
<file path=[Content_Types].xml><?xml version="1.0" encoding="utf-8"?>
<Types xmlns="http://schemas.openxmlformats.org/package/2006/content-types">
  <Override PartName="/xl/activeX/activeX2.bin" ContentType="application/vnd.ms-office.activeX"/>
  <Override PartName="/xl/activeX/activeX4.bin" ContentType="application/vnd.ms-office.activeX"/>
  <Override PartName="/xl/activeX/activeX9.xml" ContentType="application/vnd.ms-office.activeX+xml"/>
  <Override PartName="/xl/activeX/activeX16.bin" ContentType="application/vnd.ms-office.activeX"/>
  <Override PartName="/xl/activeX/activeX25.bin" ContentType="application/vnd.ms-office.activeX"/>
  <Override PartName="/xl/theme/theme1.xml" ContentType="application/vnd.openxmlformats-officedocument.theme+xml"/>
  <Override PartName="/xl/styles.xml" ContentType="application/vnd.openxmlformats-officedocument.spreadsheetml.styles+xml"/>
  <Override PartName="/xl/activeX/activeX7.xml" ContentType="application/vnd.ms-office.activeX+xml"/>
  <Override PartName="/xl/activeX/activeX14.bin" ContentType="application/vnd.ms-office.activeX"/>
  <Override PartName="/xl/activeX/activeX19.xml" ContentType="application/vnd.ms-office.activeX+xml"/>
  <Override PartName="/xl/activeX/activeX23.bin" ContentType="application/vnd.ms-office.activeX"/>
  <Override PartName="/xl/activeX/activeX5.xml" ContentType="application/vnd.ms-office.activeX+xml"/>
  <Override PartName="/xl/activeX/activeX12.bin" ContentType="application/vnd.ms-office.activeX"/>
  <Override PartName="/xl/activeX/activeX17.xml" ContentType="application/vnd.ms-office.activeX+xml"/>
  <Override PartName="/xl/activeX/activeX21.bin" ContentType="application/vnd.ms-office.activeX"/>
  <Override PartName="/xl/activeX/activeX28.xml" ContentType="application/vnd.ms-office.activeX+xml"/>
  <Override PartName="/xl/activeX/activeX30.bin" ContentType="application/vnd.ms-office.activeX"/>
  <Default Extension="rels" ContentType="application/vnd.openxmlformats-package.relationships+xml"/>
  <Default Extension="xml" ContentType="application/xml"/>
  <Override PartName="/xl/activeX/activeX3.xml" ContentType="application/vnd.ms-office.activeX+xml"/>
  <Override PartName="/xl/activeX/activeX10.bin" ContentType="application/vnd.ms-office.activeX"/>
  <Override PartName="/xl/activeX/activeX15.xml" ContentType="application/vnd.ms-office.activeX+xml"/>
  <Override PartName="/xl/activeX/activeX24.xml" ContentType="application/vnd.ms-office.activeX+xml"/>
  <Override PartName="/xl/activeX/activeX26.xml" ContentType="application/vnd.ms-office.activeX+xml"/>
  <Override PartName="/xl/worksheets/sheet3.xml" ContentType="application/vnd.openxmlformats-officedocument.spreadsheetml.worksheet+xml"/>
  <Override PartName="/xl/activeX/activeX1.xml" ContentType="application/vnd.ms-office.activeX+xml"/>
  <Override PartName="/xl/activeX/activeX13.xml" ContentType="application/vnd.ms-office.activeX+xml"/>
  <Override PartName="/xl/activeX/activeX22.xml" ContentType="application/vnd.ms-office.activeX+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activeX/activeX9.bin" ContentType="application/vnd.ms-office.activeX"/>
  <Override PartName="/xl/activeX/activeX11.xml" ContentType="application/vnd.ms-office.activeX+xml"/>
  <Override PartName="/xl/activeX/activeX20.xml" ContentType="application/vnd.ms-office.activeX+xml"/>
  <Override PartName="/xl/sharedStrings.xml" ContentType="application/vnd.openxmlformats-officedocument.spreadsheetml.sharedStrings+xml"/>
  <Override PartName="/xl/activeX/activeX7.bin" ContentType="application/vnd.ms-office.activeX"/>
  <Override PartName="/xl/activeX/activeX8.bin" ContentType="application/vnd.ms-office.activeX"/>
  <Override PartName="/xl/activeX/activeX10.xml" ContentType="application/vnd.ms-office.activeX+xml"/>
  <Override PartName="/xl/activeX/activeX19.bin" ContentType="application/vnd.ms-office.activeX"/>
  <Override PartName="/xl/activeX/activeX29.bin" ContentType="application/vnd.ms-office.activeX"/>
  <Override PartName="/xl/activeX/activeX5.bin" ContentType="application/vnd.ms-office.activeX"/>
  <Override PartName="/xl/activeX/activeX6.bin" ContentType="application/vnd.ms-office.activeX"/>
  <Override PartName="/xl/activeX/activeX17.bin" ContentType="application/vnd.ms-office.activeX"/>
  <Override PartName="/xl/activeX/activeX18.bin" ContentType="application/vnd.ms-office.activeX"/>
  <Override PartName="/xl/activeX/activeX27.bin" ContentType="application/vnd.ms-office.activeX"/>
  <Override PartName="/xl/activeX/activeX28.bin" ContentType="application/vnd.ms-office.activeX"/>
  <Override PartName="/docProps/core.xml" ContentType="application/vnd.openxmlformats-package.core-properties+xml"/>
  <Default Extension="bin" ContentType="application/vnd.openxmlformats-officedocument.spreadsheetml.printerSettings"/>
  <Override PartName="/xl/activeX/activeX3.bin" ContentType="application/vnd.ms-office.activeX"/>
  <Override PartName="/xl/activeX/activeX15.bin" ContentType="application/vnd.ms-office.activeX"/>
  <Override PartName="/xl/activeX/activeX26.bin" ContentType="application/vnd.ms-office.activeX"/>
  <Override PartName="/xl/activeX/activeX1.bin" ContentType="application/vnd.ms-office.activeX"/>
  <Override PartName="/xl/activeX/activeX8.xml" ContentType="application/vnd.ms-office.activeX+xml"/>
  <Override PartName="/xl/activeX/activeX13.bin" ContentType="application/vnd.ms-office.activeX"/>
  <Override PartName="/xl/activeX/activeX22.bin" ContentType="application/vnd.ms-office.activeX"/>
  <Override PartName="/xl/activeX/activeX24.bin" ContentType="application/vnd.ms-office.activeX"/>
  <Override PartName="/xl/activeX/activeX29.xml" ContentType="application/vnd.ms-office.activeX+xml"/>
  <Override PartName="/xl/activeX/activeX6.xml" ContentType="application/vnd.ms-office.activeX+xml"/>
  <Override PartName="/xl/activeX/activeX11.bin" ContentType="application/vnd.ms-office.activeX"/>
  <Override PartName="/xl/activeX/activeX18.xml" ContentType="application/vnd.ms-office.activeX+xml"/>
  <Override PartName="/xl/activeX/activeX20.bin" ContentType="application/vnd.ms-office.activeX"/>
  <Override PartName="/xl/activeX/activeX27.xml" ContentType="application/vnd.ms-office.activeX+xml"/>
  <Default Extension="emf" ContentType="image/x-emf"/>
  <Override PartName="/xl/workbook.xml" ContentType="application/vnd.openxmlformats-officedocument.spreadsheetml.sheet.main+xml"/>
  <Override PartName="/xl/activeX/activeX2.xml" ContentType="application/vnd.ms-office.activeX+xml"/>
  <Override PartName="/xl/activeX/activeX4.xml" ContentType="application/vnd.ms-office.activeX+xml"/>
  <Override PartName="/xl/activeX/activeX16.xml" ContentType="application/vnd.ms-office.activeX+xml"/>
  <Override PartName="/xl/activeX/activeX25.xml" ContentType="application/vnd.ms-office.activeX+xml"/>
  <Override PartName="/docProps/app.xml" ContentType="application/vnd.openxmlformats-officedocument.extended-properties+xml"/>
  <Override PartName="/xl/worksheets/sheet2.xml" ContentType="application/vnd.openxmlformats-officedocument.spreadsheetml.worksheet+xml"/>
  <Override PartName="/xl/activeX/activeX14.xml" ContentType="application/vnd.ms-office.activeX+xml"/>
  <Override PartName="/xl/activeX/activeX23.xml" ContentType="application/vnd.ms-office.activeX+xml"/>
  <Override PartName="/xl/comments3.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activeX/activeX12.xml" ContentType="application/vnd.ms-office.activeX+xml"/>
  <Override PartName="/xl/activeX/activeX21.xml" ContentType="application/vnd.ms-office.activeX+xml"/>
  <Override PartName="/xl/activeX/activeX30.xml" ContentType="application/vnd.ms-office.activeX+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120" windowWidth="15195" windowHeight="8700"/>
  </bookViews>
  <sheets>
    <sheet name="Page 1 (Hydrology)" sheetId="1" r:id="rId1"/>
    <sheet name="Page 2 (Vegetation)" sheetId="2" r:id="rId2"/>
    <sheet name="Page 3 (Soil)" sheetId="3" r:id="rId3"/>
  </sheets>
  <externalReferences>
    <externalReference r:id="rId4"/>
  </externalReferences>
  <definedNames>
    <definedName name="Plant_Synonyms">'Page 2 (Vegetation)'!$CL$12114:$CN$26172</definedName>
    <definedName name="_xlnm.Print_Area" localSheetId="0">'Page 1 (Hydrology)'!$A$1:$BP$55</definedName>
    <definedName name="_xlnm.Print_Area" localSheetId="1">'Page 2 (Vegetation)'!$A$1:$BR$51</definedName>
    <definedName name="_xlnm.Print_Area" localSheetId="2">'Page 3 (Soil)'!$A$1:$BQ$55</definedName>
    <definedName name="Selectable_Plants">'Page 2 (Vegetation)'!$CL$46:$CN$12113</definedName>
    <definedName name="Soil_colors">'[1]Page 3 (Soil)'!$CF$4:$CF$21</definedName>
  </definedNames>
  <calcPr calcId="125725"/>
</workbook>
</file>

<file path=xl/calcChain.xml><?xml version="1.0" encoding="utf-8"?>
<calcChain xmlns="http://schemas.openxmlformats.org/spreadsheetml/2006/main">
  <c r="BS7" i="3"/>
  <c r="BS8" s="1"/>
  <c r="BS9" s="1"/>
  <c r="BS10" s="1"/>
  <c r="BS11" s="1"/>
  <c r="BS12" s="1"/>
  <c r="BS13" s="1"/>
  <c r="BS14" s="1"/>
  <c r="BS15" s="1"/>
  <c r="BS16" s="1"/>
  <c r="BS17" s="1"/>
  <c r="BS6"/>
  <c r="BR7"/>
  <c r="BR8" s="1"/>
  <c r="BR9" s="1"/>
  <c r="BR10" s="1"/>
  <c r="BR11" s="1"/>
  <c r="BR12" s="1"/>
  <c r="BR13" s="1"/>
  <c r="BR14" s="1"/>
  <c r="BR15" s="1"/>
  <c r="BR16" s="1"/>
  <c r="BR17" s="1"/>
  <c r="BR6"/>
  <c r="BX6"/>
  <c r="BX7" s="1"/>
  <c r="BU17" i="2"/>
  <c r="BU16"/>
  <c r="BV23" i="3"/>
  <c r="B26" i="1"/>
  <c r="CD17" i="3"/>
  <c r="IO17" s="1"/>
  <c r="CD16"/>
  <c r="CD15"/>
  <c r="CD14"/>
  <c r="CD13"/>
  <c r="CC17"/>
  <c r="CC16"/>
  <c r="CC15"/>
  <c r="CC14"/>
  <c r="CC13"/>
  <c r="CC12"/>
  <c r="CC11"/>
  <c r="CC10"/>
  <c r="CC9"/>
  <c r="CC8"/>
  <c r="CC7"/>
  <c r="CC6"/>
  <c r="IY13"/>
  <c r="B28" i="1"/>
  <c r="CO7" i="3"/>
  <c r="CX7"/>
  <c r="BU18" i="2" l="1"/>
  <c r="BX8" i="3"/>
  <c r="DE17"/>
  <c r="DF17" s="1"/>
  <c r="DE16"/>
  <c r="DF16" s="1"/>
  <c r="DE15"/>
  <c r="DF15" s="1"/>
  <c r="BX9" l="1"/>
  <c r="CI4" i="2"/>
  <c r="BX10" i="3" l="1"/>
  <c r="CJ33" i="2"/>
  <c r="AM33" s="1"/>
  <c r="CJ25"/>
  <c r="AM25" s="1"/>
  <c r="CJ14"/>
  <c r="AM14" s="1"/>
  <c r="CJ34"/>
  <c r="AM34" s="1"/>
  <c r="CJ26"/>
  <c r="AM26" s="1"/>
  <c r="CJ15"/>
  <c r="AM15" s="1"/>
  <c r="CJ4"/>
  <c r="CJ35"/>
  <c r="AM35" s="1"/>
  <c r="CJ27"/>
  <c r="AM27" s="1"/>
  <c r="CJ16"/>
  <c r="AM16" s="1"/>
  <c r="CJ5"/>
  <c r="AM5" s="1"/>
  <c r="CJ38"/>
  <c r="AM38" s="1"/>
  <c r="CJ28"/>
  <c r="AM28" s="1"/>
  <c r="CJ17"/>
  <c r="AM17" s="1"/>
  <c r="CJ6"/>
  <c r="AM6" s="1"/>
  <c r="CJ19"/>
  <c r="AM19" s="1"/>
  <c r="CJ41"/>
  <c r="AM41" s="1"/>
  <c r="CJ21"/>
  <c r="AM21" s="1"/>
  <c r="CJ32"/>
  <c r="AM32" s="1"/>
  <c r="CJ11"/>
  <c r="AM11" s="1"/>
  <c r="CJ39"/>
  <c r="AM39" s="1"/>
  <c r="CJ29"/>
  <c r="AM29" s="1"/>
  <c r="CJ18"/>
  <c r="AM18" s="1"/>
  <c r="CJ7"/>
  <c r="AM7" s="1"/>
  <c r="CJ40"/>
  <c r="AM40" s="1"/>
  <c r="CJ30"/>
  <c r="AM30" s="1"/>
  <c r="CJ8"/>
  <c r="AM8" s="1"/>
  <c r="CJ31"/>
  <c r="AM31" s="1"/>
  <c r="CJ9"/>
  <c r="AM9" s="1"/>
  <c r="CJ24"/>
  <c r="AM24" s="1"/>
  <c r="BX11" i="3" l="1"/>
  <c r="AM4" i="2"/>
  <c r="DC6" i="3"/>
  <c r="B23" s="1"/>
  <c r="CA17"/>
  <c r="BX12" l="1"/>
  <c r="BS30" i="1"/>
  <c r="BW24" i="3"/>
  <c r="BQ18" i="1"/>
  <c r="CB30" i="2"/>
  <c r="CB41"/>
  <c r="CD40"/>
  <c r="BZ39"/>
  <c r="BZ38"/>
  <c r="CA35"/>
  <c r="CC34"/>
  <c r="CC33"/>
  <c r="BZ32"/>
  <c r="CA31"/>
  <c r="CD29"/>
  <c r="CB28"/>
  <c r="CC27"/>
  <c r="CD26"/>
  <c r="CD25"/>
  <c r="CD24"/>
  <c r="CA21"/>
  <c r="CD19"/>
  <c r="CA18"/>
  <c r="BZ17"/>
  <c r="CC16"/>
  <c r="CD15"/>
  <c r="CB14"/>
  <c r="CB9"/>
  <c r="CA8"/>
  <c r="CB7"/>
  <c r="CC6"/>
  <c r="CC5"/>
  <c r="CD4"/>
  <c r="BY15" i="3"/>
  <c r="CB15" s="1"/>
  <c r="BY13"/>
  <c r="BZ14"/>
  <c r="BJ1"/>
  <c r="BT6"/>
  <c r="BU6"/>
  <c r="BV6"/>
  <c r="BW6"/>
  <c r="BW7" s="1"/>
  <c r="BY6"/>
  <c r="BZ6"/>
  <c r="CA6"/>
  <c r="CE6"/>
  <c r="BY7"/>
  <c r="BZ7"/>
  <c r="CA7"/>
  <c r="BY8"/>
  <c r="BZ8"/>
  <c r="CA8"/>
  <c r="BY9"/>
  <c r="BZ9"/>
  <c r="CA9"/>
  <c r="CO9"/>
  <c r="CX9"/>
  <c r="BY10"/>
  <c r="BZ10"/>
  <c r="CA10"/>
  <c r="CO10"/>
  <c r="CX10"/>
  <c r="BY11"/>
  <c r="BZ11"/>
  <c r="CA11"/>
  <c r="CO11"/>
  <c r="CX11"/>
  <c r="BY12"/>
  <c r="BZ12"/>
  <c r="CA12"/>
  <c r="CO12"/>
  <c r="CX12"/>
  <c r="BZ13"/>
  <c r="CA13"/>
  <c r="CO13"/>
  <c r="CX13"/>
  <c r="BY14"/>
  <c r="CB14" s="1"/>
  <c r="CA14"/>
  <c r="CO14"/>
  <c r="CX14"/>
  <c r="BZ15"/>
  <c r="CA15"/>
  <c r="CO15"/>
  <c r="CX15"/>
  <c r="BY16"/>
  <c r="CB16" s="1"/>
  <c r="BZ16"/>
  <c r="CA16"/>
  <c r="CO16"/>
  <c r="CX16"/>
  <c r="BY17"/>
  <c r="BZ17"/>
  <c r="HO17" s="1"/>
  <c r="CO17"/>
  <c r="CX17"/>
  <c r="BV21"/>
  <c r="BT31"/>
  <c r="CL40"/>
  <c r="CM40"/>
  <c r="CL41"/>
  <c r="CM41"/>
  <c r="CL42"/>
  <c r="CM42"/>
  <c r="CL43"/>
  <c r="CM43"/>
  <c r="CL44"/>
  <c r="CM44"/>
  <c r="CL45"/>
  <c r="CM45"/>
  <c r="CL46"/>
  <c r="CM46"/>
  <c r="CL47"/>
  <c r="CM47"/>
  <c r="CL48"/>
  <c r="CM48"/>
  <c r="CL49"/>
  <c r="CM49"/>
  <c r="CL50"/>
  <c r="CM50"/>
  <c r="CL51"/>
  <c r="CM51"/>
  <c r="CL52"/>
  <c r="CM52"/>
  <c r="CL53"/>
  <c r="CM53"/>
  <c r="CL54"/>
  <c r="CM54"/>
  <c r="CL55"/>
  <c r="CM55"/>
  <c r="CL56"/>
  <c r="CM56"/>
  <c r="CL57"/>
  <c r="CM57"/>
  <c r="CL58"/>
  <c r="CM58"/>
  <c r="CL59"/>
  <c r="CM59"/>
  <c r="CL60"/>
  <c r="CM60"/>
  <c r="CL61"/>
  <c r="CM61"/>
  <c r="CL62"/>
  <c r="CM62"/>
  <c r="CL63"/>
  <c r="CM63"/>
  <c r="CL64"/>
  <c r="CM64"/>
  <c r="CL65"/>
  <c r="CM65"/>
  <c r="CL66"/>
  <c r="CM66"/>
  <c r="CL67"/>
  <c r="CM67"/>
  <c r="CL68"/>
  <c r="CM68"/>
  <c r="CL69"/>
  <c r="CM69"/>
  <c r="CL70"/>
  <c r="CM70"/>
  <c r="CL71"/>
  <c r="CM71"/>
  <c r="CL72"/>
  <c r="CM72"/>
  <c r="CL73"/>
  <c r="CM73"/>
  <c r="CL74"/>
  <c r="CM74"/>
  <c r="CL75"/>
  <c r="CM75"/>
  <c r="CL76"/>
  <c r="CM76"/>
  <c r="CL77"/>
  <c r="CM77"/>
  <c r="CL78"/>
  <c r="CM78"/>
  <c r="CL79"/>
  <c r="CM79"/>
  <c r="CL80"/>
  <c r="CM80"/>
  <c r="CL81"/>
  <c r="CM81"/>
  <c r="CL82"/>
  <c r="CM82"/>
  <c r="CL83"/>
  <c r="CM83"/>
  <c r="CL84"/>
  <c r="CM84"/>
  <c r="CL85"/>
  <c r="CM85"/>
  <c r="CL86"/>
  <c r="CM86"/>
  <c r="CL87"/>
  <c r="CM87"/>
  <c r="CL88"/>
  <c r="CM88"/>
  <c r="CL89"/>
  <c r="CM89"/>
  <c r="CL90"/>
  <c r="CM90"/>
  <c r="CL91"/>
  <c r="CM91"/>
  <c r="CL92"/>
  <c r="CM92"/>
  <c r="CL93"/>
  <c r="CM93"/>
  <c r="CL94"/>
  <c r="CM94"/>
  <c r="CL95"/>
  <c r="CM95"/>
  <c r="CL96"/>
  <c r="CM96"/>
  <c r="CL97"/>
  <c r="CM97"/>
  <c r="CL98"/>
  <c r="CM98"/>
  <c r="CL99"/>
  <c r="CM99"/>
  <c r="CL100"/>
  <c r="CM100"/>
  <c r="CL101"/>
  <c r="CM101"/>
  <c r="CL102"/>
  <c r="CM102"/>
  <c r="CL103"/>
  <c r="CM103"/>
  <c r="CL104"/>
  <c r="CM104"/>
  <c r="CL105"/>
  <c r="CM105"/>
  <c r="CL106"/>
  <c r="CM106"/>
  <c r="CL107"/>
  <c r="CM107"/>
  <c r="CL108"/>
  <c r="CM108"/>
  <c r="CL109"/>
  <c r="CM109"/>
  <c r="CL110"/>
  <c r="CM110"/>
  <c r="CL111"/>
  <c r="CM111"/>
  <c r="CL112"/>
  <c r="CM112"/>
  <c r="CL113"/>
  <c r="CM113"/>
  <c r="CL114"/>
  <c r="CM114"/>
  <c r="CL115"/>
  <c r="CM115"/>
  <c r="CL116"/>
  <c r="CM116"/>
  <c r="CL117"/>
  <c r="CM117"/>
  <c r="CL118"/>
  <c r="CM118"/>
  <c r="CL119"/>
  <c r="CM119"/>
  <c r="CL120"/>
  <c r="CM120"/>
  <c r="CL121"/>
  <c r="CM121"/>
  <c r="CL122"/>
  <c r="CM122"/>
  <c r="CL123"/>
  <c r="CM123"/>
  <c r="CL124"/>
  <c r="CM124"/>
  <c r="CL125"/>
  <c r="CM125"/>
  <c r="CL126"/>
  <c r="CM126"/>
  <c r="CL127"/>
  <c r="CM127"/>
  <c r="CL128"/>
  <c r="CM128"/>
  <c r="CL129"/>
  <c r="CM129"/>
  <c r="CL130"/>
  <c r="CM130"/>
  <c r="CL131"/>
  <c r="CM131"/>
  <c r="CL132"/>
  <c r="CM132"/>
  <c r="CL133"/>
  <c r="CM133"/>
  <c r="CL134"/>
  <c r="CM134"/>
  <c r="CL135"/>
  <c r="CM135"/>
  <c r="CL136"/>
  <c r="CM136"/>
  <c r="CL137"/>
  <c r="CM137"/>
  <c r="CL138"/>
  <c r="CM138"/>
  <c r="CL139"/>
  <c r="CM139"/>
  <c r="CL140"/>
  <c r="CM140"/>
  <c r="CL141"/>
  <c r="CM141"/>
  <c r="CL142"/>
  <c r="CM142"/>
  <c r="CL143"/>
  <c r="CM143"/>
  <c r="CL144"/>
  <c r="CM144"/>
  <c r="CL145"/>
  <c r="CM145"/>
  <c r="CL146"/>
  <c r="CM146"/>
  <c r="CL147"/>
  <c r="CM147"/>
  <c r="CL148"/>
  <c r="CM148"/>
  <c r="CL149"/>
  <c r="CM149"/>
  <c r="CL150"/>
  <c r="CM150"/>
  <c r="CL151"/>
  <c r="CM151"/>
  <c r="CL152"/>
  <c r="CM152"/>
  <c r="CL153"/>
  <c r="CM153"/>
  <c r="CL154"/>
  <c r="CM154"/>
  <c r="CL155"/>
  <c r="CM155"/>
  <c r="CL156"/>
  <c r="CM156"/>
  <c r="CL157"/>
  <c r="CM157"/>
  <c r="CL158"/>
  <c r="CM158"/>
  <c r="CL159"/>
  <c r="CM159"/>
  <c r="CL160"/>
  <c r="CM160"/>
  <c r="CL161"/>
  <c r="CM161"/>
  <c r="CL162"/>
  <c r="CM162"/>
  <c r="CL163"/>
  <c r="CM163"/>
  <c r="CL164"/>
  <c r="CM164"/>
  <c r="CL165"/>
  <c r="CM165"/>
  <c r="CL166"/>
  <c r="CM166"/>
  <c r="CL167"/>
  <c r="CM167"/>
  <c r="CL168"/>
  <c r="CM168"/>
  <c r="CL169"/>
  <c r="CM169"/>
  <c r="CL170"/>
  <c r="CM170"/>
  <c r="CL171"/>
  <c r="CM171"/>
  <c r="CL172"/>
  <c r="CM172"/>
  <c r="CL173"/>
  <c r="CM173"/>
  <c r="CL174"/>
  <c r="CM174"/>
  <c r="CL175"/>
  <c r="CM175"/>
  <c r="CL176"/>
  <c r="CM176"/>
  <c r="CL177"/>
  <c r="CM177"/>
  <c r="CL178"/>
  <c r="CM178"/>
  <c r="CL179"/>
  <c r="CM179"/>
  <c r="CL180"/>
  <c r="CM180"/>
  <c r="CL181"/>
  <c r="CM181"/>
  <c r="CL182"/>
  <c r="CM182"/>
  <c r="CL183"/>
  <c r="CM183"/>
  <c r="CL184"/>
  <c r="CM184"/>
  <c r="CL185"/>
  <c r="CM185"/>
  <c r="CL186"/>
  <c r="CM186"/>
  <c r="CL187"/>
  <c r="CM187"/>
  <c r="CL188"/>
  <c r="CM188"/>
  <c r="CL189"/>
  <c r="CM189"/>
  <c r="CL190"/>
  <c r="CM190"/>
  <c r="CL191"/>
  <c r="CM191"/>
  <c r="CL192"/>
  <c r="CM192"/>
  <c r="CL193"/>
  <c r="CM193"/>
  <c r="CL194"/>
  <c r="CM194"/>
  <c r="CL195"/>
  <c r="CM195"/>
  <c r="CL196"/>
  <c r="CM196"/>
  <c r="CL197"/>
  <c r="CM197"/>
  <c r="CL198"/>
  <c r="CM198"/>
  <c r="CL199"/>
  <c r="CM199"/>
  <c r="CL200"/>
  <c r="CM200"/>
  <c r="CL201"/>
  <c r="CM201"/>
  <c r="CL202"/>
  <c r="CM202"/>
  <c r="CL203"/>
  <c r="CM203"/>
  <c r="CL204"/>
  <c r="CM204"/>
  <c r="CL205"/>
  <c r="CM205"/>
  <c r="CL206"/>
  <c r="CM206"/>
  <c r="CL207"/>
  <c r="CM207"/>
  <c r="CL208"/>
  <c r="CM208"/>
  <c r="CL209"/>
  <c r="CM209"/>
  <c r="CL210"/>
  <c r="CM210"/>
  <c r="CL211"/>
  <c r="CM211"/>
  <c r="CL212"/>
  <c r="CM212"/>
  <c r="CL213"/>
  <c r="CM213"/>
  <c r="CL214"/>
  <c r="CM214"/>
  <c r="CL215"/>
  <c r="CM215"/>
  <c r="CL216"/>
  <c r="CM216"/>
  <c r="CL217"/>
  <c r="CM217"/>
  <c r="CL218"/>
  <c r="CM218"/>
  <c r="CL219"/>
  <c r="CM219"/>
  <c r="CL220"/>
  <c r="CM220"/>
  <c r="CL221"/>
  <c r="CM221"/>
  <c r="CL222"/>
  <c r="CM222"/>
  <c r="CL223"/>
  <c r="CM223"/>
  <c r="CL224"/>
  <c r="CM224"/>
  <c r="CL225"/>
  <c r="CM225"/>
  <c r="CL226"/>
  <c r="CM226"/>
  <c r="CL227"/>
  <c r="CM227"/>
  <c r="CL228"/>
  <c r="CM228"/>
  <c r="CL229"/>
  <c r="CM229"/>
  <c r="CL230"/>
  <c r="CM230"/>
  <c r="CL231"/>
  <c r="CM231"/>
  <c r="CL232"/>
  <c r="CM232"/>
  <c r="CL233"/>
  <c r="CM233"/>
  <c r="CL234"/>
  <c r="CM234"/>
  <c r="CL235"/>
  <c r="CM235"/>
  <c r="CL236"/>
  <c r="CM236"/>
  <c r="CL237"/>
  <c r="CM237"/>
  <c r="CL238"/>
  <c r="CM238"/>
  <c r="CL239"/>
  <c r="CM239"/>
  <c r="CL240"/>
  <c r="CM240"/>
  <c r="CL241"/>
  <c r="CM241"/>
  <c r="CL242"/>
  <c r="CM242"/>
  <c r="CL243"/>
  <c r="CM243"/>
  <c r="CL244"/>
  <c r="CM244"/>
  <c r="CL245"/>
  <c r="CM245"/>
  <c r="CL246"/>
  <c r="CM246"/>
  <c r="CL247"/>
  <c r="CM247"/>
  <c r="CL248"/>
  <c r="CM248"/>
  <c r="CL249"/>
  <c r="CM249"/>
  <c r="CL250"/>
  <c r="CM250"/>
  <c r="CL251"/>
  <c r="CM251"/>
  <c r="CL252"/>
  <c r="CM252"/>
  <c r="CL253"/>
  <c r="CM253"/>
  <c r="CL254"/>
  <c r="CM254"/>
  <c r="CL255"/>
  <c r="CM255"/>
  <c r="CL256"/>
  <c r="CM256"/>
  <c r="CL257"/>
  <c r="CM257"/>
  <c r="CL258"/>
  <c r="CM258"/>
  <c r="CL259"/>
  <c r="CM259"/>
  <c r="CL260"/>
  <c r="CM260"/>
  <c r="CL261"/>
  <c r="CM261"/>
  <c r="CL262"/>
  <c r="CM262"/>
  <c r="CL263"/>
  <c r="CM263"/>
  <c r="CL264"/>
  <c r="CM264"/>
  <c r="CL265"/>
  <c r="CM265"/>
  <c r="CL266"/>
  <c r="CM266"/>
  <c r="CL267"/>
  <c r="CM267"/>
  <c r="CL268"/>
  <c r="CM268"/>
  <c r="CL269"/>
  <c r="CM269"/>
  <c r="CL270"/>
  <c r="CM270"/>
  <c r="CL271"/>
  <c r="CM271"/>
  <c r="CL272"/>
  <c r="CM272"/>
  <c r="CL273"/>
  <c r="CM273"/>
  <c r="CL274"/>
  <c r="CM274"/>
  <c r="CL275"/>
  <c r="CM275"/>
  <c r="CL276"/>
  <c r="CM276"/>
  <c r="CL277"/>
  <c r="CM277"/>
  <c r="CL278"/>
  <c r="CM278"/>
  <c r="CL279"/>
  <c r="CM279"/>
  <c r="CL280"/>
  <c r="CM280"/>
  <c r="CL281"/>
  <c r="CM281"/>
  <c r="CL282"/>
  <c r="CM282"/>
  <c r="CL283"/>
  <c r="CM283"/>
  <c r="CL284"/>
  <c r="CM284"/>
  <c r="CL285"/>
  <c r="CM285"/>
  <c r="CL286"/>
  <c r="CM286"/>
  <c r="CL287"/>
  <c r="CM287"/>
  <c r="CL288"/>
  <c r="CM288"/>
  <c r="CL289"/>
  <c r="CM289"/>
  <c r="CL290"/>
  <c r="CM290"/>
  <c r="CL291"/>
  <c r="CM291"/>
  <c r="CL292"/>
  <c r="CM292"/>
  <c r="CL293"/>
  <c r="CM293"/>
  <c r="CL294"/>
  <c r="CM294"/>
  <c r="CL295"/>
  <c r="CM295"/>
  <c r="CL296"/>
  <c r="CM296"/>
  <c r="CL297"/>
  <c r="CM297"/>
  <c r="CL298"/>
  <c r="CM298"/>
  <c r="CL299"/>
  <c r="CM299"/>
  <c r="CL300"/>
  <c r="CM300"/>
  <c r="CL301"/>
  <c r="CM301"/>
  <c r="CL302"/>
  <c r="CM302"/>
  <c r="CL303"/>
  <c r="CM303"/>
  <c r="CL304"/>
  <c r="CM304"/>
  <c r="CL305"/>
  <c r="CM305"/>
  <c r="CL306"/>
  <c r="CM306"/>
  <c r="CL307"/>
  <c r="CM307"/>
  <c r="CL308"/>
  <c r="CM308"/>
  <c r="CL309"/>
  <c r="CM309"/>
  <c r="CL310"/>
  <c r="CM310"/>
  <c r="CL311"/>
  <c r="CM311"/>
  <c r="CL312"/>
  <c r="CM312"/>
  <c r="CL313"/>
  <c r="CM313"/>
  <c r="CL314"/>
  <c r="CM314"/>
  <c r="CL315"/>
  <c r="CM315"/>
  <c r="CL316"/>
  <c r="CM316"/>
  <c r="CL317"/>
  <c r="CM317"/>
  <c r="CL318"/>
  <c r="CM318"/>
  <c r="CL319"/>
  <c r="CM319"/>
  <c r="CL320"/>
  <c r="CM320"/>
  <c r="CL321"/>
  <c r="CM321"/>
  <c r="CL322"/>
  <c r="CM322"/>
  <c r="CL323"/>
  <c r="CM323"/>
  <c r="CL324"/>
  <c r="CM324"/>
  <c r="CL325"/>
  <c r="CM325"/>
  <c r="CL326"/>
  <c r="CM326"/>
  <c r="CL327"/>
  <c r="CM327"/>
  <c r="CL328"/>
  <c r="CM328"/>
  <c r="CL329"/>
  <c r="CM329"/>
  <c r="CL330"/>
  <c r="CM330"/>
  <c r="CL331"/>
  <c r="CM331"/>
  <c r="CL332"/>
  <c r="CM332"/>
  <c r="CL333"/>
  <c r="CM333"/>
  <c r="CL334"/>
  <c r="CM334"/>
  <c r="CL335"/>
  <c r="CM335"/>
  <c r="CL336"/>
  <c r="CM336"/>
  <c r="CL337"/>
  <c r="CM337"/>
  <c r="CL338"/>
  <c r="CM338"/>
  <c r="CL339"/>
  <c r="CM339"/>
  <c r="CL340"/>
  <c r="CM340"/>
  <c r="CL341"/>
  <c r="CM341"/>
  <c r="CL342"/>
  <c r="CM342"/>
  <c r="CL343"/>
  <c r="CM343"/>
  <c r="CL344"/>
  <c r="CM344"/>
  <c r="CL345"/>
  <c r="CM345"/>
  <c r="CL346"/>
  <c r="CM346"/>
  <c r="CL347"/>
  <c r="CM347"/>
  <c r="CL348"/>
  <c r="CM348"/>
  <c r="CL349"/>
  <c r="CM349"/>
  <c r="CL350"/>
  <c r="CM350"/>
  <c r="CL351"/>
  <c r="CM351"/>
  <c r="BK1" i="2"/>
  <c r="CF4"/>
  <c r="CH4" s="1"/>
  <c r="CF5"/>
  <c r="CF6"/>
  <c r="CF7"/>
  <c r="CF8"/>
  <c r="CF9"/>
  <c r="CF11"/>
  <c r="AA12"/>
  <c r="CF14"/>
  <c r="CH14" s="1"/>
  <c r="CF15"/>
  <c r="CF16"/>
  <c r="CF17"/>
  <c r="CF18"/>
  <c r="CF19"/>
  <c r="CF21"/>
  <c r="AA22"/>
  <c r="CE18" s="1"/>
  <c r="BU24"/>
  <c r="CF24"/>
  <c r="CH24" s="1"/>
  <c r="CF25"/>
  <c r="BU26"/>
  <c r="CF26"/>
  <c r="CF27"/>
  <c r="CF28"/>
  <c r="CF29"/>
  <c r="CF30"/>
  <c r="CF31"/>
  <c r="CF32"/>
  <c r="CF33"/>
  <c r="CF34"/>
  <c r="CF35"/>
  <c r="AA36"/>
  <c r="CE28" s="1"/>
  <c r="CF38"/>
  <c r="CH38" s="1"/>
  <c r="CF39"/>
  <c r="CF40"/>
  <c r="CF41"/>
  <c r="AA42"/>
  <c r="BR16" i="1"/>
  <c r="BR17"/>
  <c r="BR18"/>
  <c r="BQ19"/>
  <c r="BR19"/>
  <c r="BQ20"/>
  <c r="BR20"/>
  <c r="BQ21"/>
  <c r="BR21"/>
  <c r="BQ22"/>
  <c r="BR22"/>
  <c r="BQ23"/>
  <c r="BR23"/>
  <c r="BQ24"/>
  <c r="BR24"/>
  <c r="BQ25"/>
  <c r="BR25"/>
  <c r="BQ26"/>
  <c r="B27"/>
  <c r="BQ17" s="1"/>
  <c r="BQ27"/>
  <c r="BQ29"/>
  <c r="BQ30"/>
  <c r="BQ31"/>
  <c r="BQ32"/>
  <c r="BQ34"/>
  <c r="AG11" i="2"/>
  <c r="BW11" s="1"/>
  <c r="AG18"/>
  <c r="BW18" s="1"/>
  <c r="AG32"/>
  <c r="BW32" s="1"/>
  <c r="AG16"/>
  <c r="BW16" s="1"/>
  <c r="AG17"/>
  <c r="BW17" s="1"/>
  <c r="AG8"/>
  <c r="BW8" s="1"/>
  <c r="AG9"/>
  <c r="BW9" s="1"/>
  <c r="AG31"/>
  <c r="BW31" s="1"/>
  <c r="FB6" i="3" l="1"/>
  <c r="BX13"/>
  <c r="IT6"/>
  <c r="AG39" i="2"/>
  <c r="BW39" s="1"/>
  <c r="AG33"/>
  <c r="BW33" s="1"/>
  <c r="AG21"/>
  <c r="BW21" s="1"/>
  <c r="IZ6" i="3"/>
  <c r="JB6" s="1"/>
  <c r="HB17"/>
  <c r="GX17"/>
  <c r="HM6"/>
  <c r="GY6"/>
  <c r="GY7" s="1"/>
  <c r="DE6"/>
  <c r="BW8"/>
  <c r="BW9" s="1"/>
  <c r="BW10" s="1"/>
  <c r="BW11" s="1"/>
  <c r="BW12" s="1"/>
  <c r="BW13" s="1"/>
  <c r="BW14" s="1"/>
  <c r="BW15" s="1"/>
  <c r="BW16" s="1"/>
  <c r="BW17" s="1"/>
  <c r="CG35" i="2"/>
  <c r="CG27"/>
  <c r="CG5"/>
  <c r="CG34"/>
  <c r="CG26"/>
  <c r="CG19"/>
  <c r="CG21"/>
  <c r="CG30"/>
  <c r="CG17"/>
  <c r="CE35"/>
  <c r="AG35" s="1"/>
  <c r="BW35" s="1"/>
  <c r="CG38"/>
  <c r="CH39" s="1"/>
  <c r="CG8"/>
  <c r="CG31"/>
  <c r="CG16"/>
  <c r="CG25"/>
  <c r="CE27"/>
  <c r="CE16"/>
  <c r="CG39"/>
  <c r="CG6"/>
  <c r="CE40"/>
  <c r="AG40" s="1"/>
  <c r="BW40" s="1"/>
  <c r="CG40"/>
  <c r="CG18"/>
  <c r="CG41"/>
  <c r="CG11"/>
  <c r="CG9"/>
  <c r="CG4"/>
  <c r="CH5" s="1"/>
  <c r="CE9"/>
  <c r="CE15"/>
  <c r="AG15" s="1"/>
  <c r="BW15" s="1"/>
  <c r="CG28"/>
  <c r="CE14"/>
  <c r="AG14" s="1"/>
  <c r="CE5"/>
  <c r="CG15"/>
  <c r="CE41"/>
  <c r="AG41" s="1"/>
  <c r="BW41" s="1"/>
  <c r="CE8"/>
  <c r="CE38"/>
  <c r="AG38" s="1"/>
  <c r="BW38" s="1"/>
  <c r="CE30"/>
  <c r="CE29"/>
  <c r="AG29" s="1"/>
  <c r="BW29" s="1"/>
  <c r="CE25"/>
  <c r="CE31"/>
  <c r="CE34"/>
  <c r="AG34" s="1"/>
  <c r="BW34" s="1"/>
  <c r="CE7"/>
  <c r="CE4"/>
  <c r="BX11"/>
  <c r="CG32"/>
  <c r="CE39"/>
  <c r="CE11"/>
  <c r="CG29"/>
  <c r="CG7"/>
  <c r="CG33"/>
  <c r="CE26"/>
  <c r="CE6"/>
  <c r="CE17"/>
  <c r="CE21"/>
  <c r="CE19"/>
  <c r="AG19" s="1"/>
  <c r="BW19" s="1"/>
  <c r="CE33"/>
  <c r="CG14"/>
  <c r="CG24"/>
  <c r="CE32"/>
  <c r="CE24"/>
  <c r="BU7" i="3"/>
  <c r="AY17"/>
  <c r="DK15"/>
  <c r="DK17"/>
  <c r="DK16"/>
  <c r="BV7"/>
  <c r="CA15" i="2"/>
  <c r="BZ26"/>
  <c r="CC18"/>
  <c r="CA7"/>
  <c r="BY17"/>
  <c r="BV16"/>
  <c r="CD8"/>
  <c r="CC29"/>
  <c r="CC15"/>
  <c r="CC38"/>
  <c r="CA5"/>
  <c r="CA29"/>
  <c r="CC35"/>
  <c r="CD16"/>
  <c r="CB18"/>
  <c r="CB26"/>
  <c r="CA38"/>
  <c r="CB17"/>
  <c r="BV8"/>
  <c r="BZ5"/>
  <c r="CA27"/>
  <c r="BY16"/>
  <c r="BV17"/>
  <c r="CB8"/>
  <c r="BX8"/>
  <c r="CA17"/>
  <c r="BZ28"/>
  <c r="CA39"/>
  <c r="CB5"/>
  <c r="CC28"/>
  <c r="CA25"/>
  <c r="CC25"/>
  <c r="CA34"/>
  <c r="CC14"/>
  <c r="CB25"/>
  <c r="BV31"/>
  <c r="CB16"/>
  <c r="CB34"/>
  <c r="CD35"/>
  <c r="CA14"/>
  <c r="CA30"/>
  <c r="BZ34"/>
  <c r="BZ25"/>
  <c r="CD14"/>
  <c r="CC30"/>
  <c r="CA19"/>
  <c r="BZ14"/>
  <c r="CD34"/>
  <c r="BZ9"/>
  <c r="BZ7"/>
  <c r="CA40"/>
  <c r="CC40"/>
  <c r="BZ29"/>
  <c r="BX18"/>
  <c r="BY18"/>
  <c r="BZ18"/>
  <c r="CB29"/>
  <c r="BX17"/>
  <c r="CD18"/>
  <c r="BZ35"/>
  <c r="CD7"/>
  <c r="CC4"/>
  <c r="CB6"/>
  <c r="CC7"/>
  <c r="BZ15"/>
  <c r="CC26"/>
  <c r="CD39"/>
  <c r="CB40"/>
  <c r="CB35"/>
  <c r="GC6" i="3"/>
  <c r="CT6"/>
  <c r="CB17"/>
  <c r="CB6"/>
  <c r="CD6" s="1"/>
  <c r="ES6"/>
  <c r="DY6"/>
  <c r="GH6"/>
  <c r="DM6"/>
  <c r="DN6" s="1"/>
  <c r="ID6"/>
  <c r="IE6" s="1"/>
  <c r="BT7"/>
  <c r="BT8" s="1"/>
  <c r="BT9" s="1"/>
  <c r="FL6"/>
  <c r="FT6"/>
  <c r="FU6" s="1"/>
  <c r="FD6"/>
  <c r="CD6" i="2"/>
  <c r="CC8"/>
  <c r="CC41"/>
  <c r="BZ8"/>
  <c r="BY9"/>
  <c r="CD5"/>
  <c r="BZ6"/>
  <c r="CB15"/>
  <c r="BY32"/>
  <c r="CA16"/>
  <c r="BV18"/>
  <c r="CD27"/>
  <c r="CD32"/>
  <c r="BZ40"/>
  <c r="CC24"/>
  <c r="CB32"/>
  <c r="BX31"/>
  <c r="CB38"/>
  <c r="BZ16"/>
  <c r="BY8"/>
  <c r="BZ27"/>
  <c r="CB31"/>
  <c r="BZ19"/>
  <c r="CA6"/>
  <c r="CA26"/>
  <c r="CD38"/>
  <c r="BX16"/>
  <c r="CB27"/>
  <c r="CC31"/>
  <c r="BZ24"/>
  <c r="CD11"/>
  <c r="CA33"/>
  <c r="CA24"/>
  <c r="CD33"/>
  <c r="BY11"/>
  <c r="CB24"/>
  <c r="BV9"/>
  <c r="CD28"/>
  <c r="BZ31"/>
  <c r="CC39"/>
  <c r="BZ33"/>
  <c r="CA11"/>
  <c r="CC21"/>
  <c r="CB33"/>
  <c r="BZ21"/>
  <c r="CA28"/>
  <c r="CD31"/>
  <c r="CB39"/>
  <c r="CC9"/>
  <c r="BV32"/>
  <c r="CD21"/>
  <c r="BZ41"/>
  <c r="CC11"/>
  <c r="BZ4"/>
  <c r="CB11"/>
  <c r="CA4"/>
  <c r="BV11"/>
  <c r="BX9"/>
  <c r="CC17"/>
  <c r="BZ11"/>
  <c r="CD30"/>
  <c r="CC32"/>
  <c r="CD9"/>
  <c r="CC19"/>
  <c r="CA41"/>
  <c r="BX32"/>
  <c r="CB4"/>
  <c r="BY31"/>
  <c r="CB21"/>
  <c r="CD17"/>
  <c r="BZ30"/>
  <c r="CA32"/>
  <c r="CA9"/>
  <c r="CB19"/>
  <c r="CD41"/>
  <c r="EM6" i="3"/>
  <c r="EN6" s="1"/>
  <c r="EH6"/>
  <c r="EI6" s="1"/>
  <c r="CE7"/>
  <c r="FB7" s="1"/>
  <c r="CX6"/>
  <c r="CY6" s="1"/>
  <c r="CO6"/>
  <c r="CP6" s="1"/>
  <c r="W33" i="1"/>
  <c r="BQ33" s="1"/>
  <c r="BR24" i="3"/>
  <c r="DZ6" l="1"/>
  <c r="EB6"/>
  <c r="BX14"/>
  <c r="IT7"/>
  <c r="BA17" i="2"/>
  <c r="BK17" s="1"/>
  <c r="BA13"/>
  <c r="BK13" s="1"/>
  <c r="BA14"/>
  <c r="BK14" s="1"/>
  <c r="BA15"/>
  <c r="BK15" s="1"/>
  <c r="BA16"/>
  <c r="BK16" s="1"/>
  <c r="DJ23" i="3"/>
  <c r="BV21" i="2"/>
  <c r="BY41"/>
  <c r="BX41"/>
  <c r="BV41"/>
  <c r="BX40"/>
  <c r="BY39"/>
  <c r="BV40"/>
  <c r="BY40"/>
  <c r="BV39"/>
  <c r="BX39"/>
  <c r="BV35"/>
  <c r="BY35"/>
  <c r="BX35"/>
  <c r="BV34"/>
  <c r="BY34"/>
  <c r="BX34"/>
  <c r="BY33"/>
  <c r="BV33"/>
  <c r="BX33"/>
  <c r="BV29"/>
  <c r="BX29"/>
  <c r="BY29"/>
  <c r="BV15"/>
  <c r="BX15"/>
  <c r="BX21"/>
  <c r="BY15"/>
  <c r="BY21"/>
  <c r="BY19"/>
  <c r="BX19"/>
  <c r="BV19"/>
  <c r="DF6" i="3"/>
  <c r="DI7" s="1"/>
  <c r="DG7"/>
  <c r="DH7"/>
  <c r="EZ23"/>
  <c r="DL23"/>
  <c r="GY8"/>
  <c r="FN7"/>
  <c r="FM7"/>
  <c r="IZ7"/>
  <c r="JB7" s="1"/>
  <c r="CZ7"/>
  <c r="CY7"/>
  <c r="CZ8" s="1"/>
  <c r="CP7"/>
  <c r="FV7"/>
  <c r="HM7"/>
  <c r="DA6"/>
  <c r="DB6" s="1"/>
  <c r="EP6"/>
  <c r="EQ6" s="1"/>
  <c r="IP6"/>
  <c r="HP6"/>
  <c r="CK6"/>
  <c r="CG6"/>
  <c r="HX6"/>
  <c r="AY15"/>
  <c r="AY14"/>
  <c r="AY16"/>
  <c r="BY38" i="2"/>
  <c r="BV38"/>
  <c r="BX38"/>
  <c r="BW14"/>
  <c r="BY14"/>
  <c r="BX14"/>
  <c r="BV14"/>
  <c r="CH40"/>
  <c r="CH29"/>
  <c r="CH6"/>
  <c r="CH41"/>
  <c r="CH31"/>
  <c r="CH11"/>
  <c r="CH9"/>
  <c r="CH32"/>
  <c r="CH28"/>
  <c r="CH7"/>
  <c r="CH27"/>
  <c r="CH21"/>
  <c r="CH19"/>
  <c r="CH18"/>
  <c r="CH17"/>
  <c r="CH33"/>
  <c r="CH25"/>
  <c r="AG24" s="1"/>
  <c r="CH34"/>
  <c r="CH35"/>
  <c r="CH26"/>
  <c r="CH30"/>
  <c r="CH15"/>
  <c r="CH16"/>
  <c r="CH8"/>
  <c r="BU8" i="3"/>
  <c r="AY6"/>
  <c r="CU6"/>
  <c r="EJ6"/>
  <c r="EK6" s="1"/>
  <c r="ET6"/>
  <c r="EU6" s="1"/>
  <c r="CO8"/>
  <c r="DO6"/>
  <c r="DP6" s="1"/>
  <c r="IL6"/>
  <c r="IM6" s="1"/>
  <c r="DY7"/>
  <c r="ID7"/>
  <c r="IE7" s="1"/>
  <c r="CB7"/>
  <c r="CD7" s="1"/>
  <c r="BV8"/>
  <c r="FQ6"/>
  <c r="FR6" s="1"/>
  <c r="FE6"/>
  <c r="CD23" s="1"/>
  <c r="IF7"/>
  <c r="IG7" s="1"/>
  <c r="CX8"/>
  <c r="FD7"/>
  <c r="CJ23"/>
  <c r="FL7"/>
  <c r="GI6"/>
  <c r="GJ6" s="1"/>
  <c r="ES23"/>
  <c r="CQ6"/>
  <c r="CR6" s="1"/>
  <c r="DM7"/>
  <c r="GD6"/>
  <c r="EL23"/>
  <c r="EM7"/>
  <c r="FT7"/>
  <c r="FU7" s="1"/>
  <c r="EE23"/>
  <c r="DQ23"/>
  <c r="CC23"/>
  <c r="EO7"/>
  <c r="IH7"/>
  <c r="II7" s="1"/>
  <c r="DX23"/>
  <c r="ES7"/>
  <c r="CT7"/>
  <c r="GH7"/>
  <c r="CE8"/>
  <c r="FB8" s="1"/>
  <c r="GC7"/>
  <c r="EH7"/>
  <c r="JA6"/>
  <c r="BT10"/>
  <c r="FG7" l="1"/>
  <c r="DZ7"/>
  <c r="EB7"/>
  <c r="BX15"/>
  <c r="IT8"/>
  <c r="BK18" i="2"/>
  <c r="BW24"/>
  <c r="BV24"/>
  <c r="BX24"/>
  <c r="BY24"/>
  <c r="DN23" i="3"/>
  <c r="DM23"/>
  <c r="CK23"/>
  <c r="DK23"/>
  <c r="FJ6"/>
  <c r="CY8"/>
  <c r="CZ9" s="1"/>
  <c r="JA7"/>
  <c r="DK6"/>
  <c r="AG30" i="2"/>
  <c r="AG27"/>
  <c r="AG28"/>
  <c r="AG7"/>
  <c r="BV7" s="1"/>
  <c r="AG5"/>
  <c r="BV5" s="1"/>
  <c r="CU7" i="3"/>
  <c r="CV8" s="1"/>
  <c r="GD7"/>
  <c r="DL24"/>
  <c r="FE7"/>
  <c r="FF7" s="1"/>
  <c r="DJ24"/>
  <c r="FO7"/>
  <c r="GY9"/>
  <c r="FN8"/>
  <c r="IZ8"/>
  <c r="JB8" s="1"/>
  <c r="EI7"/>
  <c r="EJ7" s="1"/>
  <c r="DN7"/>
  <c r="DO7" s="1"/>
  <c r="EN7"/>
  <c r="EP7" s="1"/>
  <c r="EQ7" s="1"/>
  <c r="FV8"/>
  <c r="HM8"/>
  <c r="FM8"/>
  <c r="CP8"/>
  <c r="EF23"/>
  <c r="CK7"/>
  <c r="HP7"/>
  <c r="HX7"/>
  <c r="IP7"/>
  <c r="CG7"/>
  <c r="AY7"/>
  <c r="AG6" i="2"/>
  <c r="BY6" s="1"/>
  <c r="AG4"/>
  <c r="BY4" s="1"/>
  <c r="AG26"/>
  <c r="BY26" s="1"/>
  <c r="AG25"/>
  <c r="BY25" s="1"/>
  <c r="BA18"/>
  <c r="BU9" i="3"/>
  <c r="CB8"/>
  <c r="CD8" s="1"/>
  <c r="CV7"/>
  <c r="ET7"/>
  <c r="EU7" s="1"/>
  <c r="GI7"/>
  <c r="GJ7" s="1"/>
  <c r="ET23"/>
  <c r="BV9"/>
  <c r="ID8"/>
  <c r="IE8" s="1"/>
  <c r="DY8"/>
  <c r="EB8" s="1"/>
  <c r="FQ7"/>
  <c r="FR7" s="1"/>
  <c r="CC24"/>
  <c r="DR23"/>
  <c r="FH6"/>
  <c r="FI6" s="1"/>
  <c r="DY23"/>
  <c r="IL7"/>
  <c r="IM7" s="1"/>
  <c r="CQ7"/>
  <c r="CR7" s="1"/>
  <c r="EE24"/>
  <c r="DQ24"/>
  <c r="DX24"/>
  <c r="FT8"/>
  <c r="FU8" s="1"/>
  <c r="DA7"/>
  <c r="DB7" s="1"/>
  <c r="GE6"/>
  <c r="GF6" s="1"/>
  <c r="EM23"/>
  <c r="FA23"/>
  <c r="IF8"/>
  <c r="IG8" s="1"/>
  <c r="IH8"/>
  <c r="II8" s="1"/>
  <c r="ES8"/>
  <c r="GH8"/>
  <c r="EM8"/>
  <c r="FL8"/>
  <c r="FD8"/>
  <c r="DE7"/>
  <c r="DF7" s="1"/>
  <c r="CJ24"/>
  <c r="EZ24"/>
  <c r="EL24"/>
  <c r="ES24"/>
  <c r="EH8"/>
  <c r="GC8"/>
  <c r="CT8"/>
  <c r="CE9"/>
  <c r="FB9" s="1"/>
  <c r="DM8"/>
  <c r="BT11"/>
  <c r="IJ8"/>
  <c r="IK8" s="1"/>
  <c r="FG8" l="1"/>
  <c r="BX16"/>
  <c r="IT9"/>
  <c r="DO23"/>
  <c r="CD24"/>
  <c r="DM24"/>
  <c r="CK24"/>
  <c r="DN24"/>
  <c r="FJ7"/>
  <c r="DJ25"/>
  <c r="DK24"/>
  <c r="CY9"/>
  <c r="CZ10" s="1"/>
  <c r="EO8"/>
  <c r="CU8"/>
  <c r="EK7"/>
  <c r="BW30" i="2"/>
  <c r="BY30"/>
  <c r="BX30"/>
  <c r="BV30"/>
  <c r="BW28"/>
  <c r="BV28"/>
  <c r="BY28"/>
  <c r="BX28"/>
  <c r="BW27"/>
  <c r="BY27"/>
  <c r="BX27"/>
  <c r="BV27"/>
  <c r="BW7"/>
  <c r="BX7"/>
  <c r="BY7"/>
  <c r="BY5"/>
  <c r="BX5"/>
  <c r="BW5"/>
  <c r="BX26"/>
  <c r="DJ7" i="3"/>
  <c r="GY10"/>
  <c r="FO8"/>
  <c r="GD8"/>
  <c r="DL25"/>
  <c r="FN9"/>
  <c r="IZ9"/>
  <c r="JB9" s="1"/>
  <c r="HM9"/>
  <c r="JA8"/>
  <c r="EN8"/>
  <c r="EO9" s="1"/>
  <c r="EI8"/>
  <c r="EJ8" s="1"/>
  <c r="DN8"/>
  <c r="DP7"/>
  <c r="CP9"/>
  <c r="CQ9" s="1"/>
  <c r="FM9"/>
  <c r="FV9"/>
  <c r="DZ8"/>
  <c r="FE8"/>
  <c r="FF8" s="1"/>
  <c r="BU10"/>
  <c r="HX8"/>
  <c r="IP8"/>
  <c r="CK8"/>
  <c r="CG8"/>
  <c r="HP8"/>
  <c r="BV26" i="2"/>
  <c r="AY8" i="3"/>
  <c r="BW6" i="2"/>
  <c r="BX6"/>
  <c r="BV6"/>
  <c r="BV4"/>
  <c r="BW4"/>
  <c r="BX4"/>
  <c r="BW26"/>
  <c r="BW25"/>
  <c r="BV25"/>
  <c r="BX25"/>
  <c r="BJ19"/>
  <c r="CB9" i="3"/>
  <c r="CD9" s="1"/>
  <c r="CQ8"/>
  <c r="CR8" s="1"/>
  <c r="GI8"/>
  <c r="GJ8" s="1"/>
  <c r="ET24"/>
  <c r="ET8"/>
  <c r="EU8" s="1"/>
  <c r="BV10"/>
  <c r="ID9"/>
  <c r="IE9" s="1"/>
  <c r="DY9"/>
  <c r="EB9" s="1"/>
  <c r="FQ8"/>
  <c r="FR8" s="1"/>
  <c r="CC25"/>
  <c r="DA8"/>
  <c r="IL8"/>
  <c r="IM8" s="1"/>
  <c r="IH9"/>
  <c r="II9" s="1"/>
  <c r="IF9"/>
  <c r="IG9" s="1"/>
  <c r="IJ9"/>
  <c r="IK9" s="1"/>
  <c r="EF24"/>
  <c r="DR24"/>
  <c r="FH7"/>
  <c r="FI7" s="1"/>
  <c r="DY24"/>
  <c r="FT9"/>
  <c r="FU9" s="1"/>
  <c r="DG8"/>
  <c r="DH8"/>
  <c r="EM24"/>
  <c r="GE7"/>
  <c r="GF7" s="1"/>
  <c r="FA24"/>
  <c r="DQ25"/>
  <c r="DX25"/>
  <c r="EE25"/>
  <c r="EM9"/>
  <c r="ES9"/>
  <c r="GH9"/>
  <c r="FL9"/>
  <c r="DM9"/>
  <c r="EH9"/>
  <c r="CE10"/>
  <c r="FB10" s="1"/>
  <c r="GC9"/>
  <c r="CT9"/>
  <c r="EZ25"/>
  <c r="EL25"/>
  <c r="ES25"/>
  <c r="CJ25"/>
  <c r="FD9"/>
  <c r="BT12"/>
  <c r="FG9" l="1"/>
  <c r="BX17"/>
  <c r="IT10"/>
  <c r="BI7" i="2"/>
  <c r="CD25" i="3"/>
  <c r="DM25"/>
  <c r="CK25"/>
  <c r="DO24"/>
  <c r="DN25"/>
  <c r="DJ26"/>
  <c r="DK25"/>
  <c r="FJ8"/>
  <c r="CY10"/>
  <c r="CZ11" s="1"/>
  <c r="DA9"/>
  <c r="DB9" s="1"/>
  <c r="EP8"/>
  <c r="EQ8" s="1"/>
  <c r="CU9"/>
  <c r="GY11"/>
  <c r="EK8"/>
  <c r="FO9"/>
  <c r="GD9"/>
  <c r="DL26"/>
  <c r="FN10"/>
  <c r="DZ9"/>
  <c r="EI9"/>
  <c r="EJ9" s="1"/>
  <c r="JA9"/>
  <c r="FE9"/>
  <c r="FF9" s="1"/>
  <c r="DN9"/>
  <c r="EN9"/>
  <c r="IZ10"/>
  <c r="JB10" s="1"/>
  <c r="DO8"/>
  <c r="DP8" s="1"/>
  <c r="HM10"/>
  <c r="DB8"/>
  <c r="CP10"/>
  <c r="CQ10" s="1"/>
  <c r="CR9"/>
  <c r="FM10"/>
  <c r="FV10"/>
  <c r="CB10"/>
  <c r="CD10" s="1"/>
  <c r="IP9"/>
  <c r="CK9"/>
  <c r="CG9"/>
  <c r="HX9"/>
  <c r="HP9"/>
  <c r="BU11"/>
  <c r="DY25"/>
  <c r="AT35" i="1"/>
  <c r="BR26" s="1"/>
  <c r="BR37" s="1"/>
  <c r="AY9" i="3"/>
  <c r="CV9"/>
  <c r="EM25"/>
  <c r="GI9"/>
  <c r="GJ9" s="1"/>
  <c r="ET9"/>
  <c r="EU9" s="1"/>
  <c r="DK7"/>
  <c r="IL9"/>
  <c r="DY10"/>
  <c r="EB10" s="1"/>
  <c r="ID10"/>
  <c r="IE10" s="1"/>
  <c r="BV11"/>
  <c r="IH10"/>
  <c r="II10" s="1"/>
  <c r="IF10"/>
  <c r="IG10" s="1"/>
  <c r="FQ9"/>
  <c r="FR9" s="1"/>
  <c r="CC26"/>
  <c r="IJ10"/>
  <c r="IK10" s="1"/>
  <c r="DR25"/>
  <c r="FH8"/>
  <c r="FI8" s="1"/>
  <c r="EF25"/>
  <c r="ET25"/>
  <c r="DI8"/>
  <c r="DE8" s="1"/>
  <c r="GE8"/>
  <c r="GF8" s="1"/>
  <c r="FA25"/>
  <c r="FL10"/>
  <c r="DM10"/>
  <c r="ES10"/>
  <c r="GH10"/>
  <c r="EM10"/>
  <c r="FD10"/>
  <c r="EE26"/>
  <c r="DQ26"/>
  <c r="DX26"/>
  <c r="EZ26"/>
  <c r="CJ26"/>
  <c r="EL26"/>
  <c r="ES26"/>
  <c r="CT10"/>
  <c r="EH10"/>
  <c r="CE11"/>
  <c r="FB11" s="1"/>
  <c r="GC10"/>
  <c r="FT10"/>
  <c r="BT13"/>
  <c r="FG10" l="1"/>
  <c r="IT11"/>
  <c r="IS11"/>
  <c r="IS10" s="1"/>
  <c r="IS9" s="1"/>
  <c r="IS8" s="1"/>
  <c r="IS7" s="1"/>
  <c r="IS6" s="1"/>
  <c r="BI5" i="2"/>
  <c r="BI9" s="1"/>
  <c r="AT23" s="1"/>
  <c r="CD26" i="3"/>
  <c r="DM26"/>
  <c r="CK26"/>
  <c r="DO25"/>
  <c r="DN26"/>
  <c r="DJ27"/>
  <c r="DK26"/>
  <c r="FJ9"/>
  <c r="CY11"/>
  <c r="CZ12" s="1"/>
  <c r="DA10"/>
  <c r="DB10" s="1"/>
  <c r="GY12"/>
  <c r="CU10"/>
  <c r="GD10"/>
  <c r="DL27"/>
  <c r="EN10"/>
  <c r="EP10" s="1"/>
  <c r="EI10"/>
  <c r="EJ10" s="1"/>
  <c r="DN10"/>
  <c r="DO10" s="1"/>
  <c r="JA10"/>
  <c r="FN11"/>
  <c r="EO10"/>
  <c r="EP9"/>
  <c r="EQ9" s="1"/>
  <c r="FO10"/>
  <c r="DO9"/>
  <c r="DP9" s="1"/>
  <c r="IZ11"/>
  <c r="JB11" s="1"/>
  <c r="AY10"/>
  <c r="DZ10"/>
  <c r="HM11"/>
  <c r="CP11"/>
  <c r="CQ11" s="1"/>
  <c r="CR10"/>
  <c r="EK9"/>
  <c r="FM11"/>
  <c r="IM9"/>
  <c r="FU10"/>
  <c r="FV11" s="1"/>
  <c r="FE10"/>
  <c r="FF10" s="1"/>
  <c r="IP10"/>
  <c r="CK10"/>
  <c r="CG10"/>
  <c r="HP10"/>
  <c r="HX10"/>
  <c r="BU12"/>
  <c r="DF8"/>
  <c r="DJ8" s="1"/>
  <c r="CB11"/>
  <c r="CD11" s="1"/>
  <c r="CV10"/>
  <c r="GE9"/>
  <c r="GI10"/>
  <c r="GJ10" s="1"/>
  <c r="DY11"/>
  <c r="EB11" s="1"/>
  <c r="ET10"/>
  <c r="EU10" s="1"/>
  <c r="IL10"/>
  <c r="IJ11"/>
  <c r="IK11" s="1"/>
  <c r="IH11"/>
  <c r="II11" s="1"/>
  <c r="IF11"/>
  <c r="IG11" s="1"/>
  <c r="ID11"/>
  <c r="IE11" s="1"/>
  <c r="BV12"/>
  <c r="FQ10"/>
  <c r="FR10" s="1"/>
  <c r="DX27"/>
  <c r="DG9"/>
  <c r="DH9"/>
  <c r="EF26"/>
  <c r="DY26"/>
  <c r="DR26"/>
  <c r="FH9"/>
  <c r="EM26"/>
  <c r="ET26"/>
  <c r="FA26"/>
  <c r="CC27"/>
  <c r="DQ27"/>
  <c r="EE27"/>
  <c r="ES11"/>
  <c r="GH11"/>
  <c r="FT11"/>
  <c r="EM11"/>
  <c r="EH11"/>
  <c r="GC11"/>
  <c r="CE12"/>
  <c r="FB12" s="1"/>
  <c r="CT11"/>
  <c r="FL11"/>
  <c r="DM11"/>
  <c r="EL27"/>
  <c r="EZ27"/>
  <c r="ES27"/>
  <c r="CJ27"/>
  <c r="FD11"/>
  <c r="BT14"/>
  <c r="FG11" l="1"/>
  <c r="IT12"/>
  <c r="IS12"/>
  <c r="CD27"/>
  <c r="DM27"/>
  <c r="CK27"/>
  <c r="DO26"/>
  <c r="DN27"/>
  <c r="DK27"/>
  <c r="FJ10"/>
  <c r="DJ28"/>
  <c r="DA11"/>
  <c r="DB11" s="1"/>
  <c r="CY12"/>
  <c r="CZ13" s="1"/>
  <c r="CU11"/>
  <c r="CV12" s="1"/>
  <c r="GY13"/>
  <c r="EK10"/>
  <c r="GD11"/>
  <c r="CK28" s="1"/>
  <c r="DL28"/>
  <c r="EO11"/>
  <c r="FN12"/>
  <c r="FM12"/>
  <c r="JA11"/>
  <c r="JA12" s="1"/>
  <c r="JA13" s="1"/>
  <c r="FE11"/>
  <c r="FF11" s="1"/>
  <c r="DN11"/>
  <c r="EN11"/>
  <c r="EO12" s="1"/>
  <c r="EI11"/>
  <c r="EQ10"/>
  <c r="DP10"/>
  <c r="FO11"/>
  <c r="IZ12"/>
  <c r="JB12" s="1"/>
  <c r="HM12"/>
  <c r="CB12"/>
  <c r="CD12" s="1"/>
  <c r="IL11"/>
  <c r="IM11" s="1"/>
  <c r="DZ11"/>
  <c r="CP12"/>
  <c r="CQ12" s="1"/>
  <c r="CR11"/>
  <c r="FI9"/>
  <c r="GF9"/>
  <c r="IM10"/>
  <c r="FU11"/>
  <c r="FV12" s="1"/>
  <c r="GE10"/>
  <c r="IP11"/>
  <c r="BU13"/>
  <c r="DI9"/>
  <c r="DE9" s="1"/>
  <c r="DF9" s="1"/>
  <c r="DI10" s="1"/>
  <c r="CK11"/>
  <c r="CG11"/>
  <c r="HX11"/>
  <c r="HP11"/>
  <c r="AY11"/>
  <c r="CV11"/>
  <c r="DY12"/>
  <c r="EB12" s="1"/>
  <c r="GI11"/>
  <c r="GJ11" s="1"/>
  <c r="ET11"/>
  <c r="EU11" s="1"/>
  <c r="DK8"/>
  <c r="IH12"/>
  <c r="II12" s="1"/>
  <c r="IF12"/>
  <c r="IG12" s="1"/>
  <c r="ID12"/>
  <c r="IE12" s="1"/>
  <c r="IE13" s="1"/>
  <c r="IJ12"/>
  <c r="IK12" s="1"/>
  <c r="BV13"/>
  <c r="FQ11"/>
  <c r="FR11" s="1"/>
  <c r="DQ28"/>
  <c r="EF27"/>
  <c r="FH10"/>
  <c r="FI10" s="1"/>
  <c r="DR27"/>
  <c r="DY27"/>
  <c r="EM27"/>
  <c r="FA27"/>
  <c r="ET27"/>
  <c r="FL12"/>
  <c r="DM12"/>
  <c r="FD12"/>
  <c r="FT12"/>
  <c r="EM12"/>
  <c r="GH12"/>
  <c r="ES12"/>
  <c r="DX28"/>
  <c r="EL28"/>
  <c r="CJ28"/>
  <c r="EZ28"/>
  <c r="ES28"/>
  <c r="EE28"/>
  <c r="CE13"/>
  <c r="FB13" s="1"/>
  <c r="CT12"/>
  <c r="GC12"/>
  <c r="DL29" s="1"/>
  <c r="EH12"/>
  <c r="CC28"/>
  <c r="BT15"/>
  <c r="FG12" l="1"/>
  <c r="IS13"/>
  <c r="IT13"/>
  <c r="CD28"/>
  <c r="DO27"/>
  <c r="DN28"/>
  <c r="DJ29"/>
  <c r="DN29" s="1"/>
  <c r="FH11"/>
  <c r="FI11" s="1"/>
  <c r="FJ11"/>
  <c r="DA12"/>
  <c r="DB12" s="1"/>
  <c r="CY13"/>
  <c r="CZ14" s="1"/>
  <c r="CU12"/>
  <c r="GY14"/>
  <c r="DN12"/>
  <c r="DN13" s="1"/>
  <c r="DN14" s="1"/>
  <c r="DY28"/>
  <c r="GD12"/>
  <c r="CK29" s="1"/>
  <c r="DM28"/>
  <c r="FE12"/>
  <c r="FF12" s="1"/>
  <c r="DK28"/>
  <c r="IL12"/>
  <c r="IM12" s="1"/>
  <c r="FO12"/>
  <c r="DO11"/>
  <c r="DP11" s="1"/>
  <c r="DR28"/>
  <c r="EF28"/>
  <c r="EN12"/>
  <c r="EO13" s="1"/>
  <c r="EP11"/>
  <c r="EQ11" s="1"/>
  <c r="EI12"/>
  <c r="EJ11"/>
  <c r="EK11" s="1"/>
  <c r="FN13"/>
  <c r="IZ13"/>
  <c r="JB13" s="1"/>
  <c r="DE13"/>
  <c r="DF13" s="1"/>
  <c r="DK13" s="1"/>
  <c r="HM13"/>
  <c r="DZ12"/>
  <c r="CB13"/>
  <c r="AY13" s="1"/>
  <c r="CP13"/>
  <c r="CQ13" s="1"/>
  <c r="CR12"/>
  <c r="FM13"/>
  <c r="GF10"/>
  <c r="FU12"/>
  <c r="FV13" s="1"/>
  <c r="IE14"/>
  <c r="JA14"/>
  <c r="GE11"/>
  <c r="GF11" s="1"/>
  <c r="IP12"/>
  <c r="BU14"/>
  <c r="CK12"/>
  <c r="CG12"/>
  <c r="HX12"/>
  <c r="HP12"/>
  <c r="AY12"/>
  <c r="IL13"/>
  <c r="ET12"/>
  <c r="EU12" s="1"/>
  <c r="GI12"/>
  <c r="GJ12" s="1"/>
  <c r="IF13"/>
  <c r="IG13" s="1"/>
  <c r="BV14"/>
  <c r="DY13"/>
  <c r="EB13" s="1"/>
  <c r="ID13"/>
  <c r="IJ13"/>
  <c r="IK13" s="1"/>
  <c r="IH13"/>
  <c r="II13" s="1"/>
  <c r="FQ12"/>
  <c r="FR12" s="1"/>
  <c r="CC29"/>
  <c r="DG10"/>
  <c r="DH10"/>
  <c r="FL13"/>
  <c r="ET28"/>
  <c r="FA28"/>
  <c r="EM28"/>
  <c r="EM13"/>
  <c r="FT13"/>
  <c r="DQ29"/>
  <c r="DX29"/>
  <c r="EE29"/>
  <c r="FD13"/>
  <c r="ES13"/>
  <c r="GH13"/>
  <c r="CE14"/>
  <c r="FB14" s="1"/>
  <c r="CT13"/>
  <c r="EH13"/>
  <c r="GC13"/>
  <c r="DL30" s="1"/>
  <c r="EZ29"/>
  <c r="EL29"/>
  <c r="ES29"/>
  <c r="CJ29"/>
  <c r="DM13"/>
  <c r="BT16"/>
  <c r="FG13" l="1"/>
  <c r="IT14"/>
  <c r="IS14"/>
  <c r="CD29"/>
  <c r="DJ30"/>
  <c r="DN30" s="1"/>
  <c r="EF29"/>
  <c r="FJ12"/>
  <c r="CY14"/>
  <c r="CZ15" s="1"/>
  <c r="DA13"/>
  <c r="DB13" s="1"/>
  <c r="CU13"/>
  <c r="CV14" s="1"/>
  <c r="GY15"/>
  <c r="DO28"/>
  <c r="DR29"/>
  <c r="FH12"/>
  <c r="FI12" s="1"/>
  <c r="DY29"/>
  <c r="IM13"/>
  <c r="DO12"/>
  <c r="DP12" s="1"/>
  <c r="DM29"/>
  <c r="GD13"/>
  <c r="CK30" s="1"/>
  <c r="FE13"/>
  <c r="FF13" s="1"/>
  <c r="DK29"/>
  <c r="EJ12"/>
  <c r="EK12" s="1"/>
  <c r="EI13"/>
  <c r="EN13"/>
  <c r="EN14" s="1"/>
  <c r="EP14" s="1"/>
  <c r="EP12"/>
  <c r="EQ12" s="1"/>
  <c r="FN14"/>
  <c r="FO13"/>
  <c r="IZ14"/>
  <c r="JB14" s="1"/>
  <c r="DN15"/>
  <c r="HX13"/>
  <c r="HX14" s="1"/>
  <c r="HX15" s="1"/>
  <c r="CK13"/>
  <c r="CK14" s="1"/>
  <c r="CK15" s="1"/>
  <c r="IP13"/>
  <c r="IP14" s="1"/>
  <c r="IP15" s="1"/>
  <c r="HP13"/>
  <c r="HP14" s="1"/>
  <c r="HP15" s="1"/>
  <c r="CG13"/>
  <c r="CG14" s="1"/>
  <c r="CG15" s="1"/>
  <c r="DZ13"/>
  <c r="HM14"/>
  <c r="FM14"/>
  <c r="CP14"/>
  <c r="CQ14" s="1"/>
  <c r="CR13"/>
  <c r="FU13"/>
  <c r="FV14" s="1"/>
  <c r="JA15"/>
  <c r="IE15"/>
  <c r="DE10"/>
  <c r="DF10" s="1"/>
  <c r="DI11" s="1"/>
  <c r="GE12"/>
  <c r="GF12" s="1"/>
  <c r="BU15"/>
  <c r="CV13"/>
  <c r="DO13"/>
  <c r="ET13"/>
  <c r="EU13" s="1"/>
  <c r="DY14"/>
  <c r="EB14" s="1"/>
  <c r="GI13"/>
  <c r="GJ13" s="1"/>
  <c r="IL14"/>
  <c r="IM14" s="1"/>
  <c r="BV15"/>
  <c r="ID14"/>
  <c r="IH14"/>
  <c r="II14" s="1"/>
  <c r="II15" s="1"/>
  <c r="II16" s="1"/>
  <c r="II17" s="1"/>
  <c r="IF14"/>
  <c r="IG14" s="1"/>
  <c r="IG15" s="1"/>
  <c r="IG16" s="1"/>
  <c r="IG17" s="1"/>
  <c r="IJ14"/>
  <c r="IK14" s="1"/>
  <c r="IK15" s="1"/>
  <c r="IK16" s="1"/>
  <c r="IK17" s="1"/>
  <c r="FQ13"/>
  <c r="FR13" s="1"/>
  <c r="CC30"/>
  <c r="FA29"/>
  <c r="FD14"/>
  <c r="ET29"/>
  <c r="FT14"/>
  <c r="EM29"/>
  <c r="DX30"/>
  <c r="FL14"/>
  <c r="EM14"/>
  <c r="EE30"/>
  <c r="DQ30"/>
  <c r="GH14"/>
  <c r="ES14"/>
  <c r="DM14"/>
  <c r="ES30"/>
  <c r="EL30"/>
  <c r="EZ30"/>
  <c r="CJ30"/>
  <c r="EH14"/>
  <c r="CT14"/>
  <c r="GC14"/>
  <c r="DL31" s="1"/>
  <c r="CE15"/>
  <c r="FB15" s="1"/>
  <c r="DO14"/>
  <c r="BT17"/>
  <c r="FG14" l="1"/>
  <c r="IS15"/>
  <c r="IT15"/>
  <c r="CD30"/>
  <c r="EF30"/>
  <c r="FJ13"/>
  <c r="DJ31"/>
  <c r="DN31" s="1"/>
  <c r="DA14"/>
  <c r="DB14" s="1"/>
  <c r="CY15"/>
  <c r="CZ16" s="1"/>
  <c r="CU14"/>
  <c r="CU15" s="1"/>
  <c r="CU16" s="1"/>
  <c r="CU17" s="1"/>
  <c r="GY16"/>
  <c r="FH13"/>
  <c r="FI13" s="1"/>
  <c r="DR30"/>
  <c r="DY30"/>
  <c r="DO29"/>
  <c r="DO30" s="1"/>
  <c r="DO31" s="1"/>
  <c r="DO32" s="1"/>
  <c r="DO33" s="1"/>
  <c r="DM30"/>
  <c r="GD14"/>
  <c r="CK31" s="1"/>
  <c r="DK30"/>
  <c r="FE14"/>
  <c r="FF14" s="1"/>
  <c r="HM15"/>
  <c r="EN15"/>
  <c r="EN16" s="1"/>
  <c r="FO14"/>
  <c r="EO14"/>
  <c r="EP13"/>
  <c r="EQ13" s="1"/>
  <c r="EI14"/>
  <c r="EJ13"/>
  <c r="EK13" s="1"/>
  <c r="FN15"/>
  <c r="IZ15"/>
  <c r="JB15" s="1"/>
  <c r="IU14"/>
  <c r="DZ14"/>
  <c r="DZ15" s="1"/>
  <c r="DZ16" s="1"/>
  <c r="DZ17" s="1"/>
  <c r="DN16"/>
  <c r="DH11"/>
  <c r="DP14"/>
  <c r="DP13"/>
  <c r="FM15"/>
  <c r="CP15"/>
  <c r="CQ15" s="1"/>
  <c r="CR14"/>
  <c r="FU14"/>
  <c r="FV15" s="1"/>
  <c r="JA16"/>
  <c r="IE16"/>
  <c r="EO15"/>
  <c r="GE13"/>
  <c r="BU16"/>
  <c r="HX16"/>
  <c r="HP16"/>
  <c r="IP16"/>
  <c r="CG16"/>
  <c r="CK16"/>
  <c r="ET14"/>
  <c r="EU14" s="1"/>
  <c r="IL15"/>
  <c r="IM15" s="1"/>
  <c r="GI14"/>
  <c r="GJ14" s="1"/>
  <c r="IH15"/>
  <c r="DG11"/>
  <c r="IJ15"/>
  <c r="BV16"/>
  <c r="IF15"/>
  <c r="ID15"/>
  <c r="DY15"/>
  <c r="EB15" s="1"/>
  <c r="FQ14"/>
  <c r="FR14" s="1"/>
  <c r="EE31"/>
  <c r="DX31"/>
  <c r="DM15"/>
  <c r="DQ31"/>
  <c r="CC31"/>
  <c r="EM30"/>
  <c r="ET30"/>
  <c r="FA30"/>
  <c r="EM15"/>
  <c r="ES15"/>
  <c r="GH15"/>
  <c r="DO15"/>
  <c r="GC15"/>
  <c r="DL32" s="1"/>
  <c r="CE16"/>
  <c r="FB16" s="1"/>
  <c r="CT15"/>
  <c r="EH15"/>
  <c r="FL15"/>
  <c r="EZ31"/>
  <c r="ES31"/>
  <c r="CJ31"/>
  <c r="EL31"/>
  <c r="FD15"/>
  <c r="FT15"/>
  <c r="FG15" l="1"/>
  <c r="IT16"/>
  <c r="IS16"/>
  <c r="CD31"/>
  <c r="DJ32"/>
  <c r="DN32" s="1"/>
  <c r="EF31"/>
  <c r="FJ14"/>
  <c r="DA15"/>
  <c r="DB15" s="1"/>
  <c r="CY16"/>
  <c r="CZ17" s="1"/>
  <c r="CV15"/>
  <c r="DR31"/>
  <c r="FH14"/>
  <c r="FI14" s="1"/>
  <c r="GY17"/>
  <c r="IU15"/>
  <c r="EP15"/>
  <c r="EQ15" s="1"/>
  <c r="DO34"/>
  <c r="DM31"/>
  <c r="GD15"/>
  <c r="CK32" s="1"/>
  <c r="DK31"/>
  <c r="DY31"/>
  <c r="FE15"/>
  <c r="FF15" s="1"/>
  <c r="EQ14"/>
  <c r="EI15"/>
  <c r="EI16" s="1"/>
  <c r="EI17" s="1"/>
  <c r="EJ14"/>
  <c r="EK14" s="1"/>
  <c r="FO15"/>
  <c r="FN16"/>
  <c r="IZ16"/>
  <c r="JB16" s="1"/>
  <c r="DN17"/>
  <c r="IU13"/>
  <c r="FM16"/>
  <c r="HM16"/>
  <c r="HB16"/>
  <c r="HB15" s="1"/>
  <c r="HB14" s="1"/>
  <c r="HB13" s="1"/>
  <c r="HB12" s="1"/>
  <c r="HB11" s="1"/>
  <c r="HB10" s="1"/>
  <c r="HB9" s="1"/>
  <c r="HB8" s="1"/>
  <c r="HB7" s="1"/>
  <c r="HB6" s="1"/>
  <c r="GX16"/>
  <c r="GX15" s="1"/>
  <c r="GX14" s="1"/>
  <c r="GX13" s="1"/>
  <c r="GX12" s="1"/>
  <c r="GX11" s="1"/>
  <c r="GX10" s="1"/>
  <c r="GX9" s="1"/>
  <c r="GX8" s="1"/>
  <c r="GX7" s="1"/>
  <c r="GX6" s="1"/>
  <c r="CP16"/>
  <c r="CQ16" s="1"/>
  <c r="CR15"/>
  <c r="DP15"/>
  <c r="GF13"/>
  <c r="FU15"/>
  <c r="FV16" s="1"/>
  <c r="IE17"/>
  <c r="EN17"/>
  <c r="JA17"/>
  <c r="EO16"/>
  <c r="GE14"/>
  <c r="BU17"/>
  <c r="HX17"/>
  <c r="DE11"/>
  <c r="CK17"/>
  <c r="CG17"/>
  <c r="IP17"/>
  <c r="HP17"/>
  <c r="IO16"/>
  <c r="IO15" s="1"/>
  <c r="IO14" s="1"/>
  <c r="IO13" s="1"/>
  <c r="IO12" s="1"/>
  <c r="IO11" s="1"/>
  <c r="IO10" s="1"/>
  <c r="IO9" s="1"/>
  <c r="IO8" s="1"/>
  <c r="IO7" s="1"/>
  <c r="IO6" s="1"/>
  <c r="HW17"/>
  <c r="HW16" s="1"/>
  <c r="HW15" s="1"/>
  <c r="HW14" s="1"/>
  <c r="HW13" s="1"/>
  <c r="HW12" s="1"/>
  <c r="HW11" s="1"/>
  <c r="HW10" s="1"/>
  <c r="HW9" s="1"/>
  <c r="HW8" s="1"/>
  <c r="HW7" s="1"/>
  <c r="HW6" s="1"/>
  <c r="IU12"/>
  <c r="CF17"/>
  <c r="CF16" s="1"/>
  <c r="CF15" s="1"/>
  <c r="CF14" s="1"/>
  <c r="CF13" s="1"/>
  <c r="CF12" s="1"/>
  <c r="CF11" s="1"/>
  <c r="CF10" s="1"/>
  <c r="CF9" s="1"/>
  <c r="CF8" s="1"/>
  <c r="CF7" s="1"/>
  <c r="CF6" s="1"/>
  <c r="CJ17"/>
  <c r="CJ16" s="1"/>
  <c r="CJ15" s="1"/>
  <c r="CJ14" s="1"/>
  <c r="CJ13" s="1"/>
  <c r="CJ12" s="1"/>
  <c r="CJ11" s="1"/>
  <c r="CJ10" s="1"/>
  <c r="CJ9" s="1"/>
  <c r="CJ8" s="1"/>
  <c r="CJ7" s="1"/>
  <c r="CJ6" s="1"/>
  <c r="CL6" s="1"/>
  <c r="CV16"/>
  <c r="GI15"/>
  <c r="GJ15" s="1"/>
  <c r="ET15"/>
  <c r="EU15" s="1"/>
  <c r="IH16"/>
  <c r="DJ10"/>
  <c r="DK10"/>
  <c r="ID16"/>
  <c r="DY16"/>
  <c r="BV17"/>
  <c r="IF16"/>
  <c r="IJ16"/>
  <c r="FQ15"/>
  <c r="FR15" s="1"/>
  <c r="DQ32"/>
  <c r="EM31"/>
  <c r="FA31"/>
  <c r="ET31"/>
  <c r="GH16"/>
  <c r="ES16"/>
  <c r="EM16"/>
  <c r="FT16"/>
  <c r="FD16"/>
  <c r="EE32"/>
  <c r="DX32"/>
  <c r="CC32"/>
  <c r="EH16"/>
  <c r="EP16"/>
  <c r="CE17"/>
  <c r="FB17" s="1"/>
  <c r="FA18" s="1"/>
  <c r="CT16"/>
  <c r="DO16"/>
  <c r="DP16" s="1"/>
  <c r="GC16"/>
  <c r="DL33" s="1"/>
  <c r="CJ32"/>
  <c r="EL32"/>
  <c r="EZ32"/>
  <c r="ES32"/>
  <c r="FL16"/>
  <c r="DM16"/>
  <c r="FG16" l="1"/>
  <c r="EB16"/>
  <c r="IS17"/>
  <c r="IT17"/>
  <c r="CD32"/>
  <c r="FJ15"/>
  <c r="DJ33"/>
  <c r="DN33" s="1"/>
  <c r="CY17"/>
  <c r="DA16"/>
  <c r="DB16" s="1"/>
  <c r="CW18" s="1"/>
  <c r="HC16"/>
  <c r="IU16"/>
  <c r="EF32"/>
  <c r="DR32"/>
  <c r="DY32"/>
  <c r="EJ15"/>
  <c r="EK15" s="1"/>
  <c r="DM32"/>
  <c r="GD16"/>
  <c r="CK33" s="1"/>
  <c r="DK32"/>
  <c r="FE16"/>
  <c r="FF16" s="1"/>
  <c r="FH15"/>
  <c r="FI15" s="1"/>
  <c r="HM17"/>
  <c r="FO16"/>
  <c r="FN17"/>
  <c r="IZ17"/>
  <c r="JB17" s="1"/>
  <c r="IY18" s="1"/>
  <c r="FM17"/>
  <c r="EQ16"/>
  <c r="GF14"/>
  <c r="CP17"/>
  <c r="CR16"/>
  <c r="FU16"/>
  <c r="FV17" s="1"/>
  <c r="FS18" s="1"/>
  <c r="EO17"/>
  <c r="EJ16"/>
  <c r="GE15"/>
  <c r="GF15" s="1"/>
  <c r="DF11"/>
  <c r="DH12"/>
  <c r="DG12"/>
  <c r="HC17"/>
  <c r="HQ17"/>
  <c r="HR17" s="1"/>
  <c r="HS17" s="1"/>
  <c r="HC15"/>
  <c r="IU11"/>
  <c r="IQ17"/>
  <c r="IR17" s="1"/>
  <c r="HY17"/>
  <c r="HZ17" s="1"/>
  <c r="IA17" s="1"/>
  <c r="CL17"/>
  <c r="CH17"/>
  <c r="CI17" s="1"/>
  <c r="EW17" s="1"/>
  <c r="DY17"/>
  <c r="HO16"/>
  <c r="HQ16" s="1"/>
  <c r="CV17"/>
  <c r="CS18" s="1"/>
  <c r="GI16"/>
  <c r="GJ16" s="1"/>
  <c r="ET16"/>
  <c r="EU16" s="1"/>
  <c r="ID17"/>
  <c r="IL16"/>
  <c r="IM16" s="1"/>
  <c r="IH17"/>
  <c r="IF17"/>
  <c r="IJ17"/>
  <c r="DM17"/>
  <c r="FQ16"/>
  <c r="FR16" s="1"/>
  <c r="CC33"/>
  <c r="FA32"/>
  <c r="DL18"/>
  <c r="ET32"/>
  <c r="EM32"/>
  <c r="FT17"/>
  <c r="EM17"/>
  <c r="FL17"/>
  <c r="FD17"/>
  <c r="FG17" s="1"/>
  <c r="DQ33"/>
  <c r="EE33"/>
  <c r="DX33"/>
  <c r="GH17"/>
  <c r="ES17"/>
  <c r="ES33"/>
  <c r="EL33"/>
  <c r="EZ33"/>
  <c r="CJ33"/>
  <c r="GC17"/>
  <c r="DL34" s="1"/>
  <c r="EH17"/>
  <c r="CT17"/>
  <c r="CD33" l="1"/>
  <c r="DR33"/>
  <c r="FJ16"/>
  <c r="FH16"/>
  <c r="FI16" s="1"/>
  <c r="IU17"/>
  <c r="IV17" s="1"/>
  <c r="IW17" s="1"/>
  <c r="CN18"/>
  <c r="B20" s="1"/>
  <c r="BW21" s="1"/>
  <c r="EL18"/>
  <c r="EF33"/>
  <c r="EK16"/>
  <c r="EG18" s="1"/>
  <c r="DM33"/>
  <c r="GD17"/>
  <c r="DK33"/>
  <c r="FE17"/>
  <c r="FF17" s="1"/>
  <c r="DY33"/>
  <c r="EE34"/>
  <c r="DJ34"/>
  <c r="DN34" s="1"/>
  <c r="FO17"/>
  <c r="FP17" s="1"/>
  <c r="FU17"/>
  <c r="GE16"/>
  <c r="GF16" s="1"/>
  <c r="DI12"/>
  <c r="DK11"/>
  <c r="DJ11"/>
  <c r="HC14"/>
  <c r="IU10"/>
  <c r="HR16"/>
  <c r="HS16" s="1"/>
  <c r="IQ16"/>
  <c r="IR16" s="1"/>
  <c r="HY16"/>
  <c r="HZ16" s="1"/>
  <c r="IA16" s="1"/>
  <c r="DR17"/>
  <c r="DU17" s="1"/>
  <c r="FX17"/>
  <c r="DW17"/>
  <c r="EC17" s="1"/>
  <c r="EE17"/>
  <c r="GM17"/>
  <c r="CM17"/>
  <c r="CL16"/>
  <c r="CH16"/>
  <c r="V22"/>
  <c r="BS23" s="1"/>
  <c r="B30"/>
  <c r="BW31" s="1"/>
  <c r="B22"/>
  <c r="BR23" s="1"/>
  <c r="HO15"/>
  <c r="HQ15" s="1"/>
  <c r="IC18"/>
  <c r="ET33"/>
  <c r="FA33"/>
  <c r="EM33"/>
  <c r="DX34"/>
  <c r="DQ34"/>
  <c r="CC34"/>
  <c r="ER18"/>
  <c r="GG18"/>
  <c r="EL34"/>
  <c r="EZ34"/>
  <c r="CJ34"/>
  <c r="ES34"/>
  <c r="FC18" l="1"/>
  <c r="CD34"/>
  <c r="DM34"/>
  <c r="CK34"/>
  <c r="FJ17"/>
  <c r="DR34"/>
  <c r="IV16"/>
  <c r="IV15" s="1"/>
  <c r="IV14" s="1"/>
  <c r="IV13" s="1"/>
  <c r="IV12" s="1"/>
  <c r="IV11" s="1"/>
  <c r="IV10" s="1"/>
  <c r="EF34"/>
  <c r="EM34"/>
  <c r="DY34"/>
  <c r="DE12"/>
  <c r="DK34"/>
  <c r="FP16"/>
  <c r="FP15" s="1"/>
  <c r="FP14" s="1"/>
  <c r="FP13" s="1"/>
  <c r="FP12" s="1"/>
  <c r="FP11" s="1"/>
  <c r="FP10" s="1"/>
  <c r="FP9" s="1"/>
  <c r="FP8" s="1"/>
  <c r="FP7" s="1"/>
  <c r="HC13"/>
  <c r="IU9"/>
  <c r="HR15"/>
  <c r="HS15" s="1"/>
  <c r="IQ15"/>
  <c r="IR15" s="1"/>
  <c r="HJ17"/>
  <c r="GS17"/>
  <c r="FI34" s="1"/>
  <c r="HY15"/>
  <c r="HZ15" s="1"/>
  <c r="IA15" s="1"/>
  <c r="CM16"/>
  <c r="CI16"/>
  <c r="CL15"/>
  <c r="CH15"/>
  <c r="BR21"/>
  <c r="BR31"/>
  <c r="BW23"/>
  <c r="BX23"/>
  <c r="B28"/>
  <c r="BR29" s="1"/>
  <c r="V25"/>
  <c r="BX26" s="1"/>
  <c r="B21"/>
  <c r="BW22" s="1"/>
  <c r="B27"/>
  <c r="BW28" s="1"/>
  <c r="HO14"/>
  <c r="HQ14" s="1"/>
  <c r="FA34"/>
  <c r="ET34"/>
  <c r="GB18"/>
  <c r="IW15" l="1"/>
  <c r="IW16"/>
  <c r="DI35"/>
  <c r="FK18"/>
  <c r="V20" s="1"/>
  <c r="DH14"/>
  <c r="DH13"/>
  <c r="DF12"/>
  <c r="DG14"/>
  <c r="DG13"/>
  <c r="IV9"/>
  <c r="HC12"/>
  <c r="IU8"/>
  <c r="HR14"/>
  <c r="HS14" s="1"/>
  <c r="IQ14"/>
  <c r="IR14" s="1"/>
  <c r="IW14" s="1"/>
  <c r="GS16"/>
  <c r="EU33" s="1"/>
  <c r="EW33" s="1"/>
  <c r="CM15"/>
  <c r="HJ15" s="1"/>
  <c r="HJ16"/>
  <c r="CX34"/>
  <c r="FU34"/>
  <c r="DZ34"/>
  <c r="EB34" s="1"/>
  <c r="EU34"/>
  <c r="EW34" s="1"/>
  <c r="HY14"/>
  <c r="HZ14" s="1"/>
  <c r="IA14" s="1"/>
  <c r="EE16"/>
  <c r="GM16"/>
  <c r="FX16"/>
  <c r="DW16"/>
  <c r="DR16"/>
  <c r="DU16" s="1"/>
  <c r="CI15"/>
  <c r="EW16"/>
  <c r="CV33" s="1"/>
  <c r="CL14"/>
  <c r="CH14"/>
  <c r="BW29"/>
  <c r="BR22"/>
  <c r="BS26"/>
  <c r="BR28"/>
  <c r="HO13"/>
  <c r="HQ13" s="1"/>
  <c r="BX21" l="1"/>
  <c r="BS21"/>
  <c r="DK12"/>
  <c r="DI13"/>
  <c r="DJ13" s="1"/>
  <c r="DI14"/>
  <c r="DE14" s="1"/>
  <c r="DJ12"/>
  <c r="IU7"/>
  <c r="IU6"/>
  <c r="IV8"/>
  <c r="HC11"/>
  <c r="HR13"/>
  <c r="HS13" s="1"/>
  <c r="IQ13"/>
  <c r="IR13" s="1"/>
  <c r="IW13" s="1"/>
  <c r="FU33"/>
  <c r="CX33"/>
  <c r="CZ33" s="1"/>
  <c r="FI33"/>
  <c r="DZ33"/>
  <c r="EB33" s="1"/>
  <c r="GS15"/>
  <c r="EU32" s="1"/>
  <c r="EW32" s="1"/>
  <c r="CM14"/>
  <c r="HJ14" s="1"/>
  <c r="HY13"/>
  <c r="HZ13" s="1"/>
  <c r="IA13" s="1"/>
  <c r="CQ33"/>
  <c r="FN33"/>
  <c r="FG33"/>
  <c r="EN33"/>
  <c r="EP33" s="1"/>
  <c r="DS33"/>
  <c r="DU33" s="1"/>
  <c r="FX15"/>
  <c r="DW15"/>
  <c r="DR15"/>
  <c r="DU15" s="1"/>
  <c r="GM15"/>
  <c r="FN32" s="1"/>
  <c r="EE15"/>
  <c r="EC16"/>
  <c r="CH33"/>
  <c r="CL33" s="1"/>
  <c r="DC33"/>
  <c r="CI14"/>
  <c r="EW15"/>
  <c r="CV32" s="1"/>
  <c r="CA33"/>
  <c r="CE33" s="1"/>
  <c r="CO33"/>
  <c r="CL13"/>
  <c r="CH13"/>
  <c r="HO12"/>
  <c r="HQ12" s="1"/>
  <c r="CS33" l="1"/>
  <c r="IV7"/>
  <c r="IV6" s="1"/>
  <c r="FK33"/>
  <c r="DG17"/>
  <c r="DH17"/>
  <c r="DH15"/>
  <c r="DE19"/>
  <c r="DG15"/>
  <c r="DG16"/>
  <c r="DF14"/>
  <c r="DK14" s="1"/>
  <c r="DE18"/>
  <c r="DH16"/>
  <c r="HC10"/>
  <c r="HR12"/>
  <c r="HS12" s="1"/>
  <c r="IQ12"/>
  <c r="IR12" s="1"/>
  <c r="IW12" s="1"/>
  <c r="DZ32"/>
  <c r="EB32" s="1"/>
  <c r="FI32"/>
  <c r="CX32"/>
  <c r="CZ32" s="1"/>
  <c r="FU32"/>
  <c r="GS14"/>
  <c r="FU31" s="1"/>
  <c r="CM13"/>
  <c r="HJ13" s="1"/>
  <c r="HY12"/>
  <c r="HZ12" s="1"/>
  <c r="IA12" s="1"/>
  <c r="EN32"/>
  <c r="EP32" s="1"/>
  <c r="FX14"/>
  <c r="DW14"/>
  <c r="EC14" s="1"/>
  <c r="EE14"/>
  <c r="GM14"/>
  <c r="CQ31" s="1"/>
  <c r="DR14"/>
  <c r="DU14" s="1"/>
  <c r="CQ32"/>
  <c r="DS32"/>
  <c r="DU32" s="1"/>
  <c r="FG32"/>
  <c r="EC15"/>
  <c r="CH32"/>
  <c r="CL32" s="1"/>
  <c r="CA32"/>
  <c r="CE32" s="1"/>
  <c r="CI13"/>
  <c r="EW14"/>
  <c r="CV31" s="1"/>
  <c r="CO32"/>
  <c r="DC32"/>
  <c r="CL12"/>
  <c r="CH12"/>
  <c r="HO11"/>
  <c r="HQ11" s="1"/>
  <c r="CS32" l="1"/>
  <c r="FK32"/>
  <c r="DI16"/>
  <c r="DJ16" s="1"/>
  <c r="DI15"/>
  <c r="DJ15" s="1"/>
  <c r="DI17"/>
  <c r="DJ17" s="1"/>
  <c r="DJ14"/>
  <c r="GS13"/>
  <c r="CX30" s="1"/>
  <c r="HC9"/>
  <c r="HR11"/>
  <c r="HS11" s="1"/>
  <c r="IQ11"/>
  <c r="IR11" s="1"/>
  <c r="IW11" s="1"/>
  <c r="CM12"/>
  <c r="HJ12" s="1"/>
  <c r="DZ31"/>
  <c r="EB31" s="1"/>
  <c r="CX31"/>
  <c r="CZ31" s="1"/>
  <c r="EU31"/>
  <c r="EW31" s="1"/>
  <c r="FI31"/>
  <c r="HY11"/>
  <c r="HZ11" s="1"/>
  <c r="IA11" s="1"/>
  <c r="DR13"/>
  <c r="DU13" s="1"/>
  <c r="EE13"/>
  <c r="GM13"/>
  <c r="DS30" s="1"/>
  <c r="DU30" s="1"/>
  <c r="DW13"/>
  <c r="FX13"/>
  <c r="FG31"/>
  <c r="EN31"/>
  <c r="EP31" s="1"/>
  <c r="FN31"/>
  <c r="DS31"/>
  <c r="DU31" s="1"/>
  <c r="CO31"/>
  <c r="CS31" s="1"/>
  <c r="CA31"/>
  <c r="CE31" s="1"/>
  <c r="CH31"/>
  <c r="CL31" s="1"/>
  <c r="CI12"/>
  <c r="EW13"/>
  <c r="CH30" s="1"/>
  <c r="CL30" s="1"/>
  <c r="DC31"/>
  <c r="CL11"/>
  <c r="CH11"/>
  <c r="HO10"/>
  <c r="HQ10" s="1"/>
  <c r="FK31" l="1"/>
  <c r="HC8"/>
  <c r="CM11"/>
  <c r="HJ11" s="1"/>
  <c r="EU30"/>
  <c r="EW30" s="1"/>
  <c r="FI30"/>
  <c r="FU30"/>
  <c r="DZ30"/>
  <c r="EB30" s="1"/>
  <c r="HR10"/>
  <c r="HS10" s="1"/>
  <c r="IQ10"/>
  <c r="IR10" s="1"/>
  <c r="IW10" s="1"/>
  <c r="GS12"/>
  <c r="FI29" s="1"/>
  <c r="HY10"/>
  <c r="HZ10" s="1"/>
  <c r="IA10" s="1"/>
  <c r="FN30"/>
  <c r="FG30"/>
  <c r="EC13"/>
  <c r="EN30"/>
  <c r="EP30" s="1"/>
  <c r="CQ30"/>
  <c r="DR12"/>
  <c r="DU12" s="1"/>
  <c r="FX12"/>
  <c r="DW12"/>
  <c r="EE12"/>
  <c r="GM12"/>
  <c r="FN29" s="1"/>
  <c r="DC30"/>
  <c r="CA30"/>
  <c r="CE30" s="1"/>
  <c r="CV30"/>
  <c r="CZ30" s="1"/>
  <c r="CI11"/>
  <c r="EW12"/>
  <c r="DC29" s="1"/>
  <c r="CO30"/>
  <c r="CL10"/>
  <c r="CH10"/>
  <c r="HC7"/>
  <c r="HO9"/>
  <c r="HQ9" s="1"/>
  <c r="FK30" l="1"/>
  <c r="CS30"/>
  <c r="CM10"/>
  <c r="HJ10" s="1"/>
  <c r="GS11"/>
  <c r="EU28" s="1"/>
  <c r="EW28" s="1"/>
  <c r="HR9"/>
  <c r="HS9" s="1"/>
  <c r="FU29"/>
  <c r="CX29"/>
  <c r="EU29"/>
  <c r="EW29" s="1"/>
  <c r="DZ29"/>
  <c r="EB29" s="1"/>
  <c r="IQ9"/>
  <c r="IR9" s="1"/>
  <c r="IW9" s="1"/>
  <c r="HY9"/>
  <c r="HZ9" s="1"/>
  <c r="IA9" s="1"/>
  <c r="DS29"/>
  <c r="DU29" s="1"/>
  <c r="EC12"/>
  <c r="DW11"/>
  <c r="EE11"/>
  <c r="GM11"/>
  <c r="CQ28" s="1"/>
  <c r="DR11"/>
  <c r="DU11" s="1"/>
  <c r="FX11"/>
  <c r="FG29"/>
  <c r="FK29" s="1"/>
  <c r="EN29"/>
  <c r="EP29" s="1"/>
  <c r="CQ29"/>
  <c r="CH29"/>
  <c r="CL29" s="1"/>
  <c r="CV29"/>
  <c r="CZ29" s="1"/>
  <c r="CO29"/>
  <c r="CA29"/>
  <c r="CE29" s="1"/>
  <c r="CI10"/>
  <c r="EW11"/>
  <c r="CA28" s="1"/>
  <c r="CE28" s="1"/>
  <c r="CL9"/>
  <c r="CH9"/>
  <c r="HC6"/>
  <c r="HO8"/>
  <c r="HQ8" s="1"/>
  <c r="CS29" l="1"/>
  <c r="GS10"/>
  <c r="FU27" s="1"/>
  <c r="CM9"/>
  <c r="HJ9" s="1"/>
  <c r="DZ28"/>
  <c r="EB28" s="1"/>
  <c r="FI28"/>
  <c r="CX28"/>
  <c r="FU28"/>
  <c r="IQ8"/>
  <c r="IR8" s="1"/>
  <c r="IW8" s="1"/>
  <c r="HO7"/>
  <c r="HQ7" s="1"/>
  <c r="HR8"/>
  <c r="HS8" s="1"/>
  <c r="HY8"/>
  <c r="HZ8" s="1"/>
  <c r="IA8" s="1"/>
  <c r="FG28"/>
  <c r="EC11"/>
  <c r="DS28"/>
  <c r="DU28" s="1"/>
  <c r="FN28"/>
  <c r="EW10"/>
  <c r="CH27" s="1"/>
  <c r="CL27" s="1"/>
  <c r="DW10"/>
  <c r="EC10" s="1"/>
  <c r="EE10"/>
  <c r="GM10"/>
  <c r="FG27" s="1"/>
  <c r="DR10"/>
  <c r="DU10" s="1"/>
  <c r="FX10"/>
  <c r="EN28"/>
  <c r="EP28" s="1"/>
  <c r="CI9"/>
  <c r="CV28"/>
  <c r="CO28"/>
  <c r="CS28" s="1"/>
  <c r="CH28"/>
  <c r="CL28" s="1"/>
  <c r="DC28"/>
  <c r="CL8"/>
  <c r="CH6"/>
  <c r="CH8"/>
  <c r="FK28" l="1"/>
  <c r="CZ28"/>
  <c r="GS9"/>
  <c r="FU26" s="1"/>
  <c r="DZ27"/>
  <c r="EB27" s="1"/>
  <c r="EU27"/>
  <c r="EW27" s="1"/>
  <c r="FI27"/>
  <c r="FK27" s="1"/>
  <c r="CX27"/>
  <c r="CM8"/>
  <c r="HJ8" s="1"/>
  <c r="HD17"/>
  <c r="IQ6"/>
  <c r="IQ7"/>
  <c r="IR7" s="1"/>
  <c r="IW7" s="1"/>
  <c r="HO6"/>
  <c r="HQ6" s="1"/>
  <c r="HR7"/>
  <c r="HS7" s="1"/>
  <c r="DC27"/>
  <c r="CV27"/>
  <c r="HY7"/>
  <c r="HZ7" s="1"/>
  <c r="IA7" s="1"/>
  <c r="HY6"/>
  <c r="EW9"/>
  <c r="CA26" s="1"/>
  <c r="CE26" s="1"/>
  <c r="DR9"/>
  <c r="DU9" s="1"/>
  <c r="FX9"/>
  <c r="DW9"/>
  <c r="EC9" s="1"/>
  <c r="EE9"/>
  <c r="GM9"/>
  <c r="CQ26" s="1"/>
  <c r="FN27"/>
  <c r="EN27"/>
  <c r="EP27" s="1"/>
  <c r="CO27"/>
  <c r="DS27"/>
  <c r="DU27" s="1"/>
  <c r="CQ27"/>
  <c r="CA27"/>
  <c r="CE27" s="1"/>
  <c r="CI8"/>
  <c r="CL7"/>
  <c r="CH7"/>
  <c r="CZ27" l="1"/>
  <c r="GS8"/>
  <c r="EU25" s="1"/>
  <c r="CS27"/>
  <c r="FI26"/>
  <c r="EU26"/>
  <c r="DZ26"/>
  <c r="EB26" s="1"/>
  <c r="CX26"/>
  <c r="HD16"/>
  <c r="HR6"/>
  <c r="HS6" s="1"/>
  <c r="HT6" s="1"/>
  <c r="IR6"/>
  <c r="IW6" s="1"/>
  <c r="IX6" s="1"/>
  <c r="IX7" s="1"/>
  <c r="IX8" s="1"/>
  <c r="IX9" s="1"/>
  <c r="IX10" s="1"/>
  <c r="IX11" s="1"/>
  <c r="IX12" s="1"/>
  <c r="IX13" s="1"/>
  <c r="IX14" s="1"/>
  <c r="IX15" s="1"/>
  <c r="IX16" s="1"/>
  <c r="IX17" s="1"/>
  <c r="IN18" s="1"/>
  <c r="AT28" s="1"/>
  <c r="CM7"/>
  <c r="CM6" s="1"/>
  <c r="HJ6" s="1"/>
  <c r="HK6" s="1"/>
  <c r="HZ6"/>
  <c r="IA6" s="1"/>
  <c r="IB6" s="1"/>
  <c r="DC26"/>
  <c r="CH26"/>
  <c r="CL26" s="1"/>
  <c r="EN26"/>
  <c r="EP26" s="1"/>
  <c r="EW8"/>
  <c r="DC25" s="1"/>
  <c r="GM8"/>
  <c r="DS25" s="1"/>
  <c r="DU25" s="1"/>
  <c r="EE8"/>
  <c r="FX8"/>
  <c r="DR8"/>
  <c r="DU8" s="1"/>
  <c r="DW8"/>
  <c r="CO26"/>
  <c r="CS26" s="1"/>
  <c r="FN26"/>
  <c r="CV26"/>
  <c r="DS26"/>
  <c r="DU26" s="1"/>
  <c r="FG26"/>
  <c r="CI7"/>
  <c r="FU25" l="1"/>
  <c r="FI25"/>
  <c r="DZ25"/>
  <c r="EB25" s="1"/>
  <c r="CX25"/>
  <c r="EW25"/>
  <c r="EW26"/>
  <c r="FK26"/>
  <c r="CZ26"/>
  <c r="HD15"/>
  <c r="IB7"/>
  <c r="IB8" s="1"/>
  <c r="IB9" s="1"/>
  <c r="IB10" s="1"/>
  <c r="IB11" s="1"/>
  <c r="IB12" s="1"/>
  <c r="IB13" s="1"/>
  <c r="IB14" s="1"/>
  <c r="IB15" s="1"/>
  <c r="IB16" s="1"/>
  <c r="IB17" s="1"/>
  <c r="HT7"/>
  <c r="HT8" s="1"/>
  <c r="HT9" s="1"/>
  <c r="HT10" s="1"/>
  <c r="HT11" s="1"/>
  <c r="HT12" s="1"/>
  <c r="HT13" s="1"/>
  <c r="HT14" s="1"/>
  <c r="HT15" s="1"/>
  <c r="HT16" s="1"/>
  <c r="HT17" s="1"/>
  <c r="HJ7"/>
  <c r="HU6"/>
  <c r="CI6"/>
  <c r="DW6" s="1"/>
  <c r="DX6" s="1"/>
  <c r="GS7"/>
  <c r="DZ24" s="1"/>
  <c r="CO25"/>
  <c r="CA25"/>
  <c r="CE25" s="1"/>
  <c r="CH25"/>
  <c r="CL25" s="1"/>
  <c r="CV25"/>
  <c r="DW7"/>
  <c r="DR7"/>
  <c r="DU7" s="1"/>
  <c r="FX7"/>
  <c r="EE7"/>
  <c r="GM7"/>
  <c r="FG25"/>
  <c r="EW7"/>
  <c r="CH24" s="1"/>
  <c r="CL24" s="1"/>
  <c r="FN25"/>
  <c r="CQ25"/>
  <c r="EN25"/>
  <c r="EP25" s="1"/>
  <c r="EC8"/>
  <c r="FK25" l="1"/>
  <c r="DX7"/>
  <c r="GS6"/>
  <c r="DZ23" s="1"/>
  <c r="EB23" s="1"/>
  <c r="DR6"/>
  <c r="DU6" s="1"/>
  <c r="EB24"/>
  <c r="CZ25"/>
  <c r="CS25"/>
  <c r="HD14"/>
  <c r="HK7"/>
  <c r="HK8" s="1"/>
  <c r="HK9" s="1"/>
  <c r="HK10" s="1"/>
  <c r="HK11" s="1"/>
  <c r="HK12" s="1"/>
  <c r="HK13" s="1"/>
  <c r="HK14" s="1"/>
  <c r="HK15" s="1"/>
  <c r="HK16" s="1"/>
  <c r="HK17" s="1"/>
  <c r="HI18" s="1"/>
  <c r="BS30" s="1"/>
  <c r="FN24"/>
  <c r="CA24"/>
  <c r="CE24" s="1"/>
  <c r="CO24"/>
  <c r="FI24"/>
  <c r="EU24"/>
  <c r="CX24"/>
  <c r="FU24"/>
  <c r="CV24"/>
  <c r="DC24"/>
  <c r="EW6"/>
  <c r="FX6"/>
  <c r="FY6" s="1"/>
  <c r="GM6"/>
  <c r="GN6" s="1"/>
  <c r="GO6" s="1"/>
  <c r="CR23" s="1"/>
  <c r="EE6"/>
  <c r="EF6" s="1"/>
  <c r="FG24"/>
  <c r="DS24"/>
  <c r="DU24" s="1"/>
  <c r="EC7"/>
  <c r="EN24"/>
  <c r="EP24" s="1"/>
  <c r="CQ24"/>
  <c r="EU23" l="1"/>
  <c r="EW23" s="1"/>
  <c r="CX23"/>
  <c r="GT6"/>
  <c r="CY23" s="1"/>
  <c r="FU23"/>
  <c r="FI23"/>
  <c r="EW24"/>
  <c r="FK24"/>
  <c r="CZ24"/>
  <c r="CS24"/>
  <c r="HD13"/>
  <c r="GT7"/>
  <c r="EF7"/>
  <c r="EF8" s="1"/>
  <c r="EF9" s="1"/>
  <c r="EF10" s="1"/>
  <c r="EF11" s="1"/>
  <c r="EF12" s="1"/>
  <c r="EF13" s="1"/>
  <c r="EF14" s="1"/>
  <c r="EF15" s="1"/>
  <c r="EF16" s="1"/>
  <c r="EF17" s="1"/>
  <c r="FY7"/>
  <c r="FY8" s="1"/>
  <c r="DS6"/>
  <c r="DS7" s="1"/>
  <c r="DS8" s="1"/>
  <c r="DS9" s="1"/>
  <c r="DS10" s="1"/>
  <c r="DS11" s="1"/>
  <c r="DS12" s="1"/>
  <c r="DS13" s="1"/>
  <c r="DS14" s="1"/>
  <c r="DS15" s="1"/>
  <c r="DS16" s="1"/>
  <c r="DS17" s="1"/>
  <c r="CH23"/>
  <c r="CL23" s="1"/>
  <c r="DC23"/>
  <c r="CA23"/>
  <c r="CE23" s="1"/>
  <c r="CO23"/>
  <c r="EX6"/>
  <c r="CV23"/>
  <c r="FZ6"/>
  <c r="GA6" s="1"/>
  <c r="FG23"/>
  <c r="CQ23"/>
  <c r="DS23"/>
  <c r="DU23" s="1"/>
  <c r="EN23"/>
  <c r="EP23" s="1"/>
  <c r="FN23"/>
  <c r="EC6"/>
  <c r="BX30"/>
  <c r="DT6" l="1"/>
  <c r="DT14"/>
  <c r="DT10"/>
  <c r="DT16"/>
  <c r="DT12"/>
  <c r="DT8"/>
  <c r="DT17"/>
  <c r="DT9"/>
  <c r="DT15"/>
  <c r="DT11"/>
  <c r="DT7"/>
  <c r="DT13"/>
  <c r="EV23"/>
  <c r="EX23" s="1"/>
  <c r="EX24" s="1"/>
  <c r="EX25" s="1"/>
  <c r="EX26" s="1"/>
  <c r="EX27" s="1"/>
  <c r="EX28" s="1"/>
  <c r="EX29" s="1"/>
  <c r="EX30" s="1"/>
  <c r="EX31" s="1"/>
  <c r="EX32" s="1"/>
  <c r="EX33" s="1"/>
  <c r="EX34" s="1"/>
  <c r="FK23"/>
  <c r="FV23"/>
  <c r="EA23"/>
  <c r="EC23" s="1"/>
  <c r="EC24" s="1"/>
  <c r="EC25" s="1"/>
  <c r="EC26" s="1"/>
  <c r="EC27" s="1"/>
  <c r="EC28" s="1"/>
  <c r="EC29" s="1"/>
  <c r="EC30" s="1"/>
  <c r="EC31" s="1"/>
  <c r="EC32" s="1"/>
  <c r="EC33" s="1"/>
  <c r="EC34" s="1"/>
  <c r="GU6"/>
  <c r="GV6" s="1"/>
  <c r="CZ23"/>
  <c r="DA23" s="1"/>
  <c r="DA24" s="1"/>
  <c r="DA25" s="1"/>
  <c r="DA26" s="1"/>
  <c r="DA27" s="1"/>
  <c r="DA28" s="1"/>
  <c r="DA29" s="1"/>
  <c r="DA30" s="1"/>
  <c r="DA31" s="1"/>
  <c r="DA32" s="1"/>
  <c r="DA33" s="1"/>
  <c r="DA34" s="1"/>
  <c r="FJ23"/>
  <c r="CI23"/>
  <c r="CB23"/>
  <c r="CW23"/>
  <c r="CP23"/>
  <c r="GT8"/>
  <c r="CY25" s="1"/>
  <c r="CY24"/>
  <c r="CS23"/>
  <c r="GU7"/>
  <c r="HD12"/>
  <c r="DX8"/>
  <c r="DX9" s="1"/>
  <c r="DX10" s="1"/>
  <c r="DX11" s="1"/>
  <c r="DX12" s="1"/>
  <c r="DX13" s="1"/>
  <c r="DX14" s="1"/>
  <c r="DX15" s="1"/>
  <c r="DX16" s="1"/>
  <c r="DX17" s="1"/>
  <c r="GN7"/>
  <c r="GN8" s="1"/>
  <c r="GN9" s="1"/>
  <c r="GN10" s="1"/>
  <c r="GN11" s="1"/>
  <c r="GN12" s="1"/>
  <c r="GN13" s="1"/>
  <c r="GN14" s="1"/>
  <c r="GN15" s="1"/>
  <c r="GN16" s="1"/>
  <c r="GN17" s="1"/>
  <c r="EX7"/>
  <c r="CB24" s="1"/>
  <c r="FY9"/>
  <c r="FJ24"/>
  <c r="EA24"/>
  <c r="EV24"/>
  <c r="FV24"/>
  <c r="FZ7"/>
  <c r="GA7" s="1"/>
  <c r="DD23"/>
  <c r="EY6"/>
  <c r="EZ6" s="1"/>
  <c r="CF23"/>
  <c r="CM23"/>
  <c r="EA9" l="1"/>
  <c r="EA12"/>
  <c r="EA13"/>
  <c r="EA10"/>
  <c r="EA11"/>
  <c r="EA14"/>
  <c r="EA7"/>
  <c r="EA15"/>
  <c r="EA6"/>
  <c r="EA16"/>
  <c r="EA8"/>
  <c r="DQ18"/>
  <c r="GV7"/>
  <c r="CP24"/>
  <c r="CI24"/>
  <c r="GU8"/>
  <c r="GV8" s="1"/>
  <c r="GT9"/>
  <c r="CY26" s="1"/>
  <c r="EX8"/>
  <c r="CW24"/>
  <c r="FV25"/>
  <c r="EA25"/>
  <c r="EV25"/>
  <c r="FJ25"/>
  <c r="HD11"/>
  <c r="GO7"/>
  <c r="FY10"/>
  <c r="EY7"/>
  <c r="EZ7" s="1"/>
  <c r="CM24"/>
  <c r="CF24"/>
  <c r="DD24"/>
  <c r="FZ8"/>
  <c r="GA8" s="1"/>
  <c r="EO23"/>
  <c r="EQ23" s="1"/>
  <c r="GP6"/>
  <c r="GQ6" s="1"/>
  <c r="CT23"/>
  <c r="DT23"/>
  <c r="DV23" s="1"/>
  <c r="FO23"/>
  <c r="FH23"/>
  <c r="FL23" s="1"/>
  <c r="DV18" l="1"/>
  <c r="B25"/>
  <c r="BR26" s="1"/>
  <c r="CI25"/>
  <c r="CB25"/>
  <c r="GO8"/>
  <c r="CR25" s="1"/>
  <c r="CR24"/>
  <c r="CW25"/>
  <c r="CP25"/>
  <c r="EX9"/>
  <c r="FV26"/>
  <c r="EA26"/>
  <c r="FJ26"/>
  <c r="GU9"/>
  <c r="GV9" s="1"/>
  <c r="GT10"/>
  <c r="CY27" s="1"/>
  <c r="EV26"/>
  <c r="HD10"/>
  <c r="FY11"/>
  <c r="FH24"/>
  <c r="FL24" s="1"/>
  <c r="FO24"/>
  <c r="DT24"/>
  <c r="DV24" s="1"/>
  <c r="CT24"/>
  <c r="GP7"/>
  <c r="GQ7" s="1"/>
  <c r="EO24"/>
  <c r="EQ24" s="1"/>
  <c r="DD25"/>
  <c r="EY8"/>
  <c r="EZ8" s="1"/>
  <c r="CF25"/>
  <c r="CM25"/>
  <c r="FZ9"/>
  <c r="GA9" s="1"/>
  <c r="GT11" l="1"/>
  <c r="CY28" s="1"/>
  <c r="GO9"/>
  <c r="CR26" s="1"/>
  <c r="CI26"/>
  <c r="CB26"/>
  <c r="GU10"/>
  <c r="GV10" s="1"/>
  <c r="EV27"/>
  <c r="EA27"/>
  <c r="CW26"/>
  <c r="CP26"/>
  <c r="EX10"/>
  <c r="FV27"/>
  <c r="FJ27"/>
  <c r="BW26"/>
  <c r="HD9"/>
  <c r="FY12"/>
  <c r="FZ10"/>
  <c r="GA10" s="1"/>
  <c r="CT25"/>
  <c r="EO25"/>
  <c r="EQ25" s="1"/>
  <c r="DT25"/>
  <c r="DV25" s="1"/>
  <c r="FH25"/>
  <c r="FL25" s="1"/>
  <c r="GP8"/>
  <c r="GQ8" s="1"/>
  <c r="FO25"/>
  <c r="CM26"/>
  <c r="DD26"/>
  <c r="CF26"/>
  <c r="EY9"/>
  <c r="HV18"/>
  <c r="GU11" l="1"/>
  <c r="GV11" s="1"/>
  <c r="GT12"/>
  <c r="CY29" s="1"/>
  <c r="FV28"/>
  <c r="FJ28"/>
  <c r="EV28"/>
  <c r="EA28"/>
  <c r="GO10"/>
  <c r="CR27" s="1"/>
  <c r="CI27"/>
  <c r="CB27"/>
  <c r="CW27"/>
  <c r="CP27"/>
  <c r="EX11"/>
  <c r="HD8"/>
  <c r="EZ9"/>
  <c r="FY13"/>
  <c r="DD27"/>
  <c r="EY10"/>
  <c r="EZ10" s="1"/>
  <c r="CM27"/>
  <c r="CF27"/>
  <c r="FZ11"/>
  <c r="GA11" s="1"/>
  <c r="CT26"/>
  <c r="FO26"/>
  <c r="EO26"/>
  <c r="EQ26" s="1"/>
  <c r="FH26"/>
  <c r="FL26" s="1"/>
  <c r="DT26"/>
  <c r="DV26" s="1"/>
  <c r="GP9"/>
  <c r="GQ9" s="1"/>
  <c r="HN18"/>
  <c r="GT13" l="1"/>
  <c r="CY30" s="1"/>
  <c r="FV29"/>
  <c r="EV29"/>
  <c r="GU12"/>
  <c r="GV12" s="1"/>
  <c r="FJ29"/>
  <c r="EA29"/>
  <c r="GO11"/>
  <c r="CR28" s="1"/>
  <c r="CI28"/>
  <c r="CB28"/>
  <c r="CW28"/>
  <c r="CP28"/>
  <c r="EX12"/>
  <c r="HD7"/>
  <c r="FY14"/>
  <c r="FZ12"/>
  <c r="GA12" s="1"/>
  <c r="EY11"/>
  <c r="DD28"/>
  <c r="CM28"/>
  <c r="CF28"/>
  <c r="CT27"/>
  <c r="DT27"/>
  <c r="DV27" s="1"/>
  <c r="FO27"/>
  <c r="GP10"/>
  <c r="GQ10" s="1"/>
  <c r="FH27"/>
  <c r="FL27" s="1"/>
  <c r="EO27"/>
  <c r="EQ27" s="1"/>
  <c r="ED18"/>
  <c r="EV30" l="1"/>
  <c r="FJ30"/>
  <c r="EA30"/>
  <c r="FV30"/>
  <c r="GU13"/>
  <c r="GV13" s="1"/>
  <c r="GT14"/>
  <c r="CY31" s="1"/>
  <c r="GO12"/>
  <c r="CR29" s="1"/>
  <c r="CI29"/>
  <c r="CB29"/>
  <c r="CW29"/>
  <c r="CP29"/>
  <c r="EX13"/>
  <c r="HD6"/>
  <c r="FY15"/>
  <c r="EZ11"/>
  <c r="FZ13"/>
  <c r="DD29"/>
  <c r="CM29"/>
  <c r="CM30" s="1"/>
  <c r="CM31" s="1"/>
  <c r="CM32" s="1"/>
  <c r="CM33" s="1"/>
  <c r="CM34" s="1"/>
  <c r="CF29"/>
  <c r="CF30" s="1"/>
  <c r="CF31" s="1"/>
  <c r="CF32" s="1"/>
  <c r="CF33" s="1"/>
  <c r="CF34" s="1"/>
  <c r="EY12"/>
  <c r="FH28"/>
  <c r="FL28" s="1"/>
  <c r="DT28"/>
  <c r="DV28" s="1"/>
  <c r="GP11"/>
  <c r="EO28"/>
  <c r="EQ28" s="1"/>
  <c r="CT28"/>
  <c r="FO28"/>
  <c r="EV31" l="1"/>
  <c r="GU14"/>
  <c r="GV14" s="1"/>
  <c r="FJ31"/>
  <c r="EA31"/>
  <c r="FV31"/>
  <c r="GT15"/>
  <c r="CY32" s="1"/>
  <c r="GO13"/>
  <c r="CR30" s="1"/>
  <c r="CI30"/>
  <c r="CB30"/>
  <c r="CW30"/>
  <c r="CP30"/>
  <c r="EX14"/>
  <c r="FY16"/>
  <c r="GQ11"/>
  <c r="EZ12"/>
  <c r="GA13"/>
  <c r="FZ14"/>
  <c r="GA14" s="1"/>
  <c r="EY13"/>
  <c r="EZ13" s="1"/>
  <c r="DD30"/>
  <c r="CT29"/>
  <c r="CT30" s="1"/>
  <c r="CT31" s="1"/>
  <c r="CT32" s="1"/>
  <c r="CT33" s="1"/>
  <c r="CT34" s="1"/>
  <c r="GP12"/>
  <c r="GQ12" s="1"/>
  <c r="DT29"/>
  <c r="DV29" s="1"/>
  <c r="DV30" s="1"/>
  <c r="DV31" s="1"/>
  <c r="DV32" s="1"/>
  <c r="DV33" s="1"/>
  <c r="DV34" s="1"/>
  <c r="FO29"/>
  <c r="FH29"/>
  <c r="FL29" s="1"/>
  <c r="EO29"/>
  <c r="EQ29" s="1"/>
  <c r="EQ30" s="1"/>
  <c r="EQ31" s="1"/>
  <c r="EQ32" s="1"/>
  <c r="EQ33" s="1"/>
  <c r="EQ34" s="1"/>
  <c r="GT16" l="1"/>
  <c r="CY33" s="1"/>
  <c r="FV32"/>
  <c r="GU15"/>
  <c r="GV15" s="1"/>
  <c r="FJ32"/>
  <c r="EA32"/>
  <c r="EV32"/>
  <c r="GO14"/>
  <c r="CR31" s="1"/>
  <c r="CI31"/>
  <c r="CB31"/>
  <c r="CW31"/>
  <c r="CP31"/>
  <c r="EX15"/>
  <c r="FY17"/>
  <c r="FZ15"/>
  <c r="GA15" s="1"/>
  <c r="EY14"/>
  <c r="EZ14" s="1"/>
  <c r="DD31"/>
  <c r="FH30"/>
  <c r="FL30" s="1"/>
  <c r="GP13"/>
  <c r="GQ13" s="1"/>
  <c r="EO30"/>
  <c r="DT30"/>
  <c r="FO30"/>
  <c r="GT17" l="1"/>
  <c r="CY34" s="1"/>
  <c r="EV33"/>
  <c r="FV33"/>
  <c r="EA33"/>
  <c r="FJ33"/>
  <c r="GU16"/>
  <c r="GV16" s="1"/>
  <c r="GO15"/>
  <c r="CR32" s="1"/>
  <c r="CI32"/>
  <c r="CB32"/>
  <c r="CW32"/>
  <c r="CP32"/>
  <c r="EX16"/>
  <c r="FZ16"/>
  <c r="GA16" s="1"/>
  <c r="EO31"/>
  <c r="GP14"/>
  <c r="GQ14" s="1"/>
  <c r="FO31"/>
  <c r="FH31"/>
  <c r="FL31" s="1"/>
  <c r="FL32" s="1"/>
  <c r="FL33" s="1"/>
  <c r="FL34" s="1"/>
  <c r="DT31"/>
  <c r="DD32"/>
  <c r="EY15"/>
  <c r="EZ15" s="1"/>
  <c r="GR18" l="1"/>
  <c r="EA34"/>
  <c r="DW35" s="1"/>
  <c r="FV34"/>
  <c r="EV34"/>
  <c r="FJ34"/>
  <c r="GO16"/>
  <c r="CR33" s="1"/>
  <c r="CI33"/>
  <c r="CB33"/>
  <c r="CW33"/>
  <c r="CP33"/>
  <c r="EX17"/>
  <c r="FW18"/>
  <c r="V23" s="1"/>
  <c r="BX24" s="1"/>
  <c r="DT32"/>
  <c r="FO32"/>
  <c r="FH32"/>
  <c r="EO32"/>
  <c r="GP15"/>
  <c r="EY16"/>
  <c r="EZ16" s="1"/>
  <c r="DD33"/>
  <c r="ER35"/>
  <c r="GO17" l="1"/>
  <c r="CR34" s="1"/>
  <c r="CI34"/>
  <c r="CB34"/>
  <c r="CW34"/>
  <c r="CP34"/>
  <c r="GQ15"/>
  <c r="BS24"/>
  <c r="FH33"/>
  <c r="FO33"/>
  <c r="DT33"/>
  <c r="GP16"/>
  <c r="GQ16" s="1"/>
  <c r="EO33"/>
  <c r="GK18" l="1"/>
  <c r="FH34"/>
  <c r="EO34"/>
  <c r="DT34"/>
  <c r="FO34"/>
  <c r="DP35" l="1"/>
  <c r="FF35"/>
  <c r="EK35"/>
  <c r="BQ28" i="1" l="1"/>
  <c r="HL18" i="3"/>
  <c r="V30" s="1"/>
  <c r="BS31" l="1"/>
  <c r="BX31" l="1"/>
  <c r="FG34" l="1"/>
  <c r="FK34" s="1"/>
  <c r="FN34" l="1"/>
  <c r="EN34"/>
  <c r="EP34" s="1"/>
  <c r="DS34"/>
  <c r="DU34" s="1"/>
  <c r="CQ34"/>
  <c r="B26" l="1"/>
  <c r="BR27" s="1"/>
  <c r="DD34"/>
  <c r="EV18"/>
  <c r="CG35"/>
  <c r="DC34"/>
  <c r="CV34"/>
  <c r="CZ34" s="1"/>
  <c r="CH34"/>
  <c r="CL34" s="1"/>
  <c r="CO34"/>
  <c r="CS34" s="1"/>
  <c r="CA34"/>
  <c r="CE34" s="1"/>
  <c r="BW27" l="1"/>
  <c r="BZ35"/>
  <c r="CU35"/>
  <c r="CN35"/>
  <c r="DF18" l="1"/>
  <c r="DK9"/>
  <c r="DK18" s="1"/>
  <c r="DJ9"/>
  <c r="DD18" l="1"/>
  <c r="B24" s="1"/>
  <c r="BR25" s="1"/>
  <c r="BW25" l="1"/>
  <c r="AT20" l="1"/>
  <c r="BT21" s="1"/>
  <c r="AT22"/>
  <c r="BT23" s="1"/>
  <c r="AT23"/>
  <c r="BT24" s="1"/>
  <c r="GZ17"/>
  <c r="HA17" s="1"/>
  <c r="HE17" s="1"/>
  <c r="GZ13"/>
  <c r="GZ16"/>
  <c r="GZ9"/>
  <c r="GZ11"/>
  <c r="GZ8"/>
  <c r="GZ10"/>
  <c r="GZ12"/>
  <c r="GZ14"/>
  <c r="GZ15"/>
  <c r="GZ6"/>
  <c r="GZ7"/>
  <c r="HA16" l="1"/>
  <c r="HA15" s="1"/>
  <c r="HE15" s="1"/>
  <c r="FP34"/>
  <c r="FR34" s="1"/>
  <c r="DE34"/>
  <c r="DG34" s="1"/>
  <c r="EG34"/>
  <c r="EI34" s="1"/>
  <c r="FB34"/>
  <c r="FD34" s="1"/>
  <c r="FW34"/>
  <c r="FY34" s="1"/>
  <c r="HE16" l="1"/>
  <c r="FW33" s="1"/>
  <c r="FY33" s="1"/>
  <c r="HA14"/>
  <c r="HE14" s="1"/>
  <c r="FP31" s="1"/>
  <c r="FR31" s="1"/>
  <c r="FP32"/>
  <c r="FR32" s="1"/>
  <c r="FB32"/>
  <c r="FD32" s="1"/>
  <c r="DE32"/>
  <c r="DG32" s="1"/>
  <c r="EG32"/>
  <c r="EI32" s="1"/>
  <c r="FW32"/>
  <c r="FY32" s="1"/>
  <c r="FP33" l="1"/>
  <c r="FR33" s="1"/>
  <c r="DE33"/>
  <c r="DG33" s="1"/>
  <c r="EG33"/>
  <c r="EI33" s="1"/>
  <c r="FB33"/>
  <c r="FD33" s="1"/>
  <c r="HA13"/>
  <c r="HE13" s="1"/>
  <c r="FB31"/>
  <c r="FD31" s="1"/>
  <c r="FW31"/>
  <c r="FY31" s="1"/>
  <c r="EG31"/>
  <c r="EI31" s="1"/>
  <c r="DE31"/>
  <c r="DG31" s="1"/>
  <c r="HA12" l="1"/>
  <c r="HA11" s="1"/>
  <c r="DE30"/>
  <c r="DG30" s="1"/>
  <c r="FB30"/>
  <c r="FD30" s="1"/>
  <c r="FW30"/>
  <c r="FY30" s="1"/>
  <c r="EG30"/>
  <c r="EI30" s="1"/>
  <c r="FP30"/>
  <c r="FR30" s="1"/>
  <c r="HE12" l="1"/>
  <c r="FP29" s="1"/>
  <c r="FR29" s="1"/>
  <c r="HE11"/>
  <c r="HA10"/>
  <c r="FB29" l="1"/>
  <c r="FD29" s="1"/>
  <c r="EG29"/>
  <c r="EI29" s="1"/>
  <c r="FW29"/>
  <c r="FY29" s="1"/>
  <c r="DE29"/>
  <c r="DG29" s="1"/>
  <c r="EG28"/>
  <c r="EI28" s="1"/>
  <c r="FB28"/>
  <c r="FD28" s="1"/>
  <c r="FP28"/>
  <c r="FR28" s="1"/>
  <c r="DE28"/>
  <c r="DG28" s="1"/>
  <c r="FW28"/>
  <c r="FY28" s="1"/>
  <c r="HA9"/>
  <c r="HE9" s="1"/>
  <c r="HE10"/>
  <c r="EG27" l="1"/>
  <c r="EI27" s="1"/>
  <c r="FP27"/>
  <c r="FR27" s="1"/>
  <c r="FB27"/>
  <c r="FD27" s="1"/>
  <c r="DE27"/>
  <c r="DG27" s="1"/>
  <c r="FW27"/>
  <c r="FY27" s="1"/>
  <c r="HA8"/>
  <c r="HE8" s="1"/>
  <c r="FB26" l="1"/>
  <c r="EG26"/>
  <c r="FP26"/>
  <c r="FR26" s="1"/>
  <c r="DE26"/>
  <c r="DG26" s="1"/>
  <c r="FW26"/>
  <c r="FY26" s="1"/>
  <c r="HA7"/>
  <c r="HE7" s="1"/>
  <c r="FD26" l="1"/>
  <c r="EI26"/>
  <c r="FB24"/>
  <c r="HA6"/>
  <c r="HE6" s="1"/>
  <c r="FW24"/>
  <c r="FY24" s="1"/>
  <c r="FP25"/>
  <c r="FR25" s="1"/>
  <c r="FB25"/>
  <c r="FW25"/>
  <c r="FY25" s="1"/>
  <c r="DE25"/>
  <c r="EG25"/>
  <c r="DG25" l="1"/>
  <c r="FD25"/>
  <c r="EI25"/>
  <c r="FD24"/>
  <c r="HF6"/>
  <c r="DE23"/>
  <c r="DG23" s="1"/>
  <c r="FW23"/>
  <c r="FP23"/>
  <c r="FR23" s="1"/>
  <c r="EG23"/>
  <c r="EI23" s="1"/>
  <c r="FB23"/>
  <c r="FD23" s="1"/>
  <c r="DE24"/>
  <c r="EG24"/>
  <c r="FP24"/>
  <c r="FR24" s="1"/>
  <c r="DG24" l="1"/>
  <c r="EI24"/>
  <c r="FY23"/>
  <c r="FZ23" s="1"/>
  <c r="FZ24" s="1"/>
  <c r="FZ25" s="1"/>
  <c r="FZ26" s="1"/>
  <c r="FZ27" s="1"/>
  <c r="FZ28" s="1"/>
  <c r="FZ29" s="1"/>
  <c r="FZ30" s="1"/>
  <c r="FZ31" s="1"/>
  <c r="FZ32" s="1"/>
  <c r="FZ33" s="1"/>
  <c r="FZ34" s="1"/>
  <c r="FC23"/>
  <c r="FE23" s="1"/>
  <c r="FE24" s="1"/>
  <c r="FE25" s="1"/>
  <c r="FE26" s="1"/>
  <c r="FE27" s="1"/>
  <c r="FE28" s="1"/>
  <c r="FE29" s="1"/>
  <c r="FE30" s="1"/>
  <c r="FE31" s="1"/>
  <c r="FE32" s="1"/>
  <c r="FE33" s="1"/>
  <c r="FE34" s="1"/>
  <c r="FX23"/>
  <c r="FQ23"/>
  <c r="FS23" s="1"/>
  <c r="DF23"/>
  <c r="DH23" s="1"/>
  <c r="HG6"/>
  <c r="HH6" s="1"/>
  <c r="EH23"/>
  <c r="EJ23" s="1"/>
  <c r="HF7"/>
  <c r="EJ24" l="1"/>
  <c r="EJ25" s="1"/>
  <c r="EJ26" s="1"/>
  <c r="EJ27" s="1"/>
  <c r="EJ28" s="1"/>
  <c r="EJ29" s="1"/>
  <c r="EJ30" s="1"/>
  <c r="EJ31" s="1"/>
  <c r="EJ32" s="1"/>
  <c r="EJ33" s="1"/>
  <c r="EJ34" s="1"/>
  <c r="DH24"/>
  <c r="DH25" s="1"/>
  <c r="DH26" s="1"/>
  <c r="DH27" s="1"/>
  <c r="DH28" s="1"/>
  <c r="DH29" s="1"/>
  <c r="DH30" s="1"/>
  <c r="DH31" s="1"/>
  <c r="DH32" s="1"/>
  <c r="DH33" s="1"/>
  <c r="DH34" s="1"/>
  <c r="EH24"/>
  <c r="HF8"/>
  <c r="FQ24"/>
  <c r="FS24" s="1"/>
  <c r="HG7"/>
  <c r="HH7" s="1"/>
  <c r="FC24"/>
  <c r="FX24"/>
  <c r="DF24"/>
  <c r="FX25" l="1"/>
  <c r="FQ25"/>
  <c r="FS25" s="1"/>
  <c r="HF9"/>
  <c r="FC25"/>
  <c r="DF25"/>
  <c r="HG8"/>
  <c r="HH8" s="1"/>
  <c r="EH25"/>
  <c r="FX26" l="1"/>
  <c r="HF10"/>
  <c r="FC26"/>
  <c r="FQ26"/>
  <c r="FS26" s="1"/>
  <c r="DF26"/>
  <c r="HG9"/>
  <c r="HH9" s="1"/>
  <c r="EH26"/>
  <c r="FQ27" l="1"/>
  <c r="FS27" s="1"/>
  <c r="EH27"/>
  <c r="HF11"/>
  <c r="HG10"/>
  <c r="HH10" s="1"/>
  <c r="FC27"/>
  <c r="FX27"/>
  <c r="DF27"/>
  <c r="HG11" l="1"/>
  <c r="HH11" s="1"/>
  <c r="FQ28"/>
  <c r="FS28" s="1"/>
  <c r="DF28"/>
  <c r="FC28"/>
  <c r="HF12"/>
  <c r="FX28"/>
  <c r="EH28"/>
  <c r="FX29" l="1"/>
  <c r="FQ29"/>
  <c r="FS29" s="1"/>
  <c r="FS30" s="1"/>
  <c r="FS31" s="1"/>
  <c r="FS32" s="1"/>
  <c r="FS33" s="1"/>
  <c r="FS34" s="1"/>
  <c r="HF13"/>
  <c r="HG12"/>
  <c r="HH12" s="1"/>
  <c r="FC29"/>
  <c r="DF29"/>
  <c r="EH29"/>
  <c r="DF30" l="1"/>
  <c r="FC30"/>
  <c r="HF14"/>
  <c r="FQ30"/>
  <c r="HG13"/>
  <c r="HH13" s="1"/>
  <c r="EH30"/>
  <c r="FX30"/>
  <c r="HG14" l="1"/>
  <c r="HH14" s="1"/>
  <c r="EH31"/>
  <c r="FX31"/>
  <c r="FQ31"/>
  <c r="DF31"/>
  <c r="FC31"/>
  <c r="HF15"/>
  <c r="EH32" l="1"/>
  <c r="FC32"/>
  <c r="HF16"/>
  <c r="FX32"/>
  <c r="FQ32"/>
  <c r="DF32"/>
  <c r="HG15"/>
  <c r="HH15" s="1"/>
  <c r="FX33" l="1"/>
  <c r="FQ33"/>
  <c r="EH33"/>
  <c r="HF17"/>
  <c r="FC33"/>
  <c r="DF33"/>
  <c r="HG16"/>
  <c r="HH16" s="1"/>
  <c r="GW18" l="1"/>
  <c r="EH34"/>
  <c r="FC34"/>
  <c r="DF34"/>
  <c r="FX34"/>
  <c r="FT35" s="1"/>
  <c r="FQ34"/>
  <c r="FD18" l="1"/>
  <c r="ED35"/>
  <c r="EY35"/>
  <c r="GS18"/>
  <c r="V27" s="1"/>
  <c r="FM35"/>
  <c r="DB35"/>
  <c r="EW18" s="1"/>
  <c r="GL18" l="1"/>
  <c r="V26" s="1"/>
  <c r="B31"/>
  <c r="GC18"/>
  <c r="B29"/>
  <c r="GX18"/>
  <c r="V28" s="1"/>
  <c r="BS28"/>
  <c r="BX28"/>
  <c r="BX27" l="1"/>
  <c r="BS27"/>
  <c r="V24"/>
  <c r="BX25" s="1"/>
  <c r="BW32"/>
  <c r="BR32"/>
  <c r="BW30"/>
  <c r="BR30"/>
  <c r="BS29"/>
  <c r="BX29"/>
  <c r="BS25" l="1"/>
  <c r="AT26"/>
  <c r="BT27" s="1"/>
  <c r="AT25"/>
  <c r="BT26" s="1"/>
  <c r="BG36" l="1"/>
  <c r="BU27" i="2" s="1"/>
  <c r="BM36" i="3" l="1"/>
  <c r="AB13" i="1" s="1"/>
  <c r="V13"/>
  <c r="AT29" i="3"/>
  <c r="BT30" s="1"/>
  <c r="AT27"/>
  <c r="BT28" s="1"/>
  <c r="BQ16" i="1"/>
  <c r="BQ37" s="1"/>
  <c r="BG40" s="1"/>
  <c r="BV22" i="3" l="1"/>
  <c r="BM40" i="1"/>
  <c r="AB14" s="1"/>
  <c r="V14"/>
  <c r="BU25" i="2"/>
  <c r="AT24" s="1"/>
  <c r="BF41" s="1"/>
  <c r="BL41" s="1"/>
  <c r="BV24" i="3" l="1"/>
  <c r="AT24" s="1"/>
  <c r="BT25" s="1"/>
  <c r="V12" i="1"/>
  <c r="AY13" s="1"/>
  <c r="BE13" s="1"/>
  <c r="AB12"/>
  <c r="AT21" i="3" l="1"/>
  <c r="BT22" s="1"/>
  <c r="BT29"/>
</calcChain>
</file>

<file path=xl/comments1.xml><?xml version="1.0" encoding="utf-8"?>
<comments xmlns="http://schemas.openxmlformats.org/spreadsheetml/2006/main">
  <authors>
    <author>USACE</author>
  </authors>
  <commentList>
    <comment ref="AZ3" authorId="0">
      <text>
        <r>
          <rPr>
            <sz val="8"/>
            <color indexed="81"/>
            <rFont val="Tahoma"/>
            <family val="2"/>
          </rPr>
          <t>Select the state for the site.  This information is necessary for use of the proper plant indicator statuses for a few plant species.</t>
        </r>
      </text>
    </comment>
    <comment ref="M6" authorId="0">
      <text>
        <r>
          <rPr>
            <sz val="8"/>
            <color indexed="81"/>
            <rFont val="Tahoma"/>
            <family val="2"/>
          </rPr>
          <t>Select the Land Resource Region and Major Land Resource Area (if known) for this site.  This information is necessary for use of the proper NRCS hydric soil indicators and a few plant species indicator statuses in the state of Ohio.</t>
        </r>
      </text>
    </comment>
    <comment ref="AT25" authorId="0">
      <text>
        <r>
          <rPr>
            <sz val="8"/>
            <color indexed="81"/>
            <rFont val="Tahoma"/>
            <family val="2"/>
          </rPr>
          <t xml:space="preserve">Surface soil cracks consist of shallow cracks that form when fine-grained mineral or organic sediments dry and shrink, often creating a network of cracks or small polygons.
</t>
        </r>
      </text>
    </comment>
    <comment ref="B26" authorId="0">
      <text>
        <r>
          <rPr>
            <sz val="8"/>
            <color indexed="81"/>
            <rFont val="Tahoma"/>
            <family val="2"/>
          </rPr>
          <t>This indicator consists of the direct, visual observation of surface water (flooding or ponding) during a site visit.</t>
        </r>
      </text>
    </comment>
    <comment ref="W26" authorId="0">
      <text>
        <r>
          <rPr>
            <sz val="8"/>
            <color indexed="81"/>
            <rFont val="Tahoma"/>
            <family val="2"/>
          </rPr>
          <t xml:space="preserve">Water-stained leaves are fallen or recumbent dead leaves that have turned grayish or blackish in color due to inundation for long periods.
</t>
        </r>
      </text>
    </comment>
    <comment ref="AT26" authorId="0">
      <text>
        <r>
          <rPr>
            <sz val="8"/>
            <color indexed="81"/>
            <rFont val="Tahoma"/>
            <family val="2"/>
          </rPr>
          <t>This indicator consists of flow patterns visible on the soil surface or eroded into the soil, low vegetation bent over in the direction of flow, absence of leaf litter or small woody debris due to flowing water, and similar evidence that water flowed across the ground surface.</t>
        </r>
      </text>
    </comment>
    <comment ref="B27" authorId="0">
      <text>
        <r>
          <rPr>
            <sz val="8"/>
            <color indexed="81"/>
            <rFont val="Tahoma"/>
            <family val="2"/>
          </rPr>
          <t>This indicator consists of the direct, visual observation of the water table 12 inches (30 cm) or less below the surface in a soil pit, auger hole, or shallow monitoring well.  This indicator includes water tables derived from perched water, throughflow, and discharging groundwater (e.g., in seeps) that may be moving laterally near the soil surface.</t>
        </r>
      </text>
    </comment>
    <comment ref="W27" authorId="0">
      <text>
        <r>
          <rPr>
            <sz val="8"/>
            <color indexed="81"/>
            <rFont val="Tahoma"/>
            <family val="2"/>
          </rPr>
          <t>Presence of live individuals, diapausing insect eggs or crustacean cysts, or dead remains of aquatic fauna, such as, but not limited to, clams, aquatic snails, aquatic insects, ostracods, shrimp, other crustaceans, tadpoles, or fish, either on the soil surface or clinging to plants or other emergent objects.</t>
        </r>
      </text>
    </comment>
    <comment ref="AT27" authorId="0">
      <text>
        <r>
          <rPr>
            <sz val="8"/>
            <color indexed="81"/>
            <rFont val="Tahoma"/>
            <family val="2"/>
          </rPr>
          <t>Presence of moss trim lines on trees or other upright objects in seasonally inundated areas.</t>
        </r>
      </text>
    </comment>
    <comment ref="B28" authorId="0">
      <text>
        <r>
          <rPr>
            <sz val="8"/>
            <color indexed="81"/>
            <rFont val="Tahoma"/>
            <family val="2"/>
          </rPr>
          <t>Visual observation of saturated soil conditions 12 inches (30 cm) or less from the soil surface as indicated by water glistening on the surfaces and broken interior faces of soil samples removed from the pit or auger hole.  This indicator must be associated with an existing water table located immediately below the saturated zone; however, this requirement is waived under episaturated conditions if there is a restrictive soil layer or bedrock within 12 inches (30 cm) of the surface.</t>
        </r>
      </text>
    </comment>
    <comment ref="W28" authorId="0">
      <text>
        <r>
          <rPr>
            <sz val="8"/>
            <color indexed="81"/>
            <rFont val="Tahoma"/>
            <family val="2"/>
          </rPr>
          <t>This indicator consists of the presence of marl on the soil surface.</t>
        </r>
      </text>
    </comment>
    <comment ref="AT28" authorId="0">
      <text>
        <r>
          <rPr>
            <sz val="8"/>
            <color indexed="81"/>
            <rFont val="Tahoma"/>
            <family val="2"/>
          </rPr>
          <t>Visual observation of the water table between 12 and 24 inches (30 and 60 cm) below the surface during the normal dry season or during a drier-than-normal year.</t>
        </r>
      </text>
    </comment>
    <comment ref="B29" authorId="0">
      <text>
        <r>
          <rPr>
            <sz val="8"/>
            <color indexed="81"/>
            <rFont val="Tahoma"/>
            <family val="2"/>
          </rPr>
          <t>Water marks are discolorations or stains on the bark of woody vegetation, rocks, bridge supports, buildings, fences, or other fixed objects as a result of inundation.</t>
        </r>
      </text>
    </comment>
    <comment ref="W29" authorId="0">
      <text>
        <r>
          <rPr>
            <sz val="8"/>
            <color indexed="81"/>
            <rFont val="Tahoma"/>
            <family val="2"/>
          </rPr>
          <t>A hydrogen sulfide (rotten egg) odor within 12 inches (30 cm) of the soil surface.
Note: Check this box if you have hydric soil indicator Hydrogen Sulfide (A4) checked.</t>
        </r>
      </text>
    </comment>
    <comment ref="AT29" authorId="0">
      <text>
        <r>
          <rPr>
            <sz val="8"/>
            <color indexed="81"/>
            <rFont val="Tahoma"/>
            <family val="2"/>
          </rPr>
          <t xml:space="preserve">Presence of crayfish burrows, as indicated by openings in soft ground up to 2 inches (5 cm) in diameter, often surrounded by chimney-like mounds of excavated mud.
</t>
        </r>
      </text>
    </comment>
    <comment ref="B30" authorId="0">
      <text>
        <r>
          <rPr>
            <sz val="8"/>
            <color indexed="81"/>
            <rFont val="Tahoma"/>
            <family val="2"/>
          </rPr>
          <t>Sediment deposits are thin layers or coatings of fine-grained mineral material (e.g., silt or clay) or organic matter (e.g., pollen), sometimes mixed with other detritus, remaining on tree bark, plant stems or leaves, rocks, and other objects after surface water recedes.</t>
        </r>
      </text>
    </comment>
    <comment ref="W30" authorId="0">
      <text>
        <r>
          <rPr>
            <sz val="8"/>
            <color indexed="81"/>
            <rFont val="Tahoma"/>
            <family val="2"/>
          </rPr>
          <t xml:space="preserve">Presence of a layer of any thickness containing 2 percent or more iron-oxide coatings or plaques on the surfaces of living roots and/or iron-oxide coatings or linings on soil pores immediately surrounding living roots within 12 inches (30 cm) of the surface.
</t>
        </r>
      </text>
    </comment>
    <comment ref="AT30" authorId="0">
      <text>
        <r>
          <rPr>
            <sz val="8"/>
            <color indexed="81"/>
            <rFont val="Tahoma"/>
            <family val="2"/>
          </rPr>
          <t xml:space="preserve">One or more recent aerial photographs or satellite images indicate soil saturation.  Saturated soil signatures must correspond to field-verified hydric soils, depressions or drainage patterns, differential crop management, or other evidence of a seasonal high water table.
</t>
        </r>
      </text>
    </comment>
    <comment ref="B31" authorId="0">
      <text>
        <r>
          <rPr>
            <sz val="8"/>
            <color indexed="81"/>
            <rFont val="Tahoma"/>
            <family val="2"/>
          </rPr>
          <t>Drift deposits consist of rafted debris that has been deposited on the ground surface or entangled in vegetation or other fixed objects.  Debris consists of remnants of vegetation (e.g., branches, stems, and leaves), man-made litter, or other waterborne materials.  Drift material may be deposited at or near the high water line in ponded or flooded areas, piled against the upstream sides of trees, rocks, and other fixed objects, or widely distributed within the dewatered area.</t>
        </r>
      </text>
    </comment>
    <comment ref="W31" authorId="0">
      <text>
        <r>
          <rPr>
            <sz val="8"/>
            <color indexed="81"/>
            <rFont val="Tahoma"/>
            <family val="2"/>
          </rPr>
          <t xml:space="preserve">Presence of a layer containing reduced (ferrous) iron in the upper 12 inches (30 cm) of the soil profile, as indicated by a ferrous iron test or by the presence of a soil that changes color upon exposure to the air.
</t>
        </r>
      </text>
    </comment>
    <comment ref="AT31" authorId="0">
      <text>
        <r>
          <rPr>
            <sz val="8"/>
            <color indexed="81"/>
            <rFont val="Tahoma"/>
            <family val="2"/>
          </rPr>
          <t xml:space="preserve">This indicator is present if individuals of the same species growing in the potential wetland are clearly of smaller stature, less vigorous, or stressed compared with individuals growing in nearby non-wetland situations.
</t>
        </r>
      </text>
    </comment>
    <comment ref="B32" authorId="0">
      <text>
        <r>
          <rPr>
            <sz val="8"/>
            <color indexed="81"/>
            <rFont val="Tahoma"/>
            <family val="2"/>
          </rPr>
          <t>This indicator consists of a mat or dried crust of algae, perhaps mixed with other detritus, left on or near the soil surface after dewatering.</t>
        </r>
      </text>
    </comment>
    <comment ref="W32" authorId="0">
      <text>
        <r>
          <rPr>
            <sz val="8"/>
            <color indexed="81"/>
            <rFont val="Tahoma"/>
            <family val="2"/>
          </rPr>
          <t xml:space="preserve">Presence of a layer containing 2 percent or more redox concentrations as pore linings or soft masses in the tilled surface layer of soils cultivated within the last two years.  The layer containing redox concentrations must be within the tilled zone or within 12 inches (30 cm) of the soil surface, whichever is shallower.
</t>
        </r>
      </text>
    </comment>
    <comment ref="AT32" authorId="0">
      <text>
        <r>
          <rPr>
            <sz val="8"/>
            <color indexed="81"/>
            <rFont val="Tahoma"/>
            <family val="2"/>
          </rPr>
          <t xml:space="preserve">This indicator is present if the immediate area in question is located in a depression, drainageway, concave position within a floodplain, at the toe of a slope, on the low-elevation fringe of a pond or other water body, or in an area where groundwater discharges.
</t>
        </r>
      </text>
    </comment>
    <comment ref="B33" authorId="0">
      <text>
        <r>
          <rPr>
            <sz val="8"/>
            <color indexed="81"/>
            <rFont val="Tahoma"/>
            <family val="2"/>
          </rPr>
          <t>This indicator consists of a thin orange or yellow crust or gel of oxidized iron on the ground surface or on objects near the surface.</t>
        </r>
      </text>
    </comment>
    <comment ref="W33" authorId="0">
      <text>
        <r>
          <rPr>
            <sz val="8"/>
            <color indexed="81"/>
            <rFont val="Tahoma"/>
            <family val="2"/>
          </rPr>
          <t xml:space="preserve">This indicator consists of a layer of muck 1 inch (2.5 cm) or less thick on the soil surface.
</t>
        </r>
      </text>
    </comment>
    <comment ref="AT33" authorId="0">
      <text>
        <r>
          <rPr>
            <sz val="8"/>
            <color indexed="81"/>
            <rFont val="Tahoma"/>
            <family val="2"/>
          </rPr>
          <t xml:space="preserve">This indicator consists of the presence of an aquitard within 24 inches (60 cm) of the soil surface that is potentially capable of perching water within 12 inches (30 cm) of the surface.
</t>
        </r>
      </text>
    </comment>
    <comment ref="B34" authorId="0">
      <text>
        <r>
          <rPr>
            <sz val="8"/>
            <color indexed="81"/>
            <rFont val="Tahoma"/>
            <family val="2"/>
          </rPr>
          <t>One or more recent aerial photographs or satellite images show the site to be inundated.</t>
        </r>
      </text>
    </comment>
    <comment ref="AT34" authorId="0">
      <text>
        <r>
          <rPr>
            <sz val="8"/>
            <color indexed="81"/>
            <rFont val="Tahoma"/>
            <family val="2"/>
          </rPr>
          <t>This indicator consists of the presence of microtopographic features that occur in areas of seasonal inundation or shallow water tables, such as hummocks, tussocks, and flark-and-strang topography, with microhighs less than 36 inches (90 cm) above the base soil level.</t>
        </r>
      </text>
    </comment>
    <comment ref="B35" authorId="0">
      <text>
        <r>
          <rPr>
            <sz val="8"/>
            <color indexed="81"/>
            <rFont val="Tahoma"/>
            <family val="2"/>
          </rPr>
          <t>On concave land surfaces (e.g., depressions and swales), the ground surface is either unvegetated or sparsely vegetated (less than 5 percent ground cover) due to long-duration ponding during the growing season.</t>
        </r>
      </text>
    </comment>
    <comment ref="AT35" authorId="0">
      <text>
        <r>
          <rPr>
            <sz val="8"/>
            <color indexed="81"/>
            <rFont val="Tahoma"/>
            <family val="2"/>
          </rPr>
          <t xml:space="preserve">The plant community passes the FAC-neutral test.
</t>
        </r>
      </text>
    </comment>
  </commentList>
</comments>
</file>

<file path=xl/comments2.xml><?xml version="1.0" encoding="utf-8"?>
<comments xmlns="http://schemas.openxmlformats.org/spreadsheetml/2006/main">
  <authors>
    <author>USACE</author>
  </authors>
  <commentList>
    <comment ref="AM4" authorId="0">
      <text>
        <r>
          <rPr>
            <sz val="8"/>
            <color indexed="81"/>
            <rFont val="Tahoma"/>
            <family val="2"/>
          </rPr>
          <t>Select the state for the site on Page 1 and subregion (LRR/MLRA) if in Ohio.  This information is necessary for use of the proper plant indicator statuses for a few plant species.</t>
        </r>
      </text>
    </comment>
    <comment ref="AM5" authorId="0">
      <text>
        <r>
          <rPr>
            <sz val="8"/>
            <color indexed="81"/>
            <rFont val="Tahoma"/>
            <family val="2"/>
          </rPr>
          <t>Select the state for the site on Page 1 and subregion (LRR/MLRA) if in Ohio.  This information is necessary for use of the proper plant indicator statuses for a few plant species.</t>
        </r>
      </text>
    </comment>
    <comment ref="AM6" authorId="0">
      <text>
        <r>
          <rPr>
            <sz val="8"/>
            <color indexed="81"/>
            <rFont val="Tahoma"/>
            <family val="2"/>
          </rPr>
          <t>Select the state for the site on Page 1 and subregion (LRR/MLRA) if in Ohio.  This information is necessary for use of the proper plant indicator statuses for a few plant species.</t>
        </r>
      </text>
    </comment>
    <comment ref="AM7" authorId="0">
      <text>
        <r>
          <rPr>
            <sz val="8"/>
            <color indexed="81"/>
            <rFont val="Tahoma"/>
            <family val="2"/>
          </rPr>
          <t>Select the state for the site on Page 1 and subregion (LRR/MLRA) if in Ohio.  This information is necessary for use of the proper plant indicator statuses for a few plant species.</t>
        </r>
      </text>
    </comment>
    <comment ref="AM8" authorId="0">
      <text>
        <r>
          <rPr>
            <sz val="8"/>
            <color indexed="81"/>
            <rFont val="Tahoma"/>
            <family val="2"/>
          </rPr>
          <t>Select the state for the site on Page 1 and subregion (LRR/MLRA) if in Ohio.  This information is necessary for use of the proper plant indicator statuses for a few plant species.</t>
        </r>
      </text>
    </comment>
    <comment ref="AM9" authorId="0">
      <text>
        <r>
          <rPr>
            <sz val="8"/>
            <color indexed="81"/>
            <rFont val="Tahoma"/>
            <family val="2"/>
          </rPr>
          <t>Select the state for the site on Page 1 and subregion (LRR/MLRA) if in Ohio.  This information is necessary for use of the proper plant indicator statuses for a few plant species.</t>
        </r>
      </text>
    </comment>
    <comment ref="AM11" authorId="0">
      <text>
        <r>
          <rPr>
            <sz val="8"/>
            <color indexed="81"/>
            <rFont val="Tahoma"/>
            <family val="2"/>
          </rPr>
          <t>Select the state for the site on Page 1 and subregion (LRR/MLRA) if in Ohio.  This information is necessary for use of the proper plant indicator statuses for a few plant species.</t>
        </r>
      </text>
    </comment>
    <comment ref="AM14" authorId="0">
      <text>
        <r>
          <rPr>
            <sz val="8"/>
            <color indexed="81"/>
            <rFont val="Tahoma"/>
            <family val="2"/>
          </rPr>
          <t>Select the state for the site on Page 1 and subregion (LRR/MLRA) if in Ohio.  This information is necessary for use of the proper plant indicator statuses for a few plant species.</t>
        </r>
      </text>
    </comment>
    <comment ref="AM15" authorId="0">
      <text>
        <r>
          <rPr>
            <sz val="8"/>
            <color indexed="81"/>
            <rFont val="Tahoma"/>
            <family val="2"/>
          </rPr>
          <t>Select the state for the site on Page 1 and subregion (LRR/MLRA) if in Ohio.  This information is necessary for use of the proper plant indicator statuses for a few plant species.</t>
        </r>
      </text>
    </comment>
    <comment ref="AM16" authorId="0">
      <text>
        <r>
          <rPr>
            <sz val="8"/>
            <color indexed="81"/>
            <rFont val="Tahoma"/>
            <family val="2"/>
          </rPr>
          <t>Select the state for the site on Page 1 and subregion (LRR/MLRA) if in Ohio.  This information is necessary for use of the proper plant indicator statuses for a few plant species.</t>
        </r>
      </text>
    </comment>
    <comment ref="AM17" authorId="0">
      <text>
        <r>
          <rPr>
            <sz val="8"/>
            <color indexed="81"/>
            <rFont val="Tahoma"/>
            <family val="2"/>
          </rPr>
          <t>Select the state for the site on Page 1 and subregion (LRR/MLRA) if in Ohio.  This information is necessary for use of the proper plant indicator statuses for a few plant species.</t>
        </r>
      </text>
    </comment>
    <comment ref="AM18" authorId="0">
      <text>
        <r>
          <rPr>
            <sz val="8"/>
            <color indexed="81"/>
            <rFont val="Tahoma"/>
            <family val="2"/>
          </rPr>
          <t>Select the state for the site on Page 1 and subregion (LRR/MLRA) if in Ohio.  This information is necessary for use of the proper plant indicator statuses for a few plant species.</t>
        </r>
      </text>
    </comment>
    <comment ref="AM19" authorId="0">
      <text>
        <r>
          <rPr>
            <sz val="8"/>
            <color indexed="81"/>
            <rFont val="Tahoma"/>
            <family val="2"/>
          </rPr>
          <t>Select the state for the site on Page 1 and subregion (LRR/MLRA) if in Ohio.  This information is necessary for use of the proper plant indicator statuses for a few plant species.</t>
        </r>
      </text>
    </comment>
    <comment ref="AM21" authorId="0">
      <text>
        <r>
          <rPr>
            <sz val="8"/>
            <color indexed="81"/>
            <rFont val="Tahoma"/>
            <family val="2"/>
          </rPr>
          <t>Select the state for the site on Page 1 and subregion (LRR/MLRA) if in Ohio.  This information is necessary for use of the proper plant indicator statuses for a few plant species.</t>
        </r>
      </text>
    </comment>
    <comment ref="AM24" authorId="0">
      <text>
        <r>
          <rPr>
            <sz val="8"/>
            <color indexed="81"/>
            <rFont val="Tahoma"/>
            <family val="2"/>
          </rPr>
          <t>Select the state for the site on Page 1 and subregion (LRR/MLRA) if in Ohio.  This information is necessary for use of the proper plant indicator statuses for a few plant species.</t>
        </r>
      </text>
    </comment>
    <comment ref="AM25" authorId="0">
      <text>
        <r>
          <rPr>
            <sz val="8"/>
            <color indexed="81"/>
            <rFont val="Tahoma"/>
            <family val="2"/>
          </rPr>
          <t>Select the state for the site on Page 1 and subregion (LRR/MLRA) if in Ohio.  This information is necessary for use of the proper plant indicator statuses for a few plant species.</t>
        </r>
      </text>
    </comment>
    <comment ref="AM26" authorId="0">
      <text>
        <r>
          <rPr>
            <sz val="8"/>
            <color indexed="81"/>
            <rFont val="Tahoma"/>
            <family val="2"/>
          </rPr>
          <t>Select the state for the site on Page 1 and subregion (LRR/MLRA) if in Ohio.  This information is necessary for use of the proper plant indicator statuses for a few plant species.</t>
        </r>
      </text>
    </comment>
    <comment ref="AM27" authorId="0">
      <text>
        <r>
          <rPr>
            <sz val="8"/>
            <color indexed="81"/>
            <rFont val="Tahoma"/>
            <family val="2"/>
          </rPr>
          <t>Select the state for the site on Page 1 and subregion (LRR/MLRA) if in Ohio.  This information is necessary for use of the proper plant indicator statuses for a few plant species.</t>
        </r>
      </text>
    </comment>
    <comment ref="AM28" authorId="0">
      <text>
        <r>
          <rPr>
            <sz val="8"/>
            <color indexed="81"/>
            <rFont val="Tahoma"/>
            <family val="2"/>
          </rPr>
          <t>Select the state for the site on Page 1 and subregion (LRR/MLRA) if in Ohio.  This information is necessary for use of the proper plant indicator statuses for a few plant species.</t>
        </r>
      </text>
    </comment>
    <comment ref="AM29" authorId="0">
      <text>
        <r>
          <rPr>
            <sz val="8"/>
            <color indexed="81"/>
            <rFont val="Tahoma"/>
            <family val="2"/>
          </rPr>
          <t>Select the state for the site on Page 1 and subregion (LRR/MLRA) if in Ohio.  This information is necessary for use of the proper plant indicator statuses for a few plant species.</t>
        </r>
      </text>
    </comment>
    <comment ref="AM30" authorId="0">
      <text>
        <r>
          <rPr>
            <sz val="8"/>
            <color indexed="81"/>
            <rFont val="Tahoma"/>
            <family val="2"/>
          </rPr>
          <t>Select the state for the site on Page 1 and subregion (LRR/MLRA) if in Ohio.  This information is necessary for use of the proper plant indicator statuses for a few plant species.</t>
        </r>
      </text>
    </comment>
    <comment ref="AM31" authorId="0">
      <text>
        <r>
          <rPr>
            <sz val="8"/>
            <color indexed="81"/>
            <rFont val="Tahoma"/>
            <family val="2"/>
          </rPr>
          <t>Select the state for the site on Page 1 and subregion (LRR/MLRA) if in Ohio.  This information is necessary for use of the proper plant indicator statuses for a few plant species.</t>
        </r>
      </text>
    </comment>
    <comment ref="AM32" authorId="0">
      <text>
        <r>
          <rPr>
            <sz val="8"/>
            <color indexed="81"/>
            <rFont val="Tahoma"/>
            <family val="2"/>
          </rPr>
          <t>Select the state for the site on Page 1 and subregion (LRR/MLRA) if in Ohio.  This information is necessary for use of the proper plant indicator statuses for a few plant species.</t>
        </r>
      </text>
    </comment>
    <comment ref="AM33" authorId="0">
      <text>
        <r>
          <rPr>
            <sz val="8"/>
            <color indexed="81"/>
            <rFont val="Tahoma"/>
            <family val="2"/>
          </rPr>
          <t>Select the state for the site on Page 1 and subregion (LRR/MLRA) if in Ohio.  This information is necessary for use of the proper plant indicator statuses for a few plant species.</t>
        </r>
      </text>
    </comment>
    <comment ref="AM34" authorId="0">
      <text>
        <r>
          <rPr>
            <sz val="8"/>
            <color indexed="81"/>
            <rFont val="Tahoma"/>
            <family val="2"/>
          </rPr>
          <t>Select the state for the site on Page 1 and subregion (LRR/MLRA) if in Ohio.  This information is necessary for use of the proper plant indicator statuses for a few plant species.</t>
        </r>
      </text>
    </comment>
    <comment ref="AM35" authorId="0">
      <text>
        <r>
          <rPr>
            <sz val="8"/>
            <color indexed="81"/>
            <rFont val="Tahoma"/>
            <family val="2"/>
          </rPr>
          <t>Select the state for the site on Page 1 and subregion (LRR/MLRA) if in Ohio.  This information is necessary for use of the proper plant indicator statuses for a few plant species.</t>
        </r>
      </text>
    </comment>
    <comment ref="AM38" authorId="0">
      <text>
        <r>
          <rPr>
            <sz val="8"/>
            <color indexed="81"/>
            <rFont val="Tahoma"/>
            <family val="2"/>
          </rPr>
          <t>Select the state for the site on Page 1 and subregion (LRR/MLRA) if in Ohio.  This information is necessary for use of the proper plant indicator statuses for a few plant species.</t>
        </r>
      </text>
    </comment>
    <comment ref="AM39" authorId="0">
      <text>
        <r>
          <rPr>
            <sz val="8"/>
            <color indexed="81"/>
            <rFont val="Tahoma"/>
            <family val="2"/>
          </rPr>
          <t>Select the state for the site on Page 1 and subregion (LRR/MLRA) if in Ohio.  This information is necessary for use of the proper plant indicator statuses for a few plant species.</t>
        </r>
      </text>
    </comment>
    <comment ref="AM40" authorId="0">
      <text>
        <r>
          <rPr>
            <sz val="8"/>
            <color indexed="81"/>
            <rFont val="Tahoma"/>
            <family val="2"/>
          </rPr>
          <t>Select the state for the site on Page 1 and subregion (LRR/MLRA) if in Ohio.  This information is necessary for use of the proper plant indicator statuses for a few plant species.</t>
        </r>
      </text>
    </comment>
    <comment ref="AM41" authorId="0">
      <text>
        <r>
          <rPr>
            <sz val="8"/>
            <color indexed="81"/>
            <rFont val="Tahoma"/>
            <family val="2"/>
          </rPr>
          <t>Select the state for the site on Page 1 and subregion (LRR/MLRA) if in Ohio.  This information is necessary for use of the proper plant indicator statuses for a few plant species.</t>
        </r>
      </text>
    </comment>
  </commentList>
</comments>
</file>

<file path=xl/comments3.xml><?xml version="1.0" encoding="utf-8"?>
<comments xmlns="http://schemas.openxmlformats.org/spreadsheetml/2006/main">
  <authors>
    <author>USACE</author>
    <author>Nathan.Schulz</author>
  </authors>
  <commentList>
    <comment ref="B20" authorId="0">
      <text>
        <r>
          <rPr>
            <sz val="8"/>
            <color indexed="81"/>
            <rFont val="Tahoma"/>
            <family val="2"/>
          </rPr>
          <t xml:space="preserve">In a Histosol, typically 16 inches (40 cm) or more of the upper 32 inches (80 cm) is organic soil material.
</t>
        </r>
      </text>
    </comment>
    <comment ref="V20" authorId="0">
      <text>
        <r>
          <rPr>
            <sz val="8"/>
            <color indexed="81"/>
            <rFont val="Tahoma"/>
            <family val="2"/>
          </rPr>
          <t>A layer with value of 3 or less and chroma of 1 or less starting within 6 inches (15 cm) of the soil surface.  At least 70 percent of the visible soil particles must be masked with organic material, viewed through a 10x or 15x hand lens.  Observed without a hand lens, the particles appear to be close to 100 percent masked.  Directly below this layer, 5 percent or more of the soil volume has value of 3 or less and chroma of 1 or less, and the remainder of the soil volume has value of 4 or more and chroma of 1 or less to a depth of 12 inches (30 cm) or to the spodic horizon, whichever is less.</t>
        </r>
      </text>
    </comment>
    <comment ref="AT20" authorId="0">
      <text>
        <r>
          <rPr>
            <sz val="8"/>
            <color indexed="81"/>
            <rFont val="Tahoma"/>
            <family val="2"/>
          </rPr>
          <t xml:space="preserve">A layer of muck 0.75 inch (2 cm) or more thick with value of 3 or less and chroma of 1 or less, starting within 6 inches (15 cm) of the soil surface.
</t>
        </r>
      </text>
    </comment>
    <comment ref="B21" authorId="0">
      <text>
        <r>
          <rPr>
            <sz val="8"/>
            <color indexed="81"/>
            <rFont val="Tahoma"/>
            <family val="2"/>
          </rPr>
          <t>A histic epipedon underlain by mineral soil material with chroma of 2 or less.  Most histic epipedons are surface horizons 8 inches (20 cm) or more thick of organic soil material.</t>
        </r>
      </text>
    </comment>
    <comment ref="AT21" authorId="0">
      <text>
        <r>
          <rPr>
            <sz val="8"/>
            <color indexed="81"/>
            <rFont val="Tahoma"/>
            <family val="2"/>
          </rPr>
          <t>A layer starting within 6 inches (15 cm) of the soil surface that is at least 4 inches (10 cm) thick and has a matrix chroma of 3 or less with 2 percent or more distinct or prominent redox concentrations occurring as soft masses and/or pore linings.  These hydric soils occur mainly on depressional landforms and portions of the intermound landforms on the Lissie Formation.</t>
        </r>
      </text>
    </comment>
    <comment ref="B22" authorId="0">
      <text>
        <r>
          <rPr>
            <sz val="8"/>
            <color indexed="81"/>
            <rFont val="Tahoma"/>
            <family val="2"/>
          </rPr>
          <t>A layer of peat, mucky peat, or muck 8 inches (20 cm) or more thick that starts within the upper 6 inches (15 cm) of the soil surface; has hue of 10YR or yellower, value of 3 or less, and chroma of 1 or less; and is underlain by mineral soil material with chroma of 2 or less.</t>
        </r>
      </text>
    </comment>
    <comment ref="V22" authorId="0">
      <text>
        <r>
          <rPr>
            <sz val="8"/>
            <color indexed="81"/>
            <rFont val="Tahoma"/>
            <family val="2"/>
          </rPr>
          <t>A layer 2 inches (5 cm) or more thick, within the upper 6 inches (15 cm) of the soil, with value of 3 or less and chroma of 1 or less.  At least 70 percent of the visible soil particles must be masked with organic material, viewed through a 10x or 15x hand lens.  Observed without a hand lens, the particles appear to be close to 100 percent masked.  This layer is underlain by a layer or layers with value of 4 or less and chroma of 1 or less to a depth of 12 inches (30 cm) or to the spodic horizon, whichever is less.</t>
        </r>
      </text>
    </comment>
    <comment ref="AT22" authorId="0">
      <text>
        <r>
          <rPr>
            <sz val="8"/>
            <color indexed="81"/>
            <rFont val="Tahoma"/>
            <family val="2"/>
          </rPr>
          <t>A layer of mucky peat or peat 2 inches (5 cm) or more thick with value of 3 or less and chroma of 2 or less, starting within 6 inches (15 cm) of the soil surface, and underlain by sandy soil material.</t>
        </r>
      </text>
    </comment>
    <comment ref="B23" authorId="0">
      <text>
        <r>
          <rPr>
            <sz val="8"/>
            <color indexed="81"/>
            <rFont val="Tahoma"/>
            <family val="2"/>
          </rPr>
          <t>A hydrogen sulfide odor within 12 inches (30 cm) of the soil surface.
Note: Check this blank if you have hydrology indicator Hydrogen Sulfide Odor (C1) checked.</t>
        </r>
      </text>
    </comment>
    <comment ref="V23" authorId="0">
      <text>
        <r>
          <rPr>
            <sz val="8"/>
            <color indexed="81"/>
            <rFont val="Tahoma"/>
            <family val="2"/>
          </rPr>
          <t xml:space="preserve">In coastal zones and dune-and-swale complexes, a layer 2 inches (5 cm) or more thick starting within 4 inches (10 cm) of the surface with chroma 4 or less and 2% or more distinct or prominent redox concentrations. </t>
        </r>
      </text>
    </comment>
    <comment ref="AT23" authorId="0">
      <text>
        <r>
          <rPr>
            <sz val="8"/>
            <color indexed="81"/>
            <rFont val="Tahoma"/>
            <family val="2"/>
          </rPr>
          <t>A layer with value of 3 or less and chroma of 1 or less starting within 6 inches (15 cm) of the soil surface.  At least 70 percent of the visible soil particles must be masked with organic material, viewed through a 10x or 15x hand lens.  Observed without a hand lens, the particles appear to be close to 100 percent masked.  Directly below this layer, 5 percent or more of the soil volume has value of 3 or less and chroma of 1 or less, and the remainder of the soil volume has value of 4 or more and chroma of 1 or less to a depth of 12 inches (30 cm) or to the spodic horizon, whichever is less.</t>
        </r>
      </text>
    </comment>
    <comment ref="B24" authorId="0">
      <text>
        <r>
          <rPr>
            <sz val="8"/>
            <color indexed="81"/>
            <rFont val="Tahoma"/>
            <family val="2"/>
          </rPr>
          <t>Several stratified layers starting within the upper 6 inches (15 cm) of the soil surface.  At least one of the layers has value of 3 or less and chroma of 1 or less, or it is muck, mucky peat, peat, or a mucky modified mineral texture.  The remaining layers have chroma of 2 or less.  For any sandy material that constitutes the layer with value of 3 or less and chroma of 1 or less, at least 70 percent of the visible soil particles must be masked with organic material, viewed through a 10x or 15x hand lens.  Observed without a hand lens, the particles appear to be close to 100 percent masked.
Use of this indicator may require assistance from a trained soil scientist with local experience.  An undisturbed sample must be observed. Individual strata are dominantly less than 2.5 cm (1 inch) thick.  Many alluvial soils have stratified layers at greater depths; these soils do not meet the requirements of this indicator.</t>
        </r>
      </text>
    </comment>
    <comment ref="V24" authorId="0">
      <text>
        <r>
          <rPr>
            <sz val="8"/>
            <color indexed="81"/>
            <rFont val="Tahoma"/>
            <family val="2"/>
          </rPr>
          <t>A layer of mucky modified loamy or clayey soil material 4 inches (10 cm) or more thick starting within 6 inches (15 cm) of the soil surface.</t>
        </r>
      </text>
    </comment>
    <comment ref="AT24" authorId="0">
      <text>
        <r>
          <rPr>
            <sz val="8"/>
            <color indexed="81"/>
            <rFont val="Tahoma"/>
            <family val="2"/>
          </rPr>
          <t>A layer 2 inches (5 cm) or more thick, within the upper 6 inches (15 cm) of the soil, with value of 3 or less and chroma of 1 or less.  At least 70 percent of the visible soil particles must be masked with organic material, viewed through a 10x or 15x hand lens.  Observed without a hand lens, the particles appear to be close to 100 percent masked.  This layer is underlain by a layer or layers with value of 4 or less and chroma of 1 or less to a depth of 12 inches (30 cm) or to the spodic horizon, whichever is less.</t>
        </r>
      </text>
    </comment>
    <comment ref="B25" authorId="0">
      <text>
        <r>
          <rPr>
            <sz val="8"/>
            <color indexed="81"/>
            <rFont val="Tahoma"/>
            <family val="2"/>
          </rPr>
          <t>A layer with a depleted or gleyed matrix that has 60 percent or more chroma of 2 or less, starting within 12 inches (30 cm) of the soil surface, and having a minimum thickness of either:
a. 6 inches (15 cm), or
b. 2 inches (5 cm) if the 2 inches consists of fragmental soil material.
Loamy or clayey layer(s) above the depleted or gleyed matrix must have value of 3 or less and chroma of 2 or less.  Any sandy material above the depleted or gleyed matrix must have value of 3 or less and chroma of 1 or less, and, viewed through a 10x or 15x hand lens, at least 70 percent of the visible soil particles must be masked with organic material.  Observed without a hand lens, the particles appear to be close to 100 percent masked.  A, E, and calcic horizons may have low chromas and high values and may therefore be mistaken for a depleted matrix; however, they are excluded from the concept of depleted matrix unless the soil has common or many distinct or prominent redox concentrations occurring as soft masses or pore linings. The low-chroma matrix must be the result of wetness and not a weathering or parent material feature.</t>
        </r>
      </text>
    </comment>
    <comment ref="V25" authorId="0">
      <text>
        <r>
          <rPr>
            <sz val="8"/>
            <color indexed="81"/>
            <rFont val="Tahoma"/>
            <family val="2"/>
          </rPr>
          <t>A gleyed matrix that occupies 60 percent or more of a layer starting within 12 inches (30 cm) of the soil surface.</t>
        </r>
      </text>
    </comment>
    <comment ref="AT25" authorId="0">
      <text>
        <r>
          <rPr>
            <sz val="8"/>
            <color indexed="81"/>
            <rFont val="Tahoma"/>
            <family val="2"/>
          </rPr>
          <t>On flood plains, a layer 4 inches (10 cm) or more thick with 40 percent or more chroma of 2 or less and 2 percent or more distinct or prominent redox concentrations occurring as soft iron-manganese masses with diffuse boundaries.  The layer occurs entirely within 12 inches (30 cm) of the soil surface.  Iron-manganese masses have value and chroma of 3 or less. Most commonly, they are black.  The thickness requirement is waived if the layer is the mineral surface layer.</t>
        </r>
      </text>
    </comment>
    <comment ref="B26" authorId="0">
      <text>
        <r>
          <rPr>
            <sz val="8"/>
            <color indexed="81"/>
            <rFont val="Tahoma"/>
            <family val="2"/>
          </rPr>
          <t>A layer at least 6 inches (15 cm) thick with a depleted or gleyed matrix that has 60 percent or more chroma of 2 or less starting below 12 inches (30 cm) of the surface.  The layer(s) above the depleted or gleyed matrix must have value of 2.5 or less and chroma of 1 or less to a depth of at least 12 inches (30 cm) and value of 3 or less and chroma of 1 or less in any remaining layers above the depleted or gleyed matrix.  In any sandy material above the depleted or gleyed matrix, at least 70 percent of the visible soil particles must be masked with organic material, viewed through a 10x or 15x hand lens.  Observed without a hand lens, the particles appear to be close to 100 percent masked.  A, E, and calcic horizons may have low chromas and high values and may therefore be mistaken for a depleted matrix; however, they are excluded from the concept of depleted matrix unless the soil has common or many distinct or prominent redox concentrations occurring as soft masses or pore linings. The low-chroma matrix must be the result of wetness and not a weathering or parent material feature.</t>
        </r>
      </text>
    </comment>
    <comment ref="V26" authorId="0">
      <text>
        <r>
          <rPr>
            <sz val="8"/>
            <color indexed="81"/>
            <rFont val="Tahoma"/>
            <family val="2"/>
          </rPr>
          <t>A layer that has a depleted matrix with 60 percent or more chroma of 2 or less and that has a minimum thickness of either:
a. 2 inches (5 cm) if the 2 inches is entirely within the upper 6 inches (15 cm) of the soil, or
b. 6 inches (15 cm), starting within 10 inches (25 cm) of the soil surface.
A, E, and calcic horizons may have low chromas and high values and may therefore be mistaken for a depleted matrix; however, they are excluded from the concept of depleted matrix unless the soil has common or many distinct or prominent redox concentrations occurring as soft masses or pore linings. The low-chroma matrix must be the result of wetness and not a weathering or parent material feature.</t>
        </r>
      </text>
    </comment>
    <comment ref="AT26" authorId="0">
      <text>
        <r>
          <rPr>
            <sz val="8"/>
            <color indexed="81"/>
            <rFont val="Tahoma"/>
            <family val="2"/>
          </rPr>
          <t>On flood plains, a mineral layer at least 6 inches (15 cm) thick, starting within 10 inches (25 cm) of the soil surface, with a matrix (60 percent or more of the volume) chroma of less than 4 and 20 percent or more distinct or prominent redox concentrations occurring as soft masses or pore linings.</t>
        </r>
      </text>
    </comment>
    <comment ref="B27" authorId="0">
      <text>
        <r>
          <rPr>
            <sz val="8"/>
            <color indexed="81"/>
            <rFont val="Tahoma"/>
            <family val="2"/>
          </rPr>
          <t>A layer of mucky modified sandy soil material 2 inches (5 cm) or more thick starting within 6 inches (15 cm) of the soil surface.</t>
        </r>
      </text>
    </comment>
    <comment ref="V27" authorId="0">
      <text>
        <r>
          <rPr>
            <sz val="8"/>
            <color indexed="81"/>
            <rFont val="Tahoma"/>
            <family val="2"/>
          </rPr>
          <t>A layer that is at least 4 inches (10 cm) thick, is entirely within the upper 12 inches (30 cm) of the mineral soil, and has:
a. Matrix value of 3 or less and chroma of 1 or less and 2 percent or more distinct or prominent redox concentrations occurring as soft masses or pore linings, or
b. Matrix value of 3 or less and chroma of 2 or less and 5 percent or more distinct or prominent redox concentrations occurring as soft masses or pore linings.</t>
        </r>
      </text>
    </comment>
    <comment ref="AT27" authorId="0">
      <text>
        <r>
          <rPr>
            <sz val="8"/>
            <color indexed="81"/>
            <rFont val="Tahoma"/>
            <family val="2"/>
          </rPr>
          <t>A layer 2 inches (5 cm) or more thick, starting within 6 inches (15 cm) of the mineral soil surface, that has value of 3 or less and chroma of 2 or less and is underlain by either:
a. A layer(s) 3 inches (8 cm) or more thick occurring within 12 inches (30 cm) of the mineral soil surface, having value and chroma of 3 or less, and showing evidence of spodic development; or
b. A layer(s) 2 inches (5 cm) or more thick occurring within 12 inches (30 cm) of the mineral soil surface, having value of 4 or more and chroma of 2 or less, and directly underlain by a layer(s) 3 inches (8 cm) or more thick having value and chroma of 3 or less and showing evidence of spodic development.</t>
        </r>
      </text>
    </comment>
    <comment ref="B28" authorId="0">
      <text>
        <r>
          <rPr>
            <sz val="8"/>
            <color indexed="81"/>
            <rFont val="Tahoma"/>
            <family val="2"/>
          </rPr>
          <t>A gleyed matrix that occupies 60 percent or more of a layer starting within 6 inches (15 cm) of the soil surface.</t>
        </r>
      </text>
    </comment>
    <comment ref="V28" authorId="0">
      <text>
        <r>
          <rPr>
            <sz val="8"/>
            <color indexed="81"/>
            <rFont val="Tahoma"/>
            <family val="2"/>
          </rPr>
          <t>Redox depletions with value of 5 or more and chroma of 2 or less in a layer that is at least 4 inches (10 cm) thick, is entirely within the upper 12 inches (30 cm) of the mineral soil, and has:
a. Matrix value of 3 or less and chroma of 1 or less and 10 percent or more redox depletions, or
b. Matrix value of 3 or less and chroma of 2 or less and 20 percent or more redox depletions.
Care should be taken not to mistake mixing of an E or calcic horizon into the surface layer for depletions. The “pieces” of E and calcic horizons are not redox depletions.</t>
        </r>
      </text>
    </comment>
    <comment ref="AT28" authorId="0">
      <text>
        <r>
          <rPr>
            <sz val="8"/>
            <color indexed="81"/>
            <rFont val="Tahoma"/>
            <family val="2"/>
          </rPr>
          <t>A layer derived from red parent materials that is at least 10 cm (4 inches) thick, starting within 25 cm (10 inches) of the soil surface with a hue of 7.5YR or redder.  The matrix has a value and chroma greater than 2 and less than or equal to 4.  The layer must contain 10 percent or more depletions and/or distinct or prominent redox concentrations occurring as soft masses or pore linings.  Redox depletions should differ in color by having:
a. Value one or more higher and chroma one or more lower than the matrix, or
b. Value of 4 or more and chroma of 2 or less.</t>
        </r>
      </text>
    </comment>
    <comment ref="B29" authorId="0">
      <text>
        <r>
          <rPr>
            <sz val="8"/>
            <color indexed="81"/>
            <rFont val="Tahoma"/>
            <family val="2"/>
          </rPr>
          <t>A layer starting within 6 inches (15 cm) of the soil surface that is at least 4 inches (10 cm) thick and has a matrix with 60 percent or more chroma of 2 or less and 2 percent or more distinct or prominent redox concentrations occurring as soft masses and/or pore linings.</t>
        </r>
      </text>
    </comment>
    <comment ref="V29" authorId="0">
      <text>
        <r>
          <rPr>
            <sz val="8"/>
            <color indexed="81"/>
            <rFont val="Tahoma"/>
            <family val="2"/>
          </rPr>
          <t>In closed depressions subject to ponding, 5 percent or more distinct or prominent redox concentrations occurring as soft masses or pore linings in a layer that is 2 inches (5 cm) or more thick and is entirely within the upper 6 inches (15 cm) of the soil.</t>
        </r>
      </text>
    </comment>
    <comment ref="AT29" authorId="0">
      <text>
        <r>
          <rPr>
            <sz val="8"/>
            <color indexed="81"/>
            <rFont val="Tahoma"/>
            <family val="2"/>
          </rPr>
          <t>In depressions and other concave landforms, one of the following:
a. If bedrock occurs between depths of 6 inches (15 cm) and 10 inches (25 cm), a layer at least 6 inches (15 cm) thick starting within 4 inches (10 cm) of the soil surface and having value of 3 or less and chroma of 1 or less; the remaining soil to bedrock must have the same colors as above or any other color that has chroma of 2 or less.
b. If bedrock occurs within a depth of 6 inches (15 cm), more than half of the soil thickness must have value of 3 or less and chroma of 1 or less and the remaining soil to bedrock must have the same colors as above or any other color that has chroma of 2 or less.</t>
        </r>
      </text>
    </comment>
    <comment ref="B30" authorId="0">
      <text>
        <r>
          <rPr>
            <sz val="8"/>
            <color indexed="81"/>
            <rFont val="Tahoma"/>
            <family val="2"/>
          </rPr>
          <t>A layer starting within 6 inches (15 cm) of the soil surface in which iron-manganese oxides and/or organic matter have been stripped from the matrix and the primary base color of the soil material has been exposed.  The stripped areas and translocated oxides and/or organic matter form a faintly contrasting pattern of two or more colors with diffuse boundaries.  The stripped zones are 10 percent or more of the volume and are rounded.</t>
        </r>
      </text>
    </comment>
    <comment ref="V30" authorId="0">
      <text>
        <r>
          <rPr>
            <sz val="8"/>
            <color indexed="81"/>
            <rFont val="Tahoma"/>
            <family val="2"/>
          </rPr>
          <t>A layer of marl with value of 5 or more and chroma less than 2 starting within 10 cm (4 inches) of the soil surface.  Marl is a limnic material deposited in water by precipitation of CaCO3 by algae as defined in Soil Taxonomy (Soil Survey Staff, 1999).  It has a Munsell value of 5 or more and reacts with dilute HCl to evolve CO2.  Marl is not the carbonatic substrate material associated with limestone bedrock.  Some soils have materials with all of the properties of marl, except for the required Munsell value.  Normally, this indicator occurs at the soil surface.
Note: Check hydrology indicator Marl Deposits (B15) if this occurs at the soil surface.</t>
        </r>
      </text>
    </comment>
    <comment ref="B31" authorId="0">
      <text>
        <r>
          <rPr>
            <sz val="8"/>
            <color indexed="81"/>
            <rFont val="Tahoma"/>
            <family val="2"/>
          </rPr>
          <t>A layer 4 inches (10 cm) thick, starting within the upper 6 inches (15 cm) of the soil surface, with a matrix value 3 of or less and chroma of 1 or less.  At least 70 percent of the visible soil particles must be masked with organic material, viewed through a 10x or 15x hand lens.  Observed without a hand lens, the particles appear to be close to 100 percent masked.  The matrix color of the layer directly below the dark layer must have the same colors as those described above or any color that has chroma of 2 or less.
From NCNE Regional Supplement v2.0 User Notes: If the dark layer is greater than 4 inches (10 cm) thick, then the indicator is met, because any dark soil material in excess of 4 inches (10 cm) meets the requirement that “the layer immediately below the dark layer must have the same colors as those described above… .” If the dark layer is exactly 4 inches (10 cm) thick, then the material immediately below must have a matrix chroma of 2 or less.</t>
        </r>
      </text>
    </comment>
    <comment ref="BG36" authorId="1">
      <text>
        <r>
          <rPr>
            <sz val="8"/>
            <color indexed="81"/>
            <rFont val="Tahoma"/>
            <family val="2"/>
          </rPr>
          <t>Note: Check this blank if the only hydric soil indicator verified is on the list of indicators for problematic hydric soils.</t>
        </r>
      </text>
    </comment>
  </commentList>
</comments>
</file>

<file path=xl/sharedStrings.xml><?xml version="1.0" encoding="utf-8"?>
<sst xmlns="http://schemas.openxmlformats.org/spreadsheetml/2006/main" count="77007" uniqueCount="30248">
  <si>
    <t>Project/Site:</t>
  </si>
  <si>
    <t>Sampling Date:</t>
  </si>
  <si>
    <t>Applicant/Owner:</t>
  </si>
  <si>
    <t>State:</t>
  </si>
  <si>
    <t>Sampling Point:</t>
  </si>
  <si>
    <t>Investigator(s):</t>
  </si>
  <si>
    <t>Section, Township, Range:</t>
  </si>
  <si>
    <t>Local relief (concave, convex, none):</t>
  </si>
  <si>
    <t>Slope (%):</t>
  </si>
  <si>
    <t>Subregion (LRR or MLRA):</t>
  </si>
  <si>
    <t>Lat:</t>
  </si>
  <si>
    <t>Long:</t>
  </si>
  <si>
    <t>Datum:</t>
  </si>
  <si>
    <t>Soil Map Unit Name:</t>
  </si>
  <si>
    <t>NWI classification:</t>
  </si>
  <si>
    <t>Are climatic / hydrologic conditions on the site typical for this time of year?</t>
  </si>
  <si>
    <t>Yes</t>
  </si>
  <si>
    <t>No</t>
  </si>
  <si>
    <t xml:space="preserve">(If no, explain in Remarks.) </t>
  </si>
  <si>
    <t>Are Vegetation</t>
  </si>
  <si>
    <t>, Soil</t>
  </si>
  <si>
    <t>, or Hydrology</t>
  </si>
  <si>
    <t>significantly disturbed?</t>
  </si>
  <si>
    <t>Are “Normal Circumstances” present?</t>
  </si>
  <si>
    <t>naturally problematic?</t>
  </si>
  <si>
    <t>(If needed, explain any answers in Remarks.)</t>
  </si>
  <si>
    <t>Hydrophytic Vegetation Present?</t>
  </si>
  <si>
    <t xml:space="preserve">Hydric Soil Present? </t>
  </si>
  <si>
    <t>Wetland Hydrology Present?</t>
  </si>
  <si>
    <t>Is the Sampled Area</t>
  </si>
  <si>
    <t>within a Wetland?</t>
  </si>
  <si>
    <t>If yes, optional Wetland Site ID:</t>
  </si>
  <si>
    <t>Remarks:  (Explain alternative procedures here or in a separate report.)</t>
  </si>
  <si>
    <t>HYDROLOGY</t>
  </si>
  <si>
    <t>Wetland Hydrology Indicators:</t>
  </si>
  <si>
    <t>Secondary Indicators (minimum of two required)</t>
  </si>
  <si>
    <t>Surface Soil Cracks (B6)</t>
  </si>
  <si>
    <t>Surface Water (A1)</t>
  </si>
  <si>
    <t>High Water Table (A2)</t>
  </si>
  <si>
    <t>Saturation (A3)</t>
  </si>
  <si>
    <t>Water Marks (B1)</t>
  </si>
  <si>
    <t>Sediment Deposits (B2)</t>
  </si>
  <si>
    <t>Oxidized Rhizospheres on Living Roots (C3)</t>
  </si>
  <si>
    <t>Saturation Visible on Aerial Imagery (C9)</t>
  </si>
  <si>
    <t>Drift Deposits (B3)</t>
  </si>
  <si>
    <t>Presence of Reduced Iron (C4)</t>
  </si>
  <si>
    <t>Stunted or Stressed Plants (D1)</t>
  </si>
  <si>
    <t>Algal Mat or Crust (B4)</t>
  </si>
  <si>
    <t>Recent Iron Reduction in Tilled Soils (C6)</t>
  </si>
  <si>
    <t>Geomorphic Position (D2)</t>
  </si>
  <si>
    <t>Iron Deposits (B5)</t>
  </si>
  <si>
    <t>Thin Muck Surface (C7)</t>
  </si>
  <si>
    <t>Shallow Aquitard (D3)</t>
  </si>
  <si>
    <t>Inundation Visible on Aerial Imagery (B7)</t>
  </si>
  <si>
    <t>Other (Explain in Remarks)</t>
  </si>
  <si>
    <t>Microtopographic Relief (D4)</t>
  </si>
  <si>
    <t>Sparsely Vegetated Concave Surface (B8)</t>
  </si>
  <si>
    <t>Water-Stained Leaves (B9)</t>
  </si>
  <si>
    <t>Aquatic Fauna (B13)</t>
  </si>
  <si>
    <t>Marl Deposits (B15)</t>
  </si>
  <si>
    <t>Hydrogen Sulfide Odor (C1)</t>
  </si>
  <si>
    <t>Drainage Patterns (B10)</t>
  </si>
  <si>
    <t>Moss Trim Lines (B16)</t>
  </si>
  <si>
    <t>Dry-Season Water Table (C2)</t>
  </si>
  <si>
    <t>Crayfish Burrows (C8)</t>
  </si>
  <si>
    <t>FAC-Neutral Test (D5)</t>
  </si>
  <si>
    <t>Field Observations:</t>
  </si>
  <si>
    <t>Surface Water Present?</t>
  </si>
  <si>
    <t>Water Table Present?</t>
  </si>
  <si>
    <t>Saturation Present?</t>
  </si>
  <si>
    <t>(includes capillary fringe)</t>
  </si>
  <si>
    <t>Depth (inches):</t>
  </si>
  <si>
    <t>Describe Recorded Data (stream gauge, monitoring well, aerial photos, previous inspections), if available:</t>
  </si>
  <si>
    <t xml:space="preserve">Remarks: </t>
  </si>
  <si>
    <t>Landform (hillside, terrace, etc.):</t>
  </si>
  <si>
    <t>City/County:</t>
  </si>
  <si>
    <t xml:space="preserve">Primary Indicators (minimum of one is required; check all that apply)                                     </t>
  </si>
  <si>
    <t>VEGETATION</t>
  </si>
  <si>
    <t>– Use scientific names of plants.</t>
  </si>
  <si>
    <t>Absolute % Cover</t>
  </si>
  <si>
    <t>Dominant Species?</t>
  </si>
  <si>
    <t>Indicator Status</t>
  </si>
  <si>
    <t>Tree Stratum</t>
  </si>
  <si>
    <t>(Plot size:</t>
  </si>
  <si>
    <t>)</t>
  </si>
  <si>
    <t>1.</t>
  </si>
  <si>
    <t>7.</t>
  </si>
  <si>
    <t>2.</t>
  </si>
  <si>
    <t>3.</t>
  </si>
  <si>
    <t>4.</t>
  </si>
  <si>
    <t>5.</t>
  </si>
  <si>
    <t>6.</t>
  </si>
  <si>
    <t>Dominance Test worksheet:</t>
  </si>
  <si>
    <t>=Total Cover</t>
  </si>
  <si>
    <t>Sapling/Shrub Stratum</t>
  </si>
  <si>
    <t>Herb Stratum</t>
  </si>
  <si>
    <t>8.</t>
  </si>
  <si>
    <t>9.</t>
  </si>
  <si>
    <t>10.</t>
  </si>
  <si>
    <t>11.</t>
  </si>
  <si>
    <t>12.</t>
  </si>
  <si>
    <t>Remarks:  (Include photo numbers here or on a separate sheet.)</t>
  </si>
  <si>
    <t>(A)</t>
  </si>
  <si>
    <t>(B)</t>
  </si>
  <si>
    <t>(A/B)</t>
  </si>
  <si>
    <t>Prevalence Index worksheet:</t>
  </si>
  <si>
    <t>Multiply by:</t>
  </si>
  <si>
    <t>OBL species</t>
  </si>
  <si>
    <t>x 1 =</t>
  </si>
  <si>
    <t>FACW species</t>
  </si>
  <si>
    <t>x 2 =</t>
  </si>
  <si>
    <t>FAC species</t>
  </si>
  <si>
    <t>x 3 =</t>
  </si>
  <si>
    <t>FACU species</t>
  </si>
  <si>
    <t>x 4 =</t>
  </si>
  <si>
    <t>UPL species</t>
  </si>
  <si>
    <t>x 5 =</t>
  </si>
  <si>
    <t>Column Totals:</t>
  </si>
  <si>
    <t>Prevalence Index  = B/A =</t>
  </si>
  <si>
    <t>Hydrophytic Vegetation Indicators:</t>
  </si>
  <si>
    <t>data in Remarks or on a separate sheet)</t>
  </si>
  <si>
    <r>
      <t>Problematic Hydrophytic Vegetation</t>
    </r>
    <r>
      <rPr>
        <vertAlign val="superscript"/>
        <sz val="8"/>
        <rFont val="Arial"/>
        <family val="2"/>
      </rPr>
      <t>1</t>
    </r>
    <r>
      <rPr>
        <sz val="8"/>
        <rFont val="Arial"/>
        <family val="2"/>
      </rPr>
      <t xml:space="preserve"> (Explain)</t>
    </r>
  </si>
  <si>
    <r>
      <t>1</t>
    </r>
    <r>
      <rPr>
        <sz val="8"/>
        <rFont val="Arial"/>
        <family val="2"/>
      </rPr>
      <t>Indicators of hydric soil and wetland hydrology must be present, unless disturbed or problematic.</t>
    </r>
  </si>
  <si>
    <t>Definitions of Vegetation Strata:</t>
  </si>
  <si>
    <r>
      <t>Tree</t>
    </r>
    <r>
      <rPr>
        <sz val="8"/>
        <rFont val="Arial"/>
        <family val="2"/>
      </rPr>
      <t xml:space="preserve"> – Woody plants 3 in. (7.6 cm) or more in diameter at breast height (DBH), regardless of height.</t>
    </r>
  </si>
  <si>
    <r>
      <t>Woody vines</t>
    </r>
    <r>
      <rPr>
        <sz val="8"/>
        <rFont val="Arial"/>
        <family val="2"/>
      </rPr>
      <t xml:space="preserve"> – All woody vines greater than 3.28 ft in height.</t>
    </r>
  </si>
  <si>
    <t>Woody Vine Stratum</t>
  </si>
  <si>
    <t>Number of Dominant Species That Are OBL, FACW, or FAC:</t>
  </si>
  <si>
    <t>Total Number of Dominant Species Across All Strata:</t>
  </si>
  <si>
    <t>Percent of Dominant Species That Are OBL, FACW, or FAC:</t>
  </si>
  <si>
    <t>Total % Cover of:</t>
  </si>
  <si>
    <r>
      <t>Herb</t>
    </r>
    <r>
      <rPr>
        <sz val="8"/>
        <rFont val="Arial"/>
        <family val="2"/>
      </rPr>
      <t xml:space="preserve"> – All herbaceous (non-woody) plants, regardless of size, and woody plants less than 3.28 ft tall.</t>
    </r>
  </si>
  <si>
    <t>Dominance</t>
  </si>
  <si>
    <t>Prevalence Index Plant Totals For Worksheet</t>
  </si>
  <si>
    <t>Profile Description:  (Describe to the depth needed to document the indicator or confirm the absence of indicators.)</t>
  </si>
  <si>
    <t>Depth</t>
  </si>
  <si>
    <t>(inches)</t>
  </si>
  <si>
    <t>Matrix</t>
  </si>
  <si>
    <t>Color (moist)</t>
  </si>
  <si>
    <t>%</t>
  </si>
  <si>
    <r>
      <t>Type</t>
    </r>
    <r>
      <rPr>
        <vertAlign val="superscript"/>
        <sz val="8"/>
        <rFont val="Arial"/>
        <family val="2"/>
      </rPr>
      <t>1</t>
    </r>
  </si>
  <si>
    <r>
      <t>Loc</t>
    </r>
    <r>
      <rPr>
        <vertAlign val="superscript"/>
        <sz val="8"/>
        <rFont val="Arial"/>
        <family val="2"/>
      </rPr>
      <t>2</t>
    </r>
  </si>
  <si>
    <t>Redox Features</t>
  </si>
  <si>
    <t>Texture</t>
  </si>
  <si>
    <t>Remarks</t>
  </si>
  <si>
    <r>
      <t>1</t>
    </r>
    <r>
      <rPr>
        <sz val="8"/>
        <rFont val="Arial"/>
        <family val="2"/>
      </rPr>
      <t>Type:  C=Concentration, D=Depletion, RM=Reduced Matrix, CS=Covered or Coated Sand Grains.</t>
    </r>
  </si>
  <si>
    <r>
      <t>2</t>
    </r>
    <r>
      <rPr>
        <sz val="8"/>
        <rFont val="Arial"/>
        <family val="2"/>
      </rPr>
      <t>Location:  PL=Pore Lining, M=Matrix.</t>
    </r>
  </si>
  <si>
    <t>Hydric Soil Indicators:</t>
  </si>
  <si>
    <r>
      <t>Indicators for Problematic Hydric Soils</t>
    </r>
    <r>
      <rPr>
        <b/>
        <vertAlign val="superscript"/>
        <sz val="8"/>
        <rFont val="Arial"/>
        <family val="2"/>
      </rPr>
      <t>3</t>
    </r>
    <r>
      <rPr>
        <b/>
        <sz val="8"/>
        <rFont val="Arial"/>
        <family val="2"/>
      </rPr>
      <t>:</t>
    </r>
  </si>
  <si>
    <t>Histosol (A1)</t>
  </si>
  <si>
    <t>Histic Epipedon (A2)</t>
  </si>
  <si>
    <t>Black Histic (A3)</t>
  </si>
  <si>
    <t>Hydrogen Sulfide (A4)</t>
  </si>
  <si>
    <t>Stratified Layers (A5)</t>
  </si>
  <si>
    <t>Depleted Below Dark Surface (A11)</t>
  </si>
  <si>
    <t>Thick Dark Surface (A12)</t>
  </si>
  <si>
    <t>Sandy Mucky Mineral (S1)</t>
  </si>
  <si>
    <t>Sandy Gleyed Matrix (S4)</t>
  </si>
  <si>
    <t>Sandy Redox (S5)</t>
  </si>
  <si>
    <t>Stripped Matrix (S6)</t>
  </si>
  <si>
    <r>
      <t>Polyvalue Below Surface (S8) (</t>
    </r>
    <r>
      <rPr>
        <b/>
        <sz val="8"/>
        <rFont val="Arial"/>
        <family val="2"/>
      </rPr>
      <t>LRR R,</t>
    </r>
  </si>
  <si>
    <r>
      <t>MLRA 149B</t>
    </r>
    <r>
      <rPr>
        <sz val="8"/>
        <rFont val="Arial"/>
        <family val="2"/>
      </rPr>
      <t>)</t>
    </r>
  </si>
  <si>
    <r>
      <t>Thin Dark Surface (S9) (</t>
    </r>
    <r>
      <rPr>
        <b/>
        <sz val="8"/>
        <rFont val="Arial"/>
        <family val="2"/>
      </rPr>
      <t>LRR R, MLRA 149B</t>
    </r>
    <r>
      <rPr>
        <sz val="8"/>
        <rFont val="Arial"/>
        <family val="2"/>
      </rPr>
      <t>)</t>
    </r>
  </si>
  <si>
    <r>
      <t>Loamy Mucky Mineral (F1) (</t>
    </r>
    <r>
      <rPr>
        <b/>
        <sz val="8"/>
        <rFont val="Arial"/>
        <family val="2"/>
      </rPr>
      <t>LRR K, L</t>
    </r>
    <r>
      <rPr>
        <sz val="8"/>
        <rFont val="Arial"/>
        <family val="2"/>
      </rPr>
      <t>)</t>
    </r>
  </si>
  <si>
    <t>Loamy Gleyed Matrix (F2)</t>
  </si>
  <si>
    <t>Depleted Matrix (F3)</t>
  </si>
  <si>
    <t>Redox Dark Surface (F6)</t>
  </si>
  <si>
    <t>Depleted Dark Surface (F7)</t>
  </si>
  <si>
    <t>Redox Depressions (F8)</t>
  </si>
  <si>
    <r>
      <t>2 cm Muck (A10) (</t>
    </r>
    <r>
      <rPr>
        <b/>
        <sz val="8"/>
        <rFont val="Arial"/>
        <family val="2"/>
      </rPr>
      <t>LRR K, L, MLRA 149B</t>
    </r>
    <r>
      <rPr>
        <sz val="8"/>
        <rFont val="Arial"/>
        <family val="2"/>
      </rPr>
      <t>)</t>
    </r>
  </si>
  <si>
    <r>
      <t>Coast Prairie Redox (A16) (</t>
    </r>
    <r>
      <rPr>
        <b/>
        <sz val="8"/>
        <rFont val="Arial"/>
        <family val="2"/>
      </rPr>
      <t>LRR K, L, R</t>
    </r>
    <r>
      <rPr>
        <sz val="8"/>
        <rFont val="Arial"/>
        <family val="2"/>
      </rPr>
      <t>)</t>
    </r>
  </si>
  <si>
    <r>
      <t>5 cm Mucky Peat or Peat (S3) (</t>
    </r>
    <r>
      <rPr>
        <b/>
        <sz val="8"/>
        <rFont val="Arial"/>
        <family val="2"/>
      </rPr>
      <t>LRR K, L, R</t>
    </r>
    <r>
      <rPr>
        <sz val="8"/>
        <rFont val="Arial"/>
        <family val="2"/>
      </rPr>
      <t>)</t>
    </r>
  </si>
  <si>
    <r>
      <t>Polyvalue Below Surface (S8) (</t>
    </r>
    <r>
      <rPr>
        <b/>
        <sz val="8"/>
        <rFont val="Arial"/>
        <family val="2"/>
      </rPr>
      <t>LRR K, L</t>
    </r>
    <r>
      <rPr>
        <sz val="8"/>
        <rFont val="Arial"/>
        <family val="2"/>
      </rPr>
      <t>)</t>
    </r>
  </si>
  <si>
    <r>
      <t>Thin Dark Surface (S9) (</t>
    </r>
    <r>
      <rPr>
        <b/>
        <sz val="8"/>
        <rFont val="Arial"/>
        <family val="2"/>
      </rPr>
      <t>LRR K, L</t>
    </r>
    <r>
      <rPr>
        <sz val="8"/>
        <rFont val="Arial"/>
        <family val="2"/>
      </rPr>
      <t>)</t>
    </r>
  </si>
  <si>
    <r>
      <t>Iron-Manganese Masses (F12) (</t>
    </r>
    <r>
      <rPr>
        <b/>
        <sz val="8"/>
        <rFont val="Arial"/>
        <family val="2"/>
      </rPr>
      <t>LRR K, L, R</t>
    </r>
    <r>
      <rPr>
        <sz val="8"/>
        <rFont val="Arial"/>
        <family val="2"/>
      </rPr>
      <t>)</t>
    </r>
  </si>
  <si>
    <r>
      <t>Piedmont Floodplain Soils (F19) (</t>
    </r>
    <r>
      <rPr>
        <b/>
        <sz val="8"/>
        <rFont val="Arial"/>
        <family val="2"/>
      </rPr>
      <t>MLRA 149B</t>
    </r>
    <r>
      <rPr>
        <sz val="8"/>
        <rFont val="Arial"/>
        <family val="2"/>
      </rPr>
      <t>)</t>
    </r>
  </si>
  <si>
    <r>
      <t>Mesic Spodic (TA6) (</t>
    </r>
    <r>
      <rPr>
        <b/>
        <sz val="8"/>
        <rFont val="Arial"/>
        <family val="2"/>
      </rPr>
      <t>MLRA 144A, 145, 149B</t>
    </r>
    <r>
      <rPr>
        <sz val="8"/>
        <rFont val="Arial"/>
        <family val="2"/>
      </rPr>
      <t>)</t>
    </r>
  </si>
  <si>
    <t>Very Shallow Dark Surface (TF12)</t>
  </si>
  <si>
    <r>
      <t>3</t>
    </r>
    <r>
      <rPr>
        <sz val="8"/>
        <rFont val="Arial"/>
        <family val="2"/>
      </rPr>
      <t>Indicators of hydrophytic vegetation and wetland hydrology must be present, unless disturbed or problematic.</t>
    </r>
  </si>
  <si>
    <t>Restrictive Layer (if observed):</t>
  </si>
  <si>
    <r>
      <t>Depth (inches):</t>
    </r>
    <r>
      <rPr>
        <u/>
        <sz val="8"/>
        <rFont val="Arial"/>
        <family val="2"/>
      </rPr>
      <t xml:space="preserve">                   </t>
    </r>
  </si>
  <si>
    <t>Type:</t>
  </si>
  <si>
    <t>Hydric Soil Present?</t>
  </si>
  <si>
    <t>Remarks:</t>
  </si>
  <si>
    <t>SOIL</t>
  </si>
  <si>
    <t>50/20 rule</t>
  </si>
  <si>
    <t>10YR</t>
  </si>
  <si>
    <t>10R</t>
  </si>
  <si>
    <t>2.5YR</t>
  </si>
  <si>
    <t>5YR</t>
  </si>
  <si>
    <t>7.5YR</t>
  </si>
  <si>
    <t>2.5Y</t>
  </si>
  <si>
    <t>5Y</t>
  </si>
  <si>
    <t>N</t>
  </si>
  <si>
    <t>10Y</t>
  </si>
  <si>
    <t>5GY</t>
  </si>
  <si>
    <t>10GY</t>
  </si>
  <si>
    <t>5G</t>
  </si>
  <si>
    <t>10G</t>
  </si>
  <si>
    <t>5BG</t>
  </si>
  <si>
    <t>10BG</t>
  </si>
  <si>
    <t>5B</t>
  </si>
  <si>
    <t>10B</t>
  </si>
  <si>
    <t>5PB</t>
  </si>
  <si>
    <t>10YR 3/1</t>
  </si>
  <si>
    <t>Sandy</t>
  </si>
  <si>
    <t>Value</t>
  </si>
  <si>
    <t>Chroma</t>
  </si>
  <si>
    <t>Start Depth</t>
  </si>
  <si>
    <t>End Depth</t>
  </si>
  <si>
    <t>Hue</t>
  </si>
  <si>
    <t>Texture List</t>
  </si>
  <si>
    <t>Loamy/Clayey</t>
  </si>
  <si>
    <t>OBL</t>
  </si>
  <si>
    <t>FACW</t>
  </si>
  <si>
    <t>FAC</t>
  </si>
  <si>
    <t>FACU</t>
  </si>
  <si>
    <t>UPL</t>
  </si>
  <si>
    <t>Prev. Index</t>
  </si>
  <si>
    <t>LRR/MLRA List</t>
  </si>
  <si>
    <t>LRR L</t>
  </si>
  <si>
    <t>LRR K</t>
  </si>
  <si>
    <t>LRR R</t>
  </si>
  <si>
    <t>LRR S, MLRA 149B</t>
  </si>
  <si>
    <t>LRR K, MLRA 57</t>
  </si>
  <si>
    <t>LRR K, MLRA 88</t>
  </si>
  <si>
    <t>LRR K, MLRA 89</t>
  </si>
  <si>
    <t>LRR K, MLRA 90A</t>
  </si>
  <si>
    <t>LRR K, MLRA 90B</t>
  </si>
  <si>
    <t>LRR K, MLRA 91B</t>
  </si>
  <si>
    <t>LRR K, MLRA 91A</t>
  </si>
  <si>
    <t>LRR K, MLRA 92</t>
  </si>
  <si>
    <t>LRR K, MLRA 93A</t>
  </si>
  <si>
    <t>LRR K, MLRA 93B</t>
  </si>
  <si>
    <t>LRR K, MLRA 94A</t>
  </si>
  <si>
    <t>LRR K, MLRA 94B</t>
  </si>
  <si>
    <t>LRR K, MLRA 94C</t>
  </si>
  <si>
    <t>LRR K, MLRA 94D</t>
  </si>
  <si>
    <t>LRR K, MLRA 95A</t>
  </si>
  <si>
    <t>LRR K, MLRA 95B</t>
  </si>
  <si>
    <t>LRR L, MLRA 96</t>
  </si>
  <si>
    <t>LRR L, MLRA 97</t>
  </si>
  <si>
    <t>LRR L, MLRA 98</t>
  </si>
  <si>
    <t>LRR L, MLRA 99</t>
  </si>
  <si>
    <t>LRR L, MLRA 101</t>
  </si>
  <si>
    <t>LRR R, MLRA 139</t>
  </si>
  <si>
    <t>LRR R, MLRA 140</t>
  </si>
  <si>
    <t>LRR R, MLRA 141</t>
  </si>
  <si>
    <t>LRR R, MLRA 142</t>
  </si>
  <si>
    <t>LRR R, MLRA 143</t>
  </si>
  <si>
    <t>LRR R, MLRA 144A</t>
  </si>
  <si>
    <t>LRR R, MLRA 144B</t>
  </si>
  <si>
    <t>LRR R, MLRA 145</t>
  </si>
  <si>
    <t>LRR R, MLRA 146</t>
  </si>
  <si>
    <t>Max Comp Depth</t>
  </si>
  <si>
    <t>Min Start Depth</t>
  </si>
  <si>
    <t>Hydrogen Sulfide</t>
  </si>
  <si>
    <t>N 3/</t>
  </si>
  <si>
    <t>Max Start Depth</t>
  </si>
  <si>
    <t>Muck</t>
  </si>
  <si>
    <t>Mucky Peat</t>
  </si>
  <si>
    <t>Peat</t>
  </si>
  <si>
    <t>10YR 3/2</t>
  </si>
  <si>
    <t>10YR 3/3</t>
  </si>
  <si>
    <t>Soil Color List</t>
  </si>
  <si>
    <t>10R 8/1</t>
  </si>
  <si>
    <t>10R 7/1</t>
  </si>
  <si>
    <t>10R 6/1</t>
  </si>
  <si>
    <t>10R 5/1</t>
  </si>
  <si>
    <t>10R 4/1</t>
  </si>
  <si>
    <t>10R 3/1</t>
  </si>
  <si>
    <t>10R 2.5/1</t>
  </si>
  <si>
    <t>10R 8/2</t>
  </si>
  <si>
    <t>10R 7/2</t>
  </si>
  <si>
    <t>10R 6/2</t>
  </si>
  <si>
    <t>10R 5/2</t>
  </si>
  <si>
    <t>10R 4/2</t>
  </si>
  <si>
    <t>10R 3/2</t>
  </si>
  <si>
    <t>10R 2.5/2</t>
  </si>
  <si>
    <t>10R 7/3</t>
  </si>
  <si>
    <t>10R 6/3</t>
  </si>
  <si>
    <t>10R 5/3</t>
  </si>
  <si>
    <t>10R 4/3</t>
  </si>
  <si>
    <t>10R 3/3</t>
  </si>
  <si>
    <t>10R 8/3</t>
  </si>
  <si>
    <t>10R 8/4</t>
  </si>
  <si>
    <t>10R 7/4</t>
  </si>
  <si>
    <t>10R 6/4</t>
  </si>
  <si>
    <t>10R 5/4</t>
  </si>
  <si>
    <t>10R 4/4</t>
  </si>
  <si>
    <t>10R 3/4</t>
  </si>
  <si>
    <t>10R 7/6</t>
  </si>
  <si>
    <t>10R 6/6</t>
  </si>
  <si>
    <t>10R 5/6</t>
  </si>
  <si>
    <t>10R 4/6</t>
  </si>
  <si>
    <t>10R 3/6</t>
  </si>
  <si>
    <t>10R 7/8</t>
  </si>
  <si>
    <t>10R 6/8</t>
  </si>
  <si>
    <t>10R 5/8</t>
  </si>
  <si>
    <t>10R 4/8</t>
  </si>
  <si>
    <t>2.5YR 7/1</t>
  </si>
  <si>
    <t>2.5YR 6/1</t>
  </si>
  <si>
    <t>2.5YR 5/1</t>
  </si>
  <si>
    <t>2.5YR 4/1</t>
  </si>
  <si>
    <t>2.5YR 3/1</t>
  </si>
  <si>
    <t>2.5YR 2.5/1</t>
  </si>
  <si>
    <t>2.5YR 8/2</t>
  </si>
  <si>
    <t>2.5YR 7/2</t>
  </si>
  <si>
    <t>2.5YR 6/2</t>
  </si>
  <si>
    <t>2.5YR 5/2</t>
  </si>
  <si>
    <t>2.5YR 4/2</t>
  </si>
  <si>
    <t>2.5YR 3/2</t>
  </si>
  <si>
    <t>2.5YR 2.5/2</t>
  </si>
  <si>
    <t>2.5YR 8/3</t>
  </si>
  <si>
    <t>2.5YR 7/3</t>
  </si>
  <si>
    <t>2.5YR 6/3</t>
  </si>
  <si>
    <t>2.5YR 5/3</t>
  </si>
  <si>
    <t>2.5YR 4/3</t>
  </si>
  <si>
    <t>2.5YR 3/3</t>
  </si>
  <si>
    <t>2.5YR 2.5/3</t>
  </si>
  <si>
    <t>2.5YR 8/4</t>
  </si>
  <si>
    <t>2.5YR 7/4</t>
  </si>
  <si>
    <t>2.5YR 6/4</t>
  </si>
  <si>
    <t>2.5YR 5/4</t>
  </si>
  <si>
    <t>2.5YR 4/4</t>
  </si>
  <si>
    <t>2.5YR 3/4</t>
  </si>
  <si>
    <t>2.5YR 2.5/4</t>
  </si>
  <si>
    <t>2.5YR 7/6</t>
  </si>
  <si>
    <t>2.5YR 6/6</t>
  </si>
  <si>
    <t>2.5YR 5/6</t>
  </si>
  <si>
    <t>2.5YR 4/6</t>
  </si>
  <si>
    <t>2.5YR 3/6</t>
  </si>
  <si>
    <t>2.5YR 7/8</t>
  </si>
  <si>
    <t>2.5YR 6/8</t>
  </si>
  <si>
    <t>2.5YR 5/8</t>
  </si>
  <si>
    <t>2.5YR 4/8</t>
  </si>
  <si>
    <t>2.5YR 8/1</t>
  </si>
  <si>
    <t>5YR 7/1</t>
  </si>
  <si>
    <t>5YR 6/1</t>
  </si>
  <si>
    <t>5YR 5/1</t>
  </si>
  <si>
    <t>5YR 4/1</t>
  </si>
  <si>
    <t>5YR 3/1</t>
  </si>
  <si>
    <t>5YR 2.5/1</t>
  </si>
  <si>
    <t>5YR 8/2</t>
  </si>
  <si>
    <t>5YR 7/2</t>
  </si>
  <si>
    <t>5YR 6/2</t>
  </si>
  <si>
    <t>5YR 5/2</t>
  </si>
  <si>
    <t>5YR 4/2</t>
  </si>
  <si>
    <t>5YR 3/2</t>
  </si>
  <si>
    <t>5YR 2.5/2</t>
  </si>
  <si>
    <t>5YR 8/3</t>
  </si>
  <si>
    <t>5YR 7/3</t>
  </si>
  <si>
    <t>5YR 6/3</t>
  </si>
  <si>
    <t>5YR 5/3</t>
  </si>
  <si>
    <t>5YR 4/3</t>
  </si>
  <si>
    <t>5YR 3/3</t>
  </si>
  <si>
    <t>5YR 8/4</t>
  </si>
  <si>
    <t>5YR 7/4</t>
  </si>
  <si>
    <t>5YR 6/4</t>
  </si>
  <si>
    <t>5YR 5/4</t>
  </si>
  <si>
    <t>5YR 4/4</t>
  </si>
  <si>
    <t>5YR 3/4</t>
  </si>
  <si>
    <t>5YR 7/6</t>
  </si>
  <si>
    <t>5YR 6/6</t>
  </si>
  <si>
    <t>5YR 5/6</t>
  </si>
  <si>
    <t>5YR 4/6</t>
  </si>
  <si>
    <t>5YR 7/8</t>
  </si>
  <si>
    <t>5YR 6/8</t>
  </si>
  <si>
    <t>5YR 5/8</t>
  </si>
  <si>
    <t>5YR 8/1</t>
  </si>
  <si>
    <t>7.5YR 7/1</t>
  </si>
  <si>
    <t>7.5YR 6/1</t>
  </si>
  <si>
    <t>7.5YR 5/1</t>
  </si>
  <si>
    <t>7.5YR 4/1</t>
  </si>
  <si>
    <t>7.5YR 3/1</t>
  </si>
  <si>
    <t>7.5YR 2.5/1</t>
  </si>
  <si>
    <t>7.5YR 8/2</t>
  </si>
  <si>
    <t>7.5YR 7/2</t>
  </si>
  <si>
    <t>7.5YR 6/2</t>
  </si>
  <si>
    <t>7.5YR 5/2</t>
  </si>
  <si>
    <t>7.5YR 4/2</t>
  </si>
  <si>
    <t>7.5YR 3/2</t>
  </si>
  <si>
    <t>7.5YR 2.5/2</t>
  </si>
  <si>
    <t>7.5YR 8/3</t>
  </si>
  <si>
    <t>7.5YR 7/3</t>
  </si>
  <si>
    <t>7.5YR 6/3</t>
  </si>
  <si>
    <t>7.5YR 5/3</t>
  </si>
  <si>
    <t>7.5YR 4/3</t>
  </si>
  <si>
    <t>7.5YR 3/3</t>
  </si>
  <si>
    <t>7.5YR 2.5/3</t>
  </si>
  <si>
    <t>7.5YR 8/4</t>
  </si>
  <si>
    <t>7.5YR 7/4</t>
  </si>
  <si>
    <t>7.5YR 6/4</t>
  </si>
  <si>
    <t>7.5YR 5/4</t>
  </si>
  <si>
    <t>7.5YR 4/4</t>
  </si>
  <si>
    <t>7.5YR 3/4</t>
  </si>
  <si>
    <t>7.5YR 8/6</t>
  </si>
  <si>
    <t>7.5YR 7/6</t>
  </si>
  <si>
    <t>7.5YR 6/6</t>
  </si>
  <si>
    <t>7.5YR 5/6</t>
  </si>
  <si>
    <t>7.5YR 4/6</t>
  </si>
  <si>
    <t>7.5YR 7/8</t>
  </si>
  <si>
    <t>7.5YR 6/8</t>
  </si>
  <si>
    <t>7.5YR 5/8</t>
  </si>
  <si>
    <t>7.5YR 8/1</t>
  </si>
  <si>
    <t>10YR 8/8</t>
  </si>
  <si>
    <t>10YR 7/1</t>
  </si>
  <si>
    <t>10YR 6/1</t>
  </si>
  <si>
    <t>10YR 5/1</t>
  </si>
  <si>
    <t>10YR 4/1</t>
  </si>
  <si>
    <t>10YR 8/2</t>
  </si>
  <si>
    <t>10YR 7/2</t>
  </si>
  <si>
    <t>10YR 6/2</t>
  </si>
  <si>
    <t>10YR 5/2</t>
  </si>
  <si>
    <t>10YR 4/2</t>
  </si>
  <si>
    <t>10YR 8/3</t>
  </si>
  <si>
    <t>10YR 7/3</t>
  </si>
  <si>
    <t>10YR 6/3</t>
  </si>
  <si>
    <t>10YR 5/3</t>
  </si>
  <si>
    <t>10YR 4/3</t>
  </si>
  <si>
    <t>10YR 8/4</t>
  </si>
  <si>
    <t>10YR 7/4</t>
  </si>
  <si>
    <t>10YR 6/4</t>
  </si>
  <si>
    <t>10YR 5/4</t>
  </si>
  <si>
    <t>10YR 4/4</t>
  </si>
  <si>
    <t>10YR 3/4</t>
  </si>
  <si>
    <t>10YR 8/6</t>
  </si>
  <si>
    <t>10YR 7/6</t>
  </si>
  <si>
    <t>10YR 6/6</t>
  </si>
  <si>
    <t>10YR 5/6</t>
  </si>
  <si>
    <t>10YR 4/6</t>
  </si>
  <si>
    <t>10YR 3/6</t>
  </si>
  <si>
    <t>10YR 7/8</t>
  </si>
  <si>
    <t>10YR 6/8</t>
  </si>
  <si>
    <t>10YR 5/8</t>
  </si>
  <si>
    <t>10YR 8/1</t>
  </si>
  <si>
    <t>10YR 2/1</t>
  </si>
  <si>
    <t>10YR 2/2</t>
  </si>
  <si>
    <t>2.5Y 7/1</t>
  </si>
  <si>
    <t>2.5Y 6/1</t>
  </si>
  <si>
    <t>2.5Y 5/1</t>
  </si>
  <si>
    <t>2.5Y 4/1</t>
  </si>
  <si>
    <t>2.5Y 3/1</t>
  </si>
  <si>
    <t>2.5Y 8/2</t>
  </si>
  <si>
    <t>2.5Y 7/2</t>
  </si>
  <si>
    <t>2.5Y 6/2</t>
  </si>
  <si>
    <t>2.5Y 5/2</t>
  </si>
  <si>
    <t>2.5Y 4/2</t>
  </si>
  <si>
    <t>2.5Y 3/2</t>
  </si>
  <si>
    <t>2.5Y 8/3</t>
  </si>
  <si>
    <t>2.5Y 7/3</t>
  </si>
  <si>
    <t>2.5Y 6/3</t>
  </si>
  <si>
    <t>2.5Y 5/3</t>
  </si>
  <si>
    <t>2.5Y 4/3</t>
  </si>
  <si>
    <t>2.5Y 3/3</t>
  </si>
  <si>
    <t>2.5Y 8/4</t>
  </si>
  <si>
    <t>2.5Y 7/4</t>
  </si>
  <si>
    <t>2.5Y 6/4</t>
  </si>
  <si>
    <t>2.5Y 5/4</t>
  </si>
  <si>
    <t>2.5Y 4/4</t>
  </si>
  <si>
    <t>2.5Y 8/6</t>
  </si>
  <si>
    <t>2.5Y 7/6</t>
  </si>
  <si>
    <t>2.5Y 6/6</t>
  </si>
  <si>
    <t>2.5Y 5/6</t>
  </si>
  <si>
    <t>2.5Y 8/8</t>
  </si>
  <si>
    <t>2.5Y 7/8</t>
  </si>
  <si>
    <t>2.5Y 6/8</t>
  </si>
  <si>
    <t>2.5Y 8/1</t>
  </si>
  <si>
    <t>2.5Y 2.5/1</t>
  </si>
  <si>
    <t>5Y 7/1</t>
  </si>
  <si>
    <t>5Y 6/1</t>
  </si>
  <si>
    <t>5Y 5/1</t>
  </si>
  <si>
    <t>5Y 4/1</t>
  </si>
  <si>
    <t>5Y 3/1</t>
  </si>
  <si>
    <t>5Y 2.5/1</t>
  </si>
  <si>
    <t>5Y 8/2</t>
  </si>
  <si>
    <t>5Y 7/2</t>
  </si>
  <si>
    <t>5Y 6/2</t>
  </si>
  <si>
    <t>5Y 5/2</t>
  </si>
  <si>
    <t>5Y 4/2</t>
  </si>
  <si>
    <t>5Y 3/2</t>
  </si>
  <si>
    <t>5Y 2.5/2</t>
  </si>
  <si>
    <t>5Y 8/3</t>
  </si>
  <si>
    <t>5Y 7/3</t>
  </si>
  <si>
    <t>5Y 6/3</t>
  </si>
  <si>
    <t>5Y 5/3</t>
  </si>
  <si>
    <t>5Y 4/3</t>
  </si>
  <si>
    <t>5Y 8/4</t>
  </si>
  <si>
    <t>5Y 7/4</t>
  </si>
  <si>
    <t>5Y 6/4</t>
  </si>
  <si>
    <t>5Y 5/4</t>
  </si>
  <si>
    <t>5Y 4/4</t>
  </si>
  <si>
    <t>5Y 8/6</t>
  </si>
  <si>
    <t>5Y 7/6</t>
  </si>
  <si>
    <t>5Y 6/6</t>
  </si>
  <si>
    <t>5Y 5/6</t>
  </si>
  <si>
    <t>5Y 8/8</t>
  </si>
  <si>
    <t>5Y 7/8</t>
  </si>
  <si>
    <t>5Y 6/8</t>
  </si>
  <si>
    <t>5Y 8/1</t>
  </si>
  <si>
    <t>Depleted Matrix</t>
  </si>
  <si>
    <t>Gleyed Matrix</t>
  </si>
  <si>
    <t>N 8/</t>
  </si>
  <si>
    <t>N 7/</t>
  </si>
  <si>
    <t>N 6/</t>
  </si>
  <si>
    <t>N 5/</t>
  </si>
  <si>
    <t>N 4/</t>
  </si>
  <si>
    <t>N 2.5/</t>
  </si>
  <si>
    <t>10Y 8/1</t>
  </si>
  <si>
    <t>10Y 6/1</t>
  </si>
  <si>
    <t>10Y 4/1</t>
  </si>
  <si>
    <t>10Y 3/1</t>
  </si>
  <si>
    <t>10Y 2.5/1</t>
  </si>
  <si>
    <t>10Y 7/1</t>
  </si>
  <si>
    <t>10Y 5/1</t>
  </si>
  <si>
    <t>5GY 7/1</t>
  </si>
  <si>
    <t>5GY 6/1</t>
  </si>
  <si>
    <t>5GY 5/1</t>
  </si>
  <si>
    <t>5GY 4/1</t>
  </si>
  <si>
    <t>5GY 3/1</t>
  </si>
  <si>
    <t>5GY 2.5/1</t>
  </si>
  <si>
    <t>5GY 8/1</t>
  </si>
  <si>
    <t>10GY 7/1</t>
  </si>
  <si>
    <t>10GY 6/1</t>
  </si>
  <si>
    <t>10GY 5/1</t>
  </si>
  <si>
    <t>10GY 4/1</t>
  </si>
  <si>
    <t>10GY 3/1</t>
  </si>
  <si>
    <t>10GY 2.5/1</t>
  </si>
  <si>
    <t>10GY 8/1</t>
  </si>
  <si>
    <t>5G 7/1</t>
  </si>
  <si>
    <t>5G 6/1</t>
  </si>
  <si>
    <t>5G 5/1</t>
  </si>
  <si>
    <t>5G 4/1</t>
  </si>
  <si>
    <t>5G 3/1</t>
  </si>
  <si>
    <t>5G 2.5/1</t>
  </si>
  <si>
    <t>5G 8/1</t>
  </si>
  <si>
    <t>10G 7/1</t>
  </si>
  <si>
    <t>10G 6/1</t>
  </si>
  <si>
    <t>10G 5/1</t>
  </si>
  <si>
    <t>10G 4/1</t>
  </si>
  <si>
    <t>10G 3/1</t>
  </si>
  <si>
    <t>10G 2.5/1</t>
  </si>
  <si>
    <t>10G 8/1</t>
  </si>
  <si>
    <t>5BG 7/1</t>
  </si>
  <si>
    <t>5BG 6/1</t>
  </si>
  <si>
    <t>5BG 5/1</t>
  </si>
  <si>
    <t>5BG 4/1</t>
  </si>
  <si>
    <t>5BG 3/1</t>
  </si>
  <si>
    <t>5BG 2.5/1</t>
  </si>
  <si>
    <t>5BG 8/1</t>
  </si>
  <si>
    <t>10BG 7/1</t>
  </si>
  <si>
    <t>10BG 6/1</t>
  </si>
  <si>
    <t>10BG 5/1</t>
  </si>
  <si>
    <t>10BG 4/1</t>
  </si>
  <si>
    <t>10BG 3/1</t>
  </si>
  <si>
    <t>10BG 2.5/1</t>
  </si>
  <si>
    <t>10BG 8/1</t>
  </si>
  <si>
    <t>5B 7/1</t>
  </si>
  <si>
    <t>5B 6/1</t>
  </si>
  <si>
    <t>5B 5/1</t>
  </si>
  <si>
    <t>5B 4/1</t>
  </si>
  <si>
    <t>5B 3/1</t>
  </si>
  <si>
    <t>5B 2.5/1</t>
  </si>
  <si>
    <t>5B 8/1</t>
  </si>
  <si>
    <t>5G 7/2</t>
  </si>
  <si>
    <t>5G 6/2</t>
  </si>
  <si>
    <t>5G 5/2</t>
  </si>
  <si>
    <t>5G 4/2</t>
  </si>
  <si>
    <t>5G 3/2</t>
  </si>
  <si>
    <t>5G 2.5/2</t>
  </si>
  <si>
    <t>5G 8/2</t>
  </si>
  <si>
    <t>10B 7/1</t>
  </si>
  <si>
    <t>10B 6/1</t>
  </si>
  <si>
    <t>10B 5/1</t>
  </si>
  <si>
    <t>10B 4/1</t>
  </si>
  <si>
    <t>10B 3/1</t>
  </si>
  <si>
    <t>10B 2.5/1</t>
  </si>
  <si>
    <t>10B 8/1</t>
  </si>
  <si>
    <t>5PB 7/1</t>
  </si>
  <si>
    <t>5PB 6/1</t>
  </si>
  <si>
    <t>5PB 5/1</t>
  </si>
  <si>
    <t>5PB 4/1</t>
  </si>
  <si>
    <t>5PB 3/1</t>
  </si>
  <si>
    <t>5PB 2.5/1</t>
  </si>
  <si>
    <t>5PB 8/1</t>
  </si>
  <si>
    <t>Contrast</t>
  </si>
  <si>
    <t>If both values &lt;=3 and chromas &lt;=2, contrast = Faint</t>
  </si>
  <si>
    <t>Redox Concentrations</t>
  </si>
  <si>
    <t>Master Soil List</t>
  </si>
  <si>
    <t>Contrast Determination Table</t>
  </si>
  <si>
    <t>Hue Differential</t>
  </si>
  <si>
    <t>Color #</t>
  </si>
  <si>
    <t>Combo</t>
  </si>
  <si>
    <t>Redox</t>
  </si>
  <si>
    <t>Min Cum. Thickness</t>
  </si>
  <si>
    <t>Mucky Loam/Clay</t>
  </si>
  <si>
    <t>Mucky Sand</t>
  </si>
  <si>
    <t>Matrix Color</t>
  </si>
  <si>
    <t>Dark Surface (S7)</t>
  </si>
  <si>
    <t>LRR/MLRA</t>
  </si>
  <si>
    <t>Hydro/Veg</t>
  </si>
  <si>
    <t>Polyvalue Below Surface (S8)</t>
  </si>
  <si>
    <t>Max Start Depth Upper</t>
  </si>
  <si>
    <t>Thin Dark Surface (S9)</t>
  </si>
  <si>
    <t>Max Comp. Depth</t>
  </si>
  <si>
    <t>Loamy Mucky Mineral (F1)</t>
  </si>
  <si>
    <t>2 cm Muck (A10)</t>
  </si>
  <si>
    <t>Conditions</t>
  </si>
  <si>
    <t>Checks for organic soil in layer above at the proper thickness, then checks if mineral soil exists at the current layer at chroma &lt;= 2</t>
  </si>
  <si>
    <t xml:space="preserve"> </t>
  </si>
  <si>
    <t>Checks for a layer with value &lt;=3 chroma &lt;=1, then checks for sand, then checks for organic or mucky modified mineral.  TRUE for layer with color qualify or organic/mucky modified, SAND for color qualify that is sandy, False for colors that don't qualify, 0 for layers that are repeats (for redox) so they are not counted twice.  After line 1 (rows 7-17), checks if qualifying layers have started first.</t>
  </si>
  <si>
    <t>Checks for a layer with  chroma &lt;=2.  TRUE for layer with color qualify, False for colors that don't qualify, 0 for layers that are repeats (for redox) so they are not counted twice.  After line 1 (rows 7-17), checks if qualifying layers have started first.</t>
  </si>
  <si>
    <t>Redox 2% Prominent/Distinct</t>
  </si>
  <si>
    <t>Redox 5% Prominent/Distinct</t>
  </si>
  <si>
    <t>Running total of previous column that matches conditions</t>
  </si>
  <si>
    <t>Coast Prairie Redox (A16)</t>
  </si>
  <si>
    <t>5 cm Mucky Peat or Peat (S3)</t>
  </si>
  <si>
    <t>Checks for muck or mucky peat in layer above at the proper thickness, then checks if sandy soil exists at the current layer</t>
  </si>
  <si>
    <t>Checks for qualifying sand in layer above at the proper thickness, then checks if current layer has chroma &lt;=2</t>
  </si>
  <si>
    <t>Checks for sandy soil value &lt;=3, chroma &lt;=1, and starting depth meeting conditions</t>
  </si>
  <si>
    <t>Checks for loamy/clayey soil, then gleyed matrix in Master Soil List, then if it meets conditions</t>
  </si>
  <si>
    <t>Checks for sandy soil, then gleyed matrix in Master Soil List, then checks if start depth meets conditions</t>
  </si>
  <si>
    <t>Calculates depth if organic soil</t>
  </si>
  <si>
    <t>Checks for organic soils, then checks for 10YR or yellower, then checks for chroma 1 or less and calculates depth</t>
  </si>
  <si>
    <t>Checks previous column for a value and then totals the previous column and checks if &gt;= 6 above indicator</t>
  </si>
  <si>
    <t>Checks in columns 2 and 4 in Master Soil List to see if depleted matrix or gleyed matrix at 60% matrix, if not it checks  column 3 with 2% prominent or distinct redox.  It calculates layer depth if TRUE in either case.</t>
  </si>
  <si>
    <t>Boxes checked X</t>
  </si>
  <si>
    <t>Redox Depletions</t>
  </si>
  <si>
    <t>Checks for mineral soils with chroma &gt; 2 and calculates depth</t>
  </si>
  <si>
    <t>CZ6 checks if cell W29 on Page 1 is checked</t>
  </si>
  <si>
    <t>Calculates layers with 2% redox</t>
  </si>
  <si>
    <t>Calculates layers with mucky sand</t>
  </si>
  <si>
    <t>Calculates layers with muck or mucky peat</t>
  </si>
  <si>
    <t>Calculates layers that are sandy, have matrix &gt;=60, and have 2% prominent/distinct redox</t>
  </si>
  <si>
    <t>Calculates sandy layers with value&lt;=3 chroma &lt;=1</t>
  </si>
  <si>
    <t>Calculates sandy layers  with value &lt;=3 and chroma &lt;=1</t>
  </si>
  <si>
    <t>Calculates layers with mucky loam/clay</t>
  </si>
  <si>
    <t>Calculates for prominent/distinct  redox of &gt;=2% with value &lt;=3, chroma &lt;=1 or for prominent/distinct redox &gt;=5% with value &lt;=3, chroma &lt;=2.</t>
  </si>
  <si>
    <t>Iron-Manganese Masses (F12)</t>
  </si>
  <si>
    <t>Calculates layers with &gt;=40% matrix chroma &lt;=2 with qualifying redox</t>
  </si>
  <si>
    <t>Piedmont Floodplain Soils (F19)</t>
  </si>
  <si>
    <t>Calculates layers with &gt;=60% matrix chroma &lt;=3 with qualifying redox</t>
  </si>
  <si>
    <t>Mesic Spodic (TA6)</t>
  </si>
  <si>
    <t>Calculates layer depth for muck value &lt;= 3, chroma &lt;=1</t>
  </si>
  <si>
    <t>Checks for prominent/distinct  redox of &gt;=2% with value &lt;=3, chroma &lt;=1 or for prominent/distinct redox &gt;=5% with value &lt;=3, chroma &lt;=2.  Calculates layer depth if either is TRUE.</t>
  </si>
  <si>
    <t>Calculates depth of layers with value &lt;=3 chroma &lt;=2</t>
  </si>
  <si>
    <t>Checks if there is a qualifying redox depletions in the same row and then checks if the redox &gt;=10%.  Else, it looks down the same layer (same start depth) and determines if there is a TRUE in the same layer.</t>
  </si>
  <si>
    <t>Checks if there is a qualifying redox depletions in the same row and then checks if the redox &gt;=20%.  Else, it looks down the same layer (same start depth) and determines if there is a TRUE in the same layer.</t>
  </si>
  <si>
    <t>Max Start Depth if bedrock is 6-10 inches down</t>
  </si>
  <si>
    <t>Min Cum. Thickness if bedrock is &lt;6 inches down</t>
  </si>
  <si>
    <t>Min Cum. Thickness if bedrock is between 6-10 inches down</t>
  </si>
  <si>
    <t>Calculates depth of layers above depleted matrix with value &lt;=2.5 chroma &lt;=1.</t>
  </si>
  <si>
    <t>Calculates layers with loam/clay, bedrock&lt;=10 inches, value&lt;=3, and chroma&lt;=1</t>
  </si>
  <si>
    <t>Checks for layers that don't qualify for ID for chroma &lt;=2</t>
  </si>
  <si>
    <t>Indicator Combinations</t>
  </si>
  <si>
    <t>Sandy Redox (S5) &amp; Dark Surface (S7)</t>
  </si>
  <si>
    <t>Sandy Redox (S5) &amp; Loamy Mucky Mineral (F1)</t>
  </si>
  <si>
    <t>Sandy Redox (S5) &amp; Depleted Matrix (F3)</t>
  </si>
  <si>
    <t>Sandy Redox (S5) &amp; Redox Dark Surface (F6)</t>
  </si>
  <si>
    <t>Sandy Redox (S5) &amp; Depleted Dark Surface (F7)</t>
  </si>
  <si>
    <t>Calculation of layers from GM</t>
  </si>
  <si>
    <t>Dark Surface (S7) &amp; Depleted Matrix (F3)</t>
  </si>
  <si>
    <t>Dark Surface (S7) &amp; Redox Dark Surface (F6)</t>
  </si>
  <si>
    <t>Dark Surface (S7) &amp; Depleted Dark Surface (F7)</t>
  </si>
  <si>
    <t>Loamy Mucky Mineral (F1) &amp; Depleted Matrix (F3)</t>
  </si>
  <si>
    <t>Loamy Mucky Mineral (F1) &amp; Redox Dark Surface (F6)</t>
  </si>
  <si>
    <t>Loamy Mucky Mineral (F1) &amp; Depleted Dark Surface (F7)</t>
  </si>
  <si>
    <t>Depleted Matrix (F3) &amp; Redox Dark Surface (F6)</t>
  </si>
  <si>
    <t>Depleted Matrix (F3) &amp; Depleted Dark Surface (F7)</t>
  </si>
  <si>
    <t>Redox Dark Surface (F6) &amp; Depleted Dark Surface (F7)</t>
  </si>
  <si>
    <t>Lower Min Cum. Thickness</t>
  </si>
  <si>
    <t>Upper Min Cum. Thickness</t>
  </si>
  <si>
    <t>Lower Min Cum. Thickness 1</t>
  </si>
  <si>
    <t>Lower Min Cum. Thickness 2</t>
  </si>
  <si>
    <t>Lower Max Comp. Depth</t>
  </si>
  <si>
    <t>Lower Min Cum. Thickness 2 Underlayment</t>
  </si>
  <si>
    <t>Upper Max Start Depth</t>
  </si>
  <si>
    <t>Contrast hue-chroma-value</t>
  </si>
  <si>
    <t>Checks for sandy soil and starting depth meeting conditions, then checks if there is &gt;=10% stripped material by checking if matrix &lt;=90%</t>
  </si>
  <si>
    <t>CG35 checks if both indicators have started and then checks if the combination thickness meets the conditions.</t>
  </si>
  <si>
    <t>CN35 checks if both indicators have started and then checks if the combination thickness meets the conditions.</t>
  </si>
  <si>
    <t>CU35 checks if both indicators have started and then checks if the combination thickness meets the conditions.</t>
  </si>
  <si>
    <t>DB35 checks if both indicators have started and then checks if the combination thickness meets the conditions.</t>
  </si>
  <si>
    <t>ED35 checks if both indicators have started and then checks if the combination thickness meets the conditions.</t>
  </si>
  <si>
    <t>EK35 checks if both indicators have started and then checks if the combination thickness meets the conditions.</t>
  </si>
  <si>
    <t>ER35 checks if both indicators have started and then checks if the combination thickness meets the conditions.</t>
  </si>
  <si>
    <t>FF35 checks if both indicators have started and then checks if the combination thickness meets the conditions.</t>
  </si>
  <si>
    <t>EY35 checks if both indicators have started and then checks if the combination thickness meets the conditions.</t>
  </si>
  <si>
    <t>FM35 checks if both indicators have started and then checks if the combination thickness meets the conditions.</t>
  </si>
  <si>
    <t>Largest value from FN and FP (can only count a layer once for an indicator)</t>
  </si>
  <si>
    <t>Faint redox concentrations</t>
  </si>
  <si>
    <t>Distinct redox concentrations</t>
  </si>
  <si>
    <t>Prominent redox concentrations</t>
  </si>
  <si>
    <t>Plant List</t>
  </si>
  <si>
    <t>State List</t>
  </si>
  <si>
    <t>MN</t>
  </si>
  <si>
    <t>MI</t>
  </si>
  <si>
    <t>WI</t>
  </si>
  <si>
    <t>IL</t>
  </si>
  <si>
    <t>IN</t>
  </si>
  <si>
    <t>OH</t>
  </si>
  <si>
    <t>PA</t>
  </si>
  <si>
    <t>NY</t>
  </si>
  <si>
    <t>CT</t>
  </si>
  <si>
    <t>VT</t>
  </si>
  <si>
    <t>NH</t>
  </si>
  <si>
    <t>ME</t>
  </si>
  <si>
    <t>RI</t>
  </si>
  <si>
    <t>MA</t>
  </si>
  <si>
    <t>NJ</t>
  </si>
  <si>
    <t>State Regions</t>
  </si>
  <si>
    <t>Abies balsamea</t>
  </si>
  <si>
    <t>Abutilon theophrasti</t>
  </si>
  <si>
    <t>Acalypha rhomboidea</t>
  </si>
  <si>
    <t>Acalypha virginica</t>
  </si>
  <si>
    <t>Acer negundo</t>
  </si>
  <si>
    <t>Acer pensylvanicum</t>
  </si>
  <si>
    <t>Acer rubrum</t>
  </si>
  <si>
    <t>Acer saccharinum</t>
  </si>
  <si>
    <t>Acer saccharum</t>
  </si>
  <si>
    <t>Acer spicatum</t>
  </si>
  <si>
    <t>Achillea millefolium</t>
  </si>
  <si>
    <t>Acorus calamus</t>
  </si>
  <si>
    <t>Adiantum pedatum</t>
  </si>
  <si>
    <t>Adoxa moschatellina</t>
  </si>
  <si>
    <t>Aegopodium podagraria</t>
  </si>
  <si>
    <t>Aesculus glabra</t>
  </si>
  <si>
    <t>Agalinis aspera</t>
  </si>
  <si>
    <t>Agalinis fasciculata</t>
  </si>
  <si>
    <t>Agalinis maritima</t>
  </si>
  <si>
    <t>Agalinis paupercula</t>
  </si>
  <si>
    <t>Agalinis purpurea</t>
  </si>
  <si>
    <t>Agalinis tenuifolia</t>
  </si>
  <si>
    <t>Agalinis virgata</t>
  </si>
  <si>
    <t>Agastache nepetoides</t>
  </si>
  <si>
    <t>Ageratina altissima</t>
  </si>
  <si>
    <t>Ageratum conyzoides</t>
  </si>
  <si>
    <t>Agoseris glauca</t>
  </si>
  <si>
    <t>Agrimonia gryposepala</t>
  </si>
  <si>
    <t>Agrimonia parviflora</t>
  </si>
  <si>
    <t>Agrimonia rostellata</t>
  </si>
  <si>
    <t>Agrimonia striata</t>
  </si>
  <si>
    <t>Agropyron dasystachyum</t>
  </si>
  <si>
    <t>Agropyron pungens</t>
  </si>
  <si>
    <t>Agropyron repens</t>
  </si>
  <si>
    <t>Agropyron smithii</t>
  </si>
  <si>
    <t>Agropyron trachycaulum</t>
  </si>
  <si>
    <t>Agrostis alba</t>
  </si>
  <si>
    <t>Agrostis avenacea</t>
  </si>
  <si>
    <t>Agrostis borealis</t>
  </si>
  <si>
    <t>Agrostis canina</t>
  </si>
  <si>
    <t>Agrostis gigantea</t>
  </si>
  <si>
    <t>Agrostis hyemalis</t>
  </si>
  <si>
    <t>Agrostis perennans</t>
  </si>
  <si>
    <t>Agrostis scabra</t>
  </si>
  <si>
    <t>Agrostis semiverticillata</t>
  </si>
  <si>
    <t>Agrostis stolonifera</t>
  </si>
  <si>
    <t>Ailanthus altissima</t>
  </si>
  <si>
    <t>Aletris farinosa</t>
  </si>
  <si>
    <t>Alisma gramineum</t>
  </si>
  <si>
    <t>Alisma subcordatum</t>
  </si>
  <si>
    <t>Alliaria petiolata</t>
  </si>
  <si>
    <t>Allium canadense</t>
  </si>
  <si>
    <t>Allium schoenoprasum</t>
  </si>
  <si>
    <t>Allium tricoccum</t>
  </si>
  <si>
    <t>Allium vineale</t>
  </si>
  <si>
    <t>Alnus crispa</t>
  </si>
  <si>
    <t>Alnus glutinosa</t>
  </si>
  <si>
    <t>Alnus incana</t>
  </si>
  <si>
    <t>Alnus rugosa</t>
  </si>
  <si>
    <t>Alnus serrulata</t>
  </si>
  <si>
    <t>Alopecurus aequalis</t>
  </si>
  <si>
    <t>Alopecurus carolinianus</t>
  </si>
  <si>
    <t>Alopecurus geniculatus</t>
  </si>
  <si>
    <t>Alopecurus myosuroides</t>
  </si>
  <si>
    <t>Alopecurus pratensis</t>
  </si>
  <si>
    <t>Althaea officinalis</t>
  </si>
  <si>
    <t>Amaranthus albus</t>
  </si>
  <si>
    <t>Amaranthus arenicola</t>
  </si>
  <si>
    <t>Amaranthus blitoides</t>
  </si>
  <si>
    <t>Amaranthus cannabinus</t>
  </si>
  <si>
    <t>Amaranthus palmeri</t>
  </si>
  <si>
    <t>Amaranthus pumilus</t>
  </si>
  <si>
    <t>Amaranthus retroflexus</t>
  </si>
  <si>
    <t>Amaranthus rudis</t>
  </si>
  <si>
    <t>Amaranthus spinosus</t>
  </si>
  <si>
    <t>Amaranthus tuberculatus</t>
  </si>
  <si>
    <t>Ambrosia artemisiifolia</t>
  </si>
  <si>
    <t>Ambrosia psilostachya</t>
  </si>
  <si>
    <t>Ambrosia trifida</t>
  </si>
  <si>
    <t>Amelanchier alnifolia</t>
  </si>
  <si>
    <t>Amelanchier arborea</t>
  </si>
  <si>
    <t>Amelanchier bartramiana</t>
  </si>
  <si>
    <t>Amelanchier canadensis</t>
  </si>
  <si>
    <t>Amelanchier obovalis</t>
  </si>
  <si>
    <t>Amelanchier spicata</t>
  </si>
  <si>
    <t>Amerorchis rotundifolia</t>
  </si>
  <si>
    <t>Ammannia coccinea</t>
  </si>
  <si>
    <t>Ammannia latifolia</t>
  </si>
  <si>
    <t>Ammophila arenaria</t>
  </si>
  <si>
    <t>Ammophila breviligulata</t>
  </si>
  <si>
    <t>Amorpha croceolanata</t>
  </si>
  <si>
    <t>Amorpha fruticosa</t>
  </si>
  <si>
    <t>Amorpha nana</t>
  </si>
  <si>
    <t>Ampelamus albidus</t>
  </si>
  <si>
    <t>Ampelopsis arborea</t>
  </si>
  <si>
    <t>Ampelopsis cordata</t>
  </si>
  <si>
    <t>Amphicarpaea bracteata</t>
  </si>
  <si>
    <t>Amphicarpum purshii</t>
  </si>
  <si>
    <t>Amsonia tabernaemontana</t>
  </si>
  <si>
    <t>Anagallis arvensis</t>
  </si>
  <si>
    <t>Andromeda glaucophylla</t>
  </si>
  <si>
    <t>Andromeda polifolia</t>
  </si>
  <si>
    <t>Andropogon gerardii</t>
  </si>
  <si>
    <t>Andropogon glomeratus</t>
  </si>
  <si>
    <t>Andropogon virginicus</t>
  </si>
  <si>
    <t>Androsace occidentalis</t>
  </si>
  <si>
    <t>Androsace septentrionalis</t>
  </si>
  <si>
    <t>Anemone canadensis</t>
  </si>
  <si>
    <t>Anemone quinquefolia</t>
  </si>
  <si>
    <t>Anemone riparia</t>
  </si>
  <si>
    <t>Anemone virginiana</t>
  </si>
  <si>
    <t>Angelica atropurpurea</t>
  </si>
  <si>
    <t>Angelica lucida</t>
  </si>
  <si>
    <t>Angelica triquinata</t>
  </si>
  <si>
    <t>Anoda cristata</t>
  </si>
  <si>
    <t>Anthemis cotula</t>
  </si>
  <si>
    <t>Anthoxanthum odoratum</t>
  </si>
  <si>
    <t>Apios americana</t>
  </si>
  <si>
    <t>Apium graveolens</t>
  </si>
  <si>
    <t>Aplectrum hyemale</t>
  </si>
  <si>
    <t>Apocynum cannabinum</t>
  </si>
  <si>
    <t>Apocynum sibiricum</t>
  </si>
  <si>
    <t>Aquilegia canadensis</t>
  </si>
  <si>
    <t>Arabis alpina</t>
  </si>
  <si>
    <t>Arabis drummondii</t>
  </si>
  <si>
    <t>Arabis hirsuta</t>
  </si>
  <si>
    <t>Arabis holboellii</t>
  </si>
  <si>
    <t>Arabis lyrata</t>
  </si>
  <si>
    <t>Aralia nudicaulis</t>
  </si>
  <si>
    <t>Aralia spinosa</t>
  </si>
  <si>
    <t>Arctostaphylos alpina</t>
  </si>
  <si>
    <t>Arenaria serpyllifolia</t>
  </si>
  <si>
    <t>Arethusa bulbosa</t>
  </si>
  <si>
    <t>Arisaema dracontium</t>
  </si>
  <si>
    <t>Arisaema triphyllum</t>
  </si>
  <si>
    <t>Aristida affinis</t>
  </si>
  <si>
    <t>Aristida dichotoma</t>
  </si>
  <si>
    <t>Aristida longespica</t>
  </si>
  <si>
    <t>Aristida virgata</t>
  </si>
  <si>
    <t>Aristolochia serpentaria</t>
  </si>
  <si>
    <t>Aristolochia tomentosa</t>
  </si>
  <si>
    <t>Armeria maritima</t>
  </si>
  <si>
    <t>Armoracia aquatica</t>
  </si>
  <si>
    <t>Armoracia rusticana</t>
  </si>
  <si>
    <t>Arnica mollis</t>
  </si>
  <si>
    <t>Arnoglossum plantagineum</t>
  </si>
  <si>
    <t>Aronia arbutifolia</t>
  </si>
  <si>
    <t>Aronia melanocarpa</t>
  </si>
  <si>
    <t>Aronia prunifolia</t>
  </si>
  <si>
    <t>Arrhenatherum elatius</t>
  </si>
  <si>
    <t>Artemisia annua</t>
  </si>
  <si>
    <t>Artemisia biennis</t>
  </si>
  <si>
    <t>Artemisia ludoviciana</t>
  </si>
  <si>
    <t>Arthraxon hispidus</t>
  </si>
  <si>
    <t>Aruncus dioicus</t>
  </si>
  <si>
    <t>Asarum shuttleworthii</t>
  </si>
  <si>
    <t>Asclepias exaltata</t>
  </si>
  <si>
    <t>Asclepias hirtella</t>
  </si>
  <si>
    <t>Asclepias incarnata</t>
  </si>
  <si>
    <t>Asclepias perennis</t>
  </si>
  <si>
    <t>Asclepias purpurascens</t>
  </si>
  <si>
    <t>Asclepias rubra</t>
  </si>
  <si>
    <t>Asclepias speciosa</t>
  </si>
  <si>
    <t>Asclepias variegata</t>
  </si>
  <si>
    <t>Ascyrum hypericoides</t>
  </si>
  <si>
    <t>Ascyrum stans</t>
  </si>
  <si>
    <t>Asimina triloba</t>
  </si>
  <si>
    <t>Asparagus officinalis</t>
  </si>
  <si>
    <t>Asplenium platyneuron</t>
  </si>
  <si>
    <t>Aster brachyactis</t>
  </si>
  <si>
    <t>Aster dumosus</t>
  </si>
  <si>
    <t>Aster ericoides</t>
  </si>
  <si>
    <t>Aster falcatus</t>
  </si>
  <si>
    <t>Aster hesperius</t>
  </si>
  <si>
    <t>Aster junciformis</t>
  </si>
  <si>
    <t>Aster lateriflorus</t>
  </si>
  <si>
    <t>Aster lucidulus</t>
  </si>
  <si>
    <t>Aster modestus</t>
  </si>
  <si>
    <t>Aster nemoralis</t>
  </si>
  <si>
    <t>Aster novae-angliae</t>
  </si>
  <si>
    <t>Aster novi-belgii</t>
  </si>
  <si>
    <t>Aster ontarionis</t>
  </si>
  <si>
    <t>Aster pilosus</t>
  </si>
  <si>
    <t>Aster praealtus</t>
  </si>
  <si>
    <t>Aster prenanthoides</t>
  </si>
  <si>
    <t>Aster puniceus</t>
  </si>
  <si>
    <t>Aster racemosus</t>
  </si>
  <si>
    <t>Aster radula</t>
  </si>
  <si>
    <t>Aster simplex</t>
  </si>
  <si>
    <t>Aster subulatus</t>
  </si>
  <si>
    <t>Aster tenuifolius</t>
  </si>
  <si>
    <t>Aster umbellatus</t>
  </si>
  <si>
    <t>Aster vimineus</t>
  </si>
  <si>
    <t>Astragalus agrestis</t>
  </si>
  <si>
    <t>Astragalus alpinus</t>
  </si>
  <si>
    <t>Astragalus canadensis</t>
  </si>
  <si>
    <t>Astragalus eucosmus</t>
  </si>
  <si>
    <t>Astragalus neglectus</t>
  </si>
  <si>
    <t>Astragalus robbinsii</t>
  </si>
  <si>
    <t>Athyrium pycnocarpon</t>
  </si>
  <si>
    <t>Atriplex arenaria</t>
  </si>
  <si>
    <t>Atriplex argentea</t>
  </si>
  <si>
    <t>Atriplex glabriuscula</t>
  </si>
  <si>
    <t>Atriplex hortensis</t>
  </si>
  <si>
    <t>Atriplex patula</t>
  </si>
  <si>
    <t>Atriplex rosea</t>
  </si>
  <si>
    <t>Atriplex triangularis</t>
  </si>
  <si>
    <t>Azolla caroliniana</t>
  </si>
  <si>
    <t>Azolla mexicana</t>
  </si>
  <si>
    <t>Baccharis halimifolia</t>
  </si>
  <si>
    <t>Bacopa rotundifolia</t>
  </si>
  <si>
    <t>Bacopa simulans</t>
  </si>
  <si>
    <t>Baptisia lactea</t>
  </si>
  <si>
    <t>Barbarea orthoceras</t>
  </si>
  <si>
    <t>Barbarea vulgaris</t>
  </si>
  <si>
    <t>Bartonia paniculata</t>
  </si>
  <si>
    <t>Bartonia virginica</t>
  </si>
  <si>
    <t>Bassia hirsuta</t>
  </si>
  <si>
    <t>Bassia hyssopifolia</t>
  </si>
  <si>
    <t>Beckmannia eruciformis</t>
  </si>
  <si>
    <t>Beckmannia syzigachne</t>
  </si>
  <si>
    <t>Berberis thunbergii</t>
  </si>
  <si>
    <t>Berberis vulgaris</t>
  </si>
  <si>
    <t>Berula erecta</t>
  </si>
  <si>
    <t>Beta vulgaris</t>
  </si>
  <si>
    <t>Betula alba</t>
  </si>
  <si>
    <t>Betula alleghaniensis</t>
  </si>
  <si>
    <t>Betula glandulosa</t>
  </si>
  <si>
    <t>Betula lenta</t>
  </si>
  <si>
    <t>Betula nigra</t>
  </si>
  <si>
    <t>Betula papyrifera</t>
  </si>
  <si>
    <t>Betula populifolia</t>
  </si>
  <si>
    <t>Betula pumila</t>
  </si>
  <si>
    <t>Bidens aristosa</t>
  </si>
  <si>
    <t>Bidens bidentoides</t>
  </si>
  <si>
    <t>Bidens cernua</t>
  </si>
  <si>
    <t>Bidens comosa</t>
  </si>
  <si>
    <t>Bidens connata</t>
  </si>
  <si>
    <t>Bidens coronata</t>
  </si>
  <si>
    <t>Bidens discoidea</t>
  </si>
  <si>
    <t>Bidens frondosa</t>
  </si>
  <si>
    <t>Bidens heterodoxa</t>
  </si>
  <si>
    <t>Bidens hyperborea</t>
  </si>
  <si>
    <t>Bidens laevis</t>
  </si>
  <si>
    <t>Bidens mariana</t>
  </si>
  <si>
    <t>Bidens pilosa</t>
  </si>
  <si>
    <t>Bidens polylepis</t>
  </si>
  <si>
    <t>Bidens tenuisecta</t>
  </si>
  <si>
    <t>Bidens tripartita</t>
  </si>
  <si>
    <t>Blephilia hirsuta</t>
  </si>
  <si>
    <t>Boehmeria cylindrica</t>
  </si>
  <si>
    <t>Boltonia asteroides</t>
  </si>
  <si>
    <t>Botrychium dissectum</t>
  </si>
  <si>
    <t>Botrychium lanceolatum</t>
  </si>
  <si>
    <t>Botrychium lunaria</t>
  </si>
  <si>
    <t>Botrychium matricariifolium</t>
  </si>
  <si>
    <t>Botrychium multifidum</t>
  </si>
  <si>
    <t>Botrychium simplex</t>
  </si>
  <si>
    <t>Botrychium virginianum</t>
  </si>
  <si>
    <t>Brasenia schreberi</t>
  </si>
  <si>
    <t>Braya humilis</t>
  </si>
  <si>
    <t>Briza media</t>
  </si>
  <si>
    <t>Briza minor</t>
  </si>
  <si>
    <t>Bromus ciliatus</t>
  </si>
  <si>
    <t>Bromus dudleyi</t>
  </si>
  <si>
    <t>Bromus japonicus</t>
  </si>
  <si>
    <t>Bromus kalmii</t>
  </si>
  <si>
    <t>Bromus latiglumis</t>
  </si>
  <si>
    <t>Bromus mollis</t>
  </si>
  <si>
    <t>Bromus purgans</t>
  </si>
  <si>
    <t>Bromus rubens</t>
  </si>
  <si>
    <t>Buchloe dactyloides</t>
  </si>
  <si>
    <t>Buchnera americana</t>
  </si>
  <si>
    <t>Bulbostylis capillaris</t>
  </si>
  <si>
    <t>Butomus umbellatus</t>
  </si>
  <si>
    <t>Cabomba caroliniana</t>
  </si>
  <si>
    <t>Cakile edentula</t>
  </si>
  <si>
    <t>Cakile maritima</t>
  </si>
  <si>
    <t>Calamagrostis canadensis</t>
  </si>
  <si>
    <t>Calamagrostis cinnoides</t>
  </si>
  <si>
    <t>Calamagrostis epigeios</t>
  </si>
  <si>
    <t>Calamagrostis fernaldii</t>
  </si>
  <si>
    <t>Calamagrostis inexpansa</t>
  </si>
  <si>
    <t>Calamagrostis neglecta</t>
  </si>
  <si>
    <t>Calamagrostis perplexa</t>
  </si>
  <si>
    <t>Calamagrostis pickeringii</t>
  </si>
  <si>
    <t>Calamovilfa brevipilis</t>
  </si>
  <si>
    <t>Calla palustris</t>
  </si>
  <si>
    <t>Callitriche anceps</t>
  </si>
  <si>
    <t>Callitriche deflexa</t>
  </si>
  <si>
    <t>Callitriche hermaphroditica</t>
  </si>
  <si>
    <t>Callitriche heterophylla</t>
  </si>
  <si>
    <t>Callitriche stagnalis</t>
  </si>
  <si>
    <t>Callitriche verna</t>
  </si>
  <si>
    <t>Calluna vulgaris</t>
  </si>
  <si>
    <t>Calopogon tuberosus</t>
  </si>
  <si>
    <t>Caltha natans</t>
  </si>
  <si>
    <t>Caltha palustris</t>
  </si>
  <si>
    <t>Calycanthus fertilis</t>
  </si>
  <si>
    <t>Calycanthus floridus</t>
  </si>
  <si>
    <t>Calypso bulbosa</t>
  </si>
  <si>
    <t>Calystegia sepium</t>
  </si>
  <si>
    <t>Camassia scilloides</t>
  </si>
  <si>
    <t>Camelina sativa</t>
  </si>
  <si>
    <t>Campanula americana</t>
  </si>
  <si>
    <t>Campanula aparinoides</t>
  </si>
  <si>
    <t>Campanula rotundifolia</t>
  </si>
  <si>
    <t>Campsis radicans</t>
  </si>
  <si>
    <t>Cannabis sativa</t>
  </si>
  <si>
    <t>Cardamine angustata</t>
  </si>
  <si>
    <t>Cardamine bellidifolia</t>
  </si>
  <si>
    <t>Cardamine bulbosa</t>
  </si>
  <si>
    <t>Cardamine concatenata</t>
  </si>
  <si>
    <t>Cardamine diphylla</t>
  </si>
  <si>
    <t>Cardamine douglassii</t>
  </si>
  <si>
    <t>Cardamine flexuosa</t>
  </si>
  <si>
    <t>Cardamine hirsuta</t>
  </si>
  <si>
    <t>Cardamine longii</t>
  </si>
  <si>
    <t>Cardamine parviflora</t>
  </si>
  <si>
    <t>Cardamine pensylvanica</t>
  </si>
  <si>
    <t>Cardamine pratensis</t>
  </si>
  <si>
    <t>Cardamine rotundifolia</t>
  </si>
  <si>
    <t>Cardiospermum halicacabum</t>
  </si>
  <si>
    <t>Carex abscondita</t>
  </si>
  <si>
    <t>Carex acutiformis</t>
  </si>
  <si>
    <t>Carex albolutescens</t>
  </si>
  <si>
    <t>Carex alopecoidea</t>
  </si>
  <si>
    <t>Carex amphibola</t>
  </si>
  <si>
    <t>Carex annectens</t>
  </si>
  <si>
    <t>Carex aquatilis</t>
  </si>
  <si>
    <t>Carex arcta</t>
  </si>
  <si>
    <t>Carex atherodes</t>
  </si>
  <si>
    <t>Carex atlantica</t>
  </si>
  <si>
    <t>Carex atratiformis</t>
  </si>
  <si>
    <t>Carex aurea</t>
  </si>
  <si>
    <t>Carex baileyi</t>
  </si>
  <si>
    <t>Carex barrattii</t>
  </si>
  <si>
    <t>Carex bebbii</t>
  </si>
  <si>
    <t>Carex bicknellii</t>
  </si>
  <si>
    <t>Carex bigelowii</t>
  </si>
  <si>
    <t>Carex blanda</t>
  </si>
  <si>
    <t>Carex brevior</t>
  </si>
  <si>
    <t>Carex bromoides</t>
  </si>
  <si>
    <t>Carex brunnescens</t>
  </si>
  <si>
    <t>Carex bullata</t>
  </si>
  <si>
    <t>Carex bushii</t>
  </si>
  <si>
    <t>Carex buxbaumii</t>
  </si>
  <si>
    <t>Carex canescens</t>
  </si>
  <si>
    <t>Carex capillaris</t>
  </si>
  <si>
    <t>Carex capitata</t>
  </si>
  <si>
    <t>Carex caroliniana</t>
  </si>
  <si>
    <t>Carex castanea</t>
  </si>
  <si>
    <t>Carex cephaloidea</t>
  </si>
  <si>
    <t>Carex cephalophora</t>
  </si>
  <si>
    <t>Carex chordorrhiza</t>
  </si>
  <si>
    <t>Carex collinsii</t>
  </si>
  <si>
    <t>Carex comosa</t>
  </si>
  <si>
    <t>Carex complanata</t>
  </si>
  <si>
    <t>Carex concinna</t>
  </si>
  <si>
    <t>Carex conjuncta</t>
  </si>
  <si>
    <t>Carex conoidea</t>
  </si>
  <si>
    <t>Carex crawei</t>
  </si>
  <si>
    <t>Carex crawfordii</t>
  </si>
  <si>
    <t>Carex crinita</t>
  </si>
  <si>
    <t>Carex cristatella</t>
  </si>
  <si>
    <t>Carex cryptolepis</t>
  </si>
  <si>
    <t>Carex cumulata</t>
  </si>
  <si>
    <t>Carex davisii</t>
  </si>
  <si>
    <t>Carex debilis</t>
  </si>
  <si>
    <t>Carex decomposita</t>
  </si>
  <si>
    <t>Carex deweyana</t>
  </si>
  <si>
    <t>Carex diandra</t>
  </si>
  <si>
    <t>Carex digitalis</t>
  </si>
  <si>
    <t>Carex disperma</t>
  </si>
  <si>
    <t>Carex eburnea</t>
  </si>
  <si>
    <t>Carex echinata</t>
  </si>
  <si>
    <t>Carex emoryi</t>
  </si>
  <si>
    <t>Carex exilis</t>
  </si>
  <si>
    <t>Carex extensa</t>
  </si>
  <si>
    <t>Carex festucacea</t>
  </si>
  <si>
    <t>Carex flava</t>
  </si>
  <si>
    <t>Carex foenea</t>
  </si>
  <si>
    <t>Carex formosa</t>
  </si>
  <si>
    <t>Carex frankii</t>
  </si>
  <si>
    <t>Carex garberi</t>
  </si>
  <si>
    <t>Carex gracillima</t>
  </si>
  <si>
    <t>Carex granularis</t>
  </si>
  <si>
    <t>Carex grayi</t>
  </si>
  <si>
    <t>Carex gynocrates</t>
  </si>
  <si>
    <t>Carex hallii</t>
  </si>
  <si>
    <t>Carex haydenii</t>
  </si>
  <si>
    <t>Carex hormathodes</t>
  </si>
  <si>
    <t>Carex howei</t>
  </si>
  <si>
    <t>Carex hyalinolepis</t>
  </si>
  <si>
    <t>Carex hystericina</t>
  </si>
  <si>
    <t>Carex interior</t>
  </si>
  <si>
    <t>Carex intumescens</t>
  </si>
  <si>
    <t>Carex lacustris</t>
  </si>
  <si>
    <t>Carex laeviconica</t>
  </si>
  <si>
    <t>Carex laevivaginata</t>
  </si>
  <si>
    <t>Carex lanuginosa</t>
  </si>
  <si>
    <t>Carex lasiocarpa</t>
  </si>
  <si>
    <t>Carex laxiflora</t>
  </si>
  <si>
    <t>Carex lenticularis</t>
  </si>
  <si>
    <t>Carex lepidocarpa</t>
  </si>
  <si>
    <t>Carex leporina</t>
  </si>
  <si>
    <t>Carex leptalea</t>
  </si>
  <si>
    <t>Carex leptonervia</t>
  </si>
  <si>
    <t>Carex limosa</t>
  </si>
  <si>
    <t>Carex livida</t>
  </si>
  <si>
    <t>Carex longii</t>
  </si>
  <si>
    <t>Carex louisianica</t>
  </si>
  <si>
    <t>Carex lupuliformis</t>
  </si>
  <si>
    <t>Carex lupulina</t>
  </si>
  <si>
    <t>Carex lurida</t>
  </si>
  <si>
    <t>Carex meadii</t>
  </si>
  <si>
    <t>Carex media</t>
  </si>
  <si>
    <t>Carex michauxiana</t>
  </si>
  <si>
    <t>Carex microglochin</t>
  </si>
  <si>
    <t>Carex muskingumensis</t>
  </si>
  <si>
    <t>Carex nebrascensis</t>
  </si>
  <si>
    <t>Carex nigra</t>
  </si>
  <si>
    <t>Carex nigromarginata</t>
  </si>
  <si>
    <t>Carex normalis</t>
  </si>
  <si>
    <t>Carex norvegica</t>
  </si>
  <si>
    <t>Carex oligosperma</t>
  </si>
  <si>
    <t>Carex paleacea</t>
  </si>
  <si>
    <t>Carex pauciflora</t>
  </si>
  <si>
    <t>Carex paupercula</t>
  </si>
  <si>
    <t>Carex physorhyncha</t>
  </si>
  <si>
    <t>Carex polymorpha</t>
  </si>
  <si>
    <t>Carex praegracilis</t>
  </si>
  <si>
    <t>Carex prairea</t>
  </si>
  <si>
    <t>Carex prasina</t>
  </si>
  <si>
    <t>Carex praticola</t>
  </si>
  <si>
    <t>Carex projecta</t>
  </si>
  <si>
    <t>Carex pseudocyperus</t>
  </si>
  <si>
    <t>Carex rariflora</t>
  </si>
  <si>
    <t>Carex recta</t>
  </si>
  <si>
    <t>Carex retrorsa</t>
  </si>
  <si>
    <t>Carex richardsonii</t>
  </si>
  <si>
    <t>Carex rostrata</t>
  </si>
  <si>
    <t>Carex sartwellii</t>
  </si>
  <si>
    <t>Carex saxatilis</t>
  </si>
  <si>
    <t>Carex scabrata</t>
  </si>
  <si>
    <t>Carex schweinitzii</t>
  </si>
  <si>
    <t>Carex scirpoidea</t>
  </si>
  <si>
    <t>Carex scoparia</t>
  </si>
  <si>
    <t>Carex seorsa</t>
  </si>
  <si>
    <t>Carex shortiana</t>
  </si>
  <si>
    <t>Carex sparganioides</t>
  </si>
  <si>
    <t>Carex sprengelii</t>
  </si>
  <si>
    <t>Carex squarrosa</t>
  </si>
  <si>
    <t>Carex sterilis</t>
  </si>
  <si>
    <t>Carex straminea</t>
  </si>
  <si>
    <t>Carex stricta</t>
  </si>
  <si>
    <t>Carex styloflexa</t>
  </si>
  <si>
    <t>Carex suberecta</t>
  </si>
  <si>
    <t>Carex swanii</t>
  </si>
  <si>
    <t>Carex sychnocephala</t>
  </si>
  <si>
    <t>Carex tenera</t>
  </si>
  <si>
    <t>Carex tenuiflora</t>
  </si>
  <si>
    <t>Carex tetanica</t>
  </si>
  <si>
    <t>Carex torreyi</t>
  </si>
  <si>
    <t>Carex torta</t>
  </si>
  <si>
    <t>Carex tribuloides</t>
  </si>
  <si>
    <t>Carex trichocarpa</t>
  </si>
  <si>
    <t>Carex trisperma</t>
  </si>
  <si>
    <t>Carex tuckermanii</t>
  </si>
  <si>
    <t>Carex typhina</t>
  </si>
  <si>
    <t>Carex vaginata</t>
  </si>
  <si>
    <t>Carex venusta</t>
  </si>
  <si>
    <t>Carex vesicaria</t>
  </si>
  <si>
    <t>Carex viridula</t>
  </si>
  <si>
    <t>Carex vulpinoidea</t>
  </si>
  <si>
    <t>Carex wiegandii</t>
  </si>
  <si>
    <t>Carex willdenowii</t>
  </si>
  <si>
    <t>Carex woodii</t>
  </si>
  <si>
    <t>Carpinus caroliniana</t>
  </si>
  <si>
    <t>Carya cordiformis</t>
  </si>
  <si>
    <t>Carya glabra</t>
  </si>
  <si>
    <t>Carya laciniosa</t>
  </si>
  <si>
    <t>Carya ovalis</t>
  </si>
  <si>
    <t>Carya ovata</t>
  </si>
  <si>
    <t>Cassia fasciculata</t>
  </si>
  <si>
    <t>Cassia hebecarpa</t>
  </si>
  <si>
    <t>Cassia marilandica</t>
  </si>
  <si>
    <t>Cassia nictitans</t>
  </si>
  <si>
    <t>Castilleja coccinea</t>
  </si>
  <si>
    <t>Catabrosa aquatica</t>
  </si>
  <si>
    <t>Catalpa bignonioides</t>
  </si>
  <si>
    <t>Catalpa speciosa</t>
  </si>
  <si>
    <t>Celastrus orbiculata</t>
  </si>
  <si>
    <t>Celastrus scandens</t>
  </si>
  <si>
    <t>Celtis occidentalis</t>
  </si>
  <si>
    <t>Cenchrus tribuloides</t>
  </si>
  <si>
    <t>Centaurium pulchellum</t>
  </si>
  <si>
    <t>Centaurium spicatum</t>
  </si>
  <si>
    <t>Centaurium umbellatum</t>
  </si>
  <si>
    <t>Centunculus minimus</t>
  </si>
  <si>
    <t>Cephalanthus occidentalis</t>
  </si>
  <si>
    <t>Cerastium arvense</t>
  </si>
  <si>
    <t>Cerastium brachypodum</t>
  </si>
  <si>
    <t>Cerastium nutans</t>
  </si>
  <si>
    <t>Cerastium viscosum</t>
  </si>
  <si>
    <t>Cerastium vulgatum</t>
  </si>
  <si>
    <t>Ceratophyllum demersum</t>
  </si>
  <si>
    <t>Cercis canadensis</t>
  </si>
  <si>
    <t>Chaerophyllum procumbens</t>
  </si>
  <si>
    <t>Chaerophyllum tainturieri</t>
  </si>
  <si>
    <t>Chamaecyparis thyoides</t>
  </si>
  <si>
    <t>Chamaedaphne calyculata</t>
  </si>
  <si>
    <t>Chamaelirium luteum</t>
  </si>
  <si>
    <t>Chamaesyce serpens</t>
  </si>
  <si>
    <t>Chasmanthium latifolium</t>
  </si>
  <si>
    <t>Chasmanthium laxum</t>
  </si>
  <si>
    <t>Chelone glabra</t>
  </si>
  <si>
    <t>Chelone lyonii</t>
  </si>
  <si>
    <t>Chelone obliqua</t>
  </si>
  <si>
    <t>Chenopodium album</t>
  </si>
  <si>
    <t>Chenopodium ambrosioides</t>
  </si>
  <si>
    <t>Chenopodium botrys</t>
  </si>
  <si>
    <t>Chenopodium glaucum</t>
  </si>
  <si>
    <t>Chenopodium humile</t>
  </si>
  <si>
    <t>Chenopodium rubrum</t>
  </si>
  <si>
    <t>Chenopodium salinum</t>
  </si>
  <si>
    <t>Chionanthus virginicus</t>
  </si>
  <si>
    <t>Chloris ciliata</t>
  </si>
  <si>
    <t>Chloris crinita</t>
  </si>
  <si>
    <t>Chrysosplenium americanum</t>
  </si>
  <si>
    <t>Cicuta bulbifera</t>
  </si>
  <si>
    <t>Cicuta maculata</t>
  </si>
  <si>
    <t>Cicuta mexicana</t>
  </si>
  <si>
    <t>Cinna arundinacea</t>
  </si>
  <si>
    <t>Cinna latifolia</t>
  </si>
  <si>
    <t>Circaea alpina</t>
  </si>
  <si>
    <t>Circaea lutetiana</t>
  </si>
  <si>
    <t>Cirsium arvense</t>
  </si>
  <si>
    <t>Cirsium flodmanii</t>
  </si>
  <si>
    <t>Cirsium horridulum</t>
  </si>
  <si>
    <t>Cirsium muticum</t>
  </si>
  <si>
    <t>Cirsium undulatum</t>
  </si>
  <si>
    <t>Cirsium vulgare</t>
  </si>
  <si>
    <t>Cladium mariscoides</t>
  </si>
  <si>
    <t>Claytonia caroliniana</t>
  </si>
  <si>
    <t>Claytonia virginica</t>
  </si>
  <si>
    <t>Clematis pitcheri</t>
  </si>
  <si>
    <t>Clematis terniflora</t>
  </si>
  <si>
    <t>Clematis virginiana</t>
  </si>
  <si>
    <t>Cleome serrulata</t>
  </si>
  <si>
    <t>Clethra alnifolia</t>
  </si>
  <si>
    <t>Clintonia borealis</t>
  </si>
  <si>
    <t>Coeloglossum viride</t>
  </si>
  <si>
    <t>Collinsia verna</t>
  </si>
  <si>
    <t>Collinsonia canadensis</t>
  </si>
  <si>
    <t>Collomia linearis</t>
  </si>
  <si>
    <t>Comandra umbellata</t>
  </si>
  <si>
    <t>Commelina communis</t>
  </si>
  <si>
    <t>Commelina diffusa</t>
  </si>
  <si>
    <t>Commelina virginica</t>
  </si>
  <si>
    <t>Conioselinum chinense</t>
  </si>
  <si>
    <t>Conium maculatum</t>
  </si>
  <si>
    <t>Conoclinium coelestinum</t>
  </si>
  <si>
    <t>Coptis trifolia</t>
  </si>
  <si>
    <t>Corallorrhiza maculata</t>
  </si>
  <si>
    <t>Corallorrhiza striata</t>
  </si>
  <si>
    <t>Corallorrhiza trifida</t>
  </si>
  <si>
    <t>Coreopsis lanceolata</t>
  </si>
  <si>
    <t>Coreopsis pubescens</t>
  </si>
  <si>
    <t>Coreopsis rosea</t>
  </si>
  <si>
    <t>Coreopsis tinctoria</t>
  </si>
  <si>
    <t>Coreopsis tripteris</t>
  </si>
  <si>
    <t>Cornus amomum</t>
  </si>
  <si>
    <t>Cornus canadensis</t>
  </si>
  <si>
    <t>Cornus drummondii</t>
  </si>
  <si>
    <t>Cornus florida</t>
  </si>
  <si>
    <t>Cornus stolonifera</t>
  </si>
  <si>
    <t>Corydalis flavula</t>
  </si>
  <si>
    <t>Corylus americana</t>
  </si>
  <si>
    <t>Corylus cornuta</t>
  </si>
  <si>
    <t>Cosmos bipinnatus</t>
  </si>
  <si>
    <t>Cosmos parviflorus</t>
  </si>
  <si>
    <t>Crassula aquatica</t>
  </si>
  <si>
    <t>Crataegus douglasii</t>
  </si>
  <si>
    <t>Crataegus mollis</t>
  </si>
  <si>
    <t>Crataegus phaenopyrum</t>
  </si>
  <si>
    <t>Crepis runcinata</t>
  </si>
  <si>
    <t>Crypsis schoenoides</t>
  </si>
  <si>
    <t>Cryptogramma stelleri</t>
  </si>
  <si>
    <t>Cryptotaenia canadensis</t>
  </si>
  <si>
    <t>Cuphea viscosissima</t>
  </si>
  <si>
    <t>Cycloloma atriplicifolium</t>
  </si>
  <si>
    <t>Cynodon dactylon</t>
  </si>
  <si>
    <t>Cynosurus cristatus</t>
  </si>
  <si>
    <t>Cyperus acuminatus</t>
  </si>
  <si>
    <t>Cyperus albomarginatus</t>
  </si>
  <si>
    <t>Cyperus alternifolius</t>
  </si>
  <si>
    <t>Cyperus aristatus</t>
  </si>
  <si>
    <t>Cyperus brevifolioides</t>
  </si>
  <si>
    <t>Cyperus compressus</t>
  </si>
  <si>
    <t>Cyperus dentatus</t>
  </si>
  <si>
    <t>Cyperus diandrus</t>
  </si>
  <si>
    <t>Cyperus engelmannii</t>
  </si>
  <si>
    <t>Cyperus erythrorhizos</t>
  </si>
  <si>
    <t>Cyperus esculentus</t>
  </si>
  <si>
    <t>Cyperus ferax</t>
  </si>
  <si>
    <t>Cyperus ferruginescens</t>
  </si>
  <si>
    <t>Cyperus filicinus</t>
  </si>
  <si>
    <t>Cyperus flavescens</t>
  </si>
  <si>
    <t>Cyperus fuscus</t>
  </si>
  <si>
    <t>Cyperus iria</t>
  </si>
  <si>
    <t>Cyperus lancastriensis</t>
  </si>
  <si>
    <t>Cyperus odoratus</t>
  </si>
  <si>
    <t>Cyperus ovularis</t>
  </si>
  <si>
    <t>Cyperus polystachyos</t>
  </si>
  <si>
    <t>Cyperus pseudovegetus</t>
  </si>
  <si>
    <t>Cyperus retrorsus</t>
  </si>
  <si>
    <t>Cyperus rivularis</t>
  </si>
  <si>
    <t>Cyperus rotundus</t>
  </si>
  <si>
    <t>Cyperus schweinitzii</t>
  </si>
  <si>
    <t>Cyperus strigosus</t>
  </si>
  <si>
    <t>Cyperus tenuifolius</t>
  </si>
  <si>
    <t>Cypripedium acaule</t>
  </si>
  <si>
    <t>Cypripedium arietinum</t>
  </si>
  <si>
    <t>Cypripedium candidum</t>
  </si>
  <si>
    <t>Cypripedium reginae</t>
  </si>
  <si>
    <t>Cystopteris bulbifera</t>
  </si>
  <si>
    <t>Cystopteris fragilis</t>
  </si>
  <si>
    <t>Dactylis glomerata</t>
  </si>
  <si>
    <t>Dalea leporina</t>
  </si>
  <si>
    <t>Dalibarda repens</t>
  </si>
  <si>
    <t>Danthonia californica</t>
  </si>
  <si>
    <t>Danthonia compressa</t>
  </si>
  <si>
    <t>Danthonia intermedia</t>
  </si>
  <si>
    <t>Danthonia sericea</t>
  </si>
  <si>
    <t>Dasistoma macrophylla</t>
  </si>
  <si>
    <t>Decodon verticillatus</t>
  </si>
  <si>
    <t>Decumaria barbara</t>
  </si>
  <si>
    <t>Deschampsia cespitosa</t>
  </si>
  <si>
    <t>Deschampsia danthonioides</t>
  </si>
  <si>
    <t>Deschampsia elongata</t>
  </si>
  <si>
    <t>Desmanthus illinoensis</t>
  </si>
  <si>
    <t>Desmodium canadense</t>
  </si>
  <si>
    <t>Desmodium paniculatum</t>
  </si>
  <si>
    <t>Dichanthelium aciculare</t>
  </si>
  <si>
    <t>Dichanthelium acuminatum</t>
  </si>
  <si>
    <t>Dichanthelium boreale</t>
  </si>
  <si>
    <t>Dichanthelium clandestinum</t>
  </si>
  <si>
    <t>Dichanthelium commutatum</t>
  </si>
  <si>
    <t>Dichanthelium dichotomum</t>
  </si>
  <si>
    <t>Dichanthelium latifolium</t>
  </si>
  <si>
    <t>Dichanthelium laxiflorum</t>
  </si>
  <si>
    <t>Dichanthelium leibergii</t>
  </si>
  <si>
    <t>Dichanthelium oligosanthes</t>
  </si>
  <si>
    <t>Dichanthelium ovale</t>
  </si>
  <si>
    <t>Dichanthelium sabulorum</t>
  </si>
  <si>
    <t>Dichanthelium scabriusculum</t>
  </si>
  <si>
    <t>Dichanthelium scoparium</t>
  </si>
  <si>
    <t>Dichanthelium sphaerocarpon</t>
  </si>
  <si>
    <t>Didiplis diandra</t>
  </si>
  <si>
    <t>Digitaria ischaemum</t>
  </si>
  <si>
    <t>Digitaria sanguinalis</t>
  </si>
  <si>
    <t>Diodia teres</t>
  </si>
  <si>
    <t>Diodia virginiana</t>
  </si>
  <si>
    <t>Dioscorea hirticaulis</t>
  </si>
  <si>
    <t>Dioscorea quaternata</t>
  </si>
  <si>
    <t>Dioscorea villosa</t>
  </si>
  <si>
    <t>Diospyros virginiana</t>
  </si>
  <si>
    <t>Dipsacus sylvestris</t>
  </si>
  <si>
    <t>Dirca palustris</t>
  </si>
  <si>
    <t>Distichlis spicata</t>
  </si>
  <si>
    <t>Dodecatheon meadia</t>
  </si>
  <si>
    <t>Dracocephalum parviflorum</t>
  </si>
  <si>
    <t>Dracopis amplexicaulis</t>
  </si>
  <si>
    <t>Drosera anglica</t>
  </si>
  <si>
    <t>Drosera filiformis</t>
  </si>
  <si>
    <t>Drosera intermedia</t>
  </si>
  <si>
    <t>Drosera linearis</t>
  </si>
  <si>
    <t>Drosera longifolia</t>
  </si>
  <si>
    <t>Drosera rotundifolia</t>
  </si>
  <si>
    <t>Dryopteris atropalustris</t>
  </si>
  <si>
    <t>Dryopteris celsa</t>
  </si>
  <si>
    <t>Dryopteris clintoniana</t>
  </si>
  <si>
    <t>Dryopteris cristata</t>
  </si>
  <si>
    <t>Dryopteris dilatata</t>
  </si>
  <si>
    <t>Dryopteris goldiana</t>
  </si>
  <si>
    <t>Dryopteris intermedia</t>
  </si>
  <si>
    <t>Dryopteris marginalis</t>
  </si>
  <si>
    <t>Dryopteris spinulosa</t>
  </si>
  <si>
    <t>Dulichium arundinaceum</t>
  </si>
  <si>
    <t>Echinochloa colona</t>
  </si>
  <si>
    <t>Echinochloa muricata</t>
  </si>
  <si>
    <t>Echinochloa walteri</t>
  </si>
  <si>
    <t>Echinocystis lobata</t>
  </si>
  <si>
    <t>Echinodorus parvulus</t>
  </si>
  <si>
    <t>Echinodorus rostratus</t>
  </si>
  <si>
    <t>Eclipta alba</t>
  </si>
  <si>
    <t>Egeria densa</t>
  </si>
  <si>
    <t>Eichhornia crassipes</t>
  </si>
  <si>
    <t>Elaeagnus angustifolia</t>
  </si>
  <si>
    <t>Elaeagnus commutata</t>
  </si>
  <si>
    <t>Elatine americana</t>
  </si>
  <si>
    <t>Elatine minima</t>
  </si>
  <si>
    <t>Elatine triandra</t>
  </si>
  <si>
    <t>Eleocharis acicularis</t>
  </si>
  <si>
    <t>Eleocharis acutisquamata</t>
  </si>
  <si>
    <t>Eleocharis atropurpurea</t>
  </si>
  <si>
    <t>Eleocharis caribaea</t>
  </si>
  <si>
    <t>Eleocharis coloradoensis</t>
  </si>
  <si>
    <t>Eleocharis compressa</t>
  </si>
  <si>
    <t>Eleocharis engelmannii</t>
  </si>
  <si>
    <t>Eleocharis equisetoides</t>
  </si>
  <si>
    <t>Eleocharis erythropoda</t>
  </si>
  <si>
    <t>Eleocharis fallax</t>
  </si>
  <si>
    <t>Eleocharis geniculata</t>
  </si>
  <si>
    <t>Eleocharis halophila</t>
  </si>
  <si>
    <t>Eleocharis intermedia</t>
  </si>
  <si>
    <t>Eleocharis macrostachya</t>
  </si>
  <si>
    <t>Eleocharis melanocarpa</t>
  </si>
  <si>
    <t>Eleocharis microcarpa</t>
  </si>
  <si>
    <t>Eleocharis nitida</t>
  </si>
  <si>
    <t>Eleocharis obtusa</t>
  </si>
  <si>
    <t>Eleocharis olivacea</t>
  </si>
  <si>
    <t>Eleocharis ovata</t>
  </si>
  <si>
    <t>Eleocharis palustris</t>
  </si>
  <si>
    <t>Eleocharis parvula</t>
  </si>
  <si>
    <t>Eleocharis pauciflora</t>
  </si>
  <si>
    <t>Eleocharis quadrangulata</t>
  </si>
  <si>
    <t>Eleocharis radicans</t>
  </si>
  <si>
    <t>Eleocharis robbinsii</t>
  </si>
  <si>
    <t>Eleocharis rostellata</t>
  </si>
  <si>
    <t>Eleocharis smallii</t>
  </si>
  <si>
    <t>Eleocharis tenuis</t>
  </si>
  <si>
    <t>Eleocharis tortilis</t>
  </si>
  <si>
    <t>Eleocharis tricostata</t>
  </si>
  <si>
    <t>Eleocharis tuberculosa</t>
  </si>
  <si>
    <t>Eleocharis uniglumis</t>
  </si>
  <si>
    <t>Eleocharis wolfii</t>
  </si>
  <si>
    <t>Eleusine indica</t>
  </si>
  <si>
    <t>Ellisia nyctelea</t>
  </si>
  <si>
    <t>Elodea canadensis</t>
  </si>
  <si>
    <t>Elodea nuttallii</t>
  </si>
  <si>
    <t>Elymus arenarius</t>
  </si>
  <si>
    <t>Elymus canadensis</t>
  </si>
  <si>
    <t>Elymus glaucus</t>
  </si>
  <si>
    <t>Elymus riparius</t>
  </si>
  <si>
    <t>Elymus villosus</t>
  </si>
  <si>
    <t>Elymus virginicus</t>
  </si>
  <si>
    <t>Elymus wiegandii</t>
  </si>
  <si>
    <t>Empetrum nigrum</t>
  </si>
  <si>
    <t>Enemion biternatum</t>
  </si>
  <si>
    <t>Epilobium anagallidifolium</t>
  </si>
  <si>
    <t>Epilobium angustifolium</t>
  </si>
  <si>
    <t>Epilobium brachycarpum</t>
  </si>
  <si>
    <t>Epilobium ciliatum</t>
  </si>
  <si>
    <t>Epilobium coloratum</t>
  </si>
  <si>
    <t>Epilobium hirsutum</t>
  </si>
  <si>
    <t>Epilobium hornemannii</t>
  </si>
  <si>
    <t>Epilobium lactiflorum</t>
  </si>
  <si>
    <t>Epilobium leptophyllum</t>
  </si>
  <si>
    <t>Epilobium palustre</t>
  </si>
  <si>
    <t>Epilobium strictum</t>
  </si>
  <si>
    <t>Equisetum arvense</t>
  </si>
  <si>
    <t>Equisetum fluviatile</t>
  </si>
  <si>
    <t>Equisetum hyemale</t>
  </si>
  <si>
    <t>Equisetum laevigatum</t>
  </si>
  <si>
    <t>Equisetum palustre</t>
  </si>
  <si>
    <t>Equisetum pratense</t>
  </si>
  <si>
    <t>Equisetum scirpoides</t>
  </si>
  <si>
    <t>Equisetum sylvaticum</t>
  </si>
  <si>
    <t>Equisetum telmateia</t>
  </si>
  <si>
    <t>Equisetum variegatum</t>
  </si>
  <si>
    <t>Eragrostis cilianensis</t>
  </si>
  <si>
    <t>Eragrostis frankii</t>
  </si>
  <si>
    <t>Eragrostis hirsuta</t>
  </si>
  <si>
    <t>Eragrostis hypnoides</t>
  </si>
  <si>
    <t>Eragrostis mexicana</t>
  </si>
  <si>
    <t>Eragrostis pectinacea</t>
  </si>
  <si>
    <t>Eragrostis pilosa</t>
  </si>
  <si>
    <t>Eragrostis reptans</t>
  </si>
  <si>
    <t>Eragrostis spectabilis</t>
  </si>
  <si>
    <t>Erechtites hieraciifolia</t>
  </si>
  <si>
    <t>Erianthus alopecuroides</t>
  </si>
  <si>
    <t>Erianthus giganteus</t>
  </si>
  <si>
    <t>Erianthus ravennae</t>
  </si>
  <si>
    <t>Erica tetralix</t>
  </si>
  <si>
    <t>Erigeron acris</t>
  </si>
  <si>
    <t>Erigeron annuus</t>
  </si>
  <si>
    <t>Erigeron hyssopifolius</t>
  </si>
  <si>
    <t>Erigeron lonchophyllus</t>
  </si>
  <si>
    <t>Erigeron philadelphicus</t>
  </si>
  <si>
    <t>Erigeron pulchellus</t>
  </si>
  <si>
    <t>Erigeron strigosus</t>
  </si>
  <si>
    <t>Eriocaulon decangulare</t>
  </si>
  <si>
    <t>Eriocaulon parkeri</t>
  </si>
  <si>
    <t>Eriocaulon septangulare</t>
  </si>
  <si>
    <t>Eriochloa contracta</t>
  </si>
  <si>
    <t>Eriochloa gracilis</t>
  </si>
  <si>
    <t>Eriophorum alpinum</t>
  </si>
  <si>
    <t>Eriophorum angustifolium</t>
  </si>
  <si>
    <t>Eriophorum chamissonis</t>
  </si>
  <si>
    <t>Eriophorum gracile</t>
  </si>
  <si>
    <t>Eriophorum polystachion</t>
  </si>
  <si>
    <t>Eriophorum spissum</t>
  </si>
  <si>
    <t>Eriophorum tenellum</t>
  </si>
  <si>
    <t>Eriophorum vaginatum</t>
  </si>
  <si>
    <t>Eriophorum virginicum</t>
  </si>
  <si>
    <t>Eriophorum viridicarinatum</t>
  </si>
  <si>
    <t>Eryngium aquaticum</t>
  </si>
  <si>
    <t>Eryngium yuccifolium</t>
  </si>
  <si>
    <t>Erysimum cheiranthoides</t>
  </si>
  <si>
    <t>Eulalia viminea</t>
  </si>
  <si>
    <t>Euonymus americanus</t>
  </si>
  <si>
    <t>Euonymus atropurpureus</t>
  </si>
  <si>
    <t>Eupatoriadelphus dubius</t>
  </si>
  <si>
    <t>Eupatoriadelphus fistulosus</t>
  </si>
  <si>
    <t>Eupatoriadelphus maculatus</t>
  </si>
  <si>
    <t>Eupatoriadelphus purpureus</t>
  </si>
  <si>
    <t>Eupatorium capillifolium</t>
  </si>
  <si>
    <t>Eupatorium leucolepis</t>
  </si>
  <si>
    <t>Eupatorium perfoliatum</t>
  </si>
  <si>
    <t>Eupatorium pilosum</t>
  </si>
  <si>
    <t>Eupatorium resinosum</t>
  </si>
  <si>
    <t>Eupatorium rotundifolium</t>
  </si>
  <si>
    <t>Eupatorium serotinum</t>
  </si>
  <si>
    <t>Euphorbia commutata</t>
  </si>
  <si>
    <t>Euphorbia humistrata</t>
  </si>
  <si>
    <t>Euphorbia maculata</t>
  </si>
  <si>
    <t>Euphorbia marginata</t>
  </si>
  <si>
    <t>Euphorbia nutans</t>
  </si>
  <si>
    <t>Euphorbia obtusata</t>
  </si>
  <si>
    <t>Euphorbia polygonifolia</t>
  </si>
  <si>
    <t>Euphrasia randii</t>
  </si>
  <si>
    <t>Euthamia camporum</t>
  </si>
  <si>
    <t>Euthamia galetorum</t>
  </si>
  <si>
    <t>Euthamia graminifolia</t>
  </si>
  <si>
    <t>Euthamia minor</t>
  </si>
  <si>
    <t>Euthamia remota</t>
  </si>
  <si>
    <t>Fagus grandifolia</t>
  </si>
  <si>
    <t>Festuca altaica</t>
  </si>
  <si>
    <t>Festuca arundinacea</t>
  </si>
  <si>
    <t>Festuca obtusa</t>
  </si>
  <si>
    <t>Festuca paradoxa</t>
  </si>
  <si>
    <t>Festuca pratensis</t>
  </si>
  <si>
    <t>Festuca rubra</t>
  </si>
  <si>
    <t>Filaginella uliginosa</t>
  </si>
  <si>
    <t>Filipendula rubra</t>
  </si>
  <si>
    <t>Fimbristylis autumnalis</t>
  </si>
  <si>
    <t>Fimbristylis caroliniana</t>
  </si>
  <si>
    <t>Fimbristylis castanea</t>
  </si>
  <si>
    <t>Fimbristylis puberula</t>
  </si>
  <si>
    <t>Floerkea proserpinacoides</t>
  </si>
  <si>
    <t>Foeniculum vulgare</t>
  </si>
  <si>
    <t>Fragaria virginiana</t>
  </si>
  <si>
    <t>Fraxinus americana</t>
  </si>
  <si>
    <t>Fraxinus nigra</t>
  </si>
  <si>
    <t>Fraxinus pennsylvanica</t>
  </si>
  <si>
    <t>Fraxinus profunda</t>
  </si>
  <si>
    <t>Fuirena pumila</t>
  </si>
  <si>
    <t>Fuirena squarrosa</t>
  </si>
  <si>
    <t>Galactia macreei</t>
  </si>
  <si>
    <t>Galium aparine</t>
  </si>
  <si>
    <t>Galium asprellum</t>
  </si>
  <si>
    <t>Galium boreale</t>
  </si>
  <si>
    <t>Galium brevipes</t>
  </si>
  <si>
    <t>Galium circaezans</t>
  </si>
  <si>
    <t>Galium concinnum</t>
  </si>
  <si>
    <t>Galium labradoricum</t>
  </si>
  <si>
    <t>Galium obtusum</t>
  </si>
  <si>
    <t>Galium palustre</t>
  </si>
  <si>
    <t>Galium tinctorium</t>
  </si>
  <si>
    <t>Galium trifidum</t>
  </si>
  <si>
    <t>Galium triflorum</t>
  </si>
  <si>
    <t>Gamochaeta purpurea</t>
  </si>
  <si>
    <t>Gastridium ventricosum</t>
  </si>
  <si>
    <t>Gaultheria hispidula</t>
  </si>
  <si>
    <t>Gaultheria procumbens</t>
  </si>
  <si>
    <t>Gaura biennis</t>
  </si>
  <si>
    <t>Gaura parviflora</t>
  </si>
  <si>
    <t>Gaylussacia baccata</t>
  </si>
  <si>
    <t>Gaylussacia dumosa</t>
  </si>
  <si>
    <t>Gaylussacia frondosa</t>
  </si>
  <si>
    <t>Gentiana affinis</t>
  </si>
  <si>
    <t>Gentiana alba</t>
  </si>
  <si>
    <t>Gentiana andrewsii</t>
  </si>
  <si>
    <t>Gentiana clausa</t>
  </si>
  <si>
    <t>Gentiana linearis</t>
  </si>
  <si>
    <t>Gentiana rubricaulis</t>
  </si>
  <si>
    <t>Gentiana saponaria</t>
  </si>
  <si>
    <t>Gentianella amarella</t>
  </si>
  <si>
    <t>Gentianella quinquefolia</t>
  </si>
  <si>
    <t>Gentianopsis crinita</t>
  </si>
  <si>
    <t>Gentianopsis procera</t>
  </si>
  <si>
    <t>Gentianopsis virgata</t>
  </si>
  <si>
    <t>Geocaulon lividum</t>
  </si>
  <si>
    <t>Geranium maculatum</t>
  </si>
  <si>
    <t>Geranium pratense</t>
  </si>
  <si>
    <t>Geum aleppicum</t>
  </si>
  <si>
    <t>Geum canadense</t>
  </si>
  <si>
    <t>Geum laciniatum</t>
  </si>
  <si>
    <t>Geum macrophyllum</t>
  </si>
  <si>
    <t>Geum peckii</t>
  </si>
  <si>
    <t>Geum rivale</t>
  </si>
  <si>
    <t>Geum triflorum</t>
  </si>
  <si>
    <t>Geum vernum</t>
  </si>
  <si>
    <t>Geum virginianum</t>
  </si>
  <si>
    <t>Glaux maritima</t>
  </si>
  <si>
    <t>Gleditsia triacanthos</t>
  </si>
  <si>
    <t>Glyceria acutiflora</t>
  </si>
  <si>
    <t>Glyceria borealis</t>
  </si>
  <si>
    <t>Glyceria canadensis</t>
  </si>
  <si>
    <t>Glyceria fluitans</t>
  </si>
  <si>
    <t>Glyceria maxima</t>
  </si>
  <si>
    <t>Glyceria melicaria</t>
  </si>
  <si>
    <t>Glyceria obtusa</t>
  </si>
  <si>
    <t>Glyceria septentrionalis</t>
  </si>
  <si>
    <t>Glyceria striata</t>
  </si>
  <si>
    <t>Glycyrrhiza lepidota</t>
  </si>
  <si>
    <t>Gnaphalium chilense</t>
  </si>
  <si>
    <t>Goodyera oblongifolia</t>
  </si>
  <si>
    <t>Goodyera pubescens</t>
  </si>
  <si>
    <t>Goodyera repens</t>
  </si>
  <si>
    <t>Goodyera tesselata</t>
  </si>
  <si>
    <t>Gratiola aurea</t>
  </si>
  <si>
    <t>Gratiola neglecta</t>
  </si>
  <si>
    <t>Gratiola virginiana</t>
  </si>
  <si>
    <t>Grindelia squarrosa</t>
  </si>
  <si>
    <t>Gymnocarpium dryopteris</t>
  </si>
  <si>
    <t>Gymnocarpium robertianum</t>
  </si>
  <si>
    <t>Hackelia virginiana</t>
  </si>
  <si>
    <t>Halenia deflexa</t>
  </si>
  <si>
    <t>Hamamelis virginiana</t>
  </si>
  <si>
    <t>Hasteola suaveolens</t>
  </si>
  <si>
    <t>Hedysarum alpinum</t>
  </si>
  <si>
    <t>Helenium amarum</t>
  </si>
  <si>
    <t>Helenium autumnale</t>
  </si>
  <si>
    <t>Helenium flexuosum</t>
  </si>
  <si>
    <t>Helianthus angustifolius</t>
  </si>
  <si>
    <t>Helianthus annuus</t>
  </si>
  <si>
    <t>Helianthus debilis</t>
  </si>
  <si>
    <t>Helianthus decapetalus</t>
  </si>
  <si>
    <t>Helianthus giganteus</t>
  </si>
  <si>
    <t>Helianthus grosseserratus</t>
  </si>
  <si>
    <t>Helianthus maximiliani</t>
  </si>
  <si>
    <t>Helianthus microcephalus</t>
  </si>
  <si>
    <t>Helianthus nuttallii</t>
  </si>
  <si>
    <t>Helianthus occidentalis</t>
  </si>
  <si>
    <t>Helianthus tuberosus</t>
  </si>
  <si>
    <t>Heliotropium curassavicum</t>
  </si>
  <si>
    <t>Heliotropium indicum</t>
  </si>
  <si>
    <t>Helonias bullata</t>
  </si>
  <si>
    <t>Hemianthus micranthemoides</t>
  </si>
  <si>
    <t>Hemicarpha drummondii</t>
  </si>
  <si>
    <t>Hemicarpha micrantha</t>
  </si>
  <si>
    <t>Heracleum lanatum</t>
  </si>
  <si>
    <t>Heracleum sphondylium</t>
  </si>
  <si>
    <t>Heteranthera limosa</t>
  </si>
  <si>
    <t>Heteranthera reniformis</t>
  </si>
  <si>
    <t>Heterotheca mariana</t>
  </si>
  <si>
    <t>Heterotheca subaxillaris</t>
  </si>
  <si>
    <t>Heuchera americana</t>
  </si>
  <si>
    <t>Heuchera richardsonii</t>
  </si>
  <si>
    <t>Hibiscus laevis</t>
  </si>
  <si>
    <t>Hibiscus moscheutos</t>
  </si>
  <si>
    <t>Hieracium gronovii</t>
  </si>
  <si>
    <t>Hippuris vulgaris</t>
  </si>
  <si>
    <t>Holcus lanatus</t>
  </si>
  <si>
    <t>Hordeum brachyantherum</t>
  </si>
  <si>
    <t>Hordeum geniculatum</t>
  </si>
  <si>
    <t>Hordeum hystrix</t>
  </si>
  <si>
    <t>Hordeum jubatum</t>
  </si>
  <si>
    <t>Hordeum leporinum</t>
  </si>
  <si>
    <t>Hordeum pusillum</t>
  </si>
  <si>
    <t>Hottonia inflata</t>
  </si>
  <si>
    <t>Houstonia caerulea</t>
  </si>
  <si>
    <t>Houstonia minima</t>
  </si>
  <si>
    <t>Humulus japonicus</t>
  </si>
  <si>
    <t>Humulus lupulus</t>
  </si>
  <si>
    <t>Hybanthus concolor</t>
  </si>
  <si>
    <t>Hydrangea arborescens</t>
  </si>
  <si>
    <t>Hydrangea paniculata</t>
  </si>
  <si>
    <t>Hydrocotyle americana</t>
  </si>
  <si>
    <t>Hydrocotyle ranunculoides</t>
  </si>
  <si>
    <t>Hydrocotyle umbellata</t>
  </si>
  <si>
    <t>Hydrocotyle verticillata</t>
  </si>
  <si>
    <t>Hydrophyllum canadense</t>
  </si>
  <si>
    <t>Hydrophyllum virginianum</t>
  </si>
  <si>
    <t>Hypericum adpressum</t>
  </si>
  <si>
    <t>Hypericum boreale</t>
  </si>
  <si>
    <t>Hypericum canadense</t>
  </si>
  <si>
    <t>Hypericum densiflorum</t>
  </si>
  <si>
    <t>Hypericum denticulatum</t>
  </si>
  <si>
    <t>Hypericum dissimulatum</t>
  </si>
  <si>
    <t>Hypericum drummondii</t>
  </si>
  <si>
    <t>Hypericum ellipticum</t>
  </si>
  <si>
    <t>Hypericum gentianoides</t>
  </si>
  <si>
    <t>Hypericum gymnanthum</t>
  </si>
  <si>
    <t>Hypericum kalmianum</t>
  </si>
  <si>
    <t>Hypericum majus</t>
  </si>
  <si>
    <t>Hypericum mutilum</t>
  </si>
  <si>
    <t>Hypericum prolificum</t>
  </si>
  <si>
    <t>Hypericum punctatum</t>
  </si>
  <si>
    <t>Hypericum pyramidatum</t>
  </si>
  <si>
    <t>Hypericum sphaerocarpum</t>
  </si>
  <si>
    <t>Hypoxis hirsuta</t>
  </si>
  <si>
    <t>Ilex glabra</t>
  </si>
  <si>
    <t>Ilex laevigata</t>
  </si>
  <si>
    <t>Ilex opaca</t>
  </si>
  <si>
    <t>Ilex verticillata</t>
  </si>
  <si>
    <t>Impatiens capensis</t>
  </si>
  <si>
    <t>Impatiens pallida</t>
  </si>
  <si>
    <t>Iodanthus pinnatifidus</t>
  </si>
  <si>
    <t>Ipomoea coccinea</t>
  </si>
  <si>
    <t>Ipomoea hederacea</t>
  </si>
  <si>
    <t>Ipomoea hederifolia</t>
  </si>
  <si>
    <t>Ipomoea lacunosa</t>
  </si>
  <si>
    <t>Ipomoea pandurata</t>
  </si>
  <si>
    <t>Ipomoea purpurea</t>
  </si>
  <si>
    <t>Ipomoea quamoclit</t>
  </si>
  <si>
    <t>Iris brevicaulis</t>
  </si>
  <si>
    <t>Iris hookeri</t>
  </si>
  <si>
    <t>Iris lacustris</t>
  </si>
  <si>
    <t>Iris prismatica</t>
  </si>
  <si>
    <t>Iris pseudacorus</t>
  </si>
  <si>
    <t>Iris shrevei</t>
  </si>
  <si>
    <t>Iris versicolor</t>
  </si>
  <si>
    <t>Iris virginica</t>
  </si>
  <si>
    <t>Isoetes echinospora</t>
  </si>
  <si>
    <t>Isoetes engelmannii</t>
  </si>
  <si>
    <t>Isoetes melanopoda</t>
  </si>
  <si>
    <t>Isoetes riparia</t>
  </si>
  <si>
    <t>Isoetes tuckermanii</t>
  </si>
  <si>
    <t>Isotria medeoloides</t>
  </si>
  <si>
    <t>Isotria verticillata</t>
  </si>
  <si>
    <t>Itea virginica</t>
  </si>
  <si>
    <t>Iva annua</t>
  </si>
  <si>
    <t>Iva frutescens</t>
  </si>
  <si>
    <t>Iva xanthifolia</t>
  </si>
  <si>
    <t>Jacquemontia tamnifolia</t>
  </si>
  <si>
    <t>Juglans cinerea</t>
  </si>
  <si>
    <t>Juglans nigra</t>
  </si>
  <si>
    <t>Juncus acuminatus</t>
  </si>
  <si>
    <t>Juncus alpinus</t>
  </si>
  <si>
    <t>Juncus articulatus</t>
  </si>
  <si>
    <t>Juncus balticus</t>
  </si>
  <si>
    <t>Juncus biflorus</t>
  </si>
  <si>
    <t>Juncus brachycarpus</t>
  </si>
  <si>
    <t>Juncus brachycephalus</t>
  </si>
  <si>
    <t>Juncus brevicaudatus</t>
  </si>
  <si>
    <t>Juncus bufonius</t>
  </si>
  <si>
    <t>Juncus caesariensis</t>
  </si>
  <si>
    <t>Juncus canadensis</t>
  </si>
  <si>
    <t>Juncus debilis</t>
  </si>
  <si>
    <t>Juncus dichotomus</t>
  </si>
  <si>
    <t>Juncus diffusissimus</t>
  </si>
  <si>
    <t>Juncus effusus</t>
  </si>
  <si>
    <t>Juncus filiformis</t>
  </si>
  <si>
    <t>Juncus gerardii</t>
  </si>
  <si>
    <t>Juncus greenei</t>
  </si>
  <si>
    <t>Juncus griscomii</t>
  </si>
  <si>
    <t>Juncus gymnocarpus</t>
  </si>
  <si>
    <t>Juncus inflexus</t>
  </si>
  <si>
    <t>Juncus interior</t>
  </si>
  <si>
    <t>Juncus longistylis</t>
  </si>
  <si>
    <t>Juncus marginatus</t>
  </si>
  <si>
    <t>Juncus militaris</t>
  </si>
  <si>
    <t>Juncus nodatus</t>
  </si>
  <si>
    <t>Juncus nodosus</t>
  </si>
  <si>
    <t>Juncus pelocarpus</t>
  </si>
  <si>
    <t>Juncus pervetus</t>
  </si>
  <si>
    <t>Juncus platyphyllus</t>
  </si>
  <si>
    <t>Juncus scirpoides</t>
  </si>
  <si>
    <t>Juncus secundus</t>
  </si>
  <si>
    <t>Juncus squarrosus</t>
  </si>
  <si>
    <t>Juncus stygius</t>
  </si>
  <si>
    <t>Juncus subcaudatus</t>
  </si>
  <si>
    <t>Juncus subtilis</t>
  </si>
  <si>
    <t>Juncus tenuis</t>
  </si>
  <si>
    <t>Juncus torreyi</t>
  </si>
  <si>
    <t>Juncus vaseyi</t>
  </si>
  <si>
    <t>Juniperus horizontalis</t>
  </si>
  <si>
    <t>Juniperus virginiana</t>
  </si>
  <si>
    <t>Justicia americana</t>
  </si>
  <si>
    <t>Justicia mortuifluminis</t>
  </si>
  <si>
    <t>Kalmia angustifolia</t>
  </si>
  <si>
    <t>Kalmia latifolia</t>
  </si>
  <si>
    <t>Kalmia polifolia</t>
  </si>
  <si>
    <t>Kickxia elatine</t>
  </si>
  <si>
    <t>Kochia scoparia</t>
  </si>
  <si>
    <t>Kosteletzkya althaeifolia</t>
  </si>
  <si>
    <t>Kosteletzkya virginica</t>
  </si>
  <si>
    <t>Krigia biflora</t>
  </si>
  <si>
    <t>Krigia cespitosa</t>
  </si>
  <si>
    <t>Krigia virginica</t>
  </si>
  <si>
    <t>Lactuca biennis</t>
  </si>
  <si>
    <t>Lactuca canadensis</t>
  </si>
  <si>
    <t>Lactuca floridana</t>
  </si>
  <si>
    <t>Lactuca ludoviciana</t>
  </si>
  <si>
    <t>Lactuca pulchella</t>
  </si>
  <si>
    <t>Lactuca saligna</t>
  </si>
  <si>
    <t>Lactuca serriola</t>
  </si>
  <si>
    <t>Laportea canadensis</t>
  </si>
  <si>
    <t>Larix decidua</t>
  </si>
  <si>
    <t>Larix laricina</t>
  </si>
  <si>
    <t>Lathyrus japonicus</t>
  </si>
  <si>
    <t>Lathyrus palustris</t>
  </si>
  <si>
    <t>Lathyrus pratensis</t>
  </si>
  <si>
    <t>Lathyrus venosus</t>
  </si>
  <si>
    <t>Leersia lenticularis</t>
  </si>
  <si>
    <t>Leersia oryzoides</t>
  </si>
  <si>
    <t>Leersia virginica</t>
  </si>
  <si>
    <t>Lemna gibba</t>
  </si>
  <si>
    <t>Lemna minima</t>
  </si>
  <si>
    <t>Lemna minor</t>
  </si>
  <si>
    <t>Lemna obscura</t>
  </si>
  <si>
    <t>Lemna perpusilla</t>
  </si>
  <si>
    <t>Lemna trinervis</t>
  </si>
  <si>
    <t>Lemna trisulca</t>
  </si>
  <si>
    <t>Lemna valdiviana</t>
  </si>
  <si>
    <t>Leontodon leysseri</t>
  </si>
  <si>
    <t>Lepidium densiflorum</t>
  </si>
  <si>
    <t>Lepidium latifolium</t>
  </si>
  <si>
    <t>Lepidium perfoliatum</t>
  </si>
  <si>
    <t>Lepidium virginicum</t>
  </si>
  <si>
    <t>Leptochloa fascicularis</t>
  </si>
  <si>
    <t>Leptochloa filiformis</t>
  </si>
  <si>
    <t>Leptochloa uninervia</t>
  </si>
  <si>
    <t>Lespedeza angustifolia</t>
  </si>
  <si>
    <t>Lespedeza capitata</t>
  </si>
  <si>
    <t>Lespedeza cuneata</t>
  </si>
  <si>
    <t>Lespedeza stipulacea</t>
  </si>
  <si>
    <t>Lespedeza striata</t>
  </si>
  <si>
    <t>Lesquerella gracilis</t>
  </si>
  <si>
    <t>Leucospora multifida</t>
  </si>
  <si>
    <t>Leucothoe racemosa</t>
  </si>
  <si>
    <t>Leucothoe recurva</t>
  </si>
  <si>
    <t>Liatris pycnostachya</t>
  </si>
  <si>
    <t>Liatris spicata</t>
  </si>
  <si>
    <t>Ligustrum sinense</t>
  </si>
  <si>
    <t>Ligustrum vulgare</t>
  </si>
  <si>
    <t>Lilaeopsis chinensis</t>
  </si>
  <si>
    <t>Lilium canadense</t>
  </si>
  <si>
    <t>Lilium philadelphicum</t>
  </si>
  <si>
    <t>Lilium superbum</t>
  </si>
  <si>
    <t>Limnobium spongia</t>
  </si>
  <si>
    <t>Limonium carolinianum</t>
  </si>
  <si>
    <t>Limonium nashii</t>
  </si>
  <si>
    <t>Limosella aquatica</t>
  </si>
  <si>
    <t>Limosella subulata</t>
  </si>
  <si>
    <t>Lindera benzoin</t>
  </si>
  <si>
    <t>Lindernia anagallidea</t>
  </si>
  <si>
    <t>Lindernia dubia</t>
  </si>
  <si>
    <t>Lindernia procumbens</t>
  </si>
  <si>
    <t>Linnaea borealis</t>
  </si>
  <si>
    <t>Linum medium</t>
  </si>
  <si>
    <t>Linum striatum</t>
  </si>
  <si>
    <t>Linum virginianum</t>
  </si>
  <si>
    <t>Liparis liliifolia</t>
  </si>
  <si>
    <t>Liparis loeselii</t>
  </si>
  <si>
    <t>Liquidambar styraciflua</t>
  </si>
  <si>
    <t>Liriodendron tulipifera</t>
  </si>
  <si>
    <t>Listera auriculata</t>
  </si>
  <si>
    <t>Listera australis</t>
  </si>
  <si>
    <t>Listera convallarioides</t>
  </si>
  <si>
    <t>Listera cordata</t>
  </si>
  <si>
    <t>Listera smallii</t>
  </si>
  <si>
    <t>Littorella uniflora</t>
  </si>
  <si>
    <t>Lobelia cardinalis</t>
  </si>
  <si>
    <t>Lobelia dortmanna</t>
  </si>
  <si>
    <t>Lobelia inflata</t>
  </si>
  <si>
    <t>Lobelia kalmii</t>
  </si>
  <si>
    <t>Lobelia nuttallii</t>
  </si>
  <si>
    <t>Lobelia puberula</t>
  </si>
  <si>
    <t>Lobelia siphilitica</t>
  </si>
  <si>
    <t>Lobelia spicata</t>
  </si>
  <si>
    <t>Lolium perenne</t>
  </si>
  <si>
    <t>Lomatogonium rotatum</t>
  </si>
  <si>
    <t>Lonicera canadensis</t>
  </si>
  <si>
    <t>Lonicera dioica</t>
  </si>
  <si>
    <t>Lonicera hirsuta</t>
  </si>
  <si>
    <t>Lonicera involucrata</t>
  </si>
  <si>
    <t>Lonicera japonica</t>
  </si>
  <si>
    <t>Lonicera morrowii</t>
  </si>
  <si>
    <t>Lonicera oblongifolia</t>
  </si>
  <si>
    <t>Lonicera sempervirens</t>
  </si>
  <si>
    <t>Lonicera tatarica</t>
  </si>
  <si>
    <t>Lotus corniculatus</t>
  </si>
  <si>
    <t>Ludwigia alternifolia</t>
  </si>
  <si>
    <t>Ludwigia decurrens</t>
  </si>
  <si>
    <t>Ludwigia palustris</t>
  </si>
  <si>
    <t>Ludwigia peploides</t>
  </si>
  <si>
    <t>Ludwigia polycarpa</t>
  </si>
  <si>
    <t>Ludwigia sphaerocarpa</t>
  </si>
  <si>
    <t>Lupinus polyphyllus</t>
  </si>
  <si>
    <t>Luzula acuminata</t>
  </si>
  <si>
    <t>Luzula bulbosa</t>
  </si>
  <si>
    <t>Luzula confusa</t>
  </si>
  <si>
    <t>Luzula echinata</t>
  </si>
  <si>
    <t>Luzula multiflora</t>
  </si>
  <si>
    <t>Luzula parviflora</t>
  </si>
  <si>
    <t>Luzula spicata</t>
  </si>
  <si>
    <t>Lycopodium alopecuroides</t>
  </si>
  <si>
    <t>Lycopodium annotinum</t>
  </si>
  <si>
    <t>Lycopodium appressum</t>
  </si>
  <si>
    <t>Lycopodium carolinianum</t>
  </si>
  <si>
    <t>Lycopodium clavatum</t>
  </si>
  <si>
    <t>Lycopodium complanatum</t>
  </si>
  <si>
    <t>Lycopodium dendroideum</t>
  </si>
  <si>
    <t>Lycopodium inundatum</t>
  </si>
  <si>
    <t>Lycopodium lucidulum</t>
  </si>
  <si>
    <t>Lycopodium obscurum</t>
  </si>
  <si>
    <t>Lycopodium porophilum</t>
  </si>
  <si>
    <t>Lycopodium selago</t>
  </si>
  <si>
    <t>Lycopus americanus</t>
  </si>
  <si>
    <t>Lycopus amplectens</t>
  </si>
  <si>
    <t>Lycopus asper</t>
  </si>
  <si>
    <t>Lycopus europaeus</t>
  </si>
  <si>
    <t>Lycopus rubellus</t>
  </si>
  <si>
    <t>Lycopus uniflorus</t>
  </si>
  <si>
    <t>Lycopus virginicus</t>
  </si>
  <si>
    <t>Lygodium palmatum</t>
  </si>
  <si>
    <t>Lyonia ligustrina</t>
  </si>
  <si>
    <t>Lyonia mariana</t>
  </si>
  <si>
    <t>Lysimachia ciliata</t>
  </si>
  <si>
    <t>Lysimachia hybrida</t>
  </si>
  <si>
    <t>Lysimachia lanceolata</t>
  </si>
  <si>
    <t>Lysimachia nummularia</t>
  </si>
  <si>
    <t>Lysimachia punctata</t>
  </si>
  <si>
    <t>Lysimachia quadriflora</t>
  </si>
  <si>
    <t>Lysimachia quadrifolia</t>
  </si>
  <si>
    <t>Lysimachia terrestris</t>
  </si>
  <si>
    <t>Lysimachia thyrsiflora</t>
  </si>
  <si>
    <t>Lysimachia vulgaris</t>
  </si>
  <si>
    <t>Lythrum alatum</t>
  </si>
  <si>
    <t>Lythrum hyssopifolia</t>
  </si>
  <si>
    <t>Lythrum lineare</t>
  </si>
  <si>
    <t>Lythrum salicaria</t>
  </si>
  <si>
    <t>Maclura pomifera</t>
  </si>
  <si>
    <t>Madia glomerata</t>
  </si>
  <si>
    <t>Magnolia fraseri</t>
  </si>
  <si>
    <t>Magnolia tripetala</t>
  </si>
  <si>
    <t>Magnolia virginiana</t>
  </si>
  <si>
    <t>Maianthemum canadense</t>
  </si>
  <si>
    <t>Malaxis paludosa</t>
  </si>
  <si>
    <t>Malaxis unifolia</t>
  </si>
  <si>
    <t>Marrubium vulgare</t>
  </si>
  <si>
    <t>Marsilea quadrifolia</t>
  </si>
  <si>
    <t>Matricaria maritima</t>
  </si>
  <si>
    <t>Matricaria matricarioides</t>
  </si>
  <si>
    <t>Matricaria perforata</t>
  </si>
  <si>
    <t>Matteuccia struthiopteris</t>
  </si>
  <si>
    <t>Mazus japonicus</t>
  </si>
  <si>
    <t>Medicago lupulina</t>
  </si>
  <si>
    <t>Megalodonta beckii</t>
  </si>
  <si>
    <t>Melampyrum lineare</t>
  </si>
  <si>
    <t>Melanthium latifolium</t>
  </si>
  <si>
    <t>Melanthium virginicum</t>
  </si>
  <si>
    <t>Melilotus alba</t>
  </si>
  <si>
    <t>Melilotus indica</t>
  </si>
  <si>
    <t>Melilotus officinalis</t>
  </si>
  <si>
    <t>Menispermum canadense</t>
  </si>
  <si>
    <t>Mentha aquatica</t>
  </si>
  <si>
    <t>Mentha arvensis</t>
  </si>
  <si>
    <t>Mentha cardiaca</t>
  </si>
  <si>
    <t>Mentha citrata</t>
  </si>
  <si>
    <t>Mentha longifolia</t>
  </si>
  <si>
    <t>Mentha rotundifolia</t>
  </si>
  <si>
    <t>Mentha spicata</t>
  </si>
  <si>
    <t>Menyanthes trifoliata</t>
  </si>
  <si>
    <t>Mertensia maritima</t>
  </si>
  <si>
    <t>Mertensia paniculata</t>
  </si>
  <si>
    <t>Mertensia virginica</t>
  </si>
  <si>
    <t>Mikania scandens</t>
  </si>
  <si>
    <t>Mimulus alatus</t>
  </si>
  <si>
    <t>Mimulus glabratus</t>
  </si>
  <si>
    <t>Mimulus guttatus</t>
  </si>
  <si>
    <t>Mimulus moschatus</t>
  </si>
  <si>
    <t>Mimulus ringens</t>
  </si>
  <si>
    <t>Minuartia glabra</t>
  </si>
  <si>
    <t>Minuartia patula</t>
  </si>
  <si>
    <t>Minuartia rubella</t>
  </si>
  <si>
    <t>Mirabilis nyctaginea</t>
  </si>
  <si>
    <t>Miscanthus sinensis</t>
  </si>
  <si>
    <t>Mitchella repens</t>
  </si>
  <si>
    <t>Mitella diphylla</t>
  </si>
  <si>
    <t>Mitella nuda</t>
  </si>
  <si>
    <t>Modiola caroliniana</t>
  </si>
  <si>
    <t>Moehringia lateriflora</t>
  </si>
  <si>
    <t>Mollugo verticillata</t>
  </si>
  <si>
    <t>Monarda didyma</t>
  </si>
  <si>
    <t>Monarda fistulosa</t>
  </si>
  <si>
    <t>Monarda punctata</t>
  </si>
  <si>
    <t>Monolepis nuttalliana</t>
  </si>
  <si>
    <t>Monotropa uniflora</t>
  </si>
  <si>
    <t>Montia chamissoi</t>
  </si>
  <si>
    <t>Montia fontana</t>
  </si>
  <si>
    <t>Montia lamprosperma</t>
  </si>
  <si>
    <t>Morus alba</t>
  </si>
  <si>
    <t>Morus rubra</t>
  </si>
  <si>
    <t>Muhlenbergia asperifolia</t>
  </si>
  <si>
    <t>Muhlenbergia capillaris</t>
  </si>
  <si>
    <t>Muhlenbergia frondosa</t>
  </si>
  <si>
    <t>Muhlenbergia glomerata</t>
  </si>
  <si>
    <t>Muhlenbergia mexicana</t>
  </si>
  <si>
    <t>Muhlenbergia racemosa</t>
  </si>
  <si>
    <t>Muhlenbergia richardsonis</t>
  </si>
  <si>
    <t>Muhlenbergia schreberi</t>
  </si>
  <si>
    <t>Muhlenbergia sylvatica</t>
  </si>
  <si>
    <t>Muhlenbergia uniflora</t>
  </si>
  <si>
    <t>Myosotis arvensis</t>
  </si>
  <si>
    <t>Myosotis discolor</t>
  </si>
  <si>
    <t>Myosotis laxa</t>
  </si>
  <si>
    <t>Myosotis macrosperma</t>
  </si>
  <si>
    <t>Myosotis scorpioides</t>
  </si>
  <si>
    <t>Myosotis sylvatica</t>
  </si>
  <si>
    <t>Myosotis verna</t>
  </si>
  <si>
    <t>Myosoton aquaticum</t>
  </si>
  <si>
    <t>Myosurus minimus</t>
  </si>
  <si>
    <t>Myrica cerifera</t>
  </si>
  <si>
    <t>Myrica gale</t>
  </si>
  <si>
    <t>Myrica pensylvanica</t>
  </si>
  <si>
    <t>Myrica pusilla</t>
  </si>
  <si>
    <t>Myriophyllum alterniflorum</t>
  </si>
  <si>
    <t>Myriophyllum brasiliense</t>
  </si>
  <si>
    <t>Myriophyllum farwellii</t>
  </si>
  <si>
    <t>Myriophyllum heterophyllum</t>
  </si>
  <si>
    <t>Myriophyllum hippuroides</t>
  </si>
  <si>
    <t>Myriophyllum humile</t>
  </si>
  <si>
    <t>Myriophyllum pinnatum</t>
  </si>
  <si>
    <t>Myriophyllum spicatum</t>
  </si>
  <si>
    <t>Myriophyllum tenellum</t>
  </si>
  <si>
    <t>Myriophyllum verticillatum</t>
  </si>
  <si>
    <t>Najas flexilis</t>
  </si>
  <si>
    <t>Najas gracillima</t>
  </si>
  <si>
    <t>Najas guadalupensis</t>
  </si>
  <si>
    <t>Najas marina</t>
  </si>
  <si>
    <t>Najas minor</t>
  </si>
  <si>
    <t>Napaea dioica</t>
  </si>
  <si>
    <t>Nasturtium microphyllum</t>
  </si>
  <si>
    <t>Nasturtium officinale</t>
  </si>
  <si>
    <t>Nelumbo lutea</t>
  </si>
  <si>
    <t>Nelumbo nucifera</t>
  </si>
  <si>
    <t>Nemopanthus mucronatus</t>
  </si>
  <si>
    <t>Nepeta cataria</t>
  </si>
  <si>
    <t>Nymphaea odorata</t>
  </si>
  <si>
    <t>Nymphaea tuberosa</t>
  </si>
  <si>
    <t>Nymphoides cordata</t>
  </si>
  <si>
    <t>Nymphoides peltata</t>
  </si>
  <si>
    <t>Nyssa sylvatica</t>
  </si>
  <si>
    <t>Oenanthe aquatica</t>
  </si>
  <si>
    <t>Oenothera biennis</t>
  </si>
  <si>
    <t>Oenothera fruticosa</t>
  </si>
  <si>
    <t>Oenothera laciniata</t>
  </si>
  <si>
    <t>Oenothera parviflora</t>
  </si>
  <si>
    <t>Oenothera perennis</t>
  </si>
  <si>
    <t>Oenothera pilosella</t>
  </si>
  <si>
    <t>Oenothera rhombipetala</t>
  </si>
  <si>
    <t>Oenothera villosa</t>
  </si>
  <si>
    <t>Oldenlandia uniflora</t>
  </si>
  <si>
    <t>Onoclea sensibilis</t>
  </si>
  <si>
    <t>Ophioglossum vulgatum</t>
  </si>
  <si>
    <t>Oplopanax horridus</t>
  </si>
  <si>
    <t>Ornithogalum umbellatum</t>
  </si>
  <si>
    <t>Orobanche uniflora</t>
  </si>
  <si>
    <t>Orontium aquaticum</t>
  </si>
  <si>
    <t>Orthocarpus luteus</t>
  </si>
  <si>
    <t>Oryzopsis hymenoides</t>
  </si>
  <si>
    <t>Osmorhiza claytonii</t>
  </si>
  <si>
    <t>Osmorhiza longistylis</t>
  </si>
  <si>
    <t>Osmunda cinnamomea</t>
  </si>
  <si>
    <t>Osmunda claytoniana</t>
  </si>
  <si>
    <t>Ostrya virginiana</t>
  </si>
  <si>
    <t>Oxalis corniculata</t>
  </si>
  <si>
    <t>Oxalis europaea</t>
  </si>
  <si>
    <t>Oxalis montana</t>
  </si>
  <si>
    <t>Oxydendrum arboreum</t>
  </si>
  <si>
    <t>Oxypolis rigidior</t>
  </si>
  <si>
    <t>Oxyria digyna</t>
  </si>
  <si>
    <t>Oxytropis lambertii</t>
  </si>
  <si>
    <t>Panicum amarum</t>
  </si>
  <si>
    <t>Panicum anceps</t>
  </si>
  <si>
    <t>Panicum capillare</t>
  </si>
  <si>
    <t>Panicum dichotomiflorum</t>
  </si>
  <si>
    <t>Panicum flexile</t>
  </si>
  <si>
    <t>Panicum gattingeri</t>
  </si>
  <si>
    <t>Panicum longifolium</t>
  </si>
  <si>
    <t>Panicum rigidulum</t>
  </si>
  <si>
    <t>Panicum tuckermanii</t>
  </si>
  <si>
    <t>Panicum verrucosum</t>
  </si>
  <si>
    <t>Panicum virgatum</t>
  </si>
  <si>
    <t>Parapholis incurva</t>
  </si>
  <si>
    <t>Parietaria floridana</t>
  </si>
  <si>
    <t>Parietaria pensylvanica</t>
  </si>
  <si>
    <t>Parnassia glauca</t>
  </si>
  <si>
    <t>Parnassia palustris</t>
  </si>
  <si>
    <t>Parnassia parviflora</t>
  </si>
  <si>
    <t>Parthenocissus quinquefolia</t>
  </si>
  <si>
    <t>Parthenocissus vitacea</t>
  </si>
  <si>
    <t>Paspalum fluitans</t>
  </si>
  <si>
    <t>Paspalum laeve</t>
  </si>
  <si>
    <t>Paspalum repens</t>
  </si>
  <si>
    <t>Paspalum setaceum</t>
  </si>
  <si>
    <t>Paulownia tomentosa</t>
  </si>
  <si>
    <t>Pedicularis canadensis</t>
  </si>
  <si>
    <t>Pedicularis furbishiae</t>
  </si>
  <si>
    <t>Pedicularis lanceolata</t>
  </si>
  <si>
    <t>Peltandra virginica</t>
  </si>
  <si>
    <t>Penstemon calycosus</t>
  </si>
  <si>
    <t>Penstemon digitalis</t>
  </si>
  <si>
    <t>Penstemon gracilis</t>
  </si>
  <si>
    <t>Penstemon laevigatus</t>
  </si>
  <si>
    <t>Penstemon pallidus</t>
  </si>
  <si>
    <t>Penthorum sedoides</t>
  </si>
  <si>
    <t>Petasites frigidus</t>
  </si>
  <si>
    <t>Petasites palmatus</t>
  </si>
  <si>
    <t>Petasites sagittatus</t>
  </si>
  <si>
    <t>Phacelia viscida</t>
  </si>
  <si>
    <t>Phalaris arundinacea</t>
  </si>
  <si>
    <t>Phalaris canariensis</t>
  </si>
  <si>
    <t>Phleum alpinum</t>
  </si>
  <si>
    <t>Phleum pratense</t>
  </si>
  <si>
    <t>Phlox divaricata</t>
  </si>
  <si>
    <t>Phlox glaberrima</t>
  </si>
  <si>
    <t>Phlox maculata</t>
  </si>
  <si>
    <t>Phlox paniculata</t>
  </si>
  <si>
    <t>Phlox pilosa</t>
  </si>
  <si>
    <t>Phragmites australis</t>
  </si>
  <si>
    <t>Phryma leptostachya</t>
  </si>
  <si>
    <t>Phyla cuneifolia</t>
  </si>
  <si>
    <t>Phyla lanceolata</t>
  </si>
  <si>
    <t>Physalis angulata</t>
  </si>
  <si>
    <t>Physalis ixocarpa</t>
  </si>
  <si>
    <t>Physalis pubescens</t>
  </si>
  <si>
    <t>Physocarpus opulifolius</t>
  </si>
  <si>
    <t>Physostegia parviflora</t>
  </si>
  <si>
    <t>Physostegia virginiana</t>
  </si>
  <si>
    <t>Phytolacca americana</t>
  </si>
  <si>
    <t>Picea glauca</t>
  </si>
  <si>
    <t>Picea mariana</t>
  </si>
  <si>
    <t>Picea rubens</t>
  </si>
  <si>
    <t>Picris echioides</t>
  </si>
  <si>
    <t>Pilea fontana</t>
  </si>
  <si>
    <t>Pilea pumila</t>
  </si>
  <si>
    <t>Pinguicula vulgaris</t>
  </si>
  <si>
    <t>Pinus banksiana</t>
  </si>
  <si>
    <t>Pinus resinosa</t>
  </si>
  <si>
    <t>Pinus rigida</t>
  </si>
  <si>
    <t>Pinus strobus</t>
  </si>
  <si>
    <t>Piperia unalascensis</t>
  </si>
  <si>
    <t>Pistia stratiotes</t>
  </si>
  <si>
    <t>Plagiobothrys figuratus</t>
  </si>
  <si>
    <t>Plantago cordata</t>
  </si>
  <si>
    <t>Plantago coronopus</t>
  </si>
  <si>
    <t>Plantago eriopoda</t>
  </si>
  <si>
    <t>Plantago heterophylla</t>
  </si>
  <si>
    <t>Plantago lanceolata</t>
  </si>
  <si>
    <t>Plantago major</t>
  </si>
  <si>
    <t>Plantago maritima</t>
  </si>
  <si>
    <t>Plantago patagonica</t>
  </si>
  <si>
    <t>Plantago pusilla</t>
  </si>
  <si>
    <t>Plantago rugelii</t>
  </si>
  <si>
    <t>Plantago virginica</t>
  </si>
  <si>
    <t>Platanthera blephariglottis</t>
  </si>
  <si>
    <t>Platanthera ciliaris</t>
  </si>
  <si>
    <t>Platanthera cristata</t>
  </si>
  <si>
    <t>Platanthera dilatata</t>
  </si>
  <si>
    <t>Platanthera flava</t>
  </si>
  <si>
    <t>Platanthera grandiflora</t>
  </si>
  <si>
    <t>Platanthera hookeri</t>
  </si>
  <si>
    <t>Platanthera hyperborea</t>
  </si>
  <si>
    <t>Platanthera lacera</t>
  </si>
  <si>
    <t>Platanthera leucophaea</t>
  </si>
  <si>
    <t>Platanthera obtusata</t>
  </si>
  <si>
    <t>Platanthera orbiculata</t>
  </si>
  <si>
    <t>Platanthera peramoena</t>
  </si>
  <si>
    <t>Platanus occidentalis</t>
  </si>
  <si>
    <t>Pluchea camphorata</t>
  </si>
  <si>
    <t>Poa alpigena</t>
  </si>
  <si>
    <t>Poa alpina</t>
  </si>
  <si>
    <t>Poa alsodes</t>
  </si>
  <si>
    <t>Poa angustifolia</t>
  </si>
  <si>
    <t>Poa annua</t>
  </si>
  <si>
    <t>Poa arida</t>
  </si>
  <si>
    <t>Poa autumnalis</t>
  </si>
  <si>
    <t>Poa chapmaniana</t>
  </si>
  <si>
    <t>Poa compressa</t>
  </si>
  <si>
    <t>Poa glaucifolia</t>
  </si>
  <si>
    <t>Poa nemoralis</t>
  </si>
  <si>
    <t>Poa paludigena</t>
  </si>
  <si>
    <t>Poa palustris</t>
  </si>
  <si>
    <t>Poa pratensis</t>
  </si>
  <si>
    <t>Poa sylvestris</t>
  </si>
  <si>
    <t>Poa trivialis</t>
  </si>
  <si>
    <t>Podophyllum peltatum</t>
  </si>
  <si>
    <t>Podostemum ceratophyllum</t>
  </si>
  <si>
    <t>Pogonia ophioglossoides</t>
  </si>
  <si>
    <t>Polanisia dodecandra</t>
  </si>
  <si>
    <t>Polemonium reptans</t>
  </si>
  <si>
    <t>Polygala brevifolia</t>
  </si>
  <si>
    <t>Polygala cruciata</t>
  </si>
  <si>
    <t>Polygala incarnata</t>
  </si>
  <si>
    <t>Polygala lutea</t>
  </si>
  <si>
    <t>Polygala mariana</t>
  </si>
  <si>
    <t>Polygala nuttallii</t>
  </si>
  <si>
    <t>Polygala polygama</t>
  </si>
  <si>
    <t>Polygala sanguinea</t>
  </si>
  <si>
    <t>Polygala senega</t>
  </si>
  <si>
    <t>Polygala verticillata</t>
  </si>
  <si>
    <t>Polygonatum biflorum</t>
  </si>
  <si>
    <t>Polygonatum commutatum</t>
  </si>
  <si>
    <t>Polygonum achoreum</t>
  </si>
  <si>
    <t>Polygonum amphibium</t>
  </si>
  <si>
    <t>Polygonum arifolium</t>
  </si>
  <si>
    <t>Polygonum aviculare</t>
  </si>
  <si>
    <t>Polygonum bistorta</t>
  </si>
  <si>
    <t>Polygonum careyi</t>
  </si>
  <si>
    <t>Polygonum convolvulus</t>
  </si>
  <si>
    <t>Polygonum cuspidatum</t>
  </si>
  <si>
    <t>Polygonum douglasii</t>
  </si>
  <si>
    <t>Polygonum erectum</t>
  </si>
  <si>
    <t>Polygonum glaucum</t>
  </si>
  <si>
    <t>Polygonum hydropiper</t>
  </si>
  <si>
    <t>Polygonum hydropiperoides</t>
  </si>
  <si>
    <t>Polygonum lapathifolium</t>
  </si>
  <si>
    <t>Polygonum opelousanum</t>
  </si>
  <si>
    <t>Polygonum orientale</t>
  </si>
  <si>
    <t>Polygonum pensylvanicum</t>
  </si>
  <si>
    <t>Polygonum perfoliatum</t>
  </si>
  <si>
    <t>Polygonum persicaria</t>
  </si>
  <si>
    <t>Polygonum punctatum</t>
  </si>
  <si>
    <t>Polygonum ramosissimum</t>
  </si>
  <si>
    <t>Polygonum robustius</t>
  </si>
  <si>
    <t>Polygonum sachalinense</t>
  </si>
  <si>
    <t>Polygonum sagittatum</t>
  </si>
  <si>
    <t>Polygonum scandens</t>
  </si>
  <si>
    <t>Polygonum setaceum</t>
  </si>
  <si>
    <t>Polygonum virginianum</t>
  </si>
  <si>
    <t>Polygonum viviparum</t>
  </si>
  <si>
    <t>Polypogon monspeliensis</t>
  </si>
  <si>
    <t>Polystichum acrostichoides</t>
  </si>
  <si>
    <t>Polystichum lonchitis</t>
  </si>
  <si>
    <t>Pontederia cordata</t>
  </si>
  <si>
    <t>Populus balsamifera</t>
  </si>
  <si>
    <t>Populus deltoides</t>
  </si>
  <si>
    <t>Populus grandidentata</t>
  </si>
  <si>
    <t>Populus heterophylla</t>
  </si>
  <si>
    <t>Populus tremula</t>
  </si>
  <si>
    <t>Portulaca oleracea</t>
  </si>
  <si>
    <t>Potamogeton alpinus</t>
  </si>
  <si>
    <t>Potamogeton amplifolius</t>
  </si>
  <si>
    <t>Potamogeton bicupulatus</t>
  </si>
  <si>
    <t>Potamogeton confervoides</t>
  </si>
  <si>
    <t>Potamogeton crispus</t>
  </si>
  <si>
    <t>Potamogeton diversifolius</t>
  </si>
  <si>
    <t>Potamogeton epihydrus</t>
  </si>
  <si>
    <t>Potamogeton foliosus</t>
  </si>
  <si>
    <t>Potamogeton friesii</t>
  </si>
  <si>
    <t>Potamogeton gramineus</t>
  </si>
  <si>
    <t>Potamogeton hillii</t>
  </si>
  <si>
    <t>Potamogeton illinoensis</t>
  </si>
  <si>
    <t>Potamogeton lateralis</t>
  </si>
  <si>
    <t>Potamogeton natans</t>
  </si>
  <si>
    <t>Potamogeton nodosus</t>
  </si>
  <si>
    <t>Potamogeton oakesianus</t>
  </si>
  <si>
    <t>Potamogeton obtusifolius</t>
  </si>
  <si>
    <t>Potamogeton pectinatus</t>
  </si>
  <si>
    <t>Potamogeton perfoliatus</t>
  </si>
  <si>
    <t>Potamogeton praelongus</t>
  </si>
  <si>
    <t>Potamogeton pulcher</t>
  </si>
  <si>
    <t>Potamogeton pusillus</t>
  </si>
  <si>
    <t>Potamogeton richardsonii</t>
  </si>
  <si>
    <t>Potamogeton robbinsii</t>
  </si>
  <si>
    <t>Potamogeton spirillus</t>
  </si>
  <si>
    <t>Potamogeton strictifolius</t>
  </si>
  <si>
    <t>Potamogeton tennesseensis</t>
  </si>
  <si>
    <t>Potamogeton vaginatus</t>
  </si>
  <si>
    <t>Potamogeton vaseyi</t>
  </si>
  <si>
    <t>Potamogeton zosteriformis</t>
  </si>
  <si>
    <t>Potentilla anserina</t>
  </si>
  <si>
    <t>Potentilla argentea</t>
  </si>
  <si>
    <t>Potentilla arguta</t>
  </si>
  <si>
    <t>Potentilla fruticosa</t>
  </si>
  <si>
    <t>Potentilla gracilis</t>
  </si>
  <si>
    <t>Potentilla millegrana</t>
  </si>
  <si>
    <t>Potentilla nicolletii</t>
  </si>
  <si>
    <t>Potentilla norvegica</t>
  </si>
  <si>
    <t>Potentilla palustris</t>
  </si>
  <si>
    <t>Potentilla paradoxa</t>
  </si>
  <si>
    <t>Potentilla pentandra</t>
  </si>
  <si>
    <t>Potentilla rivalis</t>
  </si>
  <si>
    <t>Potentilla simplex</t>
  </si>
  <si>
    <t>Primula laurentiana</t>
  </si>
  <si>
    <t>Primula mistassinica</t>
  </si>
  <si>
    <t>Prionopsis ciliata</t>
  </si>
  <si>
    <t>Proboscidea louisianica</t>
  </si>
  <si>
    <t>Proserpinaca palustris</t>
  </si>
  <si>
    <t>Proserpinaca pectinata</t>
  </si>
  <si>
    <t>Prunella vulgaris</t>
  </si>
  <si>
    <t>Prunus alleghaniensis</t>
  </si>
  <si>
    <t>Prunus americana</t>
  </si>
  <si>
    <t>Prunus nigra</t>
  </si>
  <si>
    <t>Prunus pensylvanica</t>
  </si>
  <si>
    <t>Prunus serotina</t>
  </si>
  <si>
    <t>Prunus virginiana</t>
  </si>
  <si>
    <t>Psilocarya nitens</t>
  </si>
  <si>
    <t>Psilocarya scirpoides</t>
  </si>
  <si>
    <t>Ptelea trifoliata</t>
  </si>
  <si>
    <t>Pteridium aquilinum</t>
  </si>
  <si>
    <t>Ptilimnium capillaceum</t>
  </si>
  <si>
    <t>Puccinellia airoides</t>
  </si>
  <si>
    <t>Puccinellia distans</t>
  </si>
  <si>
    <t>Puccinellia fasciculata</t>
  </si>
  <si>
    <t>Puccinellia fernaldii</t>
  </si>
  <si>
    <t>Puccinellia langeana</t>
  </si>
  <si>
    <t>Puccinellia maritima</t>
  </si>
  <si>
    <t>Puccinellia nuttalliana</t>
  </si>
  <si>
    <t>Puccinellia pallida</t>
  </si>
  <si>
    <t>Puccinellia paupercula</t>
  </si>
  <si>
    <t>Pycnanthemum flexuosum</t>
  </si>
  <si>
    <t>Pycnanthemum muticum</t>
  </si>
  <si>
    <t>Pycnanthemum tenuifolium</t>
  </si>
  <si>
    <t>Pycnanthemum verticillatum</t>
  </si>
  <si>
    <t>Pycnanthemum virginianum</t>
  </si>
  <si>
    <t>Pyrola asarifolia</t>
  </si>
  <si>
    <t>Pyrola chlorantha</t>
  </si>
  <si>
    <t>Pyrola minor</t>
  </si>
  <si>
    <t>Pyrola rotundifolia</t>
  </si>
  <si>
    <t>Pyrola secunda</t>
  </si>
  <si>
    <t>Pyrola uliginosa</t>
  </si>
  <si>
    <t>Pyrola uniflora</t>
  </si>
  <si>
    <t>Pyrularia pubera</t>
  </si>
  <si>
    <t>Pyxidanthera barbulata</t>
  </si>
  <si>
    <t>Quercus alba</t>
  </si>
  <si>
    <t>Quercus bicolor</t>
  </si>
  <si>
    <t>Quercus falcata</t>
  </si>
  <si>
    <t>Quercus imbricaria</t>
  </si>
  <si>
    <t>Quercus laurifolia</t>
  </si>
  <si>
    <t>Quercus macrocarpa</t>
  </si>
  <si>
    <t>Quercus michauxii</t>
  </si>
  <si>
    <t>Quercus palustris</t>
  </si>
  <si>
    <t>Quercus phellos</t>
  </si>
  <si>
    <t>Quercus prinoides</t>
  </si>
  <si>
    <t>Quercus prinus</t>
  </si>
  <si>
    <t>Quercus rubra</t>
  </si>
  <si>
    <t>Quercus shumardii</t>
  </si>
  <si>
    <t>Quercus stellata</t>
  </si>
  <si>
    <t>Ranunculus abortivus</t>
  </si>
  <si>
    <t>Ranunculus acris</t>
  </si>
  <si>
    <t>Ranunculus allegheniensis</t>
  </si>
  <si>
    <t>Ranunculus ambigens</t>
  </si>
  <si>
    <t>Ranunculus arvensis</t>
  </si>
  <si>
    <t>Ranunculus bulbosus</t>
  </si>
  <si>
    <t>Ranunculus carolinianus</t>
  </si>
  <si>
    <t>Ranunculus cymbalaria</t>
  </si>
  <si>
    <t>Ranunculus fascicularis</t>
  </si>
  <si>
    <t>Ranunculus flabellaris</t>
  </si>
  <si>
    <t>Ranunculus flammula</t>
  </si>
  <si>
    <t>Ranunculus gmelinii</t>
  </si>
  <si>
    <t>Ranunculus hispidus</t>
  </si>
  <si>
    <t>Ranunculus lapponicus</t>
  </si>
  <si>
    <t>Ranunculus longirostris</t>
  </si>
  <si>
    <t>Ranunculus macounii</t>
  </si>
  <si>
    <t>Ranunculus micranthus</t>
  </si>
  <si>
    <t>Ranunculus parviflorus</t>
  </si>
  <si>
    <t>Ranunculus pensylvanicus</t>
  </si>
  <si>
    <t>Ranunculus pusillus</t>
  </si>
  <si>
    <t>Ranunculus recurvatus</t>
  </si>
  <si>
    <t>Ranunculus repens</t>
  </si>
  <si>
    <t>Ranunculus sardous</t>
  </si>
  <si>
    <t>Ranunculus sceleratus</t>
  </si>
  <si>
    <t>Ranunculus septentrionalis</t>
  </si>
  <si>
    <t>Ranunculus subrigidus</t>
  </si>
  <si>
    <t>Ranunculus trichophyllus</t>
  </si>
  <si>
    <t>Rhamnus alnifolia</t>
  </si>
  <si>
    <t>Rhamnus caroliniana</t>
  </si>
  <si>
    <t>Rhamnus cathartica</t>
  </si>
  <si>
    <t>Rhamnus frangula</t>
  </si>
  <si>
    <t>Rhamnus lanceolata</t>
  </si>
  <si>
    <t>Rhexia mariana</t>
  </si>
  <si>
    <t>Rhexia virginica</t>
  </si>
  <si>
    <t>Rhinanthus crista-galli</t>
  </si>
  <si>
    <t>Rhododendron arborescens</t>
  </si>
  <si>
    <t>Rhododendron canadense</t>
  </si>
  <si>
    <t>Rhododendron canescens</t>
  </si>
  <si>
    <t>Rhododendron lapponicum</t>
  </si>
  <si>
    <t>Rhododendron maximum</t>
  </si>
  <si>
    <t>Rhododendron periclymenoides</t>
  </si>
  <si>
    <t>Rhododendron prinophyllum</t>
  </si>
  <si>
    <t>Rhododendron serrulatum</t>
  </si>
  <si>
    <t>Rhododendron viscosum</t>
  </si>
  <si>
    <t>Rhus copallinum</t>
  </si>
  <si>
    <t>Rhynchospora alba</t>
  </si>
  <si>
    <t>Rhynchospora capillacea</t>
  </si>
  <si>
    <t>Rhynchospora capitellata</t>
  </si>
  <si>
    <t>Rhynchospora cephalantha</t>
  </si>
  <si>
    <t>Rhynchospora chalarocephala</t>
  </si>
  <si>
    <t>Rhynchospora fusca</t>
  </si>
  <si>
    <t>Rhynchospora glomerata</t>
  </si>
  <si>
    <t>Rhynchospora gracilenta</t>
  </si>
  <si>
    <t>Rhynchospora inundata</t>
  </si>
  <si>
    <t>Rhynchospora macrostachya</t>
  </si>
  <si>
    <t>Rhynchospora pallida</t>
  </si>
  <si>
    <t>Rhynchospora smallii</t>
  </si>
  <si>
    <t>Rhynchospora torreyana</t>
  </si>
  <si>
    <t>Ribes americanum</t>
  </si>
  <si>
    <t>Ribes aureum</t>
  </si>
  <si>
    <t>Ribes glandulosum</t>
  </si>
  <si>
    <t>Ribes hirtellum</t>
  </si>
  <si>
    <t>Ribes hudsonianum</t>
  </si>
  <si>
    <t>Ribes lacustre</t>
  </si>
  <si>
    <t>Ribes odoratum</t>
  </si>
  <si>
    <t>Ribes triste</t>
  </si>
  <si>
    <t>Ricinus communis</t>
  </si>
  <si>
    <t>Robinia pseudoacacia</t>
  </si>
  <si>
    <t>Rorippa amphibia</t>
  </si>
  <si>
    <t>Rorippa austriaca</t>
  </si>
  <si>
    <t>Rorippa curvipes</t>
  </si>
  <si>
    <t>Rorippa palustris</t>
  </si>
  <si>
    <t>Rorippa prostrata</t>
  </si>
  <si>
    <t>Rorippa sessiliflora</t>
  </si>
  <si>
    <t>Rorippa sinuata</t>
  </si>
  <si>
    <t>Rorippa sylvestris</t>
  </si>
  <si>
    <t>Rorippa teres</t>
  </si>
  <si>
    <t>Rorippa truncata</t>
  </si>
  <si>
    <t>Rosa acicularis</t>
  </si>
  <si>
    <t>Rosa arkansana</t>
  </si>
  <si>
    <t>Rosa blanda</t>
  </si>
  <si>
    <t>Rosa carolina</t>
  </si>
  <si>
    <t>Rosa micrantha</t>
  </si>
  <si>
    <t>Rosa multiflora</t>
  </si>
  <si>
    <t>Rosa nitida</t>
  </si>
  <si>
    <t>Rosa palustris</t>
  </si>
  <si>
    <t>Rosa rugosa</t>
  </si>
  <si>
    <t>Rosa setigera</t>
  </si>
  <si>
    <t>Rosa virginiana</t>
  </si>
  <si>
    <t>Rosa woodsii</t>
  </si>
  <si>
    <t>Rotala ramosior</t>
  </si>
  <si>
    <t>Rubus acaulis</t>
  </si>
  <si>
    <t>Rubus allegheniensis</t>
  </si>
  <si>
    <t>Rubus alumnus</t>
  </si>
  <si>
    <t>Rubus arcticus</t>
  </si>
  <si>
    <t>Rubus argutus</t>
  </si>
  <si>
    <t>Rubus ascendens</t>
  </si>
  <si>
    <t>Rubus baileyanus</t>
  </si>
  <si>
    <t>Rubus chamaemorus</t>
  </si>
  <si>
    <t>Rubus cuneifolius</t>
  </si>
  <si>
    <t>Rubus discolor</t>
  </si>
  <si>
    <t>Rubus enslenii</t>
  </si>
  <si>
    <t>Rubus flagellaris</t>
  </si>
  <si>
    <t>Rubus floricomus</t>
  </si>
  <si>
    <t>Rubus hispidoides</t>
  </si>
  <si>
    <t>Rubus hispidus</t>
  </si>
  <si>
    <t>Rubus idaeus</t>
  </si>
  <si>
    <t>Rubus laciniatus</t>
  </si>
  <si>
    <t>Rubus lawrencei</t>
  </si>
  <si>
    <t>Rubus louisianus</t>
  </si>
  <si>
    <t>Rubus missouricus</t>
  </si>
  <si>
    <t>Rubus multiformis</t>
  </si>
  <si>
    <t>Rubus parviflorus</t>
  </si>
  <si>
    <t>Rubus plus</t>
  </si>
  <si>
    <t>Rubus procerus</t>
  </si>
  <si>
    <t>Rubus pubescens</t>
  </si>
  <si>
    <t>Rubus schoolcraftianus</t>
  </si>
  <si>
    <t>Rubus semisetosus</t>
  </si>
  <si>
    <t>Rubus setosus</t>
  </si>
  <si>
    <t>Rubus spectatus</t>
  </si>
  <si>
    <t>Rubus stipulatus</t>
  </si>
  <si>
    <t>Rubus strigosus</t>
  </si>
  <si>
    <t>Rubus subtractus</t>
  </si>
  <si>
    <t>Rubus tardatus</t>
  </si>
  <si>
    <t>Rubus trivialis</t>
  </si>
  <si>
    <t>Rubus uvidus</t>
  </si>
  <si>
    <t>Rubus wheeleri</t>
  </si>
  <si>
    <t>Rudbeckia fulgida</t>
  </si>
  <si>
    <t>Rudbeckia hirta</t>
  </si>
  <si>
    <t>Rudbeckia laciniata</t>
  </si>
  <si>
    <t>Rudbeckia subtomentosa</t>
  </si>
  <si>
    <t>Rudbeckia triloba</t>
  </si>
  <si>
    <t>Ruellia humilis</t>
  </si>
  <si>
    <t>Ruellia strepens</t>
  </si>
  <si>
    <t>Rumex acetosa</t>
  </si>
  <si>
    <t>Rumex acetosella</t>
  </si>
  <si>
    <t>Rumex altissimus</t>
  </si>
  <si>
    <t>Rumex britannica</t>
  </si>
  <si>
    <t>Rumex conglomeratus</t>
  </si>
  <si>
    <t>Rumex crispus</t>
  </si>
  <si>
    <t>Rumex domesticus</t>
  </si>
  <si>
    <t>Rumex fueginus</t>
  </si>
  <si>
    <t>Rumex hastatulus</t>
  </si>
  <si>
    <t>Rumex obtusifolius</t>
  </si>
  <si>
    <t>Rumex occidentalis</t>
  </si>
  <si>
    <t>Rumex orbiculatus</t>
  </si>
  <si>
    <t>Rumex pallidus</t>
  </si>
  <si>
    <t>Rumex pulcher</t>
  </si>
  <si>
    <t>Rumex stenophyllus</t>
  </si>
  <si>
    <t>Rumex triangulivalvis</t>
  </si>
  <si>
    <t>Rumex verticillatus</t>
  </si>
  <si>
    <t>Ruppia maritima</t>
  </si>
  <si>
    <t>Sabatia angularis</t>
  </si>
  <si>
    <t>Sabatia campanulata</t>
  </si>
  <si>
    <t>Sabatia campestris</t>
  </si>
  <si>
    <t>Sabatia dodecandra</t>
  </si>
  <si>
    <t>Sabatia kennedyana</t>
  </si>
  <si>
    <t>Sabatia stellaris</t>
  </si>
  <si>
    <t>Sacciolepis striata</t>
  </si>
  <si>
    <t>Sagina decumbens</t>
  </si>
  <si>
    <t>Sagina nodosa</t>
  </si>
  <si>
    <t>Sagina procumbens</t>
  </si>
  <si>
    <t>Sagittaria brevirostra</t>
  </si>
  <si>
    <t>Sagittaria calycina</t>
  </si>
  <si>
    <t>Sagittaria cristata</t>
  </si>
  <si>
    <t>Sagittaria cuneata</t>
  </si>
  <si>
    <t>Sagittaria engelmanniana</t>
  </si>
  <si>
    <t>Sagittaria graminea</t>
  </si>
  <si>
    <t>Sagittaria latifolia</t>
  </si>
  <si>
    <t>Sagittaria platyphylla</t>
  </si>
  <si>
    <t>Sagittaria rigida</t>
  </si>
  <si>
    <t>Sagittaria stagnorum</t>
  </si>
  <si>
    <t>Sagittaria subulata</t>
  </si>
  <si>
    <t>Salicornia bigelovii</t>
  </si>
  <si>
    <t>Salicornia europaea</t>
  </si>
  <si>
    <t>Salicornia perennis</t>
  </si>
  <si>
    <t>Salicornia rubra</t>
  </si>
  <si>
    <t>Salicornia virginica</t>
  </si>
  <si>
    <t>Salix alba</t>
  </si>
  <si>
    <t>Salix amygdaloides</t>
  </si>
  <si>
    <t>Salix arctophila</t>
  </si>
  <si>
    <t>Salix argyrocarpa</t>
  </si>
  <si>
    <t>Salix babylonica</t>
  </si>
  <si>
    <t>Salix bebbiana</t>
  </si>
  <si>
    <t>Salix candida</t>
  </si>
  <si>
    <t>Salix caroliniana</t>
  </si>
  <si>
    <t>Salix cordata</t>
  </si>
  <si>
    <t>Salix discolor</t>
  </si>
  <si>
    <t>Salix eriocephala</t>
  </si>
  <si>
    <t>Salix fragilis</t>
  </si>
  <si>
    <t>Salix humilis</t>
  </si>
  <si>
    <t>Salix lucida</t>
  </si>
  <si>
    <t>Salix myricoides</t>
  </si>
  <si>
    <t>Salix nigra</t>
  </si>
  <si>
    <t>Salix pedicellaris</t>
  </si>
  <si>
    <t>Salix pellita</t>
  </si>
  <si>
    <t>Salix petiolaris</t>
  </si>
  <si>
    <t>Salix planifolia</t>
  </si>
  <si>
    <t>Salix purpurea</t>
  </si>
  <si>
    <t>Salix pyrifolia</t>
  </si>
  <si>
    <t>Salix rigida</t>
  </si>
  <si>
    <t>Salix sericea</t>
  </si>
  <si>
    <t>Salix serissima</t>
  </si>
  <si>
    <t>Salix viminalis</t>
  </si>
  <si>
    <t>Salsola kali</t>
  </si>
  <si>
    <t>Salsola pestifer</t>
  </si>
  <si>
    <t>Salvia lyrata</t>
  </si>
  <si>
    <t>Salvinia auriculata</t>
  </si>
  <si>
    <t>Sambucus canadensis</t>
  </si>
  <si>
    <t>Sambucus racemosa</t>
  </si>
  <si>
    <t>Samolus parviflorus</t>
  </si>
  <si>
    <t>Sanguinaria canadensis</t>
  </si>
  <si>
    <t>Sanguisorba canadensis</t>
  </si>
  <si>
    <t>Sanguisorba officinalis</t>
  </si>
  <si>
    <t>Sanicula canadensis</t>
  </si>
  <si>
    <t>Sanicula gregaria</t>
  </si>
  <si>
    <t>Sanicula marilandica</t>
  </si>
  <si>
    <t>Saponaria officinalis</t>
  </si>
  <si>
    <t>Sarracenia purpurea</t>
  </si>
  <si>
    <t>Sassafras albidum</t>
  </si>
  <si>
    <t>Satureja arkansana</t>
  </si>
  <si>
    <t>Saururus cernuus</t>
  </si>
  <si>
    <t>Saxifraga aizoides</t>
  </si>
  <si>
    <t>Saxifraga cernua</t>
  </si>
  <si>
    <t>Saxifraga forbesii</t>
  </si>
  <si>
    <t>Saxifraga micranthidifolia</t>
  </si>
  <si>
    <t>Saxifraga oppositifolia</t>
  </si>
  <si>
    <t>Saxifraga pensylvanica</t>
  </si>
  <si>
    <t>Saxifraga tricuspidata</t>
  </si>
  <si>
    <t>Saxifraga virginiensis</t>
  </si>
  <si>
    <t>Scheuchzeria palustris</t>
  </si>
  <si>
    <t>Schizachne purpurascens</t>
  </si>
  <si>
    <t>Schizachyrium scoparium</t>
  </si>
  <si>
    <t>Schizaea pusilla</t>
  </si>
  <si>
    <t>Schwalbea americana</t>
  </si>
  <si>
    <t>Scirpus acutus</t>
  </si>
  <si>
    <t>Scirpus americanus</t>
  </si>
  <si>
    <t>Scirpus ancistrochaetus</t>
  </si>
  <si>
    <t>Scirpus atrocinctus</t>
  </si>
  <si>
    <t>Scirpus atrovirens</t>
  </si>
  <si>
    <t>Scirpus cespitosus</t>
  </si>
  <si>
    <t>Scirpus clintonii</t>
  </si>
  <si>
    <t>Scirpus cylindricus</t>
  </si>
  <si>
    <t>Scirpus cyperinus</t>
  </si>
  <si>
    <t>Scirpus etuberculatus</t>
  </si>
  <si>
    <t>Scirpus expansus</t>
  </si>
  <si>
    <t>Scirpus fluviatilis</t>
  </si>
  <si>
    <t>Scirpus georgianus</t>
  </si>
  <si>
    <t>Scirpus hallii</t>
  </si>
  <si>
    <t>Scirpus hattorianus</t>
  </si>
  <si>
    <t>Scirpus heterochaetus</t>
  </si>
  <si>
    <t>Scirpus longii</t>
  </si>
  <si>
    <t>Scirpus maritimus</t>
  </si>
  <si>
    <t>Scirpus microcarpus</t>
  </si>
  <si>
    <t>Scirpus pallidus</t>
  </si>
  <si>
    <t>Scirpus pedicellatus</t>
  </si>
  <si>
    <t>Scirpus pendulus</t>
  </si>
  <si>
    <t>Scirpus polyphyllus</t>
  </si>
  <si>
    <t>Scirpus pungens</t>
  </si>
  <si>
    <t>Scirpus purshianus</t>
  </si>
  <si>
    <t>Scirpus robustus</t>
  </si>
  <si>
    <t>Scirpus smithii</t>
  </si>
  <si>
    <t>Scirpus subterminalis</t>
  </si>
  <si>
    <t>Scirpus torreyi</t>
  </si>
  <si>
    <t>Scirpus tuberosus</t>
  </si>
  <si>
    <t>Scirpus validus</t>
  </si>
  <si>
    <t>Scleranthus annuus</t>
  </si>
  <si>
    <t>Scleria flaccida</t>
  </si>
  <si>
    <t>Scleria minor</t>
  </si>
  <si>
    <t>Scleria nitida</t>
  </si>
  <si>
    <t>Scleria pauciflora</t>
  </si>
  <si>
    <t>Scleria reticularis</t>
  </si>
  <si>
    <t>Scleria setacea</t>
  </si>
  <si>
    <t>Scleria triglomerata</t>
  </si>
  <si>
    <t>Scleria verticillata</t>
  </si>
  <si>
    <t>Sclerolepis uniflora</t>
  </si>
  <si>
    <t>Scolochloa festucacea</t>
  </si>
  <si>
    <t>Scrophularia lanceolata</t>
  </si>
  <si>
    <t>Scrophularia marilandica</t>
  </si>
  <si>
    <t>Scutellaria galericulata</t>
  </si>
  <si>
    <t>Scutellaria integrifolia</t>
  </si>
  <si>
    <t>Scutellaria lateriflora</t>
  </si>
  <si>
    <t>Scutellaria nervosa</t>
  </si>
  <si>
    <t>Scutellaria ovata</t>
  </si>
  <si>
    <t>Scutellaria parvula</t>
  </si>
  <si>
    <t>Sedum rosea</t>
  </si>
  <si>
    <t>Selaginella apoda</t>
  </si>
  <si>
    <t>Selaginella selaginoides</t>
  </si>
  <si>
    <t>Senecio anonymus</t>
  </si>
  <si>
    <t>Senecio aureus</t>
  </si>
  <si>
    <t>Senecio congestus</t>
  </si>
  <si>
    <t>Senecio eremophilus</t>
  </si>
  <si>
    <t>Senecio glabellus</t>
  </si>
  <si>
    <t>Senecio indecorus</t>
  </si>
  <si>
    <t>Senecio integerrimus</t>
  </si>
  <si>
    <t>Senecio obovatus</t>
  </si>
  <si>
    <t>Senecio pauciflorus</t>
  </si>
  <si>
    <t>Senecio pauperculus</t>
  </si>
  <si>
    <t>Senecio plattensis</t>
  </si>
  <si>
    <t>Senecio schweinitzianus</t>
  </si>
  <si>
    <t>Senecio vulgaris</t>
  </si>
  <si>
    <t>Sesbania exaltata</t>
  </si>
  <si>
    <t>Sesuvium maritimum</t>
  </si>
  <si>
    <t>Setaria faberi</t>
  </si>
  <si>
    <t>Setaria geniculata</t>
  </si>
  <si>
    <t>Setaria glauca</t>
  </si>
  <si>
    <t>Setaria italica</t>
  </si>
  <si>
    <t>Setaria verticillata</t>
  </si>
  <si>
    <t>Shepherdia canadensis</t>
  </si>
  <si>
    <t>Sibara virginica</t>
  </si>
  <si>
    <t>Sicyos angulatus</t>
  </si>
  <si>
    <t>Sida hermaphrodita</t>
  </si>
  <si>
    <t>Sida spinosa</t>
  </si>
  <si>
    <t>Silene acaulis</t>
  </si>
  <si>
    <t>Silene nivea</t>
  </si>
  <si>
    <t>Silphium perfoliatum</t>
  </si>
  <si>
    <t>Silphium terebinthinaceum</t>
  </si>
  <si>
    <t>Sisymbrium altissimum</t>
  </si>
  <si>
    <t>Sisyrinchium albidum</t>
  </si>
  <si>
    <t>Sisyrinchium angustifolium</t>
  </si>
  <si>
    <t>Sisyrinchium arenicola</t>
  </si>
  <si>
    <t>Sisyrinchium atlanticum</t>
  </si>
  <si>
    <t>Sisyrinchium montanum</t>
  </si>
  <si>
    <t>Sisyrinchium mucronatum</t>
  </si>
  <si>
    <t>Sium carsonii</t>
  </si>
  <si>
    <t>Sium floridanum</t>
  </si>
  <si>
    <t>Sium suave</t>
  </si>
  <si>
    <t>Smilacina racemosa</t>
  </si>
  <si>
    <t>Smilacina stellata</t>
  </si>
  <si>
    <t>Smilacina trifolia</t>
  </si>
  <si>
    <t>Smilax glauca</t>
  </si>
  <si>
    <t>Smilax herbacea</t>
  </si>
  <si>
    <t>Smilax hispida</t>
  </si>
  <si>
    <t>Smilax pseudochina</t>
  </si>
  <si>
    <t>Smilax pulverulenta</t>
  </si>
  <si>
    <t>Smilax rotundifolia</t>
  </si>
  <si>
    <t>Smilax tamnoides</t>
  </si>
  <si>
    <t>Solanum americanum</t>
  </si>
  <si>
    <t>Solanum carolinense</t>
  </si>
  <si>
    <t>Solanum dulcamara</t>
  </si>
  <si>
    <t>Solanum nigrum</t>
  </si>
  <si>
    <t>Solanum tuberosum</t>
  </si>
  <si>
    <t>Solidago altissima</t>
  </si>
  <si>
    <t>Solidago boottii</t>
  </si>
  <si>
    <t>Solidago caesia</t>
  </si>
  <si>
    <t>Solidago canadensis</t>
  </si>
  <si>
    <t>Solidago elliottii</t>
  </si>
  <si>
    <t>Solidago flexicaulis</t>
  </si>
  <si>
    <t>Solidago gigantea</t>
  </si>
  <si>
    <t>Solidago houghtonii</t>
  </si>
  <si>
    <t>Solidago nuttallii</t>
  </si>
  <si>
    <t>Solidago ohioensis</t>
  </si>
  <si>
    <t>Solidago patula</t>
  </si>
  <si>
    <t>Solidago puberula</t>
  </si>
  <si>
    <t>Solidago riddellii</t>
  </si>
  <si>
    <t>Solidago rigida</t>
  </si>
  <si>
    <t>Solidago rugosa</t>
  </si>
  <si>
    <t>Solidago sempervirens</t>
  </si>
  <si>
    <t>Solidago uliginosa</t>
  </si>
  <si>
    <t>Sonchus arvensis</t>
  </si>
  <si>
    <t>Sonchus asper</t>
  </si>
  <si>
    <t>Sonchus oleraceus</t>
  </si>
  <si>
    <t>Sorbus americana</t>
  </si>
  <si>
    <t>Sorbus decora</t>
  </si>
  <si>
    <t>Sorghastrum nutans</t>
  </si>
  <si>
    <t>Sorghum bicolor</t>
  </si>
  <si>
    <t>Sorghum halepense</t>
  </si>
  <si>
    <t>Sparganium americanum</t>
  </si>
  <si>
    <t>Sparganium androcladum</t>
  </si>
  <si>
    <t>Sparganium chlorocarpum</t>
  </si>
  <si>
    <t>Sparganium emersum</t>
  </si>
  <si>
    <t>Sparganium eurycarpum</t>
  </si>
  <si>
    <t>Sparganium fluctuans</t>
  </si>
  <si>
    <t>Sparganium glomeratum</t>
  </si>
  <si>
    <t>Sparganium minimum</t>
  </si>
  <si>
    <t>Spartina alterniflora</t>
  </si>
  <si>
    <t>Spartina cynosuroides</t>
  </si>
  <si>
    <t>Spartina gracilis</t>
  </si>
  <si>
    <t>Spartina patens</t>
  </si>
  <si>
    <t>Spartina pectinata</t>
  </si>
  <si>
    <t>Spergularia canadensis</t>
  </si>
  <si>
    <t>Spergularia marina</t>
  </si>
  <si>
    <t>Spergularia media</t>
  </si>
  <si>
    <t>Spergularia rubra</t>
  </si>
  <si>
    <t>Sphenopholis obtusata</t>
  </si>
  <si>
    <t>Sphenopholis pensylvanica</t>
  </si>
  <si>
    <t>Spiraea alba</t>
  </si>
  <si>
    <t>Spiraea betulifolia</t>
  </si>
  <si>
    <t>Spiraea japonica</t>
  </si>
  <si>
    <t>Spiraea latifolia</t>
  </si>
  <si>
    <t>Spiraea salicifolia</t>
  </si>
  <si>
    <t>Spiraea tomentosa</t>
  </si>
  <si>
    <t>Spiranthes cernua</t>
  </si>
  <si>
    <t>Spiranthes grayi</t>
  </si>
  <si>
    <t>Spiranthes lacera</t>
  </si>
  <si>
    <t>Spiranthes laciniata</t>
  </si>
  <si>
    <t>Spiranthes lucida</t>
  </si>
  <si>
    <t>Spiranthes magnicamporum</t>
  </si>
  <si>
    <t>Spiranthes ovalis</t>
  </si>
  <si>
    <t>Spiranthes romanzoffiana</t>
  </si>
  <si>
    <t>Spiranthes vernalis</t>
  </si>
  <si>
    <t>Spirodela oligorrhiza</t>
  </si>
  <si>
    <t>Spirodela polyrhiza</t>
  </si>
  <si>
    <t>Sporobolus airoides</t>
  </si>
  <si>
    <t>Sporobolus cryptandrus</t>
  </si>
  <si>
    <t>Sporobolus heterolepis</t>
  </si>
  <si>
    <t>Sporobolus indicus</t>
  </si>
  <si>
    <t>Sporobolus neglectus</t>
  </si>
  <si>
    <t>Sporobolus pyramidatus</t>
  </si>
  <si>
    <t>Sporobolus vaginiflorus</t>
  </si>
  <si>
    <t>Stachys aspera</t>
  </si>
  <si>
    <t>Stachys cordata</t>
  </si>
  <si>
    <t>Stachys hispida</t>
  </si>
  <si>
    <t>Stachys hyssopifolia</t>
  </si>
  <si>
    <t>Stachys palustris</t>
  </si>
  <si>
    <t>Stachys tenuifolia</t>
  </si>
  <si>
    <t>Staphylea trifolia</t>
  </si>
  <si>
    <t>Stellaria alsine</t>
  </si>
  <si>
    <t>Stellaria crassifolia</t>
  </si>
  <si>
    <t>Stellaria graminea</t>
  </si>
  <si>
    <t>Stellaria humifusa</t>
  </si>
  <si>
    <t>Stellaria laeta</t>
  </si>
  <si>
    <t>Stellaria longifolia</t>
  </si>
  <si>
    <t>Stellaria longipes</t>
  </si>
  <si>
    <t>Stellaria media</t>
  </si>
  <si>
    <t>Stellaria palustris</t>
  </si>
  <si>
    <t>Stenanthium gramineum</t>
  </si>
  <si>
    <t>Stipa avenacea</t>
  </si>
  <si>
    <t>Streptopus amplexifolius</t>
  </si>
  <si>
    <t>Streptopus roseus</t>
  </si>
  <si>
    <t>Strophostyles helvola</t>
  </si>
  <si>
    <t>Strophostyles umbellata</t>
  </si>
  <si>
    <t>Suaeda americana</t>
  </si>
  <si>
    <t>Suaeda depressa</t>
  </si>
  <si>
    <t>Suaeda linearis</t>
  </si>
  <si>
    <t>Suaeda maritima</t>
  </si>
  <si>
    <t>Suaeda richii</t>
  </si>
  <si>
    <t>Subularia aquatica</t>
  </si>
  <si>
    <t>Symphoricarpos albus</t>
  </si>
  <si>
    <t>Symphoricarpos orbiculatus</t>
  </si>
  <si>
    <t>Symphytum tuberosum</t>
  </si>
  <si>
    <t>Symplocarpus foetidus</t>
  </si>
  <si>
    <t>Symplocos tinctoria</t>
  </si>
  <si>
    <t>Tamarix parviflora</t>
  </si>
  <si>
    <t>Taraxacum officinale</t>
  </si>
  <si>
    <t>Taxodium distichum</t>
  </si>
  <si>
    <t>Taxus canadensis</t>
  </si>
  <si>
    <t>Teucrium canadense</t>
  </si>
  <si>
    <t>Thalictrum confine</t>
  </si>
  <si>
    <t>Thalictrum dasycarpum</t>
  </si>
  <si>
    <t>Thalictrum dioicum</t>
  </si>
  <si>
    <t>Thalictrum pubescens</t>
  </si>
  <si>
    <t>Thalictrum revolutum</t>
  </si>
  <si>
    <t>Thaspium barbinode</t>
  </si>
  <si>
    <t>Thelypteris hexagonoptera</t>
  </si>
  <si>
    <t>Thelypteris noveboracensis</t>
  </si>
  <si>
    <t>Thelypteris simulata</t>
  </si>
  <si>
    <t>Thlaspi arvense</t>
  </si>
  <si>
    <t>Thuja occidentalis</t>
  </si>
  <si>
    <t>Tiarella cordifolia</t>
  </si>
  <si>
    <t>Tilia americana</t>
  </si>
  <si>
    <t>Tipularia discolor</t>
  </si>
  <si>
    <t>Tofieldia glutinosa</t>
  </si>
  <si>
    <t>Tofieldia pusilla</t>
  </si>
  <si>
    <t>Toxicodendron radicans</t>
  </si>
  <si>
    <t>Toxicodendron rydbergii</t>
  </si>
  <si>
    <t>Toxicodendron vernix</t>
  </si>
  <si>
    <t>Tradescantia bracteata</t>
  </si>
  <si>
    <t>Tradescantia occidentalis</t>
  </si>
  <si>
    <t>Tradescantia ohiensis</t>
  </si>
  <si>
    <t>Tradescantia virginiana</t>
  </si>
  <si>
    <t>Trapa natans</t>
  </si>
  <si>
    <t>Tridens flavus</t>
  </si>
  <si>
    <t>Tridens strictus</t>
  </si>
  <si>
    <t>Trientalis borealis</t>
  </si>
  <si>
    <t>Trifolium depauperatum</t>
  </si>
  <si>
    <t>Trifolium dubium</t>
  </si>
  <si>
    <t>Trifolium fragiferum</t>
  </si>
  <si>
    <t>Trifolium fucatum</t>
  </si>
  <si>
    <t>Trifolium hybridum</t>
  </si>
  <si>
    <t>Trifolium pratense</t>
  </si>
  <si>
    <t>Trifolium repens</t>
  </si>
  <si>
    <t>Trifolium resupinatum</t>
  </si>
  <si>
    <t>Triglochin maritimum</t>
  </si>
  <si>
    <t>Triglochin palustre</t>
  </si>
  <si>
    <t>Trillium cernuum</t>
  </si>
  <si>
    <t>Trillium erectum</t>
  </si>
  <si>
    <t>Trillium flexipes</t>
  </si>
  <si>
    <t>Trillium recurvatum</t>
  </si>
  <si>
    <t>Trillium sessile</t>
  </si>
  <si>
    <t>Trillium undulatum</t>
  </si>
  <si>
    <t>Triodanis perfoliata</t>
  </si>
  <si>
    <t>Triphora trianthophora</t>
  </si>
  <si>
    <t>Tripsacum dactyloides</t>
  </si>
  <si>
    <t>Trisetum melicoides</t>
  </si>
  <si>
    <t>Trisetum spicatum</t>
  </si>
  <si>
    <t>Trollius laxus</t>
  </si>
  <si>
    <t>Tsuga canadensis</t>
  </si>
  <si>
    <t>Tussilago farfara</t>
  </si>
  <si>
    <t>Typha angustifolia</t>
  </si>
  <si>
    <t>Typha domingensis</t>
  </si>
  <si>
    <t>Typha latifolia</t>
  </si>
  <si>
    <t>Ulmus americana</t>
  </si>
  <si>
    <t>Ulmus rubra</t>
  </si>
  <si>
    <t>Ulmus thomasii</t>
  </si>
  <si>
    <t>Urtica chamaedryoides</t>
  </si>
  <si>
    <t>Urtica dioica</t>
  </si>
  <si>
    <t>Utricularia biflora</t>
  </si>
  <si>
    <t>Utricularia cornuta</t>
  </si>
  <si>
    <t>Utricularia fibrosa</t>
  </si>
  <si>
    <t>Utricularia geminiscapa</t>
  </si>
  <si>
    <t>Utricularia gibba</t>
  </si>
  <si>
    <t>Utricularia inflata</t>
  </si>
  <si>
    <t>Utricularia intermedia</t>
  </si>
  <si>
    <t>Utricularia juncea</t>
  </si>
  <si>
    <t>Utricularia macrorhiza</t>
  </si>
  <si>
    <t>Utricularia minor</t>
  </si>
  <si>
    <t>Utricularia ochroleuca</t>
  </si>
  <si>
    <t>Utricularia purpurea</t>
  </si>
  <si>
    <t>Utricularia radiata</t>
  </si>
  <si>
    <t>Utricularia resupinata</t>
  </si>
  <si>
    <t>Utricularia subulata</t>
  </si>
  <si>
    <t>Uvularia perfoliata</t>
  </si>
  <si>
    <t>Uvularia puberula</t>
  </si>
  <si>
    <t>Uvularia sessilifolia</t>
  </si>
  <si>
    <t>Vaccinium angustifolium</t>
  </si>
  <si>
    <t>Vaccinium caesariense</t>
  </si>
  <si>
    <t>Vaccinium caesium</t>
  </si>
  <si>
    <t>Vaccinium cespitosum</t>
  </si>
  <si>
    <t>Vaccinium constablaei</t>
  </si>
  <si>
    <t>Vaccinium corymbosum</t>
  </si>
  <si>
    <t>Vaccinium macrocarpon</t>
  </si>
  <si>
    <t>Vaccinium membranaceum</t>
  </si>
  <si>
    <t>Vaccinium myrtilloides</t>
  </si>
  <si>
    <t>Vaccinium ovalifolium</t>
  </si>
  <si>
    <t>Vaccinium oxycoccos</t>
  </si>
  <si>
    <t>Vaccinium stamineum</t>
  </si>
  <si>
    <t>Vaccinium uliginosum</t>
  </si>
  <si>
    <t>Vahlodea atropurpurea</t>
  </si>
  <si>
    <t>Valeriana edulis</t>
  </si>
  <si>
    <t>Valeriana pauciflora</t>
  </si>
  <si>
    <t>Valerianella radiata</t>
  </si>
  <si>
    <t>Valerianella umbilicata</t>
  </si>
  <si>
    <t>Valerianella woodsiana</t>
  </si>
  <si>
    <t>Vallisneria americana</t>
  </si>
  <si>
    <t>Veratrum viride</t>
  </si>
  <si>
    <t>Verbascum blattaria</t>
  </si>
  <si>
    <t>Verbena bonariensis</t>
  </si>
  <si>
    <t>Verbena bracteata</t>
  </si>
  <si>
    <t>Verbena hastata</t>
  </si>
  <si>
    <t>Verbena lasiostachys</t>
  </si>
  <si>
    <t>Verbena officinalis</t>
  </si>
  <si>
    <t>Verbena urticifolia</t>
  </si>
  <si>
    <t>Verbesina alternifolia</t>
  </si>
  <si>
    <t>Verbesina encelioides</t>
  </si>
  <si>
    <t>Vernonia arkansana</t>
  </si>
  <si>
    <t>Vernonia baldwinii</t>
  </si>
  <si>
    <t>Vernonia fasciculata</t>
  </si>
  <si>
    <t>Vernonia gigantea</t>
  </si>
  <si>
    <t>Vernonia missurica</t>
  </si>
  <si>
    <t>Vernonia noveboracensis</t>
  </si>
  <si>
    <t>Veronica americana</t>
  </si>
  <si>
    <t>Veronica arvensis</t>
  </si>
  <si>
    <t>Veronica beccabunga</t>
  </si>
  <si>
    <t>Veronica catenata</t>
  </si>
  <si>
    <t>Veronica officinalis</t>
  </si>
  <si>
    <t>Veronica peregrina</t>
  </si>
  <si>
    <t>Veronica scutellata</t>
  </si>
  <si>
    <t>Veronica serpyllifolia</t>
  </si>
  <si>
    <t>Veronica wormskjoldii</t>
  </si>
  <si>
    <t>Veronicastrum virginicum</t>
  </si>
  <si>
    <t>Viburnum acerifolium</t>
  </si>
  <si>
    <t>Viburnum cassinoides</t>
  </si>
  <si>
    <t>Viburnum dentatum</t>
  </si>
  <si>
    <t>Viburnum edule</t>
  </si>
  <si>
    <t>Viburnum lantanoides</t>
  </si>
  <si>
    <t>Viburnum lentago</t>
  </si>
  <si>
    <t>Viburnum nudum</t>
  </si>
  <si>
    <t>Viburnum plicatum</t>
  </si>
  <si>
    <t>Viburnum prunifolium</t>
  </si>
  <si>
    <t>Viburnum recognitum</t>
  </si>
  <si>
    <t>Viburnum trilobum</t>
  </si>
  <si>
    <t>Vicia americana</t>
  </si>
  <si>
    <t>Vicia caroliniana</t>
  </si>
  <si>
    <t>Vicia sativa</t>
  </si>
  <si>
    <t>Viola adunca</t>
  </si>
  <si>
    <t>Viola affinis</t>
  </si>
  <si>
    <t>Viola appalachiensis</t>
  </si>
  <si>
    <t>Viola bicolor</t>
  </si>
  <si>
    <t>Viola blanda</t>
  </si>
  <si>
    <t>Viola brittoniana</t>
  </si>
  <si>
    <t>Viola conspersa</t>
  </si>
  <si>
    <t>Viola cucullata</t>
  </si>
  <si>
    <t>Viola hastata</t>
  </si>
  <si>
    <t>Viola incognita</t>
  </si>
  <si>
    <t>Viola labradorica</t>
  </si>
  <si>
    <t>Viola lanceolata</t>
  </si>
  <si>
    <t>Viola missouriensis</t>
  </si>
  <si>
    <t>Viola nephrophylla</t>
  </si>
  <si>
    <t>Viola pallens</t>
  </si>
  <si>
    <t>Viola palustris</t>
  </si>
  <si>
    <t>Viola papilionacea</t>
  </si>
  <si>
    <t>Viola pedata</t>
  </si>
  <si>
    <t>Viola pedatifida</t>
  </si>
  <si>
    <t>Viola pensylvanica</t>
  </si>
  <si>
    <t>Viola pratincola</t>
  </si>
  <si>
    <t>Viola primulifolia</t>
  </si>
  <si>
    <t>Viola pubescens</t>
  </si>
  <si>
    <t>Viola renifolia</t>
  </si>
  <si>
    <t>Viola rostrata</t>
  </si>
  <si>
    <t>Viola rotundifolia</t>
  </si>
  <si>
    <t>Viola sagittata</t>
  </si>
  <si>
    <t>Viola septemloba</t>
  </si>
  <si>
    <t>Viola septentrionalis</t>
  </si>
  <si>
    <t>Viola sororia</t>
  </si>
  <si>
    <t>Viola striata</t>
  </si>
  <si>
    <t>Viola viarum</t>
  </si>
  <si>
    <t>Vitis aestivalis</t>
  </si>
  <si>
    <t>Vitis cinerea</t>
  </si>
  <si>
    <t>Vitis labrusca</t>
  </si>
  <si>
    <t>Vitis palmata</t>
  </si>
  <si>
    <t>Vitis riparia</t>
  </si>
  <si>
    <t>Vitis vulpina</t>
  </si>
  <si>
    <t>Vulpia bromoides</t>
  </si>
  <si>
    <t>Vulpia myuros</t>
  </si>
  <si>
    <t>Vulpia octoflora</t>
  </si>
  <si>
    <t>Wisteria frutescens</t>
  </si>
  <si>
    <t>Wisteria macrostachya</t>
  </si>
  <si>
    <t>Wolffia columbiana</t>
  </si>
  <si>
    <t>Wolffia papulifera</t>
  </si>
  <si>
    <t>Wolffia punctata</t>
  </si>
  <si>
    <t>Wolffiella floridana</t>
  </si>
  <si>
    <t>Wolffiella gladiata</t>
  </si>
  <si>
    <t>Woodwardia areolata</t>
  </si>
  <si>
    <t>Woodwardia virginica</t>
  </si>
  <si>
    <t>Xanthium spinosum</t>
  </si>
  <si>
    <t>Xanthium strumarium</t>
  </si>
  <si>
    <t>Xanthorhiza simplicissima</t>
  </si>
  <si>
    <t>Xyris difformis</t>
  </si>
  <si>
    <t>Xyris jupicai</t>
  </si>
  <si>
    <t>Xyris montana</t>
  </si>
  <si>
    <t>Xyris smalliana</t>
  </si>
  <si>
    <t>Xyris torta</t>
  </si>
  <si>
    <t>Zannichellia palustris</t>
  </si>
  <si>
    <t>Zigadenus elegans</t>
  </si>
  <si>
    <t>Zigadenus glaucus</t>
  </si>
  <si>
    <t>Zigadenus leimanthoides</t>
  </si>
  <si>
    <t>Zizania aquatica</t>
  </si>
  <si>
    <t>Zizia aptera</t>
  </si>
  <si>
    <t>Zizia aurea</t>
  </si>
  <si>
    <t>Zostera marina</t>
  </si>
  <si>
    <t>Zosterella dubia</t>
  </si>
  <si>
    <t>7.5R 8/1</t>
  </si>
  <si>
    <t>7.5R 7/1</t>
  </si>
  <si>
    <t>7.5R 6/1</t>
  </si>
  <si>
    <t>7.5R 5/1</t>
  </si>
  <si>
    <t>7.5R 4/1</t>
  </si>
  <si>
    <t>7.5R 3/1</t>
  </si>
  <si>
    <t>7.5R 2.5/1</t>
  </si>
  <si>
    <t>7.5R 8/2</t>
  </si>
  <si>
    <t>7.5R 7/2</t>
  </si>
  <si>
    <t>7.5R 6/2</t>
  </si>
  <si>
    <t>7.5R 5/2</t>
  </si>
  <si>
    <t>7.5R 4/2</t>
  </si>
  <si>
    <t>7.5R 3/2</t>
  </si>
  <si>
    <t>7.5R 2.5/2</t>
  </si>
  <si>
    <t>7.5R 8/3</t>
  </si>
  <si>
    <t>7.5R 7/3</t>
  </si>
  <si>
    <t>7.5R 6/3</t>
  </si>
  <si>
    <t>7.5R 5/3</t>
  </si>
  <si>
    <t>7.5R 4/3</t>
  </si>
  <si>
    <t>7.5R 3/3</t>
  </si>
  <si>
    <t>7.5R 8/4</t>
  </si>
  <si>
    <t>7.5R 7/4</t>
  </si>
  <si>
    <t>7.5R 6/4</t>
  </si>
  <si>
    <t>7.5R 5/4</t>
  </si>
  <si>
    <t>7.5R 4/4</t>
  </si>
  <si>
    <t>7.5R 3/4</t>
  </si>
  <si>
    <t>7.5R 7/6</t>
  </si>
  <si>
    <t>7.5R 6/6</t>
  </si>
  <si>
    <t>7.5R 5/6</t>
  </si>
  <si>
    <t>7.5R 4/6</t>
  </si>
  <si>
    <t>7.5R 3/6</t>
  </si>
  <si>
    <t>7.5R 7/8</t>
  </si>
  <si>
    <t>7.5R 6/8</t>
  </si>
  <si>
    <t>7.5R 5/8</t>
  </si>
  <si>
    <t>7.5R 4/8</t>
  </si>
  <si>
    <t>7.5R 2.5/3</t>
  </si>
  <si>
    <t>7.5R 2.5/4</t>
  </si>
  <si>
    <t>7.5R 3/8</t>
  </si>
  <si>
    <t>5R 8/1</t>
  </si>
  <si>
    <t>5R 7/1</t>
  </si>
  <si>
    <t>5R 6/1</t>
  </si>
  <si>
    <t>5R 5/1</t>
  </si>
  <si>
    <t>5R 4/1</t>
  </si>
  <si>
    <t>5R 3/1</t>
  </si>
  <si>
    <t>5R 2.5/1</t>
  </si>
  <si>
    <t>5R 8/2</t>
  </si>
  <si>
    <t>5R 7/2</t>
  </si>
  <si>
    <t>5R 6/2</t>
  </si>
  <si>
    <t>5R 5/2</t>
  </si>
  <si>
    <t>5R 4/2</t>
  </si>
  <si>
    <t>5R 3/2</t>
  </si>
  <si>
    <t>5R 2.5/2</t>
  </si>
  <si>
    <t>5R 8/3</t>
  </si>
  <si>
    <t>5R 7/3</t>
  </si>
  <si>
    <t>5R 6/3</t>
  </si>
  <si>
    <t>5R 5/3</t>
  </si>
  <si>
    <t>5R 4/3</t>
  </si>
  <si>
    <t>5R 3/3</t>
  </si>
  <si>
    <t>5R 2.5/3</t>
  </si>
  <si>
    <t>5R 8/4</t>
  </si>
  <si>
    <t>5R 7/4</t>
  </si>
  <si>
    <t>5R 6/4</t>
  </si>
  <si>
    <t>5R 5/4</t>
  </si>
  <si>
    <t>5R 4/4</t>
  </si>
  <si>
    <t>5R 3/4</t>
  </si>
  <si>
    <t>5R 7/6</t>
  </si>
  <si>
    <t>5R 6/6</t>
  </si>
  <si>
    <t>5R 5/6</t>
  </si>
  <si>
    <t>5R 4/6</t>
  </si>
  <si>
    <t>5R 7/8</t>
  </si>
  <si>
    <t>5R 6/8</t>
  </si>
  <si>
    <t>5R 5/8</t>
  </si>
  <si>
    <t>5R 4/8</t>
  </si>
  <si>
    <t>5R</t>
  </si>
  <si>
    <t>7.5YR 8.5/1</t>
  </si>
  <si>
    <t>7.5YR 9/1</t>
  </si>
  <si>
    <t>7.5YR 9.5/1</t>
  </si>
  <si>
    <t>10YR 8.5/1</t>
  </si>
  <si>
    <t>10YR 9/1</t>
  </si>
  <si>
    <t>10YR 9.5/1</t>
  </si>
  <si>
    <t>7.5YR 9.5/2</t>
  </si>
  <si>
    <t>7.5YR 9/2</t>
  </si>
  <si>
    <t>7.5YR 8.5/2</t>
  </si>
  <si>
    <t>10YR 9.5/2</t>
  </si>
  <si>
    <t>10YR 9/2</t>
  </si>
  <si>
    <t>10YR 8.5/2</t>
  </si>
  <si>
    <t>2.5Y 8.5/1</t>
  </si>
  <si>
    <t>2.5Y 9/1</t>
  </si>
  <si>
    <t>2.5Y 9.5/1</t>
  </si>
  <si>
    <t>2.5Y 9.5/2</t>
  </si>
  <si>
    <t>2.5Y 9/2</t>
  </si>
  <si>
    <t>2.5Y 8.5/2</t>
  </si>
  <si>
    <t>10Y 6/2</t>
  </si>
  <si>
    <t>10Y 5/2</t>
  </si>
  <si>
    <t>10Y 4/2</t>
  </si>
  <si>
    <t>10Y 3/2</t>
  </si>
  <si>
    <t>10Y 6/4</t>
  </si>
  <si>
    <t>10Y 5/4</t>
  </si>
  <si>
    <t>10Y 4/4</t>
  </si>
  <si>
    <t>10Y 3/4</t>
  </si>
  <si>
    <t>5GY 6/2</t>
  </si>
  <si>
    <t>5GY 5/2</t>
  </si>
  <si>
    <t>5GY 4/2</t>
  </si>
  <si>
    <t>5GY 3/2</t>
  </si>
  <si>
    <t>5GY 6/4</t>
  </si>
  <si>
    <t>5GY 5/4</t>
  </si>
  <si>
    <t>5GY 4/4</t>
  </si>
  <si>
    <t>5GY 3/4</t>
  </si>
  <si>
    <t>Abelmoschus</t>
  </si>
  <si>
    <t/>
  </si>
  <si>
    <t>Abelmoschus esculentus</t>
  </si>
  <si>
    <t>Abies</t>
  </si>
  <si>
    <t>Abies balsamea var. phanerolepis</t>
  </si>
  <si>
    <t>Abies concolor</t>
  </si>
  <si>
    <t>Abies concolor var. concolor</t>
  </si>
  <si>
    <t>Abies homolepis</t>
  </si>
  <si>
    <t>Abies magnifica</t>
  </si>
  <si>
    <t>Abutilon</t>
  </si>
  <si>
    <t>Acalypha</t>
  </si>
  <si>
    <t>Acalypha australis</t>
  </si>
  <si>
    <t>Acalypha gracilens</t>
  </si>
  <si>
    <t>Acanthospermum</t>
  </si>
  <si>
    <t>Acanthospermum australe</t>
  </si>
  <si>
    <t>Acanthospermum humile</t>
  </si>
  <si>
    <t>Acer</t>
  </si>
  <si>
    <t>Acer campestre</t>
  </si>
  <si>
    <t>Acer ginnala</t>
  </si>
  <si>
    <t>Acer nigrum</t>
  </si>
  <si>
    <t>Acer palmatum</t>
  </si>
  <si>
    <t>Acer platanoides</t>
  </si>
  <si>
    <t>Acer pseudoplatanus</t>
  </si>
  <si>
    <t>Acer tataricum</t>
  </si>
  <si>
    <t>Achillea</t>
  </si>
  <si>
    <t>Achillea ageratum</t>
  </si>
  <si>
    <t>Achillea distans</t>
  </si>
  <si>
    <t>Achillea filipendulina</t>
  </si>
  <si>
    <t>Achillea ligustica</t>
  </si>
  <si>
    <t>Achillea millefolium var. borealis</t>
  </si>
  <si>
    <t>Achillea millefolium var. nigrescens</t>
  </si>
  <si>
    <t>Achillea millefolium var. occidentalis</t>
  </si>
  <si>
    <t>Achillea nobilis</t>
  </si>
  <si>
    <t>Achillea ptarmica</t>
  </si>
  <si>
    <t>Achillea sibirica</t>
  </si>
  <si>
    <t>Achnatherum</t>
  </si>
  <si>
    <t>Achnatherum hymenoides</t>
  </si>
  <si>
    <t>Acinos</t>
  </si>
  <si>
    <t>Acinos arvensis</t>
  </si>
  <si>
    <t>Aconitum</t>
  </si>
  <si>
    <t>Aconitum napellus</t>
  </si>
  <si>
    <t>Aconitum noveboracense</t>
  </si>
  <si>
    <t>Acorus</t>
  </si>
  <si>
    <t>Acorus americanus</t>
  </si>
  <si>
    <t>Acroptilon</t>
  </si>
  <si>
    <t>Acroptilon repens</t>
  </si>
  <si>
    <t>Actaea</t>
  </si>
  <si>
    <t>Actaea pachypoda</t>
  </si>
  <si>
    <t>Actaea racemosa</t>
  </si>
  <si>
    <t>Actaea rubra</t>
  </si>
  <si>
    <t>Actinidia</t>
  </si>
  <si>
    <t>Actinidia arguta</t>
  </si>
  <si>
    <t>Actinidia polygama</t>
  </si>
  <si>
    <t>Adenocaulon</t>
  </si>
  <si>
    <t>Adenocaulon bicolor</t>
  </si>
  <si>
    <t>Adiantum</t>
  </si>
  <si>
    <t>Adiantum aleuticum</t>
  </si>
  <si>
    <t>Adiantum hispidulum</t>
  </si>
  <si>
    <t>Adiantum viridimontanum</t>
  </si>
  <si>
    <t>Adlumia</t>
  </si>
  <si>
    <t>Adlumia fungosa</t>
  </si>
  <si>
    <t>Adonis</t>
  </si>
  <si>
    <t>Adonis aestivalis</t>
  </si>
  <si>
    <t>Adonis vernalis</t>
  </si>
  <si>
    <t>Adoxa</t>
  </si>
  <si>
    <t>Aegilops</t>
  </si>
  <si>
    <t>Aegilops crassa</t>
  </si>
  <si>
    <t>Aegilops cylindrica</t>
  </si>
  <si>
    <t>Aegilops geniculata</t>
  </si>
  <si>
    <t>Aegilops triuncialis</t>
  </si>
  <si>
    <t>Aegopodium</t>
  </si>
  <si>
    <t>Aesculus</t>
  </si>
  <si>
    <t>Aesculus flava</t>
  </si>
  <si>
    <t>Aesculus hippocastanum</t>
  </si>
  <si>
    <t>Aesculus parviflora</t>
  </si>
  <si>
    <t>Aethusa</t>
  </si>
  <si>
    <t>Aethusa cynapium</t>
  </si>
  <si>
    <t>Agalinis</t>
  </si>
  <si>
    <t>Agalinis acuta</t>
  </si>
  <si>
    <t>Agalinis auriculata</t>
  </si>
  <si>
    <t>Agalinis gattingeri</t>
  </si>
  <si>
    <t>Agalinis setacea</t>
  </si>
  <si>
    <t>Agalinis skinneriana</t>
  </si>
  <si>
    <t>Agastache</t>
  </si>
  <si>
    <t>Agastache foeniculum</t>
  </si>
  <si>
    <t>Agastache scrophulariifolia</t>
  </si>
  <si>
    <t>Ageratina</t>
  </si>
  <si>
    <t>Ageratina altissima var. angustata</t>
  </si>
  <si>
    <t>Ageratina aromatica</t>
  </si>
  <si>
    <t>Ageratum</t>
  </si>
  <si>
    <t>Ageratum houstonianum</t>
  </si>
  <si>
    <t>Agoseris</t>
  </si>
  <si>
    <t>Agrimonia</t>
  </si>
  <si>
    <t>Agrimonia eupatoria</t>
  </si>
  <si>
    <t>Agrimonia microcarpa</t>
  </si>
  <si>
    <t>Agrimonia pubescens</t>
  </si>
  <si>
    <t>Agropyron</t>
  </si>
  <si>
    <t>Agropyron cristatum</t>
  </si>
  <si>
    <t>Agropyron desertorum</t>
  </si>
  <si>
    <t>Agrostemma</t>
  </si>
  <si>
    <t>Agrostemma githago</t>
  </si>
  <si>
    <t>Agrostis</t>
  </si>
  <si>
    <t>Agrostis capillaris</t>
  </si>
  <si>
    <t>Agrostis elliottiana</t>
  </si>
  <si>
    <t>Agrostis exarata</t>
  </si>
  <si>
    <t>Agrostis mertensii</t>
  </si>
  <si>
    <t>Agrostis pallens</t>
  </si>
  <si>
    <t>Ailanthus</t>
  </si>
  <si>
    <t>Aira</t>
  </si>
  <si>
    <t>Aira caryophyllea</t>
  </si>
  <si>
    <t>Aira praecox</t>
  </si>
  <si>
    <t>Ajuga</t>
  </si>
  <si>
    <t>Ajuga genevensis</t>
  </si>
  <si>
    <t>Ajuga reptans</t>
  </si>
  <si>
    <t>Akebia</t>
  </si>
  <si>
    <t>Akebia quinata</t>
  </si>
  <si>
    <t>Albizia</t>
  </si>
  <si>
    <t>Albizia julibrissin</t>
  </si>
  <si>
    <t>Alcea</t>
  </si>
  <si>
    <t>Alcea rosea</t>
  </si>
  <si>
    <t>Alchemilla</t>
  </si>
  <si>
    <t>Alchemilla filicaulis</t>
  </si>
  <si>
    <t>Alchemilla monticola</t>
  </si>
  <si>
    <t>Aletris</t>
  </si>
  <si>
    <t>Alisma</t>
  </si>
  <si>
    <t>Alisma triviale</t>
  </si>
  <si>
    <t>Alliaria</t>
  </si>
  <si>
    <t>Allium</t>
  </si>
  <si>
    <t>Allium ampeloprasum</t>
  </si>
  <si>
    <t>Allium burdickii</t>
  </si>
  <si>
    <t>Allium cepa</t>
  </si>
  <si>
    <t>Allium cernuum</t>
  </si>
  <si>
    <t>Allium fistulosum</t>
  </si>
  <si>
    <t>Allium oleraceum</t>
  </si>
  <si>
    <t>Allium porrum</t>
  </si>
  <si>
    <t>Allium sativum</t>
  </si>
  <si>
    <t>Allium schoenoprasum var. sibiricum</t>
  </si>
  <si>
    <t>Allium scorodoprasum</t>
  </si>
  <si>
    <t>Allium stellatum</t>
  </si>
  <si>
    <t>Allium textile</t>
  </si>
  <si>
    <t>Allium tuberosum</t>
  </si>
  <si>
    <t>Alnus</t>
  </si>
  <si>
    <t>Alnus viridis</t>
  </si>
  <si>
    <t>Alopecurus</t>
  </si>
  <si>
    <t>Alternanthera</t>
  </si>
  <si>
    <t>Alternanthera pungens</t>
  </si>
  <si>
    <t>Althaea</t>
  </si>
  <si>
    <t>Althaea hirsuta</t>
  </si>
  <si>
    <t>Alyssum</t>
  </si>
  <si>
    <t>Alyssum alyssoides</t>
  </si>
  <si>
    <t>Alyssum murale</t>
  </si>
  <si>
    <t>Amaranthus</t>
  </si>
  <si>
    <t>Amaranthus blitum</t>
  </si>
  <si>
    <t>Amaranthus caudatus</t>
  </si>
  <si>
    <t>Amaranthus crispus</t>
  </si>
  <si>
    <t>Amaranthus cruentus</t>
  </si>
  <si>
    <t>Amaranthus deflexus</t>
  </si>
  <si>
    <t>Amaranthus dubius</t>
  </si>
  <si>
    <t>Amaranthus graecizans</t>
  </si>
  <si>
    <t>Amaranthus hybridus</t>
  </si>
  <si>
    <t>Amaranthus hypochondriacus</t>
  </si>
  <si>
    <t>Amaranthus powellii</t>
  </si>
  <si>
    <t>Amaranthus tricolor</t>
  </si>
  <si>
    <t>Amaranthus viridis</t>
  </si>
  <si>
    <t>Amberboa</t>
  </si>
  <si>
    <t>Amberboa moschata</t>
  </si>
  <si>
    <t>Ambrosia</t>
  </si>
  <si>
    <t>Ambrosia acanthicarpa</t>
  </si>
  <si>
    <t>Ambrosia artemisiifolia var. elatior</t>
  </si>
  <si>
    <t>Ambrosia artemisiifolia var. paniculata</t>
  </si>
  <si>
    <t>Ambrosia bidentata</t>
  </si>
  <si>
    <t>Ambrosia tomentosa</t>
  </si>
  <si>
    <t>Ambrosia trifida var. texana</t>
  </si>
  <si>
    <t>Amelanchier</t>
  </si>
  <si>
    <t>Amelanchier humilis</t>
  </si>
  <si>
    <t>Amelanchier interior</t>
  </si>
  <si>
    <t>Amelanchier laevis</t>
  </si>
  <si>
    <t>Amelanchier nantucketensis</t>
  </si>
  <si>
    <t>Amelanchier sanguinea</t>
  </si>
  <si>
    <t>Amelanchier stolonifera</t>
  </si>
  <si>
    <t>Amianthium</t>
  </si>
  <si>
    <t>Amianthium muscitoxicum</t>
  </si>
  <si>
    <t>Ammannia</t>
  </si>
  <si>
    <t>Ammannia robusta</t>
  </si>
  <si>
    <t>Ammophila</t>
  </si>
  <si>
    <t>Ammophila champlainensis</t>
  </si>
  <si>
    <t>Amorpha</t>
  </si>
  <si>
    <t>Amorpha canescens</t>
  </si>
  <si>
    <t>Ampelopsis</t>
  </si>
  <si>
    <t>Ampelopsis aconitifolia</t>
  </si>
  <si>
    <t>Ampelopsis brevipedunculata</t>
  </si>
  <si>
    <t>Amphiachyris</t>
  </si>
  <si>
    <t>Amphiachyris dracunculoides</t>
  </si>
  <si>
    <t>Amphicarpaea</t>
  </si>
  <si>
    <t>Amphicarpum</t>
  </si>
  <si>
    <t>Amsinckia</t>
  </si>
  <si>
    <t>Amsinckia lycopsoides</t>
  </si>
  <si>
    <t>Amsinckia menziesii</t>
  </si>
  <si>
    <t>Amsinckia spectabilis</t>
  </si>
  <si>
    <t>Amsonia</t>
  </si>
  <si>
    <t>Amsonia tabernaemontana var. salicifolia</t>
  </si>
  <si>
    <t>Anagallis arvensis ssp. foemina</t>
  </si>
  <si>
    <t>Anagallis minima</t>
  </si>
  <si>
    <t>Anchusa</t>
  </si>
  <si>
    <t>Anchusa arvensis</t>
  </si>
  <si>
    <t>Anchusa azurea</t>
  </si>
  <si>
    <t>Anchusa barrelieri</t>
  </si>
  <si>
    <t>Anchusa officinalis</t>
  </si>
  <si>
    <t>Andromeda</t>
  </si>
  <si>
    <t>Andropogon</t>
  </si>
  <si>
    <t>Andropogon hallii</t>
  </si>
  <si>
    <t>Androsace</t>
  </si>
  <si>
    <t>Androsace maxima</t>
  </si>
  <si>
    <t>Anemone</t>
  </si>
  <si>
    <t>Anemone blanda</t>
  </si>
  <si>
    <t>Anemone caroliniana</t>
  </si>
  <si>
    <t>Anemone cylindrica</t>
  </si>
  <si>
    <t>Anemone multifida</t>
  </si>
  <si>
    <t>Anemone nemorosa</t>
  </si>
  <si>
    <t>Anethum</t>
  </si>
  <si>
    <t>Anethum graveolens</t>
  </si>
  <si>
    <t>Angelica</t>
  </si>
  <si>
    <t>Angelica venenosa</t>
  </si>
  <si>
    <t>Anoda</t>
  </si>
  <si>
    <t>Antennaria</t>
  </si>
  <si>
    <t>Antennaria howellii</t>
  </si>
  <si>
    <t>Antennaria microphylla</t>
  </si>
  <si>
    <t>Antennaria neglecta</t>
  </si>
  <si>
    <t>Antennaria parlinii</t>
  </si>
  <si>
    <t>Antennaria parvifolia</t>
  </si>
  <si>
    <t>Antennaria plantaginifolia</t>
  </si>
  <si>
    <t>Antennaria rosea</t>
  </si>
  <si>
    <t>Antennaria virginica</t>
  </si>
  <si>
    <t>Anthemis</t>
  </si>
  <si>
    <t>Anthemis arvensis</t>
  </si>
  <si>
    <t>Anthemis tinctoria</t>
  </si>
  <si>
    <t>Anthoxanthum</t>
  </si>
  <si>
    <t>Anthoxanthum aristatum</t>
  </si>
  <si>
    <t>Anthoxanthum monticola</t>
  </si>
  <si>
    <t>Anthriscus</t>
  </si>
  <si>
    <t>Anthriscus caucalis</t>
  </si>
  <si>
    <t>Anthriscus cerefolium</t>
  </si>
  <si>
    <t>Anthriscus sylvestris</t>
  </si>
  <si>
    <t>Anthyllis</t>
  </si>
  <si>
    <t>Anthyllis vulneraria</t>
  </si>
  <si>
    <t>Antirrhinum</t>
  </si>
  <si>
    <t>Antirrhinum majus</t>
  </si>
  <si>
    <t>Apera</t>
  </si>
  <si>
    <t>Apera interrupta</t>
  </si>
  <si>
    <t>Aphanes</t>
  </si>
  <si>
    <t>Aphanes microcarpa</t>
  </si>
  <si>
    <t>Apios</t>
  </si>
  <si>
    <t>Apium</t>
  </si>
  <si>
    <t>Aplectrum</t>
  </si>
  <si>
    <t>Apocynum</t>
  </si>
  <si>
    <t>Apocynum androsaemifolium</t>
  </si>
  <si>
    <t>Aquilegia</t>
  </si>
  <si>
    <t>Aquilegia brevistyla</t>
  </si>
  <si>
    <t>Aquilegia vulgaris</t>
  </si>
  <si>
    <t>Arabidopsis</t>
  </si>
  <si>
    <t>Arabidopsis thaliana</t>
  </si>
  <si>
    <t>Arabis</t>
  </si>
  <si>
    <t>Arabis canadensis</t>
  </si>
  <si>
    <t>Arabis glabra</t>
  </si>
  <si>
    <t>Arabis laevigata</t>
  </si>
  <si>
    <t>Arabis missouriensis</t>
  </si>
  <si>
    <t>Arabis patens</t>
  </si>
  <si>
    <t>Arabis procurrens</t>
  </si>
  <si>
    <t>Arabis shortii</t>
  </si>
  <si>
    <t>Arachis</t>
  </si>
  <si>
    <t>Arachis hypogaea</t>
  </si>
  <si>
    <t>Aralia</t>
  </si>
  <si>
    <t>Aralia elata</t>
  </si>
  <si>
    <t>Aralia hispida</t>
  </si>
  <si>
    <t>Aralia racemosa</t>
  </si>
  <si>
    <t>Arceuthobium</t>
  </si>
  <si>
    <t>Arceuthobium pusillum</t>
  </si>
  <si>
    <t>Arctium</t>
  </si>
  <si>
    <t>Arctium lappa</t>
  </si>
  <si>
    <t>Arctium minus</t>
  </si>
  <si>
    <t>Arctium tomentosum</t>
  </si>
  <si>
    <t>Arctium vulgare</t>
  </si>
  <si>
    <t>Arctostaphylos</t>
  </si>
  <si>
    <t>Arenaria</t>
  </si>
  <si>
    <t>Arethusa</t>
  </si>
  <si>
    <t>Argemone</t>
  </si>
  <si>
    <t>Argemone albiflora</t>
  </si>
  <si>
    <t>Argemone mexicana</t>
  </si>
  <si>
    <t>Argentina anserina</t>
  </si>
  <si>
    <t>Argentina egedii</t>
  </si>
  <si>
    <t>Arisaema</t>
  </si>
  <si>
    <t>Aristida</t>
  </si>
  <si>
    <t>Aristida adscensionis</t>
  </si>
  <si>
    <t>Aristida basiramea</t>
  </si>
  <si>
    <t>Aristida oligantha</t>
  </si>
  <si>
    <t>Aristida purpurascens</t>
  </si>
  <si>
    <t>Aristida purpurea</t>
  </si>
  <si>
    <t>Aristida tuberculosa</t>
  </si>
  <si>
    <t>Aristolochia</t>
  </si>
  <si>
    <t>Aristolochia clematitis</t>
  </si>
  <si>
    <t>Aristolochia macrophylla</t>
  </si>
  <si>
    <t>Armoracia</t>
  </si>
  <si>
    <t>Arnica</t>
  </si>
  <si>
    <t>Arnica cordifolia</t>
  </si>
  <si>
    <t>Arnica lanceolata</t>
  </si>
  <si>
    <t>Arnica lonchophylla</t>
  </si>
  <si>
    <t>Arnoglossum</t>
  </si>
  <si>
    <t>Arnoglossum atriplicifolium</t>
  </si>
  <si>
    <t>Arnoglossum reniforme</t>
  </si>
  <si>
    <t>Arnoseris</t>
  </si>
  <si>
    <t>Arnoseris minima</t>
  </si>
  <si>
    <t>Arrhenatherum</t>
  </si>
  <si>
    <t>Artemisia</t>
  </si>
  <si>
    <t>Artemisia abrotanum</t>
  </si>
  <si>
    <t>Artemisia absinthium</t>
  </si>
  <si>
    <t>Artemisia campestris</t>
  </si>
  <si>
    <t>Artemisia carruthii</t>
  </si>
  <si>
    <t>Artemisia dracunculus</t>
  </si>
  <si>
    <t>Artemisia filifolia</t>
  </si>
  <si>
    <t>Artemisia frigida</t>
  </si>
  <si>
    <t>Artemisia pontica</t>
  </si>
  <si>
    <t>Artemisia serrata</t>
  </si>
  <si>
    <t>Artemisia stelleriana</t>
  </si>
  <si>
    <t>Artemisia tridentata</t>
  </si>
  <si>
    <t>Artemisia tripartita</t>
  </si>
  <si>
    <t>Artemisia umbelliformis</t>
  </si>
  <si>
    <t>Artemisia vulgaris</t>
  </si>
  <si>
    <t>Artemisia vulgaris var. vulgaris</t>
  </si>
  <si>
    <t>Arthraxon</t>
  </si>
  <si>
    <t>Aruncus</t>
  </si>
  <si>
    <t>Arundinaria gigantea ssp. tecta</t>
  </si>
  <si>
    <t>Asarum</t>
  </si>
  <si>
    <t>Asarum canadense</t>
  </si>
  <si>
    <t>Asclepias</t>
  </si>
  <si>
    <t>Asclepias amplexicaulis</t>
  </si>
  <si>
    <t>Asclepias lanuginosa</t>
  </si>
  <si>
    <t>Asclepias meadii</t>
  </si>
  <si>
    <t>Asclepias ovalifolia</t>
  </si>
  <si>
    <t>Asclepias quadrifolia</t>
  </si>
  <si>
    <t>Asclepias sullivantii</t>
  </si>
  <si>
    <t>Asclepias syriaca</t>
  </si>
  <si>
    <t>Asclepias tuberosa</t>
  </si>
  <si>
    <t>Asclepias verticillata</t>
  </si>
  <si>
    <t>Asclepias viridiflora</t>
  </si>
  <si>
    <t>Asimina</t>
  </si>
  <si>
    <t>Asparagus</t>
  </si>
  <si>
    <t>Asperugo</t>
  </si>
  <si>
    <t>Asperugo procumbens</t>
  </si>
  <si>
    <t>Asperula</t>
  </si>
  <si>
    <t>Asperula arvensis</t>
  </si>
  <si>
    <t>Asplenium</t>
  </si>
  <si>
    <t>Asplenium bradleyi</t>
  </si>
  <si>
    <t>Asplenium montanum</t>
  </si>
  <si>
    <t>Asplenium pinnatifidum</t>
  </si>
  <si>
    <t>Asplenium rhizophyllum</t>
  </si>
  <si>
    <t>Asplenium scolopendrium</t>
  </si>
  <si>
    <t>Asplenium trichomanes</t>
  </si>
  <si>
    <t>Aster</t>
  </si>
  <si>
    <t>Aster tataricus</t>
  </si>
  <si>
    <t>Astilbe</t>
  </si>
  <si>
    <t>Astilbe japonica</t>
  </si>
  <si>
    <t>Astragalus</t>
  </si>
  <si>
    <t>Astragalus cicer</t>
  </si>
  <si>
    <t>Astragalus contortuplicatus</t>
  </si>
  <si>
    <t>Astragalus crassicarpus</t>
  </si>
  <si>
    <t>Astragalus distortus</t>
  </si>
  <si>
    <t>Astragalus glycyphyllos</t>
  </si>
  <si>
    <t>Astragalus laxmannii</t>
  </si>
  <si>
    <t>Astragalus lotiflorus</t>
  </si>
  <si>
    <t>Astragalus tenellus</t>
  </si>
  <si>
    <t>Astragalus tennesseensis</t>
  </si>
  <si>
    <t>Athyrium</t>
  </si>
  <si>
    <t>Atriplex</t>
  </si>
  <si>
    <t>Atriplex cristata</t>
  </si>
  <si>
    <t>Atriplex laciniata</t>
  </si>
  <si>
    <t>Atriplex littoralis</t>
  </si>
  <si>
    <t>Atriplex micrantha</t>
  </si>
  <si>
    <t>Atriplex prostrata</t>
  </si>
  <si>
    <t>Atriplex sibirica</t>
  </si>
  <si>
    <t>Atriplex subspicata</t>
  </si>
  <si>
    <t>Atriplex tatarica</t>
  </si>
  <si>
    <t>Atropa</t>
  </si>
  <si>
    <t>Aureolaria</t>
  </si>
  <si>
    <t>Aureolaria flava</t>
  </si>
  <si>
    <t>Aureolaria grandiflora</t>
  </si>
  <si>
    <t>Aureolaria laevigata</t>
  </si>
  <si>
    <t>Aureolaria pedicularia</t>
  </si>
  <si>
    <t>Aureolaria virginica</t>
  </si>
  <si>
    <t>Aurinia</t>
  </si>
  <si>
    <t>Aurinia petraea</t>
  </si>
  <si>
    <t>Aurinia saxatilis</t>
  </si>
  <si>
    <t>Avena</t>
  </si>
  <si>
    <t>Avena barbata</t>
  </si>
  <si>
    <t>Avena fatua</t>
  </si>
  <si>
    <t>Avena hybrida</t>
  </si>
  <si>
    <t>Avena sativa</t>
  </si>
  <si>
    <t>Avena strigosa</t>
  </si>
  <si>
    <t>Avenula</t>
  </si>
  <si>
    <t>Avenula hookeri</t>
  </si>
  <si>
    <t>Avenula pubescens</t>
  </si>
  <si>
    <t>Axyris</t>
  </si>
  <si>
    <t>Axyris amaranthoides</t>
  </si>
  <si>
    <t>Azolla</t>
  </si>
  <si>
    <t>Baccharis</t>
  </si>
  <si>
    <t>Bacopa</t>
  </si>
  <si>
    <t>Ballota</t>
  </si>
  <si>
    <t>Ballota nigra</t>
  </si>
  <si>
    <t>Baptisia</t>
  </si>
  <si>
    <t>Baptisia alba</t>
  </si>
  <si>
    <t>Baptisia bracteata</t>
  </si>
  <si>
    <t>Baptisia tinctoria</t>
  </si>
  <si>
    <t>Barbarea</t>
  </si>
  <si>
    <t>Barbarea verna</t>
  </si>
  <si>
    <t>Bartonia</t>
  </si>
  <si>
    <t>Bassia</t>
  </si>
  <si>
    <t>Bassia scoparia</t>
  </si>
  <si>
    <t>Beckmannia</t>
  </si>
  <si>
    <t>Belamcanda chinensis</t>
  </si>
  <si>
    <t>Bellis</t>
  </si>
  <si>
    <t>Bellis perennis</t>
  </si>
  <si>
    <t>Berberis</t>
  </si>
  <si>
    <t>Berteroa</t>
  </si>
  <si>
    <t>Berteroa incana</t>
  </si>
  <si>
    <t>Berteroa mutabilis</t>
  </si>
  <si>
    <t>Berula</t>
  </si>
  <si>
    <t>Besseya</t>
  </si>
  <si>
    <t>Besseya bullii</t>
  </si>
  <si>
    <t>Beta</t>
  </si>
  <si>
    <t>Betula</t>
  </si>
  <si>
    <t>Betula alleghaniensis var. macrolepis</t>
  </si>
  <si>
    <t>Betula borealis</t>
  </si>
  <si>
    <t>Betula minor</t>
  </si>
  <si>
    <t>Betula murrayana</t>
  </si>
  <si>
    <t>Betula pendula</t>
  </si>
  <si>
    <t>Betula platyphylla</t>
  </si>
  <si>
    <t>Betula pubescens</t>
  </si>
  <si>
    <t>Betula pumila var. renifolia</t>
  </si>
  <si>
    <t>Betula szechuanica</t>
  </si>
  <si>
    <t>Bidens</t>
  </si>
  <si>
    <t>Bidens alba</t>
  </si>
  <si>
    <t>Bidens alba var. radiata</t>
  </si>
  <si>
    <t>Bidens beckii</t>
  </si>
  <si>
    <t>Bidens bipinnata</t>
  </si>
  <si>
    <t>Bidens eatonii</t>
  </si>
  <si>
    <t>Bidens hyperborea var. svensonii</t>
  </si>
  <si>
    <t>Bidens vulgata</t>
  </si>
  <si>
    <t>Bifora</t>
  </si>
  <si>
    <t>Bifora radians</t>
  </si>
  <si>
    <t>Blephilia</t>
  </si>
  <si>
    <t>Blephilia ciliata</t>
  </si>
  <si>
    <t>Boehmeria</t>
  </si>
  <si>
    <t>Boltonia</t>
  </si>
  <si>
    <t>Borago</t>
  </si>
  <si>
    <t>Borago officinalis</t>
  </si>
  <si>
    <t>Bothriochloa</t>
  </si>
  <si>
    <t>Bothriochloa ischaemum</t>
  </si>
  <si>
    <t>Botrychium</t>
  </si>
  <si>
    <t>Botrychium acuminatum</t>
  </si>
  <si>
    <t>Botrychium ascendens</t>
  </si>
  <si>
    <t>Botrychium campestre</t>
  </si>
  <si>
    <t>Botrychium hesperium</t>
  </si>
  <si>
    <t>Botrychium minganense</t>
  </si>
  <si>
    <t>Botrychium mormo</t>
  </si>
  <si>
    <t>Botrychium pallidum</t>
  </si>
  <si>
    <t>Botrychium pseudopinnatum</t>
  </si>
  <si>
    <t>Botrychium rugulosum</t>
  </si>
  <si>
    <t>Botrychium spathulatum</t>
  </si>
  <si>
    <t>Bouteloua</t>
  </si>
  <si>
    <t>Bouteloua curtipendula</t>
  </si>
  <si>
    <t>Bouteloua dactyloides</t>
  </si>
  <si>
    <t>Bouteloua gracilis</t>
  </si>
  <si>
    <t>Bouteloua hirsuta</t>
  </si>
  <si>
    <t>Bouteloua repens</t>
  </si>
  <si>
    <t>Bouteloua rigidiseta</t>
  </si>
  <si>
    <t>Brachyelytrum</t>
  </si>
  <si>
    <t>Brachyelytrum aristosum</t>
  </si>
  <si>
    <t>Brachypodium</t>
  </si>
  <si>
    <t>Brachypodium pinnatum</t>
  </si>
  <si>
    <t>Bracteantha</t>
  </si>
  <si>
    <t>Bracteantha bracteata</t>
  </si>
  <si>
    <t>Brasenia</t>
  </si>
  <si>
    <t>Brassica</t>
  </si>
  <si>
    <t>Brassica juncea</t>
  </si>
  <si>
    <t>Brassica napus</t>
  </si>
  <si>
    <t>Brassica nigra</t>
  </si>
  <si>
    <t>Brassica oleracea</t>
  </si>
  <si>
    <t>Brassica rapa</t>
  </si>
  <si>
    <t>Brassica rapa var. amplexicaulis</t>
  </si>
  <si>
    <t>Brickellia</t>
  </si>
  <si>
    <t>Brickellia eupatorioides</t>
  </si>
  <si>
    <t>Brickellia grandiflora</t>
  </si>
  <si>
    <t>Briza</t>
  </si>
  <si>
    <t>Briza maxima</t>
  </si>
  <si>
    <t>Bromus</t>
  </si>
  <si>
    <t>Bromus alopecuros</t>
  </si>
  <si>
    <t>Bromus arvensis</t>
  </si>
  <si>
    <t>Bromus briziformis</t>
  </si>
  <si>
    <t>Bromus catharticus</t>
  </si>
  <si>
    <t>Bromus diandrus</t>
  </si>
  <si>
    <t>Bromus erectus</t>
  </si>
  <si>
    <t>Bromus grossus</t>
  </si>
  <si>
    <t>Bromus hordeaceus</t>
  </si>
  <si>
    <t>Bromus inermis</t>
  </si>
  <si>
    <t>Bromus lanceolatus</t>
  </si>
  <si>
    <t>Bromus lepidus</t>
  </si>
  <si>
    <t>Bromus madritensis</t>
  </si>
  <si>
    <t>Bromus marginatus</t>
  </si>
  <si>
    <t>Bromus nottowayanus</t>
  </si>
  <si>
    <t>Bromus pubescens</t>
  </si>
  <si>
    <t>Bromus racemosus</t>
  </si>
  <si>
    <t>Bromus ramosus</t>
  </si>
  <si>
    <t>Bromus scoparius</t>
  </si>
  <si>
    <t>Bromus secalinus</t>
  </si>
  <si>
    <t>Bromus squarrosus</t>
  </si>
  <si>
    <t>Bromus sterilis</t>
  </si>
  <si>
    <t>Bromus tectorum</t>
  </si>
  <si>
    <t>Broussonetia</t>
  </si>
  <si>
    <t>Broussonetia papyrifera</t>
  </si>
  <si>
    <t>Browallia</t>
  </si>
  <si>
    <t>Browallia americana</t>
  </si>
  <si>
    <t>Brunnera</t>
  </si>
  <si>
    <t>Brunnera macrophylla</t>
  </si>
  <si>
    <t>Buchnera</t>
  </si>
  <si>
    <t>Buddleja</t>
  </si>
  <si>
    <t>Buddleja davidii</t>
  </si>
  <si>
    <t>Buglossoides</t>
  </si>
  <si>
    <t>Buglossoides arvensis</t>
  </si>
  <si>
    <t>Bulbostylis</t>
  </si>
  <si>
    <t>Bunias</t>
  </si>
  <si>
    <t>Bunias orientalis</t>
  </si>
  <si>
    <t>Bupleurum</t>
  </si>
  <si>
    <t>Bupleurum odontites</t>
  </si>
  <si>
    <t>Bupleurum rotundifolium</t>
  </si>
  <si>
    <t>Butomus</t>
  </si>
  <si>
    <t>Buxus</t>
  </si>
  <si>
    <t>Buxus sempervirens</t>
  </si>
  <si>
    <t>Cabomba</t>
  </si>
  <si>
    <t>Cakile</t>
  </si>
  <si>
    <t>Calamagrostis</t>
  </si>
  <si>
    <t>Calamagrostis coarctata</t>
  </si>
  <si>
    <t>Calamagrostis montanensis</t>
  </si>
  <si>
    <t>Calamagrostis porteri</t>
  </si>
  <si>
    <t>Calamagrostis purpurascens</t>
  </si>
  <si>
    <t>Calamagrostis stricta</t>
  </si>
  <si>
    <t>Calamintha</t>
  </si>
  <si>
    <t>Calamintha nepeta</t>
  </si>
  <si>
    <t>Calamovilfa</t>
  </si>
  <si>
    <t>Calamovilfa longifolia</t>
  </si>
  <si>
    <t>Calandrinia</t>
  </si>
  <si>
    <t>Calandrinia ciliata</t>
  </si>
  <si>
    <t>Calendula</t>
  </si>
  <si>
    <t>Calendula officinalis</t>
  </si>
  <si>
    <t>Calla</t>
  </si>
  <si>
    <t>Callirhoe</t>
  </si>
  <si>
    <t>Callirhoe alcaeoides</t>
  </si>
  <si>
    <t>Callirhoe digitata</t>
  </si>
  <si>
    <t>Callirhoe involucrata</t>
  </si>
  <si>
    <t>Callirhoe triangulata</t>
  </si>
  <si>
    <t>Callistephus</t>
  </si>
  <si>
    <t>Callistephus chinensis</t>
  </si>
  <si>
    <t>Callitriche</t>
  </si>
  <si>
    <t>Callitriche marginata</t>
  </si>
  <si>
    <t>Callitriche palustris</t>
  </si>
  <si>
    <t>Callitriche terrestris</t>
  </si>
  <si>
    <t>Calluna</t>
  </si>
  <si>
    <t>Calopogon</t>
  </si>
  <si>
    <t>Calopogon oklahomensis</t>
  </si>
  <si>
    <t>Calotis</t>
  </si>
  <si>
    <t>Calotis cuneifolia</t>
  </si>
  <si>
    <t>Caltha</t>
  </si>
  <si>
    <t>Calycanthus</t>
  </si>
  <si>
    <t>Calylophus</t>
  </si>
  <si>
    <t>Calylophus serrulatus</t>
  </si>
  <si>
    <t>Calypso</t>
  </si>
  <si>
    <t>Calyptocarpus vialis</t>
  </si>
  <si>
    <t>Calystegia</t>
  </si>
  <si>
    <t>Calystegia hederacea</t>
  </si>
  <si>
    <t>Calystegia silvatica</t>
  </si>
  <si>
    <t>Calystegia spithamaea</t>
  </si>
  <si>
    <t>Camassia</t>
  </si>
  <si>
    <t>Camelina</t>
  </si>
  <si>
    <t>Camelina microcarpa</t>
  </si>
  <si>
    <t>Camelina rumelica</t>
  </si>
  <si>
    <t>Camissonia</t>
  </si>
  <si>
    <t>Camissonia bistorta</t>
  </si>
  <si>
    <t>Camissonia campestris</t>
  </si>
  <si>
    <t>Campanula</t>
  </si>
  <si>
    <t>Campanula carpatica</t>
  </si>
  <si>
    <t>Campanula divaricata</t>
  </si>
  <si>
    <t>Campanula glomerata</t>
  </si>
  <si>
    <t>Campanula lanata</t>
  </si>
  <si>
    <t>Campanula latifolia</t>
  </si>
  <si>
    <t>Campanula medium</t>
  </si>
  <si>
    <t>Campanula patula</t>
  </si>
  <si>
    <t>Campanula persicifolia</t>
  </si>
  <si>
    <t>Campanula punctata</t>
  </si>
  <si>
    <t>Campanula rapunculoides</t>
  </si>
  <si>
    <t>Campanula trachelium</t>
  </si>
  <si>
    <t>Campanulastrum</t>
  </si>
  <si>
    <t>Campanulastrum americanum</t>
  </si>
  <si>
    <t>Campsis</t>
  </si>
  <si>
    <t>Canadanthus</t>
  </si>
  <si>
    <t>Canadanthus modestus</t>
  </si>
  <si>
    <t>Canna</t>
  </si>
  <si>
    <t>Cannabis</t>
  </si>
  <si>
    <t>Capsella</t>
  </si>
  <si>
    <t>Capsicum</t>
  </si>
  <si>
    <t>Capsicum annuum</t>
  </si>
  <si>
    <t>Caragana</t>
  </si>
  <si>
    <t>Caragana arborescens</t>
  </si>
  <si>
    <t>Cardamine</t>
  </si>
  <si>
    <t>Cardamine maxima</t>
  </si>
  <si>
    <t>Cardaria</t>
  </si>
  <si>
    <t>Cardaria draba</t>
  </si>
  <si>
    <t>Cardaria pubescens</t>
  </si>
  <si>
    <t>Cardiospermum</t>
  </si>
  <si>
    <t>Carduus</t>
  </si>
  <si>
    <t>Carduus acanthoides</t>
  </si>
  <si>
    <t>Carduus crispus</t>
  </si>
  <si>
    <t>Carduus nutans</t>
  </si>
  <si>
    <t>Carduus pycnocephalus</t>
  </si>
  <si>
    <t>Carex</t>
  </si>
  <si>
    <t>Carex adusta</t>
  </si>
  <si>
    <t>Carex aestivalis</t>
  </si>
  <si>
    <t>Carex aggregata</t>
  </si>
  <si>
    <t>Carex alata</t>
  </si>
  <si>
    <t>Carex albicans</t>
  </si>
  <si>
    <t>Carex albursina</t>
  </si>
  <si>
    <t>Carex appalachica</t>
  </si>
  <si>
    <t>Carex arctata</t>
  </si>
  <si>
    <t>Carex argyrantha</t>
  </si>
  <si>
    <t>Carex assiniboinensis</t>
  </si>
  <si>
    <t>Carex backii</t>
  </si>
  <si>
    <t>Carex brunnea</t>
  </si>
  <si>
    <t>Carex capitata ssp. arctogena</t>
  </si>
  <si>
    <t>Carex careyana</t>
  </si>
  <si>
    <t>Carex caryophyllea</t>
  </si>
  <si>
    <t>Carex communis</t>
  </si>
  <si>
    <t>Carex debilis var. interjecta</t>
  </si>
  <si>
    <t>Carex debilis var. pubera</t>
  </si>
  <si>
    <t>Carex debilis var. strictior</t>
  </si>
  <si>
    <t>Carex deflexa</t>
  </si>
  <si>
    <t>Carex divulsa</t>
  </si>
  <si>
    <t>Carex duriuscula</t>
  </si>
  <si>
    <t>Carex filifolia</t>
  </si>
  <si>
    <t>Carex flacca</t>
  </si>
  <si>
    <t>Carex folliculata</t>
  </si>
  <si>
    <t>Carex glaucodea</t>
  </si>
  <si>
    <t>Carex gracilescens</t>
  </si>
  <si>
    <t>Carex gravida</t>
  </si>
  <si>
    <t>Carex gravida var. lunelliana</t>
  </si>
  <si>
    <t>Carex grisea</t>
  </si>
  <si>
    <t>Carex gynandra</t>
  </si>
  <si>
    <t>Carex heleonastes</t>
  </si>
  <si>
    <t>Carex heterostachya</t>
  </si>
  <si>
    <t>Carex hirsutella</t>
  </si>
  <si>
    <t>Carex hirta</t>
  </si>
  <si>
    <t>Carex hirtifolia</t>
  </si>
  <si>
    <t>Carex hitchcockiana</t>
  </si>
  <si>
    <t>Carex houghtoniana</t>
  </si>
  <si>
    <t>Carex inops</t>
  </si>
  <si>
    <t>Carex jamesii</t>
  </si>
  <si>
    <t>Carex kobomugi</t>
  </si>
  <si>
    <t>Carex laxiculmis</t>
  </si>
  <si>
    <t>Carex laxiflora var. serrulata</t>
  </si>
  <si>
    <t>Carex leavenworthii</t>
  </si>
  <si>
    <t>Carex lucorum</t>
  </si>
  <si>
    <t>Carex mackenziei</t>
  </si>
  <si>
    <t>Carex magellanica</t>
  </si>
  <si>
    <t>Carex mesochorea</t>
  </si>
  <si>
    <t>Carex mitchelliana</t>
  </si>
  <si>
    <t>Carex molesta</t>
  </si>
  <si>
    <t>Carex muehlenbergii</t>
  </si>
  <si>
    <t>Carex muricata</t>
  </si>
  <si>
    <t>Carex norvegica ssp. inferalpina</t>
  </si>
  <si>
    <t>Carex obtusata</t>
  </si>
  <si>
    <t>Carex oligocarpa</t>
  </si>
  <si>
    <t>Carex ormostachya</t>
  </si>
  <si>
    <t>Carex ovalis</t>
  </si>
  <si>
    <t>Carex pallescens</t>
  </si>
  <si>
    <t>Carex panicea</t>
  </si>
  <si>
    <t>Carex peckii</t>
  </si>
  <si>
    <t>Carex pedunculata</t>
  </si>
  <si>
    <t>Carex pellita</t>
  </si>
  <si>
    <t>Carex pensylvanica</t>
  </si>
  <si>
    <t>Carex planispicata</t>
  </si>
  <si>
    <t>Carex plantaginea</t>
  </si>
  <si>
    <t>Carex platyphylla</t>
  </si>
  <si>
    <t>Carex radiata</t>
  </si>
  <si>
    <t>Carex rossii</t>
  </si>
  <si>
    <t>Carex sartwellii var. stenorrhyncha</t>
  </si>
  <si>
    <t>Carex saximontana</t>
  </si>
  <si>
    <t>Carex siccata</t>
  </si>
  <si>
    <t>Carex silicea</t>
  </si>
  <si>
    <t>Carex spicata</t>
  </si>
  <si>
    <t>Carex stipata</t>
  </si>
  <si>
    <t>Carex striata</t>
  </si>
  <si>
    <t>Carex striatula</t>
  </si>
  <si>
    <t>Carex supina</t>
  </si>
  <si>
    <t>Carex sylvatica</t>
  </si>
  <si>
    <t>Carex texensis</t>
  </si>
  <si>
    <t>Carex tincta</t>
  </si>
  <si>
    <t>Carex tonsa</t>
  </si>
  <si>
    <t>Carex trisperma var. billingsii</t>
  </si>
  <si>
    <t>Carex umbellata</t>
  </si>
  <si>
    <t>Carex utriculata</t>
  </si>
  <si>
    <t>Carex vacillans</t>
  </si>
  <si>
    <t>Carex venusta var. minor</t>
  </si>
  <si>
    <t>Carex vesicaria var. distenta</t>
  </si>
  <si>
    <t>Carex vesicaria var. jejuna</t>
  </si>
  <si>
    <t>Carex vesicaria var. laurentiana</t>
  </si>
  <si>
    <t>Carex vesicaria var. monile</t>
  </si>
  <si>
    <t>Carex vesicaria var. raeana</t>
  </si>
  <si>
    <t>Carex vestita</t>
  </si>
  <si>
    <t>Carex virescens</t>
  </si>
  <si>
    <t>Carex vulpinoidea var. pycnocephala</t>
  </si>
  <si>
    <t>Carlina</t>
  </si>
  <si>
    <t>Carlina vulgaris</t>
  </si>
  <si>
    <t>Carpinus</t>
  </si>
  <si>
    <t>Carpinus betulus</t>
  </si>
  <si>
    <t>Carthamus</t>
  </si>
  <si>
    <t>Carthamus lanatus</t>
  </si>
  <si>
    <t>Carthamus tinctorius</t>
  </si>
  <si>
    <t>Carum</t>
  </si>
  <si>
    <t>Carum carvi</t>
  </si>
  <si>
    <t>Carya</t>
  </si>
  <si>
    <t>Carya alba</t>
  </si>
  <si>
    <t>Carya illinoinensis</t>
  </si>
  <si>
    <t>Castanea</t>
  </si>
  <si>
    <t>Castanea dentata</t>
  </si>
  <si>
    <t>Castanea mollissima</t>
  </si>
  <si>
    <t>Castanea pumila</t>
  </si>
  <si>
    <t>Castanea sativa</t>
  </si>
  <si>
    <t>Castilleja</t>
  </si>
  <si>
    <t>Castilleja exserta</t>
  </si>
  <si>
    <t>Castilleja septentrionalis</t>
  </si>
  <si>
    <t>Castilleja sessiliflora</t>
  </si>
  <si>
    <t>Catabrosa</t>
  </si>
  <si>
    <t>Catalpa</t>
  </si>
  <si>
    <t>Catalpa ovata</t>
  </si>
  <si>
    <t>Catapodium</t>
  </si>
  <si>
    <t>Catapodium rigidum</t>
  </si>
  <si>
    <t>Caulophyllum</t>
  </si>
  <si>
    <t>Caulophyllum giganteum</t>
  </si>
  <si>
    <t>Caulophyllum thalictroides</t>
  </si>
  <si>
    <t>Ceanothus</t>
  </si>
  <si>
    <t>Ceanothus americanus</t>
  </si>
  <si>
    <t>Ceanothus herbaceus</t>
  </si>
  <si>
    <t>Ceanothus masonii</t>
  </si>
  <si>
    <t>Ceanothus sanguineus</t>
  </si>
  <si>
    <t>Celastrus</t>
  </si>
  <si>
    <t>Celastrus orbiculatus</t>
  </si>
  <si>
    <t>Celosia</t>
  </si>
  <si>
    <t>Celosia argentea</t>
  </si>
  <si>
    <t>Celtis</t>
  </si>
  <si>
    <t>Celtis tenuifolia</t>
  </si>
  <si>
    <t>Cenchrus</t>
  </si>
  <si>
    <t>Cenchrus biflorus</t>
  </si>
  <si>
    <t>Cenchrus longispinus</t>
  </si>
  <si>
    <t>Centaurea</t>
  </si>
  <si>
    <t>Centaurea americana</t>
  </si>
  <si>
    <t>Centaurea aspera</t>
  </si>
  <si>
    <t>Centaurea bovina</t>
  </si>
  <si>
    <t>Centaurea calcitrapa</t>
  </si>
  <si>
    <t>Centaurea cineraria</t>
  </si>
  <si>
    <t>Centaurea cyanus</t>
  </si>
  <si>
    <t>Centaurea diffusa</t>
  </si>
  <si>
    <t>Centaurea jacea</t>
  </si>
  <si>
    <t>Centaurea macrocephala</t>
  </si>
  <si>
    <t>Centaurea melitensis</t>
  </si>
  <si>
    <t>Centaurea montana</t>
  </si>
  <si>
    <t>Centaurea nigra</t>
  </si>
  <si>
    <t>Centaurea nigrescens</t>
  </si>
  <si>
    <t>Centaurea paniculata</t>
  </si>
  <si>
    <t>Centaurea phrygia</t>
  </si>
  <si>
    <t>Centaurea scabiosa</t>
  </si>
  <si>
    <t>Centaurea solstitialis</t>
  </si>
  <si>
    <t>Centaurea stoebe</t>
  </si>
  <si>
    <t>Centaurea transalpina</t>
  </si>
  <si>
    <t>Centaurea uniflora</t>
  </si>
  <si>
    <t>Centaurea virgata</t>
  </si>
  <si>
    <t>Centaurium</t>
  </si>
  <si>
    <t>Centaurium erythraea</t>
  </si>
  <si>
    <t>Centipeda</t>
  </si>
  <si>
    <t>Centipeda minima</t>
  </si>
  <si>
    <t>Cephalanthus</t>
  </si>
  <si>
    <t>Cephalaria</t>
  </si>
  <si>
    <t>Cephalaria gigantea</t>
  </si>
  <si>
    <t>Cerastium</t>
  </si>
  <si>
    <t>Cerastium diffusum</t>
  </si>
  <si>
    <t>Cerastium fontanum</t>
  </si>
  <si>
    <t>Cerastium glomeratum</t>
  </si>
  <si>
    <t>Cerastium pumilum</t>
  </si>
  <si>
    <t>Cerastium semidecandrum</t>
  </si>
  <si>
    <t>Cerastium tomentosum</t>
  </si>
  <si>
    <t>Ceratocephala</t>
  </si>
  <si>
    <t>Ceratocephala testiculata</t>
  </si>
  <si>
    <t>Ceratophyllum</t>
  </si>
  <si>
    <t>Ceratophyllum echinatum</t>
  </si>
  <si>
    <t>Cercidiphyllum</t>
  </si>
  <si>
    <t>Cercidiphyllum japonicum</t>
  </si>
  <si>
    <t>Cercis</t>
  </si>
  <si>
    <t>Chaenactis</t>
  </si>
  <si>
    <t>Chaenactis glabriuscula</t>
  </si>
  <si>
    <t>Chaenactis stevioides</t>
  </si>
  <si>
    <t>Chaenomeles</t>
  </si>
  <si>
    <t>Chaenomeles japonica</t>
  </si>
  <si>
    <t>Chaenomeles speciosa</t>
  </si>
  <si>
    <t>Chaenorhinum</t>
  </si>
  <si>
    <t>Chaenorhinum minus</t>
  </si>
  <si>
    <t>Chaerophyllum</t>
  </si>
  <si>
    <t>Chaiturus</t>
  </si>
  <si>
    <t>Chaiturus marrubiastrum</t>
  </si>
  <si>
    <t>Chamaecrista</t>
  </si>
  <si>
    <t>Chamaecrista fasciculata</t>
  </si>
  <si>
    <t>Chamaecrista nictitans</t>
  </si>
  <si>
    <t>Chamaecyparis</t>
  </si>
  <si>
    <t>Chamaedaphne</t>
  </si>
  <si>
    <t>Chamaelirium</t>
  </si>
  <si>
    <t>Chamaemelum</t>
  </si>
  <si>
    <t>Chamaemelum nobile</t>
  </si>
  <si>
    <t>Chamaerhodos</t>
  </si>
  <si>
    <t>Chamaerhodos erecta</t>
  </si>
  <si>
    <t>Chamaesyce</t>
  </si>
  <si>
    <t>Chamaesyce geyeri</t>
  </si>
  <si>
    <t>Chamaesyce glyptosperma</t>
  </si>
  <si>
    <t>Chamaesyce hirta</t>
  </si>
  <si>
    <t>Chamaesyce humistrata</t>
  </si>
  <si>
    <t>Chamaesyce maculata</t>
  </si>
  <si>
    <t>Chamaesyce missurica</t>
  </si>
  <si>
    <t>Chamaesyce nutans</t>
  </si>
  <si>
    <t>Chamaesyce polygonifolia</t>
  </si>
  <si>
    <t>Chamaesyce prostrata</t>
  </si>
  <si>
    <t>Chamaesyce serpyllifolia</t>
  </si>
  <si>
    <t>Chamaesyce stictospora</t>
  </si>
  <si>
    <t>Chamaesyce vermiculata</t>
  </si>
  <si>
    <t>Chasmanthium</t>
  </si>
  <si>
    <t>Cheilanthes</t>
  </si>
  <si>
    <t>Cheilanthes feei</t>
  </si>
  <si>
    <t>Cheilanthes lanosa</t>
  </si>
  <si>
    <t>Chelidonium</t>
  </si>
  <si>
    <t>Chelidonium majus</t>
  </si>
  <si>
    <t>Chelone</t>
  </si>
  <si>
    <t>Chenopodium</t>
  </si>
  <si>
    <t>Chenopodium ambrosioides var. obovatum</t>
  </si>
  <si>
    <t>Chenopodium aristatum</t>
  </si>
  <si>
    <t>Chenopodium berlandieri</t>
  </si>
  <si>
    <t>Chenopodium capitatum</t>
  </si>
  <si>
    <t>Chenopodium foggii</t>
  </si>
  <si>
    <t>Chenopodium foliosum</t>
  </si>
  <si>
    <t>Chenopodium graveolens</t>
  </si>
  <si>
    <t>Chenopodium incanum</t>
  </si>
  <si>
    <t>Chenopodium multifidum</t>
  </si>
  <si>
    <t>Chenopodium murale</t>
  </si>
  <si>
    <t>Chenopodium opulifolium</t>
  </si>
  <si>
    <t>Chenopodium overi</t>
  </si>
  <si>
    <t>Chenopodium pallescens</t>
  </si>
  <si>
    <t>Chenopodium polyspermum</t>
  </si>
  <si>
    <t>Chenopodium pratericola</t>
  </si>
  <si>
    <t>Chenopodium pumilio</t>
  </si>
  <si>
    <t>Chenopodium simplex</t>
  </si>
  <si>
    <t>Chenopodium standleyanum</t>
  </si>
  <si>
    <t>Chenopodium subglabrum</t>
  </si>
  <si>
    <t>Chenopodium urbicum</t>
  </si>
  <si>
    <t>Chenopodium vulvaria</t>
  </si>
  <si>
    <t>Chimaphila</t>
  </si>
  <si>
    <t>Chimaphila maculata</t>
  </si>
  <si>
    <t>Chimaphila umbellata</t>
  </si>
  <si>
    <t>Chionanthus</t>
  </si>
  <si>
    <t>Chionodoxa forbesii</t>
  </si>
  <si>
    <t>Chloris</t>
  </si>
  <si>
    <t>Chloris gayana</t>
  </si>
  <si>
    <t>Chloris verticillata</t>
  </si>
  <si>
    <t>Chloris virgata</t>
  </si>
  <si>
    <t>Chondrilla</t>
  </si>
  <si>
    <t>Chondrilla juncea</t>
  </si>
  <si>
    <t>Chorispora</t>
  </si>
  <si>
    <t>Chorispora tenella</t>
  </si>
  <si>
    <t>Chorizanthe</t>
  </si>
  <si>
    <t>Chorizanthe pungens</t>
  </si>
  <si>
    <t>Chrysanthemum</t>
  </si>
  <si>
    <t>Chrysanthemum arcticum</t>
  </si>
  <si>
    <t>Chrysanthemum arcticum ssp. polare</t>
  </si>
  <si>
    <t>Chrysogonum</t>
  </si>
  <si>
    <t>Chrysogonum virginianum</t>
  </si>
  <si>
    <t>Chrysopsis</t>
  </si>
  <si>
    <t>Chrysopsis mariana</t>
  </si>
  <si>
    <t>Chrysosplenium</t>
  </si>
  <si>
    <t>Cicer</t>
  </si>
  <si>
    <t>Cicer arietinum</t>
  </si>
  <si>
    <t>Cichorium</t>
  </si>
  <si>
    <t>Cichorium endivia</t>
  </si>
  <si>
    <t>Cichorium intybus</t>
  </si>
  <si>
    <t>Cicuta</t>
  </si>
  <si>
    <t>Cinna</t>
  </si>
  <si>
    <t>Circaea</t>
  </si>
  <si>
    <t>Circaea lutetiana ssp. canadensis</t>
  </si>
  <si>
    <t>Cirsium</t>
  </si>
  <si>
    <t>Cirsium altissimum</t>
  </si>
  <si>
    <t>Cirsium canum</t>
  </si>
  <si>
    <t>Cirsium discolor</t>
  </si>
  <si>
    <t>Cirsium hillii</t>
  </si>
  <si>
    <t>Cirsium palustre</t>
  </si>
  <si>
    <t>Cirsium pitcheri</t>
  </si>
  <si>
    <t>Cirsium pumilum</t>
  </si>
  <si>
    <t>Citrullus</t>
  </si>
  <si>
    <t>Citrullus lanatus</t>
  </si>
  <si>
    <t>Cladium</t>
  </si>
  <si>
    <t>Cladonia</t>
  </si>
  <si>
    <t>Cladonia cristatella</t>
  </si>
  <si>
    <t>Cladrastis</t>
  </si>
  <si>
    <t>Cladrastis kentukea</t>
  </si>
  <si>
    <t>Clarkia</t>
  </si>
  <si>
    <t>Clarkia pulchella</t>
  </si>
  <si>
    <t>Clarkia rhomboidea</t>
  </si>
  <si>
    <t>Claytonia</t>
  </si>
  <si>
    <t>Claytonia perfoliata</t>
  </si>
  <si>
    <t>Claytonia sibirica</t>
  </si>
  <si>
    <t>Claytonia virginica var. acutiflora</t>
  </si>
  <si>
    <t>Clematis</t>
  </si>
  <si>
    <t>Clematis florida</t>
  </si>
  <si>
    <t>Clematis occidentalis</t>
  </si>
  <si>
    <t>Clematis ochroleuca</t>
  </si>
  <si>
    <t>Clematis recta</t>
  </si>
  <si>
    <t>Clematis viorna</t>
  </si>
  <si>
    <t>Clematis viticella</t>
  </si>
  <si>
    <t>Cleome ornithopodioides</t>
  </si>
  <si>
    <t>Clerodendrum</t>
  </si>
  <si>
    <t>Clerodendrum trichotomum</t>
  </si>
  <si>
    <t>Clethra</t>
  </si>
  <si>
    <t>Clinopodium</t>
  </si>
  <si>
    <t>Clinopodium arkansanum</t>
  </si>
  <si>
    <t>Clinopodium vulgare</t>
  </si>
  <si>
    <t>Clintonia</t>
  </si>
  <si>
    <t>Clintonia umbellulata</t>
  </si>
  <si>
    <t>Clitoria</t>
  </si>
  <si>
    <t>Clitoria mariana</t>
  </si>
  <si>
    <t>Cnicus</t>
  </si>
  <si>
    <t>Cnicus benedictus</t>
  </si>
  <si>
    <t>Coincya</t>
  </si>
  <si>
    <t>Coincya monensis</t>
  </si>
  <si>
    <t>Coix</t>
  </si>
  <si>
    <t>Colchicum</t>
  </si>
  <si>
    <t>Colchicum autumnale</t>
  </si>
  <si>
    <t>Collinsia</t>
  </si>
  <si>
    <t>Collinsia parviflora</t>
  </si>
  <si>
    <t>Collinsonia</t>
  </si>
  <si>
    <t>Collomia</t>
  </si>
  <si>
    <t>Colutea</t>
  </si>
  <si>
    <t>Colutea arborescens</t>
  </si>
  <si>
    <t>Comandra</t>
  </si>
  <si>
    <t>Comarum</t>
  </si>
  <si>
    <t>Comarum palustre</t>
  </si>
  <si>
    <t>Commelina</t>
  </si>
  <si>
    <t>Commelina erecta</t>
  </si>
  <si>
    <t>Commelina erecta var. angustifolia</t>
  </si>
  <si>
    <t>Commelina erecta var. deamiana</t>
  </si>
  <si>
    <t>Comptonia</t>
  </si>
  <si>
    <t>Comptonia peregrina</t>
  </si>
  <si>
    <t>Conioselinum</t>
  </si>
  <si>
    <t>Conium</t>
  </si>
  <si>
    <t>Conoclinium</t>
  </si>
  <si>
    <t>Conopholis</t>
  </si>
  <si>
    <t>Conopholis americana</t>
  </si>
  <si>
    <t>Conringia</t>
  </si>
  <si>
    <t>Conringia orientalis</t>
  </si>
  <si>
    <t>Consolida</t>
  </si>
  <si>
    <t>Consolida ajacis</t>
  </si>
  <si>
    <t>Consolida orientalis</t>
  </si>
  <si>
    <t>Consolida regalis</t>
  </si>
  <si>
    <t>Convallaria</t>
  </si>
  <si>
    <t>Convallaria majalis</t>
  </si>
  <si>
    <t>Convolvulus</t>
  </si>
  <si>
    <t>Convolvulus arvensis</t>
  </si>
  <si>
    <t>Convolvulus wallichianus</t>
  </si>
  <si>
    <t>Conyza</t>
  </si>
  <si>
    <t>Conyza canadensis var. glabrata</t>
  </si>
  <si>
    <t>Conyza canadensis var. pusilla</t>
  </si>
  <si>
    <t>Conyza ramosissima</t>
  </si>
  <si>
    <t>Coptis</t>
  </si>
  <si>
    <t>Corallorhiza</t>
  </si>
  <si>
    <t>Corallorhiza maculata</t>
  </si>
  <si>
    <t>Corallorhiza odontorhiza</t>
  </si>
  <si>
    <t>Corallorhiza striata</t>
  </si>
  <si>
    <t>Corallorhiza trifida</t>
  </si>
  <si>
    <t>Corallorhiza wisteriana</t>
  </si>
  <si>
    <t>Corema</t>
  </si>
  <si>
    <t>Corema conradii</t>
  </si>
  <si>
    <t>Coreopsis</t>
  </si>
  <si>
    <t>Coreopsis basalis</t>
  </si>
  <si>
    <t>Coreopsis grandiflora</t>
  </si>
  <si>
    <t>Coreopsis major</t>
  </si>
  <si>
    <t>Coreopsis nuecensis</t>
  </si>
  <si>
    <t>Coreopsis palmata</t>
  </si>
  <si>
    <t>Coreopsis verticillata</t>
  </si>
  <si>
    <t>Coriandrum</t>
  </si>
  <si>
    <t>Coriandrum sativum</t>
  </si>
  <si>
    <t>Corispermum</t>
  </si>
  <si>
    <t>Corispermum americanum</t>
  </si>
  <si>
    <t>Corispermum pallasii</t>
  </si>
  <si>
    <t>Corispermum villosum</t>
  </si>
  <si>
    <t>Cornus</t>
  </si>
  <si>
    <t>Cornus alternifolia</t>
  </si>
  <si>
    <t>Cornus kousa</t>
  </si>
  <si>
    <t>Cornus mas</t>
  </si>
  <si>
    <t>Cornus obliqua</t>
  </si>
  <si>
    <t>Cornus racemosa</t>
  </si>
  <si>
    <t>Cornus rugosa</t>
  </si>
  <si>
    <t>Cornus sanguinea</t>
  </si>
  <si>
    <t>Cornus sericea</t>
  </si>
  <si>
    <t>Coronilla</t>
  </si>
  <si>
    <t>Coronilla scorpioides</t>
  </si>
  <si>
    <t>Coronopus</t>
  </si>
  <si>
    <t>Coronopus didymus</t>
  </si>
  <si>
    <t>Coronopus squamatus</t>
  </si>
  <si>
    <t>Corrigiola</t>
  </si>
  <si>
    <t>Corrigiola litoralis</t>
  </si>
  <si>
    <t>Cortaderia selloana</t>
  </si>
  <si>
    <t>Corydalis</t>
  </si>
  <si>
    <t>Corydalis aurea</t>
  </si>
  <si>
    <t>Corydalis curvisiliqua</t>
  </si>
  <si>
    <t>Corydalis micrantha</t>
  </si>
  <si>
    <t>Corydalis sempervirens</t>
  </si>
  <si>
    <t>Corydalis solida</t>
  </si>
  <si>
    <t>Corylus</t>
  </si>
  <si>
    <t>Corylus heterophylla</t>
  </si>
  <si>
    <t>Corynephorus</t>
  </si>
  <si>
    <t>Corynephorus canescens</t>
  </si>
  <si>
    <t>Cosmos</t>
  </si>
  <si>
    <t>Cosmos sulphureus</t>
  </si>
  <si>
    <t>Cotinus</t>
  </si>
  <si>
    <t>Cotinus coggygria</t>
  </si>
  <si>
    <t>Cotoneaster</t>
  </si>
  <si>
    <t>Cotoneaster adpressus</t>
  </si>
  <si>
    <t>Cotoneaster apiculatus</t>
  </si>
  <si>
    <t>Cotoneaster hupehensis</t>
  </si>
  <si>
    <t>Cotoneaster simonsii</t>
  </si>
  <si>
    <t>Cotula coronopifolia</t>
  </si>
  <si>
    <t>Crassula</t>
  </si>
  <si>
    <t>Crataegus</t>
  </si>
  <si>
    <t>Crataegus ambitiosa</t>
  </si>
  <si>
    <t>Crataegus apiomorpha</t>
  </si>
  <si>
    <t>Crataegus arcana</t>
  </si>
  <si>
    <t>Crataegus ater</t>
  </si>
  <si>
    <t>Crataegus beata</t>
  </si>
  <si>
    <t>Crataegus brainerdii</t>
  </si>
  <si>
    <t>Crataegus calpodendron</t>
  </si>
  <si>
    <t>Crataegus chrysocarpa</t>
  </si>
  <si>
    <t>Crataegus coccinioides</t>
  </si>
  <si>
    <t>Crataegus coleae</t>
  </si>
  <si>
    <t>Crataegus compacta</t>
  </si>
  <si>
    <t>Crataegus compta</t>
  </si>
  <si>
    <t>Crataegus corusca</t>
  </si>
  <si>
    <t>Crataegus desueta</t>
  </si>
  <si>
    <t>Crataegus dilatata</t>
  </si>
  <si>
    <t>Crataegus disperma</t>
  </si>
  <si>
    <t>Crataegus dispessa</t>
  </si>
  <si>
    <t>Crataegus dissona</t>
  </si>
  <si>
    <t>Crataegus distincta</t>
  </si>
  <si>
    <t>Crataegus dodgei</t>
  </si>
  <si>
    <t>Crataegus flabellata</t>
  </si>
  <si>
    <t>Crataegus fulleriana</t>
  </si>
  <si>
    <t>Crataegus glareosa</t>
  </si>
  <si>
    <t>Crataegus grandis</t>
  </si>
  <si>
    <t>Crataegus holmesiana</t>
  </si>
  <si>
    <t>Crataegus ideae</t>
  </si>
  <si>
    <t>Crataegus intricata</t>
  </si>
  <si>
    <t>Crataegus iracunda</t>
  </si>
  <si>
    <t>Crataegus irrasa</t>
  </si>
  <si>
    <t>Crataegus jesupii</t>
  </si>
  <si>
    <t>Crataegus jonesiae</t>
  </si>
  <si>
    <t>Crataegus knieskerniana</t>
  </si>
  <si>
    <t>Crataegus laevigata</t>
  </si>
  <si>
    <t>Crataegus lemingtonensis</t>
  </si>
  <si>
    <t>Crataegus lucorum</t>
  </si>
  <si>
    <t>Crataegus lumaria</t>
  </si>
  <si>
    <t>Crataegus macrosperma</t>
  </si>
  <si>
    <t>Crataegus margarettiae</t>
  </si>
  <si>
    <t>Crataegus membranacea</t>
  </si>
  <si>
    <t>Crataegus menandiana</t>
  </si>
  <si>
    <t>Crataegus monogyna</t>
  </si>
  <si>
    <t>Crataegus nitida</t>
  </si>
  <si>
    <t>Crataegus nitidula</t>
  </si>
  <si>
    <t>Crataegus opulens</t>
  </si>
  <si>
    <t>Crataegus pedicellata</t>
  </si>
  <si>
    <t>Crataegus pennsylvanica</t>
  </si>
  <si>
    <t>Crataegus pequotorum</t>
  </si>
  <si>
    <t>Crataegus perjucunda</t>
  </si>
  <si>
    <t>Crataegus persimilis</t>
  </si>
  <si>
    <t>Crataegus pringlei</t>
  </si>
  <si>
    <t>Crataegus prona</t>
  </si>
  <si>
    <t>Crataegus pruinosa</t>
  </si>
  <si>
    <t>Crataegus punctata</t>
  </si>
  <si>
    <t>Crataegus scabrida</t>
  </si>
  <si>
    <t>Crataegus schuettei</t>
  </si>
  <si>
    <t>Crataegus spatiosa</t>
  </si>
  <si>
    <t>Crataegus spissa</t>
  </si>
  <si>
    <t>Crataegus submollis</t>
  </si>
  <si>
    <t>Crataegus suborbiculata</t>
  </si>
  <si>
    <t>Crataegus succulenta</t>
  </si>
  <si>
    <t>Crataegus uniflora</t>
  </si>
  <si>
    <t>Crataegus xanthophylla</t>
  </si>
  <si>
    <t>Crepis</t>
  </si>
  <si>
    <t>Crepis biennis</t>
  </si>
  <si>
    <t>Crepis capillaris</t>
  </si>
  <si>
    <t>Crepis foetida</t>
  </si>
  <si>
    <t>Crepis nicaeensis</t>
  </si>
  <si>
    <t>Crepis pannonica</t>
  </si>
  <si>
    <t>Crepis pulchra</t>
  </si>
  <si>
    <t>Crepis setosa</t>
  </si>
  <si>
    <t>Crepis tectorum</t>
  </si>
  <si>
    <t>Crepis vesicaria</t>
  </si>
  <si>
    <t>Crocus</t>
  </si>
  <si>
    <t>Crocus angustifolius</t>
  </si>
  <si>
    <t>Crocus imperati</t>
  </si>
  <si>
    <t>Crocus sieberi</t>
  </si>
  <si>
    <t>Crocus vernus</t>
  </si>
  <si>
    <t>Crotalaria</t>
  </si>
  <si>
    <t>Crotalaria sagittalis</t>
  </si>
  <si>
    <t>Croton</t>
  </si>
  <si>
    <t>Croton capitatus</t>
  </si>
  <si>
    <t>Croton glandulosus</t>
  </si>
  <si>
    <t>Croton michauxii</t>
  </si>
  <si>
    <t>Croton monanthogynus</t>
  </si>
  <si>
    <t>Croton texensis</t>
  </si>
  <si>
    <t>Cruciata</t>
  </si>
  <si>
    <t>Cruciata laevipes</t>
  </si>
  <si>
    <t>Cruciata pedemontana</t>
  </si>
  <si>
    <t>Crupina</t>
  </si>
  <si>
    <t>Crupina vulgaris</t>
  </si>
  <si>
    <t>Crypsis</t>
  </si>
  <si>
    <t>Cryptantha</t>
  </si>
  <si>
    <t>Cryptantha ambigua</t>
  </si>
  <si>
    <t>Cryptogramma</t>
  </si>
  <si>
    <t>Cryptogramma acrostichoides</t>
  </si>
  <si>
    <t>Cryptotaenia</t>
  </si>
  <si>
    <t>Cucumis</t>
  </si>
  <si>
    <t>Cucumis anguria</t>
  </si>
  <si>
    <t>Cucumis melo</t>
  </si>
  <si>
    <t>Cucumis sativus</t>
  </si>
  <si>
    <t>Cucurbita</t>
  </si>
  <si>
    <t>Cucurbita foetidissima</t>
  </si>
  <si>
    <t>Cucurbita maxima</t>
  </si>
  <si>
    <t>Cucurbita moschata</t>
  </si>
  <si>
    <t>Cucurbita pepo</t>
  </si>
  <si>
    <t>Cuminum</t>
  </si>
  <si>
    <t>Cuminum cyminum</t>
  </si>
  <si>
    <t>Cunila</t>
  </si>
  <si>
    <t>Cunila origanoides</t>
  </si>
  <si>
    <t>Cuphea</t>
  </si>
  <si>
    <t>Cuphea procumbens</t>
  </si>
  <si>
    <t>Cuscuta</t>
  </si>
  <si>
    <t>Cuscuta cephalanthi</t>
  </si>
  <si>
    <t>Cuscuta compacta</t>
  </si>
  <si>
    <t>Cuscuta coryli</t>
  </si>
  <si>
    <t>Cuscuta cuspidata</t>
  </si>
  <si>
    <t>Cuscuta epilinum</t>
  </si>
  <si>
    <t>Cuscuta epithymum</t>
  </si>
  <si>
    <t>Cuscuta glomerata</t>
  </si>
  <si>
    <t>Cuscuta gronovii</t>
  </si>
  <si>
    <t>Cuscuta indecora</t>
  </si>
  <si>
    <t>Cuscuta megalocarpa</t>
  </si>
  <si>
    <t>Cuscuta obtusiflora</t>
  </si>
  <si>
    <t>Cuscuta pentagona</t>
  </si>
  <si>
    <t>Cuscuta polygonorum</t>
  </si>
  <si>
    <t>Cuscuta suaveolens</t>
  </si>
  <si>
    <t>Cyclachaena</t>
  </si>
  <si>
    <t>Cyclachaena xanthifolia</t>
  </si>
  <si>
    <t>Cycloloma</t>
  </si>
  <si>
    <t>Cydonia</t>
  </si>
  <si>
    <t>Cydonia oblonga</t>
  </si>
  <si>
    <t>Cymbalaria</t>
  </si>
  <si>
    <t>Cymbalaria muralis</t>
  </si>
  <si>
    <t>Cymopterus</t>
  </si>
  <si>
    <t>Cymopterus acaulis</t>
  </si>
  <si>
    <t>Cynanchum</t>
  </si>
  <si>
    <t>Cynanchum laeve</t>
  </si>
  <si>
    <t>Cynanchum louiseae</t>
  </si>
  <si>
    <t>Cynanchum rossicum</t>
  </si>
  <si>
    <t>Cynanchum vincetoxicum</t>
  </si>
  <si>
    <t>Cynodon</t>
  </si>
  <si>
    <t>Cynoglossum</t>
  </si>
  <si>
    <t>Cynoglossum amabile</t>
  </si>
  <si>
    <t>Cynoglossum glochidiatum</t>
  </si>
  <si>
    <t>Cynoglossum microglochin</t>
  </si>
  <si>
    <t>Cynoglossum officinale</t>
  </si>
  <si>
    <t>Cynoglossum virginianum</t>
  </si>
  <si>
    <t>Cynosurus</t>
  </si>
  <si>
    <t>Cynosurus echinatus</t>
  </si>
  <si>
    <t>Cyperus</t>
  </si>
  <si>
    <t>Cyperus amuricus</t>
  </si>
  <si>
    <t>Cyperus bipartitus</t>
  </si>
  <si>
    <t>Cyperus echinatus</t>
  </si>
  <si>
    <t>Cyperus flavicomus</t>
  </si>
  <si>
    <t>Cyperus grayi</t>
  </si>
  <si>
    <t>Cyperus houghtonii</t>
  </si>
  <si>
    <t>Cyperus involucratus</t>
  </si>
  <si>
    <t>Cyperus lupulinus</t>
  </si>
  <si>
    <t>Cyperus plukenetii</t>
  </si>
  <si>
    <t>Cyperus retrofractus</t>
  </si>
  <si>
    <t>Cyperus squarrosus</t>
  </si>
  <si>
    <t>Cypripedium</t>
  </si>
  <si>
    <t>Cypripedium parviflorum</t>
  </si>
  <si>
    <t>Cyrtomium</t>
  </si>
  <si>
    <t>Cyrtomium falcatum</t>
  </si>
  <si>
    <t>Cystopteris</t>
  </si>
  <si>
    <t>Cystopteris laurentiana</t>
  </si>
  <si>
    <t>Cystopteris protrusa</t>
  </si>
  <si>
    <t>Cystopteris tennesseensis</t>
  </si>
  <si>
    <t>Cystopteris tenuis</t>
  </si>
  <si>
    <t>Cytisus</t>
  </si>
  <si>
    <t>Cytisus scoparius</t>
  </si>
  <si>
    <t>Cytisus villosus</t>
  </si>
  <si>
    <t>Dactylis</t>
  </si>
  <si>
    <t>Dactylis glomerata ssp. aschersoniana</t>
  </si>
  <si>
    <t>Dactyloctenium</t>
  </si>
  <si>
    <t>Dactyloctenium aegyptium</t>
  </si>
  <si>
    <t>Dactyloctenium radulans</t>
  </si>
  <si>
    <t>Dactylorhiza viridis</t>
  </si>
  <si>
    <t>Dalea</t>
  </si>
  <si>
    <t>Dalea candida</t>
  </si>
  <si>
    <t>Dalea foliosa</t>
  </si>
  <si>
    <t>Dalea purpurea</t>
  </si>
  <si>
    <t>Dalea villosa</t>
  </si>
  <si>
    <t>Danthonia</t>
  </si>
  <si>
    <t>Danthonia spicata</t>
  </si>
  <si>
    <t>Daphne</t>
  </si>
  <si>
    <t>Daphne mezereum</t>
  </si>
  <si>
    <t>Dasiphora</t>
  </si>
  <si>
    <t>Dasiphora fruticosa</t>
  </si>
  <si>
    <t>Dasistoma</t>
  </si>
  <si>
    <t>Datura</t>
  </si>
  <si>
    <t>Datura inoxia</t>
  </si>
  <si>
    <t>Datura stramonium</t>
  </si>
  <si>
    <t>Datura wrightii</t>
  </si>
  <si>
    <t>Daucus</t>
  </si>
  <si>
    <t>Daucus carota</t>
  </si>
  <si>
    <t>Decodon</t>
  </si>
  <si>
    <t>Decumaria</t>
  </si>
  <si>
    <t>Delphinium</t>
  </si>
  <si>
    <t>Delphinium carolinianum</t>
  </si>
  <si>
    <t>Delphinium elatum</t>
  </si>
  <si>
    <t>Delphinium exaltatum</t>
  </si>
  <si>
    <t>Delphinium grandiflorum</t>
  </si>
  <si>
    <t>Delphinium tricorne</t>
  </si>
  <si>
    <t>Dennstaedtia</t>
  </si>
  <si>
    <t>Dennstaedtia punctilobula</t>
  </si>
  <si>
    <t>Deparia</t>
  </si>
  <si>
    <t>Deparia acrostichoides</t>
  </si>
  <si>
    <t>Deschampsia</t>
  </si>
  <si>
    <t>Descurainia</t>
  </si>
  <si>
    <t>Descurainia incana</t>
  </si>
  <si>
    <t>Descurainia pinnata</t>
  </si>
  <si>
    <t>Descurainia sophia</t>
  </si>
  <si>
    <t>Desmanthus</t>
  </si>
  <si>
    <t>Desmodium</t>
  </si>
  <si>
    <t>Desmodium canescens</t>
  </si>
  <si>
    <t>Desmodium ciliare</t>
  </si>
  <si>
    <t>Desmodium cuspidatum</t>
  </si>
  <si>
    <t>Desmodium glabellum</t>
  </si>
  <si>
    <t>Desmodium glutinosum</t>
  </si>
  <si>
    <t>Desmodium humifusum</t>
  </si>
  <si>
    <t>Desmodium illinoense</t>
  </si>
  <si>
    <t>Desmodium laevigatum</t>
  </si>
  <si>
    <t>Desmodium marilandicum</t>
  </si>
  <si>
    <t>Desmodium nudiflorum</t>
  </si>
  <si>
    <t>Desmodium nuttallii</t>
  </si>
  <si>
    <t>Desmodium obtusum</t>
  </si>
  <si>
    <t>Desmodium pauciflorum</t>
  </si>
  <si>
    <t>Desmodium perplexum</t>
  </si>
  <si>
    <t>Desmodium rotundifolium</t>
  </si>
  <si>
    <t>Desmodium sessilifolium</t>
  </si>
  <si>
    <t>Desmodium viridiflorum</t>
  </si>
  <si>
    <t>Deutzia</t>
  </si>
  <si>
    <t>Deutzia scabra</t>
  </si>
  <si>
    <t>Dianthus</t>
  </si>
  <si>
    <t>Dianthus armeria</t>
  </si>
  <si>
    <t>Dianthus barbatus</t>
  </si>
  <si>
    <t>Dianthus carthusianorum</t>
  </si>
  <si>
    <t>Dianthus caryophyllus</t>
  </si>
  <si>
    <t>Dianthus deltoides</t>
  </si>
  <si>
    <t>Dianthus plumarius</t>
  </si>
  <si>
    <t>Dianthus sylvestris</t>
  </si>
  <si>
    <t>Diapensia</t>
  </si>
  <si>
    <t>Diapensia lapponica</t>
  </si>
  <si>
    <t>Diarrhena</t>
  </si>
  <si>
    <t>Diarrhena americana</t>
  </si>
  <si>
    <t>Diarrhena obovata</t>
  </si>
  <si>
    <t>Dicentra</t>
  </si>
  <si>
    <t>Dicentra canadensis</t>
  </si>
  <si>
    <t>Dicentra cucullaria</t>
  </si>
  <si>
    <t>Dicentra eximia</t>
  </si>
  <si>
    <t>Dicentra formosa</t>
  </si>
  <si>
    <t>Dichanthelium</t>
  </si>
  <si>
    <t>Dichanthelium boscii</t>
  </si>
  <si>
    <t>Dichanthelium depauperatum</t>
  </si>
  <si>
    <t>Dichanthelium linearifolium</t>
  </si>
  <si>
    <t>Dichanthelium meridionale</t>
  </si>
  <si>
    <t>Dichanthelium villosissimum</t>
  </si>
  <si>
    <t>Dichanthelium wilcoxianum</t>
  </si>
  <si>
    <t>Dichanthelium wrightianum</t>
  </si>
  <si>
    <t>Dichanthelium xanthophysum</t>
  </si>
  <si>
    <t>Dictamnus</t>
  </si>
  <si>
    <t>Dictamnus albus</t>
  </si>
  <si>
    <t>Didiplis</t>
  </si>
  <si>
    <t>Diervilla</t>
  </si>
  <si>
    <t>Diervilla lonicera</t>
  </si>
  <si>
    <t>Digitalis</t>
  </si>
  <si>
    <t>Digitalis grandiflora</t>
  </si>
  <si>
    <t>Digitalis lanata</t>
  </si>
  <si>
    <t>Digitalis lutea</t>
  </si>
  <si>
    <t>Digitalis purpurea</t>
  </si>
  <si>
    <t>Digitaria</t>
  </si>
  <si>
    <t>Digitaria ciliaris</t>
  </si>
  <si>
    <t>Digitaria cognata</t>
  </si>
  <si>
    <t>Digitaria filiformis</t>
  </si>
  <si>
    <t>Digitaria violascens</t>
  </si>
  <si>
    <t>Diodia</t>
  </si>
  <si>
    <t>Dioscorea</t>
  </si>
  <si>
    <t>Dioscorea oppositifolia</t>
  </si>
  <si>
    <t>Diospyros</t>
  </si>
  <si>
    <t>Diplazium</t>
  </si>
  <si>
    <t>Diplazium pycnocarpon</t>
  </si>
  <si>
    <t>Diplotaxis</t>
  </si>
  <si>
    <t>Diplotaxis erucoides</t>
  </si>
  <si>
    <t>Diplotaxis muralis</t>
  </si>
  <si>
    <t>Diplotaxis tenuifolia</t>
  </si>
  <si>
    <t>Dipsacus</t>
  </si>
  <si>
    <t>Dipsacus fullonum</t>
  </si>
  <si>
    <t>Dipsacus laciniatus</t>
  </si>
  <si>
    <t>Dipsacus sativus</t>
  </si>
  <si>
    <t>Dirca</t>
  </si>
  <si>
    <t>Distichlis</t>
  </si>
  <si>
    <t>Distichlis spicata var. stricta</t>
  </si>
  <si>
    <t>Dittrichia</t>
  </si>
  <si>
    <t>Dittrichia graveolens</t>
  </si>
  <si>
    <t>Dodecatheon</t>
  </si>
  <si>
    <t>Dodecatheon amethystinum</t>
  </si>
  <si>
    <t>Doellingeria</t>
  </si>
  <si>
    <t>Doellingeria infirma</t>
  </si>
  <si>
    <t>Doellingeria umbellata</t>
  </si>
  <si>
    <t>Doronicum</t>
  </si>
  <si>
    <t>Doronicum pardalianches</t>
  </si>
  <si>
    <t>Draba</t>
  </si>
  <si>
    <t>Draba arabisans</t>
  </si>
  <si>
    <t>Draba brachycarpa</t>
  </si>
  <si>
    <t>Draba breweri</t>
  </si>
  <si>
    <t>Draba glabella</t>
  </si>
  <si>
    <t>Draba incana</t>
  </si>
  <si>
    <t>Draba nemorosa</t>
  </si>
  <si>
    <t>Draba norvegica</t>
  </si>
  <si>
    <t>Draba reptans</t>
  </si>
  <si>
    <t>Draba verna</t>
  </si>
  <si>
    <t>Dracocephalum</t>
  </si>
  <si>
    <t>Dracocephalum moldavica</t>
  </si>
  <si>
    <t>Dracocephalum thymiflorum</t>
  </si>
  <si>
    <t>Dracopis</t>
  </si>
  <si>
    <t>Drosera</t>
  </si>
  <si>
    <t>Dryopteris</t>
  </si>
  <si>
    <t>Dryopteris campyloptera</t>
  </si>
  <si>
    <t>Dryopteris carthusiana</t>
  </si>
  <si>
    <t>Dryopteris expansa</t>
  </si>
  <si>
    <t>Dryopteris fragrans</t>
  </si>
  <si>
    <t>Dryopteris fragrans var. remotiuscula</t>
  </si>
  <si>
    <t>Dulichium</t>
  </si>
  <si>
    <t>Dyssodia</t>
  </si>
  <si>
    <t>Dyssodia papposa</t>
  </si>
  <si>
    <t>Ecballium</t>
  </si>
  <si>
    <t>Ecballium elaterium</t>
  </si>
  <si>
    <t>Echinacea</t>
  </si>
  <si>
    <t>Echinacea angustifolia</t>
  </si>
  <si>
    <t>Echinacea pallida</t>
  </si>
  <si>
    <t>Echinacea purpurea</t>
  </si>
  <si>
    <t>Echinochloa</t>
  </si>
  <si>
    <t>Echinochloa frumentacea</t>
  </si>
  <si>
    <t>Echinocystis</t>
  </si>
  <si>
    <t>Echinodorus</t>
  </si>
  <si>
    <t>Echinodorus berteroi</t>
  </si>
  <si>
    <t>Echinodorus tenellus</t>
  </si>
  <si>
    <t>Echinops</t>
  </si>
  <si>
    <t>Echinops sphaerocephalus</t>
  </si>
  <si>
    <t>Echium</t>
  </si>
  <si>
    <t>Echium creticum</t>
  </si>
  <si>
    <t>Echium plantagineum</t>
  </si>
  <si>
    <t>Echium pustulatum</t>
  </si>
  <si>
    <t>Echium vulgare</t>
  </si>
  <si>
    <t>Eclipta</t>
  </si>
  <si>
    <t>Eclipta prostrata</t>
  </si>
  <si>
    <t>Egeria</t>
  </si>
  <si>
    <t>Eichhornia</t>
  </si>
  <si>
    <t>Elaeagnus</t>
  </si>
  <si>
    <t>Elaeagnus multiflora</t>
  </si>
  <si>
    <t>Elaeagnus pungens</t>
  </si>
  <si>
    <t>Elaeagnus umbellata</t>
  </si>
  <si>
    <t>Elatine</t>
  </si>
  <si>
    <t>Elatine rubella</t>
  </si>
  <si>
    <t>Eleocharis</t>
  </si>
  <si>
    <t>Eleocharis acicularis var. porcata</t>
  </si>
  <si>
    <t>Eleocharis aestuum</t>
  </si>
  <si>
    <t>Eleocharis compressa var. acutisquamata</t>
  </si>
  <si>
    <t>Eleocharis diandra</t>
  </si>
  <si>
    <t>Eleocharis elliptica</t>
  </si>
  <si>
    <t>Eleocharis mamillata</t>
  </si>
  <si>
    <t>Eleocharis palustris var. vigens</t>
  </si>
  <si>
    <t>Eleocharis quinqueflora</t>
  </si>
  <si>
    <t>Eleusine</t>
  </si>
  <si>
    <t>Eleusine tristachya</t>
  </si>
  <si>
    <t>Eleutherococcus</t>
  </si>
  <si>
    <t>Eleutherococcus pentaphyllus</t>
  </si>
  <si>
    <t>Ellisia</t>
  </si>
  <si>
    <t>Elodea</t>
  </si>
  <si>
    <t>Elodea bifoliata</t>
  </si>
  <si>
    <t>Elodea schweinitzii</t>
  </si>
  <si>
    <t>Elsholtzia</t>
  </si>
  <si>
    <t>Elsholtzia ciliata</t>
  </si>
  <si>
    <t>Elymus</t>
  </si>
  <si>
    <t>Elymus alaskanus</t>
  </si>
  <si>
    <t>Elymus alaskanus ssp. latiglumis</t>
  </si>
  <si>
    <t>Elymus diversiglumis</t>
  </si>
  <si>
    <t>Elymus hystrix</t>
  </si>
  <si>
    <t>Elymus lanceolatus</t>
  </si>
  <si>
    <t>Elymus repens</t>
  </si>
  <si>
    <t>Elymus submuticus</t>
  </si>
  <si>
    <t>Elymus trachycaulus</t>
  </si>
  <si>
    <t>Emex</t>
  </si>
  <si>
    <t>Emex spinosa</t>
  </si>
  <si>
    <t>Empetrum</t>
  </si>
  <si>
    <t>Empetrum eamesii</t>
  </si>
  <si>
    <t>Empetrum eamesii ssp. atropurpureum</t>
  </si>
  <si>
    <t>Empetrum nigrum ssp. hermaphroditum</t>
  </si>
  <si>
    <t>Enemion</t>
  </si>
  <si>
    <t>Epifagus</t>
  </si>
  <si>
    <t>Epifagus virginiana</t>
  </si>
  <si>
    <t>Epigaea</t>
  </si>
  <si>
    <t>Epigaea repens</t>
  </si>
  <si>
    <t>Epilobium</t>
  </si>
  <si>
    <t>Epilobium obscurum</t>
  </si>
  <si>
    <t>Epimedium</t>
  </si>
  <si>
    <t>Epipactis</t>
  </si>
  <si>
    <t>Epipactis atrorubens</t>
  </si>
  <si>
    <t>Epipactis helleborine</t>
  </si>
  <si>
    <t>Equisetum</t>
  </si>
  <si>
    <t>Eragrostis</t>
  </si>
  <si>
    <t>Eragrostis barrelieri</t>
  </si>
  <si>
    <t>Eragrostis capillaris</t>
  </si>
  <si>
    <t>Eragrostis curvula</t>
  </si>
  <si>
    <t>Eragrostis intermedia</t>
  </si>
  <si>
    <t>Eragrostis minor</t>
  </si>
  <si>
    <t>Eragrostis trichodes</t>
  </si>
  <si>
    <t>Eranthis</t>
  </si>
  <si>
    <t>Eranthis hyemalis</t>
  </si>
  <si>
    <t>Erechtites</t>
  </si>
  <si>
    <t>Eremochloa</t>
  </si>
  <si>
    <t>Eremochloa ophiuroides</t>
  </si>
  <si>
    <t>Eremopyrum</t>
  </si>
  <si>
    <t>Eremopyrum bonaepartis</t>
  </si>
  <si>
    <t>Eremopyrum orientale</t>
  </si>
  <si>
    <t>Eremopyrum triticeum</t>
  </si>
  <si>
    <t>Erica</t>
  </si>
  <si>
    <t>Erica cinerea</t>
  </si>
  <si>
    <t>Erica vagans</t>
  </si>
  <si>
    <t>Ericameria</t>
  </si>
  <si>
    <t>Ericameria nauseosa</t>
  </si>
  <si>
    <t>Erigenia</t>
  </si>
  <si>
    <t>Erigenia bulbosa</t>
  </si>
  <si>
    <t>Erigeron</t>
  </si>
  <si>
    <t>Erigeron acris ssp. politus</t>
  </si>
  <si>
    <t>Erigeron flagellaris</t>
  </si>
  <si>
    <t>Erigeron glabellus</t>
  </si>
  <si>
    <t>Erigeron strigosus var. beyrichii</t>
  </si>
  <si>
    <t>Erigeron strigosus var. septentrionalis</t>
  </si>
  <si>
    <t>Eriocaulon</t>
  </si>
  <si>
    <t>Eriocaulon aquaticum</t>
  </si>
  <si>
    <t>Eriochloa</t>
  </si>
  <si>
    <t>Eriochloa acuminata</t>
  </si>
  <si>
    <t>Eriochloa villosa</t>
  </si>
  <si>
    <t>Eriodictyon</t>
  </si>
  <si>
    <t>Eriodictyon angustifolium</t>
  </si>
  <si>
    <t>Eriogonum</t>
  </si>
  <si>
    <t>Eriogonum annuum</t>
  </si>
  <si>
    <t>Eriophorum</t>
  </si>
  <si>
    <t>Eriophorum russeolum</t>
  </si>
  <si>
    <t>Eriophorum russeolum var. albidum</t>
  </si>
  <si>
    <t>Erodium</t>
  </si>
  <si>
    <t>Erodium botrys</t>
  </si>
  <si>
    <t>Erodium ciconium</t>
  </si>
  <si>
    <t>Erodium cicutarium</t>
  </si>
  <si>
    <t>Erodium cygnorum</t>
  </si>
  <si>
    <t>Erodium gruinum</t>
  </si>
  <si>
    <t>Erodium laciniatum</t>
  </si>
  <si>
    <t>Erodium malacoides</t>
  </si>
  <si>
    <t>Erodium moschatum</t>
  </si>
  <si>
    <t>Erodium stephenianum</t>
  </si>
  <si>
    <t>Eruca</t>
  </si>
  <si>
    <t>Eruca vesicaria</t>
  </si>
  <si>
    <t>Erucastrum</t>
  </si>
  <si>
    <t>Erucastrum gallicum</t>
  </si>
  <si>
    <t>Eryngium</t>
  </si>
  <si>
    <t>Eryngium maritimum</t>
  </si>
  <si>
    <t>Eryngium planum</t>
  </si>
  <si>
    <t>Erysimum</t>
  </si>
  <si>
    <t>Erysimum capitatum</t>
  </si>
  <si>
    <t>Erysimum hieraciifolium</t>
  </si>
  <si>
    <t>Erysimum inconspicuum</t>
  </si>
  <si>
    <t>Erysimum marschallianum</t>
  </si>
  <si>
    <t>Erysimum odoratum</t>
  </si>
  <si>
    <t>Erysimum perofskianum</t>
  </si>
  <si>
    <t>Erysimum repandum</t>
  </si>
  <si>
    <t>Erythronium</t>
  </si>
  <si>
    <t>Erythronium albidum</t>
  </si>
  <si>
    <t>Erythronium americanum</t>
  </si>
  <si>
    <t>Eschscholzia</t>
  </si>
  <si>
    <t>Eschscholzia californica</t>
  </si>
  <si>
    <t>Eubotrys</t>
  </si>
  <si>
    <t>Eubotrys racemosa</t>
  </si>
  <si>
    <t>Eubotrys recurva</t>
  </si>
  <si>
    <t>Euclidium</t>
  </si>
  <si>
    <t>Euclidium syriacum</t>
  </si>
  <si>
    <t>Euonymus</t>
  </si>
  <si>
    <t>Euonymus alatus</t>
  </si>
  <si>
    <t>Euonymus europaeus</t>
  </si>
  <si>
    <t>Euonymus fortunei</t>
  </si>
  <si>
    <t>Euonymus hamiltonianus</t>
  </si>
  <si>
    <t>Euonymus obovatus</t>
  </si>
  <si>
    <t>Euonymus phellomanus</t>
  </si>
  <si>
    <t>Eupatoriadelphus</t>
  </si>
  <si>
    <t>Eupatoriadelphus maculatus var. bruneri</t>
  </si>
  <si>
    <t>Eupatoriadelphus maculatus var. foliosum</t>
  </si>
  <si>
    <t>Eupatorium</t>
  </si>
  <si>
    <t>Eupatorium album</t>
  </si>
  <si>
    <t>Eupatorium altissimum</t>
  </si>
  <si>
    <t>Eupatorium cannabinum</t>
  </si>
  <si>
    <t>Eupatorium hyssopifolium</t>
  </si>
  <si>
    <t>Eupatorium perfoliatum var. colpophilum</t>
  </si>
  <si>
    <t>Eupatorium purpureum</t>
  </si>
  <si>
    <t>Eupatorium purpureum var. holzingeri</t>
  </si>
  <si>
    <t>Eupatorium sessilifolium</t>
  </si>
  <si>
    <t>Euphorbia</t>
  </si>
  <si>
    <t>Euphorbia agraria</t>
  </si>
  <si>
    <t>Euphorbia corollata</t>
  </si>
  <si>
    <t>Euphorbia cyathophora</t>
  </si>
  <si>
    <t>Euphorbia cyparissias</t>
  </si>
  <si>
    <t>Euphorbia davidii</t>
  </si>
  <si>
    <t>Euphorbia dentata</t>
  </si>
  <si>
    <t>Euphorbia epithymoides</t>
  </si>
  <si>
    <t>Euphorbia esula</t>
  </si>
  <si>
    <t>Euphorbia exigua</t>
  </si>
  <si>
    <t>Euphorbia falcata</t>
  </si>
  <si>
    <t>Euphorbia helioscopia</t>
  </si>
  <si>
    <t>Euphorbia ipecacuanhae</t>
  </si>
  <si>
    <t>Euphorbia lathyris</t>
  </si>
  <si>
    <t>Euphorbia lucida</t>
  </si>
  <si>
    <t>Euphorbia peplus</t>
  </si>
  <si>
    <t>Euphorbia platyphyllos</t>
  </si>
  <si>
    <t>Euphorbia pubentissima</t>
  </si>
  <si>
    <t>Euphorbia spathulata</t>
  </si>
  <si>
    <t>Euphrasia</t>
  </si>
  <si>
    <t>Euphrasia hudsoniana</t>
  </si>
  <si>
    <t>Euphrasia micrantha</t>
  </si>
  <si>
    <t>Euphrasia nemorosa</t>
  </si>
  <si>
    <t>Euphrasia oakesii</t>
  </si>
  <si>
    <t>Euphrasia stricta</t>
  </si>
  <si>
    <t>Eurybia</t>
  </si>
  <si>
    <t>Eurybia divaricata</t>
  </si>
  <si>
    <t>Eurybia furcata</t>
  </si>
  <si>
    <t>Eurybia macrophylla</t>
  </si>
  <si>
    <t>Eurybia radula</t>
  </si>
  <si>
    <t>Eurybia schreberi</t>
  </si>
  <si>
    <t>Eurybia spectabilis</t>
  </si>
  <si>
    <t>Eustachys</t>
  </si>
  <si>
    <t>Eustachys retusa</t>
  </si>
  <si>
    <t>Euthamia</t>
  </si>
  <si>
    <t>Euthamia caroliniana</t>
  </si>
  <si>
    <t>Euthamia gymnospermoides</t>
  </si>
  <si>
    <t>Evolvulus</t>
  </si>
  <si>
    <t>Evolvulus nuttallianus</t>
  </si>
  <si>
    <t>Exochorda</t>
  </si>
  <si>
    <t>Exochorda racemosa</t>
  </si>
  <si>
    <t>Fagopyrum</t>
  </si>
  <si>
    <t>Fagopyrum esculentum</t>
  </si>
  <si>
    <t>Fagopyrum tataricum</t>
  </si>
  <si>
    <t>Fagus</t>
  </si>
  <si>
    <t>Fagus grandifolia var. caroliniana</t>
  </si>
  <si>
    <t>Fagus sylvatica</t>
  </si>
  <si>
    <t>Falcaria</t>
  </si>
  <si>
    <t>Falcaria vulgaris</t>
  </si>
  <si>
    <t>Fatoua</t>
  </si>
  <si>
    <t>Fatoua villosa</t>
  </si>
  <si>
    <t>Festuca</t>
  </si>
  <si>
    <t>Festuca brachyphylla</t>
  </si>
  <si>
    <t>Festuca brevipila</t>
  </si>
  <si>
    <t>Festuca filiformis</t>
  </si>
  <si>
    <t>Festuca heteromalla</t>
  </si>
  <si>
    <t>Festuca occidentalis</t>
  </si>
  <si>
    <t>Festuca ovina</t>
  </si>
  <si>
    <t>Festuca saximontana</t>
  </si>
  <si>
    <t>Festuca subverticillata</t>
  </si>
  <si>
    <t>Festuca valesiaca</t>
  </si>
  <si>
    <t>Ficus</t>
  </si>
  <si>
    <t>Ficus carica</t>
  </si>
  <si>
    <t>Filago</t>
  </si>
  <si>
    <t>Filago vulgaris</t>
  </si>
  <si>
    <t>Filipendula</t>
  </si>
  <si>
    <t>Filipendula vulgaris</t>
  </si>
  <si>
    <t>Fimbristylis</t>
  </si>
  <si>
    <t>Flaveria</t>
  </si>
  <si>
    <t>Flaveria trinervia</t>
  </si>
  <si>
    <t>Floerkea</t>
  </si>
  <si>
    <t>Foeniculum</t>
  </si>
  <si>
    <t>Forsythia</t>
  </si>
  <si>
    <t>Forsythia ovata</t>
  </si>
  <si>
    <t>Forsythia suspensa</t>
  </si>
  <si>
    <t>Forsythia viridissima</t>
  </si>
  <si>
    <t>Fragaria</t>
  </si>
  <si>
    <t>Fragaria vesca</t>
  </si>
  <si>
    <t>Frangula</t>
  </si>
  <si>
    <t>Frangula alnus</t>
  </si>
  <si>
    <t>Frangula caroliniana</t>
  </si>
  <si>
    <t>Frasera</t>
  </si>
  <si>
    <t>Frasera caroliniensis</t>
  </si>
  <si>
    <t>Fraxinus</t>
  </si>
  <si>
    <t>Fraxinus excelsior</t>
  </si>
  <si>
    <t>Fraxinus quadrangulata</t>
  </si>
  <si>
    <t>Froelichia</t>
  </si>
  <si>
    <t>Froelichia floridana</t>
  </si>
  <si>
    <t>Froelichia gracilis</t>
  </si>
  <si>
    <t>Fuirena</t>
  </si>
  <si>
    <t>Fumaria</t>
  </si>
  <si>
    <t>Fumaria capreolata</t>
  </si>
  <si>
    <t>Fumaria officinalis</t>
  </si>
  <si>
    <t>Gadellia</t>
  </si>
  <si>
    <t>Gadellia lactiflora</t>
  </si>
  <si>
    <t>Gagea</t>
  </si>
  <si>
    <t>Gagea fistulosa</t>
  </si>
  <si>
    <t>Gaillardia</t>
  </si>
  <si>
    <t>Gaillardia aristata</t>
  </si>
  <si>
    <t>Gaillardia pulchella</t>
  </si>
  <si>
    <t>Galactia</t>
  </si>
  <si>
    <t>Galactia regularis</t>
  </si>
  <si>
    <t>Galactia volubilis</t>
  </si>
  <si>
    <t>Galanthus</t>
  </si>
  <si>
    <t>Galanthus elwesii</t>
  </si>
  <si>
    <t>Galanthus nivalis</t>
  </si>
  <si>
    <t>Galax</t>
  </si>
  <si>
    <t>Galax urceolata</t>
  </si>
  <si>
    <t>Galearis</t>
  </si>
  <si>
    <t>Galearis spectabilis</t>
  </si>
  <si>
    <t>Galega</t>
  </si>
  <si>
    <t>Galega officinalis</t>
  </si>
  <si>
    <t>Galeopsis</t>
  </si>
  <si>
    <t>Galeopsis angustifolia</t>
  </si>
  <si>
    <t>Galeopsis bifida</t>
  </si>
  <si>
    <t>Galeopsis ladanum</t>
  </si>
  <si>
    <t>Galeopsis tetrahit</t>
  </si>
  <si>
    <t>Galinsoga</t>
  </si>
  <si>
    <t>Galinsoga parviflora</t>
  </si>
  <si>
    <t>Galinsoga quadriradiata</t>
  </si>
  <si>
    <t>Galium</t>
  </si>
  <si>
    <t>Galium aristatum</t>
  </si>
  <si>
    <t>Galium circaezans var. hypomalacum</t>
  </si>
  <si>
    <t>Galium divaricatum</t>
  </si>
  <si>
    <t>Galium glaucum</t>
  </si>
  <si>
    <t>Galium kamtschaticum</t>
  </si>
  <si>
    <t>Galium lanceolatum</t>
  </si>
  <si>
    <t>Galium odoratum</t>
  </si>
  <si>
    <t>Galium pilosum</t>
  </si>
  <si>
    <t>Galium rubioides</t>
  </si>
  <si>
    <t>Galium sylvaticum</t>
  </si>
  <si>
    <t>Galium tricornutum</t>
  </si>
  <si>
    <t>Galium verrucosum</t>
  </si>
  <si>
    <t>Galium verum</t>
  </si>
  <si>
    <t>Gamochaeta</t>
  </si>
  <si>
    <t>Gastridium</t>
  </si>
  <si>
    <t>Gastridium phleoides</t>
  </si>
  <si>
    <t>Gaultheria</t>
  </si>
  <si>
    <t>Gaura</t>
  </si>
  <si>
    <t>Gaura coccinea</t>
  </si>
  <si>
    <t>Gaura longiflora</t>
  </si>
  <si>
    <t>Gaura mollis</t>
  </si>
  <si>
    <t>Gaylussacia</t>
  </si>
  <si>
    <t>Genista</t>
  </si>
  <si>
    <t>Genista tinctoria</t>
  </si>
  <si>
    <t>Gentiana</t>
  </si>
  <si>
    <t>Gentiana cruciata</t>
  </si>
  <si>
    <t>Gentiana puberulenta</t>
  </si>
  <si>
    <t>Gentiana septemfida</t>
  </si>
  <si>
    <t>Gentianella</t>
  </si>
  <si>
    <t>Gentianopsis</t>
  </si>
  <si>
    <t>Gentianopsis macounii</t>
  </si>
  <si>
    <t>Geocaulon</t>
  </si>
  <si>
    <t>Geranium</t>
  </si>
  <si>
    <t>Geranium bicknellii</t>
  </si>
  <si>
    <t>Geranium carolinianum</t>
  </si>
  <si>
    <t>Geranium columbinum</t>
  </si>
  <si>
    <t>Geranium dissectum</t>
  </si>
  <si>
    <t>Geranium molle</t>
  </si>
  <si>
    <t>Geranium pusillum</t>
  </si>
  <si>
    <t>Geranium pyrenaicum</t>
  </si>
  <si>
    <t>Geranium rotundifolium</t>
  </si>
  <si>
    <t>Geranium sanguineum</t>
  </si>
  <si>
    <t>Geranium sibiricum</t>
  </si>
  <si>
    <t>Geranium thunbergii</t>
  </si>
  <si>
    <t>Geum</t>
  </si>
  <si>
    <t>Geum urbanum</t>
  </si>
  <si>
    <t>Gilia</t>
  </si>
  <si>
    <t>Gilia achilleifolia</t>
  </si>
  <si>
    <t>Gilia capitata</t>
  </si>
  <si>
    <t>Gilia interior</t>
  </si>
  <si>
    <t>Gilia tricolor</t>
  </si>
  <si>
    <t>Gillenia</t>
  </si>
  <si>
    <t>Gillenia stipulata</t>
  </si>
  <si>
    <t>Gillenia trifoliata</t>
  </si>
  <si>
    <t>Ginkgo</t>
  </si>
  <si>
    <t>Ginkgo biloba</t>
  </si>
  <si>
    <t>Glandularia</t>
  </si>
  <si>
    <t>Glandularia bipinnatifida</t>
  </si>
  <si>
    <t>Glandularia canadensis</t>
  </si>
  <si>
    <t>Glandularia hispida</t>
  </si>
  <si>
    <t>Glandularia peruviana</t>
  </si>
  <si>
    <t>Glaucium</t>
  </si>
  <si>
    <t>Glaucium corniculatum</t>
  </si>
  <si>
    <t>Glaucium flavum</t>
  </si>
  <si>
    <t>Glebionis</t>
  </si>
  <si>
    <t>Glebionis carinatum</t>
  </si>
  <si>
    <t>Glebionis coronarium</t>
  </si>
  <si>
    <t>Glebionis segetum</t>
  </si>
  <si>
    <t>Glechoma</t>
  </si>
  <si>
    <t>Glechoma hederacea</t>
  </si>
  <si>
    <t>Glossostigma</t>
  </si>
  <si>
    <t>Glossostigma diandrum</t>
  </si>
  <si>
    <t>Glyceria</t>
  </si>
  <si>
    <t>Glyceria declinata</t>
  </si>
  <si>
    <t>Glyceria grandis</t>
  </si>
  <si>
    <t>Glycine</t>
  </si>
  <si>
    <t>Glycine max</t>
  </si>
  <si>
    <t>Glycyrrhiza</t>
  </si>
  <si>
    <t>Gnaphalium</t>
  </si>
  <si>
    <t>Gnaphalium uliginosum</t>
  </si>
  <si>
    <t>Gomphrena</t>
  </si>
  <si>
    <t>Gomphrena globosa</t>
  </si>
  <si>
    <t>Gomphrena martiana</t>
  </si>
  <si>
    <t>Goodyera</t>
  </si>
  <si>
    <t>Gossypium</t>
  </si>
  <si>
    <t>Gossypium hirsutum</t>
  </si>
  <si>
    <t>Gratiola</t>
  </si>
  <si>
    <t>Grindelia</t>
  </si>
  <si>
    <t>Grindelia camporum</t>
  </si>
  <si>
    <t>Grindelia lanceolata</t>
  </si>
  <si>
    <t>Grindelia nuda</t>
  </si>
  <si>
    <t>Grindelia papposa</t>
  </si>
  <si>
    <t>Grindelia squarrosa var. quasiperennis</t>
  </si>
  <si>
    <t>Grindelia squarrosa var. serrulata</t>
  </si>
  <si>
    <t>Guizotia</t>
  </si>
  <si>
    <t>Guizotia abyssinica</t>
  </si>
  <si>
    <t>Gutierrezia</t>
  </si>
  <si>
    <t>Gutierrezia sarothrae</t>
  </si>
  <si>
    <t>Gymnadenia</t>
  </si>
  <si>
    <t>Gymnadenia conopsea</t>
  </si>
  <si>
    <t>Gymnocarpium</t>
  </si>
  <si>
    <t>Gymnocarpium appalachianum</t>
  </si>
  <si>
    <t>Gymnocarpium jessoense</t>
  </si>
  <si>
    <t>Gymnocladus</t>
  </si>
  <si>
    <t>Gymnocladus dioicus</t>
  </si>
  <si>
    <t>Gypsophila</t>
  </si>
  <si>
    <t>Gypsophila acutifolia</t>
  </si>
  <si>
    <t>Gypsophila elegans</t>
  </si>
  <si>
    <t>Gypsophila muralis</t>
  </si>
  <si>
    <t>Gypsophila paniculata</t>
  </si>
  <si>
    <t>Gypsophila pilosa</t>
  </si>
  <si>
    <t>Gypsophila scorzonerifolia</t>
  </si>
  <si>
    <t>Hackelia</t>
  </si>
  <si>
    <t>Hackelia deflexa</t>
  </si>
  <si>
    <t>Halenia</t>
  </si>
  <si>
    <t>Halesia</t>
  </si>
  <si>
    <t>Halesia tetraptera</t>
  </si>
  <si>
    <t>Hamamelis</t>
  </si>
  <si>
    <t>Harrimanella</t>
  </si>
  <si>
    <t>Harrimanella hypnoides</t>
  </si>
  <si>
    <t>Hedeoma</t>
  </si>
  <si>
    <t>Hedeoma hispida</t>
  </si>
  <si>
    <t>Hedeoma pulegioides</t>
  </si>
  <si>
    <t>Hedysarum</t>
  </si>
  <si>
    <t>Helenium</t>
  </si>
  <si>
    <t>Helianthemum</t>
  </si>
  <si>
    <t>Helianthemum bicknellii</t>
  </si>
  <si>
    <t>Helianthemum canadense</t>
  </si>
  <si>
    <t>Helianthemum dumosum</t>
  </si>
  <si>
    <t>Helianthemum propinquum</t>
  </si>
  <si>
    <t>Helianthemum salicifolium</t>
  </si>
  <si>
    <t>Helianthus</t>
  </si>
  <si>
    <t>Helianthus divaricatus</t>
  </si>
  <si>
    <t>Helianthus hirsutus</t>
  </si>
  <si>
    <t>Helianthus mollis</t>
  </si>
  <si>
    <t>Helianthus pauciflorus</t>
  </si>
  <si>
    <t>Helianthus petiolaris</t>
  </si>
  <si>
    <t>Helianthus salicifolius</t>
  </si>
  <si>
    <t>Heliomeris</t>
  </si>
  <si>
    <t>Heliomeris multiflora</t>
  </si>
  <si>
    <t>Heliopsis</t>
  </si>
  <si>
    <t>Heliopsis helianthoides</t>
  </si>
  <si>
    <t>Heliopsis helianthoides var. occidentalis</t>
  </si>
  <si>
    <t>Heliotropium</t>
  </si>
  <si>
    <t>Heliotropium amplexicaule</t>
  </si>
  <si>
    <t>Heliotropium arborescens</t>
  </si>
  <si>
    <t>Heliotropium europaeum</t>
  </si>
  <si>
    <t>Helleborus</t>
  </si>
  <si>
    <t>Helleborus niger</t>
  </si>
  <si>
    <t>Helleborus viridis</t>
  </si>
  <si>
    <t>Helonias</t>
  </si>
  <si>
    <t>Hemerocallis</t>
  </si>
  <si>
    <t>Hemerocallis fulva</t>
  </si>
  <si>
    <t>Hemerocallis lilioasphodelus</t>
  </si>
  <si>
    <t>Hemizonia fasciculata</t>
  </si>
  <si>
    <t>Hepatica</t>
  </si>
  <si>
    <t>Hepatica nobilis</t>
  </si>
  <si>
    <t>Heracleum</t>
  </si>
  <si>
    <t>Heracleum mantegazzianum</t>
  </si>
  <si>
    <t>Heracleum maximum</t>
  </si>
  <si>
    <t>Herniaria</t>
  </si>
  <si>
    <t>Herniaria glabra</t>
  </si>
  <si>
    <t>Herniaria hirsuta</t>
  </si>
  <si>
    <t>Hesperis</t>
  </si>
  <si>
    <t>Hesperis matronalis</t>
  </si>
  <si>
    <t>Hesperostipa</t>
  </si>
  <si>
    <t>Hesperostipa comata</t>
  </si>
  <si>
    <t>Hesperostipa spartea</t>
  </si>
  <si>
    <t>Heteranthera</t>
  </si>
  <si>
    <t>Heteranthera dubia</t>
  </si>
  <si>
    <t>Heterosperma</t>
  </si>
  <si>
    <t>Heterosperma pinnatum</t>
  </si>
  <si>
    <t>Heterotheca</t>
  </si>
  <si>
    <t>Heterotheca camporum</t>
  </si>
  <si>
    <t>Heterotheca villosa</t>
  </si>
  <si>
    <t>Heuchera</t>
  </si>
  <si>
    <t>Heuchera pubescens</t>
  </si>
  <si>
    <t>Heuchera villosa</t>
  </si>
  <si>
    <t>Hexastylis</t>
  </si>
  <si>
    <t>Hexastylis shuttleworthii</t>
  </si>
  <si>
    <t>Hibiscus</t>
  </si>
  <si>
    <t>Hibiscus lasiocarpos</t>
  </si>
  <si>
    <t>Hibiscus syriacus</t>
  </si>
  <si>
    <t>Hibiscus trionum</t>
  </si>
  <si>
    <t>Hieracium</t>
  </si>
  <si>
    <t>Hieracium aurantiacum</t>
  </si>
  <si>
    <t>Hieracium caespitosum</t>
  </si>
  <si>
    <t>Hieracium canadense</t>
  </si>
  <si>
    <t>Hieracium greenii</t>
  </si>
  <si>
    <t>Hieracium kalmii</t>
  </si>
  <si>
    <t>Hieracium lachenalii</t>
  </si>
  <si>
    <t>Hieracium lactucella</t>
  </si>
  <si>
    <t>Hieracium longipilum</t>
  </si>
  <si>
    <t>Hieracium maculatum</t>
  </si>
  <si>
    <t>Hieracium marianum</t>
  </si>
  <si>
    <t>Hieracium murorum</t>
  </si>
  <si>
    <t>Hieracium paniculatum</t>
  </si>
  <si>
    <t>Hieracium pilosella</t>
  </si>
  <si>
    <t>Hieracium piloselloides</t>
  </si>
  <si>
    <t>Hieracium praealtum</t>
  </si>
  <si>
    <t>Hieracium robinsonii</t>
  </si>
  <si>
    <t>Hieracium sabaudum</t>
  </si>
  <si>
    <t>Hieracium scabrum</t>
  </si>
  <si>
    <t>Hieracium umbellatum</t>
  </si>
  <si>
    <t>Hieracium venosum</t>
  </si>
  <si>
    <t>Hippuris</t>
  </si>
  <si>
    <t>Holcus</t>
  </si>
  <si>
    <t>Holcus mollis</t>
  </si>
  <si>
    <t>Holosteum</t>
  </si>
  <si>
    <t>Holosteum umbellatum</t>
  </si>
  <si>
    <t>Honckenya</t>
  </si>
  <si>
    <t>Honckenya peploides</t>
  </si>
  <si>
    <t>Hordeum</t>
  </si>
  <si>
    <t>Hordeum marinum</t>
  </si>
  <si>
    <t>Hordeum murinum</t>
  </si>
  <si>
    <t>Hordeum vulgare</t>
  </si>
  <si>
    <t>Hosta</t>
  </si>
  <si>
    <t>Hosta lancifolia</t>
  </si>
  <si>
    <t>Hosta plantaginea</t>
  </si>
  <si>
    <t>Hosta ventricosa</t>
  </si>
  <si>
    <t>Hottonia</t>
  </si>
  <si>
    <t>Houstonia</t>
  </si>
  <si>
    <t>Houstonia canadensis</t>
  </si>
  <si>
    <t>Houstonia longifolia</t>
  </si>
  <si>
    <t>Houstonia purpurea</t>
  </si>
  <si>
    <t>Houstonia pusilla</t>
  </si>
  <si>
    <t>Hudsonia</t>
  </si>
  <si>
    <t>Hudsonia ericoides</t>
  </si>
  <si>
    <t>Hudsonia tomentosa</t>
  </si>
  <si>
    <t>Humulus</t>
  </si>
  <si>
    <t>Humulus lupulus var. lupuloides</t>
  </si>
  <si>
    <t>Humulus lupulus var. neomexicanus</t>
  </si>
  <si>
    <t>Humulus lupulus var. pubescens</t>
  </si>
  <si>
    <t>Huperzia</t>
  </si>
  <si>
    <t>Huperzia appalachiana</t>
  </si>
  <si>
    <t>Huperzia lucidula</t>
  </si>
  <si>
    <t>Huperzia porophila</t>
  </si>
  <si>
    <t>Huperzia selago</t>
  </si>
  <si>
    <t>Hyacinthoides</t>
  </si>
  <si>
    <t>Hybanthus</t>
  </si>
  <si>
    <t>Hydrangea</t>
  </si>
  <si>
    <t>Hydrangea cinerea</t>
  </si>
  <si>
    <t>Hydrastis</t>
  </si>
  <si>
    <t>Hydrastis canadensis</t>
  </si>
  <si>
    <t>Hydrilla</t>
  </si>
  <si>
    <t>Hydrilla verticillata</t>
  </si>
  <si>
    <t>Hydrocharis</t>
  </si>
  <si>
    <t>Hydrocotyle</t>
  </si>
  <si>
    <t>Hydrocotyle prolifera</t>
  </si>
  <si>
    <t>Hydrocotyle sibthorpioides</t>
  </si>
  <si>
    <t>Hydrophyllum</t>
  </si>
  <si>
    <t>Hydrophyllum appendiculatum</t>
  </si>
  <si>
    <t>Hydrophyllum macrophyllum</t>
  </si>
  <si>
    <t>Hylotelephium</t>
  </si>
  <si>
    <t>Hylotelephium erythrostictum</t>
  </si>
  <si>
    <t>Hylotelephium spectabile</t>
  </si>
  <si>
    <t>Hylotelephium telephioides</t>
  </si>
  <si>
    <t>Hylotelephium telephium</t>
  </si>
  <si>
    <t>Hymenopappus</t>
  </si>
  <si>
    <t>Hymenopappus scabiosaeus</t>
  </si>
  <si>
    <t>Hyoscyamus</t>
  </si>
  <si>
    <t>Hyoscyamus niger</t>
  </si>
  <si>
    <t>Hypericum</t>
  </si>
  <si>
    <t>Hypericum ascyron</t>
  </si>
  <si>
    <t>Hypericum frondosum</t>
  </si>
  <si>
    <t>Hypericum humifusum</t>
  </si>
  <si>
    <t>Hypericum hypericoides</t>
  </si>
  <si>
    <t>Hypericum perforatum</t>
  </si>
  <si>
    <t>Hypericum pseudomaculatum</t>
  </si>
  <si>
    <t>Hypochaeris</t>
  </si>
  <si>
    <t>Hypochaeris glabra</t>
  </si>
  <si>
    <t>Hypochaeris radicata</t>
  </si>
  <si>
    <t>Hypoxis</t>
  </si>
  <si>
    <t>Hyssopus</t>
  </si>
  <si>
    <t>Hyssopus officinalis</t>
  </si>
  <si>
    <t>Iberis</t>
  </si>
  <si>
    <t>Iberis amara</t>
  </si>
  <si>
    <t>Iberis carnosa</t>
  </si>
  <si>
    <t>Iberis sempervirens</t>
  </si>
  <si>
    <t>Iberis umbellata</t>
  </si>
  <si>
    <t>Ilex</t>
  </si>
  <si>
    <t>Ilex crenata</t>
  </si>
  <si>
    <t>Ilex mucronata</t>
  </si>
  <si>
    <t>Iliamna</t>
  </si>
  <si>
    <t>Illecebrum</t>
  </si>
  <si>
    <t>Illecebrum verticillatum</t>
  </si>
  <si>
    <t>Impatiens</t>
  </si>
  <si>
    <t>Impatiens balfourii</t>
  </si>
  <si>
    <t>Impatiens balsamina</t>
  </si>
  <si>
    <t>Impatiens glandulifera</t>
  </si>
  <si>
    <t>Inula</t>
  </si>
  <si>
    <t>Inula britannica</t>
  </si>
  <si>
    <t>Inula helenium</t>
  </si>
  <si>
    <t>Inula salicina</t>
  </si>
  <si>
    <t>Iodanthus</t>
  </si>
  <si>
    <t>Ionactis</t>
  </si>
  <si>
    <t>Ionactis linariifolius</t>
  </si>
  <si>
    <t>Ipomoea</t>
  </si>
  <si>
    <t>Ipomoea batatas</t>
  </si>
  <si>
    <t>Ipomoea tricolor</t>
  </si>
  <si>
    <t>Ipomopsis</t>
  </si>
  <si>
    <t>Ipomopsis rubra</t>
  </si>
  <si>
    <t>Iris</t>
  </si>
  <si>
    <t>Iris cristata</t>
  </si>
  <si>
    <t>Iris ensata</t>
  </si>
  <si>
    <t>Iris flavescens</t>
  </si>
  <si>
    <t>Iris germanica</t>
  </si>
  <si>
    <t>Iris laevigata</t>
  </si>
  <si>
    <t>Iris orientalis</t>
  </si>
  <si>
    <t>Iris pumila</t>
  </si>
  <si>
    <t>Iris sibirica</t>
  </si>
  <si>
    <t>Iris spuria</t>
  </si>
  <si>
    <t>Iris tectorum</t>
  </si>
  <si>
    <t>Iris variegata</t>
  </si>
  <si>
    <t>Iris verna</t>
  </si>
  <si>
    <t>Isatis</t>
  </si>
  <si>
    <t>Isatis tinctoria</t>
  </si>
  <si>
    <t>Isoetes</t>
  </si>
  <si>
    <t>Isoetes acadiensis</t>
  </si>
  <si>
    <t>Isoetes appalachiana</t>
  </si>
  <si>
    <t>Isoetes lacustris</t>
  </si>
  <si>
    <t>Isoetes prototypus</t>
  </si>
  <si>
    <t>Isoetes tenella</t>
  </si>
  <si>
    <t>Isoetes valida</t>
  </si>
  <si>
    <t>Isotria</t>
  </si>
  <si>
    <t>Itea</t>
  </si>
  <si>
    <t>Iva</t>
  </si>
  <si>
    <t>Iva annua var. caudata</t>
  </si>
  <si>
    <t>Iva axillaris</t>
  </si>
  <si>
    <t>Iva frutescens ssp. oraria</t>
  </si>
  <si>
    <t>Ixeris</t>
  </si>
  <si>
    <t>Ixeris stolonifera</t>
  </si>
  <si>
    <t>Jacquemontia</t>
  </si>
  <si>
    <t>Jasione</t>
  </si>
  <si>
    <t>Jasione montana</t>
  </si>
  <si>
    <t>Jeffersonia</t>
  </si>
  <si>
    <t>Jeffersonia diphylla</t>
  </si>
  <si>
    <t>Jovibarba</t>
  </si>
  <si>
    <t>Jovibarba heuffelii</t>
  </si>
  <si>
    <t>Juglans</t>
  </si>
  <si>
    <t>Juglans ailantifolia</t>
  </si>
  <si>
    <t>Juglans regia</t>
  </si>
  <si>
    <t>Juncus</t>
  </si>
  <si>
    <t>Juncus alpinoarticulatus</t>
  </si>
  <si>
    <t>Juncus ambiguus</t>
  </si>
  <si>
    <t>Juncus anthelatus</t>
  </si>
  <si>
    <t>Juncus compressus</t>
  </si>
  <si>
    <t>Juncus dudleyi</t>
  </si>
  <si>
    <t>Juncus effusus var. decipiens</t>
  </si>
  <si>
    <t>Juncus effusus var. pylaei</t>
  </si>
  <si>
    <t>Juncus effusus var. solutus</t>
  </si>
  <si>
    <t>Juncus ensifolius</t>
  </si>
  <si>
    <t>Juncus maritimus</t>
  </si>
  <si>
    <t>Juncus subnodulosus</t>
  </si>
  <si>
    <t>Juncus trifidus</t>
  </si>
  <si>
    <t>Juniperus</t>
  </si>
  <si>
    <t>Juniperus communis</t>
  </si>
  <si>
    <t>Justicia</t>
  </si>
  <si>
    <t>Kallstroemia</t>
  </si>
  <si>
    <t>Kallstroemia parviflora</t>
  </si>
  <si>
    <t>Kalmia</t>
  </si>
  <si>
    <t>Kalopanax</t>
  </si>
  <si>
    <t>Kalopanax septemlobus</t>
  </si>
  <si>
    <t>Kerria</t>
  </si>
  <si>
    <t>Kerria japonica</t>
  </si>
  <si>
    <t>Kickxia</t>
  </si>
  <si>
    <t>Kickxia spuria</t>
  </si>
  <si>
    <t>Knautia</t>
  </si>
  <si>
    <t>Knautia arvensis</t>
  </si>
  <si>
    <t>Koeleria</t>
  </si>
  <si>
    <t>Koeleria macrantha</t>
  </si>
  <si>
    <t>Koelreuteria</t>
  </si>
  <si>
    <t>Koelreuteria paniculata</t>
  </si>
  <si>
    <t>Kolkwitzia</t>
  </si>
  <si>
    <t>Kolkwitzia amabilis</t>
  </si>
  <si>
    <t>Kosteletzkya</t>
  </si>
  <si>
    <t>Krigia</t>
  </si>
  <si>
    <t>Kummerowia</t>
  </si>
  <si>
    <t>Kummerowia stipulacea</t>
  </si>
  <si>
    <t>Kummerowia striata</t>
  </si>
  <si>
    <t>Kyllinga</t>
  </si>
  <si>
    <t>Kyllinga gracillima</t>
  </si>
  <si>
    <t>Kyllinga pumila</t>
  </si>
  <si>
    <t>Lablab</t>
  </si>
  <si>
    <t>Lablab purpureus</t>
  </si>
  <si>
    <t>Laburnum</t>
  </si>
  <si>
    <t>Laburnum anagyroides</t>
  </si>
  <si>
    <t>Lachnanthes</t>
  </si>
  <si>
    <t>Lachnanthes caroliana</t>
  </si>
  <si>
    <t>Lactuca</t>
  </si>
  <si>
    <t>Lactuca floridana var. villosa</t>
  </si>
  <si>
    <t>Lactuca graminifolia</t>
  </si>
  <si>
    <t>Lactuca hirsuta</t>
  </si>
  <si>
    <t>Lactuca sativa</t>
  </si>
  <si>
    <t>Lactuca tatarica</t>
  </si>
  <si>
    <t>Lagenaria</t>
  </si>
  <si>
    <t>Lagenaria siceraria</t>
  </si>
  <si>
    <t>Lagurus</t>
  </si>
  <si>
    <t>Lagurus ovatus</t>
  </si>
  <si>
    <t>Lamiastrum</t>
  </si>
  <si>
    <t>Lamiastrum galeobdolon</t>
  </si>
  <si>
    <t>Lamium</t>
  </si>
  <si>
    <t>Lamium album</t>
  </si>
  <si>
    <t>Lamium amplexicaule</t>
  </si>
  <si>
    <t>Lamium maculatum</t>
  </si>
  <si>
    <t>Lamium purpureum</t>
  </si>
  <si>
    <t>Lamprocapnos</t>
  </si>
  <si>
    <t>Lamprocapnos spectabilis</t>
  </si>
  <si>
    <t>Landoltia</t>
  </si>
  <si>
    <t>Landoltia punctata</t>
  </si>
  <si>
    <t>Laportea</t>
  </si>
  <si>
    <t>Lappula</t>
  </si>
  <si>
    <t>Lappula cenchrusoides</t>
  </si>
  <si>
    <t>Lappula occidentalis</t>
  </si>
  <si>
    <t>Lappula squarrosa</t>
  </si>
  <si>
    <t>Lapsana</t>
  </si>
  <si>
    <t>Lapsana communis</t>
  </si>
  <si>
    <t>Larix</t>
  </si>
  <si>
    <t>Larix kaempferi</t>
  </si>
  <si>
    <t>Lasthenia</t>
  </si>
  <si>
    <t>Lasthenia californica</t>
  </si>
  <si>
    <t>Lasthenia minor</t>
  </si>
  <si>
    <t>Lathyrus</t>
  </si>
  <si>
    <t>Lathyrus aphaca</t>
  </si>
  <si>
    <t>Lathyrus hirsutus</t>
  </si>
  <si>
    <t>Lathyrus latifolius</t>
  </si>
  <si>
    <t>Lathyrus ochroleucus</t>
  </si>
  <si>
    <t>Lathyrus odoratus</t>
  </si>
  <si>
    <t>Lathyrus sativus</t>
  </si>
  <si>
    <t>Lathyrus sylvestris</t>
  </si>
  <si>
    <t>Lathyrus tuberosus</t>
  </si>
  <si>
    <t>Lavandula</t>
  </si>
  <si>
    <t>Lavandula angustifolia</t>
  </si>
  <si>
    <t>Lavatera</t>
  </si>
  <si>
    <t>Lavatera trimestris</t>
  </si>
  <si>
    <t>Layia</t>
  </si>
  <si>
    <t>Layia platyglossa</t>
  </si>
  <si>
    <t>Lechea</t>
  </si>
  <si>
    <t>Lechea intermedia</t>
  </si>
  <si>
    <t>Lechea maritima</t>
  </si>
  <si>
    <t>Lechea minor</t>
  </si>
  <si>
    <t>Lechea mucronata</t>
  </si>
  <si>
    <t>Lechea pulchella</t>
  </si>
  <si>
    <t>Lechea racemulosa</t>
  </si>
  <si>
    <t>Lechea stricta</t>
  </si>
  <si>
    <t>Lechea tenuifolia</t>
  </si>
  <si>
    <t>Leersia</t>
  </si>
  <si>
    <t>Lemna</t>
  </si>
  <si>
    <t>Lemna aequinoctialis</t>
  </si>
  <si>
    <t>Lemna minuta</t>
  </si>
  <si>
    <t>Lemna turionifera</t>
  </si>
  <si>
    <t>Lens</t>
  </si>
  <si>
    <t>Lens culinaris</t>
  </si>
  <si>
    <t>Leontodon</t>
  </si>
  <si>
    <t>Leontodon autumnalis</t>
  </si>
  <si>
    <t>Leontodon autumnalis ssp. pratensis</t>
  </si>
  <si>
    <t>Leontodon hispidus</t>
  </si>
  <si>
    <t>Leontodon hispidus ssp. danubialis</t>
  </si>
  <si>
    <t>Leontodon taraxacoides</t>
  </si>
  <si>
    <t>Leonurus</t>
  </si>
  <si>
    <t>Leonurus cardiaca</t>
  </si>
  <si>
    <t>Lepidium</t>
  </si>
  <si>
    <t>Lepidium alyssoides</t>
  </si>
  <si>
    <t>Lepidium campestre</t>
  </si>
  <si>
    <t>Lepidium densiflorum var. densiflorum</t>
  </si>
  <si>
    <t>Lepidium densiflorum var. macrocarpum</t>
  </si>
  <si>
    <t>Lepidium graminifolium</t>
  </si>
  <si>
    <t>Lepidium heterophyllum</t>
  </si>
  <si>
    <t>Lepidium ramosissimum</t>
  </si>
  <si>
    <t>Lepidium ruderale</t>
  </si>
  <si>
    <t>Lepidium sativum</t>
  </si>
  <si>
    <t>Leptochloa</t>
  </si>
  <si>
    <t>Leptosiphon</t>
  </si>
  <si>
    <t>Leptosiphon androsaceus</t>
  </si>
  <si>
    <t>Lespedeza</t>
  </si>
  <si>
    <t>Lespedeza bicolor</t>
  </si>
  <si>
    <t>Lespedeza cyrtobotrya</t>
  </si>
  <si>
    <t>Lespedeza frutescens</t>
  </si>
  <si>
    <t>Lespedeza hirta</t>
  </si>
  <si>
    <t>Lespedeza leptostachya</t>
  </si>
  <si>
    <t>Lespedeza procumbens</t>
  </si>
  <si>
    <t>Lespedeza repens</t>
  </si>
  <si>
    <t>Lespedeza stuevei</t>
  </si>
  <si>
    <t>Lespedeza thunbergii</t>
  </si>
  <si>
    <t>Lespedeza violacea</t>
  </si>
  <si>
    <t>Lespedeza virginica</t>
  </si>
  <si>
    <t>Lesquerella</t>
  </si>
  <si>
    <t>Lesquerella ludoviciana</t>
  </si>
  <si>
    <t>Leucanthemella</t>
  </si>
  <si>
    <t>Leucanthemella serotina</t>
  </si>
  <si>
    <t>Leucanthemum</t>
  </si>
  <si>
    <t>Leucanthemum maximum</t>
  </si>
  <si>
    <t>Leucanthemum vulgare</t>
  </si>
  <si>
    <t>Leucojum</t>
  </si>
  <si>
    <t>Leucojum aestivum</t>
  </si>
  <si>
    <t>Leucophysalis</t>
  </si>
  <si>
    <t>Leucophysalis grandiflora</t>
  </si>
  <si>
    <t>Leucospora</t>
  </si>
  <si>
    <t>Leucothoe</t>
  </si>
  <si>
    <t>Leucothoe fontanesiana</t>
  </si>
  <si>
    <t>Levisticum</t>
  </si>
  <si>
    <t>Levisticum officinale</t>
  </si>
  <si>
    <t>Leymus</t>
  </si>
  <si>
    <t>Leymus arenarius</t>
  </si>
  <si>
    <t>Leymus mollis</t>
  </si>
  <si>
    <t>Leymus racemosus</t>
  </si>
  <si>
    <t>Liatris</t>
  </si>
  <si>
    <t>Liatris aspera</t>
  </si>
  <si>
    <t>Liatris cylindracea</t>
  </si>
  <si>
    <t>Liatris ligulistylis</t>
  </si>
  <si>
    <t>Liatris punctata</t>
  </si>
  <si>
    <t>Liatris scariosa</t>
  </si>
  <si>
    <t>Liatris spheroidea</t>
  </si>
  <si>
    <t>Liatris spicata var. resinosa</t>
  </si>
  <si>
    <t>Liatris squarrosa</t>
  </si>
  <si>
    <t>Ligusticum</t>
  </si>
  <si>
    <t>Ligusticum scoticum</t>
  </si>
  <si>
    <t>Ligustrum</t>
  </si>
  <si>
    <t>Ligustrum amurense</t>
  </si>
  <si>
    <t>Ligustrum obtusifolium</t>
  </si>
  <si>
    <t>Ligustrum ovalifolium</t>
  </si>
  <si>
    <t>Lilaeopsis</t>
  </si>
  <si>
    <t>Lilium</t>
  </si>
  <si>
    <t>Lilium candidum</t>
  </si>
  <si>
    <t>Lilium lancifolium</t>
  </si>
  <si>
    <t>Lilium michiganense</t>
  </si>
  <si>
    <t>Limnobium</t>
  </si>
  <si>
    <t>Limonium</t>
  </si>
  <si>
    <t>Limonium leptostachyum</t>
  </si>
  <si>
    <t>Limosella</t>
  </si>
  <si>
    <t>Limosella australis</t>
  </si>
  <si>
    <t>Linaria</t>
  </si>
  <si>
    <t>Linaria aeruginea</t>
  </si>
  <si>
    <t>Linaria bipartita</t>
  </si>
  <si>
    <t>Linaria dalmatica</t>
  </si>
  <si>
    <t>Linaria genistifolia</t>
  </si>
  <si>
    <t>Linaria incarnata</t>
  </si>
  <si>
    <t>Linaria maroccana</t>
  </si>
  <si>
    <t>Linaria repens</t>
  </si>
  <si>
    <t>Linaria reticulata</t>
  </si>
  <si>
    <t>Linaria spartea</t>
  </si>
  <si>
    <t>Linaria supina</t>
  </si>
  <si>
    <t>Linaria vulgaris</t>
  </si>
  <si>
    <t>Lindera</t>
  </si>
  <si>
    <t>Lindera benzoin var. pubescens</t>
  </si>
  <si>
    <t>Lindernia</t>
  </si>
  <si>
    <t>Linnaea</t>
  </si>
  <si>
    <t>Linum</t>
  </si>
  <si>
    <t>Linum bienne</t>
  </si>
  <si>
    <t>Linum catharticum</t>
  </si>
  <si>
    <t>Linum grandiflorum</t>
  </si>
  <si>
    <t>Linum intercursum</t>
  </si>
  <si>
    <t>Linum lewisii</t>
  </si>
  <si>
    <t>Linum perenne</t>
  </si>
  <si>
    <t>Linum rigidum</t>
  </si>
  <si>
    <t>Linum sulcatum</t>
  </si>
  <si>
    <t>Linum usitatissimum</t>
  </si>
  <si>
    <t>Liparis</t>
  </si>
  <si>
    <t>Lipocarpha</t>
  </si>
  <si>
    <t>Lipocarpha drummondii</t>
  </si>
  <si>
    <t>Lipocarpha micrantha</t>
  </si>
  <si>
    <t>Liquidambar</t>
  </si>
  <si>
    <t>Liriodendron</t>
  </si>
  <si>
    <t>Lithospermum</t>
  </si>
  <si>
    <t>Lithospermum canescens</t>
  </si>
  <si>
    <t>Lithospermum caroliniense</t>
  </si>
  <si>
    <t>Lithospermum incisum</t>
  </si>
  <si>
    <t>Lithospermum latifolium</t>
  </si>
  <si>
    <t>Lithospermum officinale</t>
  </si>
  <si>
    <t>Littorella</t>
  </si>
  <si>
    <t>Lobelia erinus</t>
  </si>
  <si>
    <t>Lobelia siphilitica var. ludoviciana</t>
  </si>
  <si>
    <t>Lobelia spicata var. campanulata</t>
  </si>
  <si>
    <t>Lobularia</t>
  </si>
  <si>
    <t>Lobularia maritima</t>
  </si>
  <si>
    <t>Logfia</t>
  </si>
  <si>
    <t>Logfia arvensis</t>
  </si>
  <si>
    <t>Logfia minima</t>
  </si>
  <si>
    <t>Loiseleuria</t>
  </si>
  <si>
    <t>Loiseleuria procumbens</t>
  </si>
  <si>
    <t>Lolium</t>
  </si>
  <si>
    <t>Lolium persicum</t>
  </si>
  <si>
    <t>Lolium temulentum</t>
  </si>
  <si>
    <t>Lomatium</t>
  </si>
  <si>
    <t>Lomatium orientale</t>
  </si>
  <si>
    <t>Lomatogonium</t>
  </si>
  <si>
    <t>Lonicera</t>
  </si>
  <si>
    <t>Lonicera caprifolium</t>
  </si>
  <si>
    <t>Lonicera fragrantissima</t>
  </si>
  <si>
    <t>Lonicera korolkowii</t>
  </si>
  <si>
    <t>Lonicera maackii</t>
  </si>
  <si>
    <t>Lonicera reticulata</t>
  </si>
  <si>
    <t>Lonicera ruprechtiana</t>
  </si>
  <si>
    <t>Lonicera standishii</t>
  </si>
  <si>
    <t>Lonicera villosa</t>
  </si>
  <si>
    <t>Lonicera xylosteum</t>
  </si>
  <si>
    <t>Lotus</t>
  </si>
  <si>
    <t>Lotus glaber</t>
  </si>
  <si>
    <t>Lotus unifoliolatus</t>
  </si>
  <si>
    <t>Ludwigia</t>
  </si>
  <si>
    <t>Ludwigia grandiflora</t>
  </si>
  <si>
    <t>Lunaria</t>
  </si>
  <si>
    <t>Lunaria annua</t>
  </si>
  <si>
    <t>Lupinus</t>
  </si>
  <si>
    <t>Lupinus perennis</t>
  </si>
  <si>
    <t>Lupinus polycarpus</t>
  </si>
  <si>
    <t>Luzula</t>
  </si>
  <si>
    <t>Luzula campestris</t>
  </si>
  <si>
    <t>Luzula congesta</t>
  </si>
  <si>
    <t>Luzula luzuloides</t>
  </si>
  <si>
    <t>Luzula pallidula</t>
  </si>
  <si>
    <t>Lychnis</t>
  </si>
  <si>
    <t>Lychnis chalcedonica</t>
  </si>
  <si>
    <t>Lychnis coronaria</t>
  </si>
  <si>
    <t>Lychnis fulgens</t>
  </si>
  <si>
    <t>Lychnis viscaria</t>
  </si>
  <si>
    <t>Lycium</t>
  </si>
  <si>
    <t>Lycium barbarum</t>
  </si>
  <si>
    <t>Lycium chinense</t>
  </si>
  <si>
    <t>Lycopodiella</t>
  </si>
  <si>
    <t>Lycopodiella alopecuroides</t>
  </si>
  <si>
    <t>Lycopodiella appressa</t>
  </si>
  <si>
    <t>Lycopodiella caroliniana</t>
  </si>
  <si>
    <t>Lycopodiella inundata</t>
  </si>
  <si>
    <t>Lycopodiella margueritiae</t>
  </si>
  <si>
    <t>Lycopodiella subappressa</t>
  </si>
  <si>
    <t>Lycopodium</t>
  </si>
  <si>
    <t>Lycopodium digitatum</t>
  </si>
  <si>
    <t>Lycopodium hickeyi</t>
  </si>
  <si>
    <t>Lycopodium lagopus</t>
  </si>
  <si>
    <t>Lycopodium sabinifolium</t>
  </si>
  <si>
    <t>Lycopodium sitchense</t>
  </si>
  <si>
    <t>Lycopodium tristachyum</t>
  </si>
  <si>
    <t>Lycopus</t>
  </si>
  <si>
    <t>Lygodesmia</t>
  </si>
  <si>
    <t>Lygodesmia juncea</t>
  </si>
  <si>
    <t>Lygodium</t>
  </si>
  <si>
    <t>Lygodium japonicum</t>
  </si>
  <si>
    <t>Lyonia</t>
  </si>
  <si>
    <t>Lysimachia</t>
  </si>
  <si>
    <t>Lysimachia clethroides</t>
  </si>
  <si>
    <t>Lythrum</t>
  </si>
  <si>
    <t>Lythrum hyssopifolium</t>
  </si>
  <si>
    <t>Lythrum portula</t>
  </si>
  <si>
    <t>Lythrum virgatum</t>
  </si>
  <si>
    <t>Machaeranthera</t>
  </si>
  <si>
    <t>Machaeranthera canescens</t>
  </si>
  <si>
    <t>Machaeranthera gracilis</t>
  </si>
  <si>
    <t>Machaeranthera tanacetifolia</t>
  </si>
  <si>
    <t>Macleaya</t>
  </si>
  <si>
    <t>Macleaya cordata</t>
  </si>
  <si>
    <t>Maclura</t>
  </si>
  <si>
    <t>Madia</t>
  </si>
  <si>
    <t>Madia sativa</t>
  </si>
  <si>
    <t>Mahonia</t>
  </si>
  <si>
    <t>Mahonia aquifolium</t>
  </si>
  <si>
    <t>Mahonia repens</t>
  </si>
  <si>
    <t>Maianthemum</t>
  </si>
  <si>
    <t>Maianthemum racemosum</t>
  </si>
  <si>
    <t>Maianthemum stellatum</t>
  </si>
  <si>
    <t>Maianthemum trifolium</t>
  </si>
  <si>
    <t>Malacothrix</t>
  </si>
  <si>
    <t>Malacothrix sonchoides</t>
  </si>
  <si>
    <t>Malaxis</t>
  </si>
  <si>
    <t>Malaxis bayardii</t>
  </si>
  <si>
    <t>Malaxis brachypoda</t>
  </si>
  <si>
    <t>Malcolmia</t>
  </si>
  <si>
    <t>Malcolmia maritima</t>
  </si>
  <si>
    <t>Malus</t>
  </si>
  <si>
    <t>Malus angustifolia</t>
  </si>
  <si>
    <t>Malus baccata</t>
  </si>
  <si>
    <t>Malus coronaria</t>
  </si>
  <si>
    <t>Malus floribunda</t>
  </si>
  <si>
    <t>Malus ioensis</t>
  </si>
  <si>
    <t>Malus prunifolia</t>
  </si>
  <si>
    <t>Malus pumila</t>
  </si>
  <si>
    <t>Malus toringo</t>
  </si>
  <si>
    <t>Malva</t>
  </si>
  <si>
    <t>Malva alcea</t>
  </si>
  <si>
    <t>Malva moschata</t>
  </si>
  <si>
    <t>Malva neglecta</t>
  </si>
  <si>
    <t>Malva parviflora</t>
  </si>
  <si>
    <t>Malva pusilla</t>
  </si>
  <si>
    <t>Malva sylvestris</t>
  </si>
  <si>
    <t>Malva verticillata</t>
  </si>
  <si>
    <t>Malvastrum</t>
  </si>
  <si>
    <t>Malvastrum coromandelianum</t>
  </si>
  <si>
    <t>Marrubium</t>
  </si>
  <si>
    <t>Marsilea</t>
  </si>
  <si>
    <t>Matelea</t>
  </si>
  <si>
    <t>Matelea obliqua</t>
  </si>
  <si>
    <t>Matricaria</t>
  </si>
  <si>
    <t>Matricaria discoidea</t>
  </si>
  <si>
    <t>Matricaria recutita</t>
  </si>
  <si>
    <t>Matteuccia</t>
  </si>
  <si>
    <t>Matthiola</t>
  </si>
  <si>
    <t>Matthiola longipetala</t>
  </si>
  <si>
    <t>Mazus</t>
  </si>
  <si>
    <t>Mazus miquelii</t>
  </si>
  <si>
    <t>Mazus pumilus</t>
  </si>
  <si>
    <t>Medicago</t>
  </si>
  <si>
    <t>Medicago arabica</t>
  </si>
  <si>
    <t>Medicago laciniata</t>
  </si>
  <si>
    <t>Medicago minima</t>
  </si>
  <si>
    <t>Medicago monantha</t>
  </si>
  <si>
    <t>Medicago monspeliaca</t>
  </si>
  <si>
    <t>Medicago polymorpha</t>
  </si>
  <si>
    <t>Medicago praecox</t>
  </si>
  <si>
    <t>Medicago rigidula</t>
  </si>
  <si>
    <t>Medicago sativa</t>
  </si>
  <si>
    <t>Melampyrum</t>
  </si>
  <si>
    <t>Melica</t>
  </si>
  <si>
    <t>Melica altissima</t>
  </si>
  <si>
    <t>Melica mutica</t>
  </si>
  <si>
    <t>Melica nitens</t>
  </si>
  <si>
    <t>Melica smithii</t>
  </si>
  <si>
    <t>Melilotus</t>
  </si>
  <si>
    <t>Melilotus altissimus</t>
  </si>
  <si>
    <t>Melilotus indicus</t>
  </si>
  <si>
    <t>Melissa</t>
  </si>
  <si>
    <t>Melissa officinalis</t>
  </si>
  <si>
    <t>Menispermum</t>
  </si>
  <si>
    <t>Mentha</t>
  </si>
  <si>
    <t>Mentha suaveolens</t>
  </si>
  <si>
    <t>Mentzelia</t>
  </si>
  <si>
    <t>Mentzelia nuda</t>
  </si>
  <si>
    <t>Mentzelia oligosperma</t>
  </si>
  <si>
    <t>Menyanthes</t>
  </si>
  <si>
    <t>Mercurialis</t>
  </si>
  <si>
    <t>Mercurialis annua</t>
  </si>
  <si>
    <t>Mertensia</t>
  </si>
  <si>
    <t>Mibora</t>
  </si>
  <si>
    <t>Mibora minima</t>
  </si>
  <si>
    <t>Micranthemum</t>
  </si>
  <si>
    <t>Micranthemum micranthemoides</t>
  </si>
  <si>
    <t>Microseris</t>
  </si>
  <si>
    <t>Microseris douglasii</t>
  </si>
  <si>
    <t>Microstegium</t>
  </si>
  <si>
    <t>Microstegium vimineum</t>
  </si>
  <si>
    <t>Microthlaspi</t>
  </si>
  <si>
    <t>Microthlaspi perfoliatum</t>
  </si>
  <si>
    <t>Mikania</t>
  </si>
  <si>
    <t>Mimosa</t>
  </si>
  <si>
    <t>Mimosa microphylla</t>
  </si>
  <si>
    <t>Mimosa nuttallii</t>
  </si>
  <si>
    <t>Mimulus</t>
  </si>
  <si>
    <t>Mimulus brevipes</t>
  </si>
  <si>
    <t>Mimulus glabratus var. michiganensis</t>
  </si>
  <si>
    <t>Minuartia</t>
  </si>
  <si>
    <t>Minuartia caroliniana</t>
  </si>
  <si>
    <t>Minuartia dawsonensis</t>
  </si>
  <si>
    <t>Minuartia groenlandica</t>
  </si>
  <si>
    <t>Minuartia marcescens</t>
  </si>
  <si>
    <t>Minuartia michauxii</t>
  </si>
  <si>
    <t>Mirabilis</t>
  </si>
  <si>
    <t>Mirabilis albida</t>
  </si>
  <si>
    <t>Mirabilis hirsuta</t>
  </si>
  <si>
    <t>Mirabilis jalapa</t>
  </si>
  <si>
    <t>Mirabilis linearis</t>
  </si>
  <si>
    <t>Miscanthus</t>
  </si>
  <si>
    <t>Miscanthus sacchariflorus</t>
  </si>
  <si>
    <t>Misopates</t>
  </si>
  <si>
    <t>Misopates orontium</t>
  </si>
  <si>
    <t>Mitchella</t>
  </si>
  <si>
    <t>Mitella</t>
  </si>
  <si>
    <t>Mitella prostrata</t>
  </si>
  <si>
    <t>Modiola</t>
  </si>
  <si>
    <t>Moehringia</t>
  </si>
  <si>
    <t>Moehringia macrophylla</t>
  </si>
  <si>
    <t>Molinia</t>
  </si>
  <si>
    <t>Molinia caerulea</t>
  </si>
  <si>
    <t>Moluccella</t>
  </si>
  <si>
    <t>Moluccella laevis</t>
  </si>
  <si>
    <t>Monarda</t>
  </si>
  <si>
    <t>Monarda bradburiana</t>
  </si>
  <si>
    <t>Monarda citriodora</t>
  </si>
  <si>
    <t>Monarda media</t>
  </si>
  <si>
    <t>Moneses</t>
  </si>
  <si>
    <t>Moneses uniflora</t>
  </si>
  <si>
    <t>Monolepis</t>
  </si>
  <si>
    <t>Monotropa</t>
  </si>
  <si>
    <t>Monotropa hypopithys</t>
  </si>
  <si>
    <t>Montia</t>
  </si>
  <si>
    <t>Montia linearis</t>
  </si>
  <si>
    <t>Morella</t>
  </si>
  <si>
    <t>Morella cerifera</t>
  </si>
  <si>
    <t>Morella pensylvanica</t>
  </si>
  <si>
    <t>Morus</t>
  </si>
  <si>
    <t>Morus nigra</t>
  </si>
  <si>
    <t>Muhlenbergia</t>
  </si>
  <si>
    <t>Muhlenbergia cuspidata</t>
  </si>
  <si>
    <t>Muhlenbergia glabriflora</t>
  </si>
  <si>
    <t>Muhlenbergia sobolifera</t>
  </si>
  <si>
    <t>Muscari</t>
  </si>
  <si>
    <t>Muscari botryoides</t>
  </si>
  <si>
    <t>Muscari neglectum</t>
  </si>
  <si>
    <t>Mycelis</t>
  </si>
  <si>
    <t>Mycelis muralis</t>
  </si>
  <si>
    <t>Myosotis</t>
  </si>
  <si>
    <t>Myosotis stricta</t>
  </si>
  <si>
    <t>Myosoton</t>
  </si>
  <si>
    <t>Myosurus</t>
  </si>
  <si>
    <t>Myrica</t>
  </si>
  <si>
    <t>Myriophyllum</t>
  </si>
  <si>
    <t>Myriophyllum aquaticum</t>
  </si>
  <si>
    <t>Myriophyllum sibiricum</t>
  </si>
  <si>
    <t>Myrrhis</t>
  </si>
  <si>
    <t>Myrrhis odorata</t>
  </si>
  <si>
    <t>Najas</t>
  </si>
  <si>
    <t>Napaea</t>
  </si>
  <si>
    <t>Narcissus</t>
  </si>
  <si>
    <t>Narcissus jonquilla</t>
  </si>
  <si>
    <t>Narcissus poeticus</t>
  </si>
  <si>
    <t>Narcissus pseudonarcissus</t>
  </si>
  <si>
    <t>Nardus</t>
  </si>
  <si>
    <t>Nardus stricta</t>
  </si>
  <si>
    <t>Nassella</t>
  </si>
  <si>
    <t>Nassella viridula</t>
  </si>
  <si>
    <t>Nasturtium</t>
  </si>
  <si>
    <t>Navarretia</t>
  </si>
  <si>
    <t>Navarretia intertexta</t>
  </si>
  <si>
    <t>Navarretia leucocephala</t>
  </si>
  <si>
    <t>Nelumbo</t>
  </si>
  <si>
    <t>Neobeckia aquatica</t>
  </si>
  <si>
    <t>Neotorularia humilis</t>
  </si>
  <si>
    <t>Nepeta</t>
  </si>
  <si>
    <t>Nepeta grandiflora</t>
  </si>
  <si>
    <t>Nepeta racemosa</t>
  </si>
  <si>
    <t>Neslia</t>
  </si>
  <si>
    <t>Neslia paniculata</t>
  </si>
  <si>
    <t>Nicandra</t>
  </si>
  <si>
    <t>Nicandra physalodes</t>
  </si>
  <si>
    <t>Nicotiana</t>
  </si>
  <si>
    <t>Nicotiana alata</t>
  </si>
  <si>
    <t>Nicotiana longiflora</t>
  </si>
  <si>
    <t>Nicotiana quadrivalvis</t>
  </si>
  <si>
    <t>Nicotiana rustica</t>
  </si>
  <si>
    <t>Nicotiana suaveolens</t>
  </si>
  <si>
    <t>Nicotiana tabacum</t>
  </si>
  <si>
    <t>Nigella</t>
  </si>
  <si>
    <t>Nigella damascena</t>
  </si>
  <si>
    <t>Nigella sativa</t>
  </si>
  <si>
    <t>Nipponanthemum</t>
  </si>
  <si>
    <t>Nipponanthemum nipponicum</t>
  </si>
  <si>
    <t>Nonea</t>
  </si>
  <si>
    <t>Nonea lutea</t>
  </si>
  <si>
    <t>Nonea rosea</t>
  </si>
  <si>
    <t>Nonea vesicaria</t>
  </si>
  <si>
    <t>Nothocalais</t>
  </si>
  <si>
    <t>Nothocalais cuspidata</t>
  </si>
  <si>
    <t>Nuphar</t>
  </si>
  <si>
    <t>Nuphar lutea</t>
  </si>
  <si>
    <t>Nuttallanthus</t>
  </si>
  <si>
    <t>Nuttallanthus canadensis</t>
  </si>
  <si>
    <t>Nuttallanthus texanus</t>
  </si>
  <si>
    <t>Nymphaea</t>
  </si>
  <si>
    <t>Nymphaea leibergii</t>
  </si>
  <si>
    <t>Nymphoides</t>
  </si>
  <si>
    <t>Nyssa</t>
  </si>
  <si>
    <t>Nyssa biflora</t>
  </si>
  <si>
    <t>Obolaria</t>
  </si>
  <si>
    <t>Obolaria virginica</t>
  </si>
  <si>
    <t>Ocimum</t>
  </si>
  <si>
    <t>Ocimum basilicum</t>
  </si>
  <si>
    <t>Oclemena</t>
  </si>
  <si>
    <t>Oclemena acuminata</t>
  </si>
  <si>
    <t>Oclemena nemoralis</t>
  </si>
  <si>
    <t>Odontites</t>
  </si>
  <si>
    <t>Odontites vernus</t>
  </si>
  <si>
    <t>Oenothera</t>
  </si>
  <si>
    <t>Oenothera albicaulis</t>
  </si>
  <si>
    <t>Oenothera clelandii</t>
  </si>
  <si>
    <t>Oenothera glazioviana</t>
  </si>
  <si>
    <t>Oenothera grandiflora</t>
  </si>
  <si>
    <t>Oenothera grandis</t>
  </si>
  <si>
    <t>Oenothera nutans</t>
  </si>
  <si>
    <t>Oenothera nuttallii</t>
  </si>
  <si>
    <t>Oenothera oakesiana</t>
  </si>
  <si>
    <t>Oenothera speciosa</t>
  </si>
  <si>
    <t>Oenothera triloba</t>
  </si>
  <si>
    <t>Oldenlandia</t>
  </si>
  <si>
    <t>Oligoneuron</t>
  </si>
  <si>
    <t>Oligoneuron album</t>
  </si>
  <si>
    <t>Oligoneuron rigidum</t>
  </si>
  <si>
    <t>Omalotheca</t>
  </si>
  <si>
    <t>Omalotheca supina</t>
  </si>
  <si>
    <t>Omalotheca sylvatica</t>
  </si>
  <si>
    <t>Onobrychis</t>
  </si>
  <si>
    <t>Onobrychis viciifolia</t>
  </si>
  <si>
    <t>Onoclea</t>
  </si>
  <si>
    <t>Ononis</t>
  </si>
  <si>
    <t>Ononis arvensis</t>
  </si>
  <si>
    <t>Ononis spinosa</t>
  </si>
  <si>
    <t>Onopordum</t>
  </si>
  <si>
    <t>Onopordum acanthium</t>
  </si>
  <si>
    <t>Onosmodium</t>
  </si>
  <si>
    <t>Onosmodium bejariense</t>
  </si>
  <si>
    <t>Onosmodium virginianum</t>
  </si>
  <si>
    <t>Ophioglossum</t>
  </si>
  <si>
    <t>Ophioglossum pusillum</t>
  </si>
  <si>
    <t>Oplopanax</t>
  </si>
  <si>
    <t>Opuntia</t>
  </si>
  <si>
    <t>Opuntia fragilis</t>
  </si>
  <si>
    <t>Opuntia humifusa</t>
  </si>
  <si>
    <t>Opuntia macrorhiza</t>
  </si>
  <si>
    <t>Orbexilum</t>
  </si>
  <si>
    <t>Orbexilum onobrychis</t>
  </si>
  <si>
    <t>Orbexilum pedunculatum</t>
  </si>
  <si>
    <t>Origanum</t>
  </si>
  <si>
    <t>Origanum majorana</t>
  </si>
  <si>
    <t>Origanum vulgare</t>
  </si>
  <si>
    <t>Ornithogalum</t>
  </si>
  <si>
    <t>Ornithogalum nutans</t>
  </si>
  <si>
    <t>Ornithopus</t>
  </si>
  <si>
    <t>Ornithopus sativus</t>
  </si>
  <si>
    <t>Orobanche</t>
  </si>
  <si>
    <t>Orobanche fasciculata</t>
  </si>
  <si>
    <t>Orobanche ludoviciana</t>
  </si>
  <si>
    <t>Orobanche minor</t>
  </si>
  <si>
    <t>Orontium</t>
  </si>
  <si>
    <t>Orthilia</t>
  </si>
  <si>
    <t>Orthilia secunda</t>
  </si>
  <si>
    <t>Orthocarpus</t>
  </si>
  <si>
    <t>Orthocarpus bracteosus</t>
  </si>
  <si>
    <t>Oryzopsis</t>
  </si>
  <si>
    <t>Oryzopsis asperifolia</t>
  </si>
  <si>
    <t>Osmorhiza</t>
  </si>
  <si>
    <t>Osmorhiza berteroi</t>
  </si>
  <si>
    <t>Osmorhiza depauperata</t>
  </si>
  <si>
    <t>Osmunda</t>
  </si>
  <si>
    <t>Osmunda cinnamomea var. glandulosa</t>
  </si>
  <si>
    <t>Ostrya</t>
  </si>
  <si>
    <t>Ostrya virginiana var. virginiana</t>
  </si>
  <si>
    <t>Oxalis</t>
  </si>
  <si>
    <t>Oxalis dillenii</t>
  </si>
  <si>
    <t>Oxalis grandis</t>
  </si>
  <si>
    <t>Oxalis stricta</t>
  </si>
  <si>
    <t>Oxalis violacea</t>
  </si>
  <si>
    <t>Oxydendrum</t>
  </si>
  <si>
    <t>Oxypolis</t>
  </si>
  <si>
    <t>Oxyria</t>
  </si>
  <si>
    <t>Oxytropis</t>
  </si>
  <si>
    <t>Oxytropis borealis</t>
  </si>
  <si>
    <t>Oxytropis campestris</t>
  </si>
  <si>
    <t>Pachysandra</t>
  </si>
  <si>
    <t>Pachysandra terminalis</t>
  </si>
  <si>
    <t>Packera</t>
  </si>
  <si>
    <t>Packera anonyma</t>
  </si>
  <si>
    <t>Packera aurea</t>
  </si>
  <si>
    <t>Packera cana</t>
  </si>
  <si>
    <t>Packera glabella</t>
  </si>
  <si>
    <t>Packera indecora</t>
  </si>
  <si>
    <t>Packera obovata</t>
  </si>
  <si>
    <t>Packera pauciflora</t>
  </si>
  <si>
    <t>Packera paupercula</t>
  </si>
  <si>
    <t>Packera plattensis</t>
  </si>
  <si>
    <t>Packera pseudaurea</t>
  </si>
  <si>
    <t>Packera schweinitziana</t>
  </si>
  <si>
    <t>Paeonia</t>
  </si>
  <si>
    <t>Paeonia lactiflora</t>
  </si>
  <si>
    <t>Paeonia officinalis</t>
  </si>
  <si>
    <t>Palafoxia</t>
  </si>
  <si>
    <t>Palafoxia texana</t>
  </si>
  <si>
    <t>Panax</t>
  </si>
  <si>
    <t>Panax quinquefolius</t>
  </si>
  <si>
    <t>Panax trifolius</t>
  </si>
  <si>
    <t>Panicum</t>
  </si>
  <si>
    <t>Panicum miliaceum</t>
  </si>
  <si>
    <t>Panicum philadelphicum</t>
  </si>
  <si>
    <t>Papaver</t>
  </si>
  <si>
    <t>Papaver argemone</t>
  </si>
  <si>
    <t>Papaver dubium</t>
  </si>
  <si>
    <t>Papaver glaucum</t>
  </si>
  <si>
    <t>Papaver orientale</t>
  </si>
  <si>
    <t>Papaver rhoeas</t>
  </si>
  <si>
    <t>Papaver somniferum</t>
  </si>
  <si>
    <t>Pappophorum</t>
  </si>
  <si>
    <t>Pappophorum bicolor</t>
  </si>
  <si>
    <t>Pappophorum vaginatum</t>
  </si>
  <si>
    <t>Parapholis</t>
  </si>
  <si>
    <t>Parietaria</t>
  </si>
  <si>
    <t>Parietaria judaica</t>
  </si>
  <si>
    <t>Parnassia</t>
  </si>
  <si>
    <t>Paronychia</t>
  </si>
  <si>
    <t>Paronychia argyrocoma</t>
  </si>
  <si>
    <t>Paronychia canadensis</t>
  </si>
  <si>
    <t>Paronychia fastigiata</t>
  </si>
  <si>
    <t>Paronychia montana</t>
  </si>
  <si>
    <t>Parthenium</t>
  </si>
  <si>
    <t>Parthenium hispidum</t>
  </si>
  <si>
    <t>Parthenium hysterophorus</t>
  </si>
  <si>
    <t>Parthenium integrifolium</t>
  </si>
  <si>
    <t>Parthenocissus</t>
  </si>
  <si>
    <t>Parthenocissus tricuspidata</t>
  </si>
  <si>
    <t>Pascopyrum</t>
  </si>
  <si>
    <t>Pascopyrum smithii</t>
  </si>
  <si>
    <t>Paspalum</t>
  </si>
  <si>
    <t>Pastinaca</t>
  </si>
  <si>
    <t>Pastinaca sativa</t>
  </si>
  <si>
    <t>Paulownia</t>
  </si>
  <si>
    <t>Pedicularis</t>
  </si>
  <si>
    <t>Pediomelum</t>
  </si>
  <si>
    <t>Pediomelum argophyllum</t>
  </si>
  <si>
    <t>Pediomelum esculentum</t>
  </si>
  <si>
    <t>Pellaea</t>
  </si>
  <si>
    <t>Pellaea atropurpurea</t>
  </si>
  <si>
    <t>Pellaea glabella</t>
  </si>
  <si>
    <t>Peltandra</t>
  </si>
  <si>
    <t>Pennisetum</t>
  </si>
  <si>
    <t>Pennisetum alopecuroides</t>
  </si>
  <si>
    <t>Pennisetum villosum</t>
  </si>
  <si>
    <t>Penstemon</t>
  </si>
  <si>
    <t>Penstemon albidus</t>
  </si>
  <si>
    <t>Penstemon barbatus</t>
  </si>
  <si>
    <t>Penstemon canescens</t>
  </si>
  <si>
    <t>Penstemon cobaea</t>
  </si>
  <si>
    <t>Penstemon grandiflorus</t>
  </si>
  <si>
    <t>Penstemon hirsutus</t>
  </si>
  <si>
    <t>Penstemon tubiflorus</t>
  </si>
  <si>
    <t>Penthorum</t>
  </si>
  <si>
    <t>Perezia</t>
  </si>
  <si>
    <t>Perezia multiflora</t>
  </si>
  <si>
    <t>Perideridia</t>
  </si>
  <si>
    <t>Perideridia americana</t>
  </si>
  <si>
    <t>Periploca</t>
  </si>
  <si>
    <t>Periploca graeca</t>
  </si>
  <si>
    <t>Petasites</t>
  </si>
  <si>
    <t>Petasites hybridus</t>
  </si>
  <si>
    <t>Petrorhagia</t>
  </si>
  <si>
    <t>Petrorhagia prolifera</t>
  </si>
  <si>
    <t>Petrorhagia saxifraga</t>
  </si>
  <si>
    <t>Petroselinum</t>
  </si>
  <si>
    <t>Petroselinum crispum</t>
  </si>
  <si>
    <t>Petunia</t>
  </si>
  <si>
    <t>Petunia axillaris</t>
  </si>
  <si>
    <t>Petunia integrifolia</t>
  </si>
  <si>
    <t>Peucedanum</t>
  </si>
  <si>
    <t>Peucedanum ostruthium</t>
  </si>
  <si>
    <t>Peucedanum palustre</t>
  </si>
  <si>
    <t>Phacelia</t>
  </si>
  <si>
    <t>Phacelia brachyloba</t>
  </si>
  <si>
    <t>Phacelia campanularia</t>
  </si>
  <si>
    <t>Phacelia ciliata</t>
  </si>
  <si>
    <t>Phacelia distans</t>
  </si>
  <si>
    <t>Phacelia dubia</t>
  </si>
  <si>
    <t>Phacelia egena</t>
  </si>
  <si>
    <t>Phacelia franklinii</t>
  </si>
  <si>
    <t>Phacelia linearis</t>
  </si>
  <si>
    <t>Phacelia minor</t>
  </si>
  <si>
    <t>Phacelia purshii</t>
  </si>
  <si>
    <t>Phacelia tanacetifolia</t>
  </si>
  <si>
    <t>Phalaris</t>
  </si>
  <si>
    <t>Phaseolus</t>
  </si>
  <si>
    <t>Phaseolus coccineus</t>
  </si>
  <si>
    <t>Phaseolus polystachios</t>
  </si>
  <si>
    <t>Phaseolus vulgaris</t>
  </si>
  <si>
    <t>Phegopteris</t>
  </si>
  <si>
    <t>Phegopteris connectilis</t>
  </si>
  <si>
    <t>Phegopteris hexagonoptera</t>
  </si>
  <si>
    <t>Phellodendron</t>
  </si>
  <si>
    <t>Phellodendron amurense</t>
  </si>
  <si>
    <t>Phellodendron japonicum</t>
  </si>
  <si>
    <t>Phellodendron sachalinense</t>
  </si>
  <si>
    <t>Phemeranthus</t>
  </si>
  <si>
    <t>Phemeranthus parviflorus</t>
  </si>
  <si>
    <t>Phemeranthus rugospermus</t>
  </si>
  <si>
    <t>Philadelphus</t>
  </si>
  <si>
    <t>Philadelphus coronarius</t>
  </si>
  <si>
    <t>Philadelphus floridus</t>
  </si>
  <si>
    <t>Philadelphus inodorus</t>
  </si>
  <si>
    <t>Philadelphus pubescens</t>
  </si>
  <si>
    <t>Phleum</t>
  </si>
  <si>
    <t>Phleum arenarium</t>
  </si>
  <si>
    <t>Phleum paniculatum</t>
  </si>
  <si>
    <t>Phleum subulatum</t>
  </si>
  <si>
    <t>Phlomis</t>
  </si>
  <si>
    <t>Phlomis tuberosa</t>
  </si>
  <si>
    <t>Phlox</t>
  </si>
  <si>
    <t>Phlox bifida</t>
  </si>
  <si>
    <t>Phlox drummondii</t>
  </si>
  <si>
    <t>Phlox latifolia</t>
  </si>
  <si>
    <t>Phlox nivalis</t>
  </si>
  <si>
    <t>Phlox stolonifera</t>
  </si>
  <si>
    <t>Phlox subulata</t>
  </si>
  <si>
    <t>Phoenix</t>
  </si>
  <si>
    <t>Phoenix dactylifera</t>
  </si>
  <si>
    <t>Phoradendron</t>
  </si>
  <si>
    <t>Phoradendron leucarpum</t>
  </si>
  <si>
    <t>Photinia</t>
  </si>
  <si>
    <t>Photinia floribunda</t>
  </si>
  <si>
    <t>Photinia melanocarpa</t>
  </si>
  <si>
    <t>Photinia pyrifolia</t>
  </si>
  <si>
    <t>Photinia villosa</t>
  </si>
  <si>
    <t>Phragmites</t>
  </si>
  <si>
    <t>Phryma</t>
  </si>
  <si>
    <t>Phyla</t>
  </si>
  <si>
    <t>Phyllodoce</t>
  </si>
  <si>
    <t>Phyllodoce caerulea</t>
  </si>
  <si>
    <t>Phyllostachys</t>
  </si>
  <si>
    <t>Phyllostachys dulcis</t>
  </si>
  <si>
    <t>Physalis</t>
  </si>
  <si>
    <t>Physalis alkekengi</t>
  </si>
  <si>
    <t>Physalis grisea</t>
  </si>
  <si>
    <t>Physalis hederifolia</t>
  </si>
  <si>
    <t>Physalis heterophylla</t>
  </si>
  <si>
    <t>Physalis hispida</t>
  </si>
  <si>
    <t>Physalis longifolia</t>
  </si>
  <si>
    <t>Physalis philadelphica</t>
  </si>
  <si>
    <t>Physalis virginiana</t>
  </si>
  <si>
    <t>Physocarpus</t>
  </si>
  <si>
    <t>Phytolacca</t>
  </si>
  <si>
    <t>Phytolacca octandra</t>
  </si>
  <si>
    <t>Picea</t>
  </si>
  <si>
    <t>Picea abies</t>
  </si>
  <si>
    <t>Picea mariana var. mariana</t>
  </si>
  <si>
    <t>Picea pungens</t>
  </si>
  <si>
    <t>Picris</t>
  </si>
  <si>
    <t>Picris hieracioides</t>
  </si>
  <si>
    <t>Pieris</t>
  </si>
  <si>
    <t>Pieris floribunda</t>
  </si>
  <si>
    <t>Pilea</t>
  </si>
  <si>
    <t>Pilea microphylla</t>
  </si>
  <si>
    <t>Pilea pumila var. deamii</t>
  </si>
  <si>
    <t>Pimpinella</t>
  </si>
  <si>
    <t>Pimpinella anisum</t>
  </si>
  <si>
    <t>Pimpinella major</t>
  </si>
  <si>
    <t>Pimpinella saxifraga</t>
  </si>
  <si>
    <t>Pinellia</t>
  </si>
  <si>
    <t>Pinellia ternata</t>
  </si>
  <si>
    <t>Pinguicula</t>
  </si>
  <si>
    <t>Pinus</t>
  </si>
  <si>
    <t>Pinus echinata</t>
  </si>
  <si>
    <t>Pinus mugo</t>
  </si>
  <si>
    <t>Pinus nigra</t>
  </si>
  <si>
    <t>Pinus pungens</t>
  </si>
  <si>
    <t>Pinus sylvestris</t>
  </si>
  <si>
    <t>Pinus thunbergii</t>
  </si>
  <si>
    <t>Pinus virginiana</t>
  </si>
  <si>
    <t>Piperia</t>
  </si>
  <si>
    <t>Piptatherum canadense</t>
  </si>
  <si>
    <t>Piptatherum pungens</t>
  </si>
  <si>
    <t>Piptatherum racemosum</t>
  </si>
  <si>
    <t>Piptochaetium</t>
  </si>
  <si>
    <t>Piptochaetium avenaceum</t>
  </si>
  <si>
    <t>Pistia</t>
  </si>
  <si>
    <t>Pisum</t>
  </si>
  <si>
    <t>Pisum sativum</t>
  </si>
  <si>
    <t>Pityopsis</t>
  </si>
  <si>
    <t>Pityopsis falcata</t>
  </si>
  <si>
    <t>Plagiobothrys</t>
  </si>
  <si>
    <t>Plagiobothrys trachycarpus</t>
  </si>
  <si>
    <t>Plantago</t>
  </si>
  <si>
    <t>Plantago aristata</t>
  </si>
  <si>
    <t>Plantago media</t>
  </si>
  <si>
    <t>Plantago psyllium</t>
  </si>
  <si>
    <t>Plantago rugelii var. asperula</t>
  </si>
  <si>
    <t>Platanthera clavellata</t>
  </si>
  <si>
    <t>Platanthera huronensis</t>
  </si>
  <si>
    <t>Platanthera macrophylla</t>
  </si>
  <si>
    <t>Platanthera praeclara</t>
  </si>
  <si>
    <t>Platanthera psycodes</t>
  </si>
  <si>
    <t>Platanus</t>
  </si>
  <si>
    <t>Platanus hybrida</t>
  </si>
  <si>
    <t>Platycodon</t>
  </si>
  <si>
    <t>Platycodon grandiflorus</t>
  </si>
  <si>
    <t>Pluchea</t>
  </si>
  <si>
    <t>Pluchea odorata</t>
  </si>
  <si>
    <t>Poa</t>
  </si>
  <si>
    <t>Poa arachnifera</t>
  </si>
  <si>
    <t>Poa bulbosa</t>
  </si>
  <si>
    <t>Poa chaixii</t>
  </si>
  <si>
    <t>Poa cuspidata</t>
  </si>
  <si>
    <t>Poa glauca</t>
  </si>
  <si>
    <t>Poa laxa</t>
  </si>
  <si>
    <t>Poa nemoralis ssp. interior</t>
  </si>
  <si>
    <t>Poa saltuensis</t>
  </si>
  <si>
    <t>Poa secunda</t>
  </si>
  <si>
    <t>Poa wolfii</t>
  </si>
  <si>
    <t>Podophyllum</t>
  </si>
  <si>
    <t>Podostemum</t>
  </si>
  <si>
    <t>Pogonia</t>
  </si>
  <si>
    <t>Polanisia</t>
  </si>
  <si>
    <t>Polanisia jamesii</t>
  </si>
  <si>
    <t>Polemonium</t>
  </si>
  <si>
    <t>Polemonium caeruleum</t>
  </si>
  <si>
    <t>Polemonium micranthum</t>
  </si>
  <si>
    <t>Polemonium occidentale</t>
  </si>
  <si>
    <t>Polemonium vanbruntiae</t>
  </si>
  <si>
    <t>Polycarpon</t>
  </si>
  <si>
    <t>Polycarpon tetraphyllum</t>
  </si>
  <si>
    <t>Polycnemum</t>
  </si>
  <si>
    <t>Polycnemum majus</t>
  </si>
  <si>
    <t>Polygala</t>
  </si>
  <si>
    <t>Polygala ambigua</t>
  </si>
  <si>
    <t>Polygala vulgaris</t>
  </si>
  <si>
    <t>Polygonatum</t>
  </si>
  <si>
    <t>Polygonatum hirsutum</t>
  </si>
  <si>
    <t>Polygonella</t>
  </si>
  <si>
    <t>Polygonella articulata</t>
  </si>
  <si>
    <t>Polygonum</t>
  </si>
  <si>
    <t>Polygonum amphibium var. emersum</t>
  </si>
  <si>
    <t>Polygonum amphibium var. stipulaceum</t>
  </si>
  <si>
    <t>Polygonum arenarium</t>
  </si>
  <si>
    <t>Polygonum arenastrum</t>
  </si>
  <si>
    <t>Polygonum baldschuanicum</t>
  </si>
  <si>
    <t>Polygonum buxiforme</t>
  </si>
  <si>
    <t>Polygonum cilinode</t>
  </si>
  <si>
    <t>Polygonum convolvulus var. subulatum</t>
  </si>
  <si>
    <t>Polygonum fowleri</t>
  </si>
  <si>
    <t>Polygonum minus</t>
  </si>
  <si>
    <t>Polygonum nepalense</t>
  </si>
  <si>
    <t>Polygonum polycnemoides</t>
  </si>
  <si>
    <t>Polygonum punctatum var. confertiflorum</t>
  </si>
  <si>
    <t>Polygonum raii</t>
  </si>
  <si>
    <t>Polygonum ramosissimum var. prolificum</t>
  </si>
  <si>
    <t>Polygonum scandens var. cristatum</t>
  </si>
  <si>
    <t>Polygonum scandens var. dumetorum</t>
  </si>
  <si>
    <t>Polygonum tenue</t>
  </si>
  <si>
    <t>Polymnia</t>
  </si>
  <si>
    <t>Polymnia canadensis</t>
  </si>
  <si>
    <t>Polypodium</t>
  </si>
  <si>
    <t>Polypodium appalachianum</t>
  </si>
  <si>
    <t>Polypodium virginianum</t>
  </si>
  <si>
    <t>Polypogon</t>
  </si>
  <si>
    <t>Polypogon interruptus</t>
  </si>
  <si>
    <t>Polypogon viridis</t>
  </si>
  <si>
    <t>Polystichum</t>
  </si>
  <si>
    <t>Polystichum braunii</t>
  </si>
  <si>
    <t>Polytaenia</t>
  </si>
  <si>
    <t>Polytaenia nuttallii</t>
  </si>
  <si>
    <t>Poncirus</t>
  </si>
  <si>
    <t>Poncirus trifoliata</t>
  </si>
  <si>
    <t>Pontederia</t>
  </si>
  <si>
    <t>Populus</t>
  </si>
  <si>
    <t>Populus alba</t>
  </si>
  <si>
    <t>Populus nigra</t>
  </si>
  <si>
    <t>Populus tremuloides</t>
  </si>
  <si>
    <t>Portulaca</t>
  </si>
  <si>
    <t>Portulaca grandiflora</t>
  </si>
  <si>
    <t>Potamogeton</t>
  </si>
  <si>
    <t>Potamogeton ogdenii</t>
  </si>
  <si>
    <t>Potentilla</t>
  </si>
  <si>
    <t>Potentilla alba</t>
  </si>
  <si>
    <t>Potentilla anglica</t>
  </si>
  <si>
    <t>Potentilla canadensis</t>
  </si>
  <si>
    <t>Potentilla collina</t>
  </si>
  <si>
    <t>Potentilla effusa</t>
  </si>
  <si>
    <t>Potentilla erecta</t>
  </si>
  <si>
    <t>Potentilla gracilis var. fastigiata</t>
  </si>
  <si>
    <t>Potentilla inclinata</t>
  </si>
  <si>
    <t>Potentilla intermedia</t>
  </si>
  <si>
    <t>Potentilla neumanniana</t>
  </si>
  <si>
    <t>Potentilla pensylvanica</t>
  </si>
  <si>
    <t>Potentilla pulcherrima</t>
  </si>
  <si>
    <t>Potentilla recta</t>
  </si>
  <si>
    <t>Potentilla reptans</t>
  </si>
  <si>
    <t>Potentilla robbinsiana</t>
  </si>
  <si>
    <t>Prenanthella</t>
  </si>
  <si>
    <t>Prenanthella exigua</t>
  </si>
  <si>
    <t>Prenanthes</t>
  </si>
  <si>
    <t>Prenanthes boottii</t>
  </si>
  <si>
    <t>Prenanthes nana</t>
  </si>
  <si>
    <t>Prenanthes racemosa var. multiflora</t>
  </si>
  <si>
    <t>Prenanthes serpentaria</t>
  </si>
  <si>
    <t>Prenanthes trifoliolata</t>
  </si>
  <si>
    <t>Primula</t>
  </si>
  <si>
    <t>Primula japonica</t>
  </si>
  <si>
    <t>Primula veris</t>
  </si>
  <si>
    <t>Proboscidea</t>
  </si>
  <si>
    <t>Prosartes</t>
  </si>
  <si>
    <t>Prosartes hookeri</t>
  </si>
  <si>
    <t>Prosartes lanuginosa</t>
  </si>
  <si>
    <t>Prosartes maculata</t>
  </si>
  <si>
    <t>Prosartes trachycarpa</t>
  </si>
  <si>
    <t>Proserpinaca</t>
  </si>
  <si>
    <t>Proserpinaca intermedia</t>
  </si>
  <si>
    <t>Prunella</t>
  </si>
  <si>
    <t>Prunella laciniata</t>
  </si>
  <si>
    <t>Prunus</t>
  </si>
  <si>
    <t>Prunus angustifolia</t>
  </si>
  <si>
    <t>Prunus armeniaca</t>
  </si>
  <si>
    <t>Prunus cerasifera</t>
  </si>
  <si>
    <t>Prunus cerasus</t>
  </si>
  <si>
    <t>Prunus domestica</t>
  </si>
  <si>
    <t>Prunus fruticosa</t>
  </si>
  <si>
    <t>Prunus glandulosa</t>
  </si>
  <si>
    <t>Prunus hortulana</t>
  </si>
  <si>
    <t>Prunus mahaleb</t>
  </si>
  <si>
    <t>Prunus maritima</t>
  </si>
  <si>
    <t>Prunus mexicana</t>
  </si>
  <si>
    <t>Prunus padus</t>
  </si>
  <si>
    <t>Prunus persica</t>
  </si>
  <si>
    <t>Prunus pumila</t>
  </si>
  <si>
    <t>Prunus serrulata</t>
  </si>
  <si>
    <t>Prunus spinosa</t>
  </si>
  <si>
    <t>Prunus susquehanae</t>
  </si>
  <si>
    <t>Prunus tomentosa</t>
  </si>
  <si>
    <t>Prunus triloba</t>
  </si>
  <si>
    <t>Prunus virginiana var. demissa</t>
  </si>
  <si>
    <t>Pseudabutilon</t>
  </si>
  <si>
    <t>Pseudabutilon stuckertii</t>
  </si>
  <si>
    <t>Pseudofumaria</t>
  </si>
  <si>
    <t>Pseudofumaria lutea</t>
  </si>
  <si>
    <t>Pseudognaphalium</t>
  </si>
  <si>
    <t>Pseudognaphalium helleri</t>
  </si>
  <si>
    <t>Pseudognaphalium luteoalbum</t>
  </si>
  <si>
    <t>Pseudognaphalium macounii</t>
  </si>
  <si>
    <t>Pseudognaphalium obtusifolium</t>
  </si>
  <si>
    <t>Pseudognaphalium stramineum</t>
  </si>
  <si>
    <t>Pseudolysimachion</t>
  </si>
  <si>
    <t>Pseudolysimachion longifolium</t>
  </si>
  <si>
    <t>Pseudolysimachion spurium</t>
  </si>
  <si>
    <t>Pseudoroegneria</t>
  </si>
  <si>
    <t>Pseudoroegneria spicata</t>
  </si>
  <si>
    <t>Pseudosasa</t>
  </si>
  <si>
    <t>Pseudosasa japonica</t>
  </si>
  <si>
    <t>Pseudotsuga</t>
  </si>
  <si>
    <t>Pseudotsuga menziesii</t>
  </si>
  <si>
    <t>Psoralidium</t>
  </si>
  <si>
    <t>Psoralidium tenuiflorum</t>
  </si>
  <si>
    <t>Ptelea</t>
  </si>
  <si>
    <t>Pteridium</t>
  </si>
  <si>
    <t>Pteris</t>
  </si>
  <si>
    <t>Pteris multifida</t>
  </si>
  <si>
    <t>Pterospora</t>
  </si>
  <si>
    <t>Pterospora andromedea</t>
  </si>
  <si>
    <t>Ptilimnium</t>
  </si>
  <si>
    <t>Puccinellia</t>
  </si>
  <si>
    <t>Puccinellia americana</t>
  </si>
  <si>
    <t>Puccinellia distans ssp. borealis</t>
  </si>
  <si>
    <t>Puccinellia laurentiana</t>
  </si>
  <si>
    <t>Puccinellia tenella</t>
  </si>
  <si>
    <t>Pueraria</t>
  </si>
  <si>
    <t>Pueraria montana</t>
  </si>
  <si>
    <t>Pulmonaria</t>
  </si>
  <si>
    <t>Pulmonaria saccharata</t>
  </si>
  <si>
    <t>Pulsatilla</t>
  </si>
  <si>
    <t>Pulsatilla patens</t>
  </si>
  <si>
    <t>Pycnanthemum</t>
  </si>
  <si>
    <t>Pycnanthemum clinopodioides</t>
  </si>
  <si>
    <t>Pycnanthemum incanum</t>
  </si>
  <si>
    <t>Pycnanthemum pycnanthemoides</t>
  </si>
  <si>
    <t>Pycnanthemum torrei</t>
  </si>
  <si>
    <t>Pyracantha</t>
  </si>
  <si>
    <t>Pyracantha coccinea</t>
  </si>
  <si>
    <t>Pyrola</t>
  </si>
  <si>
    <t>Pyrola americana</t>
  </si>
  <si>
    <t>Pyrola elliptica</t>
  </si>
  <si>
    <t>Pyrularia</t>
  </si>
  <si>
    <t>Pyrus</t>
  </si>
  <si>
    <t>Pyrus calleryana</t>
  </si>
  <si>
    <t>Pyrus communis</t>
  </si>
  <si>
    <t>Pyxidanthera</t>
  </si>
  <si>
    <t>Quercus</t>
  </si>
  <si>
    <t>Quercus acutissima</t>
  </si>
  <si>
    <t>Quercus cerris</t>
  </si>
  <si>
    <t>Quercus coccinea</t>
  </si>
  <si>
    <t>Quercus ellipsoidalis</t>
  </si>
  <si>
    <t>Quercus ilicifolia</t>
  </si>
  <si>
    <t>Quercus marilandica</t>
  </si>
  <si>
    <t>Quercus muehlenbergii</t>
  </si>
  <si>
    <t>Quercus robur</t>
  </si>
  <si>
    <t>Quercus rubra var. ambigua</t>
  </si>
  <si>
    <t>Quercus shumardii var. schneckii</t>
  </si>
  <si>
    <t>Quercus shumardii var. stenocarpa</t>
  </si>
  <si>
    <t>Quercus velutina</t>
  </si>
  <si>
    <t>Radiola</t>
  </si>
  <si>
    <t>Radiola linoides</t>
  </si>
  <si>
    <t>Ranunculus</t>
  </si>
  <si>
    <t>Ranunculus ficaria</t>
  </si>
  <si>
    <t>Ranunculus rhomboideus</t>
  </si>
  <si>
    <t>Raphanus</t>
  </si>
  <si>
    <t>Raphanus raphanistrum</t>
  </si>
  <si>
    <t>Raphanus sativus</t>
  </si>
  <si>
    <t>Rapistrum</t>
  </si>
  <si>
    <t>Rapistrum rugosum</t>
  </si>
  <si>
    <t>Ratibida</t>
  </si>
  <si>
    <t>Ratibida columnifera</t>
  </si>
  <si>
    <t>Ratibida pinnata</t>
  </si>
  <si>
    <t>Reseda</t>
  </si>
  <si>
    <t>Reseda alba</t>
  </si>
  <si>
    <t>Reseda lutea</t>
  </si>
  <si>
    <t>Reseda luteola</t>
  </si>
  <si>
    <t>Reseda odorata</t>
  </si>
  <si>
    <t>Reseda phyteuma</t>
  </si>
  <si>
    <t>Rhamnus</t>
  </si>
  <si>
    <t>Rhamnus davurica</t>
  </si>
  <si>
    <t>Rhamnus utilis</t>
  </si>
  <si>
    <t>Rheum</t>
  </si>
  <si>
    <t>Rheum rhabarbarum</t>
  </si>
  <si>
    <t>Rhexia</t>
  </si>
  <si>
    <t>Rhinanthus</t>
  </si>
  <si>
    <t>Rhinanthus major</t>
  </si>
  <si>
    <t>Rhinanthus minor</t>
  </si>
  <si>
    <t>Rhodiola</t>
  </si>
  <si>
    <t>Rhodiola integrifolia</t>
  </si>
  <si>
    <t>Rhodiola rosea</t>
  </si>
  <si>
    <t>Rhododendron</t>
  </si>
  <si>
    <t>Rhododendron calendulaceum</t>
  </si>
  <si>
    <t>Rhododendron carolinianum</t>
  </si>
  <si>
    <t>Rhododendron catawbiense</t>
  </si>
  <si>
    <t>Rhododendron japonicum</t>
  </si>
  <si>
    <t>Rhododendron vaseyi</t>
  </si>
  <si>
    <t>Rhodotypos</t>
  </si>
  <si>
    <t>Rhodotypos scandens</t>
  </si>
  <si>
    <t>Rhus</t>
  </si>
  <si>
    <t>Rhus aromatica</t>
  </si>
  <si>
    <t>Rhus copallinum var. latifolia</t>
  </si>
  <si>
    <t>Rhus glabra</t>
  </si>
  <si>
    <t>Rhus pulvinata</t>
  </si>
  <si>
    <t>Rhus typhina</t>
  </si>
  <si>
    <t>Rhynchospora</t>
  </si>
  <si>
    <t>Rhynchospora nitens</t>
  </si>
  <si>
    <t>Rhynchospora scirpoides</t>
  </si>
  <si>
    <t>Ribes</t>
  </si>
  <si>
    <t>Ribes alpinum</t>
  </si>
  <si>
    <t>Ribes cynosbati</t>
  </si>
  <si>
    <t>Ribes missouriense</t>
  </si>
  <si>
    <t>Ribes nigrum</t>
  </si>
  <si>
    <t>Ribes oxyacanthoides</t>
  </si>
  <si>
    <t>Ribes rotundifolium</t>
  </si>
  <si>
    <t>Ribes rubrum</t>
  </si>
  <si>
    <t>Ricinus</t>
  </si>
  <si>
    <t>Robinia</t>
  </si>
  <si>
    <t>Robinia hispida</t>
  </si>
  <si>
    <t>Robinia viscosa</t>
  </si>
  <si>
    <t>Rorippa</t>
  </si>
  <si>
    <t>Rorippa cantoniensis</t>
  </si>
  <si>
    <t>Rorippa globosa</t>
  </si>
  <si>
    <t>Rorippa indica</t>
  </si>
  <si>
    <t>Rosa</t>
  </si>
  <si>
    <t>Rosa arkansana var. suffulta</t>
  </si>
  <si>
    <t>Rosa canina</t>
  </si>
  <si>
    <t>Rosa centifolia</t>
  </si>
  <si>
    <t>Rosa cinnamomea</t>
  </si>
  <si>
    <t>Rosa eglanteria</t>
  </si>
  <si>
    <t>Rosa ferruiginea</t>
  </si>
  <si>
    <t>Rosa gallica</t>
  </si>
  <si>
    <t>Rosa majalis</t>
  </si>
  <si>
    <t>Rosa multiflora f. watsoniana</t>
  </si>
  <si>
    <t>Rosa setigera var. tomentosa</t>
  </si>
  <si>
    <t>Rosa spinosissima</t>
  </si>
  <si>
    <t>Rosa tomentosa</t>
  </si>
  <si>
    <t>Rosa villosa</t>
  </si>
  <si>
    <t>Rosa wichuraiana</t>
  </si>
  <si>
    <t>Rostraria</t>
  </si>
  <si>
    <t>Rostraria cristata</t>
  </si>
  <si>
    <t>Rotala</t>
  </si>
  <si>
    <t>Rubia</t>
  </si>
  <si>
    <t>Rubia tinctorum</t>
  </si>
  <si>
    <t>Rubus</t>
  </si>
  <si>
    <t>Rubus aculiferus</t>
  </si>
  <si>
    <t>Rubus adjacens</t>
  </si>
  <si>
    <t>Rubus alter</t>
  </si>
  <si>
    <t>Rubus andrewsianus</t>
  </si>
  <si>
    <t>Rubus aptatus</t>
  </si>
  <si>
    <t>Rubus arcuans</t>
  </si>
  <si>
    <t>Rubus arenicola</t>
  </si>
  <si>
    <t>Rubus armeniacus</t>
  </si>
  <si>
    <t>Rubus bellobatus</t>
  </si>
  <si>
    <t>Rubus bicknellii</t>
  </si>
  <si>
    <t>Rubus biformispinus</t>
  </si>
  <si>
    <t>Rubus bifrons</t>
  </si>
  <si>
    <t>Rubus bigelovianus</t>
  </si>
  <si>
    <t>Rubus blanchardianus</t>
  </si>
  <si>
    <t>Rubus burnhamii</t>
  </si>
  <si>
    <t>Rubus caesius</t>
  </si>
  <si>
    <t>Rubus canadensis</t>
  </si>
  <si>
    <t>Rubus centralis</t>
  </si>
  <si>
    <t>Rubus conanicutensis</t>
  </si>
  <si>
    <t>Rubus cubitans</t>
  </si>
  <si>
    <t>Rubus curtipes</t>
  </si>
  <si>
    <t>Rubus deamii</t>
  </si>
  <si>
    <t>Rubus dissimilis</t>
  </si>
  <si>
    <t>Rubus elegantulus</t>
  </si>
  <si>
    <t>Rubus exsularis</t>
  </si>
  <si>
    <t>Rubus fecundus</t>
  </si>
  <si>
    <t>Rubus felix</t>
  </si>
  <si>
    <t>Rubus flavinanus</t>
  </si>
  <si>
    <t>Rubus fraternalis</t>
  </si>
  <si>
    <t>Rubus frondisentis</t>
  </si>
  <si>
    <t>Rubus frondosus</t>
  </si>
  <si>
    <t>Rubus furtivus</t>
  </si>
  <si>
    <t>Rubus glandicaulis</t>
  </si>
  <si>
    <t>Rubus gnarus</t>
  </si>
  <si>
    <t>Rubus hanesii</t>
  </si>
  <si>
    <t>Rubus heterophyllus</t>
  </si>
  <si>
    <t>Rubus illecebrosus</t>
  </si>
  <si>
    <t>Rubus inclinis</t>
  </si>
  <si>
    <t>Rubus insons</t>
  </si>
  <si>
    <t>Rubus insulanus</t>
  </si>
  <si>
    <t>Rubus invisus</t>
  </si>
  <si>
    <t>Rubus ithacanus</t>
  </si>
  <si>
    <t>Rubus jacens</t>
  </si>
  <si>
    <t>Rubus junceus</t>
  </si>
  <si>
    <t>Rubus kennedyanus</t>
  </si>
  <si>
    <t>Rubus latens</t>
  </si>
  <si>
    <t>Rubus laudatus</t>
  </si>
  <si>
    <t>Rubus linkianus</t>
  </si>
  <si>
    <t>Rubus maniseesensis</t>
  </si>
  <si>
    <t>Rubus meracus</t>
  </si>
  <si>
    <t>Rubus michiganensis</t>
  </si>
  <si>
    <t>Rubus multifer</t>
  </si>
  <si>
    <t>Rubus multispinus</t>
  </si>
  <si>
    <t>Rubus notatus</t>
  </si>
  <si>
    <t>Rubus novanglicus</t>
  </si>
  <si>
    <t>Rubus noveboracus</t>
  </si>
  <si>
    <t>Rubus obsessus</t>
  </si>
  <si>
    <t>Rubus occidentalis</t>
  </si>
  <si>
    <t>Rubus odoratus</t>
  </si>
  <si>
    <t>Rubus ostryifolius</t>
  </si>
  <si>
    <t>Rubus paludivagus</t>
  </si>
  <si>
    <t>Rubus parcifrondifer</t>
  </si>
  <si>
    <t>Rubus parlinii</t>
  </si>
  <si>
    <t>Rubus particeps</t>
  </si>
  <si>
    <t>Rubus pensilvanicus</t>
  </si>
  <si>
    <t>Rubus pergratus</t>
  </si>
  <si>
    <t>Rubus permixtus</t>
  </si>
  <si>
    <t>Rubus perspicuus</t>
  </si>
  <si>
    <t>Rubus pervarius</t>
  </si>
  <si>
    <t>Rubus philadelphicus</t>
  </si>
  <si>
    <t>Rubus phoenicolasius</t>
  </si>
  <si>
    <t>Rubus plicatifolius</t>
  </si>
  <si>
    <t>Rubus positivus</t>
  </si>
  <si>
    <t>Rubus prosper</t>
  </si>
  <si>
    <t>Rubus provincialis</t>
  </si>
  <si>
    <t>Rubus pugnax</t>
  </si>
  <si>
    <t>Rubus recurvans</t>
  </si>
  <si>
    <t>Rubus recurvicaulis</t>
  </si>
  <si>
    <t>Rubus regionalis</t>
  </si>
  <si>
    <t>Rubus roribaccus</t>
  </si>
  <si>
    <t>Rubus rosa</t>
  </si>
  <si>
    <t>Rubus rossbergianus</t>
  </si>
  <si>
    <t>Rubus rydbergianus</t>
  </si>
  <si>
    <t>Rubus saltuensis</t>
  </si>
  <si>
    <t>Rubus sceleratus</t>
  </si>
  <si>
    <t>Rubus segnis</t>
  </si>
  <si>
    <t>Rubus severus</t>
  </si>
  <si>
    <t>Rubus signatus</t>
  </si>
  <si>
    <t>Rubus steelei</t>
  </si>
  <si>
    <t>Rubus tholiformis</t>
  </si>
  <si>
    <t>Rubus thyrsoides</t>
  </si>
  <si>
    <t>Rubus trifrons</t>
  </si>
  <si>
    <t>Rubus triphyllus</t>
  </si>
  <si>
    <t>Rubus uniformis</t>
  </si>
  <si>
    <t>Rubus vagus</t>
  </si>
  <si>
    <t>Rubus variispinus</t>
  </si>
  <si>
    <t>Rubus vermontanus</t>
  </si>
  <si>
    <t>Rubus vigoratus</t>
  </si>
  <si>
    <t>Rubus wisconsinensis</t>
  </si>
  <si>
    <t>Rudbeckia</t>
  </si>
  <si>
    <t>Rudbeckia hirta var. pulcherrima</t>
  </si>
  <si>
    <t>Rudbeckia laciniata var. digitata</t>
  </si>
  <si>
    <t>Rumex</t>
  </si>
  <si>
    <t>Rumex acetosa ssp. thyrsiflorus</t>
  </si>
  <si>
    <t>Rumex alpinus</t>
  </si>
  <si>
    <t>Rumex aquaticus</t>
  </si>
  <si>
    <t>Rumex aquaticus var. fenestratus</t>
  </si>
  <si>
    <t>Rumex dentatus</t>
  </si>
  <si>
    <t>Rumex longifolius</t>
  </si>
  <si>
    <t>Rumex orbiculatus var. borealis</t>
  </si>
  <si>
    <t>Rumex patientia</t>
  </si>
  <si>
    <t>Rumex sanguineus</t>
  </si>
  <si>
    <t>Rumex venosus</t>
  </si>
  <si>
    <t>Ruppia</t>
  </si>
  <si>
    <t>Ruppia cirrhosa</t>
  </si>
  <si>
    <t>Ruta</t>
  </si>
  <si>
    <t>Ruta graveolens</t>
  </si>
  <si>
    <t>Sabatia</t>
  </si>
  <si>
    <t>Saccharum</t>
  </si>
  <si>
    <t>Saccharum alopecuroides</t>
  </si>
  <si>
    <t>Saccharum giganteum</t>
  </si>
  <si>
    <t>Saccharum ravennae</t>
  </si>
  <si>
    <t>Sacciolepis</t>
  </si>
  <si>
    <t>Sagina</t>
  </si>
  <si>
    <t>Sagina japonica</t>
  </si>
  <si>
    <t>Sagina maxima</t>
  </si>
  <si>
    <t>Sagittaria</t>
  </si>
  <si>
    <t>Sagittaria australis</t>
  </si>
  <si>
    <t>Sagittaria calycina var. spongiosa</t>
  </si>
  <si>
    <t>Sagittaria filiformis</t>
  </si>
  <si>
    <t>Sagittaria teres</t>
  </si>
  <si>
    <t>Salicornia</t>
  </si>
  <si>
    <t>Salicornia depressa</t>
  </si>
  <si>
    <t>Salicornia maritima</t>
  </si>
  <si>
    <t>Salix</t>
  </si>
  <si>
    <t>Salix arctica</t>
  </si>
  <si>
    <t>Salix atrocinerea</t>
  </si>
  <si>
    <t>Salix caprea</t>
  </si>
  <si>
    <t>Salix cinerea</t>
  </si>
  <si>
    <t>Salix elaeagnos</t>
  </si>
  <si>
    <t>Salix herbacea</t>
  </si>
  <si>
    <t>Salix interior</t>
  </si>
  <si>
    <t>Salix maccalliana</t>
  </si>
  <si>
    <t>Salix pentandra</t>
  </si>
  <si>
    <t>Salix pseudomonticola</t>
  </si>
  <si>
    <t>Salpiglossis</t>
  </si>
  <si>
    <t>Salpiglossis sinuata</t>
  </si>
  <si>
    <t>Salsola</t>
  </si>
  <si>
    <t>Salsola collina</t>
  </si>
  <si>
    <t>Salsola tragus</t>
  </si>
  <si>
    <t>Salvia</t>
  </si>
  <si>
    <t>Salvia argentea</t>
  </si>
  <si>
    <t>Salvia azurea</t>
  </si>
  <si>
    <t>Salvia farinacea</t>
  </si>
  <si>
    <t>Salvia hispanica</t>
  </si>
  <si>
    <t>Salvia nutans</t>
  </si>
  <si>
    <t>Salvia officinalis</t>
  </si>
  <si>
    <t>Salvia pratensis</t>
  </si>
  <si>
    <t>Salvia reflexa</t>
  </si>
  <si>
    <t>Salvia sclarea</t>
  </si>
  <si>
    <t>Salvia splendens</t>
  </si>
  <si>
    <t>Salvia tiliifolia</t>
  </si>
  <si>
    <t>Salvia verticillata</t>
  </si>
  <si>
    <t>Salvinia</t>
  </si>
  <si>
    <t>Salvinia minima</t>
  </si>
  <si>
    <t>Sambucus</t>
  </si>
  <si>
    <t>Sambucus ebulus</t>
  </si>
  <si>
    <t>Sambucus nigra</t>
  </si>
  <si>
    <t>Samolus</t>
  </si>
  <si>
    <t>Sanguinaria</t>
  </si>
  <si>
    <t>Sanguisorba</t>
  </si>
  <si>
    <t>Sanguisorba annua</t>
  </si>
  <si>
    <t>Sanicula</t>
  </si>
  <si>
    <t>Sanicula odorata</t>
  </si>
  <si>
    <t>Sanicula trifoliata</t>
  </si>
  <si>
    <t>Santolina</t>
  </si>
  <si>
    <t>Santolina chamaecyparissus</t>
  </si>
  <si>
    <t>Sanvitalia</t>
  </si>
  <si>
    <t>Sanvitalia procumbens</t>
  </si>
  <si>
    <t>Saponaria</t>
  </si>
  <si>
    <t>Saponaria ocymoides</t>
  </si>
  <si>
    <t>Saponaria pumilio</t>
  </si>
  <si>
    <t>Sarcocornia</t>
  </si>
  <si>
    <t>Sarcocornia perennis</t>
  </si>
  <si>
    <t>Sarracenia</t>
  </si>
  <si>
    <t>Sarracenia purpurea ssp. gibbosa</t>
  </si>
  <si>
    <t>Sassafras</t>
  </si>
  <si>
    <t>Satureja</t>
  </si>
  <si>
    <t>Satureja hortensis</t>
  </si>
  <si>
    <t>Satureja montana</t>
  </si>
  <si>
    <t>Saururus</t>
  </si>
  <si>
    <t>Saxifraga</t>
  </si>
  <si>
    <t>Saxifraga foliolosa</t>
  </si>
  <si>
    <t>Saxifraga paniculata</t>
  </si>
  <si>
    <t>Scabiosa</t>
  </si>
  <si>
    <t>Scabiosa atropurpurea</t>
  </si>
  <si>
    <t>Scabiosa columbaria</t>
  </si>
  <si>
    <t>Scabiosa ochroleuca</t>
  </si>
  <si>
    <t>Scandix</t>
  </si>
  <si>
    <t>Schedonorus</t>
  </si>
  <si>
    <t>Schedonorus giganteus</t>
  </si>
  <si>
    <t>Schedonorus phoenix</t>
  </si>
  <si>
    <t>Schedonorus pratensis</t>
  </si>
  <si>
    <t>Scheuchzeria</t>
  </si>
  <si>
    <t>Schizachne</t>
  </si>
  <si>
    <t>Schizachyrium</t>
  </si>
  <si>
    <t>Schizachyrium littorale</t>
  </si>
  <si>
    <t>Schizaea</t>
  </si>
  <si>
    <t>Schizanthus</t>
  </si>
  <si>
    <t>Schizanthus pinnatus</t>
  </si>
  <si>
    <t>Schkuhria</t>
  </si>
  <si>
    <t>Schkuhria pinnata</t>
  </si>
  <si>
    <t>Schoenoplectus</t>
  </si>
  <si>
    <t>Schoenoplectus acutus</t>
  </si>
  <si>
    <t>Schoenoplectus americanus</t>
  </si>
  <si>
    <t>Schoenoplectus etuberculatus</t>
  </si>
  <si>
    <t>Schoenoplectus fluviatilis</t>
  </si>
  <si>
    <t>Schoenoplectus glaucus</t>
  </si>
  <si>
    <t>Schoenoplectus hallii</t>
  </si>
  <si>
    <t>Schoenoplectus heterochaetus</t>
  </si>
  <si>
    <t>Schoenoplectus maritimus</t>
  </si>
  <si>
    <t>Schoenoplectus mucronatus</t>
  </si>
  <si>
    <t>Schoenoplectus pungens</t>
  </si>
  <si>
    <t>Schoenoplectus purshianus</t>
  </si>
  <si>
    <t>Schoenoplectus robustus</t>
  </si>
  <si>
    <t>Schoenoplectus smithii</t>
  </si>
  <si>
    <t>Schoenoplectus subterminalis</t>
  </si>
  <si>
    <t>Schoenoplectus tabernaemontani</t>
  </si>
  <si>
    <t>Schoenoplectus torreyi</t>
  </si>
  <si>
    <t>Schwalbea</t>
  </si>
  <si>
    <t>Scilla</t>
  </si>
  <si>
    <t>Scilla siberica</t>
  </si>
  <si>
    <t>Scirpus</t>
  </si>
  <si>
    <t>Scleranthus</t>
  </si>
  <si>
    <t>Scleranthus perennis</t>
  </si>
  <si>
    <t>Scleria</t>
  </si>
  <si>
    <t>Scleria muehlenbergii</t>
  </si>
  <si>
    <t>Sclerochloa</t>
  </si>
  <si>
    <t>Sclerochloa dura</t>
  </si>
  <si>
    <t>Sclerolepis</t>
  </si>
  <si>
    <t>Scolochloa</t>
  </si>
  <si>
    <t>Scolymus</t>
  </si>
  <si>
    <t>Scolymus hispanicus</t>
  </si>
  <si>
    <t>Scorpiurus</t>
  </si>
  <si>
    <t>Scorpiurus muricatus</t>
  </si>
  <si>
    <t>Scrophularia</t>
  </si>
  <si>
    <t>Scrophularia auriculata</t>
  </si>
  <si>
    <t>Scrophularia nodosa</t>
  </si>
  <si>
    <t>Scutellaria</t>
  </si>
  <si>
    <t>Scutellaria altissima</t>
  </si>
  <si>
    <t>Scutellaria elliptica</t>
  </si>
  <si>
    <t>Scutellaria incana</t>
  </si>
  <si>
    <t>Scutellaria ovata ssp. bracteata</t>
  </si>
  <si>
    <t>Scutellaria parvula var. australis</t>
  </si>
  <si>
    <t>Scutellaria parvula var. missouriensis</t>
  </si>
  <si>
    <t>Scutellaria saxatilis</t>
  </si>
  <si>
    <t>Scutellaria serrata</t>
  </si>
  <si>
    <t>Secale</t>
  </si>
  <si>
    <t>Secale cereale</t>
  </si>
  <si>
    <t>Securigera</t>
  </si>
  <si>
    <t>Securigera globosa</t>
  </si>
  <si>
    <t>Securigera varia</t>
  </si>
  <si>
    <t>Sedum</t>
  </si>
  <si>
    <t>Sedum acre</t>
  </si>
  <si>
    <t>Sedum aizoon</t>
  </si>
  <si>
    <t>Sedum album</t>
  </si>
  <si>
    <t>Sedum hispanicum</t>
  </si>
  <si>
    <t>Sedum ochroleucum</t>
  </si>
  <si>
    <t>Sedum reflexum</t>
  </si>
  <si>
    <t>Sedum sarmentosum</t>
  </si>
  <si>
    <t>Sedum sexangulare</t>
  </si>
  <si>
    <t>Sedum spurium</t>
  </si>
  <si>
    <t>Selaginella</t>
  </si>
  <si>
    <t>Selaginella eclipes</t>
  </si>
  <si>
    <t>Selaginella rupestris</t>
  </si>
  <si>
    <t>Selinum</t>
  </si>
  <si>
    <t>Selinum carvifolia</t>
  </si>
  <si>
    <t>Sempervivum</t>
  </si>
  <si>
    <t>Sempervivum tectorum</t>
  </si>
  <si>
    <t>Senecio</t>
  </si>
  <si>
    <t>Senecio cineraria</t>
  </si>
  <si>
    <t>Senecio jacobaea</t>
  </si>
  <si>
    <t>Senecio sylvaticus</t>
  </si>
  <si>
    <t>Senecio viscosus</t>
  </si>
  <si>
    <t>Senna</t>
  </si>
  <si>
    <t>Senna corymbosa</t>
  </si>
  <si>
    <t>Senna hebecarpa</t>
  </si>
  <si>
    <t>Senna marilandica</t>
  </si>
  <si>
    <t>Senna obtusifolia</t>
  </si>
  <si>
    <t>Senna occidentalis</t>
  </si>
  <si>
    <t>Senna tora</t>
  </si>
  <si>
    <t>Sericocarpus</t>
  </si>
  <si>
    <t>Sericocarpus asteroides</t>
  </si>
  <si>
    <t>Sericocarpus linifolius</t>
  </si>
  <si>
    <t>Serratula</t>
  </si>
  <si>
    <t>Serratula tinctoria</t>
  </si>
  <si>
    <t>Sesamum</t>
  </si>
  <si>
    <t>Sesamum orientale</t>
  </si>
  <si>
    <t>Sesbania</t>
  </si>
  <si>
    <t>Sesbania herbacea</t>
  </si>
  <si>
    <t>Sesuvium</t>
  </si>
  <si>
    <t>Setaria</t>
  </si>
  <si>
    <t>Setaria parviflora</t>
  </si>
  <si>
    <t>Setaria pumila</t>
  </si>
  <si>
    <t>Setaria verticilliformis</t>
  </si>
  <si>
    <t>Setaria viridis</t>
  </si>
  <si>
    <t>Shepherdia</t>
  </si>
  <si>
    <t>Shepherdia argentea</t>
  </si>
  <si>
    <t>Sherardia</t>
  </si>
  <si>
    <t>Sherardia arvensis</t>
  </si>
  <si>
    <t>Shinnersoseris</t>
  </si>
  <si>
    <t>Shinnersoseris rostrata</t>
  </si>
  <si>
    <t>Sibbaldia</t>
  </si>
  <si>
    <t>Sibbaldia procumbens</t>
  </si>
  <si>
    <t>Sicyos</t>
  </si>
  <si>
    <t>Sida</t>
  </si>
  <si>
    <t>Sidalcea</t>
  </si>
  <si>
    <t>Sidalcea oregana</t>
  </si>
  <si>
    <t>Sideritis</t>
  </si>
  <si>
    <t>Sideritis montana</t>
  </si>
  <si>
    <t>Sigesbeckia</t>
  </si>
  <si>
    <t>Sigesbeckia orientalis</t>
  </si>
  <si>
    <t>Silene</t>
  </si>
  <si>
    <t>Silene antirrhina</t>
  </si>
  <si>
    <t>Silene armeria</t>
  </si>
  <si>
    <t>Silene caroliniana</t>
  </si>
  <si>
    <t>Silene conica</t>
  </si>
  <si>
    <t>Silene csereii</t>
  </si>
  <si>
    <t>Silene dichotoma</t>
  </si>
  <si>
    <t>Silene dioica</t>
  </si>
  <si>
    <t>Silene drummondii</t>
  </si>
  <si>
    <t>Silene gallica</t>
  </si>
  <si>
    <t>Silene italica</t>
  </si>
  <si>
    <t>Silene latifolia</t>
  </si>
  <si>
    <t>Silene noctiflora</t>
  </si>
  <si>
    <t>Silene nutans</t>
  </si>
  <si>
    <t>Silene pendula</t>
  </si>
  <si>
    <t>Silene regia</t>
  </si>
  <si>
    <t>Silene rotundifolia</t>
  </si>
  <si>
    <t>Silene stellata</t>
  </si>
  <si>
    <t>Silene virginica</t>
  </si>
  <si>
    <t>Silene vulgaris</t>
  </si>
  <si>
    <t>Silphium</t>
  </si>
  <si>
    <t>Silphium integrifolium</t>
  </si>
  <si>
    <t>Silphium laciniatum</t>
  </si>
  <si>
    <t>Silphium pinnatifidum</t>
  </si>
  <si>
    <t>Silphium trifoliatum</t>
  </si>
  <si>
    <t>Silybum</t>
  </si>
  <si>
    <t>Silybum marianum</t>
  </si>
  <si>
    <t>Sinapis arvensis</t>
  </si>
  <si>
    <t>Sisymbrium</t>
  </si>
  <si>
    <t>Sisymbrium irio</t>
  </si>
  <si>
    <t>Sisymbrium loeselii</t>
  </si>
  <si>
    <t>Sisymbrium officinale</t>
  </si>
  <si>
    <t>Sisymbrium orientale</t>
  </si>
  <si>
    <t>Sisyrinchium</t>
  </si>
  <si>
    <t>Sisyrinchium campestre</t>
  </si>
  <si>
    <t>Sisyrinchium farwellii</t>
  </si>
  <si>
    <t>Sisyrinchium fuscatum</t>
  </si>
  <si>
    <t>Sium</t>
  </si>
  <si>
    <t>Smallanthus</t>
  </si>
  <si>
    <t>Smallanthus uvedalius</t>
  </si>
  <si>
    <t>Smilax</t>
  </si>
  <si>
    <t>Smilax ecirrhata</t>
  </si>
  <si>
    <t>Smilax illinoensis</t>
  </si>
  <si>
    <t>Smilax lasioneura</t>
  </si>
  <si>
    <t>Solanum</t>
  </si>
  <si>
    <t>Solanum citrullifolium</t>
  </si>
  <si>
    <t>Solanum elaeagnifolium</t>
  </si>
  <si>
    <t>Solanum lycopersicum</t>
  </si>
  <si>
    <t>Solanum melongena</t>
  </si>
  <si>
    <t>Solanum physalifolium</t>
  </si>
  <si>
    <t>Solanum pseudocapsicum</t>
  </si>
  <si>
    <t>Solanum ptycanthum</t>
  </si>
  <si>
    <t>Solanum rostratum</t>
  </si>
  <si>
    <t>Solanum sisymbriifolium</t>
  </si>
  <si>
    <t>Solanum triflorum</t>
  </si>
  <si>
    <t>Solanum villosum</t>
  </si>
  <si>
    <t>Solidago</t>
  </si>
  <si>
    <t>Solidago arguta</t>
  </si>
  <si>
    <t>Solidago bicolor</t>
  </si>
  <si>
    <t>Solidago calcicola</t>
  </si>
  <si>
    <t>Solidago canadensis var. gilvocanescens</t>
  </si>
  <si>
    <t>Solidago canadensis var. salebrosa</t>
  </si>
  <si>
    <t>Solidago cutleri</t>
  </si>
  <si>
    <t>Solidago deamii</t>
  </si>
  <si>
    <t>Solidago erecta</t>
  </si>
  <si>
    <t>Solidago hispida</t>
  </si>
  <si>
    <t>Solidago juncea</t>
  </si>
  <si>
    <t>Solidago latissimifolia</t>
  </si>
  <si>
    <t>Solidago macrophylla</t>
  </si>
  <si>
    <t>Solidago missouriensis</t>
  </si>
  <si>
    <t>Solidago mollis</t>
  </si>
  <si>
    <t>Solidago nemoralis</t>
  </si>
  <si>
    <t>Solidago odora</t>
  </si>
  <si>
    <t>Solidago sciaphila</t>
  </si>
  <si>
    <t>Solidago simplex</t>
  </si>
  <si>
    <t>Solidago speciosa</t>
  </si>
  <si>
    <t>Solidago squarrosa</t>
  </si>
  <si>
    <t>Solidago uliginosa var. levipes</t>
  </si>
  <si>
    <t>Solidago uliginosa var. linoides</t>
  </si>
  <si>
    <t>Solidago ulmifolia</t>
  </si>
  <si>
    <t>Sonchus</t>
  </si>
  <si>
    <t>Sonchus tenerrimus</t>
  </si>
  <si>
    <t>Sorbaria</t>
  </si>
  <si>
    <t>Sorbaria sorbifolia</t>
  </si>
  <si>
    <t>Sorbus</t>
  </si>
  <si>
    <t>Sorbus aucuparia</t>
  </si>
  <si>
    <t>Sorbus groenlandica</t>
  </si>
  <si>
    <t>Sorbus hybrida</t>
  </si>
  <si>
    <t>Sorghastrum</t>
  </si>
  <si>
    <t>Sorghum</t>
  </si>
  <si>
    <t>Sorghum almum</t>
  </si>
  <si>
    <t>Sparganium</t>
  </si>
  <si>
    <t>Sparganium angustifolium</t>
  </si>
  <si>
    <t>Sparganium erectum</t>
  </si>
  <si>
    <t>Sparganium natans</t>
  </si>
  <si>
    <t>Spartina</t>
  </si>
  <si>
    <t>Spergula</t>
  </si>
  <si>
    <t>Spergula arvensis</t>
  </si>
  <si>
    <t>Spergularia</t>
  </si>
  <si>
    <t>Spergularia maritima</t>
  </si>
  <si>
    <t>Spergularia purpurea</t>
  </si>
  <si>
    <t>Spergularia salina</t>
  </si>
  <si>
    <t>Spermolepis inermis</t>
  </si>
  <si>
    <t>Sphaeralcea</t>
  </si>
  <si>
    <t>Sphaeralcea fendleri</t>
  </si>
  <si>
    <t>Sphenopholis</t>
  </si>
  <si>
    <t>Sphenopholis intermedia</t>
  </si>
  <si>
    <t>Spinacia</t>
  </si>
  <si>
    <t>Spinacia oleracea</t>
  </si>
  <si>
    <t>Spiraea</t>
  </si>
  <si>
    <t>Spiraea cantoniensis</t>
  </si>
  <si>
    <t>Spiraea chamaedryfolia</t>
  </si>
  <si>
    <t>Spiraea prunifolia</t>
  </si>
  <si>
    <t>Spiraea septentrionalis</t>
  </si>
  <si>
    <t>Spiraea thunbergii</t>
  </si>
  <si>
    <t>Spiraea trilobata</t>
  </si>
  <si>
    <t>Spiranthes</t>
  </si>
  <si>
    <t>Spiranthes casei</t>
  </si>
  <si>
    <t>Spiranthes ochroleuca</t>
  </si>
  <si>
    <t>Spiranthes tuberosa</t>
  </si>
  <si>
    <t>Spirodela</t>
  </si>
  <si>
    <t>Spirodela polyrrhiza</t>
  </si>
  <si>
    <t>Sporobolus</t>
  </si>
  <si>
    <t>Sporobolus clandestinus</t>
  </si>
  <si>
    <t>Sporobolus compositus</t>
  </si>
  <si>
    <t>Sporobolus contractus</t>
  </si>
  <si>
    <t>Stachys</t>
  </si>
  <si>
    <t>Stachys affinis</t>
  </si>
  <si>
    <t>Stachys annua</t>
  </si>
  <si>
    <t>Stachys arvensis</t>
  </si>
  <si>
    <t>Stachys byzantina</t>
  </si>
  <si>
    <t>Stachys germanica</t>
  </si>
  <si>
    <t>Stachys macrantha</t>
  </si>
  <si>
    <t>Stachys officinalis</t>
  </si>
  <si>
    <t>Stachys pilosa</t>
  </si>
  <si>
    <t>Stachys sylvatica</t>
  </si>
  <si>
    <t>Staphylea</t>
  </si>
  <si>
    <t>Stellaria</t>
  </si>
  <si>
    <t>Stellaria borealis</t>
  </si>
  <si>
    <t>Stellaria corei</t>
  </si>
  <si>
    <t>Stellaria holostea</t>
  </si>
  <si>
    <t>Stellaria longifolia var. atrata</t>
  </si>
  <si>
    <t>Stellaria pubera</t>
  </si>
  <si>
    <t>Stenanthium</t>
  </si>
  <si>
    <t>Stenanthium gramineum var. robustum</t>
  </si>
  <si>
    <t>Stenaria</t>
  </si>
  <si>
    <t>Stenaria nigricans</t>
  </si>
  <si>
    <t>Stephanomeria</t>
  </si>
  <si>
    <t>Stephanomeria exigua</t>
  </si>
  <si>
    <t>Streptopus</t>
  </si>
  <si>
    <t>Streptopus lanceolatus</t>
  </si>
  <si>
    <t>Streptopus lanceolatus var. roseus</t>
  </si>
  <si>
    <t>Strophostyles</t>
  </si>
  <si>
    <t>Strophostyles leiosperma</t>
  </si>
  <si>
    <t>Stuckenia</t>
  </si>
  <si>
    <t>Stuckenia filiformis</t>
  </si>
  <si>
    <t>Stuckenia pectinata</t>
  </si>
  <si>
    <t>Stuckenia vaginata</t>
  </si>
  <si>
    <t>Stylophorum</t>
  </si>
  <si>
    <t>Stylophorum diphyllum</t>
  </si>
  <si>
    <t>Stylosanthes</t>
  </si>
  <si>
    <t>Stylosanthes biflora</t>
  </si>
  <si>
    <t>Styrax</t>
  </si>
  <si>
    <t>Styrax americanus</t>
  </si>
  <si>
    <t>Styrax japonicus</t>
  </si>
  <si>
    <t>Suaeda</t>
  </si>
  <si>
    <t>Suaeda calceoliformis</t>
  </si>
  <si>
    <t>Suaeda rolandii</t>
  </si>
  <si>
    <t>Subularia</t>
  </si>
  <si>
    <t>Succisa</t>
  </si>
  <si>
    <t>Succisa pratensis</t>
  </si>
  <si>
    <t>Succisella</t>
  </si>
  <si>
    <t>Succisella inflexa</t>
  </si>
  <si>
    <t>Sullivantia</t>
  </si>
  <si>
    <t>Sullivantia sullivantii</t>
  </si>
  <si>
    <t>Symphoricarpos</t>
  </si>
  <si>
    <t>Symphoricarpos occidentalis</t>
  </si>
  <si>
    <t>Symphyotrichum</t>
  </si>
  <si>
    <t>Symphyotrichum boreale</t>
  </si>
  <si>
    <t>Symphyotrichum ciliatum</t>
  </si>
  <si>
    <t>Symphyotrichum ciliolatum</t>
  </si>
  <si>
    <t>Symphyotrichum concolor</t>
  </si>
  <si>
    <t>Symphyotrichum cordifolium</t>
  </si>
  <si>
    <t>Symphyotrichum drummondii</t>
  </si>
  <si>
    <t>Symphyotrichum dumosum</t>
  </si>
  <si>
    <t>Symphyotrichum ericoides</t>
  </si>
  <si>
    <t>Symphyotrichum ericoides var. stricticaule</t>
  </si>
  <si>
    <t>Symphyotrichum falcatum</t>
  </si>
  <si>
    <t>Symphyotrichum laeve</t>
  </si>
  <si>
    <t>Symphyotrichum lanceolatum</t>
  </si>
  <si>
    <t>Symphyotrichum lateriflorum</t>
  </si>
  <si>
    <t>Symphyotrichum lowrieanum</t>
  </si>
  <si>
    <t>Symphyotrichum oblongifolium</t>
  </si>
  <si>
    <t>Symphyotrichum ontarionis</t>
  </si>
  <si>
    <t>Symphyotrichum oolentangiense</t>
  </si>
  <si>
    <t>Symphyotrichum parviceps</t>
  </si>
  <si>
    <t>Symphyotrichum patens</t>
  </si>
  <si>
    <t>Symphyotrichum phlogifolium</t>
  </si>
  <si>
    <t>Symphyotrichum pilosum</t>
  </si>
  <si>
    <t>Symphyotrichum praealtum</t>
  </si>
  <si>
    <t>Symphyotrichum prenanthoides</t>
  </si>
  <si>
    <t>Symphyotrichum puniceum</t>
  </si>
  <si>
    <t>Symphyotrichum racemosum</t>
  </si>
  <si>
    <t>Symphyotrichum robynsianum</t>
  </si>
  <si>
    <t>Symphyotrichum sericeum</t>
  </si>
  <si>
    <t>Symphyotrichum shortii</t>
  </si>
  <si>
    <t>Symphyotrichum subulatum</t>
  </si>
  <si>
    <t>Symphyotrichum tenuifolium</t>
  </si>
  <si>
    <t>Symphyotrichum tradescantii</t>
  </si>
  <si>
    <t>Symphyotrichum undulatum</t>
  </si>
  <si>
    <t>Symphyotrichum urophyllum</t>
  </si>
  <si>
    <t>Symphytum</t>
  </si>
  <si>
    <t>Symphytum asperum</t>
  </si>
  <si>
    <t>Symphytum officinale</t>
  </si>
  <si>
    <t>Symplocarpus</t>
  </si>
  <si>
    <t>Symplocos</t>
  </si>
  <si>
    <t>Syringa</t>
  </si>
  <si>
    <t>Syringa josikaea</t>
  </si>
  <si>
    <t>Syringa reticulata</t>
  </si>
  <si>
    <t>Syringa villosa</t>
  </si>
  <si>
    <t>Syringa vulgaris</t>
  </si>
  <si>
    <t>Taeniatherum</t>
  </si>
  <si>
    <t>Taenidia</t>
  </si>
  <si>
    <t>Taenidia integerrima</t>
  </si>
  <si>
    <t>Tagetes</t>
  </si>
  <si>
    <t>Tagetes erecta</t>
  </si>
  <si>
    <t>Tagetes minuta</t>
  </si>
  <si>
    <t>Tagetes patula</t>
  </si>
  <si>
    <t>Tamarix</t>
  </si>
  <si>
    <t>Tamarix chinensis</t>
  </si>
  <si>
    <t>Tanacetum</t>
  </si>
  <si>
    <t>Tanacetum balsamita</t>
  </si>
  <si>
    <t>Tanacetum bipinnatum</t>
  </si>
  <si>
    <t>Tanacetum coccineum</t>
  </si>
  <si>
    <t>Tanacetum parthenium</t>
  </si>
  <si>
    <t>Tanacetum vulgare</t>
  </si>
  <si>
    <t>Taraxacum</t>
  </si>
  <si>
    <t>Taraxacum laevigatum</t>
  </si>
  <si>
    <t>Taraxacum palustre</t>
  </si>
  <si>
    <t>Taxodium</t>
  </si>
  <si>
    <t>Taxus</t>
  </si>
  <si>
    <t>Taxus baccata</t>
  </si>
  <si>
    <t>Taxus cuspidata</t>
  </si>
  <si>
    <t>Teesdalia</t>
  </si>
  <si>
    <t>Teesdalia nudicaulis</t>
  </si>
  <si>
    <t>Tephrosia</t>
  </si>
  <si>
    <t>Tephrosia virginiana</t>
  </si>
  <si>
    <t>Tetragonia</t>
  </si>
  <si>
    <t>Tetragonia tetragonioides</t>
  </si>
  <si>
    <t>Tetraneuris</t>
  </si>
  <si>
    <t>Tetraneuris herbacea</t>
  </si>
  <si>
    <t>Teucrium</t>
  </si>
  <si>
    <t>Teucrium botrys</t>
  </si>
  <si>
    <t>Teucrium scorodonia</t>
  </si>
  <si>
    <t>Thalictrum</t>
  </si>
  <si>
    <t>Thalictrum aquilegifolium</t>
  </si>
  <si>
    <t>Thalictrum thalictroides</t>
  </si>
  <si>
    <t>Thalictrum venulosum</t>
  </si>
  <si>
    <t>Thaspium</t>
  </si>
  <si>
    <t>Thaspium trifoliatum</t>
  </si>
  <si>
    <t>Thelesperma</t>
  </si>
  <si>
    <t>Thelesperma megapotamicum</t>
  </si>
  <si>
    <t>Thelypteris</t>
  </si>
  <si>
    <t>Thelypteris palustris</t>
  </si>
  <si>
    <t>Thermopsis</t>
  </si>
  <si>
    <t>Thermopsis rhombifolia</t>
  </si>
  <si>
    <t>Thermopsis villosa</t>
  </si>
  <si>
    <t>Thinopyrum</t>
  </si>
  <si>
    <t>Thinopyrum intermedium</t>
  </si>
  <si>
    <t>Thinopyrum pycnanthum</t>
  </si>
  <si>
    <t>Thismia</t>
  </si>
  <si>
    <t>Thismia americana</t>
  </si>
  <si>
    <t>Thladiantha</t>
  </si>
  <si>
    <t>Thladiantha dubia</t>
  </si>
  <si>
    <t>Thlaspi</t>
  </si>
  <si>
    <t>Thuja</t>
  </si>
  <si>
    <t>Thymelaea</t>
  </si>
  <si>
    <t>Thymelaea passerina</t>
  </si>
  <si>
    <t>Thymophylla</t>
  </si>
  <si>
    <t>Thymophylla tenuiloba</t>
  </si>
  <si>
    <t>Thymus</t>
  </si>
  <si>
    <t>Thymus kosteletzkyanus</t>
  </si>
  <si>
    <t>Thymus praecox</t>
  </si>
  <si>
    <t>Thymus pulegioides</t>
  </si>
  <si>
    <t>Thymus vulgaris</t>
  </si>
  <si>
    <t>Tiarella</t>
  </si>
  <si>
    <t>Tidestromia</t>
  </si>
  <si>
    <t>Tidestromia lanuginosa</t>
  </si>
  <si>
    <t>Tilia</t>
  </si>
  <si>
    <t>Tilia cordata</t>
  </si>
  <si>
    <t>Tilia petiolaris</t>
  </si>
  <si>
    <t>Tilia platyphyllos</t>
  </si>
  <si>
    <t>Tipularia</t>
  </si>
  <si>
    <t>Tofieldia</t>
  </si>
  <si>
    <t>Torilis</t>
  </si>
  <si>
    <t>Torilis arvensis</t>
  </si>
  <si>
    <t>Torilis japonica</t>
  </si>
  <si>
    <t>Torilis leptophylla</t>
  </si>
  <si>
    <t>Torilis nodosa</t>
  </si>
  <si>
    <t>Torreyochloa</t>
  </si>
  <si>
    <t>Torreyochloa pallida</t>
  </si>
  <si>
    <t>Toxicodendron</t>
  </si>
  <si>
    <t>Trachyspermum</t>
  </si>
  <si>
    <t>Trachyspermum ammi</t>
  </si>
  <si>
    <t>Tradescantia</t>
  </si>
  <si>
    <t>Tradescantia subaspera</t>
  </si>
  <si>
    <t>Tragopogon</t>
  </si>
  <si>
    <t>Tragopogon dubius</t>
  </si>
  <si>
    <t>Tragopogon lamottei</t>
  </si>
  <si>
    <t>Tragopogon mirabilis</t>
  </si>
  <si>
    <t>Tragopogon porrifolius</t>
  </si>
  <si>
    <t>Tragus</t>
  </si>
  <si>
    <t>Tragus berteronianus</t>
  </si>
  <si>
    <t>Tragus racemosus</t>
  </si>
  <si>
    <t>Trapa</t>
  </si>
  <si>
    <t>Triantha</t>
  </si>
  <si>
    <t>Triantha glutinosa</t>
  </si>
  <si>
    <t>Tribulus</t>
  </si>
  <si>
    <t>Tribulus terrestris</t>
  </si>
  <si>
    <t>Trichomanes</t>
  </si>
  <si>
    <t>Trichomanes intricatum</t>
  </si>
  <si>
    <t>Trichophorum</t>
  </si>
  <si>
    <t>Trichophorum alpinum</t>
  </si>
  <si>
    <t>Trichophorum cespitosum</t>
  </si>
  <si>
    <t>Trichophorum clintonii</t>
  </si>
  <si>
    <t>Trichophorum planifolium</t>
  </si>
  <si>
    <t>Trichostema</t>
  </si>
  <si>
    <t>Trichostema brachiatum</t>
  </si>
  <si>
    <t>Trichostema dichotomum</t>
  </si>
  <si>
    <t>Trichostema setaceum</t>
  </si>
  <si>
    <t>Tricyrtis</t>
  </si>
  <si>
    <t>Tricyrtis hirta</t>
  </si>
  <si>
    <t>Tridens</t>
  </si>
  <si>
    <t>Trientalis</t>
  </si>
  <si>
    <t>Trifolium</t>
  </si>
  <si>
    <t>Trifolium arvense</t>
  </si>
  <si>
    <t>Trifolium aureum</t>
  </si>
  <si>
    <t>Trifolium campestre</t>
  </si>
  <si>
    <t>Trifolium carolinianum</t>
  </si>
  <si>
    <t>Trifolium dalmaticum</t>
  </si>
  <si>
    <t>Trifolium dichotomum</t>
  </si>
  <si>
    <t>Trifolium echinatum</t>
  </si>
  <si>
    <t>Trifolium incarnatum</t>
  </si>
  <si>
    <t>Trifolium macraei</t>
  </si>
  <si>
    <t>Trifolium medium</t>
  </si>
  <si>
    <t>Trifolium purpureum</t>
  </si>
  <si>
    <t>Trifolium reflexum</t>
  </si>
  <si>
    <t>Trifolium squamosum</t>
  </si>
  <si>
    <t>Trifolium stoloniferum</t>
  </si>
  <si>
    <t>Trifolium striatum</t>
  </si>
  <si>
    <t>Trifolium subterraneum</t>
  </si>
  <si>
    <t>Trifolium tomentosum</t>
  </si>
  <si>
    <t>Triglochin</t>
  </si>
  <si>
    <t>Triglochin gaspensis</t>
  </si>
  <si>
    <t>Triglochin maritima</t>
  </si>
  <si>
    <t>Triglochin palustris</t>
  </si>
  <si>
    <t>Trigonella</t>
  </si>
  <si>
    <t>Trigonella caerulea</t>
  </si>
  <si>
    <t>Trigonella corniculata</t>
  </si>
  <si>
    <t>Trigonella ramosa</t>
  </si>
  <si>
    <t>Trillium</t>
  </si>
  <si>
    <t>Trillium grandiflorum</t>
  </si>
  <si>
    <t>Trillium luteum</t>
  </si>
  <si>
    <t>Trillium nivale</t>
  </si>
  <si>
    <t>Trillium viride</t>
  </si>
  <si>
    <t>Triodanis</t>
  </si>
  <si>
    <t>Triodanis biflora</t>
  </si>
  <si>
    <t>Triodanis leptocarpa</t>
  </si>
  <si>
    <t>Triosteum</t>
  </si>
  <si>
    <t>Triosteum angustifolium</t>
  </si>
  <si>
    <t>Triosteum aurantiacum</t>
  </si>
  <si>
    <t>Triosteum perfoliatum</t>
  </si>
  <si>
    <t>Triphora</t>
  </si>
  <si>
    <t>Triplasis</t>
  </si>
  <si>
    <t>Triplasis purpurea</t>
  </si>
  <si>
    <t>Tripleurospermum</t>
  </si>
  <si>
    <t>Tripleurospermum maritimum</t>
  </si>
  <si>
    <t>Tripleurospermum perforatum</t>
  </si>
  <si>
    <t>Tripolium</t>
  </si>
  <si>
    <t>Tripolium pannonicum</t>
  </si>
  <si>
    <t>Tripsacum</t>
  </si>
  <si>
    <t>Trisetum</t>
  </si>
  <si>
    <t>Trisetum flavescens</t>
  </si>
  <si>
    <t>Triticum</t>
  </si>
  <si>
    <t>Triticum aestivum</t>
  </si>
  <si>
    <t>Triticum spelta</t>
  </si>
  <si>
    <t>Triticum turgidum</t>
  </si>
  <si>
    <t>Trollius</t>
  </si>
  <si>
    <t>Tropaeolum</t>
  </si>
  <si>
    <t>Tropaeolum majus</t>
  </si>
  <si>
    <t>Tropidocarpum</t>
  </si>
  <si>
    <t>Tropidocarpum gracile</t>
  </si>
  <si>
    <t>Tsuga</t>
  </si>
  <si>
    <t>Tulipa</t>
  </si>
  <si>
    <t>Tulipa gesneriana</t>
  </si>
  <si>
    <t>Tulipa sylvestris</t>
  </si>
  <si>
    <t>Tussilago</t>
  </si>
  <si>
    <t>Typha</t>
  </si>
  <si>
    <t>Ulmus</t>
  </si>
  <si>
    <t>Ulmus glabra</t>
  </si>
  <si>
    <t>Ulmus parvifolia</t>
  </si>
  <si>
    <t>Ulmus procera</t>
  </si>
  <si>
    <t>Ulmus pumila</t>
  </si>
  <si>
    <t>Urochloa</t>
  </si>
  <si>
    <t>Urochloa texana</t>
  </si>
  <si>
    <t>Urtica</t>
  </si>
  <si>
    <t>Urtica urens</t>
  </si>
  <si>
    <t>Utricularia</t>
  </si>
  <si>
    <t>Utricularia striata</t>
  </si>
  <si>
    <t>Uvularia</t>
  </si>
  <si>
    <t>Uvularia grandiflora</t>
  </si>
  <si>
    <t>Vaccaria</t>
  </si>
  <si>
    <t>Vaccaria hispanica</t>
  </si>
  <si>
    <t>Vaccinium</t>
  </si>
  <si>
    <t>Vaccinium boreale</t>
  </si>
  <si>
    <t>Vaccinium fuscatum</t>
  </si>
  <si>
    <t>Vaccinium pallidum</t>
  </si>
  <si>
    <t>Vahlodea</t>
  </si>
  <si>
    <t>Valeriana</t>
  </si>
  <si>
    <t>Valeriana dioica</t>
  </si>
  <si>
    <t>Valeriana officinalis</t>
  </si>
  <si>
    <t>Valeriana uliginosa</t>
  </si>
  <si>
    <t>Valerianella</t>
  </si>
  <si>
    <t>Valerianella chenopodiifolia</t>
  </si>
  <si>
    <t>Valerianella locusta</t>
  </si>
  <si>
    <t>Vallisneria</t>
  </si>
  <si>
    <t>Ventenata</t>
  </si>
  <si>
    <t>Ventenata dubia</t>
  </si>
  <si>
    <t>Veratrum</t>
  </si>
  <si>
    <t>Veratrum latifolium</t>
  </si>
  <si>
    <t>Veratrum virginicum</t>
  </si>
  <si>
    <t>Verbascum</t>
  </si>
  <si>
    <t>Verbascum chaixii</t>
  </si>
  <si>
    <t>Verbascum densiflorum</t>
  </si>
  <si>
    <t>Verbascum lychnitis</t>
  </si>
  <si>
    <t>Verbascum nigrum</t>
  </si>
  <si>
    <t>Verbascum phlomoides</t>
  </si>
  <si>
    <t>Verbascum phoeniceum</t>
  </si>
  <si>
    <t>Verbascum sinuatum</t>
  </si>
  <si>
    <t>Verbascum speciosum</t>
  </si>
  <si>
    <t>Verbascum thapsus</t>
  </si>
  <si>
    <t>Verbascum virgatum</t>
  </si>
  <si>
    <t>Verbena</t>
  </si>
  <si>
    <t>Verbena hastata var. scabra</t>
  </si>
  <si>
    <t>Verbena simplex</t>
  </si>
  <si>
    <t>Verbena stricta</t>
  </si>
  <si>
    <t>Verbena urticifolia var. leiocarpa</t>
  </si>
  <si>
    <t>Verbesina</t>
  </si>
  <si>
    <t>Vernonia</t>
  </si>
  <si>
    <t>Vernonia baldwinii ssp. interior</t>
  </si>
  <si>
    <t>Vernonia fasciculata ssp. corymbosa</t>
  </si>
  <si>
    <t>Veronica</t>
  </si>
  <si>
    <t>Veronica agrestis</t>
  </si>
  <si>
    <t>Veronica austriaca</t>
  </si>
  <si>
    <t>Veronica biloba</t>
  </si>
  <si>
    <t>Veronica campylopoda</t>
  </si>
  <si>
    <t>Veronica chamaedrys</t>
  </si>
  <si>
    <t>Veronica dillenii</t>
  </si>
  <si>
    <t>Veronica filiformis</t>
  </si>
  <si>
    <t>Veronica grandis</t>
  </si>
  <si>
    <t>Veronica hederifolia</t>
  </si>
  <si>
    <t>Veronica officinalis var. tournefortii</t>
  </si>
  <si>
    <t>Veronica persica</t>
  </si>
  <si>
    <t>Veronica polita</t>
  </si>
  <si>
    <t>Veronica prostrata</t>
  </si>
  <si>
    <t>Veronica spicata</t>
  </si>
  <si>
    <t>Veronica verna</t>
  </si>
  <si>
    <t>Veronicastrum</t>
  </si>
  <si>
    <t>Viburnum</t>
  </si>
  <si>
    <t>Viburnum dilatatum</t>
  </si>
  <si>
    <t>Viburnum lantana</t>
  </si>
  <si>
    <t>Viburnum molle</t>
  </si>
  <si>
    <t>Viburnum opulus</t>
  </si>
  <si>
    <t>Viburnum rafinesqueanum</t>
  </si>
  <si>
    <t>Viburnum rhytidophyllum</t>
  </si>
  <si>
    <t>Viburnum setigerum</t>
  </si>
  <si>
    <t>Viburnum sieboldii</t>
  </si>
  <si>
    <t>Vicia</t>
  </si>
  <si>
    <t>Vicia benghalensis</t>
  </si>
  <si>
    <t>Vicia cracca</t>
  </si>
  <si>
    <t>Vicia faba</t>
  </si>
  <si>
    <t>Vicia grandiflora</t>
  </si>
  <si>
    <t>Vicia hirsuta</t>
  </si>
  <si>
    <t>Vicia hybrida</t>
  </si>
  <si>
    <t>Vicia lathyroides</t>
  </si>
  <si>
    <t>Vicia laxiflora</t>
  </si>
  <si>
    <t>Vicia narbonensis</t>
  </si>
  <si>
    <t>Vicia pannonica</t>
  </si>
  <si>
    <t>Vicia peregrina</t>
  </si>
  <si>
    <t>Vicia sepium</t>
  </si>
  <si>
    <t>Vicia tetrasperma</t>
  </si>
  <si>
    <t>Vicia villosa</t>
  </si>
  <si>
    <t>Vigna</t>
  </si>
  <si>
    <t>Vigna unguiculata</t>
  </si>
  <si>
    <t>Vinca</t>
  </si>
  <si>
    <t>Vinca herbacea</t>
  </si>
  <si>
    <t>Vinca major</t>
  </si>
  <si>
    <t>Vinca minor</t>
  </si>
  <si>
    <t>Viola</t>
  </si>
  <si>
    <t>Viola arvensis</t>
  </si>
  <si>
    <t>Viola canadensis</t>
  </si>
  <si>
    <t>Viola epipsila</t>
  </si>
  <si>
    <t>Viola hirsutula</t>
  </si>
  <si>
    <t>Viola macloskeyi</t>
  </si>
  <si>
    <t>Viola odorata</t>
  </si>
  <si>
    <t>Viola patrinii</t>
  </si>
  <si>
    <t>Viola pubescens var. peckii</t>
  </si>
  <si>
    <t>Viola pubescens var. scabriuscula</t>
  </si>
  <si>
    <t>Viola selkirkii</t>
  </si>
  <si>
    <t>Viola sublanceolata</t>
  </si>
  <si>
    <t>Viola tricolor</t>
  </si>
  <si>
    <t>Viola triloba</t>
  </si>
  <si>
    <t>Viola walteri</t>
  </si>
  <si>
    <t>Vitis</t>
  </si>
  <si>
    <t>Vitis vinifera</t>
  </si>
  <si>
    <t>Vittaria</t>
  </si>
  <si>
    <t>Vittaria appalachiana</t>
  </si>
  <si>
    <t>Vulpia</t>
  </si>
  <si>
    <t>Vulpia octoflora var. glauca</t>
  </si>
  <si>
    <t>Waldsteinia</t>
  </si>
  <si>
    <t>Waldsteinia fragarioides</t>
  </si>
  <si>
    <t>Weigela</t>
  </si>
  <si>
    <t>Weigela floribunda</t>
  </si>
  <si>
    <t>Weigela florida</t>
  </si>
  <si>
    <t>Wisteria</t>
  </si>
  <si>
    <t>Wisteria floribunda</t>
  </si>
  <si>
    <t>Wisteria sinensis</t>
  </si>
  <si>
    <t>Wolffia</t>
  </si>
  <si>
    <t>Wolffia borealis</t>
  </si>
  <si>
    <t>Wolffia brasiliensis</t>
  </si>
  <si>
    <t>Wolffiella</t>
  </si>
  <si>
    <t>Woodsia</t>
  </si>
  <si>
    <t>Woodsia alpina</t>
  </si>
  <si>
    <t>Woodsia glabella</t>
  </si>
  <si>
    <t>Woodsia ilvensis</t>
  </si>
  <si>
    <t>Woodsia obtusa</t>
  </si>
  <si>
    <t>Woodsia oregana</t>
  </si>
  <si>
    <t>Woodsia scopulina</t>
  </si>
  <si>
    <t>Woodwardia</t>
  </si>
  <si>
    <t>Xanthium</t>
  </si>
  <si>
    <t>Xanthium strumarium var. canadense</t>
  </si>
  <si>
    <t>Xanthium strumarium var. glabratum</t>
  </si>
  <si>
    <t>Xanthorhiza</t>
  </si>
  <si>
    <t>Xerophyllum</t>
  </si>
  <si>
    <t>Xerophyllum asphodeloides</t>
  </si>
  <si>
    <t>Yucca</t>
  </si>
  <si>
    <t>Yucca filamentosa</t>
  </si>
  <si>
    <t>Zannichellia</t>
  </si>
  <si>
    <t>Zanthoxylum</t>
  </si>
  <si>
    <t>Zanthoxylum americanum</t>
  </si>
  <si>
    <t>Zea</t>
  </si>
  <si>
    <t>Zea mays</t>
  </si>
  <si>
    <t>Zigadenus elegans ssp. glaucus</t>
  </si>
  <si>
    <t>Zizania</t>
  </si>
  <si>
    <t>Zizania palustris</t>
  </si>
  <si>
    <t>Zizia</t>
  </si>
  <si>
    <t>Zostera</t>
  </si>
  <si>
    <t>Zygophyllum</t>
  </si>
  <si>
    <t>Zygophyllum fabago</t>
  </si>
  <si>
    <t>Hibiscus esculentus</t>
  </si>
  <si>
    <t>Pinus balsamea</t>
  </si>
  <si>
    <t>Abutilon abutilon</t>
  </si>
  <si>
    <t>Abutilon avicennae</t>
  </si>
  <si>
    <t>Acalypha gracilens var. delzii</t>
  </si>
  <si>
    <t>Acalypha gracilens var. fraseri</t>
  </si>
  <si>
    <t>Acalypha virginica var. gracilens</t>
  </si>
  <si>
    <t>Acalypha virginica var. rhomboidea</t>
  </si>
  <si>
    <t>Acanthospermum xanthioides</t>
  </si>
  <si>
    <t>Melampodium australe</t>
  </si>
  <si>
    <t>Melampodium humile</t>
  </si>
  <si>
    <t>Acer tataricum ssp. ginnala</t>
  </si>
  <si>
    <t>Acer interius</t>
  </si>
  <si>
    <t>Acer negundo ssp. interius</t>
  </si>
  <si>
    <t>Negundo aceroides ssp. interius</t>
  </si>
  <si>
    <t>Negundo interius</t>
  </si>
  <si>
    <t>Negundo aceroides</t>
  </si>
  <si>
    <t>Negundo negundo</t>
  </si>
  <si>
    <t>Acer negundo ssp. latifolium</t>
  </si>
  <si>
    <t>Negundo aceroides ssp. violaceum</t>
  </si>
  <si>
    <t>Acer nigrum var. palmeri</t>
  </si>
  <si>
    <t>Acer saccharum ssp. nigrum</t>
  </si>
  <si>
    <t>Acer saccharum var. nigrum</t>
  </si>
  <si>
    <t>Acer saccharum var. viride</t>
  </si>
  <si>
    <t>Saccharodendron nigrum</t>
  </si>
  <si>
    <t>Acer platanoides var. schwedleri</t>
  </si>
  <si>
    <t>Acer drummondii</t>
  </si>
  <si>
    <t>Acer rubrum ssp. drummondii</t>
  </si>
  <si>
    <t>Rufacer drummondii</t>
  </si>
  <si>
    <t>Acer rubrum var. tomentosum</t>
  </si>
  <si>
    <t>Acer stenocarpum</t>
  </si>
  <si>
    <t>Rufacer rubrum</t>
  </si>
  <si>
    <t>Acer carolinianum</t>
  </si>
  <si>
    <t>Acer rubrum var. tridens</t>
  </si>
  <si>
    <t>Rufacer carolinianum</t>
  </si>
  <si>
    <t>Acer dasycarpum</t>
  </si>
  <si>
    <t>Acer saccharinum var. laciniatum</t>
  </si>
  <si>
    <t>Acer saccharinum var. wieri</t>
  </si>
  <si>
    <t>Argentacer saccharinum</t>
  </si>
  <si>
    <t>Acer nigrum var. glaucum</t>
  </si>
  <si>
    <t>Acer nigrum var. saccharophorum</t>
  </si>
  <si>
    <t>Acer saccharum var. glaucum</t>
  </si>
  <si>
    <t>Acer saccharum var. rugellii</t>
  </si>
  <si>
    <t>Saccharodendron saccharum</t>
  </si>
  <si>
    <t>Acer saccharum ssp. ozarkense</t>
  </si>
  <si>
    <t>Acer saccharum ssp. schneckii</t>
  </si>
  <si>
    <t>Achillea dentifera</t>
  </si>
  <si>
    <t>Achillea borealis</t>
  </si>
  <si>
    <t>Achillea borealis ssp. typica</t>
  </si>
  <si>
    <t>Achillea millefolium ssp. atrotegula</t>
  </si>
  <si>
    <t>Achillea millefolium ssp. borealis</t>
  </si>
  <si>
    <t>Achillea millefolium var. fulva</t>
  </si>
  <si>
    <t>Achillea millefolium var. parviligula</t>
  </si>
  <si>
    <t>Achillea millefolium var. parvula</t>
  </si>
  <si>
    <t>Achillea nigrescens</t>
  </si>
  <si>
    <t>Achillea angustissima</t>
  </si>
  <si>
    <t>Achillea aspleniifolia</t>
  </si>
  <si>
    <t>Achillea eradiata</t>
  </si>
  <si>
    <t>Achillea gracilis</t>
  </si>
  <si>
    <t>Achillea lanulosa</t>
  </si>
  <si>
    <t>Achillea lanulosa ssp. typica</t>
  </si>
  <si>
    <t>Achillea lanulosa var. arachnoidea</t>
  </si>
  <si>
    <t>Achillea lanulosa var. eradiata</t>
  </si>
  <si>
    <t>Achillea laxiflora</t>
  </si>
  <si>
    <t>Achillea millefolium ssp. lanulosa</t>
  </si>
  <si>
    <t>Achillea millefolium ssp. occidentalis</t>
  </si>
  <si>
    <t>Achillea millefolium ssp. pallidotegula</t>
  </si>
  <si>
    <t>Achillea millefolium var. aspleniifolia</t>
  </si>
  <si>
    <t>Achillea millefolium var. gracilis</t>
  </si>
  <si>
    <t>Achillea millefolium var. lanulosa</t>
  </si>
  <si>
    <t>Achillea millefolium var. rosea</t>
  </si>
  <si>
    <t>Achillea millefolium var. russeolata</t>
  </si>
  <si>
    <t>Achillea occidentalis</t>
  </si>
  <si>
    <t>Achillea rosea</t>
  </si>
  <si>
    <t>Achillea tomentosa</t>
  </si>
  <si>
    <t>Achillea multiflora</t>
  </si>
  <si>
    <t>Eriocoma cuspidata</t>
  </si>
  <si>
    <t>Stipa hymenoides</t>
  </si>
  <si>
    <t>Acinos thymoides</t>
  </si>
  <si>
    <t>Calamintha acinos</t>
  </si>
  <si>
    <t>Clinopodium acinos</t>
  </si>
  <si>
    <t>Satureja acinos</t>
  </si>
  <si>
    <t>Aconitum noveboracense var. quasiciliatum</t>
  </si>
  <si>
    <t>Aconitum uncinatum ssp. noveboracense</t>
  </si>
  <si>
    <t>Acorus calamus var. americanus</t>
  </si>
  <si>
    <t>Centaurea picris</t>
  </si>
  <si>
    <t>Centaurea repens</t>
  </si>
  <si>
    <t>Actaea alba</t>
  </si>
  <si>
    <t>Actaea spicata ssp. rubra</t>
  </si>
  <si>
    <t>Adiantum pedatum ssp. aleuticum</t>
  </si>
  <si>
    <t>Adiantum pedatum ssp. calderi</t>
  </si>
  <si>
    <t>Adiantum pedatum ssp. subpumilum</t>
  </si>
  <si>
    <t>Adiantum pedatum var. aleuticum</t>
  </si>
  <si>
    <t>Adiantum pedatum var. subpumilum</t>
  </si>
  <si>
    <t>Adonis aestivalis var. citrina</t>
  </si>
  <si>
    <t>Chrysocyathus vernalis</t>
  </si>
  <si>
    <t>Aegilops cylindrica var. rubiginosa</t>
  </si>
  <si>
    <t>Aegilops tauschii</t>
  </si>
  <si>
    <t>Cylindropyrum cylindricum</t>
  </si>
  <si>
    <t>Triticum cylindricum</t>
  </si>
  <si>
    <t>Aegilops ovata</t>
  </si>
  <si>
    <t>Triticum ovatum</t>
  </si>
  <si>
    <t>Aegilops squarrosa</t>
  </si>
  <si>
    <t>Triticum persicum</t>
  </si>
  <si>
    <t>Triticum triunciale</t>
  </si>
  <si>
    <t>Aegopodium podagraria var. variegatum</t>
  </si>
  <si>
    <t>Aesculus octandra</t>
  </si>
  <si>
    <t>Aesculus octandra var. vestita</t>
  </si>
  <si>
    <t>Aesculus octandra var. virginica</t>
  </si>
  <si>
    <t>Aesculus glabra var. leucodermis</t>
  </si>
  <si>
    <t>Aesculus glabra var. micrantha</t>
  </si>
  <si>
    <t>Aesculus glabra var. monticola</t>
  </si>
  <si>
    <t>Aesculus glabra var. pallida</t>
  </si>
  <si>
    <t>Aesculus glabra var. sargentii</t>
  </si>
  <si>
    <t>Gerardia acuta</t>
  </si>
  <si>
    <t>Gerardia aspera</t>
  </si>
  <si>
    <t>Aureolaria auriculata</t>
  </si>
  <si>
    <t>Gerardia auriculata</t>
  </si>
  <si>
    <t>Otophylla auriculata</t>
  </si>
  <si>
    <t>Tomanthera auriculata</t>
  </si>
  <si>
    <t>Agalinis fasciculata var. peninsularis</t>
  </si>
  <si>
    <t>Agalinis purpurea var. racemulosa</t>
  </si>
  <si>
    <t>Gerardia fasciculata</t>
  </si>
  <si>
    <t>Gerardia fasciculata ssp. peninsularis</t>
  </si>
  <si>
    <t>Gerardia purpurea var. racemulosa</t>
  </si>
  <si>
    <t>Gerardia racemulosa</t>
  </si>
  <si>
    <t>Gerardia gattingeri</t>
  </si>
  <si>
    <t>Gerardia maritima</t>
  </si>
  <si>
    <t>Agalinis purpurea var. parviflora</t>
  </si>
  <si>
    <t>Gerardia paupercula ssp. borealis</t>
  </si>
  <si>
    <t>Gerardia paupercula var. borealis</t>
  </si>
  <si>
    <t>Gerardia purpurea var. parviflora</t>
  </si>
  <si>
    <t>Gerardia paupercula</t>
  </si>
  <si>
    <t>Gerardia paupercula var. typica</t>
  </si>
  <si>
    <t>Gerardia purpurea var. paupercula</t>
  </si>
  <si>
    <t>Agalinis purpurea var. carteri</t>
  </si>
  <si>
    <t>Gerardia purpurea</t>
  </si>
  <si>
    <t>Gerardia purpurea ssp. parvula</t>
  </si>
  <si>
    <t>Gerardia purpurea var. carteri</t>
  </si>
  <si>
    <t>Gerardia purpurea var. grandiflora</t>
  </si>
  <si>
    <t>Agalinis holmiana</t>
  </si>
  <si>
    <t>Agalinis stenophylla</t>
  </si>
  <si>
    <t>Gerardia setacea</t>
  </si>
  <si>
    <t>Gerardia stenophylla</t>
  </si>
  <si>
    <t>Gerardia skinneriana</t>
  </si>
  <si>
    <t>Agalinis besseyana</t>
  </si>
  <si>
    <t>Gerardia besseyana</t>
  </si>
  <si>
    <t>Gerardia tenuifolia ssp. macrophylla</t>
  </si>
  <si>
    <t>Gerardia tenuifolia var. macrophylla</t>
  </si>
  <si>
    <t>Gerardia tenuifolia ssp. parviflora</t>
  </si>
  <si>
    <t>Gerardia tenuifolia var. parviflora</t>
  </si>
  <si>
    <t>Gerardia tenuifolia</t>
  </si>
  <si>
    <t>Gerardia tenuifolia var. humilis</t>
  </si>
  <si>
    <t>Gerardia tenuifolia var. typica</t>
  </si>
  <si>
    <t>Agastache anethiodora</t>
  </si>
  <si>
    <t>Agastache scrophulariifolia var. mollis</t>
  </si>
  <si>
    <t>Ageratum altissimum</t>
  </si>
  <si>
    <t>Eupatorium rugosum</t>
  </si>
  <si>
    <t>Eupatorium rugosum var. chlorolepis</t>
  </si>
  <si>
    <t>Eupatorium rugosum var. tomentellum</t>
  </si>
  <si>
    <t>Eupatorium rugosum var. villicaule</t>
  </si>
  <si>
    <t>Eupatorium urticifolium var. tomentellum</t>
  </si>
  <si>
    <t>Eupatorium rugosum var. angustata</t>
  </si>
  <si>
    <t>Agoseris turbinata</t>
  </si>
  <si>
    <t>Troximon glaucum</t>
  </si>
  <si>
    <t>Agrimonia platycarpa</t>
  </si>
  <si>
    <t>Agrimonia pubescens var. microcarpa</t>
  </si>
  <si>
    <t>Agrimonia pumila</t>
  </si>
  <si>
    <t>Agrimonia bicknellii</t>
  </si>
  <si>
    <t>Agrimonia mollis</t>
  </si>
  <si>
    <t>Agropyron cristatum ssp. desertorum</t>
  </si>
  <si>
    <t>Agropyron cristatum var. desertorum</t>
  </si>
  <si>
    <t>Agrostis retrofracta</t>
  </si>
  <si>
    <t>Agrostis canina var. varians</t>
  </si>
  <si>
    <t>Agrostis sylvatica</t>
  </si>
  <si>
    <t>Agrostis tenuis</t>
  </si>
  <si>
    <t>Agrostis tenuis var. aristata</t>
  </si>
  <si>
    <t>Agrostis tenuis var. hispida</t>
  </si>
  <si>
    <t>Agrostis tenuis var. pumila</t>
  </si>
  <si>
    <t>Agrostis vulgaris</t>
  </si>
  <si>
    <t>Agrostis exigua</t>
  </si>
  <si>
    <t>Agrostis aenea</t>
  </si>
  <si>
    <t>Agrostis alaskana</t>
  </si>
  <si>
    <t>Agrostis ampla</t>
  </si>
  <si>
    <t>Agrostis asperifolia</t>
  </si>
  <si>
    <t>Agrostis exarata ssp. minor</t>
  </si>
  <si>
    <t>Agrostis exarata var. minor</t>
  </si>
  <si>
    <t>Agrostis exarata var. monolepis</t>
  </si>
  <si>
    <t>Agrostis exarata var. pacifica</t>
  </si>
  <si>
    <t>Agrostis exarata var. purpurascens</t>
  </si>
  <si>
    <t>Agrostis longiligula</t>
  </si>
  <si>
    <t>Agrostis longiligula var. australis</t>
  </si>
  <si>
    <t>Agrostis melaleuca</t>
  </si>
  <si>
    <t>Agrostis microphylla var. major</t>
  </si>
  <si>
    <t>Agrostis gigantea var. dispar</t>
  </si>
  <si>
    <t>Agrostis nigra</t>
  </si>
  <si>
    <t>Agrostis stolonifera ssp. gigantea</t>
  </si>
  <si>
    <t>Agrostis stolonifera var. major</t>
  </si>
  <si>
    <t>Agrostis antecedens</t>
  </si>
  <si>
    <t>Cornucopiae hyemalis</t>
  </si>
  <si>
    <t>Agrostis bakeri</t>
  </si>
  <si>
    <t>Agrostis borealis var. americana</t>
  </si>
  <si>
    <t>Agrostis borealis var. paludosa</t>
  </si>
  <si>
    <t>Agrostis idahoensis var. bakeri</t>
  </si>
  <si>
    <t>Agrostis mertensii ssp. borealis</t>
  </si>
  <si>
    <t>Agrostis rupestris</t>
  </si>
  <si>
    <t>Agrostis diegoensis</t>
  </si>
  <si>
    <t>Agrostis lepida</t>
  </si>
  <si>
    <t>Agrostis pallens var. vaseyi</t>
  </si>
  <si>
    <t>Agrostis altissima</t>
  </si>
  <si>
    <t>Agrostis elata</t>
  </si>
  <si>
    <t>Agrostis oreophila</t>
  </si>
  <si>
    <t>Agrostis perennans var. aestivalis</t>
  </si>
  <si>
    <t>Agrostis perennans var. elata</t>
  </si>
  <si>
    <t>Agrostis schweinitzii</t>
  </si>
  <si>
    <t>Cornucopiae perennans</t>
  </si>
  <si>
    <t>Agrostis geminata</t>
  </si>
  <si>
    <t>Agrostis hyemalis var. geminata</t>
  </si>
  <si>
    <t>Agrostis hyemalis var. scabra</t>
  </si>
  <si>
    <t>Agrostis hyemalis var. tenuis</t>
  </si>
  <si>
    <t>Agrostis scabra ssp. septentrionalis</t>
  </si>
  <si>
    <t>Agrostis scabra var. septentrionalis</t>
  </si>
  <si>
    <t>Agrostis alba var. palustris</t>
  </si>
  <si>
    <t>Agrostis alba var. stolonifera</t>
  </si>
  <si>
    <t>Agrostis maritima</t>
  </si>
  <si>
    <t>Agrostis palustris</t>
  </si>
  <si>
    <t>Agrostis stolonifera var. compacta</t>
  </si>
  <si>
    <t>Agrostis stolonifera var. palustris</t>
  </si>
  <si>
    <t>Ailanthus glandulosa</t>
  </si>
  <si>
    <t>Aspris caryophyllea</t>
  </si>
  <si>
    <t>Aspris praecox</t>
  </si>
  <si>
    <t>Alcea ficifolia</t>
  </si>
  <si>
    <t>Althaea rosea</t>
  </si>
  <si>
    <t>Alchemilla pratensis</t>
  </si>
  <si>
    <t>Alchemilla vulgaris</t>
  </si>
  <si>
    <t>Alchemilla vulgaris var. pastoralis</t>
  </si>
  <si>
    <t>Alchemilla xanthochlora</t>
  </si>
  <si>
    <t>Alisma geyeri</t>
  </si>
  <si>
    <t>Alisma gramineum var. angustissimum</t>
  </si>
  <si>
    <t>Alisma gramineum var. geyeri</t>
  </si>
  <si>
    <t>Alisma gramineum var. graminifolium</t>
  </si>
  <si>
    <t>Alisma gramineum var. wahlenbergii</t>
  </si>
  <si>
    <t>Alisma lanceolatum</t>
  </si>
  <si>
    <t>Alisma plantago-aquatica ssp. subcordatum</t>
  </si>
  <si>
    <t>Alisma plantago-aquatica var. parviflorum</t>
  </si>
  <si>
    <t>Alisma brevipes</t>
  </si>
  <si>
    <t>Alisma plantago-aquatica ssp. brevipes</t>
  </si>
  <si>
    <t>Alisma plantago-aquatica var. americanum</t>
  </si>
  <si>
    <t>Alisma plantago-aquatica var. brevipes</t>
  </si>
  <si>
    <t>Alliaria alliaria</t>
  </si>
  <si>
    <t>Alliaria officinalis</t>
  </si>
  <si>
    <t>Erysimum alliaria</t>
  </si>
  <si>
    <t>Sisymbrium alliaria</t>
  </si>
  <si>
    <t>Allium ampeloprasum var. ampeloprasum</t>
  </si>
  <si>
    <t>Allium tricoccum var. burdickii</t>
  </si>
  <si>
    <t>Allium acetabulum</t>
  </si>
  <si>
    <t>Allium canadense var. ovoideum</t>
  </si>
  <si>
    <t>Allium canadense var. robustum</t>
  </si>
  <si>
    <t>Allium continuum</t>
  </si>
  <si>
    <t>Allium arenicola</t>
  </si>
  <si>
    <t>Allium canadense ssp. mobilense</t>
  </si>
  <si>
    <t>Allium microscordion</t>
  </si>
  <si>
    <t>Allium mobilense</t>
  </si>
  <si>
    <t>Allium mutabile</t>
  </si>
  <si>
    <t>Allium zenobine</t>
  </si>
  <si>
    <t>Allium cepa var. aggregatum</t>
  </si>
  <si>
    <t>Allium cepa var. cepa</t>
  </si>
  <si>
    <t>Allium cepa var. multiplicans</t>
  </si>
  <si>
    <t>Allium cepa var. proliferum</t>
  </si>
  <si>
    <t>Allium cepa var. solaninum</t>
  </si>
  <si>
    <t>Allium ampeloprasum var. porrum</t>
  </si>
  <si>
    <t>Allium cepa var. bulbiferum</t>
  </si>
  <si>
    <t>Allium cepa var. viviparum</t>
  </si>
  <si>
    <t>Allium schoenoprasum ssp. sibiricum</t>
  </si>
  <si>
    <t>Allium schoenoprasum var. laurentianum</t>
  </si>
  <si>
    <t>Allium sibiricum</t>
  </si>
  <si>
    <t>Allium aridum</t>
  </si>
  <si>
    <t>Allium geyeri var. textile</t>
  </si>
  <si>
    <t>Allium reticulatum</t>
  </si>
  <si>
    <t>Allium reticulatum var. playanum</t>
  </si>
  <si>
    <t>Validallium tricoccum</t>
  </si>
  <si>
    <t>Alnus alnus</t>
  </si>
  <si>
    <t>Alnus incana var. americana</t>
  </si>
  <si>
    <t>Alnus rugosa var. americana</t>
  </si>
  <si>
    <t>Alnus incana var. serrulata</t>
  </si>
  <si>
    <t>Alnus noveboracensis</t>
  </si>
  <si>
    <t>Alnus serrulata var. subelliptica</t>
  </si>
  <si>
    <t>Alnus crispa var. elongata</t>
  </si>
  <si>
    <t>Alnus crispa var. mollis</t>
  </si>
  <si>
    <t>Alnus viridis var. crispa</t>
  </si>
  <si>
    <t>Duschekia viridis</t>
  </si>
  <si>
    <t>Alopecurus aequalis var. natans</t>
  </si>
  <si>
    <t>Alopecurus aristulatus</t>
  </si>
  <si>
    <t>Alopecurus geniculatus var. aristulatus</t>
  </si>
  <si>
    <t>Alopecurus macounii</t>
  </si>
  <si>
    <t>Alopecurus ramosus</t>
  </si>
  <si>
    <t>Alopecurus pallescens</t>
  </si>
  <si>
    <t>Alopecurus agrestis</t>
  </si>
  <si>
    <t>Achyranthes leiantha</t>
  </si>
  <si>
    <t>Achyranthes repens</t>
  </si>
  <si>
    <t>Alternanthera achyrantha</t>
  </si>
  <si>
    <t>Alternanthera repens</t>
  </si>
  <si>
    <t>Alyssum calycinum</t>
  </si>
  <si>
    <t>Clypeola alyssoides</t>
  </si>
  <si>
    <t>Amaranthus albus var. pubescens</t>
  </si>
  <si>
    <t>Amaranthus graecizans var. pubescens</t>
  </si>
  <si>
    <t>Amaranthus pubescens</t>
  </si>
  <si>
    <t>Amaranthus torreyi</t>
  </si>
  <si>
    <t>Amaranthus ascendens</t>
  </si>
  <si>
    <t>Amaranthus blitum ssp. emarginatus</t>
  </si>
  <si>
    <t>Amaranthus lividus</t>
  </si>
  <si>
    <t>Amaranthus lividus ssp. polygonoides</t>
  </si>
  <si>
    <t>Amaranthus lividus var. polygonoides</t>
  </si>
  <si>
    <t>Acnida cannabina</t>
  </si>
  <si>
    <t>Amaranthus edulis</t>
  </si>
  <si>
    <t>Amaranthus hybridus ssp. cruentus</t>
  </si>
  <si>
    <t>Amaranthus hybridus var. cruentus</t>
  </si>
  <si>
    <t>Amaranthus paniculatus</t>
  </si>
  <si>
    <t>Amaranthus chlorostachys</t>
  </si>
  <si>
    <t>Amaranthus incurvatus</t>
  </si>
  <si>
    <t>Amaranthus patulus</t>
  </si>
  <si>
    <t>Amaranthus hybridus ssp. hypochondriacus</t>
  </si>
  <si>
    <t>Amaranthus leucocarpus</t>
  </si>
  <si>
    <t>Amaranthus retroflexus var. salicifolius</t>
  </si>
  <si>
    <t>Amaranthus gangeticus</t>
  </si>
  <si>
    <t>Acnida altissima</t>
  </si>
  <si>
    <t>Acnida altissima var. prostrata</t>
  </si>
  <si>
    <t>Acnida altissima var. subnuda</t>
  </si>
  <si>
    <t>Acnida concatenata</t>
  </si>
  <si>
    <t>Acnida subnuda</t>
  </si>
  <si>
    <t>Acnida tamariscina</t>
  </si>
  <si>
    <t>Acnida tamariscina var. prostrata</t>
  </si>
  <si>
    <t>Acnida tuberculata</t>
  </si>
  <si>
    <t>Amaranthus altissimus</t>
  </si>
  <si>
    <t>Amaranthus ambigens</t>
  </si>
  <si>
    <t>Amaranthus tamariscinus</t>
  </si>
  <si>
    <t>Amaranthus tuberculatus var. prostratus</t>
  </si>
  <si>
    <t>Amaranthus tuberculatus var. subnudus</t>
  </si>
  <si>
    <t>Amaranthus gracilis</t>
  </si>
  <si>
    <t>Amaranthus viridus</t>
  </si>
  <si>
    <t>Centaurea moschata</t>
  </si>
  <si>
    <t>Franseria acanthicarpa</t>
  </si>
  <si>
    <t>Gaertneria acanthicarpa</t>
  </si>
  <si>
    <t>Ambrosia elatior</t>
  </si>
  <si>
    <t>Ambrosia glandulosa</t>
  </si>
  <si>
    <t>Ambrosia monophylla</t>
  </si>
  <si>
    <t>Ambrosia paniculata</t>
  </si>
  <si>
    <t>Ambrosia californica</t>
  </si>
  <si>
    <t>Ambrosia coronopifolia</t>
  </si>
  <si>
    <t>Ambrosia cumanensis</t>
  </si>
  <si>
    <t>Ambrosia psilostachya var. californica</t>
  </si>
  <si>
    <t>Ambrosia psilostachya var. coronopifolia</t>
  </si>
  <si>
    <t>Ambrosia psilostachya var. lindheimeriana</t>
  </si>
  <si>
    <t>Ambrosia rugelii</t>
  </si>
  <si>
    <t>Franseria discolor</t>
  </si>
  <si>
    <t>Gaertneria discolor</t>
  </si>
  <si>
    <t>Gaertneria tomentosa</t>
  </si>
  <si>
    <t>Ambrosia aptera</t>
  </si>
  <si>
    <t>Ambrosia trifida var. aptera</t>
  </si>
  <si>
    <t>Ambrosia trifida var. integrifolia</t>
  </si>
  <si>
    <t>Amelanchier oblongifolia</t>
  </si>
  <si>
    <t>Amelanchier oligocarpa</t>
  </si>
  <si>
    <t>Amelanchier canadensis var. subintegra</t>
  </si>
  <si>
    <t>Amelanchier lucida</t>
  </si>
  <si>
    <t>Amelanchier humilis var. campestris</t>
  </si>
  <si>
    <t>Amelanchier humilis var. compacta</t>
  </si>
  <si>
    <t>Amelanchier humilis var. exserrata</t>
  </si>
  <si>
    <t>Amelanchier mucronata</t>
  </si>
  <si>
    <t>Amelanchier wiegandii</t>
  </si>
  <si>
    <t>Amelanchier arborea ssp. laevis</t>
  </si>
  <si>
    <t>Amelanchier arborea var. cordifolia</t>
  </si>
  <si>
    <t>Amelanchier arborea var. laevis</t>
  </si>
  <si>
    <t>Amelanchier laevis var. nitida</t>
  </si>
  <si>
    <t>Orchis rotundifolia</t>
  </si>
  <si>
    <t>Orchis rotundifolia var. lineata</t>
  </si>
  <si>
    <t>Chrosperma muscitoxicum</t>
  </si>
  <si>
    <t>Zigadenus muscitoxicus</t>
  </si>
  <si>
    <t>Ammannia coccinea ssp. purpurea</t>
  </si>
  <si>
    <t>Ammannia teres</t>
  </si>
  <si>
    <t>Ammannia koehnei</t>
  </si>
  <si>
    <t>Ammannia teres var. exauriculata</t>
  </si>
  <si>
    <t>Ammannia coccinea ssp. robusta</t>
  </si>
  <si>
    <t>Ludwigia scabriuscula</t>
  </si>
  <si>
    <t>Amorpha brachycarpa</t>
  </si>
  <si>
    <t>Amorpha angustifolia</t>
  </si>
  <si>
    <t>Amorpha bushii</t>
  </si>
  <si>
    <t>Amorpha curtissii</t>
  </si>
  <si>
    <t>Amorpha dewinkeleri</t>
  </si>
  <si>
    <t>Amorpha fruticosa var. angustifolia</t>
  </si>
  <si>
    <t>Amorpha fruticosa var. croceolanata</t>
  </si>
  <si>
    <t>Amorpha fruticosa var. emarginata</t>
  </si>
  <si>
    <t>Amorpha fruticosa var. oblongifolia</t>
  </si>
  <si>
    <t>Amorpha fruticosa var. occidentalis</t>
  </si>
  <si>
    <t>Amorpha fruticosa var. tennesseensis</t>
  </si>
  <si>
    <t>Amorpha occidentalis</t>
  </si>
  <si>
    <t>Amorpha occidentalis var. arizonica</t>
  </si>
  <si>
    <t>Amorpha occidentalis var. emarginata</t>
  </si>
  <si>
    <t>Amorpha tennesseensis</t>
  </si>
  <si>
    <t>Amorpha virgata</t>
  </si>
  <si>
    <t>Ampelopsis bipinnata</t>
  </si>
  <si>
    <t>Ampelopsis brevipedunculata var. maximowiczii</t>
  </si>
  <si>
    <t>Ampelopsis heterophylla</t>
  </si>
  <si>
    <t>Cissus ampelopsis</t>
  </si>
  <si>
    <t>Brachyris dracunculoides</t>
  </si>
  <si>
    <t>Gutierrezia dracunculoides</t>
  </si>
  <si>
    <t>Xanthocephalum dracunculoides</t>
  </si>
  <si>
    <t>Amphicarpaea comosa</t>
  </si>
  <si>
    <t>Amphicarpaea pitcheri</t>
  </si>
  <si>
    <t>Falcata comosa</t>
  </si>
  <si>
    <t>Falcata pitcheri</t>
  </si>
  <si>
    <t>Glycine comosa</t>
  </si>
  <si>
    <t>Amphicarpum amphicarpon</t>
  </si>
  <si>
    <t>Amsinckia barbata</t>
  </si>
  <si>
    <t>Benthamia lycopsoides</t>
  </si>
  <si>
    <t>Amsinckia scouleri</t>
  </si>
  <si>
    <t>Amsinckia spectabilis var. bracteosa</t>
  </si>
  <si>
    <t>Amsinckia spectabilis var. microcarpa</t>
  </si>
  <si>
    <t>Amsinckia spectabilis var. nicolai</t>
  </si>
  <si>
    <t>Amsinckia spectabilis var. spectabilis</t>
  </si>
  <si>
    <t>Amsonia salicifolia</t>
  </si>
  <si>
    <t>Amsonia amsonia</t>
  </si>
  <si>
    <t>Amsonia glaberrima</t>
  </si>
  <si>
    <t>Anagallis arvensis var. caerulea</t>
  </si>
  <si>
    <t>Anagallis caerulea</t>
  </si>
  <si>
    <t>Anagallis foemina</t>
  </si>
  <si>
    <t>Anaphalis margaritacea var. angustior</t>
  </si>
  <si>
    <t>Anaphalis margaritacea var. intercedens</t>
  </si>
  <si>
    <t>Anaphalis margaritacea var. occidentalis</t>
  </si>
  <si>
    <t>Anaphalis margaritacea var. revoluta</t>
  </si>
  <si>
    <t>Anaphalis margaritacea var. subalpina</t>
  </si>
  <si>
    <t>Anaphalis occidentalis</t>
  </si>
  <si>
    <t>Gnaphalium margaritaceum</t>
  </si>
  <si>
    <t>Lycopsis arvensis</t>
  </si>
  <si>
    <t>Anchusa italica</t>
  </si>
  <si>
    <t>Buglossum barrelieri</t>
  </si>
  <si>
    <t>Anchusa procera</t>
  </si>
  <si>
    <t>Andromeda glaucophylla var. iodandra</t>
  </si>
  <si>
    <t>Andromeda polifolia ssp. glaucophylla</t>
  </si>
  <si>
    <t>Andromeda polifolia var. concolor</t>
  </si>
  <si>
    <t>Andropogon chrysocomus</t>
  </si>
  <si>
    <t>Andropogon furcatus</t>
  </si>
  <si>
    <t>Andropogon gerardii var. chrysocomus</t>
  </si>
  <si>
    <t>Andropogon provincialis</t>
  </si>
  <si>
    <t>Andropogon virginicus var. abbreviatus</t>
  </si>
  <si>
    <t>Andropogon virginicus var. corymbosus</t>
  </si>
  <si>
    <t>Cinna glomerata</t>
  </si>
  <si>
    <t>Andropogon gerardii var. incanescens</t>
  </si>
  <si>
    <t>Andropogon gerardii var. paucipilus</t>
  </si>
  <si>
    <t>Andropogon hallii var. incanescens</t>
  </si>
  <si>
    <t>Andropogon paucipilus</t>
  </si>
  <si>
    <t>Andropogon virginicus var. tetrastachyus</t>
  </si>
  <si>
    <t>Anatherum virginicum subvar. tetrastachyum</t>
  </si>
  <si>
    <t>Androsace arizonica</t>
  </si>
  <si>
    <t>Androsace occidentalis var. arizonica</t>
  </si>
  <si>
    <t>Androsace occidentalis var. simplex</t>
  </si>
  <si>
    <t>Androsace puberulenta</t>
  </si>
  <si>
    <t>Androsace septentrionalis var. puberulenta</t>
  </si>
  <si>
    <t>Anemonidium canadense</t>
  </si>
  <si>
    <t>Anemonidium nemorosum</t>
  </si>
  <si>
    <t>Anemone nemorosa var. bifolia</t>
  </si>
  <si>
    <t>Anemone quinquefolia var. interior</t>
  </si>
  <si>
    <t>Anemone nemorosa var. quinquefolia</t>
  </si>
  <si>
    <t>Anemone cylindrica var. alba</t>
  </si>
  <si>
    <t>Anemone virginiana var. riparia</t>
  </si>
  <si>
    <t>Angelica atropurpurea var. occidentalis</t>
  </si>
  <si>
    <t>Coelopleurum actaeifolium</t>
  </si>
  <si>
    <t>Coelopleurum gmelinii</t>
  </si>
  <si>
    <t>Coelopleurum lucidum</t>
  </si>
  <si>
    <t>Coelopleurum lucidum ssp. gmelinii</t>
  </si>
  <si>
    <t>Angelica curtisii</t>
  </si>
  <si>
    <t>Angelica villosa</t>
  </si>
  <si>
    <t>Anoda acerifolia</t>
  </si>
  <si>
    <t>Anoda cristata var. brachyantha</t>
  </si>
  <si>
    <t>Anoda cristata var. digitata</t>
  </si>
  <si>
    <t>Anoda lavaterioides</t>
  </si>
  <si>
    <t>Sida cristata</t>
  </si>
  <si>
    <t>Antennaria bracteosa</t>
  </si>
  <si>
    <t>Antennaria nitida</t>
  </si>
  <si>
    <t>Antennaria parvifolia var. bracteosa</t>
  </si>
  <si>
    <t>Antennaria rosea var. nitida</t>
  </si>
  <si>
    <t>Antennaria solstitialis</t>
  </si>
  <si>
    <t>Antennaria angustiarum</t>
  </si>
  <si>
    <t>Antennaria athabascensis</t>
  </si>
  <si>
    <t>Antennaria campestris</t>
  </si>
  <si>
    <t>Antennaria campestris var. athabascensis</t>
  </si>
  <si>
    <t>Antennaria chelonica</t>
  </si>
  <si>
    <t>Antennaria erosa</t>
  </si>
  <si>
    <t>Antennaria howellii var. athabascensis</t>
  </si>
  <si>
    <t>Antennaria howellii var. campestris</t>
  </si>
  <si>
    <t>Antennaria longifolia</t>
  </si>
  <si>
    <t>Antennaria lunellii</t>
  </si>
  <si>
    <t>Antennaria nebraskensis</t>
  </si>
  <si>
    <t>Antennaria neglecta var. athabascensis</t>
  </si>
  <si>
    <t>Antennaria neglecta var. campestris</t>
  </si>
  <si>
    <t>Antennaria parvula</t>
  </si>
  <si>
    <t>Antennaria wilsonii</t>
  </si>
  <si>
    <t>Antennaria aprica</t>
  </si>
  <si>
    <t>Antennaria aprica var. minuscula</t>
  </si>
  <si>
    <t>Antennaria aureola</t>
  </si>
  <si>
    <t>Antennaria holmii</t>
  </si>
  <si>
    <t>Antennaria latisquamea</t>
  </si>
  <si>
    <t>Antennaria minuscula</t>
  </si>
  <si>
    <t>Antennaria obtusata</t>
  </si>
  <si>
    <t>Antennaria pumila</t>
  </si>
  <si>
    <t>Antennaria recurva</t>
  </si>
  <si>
    <t>Antennaria rhodanthus</t>
  </si>
  <si>
    <t>Antennaria caroliniana</t>
  </si>
  <si>
    <t>Antennaria decipiens</t>
  </si>
  <si>
    <t>Antennaria denikeana</t>
  </si>
  <si>
    <t>Antennaria nemoralis</t>
  </si>
  <si>
    <t>Antennaria petiolata</t>
  </si>
  <si>
    <t>Antennaria pinetorum</t>
  </si>
  <si>
    <t>Antennaria plantaginifolia var. petiolata</t>
  </si>
  <si>
    <t>Gnaphalium plantaginifolium</t>
  </si>
  <si>
    <t>Antennaria neglecta var. argillicola</t>
  </si>
  <si>
    <t>Antennaria virginica var. argillicola</t>
  </si>
  <si>
    <t>Anthemis arvensis var. agrestis</t>
  </si>
  <si>
    <t>Maruta cotula</t>
  </si>
  <si>
    <t>Cota tinctoria</t>
  </si>
  <si>
    <t>Anthoxanthum odoratum var. puelii</t>
  </si>
  <si>
    <t>Anthoxanthum puelii</t>
  </si>
  <si>
    <t>Anthoxanthum monticolum</t>
  </si>
  <si>
    <t>Anthriscus neglecta var. scandix</t>
  </si>
  <si>
    <t>Anthriscus scandicina</t>
  </si>
  <si>
    <t>Anthriscus longirostris</t>
  </si>
  <si>
    <t>Cerefolium cerefolium</t>
  </si>
  <si>
    <t>Scandix cerefolium</t>
  </si>
  <si>
    <t>Chaerophyllum sylvestre</t>
  </si>
  <si>
    <t>Agrostis interrupta</t>
  </si>
  <si>
    <t>Agrostis spica-venti</t>
  </si>
  <si>
    <t>Alchemilla microcarpa</t>
  </si>
  <si>
    <t>Aphanes australis</t>
  </si>
  <si>
    <t>Apios americana var. turrigera</t>
  </si>
  <si>
    <t>Glycine apios</t>
  </si>
  <si>
    <t>Apocynum ambigens</t>
  </si>
  <si>
    <t>Apocynum androsaemifolium ssp. pumilum</t>
  </si>
  <si>
    <t>Apocynum androsaemifolium var. glabrum</t>
  </si>
  <si>
    <t>Apocynum androsaemifolium var. griseum</t>
  </si>
  <si>
    <t>Apocynum androsaemifolium var. incanum</t>
  </si>
  <si>
    <t>Apocynum androsaemifolium var. intermedium</t>
  </si>
  <si>
    <t>Apocynum androsaemifolium var. pumilum</t>
  </si>
  <si>
    <t>Apocynum androsaemifolium var. tomentellum</t>
  </si>
  <si>
    <t>Apocynum androsaemifolium var. woodsonii</t>
  </si>
  <si>
    <t>Apocynum pumilum</t>
  </si>
  <si>
    <t>Apocynum pumilum var. rhomboideum</t>
  </si>
  <si>
    <t>Apocynum scopulorum</t>
  </si>
  <si>
    <t>Apocynum cannabinum var. angustifolium</t>
  </si>
  <si>
    <t>Apocynum cannabinum var. glaberrimum</t>
  </si>
  <si>
    <t>Apocynum cannabinum var. greeneanum</t>
  </si>
  <si>
    <t>Apocynum cannabinum var. hypericifolium</t>
  </si>
  <si>
    <t>Apocynum cannabinum var. nemorale</t>
  </si>
  <si>
    <t>Apocynum cannabinum var. pubescens</t>
  </si>
  <si>
    <t>Apocynum cannabinum var. suksdorfii</t>
  </si>
  <si>
    <t>Apocynum hypericifolium</t>
  </si>
  <si>
    <t>Apocynum pubescens</t>
  </si>
  <si>
    <t>Apocynum sibiricum var. cordigerum</t>
  </si>
  <si>
    <t>Apocynum sibiricum var. farwellii</t>
  </si>
  <si>
    <t>Apocynum sibiricum var. salignum</t>
  </si>
  <si>
    <t>Apocynum suksdorfii</t>
  </si>
  <si>
    <t>Apocynum suksdorfii var. angustifolium</t>
  </si>
  <si>
    <t>Apocynum jonesii</t>
  </si>
  <si>
    <t>Apocynum medium</t>
  </si>
  <si>
    <t>Apocynum medium var. floribundum</t>
  </si>
  <si>
    <t>Apocynum medium var. leuconeuron</t>
  </si>
  <si>
    <t>Apocynum medium var. lividum</t>
  </si>
  <si>
    <t>Apocynum medium var. sarniense</t>
  </si>
  <si>
    <t>Apocynum medium var. vestitum</t>
  </si>
  <si>
    <t>Apocynum milleri</t>
  </si>
  <si>
    <t>Aquilegia australis</t>
  </si>
  <si>
    <t>Aquilegia canadensis var. australis</t>
  </si>
  <si>
    <t>Aquilegia canadensis var. coccinea</t>
  </si>
  <si>
    <t>Aquilegia canadensis var. eminens</t>
  </si>
  <si>
    <t>Aquilegia canadensis var. hybrida</t>
  </si>
  <si>
    <t>Aquilegia canadensis var. latiuscula</t>
  </si>
  <si>
    <t>Aquilegia coccinea</t>
  </si>
  <si>
    <t>Aquilegia latiuscula</t>
  </si>
  <si>
    <t>Aquilegia phoenicantha</t>
  </si>
  <si>
    <t>Arabis thaliana</t>
  </si>
  <si>
    <t>Sisymbrium thalianum</t>
  </si>
  <si>
    <t>Arabis albida</t>
  </si>
  <si>
    <t>Arabis alpina var. albida</t>
  </si>
  <si>
    <t>Arabis alpina var. glabrata</t>
  </si>
  <si>
    <t>Arabis caucasica</t>
  </si>
  <si>
    <t>Arabis acutina</t>
  </si>
  <si>
    <t>Arabis confinis var. interposita</t>
  </si>
  <si>
    <t>Arabis divaricarpa var. dechamplainii</t>
  </si>
  <si>
    <t>Arabis divaricarpa var. interposita</t>
  </si>
  <si>
    <t>Arabis divaricarpa var. stenocarpa</t>
  </si>
  <si>
    <t>Arabis divaricarpa var. typica</t>
  </si>
  <si>
    <t>Arabis interposita</t>
  </si>
  <si>
    <t>Boechera divaricarpa</t>
  </si>
  <si>
    <t>Arabis brachycarpa</t>
  </si>
  <si>
    <t>Arabis confinis</t>
  </si>
  <si>
    <t>Arabis connexa</t>
  </si>
  <si>
    <t>Arabis drummondii var. connexa</t>
  </si>
  <si>
    <t>Arabis drummondii var. oxyphylla</t>
  </si>
  <si>
    <t>Arabis oxyphylla</t>
  </si>
  <si>
    <t>Boechera angustifolia</t>
  </si>
  <si>
    <t>Boechera brachycarpa</t>
  </si>
  <si>
    <t>Boechera drummondii</t>
  </si>
  <si>
    <t>Erysimum drummondii</t>
  </si>
  <si>
    <t>Turritis drummondii</t>
  </si>
  <si>
    <t>Arabis glabra var. furcatipilis</t>
  </si>
  <si>
    <t>Arabis glabra var. glabra</t>
  </si>
  <si>
    <t>Turritis glabra</t>
  </si>
  <si>
    <t>Arabis hirsuta ssp. pycnocarpa</t>
  </si>
  <si>
    <t>Arabis hirsuta var. adpressipilis</t>
  </si>
  <si>
    <t>Arabis ovata</t>
  </si>
  <si>
    <t>Arabis pycnocarpa</t>
  </si>
  <si>
    <t>Arabis pycnocarpa var. adpressipilis</t>
  </si>
  <si>
    <t>Arabidopsis lyrata</t>
  </si>
  <si>
    <t>Arabis lyrata var. glabra</t>
  </si>
  <si>
    <t>Arabis laevigata var. missouriensis</t>
  </si>
  <si>
    <t>Arabis missouriensis var. deamii</t>
  </si>
  <si>
    <t>Arabis viridis</t>
  </si>
  <si>
    <t>Arabis viridis var. deamii</t>
  </si>
  <si>
    <t>Arabis viridis var. heterophylla</t>
  </si>
  <si>
    <t>Arabis dentata</t>
  </si>
  <si>
    <t>Arabis dentata var. phalacrocarpa</t>
  </si>
  <si>
    <t>Arabis perstellata var. phalacrocarpa</t>
  </si>
  <si>
    <t>Arabis perstellata var. shortii</t>
  </si>
  <si>
    <t>Arabis shortii var. phalacrocarpa</t>
  </si>
  <si>
    <t>Iodanthus dentatus</t>
  </si>
  <si>
    <t>Sisymbrium dentatum</t>
  </si>
  <si>
    <t>Dimorphanthus elatus</t>
  </si>
  <si>
    <t>Razoumofskya pusilla</t>
  </si>
  <si>
    <t>Lappa major</t>
  </si>
  <si>
    <t>Lappa minor</t>
  </si>
  <si>
    <t>Arctium minus ssp. nemorosum</t>
  </si>
  <si>
    <t>Arctium nemorosum</t>
  </si>
  <si>
    <t>Arbutus alpina</t>
  </si>
  <si>
    <t>Mairania alpina</t>
  </si>
  <si>
    <t>Arctostaphylos adenotricha</t>
  </si>
  <si>
    <t>Arctostaphylos uva-ursi ssp. adenotricha</t>
  </si>
  <si>
    <t>Arctostaphylos uva-ursi ssp. coactilis</t>
  </si>
  <si>
    <t>Arctostaphylos uva-ursi ssp. longipilosa</t>
  </si>
  <si>
    <t>Arctostaphylos uva-ursi ssp. monoensis</t>
  </si>
  <si>
    <t>Arctostaphylos uva-ursi ssp. stipitata</t>
  </si>
  <si>
    <t>Arctostaphylos uva-ursi var. adenotricha</t>
  </si>
  <si>
    <t>Arctostaphylos uva-ursi var. coactilis</t>
  </si>
  <si>
    <t>Arctostaphylos uva-ursi var. leobreweri</t>
  </si>
  <si>
    <t>Arctostaphylos uva-ursi var. marinensis</t>
  </si>
  <si>
    <t>Arctostaphylos uva-ursi var. pacifica</t>
  </si>
  <si>
    <t>Arctostaphylos uva-ursi var. stipitata</t>
  </si>
  <si>
    <t>Arctostaphylos uva-ursi var. suborbiculata</t>
  </si>
  <si>
    <t>Uva-Ursi uva-ursi</t>
  </si>
  <si>
    <t>Arenaria leptoclados</t>
  </si>
  <si>
    <t>Arenaria serpyllifolia ssp. leptoclados</t>
  </si>
  <si>
    <t>Arenaria serpyllifolia ssp. serpyllifolia</t>
  </si>
  <si>
    <t>Arenaria serpyllifolia var. tenuior</t>
  </si>
  <si>
    <t>Argemone leiocarpa</t>
  </si>
  <si>
    <t>Argentina anserina var. concolor</t>
  </si>
  <si>
    <t>Argentina argentea</t>
  </si>
  <si>
    <t>Potentilla anserina ssp. anserina</t>
  </si>
  <si>
    <t>Potentilla anserina var. concolor</t>
  </si>
  <si>
    <t>Potentilla anserina var. sericea</t>
  </si>
  <si>
    <t>Potentilla anserina var. yukonensis</t>
  </si>
  <si>
    <t>Potentilla egedii ssp. yukonensis</t>
  </si>
  <si>
    <t>Potentilla yukonensis</t>
  </si>
  <si>
    <t>Potentilla anserina ssp. egedii</t>
  </si>
  <si>
    <t>Potentilla anserina ssp. pacifica</t>
  </si>
  <si>
    <t>Potentilla anserina var. grandis</t>
  </si>
  <si>
    <t>Potentilla anserina var. lanata</t>
  </si>
  <si>
    <t>Potentilla anserina var. rolandii</t>
  </si>
  <si>
    <t>Potentilla egedii</t>
  </si>
  <si>
    <t>Potentilla egedii ssp. grandis</t>
  </si>
  <si>
    <t>Potentilla egedii var. grandis</t>
  </si>
  <si>
    <t>Potentilla pacifica</t>
  </si>
  <si>
    <t>Potentilla rolandii</t>
  </si>
  <si>
    <t>Potentilla egedii var. groenlandica</t>
  </si>
  <si>
    <t>Muricauda dracontium</t>
  </si>
  <si>
    <t>Arisaema acuminatum</t>
  </si>
  <si>
    <t>Arisaema pusillum</t>
  </si>
  <si>
    <t>Arisaema atrorubens var. stewardsonii</t>
  </si>
  <si>
    <t>Arisaema stewardsonii</t>
  </si>
  <si>
    <t>Arisaema atrorubens</t>
  </si>
  <si>
    <t>Aristida adscensionis var. abortiva</t>
  </si>
  <si>
    <t>Aristida adscensionis var. modesta</t>
  </si>
  <si>
    <t>Aristida fasciculata</t>
  </si>
  <si>
    <t>Aristida basiramea var. curtissii</t>
  </si>
  <si>
    <t>Aristida curtissii</t>
  </si>
  <si>
    <t>Aristida longispica</t>
  </si>
  <si>
    <t>Aristida geniculata</t>
  </si>
  <si>
    <t>Aristida intermedia</t>
  </si>
  <si>
    <t>Aristida intermedia var. necopina</t>
  </si>
  <si>
    <t>Aristida necopina</t>
  </si>
  <si>
    <t>Aristida gracilis</t>
  </si>
  <si>
    <t>Aristida ramosissima var. chaseana</t>
  </si>
  <si>
    <t>Aristida purpurascens var. minor</t>
  </si>
  <si>
    <t>Aristolochia durior</t>
  </si>
  <si>
    <t>Isotrema macrophyllum</t>
  </si>
  <si>
    <t>Aristolochia convolvulacea</t>
  </si>
  <si>
    <t>Aristolochia hastata</t>
  </si>
  <si>
    <t>Aristolochia nashii</t>
  </si>
  <si>
    <t>Aristolochia serpentaria var. hastata</t>
  </si>
  <si>
    <t>Aristolochia serpentaria var. nashii</t>
  </si>
  <si>
    <t>Endodeca serpentaria var. hastata</t>
  </si>
  <si>
    <t>Isotrema tomentosa</t>
  </si>
  <si>
    <t>Armeria arctica</t>
  </si>
  <si>
    <t>Armeria labradorica</t>
  </si>
  <si>
    <t>Armeria labradorica var. submutica</t>
  </si>
  <si>
    <t>Armeria maritima ssp. arctica</t>
  </si>
  <si>
    <t>Armeria maritima ssp. labradorica</t>
  </si>
  <si>
    <t>Armeria maritima ssp. purpurea</t>
  </si>
  <si>
    <t>Armeria maritima var. labradorica</t>
  </si>
  <si>
    <t>Armeria maritima var. purpurea</t>
  </si>
  <si>
    <t>Armeria maritima var. sibirica</t>
  </si>
  <si>
    <t>Armeria scabra ssp. sibirica</t>
  </si>
  <si>
    <t>Armeria vulgaris</t>
  </si>
  <si>
    <t>Armoracia armoracia</t>
  </si>
  <si>
    <t>Armoracia lapathifolia</t>
  </si>
  <si>
    <t>Cochlearia armoracia</t>
  </si>
  <si>
    <t>Nasturtium armoracia</t>
  </si>
  <si>
    <t>Radicula armoracia</t>
  </si>
  <si>
    <t>Rorippa armoracia</t>
  </si>
  <si>
    <t>Arnica cordifolia ssp. genuina</t>
  </si>
  <si>
    <t>Arnica cordifolia var. humilis</t>
  </si>
  <si>
    <t>Arnica cordifolia var. pumila</t>
  </si>
  <si>
    <t>Arnica cordifolia var. whitneyi</t>
  </si>
  <si>
    <t>Arnica hardinae</t>
  </si>
  <si>
    <t>Arnica humilis</t>
  </si>
  <si>
    <t>Arnica paniculata</t>
  </si>
  <si>
    <t>Arnica whitneyi</t>
  </si>
  <si>
    <t>Arnica mollis var. petiolaris</t>
  </si>
  <si>
    <t>Arnica mollis var. silvatica</t>
  </si>
  <si>
    <t>Cacalia atriplicifolia</t>
  </si>
  <si>
    <t>Cacalia rotundifolia</t>
  </si>
  <si>
    <t>Mesadenia atriplicifolia</t>
  </si>
  <si>
    <t>Cacalia paniculata</t>
  </si>
  <si>
    <t>Cacalia plantaginea</t>
  </si>
  <si>
    <t>Cacalia pteranthes</t>
  </si>
  <si>
    <t>Cacalia tuberosa</t>
  </si>
  <si>
    <t>Mesadenia tuberosa</t>
  </si>
  <si>
    <t>Arnoglossum muehlenbergii</t>
  </si>
  <si>
    <t>Cacalia muehlenbergii</t>
  </si>
  <si>
    <t>Cacalia reniformis</t>
  </si>
  <si>
    <t>Mesadenia reniformis</t>
  </si>
  <si>
    <t>Senecio muehlenbergii</t>
  </si>
  <si>
    <t>Hyoseris minima</t>
  </si>
  <si>
    <t>Arrhenatherum elatius ssp. bulbosum</t>
  </si>
  <si>
    <t>Arrhenatherum elatius var. tuberosum</t>
  </si>
  <si>
    <t>Arrhenatherum elatius var. biaristatum</t>
  </si>
  <si>
    <t>Avena elatior</t>
  </si>
  <si>
    <t>Artemisia procera</t>
  </si>
  <si>
    <t>Artemisia absinthium var. insipida</t>
  </si>
  <si>
    <t>Artemisia campestris ssp. canadensis</t>
  </si>
  <si>
    <t>Artemisia campestris var. canadensis</t>
  </si>
  <si>
    <t>Artemisia canadensis</t>
  </si>
  <si>
    <t>Artemisia campestris var. caudata</t>
  </si>
  <si>
    <t>Artemisia caudata</t>
  </si>
  <si>
    <t>Artemisia caudata var. calvens</t>
  </si>
  <si>
    <t>Artemisia forwoodii</t>
  </si>
  <si>
    <t>Oligosporus campestris ssp. caudatus</t>
  </si>
  <si>
    <t>Oligosporus caudatus</t>
  </si>
  <si>
    <t>Artemisia carruthii var. wrightii</t>
  </si>
  <si>
    <t>Artemisia kansana</t>
  </si>
  <si>
    <t>Artemisia dracunculoides</t>
  </si>
  <si>
    <t>Artemisia dracunculoides var. dracunculina</t>
  </si>
  <si>
    <t>Artemisia dracunculus ssp. glauca</t>
  </si>
  <si>
    <t>Artemisia dracunculus var. glauca</t>
  </si>
  <si>
    <t>Artemisia glauca</t>
  </si>
  <si>
    <t>Artemisia glauca var. dracunculina</t>
  </si>
  <si>
    <t>Oligosporus dracunculus</t>
  </si>
  <si>
    <t>Oligosporus dracunculus ssp. dracunculinus</t>
  </si>
  <si>
    <t>Oligosporus dracunculus ssp. glaucus</t>
  </si>
  <si>
    <t>Oligosporus filifolius</t>
  </si>
  <si>
    <t>Artemisia albula</t>
  </si>
  <si>
    <t>Artemisia ludoviciana var. albula</t>
  </si>
  <si>
    <t>Artemisia diversifolia</t>
  </si>
  <si>
    <t>Artemisia gnaphalodes</t>
  </si>
  <si>
    <t>Artemisia herriotii</t>
  </si>
  <si>
    <t>Artemisia ludoviciana ssp. typica</t>
  </si>
  <si>
    <t>Artemisia ludoviciana var. americana</t>
  </si>
  <si>
    <t>Artemisia ludoviciana var. brittonii</t>
  </si>
  <si>
    <t>Artemisia ludoviciana var. gnaphalodes</t>
  </si>
  <si>
    <t>Artemisia ludoviciana var. latifolia</t>
  </si>
  <si>
    <t>Artemisia ludoviciana var. pabularis</t>
  </si>
  <si>
    <t>Artemisia pabularis</t>
  </si>
  <si>
    <t>Artemisia purshiana</t>
  </si>
  <si>
    <t>Artemisia vulgaris ssp. ludoviciana</t>
  </si>
  <si>
    <t>Artemisia vulgaris var. ludoviciana</t>
  </si>
  <si>
    <t>Artemisia laxa</t>
  </si>
  <si>
    <t>Artemisia selengensis</t>
  </si>
  <si>
    <t>Artemisia vulgaris var. coarctata</t>
  </si>
  <si>
    <t>Artemisia vulgaris var. glabra</t>
  </si>
  <si>
    <t>Artemisia vulgaris var. latiloba</t>
  </si>
  <si>
    <t>Artemisia vulgaris var. selengensis</t>
  </si>
  <si>
    <t>Arthraxon ciliaris var. cryptatherus</t>
  </si>
  <si>
    <t>Arthraxon hispidus var. cryptatherus</t>
  </si>
  <si>
    <t>Phalaris hispida</t>
  </si>
  <si>
    <t>Aruncus allegheniensis</t>
  </si>
  <si>
    <t>Aruncus allegheniensis var. pubescens</t>
  </si>
  <si>
    <t>Aruncus pubescens</t>
  </si>
  <si>
    <t>Aruncus aruncus</t>
  </si>
  <si>
    <t>Aruncus sylvester</t>
  </si>
  <si>
    <t>Aruncus vulgaris</t>
  </si>
  <si>
    <t>Spiraea aruncus</t>
  </si>
  <si>
    <t>Arundinaria tecta</t>
  </si>
  <si>
    <t>Arundo tecta</t>
  </si>
  <si>
    <t>Asarum acuminatum</t>
  </si>
  <si>
    <t>Asarum canadense var. acuminatum</t>
  </si>
  <si>
    <t>Asarum canadense var. ambiguum</t>
  </si>
  <si>
    <t>Asarum canadense var. reflexum</t>
  </si>
  <si>
    <t>Asarum reflexum</t>
  </si>
  <si>
    <t>Asarum rubrocinctum</t>
  </si>
  <si>
    <t>Asclepias bicknellii</t>
  </si>
  <si>
    <t>Asclepias phytolaccoides</t>
  </si>
  <si>
    <t>Acerates hirtella</t>
  </si>
  <si>
    <t>Asclepias longifolia var. hirtella</t>
  </si>
  <si>
    <t>Asclepias incarnata var. neoscotica</t>
  </si>
  <si>
    <t>Asclepias incarnata var. pulchra</t>
  </si>
  <si>
    <t>Asclepias pulchra</t>
  </si>
  <si>
    <t>Acerates lanuginosa</t>
  </si>
  <si>
    <t>Asclepias otarioides</t>
  </si>
  <si>
    <t>Asclepias laurifolia</t>
  </si>
  <si>
    <t>Asclepias giffordii</t>
  </si>
  <si>
    <t>Asclepias intermedia</t>
  </si>
  <si>
    <t>Asclepias kansana</t>
  </si>
  <si>
    <t>Asclepias syriaca var. kansana</t>
  </si>
  <si>
    <t>Biventraria variegata</t>
  </si>
  <si>
    <t>Acerates viridiflora</t>
  </si>
  <si>
    <t>Acerates viridiflora var. ivesii</t>
  </si>
  <si>
    <t>Acerates viridiflora var. linearis</t>
  </si>
  <si>
    <t>Asclepias viridiflora var. lanceolata</t>
  </si>
  <si>
    <t>Asclepias viridiflora var. linearis</t>
  </si>
  <si>
    <t>Asparagus officinalis ssp. officinalis</t>
  </si>
  <si>
    <t>Asplenium platyneuron var. incisum</t>
  </si>
  <si>
    <t>Camptosorus rhizophyllus</t>
  </si>
  <si>
    <t>Asplenium viride</t>
  </si>
  <si>
    <t>Astragalus danicus var. dasyglottis</t>
  </si>
  <si>
    <t>Astragalus dasyglottis</t>
  </si>
  <si>
    <t>Astragalus goniatus</t>
  </si>
  <si>
    <t>Astragalus hypoglottis</t>
  </si>
  <si>
    <t>Astragalus alpinus ssp. alaskanus</t>
  </si>
  <si>
    <t>Astragalus alpinus ssp. arcticus</t>
  </si>
  <si>
    <t>Astragalus astragalinus</t>
  </si>
  <si>
    <t>Atelophragma alpinum</t>
  </si>
  <si>
    <t>Astragalus alpinus var. labradoricus</t>
  </si>
  <si>
    <t>Astragalus canadensis var. carolinianus</t>
  </si>
  <si>
    <t>Astragalus canadensis var. longilobus</t>
  </si>
  <si>
    <t>Astragalus carolinianus</t>
  </si>
  <si>
    <t>Astragalus halei</t>
  </si>
  <si>
    <t>Astragalus eucosmus ssp. sealei</t>
  </si>
  <si>
    <t>Astragalus eucosmus var. facinorum</t>
  </si>
  <si>
    <t>Astragalus parviflorus</t>
  </si>
  <si>
    <t>Astragalus sealei</t>
  </si>
  <si>
    <t>Atelophragma elegans</t>
  </si>
  <si>
    <t>Astragalus elatiocarpus</t>
  </si>
  <si>
    <t>Astragalus lotiflorus var. nebraskensis</t>
  </si>
  <si>
    <t>Astragalus lotiflorus var. reverchonii</t>
  </si>
  <si>
    <t>Astragalus reverchonii</t>
  </si>
  <si>
    <t>Batidophaca lotiflorus</t>
  </si>
  <si>
    <t>Astragalus cooperi</t>
  </si>
  <si>
    <t>Phaca neglecta</t>
  </si>
  <si>
    <t>Astragalus jesupii</t>
  </si>
  <si>
    <t>Astragalus blakei</t>
  </si>
  <si>
    <t>Astragalus collieri</t>
  </si>
  <si>
    <t>Astragalus macounii</t>
  </si>
  <si>
    <t>Astragalus robbinsii var. blakei</t>
  </si>
  <si>
    <t>Astragalus tenellus var. strigulosus</t>
  </si>
  <si>
    <t>Homalobus tenellus</t>
  </si>
  <si>
    <t>Geoprumnon tennesseense</t>
  </si>
  <si>
    <t>Athyrium angustum</t>
  </si>
  <si>
    <t>Athyrium angustum var. rubellum</t>
  </si>
  <si>
    <t>Athyrium angustum var. subtripinnatum</t>
  </si>
  <si>
    <t>Athyrium filix-femina var. angustum</t>
  </si>
  <si>
    <t>Athyrium filix-femina var. michauxii</t>
  </si>
  <si>
    <t>Athyrium filix-femina var. rubellum</t>
  </si>
  <si>
    <t>Athyrium asplenioides</t>
  </si>
  <si>
    <t>Athyrium filix-femina var. asplenioides</t>
  </si>
  <si>
    <t>Atriplex argentea ssp. typica</t>
  </si>
  <si>
    <t>Atriplex pentandra</t>
  </si>
  <si>
    <t>Atriplex glabriuscula var. oblanceolata</t>
  </si>
  <si>
    <t>Atriplex patula var. oblanceolata</t>
  </si>
  <si>
    <t>Atriplex acuminata</t>
  </si>
  <si>
    <t>Atriplex hortensis ssp. nitens</t>
  </si>
  <si>
    <t>Atriplex hortensis var. atrosanguinea</t>
  </si>
  <si>
    <t>Atriplex hortensis var. rubra</t>
  </si>
  <si>
    <t>Atriplex nitens</t>
  </si>
  <si>
    <t>Atriplex sabulosa</t>
  </si>
  <si>
    <t>Atriplex patula var. littoralis</t>
  </si>
  <si>
    <t>Atriplex heterosperma</t>
  </si>
  <si>
    <t>Atriplex patula var. bracteata</t>
  </si>
  <si>
    <t>Atriplex patula var. erecta</t>
  </si>
  <si>
    <t>Atriplex patula var. japonica</t>
  </si>
  <si>
    <t>Atriplex patula var. patula</t>
  </si>
  <si>
    <t>Atriplex hastata</t>
  </si>
  <si>
    <t>Atriplex latifolia</t>
  </si>
  <si>
    <t>Atriplex patula ssp. hastata</t>
  </si>
  <si>
    <t>Atriplex patula var. hastata</t>
  </si>
  <si>
    <t>Atriplex patula var. triangularis</t>
  </si>
  <si>
    <t>Atriplex prostrata var. triangularis</t>
  </si>
  <si>
    <t>Atriplex patula ssp. subspicata</t>
  </si>
  <si>
    <t>Atriplex patula var. subspicata</t>
  </si>
  <si>
    <t>Agalinis laevigata</t>
  </si>
  <si>
    <t>Dasistoma laevigata</t>
  </si>
  <si>
    <t>Gerardia laevigata</t>
  </si>
  <si>
    <t>Agalinis virginica</t>
  </si>
  <si>
    <t>Aureolaria dispersa</t>
  </si>
  <si>
    <t>Aureolaria microcarpa</t>
  </si>
  <si>
    <t>Dasistoma dispersa</t>
  </si>
  <si>
    <t>Dasistoma virginica</t>
  </si>
  <si>
    <t>Gerardia dispersa</t>
  </si>
  <si>
    <t>Gerardia virginica</t>
  </si>
  <si>
    <t>Alyssum petraeum</t>
  </si>
  <si>
    <t>Aethionema saxatile</t>
  </si>
  <si>
    <t>Alyssum saxatile</t>
  </si>
  <si>
    <t>Alyssum saxatile var. compactum</t>
  </si>
  <si>
    <t>Avena hirsuta</t>
  </si>
  <si>
    <t>Avena fatua var. glabrata</t>
  </si>
  <si>
    <t>Avena fatua var. vilis</t>
  </si>
  <si>
    <t>Avena byzantina</t>
  </si>
  <si>
    <t>Avena fatua var. sativa</t>
  </si>
  <si>
    <t>Avena sativa var. orientalis</t>
  </si>
  <si>
    <t>Avena hookeri</t>
  </si>
  <si>
    <t>Avenochloa hookeri</t>
  </si>
  <si>
    <t>Helictotrichon hookeri</t>
  </si>
  <si>
    <t>Avena pubescens</t>
  </si>
  <si>
    <t>Helictotrichon pubescens</t>
  </si>
  <si>
    <t>Baccharis halimifolia var. angustior</t>
  </si>
  <si>
    <t>Bacopa nobsiana</t>
  </si>
  <si>
    <t>Bramia rotundifolia</t>
  </si>
  <si>
    <t>Hydranthelium rotundifolium</t>
  </si>
  <si>
    <t>Macuillamia rotundifolia</t>
  </si>
  <si>
    <t>Baptisia leucantha</t>
  </si>
  <si>
    <t>Baptisia leucantha var. divaricata</t>
  </si>
  <si>
    <t>Baptisia leucantha var. pauciflora</t>
  </si>
  <si>
    <t>Baptisia pendula var. macrophylla</t>
  </si>
  <si>
    <t>Baptisia gibbesii</t>
  </si>
  <si>
    <t>Baptisia tinctoria var. crebra</t>
  </si>
  <si>
    <t>Baptisia tinctoria var. projecta</t>
  </si>
  <si>
    <t>Barbarea americana</t>
  </si>
  <si>
    <t>Barbarea orthoceras var. dolichocarpa</t>
  </si>
  <si>
    <t>Barbarea praecox</t>
  </si>
  <si>
    <t>Campe verna</t>
  </si>
  <si>
    <t>Erysimum vernum</t>
  </si>
  <si>
    <t>Barbarea arcuata</t>
  </si>
  <si>
    <t>Barbarea stricta</t>
  </si>
  <si>
    <t>Barbarea vulgaris var. arcuata</t>
  </si>
  <si>
    <t>Barbarea vulgaris var. brachycarpa</t>
  </si>
  <si>
    <t>Barbarea vulgaris var. longisiliquosa</t>
  </si>
  <si>
    <t>Barbarea vulgaris var. sylvestris</t>
  </si>
  <si>
    <t>Campe barbarea</t>
  </si>
  <si>
    <t>Campe stricta</t>
  </si>
  <si>
    <t>Bartonia iodandra</t>
  </si>
  <si>
    <t>Bartonia paniculata var. intermedia</t>
  </si>
  <si>
    <t>Bartonia paniculata var. iodandra</t>
  </si>
  <si>
    <t>Bartonia paniculata var. sabulonensis</t>
  </si>
  <si>
    <t>Bartonia virginica var. sabulonensis</t>
  </si>
  <si>
    <t>Bartonia lanceolata</t>
  </si>
  <si>
    <t>Bartonia virginica var. paniculata</t>
  </si>
  <si>
    <t>Centaurella paniculata</t>
  </si>
  <si>
    <t>Sagina virginica</t>
  </si>
  <si>
    <t>Kochia</t>
  </si>
  <si>
    <t>Kochia hirsuta</t>
  </si>
  <si>
    <t>Echinopsilon hyssopifolius</t>
  </si>
  <si>
    <t>Kochia hyssopifolia</t>
  </si>
  <si>
    <t>Bassia sieversiana</t>
  </si>
  <si>
    <t>Kochia alata</t>
  </si>
  <si>
    <t>Kochia scoparia var. culta</t>
  </si>
  <si>
    <t>Kochia scoparia var. pubescens</t>
  </si>
  <si>
    <t>Kochia scoparia var. subvillosa</t>
  </si>
  <si>
    <t>Kochia scoparia var. trichophila</t>
  </si>
  <si>
    <t>Kochia scoparia var. trichophylla</t>
  </si>
  <si>
    <t>Kochia sieversiana</t>
  </si>
  <si>
    <t>Kochia trichophila</t>
  </si>
  <si>
    <t>Kochia trichophylla</t>
  </si>
  <si>
    <t>Beckmannia eruciformis ssp. baicalensis</t>
  </si>
  <si>
    <t>Beckmannia eruciformis var. uniflora</t>
  </si>
  <si>
    <t>Beckmannia syzigachne ssp. baicalensis</t>
  </si>
  <si>
    <t>Beckmannia syzigachne var. uniflora</t>
  </si>
  <si>
    <t>Gemmingia chinensis</t>
  </si>
  <si>
    <t>Berberis thunbergii var. atropurpurea</t>
  </si>
  <si>
    <t>Alyssum incanum</t>
  </si>
  <si>
    <t>Alyssum mutabile</t>
  </si>
  <si>
    <t>Berula erecta var. incisa</t>
  </si>
  <si>
    <t>Berula incisa</t>
  </si>
  <si>
    <t>Berula pusilla</t>
  </si>
  <si>
    <t>Siella erecta</t>
  </si>
  <si>
    <t>Synthyris bullii</t>
  </si>
  <si>
    <t>Wulfenia bullii</t>
  </si>
  <si>
    <t>Beta maritima</t>
  </si>
  <si>
    <t>Beta vulgaris ssp. maritima</t>
  </si>
  <si>
    <t>Betula alleghaniensis var. fallax</t>
  </si>
  <si>
    <t>Betula lutea</t>
  </si>
  <si>
    <t>Betula lutea var. fallax</t>
  </si>
  <si>
    <t>Betula lutea var. macrolepis</t>
  </si>
  <si>
    <t>Betula pubescens ssp. borealis</t>
  </si>
  <si>
    <t>Betula papyrifera var. minor</t>
  </si>
  <si>
    <t>Betula saxophila</t>
  </si>
  <si>
    <t>Betula alba var. cordifolia</t>
  </si>
  <si>
    <t>Betula cordifolia</t>
  </si>
  <si>
    <t>Betula alba var. commutata</t>
  </si>
  <si>
    <t>Betula papyrifera var. commutata</t>
  </si>
  <si>
    <t>Betula papyrifera var. elobata</t>
  </si>
  <si>
    <t>Betula papyrifera var. macrostachya</t>
  </si>
  <si>
    <t>Betula papyrifera var. pensilis</t>
  </si>
  <si>
    <t>Betula pendula f. dalecarlica</t>
  </si>
  <si>
    <t>Betula verrucosa</t>
  </si>
  <si>
    <t>Betula pubescens var. pubescens</t>
  </si>
  <si>
    <t>Betula glandulifera</t>
  </si>
  <si>
    <t>Betula glandulosa var. glandulifera</t>
  </si>
  <si>
    <t>Betula glandulosa var. hallii</t>
  </si>
  <si>
    <t>Betula nana var. glandulifera</t>
  </si>
  <si>
    <t>Betula nana var. renifolia</t>
  </si>
  <si>
    <t>Betula mandshurica var. szechuanica</t>
  </si>
  <si>
    <t>Betula platyphylla var. szechuanica</t>
  </si>
  <si>
    <t>Bidens pilosa var. radiata</t>
  </si>
  <si>
    <t>Bidens aristosa var. fritcheyi</t>
  </si>
  <si>
    <t>Bidens aristosa var. mutica</t>
  </si>
  <si>
    <t>Bidens aristosa var. retrorsa</t>
  </si>
  <si>
    <t>Bidens involucrata</t>
  </si>
  <si>
    <t>Bidens polylepis var. retrorsa</t>
  </si>
  <si>
    <t>Megalodonta beckii var. beckii</t>
  </si>
  <si>
    <t>Megalodonta beckii var. hendersonii</t>
  </si>
  <si>
    <t>Megalodonta beckii var. oregonensis</t>
  </si>
  <si>
    <t>Bidens bidentoides var. mariana</t>
  </si>
  <si>
    <t>Bidens bipinnata var. biternatoides</t>
  </si>
  <si>
    <t>Bidens cernua var. cernua</t>
  </si>
  <si>
    <t>Bidens cernua var. dentata</t>
  </si>
  <si>
    <t>Bidens cernua var. elliptica</t>
  </si>
  <si>
    <t>Bidens cernua var. integra</t>
  </si>
  <si>
    <t>Bidens cernua var. minima</t>
  </si>
  <si>
    <t>Bidens cernua var. oligodonta</t>
  </si>
  <si>
    <t>Bidens cernua var. radiata</t>
  </si>
  <si>
    <t>Bidens glaucescens</t>
  </si>
  <si>
    <t>Bidens connata var. ambiversa</t>
  </si>
  <si>
    <t>Bidens connata var. anomala</t>
  </si>
  <si>
    <t>Bidens connata var. fallax</t>
  </si>
  <si>
    <t>Bidens connata var. gracilipes</t>
  </si>
  <si>
    <t>Bidens connata var. inundata</t>
  </si>
  <si>
    <t>Bidens connata var. petiolata</t>
  </si>
  <si>
    <t>Bidens connata var. pinnata</t>
  </si>
  <si>
    <t>Bidens connata var. submutica</t>
  </si>
  <si>
    <t>Bidens coronata var. brachyodonta</t>
  </si>
  <si>
    <t>Bidens coronata var. tenuiloba</t>
  </si>
  <si>
    <t>Bidens coronata var. trichosperma</t>
  </si>
  <si>
    <t>Bidens trichosperma</t>
  </si>
  <si>
    <t>Bidens eatonii var. fallax</t>
  </si>
  <si>
    <t>Bidens eatonii var. illicita</t>
  </si>
  <si>
    <t>Bidens eatonii var. interstes</t>
  </si>
  <si>
    <t>Bidens eatonii var. kennebecensis</t>
  </si>
  <si>
    <t>Bidens eatonii var. major</t>
  </si>
  <si>
    <t>Bidens eatonii var. mutabilis</t>
  </si>
  <si>
    <t>Bidens eatonii var. simulans</t>
  </si>
  <si>
    <t>Bidens frondosa var. anomala</t>
  </si>
  <si>
    <t>Bidens frondosa var. caudata</t>
  </si>
  <si>
    <t>Bidens frondosa var. pallida</t>
  </si>
  <si>
    <t>Bidens frondosa var. stenodonta</t>
  </si>
  <si>
    <t>Bidens heterodoxa var. agnostica</t>
  </si>
  <si>
    <t>Bidens heterodoxa var. atheistica</t>
  </si>
  <si>
    <t>Bidens heterodoxa var. monardifolia</t>
  </si>
  <si>
    <t>Bidens heterodoxa var. orthodoxa</t>
  </si>
  <si>
    <t>Bidens infirma</t>
  </si>
  <si>
    <t>Bidens tripartita var. heterodoxa</t>
  </si>
  <si>
    <t>Bidens hyperborea var. colpophila</t>
  </si>
  <si>
    <t>Bidens hyperborea var. laurentiana</t>
  </si>
  <si>
    <t>Bidens hyperborea var. cathancensis</t>
  </si>
  <si>
    <t>Bidens elegans</t>
  </si>
  <si>
    <t>Bidens nashii</t>
  </si>
  <si>
    <t>Helianthus laevis</t>
  </si>
  <si>
    <t>Bidens odorata</t>
  </si>
  <si>
    <t>Bidens pilosa var. bimucronata</t>
  </si>
  <si>
    <t>Bidens pilosa var. minor</t>
  </si>
  <si>
    <t>Bidens pilosa var. pilosa</t>
  </si>
  <si>
    <t>Bidens acuta</t>
  </si>
  <si>
    <t>Bidens frondosa var. puberula</t>
  </si>
  <si>
    <t>Bidens puberula</t>
  </si>
  <si>
    <t>Bidens vulgata var. puberula</t>
  </si>
  <si>
    <t>Bidens vulgata var. schizantha</t>
  </si>
  <si>
    <t>Boehmeria austrina</t>
  </si>
  <si>
    <t>Boehmeria cylindrica var. drummondiana</t>
  </si>
  <si>
    <t>Boehmeria cylindrica var. scabra</t>
  </si>
  <si>
    <t>Boehmeria decurrens</t>
  </si>
  <si>
    <t>Boehmeria drummondiana</t>
  </si>
  <si>
    <t>Boehmeria scabra</t>
  </si>
  <si>
    <t>Urtica cylindrica</t>
  </si>
  <si>
    <t>Boltonia asteroides var. glastifolia</t>
  </si>
  <si>
    <t>Boltonia latisquama</t>
  </si>
  <si>
    <t>Boltonia latisquama var. microcephala</t>
  </si>
  <si>
    <t>Boltonia latisquama var. occidentalis</t>
  </si>
  <si>
    <t>Boltonia latisquama var. recognita</t>
  </si>
  <si>
    <t>Boltonia recognita</t>
  </si>
  <si>
    <t>Botrychium dissectum var. obliquum</t>
  </si>
  <si>
    <t>Botrychium dissectum var. oblongifolium</t>
  </si>
  <si>
    <t>Botrychium obliquum</t>
  </si>
  <si>
    <t>Botrychium obliquum var. elongatum</t>
  </si>
  <si>
    <t>Botrychium lunaria ssp. occidentale</t>
  </si>
  <si>
    <t>Botrychium matricariifolium ssp. hesperium</t>
  </si>
  <si>
    <t>Botrychium matricariifolium var. hesperium</t>
  </si>
  <si>
    <t>Botrychium angustisegmentum</t>
  </si>
  <si>
    <t>Botrychium lanceolatum ssp. angustisegmentum</t>
  </si>
  <si>
    <t>Botrychium lunaria var. onondagense</t>
  </si>
  <si>
    <t>Botrychium onondagense</t>
  </si>
  <si>
    <t>Botrychium lunaria ssp. minganense</t>
  </si>
  <si>
    <t>Botrychium lunaria var. minganense</t>
  </si>
  <si>
    <t>Botrychium californicum</t>
  </si>
  <si>
    <t>Botrychium coulteri</t>
  </si>
  <si>
    <t>Botrychium matricariae</t>
  </si>
  <si>
    <t>Botrychium multifidum ssp. californicum</t>
  </si>
  <si>
    <t>Botrychium multifidum ssp. coulteri</t>
  </si>
  <si>
    <t>Botrychium multifidum ssp. silaifolium</t>
  </si>
  <si>
    <t>Botrychium multifidum var. californicum</t>
  </si>
  <si>
    <t>Botrychium multifidum var. coulteri</t>
  </si>
  <si>
    <t>Botrychium multifidum var. intermedium</t>
  </si>
  <si>
    <t>Botrychium multifidum var. silaifolium</t>
  </si>
  <si>
    <t>Botrychium silaifolium</t>
  </si>
  <si>
    <t>Botrychium silaifolium var. coulteri</t>
  </si>
  <si>
    <t>Botrychium ternatum</t>
  </si>
  <si>
    <t>Botrychium simplex ssp. simplex</t>
  </si>
  <si>
    <t>Botrychium simplex ssp. typicum</t>
  </si>
  <si>
    <t>Botrychium simplex var. compositum</t>
  </si>
  <si>
    <t>Botrychium simplex var. laxifolium</t>
  </si>
  <si>
    <t>Botrychium simplex var. tenebrosum</t>
  </si>
  <si>
    <t>Botrychium tenebrosum</t>
  </si>
  <si>
    <t>Botrychium virginianum ssp. europaeum</t>
  </si>
  <si>
    <t>Botrychium virginianum var. europaeum</t>
  </si>
  <si>
    <t>Bulbilis dactyloides</t>
  </si>
  <si>
    <t>Sesleria dactyloides</t>
  </si>
  <si>
    <t>Bouteloua gracilis var. stricta</t>
  </si>
  <si>
    <t>Bouteloua oligostachya</t>
  </si>
  <si>
    <t>Chondrosum gracile</t>
  </si>
  <si>
    <t>Chondrosum oligostachyum</t>
  </si>
  <si>
    <t>Bouteloua filiformis</t>
  </si>
  <si>
    <t>Bouteloua heterostega</t>
  </si>
  <si>
    <t>Dinebra repens</t>
  </si>
  <si>
    <t>Brachyelytrum aristosum var. glabratum</t>
  </si>
  <si>
    <t>Brachyelytrum erectum var. glabratum</t>
  </si>
  <si>
    <t>Brachyelytrum erectum var. septentrionale</t>
  </si>
  <si>
    <t>Brachyelytrum septentrionale</t>
  </si>
  <si>
    <t>Helichrysum bracteatum</t>
  </si>
  <si>
    <t>Xeranthemum bracteatum</t>
  </si>
  <si>
    <t>Brasenia peltata</t>
  </si>
  <si>
    <t>Brassica integrifolia</t>
  </si>
  <si>
    <t>Brassica japonica</t>
  </si>
  <si>
    <t>Brassica juncea var. crispifolia</t>
  </si>
  <si>
    <t>Brassica juncea var. japonica</t>
  </si>
  <si>
    <t>Brassica willdenowii</t>
  </si>
  <si>
    <t>Sinapis juncea</t>
  </si>
  <si>
    <t>Sinapis nigra</t>
  </si>
  <si>
    <t>Brassica oleracea var. acephala</t>
  </si>
  <si>
    <t>Brassica oleracea var. capitata</t>
  </si>
  <si>
    <t>Brassica pekinensis</t>
  </si>
  <si>
    <t>Brassica campestris</t>
  </si>
  <si>
    <t>Brassica campestris var. rapa</t>
  </si>
  <si>
    <t>Brassica rapa ssp. campestris</t>
  </si>
  <si>
    <t>Brassica rapa ssp. olifera</t>
  </si>
  <si>
    <t>Brassica rapa ssp. sylvestris</t>
  </si>
  <si>
    <t>Brassica rapa var. campestris</t>
  </si>
  <si>
    <t>Caulanthus sulfureus</t>
  </si>
  <si>
    <t>Brickellia grandiflora var. petiolaris</t>
  </si>
  <si>
    <t>Coleosanthus grandiflorus</t>
  </si>
  <si>
    <t>Bromus anatolicus</t>
  </si>
  <si>
    <t>Bromus japonicus ssp. anatolicus</t>
  </si>
  <si>
    <t>Bromus japonicus var. porrectus</t>
  </si>
  <si>
    <t>Bromus patulus</t>
  </si>
  <si>
    <t>Bromus brizaeformis</t>
  </si>
  <si>
    <t>Bromus brevis</t>
  </si>
  <si>
    <t>Bromus haenkeanus</t>
  </si>
  <si>
    <t>Bromus unioloides</t>
  </si>
  <si>
    <t>Bromus willdenowii</t>
  </si>
  <si>
    <t>Ceratochloa cathartica</t>
  </si>
  <si>
    <t>Ceratochloa unioloides</t>
  </si>
  <si>
    <t>Ceratochloa willdenowii</t>
  </si>
  <si>
    <t>Festuca unioloides</t>
  </si>
  <si>
    <t>Bromopsis canadensis</t>
  </si>
  <si>
    <t>Bromopsis ciliata</t>
  </si>
  <si>
    <t>Bromus canadensis</t>
  </si>
  <si>
    <t>Bromus ciliatus var. genuinus</t>
  </si>
  <si>
    <t>Bromus ciliatus var. intonsus</t>
  </si>
  <si>
    <t>Bromus richardsonii var. pallidus</t>
  </si>
  <si>
    <t>Bromopsis erecta</t>
  </si>
  <si>
    <t>Bromus erectus var. hackelii</t>
  </si>
  <si>
    <t>Bromus secalinus ssp. grossus</t>
  </si>
  <si>
    <t>Bromus secalinus var. grossus</t>
  </si>
  <si>
    <t>Bromus secalinus var. velutinus</t>
  </si>
  <si>
    <t>Bromus hordeaceus ssp. molliformis</t>
  </si>
  <si>
    <t>Bromus molliformis</t>
  </si>
  <si>
    <t>Bromus mollis var. leiostachys</t>
  </si>
  <si>
    <t>Bromus thominei</t>
  </si>
  <si>
    <t>Bromopsis inermis</t>
  </si>
  <si>
    <t>Bromopsis kalmii</t>
  </si>
  <si>
    <t>Bromus macrostachys</t>
  </si>
  <si>
    <t>Bromus altissimus</t>
  </si>
  <si>
    <t>Anisantha madritensis</t>
  </si>
  <si>
    <t>Anisantha matritensis</t>
  </si>
  <si>
    <t>Bromus madritensis ssp. madritensis</t>
  </si>
  <si>
    <t>Bromus matritensis</t>
  </si>
  <si>
    <t>Bromus breviaristatus</t>
  </si>
  <si>
    <t>Bromus carinatus var. linearis</t>
  </si>
  <si>
    <t>Bromus marginatus var. breviaristatus</t>
  </si>
  <si>
    <t>Bromus marginatus var. latior</t>
  </si>
  <si>
    <t>Bromus marginatus var. seminudus</t>
  </si>
  <si>
    <t>Bromus sitchensis var. marginatus</t>
  </si>
  <si>
    <t>Ceratochloa marginata</t>
  </si>
  <si>
    <t>Bromopsis nottowayana</t>
  </si>
  <si>
    <t>Bromopsis pubescens</t>
  </si>
  <si>
    <t>Bromus ciliatus var. laeviglumis</t>
  </si>
  <si>
    <t>Bromus pubescens var. laeviglumis</t>
  </si>
  <si>
    <t>Bromus purgans var. laeviglumis</t>
  </si>
  <si>
    <t>Bromus commutatus</t>
  </si>
  <si>
    <t>Bromus commutatus var. apricorum</t>
  </si>
  <si>
    <t>Bromus popovii</t>
  </si>
  <si>
    <t>Bromopsis ramosa</t>
  </si>
  <si>
    <t>Bromus asper</t>
  </si>
  <si>
    <t>Anisantha rubens</t>
  </si>
  <si>
    <t>Bromus madritensis ssp. rubens</t>
  </si>
  <si>
    <t>Bromus matritensis ssp. rubens</t>
  </si>
  <si>
    <t>Anisantha sterilis</t>
  </si>
  <si>
    <t>Anisantha tectorum</t>
  </si>
  <si>
    <t>Bromus tectorum var. glabratus</t>
  </si>
  <si>
    <t>Bromus tectorum var. hirsutus</t>
  </si>
  <si>
    <t>Bromus tectorum var. nudus</t>
  </si>
  <si>
    <t>Morus papyrifera</t>
  </si>
  <si>
    <t>Papyrius papyriferus</t>
  </si>
  <si>
    <t>Browallia viscosa</t>
  </si>
  <si>
    <t>Myosotis macrophylla</t>
  </si>
  <si>
    <t>Buchnera breviflora</t>
  </si>
  <si>
    <t>Lithospermum arvense</t>
  </si>
  <si>
    <t>Bulbostylis capillaris var. crebra</t>
  </si>
  <si>
    <t>Bulbostylis capillaris var. isopoda</t>
  </si>
  <si>
    <t>Fimbristylis capillaris</t>
  </si>
  <si>
    <t>Scirpus capillaris</t>
  </si>
  <si>
    <t>Stenophyllus capillaris</t>
  </si>
  <si>
    <t>Bupleurum fontanesii</t>
  </si>
  <si>
    <t>Bunias edentula</t>
  </si>
  <si>
    <t>Cakile americana</t>
  </si>
  <si>
    <t>Cakile edentula ssp. californica</t>
  </si>
  <si>
    <t>Cakile edentula var. californica</t>
  </si>
  <si>
    <t>Cakile edentula ssp. lacustris</t>
  </si>
  <si>
    <t>Cakile lacustris</t>
  </si>
  <si>
    <t>Cakile cakile</t>
  </si>
  <si>
    <t>Calamagrostis anomala</t>
  </si>
  <si>
    <t>Calamagrostis atropurpurea</t>
  </si>
  <si>
    <t>Calamagrostis canadensis var. imberbis</t>
  </si>
  <si>
    <t>Calamagrostis canadensis var. pallida</t>
  </si>
  <si>
    <t>Calamagrostis canadensis var. robusta</t>
  </si>
  <si>
    <t>Calamagrostis canadensis var. typica</t>
  </si>
  <si>
    <t>Calamagrostis expansa var. robusta</t>
  </si>
  <si>
    <t>Calamagrostis hyperborea</t>
  </si>
  <si>
    <t>Calamagrostis inexpansa var. cuprea</t>
  </si>
  <si>
    <t>Calamagrostis inexpansa var. robusta</t>
  </si>
  <si>
    <t>Calamagrostis scribneri</t>
  </si>
  <si>
    <t>Calamagrostis canadensis var. lactea</t>
  </si>
  <si>
    <t>Calamagrostis canadensis var. scabra</t>
  </si>
  <si>
    <t>Calamagrostis lactea</t>
  </si>
  <si>
    <t>Calamagrostis nubila</t>
  </si>
  <si>
    <t>Calamagrostis macouniana</t>
  </si>
  <si>
    <t>Calamagrostis porteri ssp. perplexa</t>
  </si>
  <si>
    <t>Calamagrostis pickeringii var. debilis</t>
  </si>
  <si>
    <t>Calamagrostis californica</t>
  </si>
  <si>
    <t>Calamagrostis canadensis var. acuminata</t>
  </si>
  <si>
    <t>Calamagrostis canadensis var. arcta</t>
  </si>
  <si>
    <t>Calamagrostis chordorrhiza</t>
  </si>
  <si>
    <t>Calamagrostis crassiglumis</t>
  </si>
  <si>
    <t>Calamagrostis expansa</t>
  </si>
  <si>
    <t>Calamagrostis hyperborea var. americana</t>
  </si>
  <si>
    <t>Calamagrostis hyperborea var. elongata</t>
  </si>
  <si>
    <t>Calamagrostis hyperborea var. stenodes</t>
  </si>
  <si>
    <t>Calamagrostis inexpansa var. barbulata</t>
  </si>
  <si>
    <t>Calamagrostis inexpansa var. brevior</t>
  </si>
  <si>
    <t>Calamagrostis inexpansa var. novae-angliae</t>
  </si>
  <si>
    <t>Calamagrostis labradorica</t>
  </si>
  <si>
    <t>Calamagrostis lacustris</t>
  </si>
  <si>
    <t>Calamagrostis lapponica var. brevipilis</t>
  </si>
  <si>
    <t>Calamagrostis pickeringii var. lacustris</t>
  </si>
  <si>
    <t>Calamagrostis robertii</t>
  </si>
  <si>
    <t>Calamagrostis stricta var. brevior</t>
  </si>
  <si>
    <t>Calamagrostis stricta var. lacustris</t>
  </si>
  <si>
    <t>Calamagrostis neglecta ssp. stricta</t>
  </si>
  <si>
    <t>Calamagrostis neglecta var. gracilis</t>
  </si>
  <si>
    <t>Calamagrostis neglecta var. micrantha</t>
  </si>
  <si>
    <t>Calamovilfa brevipilis var. calvipes</t>
  </si>
  <si>
    <t>Calamovilfa brevipilis var. heterolepis</t>
  </si>
  <si>
    <t>Calandrinia ciliata var. menziesii</t>
  </si>
  <si>
    <t>Calendula officinalis var. prolifera</t>
  </si>
  <si>
    <t>Sida alcaeoides</t>
  </si>
  <si>
    <t>Aster chinensis</t>
  </si>
  <si>
    <t>Callitriche autumnalis</t>
  </si>
  <si>
    <t>Callitriche sepulta</t>
  </si>
  <si>
    <t>Callitriche palustris var. verna</t>
  </si>
  <si>
    <t>Callitriche austinii</t>
  </si>
  <si>
    <t>Callitriche deflexa var. austinii</t>
  </si>
  <si>
    <t>Callitriche deflexa var. subsessilis</t>
  </si>
  <si>
    <t>Calopogon pulchellus</t>
  </si>
  <si>
    <t>Calopogon pulchellus var. latifolius</t>
  </si>
  <si>
    <t>Calopogon tuberosus var. latifolius</t>
  </si>
  <si>
    <t>Limodorum tuberosum</t>
  </si>
  <si>
    <t>Thacla natans</t>
  </si>
  <si>
    <t>Caltha asarifolia</t>
  </si>
  <si>
    <t>Caltha natans var. asarifolia</t>
  </si>
  <si>
    <t>Caltha palustris ssp. asarifolia</t>
  </si>
  <si>
    <t>Caltha palustris var. asarifolia</t>
  </si>
  <si>
    <t>Caltha palustris var. flabellifolia</t>
  </si>
  <si>
    <t>Calycanthus mohrii</t>
  </si>
  <si>
    <t>Calycanthus floridus var. laevigatus</t>
  </si>
  <si>
    <t>Calycanthus floridus var. oblongifolius</t>
  </si>
  <si>
    <t>Calycanthus nanus</t>
  </si>
  <si>
    <t>Calylophus australis</t>
  </si>
  <si>
    <t>Meriolix intermedia</t>
  </si>
  <si>
    <t>Meriolix oblanceolata</t>
  </si>
  <si>
    <t>Meriolix serrulata</t>
  </si>
  <si>
    <t>Oenothera serrulata</t>
  </si>
  <si>
    <t>Oenothera serrulata var. typica</t>
  </si>
  <si>
    <t>Cytherea bulbosa</t>
  </si>
  <si>
    <t>Synedrella vialis</t>
  </si>
  <si>
    <t>Synedrellopsis grisebachii</t>
  </si>
  <si>
    <t>Calystegia pellita</t>
  </si>
  <si>
    <t>Calystegia pubescens</t>
  </si>
  <si>
    <t>Convolvulus japonicus</t>
  </si>
  <si>
    <t>Convolvulus pellitus</t>
  </si>
  <si>
    <t>Calystegia inflata</t>
  </si>
  <si>
    <t>Calystegia sepium var. americana</t>
  </si>
  <si>
    <t>Convolvulus americanus</t>
  </si>
  <si>
    <t>Convolvulus sepium var. americanus</t>
  </si>
  <si>
    <t>Calystegia sepium var. angulata</t>
  </si>
  <si>
    <t>Convolvulus nashii</t>
  </si>
  <si>
    <t>Convolvulus sepium</t>
  </si>
  <si>
    <t>Convolvulus sepium var. communis</t>
  </si>
  <si>
    <t>Camassia esculenta</t>
  </si>
  <si>
    <t>Quamasia hyacinthina</t>
  </si>
  <si>
    <t>Camelina sativa ssp. microcarpa</t>
  </si>
  <si>
    <t>Camelina parodii</t>
  </si>
  <si>
    <t>Myagrum sativum</t>
  </si>
  <si>
    <t>Oenothera bistorta</t>
  </si>
  <si>
    <t>Oenothera bistorta var. veitchiana</t>
  </si>
  <si>
    <t>Campanula aparinoides var. grandiflora</t>
  </si>
  <si>
    <t>Campanula aparinoides var. uliginosa</t>
  </si>
  <si>
    <t>Campanula uliginosa</t>
  </si>
  <si>
    <t>Campanula flexuosa</t>
  </si>
  <si>
    <t>Campanula persicifolia var. alba</t>
  </si>
  <si>
    <t>Campanula rapunculoides var. ucranica</t>
  </si>
  <si>
    <t>Campanula alaskana</t>
  </si>
  <si>
    <t>Campanula dubia</t>
  </si>
  <si>
    <t>Campanula gieseckiana</t>
  </si>
  <si>
    <t>Campanula gieseckiana ssp. groenlandica</t>
  </si>
  <si>
    <t>Campanula gieseckiana var. arctica</t>
  </si>
  <si>
    <t>Campanula groenlandica</t>
  </si>
  <si>
    <t>Campanula heterodoxa</t>
  </si>
  <si>
    <t>Campanula intercedens</t>
  </si>
  <si>
    <t>Campanula petiolata</t>
  </si>
  <si>
    <t>Campanula rotundifolia ssp. groenlandica</t>
  </si>
  <si>
    <t>Campanula rotundifolia ssp. intercedens</t>
  </si>
  <si>
    <t>Campanula rotundifolia var. alaskana</t>
  </si>
  <si>
    <t>Campanula rotundifolia var. alpina</t>
  </si>
  <si>
    <t>Campanula rotundifolia var. arctica</t>
  </si>
  <si>
    <t>Campanula rotundifolia var. intercedens</t>
  </si>
  <si>
    <t>Campanula rotundifolia var. lancifolia</t>
  </si>
  <si>
    <t>Campanula rotundifolia var. petiolata</t>
  </si>
  <si>
    <t>Campanula rotundifolia var. velutina</t>
  </si>
  <si>
    <t>Campanula sacajaweana</t>
  </si>
  <si>
    <t>Campanula americana var. illinoensis</t>
  </si>
  <si>
    <t>Bignonia radicans</t>
  </si>
  <si>
    <t>Tecoma radicans</t>
  </si>
  <si>
    <t>Aster major</t>
  </si>
  <si>
    <t>Aster unalaschkensis var. major</t>
  </si>
  <si>
    <t>Weberaster modestus</t>
  </si>
  <si>
    <t>Canna neglecta</t>
  </si>
  <si>
    <t>Bursa bursa-pastoris</t>
  </si>
  <si>
    <t>Bursa bursa-pastoris var. bifida</t>
  </si>
  <si>
    <t>Bursa gracilis</t>
  </si>
  <si>
    <t>Capsella rubella</t>
  </si>
  <si>
    <t>Thlaspi bursa-pastoris</t>
  </si>
  <si>
    <t>Caragana arborescens var. pendula</t>
  </si>
  <si>
    <t>Caragana fruticosa</t>
  </si>
  <si>
    <t>Cardamine angustata var. ouachitana</t>
  </si>
  <si>
    <t>Cardamine heterophylla</t>
  </si>
  <si>
    <t>Dentaria heterophylla</t>
  </si>
  <si>
    <t>Cardamine bellidifolia var. pinnatifida</t>
  </si>
  <si>
    <t>Cardamine bellidifolia var. sinuata</t>
  </si>
  <si>
    <t>Arabis bulbosa</t>
  </si>
  <si>
    <t>Arabis rhomboidea</t>
  </si>
  <si>
    <t>Cardamine rhomboidea</t>
  </si>
  <si>
    <t>Cardamine laciniata</t>
  </si>
  <si>
    <t>Dentaria concatenata</t>
  </si>
  <si>
    <t>Dentaria concatenata var. coalescens</t>
  </si>
  <si>
    <t>Dentaria laciniata</t>
  </si>
  <si>
    <t>Dentaria laciniata var. integra</t>
  </si>
  <si>
    <t>Dentaria diphylla</t>
  </si>
  <si>
    <t>Dentaria incisa</t>
  </si>
  <si>
    <t>Cardamine hirsuta ssp. flexuosa</t>
  </si>
  <si>
    <t>Cardamine konaensis</t>
  </si>
  <si>
    <t>Dentaria incisifolia</t>
  </si>
  <si>
    <t>Dentaria maxima</t>
  </si>
  <si>
    <t>Cardamine arenicola</t>
  </si>
  <si>
    <t>Cardamine pensylvanica var. brittoniana</t>
  </si>
  <si>
    <t>Lepidium draba</t>
  </si>
  <si>
    <t>Lepidium draba ssp. draba</t>
  </si>
  <si>
    <t>Cardaria pubescens var. elongata</t>
  </si>
  <si>
    <t>Hymenophysa pubescens</t>
  </si>
  <si>
    <t>Lepidium appelianum</t>
  </si>
  <si>
    <t>Carduus macrocephalus</t>
  </si>
  <si>
    <t>Carduus macrolepis</t>
  </si>
  <si>
    <t>Carduus nutans ssp. leiophyllus</t>
  </si>
  <si>
    <t>Carduus nutans ssp. macrocephalus</t>
  </si>
  <si>
    <t>Carduus nutans ssp. macrolepis</t>
  </si>
  <si>
    <t>Carduus nutans ssp. nutans</t>
  </si>
  <si>
    <t>Carduus nutans var. leiophyllus</t>
  </si>
  <si>
    <t>Carduus nutans var. macrocephalus</t>
  </si>
  <si>
    <t>Carduus nutans var. vestitus</t>
  </si>
  <si>
    <t>Carex abscondita var. glauca</t>
  </si>
  <si>
    <t>Carex abscondita var. rostellata</t>
  </si>
  <si>
    <t>Carex magnifolia</t>
  </si>
  <si>
    <t>Carex paludosa var. kochiana</t>
  </si>
  <si>
    <t>Carex sparganioides var. aggregata</t>
  </si>
  <si>
    <t>Carex artitecta</t>
  </si>
  <si>
    <t>Carex artitecta var. subtilirostris</t>
  </si>
  <si>
    <t>Carex emmonsii var. muehlenbergii</t>
  </si>
  <si>
    <t>Carex nigromarginata var. muehlenbergii</t>
  </si>
  <si>
    <t>Carex varia</t>
  </si>
  <si>
    <t>Carex emmonsii var. australis</t>
  </si>
  <si>
    <t>Carex varia var. australis</t>
  </si>
  <si>
    <t>Carex emmonsii</t>
  </si>
  <si>
    <t>Carex laxiflora var. latifolia</t>
  </si>
  <si>
    <t>Carex grisea var. amphibola</t>
  </si>
  <si>
    <t>Carex annectens var. xanthocarpa</t>
  </si>
  <si>
    <t>Carex brachyglossa</t>
  </si>
  <si>
    <t>Carex setacea var. ambigua</t>
  </si>
  <si>
    <t>Carex acutinella</t>
  </si>
  <si>
    <t>Carex aquatilis ssp. altior</t>
  </si>
  <si>
    <t>Carex aquatilis var. altior</t>
  </si>
  <si>
    <t>Carex aquatilis var. substricta</t>
  </si>
  <si>
    <t>Carex substricta</t>
  </si>
  <si>
    <t>Carex suksdorfii</t>
  </si>
  <si>
    <t>Carex foenea var. perplexa</t>
  </si>
  <si>
    <t>Carex atlantica var. incomperta</t>
  </si>
  <si>
    <t>Carex echinata var. conferta</t>
  </si>
  <si>
    <t>Carex incomperta</t>
  </si>
  <si>
    <t>Carex atlantica var. capillacea</t>
  </si>
  <si>
    <t>Carex delicatula</t>
  </si>
  <si>
    <t>Carex howei var. capillacea</t>
  </si>
  <si>
    <t>Carex interior var. capillacea</t>
  </si>
  <si>
    <t>Carex mohriana</t>
  </si>
  <si>
    <t>Carex backii var. subrostrata</t>
  </si>
  <si>
    <t>Carex durifolia</t>
  </si>
  <si>
    <t>Carex durifolia var. subrostrata</t>
  </si>
  <si>
    <t>Carex bicknellii var. bicknellii</t>
  </si>
  <si>
    <t>Carex brevior var. crawei</t>
  </si>
  <si>
    <t>Carex bigelowii ssp. hyperborea</t>
  </si>
  <si>
    <t>Carex consimilis</t>
  </si>
  <si>
    <t>Carex laxiflora var. blanda</t>
  </si>
  <si>
    <t>Carex festucacea var. brevior</t>
  </si>
  <si>
    <t>Carex brunnescens var. sphaerostachya</t>
  </si>
  <si>
    <t>Carex caroliniana var. cuspidata</t>
  </si>
  <si>
    <t>Carex curta</t>
  </si>
  <si>
    <t>Carex canescens var. disjuncta</t>
  </si>
  <si>
    <t>Carex boecheriana</t>
  </si>
  <si>
    <t>Carex capillaris ssp. chlorostachys</t>
  </si>
  <si>
    <t>Carex capillaris ssp. robustior</t>
  </si>
  <si>
    <t>Carex capillaris var. elongata</t>
  </si>
  <si>
    <t>Carex capillaris var. fuscidula</t>
  </si>
  <si>
    <t>Carex capillaris var. major</t>
  </si>
  <si>
    <t>Carex arctogena</t>
  </si>
  <si>
    <t>Carex capitata var. arctogena</t>
  </si>
  <si>
    <t>Carex sparganioides var. cephaloidea</t>
  </si>
  <si>
    <t>Carex katahdinensis</t>
  </si>
  <si>
    <t>Carex crawfordii var. vigens</t>
  </si>
  <si>
    <t>Carex crinita var. minor</t>
  </si>
  <si>
    <t>Carex crinita var. simulans</t>
  </si>
  <si>
    <t>Carex bayardii</t>
  </si>
  <si>
    <t>Carex flava var. fertilis</t>
  </si>
  <si>
    <t>Carex allegheniensis</t>
  </si>
  <si>
    <t>Carex debilis ssp. pubera</t>
  </si>
  <si>
    <t>Carex debilis ssp. rudgei</t>
  </si>
  <si>
    <t>Carex flexuosa</t>
  </si>
  <si>
    <t>Carex virens</t>
  </si>
  <si>
    <t>Carex eleocharis</t>
  </si>
  <si>
    <t>Carex stenophylla</t>
  </si>
  <si>
    <t>Carex stenophylla ssp. eleocharis</t>
  </si>
  <si>
    <t>Carex stenophylla var. enervis</t>
  </si>
  <si>
    <t>Carex angustior</t>
  </si>
  <si>
    <t>Carex angustior var. gracilenta</t>
  </si>
  <si>
    <t>Carex cephalantha</t>
  </si>
  <si>
    <t>Carex echinata var. angustata</t>
  </si>
  <si>
    <t>Carex hawaiiensis</t>
  </si>
  <si>
    <t>Carex josselynii</t>
  </si>
  <si>
    <t>Carex laricina</t>
  </si>
  <si>
    <t>Carex leersii</t>
  </si>
  <si>
    <t>Carex muricata var. angustata</t>
  </si>
  <si>
    <t>Carex muricata var. cephalantha</t>
  </si>
  <si>
    <t>Carex muricata var. laricina</t>
  </si>
  <si>
    <t>Carex ormantha</t>
  </si>
  <si>
    <t>Carex phyllomanica var. angustata</t>
  </si>
  <si>
    <t>Carex phyllomanica var. ormantha</t>
  </si>
  <si>
    <t>Carex svensonis</t>
  </si>
  <si>
    <t>Carex stricta var. elongata</t>
  </si>
  <si>
    <t>Carex elyniformis</t>
  </si>
  <si>
    <t>Carex filifolia var. filifolia</t>
  </si>
  <si>
    <t>Carex glauca</t>
  </si>
  <si>
    <t>Carex flava var. gaspensis</t>
  </si>
  <si>
    <t>Carex flava var. graminis</t>
  </si>
  <si>
    <t>Carex flava var. laxior</t>
  </si>
  <si>
    <t>Carex flava var. rectirostra</t>
  </si>
  <si>
    <t>Carex nevadensis ssp. flavella</t>
  </si>
  <si>
    <t>Carex garberi ssp. bifaria</t>
  </si>
  <si>
    <t>Carex garberi var. bifaria</t>
  </si>
  <si>
    <t>Carex flaccosperma var. glaucodea</t>
  </si>
  <si>
    <t>Carex laxiflora var. gracillima</t>
  </si>
  <si>
    <t>Carex gracillima var. macerrima</t>
  </si>
  <si>
    <t>Carex granularis var. granularis</t>
  </si>
  <si>
    <t>Carex granularis var. haleana</t>
  </si>
  <si>
    <t>Carex granularis var. recta</t>
  </si>
  <si>
    <t>Carex haleana</t>
  </si>
  <si>
    <t>Carex rectior</t>
  </si>
  <si>
    <t>Carex shriveri</t>
  </si>
  <si>
    <t>Carex lunelliana</t>
  </si>
  <si>
    <t>Carex asa-grayi</t>
  </si>
  <si>
    <t>Carex grayi var. hispidula</t>
  </si>
  <si>
    <t>Carex amphibola var. turgida</t>
  </si>
  <si>
    <t>Carex crinita var. gynandra</t>
  </si>
  <si>
    <t>Carex dioica ssp. gynocrates</t>
  </si>
  <si>
    <t>Carex dioica var. gynocrates</t>
  </si>
  <si>
    <t>Carex parallela</t>
  </si>
  <si>
    <t>Carex parryana ssp. hallii</t>
  </si>
  <si>
    <t>Carex parryana var. hallii</t>
  </si>
  <si>
    <t>Carex parryana var. unica</t>
  </si>
  <si>
    <t>Carex rousseaui</t>
  </si>
  <si>
    <t>Carex stricta var. decora</t>
  </si>
  <si>
    <t>Carex curta var. robustior</t>
  </si>
  <si>
    <t>Carex complanata var. hirsuta</t>
  </si>
  <si>
    <t>Carex triceps</t>
  </si>
  <si>
    <t>Carex straminea var. invisa</t>
  </si>
  <si>
    <t>Carex houghtonii</t>
  </si>
  <si>
    <t>Carex impressa</t>
  </si>
  <si>
    <t>Carex lacustris var. laxiflora</t>
  </si>
  <si>
    <t>Carex riparia</t>
  </si>
  <si>
    <t>Carex riparia var. impressa</t>
  </si>
  <si>
    <t>Carex interior ssp. charlestonensis</t>
  </si>
  <si>
    <t>Carex interior var. keweenawensis</t>
  </si>
  <si>
    <t>Carex intumescens var. fernaldii</t>
  </si>
  <si>
    <t>Carex steudelii</t>
  </si>
  <si>
    <t>Carex riparia var. lacustris</t>
  </si>
  <si>
    <t>Carex stipata var. laevivaginata</t>
  </si>
  <si>
    <t>Carex canescens var. subloliacea</t>
  </si>
  <si>
    <t>Carex lanuginosa var. americana</t>
  </si>
  <si>
    <t>Carex lasiocarpa ssp. americana</t>
  </si>
  <si>
    <t>Carex anceps</t>
  </si>
  <si>
    <t>Carex laxiflora var. patulifolia</t>
  </si>
  <si>
    <t>Carex cephalophora var. angustifolia</t>
  </si>
  <si>
    <t>Carex cephalophora var. leavenworthii</t>
  </si>
  <si>
    <t>Carex lenticularis var. albimontana</t>
  </si>
  <si>
    <t>Carex lenticularis var. blakei</t>
  </si>
  <si>
    <t>Carex lenticularis var. eucycla</t>
  </si>
  <si>
    <t>Carex lenticularis var. merens</t>
  </si>
  <si>
    <t>Carex harperi</t>
  </si>
  <si>
    <t>Carex leptalea var. harperi</t>
  </si>
  <si>
    <t>Carex leptalea var. tayloris</t>
  </si>
  <si>
    <t>Carex laxiflora var. varians</t>
  </si>
  <si>
    <t>Carex livida var. grayana</t>
  </si>
  <si>
    <t>Carex lupulina var. pedunculata</t>
  </si>
  <si>
    <t>Carex magellanica var. irrigua</t>
  </si>
  <si>
    <t>Carex paupercula var. brevisquama</t>
  </si>
  <si>
    <t>Carex paupercula var. irrigua</t>
  </si>
  <si>
    <t>Carex paupercula var. pallens</t>
  </si>
  <si>
    <t>Carex tetanica var. meadii</t>
  </si>
  <si>
    <t>Carex cephalophora var. mesochorea</t>
  </si>
  <si>
    <t>Carex abacta</t>
  </si>
  <si>
    <t>Carex crinita var. mitchelliana</t>
  </si>
  <si>
    <t>Carex pairaei</t>
  </si>
  <si>
    <t>Carex stellulata</t>
  </si>
  <si>
    <t>Carex acuta</t>
  </si>
  <si>
    <t>Carex goodenowii</t>
  </si>
  <si>
    <t>Carex nigra var. strictiformis</t>
  </si>
  <si>
    <t>Carex vulgaris</t>
  </si>
  <si>
    <t>Carex angarae</t>
  </si>
  <si>
    <t>Carex norvegica var. inferalpina</t>
  </si>
  <si>
    <t>Carex vahlii var. inferalpina</t>
  </si>
  <si>
    <t>Carex laxiflora var. ormostachya</t>
  </si>
  <si>
    <t>Carex tracyi</t>
  </si>
  <si>
    <t>Carex paleacea var. transatlantica</t>
  </si>
  <si>
    <t>Carex pallescens var. neogaea</t>
  </si>
  <si>
    <t>Carex panicea var. microcarpa</t>
  </si>
  <si>
    <t>Carex nigromarginata var. elliptica</t>
  </si>
  <si>
    <t>Carex nigromarginata var. minor</t>
  </si>
  <si>
    <t>Carex lasiocarpa var. latifolia</t>
  </si>
  <si>
    <t>Carex marginata</t>
  </si>
  <si>
    <t>Carex pensylvanica var. glumabunda</t>
  </si>
  <si>
    <t>Carex pensylvanica var. marginata</t>
  </si>
  <si>
    <t>Carex pensylvanica var. vespertina</t>
  </si>
  <si>
    <t>Carex stolonifera</t>
  </si>
  <si>
    <t>Carex amphibola var. rigida</t>
  </si>
  <si>
    <t>Carex camporum</t>
  </si>
  <si>
    <t>Carex praticola var. subcoriacea</t>
  </si>
  <si>
    <t>Carex radiata var. staminata</t>
  </si>
  <si>
    <t>Carex rosea var. minor</t>
  </si>
  <si>
    <t>Carex rosea var. radiata</t>
  </si>
  <si>
    <t>Carex sylvicola</t>
  </si>
  <si>
    <t>Carex stygia</t>
  </si>
  <si>
    <t>Carex halophila</t>
  </si>
  <si>
    <t>Carex salina var. kattegatensis</t>
  </si>
  <si>
    <t>Carex brevipes</t>
  </si>
  <si>
    <t>Carex deflexa var. rossii</t>
  </si>
  <si>
    <t>Carex diversistylis</t>
  </si>
  <si>
    <t>Carex rostrata var. ambigens</t>
  </si>
  <si>
    <t>Carex miliaris</t>
  </si>
  <si>
    <t>Carex physocarpa</t>
  </si>
  <si>
    <t>Carex rhomalea</t>
  </si>
  <si>
    <t>Carex rotundata var. compacta</t>
  </si>
  <si>
    <t>Carex saxatilis ssp. laxa</t>
  </si>
  <si>
    <t>Carex saxatilis var. miliaris</t>
  </si>
  <si>
    <t>Carex saxatilis var. rhomalea</t>
  </si>
  <si>
    <t>Carex backii var. saximontana</t>
  </si>
  <si>
    <t>Carex scirpoidea var. convoluta</t>
  </si>
  <si>
    <t>Carex athabascensis</t>
  </si>
  <si>
    <t>Carex scirpiformis</t>
  </si>
  <si>
    <t>Carex scirpoidea var. scirpiformis</t>
  </si>
  <si>
    <t>Carex scoparia var. condensa</t>
  </si>
  <si>
    <t>Carex scoparia var. moniliformis</t>
  </si>
  <si>
    <t>Carex tribuloides var. moniliformis</t>
  </si>
  <si>
    <t>Carex aenea</t>
  </si>
  <si>
    <t>Carex foenea var. enervis</t>
  </si>
  <si>
    <t>Carex foenea var. foenea</t>
  </si>
  <si>
    <t>Carex foenea var. tuberculata</t>
  </si>
  <si>
    <t>Carex contigua</t>
  </si>
  <si>
    <t>Carex grahamii</t>
  </si>
  <si>
    <t>Carex mainensis</t>
  </si>
  <si>
    <t>Carex rostrata var. anticostensis</t>
  </si>
  <si>
    <t>Carex elachycarpa</t>
  </si>
  <si>
    <t>Carex muricata var. sterilis</t>
  </si>
  <si>
    <t>Kobresia elachycarpa</t>
  </si>
  <si>
    <t>Carex stipata var. uberior</t>
  </si>
  <si>
    <t>Carex uberior</t>
  </si>
  <si>
    <t>Carex richii</t>
  </si>
  <si>
    <t>Carex walteriana var. brevis</t>
  </si>
  <si>
    <t>Carex ignota</t>
  </si>
  <si>
    <t>Carex laxiflora var. angustifolia</t>
  </si>
  <si>
    <t>Carex stricta var. strictior</t>
  </si>
  <si>
    <t>Carex strictior</t>
  </si>
  <si>
    <t>Carex virescens var. swanii</t>
  </si>
  <si>
    <t>Carex tenera var. echinodes</t>
  </si>
  <si>
    <t>Carex retroflexa var. texensis</t>
  </si>
  <si>
    <t>Carex abbreviata</t>
  </si>
  <si>
    <t>Carex squarrosa var. typhina</t>
  </si>
  <si>
    <t>Carex abdita</t>
  </si>
  <si>
    <t>Carex inflata var. utriculata</t>
  </si>
  <si>
    <t>Carex rhynchophysa</t>
  </si>
  <si>
    <t>Carex rostrata var. utriculata</t>
  </si>
  <si>
    <t>Carex saltuensis</t>
  </si>
  <si>
    <t>Carex oblita</t>
  </si>
  <si>
    <t>Carex monile</t>
  </si>
  <si>
    <t>Carex raeana</t>
  </si>
  <si>
    <t>Carex costata</t>
  </si>
  <si>
    <t>Carex virescens var. costata</t>
  </si>
  <si>
    <t>Carex flava var. lepidocarpa</t>
  </si>
  <si>
    <t>Carex flava var. nelmesiana</t>
  </si>
  <si>
    <t>Carex demissa</t>
  </si>
  <si>
    <t>Carex oederi</t>
  </si>
  <si>
    <t>Carex oederi ssp. viridula</t>
  </si>
  <si>
    <t>Carex oederi var. recterostrata</t>
  </si>
  <si>
    <t>Carex serotina</t>
  </si>
  <si>
    <t>Carex setacea</t>
  </si>
  <si>
    <t>Carex willdenowii var. willdenowii</t>
  </si>
  <si>
    <t>Carex colorata</t>
  </si>
  <si>
    <t>Carex tetanica var. woodii</t>
  </si>
  <si>
    <t>Carpinus americana</t>
  </si>
  <si>
    <t>Carpinus betulus var. virginiana</t>
  </si>
  <si>
    <t>Carpinus caroliniana var. virginiana</t>
  </si>
  <si>
    <t>Carum velenovskyi</t>
  </si>
  <si>
    <t>Carya tomentosa</t>
  </si>
  <si>
    <t>Carya tomentosa var. subcoriacea</t>
  </si>
  <si>
    <t>Hicoria tomentosa</t>
  </si>
  <si>
    <t>Juglans alba</t>
  </si>
  <si>
    <t>Carya cordiformis var. latifolia</t>
  </si>
  <si>
    <t>Hicoria cordiformis</t>
  </si>
  <si>
    <t>Carya glabra var. glabra</t>
  </si>
  <si>
    <t>Carya glabra var. hirsuta</t>
  </si>
  <si>
    <t>Carya glabra var. megacarpa</t>
  </si>
  <si>
    <t>Carya leiodermis</t>
  </si>
  <si>
    <t>Carya magnifloridana</t>
  </si>
  <si>
    <t>Carya microcarpa</t>
  </si>
  <si>
    <t>Carya ovalis var. hirsuta</t>
  </si>
  <si>
    <t>Hicoria austrina</t>
  </si>
  <si>
    <t>Hicoria glabra</t>
  </si>
  <si>
    <t>Hicoria glabra var. hirsuta</t>
  </si>
  <si>
    <t>Carya oliviformis</t>
  </si>
  <si>
    <t>Carya pecan</t>
  </si>
  <si>
    <t>Hicoria pecan</t>
  </si>
  <si>
    <t>Hicoria laciniosa</t>
  </si>
  <si>
    <t>Carya glabra var. odorata</t>
  </si>
  <si>
    <t>Carya ovalis var. mollis</t>
  </si>
  <si>
    <t>Carya ovalis var. obcordata</t>
  </si>
  <si>
    <t>Carya ovalis var. obovalis</t>
  </si>
  <si>
    <t>Carya ovalis var. odorata</t>
  </si>
  <si>
    <t>Hicoria ovalis</t>
  </si>
  <si>
    <t>Carya ovata var. fraxinifolia</t>
  </si>
  <si>
    <t>Carya ovata var. nuttallii</t>
  </si>
  <si>
    <t>Carya ovata var. pubescens</t>
  </si>
  <si>
    <t>Hicoria alba</t>
  </si>
  <si>
    <t>Hicoria borealis</t>
  </si>
  <si>
    <t>Hicoria ovata</t>
  </si>
  <si>
    <t>Castanea americana</t>
  </si>
  <si>
    <t>Castanea bungeana</t>
  </si>
  <si>
    <t>Castanea formosana</t>
  </si>
  <si>
    <t>Castanea vesca</t>
  </si>
  <si>
    <t>Castanea vulgaris</t>
  </si>
  <si>
    <t>Castilleja ludoviciana</t>
  </si>
  <si>
    <t>Castilleja acuminata</t>
  </si>
  <si>
    <t>Castilleja pallida ssp. septentrionalis</t>
  </si>
  <si>
    <t>Castilleja pallida var. septentrionalis</t>
  </si>
  <si>
    <t>Aira aquatica</t>
  </si>
  <si>
    <t>Catabrosa aquatica var. uniflora</t>
  </si>
  <si>
    <t>Catalpa catalpa</t>
  </si>
  <si>
    <t>Desmazeria rigida</t>
  </si>
  <si>
    <t>Poa rigida</t>
  </si>
  <si>
    <t>Scleropoa rigida</t>
  </si>
  <si>
    <t>Caulophyllum thalictroides var. giganteum</t>
  </si>
  <si>
    <t>Ceanothus americanus var. intermedius</t>
  </si>
  <si>
    <t>Ceanothus americanus var. pitcheri</t>
  </si>
  <si>
    <t>Ceanothus intermedius</t>
  </si>
  <si>
    <t>Ceanothus herbaceus var. pubescens</t>
  </si>
  <si>
    <t>Ceanothus ovatus</t>
  </si>
  <si>
    <t>Ceanothus ovatus var. pubescens</t>
  </si>
  <si>
    <t>Ceanothus pubescens</t>
  </si>
  <si>
    <t>Ceanothus oreganus</t>
  </si>
  <si>
    <t>Celosia argentea var. cristata</t>
  </si>
  <si>
    <t>Celosia cristata</t>
  </si>
  <si>
    <t>Celosia margaritacea</t>
  </si>
  <si>
    <t>Celtis canina</t>
  </si>
  <si>
    <t>Celtis occidentalis var. canina</t>
  </si>
  <si>
    <t>Celtis occidentalis var. cordata</t>
  </si>
  <si>
    <t>Celtis occidentalis var. crassifolia</t>
  </si>
  <si>
    <t>Celtis occidentalis var. occidentalis</t>
  </si>
  <si>
    <t>Celtis occidentalis var. pumila</t>
  </si>
  <si>
    <t>Celtis pumila</t>
  </si>
  <si>
    <t>Celtis pumila var. deamii</t>
  </si>
  <si>
    <t>Celtis georgiana</t>
  </si>
  <si>
    <t>Celtis laevigata var. smallii</t>
  </si>
  <si>
    <t>Celtis mississippiensis</t>
  </si>
  <si>
    <t>Celtis occidentalis var. georgiana</t>
  </si>
  <si>
    <t>Celtis pumila var. georgiana</t>
  </si>
  <si>
    <t>Celtis smallii</t>
  </si>
  <si>
    <t>Celtis tenuifolia var. georgiana</t>
  </si>
  <si>
    <t>Celtis tenuifolia var. soperi</t>
  </si>
  <si>
    <t>Cenchrus barbatus</t>
  </si>
  <si>
    <t>Cenchrus catharticus</t>
  </si>
  <si>
    <t>Cenchrus carolinianus</t>
  </si>
  <si>
    <t>Cenchrus incertus</t>
  </si>
  <si>
    <t>Cenchrus parviceps</t>
  </si>
  <si>
    <t>Cenchrus pauciflorus</t>
  </si>
  <si>
    <t>Leucacantha cyanus</t>
  </si>
  <si>
    <t>Acosta diffusa</t>
  </si>
  <si>
    <t>Centaurea montana var. alba</t>
  </si>
  <si>
    <t>Centaurea nigra var. radiata</t>
  </si>
  <si>
    <t>Centaurea debeauxii ssp. thuillieri</t>
  </si>
  <si>
    <t>Centaurea dubia ssp. vochinensis</t>
  </si>
  <si>
    <t>Centaurea pratensis</t>
  </si>
  <si>
    <t>Centaurea vochinensis</t>
  </si>
  <si>
    <t>Centaurea austriaca</t>
  </si>
  <si>
    <t>Centaurea scabiosa var. vertesensis</t>
  </si>
  <si>
    <t>Leucantha solstitialis</t>
  </si>
  <si>
    <t>Centaurea dubia</t>
  </si>
  <si>
    <t>Centaurium minus</t>
  </si>
  <si>
    <t>Erythraea centaurium</t>
  </si>
  <si>
    <t>Artemisia minima</t>
  </si>
  <si>
    <t>Cephalanthus occidentalis var. californicus</t>
  </si>
  <si>
    <t>Cephalanthus occidentalis var. pubescens</t>
  </si>
  <si>
    <t>Cephalaria tatarica</t>
  </si>
  <si>
    <t>Cerastium alsophilum</t>
  </si>
  <si>
    <t>Cerastium angustatum</t>
  </si>
  <si>
    <t>Cerastium arvense var. angustifolium</t>
  </si>
  <si>
    <t>Cerastium arvense var. latifolium</t>
  </si>
  <si>
    <t>Cerastium arvense var. purpurascens</t>
  </si>
  <si>
    <t>Cerastium arvense var. viscidulum</t>
  </si>
  <si>
    <t>Cerastium campestre</t>
  </si>
  <si>
    <t>Cerastium confertum</t>
  </si>
  <si>
    <t>Cerastium effusum</t>
  </si>
  <si>
    <t>Cerastium elongatum</t>
  </si>
  <si>
    <t>Cerastium graminifolium</t>
  </si>
  <si>
    <t>Cerastium latifolium</t>
  </si>
  <si>
    <t>Cerastium nitidum</t>
  </si>
  <si>
    <t>Cerastium occidentale</t>
  </si>
  <si>
    <t>Cerastium oreophilum</t>
  </si>
  <si>
    <t>Cerastium patulum</t>
  </si>
  <si>
    <t>Cerastium scopulorum</t>
  </si>
  <si>
    <t>Cerastium sonnei</t>
  </si>
  <si>
    <t>Cerastium strictum</t>
  </si>
  <si>
    <t>Cerastium subulatum</t>
  </si>
  <si>
    <t>Cerastium tenuifolium</t>
  </si>
  <si>
    <t>Cerastium vestitum</t>
  </si>
  <si>
    <t>Cerastium brachypodum var. compactum</t>
  </si>
  <si>
    <t>Cerastium nutans var. brachypodum</t>
  </si>
  <si>
    <t>Cerastium tetrandrum</t>
  </si>
  <si>
    <t>Cerastium adsurgens</t>
  </si>
  <si>
    <t>Cerastium fontanum ssp. holosteoides</t>
  </si>
  <si>
    <t>Cerastium fontanum ssp. triviale</t>
  </si>
  <si>
    <t>Cerastium holosteoides</t>
  </si>
  <si>
    <t>Cerastium holosteoides var. vulgare</t>
  </si>
  <si>
    <t>Cerastium triviale</t>
  </si>
  <si>
    <t>Cerastium vulgatum var. hirsutum</t>
  </si>
  <si>
    <t>Cerastium vulgatum var. holosteoides</t>
  </si>
  <si>
    <t>Cerastium acutatum</t>
  </si>
  <si>
    <t>Cerastium glomeratum var. apetalum</t>
  </si>
  <si>
    <t>Cerastium longepedunculatum</t>
  </si>
  <si>
    <t>Cerastium nutans var. occidentale</t>
  </si>
  <si>
    <t>Ceratocephala falcata</t>
  </si>
  <si>
    <t>Ceratocephala orthoceras</t>
  </si>
  <si>
    <t>Ranunculus falcatus</t>
  </si>
  <si>
    <t>Ranunculus testiculatus</t>
  </si>
  <si>
    <t>Ceratophyllum apiculatum</t>
  </si>
  <si>
    <t>Ceratophyllum demersum var. apiculatum</t>
  </si>
  <si>
    <t>Ceratophyllum demersum var. echinatum</t>
  </si>
  <si>
    <t>Ceratophyllum submersum var. echinatum</t>
  </si>
  <si>
    <t>Chaenactis gillespiei</t>
  </si>
  <si>
    <t>Chaenactis latifolia</t>
  </si>
  <si>
    <t>Chaenactis mexicana</t>
  </si>
  <si>
    <t>Chaenactis stevioides var. brachypappa</t>
  </si>
  <si>
    <t>Chaenactis stevioides var. thornberi</t>
  </si>
  <si>
    <t>Cydonia japonica</t>
  </si>
  <si>
    <t>Chaenomeles lagenaria</t>
  </si>
  <si>
    <t>Chaerophyllum shortii</t>
  </si>
  <si>
    <t>Chaerophyllum floridanum</t>
  </si>
  <si>
    <t>Chaerophyllum procumbens var. tainturieri</t>
  </si>
  <si>
    <t>Chaerophyllum tainturieri var. floridanum</t>
  </si>
  <si>
    <t>Chaerophyllum texanum</t>
  </si>
  <si>
    <t>Leonurus marrubiastrum</t>
  </si>
  <si>
    <t>Cassia brachiata</t>
  </si>
  <si>
    <t>Cassia chamaecrista</t>
  </si>
  <si>
    <t>Cassia fasciculata var. brachiata</t>
  </si>
  <si>
    <t>Cassia fasciculata var. depressa</t>
  </si>
  <si>
    <t>Cassia fasciculata var. ferrisiae</t>
  </si>
  <si>
    <t>Cassia fasciculata var. puberula</t>
  </si>
  <si>
    <t>Cassia fasciculata var. robusta</t>
  </si>
  <si>
    <t>Cassia fasciculata var. rostrata</t>
  </si>
  <si>
    <t>Cassia fasciculata var. tracyi</t>
  </si>
  <si>
    <t>Cassia mississippiensis</t>
  </si>
  <si>
    <t>Cassia robusta</t>
  </si>
  <si>
    <t>Cassia rostrata</t>
  </si>
  <si>
    <t>Chamaecrista brachiata</t>
  </si>
  <si>
    <t>Chamaecrista depressa</t>
  </si>
  <si>
    <t>Chamaecrista fasciculata var. brachiata</t>
  </si>
  <si>
    <t>Chamaecrista littoralis</t>
  </si>
  <si>
    <t>Chamaecrista mississippiensis</t>
  </si>
  <si>
    <t>Chamaecrista robusta</t>
  </si>
  <si>
    <t>Chamaecrista rostrata</t>
  </si>
  <si>
    <t>Chamaecrista tracyi</t>
  </si>
  <si>
    <t>Cassia aspera var. mohrii</t>
  </si>
  <si>
    <t>Cassia nictitans var. commixta</t>
  </si>
  <si>
    <t>Cassia nictitans var. hebecarpa</t>
  </si>
  <si>
    <t>Cassia nictitans var. leiocarpa</t>
  </si>
  <si>
    <t>Chamaecrista mohrii</t>
  </si>
  <si>
    <t>Chamaecrista multipinnata</t>
  </si>
  <si>
    <t>Chamaecrista nictitans var. hebecarpa</t>
  </si>
  <si>
    <t>Chamaecrista nictitans var. leiocarpa</t>
  </si>
  <si>
    <t>Chamaecrista procumbens</t>
  </si>
  <si>
    <t>Chamaecyparis henryae</t>
  </si>
  <si>
    <t>Chamaecyparis thyoides var. henryae</t>
  </si>
  <si>
    <t>Cassandra calyculata var. angustifolia</t>
  </si>
  <si>
    <t>Cassandra calyculata var. latifolia</t>
  </si>
  <si>
    <t>Chamaedaphne calyculata var. angustifolia</t>
  </si>
  <si>
    <t>Chamaedaphne calyculata var. latifolia</t>
  </si>
  <si>
    <t>Chamaedaphne calyculata var. nana</t>
  </si>
  <si>
    <t>Chamaelirium obovale</t>
  </si>
  <si>
    <t>Veratrum luteum</t>
  </si>
  <si>
    <t>Anthemis nobilis</t>
  </si>
  <si>
    <t>Euphorbia glyptosperma</t>
  </si>
  <si>
    <t>Euphorbia hirta</t>
  </si>
  <si>
    <t>Euphorbia pilulifera</t>
  </si>
  <si>
    <t>Chamaesyce mathewsii</t>
  </si>
  <si>
    <t>Chamaesyce supina</t>
  </si>
  <si>
    <t>Chamaesyce tracyi</t>
  </si>
  <si>
    <t>Euphorbia supina</t>
  </si>
  <si>
    <t>Chamaesyce missurica var. calcicola</t>
  </si>
  <si>
    <t>Chamaesyce missurica var. petaloidea</t>
  </si>
  <si>
    <t>Chamaesyce nuttallii</t>
  </si>
  <si>
    <t>Chamaesyce petaloidea</t>
  </si>
  <si>
    <t>Chamaesyce zygophylloides</t>
  </si>
  <si>
    <t>Euphorbia missurica</t>
  </si>
  <si>
    <t>Euphorbia missurica var. intermedia</t>
  </si>
  <si>
    <t>Euphorbia missurica var. petaloidea</t>
  </si>
  <si>
    <t>Euphorbia nuttallii</t>
  </si>
  <si>
    <t>Euphorbia petaloidea</t>
  </si>
  <si>
    <t>Chamaesyce preslii</t>
  </si>
  <si>
    <t>Euphorbia preslii</t>
  </si>
  <si>
    <t>Euphorbia chamaesyce</t>
  </si>
  <si>
    <t>Euphorbia prostrata</t>
  </si>
  <si>
    <t>Euphorbia serpens</t>
  </si>
  <si>
    <t>Euphorbia stictospora</t>
  </si>
  <si>
    <t>Chamaesyce rafinesquei</t>
  </si>
  <si>
    <t>Euphorbia vermiculata</t>
  </si>
  <si>
    <t>Chamaenerion angustifolium</t>
  </si>
  <si>
    <t>Chamerion spicatum</t>
  </si>
  <si>
    <t>Epilobium angustifolium var. intermedium</t>
  </si>
  <si>
    <t>Chamaenerion angustifolium ssp. circumvagum</t>
  </si>
  <si>
    <t>Chamerion angustifolium var. canescens</t>
  </si>
  <si>
    <t>Chamerion danielsii</t>
  </si>
  <si>
    <t>Chamerion platyphyllum</t>
  </si>
  <si>
    <t>Epilobium angustifolium ssp. circumvagum</t>
  </si>
  <si>
    <t>Epilobium angustifolium ssp. macrophyllum</t>
  </si>
  <si>
    <t>Epilobium angustifolium var. abbreviatum</t>
  </si>
  <si>
    <t>Epilobium angustifolium var. canescens</t>
  </si>
  <si>
    <t>Epilobium angustifolium var. macrophyllum</t>
  </si>
  <si>
    <t>Epilobium angustifolium var. platyphyllum</t>
  </si>
  <si>
    <t>Uniola latifolia</t>
  </si>
  <si>
    <t>Uniola laxa</t>
  </si>
  <si>
    <t>Cheilanthes vestita</t>
  </si>
  <si>
    <t>Chelone chlorantha</t>
  </si>
  <si>
    <t>Chelone glabra var. chlorantha</t>
  </si>
  <si>
    <t>Chelone glabra var. dilatata</t>
  </si>
  <si>
    <t>Chelone glabra var. elatior</t>
  </si>
  <si>
    <t>Chelone glabra var. elongata</t>
  </si>
  <si>
    <t>Chelone glabra var. linifolia</t>
  </si>
  <si>
    <t>Chelone glabra var. ochroleuca</t>
  </si>
  <si>
    <t>Chelone glabra var. typica</t>
  </si>
  <si>
    <t>Chelone montana</t>
  </si>
  <si>
    <t>Chenopodium album var. lanceolatum</t>
  </si>
  <si>
    <t>Chenopodium album var. polymorphum</t>
  </si>
  <si>
    <t>Chenopodium amaranticolor</t>
  </si>
  <si>
    <t>Chenopodium giganteum</t>
  </si>
  <si>
    <t>Chenopodium lanceolatum</t>
  </si>
  <si>
    <t>Chenopodium suecicum</t>
  </si>
  <si>
    <t>Chenopodium missouriense</t>
  </si>
  <si>
    <t>Chenopodium missouriense var. bushianum</t>
  </si>
  <si>
    <t>Chenopodium paganum</t>
  </si>
  <si>
    <t>Chenopodium album ssp. dacoticum</t>
  </si>
  <si>
    <t>Chenopodium album ssp. fallax</t>
  </si>
  <si>
    <t>Ambrina ambrosioides</t>
  </si>
  <si>
    <t>Chenopodium ambrosioides ssp. euambrosioides</t>
  </si>
  <si>
    <t>Chenopodium ambrosioides var. anthelminticum</t>
  </si>
  <si>
    <t>Chenopodium ambrosioides var. chilense</t>
  </si>
  <si>
    <t>Chenopodium ambrosioides var. typicum</t>
  </si>
  <si>
    <t>Chenopodium ambrosioides var. vagans</t>
  </si>
  <si>
    <t>Chenopodium obovatum</t>
  </si>
  <si>
    <t>Chenopodium retusum</t>
  </si>
  <si>
    <t>Teloxys ambrosioides</t>
  </si>
  <si>
    <t>Teloxys vagans</t>
  </si>
  <si>
    <t>Teloxys aristata</t>
  </si>
  <si>
    <t>Botrydium botrys</t>
  </si>
  <si>
    <t>Teloxys botrys</t>
  </si>
  <si>
    <t>Blitum capitatum</t>
  </si>
  <si>
    <t>Blitum virgatum</t>
  </si>
  <si>
    <t>Chenopodium capitatum var. parvicapitatum</t>
  </si>
  <si>
    <t>Chenopodium virgatum</t>
  </si>
  <si>
    <t>Morocarpus foliosus</t>
  </si>
  <si>
    <t>Chenopodium glaucum ssp. euglaucum</t>
  </si>
  <si>
    <t>Chenopodium graveolens var. neomexicanum</t>
  </si>
  <si>
    <t>Chenopodium incisum</t>
  </si>
  <si>
    <t>Chenopodium incisum var. neomexicanum</t>
  </si>
  <si>
    <t>Teloxys graveolens</t>
  </si>
  <si>
    <t>Chenopodium rubrum var. humile</t>
  </si>
  <si>
    <t>Roubieva multifida</t>
  </si>
  <si>
    <t>Teloxys multifida</t>
  </si>
  <si>
    <t>Chenopodium album var. viride</t>
  </si>
  <si>
    <t>Chenopodium viride</t>
  </si>
  <si>
    <t>Blitum hastatum</t>
  </si>
  <si>
    <t>Chenopodium albescens</t>
  </si>
  <si>
    <t>Chenopodium desiccatum var. leptophylloides</t>
  </si>
  <si>
    <t>Chenopodium pratericola ssp. eupratericola</t>
  </si>
  <si>
    <t>Chenopodium pratericola var. leptophylloides</t>
  </si>
  <si>
    <t>Chenopodium carinatum</t>
  </si>
  <si>
    <t>Teloxys pumilio</t>
  </si>
  <si>
    <t>Chenopodium glaucum ssp. salinum</t>
  </si>
  <si>
    <t>Chenopodium glaucum var. pulchrum</t>
  </si>
  <si>
    <t>Chenopodium glaucum var. salinum</t>
  </si>
  <si>
    <t>Chenopodium gigantospermum</t>
  </si>
  <si>
    <t>Chenopodium hybridum</t>
  </si>
  <si>
    <t>Chenopodium hybridum ssp. gigantospermum</t>
  </si>
  <si>
    <t>Chenopodium hybridum var. gigantospermum</t>
  </si>
  <si>
    <t>Chenopodium hybridum var. simplex</t>
  </si>
  <si>
    <t>Chenopodium gigantospermum var. standleyanum</t>
  </si>
  <si>
    <t>Chenopodium hybridum var. standleyanum</t>
  </si>
  <si>
    <t>Chenopodium leptophyllum var. subglabrum</t>
  </si>
  <si>
    <t>Chenopodium urbicum var. intermedium</t>
  </si>
  <si>
    <t>Chimaphila maculata var. dasystemma</t>
  </si>
  <si>
    <t>Chionanthus virginicus var. maritimus</t>
  </si>
  <si>
    <t>Chionodoxa luciliae</t>
  </si>
  <si>
    <t>Arctanthemum arcticum ssp. polare</t>
  </si>
  <si>
    <t>Chrysanthemum arcticum var. polare</t>
  </si>
  <si>
    <t>Dendranthema arcticum ssp. polare</t>
  </si>
  <si>
    <t>Dendranthema hultenii</t>
  </si>
  <si>
    <t>Chrysanthemum morifolium</t>
  </si>
  <si>
    <t>Dendranthema grandiflorum</t>
  </si>
  <si>
    <t>Dendranthema morifolium</t>
  </si>
  <si>
    <t>Chrysopsis mariana var. macradenia</t>
  </si>
  <si>
    <t>Heterotheca mariana var. macradenia</t>
  </si>
  <si>
    <t>Inula mariana</t>
  </si>
  <si>
    <t>Cichorium intybus var. foliosum</t>
  </si>
  <si>
    <t>Cichorium intybus var. sativum</t>
  </si>
  <si>
    <t>Cicuta occidentalis</t>
  </si>
  <si>
    <t>Cicuta bolanderi</t>
  </si>
  <si>
    <t>Cicuta curtissii</t>
  </si>
  <si>
    <t>Cicuta maculata var. curtissii</t>
  </si>
  <si>
    <t>Cinna arundinacea var. inexpansa</t>
  </si>
  <si>
    <t>Circaea canadensis</t>
  </si>
  <si>
    <t>Circaea canadensis var. virginiana</t>
  </si>
  <si>
    <t>Circaea latifolia</t>
  </si>
  <si>
    <t>Circaea lutetiana var. canadensis</t>
  </si>
  <si>
    <t>Circaea quadrisulcata ssp. canadensis</t>
  </si>
  <si>
    <t>Circaea quadrisulcata var. canadensis</t>
  </si>
  <si>
    <t>Carduus altissimus</t>
  </si>
  <si>
    <t>Cirsium altissimum var. biltmoreanum</t>
  </si>
  <si>
    <t>Breea arvensis</t>
  </si>
  <si>
    <t>Breea incana</t>
  </si>
  <si>
    <t>Carduus arvensis</t>
  </si>
  <si>
    <t>Cirsium arvense var. argenteum</t>
  </si>
  <si>
    <t>Cirsium arvense var. horridum</t>
  </si>
  <si>
    <t>Cirsium arvense var. integrifolium</t>
  </si>
  <si>
    <t>Cirsium arvense var. mite</t>
  </si>
  <si>
    <t>Cirsium arvense var. vestitum</t>
  </si>
  <si>
    <t>Cirsium incanum</t>
  </si>
  <si>
    <t>Cirsium setosum</t>
  </si>
  <si>
    <t>Serratula arvensis</t>
  </si>
  <si>
    <t>Carduus discolor</t>
  </si>
  <si>
    <t>Cirsium nebraskense var. discissum</t>
  </si>
  <si>
    <t>Cirsium oblanceolatum</t>
  </si>
  <si>
    <t>Cirsium pumilum ssp. hillii</t>
  </si>
  <si>
    <t>Cirsium pumilum var. hillii</t>
  </si>
  <si>
    <t>Carduus pinetorum</t>
  </si>
  <si>
    <t>Carduus smallii</t>
  </si>
  <si>
    <t>Carduus spinosissimus</t>
  </si>
  <si>
    <t>Cirsium horridulum var. elliottii</t>
  </si>
  <si>
    <t>Cirsium smallii</t>
  </si>
  <si>
    <t>Cirsium spinosissimum</t>
  </si>
  <si>
    <t>Carduus muticus</t>
  </si>
  <si>
    <t>Cirsium bigelovii</t>
  </si>
  <si>
    <t>Cirsium muticum var. monticola</t>
  </si>
  <si>
    <t>Cirsium muticum var. subpinnatifidum</t>
  </si>
  <si>
    <t>Carduus pumilus</t>
  </si>
  <si>
    <t>Cirsium odoratum</t>
  </si>
  <si>
    <t>Carduus helleri</t>
  </si>
  <si>
    <t>Carduus undulatus</t>
  </si>
  <si>
    <t>Cirsium helleri</t>
  </si>
  <si>
    <t>Cirsium megacephalum</t>
  </si>
  <si>
    <t>Cirsium ochrocentrum var. helleri</t>
  </si>
  <si>
    <t>Cirsium undulatum var. megacephalum</t>
  </si>
  <si>
    <t>Cnicus undulatus var. megacephalus</t>
  </si>
  <si>
    <t>Carduus lanceolatus</t>
  </si>
  <si>
    <t>Carduus vulgaris</t>
  </si>
  <si>
    <t>Cirsium lanceolatum</t>
  </si>
  <si>
    <t>Cirsium lanceolatum var. hypoleucum</t>
  </si>
  <si>
    <t>Citrullus vulgaris var. citroides</t>
  </si>
  <si>
    <t>Citrullus citrullus</t>
  </si>
  <si>
    <t>Citrullus vulgaris</t>
  </si>
  <si>
    <t>Momordica lanata</t>
  </si>
  <si>
    <t>Mariscus mariscoides</t>
  </si>
  <si>
    <t>Cladrastis lutea</t>
  </si>
  <si>
    <t>Sophora kentukea</t>
  </si>
  <si>
    <t>Claytonia perfoliata var. angustifolia</t>
  </si>
  <si>
    <t>Limnia perfoliata</t>
  </si>
  <si>
    <t>Montia perfoliata</t>
  </si>
  <si>
    <t>Montia sibirica</t>
  </si>
  <si>
    <t>Claytonia simsii</t>
  </si>
  <si>
    <t>Claytonia virginica var. simsii</t>
  </si>
  <si>
    <t>Claytonia media</t>
  </si>
  <si>
    <t>Claytonia robusta</t>
  </si>
  <si>
    <t>Coriflora ochroleuca</t>
  </si>
  <si>
    <t>Viorna ochroleuca</t>
  </si>
  <si>
    <t>Viorna ovata</t>
  </si>
  <si>
    <t>Clematis filifera</t>
  </si>
  <si>
    <t>Clematis pitcheri var. filifera</t>
  </si>
  <si>
    <t>Coriflora pitcheri</t>
  </si>
  <si>
    <t>Viorna pitcheri</t>
  </si>
  <si>
    <t>Clematis beadlei</t>
  </si>
  <si>
    <t>Clematis gattingeri</t>
  </si>
  <si>
    <t>Clematis viorna var. flaccida</t>
  </si>
  <si>
    <t>Coriflora beadlei</t>
  </si>
  <si>
    <t>Coriflora gattingeri</t>
  </si>
  <si>
    <t>Coriflora viorna</t>
  </si>
  <si>
    <t>Viorna beadlei</t>
  </si>
  <si>
    <t>Viorna flaccida</t>
  </si>
  <si>
    <t>Viorna gattingeri</t>
  </si>
  <si>
    <t>Viorna ridgwayi</t>
  </si>
  <si>
    <t>Viorna viorna</t>
  </si>
  <si>
    <t>Clematis virginiana var. missouriensis</t>
  </si>
  <si>
    <t>Viticella viticella</t>
  </si>
  <si>
    <t>Cleome arborea</t>
  </si>
  <si>
    <t>Cleome hasslerana</t>
  </si>
  <si>
    <t>Cleome serrulata var. angusta</t>
  </si>
  <si>
    <t>Clethra alnifolia var. tomentosa</t>
  </si>
  <si>
    <t>Clethra tomentosa</t>
  </si>
  <si>
    <t>Calamintha arkansana</t>
  </si>
  <si>
    <t>Calamintha glabella var. angustifolia</t>
  </si>
  <si>
    <t>Clinopodium glabrum</t>
  </si>
  <si>
    <t>Hedeoma arkansana</t>
  </si>
  <si>
    <t>Hedeoma glabra</t>
  </si>
  <si>
    <t>Satureja glabella var. angustifolia</t>
  </si>
  <si>
    <t>Satureja glabra</t>
  </si>
  <si>
    <t>Calamintha vulgaris</t>
  </si>
  <si>
    <t>Clinopodium vulgare var. neogaea</t>
  </si>
  <si>
    <t>Satureja vulgaris</t>
  </si>
  <si>
    <t>Satureja vulgaris var. diminuta</t>
  </si>
  <si>
    <t>Satureja vulgaris var. neogaea</t>
  </si>
  <si>
    <t>Dracaena borealis</t>
  </si>
  <si>
    <t>Clintonia alleghaniensis</t>
  </si>
  <si>
    <t>Xeniatrum umbellulatum</t>
  </si>
  <si>
    <t>Martiusia mariana</t>
  </si>
  <si>
    <t>Centaurea benedicta</t>
  </si>
  <si>
    <t>Cirsium pugnax</t>
  </si>
  <si>
    <t>Antirrhinum tenellum</t>
  </si>
  <si>
    <t>Collinsia grandiflora var. pusilla</t>
  </si>
  <si>
    <t>Collinsia tenella</t>
  </si>
  <si>
    <t>Comandra pallida</t>
  </si>
  <si>
    <t>Comandra umbellata var. angustifolia</t>
  </si>
  <si>
    <t>Comandra umbellata var. pallida</t>
  </si>
  <si>
    <t>Comandra richardsiana</t>
  </si>
  <si>
    <t>Potentilla palustris var. parvifolia</t>
  </si>
  <si>
    <t>Potentilla palustris var. villosa</t>
  </si>
  <si>
    <t>Commelina communis var. communis</t>
  </si>
  <si>
    <t>Commelina communis var. ludens</t>
  </si>
  <si>
    <t>Commelina debilis</t>
  </si>
  <si>
    <t>Commelina willdenowii</t>
  </si>
  <si>
    <t>Commelina longicaulis</t>
  </si>
  <si>
    <t>Commelina angustifolia</t>
  </si>
  <si>
    <t>Commelina crispa</t>
  </si>
  <si>
    <t>Commelina erecta var. crispa</t>
  </si>
  <si>
    <t>Commelina nashii</t>
  </si>
  <si>
    <t>Commelina erecta var. greenei</t>
  </si>
  <si>
    <t>Commelina elegans</t>
  </si>
  <si>
    <t>Commelina saxicola</t>
  </si>
  <si>
    <t>Commelina deficiens</t>
  </si>
  <si>
    <t>Commelina longifolia</t>
  </si>
  <si>
    <t>Comptonia peregrina var. aspleniifolia</t>
  </si>
  <si>
    <t>Myrica aspleniifolia</t>
  </si>
  <si>
    <t>Myrica aspleniifolia var. tomentosa</t>
  </si>
  <si>
    <t>Myrica peregrina</t>
  </si>
  <si>
    <t>Conioselinum pumilum</t>
  </si>
  <si>
    <t>Eupatorium coelestinum</t>
  </si>
  <si>
    <t>Orobanche americana</t>
  </si>
  <si>
    <t>Brassica orientalis</t>
  </si>
  <si>
    <t>Consolida ambigua</t>
  </si>
  <si>
    <t>Delphinium ajacis</t>
  </si>
  <si>
    <t>Delphinium ambiguum</t>
  </si>
  <si>
    <t>Delphinium orientale</t>
  </si>
  <si>
    <t>Delphinium consolida</t>
  </si>
  <si>
    <t>Convolvulus ambigens</t>
  </si>
  <si>
    <t>Convolvulus incanus</t>
  </si>
  <si>
    <t>Strophocaulos arvensis</t>
  </si>
  <si>
    <t>Erigeron canadensis</t>
  </si>
  <si>
    <t>Leptilon canadense</t>
  </si>
  <si>
    <t>Erigeron canadensis var. glabratus</t>
  </si>
  <si>
    <t>Conyza parva</t>
  </si>
  <si>
    <t>Erigeron canadensis var. pusillus</t>
  </si>
  <si>
    <t>Erigeron pusillus</t>
  </si>
  <si>
    <t>Leptilon pusillum</t>
  </si>
  <si>
    <t>Erigeron divaricatus</t>
  </si>
  <si>
    <t>Leptilon divaricatum</t>
  </si>
  <si>
    <t>Coptis groenlandica</t>
  </si>
  <si>
    <t>Coptis trifolia ssp. groenlandica</t>
  </si>
  <si>
    <t>Coptis trifolia var. groenlandica</t>
  </si>
  <si>
    <t>Corallorrhiza</t>
  </si>
  <si>
    <t>Corallorhiza maculata var. flavida</t>
  </si>
  <si>
    <t>Corallorhiza multiflora</t>
  </si>
  <si>
    <t>Corallorhiza maculata ssp. occidentalis</t>
  </si>
  <si>
    <t>Corallorhiza maculata var. immaculata</t>
  </si>
  <si>
    <t>Corallorhiza maculata var. intermedia</t>
  </si>
  <si>
    <t>Corallorhiza maculata var. punicea</t>
  </si>
  <si>
    <t>Corallorrhiza odontorhiza</t>
  </si>
  <si>
    <t>Corallorhiza ochroleuca</t>
  </si>
  <si>
    <t>Corallorhiza striata var. flavida</t>
  </si>
  <si>
    <t>Corallorhiza striata var. ochroleuca</t>
  </si>
  <si>
    <t>Corallorhiza corallorhiza</t>
  </si>
  <si>
    <t>Corallorhiza trifida var. verna</t>
  </si>
  <si>
    <t>Corallorrhiza corallorrhiza</t>
  </si>
  <si>
    <t>Corallorrhiza trifida var. verna</t>
  </si>
  <si>
    <t>Corallorrhiza wisteriana</t>
  </si>
  <si>
    <t>Calliopsis basalis</t>
  </si>
  <si>
    <t>Coreopsis drummondii</t>
  </si>
  <si>
    <t>Coreopsis crassifolia</t>
  </si>
  <si>
    <t>Coreopsis heterogyna</t>
  </si>
  <si>
    <t>Coreopsis lanceolata var. villosa</t>
  </si>
  <si>
    <t>Coreopsis major var. oemleri</t>
  </si>
  <si>
    <t>Coreopsis major var. rigida</t>
  </si>
  <si>
    <t>Coreopsis major var. stellata</t>
  </si>
  <si>
    <t>Coreopsis cardaminefolia</t>
  </si>
  <si>
    <t>Coreopsis stenophylla</t>
  </si>
  <si>
    <t>Coreopsis tinctoria var. imminuta</t>
  </si>
  <si>
    <t>Coreopsis tripteris var. deamii</t>
  </si>
  <si>
    <t>Coreopsis tripteris var. intercedens</t>
  </si>
  <si>
    <t>Coreopsis tripteris var. smithii</t>
  </si>
  <si>
    <t>Coreopsis tripteris var. subrhomboidea</t>
  </si>
  <si>
    <t>Corispermum marginale</t>
  </si>
  <si>
    <t>Corispermum orientale</t>
  </si>
  <si>
    <t>Corispermum simplicissimum</t>
  </si>
  <si>
    <t>Corispermum leptopterum</t>
  </si>
  <si>
    <t>Corispermum sibiricum</t>
  </si>
  <si>
    <t>Corispermum emarginatum</t>
  </si>
  <si>
    <t>Corispermum hyssopifolium var. emarginatum</t>
  </si>
  <si>
    <t>Corispermum orientale var. emarginatum</t>
  </si>
  <si>
    <t>Swida alternifolia</t>
  </si>
  <si>
    <t>Swida amomum</t>
  </si>
  <si>
    <t>Chamaepericlymenum canadense</t>
  </si>
  <si>
    <t>Cornella canadensis</t>
  </si>
  <si>
    <t>Cornus canadensis var. dutillyi</t>
  </si>
  <si>
    <t>Cornus priceae</t>
  </si>
  <si>
    <t>Swida priceae</t>
  </si>
  <si>
    <t>Cynoxylon floridum</t>
  </si>
  <si>
    <t>Cornus amomum ssp. obliqua</t>
  </si>
  <si>
    <t>Cornus amomum var. schuetzeana</t>
  </si>
  <si>
    <t>Cornus purpusii</t>
  </si>
  <si>
    <t>Cornus foemina ssp. racemosa</t>
  </si>
  <si>
    <t>Cornus paniculata</t>
  </si>
  <si>
    <t>Cornus sanguinea var. viridissima</t>
  </si>
  <si>
    <t>Swida sanguinea</t>
  </si>
  <si>
    <t>Cornus alba</t>
  </si>
  <si>
    <t>Cornus alba ssp. stolonifera</t>
  </si>
  <si>
    <t>Cornus alba var. baileyi</t>
  </si>
  <si>
    <t>Cornus alba var. interior</t>
  </si>
  <si>
    <t>Cornus baileyi</t>
  </si>
  <si>
    <t>Cornus instolonea</t>
  </si>
  <si>
    <t>Cornus interior</t>
  </si>
  <si>
    <t>Cornus sericea ssp. stolonifera</t>
  </si>
  <si>
    <t>Cornus sericea var. interior</t>
  </si>
  <si>
    <t>Cornus stolonifera var. baileyi</t>
  </si>
  <si>
    <t>Cornus stolonifera var. interior</t>
  </si>
  <si>
    <t>Swida instolonea</t>
  </si>
  <si>
    <t>Swida sericea</t>
  </si>
  <si>
    <t>Swida stolonifera</t>
  </si>
  <si>
    <t>Carara didyma</t>
  </si>
  <si>
    <t>Lepidium didymum</t>
  </si>
  <si>
    <t>Carara coronopus</t>
  </si>
  <si>
    <t>Coronopus procumbens</t>
  </si>
  <si>
    <t>Lepidium squamatum</t>
  </si>
  <si>
    <t>Cortaderia dioica</t>
  </si>
  <si>
    <t>Capnoides aureum</t>
  </si>
  <si>
    <t>Corydalis washingtoniana</t>
  </si>
  <si>
    <t>Capnoides flavulum</t>
  </si>
  <si>
    <t>Fumaria flavula</t>
  </si>
  <si>
    <t>Capnoides sempervirens</t>
  </si>
  <si>
    <t>Corydalis bulbosa</t>
  </si>
  <si>
    <t>Corylus americana var. indehiscens</t>
  </si>
  <si>
    <t>Corylus rostrata</t>
  </si>
  <si>
    <t>Aira canescens</t>
  </si>
  <si>
    <t>Coreopsis parviflora</t>
  </si>
  <si>
    <t>Rhus cotinus</t>
  </si>
  <si>
    <t>Cotoneaster adpressus var. praecox</t>
  </si>
  <si>
    <t>Cotoneaster hybridus var. pendulus</t>
  </si>
  <si>
    <t>Cotoneaster nanshan</t>
  </si>
  <si>
    <t>Bulliarda aquatica</t>
  </si>
  <si>
    <t>Hydrophila aquatica</t>
  </si>
  <si>
    <t>Tillaea angustifolia</t>
  </si>
  <si>
    <t>Tillaea aquatica</t>
  </si>
  <si>
    <t>Tillaea ascendens</t>
  </si>
  <si>
    <t>Tillaeastrum aquaticum</t>
  </si>
  <si>
    <t>Crataegus arnoldiana</t>
  </si>
  <si>
    <t>Crataegus apiomorpha var. cyanophylla</t>
  </si>
  <si>
    <t>Crataegus merita</t>
  </si>
  <si>
    <t>Crataegus vittata</t>
  </si>
  <si>
    <t>Crataegus strigosa</t>
  </si>
  <si>
    <t>Crataegus acanthacolonensis</t>
  </si>
  <si>
    <t>Crataegus calpodendron var. gigantea</t>
  </si>
  <si>
    <t>Crataegus calpodendron var. globosa</t>
  </si>
  <si>
    <t>Crataegus calpodendron var. hispida</t>
  </si>
  <si>
    <t>Crataegus calpodendron var. hispidula</t>
  </si>
  <si>
    <t>Crataegus calpodendron var. microcarpa</t>
  </si>
  <si>
    <t>Crataegus calpodendron var. mollicula</t>
  </si>
  <si>
    <t>Crataegus calpodendron var. obesa</t>
  </si>
  <si>
    <t>Crataegus chapmanii</t>
  </si>
  <si>
    <t>Crataegus fontanesiana</t>
  </si>
  <si>
    <t>Crataegus globosa</t>
  </si>
  <si>
    <t>Crataegus coccinea</t>
  </si>
  <si>
    <t>Crataegus eatoniana</t>
  </si>
  <si>
    <t>Crataegus macauleyae</t>
  </si>
  <si>
    <t>Crataegus levis</t>
  </si>
  <si>
    <t>Crataegus milleri</t>
  </si>
  <si>
    <t>Crataegus blothra</t>
  </si>
  <si>
    <t>Crataegus corusca var. gigantea</t>
  </si>
  <si>
    <t>Crataegus corusca var. hillii</t>
  </si>
  <si>
    <t>Crataegus hillii</t>
  </si>
  <si>
    <t>Crataegus acutifolia</t>
  </si>
  <si>
    <t>Crataegus acutifolia var. insignis</t>
  </si>
  <si>
    <t>Crataegus algens</t>
  </si>
  <si>
    <t>Crataegus barrettiana</t>
  </si>
  <si>
    <t>Crataegus bushii</t>
  </si>
  <si>
    <t>Crataegus canbyi</t>
  </si>
  <si>
    <t>Crataegus cherokeensis</t>
  </si>
  <si>
    <t>Crataegus cocksii</t>
  </si>
  <si>
    <t>Crataegus crus-galli var. barrettiana</t>
  </si>
  <si>
    <t>Crataegus crus-galli var. bellica</t>
  </si>
  <si>
    <t>Crataegus crus-galli var. capillata</t>
  </si>
  <si>
    <t>Crataegus crus-galli var. exigua</t>
  </si>
  <si>
    <t>Crataegus crus-galli var. leptophylla</t>
  </si>
  <si>
    <t>Crataegus crus-galli var. macra</t>
  </si>
  <si>
    <t>Crataegus crus-galli var. oblongata</t>
  </si>
  <si>
    <t>Crataegus crus-galli var. pachyphylla</t>
  </si>
  <si>
    <t>Crataegus crus-galli var. pyracanthifolia</t>
  </si>
  <si>
    <t>Crataegus danielsii</t>
  </si>
  <si>
    <t>Crataegus denaria</t>
  </si>
  <si>
    <t>Crataegus fecunda</t>
  </si>
  <si>
    <t>Crataegus hannibalensis</t>
  </si>
  <si>
    <t>Crataegus mohrii</t>
  </si>
  <si>
    <t>Crataegus operta</t>
  </si>
  <si>
    <t>Crataegus palliata</t>
  </si>
  <si>
    <t>Crataegus palmeri</t>
  </si>
  <si>
    <t>Crataegus permixta</t>
  </si>
  <si>
    <t>Crataegus pyracanthoides</t>
  </si>
  <si>
    <t>Crataegus regalis</t>
  </si>
  <si>
    <t>Crataegus regalis var. paradoxa</t>
  </si>
  <si>
    <t>Crataegus sabineana</t>
  </si>
  <si>
    <t>Crataegus schizophylla</t>
  </si>
  <si>
    <t>Crataegus signata</t>
  </si>
  <si>
    <t>Crataegus subpilosa</t>
  </si>
  <si>
    <t>Crataegus tantula</t>
  </si>
  <si>
    <t>Crataegus tenax</t>
  </si>
  <si>
    <t>Crataegus triumphalis</t>
  </si>
  <si>
    <t>Crataegus uniqua</t>
  </si>
  <si>
    <t>Crataegus vallicola</t>
  </si>
  <si>
    <t>Crataegus desueta var. wausaukiensis</t>
  </si>
  <si>
    <t>Crataegus coccinioides var. locuples</t>
  </si>
  <si>
    <t>Crataegus conspecta</t>
  </si>
  <si>
    <t>Crataegus locuples</t>
  </si>
  <si>
    <t>Crataegus collina var. collicola</t>
  </si>
  <si>
    <t>Crataegus cuneiformis</t>
  </si>
  <si>
    <t>Crataegus disperma var. peoriensis</t>
  </si>
  <si>
    <t>Crataegus peoriensis</t>
  </si>
  <si>
    <t>Crataegus punctata var. pausiaca</t>
  </si>
  <si>
    <t>Crataegus disjuncta</t>
  </si>
  <si>
    <t>Crataegus dissona var. bellula</t>
  </si>
  <si>
    <t>Crataegus franklinensis</t>
  </si>
  <si>
    <t>Crataegus incisa</t>
  </si>
  <si>
    <t>Crataegus pruinosa var. brachypoda</t>
  </si>
  <si>
    <t>Crataegus pruinosa var. delawarensis</t>
  </si>
  <si>
    <t>Crataegus pruinosa var. dissona</t>
  </si>
  <si>
    <t>Crataegus relicta</t>
  </si>
  <si>
    <t>Crataegus crassifolia</t>
  </si>
  <si>
    <t>Crataegus delosii</t>
  </si>
  <si>
    <t>Crataegus dodgei var. flavida</t>
  </si>
  <si>
    <t>Crataegus dodgei var. rotundata</t>
  </si>
  <si>
    <t>Crataegus flavida</t>
  </si>
  <si>
    <t>Crataegus minutiflora</t>
  </si>
  <si>
    <t>Crataegus rotundata</t>
  </si>
  <si>
    <t>Crataegus columbiana</t>
  </si>
  <si>
    <t>Crataegus douglasii var. douglasii</t>
  </si>
  <si>
    <t>Crataegus densiflora</t>
  </si>
  <si>
    <t>Crataegus flabellata var. densiflora</t>
  </si>
  <si>
    <t>Crataegus flabellata var. grayana</t>
  </si>
  <si>
    <t>Crataegus grayana</t>
  </si>
  <si>
    <t>Crataegus confragosa</t>
  </si>
  <si>
    <t>Crataegus fulleriana var. chippewaensis</t>
  </si>
  <si>
    <t>Crataegus fulleriana var. gigantea</t>
  </si>
  <si>
    <t>Crataegus fulleriana var. miranda</t>
  </si>
  <si>
    <t>Crataegus holmesiana var. chippewaensis</t>
  </si>
  <si>
    <t>Crataegus holmesiana var. magniflora</t>
  </si>
  <si>
    <t>Crataegus illecebrosa</t>
  </si>
  <si>
    <t>Crataegus media</t>
  </si>
  <si>
    <t>Crataegus holmesiana var. amicta</t>
  </si>
  <si>
    <t>Crataegus holmesiana var. villipes</t>
  </si>
  <si>
    <t>Crataegus villipes</t>
  </si>
  <si>
    <t>Crataegus biltmoreana</t>
  </si>
  <si>
    <t>Crataegus biltmoreana var. stonei</t>
  </si>
  <si>
    <t>Crataegus boyntonii</t>
  </si>
  <si>
    <t>Crataegus foetida</t>
  </si>
  <si>
    <t>Crataegus fortunata</t>
  </si>
  <si>
    <t>Crataegus horseyi</t>
  </si>
  <si>
    <t>Crataegus intricata var. boyntonii</t>
  </si>
  <si>
    <t>Crataegus intricata var. neobushii</t>
  </si>
  <si>
    <t>Crataegus intricata var. rubella</t>
  </si>
  <si>
    <t>Crataegus intricata var. straminea</t>
  </si>
  <si>
    <t>Crataegus neobushii</t>
  </si>
  <si>
    <t>Crataegus ouachitensis</t>
  </si>
  <si>
    <t>Crataegus ouachitensis var. minor</t>
  </si>
  <si>
    <t>Crataegus padifolia</t>
  </si>
  <si>
    <t>Crataegus padifolia var. incarnata</t>
  </si>
  <si>
    <t>Crataegus pagensis</t>
  </si>
  <si>
    <t>Crataegus pallens</t>
  </si>
  <si>
    <t>Crataegus rubella</t>
  </si>
  <si>
    <t>Crataegus stonei</t>
  </si>
  <si>
    <t>Crataegus straminea</t>
  </si>
  <si>
    <t>Crataegus beckwithiae</t>
  </si>
  <si>
    <t>Crataegus brumalis</t>
  </si>
  <si>
    <t>Crataegus iracunda var. brumalis</t>
  </si>
  <si>
    <t>Crataegus iracunda var. diffusa</t>
  </si>
  <si>
    <t>Crataegus iracunda var. populnea</t>
  </si>
  <si>
    <t>Crataegus iracunda var. silvicola</t>
  </si>
  <si>
    <t>Crataegus iracunda var. stolonifera</t>
  </si>
  <si>
    <t>Crataegus macrosperma var. demissa</t>
  </si>
  <si>
    <t>Crataegus populnea</t>
  </si>
  <si>
    <t>Crataegus stolonifera</t>
  </si>
  <si>
    <t>Crataegus irrasa var. blanchardii</t>
  </si>
  <si>
    <t>Crataegus mansfieldensis</t>
  </si>
  <si>
    <t>Crataegus oakesiana</t>
  </si>
  <si>
    <t>Crataegus filipes</t>
  </si>
  <si>
    <t>Crataegus harryi</t>
  </si>
  <si>
    <t>Crataegus jonesiae var. brownietta</t>
  </si>
  <si>
    <t>Crataegus jonesiae var. harryi</t>
  </si>
  <si>
    <t>Crataegus laurentiana</t>
  </si>
  <si>
    <t>Crataegus divisa</t>
  </si>
  <si>
    <t>Crataegus insolens</t>
  </si>
  <si>
    <t>Crataegus caesariata</t>
  </si>
  <si>
    <t>Crataegus chrysocarpa var. caesariata</t>
  </si>
  <si>
    <t>Crataegus dodgei var. lumaria</t>
  </si>
  <si>
    <t>Crataegus chadsfordiana</t>
  </si>
  <si>
    <t>Crataegus fluviatilis</t>
  </si>
  <si>
    <t>Crataegus fretalis</t>
  </si>
  <si>
    <t>Crataegus macrosperma var. acutiloba</t>
  </si>
  <si>
    <t>Crataegus macrosperma var. eganii</t>
  </si>
  <si>
    <t>Crataegus macrosperma var. matura</t>
  </si>
  <si>
    <t>Crataegus macrosperma var. pastora</t>
  </si>
  <si>
    <t>Crataegus macrosperma var. pentandra</t>
  </si>
  <si>
    <t>Crataegus macrosperma var. roanensis</t>
  </si>
  <si>
    <t>Crataegus randiana</t>
  </si>
  <si>
    <t>Crataegus roanensis</t>
  </si>
  <si>
    <t>Crataegus roanensis var. fluviatilis</t>
  </si>
  <si>
    <t>Crataegus roanensis var. heidelbergensis</t>
  </si>
  <si>
    <t>Crataegus evansiana</t>
  </si>
  <si>
    <t>Crataegus margarettiae var. angustifolia</t>
  </si>
  <si>
    <t>Crataegus margarettiae var. brownii</t>
  </si>
  <si>
    <t>Crataegus margarettiae var. meiophylla</t>
  </si>
  <si>
    <t>Crataegus albicans</t>
  </si>
  <si>
    <t>Crataegus arkansana</t>
  </si>
  <si>
    <t>Crataegus brachyphylla</t>
  </si>
  <si>
    <t>Crataegus cibaria</t>
  </si>
  <si>
    <t>Crataegus gravida</t>
  </si>
  <si>
    <t>Crataegus induta</t>
  </si>
  <si>
    <t>Crataegus invisa</t>
  </si>
  <si>
    <t>Crataegus lacera</t>
  </si>
  <si>
    <t>Crataegus limaria</t>
  </si>
  <si>
    <t>Crataegus mollis var. dumetosa</t>
  </si>
  <si>
    <t>Crataegus mollis var. gigantea</t>
  </si>
  <si>
    <t>Crataegus mollis var. incisifolia</t>
  </si>
  <si>
    <t>Crataegus mollis var. sera</t>
  </si>
  <si>
    <t>Crataegus noelensis</t>
  </si>
  <si>
    <t>Crataegus pedicellata var. albicans</t>
  </si>
  <si>
    <t>Crataegus placens</t>
  </si>
  <si>
    <t>Crataegus curvisepala</t>
  </si>
  <si>
    <t>Crataegus oxyacantha</t>
  </si>
  <si>
    <t>Crataegus oxyacantha var. paulii</t>
  </si>
  <si>
    <t>Crataegus nitidula var. limatula</t>
  </si>
  <si>
    <t>Crataegus nitidula var. macrocarpa</t>
  </si>
  <si>
    <t>Crataegus nitidula var. recedens</t>
  </si>
  <si>
    <t>Crataegus recedens</t>
  </si>
  <si>
    <t>Crataegus beata var. opulens</t>
  </si>
  <si>
    <t>Crataegus aulica</t>
  </si>
  <si>
    <t>Crataegus caesa</t>
  </si>
  <si>
    <t>Crataegus ellwangeriana</t>
  </si>
  <si>
    <t>Crataegus habereri</t>
  </si>
  <si>
    <t>Crataegus letchworthiana</t>
  </si>
  <si>
    <t>Crataegus pedicellata var. assurgens</t>
  </si>
  <si>
    <t>Crataegus pedicellata var. caesa</t>
  </si>
  <si>
    <t>Crataegus pedicellata var. ellwangeriana</t>
  </si>
  <si>
    <t>Crataegus pedicellata var. robesoniana</t>
  </si>
  <si>
    <t>Crataegus pedicellata var. sertata</t>
  </si>
  <si>
    <t>Crataegus tatnalliana</t>
  </si>
  <si>
    <t>Crataegus laetifica</t>
  </si>
  <si>
    <t>Crataegus prunifolia</t>
  </si>
  <si>
    <t>Crataegus cordata</t>
  </si>
  <si>
    <t>Crataegus populifolia</t>
  </si>
  <si>
    <t>Crataegus youngii</t>
  </si>
  <si>
    <t>Crataegus pringlei var. exclusa</t>
  </si>
  <si>
    <t>Crataegus pringlei var. lobulata</t>
  </si>
  <si>
    <t>Crataegus gravis</t>
  </si>
  <si>
    <t>Crataegus aspera</t>
  </si>
  <si>
    <t>Crataegus cognata</t>
  </si>
  <si>
    <t>Crataegus congesta</t>
  </si>
  <si>
    <t>Crataegus crawfordiana</t>
  </si>
  <si>
    <t>Crataegus deltoides</t>
  </si>
  <si>
    <t>Crataegus formosa</t>
  </si>
  <si>
    <t>Crataegus gattingeri</t>
  </si>
  <si>
    <t>Crataegus gattingeri var. rigida</t>
  </si>
  <si>
    <t>Crataegus gaudens</t>
  </si>
  <si>
    <t>Crataegus georgiana</t>
  </si>
  <si>
    <t>Crataegus lecta</t>
  </si>
  <si>
    <t>Crataegus leiophylla</t>
  </si>
  <si>
    <t>Crataegus littoralis</t>
  </si>
  <si>
    <t>Crataegus mackenziei</t>
  </si>
  <si>
    <t>Crataegus mackenziei var. aspera</t>
  </si>
  <si>
    <t>Crataegus mackenziei var. bracteata</t>
  </si>
  <si>
    <t>Crataegus parvula</t>
  </si>
  <si>
    <t>Crataegus platycarpa</t>
  </si>
  <si>
    <t>Crataegus porteri</t>
  </si>
  <si>
    <t>Crataegus porteri var. caerulescens</t>
  </si>
  <si>
    <t>Crataegus pruinosa var. cognata</t>
  </si>
  <si>
    <t>Crataegus pruinosa var. congesta</t>
  </si>
  <si>
    <t>Crataegus pruinosa var. conjuncta</t>
  </si>
  <si>
    <t>Crataegus pruinosa var. grandiflora</t>
  </si>
  <si>
    <t>Crataegus pruinosa var. latisepala</t>
  </si>
  <si>
    <t>Crataegus pruinosa var. leiophylla</t>
  </si>
  <si>
    <t>Crataegus pruinosa var. pachypoda</t>
  </si>
  <si>
    <t>Crataegus pruinosa var. parvula</t>
  </si>
  <si>
    <t>Crataegus pruinosa var. porteri</t>
  </si>
  <si>
    <t>Crataegus pruinosa var. rugosa</t>
  </si>
  <si>
    <t>Crataegus pruinosa var. virella</t>
  </si>
  <si>
    <t>Crataegus rugosa</t>
  </si>
  <si>
    <t>Crataegus vicinalis</t>
  </si>
  <si>
    <t>Crataegus virella</t>
  </si>
  <si>
    <t>Crataegus collina</t>
  </si>
  <si>
    <t>Crataegus collina var. secta</t>
  </si>
  <si>
    <t>Crataegus collina var. sordida</t>
  </si>
  <si>
    <t>Crataegus collina var. succincta</t>
  </si>
  <si>
    <t>Crataegus fastosa</t>
  </si>
  <si>
    <t>Crataegus punctata var. aurea</t>
  </si>
  <si>
    <t>Crataegus punctata var. canescens</t>
  </si>
  <si>
    <t>Crataegus punctata var. microphylla</t>
  </si>
  <si>
    <t>Crataegus verruculosa</t>
  </si>
  <si>
    <t>Crataegus balkwillii</t>
  </si>
  <si>
    <t>Crataegus brainerdii var. asperifolia</t>
  </si>
  <si>
    <t>Crataegus brainerdii var. cyclophylla</t>
  </si>
  <si>
    <t>Crataegus brainerdii var. egglestonii</t>
  </si>
  <si>
    <t>Crataegus brainerdii var. scabrida</t>
  </si>
  <si>
    <t>Crataegus dunbarii</t>
  </si>
  <si>
    <t>Crataegus hadleyana</t>
  </si>
  <si>
    <t>Crataegus improvisa</t>
  </si>
  <si>
    <t>Crataegus iterata</t>
  </si>
  <si>
    <t>Crataegus pinguis</t>
  </si>
  <si>
    <t>Crataegus scabrida var. asperifolia</t>
  </si>
  <si>
    <t>Crataegus scabrida var. balkwillii</t>
  </si>
  <si>
    <t>Crataegus scabrida var. cyclophylla</t>
  </si>
  <si>
    <t>Crataegus scabrida var. dunbarii</t>
  </si>
  <si>
    <t>Crataegus scabrida var. egglestonii</t>
  </si>
  <si>
    <t>Crataegus scabrida var. hadleyana</t>
  </si>
  <si>
    <t>Crataegus scabrida var. honesta</t>
  </si>
  <si>
    <t>Crataegus scabrida var. improvisa</t>
  </si>
  <si>
    <t>Crataegus alnorum</t>
  </si>
  <si>
    <t>Crataegus basilica</t>
  </si>
  <si>
    <t>Crataegus ferrissii</t>
  </si>
  <si>
    <t>Crataegus schuettei var. basilica</t>
  </si>
  <si>
    <t>Crataegus schuettei var. cuneata</t>
  </si>
  <si>
    <t>Crataegus schuettei var. ferrissii</t>
  </si>
  <si>
    <t>Crataegus schuettei var. gigantea</t>
  </si>
  <si>
    <t>Crataegus tortilis</t>
  </si>
  <si>
    <t>Crataegus champlainensis</t>
  </si>
  <si>
    <t>Crataegus durobrivensis</t>
  </si>
  <si>
    <t>Crataegus kellermanii</t>
  </si>
  <si>
    <t>Crataegus neobaxteri</t>
  </si>
  <si>
    <t>Crataegus saundersiana</t>
  </si>
  <si>
    <t>Crataegus suborbiculata var. saundersiana</t>
  </si>
  <si>
    <t>Crataegus ambrosia</t>
  </si>
  <si>
    <t>Crataegus ardula</t>
  </si>
  <si>
    <t>Crataegus bicknellii</t>
  </si>
  <si>
    <t>Crataegus celsa</t>
  </si>
  <si>
    <t>Crataegus chrysocarpa var. bicknellii</t>
  </si>
  <si>
    <t>Crataegus columbiana var. occidentalis</t>
  </si>
  <si>
    <t>Crataegus divida</t>
  </si>
  <si>
    <t>Crataegus ferta</t>
  </si>
  <si>
    <t>Crataegus florifera</t>
  </si>
  <si>
    <t>Crataegus florifera var. celsa</t>
  </si>
  <si>
    <t>Crataegus florifera var. mortonis</t>
  </si>
  <si>
    <t>Crataegus florifera var. shirleyensis</t>
  </si>
  <si>
    <t>Crataegus florifera var. virilis</t>
  </si>
  <si>
    <t>Crataegus gemmosa</t>
  </si>
  <si>
    <t>Crataegus incerta</t>
  </si>
  <si>
    <t>Crataegus integriloba</t>
  </si>
  <si>
    <t>Crataegus laxiflora</t>
  </si>
  <si>
    <t>Crataegus leucantha</t>
  </si>
  <si>
    <t>Crataegus macracantha</t>
  </si>
  <si>
    <t>Crataegus macracantha var. colorado</t>
  </si>
  <si>
    <t>Crataegus macracantha var. divida</t>
  </si>
  <si>
    <t>Crataegus macracantha var. integriloba</t>
  </si>
  <si>
    <t>Crataegus macracantha var. occidentalis</t>
  </si>
  <si>
    <t>Crataegus macracantha var. pertomentosa</t>
  </si>
  <si>
    <t>Crataegus mortonis</t>
  </si>
  <si>
    <t>Crataegus neofluvialis</t>
  </si>
  <si>
    <t>Crataegus pertomentosa</t>
  </si>
  <si>
    <t>Crataegus pisifera</t>
  </si>
  <si>
    <t>Crataegus saeva</t>
  </si>
  <si>
    <t>Crataegus shirleyensis</t>
  </si>
  <si>
    <t>Crataegus silvestris</t>
  </si>
  <si>
    <t>Crataegus succulenta var. gemmosa</t>
  </si>
  <si>
    <t>Crataegus succulenta var. laxiflora</t>
  </si>
  <si>
    <t>Crataegus succulenta var. macracantha</t>
  </si>
  <si>
    <t>Crataegus succulenta var. michiganensis</t>
  </si>
  <si>
    <t>Crataegus succulenta var. neofluvialis</t>
  </si>
  <si>
    <t>Crataegus succulenta var. occidentalis</t>
  </si>
  <si>
    <t>Crataegus succulenta var. pertomentosa</t>
  </si>
  <si>
    <t>Crataegus succulenta var. pisifera</t>
  </si>
  <si>
    <t>Crataegus succulenta var. rutila</t>
  </si>
  <si>
    <t>Crataegus sylvestris</t>
  </si>
  <si>
    <t>Crataegus venulosa</t>
  </si>
  <si>
    <t>Crataegus virilis</t>
  </si>
  <si>
    <t>Crataegus bisulcata</t>
  </si>
  <si>
    <t>Crataegus choriophylla</t>
  </si>
  <si>
    <t>Crataegus gregalis</t>
  </si>
  <si>
    <t>Crataegus raleighensis</t>
  </si>
  <si>
    <t>Crepis rigida</t>
  </si>
  <si>
    <t>Crepis alpicola</t>
  </si>
  <si>
    <t>Crepis glaucella</t>
  </si>
  <si>
    <t>Crepis neomexicana</t>
  </si>
  <si>
    <t>Crepis perplexans</t>
  </si>
  <si>
    <t>Crepis runcinata ssp. typica</t>
  </si>
  <si>
    <t>Psilochenia runcinata</t>
  </si>
  <si>
    <t>Crocus susianus</t>
  </si>
  <si>
    <t>Crocus vernus var. neapolitanus</t>
  </si>
  <si>
    <t>Crotalaria pilosa</t>
  </si>
  <si>
    <t>Crotalaria sagittalis var. blumeriana</t>
  </si>
  <si>
    <t>Crotalaria sagittalis var. fruticosa</t>
  </si>
  <si>
    <t>Galium cruciata</t>
  </si>
  <si>
    <t>Galium pedemontanum</t>
  </si>
  <si>
    <t>Vaillantia pedemontana</t>
  </si>
  <si>
    <t>Heleochloa schoenoides</t>
  </si>
  <si>
    <t>Cryptogramma crispa ssp. acrostichoides</t>
  </si>
  <si>
    <t>Deringa canadensis</t>
  </si>
  <si>
    <t>Cucumis melo var. dudaim</t>
  </si>
  <si>
    <t>Pepo foetidissima</t>
  </si>
  <si>
    <t>Cucurbita maxima var. turbaniformis</t>
  </si>
  <si>
    <t>Pepo moschata</t>
  </si>
  <si>
    <t>Cuminum odorum</t>
  </si>
  <si>
    <t>Cunila mariana</t>
  </si>
  <si>
    <t>Mappia origanoides</t>
  </si>
  <si>
    <t>Parsonsia procumbens</t>
  </si>
  <si>
    <t>Cuphea petiolata</t>
  </si>
  <si>
    <t>Parsonsia petiolata</t>
  </si>
  <si>
    <t>Grammica cephalanthi</t>
  </si>
  <si>
    <t>Grammica coryli</t>
  </si>
  <si>
    <t>Grammica cuspidata</t>
  </si>
  <si>
    <t>Cuscuta curta</t>
  </si>
  <si>
    <t>Cuscuta gronovii var. curta</t>
  </si>
  <si>
    <t>Cuscuta australis</t>
  </si>
  <si>
    <t>Kochia atriplicifolia</t>
  </si>
  <si>
    <t>Cydonia vulgaris</t>
  </si>
  <si>
    <t>Pyrus cydonia</t>
  </si>
  <si>
    <t>Linaria cymbalaria</t>
  </si>
  <si>
    <t>Ampelamus laevis</t>
  </si>
  <si>
    <t>Gonolobus laevis</t>
  </si>
  <si>
    <t>Cynanchum nigrum</t>
  </si>
  <si>
    <t>Vincetoxicum nigrum</t>
  </si>
  <si>
    <t>Cynanchum medium</t>
  </si>
  <si>
    <t>Vincetoxicum medium</t>
  </si>
  <si>
    <t>Vincetoxicum rossicum</t>
  </si>
  <si>
    <t>Vincetoxicum hirundinaria</t>
  </si>
  <si>
    <t>Vincetoxicum officinale</t>
  </si>
  <si>
    <t>Capriola dactylon</t>
  </si>
  <si>
    <t>Cynodon aristiglumis</t>
  </si>
  <si>
    <t>Cynodon incompletus</t>
  </si>
  <si>
    <t>Panicum dactylon</t>
  </si>
  <si>
    <t>Cynoglossum wallichii</t>
  </si>
  <si>
    <t>Cynoglossum wallichii var. glochidiatum</t>
  </si>
  <si>
    <t>Cyperus microiria</t>
  </si>
  <si>
    <t>Cyperus niger var. rivularis</t>
  </si>
  <si>
    <t>Pycreus rivularis</t>
  </si>
  <si>
    <t>Cyperus ovularis var. sphaericus</t>
  </si>
  <si>
    <t>Cyperus halei</t>
  </si>
  <si>
    <t>Cyperus esculentus var. angustispicatus</t>
  </si>
  <si>
    <t>Cyperus lutescens</t>
  </si>
  <si>
    <t>Cyperus nuttallii</t>
  </si>
  <si>
    <t>Cyperus polystachyos var. filicinus</t>
  </si>
  <si>
    <t>Cyperus polystachyos var. macrostachyus</t>
  </si>
  <si>
    <t>Cyperus flavescens var. poiformis</t>
  </si>
  <si>
    <t>Cyperus nieuwlandii</t>
  </si>
  <si>
    <t>Pycreus flavescens</t>
  </si>
  <si>
    <t>Cyperus sabulosus</t>
  </si>
  <si>
    <t>Pycreus flavicomus</t>
  </si>
  <si>
    <t>Cyperus filiculmis var. oblitus</t>
  </si>
  <si>
    <t>Cyperus alternifolius ssp. flabelliformis</t>
  </si>
  <si>
    <t>Cyperus flabelliformis</t>
  </si>
  <si>
    <t>Mariscus filiculmis</t>
  </si>
  <si>
    <t>Cyperus bushii</t>
  </si>
  <si>
    <t>Cyperus filiculmis var. macilentus</t>
  </si>
  <si>
    <t>Cyperus acicularis</t>
  </si>
  <si>
    <t>Cyperus eggersii</t>
  </si>
  <si>
    <t>Cyperus longispicatus</t>
  </si>
  <si>
    <t>Cyperus macrocephalus</t>
  </si>
  <si>
    <t>Cyperus macrocephalus var. eggersii</t>
  </si>
  <si>
    <t>Cyperus odoratus var. acicularis</t>
  </si>
  <si>
    <t>Cyperus odoratus var. engelmannii</t>
  </si>
  <si>
    <t>Cyperus odoratus var. squarrosus</t>
  </si>
  <si>
    <t>Cyperus speciosus</t>
  </si>
  <si>
    <t>Cyperus speciosus var. squarrosus</t>
  </si>
  <si>
    <t>Mariscus huarmensis</t>
  </si>
  <si>
    <t>Torulinium confertum</t>
  </si>
  <si>
    <t>Torulinium eggersii</t>
  </si>
  <si>
    <t>Torulinium odoratum</t>
  </si>
  <si>
    <t>Cyperus holosericeus</t>
  </si>
  <si>
    <t>Cyperus microdontus</t>
  </si>
  <si>
    <t>Cyperus polystachyos var. laxiflorus</t>
  </si>
  <si>
    <t>Pycreus polystachyos ssp. holosericeus</t>
  </si>
  <si>
    <t>Cyperus virens var. arenicola</t>
  </si>
  <si>
    <t>Cyperus dipsaciformis</t>
  </si>
  <si>
    <t>Cyperus retrofractus var. dipsaciformis</t>
  </si>
  <si>
    <t>Scirpus retrofractus</t>
  </si>
  <si>
    <t>Cyperus blodgettii</t>
  </si>
  <si>
    <t>Cyperus cylindricus</t>
  </si>
  <si>
    <t>Cyperus deeringianus</t>
  </si>
  <si>
    <t>Cyperus litoreus</t>
  </si>
  <si>
    <t>Cyperus nashii</t>
  </si>
  <si>
    <t>Cyperus ovularis var. cylindricus</t>
  </si>
  <si>
    <t>Cyperus retrorsus var. cylindricus</t>
  </si>
  <si>
    <t>Cyperus retrorsus var. deeringianus</t>
  </si>
  <si>
    <t>Cyperus retrorsus var. nashii</t>
  </si>
  <si>
    <t>Cyperus torreyi</t>
  </si>
  <si>
    <t>Cyperus winkleri</t>
  </si>
  <si>
    <t>Mariscus cylindricus</t>
  </si>
  <si>
    <t>Cyperus schweinitzii var. uberior</t>
  </si>
  <si>
    <t>Mariscus schweinitzii</t>
  </si>
  <si>
    <t>Cyperus aristatus var. runyonii</t>
  </si>
  <si>
    <t>Cyperus inflexus</t>
  </si>
  <si>
    <t>Cyperus squarrosus var. runyonii</t>
  </si>
  <si>
    <t>Cyperus hansenii</t>
  </si>
  <si>
    <t>Cyperus stenolepis</t>
  </si>
  <si>
    <t>Cyperus strigosus var. capitatus</t>
  </si>
  <si>
    <t>Cyperus strigosus var. multiflorus</t>
  </si>
  <si>
    <t>Cyperus strigosus var. robustior</t>
  </si>
  <si>
    <t>Cyperus strigosus var. stenolepis</t>
  </si>
  <si>
    <t>Fissipes acaulis</t>
  </si>
  <si>
    <t>Criosanthes arietina</t>
  </si>
  <si>
    <t>Cypripedium pubescens var. makasin</t>
  </si>
  <si>
    <t>Cypripedium calceolus ssp. parviflorum</t>
  </si>
  <si>
    <t>Cypripedium calceolus var. parviflorum</t>
  </si>
  <si>
    <t>Cypripedium calceolus var. planipetalum</t>
  </si>
  <si>
    <t>Cypripedium calceolus var. pubescens</t>
  </si>
  <si>
    <t>Cypripedium furcatum</t>
  </si>
  <si>
    <t>Cypripedium planipetalum</t>
  </si>
  <si>
    <t>Cypripedium pubescens</t>
  </si>
  <si>
    <t>Polystichum falcatum</t>
  </si>
  <si>
    <t>Filix bulbifera</t>
  </si>
  <si>
    <t>Cystopteris dickieana</t>
  </si>
  <si>
    <t>Cystopteris fragilis ssp. dickieana</t>
  </si>
  <si>
    <t>Cystopteris fragilis var. angustata</t>
  </si>
  <si>
    <t>Cystopteris fragilis var. woodsioides</t>
  </si>
  <si>
    <t>Filix fragilis</t>
  </si>
  <si>
    <t>Cystopteris fragilis var. huteri</t>
  </si>
  <si>
    <t>Cystopteris fragilis var. laurentiana</t>
  </si>
  <si>
    <t>Cystopteris fragilis var. protrusa</t>
  </si>
  <si>
    <t>Cystopteris fragilis var. simulans</t>
  </si>
  <si>
    <t>Cystopteris fragilis var. tennesseensis</t>
  </si>
  <si>
    <t>Cystopteris fragilis var. mackayi</t>
  </si>
  <si>
    <t>Cytisus triflorus</t>
  </si>
  <si>
    <t>Dactylis aschersoniana</t>
  </si>
  <si>
    <t>Dactylis glomerata var. ciliata</t>
  </si>
  <si>
    <t>Dactylis glomerata var. detonsa</t>
  </si>
  <si>
    <t>Dactylis glomerata var. vivipara</t>
  </si>
  <si>
    <t>Cynosurus aegyptius</t>
  </si>
  <si>
    <t>Eleusine radulans</t>
  </si>
  <si>
    <t>Coeloglossum bracteatum</t>
  </si>
  <si>
    <t>Coeloglossum viride ssp. bracteatum</t>
  </si>
  <si>
    <t>Coeloglossum viride var. islandicum</t>
  </si>
  <si>
    <t>Coeloglossum viride var. virescens</t>
  </si>
  <si>
    <t>Coeloglossum viride var. viride</t>
  </si>
  <si>
    <t>Habenaria bracteata</t>
  </si>
  <si>
    <t>Habenaria viridis</t>
  </si>
  <si>
    <t>Habenaria viridis var. bracteata</t>
  </si>
  <si>
    <t>Habenaria viridis var. interjecta</t>
  </si>
  <si>
    <t>Petalostemon foliosus</t>
  </si>
  <si>
    <t>Dalea alopecuroides</t>
  </si>
  <si>
    <t>Dalea lagopus</t>
  </si>
  <si>
    <t>Parosela alopecuroides</t>
  </si>
  <si>
    <t>Rubus repens</t>
  </si>
  <si>
    <t>Danthonia americana</t>
  </si>
  <si>
    <t>Danthonia californica var. americana</t>
  </si>
  <si>
    <t>Danthonia californica var. californica</t>
  </si>
  <si>
    <t>Danthonia californica var. palousensis</t>
  </si>
  <si>
    <t>Danthonia californica var. piperi</t>
  </si>
  <si>
    <t>Danthonia allenii</t>
  </si>
  <si>
    <t>Danthonia canadensis</t>
  </si>
  <si>
    <t>Danthonia intermedia var. cusickii</t>
  </si>
  <si>
    <t>Danthonia spicata var. longipila</t>
  </si>
  <si>
    <t>Danthonia spicata var. pinetorum</t>
  </si>
  <si>
    <t>Danthonia thermalis</t>
  </si>
  <si>
    <t>Dasiphora floribunda</t>
  </si>
  <si>
    <t>Pentaphylloides floribunda</t>
  </si>
  <si>
    <t>Pentaphylloides fruticosa</t>
  </si>
  <si>
    <t>Potentilla floribunda</t>
  </si>
  <si>
    <t>Potentilla fruticosa ssp. floribunda</t>
  </si>
  <si>
    <t>Potentilla fruticosa var. tenuifolia</t>
  </si>
  <si>
    <t>Afzelia macrophylla</t>
  </si>
  <si>
    <t>Seymeria macrophylla</t>
  </si>
  <si>
    <t>Datura fastuosa</t>
  </si>
  <si>
    <t>Datura innoxia</t>
  </si>
  <si>
    <t>Datura metel</t>
  </si>
  <si>
    <t>Datura meteloides</t>
  </si>
  <si>
    <t>Datura stramonium var. tatula</t>
  </si>
  <si>
    <t>Datura tatula</t>
  </si>
  <si>
    <t>Datura inoxia ssp. quinquecuspida</t>
  </si>
  <si>
    <t>Datura metel var. quinquecuspida</t>
  </si>
  <si>
    <t>Daucus carota ssp. carota</t>
  </si>
  <si>
    <t>Daucus carota ssp. sativus</t>
  </si>
  <si>
    <t>Decodon verticillatus var. laevigatus</t>
  </si>
  <si>
    <t>Athyrium thelypterioides</t>
  </si>
  <si>
    <t>Diplazium acrostichoides</t>
  </si>
  <si>
    <t>Aira caespitosa</t>
  </si>
  <si>
    <t>Aira cespitosa</t>
  </si>
  <si>
    <t>Deschampsia bottnica</t>
  </si>
  <si>
    <t>Deschampsia caespitosa</t>
  </si>
  <si>
    <t>Deschampsia caespitosa ssp. genuina</t>
  </si>
  <si>
    <t>Deschampsia caespitosa ssp. glauca</t>
  </si>
  <si>
    <t>Deschampsia caespitosa ssp. orientalis</t>
  </si>
  <si>
    <t>Deschampsia caespitosa ssp. paramushirensis</t>
  </si>
  <si>
    <t>Deschampsia caespitosa ssp. parviflora</t>
  </si>
  <si>
    <t>Deschampsia caespitosa var. abbei</t>
  </si>
  <si>
    <t>Deschampsia caespitosa var. alpicola</t>
  </si>
  <si>
    <t>Deschampsia caespitosa var. arctica</t>
  </si>
  <si>
    <t>Deschampsia caespitosa var. glauca</t>
  </si>
  <si>
    <t>Deschampsia caespitosa var. intercotidalis</t>
  </si>
  <si>
    <t>Deschampsia caespitosa var. littoralis</t>
  </si>
  <si>
    <t>Deschampsia caespitosa var. longiflora</t>
  </si>
  <si>
    <t>Deschampsia caespitosa var. mackenzieana</t>
  </si>
  <si>
    <t>Deschampsia caespitosa var. maritima</t>
  </si>
  <si>
    <t>Deschampsia caespitosa var. parviflora</t>
  </si>
  <si>
    <t>Deschampsia cespitosa ssp. bottnica</t>
  </si>
  <si>
    <t>Deschampsia cespitosa ssp. cespitosa</t>
  </si>
  <si>
    <t>Deschampsia cespitosa ssp. genuina</t>
  </si>
  <si>
    <t>Deschampsia cespitosa ssp. glauca</t>
  </si>
  <si>
    <t>Deschampsia cespitosa ssp. obensis</t>
  </si>
  <si>
    <t>Deschampsia cespitosa ssp. orientalis</t>
  </si>
  <si>
    <t>Deschampsia cespitosa ssp. paramushirensis</t>
  </si>
  <si>
    <t>Deschampsia cespitosa ssp. parviflora</t>
  </si>
  <si>
    <t>Deschampsia cespitosa var. abbei</t>
  </si>
  <si>
    <t>Deschampsia cespitosa var. alpicola</t>
  </si>
  <si>
    <t>Deschampsia cespitosa var. arctica</t>
  </si>
  <si>
    <t>Deschampsia cespitosa var. bottnica</t>
  </si>
  <si>
    <t>Deschampsia cespitosa var. glauca</t>
  </si>
  <si>
    <t>Deschampsia cespitosa var. intercotidalis</t>
  </si>
  <si>
    <t>Deschampsia cespitosa var. littoralis</t>
  </si>
  <si>
    <t>Deschampsia cespitosa var. longiflora</t>
  </si>
  <si>
    <t>Deschampsia cespitosa var. mackenzieana</t>
  </si>
  <si>
    <t>Deschampsia cespitosa var. maritima</t>
  </si>
  <si>
    <t>Deschampsia cespitosa var. pallida</t>
  </si>
  <si>
    <t>Deschampsia cespitosa var. parviflora</t>
  </si>
  <si>
    <t>Deschampsia glauca</t>
  </si>
  <si>
    <t>Deschampsia mackenzieana</t>
  </si>
  <si>
    <t>Deschampsia obensis</t>
  </si>
  <si>
    <t>Deschampsia paramushirensis</t>
  </si>
  <si>
    <t>Deschampsia pumila</t>
  </si>
  <si>
    <t>Deschampsia sukatschewii</t>
  </si>
  <si>
    <t>Aira danthonioides</t>
  </si>
  <si>
    <t>Deschampsia calycina</t>
  </si>
  <si>
    <t>Deschampsia danthonioides var. gracilis</t>
  </si>
  <si>
    <t>Aira elongata</t>
  </si>
  <si>
    <t>Descurainia incana var. major</t>
  </si>
  <si>
    <t>Descurainia richardsonii</t>
  </si>
  <si>
    <t>Sisymbrium incanum</t>
  </si>
  <si>
    <t>Sophia richardsonii</t>
  </si>
  <si>
    <t>Sisymbrium sophia</t>
  </si>
  <si>
    <t>Sophia sophia</t>
  </si>
  <si>
    <t>Acuan illinoense</t>
  </si>
  <si>
    <t>Mimosa illinoensis</t>
  </si>
  <si>
    <t>Meibomia canadensis</t>
  </si>
  <si>
    <t>Desmodium canescens var. hirsutum</t>
  </si>
  <si>
    <t>Desmodium canescens var. villosissimum</t>
  </si>
  <si>
    <t>Meibomia canescens</t>
  </si>
  <si>
    <t>Meibomia grandiflora</t>
  </si>
  <si>
    <t>Desmodium dillenii</t>
  </si>
  <si>
    <t>Meibomia glabella</t>
  </si>
  <si>
    <t>Desmodium acuminatum</t>
  </si>
  <si>
    <t>Meibomia acuminata</t>
  </si>
  <si>
    <t>Meibomia humifusa</t>
  </si>
  <si>
    <t>Meibomia illinoensis</t>
  </si>
  <si>
    <t>Meibomia laevigata</t>
  </si>
  <si>
    <t>Meibomia marilandica</t>
  </si>
  <si>
    <t>Meibomia nudiflora</t>
  </si>
  <si>
    <t>Meibomia nuttallii</t>
  </si>
  <si>
    <t>Desmodium rigidum</t>
  </si>
  <si>
    <t>Meibomia obtusa</t>
  </si>
  <si>
    <t>Meibomia rigida</t>
  </si>
  <si>
    <t>Desmodium dichromum</t>
  </si>
  <si>
    <t>Desmodium paniculatum var. angustifolium</t>
  </si>
  <si>
    <t>Desmodium paniculatum var. pubens</t>
  </si>
  <si>
    <t>Meibomia chapmanii</t>
  </si>
  <si>
    <t>Meibomia paniculata</t>
  </si>
  <si>
    <t>Meibomia pubens</t>
  </si>
  <si>
    <t>Meibomia pauciflora</t>
  </si>
  <si>
    <t>Desmodium paniculatum var. dillenii</t>
  </si>
  <si>
    <t>Meibomia dillenii</t>
  </si>
  <si>
    <t>Desmodium michauxii</t>
  </si>
  <si>
    <t>Meibomia michauxii</t>
  </si>
  <si>
    <t>Meibomia rotundifolia</t>
  </si>
  <si>
    <t>Meibomia sessilifolia</t>
  </si>
  <si>
    <t>Meibomia viridiflora</t>
  </si>
  <si>
    <t>Deutzia scabra var. candidissima</t>
  </si>
  <si>
    <t>Dianthus armeria ssp. armeria</t>
  </si>
  <si>
    <t>Dianthus barbatus ssp. barbatus</t>
  </si>
  <si>
    <t>Dianthus atrorubens</t>
  </si>
  <si>
    <t>Dianthus deltoides ssp. deltoides</t>
  </si>
  <si>
    <t>Dianthus plumarius var. semperflorens</t>
  </si>
  <si>
    <t>Diarina festucoides</t>
  </si>
  <si>
    <t>Korycarpus arundinaceus</t>
  </si>
  <si>
    <t>Diarrhena americana var. obovata</t>
  </si>
  <si>
    <t>Bicuculla canadensis</t>
  </si>
  <si>
    <t>Bicuculla cucullaria</t>
  </si>
  <si>
    <t>Dicentra cucullaria var. occidentalis</t>
  </si>
  <si>
    <t>Dicentra occidentalis</t>
  </si>
  <si>
    <t>Bicuculla eximia</t>
  </si>
  <si>
    <t>Dicentra formosa var. brevifolia</t>
  </si>
  <si>
    <t>Dicentra formosa var. brevipes</t>
  </si>
  <si>
    <t>Dichanthelium angustifolium</t>
  </si>
  <si>
    <t>Dichanthelium fusiforme</t>
  </si>
  <si>
    <t>Panicum aciculare</t>
  </si>
  <si>
    <t>Panicum aciculare var. angustifolium</t>
  </si>
  <si>
    <t>Panicum aciculare var. arenicoloides</t>
  </si>
  <si>
    <t>Panicum angustifolium</t>
  </si>
  <si>
    <t>Panicum arenicoloides</t>
  </si>
  <si>
    <t>Panicum bennettense</t>
  </si>
  <si>
    <t>Panicum fusiforme</t>
  </si>
  <si>
    <t>Panicum nemopanthum</t>
  </si>
  <si>
    <t>Panicum neuranthum</t>
  </si>
  <si>
    <t>Panicum orthophyllum</t>
  </si>
  <si>
    <t>Panicum ovinum</t>
  </si>
  <si>
    <t>Panicum pinetorum</t>
  </si>
  <si>
    <t>Dichanthelium auburne</t>
  </si>
  <si>
    <t>Panicum acuminatum</t>
  </si>
  <si>
    <t>Panicum auburne</t>
  </si>
  <si>
    <t>Panicum benneri</t>
  </si>
  <si>
    <t>Panicum chrysopsidifolium</t>
  </si>
  <si>
    <t>Dichanthelium acuminatum var. implicatum</t>
  </si>
  <si>
    <t>Dichanthelium lanuginosum</t>
  </si>
  <si>
    <t>Dichanthelium lanuginosum var. fasciculatum</t>
  </si>
  <si>
    <t>Dichanthelium subvillosum</t>
  </si>
  <si>
    <t>Panicum acuminatum var. fasciculatum</t>
  </si>
  <si>
    <t>Panicum acuminatum var. implicatum</t>
  </si>
  <si>
    <t>Panicum brodiei</t>
  </si>
  <si>
    <t>Panicum curtifolium</t>
  </si>
  <si>
    <t>Panicum glutinoscabrum</t>
  </si>
  <si>
    <t>Panicum huachucae</t>
  </si>
  <si>
    <t>Panicum huachucae var. fasciculatum</t>
  </si>
  <si>
    <t>Panicum implicatum</t>
  </si>
  <si>
    <t>Panicum languidum</t>
  </si>
  <si>
    <t>Panicum lanuginosum</t>
  </si>
  <si>
    <t>Panicum lanuginosum var. fasciculatum</t>
  </si>
  <si>
    <t>Panicum lanuginosum var. huachucae</t>
  </si>
  <si>
    <t>Panicum lanuginosum var. implicatum</t>
  </si>
  <si>
    <t>Panicum lanuginosum var. tennesseense</t>
  </si>
  <si>
    <t>Panicum lassenianum</t>
  </si>
  <si>
    <t>Panicum lindheimeri var. fasciculatum</t>
  </si>
  <si>
    <t>Panicum occidentale</t>
  </si>
  <si>
    <t>Panicum pacificum</t>
  </si>
  <si>
    <t>Panicum subvillosum</t>
  </si>
  <si>
    <t>Panicum tennesseense</t>
  </si>
  <si>
    <t>Dichanthelium lanuginosum var. lindheimeri</t>
  </si>
  <si>
    <t>Dichanthelium lindheimeri</t>
  </si>
  <si>
    <t>Panicum acuminatum var. lindheimeri</t>
  </si>
  <si>
    <t>Panicum lanuginosum var. lindheimeri</t>
  </si>
  <si>
    <t>Panicum lanuginosum var. septentrionale</t>
  </si>
  <si>
    <t>Panicum lindheimeri</t>
  </si>
  <si>
    <t>Panicum bicknellii</t>
  </si>
  <si>
    <t>Panicum bicknellii var. bushii</t>
  </si>
  <si>
    <t>Panicum boreale</t>
  </si>
  <si>
    <t>Panicum boreale var. michiganense</t>
  </si>
  <si>
    <t>Panicum bushii</t>
  </si>
  <si>
    <t>Panicum calliphyllum</t>
  </si>
  <si>
    <t>Dichanthelium boscii var. molle</t>
  </si>
  <si>
    <t>Panicum boscii</t>
  </si>
  <si>
    <t>Panicum boscii var. molle</t>
  </si>
  <si>
    <t>Panicum clandestinum</t>
  </si>
  <si>
    <t>Dichanthelium commutatum var. ashei</t>
  </si>
  <si>
    <t>Dichanthelium joorii</t>
  </si>
  <si>
    <t>Panicum ashei</t>
  </si>
  <si>
    <t>Panicum commutatum</t>
  </si>
  <si>
    <t>Panicum commutatum var. ashei</t>
  </si>
  <si>
    <t>Panicum commutatum var. joorii</t>
  </si>
  <si>
    <t>Panicum equilaterale</t>
  </si>
  <si>
    <t>Panicum joorii</t>
  </si>
  <si>
    <t>Panicum mutabile</t>
  </si>
  <si>
    <t>Panicum depauperatum</t>
  </si>
  <si>
    <t>Panicum depauperatum var. involutum</t>
  </si>
  <si>
    <t>Panicum depauperatum var. psilophyllum</t>
  </si>
  <si>
    <t>Panicum strictum var. psilophyllum</t>
  </si>
  <si>
    <t>Dichanthelium annulum</t>
  </si>
  <si>
    <t>Dichanthelium caerulescens</t>
  </si>
  <si>
    <t>Dichanthelium dichotomum ssp. mattamuskeetense</t>
  </si>
  <si>
    <t>Dichanthelium dichotomum var. barbulatum</t>
  </si>
  <si>
    <t>Dichanthelium dichotomum var. nitidum</t>
  </si>
  <si>
    <t>Dichanthelium dichotomum var. roanokense</t>
  </si>
  <si>
    <t>Dichanthelium lucidum</t>
  </si>
  <si>
    <t>Dichanthelium mattamuskeetense</t>
  </si>
  <si>
    <t>Dichanthelium microcarpon</t>
  </si>
  <si>
    <t>Dichanthelium nitidum</t>
  </si>
  <si>
    <t>Dichanthelium nudicaule</t>
  </si>
  <si>
    <t>Dichanthelium sphagnicola</t>
  </si>
  <si>
    <t>Dichanthelium yadkinense</t>
  </si>
  <si>
    <t>Panicum annulum</t>
  </si>
  <si>
    <t>Panicum annulum var. glabrescens</t>
  </si>
  <si>
    <t>Panicum barbulatum</t>
  </si>
  <si>
    <t>Panicum caerulescens</t>
  </si>
  <si>
    <t>Panicum clutei</t>
  </si>
  <si>
    <t>Panicum dichotomum</t>
  </si>
  <si>
    <t>Panicum dichotomum var. barbulatum</t>
  </si>
  <si>
    <t>Panicum dichotomum var. clutei</t>
  </si>
  <si>
    <t>Panicum dichotomum var. lucidum</t>
  </si>
  <si>
    <t>Panicum dichotomum var. mattamuskeetense</t>
  </si>
  <si>
    <t>Panicum dichotomum var. ramulosum</t>
  </si>
  <si>
    <t>Panicum dichotomum var. roanokense</t>
  </si>
  <si>
    <t>Panicum dichotomum var. yadkinense</t>
  </si>
  <si>
    <t>Panicum lucidum</t>
  </si>
  <si>
    <t>Panicum lucidum var. opacum</t>
  </si>
  <si>
    <t>Panicum mattamuskeetense</t>
  </si>
  <si>
    <t>Panicum mattamuskeetense var. clutei</t>
  </si>
  <si>
    <t>Panicum microcarpon</t>
  </si>
  <si>
    <t>Panicum nitidum</t>
  </si>
  <si>
    <t>Panicum nudicaule</t>
  </si>
  <si>
    <t>Panicum roanokense</t>
  </si>
  <si>
    <t>Panicum sphagnicola</t>
  </si>
  <si>
    <t>Panicum yadkinense</t>
  </si>
  <si>
    <t>Dichanthelium ensifolium</t>
  </si>
  <si>
    <t>Panicum chamaelonche</t>
  </si>
  <si>
    <t>Panicum dichotomum var. ensifolium</t>
  </si>
  <si>
    <t>Panicum dichotomum var. nitidum</t>
  </si>
  <si>
    <t>Panicum ensifolium</t>
  </si>
  <si>
    <t>Panicum ensifolium var. curtifolium</t>
  </si>
  <si>
    <t>Panicum flavovirens</t>
  </si>
  <si>
    <t>Panicum vernale</t>
  </si>
  <si>
    <t>Dichanthelium ensifolium var. unciphyllum</t>
  </si>
  <si>
    <t>Panicum albomarginatum</t>
  </si>
  <si>
    <t>Panicum concinnius</t>
  </si>
  <si>
    <t>Panicum dichotomum var. tenue</t>
  </si>
  <si>
    <t>Panicum dichotomum var. unciphyllum</t>
  </si>
  <si>
    <t>Panicum tenue</t>
  </si>
  <si>
    <t>Panicum trifolium</t>
  </si>
  <si>
    <t>Panicum latifolium</t>
  </si>
  <si>
    <t>Panicum laxiflorum</t>
  </si>
  <si>
    <t>Panicum laxiflorum var. strictirameum</t>
  </si>
  <si>
    <t>Panicum xalapense</t>
  </si>
  <si>
    <t>Panicum leibergii</t>
  </si>
  <si>
    <t>Panicum leibergii var. baldwinii</t>
  </si>
  <si>
    <t>Panicum scoparium var. leibergii</t>
  </si>
  <si>
    <t>Panicum scribnerianum var. leibergii</t>
  </si>
  <si>
    <t>Dichanthelium depauperatum var. perlorgum</t>
  </si>
  <si>
    <t>Dichanthelium linearifolium var. werneri</t>
  </si>
  <si>
    <t>Dichanthelium perlongum</t>
  </si>
  <si>
    <t>Panicum linearifolium</t>
  </si>
  <si>
    <t>Panicum linearifolium var. werneri</t>
  </si>
  <si>
    <t>Panicum perlongum</t>
  </si>
  <si>
    <t>Panicum strictum var. linearifolium</t>
  </si>
  <si>
    <t>Panicum strictum var. perlongum</t>
  </si>
  <si>
    <t>Panicum werneri</t>
  </si>
  <si>
    <t>Dichanthelium meridionale var. acuminatum</t>
  </si>
  <si>
    <t>Panicum acuminatum var. unciphyllum</t>
  </si>
  <si>
    <t>Panicum albemarlense</t>
  </si>
  <si>
    <t>Panicum meridionale</t>
  </si>
  <si>
    <t>Panicum meridionale var. albemarlense</t>
  </si>
  <si>
    <t>Panicum oligosanthes</t>
  </si>
  <si>
    <t>Dichanthelium oligosanthes var. helleri</t>
  </si>
  <si>
    <t>Panicum helleri</t>
  </si>
  <si>
    <t>Panicum macrocarpon</t>
  </si>
  <si>
    <t>Panicum oligosanthes var. helleri</t>
  </si>
  <si>
    <t>Panicum oligosanthes var. scribnerianum</t>
  </si>
  <si>
    <t>Panicum scoparium</t>
  </si>
  <si>
    <t>Panicum scribnerianum</t>
  </si>
  <si>
    <t>Dichanthelium commonsianum</t>
  </si>
  <si>
    <t>Panicum addisonii</t>
  </si>
  <si>
    <t>Panicum alabamense</t>
  </si>
  <si>
    <t>Panicum columbianum var. commonsianum</t>
  </si>
  <si>
    <t>Panicum commonsianum</t>
  </si>
  <si>
    <t>Panicum commonsianum var. addisonii</t>
  </si>
  <si>
    <t>Panicum mundum</t>
  </si>
  <si>
    <t>Panicum ovale var. addisonii</t>
  </si>
  <si>
    <t>Panicum owenae</t>
  </si>
  <si>
    <t>Panicum wilmingtonense</t>
  </si>
  <si>
    <t>Panicum malacon</t>
  </si>
  <si>
    <t>Panicum ovale</t>
  </si>
  <si>
    <t>Dichanthelium commonsianum var. euchlamydeum</t>
  </si>
  <si>
    <t>Panicum columbianum var. siccanum</t>
  </si>
  <si>
    <t>Panicum commonsianum var. euchlamydeum</t>
  </si>
  <si>
    <t>Panicum euchlamydeum</t>
  </si>
  <si>
    <t>Panicum lancearium</t>
  </si>
  <si>
    <t>Panicum lancearium var. patulum</t>
  </si>
  <si>
    <t>Panicum lanuginosum var. siccanum</t>
  </si>
  <si>
    <t>Panicum nashianum</t>
  </si>
  <si>
    <t>Panicum nashianum var. patulum</t>
  </si>
  <si>
    <t>Panicum onslowense</t>
  </si>
  <si>
    <t>Panicum patentifolium</t>
  </si>
  <si>
    <t>Panicum patulum</t>
  </si>
  <si>
    <t>Panicum portoricense var. nashianum</t>
  </si>
  <si>
    <t>Panicum sabulorum var. patulum</t>
  </si>
  <si>
    <t>Panicum tsugetorum</t>
  </si>
  <si>
    <t>Panicum webberianum</t>
  </si>
  <si>
    <t>Dichanthelium columbianum</t>
  </si>
  <si>
    <t>Dichanthelium portoricense</t>
  </si>
  <si>
    <t>Panicum acuminatum var. columbianum</t>
  </si>
  <si>
    <t>Panicum columbianum</t>
  </si>
  <si>
    <t>Panicum columbianum var. oricola</t>
  </si>
  <si>
    <t>Panicum columbianum var. thinium</t>
  </si>
  <si>
    <t>Panicum heterophyllum</t>
  </si>
  <si>
    <t>Panicum heterophyllum var. thinium</t>
  </si>
  <si>
    <t>Panicum oricola</t>
  </si>
  <si>
    <t>Panicum portoricense</t>
  </si>
  <si>
    <t>Panicum sabulorum var. thinium</t>
  </si>
  <si>
    <t>Panicum unciphyllum var. thinium</t>
  </si>
  <si>
    <t>Panicum aculeatum</t>
  </si>
  <si>
    <t>Panicum cryptanthum</t>
  </si>
  <si>
    <t>Panicum recognitum</t>
  </si>
  <si>
    <t>Panicum scabriusculum</t>
  </si>
  <si>
    <t>Panicum scabriusculum var. cryptanthum</t>
  </si>
  <si>
    <t>Panicum scoparioides</t>
  </si>
  <si>
    <t>Panicum shastense</t>
  </si>
  <si>
    <t>Panicum villosissimum var. scoparioides</t>
  </si>
  <si>
    <t>Dichanthelium polyanthes</t>
  </si>
  <si>
    <t>Dichanthelium sphaerocarpon var. polyanthes</t>
  </si>
  <si>
    <t>Panicum microcarpon var. isophyllum</t>
  </si>
  <si>
    <t>Panicum polyanthes</t>
  </si>
  <si>
    <t>Panicum sphaerocarpon var. isophyllum</t>
  </si>
  <si>
    <t>Panicum sphaerocarpon var. polyanthes</t>
  </si>
  <si>
    <t>Panicum sphaerocarpon</t>
  </si>
  <si>
    <t>Panicum sphaerocarpon var. inflatum</t>
  </si>
  <si>
    <t>Dichanthelium praecocius</t>
  </si>
  <si>
    <t>Panicum lanuginosum var. praecocius</t>
  </si>
  <si>
    <t>Panicum praecocius</t>
  </si>
  <si>
    <t>Dichanthelium acuminatum var. villosum</t>
  </si>
  <si>
    <t>Dichanthelium lanuginosum var. villosissimum</t>
  </si>
  <si>
    <t>Dichanthelium ovale ssp. pseudopubescens</t>
  </si>
  <si>
    <t>Dichanthelium villosissimum var. pseudopubescens</t>
  </si>
  <si>
    <t>Panicum acuminatum var. villosissimum</t>
  </si>
  <si>
    <t>Panicum acuminatum var. villosum</t>
  </si>
  <si>
    <t>Panicum nitidum var. villosum</t>
  </si>
  <si>
    <t>Panicum ovale var. pseudopubescens</t>
  </si>
  <si>
    <t>Panicum ovale var. villosum</t>
  </si>
  <si>
    <t>Panicum pseudopubescens</t>
  </si>
  <si>
    <t>Panicum villosissimum</t>
  </si>
  <si>
    <t>Panicum villosissimum var. pseudopubescens</t>
  </si>
  <si>
    <t>Dichanthelium oligosanthes var. wilcoxianum</t>
  </si>
  <si>
    <t>Panicum wilcoxianum</t>
  </si>
  <si>
    <t>Panicum wilcoxianum var. breitungii</t>
  </si>
  <si>
    <t>Dichanthelium acuminatum var. wrightianum</t>
  </si>
  <si>
    <t>Panicum acuminatum var. wrightianum</t>
  </si>
  <si>
    <t>Panicum deminutivum</t>
  </si>
  <si>
    <t>Panicum minutulum</t>
  </si>
  <si>
    <t>Panicum strictum</t>
  </si>
  <si>
    <t>Panicum wrightianum</t>
  </si>
  <si>
    <t>Panicum xanthophysum</t>
  </si>
  <si>
    <t>Peplis diandra</t>
  </si>
  <si>
    <t>Diervilla diervilla</t>
  </si>
  <si>
    <t>Diervilla lonicera var. hypomalaca</t>
  </si>
  <si>
    <t>Digitalis ambigua</t>
  </si>
  <si>
    <t>Digitalis orientalis</t>
  </si>
  <si>
    <t>Digitalis purpurea var. alba</t>
  </si>
  <si>
    <t>Digitaria adscendens</t>
  </si>
  <si>
    <t>Digitaria sanguinalis var. ciliaris</t>
  </si>
  <si>
    <t>Digitaria sanguinalis var. marginata</t>
  </si>
  <si>
    <t>Digitaria sanguinalis var. rhachiseta</t>
  </si>
  <si>
    <t>Panicum adscendens</t>
  </si>
  <si>
    <t>Panicum ciliare</t>
  </si>
  <si>
    <t>Syntherisma marginata</t>
  </si>
  <si>
    <t>Digitaria cognata var. cognata</t>
  </si>
  <si>
    <t>Leptoloma cognatum</t>
  </si>
  <si>
    <t>Digitaria laeviglumis</t>
  </si>
  <si>
    <t>Digitaria leucocoma</t>
  </si>
  <si>
    <t>Panicum filiforme</t>
  </si>
  <si>
    <t>Syntherisma filiformis</t>
  </si>
  <si>
    <t>Digitaria ischaemum var. mississippiensis</t>
  </si>
  <si>
    <t>Panicum ischaemum</t>
  </si>
  <si>
    <t>Syntherisma ischaemum</t>
  </si>
  <si>
    <t>Panicum sanguinale</t>
  </si>
  <si>
    <t>Syntherisma sanguinalis</t>
  </si>
  <si>
    <t>Digitaria chinensis</t>
  </si>
  <si>
    <t>Digitaria ischaemum var. violascens</t>
  </si>
  <si>
    <t>Syntherisma chinensis</t>
  </si>
  <si>
    <t>Diodella teres</t>
  </si>
  <si>
    <t>Diodia teres var. setifera</t>
  </si>
  <si>
    <t>Diodia harperi</t>
  </si>
  <si>
    <t>Diodia hirsuta</t>
  </si>
  <si>
    <t>Diodia tetragona</t>
  </si>
  <si>
    <t>Dioscorea batatas</t>
  </si>
  <si>
    <t>Dioscorea glauca</t>
  </si>
  <si>
    <t>Dioscorea quaternata var. glauca</t>
  </si>
  <si>
    <t>Dioscorea villosa var. glabrifolia</t>
  </si>
  <si>
    <t>Dioscorea villosa var. hirticaulis</t>
  </si>
  <si>
    <t>Diospyros mosieri</t>
  </si>
  <si>
    <t>Diospyros virginiana var. mosieri</t>
  </si>
  <si>
    <t>Diospyros virginiana var. platycarpa</t>
  </si>
  <si>
    <t>Diospyros virginiana var. pubescens</t>
  </si>
  <si>
    <t>Diospyros virginiana var. virginiana</t>
  </si>
  <si>
    <t>Asplenium pycnocarpon</t>
  </si>
  <si>
    <t>Sisymbrium murale</t>
  </si>
  <si>
    <t>Sisymbrium tenuifolium</t>
  </si>
  <si>
    <t>Dipsacus fullonum ssp. fullonum</t>
  </si>
  <si>
    <t>Dipsacus fullonum ssp. sylvestris</t>
  </si>
  <si>
    <t>Dipsacus fullonum ssp. sativus</t>
  </si>
  <si>
    <t>Distichlis spicata ssp. stricta</t>
  </si>
  <si>
    <t>Distichlis spicata var. borealis</t>
  </si>
  <si>
    <t>Distichlis spicata var. divaricata</t>
  </si>
  <si>
    <t>Distichlis spicata var. nana</t>
  </si>
  <si>
    <t>Distichlis spicata var. stolonifera</t>
  </si>
  <si>
    <t>Distichlis stricta</t>
  </si>
  <si>
    <t>Distichlis stricta var. dentata</t>
  </si>
  <si>
    <t>Uniola spicata</t>
  </si>
  <si>
    <t>Inula graveolens</t>
  </si>
  <si>
    <t>Dodecatheon brachycarpum</t>
  </si>
  <si>
    <t>Dodecatheon meadia var. brachycarpum</t>
  </si>
  <si>
    <t>Dodecatheon hugeri</t>
  </si>
  <si>
    <t>Dodecatheon meadia var. obesum</t>
  </si>
  <si>
    <t>Dodecatheon meadia var. standfieldii</t>
  </si>
  <si>
    <t>Aster humilis</t>
  </si>
  <si>
    <t>Aster infirmus</t>
  </si>
  <si>
    <t>Aster umbellatus var. brevisquamis</t>
  </si>
  <si>
    <t>Doellingeria humilis</t>
  </si>
  <si>
    <t>Aster pubentior</t>
  </si>
  <si>
    <t>Aster umbellatus var. pubens</t>
  </si>
  <si>
    <t>Doellingeria umbellata ssp. pubens</t>
  </si>
  <si>
    <t>Draba arabisans var. superiorensis</t>
  </si>
  <si>
    <t>Draba confusa</t>
  </si>
  <si>
    <t>Draba incana var. confusa</t>
  </si>
  <si>
    <t>Draba lutea</t>
  </si>
  <si>
    <t>Draba nemorosa var. leiocarpa</t>
  </si>
  <si>
    <t>Draba caroliniana</t>
  </si>
  <si>
    <t>Draba micrantha</t>
  </si>
  <si>
    <t>Draba reptans ssp. stellifera</t>
  </si>
  <si>
    <t>Draba reptans var. micrantha</t>
  </si>
  <si>
    <t>Draba reptans var. stellifera</t>
  </si>
  <si>
    <t>Draba reptans var. typica</t>
  </si>
  <si>
    <t>Draba praecox</t>
  </si>
  <si>
    <t>Draba verna var. aestivalis</t>
  </si>
  <si>
    <t>Draba verna var. boerhaavii</t>
  </si>
  <si>
    <t>Draba verna var. major</t>
  </si>
  <si>
    <t>Erophila spathulata</t>
  </si>
  <si>
    <t>Erophila verna</t>
  </si>
  <si>
    <t>Erophila verna ssp. praecox</t>
  </si>
  <si>
    <t>Erophila verna ssp. spathulata</t>
  </si>
  <si>
    <t>Moldavica moldavica</t>
  </si>
  <si>
    <t>Moldavica parviflora</t>
  </si>
  <si>
    <t>Moldavica thymiflora</t>
  </si>
  <si>
    <t>Rudbeckia amplexicaulis</t>
  </si>
  <si>
    <t>Drosera filiformis var. filiformis</t>
  </si>
  <si>
    <t>Dryopteris austriaca</t>
  </si>
  <si>
    <t>Dryopteris spinulosa var. americana</t>
  </si>
  <si>
    <t>Dryopteris austriaca var. spinulosa</t>
  </si>
  <si>
    <t>Dryopteris goldiana ssp. celsa</t>
  </si>
  <si>
    <t>Dryopteris wherryi</t>
  </si>
  <si>
    <t>Dryopteris cristata var. clintoniana</t>
  </si>
  <si>
    <t>Dryopteris assimilis</t>
  </si>
  <si>
    <t>Dryopteris dilatata ssp. americana</t>
  </si>
  <si>
    <t>Dryopteris spinulosa var. dilatata</t>
  </si>
  <si>
    <t>Dryopteris austriaca var. intermedia</t>
  </si>
  <si>
    <t>Dryopteris spinulosa var. concordiana</t>
  </si>
  <si>
    <t>Dryopteris spinulosa var. intermedia</t>
  </si>
  <si>
    <t>Dryopteris austriaca var. fructuosa</t>
  </si>
  <si>
    <t>Dryopteris intermedia var. fructuosa</t>
  </si>
  <si>
    <t>Dryopteris spinulosa var. fructuosa</t>
  </si>
  <si>
    <t>Fragaria indica</t>
  </si>
  <si>
    <t>Boebera papposa</t>
  </si>
  <si>
    <t>Tagetes papposa</t>
  </si>
  <si>
    <t>Momordica elaterium</t>
  </si>
  <si>
    <t>Brauneria pallida</t>
  </si>
  <si>
    <t>Rudbeckia pallida</t>
  </si>
  <si>
    <t>Brauneria purpurea</t>
  </si>
  <si>
    <t>Echinacea purpurea var. arkansana</t>
  </si>
  <si>
    <t>Rudbeckia purpurea</t>
  </si>
  <si>
    <t>Panicum colonum</t>
  </si>
  <si>
    <t>Echinochloa crus-galli ssp. spiralis</t>
  </si>
  <si>
    <t>Panicum crus-galli</t>
  </si>
  <si>
    <t>Echinochloa crus-galli ssp. edulis</t>
  </si>
  <si>
    <t>Echinochloa crus-galli var. frumentacea</t>
  </si>
  <si>
    <t>Panicum frumentaceum</t>
  </si>
  <si>
    <t>Echinochloa crus-galli var. mitis</t>
  </si>
  <si>
    <t>Echinochloa microstachya</t>
  </si>
  <si>
    <t>Echinochloa muricata ssp. microstachya</t>
  </si>
  <si>
    <t>Echinochloa muricata var. occidentalis</t>
  </si>
  <si>
    <t>Echinochloa muricata var. wiegandii</t>
  </si>
  <si>
    <t>Echinochloa occidentalis</t>
  </si>
  <si>
    <t>Echinochloa pungens var. microstachya</t>
  </si>
  <si>
    <t>Echinochloa pungens var. multiflora</t>
  </si>
  <si>
    <t>Echinochloa wiegandii</t>
  </si>
  <si>
    <t>Echinochloa muricata var. ludoviciana</t>
  </si>
  <si>
    <t>Echinochloa pungens</t>
  </si>
  <si>
    <t>Echinochloa pungens var. coarctata</t>
  </si>
  <si>
    <t>Echinochloa pungens var. ludoviciana</t>
  </si>
  <si>
    <t>Echinochloa walteri var. laevigata</t>
  </si>
  <si>
    <t>Panicum walteri</t>
  </si>
  <si>
    <t>Micrampelis lobata</t>
  </si>
  <si>
    <t>Sicyos lobata</t>
  </si>
  <si>
    <t>Echinodorus berteroi var. lanceolatus</t>
  </si>
  <si>
    <t>Echinodorus rostratus var. lanceolatus</t>
  </si>
  <si>
    <t>Echinodorus tenellus var. latifolius</t>
  </si>
  <si>
    <t>Echinodorus tenellus var. parvulus</t>
  </si>
  <si>
    <t>Helianthium parvulum</t>
  </si>
  <si>
    <t>Helianthium tenellum</t>
  </si>
  <si>
    <t>Echium australe</t>
  </si>
  <si>
    <t>Echium lycopsis</t>
  </si>
  <si>
    <t>Echium vulgare var. pustulatum</t>
  </si>
  <si>
    <t>Eclipta erecta</t>
  </si>
  <si>
    <t>Verbesina alba</t>
  </si>
  <si>
    <t>Verbesina prostrata</t>
  </si>
  <si>
    <t>Anacharis densa</t>
  </si>
  <si>
    <t>Elodea densa</t>
  </si>
  <si>
    <t>Philotria densa</t>
  </si>
  <si>
    <t>Eichhornia speciosa</t>
  </si>
  <si>
    <t>Piaropus crassipes</t>
  </si>
  <si>
    <t>Elaeagnus angustifolia var. orientalis</t>
  </si>
  <si>
    <t>Elaeagnus argentea</t>
  </si>
  <si>
    <t>Elatine triandra var. americana</t>
  </si>
  <si>
    <t>Eleocharis acicularis var. gracilescens</t>
  </si>
  <si>
    <t>Eleocharis acicularis var. occidentalis</t>
  </si>
  <si>
    <t>Eleocharis acicularis var. submersa</t>
  </si>
  <si>
    <t>Eleocharis acicularis var. typica</t>
  </si>
  <si>
    <t>Eleocharis multiflora</t>
  </si>
  <si>
    <t>Scirpus atropurpureus</t>
  </si>
  <si>
    <t>Eleocharis acuminata</t>
  </si>
  <si>
    <t>Eleocharis compressa var. atrata</t>
  </si>
  <si>
    <t>Eleocharis elliptica var. atrata</t>
  </si>
  <si>
    <t>Eleocharis elliptica var. compressa</t>
  </si>
  <si>
    <t>Eleocharis tenuis var. atrata</t>
  </si>
  <si>
    <t>Eleocharis diandra var. depressa</t>
  </si>
  <si>
    <t>Eleocharis capitata var. borealis</t>
  </si>
  <si>
    <t>Eleocharis compressa var. borealis</t>
  </si>
  <si>
    <t>Eleocharis tenuis var. borealis</t>
  </si>
  <si>
    <t>Eleocharis engelmannii var. monticola</t>
  </si>
  <si>
    <t>Eleocharis engelmannii var. robusta</t>
  </si>
  <si>
    <t>Eleocharis monticola</t>
  </si>
  <si>
    <t>Eleocharis monticola var. pallida</t>
  </si>
  <si>
    <t>Eleocharis obtusa var. detonsa</t>
  </si>
  <si>
    <t>Eleocharis obtusa var. engelmannii</t>
  </si>
  <si>
    <t>Eleocharis ovata var. detonsa</t>
  </si>
  <si>
    <t>Eleocharis ovata var. engelmannii</t>
  </si>
  <si>
    <t>Eleocharis elliottii</t>
  </si>
  <si>
    <t>Scirpus equisetoides</t>
  </si>
  <si>
    <t>Eleocharis calva</t>
  </si>
  <si>
    <t>Scirpus glaucus</t>
  </si>
  <si>
    <t>Trichophorum palustre var. calvum</t>
  </si>
  <si>
    <t>Eleocharis ambigens</t>
  </si>
  <si>
    <t>Eleocharis capitata var. dispar</t>
  </si>
  <si>
    <t>Eleocharis caribaea var. dispar</t>
  </si>
  <si>
    <t>Scirpus caribaea</t>
  </si>
  <si>
    <t>Scirpus geniculata</t>
  </si>
  <si>
    <t>Eleocharis uniglumis var. halophila</t>
  </si>
  <si>
    <t>Eleocharis perlonga</t>
  </si>
  <si>
    <t>Eleocharis xyridiformis</t>
  </si>
  <si>
    <t>Scirpus mamillata</t>
  </si>
  <si>
    <t>Eleocharis microcarpa var. filiculmis</t>
  </si>
  <si>
    <t>Eleocharis torreyana</t>
  </si>
  <si>
    <t>Eleocharis obtusa var. ellipsoidalis</t>
  </si>
  <si>
    <t>Eleocharis obtusa var. gigantea</t>
  </si>
  <si>
    <t>Eleocharis obtusa var. jejuna</t>
  </si>
  <si>
    <t>Eleocharis obtusa var. obtusa</t>
  </si>
  <si>
    <t>Eleocharis obtusa var. peasei</t>
  </si>
  <si>
    <t>Eleocharis ovata var. obtusa</t>
  </si>
  <si>
    <t>Scirpus obtusus</t>
  </si>
  <si>
    <t>Eleocharis flaccida var. olivacea</t>
  </si>
  <si>
    <t>Eleocharis flavescens var. olivacea</t>
  </si>
  <si>
    <t>Eleocharis annua</t>
  </si>
  <si>
    <t>Eleocharis obtusa var. heuseri</t>
  </si>
  <si>
    <t>Eleocharis obtusa var. ovata</t>
  </si>
  <si>
    <t>Scirpus ovatus</t>
  </si>
  <si>
    <t>Eleocharis calva var. australis</t>
  </si>
  <si>
    <t>Eleocharis palustris var. australis</t>
  </si>
  <si>
    <t>Eleocharis palustris var. major</t>
  </si>
  <si>
    <t>Eleocharis smallii var. major</t>
  </si>
  <si>
    <t>Chaetocyperus membranacea</t>
  </si>
  <si>
    <t>Eleocharis leptos</t>
  </si>
  <si>
    <t>Eleocharis leptos var. coloradoensis</t>
  </si>
  <si>
    <t>Eleocharis leptos var. johnstonii</t>
  </si>
  <si>
    <t>Eleocharis membranacea</t>
  </si>
  <si>
    <t>Eleocharis parvula var. anachaeta</t>
  </si>
  <si>
    <t>Eleocharis parvula var. coloradoensis</t>
  </si>
  <si>
    <t>Scirpus nanus</t>
  </si>
  <si>
    <t>Scirpus nanus var. anachaetus</t>
  </si>
  <si>
    <t>Eleocharis quadrangulata var. crassior</t>
  </si>
  <si>
    <t>Scirpus quadrangulatus</t>
  </si>
  <si>
    <t>Eleocharis bernardina</t>
  </si>
  <si>
    <t>Eleocharis pauciflora var. bernardina</t>
  </si>
  <si>
    <t>Eleocharis pauciflora var. fernaldii</t>
  </si>
  <si>
    <t>Eleocharis quinqueflora ssp. fernaldii</t>
  </si>
  <si>
    <t>Eleocharis quinqueflora var. bernardina</t>
  </si>
  <si>
    <t>Scirpus pauciflorus</t>
  </si>
  <si>
    <t>Scirpus quinqueflorus</t>
  </si>
  <si>
    <t>Eleocharis acicularis var. radicans</t>
  </si>
  <si>
    <t>Eleocharis lindheimeri</t>
  </si>
  <si>
    <t>Eleocharis rostellata var. congdonii</t>
  </si>
  <si>
    <t>Eleocharis rostellata var. occidentalis</t>
  </si>
  <si>
    <t>Scirpus rostellatus</t>
  </si>
  <si>
    <t>Eleocharis capitata var. pseudoptera</t>
  </si>
  <si>
    <t>Eleocharis elliptica var. pseudoptera</t>
  </si>
  <si>
    <t>Eleocharis capitata</t>
  </si>
  <si>
    <t>Trichophyllum tenue</t>
  </si>
  <si>
    <t>Eleocharis capitata var. verrucosa</t>
  </si>
  <si>
    <t>Eleocharis verrucosa</t>
  </si>
  <si>
    <t>Eleocharis simplex</t>
  </si>
  <si>
    <t>Scirpus tortilis</t>
  </si>
  <si>
    <t>Eleocharis tuberculosa var. pubnicoensis</t>
  </si>
  <si>
    <t>Scirpus tuberculosa</t>
  </si>
  <si>
    <t>Scirpus uniglumis</t>
  </si>
  <si>
    <t>Scirpus wolfii</t>
  </si>
  <si>
    <t>Cynosurus indicus</t>
  </si>
  <si>
    <t>Cynosurus tristachyus</t>
  </si>
  <si>
    <t>Acanthopanax sieboldianus</t>
  </si>
  <si>
    <t>Aralia pentaphylla</t>
  </si>
  <si>
    <t>Ellisia nyctelea var. coloradensis</t>
  </si>
  <si>
    <t>Nyctelea nyctelea</t>
  </si>
  <si>
    <t>Elodea longivaginata</t>
  </si>
  <si>
    <t>Elodea nevadensis</t>
  </si>
  <si>
    <t>Anacharis canadensis</t>
  </si>
  <si>
    <t>Anacharis canadensis var. planchonii</t>
  </si>
  <si>
    <t>Elodea brandegeeae</t>
  </si>
  <si>
    <t>Elodea ioensis</t>
  </si>
  <si>
    <t>Elodea linearis</t>
  </si>
  <si>
    <t>Elodea planchonii</t>
  </si>
  <si>
    <t>Philotria canadensis</t>
  </si>
  <si>
    <t>Philotria linearis</t>
  </si>
  <si>
    <t>Anacharis nuttallii</t>
  </si>
  <si>
    <t>Anacharis occidentalis</t>
  </si>
  <si>
    <t>Elodea columbiana</t>
  </si>
  <si>
    <t>Elodea minor</t>
  </si>
  <si>
    <t>Elodea occidentalis</t>
  </si>
  <si>
    <t>Philotria angustifolia</t>
  </si>
  <si>
    <t>Philotria minor</t>
  </si>
  <si>
    <t>Philotria nuttallii</t>
  </si>
  <si>
    <t>Philotria occidentalis</t>
  </si>
  <si>
    <t>Udora verticillata var. minor</t>
  </si>
  <si>
    <t>Apalanthe schweinitzii</t>
  </si>
  <si>
    <t>Elsholtzia cristata</t>
  </si>
  <si>
    <t>Elymus macounii</t>
  </si>
  <si>
    <t>Agropyron latiglume</t>
  </si>
  <si>
    <t>Agropyron trachycaulum var. latiglume</t>
  </si>
  <si>
    <t>Agropyron violaceum</t>
  </si>
  <si>
    <t>Agropyron violaceum var. alboviride</t>
  </si>
  <si>
    <t>Elymus trachycaulus ssp. latiglumis</t>
  </si>
  <si>
    <t>Elymus trachycaulus ssp. violaceus</t>
  </si>
  <si>
    <t>Elymus trachycaulus var. latiglumis</t>
  </si>
  <si>
    <t>Elymus violaceus</t>
  </si>
  <si>
    <t>Roegneria violacea</t>
  </si>
  <si>
    <t>Elymus brachystachys</t>
  </si>
  <si>
    <t>Elymus canadensis var. brachystachys</t>
  </si>
  <si>
    <t>Elymus canadensis var. hirsutus</t>
  </si>
  <si>
    <t>Elymus canadensis var. robustus</t>
  </si>
  <si>
    <t>Elymus crescendus</t>
  </si>
  <si>
    <t>Elymus philadelphicus</t>
  </si>
  <si>
    <t>Elymus philadelphicus var. hirsutus</t>
  </si>
  <si>
    <t>Elymus robustus</t>
  </si>
  <si>
    <t>Elymus interruptus</t>
  </si>
  <si>
    <t>Elymus glaucus var. breviaristatus</t>
  </si>
  <si>
    <t>Hystrix patula var. bigeloviana</t>
  </si>
  <si>
    <t>Hystrix hystrix</t>
  </si>
  <si>
    <t>Hystrix patula</t>
  </si>
  <si>
    <t>Agropyron dasystachyum var. riparium</t>
  </si>
  <si>
    <t>Agropyron elmeri</t>
  </si>
  <si>
    <t>Agropyron lanceolatum</t>
  </si>
  <si>
    <t>Agropyron riparium</t>
  </si>
  <si>
    <t>Elymus lanceolatus var. riparius</t>
  </si>
  <si>
    <t>Elymus subvillosus</t>
  </si>
  <si>
    <t>Elytrigia dasystachya</t>
  </si>
  <si>
    <t>Elytrigia riparia</t>
  </si>
  <si>
    <t>Agropyron dasystachyum ssp. psammophilum</t>
  </si>
  <si>
    <t>Agropyron dasystachyum var. psammophilum</t>
  </si>
  <si>
    <t>Agropyron psammophilum</t>
  </si>
  <si>
    <t>Elytrigia dasystachya ssp. psammophila</t>
  </si>
  <si>
    <t>Elytrigia dasystachya var. psammophila</t>
  </si>
  <si>
    <t>Elymus arenarius var. simulans</t>
  </si>
  <si>
    <t>Terrelymus maltei</t>
  </si>
  <si>
    <t>Agropyron repens var. subulatum</t>
  </si>
  <si>
    <t>Elytrigia repens</t>
  </si>
  <si>
    <t>Elytrigia repens var. vaillantiana</t>
  </si>
  <si>
    <t>Elytrigia vaillantiana</t>
  </si>
  <si>
    <t>Triticum repens</t>
  </si>
  <si>
    <t>Triticum vaillantianum</t>
  </si>
  <si>
    <t>Elymus canadensis var. riparius</t>
  </si>
  <si>
    <t>Elymus curvatus</t>
  </si>
  <si>
    <t>Elymus virginicus var. jenkinsii</t>
  </si>
  <si>
    <t>Elymus virginicus var. submuticus</t>
  </si>
  <si>
    <t>Agropyron caninum var. unilaterale</t>
  </si>
  <si>
    <t>Agropyron laeve</t>
  </si>
  <si>
    <t>Agropyron parishii var. laeve</t>
  </si>
  <si>
    <t>Agropyron pauciflorum ssp. laeve</t>
  </si>
  <si>
    <t>Agropyron pauciflorum var. glaucum</t>
  </si>
  <si>
    <t>Agropyron subsecundum</t>
  </si>
  <si>
    <t>Agropyron trachycaulum var. ciliatum</t>
  </si>
  <si>
    <t>Agropyron trachycaulum var. glaucum</t>
  </si>
  <si>
    <t>Agropyron trachycaulum var. unilaterale</t>
  </si>
  <si>
    <t>Elymus laevis</t>
  </si>
  <si>
    <t>Elymus trachycaulus ssp. glaucus</t>
  </si>
  <si>
    <t>Elymus trachycaulus var. unilateralis</t>
  </si>
  <si>
    <t>Agropyron brevifolium</t>
  </si>
  <si>
    <t>Agropyron caninum ssp. majus</t>
  </si>
  <si>
    <t>Agropyron caninum var. andinum</t>
  </si>
  <si>
    <t>Agropyron caninum var. hornemannii</t>
  </si>
  <si>
    <t>Agropyron caninum var. mitchellii</t>
  </si>
  <si>
    <t>Agropyron pauciflorum</t>
  </si>
  <si>
    <t>Agropyron pauciflorum ssp. majus</t>
  </si>
  <si>
    <t>Agropyron pauciflorum ssp. novae-angliae</t>
  </si>
  <si>
    <t>Agropyron pauciflorum ssp. teslinense</t>
  </si>
  <si>
    <t>Agropyron pauciflorum var. novae-angliae</t>
  </si>
  <si>
    <t>Agropyron subsecundum var. andinum</t>
  </si>
  <si>
    <t>Agropyron tenerum</t>
  </si>
  <si>
    <t>Agropyron teslinense</t>
  </si>
  <si>
    <t>Agropyron trachycaulum var. majus</t>
  </si>
  <si>
    <t>Agropyron trachycaulum var. novae-angliae</t>
  </si>
  <si>
    <t>Agropyron violaceum ssp. andinum</t>
  </si>
  <si>
    <t>Agropyron violaceum var. andinum</t>
  </si>
  <si>
    <t>Elymus donianus ssp. virescens</t>
  </si>
  <si>
    <t>Elymus pauciflorus</t>
  </si>
  <si>
    <t>Elymus trachycaulus ssp. andinus</t>
  </si>
  <si>
    <t>Elymus trachycaulus ssp. novae-angliae</t>
  </si>
  <si>
    <t>Elymus trachycaulus ssp. teslinensis</t>
  </si>
  <si>
    <t>Elymus trachycaulus var. andinus</t>
  </si>
  <si>
    <t>Elymus trachycaulus var. majus</t>
  </si>
  <si>
    <t>Roegneria pauciflora</t>
  </si>
  <si>
    <t>Roegneria trachycaula</t>
  </si>
  <si>
    <t>Triticum trachycaulum</t>
  </si>
  <si>
    <t>Elymus arkansanus</t>
  </si>
  <si>
    <t>Elymus canadensis var. villosus</t>
  </si>
  <si>
    <t>Elymus villosus var. arkansanus</t>
  </si>
  <si>
    <t>Terrellia villosa</t>
  </si>
  <si>
    <t>Elymus halophilus</t>
  </si>
  <si>
    <t>Elymus australis</t>
  </si>
  <si>
    <t>Elymus glabriflorus</t>
  </si>
  <si>
    <t>Elymus glabriflorus var. australis</t>
  </si>
  <si>
    <t>Elymus hirsutiglumis</t>
  </si>
  <si>
    <t>Elymus jejunus</t>
  </si>
  <si>
    <t>Elymus striatus</t>
  </si>
  <si>
    <t>Elymus virginicus var. australis</t>
  </si>
  <si>
    <t>Elymus virginicus var. glabriflorus</t>
  </si>
  <si>
    <t>Elymus virginicus var. hirsutiglumis</t>
  </si>
  <si>
    <t>Elymus virginicus var. intermedius</t>
  </si>
  <si>
    <t>Elymus virginicus var. jejunus</t>
  </si>
  <si>
    <t>Elymus canadensis ssp. wiegandii</t>
  </si>
  <si>
    <t>Elymus canadensis var. wiegandii</t>
  </si>
  <si>
    <t>Rumex spinosus</t>
  </si>
  <si>
    <t>Empetrum atropurpureum</t>
  </si>
  <si>
    <t>Empetrum nigrum var. atropurpureum</t>
  </si>
  <si>
    <t>Empetrum nigrum var. purpureum</t>
  </si>
  <si>
    <t>Empetrum rubrum var. atropurpureum</t>
  </si>
  <si>
    <t>Empetrum eamesii ssp. hermaphroditum</t>
  </si>
  <si>
    <t>Empetrum hermaphroditum</t>
  </si>
  <si>
    <t>Isopyrum biternatum</t>
  </si>
  <si>
    <t>Leptamnium virginianum</t>
  </si>
  <si>
    <t>Epigaea repens var. glabrifolia</t>
  </si>
  <si>
    <t>Epilobium alpinum</t>
  </si>
  <si>
    <t>Epilobium anagallidifolium var. pseudoscaposum</t>
  </si>
  <si>
    <t>Epilobium paniculatum</t>
  </si>
  <si>
    <t>Epilobium paniculatum var. hammondii</t>
  </si>
  <si>
    <t>Epilobium paniculatum var. juncundum</t>
  </si>
  <si>
    <t>Epilobium paniculatum var. laevicaule</t>
  </si>
  <si>
    <t>Epilobium paniculatum var. paniculatum</t>
  </si>
  <si>
    <t>Epilobium paniculatum var. subulatum</t>
  </si>
  <si>
    <t>Epilobium paniculatum var. tracyi</t>
  </si>
  <si>
    <t>Epilobium adenocaulon</t>
  </si>
  <si>
    <t>Epilobium adenocaulon var. ecomosum</t>
  </si>
  <si>
    <t>Epilobium adenocaulon var. holosericeum</t>
  </si>
  <si>
    <t>Epilobium adenocaulon var. parishii</t>
  </si>
  <si>
    <t>Epilobium adenocaulon var. perplexans</t>
  </si>
  <si>
    <t>Epilobium americanum</t>
  </si>
  <si>
    <t>Epilobium brevistylum</t>
  </si>
  <si>
    <t>Epilobium brevistylum var. ursinum</t>
  </si>
  <si>
    <t>Epilobium californicum</t>
  </si>
  <si>
    <t>Epilobium californicum var. holosericeum</t>
  </si>
  <si>
    <t>Epilobium ciliatum var. ecomosum</t>
  </si>
  <si>
    <t>Epilobium delicatum</t>
  </si>
  <si>
    <t>Epilobium ecomosum</t>
  </si>
  <si>
    <t>Epilobium glandulosum var. adenocaulon</t>
  </si>
  <si>
    <t>Epilobium glandulosum var. ecomosum</t>
  </si>
  <si>
    <t>Epilobium glandulosum var. macounii</t>
  </si>
  <si>
    <t>Epilobium leptocarpum var. macounii</t>
  </si>
  <si>
    <t>Epilobium ursinum</t>
  </si>
  <si>
    <t>Epilobium watsonii var. parishii</t>
  </si>
  <si>
    <t>Epilobium adenocaulon var. cinerascens</t>
  </si>
  <si>
    <t>Epilobium adenocaulon var. occidentale</t>
  </si>
  <si>
    <t>Epilobium boreale</t>
  </si>
  <si>
    <t>Epilobium ciliatum var. glandulosum</t>
  </si>
  <si>
    <t>Epilobium glandulosum</t>
  </si>
  <si>
    <t>Epilobium glandulosum var. cardiophyllum</t>
  </si>
  <si>
    <t>Epilobium glandulosum var. occidentale</t>
  </si>
  <si>
    <t>Epilobium watsonii var. occidentale</t>
  </si>
  <si>
    <t>Epilobium alpinum var. nutans</t>
  </si>
  <si>
    <t>Epilobium alpinum var. lactiflorum</t>
  </si>
  <si>
    <t>Epilobium hornemannii var. lactiflorum</t>
  </si>
  <si>
    <t>Epilobium nesophilum</t>
  </si>
  <si>
    <t>Epilobium nesophilum var. sabulonense</t>
  </si>
  <si>
    <t>Epilobium palustre var. gracile</t>
  </si>
  <si>
    <t>Epilobium palustre var. sabulonense</t>
  </si>
  <si>
    <t>Epilobium rosmarinifolium</t>
  </si>
  <si>
    <t>Epilobium treleaseanum</t>
  </si>
  <si>
    <t>Epilobium lineare</t>
  </si>
  <si>
    <t>Epilobium oliganthum</t>
  </si>
  <si>
    <t>Epilobium palustre var. grammadophyllum</t>
  </si>
  <si>
    <t>Epilobium palustre var. labradoricum</t>
  </si>
  <si>
    <t>Epilobium palustre var. lapponicum</t>
  </si>
  <si>
    <t>Epilobium palustre var. longirameum</t>
  </si>
  <si>
    <t>Epilobium palustre var. oliganthum</t>
  </si>
  <si>
    <t>Epilobium pylaieanum</t>
  </si>
  <si>
    <t>Epilobium wyomingense</t>
  </si>
  <si>
    <t>Epilobium densum</t>
  </si>
  <si>
    <t>Epimedium youngianum var. niveum</t>
  </si>
  <si>
    <t>Epipactis rubiginosa</t>
  </si>
  <si>
    <t>Serapias atrorubens</t>
  </si>
  <si>
    <t>Epipactis latifolia</t>
  </si>
  <si>
    <t>Serapias helleborine</t>
  </si>
  <si>
    <t>Equisetum arvense var. alpestre</t>
  </si>
  <si>
    <t>Equisetum arvense var. boreale</t>
  </si>
  <si>
    <t>Equisetum arvense var. campestre</t>
  </si>
  <si>
    <t>Equisetum arvense var. riparium</t>
  </si>
  <si>
    <t>Equisetum calderi</t>
  </si>
  <si>
    <t>Equisetum hyemale var. elatum</t>
  </si>
  <si>
    <t>Equisetum hyemale var. intermedium</t>
  </si>
  <si>
    <t>Equisetum intermedium</t>
  </si>
  <si>
    <t>Equisetum fluviatile var. limosum</t>
  </si>
  <si>
    <t>Equisetum limosum</t>
  </si>
  <si>
    <t>Equisetum affine</t>
  </si>
  <si>
    <t>Equisetum hyemale ssp. affine</t>
  </si>
  <si>
    <t>Equisetum hyemale var. californicum</t>
  </si>
  <si>
    <t>Equisetum hyemale var. pseudohyemale</t>
  </si>
  <si>
    <t>Equisetum hyemale var. robustum</t>
  </si>
  <si>
    <t>Equisetum praealtum</t>
  </si>
  <si>
    <t>Equisetum robustum</t>
  </si>
  <si>
    <t>Hippochaete hyemalis</t>
  </si>
  <si>
    <t>Hippochaete hyemalis ssp. affinis</t>
  </si>
  <si>
    <t>Equisetum funstonii</t>
  </si>
  <si>
    <t>Equisetum kansanum</t>
  </si>
  <si>
    <t>Equisetum laevigatum ssp. funstonii</t>
  </si>
  <si>
    <t>Hippochaete laevigata</t>
  </si>
  <si>
    <t>Equisetum trachyodon</t>
  </si>
  <si>
    <t>Equisetum variegatum var. jesupii</t>
  </si>
  <si>
    <t>Equisetum variegatum var. nelsonii</t>
  </si>
  <si>
    <t>Equisetum palustre var. americanum</t>
  </si>
  <si>
    <t>Equisetum palustre var. simplicissimum</t>
  </si>
  <si>
    <t>Equisetum sylvaticum var. multiramosum</t>
  </si>
  <si>
    <t>Equisetum sylvaticum var. pauciramosum</t>
  </si>
  <si>
    <t>Equisetum braunii</t>
  </si>
  <si>
    <t>Equisetum maximum</t>
  </si>
  <si>
    <t>Equisetum telmateia ssp. braunii</t>
  </si>
  <si>
    <t>Equisetum variegatum var. anceps</t>
  </si>
  <si>
    <t>Hippochaete variegata</t>
  </si>
  <si>
    <t>Eragrostis major</t>
  </si>
  <si>
    <t>Eragrostis megastachya</t>
  </si>
  <si>
    <t>Poa cilianensis</t>
  </si>
  <si>
    <t>Eragrostis chloromelas</t>
  </si>
  <si>
    <t>Eragrostis curvula var. conferta</t>
  </si>
  <si>
    <t>Eragrostis curvula var. curvula</t>
  </si>
  <si>
    <t>Eragrostis robusta</t>
  </si>
  <si>
    <t>Eragrostis frankii var. brevipes</t>
  </si>
  <si>
    <t>Eragrostis hirsuta var. laevivaginata</t>
  </si>
  <si>
    <t>Poa hirsuta</t>
  </si>
  <si>
    <t>Poa hypnoides</t>
  </si>
  <si>
    <t>Eragrostis neomexicana</t>
  </si>
  <si>
    <t>Poa mexicana</t>
  </si>
  <si>
    <t>Eragrostis orcuttiana</t>
  </si>
  <si>
    <t>Eragrostis virescens</t>
  </si>
  <si>
    <t>Eragrostis eragrostis</t>
  </si>
  <si>
    <t>Eragrostis poaeoides</t>
  </si>
  <si>
    <t>Eragrostis suaveolens</t>
  </si>
  <si>
    <t>Eragrostis arida</t>
  </si>
  <si>
    <t>Eragrostis tephrosanthos</t>
  </si>
  <si>
    <t>Eragrostis caroliniana</t>
  </si>
  <si>
    <t>Eragrostis diffusa</t>
  </si>
  <si>
    <t>Eragrostis purshii</t>
  </si>
  <si>
    <t>Poa pectinacea</t>
  </si>
  <si>
    <t>Eragrostis multicaulis</t>
  </si>
  <si>
    <t>Eragrostis perplexa</t>
  </si>
  <si>
    <t>Eragrostis pilosa var. perplexa</t>
  </si>
  <si>
    <t>Eragrostis pilosa var. pilosa</t>
  </si>
  <si>
    <t>Poa pilosa</t>
  </si>
  <si>
    <t>Eragrostis spectabilis var. sparsihirsuta</t>
  </si>
  <si>
    <t>Poa spectabilis</t>
  </si>
  <si>
    <t>Eragrostis pilifera</t>
  </si>
  <si>
    <t>Eragrostis trichodes var. pilifera</t>
  </si>
  <si>
    <t>Poa trichodes</t>
  </si>
  <si>
    <t>Helleborus hyemalis</t>
  </si>
  <si>
    <t>Erechtites hieracifolia</t>
  </si>
  <si>
    <t>Senecio hieraciifolius</t>
  </si>
  <si>
    <t>Ischaemum ophiuroides</t>
  </si>
  <si>
    <t>Agropyron bonaepartis</t>
  </si>
  <si>
    <t>Agropyron squarrosum</t>
  </si>
  <si>
    <t>Agropyron orientale</t>
  </si>
  <si>
    <t>Secale orientale</t>
  </si>
  <si>
    <t>Agropyron prostratum</t>
  </si>
  <si>
    <t>Agropyron triticeum</t>
  </si>
  <si>
    <t>Erigeron acris var. asteroides</t>
  </si>
  <si>
    <t>Erigeron elongatus</t>
  </si>
  <si>
    <t>Erigeron politus</t>
  </si>
  <si>
    <t>Trimorpha acris</t>
  </si>
  <si>
    <t>Trimorpha acris var. asteroides</t>
  </si>
  <si>
    <t>Trimorpha elongata</t>
  </si>
  <si>
    <t>Erigeron annuus var. discoideus</t>
  </si>
  <si>
    <t>Stenactis annua</t>
  </si>
  <si>
    <t>Erigeron flagellaris var. typicus</t>
  </si>
  <si>
    <t>Erigeron nudiflorus</t>
  </si>
  <si>
    <t>Erigeron anodonta</t>
  </si>
  <si>
    <t>Erigeron asperum var. pubescens</t>
  </si>
  <si>
    <t>Erigeron glabellus ssp. pubescens</t>
  </si>
  <si>
    <t>Erigeron oligodontus</t>
  </si>
  <si>
    <t>Erigeron lonchophyllus var. laurentianus</t>
  </si>
  <si>
    <t>Erigeron minor</t>
  </si>
  <si>
    <t>Trimorpha lonchophylla</t>
  </si>
  <si>
    <t>Erigeron philadelphicus var. glaber</t>
  </si>
  <si>
    <t>Erigeron philadelphicus var. scaturicola</t>
  </si>
  <si>
    <t>Erigeron purpureus</t>
  </si>
  <si>
    <t>Erigeron philadelphicus ssp. provancheri</t>
  </si>
  <si>
    <t>Erigeron provancheri</t>
  </si>
  <si>
    <t>Erigeron ramosus var. beyrichii</t>
  </si>
  <si>
    <t>Erigeron strigosus ssp. septentrionalis</t>
  </si>
  <si>
    <t>Erigeron annuus ssp. strigosus</t>
  </si>
  <si>
    <t>Erigeron ramosus</t>
  </si>
  <si>
    <t>Erigeron strigosus var. discoideus</t>
  </si>
  <si>
    <t>Erigeron strigosus var. eligulatus</t>
  </si>
  <si>
    <t>Erigeron strigosus var. typicus</t>
  </si>
  <si>
    <t>Erigeron traversii</t>
  </si>
  <si>
    <t>Stenactis strigosa</t>
  </si>
  <si>
    <t>Eriocaulon pellucidum</t>
  </si>
  <si>
    <t>Eriocaulon decangulare var. minor</t>
  </si>
  <si>
    <t>Eriocaulon rollandii</t>
  </si>
  <si>
    <t>Eriocaulon septangulare var. parkeri</t>
  </si>
  <si>
    <t>Eriochloa lemmonii var. gracilis</t>
  </si>
  <si>
    <t>Eriochloa gracilis var. minor</t>
  </si>
  <si>
    <t>Eriochloa punctata var. minor</t>
  </si>
  <si>
    <t>Paspalum villosum</t>
  </si>
  <si>
    <t>Eriodictyon angustifolium var. amplifolium</t>
  </si>
  <si>
    <t xml:space="preserve"> okra</t>
  </si>
  <si>
    <t>Eriophorum angustifolium ssp. subarcticum</t>
  </si>
  <si>
    <t>Eriophorum angustifolium var. coloratum</t>
  </si>
  <si>
    <t>Eriophorum angustifolium var. giganteum</t>
  </si>
  <si>
    <t>Eriophorum angustifolium var. majus</t>
  </si>
  <si>
    <t>Eriophorum chamissonis var. aquatile</t>
  </si>
  <si>
    <t>Eriophorum russeolum ssp. rufescens</t>
  </si>
  <si>
    <t>Eriophorum chamissonis var. albidum</t>
  </si>
  <si>
    <t>Eriophorum tenellum var. monticola</t>
  </si>
  <si>
    <t>Eriophorum spissum var. erubescens</t>
  </si>
  <si>
    <t>Eriophorum vaginatum ssp. spissum</t>
  </si>
  <si>
    <t>Brassica erucastrum</t>
  </si>
  <si>
    <t>Eryngium virginianum</t>
  </si>
  <si>
    <t>Cheirinia cheiranthoides</t>
  </si>
  <si>
    <t>Erysimum cheiranthoides ssp. altum</t>
  </si>
  <si>
    <t>Erysimum durum</t>
  </si>
  <si>
    <t>Erysimum hieraciifolium ssp. durum</t>
  </si>
  <si>
    <t>Erysimum pannonicum</t>
  </si>
  <si>
    <t>Cheirinia repanda</t>
  </si>
  <si>
    <t>Eubotrys elongata</t>
  </si>
  <si>
    <t>Eubotrys racemosa var. elongata</t>
  </si>
  <si>
    <t>Leucothoe elongata</t>
  </si>
  <si>
    <t>Leucothoe racemosa var. projecta</t>
  </si>
  <si>
    <t>Euonymus alata</t>
  </si>
  <si>
    <t>Euonymus americana</t>
  </si>
  <si>
    <t>Euonymus atropurpurea</t>
  </si>
  <si>
    <t>Euonymus europaea</t>
  </si>
  <si>
    <t>Euonymus europaeus f. atrorubens</t>
  </si>
  <si>
    <t>Euonymus vulgaris</t>
  </si>
  <si>
    <t>Euonymus hamiltoniana</t>
  </si>
  <si>
    <t>Euonymus obovata</t>
  </si>
  <si>
    <t>Euonymus phellomana</t>
  </si>
  <si>
    <t>Eupatorium dubium</t>
  </si>
  <si>
    <t>Eupatorium fistulosum</t>
  </si>
  <si>
    <t>Eupatorium bruneri</t>
  </si>
  <si>
    <t>Eupatorium maculatum ssp. bruneri</t>
  </si>
  <si>
    <t>Eupatorium maculatum var. bruneri</t>
  </si>
  <si>
    <t>Eupatorium maculatum var. foliosum</t>
  </si>
  <si>
    <t>Eupatorium purpureum var. foliosum</t>
  </si>
  <si>
    <t>Eupatorium trifoliatum var. foliosum</t>
  </si>
  <si>
    <t>Eupatorium maculatum</t>
  </si>
  <si>
    <t>Eupatorium purpureum var. maculatum</t>
  </si>
  <si>
    <t>Eupatorium saltuense</t>
  </si>
  <si>
    <t>Eupatorium rotundifolium var. saundersii</t>
  </si>
  <si>
    <t>Eupatorium holzingeri</t>
  </si>
  <si>
    <t>Eupatorium falcatum</t>
  </si>
  <si>
    <t>Eupatorium purpureum var. amoenum</t>
  </si>
  <si>
    <t>Eupatorium trifoliatum</t>
  </si>
  <si>
    <t>Eupatorium pubescens</t>
  </si>
  <si>
    <t>Eupatorium rotundifolium ssp. ovatum</t>
  </si>
  <si>
    <t>Eupatorium verbenifolium</t>
  </si>
  <si>
    <t>Eupatorium cuneatum</t>
  </si>
  <si>
    <t>Eupatorium perfoliatum var. cuneatum</t>
  </si>
  <si>
    <t>Eupatorium perfoliatum var. truncatum</t>
  </si>
  <si>
    <t>Eupatorium resinosum var. kentuckiense</t>
  </si>
  <si>
    <t>Eupatorium serotinum var. polyneuron</t>
  </si>
  <si>
    <t>Euphorbia commutata var. erecta</t>
  </si>
  <si>
    <t>Galarhoeus commutatus</t>
  </si>
  <si>
    <t>Galarhoeus commutatus var. erectus</t>
  </si>
  <si>
    <t>Tithymalus commutatus</t>
  </si>
  <si>
    <t>Euphorbia corollata var. angustifolia</t>
  </si>
  <si>
    <t>Euphorbia marilandica</t>
  </si>
  <si>
    <t>Tithymalopsis corollata</t>
  </si>
  <si>
    <t>Tithymalopsis marilandica</t>
  </si>
  <si>
    <t>Tithymalopsis olivacea</t>
  </si>
  <si>
    <t>Euphorbia barbellata</t>
  </si>
  <si>
    <t>Euphorbia graminifolia</t>
  </si>
  <si>
    <t>Euphorbia havanensis</t>
  </si>
  <si>
    <t>Euphorbia heterophylla var. barbellata</t>
  </si>
  <si>
    <t>Euphorbia heterophylla var. cyathophora</t>
  </si>
  <si>
    <t>Euphorbia heterophylla var. graminifolia</t>
  </si>
  <si>
    <t>Poinsettia barbellata</t>
  </si>
  <si>
    <t>Poinsettia cyathophora</t>
  </si>
  <si>
    <t>Poinsettia cyathophora var. graminifolia</t>
  </si>
  <si>
    <t>Poinsettia graminifolia</t>
  </si>
  <si>
    <t>Poinsettia havanensis</t>
  </si>
  <si>
    <t>Galarhoeus cyparissias</t>
  </si>
  <si>
    <t>Tithymalus cyparissias</t>
  </si>
  <si>
    <t>Euphorbia dentata var. gracillima</t>
  </si>
  <si>
    <t>Euphorbia dentata var. lancifolia</t>
  </si>
  <si>
    <t>Tithymalus falcatus</t>
  </si>
  <si>
    <t>Galarhoeus helioscopius</t>
  </si>
  <si>
    <t>Tithymalus helioscopius</t>
  </si>
  <si>
    <t>Euphorbia arundelana</t>
  </si>
  <si>
    <t>Tithymalopsis arundelana</t>
  </si>
  <si>
    <t>Tithymalopsis ipecacuanhae</t>
  </si>
  <si>
    <t>Euphorbia lathyrus</t>
  </si>
  <si>
    <t>Galarhoeus lathyris</t>
  </si>
  <si>
    <t>Tithymalus lathyris</t>
  </si>
  <si>
    <t>Galarhoeus lucidus</t>
  </si>
  <si>
    <t>Tithymalus lucidus</t>
  </si>
  <si>
    <t>Agaloma marginata</t>
  </si>
  <si>
    <t>Dichrophyllum marginatum</t>
  </si>
  <si>
    <t>Lepadena marginata</t>
  </si>
  <si>
    <t>Galarhoeus peplus</t>
  </si>
  <si>
    <t>Tithymalus peplus</t>
  </si>
  <si>
    <t>Galarhoeus platyphyllos</t>
  </si>
  <si>
    <t>Tithymalus platyphyllos</t>
  </si>
  <si>
    <t>Euphorbia apocynifolia</t>
  </si>
  <si>
    <t>Euphorbia corollata var. mollis</t>
  </si>
  <si>
    <t>Euphorbia corollata var. paniculata</t>
  </si>
  <si>
    <t>Euphorbia corollata var. zinniiflora</t>
  </si>
  <si>
    <t>Euphorbia paniculata</t>
  </si>
  <si>
    <t>Euphorbia zinniiflora</t>
  </si>
  <si>
    <t>Tithymalopsis apocynifolia</t>
  </si>
  <si>
    <t>Tithymalopsis paniculata</t>
  </si>
  <si>
    <t>Tithymalopsis zinniiflora</t>
  </si>
  <si>
    <t>Euphorbia alta</t>
  </si>
  <si>
    <t>Euphorbia arkansana</t>
  </si>
  <si>
    <t>Euphorbia dictyosperma</t>
  </si>
  <si>
    <t>Galarhoeus arkansanus</t>
  </si>
  <si>
    <t>Galarhoeus obtusatus</t>
  </si>
  <si>
    <t>Tithymalus arkansanus</t>
  </si>
  <si>
    <t>Tithymalus missouriensis</t>
  </si>
  <si>
    <t>Tithymalus obtusatus</t>
  </si>
  <si>
    <t>Tithymalus spathulatus</t>
  </si>
  <si>
    <t>Euphrasia americana</t>
  </si>
  <si>
    <t>Euphrasia arctica ssp. borealis</t>
  </si>
  <si>
    <t>Euphrasia borealis</t>
  </si>
  <si>
    <t>Euphrasia canadensis</t>
  </si>
  <si>
    <t>Euphrasia curta</t>
  </si>
  <si>
    <t>Euphrasia pectinata</t>
  </si>
  <si>
    <t>Euphrasia tatarica</t>
  </si>
  <si>
    <t>Euphrasia williamsii</t>
  </si>
  <si>
    <t>Euphrasia williamsii var. vestita</t>
  </si>
  <si>
    <t>Euphrasia purpurea</t>
  </si>
  <si>
    <t>Euphrasia randii var. farlowii</t>
  </si>
  <si>
    <t>Euphrasia randii var. reeksii</t>
  </si>
  <si>
    <t>Euphrasia brevipila</t>
  </si>
  <si>
    <t>Euphrasia condensata</t>
  </si>
  <si>
    <t>Euphrasia rigidula</t>
  </si>
  <si>
    <t>Aster boykinii</t>
  </si>
  <si>
    <t>Aster carmesinus</t>
  </si>
  <si>
    <t>Aster castaneus</t>
  </si>
  <si>
    <t>Aster claytonii</t>
  </si>
  <si>
    <t>Aster excavatus</t>
  </si>
  <si>
    <t>Aster flexilis</t>
  </si>
  <si>
    <t>Aster stilettiformis</t>
  </si>
  <si>
    <t>Aster tenebrosus</t>
  </si>
  <si>
    <t>Aster furcatus</t>
  </si>
  <si>
    <t>Aster commixtus</t>
  </si>
  <si>
    <t>Aster herveyi</t>
  </si>
  <si>
    <t>Eurybia commixta</t>
  </si>
  <si>
    <t>Aster ianthinus</t>
  </si>
  <si>
    <t>Aster macrophyllus</t>
  </si>
  <si>
    <t>Aster macrophyllus var. apricensis</t>
  </si>
  <si>
    <t>Aster macrophyllus var. excelsior</t>
  </si>
  <si>
    <t>Aster macrophyllus var. ianthinus</t>
  </si>
  <si>
    <t>Aster macrophyllus var. pinguifolius</t>
  </si>
  <si>
    <t>Aster macrophyllus var. sejunctus</t>
  </si>
  <si>
    <t>Aster macrophyllus var. velutinus</t>
  </si>
  <si>
    <t>Aster multiformis</t>
  </si>
  <si>
    <t>Aster nobilis</t>
  </si>
  <si>
    <t>Aster riciniatus</t>
  </si>
  <si>
    <t>Aster roscidus</t>
  </si>
  <si>
    <t>Aster violaris</t>
  </si>
  <si>
    <t>Aster radula var. strictus</t>
  </si>
  <si>
    <t>Aster strictus</t>
  </si>
  <si>
    <t>Aster chasei</t>
  </si>
  <si>
    <t>Aster curvescens</t>
  </si>
  <si>
    <t>Aster glomeratus</t>
  </si>
  <si>
    <t>Aster schreberi</t>
  </si>
  <si>
    <t>Eurybia glomerata</t>
  </si>
  <si>
    <t>Aster smallii</t>
  </si>
  <si>
    <t>Aster spectabilis</t>
  </si>
  <si>
    <t>Aster spectabilis var. cinerascens</t>
  </si>
  <si>
    <t>Aster spectabilis var. suffultus</t>
  </si>
  <si>
    <t>Chloris argentina</t>
  </si>
  <si>
    <t>Euthamia microcephala</t>
  </si>
  <si>
    <t>Euthamia microphylla</t>
  </si>
  <si>
    <t>Euthamia tenuifolia</t>
  </si>
  <si>
    <t>Euthamia tenuifolia var. tenuifolia</t>
  </si>
  <si>
    <t>Solidago caroliniana</t>
  </si>
  <si>
    <t>Solidago microcephala</t>
  </si>
  <si>
    <t>Solidago microphylla</t>
  </si>
  <si>
    <t>Solidago minor</t>
  </si>
  <si>
    <t>Solidago tenuifolia</t>
  </si>
  <si>
    <t>Euthamia graminifolia var. galetorum</t>
  </si>
  <si>
    <t>Euthamia tenuifolia var. pycnocephala</t>
  </si>
  <si>
    <t>Solidago galetorum</t>
  </si>
  <si>
    <t>Solidago graminifolia var. galetorum</t>
  </si>
  <si>
    <t>Solidago tenuifolia var. pycnocephala</t>
  </si>
  <si>
    <t>Chrysocoma graminifolia</t>
  </si>
  <si>
    <t>Euthamia floribunda</t>
  </si>
  <si>
    <t>Euthamia graminifolia var. major</t>
  </si>
  <si>
    <t>Euthamia graminifolia var. nuttallii</t>
  </si>
  <si>
    <t>Euthamia nuttallii</t>
  </si>
  <si>
    <t>Solidago graminifolia</t>
  </si>
  <si>
    <t>Solidago graminifolia var. major</t>
  </si>
  <si>
    <t>Solidago graminifolia var. nuttallii</t>
  </si>
  <si>
    <t>Solidago graminifolia var. polycephala</t>
  </si>
  <si>
    <t>Solidago hirtella</t>
  </si>
  <si>
    <t>Solidago polycephala</t>
  </si>
  <si>
    <t>Euthamia chrysothamnoides</t>
  </si>
  <si>
    <t>Euthamia glutinosa</t>
  </si>
  <si>
    <t>Euthamia media</t>
  </si>
  <si>
    <t>Euthamia pulverulenta</t>
  </si>
  <si>
    <t>Solidago camporum</t>
  </si>
  <si>
    <t>Solidago chrysothamnoides</t>
  </si>
  <si>
    <t>Solidago graminifolia var. gymnospermoides</t>
  </si>
  <si>
    <t>Solidago graminifolia var. media</t>
  </si>
  <si>
    <t>Solidago gymnospermoides</t>
  </si>
  <si>
    <t>Solidago gymnospermoides var. callosa</t>
  </si>
  <si>
    <t>Solidago media</t>
  </si>
  <si>
    <t>Solidago moseleyi</t>
  </si>
  <si>
    <t>Solidago perglabra</t>
  </si>
  <si>
    <t>Solidago remota</t>
  </si>
  <si>
    <t>Solidago texensis</t>
  </si>
  <si>
    <t>Evolvulus argenteus</t>
  </si>
  <si>
    <t>Evolvulus pilosus</t>
  </si>
  <si>
    <t>Exochorda grandiflora</t>
  </si>
  <si>
    <t>Fagopyrum fagopyrum</t>
  </si>
  <si>
    <t>Fagopyrum sagittatum</t>
  </si>
  <si>
    <t>Fagopyrum vulgare</t>
  </si>
  <si>
    <t>Polygonum fagopyrum</t>
  </si>
  <si>
    <t>Polygonum tataricum</t>
  </si>
  <si>
    <t>Fagus americana</t>
  </si>
  <si>
    <t>Fagus ferruginea</t>
  </si>
  <si>
    <t>Fagus grandifolia ssp. heterophylla</t>
  </si>
  <si>
    <t>Fagus sylvatica var. atropunicea</t>
  </si>
  <si>
    <t>Falcaria sioides</t>
  </si>
  <si>
    <t>Festuca altaica ssp. scabrella</t>
  </si>
  <si>
    <t>Festuca altaica var. scabrella</t>
  </si>
  <si>
    <t>Festuca scabrella</t>
  </si>
  <si>
    <t>Festuca cinerea</t>
  </si>
  <si>
    <t>Festuca duriuscula</t>
  </si>
  <si>
    <t>Festuca duriuscula var. cinerea</t>
  </si>
  <si>
    <t>Festuca longifolia</t>
  </si>
  <si>
    <t>Festuca michiganica</t>
  </si>
  <si>
    <t>Festuca ovina var. duriuscula</t>
  </si>
  <si>
    <t>Festuca trachyphylla</t>
  </si>
  <si>
    <t>Festuca diffusa</t>
  </si>
  <si>
    <t>Festuca diffusa var. multiflora</t>
  </si>
  <si>
    <t>Festuca fallax</t>
  </si>
  <si>
    <t>Festuca multiflora</t>
  </si>
  <si>
    <t>Festuca rubra ssp. bartherei</t>
  </si>
  <si>
    <t>Festuca rubra ssp. megastachys</t>
  </si>
  <si>
    <t>Festuca rubra var. grandiflora</t>
  </si>
  <si>
    <t>Festuca rubra var. megastachys</t>
  </si>
  <si>
    <t>Festuca rubra var. multiflora</t>
  </si>
  <si>
    <t>Festuca ovina var. polyphylla</t>
  </si>
  <si>
    <t>Festuca nutans</t>
  </si>
  <si>
    <t>Festuca shortii</t>
  </si>
  <si>
    <t>Festuca arenaria</t>
  </si>
  <si>
    <t>Festuca rubra var. arenaria</t>
  </si>
  <si>
    <t>Festuca rubra var. lanuginosa</t>
  </si>
  <si>
    <t>Festuca nigrescens</t>
  </si>
  <si>
    <t>Festuca rubra ssp. commutata</t>
  </si>
  <si>
    <t>Festuca rubra ssp. arctica</t>
  </si>
  <si>
    <t>Festuca rubra ssp. juncea</t>
  </si>
  <si>
    <t>Festuca rubra var. juncea</t>
  </si>
  <si>
    <t>Festuca mariettana</t>
  </si>
  <si>
    <t>Filago germanica</t>
  </si>
  <si>
    <t>Gifola germanica</t>
  </si>
  <si>
    <t>Gnaphalium germanicum</t>
  </si>
  <si>
    <t>Spiraea ulmaria</t>
  </si>
  <si>
    <t>Filipendula hexapetala</t>
  </si>
  <si>
    <t>Fimbristylis autumnalis var. mucronulata</t>
  </si>
  <si>
    <t>Fimbristylis geminata</t>
  </si>
  <si>
    <t>Scirpus autumnalis</t>
  </si>
  <si>
    <t>Fimbristylis harperi</t>
  </si>
  <si>
    <t>Scirpus carolinianus</t>
  </si>
  <si>
    <t>Scirpus castaneus</t>
  </si>
  <si>
    <t>Fimbristylis interior</t>
  </si>
  <si>
    <t>Fimbristylis anomala</t>
  </si>
  <si>
    <t>Fimbristylis castanea var. puberula</t>
  </si>
  <si>
    <t>Fimbristylis drummondii</t>
  </si>
  <si>
    <t>Fimbristylis puberula var. drummondii</t>
  </si>
  <si>
    <t>Scirpus puberulus</t>
  </si>
  <si>
    <t>Oedera trinervia</t>
  </si>
  <si>
    <t>Floerkea occidentalis</t>
  </si>
  <si>
    <t>Foeniculum foeniculum</t>
  </si>
  <si>
    <t>Fragaria americana</t>
  </si>
  <si>
    <t>Fragaria vesca var. americana</t>
  </si>
  <si>
    <t>Fragaria vesca var. alba</t>
  </si>
  <si>
    <t>Fragaria glauca</t>
  </si>
  <si>
    <t>Fragaria multicipita</t>
  </si>
  <si>
    <t>Fragaria ovalis</t>
  </si>
  <si>
    <t>Fragaria pauciflora</t>
  </si>
  <si>
    <t>Fragaria virginiana var. glauca</t>
  </si>
  <si>
    <t>Fragaria virginiana var. ovalis</t>
  </si>
  <si>
    <t>Fragaria virginiana var. terrae-novae</t>
  </si>
  <si>
    <t>Fragaria grayana</t>
  </si>
  <si>
    <t>Fragaria virginiana var. illinoensis</t>
  </si>
  <si>
    <t>Fragaria platypetala</t>
  </si>
  <si>
    <t>Fragaria platypetala var. sibbaldifolia</t>
  </si>
  <si>
    <t>Fragaria sibbaldifolia</t>
  </si>
  <si>
    <t>Fragaria suksdorfii</t>
  </si>
  <si>
    <t>Fragaria truncata</t>
  </si>
  <si>
    <t>Fragaria virginiana var. platypetala</t>
  </si>
  <si>
    <t>Fragaria australis</t>
  </si>
  <si>
    <t>Fragaria canadensis</t>
  </si>
  <si>
    <t>Fragaria virginiana var. australis</t>
  </si>
  <si>
    <t>Fragaria virginiana var. canadensis</t>
  </si>
  <si>
    <t>Rhamnus frangula ssp. columnaris</t>
  </si>
  <si>
    <t>Rhamnus frangula var. angustifolia</t>
  </si>
  <si>
    <t>Rhamnus caroliniana var. mollis</t>
  </si>
  <si>
    <t>Frasera officinalis</t>
  </si>
  <si>
    <t>Frasera verticillata</t>
  </si>
  <si>
    <t>Frasera walteri</t>
  </si>
  <si>
    <t>Swertia caroliniensis</t>
  </si>
  <si>
    <t>Fraxinus americana var. biltmoreana</t>
  </si>
  <si>
    <t>Fraxinus americana var. crassifolia</t>
  </si>
  <si>
    <t>Fraxinus americana var. curtissii</t>
  </si>
  <si>
    <t>Fraxinus americana var. juglandifolia</t>
  </si>
  <si>
    <t>Fraxinus americana var. microcarpa</t>
  </si>
  <si>
    <t>Fraxinus biltmoreana</t>
  </si>
  <si>
    <t>Fraxinus campestris</t>
  </si>
  <si>
    <t>Fraxinus darlingtonii</t>
  </si>
  <si>
    <t>Fraxinus lanceolata</t>
  </si>
  <si>
    <t>Fraxinus pennsylvanica var. austinii</t>
  </si>
  <si>
    <t>Fraxinus pennsylvanica var. integerrima</t>
  </si>
  <si>
    <t>Fraxinus pennsylvanica var. lanceolata</t>
  </si>
  <si>
    <t>Fraxinus pennsylvanica var. subintegerrima</t>
  </si>
  <si>
    <t>Fraxinus smallii</t>
  </si>
  <si>
    <t>Fraxinus michauxii</t>
  </si>
  <si>
    <t>Fraxinus tomentosa</t>
  </si>
  <si>
    <t>Froelichia braunii</t>
  </si>
  <si>
    <t>Oplotheca gracilis</t>
  </si>
  <si>
    <t>Fuirena squarrosa var. pumila</t>
  </si>
  <si>
    <t>Fuirena torreyana</t>
  </si>
  <si>
    <t>Fuirena hispida</t>
  </si>
  <si>
    <t>Campanula lactiflora</t>
  </si>
  <si>
    <t>Ornithogalum fistulosum</t>
  </si>
  <si>
    <t>Gaillardia drummondii</t>
  </si>
  <si>
    <t>Gaillardia neomexicana</t>
  </si>
  <si>
    <t>Gaillardia villosa</t>
  </si>
  <si>
    <t>Galactia glabella</t>
  </si>
  <si>
    <t>Galactia mississippiensis</t>
  </si>
  <si>
    <t>Galactia volubilis var. mississippiensis</t>
  </si>
  <si>
    <t>Galanthus elewesii</t>
  </si>
  <si>
    <t>Galax aphylla</t>
  </si>
  <si>
    <t>Galeorchis spectabilis</t>
  </si>
  <si>
    <t>Orchis spectabilis</t>
  </si>
  <si>
    <t>Galeopsis ladanum var. angustifolia</t>
  </si>
  <si>
    <t>Galeopsis tetrahit var. bifida</t>
  </si>
  <si>
    <t>Galinsoga parviflora var. parviflora</t>
  </si>
  <si>
    <t>Galinsoga parviflora var. semicalva</t>
  </si>
  <si>
    <t>Galinsoga semicalva</t>
  </si>
  <si>
    <t>Galinsoga semicalva var. percalva</t>
  </si>
  <si>
    <t>Galinsoga aristulata</t>
  </si>
  <si>
    <t>Galinsoga bicolorata</t>
  </si>
  <si>
    <t>Galinsoga caracasana</t>
  </si>
  <si>
    <t>Galinsoga ciliata</t>
  </si>
  <si>
    <t>Galium agreste var. echinospermum</t>
  </si>
  <si>
    <t>Galium aparine ssp. spurium</t>
  </si>
  <si>
    <t>Galium aparine var. echinospermum</t>
  </si>
  <si>
    <t>Galium aparine var. intermedium</t>
  </si>
  <si>
    <t>Galium aparine var. minor</t>
  </si>
  <si>
    <t>Galium aparine var. vaillantii</t>
  </si>
  <si>
    <t>Galium spurium</t>
  </si>
  <si>
    <t>Galium spurium var. echinospermum</t>
  </si>
  <si>
    <t>Galium spurium var. vaillantii</t>
  </si>
  <si>
    <t>Galium vaillantii</t>
  </si>
  <si>
    <t>Galium boreale ssp. septentrionale</t>
  </si>
  <si>
    <t>Galium boreale var. hyssopifolium</t>
  </si>
  <si>
    <t>Galium boreale var. intermedium</t>
  </si>
  <si>
    <t>Galium boreale var. linearifolium</t>
  </si>
  <si>
    <t>Galium boreale var. scabrum</t>
  </si>
  <si>
    <t>Galium boreale var. typicum</t>
  </si>
  <si>
    <t>Galium hyssopifolium</t>
  </si>
  <si>
    <t>Galium septentrionale</t>
  </si>
  <si>
    <t>Galium strictum</t>
  </si>
  <si>
    <t>Galium trifidum ssp. brevipes</t>
  </si>
  <si>
    <t>Galium bermudense</t>
  </si>
  <si>
    <t>Galium brachiatum</t>
  </si>
  <si>
    <t>Galium circaeoides</t>
  </si>
  <si>
    <t>Galium circaezans var. glabellum</t>
  </si>
  <si>
    <t>Galium circaezans var. glabrum</t>
  </si>
  <si>
    <t>Galium circaezans var. typicum</t>
  </si>
  <si>
    <t>Galium rotundifolium var. circaezans</t>
  </si>
  <si>
    <t>Galium anglicum</t>
  </si>
  <si>
    <t>Galium anglicum var. parvifolium</t>
  </si>
  <si>
    <t>Galium parisiense ssp. anglicum</t>
  </si>
  <si>
    <t>Galium parisiense ssp. parvifolium</t>
  </si>
  <si>
    <t>Galium parisiense var. anglicum</t>
  </si>
  <si>
    <t>Galium parisiense var. divaricatum</t>
  </si>
  <si>
    <t>Galium parisiense var. leiocarpum</t>
  </si>
  <si>
    <t>Galium parvifolium</t>
  </si>
  <si>
    <t>Asperula galioides</t>
  </si>
  <si>
    <t>Asperula glauca</t>
  </si>
  <si>
    <t>Galium tinctorium var. labradoricum</t>
  </si>
  <si>
    <t>Galium circaezans var. lanceolatum</t>
  </si>
  <si>
    <t>Galium rotundifolium var. lanceolatum</t>
  </si>
  <si>
    <t>Galium torreyi</t>
  </si>
  <si>
    <t>Galium filifolium</t>
  </si>
  <si>
    <t>Galium obtusum var. filifolium</t>
  </si>
  <si>
    <t>Galium tinctorium var. filifolium</t>
  </si>
  <si>
    <t>Galium obtusum var. ramosum</t>
  </si>
  <si>
    <t>Galium trifidum var. latifolium</t>
  </si>
  <si>
    <t>Asperula odorata</t>
  </si>
  <si>
    <t>Asperula tinctoria</t>
  </si>
  <si>
    <t>Galium claytonii</t>
  </si>
  <si>
    <t>Galium obtusum var. floridanum</t>
  </si>
  <si>
    <t>Galium tinctorium ssp. floridanum</t>
  </si>
  <si>
    <t>Galium tinctorium var. diversifolium</t>
  </si>
  <si>
    <t>Galium tinctorium var. floridanum</t>
  </si>
  <si>
    <t>Galium trifidum ssp. tinctorium</t>
  </si>
  <si>
    <t>Galium trifidum var. tinctorium</t>
  </si>
  <si>
    <t>Galium tricorne</t>
  </si>
  <si>
    <t>Galium trifidum var. halophilum</t>
  </si>
  <si>
    <t>Galium brandegeei</t>
  </si>
  <si>
    <t>Galium pennsylvanicum</t>
  </si>
  <si>
    <t>Galium triflorum var. asprelliforme</t>
  </si>
  <si>
    <t>Galium triflorum var. viridiflorum</t>
  </si>
  <si>
    <t>Gnaphalium purpureum</t>
  </si>
  <si>
    <t>Agrostis ventricosa</t>
  </si>
  <si>
    <t>Chiogenes hispidula</t>
  </si>
  <si>
    <t>Gaura coccinea var. arizonica</t>
  </si>
  <si>
    <t>Gaura coccinea var. epilobioides</t>
  </si>
  <si>
    <t>Gaura coccinea var. glabra</t>
  </si>
  <si>
    <t>Gaura coccinea var. parvifolia</t>
  </si>
  <si>
    <t>Gaura coccinea var. typica</t>
  </si>
  <si>
    <t>Gaura glabra</t>
  </si>
  <si>
    <t>Gaura odorata</t>
  </si>
  <si>
    <t>Gaura biennis var. pitcheri</t>
  </si>
  <si>
    <t>Gaura filiformis</t>
  </si>
  <si>
    <t>Gaura pitcheri</t>
  </si>
  <si>
    <t>Gaura parviflora var. lachnocarpa</t>
  </si>
  <si>
    <t>Gaura parviflora var. typica</t>
  </si>
  <si>
    <t>Decachaena baccata</t>
  </si>
  <si>
    <t>Gaylussacia dumosa var. bigeloviana</t>
  </si>
  <si>
    <t>Lasiococcus dumosus</t>
  </si>
  <si>
    <t>Lasiococcus dumosus var. bigelovianus</t>
  </si>
  <si>
    <t>Lasiococcus orocola</t>
  </si>
  <si>
    <t>Decachaena frondosa</t>
  </si>
  <si>
    <t>Genista multibracteata</t>
  </si>
  <si>
    <t>Genista patula</t>
  </si>
  <si>
    <t>Genista tinctoria var. tinctoria</t>
  </si>
  <si>
    <t>Dasystephana affinis</t>
  </si>
  <si>
    <t>Dasystephana interrupta</t>
  </si>
  <si>
    <t>Gentiana affinis var. bigelovii</t>
  </si>
  <si>
    <t>Gentiana affinis var. forwoodii</t>
  </si>
  <si>
    <t>Gentiana affinis var. major</t>
  </si>
  <si>
    <t>Gentiana affinis var. ovata</t>
  </si>
  <si>
    <t>Gentiana affinis var. parvidentata</t>
  </si>
  <si>
    <t>Gentiana bigelovii</t>
  </si>
  <si>
    <t>Gentiana forwoodii</t>
  </si>
  <si>
    <t>Gentiana interrupta</t>
  </si>
  <si>
    <t>Gentiana oregana</t>
  </si>
  <si>
    <t>Gentiana rusbyi</t>
  </si>
  <si>
    <t>Pneumonanthe affinis</t>
  </si>
  <si>
    <t>Pneumonanthe bigelovii</t>
  </si>
  <si>
    <t>Gentiana flavida</t>
  </si>
  <si>
    <t>Dasystephana andrewsii</t>
  </si>
  <si>
    <t>Pneumonanthe andrewsii</t>
  </si>
  <si>
    <t>Dasystephana linearis</t>
  </si>
  <si>
    <t>Gentiana saponaria var. linearis</t>
  </si>
  <si>
    <t>Gentiana puberula</t>
  </si>
  <si>
    <t>Dasystephana grayi</t>
  </si>
  <si>
    <t>Gentiana linearis ssp. rubricaulis</t>
  </si>
  <si>
    <t>Gentiana linearis var. lanceolata</t>
  </si>
  <si>
    <t>Gentiana linearis var. latifolia</t>
  </si>
  <si>
    <t>Dasystephana puberula</t>
  </si>
  <si>
    <t>Dasystephana saponaria</t>
  </si>
  <si>
    <t>Gentiana cherokeensis</t>
  </si>
  <si>
    <t>Amarella acuta</t>
  </si>
  <si>
    <t>Amarella plebeja</t>
  </si>
  <si>
    <t>Amarella plebeja var. holmii</t>
  </si>
  <si>
    <t>Amarella strictiflora</t>
  </si>
  <si>
    <t>Gentiana acuta</t>
  </si>
  <si>
    <t>Gentiana amarella</t>
  </si>
  <si>
    <t>Gentiana amarella ssp. acuta</t>
  </si>
  <si>
    <t>Gentiana amarella var. acuta</t>
  </si>
  <si>
    <t>Gentiana amarella var. plebeja</t>
  </si>
  <si>
    <t>Gentiana amarella var. stricta</t>
  </si>
  <si>
    <t>Gentiana plebeja</t>
  </si>
  <si>
    <t>Gentiana plebeja var. holmii</t>
  </si>
  <si>
    <t>Gentiana strictiflora</t>
  </si>
  <si>
    <t>Gentianella acuta</t>
  </si>
  <si>
    <t>Gentianella amarella var. acuta</t>
  </si>
  <si>
    <t>Gentianella strictiflora</t>
  </si>
  <si>
    <t>Gentiana quinquefolia var. occidentalis</t>
  </si>
  <si>
    <t>Gentianella occidentalis</t>
  </si>
  <si>
    <t>Gentiana quinquefolia</t>
  </si>
  <si>
    <t>Anthopogon crinitum</t>
  </si>
  <si>
    <t>Gentiana crinita</t>
  </si>
  <si>
    <t>Gentiana ventricosa</t>
  </si>
  <si>
    <t>Gentianella crinita</t>
  </si>
  <si>
    <t>Gentianella crinita ssp. nevadensis</t>
  </si>
  <si>
    <t>Anthopogon tonsum</t>
  </si>
  <si>
    <t>Gentiana crinita var. tonsa</t>
  </si>
  <si>
    <t>Gentiana gaspensis</t>
  </si>
  <si>
    <t>Gentiana macounii</t>
  </si>
  <si>
    <t>Gentiana tonsa</t>
  </si>
  <si>
    <t>Gentianella crinita ssp. macounii</t>
  </si>
  <si>
    <t>Gentianopsis procera ssp. macounii</t>
  </si>
  <si>
    <t>Gentiana crinita var. browniana</t>
  </si>
  <si>
    <t>Gentiana procera</t>
  </si>
  <si>
    <t>Gentianella crinita ssp. procera</t>
  </si>
  <si>
    <t>Comandra lividum</t>
  </si>
  <si>
    <t>Geranium bicknellii var. longipes</t>
  </si>
  <si>
    <t>Geranium carolinianum var. longipes</t>
  </si>
  <si>
    <t>Geranium nemorale</t>
  </si>
  <si>
    <t>Geranium nemorale var. bicknellii</t>
  </si>
  <si>
    <t>Geranium laxum</t>
  </si>
  <si>
    <t>Robertiella robertiana</t>
  </si>
  <si>
    <t>Geranium nepalense var. thunbergii</t>
  </si>
  <si>
    <t>Geum aleppicum ssp. strictum</t>
  </si>
  <si>
    <t>Geum aleppicum var. strictum</t>
  </si>
  <si>
    <t>Geum strictum</t>
  </si>
  <si>
    <t>Geum strictum var. decurrens</t>
  </si>
  <si>
    <t>Geum canadense var. brevipes</t>
  </si>
  <si>
    <t>Geum canadense var. camporum</t>
  </si>
  <si>
    <t>Geum canadense var. grimesii</t>
  </si>
  <si>
    <t>Geum macrophyllum ssp. perincisum</t>
  </si>
  <si>
    <t>Geum macrophyllum var. rydbergii</t>
  </si>
  <si>
    <t>Geum oregonense</t>
  </si>
  <si>
    <t>Geum perincisum</t>
  </si>
  <si>
    <t>Geum perincisum var. intermedium</t>
  </si>
  <si>
    <t>Acomastylis peckii</t>
  </si>
  <si>
    <t>Sieversia peckii</t>
  </si>
  <si>
    <t>Erythrocoma triflora</t>
  </si>
  <si>
    <t>Geum ciliatum var. griseum</t>
  </si>
  <si>
    <t>Sieversia triflora</t>
  </si>
  <si>
    <t>Stylypus vernus</t>
  </si>
  <si>
    <t>Geum flavum</t>
  </si>
  <si>
    <t>Geum hirsutum</t>
  </si>
  <si>
    <t>Gilia tenuiflora ssp. interior</t>
  </si>
  <si>
    <t>Porteranthus stipulatus</t>
  </si>
  <si>
    <t>Porteranthus trifoliatus</t>
  </si>
  <si>
    <t>Glandularia drummondii</t>
  </si>
  <si>
    <t>Glandularia lambertii</t>
  </si>
  <si>
    <t>Verbena canadensis</t>
  </si>
  <si>
    <t>Verbena canadensis var. atroviolacea</t>
  </si>
  <si>
    <t>Verbena canadensis var. compacta</t>
  </si>
  <si>
    <t>Verbena canadensis var. drummondii</t>
  </si>
  <si>
    <t>Verbena canadensis var. grandiflora</t>
  </si>
  <si>
    <t>Verbena canadensis var. lambertii</t>
  </si>
  <si>
    <t>Verbena lambertii</t>
  </si>
  <si>
    <t>Verbena hispida</t>
  </si>
  <si>
    <t>Verbena hybrida</t>
  </si>
  <si>
    <t>Glandularia chamaedryfolia</t>
  </si>
  <si>
    <t>Verbena peruviana</t>
  </si>
  <si>
    <t>Chelidonium corniculatum</t>
  </si>
  <si>
    <t>Glaux maritima ssp. obtusifolia</t>
  </si>
  <si>
    <t>Glaux maritima var. angustifolia</t>
  </si>
  <si>
    <t>Glaux maritima var. macrophylla</t>
  </si>
  <si>
    <t>Glaux maritima var. obtusifolia</t>
  </si>
  <si>
    <t>Chrysanthemum carinatum</t>
  </si>
  <si>
    <t>Ismelia carinata</t>
  </si>
  <si>
    <t>Chrysanthemum coronarium</t>
  </si>
  <si>
    <t>Chrysanthemum coronarium var. coronarium</t>
  </si>
  <si>
    <t>Chrysanthemum coronarium var. spatiosum</t>
  </si>
  <si>
    <t>Chrysanthemum spatiosum</t>
  </si>
  <si>
    <t>Chrysanthemum segetum</t>
  </si>
  <si>
    <t>Glechoma hederacea var. micrantha</t>
  </si>
  <si>
    <t>Glechoma hederacea var. parviflora</t>
  </si>
  <si>
    <t>Nepeta hederacea</t>
  </si>
  <si>
    <t>Gleditsia monosperma</t>
  </si>
  <si>
    <t>Gleditsia triacanthos var. inermis</t>
  </si>
  <si>
    <t>Panicularia acutiflora</t>
  </si>
  <si>
    <t>Panicularia borealis</t>
  </si>
  <si>
    <t>Panicularia canadensis</t>
  </si>
  <si>
    <t>Festuca fluitans</t>
  </si>
  <si>
    <t>Panicularia fluitans</t>
  </si>
  <si>
    <t>Glyceria maxima ssp. grandis</t>
  </si>
  <si>
    <t>Glyceria maxima var. americana</t>
  </si>
  <si>
    <t>Panicularia grandis</t>
  </si>
  <si>
    <t>Glyceria spectabilis</t>
  </si>
  <si>
    <t>Molinia maxima</t>
  </si>
  <si>
    <t>Panicularia melicaria</t>
  </si>
  <si>
    <t>Panicularia obtusa</t>
  </si>
  <si>
    <t>Panicularia septentrionalis</t>
  </si>
  <si>
    <t>Glyceria nervata</t>
  </si>
  <si>
    <t>Glyceria striata ssp. stricta</t>
  </si>
  <si>
    <t>Glyceria striata var. stricta</t>
  </si>
  <si>
    <t>Panicularia nervata</t>
  </si>
  <si>
    <t>Panicularia striata</t>
  </si>
  <si>
    <t>Dolichos soja</t>
  </si>
  <si>
    <t>Glycine gracilis</t>
  </si>
  <si>
    <t>Glycine hispida</t>
  </si>
  <si>
    <t>Glycine soja</t>
  </si>
  <si>
    <t>Glycine ussuriensis</t>
  </si>
  <si>
    <t>Phaseolus max</t>
  </si>
  <si>
    <t>Soja hispida</t>
  </si>
  <si>
    <t>Soja max</t>
  </si>
  <si>
    <t>Glycyrrhiza glutinosa</t>
  </si>
  <si>
    <t>Glycyrrhiza lepidota var. glutinosa</t>
  </si>
  <si>
    <t>Goodyera decipiens</t>
  </si>
  <si>
    <t>Goodyera oblongifolia var. reticulata</t>
  </si>
  <si>
    <t>Peramium decipiens</t>
  </si>
  <si>
    <t>Peramium menziesii</t>
  </si>
  <si>
    <t>Peramium pubescens</t>
  </si>
  <si>
    <t>Goodyera ophioides</t>
  </si>
  <si>
    <t>Goodyera repens ssp. ophioides</t>
  </si>
  <si>
    <t>Goodyera repens var. ophioides</t>
  </si>
  <si>
    <t>Peramium ophioides</t>
  </si>
  <si>
    <t>Peramium tesselatum</t>
  </si>
  <si>
    <t>Gossypium herbaceum</t>
  </si>
  <si>
    <t>Gossypium hirsutum var. punctatum</t>
  </si>
  <si>
    <t>Gossypium purpurascens</t>
  </si>
  <si>
    <t>Gratiola aurea var. obtusa</t>
  </si>
  <si>
    <t>Gratiola lutea</t>
  </si>
  <si>
    <t>Gratiola neglecta var. glaberrima</t>
  </si>
  <si>
    <t>Gratiola sphaerocarpa</t>
  </si>
  <si>
    <t>Grindelia camporum var. parviflora</t>
  </si>
  <si>
    <t>Grindelia paludosa</t>
  </si>
  <si>
    <t>Grindelia procera</t>
  </si>
  <si>
    <t>Grindelia robusta</t>
  </si>
  <si>
    <t>Grindelia squarrosa var. nuda</t>
  </si>
  <si>
    <t>Haplopappus ciliatus</t>
  </si>
  <si>
    <t>Grindelia perennis</t>
  </si>
  <si>
    <t>Grindelia serrulata</t>
  </si>
  <si>
    <t>Gutierrezia diversifolia</t>
  </si>
  <si>
    <t>Gutierrezia lepidota</t>
  </si>
  <si>
    <t>Gutierrezia linearifolia</t>
  </si>
  <si>
    <t>Gutierrezia linearis</t>
  </si>
  <si>
    <t>Gutierrezia linoides</t>
  </si>
  <si>
    <t>Gutierrezia longipappa</t>
  </si>
  <si>
    <t>Gutierrezia pomariensis</t>
  </si>
  <si>
    <t>Gutierrezia sarothrae var. pomariensis</t>
  </si>
  <si>
    <t>Gutierrezia tenuis</t>
  </si>
  <si>
    <t>Solidago sarothrae</t>
  </si>
  <si>
    <t>Xanthocephalum sarothrae</t>
  </si>
  <si>
    <t>Xanthocephalum sarothrae var. pomariense</t>
  </si>
  <si>
    <t>Xanthocephalum tenue</t>
  </si>
  <si>
    <t>Habenaria conopsea</t>
  </si>
  <si>
    <t>Dryopteris dryopteris</t>
  </si>
  <si>
    <t>Dryopteris linnaeana</t>
  </si>
  <si>
    <t>Phegopteris dryopteris</t>
  </si>
  <si>
    <t>Thelypteris dryopteris</t>
  </si>
  <si>
    <t>Dryopteris robertiana</t>
  </si>
  <si>
    <t>Gymnocarpium dryopteris var. pumilum</t>
  </si>
  <si>
    <t>Phegopteris robertiana</t>
  </si>
  <si>
    <t>Gypsophila elegans var. elegans</t>
  </si>
  <si>
    <t>Psammophiliella muralis</t>
  </si>
  <si>
    <t>Gypsophila paniculata var. paniculata</t>
  </si>
  <si>
    <t>Gypsophila porrigens</t>
  </si>
  <si>
    <t>Pseudosaponaria pilosa</t>
  </si>
  <si>
    <t>Saponaria porrigens</t>
  </si>
  <si>
    <t>Lappula virginiana</t>
  </si>
  <si>
    <t>Myosotis virginiana</t>
  </si>
  <si>
    <t>Hamamelis macrophylla</t>
  </si>
  <si>
    <t>Hamamelis virginiana var. henryi</t>
  </si>
  <si>
    <t>Hamamelis virginiana var. macrophylla</t>
  </si>
  <si>
    <t>Hamamelis virginiana var. parvifolia</t>
  </si>
  <si>
    <t>Cassiope hypnoides</t>
  </si>
  <si>
    <t>Cacalia suaveolens</t>
  </si>
  <si>
    <t>Synosma suaveolens</t>
  </si>
  <si>
    <t>Cunila pulegioides</t>
  </si>
  <si>
    <t>Melissa pulegioides</t>
  </si>
  <si>
    <t>Ziziphora pulegioides</t>
  </si>
  <si>
    <t>Hedysarum alpinum ssp. americanum</t>
  </si>
  <si>
    <t>Hedysarum alpinum var. alpinum</t>
  </si>
  <si>
    <t>Hedysarum alpinum var. americanum</t>
  </si>
  <si>
    <t>Hedysarum alpinum var. grandiflorum</t>
  </si>
  <si>
    <t>Hedysarum alpinum var. philoscia</t>
  </si>
  <si>
    <t>Hedysarum americanum</t>
  </si>
  <si>
    <t>Hedysarum caucasicum</t>
  </si>
  <si>
    <t>Hedysarum hedysaroides</t>
  </si>
  <si>
    <t>Hedysarum philoscia</t>
  </si>
  <si>
    <t>Hedysarum sibiricum</t>
  </si>
  <si>
    <t>Hedysarum truncatum</t>
  </si>
  <si>
    <t>Helenium tenuifolium</t>
  </si>
  <si>
    <t>Helenium autumnale var. canaliculatum</t>
  </si>
  <si>
    <t>Helenium autumnale var. parviflorum</t>
  </si>
  <si>
    <t>Helenium canaliculatum</t>
  </si>
  <si>
    <t>Helenium latifolium</t>
  </si>
  <si>
    <t>Helenium parviflorum</t>
  </si>
  <si>
    <t>Helenium floridanum</t>
  </si>
  <si>
    <t>Helenium godfreyi</t>
  </si>
  <si>
    <t>Helenium nudiflorum</t>
  </si>
  <si>
    <t>Crocanthemum bicknellii</t>
  </si>
  <si>
    <t>Crocanthemum majus</t>
  </si>
  <si>
    <t>Crocanthemum canadense</t>
  </si>
  <si>
    <t>Helianthemum canadense var. sabulonum</t>
  </si>
  <si>
    <t>Crocanthemum dumosum</t>
  </si>
  <si>
    <t>Crocanthemum propinquum</t>
  </si>
  <si>
    <t>Helianthus angustifolius var. planifolius</t>
  </si>
  <si>
    <t>Helianthus annuus ssp. jaegeri</t>
  </si>
  <si>
    <t>Helianthus annuus ssp. lenticularis</t>
  </si>
  <si>
    <t>Helianthus annuus ssp. texanus</t>
  </si>
  <si>
    <t>Helianthus annuus var. lenticularis</t>
  </si>
  <si>
    <t>Helianthus annuus var. macrocarpus</t>
  </si>
  <si>
    <t>Helianthus annuus var. texanus</t>
  </si>
  <si>
    <t>Helianthus aridus</t>
  </si>
  <si>
    <t>Helianthus lenticularis</t>
  </si>
  <si>
    <t>Helianthus cucumerifolius</t>
  </si>
  <si>
    <t>Helianthus debilis var. cucumerifolius</t>
  </si>
  <si>
    <t>Helianthus scrophulariifolius</t>
  </si>
  <si>
    <t>Helianthus tracheliifolius</t>
  </si>
  <si>
    <t>Helianthus divaricatus var. angustifolius</t>
  </si>
  <si>
    <t>Helianthus pilosus</t>
  </si>
  <si>
    <t>Helianthus alienus</t>
  </si>
  <si>
    <t>Helianthus borealis</t>
  </si>
  <si>
    <t>Helianthus giganteus ssp. alienus</t>
  </si>
  <si>
    <t>Helianthus giganteus var. subtuberosus</t>
  </si>
  <si>
    <t>Helianthus nuttallii var. subtuberosus</t>
  </si>
  <si>
    <t>Helianthus subtuberosus</t>
  </si>
  <si>
    <t>Helianthus validus</t>
  </si>
  <si>
    <t>Helianthus grosseserratus ssp. maximus</t>
  </si>
  <si>
    <t>Helianthus grosseserratus var. hypoleucus</t>
  </si>
  <si>
    <t>Helianthus instabilis</t>
  </si>
  <si>
    <t>Helianthus hirsutus var. stenophyllus</t>
  </si>
  <si>
    <t>Helianthus hirsutus var. trachyphyllus</t>
  </si>
  <si>
    <t>Helianthus stenophyllus</t>
  </si>
  <si>
    <t>Helianthus scaberrimus</t>
  </si>
  <si>
    <t>Helianthus dalyi</t>
  </si>
  <si>
    <t>Helianthus mollis var. cordatus</t>
  </si>
  <si>
    <t>Helianthus nuttallii var. rydbergii</t>
  </si>
  <si>
    <t>Helianthus rydbergii</t>
  </si>
  <si>
    <t>Helianthus dowellianus</t>
  </si>
  <si>
    <t>Helianthus occidentalis var. dowellianus</t>
  </si>
  <si>
    <t>Helianthus filiformis</t>
  </si>
  <si>
    <t>Helianthus orgyalis</t>
  </si>
  <si>
    <t>Helianthus tomentosus</t>
  </si>
  <si>
    <t>Helianthus tuberosus var. subcanescens</t>
  </si>
  <si>
    <t>Heliopsis helianthoides var. solidaginoides</t>
  </si>
  <si>
    <t>Heliopsis helianthoides ssp. occidentalis</t>
  </si>
  <si>
    <t>Heliopsis helianthoides ssp. scabra</t>
  </si>
  <si>
    <t>Heliopsis minor</t>
  </si>
  <si>
    <t>Heliopsis scabra</t>
  </si>
  <si>
    <t>Cochranea anchusifolia</t>
  </si>
  <si>
    <t>Heliotropium anchusifolium</t>
  </si>
  <si>
    <t>Heliotropium peruvianum</t>
  </si>
  <si>
    <t>Tiaridium indicum</t>
  </si>
  <si>
    <t>Hemerocallis fulva var. fulva</t>
  </si>
  <si>
    <t>Hemerocallis fulva var. kwanso</t>
  </si>
  <si>
    <t>Hemerocallis fulva var. rosea</t>
  </si>
  <si>
    <t>Hemerocallis flava</t>
  </si>
  <si>
    <t>Hemerocallis lilioasphodelus var. flava</t>
  </si>
  <si>
    <t>Hemerocallis lilioasphodelus var. major</t>
  </si>
  <si>
    <t>Deinandra fasciculata</t>
  </si>
  <si>
    <t>Hemizonia ramosissima</t>
  </si>
  <si>
    <t>Heracleum sphondylium ssp. montanum</t>
  </si>
  <si>
    <t>Heracleum sphondylium var. lanatum</t>
  </si>
  <si>
    <t>Heracleum sibiricum</t>
  </si>
  <si>
    <t>Heracleum sibiricum var. angustifolium</t>
  </si>
  <si>
    <t>Stipa spartea</t>
  </si>
  <si>
    <t>Heteranthera graminea</t>
  </si>
  <si>
    <t>Heteranthera liebmannii</t>
  </si>
  <si>
    <t>Zosterella longituba</t>
  </si>
  <si>
    <t>Pontederia limosa</t>
  </si>
  <si>
    <t>Chrysopsis scabra</t>
  </si>
  <si>
    <t>Heterotheca lamarckii</t>
  </si>
  <si>
    <t>Heterotheca latifolia</t>
  </si>
  <si>
    <t>Heterotheca latifolia var. arkansana</t>
  </si>
  <si>
    <t>Heterotheca latifolia var. macgregoris</t>
  </si>
  <si>
    <t>Heterotheca psammophila</t>
  </si>
  <si>
    <t>Heterotheca scabra</t>
  </si>
  <si>
    <t>Heterotheca subaxillaris var. latifolia</t>
  </si>
  <si>
    <t>Heterotheca subaxillaris var. petiolaris</t>
  </si>
  <si>
    <t>Heterotheca subaxillaris var. procumbens</t>
  </si>
  <si>
    <t>Heterotheca subaxillaris var. psammophila</t>
  </si>
  <si>
    <t>Heuchera americana var. brevipetala</t>
  </si>
  <si>
    <t>Heuchera americana var. calycosa</t>
  </si>
  <si>
    <t>Heuchera americana var. heteradenia</t>
  </si>
  <si>
    <t>Heuchera americana var. subtruncata</t>
  </si>
  <si>
    <t>Heuchera calycosa</t>
  </si>
  <si>
    <t>Heuchera curtisii</t>
  </si>
  <si>
    <t>Heuchera curtisii var. crenata</t>
  </si>
  <si>
    <t>Heuchera lancipetala</t>
  </si>
  <si>
    <t>Heuchera americana var. interior</t>
  </si>
  <si>
    <t>Heuchera hirsuticaulis</t>
  </si>
  <si>
    <t>Heuchera hispida</t>
  </si>
  <si>
    <t>Heuchera pubescens var. brachyandra</t>
  </si>
  <si>
    <t>Heuchera richardsonii var. affinis</t>
  </si>
  <si>
    <t>Heuchera richardsonii var. grayana</t>
  </si>
  <si>
    <t>Heuchera richardsonii var. hispidior</t>
  </si>
  <si>
    <t>Hibiscus militaris</t>
  </si>
  <si>
    <t>Hibiscus californicus</t>
  </si>
  <si>
    <t>Hibiscus leucophyllus</t>
  </si>
  <si>
    <t>Hibiscus moscheutos ssp. lasiocarpos</t>
  </si>
  <si>
    <t>Hibiscus platanoides</t>
  </si>
  <si>
    <t>Hibiscus incanus</t>
  </si>
  <si>
    <t>Hibiscus moscheutos ssp. incanus</t>
  </si>
  <si>
    <t>Hibiscus moscheutos ssp. moscheutos</t>
  </si>
  <si>
    <t>Hibiscus moscheutos ssp. palustris</t>
  </si>
  <si>
    <t>Hibiscus moscheutos var. purpurascens</t>
  </si>
  <si>
    <t>Hibiscus oculiroseus</t>
  </si>
  <si>
    <t>Hibiscus opulifolius</t>
  </si>
  <si>
    <t>Hibiscus palustris</t>
  </si>
  <si>
    <t>Hibiscus pinetorum</t>
  </si>
  <si>
    <t>Trionum trionum</t>
  </si>
  <si>
    <t>Hieracium pratense</t>
  </si>
  <si>
    <t>Hieracium columbianum</t>
  </si>
  <si>
    <t>Hieracium scabriusculum var. columbianum</t>
  </si>
  <si>
    <t>Hieracium canadense var. hirtirameum</t>
  </si>
  <si>
    <t>Hieracium auricula</t>
  </si>
  <si>
    <t>Hieracium traillii</t>
  </si>
  <si>
    <t>Hieracium gronovii var. foliosum</t>
  </si>
  <si>
    <t>Hieracium acuminatum</t>
  </si>
  <si>
    <t>Hieracium vulgatum</t>
  </si>
  <si>
    <t>Hieracium pennsylvanicum</t>
  </si>
  <si>
    <t>Hieracium florentinum</t>
  </si>
  <si>
    <t>Hieracium ungavense</t>
  </si>
  <si>
    <t>Hieracium vagum</t>
  </si>
  <si>
    <t>Hieracium scabriusculum</t>
  </si>
  <si>
    <t>Hieracium scabriusculum var. perhirsutum</t>
  </si>
  <si>
    <t>Hieracium scabriusculum var. saximontanum</t>
  </si>
  <si>
    <t>Hieracium scabriusculum var. scabrum</t>
  </si>
  <si>
    <t>Hieracium venosum var. nudicaule</t>
  </si>
  <si>
    <t>Anthoxanthum nitens</t>
  </si>
  <si>
    <t>Savastana nashii</t>
  </si>
  <si>
    <t>Savastana odorata</t>
  </si>
  <si>
    <t>Torresia odorata</t>
  </si>
  <si>
    <t>Nothoholcus lanatus</t>
  </si>
  <si>
    <t>Holosteum umbellatum ssp. umbellatum</t>
  </si>
  <si>
    <t>Arenaria peploides var. robusta</t>
  </si>
  <si>
    <t>Honckenya peploides var. robusta</t>
  </si>
  <si>
    <t>Critesion brachyantherum</t>
  </si>
  <si>
    <t>Critesion jubatum ssp. breviaristatum</t>
  </si>
  <si>
    <t>Hordeum boreale</t>
  </si>
  <si>
    <t>Hordeum jubatum ssp. breviaristatum</t>
  </si>
  <si>
    <t>Hordeum jubatum var. boreale</t>
  </si>
  <si>
    <t>Hordeum nodosum</t>
  </si>
  <si>
    <t>Hordeum nodosum var. boreale</t>
  </si>
  <si>
    <t>Hordeum caespitosum</t>
  </si>
  <si>
    <t>Hordeum jubatum var. caespitosum</t>
  </si>
  <si>
    <t>Critesion jubatum</t>
  </si>
  <si>
    <t>Critesion geniculatum</t>
  </si>
  <si>
    <t>Critesion hystrix</t>
  </si>
  <si>
    <t>Critesion marinum ssp. gussonianum</t>
  </si>
  <si>
    <t>Hordeum gussonianum</t>
  </si>
  <si>
    <t>Critesion marinum</t>
  </si>
  <si>
    <t>Critesion murinum ssp. leporinum</t>
  </si>
  <si>
    <t>Critesion murinum</t>
  </si>
  <si>
    <t>Critesion pusillum</t>
  </si>
  <si>
    <t>Hordeum pusillum var. pubens</t>
  </si>
  <si>
    <t>Hordeum aegiceras</t>
  </si>
  <si>
    <t>Hordeum distichon</t>
  </si>
  <si>
    <t>Hordeum hexastichon</t>
  </si>
  <si>
    <t>Hordeum hexastichum</t>
  </si>
  <si>
    <t>Hordeum irregulare</t>
  </si>
  <si>
    <t>Hordeum sativum</t>
  </si>
  <si>
    <t>Hordeum vulgare ssp. hexastichon</t>
  </si>
  <si>
    <t>Hordeum vulgare var. trifurcatum</t>
  </si>
  <si>
    <t>Aletris japonica</t>
  </si>
  <si>
    <t>Hemerocallis japonica</t>
  </si>
  <si>
    <t>Hemerocallis lancifolia</t>
  </si>
  <si>
    <t>Hosta japonica</t>
  </si>
  <si>
    <t>Niobe japonica</t>
  </si>
  <si>
    <t>Hemerocallis plantaginea</t>
  </si>
  <si>
    <t>Bryocles ventricosa</t>
  </si>
  <si>
    <t>Niobe caerulea</t>
  </si>
  <si>
    <t>Niobe coerulea</t>
  </si>
  <si>
    <t>Hedyotis caerulea</t>
  </si>
  <si>
    <t>Houstonia caerulea var. faxonorum</t>
  </si>
  <si>
    <t>Hedyotis canadensis</t>
  </si>
  <si>
    <t>Hedyotis longifolia var. ciliolata</t>
  </si>
  <si>
    <t>Hedyotis purpurea var. ciliolata</t>
  </si>
  <si>
    <t>Hedyotis purpurea var. setiscaphia</t>
  </si>
  <si>
    <t>Houstonia canadensis var. setiscaphia</t>
  </si>
  <si>
    <t>Houstonia ciliolata</t>
  </si>
  <si>
    <t>Houstonia setiscaphia</t>
  </si>
  <si>
    <t>Hedyotis longifolia</t>
  </si>
  <si>
    <t>Hedyotis longifolia var. tenuifolia</t>
  </si>
  <si>
    <t>Hedyotis nuttalliana</t>
  </si>
  <si>
    <t>Hedyotis purpurea var. longifolia</t>
  </si>
  <si>
    <t>Hedyotis purpurea var. tenuifolia</t>
  </si>
  <si>
    <t>Houstonia longifolia var. compacta</t>
  </si>
  <si>
    <t>Houstonia longifolia var. glabra</t>
  </si>
  <si>
    <t>Houstonia longifolia var. tenuifolia</t>
  </si>
  <si>
    <t>Houstonia purpurea var. tenuifolia</t>
  </si>
  <si>
    <t>Houstonia tenuifolia</t>
  </si>
  <si>
    <t>Oldenlandia purpurea var. tenuifolia</t>
  </si>
  <si>
    <t>Hedyotis caerulea var. minima</t>
  </si>
  <si>
    <t>Hedyotis caerulea var. minor</t>
  </si>
  <si>
    <t>Hedyotis crassifolia</t>
  </si>
  <si>
    <t>Hedyotis minima</t>
  </si>
  <si>
    <t>Houstonia patens</t>
  </si>
  <si>
    <t>Hudsonia ericoides ssp. andersonii</t>
  </si>
  <si>
    <t>Humulus scandens</t>
  </si>
  <si>
    <t>Humulus americanus</t>
  </si>
  <si>
    <t>Humulus lupulus ssp. americanus</t>
  </si>
  <si>
    <t>Huperzia lucidula var. tryonii</t>
  </si>
  <si>
    <t>Huperzia selago ssp. lucidula</t>
  </si>
  <si>
    <t>Lycopodium lucidulum var. tryonii</t>
  </si>
  <si>
    <t>Lycopodium reflexum</t>
  </si>
  <si>
    <t>Urostachys lucidulus</t>
  </si>
  <si>
    <t>Huperzia selago var. patens</t>
  </si>
  <si>
    <t>Huperzia selago var. porophila</t>
  </si>
  <si>
    <t>Lycopodium lucidulum var. porophilum</t>
  </si>
  <si>
    <t>Lycopodium selago ssp. patens</t>
  </si>
  <si>
    <t>Lycopodium selago var. patens</t>
  </si>
  <si>
    <t>Lycopodium selago var. porophilum</t>
  </si>
  <si>
    <t>Urostachys lucidulus var. porophilus</t>
  </si>
  <si>
    <t>Urostachys porophilus</t>
  </si>
  <si>
    <t>Huperzia selago ssp. arctica</t>
  </si>
  <si>
    <t>Lycopodium arcticum</t>
  </si>
  <si>
    <t>Lycopodium selago ssp. appressum</t>
  </si>
  <si>
    <t>Lycopodium selago ssp. arcticum</t>
  </si>
  <si>
    <t>Lycopodium selago var. appressum</t>
  </si>
  <si>
    <t>Urostachys selago</t>
  </si>
  <si>
    <t>Endymion nonscripta</t>
  </si>
  <si>
    <t>Scilla nonscripta</t>
  </si>
  <si>
    <t>Cubelium concolor</t>
  </si>
  <si>
    <t>Viola concolor</t>
  </si>
  <si>
    <t>Hydrangea arborescens var. oblonga</t>
  </si>
  <si>
    <t>Hydrangea arborescens var. sterilis</t>
  </si>
  <si>
    <t>Hydrangea arborescens ssp. discolor</t>
  </si>
  <si>
    <t>Hydrangea arborescens var. deamii</t>
  </si>
  <si>
    <t>Hydrangea arborescens var. discolor</t>
  </si>
  <si>
    <t>Hydrangea ashei</t>
  </si>
  <si>
    <t>Hydrocotyle australis</t>
  </si>
  <si>
    <t>Hydrocotyle canbyi</t>
  </si>
  <si>
    <t>Hydrocotyle verticillata var. triradiata</t>
  </si>
  <si>
    <t>Hydrocotyle rotundifolia</t>
  </si>
  <si>
    <t>Decemium appendiculatum</t>
  </si>
  <si>
    <t>Sedum alboroseum</t>
  </si>
  <si>
    <t>Sedum erythrostictum</t>
  </si>
  <si>
    <t>Sedum spectabile</t>
  </si>
  <si>
    <t>Anacampseros telephioides</t>
  </si>
  <si>
    <t>Sedum telephioides</t>
  </si>
  <si>
    <t>Hypericum mutilum ssp. boreale</t>
  </si>
  <si>
    <t>Hypericum canadense var. galiiforme</t>
  </si>
  <si>
    <t>Hypericum canadense var. magninsulare</t>
  </si>
  <si>
    <t>Ascyrum crux-andreae</t>
  </si>
  <si>
    <t>Ascyrum cuneifolium</t>
  </si>
  <si>
    <t>Hypericum stans</t>
  </si>
  <si>
    <t>Hypericum glomeratum</t>
  </si>
  <si>
    <t>Hypericum denticulatum var. ovalifolium</t>
  </si>
  <si>
    <t>Sarothra drummondii</t>
  </si>
  <si>
    <t>Hypericum aureum</t>
  </si>
  <si>
    <t>Hypericum splendens</t>
  </si>
  <si>
    <t>Sarothra gentianoides</t>
  </si>
  <si>
    <t>Ascyrum hypericoides var. oblongifolium</t>
  </si>
  <si>
    <t>Ascyrum linifolium</t>
  </si>
  <si>
    <t>Ascyrum hypericoides var. multicaule</t>
  </si>
  <si>
    <t>Hypericum hypericoides var. multicaule</t>
  </si>
  <si>
    <t>Hypericum stragulum</t>
  </si>
  <si>
    <t>Hypericum canadense var. majus</t>
  </si>
  <si>
    <t>Hypericum mutilum var. latisepalum</t>
  </si>
  <si>
    <t>Hypericum mutilum var. parviflorum</t>
  </si>
  <si>
    <t>Hypericum spathulatum</t>
  </si>
  <si>
    <t>Hypericum punctatum var. pseudomaculatum</t>
  </si>
  <si>
    <t>Hypericum subpetiolatum</t>
  </si>
  <si>
    <t>Hypericum sphaerocarpum var. turgidum</t>
  </si>
  <si>
    <t>Hypericum turgidum</t>
  </si>
  <si>
    <t>Hypochoeris</t>
  </si>
  <si>
    <t>Hypoxis decumbens</t>
  </si>
  <si>
    <t>Ornithogalum hirsutum</t>
  </si>
  <si>
    <t>Iberis pruitii</t>
  </si>
  <si>
    <t>Vaccinium mucronatum</t>
  </si>
  <si>
    <t>Ilex bronxensis</t>
  </si>
  <si>
    <t>Ilex fastigiata</t>
  </si>
  <si>
    <t>Ilex verticillata var. cyclophylla</t>
  </si>
  <si>
    <t>Ilex verticillata var. fastigiata</t>
  </si>
  <si>
    <t>Ilex verticillata var. padifolia</t>
  </si>
  <si>
    <t>Ilex verticillata var. tenuifolia</t>
  </si>
  <si>
    <t>Iliamna remota</t>
  </si>
  <si>
    <t>Phymosia remota</t>
  </si>
  <si>
    <t>Impatiens biflora</t>
  </si>
  <si>
    <t>Impatiens fulva</t>
  </si>
  <si>
    <t>Impatiens noli-tangere ssp. biflora</t>
  </si>
  <si>
    <t>Impatiens nortonii</t>
  </si>
  <si>
    <t>Impatiens roylei</t>
  </si>
  <si>
    <t>Hesperis pinnatifidus</t>
  </si>
  <si>
    <t>Iodanthus hesperidioides</t>
  </si>
  <si>
    <t>Thelypodium pinnatifidum</t>
  </si>
  <si>
    <t>Aster linariifolius</t>
  </si>
  <si>
    <t>Aster linariifolius var. victorinii</t>
  </si>
  <si>
    <t>Convolvulus batatas</t>
  </si>
  <si>
    <t>Convolvulus tiliaceus</t>
  </si>
  <si>
    <t>Ipomoea fastigiata</t>
  </si>
  <si>
    <t>Ipomoea tiliacea</t>
  </si>
  <si>
    <t>Quamoclit coccinea</t>
  </si>
  <si>
    <t>Ipomoea barbigera</t>
  </si>
  <si>
    <t>Ipomoea desertorum</t>
  </si>
  <si>
    <t>Ipomoea hederacea var. integriuscula</t>
  </si>
  <si>
    <t>Ipomoea hirsutula</t>
  </si>
  <si>
    <t>Ipomoea nil</t>
  </si>
  <si>
    <t>Pharbitis barbigera</t>
  </si>
  <si>
    <t>Pharbitis hederacea</t>
  </si>
  <si>
    <t>Ipomoea coccinea var. hederifolia</t>
  </si>
  <si>
    <t>Quamoclit multifida</t>
  </si>
  <si>
    <t>Ipomoea pandurata var. rubescens</t>
  </si>
  <si>
    <t>Ipomoea brasiliensis</t>
  </si>
  <si>
    <t>Ipomoea pes-caprae var. emarginata</t>
  </si>
  <si>
    <t>Convolvulus purpureus</t>
  </si>
  <si>
    <t>Ipomoea purpurea var. diversifolia</t>
  </si>
  <si>
    <t>Pharbitis purpurea</t>
  </si>
  <si>
    <t>Quamoclit quamoclit</t>
  </si>
  <si>
    <t>Quamoclit vulgaris</t>
  </si>
  <si>
    <t>Gilia rubra</t>
  </si>
  <si>
    <t>Iris brevipes</t>
  </si>
  <si>
    <t>Iris foliosa</t>
  </si>
  <si>
    <t>Iris foliosa var. boonensis</t>
  </si>
  <si>
    <t>Iris mississippiensis</t>
  </si>
  <si>
    <t>Iris cristata var. alba</t>
  </si>
  <si>
    <t>Neubeckia cristata</t>
  </si>
  <si>
    <t>Iris kaempferi</t>
  </si>
  <si>
    <t>Iris cristata ssp. lacustris</t>
  </si>
  <si>
    <t>Iris cristata var. lacustris</t>
  </si>
  <si>
    <t>Iris carolina</t>
  </si>
  <si>
    <t>Iris prismatica var. austrina</t>
  </si>
  <si>
    <t>Iris pumila var. flaviflora</t>
  </si>
  <si>
    <t>Iris setosa ssp. canadensis</t>
  </si>
  <si>
    <t>Iris versicolor var. blandescens</t>
  </si>
  <si>
    <t>Iris versicolor var. shrevei</t>
  </si>
  <si>
    <t>Isoetes engelmannii var. georgiana</t>
  </si>
  <si>
    <t>Isoetes eatonii var. gravesii</t>
  </si>
  <si>
    <t>Isoetes gravesii</t>
  </si>
  <si>
    <t>Isoetes engelmannii var. gracilis</t>
  </si>
  <si>
    <t>Isoetes tuckermanii var. harveyi</t>
  </si>
  <si>
    <t>Isoetes tuckermanii var. heterospora</t>
  </si>
  <si>
    <t>Isoetes hieroglyphica</t>
  </si>
  <si>
    <t>Isoetes riparia var. reticulata</t>
  </si>
  <si>
    <t>Isoetes saccharata var. amesii</t>
  </si>
  <si>
    <t>Isoetes canadensis</t>
  </si>
  <si>
    <t>Isoetes riparia var. canadensis</t>
  </si>
  <si>
    <t>Isoetes riparia var. palmeri</t>
  </si>
  <si>
    <t>Isoetes riparia var. robbinsii</t>
  </si>
  <si>
    <t>Isoetes braunii</t>
  </si>
  <si>
    <t>Isoetes echinospora ssp. asiatica</t>
  </si>
  <si>
    <t>Isoetes echinospora ssp. muricata</t>
  </si>
  <si>
    <t>Isoetes echinospora var. asiatica</t>
  </si>
  <si>
    <t>Isoetes echinospora var. braunii</t>
  </si>
  <si>
    <t>Isoetes echinospora var. hesperia</t>
  </si>
  <si>
    <t>Isoetes echinospora var. muricata</t>
  </si>
  <si>
    <t>Isoetes echinospora var. robusta</t>
  </si>
  <si>
    <t>Isoetes echinospora var. savilei</t>
  </si>
  <si>
    <t>Isoetes muricata</t>
  </si>
  <si>
    <t>Isoetes muricata var. braunii</t>
  </si>
  <si>
    <t>Isoetes muricata var. hesperia</t>
  </si>
  <si>
    <t>Isoetes setacea</t>
  </si>
  <si>
    <t>Isoetes setacea ssp. muricata</t>
  </si>
  <si>
    <t>Isoetes caroliniana</t>
  </si>
  <si>
    <t>Isoetes engelmannii var. caroliniana</t>
  </si>
  <si>
    <t>Isoetes engelmannii var. valida</t>
  </si>
  <si>
    <t>Iva ciliata</t>
  </si>
  <si>
    <t>Iva caudata</t>
  </si>
  <si>
    <t>Iva axillaris ssp. robustior</t>
  </si>
  <si>
    <t>Iva axillaris var. robustior</t>
  </si>
  <si>
    <t>Iva frutescens var. oraria</t>
  </si>
  <si>
    <t>Lactuca stolonifera</t>
  </si>
  <si>
    <t>Ipomoea tamnifolia</t>
  </si>
  <si>
    <t>Thyella tamnifolia</t>
  </si>
  <si>
    <t>Sempervivum heuffelii</t>
  </si>
  <si>
    <t>Juglans ailanthifolia</t>
  </si>
  <si>
    <t>Juglans sieboldiana</t>
  </si>
  <si>
    <t>Wallia cinerea</t>
  </si>
  <si>
    <t>Wallia nigra</t>
  </si>
  <si>
    <t>Juncus alpinoarticulatus ssp. americanus</t>
  </si>
  <si>
    <t>Juncus alpinoarticulatus ssp. fuscescens</t>
  </si>
  <si>
    <t>Juncus alpinus ssp. nodulosus</t>
  </si>
  <si>
    <t>Juncus alpinus var. fuscescens</t>
  </si>
  <si>
    <t>Juncus alpinus var. rariflorus</t>
  </si>
  <si>
    <t>Juncus alpinus var. uniceps</t>
  </si>
  <si>
    <t>Juncus richardsonianus</t>
  </si>
  <si>
    <t>Juncus bufonius var. halophilus</t>
  </si>
  <si>
    <t>Juncus bufonius var. ranarius</t>
  </si>
  <si>
    <t>Juncus ranarius</t>
  </si>
  <si>
    <t>Juncus macer var. anthelatus</t>
  </si>
  <si>
    <t>Juncus tenuis var. anthelatus</t>
  </si>
  <si>
    <t>Juncus arcticus ssp. ater</t>
  </si>
  <si>
    <t>Juncus arcticus ssp. balticus</t>
  </si>
  <si>
    <t>Juncus arcticus var. balticus</t>
  </si>
  <si>
    <t>Juncus arcticus var. littoralis</t>
  </si>
  <si>
    <t>Juncus arcticus var. montanus</t>
  </si>
  <si>
    <t>Juncus ater</t>
  </si>
  <si>
    <t>Juncus balticus var. littoralis</t>
  </si>
  <si>
    <t>Juncus balticus var. melanogenus</t>
  </si>
  <si>
    <t>Juncus balticus var. montanus</t>
  </si>
  <si>
    <t>Juncus balticus var. stenocarpus</t>
  </si>
  <si>
    <t>Juncus balticus var. vallicola</t>
  </si>
  <si>
    <t>Juncus articulatus var. obtusatus</t>
  </si>
  <si>
    <t>Luzula hyperborea</t>
  </si>
  <si>
    <t>Juncus aristulatus</t>
  </si>
  <si>
    <t>Juncus aristulatus var. biflorus</t>
  </si>
  <si>
    <t>Juncus marginatus var. biflorus</t>
  </si>
  <si>
    <t>Juncus marginatus var. odoratus</t>
  </si>
  <si>
    <t>Juncus canadensis var. euroauster</t>
  </si>
  <si>
    <t>Juncus canadensis var. sparsiflorus</t>
  </si>
  <si>
    <t>Juncus dichotomus var. platyphyllus</t>
  </si>
  <si>
    <t>Juncus tenuis var. platyphyllus</t>
  </si>
  <si>
    <t>Juncus tenuis var. dudleyi</t>
  </si>
  <si>
    <t>Juncus tenuis var. uniflorus</t>
  </si>
  <si>
    <t>Juncus effusus var. compactus</t>
  </si>
  <si>
    <t>Juncus effusus var. subglomeratus</t>
  </si>
  <si>
    <t>Juncus effusus var. costulatus</t>
  </si>
  <si>
    <t>Juncus pylaei</t>
  </si>
  <si>
    <t>Juncus effusus ssp. solutus</t>
  </si>
  <si>
    <t>Juncus ensifolius var. major</t>
  </si>
  <si>
    <t>Juncus xiphioides var. triandrus</t>
  </si>
  <si>
    <t>Juncus marginatus var. marginatus</t>
  </si>
  <si>
    <t>Juncus marginatus var. setosus</t>
  </si>
  <si>
    <t>Juncus setosus</t>
  </si>
  <si>
    <t>Juncus acuminatus var. robustus</t>
  </si>
  <si>
    <t>Juncus robustus</t>
  </si>
  <si>
    <t>Juncus pelocarpus var. sabulonensis</t>
  </si>
  <si>
    <t>Juncus scirpoides var. compositus</t>
  </si>
  <si>
    <t>Juncus scirpoides var. meridionalis</t>
  </si>
  <si>
    <t>Juncus stygius var. americanus</t>
  </si>
  <si>
    <t>Juncus macer</t>
  </si>
  <si>
    <t>Juncus tenuis var. multicornis</t>
  </si>
  <si>
    <t>Juncus tenuis var. williamsii</t>
  </si>
  <si>
    <t>Juncus trifidus ssp. carolinianus</t>
  </si>
  <si>
    <t>Juncus trifidus var. monanthos</t>
  </si>
  <si>
    <t>Juncus greenei var. vaseyi</t>
  </si>
  <si>
    <t>Juniperus canadensis</t>
  </si>
  <si>
    <t>Juniperus communis ssp. depressa</t>
  </si>
  <si>
    <t>Juniperus depressa</t>
  </si>
  <si>
    <t>Juniperus horizontalis var. argentea</t>
  </si>
  <si>
    <t>Juniperus horizontalis var. douglasii</t>
  </si>
  <si>
    <t>Juniperus horizontalis var. glauca</t>
  </si>
  <si>
    <t>Juniperus horizontalis var. variegata</t>
  </si>
  <si>
    <t>Juniperus hudsonica</t>
  </si>
  <si>
    <t>Juniperus prostrata</t>
  </si>
  <si>
    <t>Juniperus repens</t>
  </si>
  <si>
    <t>Juniperus virginiana var. prostrata</t>
  </si>
  <si>
    <t>Sabina horizontalis</t>
  </si>
  <si>
    <t>Sabina prostrata</t>
  </si>
  <si>
    <t>Juniperus virginiana ssp. crebra</t>
  </si>
  <si>
    <t>Juniperus virginiana var. crebra</t>
  </si>
  <si>
    <t>Sabina virginiana</t>
  </si>
  <si>
    <t>Dianthera americana</t>
  </si>
  <si>
    <t>Dianthera americana var. subcoriacea</t>
  </si>
  <si>
    <t>Justicia americana var. subcoriacea</t>
  </si>
  <si>
    <t>Justicia umbratilis</t>
  </si>
  <si>
    <t>Kallstroemia intermedia</t>
  </si>
  <si>
    <t>Kalmia latifolia var. laevipes</t>
  </si>
  <si>
    <t>Chamaedaphne glauca</t>
  </si>
  <si>
    <t>Kalmia polifolia ssp. polifolia</t>
  </si>
  <si>
    <t>Kalmia polifolia var. rosmarinifolia</t>
  </si>
  <si>
    <t>Kalopanax pictus</t>
  </si>
  <si>
    <t>Antirrhinum elatine</t>
  </si>
  <si>
    <t>Linaria elatine</t>
  </si>
  <si>
    <t>Antirrhinum spurium</t>
  </si>
  <si>
    <t>Scabiosa arvensis</t>
  </si>
  <si>
    <t>Koeleria albescens</t>
  </si>
  <si>
    <t>Koeleria cristata</t>
  </si>
  <si>
    <t>Koeleria cristata var. longifolia</t>
  </si>
  <si>
    <t>Koeleria cristata var. pinetorum</t>
  </si>
  <si>
    <t>Koeleria gracilis</t>
  </si>
  <si>
    <t>Koeleria nitida</t>
  </si>
  <si>
    <t>Koeleria pyramidata</t>
  </si>
  <si>
    <t>Koeleria yukonensis</t>
  </si>
  <si>
    <t>Koelreuteria apiculata</t>
  </si>
  <si>
    <t>Kosteletzkya smilacifolia</t>
  </si>
  <si>
    <t>Kosteletzkya virginica var. althaeifolia</t>
  </si>
  <si>
    <t>Kosteletzkya virginica var. aquilonia</t>
  </si>
  <si>
    <t>Cynthia virginica</t>
  </si>
  <si>
    <t>Hyoseris biflora</t>
  </si>
  <si>
    <t>Krigia biflora ssp. glandulifera</t>
  </si>
  <si>
    <t>Hyoseris virginica</t>
  </si>
  <si>
    <t>Cyperus brevifolius var. leiolepis</t>
  </si>
  <si>
    <t>Kyllinga brevifolioides</t>
  </si>
  <si>
    <t>Cyperus densicaespitosus</t>
  </si>
  <si>
    <t>Cyperus densicaespitosus var. major</t>
  </si>
  <si>
    <t>Kyllinga tenuifolia</t>
  </si>
  <si>
    <t>Gyrotheca tinctoria</t>
  </si>
  <si>
    <t>Gyrotheca tinctorium</t>
  </si>
  <si>
    <t>Lachnanthes tinctoria</t>
  </si>
  <si>
    <t>Lachnanthes tinctorium</t>
  </si>
  <si>
    <t>Lactuca spicata</t>
  </si>
  <si>
    <t>Lactuca spicata var. integrifolia</t>
  </si>
  <si>
    <t>Mulgedium spicatum</t>
  </si>
  <si>
    <t>Mulgedium spicatum var. integrifolium</t>
  </si>
  <si>
    <t>Lactuca canadensis var. integrifolia</t>
  </si>
  <si>
    <t>Lactuca canadensis var. latifolia</t>
  </si>
  <si>
    <t>Lactuca canadensis var. longifolia</t>
  </si>
  <si>
    <t>Lactuca canadensis var. obovata</t>
  </si>
  <si>
    <t>Lactuca canadensis var. typica</t>
  </si>
  <si>
    <t>Lactuca sagittifolia</t>
  </si>
  <si>
    <t>Lactuca steelei</t>
  </si>
  <si>
    <t>Mulgedium floridanum</t>
  </si>
  <si>
    <t>Lactuca villosa</t>
  </si>
  <si>
    <t>Mulgedium villosum</t>
  </si>
  <si>
    <t>Lactuca campestris</t>
  </si>
  <si>
    <t>Lactuca campestris var. typica</t>
  </si>
  <si>
    <t>Lactuca saligna var. runcinata</t>
  </si>
  <si>
    <t>Lactuca scariola var. integrata</t>
  </si>
  <si>
    <t>Lactuca scariola var. integrifolia</t>
  </si>
  <si>
    <t>Lactuca scariola</t>
  </si>
  <si>
    <t>Lactuca oblongifolia</t>
  </si>
  <si>
    <t>Lactuca tatarica ssp. pulchella</t>
  </si>
  <si>
    <t>Lactuca tatarica var. heterophylla</t>
  </si>
  <si>
    <t>Mulgedium pulchellum</t>
  </si>
  <si>
    <t>Sonchus tataricus</t>
  </si>
  <si>
    <t>Cucurbita lagenaria</t>
  </si>
  <si>
    <t>Cucurbita siceraria</t>
  </si>
  <si>
    <t>Lagenaria leucantha</t>
  </si>
  <si>
    <t>Lagenaria vulgaris</t>
  </si>
  <si>
    <t>Lamium galeobdolon</t>
  </si>
  <si>
    <t>Lamium amplexicaule var. album</t>
  </si>
  <si>
    <t>Dicentra spectabilis</t>
  </si>
  <si>
    <t>Spirodela punctata</t>
  </si>
  <si>
    <t>Urtica canadensis</t>
  </si>
  <si>
    <t>Urticastrum divaricatum</t>
  </si>
  <si>
    <t>Lappula echinata</t>
  </si>
  <si>
    <t>Lappula erecta</t>
  </si>
  <si>
    <t>Lappula fremontii</t>
  </si>
  <si>
    <t>Lappula lappula</t>
  </si>
  <si>
    <t>Lappula myosotis</t>
  </si>
  <si>
    <t>Lappula squarrosa var. erecta</t>
  </si>
  <si>
    <t>Larix leptolepis</t>
  </si>
  <si>
    <t>Larix alaskensis</t>
  </si>
  <si>
    <t>Larix laricina var. alaskensis</t>
  </si>
  <si>
    <t>Baeria chrysostoma</t>
  </si>
  <si>
    <t>Baeria chrysostoma ssp. hirsutula</t>
  </si>
  <si>
    <t>Baeria hirsutula</t>
  </si>
  <si>
    <t>Lasthenia chrysostoma</t>
  </si>
  <si>
    <t>Baeria minor</t>
  </si>
  <si>
    <t>Baeria uliginosa</t>
  </si>
  <si>
    <t>Lathyrus japonicus var. aleuticus</t>
  </si>
  <si>
    <t>Lathyrus japonicus ssp. maritimus</t>
  </si>
  <si>
    <t>Lathyrus japonicus var. glaber</t>
  </si>
  <si>
    <t>Lathyrus maritimus</t>
  </si>
  <si>
    <t>Lathyrus maritimus var. glaber</t>
  </si>
  <si>
    <t>Pisum maritimum</t>
  </si>
  <si>
    <t>Pisum maritimum var. glabrum</t>
  </si>
  <si>
    <t>Lathyrus maritimus var. pellitus</t>
  </si>
  <si>
    <t>Lathyrus latifolius var. splendens</t>
  </si>
  <si>
    <t>Lathyrus myrtifolius</t>
  </si>
  <si>
    <t>Lathyrus palustris ssp. pilosus</t>
  </si>
  <si>
    <t>Lathyrus palustris var. linearifolius</t>
  </si>
  <si>
    <t>Lathyrus palustris var. macranthus</t>
  </si>
  <si>
    <t>Lathyrus palustris var. meridionalis</t>
  </si>
  <si>
    <t>Lathyrus palustris var. myrtifolius</t>
  </si>
  <si>
    <t>Lathyrus palustris var. pilosus</t>
  </si>
  <si>
    <t>Lathyrus palustris var. retusus</t>
  </si>
  <si>
    <t>Orobus myrtifolius</t>
  </si>
  <si>
    <t>Lathyrus oreophilus</t>
  </si>
  <si>
    <t>Lathyrus venosus ssp. arkansanus</t>
  </si>
  <si>
    <t>Lathyrus venosus var. arkansanus</t>
  </si>
  <si>
    <t>Lathyrus venosus var. intonsus</t>
  </si>
  <si>
    <t>Lathyrus venosus var. meridionalis</t>
  </si>
  <si>
    <t>Lavandula officinalis</t>
  </si>
  <si>
    <t>Lavandula spica</t>
  </si>
  <si>
    <t>Lavandula vera</t>
  </si>
  <si>
    <t>Layia platyglossa ssp. campestris</t>
  </si>
  <si>
    <t>Layia platyglossa var. breviseta</t>
  </si>
  <si>
    <t>Layia ziegleri</t>
  </si>
  <si>
    <t>Lechea minor var. villosa</t>
  </si>
  <si>
    <t>Lechea villosa</t>
  </si>
  <si>
    <t>Lechea villosa var. macrotheca</t>
  </si>
  <si>
    <t>Lechea villosa var. schaffneri</t>
  </si>
  <si>
    <t>Lechea tenuifolia var. occidentalis</t>
  </si>
  <si>
    <t>Ledum palustre ssp. groenlandicum</t>
  </si>
  <si>
    <t>Ledum palustre var. latifolium</t>
  </si>
  <si>
    <t>Rhododendron groenlandicum</t>
  </si>
  <si>
    <t>Homalocenchrus lenticularis</t>
  </si>
  <si>
    <t>Homalocenchrus oryzoides</t>
  </si>
  <si>
    <t>Phalaris oryzoides</t>
  </si>
  <si>
    <t>Homalocenchrus virginicus</t>
  </si>
  <si>
    <t>Leersia virginica var. ovata</t>
  </si>
  <si>
    <t>Dendrium buxifolium</t>
  </si>
  <si>
    <t>Leiophyllum buxifolium var. hugeri</t>
  </si>
  <si>
    <t>Leiophyllum buxifolium var. prostratum</t>
  </si>
  <si>
    <t>Leiophyllum hugeri</t>
  </si>
  <si>
    <t>Leiophyllum lyonii</t>
  </si>
  <si>
    <t>Lemna angolensis</t>
  </si>
  <si>
    <t>Lemna paucicostata</t>
  </si>
  <si>
    <t>Lemna cyclostasa</t>
  </si>
  <si>
    <t>Lemna minuscula</t>
  </si>
  <si>
    <t>Lemna valdiviana var. abbreviata</t>
  </si>
  <si>
    <t>Lemna valdiviana var. minima</t>
  </si>
  <si>
    <t>Lemna minor var. obscura</t>
  </si>
  <si>
    <t>Lemna perpusilla var. trinervis</t>
  </si>
  <si>
    <t>Lemna torreyi</t>
  </si>
  <si>
    <t>Cicer lens</t>
  </si>
  <si>
    <t>Ervum lens</t>
  </si>
  <si>
    <t>Lens esculenta</t>
  </si>
  <si>
    <t>Apargia autumnalis</t>
  </si>
  <si>
    <t>Leontodon autumnalis var. pratensis</t>
  </si>
  <si>
    <t>Leontodon danubialis</t>
  </si>
  <si>
    <t>Leontodon hastilis var. glabratus</t>
  </si>
  <si>
    <t>Leontodon hispidus var. glabratus</t>
  </si>
  <si>
    <t>Leontodon hastilis var. vulgaris</t>
  </si>
  <si>
    <t>Apargia nudicaulis</t>
  </si>
  <si>
    <t>Leontodon hirtus</t>
  </si>
  <si>
    <t>Leontodon nudicaulis</t>
  </si>
  <si>
    <t>Leontodon nudicaulis ssp. taraxacoides</t>
  </si>
  <si>
    <t>Neolepia campestris</t>
  </si>
  <si>
    <t>Thlaspi campestre</t>
  </si>
  <si>
    <t>Lepidium densiflorum var. typicum</t>
  </si>
  <si>
    <t>Lepidium neglectum</t>
  </si>
  <si>
    <t>Lepidium texanum</t>
  </si>
  <si>
    <t>Lepidium smithii</t>
  </si>
  <si>
    <t>Cardaria latifolia</t>
  </si>
  <si>
    <t>Lepidium virginicum var. typicum</t>
  </si>
  <si>
    <t>Diplachne acuminata</t>
  </si>
  <si>
    <t>Diplachne fascicularis</t>
  </si>
  <si>
    <t>Diplachne maritima</t>
  </si>
  <si>
    <t>Leptochloa acuminata</t>
  </si>
  <si>
    <t>Leptochloa fascicularis var. acuminata</t>
  </si>
  <si>
    <t>Leptochloa fascicularis var. maritima</t>
  </si>
  <si>
    <t>Leptochloa fusca var. fascicularis</t>
  </si>
  <si>
    <t>Diplachne uninervia</t>
  </si>
  <si>
    <t>Megastachya uninervia</t>
  </si>
  <si>
    <t>Leptochloa brachiata</t>
  </si>
  <si>
    <t>Leptochloa filiformis var. pulchella</t>
  </si>
  <si>
    <t>Leptochloa attenuata</t>
  </si>
  <si>
    <t>Leptochloa filiformis var. attenuata</t>
  </si>
  <si>
    <t>Leptochloa mucronata</t>
  </si>
  <si>
    <t>Linanthus androsaceus</t>
  </si>
  <si>
    <t>Lespedeza angustifolia var. brevifolia</t>
  </si>
  <si>
    <t>Lespedeza hirta var. intercursa</t>
  </si>
  <si>
    <t>Lespedeza procumbens var. elliptica</t>
  </si>
  <si>
    <t>Lespedeza bicknellii</t>
  </si>
  <si>
    <t>Lespedeza capitata var. stenophylla</t>
  </si>
  <si>
    <t>Lespedeza capitata var. velutina</t>
  </si>
  <si>
    <t>Lespedeza capitata var. vulgaris</t>
  </si>
  <si>
    <t>Lespedeza juncea var. sericea</t>
  </si>
  <si>
    <t>Lespedeza sericea</t>
  </si>
  <si>
    <t>Lespedeza intermedia</t>
  </si>
  <si>
    <t>Lespedeza hirta var. dissimulans</t>
  </si>
  <si>
    <t>Lespedeza hirta var. longifolia</t>
  </si>
  <si>
    <t>Lespedeza nuttallii var. manniana</t>
  </si>
  <si>
    <t>Lespedeza stuevei var. angustifolia</t>
  </si>
  <si>
    <t>Lespedeza hirta var. appressipilis</t>
  </si>
  <si>
    <t>Hedysarum repens</t>
  </si>
  <si>
    <t>Hedysarum violaceum</t>
  </si>
  <si>
    <t>Lespedeza prairea</t>
  </si>
  <si>
    <t>Vesicaria gracilis</t>
  </si>
  <si>
    <t>Chrysanthemum serotinum</t>
  </si>
  <si>
    <t>Chrysanthemum uliginosum</t>
  </si>
  <si>
    <t>Leucanthemum serotinum</t>
  </si>
  <si>
    <t>Tanacetum serotinum</t>
  </si>
  <si>
    <t>Chrysanthemum maximum</t>
  </si>
  <si>
    <t>Chrysanthemum leucanthemum</t>
  </si>
  <si>
    <t>Chrysanthemum leucanthemum var. boecheri</t>
  </si>
  <si>
    <t>Chrysanthemum leucanthemum var. pinnatifidum</t>
  </si>
  <si>
    <t>Leucanthemum leucanthemum</t>
  </si>
  <si>
    <t>Leucanthemum vulgare var. pinnatifidum</t>
  </si>
  <si>
    <t>Chamaesaracha grandiflora</t>
  </si>
  <si>
    <t>Physalis grandiflora</t>
  </si>
  <si>
    <t>Conobea multifida</t>
  </si>
  <si>
    <t>Leucothoe axillaris var. editorum</t>
  </si>
  <si>
    <t>Leucothoe catesbaei</t>
  </si>
  <si>
    <t>Leucothoe editorum</t>
  </si>
  <si>
    <t>Hipposelinum levisticum</t>
  </si>
  <si>
    <t>Levisticum paludapifolium</t>
  </si>
  <si>
    <t>Elymus arenarius ssp. mollis</t>
  </si>
  <si>
    <t>Elymus arenarius var. scabrinervis</t>
  </si>
  <si>
    <t>Elymus arenarius var. villosus</t>
  </si>
  <si>
    <t>Elymus capitatus</t>
  </si>
  <si>
    <t>Elymus mollis</t>
  </si>
  <si>
    <t>Leymus arenarius ssp. mollis</t>
  </si>
  <si>
    <t>Lacinaria cylindracea</t>
  </si>
  <si>
    <t>Lacinaria ligulistylis</t>
  </si>
  <si>
    <t>Lacinaria pycnostachya</t>
  </si>
  <si>
    <t>Liatris bebbiana</t>
  </si>
  <si>
    <t>Lacinaria scariosa var. nieuwlandii</t>
  </si>
  <si>
    <t>Liatris novae-angliae var. nieuwlandii</t>
  </si>
  <si>
    <t>Liatris borealis</t>
  </si>
  <si>
    <t>Liatris novae-angliae</t>
  </si>
  <si>
    <t>Lacinaria scariosa</t>
  </si>
  <si>
    <t>Liatris scariosa var. virginiana</t>
  </si>
  <si>
    <t>Lacinaria aspera var. spheroidea</t>
  </si>
  <si>
    <t>Lacinaria spicata</t>
  </si>
  <si>
    <t>Ligustrum microcarpum</t>
  </si>
  <si>
    <t>Ligustrum villosum</t>
  </si>
  <si>
    <t>Lilaeopsis lineata</t>
  </si>
  <si>
    <t>Lilium canadense var. editorum</t>
  </si>
  <si>
    <t>Lilium canadense var. rubrum</t>
  </si>
  <si>
    <t>Lilium tigrinum</t>
  </si>
  <si>
    <t>Lilium canadense ssp. michiganense</t>
  </si>
  <si>
    <t>Lilium canadense var. umbelliferum</t>
  </si>
  <si>
    <t>Lilium michiganense var. uniflorum</t>
  </si>
  <si>
    <t>Lilium andinum</t>
  </si>
  <si>
    <t>Lilium montanum</t>
  </si>
  <si>
    <t>Lilium philadelphicum var. montanum</t>
  </si>
  <si>
    <t>Lilium umbellatum</t>
  </si>
  <si>
    <t>Lilium canadense ssp. superbum</t>
  </si>
  <si>
    <t>Lilium gazarubrum</t>
  </si>
  <si>
    <t>Lilium mary-henryae</t>
  </si>
  <si>
    <t>Hydrocharis cordifolia</t>
  </si>
  <si>
    <t>Hydrocharis spongia</t>
  </si>
  <si>
    <t>Limonium angustatum</t>
  </si>
  <si>
    <t>Limonium carolinianum var. angustatum</t>
  </si>
  <si>
    <t>Limonium carolinianum var. angustifolium</t>
  </si>
  <si>
    <t>Limonium carolinianum var. compactum</t>
  </si>
  <si>
    <t>Limonium carolinianum var. nashii</t>
  </si>
  <si>
    <t>Limonium carolinianum var. obtusilobum</t>
  </si>
  <si>
    <t>Limonium carolinianum var. trichogonum</t>
  </si>
  <si>
    <t>Limonium nashii var. albiflorum</t>
  </si>
  <si>
    <t>Limonium nashii var. angustatum</t>
  </si>
  <si>
    <t>Limonium nashii var. trichogonum</t>
  </si>
  <si>
    <t>Limonium obtusilobum</t>
  </si>
  <si>
    <t>Limonium trichogonum</t>
  </si>
  <si>
    <t>Limosella aquatica var. tenuifolia</t>
  </si>
  <si>
    <t>Linaria linaria</t>
  </si>
  <si>
    <t>Benzoin aestivale</t>
  </si>
  <si>
    <t>Benzoin aestivale var. pubescens</t>
  </si>
  <si>
    <t>Ilysanthes inequalis</t>
  </si>
  <si>
    <t>Gratiola dubia</t>
  </si>
  <si>
    <t>Ilysanthes attenuata</t>
  </si>
  <si>
    <t>Ilysanthes dubia</t>
  </si>
  <si>
    <t>Lindernia dubia var. inundata</t>
  </si>
  <si>
    <t>Lindernia dubia var. major</t>
  </si>
  <si>
    <t>Lindernia dubia var. riparia</t>
  </si>
  <si>
    <t>Lindernia dubia var. typica</t>
  </si>
  <si>
    <t>Lindernia pyxidaria</t>
  </si>
  <si>
    <t>Linnaea americana</t>
  </si>
  <si>
    <t>Linnaea borealis var. americana</t>
  </si>
  <si>
    <t>Linum angustifolium</t>
  </si>
  <si>
    <t>Cathartolinum catharticum</t>
  </si>
  <si>
    <t>Adenolinum grandiflorum</t>
  </si>
  <si>
    <t>Linum grandiflorum var. rubrum</t>
  </si>
  <si>
    <t>Cathartolinum intercursum</t>
  </si>
  <si>
    <t>Cathartolinum medium</t>
  </si>
  <si>
    <t>Linum striatum var. medium</t>
  </si>
  <si>
    <t>Linum virginianum var. medium</t>
  </si>
  <si>
    <t>Cathartolinum curtissii</t>
  </si>
  <si>
    <t>Linum striatum var. texanum</t>
  </si>
  <si>
    <t>Linum virginianum var. texanum</t>
  </si>
  <si>
    <t>Cathartolinum striatum</t>
  </si>
  <si>
    <t>Linum striatum var. multijugum</t>
  </si>
  <si>
    <t>Nezera striata</t>
  </si>
  <si>
    <t>Linum humile</t>
  </si>
  <si>
    <t>Linum usitatissimum var. humile</t>
  </si>
  <si>
    <t>Cathartolinum virginianum</t>
  </si>
  <si>
    <t>Nezera virginiana</t>
  </si>
  <si>
    <t>Hemicarpha micrantha var. drummondii</t>
  </si>
  <si>
    <t>Scirpus micranthus var. drummondii</t>
  </si>
  <si>
    <t>Hemicarpha micrantha var. minor</t>
  </si>
  <si>
    <t>Scirpus micranthus</t>
  </si>
  <si>
    <t>Scirpus micranthus var. minor</t>
  </si>
  <si>
    <t>Neottia auriculata</t>
  </si>
  <si>
    <t>Ophrys auriculata</t>
  </si>
  <si>
    <t>Neottia australis</t>
  </si>
  <si>
    <t>Ophrys australis</t>
  </si>
  <si>
    <t>Ophrys convallarioides</t>
  </si>
  <si>
    <t>Ophrys cordata</t>
  </si>
  <si>
    <t>Neottia smallii</t>
  </si>
  <si>
    <t>Ophrys smallii</t>
  </si>
  <si>
    <t>Batschia canescens</t>
  </si>
  <si>
    <t>Batschia linearifolia</t>
  </si>
  <si>
    <t>Lithospermum angustifolium</t>
  </si>
  <si>
    <t>Lithospermum linearifolium</t>
  </si>
  <si>
    <t>Lithospermum mandanense</t>
  </si>
  <si>
    <t>Littorella americana</t>
  </si>
  <si>
    <t>Littorella uniflora var. americana</t>
  </si>
  <si>
    <t>Lobelia cardinalis ssp. graminea</t>
  </si>
  <si>
    <t>Lobelia cardinalis var. graminea</t>
  </si>
  <si>
    <t>Lobelia cardinalis var. meridionalis</t>
  </si>
  <si>
    <t>Lobelia cardinalis var. multiflora</t>
  </si>
  <si>
    <t>Lobelia cardinalis var. phyllostachya</t>
  </si>
  <si>
    <t>Lobelia cardinalis var. propinqua</t>
  </si>
  <si>
    <t>Lobelia cardinalis var. pseudosplendens</t>
  </si>
  <si>
    <t>Lobelia fulgens</t>
  </si>
  <si>
    <t>Lobelia splendens</t>
  </si>
  <si>
    <t>Lobelia erinoides</t>
  </si>
  <si>
    <t>Lobelia kalmii var. strictiflora</t>
  </si>
  <si>
    <t>Lobelia strictiflora</t>
  </si>
  <si>
    <t>Lobelia hirtella</t>
  </si>
  <si>
    <t>Lobelia leptostachys</t>
  </si>
  <si>
    <t>Lobelia bracteata</t>
  </si>
  <si>
    <t>Lobelia spicata var. originalis</t>
  </si>
  <si>
    <t>Lobelia spicata var. parviflora</t>
  </si>
  <si>
    <t>Alyssum maritimum</t>
  </si>
  <si>
    <t>Clypeola maritima</t>
  </si>
  <si>
    <t>Koniga maritima</t>
  </si>
  <si>
    <t>Filago arvensis</t>
  </si>
  <si>
    <t>Gnaphalium arvense</t>
  </si>
  <si>
    <t>Oglifa arvensis</t>
  </si>
  <si>
    <t>Filago minima</t>
  </si>
  <si>
    <t>Oglifa minima</t>
  </si>
  <si>
    <t>Azalea procumbens</t>
  </si>
  <si>
    <t>Chamaecistus procumbens</t>
  </si>
  <si>
    <t>Kalmia procumbens</t>
  </si>
  <si>
    <t>Lolium multiflorum</t>
  </si>
  <si>
    <t>Lolium multiflorum ssp. italicum</t>
  </si>
  <si>
    <t>Lolium multiflorum var. diminutum</t>
  </si>
  <si>
    <t>Lolium multiflorum var. muticum</t>
  </si>
  <si>
    <t>Lolium perenne ssp. italicum</t>
  </si>
  <si>
    <t>Lolium perenne var. aristatum</t>
  </si>
  <si>
    <t>Lolium perenne var. multiflorum</t>
  </si>
  <si>
    <t>Lolium multiflorum var. ramosum</t>
  </si>
  <si>
    <t>Lolium perenne var. cristatum</t>
  </si>
  <si>
    <t>Lolium dorei</t>
  </si>
  <si>
    <t>Lolium dorei var. laeve</t>
  </si>
  <si>
    <t>Cogswellia orientalis</t>
  </si>
  <si>
    <t>Lomatogonium rotatum ssp. tenuifolium</t>
  </si>
  <si>
    <t>Pleurogyne rotata</t>
  </si>
  <si>
    <t>Xylosteon ciliatum</t>
  </si>
  <si>
    <t>Lonicera dioica var. dasygyna</t>
  </si>
  <si>
    <t>Lonicera dioica var. glaucescens</t>
  </si>
  <si>
    <t>Lonicera dioica var. orientalis</t>
  </si>
  <si>
    <t>Lonicera glaucescens</t>
  </si>
  <si>
    <t>Lonicera glaucescens var. dasygyna</t>
  </si>
  <si>
    <t>Xylosteon fragrantissimum</t>
  </si>
  <si>
    <t>Lonicera hirsuta var. interior</t>
  </si>
  <si>
    <t>Lonicera hirsuta var. schindleri</t>
  </si>
  <si>
    <t>Distegia involucrata</t>
  </si>
  <si>
    <t>Lonicera involucrata var. flavescens</t>
  </si>
  <si>
    <t>Xylosteum involucratum</t>
  </si>
  <si>
    <t>Lonicera japonica var. aureo-reticulata</t>
  </si>
  <si>
    <t>Lonicera japonica var. chinensis</t>
  </si>
  <si>
    <t>Nintooa japonica</t>
  </si>
  <si>
    <t>Lonicera korolkowii var. floribunda</t>
  </si>
  <si>
    <t>Lonicera insularis</t>
  </si>
  <si>
    <t>Lonicera oblongifolia var. altissima</t>
  </si>
  <si>
    <t>Lonicera prolifera</t>
  </si>
  <si>
    <t>Lonicera prolifera var. glabra</t>
  </si>
  <si>
    <t>Lonicera sullivantii</t>
  </si>
  <si>
    <t>Lonicera sempervirens var. hirsutula</t>
  </si>
  <si>
    <t>Lonicera sempervirens var. minor</t>
  </si>
  <si>
    <t>Lonicera sempervirens var. sempervirens</t>
  </si>
  <si>
    <t>Phenianthus sempervirens</t>
  </si>
  <si>
    <t>Lonicera sibirica</t>
  </si>
  <si>
    <t>Lonicera tatarica var. latifolia</t>
  </si>
  <si>
    <t>Lonicera caerulea var. villosa</t>
  </si>
  <si>
    <t>Lotus corniculatus var. arvensis</t>
  </si>
  <si>
    <t>Lotus corniculatus var. tenuifolius</t>
  </si>
  <si>
    <t>Lotus tenuis</t>
  </si>
  <si>
    <t>Hosackia americana</t>
  </si>
  <si>
    <t>Lotus americanus</t>
  </si>
  <si>
    <t>Lotus purshianus</t>
  </si>
  <si>
    <t>Lotus purshianus var. glaber</t>
  </si>
  <si>
    <t>Lotus sericeus</t>
  </si>
  <si>
    <t>Ludwigia alternifolia var. linearifolia</t>
  </si>
  <si>
    <t>Ludwigia alternifolia var. pubescens</t>
  </si>
  <si>
    <t>Ludwigia alternifolia var. typica</t>
  </si>
  <si>
    <t>Jussiaea decurrens</t>
  </si>
  <si>
    <t>Jussiaea grandiflora</t>
  </si>
  <si>
    <t>Jussiaea michauxiana</t>
  </si>
  <si>
    <t>Jussiaea repens var. grandiflora</t>
  </si>
  <si>
    <t>Jussiaea uruguayensis</t>
  </si>
  <si>
    <t>Ludwigia uruguayensis</t>
  </si>
  <si>
    <t>Ludwigia uruguayensis var. major</t>
  </si>
  <si>
    <t>Isnardia palustris</t>
  </si>
  <si>
    <t>Ludwigia palustris var. americana</t>
  </si>
  <si>
    <t>Ludwigia palustris var. nana</t>
  </si>
  <si>
    <t>Ludwigia palustris var. pacifica</t>
  </si>
  <si>
    <t>Jussiaea diffusa</t>
  </si>
  <si>
    <t>Jussiaea repens</t>
  </si>
  <si>
    <t>Jussiaea repens var. glabrescens</t>
  </si>
  <si>
    <t>Ludwigia peploides var. glabrescens</t>
  </si>
  <si>
    <t>Ludwigia sphaerocarpa var. deamii</t>
  </si>
  <si>
    <t>Ludwigia sphaerocarpa var. jungens</t>
  </si>
  <si>
    <t>Ludwigia sphaerocarpa var. macrocarpa</t>
  </si>
  <si>
    <t>Lupinus micranthus</t>
  </si>
  <si>
    <t>Lupinus matanuskensis</t>
  </si>
  <si>
    <t>Lupinus pseudopolyphyllus</t>
  </si>
  <si>
    <t>Lupinus stationis</t>
  </si>
  <si>
    <t>Juncoides saltuense</t>
  </si>
  <si>
    <t>Luzula carolinae var. saltuensis</t>
  </si>
  <si>
    <t>Luzula pilosa</t>
  </si>
  <si>
    <t>Luzula pilosa var. saltuensis</t>
  </si>
  <si>
    <t>Luzula saltuensis</t>
  </si>
  <si>
    <t>Juncoides carolinae</t>
  </si>
  <si>
    <t>Luzula acuminata var. carolinae</t>
  </si>
  <si>
    <t>Luzula carolinae</t>
  </si>
  <si>
    <t>Juncoides bulbosum</t>
  </si>
  <si>
    <t>Luzula campestris var. bulbosa</t>
  </si>
  <si>
    <t>Luzula multiflora var. bulbosa</t>
  </si>
  <si>
    <t>Juncoides campestre</t>
  </si>
  <si>
    <t>Juncoides hyperboreum</t>
  </si>
  <si>
    <t>Luzula campestris var. congesta</t>
  </si>
  <si>
    <t>Luzula comosa var. congesta</t>
  </si>
  <si>
    <t>Luzula multiflora ssp. congesta</t>
  </si>
  <si>
    <t>Luzula multiflora var. congesta</t>
  </si>
  <si>
    <t>Juncoides echinatum</t>
  </si>
  <si>
    <t>Luzula campestris var. echinata</t>
  </si>
  <si>
    <t>Luzula echinata var. mesochorea</t>
  </si>
  <si>
    <t>Luzula multiflora var. echinata</t>
  </si>
  <si>
    <t>Juncoides nemorosum</t>
  </si>
  <si>
    <t>Juncoides intermedium</t>
  </si>
  <si>
    <t>Luzula campestris var. frigida</t>
  </si>
  <si>
    <t>Luzula frigida</t>
  </si>
  <si>
    <t>Luzula intermedia</t>
  </si>
  <si>
    <t>Luzula multiflora var. frigida</t>
  </si>
  <si>
    <t>Luzula multiflora var. fusconigra</t>
  </si>
  <si>
    <t>Luzula sudetica</t>
  </si>
  <si>
    <t>Luzula sudetica var. frigida</t>
  </si>
  <si>
    <t>Juncus campestris var. multiflorus</t>
  </si>
  <si>
    <t>Juncus multiflorus</t>
  </si>
  <si>
    <t>Luzula campestris var. multiflora</t>
  </si>
  <si>
    <t>Luzula campestris var. pallescens</t>
  </si>
  <si>
    <t>Luzula pallescens</t>
  </si>
  <si>
    <t>Juncoides parviflorum</t>
  </si>
  <si>
    <t>Juncus melanocarpus</t>
  </si>
  <si>
    <t>Juncus parviflorus</t>
  </si>
  <si>
    <t>Luzula melanocarpa</t>
  </si>
  <si>
    <t>Luzula parviflora ssp. melanocarpa</t>
  </si>
  <si>
    <t>Luzula parviflora var. melanocarpa</t>
  </si>
  <si>
    <t>Juncoides spicatum</t>
  </si>
  <si>
    <t>Luzula spicata ssp. saximontana</t>
  </si>
  <si>
    <t>Agrostemma coronaria</t>
  </si>
  <si>
    <t>Coronaria coriacea</t>
  </si>
  <si>
    <t>Silene coronaria</t>
  </si>
  <si>
    <t>Coronaria flos-cuculi</t>
  </si>
  <si>
    <t>Silene flos-cuculi</t>
  </si>
  <si>
    <t>Lychnis cognata</t>
  </si>
  <si>
    <t>Silene viscaria</t>
  </si>
  <si>
    <t>Viscaria viscosa</t>
  </si>
  <si>
    <t>Viscaria vulgaris</t>
  </si>
  <si>
    <t>Lycium halimifolium</t>
  </si>
  <si>
    <t>Lycium vulgare</t>
  </si>
  <si>
    <t>Lycium chinense var. chinense</t>
  </si>
  <si>
    <t>Lycium chinense var. ovatum</t>
  </si>
  <si>
    <t>Lepidotis alopecuroides</t>
  </si>
  <si>
    <t>Lycopodium inundatum var. alopecuroides</t>
  </si>
  <si>
    <t>Lycopodium adpressum</t>
  </si>
  <si>
    <t>Lycopodium alopecuroides ssp. appressum</t>
  </si>
  <si>
    <t>Lycopodium alopecuroides var. appressum</t>
  </si>
  <si>
    <t>Lycopodium chapmanii</t>
  </si>
  <si>
    <t>Lycopodium inundatum var. appressum</t>
  </si>
  <si>
    <t>Lycopodium inundatum var. bigelovii</t>
  </si>
  <si>
    <t>Pseudolycopodiella caroliniana</t>
  </si>
  <si>
    <t>Lycopodium inundatum var. elongatum</t>
  </si>
  <si>
    <t>Lycopodium inundatum var. robustum</t>
  </si>
  <si>
    <t>Lepidotis inundata</t>
  </si>
  <si>
    <t>Lycopodium annotinum ssp. alpestre</t>
  </si>
  <si>
    <t>Lycopodium annotinum ssp. pungens</t>
  </si>
  <si>
    <t>Lycopodium annotinum var. acrifolium</t>
  </si>
  <si>
    <t>Lycopodium annotinum var. alpestre</t>
  </si>
  <si>
    <t>Lycopodium annotinum var. pungens</t>
  </si>
  <si>
    <t>Lycopodium dubium</t>
  </si>
  <si>
    <t>Lycopodium clavatum var. laurentianum</t>
  </si>
  <si>
    <t>Lycopodium clavatum var. subremotum</t>
  </si>
  <si>
    <t>Lycopodium clavatum var. tristachyum</t>
  </si>
  <si>
    <t>Diphasiastrum complanatum</t>
  </si>
  <si>
    <t>Diphasium anceps</t>
  </si>
  <si>
    <t>Diphasium complanatum</t>
  </si>
  <si>
    <t>Diphasium complanatum ssp. montellii</t>
  </si>
  <si>
    <t>Diphasium wallrothii</t>
  </si>
  <si>
    <t>Lycopodium anceps</t>
  </si>
  <si>
    <t>Lycopodium complanatum ssp. anceps</t>
  </si>
  <si>
    <t>Lycopodium complanatum var. canadense</t>
  </si>
  <si>
    <t>Lycopodium obscurum var. dendroideum</t>
  </si>
  <si>
    <t>Lycopodium obscurum var. hybridum</t>
  </si>
  <si>
    <t>Diphasiastrum digitatum</t>
  </si>
  <si>
    <t>Diphasium complanatum ssp. flabelliforme</t>
  </si>
  <si>
    <t>Lycopodium complanatum var. flabelliforme</t>
  </si>
  <si>
    <t>Lycopodium flabelliforme</t>
  </si>
  <si>
    <t>Lycopodium flabelliforme var. ambiguum</t>
  </si>
  <si>
    <t>Lycopodium complanatum var. habereri</t>
  </si>
  <si>
    <t>Lycopodium tristachyum var. habereri</t>
  </si>
  <si>
    <t>Lycopodium tristachyum var. laurentianum</t>
  </si>
  <si>
    <t>Lycopodium obscurum var. isophyllum</t>
  </si>
  <si>
    <t>Lycopodium clavatum ssp. megastachyon</t>
  </si>
  <si>
    <t>Lycopodium clavatum ssp. monostachyon</t>
  </si>
  <si>
    <t>Lycopodium clavatum var. brevispicatum</t>
  </si>
  <si>
    <t>Lycopodium clavatum var. integerrimum</t>
  </si>
  <si>
    <t>Lycopodium clavatum var. megastachyon</t>
  </si>
  <si>
    <t>Lycopodium clavatum var. monostachyon</t>
  </si>
  <si>
    <t>Diphasiastrum sabinifolium</t>
  </si>
  <si>
    <t>Lycopodium armatum</t>
  </si>
  <si>
    <t>Lycopodium sabinifolium var. patens</t>
  </si>
  <si>
    <t>Lycopodium sabinifolium var. sharonense</t>
  </si>
  <si>
    <t>Lycopodium sabinifolium var. superfertile</t>
  </si>
  <si>
    <t>Diphasiastrum sitchense</t>
  </si>
  <si>
    <t>Diphasium sitchense</t>
  </si>
  <si>
    <t>Lycopodium sabinifolium ssp. sitchense</t>
  </si>
  <si>
    <t>Lycopodium sabinifolium var. sitchense</t>
  </si>
  <si>
    <t>Diphasiastrum tristachyum</t>
  </si>
  <si>
    <t>Diphasium chamicyparissus</t>
  </si>
  <si>
    <t>Diphasium complanatum ssp. chamicyparissus</t>
  </si>
  <si>
    <t>Diphasium tristachyum</t>
  </si>
  <si>
    <t>Lycopodium chamicyparissus</t>
  </si>
  <si>
    <t>Lycopodium complanatum ssp. chamicyparissus</t>
  </si>
  <si>
    <t>Lycopodium complanatum var. chamicyparissus</t>
  </si>
  <si>
    <t>Lycopodium complanatum var. patentifolium</t>
  </si>
  <si>
    <t>Diphasium zeilleri</t>
  </si>
  <si>
    <t>Lycopodium complanatum var. elongatum</t>
  </si>
  <si>
    <t>Lycopodium complanatum var. gartonis</t>
  </si>
  <si>
    <t>Lycopodium tristachyum var. boreale</t>
  </si>
  <si>
    <t>Lycopus americanus var. longii</t>
  </si>
  <si>
    <t>Lycopus americanus var. scabrifolius</t>
  </si>
  <si>
    <t>Lycopus sinuatus</t>
  </si>
  <si>
    <t>Lycopus amplectens var. pubens</t>
  </si>
  <si>
    <t>Lycopus pubens</t>
  </si>
  <si>
    <t>Lycopus sessilifolius</t>
  </si>
  <si>
    <t>Lycopus lucidus</t>
  </si>
  <si>
    <t>Lycopus lucidus ssp. americanus</t>
  </si>
  <si>
    <t>Lycopus lucidus var. americanus</t>
  </si>
  <si>
    <t>Lycopus europaeus ssp. mollis</t>
  </si>
  <si>
    <t>Lycopus europaeus var. mollis</t>
  </si>
  <si>
    <t>Lycopus angustifolius</t>
  </si>
  <si>
    <t>Lycopus rubellus var. angustifolius</t>
  </si>
  <si>
    <t>Lycopus rubellus var. arkansanus</t>
  </si>
  <si>
    <t>Lycopus rubellus var. lanceolatus</t>
  </si>
  <si>
    <t>Lycopus velutinus</t>
  </si>
  <si>
    <t>Lycopus virginicus var. pauciflorus</t>
  </si>
  <si>
    <t>Arsenococcus ligustrinus</t>
  </si>
  <si>
    <t>Xolisma ligustrina</t>
  </si>
  <si>
    <t>Neopieris mariana</t>
  </si>
  <si>
    <t>Xolisma mariana</t>
  </si>
  <si>
    <t>Steironema ciliatum</t>
  </si>
  <si>
    <t>Steironema pumilum</t>
  </si>
  <si>
    <t>Lysimachia ciliata var. validula</t>
  </si>
  <si>
    <t>Lysimachia lanceolata ssp. hybrida</t>
  </si>
  <si>
    <t>Lysimachia lanceolata var. hybrida</t>
  </si>
  <si>
    <t>Steironema hybridum</t>
  </si>
  <si>
    <t>Steironema laevigatum</t>
  </si>
  <si>
    <t>Steironema lanceolatum var. hybridum</t>
  </si>
  <si>
    <t>Lysimachia lanceolata var. angustifolia</t>
  </si>
  <si>
    <t>Steironema heterophyllum</t>
  </si>
  <si>
    <t>Steironema lanceolatum</t>
  </si>
  <si>
    <t>Lysimachia punctata var. verticillata</t>
  </si>
  <si>
    <t>Lysimachia longifolia</t>
  </si>
  <si>
    <t>Steironema quadriflorum</t>
  </si>
  <si>
    <t>Lysimachia terrestris var. ovata</t>
  </si>
  <si>
    <t>Naumburgia thyrsiflora</t>
  </si>
  <si>
    <t>Lythrum dacotanum</t>
  </si>
  <si>
    <t>Lythrum adsurgens</t>
  </si>
  <si>
    <t>Peplis portula</t>
  </si>
  <si>
    <t>Lythrum salicaria var. gracilior</t>
  </si>
  <si>
    <t>Lythrum salicaria var. tomentosum</t>
  </si>
  <si>
    <t>Lythrum salicaria var. vulgare</t>
  </si>
  <si>
    <t>Aster canescens</t>
  </si>
  <si>
    <t>Aster canescens var. viscosus</t>
  </si>
  <si>
    <t>Aster glossophyllus</t>
  </si>
  <si>
    <t>Aster leiodes</t>
  </si>
  <si>
    <t>Aster shastensis var. glossophyllus</t>
  </si>
  <si>
    <t>Aster shastensis var. latifolius</t>
  </si>
  <si>
    <t>Dieteria canescens</t>
  </si>
  <si>
    <t>Dieteria divaricata</t>
  </si>
  <si>
    <t>Dieteria pulverulenta</t>
  </si>
  <si>
    <t>Dieteria viscosa</t>
  </si>
  <si>
    <t>Machaeranthera angustifolia</t>
  </si>
  <si>
    <t>Machaeranthera canescens var. latifolia</t>
  </si>
  <si>
    <t>Machaeranthera canescens var. monticola</t>
  </si>
  <si>
    <t>Machaeranthera canescens var. viscosa</t>
  </si>
  <si>
    <t>Machaeranthera divaricata</t>
  </si>
  <si>
    <t>Machaeranthera glabella</t>
  </si>
  <si>
    <t>Machaeranthera laetevirens</t>
  </si>
  <si>
    <t>Machaeranthera latifolia</t>
  </si>
  <si>
    <t>Machaeranthera leptophylla</t>
  </si>
  <si>
    <t>Machaeranthera linearis</t>
  </si>
  <si>
    <t>Machaeranthera montana</t>
  </si>
  <si>
    <t>Machaeranthera paniculata</t>
  </si>
  <si>
    <t>Machaeranthera pinosa</t>
  </si>
  <si>
    <t>Machaeranthera pulverulenta</t>
  </si>
  <si>
    <t>Machaeranthera ramosa</t>
  </si>
  <si>
    <t>Machaeranthera selbyi</t>
  </si>
  <si>
    <t>Machaeranthera shastensis var. glossophylla</t>
  </si>
  <si>
    <t>Machaeranthera shastensis var. latifolia</t>
  </si>
  <si>
    <t>Machaeranthera shastensis var. montana</t>
  </si>
  <si>
    <t>Machaeranthera spinulosa</t>
  </si>
  <si>
    <t>Machaeranthera subalpina</t>
  </si>
  <si>
    <t>Machaeranthera superba</t>
  </si>
  <si>
    <t>Machaeranthera viscosa</t>
  </si>
  <si>
    <t>Dieteria gracilis</t>
  </si>
  <si>
    <t>Haplopappus gracilis</t>
  </si>
  <si>
    <t>Haplopappus ravenii</t>
  </si>
  <si>
    <t>Sideranthus gracilis</t>
  </si>
  <si>
    <t>Aster tanacetifolius</t>
  </si>
  <si>
    <t>Machaeranthera coronopifolia</t>
  </si>
  <si>
    <t>Machaeranthera parthenium</t>
  </si>
  <si>
    <t>Bocconia cordata</t>
  </si>
  <si>
    <t>Bocconia japonica</t>
  </si>
  <si>
    <t>Ioxylon pomiferum</t>
  </si>
  <si>
    <t>Toxylon pomiferum</t>
  </si>
  <si>
    <t>Madia capitata</t>
  </si>
  <si>
    <t>Madia sativa ssp. capitata</t>
  </si>
  <si>
    <t>Madia sativa var. congesta</t>
  </si>
  <si>
    <t>Tulipastrum acuminatum</t>
  </si>
  <si>
    <t>Tulipastrum cordatum</t>
  </si>
  <si>
    <t>Magnolia virginiana var. tripetala</t>
  </si>
  <si>
    <t>Magnolia virginiana var. australis</t>
  </si>
  <si>
    <t>Magnolia virginiana var. parva</t>
  </si>
  <si>
    <t>Berberis aquifolium</t>
  </si>
  <si>
    <t>Berberis aquifolium var. aquifolium</t>
  </si>
  <si>
    <t>Berberis piperiana</t>
  </si>
  <si>
    <t>Mahonia piperiana</t>
  </si>
  <si>
    <t>Odostemon aquifolium</t>
  </si>
  <si>
    <t>Berberis amplectens</t>
  </si>
  <si>
    <t>Berberis aquifolium var. repens</t>
  </si>
  <si>
    <t>Berberis pumila</t>
  </si>
  <si>
    <t>Berberis repens</t>
  </si>
  <si>
    <t>Berberis sonnei</t>
  </si>
  <si>
    <t>Mahonia amplectens</t>
  </si>
  <si>
    <t>Mahonia pumila</t>
  </si>
  <si>
    <t>Mahonia sonnei</t>
  </si>
  <si>
    <t>Odostemon pumilus</t>
  </si>
  <si>
    <t>Odostemon repens</t>
  </si>
  <si>
    <t>Maianthemum canadense var. interius</t>
  </si>
  <si>
    <t>Maianthemum canadense var. pubescens</t>
  </si>
  <si>
    <t>Unifolium canadense</t>
  </si>
  <si>
    <t>Convallaria racemosa</t>
  </si>
  <si>
    <t>Smilacina ciliata</t>
  </si>
  <si>
    <t>Smilacina flexicaulis</t>
  </si>
  <si>
    <t>Smilacina racemosa var. cylindrata</t>
  </si>
  <si>
    <t>Smilacina racemosa var. lanceolata</t>
  </si>
  <si>
    <t>Smilacina racemosa var. typica</t>
  </si>
  <si>
    <t>Vagnera australis</t>
  </si>
  <si>
    <t>Vagnera racemosa</t>
  </si>
  <si>
    <t>Convallaria stellata</t>
  </si>
  <si>
    <t>Smilacina liliacea</t>
  </si>
  <si>
    <t>Smilacina sessilifolia</t>
  </si>
  <si>
    <t>Smilacina stellata var. crassa</t>
  </si>
  <si>
    <t>Smilacina stellata var. mollis</t>
  </si>
  <si>
    <t>Smilacina stellata var. sessilifolia</t>
  </si>
  <si>
    <t>Smilacina stellata var. sylvatica</t>
  </si>
  <si>
    <t>Vagnera liliacea</t>
  </si>
  <si>
    <t>Vagnera sessilifolia</t>
  </si>
  <si>
    <t>Vagnera stellata</t>
  </si>
  <si>
    <t>Convallaria trifolia</t>
  </si>
  <si>
    <t>Tovaria trifolia</t>
  </si>
  <si>
    <t>Vagnera trifolia</t>
  </si>
  <si>
    <t>Leptoseris sonchoides</t>
  </si>
  <si>
    <t>Malaxis monophyllos ssp. brachypoda</t>
  </si>
  <si>
    <t>Malaxis monophyllos var. brachypoda</t>
  </si>
  <si>
    <t>Hammarbya paludosa</t>
  </si>
  <si>
    <t>Microstylis unifolia</t>
  </si>
  <si>
    <t>Malus bracteata</t>
  </si>
  <si>
    <t>Malus coronaria var. coronaria</t>
  </si>
  <si>
    <t>Malus coronaria var. dasycalyx</t>
  </si>
  <si>
    <t>Malus coronaria var. elongata</t>
  </si>
  <si>
    <t>Malus coronaria var. lancifolia</t>
  </si>
  <si>
    <t>Malus glabrata</t>
  </si>
  <si>
    <t>Malus glaucescens</t>
  </si>
  <si>
    <t>Malus lancifolia</t>
  </si>
  <si>
    <t>Pyrus bracteata</t>
  </si>
  <si>
    <t>Pyrus coronaria</t>
  </si>
  <si>
    <t>Pyrus coronaria var. dasycalyx</t>
  </si>
  <si>
    <t>Pyrus coronaria var. elongata</t>
  </si>
  <si>
    <t>Pyrus coronaria var. lancifolia</t>
  </si>
  <si>
    <t>Pyrus glaucescens</t>
  </si>
  <si>
    <t>Pyrus lancifolia</t>
  </si>
  <si>
    <t>Malus pulcherrima</t>
  </si>
  <si>
    <t>Pyrus prunifolia</t>
  </si>
  <si>
    <t>Malus communis</t>
  </si>
  <si>
    <t>Malus domestica</t>
  </si>
  <si>
    <t>Malus praecox</t>
  </si>
  <si>
    <t>Malus pumila var. niedzwetzkyana</t>
  </si>
  <si>
    <t>Malus sylvestris</t>
  </si>
  <si>
    <t>Malus sylvestris var. praecox</t>
  </si>
  <si>
    <t>Pyrus pumila</t>
  </si>
  <si>
    <t>Malus sieboldii</t>
  </si>
  <si>
    <t>Malus sieboldii var. sieboldii</t>
  </si>
  <si>
    <t>Pyrus sieboldii</t>
  </si>
  <si>
    <t>Malva moschata var. rosea</t>
  </si>
  <si>
    <t>Malva rotundifolia</t>
  </si>
  <si>
    <t>Malva mauritiana</t>
  </si>
  <si>
    <t>Malva sylvestris ssp. mauritiana</t>
  </si>
  <si>
    <t>Malva sylvestris var. mauritiana</t>
  </si>
  <si>
    <t>Malva crispa</t>
  </si>
  <si>
    <t>Malva verticillata var. crispa</t>
  </si>
  <si>
    <t>Malva coromandeliana</t>
  </si>
  <si>
    <t>Gonolobus obliquus</t>
  </si>
  <si>
    <t>Gonolobus shortii</t>
  </si>
  <si>
    <t>Matelea shortii</t>
  </si>
  <si>
    <t>Odontostephana obliqua</t>
  </si>
  <si>
    <t>Odontostephana shortii</t>
  </si>
  <si>
    <t>Vincetoxicum obliquum</t>
  </si>
  <si>
    <t>Vincetoxicum shortii</t>
  </si>
  <si>
    <t>Artemisia matricarioides</t>
  </si>
  <si>
    <t>Chamomilla suaveolens</t>
  </si>
  <si>
    <t>Lepidanthus suaveolens</t>
  </si>
  <si>
    <t>Lepidotheca suaveolens</t>
  </si>
  <si>
    <t>Matricaria suaveolens</t>
  </si>
  <si>
    <t>Santolina suaveolens</t>
  </si>
  <si>
    <t>Tanacetum suaveolens</t>
  </si>
  <si>
    <t>Chamomilla chamomilla</t>
  </si>
  <si>
    <t>Chamomilla recutita</t>
  </si>
  <si>
    <t>Matricaria chamomilla</t>
  </si>
  <si>
    <t>Matricaria chamomilla var. coronata</t>
  </si>
  <si>
    <t>Matteuccia pensylvanica</t>
  </si>
  <si>
    <t>Matteuccia struthiopteris var. pensylvanica</t>
  </si>
  <si>
    <t>Matteuccia struthiopteris var. pubescens</t>
  </si>
  <si>
    <t>Onoclea struthiopteris</t>
  </si>
  <si>
    <t>Onoclea struthiopteris var. pensylvanica</t>
  </si>
  <si>
    <t>Pteretis nodulosa</t>
  </si>
  <si>
    <t>Pteretis pensylvanica</t>
  </si>
  <si>
    <t>Matthiola bicornis</t>
  </si>
  <si>
    <t>Matthiola longipetala ssp. bicornis</t>
  </si>
  <si>
    <t>Mazus reptans</t>
  </si>
  <si>
    <t>Medicago arabica ssp. inermis</t>
  </si>
  <si>
    <t>Medicago maculata</t>
  </si>
  <si>
    <t>Medicago aschersoniana</t>
  </si>
  <si>
    <t>Trigonella laciniata</t>
  </si>
  <si>
    <t>Medicago lupulina var. cupaniana</t>
  </si>
  <si>
    <t>Medicago lupulina var. glandulosa</t>
  </si>
  <si>
    <t>Medicago minima var. compacta</t>
  </si>
  <si>
    <t>Medicago minima var. longiseta</t>
  </si>
  <si>
    <t>Medicago minima var. pubescens</t>
  </si>
  <si>
    <t>Trigonella neoana</t>
  </si>
  <si>
    <t>Trigonella monspeliaca</t>
  </si>
  <si>
    <t>Medicago apiculata</t>
  </si>
  <si>
    <t>Medicago denticulata</t>
  </si>
  <si>
    <t>Medicago hispida</t>
  </si>
  <si>
    <t>Medicago hispida var. apiculata</t>
  </si>
  <si>
    <t>Medicago hispida var. confinis</t>
  </si>
  <si>
    <t>Medicago polycarpa</t>
  </si>
  <si>
    <t>Medicago polymorpha var. brevispina</t>
  </si>
  <si>
    <t>Medicago polymorpha var. ciliaris</t>
  </si>
  <si>
    <t>Medicago polymorpha var. polygyra</t>
  </si>
  <si>
    <t>Medicago polymorpha var. tricycla</t>
  </si>
  <si>
    <t>Medicago polymorpha var. vulgaris</t>
  </si>
  <si>
    <t>Medicago polymorpha f. apiculata</t>
  </si>
  <si>
    <t>Medicago falcata</t>
  </si>
  <si>
    <t>Medicago sativa ssp. varia</t>
  </si>
  <si>
    <t>Melampyrum latifolium</t>
  </si>
  <si>
    <t>Melampyrum lineare var. americanum</t>
  </si>
  <si>
    <t>Avena smithii</t>
  </si>
  <si>
    <t>Bromelica smithii</t>
  </si>
  <si>
    <t>Melilotus altissima</t>
  </si>
  <si>
    <t>Melilotus albus</t>
  </si>
  <si>
    <t>Melilotus albus var. annuus</t>
  </si>
  <si>
    <t>Melilotus arvensis</t>
  </si>
  <si>
    <t>Melilotus leucanthus</t>
  </si>
  <si>
    <t>Melilotus lutea</t>
  </si>
  <si>
    <t>Melilotus officinalis var. micranthus</t>
  </si>
  <si>
    <t>Mentha piperita ssp. citrata</t>
  </si>
  <si>
    <t>Mentha arvensis ssp. borealis</t>
  </si>
  <si>
    <t>Mentha arvensis ssp. haplocalyx</t>
  </si>
  <si>
    <t>Mentha arvensis var. canadensis</t>
  </si>
  <si>
    <t>Mentha arvensis var. glabrata</t>
  </si>
  <si>
    <t>Mentha arvensis var. lanata</t>
  </si>
  <si>
    <t>Mentha arvensis var. sativa</t>
  </si>
  <si>
    <t>Mentha arvensis var. villosa</t>
  </si>
  <si>
    <t>Mentha canadensis</t>
  </si>
  <si>
    <t>Mentha gentilis</t>
  </si>
  <si>
    <t>Mentha glabrior</t>
  </si>
  <si>
    <t>Mentha penardii</t>
  </si>
  <si>
    <t>Mentha aquatica var. crispa</t>
  </si>
  <si>
    <t>Mentha crispa</t>
  </si>
  <si>
    <t>Mentha dumetorum</t>
  </si>
  <si>
    <t>Mentha cordifolia</t>
  </si>
  <si>
    <t>Mentha longifolia var. mollissima</t>
  </si>
  <si>
    <t>Mentha longifolia var. undulata</t>
  </si>
  <si>
    <t>Mentha spicata var. longifolia</t>
  </si>
  <si>
    <t>Mentha spicata var. spicata</t>
  </si>
  <si>
    <t>Mentha sylvestris</t>
  </si>
  <si>
    <t>Mentha viridis</t>
  </si>
  <si>
    <t>Mentha sativa</t>
  </si>
  <si>
    <t>Mentha alopecuroides</t>
  </si>
  <si>
    <t>Mentha nemorosa</t>
  </si>
  <si>
    <t>Menyanthes trifoliata var. minor</t>
  </si>
  <si>
    <t>Mertensia palmeri</t>
  </si>
  <si>
    <t>Mertensia pilosa</t>
  </si>
  <si>
    <t>Agrostis minima</t>
  </si>
  <si>
    <t>Andropogon vimineum</t>
  </si>
  <si>
    <t>Eulalia viminea var. variabilis</t>
  </si>
  <si>
    <t>Microstegium vimineum var. imberbe</t>
  </si>
  <si>
    <t>Thlaspi perfoliatum</t>
  </si>
  <si>
    <t>Mikania angulosa</t>
  </si>
  <si>
    <t>Mikania scandens var. pubescens</t>
  </si>
  <si>
    <t>Willoughbya heterophylla</t>
  </si>
  <si>
    <t>Leptoglottis angustisiliqua</t>
  </si>
  <si>
    <t>Leptoglottis chapmanii</t>
  </si>
  <si>
    <t>Leptoglottis microphylla</t>
  </si>
  <si>
    <t>Mimosa quadrivalvis var. angustata</t>
  </si>
  <si>
    <t>Morongia angustata</t>
  </si>
  <si>
    <t>Morongia microphylla</t>
  </si>
  <si>
    <t>Morongia uncinata</t>
  </si>
  <si>
    <t>Schrankia angustata</t>
  </si>
  <si>
    <t>Schrankia microphylla</t>
  </si>
  <si>
    <t>Schrankia uncinata</t>
  </si>
  <si>
    <t>Leptoglottis nuttallii</t>
  </si>
  <si>
    <t>Mimosa quadrivalvis var. nuttallii</t>
  </si>
  <si>
    <t>Schrankia nuttallii</t>
  </si>
  <si>
    <t>Eunanus brevipes</t>
  </si>
  <si>
    <t>Mimulus geyeri</t>
  </si>
  <si>
    <t>Mimulus glabratus var. fremontii</t>
  </si>
  <si>
    <t>Mimulus inamoenus</t>
  </si>
  <si>
    <t>Mimulus jamesii</t>
  </si>
  <si>
    <t>Mimulus jamesii var. fremontii</t>
  </si>
  <si>
    <t>Mimulus reniformis</t>
  </si>
  <si>
    <t>Mimulus glabratus ssp. michiganensis</t>
  </si>
  <si>
    <t>Mimulus arvensis</t>
  </si>
  <si>
    <t>Mimulus bakeri</t>
  </si>
  <si>
    <t>Mimulus brachystylis</t>
  </si>
  <si>
    <t>Mimulus clementinus</t>
  </si>
  <si>
    <t>Mimulus cordatus</t>
  </si>
  <si>
    <t>Mimulus cuspidata</t>
  </si>
  <si>
    <t>Mimulus decorus</t>
  </si>
  <si>
    <t>Mimulus equinnus</t>
  </si>
  <si>
    <t>Mimulus glabratus var. ascendens</t>
  </si>
  <si>
    <t>Mimulus glareosus</t>
  </si>
  <si>
    <t>Mimulus grandiflorus</t>
  </si>
  <si>
    <t>Mimulus grandis</t>
  </si>
  <si>
    <t>Mimulus guttatus ssp. arenicola</t>
  </si>
  <si>
    <t>Mimulus guttatus ssp. arvensis</t>
  </si>
  <si>
    <t>Mimulus guttatus ssp. haidensis</t>
  </si>
  <si>
    <t>Mimulus guttatus ssp. litoralis</t>
  </si>
  <si>
    <t>Mimulus guttatus ssp. micranthus</t>
  </si>
  <si>
    <t>Mimulus guttatus ssp. scouleri</t>
  </si>
  <si>
    <t>Mimulus guttatus var. arvensis</t>
  </si>
  <si>
    <t>Mimulus guttatus var. decorus</t>
  </si>
  <si>
    <t>Mimulus guttatus var. depauperatus</t>
  </si>
  <si>
    <t>Mimulus guttatus var. gracilis</t>
  </si>
  <si>
    <t>Mimulus guttatus var. grandis</t>
  </si>
  <si>
    <t>Mimulus guttatus var. hallii</t>
  </si>
  <si>
    <t>Mimulus guttatus var. insignis</t>
  </si>
  <si>
    <t>Mimulus guttatus var. laxus</t>
  </si>
  <si>
    <t>Mimulus guttatus var. lyratus</t>
  </si>
  <si>
    <t>Mimulus guttatus var. microphyllus</t>
  </si>
  <si>
    <t>Mimulus guttatus var. nasutus</t>
  </si>
  <si>
    <t>Mimulus guttatus var. puberulus</t>
  </si>
  <si>
    <t>Mimulus hallii</t>
  </si>
  <si>
    <t>Mimulus hirsutus</t>
  </si>
  <si>
    <t>Mimulus langsdorffii</t>
  </si>
  <si>
    <t>Mimulus langsdorffii var. argutus</t>
  </si>
  <si>
    <t>Mimulus langsdorffii var. arvensis</t>
  </si>
  <si>
    <t>Mimulus langsdorffii var. californicus</t>
  </si>
  <si>
    <t>Mimulus langsdorffii var. grandis</t>
  </si>
  <si>
    <t>Mimulus langsdorffii var. guttatus</t>
  </si>
  <si>
    <t>Mimulus langsdorffii var. insignis</t>
  </si>
  <si>
    <t>Mimulus langsdorffii var. microphyllus</t>
  </si>
  <si>
    <t>Mimulus langsdorffii var. minimus</t>
  </si>
  <si>
    <t>Mimulus langsdorffii var. nasutus</t>
  </si>
  <si>
    <t>Mimulus langsdorffii var. platyphyllus</t>
  </si>
  <si>
    <t>Mimulus laxus</t>
  </si>
  <si>
    <t>Mimulus longulus</t>
  </si>
  <si>
    <t>Mimulus luteus var. depauperatus</t>
  </si>
  <si>
    <t>Mimulus luteus var. gracilis</t>
  </si>
  <si>
    <t>Mimulus lyratus</t>
  </si>
  <si>
    <t>Mimulus maguirei</t>
  </si>
  <si>
    <t>Mimulus marmoratus</t>
  </si>
  <si>
    <t>Mimulus micranthus</t>
  </si>
  <si>
    <t>Mimulus microphyllus</t>
  </si>
  <si>
    <t>Mimulus nasutus</t>
  </si>
  <si>
    <t>Mimulus nasutus var. micranthus</t>
  </si>
  <si>
    <t>Mimulus paniculatus</t>
  </si>
  <si>
    <t>Mimulus pardalis</t>
  </si>
  <si>
    <t>Mimulus parishii</t>
  </si>
  <si>
    <t>Mimulus petiolaris</t>
  </si>
  <si>
    <t>Mimulus prionophyllus</t>
  </si>
  <si>
    <t>Mimulus procerus</t>
  </si>
  <si>
    <t>Mimulus puberulus</t>
  </si>
  <si>
    <t>Mimulus puncticalyx</t>
  </si>
  <si>
    <t>Mimulus rivularis</t>
  </si>
  <si>
    <t>Mimulus scouleri</t>
  </si>
  <si>
    <t>Mimulus subreniformis</t>
  </si>
  <si>
    <t>Mimulus tenellus</t>
  </si>
  <si>
    <t>Mimulus thermalis</t>
  </si>
  <si>
    <t>Mimulus unimaculatus</t>
  </si>
  <si>
    <t>Mimulus minthodes</t>
  </si>
  <si>
    <t>Mimulus pallidus</t>
  </si>
  <si>
    <t>Mimulus ringens var. congesta</t>
  </si>
  <si>
    <t>Mimulus ringens var. minthodes</t>
  </si>
  <si>
    <t>Arenaria caroliniana</t>
  </si>
  <si>
    <t>Minuopsis caroliniana</t>
  </si>
  <si>
    <t>Sabulina caroliniana</t>
  </si>
  <si>
    <t>Alsinanthe stricta ssp. dawsonensis</t>
  </si>
  <si>
    <t>Arenaria dawsonensis</t>
  </si>
  <si>
    <t>Arenaria litorea</t>
  </si>
  <si>
    <t>Arenaria stricta ssp. dawsonensis</t>
  </si>
  <si>
    <t>Arenaria stricta var. dawsonensis</t>
  </si>
  <si>
    <t>Arenaria stricta var. litorea</t>
  </si>
  <si>
    <t>Arenaria glabra</t>
  </si>
  <si>
    <t>Arenaria groenlandica var. glabra</t>
  </si>
  <si>
    <t>Minuartia groenlandica ssp. glabra</t>
  </si>
  <si>
    <t>Porsildia groenlandica ssp. glabra</t>
  </si>
  <si>
    <t>Sabulina glabra</t>
  </si>
  <si>
    <t>Arenaria groenlandica</t>
  </si>
  <si>
    <t>Porsildia groenlandica</t>
  </si>
  <si>
    <t>Sabulina groenlandica</t>
  </si>
  <si>
    <t>Stellaria labradorica</t>
  </si>
  <si>
    <t>Arenaria laricifolia var. marcescens</t>
  </si>
  <si>
    <t>Arenaria marcescens</t>
  </si>
  <si>
    <t>Arenaria patula</t>
  </si>
  <si>
    <t>Sabulina patula</t>
  </si>
  <si>
    <t>Arenaria propinqua</t>
  </si>
  <si>
    <t>Arenaria rubella</t>
  </si>
  <si>
    <t>Arenaria verna var. propinqua</t>
  </si>
  <si>
    <t>Arenaria verna var. rubella</t>
  </si>
  <si>
    <t>Minuartia rossii var. orthotrichoides</t>
  </si>
  <si>
    <t>Tryphane rubella</t>
  </si>
  <si>
    <t>Allionia albida</t>
  </si>
  <si>
    <t>Allionia bracteata</t>
  </si>
  <si>
    <t>Allionia coahuilensis</t>
  </si>
  <si>
    <t>Allionia grayana</t>
  </si>
  <si>
    <t>Allionia pauciflora</t>
  </si>
  <si>
    <t>Allionia pseudaggregata</t>
  </si>
  <si>
    <t>Allionia rotata</t>
  </si>
  <si>
    <t>Mirabilis albida var. lata</t>
  </si>
  <si>
    <t>Mirabilis albida var. uniflora</t>
  </si>
  <si>
    <t>Mirabilis coahuilensis</t>
  </si>
  <si>
    <t>Mirabilis dumetorum</t>
  </si>
  <si>
    <t>Mirabilis entricha</t>
  </si>
  <si>
    <t>Mirabilis grayana</t>
  </si>
  <si>
    <t>Mirabilis oblongifolia</t>
  </si>
  <si>
    <t>Mirabilis pauciflora</t>
  </si>
  <si>
    <t>Mirabilis pseudaggregata</t>
  </si>
  <si>
    <t>Mirabilis rotata</t>
  </si>
  <si>
    <t>Oxybaphus albidus</t>
  </si>
  <si>
    <t>Oxybaphus coahuilensis</t>
  </si>
  <si>
    <t>Oxybaphus pauciflorus</t>
  </si>
  <si>
    <t>Oxybaphus pseudaggregatus</t>
  </si>
  <si>
    <t>Oxybaphus rotatus</t>
  </si>
  <si>
    <t>Allionia hirsuta</t>
  </si>
  <si>
    <t>Oxybaphus hirsutus</t>
  </si>
  <si>
    <t>Mirabilis jalapa ssp. lindheimeri</t>
  </si>
  <si>
    <t>Mirabilis lindheimeri</t>
  </si>
  <si>
    <t>Allionia decumbens</t>
  </si>
  <si>
    <t>Allionia gausapoides</t>
  </si>
  <si>
    <t>Allionia linearis</t>
  </si>
  <si>
    <t>Calymenia decumbens</t>
  </si>
  <si>
    <t>Mirabilis decumbens</t>
  </si>
  <si>
    <t>Mirabilis diffusa</t>
  </si>
  <si>
    <t>Mirabilis gausapoides</t>
  </si>
  <si>
    <t>Mirabilis hirsuta var. linearis</t>
  </si>
  <si>
    <t>Mirabilis lanceolata</t>
  </si>
  <si>
    <t>Mirabilis linearis var. linearis</t>
  </si>
  <si>
    <t>Mirabilis linearis var. subhispida</t>
  </si>
  <si>
    <t>Oxybaphus angustifolius</t>
  </si>
  <si>
    <t>Oxybaphus decumbens</t>
  </si>
  <si>
    <t>Oxybaphus diffusus</t>
  </si>
  <si>
    <t>Oxybaphus gausapoides</t>
  </si>
  <si>
    <t>Oxybaphus lanceolatus</t>
  </si>
  <si>
    <t>Oxybaphus linearis</t>
  </si>
  <si>
    <t>Oxybaphus linearis var. subhispidus</t>
  </si>
  <si>
    <t>Allionia nyctaginea</t>
  </si>
  <si>
    <t>Mirabilis collina</t>
  </si>
  <si>
    <t>Oxybaphus nyctagineus</t>
  </si>
  <si>
    <t>Miscanthus sinensis ssp. condensatus</t>
  </si>
  <si>
    <t>Miscanthus sinensis var. gracillimus</t>
  </si>
  <si>
    <t>Miscanthus sinensis var. purpurascens</t>
  </si>
  <si>
    <t>Miscanthus sinensis var. variegatus</t>
  </si>
  <si>
    <t>Miscanthus sinensis var. zebrinus</t>
  </si>
  <si>
    <t>Antirrhinum orontium</t>
  </si>
  <si>
    <t>Antirrhinum orontium var. grandiflorum</t>
  </si>
  <si>
    <t>Mitella oppositifolia</t>
  </si>
  <si>
    <t>Modiola multifida</t>
  </si>
  <si>
    <t>Arenaria lateriflora</t>
  </si>
  <si>
    <t>Arenaria lateriflora var. angustifolia</t>
  </si>
  <si>
    <t>Arenaria lateriflora var. tayloriae</t>
  </si>
  <si>
    <t>Arenaria macrophylla</t>
  </si>
  <si>
    <t>Aira caerulea</t>
  </si>
  <si>
    <t>Mollugo berteriana</t>
  </si>
  <si>
    <t>Monarda rigida</t>
  </si>
  <si>
    <t>Monarda villosa</t>
  </si>
  <si>
    <t>Monarda menthifolia</t>
  </si>
  <si>
    <t>Monarda mollis</t>
  </si>
  <si>
    <t>Monarda scabra</t>
  </si>
  <si>
    <t>Monarda punctata ssp. occidentalis</t>
  </si>
  <si>
    <t>Monarda punctata var. leucantha</t>
  </si>
  <si>
    <t>Monarda punctata ssp. villicaulis</t>
  </si>
  <si>
    <t>Moneses uniflora ssp. reticulata</t>
  </si>
  <si>
    <t>Moneses uniflora var. reticulata</t>
  </si>
  <si>
    <t>Hypopitys americana</t>
  </si>
  <si>
    <t>Hypopitys fimbriata</t>
  </si>
  <si>
    <t>Hypopitys insignata</t>
  </si>
  <si>
    <t>Hypopitys lanuginosa</t>
  </si>
  <si>
    <t>Hypopitys latisquama</t>
  </si>
  <si>
    <t>Hypopitys monotropa</t>
  </si>
  <si>
    <t>Monotropa hypopithys ssp. lanuginosa</t>
  </si>
  <si>
    <t>Monotropa hypopithys var. americana</t>
  </si>
  <si>
    <t>Monotropa hypopithys var. latisquama</t>
  </si>
  <si>
    <t>Monotropa hypopithys var. rubra</t>
  </si>
  <si>
    <t>Monotropa lanuginosa</t>
  </si>
  <si>
    <t>Monotropa latisquama</t>
  </si>
  <si>
    <t>Monotropa brittonii</t>
  </si>
  <si>
    <t>Claytonia chamissoi</t>
  </si>
  <si>
    <t>Crunocallis chamissoi</t>
  </si>
  <si>
    <t>Claytonia fontana</t>
  </si>
  <si>
    <t>Montia dipetala</t>
  </si>
  <si>
    <t>Montia fontana ssp. amporitana</t>
  </si>
  <si>
    <t>Montia fontana ssp. chondrosperma</t>
  </si>
  <si>
    <t>Montia fontana ssp. fontana</t>
  </si>
  <si>
    <t>Montia fontana var. lamprosperma</t>
  </si>
  <si>
    <t>Montia fontana var. tenerrima</t>
  </si>
  <si>
    <t>Montia hallii</t>
  </si>
  <si>
    <t>Montia minor</t>
  </si>
  <si>
    <t>Montia verna</t>
  </si>
  <si>
    <t>Claytonia linearis</t>
  </si>
  <si>
    <t>Montiastrum lineare</t>
  </si>
  <si>
    <t>Cerothamnus ceriferus</t>
  </si>
  <si>
    <t>Cerothamnus pumilus</t>
  </si>
  <si>
    <t>Morella cerifera var. pumila</t>
  </si>
  <si>
    <t>Myrica cerifera var. pumila</t>
  </si>
  <si>
    <t>Morus alba var. multicaulis</t>
  </si>
  <si>
    <t>Morus alba var. tatarica</t>
  </si>
  <si>
    <t>Morus tatarica</t>
  </si>
  <si>
    <t>Sporobolus asperifolius</t>
  </si>
  <si>
    <t>Muhlenbergia capillaris var. capillaris</t>
  </si>
  <si>
    <t>Muhlenbergia brevifolia</t>
  </si>
  <si>
    <t>Agrostis frondosa</t>
  </si>
  <si>
    <t>Muhlenbergia commutata</t>
  </si>
  <si>
    <t>Muhlenbergia glomerata var. cinnoides</t>
  </si>
  <si>
    <t>Muhlenbergia racemosa var. cinnoides</t>
  </si>
  <si>
    <t>Agrostis mexicana</t>
  </si>
  <si>
    <t>Muhlenbergia ambigua</t>
  </si>
  <si>
    <t>Muhlenbergia foliosa</t>
  </si>
  <si>
    <t>Muhlenbergia foliosa ssp. ambigua</t>
  </si>
  <si>
    <t>Muhlenbergia foliosa ssp. setiglumis</t>
  </si>
  <si>
    <t>Muhlenbergia mexicana var. filiformis</t>
  </si>
  <si>
    <t>Agrostis racemosa</t>
  </si>
  <si>
    <t>Muhlenbergia squarrosa</t>
  </si>
  <si>
    <t>Muhlenbergia palustris</t>
  </si>
  <si>
    <t>Muhlenbergia schreberi var. palustris</t>
  </si>
  <si>
    <t>Agrostis sobolifera</t>
  </si>
  <si>
    <t>Muhlenbergia sobolifera var. setigera</t>
  </si>
  <si>
    <t>Muhlenbergia sylvatica var. robusta</t>
  </si>
  <si>
    <t>Muhlenbergia umbrosa</t>
  </si>
  <si>
    <t>Muhlenbergia uniflora var. terrae-novae</t>
  </si>
  <si>
    <t>Sporobolus uniflorus</t>
  </si>
  <si>
    <t>Hyacinthus botryoides</t>
  </si>
  <si>
    <t>Muscari atlanticum</t>
  </si>
  <si>
    <t>Muscari racemosum</t>
  </si>
  <si>
    <t>Lactuca muralis</t>
  </si>
  <si>
    <t>Myosotis scorpioides var. arvensis</t>
  </si>
  <si>
    <t>Myosotis versicolor</t>
  </si>
  <si>
    <t>Myosotis verna var. macrosperma</t>
  </si>
  <si>
    <t>Myosotis virginica var. macrosperma</t>
  </si>
  <si>
    <t>Myosotis palustris</t>
  </si>
  <si>
    <t>Myosotis micrantha</t>
  </si>
  <si>
    <t>Myosotis virginica</t>
  </si>
  <si>
    <t>Alsine aquatica</t>
  </si>
  <si>
    <t>Cerastium aquaticum</t>
  </si>
  <si>
    <t>Malachium aquaticum</t>
  </si>
  <si>
    <t>Stellaria aquatica</t>
  </si>
  <si>
    <t>Myosurus clavicaulis</t>
  </si>
  <si>
    <t>Myosurus lepturus</t>
  </si>
  <si>
    <t>Myosurus minimus ssp. apus</t>
  </si>
  <si>
    <t>Myosurus minimus ssp. major</t>
  </si>
  <si>
    <t>Myosurus minimus var. apus</t>
  </si>
  <si>
    <t>Myosurus minimus var. clavicaulis</t>
  </si>
  <si>
    <t>Myosurus minimus var. filiformis</t>
  </si>
  <si>
    <t>Myosurus minimus var. interior</t>
  </si>
  <si>
    <t>Myosurus minimus var. lepturus</t>
  </si>
  <si>
    <t>Myosurus minimus var. major</t>
  </si>
  <si>
    <t>Gale palustris</t>
  </si>
  <si>
    <t>Myrica gale var. subarctica</t>
  </si>
  <si>
    <t>Myrica gale var. subglabra</t>
  </si>
  <si>
    <t>Myrica gale var. tomentosa</t>
  </si>
  <si>
    <t>Myriophyllum alterniflorum var. americanum</t>
  </si>
  <si>
    <t>Enydria aquatica</t>
  </si>
  <si>
    <t>Myriophyllum proserpinacoides</t>
  </si>
  <si>
    <t>Burshia humilis</t>
  </si>
  <si>
    <t>Myriophyllum scabratum</t>
  </si>
  <si>
    <t>Myriophyllum verticillatum var. cheneyi</t>
  </si>
  <si>
    <t>Potamogeton pinnatum</t>
  </si>
  <si>
    <t>Myriophyllum exalbescens</t>
  </si>
  <si>
    <t>Myriophyllum exalbescens var. magdalenense</t>
  </si>
  <si>
    <t>Myriophyllum magdalenense</t>
  </si>
  <si>
    <t>Myriophyllum spicatum ssp. exalbescens</t>
  </si>
  <si>
    <t>Myriophyllum spicatum ssp. squamosum</t>
  </si>
  <si>
    <t>Myriophyllum spicatum var. capillaceum</t>
  </si>
  <si>
    <t>Myriophyllum spicatum var. exalbescens</t>
  </si>
  <si>
    <t>Myriophyllum spicatum var. squamosum</t>
  </si>
  <si>
    <t>Myriophyllum verticillatum var. intermedium</t>
  </si>
  <si>
    <t>Myriophyllum verticillatum var. pectinatum</t>
  </si>
  <si>
    <t>Myriophyllum verticillatum var. pinnatifidum</t>
  </si>
  <si>
    <t>Caulinia flexilis</t>
  </si>
  <si>
    <t>Najas caespitosa</t>
  </si>
  <si>
    <t>Najas flexilis ssp. caespitosa</t>
  </si>
  <si>
    <t>Najas flexilis var. congesta</t>
  </si>
  <si>
    <t>Najas flexilis var. robusta</t>
  </si>
  <si>
    <t>Najas indica var. gracillima</t>
  </si>
  <si>
    <t>Caulinia guadalupensis</t>
  </si>
  <si>
    <t>Najas guadalupensis var. muenscheri</t>
  </si>
  <si>
    <t>Najas muenscheri</t>
  </si>
  <si>
    <t>Najas guadalupensis var. olivacea</t>
  </si>
  <si>
    <t>Najas olivacea</t>
  </si>
  <si>
    <t>Najas gracilis</t>
  </si>
  <si>
    <t>Najas major</t>
  </si>
  <si>
    <t>Najas major var. angustifolia</t>
  </si>
  <si>
    <t>Najas marina var. recurvata</t>
  </si>
  <si>
    <t>Caulinia minor</t>
  </si>
  <si>
    <t>Narcissus barrii</t>
  </si>
  <si>
    <t>Narcissus biflorus</t>
  </si>
  <si>
    <t>Narcissus poetaz</t>
  </si>
  <si>
    <t>Stipa viridula</t>
  </si>
  <si>
    <t>Nasturtium officinale var. microphyllum</t>
  </si>
  <si>
    <t>Rorippa microphylla</t>
  </si>
  <si>
    <t>Rorippa nasturtium-aquaticum var. longisiliqua</t>
  </si>
  <si>
    <t>Nasturtium nasturtium-aquaticum</t>
  </si>
  <si>
    <t>Nasturtium officinale var. siifolium</t>
  </si>
  <si>
    <t>Rorippa nasturtium-aquaticum</t>
  </si>
  <si>
    <t>Sisymbrium nasturtium-aquaticum</t>
  </si>
  <si>
    <t>Rorippa nasturtium-aquaticum var. sterilis</t>
  </si>
  <si>
    <t>Gilia propinqua</t>
  </si>
  <si>
    <t>Navarretia intertexta var. propinqua</t>
  </si>
  <si>
    <t>Navarretia propinqua</t>
  </si>
  <si>
    <t>Navarretia minima</t>
  </si>
  <si>
    <t>Eragrostis weigeltiana</t>
  </si>
  <si>
    <t>Poa reptans</t>
  </si>
  <si>
    <t>Nelumbium luteum</t>
  </si>
  <si>
    <t>Nelumbo pentapetala</t>
  </si>
  <si>
    <t>Nelumbium nelumbo</t>
  </si>
  <si>
    <t>Nelumbium speciosum</t>
  </si>
  <si>
    <t>Nelumbo speciosa</t>
  </si>
  <si>
    <t>Armoracia lacustris</t>
  </si>
  <si>
    <t>Nasturtium lacustre</t>
  </si>
  <si>
    <t>Rorippa americana</t>
  </si>
  <si>
    <t>Rorippa aquatica</t>
  </si>
  <si>
    <t>Arabidopsis novae-angliae</t>
  </si>
  <si>
    <t>Arabidopsis richardsonii</t>
  </si>
  <si>
    <t>Braya humilis ssp. abbei</t>
  </si>
  <si>
    <t>Braya humilis ssp. arctica</t>
  </si>
  <si>
    <t>Braya humilis ssp. ellesmerensis</t>
  </si>
  <si>
    <t>Braya humilis ssp. maccallae</t>
  </si>
  <si>
    <t>Braya humilis ssp. porsildii</t>
  </si>
  <si>
    <t>Braya humilis ssp. richardsonii</t>
  </si>
  <si>
    <t>Braya humilis ssp. ventosa</t>
  </si>
  <si>
    <t>Braya humilis var. abbei</t>
  </si>
  <si>
    <t>Braya humilis var. arctica</t>
  </si>
  <si>
    <t>Braya humilis var. interior</t>
  </si>
  <si>
    <t>Braya humilis var. laurentiana</t>
  </si>
  <si>
    <t>Braya humilis var. leiocarpa</t>
  </si>
  <si>
    <t>Braya humilis var. novae-angliae</t>
  </si>
  <si>
    <t>Braya humilis var. ventosa</t>
  </si>
  <si>
    <t>Braya intermedia</t>
  </si>
  <si>
    <t>Braya novae-angliae</t>
  </si>
  <si>
    <t>Braya novae-angliae var. interior</t>
  </si>
  <si>
    <t>Braya novae-angliae var. laurentiana</t>
  </si>
  <si>
    <t>Braya richardsonii</t>
  </si>
  <si>
    <t>Pilosella novae-angliae</t>
  </si>
  <si>
    <t>Pilosella richardsonii</t>
  </si>
  <si>
    <t>Sisymbrium humile</t>
  </si>
  <si>
    <t>Torularia arctica</t>
  </si>
  <si>
    <t>Torularia humilis</t>
  </si>
  <si>
    <t>Torularia humilis ssp. arctica</t>
  </si>
  <si>
    <t>Nepeta mussinii</t>
  </si>
  <si>
    <t>Myagrum paniculatum</t>
  </si>
  <si>
    <t>Atropa physalodes</t>
  </si>
  <si>
    <t>Physalodes physalodes</t>
  </si>
  <si>
    <t>Nicotiana affinis</t>
  </si>
  <si>
    <t>Nicotiana alata var. grandiflora</t>
  </si>
  <si>
    <t>Nicotiana bigelovii</t>
  </si>
  <si>
    <t>Chrysanthemum nipponicum</t>
  </si>
  <si>
    <t>Leucanthemum nipponicum</t>
  </si>
  <si>
    <t>Agoseris cuspidata</t>
  </si>
  <si>
    <t>Microseris cuspidata</t>
  </si>
  <si>
    <t>Nuphar advena</t>
  </si>
  <si>
    <t>Nuphar advena ssp. ozarkana</t>
  </si>
  <si>
    <t>Nuphar advena var. tomentosa</t>
  </si>
  <si>
    <t>Nuphar fluviatilis</t>
  </si>
  <si>
    <t>Nuphar lutea ssp. macrophylla</t>
  </si>
  <si>
    <t>Nuphar lutea ssp. ozarkana</t>
  </si>
  <si>
    <t>Nuphar microcarpa</t>
  </si>
  <si>
    <t>Nuphar ovata</t>
  </si>
  <si>
    <t>Nuphar ozarkana</t>
  </si>
  <si>
    <t>Nuphar puteora</t>
  </si>
  <si>
    <t>Nymphaea advena</t>
  </si>
  <si>
    <t>Nymphaea chartacea</t>
  </si>
  <si>
    <t>Nymphaea fluviatilis</t>
  </si>
  <si>
    <t>Nymphaea macrophylla</t>
  </si>
  <si>
    <t>Nymphozanthus advena</t>
  </si>
  <si>
    <t>Nymphozanthus ozarkanus</t>
  </si>
  <si>
    <t>Nuphar microphylla</t>
  </si>
  <si>
    <t>Nuphar pumila</t>
  </si>
  <si>
    <t>Nymphaea rubrodisca</t>
  </si>
  <si>
    <t>Nymphozanthus rubrodiscus</t>
  </si>
  <si>
    <t>Nuphar advena var. fraterna</t>
  </si>
  <si>
    <t>Nuphar variegata</t>
  </si>
  <si>
    <t>Nymphaea fraterna</t>
  </si>
  <si>
    <t>Linaria canadensis</t>
  </si>
  <si>
    <t>Linaria canadensis var. texana</t>
  </si>
  <si>
    <t>Linaria texana</t>
  </si>
  <si>
    <t>Nymphaea tetragona ssp. leibergii</t>
  </si>
  <si>
    <t>Nymphaea tetragona var. leibergii</t>
  </si>
  <si>
    <t>Castalia lekophylla</t>
  </si>
  <si>
    <t>Castalia minor</t>
  </si>
  <si>
    <t>Castalia odorata</t>
  </si>
  <si>
    <t>Castalia reniformis</t>
  </si>
  <si>
    <t>Nymphaea minor</t>
  </si>
  <si>
    <t>Nymphaea odorata var. gigantea</t>
  </si>
  <si>
    <t>Nymphaea odorata var. godfreyi</t>
  </si>
  <si>
    <t>Nymphaea odorata var. minor</t>
  </si>
  <si>
    <t>Nymphaea odorata var. rosea</t>
  </si>
  <si>
    <t>Nymphaea odorata var. stenopetala</t>
  </si>
  <si>
    <t>Nymphaea odorata var. villosa</t>
  </si>
  <si>
    <t>Castalia tuberosa</t>
  </si>
  <si>
    <t>Nymphaea odorata var. maxima</t>
  </si>
  <si>
    <t>Nymphoides lacunosa</t>
  </si>
  <si>
    <t>Villarsia lacunosa</t>
  </si>
  <si>
    <t>Limnanthemum peltatum</t>
  </si>
  <si>
    <t>Nymphoides nymphaeoides</t>
  </si>
  <si>
    <t>Nyssa sylvatica var. biflora</t>
  </si>
  <si>
    <t>Nyssa sylvatica var. caroliniana</t>
  </si>
  <si>
    <t>Nyssa sylvatica var. dilatata</t>
  </si>
  <si>
    <t>Nyssa sylvatica var. typica</t>
  </si>
  <si>
    <t>Ocimum americanum</t>
  </si>
  <si>
    <t>Aster acuminatus</t>
  </si>
  <si>
    <t>Aster acuminatus var. magdalenensis</t>
  </si>
  <si>
    <t>Aster blakei</t>
  </si>
  <si>
    <t>Anogra albicaulis</t>
  </si>
  <si>
    <t>Oenothera ctenophylla</t>
  </si>
  <si>
    <t>Oenothera biennis ssp. caeciarum</t>
  </si>
  <si>
    <t>Oenothera biennis ssp. centralis</t>
  </si>
  <si>
    <t>Oenothera biennis var. pycnocarpa</t>
  </si>
  <si>
    <t>Oenothera muricata</t>
  </si>
  <si>
    <t>Oenothera pycnocarpa</t>
  </si>
  <si>
    <t>Kneiffia allenii</t>
  </si>
  <si>
    <t>Kneiffia arenicola</t>
  </si>
  <si>
    <t>Kneiffia brevistipata</t>
  </si>
  <si>
    <t>Kneiffia fruticosa</t>
  </si>
  <si>
    <t>Kneiffia linearis</t>
  </si>
  <si>
    <t>Kneiffia longipedicellata</t>
  </si>
  <si>
    <t>Kneiffia riparia</t>
  </si>
  <si>
    <t>Kneiffia semiglandulosa</t>
  </si>
  <si>
    <t>Kneiffia subglobosa</t>
  </si>
  <si>
    <t>Oenothera arenicola</t>
  </si>
  <si>
    <t>Oenothera fruticosa var. eamesii</t>
  </si>
  <si>
    <t>Oenothera fruticosa var. goodmanii</t>
  </si>
  <si>
    <t>Oenothera fruticosa var. humifusa</t>
  </si>
  <si>
    <t>Oenothera fruticosa var. linearis</t>
  </si>
  <si>
    <t>Oenothera fruticosa var. microcarpa</t>
  </si>
  <si>
    <t>Oenothera fruticosa var. subglobosa</t>
  </si>
  <si>
    <t>Oenothera fruticosa var. unguiculata</t>
  </si>
  <si>
    <t>Oenothera fruticosa var. vera</t>
  </si>
  <si>
    <t>Oenothera tetragona var. brevistipata</t>
  </si>
  <si>
    <t>Oenothera tetragona var. longistipata</t>
  </si>
  <si>
    <t>Oenothera tetragona var. riparia</t>
  </si>
  <si>
    <t>Oenothera tetragona var. sharpii</t>
  </si>
  <si>
    <t>Oenothera tetragona var. velutina</t>
  </si>
  <si>
    <t>Kneiffia glauca</t>
  </si>
  <si>
    <t>Kneiffia hybrida</t>
  </si>
  <si>
    <t>Kneiffia latifolia</t>
  </si>
  <si>
    <t>Kneiffia tetragona</t>
  </si>
  <si>
    <t>Oenothera riparia</t>
  </si>
  <si>
    <t>Oenothera tetragona</t>
  </si>
  <si>
    <t>Oenothera tetragona ssp. glauca</t>
  </si>
  <si>
    <t>Oenothera tetragona var. fraseri</t>
  </si>
  <si>
    <t>Oenothera tetragona var. hybrida</t>
  </si>
  <si>
    <t>Oenothera tetragona var. latifolia</t>
  </si>
  <si>
    <t>Oenothera erythrosepala</t>
  </si>
  <si>
    <t>Oenothera lamarckiana</t>
  </si>
  <si>
    <t>Oenothera laciniata var. grandiflora</t>
  </si>
  <si>
    <t>Raimannia grandis</t>
  </si>
  <si>
    <t>Raimannia laciniata</t>
  </si>
  <si>
    <t>Oenothera austromontana</t>
  </si>
  <si>
    <t>Oenothera biennis ssp. austromontana</t>
  </si>
  <si>
    <t>Oenothera biennis var. austromontana</t>
  </si>
  <si>
    <t>Oenothera biennis var. nutans</t>
  </si>
  <si>
    <t>Anogra nuttalliana</t>
  </si>
  <si>
    <t>Oenothera angustissima</t>
  </si>
  <si>
    <t>Oenothera biennis var. oakesiana</t>
  </si>
  <si>
    <t>Oenothera cruciata var. stenopetala</t>
  </si>
  <si>
    <t>Oenothera parviflora ssp. angustissima</t>
  </si>
  <si>
    <t>Oenothera parviflora var. angustissima</t>
  </si>
  <si>
    <t>Oenothera parviflora var. oakesiana</t>
  </si>
  <si>
    <t>Camissonia strigulosa</t>
  </si>
  <si>
    <t>Oenothera cruciata</t>
  </si>
  <si>
    <t>Oenothera cruciata var. sabulonensis</t>
  </si>
  <si>
    <t>Oenothera cymatilis</t>
  </si>
  <si>
    <t>Oenothera rubricapitata</t>
  </si>
  <si>
    <t>Kneiffia perennis</t>
  </si>
  <si>
    <t>Kneiffia pumila</t>
  </si>
  <si>
    <t>Oenothera perennis var. rectipilis</t>
  </si>
  <si>
    <t>Oenothera perennis var. typica</t>
  </si>
  <si>
    <t>Kneiffia pratensis</t>
  </si>
  <si>
    <t>Kneiffia sumstinei</t>
  </si>
  <si>
    <t>Oenothera heterophylla var. rhombipetala</t>
  </si>
  <si>
    <t>Raimannia rhombipetala</t>
  </si>
  <si>
    <t>Hartmannia speciosa</t>
  </si>
  <si>
    <t>Oenothera delessertiana</t>
  </si>
  <si>
    <t>Oenothera speciosa var. childsii</t>
  </si>
  <si>
    <t>Lavauxia triloba</t>
  </si>
  <si>
    <t>Lavauxia watsonii</t>
  </si>
  <si>
    <t>Oenothera hamata</t>
  </si>
  <si>
    <t>Oenothera biennis var. strigosa</t>
  </si>
  <si>
    <t>Oenothera cheradophila</t>
  </si>
  <si>
    <t>Oenothera depressa ssp. strigosa</t>
  </si>
  <si>
    <t>Oenothera procera</t>
  </si>
  <si>
    <t>Oenothera rydbergii</t>
  </si>
  <si>
    <t>Oenothera strigosa</t>
  </si>
  <si>
    <t>Oenothera strigosa ssp. cheradophila</t>
  </si>
  <si>
    <t>Oenothera villosa ssp. cheradophila</t>
  </si>
  <si>
    <t>Oenothera villosa var. strigosa</t>
  </si>
  <si>
    <t>Oenothera albinervis</t>
  </si>
  <si>
    <t>Oenothera biennis var. canescens</t>
  </si>
  <si>
    <t>Oenothera canovirens</t>
  </si>
  <si>
    <t>Oenothera depressa</t>
  </si>
  <si>
    <t>Oenothera strigosa ssp. canovirens</t>
  </si>
  <si>
    <t>Oenothera villosa ssp. canovirens</t>
  </si>
  <si>
    <t>Hedyotis fasciculata</t>
  </si>
  <si>
    <t>Hedyotis uniflora</t>
  </si>
  <si>
    <t>Hedyotis uniflora var. fasciculata</t>
  </si>
  <si>
    <t>Oldenlandia fasciculata</t>
  </si>
  <si>
    <t>Aster ptarmicoides</t>
  </si>
  <si>
    <t>Aster ptarmicoides var. georgianus</t>
  </si>
  <si>
    <t>Doellingeria ptarmicoides</t>
  </si>
  <si>
    <t>Inula alba</t>
  </si>
  <si>
    <t>Solidago asteroides</t>
  </si>
  <si>
    <t>Solidago ptarmicoides</t>
  </si>
  <si>
    <t>Unamia alba</t>
  </si>
  <si>
    <t>Aster lutescens</t>
  </si>
  <si>
    <t>Aster ptarmicoides var. lutescens</t>
  </si>
  <si>
    <t>Diplopappus lutescens</t>
  </si>
  <si>
    <t>Unamia lutescens</t>
  </si>
  <si>
    <t>Oligoneuron jacksonii</t>
  </si>
  <si>
    <t>Solidago corymbosa</t>
  </si>
  <si>
    <t>Solidago jacksonii</t>
  </si>
  <si>
    <t>Solidago rigida ssp. glabrata</t>
  </si>
  <si>
    <t>Solidago rigida var. glabrata</t>
  </si>
  <si>
    <t>Solidago rigida var. laevicaulis</t>
  </si>
  <si>
    <t>Oligoneuron canescens</t>
  </si>
  <si>
    <t>Oligoneuron corymbosum var. humile</t>
  </si>
  <si>
    <t>Solidago canescens</t>
  </si>
  <si>
    <t>Solidago jacksonii var. humilis</t>
  </si>
  <si>
    <t>Solidago parvirigida</t>
  </si>
  <si>
    <t>Solidago rigida ssp. humilis</t>
  </si>
  <si>
    <t>Solidago rigida var. humilis</t>
  </si>
  <si>
    <t>Oligoneuron grandiflorum</t>
  </si>
  <si>
    <t>Solidago grandiflora</t>
  </si>
  <si>
    <t>Gnaphalium supinum</t>
  </si>
  <si>
    <t>Gnaphalium sylvaticum</t>
  </si>
  <si>
    <t>Hedysarum onobrychis</t>
  </si>
  <si>
    <t>Onobrychis sativa</t>
  </si>
  <si>
    <t>Onobrychis viciaefolia</t>
  </si>
  <si>
    <t>Ononis campestris</t>
  </si>
  <si>
    <t>Onopordum acanthium ssp. acanthium</t>
  </si>
  <si>
    <t>Onosmodium virginianum var. hirsutum</t>
  </si>
  <si>
    <t>Ophioglossum vulgatum var. alaskanum</t>
  </si>
  <si>
    <t>Ophioglossum vulgatum var. pseudopodum</t>
  </si>
  <si>
    <t>Ophioglossum pycnostichum</t>
  </si>
  <si>
    <t>Ophioglossum vulgatum var. pycnostichum</t>
  </si>
  <si>
    <t>Echinopanax horridus</t>
  </si>
  <si>
    <t>Fatsia horrida</t>
  </si>
  <si>
    <t>Cactus fragilis</t>
  </si>
  <si>
    <t>Opuntia brachyarthra</t>
  </si>
  <si>
    <t>Opuntia fragilis ssp. brachyarthra</t>
  </si>
  <si>
    <t>Opuntia fragilis var. brachyarthra</t>
  </si>
  <si>
    <t>Opuntia fragilis var. denudata</t>
  </si>
  <si>
    <t>Opuntia fragilis var. fragilis</t>
  </si>
  <si>
    <t>Opuntia calcicola</t>
  </si>
  <si>
    <t>Opuntia compressa</t>
  </si>
  <si>
    <t>Opuntia compressa var. allairei</t>
  </si>
  <si>
    <t>Opuntia compressa var. fuscoatra</t>
  </si>
  <si>
    <t>Opuntia compressa var. microsperma</t>
  </si>
  <si>
    <t>Opuntia cumulicola</t>
  </si>
  <si>
    <t>Opuntia humifusa var. humifusa</t>
  </si>
  <si>
    <t>Opuntia rafinesquei</t>
  </si>
  <si>
    <t>Psoralea onobrychis</t>
  </si>
  <si>
    <t>Hedysarum pedunculatum</t>
  </si>
  <si>
    <t>Orbexilum pedunculatum var. eglandulosum</t>
  </si>
  <si>
    <t>Psoralea pedunculata</t>
  </si>
  <si>
    <t>Psoralea psoralioides var. eglandulosa</t>
  </si>
  <si>
    <t>Majorana hortensis</t>
  </si>
  <si>
    <t>Majorana majorana</t>
  </si>
  <si>
    <t>Anoplanthus fasciculatus</t>
  </si>
  <si>
    <t>Aphyllon fasciculatum</t>
  </si>
  <si>
    <t>Orobanche fasciculata var. franciscana</t>
  </si>
  <si>
    <t>Orobanche fasciculata var. lutea</t>
  </si>
  <si>
    <t>Orobanche fasciculata var. subulata</t>
  </si>
  <si>
    <t>Orobanche fasciculata var. typica</t>
  </si>
  <si>
    <t>Thalesia fasciculata</t>
  </si>
  <si>
    <t>Thalesia lutea</t>
  </si>
  <si>
    <t>Aphyllon uniflorum</t>
  </si>
  <si>
    <t>Orobanche porphyrantha</t>
  </si>
  <si>
    <t>Orobanche purpurea</t>
  </si>
  <si>
    <t>Orobanche sedii</t>
  </si>
  <si>
    <t>Orobanche terrae-novae</t>
  </si>
  <si>
    <t>Orobanche uniflora ssp. occidentalis</t>
  </si>
  <si>
    <t>Orobanche uniflora var. minuta</t>
  </si>
  <si>
    <t>Orobanche uniflora var. occidentalis</t>
  </si>
  <si>
    <t>Orobanche uniflora var. purpurea</t>
  </si>
  <si>
    <t>Orobanche uniflora var. sedii</t>
  </si>
  <si>
    <t>Orobanche uniflora var. terrae-novae</t>
  </si>
  <si>
    <t>Orobanche uniflora var. typica</t>
  </si>
  <si>
    <t>Thalesia uniflora</t>
  </si>
  <si>
    <t>Orthilia secunda ssp. obtusata</t>
  </si>
  <si>
    <t>Orthilia secunda var. obtusata</t>
  </si>
  <si>
    <t>Pyrola secunda ssp. obtusata</t>
  </si>
  <si>
    <t>Pyrola secunda var. obtusata</t>
  </si>
  <si>
    <t>Ramischia elatior</t>
  </si>
  <si>
    <t>Ramischia secunda</t>
  </si>
  <si>
    <t>Orthocarpus bracteosus var. albus</t>
  </si>
  <si>
    <t>Osmorhiza brevipes</t>
  </si>
  <si>
    <t>Osmorhiza chilensis</t>
  </si>
  <si>
    <t>Osmorhiza divaricata</t>
  </si>
  <si>
    <t>Osmorhiza nuda</t>
  </si>
  <si>
    <t>Washingtonia divaricata</t>
  </si>
  <si>
    <t>Osmorhiza aristata var. brevistylis</t>
  </si>
  <si>
    <t>Washingtonia claytonii</t>
  </si>
  <si>
    <t>Osmorhiza chilensis var. cupressimontana</t>
  </si>
  <si>
    <t>Osmorhiza obtusa</t>
  </si>
  <si>
    <t>Washingtonia obtusa</t>
  </si>
  <si>
    <t>Osmorhiza aristata var. longistylis</t>
  </si>
  <si>
    <t>Osmorhiza longistylis var. brachycoma</t>
  </si>
  <si>
    <t>Osmorhiza longistylis var. imbarbata</t>
  </si>
  <si>
    <t>Osmorhiza longistylis var. villicaulis</t>
  </si>
  <si>
    <t>Washingtonia longistylis</t>
  </si>
  <si>
    <t>Osmunda cinnamomea var. frondosa</t>
  </si>
  <si>
    <t>Osmunda cinnamomea var. imbricata</t>
  </si>
  <si>
    <t>Ostrya virginiana var. lasia</t>
  </si>
  <si>
    <t>Acetosella corniculata</t>
  </si>
  <si>
    <t>Oxalis corniculata var. atropurpurea</t>
  </si>
  <si>
    <t>Oxalis corniculata var. langloisii</t>
  </si>
  <si>
    <t>Oxalis corniculata var. lupulina</t>
  </si>
  <si>
    <t>Oxalis corniculata var. macrophylla</t>
  </si>
  <si>
    <t>Oxalis corniculata var. minor</t>
  </si>
  <si>
    <t>Oxalis corniculata var. reptans</t>
  </si>
  <si>
    <t>Oxalis corniculata var. villosa</t>
  </si>
  <si>
    <t>Oxalis corniculata var. viscidula</t>
  </si>
  <si>
    <t>Oxalis langloisii</t>
  </si>
  <si>
    <t>Oxalis pusilla</t>
  </si>
  <si>
    <t>Oxalis repens</t>
  </si>
  <si>
    <t>Oxalis villosa</t>
  </si>
  <si>
    <t>Xanthoxalis corniculata</t>
  </si>
  <si>
    <t>Xanthoxalis corniculata var. atropurpurea</t>
  </si>
  <si>
    <t>Xanthoxalis langloisii</t>
  </si>
  <si>
    <t>Xanthoxalis repens</t>
  </si>
  <si>
    <t>Oxalis brittoniae</t>
  </si>
  <si>
    <t>Oxalis corniculata var. dillenii</t>
  </si>
  <si>
    <t>Oxalis dillenii ssp. filipes</t>
  </si>
  <si>
    <t>Oxalis dillenii var. radicans</t>
  </si>
  <si>
    <t>Oxalis filipes</t>
  </si>
  <si>
    <t>Oxalis florida</t>
  </si>
  <si>
    <t>Oxalis florida ssp. prostrata</t>
  </si>
  <si>
    <t>Oxalis florida var. filipes</t>
  </si>
  <si>
    <t>Oxalis prostrata</t>
  </si>
  <si>
    <t>Oxalis rupestris</t>
  </si>
  <si>
    <t>Xanthoxalis brittoniae</t>
  </si>
  <si>
    <t>Xanthoxalis dillenii</t>
  </si>
  <si>
    <t>Xanthoxalis filipes</t>
  </si>
  <si>
    <t>Xanthoxalis florida</t>
  </si>
  <si>
    <t>Oxalis recurva</t>
  </si>
  <si>
    <t>Xanthoxalis grandis</t>
  </si>
  <si>
    <t>Oxalis acetosella</t>
  </si>
  <si>
    <t>Oxalis acetosella ssp. montana</t>
  </si>
  <si>
    <t>Oxalis acetosella var. rhodantha</t>
  </si>
  <si>
    <t>Ceratoxalis coloradensis</t>
  </si>
  <si>
    <t>Ceratoxalis cymosa</t>
  </si>
  <si>
    <t>Oxalis bushii</t>
  </si>
  <si>
    <t>Oxalis coloradensis</t>
  </si>
  <si>
    <t>Oxalis cymosa</t>
  </si>
  <si>
    <t>Oxalis europaea var. bushii</t>
  </si>
  <si>
    <t>Oxalis europaea var. rufa</t>
  </si>
  <si>
    <t>Oxalis fontana</t>
  </si>
  <si>
    <t>Oxalis fontana var. bushii</t>
  </si>
  <si>
    <t>Oxalis interior</t>
  </si>
  <si>
    <t>Oxalis rufa</t>
  </si>
  <si>
    <t>Oxalis stricta var. decumbens</t>
  </si>
  <si>
    <t>Oxalis stricta var. piletocarpa</t>
  </si>
  <si>
    <t>Oxalis stricta var. rufa</t>
  </si>
  <si>
    <t>Oxalis stricta var. villicaulis</t>
  </si>
  <si>
    <t>Xanthoxalis bushii</t>
  </si>
  <si>
    <t>Xanthoxalis coloradensis</t>
  </si>
  <si>
    <t>Xanthoxalis cymosa</t>
  </si>
  <si>
    <t>Xanthoxalis dillenii var. piletocarpa</t>
  </si>
  <si>
    <t>Xanthoxalis interior</t>
  </si>
  <si>
    <t>Xanthoxalis rufa</t>
  </si>
  <si>
    <t>Xanthoxalis stricta</t>
  </si>
  <si>
    <t>Xanthoxalis stricta var. piletocarpa</t>
  </si>
  <si>
    <t>Ionoxalis violacea</t>
  </si>
  <si>
    <t>Oxalis violacea var. trichophora</t>
  </si>
  <si>
    <t>Sassia violacea</t>
  </si>
  <si>
    <t>Oxypolis longifolia</t>
  </si>
  <si>
    <t>Oxypolis rigidior var. ambigua</t>
  </si>
  <si>
    <t>Oxypolis rigidior var. longifolia</t>
  </si>
  <si>
    <t>Oxypolis turgida</t>
  </si>
  <si>
    <t>Rumex digyna</t>
  </si>
  <si>
    <t>Oxytropis involuta</t>
  </si>
  <si>
    <t>Senecio smallii</t>
  </si>
  <si>
    <t>Senecio aureus var. aquilonius</t>
  </si>
  <si>
    <t>Senecio aureus var. gracilis</t>
  </si>
  <si>
    <t>Senecio aureus var. intercursus</t>
  </si>
  <si>
    <t>Senecio gracilis</t>
  </si>
  <si>
    <t>Senecio canus</t>
  </si>
  <si>
    <t>Senecio convallium</t>
  </si>
  <si>
    <t>Senecio hallii</t>
  </si>
  <si>
    <t>Senecio hallii var. discoidea</t>
  </si>
  <si>
    <t>Senecio harbourii</t>
  </si>
  <si>
    <t>Senecio howellii</t>
  </si>
  <si>
    <t>Senecio purshianus</t>
  </si>
  <si>
    <t>Senecio lobatus</t>
  </si>
  <si>
    <t>Senecio pauciflorus var. fallax</t>
  </si>
  <si>
    <t>Senecio obovatus var. elliottii</t>
  </si>
  <si>
    <t>Senecio obovatus var. rotundus</t>
  </si>
  <si>
    <t>Senecio rotundus</t>
  </si>
  <si>
    <t>Senecio discoideus</t>
  </si>
  <si>
    <t>Senecio balsamitae</t>
  </si>
  <si>
    <t>Senecio crawfordii</t>
  </si>
  <si>
    <t>Senecio gaspensis</t>
  </si>
  <si>
    <t>Senecio gaspensis var. firmifolius</t>
  </si>
  <si>
    <t>Senecio pauperculus var. balsamitae</t>
  </si>
  <si>
    <t>Senecio pauperculus var. crawfordii</t>
  </si>
  <si>
    <t>Senecio pauperculus var. firmifolius</t>
  </si>
  <si>
    <t>Senecio pauperculus var. neoscoticus</t>
  </si>
  <si>
    <t>Senecio pauperculus var. praelongus</t>
  </si>
  <si>
    <t>Senecio pauperculus var. thompsoniensis</t>
  </si>
  <si>
    <t>Senecio tweedyi</t>
  </si>
  <si>
    <t>Senecio pseudotomentosus</t>
  </si>
  <si>
    <t>Senecio aureus var. semicordatus</t>
  </si>
  <si>
    <t>Senecio pseudaureus ssp. semicordatus</t>
  </si>
  <si>
    <t>Senecio pseudaureus var. semicordatus</t>
  </si>
  <si>
    <t>Senecio semicordatus</t>
  </si>
  <si>
    <t>Senecio robbinsii</t>
  </si>
  <si>
    <t>Panicum amarulum</t>
  </si>
  <si>
    <t>Panicum amarum ssp. amarulum</t>
  </si>
  <si>
    <t>Panicum anceps var. rhizomatum</t>
  </si>
  <si>
    <t>Panicum rhizomatum</t>
  </si>
  <si>
    <t>Panicum barbipulvinatum</t>
  </si>
  <si>
    <t>Panicum capillare ssp. barbipulvinatum</t>
  </si>
  <si>
    <t>Panicum capillare var. agreste</t>
  </si>
  <si>
    <t>Panicum capillare var. barbipulvinatum</t>
  </si>
  <si>
    <t>Panicum capillare var. brevifolium</t>
  </si>
  <si>
    <t>Panicum capillare var. occidentale</t>
  </si>
  <si>
    <t>Panicum dichotomiflorum var. geniculatum</t>
  </si>
  <si>
    <t>Panicum dichotomiflorum var. imperiorum</t>
  </si>
  <si>
    <t>Panicum capillare var. flexile</t>
  </si>
  <si>
    <t>Panicum capillare var. campestre</t>
  </si>
  <si>
    <t>Panicum philadelphicum ssp. gattingeri</t>
  </si>
  <si>
    <t>Panicum capillare var. sylvaticum</t>
  </si>
  <si>
    <t>Panicum lithophilum</t>
  </si>
  <si>
    <t>Panicum philadelphicum var. tuckermanii</t>
  </si>
  <si>
    <t>Panicum combsii</t>
  </si>
  <si>
    <t>Panicum longifolium var. combsii</t>
  </si>
  <si>
    <t>Panicum agrostoides var. elongatum</t>
  </si>
  <si>
    <t>Panicum elongatum</t>
  </si>
  <si>
    <t>Panicum stipitatum</t>
  </si>
  <si>
    <t>Panicum anceps var. pubescens</t>
  </si>
  <si>
    <t>Panicum longifolium var. pubescens</t>
  </si>
  <si>
    <t>Panicum longifolium var. tusketense</t>
  </si>
  <si>
    <t>Panicum agrostoides</t>
  </si>
  <si>
    <t>Panicum agrostoides var. condensum</t>
  </si>
  <si>
    <t>Panicum agrostoides var. ramosius</t>
  </si>
  <si>
    <t>Panicum condensum</t>
  </si>
  <si>
    <t>Panicum elongatum var. ramosius</t>
  </si>
  <si>
    <t>Panicum rigidulum var. condensum</t>
  </si>
  <si>
    <t>Panicum virgatum var. cubense</t>
  </si>
  <si>
    <t>Panicum virgatum var. obtusum</t>
  </si>
  <si>
    <t>Papaver pseudo-orientale</t>
  </si>
  <si>
    <t>Papaver pseudoorientale</t>
  </si>
  <si>
    <t>Papaver somniferum var. setigerum</t>
  </si>
  <si>
    <t>Pappophorum apertum</t>
  </si>
  <si>
    <t>Pappophorum mucronulatum</t>
  </si>
  <si>
    <t>Pappophorum suffulbosum</t>
  </si>
  <si>
    <t>Aegilops incurva</t>
  </si>
  <si>
    <t>Pholiurus incurvus</t>
  </si>
  <si>
    <t>Parietaria debilis</t>
  </si>
  <si>
    <t>Parietaria nummularia</t>
  </si>
  <si>
    <t>Parietaria diffusa</t>
  </si>
  <si>
    <t>Parietaria obtusa</t>
  </si>
  <si>
    <t>Parietaria occidentalis</t>
  </si>
  <si>
    <t>Parietaria pensylvanica var. obtusa</t>
  </si>
  <si>
    <t>Parnassia americana</t>
  </si>
  <si>
    <t>Parnassia multiseta</t>
  </si>
  <si>
    <t>Parnassia palustris ssp. neogaea</t>
  </si>
  <si>
    <t>Parnassia palustris var. neogaea</t>
  </si>
  <si>
    <t>Paronychia argyrocoma ssp. albimontana</t>
  </si>
  <si>
    <t>Paronychia argyrocoma var. albimontana</t>
  </si>
  <si>
    <t>Anychia canadensis</t>
  </si>
  <si>
    <t>Anychia dichotoma</t>
  </si>
  <si>
    <t>Paronychia dichotoma</t>
  </si>
  <si>
    <t>Anychiastrum montanum</t>
  </si>
  <si>
    <t>Paronychia fastigiata var. pumila</t>
  </si>
  <si>
    <t>Parthenium integrifolium var. hispidum</t>
  </si>
  <si>
    <t>Parthenium repens</t>
  </si>
  <si>
    <t>Parthenium lobatum</t>
  </si>
  <si>
    <t>Ampelopsis hederacea var. murorum</t>
  </si>
  <si>
    <t>Ampelopsis latifolia</t>
  </si>
  <si>
    <t>Ampelopsis quinquefolia</t>
  </si>
  <si>
    <t>Hedera quinquefolia</t>
  </si>
  <si>
    <t>Parthenocissus hirsuta</t>
  </si>
  <si>
    <t>Parthenocissus inserta</t>
  </si>
  <si>
    <t>Parthenocissus quinquefolia var. hirsuta</t>
  </si>
  <si>
    <t>Parthenocissus quinquefolia var. murorum</t>
  </si>
  <si>
    <t>Parthenocissus quinquefolia var. saintpaulii</t>
  </si>
  <si>
    <t>Psedera quinquefolia</t>
  </si>
  <si>
    <t>Psedera quinquefolia var. murorum</t>
  </si>
  <si>
    <t>Vitis inserta</t>
  </si>
  <si>
    <t>Vitis quinquefolia</t>
  </si>
  <si>
    <t>Ampelopsis tricuspidata</t>
  </si>
  <si>
    <t>Agropyron molle</t>
  </si>
  <si>
    <t>Agropyron smithii var. molle</t>
  </si>
  <si>
    <t>Agropyron smithii var. palmeri</t>
  </si>
  <si>
    <t>Elymus smithii</t>
  </si>
  <si>
    <t>Elytrigia smithii</t>
  </si>
  <si>
    <t>Elytrigia smithii var. mollis</t>
  </si>
  <si>
    <t>Paspalum mucronatum</t>
  </si>
  <si>
    <t>Paspalum circulare</t>
  </si>
  <si>
    <t>Paspalum laeve var. circulare</t>
  </si>
  <si>
    <t>Paspalum laeve var. pilosum</t>
  </si>
  <si>
    <t>Paspalum longipilum</t>
  </si>
  <si>
    <t>Paspalum plenipilum</t>
  </si>
  <si>
    <t>Paspalum bushii</t>
  </si>
  <si>
    <t>Paspalum ciliatifolium</t>
  </si>
  <si>
    <t>Paspalum ciliatifolium var. muehlenbergii</t>
  </si>
  <si>
    <t>Paspalum ciliatifolium var. stramineum</t>
  </si>
  <si>
    <t>Paspalum debile</t>
  </si>
  <si>
    <t>Paspalum longepedunculatum</t>
  </si>
  <si>
    <t>Paspalum muehlenbergii</t>
  </si>
  <si>
    <t>Paspalum propinquum</t>
  </si>
  <si>
    <t>Paspalum psammophilum</t>
  </si>
  <si>
    <t>Paspalum pubescens</t>
  </si>
  <si>
    <t>Paspalum rigidifolium</t>
  </si>
  <si>
    <t>Paspalum separatum</t>
  </si>
  <si>
    <t>Paspalum setaceum var. calvescens</t>
  </si>
  <si>
    <t>Paspalum setaceum var. ciliatifolium</t>
  </si>
  <si>
    <t>Paspalum setaceum var. longepedunculatum</t>
  </si>
  <si>
    <t>Paspalum setaceum var. muehlenbergii</t>
  </si>
  <si>
    <t>Paspalum setaceum var. psammophilum</t>
  </si>
  <si>
    <t>Paspalum setaceum var. rigidifolium</t>
  </si>
  <si>
    <t>Paspalum setaceum var. stramineum</t>
  </si>
  <si>
    <t>Paspalum setaceum var. supinum</t>
  </si>
  <si>
    <t>Paspalum setaceum var. villosissimum</t>
  </si>
  <si>
    <t>Paspalum stramineum</t>
  </si>
  <si>
    <t>Paspalum supinum</t>
  </si>
  <si>
    <t>Pastinaca sativa var. pratensis</t>
  </si>
  <si>
    <t>Paulownia imperialis</t>
  </si>
  <si>
    <t>Pedicularis canadensis var. dobbsii</t>
  </si>
  <si>
    <t>Pedicularis gladiata</t>
  </si>
  <si>
    <t>Pedicularis auriculata</t>
  </si>
  <si>
    <t>Pedicularis pallida</t>
  </si>
  <si>
    <t>Pedicularis virginica</t>
  </si>
  <si>
    <t>Psoralea argophylla</t>
  </si>
  <si>
    <t>Psoralea collina</t>
  </si>
  <si>
    <t>Psoralidium argophyllum</t>
  </si>
  <si>
    <t>Psoralea esculenta</t>
  </si>
  <si>
    <t>Peltandra tharpii</t>
  </si>
  <si>
    <t>Panicum alopecuroides</t>
  </si>
  <si>
    <t>Pennisetum ciliare var. ciliare</t>
  </si>
  <si>
    <t>Cenchrus longisetus</t>
  </si>
  <si>
    <t>Penstemon barbatus var. coccineus</t>
  </si>
  <si>
    <t>Penstemon laevigatus ssp. calycosus</t>
  </si>
  <si>
    <t>Penstemon brittoniorum</t>
  </si>
  <si>
    <t>Penstemon canescens var. brittoniorum</t>
  </si>
  <si>
    <t>Penstemon canescens var. typicus</t>
  </si>
  <si>
    <t>Penstemon cobaea ssp. purpureus</t>
  </si>
  <si>
    <t>Penstemon cobaea ssp. typicus</t>
  </si>
  <si>
    <t>Penstemon cobaea var. purpureus</t>
  </si>
  <si>
    <t>Penstemon laevigatus ssp. digitalis</t>
  </si>
  <si>
    <t>Penstemon laevigatus var. angulatus</t>
  </si>
  <si>
    <t>Penstemon gracilis ssp. wisconsinensis</t>
  </si>
  <si>
    <t>Penstemon wisconsinensis</t>
  </si>
  <si>
    <t>Penstemon bradburii</t>
  </si>
  <si>
    <t>Penstemon hirsutus var. minimus</t>
  </si>
  <si>
    <t>Penstemon hirsutus var. pygmaeus</t>
  </si>
  <si>
    <t>Penstemon penstemon</t>
  </si>
  <si>
    <t>Penstemon arkansanus var. pubescens</t>
  </si>
  <si>
    <t>Penstemon brevisepalus</t>
  </si>
  <si>
    <t>Eulophus americanus</t>
  </si>
  <si>
    <t>Nardosmia arctica</t>
  </si>
  <si>
    <t>Petasites arcticus</t>
  </si>
  <si>
    <t>Petasites frigidus ssp. arcticus</t>
  </si>
  <si>
    <t>Petasites frigidus ssp. palmatus</t>
  </si>
  <si>
    <t>Petasites hookerianus</t>
  </si>
  <si>
    <t>Petasites speciosus</t>
  </si>
  <si>
    <t>Petasites dentatus</t>
  </si>
  <si>
    <t>Nardosmia vitifolia</t>
  </si>
  <si>
    <t>Petasites nivalis ssp. vitifolius</t>
  </si>
  <si>
    <t>Petasites palmatus var. frigidus</t>
  </si>
  <si>
    <t>Petasites trigonophylla</t>
  </si>
  <si>
    <t>Petasites warrenii</t>
  </si>
  <si>
    <t>Petasites officinalis</t>
  </si>
  <si>
    <t>Petasites vulgaris</t>
  </si>
  <si>
    <t>Dianthus prolifer</t>
  </si>
  <si>
    <t>Tunica prolifera</t>
  </si>
  <si>
    <t>Tunica saxifraga</t>
  </si>
  <si>
    <t>Apium petroselinum</t>
  </si>
  <si>
    <t>Carum petroselinum</t>
  </si>
  <si>
    <t>Petroselinum hortense</t>
  </si>
  <si>
    <t>Petroselinum sativum</t>
  </si>
  <si>
    <t>Petroselinum vulgare</t>
  </si>
  <si>
    <t>Petunia violacea</t>
  </si>
  <si>
    <t>Imperatoria ostruthia</t>
  </si>
  <si>
    <t>Calestania palustris</t>
  </si>
  <si>
    <t>Phacelia cinerea</t>
  </si>
  <si>
    <t>Phacelia distans var. australis</t>
  </si>
  <si>
    <t>Phacelia magellanica</t>
  </si>
  <si>
    <t>Phacelia whitlavia</t>
  </si>
  <si>
    <t>Phacelia bicknellii</t>
  </si>
  <si>
    <t>Phacelia boykinii</t>
  </si>
  <si>
    <t>Phacelia tanacetifolia subvar. tenuisecta</t>
  </si>
  <si>
    <t>Phalaris arundinacea var. picta</t>
  </si>
  <si>
    <t>Phalaroides arundinacea</t>
  </si>
  <si>
    <t>Phalaroides arundinacea var. picta</t>
  </si>
  <si>
    <t>Phaseolus multiflorus</t>
  </si>
  <si>
    <t>Phaseolus vulgaris var. humilis</t>
  </si>
  <si>
    <t>Dryopteris phegopteris</t>
  </si>
  <si>
    <t>Lastrea phegopteris</t>
  </si>
  <si>
    <t>Phegopteris polypodioides</t>
  </si>
  <si>
    <t>Thelypteris phegopteris</t>
  </si>
  <si>
    <t>Dryopteris hexagonoptera</t>
  </si>
  <si>
    <t>Talinum appalachianum</t>
  </si>
  <si>
    <t>Talinum parviflorum</t>
  </si>
  <si>
    <t>Talinum rugospermum</t>
  </si>
  <si>
    <t>Philadelphus gloriosus</t>
  </si>
  <si>
    <t>Philadelphus grandiflorus</t>
  </si>
  <si>
    <t>Philadelphus inodorus var. carolinus</t>
  </si>
  <si>
    <t>Philadelphus inodorus var. grandiflorus</t>
  </si>
  <si>
    <t>Philadelphus inodorus var. laxus</t>
  </si>
  <si>
    <t>Philadelphus inodorus var. strigosus</t>
  </si>
  <si>
    <t>Phleum alpinum var. commutatum</t>
  </si>
  <si>
    <t>Phleum commutatum</t>
  </si>
  <si>
    <t>Phleum commutatum var. americanum</t>
  </si>
  <si>
    <t>Phleum nodosum</t>
  </si>
  <si>
    <t>Phleum pratense ssp. nodosum</t>
  </si>
  <si>
    <t>Phleum pratense var. nodosum</t>
  </si>
  <si>
    <t>Phleum bellardii</t>
  </si>
  <si>
    <t>Phlox divaricata var. laphamii</t>
  </si>
  <si>
    <t>Phlox glaberrima var. interior</t>
  </si>
  <si>
    <t>Phlox carolina var. triflora</t>
  </si>
  <si>
    <t>Phlox glaberrima var. triflora</t>
  </si>
  <si>
    <t>Phlox ovata</t>
  </si>
  <si>
    <t>Phlox maculata var. odorata</t>
  </si>
  <si>
    <t>Phlox maculata var. purpurea</t>
  </si>
  <si>
    <t>Phlox maculata var. pyramidalis</t>
  </si>
  <si>
    <t>Phlox pyramidalis</t>
  </si>
  <si>
    <t>Phlox pilosa var. fulgida</t>
  </si>
  <si>
    <t>Phlox argillacea</t>
  </si>
  <si>
    <t>Phlox pilosa var. virens</t>
  </si>
  <si>
    <t>Phlox villosissima</t>
  </si>
  <si>
    <t>Phoradendron eatonii</t>
  </si>
  <si>
    <t>Phoradendron flavescens</t>
  </si>
  <si>
    <t>Phoradendron flavescens var. orbiculatum</t>
  </si>
  <si>
    <t>Phoradendron macrotomum</t>
  </si>
  <si>
    <t>Phoradendron serotinum</t>
  </si>
  <si>
    <t>Phoradendron serotinum var. macrotomum</t>
  </si>
  <si>
    <t>Viscum flavescens</t>
  </si>
  <si>
    <t>Aronia arbutifolia var. atropurpurea</t>
  </si>
  <si>
    <t>Aronia atropurpurea</t>
  </si>
  <si>
    <t>Aronia floribunda</t>
  </si>
  <si>
    <t>Pyrus arbutifolia var. atropurpurea</t>
  </si>
  <si>
    <t>Pyrus floribunda</t>
  </si>
  <si>
    <t>Sorbus arbutifolia var. atropurpurea</t>
  </si>
  <si>
    <t>Aronia arbutifolia var. nigra</t>
  </si>
  <si>
    <t>Aronia nigra</t>
  </si>
  <si>
    <t>Pyrus arbutifolia var. nigra</t>
  </si>
  <si>
    <t>Pyrus melanocarpa</t>
  </si>
  <si>
    <t>Sorbus melanocarpa</t>
  </si>
  <si>
    <t>Aronia arbutifolia var. brilliantissima</t>
  </si>
  <si>
    <t>Aronia arbutifolia var. glabra</t>
  </si>
  <si>
    <t>Pyrus arbutifolia</t>
  </si>
  <si>
    <t>Pyrus arbutifolia var. glabra</t>
  </si>
  <si>
    <t>Sorbus arbutifolia</t>
  </si>
  <si>
    <t>Phragmites communis</t>
  </si>
  <si>
    <t>Phragmites phragmites</t>
  </si>
  <si>
    <t>Phryma leptostachya var. confertifolia</t>
  </si>
  <si>
    <t>Lippia cuneifolia</t>
  </si>
  <si>
    <t>Lippia lanceolata</t>
  </si>
  <si>
    <t>Lippia lanceolata var. recognita</t>
  </si>
  <si>
    <t>Phyla lanceolata var. recognita</t>
  </si>
  <si>
    <t>Physalis angulata var. angulata</t>
  </si>
  <si>
    <t>Physalis angulata var. lanceifolia</t>
  </si>
  <si>
    <t>Physalis angulata var. pendula</t>
  </si>
  <si>
    <t>Physalis lanceifolia</t>
  </si>
  <si>
    <t>Physalis pendula</t>
  </si>
  <si>
    <t>Physalis pruinosa</t>
  </si>
  <si>
    <t>Physalis pubescens var. grisea</t>
  </si>
  <si>
    <t>Physalis longifolia var. hispida</t>
  </si>
  <si>
    <t>Physalis pumila ssp. hispida</t>
  </si>
  <si>
    <t>Physalis virginiana var. hispida</t>
  </si>
  <si>
    <t>Physalis edulis</t>
  </si>
  <si>
    <t>Physalis barbadensis</t>
  </si>
  <si>
    <t>Physalis floridana</t>
  </si>
  <si>
    <t>Opulaster intermedius</t>
  </si>
  <si>
    <t>Physocarpus intermedius</t>
  </si>
  <si>
    <t>Opulaster alabamensis</t>
  </si>
  <si>
    <t>Opulaster australis</t>
  </si>
  <si>
    <t>Opulaster opulifolius</t>
  </si>
  <si>
    <t>Opulaster stellatus</t>
  </si>
  <si>
    <t>Spiraea opulifolia</t>
  </si>
  <si>
    <t>Dracocephalum nuttallii</t>
  </si>
  <si>
    <t>Physostegia nuttallii</t>
  </si>
  <si>
    <t>Physostegia virginiana var. parviflora</t>
  </si>
  <si>
    <t>Physostegia praemorsa</t>
  </si>
  <si>
    <t>Physostegia serotina</t>
  </si>
  <si>
    <t>Physostegia virginiana var. arenaria</t>
  </si>
  <si>
    <t>Physostegia virginiana var. reducta</t>
  </si>
  <si>
    <t>Dracocephalum denticulatum</t>
  </si>
  <si>
    <t>Dracocephalum formosius</t>
  </si>
  <si>
    <t>Dracocephalum virginianum</t>
  </si>
  <si>
    <t>Physostegia denticulata</t>
  </si>
  <si>
    <t>Physostegia formosior</t>
  </si>
  <si>
    <t>Physostegia speciosa</t>
  </si>
  <si>
    <t>Physostegia virginiana var. elongata</t>
  </si>
  <si>
    <t>Physostegia virginiana var. formosior</t>
  </si>
  <si>
    <t>Physostegia virginiana var. granulosa</t>
  </si>
  <si>
    <t>Physostegia virginiana var. speciosa</t>
  </si>
  <si>
    <t>Phytolacca decandra</t>
  </si>
  <si>
    <t>Phytolacca acinosa</t>
  </si>
  <si>
    <t>Picea excelsa</t>
  </si>
  <si>
    <t>Picea canadensis</t>
  </si>
  <si>
    <t>Picea glauca var. albertiana</t>
  </si>
  <si>
    <t>Picea glauca var. densata</t>
  </si>
  <si>
    <t>Picea glauca var. porsildii</t>
  </si>
  <si>
    <t>Picea pungens var. glauca</t>
  </si>
  <si>
    <t>Picea pungens f. argentea</t>
  </si>
  <si>
    <t>Picea australis</t>
  </si>
  <si>
    <t>Adicea fontana</t>
  </si>
  <si>
    <t>Pilea opaca</t>
  </si>
  <si>
    <t>Parietaria microphylla</t>
  </si>
  <si>
    <t>Adicea pumila</t>
  </si>
  <si>
    <t>Urtica pumila</t>
  </si>
  <si>
    <t>Anisum vulgare</t>
  </si>
  <si>
    <t>Pimpinella magna</t>
  </si>
  <si>
    <t>Pimpinella saxifraga var. major</t>
  </si>
  <si>
    <t>Pinguicula vulgaris var. americana</t>
  </si>
  <si>
    <t>Pinus divaricata</t>
  </si>
  <si>
    <t>Pinus montana</t>
  </si>
  <si>
    <t>Pinus nigra var. austriaca</t>
  </si>
  <si>
    <t>Strobus strobus</t>
  </si>
  <si>
    <t>Pinus thunbergiana</t>
  </si>
  <si>
    <t>Habenaria unalascensis</t>
  </si>
  <si>
    <t>Platanthera cooperi</t>
  </si>
  <si>
    <t>Platanthera unalascensis</t>
  </si>
  <si>
    <t>Spiranthes unalascensis</t>
  </si>
  <si>
    <t>Oryzopsis canadensis</t>
  </si>
  <si>
    <t>Stipa canadensis</t>
  </si>
  <si>
    <t>Oryzopsis pungens</t>
  </si>
  <si>
    <t>Oryzopsis racemosa</t>
  </si>
  <si>
    <t>Pisum arvense</t>
  </si>
  <si>
    <t>Pisum humile</t>
  </si>
  <si>
    <t>Pisum sativum ssp. arvense</t>
  </si>
  <si>
    <t>Pisum sativum var. arvense</t>
  </si>
  <si>
    <t>Pisum sativum var. humile</t>
  </si>
  <si>
    <t>Pisum sativum var. macrocarpon</t>
  </si>
  <si>
    <t>Chrysopsis falcata</t>
  </si>
  <si>
    <t>Heterotheca falcata</t>
  </si>
  <si>
    <t>Allocarya figurata</t>
  </si>
  <si>
    <t>Plagiobothrys hirtus var. figuratus</t>
  </si>
  <si>
    <t>Allocarya cognata</t>
  </si>
  <si>
    <t>Allocarya hispidula</t>
  </si>
  <si>
    <t>Allocarya scopulorum</t>
  </si>
  <si>
    <t>Plagiobothrys cognatus</t>
  </si>
  <si>
    <t>Plagiobothrys hispidulus</t>
  </si>
  <si>
    <t>Plagiobothrys nelsonii</t>
  </si>
  <si>
    <t>Plagiobothrys scopulorum</t>
  </si>
  <si>
    <t>Plagiobothrys scouleri ssp. penicillatus</t>
  </si>
  <si>
    <t>Plagiobothrys scouleri var. penicillatus</t>
  </si>
  <si>
    <t>Allocarya trachycarpa</t>
  </si>
  <si>
    <t>Plantago aristata var. nuttallii</t>
  </si>
  <si>
    <t>Plantago patagonica var. aristata</t>
  </si>
  <si>
    <t>Plantago coronopus ssp. commutata</t>
  </si>
  <si>
    <t>Plantago shastensis</t>
  </si>
  <si>
    <t>Plantago altissima</t>
  </si>
  <si>
    <t>Plantago lanceolata var. sphaerostachya</t>
  </si>
  <si>
    <t>Plantago asiatica</t>
  </si>
  <si>
    <t>Plantago halophila</t>
  </si>
  <si>
    <t>Plantago major ssp. intermedia</t>
  </si>
  <si>
    <t>Plantago major var. asiatica</t>
  </si>
  <si>
    <t>Plantago major var. intermedia</t>
  </si>
  <si>
    <t>Plantago major var. pachyphylla</t>
  </si>
  <si>
    <t>Plantago major var. pilgeri</t>
  </si>
  <si>
    <t>Plantago major var. scopulorum</t>
  </si>
  <si>
    <t>Plantago juncoides</t>
  </si>
  <si>
    <t>Plantago juncoides var. decipiens</t>
  </si>
  <si>
    <t>Plantago juncoides var. glauca</t>
  </si>
  <si>
    <t>Plantago juncoides var. laurentiana</t>
  </si>
  <si>
    <t>Plantago maritima ssp. borealis</t>
  </si>
  <si>
    <t>Plantago maritima ssp. juncoides</t>
  </si>
  <si>
    <t>Plantago oliganthos</t>
  </si>
  <si>
    <t>Plantago oliganthos var. fallax</t>
  </si>
  <si>
    <t>Plantago media var. monnieri</t>
  </si>
  <si>
    <t>Plantago patagonica var. breviscapa</t>
  </si>
  <si>
    <t>Plantago patagonica var. gnaphalioides</t>
  </si>
  <si>
    <t>Plantago patagonica var. oblonga</t>
  </si>
  <si>
    <t>Plantago patagonica var. spinulosa</t>
  </si>
  <si>
    <t>Plantago picta</t>
  </si>
  <si>
    <t>Plantago purshii</t>
  </si>
  <si>
    <t>Plantago purshii var. breviscapa</t>
  </si>
  <si>
    <t>Plantago purshii var. oblonga</t>
  </si>
  <si>
    <t>Plantago purshii var. picta</t>
  </si>
  <si>
    <t>Plantago purshii var. spinulosa</t>
  </si>
  <si>
    <t>Plantago spinulosa</t>
  </si>
  <si>
    <t>Plantago wyomingensis</t>
  </si>
  <si>
    <t>Plantago arenaria</t>
  </si>
  <si>
    <t>Plantago indica</t>
  </si>
  <si>
    <t>Plantago scabra</t>
  </si>
  <si>
    <t>Plantago hybrida</t>
  </si>
  <si>
    <t>Plantago pusilla var. major</t>
  </si>
  <si>
    <t>Plantago virginica var. viridescens</t>
  </si>
  <si>
    <t>Habenaria lacera var. terrae-novae</t>
  </si>
  <si>
    <t>Platanthera lacera var. terrae-novae</t>
  </si>
  <si>
    <t>Habenaria hyperborea</t>
  </si>
  <si>
    <t>Habenaria bicolor</t>
  </si>
  <si>
    <t>Blephariglotis blephariglottis</t>
  </si>
  <si>
    <t>Habenaria blephariglottis</t>
  </si>
  <si>
    <t>Platanthera pallida</t>
  </si>
  <si>
    <t>Blephariglotis ciliaris</t>
  </si>
  <si>
    <t>Habenaria ciliaris</t>
  </si>
  <si>
    <t>Gymnadeniopsis clavellata</t>
  </si>
  <si>
    <t>Habenaria clavellata</t>
  </si>
  <si>
    <t>Habenaria clavellata var. ophioglossoides</t>
  </si>
  <si>
    <t>Habenaria clavellata var. wrightii</t>
  </si>
  <si>
    <t>Blephariglotis cristata</t>
  </si>
  <si>
    <t>Habenaria cristata</t>
  </si>
  <si>
    <t>Habenaria dilatata</t>
  </si>
  <si>
    <t>Limnorchis dilatata</t>
  </si>
  <si>
    <t>Platanthera dilatata var. angustifolia</t>
  </si>
  <si>
    <t>Habenaria flava</t>
  </si>
  <si>
    <t>Habenaria scutellata</t>
  </si>
  <si>
    <t>Perularia bidentata</t>
  </si>
  <si>
    <t>Perularia flava</t>
  </si>
  <si>
    <t>Perularia scutellata</t>
  </si>
  <si>
    <t>Habenaria flava var. herbiola</t>
  </si>
  <si>
    <t>Habenaria flava var. virescens</t>
  </si>
  <si>
    <t>Blephariglotis grandiflora</t>
  </si>
  <si>
    <t>Habenaria fimbriata</t>
  </si>
  <si>
    <t>Habenaria grandiflora</t>
  </si>
  <si>
    <t>Habenaria psycodes var. grandiflora</t>
  </si>
  <si>
    <t>Habenaria hookeri</t>
  </si>
  <si>
    <t>Habenaria hookeri var. abbreviata</t>
  </si>
  <si>
    <t>Lysias hookeriana</t>
  </si>
  <si>
    <t>Habenaria huronensis</t>
  </si>
  <si>
    <t>Habenaria hyperborea var. huronensis</t>
  </si>
  <si>
    <t>Platanthera hyperborea var. huronensis</t>
  </si>
  <si>
    <t>Platanthera hyperborea var. major</t>
  </si>
  <si>
    <t>Blephariglotis lacera</t>
  </si>
  <si>
    <t>Habenaria lacera</t>
  </si>
  <si>
    <t>Blephariglotis leucophaea</t>
  </si>
  <si>
    <t>Habenaria leucophaea</t>
  </si>
  <si>
    <t>Habenaria macrophylla</t>
  </si>
  <si>
    <t>Habenaria orbiculata var. macrophylla</t>
  </si>
  <si>
    <t>Platanthera orbiculata var. macrophylla</t>
  </si>
  <si>
    <t>Platanthera convallariifolia var. dilatatoides</t>
  </si>
  <si>
    <t>Platanthera dilatata var. chlorantha</t>
  </si>
  <si>
    <t>Habenaria obtusata</t>
  </si>
  <si>
    <t>Habenaria obtusata var. collectanea</t>
  </si>
  <si>
    <t>Lysiella obtusata</t>
  </si>
  <si>
    <t>Habenaria orbiculata</t>
  </si>
  <si>
    <t>Habenaria orbiculata var. lehorsii</t>
  </si>
  <si>
    <t>Habenaria orbiculata var. menziesii</t>
  </si>
  <si>
    <t>Lysias orbiculata</t>
  </si>
  <si>
    <t>Blephariglotis peramoena</t>
  </si>
  <si>
    <t>Habenaria peramoena</t>
  </si>
  <si>
    <t>Habenaria leucophaea var. praeclara</t>
  </si>
  <si>
    <t>Blephariglotis psycodes</t>
  </si>
  <si>
    <t>Habenaria psycodes</t>
  </si>
  <si>
    <t>Platanus occidentalis var. glabrata</t>
  </si>
  <si>
    <t>Platycodon grandiflorum</t>
  </si>
  <si>
    <t>Pluchea petiolata</t>
  </si>
  <si>
    <t>Pluchea viscida</t>
  </si>
  <si>
    <t>Pluchea purpurascens var. succulenta</t>
  </si>
  <si>
    <t>Poa alpina ssp. vivipara</t>
  </si>
  <si>
    <t>Poa alpina var. vivipara</t>
  </si>
  <si>
    <t>Poa vivipara</t>
  </si>
  <si>
    <t>Poa annua var. aquatica</t>
  </si>
  <si>
    <t>Poa annua var. reptans</t>
  </si>
  <si>
    <t>Poa pseudopratensis</t>
  </si>
  <si>
    <t>Poa flexuosa</t>
  </si>
  <si>
    <t>Poa brachyphylla</t>
  </si>
  <si>
    <t>Poa interior</t>
  </si>
  <si>
    <t>Poa nemoralis var. interior</t>
  </si>
  <si>
    <t>Poa crocata</t>
  </si>
  <si>
    <t>Poa eyerdamii</t>
  </si>
  <si>
    <t>Poa triflora</t>
  </si>
  <si>
    <t>Poa pratensis var. alpigena</t>
  </si>
  <si>
    <t>Poa agassizensis</t>
  </si>
  <si>
    <t>Poa pratensis ssp. agassizensis</t>
  </si>
  <si>
    <t>Poa pratensis ssp. angustifolia</t>
  </si>
  <si>
    <t>Poa pratensis var. angustifolia</t>
  </si>
  <si>
    <t>Poa pratensis var. domestica</t>
  </si>
  <si>
    <t>Poa pratensis var. gelida</t>
  </si>
  <si>
    <t>Poa pratensis var. iantha</t>
  </si>
  <si>
    <t>Poa debilis</t>
  </si>
  <si>
    <t>Poa languida</t>
  </si>
  <si>
    <t>Poa saltuensis var. microlepis</t>
  </si>
  <si>
    <t>Festuca oregona</t>
  </si>
  <si>
    <t>Poa ampla</t>
  </si>
  <si>
    <t>Poa brachyglossa</t>
  </si>
  <si>
    <t>Poa buckleyana</t>
  </si>
  <si>
    <t>Poa canbyi</t>
  </si>
  <si>
    <t>Poa confusa</t>
  </si>
  <si>
    <t>Poa englishii</t>
  </si>
  <si>
    <t>Poa gracillima</t>
  </si>
  <si>
    <t>Poa gracillima var. multnomae</t>
  </si>
  <si>
    <t>Poa incurva</t>
  </si>
  <si>
    <t>Poa juncifolia</t>
  </si>
  <si>
    <t>Poa juncifolia ssp. porteri</t>
  </si>
  <si>
    <t>Poa juncifolia var. ampla</t>
  </si>
  <si>
    <t>Poa juncifolia var. juncifolia</t>
  </si>
  <si>
    <t>Poa laevigata</t>
  </si>
  <si>
    <t>Poa nevadensis</t>
  </si>
  <si>
    <t>Poa nevadensis var. juncifolia</t>
  </si>
  <si>
    <t>Poa orcuttiana</t>
  </si>
  <si>
    <t>Poa sandbergii</t>
  </si>
  <si>
    <t>Poa scabrella</t>
  </si>
  <si>
    <t>Poa secunda ssp. juncifolia</t>
  </si>
  <si>
    <t>Poa secunda ssp. secunda</t>
  </si>
  <si>
    <t>Poa secunda var. elongata</t>
  </si>
  <si>
    <t>Poa secunda var. incurva</t>
  </si>
  <si>
    <t>Poa secunda var. stenophylla</t>
  </si>
  <si>
    <t>Poa stenantha var. sandbergii</t>
  </si>
  <si>
    <t>Poa attica</t>
  </si>
  <si>
    <t>Podostemum abrotanoides</t>
  </si>
  <si>
    <t>Pogonia ophioglossoides var. brachypogon</t>
  </si>
  <si>
    <t>Polanisia graveolens</t>
  </si>
  <si>
    <t>Polanisia dodecandra var. trachysperma</t>
  </si>
  <si>
    <t>Polanisia trachysperma</t>
  </si>
  <si>
    <t>Cristatella jamesii</t>
  </si>
  <si>
    <t>Polemonium caeruleum var. album</t>
  </si>
  <si>
    <t>Polemoniella micrantha</t>
  </si>
  <si>
    <t>Polemonium occidentale var. lacustre</t>
  </si>
  <si>
    <t>Polemonium caeruleum ssp. vanbruntiae</t>
  </si>
  <si>
    <t>Polycnemum arvense var. simplex</t>
  </si>
  <si>
    <t>Polygala verticillata var. ambigua</t>
  </si>
  <si>
    <t>Polygala verticillata var. dolichoptera</t>
  </si>
  <si>
    <t>Galypola incarnata</t>
  </si>
  <si>
    <t>Pylostachya lutea</t>
  </si>
  <si>
    <t>Polygala harperi</t>
  </si>
  <si>
    <t>Triclisperma paucifolia</t>
  </si>
  <si>
    <t>Polygala aboriginum</t>
  </si>
  <si>
    <t>Polygala polygama var. obtusata</t>
  </si>
  <si>
    <t>Polygala polygama var. ramulosa</t>
  </si>
  <si>
    <t>Polygala viridescens</t>
  </si>
  <si>
    <t>Polygala senega var. latifolia</t>
  </si>
  <si>
    <t>Polygala verticillata var. sphenostachya</t>
  </si>
  <si>
    <t>Polygala pretzii</t>
  </si>
  <si>
    <t>Convallaria biflora</t>
  </si>
  <si>
    <t>Polygonatum canaliculatum</t>
  </si>
  <si>
    <t>Polygonatum melleum</t>
  </si>
  <si>
    <t>Polygonatum latifolium</t>
  </si>
  <si>
    <t>Delopyrum articulatum</t>
  </si>
  <si>
    <t>Polygonum articulatum</t>
  </si>
  <si>
    <t>Polygonum erectum ssp. achoreum</t>
  </si>
  <si>
    <t>Persicaria amphibia</t>
  </si>
  <si>
    <t>Persicaria amphibia var. emersa</t>
  </si>
  <si>
    <t>Persicaria coccinea</t>
  </si>
  <si>
    <t>Persicaria muehlenbergii</t>
  </si>
  <si>
    <t>Polygonum amphibium var. coccineum</t>
  </si>
  <si>
    <t>Polygonum coccineum</t>
  </si>
  <si>
    <t>Polygonum coccineum var. pratincola</t>
  </si>
  <si>
    <t>Polygonum coccineum var. terrestre</t>
  </si>
  <si>
    <t>Polygonum muehlenbergii</t>
  </si>
  <si>
    <t>Polygonum muehlenbergii var. terrestre</t>
  </si>
  <si>
    <t>Persicaria amphibia var. stipulacea</t>
  </si>
  <si>
    <t>Persicaria mesochora</t>
  </si>
  <si>
    <t>Persicaria nebraskensis</t>
  </si>
  <si>
    <t>Polygonum amphibium ssp. laevimarginatum</t>
  </si>
  <si>
    <t>Polygonum amphibium var. hartwrightii</t>
  </si>
  <si>
    <t>Polygonum coccineum var. rigidulum</t>
  </si>
  <si>
    <t>Polygonum fluitans</t>
  </si>
  <si>
    <t>Polygonum hartwrightii</t>
  </si>
  <si>
    <t>Polygonum inundatum</t>
  </si>
  <si>
    <t>Polygonum natans</t>
  </si>
  <si>
    <t>Polygonum aequale</t>
  </si>
  <si>
    <t>Polygonum aviculare var. arenastrum</t>
  </si>
  <si>
    <t>Polygonum montereyense</t>
  </si>
  <si>
    <t>Persicaria arifolia</t>
  </si>
  <si>
    <t>Polygonum arifolium var. lentiforme</t>
  </si>
  <si>
    <t>Polygonum arifolium var. pubescens</t>
  </si>
  <si>
    <t>Tracaulon arifolium</t>
  </si>
  <si>
    <t>Polygonum aviculare var. vegetum</t>
  </si>
  <si>
    <t>Polygonum heterophyllum</t>
  </si>
  <si>
    <t>Polygonum monspeliense</t>
  </si>
  <si>
    <t>Bilderdykia aubertii</t>
  </si>
  <si>
    <t>Bilderdykia baldschuanica</t>
  </si>
  <si>
    <t>Fallopia aubertii</t>
  </si>
  <si>
    <t>Fallopia baldschuanica</t>
  </si>
  <si>
    <t>Polygonum aubertii</t>
  </si>
  <si>
    <t>Reynoutria baldschuanica</t>
  </si>
  <si>
    <t>Polygonum aviculare var. angustissimum</t>
  </si>
  <si>
    <t>Polygonum neglectum</t>
  </si>
  <si>
    <t>Polygonum provinciale</t>
  </si>
  <si>
    <t>Polygonum rurivagum</t>
  </si>
  <si>
    <t>Persicaria bistorta</t>
  </si>
  <si>
    <t>Polygonum aviculare var. littorale</t>
  </si>
  <si>
    <t>Polygonum littorale</t>
  </si>
  <si>
    <t>Persicaria careyi</t>
  </si>
  <si>
    <t>Polygonum caespitosum</t>
  </si>
  <si>
    <t>Persicaria caespitosa</t>
  </si>
  <si>
    <t>Persicaria caespitosa var. longiseta</t>
  </si>
  <si>
    <t>Persicaria longiseta</t>
  </si>
  <si>
    <t>Polygonum caespitosum var. longisetum</t>
  </si>
  <si>
    <t>Polygonum longisetum</t>
  </si>
  <si>
    <t>Bilderdykia cilinodis</t>
  </si>
  <si>
    <t>Bilderdykia cilinodis var. laevigata</t>
  </si>
  <si>
    <t>Fallopia cilinodis</t>
  </si>
  <si>
    <t>Polygonum cilinode var. laevigatum</t>
  </si>
  <si>
    <t>Reynoutria cilinodis</t>
  </si>
  <si>
    <t>Tiniaria cilinodis</t>
  </si>
  <si>
    <t>Bilderdykia convolvulus</t>
  </si>
  <si>
    <t>Fallopia convolvulus</t>
  </si>
  <si>
    <t>Reynoutria convolvulus</t>
  </si>
  <si>
    <t>Tiniaria convolvulus</t>
  </si>
  <si>
    <t>Fallopia japonica</t>
  </si>
  <si>
    <t>Pleuropterus cuspidatus</t>
  </si>
  <si>
    <t>Pleuropterus zuccarinii</t>
  </si>
  <si>
    <t>Polygonum cuspidatum var. compactum</t>
  </si>
  <si>
    <t>Polygonum zuccarinii</t>
  </si>
  <si>
    <t>Reynoutria japonica</t>
  </si>
  <si>
    <t>Polygonum buxiforme var. montanum</t>
  </si>
  <si>
    <t>Polygonum douglasii var. latifolium</t>
  </si>
  <si>
    <t>Polygonum emaciatum</t>
  </si>
  <si>
    <t>Polygonum montanum</t>
  </si>
  <si>
    <t>Polygonum aviculare var. erectum</t>
  </si>
  <si>
    <t>Polygonum buxifolium</t>
  </si>
  <si>
    <t>Polygonum maritimum</t>
  </si>
  <si>
    <t>Persicaria hydropiper</t>
  </si>
  <si>
    <t>Polygonum hydropiper var. projectum</t>
  </si>
  <si>
    <t>Persicaria hydropiperoides</t>
  </si>
  <si>
    <t>Persicaria hydropiperoides var. breviciliata</t>
  </si>
  <si>
    <t>Persicaria hydropiperoides var. euronotora</t>
  </si>
  <si>
    <t>Persicaria hydropiperoides var. opelousana</t>
  </si>
  <si>
    <t>Persicaria opelousana</t>
  </si>
  <si>
    <t>Persicaria paludicola</t>
  </si>
  <si>
    <t>Persicaria persicarioides</t>
  </si>
  <si>
    <t>Polygonum hydropiperoides var. adenocalyx</t>
  </si>
  <si>
    <t>Polygonum hydropiperoides var. asperifolium</t>
  </si>
  <si>
    <t>Polygonum hydropiperoides var. breviciliatum</t>
  </si>
  <si>
    <t>Polygonum hydropiperoides var. bushianum</t>
  </si>
  <si>
    <t>Polygonum hydropiperoides var. digitatum</t>
  </si>
  <si>
    <t>Polygonum hydropiperoides var. euronotorum</t>
  </si>
  <si>
    <t>Polygonum hydropiperoides var. opelousanum</t>
  </si>
  <si>
    <t>Polygonum hydropiperoides var. psilostachyum</t>
  </si>
  <si>
    <t>Polygonum hydropiperoides var. strigosum</t>
  </si>
  <si>
    <t>Polygonum opelousanum var. adenocalyx</t>
  </si>
  <si>
    <t>Polygonum persicarioides</t>
  </si>
  <si>
    <t>Persicaria incarnata</t>
  </si>
  <si>
    <t>Persicaria lapathifolia</t>
  </si>
  <si>
    <t>Persicaria tomentosa</t>
  </si>
  <si>
    <t>Polygonum incanum</t>
  </si>
  <si>
    <t>Polygonum incarnatum</t>
  </si>
  <si>
    <t>Polygonum lapathifolium ssp. pallidum</t>
  </si>
  <si>
    <t>Polygonum lapathifolium var. incanum</t>
  </si>
  <si>
    <t>Polygonum lapathifolium var. nodosum</t>
  </si>
  <si>
    <t>Polygonum lapathifolium var. ovatum</t>
  </si>
  <si>
    <t>Polygonum lapathifolium var. prostratum</t>
  </si>
  <si>
    <t>Polygonum lapathifolium var. salicifolium</t>
  </si>
  <si>
    <t>Polygonum nodosum</t>
  </si>
  <si>
    <t>Polygonum oneillii</t>
  </si>
  <si>
    <t>Polygonum pensylvanicum ssp. oneillii</t>
  </si>
  <si>
    <t>Polygonum scabrum</t>
  </si>
  <si>
    <t>Polygonum tomentosum</t>
  </si>
  <si>
    <t>Persicaria minor</t>
  </si>
  <si>
    <t>Polygonum minus var. minus</t>
  </si>
  <si>
    <t>Polygonum alatum</t>
  </si>
  <si>
    <t>Persicaria orientalis</t>
  </si>
  <si>
    <t>Polygonum spaethii</t>
  </si>
  <si>
    <t>Persicaria mississippiensis</t>
  </si>
  <si>
    <t>Persicaria pensylvanica</t>
  </si>
  <si>
    <t>Persicaria pensylvanica var. dura</t>
  </si>
  <si>
    <t>Polygonum longistylum var. omissum</t>
  </si>
  <si>
    <t>Polygonum mexicanum</t>
  </si>
  <si>
    <t>Polygonum mississippiense</t>
  </si>
  <si>
    <t>Polygonum mississippiense var. interius</t>
  </si>
  <si>
    <t>Polygonum pensylvanicum var. durum</t>
  </si>
  <si>
    <t>Polygonum pensylvanicum var. eglandulosum</t>
  </si>
  <si>
    <t>Polygonum pensylvanicum var. genuinum</t>
  </si>
  <si>
    <t>Polygonum pensylvanicum var. laevigatum</t>
  </si>
  <si>
    <t>Polygonum pensylvanicum var. rosiflorum</t>
  </si>
  <si>
    <t>Ampelygonum perfoliatum</t>
  </si>
  <si>
    <t>Persicaria maculata</t>
  </si>
  <si>
    <t>Persicaria maculosa</t>
  </si>
  <si>
    <t>Persicaria persicaria</t>
  </si>
  <si>
    <t>Persicaria ruderalis</t>
  </si>
  <si>
    <t>Persicaria ruderalis var. vulgaris</t>
  </si>
  <si>
    <t>Persicaria vulgaris</t>
  </si>
  <si>
    <t>Polygonum dubium</t>
  </si>
  <si>
    <t>Polygonum fusiforme</t>
  </si>
  <si>
    <t>Polygonum minus var. subcontinuum</t>
  </si>
  <si>
    <t>Polygonum persicaria var. angustifolium</t>
  </si>
  <si>
    <t>Polygonum persicaria var. ruderale</t>
  </si>
  <si>
    <t>Polygonum puritanorum</t>
  </si>
  <si>
    <t>Aconogonum polystachyum</t>
  </si>
  <si>
    <t>Persicaria punctata var. leptostachya</t>
  </si>
  <si>
    <t>Polygonum punctatum var. leptostachyum</t>
  </si>
  <si>
    <t>Polygonum punctatum var. parvum</t>
  </si>
  <si>
    <t>Persicaria punctata</t>
  </si>
  <si>
    <t>Persicaria punctata var. eciliata</t>
  </si>
  <si>
    <t>Polygonum acre</t>
  </si>
  <si>
    <t>Polygonum punctatum var. aquatile</t>
  </si>
  <si>
    <t>Polygonum punctatum var. ellipticum</t>
  </si>
  <si>
    <t>Polygonum punctatum var. parviflorum</t>
  </si>
  <si>
    <t>Polygonum oxyspermum ssp. raii</t>
  </si>
  <si>
    <t>Polygonum prolificum</t>
  </si>
  <si>
    <t>Polygonum allocarpum</t>
  </si>
  <si>
    <t>Polygonum atlanticum</t>
  </si>
  <si>
    <t>Polygonum autumnale</t>
  </si>
  <si>
    <t>Polygonum exsertum</t>
  </si>
  <si>
    <t>Polygonum interius</t>
  </si>
  <si>
    <t>Polygonum triangulum</t>
  </si>
  <si>
    <t>Persicaria robustior</t>
  </si>
  <si>
    <t>Polygonum punctatum var. majus</t>
  </si>
  <si>
    <t>Polygonum punctatum var. robustius</t>
  </si>
  <si>
    <t>Fallopia sachalinensis</t>
  </si>
  <si>
    <t>Reynoutria sachalinensis</t>
  </si>
  <si>
    <t>Persicaria sagittata</t>
  </si>
  <si>
    <t>Polygonum sagittatum var. gracilentum</t>
  </si>
  <si>
    <t>Tracaulon sagittatum</t>
  </si>
  <si>
    <t>Tracaulon sagittatum var. gracilentum</t>
  </si>
  <si>
    <t>Truellum sagittatum</t>
  </si>
  <si>
    <t>Bilderdykia cristata</t>
  </si>
  <si>
    <t>Bilderdykia scandens var. cristata</t>
  </si>
  <si>
    <t>Polygonum cristatum</t>
  </si>
  <si>
    <t>Reynoutria scandens var. cristata</t>
  </si>
  <si>
    <t>Tiniaria cristata</t>
  </si>
  <si>
    <t>Bilderdykia dumetorum</t>
  </si>
  <si>
    <t>Polygonum dumetorum</t>
  </si>
  <si>
    <t>Reynoutria scandens var. dumetorum</t>
  </si>
  <si>
    <t>Tiniaria dumetorum</t>
  </si>
  <si>
    <t>Bilderdykia scandens</t>
  </si>
  <si>
    <t>Fallopia scandens</t>
  </si>
  <si>
    <t>Polygonum dumetorum var. scandens</t>
  </si>
  <si>
    <t>Reynoutria scandens</t>
  </si>
  <si>
    <t>Tiniaria scandens</t>
  </si>
  <si>
    <t>Persicaria setacea</t>
  </si>
  <si>
    <t>Persicaria setacea var. interjecta</t>
  </si>
  <si>
    <t>Persicaria setacea var. tonsa</t>
  </si>
  <si>
    <t>Polygonum hydropiperoides var. setaceum</t>
  </si>
  <si>
    <t>Polygonum setaceum var. interjectum</t>
  </si>
  <si>
    <t>Polygonum setaceum var. tonsum</t>
  </si>
  <si>
    <t>Polygonum tenue var. protrusum</t>
  </si>
  <si>
    <t>Antenoron virginianum</t>
  </si>
  <si>
    <t>Persicaria virginiana</t>
  </si>
  <si>
    <t>Polygonum virginianum var. glaberrimum</t>
  </si>
  <si>
    <t>Tovara virginiana</t>
  </si>
  <si>
    <t>Tovara virginiana var. glaberrima</t>
  </si>
  <si>
    <t>Bistorta vivipara</t>
  </si>
  <si>
    <t>Persicaria vivipara</t>
  </si>
  <si>
    <t>Polygonum fugax</t>
  </si>
  <si>
    <t>Polygonum macounii</t>
  </si>
  <si>
    <t>Polygonum viviparum var. alpinum</t>
  </si>
  <si>
    <t>Polygonum viviparum var. macounii</t>
  </si>
  <si>
    <t>Polymnia canadensis var. radiata</t>
  </si>
  <si>
    <t>Polymnia radiata</t>
  </si>
  <si>
    <t>Polypodium vulgare</t>
  </si>
  <si>
    <t>Polypodium vulgare var. virginianum</t>
  </si>
  <si>
    <t>Polypogon lutosus</t>
  </si>
  <si>
    <t>Alopecurus monspeliensis</t>
  </si>
  <si>
    <t>Agrostis verticillata</t>
  </si>
  <si>
    <t>Agrostis viridis</t>
  </si>
  <si>
    <t>Polypogon semiverticillatus</t>
  </si>
  <si>
    <t>Polystichum acrostichoides var. schweinitzii</t>
  </si>
  <si>
    <t>Polystichum braunii ssp. purshii</t>
  </si>
  <si>
    <t>Polystichum braunii var. purshii</t>
  </si>
  <si>
    <t>Polystichum mohrioides var. lemmonii</t>
  </si>
  <si>
    <t>Pleiotaenia nuttallii</t>
  </si>
  <si>
    <t>Citrus trifoliata</t>
  </si>
  <si>
    <t>Pontederia cordata var. angustifolia</t>
  </si>
  <si>
    <t>Pontederia cordata var. lanceolata</t>
  </si>
  <si>
    <t>Pontederia cordata var. lancifolia</t>
  </si>
  <si>
    <t>Pontederia lanceolata</t>
  </si>
  <si>
    <t>Populus alba var. bolleana</t>
  </si>
  <si>
    <t>Populus alba var. nivea</t>
  </si>
  <si>
    <t>Populus alba var. pyramidalis</t>
  </si>
  <si>
    <t>Populus balsamifera var. candicans</t>
  </si>
  <si>
    <t>Populus balsamifera var. fernaldiana</t>
  </si>
  <si>
    <t>Populus balsamifera var. lanceolata</t>
  </si>
  <si>
    <t>Populus balsamifera var. michauxii</t>
  </si>
  <si>
    <t>Populus balsamifera var. subcordata</t>
  </si>
  <si>
    <t>Populus candicans</t>
  </si>
  <si>
    <t>Populus michauxii</t>
  </si>
  <si>
    <t>Populus tacamahaca</t>
  </si>
  <si>
    <t>Populus tacamahaca var. candicans</t>
  </si>
  <si>
    <t>Populus tacamahaca var. lanceolata</t>
  </si>
  <si>
    <t>Populus tacamahaca var. michauxii</t>
  </si>
  <si>
    <t>Populus canadensis var. eugenei</t>
  </si>
  <si>
    <t>Populus canadensis var. serotina</t>
  </si>
  <si>
    <t>Populus euramericana</t>
  </si>
  <si>
    <t>Populus alba var. canescens</t>
  </si>
  <si>
    <t>Populus hybrida</t>
  </si>
  <si>
    <t>Populus angulata</t>
  </si>
  <si>
    <t>Populus angulata var. missouriensis</t>
  </si>
  <si>
    <t>Populus balsamifera var. missouriensis</t>
  </si>
  <si>
    <t>Populus balsamifera var. pilosa</t>
  </si>
  <si>
    <t>Populus balsamifera var. virginiana</t>
  </si>
  <si>
    <t>Populus canadensis var. virginiana</t>
  </si>
  <si>
    <t>Populus deltoides var. angulata</t>
  </si>
  <si>
    <t>Populus deltoides var. missouriensis</t>
  </si>
  <si>
    <t>Populus deltoides var. pilosa</t>
  </si>
  <si>
    <t>Populus deltoides var. virginiana</t>
  </si>
  <si>
    <t>Populus nigra var. virginiana</t>
  </si>
  <si>
    <t>Populus palmeri</t>
  </si>
  <si>
    <t>Populus virginiana</t>
  </si>
  <si>
    <t>Populus virginiana var. pilosa</t>
  </si>
  <si>
    <t>Monilistus monilifera</t>
  </si>
  <si>
    <t>Populus besseyana</t>
  </si>
  <si>
    <t>Populus deltoides var. occidentalis</t>
  </si>
  <si>
    <t>Populus monilifera</t>
  </si>
  <si>
    <t>Populus occidentalis</t>
  </si>
  <si>
    <t>Populus sargentii</t>
  </si>
  <si>
    <t>Populus sargentii var. texana</t>
  </si>
  <si>
    <t>Populus texana</t>
  </si>
  <si>
    <t>Populus grandidentata var. angustata</t>
  </si>
  <si>
    <t>Populus grandidentata var. meridionalis</t>
  </si>
  <si>
    <t>Populus grandidentata var. subcordata</t>
  </si>
  <si>
    <t>Populus argentea</t>
  </si>
  <si>
    <t>Populus manitobensis</t>
  </si>
  <si>
    <t>Populus dilatata</t>
  </si>
  <si>
    <t>Populus italica</t>
  </si>
  <si>
    <t>Populus nigra var. italica</t>
  </si>
  <si>
    <t>Populus aurea</t>
  </si>
  <si>
    <t>Populus cercidiphylla</t>
  </si>
  <si>
    <t>Populus tremula ssp. tremuloides</t>
  </si>
  <si>
    <t>Populus tremuloides var. aurea</t>
  </si>
  <si>
    <t>Populus tremuloides var. cercidiphylla</t>
  </si>
  <si>
    <t>Populus tremuloides var. intermedia</t>
  </si>
  <si>
    <t>Populus tremuloides var. magnifica</t>
  </si>
  <si>
    <t>Populus tremuloides var. rhomboidea</t>
  </si>
  <si>
    <t>Populus tremuloides var. vancouveriana</t>
  </si>
  <si>
    <t>Populus vancouveriana</t>
  </si>
  <si>
    <t>Portulaca neglecta</t>
  </si>
  <si>
    <t>Portulaca oleracea ssp. granulatostellulata</t>
  </si>
  <si>
    <t>Portulaca oleracea ssp. impolita</t>
  </si>
  <si>
    <t>Portulaca oleracea ssp. nicaraguensis</t>
  </si>
  <si>
    <t>Portulaca oleracea ssp. nitida</t>
  </si>
  <si>
    <t>Portulaca oleracea ssp. papillatostellulata</t>
  </si>
  <si>
    <t>Portulaca oleracea ssp. stellata</t>
  </si>
  <si>
    <t>Portulaca retusa</t>
  </si>
  <si>
    <t>Potamogeton alpinus ssp. tenuifolius</t>
  </si>
  <si>
    <t>Potamogeton alpinus var. subellipticus</t>
  </si>
  <si>
    <t>Potamogeton alpinus var. tenuifolius</t>
  </si>
  <si>
    <t>Potamogeton diversifolius var. trichophyllus</t>
  </si>
  <si>
    <t>Potamogeton capillaceus</t>
  </si>
  <si>
    <t>Potamogeton capillaceus var. atripes</t>
  </si>
  <si>
    <t>Potamogeton diversifolius var. multidenticulatus</t>
  </si>
  <si>
    <t>Potamogeton epihydrus ssp. nuttallii</t>
  </si>
  <si>
    <t>Potamogeton epihydrus var. nuttallii</t>
  </si>
  <si>
    <t>Potamogeton epihydrus var. ramosus</t>
  </si>
  <si>
    <t>Potamogeton curtissii</t>
  </si>
  <si>
    <t>Potamogeton foliosus var. genuinus</t>
  </si>
  <si>
    <t>Potamogeton foliosus var. macellus</t>
  </si>
  <si>
    <t>Potamogeton gramineus var. graminifolius</t>
  </si>
  <si>
    <t>Potamogeton gramineus var. maximus</t>
  </si>
  <si>
    <t>Potamogeton gramineus var. myriophyllus</t>
  </si>
  <si>
    <t>Potamogeton gramineus var. typicus</t>
  </si>
  <si>
    <t>Potamogeton porteri</t>
  </si>
  <si>
    <t>Potamogeton angustifolius</t>
  </si>
  <si>
    <t>Potamogeton heterophyllus</t>
  </si>
  <si>
    <t>Potamogeton lucens</t>
  </si>
  <si>
    <t>Potamogeton americanus</t>
  </si>
  <si>
    <t>Potamogeton fluitans</t>
  </si>
  <si>
    <t>Potamogeton amplexicaulis</t>
  </si>
  <si>
    <t>Potamogeton bupleuroides</t>
  </si>
  <si>
    <t>Potamogeton perfoliatus ssp. bupleuroides</t>
  </si>
  <si>
    <t>Potamogeton perfoliatus var. bupleuroides</t>
  </si>
  <si>
    <t>Potamogeton praelongus var. angustifolius</t>
  </si>
  <si>
    <t>Potamogeton gemmiparus</t>
  </si>
  <si>
    <t>Potamogeton pusillus var. gemmiparus</t>
  </si>
  <si>
    <t>Potamogeton panormitanus</t>
  </si>
  <si>
    <t>Potamogeton panormitanus var. major</t>
  </si>
  <si>
    <t>Potamogeton panormitanus var. minor</t>
  </si>
  <si>
    <t>Potamogeton pusillus var. minor</t>
  </si>
  <si>
    <t>Potamogeton berchtoldii</t>
  </si>
  <si>
    <t>Potamogeton berchtoldii var. acuminatus</t>
  </si>
  <si>
    <t>Potamogeton berchtoldii var. colpophilus</t>
  </si>
  <si>
    <t>Potamogeton berchtoldii var. lacunatus</t>
  </si>
  <si>
    <t>Potamogeton berchtoldii var. mucronatus</t>
  </si>
  <si>
    <t>Potamogeton berchtoldii var. polyphyllus</t>
  </si>
  <si>
    <t>Potamogeton berchtoldii var. tenuissimus</t>
  </si>
  <si>
    <t>Potamogeton pusillus var. mucronatus</t>
  </si>
  <si>
    <t>Potamogeton pusillus var. tenuissimus</t>
  </si>
  <si>
    <t>Potamogeton perfoliatus ssp. richardsonii</t>
  </si>
  <si>
    <t>Potamogeton perfoliatus var. richardsonii</t>
  </si>
  <si>
    <t>Potamogeton varians</t>
  </si>
  <si>
    <t>Potamogeton dimorphus</t>
  </si>
  <si>
    <t>Potamogeton longiligulatus</t>
  </si>
  <si>
    <t>Potamogeton pusillus var. rutiloides</t>
  </si>
  <si>
    <t>Potamogeton rutilus</t>
  </si>
  <si>
    <t>Potamogeton strictifolius var. rutiloides</t>
  </si>
  <si>
    <t>Potamogeton strictifolius var. typicus</t>
  </si>
  <si>
    <t>Potamogeton compressus</t>
  </si>
  <si>
    <t>Potamogeton zosterifolius ssp. zosteriformis</t>
  </si>
  <si>
    <t>Potentilla procumbens</t>
  </si>
  <si>
    <t>Drymocallis agrimonioides</t>
  </si>
  <si>
    <t>Drymocallis arguta</t>
  </si>
  <si>
    <t>Geum agrimonioides</t>
  </si>
  <si>
    <t>Potentilla hippiana ssp. effusa</t>
  </si>
  <si>
    <t>Potentilla hippiana var. filicaulis</t>
  </si>
  <si>
    <t>Potentilla angustata</t>
  </si>
  <si>
    <t>Potentilla blasckeana</t>
  </si>
  <si>
    <t>Potentilla blasckeana var. permollis</t>
  </si>
  <si>
    <t>Potentilla etomentosa</t>
  </si>
  <si>
    <t>Potentilla fastigiata</t>
  </si>
  <si>
    <t>Potentilla glomerata</t>
  </si>
  <si>
    <t>Potentilla gracilis ssp. nuttallii</t>
  </si>
  <si>
    <t>Potentilla gracilis var. blasckeana</t>
  </si>
  <si>
    <t>Potentilla gracilis var. glabrata</t>
  </si>
  <si>
    <t>Potentilla gracilis var. nuttallii</t>
  </si>
  <si>
    <t>Potentilla gracilis var. permollis</t>
  </si>
  <si>
    <t>Potentilla gracilis var. rigida</t>
  </si>
  <si>
    <t>Potentilla indiges</t>
  </si>
  <si>
    <t>Potentilla jucunda</t>
  </si>
  <si>
    <t>Potentilla nuttallii</t>
  </si>
  <si>
    <t>Potentilla permollis</t>
  </si>
  <si>
    <t>Potentilla rectiformis</t>
  </si>
  <si>
    <t>Potentilla viridescens</t>
  </si>
  <si>
    <t>Potentilla flabelliformis</t>
  </si>
  <si>
    <t>Potentilla longipedunculata</t>
  </si>
  <si>
    <t>Potentilla macropetala</t>
  </si>
  <si>
    <t>Potentilla canescens</t>
  </si>
  <si>
    <t>Potentilla intermedia var. canescens</t>
  </si>
  <si>
    <t>Potentilla crantzii</t>
  </si>
  <si>
    <t>Potentilla maculata</t>
  </si>
  <si>
    <t>Potentilla tabernaemontani</t>
  </si>
  <si>
    <t>Potentilla verna</t>
  </si>
  <si>
    <t>Potentilla monspeliensis</t>
  </si>
  <si>
    <t>Potentilla norvegica ssp. hirsuta</t>
  </si>
  <si>
    <t>Potentilla norvegica var. hirsuta</t>
  </si>
  <si>
    <t>Potentilla norvegica var. labradorica</t>
  </si>
  <si>
    <t>Potentilla supina ssp. paradoxa</t>
  </si>
  <si>
    <t>Potentilla litoralis</t>
  </si>
  <si>
    <t>Potentilla pectinata</t>
  </si>
  <si>
    <t>Potentilla pensylvanica var. pectinata</t>
  </si>
  <si>
    <t>Potentilla atrovirens</t>
  </si>
  <si>
    <t>Potentilla bipinnatifida var. glabrata</t>
  </si>
  <si>
    <t>Potentilla pensylvanica var. atrovirens</t>
  </si>
  <si>
    <t>Potentilla pensylvanica var. glabrata</t>
  </si>
  <si>
    <t>Potentilla pensylvanica var. strigosa</t>
  </si>
  <si>
    <t>Potentilla platyloba</t>
  </si>
  <si>
    <t>Potentilla pseudosericea</t>
  </si>
  <si>
    <t>Potentilla strigosa</t>
  </si>
  <si>
    <t>Potentilla camporum</t>
  </si>
  <si>
    <t>Potentilla gracilis var. pulcherrima</t>
  </si>
  <si>
    <t>Potentilla recta var. obscura</t>
  </si>
  <si>
    <t>Potentilla recta var. pilosa</t>
  </si>
  <si>
    <t>Potentilla recta var. sulphurea</t>
  </si>
  <si>
    <t>Potentilla leucocarpa</t>
  </si>
  <si>
    <t>Potentilla rivalis var. millegrana</t>
  </si>
  <si>
    <t>Potentilla rivalis var. pentandra</t>
  </si>
  <si>
    <t>Potentilla rivalis var. rivalis</t>
  </si>
  <si>
    <t>Potentilla simplex var. argyrisma</t>
  </si>
  <si>
    <t>Potentilla simplex var. calvescens</t>
  </si>
  <si>
    <t>Potentilla simplex var. typica</t>
  </si>
  <si>
    <t>Lygodesmia exigua</t>
  </si>
  <si>
    <t>Nabalus albus</t>
  </si>
  <si>
    <t>Nabalus altissimus</t>
  </si>
  <si>
    <t>Prenanthes altissima var. cinnamomea</t>
  </si>
  <si>
    <t>Nabalus asperus</t>
  </si>
  <si>
    <t>Nabalus boottii</t>
  </si>
  <si>
    <t>Nabalus crepidineus</t>
  </si>
  <si>
    <t>Nabalus nanus</t>
  </si>
  <si>
    <t>Prenanthes trifoliolata var. nana</t>
  </si>
  <si>
    <t>Prenanthes racemosa ssp. multiflora</t>
  </si>
  <si>
    <t>Nabalus racemosus</t>
  </si>
  <si>
    <t>Prenanthes racemosa var. pinnatifida</t>
  </si>
  <si>
    <t>Nabalus integrifolius</t>
  </si>
  <si>
    <t>Nabalus serpentarius</t>
  </si>
  <si>
    <t>Prenanthes integrifolia</t>
  </si>
  <si>
    <t>Nabalus trifoliolatus</t>
  </si>
  <si>
    <t>Primula farinosa</t>
  </si>
  <si>
    <t>Primula farinosa var. macropoda</t>
  </si>
  <si>
    <t>Primula mistassinica var. macropoda</t>
  </si>
  <si>
    <t>Primula intercedens</t>
  </si>
  <si>
    <t>Primula mistassinica var. intercedens</t>
  </si>
  <si>
    <t>Primula mistassinica var. noveboracensis</t>
  </si>
  <si>
    <t>Proboscidea louisiana</t>
  </si>
  <si>
    <t>Martynia fragrans</t>
  </si>
  <si>
    <t>Proboscidea fragrans</t>
  </si>
  <si>
    <t>Martynia louisianica</t>
  </si>
  <si>
    <t>Disporum lanuginosum</t>
  </si>
  <si>
    <t>Streptopus lanuginosus</t>
  </si>
  <si>
    <t>Disporum maculatum</t>
  </si>
  <si>
    <t>Disporum trachycarpum</t>
  </si>
  <si>
    <t>Disporum trachycarpum var. subglabrum</t>
  </si>
  <si>
    <t>Proserpinaca amblyogona</t>
  </si>
  <si>
    <t>Proserpinaca palustris var. latifolia</t>
  </si>
  <si>
    <t>Proserpinaca platycarpa</t>
  </si>
  <si>
    <t>Prunella vulgaris var. elongata</t>
  </si>
  <si>
    <t>Prunella vulgaris var. lanceolata</t>
  </si>
  <si>
    <t>Prunella vulgaris var. atropurpurea</t>
  </si>
  <si>
    <t>Prunella vulgaris var. calvescens</t>
  </si>
  <si>
    <t>Prunella vulgaris var. hispida</t>
  </si>
  <si>
    <t>Prunella vulgaris var. minor</t>
  </si>
  <si>
    <t>Prunella vulgaris var. nana</t>
  </si>
  <si>
    <t>Prunella vulgaris var. parviflora</t>
  </si>
  <si>
    <t>Prunella vulgaris var. rouleauiana</t>
  </si>
  <si>
    <t>Armeniaca vulgaris</t>
  </si>
  <si>
    <t>Prunus armeniaca var. vulgaris</t>
  </si>
  <si>
    <t>Cerasus avium</t>
  </si>
  <si>
    <t>Prunus cerasifera var. pissardii</t>
  </si>
  <si>
    <t>Cerasus fruticosa</t>
  </si>
  <si>
    <t>Prunus hortulana var. mineri</t>
  </si>
  <si>
    <t>Cerasus mahaleb</t>
  </si>
  <si>
    <t>Prunus americana var. lanata</t>
  </si>
  <si>
    <t>Prunus lanata</t>
  </si>
  <si>
    <t>Prunus mexicana var. flutonensis</t>
  </si>
  <si>
    <t>Prunus mexicana var. polyandra</t>
  </si>
  <si>
    <t>Prunus pensylvanica var. mollis</t>
  </si>
  <si>
    <t>Prunus americana var. nigra</t>
  </si>
  <si>
    <t>Cerasus pensylvanica</t>
  </si>
  <si>
    <t>Prunus cuneata</t>
  </si>
  <si>
    <t>Prunus pumila var. cuneata</t>
  </si>
  <si>
    <t>Prunus pumila var. susquehanae</t>
  </si>
  <si>
    <t>Cerasus tomentosa</t>
  </si>
  <si>
    <t>Louiseania triloba</t>
  </si>
  <si>
    <t>Prunus demissa</t>
  </si>
  <si>
    <t>Prunus virginiana ssp. demissa</t>
  </si>
  <si>
    <t>Padus nana</t>
  </si>
  <si>
    <t>Padus virginiana</t>
  </si>
  <si>
    <t>Wissadula callimorpha</t>
  </si>
  <si>
    <t>Wissadula callimorpha var. friesii</t>
  </si>
  <si>
    <t>Corydalis lutea</t>
  </si>
  <si>
    <t>Gnaphalium luteoalbum</t>
  </si>
  <si>
    <t>Gnaphalium decurrens</t>
  </si>
  <si>
    <t>Gnaphalium macounii</t>
  </si>
  <si>
    <t>Pseudognaphalium viscosum</t>
  </si>
  <si>
    <t>Gnaphalium chilense var. confertifolium</t>
  </si>
  <si>
    <t>Gnaphalium stramineum</t>
  </si>
  <si>
    <t>Veronica longifolia</t>
  </si>
  <si>
    <t>Veronica spuria</t>
  </si>
  <si>
    <t>Arundinaria japonica</t>
  </si>
  <si>
    <t>Sasa japonica</t>
  </si>
  <si>
    <t>Pseudotsuga flahaultii</t>
  </si>
  <si>
    <t>Pseudotsuga menziesii var. flahaultii</t>
  </si>
  <si>
    <t>Pseudotsuga taxifolia var. glauca</t>
  </si>
  <si>
    <t>Pseudotsuga taxifolia</t>
  </si>
  <si>
    <t>Psoralea floribunda</t>
  </si>
  <si>
    <t>Psoralea obtusifolia</t>
  </si>
  <si>
    <t>Psoralea tenuiflora</t>
  </si>
  <si>
    <t>Psoralea tenuiflora var. bigelovii</t>
  </si>
  <si>
    <t>Psoralea tenuiflora var. floribunda</t>
  </si>
  <si>
    <t>Psoralidium batesii</t>
  </si>
  <si>
    <t>Ptelea tomentosa</t>
  </si>
  <si>
    <t>Ptelea baldwinii</t>
  </si>
  <si>
    <t>Ptelea microcarpa</t>
  </si>
  <si>
    <t>Ptelea serrata</t>
  </si>
  <si>
    <t>Ptelea trifoliata var. deamiana</t>
  </si>
  <si>
    <t>Pteridium latiusculum</t>
  </si>
  <si>
    <t>Pteridium latiusculum var. pseudocaudatum</t>
  </si>
  <si>
    <t>Pteris serrulata</t>
  </si>
  <si>
    <t>Phippsia nutkaensis ssp. borealis</t>
  </si>
  <si>
    <t>Phippsia sibirica</t>
  </si>
  <si>
    <t>Puccinellia coarctata</t>
  </si>
  <si>
    <t>Puccinellia coarctata var. pseudofasciculata</t>
  </si>
  <si>
    <t>Puccinellia distans var. angustifolia</t>
  </si>
  <si>
    <t>Puccinellia sibirica</t>
  </si>
  <si>
    <t>Poa distans</t>
  </si>
  <si>
    <t>Puccinellia distans var. tenuis</t>
  </si>
  <si>
    <t>Puccinellia retroflexa</t>
  </si>
  <si>
    <t>Puccinellia suksdorfii</t>
  </si>
  <si>
    <t>Glyceria borreri</t>
  </si>
  <si>
    <t>Puccinellia borreri</t>
  </si>
  <si>
    <t>Phippsia laurentiana</t>
  </si>
  <si>
    <t>Puccinellia cusickii</t>
  </si>
  <si>
    <t>Phippsia langeana</t>
  </si>
  <si>
    <t>Puccinellia distans var. minor</t>
  </si>
  <si>
    <t>Puccinellia longiglumis</t>
  </si>
  <si>
    <t>Puccinellia paupercula var. longiglumis</t>
  </si>
  <si>
    <t>Puccinellia pumila var. fernaldii</t>
  </si>
  <si>
    <t>Pueraria lobata</t>
  </si>
  <si>
    <t>Pueraria lobata var. thomsonii</t>
  </si>
  <si>
    <t>Pueraria thunbergiana</t>
  </si>
  <si>
    <t>Koellia clinopodioides</t>
  </si>
  <si>
    <t>Koellia mutica</t>
  </si>
  <si>
    <t>Koellia flexuosa</t>
  </si>
  <si>
    <t>Koellia pilosa</t>
  </si>
  <si>
    <t>Pycnanthemum pilosum</t>
  </si>
  <si>
    <t>Koellia leptodon</t>
  </si>
  <si>
    <t>Koellia verticillata</t>
  </si>
  <si>
    <t>Pycnanthemum leptodon</t>
  </si>
  <si>
    <t>Pycnanthemum virginianum var. verticillatum</t>
  </si>
  <si>
    <t>Koellia virginiana</t>
  </si>
  <si>
    <t>Cotoneaster pyracantha</t>
  </si>
  <si>
    <t>Pyrola asarifolia ssp. americana</t>
  </si>
  <si>
    <t>Pyrola obovata</t>
  </si>
  <si>
    <t>Pyrola rotundifolia ssp. americana</t>
  </si>
  <si>
    <t>Pyrola rotundifolia var. americana</t>
  </si>
  <si>
    <t>Pyrola rotundifolia var. rotundifolia</t>
  </si>
  <si>
    <t>Pyrola asarifolia var. incarnata</t>
  </si>
  <si>
    <t>Pyrola asarifolia var. ovata</t>
  </si>
  <si>
    <t>Pyrola asarifolia var. purpurea</t>
  </si>
  <si>
    <t>Pyrola californica</t>
  </si>
  <si>
    <t>Pyrola elata</t>
  </si>
  <si>
    <t>Pyrola rotundifolia ssp. asarifolia</t>
  </si>
  <si>
    <t>Pyrola uliginosa var. gracilis</t>
  </si>
  <si>
    <t>Pyrola chlorantha var. convoluta</t>
  </si>
  <si>
    <t>Pyrola chlorantha var. paucifolia</t>
  </si>
  <si>
    <t>Pyrola chlorantha var. revoluta</t>
  </si>
  <si>
    <t>Pyrola convoluta</t>
  </si>
  <si>
    <t>Pyrola oxypetala</t>
  </si>
  <si>
    <t>Pyrola virens</t>
  </si>
  <si>
    <t>Pyrola virens var. convoluta</t>
  </si>
  <si>
    <t>Pyrola virens var. saximontana</t>
  </si>
  <si>
    <t>Pyrola compacta</t>
  </si>
  <si>
    <t>Braxilia minor</t>
  </si>
  <si>
    <t>Erxlebenia minor</t>
  </si>
  <si>
    <t>Pyrola minor var. parviflora</t>
  </si>
  <si>
    <t>Quercus alba var. subcaerulea</t>
  </si>
  <si>
    <t>Quercus alba var. subflavea</t>
  </si>
  <si>
    <t>Quercus falcata var. triloba</t>
  </si>
  <si>
    <t>Quercus triloba</t>
  </si>
  <si>
    <t>Quercus hemisphaerica</t>
  </si>
  <si>
    <t>Quercus obtusa</t>
  </si>
  <si>
    <t>Quercus phellos var. laurifolia</t>
  </si>
  <si>
    <t>Quercus succulenta</t>
  </si>
  <si>
    <t>Quercus mandanensis</t>
  </si>
  <si>
    <t>Quercus macrocarpa var. oliviformis</t>
  </si>
  <si>
    <t>Quercus houstoniana</t>
  </si>
  <si>
    <t>Quercus acuminata</t>
  </si>
  <si>
    <t>Quercus alexanderi</t>
  </si>
  <si>
    <t>Quercus prinoides var. acuminata</t>
  </si>
  <si>
    <t>Quercus prinoides var. rufescens</t>
  </si>
  <si>
    <t>Quercus montana</t>
  </si>
  <si>
    <t>Quercus robur f. fastigiata</t>
  </si>
  <si>
    <t>Quercus borealis</t>
  </si>
  <si>
    <t>Quercus rubra var. borealis</t>
  </si>
  <si>
    <t>Quercus borealis var. maxima</t>
  </si>
  <si>
    <t>Quercus maxima</t>
  </si>
  <si>
    <t>Quercus schneckii</t>
  </si>
  <si>
    <t>Quercus stellata var. attenuata</t>
  </si>
  <si>
    <t>Quercus stellata var. parviloba</t>
  </si>
  <si>
    <t>Quercus velutina var. missouriensis</t>
  </si>
  <si>
    <t>Millegrana radiola</t>
  </si>
  <si>
    <t>Ranunculus abortivus ssp. acrolasius</t>
  </si>
  <si>
    <t>Ranunculus abortivus var. acrolasius</t>
  </si>
  <si>
    <t>Ranunculus abortivus var. eucyclus</t>
  </si>
  <si>
    <t>Ranunculus abortivus var. indivisus</t>
  </si>
  <si>
    <t>Ranunculus abortivus var. typicus</t>
  </si>
  <si>
    <t>Ranunculus acris ssp. strigulosus</t>
  </si>
  <si>
    <t>Ranunculus acris var. latisectus</t>
  </si>
  <si>
    <t>Ranunculus acris var. stevenii</t>
  </si>
  <si>
    <t>Ranunculus acris var. typicus</t>
  </si>
  <si>
    <t>Ranunculus acris var. villosus</t>
  </si>
  <si>
    <t>Ranunculus boreanus</t>
  </si>
  <si>
    <t>Ranunculus obtusiusculus</t>
  </si>
  <si>
    <t>Ranunculus arvensis var. tuberculatus</t>
  </si>
  <si>
    <t>Ranunculus bulbosus var. dissectus</t>
  </si>
  <si>
    <t>Ranunculus bulbosus var. valdepubens</t>
  </si>
  <si>
    <t>Cyrtorhyncha cymbalaria ssp. alpina</t>
  </si>
  <si>
    <t>Halerpestes cymbalaria</t>
  </si>
  <si>
    <t>Halerpestes cymbalaria ssp. saximontana</t>
  </si>
  <si>
    <t>Ranunculus cymbalaria ssp. saximontanus</t>
  </si>
  <si>
    <t>Ranunculus cymbalaria var. alpinus</t>
  </si>
  <si>
    <t>Ranunculus cymbalaria var. saximontanus</t>
  </si>
  <si>
    <t>Ranunculus cymbalaria var. typicus</t>
  </si>
  <si>
    <t>Ranunculus fascicularis var. apricus</t>
  </si>
  <si>
    <t>Ranunculus fascicularis var. typicus</t>
  </si>
  <si>
    <t>Ranunculus delphiniifolius</t>
  </si>
  <si>
    <t>Ranunculus filiformis</t>
  </si>
  <si>
    <t>Ranunculus flammula var. reptans</t>
  </si>
  <si>
    <t>Ranunculus reptans</t>
  </si>
  <si>
    <t>Ranunculus reptans var. filiformis</t>
  </si>
  <si>
    <t>Ranunculus reptans var. intermedius</t>
  </si>
  <si>
    <t>Ranunculus filiformis var. ovalis</t>
  </si>
  <si>
    <t>Ranunculus flammula var. angustifolius</t>
  </si>
  <si>
    <t>Ranunculus flammula var. genuinus</t>
  </si>
  <si>
    <t>Ranunculus flammula var. ovalis</t>
  </si>
  <si>
    <t>Ranunculus flammula var. samolifolius</t>
  </si>
  <si>
    <t>Ranunculus reptans var. ovalis</t>
  </si>
  <si>
    <t>Ranunculus gmelinii ssp. purshii</t>
  </si>
  <si>
    <t>Ranunculus gmelinii var. hookeri</t>
  </si>
  <si>
    <t>Ranunculus gmelinii var. limosus</t>
  </si>
  <si>
    <t>Ranunculus gmelinii var. prolificus</t>
  </si>
  <si>
    <t>Ranunculus gmelinii var. purshii</t>
  </si>
  <si>
    <t>Ranunculus gmelinii var. terrestris</t>
  </si>
  <si>
    <t>Ranunculus gmelinii var. typicus</t>
  </si>
  <si>
    <t>Ranunculus hyperboreus var. tuquetilianus</t>
  </si>
  <si>
    <t>Ranunculus limosus</t>
  </si>
  <si>
    <t>Ranunculus purshii</t>
  </si>
  <si>
    <t>Ranunculus caricetorum</t>
  </si>
  <si>
    <t>Ranunculus septentrionalis var. caricetorum</t>
  </si>
  <si>
    <t>Ranunculus siciformis</t>
  </si>
  <si>
    <t>Ranunculus hispidus var. eurylobus</t>
  </si>
  <si>
    <t>Ranunculus hispidus var. falsus</t>
  </si>
  <si>
    <t>Ranunculus hispidus var. greenmanii</t>
  </si>
  <si>
    <t>Ranunculus hispidus var. marilandicus</t>
  </si>
  <si>
    <t>Ranunculus hispidus var. typicus</t>
  </si>
  <si>
    <t>Ranunculus carolinianus var. villicaulis</t>
  </si>
  <si>
    <t>Ranunculus nitidus</t>
  </si>
  <si>
    <t>Ranunculus palmatus</t>
  </si>
  <si>
    <t>Ranunculus septentrionalis var. nitidus</t>
  </si>
  <si>
    <t>Ranunculus septentrionalis var. pterocarpus</t>
  </si>
  <si>
    <t>Coptidium lapponicum</t>
  </si>
  <si>
    <t>Batrachium circinatum</t>
  </si>
  <si>
    <t>Batrachium circinatum ssp. subrigidum</t>
  </si>
  <si>
    <t>Batrachium longirostre</t>
  </si>
  <si>
    <t>Ranunculus amphibius</t>
  </si>
  <si>
    <t>Ranunculus aquatilis var. diffusus</t>
  </si>
  <si>
    <t>Ranunculus aquatilis var. longirostris</t>
  </si>
  <si>
    <t>Ranunculus aquatilis var. subrigidus</t>
  </si>
  <si>
    <t>Ranunculus circinatus</t>
  </si>
  <si>
    <t>Ranunculus circinatus var. subrigidus</t>
  </si>
  <si>
    <t>Ranunculus usneoides</t>
  </si>
  <si>
    <t>Ranunculus macounii var. oreganus</t>
  </si>
  <si>
    <t>Ranunculus micranthus var. cymbalistes</t>
  </si>
  <si>
    <t>Ranunculus micranthus var. delitescens</t>
  </si>
  <si>
    <t>Ranunculus lindheimeri</t>
  </si>
  <si>
    <t>Ranunculus oblongifolius</t>
  </si>
  <si>
    <t>Ranunculus pusillus var. lindheimeri</t>
  </si>
  <si>
    <t>Ranunculus pusillus var. typicus</t>
  </si>
  <si>
    <t>Ranunculus recurvatus var. adpressipilis</t>
  </si>
  <si>
    <t>Ranunculus recurvatus var. typicus</t>
  </si>
  <si>
    <t>Ranunculus repens var. degeneratus</t>
  </si>
  <si>
    <t>Ranunculus repens var. erectus</t>
  </si>
  <si>
    <t>Ranunculus repens var. glabratus</t>
  </si>
  <si>
    <t>Ranunculus repens var. linearilobus</t>
  </si>
  <si>
    <t>Ranunculus repens var. pleniflorus</t>
  </si>
  <si>
    <t>Ranunculus repens var. typicus</t>
  </si>
  <si>
    <t>Ranunculus repens var. villosus</t>
  </si>
  <si>
    <t>Ranunculus ovalis</t>
  </si>
  <si>
    <t>Ranunculus parvulus</t>
  </si>
  <si>
    <t>Ranunculus sceleratus ssp. multifidus</t>
  </si>
  <si>
    <t>Hecatonia scelerata</t>
  </si>
  <si>
    <t>Ranunculus sceleratus var. typicus</t>
  </si>
  <si>
    <t>Batrachium flaccidum</t>
  </si>
  <si>
    <t>Batrachium porteri</t>
  </si>
  <si>
    <t>Batrachium trichophyllum</t>
  </si>
  <si>
    <t>Ranunculus aquatilis var. calvescens</t>
  </si>
  <si>
    <t>Ranunculus aquatilis var. capillaceus</t>
  </si>
  <si>
    <t>Ranunculus aquatilis var. harrisii</t>
  </si>
  <si>
    <t>Ranunculus aquatilis var. lalondei</t>
  </si>
  <si>
    <t>Ranunculus aquatilis var. porteri</t>
  </si>
  <si>
    <t>Ranunculus aquatilis var. trichophyllus</t>
  </si>
  <si>
    <t>Ranunculus flaccidus</t>
  </si>
  <si>
    <t>Ranunculus trichophyllus var. calvescens</t>
  </si>
  <si>
    <t>Ranunculus trichophyllus var. typicus</t>
  </si>
  <si>
    <t>Raphanus raphanistrum var. sativus</t>
  </si>
  <si>
    <t>Myagrum rugosum</t>
  </si>
  <si>
    <t>Rapistrum rugosum ssp. linnaeanum</t>
  </si>
  <si>
    <t>Rapistrum rugosum ssp. orientale</t>
  </si>
  <si>
    <t>Rapistrum rugosum ssp. rugosum</t>
  </si>
  <si>
    <t>Lepachys columnaris</t>
  </si>
  <si>
    <t>Lepachys columnifera</t>
  </si>
  <si>
    <t>Ratibida columnaris</t>
  </si>
  <si>
    <t>Ratibida columnaris var. pulcherrima</t>
  </si>
  <si>
    <t>Rudbeckia columnaris</t>
  </si>
  <si>
    <t>Rudbeckia columnifera</t>
  </si>
  <si>
    <t>Lepachys pinnata</t>
  </si>
  <si>
    <t>Rudbeckia pinnata</t>
  </si>
  <si>
    <t>Reseda luteola ssp. gussonei</t>
  </si>
  <si>
    <t>Rhamnus lanceolata var. glabrata</t>
  </si>
  <si>
    <t>Rheum rhaponticum</t>
  </si>
  <si>
    <t>Rhexia interior</t>
  </si>
  <si>
    <t>Rhexia delicatula</t>
  </si>
  <si>
    <t>Rhexia filiformis</t>
  </si>
  <si>
    <t>Rhexia lanceolata</t>
  </si>
  <si>
    <t>Rhexia mariana var. exalbida</t>
  </si>
  <si>
    <t>Rhexia mariana var. leiosperma</t>
  </si>
  <si>
    <t>Rhexia ventricosa</t>
  </si>
  <si>
    <t>Rhexia stricta</t>
  </si>
  <si>
    <t>Rhexia virginica var. purshii</t>
  </si>
  <si>
    <t>Rhexia virginica var. septemnervia</t>
  </si>
  <si>
    <t>Rhinanthus alectorolophus</t>
  </si>
  <si>
    <t>Rhinanthus arcticus</t>
  </si>
  <si>
    <t>Rhinanthus borealis</t>
  </si>
  <si>
    <t>Rhinanthus groenlandicus</t>
  </si>
  <si>
    <t>Rhinanthus minor ssp. borealis</t>
  </si>
  <si>
    <t>Rhinanthus borealis ssp. kyrolliae</t>
  </si>
  <si>
    <t>Rhinanthus crista-galli var. fallax</t>
  </si>
  <si>
    <t>Rhinanthus kyrolliae</t>
  </si>
  <si>
    <t>Rhinanthus rigidus</t>
  </si>
  <si>
    <t>Rhinanthus stenophyllus</t>
  </si>
  <si>
    <t>Sedum integrifolium ssp. leedyi</t>
  </si>
  <si>
    <t>Sedum roseum var. leedyi</t>
  </si>
  <si>
    <t>Rhodiola roanensis</t>
  </si>
  <si>
    <t>Sedum rosea var. roanense</t>
  </si>
  <si>
    <t>Sedum roseum</t>
  </si>
  <si>
    <t>Sedum roseum var. roanense</t>
  </si>
  <si>
    <t>Azalea arborescens</t>
  </si>
  <si>
    <t>Rhododendron arborescens var. richardsonii</t>
  </si>
  <si>
    <t>Azalea calendulacea</t>
  </si>
  <si>
    <t>Azalea lutea</t>
  </si>
  <si>
    <t>Azalea canadensis</t>
  </si>
  <si>
    <t>Rhodora canadensis</t>
  </si>
  <si>
    <t>Azalea candida</t>
  </si>
  <si>
    <t>Azalea canescens</t>
  </si>
  <si>
    <t>Azalea canescens var. subglabra</t>
  </si>
  <si>
    <t>Rhododendron candidum</t>
  </si>
  <si>
    <t>Rhododendron canescens var. candidum</t>
  </si>
  <si>
    <t>Rhododendron canescens var. subglabrum</t>
  </si>
  <si>
    <t>Azalea japonica</t>
  </si>
  <si>
    <t>Rhododendron ashleyi</t>
  </si>
  <si>
    <t>Azalea nudiflora</t>
  </si>
  <si>
    <t>Rhododendron nudiflorum</t>
  </si>
  <si>
    <t>Rhododendron nudiflorum var. glandiferum</t>
  </si>
  <si>
    <t>Rhododendron periclymenoides var. eglandulosum</t>
  </si>
  <si>
    <t>Azalea prinophylla</t>
  </si>
  <si>
    <t>Rhododendron nudiflorum var. roseum</t>
  </si>
  <si>
    <t>Rhododendron roseum</t>
  </si>
  <si>
    <t>Biltia vaseyi</t>
  </si>
  <si>
    <t>Azalea serrulata</t>
  </si>
  <si>
    <t>Azalea viscosa</t>
  </si>
  <si>
    <t>Rhododendron coryi</t>
  </si>
  <si>
    <t>Rhododendron viscosum var. aemulans</t>
  </si>
  <si>
    <t>Rhododendron viscosum var. glaucum</t>
  </si>
  <si>
    <t>Rhododendron viscosum var. montanum</t>
  </si>
  <si>
    <t>Rhododendron viscosum var. nitidum</t>
  </si>
  <si>
    <t>Rhododendron viscosum var. serrulatum</t>
  </si>
  <si>
    <t>Rhododendron viscosum var. tomentosum</t>
  </si>
  <si>
    <t>Rhodotypos tetrapetalus</t>
  </si>
  <si>
    <t>Rhus arenaria</t>
  </si>
  <si>
    <t>Rhus trilobata var. arenaria</t>
  </si>
  <si>
    <t>Rhus aromatica var. illinoensis</t>
  </si>
  <si>
    <t>Schmaltzia crenata</t>
  </si>
  <si>
    <t>Rhus aromatica ssp. serotina</t>
  </si>
  <si>
    <t>Rhus trilobata var. serotina</t>
  </si>
  <si>
    <t>Rhus copallina</t>
  </si>
  <si>
    <t>Rhus borealis</t>
  </si>
  <si>
    <t>Rhus calophylla</t>
  </si>
  <si>
    <t>Rhus glabra var. cismontana</t>
  </si>
  <si>
    <t>Rhus glabra var. laciniata</t>
  </si>
  <si>
    <t>Rhus glabra var. occidentalis</t>
  </si>
  <si>
    <t>Rhus glabra var. borealis</t>
  </si>
  <si>
    <t>Datisca hirta</t>
  </si>
  <si>
    <t>Rhus hirta</t>
  </si>
  <si>
    <t>Rhus typhina var. laciniata</t>
  </si>
  <si>
    <t>Rhynchospora luquillensis</t>
  </si>
  <si>
    <t>Rhynchospora capillacea var. leviseta</t>
  </si>
  <si>
    <t>Rhynchospora glomerata var. capitellata</t>
  </si>
  <si>
    <t>Rhynchospora glomerata var. minor</t>
  </si>
  <si>
    <t>Rhynchospora axillaris</t>
  </si>
  <si>
    <t>Rhynchospora cephalantha var. attenuata</t>
  </si>
  <si>
    <t>Rhynchospora cephalantha var. pleiocephala</t>
  </si>
  <si>
    <t>Rhynchospora cymosa</t>
  </si>
  <si>
    <t>Rhynchospora glomerata var. angusta</t>
  </si>
  <si>
    <t>Rhynchospora glomerata var. paniculata</t>
  </si>
  <si>
    <t>Rhynchospora macrostachya var. colpophila</t>
  </si>
  <si>
    <t>Psilocarya portoricensis</t>
  </si>
  <si>
    <t>Psilocarya corymbifera</t>
  </si>
  <si>
    <t>Psilocarya corymbiformis</t>
  </si>
  <si>
    <t>Psilocarya scirpoides var. grimesii</t>
  </si>
  <si>
    <t>Grossularia cynosbati</t>
  </si>
  <si>
    <t>Ribes cynosbati var. atrox</t>
  </si>
  <si>
    <t>Ribes cynosbati var. glabratum</t>
  </si>
  <si>
    <t>Ribes cynosbati var. inerme</t>
  </si>
  <si>
    <t>Ribes huronense</t>
  </si>
  <si>
    <t>Ribes prostratum</t>
  </si>
  <si>
    <t>Ribes resinosum</t>
  </si>
  <si>
    <t>Grossularia hirtella</t>
  </si>
  <si>
    <t>Ribes hirtellum var. calcicola</t>
  </si>
  <si>
    <t>Ribes hirtellum var. saxosum</t>
  </si>
  <si>
    <t>Ribes oxyacanthoides var. calcicola</t>
  </si>
  <si>
    <t>Ribes oxyacanthoides var. hirtellum</t>
  </si>
  <si>
    <t>Ribes oxyacanthoides var. saxosum</t>
  </si>
  <si>
    <t>Limnobotrya lacustris</t>
  </si>
  <si>
    <t>Ribes lacustre var. parvulum</t>
  </si>
  <si>
    <t>Ribes oxycanthoides var. lacustre</t>
  </si>
  <si>
    <t>Grossularia missouriensis</t>
  </si>
  <si>
    <t>Ribes missouriense var. ozarkanum</t>
  </si>
  <si>
    <t>Grossularia oxyacanthoides</t>
  </si>
  <si>
    <t>Grossularia rotundifolia</t>
  </si>
  <si>
    <t>Ribes stamineum</t>
  </si>
  <si>
    <t>Ribes triflorum</t>
  </si>
  <si>
    <t>Ribes sativum</t>
  </si>
  <si>
    <t>Ribes sylvestre</t>
  </si>
  <si>
    <t>Ribes vulgare</t>
  </si>
  <si>
    <t>Ribes rubrum var. alaskanum</t>
  </si>
  <si>
    <t>Ribes rubrum var. propinquum</t>
  </si>
  <si>
    <t>Ribes triste var. albinervium</t>
  </si>
  <si>
    <t>Robinia pseudoacacia var. pyramidalis</t>
  </si>
  <si>
    <t>Robinia pseudoacacia var. rectissima</t>
  </si>
  <si>
    <t>Robinia pseudoacacia f. inermis</t>
  </si>
  <si>
    <t>Nasturtium amphibium</t>
  </si>
  <si>
    <t>Sisymbrium amphibium</t>
  </si>
  <si>
    <t>Nasturtium austriacum</t>
  </si>
  <si>
    <t>Nasturtium microspermum</t>
  </si>
  <si>
    <t>Rorippa microsperma</t>
  </si>
  <si>
    <t>Radicula sinuata var. truncata</t>
  </si>
  <si>
    <t>Rorippa curvipes var. integra</t>
  </si>
  <si>
    <t>Rorippa obtusa var. integra</t>
  </si>
  <si>
    <t>Nasturtium heterophyllum</t>
  </si>
  <si>
    <t>Radicula heterophylla</t>
  </si>
  <si>
    <t>Rorippa heterophylla</t>
  </si>
  <si>
    <t>Rorippa montana</t>
  </si>
  <si>
    <t>Sisymbrium indicum</t>
  </si>
  <si>
    <t>Rorippa hispida var. glabrata</t>
  </si>
  <si>
    <t>Rorippa islandica ssp. fernaldiana</t>
  </si>
  <si>
    <t>Rorippa islandica var. fernaldiana</t>
  </si>
  <si>
    <t>Rorippa islandica var. glabra</t>
  </si>
  <si>
    <t>Rorippa islandica var. glabrata</t>
  </si>
  <si>
    <t>Rorippa palustris ssp. glabra</t>
  </si>
  <si>
    <t>Rorippa palustris var. cernua</t>
  </si>
  <si>
    <t>Rorippa palustris var. dictyota</t>
  </si>
  <si>
    <t>Rorippa palustris var. glabra</t>
  </si>
  <si>
    <t>Rorippa palustris var. glabrata</t>
  </si>
  <si>
    <t>Radicula hispida</t>
  </si>
  <si>
    <t>Rorippa hispida</t>
  </si>
  <si>
    <t>Rorippa islandica var. hispida</t>
  </si>
  <si>
    <t>Rorippa palustris var. elongata</t>
  </si>
  <si>
    <t>Rorippa palustris var. hispida</t>
  </si>
  <si>
    <t>Radicula palustris</t>
  </si>
  <si>
    <t>Rorippa islandica var. microcarpa</t>
  </si>
  <si>
    <t>Rorippa palustris var. reptabunda</t>
  </si>
  <si>
    <t>Rorippa palustris var. williamsii</t>
  </si>
  <si>
    <t>Myagrum prostratum</t>
  </si>
  <si>
    <t>Nasturtium sessiliflorum</t>
  </si>
  <si>
    <t>Radicula sessiliflora</t>
  </si>
  <si>
    <t>Nasturtium sinuatum</t>
  </si>
  <si>
    <t>Radicula sinuata</t>
  </si>
  <si>
    <t>Radicula sylvestris</t>
  </si>
  <si>
    <t>Rosa acicularis var. bourgeauiana</t>
  </si>
  <si>
    <t>Rosa acicularis var. sayana</t>
  </si>
  <si>
    <t>Rosa bourgeauiana</t>
  </si>
  <si>
    <t>Rosa collaris</t>
  </si>
  <si>
    <t>Rosa engelmannii</t>
  </si>
  <si>
    <t>Rosa sayi</t>
  </si>
  <si>
    <t>Rosa lunellii</t>
  </si>
  <si>
    <t>Rosa rydbergii</t>
  </si>
  <si>
    <t>Rosa alcea</t>
  </si>
  <si>
    <t>Rosa conjuncta</t>
  </si>
  <si>
    <t>Rosa pratincola</t>
  </si>
  <si>
    <t>Rosa suffulta</t>
  </si>
  <si>
    <t>Rosa suffulta var. relicta</t>
  </si>
  <si>
    <t>Rosa blanda var. carpohispida</t>
  </si>
  <si>
    <t>Rosa blanda var. glandulosa</t>
  </si>
  <si>
    <t>Rosa rousseauiorum</t>
  </si>
  <si>
    <t>Rosa subblanda</t>
  </si>
  <si>
    <t>Rosa williamsii</t>
  </si>
  <si>
    <t>Rosa johannensis</t>
  </si>
  <si>
    <t>Rosa corymbifera</t>
  </si>
  <si>
    <t>Rosa carolina var. deamii</t>
  </si>
  <si>
    <t>Rosa carolina var. glandulosa</t>
  </si>
  <si>
    <t>Rosa carolina var. grandiflora</t>
  </si>
  <si>
    <t>Rosa carolina var. lyonii</t>
  </si>
  <si>
    <t>Rosa carolina var. obovata</t>
  </si>
  <si>
    <t>Rosa carolina var. sabulosa</t>
  </si>
  <si>
    <t>Rosa carolina var. villosa</t>
  </si>
  <si>
    <t>Rosa lyonii</t>
  </si>
  <si>
    <t>Rosa palmeri</t>
  </si>
  <si>
    <t>Rosa serrulata</t>
  </si>
  <si>
    <t>Rosa subserrulata</t>
  </si>
  <si>
    <t>Rosa texarkana</t>
  </si>
  <si>
    <t>Rosa centifolia var. cristata</t>
  </si>
  <si>
    <t>Rosa centifolia var. muscosa</t>
  </si>
  <si>
    <t>Rosa rubiginosa</t>
  </si>
  <si>
    <t>Rosa glauca</t>
  </si>
  <si>
    <t>Rosa rubrifolia</t>
  </si>
  <si>
    <t>Rosa gallica var. gallica</t>
  </si>
  <si>
    <t>Rosa gallica var. officinalis</t>
  </si>
  <si>
    <t>Rosa gallica var. versicolor</t>
  </si>
  <si>
    <t>Rosa cathayensis</t>
  </si>
  <si>
    <t>Rosa watsoniana</t>
  </si>
  <si>
    <t>Rosa floridana</t>
  </si>
  <si>
    <t>Rosa lancifolia</t>
  </si>
  <si>
    <t>Rosa palustris var. dasistema</t>
  </si>
  <si>
    <t>Rosa rugosa var. albiflora</t>
  </si>
  <si>
    <t>Rosa rugosa f. alba</t>
  </si>
  <si>
    <t>Rosa setigera var. serena</t>
  </si>
  <si>
    <t>Rosa pimpinellifolia</t>
  </si>
  <si>
    <t>Rosa sibirica</t>
  </si>
  <si>
    <t>Rosa tomentosa var. globulosa</t>
  </si>
  <si>
    <t>Rosa pomifera</t>
  </si>
  <si>
    <t>Rosa sancti-andreae</t>
  </si>
  <si>
    <t>Rosa wichuraiana var. poteriifolia</t>
  </si>
  <si>
    <t>Rosa adenosepala</t>
  </si>
  <si>
    <t>Rosa fendleri</t>
  </si>
  <si>
    <t>Rosa hypoleuca</t>
  </si>
  <si>
    <t>Rosa macounii</t>
  </si>
  <si>
    <t>Rosa neomexicana</t>
  </si>
  <si>
    <t>Rosa standleyi</t>
  </si>
  <si>
    <t>Rosa terrens</t>
  </si>
  <si>
    <t>Rosa woodsii var. adenosepala</t>
  </si>
  <si>
    <t>Rosa woodsii var. fendleri</t>
  </si>
  <si>
    <t>Rosa woodsii var. hypoleuca</t>
  </si>
  <si>
    <t>Rosa woodsii var. macounii</t>
  </si>
  <si>
    <t>Festuca cristata</t>
  </si>
  <si>
    <t>Koeleria gerardii</t>
  </si>
  <si>
    <t>Koeleria phleoides</t>
  </si>
  <si>
    <t>Lophochloa cristata</t>
  </si>
  <si>
    <t>Rotala catholica</t>
  </si>
  <si>
    <t>Rotala dentifera</t>
  </si>
  <si>
    <t>Rotala ramosior var. interior</t>
  </si>
  <si>
    <t>Rotala ramosior var. typica</t>
  </si>
  <si>
    <t>Rubia tinctoria</t>
  </si>
  <si>
    <t>Rubus allegheniensis var. plausus</t>
  </si>
  <si>
    <t>Rubus allegheniensis var. populifolius</t>
  </si>
  <si>
    <t>Rubus attractus</t>
  </si>
  <si>
    <t>Rubus auroralis</t>
  </si>
  <si>
    <t>Rubus fissidens</t>
  </si>
  <si>
    <t>Rubus longissimus</t>
  </si>
  <si>
    <t>Rubus nigrobaccus</t>
  </si>
  <si>
    <t>Rubus nuperus</t>
  </si>
  <si>
    <t>Rubus pennus</t>
  </si>
  <si>
    <t>Rubus rappii</t>
  </si>
  <si>
    <t>Rubus separ</t>
  </si>
  <si>
    <t>Rubus marilandicus</t>
  </si>
  <si>
    <t>Rubus tumularis</t>
  </si>
  <si>
    <t>Rubus uber</t>
  </si>
  <si>
    <t>Rubus virginianus</t>
  </si>
  <si>
    <t>Rubus apianus</t>
  </si>
  <si>
    <t>Rubus barbarus</t>
  </si>
  <si>
    <t>Rubus campestris</t>
  </si>
  <si>
    <t>Rubus corei</t>
  </si>
  <si>
    <t>Rubus facetus</t>
  </si>
  <si>
    <t>Rubus fernaldianus</t>
  </si>
  <si>
    <t>Rubus impos</t>
  </si>
  <si>
    <t>Rubus independens</t>
  </si>
  <si>
    <t>Rubus licitus</t>
  </si>
  <si>
    <t>Rubus miriflorus</t>
  </si>
  <si>
    <t>Rubus paulus</t>
  </si>
  <si>
    <t>Rubus tennesseeanus</t>
  </si>
  <si>
    <t>Cylactis arctica ssp. acaulis</t>
  </si>
  <si>
    <t>Rubus arcticus var. acaulis</t>
  </si>
  <si>
    <t>Rubus abundiflorus</t>
  </si>
  <si>
    <t>Rubus betulifolius</t>
  </si>
  <si>
    <t>Rubus floridensis</t>
  </si>
  <si>
    <t>Rubus floridus</t>
  </si>
  <si>
    <t>Rubus incisifrons</t>
  </si>
  <si>
    <t>Rubus penetrans</t>
  </si>
  <si>
    <t>Rubus rhodophyllus</t>
  </si>
  <si>
    <t>Rubus flagellaris var. humifusus</t>
  </si>
  <si>
    <t>Rubus housei</t>
  </si>
  <si>
    <t>Rubus tenuicaulis</t>
  </si>
  <si>
    <t>Rubus uniflorifer</t>
  </si>
  <si>
    <t>Rubus electus</t>
  </si>
  <si>
    <t>Rubus hispidus var. blanchardianus</t>
  </si>
  <si>
    <t>Rubus argutus var. randii</t>
  </si>
  <si>
    <t>Rubus besseyi</t>
  </si>
  <si>
    <t>Rubus canadensis var. imus</t>
  </si>
  <si>
    <t>Rubus forestalis</t>
  </si>
  <si>
    <t>Rubus illustris</t>
  </si>
  <si>
    <t>Rubus irregularis</t>
  </si>
  <si>
    <t>Rubus laetabilis</t>
  </si>
  <si>
    <t>Rubus millspaughii</t>
  </si>
  <si>
    <t>Rubus randii</t>
  </si>
  <si>
    <t>Rubus conanictuensis</t>
  </si>
  <si>
    <t>Rubus chapmanii</t>
  </si>
  <si>
    <t>Rubus cuneifolius var. angustior</t>
  </si>
  <si>
    <t>Rubus cuneifolius var. spiniceps</t>
  </si>
  <si>
    <t>Rubus cuneifolius var. subellipticus</t>
  </si>
  <si>
    <t>Rubus dixiensis</t>
  </si>
  <si>
    <t>Rubus gordonii</t>
  </si>
  <si>
    <t>Rubus rosagnetis</t>
  </si>
  <si>
    <t>Rubus apparatus</t>
  </si>
  <si>
    <t>Rubus perpauper</t>
  </si>
  <si>
    <t>Rubus adirondackensis</t>
  </si>
  <si>
    <t>Rubus amabilis</t>
  </si>
  <si>
    <t>Rubus amicalis</t>
  </si>
  <si>
    <t>Rubus canadensis var. elegantulus</t>
  </si>
  <si>
    <t>Rubus proprius</t>
  </si>
  <si>
    <t>Rubus celer</t>
  </si>
  <si>
    <t>Rubus vixalacer</t>
  </si>
  <si>
    <t>Rubus dives</t>
  </si>
  <si>
    <t>Rubus alacer</t>
  </si>
  <si>
    <t>Rubus arundelanus</t>
  </si>
  <si>
    <t>Rubus arundelanus var. jeckylanus</t>
  </si>
  <si>
    <t>Rubus ashei</t>
  </si>
  <si>
    <t>Rubus bonus</t>
  </si>
  <si>
    <t>Rubus camurus</t>
  </si>
  <si>
    <t>Rubus clausenii</t>
  </si>
  <si>
    <t>Rubus connixus</t>
  </si>
  <si>
    <t>Rubus cordialis</t>
  </si>
  <si>
    <t>Rubus dissitiflorus</t>
  </si>
  <si>
    <t>Rubus exemptus</t>
  </si>
  <si>
    <t>Rubus frustratus</t>
  </si>
  <si>
    <t>Rubus geophilus</t>
  </si>
  <si>
    <t>Rubus jaysmithii var. angustior</t>
  </si>
  <si>
    <t>Rubus longipes</t>
  </si>
  <si>
    <t>Rubus maltei</t>
  </si>
  <si>
    <t>Rubus neonefrens</t>
  </si>
  <si>
    <t>Rubus occultus</t>
  </si>
  <si>
    <t>Rubus procumbens</t>
  </si>
  <si>
    <t>Rubus sailori</t>
  </si>
  <si>
    <t>Rubus serenus</t>
  </si>
  <si>
    <t>Rubus subuniflorus</t>
  </si>
  <si>
    <t>Rubus tetricus</t>
  </si>
  <si>
    <t>Rubus tracyi</t>
  </si>
  <si>
    <t>Rubus urbanianus</t>
  </si>
  <si>
    <t>Rubus villosus</t>
  </si>
  <si>
    <t>Rubus angustifoliatus</t>
  </si>
  <si>
    <t>Rubus alius</t>
  </si>
  <si>
    <t>Rubus fraternus</t>
  </si>
  <si>
    <t>Rubus ravus</t>
  </si>
  <si>
    <t>Rubus brainerdii</t>
  </si>
  <si>
    <t>Rubus cardianus</t>
  </si>
  <si>
    <t>Rubus difformis</t>
  </si>
  <si>
    <t>Rubus eriensis</t>
  </si>
  <si>
    <t>Rubus heterogeneous</t>
  </si>
  <si>
    <t>Rubus nescius</t>
  </si>
  <si>
    <t>Rubus pauxillus</t>
  </si>
  <si>
    <t>Rubus pensilvanicus var. frondosus</t>
  </si>
  <si>
    <t>Rubus pratensis</t>
  </si>
  <si>
    <t>Rubus sativus</t>
  </si>
  <si>
    <t>Rubus uniquus</t>
  </si>
  <si>
    <t>Rubus wahlii</t>
  </si>
  <si>
    <t>Rubus acadiensis</t>
  </si>
  <si>
    <t>Rubus atwoodii</t>
  </si>
  <si>
    <t>Rubus blakei</t>
  </si>
  <si>
    <t>Rubus bracteoliferus</t>
  </si>
  <si>
    <t>Rubus grandidens</t>
  </si>
  <si>
    <t>Rubus montpelierensis</t>
  </si>
  <si>
    <t>Rubus acer var. subacer</t>
  </si>
  <si>
    <t>Rubus litoreus</t>
  </si>
  <si>
    <t>Rubus hispidus var. cupulifer</t>
  </si>
  <si>
    <t>Rubus hispidus var. obovalis</t>
  </si>
  <si>
    <t>Rubus sempervirens</t>
  </si>
  <si>
    <t>Rubus greeneanus</t>
  </si>
  <si>
    <t>Rubus idaeus var. caudatus</t>
  </si>
  <si>
    <t>Rubus idaeus var. egglestonii</t>
  </si>
  <si>
    <t>Rubus idaeus var. eucyclus</t>
  </si>
  <si>
    <t>Rubus idaeus var. heterolasius</t>
  </si>
  <si>
    <t>Rubus idaeus var. peramoenus</t>
  </si>
  <si>
    <t>Rubus carolinianus</t>
  </si>
  <si>
    <t>Rubus idaeus ssp. melanolasius</t>
  </si>
  <si>
    <t>Rubus idaeus ssp. sachalinensis</t>
  </si>
  <si>
    <t>Rubus idaeus var. aculeatissimus</t>
  </si>
  <si>
    <t>Rubus idaeus var. canadensis</t>
  </si>
  <si>
    <t>Rubus idaeus var. gracilipes</t>
  </si>
  <si>
    <t>Rubus idaeus var. melanolasius</t>
  </si>
  <si>
    <t>Rubus idaeus var. melanotrachys</t>
  </si>
  <si>
    <t>Rubus idaeus var. strigosus</t>
  </si>
  <si>
    <t>Rubus melanolasius</t>
  </si>
  <si>
    <t>Rubus strigosus var. acalyphaceus</t>
  </si>
  <si>
    <t>Rubus strigosus var. arizonicus</t>
  </si>
  <si>
    <t>Rubus strigosus var. canadensis</t>
  </si>
  <si>
    <t>Rubus honorus</t>
  </si>
  <si>
    <t>Rubus janssonii</t>
  </si>
  <si>
    <t>Rubus fuscus</t>
  </si>
  <si>
    <t>Rubus jactus</t>
  </si>
  <si>
    <t>Rubus macdanielsii</t>
  </si>
  <si>
    <t>Rubus masseyi</t>
  </si>
  <si>
    <t>Rubus redundans</t>
  </si>
  <si>
    <t>Rubus sanfordii</t>
  </si>
  <si>
    <t>Rubus terraltanus</t>
  </si>
  <si>
    <t>Rubus densipubens</t>
  </si>
  <si>
    <t>Rubus fandus</t>
  </si>
  <si>
    <t>Rubus folioflorus</t>
  </si>
  <si>
    <t>Rubus pohlii</t>
  </si>
  <si>
    <t>Rubus satis</t>
  </si>
  <si>
    <t>Rubus acridens</t>
  </si>
  <si>
    <t>Rubus darlingtonii</t>
  </si>
  <si>
    <t>Rubus lepagei</t>
  </si>
  <si>
    <t>Rubus ulterior</t>
  </si>
  <si>
    <t>Rubus ablatus</t>
  </si>
  <si>
    <t>Rubus condensiflorus</t>
  </si>
  <si>
    <t>Rubus congruus</t>
  </si>
  <si>
    <t>Rubus cupressorum</t>
  </si>
  <si>
    <t>Rubus gattingeri</t>
  </si>
  <si>
    <t>Rubus interioris</t>
  </si>
  <si>
    <t>Rubus par</t>
  </si>
  <si>
    <t>Rubus praepes</t>
  </si>
  <si>
    <t>Rubus pulchriflorus</t>
  </si>
  <si>
    <t>Rubus schneckii</t>
  </si>
  <si>
    <t>Rubus senilis</t>
  </si>
  <si>
    <t>Rubus subtentus</t>
  </si>
  <si>
    <t>Rubus tantulus</t>
  </si>
  <si>
    <t>Rubus complex</t>
  </si>
  <si>
    <t>Rubus cordifrons</t>
  </si>
  <si>
    <t>Rubus florenceae</t>
  </si>
  <si>
    <t>Rubus inobvius</t>
  </si>
  <si>
    <t>Rubus clandestinus</t>
  </si>
  <si>
    <t>Rubus jejunus</t>
  </si>
  <si>
    <t>Rubus mediocris</t>
  </si>
  <si>
    <t>Rubus offectus</t>
  </si>
  <si>
    <t>Rubus schneideri</t>
  </si>
  <si>
    <t>Rubus subsolanus</t>
  </si>
  <si>
    <t>Rubus jaysmithii</t>
  </si>
  <si>
    <t>Rubus polybotrys</t>
  </si>
  <si>
    <t>Rubus peracer</t>
  </si>
  <si>
    <t>Rubus boottianus</t>
  </si>
  <si>
    <t>Rubus notatus var. boreus</t>
  </si>
  <si>
    <t>Rubus notatus var. ortus</t>
  </si>
  <si>
    <t>Rubus occidentalis var. pallidus</t>
  </si>
  <si>
    <t>Rubus fatuus</t>
  </si>
  <si>
    <t>Rubus pubescens var. paracaulis</t>
  </si>
  <si>
    <t>Rubus eflagellaris</t>
  </si>
  <si>
    <t>Rubacer parviflorus</t>
  </si>
  <si>
    <t>Rubus parviflorus var. bifarius</t>
  </si>
  <si>
    <t>Rubus parviflorus var. grandiflorus</t>
  </si>
  <si>
    <t>Rubus parviflorus var. heteradenius</t>
  </si>
  <si>
    <t>Rubus parviflorus var. hypomalacus</t>
  </si>
  <si>
    <t>Rubus parviflorus var. parvifolius</t>
  </si>
  <si>
    <t>Rubus abactus</t>
  </si>
  <si>
    <t>Rubus amnicola</t>
  </si>
  <si>
    <t>Rubus avipes</t>
  </si>
  <si>
    <t>Rubus bractealis</t>
  </si>
  <si>
    <t>Rubus orarius</t>
  </si>
  <si>
    <t>Rubus pergratus var. terrae-novae</t>
  </si>
  <si>
    <t>Rubus distinctus</t>
  </si>
  <si>
    <t>Rubus elongatus</t>
  </si>
  <si>
    <t>Rubus laevior</t>
  </si>
  <si>
    <t>Rubus sharpii</t>
  </si>
  <si>
    <t>Rubus vegrandis</t>
  </si>
  <si>
    <t>Rubus davisiorum</t>
  </si>
  <si>
    <t>Rubus armatus</t>
  </si>
  <si>
    <t>Rubus botruosus</t>
  </si>
  <si>
    <t>Rubus bretonis</t>
  </si>
  <si>
    <t>Rubus brevipedalis</t>
  </si>
  <si>
    <t>Rubus coloniatus</t>
  </si>
  <si>
    <t>Rubus exutus</t>
  </si>
  <si>
    <t>Rubus obsessus var. unilaris</t>
  </si>
  <si>
    <t>Rubus pauper</t>
  </si>
  <si>
    <t>Rubus polulus</t>
  </si>
  <si>
    <t>Rubus prior</t>
  </si>
  <si>
    <t>Rubus problematicus</t>
  </si>
  <si>
    <t>Rubus pronus</t>
  </si>
  <si>
    <t>Rubus recurvicaulis var. armatus</t>
  </si>
  <si>
    <t>Rubus rhodinsulanus</t>
  </si>
  <si>
    <t>Rubus rosendahlii</t>
  </si>
  <si>
    <t>Rubus semierectus</t>
  </si>
  <si>
    <t>Rubus usus</t>
  </si>
  <si>
    <t>Rubus varus</t>
  </si>
  <si>
    <t>Rubus victorinii</t>
  </si>
  <si>
    <t>Rubus kalamazoensis</t>
  </si>
  <si>
    <t>Rubus orbicularis</t>
  </si>
  <si>
    <t>Cylactis pubescens</t>
  </si>
  <si>
    <t>Rubus triflorus</t>
  </si>
  <si>
    <t>Rubus allegheniensis var. neoscoticus</t>
  </si>
  <si>
    <t>Rubus cauliflorus</t>
  </si>
  <si>
    <t>Rubus limulus</t>
  </si>
  <si>
    <t>Rubus perfoliosus</t>
  </si>
  <si>
    <t>Rubus pityophilus</t>
  </si>
  <si>
    <t>Rubus recurvans var. subrecurvans</t>
  </si>
  <si>
    <t>Rubus wiegandii</t>
  </si>
  <si>
    <t>Rubus onustus</t>
  </si>
  <si>
    <t>Rubus recurvicaulis var. inarmatus</t>
  </si>
  <si>
    <t>Rubus viridifrons</t>
  </si>
  <si>
    <t>Rubus flagellaris var. occidualis</t>
  </si>
  <si>
    <t>Rubus imperiorum</t>
  </si>
  <si>
    <t>Rubus injunctus</t>
  </si>
  <si>
    <t>Rubus occidualis</t>
  </si>
  <si>
    <t>Rubus pauperrimus</t>
  </si>
  <si>
    <t>Rubus pluralis</t>
  </si>
  <si>
    <t>Rubus temerarius</t>
  </si>
  <si>
    <t>Rubus pudens</t>
  </si>
  <si>
    <t>Rubus trifrons var. pudens</t>
  </si>
  <si>
    <t>Rubus benneri</t>
  </si>
  <si>
    <t>Rubus beatus</t>
  </si>
  <si>
    <t>Rubus condignus</t>
  </si>
  <si>
    <t>Rubus discretus</t>
  </si>
  <si>
    <t>Rubus groutianus</t>
  </si>
  <si>
    <t>Rubus hispidus var. suberectus</t>
  </si>
  <si>
    <t>Rubus junior</t>
  </si>
  <si>
    <t>Rubus nigricans</t>
  </si>
  <si>
    <t>Rubus ribes</t>
  </si>
  <si>
    <t>Rubus significans</t>
  </si>
  <si>
    <t>Rubus tectus</t>
  </si>
  <si>
    <t>Rubus udus</t>
  </si>
  <si>
    <t>Rubus jacens var. specialis</t>
  </si>
  <si>
    <t>Rubus mainensis</t>
  </si>
  <si>
    <t>Rubus rixosus</t>
  </si>
  <si>
    <t>Rubus oriens</t>
  </si>
  <si>
    <t>Rubus currulis</t>
  </si>
  <si>
    <t>Rubus dissensus</t>
  </si>
  <si>
    <t>Rubus spiculosus</t>
  </si>
  <si>
    <t>Rubus carpinifolius</t>
  </si>
  <si>
    <t>Rubus continentalis</t>
  </si>
  <si>
    <t>Rubus mississippianus</t>
  </si>
  <si>
    <t>Rubus okeechobeus</t>
  </si>
  <si>
    <t>Rubus rubrisetus</t>
  </si>
  <si>
    <t>Rubus tallahasseanus</t>
  </si>
  <si>
    <t>Rubus trivialis var. serosus</t>
  </si>
  <si>
    <t>Rubus associus</t>
  </si>
  <si>
    <t>Rubus humilior</t>
  </si>
  <si>
    <t>Rubus licens</t>
  </si>
  <si>
    <t>Rubus localis</t>
  </si>
  <si>
    <t>Rubus abbrevians</t>
  </si>
  <si>
    <t>Rubus deaneanus</t>
  </si>
  <si>
    <t>Rubus malus</t>
  </si>
  <si>
    <t>Rubus miscix</t>
  </si>
  <si>
    <t>Rubus multilicius</t>
  </si>
  <si>
    <t>Rubus peculiaris</t>
  </si>
  <si>
    <t>Rubus perdebilis</t>
  </si>
  <si>
    <t>Rubus quebecensis</t>
  </si>
  <si>
    <t>Rubus singulus</t>
  </si>
  <si>
    <t>Rubus superioris</t>
  </si>
  <si>
    <t>Rubus unanimus</t>
  </si>
  <si>
    <t>Rubus vermontanus var. viridiflorus</t>
  </si>
  <si>
    <t>Rubus compos</t>
  </si>
  <si>
    <t>Rubus fassettii</t>
  </si>
  <si>
    <t>Rubus fulleri</t>
  </si>
  <si>
    <t>Rubus potis</t>
  </si>
  <si>
    <t>Rubus rotundior</t>
  </si>
  <si>
    <t>Rubus rowleei</t>
  </si>
  <si>
    <t>Rubus semisetosus var. wheeleri</t>
  </si>
  <si>
    <t>Rubus univocus</t>
  </si>
  <si>
    <t>Rubus conabilis</t>
  </si>
  <si>
    <t>Rubus latifoliolus</t>
  </si>
  <si>
    <t>Rubus minnesotanus</t>
  </si>
  <si>
    <t>Rubus setospinosus</t>
  </si>
  <si>
    <t>Rudbeckia deamii</t>
  </si>
  <si>
    <t>Rudbeckia acuminata</t>
  </si>
  <si>
    <t>Rudbeckia foliosa</t>
  </si>
  <si>
    <t>Rudbeckia fulgida var. spathulata</t>
  </si>
  <si>
    <t>Rudbeckia spathulata</t>
  </si>
  <si>
    <t>Rudbeckia tenax</t>
  </si>
  <si>
    <t>Rudbeckia truncata</t>
  </si>
  <si>
    <t>Rudbeckia fulgida var. sullivantii</t>
  </si>
  <si>
    <t>Rudbeckia speciosa</t>
  </si>
  <si>
    <t>Rudbeckia speciosa var. sullivantii</t>
  </si>
  <si>
    <t>Rudbeckia sullivantii</t>
  </si>
  <si>
    <t>Rudbeckia chapmanii</t>
  </si>
  <si>
    <t>Rudbeckia umbrosa</t>
  </si>
  <si>
    <t>Rudbeckia amplectens</t>
  </si>
  <si>
    <t>Rudbeckia brittonii</t>
  </si>
  <si>
    <t>Rudbeckia hirta var. brittonii</t>
  </si>
  <si>
    <t>Rudbeckia hirta var. monticola</t>
  </si>
  <si>
    <t>Rudbeckia monticola</t>
  </si>
  <si>
    <t>Rudbeckia bicolor</t>
  </si>
  <si>
    <t>Rudbeckia hirta var. corymbifera</t>
  </si>
  <si>
    <t>Rudbeckia hirta var. lanceolata</t>
  </si>
  <si>
    <t>Rudbeckia hirta var. sericea</t>
  </si>
  <si>
    <t>Rudbeckia hirta var. serotina</t>
  </si>
  <si>
    <t>Rudbeckia longipes</t>
  </si>
  <si>
    <t>Rudbeckia sericea</t>
  </si>
  <si>
    <t>Rudbeckia serotina</t>
  </si>
  <si>
    <t>Rudbeckia serotina var. corymbifera</t>
  </si>
  <si>
    <t>Rudbeckia serotina var. lanceolata</t>
  </si>
  <si>
    <t>Rudbeckia serotina var. sericea</t>
  </si>
  <si>
    <t>Rudbeckia heterophylla</t>
  </si>
  <si>
    <t>Rudbeckia laciniata var. hortensis</t>
  </si>
  <si>
    <t>Ruellia ciliosa var. longiflora</t>
  </si>
  <si>
    <t>Ruellia humilis var. calvescens</t>
  </si>
  <si>
    <t>Ruellia humilis var. depauperata</t>
  </si>
  <si>
    <t>Ruellia humilis var. expansa</t>
  </si>
  <si>
    <t>Ruellia humilis var. frondosa</t>
  </si>
  <si>
    <t>Ruellia humilis var. longiflora</t>
  </si>
  <si>
    <t>Dipteracanthus micranthus</t>
  </si>
  <si>
    <t>Dipteracanthus strepens</t>
  </si>
  <si>
    <t>Ruellia strepens var. cleistantha</t>
  </si>
  <si>
    <t>Ruellia strepens var. micrantha</t>
  </si>
  <si>
    <t>Rumex thyrsiflorus</t>
  </si>
  <si>
    <t>Acetosella acetosella</t>
  </si>
  <si>
    <t>Acetosella tenuifolia</t>
  </si>
  <si>
    <t>Acetosella vulgaris</t>
  </si>
  <si>
    <t>Rumex acetosella ssp. angiocarpus</t>
  </si>
  <si>
    <t>Rumex acetosella var. pyrenaeus</t>
  </si>
  <si>
    <t>Rumex acetosella var. tenuifolius</t>
  </si>
  <si>
    <t>Rumex angiocarpus</t>
  </si>
  <si>
    <t>Rumex tenuifolius</t>
  </si>
  <si>
    <t>Rumex pratensis</t>
  </si>
  <si>
    <t>Rumex brittanicus</t>
  </si>
  <si>
    <t>Rumex ellipticus</t>
  </si>
  <si>
    <t>Rumex aquaticus ssp. fenestratus</t>
  </si>
  <si>
    <t>Rumex aquaticus ssp. occidentalis</t>
  </si>
  <si>
    <t>Rumex fenestratus</t>
  </si>
  <si>
    <t>Rumex occidentalis var. fenestratus</t>
  </si>
  <si>
    <t>Rumex occidentalis var. labradoricus</t>
  </si>
  <si>
    <t>Rumex occidentalis var. procerus</t>
  </si>
  <si>
    <t>Rumex subalpinus</t>
  </si>
  <si>
    <t>Rumex dentatus ssp. klotzschianus</t>
  </si>
  <si>
    <t>Rumex maritimus ssp. fueginus</t>
  </si>
  <si>
    <t>Rumex maritimus var. athrix</t>
  </si>
  <si>
    <t>Rumex maritimus var. fueginus</t>
  </si>
  <si>
    <t>Rumex maritimus var. persicarioides</t>
  </si>
  <si>
    <t>Rumex persicarioides</t>
  </si>
  <si>
    <t>Acetosa oblongifolia</t>
  </si>
  <si>
    <t>Rumex obtusifolius ssp. agrestis</t>
  </si>
  <si>
    <t>Rumex obtusifolius ssp. sylvestris</t>
  </si>
  <si>
    <t>Rumex obtusifolius var. sylvestris</t>
  </si>
  <si>
    <t>Rumex pulcher ssp. divaricatus</t>
  </si>
  <si>
    <t>Rumex mexicanus var. angustifolius</t>
  </si>
  <si>
    <t>Rumex quadrangulivalvis</t>
  </si>
  <si>
    <t>Rumex salicifolius ssp. triangulivalvis</t>
  </si>
  <si>
    <t>Rumex salicifolius var. triangulivalvis</t>
  </si>
  <si>
    <t>Rumex triangulivalvis var. oreolapathum</t>
  </si>
  <si>
    <t>Rumex fascicularis</t>
  </si>
  <si>
    <t>Ruppia cirrhosa ssp. occidentalis</t>
  </si>
  <si>
    <t>Ruppia maritima var. occidentalis</t>
  </si>
  <si>
    <t>Ruppia maritima var. spiralis</t>
  </si>
  <si>
    <t>Ruppia occidentalis</t>
  </si>
  <si>
    <t>Ruppia spiralis</t>
  </si>
  <si>
    <t>Ruppia maritima var. brevirostris</t>
  </si>
  <si>
    <t>Ruppia maritima var. exigua</t>
  </si>
  <si>
    <t>Ruppia maritima var. intermedia</t>
  </si>
  <si>
    <t>Ruppia maritima var. longipes</t>
  </si>
  <si>
    <t>Ruppia maritima var. obliqua</t>
  </si>
  <si>
    <t>Ruppia maritima var. pacifica</t>
  </si>
  <si>
    <t>Ruppia maritima var. rostrata</t>
  </si>
  <si>
    <t>Ruppia maritima var. subcapitata</t>
  </si>
  <si>
    <t>Ruppia pectinata</t>
  </si>
  <si>
    <t>Sabatia campanulata var. gracilis</t>
  </si>
  <si>
    <t>Sabatia gracilis</t>
  </si>
  <si>
    <t>Chironia dodecandra</t>
  </si>
  <si>
    <t>Sabatia chloroides</t>
  </si>
  <si>
    <t>Sabatia dodecandra var. kennedyana</t>
  </si>
  <si>
    <t>Sabatia maculata</t>
  </si>
  <si>
    <t>Sabatia palmeri</t>
  </si>
  <si>
    <t>Sabatia purpusii</t>
  </si>
  <si>
    <t>Sabatia simulata</t>
  </si>
  <si>
    <t>Erianthus alopecuroides var. hirsutis</t>
  </si>
  <si>
    <t>Erianthus divaricatus</t>
  </si>
  <si>
    <t>Erianthus tracyi</t>
  </si>
  <si>
    <t>Saccharum alopecuroidum</t>
  </si>
  <si>
    <t>Erianthus giganteus var. compactus</t>
  </si>
  <si>
    <t>Erianthus laxus</t>
  </si>
  <si>
    <t>Erianthus saccharoides</t>
  </si>
  <si>
    <t>Erianthus ravennae var. purpurascens</t>
  </si>
  <si>
    <t>Holcus striatus</t>
  </si>
  <si>
    <t>Panicum aquaticum</t>
  </si>
  <si>
    <t>Sagina decumbens var. smithii</t>
  </si>
  <si>
    <t>Sagina crassicaulis var. littoralis</t>
  </si>
  <si>
    <t>Sagina littoralis</t>
  </si>
  <si>
    <t>Sagina maxima var. littorea</t>
  </si>
  <si>
    <t>Sagina nodosa var. borealis</t>
  </si>
  <si>
    <t>Sagina nodosa var. glandulosa</t>
  </si>
  <si>
    <t>Sagina nodosa var. pubescens</t>
  </si>
  <si>
    <t>Spergella nodosa</t>
  </si>
  <si>
    <t>Sagina procumbens var. compacta</t>
  </si>
  <si>
    <t>Sagittaria engelmanniana ssp. longirostra</t>
  </si>
  <si>
    <t>Sagittaria longirostra</t>
  </si>
  <si>
    <t>Sagittaria longirostra var. australis</t>
  </si>
  <si>
    <t>Sagittaria engelmanniana ssp. brevirostra</t>
  </si>
  <si>
    <t>Lophotocarpus californicus</t>
  </si>
  <si>
    <t>Lophotocarpus calycinus</t>
  </si>
  <si>
    <t>Lophotocarpus depauperatus</t>
  </si>
  <si>
    <t>Sagittaria montevidensis ssp. calycina</t>
  </si>
  <si>
    <t>Lophotocarpus spathulatus</t>
  </si>
  <si>
    <t>Lophotocarpus spongiosus</t>
  </si>
  <si>
    <t>Sagittaria montevidensis ssp. spongiosa</t>
  </si>
  <si>
    <t>Sagittaria montevidensis var. spongiosa</t>
  </si>
  <si>
    <t>Sagittaria spathulata</t>
  </si>
  <si>
    <t>Sagittaria graminea var. cristata</t>
  </si>
  <si>
    <t>Sagittaria arifolia</t>
  </si>
  <si>
    <t>Sagittaria subulata var. gracillima</t>
  </si>
  <si>
    <t>Sagittaria cycloptera</t>
  </si>
  <si>
    <t>Sagittaria eatonii</t>
  </si>
  <si>
    <t>Sagittaria chinensis</t>
  </si>
  <si>
    <t>Sagittaria esculenta</t>
  </si>
  <si>
    <t>Sagittaria latifolia var. obtusa</t>
  </si>
  <si>
    <t>Sagittaria latifolia var. pubescens</t>
  </si>
  <si>
    <t>Sagittaria obtusa</t>
  </si>
  <si>
    <t>Sagittaria ornithorhyncha</t>
  </si>
  <si>
    <t>Sagittaria planipes</t>
  </si>
  <si>
    <t>Sagittaria pubescens</t>
  </si>
  <si>
    <t>Sagittaria variabilis var. obtusa</t>
  </si>
  <si>
    <t>Sagittaria viscosa</t>
  </si>
  <si>
    <t>Sagittaria graminea var. platyphylla</t>
  </si>
  <si>
    <t>Sagittaria mohrii</t>
  </si>
  <si>
    <t>Sagittaria lorata</t>
  </si>
  <si>
    <t>Sagittaria subulata var. natans</t>
  </si>
  <si>
    <t>Sagittaria subulata var. subulata</t>
  </si>
  <si>
    <t>Sagittaria graminea var. teres</t>
  </si>
  <si>
    <t>Salicornia mucronata</t>
  </si>
  <si>
    <t>Salicornia europaea var. pachystachya</t>
  </si>
  <si>
    <t>Salicornia europaea var. simplex</t>
  </si>
  <si>
    <t>Salicornia europaea var. prostrata</t>
  </si>
  <si>
    <t>Salicornia herbacea</t>
  </si>
  <si>
    <t>Salicornia prostrata</t>
  </si>
  <si>
    <t>Salicornia ramosissima</t>
  </si>
  <si>
    <t>Salicornia europaea ssp. rubra</t>
  </si>
  <si>
    <t>Salicornia europaea var. prona</t>
  </si>
  <si>
    <t>Salix alba ssp. caerulea</t>
  </si>
  <si>
    <t>Salix alba ssp. vitellina</t>
  </si>
  <si>
    <t>Salix alba var. caerulea</t>
  </si>
  <si>
    <t>Salix alba var. calva</t>
  </si>
  <si>
    <t>Salix alba var. vitellina</t>
  </si>
  <si>
    <t>Salix vitellina</t>
  </si>
  <si>
    <t>Salix amygdaloides var. wrightii</t>
  </si>
  <si>
    <t>Salix nigra var. amygdaloides</t>
  </si>
  <si>
    <t>Salix nigra var. wrightii</t>
  </si>
  <si>
    <t>Salix wrightii</t>
  </si>
  <si>
    <t>Salix arctophila var. lejocarpa</t>
  </si>
  <si>
    <t>Salix groenlandica</t>
  </si>
  <si>
    <t>Salix groenlandica var. lejocarpa</t>
  </si>
  <si>
    <t>Salix argyrocarpa var. denudata</t>
  </si>
  <si>
    <t>Salix labradorica var. pumila</t>
  </si>
  <si>
    <t>Salix cinerea ssp. atrocinerea</t>
  </si>
  <si>
    <t>Salix cinerea ssp. oleifolia</t>
  </si>
  <si>
    <t>Salix oleifolia</t>
  </si>
  <si>
    <t>Salix bebbiana var. capreifolia</t>
  </si>
  <si>
    <t>Salix bebbiana var. depilis</t>
  </si>
  <si>
    <t>Salix bebbiana var. luxurians</t>
  </si>
  <si>
    <t>Salix bebbiana var. perrostrata</t>
  </si>
  <si>
    <t>Salix bebbiana var. projecta</t>
  </si>
  <si>
    <t>Salix depressa ssp. rostrata</t>
  </si>
  <si>
    <t>Salix livida var. occidentalis</t>
  </si>
  <si>
    <t>Salix livida var. rostrata</t>
  </si>
  <si>
    <t>Salix perrostrata</t>
  </si>
  <si>
    <t>Salix rostrata</t>
  </si>
  <si>
    <t>Salix rostrata var. capreifolia</t>
  </si>
  <si>
    <t>Salix rostrata var. luxurians</t>
  </si>
  <si>
    <t>Salix rostrata var. perrostrata</t>
  </si>
  <si>
    <t>Salix rostrata var. projecta</t>
  </si>
  <si>
    <t>Salix starkeana ssp. bebbiana</t>
  </si>
  <si>
    <t>Salix vagans var. occidentalis</t>
  </si>
  <si>
    <t>Salix vagans var. rostrata</t>
  </si>
  <si>
    <t>Salix candida var. denudata</t>
  </si>
  <si>
    <t>Salix candida var. tomentosa</t>
  </si>
  <si>
    <t>Salix candidula</t>
  </si>
  <si>
    <t>Salix amphibia</t>
  </si>
  <si>
    <t>Salix harbisonii</t>
  </si>
  <si>
    <t>Salix longipes</t>
  </si>
  <si>
    <t>Salix longipes var. pubescens</t>
  </si>
  <si>
    <t>Salix longipes var. venulosa</t>
  </si>
  <si>
    <t>Salix longipes var. wardii</t>
  </si>
  <si>
    <t>Salix nigra var. longipes</t>
  </si>
  <si>
    <t>Salix nigra var. wardii</t>
  </si>
  <si>
    <t>Salix occidentalis</t>
  </si>
  <si>
    <t>Salix occidentalis var. longipes</t>
  </si>
  <si>
    <t>Salix pitcheriana</t>
  </si>
  <si>
    <t>Salix wardii</t>
  </si>
  <si>
    <t>Salix cinerea ssp. cinerea</t>
  </si>
  <si>
    <t>Salix discolor var. latifolia</t>
  </si>
  <si>
    <t>Salix adenophylla</t>
  </si>
  <si>
    <t>Salix syrticola</t>
  </si>
  <si>
    <t>Salix ancorifera</t>
  </si>
  <si>
    <t>Salix conformis</t>
  </si>
  <si>
    <t>Salix crassa</t>
  </si>
  <si>
    <t>Salix discolor var. overi</t>
  </si>
  <si>
    <t>Salix discolor var. prinoides</t>
  </si>
  <si>
    <t>Salix discolor var. rigidior</t>
  </si>
  <si>
    <t>Salix fuscata</t>
  </si>
  <si>
    <t>Salix prinoides</t>
  </si>
  <si>
    <t>Salix sensitiva</t>
  </si>
  <si>
    <t>Salix squamata</t>
  </si>
  <si>
    <t>Salix incana</t>
  </si>
  <si>
    <t>Salix acutidens</t>
  </si>
  <si>
    <t>Salix angustata</t>
  </si>
  <si>
    <t>Salix cordata ssp. rigida</t>
  </si>
  <si>
    <t>Salix cordata var. abrasa</t>
  </si>
  <si>
    <t>Salix cordata var. angustata</t>
  </si>
  <si>
    <t>Salix cordata var. missouriensis</t>
  </si>
  <si>
    <t>Salix cordata var. rigida</t>
  </si>
  <si>
    <t>Salix cordata var. vestita</t>
  </si>
  <si>
    <t>Salix discolor var. eriocephala</t>
  </si>
  <si>
    <t>Salix missouriensis</t>
  </si>
  <si>
    <t>Salix myricoides var. angustata</t>
  </si>
  <si>
    <t>Salix myricoides var. cordata</t>
  </si>
  <si>
    <t>Salix myricoides var. rigida</t>
  </si>
  <si>
    <t>Salix rigida var. angustata</t>
  </si>
  <si>
    <t>Salix rigida var. vestita</t>
  </si>
  <si>
    <t>Salix torreyana</t>
  </si>
  <si>
    <t>Salix conifera</t>
  </si>
  <si>
    <t>Salix humilis var. angustifolia</t>
  </si>
  <si>
    <t>Salix humilis var. grandifolia</t>
  </si>
  <si>
    <t>Salix humilis var. hyporhysa</t>
  </si>
  <si>
    <t>Salix humilis var. keweenawensis</t>
  </si>
  <si>
    <t>Salix humilis var. rigidiuscula</t>
  </si>
  <si>
    <t>Salix muehlenbergiana var. angustifolia</t>
  </si>
  <si>
    <t>Salix muehlenbergiana var. grandifolia</t>
  </si>
  <si>
    <t>Salix tristis var. glabrata</t>
  </si>
  <si>
    <t>Salix alpina</t>
  </si>
  <si>
    <t>Salix humilis var. microphylla</t>
  </si>
  <si>
    <t>Salix longirostris</t>
  </si>
  <si>
    <t>Salix muehlenbergiana</t>
  </si>
  <si>
    <t>Salix recurvata</t>
  </si>
  <si>
    <t>Salix tristis</t>
  </si>
  <si>
    <t>Salix tristis var. longifolia</t>
  </si>
  <si>
    <t>Salix tristis var. microphylla</t>
  </si>
  <si>
    <t>Salix tristis var. momadelphia</t>
  </si>
  <si>
    <t>Salix exigua ssp. interior</t>
  </si>
  <si>
    <t>Salix exigua var. exterior</t>
  </si>
  <si>
    <t>Salix exigua var. pedicellata</t>
  </si>
  <si>
    <t>Salix exigua var. sericans</t>
  </si>
  <si>
    <t>Salix fluviatilis var. sericans</t>
  </si>
  <si>
    <t>Salix interior var. exterior</t>
  </si>
  <si>
    <t>Salix interior var. pedicellata</t>
  </si>
  <si>
    <t>Salix interior var. wheeleri</t>
  </si>
  <si>
    <t>Salix longifolia</t>
  </si>
  <si>
    <t>Salix longifolia var. interior</t>
  </si>
  <si>
    <t>Salix longifolia var. pedicellata</t>
  </si>
  <si>
    <t>Salix longifolia var. sericans</t>
  </si>
  <si>
    <t>Salix longifolia var. wheeleri</t>
  </si>
  <si>
    <t>Salix rubra</t>
  </si>
  <si>
    <t>Salix wheeleri</t>
  </si>
  <si>
    <t>Salix arguta var. hirtisquama</t>
  </si>
  <si>
    <t>Salix lucida var. angustifolia</t>
  </si>
  <si>
    <t>Salix lucida var. intonsa</t>
  </si>
  <si>
    <t>Salix lucida var. latifolia</t>
  </si>
  <si>
    <t>Salix lucida var. ovatifolia</t>
  </si>
  <si>
    <t>Salix pentandra var. lucida</t>
  </si>
  <si>
    <t>Salix eriocephala var. famelica</t>
  </si>
  <si>
    <t>Salix lutea var. famelica</t>
  </si>
  <si>
    <t>Salix glaucophylla var. albovestita</t>
  </si>
  <si>
    <t>Salix glaucophylloides var. albovestita</t>
  </si>
  <si>
    <t>Salix cordata var. glaucophylla</t>
  </si>
  <si>
    <t>Salix cordata var. myricoides</t>
  </si>
  <si>
    <t>Salix glaucophylla</t>
  </si>
  <si>
    <t>Salix glaucophylla var. angustifolia</t>
  </si>
  <si>
    <t>Salix glaucophylla var. brevifolia</t>
  </si>
  <si>
    <t>Salix glaucophylla var. latifolia</t>
  </si>
  <si>
    <t>Salix glaucophylloides</t>
  </si>
  <si>
    <t>Salix glaucophylloides var. brevifolia</t>
  </si>
  <si>
    <t>Salix glaucophylloides var. glaucophylla</t>
  </si>
  <si>
    <t>Salix ambigua</t>
  </si>
  <si>
    <t>Salix denudata</t>
  </si>
  <si>
    <t>Salix dubia</t>
  </si>
  <si>
    <t>Salix falcata</t>
  </si>
  <si>
    <t>Salix flavovirens</t>
  </si>
  <si>
    <t>Salix ligustrina</t>
  </si>
  <si>
    <t>Salix ludoviciana</t>
  </si>
  <si>
    <t>Salix nigra var. altissima</t>
  </si>
  <si>
    <t>Salix nigra var. brevifolia</t>
  </si>
  <si>
    <t>Salix nigra var. brevijulis</t>
  </si>
  <si>
    <t>Salix nigra var. falcata</t>
  </si>
  <si>
    <t>Salix nigra var. lindheimeri</t>
  </si>
  <si>
    <t>Salix nigra var. longifolia</t>
  </si>
  <si>
    <t>Salix nigra var. marginata</t>
  </si>
  <si>
    <t>Salix purshiana</t>
  </si>
  <si>
    <t>Salix fuscescens var. hebecarpa</t>
  </si>
  <si>
    <t>Salix hebecarpa</t>
  </si>
  <si>
    <t>Salix myrtilloides var. hypoglauca</t>
  </si>
  <si>
    <t>Salix myrtilloides var. pedicellaris</t>
  </si>
  <si>
    <t>Salix pedicellaris var. hypoglauca</t>
  </si>
  <si>
    <t>Salix pedicellaris var. tenuescens</t>
  </si>
  <si>
    <t>Salix chlorophylla var. pellita</t>
  </si>
  <si>
    <t>Salix obovata</t>
  </si>
  <si>
    <t>Salix seriocarpa</t>
  </si>
  <si>
    <t>Salix sitchensis var. pellita</t>
  </si>
  <si>
    <t>Salix blanda</t>
  </si>
  <si>
    <t>Salix elegantissima</t>
  </si>
  <si>
    <t>Salix pendulina var. blanda</t>
  </si>
  <si>
    <t>Salix pendulina var. elegantissima</t>
  </si>
  <si>
    <t>Salix gracilis</t>
  </si>
  <si>
    <t>Salix gracilis var. rosmarinoides</t>
  </si>
  <si>
    <t>Salix gracilis var. textoris</t>
  </si>
  <si>
    <t>Salix neoforbesii</t>
  </si>
  <si>
    <t>Salix petiolaris var. angustifolia</t>
  </si>
  <si>
    <t>Salix petiolaris var. gracilis</t>
  </si>
  <si>
    <t>Salix petiolaris var. rosmarinoides</t>
  </si>
  <si>
    <t>Salix petiolaris var. subsericea</t>
  </si>
  <si>
    <t>Salix sericea var. subsericea</t>
  </si>
  <si>
    <t>Salix chlorophylla</t>
  </si>
  <si>
    <t>Salix chlorophylla var. monica</t>
  </si>
  <si>
    <t>Salix chlorophylla var. nelsonii</t>
  </si>
  <si>
    <t>Salix chlorophylla var. pychnocarpa</t>
  </si>
  <si>
    <t>Salix monica</t>
  </si>
  <si>
    <t>Salix nelsonii</t>
  </si>
  <si>
    <t>Salix pennata</t>
  </si>
  <si>
    <t>Salix phylicifolia ssp. planifolia</t>
  </si>
  <si>
    <t>Salix phylicifolia var. monica</t>
  </si>
  <si>
    <t>Salix phylicifolia var. pennata</t>
  </si>
  <si>
    <t>Salix planifolia var. monica</t>
  </si>
  <si>
    <t>Salix planifolia var. nelsonii</t>
  </si>
  <si>
    <t>Salix planifolia var. pennata</t>
  </si>
  <si>
    <t>Salix pychnocarpa</t>
  </si>
  <si>
    <t>Salix barclayi var. pseudomonticola</t>
  </si>
  <si>
    <t>Salix purpurea var. nana</t>
  </si>
  <si>
    <t>Salix purpurea f. gracilis</t>
  </si>
  <si>
    <t>Salix balsamifera</t>
  </si>
  <si>
    <t>Salix balsamifera var. alpestris</t>
  </si>
  <si>
    <t>Salix balsamifera var. lanceolata</t>
  </si>
  <si>
    <t>Salix balsamifera var. vegeta</t>
  </si>
  <si>
    <t>Salix cordata var. balsamifera</t>
  </si>
  <si>
    <t>Salix pyrifolia var. lanceolata</t>
  </si>
  <si>
    <t>Salix salomonii</t>
  </si>
  <si>
    <t>Salix coactilis</t>
  </si>
  <si>
    <t>Salix grisea</t>
  </si>
  <si>
    <t>Salix pensylvanica</t>
  </si>
  <si>
    <t>Salix petiolaris var. grisea</t>
  </si>
  <si>
    <t>Salix petiolaris var. sericea</t>
  </si>
  <si>
    <t>Salix arguta var. alpigena</t>
  </si>
  <si>
    <t>Salix arguta var. pallescens</t>
  </si>
  <si>
    <t>Salix lucida var. serissima</t>
  </si>
  <si>
    <t>Salix arbuscula var. labradorica</t>
  </si>
  <si>
    <t>Salix cutleri</t>
  </si>
  <si>
    <t>Salix cutleri var. labradorica</t>
  </si>
  <si>
    <t>Salix ivigtutiana</t>
  </si>
  <si>
    <t>Salix myrsinites var. parvifolia</t>
  </si>
  <si>
    <t>Salsola caroliniana</t>
  </si>
  <si>
    <t>Salsola kali var. caroliniana</t>
  </si>
  <si>
    <t>Salsola kali var. pontica</t>
  </si>
  <si>
    <t>Salsola pontica</t>
  </si>
  <si>
    <t>Salsola australis</t>
  </si>
  <si>
    <t>Salsola iberica</t>
  </si>
  <si>
    <t>Salsola kali ssp. ruthenica</t>
  </si>
  <si>
    <t>Salsola kali ssp. tenuifolia</t>
  </si>
  <si>
    <t>Salsola kali ssp. tragus</t>
  </si>
  <si>
    <t>Salsola ruthenica</t>
  </si>
  <si>
    <t>Salvia earlei</t>
  </si>
  <si>
    <t>Salvia farinacea var. farinacea</t>
  </si>
  <si>
    <t>Salvia farinacea var. latifolia</t>
  </si>
  <si>
    <t>Salvia lancifolia</t>
  </si>
  <si>
    <t>Salvia sclarea var. turkestaniana</t>
  </si>
  <si>
    <t>Salvia nemorosa</t>
  </si>
  <si>
    <t>Salvinia rotundifolia</t>
  </si>
  <si>
    <t>Sambucus caerulea var. mexicana</t>
  </si>
  <si>
    <t>Sambucus canadensis var. laciniata</t>
  </si>
  <si>
    <t>Sambucus canadensis var. submollis</t>
  </si>
  <si>
    <t>Sambucus mexicana</t>
  </si>
  <si>
    <t>Sambucus orbiculata</t>
  </si>
  <si>
    <t>Sambucus simpsonii</t>
  </si>
  <si>
    <t>Sambucus laciniata</t>
  </si>
  <si>
    <t>Sambucus nigra var. laciniata</t>
  </si>
  <si>
    <t>Sambucus callicarpa</t>
  </si>
  <si>
    <t>Sambucus microbotrys</t>
  </si>
  <si>
    <t>Sambucus pubens</t>
  </si>
  <si>
    <t>Sambucus pubens var. arborescens</t>
  </si>
  <si>
    <t>Sambucus racemosa ssp. pubens</t>
  </si>
  <si>
    <t>Sambucus racemosa var. arborescens</t>
  </si>
  <si>
    <t>Sambucus racemosa var. leucocarpa</t>
  </si>
  <si>
    <t>Sambucus racemosa var. microbotrys</t>
  </si>
  <si>
    <t>Sambucus racemosa var. pubens</t>
  </si>
  <si>
    <t>Samolus floribundus</t>
  </si>
  <si>
    <t>Sanguinaria canadensis var. rotundifolia</t>
  </si>
  <si>
    <t>Poteridium annuum</t>
  </si>
  <si>
    <t>Sanguisorba occidentalis</t>
  </si>
  <si>
    <t>Sanguisorba canadensis ssp. latifolia</t>
  </si>
  <si>
    <t>Sanguisorba canadensis var. latifolia</t>
  </si>
  <si>
    <t>Sanguisorba sitchensis</t>
  </si>
  <si>
    <t>Sanguisorba stipulata</t>
  </si>
  <si>
    <t>Poterium polygamum</t>
  </si>
  <si>
    <t>Poterium sanguisorba</t>
  </si>
  <si>
    <t>Sanguisorba minor ssp. muricata</t>
  </si>
  <si>
    <t>Poterium officinale</t>
  </si>
  <si>
    <t>Sanguisorba microcephala</t>
  </si>
  <si>
    <t>Sanguisorba officinalis ssp. microcephala</t>
  </si>
  <si>
    <t>Sanguisorba officinalis var. polygama</t>
  </si>
  <si>
    <t>Sanicula canadensis var. floridana</t>
  </si>
  <si>
    <t>Sanicula canadensis var. typica</t>
  </si>
  <si>
    <t>Sanicula floridana</t>
  </si>
  <si>
    <t>Sanicula marilandica var. petiolulata</t>
  </si>
  <si>
    <t>Triclinium odoratum</t>
  </si>
  <si>
    <t>Sanvitalia angustifolia</t>
  </si>
  <si>
    <t>Lychnis saponaria</t>
  </si>
  <si>
    <t>Saponaria officinalis var. glaberrima</t>
  </si>
  <si>
    <t>Silene pumilio</t>
  </si>
  <si>
    <t>Arthrocnemum perenne</t>
  </si>
  <si>
    <t>Salicornia ambigua</t>
  </si>
  <si>
    <t>Sarracenia heterophylla</t>
  </si>
  <si>
    <t>Sarracenia purpurea ssp. heterophylla</t>
  </si>
  <si>
    <t>Sarracenia purpurea var. ripicola</t>
  </si>
  <si>
    <t>Sarracenia purpurea var. stolonifera</t>
  </si>
  <si>
    <t>Sarracenia purpurea var. terrae-novae</t>
  </si>
  <si>
    <t>Laurus albidus</t>
  </si>
  <si>
    <t>Laurus sassafras</t>
  </si>
  <si>
    <t>Sassafras albidum var. molle</t>
  </si>
  <si>
    <t>Sassafras officinale</t>
  </si>
  <si>
    <t>Sassafras sassafras</t>
  </si>
  <si>
    <t>Sassafras variifolium</t>
  </si>
  <si>
    <t>Leptasea aizoides</t>
  </si>
  <si>
    <t>Saxifraga cernua var. exilioides</t>
  </si>
  <si>
    <t>Hydatica foliolosa</t>
  </si>
  <si>
    <t>Saxifraga stellaris var. comosa</t>
  </si>
  <si>
    <t>Spatularia foliolosa</t>
  </si>
  <si>
    <t>Micranthes micranthidifolia</t>
  </si>
  <si>
    <t>Antiphylla oppositifolia</t>
  </si>
  <si>
    <t>Chondrosea paniculata ssp. neogaea</t>
  </si>
  <si>
    <t>Saxifraga aizoon ssp. neogaea</t>
  </si>
  <si>
    <t>Saxifraga aizoon var. neogaea</t>
  </si>
  <si>
    <t>Micranthes pensylvanica</t>
  </si>
  <si>
    <t>Saxifraga pensylvanica ssp. interior</t>
  </si>
  <si>
    <t>Saxifraga pensylvanica ssp. tenuirostrata</t>
  </si>
  <si>
    <t>Saxifraga pensylvanica var. forbesii</t>
  </si>
  <si>
    <t>Saxifraga pensylvanica var. purpuripetala</t>
  </si>
  <si>
    <t>Leptasea tricuspidata</t>
  </si>
  <si>
    <t>Micranthes virginiensis</t>
  </si>
  <si>
    <t>Bromus giganteus</t>
  </si>
  <si>
    <t>Festuca gigantea</t>
  </si>
  <si>
    <t>Lolium giganteum</t>
  </si>
  <si>
    <t>Festuca elatior ssp. arundinacea</t>
  </si>
  <si>
    <t>Festuca elatior var. arundinacea</t>
  </si>
  <si>
    <t>Festuca fenas</t>
  </si>
  <si>
    <t>Festuca uechtritziana</t>
  </si>
  <si>
    <t>Lolium arundinaceum</t>
  </si>
  <si>
    <t>Schedonorus arundinaceus</t>
  </si>
  <si>
    <t>Festuca elatior</t>
  </si>
  <si>
    <t>Lolium pratense</t>
  </si>
  <si>
    <t>Scheuchzeria americana</t>
  </si>
  <si>
    <t>Scheuchzeria palustris var. americana</t>
  </si>
  <si>
    <t>Avena torreyi</t>
  </si>
  <si>
    <t>Melica purpurascens</t>
  </si>
  <si>
    <t>Schizachne purpurascens var. pubescens</t>
  </si>
  <si>
    <t>Schizachne stricta</t>
  </si>
  <si>
    <t>Trisetum purpurascens</t>
  </si>
  <si>
    <t>Andropogon littoralis</t>
  </si>
  <si>
    <t>Andropogon scoparius var. littoralis</t>
  </si>
  <si>
    <t>Schizachyrium scoparium ssp. littorale</t>
  </si>
  <si>
    <t>Schizachyrium scoparium var. littorale</t>
  </si>
  <si>
    <t>Andropogon divergens</t>
  </si>
  <si>
    <t>Andropogon scoparius var. divergens</t>
  </si>
  <si>
    <t>Andropogon scoparius var. virilis</t>
  </si>
  <si>
    <t>Schizachyrium scoparium ssp. divergens</t>
  </si>
  <si>
    <t>Schizachyrium scoparium var. virile</t>
  </si>
  <si>
    <t>Andropogon praematurus</t>
  </si>
  <si>
    <t>Andropogon scoparius</t>
  </si>
  <si>
    <t>Andropogon scoparius var. ducis</t>
  </si>
  <si>
    <t>Andropogon scoparius var. frequens</t>
  </si>
  <si>
    <t>Andropogon scoparius var. neomexicanus</t>
  </si>
  <si>
    <t>Andropogon scoparius var. polycladus</t>
  </si>
  <si>
    <t>Andropogon scoparius var. septentrionalis</t>
  </si>
  <si>
    <t>Schizachyrium praematurum</t>
  </si>
  <si>
    <t>Schizachyrium scoparium ssp. neomexicanum</t>
  </si>
  <si>
    <t>Schizachyrium scoparium var. frequens</t>
  </si>
  <si>
    <t>Schizachyrium scoparium var. neomexicanum</t>
  </si>
  <si>
    <t>Schizachyrium scoparium var. polycladum</t>
  </si>
  <si>
    <t>Schoenoplectus lacustris ssp. acutus</t>
  </si>
  <si>
    <t>Scirpus lacustris</t>
  </si>
  <si>
    <t>Scirpus chilensis</t>
  </si>
  <si>
    <t>Scirpus conglomeratus</t>
  </si>
  <si>
    <t>Scirpus olneyi</t>
  </si>
  <si>
    <t>Scirpus pungens var. longisetus</t>
  </si>
  <si>
    <t>Scirpus scheuchzeri</t>
  </si>
  <si>
    <t>Bolboschoenus fluviatilis</t>
  </si>
  <si>
    <t>Bolboschoenus maritimus ssp. fluviatilis</t>
  </si>
  <si>
    <t>Bolboschoenus glaucus</t>
  </si>
  <si>
    <t>Scirpus maritimus var. tuberosus</t>
  </si>
  <si>
    <t>Scirpus supinus</t>
  </si>
  <si>
    <t>Scirpus supinus var. hallii</t>
  </si>
  <si>
    <t>Scirpus uninodis var. hallii</t>
  </si>
  <si>
    <t>Scirpus lacustris var. tenuiculmis</t>
  </si>
  <si>
    <t>Scirpus tenuiculmis</t>
  </si>
  <si>
    <t>Bolboschoenus maritimus</t>
  </si>
  <si>
    <t>Bolboschoenus maritimus ssp. paludosus</t>
  </si>
  <si>
    <t>Bolboschoenus maritimus var. paludosus</t>
  </si>
  <si>
    <t>Bolboschoenus paludosus</t>
  </si>
  <si>
    <t>Scirpus fernaldii</t>
  </si>
  <si>
    <t>Scirpus maritimus var. fernaldii</t>
  </si>
  <si>
    <t>Scirpus maritimus var. paludosus</t>
  </si>
  <si>
    <t>Scirpus pacificus</t>
  </si>
  <si>
    <t>Scirpus paludosus</t>
  </si>
  <si>
    <t>Scirpus paludosus var. atlanticus</t>
  </si>
  <si>
    <t>Scirpus mucronatus</t>
  </si>
  <si>
    <t>Bolboschoenus novae-angliae</t>
  </si>
  <si>
    <t>Scirpus novae-angliae</t>
  </si>
  <si>
    <t>Scirpus robustus var. novae-angliae</t>
  </si>
  <si>
    <t>Scirpus subterminalis var. cylindricus</t>
  </si>
  <si>
    <t>Scirpus americanus var. longispicatus</t>
  </si>
  <si>
    <t>Scirpus pungens var. longispicatus</t>
  </si>
  <si>
    <t>Bolboschoenus maritimus var. polyphyllus</t>
  </si>
  <si>
    <t>Scirpus americanus var. polyphyllus</t>
  </si>
  <si>
    <t>Scirpus pungens var. polyphyllus</t>
  </si>
  <si>
    <t>Schoenoplectus juncoides ssp. purshianus</t>
  </si>
  <si>
    <t>Scirpus debilis</t>
  </si>
  <si>
    <t>Scirpus hotarui</t>
  </si>
  <si>
    <t>Scirpus juncoides var. digynus</t>
  </si>
  <si>
    <t>Scirpus juncoides var. williamsii</t>
  </si>
  <si>
    <t>Scirpus smithii var. williamsii</t>
  </si>
  <si>
    <t>Bolboschoenus robustus</t>
  </si>
  <si>
    <t>Scirpus maritimus var. agonus</t>
  </si>
  <si>
    <t>Scirpus maritimus var. macrostachyus</t>
  </si>
  <si>
    <t>Scirpus smithii var. levisetus</t>
  </si>
  <si>
    <t>Scirpus smithii var. setosus</t>
  </si>
  <si>
    <t>Scirpus steinmetzii</t>
  </si>
  <si>
    <t>Schoenoplectus lacustris ssp. creber</t>
  </si>
  <si>
    <t>Schoenoplectus lacustris ssp. tabernaemontani</t>
  </si>
  <si>
    <t>Schoenoplectus lacustris ssp. validus</t>
  </si>
  <si>
    <t>Schoenoplectus validus</t>
  </si>
  <si>
    <t>Schoenoplectus validus ssp. creber</t>
  </si>
  <si>
    <t>Schoenoplectus validus ssp. luxurians</t>
  </si>
  <si>
    <t>Scirpus lacustris ssp. creber</t>
  </si>
  <si>
    <t>Scirpus lacustris ssp. glaucus</t>
  </si>
  <si>
    <t>Scirpus lacustris ssp. tabernaemontani</t>
  </si>
  <si>
    <t>Scirpus lacustris ssp. validus</t>
  </si>
  <si>
    <t>Scirpus tabernaemontani</t>
  </si>
  <si>
    <t>Scirpus validus var. creber</t>
  </si>
  <si>
    <t>Schwalbea americana var. australis</t>
  </si>
  <si>
    <t>Schwalbea australis</t>
  </si>
  <si>
    <t>Holoschoenus romanus</t>
  </si>
  <si>
    <t>Scirpus cyperinus var. brachypodus</t>
  </si>
  <si>
    <t>Scirpus cyperinus var. condensatus</t>
  </si>
  <si>
    <t>Scirpus cyperinus var. eriophorum</t>
  </si>
  <si>
    <t>Scirpus cyperinus var. laxus</t>
  </si>
  <si>
    <t>Scirpus cyperinus var. pelius</t>
  </si>
  <si>
    <t>Scirpus cyperinus var. rubricosus</t>
  </si>
  <si>
    <t>Scirpus eriophorum</t>
  </si>
  <si>
    <t>Scirpus rubricosus</t>
  </si>
  <si>
    <t>Scirpus sylvaticus</t>
  </si>
  <si>
    <t>Scirpus atrovirens var. georgianus</t>
  </si>
  <si>
    <t>Scirpus microcarpus var. longispicatus</t>
  </si>
  <si>
    <t>Scirpus microcarpus var. rubrotinctus</t>
  </si>
  <si>
    <t>Scirpus rubrotinctus</t>
  </si>
  <si>
    <t>Scirpus atrovirens var. pallidus</t>
  </si>
  <si>
    <t>Scirpus cyperinus var. pedicellatus</t>
  </si>
  <si>
    <t>Scirpus pedicellatus var. pullus</t>
  </si>
  <si>
    <t>Scirpus lineatus</t>
  </si>
  <si>
    <t>Scleranthus annuus ssp. annuus</t>
  </si>
  <si>
    <t>Scleria reticularis var. pubescens</t>
  </si>
  <si>
    <t>Scleria stevensiana</t>
  </si>
  <si>
    <t>Scleria pauciflora var. kansana</t>
  </si>
  <si>
    <t>Scleria reticularis var. pumila</t>
  </si>
  <si>
    <t>Scleria tenella</t>
  </si>
  <si>
    <t>Cynosurus durus</t>
  </si>
  <si>
    <t>Arundo festucacea</t>
  </si>
  <si>
    <t>Fluminia festucacea</t>
  </si>
  <si>
    <t>Scolymus grandiflorus</t>
  </si>
  <si>
    <t>Scorpiurus subvillosus</t>
  </si>
  <si>
    <t>Scorpiurus sulcatus</t>
  </si>
  <si>
    <t>Scrophularia leporella</t>
  </si>
  <si>
    <t>Scrophularia occidentalis</t>
  </si>
  <si>
    <t>Scrophularia pectinata</t>
  </si>
  <si>
    <t>Scutellaria epilobiifolia</t>
  </si>
  <si>
    <t>Scutellaria galericulata ssp. pubescens</t>
  </si>
  <si>
    <t>Scutellaria galericulata var. epilobiifolia</t>
  </si>
  <si>
    <t>Scutellaria galericulata var. pubescens</t>
  </si>
  <si>
    <t>Scutellaria incana ssp. hispida</t>
  </si>
  <si>
    <t>Scutellaria integrifolia var. hispida</t>
  </si>
  <si>
    <t>Scutellaria nervosa var. calvifolia</t>
  </si>
  <si>
    <t>Scutellaria ovata var. bracteata</t>
  </si>
  <si>
    <t>Scutellaria cordifolia</t>
  </si>
  <si>
    <t>Scutellaria ovata ssp. calcarea</t>
  </si>
  <si>
    <t>Scutellaria ovata ssp. mississippiensis</t>
  </si>
  <si>
    <t>Scutellaria ovata ssp. pseudovenosa</t>
  </si>
  <si>
    <t>Scutellaria ovata ssp. versicolor</t>
  </si>
  <si>
    <t>Scutellaria ovata var. calcarea</t>
  </si>
  <si>
    <t>Scutellaria ovata var. versicolor</t>
  </si>
  <si>
    <t>Scutellaria ovata var. virginiana</t>
  </si>
  <si>
    <t>Scutellaria australis</t>
  </si>
  <si>
    <t>Scutellaria ambigua</t>
  </si>
  <si>
    <t>Scutellaria leonardii</t>
  </si>
  <si>
    <t>Scutellaria nervosa var. ambigua</t>
  </si>
  <si>
    <t>Scutellaria parvula var. leonardii</t>
  </si>
  <si>
    <t>Secale montanum</t>
  </si>
  <si>
    <t>Secale strictum</t>
  </si>
  <si>
    <t>Triticum cereale</t>
  </si>
  <si>
    <t>Coronilla globosa</t>
  </si>
  <si>
    <t>Coronilla varia</t>
  </si>
  <si>
    <t>Oreosedum album</t>
  </si>
  <si>
    <t>Sedum ellacombianum</t>
  </si>
  <si>
    <t>Sedum anopetalum</t>
  </si>
  <si>
    <t>Petrosedum reflexum</t>
  </si>
  <si>
    <t>Sedum rupestre</t>
  </si>
  <si>
    <t>Spathulata spuria</t>
  </si>
  <si>
    <t>Selaginella apus</t>
  </si>
  <si>
    <t>Lycopodium rupestre</t>
  </si>
  <si>
    <t>Senecio bicolor</t>
  </si>
  <si>
    <t>Senecio bicolor ssp. cineraria</t>
  </si>
  <si>
    <t>Cineraria congesta</t>
  </si>
  <si>
    <t>Senecio congestus ssp. tonsus</t>
  </si>
  <si>
    <t>Senecio congestus var. palustris</t>
  </si>
  <si>
    <t>Senecio congestus var. tonsus</t>
  </si>
  <si>
    <t>Senecio palustris</t>
  </si>
  <si>
    <t>Senecio glaucifolius</t>
  </si>
  <si>
    <t>Senecio eremophilus ssp. macdougalii</t>
  </si>
  <si>
    <t>Senecio macdougalii</t>
  </si>
  <si>
    <t>Adipera corymbosa</t>
  </si>
  <si>
    <t>Cassia bonariensis</t>
  </si>
  <si>
    <t>Cassia corymbosa</t>
  </si>
  <si>
    <t>Cassia hebecarpa var. longipila</t>
  </si>
  <si>
    <t>Senna hebecarpa var. longipila</t>
  </si>
  <si>
    <t>Cassia medsgeri</t>
  </si>
  <si>
    <t>Ditremexa marilandica</t>
  </si>
  <si>
    <t>Ditremexa medsgeri</t>
  </si>
  <si>
    <t>Cassia obtusifolia</t>
  </si>
  <si>
    <t>Cassia tora</t>
  </si>
  <si>
    <t>Emelista tora</t>
  </si>
  <si>
    <t>Cassia occidentalis</t>
  </si>
  <si>
    <t>Ditremexa occidentalis</t>
  </si>
  <si>
    <t>Aster asteroides</t>
  </si>
  <si>
    <t>Aster paternus</t>
  </si>
  <si>
    <t>Conyza asteroides</t>
  </si>
  <si>
    <t>Aster solidagineus</t>
  </si>
  <si>
    <t>Conyza linifolia</t>
  </si>
  <si>
    <t>Sesamum indicum</t>
  </si>
  <si>
    <t>Darwinia exaltata</t>
  </si>
  <si>
    <t>Sesban exaltatus</t>
  </si>
  <si>
    <t>Sesbania macrocarpa</t>
  </si>
  <si>
    <t>Chaetochloa italica</t>
  </si>
  <si>
    <t>Panicum italicum</t>
  </si>
  <si>
    <t>Setaria italica var. metzgeri</t>
  </si>
  <si>
    <t>Setaria italica var. stramineofructa</t>
  </si>
  <si>
    <t>Setaria italica subvar. metzgeri</t>
  </si>
  <si>
    <t>Chaetochloa geniculata</t>
  </si>
  <si>
    <t>Chaetochloa imberbis</t>
  </si>
  <si>
    <t>Panicum geniculatum</t>
  </si>
  <si>
    <t>Setaria gracilis</t>
  </si>
  <si>
    <t>Chaetochloa glauca</t>
  </si>
  <si>
    <t>Chaetochloa lutescens</t>
  </si>
  <si>
    <t>Panicum glaucum</t>
  </si>
  <si>
    <t>Setaria lutescens</t>
  </si>
  <si>
    <t>Chaetochloa verticillata</t>
  </si>
  <si>
    <t>Panicum verticillatum</t>
  </si>
  <si>
    <t>Setaria carnei</t>
  </si>
  <si>
    <t>Panicum verticillatum var. ambiguum</t>
  </si>
  <si>
    <t>Setaria decipiens</t>
  </si>
  <si>
    <t>Setaria gussonei</t>
  </si>
  <si>
    <t>Setaria verticillata var. ambigua</t>
  </si>
  <si>
    <t>Setaria viridis var. ambigua</t>
  </si>
  <si>
    <t>Elaeagnus utilis</t>
  </si>
  <si>
    <t>Lepargyrea argentea</t>
  </si>
  <si>
    <t>Elaeagnus canadensis</t>
  </si>
  <si>
    <t>Lepargyrea canadensis</t>
  </si>
  <si>
    <t>Lygodesmia rostrata</t>
  </si>
  <si>
    <t>Arabis virginica</t>
  </si>
  <si>
    <t>Cardamine parviflora ssp. virginica</t>
  </si>
  <si>
    <t>Cardamine virginica</t>
  </si>
  <si>
    <t>Potentilla sibbaldii</t>
  </si>
  <si>
    <t>Potentilla tridentata</t>
  </si>
  <si>
    <t>Napaea hermaphrodita</t>
  </si>
  <si>
    <t>Sida alba</t>
  </si>
  <si>
    <t>Sida angustifolia</t>
  </si>
  <si>
    <t>Sida spinosa var. angustifolia</t>
  </si>
  <si>
    <t>Silene acaulis ssp. arctica</t>
  </si>
  <si>
    <t>Silene antirrhina var. confinis</t>
  </si>
  <si>
    <t>Silene antirrhina var. depauperata</t>
  </si>
  <si>
    <t>Silene antirrhina var. divaricata</t>
  </si>
  <si>
    <t>Silene antirrhina var. laevigata</t>
  </si>
  <si>
    <t>Silene antirrhina var. subglaber</t>
  </si>
  <si>
    <t>Silene antirrhina var. vaccarifolia</t>
  </si>
  <si>
    <t>Lychnis coeli-rosa</t>
  </si>
  <si>
    <t>Pleconax conica</t>
  </si>
  <si>
    <t>Lychnis dioica</t>
  </si>
  <si>
    <t>Melandrium dioicum</t>
  </si>
  <si>
    <t>Melandrium dioicum ssp. rubrum</t>
  </si>
  <si>
    <t>Melandrium rubrum</t>
  </si>
  <si>
    <t>Silene anglica</t>
  </si>
  <si>
    <t>Melandrium noctiflorum</t>
  </si>
  <si>
    <t>Silene stellata var. scabrella</t>
  </si>
  <si>
    <t>Oberna commutata</t>
  </si>
  <si>
    <t>Silene cucubalus</t>
  </si>
  <si>
    <t>Silene inflata</t>
  </si>
  <si>
    <t>Silphium laevigatum</t>
  </si>
  <si>
    <t>Silphium speciosum</t>
  </si>
  <si>
    <t>Silphium chickamaugense</t>
  </si>
  <si>
    <t>Silphium terebinthinaceum var. pinnatifidum</t>
  </si>
  <si>
    <t>Silphium rumicifolium</t>
  </si>
  <si>
    <t>Carduus marianus</t>
  </si>
  <si>
    <t>Mariana mariana</t>
  </si>
  <si>
    <t>Norta altissima</t>
  </si>
  <si>
    <t>Norta irio</t>
  </si>
  <si>
    <t>Erysimum officinale</t>
  </si>
  <si>
    <t>Sisymbrium officinale var. leiocarpum</t>
  </si>
  <si>
    <t>Brassica kaber var. orientalis</t>
  </si>
  <si>
    <t>Sisyrinchium asheianum</t>
  </si>
  <si>
    <t>Sisyrinchium hastile</t>
  </si>
  <si>
    <t>Sisyrinchium scabrellum</t>
  </si>
  <si>
    <t>Sisyrinchium bermudiana</t>
  </si>
  <si>
    <t>Sisyrinchium graminoides</t>
  </si>
  <si>
    <t>Sisyrinchium apiculatum</t>
  </si>
  <si>
    <t>Sisyrinchium mucronatum var. atlanticum</t>
  </si>
  <si>
    <t>Sisyrinchium campestre var. kansanum</t>
  </si>
  <si>
    <t>Sisyrinchium flaviflorum</t>
  </si>
  <si>
    <t>Sisyrinchium kansanum</t>
  </si>
  <si>
    <t>Sisyrinchium incrustatum</t>
  </si>
  <si>
    <t>Sisyrinchium rufipes</t>
  </si>
  <si>
    <t>Sisyrinchium bermudiana var. crebrum</t>
  </si>
  <si>
    <t>Sisyrinchium montanum ssp. crebrum</t>
  </si>
  <si>
    <t>Sisyrinchium heterocarpum</t>
  </si>
  <si>
    <t>Sisyrinchium strictum</t>
  </si>
  <si>
    <t>Sisyrinchium intermedium</t>
  </si>
  <si>
    <t>Sium cicutifolium</t>
  </si>
  <si>
    <t>Sium suave var. floridanum</t>
  </si>
  <si>
    <t>Osteospermum uvedalia</t>
  </si>
  <si>
    <t>Polymnia uvedalia</t>
  </si>
  <si>
    <t>Polymnia uvedalia var. densipilis</t>
  </si>
  <si>
    <t>Polymnia uvedalia var. floridana</t>
  </si>
  <si>
    <t>Nemexia ecirrhata</t>
  </si>
  <si>
    <t>Smilax glauca var. genuina</t>
  </si>
  <si>
    <t>Smilax glauca var. leurophylla</t>
  </si>
  <si>
    <t>Nemexia herbacea</t>
  </si>
  <si>
    <t>Nemexia lasioneura</t>
  </si>
  <si>
    <t>Smilax herbacea var. lasioneura</t>
  </si>
  <si>
    <t>Nemexia leptanthera</t>
  </si>
  <si>
    <t>Nemexia tamnifolia</t>
  </si>
  <si>
    <t>Smilax leptanthera</t>
  </si>
  <si>
    <t>Smilax tamnifolia</t>
  </si>
  <si>
    <t>Nemexia pulverulenta</t>
  </si>
  <si>
    <t>Smilax herbacea var. pulverulenta</t>
  </si>
  <si>
    <t>Smilax rotundifolia var. crenulata</t>
  </si>
  <si>
    <t>Smilax rotundifolia var. quadrangularis</t>
  </si>
  <si>
    <t>Smilax hispida var. australis</t>
  </si>
  <si>
    <t>Smilax hispida var. montana</t>
  </si>
  <si>
    <t>Smilax tamnoides var. hispida</t>
  </si>
  <si>
    <t>Solanum physalifolium var. nitidibaccatum</t>
  </si>
  <si>
    <t>Solanum sarachoides</t>
  </si>
  <si>
    <t>Solanum sarrachoides</t>
  </si>
  <si>
    <t>Solanum capsicastrum</t>
  </si>
  <si>
    <t>Solanum ptychanthum</t>
  </si>
  <si>
    <t>Androcera rostrata</t>
  </si>
  <si>
    <t>Solanum cornutum</t>
  </si>
  <si>
    <t>Solanum alatum</t>
  </si>
  <si>
    <t>Solanum luteum</t>
  </si>
  <si>
    <t>Solanum luteum ssp. alatum</t>
  </si>
  <si>
    <t>Solanum nigrum var. villosum</t>
  </si>
  <si>
    <t>Solidago altissima var. altissima</t>
  </si>
  <si>
    <t>Solidago altissima var. pluricephala</t>
  </si>
  <si>
    <t>Solidago altissima var. procera</t>
  </si>
  <si>
    <t>Solidago canadensis var. scabra</t>
  </si>
  <si>
    <t>Solidago hirsutissima</t>
  </si>
  <si>
    <t>Solidago lunellii</t>
  </si>
  <si>
    <t>Solidago arguta ssp. boottii</t>
  </si>
  <si>
    <t>Solidago harrisii</t>
  </si>
  <si>
    <t>Solidago neurolepis</t>
  </si>
  <si>
    <t>Solidago axillaris</t>
  </si>
  <si>
    <t>Solidago caesia var. axillaris</t>
  </si>
  <si>
    <t>Solidago caesia var. caesia</t>
  </si>
  <si>
    <t>Solidago altissima var. gilvocanescens</t>
  </si>
  <si>
    <t>Solidago gilvocanescens</t>
  </si>
  <si>
    <t>Solidago pruinosa</t>
  </si>
  <si>
    <t>Solidago canadensis ssp. salebrosa</t>
  </si>
  <si>
    <t>Solidago dumetorum</t>
  </si>
  <si>
    <t>Solidago lepida var. fallax</t>
  </si>
  <si>
    <t>Solidago speciosa var. erecta</t>
  </si>
  <si>
    <t>Solidago latifolia</t>
  </si>
  <si>
    <t>Aster latissimifolius var. serotinus</t>
  </si>
  <si>
    <t>Solidago gigantea ssp. serotina</t>
  </si>
  <si>
    <t>Solidago gigantea var. leiophylla</t>
  </si>
  <si>
    <t>Solidago gigantea var. pitcheri</t>
  </si>
  <si>
    <t>Solidago gigantea var. serotina</t>
  </si>
  <si>
    <t>Solidago gigantea var. shinnersii</t>
  </si>
  <si>
    <t>Solidago pitcheri</t>
  </si>
  <si>
    <t>Solidago serotina</t>
  </si>
  <si>
    <t>Solidago serotinoides</t>
  </si>
  <si>
    <t>Solidago juncea var. neobohemica</t>
  </si>
  <si>
    <t>Solidago juncea var. ramosa</t>
  </si>
  <si>
    <t>Solidago edisoniana</t>
  </si>
  <si>
    <t>Solidago elliottii var. ascendens</t>
  </si>
  <si>
    <t>Solidago elliottii var. edisoniana</t>
  </si>
  <si>
    <t>Solidago elliottii var. pedicellata</t>
  </si>
  <si>
    <t>Solidago elliptica</t>
  </si>
  <si>
    <t>Solidago mirabilis</t>
  </si>
  <si>
    <t>Solidago macrophylla var. thyrsoidea</t>
  </si>
  <si>
    <t>Solidago mensalis</t>
  </si>
  <si>
    <t>Solidago aspera</t>
  </si>
  <si>
    <t>Solidago celtidifolia</t>
  </si>
  <si>
    <t>Solidago scabra</t>
  </si>
  <si>
    <t>Solidago aestivalis</t>
  </si>
  <si>
    <t>Solidago angustifolia</t>
  </si>
  <si>
    <t>Solidago mexicana</t>
  </si>
  <si>
    <t>Solidago petiolata</t>
  </si>
  <si>
    <t>Solidago gillmanii</t>
  </si>
  <si>
    <t>Solidago glutinosa var. gillmanii</t>
  </si>
  <si>
    <t>Solidago racemosa var. gillmanii</t>
  </si>
  <si>
    <t>Solidago spathulata var. gillmanii</t>
  </si>
  <si>
    <t>Solidago randii var. monticola</t>
  </si>
  <si>
    <t>Solidago glutinosa var. ontarioensis</t>
  </si>
  <si>
    <t>Solidago glutinosa var. racemosa</t>
  </si>
  <si>
    <t>Solidago racemosa</t>
  </si>
  <si>
    <t>Solidago spathulata var. racemosa</t>
  </si>
  <si>
    <t>Solidago glutinosa ssp. randii</t>
  </si>
  <si>
    <t>Solidago randii</t>
  </si>
  <si>
    <t>Solidago spathulata ssp. randii</t>
  </si>
  <si>
    <t>Solidago glutinosa</t>
  </si>
  <si>
    <t>Solidago neomexicana</t>
  </si>
  <si>
    <t>Solidago spathulata ssp. glutinosa</t>
  </si>
  <si>
    <t>Solidago spathulata var. neomexicana</t>
  </si>
  <si>
    <t>Solidago uniligulata var. levipes</t>
  </si>
  <si>
    <t>Solidago chrysolepis</t>
  </si>
  <si>
    <t>Solidago farwellii</t>
  </si>
  <si>
    <t>Solidago purshii</t>
  </si>
  <si>
    <t>Solidago uliginosa var. peracuta</t>
  </si>
  <si>
    <t>Solidago neglecta</t>
  </si>
  <si>
    <t>Solidago uliginosa var. neglecta</t>
  </si>
  <si>
    <t>Solidago uniligulata</t>
  </si>
  <si>
    <t>Sonchus arvensis var. shumovichii</t>
  </si>
  <si>
    <t>Sonchus arvensis var. glabrescens</t>
  </si>
  <si>
    <t>Sonchus uliginosus</t>
  </si>
  <si>
    <t>Sonchus asper ssp. asper</t>
  </si>
  <si>
    <t>Sonchus asper ssp. glaucescens</t>
  </si>
  <si>
    <t>Sonchus nymanii</t>
  </si>
  <si>
    <t>Schizonotus sorbifolius</t>
  </si>
  <si>
    <t>Sorbaria sorbifolia var. stellipila</t>
  </si>
  <si>
    <t>Spiraea sorbifolia</t>
  </si>
  <si>
    <t>Pyrus americana</t>
  </si>
  <si>
    <t>Pyrus microcarpa</t>
  </si>
  <si>
    <t>Pyrus aucuparia</t>
  </si>
  <si>
    <t>Sorbus aucuparia var. xanthocarpa</t>
  </si>
  <si>
    <t>Pyrus americana var. decora</t>
  </si>
  <si>
    <t>Pyrus decora</t>
  </si>
  <si>
    <t>Pyrus decora var. groenlandica</t>
  </si>
  <si>
    <t>Sorbus decora var. groenlandica</t>
  </si>
  <si>
    <t>Pyrus pinnatifida</t>
  </si>
  <si>
    <t>Sorbus pinnatifida</t>
  </si>
  <si>
    <t>Andropogon nutans</t>
  </si>
  <si>
    <t>Sorghastrum avenaceum</t>
  </si>
  <si>
    <t>Holcus bicolor</t>
  </si>
  <si>
    <t>Holcus sorghum</t>
  </si>
  <si>
    <t>Sorghum bicolor var. caffrorum</t>
  </si>
  <si>
    <t>Sorghum caffrorum</t>
  </si>
  <si>
    <t>Sorghum cernuum</t>
  </si>
  <si>
    <t>Sorghum dochna</t>
  </si>
  <si>
    <t>Sorghum dochna var. technicum</t>
  </si>
  <si>
    <t>Sorghum durra</t>
  </si>
  <si>
    <t>Sorghum saccharatum</t>
  </si>
  <si>
    <t>Sorghum subglabrescens</t>
  </si>
  <si>
    <t>Sorghum vulgare</t>
  </si>
  <si>
    <t>Sorghum vulgare var. caffrorum</t>
  </si>
  <si>
    <t>Sorghum vulgare var. durra</t>
  </si>
  <si>
    <t>Sorghum vulgare var. roxburghii</t>
  </si>
  <si>
    <t>Sorghum vulgare var. saccharatum</t>
  </si>
  <si>
    <t>Sorghum vulgare var. technicum</t>
  </si>
  <si>
    <t>Andropogon drummondii</t>
  </si>
  <si>
    <t>Sorghum bicolor var. drummondii</t>
  </si>
  <si>
    <t>Sorghum bicolor var. sudanense</t>
  </si>
  <si>
    <t>Sorghum drummondii</t>
  </si>
  <si>
    <t>Sorghum sudanense</t>
  </si>
  <si>
    <t>Sorghum vulgare var. drummondii</t>
  </si>
  <si>
    <t>Holcus halepensis</t>
  </si>
  <si>
    <t>Sorghum miliaceum</t>
  </si>
  <si>
    <t>Sparganium lucidum</t>
  </si>
  <si>
    <t>Sparganium emersum var. angustifolium</t>
  </si>
  <si>
    <t>Sparganium emersum var. multipedunculatum</t>
  </si>
  <si>
    <t>Sparganium multipedunculatum</t>
  </si>
  <si>
    <t>Sparganium acaule</t>
  </si>
  <si>
    <t>Sparganium chlorocarpum var. acaule</t>
  </si>
  <si>
    <t>Sparganium emersum ssp. emersum</t>
  </si>
  <si>
    <t>Sparganium simplex</t>
  </si>
  <si>
    <t>Sparganium eurycarpum var. greenei</t>
  </si>
  <si>
    <t>Sparganium greenei</t>
  </si>
  <si>
    <t>Sparganium californicum</t>
  </si>
  <si>
    <t>Sparganium eurycarpum ssp. eurycarpum</t>
  </si>
  <si>
    <t>Sparganium androcladum var. fluctuans</t>
  </si>
  <si>
    <t>Sparganium erectum var. glomeratum</t>
  </si>
  <si>
    <t>Sparganium natans var. minimum</t>
  </si>
  <si>
    <t>Spartina alterniflora var. glabra</t>
  </si>
  <si>
    <t>Spartina alterniflora var. pilosa</t>
  </si>
  <si>
    <t>Spartina patens var. caespitosa</t>
  </si>
  <si>
    <t>Spartina cynosuroides var. polystachya</t>
  </si>
  <si>
    <t>Spartina patens var. juncea</t>
  </si>
  <si>
    <t>Spartina patens var. monogyna</t>
  </si>
  <si>
    <t>Spartina michauxiana</t>
  </si>
  <si>
    <t>Spartina pectinata var. suttiei</t>
  </si>
  <si>
    <t>Spergula arvensis ssp. arvensis</t>
  </si>
  <si>
    <t>Spergula arvensis ssp. sativa</t>
  </si>
  <si>
    <t>Spergula arvensis var. sativa</t>
  </si>
  <si>
    <t>Spergula sativa</t>
  </si>
  <si>
    <t>Tissa canadensis</t>
  </si>
  <si>
    <t>Spergularia marginata</t>
  </si>
  <si>
    <t>Spergularia rubra var. perennans</t>
  </si>
  <si>
    <t>Tissa rubra</t>
  </si>
  <si>
    <t>Spergularia alata</t>
  </si>
  <si>
    <t>Spergularia leiosperma</t>
  </si>
  <si>
    <t>Spergularia marina var. leiosperma</t>
  </si>
  <si>
    <t>Spergularia marina var. simonii</t>
  </si>
  <si>
    <t>Spergularia marina var. tenuis</t>
  </si>
  <si>
    <t>Spergularia salina var. tenuis</t>
  </si>
  <si>
    <t>Spergularia sparsiflora</t>
  </si>
  <si>
    <t>Spergularia tenuis var. involucrata</t>
  </si>
  <si>
    <t>Tissa marina</t>
  </si>
  <si>
    <t>Tissa tenuis</t>
  </si>
  <si>
    <t>Apiastrum patens</t>
  </si>
  <si>
    <t>Spermolepis patens</t>
  </si>
  <si>
    <t>Sphenopholis intermedia var. pilosa</t>
  </si>
  <si>
    <t>Sphenopholis obtusata var. major</t>
  </si>
  <si>
    <t>Aira obtusata</t>
  </si>
  <si>
    <t>Sphenopholis obtusata var. lobata</t>
  </si>
  <si>
    <t>Sphenopholis obtusata var. pubescens</t>
  </si>
  <si>
    <t>Trisetum pensylvanicum</t>
  </si>
  <si>
    <t>Spiraea betulifolia ssp. corymbosa</t>
  </si>
  <si>
    <t>Spiraea corymbosa</t>
  </si>
  <si>
    <t>Spiraea betulifolia ssp. lucida</t>
  </si>
  <si>
    <t>Spiraea lucida</t>
  </si>
  <si>
    <t>Spiraea japonica var. alpina</t>
  </si>
  <si>
    <t>Spiraea prunifolia var. plena</t>
  </si>
  <si>
    <t>Spiraea alba var. septentrionalis</t>
  </si>
  <si>
    <t>Spiraea latifolia var. septentrionalis</t>
  </si>
  <si>
    <t>Spiraea tomentosa var. rosea</t>
  </si>
  <si>
    <t>Spiraea tomentosa var. tomentosa</t>
  </si>
  <si>
    <t>Ibidium cernuum</t>
  </si>
  <si>
    <t>Spiranthes cernua var. incurva</t>
  </si>
  <si>
    <t>Ibidium beckii</t>
  </si>
  <si>
    <t>Ibidium gracile</t>
  </si>
  <si>
    <t>Spiranthes beckii</t>
  </si>
  <si>
    <t>Spiranthes gracilis</t>
  </si>
  <si>
    <t>Ibidium laciniatum</t>
  </si>
  <si>
    <t>Ibidium plantagineum</t>
  </si>
  <si>
    <t>Spiranthes cernua var. ochroleuca</t>
  </si>
  <si>
    <t>Ibidium strictum</t>
  </si>
  <si>
    <t>Spiranthes stricta</t>
  </si>
  <si>
    <t>Spiranthes tuberosa var. grayi</t>
  </si>
  <si>
    <t>Ibidium vernale</t>
  </si>
  <si>
    <t>Spiranthes sinensis</t>
  </si>
  <si>
    <t>Lemna polyrrhiza</t>
  </si>
  <si>
    <t>Spirodela polyrrhiza var. masonii</t>
  </si>
  <si>
    <t>Agrostis airoides</t>
  </si>
  <si>
    <t>Sporobolus asper var. canovirens</t>
  </si>
  <si>
    <t>Sporobolus asper var. clandestinus</t>
  </si>
  <si>
    <t>Sporobolus canovirens</t>
  </si>
  <si>
    <t>Sporobolus clandestinus var. canovirens</t>
  </si>
  <si>
    <t>Sporobolus compositus var. clandestinus</t>
  </si>
  <si>
    <t>Sporobolus longifolius</t>
  </si>
  <si>
    <t>Sporobolus cryptandrus var. strictus</t>
  </si>
  <si>
    <t>Agrostis cryptandra</t>
  </si>
  <si>
    <t>Sporobolus cryptandrus ssp. fuscicola</t>
  </si>
  <si>
    <t>Sporobolus cryptandrus var. fuscicola</t>
  </si>
  <si>
    <t>Sporobolus cryptandrus var. occidentalis</t>
  </si>
  <si>
    <t>Sporobolus tenacissimus</t>
  </si>
  <si>
    <t>Agrostis indica</t>
  </si>
  <si>
    <t>Sporobolus angustus</t>
  </si>
  <si>
    <t>Sporobolus berterianus</t>
  </si>
  <si>
    <t>Sporobolus poiretii</t>
  </si>
  <si>
    <t>Sporobolus vaginiflorus var. neglectus</t>
  </si>
  <si>
    <t>Agrostis pyramidata</t>
  </si>
  <si>
    <t>Sporobolus argutus</t>
  </si>
  <si>
    <t>Sporobolus coromandelianus</t>
  </si>
  <si>
    <t>Sporobolus patens</t>
  </si>
  <si>
    <t>Sporobolus pulvinatus</t>
  </si>
  <si>
    <t>Stachys sieboldii</t>
  </si>
  <si>
    <t>Stachys tuberifera</t>
  </si>
  <si>
    <t>Stachys ambigua</t>
  </si>
  <si>
    <t>Stachys grayana</t>
  </si>
  <si>
    <t>Stachys hyssopifolia var. ambigua</t>
  </si>
  <si>
    <t>Stachys tenuifolia var. aspera</t>
  </si>
  <si>
    <t>Stachys olympica</t>
  </si>
  <si>
    <t>Stachys nuttallii</t>
  </si>
  <si>
    <t>Stachys riddellii</t>
  </si>
  <si>
    <t>Stachys salvioides</t>
  </si>
  <si>
    <t>Stachys subcordata</t>
  </si>
  <si>
    <t>Stachys atlantica</t>
  </si>
  <si>
    <t>Stachys hyssopifolia var. lythroides</t>
  </si>
  <si>
    <t>Stachys lythroides</t>
  </si>
  <si>
    <t>Betonica grandiflora</t>
  </si>
  <si>
    <t>Stachys grandiflora</t>
  </si>
  <si>
    <t>Betonica officinalis</t>
  </si>
  <si>
    <t>Stachys palustris var. elliptica</t>
  </si>
  <si>
    <t>Stachys palustris var. petiolata</t>
  </si>
  <si>
    <t>Stachys palustris var. segetum</t>
  </si>
  <si>
    <t>Stachys arenicola</t>
  </si>
  <si>
    <t>Stachys palustris ssp. arenicola</t>
  </si>
  <si>
    <t>Stachys asperrima</t>
  </si>
  <si>
    <t>Stachys borealis</t>
  </si>
  <si>
    <t>Stachys homotricha</t>
  </si>
  <si>
    <t>Stachys palustris ssp. pilosa</t>
  </si>
  <si>
    <t>Stachys palustris var. homotricha</t>
  </si>
  <si>
    <t>Stachys palustris var. nipigonensis</t>
  </si>
  <si>
    <t>Stachys palustris var. phaneropoda</t>
  </si>
  <si>
    <t>Stachys palustris var. pilosa</t>
  </si>
  <si>
    <t>Stachys palustris var. puberula</t>
  </si>
  <si>
    <t>Stachys scopulorum</t>
  </si>
  <si>
    <t>Stachys teucriifolia</t>
  </si>
  <si>
    <t>Stachys teucriiformis</t>
  </si>
  <si>
    <t>Stachys glabra</t>
  </si>
  <si>
    <t>Stachys palustris var. hispida</t>
  </si>
  <si>
    <t>Stachys palustris var. macrocalyx</t>
  </si>
  <si>
    <t>Stachys tenuifolia var. hispida</t>
  </si>
  <si>
    <t>Stachys tenuifolia var. perlonga</t>
  </si>
  <si>
    <t>Stachys tenuifolia var. platyphylla</t>
  </si>
  <si>
    <t>Alsine uliginosa</t>
  </si>
  <si>
    <t>Stellaria uliginosa</t>
  </si>
  <si>
    <t>Alsine borealis</t>
  </si>
  <si>
    <t>Spergulastrum lanceolatum</t>
  </si>
  <si>
    <t>Stellaria borealis var. floribunda</t>
  </si>
  <si>
    <t>Stellaria borealis var. isophylla</t>
  </si>
  <si>
    <t>Stellaria calycantha ssp. interior</t>
  </si>
  <si>
    <t>Stellaria calycantha var. floribunda</t>
  </si>
  <si>
    <t>Stellaria calycantha var. isophylla</t>
  </si>
  <si>
    <t>Stellaria calycantha var. latifolia</t>
  </si>
  <si>
    <t>Stellaria calycantha var. laurentiana</t>
  </si>
  <si>
    <t>Alsine tennesseensis</t>
  </si>
  <si>
    <t>Stellaria pubera var. sylvatica</t>
  </si>
  <si>
    <t>Stellaria sylvatica</t>
  </si>
  <si>
    <t>Stellaria tennesseensis</t>
  </si>
  <si>
    <t>Alsine crassifolia</t>
  </si>
  <si>
    <t>Alsine graminea</t>
  </si>
  <si>
    <t>Stellaria graminea var. latifolia</t>
  </si>
  <si>
    <t>Alsine holostea</t>
  </si>
  <si>
    <t>Alsine humifusa</t>
  </si>
  <si>
    <t>Stellaria humifusa var. oblongifolia</t>
  </si>
  <si>
    <t>Stellaria humifusa var. suberecta</t>
  </si>
  <si>
    <t>Stellaria atrata</t>
  </si>
  <si>
    <t>Alsine longifolia</t>
  </si>
  <si>
    <t>Alsine longipes</t>
  </si>
  <si>
    <t>Alsine palmeri</t>
  </si>
  <si>
    <t>Alsine stricta</t>
  </si>
  <si>
    <t>Alsine validus</t>
  </si>
  <si>
    <t>Stellaria dulcis</t>
  </si>
  <si>
    <t>Stellaria edwardsii</t>
  </si>
  <si>
    <t>Stellaria edwardsii var. arctica</t>
  </si>
  <si>
    <t>Stellaria hultenii</t>
  </si>
  <si>
    <t>Stellaria laeta var. altocaulis</t>
  </si>
  <si>
    <t>Stellaria laxmannii</t>
  </si>
  <si>
    <t>Stellaria longifolia var. laeta</t>
  </si>
  <si>
    <t>Stellaria longipes ssp. monantha</t>
  </si>
  <si>
    <t>Stellaria longipes ssp. stricta</t>
  </si>
  <si>
    <t>Stellaria longipes var. altocaulis</t>
  </si>
  <si>
    <t>Stellaria longipes var. edwardsii</t>
  </si>
  <si>
    <t>Stellaria longipes var. laeta</t>
  </si>
  <si>
    <t>Stellaria longipes var. monantha</t>
  </si>
  <si>
    <t>Stellaria longipes var. subvestita</t>
  </si>
  <si>
    <t>Stellaria monantha</t>
  </si>
  <si>
    <t>Stellaria monantha ssp. atlantica</t>
  </si>
  <si>
    <t>Stellaria monantha var. altocaulis</t>
  </si>
  <si>
    <t>Stellaria monantha var. atlantica</t>
  </si>
  <si>
    <t>Stellaria palmeri</t>
  </si>
  <si>
    <t>Stellaria stricta</t>
  </si>
  <si>
    <t>Stellaria subvestita</t>
  </si>
  <si>
    <t>Stellaria valida</t>
  </si>
  <si>
    <t>Alsine media</t>
  </si>
  <si>
    <t>Stellaria apetala</t>
  </si>
  <si>
    <t>Stellaria media var. procera</t>
  </si>
  <si>
    <t>Alsine glauca</t>
  </si>
  <si>
    <t>Stellaria fennica</t>
  </si>
  <si>
    <t>Stellaria glauca</t>
  </si>
  <si>
    <t>Alsine pubera</t>
  </si>
  <si>
    <t>Helonias graminea</t>
  </si>
  <si>
    <t>Stenanthium robustum</t>
  </si>
  <si>
    <t>Streptopus amplexifolius ssp. americanus</t>
  </si>
  <si>
    <t>Streptopus amplexifolius var. americanus</t>
  </si>
  <si>
    <t>Streptopus amplexifolius var. denticulatus</t>
  </si>
  <si>
    <t>Streptopus amplexifolius var. grandiflorus</t>
  </si>
  <si>
    <t>Tortipes amplexifolius</t>
  </si>
  <si>
    <t>Uvularia amplexifolia</t>
  </si>
  <si>
    <t>Streptopus roseus var. perspectus</t>
  </si>
  <si>
    <t>Streptopus roseus ssp. longipes</t>
  </si>
  <si>
    <t>Streptopus roseus var. longipes</t>
  </si>
  <si>
    <t>Streptopus amplexifolius var. oreopolus</t>
  </si>
  <si>
    <t>Strophostyles helvula</t>
  </si>
  <si>
    <t>Strophostyles helvula var. missouriensis</t>
  </si>
  <si>
    <t>Phaseolus leiospermus</t>
  </si>
  <si>
    <t>Strophostyles pauciflora</t>
  </si>
  <si>
    <t>Strophostyles umbellata var. paludigena</t>
  </si>
  <si>
    <t>Coleogeton filiformis ssp. alpinus</t>
  </si>
  <si>
    <t>Potamogeton filiformis var. alpinus</t>
  </si>
  <si>
    <t>Potamogeton filiformis var. borealis</t>
  </si>
  <si>
    <t>Potamogeton filiformis var. macounii</t>
  </si>
  <si>
    <t>Stuckenia filiformis var. alpina</t>
  </si>
  <si>
    <t>Coleogeton filiformis ssp. occidentalis</t>
  </si>
  <si>
    <t>Potamogeton filiformis var. occidentalis</t>
  </si>
  <si>
    <t>Potamogeton interior</t>
  </si>
  <si>
    <t>Stuckenia filiformis var. occidentalis</t>
  </si>
  <si>
    <t>Coleogeton pectinatus</t>
  </si>
  <si>
    <t>Stuckenia pectinatus</t>
  </si>
  <si>
    <t>Coleogeton vaginatus</t>
  </si>
  <si>
    <t>Potamogeton interruptus</t>
  </si>
  <si>
    <t>Stuckenia vaginatus</t>
  </si>
  <si>
    <t>Stylosanthes biflora var. hispidissima</t>
  </si>
  <si>
    <t>Stylosanthes floridana</t>
  </si>
  <si>
    <t>Stylosanthes riparia</t>
  </si>
  <si>
    <t>Stylosanthes riparia var. setifera</t>
  </si>
  <si>
    <t>Styrax americanus var. pulverulentus</t>
  </si>
  <si>
    <t>Styrax pulverulentus</t>
  </si>
  <si>
    <t>Dondia depressa</t>
  </si>
  <si>
    <t>Suaeda depressa var. erecta</t>
  </si>
  <si>
    <t>Suaeda maritima var. americana</t>
  </si>
  <si>
    <t>Suaeda minutiflora</t>
  </si>
  <si>
    <t>Dondia linearis</t>
  </si>
  <si>
    <t>Dondia maritima</t>
  </si>
  <si>
    <t>Suaeda prostrata</t>
  </si>
  <si>
    <t>Subularia aquatica ssp. americana</t>
  </si>
  <si>
    <t>Scabiosa succisa</t>
  </si>
  <si>
    <t>Scabiosa australis</t>
  </si>
  <si>
    <t>Succisa australis</t>
  </si>
  <si>
    <t>Saxifraga sullivantii</t>
  </si>
  <si>
    <t>Sullivantia ohionis</t>
  </si>
  <si>
    <t>Sullivantia renifolia</t>
  </si>
  <si>
    <t>Symphoricarpos albus var. pauciflorus</t>
  </si>
  <si>
    <t>Symphoricarpos pauciflorus</t>
  </si>
  <si>
    <t>Symphoricarpos racemosus</t>
  </si>
  <si>
    <t>Symphoricarpos albus ssp. laevigatus</t>
  </si>
  <si>
    <t>Symphoricarpos rivularis</t>
  </si>
  <si>
    <t>Symphoricarpos symphoricarpos</t>
  </si>
  <si>
    <t>Aster amethystinus</t>
  </si>
  <si>
    <t>Aster borealis</t>
  </si>
  <si>
    <t>Aster franklinianus</t>
  </si>
  <si>
    <t>Aster junceus</t>
  </si>
  <si>
    <t>Aster laxifolius var. borealis</t>
  </si>
  <si>
    <t>Brachyactis angusta</t>
  </si>
  <si>
    <t>Brachyactis ciliata</t>
  </si>
  <si>
    <t>Brachyactis ciliata ssp. angusta</t>
  </si>
  <si>
    <t>Tripolium angustum</t>
  </si>
  <si>
    <t>Aster ciliolatus</t>
  </si>
  <si>
    <t>Aster ciliolatus var. comatus</t>
  </si>
  <si>
    <t>Aster ciliolatus var. wilsonii</t>
  </si>
  <si>
    <t>Aster foliaceus var. subgeminatus</t>
  </si>
  <si>
    <t>Aster lindleyanus</t>
  </si>
  <si>
    <t>Aster saundersii</t>
  </si>
  <si>
    <t>Aster subgeminatus</t>
  </si>
  <si>
    <t>Aster wilsonii</t>
  </si>
  <si>
    <t>Symphyotrichum ciliolatum var. comatum</t>
  </si>
  <si>
    <t>Symphyotrichum ciliolatum var. wilsonii</t>
  </si>
  <si>
    <t>Symphyotrichum subgeminatum</t>
  </si>
  <si>
    <t>Aster concolor</t>
  </si>
  <si>
    <t>Aster concolor var. simulatus</t>
  </si>
  <si>
    <t>Aster plumosus</t>
  </si>
  <si>
    <t>Aster simulatus</t>
  </si>
  <si>
    <t>Lasallea concolor</t>
  </si>
  <si>
    <t>Virgulus concolor</t>
  </si>
  <si>
    <t>Aster cordifolius</t>
  </si>
  <si>
    <t>Aster cordifolius ssp. sagittifolius</t>
  </si>
  <si>
    <t>Aster cordifolius var. furbishiae</t>
  </si>
  <si>
    <t>Aster cordifolius var. incisus</t>
  </si>
  <si>
    <t>Aster cordifolius var. lanceolatus</t>
  </si>
  <si>
    <t>Aster cordifolius var. moratus</t>
  </si>
  <si>
    <t>Aster cordifolius var. polycephalus</t>
  </si>
  <si>
    <t>Aster cordifolius var. racemiflorus</t>
  </si>
  <si>
    <t>Aster cordifolius var. sagittifolius</t>
  </si>
  <si>
    <t>Aster finkii var. moratus</t>
  </si>
  <si>
    <t>Aster lowrieanus var. incisus</t>
  </si>
  <si>
    <t>Aster lowrieanus var. lanceolatus</t>
  </si>
  <si>
    <t>Aster plumarius</t>
  </si>
  <si>
    <t>Aster sagittifolius</t>
  </si>
  <si>
    <t>Symphyotrichum cordifolium var. furbishiae</t>
  </si>
  <si>
    <t>Symphyotrichum cordifolium var. lanceolatum</t>
  </si>
  <si>
    <t>Symphyotrichum cordifolium var. moratum</t>
  </si>
  <si>
    <t>Symphyotrichum cordifolium var. polycephalum</t>
  </si>
  <si>
    <t>Symphyotrichum cordifolium var. racemiflorum</t>
  </si>
  <si>
    <t>Symphyotrichum sagittifolium</t>
  </si>
  <si>
    <t>Aster coridifolius</t>
  </si>
  <si>
    <t>Aster dumosus var. coridifolius</t>
  </si>
  <si>
    <t>Aster dumosus var. gracilentus</t>
  </si>
  <si>
    <t>Aster dumosus var. dodgei</t>
  </si>
  <si>
    <t>Aster dumosus var. strictior</t>
  </si>
  <si>
    <t>Symphyotrichum dumosum var. dodgei</t>
  </si>
  <si>
    <t>Aster dumosus var. subulifolius</t>
  </si>
  <si>
    <t>Aster ericoides var. prostratus</t>
  </si>
  <si>
    <t>Aster exiguus</t>
  </si>
  <si>
    <t>Aster multiflorus</t>
  </si>
  <si>
    <t>Aster multiflorus var. exiguus</t>
  </si>
  <si>
    <t>Aster multiflorus var. prostratus</t>
  </si>
  <si>
    <t>Aster polycephalus</t>
  </si>
  <si>
    <t>Lasallea ericoides</t>
  </si>
  <si>
    <t>Symphyotrichum ericoides var. prostratum</t>
  </si>
  <si>
    <t>Virgulus ericoides</t>
  </si>
  <si>
    <t>Aster ericoides var. stricticaulis</t>
  </si>
  <si>
    <t>Aster multiflorus var. stricticaulis</t>
  </si>
  <si>
    <t>Aster stricticaulis</t>
  </si>
  <si>
    <t>Aster adsurgens</t>
  </si>
  <si>
    <t>Aster commutatus</t>
  </si>
  <si>
    <t>Aster commutatus var. crassulus</t>
  </si>
  <si>
    <t>Aster commutatus var. polycephalus</t>
  </si>
  <si>
    <t>Aster cordineri</t>
  </si>
  <si>
    <t>Aster crassulus</t>
  </si>
  <si>
    <t>Aster ericoides var. commutatus</t>
  </si>
  <si>
    <t>Aster falcatus ssp. commutatus</t>
  </si>
  <si>
    <t>Aster falcatus var. commutatus</t>
  </si>
  <si>
    <t>Aster falcatus var. crassulus</t>
  </si>
  <si>
    <t>Aster multiflorus var. commutatus</t>
  </si>
  <si>
    <t>Symphyotrichum falcatum var. crassulum</t>
  </si>
  <si>
    <t>Aster elegantulus</t>
  </si>
  <si>
    <t>Aster ramulosus</t>
  </si>
  <si>
    <t>Lasallea falcata</t>
  </si>
  <si>
    <t>Virgulus falcatus</t>
  </si>
  <si>
    <t>Aster gravesii</t>
  </si>
  <si>
    <t>Aster concinnus</t>
  </si>
  <si>
    <t>Aster laevis var. concinnus</t>
  </si>
  <si>
    <t>Aster geyeri</t>
  </si>
  <si>
    <t>Aster laevis var. geyeri</t>
  </si>
  <si>
    <t>Aster laevis var. guadalupensis</t>
  </si>
  <si>
    <t>Aster pickettianus</t>
  </si>
  <si>
    <t>Aster falcidens</t>
  </si>
  <si>
    <t>Aster laevis</t>
  </si>
  <si>
    <t>Aster laevis var. falcatus</t>
  </si>
  <si>
    <t>Aster steeleorum</t>
  </si>
  <si>
    <t>Aster hesperius var. laetevirens</t>
  </si>
  <si>
    <t>Aster hesperius var. wootonii</t>
  </si>
  <si>
    <t>Aster laetevirens</t>
  </si>
  <si>
    <t>Aster lanceolatus ssp. hesperius</t>
  </si>
  <si>
    <t>Aster osterhoutii</t>
  </si>
  <si>
    <t>Aster wootonii</t>
  </si>
  <si>
    <t>Symphyotrichum hesperium</t>
  </si>
  <si>
    <t>Aster lanceolatus var. hirsuticaulis</t>
  </si>
  <si>
    <t>Aster interior</t>
  </si>
  <si>
    <t>Aster lanceolatus ssp. interior</t>
  </si>
  <si>
    <t>Aster lanceolatus var. interior</t>
  </si>
  <si>
    <t>Aster simplex var. interior</t>
  </si>
  <si>
    <t>Aster bellidiflorus</t>
  </si>
  <si>
    <t>Aster lamarckianus</t>
  </si>
  <si>
    <t>Aster lanceolatus</t>
  </si>
  <si>
    <t>Aster lanceolatus ssp. simplex</t>
  </si>
  <si>
    <t>Aster lanceolatus var. simplex</t>
  </si>
  <si>
    <t>Aster laxus</t>
  </si>
  <si>
    <t>Aster paniculatus</t>
  </si>
  <si>
    <t>Aster paniculatus var. simplex</t>
  </si>
  <si>
    <t>Aster simplex var. estuarinus</t>
  </si>
  <si>
    <t>Aster simplex var. ramosissimus</t>
  </si>
  <si>
    <t>Aster tenuifolius var. ramosissimus</t>
  </si>
  <si>
    <t>Symphyotrichum simplex</t>
  </si>
  <si>
    <t>Aster lanceolatus var. latifolius</t>
  </si>
  <si>
    <t>Aster agrostifolius</t>
  </si>
  <si>
    <t>Aster lateriflorus var. angustifolius</t>
  </si>
  <si>
    <t>Aster horizontalis</t>
  </si>
  <si>
    <t>Aster lateriflorus var. horizontalis</t>
  </si>
  <si>
    <t>Aster lateriflorus var. pendulus</t>
  </si>
  <si>
    <t>Aster pendulus</t>
  </si>
  <si>
    <t>Aster hirsuticaulis</t>
  </si>
  <si>
    <t>Aster lateriflorus var. hirsuticaulis</t>
  </si>
  <si>
    <t>Solidago lateriflora</t>
  </si>
  <si>
    <t>Symphyotrichum lateriflorum var. hirsuticaule</t>
  </si>
  <si>
    <t>Aster acadiensis</t>
  </si>
  <si>
    <t>Aster lateriflorus var. tenuipes</t>
  </si>
  <si>
    <t>Aster longulus</t>
  </si>
  <si>
    <t>Aster cordifolius ssp. laevigatus</t>
  </si>
  <si>
    <t>Aster cordifolius var. laevigatus</t>
  </si>
  <si>
    <t>Aster lowrieanus</t>
  </si>
  <si>
    <t>Lasallea novae-angliae</t>
  </si>
  <si>
    <t>Virgulus novae-angliae</t>
  </si>
  <si>
    <t>Aster elodes</t>
  </si>
  <si>
    <t>Aster novi-belgii var. elodes</t>
  </si>
  <si>
    <t>Aster eminens</t>
  </si>
  <si>
    <t>Aster longifolius</t>
  </si>
  <si>
    <t>Aster salicifolius</t>
  </si>
  <si>
    <t>Symphyotrichum longifolium</t>
  </si>
  <si>
    <t>Aster gaspensis</t>
  </si>
  <si>
    <t>Aster johannensis</t>
  </si>
  <si>
    <t>Aster johannensis var. villicaulis</t>
  </si>
  <si>
    <t>Aster longifolius var. villicaulis</t>
  </si>
  <si>
    <t>Aster novi-belgii ssp. johannensis</t>
  </si>
  <si>
    <t>Aster novi-belgii var. johannensis</t>
  </si>
  <si>
    <t>Aster novi-belgii var. villicaulis</t>
  </si>
  <si>
    <t>Aster rolandii</t>
  </si>
  <si>
    <t>Aster tardiflorus var. vestitus</t>
  </si>
  <si>
    <t>Aster kumleinii</t>
  </si>
  <si>
    <t>Aster oblongifolius</t>
  </si>
  <si>
    <t>Aster oblongifolius var. angustatus</t>
  </si>
  <si>
    <t>Aster oblongifolius var. orientis</t>
  </si>
  <si>
    <t>Aster oblongifolius var. rigidulus</t>
  </si>
  <si>
    <t>Lasallea oblongifolia</t>
  </si>
  <si>
    <t>Virgulus oblongifolius</t>
  </si>
  <si>
    <t>Aster diffusus var. thyrsoides</t>
  </si>
  <si>
    <t>Aster lateriflorus var. thyrsoides</t>
  </si>
  <si>
    <t>Aster missouriensis</t>
  </si>
  <si>
    <t>Aster missouriensis var. thyrsoides</t>
  </si>
  <si>
    <t>Aster ontarionis var. glabratus</t>
  </si>
  <si>
    <t>Aster pantotrichus</t>
  </si>
  <si>
    <t>Aster pantotrichus var. thyrsoides</t>
  </si>
  <si>
    <t>Aster tradescantii var. thyrsoides</t>
  </si>
  <si>
    <t>Symphyotrichum ontarione</t>
  </si>
  <si>
    <t>Symphyotrichum ontarione var. glabratum</t>
  </si>
  <si>
    <t>Symphyotrichum ontarionis var. glabratum</t>
  </si>
  <si>
    <t>Aster depauperatus var. parviceps</t>
  </si>
  <si>
    <t>Aster ericoides var. parviceps</t>
  </si>
  <si>
    <t>Aster parviceps</t>
  </si>
  <si>
    <t>Aster pilosus ssp. parviceps</t>
  </si>
  <si>
    <t>Aster patens var. phlogifolius</t>
  </si>
  <si>
    <t>Aster phlogifolius</t>
  </si>
  <si>
    <t>Virgulus patens var. phlogifolius</t>
  </si>
  <si>
    <t>Aster ericoides var. platyphyllus</t>
  </si>
  <si>
    <t>Aster ericoides var. villosus</t>
  </si>
  <si>
    <t>Aster juniperinus</t>
  </si>
  <si>
    <t>Aster pilosus var. platyphyllus</t>
  </si>
  <si>
    <t>Aster ramosissimus</t>
  </si>
  <si>
    <t>Aster villosus</t>
  </si>
  <si>
    <t>Aster ericoides var. pringlei</t>
  </si>
  <si>
    <t>Aster faxonii</t>
  </si>
  <si>
    <t>Aster pilosus var. demotus</t>
  </si>
  <si>
    <t>Aster pilosus var. pringlei</t>
  </si>
  <si>
    <t>Aster polyphyllus</t>
  </si>
  <si>
    <t>Aster pringlei</t>
  </si>
  <si>
    <t>Aster praealtus var. angustior</t>
  </si>
  <si>
    <t>Aster caerulescens</t>
  </si>
  <si>
    <t>Aster novi-belgii var. litoreus</t>
  </si>
  <si>
    <t>Aster praealtus var. caerulescens</t>
  </si>
  <si>
    <t>Aster praealtus var. imbricatior</t>
  </si>
  <si>
    <t>Aster praealtus var. texicola</t>
  </si>
  <si>
    <t>Symphyotrichum novi-belgii var. litoreum</t>
  </si>
  <si>
    <t>Symphyotrichum praealtum var. texicola</t>
  </si>
  <si>
    <t>Aster praealtus var. subasper</t>
  </si>
  <si>
    <t>Aster subasper</t>
  </si>
  <si>
    <t>Aster calderi</t>
  </si>
  <si>
    <t>Aster conduplicatus</t>
  </si>
  <si>
    <t>Aster firmus</t>
  </si>
  <si>
    <t>Aster forwoodii</t>
  </si>
  <si>
    <t>Aster puniceus ssp. firmus</t>
  </si>
  <si>
    <t>Aster puniceus var. calderi</t>
  </si>
  <si>
    <t>Aster puniceus var. calvus</t>
  </si>
  <si>
    <t>Aster puniceus var. compactus</t>
  </si>
  <si>
    <t>Aster puniceus var. demissus</t>
  </si>
  <si>
    <t>Aster puniceus var. firmus</t>
  </si>
  <si>
    <t>Aster puniceus var. lucidulus</t>
  </si>
  <si>
    <t>Aster puniceus var. oligocephalus</t>
  </si>
  <si>
    <t>Aster puniceus var. perlongus</t>
  </si>
  <si>
    <t>Symphyotrichum firmum</t>
  </si>
  <si>
    <t>Symphyotrichum puniceum var. calderi</t>
  </si>
  <si>
    <t>Aster brachypholis</t>
  </si>
  <si>
    <t>Aster fragilis</t>
  </si>
  <si>
    <t>Aster fragilis var. brachypholis</t>
  </si>
  <si>
    <t>Aster fragilis var. subdumosus</t>
  </si>
  <si>
    <t>Aster vimineus var. subdumosus</t>
  </si>
  <si>
    <t>Symphyotrichum racemosum var. subdumosum</t>
  </si>
  <si>
    <t>Aster robynsianus</t>
  </si>
  <si>
    <t>Aster sericeus</t>
  </si>
  <si>
    <t>Lasallea sericea</t>
  </si>
  <si>
    <t>Virgulus sericeus</t>
  </si>
  <si>
    <t>Aster camptosorus</t>
  </si>
  <si>
    <t>Aster shortii</t>
  </si>
  <si>
    <t>Aster subulatus var. euroauster</t>
  </si>
  <si>
    <t>Aster subulatus var. obtusifolius</t>
  </si>
  <si>
    <t>Aster saxatilis</t>
  </si>
  <si>
    <t>Aster tradescantii</t>
  </si>
  <si>
    <t>Aster tradescantii var. saxatilis</t>
  </si>
  <si>
    <t>Aster vimineus var. saxatilis</t>
  </si>
  <si>
    <t>Aster asperifolius</t>
  </si>
  <si>
    <t>Aster claviger</t>
  </si>
  <si>
    <t>Aster corrigiatus</t>
  </si>
  <si>
    <t>Aster diversifolius</t>
  </si>
  <si>
    <t>Aster gracilescens</t>
  </si>
  <si>
    <t>Aster linguiformis</t>
  </si>
  <si>
    <t>Aster loriformis</t>
  </si>
  <si>
    <t>Aster mohrii</t>
  </si>
  <si>
    <t>Aster proteus</t>
  </si>
  <si>
    <t>Aster sylvestris</t>
  </si>
  <si>
    <t>Aster triangularis</t>
  </si>
  <si>
    <t>Aster truellius</t>
  </si>
  <si>
    <t>Aster undulatus</t>
  </si>
  <si>
    <t>Aster undulatus var. asperulus</t>
  </si>
  <si>
    <t>Aster undulatus var. diversifolius</t>
  </si>
  <si>
    <t>Aster undulatus var. loriformis</t>
  </si>
  <si>
    <t>Aster undulatus var. triangularis</t>
  </si>
  <si>
    <t>Aster hirtellus</t>
  </si>
  <si>
    <t>Aster sagittifolius var. urophyllus</t>
  </si>
  <si>
    <t>Aster urophyllus</t>
  </si>
  <si>
    <t>Symphytum asperrimum</t>
  </si>
  <si>
    <t>Symphytum officinale ssp. uliginosum</t>
  </si>
  <si>
    <t>Symphytum uliginosum</t>
  </si>
  <si>
    <t>Symphytum peregrinum</t>
  </si>
  <si>
    <t>Spathyema foetida</t>
  </si>
  <si>
    <t>Symplocos tinctoria var. ashei</t>
  </si>
  <si>
    <t>Symplocos tinctoria var. pygmaea</t>
  </si>
  <si>
    <t>Elymus caput-medusae</t>
  </si>
  <si>
    <t>Taeniatherum asperum</t>
  </si>
  <si>
    <t>Taeniatherum crinitum var. caput-medusae</t>
  </si>
  <si>
    <t>Tagetes major</t>
  </si>
  <si>
    <t>Tagetes bonariensis</t>
  </si>
  <si>
    <t>Tagetes glandulifera</t>
  </si>
  <si>
    <t>Tagetes glandulosa</t>
  </si>
  <si>
    <t>Tagetes porophylla</t>
  </si>
  <si>
    <t>Tagetes corymbosa</t>
  </si>
  <si>
    <t>Tagetes remotiflora</t>
  </si>
  <si>
    <t>Tagetes signata</t>
  </si>
  <si>
    <t>Tagetes tenuifolia</t>
  </si>
  <si>
    <t>Tamarix juniperina</t>
  </si>
  <si>
    <t>Tamarix pentandra</t>
  </si>
  <si>
    <t>Tamarix tetrandra</t>
  </si>
  <si>
    <t>Balsamita major</t>
  </si>
  <si>
    <t>Balsamita major var. tanacetoides</t>
  </si>
  <si>
    <t>Chrysanthemum balsamita</t>
  </si>
  <si>
    <t>Chrysanthemum balsamita var. tanacetoides</t>
  </si>
  <si>
    <t>Pyrethrum majus</t>
  </si>
  <si>
    <t>Chrysanthemum coccineum</t>
  </si>
  <si>
    <t>Chrysanthemum roseum</t>
  </si>
  <si>
    <t>Chrysanthemum parthenium</t>
  </si>
  <si>
    <t>Matricaria parthenium</t>
  </si>
  <si>
    <t>Chrysanthemum vulgare</t>
  </si>
  <si>
    <t>Tanacetum boreale</t>
  </si>
  <si>
    <t>Tanacetum vulgare var. crispum</t>
  </si>
  <si>
    <t>Leontodon erythrospermum</t>
  </si>
  <si>
    <t>Taraxacum disseminatum</t>
  </si>
  <si>
    <t>Taraxacum erythrospermum</t>
  </si>
  <si>
    <t>Taraxacum lacistophyllum</t>
  </si>
  <si>
    <t>Taraxacum scanicum</t>
  </si>
  <si>
    <t>Leontodon taraxacum</t>
  </si>
  <si>
    <t>Taraxacum atroglaucum</t>
  </si>
  <si>
    <t>Taraxacum campylodes</t>
  </si>
  <si>
    <t>Taraxacum croceum</t>
  </si>
  <si>
    <t>Taraxacum curvidens</t>
  </si>
  <si>
    <t>Taraxacum cyclocentrum</t>
  </si>
  <si>
    <t>Taraxacum dahlstedtii</t>
  </si>
  <si>
    <t>Taraxacum davidssonii</t>
  </si>
  <si>
    <t>Taraxacum devians</t>
  </si>
  <si>
    <t>Taraxacum dilutisquameum</t>
  </si>
  <si>
    <t>Taraxacum firmum</t>
  </si>
  <si>
    <t>Taraxacum islandiciforme</t>
  </si>
  <si>
    <t>Taraxacum kok-saghyz</t>
  </si>
  <si>
    <t>Taraxacum officinale var. palustre</t>
  </si>
  <si>
    <t>Taraxacum pleniflorum</t>
  </si>
  <si>
    <t>Taraxacum retroflexum</t>
  </si>
  <si>
    <t>Taraxacum rhodolepis</t>
  </si>
  <si>
    <t>Taraxacum undulatum</t>
  </si>
  <si>
    <t>Taraxacum vagans</t>
  </si>
  <si>
    <t>Taraxacum xanthostigma</t>
  </si>
  <si>
    <t>Taraxacum turfosum</t>
  </si>
  <si>
    <t>Taxus baccata var. aurea</t>
  </si>
  <si>
    <t>Taxus baccata var. fastigiata</t>
  </si>
  <si>
    <t>Taxus baccata var. fastigiata-aurea</t>
  </si>
  <si>
    <t>Taxus baccata var. washingtonii</t>
  </si>
  <si>
    <t>Iberis nudicaulis</t>
  </si>
  <si>
    <t>Cracca latidens</t>
  </si>
  <si>
    <t>Cracca virginiana</t>
  </si>
  <si>
    <t>Tephrosia latidens</t>
  </si>
  <si>
    <t>Tephrosia virginiana var. glabra</t>
  </si>
  <si>
    <t>Tephrosia virginiana var. holosericea</t>
  </si>
  <si>
    <t>Tetragonia expansa</t>
  </si>
  <si>
    <t>Actinea herbacea</t>
  </si>
  <si>
    <t>Hymenoxys acaulis var. glabra</t>
  </si>
  <si>
    <t>Hymenoxys herbacea</t>
  </si>
  <si>
    <t>Teucrium canadense var. angustatum</t>
  </si>
  <si>
    <t>Teucrium canadense var. littorale</t>
  </si>
  <si>
    <t>Teucrium canadense var. virginicum</t>
  </si>
  <si>
    <t>Teucrium littorale</t>
  </si>
  <si>
    <t>Teucrium boreale</t>
  </si>
  <si>
    <t>Teucrium canadense ssp. occidentale</t>
  </si>
  <si>
    <t>Teucrium canadense ssp. viscidum</t>
  </si>
  <si>
    <t>Teucrium canadense var. boreale</t>
  </si>
  <si>
    <t>Teucrium occidentale</t>
  </si>
  <si>
    <t>Teucrium occidentale var. boreale</t>
  </si>
  <si>
    <t>Thalictrum dasycarpum var. hypoglaucum</t>
  </si>
  <si>
    <t>Thalictrum hypoglaucum</t>
  </si>
  <si>
    <t>Thalictrum perelegans</t>
  </si>
  <si>
    <t>Thalictrum polygamum</t>
  </si>
  <si>
    <t>Thalictrum polygamum var. hebecarpum</t>
  </si>
  <si>
    <t>Thalictrum polygamum var. intermedium</t>
  </si>
  <si>
    <t>Thalictrum pubescens var. hebecarpum</t>
  </si>
  <si>
    <t>Thalictrum pubescens var. hepaticum</t>
  </si>
  <si>
    <t>Thalictrum revolutum var. glandulosior</t>
  </si>
  <si>
    <t>Anemonella thalictroides</t>
  </si>
  <si>
    <t>Syndesmon thalictroides</t>
  </si>
  <si>
    <t>Thalictrum confine var. columbianum</t>
  </si>
  <si>
    <t>Thalictrum confine var. greeneanum</t>
  </si>
  <si>
    <t>Thalictrum occidentale var. columbianum</t>
  </si>
  <si>
    <t>Thalictrum turneri</t>
  </si>
  <si>
    <t>Thalictrum venulosum var. confine</t>
  </si>
  <si>
    <t>Thalictrum venulosum var. fissum</t>
  </si>
  <si>
    <t>Thalictrum venulosum var. lunellii</t>
  </si>
  <si>
    <t>Thalictrum venulosum var. turneri</t>
  </si>
  <si>
    <t>Thaspium barbinode var. angustifolium</t>
  </si>
  <si>
    <t>Thaspium chapmanii</t>
  </si>
  <si>
    <t>Bidens megapotamica</t>
  </si>
  <si>
    <t>Thelesperma gracile</t>
  </si>
  <si>
    <t>Dryopteris noveboracensis</t>
  </si>
  <si>
    <t>Polypodium noveboracense</t>
  </si>
  <si>
    <t>Thelypteris thelypterioides</t>
  </si>
  <si>
    <t>Dryopteris thelypteris</t>
  </si>
  <si>
    <t>Dryopteris thelypteris var. haleana</t>
  </si>
  <si>
    <t>Dryopteris thelypteris var. pubescens</t>
  </si>
  <si>
    <t>Thelypteris confluens var. pubescens</t>
  </si>
  <si>
    <t>Thelypteris palustris var. haleana</t>
  </si>
  <si>
    <t>Dryopteris simulata</t>
  </si>
  <si>
    <t>Thermopsis arenosa</t>
  </si>
  <si>
    <t>Thermopsis rhombifolia var. annulocarpa</t>
  </si>
  <si>
    <t>Thermopsis rhombifolia var. arenosa</t>
  </si>
  <si>
    <t>Thermopsis caroliniana</t>
  </si>
  <si>
    <t>Agropyron aucheri</t>
  </si>
  <si>
    <t>Agropyron ciliatiflorum</t>
  </si>
  <si>
    <t>Agropyron gentryi</t>
  </si>
  <si>
    <t>Agropyron glaucum</t>
  </si>
  <si>
    <t>Agropyron intermedium</t>
  </si>
  <si>
    <t>Agropyron intermedium var. trichophorum</t>
  </si>
  <si>
    <t>Agropyron podperae</t>
  </si>
  <si>
    <t>Agropyron pulcherrimum</t>
  </si>
  <si>
    <t>Agropyron trichophorum</t>
  </si>
  <si>
    <t>Elymus hispidus</t>
  </si>
  <si>
    <t>Elymus hispidus ssp. barbulatus</t>
  </si>
  <si>
    <t>Elymus hispidus var. ruthenicus</t>
  </si>
  <si>
    <t>Elymus intermedius</t>
  </si>
  <si>
    <t>Elytrigia intermedia</t>
  </si>
  <si>
    <t>Elytrigia intermedia ssp. barbulata</t>
  </si>
  <si>
    <t>Elytrigia intermedia ssp. intermedia</t>
  </si>
  <si>
    <t>Elytrigia intermedia ssp. trichophora</t>
  </si>
  <si>
    <t>Thinopyrum intermedium ssp. barbulatum</t>
  </si>
  <si>
    <t>Agropyron campestre</t>
  </si>
  <si>
    <t>Agropyron littorale</t>
  </si>
  <si>
    <t>Agropyron pungens var. acadiense</t>
  </si>
  <si>
    <t>Agropyron pycnanthum</t>
  </si>
  <si>
    <t>Elymus pungens</t>
  </si>
  <si>
    <t>Elymus pycnanthus</t>
  </si>
  <si>
    <t>Elytrigia pungens</t>
  </si>
  <si>
    <t>Elytrigia pycnantha</t>
  </si>
  <si>
    <t>Elytrigia pycnanthes</t>
  </si>
  <si>
    <t>Triticum pungens</t>
  </si>
  <si>
    <t>Thuja occidentalis var. fastigiata</t>
  </si>
  <si>
    <t>Thuja occidentalis var. nigra</t>
  </si>
  <si>
    <t>Thuja occidentalis var. pyramidalis</t>
  </si>
  <si>
    <t>Thuja occidentalis f. malonyana</t>
  </si>
  <si>
    <t>Passerina annua</t>
  </si>
  <si>
    <t>Thymus marschallianus</t>
  </si>
  <si>
    <t>Thymus pannonicus</t>
  </si>
  <si>
    <t>Thymus serpyllum ssp. chamaedrys</t>
  </si>
  <si>
    <t>Thymus serpyllum var. albus</t>
  </si>
  <si>
    <t>Tiarella macrophylla</t>
  </si>
  <si>
    <t>Cladothrix lanuginosa</t>
  </si>
  <si>
    <t>Tilia americana var. neglecta</t>
  </si>
  <si>
    <t>Tilia glabra</t>
  </si>
  <si>
    <t>Tilia neglecta</t>
  </si>
  <si>
    <t>Tilia palmeri</t>
  </si>
  <si>
    <t>Tilia truncata</t>
  </si>
  <si>
    <t>Tilia venulosa</t>
  </si>
  <si>
    <t>Tilia eburnea</t>
  </si>
  <si>
    <t>Tilia heterophylla</t>
  </si>
  <si>
    <t>Tilia heterophylla var. michauxii</t>
  </si>
  <si>
    <t>Tilia lasioclada</t>
  </si>
  <si>
    <t>Tilia michauxii</t>
  </si>
  <si>
    <t>Tilia monticola</t>
  </si>
  <si>
    <t>Tilia europaea</t>
  </si>
  <si>
    <t>Tilia tomentosa ssp. petiolaris</t>
  </si>
  <si>
    <t>Tipularia unifolia</t>
  </si>
  <si>
    <t>Narthecium pusillum</t>
  </si>
  <si>
    <t>Tofieldia palustris</t>
  </si>
  <si>
    <t>Glyceria fernaldii</t>
  </si>
  <si>
    <t>Glyceria pallida var. fernaldii</t>
  </si>
  <si>
    <t>Torreyochloa fernaldii</t>
  </si>
  <si>
    <t>Glyceria pallida</t>
  </si>
  <si>
    <t>Panicularia pallida</t>
  </si>
  <si>
    <t>Toxicodendron radicans var. negundo</t>
  </si>
  <si>
    <t>Rhus radicans</t>
  </si>
  <si>
    <t>Rhus radicans var. littoralis</t>
  </si>
  <si>
    <t>Rhus radicans var. malacotrichocarpa</t>
  </si>
  <si>
    <t>Toxicodendron vulgare</t>
  </si>
  <si>
    <t>Rhus radicans var. rydbergii</t>
  </si>
  <si>
    <t>Rhus radicans var. vulgaris</t>
  </si>
  <si>
    <t>Rhus toxicodendron var. vulgaris</t>
  </si>
  <si>
    <t>Toxicodendron desertorum</t>
  </si>
  <si>
    <t>Toxicodendron radicans var. rydbergii</t>
  </si>
  <si>
    <t>Rhus vernix</t>
  </si>
  <si>
    <t>Ammi copticum</t>
  </si>
  <si>
    <t>Carum copticum</t>
  </si>
  <si>
    <t>Trachyspermum copticum</t>
  </si>
  <si>
    <t>Tradescantia occidentalis var. typica</t>
  </si>
  <si>
    <t>Tradescantia canaliculata</t>
  </si>
  <si>
    <t>Tradescantia foliosa</t>
  </si>
  <si>
    <t>Tradescantia incarnata</t>
  </si>
  <si>
    <t>Tradescantia ohiensis var. foliosa</t>
  </si>
  <si>
    <t>Tradescantia reflexa</t>
  </si>
  <si>
    <t>Ephemerum congestum</t>
  </si>
  <si>
    <t>Tradescantia brevicaulis</t>
  </si>
  <si>
    <t>Tradescantia congesta</t>
  </si>
  <si>
    <t>Tradescantia rupestris</t>
  </si>
  <si>
    <t>Tradescantia speciosa</t>
  </si>
  <si>
    <t>Tradescantia virginiana var. alba</t>
  </si>
  <si>
    <t>Tradescantia virginiana var. barbata</t>
  </si>
  <si>
    <t>Tragopogon dubius ssp. major</t>
  </si>
  <si>
    <t>Tragopogon major</t>
  </si>
  <si>
    <t>Tragopogon orientalis</t>
  </si>
  <si>
    <t>Tragopogon pratensis</t>
  </si>
  <si>
    <t>Tragopogon pratensis ssp. orientalis</t>
  </si>
  <si>
    <t>Nazia aliena</t>
  </si>
  <si>
    <t>Cenchrus racemosus</t>
  </si>
  <si>
    <t>Nazia racemosa</t>
  </si>
  <si>
    <t>Trapa bispinosa</t>
  </si>
  <si>
    <t>Trapa natans var. bispinosa</t>
  </si>
  <si>
    <t>Trapa natans var. natans</t>
  </si>
  <si>
    <t>Elodea fraseri</t>
  </si>
  <si>
    <t>Hypericum virginicum var. fraseri</t>
  </si>
  <si>
    <t>Triadenum virginicum ssp. fraseri</t>
  </si>
  <si>
    <t>Triadenum virginicum var. fraseri</t>
  </si>
  <si>
    <t>Hypericum tubulosum</t>
  </si>
  <si>
    <t>Triadenum longifolium</t>
  </si>
  <si>
    <t>Hypericum virginicum</t>
  </si>
  <si>
    <t>Narthecium glutinosum</t>
  </si>
  <si>
    <t>Tofieldia glutinosa ssp. glutinosa</t>
  </si>
  <si>
    <t>Tofieldia racemosa var. glutinosa</t>
  </si>
  <si>
    <t>Chloris mendocina</t>
  </si>
  <si>
    <t>Trichloris mendocina</t>
  </si>
  <si>
    <t>Baeothryon alpinum</t>
  </si>
  <si>
    <t>Leucocoma alpina</t>
  </si>
  <si>
    <t>Scirpus hudsonianus</t>
  </si>
  <si>
    <t>Baeothryon caespitosum</t>
  </si>
  <si>
    <t>Baeothryon cespitosum</t>
  </si>
  <si>
    <t>Scirpus caespitosus</t>
  </si>
  <si>
    <t>Scirpus caespitosus var. austriacus</t>
  </si>
  <si>
    <t>Scirpus caespitosus var. callosus</t>
  </si>
  <si>
    <t>Scirpus caespitosus var. delicatulus</t>
  </si>
  <si>
    <t>Scirpus cespitosus var. austriacus</t>
  </si>
  <si>
    <t>Scirpus cespitosus var. callosus</t>
  </si>
  <si>
    <t>Scirpus cespitosus var. delicatulus</t>
  </si>
  <si>
    <t>Trichophorum caespitosum</t>
  </si>
  <si>
    <t>Trichophorum caespitosum var. callosum</t>
  </si>
  <si>
    <t>Baeothryon clintonii</t>
  </si>
  <si>
    <t>Baeothryon verecundum</t>
  </si>
  <si>
    <t>Scirpus planifolius</t>
  </si>
  <si>
    <t>Scirpus verecundus</t>
  </si>
  <si>
    <t>Trichophorum verecundum</t>
  </si>
  <si>
    <t>Isanthus brachiatus</t>
  </si>
  <si>
    <t>Isanthus brachiatus var. linearis</t>
  </si>
  <si>
    <t>Tetraclea viscida</t>
  </si>
  <si>
    <t>Trichostema dichotomum var. puberulum</t>
  </si>
  <si>
    <t>Trichostema pilosum</t>
  </si>
  <si>
    <t>Trichostema dichotomum var. lineare</t>
  </si>
  <si>
    <t>Trichostema lineare</t>
  </si>
  <si>
    <t>Tridens chapmanii</t>
  </si>
  <si>
    <t>Triodia chapmanii</t>
  </si>
  <si>
    <t>Triodia flava</t>
  </si>
  <si>
    <t>Triodia stricta</t>
  </si>
  <si>
    <t>Trientalis americana</t>
  </si>
  <si>
    <t>Trifolium arvense var. arvense</t>
  </si>
  <si>
    <t>Trifolium arvense var. perpusillum</t>
  </si>
  <si>
    <t>Trifolium agrarium</t>
  </si>
  <si>
    <t>Trifolium procumbens</t>
  </si>
  <si>
    <t>Trifolium saxicola</t>
  </si>
  <si>
    <t>Trifolium depauperatum var. laciniatum</t>
  </si>
  <si>
    <t>Trifolium albopurpureum var. dichotomum</t>
  </si>
  <si>
    <t>Trifolium dichotomum var. turbinatum</t>
  </si>
  <si>
    <t>Trifolium macraei var. dichotomum</t>
  </si>
  <si>
    <t>Trifolium fragiferum ssp. bonannii</t>
  </si>
  <si>
    <t>Trifolium flavulum</t>
  </si>
  <si>
    <t>Trifolium fucatum var. gambelii</t>
  </si>
  <si>
    <t>Trifolium fucatum var. virescens</t>
  </si>
  <si>
    <t>Trifolium gambelii</t>
  </si>
  <si>
    <t>Trifolium elegans</t>
  </si>
  <si>
    <t>Trifolium hybridum ssp. elegans</t>
  </si>
  <si>
    <t>Trifolium hybridum var. elegans</t>
  </si>
  <si>
    <t>Trifolium hybridum var. pratense</t>
  </si>
  <si>
    <t>Trifolium incarnatum var. elatius</t>
  </si>
  <si>
    <t>Trifolium bicephalum</t>
  </si>
  <si>
    <t>Trifolium catalinae</t>
  </si>
  <si>
    <t>Trifolium mercedense</t>
  </si>
  <si>
    <t>Trifolium traskiae</t>
  </si>
  <si>
    <t>Trifolium pratense var. frigidum</t>
  </si>
  <si>
    <t>Trifolium pratense var. sativum</t>
  </si>
  <si>
    <t>Trifolium reflexum var. glabrum</t>
  </si>
  <si>
    <t>Trifolium repens var. atropurpureum</t>
  </si>
  <si>
    <t>Trifolium maritimum</t>
  </si>
  <si>
    <t>Trifolium maritinum</t>
  </si>
  <si>
    <t>Trifolium curvisepalum</t>
  </si>
  <si>
    <t>Trifolium tomentosum var. curvisepalum</t>
  </si>
  <si>
    <t>Trifolium tomentosum var. tomentosum</t>
  </si>
  <si>
    <t>Triglochin elata</t>
  </si>
  <si>
    <t>Triglochin elatum</t>
  </si>
  <si>
    <t>Triglochin maritima var. elata</t>
  </si>
  <si>
    <t>Triglochin maritimum var. elatum</t>
  </si>
  <si>
    <t>Trillium cernuum var. macranthum</t>
  </si>
  <si>
    <t>Trillium erectum var. album</t>
  </si>
  <si>
    <t>Trillium erectum var. flavum</t>
  </si>
  <si>
    <t>Trillium declinatum</t>
  </si>
  <si>
    <t>Trillium erectum var. blandum</t>
  </si>
  <si>
    <t>Trillium erectum var. declinatum</t>
  </si>
  <si>
    <t>Trillium gleasonii</t>
  </si>
  <si>
    <t>Trillium cuneatum var. luteum</t>
  </si>
  <si>
    <t>Trillium viride var. luteum</t>
  </si>
  <si>
    <t>Specularia biflora</t>
  </si>
  <si>
    <t>Triodanis perfoliata var. biflora</t>
  </si>
  <si>
    <t>Specularia leptocarpa</t>
  </si>
  <si>
    <t>Legousia perfoliata</t>
  </si>
  <si>
    <t>Specularia perfoliata</t>
  </si>
  <si>
    <t>Triodanis perfoliata var. perfoliata</t>
  </si>
  <si>
    <t>Triosteum angustifolium var. eamesii</t>
  </si>
  <si>
    <t>Triphora trianthophora var. schaffneri</t>
  </si>
  <si>
    <t>Triplasis intermedia</t>
  </si>
  <si>
    <t>Chamomilla maritima</t>
  </si>
  <si>
    <t>Matricaria ambigua</t>
  </si>
  <si>
    <t>Matricaria grandiflora</t>
  </si>
  <si>
    <t>Matricaria hookeri</t>
  </si>
  <si>
    <t>Matricaria maritima ssp. phaeocephala</t>
  </si>
  <si>
    <t>Matricaria maritima var. nana</t>
  </si>
  <si>
    <t>Tripleurospermum phaeocephalum</t>
  </si>
  <si>
    <t>Chamomilla inodora</t>
  </si>
  <si>
    <t>Matricaria inodora</t>
  </si>
  <si>
    <t>Matricaria maritima ssp. inodora</t>
  </si>
  <si>
    <t>Matricaria maritima var. agrestis</t>
  </si>
  <si>
    <t>Tripleurospermum inodorum</t>
  </si>
  <si>
    <t>Aster tripolium</t>
  </si>
  <si>
    <t>Aster tripolium ssp. pannonicus</t>
  </si>
  <si>
    <t>Coix dactyloides</t>
  </si>
  <si>
    <t>Tripsacum dactyloides var. occidentale</t>
  </si>
  <si>
    <t>Avena flavescens</t>
  </si>
  <si>
    <t>Graphephorum melicoides</t>
  </si>
  <si>
    <t>Trisetum melicoides var. majus</t>
  </si>
  <si>
    <t>Aira spicata</t>
  </si>
  <si>
    <t>Trisetum molle</t>
  </si>
  <si>
    <t>Trisetum montanum</t>
  </si>
  <si>
    <t>Trisetum montanum var. shearii</t>
  </si>
  <si>
    <t>Trisetum spicatum ssp. alaskanum</t>
  </si>
  <si>
    <t>Trisetum spicatum ssp. congdonii</t>
  </si>
  <si>
    <t>Trisetum spicatum ssp. majus</t>
  </si>
  <si>
    <t>Trisetum spicatum ssp. molle</t>
  </si>
  <si>
    <t>Trisetum spicatum ssp. montanum</t>
  </si>
  <si>
    <t>Trisetum spicatum ssp. pilosiglume</t>
  </si>
  <si>
    <t>Trisetum spicatum var. alaskanum</t>
  </si>
  <si>
    <t>Trisetum spicatum var. congdonii</t>
  </si>
  <si>
    <t>Trisetum spicatum var. maidenii</t>
  </si>
  <si>
    <t>Trisetum spicatum var. majus</t>
  </si>
  <si>
    <t>Trisetum spicatum var. molle</t>
  </si>
  <si>
    <t>Trisetum spicatum var. pilosiglume</t>
  </si>
  <si>
    <t>Trisetum spicatum var. spicatiforme</t>
  </si>
  <si>
    <t>Trisetum spicatum var. villosissimum</t>
  </si>
  <si>
    <t>Trisetum subspicatum</t>
  </si>
  <si>
    <t>Trisetum triflorum</t>
  </si>
  <si>
    <t>Trisetum triflorum ssp. molle</t>
  </si>
  <si>
    <t>Trisetum villosissimum</t>
  </si>
  <si>
    <t>Triticum hybernum</t>
  </si>
  <si>
    <t>Triticum macha</t>
  </si>
  <si>
    <t>Triticum sativum</t>
  </si>
  <si>
    <t>Triticum sphaerococcum</t>
  </si>
  <si>
    <t>Triticum vulgare</t>
  </si>
  <si>
    <t>Triticum aestivum var. spelta</t>
  </si>
  <si>
    <t>Triticum dicoccoides</t>
  </si>
  <si>
    <t>Triticum dicoccon</t>
  </si>
  <si>
    <t>Triticum dicoccum</t>
  </si>
  <si>
    <t>Triticum spelta var. dicoccon</t>
  </si>
  <si>
    <t>Tropidocarpum gracile var. dubium</t>
  </si>
  <si>
    <t>Typha angustifolia var. calumetensis</t>
  </si>
  <si>
    <t>Typha angustifolia var. elongata</t>
  </si>
  <si>
    <t>Typha angustata</t>
  </si>
  <si>
    <t>Ulmus americana var. floridana</t>
  </si>
  <si>
    <t>Ulmus floridana</t>
  </si>
  <si>
    <t>Ulmus campestris</t>
  </si>
  <si>
    <t>Ulmus chinensis</t>
  </si>
  <si>
    <t>Ulmus carpinifolia</t>
  </si>
  <si>
    <t>Ulmus minor</t>
  </si>
  <si>
    <t>Ulmus fulva</t>
  </si>
  <si>
    <t>Ulmus racemosa</t>
  </si>
  <si>
    <t>Brachiaria texana</t>
  </si>
  <si>
    <t>Panicum texanum</t>
  </si>
  <si>
    <t>Urtica chamaedryoides var. runyonii</t>
  </si>
  <si>
    <t>Urtica gracilis var. latifolia</t>
  </si>
  <si>
    <t>Urtica californica</t>
  </si>
  <si>
    <t>Urtica cardiophylla</t>
  </si>
  <si>
    <t>Urtica dioica var. angustifolia</t>
  </si>
  <si>
    <t>Urtica dioica var. californica</t>
  </si>
  <si>
    <t>Urtica dioica var. gracilis</t>
  </si>
  <si>
    <t>Urtica dioica var. lyallii</t>
  </si>
  <si>
    <t>Urtica dioica var. procera</t>
  </si>
  <si>
    <t>Urtica gracilis</t>
  </si>
  <si>
    <t>Urtica lyallii</t>
  </si>
  <si>
    <t>Urtica lyallii var. californica</t>
  </si>
  <si>
    <t>Urtica major</t>
  </si>
  <si>
    <t>Urtica procera</t>
  </si>
  <si>
    <t>Urtica serra</t>
  </si>
  <si>
    <t>Urtica strigosissima</t>
  </si>
  <si>
    <t>Urtica viridis</t>
  </si>
  <si>
    <t>Stomoisia cornuta</t>
  </si>
  <si>
    <t>Utricularia obtusa</t>
  </si>
  <si>
    <t>Utricularia pumila</t>
  </si>
  <si>
    <t>Stomoisia juncea</t>
  </si>
  <si>
    <t>Stomoisia virgatula</t>
  </si>
  <si>
    <t>Utricularia virgatula</t>
  </si>
  <si>
    <t>Utricularia vulgaris</t>
  </si>
  <si>
    <t>Utricularia vulgaris ssp. macrorhiza</t>
  </si>
  <si>
    <t>Utricularia vulgaris var. americana</t>
  </si>
  <si>
    <t>Utricularia occidentalis</t>
  </si>
  <si>
    <t>Vesiculina purpurea</t>
  </si>
  <si>
    <t>Utricularia inflata var. minor</t>
  </si>
  <si>
    <t>Lecticula resupinata</t>
  </si>
  <si>
    <t>Setiscapella cleistogama</t>
  </si>
  <si>
    <t>Setiscapella subulata</t>
  </si>
  <si>
    <t>Utricularia cleistogama</t>
  </si>
  <si>
    <t>Oakesiella puberula</t>
  </si>
  <si>
    <t>Uvularia carolina</t>
  </si>
  <si>
    <t>Uvularia nitida</t>
  </si>
  <si>
    <t>Uvularia puberula var. nitida</t>
  </si>
  <si>
    <t>Uvularia pudica</t>
  </si>
  <si>
    <t>Uvularia pudica var. nitida</t>
  </si>
  <si>
    <t>Oakesiella sessilifolia</t>
  </si>
  <si>
    <t>Saponaria vaccaria</t>
  </si>
  <si>
    <t>Vaccaria pyramidata</t>
  </si>
  <si>
    <t>Vaccaria segetalis</t>
  </si>
  <si>
    <t>Vaccaria vaccaria</t>
  </si>
  <si>
    <t>Vaccaria vulgaris</t>
  </si>
  <si>
    <t>Vaccinium angustifolium var. hypolasium</t>
  </si>
  <si>
    <t>Vaccinium angustifolium var. laevifolium</t>
  </si>
  <si>
    <t>Vaccinium angustifolium var. nigrum</t>
  </si>
  <si>
    <t>Vaccinium brittonii</t>
  </si>
  <si>
    <t>Vaccinium lamarckii</t>
  </si>
  <si>
    <t>Vaccinium nigrum</t>
  </si>
  <si>
    <t>Vaccinium arbuscula</t>
  </si>
  <si>
    <t>Vaccinium caespitosum</t>
  </si>
  <si>
    <t>Vaccinium caespitosum var. arbuscula</t>
  </si>
  <si>
    <t>Vaccinium caespitosum var. caespitosum</t>
  </si>
  <si>
    <t>Vaccinium caespitosum var. paludicola</t>
  </si>
  <si>
    <t>Vaccinium cespitosum var. arbuscula</t>
  </si>
  <si>
    <t>Vaccinium cespitosum var. cespitosum</t>
  </si>
  <si>
    <t>Vaccinium cespitosum var. paludicola</t>
  </si>
  <si>
    <t>Vaccinium nivictum</t>
  </si>
  <si>
    <t>Cyanococcus corymbosus</t>
  </si>
  <si>
    <t>Cyanococcus cuthbertii</t>
  </si>
  <si>
    <t>Vaccinium corymbosum var. albiflorum</t>
  </si>
  <si>
    <t>Vaccinium corymbosum var. glabrum</t>
  </si>
  <si>
    <t>Cyanococcus atrococcus</t>
  </si>
  <si>
    <t>Cyanococcus fuscatus</t>
  </si>
  <si>
    <t>Cyanococcus virgatus</t>
  </si>
  <si>
    <t>Vaccinium arkansanum</t>
  </si>
  <si>
    <t>Vaccinium atrococcum</t>
  </si>
  <si>
    <t>Vaccinium corymbosum var. atrococcum</t>
  </si>
  <si>
    <t>Oxycoccus macrocarpus</t>
  </si>
  <si>
    <t>Vaccinium coccineum</t>
  </si>
  <si>
    <t>Vaccinium globulare</t>
  </si>
  <si>
    <t>Vaccinium membranaceum var. rigidum</t>
  </si>
  <si>
    <t>Cyanococcus canadensis</t>
  </si>
  <si>
    <t>Vaccinium angustifolium var. myrtilloides</t>
  </si>
  <si>
    <t>Vaccinium canadense</t>
  </si>
  <si>
    <t>Oxycoccus hagerupii</t>
  </si>
  <si>
    <t>Oxycoccus intermedius</t>
  </si>
  <si>
    <t>Oxycoccus microcarpos</t>
  </si>
  <si>
    <t>Oxycoccus ovalifolius</t>
  </si>
  <si>
    <t>Oxycoccus oxycoccos</t>
  </si>
  <si>
    <t>Oxycoccus palustris</t>
  </si>
  <si>
    <t>Oxycoccus palustris ssp. microphyllus</t>
  </si>
  <si>
    <t>Oxycoccus palustris var. intermedius</t>
  </si>
  <si>
    <t>Oxycoccus palustris var. ovalifolius</t>
  </si>
  <si>
    <t>Oxycoccus quadripetalus</t>
  </si>
  <si>
    <t>Oxycoccus quadripetalus var. microphyllus</t>
  </si>
  <si>
    <t>Vaccinium microcarpos</t>
  </si>
  <si>
    <t>Vaccinium oxycoccos ssp. microphyllum</t>
  </si>
  <si>
    <t>Vaccinium oxycoccos var. intermedium</t>
  </si>
  <si>
    <t>Vaccinium oxycoccos var. microphyllum</t>
  </si>
  <si>
    <t>Vaccinium oxycoccos var. ovalifolium</t>
  </si>
  <si>
    <t>Cyanococcus liparis</t>
  </si>
  <si>
    <t>Cyanococcus pallidus</t>
  </si>
  <si>
    <t>Cyanococcus subcordatus</t>
  </si>
  <si>
    <t>Cyanococcus tallapusae</t>
  </si>
  <si>
    <t>Cyanococcus vacillans</t>
  </si>
  <si>
    <t>Vaccinium altomontanum</t>
  </si>
  <si>
    <t>Vaccinium corymbosum var. pallidum</t>
  </si>
  <si>
    <t>Vaccinium vacillans</t>
  </si>
  <si>
    <t>Vaccinium vacillans var. crinitum</t>
  </si>
  <si>
    <t>Vaccinium vacillans var. missouriense</t>
  </si>
  <si>
    <t>Vaccinium viride</t>
  </si>
  <si>
    <t>Vaccinium stamineum var. sericeum</t>
  </si>
  <si>
    <t>Polycodium ashei</t>
  </si>
  <si>
    <t>Polycodium candicans</t>
  </si>
  <si>
    <t>Polycodium depressum</t>
  </si>
  <si>
    <t>Polycodium floridanum</t>
  </si>
  <si>
    <t>Polycodium leptosepalum</t>
  </si>
  <si>
    <t>Polycodium macilentum</t>
  </si>
  <si>
    <t>Polycodium melanocarpum</t>
  </si>
  <si>
    <t>Polycodium neglectum</t>
  </si>
  <si>
    <t>Polycodium stamineum</t>
  </si>
  <si>
    <t>Vaccinium melanocarpum</t>
  </si>
  <si>
    <t>Vaccinium neglectum</t>
  </si>
  <si>
    <t>Vaccinium stamineum var. candicans</t>
  </si>
  <si>
    <t>Vaccinium stamineum var. interius</t>
  </si>
  <si>
    <t>Vaccinium stamineum var. melanocarpum</t>
  </si>
  <si>
    <t>Vaccinium stamineum var. neglectum</t>
  </si>
  <si>
    <t>Vaccinium occidentale</t>
  </si>
  <si>
    <t>Vaccinium uliginosum ssp. alpinum</t>
  </si>
  <si>
    <t>Vaccinium uliginosum ssp. gaultherioides</t>
  </si>
  <si>
    <t>Vaccinium uliginosum ssp. microphyllum</t>
  </si>
  <si>
    <t>Vaccinium uliginosum ssp. occidentale</t>
  </si>
  <si>
    <t>Vaccinium uliginosum ssp. pedris</t>
  </si>
  <si>
    <t>Vaccinium uliginosum ssp. pubescens</t>
  </si>
  <si>
    <t>Vaccinium uliginosum var. alpinum</t>
  </si>
  <si>
    <t>Vaccinium uliginosum var. occidentale</t>
  </si>
  <si>
    <t>Vaccinium uliginosum var. salicinum</t>
  </si>
  <si>
    <t>Vaccinium vitis-idaea var. minus</t>
  </si>
  <si>
    <t>Vaccinium vitis-idaea var. punctatum</t>
  </si>
  <si>
    <t>Aira atropurpurea</t>
  </si>
  <si>
    <t>Deschampsia atropurpurea</t>
  </si>
  <si>
    <t>Deschampsia atropurpurea var. latifolia</t>
  </si>
  <si>
    <t>Deschampsia atropurpurea var. paramushirensis</t>
  </si>
  <si>
    <t>Deschampsia atropurpurea var. payettii</t>
  </si>
  <si>
    <t>Deschampsia pacifica</t>
  </si>
  <si>
    <t>Vahlodea atropurpurea ssp. latifolia</t>
  </si>
  <si>
    <t>Vahlodea atropurpurea ssp. paramushirensis</t>
  </si>
  <si>
    <t>Vahlodea flexuosa</t>
  </si>
  <si>
    <t>Vahlodea latifolia</t>
  </si>
  <si>
    <t>Valeriana dioica ssp. sylvatica</t>
  </si>
  <si>
    <t>Valeriana septentrionalis</t>
  </si>
  <si>
    <t>Valeriana sylvatica</t>
  </si>
  <si>
    <t>Valeriana ciliata</t>
  </si>
  <si>
    <t>Valeriana edulis ssp. ciliata</t>
  </si>
  <si>
    <t>Valeriana sitchensis ssp. uliginosa</t>
  </si>
  <si>
    <t>Valeriana sitchensis var. uliginosa</t>
  </si>
  <si>
    <t>Valerianella olitoria</t>
  </si>
  <si>
    <t>Valerianella radiata var. fernaldii</t>
  </si>
  <si>
    <t>Valerianella radiata var. missouriensis</t>
  </si>
  <si>
    <t>Valerianella stenocarpa var. parviflora</t>
  </si>
  <si>
    <t>Valerianella intermedia</t>
  </si>
  <si>
    <t>Valerianella patellaria</t>
  </si>
  <si>
    <t>Valerianella radiata var. intermedia</t>
  </si>
  <si>
    <t>Vallisneria asiatica</t>
  </si>
  <si>
    <t>Vallisneria neotropicalis</t>
  </si>
  <si>
    <t>Vallisneria spiralis</t>
  </si>
  <si>
    <t>Vallisneria spiralis var. asiatica</t>
  </si>
  <si>
    <t>Avena dubia</t>
  </si>
  <si>
    <t>Ventenata avenacea</t>
  </si>
  <si>
    <t>Melanthium hybridum</t>
  </si>
  <si>
    <t>Melanthium dispersum</t>
  </si>
  <si>
    <t>Veratrum eschscholtzianum</t>
  </si>
  <si>
    <t>Veratrum eschscholtzii</t>
  </si>
  <si>
    <t>Veratrum eschscholtzii var. incriminatum</t>
  </si>
  <si>
    <t>Veratrum viride ssp. eschscholtzii</t>
  </si>
  <si>
    <t>Veratrum viride var. eschscholtzii</t>
  </si>
  <si>
    <t>Verbascum thapsiforme</t>
  </si>
  <si>
    <t>Verbena bracteosa</t>
  </si>
  <si>
    <t>Verbena imbricata</t>
  </si>
  <si>
    <t>Verbena lasiostachys var. lasiostachys</t>
  </si>
  <si>
    <t>Verbena lasiostachys var. scabrida</t>
  </si>
  <si>
    <t>Verbena lasiostachys var. septentrionalis</t>
  </si>
  <si>
    <t>Verbena prostrata</t>
  </si>
  <si>
    <t>Verbena robusta</t>
  </si>
  <si>
    <t>Verbena angustifolia</t>
  </si>
  <si>
    <t>Verbena urticifolia var. incarnata</t>
  </si>
  <si>
    <t>Verbena urticifolia var. simplex</t>
  </si>
  <si>
    <t>Actinomeris alternifolia</t>
  </si>
  <si>
    <t>Ridan alternifolia</t>
  </si>
  <si>
    <t>Verbesina microptera</t>
  </si>
  <si>
    <t>Ximenesia encelioides</t>
  </si>
  <si>
    <t>Ximenesia encelioides var. cana</t>
  </si>
  <si>
    <t>Ximenesia microptera</t>
  </si>
  <si>
    <t>Verbesina encelioides var. exauriculata</t>
  </si>
  <si>
    <t>Verbesina exauriculata</t>
  </si>
  <si>
    <t>Ximenesia encelioides var. exauriculata</t>
  </si>
  <si>
    <t>Ximenesia exauriculata</t>
  </si>
  <si>
    <t>Vernonia crinita</t>
  </si>
  <si>
    <t>Vernonia interior</t>
  </si>
  <si>
    <t>Vernonia fasciculata var. corymbosa</t>
  </si>
  <si>
    <t>Vernonia altissima</t>
  </si>
  <si>
    <t>Vernonia altissima var. lilacina</t>
  </si>
  <si>
    <t>Vernonia altissima var. taeniotricha</t>
  </si>
  <si>
    <t>Vernonia aborigina</t>
  </si>
  <si>
    <t>Vernonia harperi</t>
  </si>
  <si>
    <t>Pocilla agrestis</t>
  </si>
  <si>
    <t>Veronica anagallis</t>
  </si>
  <si>
    <t>Veronica catenata var. glandulosa</t>
  </si>
  <si>
    <t>Veronica comosa</t>
  </si>
  <si>
    <t>Veronica comosa var. glaberrima</t>
  </si>
  <si>
    <t>Veronica comosa var. glandulosa</t>
  </si>
  <si>
    <t>Veronica connata</t>
  </si>
  <si>
    <t>Veronica connata ssp. glaberrima</t>
  </si>
  <si>
    <t>Veronica connata var. glaberrima</t>
  </si>
  <si>
    <t>Veronica connata var. typica</t>
  </si>
  <si>
    <t>Veronica glandifera</t>
  </si>
  <si>
    <t>Veronica grandiflora</t>
  </si>
  <si>
    <t>Veronica micromeria</t>
  </si>
  <si>
    <t>Veronica salina</t>
  </si>
  <si>
    <t>Pocilla biloba</t>
  </si>
  <si>
    <t>Veronica bachofenii</t>
  </si>
  <si>
    <t>Veronica tournefortii</t>
  </si>
  <si>
    <t>Veronica peregrina var. typica</t>
  </si>
  <si>
    <t>Veronica peregrina var. xalapensis</t>
  </si>
  <si>
    <t>Veronica sherwoodii</t>
  </si>
  <si>
    <t>Veronica xalapensis</t>
  </si>
  <si>
    <t>Pocilla persica</t>
  </si>
  <si>
    <t>Veronica buxbaumii</t>
  </si>
  <si>
    <t>Veronica persica var. aschersoniana</t>
  </si>
  <si>
    <t>Veronica persica var. corrensiana</t>
  </si>
  <si>
    <t>Pocilla polita</t>
  </si>
  <si>
    <t>Veronica didyma</t>
  </si>
  <si>
    <t>Veronica scutellata var. villosa</t>
  </si>
  <si>
    <t>Veronica humifusa</t>
  </si>
  <si>
    <t>Veronica serpyllifolia var. borealis</t>
  </si>
  <si>
    <t>Veronica serpyllifolia var. humifusa</t>
  </si>
  <si>
    <t>Veronica tenella</t>
  </si>
  <si>
    <t>Veronicastrum serpyllifolium ssp. humifusum</t>
  </si>
  <si>
    <t>Veronica serpyllifolia var. nummularioides</t>
  </si>
  <si>
    <t>Veronicastrum serpyllifolium</t>
  </si>
  <si>
    <t>Veronica alpina var. alterniflora</t>
  </si>
  <si>
    <t>Veronica alpina var. cascadensis</t>
  </si>
  <si>
    <t>Veronica alpina var. geminiflora</t>
  </si>
  <si>
    <t>Veronica alpina var. nutans</t>
  </si>
  <si>
    <t>Veronica alpina var. terrae-novae</t>
  </si>
  <si>
    <t>Veronica alpina var. unalaschcensis</t>
  </si>
  <si>
    <t>Veronica nutans</t>
  </si>
  <si>
    <t>Veronica stelleri var. glabrescens</t>
  </si>
  <si>
    <t>Veronica wormskjoldii ssp. alterniflora</t>
  </si>
  <si>
    <t>Leptandra virginica</t>
  </si>
  <si>
    <t>Veronica virginica</t>
  </si>
  <si>
    <t>Viburnum acerifolium var. acerifolium</t>
  </si>
  <si>
    <t>Viburnum acerifolium var. densiflorum</t>
  </si>
  <si>
    <t>Viburnum acerifolium var. glabrescens</t>
  </si>
  <si>
    <t>Viburnum acerifolium var. ovatum</t>
  </si>
  <si>
    <t>Viburnum densiflorum</t>
  </si>
  <si>
    <t>Viburnum carolinianum</t>
  </si>
  <si>
    <t>Viburnum carolinianum var. cismontanum</t>
  </si>
  <si>
    <t>Viburnum carolinianum var. deamii</t>
  </si>
  <si>
    <t>Viburnum crenatum</t>
  </si>
  <si>
    <t>Viburnum dentatum var. deamii</t>
  </si>
  <si>
    <t>Viburnum dentatum var. indianense</t>
  </si>
  <si>
    <t>Viburnum dentatum var. scabrellum</t>
  </si>
  <si>
    <t>Viburnum dentatum var. semitomentosum</t>
  </si>
  <si>
    <t>Viburnum indianense</t>
  </si>
  <si>
    <t>Viburnum pubescens</t>
  </si>
  <si>
    <t>Viburnum pubescens var. deamii</t>
  </si>
  <si>
    <t>Viburnum pubescens var. indianense</t>
  </si>
  <si>
    <t>Viburnum scabrellum</t>
  </si>
  <si>
    <t>Viburnum scabrellum var. dilutum</t>
  </si>
  <si>
    <t>Viburnum semitomentosum</t>
  </si>
  <si>
    <t>Viburnum scabrellum var. venosum</t>
  </si>
  <si>
    <t>Viburnum venosum</t>
  </si>
  <si>
    <t>Viburnum pauciflorum</t>
  </si>
  <si>
    <t>Viburnum lantana var. sphaerocarpum</t>
  </si>
  <si>
    <t>Viburnum alnifolium</t>
  </si>
  <si>
    <t>Viburnum grandifolium</t>
  </si>
  <si>
    <t>Viburnum ozarkense</t>
  </si>
  <si>
    <t>Viburnum cassinoides var. harbisonii</t>
  </si>
  <si>
    <t>Viburnum cassinoides var. nitidum</t>
  </si>
  <si>
    <t>Viburnum nitidum</t>
  </si>
  <si>
    <t>Viburnum cassinoides var. angustifolium</t>
  </si>
  <si>
    <t>Viburnum nudum var. angustifolium</t>
  </si>
  <si>
    <t>Viburnum nudum var. grandifolium</t>
  </si>
  <si>
    <t>Viburnum nudum var. ovale</t>
  </si>
  <si>
    <t>Viburnum nudum var. serotinum</t>
  </si>
  <si>
    <t>Viburnum opulus ssp. trilobum</t>
  </si>
  <si>
    <t>Viburnum opulus var. roseum</t>
  </si>
  <si>
    <t>Viburnum roseum</t>
  </si>
  <si>
    <t>Viburnum plicatum var. tomentosum</t>
  </si>
  <si>
    <t>Viburnum tomentosum</t>
  </si>
  <si>
    <t>Viburnum bushii</t>
  </si>
  <si>
    <t>Viburnum prunifolium var. bushii</t>
  </si>
  <si>
    <t>Viburnum prunifolium var. globosum</t>
  </si>
  <si>
    <t>Viburnum affine</t>
  </si>
  <si>
    <t>Viburnum affine var. hypomalacum</t>
  </si>
  <si>
    <t>Viburnum rafinesqueanum var. affine</t>
  </si>
  <si>
    <t>Viburnum rafinesqueanum var. rafinesqueanum</t>
  </si>
  <si>
    <t>Viburnum ashei</t>
  </si>
  <si>
    <t>Viburnum ashii</t>
  </si>
  <si>
    <t>Viburnum dentatum var. ashei</t>
  </si>
  <si>
    <t>Viburnum dentatum var. lucidum</t>
  </si>
  <si>
    <t>Viburnum recognitum var. alabamense</t>
  </si>
  <si>
    <t>Vicia americana ssp. oregana</t>
  </si>
  <si>
    <t>Vicia americana var. oregana</t>
  </si>
  <si>
    <t>Vicia americana var. truncata</t>
  </si>
  <si>
    <t>Vicia americana var. villosa</t>
  </si>
  <si>
    <t>Vicia californica</t>
  </si>
  <si>
    <t>Vicia californica var. madrensis</t>
  </si>
  <si>
    <t>Vicia oregana</t>
  </si>
  <si>
    <t>Vicia sparsifolia var. truncata</t>
  </si>
  <si>
    <t>Lathyrus linearis</t>
  </si>
  <si>
    <t>Vicia americana var. angustifolia</t>
  </si>
  <si>
    <t>Vicia americana var. linearis</t>
  </si>
  <si>
    <t>Vicia americana var. minor</t>
  </si>
  <si>
    <t>Vicia linearis</t>
  </si>
  <si>
    <t>Vicia sparsifolia</t>
  </si>
  <si>
    <t>Vicia trifida</t>
  </si>
  <si>
    <t>Vicia atropurpurea</t>
  </si>
  <si>
    <t>Vicia hugeri</t>
  </si>
  <si>
    <t>Faba vulgaris</t>
  </si>
  <si>
    <t>Vicia grandiflora var. kitaibeliana</t>
  </si>
  <si>
    <t>Vicia tenuissima</t>
  </si>
  <si>
    <t>Vicia tetrasperma var. gracilis</t>
  </si>
  <si>
    <t>Vicia angustifolia</t>
  </si>
  <si>
    <t>Vicia angustifolia var. segetalis</t>
  </si>
  <si>
    <t>Vicia angustifolia var. uncinata</t>
  </si>
  <si>
    <t>Vicia sativa var. angustifolia</t>
  </si>
  <si>
    <t>Vicia sativa var. nigra</t>
  </si>
  <si>
    <t>Vicia sativa var. segetalis</t>
  </si>
  <si>
    <t>Vicia sativa var. linearis</t>
  </si>
  <si>
    <t>Vicia tetrasperma var. tenuissima</t>
  </si>
  <si>
    <t>Vinca major var. variegata</t>
  </si>
  <si>
    <t>Viola adunca ssp. ashtonae</t>
  </si>
  <si>
    <t>Viola adunca ssp. radicosa</t>
  </si>
  <si>
    <t>Viola adunca ssp. typica</t>
  </si>
  <si>
    <t>Viola adunca ssp. uncinulata</t>
  </si>
  <si>
    <t>Viola adunca var. bellidifolia</t>
  </si>
  <si>
    <t>Viola adunca var. cascadensis</t>
  </si>
  <si>
    <t>Viola adunca var. uncinulata</t>
  </si>
  <si>
    <t>Viola aduncoides</t>
  </si>
  <si>
    <t>Viola bellidifolia</t>
  </si>
  <si>
    <t>Viola cascadensis</t>
  </si>
  <si>
    <t>Viola montanensis</t>
  </si>
  <si>
    <t>Viola subvestita</t>
  </si>
  <si>
    <t>Viola chalcosperma</t>
  </si>
  <si>
    <t>Viola rosacea</t>
  </si>
  <si>
    <t>Viola sororia ssp. affinis</t>
  </si>
  <si>
    <t>Viola sororia var. affinis</t>
  </si>
  <si>
    <t>Viola tricolor var. arvensis</t>
  </si>
  <si>
    <t>Viola angellae</t>
  </si>
  <si>
    <t>Viola emarginata var. subsinuata</t>
  </si>
  <si>
    <t>Viola subsinuata</t>
  </si>
  <si>
    <t>Viola kitaibeliana</t>
  </si>
  <si>
    <t>Viola kitaibeliana var. rafinesquei</t>
  </si>
  <si>
    <t>Viola rafinesquei</t>
  </si>
  <si>
    <t>Viola incognita var. forbesii</t>
  </si>
  <si>
    <t>Viola pedatifida ssp. brittoniana</t>
  </si>
  <si>
    <t>Viola pectinata</t>
  </si>
  <si>
    <t>Viola canadensis var. corymbosa</t>
  </si>
  <si>
    <t>Viola canadensis ssp. rydbergii</t>
  </si>
  <si>
    <t>Viola rugulosa</t>
  </si>
  <si>
    <t>Viola rydbergii</t>
  </si>
  <si>
    <t>Viola aberrans</t>
  </si>
  <si>
    <t>Viola cucullata var. microtitis</t>
  </si>
  <si>
    <t>Viola obliqua</t>
  </si>
  <si>
    <t>Viola epipsiloides</t>
  </si>
  <si>
    <t>Viola repens</t>
  </si>
  <si>
    <t>Viola adunca var. minor</t>
  </si>
  <si>
    <t>Viola macloskeyi var. pallens</t>
  </si>
  <si>
    <t>Viola pallens var. subreptans</t>
  </si>
  <si>
    <t>Viola sororia var. missouriensis</t>
  </si>
  <si>
    <t>Viola maccabeana</t>
  </si>
  <si>
    <t>Viola nephrophylla var. arizonica</t>
  </si>
  <si>
    <t>Viola nephrophylla var. cognata</t>
  </si>
  <si>
    <t>Viola retusa</t>
  </si>
  <si>
    <t>Viola septentrionalis var. grisea</t>
  </si>
  <si>
    <t>Viola sororia var. novae-angliae</t>
  </si>
  <si>
    <t>Viola falcata</t>
  </si>
  <si>
    <t>Viola palmata</t>
  </si>
  <si>
    <t>Viola stoneana</t>
  </si>
  <si>
    <t>Viola chinensis</t>
  </si>
  <si>
    <t>Viola pedata var. concolor</t>
  </si>
  <si>
    <t>Viola pedata var. lineariloba</t>
  </si>
  <si>
    <t>Viola pedata var. ranunculifolia</t>
  </si>
  <si>
    <t>Viola palmata var. pedatifida</t>
  </si>
  <si>
    <t>Viola variabilis</t>
  </si>
  <si>
    <t>Viola primulifolia ssp. villosa</t>
  </si>
  <si>
    <t>Viola primulifolia var. acuta</t>
  </si>
  <si>
    <t>Viola primulifolia var. villosa</t>
  </si>
  <si>
    <t>Viola pubescens var. eriocarpon</t>
  </si>
  <si>
    <t>Viola renifolia var. brainerdii</t>
  </si>
  <si>
    <t>Viola fimbriatula</t>
  </si>
  <si>
    <t>Viola emarginata</t>
  </si>
  <si>
    <t>Viola emarginata var. acutiloba</t>
  </si>
  <si>
    <t>Viola sagittata var. subsagittata</t>
  </si>
  <si>
    <t>Viola floridana</t>
  </si>
  <si>
    <t>Viola latiuscula</t>
  </si>
  <si>
    <t>Viola palmata var. sororia</t>
  </si>
  <si>
    <t>Viola papilionacea var. priceana</t>
  </si>
  <si>
    <t>Viola priceana</t>
  </si>
  <si>
    <t>Viola palmata var. dilatata</t>
  </si>
  <si>
    <t>Viola palmata var. triloba</t>
  </si>
  <si>
    <t>Vitis lincecumii var. glauca</t>
  </si>
  <si>
    <t>Vitis lincecumii var. lactea</t>
  </si>
  <si>
    <t>Vitis rufotomentosa</t>
  </si>
  <si>
    <t>Vitis simpsonii</t>
  </si>
  <si>
    <t>Vitis smalliana</t>
  </si>
  <si>
    <t>Vitis aestivalis var. argentifolia</t>
  </si>
  <si>
    <t>Vitis argentifolia</t>
  </si>
  <si>
    <t>Vitis bicolor</t>
  </si>
  <si>
    <t>Vitis lecontiana</t>
  </si>
  <si>
    <t>Vitis baileyana</t>
  </si>
  <si>
    <t>Vitis aestivalis var. canescens</t>
  </si>
  <si>
    <t>Vitis aestivalis var. cinerea</t>
  </si>
  <si>
    <t>Vitis cinerea var. canescens</t>
  </si>
  <si>
    <t>Vitis labrusca var. subedentata</t>
  </si>
  <si>
    <t>Vitis rubra</t>
  </si>
  <si>
    <t>Vitis riparia var. praecox</t>
  </si>
  <si>
    <t>Vitis riparia var. syrticola</t>
  </si>
  <si>
    <t>Vitis vulpina ssp. riparia</t>
  </si>
  <si>
    <t>Vitis vulpina var. praecox</t>
  </si>
  <si>
    <t>Vitis vulpina var. syrticola</t>
  </si>
  <si>
    <t>Vitis cordifolia</t>
  </si>
  <si>
    <t>Vitis cordifolia var. foetida</t>
  </si>
  <si>
    <t>Vitis cordifolia var. sempervirens</t>
  </si>
  <si>
    <t>Vitis illex</t>
  </si>
  <si>
    <t>Bromus dertonensis</t>
  </si>
  <si>
    <t>Festuca bromoides</t>
  </si>
  <si>
    <t>Festuca dertonensis</t>
  </si>
  <si>
    <t>Vulpia dertonensis</t>
  </si>
  <si>
    <t>Festuca megalura</t>
  </si>
  <si>
    <t>Festuca megalura var. hirsuta</t>
  </si>
  <si>
    <t>Festuca myuros</t>
  </si>
  <si>
    <t>Vulpia megalura</t>
  </si>
  <si>
    <t>Vulpia myuros var. hirsuta</t>
  </si>
  <si>
    <t>Vulpia myuros var. myuros</t>
  </si>
  <si>
    <t>Festuca gracilenta</t>
  </si>
  <si>
    <t>Festuca octoflora var. glauca</t>
  </si>
  <si>
    <t>Festuca octoflora var. tenella</t>
  </si>
  <si>
    <t>Festuca tenella</t>
  </si>
  <si>
    <t>Festuca tenella var. glauca</t>
  </si>
  <si>
    <t>Vulpia octoflora var. tenella</t>
  </si>
  <si>
    <t>Festuca octoflora</t>
  </si>
  <si>
    <t>Festuca octoflora var. aristulata</t>
  </si>
  <si>
    <t>Weigelia</t>
  </si>
  <si>
    <t>Diervilla florida</t>
  </si>
  <si>
    <t>Kraunhia floribunda</t>
  </si>
  <si>
    <t>Rehsonia floribunda</t>
  </si>
  <si>
    <t>Kraunhia frutescens</t>
  </si>
  <si>
    <t>Kraunhia macrostachya</t>
  </si>
  <si>
    <t>Wisteria frutescens var. macrostachya</t>
  </si>
  <si>
    <t>Rehsonia sinensis</t>
  </si>
  <si>
    <t>Bruniera punctata</t>
  </si>
  <si>
    <t>Bruniera columbiana</t>
  </si>
  <si>
    <t>Wolffia floridana</t>
  </si>
  <si>
    <t>Wolffia gladiata</t>
  </si>
  <si>
    <t>Wolffia gladiata var. floridana</t>
  </si>
  <si>
    <t>Woodsia confusa</t>
  </si>
  <si>
    <t>Woodsia oregana var. squammosa</t>
  </si>
  <si>
    <t>Woodsia alpina var. bellii</t>
  </si>
  <si>
    <t>Woodsia glabella var. bellii</t>
  </si>
  <si>
    <t>Woodsia ilvensis var. gracilis</t>
  </si>
  <si>
    <t>Lorinseria areolata</t>
  </si>
  <si>
    <t>Anchistea virginica</t>
  </si>
  <si>
    <t>Acanthoxanthium spinosum</t>
  </si>
  <si>
    <t>Xanthium spinosum var. inerme</t>
  </si>
  <si>
    <t>Xanthium acerosum</t>
  </si>
  <si>
    <t>Xanthium californicum</t>
  </si>
  <si>
    <t>Xanthium californicum var. rotundifolium</t>
  </si>
  <si>
    <t>Xanthium campestre</t>
  </si>
  <si>
    <t>Xanthium canadense</t>
  </si>
  <si>
    <t>Xanthium cavanillesii</t>
  </si>
  <si>
    <t>Xanthium cenchroides</t>
  </si>
  <si>
    <t>Xanthium commune</t>
  </si>
  <si>
    <t>Xanthium echinatum</t>
  </si>
  <si>
    <t>Xanthium glanduliferum</t>
  </si>
  <si>
    <t>Xanthium italicum</t>
  </si>
  <si>
    <t>Xanthium macounii</t>
  </si>
  <si>
    <t>Xanthium oligacanthum</t>
  </si>
  <si>
    <t>Xanthium oviforme</t>
  </si>
  <si>
    <t>Xanthium pensylvanicum</t>
  </si>
  <si>
    <t>Xanthium saccharatum</t>
  </si>
  <si>
    <t>Xanthium speciosum</t>
  </si>
  <si>
    <t>Xanthium strumarium ssp. italicum</t>
  </si>
  <si>
    <t>Xanthium strumarium var. oviforme</t>
  </si>
  <si>
    <t>Xanthium strumarium var. pensylvanicum</t>
  </si>
  <si>
    <t>Xanthium varians</t>
  </si>
  <si>
    <t>Xanthium americanum</t>
  </si>
  <si>
    <t>Xanthium calvum</t>
  </si>
  <si>
    <t>Xanthium chasei</t>
  </si>
  <si>
    <t>Xanthium chinense</t>
  </si>
  <si>
    <t>Xanthium curvescens</t>
  </si>
  <si>
    <t>Xanthium cylindraceum</t>
  </si>
  <si>
    <t>Xanthium echinellum</t>
  </si>
  <si>
    <t>Xanthium globosum</t>
  </si>
  <si>
    <t>Xanthium inflexum</t>
  </si>
  <si>
    <t>Xanthium macrocarpum var. glabratum</t>
  </si>
  <si>
    <t>Xanthium occidentale</t>
  </si>
  <si>
    <t>Xanthium orientale</t>
  </si>
  <si>
    <t>Xanthium strumarium var. wootonii</t>
  </si>
  <si>
    <t>Xanthium wootonii</t>
  </si>
  <si>
    <t>Helonias asphodeloides</t>
  </si>
  <si>
    <t>Xyris arenicola</t>
  </si>
  <si>
    <t>Xyris flexuosa</t>
  </si>
  <si>
    <t>Xyris communis</t>
  </si>
  <si>
    <t>Xyris elata</t>
  </si>
  <si>
    <t>Xyris caroliniana var. olneyi</t>
  </si>
  <si>
    <t>Xyris congdonii</t>
  </si>
  <si>
    <t>Xyris smalliana var. olneyi</t>
  </si>
  <si>
    <t>Xyris bulbosa</t>
  </si>
  <si>
    <t>Xyris indica</t>
  </si>
  <si>
    <t>Xyris torta var. macropoda</t>
  </si>
  <si>
    <t>Xyris torta var. occidentalis</t>
  </si>
  <si>
    <t>Yucca concava</t>
  </si>
  <si>
    <t>Yucca filamentosa var. concava</t>
  </si>
  <si>
    <t>Zannichellia major</t>
  </si>
  <si>
    <t>Zannichellia palustris var. major</t>
  </si>
  <si>
    <t>Zannichellia palustris var. stenophylla</t>
  </si>
  <si>
    <t>Anticlea coloradensis</t>
  </si>
  <si>
    <t>Anticlea elegans</t>
  </si>
  <si>
    <t>Zigadenus alpinus</t>
  </si>
  <si>
    <t>Anticlea chlorantha</t>
  </si>
  <si>
    <t>Zigadenus elegans var. glaucus</t>
  </si>
  <si>
    <t>Oceanorus leimanthoides</t>
  </si>
  <si>
    <t>Zinnia elegans</t>
  </si>
  <si>
    <t>Zizania aquatica var. subbrevis</t>
  </si>
  <si>
    <t>Zizania aquatica var. interior</t>
  </si>
  <si>
    <t>Zizania aquatica ssp. angustifolia</t>
  </si>
  <si>
    <t>Zizania aquatica var. angustifolia</t>
  </si>
  <si>
    <t>Zizia aptera var. occidentalis</t>
  </si>
  <si>
    <t>Zizia cordata</t>
  </si>
  <si>
    <t>Zostera marina var. latifolia</t>
  </si>
  <si>
    <t>Zostera marina var. stenophylla</t>
  </si>
  <si>
    <t>Zostera pacifica</t>
  </si>
  <si>
    <t>Zygophyllum fabago var. brachycarpum</t>
  </si>
  <si>
    <t xml:space="preserve"> fir</t>
  </si>
  <si>
    <t xml:space="preserve"> white fir</t>
  </si>
  <si>
    <t xml:space="preserve"> Nikko fir</t>
  </si>
  <si>
    <t xml:space="preserve"> California red fir</t>
  </si>
  <si>
    <t xml:space="preserve"> Indian mallow</t>
  </si>
  <si>
    <t xml:space="preserve"> copperleaf</t>
  </si>
  <si>
    <t xml:space="preserve"> Asian copperleaf</t>
  </si>
  <si>
    <t xml:space="preserve"> starbur</t>
  </si>
  <si>
    <t xml:space="preserve"> Paraguayan starbur</t>
  </si>
  <si>
    <t xml:space="preserve"> low starbur</t>
  </si>
  <si>
    <t xml:space="preserve"> maple</t>
  </si>
  <si>
    <t xml:space="preserve"> hedge maple</t>
  </si>
  <si>
    <t xml:space="preserve"> Amur maple</t>
  </si>
  <si>
    <t xml:space="preserve"> Japanese maple</t>
  </si>
  <si>
    <t xml:space="preserve"> sycamore maple</t>
  </si>
  <si>
    <t xml:space="preserve"> tatarian maple</t>
  </si>
  <si>
    <t xml:space="preserve"> yarrow</t>
  </si>
  <si>
    <t xml:space="preserve"> Alps yarrow</t>
  </si>
  <si>
    <t xml:space="preserve"> fernleaf yarrow</t>
  </si>
  <si>
    <t xml:space="preserve"> Ligurian yarrow</t>
  </si>
  <si>
    <t xml:space="preserve"> noble yarrow</t>
  </si>
  <si>
    <t xml:space="preserve"> sneezeweed</t>
  </si>
  <si>
    <t xml:space="preserve"> Siberian yarrow</t>
  </si>
  <si>
    <t xml:space="preserve"> needlegrass</t>
  </si>
  <si>
    <t xml:space="preserve"> acinos</t>
  </si>
  <si>
    <t xml:space="preserve"> basil thyme</t>
  </si>
  <si>
    <t xml:space="preserve"> monkshood</t>
  </si>
  <si>
    <t xml:space="preserve"> Venus' chariot</t>
  </si>
  <si>
    <t xml:space="preserve"> northern blue monkshood</t>
  </si>
  <si>
    <t xml:space="preserve"> sweetflag</t>
  </si>
  <si>
    <t xml:space="preserve"> hardheads</t>
  </si>
  <si>
    <t xml:space="preserve"> baneberry</t>
  </si>
  <si>
    <t xml:space="preserve"> black baneberry</t>
  </si>
  <si>
    <t xml:space="preserve"> actinidia</t>
  </si>
  <si>
    <t xml:space="preserve"> tara vine</t>
  </si>
  <si>
    <t xml:space="preserve"> silver vine</t>
  </si>
  <si>
    <t xml:space="preserve"> trailplant</t>
  </si>
  <si>
    <t xml:space="preserve"> American trailplant</t>
  </si>
  <si>
    <t xml:space="preserve"> maidenhair fern</t>
  </si>
  <si>
    <t xml:space="preserve"> rough maidenhair</t>
  </si>
  <si>
    <t xml:space="preserve"> Green Mountain maidenhair</t>
  </si>
  <si>
    <t xml:space="preserve"> adlumia</t>
  </si>
  <si>
    <t xml:space="preserve"> allegheny vine</t>
  </si>
  <si>
    <t xml:space="preserve"> pheasant's eye</t>
  </si>
  <si>
    <t xml:space="preserve"> summer pheasant's eye</t>
  </si>
  <si>
    <t xml:space="preserve"> spring pheasant's eye</t>
  </si>
  <si>
    <t xml:space="preserve"> adoxa</t>
  </si>
  <si>
    <t xml:space="preserve"> goatgrass</t>
  </si>
  <si>
    <t xml:space="preserve"> Persian goatgrass</t>
  </si>
  <si>
    <t xml:space="preserve"> jointed goatgrass</t>
  </si>
  <si>
    <t xml:space="preserve"> ovate goatgrass</t>
  </si>
  <si>
    <t xml:space="preserve"> barbed goatgrass</t>
  </si>
  <si>
    <t xml:space="preserve"> goutweed</t>
  </si>
  <si>
    <t xml:space="preserve"> buckeye</t>
  </si>
  <si>
    <t xml:space="preserve"> horse chestnut</t>
  </si>
  <si>
    <t xml:space="preserve"> bottlebrush buckeye</t>
  </si>
  <si>
    <t xml:space="preserve"> aethusa</t>
  </si>
  <si>
    <t xml:space="preserve"> fool's parsley</t>
  </si>
  <si>
    <t xml:space="preserve"> false foxglove</t>
  </si>
  <si>
    <t xml:space="preserve"> sandplain false foxglove</t>
  </si>
  <si>
    <t xml:space="preserve"> earleaf false foxglove</t>
  </si>
  <si>
    <t xml:space="preserve"> roundstem false foxglove</t>
  </si>
  <si>
    <t xml:space="preserve"> threadleaf false foxglove</t>
  </si>
  <si>
    <t xml:space="preserve"> giant hyssop</t>
  </si>
  <si>
    <t xml:space="preserve"> blue giant hyssop</t>
  </si>
  <si>
    <t xml:space="preserve"> purple giant hyssop</t>
  </si>
  <si>
    <t xml:space="preserve"> snakeroot</t>
  </si>
  <si>
    <t xml:space="preserve"> lesser snakeroot</t>
  </si>
  <si>
    <t xml:space="preserve"> whiteweed</t>
  </si>
  <si>
    <t xml:space="preserve"> agoseris</t>
  </si>
  <si>
    <t xml:space="preserve"> agrimony</t>
  </si>
  <si>
    <t xml:space="preserve"> churchsteeples</t>
  </si>
  <si>
    <t xml:space="preserve"> smallfruit agrimony</t>
  </si>
  <si>
    <t xml:space="preserve"> soft agrimony</t>
  </si>
  <si>
    <t xml:space="preserve"> wheatgrass</t>
  </si>
  <si>
    <t xml:space="preserve"> crested wheatgrass</t>
  </si>
  <si>
    <t xml:space="preserve"> desert wheatgrass</t>
  </si>
  <si>
    <t xml:space="preserve"> corncockle</t>
  </si>
  <si>
    <t xml:space="preserve"> common corncockle</t>
  </si>
  <si>
    <t xml:space="preserve"> bentgrass</t>
  </si>
  <si>
    <t xml:space="preserve"> ailanthus</t>
  </si>
  <si>
    <t xml:space="preserve"> hairgrass</t>
  </si>
  <si>
    <t xml:space="preserve"> yellow hairgrass</t>
  </si>
  <si>
    <t xml:space="preserve"> bugle</t>
  </si>
  <si>
    <t xml:space="preserve"> blue bugle</t>
  </si>
  <si>
    <t xml:space="preserve"> common bugle</t>
  </si>
  <si>
    <t xml:space="preserve"> chocolate vine</t>
  </si>
  <si>
    <t xml:space="preserve"> albizia</t>
  </si>
  <si>
    <t xml:space="preserve"> silktree</t>
  </si>
  <si>
    <t xml:space="preserve"> hollyhock</t>
  </si>
  <si>
    <t xml:space="preserve"> lady's mantle</t>
  </si>
  <si>
    <t xml:space="preserve"> thinstem lady's mantle</t>
  </si>
  <si>
    <t xml:space="preserve"> hairy lady's mantle</t>
  </si>
  <si>
    <t xml:space="preserve"> colicroot</t>
  </si>
  <si>
    <t xml:space="preserve"> water plantain</t>
  </si>
  <si>
    <t xml:space="preserve"> alliaria</t>
  </si>
  <si>
    <t xml:space="preserve"> onion</t>
  </si>
  <si>
    <t xml:space="preserve"> broadleaf wild leek</t>
  </si>
  <si>
    <t xml:space="preserve"> garden onion</t>
  </si>
  <si>
    <t xml:space="preserve"> welsh onion</t>
  </si>
  <si>
    <t xml:space="preserve"> field garlic</t>
  </si>
  <si>
    <t xml:space="preserve"> garden leek</t>
  </si>
  <si>
    <t xml:space="preserve"> cultivated garlic</t>
  </si>
  <si>
    <t xml:space="preserve"> sand leek</t>
  </si>
  <si>
    <t xml:space="preserve"> autumn onion</t>
  </si>
  <si>
    <t xml:space="preserve"> textile onion</t>
  </si>
  <si>
    <t xml:space="preserve"> Chinese chives</t>
  </si>
  <si>
    <t xml:space="preserve"> alder</t>
  </si>
  <si>
    <t xml:space="preserve"> foxtail</t>
  </si>
  <si>
    <t xml:space="preserve"> joyweed</t>
  </si>
  <si>
    <t xml:space="preserve"> khakiweed</t>
  </si>
  <si>
    <t xml:space="preserve"> marshmallow</t>
  </si>
  <si>
    <t xml:space="preserve"> hairy marshmallow</t>
  </si>
  <si>
    <t xml:space="preserve"> madwort</t>
  </si>
  <si>
    <t xml:space="preserve"> pale madwort</t>
  </si>
  <si>
    <t xml:space="preserve"> yellowtuft</t>
  </si>
  <si>
    <t xml:space="preserve"> pigweed</t>
  </si>
  <si>
    <t xml:space="preserve"> crispleaf amaranth</t>
  </si>
  <si>
    <t xml:space="preserve"> red amaranth</t>
  </si>
  <si>
    <t xml:space="preserve"> largefruit amaranth</t>
  </si>
  <si>
    <t xml:space="preserve"> spleen amaranth</t>
  </si>
  <si>
    <t xml:space="preserve"> slim amaranth</t>
  </si>
  <si>
    <t xml:space="preserve"> Powell's amaranth</t>
  </si>
  <si>
    <t xml:space="preserve"> amberboa</t>
  </si>
  <si>
    <t xml:space="preserve"> sweetsultan</t>
  </si>
  <si>
    <t xml:space="preserve"> ragweed</t>
  </si>
  <si>
    <t xml:space="preserve"> flatspine bur ragweed</t>
  </si>
  <si>
    <t xml:space="preserve"> lanceleaf ragweed</t>
  </si>
  <si>
    <t xml:space="preserve"> skeletonleaf bur ragweed</t>
  </si>
  <si>
    <t xml:space="preserve"> serviceberry</t>
  </si>
  <si>
    <t xml:space="preserve"> low serviceberry</t>
  </si>
  <si>
    <t xml:space="preserve"> Pacific serviceberry</t>
  </si>
  <si>
    <t xml:space="preserve"> Allegheny serviceberry</t>
  </si>
  <si>
    <t xml:space="preserve"> roundleaf serviceberry</t>
  </si>
  <si>
    <t xml:space="preserve"> amianthium</t>
  </si>
  <si>
    <t xml:space="preserve"> redstem</t>
  </si>
  <si>
    <t xml:space="preserve"> beachgrass</t>
  </si>
  <si>
    <t xml:space="preserve"> false indigo</t>
  </si>
  <si>
    <t xml:space="preserve"> leadplant</t>
  </si>
  <si>
    <t xml:space="preserve"> peppervine</t>
  </si>
  <si>
    <t xml:space="preserve"> monkshoodvine</t>
  </si>
  <si>
    <t xml:space="preserve"> Amur peppervine</t>
  </si>
  <si>
    <t xml:space="preserve"> broomweed</t>
  </si>
  <si>
    <t xml:space="preserve"> prairie broomweed</t>
  </si>
  <si>
    <t xml:space="preserve"> hogpeanut</t>
  </si>
  <si>
    <t xml:space="preserve"> maidencane</t>
  </si>
  <si>
    <t xml:space="preserve"> fiddleneck</t>
  </si>
  <si>
    <t xml:space="preserve"> tarweed fiddleneck</t>
  </si>
  <si>
    <t xml:space="preserve"> Menzies' fiddleneck</t>
  </si>
  <si>
    <t xml:space="preserve"> bluestar</t>
  </si>
  <si>
    <t xml:space="preserve"> bugloss</t>
  </si>
  <si>
    <t xml:space="preserve"> small bugloss</t>
  </si>
  <si>
    <t xml:space="preserve"> Italian bugloss</t>
  </si>
  <si>
    <t xml:space="preserve"> Barrelier's bugloss</t>
  </si>
  <si>
    <t xml:space="preserve"> common bugloss</t>
  </si>
  <si>
    <t xml:space="preserve"> bog rosemary</t>
  </si>
  <si>
    <t xml:space="preserve"> bluestem</t>
  </si>
  <si>
    <t xml:space="preserve"> sand bluestem</t>
  </si>
  <si>
    <t xml:space="preserve"> rockjasmine</t>
  </si>
  <si>
    <t xml:space="preserve"> greater rockjasmine</t>
  </si>
  <si>
    <t xml:space="preserve"> anemone</t>
  </si>
  <si>
    <t xml:space="preserve"> Greek thimbleweed</t>
  </si>
  <si>
    <t xml:space="preserve"> Carolina anemone</t>
  </si>
  <si>
    <t xml:space="preserve"> candle anemone</t>
  </si>
  <si>
    <t xml:space="preserve"> Pacific anemone</t>
  </si>
  <si>
    <t xml:space="preserve"> European thimbleweed</t>
  </si>
  <si>
    <t xml:space="preserve"> dill</t>
  </si>
  <si>
    <t xml:space="preserve"> angelica</t>
  </si>
  <si>
    <t xml:space="preserve"> filmy angelica</t>
  </si>
  <si>
    <t xml:space="preserve"> hairy angelica</t>
  </si>
  <si>
    <t xml:space="preserve"> anoda</t>
  </si>
  <si>
    <t xml:space="preserve"> pussytoes</t>
  </si>
  <si>
    <t xml:space="preserve"> Howell's pussytoes</t>
  </si>
  <si>
    <t xml:space="preserve"> littleleaf pussytoes</t>
  </si>
  <si>
    <t xml:space="preserve"> Parlin's pussytoes</t>
  </si>
  <si>
    <t xml:space="preserve"> woman's tobacco</t>
  </si>
  <si>
    <t xml:space="preserve"> rosy pussytoes</t>
  </si>
  <si>
    <t xml:space="preserve"> shale barren pussytoes</t>
  </si>
  <si>
    <t xml:space="preserve"> chamomile</t>
  </si>
  <si>
    <t xml:space="preserve"> corn chamomile</t>
  </si>
  <si>
    <t xml:space="preserve"> golden chamomile</t>
  </si>
  <si>
    <t xml:space="preserve"> hornwort</t>
  </si>
  <si>
    <t xml:space="preserve"> annual vernalgrass</t>
  </si>
  <si>
    <t xml:space="preserve"> alpine sweetgrass</t>
  </si>
  <si>
    <t xml:space="preserve"> chervil</t>
  </si>
  <si>
    <t xml:space="preserve"> bur chervil</t>
  </si>
  <si>
    <t xml:space="preserve"> garden chervil</t>
  </si>
  <si>
    <t xml:space="preserve"> wild chervil</t>
  </si>
  <si>
    <t xml:space="preserve"> kidneyvetch</t>
  </si>
  <si>
    <t xml:space="preserve"> common kidneyvetch</t>
  </si>
  <si>
    <t xml:space="preserve"> snapdragon</t>
  </si>
  <si>
    <t xml:space="preserve"> garden snapdragon</t>
  </si>
  <si>
    <t xml:space="preserve"> silkybent</t>
  </si>
  <si>
    <t xml:space="preserve"> dense silkybent</t>
  </si>
  <si>
    <t xml:space="preserve"> loose silkybent</t>
  </si>
  <si>
    <t xml:space="preserve"> parsley piert</t>
  </si>
  <si>
    <t xml:space="preserve"> slender parsley piert</t>
  </si>
  <si>
    <t xml:space="preserve"> groundnut</t>
  </si>
  <si>
    <t xml:space="preserve"> celery</t>
  </si>
  <si>
    <t xml:space="preserve"> wild celery</t>
  </si>
  <si>
    <t xml:space="preserve"> Adam and Eve</t>
  </si>
  <si>
    <t xml:space="preserve"> dogbane</t>
  </si>
  <si>
    <t xml:space="preserve"> columbine</t>
  </si>
  <si>
    <t xml:space="preserve"> smallflower columbine</t>
  </si>
  <si>
    <t xml:space="preserve"> European columbine</t>
  </si>
  <si>
    <t xml:space="preserve"> rockcress</t>
  </si>
  <si>
    <t xml:space="preserve"> mouseear cress</t>
  </si>
  <si>
    <t xml:space="preserve"> sicklepod</t>
  </si>
  <si>
    <t xml:space="preserve"> tower rockcress</t>
  </si>
  <si>
    <t xml:space="preserve"> smooth rockcress</t>
  </si>
  <si>
    <t xml:space="preserve"> green rockcress</t>
  </si>
  <si>
    <t xml:space="preserve"> spreading rockcress</t>
  </si>
  <si>
    <t xml:space="preserve"> running rockcress</t>
  </si>
  <si>
    <t xml:space="preserve"> peanut</t>
  </si>
  <si>
    <t xml:space="preserve"> spikenard</t>
  </si>
  <si>
    <t xml:space="preserve"> Japanese angelica tree</t>
  </si>
  <si>
    <t xml:space="preserve"> bristly sarsaparilla</t>
  </si>
  <si>
    <t xml:space="preserve"> dwarf mistletoe</t>
  </si>
  <si>
    <t xml:space="preserve"> eastern dwarf mistletoe</t>
  </si>
  <si>
    <t xml:space="preserve"> burdock</t>
  </si>
  <si>
    <t xml:space="preserve"> greater burdock</t>
  </si>
  <si>
    <t xml:space="preserve"> woolly burdock</t>
  </si>
  <si>
    <t xml:space="preserve"> woodland burdock</t>
  </si>
  <si>
    <t xml:space="preserve"> manzanita</t>
  </si>
  <si>
    <t xml:space="preserve"> sandwort</t>
  </si>
  <si>
    <t xml:space="preserve"> dragon's mouth</t>
  </si>
  <si>
    <t xml:space="preserve"> pricklypoppy</t>
  </si>
  <si>
    <t xml:space="preserve"> bluestem pricklypoppy</t>
  </si>
  <si>
    <t xml:space="preserve"> Mexican pricklypoppy</t>
  </si>
  <si>
    <t xml:space="preserve"> Jack in the pulpit</t>
  </si>
  <si>
    <t xml:space="preserve"> threeawn</t>
  </si>
  <si>
    <t xml:space="preserve"> sixweeks threeawn</t>
  </si>
  <si>
    <t xml:space="preserve"> forked threeawn</t>
  </si>
  <si>
    <t xml:space="preserve"> prairie threeawn</t>
  </si>
  <si>
    <t xml:space="preserve"> purple threeawn</t>
  </si>
  <si>
    <t xml:space="preserve"> seaside threeawn</t>
  </si>
  <si>
    <t xml:space="preserve"> dutchman's pipe</t>
  </si>
  <si>
    <t xml:space="preserve"> birthwort</t>
  </si>
  <si>
    <t xml:space="preserve"> pipevine</t>
  </si>
  <si>
    <t xml:space="preserve"> armoracia</t>
  </si>
  <si>
    <t xml:space="preserve"> horseradish</t>
  </si>
  <si>
    <t xml:space="preserve"> arnica</t>
  </si>
  <si>
    <t xml:space="preserve"> heartleaf arnica</t>
  </si>
  <si>
    <t xml:space="preserve"> longleaf arnica</t>
  </si>
  <si>
    <t xml:space="preserve"> Indian plantain</t>
  </si>
  <si>
    <t xml:space="preserve"> pale Indian plantain</t>
  </si>
  <si>
    <t xml:space="preserve"> great Indian plantain</t>
  </si>
  <si>
    <t xml:space="preserve"> arnoseris</t>
  </si>
  <si>
    <t xml:space="preserve"> lamb succory</t>
  </si>
  <si>
    <t xml:space="preserve"> oatgrass</t>
  </si>
  <si>
    <t xml:space="preserve"> sagebrush</t>
  </si>
  <si>
    <t xml:space="preserve"> southernwood</t>
  </si>
  <si>
    <t xml:space="preserve"> absinthium</t>
  </si>
  <si>
    <t xml:space="preserve"> Carruth's sagewort</t>
  </si>
  <si>
    <t xml:space="preserve"> tarragon</t>
  </si>
  <si>
    <t xml:space="preserve"> sand sagebrush</t>
  </si>
  <si>
    <t xml:space="preserve"> prairie sagewort</t>
  </si>
  <si>
    <t xml:space="preserve"> Roman wormwood</t>
  </si>
  <si>
    <t xml:space="preserve"> sawtooth wormwood</t>
  </si>
  <si>
    <t xml:space="preserve"> big sagebrush</t>
  </si>
  <si>
    <t xml:space="preserve"> threetip sagebrush</t>
  </si>
  <si>
    <t xml:space="preserve"> Alps wormwood</t>
  </si>
  <si>
    <t xml:space="preserve"> carpgrass</t>
  </si>
  <si>
    <t xml:space="preserve"> aruncus</t>
  </si>
  <si>
    <t xml:space="preserve"> wildginger</t>
  </si>
  <si>
    <t xml:space="preserve"> milkweed</t>
  </si>
  <si>
    <t xml:space="preserve"> clasping milkweed</t>
  </si>
  <si>
    <t xml:space="preserve"> sidecluster milkweed</t>
  </si>
  <si>
    <t xml:space="preserve"> Mead's milkweed</t>
  </si>
  <si>
    <t xml:space="preserve"> fourleaf milkweed</t>
  </si>
  <si>
    <t xml:space="preserve"> prairie milkweed</t>
  </si>
  <si>
    <t xml:space="preserve"> butterfly milkweed</t>
  </si>
  <si>
    <t xml:space="preserve"> green comet milkweed</t>
  </si>
  <si>
    <t xml:space="preserve"> pawpaw</t>
  </si>
  <si>
    <t xml:space="preserve"> asparagus</t>
  </si>
  <si>
    <t xml:space="preserve"> woodruff</t>
  </si>
  <si>
    <t xml:space="preserve"> blue woodruff</t>
  </si>
  <si>
    <t xml:space="preserve"> spleenwort</t>
  </si>
  <si>
    <t xml:space="preserve"> Bradley's spleenwort</t>
  </si>
  <si>
    <t xml:space="preserve"> mountain spleenwort</t>
  </si>
  <si>
    <t xml:space="preserve"> lobed spleenwort</t>
  </si>
  <si>
    <t xml:space="preserve"> walking fern</t>
  </si>
  <si>
    <t xml:space="preserve"> wallrue</t>
  </si>
  <si>
    <t xml:space="preserve"> Hart's tonguefern</t>
  </si>
  <si>
    <t xml:space="preserve"> brightgreen spleenwort</t>
  </si>
  <si>
    <t xml:space="preserve"> aster</t>
  </si>
  <si>
    <t xml:space="preserve"> Tatarian aster</t>
  </si>
  <si>
    <t xml:space="preserve"> false goat's beard</t>
  </si>
  <si>
    <t xml:space="preserve"> florist's spiraea</t>
  </si>
  <si>
    <t xml:space="preserve"> milkvetch</t>
  </si>
  <si>
    <t xml:space="preserve"> chickpea milkvetch</t>
  </si>
  <si>
    <t xml:space="preserve"> Hungarian milkvetch</t>
  </si>
  <si>
    <t xml:space="preserve"> groundplum milkvetch</t>
  </si>
  <si>
    <t xml:space="preserve"> Ozark milkvetch</t>
  </si>
  <si>
    <t xml:space="preserve"> licorice milkvetch</t>
  </si>
  <si>
    <t xml:space="preserve"> Laxmann's milkvetch</t>
  </si>
  <si>
    <t xml:space="preserve"> lotus milkvetch</t>
  </si>
  <si>
    <t xml:space="preserve"> looseflower milkvetch</t>
  </si>
  <si>
    <t xml:space="preserve"> Tennessee milkvetch</t>
  </si>
  <si>
    <t xml:space="preserve"> ladyfern</t>
  </si>
  <si>
    <t xml:space="preserve"> saltbush</t>
  </si>
  <si>
    <t xml:space="preserve"> frosted orache</t>
  </si>
  <si>
    <t xml:space="preserve"> twoscale saltbush</t>
  </si>
  <si>
    <t xml:space="preserve"> Siberian saltbush</t>
  </si>
  <si>
    <t xml:space="preserve"> Tatarian orache</t>
  </si>
  <si>
    <t xml:space="preserve"> belladonna</t>
  </si>
  <si>
    <t xml:space="preserve"> smooth yellow false foxglove</t>
  </si>
  <si>
    <t xml:space="preserve"> largeflower yellow false foxglove</t>
  </si>
  <si>
    <t xml:space="preserve"> entireleaf yellow false foxglove</t>
  </si>
  <si>
    <t xml:space="preserve"> fernleaf yellow false foxglove</t>
  </si>
  <si>
    <t xml:space="preserve"> downy yellow false foxglove</t>
  </si>
  <si>
    <t xml:space="preserve"> aurinia</t>
  </si>
  <si>
    <t xml:space="preserve"> goldentuft</t>
  </si>
  <si>
    <t xml:space="preserve"> basket of gold</t>
  </si>
  <si>
    <t xml:space="preserve"> oat</t>
  </si>
  <si>
    <t xml:space="preserve"> slender oat</t>
  </si>
  <si>
    <t xml:space="preserve"> wild oat</t>
  </si>
  <si>
    <t xml:space="preserve"> spikeoat</t>
  </si>
  <si>
    <t xml:space="preserve"> downy alpine oatgrass</t>
  </si>
  <si>
    <t xml:space="preserve"> Russian pigweed</t>
  </si>
  <si>
    <t xml:space="preserve"> mosquitofern</t>
  </si>
  <si>
    <t xml:space="preserve"> baccharis</t>
  </si>
  <si>
    <t xml:space="preserve"> waterhyssop</t>
  </si>
  <si>
    <t xml:space="preserve"> horehound</t>
  </si>
  <si>
    <t xml:space="preserve"> black horehound</t>
  </si>
  <si>
    <t xml:space="preserve"> wild indigo</t>
  </si>
  <si>
    <t xml:space="preserve"> longbract wild indigo</t>
  </si>
  <si>
    <t xml:space="preserve"> horseflyweed</t>
  </si>
  <si>
    <t xml:space="preserve"> yellowrocket</t>
  </si>
  <si>
    <t xml:space="preserve"> early yellowrocket</t>
  </si>
  <si>
    <t xml:space="preserve"> screwstem</t>
  </si>
  <si>
    <t xml:space="preserve"> smotherweed</t>
  </si>
  <si>
    <t xml:space="preserve"> burningbush</t>
  </si>
  <si>
    <t xml:space="preserve"> sloughgrass</t>
  </si>
  <si>
    <t xml:space="preserve"> bellis</t>
  </si>
  <si>
    <t xml:space="preserve"> lawndaisy</t>
  </si>
  <si>
    <t xml:space="preserve"> barberry</t>
  </si>
  <si>
    <t xml:space="preserve"> false madwort</t>
  </si>
  <si>
    <t xml:space="preserve"> hoary alyssum</t>
  </si>
  <si>
    <t xml:space="preserve"> roadside false madwort</t>
  </si>
  <si>
    <t xml:space="preserve"> waterparsnip</t>
  </si>
  <si>
    <t xml:space="preserve"> kittentail</t>
  </si>
  <si>
    <t xml:space="preserve"> Bull's coraldrops</t>
  </si>
  <si>
    <t xml:space="preserve"> beet</t>
  </si>
  <si>
    <t xml:space="preserve"> common beet</t>
  </si>
  <si>
    <t xml:space="preserve"> birch</t>
  </si>
  <si>
    <t xml:space="preserve"> dwarf white birch</t>
  </si>
  <si>
    <t xml:space="preserve"> Asian white birch</t>
  </si>
  <si>
    <t xml:space="preserve"> Szechuan white birch</t>
  </si>
  <si>
    <t xml:space="preserve"> beggarticks</t>
  </si>
  <si>
    <t xml:space="preserve"> bishop</t>
  </si>
  <si>
    <t xml:space="preserve"> wild bishop</t>
  </si>
  <si>
    <t xml:space="preserve"> false nettle</t>
  </si>
  <si>
    <t xml:space="preserve"> doll's daisy</t>
  </si>
  <si>
    <t xml:space="preserve"> borage</t>
  </si>
  <si>
    <t xml:space="preserve"> common borage</t>
  </si>
  <si>
    <t xml:space="preserve"> beardgrass</t>
  </si>
  <si>
    <t xml:space="preserve"> yellow bluestem</t>
  </si>
  <si>
    <t xml:space="preserve"> grapefern</t>
  </si>
  <si>
    <t xml:space="preserve"> tailed grapefern</t>
  </si>
  <si>
    <t xml:space="preserve"> Iowa moonwort</t>
  </si>
  <si>
    <t xml:space="preserve"> Mingan moonwort</t>
  </si>
  <si>
    <t xml:space="preserve"> little goblin moonwort</t>
  </si>
  <si>
    <t xml:space="preserve"> pale botrychium</t>
  </si>
  <si>
    <t xml:space="preserve"> false daisyleaf moonwort</t>
  </si>
  <si>
    <t xml:space="preserve"> ternate grapefern</t>
  </si>
  <si>
    <t xml:space="preserve"> spathulate botrychium</t>
  </si>
  <si>
    <t xml:space="preserve"> rattlesnake fern</t>
  </si>
  <si>
    <t xml:space="preserve"> grama</t>
  </si>
  <si>
    <t xml:space="preserve"> sideoats grama</t>
  </si>
  <si>
    <t xml:space="preserve"> blue grama</t>
  </si>
  <si>
    <t xml:space="preserve"> hairy grama</t>
  </si>
  <si>
    <t xml:space="preserve"> slender grama</t>
  </si>
  <si>
    <t xml:space="preserve"> Texas grama</t>
  </si>
  <si>
    <t xml:space="preserve"> shorthusk</t>
  </si>
  <si>
    <t xml:space="preserve"> northern shorthusk</t>
  </si>
  <si>
    <t xml:space="preserve"> false brome</t>
  </si>
  <si>
    <t xml:space="preserve"> heath false brome</t>
  </si>
  <si>
    <t xml:space="preserve"> bracted strawflower</t>
  </si>
  <si>
    <t xml:space="preserve"> brasenia</t>
  </si>
  <si>
    <t xml:space="preserve"> mustard</t>
  </si>
  <si>
    <t xml:space="preserve"> rape</t>
  </si>
  <si>
    <t xml:space="preserve"> black mustard</t>
  </si>
  <si>
    <t xml:space="preserve"> cabbage</t>
  </si>
  <si>
    <t xml:space="preserve"> brickellbush</t>
  </si>
  <si>
    <t xml:space="preserve"> false boneset</t>
  </si>
  <si>
    <t xml:space="preserve"> tasselflower brickellbush</t>
  </si>
  <si>
    <t xml:space="preserve"> quakinggrass</t>
  </si>
  <si>
    <t xml:space="preserve"> big quakinggrass</t>
  </si>
  <si>
    <t xml:space="preserve"> brome</t>
  </si>
  <si>
    <t xml:space="preserve"> weedy brome</t>
  </si>
  <si>
    <t xml:space="preserve"> rescuegrass</t>
  </si>
  <si>
    <t xml:space="preserve"> ripgut brome</t>
  </si>
  <si>
    <t xml:space="preserve"> erect brome</t>
  </si>
  <si>
    <t xml:space="preserve"> whiskered brome</t>
  </si>
  <si>
    <t xml:space="preserve"> Mediterranean brome</t>
  </si>
  <si>
    <t xml:space="preserve"> slender soft brome</t>
  </si>
  <si>
    <t xml:space="preserve"> mountain brome</t>
  </si>
  <si>
    <t xml:space="preserve"> Nottoway Valley brome</t>
  </si>
  <si>
    <t xml:space="preserve"> bald brome</t>
  </si>
  <si>
    <t xml:space="preserve"> broom brome</t>
  </si>
  <si>
    <t xml:space="preserve"> rye brome</t>
  </si>
  <si>
    <t xml:space="preserve"> corn brome</t>
  </si>
  <si>
    <t xml:space="preserve"> poverty brome</t>
  </si>
  <si>
    <t xml:space="preserve"> cheatgrass</t>
  </si>
  <si>
    <t xml:space="preserve"> broussonetia</t>
  </si>
  <si>
    <t xml:space="preserve"> browallia</t>
  </si>
  <si>
    <t xml:space="preserve"> brunnera</t>
  </si>
  <si>
    <t xml:space="preserve"> largeleaf brunnera</t>
  </si>
  <si>
    <t xml:space="preserve"> bluehearts</t>
  </si>
  <si>
    <t xml:space="preserve"> butterflybush</t>
  </si>
  <si>
    <t xml:space="preserve"> buglossoides</t>
  </si>
  <si>
    <t xml:space="preserve"> corn gromwell</t>
  </si>
  <si>
    <t xml:space="preserve"> hairsedge</t>
  </si>
  <si>
    <t xml:space="preserve"> wartycabbage</t>
  </si>
  <si>
    <t xml:space="preserve"> Turkish wartycabbage</t>
  </si>
  <si>
    <t xml:space="preserve"> bupleurum</t>
  </si>
  <si>
    <t xml:space="preserve"> narrowleaf thorow wax</t>
  </si>
  <si>
    <t xml:space="preserve"> hare's ear</t>
  </si>
  <si>
    <t xml:space="preserve"> butomus</t>
  </si>
  <si>
    <t xml:space="preserve"> boxwood</t>
  </si>
  <si>
    <t xml:space="preserve"> common box</t>
  </si>
  <si>
    <t xml:space="preserve"> fanwort</t>
  </si>
  <si>
    <t xml:space="preserve"> searocket</t>
  </si>
  <si>
    <t xml:space="preserve"> reedgrass</t>
  </si>
  <si>
    <t xml:space="preserve"> chee reedgrass</t>
  </si>
  <si>
    <t xml:space="preserve"> plains reedgrass</t>
  </si>
  <si>
    <t xml:space="preserve"> Porter's reedgrass</t>
  </si>
  <si>
    <t xml:space="preserve"> purple reedgrass</t>
  </si>
  <si>
    <t xml:space="preserve"> calamint</t>
  </si>
  <si>
    <t xml:space="preserve"> lesser calamint</t>
  </si>
  <si>
    <t xml:space="preserve"> sandreed</t>
  </si>
  <si>
    <t xml:space="preserve"> prairie sandreed</t>
  </si>
  <si>
    <t xml:space="preserve"> redmaids</t>
  </si>
  <si>
    <t xml:space="preserve"> marigold</t>
  </si>
  <si>
    <t xml:space="preserve"> pot marigold</t>
  </si>
  <si>
    <t xml:space="preserve"> callalily</t>
  </si>
  <si>
    <t xml:space="preserve"> poppymallow</t>
  </si>
  <si>
    <t xml:space="preserve"> light poppymallow</t>
  </si>
  <si>
    <t xml:space="preserve"> winecup</t>
  </si>
  <si>
    <t xml:space="preserve"> purple poppymallow</t>
  </si>
  <si>
    <t xml:space="preserve"> clustered poppymallow</t>
  </si>
  <si>
    <t xml:space="preserve"> callistephus</t>
  </si>
  <si>
    <t xml:space="preserve"> China aster</t>
  </si>
  <si>
    <t xml:space="preserve"> heather</t>
  </si>
  <si>
    <t xml:space="preserve"> grasspink</t>
  </si>
  <si>
    <t xml:space="preserve"> Oklahoma grasspink</t>
  </si>
  <si>
    <t xml:space="preserve"> calotis</t>
  </si>
  <si>
    <t xml:space="preserve"> wedgeleaf</t>
  </si>
  <si>
    <t xml:space="preserve"> marsh marigold</t>
  </si>
  <si>
    <t xml:space="preserve"> sweetshrub</t>
  </si>
  <si>
    <t xml:space="preserve"> sundrops</t>
  </si>
  <si>
    <t xml:space="preserve"> yellow sundrops</t>
  </si>
  <si>
    <t xml:space="preserve"> fairy slipper</t>
  </si>
  <si>
    <t xml:space="preserve"> false bindweed</t>
  </si>
  <si>
    <t xml:space="preserve"> Japanese false bindweed</t>
  </si>
  <si>
    <t xml:space="preserve"> shortstalk false bindweed</t>
  </si>
  <si>
    <t xml:space="preserve"> low false bindweed</t>
  </si>
  <si>
    <t xml:space="preserve"> camas</t>
  </si>
  <si>
    <t xml:space="preserve"> false flax</t>
  </si>
  <si>
    <t xml:space="preserve"> graceful false flax</t>
  </si>
  <si>
    <t xml:space="preserve"> suncup</t>
  </si>
  <si>
    <t xml:space="preserve"> southern suncup</t>
  </si>
  <si>
    <t xml:space="preserve"> Mojave suncup</t>
  </si>
  <si>
    <t xml:space="preserve"> bellflower</t>
  </si>
  <si>
    <t xml:space="preserve"> tussock bellflower</t>
  </si>
  <si>
    <t xml:space="preserve"> small bonny bellflower</t>
  </si>
  <si>
    <t xml:space="preserve"> Dane's blood</t>
  </si>
  <si>
    <t xml:space="preserve"> woolly bellflower</t>
  </si>
  <si>
    <t xml:space="preserve"> giant bellflower</t>
  </si>
  <si>
    <t xml:space="preserve"> Canterbury bells</t>
  </si>
  <si>
    <t xml:space="preserve"> spreading bellflower</t>
  </si>
  <si>
    <t xml:space="preserve"> peachleaf bellflower</t>
  </si>
  <si>
    <t xml:space="preserve"> spotted bellflower</t>
  </si>
  <si>
    <t xml:space="preserve"> rampion bellflower</t>
  </si>
  <si>
    <t xml:space="preserve"> bats in the belfry</t>
  </si>
  <si>
    <t xml:space="preserve"> campsis</t>
  </si>
  <si>
    <t xml:space="preserve"> mountain aster</t>
  </si>
  <si>
    <t xml:space="preserve"> canna</t>
  </si>
  <si>
    <t xml:space="preserve"> hemp</t>
  </si>
  <si>
    <t xml:space="preserve"> capsella</t>
  </si>
  <si>
    <t xml:space="preserve"> pepper</t>
  </si>
  <si>
    <t xml:space="preserve"> cayenne pepper</t>
  </si>
  <si>
    <t xml:space="preserve"> peashrub</t>
  </si>
  <si>
    <t xml:space="preserve"> Siberian peashrub</t>
  </si>
  <si>
    <t xml:space="preserve"> bittercress</t>
  </si>
  <si>
    <t xml:space="preserve"> large toothwort</t>
  </si>
  <si>
    <t xml:space="preserve"> cuckoo flower</t>
  </si>
  <si>
    <t xml:space="preserve"> whitetop</t>
  </si>
  <si>
    <t xml:space="preserve"> balloonvine</t>
  </si>
  <si>
    <t xml:space="preserve"> plumeless thistle</t>
  </si>
  <si>
    <t xml:space="preserve"> spiny plumeless thistle</t>
  </si>
  <si>
    <t xml:space="preserve"> curly plumeless thistle</t>
  </si>
  <si>
    <t xml:space="preserve"> Italian plumeless thistle</t>
  </si>
  <si>
    <t xml:space="preserve"> sedge</t>
  </si>
  <si>
    <t xml:space="preserve"> lesser brown sedge</t>
  </si>
  <si>
    <t xml:space="preserve"> summer sedge</t>
  </si>
  <si>
    <t xml:space="preserve"> glomerate sedge</t>
  </si>
  <si>
    <t xml:space="preserve"> white bear sedge</t>
  </si>
  <si>
    <t xml:space="preserve"> Appalachian sedge</t>
  </si>
  <si>
    <t xml:space="preserve"> drooping woodland sedge</t>
  </si>
  <si>
    <t xml:space="preserve"> hay sedge</t>
  </si>
  <si>
    <t xml:space="preserve"> Assiniboia sedge</t>
  </si>
  <si>
    <t xml:space="preserve"> Back's sedge</t>
  </si>
  <si>
    <t xml:space="preserve"> greater brown sedge</t>
  </si>
  <si>
    <t xml:space="preserve"> Carey's sedge</t>
  </si>
  <si>
    <t xml:space="preserve"> vernal sedge</t>
  </si>
  <si>
    <t xml:space="preserve"> fibrousroot sedge</t>
  </si>
  <si>
    <t xml:space="preserve"> northern sedge</t>
  </si>
  <si>
    <t xml:space="preserve"> needleleaf sedge</t>
  </si>
  <si>
    <t xml:space="preserve"> threadleaf sedge</t>
  </si>
  <si>
    <t xml:space="preserve"> heath sedge</t>
  </si>
  <si>
    <t xml:space="preserve"> slender looseflower sedge</t>
  </si>
  <si>
    <t xml:space="preserve"> fuzzy wuzzy sedge</t>
  </si>
  <si>
    <t xml:space="preserve"> hammer sedge</t>
  </si>
  <si>
    <t xml:space="preserve"> pubescent sedge</t>
  </si>
  <si>
    <t xml:space="preserve"> Hitchcock's sedge</t>
  </si>
  <si>
    <t xml:space="preserve"> Houghton's sedge</t>
  </si>
  <si>
    <t xml:space="preserve"> James' sedge</t>
  </si>
  <si>
    <t xml:space="preserve"> Japanese sedge</t>
  </si>
  <si>
    <t xml:space="preserve"> spreading sedge</t>
  </si>
  <si>
    <t xml:space="preserve"> Leavenworth's sedge</t>
  </si>
  <si>
    <t xml:space="preserve"> Blue Ridge sedge</t>
  </si>
  <si>
    <t xml:space="preserve"> Fernald's sedge</t>
  </si>
  <si>
    <t xml:space="preserve"> midland sedge</t>
  </si>
  <si>
    <t xml:space="preserve"> Muhlenberg's sedge</t>
  </si>
  <si>
    <t xml:space="preserve"> Norway sedge</t>
  </si>
  <si>
    <t xml:space="preserve"> obtuse sedge</t>
  </si>
  <si>
    <t xml:space="preserve"> richwoods sedge</t>
  </si>
  <si>
    <t xml:space="preserve"> necklace spike sedge</t>
  </si>
  <si>
    <t xml:space="preserve"> Peck's sedge</t>
  </si>
  <si>
    <t xml:space="preserve"> Pennsylvania sedge</t>
  </si>
  <si>
    <t xml:space="preserve"> plantainleaf sedge</t>
  </si>
  <si>
    <t xml:space="preserve"> broadleaf sedge</t>
  </si>
  <si>
    <t xml:space="preserve"> Ross' sedge</t>
  </si>
  <si>
    <t xml:space="preserve"> Rocky Mountain sedge</t>
  </si>
  <si>
    <t xml:space="preserve"> beach sedge</t>
  </si>
  <si>
    <t xml:space="preserve"> lined sedge</t>
  </si>
  <si>
    <t xml:space="preserve"> weak arctic sedge</t>
  </si>
  <si>
    <t xml:space="preserve"> Texas sedge</t>
  </si>
  <si>
    <t xml:space="preserve"> tinged sedge</t>
  </si>
  <si>
    <t xml:space="preserve"> shaved sedge</t>
  </si>
  <si>
    <t xml:space="preserve"> parasol sedge</t>
  </si>
  <si>
    <t xml:space="preserve"> velvet sedge</t>
  </si>
  <si>
    <t xml:space="preserve"> ribbed sedge</t>
  </si>
  <si>
    <t xml:space="preserve"> carline thistle</t>
  </si>
  <si>
    <t xml:space="preserve"> hornbeam</t>
  </si>
  <si>
    <t xml:space="preserve"> European hornbeam</t>
  </si>
  <si>
    <t xml:space="preserve"> distaff thistle</t>
  </si>
  <si>
    <t xml:space="preserve"> woolly distaff thistle</t>
  </si>
  <si>
    <t xml:space="preserve"> safflower</t>
  </si>
  <si>
    <t xml:space="preserve"> carum</t>
  </si>
  <si>
    <t xml:space="preserve"> mockernut hickory</t>
  </si>
  <si>
    <t xml:space="preserve"> chestnut</t>
  </si>
  <si>
    <t xml:space="preserve"> American chestnut</t>
  </si>
  <si>
    <t xml:space="preserve"> Chinese chestnut</t>
  </si>
  <si>
    <t xml:space="preserve"> chinkapin</t>
  </si>
  <si>
    <t xml:space="preserve"> European chestnut</t>
  </si>
  <si>
    <t xml:space="preserve"> Indian paintbrush</t>
  </si>
  <si>
    <t xml:space="preserve"> exserted Indian paintbrush</t>
  </si>
  <si>
    <t xml:space="preserve"> downy paintedcup</t>
  </si>
  <si>
    <t xml:space="preserve"> whorlgrass</t>
  </si>
  <si>
    <t xml:space="preserve"> catalpa</t>
  </si>
  <si>
    <t xml:space="preserve"> Chinese catalpa</t>
  </si>
  <si>
    <t xml:space="preserve"> ferngrass</t>
  </si>
  <si>
    <t xml:space="preserve"> cohosh</t>
  </si>
  <si>
    <t xml:space="preserve"> giant blue cohosh</t>
  </si>
  <si>
    <t xml:space="preserve"> blue cohosh</t>
  </si>
  <si>
    <t xml:space="preserve"> ceanothus</t>
  </si>
  <si>
    <t xml:space="preserve"> New Jersey tea</t>
  </si>
  <si>
    <t xml:space="preserve"> Jersey tea</t>
  </si>
  <si>
    <t xml:space="preserve"> Mason's ceanothus</t>
  </si>
  <si>
    <t xml:space="preserve"> redstem ceanothus</t>
  </si>
  <si>
    <t xml:space="preserve"> bittersweet</t>
  </si>
  <si>
    <t xml:space="preserve"> cock's comb</t>
  </si>
  <si>
    <t xml:space="preserve"> hackberry</t>
  </si>
  <si>
    <t xml:space="preserve"> dwarf hackberry</t>
  </si>
  <si>
    <t xml:space="preserve"> sandbur</t>
  </si>
  <si>
    <t xml:space="preserve"> Indian sandbur</t>
  </si>
  <si>
    <t xml:space="preserve"> knapweed</t>
  </si>
  <si>
    <t xml:space="preserve"> pasture knapweed</t>
  </si>
  <si>
    <t xml:space="preserve"> dusty miller</t>
  </si>
  <si>
    <t xml:space="preserve"> diffuse knapweed</t>
  </si>
  <si>
    <t xml:space="preserve"> bighead knapweed</t>
  </si>
  <si>
    <t xml:space="preserve"> perennial cornflower</t>
  </si>
  <si>
    <t xml:space="preserve"> lesser knapweed</t>
  </si>
  <si>
    <t xml:space="preserve"> Tyrol knapweed</t>
  </si>
  <si>
    <t xml:space="preserve"> Jersey knapweed</t>
  </si>
  <si>
    <t xml:space="preserve"> wig knapweed</t>
  </si>
  <si>
    <t xml:space="preserve"> greater knapweed</t>
  </si>
  <si>
    <t xml:space="preserve"> spotted knapweed</t>
  </si>
  <si>
    <t xml:space="preserve"> alpine knapweed</t>
  </si>
  <si>
    <t xml:space="preserve"> singleflower knapweed</t>
  </si>
  <si>
    <t xml:space="preserve"> squarrose knapweed</t>
  </si>
  <si>
    <t xml:space="preserve"> centaury</t>
  </si>
  <si>
    <t xml:space="preserve"> centipeda</t>
  </si>
  <si>
    <t xml:space="preserve"> buttonbush</t>
  </si>
  <si>
    <t xml:space="preserve"> cephalaria</t>
  </si>
  <si>
    <t xml:space="preserve"> Tatarian cephalaria</t>
  </si>
  <si>
    <t xml:space="preserve"> fourstamen chickweed</t>
  </si>
  <si>
    <t xml:space="preserve"> European chickweed</t>
  </si>
  <si>
    <t xml:space="preserve"> fivestamen chickweed</t>
  </si>
  <si>
    <t xml:space="preserve"> snow in summer</t>
  </si>
  <si>
    <t xml:space="preserve"> curveseed butterwort</t>
  </si>
  <si>
    <t xml:space="preserve"> katsura tree</t>
  </si>
  <si>
    <t xml:space="preserve"> redbud</t>
  </si>
  <si>
    <t xml:space="preserve"> pincushion</t>
  </si>
  <si>
    <t xml:space="preserve"> yellow pincushion</t>
  </si>
  <si>
    <t xml:space="preserve"> Esteve's pincushion</t>
  </si>
  <si>
    <t xml:space="preserve"> flowering quince</t>
  </si>
  <si>
    <t xml:space="preserve"> Maule's quince</t>
  </si>
  <si>
    <t xml:space="preserve"> dwarf snapdragon</t>
  </si>
  <si>
    <t xml:space="preserve"> lion's tail</t>
  </si>
  <si>
    <t xml:space="preserve"> sensitive pea</t>
  </si>
  <si>
    <t xml:space="preserve"> cedar</t>
  </si>
  <si>
    <t xml:space="preserve"> leatherleaf</t>
  </si>
  <si>
    <t xml:space="preserve"> chamaelirium</t>
  </si>
  <si>
    <t xml:space="preserve"> Roman chamomile</t>
  </si>
  <si>
    <t xml:space="preserve"> little rose</t>
  </si>
  <si>
    <t xml:space="preserve"> sandmat</t>
  </si>
  <si>
    <t xml:space="preserve"> Geyer's sandmat</t>
  </si>
  <si>
    <t xml:space="preserve"> ribseed sandmat</t>
  </si>
  <si>
    <t xml:space="preserve"> prairie sandmat</t>
  </si>
  <si>
    <t xml:space="preserve"> thymeleaf sandmat</t>
  </si>
  <si>
    <t xml:space="preserve"> slimseed sandmat</t>
  </si>
  <si>
    <t xml:space="preserve"> wormseed sandmat</t>
  </si>
  <si>
    <t xml:space="preserve"> fireweed</t>
  </si>
  <si>
    <t xml:space="preserve"> woodoats</t>
  </si>
  <si>
    <t xml:space="preserve"> lipfern</t>
  </si>
  <si>
    <t xml:space="preserve"> slender lipfern</t>
  </si>
  <si>
    <t xml:space="preserve"> hairy lipfern</t>
  </si>
  <si>
    <t xml:space="preserve"> celandine</t>
  </si>
  <si>
    <t xml:space="preserve"> turtlehead</t>
  </si>
  <si>
    <t xml:space="preserve"> goosefoot</t>
  </si>
  <si>
    <t xml:space="preserve"> pitseed goosefoot</t>
  </si>
  <si>
    <t xml:space="preserve"> good King Henry</t>
  </si>
  <si>
    <t xml:space="preserve"> blite goosefoot</t>
  </si>
  <si>
    <t xml:space="preserve"> Fogg's goosefoot</t>
  </si>
  <si>
    <t xml:space="preserve"> fetid goosefoot</t>
  </si>
  <si>
    <t xml:space="preserve"> mealy goosefoot</t>
  </si>
  <si>
    <t xml:space="preserve"> cutleaf goosefoot</t>
  </si>
  <si>
    <t xml:space="preserve"> seaport goosefoot</t>
  </si>
  <si>
    <t xml:space="preserve"> Over's goosefoot</t>
  </si>
  <si>
    <t xml:space="preserve"> slimleaf goosefoot</t>
  </si>
  <si>
    <t xml:space="preserve"> manyseed goosefoot</t>
  </si>
  <si>
    <t xml:space="preserve"> desert goosefoot</t>
  </si>
  <si>
    <t xml:space="preserve"> clammy goosefoot</t>
  </si>
  <si>
    <t xml:space="preserve"> mapleleaf goosefoot</t>
  </si>
  <si>
    <t xml:space="preserve"> Standley's goosefoot</t>
  </si>
  <si>
    <t xml:space="preserve"> smooth goosefoot</t>
  </si>
  <si>
    <t xml:space="preserve"> city goosefoot</t>
  </si>
  <si>
    <t xml:space="preserve"> stinking goosefoot</t>
  </si>
  <si>
    <t xml:space="preserve"> prince's pine</t>
  </si>
  <si>
    <t xml:space="preserve"> striped prince's pine</t>
  </si>
  <si>
    <t xml:space="preserve"> pipsissewa</t>
  </si>
  <si>
    <t xml:space="preserve"> fringetree</t>
  </si>
  <si>
    <t xml:space="preserve"> windmill grass</t>
  </si>
  <si>
    <t xml:space="preserve"> tumble windmill grass</t>
  </si>
  <si>
    <t xml:space="preserve"> chondrilla</t>
  </si>
  <si>
    <t xml:space="preserve"> rush skeletonweed</t>
  </si>
  <si>
    <t xml:space="preserve"> chorispora</t>
  </si>
  <si>
    <t xml:space="preserve"> crossflower</t>
  </si>
  <si>
    <t xml:space="preserve"> spineflower</t>
  </si>
  <si>
    <t xml:space="preserve"> Monterey spineflower</t>
  </si>
  <si>
    <t xml:space="preserve"> daisy</t>
  </si>
  <si>
    <t xml:space="preserve"> florist's daisy</t>
  </si>
  <si>
    <t xml:space="preserve"> chrysogonum</t>
  </si>
  <si>
    <t xml:space="preserve"> green and gold</t>
  </si>
  <si>
    <t xml:space="preserve"> goldenaster</t>
  </si>
  <si>
    <t xml:space="preserve"> golden saxifrage</t>
  </si>
  <si>
    <t xml:space="preserve"> cicer</t>
  </si>
  <si>
    <t xml:space="preserve"> chick pea</t>
  </si>
  <si>
    <t xml:space="preserve"> chicory</t>
  </si>
  <si>
    <t xml:space="preserve"> cultivated endive</t>
  </si>
  <si>
    <t xml:space="preserve"> water hemlock</t>
  </si>
  <si>
    <t xml:space="preserve"> woodreed</t>
  </si>
  <si>
    <t xml:space="preserve"> enchanter's nightshade</t>
  </si>
  <si>
    <t xml:space="preserve"> thistle</t>
  </si>
  <si>
    <t xml:space="preserve"> tall thistle</t>
  </si>
  <si>
    <t xml:space="preserve"> Queen Anne's thistle</t>
  </si>
  <si>
    <t xml:space="preserve"> Hill's thistle</t>
  </si>
  <si>
    <t xml:space="preserve"> sand dune thistle</t>
  </si>
  <si>
    <t xml:space="preserve"> pasture thistle</t>
  </si>
  <si>
    <t xml:space="preserve"> watermelon</t>
  </si>
  <si>
    <t xml:space="preserve"> sawgrass</t>
  </si>
  <si>
    <t xml:space="preserve"> cup lichen</t>
  </si>
  <si>
    <t xml:space="preserve"> yellowwood</t>
  </si>
  <si>
    <t xml:space="preserve"> Kentucky yellowwood</t>
  </si>
  <si>
    <t xml:space="preserve"> clarkia</t>
  </si>
  <si>
    <t xml:space="preserve"> pinkfairies</t>
  </si>
  <si>
    <t xml:space="preserve"> diamond clarkia</t>
  </si>
  <si>
    <t xml:space="preserve"> springbeauty</t>
  </si>
  <si>
    <t xml:space="preserve"> leather flower</t>
  </si>
  <si>
    <t xml:space="preserve"> Asian virginsbower</t>
  </si>
  <si>
    <t xml:space="preserve"> western blue virginsbower</t>
  </si>
  <si>
    <t xml:space="preserve"> curlyheads</t>
  </si>
  <si>
    <t xml:space="preserve"> ground virginsbower</t>
  </si>
  <si>
    <t xml:space="preserve"> vasevine</t>
  </si>
  <si>
    <t xml:space="preserve"> Italian leather flower</t>
  </si>
  <si>
    <t xml:space="preserve"> bird spiderflower</t>
  </si>
  <si>
    <t xml:space="preserve"> glorybower</t>
  </si>
  <si>
    <t xml:space="preserve"> harlequin glorybower</t>
  </si>
  <si>
    <t xml:space="preserve"> sweetpepperbush</t>
  </si>
  <si>
    <t xml:space="preserve"> clinopodium</t>
  </si>
  <si>
    <t xml:space="preserve"> wild basil</t>
  </si>
  <si>
    <t xml:space="preserve"> bluebead</t>
  </si>
  <si>
    <t xml:space="preserve"> white clintonia</t>
  </si>
  <si>
    <t xml:space="preserve"> pigeonwings</t>
  </si>
  <si>
    <t xml:space="preserve"> cnicus</t>
  </si>
  <si>
    <t xml:space="preserve"> blessed thistle</t>
  </si>
  <si>
    <t xml:space="preserve"> Job's tears</t>
  </si>
  <si>
    <t xml:space="preserve"> colchicum</t>
  </si>
  <si>
    <t xml:space="preserve"> autumn crocus</t>
  </si>
  <si>
    <t xml:space="preserve"> blue eyed Mary</t>
  </si>
  <si>
    <t xml:space="preserve"> maiden blue eyed Mary</t>
  </si>
  <si>
    <t xml:space="preserve"> horsebalm</t>
  </si>
  <si>
    <t xml:space="preserve"> trumpet</t>
  </si>
  <si>
    <t xml:space="preserve"> colutea</t>
  </si>
  <si>
    <t xml:space="preserve"> bladder senna</t>
  </si>
  <si>
    <t xml:space="preserve"> bastard toadflax</t>
  </si>
  <si>
    <t xml:space="preserve"> comarum</t>
  </si>
  <si>
    <t xml:space="preserve"> dayflower</t>
  </si>
  <si>
    <t xml:space="preserve"> sweet fern</t>
  </si>
  <si>
    <t xml:space="preserve"> hemlockparsley</t>
  </si>
  <si>
    <t xml:space="preserve"> poison hemlock</t>
  </si>
  <si>
    <t xml:space="preserve"> thoroughwort</t>
  </si>
  <si>
    <t xml:space="preserve"> hare's ear mustard</t>
  </si>
  <si>
    <t xml:space="preserve"> convallaria</t>
  </si>
  <si>
    <t xml:space="preserve"> European lily of the valley</t>
  </si>
  <si>
    <t xml:space="preserve"> bindweed</t>
  </si>
  <si>
    <t xml:space="preserve"> field bindweed</t>
  </si>
  <si>
    <t xml:space="preserve"> Wallich's bindweed</t>
  </si>
  <si>
    <t xml:space="preserve"> horseweed</t>
  </si>
  <si>
    <t xml:space="preserve"> dwarf horseweed</t>
  </si>
  <si>
    <t xml:space="preserve"> goldthread</t>
  </si>
  <si>
    <t xml:space="preserve"> coralroot</t>
  </si>
  <si>
    <t xml:space="preserve"> autumn coralroot</t>
  </si>
  <si>
    <t xml:space="preserve"> corema</t>
  </si>
  <si>
    <t xml:space="preserve"> broom crowberry</t>
  </si>
  <si>
    <t xml:space="preserve"> tickseed</t>
  </si>
  <si>
    <t xml:space="preserve"> goldenmane tickseed</t>
  </si>
  <si>
    <t xml:space="preserve"> largeflower tickseed</t>
  </si>
  <si>
    <t xml:space="preserve"> greater tickseed</t>
  </si>
  <si>
    <t xml:space="preserve"> crown tickseed</t>
  </si>
  <si>
    <t xml:space="preserve"> stiff tickseed</t>
  </si>
  <si>
    <t xml:space="preserve"> whorled tickseed</t>
  </si>
  <si>
    <t xml:space="preserve"> coriander</t>
  </si>
  <si>
    <t xml:space="preserve"> bugseed</t>
  </si>
  <si>
    <t xml:space="preserve"> Siberian bugseed</t>
  </si>
  <si>
    <t xml:space="preserve"> hairy bugseed</t>
  </si>
  <si>
    <t xml:space="preserve"> dogwood</t>
  </si>
  <si>
    <t xml:space="preserve"> kousa dogwood</t>
  </si>
  <si>
    <t xml:space="preserve"> Cornelian cherry</t>
  </si>
  <si>
    <t xml:space="preserve"> roundleaf dogwood</t>
  </si>
  <si>
    <t xml:space="preserve"> bloodtwig dogwood</t>
  </si>
  <si>
    <t xml:space="preserve"> crownvetch</t>
  </si>
  <si>
    <t xml:space="preserve"> yellow crownvetch</t>
  </si>
  <si>
    <t xml:space="preserve"> swinecress</t>
  </si>
  <si>
    <t xml:space="preserve"> lesser swinecress</t>
  </si>
  <si>
    <t xml:space="preserve"> greater swinecress</t>
  </si>
  <si>
    <t xml:space="preserve"> corrigiola</t>
  </si>
  <si>
    <t xml:space="preserve"> strapwort</t>
  </si>
  <si>
    <t xml:space="preserve"> fumewort</t>
  </si>
  <si>
    <t xml:space="preserve"> scrambled eggs</t>
  </si>
  <si>
    <t xml:space="preserve"> curvepod fumewort</t>
  </si>
  <si>
    <t xml:space="preserve"> smallflower fumewort</t>
  </si>
  <si>
    <t xml:space="preserve"> rock harlequin</t>
  </si>
  <si>
    <t xml:space="preserve"> spring fumewort</t>
  </si>
  <si>
    <t xml:space="preserve"> hazelnut</t>
  </si>
  <si>
    <t xml:space="preserve"> Siberian hazelnut</t>
  </si>
  <si>
    <t xml:space="preserve"> clubawn grass</t>
  </si>
  <si>
    <t xml:space="preserve"> gray clubawn grass</t>
  </si>
  <si>
    <t xml:space="preserve"> cosmos</t>
  </si>
  <si>
    <t xml:space="preserve"> smoketree</t>
  </si>
  <si>
    <t xml:space="preserve"> European smoketree</t>
  </si>
  <si>
    <t xml:space="preserve"> cotoneaster</t>
  </si>
  <si>
    <t xml:space="preserve"> creeping cotoneaster</t>
  </si>
  <si>
    <t xml:space="preserve"> cranberry cotoneaster</t>
  </si>
  <si>
    <t xml:space="preserve"> Hupeh cotoneaster</t>
  </si>
  <si>
    <t xml:space="preserve"> Simons' cotoneaster</t>
  </si>
  <si>
    <t xml:space="preserve"> pygmyweed</t>
  </si>
  <si>
    <t xml:space="preserve"> hawthorn</t>
  </si>
  <si>
    <t xml:space="preserve"> Grand Rapids hawthorn</t>
  </si>
  <si>
    <t xml:space="preserve"> Arnold hawthorn</t>
  </si>
  <si>
    <t xml:space="preserve"> Fort Sheridan hawthorn</t>
  </si>
  <si>
    <t xml:space="preserve"> Carolina hawthorn</t>
  </si>
  <si>
    <t xml:space="preserve"> Nashville hawthorn</t>
  </si>
  <si>
    <t xml:space="preserve"> Dunbar's hawthorn</t>
  </si>
  <si>
    <t xml:space="preserve"> Brainerd's hawthorn</t>
  </si>
  <si>
    <t xml:space="preserve"> pear hawthorn</t>
  </si>
  <si>
    <t xml:space="preserve"> fireberry hawthorn</t>
  </si>
  <si>
    <t xml:space="preserve"> Kansas hawthorn</t>
  </si>
  <si>
    <t xml:space="preserve"> Cole's hawthorn</t>
  </si>
  <si>
    <t xml:space="preserve"> clustered hawthorn</t>
  </si>
  <si>
    <t xml:space="preserve"> adorned hawthorn</t>
  </si>
  <si>
    <t xml:space="preserve"> shiningbranch hawthorn</t>
  </si>
  <si>
    <t xml:space="preserve"> New York hawthorn</t>
  </si>
  <si>
    <t xml:space="preserve"> broadleaf hawthorn</t>
  </si>
  <si>
    <t xml:space="preserve"> spreading hawthorn</t>
  </si>
  <si>
    <t xml:space="preserve"> mink hawthorn</t>
  </si>
  <si>
    <t xml:space="preserve"> northern hawthorn</t>
  </si>
  <si>
    <t xml:space="preserve"> distinct hawthorn</t>
  </si>
  <si>
    <t xml:space="preserve"> Dodge's hawthorn</t>
  </si>
  <si>
    <t xml:space="preserve"> fanleaf hawthorn</t>
  </si>
  <si>
    <t xml:space="preserve"> Fuller's hawthorn</t>
  </si>
  <si>
    <t xml:space="preserve"> Port Huron hawthorn</t>
  </si>
  <si>
    <t xml:space="preserve"> grand hawthorn</t>
  </si>
  <si>
    <t xml:space="preserve"> Holmes' hawthorn</t>
  </si>
  <si>
    <t xml:space="preserve"> Concord hawthorn</t>
  </si>
  <si>
    <t xml:space="preserve"> Copenhagen hawthorn</t>
  </si>
  <si>
    <t xml:space="preserve"> stolonbearing hawthorn</t>
  </si>
  <si>
    <t xml:space="preserve"> Blanchard's hawthorn</t>
  </si>
  <si>
    <t xml:space="preserve"> Jesup's hawthorn</t>
  </si>
  <si>
    <t xml:space="preserve"> Miss Jones' hawthorn</t>
  </si>
  <si>
    <t xml:space="preserve"> Knieskern's hawthorn</t>
  </si>
  <si>
    <t xml:space="preserve"> smooth hawthorn</t>
  </si>
  <si>
    <t xml:space="preserve"> Lemington hawthorn</t>
  </si>
  <si>
    <t xml:space="preserve"> grove hawthorn</t>
  </si>
  <si>
    <t xml:space="preserve"> roundleaf hawthorn</t>
  </si>
  <si>
    <t xml:space="preserve"> bigfruit hawthorn</t>
  </si>
  <si>
    <t xml:space="preserve"> Margarett's hawthorn</t>
  </si>
  <si>
    <t xml:space="preserve"> tissueleaf hawthorn</t>
  </si>
  <si>
    <t xml:space="preserve"> Menand's hawthorn</t>
  </si>
  <si>
    <t xml:space="preserve"> Ontario hawthorn</t>
  </si>
  <si>
    <t xml:space="preserve"> Rochester hawthorn</t>
  </si>
  <si>
    <t xml:space="preserve"> scarlet hawthorn</t>
  </si>
  <si>
    <t xml:space="preserve"> Pennsylvania hawthorn</t>
  </si>
  <si>
    <t xml:space="preserve"> Connecticut hawthorn</t>
  </si>
  <si>
    <t xml:space="preserve"> pearthorn</t>
  </si>
  <si>
    <t xml:space="preserve"> plumleaf hawthorn</t>
  </si>
  <si>
    <t xml:space="preserve"> Pringle's hawthorn</t>
  </si>
  <si>
    <t xml:space="preserve"> Illinois hawthorn</t>
  </si>
  <si>
    <t xml:space="preserve"> waxyfruit hawthorn</t>
  </si>
  <si>
    <t xml:space="preserve"> dotted hawthorn</t>
  </si>
  <si>
    <t xml:space="preserve"> rough hawthorn</t>
  </si>
  <si>
    <t xml:space="preserve"> Schuette's hawthorn</t>
  </si>
  <si>
    <t xml:space="preserve"> New London hawthorn</t>
  </si>
  <si>
    <t xml:space="preserve"> Essex hawthorn</t>
  </si>
  <si>
    <t xml:space="preserve"> Quebec hawthorn</t>
  </si>
  <si>
    <t xml:space="preserve"> Caughuawaga hawthorn</t>
  </si>
  <si>
    <t xml:space="preserve"> fleshy hawthorn</t>
  </si>
  <si>
    <t xml:space="preserve"> dwarf hawthorn</t>
  </si>
  <si>
    <t xml:space="preserve"> buffalo hawthorn</t>
  </si>
  <si>
    <t xml:space="preserve"> hawksbeard</t>
  </si>
  <si>
    <t xml:space="preserve"> rough hawksbeard</t>
  </si>
  <si>
    <t xml:space="preserve"> stinking hawksbeard</t>
  </si>
  <si>
    <t xml:space="preserve"> Turkish hawksbeard</t>
  </si>
  <si>
    <t xml:space="preserve"> pasture hawksbeard</t>
  </si>
  <si>
    <t xml:space="preserve"> smallflower hawksbeard</t>
  </si>
  <si>
    <t xml:space="preserve"> bristly hawksbeard</t>
  </si>
  <si>
    <t xml:space="preserve"> narrowleaf hawksbeard</t>
  </si>
  <si>
    <t xml:space="preserve"> beaked hawksbeard</t>
  </si>
  <si>
    <t xml:space="preserve"> crocus</t>
  </si>
  <si>
    <t xml:space="preserve"> cloth of gold</t>
  </si>
  <si>
    <t xml:space="preserve"> early crocus</t>
  </si>
  <si>
    <t xml:space="preserve"> Sieber's crocus</t>
  </si>
  <si>
    <t xml:space="preserve"> dutch crocus</t>
  </si>
  <si>
    <t xml:space="preserve"> rattlebox</t>
  </si>
  <si>
    <t xml:space="preserve"> arrowhead rattlebox</t>
  </si>
  <si>
    <t xml:space="preserve"> croton</t>
  </si>
  <si>
    <t xml:space="preserve"> hogwort</t>
  </si>
  <si>
    <t xml:space="preserve"> vente conmigo</t>
  </si>
  <si>
    <t xml:space="preserve"> Michaux's croton</t>
  </si>
  <si>
    <t xml:space="preserve"> prairie tea</t>
  </si>
  <si>
    <t xml:space="preserve"> Texas croton</t>
  </si>
  <si>
    <t xml:space="preserve"> bedstraw</t>
  </si>
  <si>
    <t xml:space="preserve"> smooth bedstraw</t>
  </si>
  <si>
    <t xml:space="preserve"> piedmont bedstraw</t>
  </si>
  <si>
    <t xml:space="preserve"> crupina</t>
  </si>
  <si>
    <t xml:space="preserve"> common crupina</t>
  </si>
  <si>
    <t xml:space="preserve"> pricklegrass</t>
  </si>
  <si>
    <t xml:space="preserve"> cryptantha</t>
  </si>
  <si>
    <t xml:space="preserve"> basin cryptantha</t>
  </si>
  <si>
    <t xml:space="preserve"> rockbrake</t>
  </si>
  <si>
    <t xml:space="preserve"> American rockbrake</t>
  </si>
  <si>
    <t xml:space="preserve"> honewort</t>
  </si>
  <si>
    <t xml:space="preserve"> melon</t>
  </si>
  <si>
    <t xml:space="preserve"> West Indian gherkin</t>
  </si>
  <si>
    <t xml:space="preserve"> cantaloupe</t>
  </si>
  <si>
    <t xml:space="preserve"> garden cucumber</t>
  </si>
  <si>
    <t xml:space="preserve"> gourd</t>
  </si>
  <si>
    <t xml:space="preserve"> Missouri gourd</t>
  </si>
  <si>
    <t xml:space="preserve"> winter squash</t>
  </si>
  <si>
    <t xml:space="preserve"> crookneck squash</t>
  </si>
  <si>
    <t xml:space="preserve"> field pumpkin</t>
  </si>
  <si>
    <t xml:space="preserve"> cumin</t>
  </si>
  <si>
    <t xml:space="preserve"> cunila</t>
  </si>
  <si>
    <t xml:space="preserve"> common dittany</t>
  </si>
  <si>
    <t xml:space="preserve"> waxweed</t>
  </si>
  <si>
    <t xml:space="preserve"> creeping waxweed</t>
  </si>
  <si>
    <t xml:space="preserve"> dodder</t>
  </si>
  <si>
    <t xml:space="preserve"> buttonbush dodder</t>
  </si>
  <si>
    <t xml:space="preserve"> compact dodder</t>
  </si>
  <si>
    <t xml:space="preserve"> hazel dodder</t>
  </si>
  <si>
    <t xml:space="preserve"> cusp dodder</t>
  </si>
  <si>
    <t xml:space="preserve"> flax dodder</t>
  </si>
  <si>
    <t xml:space="preserve"> clover dodder</t>
  </si>
  <si>
    <t xml:space="preserve"> rope dodder</t>
  </si>
  <si>
    <t xml:space="preserve"> scaldweed</t>
  </si>
  <si>
    <t xml:space="preserve"> bigseed alfalfa dodder</t>
  </si>
  <si>
    <t xml:space="preserve"> bigfruit dodder</t>
  </si>
  <si>
    <t xml:space="preserve"> Peruvian dodder</t>
  </si>
  <si>
    <t xml:space="preserve"> fiveangled dodder</t>
  </si>
  <si>
    <t xml:space="preserve"> smartweed dodder</t>
  </si>
  <si>
    <t xml:space="preserve"> fringed dodder</t>
  </si>
  <si>
    <t xml:space="preserve"> cycloloma</t>
  </si>
  <si>
    <t xml:space="preserve"> cydonia</t>
  </si>
  <si>
    <t xml:space="preserve"> quince</t>
  </si>
  <si>
    <t xml:space="preserve"> cymbalaria</t>
  </si>
  <si>
    <t xml:space="preserve"> Kenilworth ivy</t>
  </si>
  <si>
    <t xml:space="preserve"> springparsley</t>
  </si>
  <si>
    <t xml:space="preserve"> plains springparsley</t>
  </si>
  <si>
    <t xml:space="preserve"> Bermudagrass</t>
  </si>
  <si>
    <t xml:space="preserve"> hound's tongue</t>
  </si>
  <si>
    <t xml:space="preserve"> Chinese hound's tongue</t>
  </si>
  <si>
    <t xml:space="preserve"> prickly hound's tongue</t>
  </si>
  <si>
    <t xml:space="preserve"> smallbristle hound's tongue</t>
  </si>
  <si>
    <t xml:space="preserve"> wild comfrey</t>
  </si>
  <si>
    <t xml:space="preserve"> dogstail grass</t>
  </si>
  <si>
    <t xml:space="preserve"> bristly dogstail grass</t>
  </si>
  <si>
    <t xml:space="preserve"> flatsedge</t>
  </si>
  <si>
    <t xml:space="preserve"> Asian flatsedge</t>
  </si>
  <si>
    <t xml:space="preserve"> Gray's flatsedge</t>
  </si>
  <si>
    <t xml:space="preserve"> Houghton's flatsedge</t>
  </si>
  <si>
    <t xml:space="preserve"> Plukenet's flatsedge</t>
  </si>
  <si>
    <t xml:space="preserve"> lady's slipper</t>
  </si>
  <si>
    <t xml:space="preserve"> netvein hollyfern</t>
  </si>
  <si>
    <t xml:space="preserve"> Japanese netvein hollyfern</t>
  </si>
  <si>
    <t xml:space="preserve"> bladderfern</t>
  </si>
  <si>
    <t xml:space="preserve"> St. Lawrence bladderfern</t>
  </si>
  <si>
    <t xml:space="preserve"> Tennessee bladderfern</t>
  </si>
  <si>
    <t xml:space="preserve"> upland brittle bladderfern</t>
  </si>
  <si>
    <t xml:space="preserve"> broom</t>
  </si>
  <si>
    <t xml:space="preserve"> Scotch broom</t>
  </si>
  <si>
    <t xml:space="preserve"> hairybroom</t>
  </si>
  <si>
    <t xml:space="preserve"> orchardgrass</t>
  </si>
  <si>
    <t xml:space="preserve"> crowfoot grass</t>
  </si>
  <si>
    <t xml:space="preserve"> Egyptian grass</t>
  </si>
  <si>
    <t xml:space="preserve"> buttongrass</t>
  </si>
  <si>
    <t xml:space="preserve"> longbract frog orchid</t>
  </si>
  <si>
    <t xml:space="preserve"> prairie clover</t>
  </si>
  <si>
    <t xml:space="preserve"> white prairie clover</t>
  </si>
  <si>
    <t xml:space="preserve"> leafy prairie clover</t>
  </si>
  <si>
    <t xml:space="preserve"> purple prairie clover</t>
  </si>
  <si>
    <t xml:space="preserve"> silky prairie clover</t>
  </si>
  <si>
    <t xml:space="preserve"> poverty oatgrass</t>
  </si>
  <si>
    <t xml:space="preserve"> daphne</t>
  </si>
  <si>
    <t xml:space="preserve"> shrubby cinquefoil</t>
  </si>
  <si>
    <t xml:space="preserve"> dasistoma</t>
  </si>
  <si>
    <t xml:space="preserve"> jimsonweed</t>
  </si>
  <si>
    <t xml:space="preserve"> wild carrot</t>
  </si>
  <si>
    <t xml:space="preserve"> decodon</t>
  </si>
  <si>
    <t xml:space="preserve"> decumaria</t>
  </si>
  <si>
    <t xml:space="preserve"> larkspur</t>
  </si>
  <si>
    <t xml:space="preserve"> Carolina larkspur</t>
  </si>
  <si>
    <t xml:space="preserve"> candle larkspur</t>
  </si>
  <si>
    <t xml:space="preserve"> tall larkspur</t>
  </si>
  <si>
    <t xml:space="preserve"> Siberian larkspur</t>
  </si>
  <si>
    <t xml:space="preserve"> dwarf larkspur</t>
  </si>
  <si>
    <t xml:space="preserve"> hayscented fern</t>
  </si>
  <si>
    <t xml:space="preserve"> false spleenwort</t>
  </si>
  <si>
    <t xml:space="preserve"> tufted hairgrass</t>
  </si>
  <si>
    <t xml:space="preserve"> tansymustard</t>
  </si>
  <si>
    <t xml:space="preserve"> western tansymustard</t>
  </si>
  <si>
    <t xml:space="preserve"> herb sophia</t>
  </si>
  <si>
    <t xml:space="preserve"> bundleflower</t>
  </si>
  <si>
    <t xml:space="preserve"> ticktrefoil</t>
  </si>
  <si>
    <t xml:space="preserve"> hoary ticktrefoil</t>
  </si>
  <si>
    <t xml:space="preserve"> largebract ticktrefoil</t>
  </si>
  <si>
    <t xml:space="preserve"> Dillenius' ticktrefoil</t>
  </si>
  <si>
    <t xml:space="preserve"> pointedleaf ticktrefoil</t>
  </si>
  <si>
    <t xml:space="preserve"> eastern trailing ticktrefoil</t>
  </si>
  <si>
    <t xml:space="preserve"> Illinois ticktrefoil</t>
  </si>
  <si>
    <t xml:space="preserve"> smooth ticktrefoil</t>
  </si>
  <si>
    <t xml:space="preserve"> nakedflower ticktrefoil</t>
  </si>
  <si>
    <t xml:space="preserve"> Nuttall's ticktrefoil</t>
  </si>
  <si>
    <t xml:space="preserve"> stiff ticktrefoil</t>
  </si>
  <si>
    <t xml:space="preserve"> fewflower ticktrefoil</t>
  </si>
  <si>
    <t xml:space="preserve"> perplexed ticktrefoil</t>
  </si>
  <si>
    <t xml:space="preserve"> prostrate ticktrefoil</t>
  </si>
  <si>
    <t xml:space="preserve"> sessileleaf ticktrefoil</t>
  </si>
  <si>
    <t xml:space="preserve"> velvetleaf ticktrefoil</t>
  </si>
  <si>
    <t xml:space="preserve"> pink</t>
  </si>
  <si>
    <t xml:space="preserve"> sweetwilliam</t>
  </si>
  <si>
    <t xml:space="preserve"> clusterhead</t>
  </si>
  <si>
    <t xml:space="preserve"> carnation</t>
  </si>
  <si>
    <t xml:space="preserve"> feathered pink</t>
  </si>
  <si>
    <t xml:space="preserve"> woodland pink</t>
  </si>
  <si>
    <t xml:space="preserve"> diapensia</t>
  </si>
  <si>
    <t xml:space="preserve"> pincushion plant</t>
  </si>
  <si>
    <t xml:space="preserve"> beakgrain</t>
  </si>
  <si>
    <t xml:space="preserve"> American beakgrain</t>
  </si>
  <si>
    <t xml:space="preserve"> bleeding heart</t>
  </si>
  <si>
    <t xml:space="preserve"> squirrel corn</t>
  </si>
  <si>
    <t xml:space="preserve"> dutchman's breeches</t>
  </si>
  <si>
    <t xml:space="preserve"> turkey corn</t>
  </si>
  <si>
    <t xml:space="preserve"> rosette grass</t>
  </si>
  <si>
    <t xml:space="preserve"> Bosc's panicgrass</t>
  </si>
  <si>
    <t xml:space="preserve"> starved panicgrass</t>
  </si>
  <si>
    <t xml:space="preserve"> slimleaf panicgrass</t>
  </si>
  <si>
    <t xml:space="preserve"> Shasta panicgrass</t>
  </si>
  <si>
    <t xml:space="preserve"> fall rosette grass</t>
  </si>
  <si>
    <t xml:space="preserve"> Wright's rosette grass</t>
  </si>
  <si>
    <t xml:space="preserve"> slender rosette grass</t>
  </si>
  <si>
    <t xml:space="preserve"> dictamnus</t>
  </si>
  <si>
    <t xml:space="preserve"> gasplant</t>
  </si>
  <si>
    <t xml:space="preserve"> didiplis</t>
  </si>
  <si>
    <t xml:space="preserve"> bush honeysuckle</t>
  </si>
  <si>
    <t xml:space="preserve"> northern bush honeysuckle</t>
  </si>
  <si>
    <t xml:space="preserve"> foxglove</t>
  </si>
  <si>
    <t xml:space="preserve"> yellow foxglove</t>
  </si>
  <si>
    <t xml:space="preserve"> Grecian foxglove</t>
  </si>
  <si>
    <t xml:space="preserve"> straw foxglove</t>
  </si>
  <si>
    <t xml:space="preserve"> crabgrass</t>
  </si>
  <si>
    <t xml:space="preserve"> fall witchgrass</t>
  </si>
  <si>
    <t xml:space="preserve"> slender crabgrass</t>
  </si>
  <si>
    <t xml:space="preserve"> buttonweed</t>
  </si>
  <si>
    <t xml:space="preserve"> yam</t>
  </si>
  <si>
    <t xml:space="preserve"> Chinese yam</t>
  </si>
  <si>
    <t xml:space="preserve"> diospyros</t>
  </si>
  <si>
    <t xml:space="preserve"> twinsorus fern</t>
  </si>
  <si>
    <t xml:space="preserve"> wallrocket</t>
  </si>
  <si>
    <t xml:space="preserve"> white wallrocket</t>
  </si>
  <si>
    <t xml:space="preserve"> annual wallrocket</t>
  </si>
  <si>
    <t xml:space="preserve"> perennial wallrocket</t>
  </si>
  <si>
    <t xml:space="preserve"> teasel</t>
  </si>
  <si>
    <t xml:space="preserve"> Indian teasel</t>
  </si>
  <si>
    <t xml:space="preserve"> leatherwood</t>
  </si>
  <si>
    <t xml:space="preserve"> saltgrass</t>
  </si>
  <si>
    <t xml:space="preserve"> dittrichia</t>
  </si>
  <si>
    <t xml:space="preserve"> stinkwort</t>
  </si>
  <si>
    <t xml:space="preserve"> shootingstar</t>
  </si>
  <si>
    <t xml:space="preserve"> jeweled shootingstar</t>
  </si>
  <si>
    <t xml:space="preserve"> false leopardbane</t>
  </si>
  <si>
    <t xml:space="preserve"> great false leopardbane</t>
  </si>
  <si>
    <t xml:space="preserve"> draba</t>
  </si>
  <si>
    <t xml:space="preserve"> rock draba</t>
  </si>
  <si>
    <t xml:space="preserve"> shortpod draba</t>
  </si>
  <si>
    <t xml:space="preserve"> cushion draba</t>
  </si>
  <si>
    <t xml:space="preserve"> smooth draba</t>
  </si>
  <si>
    <t xml:space="preserve"> twisted draba</t>
  </si>
  <si>
    <t xml:space="preserve"> woodland draba</t>
  </si>
  <si>
    <t xml:space="preserve"> Norwegian draba</t>
  </si>
  <si>
    <t xml:space="preserve"> Carolina draba</t>
  </si>
  <si>
    <t xml:space="preserve"> spring draba</t>
  </si>
  <si>
    <t xml:space="preserve"> dragonhead</t>
  </si>
  <si>
    <t xml:space="preserve"> Moldavian dragonhead</t>
  </si>
  <si>
    <t xml:space="preserve"> thymeleaf dragonhead</t>
  </si>
  <si>
    <t xml:space="preserve"> coneflower</t>
  </si>
  <si>
    <t xml:space="preserve"> sundew</t>
  </si>
  <si>
    <t xml:space="preserve"> woodfern</t>
  </si>
  <si>
    <t xml:space="preserve"> male fern</t>
  </si>
  <si>
    <t xml:space="preserve"> fragrant woodfern</t>
  </si>
  <si>
    <t xml:space="preserve"> dulichium</t>
  </si>
  <si>
    <t xml:space="preserve"> dyssodia</t>
  </si>
  <si>
    <t xml:space="preserve"> fetid marigold</t>
  </si>
  <si>
    <t xml:space="preserve"> squirting cucumber</t>
  </si>
  <si>
    <t xml:space="preserve"> purple coneflower</t>
  </si>
  <si>
    <t xml:space="preserve"> blacksamson echinacea</t>
  </si>
  <si>
    <t xml:space="preserve"> pale purple coneflower</t>
  </si>
  <si>
    <t xml:space="preserve"> eastern purple coneflower</t>
  </si>
  <si>
    <t xml:space="preserve"> cockspur grass</t>
  </si>
  <si>
    <t xml:space="preserve"> echinocystis</t>
  </si>
  <si>
    <t xml:space="preserve"> burhead</t>
  </si>
  <si>
    <t xml:space="preserve"> globethistle</t>
  </si>
  <si>
    <t xml:space="preserve"> great globethistle</t>
  </si>
  <si>
    <t xml:space="preserve"> viper's bugloss</t>
  </si>
  <si>
    <t xml:space="preserve"> Cretan viper's bugloss</t>
  </si>
  <si>
    <t xml:space="preserve"> salvation jane</t>
  </si>
  <si>
    <t xml:space="preserve"> bluedevil</t>
  </si>
  <si>
    <t xml:space="preserve"> common viper's bugloss</t>
  </si>
  <si>
    <t xml:space="preserve"> eclipta</t>
  </si>
  <si>
    <t xml:space="preserve"> egeria</t>
  </si>
  <si>
    <t xml:space="preserve"> water hyacinth</t>
  </si>
  <si>
    <t xml:space="preserve"> oleaster</t>
  </si>
  <si>
    <t xml:space="preserve"> cherry silverberry</t>
  </si>
  <si>
    <t xml:space="preserve"> thorny olive</t>
  </si>
  <si>
    <t xml:space="preserve"> autumn olive</t>
  </si>
  <si>
    <t xml:space="preserve"> waterwort</t>
  </si>
  <si>
    <t xml:space="preserve"> spikerush</t>
  </si>
  <si>
    <t xml:space="preserve"> goosegrass</t>
  </si>
  <si>
    <t xml:space="preserve"> threespike goosegrass</t>
  </si>
  <si>
    <t xml:space="preserve"> ginseng</t>
  </si>
  <si>
    <t xml:space="preserve"> ellisia</t>
  </si>
  <si>
    <t xml:space="preserve"> Aunt Lucy</t>
  </si>
  <si>
    <t xml:space="preserve"> waterweed</t>
  </si>
  <si>
    <t xml:space="preserve"> elsholtzia</t>
  </si>
  <si>
    <t xml:space="preserve"> crested latesummer mint</t>
  </si>
  <si>
    <t xml:space="preserve"> barley</t>
  </si>
  <si>
    <t xml:space="preserve"> wildrye</t>
  </si>
  <si>
    <t xml:space="preserve"> diverseglume wildrye</t>
  </si>
  <si>
    <t xml:space="preserve"> threecornerjack</t>
  </si>
  <si>
    <t xml:space="preserve"> spiny threecornerjack</t>
  </si>
  <si>
    <t xml:space="preserve"> crowberry</t>
  </si>
  <si>
    <t xml:space="preserve"> false rue anemone</t>
  </si>
  <si>
    <t xml:space="preserve"> beechdrops</t>
  </si>
  <si>
    <t xml:space="preserve"> trailing arbutus</t>
  </si>
  <si>
    <t xml:space="preserve"> willowherb</t>
  </si>
  <si>
    <t xml:space="preserve"> tall annual willowherb</t>
  </si>
  <si>
    <t xml:space="preserve"> dwarf willowherb</t>
  </si>
  <si>
    <t xml:space="preserve"> epimedium</t>
  </si>
  <si>
    <t xml:space="preserve"> helleborine</t>
  </si>
  <si>
    <t xml:space="preserve"> royal helleborine</t>
  </si>
  <si>
    <t xml:space="preserve"> horsetail</t>
  </si>
  <si>
    <t xml:space="preserve"> lovegrass</t>
  </si>
  <si>
    <t xml:space="preserve"> Mediterranean lovegrass</t>
  </si>
  <si>
    <t xml:space="preserve"> lace grass</t>
  </si>
  <si>
    <t xml:space="preserve"> weeping lovegrass</t>
  </si>
  <si>
    <t xml:space="preserve"> plains lovegrass</t>
  </si>
  <si>
    <t xml:space="preserve"> little lovegrass</t>
  </si>
  <si>
    <t xml:space="preserve"> sand lovegrass</t>
  </si>
  <si>
    <t xml:space="preserve"> eranthis</t>
  </si>
  <si>
    <t xml:space="preserve"> winter aconite</t>
  </si>
  <si>
    <t xml:space="preserve"> burnweed</t>
  </si>
  <si>
    <t xml:space="preserve"> American burnweed</t>
  </si>
  <si>
    <t xml:space="preserve"> centipede grass</t>
  </si>
  <si>
    <t xml:space="preserve"> false wheatgrass</t>
  </si>
  <si>
    <t xml:space="preserve"> tapertip false wheatgrass</t>
  </si>
  <si>
    <t xml:space="preserve"> Oriental false wheatgrass</t>
  </si>
  <si>
    <t xml:space="preserve"> annual wheatgrass</t>
  </si>
  <si>
    <t xml:space="preserve"> heath</t>
  </si>
  <si>
    <t xml:space="preserve"> Scotch heath</t>
  </si>
  <si>
    <t xml:space="preserve"> Cornish heath</t>
  </si>
  <si>
    <t xml:space="preserve"> goldenbush</t>
  </si>
  <si>
    <t xml:space="preserve"> rubber rabbitbrush</t>
  </si>
  <si>
    <t xml:space="preserve"> erigenia</t>
  </si>
  <si>
    <t xml:space="preserve"> harbinger of spring</t>
  </si>
  <si>
    <t xml:space="preserve"> fleabane</t>
  </si>
  <si>
    <t xml:space="preserve"> pipewort</t>
  </si>
  <si>
    <t xml:space="preserve"> cupgrass</t>
  </si>
  <si>
    <t xml:space="preserve"> hairy cupgrass</t>
  </si>
  <si>
    <t xml:space="preserve"> yerba santa</t>
  </si>
  <si>
    <t xml:space="preserve"> narrowleaf yerba santa</t>
  </si>
  <si>
    <t xml:space="preserve"> buckwheat</t>
  </si>
  <si>
    <t xml:space="preserve"> annual buckwheat</t>
  </si>
  <si>
    <t xml:space="preserve"> cottongrass</t>
  </si>
  <si>
    <t xml:space="preserve"> stork's bill</t>
  </si>
  <si>
    <t xml:space="preserve"> common stork's bill</t>
  </si>
  <si>
    <t xml:space="preserve"> redstem stork's bill</t>
  </si>
  <si>
    <t xml:space="preserve"> Australian stork's bill</t>
  </si>
  <si>
    <t xml:space="preserve"> Iranian stork's bill</t>
  </si>
  <si>
    <t xml:space="preserve"> cutleaf stork's bill</t>
  </si>
  <si>
    <t xml:space="preserve"> Mediterranean stork's bill</t>
  </si>
  <si>
    <t xml:space="preserve"> musky stork's bill</t>
  </si>
  <si>
    <t xml:space="preserve"> Stephen's stork's bill</t>
  </si>
  <si>
    <t xml:space="preserve"> rocketsalad</t>
  </si>
  <si>
    <t xml:space="preserve"> dogmustard</t>
  </si>
  <si>
    <t xml:space="preserve"> common dogmustard</t>
  </si>
  <si>
    <t xml:space="preserve"> eryngo</t>
  </si>
  <si>
    <t xml:space="preserve"> seaside eryngo</t>
  </si>
  <si>
    <t xml:space="preserve"> plains eryngo</t>
  </si>
  <si>
    <t xml:space="preserve"> wallflower</t>
  </si>
  <si>
    <t xml:space="preserve"> sanddune wallflower</t>
  </si>
  <si>
    <t xml:space="preserve"> European wallflower</t>
  </si>
  <si>
    <t xml:space="preserve"> shy wallflower</t>
  </si>
  <si>
    <t xml:space="preserve"> hard wallflower</t>
  </si>
  <si>
    <t xml:space="preserve"> smelly wallflower</t>
  </si>
  <si>
    <t xml:space="preserve"> Afghan erysimum</t>
  </si>
  <si>
    <t xml:space="preserve"> spreading wallflower</t>
  </si>
  <si>
    <t xml:space="preserve"> fawnlily</t>
  </si>
  <si>
    <t xml:space="preserve"> dogtooth violet</t>
  </si>
  <si>
    <t xml:space="preserve"> California poppy</t>
  </si>
  <si>
    <t xml:space="preserve"> Syrian mustard</t>
  </si>
  <si>
    <t xml:space="preserve"> spindletree</t>
  </si>
  <si>
    <t xml:space="preserve"> European spindletree</t>
  </si>
  <si>
    <t xml:space="preserve"> winter creeper</t>
  </si>
  <si>
    <t xml:space="preserve"> Hamilton's spindletree</t>
  </si>
  <si>
    <t xml:space="preserve"> corktree</t>
  </si>
  <si>
    <t xml:space="preserve"> white thoroughwort</t>
  </si>
  <si>
    <t xml:space="preserve"> tall thoroughwort</t>
  </si>
  <si>
    <t xml:space="preserve"> hemp agrimony</t>
  </si>
  <si>
    <t xml:space="preserve"> hyssopleaf thoroughwort</t>
  </si>
  <si>
    <t xml:space="preserve"> upland boneset</t>
  </si>
  <si>
    <t xml:space="preserve"> spurge</t>
  </si>
  <si>
    <t xml:space="preserve"> urban spurge</t>
  </si>
  <si>
    <t xml:space="preserve"> flowering spurge</t>
  </si>
  <si>
    <t xml:space="preserve"> cypress spurge</t>
  </si>
  <si>
    <t xml:space="preserve"> David's spurge</t>
  </si>
  <si>
    <t xml:space="preserve"> toothed spurge</t>
  </si>
  <si>
    <t xml:space="preserve"> cushion spurge</t>
  </si>
  <si>
    <t xml:space="preserve"> leafy spurge</t>
  </si>
  <si>
    <t xml:space="preserve"> dwarf spurge</t>
  </si>
  <si>
    <t xml:space="preserve"> sickle spurge</t>
  </si>
  <si>
    <t xml:space="preserve"> madwoman's milk</t>
  </si>
  <si>
    <t xml:space="preserve"> American ipecac</t>
  </si>
  <si>
    <t xml:space="preserve"> moleplant</t>
  </si>
  <si>
    <t xml:space="preserve"> shining spurge</t>
  </si>
  <si>
    <t xml:space="preserve"> petty spurge</t>
  </si>
  <si>
    <t xml:space="preserve"> broadleaf spurge</t>
  </si>
  <si>
    <t xml:space="preserve"> false flowering spurge</t>
  </si>
  <si>
    <t xml:space="preserve"> eyebright</t>
  </si>
  <si>
    <t xml:space="preserve"> Hudson Bay eyebright</t>
  </si>
  <si>
    <t xml:space="preserve"> northern eyebright</t>
  </si>
  <si>
    <t xml:space="preserve"> common eyebright</t>
  </si>
  <si>
    <t xml:space="preserve"> Oakes' eyebright</t>
  </si>
  <si>
    <t xml:space="preserve"> white wood aster</t>
  </si>
  <si>
    <t xml:space="preserve"> forked aster</t>
  </si>
  <si>
    <t xml:space="preserve"> Schreber's aster</t>
  </si>
  <si>
    <t xml:space="preserve"> eastern showy aster</t>
  </si>
  <si>
    <t xml:space="preserve"> fingergrass</t>
  </si>
  <si>
    <t xml:space="preserve"> Argentine fingergrass</t>
  </si>
  <si>
    <t xml:space="preserve"> goldentop</t>
  </si>
  <si>
    <t xml:space="preserve"> pearlbrush</t>
  </si>
  <si>
    <t xml:space="preserve"> common pearlbrush</t>
  </si>
  <si>
    <t xml:space="preserve"> Tartary buckwheat</t>
  </si>
  <si>
    <t xml:space="preserve"> beech</t>
  </si>
  <si>
    <t xml:space="preserve"> European beech</t>
  </si>
  <si>
    <t xml:space="preserve"> falcaria</t>
  </si>
  <si>
    <t xml:space="preserve"> sickleweed</t>
  </si>
  <si>
    <t xml:space="preserve"> fatoua</t>
  </si>
  <si>
    <t xml:space="preserve"> fescue</t>
  </si>
  <si>
    <t xml:space="preserve"> alpine fescue</t>
  </si>
  <si>
    <t xml:space="preserve"> western fescue</t>
  </si>
  <si>
    <t xml:space="preserve"> Rocky Mountain fescue</t>
  </si>
  <si>
    <t xml:space="preserve"> Volga fescue</t>
  </si>
  <si>
    <t xml:space="preserve"> fig</t>
  </si>
  <si>
    <t xml:space="preserve"> cottonrose</t>
  </si>
  <si>
    <t xml:space="preserve"> common cottonrose</t>
  </si>
  <si>
    <t xml:space="preserve"> queen</t>
  </si>
  <si>
    <t xml:space="preserve"> dropwort</t>
  </si>
  <si>
    <t xml:space="preserve"> fimbry</t>
  </si>
  <si>
    <t xml:space="preserve"> yellowtops</t>
  </si>
  <si>
    <t xml:space="preserve"> floerkea</t>
  </si>
  <si>
    <t xml:space="preserve"> fennel</t>
  </si>
  <si>
    <t xml:space="preserve"> sweet fennel</t>
  </si>
  <si>
    <t xml:space="preserve"> forsythia</t>
  </si>
  <si>
    <t xml:space="preserve"> early forsythia</t>
  </si>
  <si>
    <t xml:space="preserve"> weeping forsythia</t>
  </si>
  <si>
    <t xml:space="preserve"> greenstem forsythia</t>
  </si>
  <si>
    <t xml:space="preserve"> strawberry</t>
  </si>
  <si>
    <t xml:space="preserve"> buckthorn</t>
  </si>
  <si>
    <t xml:space="preserve"> green gentian</t>
  </si>
  <si>
    <t xml:space="preserve"> American columbo</t>
  </si>
  <si>
    <t xml:space="preserve"> ash</t>
  </si>
  <si>
    <t xml:space="preserve"> European ash</t>
  </si>
  <si>
    <t xml:space="preserve"> blue ash</t>
  </si>
  <si>
    <t xml:space="preserve"> snakecotton</t>
  </si>
  <si>
    <t xml:space="preserve"> plains snakecotton</t>
  </si>
  <si>
    <t xml:space="preserve"> slender snakecotton</t>
  </si>
  <si>
    <t xml:space="preserve"> fumitory</t>
  </si>
  <si>
    <t xml:space="preserve"> white ramping fumitory</t>
  </si>
  <si>
    <t xml:space="preserve"> drug fumitory</t>
  </si>
  <si>
    <t xml:space="preserve"> gadellia</t>
  </si>
  <si>
    <t xml:space="preserve"> milky bellflower</t>
  </si>
  <si>
    <t xml:space="preserve"> gagea</t>
  </si>
  <si>
    <t xml:space="preserve"> star of Bethlehem</t>
  </si>
  <si>
    <t xml:space="preserve"> blanketflower</t>
  </si>
  <si>
    <t xml:space="preserve"> milkpea</t>
  </si>
  <si>
    <t xml:space="preserve"> eastern milkpea</t>
  </si>
  <si>
    <t xml:space="preserve"> snowdrop</t>
  </si>
  <si>
    <t xml:space="preserve"> giant snowdrop</t>
  </si>
  <si>
    <t xml:space="preserve"> galax</t>
  </si>
  <si>
    <t xml:space="preserve"> galearis</t>
  </si>
  <si>
    <t xml:space="preserve"> showy orchid</t>
  </si>
  <si>
    <t xml:space="preserve"> hempnettle</t>
  </si>
  <si>
    <t xml:space="preserve"> narrowleaf hempnettle</t>
  </si>
  <si>
    <t xml:space="preserve"> splitlip hempnettle</t>
  </si>
  <si>
    <t xml:space="preserve"> red hempnettle</t>
  </si>
  <si>
    <t xml:space="preserve"> gallant soldier</t>
  </si>
  <si>
    <t xml:space="preserve"> awned bedstraw</t>
  </si>
  <si>
    <t xml:space="preserve"> waxy bedstraw</t>
  </si>
  <si>
    <t xml:space="preserve"> boreal bedstraw</t>
  </si>
  <si>
    <t xml:space="preserve"> lanceleaf wild licorice</t>
  </si>
  <si>
    <t xml:space="preserve"> sweetscented bedstraw</t>
  </si>
  <si>
    <t xml:space="preserve"> hairy bedstraw</t>
  </si>
  <si>
    <t xml:space="preserve"> European bedstraw</t>
  </si>
  <si>
    <t xml:space="preserve"> Scotch mist</t>
  </si>
  <si>
    <t xml:space="preserve"> roughfruit corn bedstraw</t>
  </si>
  <si>
    <t xml:space="preserve"> warty bedstraw</t>
  </si>
  <si>
    <t xml:space="preserve"> Yellow Spring bedstraw</t>
  </si>
  <si>
    <t xml:space="preserve"> everlasting</t>
  </si>
  <si>
    <t xml:space="preserve"> nit grass</t>
  </si>
  <si>
    <t xml:space="preserve"> snowberry</t>
  </si>
  <si>
    <t xml:space="preserve"> beeblossom</t>
  </si>
  <si>
    <t xml:space="preserve"> scarlet beeblossom</t>
  </si>
  <si>
    <t xml:space="preserve"> longflower beeblossom</t>
  </si>
  <si>
    <t xml:space="preserve"> huckleberry</t>
  </si>
  <si>
    <t xml:space="preserve"> Dyer's greenweed</t>
  </si>
  <si>
    <t xml:space="preserve"> gentian</t>
  </si>
  <si>
    <t xml:space="preserve"> star gentian</t>
  </si>
  <si>
    <t xml:space="preserve"> downy gentian</t>
  </si>
  <si>
    <t xml:space="preserve"> crested gentian</t>
  </si>
  <si>
    <t xml:space="preserve"> dwarf gentian</t>
  </si>
  <si>
    <t xml:space="preserve"> fringed gentian</t>
  </si>
  <si>
    <t xml:space="preserve"> false toadflax</t>
  </si>
  <si>
    <t xml:space="preserve"> geranium</t>
  </si>
  <si>
    <t xml:space="preserve"> Bicknell's cranesbill</t>
  </si>
  <si>
    <t xml:space="preserve"> Carolina geranium</t>
  </si>
  <si>
    <t xml:space="preserve"> longstalk cranesbill</t>
  </si>
  <si>
    <t xml:space="preserve"> cutleaf geranium</t>
  </si>
  <si>
    <t xml:space="preserve"> dovefoot geranium</t>
  </si>
  <si>
    <t xml:space="preserve"> meadow geranium</t>
  </si>
  <si>
    <t xml:space="preserve"> small geranium</t>
  </si>
  <si>
    <t xml:space="preserve"> hedgerow geranium</t>
  </si>
  <si>
    <t xml:space="preserve"> roundleaf geranium</t>
  </si>
  <si>
    <t xml:space="preserve"> bloody geranium</t>
  </si>
  <si>
    <t xml:space="preserve"> Siberian geranium</t>
  </si>
  <si>
    <t xml:space="preserve"> Thunberg's geranium</t>
  </si>
  <si>
    <t xml:space="preserve"> avens</t>
  </si>
  <si>
    <t xml:space="preserve"> herb bennet</t>
  </si>
  <si>
    <t xml:space="preserve"> gilia</t>
  </si>
  <si>
    <t xml:space="preserve"> California gilia</t>
  </si>
  <si>
    <t xml:space="preserve"> bluehead gilia</t>
  </si>
  <si>
    <t xml:space="preserve"> inland gilia</t>
  </si>
  <si>
    <t xml:space="preserve"> Bowman's root</t>
  </si>
  <si>
    <t xml:space="preserve"> ginkgo</t>
  </si>
  <si>
    <t xml:space="preserve"> maidenhair tree</t>
  </si>
  <si>
    <t xml:space="preserve"> mock vervain</t>
  </si>
  <si>
    <t xml:space="preserve"> Dakota mock vervain</t>
  </si>
  <si>
    <t xml:space="preserve"> rose mock vervain</t>
  </si>
  <si>
    <t xml:space="preserve"> hispid mock vervain</t>
  </si>
  <si>
    <t xml:space="preserve"> Peruvian mock vervain</t>
  </si>
  <si>
    <t xml:space="preserve"> hornpoppy</t>
  </si>
  <si>
    <t xml:space="preserve"> blackspot hornpoppy</t>
  </si>
  <si>
    <t xml:space="preserve"> yellow hornpoppy</t>
  </si>
  <si>
    <t xml:space="preserve"> tricolor daisy</t>
  </si>
  <si>
    <t xml:space="preserve"> crowndaisy</t>
  </si>
  <si>
    <t xml:space="preserve"> corndaisy</t>
  </si>
  <si>
    <t xml:space="preserve"> glechoma</t>
  </si>
  <si>
    <t xml:space="preserve"> locust</t>
  </si>
  <si>
    <t xml:space="preserve"> glossostigma</t>
  </si>
  <si>
    <t xml:space="preserve"> mannagrass</t>
  </si>
  <si>
    <t xml:space="preserve"> soybean</t>
  </si>
  <si>
    <t xml:space="preserve"> licorice</t>
  </si>
  <si>
    <t xml:space="preserve"> cudweed</t>
  </si>
  <si>
    <t xml:space="preserve"> globe amaranth</t>
  </si>
  <si>
    <t xml:space="preserve"> rattlesnake plantain</t>
  </si>
  <si>
    <t xml:space="preserve"> cotton</t>
  </si>
  <si>
    <t xml:space="preserve"> hedgehyssop</t>
  </si>
  <si>
    <t xml:space="preserve"> gumweed</t>
  </si>
  <si>
    <t xml:space="preserve"> narrowleaf gumweed</t>
  </si>
  <si>
    <t xml:space="preserve"> guizotia</t>
  </si>
  <si>
    <t xml:space="preserve"> ramtilla</t>
  </si>
  <si>
    <t xml:space="preserve"> snakeweed</t>
  </si>
  <si>
    <t xml:space="preserve"> broom snakeweed</t>
  </si>
  <si>
    <t xml:space="preserve"> gymnadenia</t>
  </si>
  <si>
    <t xml:space="preserve"> fragrant orchid</t>
  </si>
  <si>
    <t xml:space="preserve"> oakfern</t>
  </si>
  <si>
    <t xml:space="preserve"> Appalachian oakfern</t>
  </si>
  <si>
    <t xml:space="preserve"> Asian oakfern</t>
  </si>
  <si>
    <t xml:space="preserve"> coffeetree</t>
  </si>
  <si>
    <t xml:space="preserve"> Kentucky coffeetree</t>
  </si>
  <si>
    <t xml:space="preserve"> baby's breath</t>
  </si>
  <si>
    <t xml:space="preserve"> stickseed</t>
  </si>
  <si>
    <t xml:space="preserve"> nodding stickseed</t>
  </si>
  <si>
    <t xml:space="preserve"> spurred gentian</t>
  </si>
  <si>
    <t xml:space="preserve"> silverbell</t>
  </si>
  <si>
    <t xml:space="preserve"> witchhazel</t>
  </si>
  <si>
    <t xml:space="preserve"> harrimanella</t>
  </si>
  <si>
    <t xml:space="preserve"> mossplant</t>
  </si>
  <si>
    <t xml:space="preserve"> false pennyroyal</t>
  </si>
  <si>
    <t xml:space="preserve"> rough false pennyroyal</t>
  </si>
  <si>
    <t xml:space="preserve"> American false pennyroyal</t>
  </si>
  <si>
    <t xml:space="preserve"> sweetvetch</t>
  </si>
  <si>
    <t xml:space="preserve"> frostweed</t>
  </si>
  <si>
    <t xml:space="preserve"> hoary frostweed</t>
  </si>
  <si>
    <t xml:space="preserve"> longbranch frostweed</t>
  </si>
  <si>
    <t xml:space="preserve"> bushy frostweed</t>
  </si>
  <si>
    <t xml:space="preserve"> low frostweed</t>
  </si>
  <si>
    <t xml:space="preserve"> willowleaf frostweed</t>
  </si>
  <si>
    <t xml:space="preserve"> sunflower</t>
  </si>
  <si>
    <t xml:space="preserve"> woodland sunflower</t>
  </si>
  <si>
    <t xml:space="preserve"> hairy sunflower</t>
  </si>
  <si>
    <t xml:space="preserve"> cheerful sunflower</t>
  </si>
  <si>
    <t xml:space="preserve"> ashy sunflower</t>
  </si>
  <si>
    <t xml:space="preserve"> stiff sunflower</t>
  </si>
  <si>
    <t xml:space="preserve"> prairie sunflower</t>
  </si>
  <si>
    <t xml:space="preserve"> willowleaf sunflower</t>
  </si>
  <si>
    <t xml:space="preserve"> false goldeneye</t>
  </si>
  <si>
    <t xml:space="preserve"> showy goldeneye</t>
  </si>
  <si>
    <t xml:space="preserve"> heliopsis</t>
  </si>
  <si>
    <t xml:space="preserve"> heliotrope</t>
  </si>
  <si>
    <t xml:space="preserve"> clasping heliotrope</t>
  </si>
  <si>
    <t xml:space="preserve"> garden heliotrope</t>
  </si>
  <si>
    <t xml:space="preserve"> European heliotrope</t>
  </si>
  <si>
    <t xml:space="preserve"> hellebore</t>
  </si>
  <si>
    <t xml:space="preserve"> black hellebore</t>
  </si>
  <si>
    <t xml:space="preserve"> green hellebore</t>
  </si>
  <si>
    <t xml:space="preserve"> helonias</t>
  </si>
  <si>
    <t xml:space="preserve"> daylily</t>
  </si>
  <si>
    <t xml:space="preserve"> yellow daylily</t>
  </si>
  <si>
    <t xml:space="preserve"> tarweed</t>
  </si>
  <si>
    <t xml:space="preserve"> hepatica</t>
  </si>
  <si>
    <t xml:space="preserve"> cowparsnip</t>
  </si>
  <si>
    <t xml:space="preserve"> rupturewort</t>
  </si>
  <si>
    <t xml:space="preserve"> smooth rupturewort</t>
  </si>
  <si>
    <t xml:space="preserve"> hairy rupturewort</t>
  </si>
  <si>
    <t xml:space="preserve"> rocket</t>
  </si>
  <si>
    <t xml:space="preserve"> needle and thread</t>
  </si>
  <si>
    <t xml:space="preserve"> porcupinegrass</t>
  </si>
  <si>
    <t xml:space="preserve"> mudplantain</t>
  </si>
  <si>
    <t xml:space="preserve"> heterosperma</t>
  </si>
  <si>
    <t xml:space="preserve"> wingpetal</t>
  </si>
  <si>
    <t xml:space="preserve"> false goldenaster</t>
  </si>
  <si>
    <t xml:space="preserve"> lemonyellow false goldenaster</t>
  </si>
  <si>
    <t xml:space="preserve"> camphorweed</t>
  </si>
  <si>
    <t xml:space="preserve"> hairy false goldenaster</t>
  </si>
  <si>
    <t xml:space="preserve"> alumroot</t>
  </si>
  <si>
    <t xml:space="preserve"> downy alumroot</t>
  </si>
  <si>
    <t xml:space="preserve"> hairy alumroot</t>
  </si>
  <si>
    <t xml:space="preserve"> heartleaf</t>
  </si>
  <si>
    <t xml:space="preserve"> rosemallow</t>
  </si>
  <si>
    <t xml:space="preserve"> rose of Sharon</t>
  </si>
  <si>
    <t xml:space="preserve"> flower of an hour</t>
  </si>
  <si>
    <t xml:space="preserve"> hawkweed</t>
  </si>
  <si>
    <t xml:space="preserve"> orange hawkweed</t>
  </si>
  <si>
    <t xml:space="preserve"> meadow hawkweed</t>
  </si>
  <si>
    <t xml:space="preserve"> Canadian hawkweed</t>
  </si>
  <si>
    <t xml:space="preserve"> Maryland hawkweed</t>
  </si>
  <si>
    <t xml:space="preserve"> Kalm's hawkweed</t>
  </si>
  <si>
    <t xml:space="preserve"> common hawkweed</t>
  </si>
  <si>
    <t xml:space="preserve"> European hawkweed</t>
  </si>
  <si>
    <t xml:space="preserve"> hairy hawkweed</t>
  </si>
  <si>
    <t xml:space="preserve"> spotted hawkweed</t>
  </si>
  <si>
    <t xml:space="preserve"> wall hawkweed</t>
  </si>
  <si>
    <t xml:space="preserve"> Allegheny hawkweed</t>
  </si>
  <si>
    <t xml:space="preserve"> mouseear hawkweed</t>
  </si>
  <si>
    <t xml:space="preserve"> tall hawkweed</t>
  </si>
  <si>
    <t xml:space="preserve"> kingdevil</t>
  </si>
  <si>
    <t xml:space="preserve"> Robinson's hawkweed</t>
  </si>
  <si>
    <t xml:space="preserve"> New England hawkweed</t>
  </si>
  <si>
    <t xml:space="preserve"> rough hawkweed</t>
  </si>
  <si>
    <t xml:space="preserve"> narrowleaf hawkweed</t>
  </si>
  <si>
    <t xml:space="preserve"> rattlesnakeweed</t>
  </si>
  <si>
    <t xml:space="preserve"> velvetgrass</t>
  </si>
  <si>
    <t xml:space="preserve"> holosteum</t>
  </si>
  <si>
    <t xml:space="preserve"> jagged chickweed</t>
  </si>
  <si>
    <t xml:space="preserve"> honckenya</t>
  </si>
  <si>
    <t xml:space="preserve"> common barley</t>
  </si>
  <si>
    <t xml:space="preserve"> plantain lily</t>
  </si>
  <si>
    <t xml:space="preserve"> narrowleaf plantain lily</t>
  </si>
  <si>
    <t xml:space="preserve"> fragrant plantain lily</t>
  </si>
  <si>
    <t xml:space="preserve"> blue plantain lily</t>
  </si>
  <si>
    <t xml:space="preserve"> hottonia</t>
  </si>
  <si>
    <t xml:space="preserve"> bluet</t>
  </si>
  <si>
    <t xml:space="preserve"> Canadian summer bluet</t>
  </si>
  <si>
    <t xml:space="preserve"> longleaf summer bluet</t>
  </si>
  <si>
    <t xml:space="preserve"> Venus' pride</t>
  </si>
  <si>
    <t xml:space="preserve"> goldenheather</t>
  </si>
  <si>
    <t xml:space="preserve"> pine barren goldenheather</t>
  </si>
  <si>
    <t xml:space="preserve"> woolly beachheather</t>
  </si>
  <si>
    <t xml:space="preserve"> hop</t>
  </si>
  <si>
    <t xml:space="preserve"> clubmoss</t>
  </si>
  <si>
    <t xml:space="preserve"> Appalachian clubmoss</t>
  </si>
  <si>
    <t xml:space="preserve"> hyacinthoides</t>
  </si>
  <si>
    <t xml:space="preserve"> English bluebell</t>
  </si>
  <si>
    <t xml:space="preserve"> greenviolet</t>
  </si>
  <si>
    <t xml:space="preserve"> hydrangea</t>
  </si>
  <si>
    <t xml:space="preserve"> ashy hydrangea</t>
  </si>
  <si>
    <t xml:space="preserve"> hydrastis</t>
  </si>
  <si>
    <t xml:space="preserve"> goldenseal</t>
  </si>
  <si>
    <t xml:space="preserve"> hydrilla</t>
  </si>
  <si>
    <t xml:space="preserve"> hydrocharis</t>
  </si>
  <si>
    <t xml:space="preserve"> hydrocotyle</t>
  </si>
  <si>
    <t xml:space="preserve"> waterleaf</t>
  </si>
  <si>
    <t xml:space="preserve"> great waterleaf</t>
  </si>
  <si>
    <t xml:space="preserve"> largeleaf waterleaf</t>
  </si>
  <si>
    <t xml:space="preserve"> stonecrop</t>
  </si>
  <si>
    <t xml:space="preserve"> garden stonecrop</t>
  </si>
  <si>
    <t xml:space="preserve"> showy stonecrop</t>
  </si>
  <si>
    <t xml:space="preserve"> Allegheny stonecrop</t>
  </si>
  <si>
    <t xml:space="preserve"> witch's moneybags</t>
  </si>
  <si>
    <t xml:space="preserve"> hymenopappus</t>
  </si>
  <si>
    <t xml:space="preserve"> Carolina woollywhite</t>
  </si>
  <si>
    <t xml:space="preserve"> henbane</t>
  </si>
  <si>
    <t xml:space="preserve"> black henbane</t>
  </si>
  <si>
    <t xml:space="preserve"> St. Johnswort</t>
  </si>
  <si>
    <t xml:space="preserve"> disguised St. Johnswort</t>
  </si>
  <si>
    <t xml:space="preserve"> cedarglade St. Johnswort</t>
  </si>
  <si>
    <t xml:space="preserve"> trailing St. Johnswort</t>
  </si>
  <si>
    <t xml:space="preserve"> false spotted St. Johnswort</t>
  </si>
  <si>
    <t xml:space="preserve"> cat's ear</t>
  </si>
  <si>
    <t xml:space="preserve"> smooth cat's ear</t>
  </si>
  <si>
    <t xml:space="preserve"> hyssopus</t>
  </si>
  <si>
    <t xml:space="preserve"> hyssop</t>
  </si>
  <si>
    <t xml:space="preserve"> candytuft</t>
  </si>
  <si>
    <t xml:space="preserve"> annual candytuft</t>
  </si>
  <si>
    <t xml:space="preserve"> Pruit's candytuft</t>
  </si>
  <si>
    <t xml:space="preserve"> evergreen candytuft</t>
  </si>
  <si>
    <t xml:space="preserve"> globe candytuft</t>
  </si>
  <si>
    <t xml:space="preserve"> holly</t>
  </si>
  <si>
    <t xml:space="preserve"> Japanese holly</t>
  </si>
  <si>
    <t xml:space="preserve"> wild hollyhock</t>
  </si>
  <si>
    <t xml:space="preserve"> coral necklace</t>
  </si>
  <si>
    <t xml:space="preserve"> yellowhead</t>
  </si>
  <si>
    <t xml:space="preserve"> British yellowhead</t>
  </si>
  <si>
    <t xml:space="preserve"> willowleaf yellowhead</t>
  </si>
  <si>
    <t xml:space="preserve"> iodanthus</t>
  </si>
  <si>
    <t xml:space="preserve"> flaxleaf whitetop aster</t>
  </si>
  <si>
    <t xml:space="preserve"> sweetpotato</t>
  </si>
  <si>
    <t xml:space="preserve"> cardinal climber</t>
  </si>
  <si>
    <t xml:space="preserve"> grannyvine</t>
  </si>
  <si>
    <t xml:space="preserve"> ipomopsis</t>
  </si>
  <si>
    <t xml:space="preserve"> iris</t>
  </si>
  <si>
    <t xml:space="preserve"> dwarf crested iris</t>
  </si>
  <si>
    <t xml:space="preserve"> Japanese iris</t>
  </si>
  <si>
    <t xml:space="preserve"> lemonyellow iris</t>
  </si>
  <si>
    <t xml:space="preserve"> German iris</t>
  </si>
  <si>
    <t xml:space="preserve"> rabbitear iris</t>
  </si>
  <si>
    <t xml:space="preserve"> yellowband iris</t>
  </si>
  <si>
    <t xml:space="preserve"> dwarf iris</t>
  </si>
  <si>
    <t xml:space="preserve"> Siberian iris</t>
  </si>
  <si>
    <t xml:space="preserve"> seashore iris</t>
  </si>
  <si>
    <t xml:space="preserve"> wall iris</t>
  </si>
  <si>
    <t xml:space="preserve"> Hungarian iris</t>
  </si>
  <si>
    <t xml:space="preserve"> dwarf violet iris</t>
  </si>
  <si>
    <t xml:space="preserve"> woad</t>
  </si>
  <si>
    <t xml:space="preserve"> Dyer's woad</t>
  </si>
  <si>
    <t xml:space="preserve"> quillwort</t>
  </si>
  <si>
    <t xml:space="preserve"> bulrush</t>
  </si>
  <si>
    <t xml:space="preserve"> fiveleaf orchid</t>
  </si>
  <si>
    <t xml:space="preserve"> sweetspire</t>
  </si>
  <si>
    <t xml:space="preserve"> marsh elder</t>
  </si>
  <si>
    <t xml:space="preserve"> povertyweed</t>
  </si>
  <si>
    <t xml:space="preserve"> ixeris</t>
  </si>
  <si>
    <t xml:space="preserve"> creeping lettuce</t>
  </si>
  <si>
    <t xml:space="preserve"> clustervine</t>
  </si>
  <si>
    <t xml:space="preserve"> jasione</t>
  </si>
  <si>
    <t xml:space="preserve"> sheepbit</t>
  </si>
  <si>
    <t xml:space="preserve"> jeffersonia</t>
  </si>
  <si>
    <t xml:space="preserve"> twinleaf</t>
  </si>
  <si>
    <t xml:space="preserve"> jovibarba</t>
  </si>
  <si>
    <t xml:space="preserve"> hen and chickens</t>
  </si>
  <si>
    <t xml:space="preserve"> walnut</t>
  </si>
  <si>
    <t xml:space="preserve"> Japanese walnut</t>
  </si>
  <si>
    <t xml:space="preserve"> English walnut</t>
  </si>
  <si>
    <t xml:space="preserve"> rush</t>
  </si>
  <si>
    <t xml:space="preserve"> sea rush</t>
  </si>
  <si>
    <t xml:space="preserve"> juniper</t>
  </si>
  <si>
    <t xml:space="preserve"> caltrop</t>
  </si>
  <si>
    <t xml:space="preserve"> warty caltrop</t>
  </si>
  <si>
    <t xml:space="preserve"> laurel</t>
  </si>
  <si>
    <t xml:space="preserve"> castor aralia</t>
  </si>
  <si>
    <t xml:space="preserve"> kerria</t>
  </si>
  <si>
    <t xml:space="preserve"> Japanese rose</t>
  </si>
  <si>
    <t xml:space="preserve"> cancerwort</t>
  </si>
  <si>
    <t xml:space="preserve"> roundleaf cancerwort</t>
  </si>
  <si>
    <t xml:space="preserve"> scabiosa</t>
  </si>
  <si>
    <t xml:space="preserve"> field scabiosa</t>
  </si>
  <si>
    <t xml:space="preserve"> Junegrass</t>
  </si>
  <si>
    <t xml:space="preserve"> prairie Junegrass</t>
  </si>
  <si>
    <t xml:space="preserve"> koelreuteria</t>
  </si>
  <si>
    <t xml:space="preserve"> goldenrain tree</t>
  </si>
  <si>
    <t xml:space="preserve"> kolkwitzia</t>
  </si>
  <si>
    <t xml:space="preserve"> beautybush</t>
  </si>
  <si>
    <t xml:space="preserve"> kosteletzkya</t>
  </si>
  <si>
    <t xml:space="preserve"> dwarfdandelion</t>
  </si>
  <si>
    <t xml:space="preserve"> kummerowia</t>
  </si>
  <si>
    <t xml:space="preserve"> spikesedge</t>
  </si>
  <si>
    <t xml:space="preserve"> lablab</t>
  </si>
  <si>
    <t xml:space="preserve"> hyacinthbean</t>
  </si>
  <si>
    <t xml:space="preserve"> golden chain tree</t>
  </si>
  <si>
    <t xml:space="preserve"> lachnanthes</t>
  </si>
  <si>
    <t xml:space="preserve"> Carolina redroot</t>
  </si>
  <si>
    <t xml:space="preserve"> lettuce</t>
  </si>
  <si>
    <t xml:space="preserve"> hairy lettuce</t>
  </si>
  <si>
    <t xml:space="preserve"> garden lettuce</t>
  </si>
  <si>
    <t xml:space="preserve"> lagenaria</t>
  </si>
  <si>
    <t xml:space="preserve"> bottle gourd</t>
  </si>
  <si>
    <t xml:space="preserve"> harestail grass</t>
  </si>
  <si>
    <t xml:space="preserve"> lamiastrum</t>
  </si>
  <si>
    <t xml:space="preserve"> yellow archangel</t>
  </si>
  <si>
    <t xml:space="preserve"> deadnettle</t>
  </si>
  <si>
    <t xml:space="preserve"> white deadnettle</t>
  </si>
  <si>
    <t xml:space="preserve"> henbit deadnettle</t>
  </si>
  <si>
    <t xml:space="preserve"> spotted henbit</t>
  </si>
  <si>
    <t xml:space="preserve"> purple deadnettle</t>
  </si>
  <si>
    <t xml:space="preserve"> laportea</t>
  </si>
  <si>
    <t xml:space="preserve"> Great Plains stickseed</t>
  </si>
  <si>
    <t xml:space="preserve"> flatspine stickseed</t>
  </si>
  <si>
    <t xml:space="preserve"> European stickseed</t>
  </si>
  <si>
    <t xml:space="preserve"> nipplewort</t>
  </si>
  <si>
    <t xml:space="preserve"> larch</t>
  </si>
  <si>
    <t xml:space="preserve"> European larch</t>
  </si>
  <si>
    <t xml:space="preserve"> Japanese larch</t>
  </si>
  <si>
    <t xml:space="preserve"> goldfields</t>
  </si>
  <si>
    <t xml:space="preserve"> pea</t>
  </si>
  <si>
    <t xml:space="preserve"> yellow pea</t>
  </si>
  <si>
    <t xml:space="preserve"> perennial pea</t>
  </si>
  <si>
    <t xml:space="preserve"> cream pea</t>
  </si>
  <si>
    <t xml:space="preserve"> sweetpea</t>
  </si>
  <si>
    <t xml:space="preserve"> white pea</t>
  </si>
  <si>
    <t xml:space="preserve"> flat pea</t>
  </si>
  <si>
    <t xml:space="preserve"> tuberous sweetpea</t>
  </si>
  <si>
    <t xml:space="preserve"> lavender</t>
  </si>
  <si>
    <t xml:space="preserve"> English lavender</t>
  </si>
  <si>
    <t xml:space="preserve"> tree mallow</t>
  </si>
  <si>
    <t xml:space="preserve"> annual mallow</t>
  </si>
  <si>
    <t xml:space="preserve"> tidytips</t>
  </si>
  <si>
    <t xml:space="preserve"> coastal tidytips</t>
  </si>
  <si>
    <t xml:space="preserve"> pinweed</t>
  </si>
  <si>
    <t xml:space="preserve"> largepod pinweed</t>
  </si>
  <si>
    <t xml:space="preserve"> beach pinweed</t>
  </si>
  <si>
    <t xml:space="preserve"> thymeleaf pinweed</t>
  </si>
  <si>
    <t xml:space="preserve"> hairy pinweed</t>
  </si>
  <si>
    <t xml:space="preserve"> Leggett's pinweed</t>
  </si>
  <si>
    <t xml:space="preserve"> Illinois pinweed</t>
  </si>
  <si>
    <t xml:space="preserve"> prairie pinweed</t>
  </si>
  <si>
    <t xml:space="preserve"> narrowleaf pinweed</t>
  </si>
  <si>
    <t xml:space="preserve"> cutgrass</t>
  </si>
  <si>
    <t xml:space="preserve"> duckweed</t>
  </si>
  <si>
    <t xml:space="preserve"> lentil</t>
  </si>
  <si>
    <t xml:space="preserve"> hawkbit</t>
  </si>
  <si>
    <t xml:space="preserve"> bristly hawkbit</t>
  </si>
  <si>
    <t xml:space="preserve"> motherwort</t>
  </si>
  <si>
    <t xml:space="preserve"> common motherwort</t>
  </si>
  <si>
    <t xml:space="preserve"> pepperweed</t>
  </si>
  <si>
    <t xml:space="preserve"> mesa pepperwort</t>
  </si>
  <si>
    <t xml:space="preserve"> field pepperweed</t>
  </si>
  <si>
    <t xml:space="preserve"> grassleaf pepperweed</t>
  </si>
  <si>
    <t xml:space="preserve"> purpleanther field pepperweed</t>
  </si>
  <si>
    <t xml:space="preserve"> manybranched pepperweed</t>
  </si>
  <si>
    <t xml:space="preserve"> roadside pepperweed</t>
  </si>
  <si>
    <t xml:space="preserve"> gardencress pepperweed</t>
  </si>
  <si>
    <t xml:space="preserve"> sprangletop</t>
  </si>
  <si>
    <t xml:space="preserve"> false babystars</t>
  </si>
  <si>
    <t xml:space="preserve"> lespedeza</t>
  </si>
  <si>
    <t xml:space="preserve"> shrub lespedeza</t>
  </si>
  <si>
    <t xml:space="preserve"> leafy lespedeza</t>
  </si>
  <si>
    <t xml:space="preserve"> shrubby lespedeza</t>
  </si>
  <si>
    <t xml:space="preserve"> hairy lespedeza</t>
  </si>
  <si>
    <t xml:space="preserve"> prairie lespedeza</t>
  </si>
  <si>
    <t xml:space="preserve"> trailing lespedeza</t>
  </si>
  <si>
    <t xml:space="preserve"> creeping lespedeza</t>
  </si>
  <si>
    <t xml:space="preserve"> tall lespedeza</t>
  </si>
  <si>
    <t xml:space="preserve"> Thunberg's lespedeza</t>
  </si>
  <si>
    <t xml:space="preserve"> violet lespedeza</t>
  </si>
  <si>
    <t xml:space="preserve"> slender lespedeza</t>
  </si>
  <si>
    <t xml:space="preserve"> bladderpod</t>
  </si>
  <si>
    <t xml:space="preserve"> foothill bladderpod</t>
  </si>
  <si>
    <t xml:space="preserve"> leucanthemella</t>
  </si>
  <si>
    <t xml:space="preserve"> giantdaisy</t>
  </si>
  <si>
    <t xml:space="preserve"> max chrysanthemum</t>
  </si>
  <si>
    <t xml:space="preserve"> snowflake</t>
  </si>
  <si>
    <t xml:space="preserve"> summer snowflake</t>
  </si>
  <si>
    <t xml:space="preserve"> leucophysalis</t>
  </si>
  <si>
    <t xml:space="preserve"> large false groundcherry</t>
  </si>
  <si>
    <t xml:space="preserve"> leucospora</t>
  </si>
  <si>
    <t xml:space="preserve"> doghobble</t>
  </si>
  <si>
    <t xml:space="preserve"> levisticum</t>
  </si>
  <si>
    <t xml:space="preserve"> garden lovage</t>
  </si>
  <si>
    <t xml:space="preserve"> mammoth wildrye</t>
  </si>
  <si>
    <t xml:space="preserve"> blazing star</t>
  </si>
  <si>
    <t xml:space="preserve"> tall blazing star</t>
  </si>
  <si>
    <t xml:space="preserve"> Ontario blazing star</t>
  </si>
  <si>
    <t xml:space="preserve"> dotted blazing star</t>
  </si>
  <si>
    <t xml:space="preserve"> spherical blazing star</t>
  </si>
  <si>
    <t xml:space="preserve"> scaly blazing star</t>
  </si>
  <si>
    <t xml:space="preserve"> privet</t>
  </si>
  <si>
    <t xml:space="preserve"> Amur privet</t>
  </si>
  <si>
    <t xml:space="preserve"> border privet</t>
  </si>
  <si>
    <t xml:space="preserve"> California privet</t>
  </si>
  <si>
    <t xml:space="preserve"> grasswort</t>
  </si>
  <si>
    <t xml:space="preserve"> lily</t>
  </si>
  <si>
    <t xml:space="preserve"> Madonna lily</t>
  </si>
  <si>
    <t xml:space="preserve"> tiger lily</t>
  </si>
  <si>
    <t xml:space="preserve"> spongeplant</t>
  </si>
  <si>
    <t xml:space="preserve"> sea lavender</t>
  </si>
  <si>
    <t xml:space="preserve"> statice</t>
  </si>
  <si>
    <t xml:space="preserve"> mudwort</t>
  </si>
  <si>
    <t xml:space="preserve"> toadflax</t>
  </si>
  <si>
    <t xml:space="preserve"> roadside toadflax</t>
  </si>
  <si>
    <t xml:space="preserve"> clovenlip toadflax</t>
  </si>
  <si>
    <t xml:space="preserve"> Dalmatian toadflax</t>
  </si>
  <si>
    <t xml:space="preserve"> broomleaf toadflax</t>
  </si>
  <si>
    <t xml:space="preserve"> crimson toadflax</t>
  </si>
  <si>
    <t xml:space="preserve"> Moroccan toadflax</t>
  </si>
  <si>
    <t xml:space="preserve"> striped toadflax</t>
  </si>
  <si>
    <t xml:space="preserve"> purplenet toadflax</t>
  </si>
  <si>
    <t xml:space="preserve"> ballast toadflax</t>
  </si>
  <si>
    <t xml:space="preserve"> lesser butter and eggs</t>
  </si>
  <si>
    <t xml:space="preserve"> butter and eggs</t>
  </si>
  <si>
    <t xml:space="preserve"> spicebush</t>
  </si>
  <si>
    <t xml:space="preserve"> false pimpernel</t>
  </si>
  <si>
    <t xml:space="preserve"> twinflower</t>
  </si>
  <si>
    <t xml:space="preserve"> flax</t>
  </si>
  <si>
    <t xml:space="preserve"> pale flax</t>
  </si>
  <si>
    <t xml:space="preserve"> fairy flax</t>
  </si>
  <si>
    <t xml:space="preserve"> flowering flax</t>
  </si>
  <si>
    <t xml:space="preserve"> Lewis flax</t>
  </si>
  <si>
    <t xml:space="preserve"> blue flax</t>
  </si>
  <si>
    <t xml:space="preserve"> stiffstem flax</t>
  </si>
  <si>
    <t xml:space="preserve"> grooved flax</t>
  </si>
  <si>
    <t xml:space="preserve"> common flax</t>
  </si>
  <si>
    <t xml:space="preserve"> widelip orchid</t>
  </si>
  <si>
    <t xml:space="preserve"> halfchaff sedge</t>
  </si>
  <si>
    <t xml:space="preserve"> sweetgum</t>
  </si>
  <si>
    <t xml:space="preserve"> tuliptree</t>
  </si>
  <si>
    <t xml:space="preserve"> twayblade</t>
  </si>
  <si>
    <t xml:space="preserve"> stoneseed</t>
  </si>
  <si>
    <t xml:space="preserve"> hoary puccoon</t>
  </si>
  <si>
    <t xml:space="preserve"> Carolina puccoon</t>
  </si>
  <si>
    <t xml:space="preserve"> narrowleaf stoneseed</t>
  </si>
  <si>
    <t xml:space="preserve"> American stoneseed</t>
  </si>
  <si>
    <t xml:space="preserve"> European stoneseed</t>
  </si>
  <si>
    <t xml:space="preserve"> littorella</t>
  </si>
  <si>
    <t xml:space="preserve"> edging lobelia</t>
  </si>
  <si>
    <t xml:space="preserve"> lobularia</t>
  </si>
  <si>
    <t xml:space="preserve"> sweet alyssum</t>
  </si>
  <si>
    <t xml:space="preserve"> field cottonrose</t>
  </si>
  <si>
    <t xml:space="preserve"> little cottonrose</t>
  </si>
  <si>
    <t xml:space="preserve"> loiseleuria</t>
  </si>
  <si>
    <t xml:space="preserve"> ryegrass</t>
  </si>
  <si>
    <t xml:space="preserve"> Persian ryegrass</t>
  </si>
  <si>
    <t xml:space="preserve"> Darnel ryegrass</t>
  </si>
  <si>
    <t xml:space="preserve"> desertparsley</t>
  </si>
  <si>
    <t xml:space="preserve"> Northern Idaho biscuitroot</t>
  </si>
  <si>
    <t xml:space="preserve"> honeysuckle</t>
  </si>
  <si>
    <t xml:space="preserve"> Italian woodbine</t>
  </si>
  <si>
    <t xml:space="preserve"> sweet breath of spring</t>
  </si>
  <si>
    <t xml:space="preserve"> blueleaf honeysuckle</t>
  </si>
  <si>
    <t xml:space="preserve"> Amur honeysuckle</t>
  </si>
  <si>
    <t xml:space="preserve"> grape honeysuckle</t>
  </si>
  <si>
    <t xml:space="preserve"> Manchurian honeysuckle</t>
  </si>
  <si>
    <t xml:space="preserve"> Standish's honeysuckle</t>
  </si>
  <si>
    <t xml:space="preserve"> dwarf honeysuckle</t>
  </si>
  <si>
    <t xml:space="preserve"> trefoil</t>
  </si>
  <si>
    <t xml:space="preserve"> lunaria</t>
  </si>
  <si>
    <t xml:space="preserve"> annual honesty</t>
  </si>
  <si>
    <t xml:space="preserve"> lupine</t>
  </si>
  <si>
    <t xml:space="preserve"> sundial lupine</t>
  </si>
  <si>
    <t xml:space="preserve"> smallflower lupine</t>
  </si>
  <si>
    <t xml:space="preserve"> woodrush</t>
  </si>
  <si>
    <t xml:space="preserve"> oakforest woodrush</t>
  </si>
  <si>
    <t xml:space="preserve"> campion</t>
  </si>
  <si>
    <t xml:space="preserve"> maltesecross</t>
  </si>
  <si>
    <t xml:space="preserve"> rose campion</t>
  </si>
  <si>
    <t xml:space="preserve"> brilliant campion</t>
  </si>
  <si>
    <t xml:space="preserve"> clammy campion</t>
  </si>
  <si>
    <t xml:space="preserve"> matrimony vine</t>
  </si>
  <si>
    <t xml:space="preserve"> Marguerite's clubmoss</t>
  </si>
  <si>
    <t xml:space="preserve"> fan clubmoss</t>
  </si>
  <si>
    <t xml:space="preserve"> Pennsylvania clubmoss</t>
  </si>
  <si>
    <t xml:space="preserve"> savinleaf groundpine</t>
  </si>
  <si>
    <t xml:space="preserve"> Sitka clubmoss</t>
  </si>
  <si>
    <t xml:space="preserve"> deeproot clubmoss</t>
  </si>
  <si>
    <t xml:space="preserve"> waterhorehound</t>
  </si>
  <si>
    <t xml:space="preserve"> skeletonplant</t>
  </si>
  <si>
    <t xml:space="preserve"> rush skeletonplant</t>
  </si>
  <si>
    <t xml:space="preserve"> climbing fern</t>
  </si>
  <si>
    <t xml:space="preserve"> staggerbush</t>
  </si>
  <si>
    <t xml:space="preserve"> yellow loosestrife</t>
  </si>
  <si>
    <t xml:space="preserve"> gooseneck yellow loosestrife</t>
  </si>
  <si>
    <t xml:space="preserve"> loosestrife</t>
  </si>
  <si>
    <t xml:space="preserve"> European wand loosestrife</t>
  </si>
  <si>
    <t xml:space="preserve"> tansyaster</t>
  </si>
  <si>
    <t xml:space="preserve"> hoary tansyaster</t>
  </si>
  <si>
    <t xml:space="preserve"> slender goldenweed</t>
  </si>
  <si>
    <t xml:space="preserve"> tanseyleaf tansyaster</t>
  </si>
  <si>
    <t xml:space="preserve"> macleaya</t>
  </si>
  <si>
    <t xml:space="preserve"> plume poppy</t>
  </si>
  <si>
    <t xml:space="preserve"> maclura</t>
  </si>
  <si>
    <t xml:space="preserve"> coast tarweed</t>
  </si>
  <si>
    <t xml:space="preserve"> creeping barberry</t>
  </si>
  <si>
    <t xml:space="preserve"> mayflower</t>
  </si>
  <si>
    <t xml:space="preserve"> desertdandelion</t>
  </si>
  <si>
    <t xml:space="preserve"> sowthistle desertdandelion</t>
  </si>
  <si>
    <t xml:space="preserve"> malcolmia</t>
  </si>
  <si>
    <t xml:space="preserve"> Virginia stock</t>
  </si>
  <si>
    <t xml:space="preserve"> apple</t>
  </si>
  <si>
    <t xml:space="preserve"> southern crab apple</t>
  </si>
  <si>
    <t xml:space="preserve"> Siberian crab apple</t>
  </si>
  <si>
    <t xml:space="preserve"> sweet crab apple</t>
  </si>
  <si>
    <t xml:space="preserve"> Japanese flowering crab apple</t>
  </si>
  <si>
    <t xml:space="preserve"> prairie crab apple</t>
  </si>
  <si>
    <t xml:space="preserve"> plumleaf crab apple</t>
  </si>
  <si>
    <t xml:space="preserve"> paradise apple</t>
  </si>
  <si>
    <t xml:space="preserve"> toringo crab</t>
  </si>
  <si>
    <t xml:space="preserve"> mallow</t>
  </si>
  <si>
    <t xml:space="preserve"> vervain mallow</t>
  </si>
  <si>
    <t xml:space="preserve"> musk mallow</t>
  </si>
  <si>
    <t xml:space="preserve"> common mallow</t>
  </si>
  <si>
    <t xml:space="preserve"> cheeseweed mallow</t>
  </si>
  <si>
    <t xml:space="preserve"> low mallow</t>
  </si>
  <si>
    <t xml:space="preserve"> high mallow</t>
  </si>
  <si>
    <t xml:space="preserve"> cluster mallow</t>
  </si>
  <si>
    <t xml:space="preserve"> false mallow</t>
  </si>
  <si>
    <t xml:space="preserve"> waterclover</t>
  </si>
  <si>
    <t xml:space="preserve"> milkvine</t>
  </si>
  <si>
    <t xml:space="preserve"> climbing milkvine</t>
  </si>
  <si>
    <t xml:space="preserve"> mayweed</t>
  </si>
  <si>
    <t xml:space="preserve"> German chamomile</t>
  </si>
  <si>
    <t xml:space="preserve"> ostrich fern</t>
  </si>
  <si>
    <t xml:space="preserve"> stock</t>
  </si>
  <si>
    <t xml:space="preserve"> night scented stock</t>
  </si>
  <si>
    <t xml:space="preserve"> mazus</t>
  </si>
  <si>
    <t xml:space="preserve"> Miquel's mazus</t>
  </si>
  <si>
    <t xml:space="preserve"> alfalfa</t>
  </si>
  <si>
    <t xml:space="preserve"> spotted medick</t>
  </si>
  <si>
    <t xml:space="preserve"> cutleaf medick</t>
  </si>
  <si>
    <t xml:space="preserve"> medick</t>
  </si>
  <si>
    <t xml:space="preserve"> hairy medick</t>
  </si>
  <si>
    <t xml:space="preserve"> Mediterranean medick</t>
  </si>
  <si>
    <t xml:space="preserve"> Tifton burclover</t>
  </si>
  <si>
    <t xml:space="preserve"> cowwheat</t>
  </si>
  <si>
    <t xml:space="preserve"> melicgrass</t>
  </si>
  <si>
    <t xml:space="preserve"> Siberian melicgrass</t>
  </si>
  <si>
    <t xml:space="preserve"> twoflower melicgrass</t>
  </si>
  <si>
    <t xml:space="preserve"> threeflower melicgrass</t>
  </si>
  <si>
    <t xml:space="preserve"> Smith's melicgrass</t>
  </si>
  <si>
    <t xml:space="preserve"> sweetclover</t>
  </si>
  <si>
    <t xml:space="preserve"> tall yellow sweetclover</t>
  </si>
  <si>
    <t xml:space="preserve"> balm</t>
  </si>
  <si>
    <t xml:space="preserve"> moonseed</t>
  </si>
  <si>
    <t xml:space="preserve"> mint</t>
  </si>
  <si>
    <t xml:space="preserve"> blazingstar</t>
  </si>
  <si>
    <t xml:space="preserve"> bractless blazingstar</t>
  </si>
  <si>
    <t xml:space="preserve"> chickenthief</t>
  </si>
  <si>
    <t xml:space="preserve"> buckbean</t>
  </si>
  <si>
    <t xml:space="preserve"> mercurialis</t>
  </si>
  <si>
    <t xml:space="preserve"> annual mercury</t>
  </si>
  <si>
    <t xml:space="preserve"> bluebells</t>
  </si>
  <si>
    <t xml:space="preserve"> sandgrass</t>
  </si>
  <si>
    <t xml:space="preserve"> early sandgrass</t>
  </si>
  <si>
    <t xml:space="preserve"> mudflower</t>
  </si>
  <si>
    <t xml:space="preserve"> silverpuffs</t>
  </si>
  <si>
    <t xml:space="preserve"> browntop</t>
  </si>
  <si>
    <t xml:space="preserve"> pennycress</t>
  </si>
  <si>
    <t xml:space="preserve"> claspleaf pennycress</t>
  </si>
  <si>
    <t xml:space="preserve"> hempvine</t>
  </si>
  <si>
    <t xml:space="preserve"> sensitive plant</t>
  </si>
  <si>
    <t xml:space="preserve"> monkeyflower</t>
  </si>
  <si>
    <t xml:space="preserve"> widethroat yellow monkeyflower</t>
  </si>
  <si>
    <t xml:space="preserve"> stitchwort</t>
  </si>
  <si>
    <t xml:space="preserve"> pine barren stitchwort</t>
  </si>
  <si>
    <t xml:space="preserve"> rock stitchwort</t>
  </si>
  <si>
    <t xml:space="preserve"> serpentine stitchwort</t>
  </si>
  <si>
    <t xml:space="preserve"> Michaux's stitchwort</t>
  </si>
  <si>
    <t xml:space="preserve"> four o'clock</t>
  </si>
  <si>
    <t xml:space="preserve"> white four o'clock</t>
  </si>
  <si>
    <t xml:space="preserve"> hairy four o'clock</t>
  </si>
  <si>
    <t xml:space="preserve"> narrowleaf four o'clock</t>
  </si>
  <si>
    <t xml:space="preserve"> silvergrass</t>
  </si>
  <si>
    <t xml:space="preserve"> Amur silvergrass</t>
  </si>
  <si>
    <t xml:space="preserve"> misopates</t>
  </si>
  <si>
    <t xml:space="preserve"> linearleaf snapdragon</t>
  </si>
  <si>
    <t xml:space="preserve"> mitchella</t>
  </si>
  <si>
    <t xml:space="preserve"> miterwort</t>
  </si>
  <si>
    <t xml:space="preserve"> bristlemallow</t>
  </si>
  <si>
    <t xml:space="preserve"> moorgrass</t>
  </si>
  <si>
    <t xml:space="preserve"> moluccella</t>
  </si>
  <si>
    <t xml:space="preserve"> shellflower</t>
  </si>
  <si>
    <t xml:space="preserve"> beebalm</t>
  </si>
  <si>
    <t xml:space="preserve"> eastern beebalm</t>
  </si>
  <si>
    <t xml:space="preserve"> lemon beebalm</t>
  </si>
  <si>
    <t xml:space="preserve"> purple bergamot</t>
  </si>
  <si>
    <t xml:space="preserve"> single delight</t>
  </si>
  <si>
    <t xml:space="preserve"> Indianpipe</t>
  </si>
  <si>
    <t xml:space="preserve"> pinesap</t>
  </si>
  <si>
    <t xml:space="preserve"> minerslettuce</t>
  </si>
  <si>
    <t xml:space="preserve"> bayberry</t>
  </si>
  <si>
    <t xml:space="preserve"> mulberry</t>
  </si>
  <si>
    <t xml:space="preserve"> black mulberry</t>
  </si>
  <si>
    <t xml:space="preserve"> muhly</t>
  </si>
  <si>
    <t xml:space="preserve"> plains muhly</t>
  </si>
  <si>
    <t xml:space="preserve"> inland muhly</t>
  </si>
  <si>
    <t xml:space="preserve"> rock muhly</t>
  </si>
  <si>
    <t xml:space="preserve"> grape hyacinth</t>
  </si>
  <si>
    <t xml:space="preserve"> common grape hyacinth</t>
  </si>
  <si>
    <t xml:space="preserve"> starch grape hyacinth</t>
  </si>
  <si>
    <t xml:space="preserve"> mycelis</t>
  </si>
  <si>
    <t xml:space="preserve"> myosoton</t>
  </si>
  <si>
    <t xml:space="preserve"> mousetail</t>
  </si>
  <si>
    <t xml:space="preserve"> sweetgale</t>
  </si>
  <si>
    <t xml:space="preserve"> watermilfoil</t>
  </si>
  <si>
    <t xml:space="preserve"> myrrhis</t>
  </si>
  <si>
    <t xml:space="preserve"> anise</t>
  </si>
  <si>
    <t xml:space="preserve"> waternymph</t>
  </si>
  <si>
    <t xml:space="preserve"> napaea</t>
  </si>
  <si>
    <t xml:space="preserve"> daffodil</t>
  </si>
  <si>
    <t xml:space="preserve"> nonesuch daffodil</t>
  </si>
  <si>
    <t xml:space="preserve"> jonquil</t>
  </si>
  <si>
    <t xml:space="preserve"> primrose peerless</t>
  </si>
  <si>
    <t xml:space="preserve"> poet's narcissus</t>
  </si>
  <si>
    <t xml:space="preserve"> matgrass</t>
  </si>
  <si>
    <t xml:space="preserve"> green needlegrass</t>
  </si>
  <si>
    <t xml:space="preserve"> pincushionplant</t>
  </si>
  <si>
    <t xml:space="preserve"> lotus</t>
  </si>
  <si>
    <t xml:space="preserve"> catnip</t>
  </si>
  <si>
    <t xml:space="preserve"> Caucasus catmint</t>
  </si>
  <si>
    <t xml:space="preserve"> raceme catnip</t>
  </si>
  <si>
    <t xml:space="preserve"> neslia</t>
  </si>
  <si>
    <t xml:space="preserve"> ballmustard</t>
  </si>
  <si>
    <t xml:space="preserve"> nicandra</t>
  </si>
  <si>
    <t xml:space="preserve"> apple of Peru</t>
  </si>
  <si>
    <t xml:space="preserve"> tobacco</t>
  </si>
  <si>
    <t xml:space="preserve"> jasmine tobacco</t>
  </si>
  <si>
    <t xml:space="preserve"> longflower tobacco</t>
  </si>
  <si>
    <t xml:space="preserve"> Aztec tobacco</t>
  </si>
  <si>
    <t xml:space="preserve"> Australian tobacco</t>
  </si>
  <si>
    <t xml:space="preserve"> nigella</t>
  </si>
  <si>
    <t xml:space="preserve"> devil in the bush</t>
  </si>
  <si>
    <t xml:space="preserve"> black cumin</t>
  </si>
  <si>
    <t xml:space="preserve"> Nippon daisy</t>
  </si>
  <si>
    <t xml:space="preserve"> monkswort</t>
  </si>
  <si>
    <t xml:space="preserve"> yellow monkswort</t>
  </si>
  <si>
    <t xml:space="preserve"> rose monkswort</t>
  </si>
  <si>
    <t xml:space="preserve"> red monkswort</t>
  </si>
  <si>
    <t xml:space="preserve"> false dandelion</t>
  </si>
  <si>
    <t xml:space="preserve"> prairie false dandelion</t>
  </si>
  <si>
    <t xml:space="preserve"> Canada toadflax</t>
  </si>
  <si>
    <t xml:space="preserve"> Texas toadflax</t>
  </si>
  <si>
    <t xml:space="preserve"> waterlily</t>
  </si>
  <si>
    <t xml:space="preserve"> floatingheart</t>
  </si>
  <si>
    <t xml:space="preserve"> tupelo</t>
  </si>
  <si>
    <t xml:space="preserve"> obolaria</t>
  </si>
  <si>
    <t xml:space="preserve"> Virginia pennywort</t>
  </si>
  <si>
    <t xml:space="preserve"> basil</t>
  </si>
  <si>
    <t xml:space="preserve"> odontites</t>
  </si>
  <si>
    <t xml:space="preserve"> red bartsia</t>
  </si>
  <si>
    <t xml:space="preserve"> evening primrose</t>
  </si>
  <si>
    <t xml:space="preserve"> whitest evening primrose</t>
  </si>
  <si>
    <t xml:space="preserve"> Cleland's evening primrose</t>
  </si>
  <si>
    <t xml:space="preserve"> redsepal evening primrose</t>
  </si>
  <si>
    <t xml:space="preserve"> largeflower evening primrose</t>
  </si>
  <si>
    <t xml:space="preserve"> showy evening primrose</t>
  </si>
  <si>
    <t xml:space="preserve"> nodding evening primrose</t>
  </si>
  <si>
    <t xml:space="preserve"> Nuttall's evening primrose</t>
  </si>
  <si>
    <t xml:space="preserve"> Oakes' evening primrose</t>
  </si>
  <si>
    <t xml:space="preserve"> pinkladies</t>
  </si>
  <si>
    <t xml:space="preserve"> stemless evening primrose</t>
  </si>
  <si>
    <t xml:space="preserve"> oldenlandia</t>
  </si>
  <si>
    <t xml:space="preserve"> goldenrod</t>
  </si>
  <si>
    <t xml:space="preserve"> prairie goldenrod</t>
  </si>
  <si>
    <t xml:space="preserve"> arctic cudweed</t>
  </si>
  <si>
    <t xml:space="preserve"> alpine arctic cudweed</t>
  </si>
  <si>
    <t xml:space="preserve"> woodland arctic cudweed</t>
  </si>
  <si>
    <t xml:space="preserve"> sainfoin</t>
  </si>
  <si>
    <t xml:space="preserve"> sensitive fern</t>
  </si>
  <si>
    <t xml:space="preserve"> restharrow</t>
  </si>
  <si>
    <t xml:space="preserve"> field restharrow</t>
  </si>
  <si>
    <t xml:space="preserve"> spiny restharrow</t>
  </si>
  <si>
    <t xml:space="preserve"> cottonthistle</t>
  </si>
  <si>
    <t xml:space="preserve"> Scotch cottonthistle</t>
  </si>
  <si>
    <t xml:space="preserve"> marbleseed</t>
  </si>
  <si>
    <t xml:space="preserve"> wild Job's tears</t>
  </si>
  <si>
    <t xml:space="preserve"> adderstongue</t>
  </si>
  <si>
    <t xml:space="preserve"> oplopanax</t>
  </si>
  <si>
    <t xml:space="preserve"> pricklypear</t>
  </si>
  <si>
    <t xml:space="preserve"> brittle pricklypear</t>
  </si>
  <si>
    <t xml:space="preserve"> twistspine pricklypear</t>
  </si>
  <si>
    <t xml:space="preserve"> origanum</t>
  </si>
  <si>
    <t xml:space="preserve"> sweet marjoram</t>
  </si>
  <si>
    <t xml:space="preserve"> oregano</t>
  </si>
  <si>
    <t xml:space="preserve"> drooping star of Bethlehem</t>
  </si>
  <si>
    <t xml:space="preserve"> broomrape</t>
  </si>
  <si>
    <t xml:space="preserve"> clustered broomrape</t>
  </si>
  <si>
    <t xml:space="preserve"> Louisiana broomrape</t>
  </si>
  <si>
    <t xml:space="preserve"> hellroot</t>
  </si>
  <si>
    <t xml:space="preserve"> goldenclub</t>
  </si>
  <si>
    <t xml:space="preserve"> orthilia</t>
  </si>
  <si>
    <t xml:space="preserve"> ricegrass</t>
  </si>
  <si>
    <t xml:space="preserve"> roughleaf ricegrass</t>
  </si>
  <si>
    <t xml:space="preserve"> sweetroot</t>
  </si>
  <si>
    <t xml:space="preserve"> bluntseed sweetroot</t>
  </si>
  <si>
    <t xml:space="preserve"> osmunda</t>
  </si>
  <si>
    <t xml:space="preserve"> hophornbeam</t>
  </si>
  <si>
    <t xml:space="preserve"> woodsorrel</t>
  </si>
  <si>
    <t xml:space="preserve"> great yellow woodsorrel</t>
  </si>
  <si>
    <t xml:space="preserve"> violet woodsorrel</t>
  </si>
  <si>
    <t xml:space="preserve"> sourwood</t>
  </si>
  <si>
    <t xml:space="preserve"> cowbane</t>
  </si>
  <si>
    <t xml:space="preserve"> mountainsorrel</t>
  </si>
  <si>
    <t xml:space="preserve"> locoweed</t>
  </si>
  <si>
    <t xml:space="preserve"> boreal locoweed</t>
  </si>
  <si>
    <t xml:space="preserve"> field locoweed</t>
  </si>
  <si>
    <t xml:space="preserve"> pachysandra</t>
  </si>
  <si>
    <t xml:space="preserve"> Japanese pachysandra</t>
  </si>
  <si>
    <t xml:space="preserve"> ragwort</t>
  </si>
  <si>
    <t xml:space="preserve"> woolly groundsel</t>
  </si>
  <si>
    <t xml:space="preserve"> peony</t>
  </si>
  <si>
    <t xml:space="preserve"> Chinese peony</t>
  </si>
  <si>
    <t xml:space="preserve"> common peony</t>
  </si>
  <si>
    <t xml:space="preserve"> palafox</t>
  </si>
  <si>
    <t xml:space="preserve"> Texas palafox</t>
  </si>
  <si>
    <t xml:space="preserve"> American ginseng</t>
  </si>
  <si>
    <t xml:space="preserve"> dwarf ginseng</t>
  </si>
  <si>
    <t xml:space="preserve"> panicgrass</t>
  </si>
  <si>
    <t xml:space="preserve"> poppy</t>
  </si>
  <si>
    <t xml:space="preserve"> long pricklyhead poppy</t>
  </si>
  <si>
    <t xml:space="preserve"> blindeyes</t>
  </si>
  <si>
    <t xml:space="preserve"> tulip poppy</t>
  </si>
  <si>
    <t xml:space="preserve"> Oriental poppy</t>
  </si>
  <si>
    <t xml:space="preserve"> corn poppy</t>
  </si>
  <si>
    <t xml:space="preserve"> opium poppy</t>
  </si>
  <si>
    <t xml:space="preserve"> pappusgrass</t>
  </si>
  <si>
    <t xml:space="preserve"> pink pappusgrass</t>
  </si>
  <si>
    <t xml:space="preserve"> whiplash pappusgrass</t>
  </si>
  <si>
    <t xml:space="preserve"> sicklegrass</t>
  </si>
  <si>
    <t xml:space="preserve"> pellitory</t>
  </si>
  <si>
    <t xml:space="preserve"> spreading pellitory</t>
  </si>
  <si>
    <t xml:space="preserve"> grass of Parnassus</t>
  </si>
  <si>
    <t xml:space="preserve"> nailwort</t>
  </si>
  <si>
    <t xml:space="preserve"> silvery nailwort</t>
  </si>
  <si>
    <t xml:space="preserve"> smooth forked nailwort</t>
  </si>
  <si>
    <t xml:space="preserve"> hairy forked nailwort</t>
  </si>
  <si>
    <t xml:space="preserve"> mountain nailwort</t>
  </si>
  <si>
    <t xml:space="preserve"> feverfew</t>
  </si>
  <si>
    <t xml:space="preserve"> wild quinine</t>
  </si>
  <si>
    <t xml:space="preserve"> creeper</t>
  </si>
  <si>
    <t xml:space="preserve"> Boston ivy</t>
  </si>
  <si>
    <t xml:space="preserve"> crowngrass</t>
  </si>
  <si>
    <t xml:space="preserve"> parsnip</t>
  </si>
  <si>
    <t xml:space="preserve"> wild parsnip</t>
  </si>
  <si>
    <t xml:space="preserve"> paulownia</t>
  </si>
  <si>
    <t xml:space="preserve"> lousewort</t>
  </si>
  <si>
    <t xml:space="preserve"> Indian breadroot</t>
  </si>
  <si>
    <t xml:space="preserve"> silverleaf Indian breadroot</t>
  </si>
  <si>
    <t xml:space="preserve"> large Indian breadroot</t>
  </si>
  <si>
    <t xml:space="preserve"> cliffbrake</t>
  </si>
  <si>
    <t xml:space="preserve"> purple cliffbrake</t>
  </si>
  <si>
    <t xml:space="preserve"> smooth cliffbrake</t>
  </si>
  <si>
    <t xml:space="preserve"> arrow arum</t>
  </si>
  <si>
    <t xml:space="preserve"> fountaingrass</t>
  </si>
  <si>
    <t xml:space="preserve"> Chinese fountaingrass</t>
  </si>
  <si>
    <t xml:space="preserve"> feathertop</t>
  </si>
  <si>
    <t xml:space="preserve"> beardtongue</t>
  </si>
  <si>
    <t xml:space="preserve"> white penstemon</t>
  </si>
  <si>
    <t xml:space="preserve"> beardlip penstemon</t>
  </si>
  <si>
    <t xml:space="preserve"> eastern gray beardtongue</t>
  </si>
  <si>
    <t xml:space="preserve"> cobaea beardtongue</t>
  </si>
  <si>
    <t xml:space="preserve"> large beardtongue</t>
  </si>
  <si>
    <t xml:space="preserve"> hairy beardtongue</t>
  </si>
  <si>
    <t xml:space="preserve"> white wand beardtongue</t>
  </si>
  <si>
    <t xml:space="preserve"> penthorum</t>
  </si>
  <si>
    <t xml:space="preserve"> yampah</t>
  </si>
  <si>
    <t xml:space="preserve"> eastern yampah</t>
  </si>
  <si>
    <t xml:space="preserve"> periploca</t>
  </si>
  <si>
    <t xml:space="preserve"> silkvine</t>
  </si>
  <si>
    <t xml:space="preserve"> butterbur</t>
  </si>
  <si>
    <t xml:space="preserve"> childing pink</t>
  </si>
  <si>
    <t xml:space="preserve"> saxifrage pink</t>
  </si>
  <si>
    <t xml:space="preserve"> parsley</t>
  </si>
  <si>
    <t xml:space="preserve"> petunia</t>
  </si>
  <si>
    <t xml:space="preserve"> large white petunia</t>
  </si>
  <si>
    <t xml:space="preserve"> violetflower petunia</t>
  </si>
  <si>
    <t xml:space="preserve"> peucedanum</t>
  </si>
  <si>
    <t xml:space="preserve"> masterwort</t>
  </si>
  <si>
    <t xml:space="preserve"> hogfennel</t>
  </si>
  <si>
    <t xml:space="preserve"> phacelia</t>
  </si>
  <si>
    <t xml:space="preserve"> shortlobe phacelia</t>
  </si>
  <si>
    <t xml:space="preserve"> desertbells</t>
  </si>
  <si>
    <t xml:space="preserve"> Great Valley phacelia</t>
  </si>
  <si>
    <t xml:space="preserve"> smallflower phacelia</t>
  </si>
  <si>
    <t xml:space="preserve"> Kaweah River phacelia</t>
  </si>
  <si>
    <t xml:space="preserve"> Franklin's phacelia</t>
  </si>
  <si>
    <t xml:space="preserve"> threadleaf phacelia</t>
  </si>
  <si>
    <t xml:space="preserve"> wild canterbury bells</t>
  </si>
  <si>
    <t xml:space="preserve"> Miami mist</t>
  </si>
  <si>
    <t xml:space="preserve"> lacy phacelia</t>
  </si>
  <si>
    <t xml:space="preserve"> tacky phacelia</t>
  </si>
  <si>
    <t xml:space="preserve"> canarygrass</t>
  </si>
  <si>
    <t xml:space="preserve"> bean</t>
  </si>
  <si>
    <t xml:space="preserve"> scarlet runner</t>
  </si>
  <si>
    <t xml:space="preserve"> thicket bean</t>
  </si>
  <si>
    <t xml:space="preserve"> kidney bean</t>
  </si>
  <si>
    <t xml:space="preserve"> beechfern</t>
  </si>
  <si>
    <t xml:space="preserve"> Amur corktree</t>
  </si>
  <si>
    <t xml:space="preserve"> Japanese corktree</t>
  </si>
  <si>
    <t xml:space="preserve"> Sakhalin corktree</t>
  </si>
  <si>
    <t xml:space="preserve"> sunbright</t>
  </si>
  <si>
    <t xml:space="preserve"> prairie fameflower</t>
  </si>
  <si>
    <t xml:space="preserve"> mock orange</t>
  </si>
  <si>
    <t xml:space="preserve"> sweet mock orange</t>
  </si>
  <si>
    <t xml:space="preserve"> Florida mock orange</t>
  </si>
  <si>
    <t xml:space="preserve"> scentless mock orange</t>
  </si>
  <si>
    <t xml:space="preserve"> hoary mock orange</t>
  </si>
  <si>
    <t xml:space="preserve"> timothy</t>
  </si>
  <si>
    <t xml:space="preserve"> sand timothy</t>
  </si>
  <si>
    <t xml:space="preserve"> British timothy</t>
  </si>
  <si>
    <t xml:space="preserve"> Italian timothy</t>
  </si>
  <si>
    <t xml:space="preserve"> Jerusalem sage</t>
  </si>
  <si>
    <t xml:space="preserve"> tuberous Jerusalem sage</t>
  </si>
  <si>
    <t xml:space="preserve"> phlox</t>
  </si>
  <si>
    <t xml:space="preserve"> cleft phlox</t>
  </si>
  <si>
    <t xml:space="preserve"> annual phlox</t>
  </si>
  <si>
    <t xml:space="preserve"> wideflower phlox</t>
  </si>
  <si>
    <t xml:space="preserve"> trailing phlox</t>
  </si>
  <si>
    <t xml:space="preserve"> creeping phlox</t>
  </si>
  <si>
    <t xml:space="preserve"> moss phlox</t>
  </si>
  <si>
    <t xml:space="preserve"> date palm</t>
  </si>
  <si>
    <t xml:space="preserve"> mistletoe</t>
  </si>
  <si>
    <t xml:space="preserve"> oak mistletoe</t>
  </si>
  <si>
    <t xml:space="preserve"> chokeberry</t>
  </si>
  <si>
    <t xml:space="preserve"> Oriental photinia</t>
  </si>
  <si>
    <t xml:space="preserve"> reed</t>
  </si>
  <si>
    <t xml:space="preserve"> phryma</t>
  </si>
  <si>
    <t xml:space="preserve"> fogfruit</t>
  </si>
  <si>
    <t xml:space="preserve"> mountainheath</t>
  </si>
  <si>
    <t xml:space="preserve"> blue mountainheath</t>
  </si>
  <si>
    <t xml:space="preserve"> bamboo</t>
  </si>
  <si>
    <t xml:space="preserve"> sweetshoot bamboo</t>
  </si>
  <si>
    <t xml:space="preserve"> groundcherry</t>
  </si>
  <si>
    <t xml:space="preserve"> strawberry groundcherry</t>
  </si>
  <si>
    <t xml:space="preserve"> ivyleaf groundcherry</t>
  </si>
  <si>
    <t xml:space="preserve"> clammy groundcherry</t>
  </si>
  <si>
    <t xml:space="preserve"> prairie groundcherry</t>
  </si>
  <si>
    <t xml:space="preserve"> longleaf groundcherry</t>
  </si>
  <si>
    <t xml:space="preserve"> Virginia groundcherry</t>
  </si>
  <si>
    <t xml:space="preserve"> ninebark</t>
  </si>
  <si>
    <t xml:space="preserve"> pokeweed</t>
  </si>
  <si>
    <t xml:space="preserve"> spruce</t>
  </si>
  <si>
    <t xml:space="preserve"> Norway spruce</t>
  </si>
  <si>
    <t xml:space="preserve"> oxtongue</t>
  </si>
  <si>
    <t xml:space="preserve"> hawkweed oxtongue</t>
  </si>
  <si>
    <t xml:space="preserve"> fetterbush</t>
  </si>
  <si>
    <t xml:space="preserve"> mountain fetterbush</t>
  </si>
  <si>
    <t xml:space="preserve"> clearweed</t>
  </si>
  <si>
    <t xml:space="preserve"> burnet saxifrage</t>
  </si>
  <si>
    <t xml:space="preserve"> anise burnet saxifrage</t>
  </si>
  <si>
    <t xml:space="preserve"> hollowstem burnet saxifrage</t>
  </si>
  <si>
    <t xml:space="preserve"> pinellia</t>
  </si>
  <si>
    <t xml:space="preserve"> crowdipper</t>
  </si>
  <si>
    <t xml:space="preserve"> butterwort</t>
  </si>
  <si>
    <t xml:space="preserve"> pine</t>
  </si>
  <si>
    <t xml:space="preserve"> shortleaf pine</t>
  </si>
  <si>
    <t xml:space="preserve"> mugo pine</t>
  </si>
  <si>
    <t xml:space="preserve"> Austrian pine</t>
  </si>
  <si>
    <t xml:space="preserve"> Table Mountain pine</t>
  </si>
  <si>
    <t xml:space="preserve"> Scots pine</t>
  </si>
  <si>
    <t xml:space="preserve"> Japanese black pine</t>
  </si>
  <si>
    <t xml:space="preserve"> Virginia pine</t>
  </si>
  <si>
    <t xml:space="preserve"> rein orchid</t>
  </si>
  <si>
    <t xml:space="preserve"> Canadian ricegrass</t>
  </si>
  <si>
    <t xml:space="preserve"> mountain ricegrass</t>
  </si>
  <si>
    <t xml:space="preserve"> blackseed ricegrass</t>
  </si>
  <si>
    <t xml:space="preserve"> speargrass</t>
  </si>
  <si>
    <t xml:space="preserve"> pistia</t>
  </si>
  <si>
    <t xml:space="preserve"> garden pea</t>
  </si>
  <si>
    <t xml:space="preserve"> silkgrass</t>
  </si>
  <si>
    <t xml:space="preserve"> sickleleaf silkgrass</t>
  </si>
  <si>
    <t xml:space="preserve"> popcornflower</t>
  </si>
  <si>
    <t xml:space="preserve"> plantain</t>
  </si>
  <si>
    <t xml:space="preserve"> largebracted plantain</t>
  </si>
  <si>
    <t xml:space="preserve"> hoary plantain</t>
  </si>
  <si>
    <t xml:space="preserve"> woolly plantain</t>
  </si>
  <si>
    <t xml:space="preserve"> Great Plains white fringed orchid</t>
  </si>
  <si>
    <t xml:space="preserve"> sycamore</t>
  </si>
  <si>
    <t xml:space="preserve"> London planetree</t>
  </si>
  <si>
    <t xml:space="preserve"> platycodon</t>
  </si>
  <si>
    <t xml:space="preserve"> bluegrass</t>
  </si>
  <si>
    <t xml:space="preserve"> Texas bluegrass</t>
  </si>
  <si>
    <t xml:space="preserve"> broadleaf bluegrass</t>
  </si>
  <si>
    <t xml:space="preserve"> early bluegrass</t>
  </si>
  <si>
    <t xml:space="preserve"> glaucous bluegrass</t>
  </si>
  <si>
    <t xml:space="preserve"> Mt. Washington bluegrass</t>
  </si>
  <si>
    <t xml:space="preserve"> oldpasture bluegrass</t>
  </si>
  <si>
    <t xml:space="preserve"> Wolf's bluegrass</t>
  </si>
  <si>
    <t xml:space="preserve"> mayapple</t>
  </si>
  <si>
    <t xml:space="preserve"> riverweed</t>
  </si>
  <si>
    <t xml:space="preserve"> pogonia</t>
  </si>
  <si>
    <t xml:space="preserve"> clammyweed</t>
  </si>
  <si>
    <t xml:space="preserve"> James' clammyweed</t>
  </si>
  <si>
    <t xml:space="preserve"> manyseed</t>
  </si>
  <si>
    <t xml:space="preserve"> fourleaf manyseed</t>
  </si>
  <si>
    <t xml:space="preserve"> polycnemum</t>
  </si>
  <si>
    <t xml:space="preserve"> giant needleleaf</t>
  </si>
  <si>
    <t xml:space="preserve"> polygala</t>
  </si>
  <si>
    <t xml:space="preserve"> gaywings</t>
  </si>
  <si>
    <t xml:space="preserve"> common milkwort</t>
  </si>
  <si>
    <t xml:space="preserve"> Solomon's seal</t>
  </si>
  <si>
    <t xml:space="preserve"> broadleaf Solomon's seal</t>
  </si>
  <si>
    <t xml:space="preserve"> jointweed</t>
  </si>
  <si>
    <t xml:space="preserve"> coastal jointweed</t>
  </si>
  <si>
    <t xml:space="preserve"> knotweed</t>
  </si>
  <si>
    <t xml:space="preserve"> European knotweed</t>
  </si>
  <si>
    <t xml:space="preserve"> Bukhara fleeceflower</t>
  </si>
  <si>
    <t xml:space="preserve"> fringed black bindweed</t>
  </si>
  <si>
    <t xml:space="preserve"> Nepalese smartweed</t>
  </si>
  <si>
    <t xml:space="preserve"> manyleg knotweed</t>
  </si>
  <si>
    <t xml:space="preserve"> pleatleaf knotweed</t>
  </si>
  <si>
    <t xml:space="preserve"> polymnia</t>
  </si>
  <si>
    <t xml:space="preserve"> whiteflower leafcup</t>
  </si>
  <si>
    <t xml:space="preserve"> polypody</t>
  </si>
  <si>
    <t xml:space="preserve"> Appalachian polypody</t>
  </si>
  <si>
    <t xml:space="preserve"> rock polypody</t>
  </si>
  <si>
    <t xml:space="preserve"> rabbitsfoot grass</t>
  </si>
  <si>
    <t xml:space="preserve"> hollyfern</t>
  </si>
  <si>
    <t xml:space="preserve"> Braun's hollyfern</t>
  </si>
  <si>
    <t xml:space="preserve"> Nuttall's prairie parsley</t>
  </si>
  <si>
    <t xml:space="preserve"> poncirus</t>
  </si>
  <si>
    <t xml:space="preserve"> hardy orange</t>
  </si>
  <si>
    <t xml:space="preserve"> pickerelweed</t>
  </si>
  <si>
    <t xml:space="preserve"> cottonwood</t>
  </si>
  <si>
    <t xml:space="preserve"> white poplar</t>
  </si>
  <si>
    <t xml:space="preserve"> Carolina poplar</t>
  </si>
  <si>
    <t xml:space="preserve"> gray poplar</t>
  </si>
  <si>
    <t xml:space="preserve"> Lombardy poplar</t>
  </si>
  <si>
    <t xml:space="preserve"> purslane</t>
  </si>
  <si>
    <t xml:space="preserve"> pondweed</t>
  </si>
  <si>
    <t xml:space="preserve"> cinquefoil</t>
  </si>
  <si>
    <t xml:space="preserve"> white cinquefoil</t>
  </si>
  <si>
    <t xml:space="preserve"> English cinquefoil</t>
  </si>
  <si>
    <t xml:space="preserve"> dwarf cinquefoil</t>
  </si>
  <si>
    <t xml:space="preserve"> palmleaf cinquefoil</t>
  </si>
  <si>
    <t xml:space="preserve"> branched cinquefoil</t>
  </si>
  <si>
    <t xml:space="preserve"> erect cinquefoil</t>
  </si>
  <si>
    <t xml:space="preserve"> ashy cinquefoil</t>
  </si>
  <si>
    <t xml:space="preserve"> downy cinquefoil</t>
  </si>
  <si>
    <t xml:space="preserve"> spring cinquefoil</t>
  </si>
  <si>
    <t xml:space="preserve"> sulphur cinquefoil</t>
  </si>
  <si>
    <t xml:space="preserve"> creeping cinquefoil</t>
  </si>
  <si>
    <t xml:space="preserve"> dwarf mountain cinquefoil</t>
  </si>
  <si>
    <t xml:space="preserve"> prenanthella</t>
  </si>
  <si>
    <t xml:space="preserve"> brightwhite</t>
  </si>
  <si>
    <t xml:space="preserve"> rattlesnakeroot</t>
  </si>
  <si>
    <t xml:space="preserve"> alpine rattlesnakeroot</t>
  </si>
  <si>
    <t xml:space="preserve"> dwarf rattlesnakeroot</t>
  </si>
  <si>
    <t xml:space="preserve"> cankerweed</t>
  </si>
  <si>
    <t xml:space="preserve"> gall of the earth</t>
  </si>
  <si>
    <t xml:space="preserve"> primrose</t>
  </si>
  <si>
    <t xml:space="preserve"> Japanese primrose</t>
  </si>
  <si>
    <t xml:space="preserve"> cowslip primrose</t>
  </si>
  <si>
    <t xml:space="preserve"> yellow fairybells</t>
  </si>
  <si>
    <t xml:space="preserve"> yellow mandarin</t>
  </si>
  <si>
    <t xml:space="preserve"> mermaidweed</t>
  </si>
  <si>
    <t xml:space="preserve"> selfheal</t>
  </si>
  <si>
    <t xml:space="preserve"> cutleaf selfheal</t>
  </si>
  <si>
    <t xml:space="preserve"> plum</t>
  </si>
  <si>
    <t xml:space="preserve"> Allegheny plum</t>
  </si>
  <si>
    <t xml:space="preserve"> Chickasaw plum</t>
  </si>
  <si>
    <t xml:space="preserve"> apricot</t>
  </si>
  <si>
    <t xml:space="preserve"> cherry plum</t>
  </si>
  <si>
    <t xml:space="preserve"> sour cherry</t>
  </si>
  <si>
    <t xml:space="preserve"> European plum</t>
  </si>
  <si>
    <t xml:space="preserve"> European dwarf cherry</t>
  </si>
  <si>
    <t xml:space="preserve"> flowering almond</t>
  </si>
  <si>
    <t xml:space="preserve"> hortulan plum</t>
  </si>
  <si>
    <t xml:space="preserve"> Mahaleb cherry</t>
  </si>
  <si>
    <t xml:space="preserve"> beach plum</t>
  </si>
  <si>
    <t xml:space="preserve"> Mexican plum</t>
  </si>
  <si>
    <t xml:space="preserve"> peach</t>
  </si>
  <si>
    <t xml:space="preserve"> sandcherry</t>
  </si>
  <si>
    <t xml:space="preserve"> Japanese flowering cherry</t>
  </si>
  <si>
    <t xml:space="preserve"> blackthorn</t>
  </si>
  <si>
    <t xml:space="preserve"> Sesquehana sandcherry</t>
  </si>
  <si>
    <t xml:space="preserve"> Nanking cherry</t>
  </si>
  <si>
    <t xml:space="preserve"> flowering plum</t>
  </si>
  <si>
    <t xml:space="preserve"> pseudabutilon</t>
  </si>
  <si>
    <t xml:space="preserve"> velvetleaf Indian mallow</t>
  </si>
  <si>
    <t xml:space="preserve"> pseudofumaria</t>
  </si>
  <si>
    <t xml:space="preserve"> rock fumewort</t>
  </si>
  <si>
    <t xml:space="preserve"> Heller's cudweed</t>
  </si>
  <si>
    <t xml:space="preserve"> Macoun's cudweed</t>
  </si>
  <si>
    <t xml:space="preserve"> longleaf speedwell</t>
  </si>
  <si>
    <t xml:space="preserve"> bastard speedwell</t>
  </si>
  <si>
    <t xml:space="preserve"> bluebunch wheatgrass</t>
  </si>
  <si>
    <t xml:space="preserve"> arrow bamboo</t>
  </si>
  <si>
    <t xml:space="preserve"> scurfpea</t>
  </si>
  <si>
    <t xml:space="preserve"> slimflower scurfpea</t>
  </si>
  <si>
    <t xml:space="preserve"> hoptree</t>
  </si>
  <si>
    <t xml:space="preserve"> brackenfern</t>
  </si>
  <si>
    <t xml:space="preserve"> brake fern</t>
  </si>
  <si>
    <t xml:space="preserve"> spider brake</t>
  </si>
  <si>
    <t xml:space="preserve"> pinedrops</t>
  </si>
  <si>
    <t xml:space="preserve"> woodland pinedrops</t>
  </si>
  <si>
    <t xml:space="preserve"> mock bishopweed</t>
  </si>
  <si>
    <t xml:space="preserve"> alkaligrass</t>
  </si>
  <si>
    <t xml:space="preserve"> kudzu</t>
  </si>
  <si>
    <t xml:space="preserve"> lungwort</t>
  </si>
  <si>
    <t xml:space="preserve"> Bethlehem lungwort</t>
  </si>
  <si>
    <t xml:space="preserve"> pasqueflower</t>
  </si>
  <si>
    <t xml:space="preserve"> eastern pasqueflower</t>
  </si>
  <si>
    <t xml:space="preserve"> mountainmint</t>
  </si>
  <si>
    <t xml:space="preserve"> basil mountainmint</t>
  </si>
  <si>
    <t xml:space="preserve"> hoary mountainmint</t>
  </si>
  <si>
    <t xml:space="preserve"> southern mountainmint</t>
  </si>
  <si>
    <t xml:space="preserve"> Torrey's mountainmint</t>
  </si>
  <si>
    <t xml:space="preserve"> firethorn</t>
  </si>
  <si>
    <t xml:space="preserve"> scarlet firethorn</t>
  </si>
  <si>
    <t xml:space="preserve"> wintergreen</t>
  </si>
  <si>
    <t xml:space="preserve"> pyrularia</t>
  </si>
  <si>
    <t xml:space="preserve"> pear</t>
  </si>
  <si>
    <t xml:space="preserve"> Callery pear</t>
  </si>
  <si>
    <t xml:space="preserve"> common pear</t>
  </si>
  <si>
    <t xml:space="preserve"> pyxidanthera</t>
  </si>
  <si>
    <t xml:space="preserve"> oak</t>
  </si>
  <si>
    <t xml:space="preserve"> sawtooth oak</t>
  </si>
  <si>
    <t xml:space="preserve"> European turkey oak</t>
  </si>
  <si>
    <t xml:space="preserve"> scarlet oak</t>
  </si>
  <si>
    <t xml:space="preserve"> northern pin oak</t>
  </si>
  <si>
    <t xml:space="preserve"> bear oak</t>
  </si>
  <si>
    <t xml:space="preserve"> blackjack oak</t>
  </si>
  <si>
    <t xml:space="preserve"> English oak</t>
  </si>
  <si>
    <t xml:space="preserve"> black oak</t>
  </si>
  <si>
    <t xml:space="preserve"> radiola</t>
  </si>
  <si>
    <t xml:space="preserve"> allseed</t>
  </si>
  <si>
    <t xml:space="preserve"> buttercup</t>
  </si>
  <si>
    <t xml:space="preserve"> Labrador buttercup</t>
  </si>
  <si>
    <t xml:space="preserve"> radish</t>
  </si>
  <si>
    <t xml:space="preserve"> wild radish</t>
  </si>
  <si>
    <t xml:space="preserve"> cultivated radish</t>
  </si>
  <si>
    <t xml:space="preserve"> bastardcabbage</t>
  </si>
  <si>
    <t xml:space="preserve"> annual bastardcabbage</t>
  </si>
  <si>
    <t xml:space="preserve"> prairie coneflower</t>
  </si>
  <si>
    <t xml:space="preserve"> upright prairie coneflower</t>
  </si>
  <si>
    <t xml:space="preserve"> pinnate prairie coneflower</t>
  </si>
  <si>
    <t xml:space="preserve"> mignonette</t>
  </si>
  <si>
    <t xml:space="preserve"> white upright mignonette</t>
  </si>
  <si>
    <t xml:space="preserve"> yellow mignonette</t>
  </si>
  <si>
    <t xml:space="preserve"> weld</t>
  </si>
  <si>
    <t xml:space="preserve"> garden mignonette</t>
  </si>
  <si>
    <t xml:space="preserve"> rampion mignonette</t>
  </si>
  <si>
    <t xml:space="preserve"> Dahurian buckthorn</t>
  </si>
  <si>
    <t xml:space="preserve"> Chinese buckthorn</t>
  </si>
  <si>
    <t xml:space="preserve"> rhubarb</t>
  </si>
  <si>
    <t xml:space="preserve"> garden rhubarb</t>
  </si>
  <si>
    <t xml:space="preserve"> meadowbeauty</t>
  </si>
  <si>
    <t xml:space="preserve"> yellow rattle</t>
  </si>
  <si>
    <t xml:space="preserve"> European yellow rattle</t>
  </si>
  <si>
    <t xml:space="preserve"> rhododendron</t>
  </si>
  <si>
    <t xml:space="preserve"> flame azalea</t>
  </si>
  <si>
    <t xml:space="preserve"> Carolina azalea</t>
  </si>
  <si>
    <t xml:space="preserve"> Japanese azalea</t>
  </si>
  <si>
    <t xml:space="preserve"> rhodotypos</t>
  </si>
  <si>
    <t xml:space="preserve"> jetbead</t>
  </si>
  <si>
    <t xml:space="preserve"> sumac</t>
  </si>
  <si>
    <t xml:space="preserve"> smooth sumac</t>
  </si>
  <si>
    <t xml:space="preserve"> northern smooth sumac</t>
  </si>
  <si>
    <t xml:space="preserve"> staghorn sumac</t>
  </si>
  <si>
    <t xml:space="preserve"> beaksedge</t>
  </si>
  <si>
    <t xml:space="preserve"> currant</t>
  </si>
  <si>
    <t xml:space="preserve"> alpine currant</t>
  </si>
  <si>
    <t xml:space="preserve"> Missouri gooseberry</t>
  </si>
  <si>
    <t xml:space="preserve"> European black currant</t>
  </si>
  <si>
    <t xml:space="preserve"> Appalachian gooseberry</t>
  </si>
  <si>
    <t xml:space="preserve"> cultivated currant</t>
  </si>
  <si>
    <t xml:space="preserve"> European gooseberry</t>
  </si>
  <si>
    <t xml:space="preserve"> ricinus</t>
  </si>
  <si>
    <t xml:space="preserve"> bristly locust</t>
  </si>
  <si>
    <t xml:space="preserve"> clammy locust</t>
  </si>
  <si>
    <t xml:space="preserve"> yellowcress</t>
  </si>
  <si>
    <t xml:space="preserve"> Chinese yellowcress</t>
  </si>
  <si>
    <t xml:space="preserve"> globe yellowcress</t>
  </si>
  <si>
    <t xml:space="preserve"> rose</t>
  </si>
  <si>
    <t xml:space="preserve"> dog rose</t>
  </si>
  <si>
    <t xml:space="preserve"> cabbage rose</t>
  </si>
  <si>
    <t xml:space="preserve"> cinnamon rose</t>
  </si>
  <si>
    <t xml:space="preserve"> redleaf rose</t>
  </si>
  <si>
    <t xml:space="preserve"> French rose</t>
  </si>
  <si>
    <t xml:space="preserve"> double cinnamon rose</t>
  </si>
  <si>
    <t xml:space="preserve"> Scotch rose</t>
  </si>
  <si>
    <t xml:space="preserve"> whitewoolly rose</t>
  </si>
  <si>
    <t xml:space="preserve"> apple rose</t>
  </si>
  <si>
    <t xml:space="preserve"> memorial rose</t>
  </si>
  <si>
    <t xml:space="preserve"> Mediterranean hairgrass</t>
  </si>
  <si>
    <t xml:space="preserve"> rotala</t>
  </si>
  <si>
    <t xml:space="preserve"> rubia</t>
  </si>
  <si>
    <t xml:space="preserve"> dyer's madder</t>
  </si>
  <si>
    <t xml:space="preserve"> blackberry</t>
  </si>
  <si>
    <t xml:space="preserve"> thorny dewberry</t>
  </si>
  <si>
    <t xml:space="preserve"> peaty dewberry</t>
  </si>
  <si>
    <t xml:space="preserve"> Maine dewberry</t>
  </si>
  <si>
    <t xml:space="preserve"> Andrews' blackberry</t>
  </si>
  <si>
    <t xml:space="preserve"> drybank dewberry</t>
  </si>
  <si>
    <t xml:space="preserve"> wand dewberry</t>
  </si>
  <si>
    <t xml:space="preserve"> sanddwelling dewberry</t>
  </si>
  <si>
    <t xml:space="preserve"> Kittatinny blackberry</t>
  </si>
  <si>
    <t xml:space="preserve"> Nantucket blackberry</t>
  </si>
  <si>
    <t xml:space="preserve"> pasture dewberry</t>
  </si>
  <si>
    <t xml:space="preserve"> Himalayan berry</t>
  </si>
  <si>
    <t xml:space="preserve"> lowland blackberry</t>
  </si>
  <si>
    <t xml:space="preserve"> Blanchard's dewberry</t>
  </si>
  <si>
    <t xml:space="preserve"> Burnham's blackberry</t>
  </si>
  <si>
    <t xml:space="preserve"> smooth blackberry</t>
  </si>
  <si>
    <t xml:space="preserve"> Illinois dewberry</t>
  </si>
  <si>
    <t xml:space="preserve"> Conanicut Island blackberry</t>
  </si>
  <si>
    <t xml:space="preserve"> sprawling dewberry</t>
  </si>
  <si>
    <t xml:space="preserve"> shortstalk dewberry</t>
  </si>
  <si>
    <t xml:space="preserve"> Deam's dewberry</t>
  </si>
  <si>
    <t xml:space="preserve"> bristly Oswego blackberry</t>
  </si>
  <si>
    <t xml:space="preserve"> showy blackberry</t>
  </si>
  <si>
    <t xml:space="preserve"> fenceline dewberry</t>
  </si>
  <si>
    <t xml:space="preserve"> DC dewberry</t>
  </si>
  <si>
    <t xml:space="preserve"> woodland dewberry</t>
  </si>
  <si>
    <t xml:space="preserve"> Windham County blackberry</t>
  </si>
  <si>
    <t xml:space="preserve"> northeastern dewberry</t>
  </si>
  <si>
    <t xml:space="preserve"> leafy blackberry</t>
  </si>
  <si>
    <t xml:space="preserve"> yankee blackberry</t>
  </si>
  <si>
    <t xml:space="preserve"> openground dewberry</t>
  </si>
  <si>
    <t xml:space="preserve"> glandstem blackberry</t>
  </si>
  <si>
    <t xml:space="preserve"> Pollock's Mill blackberry</t>
  </si>
  <si>
    <t xml:space="preserve"> Hanes' blackberry</t>
  </si>
  <si>
    <t xml:space="preserve"> ecotone blackberry</t>
  </si>
  <si>
    <t xml:space="preserve"> strawberry raspberry</t>
  </si>
  <si>
    <t xml:space="preserve"> New England blackberry</t>
  </si>
  <si>
    <t xml:space="preserve"> island blackberry</t>
  </si>
  <si>
    <t xml:space="preserve"> upland dewberry</t>
  </si>
  <si>
    <t xml:space="preserve"> Ithaca blackberry</t>
  </si>
  <si>
    <t xml:space="preserve"> spreading dewberry</t>
  </si>
  <si>
    <t xml:space="preserve"> herbaceous blackberry</t>
  </si>
  <si>
    <t xml:space="preserve"> Kennedy's blackberry</t>
  </si>
  <si>
    <t xml:space="preserve"> Massachusetts blackberry</t>
  </si>
  <si>
    <t xml:space="preserve"> Link's blackberry</t>
  </si>
  <si>
    <t xml:space="preserve"> Mohican Trail dewberry</t>
  </si>
  <si>
    <t xml:space="preserve"> dryslope dewberry</t>
  </si>
  <si>
    <t xml:space="preserve"> Michigan dewberry</t>
  </si>
  <si>
    <t xml:space="preserve"> kinnickinnick dewberry</t>
  </si>
  <si>
    <t xml:space="preserve"> devil's blackberry</t>
  </si>
  <si>
    <t xml:space="preserve"> bristle berry</t>
  </si>
  <si>
    <t xml:space="preserve"> New England dewberry</t>
  </si>
  <si>
    <t xml:space="preserve"> New York blackberry</t>
  </si>
  <si>
    <t xml:space="preserve"> New York dewberry</t>
  </si>
  <si>
    <t xml:space="preserve"> black raspberry</t>
  </si>
  <si>
    <t xml:space="preserve"> purpleflowering raspberry</t>
  </si>
  <si>
    <t xml:space="preserve"> highbush blackberry</t>
  </si>
  <si>
    <t xml:space="preserve"> Silver Creek blackberry</t>
  </si>
  <si>
    <t xml:space="preserve"> Parlin's dewberry</t>
  </si>
  <si>
    <t xml:space="preserve"> Kingston dewberry</t>
  </si>
  <si>
    <t xml:space="preserve"> thicket dewberry</t>
  </si>
  <si>
    <t xml:space="preserve"> Great Lakes dewberry</t>
  </si>
  <si>
    <t xml:space="preserve"> Westminster dewberry</t>
  </si>
  <si>
    <t xml:space="preserve"> Philadelphia blackberry</t>
  </si>
  <si>
    <t xml:space="preserve"> plaitleaf dewberry</t>
  </si>
  <si>
    <t xml:space="preserve"> New London dewberry</t>
  </si>
  <si>
    <t xml:space="preserve"> Rhode Island dewberry</t>
  </si>
  <si>
    <t xml:space="preserve"> groundberry</t>
  </si>
  <si>
    <t xml:space="preserve"> pugnacious blackberry</t>
  </si>
  <si>
    <t xml:space="preserve"> recurved blackberry</t>
  </si>
  <si>
    <t xml:space="preserve"> arching dewberry</t>
  </si>
  <si>
    <t xml:space="preserve"> Wisconsin dewberry</t>
  </si>
  <si>
    <t xml:space="preserve"> Lucretia dewberry</t>
  </si>
  <si>
    <t xml:space="preserve"> rose blackberry</t>
  </si>
  <si>
    <t xml:space="preserve"> Connecticut blackberry</t>
  </si>
  <si>
    <t xml:space="preserve"> Rydberg's blackberry</t>
  </si>
  <si>
    <t xml:space="preserve"> Tolland County blackberry</t>
  </si>
  <si>
    <t xml:space="preserve"> Androscoggin River blackberry</t>
  </si>
  <si>
    <t xml:space="preserve"> Nova Scotia dewberry</t>
  </si>
  <si>
    <t xml:space="preserve"> harsh dewberry</t>
  </si>
  <si>
    <t xml:space="preserve"> sphagnum dewberry</t>
  </si>
  <si>
    <t xml:space="preserve"> Steele's dewberry</t>
  </si>
  <si>
    <t xml:space="preserve"> domeshape dewberry</t>
  </si>
  <si>
    <t xml:space="preserve"> Great Britain blackberry</t>
  </si>
  <si>
    <t xml:space="preserve"> threeleaflet dewberry</t>
  </si>
  <si>
    <t xml:space="preserve"> threeleaf blackberry</t>
  </si>
  <si>
    <t xml:space="preserve"> thornless dewberry</t>
  </si>
  <si>
    <t xml:space="preserve"> rambling dewberry</t>
  </si>
  <si>
    <t xml:space="preserve"> Vicksburg blackberry</t>
  </si>
  <si>
    <t xml:space="preserve"> Vermont blackberry</t>
  </si>
  <si>
    <t xml:space="preserve"> Essex dewberry</t>
  </si>
  <si>
    <t xml:space="preserve"> Wisconsin blackberry</t>
  </si>
  <si>
    <t xml:space="preserve"> dock</t>
  </si>
  <si>
    <t xml:space="preserve"> Munk's rhubarb</t>
  </si>
  <si>
    <t xml:space="preserve"> western dock</t>
  </si>
  <si>
    <t xml:space="preserve"> patience dock</t>
  </si>
  <si>
    <t xml:space="preserve"> redvein dock</t>
  </si>
  <si>
    <t xml:space="preserve"> widgeonweed</t>
  </si>
  <si>
    <t xml:space="preserve"> rue</t>
  </si>
  <si>
    <t xml:space="preserve"> common rue</t>
  </si>
  <si>
    <t xml:space="preserve"> rose gentian</t>
  </si>
  <si>
    <t xml:space="preserve"> sugarcane</t>
  </si>
  <si>
    <t xml:space="preserve"> cupscale grass</t>
  </si>
  <si>
    <t xml:space="preserve"> pearlwort</t>
  </si>
  <si>
    <t xml:space="preserve"> Japanese pearlwort</t>
  </si>
  <si>
    <t xml:space="preserve"> arrowhead</t>
  </si>
  <si>
    <t xml:space="preserve"> pickleweed</t>
  </si>
  <si>
    <t xml:space="preserve"> willow</t>
  </si>
  <si>
    <t xml:space="preserve"> snowbed willow</t>
  </si>
  <si>
    <t xml:space="preserve"> laurel willow</t>
  </si>
  <si>
    <t xml:space="preserve"> bearberry willow</t>
  </si>
  <si>
    <t xml:space="preserve"> salpiglossis</t>
  </si>
  <si>
    <t xml:space="preserve"> painted tongue</t>
  </si>
  <si>
    <t xml:space="preserve"> Russian thistle</t>
  </si>
  <si>
    <t xml:space="preserve"> slender Russian thistle</t>
  </si>
  <si>
    <t xml:space="preserve"> sage</t>
  </si>
  <si>
    <t xml:space="preserve"> silver sage</t>
  </si>
  <si>
    <t xml:space="preserve"> azure blue sage</t>
  </si>
  <si>
    <t xml:space="preserve"> mealycup sage</t>
  </si>
  <si>
    <t xml:space="preserve"> chia</t>
  </si>
  <si>
    <t xml:space="preserve"> nodding sage</t>
  </si>
  <si>
    <t xml:space="preserve"> kitchen sage</t>
  </si>
  <si>
    <t xml:space="preserve"> introduced sage</t>
  </si>
  <si>
    <t xml:space="preserve"> lanceleaf sage</t>
  </si>
  <si>
    <t xml:space="preserve"> Europe sage</t>
  </si>
  <si>
    <t xml:space="preserve"> scarlet sage</t>
  </si>
  <si>
    <t xml:space="preserve"> woodland sage</t>
  </si>
  <si>
    <t xml:space="preserve"> lindenleaf sage</t>
  </si>
  <si>
    <t xml:space="preserve"> lilac sage</t>
  </si>
  <si>
    <t xml:space="preserve"> watermoss</t>
  </si>
  <si>
    <t xml:space="preserve"> elderberry</t>
  </si>
  <si>
    <t xml:space="preserve"> dwarf elderberry</t>
  </si>
  <si>
    <t xml:space="preserve"> brookweed</t>
  </si>
  <si>
    <t xml:space="preserve"> bloodroot</t>
  </si>
  <si>
    <t xml:space="preserve"> burnet</t>
  </si>
  <si>
    <t xml:space="preserve"> prairie burnet</t>
  </si>
  <si>
    <t xml:space="preserve"> sanicle</t>
  </si>
  <si>
    <t xml:space="preserve"> largefruit blacksnakeroot</t>
  </si>
  <si>
    <t xml:space="preserve"> lavender cotton</t>
  </si>
  <si>
    <t xml:space="preserve"> creeping zinnia</t>
  </si>
  <si>
    <t xml:space="preserve"> Mexican creeping zinnia</t>
  </si>
  <si>
    <t xml:space="preserve"> soapwort</t>
  </si>
  <si>
    <t xml:space="preserve"> rock soapwort</t>
  </si>
  <si>
    <t xml:space="preserve"> pygmy pink</t>
  </si>
  <si>
    <t xml:space="preserve"> swampfire</t>
  </si>
  <si>
    <t xml:space="preserve"> pitcherplant</t>
  </si>
  <si>
    <t xml:space="preserve"> sassafras</t>
  </si>
  <si>
    <t xml:space="preserve"> savory</t>
  </si>
  <si>
    <t xml:space="preserve"> summer savory</t>
  </si>
  <si>
    <t xml:space="preserve"> winter savory</t>
  </si>
  <si>
    <t xml:space="preserve"> saururus</t>
  </si>
  <si>
    <t xml:space="preserve"> saxifrage</t>
  </si>
  <si>
    <t xml:space="preserve"> pincushions</t>
  </si>
  <si>
    <t xml:space="preserve"> mourningbride</t>
  </si>
  <si>
    <t xml:space="preserve"> dove pincushions</t>
  </si>
  <si>
    <t xml:space="preserve"> cream pincushions</t>
  </si>
  <si>
    <t xml:space="preserve"> scandix</t>
  </si>
  <si>
    <t xml:space="preserve"> shepherdsneedle</t>
  </si>
  <si>
    <t xml:space="preserve"> false melic</t>
  </si>
  <si>
    <t xml:space="preserve"> little bluestem</t>
  </si>
  <si>
    <t xml:space="preserve"> curlygrass fern</t>
  </si>
  <si>
    <t xml:space="preserve"> schizanthus</t>
  </si>
  <si>
    <t xml:space="preserve"> poorman's orchid</t>
  </si>
  <si>
    <t xml:space="preserve"> false threadleaf</t>
  </si>
  <si>
    <t xml:space="preserve"> pinnate false threadleaf</t>
  </si>
  <si>
    <t xml:space="preserve"> schwalbea</t>
  </si>
  <si>
    <t xml:space="preserve"> scilla</t>
  </si>
  <si>
    <t xml:space="preserve"> Siberian squill</t>
  </si>
  <si>
    <t xml:space="preserve"> German knotgrass</t>
  </si>
  <si>
    <t xml:space="preserve"> perennial knawel</t>
  </si>
  <si>
    <t xml:space="preserve"> nutrush</t>
  </si>
  <si>
    <t xml:space="preserve"> hardgrass</t>
  </si>
  <si>
    <t xml:space="preserve"> common hardgrass</t>
  </si>
  <si>
    <t xml:space="preserve"> bogbutton</t>
  </si>
  <si>
    <t xml:space="preserve"> rivergrass</t>
  </si>
  <si>
    <t xml:space="preserve"> goldenthistle</t>
  </si>
  <si>
    <t xml:space="preserve"> common goldenthistle</t>
  </si>
  <si>
    <t xml:space="preserve"> figwort</t>
  </si>
  <si>
    <t xml:space="preserve"> shoreline figwort</t>
  </si>
  <si>
    <t xml:space="preserve"> woodland figwort</t>
  </si>
  <si>
    <t xml:space="preserve"> skullcap</t>
  </si>
  <si>
    <t xml:space="preserve"> tall skullcap</t>
  </si>
  <si>
    <t xml:space="preserve"> hairy skullcap</t>
  </si>
  <si>
    <t xml:space="preserve"> hoary skullcap</t>
  </si>
  <si>
    <t xml:space="preserve"> smooth rock skullcap</t>
  </si>
  <si>
    <t xml:space="preserve"> showy skullcap</t>
  </si>
  <si>
    <t xml:space="preserve"> rye</t>
  </si>
  <si>
    <t xml:space="preserve"> cereal rye</t>
  </si>
  <si>
    <t xml:space="preserve"> white crownvetch</t>
  </si>
  <si>
    <t xml:space="preserve"> goldmoss stonecrop</t>
  </si>
  <si>
    <t xml:space="preserve"> white stonecrop</t>
  </si>
  <si>
    <t xml:space="preserve"> Spanish stonecrop</t>
  </si>
  <si>
    <t xml:space="preserve"> European stonecrop</t>
  </si>
  <si>
    <t xml:space="preserve"> Jenny's stonecrop</t>
  </si>
  <si>
    <t xml:space="preserve"> stringy stonecrop</t>
  </si>
  <si>
    <t xml:space="preserve"> tasteless stonecrop</t>
  </si>
  <si>
    <t xml:space="preserve"> spikemoss</t>
  </si>
  <si>
    <t xml:space="preserve"> northern selaginella</t>
  </si>
  <si>
    <t xml:space="preserve"> selinum</t>
  </si>
  <si>
    <t xml:space="preserve"> houseleek</t>
  </si>
  <si>
    <t xml:space="preserve"> common houseleek</t>
  </si>
  <si>
    <t xml:space="preserve"> sticky ragwort</t>
  </si>
  <si>
    <t xml:space="preserve"> senna</t>
  </si>
  <si>
    <t xml:space="preserve"> Argentine senna</t>
  </si>
  <si>
    <t xml:space="preserve"> sickle senna</t>
  </si>
  <si>
    <t xml:space="preserve"> whitetop aster</t>
  </si>
  <si>
    <t xml:space="preserve"> toothed whitetop aster</t>
  </si>
  <si>
    <t xml:space="preserve"> narrowleaf whitetop aster</t>
  </si>
  <si>
    <t xml:space="preserve"> sesame</t>
  </si>
  <si>
    <t xml:space="preserve"> riverhemp</t>
  </si>
  <si>
    <t xml:space="preserve"> seapurslane</t>
  </si>
  <si>
    <t xml:space="preserve"> bristlegrass</t>
  </si>
  <si>
    <t xml:space="preserve"> green bristlegrass</t>
  </si>
  <si>
    <t xml:space="preserve"> buffaloberry</t>
  </si>
  <si>
    <t xml:space="preserve"> sherardia</t>
  </si>
  <si>
    <t xml:space="preserve"> blue fieldmadder</t>
  </si>
  <si>
    <t xml:space="preserve"> beaked skeletonweed</t>
  </si>
  <si>
    <t xml:space="preserve"> sibbaldia</t>
  </si>
  <si>
    <t xml:space="preserve"> bur cucumber</t>
  </si>
  <si>
    <t xml:space="preserve"> fanpetals</t>
  </si>
  <si>
    <t xml:space="preserve"> checkerbloom</t>
  </si>
  <si>
    <t xml:space="preserve"> ironwort</t>
  </si>
  <si>
    <t xml:space="preserve"> mountain ironwort</t>
  </si>
  <si>
    <t xml:space="preserve"> St. Paul's wort</t>
  </si>
  <si>
    <t xml:space="preserve"> common St. Paul's wort</t>
  </si>
  <si>
    <t xml:space="preserve"> catchfly</t>
  </si>
  <si>
    <t xml:space="preserve"> sleepy silene</t>
  </si>
  <si>
    <t xml:space="preserve"> sweet William silene</t>
  </si>
  <si>
    <t xml:space="preserve"> sticky catchfly</t>
  </si>
  <si>
    <t xml:space="preserve"> rose silene</t>
  </si>
  <si>
    <t xml:space="preserve"> striped corn catchfly</t>
  </si>
  <si>
    <t xml:space="preserve"> Balkan catchfly</t>
  </si>
  <si>
    <t xml:space="preserve"> forked catchfly</t>
  </si>
  <si>
    <t xml:space="preserve"> red catchfly</t>
  </si>
  <si>
    <t xml:space="preserve"> Drummond's campion</t>
  </si>
  <si>
    <t xml:space="preserve"> common catchfly</t>
  </si>
  <si>
    <t xml:space="preserve"> Italian catchfly</t>
  </si>
  <si>
    <t xml:space="preserve"> bladder campion</t>
  </si>
  <si>
    <t xml:space="preserve"> nightflowering silene</t>
  </si>
  <si>
    <t xml:space="preserve"> Eurasian catchfly</t>
  </si>
  <si>
    <t xml:space="preserve"> nodding catchfly</t>
  </si>
  <si>
    <t xml:space="preserve"> royal catchfly</t>
  </si>
  <si>
    <t xml:space="preserve"> roundleaf catchfly</t>
  </si>
  <si>
    <t xml:space="preserve"> widowsfrill</t>
  </si>
  <si>
    <t xml:space="preserve"> fire pink</t>
  </si>
  <si>
    <t xml:space="preserve"> maidenstears</t>
  </si>
  <si>
    <t xml:space="preserve"> rosinweed</t>
  </si>
  <si>
    <t xml:space="preserve"> compassplant</t>
  </si>
  <si>
    <t xml:space="preserve"> whorled rosinweed</t>
  </si>
  <si>
    <t xml:space="preserve"> milkthistle</t>
  </si>
  <si>
    <t xml:space="preserve"> blessed milkthistle</t>
  </si>
  <si>
    <t xml:space="preserve"> charlock mustard</t>
  </si>
  <si>
    <t xml:space="preserve"> hedgemustard</t>
  </si>
  <si>
    <t xml:space="preserve"> London rocket</t>
  </si>
  <si>
    <t xml:space="preserve"> small tumbleweed mustard</t>
  </si>
  <si>
    <t xml:space="preserve"> Indian hedgemustard</t>
  </si>
  <si>
    <t xml:space="preserve"> smallanthus</t>
  </si>
  <si>
    <t xml:space="preserve"> hairy leafcup</t>
  </si>
  <si>
    <t xml:space="preserve"> greenbrier</t>
  </si>
  <si>
    <t xml:space="preserve"> upright carrionflower</t>
  </si>
  <si>
    <t xml:space="preserve"> Illinois greenbrier</t>
  </si>
  <si>
    <t xml:space="preserve"> Blue Ridge carrionflower</t>
  </si>
  <si>
    <t xml:space="preserve"> nightshade</t>
  </si>
  <si>
    <t xml:space="preserve"> watermelon nightshade</t>
  </si>
  <si>
    <t xml:space="preserve"> silverleaf nightshade</t>
  </si>
  <si>
    <t xml:space="preserve"> garden tomato</t>
  </si>
  <si>
    <t xml:space="preserve"> eggplant</t>
  </si>
  <si>
    <t xml:space="preserve"> hoe nightshade</t>
  </si>
  <si>
    <t xml:space="preserve"> Jerusalem cherry</t>
  </si>
  <si>
    <t xml:space="preserve"> buffalobur nightshade</t>
  </si>
  <si>
    <t xml:space="preserve"> sticky nightshade</t>
  </si>
  <si>
    <t xml:space="preserve"> cutleaf nightshade</t>
  </si>
  <si>
    <t xml:space="preserve"> Irish potato</t>
  </si>
  <si>
    <t xml:space="preserve"> hairy nightshade</t>
  </si>
  <si>
    <t xml:space="preserve"> white goldenrod</t>
  </si>
  <si>
    <t xml:space="preserve"> limestone goldenrod</t>
  </si>
  <si>
    <t xml:space="preserve"> Cutler's alpine goldenrod</t>
  </si>
  <si>
    <t xml:space="preserve"> showy goldenrod</t>
  </si>
  <si>
    <t xml:space="preserve"> hairy goldenrod</t>
  </si>
  <si>
    <t xml:space="preserve"> early goldenrod</t>
  </si>
  <si>
    <t xml:space="preserve"> largeleaf goldenrod</t>
  </si>
  <si>
    <t xml:space="preserve"> Missouri goldenrod</t>
  </si>
  <si>
    <t xml:space="preserve"> velvety goldenrod</t>
  </si>
  <si>
    <t xml:space="preserve"> gray goldenrod</t>
  </si>
  <si>
    <t xml:space="preserve"> anisescented goldenrod</t>
  </si>
  <si>
    <t xml:space="preserve"> shadowy goldenrod</t>
  </si>
  <si>
    <t xml:space="preserve"> stout goldenrod</t>
  </si>
  <si>
    <t xml:space="preserve"> elmleaf goldenrod</t>
  </si>
  <si>
    <t xml:space="preserve"> sowthistle</t>
  </si>
  <si>
    <t xml:space="preserve"> slender sowthistle</t>
  </si>
  <si>
    <t xml:space="preserve"> false spiraea</t>
  </si>
  <si>
    <t xml:space="preserve"> mountain ash</t>
  </si>
  <si>
    <t xml:space="preserve"> European mountain ash</t>
  </si>
  <si>
    <t xml:space="preserve"> oakleaf mountain ash</t>
  </si>
  <si>
    <t xml:space="preserve"> Indiangrass</t>
  </si>
  <si>
    <t xml:space="preserve"> sorghum</t>
  </si>
  <si>
    <t xml:space="preserve"> Columbus grass</t>
  </si>
  <si>
    <t xml:space="preserve"> cordgrass</t>
  </si>
  <si>
    <t xml:space="preserve"> spurry</t>
  </si>
  <si>
    <t xml:space="preserve"> corn spurry</t>
  </si>
  <si>
    <t xml:space="preserve"> sandspurry</t>
  </si>
  <si>
    <t xml:space="preserve"> purple sandspurry</t>
  </si>
  <si>
    <t xml:space="preserve"> Red River scaleseed</t>
  </si>
  <si>
    <t xml:space="preserve"> globemallow</t>
  </si>
  <si>
    <t xml:space="preserve"> Fendler's globemallow</t>
  </si>
  <si>
    <t xml:space="preserve"> wedgescale</t>
  </si>
  <si>
    <t xml:space="preserve"> spinach</t>
  </si>
  <si>
    <t xml:space="preserve"> spirea</t>
  </si>
  <si>
    <t xml:space="preserve"> Reeves' meadowsweet</t>
  </si>
  <si>
    <t xml:space="preserve"> Germander meadowsweet</t>
  </si>
  <si>
    <t xml:space="preserve"> bridalwreath spirea</t>
  </si>
  <si>
    <t xml:space="preserve"> northern meadowsweet</t>
  </si>
  <si>
    <t xml:space="preserve"> Thunberg's meadowsweet</t>
  </si>
  <si>
    <t xml:space="preserve"> Asian meadowsweet</t>
  </si>
  <si>
    <t xml:space="preserve"> lady's tresses</t>
  </si>
  <si>
    <t xml:space="preserve"> Case's lady's tresses</t>
  </si>
  <si>
    <t xml:space="preserve"> yellow nodding lady's tresses</t>
  </si>
  <si>
    <t xml:space="preserve"> duckmeat</t>
  </si>
  <si>
    <t xml:space="preserve"> dropseed</t>
  </si>
  <si>
    <t xml:space="preserve"> rough dropseed</t>
  </si>
  <si>
    <t xml:space="preserve"> composite dropseed</t>
  </si>
  <si>
    <t xml:space="preserve"> spike dropseed</t>
  </si>
  <si>
    <t xml:space="preserve"> poverty dropseed</t>
  </si>
  <si>
    <t xml:space="preserve"> hedgenettle</t>
  </si>
  <si>
    <t xml:space="preserve"> artichoke betony</t>
  </si>
  <si>
    <t xml:space="preserve"> annual hedgenettle</t>
  </si>
  <si>
    <t xml:space="preserve"> staggerweed</t>
  </si>
  <si>
    <t xml:space="preserve"> woolly hedgenettle</t>
  </si>
  <si>
    <t xml:space="preserve"> German hedgenettle</t>
  </si>
  <si>
    <t xml:space="preserve"> common hedgenettle</t>
  </si>
  <si>
    <t xml:space="preserve"> whitespot</t>
  </si>
  <si>
    <t xml:space="preserve"> bladdernut</t>
  </si>
  <si>
    <t xml:space="preserve"> starwort</t>
  </si>
  <si>
    <t xml:space="preserve"> Tennessee starwort</t>
  </si>
  <si>
    <t xml:space="preserve"> addersmeat</t>
  </si>
  <si>
    <t xml:space="preserve"> star chickweed</t>
  </si>
  <si>
    <t xml:space="preserve"> featherbells</t>
  </si>
  <si>
    <t xml:space="preserve"> wirelettuce</t>
  </si>
  <si>
    <t xml:space="preserve"> small wirelettuce</t>
  </si>
  <si>
    <t xml:space="preserve"> twistedstalk</t>
  </si>
  <si>
    <t xml:space="preserve"> fuzzybean</t>
  </si>
  <si>
    <t xml:space="preserve"> slickseed fuzzybean</t>
  </si>
  <si>
    <t xml:space="preserve"> stylophorum</t>
  </si>
  <si>
    <t xml:space="preserve"> celandine poppy</t>
  </si>
  <si>
    <t xml:space="preserve"> pencilflower</t>
  </si>
  <si>
    <t xml:space="preserve"> sidebeak pencilflower</t>
  </si>
  <si>
    <t xml:space="preserve"> snowbell</t>
  </si>
  <si>
    <t xml:space="preserve"> Japanese snowbell</t>
  </si>
  <si>
    <t xml:space="preserve"> seepweed</t>
  </si>
  <si>
    <t xml:space="preserve"> Roland's seablite</t>
  </si>
  <si>
    <t xml:space="preserve"> awlwort</t>
  </si>
  <si>
    <t xml:space="preserve"> succisa</t>
  </si>
  <si>
    <t xml:space="preserve"> devilsbit</t>
  </si>
  <si>
    <t xml:space="preserve"> succisella</t>
  </si>
  <si>
    <t xml:space="preserve"> coolwort</t>
  </si>
  <si>
    <t xml:space="preserve"> Sullivant's coolwort</t>
  </si>
  <si>
    <t xml:space="preserve"> Lindley's aster</t>
  </si>
  <si>
    <t xml:space="preserve"> eastern silver aster</t>
  </si>
  <si>
    <t xml:space="preserve"> common blue wood aster</t>
  </si>
  <si>
    <t xml:space="preserve"> Drummond's aster</t>
  </si>
  <si>
    <t xml:space="preserve"> Lowrie's blue wood aster</t>
  </si>
  <si>
    <t xml:space="preserve"> aromatic aster</t>
  </si>
  <si>
    <t xml:space="preserve"> skyblue aster</t>
  </si>
  <si>
    <t xml:space="preserve"> smallhead aster</t>
  </si>
  <si>
    <t xml:space="preserve"> late purple aster</t>
  </si>
  <si>
    <t xml:space="preserve"> thinleaf late purple aster</t>
  </si>
  <si>
    <t xml:space="preserve"> western silver aster</t>
  </si>
  <si>
    <t xml:space="preserve"> Short's aster</t>
  </si>
  <si>
    <t xml:space="preserve"> wavyleaf aster</t>
  </si>
  <si>
    <t xml:space="preserve"> white arrowleaf aster</t>
  </si>
  <si>
    <t xml:space="preserve"> comfrey</t>
  </si>
  <si>
    <t xml:space="preserve"> common comfrey</t>
  </si>
  <si>
    <t xml:space="preserve"> tuberous comfrey</t>
  </si>
  <si>
    <t xml:space="preserve"> skunk cabbage</t>
  </si>
  <si>
    <t xml:space="preserve"> sweetleaf</t>
  </si>
  <si>
    <t xml:space="preserve"> lilac</t>
  </si>
  <si>
    <t xml:space="preserve"> Hungarian lilac</t>
  </si>
  <si>
    <t xml:space="preserve"> Japanese tree lilac</t>
  </si>
  <si>
    <t xml:space="preserve"> villous lilac</t>
  </si>
  <si>
    <t xml:space="preserve"> common lilac</t>
  </si>
  <si>
    <t xml:space="preserve"> medusahead</t>
  </si>
  <si>
    <t xml:space="preserve"> taenidia</t>
  </si>
  <si>
    <t xml:space="preserve"> yellow pimpernel</t>
  </si>
  <si>
    <t xml:space="preserve"> Aztec marigold</t>
  </si>
  <si>
    <t xml:space="preserve"> muster John Henry</t>
  </si>
  <si>
    <t xml:space="preserve"> tamarisk</t>
  </si>
  <si>
    <t xml:space="preserve"> tansy</t>
  </si>
  <si>
    <t xml:space="preserve"> costmary</t>
  </si>
  <si>
    <t xml:space="preserve"> Lake Huron tansy</t>
  </si>
  <si>
    <t xml:space="preserve"> pyrethum daisy</t>
  </si>
  <si>
    <t xml:space="preserve"> dandelion</t>
  </si>
  <si>
    <t xml:space="preserve"> rock dandelion</t>
  </si>
  <si>
    <t xml:space="preserve"> marsh dandelion</t>
  </si>
  <si>
    <t xml:space="preserve"> bald cypress</t>
  </si>
  <si>
    <t xml:space="preserve"> yew</t>
  </si>
  <si>
    <t xml:space="preserve"> English yew</t>
  </si>
  <si>
    <t xml:space="preserve"> Japanese yew</t>
  </si>
  <si>
    <t xml:space="preserve"> shepardscress</t>
  </si>
  <si>
    <t xml:space="preserve"> barestem teesdalia</t>
  </si>
  <si>
    <t xml:space="preserve"> hoarypea</t>
  </si>
  <si>
    <t xml:space="preserve"> Virginia tephrosia</t>
  </si>
  <si>
    <t xml:space="preserve"> tetragonia</t>
  </si>
  <si>
    <t xml:space="preserve"> New Zealand spinach</t>
  </si>
  <si>
    <t xml:space="preserve"> eastern fournerved daisy</t>
  </si>
  <si>
    <t xml:space="preserve"> germander</t>
  </si>
  <si>
    <t xml:space="preserve"> cutleaf germander</t>
  </si>
  <si>
    <t xml:space="preserve"> woodland germander</t>
  </si>
  <si>
    <t xml:space="preserve"> meadowparsnip</t>
  </si>
  <si>
    <t xml:space="preserve"> purple meadowparsnip</t>
  </si>
  <si>
    <t xml:space="preserve"> greenthread</t>
  </si>
  <si>
    <t xml:space="preserve"> Hopi tea greenthread</t>
  </si>
  <si>
    <t xml:space="preserve"> maiden fern</t>
  </si>
  <si>
    <t xml:space="preserve"> goldenbanner</t>
  </si>
  <si>
    <t xml:space="preserve"> Aaron's rod</t>
  </si>
  <si>
    <t xml:space="preserve"> intermediate wheatgrass</t>
  </si>
  <si>
    <t xml:space="preserve"> thismia</t>
  </si>
  <si>
    <t xml:space="preserve"> banded Trinity</t>
  </si>
  <si>
    <t xml:space="preserve"> thladiantha</t>
  </si>
  <si>
    <t xml:space="preserve"> Manchu tubergourd</t>
  </si>
  <si>
    <t xml:space="preserve"> arborvitae</t>
  </si>
  <si>
    <t xml:space="preserve"> thymelaea</t>
  </si>
  <si>
    <t xml:space="preserve"> mezereon</t>
  </si>
  <si>
    <t xml:space="preserve"> pricklyleaf</t>
  </si>
  <si>
    <t xml:space="preserve"> bristleleaf pricklyleaf</t>
  </si>
  <si>
    <t xml:space="preserve"> thyme</t>
  </si>
  <si>
    <t xml:space="preserve"> Eurasian thyme</t>
  </si>
  <si>
    <t xml:space="preserve"> mother of thyme</t>
  </si>
  <si>
    <t xml:space="preserve"> lemon thyme</t>
  </si>
  <si>
    <t xml:space="preserve"> garden thyme</t>
  </si>
  <si>
    <t xml:space="preserve"> foamflower</t>
  </si>
  <si>
    <t xml:space="preserve"> honeysweet</t>
  </si>
  <si>
    <t xml:space="preserve"> woolly tidestromia</t>
  </si>
  <si>
    <t xml:space="preserve"> basswood</t>
  </si>
  <si>
    <t xml:space="preserve"> littleleaf linden</t>
  </si>
  <si>
    <t xml:space="preserve"> common linden</t>
  </si>
  <si>
    <t xml:space="preserve"> pendent silver linden</t>
  </si>
  <si>
    <t xml:space="preserve"> largeleaf linden</t>
  </si>
  <si>
    <t xml:space="preserve"> tipularia</t>
  </si>
  <si>
    <t xml:space="preserve"> tofieldia</t>
  </si>
  <si>
    <t xml:space="preserve"> hedgeparsley</t>
  </si>
  <si>
    <t xml:space="preserve"> spreading hedgeparsley</t>
  </si>
  <si>
    <t xml:space="preserve"> erect hedgeparsley</t>
  </si>
  <si>
    <t xml:space="preserve"> bristlefruit hedgeparsley</t>
  </si>
  <si>
    <t xml:space="preserve"> knotted hedgeparsley</t>
  </si>
  <si>
    <t xml:space="preserve"> false mannagrass</t>
  </si>
  <si>
    <t xml:space="preserve"> poison oak</t>
  </si>
  <si>
    <t xml:space="preserve"> Ajowan caraway</t>
  </si>
  <si>
    <t xml:space="preserve"> spiderwort</t>
  </si>
  <si>
    <t xml:space="preserve"> zigzag spiderwort</t>
  </si>
  <si>
    <t xml:space="preserve"> goatsbeard</t>
  </si>
  <si>
    <t xml:space="preserve"> yellow salsify</t>
  </si>
  <si>
    <t xml:space="preserve"> Ontario goatsbeard</t>
  </si>
  <si>
    <t xml:space="preserve"> salsify</t>
  </si>
  <si>
    <t xml:space="preserve"> bur grass</t>
  </si>
  <si>
    <t xml:space="preserve"> spiked bur grass</t>
  </si>
  <si>
    <t xml:space="preserve"> stalked bur grass</t>
  </si>
  <si>
    <t xml:space="preserve"> water chestnut</t>
  </si>
  <si>
    <t xml:space="preserve"> puncturevine</t>
  </si>
  <si>
    <t xml:space="preserve"> bristle fern</t>
  </si>
  <si>
    <t xml:space="preserve"> weft fern</t>
  </si>
  <si>
    <t xml:space="preserve"> tufted bulrush</t>
  </si>
  <si>
    <t xml:space="preserve"> bashful bulrush</t>
  </si>
  <si>
    <t xml:space="preserve"> bluecurls</t>
  </si>
  <si>
    <t xml:space="preserve"> fluxweed</t>
  </si>
  <si>
    <t xml:space="preserve"> narrowleaf bluecurls</t>
  </si>
  <si>
    <t xml:space="preserve"> tricyrtis</t>
  </si>
  <si>
    <t xml:space="preserve"> toadlily</t>
  </si>
  <si>
    <t xml:space="preserve"> tridens</t>
  </si>
  <si>
    <t xml:space="preserve"> starflower</t>
  </si>
  <si>
    <t xml:space="preserve"> clover</t>
  </si>
  <si>
    <t xml:space="preserve"> rabbitfoot clover</t>
  </si>
  <si>
    <t xml:space="preserve"> golden clover</t>
  </si>
  <si>
    <t xml:space="preserve"> field clover</t>
  </si>
  <si>
    <t xml:space="preserve"> Carolina clover</t>
  </si>
  <si>
    <t xml:space="preserve"> Dalmatian clover</t>
  </si>
  <si>
    <t xml:space="preserve"> branched Indian clover</t>
  </si>
  <si>
    <t xml:space="preserve"> prickly clover</t>
  </si>
  <si>
    <t xml:space="preserve"> crimson clover</t>
  </si>
  <si>
    <t xml:space="preserve"> Chilean clover</t>
  </si>
  <si>
    <t xml:space="preserve"> zigzag clover</t>
  </si>
  <si>
    <t xml:space="preserve"> purple clover</t>
  </si>
  <si>
    <t xml:space="preserve"> buffalo clover</t>
  </si>
  <si>
    <t xml:space="preserve"> sea clover</t>
  </si>
  <si>
    <t xml:space="preserve"> running buffalo clover</t>
  </si>
  <si>
    <t xml:space="preserve"> knotted clover</t>
  </si>
  <si>
    <t xml:space="preserve"> subterranean clover</t>
  </si>
  <si>
    <t xml:space="preserve"> woolly clover</t>
  </si>
  <si>
    <t xml:space="preserve"> arrowgrass</t>
  </si>
  <si>
    <t xml:space="preserve"> fenugreek</t>
  </si>
  <si>
    <t xml:space="preserve"> blue fenugreek</t>
  </si>
  <si>
    <t xml:space="preserve"> cultivated fenugreek</t>
  </si>
  <si>
    <t xml:space="preserve"> branched fenugreek</t>
  </si>
  <si>
    <t xml:space="preserve"> trillium</t>
  </si>
  <si>
    <t xml:space="preserve"> white trillium</t>
  </si>
  <si>
    <t xml:space="preserve"> yellow wakerobin</t>
  </si>
  <si>
    <t xml:space="preserve"> snow trillium</t>
  </si>
  <si>
    <t xml:space="preserve"> wood wakerobin</t>
  </si>
  <si>
    <t xml:space="preserve"> feverwort</t>
  </si>
  <si>
    <t xml:space="preserve"> noddingcaps</t>
  </si>
  <si>
    <t xml:space="preserve"> purple sandgrass</t>
  </si>
  <si>
    <t xml:space="preserve"> sea aster</t>
  </si>
  <si>
    <t xml:space="preserve"> gamagrass</t>
  </si>
  <si>
    <t xml:space="preserve"> yellow oatgrass</t>
  </si>
  <si>
    <t xml:space="preserve"> wheat</t>
  </si>
  <si>
    <t xml:space="preserve"> common wheat</t>
  </si>
  <si>
    <t xml:space="preserve"> spelt</t>
  </si>
  <si>
    <t xml:space="preserve"> rivet wheat</t>
  </si>
  <si>
    <t xml:space="preserve"> globeflower</t>
  </si>
  <si>
    <t xml:space="preserve"> nasturtium</t>
  </si>
  <si>
    <t xml:space="preserve"> tropidocarpum</t>
  </si>
  <si>
    <t xml:space="preserve"> dobie pod</t>
  </si>
  <si>
    <t xml:space="preserve"> hemlock</t>
  </si>
  <si>
    <t xml:space="preserve"> tulip</t>
  </si>
  <si>
    <t xml:space="preserve"> Didier's tulip</t>
  </si>
  <si>
    <t xml:space="preserve"> wild tulip</t>
  </si>
  <si>
    <t xml:space="preserve"> coltsfoot</t>
  </si>
  <si>
    <t xml:space="preserve"> cattail</t>
  </si>
  <si>
    <t xml:space="preserve"> elm</t>
  </si>
  <si>
    <t xml:space="preserve"> English elm</t>
  </si>
  <si>
    <t xml:space="preserve"> signalgrass</t>
  </si>
  <si>
    <t xml:space="preserve"> Texas signalgrass</t>
  </si>
  <si>
    <t xml:space="preserve"> nettle</t>
  </si>
  <si>
    <t xml:space="preserve"> dwarf nettle</t>
  </si>
  <si>
    <t xml:space="preserve"> bladderwort</t>
  </si>
  <si>
    <t xml:space="preserve"> bellwort</t>
  </si>
  <si>
    <t xml:space="preserve"> largeflower bellwort</t>
  </si>
  <si>
    <t xml:space="preserve"> blueberry</t>
  </si>
  <si>
    <t xml:space="preserve"> northern blueberry</t>
  </si>
  <si>
    <t xml:space="preserve"> dwarf bilberry</t>
  </si>
  <si>
    <t xml:space="preserve"> Blue Ridge blueberry</t>
  </si>
  <si>
    <t xml:space="preserve"> valerian</t>
  </si>
  <si>
    <t xml:space="preserve"> garden valerian</t>
  </si>
  <si>
    <t xml:space="preserve"> cornsalad</t>
  </si>
  <si>
    <t xml:space="preserve"> Lewiston cornsalad</t>
  </si>
  <si>
    <t xml:space="preserve"> eelgrass</t>
  </si>
  <si>
    <t xml:space="preserve"> North Africa grass</t>
  </si>
  <si>
    <t xml:space="preserve"> false hellebore</t>
  </si>
  <si>
    <t xml:space="preserve"> mullein</t>
  </si>
  <si>
    <t xml:space="preserve"> denseflower mullein</t>
  </si>
  <si>
    <t xml:space="preserve"> white mullein</t>
  </si>
  <si>
    <t xml:space="preserve"> black mullein</t>
  </si>
  <si>
    <t xml:space="preserve"> orange mullein</t>
  </si>
  <si>
    <t xml:space="preserve"> purple mullein</t>
  </si>
  <si>
    <t xml:space="preserve"> wavyleaf mullein</t>
  </si>
  <si>
    <t xml:space="preserve"> showy mullein</t>
  </si>
  <si>
    <t xml:space="preserve"> wand mullein</t>
  </si>
  <si>
    <t xml:space="preserve"> vervain</t>
  </si>
  <si>
    <t xml:space="preserve"> narrowleaf vervain</t>
  </si>
  <si>
    <t xml:space="preserve"> hoary verbena</t>
  </si>
  <si>
    <t xml:space="preserve"> crownbeard</t>
  </si>
  <si>
    <t xml:space="preserve"> ironweed</t>
  </si>
  <si>
    <t xml:space="preserve"> speedwell</t>
  </si>
  <si>
    <t xml:space="preserve"> green field speedwell</t>
  </si>
  <si>
    <t xml:space="preserve"> broadleaf speedwell</t>
  </si>
  <si>
    <t xml:space="preserve"> twolobe speedwell</t>
  </si>
  <si>
    <t xml:space="preserve"> Dillenius' speedwell</t>
  </si>
  <si>
    <t xml:space="preserve"> threadstalk speedwell</t>
  </si>
  <si>
    <t xml:space="preserve"> heartleaf speedwell</t>
  </si>
  <si>
    <t xml:space="preserve"> ivyleaf speedwell</t>
  </si>
  <si>
    <t xml:space="preserve"> birdeye speedwell</t>
  </si>
  <si>
    <t xml:space="preserve"> gray field speedwell</t>
  </si>
  <si>
    <t xml:space="preserve"> spiked speedwell</t>
  </si>
  <si>
    <t xml:space="preserve"> spring speedwell</t>
  </si>
  <si>
    <t xml:space="preserve"> veronicastrum</t>
  </si>
  <si>
    <t xml:space="preserve"> viburnum</t>
  </si>
  <si>
    <t xml:space="preserve"> linden arrowwood</t>
  </si>
  <si>
    <t xml:space="preserve"> wayfaringtree</t>
  </si>
  <si>
    <t xml:space="preserve"> softleaf arrowwood</t>
  </si>
  <si>
    <t xml:space="preserve"> Japanese snowball</t>
  </si>
  <si>
    <t xml:space="preserve"> downy arrowwood</t>
  </si>
  <si>
    <t xml:space="preserve"> leatherleaf arrowwood</t>
  </si>
  <si>
    <t xml:space="preserve"> tea viburnum</t>
  </si>
  <si>
    <t xml:space="preserve"> Siebold's arrowwood</t>
  </si>
  <si>
    <t xml:space="preserve"> vetch</t>
  </si>
  <si>
    <t xml:space="preserve"> bird vetch</t>
  </si>
  <si>
    <t xml:space="preserve"> large yellow vetch</t>
  </si>
  <si>
    <t xml:space="preserve"> tiny vetch</t>
  </si>
  <si>
    <t xml:space="preserve"> hairy yellow vetch</t>
  </si>
  <si>
    <t xml:space="preserve"> spring vetch</t>
  </si>
  <si>
    <t xml:space="preserve"> slender vetch</t>
  </si>
  <si>
    <t xml:space="preserve"> purple broad vetch</t>
  </si>
  <si>
    <t xml:space="preserve"> Hungarian vetch</t>
  </si>
  <si>
    <t xml:space="preserve"> wandering vetch</t>
  </si>
  <si>
    <t xml:space="preserve"> bush vetch</t>
  </si>
  <si>
    <t xml:space="preserve"> lentil vetch</t>
  </si>
  <si>
    <t xml:space="preserve"> winter vetch</t>
  </si>
  <si>
    <t xml:space="preserve"> cowpea</t>
  </si>
  <si>
    <t xml:space="preserve"> periwinkle</t>
  </si>
  <si>
    <t xml:space="preserve"> herbaceous periwinkle</t>
  </si>
  <si>
    <t xml:space="preserve"> bigleaf periwinkle</t>
  </si>
  <si>
    <t xml:space="preserve"> common periwinkle</t>
  </si>
  <si>
    <t xml:space="preserve"> violet</t>
  </si>
  <si>
    <t xml:space="preserve"> European field pansy</t>
  </si>
  <si>
    <t xml:space="preserve"> sweet violet</t>
  </si>
  <si>
    <t xml:space="preserve"> early blue violet</t>
  </si>
  <si>
    <t xml:space="preserve"> China violet</t>
  </si>
  <si>
    <t xml:space="preserve"> Peck's violet</t>
  </si>
  <si>
    <t xml:space="preserve"> Selkirk's violet</t>
  </si>
  <si>
    <t xml:space="preserve"> lanceleaf violet</t>
  </si>
  <si>
    <t xml:space="preserve"> johnny jumpup</t>
  </si>
  <si>
    <t xml:space="preserve"> grape</t>
  </si>
  <si>
    <t xml:space="preserve"> wine grape</t>
  </si>
  <si>
    <t xml:space="preserve"> shoestring fern</t>
  </si>
  <si>
    <t xml:space="preserve"> Appalachian shoestring fern</t>
  </si>
  <si>
    <t xml:space="preserve"> barren strawberry</t>
  </si>
  <si>
    <t xml:space="preserve"> Appalachian barren strawberry</t>
  </si>
  <si>
    <t xml:space="preserve"> weigela</t>
  </si>
  <si>
    <t xml:space="preserve"> crimson weigela</t>
  </si>
  <si>
    <t xml:space="preserve"> oldfashioned weigela</t>
  </si>
  <si>
    <t xml:space="preserve"> wisteria</t>
  </si>
  <si>
    <t xml:space="preserve"> Japanese wisteria</t>
  </si>
  <si>
    <t xml:space="preserve"> Chinese wisteria</t>
  </si>
  <si>
    <t xml:space="preserve"> watermeal</t>
  </si>
  <si>
    <t xml:space="preserve"> bogmat</t>
  </si>
  <si>
    <t xml:space="preserve"> cliff fern</t>
  </si>
  <si>
    <t xml:space="preserve"> alpine woodsia</t>
  </si>
  <si>
    <t xml:space="preserve"> smooth woodsia</t>
  </si>
  <si>
    <t xml:space="preserve"> rusty woodsia</t>
  </si>
  <si>
    <t xml:space="preserve"> bluntlobe cliff fern</t>
  </si>
  <si>
    <t xml:space="preserve"> Oregon cliff fern</t>
  </si>
  <si>
    <t xml:space="preserve"> Rocky Mountain woodsia</t>
  </si>
  <si>
    <t xml:space="preserve"> chainfern</t>
  </si>
  <si>
    <t xml:space="preserve"> cocklebur</t>
  </si>
  <si>
    <t xml:space="preserve"> yellowroot</t>
  </si>
  <si>
    <t xml:space="preserve"> beargrass</t>
  </si>
  <si>
    <t xml:space="preserve"> eastern turkeybeard</t>
  </si>
  <si>
    <t xml:space="preserve"> yucca</t>
  </si>
  <si>
    <t xml:space="preserve"> Adam's needle</t>
  </si>
  <si>
    <t xml:space="preserve"> horned pondweed</t>
  </si>
  <si>
    <t xml:space="preserve"> pricklyash</t>
  </si>
  <si>
    <t xml:space="preserve"> corn</t>
  </si>
  <si>
    <t xml:space="preserve"> wildrice</t>
  </si>
  <si>
    <t xml:space="preserve"> zizia</t>
  </si>
  <si>
    <t xml:space="preserve"> beancaper</t>
  </si>
  <si>
    <t>Apera spica-venti</t>
  </si>
  <si>
    <t>Arctostaphylos uva-ursi</t>
  </si>
  <si>
    <t>Asplenium ruta-muraria</t>
  </si>
  <si>
    <t>Asplenium trichomanes-ramosum</t>
  </si>
  <si>
    <t>Athyrium filix-femina</t>
  </si>
  <si>
    <t>Atropa bella-donna</t>
  </si>
  <si>
    <t>Capsella bursa-pastoris</t>
  </si>
  <si>
    <t>Carex crus-corvi</t>
  </si>
  <si>
    <t>Carex merritt-fernaldii</t>
  </si>
  <si>
    <t>Carex novae-angliae</t>
  </si>
  <si>
    <t>Chenopodium bonus-henricus</t>
  </si>
  <si>
    <t>Coix lacryma-jobi</t>
  </si>
  <si>
    <t>Crataegus crus-galli</t>
  </si>
  <si>
    <t>Dryopteris filix-mas</t>
  </si>
  <si>
    <t>Echinochloa crus-galli</t>
  </si>
  <si>
    <t>Eupatorium leucolepis var. novae-angliae</t>
  </si>
  <si>
    <t>Hyacinthoides non-scripta</t>
  </si>
  <si>
    <t>Hydrocharis morsus-ranae</t>
  </si>
  <si>
    <t>Hypericum crux-andreae</t>
  </si>
  <si>
    <t>Ipomoea pes-caprae</t>
  </si>
  <si>
    <t>Lychnis flos-cuculi</t>
  </si>
  <si>
    <t>Ribes uva-crispa</t>
  </si>
  <si>
    <t>Salix uva-ursi</t>
  </si>
  <si>
    <t>Scandix pecten-veneris</t>
  </si>
  <si>
    <t>Schoenoplectus novae-angliae</t>
  </si>
  <si>
    <t>Silene coeli-rosa</t>
  </si>
  <si>
    <t>Silphium terebinthinaceum var. luciae-brauniae</t>
  </si>
  <si>
    <t>Solidago uliginosa var. terrae-novae</t>
  </si>
  <si>
    <t>Symphyotrichum novae-angliae</t>
  </si>
  <si>
    <t>Symphyotrichum novi-belgii</t>
  </si>
  <si>
    <t>Taeniatherum caput-medusae</t>
  </si>
  <si>
    <t>Vaccinium vitis-idaea</t>
  </si>
  <si>
    <t>Veronica anagallis-aquatica</t>
  </si>
  <si>
    <t>Viola novae-angliae</t>
  </si>
  <si>
    <t xml:space="preserve"> sweet-Nancy</t>
  </si>
  <si>
    <t xml:space="preserve"> love-lies-bleeding</t>
  </si>
  <si>
    <t xml:space="preserve"> Prince-of-Wales feather</t>
  </si>
  <si>
    <t xml:space="preserve"> small-leaf pussytoes</t>
  </si>
  <si>
    <t xml:space="preserve"> oval-leaf milkweed</t>
  </si>
  <si>
    <t xml:space="preserve"> German-madwort</t>
  </si>
  <si>
    <t xml:space="preserve"> pagoda-plant</t>
  </si>
  <si>
    <t xml:space="preserve"> downy pagoda-plant</t>
  </si>
  <si>
    <t xml:space="preserve"> water-starwort</t>
  </si>
  <si>
    <t xml:space="preserve"> different-spike sedge</t>
  </si>
  <si>
    <t xml:space="preserve"> long-stolon sedge</t>
  </si>
  <si>
    <t xml:space="preserve"> grass-like sedge</t>
  </si>
  <si>
    <t xml:space="preserve"> flat-spiked sedge</t>
  </si>
  <si>
    <t xml:space="preserve"> American star-thistle</t>
  </si>
  <si>
    <t xml:space="preserve"> rough star-thistle</t>
  </si>
  <si>
    <t xml:space="preserve"> red star-thistle</t>
  </si>
  <si>
    <t xml:space="preserve"> Maltese star-thistle</t>
  </si>
  <si>
    <t xml:space="preserve"> yellow star-thistle</t>
  </si>
  <si>
    <t xml:space="preserve"> mouse-ear chickweed</t>
  </si>
  <si>
    <t xml:space="preserve"> star-mustard</t>
  </si>
  <si>
    <t xml:space="preserve"> cancer-root</t>
  </si>
  <si>
    <t xml:space="preserve"> American cancer-root</t>
  </si>
  <si>
    <t xml:space="preserve"> knight's-spur</t>
  </si>
  <si>
    <t xml:space="preserve"> doubtful knight's-spur</t>
  </si>
  <si>
    <t xml:space="preserve"> Oriental knight's-spur</t>
  </si>
  <si>
    <t xml:space="preserve"> royal knight's-spur</t>
  </si>
  <si>
    <t xml:space="preserve"> swallow-wort</t>
  </si>
  <si>
    <t xml:space="preserve"> Louise's swallow-wort</t>
  </si>
  <si>
    <t xml:space="preserve"> European swallow-wort</t>
  </si>
  <si>
    <t xml:space="preserve"> white swallow-wort</t>
  </si>
  <si>
    <t xml:space="preserve"> hairy small-leaf ticktrefoil</t>
  </si>
  <si>
    <t xml:space="preserve"> smooth small-leaf ticktrefoil</t>
  </si>
  <si>
    <t xml:space="preserve"> pride-of-Rochester</t>
  </si>
  <si>
    <t xml:space="preserve"> fuzzy pride-of-Rochester</t>
  </si>
  <si>
    <t xml:space="preserve"> cornel-leaf whitetop</t>
  </si>
  <si>
    <t xml:space="preserve"> dwarf morning-glory</t>
  </si>
  <si>
    <t xml:space="preserve"> shaggy dwarf morning-glory</t>
  </si>
  <si>
    <t xml:space="preserve"> umbrella-sedge</t>
  </si>
  <si>
    <t xml:space="preserve"> professor-weed</t>
  </si>
  <si>
    <t xml:space="preserve"> bird's-eye gilia</t>
  </si>
  <si>
    <t xml:space="preserve"> baby's-breath</t>
  </si>
  <si>
    <t xml:space="preserve"> sharpleaf baby's-breath</t>
  </si>
  <si>
    <t xml:space="preserve"> showy baby's-breath</t>
  </si>
  <si>
    <t xml:space="preserve"> low baby's-breath</t>
  </si>
  <si>
    <t xml:space="preserve"> Turkish baby's-breath</t>
  </si>
  <si>
    <t xml:space="preserve"> garden baby's-breath</t>
  </si>
  <si>
    <t xml:space="preserve"> mare's-tail</t>
  </si>
  <si>
    <t xml:space="preserve"> star-grass</t>
  </si>
  <si>
    <t xml:space="preserve"> touch-me-not</t>
  </si>
  <si>
    <t xml:space="preserve"> Balfour's touch-me-not</t>
  </si>
  <si>
    <t xml:space="preserve"> morning-glory</t>
  </si>
  <si>
    <t xml:space="preserve"> standing-cypress</t>
  </si>
  <si>
    <t xml:space="preserve"> water-willow</t>
  </si>
  <si>
    <t xml:space="preserve"> licorice-root</t>
  </si>
  <si>
    <t xml:space="preserve"> primrose-willow</t>
  </si>
  <si>
    <t xml:space="preserve"> desert-thorn</t>
  </si>
  <si>
    <t xml:space="preserve"> Chinese desert-thorn</t>
  </si>
  <si>
    <t xml:space="preserve"> adder's-mouth orchid</t>
  </si>
  <si>
    <t xml:space="preserve"> Bayard's adder's-mouth orchid</t>
  </si>
  <si>
    <t xml:space="preserve"> little bur-clover</t>
  </si>
  <si>
    <t xml:space="preserve"> littleleaf sensitive-briar</t>
  </si>
  <si>
    <t xml:space="preserve"> Nuttall's sensitive-briar</t>
  </si>
  <si>
    <t xml:space="preserve"> wall-lettuce</t>
  </si>
  <si>
    <t xml:space="preserve"> forget-me-not</t>
  </si>
  <si>
    <t xml:space="preserve"> strict forget-me-not</t>
  </si>
  <si>
    <t xml:space="preserve"> pond-lily</t>
  </si>
  <si>
    <t xml:space="preserve"> soft-hair marbleseed</t>
  </si>
  <si>
    <t xml:space="preserve"> devil's-tongue</t>
  </si>
  <si>
    <t xml:space="preserve"> leather-root</t>
  </si>
  <si>
    <t xml:space="preserve"> French-grass</t>
  </si>
  <si>
    <t xml:space="preserve"> bird's-foot</t>
  </si>
  <si>
    <t xml:space="preserve"> common bird's-foot</t>
  </si>
  <si>
    <t xml:space="preserve"> owl's-clover</t>
  </si>
  <si>
    <t xml:space="preserve"> strawberry-tomato</t>
  </si>
  <si>
    <t xml:space="preserve"> balloon-flower</t>
  </si>
  <si>
    <t xml:space="preserve"> Jacob's-ladder</t>
  </si>
  <si>
    <t xml:space="preserve"> balm-of-Gilead</t>
  </si>
  <si>
    <t xml:space="preserve"> unicorn-plant</t>
  </si>
  <si>
    <t xml:space="preserve"> drops-of-gold</t>
  </si>
  <si>
    <t xml:space="preserve"> rabbit-tobacco</t>
  </si>
  <si>
    <t xml:space="preserve"> Douglas-fir</t>
  </si>
  <si>
    <t xml:space="preserve"> rannoch-rush</t>
  </si>
  <si>
    <t xml:space="preserve"> scorpion's-tail</t>
  </si>
  <si>
    <t xml:space="preserve"> prickly scorpion's-tail</t>
  </si>
  <si>
    <t xml:space="preserve"> little-leaf angelica</t>
  </si>
  <si>
    <t xml:space="preserve"> plumeless saw-wort</t>
  </si>
  <si>
    <t xml:space="preserve"> Dyer's plumeless saw-wort</t>
  </si>
  <si>
    <t xml:space="preserve"> blue-eyed grass</t>
  </si>
  <si>
    <t xml:space="preserve"> prairie blue-eyed grass</t>
  </si>
  <si>
    <t xml:space="preserve"> bur-reed</t>
  </si>
  <si>
    <t xml:space="preserve"> big-sage</t>
  </si>
  <si>
    <t xml:space="preserve"> diamond-flowers</t>
  </si>
  <si>
    <t xml:space="preserve"> four-nerve daisy</t>
  </si>
  <si>
    <t xml:space="preserve"> meadow-rue</t>
  </si>
  <si>
    <t xml:space="preserve"> columbine meadow-rue</t>
  </si>
  <si>
    <t xml:space="preserve"> Jack-go-to-bed-at-noon</t>
  </si>
  <si>
    <t xml:space="preserve"> Venus' looking-glass</t>
  </si>
  <si>
    <t xml:space="preserve"> slimpod Venus' looking-glass</t>
  </si>
  <si>
    <t xml:space="preserve"> horse-gentian</t>
  </si>
  <si>
    <t xml:space="preserve"> orangefruit horse-gentian</t>
  </si>
  <si>
    <t xml:space="preserve"> nettle-leaf mullein</t>
  </si>
  <si>
    <t xml:space="preserve"> bent-foot speedwell</t>
  </si>
  <si>
    <t>FAC-Neutral</t>
  </si>
  <si>
    <t xml:space="preserve"> Syrian beancaper</t>
  </si>
  <si>
    <t>Red Parent Material (F21)</t>
  </si>
  <si>
    <t>1 - Rapid Test for Hydrophytic Vegetation</t>
  </si>
  <si>
    <t>2 - Dominance Test is &gt;50%</t>
  </si>
  <si>
    <r>
      <t>3 - Prevalence Index is ≤3.0</t>
    </r>
    <r>
      <rPr>
        <vertAlign val="superscript"/>
        <sz val="8"/>
        <rFont val="Arial"/>
        <family val="2"/>
      </rPr>
      <t>1</t>
    </r>
  </si>
  <si>
    <r>
      <t>Sapling/shrub</t>
    </r>
    <r>
      <rPr>
        <sz val="8"/>
        <rFont val="Arial"/>
        <family val="2"/>
      </rPr>
      <t xml:space="preserve"> – Woody plants less than 3 in. DBH and greater than or equal to 3.28 ft (1 m) tall.</t>
    </r>
  </si>
  <si>
    <r>
      <t>4 - Morphological Adaptations</t>
    </r>
    <r>
      <rPr>
        <vertAlign val="superscript"/>
        <sz val="8"/>
        <rFont val="Arial"/>
        <family val="2"/>
      </rPr>
      <t xml:space="preserve">1 </t>
    </r>
    <r>
      <rPr>
        <sz val="8"/>
        <rFont val="Arial"/>
        <family val="2"/>
      </rPr>
      <t>(Provide supporting</t>
    </r>
  </si>
  <si>
    <t xml:space="preserve">WETLAND DETERMINATION DATA FORM – Northcentral and Northeast Region </t>
  </si>
  <si>
    <t>SUMMARY OF FINDINGS – Attach site map showing sampling point locations, transects, important features, etc.</t>
  </si>
  <si>
    <r>
      <t>High Chroma Sands (S11) (</t>
    </r>
    <r>
      <rPr>
        <b/>
        <sz val="8"/>
        <rFont val="Arial"/>
        <family val="2"/>
      </rPr>
      <t>LRR K, L)</t>
    </r>
  </si>
  <si>
    <t>Checks in column 2 in Master Soil List to see if depleted matrix at 60% matrix, if not it checks column 3 with 2% prominent or distinct redox.  It calculates layer depth if TRUE in either case.</t>
  </si>
  <si>
    <t>High Chroma Sands (S11)</t>
  </si>
  <si>
    <t>Checks DE if any qualifying layers are above the current layer</t>
  </si>
  <si>
    <t>Checks if the qualifying surface layer is mineral.</t>
  </si>
  <si>
    <t>FD18 checks for TRUE in FI, then checks if there is a possible combinations of indicators if FC18 is blank and a TRUE exists in FG</t>
  </si>
  <si>
    <t>DP35 checks if Dark Surface conditions exist without thickness, then checks if both indicators have started, and then checks if the combination thickness meets the conditions.</t>
  </si>
  <si>
    <t>DI35 checks if Dark Surface conditions exist without thickness, then checks if both indicators have started, and then checks if the combination thickness meets the conditions.</t>
  </si>
  <si>
    <t>Marl (F10)</t>
  </si>
  <si>
    <t>Checks for loamy/clayey soil, then if it meets conditions</t>
  </si>
  <si>
    <r>
      <t>Marl (F10) (</t>
    </r>
    <r>
      <rPr>
        <b/>
        <sz val="8"/>
        <rFont val="Arial"/>
        <family val="2"/>
      </rPr>
      <t>LRR K, L</t>
    </r>
    <r>
      <rPr>
        <sz val="8"/>
        <rFont val="Arial"/>
        <family val="2"/>
      </rPr>
      <t>)</t>
    </r>
  </si>
  <si>
    <t>7.5R</t>
  </si>
  <si>
    <t>Boxes checked ?C</t>
  </si>
  <si>
    <t>D</t>
  </si>
  <si>
    <t>RM</t>
  </si>
  <si>
    <t>CS</t>
  </si>
  <si>
    <t>C</t>
  </si>
  <si>
    <t>Median thickness of qualifying layers in DJ</t>
  </si>
  <si>
    <t>Layer thickness for any qualifying layers</t>
  </si>
  <si>
    <t>BZ35 checks if Dark Surface conditions exist without thickness, then checks if both indicators have started, and then checks if the combination thickness meets the conditions.</t>
  </si>
  <si>
    <t>Checks for qualifying sand in layer above at the proper thickness, then checks if current layer is sand and has chroma &lt;=2</t>
  </si>
  <si>
    <t>Checks for qualifying sand in layer above without thickness (for combination indicators), then checks if current layer is sand and has chroma &lt;=2</t>
  </si>
  <si>
    <t>Calculates layers that are loamy/clayey, 7.5YR or redder hue, value and chroma &lt;=4 with 10% redox concentrations or depletions</t>
  </si>
  <si>
    <t>Checks if there is a qualifying redox depletions in the same row and then checks if the redox depletions &gt;=10%.  Else, it looks down the same layer (same start depth) and determines if there is a TRUE in the same layer.</t>
  </si>
  <si>
    <t>Checks in columns 2 and 4 in Master Soil List to see if depleted matrix or gleyed matrix at 60% matrix, if not it checks column 3 with 2% prominent or distinct redox.  It calculates layer depth if TRUE in either case.</t>
  </si>
  <si>
    <t>Redox Type</t>
  </si>
  <si>
    <t>Redox Location</t>
  </si>
  <si>
    <t>PL</t>
  </si>
  <si>
    <t>M</t>
  </si>
  <si>
    <t>NCNE</t>
  </si>
  <si>
    <t>NCGL</t>
  </si>
  <si>
    <t xml:space="preserve"> Balsam Fir</t>
  </si>
  <si>
    <t>Abies fraseri</t>
  </si>
  <si>
    <t xml:space="preserve"> Fraser's Fir</t>
  </si>
  <si>
    <t xml:space="preserve"> Velvetleaf</t>
  </si>
  <si>
    <t xml:space="preserve"> Slender Three-Seed-Mercury</t>
  </si>
  <si>
    <t xml:space="preserve"> Common Three-Seed-Mercury</t>
  </si>
  <si>
    <t xml:space="preserve"> Virginia Three-Seed-Mercury</t>
  </si>
  <si>
    <t>Acer circinatum</t>
  </si>
  <si>
    <t xml:space="preserve"> Vine Maple</t>
  </si>
  <si>
    <t xml:space="preserve"> Ash-Leaf Maple</t>
  </si>
  <si>
    <t xml:space="preserve"> Black Maple</t>
  </si>
  <si>
    <t xml:space="preserve"> Striped Maple</t>
  </si>
  <si>
    <t xml:space="preserve"> Norway Maple</t>
  </si>
  <si>
    <t xml:space="preserve"> Red Maple</t>
  </si>
  <si>
    <t xml:space="preserve"> Silver Maple</t>
  </si>
  <si>
    <t xml:space="preserve"> Sugar Maple</t>
  </si>
  <si>
    <t xml:space="preserve"> Mountain Maple</t>
  </si>
  <si>
    <t xml:space="preserve"> Common Yarrow</t>
  </si>
  <si>
    <t xml:space="preserve"> Pearl Yarrow</t>
  </si>
  <si>
    <t xml:space="preserve"> Indian Rice Grass</t>
  </si>
  <si>
    <t xml:space="preserve"> Several-Vein Sweetflag</t>
  </si>
  <si>
    <t xml:space="preserve"> Single-Vein Sweetflag</t>
  </si>
  <si>
    <t xml:space="preserve"> White Baneberry</t>
  </si>
  <si>
    <t xml:space="preserve"> Red Baneberry</t>
  </si>
  <si>
    <t xml:space="preserve"> Aleutian Maidenhair</t>
  </si>
  <si>
    <t xml:space="preserve"> Northern Maidenhair</t>
  </si>
  <si>
    <t xml:space="preserve"> Muskroot</t>
  </si>
  <si>
    <t xml:space="preserve"> Bishop's Goutweed</t>
  </si>
  <si>
    <t xml:space="preserve"> Yellow Buckeye</t>
  </si>
  <si>
    <t xml:space="preserve"> Ohio Buckeye</t>
  </si>
  <si>
    <t xml:space="preserve"> Tall False Foxglove</t>
  </si>
  <si>
    <t xml:space="preserve"> Beach False Foxglove</t>
  </si>
  <si>
    <t xml:space="preserve"> Saltmarsh False Foxglove</t>
  </si>
  <si>
    <t xml:space="preserve"> Small-Flower False Foxglove</t>
  </si>
  <si>
    <t xml:space="preserve"> Purple False Foxglove</t>
  </si>
  <si>
    <t xml:space="preserve"> Skinner's False Foxglove</t>
  </si>
  <si>
    <t xml:space="preserve"> Slender-Leaf False Foxglove</t>
  </si>
  <si>
    <t>Agarista populifolia</t>
  </si>
  <si>
    <t xml:space="preserve"> Florida-Hobblebush</t>
  </si>
  <si>
    <t xml:space="preserve"> Yellow Giant-Hyssop</t>
  </si>
  <si>
    <t xml:space="preserve"> White Snakeroot</t>
  </si>
  <si>
    <t xml:space="preserve"> Tropical Whiteweed</t>
  </si>
  <si>
    <t xml:space="preserve"> Bluemink</t>
  </si>
  <si>
    <t xml:space="preserve"> Pale Goat-Chicory</t>
  </si>
  <si>
    <t xml:space="preserve"> Tall Hairy Grooveburr</t>
  </si>
  <si>
    <t xml:space="preserve"> Harvestlice</t>
  </si>
  <si>
    <t xml:space="preserve"> Beaked Grooveburr</t>
  </si>
  <si>
    <t xml:space="preserve"> Woodland Grooveburr</t>
  </si>
  <si>
    <t xml:space="preserve"> Velvet Bent</t>
  </si>
  <si>
    <t xml:space="preserve"> Colonial Bent</t>
  </si>
  <si>
    <t xml:space="preserve"> Elliott's Bent</t>
  </si>
  <si>
    <t xml:space="preserve"> Spiked Bent</t>
  </si>
  <si>
    <t xml:space="preserve"> Black Bent</t>
  </si>
  <si>
    <t xml:space="preserve"> Winter Bent</t>
  </si>
  <si>
    <t xml:space="preserve"> Northern Bent</t>
  </si>
  <si>
    <t xml:space="preserve"> Seashore Bent</t>
  </si>
  <si>
    <t xml:space="preserve"> Upland Bent</t>
  </si>
  <si>
    <t xml:space="preserve"> Rough Bent</t>
  </si>
  <si>
    <t xml:space="preserve"> Spreading Bent</t>
  </si>
  <si>
    <t xml:space="preserve"> Tree-of-Heaven</t>
  </si>
  <si>
    <t xml:space="preserve"> Common Silver-Hair Grass</t>
  </si>
  <si>
    <t xml:space="preserve"> White Colicroot</t>
  </si>
  <si>
    <t xml:space="preserve"> Narrow-Leaf Water-Plantain</t>
  </si>
  <si>
    <t xml:space="preserve"> American Water-Plantain</t>
  </si>
  <si>
    <t xml:space="preserve"> Northern Water-Plantain</t>
  </si>
  <si>
    <t xml:space="preserve"> Garlic-Mustard</t>
  </si>
  <si>
    <t xml:space="preserve"> Meadow Garlic</t>
  </si>
  <si>
    <t xml:space="preserve"> Nodding Onion</t>
  </si>
  <si>
    <t xml:space="preserve"> Wild Chives</t>
  </si>
  <si>
    <t xml:space="preserve"> Ramp</t>
  </si>
  <si>
    <t xml:space="preserve"> Crow Garlic</t>
  </si>
  <si>
    <t>Allium X proliferum</t>
  </si>
  <si>
    <t xml:space="preserve"> European Alder</t>
  </si>
  <si>
    <t xml:space="preserve"> Speckled Alder</t>
  </si>
  <si>
    <t xml:space="preserve"> Brookside Alder</t>
  </si>
  <si>
    <t xml:space="preserve"> Sitka Alder</t>
  </si>
  <si>
    <t xml:space="preserve"> Short-Awn Meadow-Foxtail</t>
  </si>
  <si>
    <t xml:space="preserve"> Tufted Meadow-Foxtail</t>
  </si>
  <si>
    <t xml:space="preserve"> Marsh Meadow-Foxtail</t>
  </si>
  <si>
    <t xml:space="preserve"> Slender Meadow-Foxtail</t>
  </si>
  <si>
    <t xml:space="preserve"> Field Meadow-Foxtail</t>
  </si>
  <si>
    <t xml:space="preserve"> Common Marsh-Mallow</t>
  </si>
  <si>
    <t xml:space="preserve"> Tumbleweed</t>
  </si>
  <si>
    <t xml:space="preserve"> Sandhill Amaranth</t>
  </si>
  <si>
    <t xml:space="preserve"> Mat Amaranth</t>
  </si>
  <si>
    <t xml:space="preserve"> Purple Amaranth</t>
  </si>
  <si>
    <t xml:space="preserve"> Tidal-Marsh Amaranth</t>
  </si>
  <si>
    <t xml:space="preserve"> Italian-Spinach</t>
  </si>
  <si>
    <t xml:space="preserve"> Careless Weed</t>
  </si>
  <si>
    <t xml:space="preserve"> Seaside Amaranth</t>
  </si>
  <si>
    <t xml:space="preserve"> Red-Root</t>
  </si>
  <si>
    <t xml:space="preserve"> Spiny Amaranth</t>
  </si>
  <si>
    <t xml:space="preserve"> Joseph's-Coat</t>
  </si>
  <si>
    <t xml:space="preserve"> Rough-Fruit Amaranth</t>
  </si>
  <si>
    <t xml:space="preserve"> Slender Amaranth</t>
  </si>
  <si>
    <t xml:space="preserve"> Annual Ragweed</t>
  </si>
  <si>
    <t xml:space="preserve"> Perennial Ragweed</t>
  </si>
  <si>
    <t xml:space="preserve"> Great Ragweed</t>
  </si>
  <si>
    <t xml:space="preserve"> Saskatoon Service-Berry</t>
  </si>
  <si>
    <t xml:space="preserve"> Downy Service-Berry</t>
  </si>
  <si>
    <t xml:space="preserve"> Oblong-Fruit Service-Berry</t>
  </si>
  <si>
    <t xml:space="preserve"> Canadian Service-Berry</t>
  </si>
  <si>
    <t xml:space="preserve"> Nantucket Service-Berry</t>
  </si>
  <si>
    <t xml:space="preserve"> Running Service-Berry</t>
  </si>
  <si>
    <t xml:space="preserve"> Round-Leaf Orchid</t>
  </si>
  <si>
    <t xml:space="preserve"> Flypoison</t>
  </si>
  <si>
    <t xml:space="preserve"> Valley Redstem</t>
  </si>
  <si>
    <t xml:space="preserve"> Pink Redstem</t>
  </si>
  <si>
    <t xml:space="preserve"> Grand Redstem</t>
  </si>
  <si>
    <t xml:space="preserve"> European Beach Grass</t>
  </si>
  <si>
    <t xml:space="preserve"> American Beach Grass</t>
  </si>
  <si>
    <t xml:space="preserve"> False Indigo-Bush</t>
  </si>
  <si>
    <t xml:space="preserve"> Fragrant Indigo-Bush</t>
  </si>
  <si>
    <t xml:space="preserve"> Peppervine</t>
  </si>
  <si>
    <t xml:space="preserve"> Heart-Leaf Peppervine</t>
  </si>
  <si>
    <t xml:space="preserve"> American Hog-Peanut</t>
  </si>
  <si>
    <t xml:space="preserve"> Blue Maiden-Cane</t>
  </si>
  <si>
    <t xml:space="preserve"> Woolly-Breeches</t>
  </si>
  <si>
    <t>Amsonia illustris</t>
  </si>
  <si>
    <t xml:space="preserve"> Eastern Bluestar</t>
  </si>
  <si>
    <t xml:space="preserve"> Bog-Rosemary</t>
  </si>
  <si>
    <t xml:space="preserve"> Big Bluestem</t>
  </si>
  <si>
    <t xml:space="preserve"> Bushy Bluestem</t>
  </si>
  <si>
    <t xml:space="preserve"> Broom-Sedge</t>
  </si>
  <si>
    <t xml:space="preserve"> Western Rock-Jasmine</t>
  </si>
  <si>
    <t xml:space="preserve"> Pygmy-Flower Rock-Jasmine</t>
  </si>
  <si>
    <t xml:space="preserve"> Round-Leaf Thimbleweed</t>
  </si>
  <si>
    <t xml:space="preserve"> Nightcaps</t>
  </si>
  <si>
    <t xml:space="preserve"> Tall Thimbleweed</t>
  </si>
  <si>
    <t xml:space="preserve"> Purple-Stem Angelica</t>
  </si>
  <si>
    <t xml:space="preserve"> Seacoast Angelica</t>
  </si>
  <si>
    <t xml:space="preserve"> Crested Anoda</t>
  </si>
  <si>
    <t xml:space="preserve"> Field Pussytoes</t>
  </si>
  <si>
    <t xml:space="preserve"> Stinking Chamomile</t>
  </si>
  <si>
    <t xml:space="preserve"> Large Sweet Vernal Grass</t>
  </si>
  <si>
    <t xml:space="preserve"> Mountain False Deathcamas</t>
  </si>
  <si>
    <t xml:space="preserve"> Groundnut</t>
  </si>
  <si>
    <t xml:space="preserve"> Adam-and-Eve</t>
  </si>
  <si>
    <t xml:space="preserve"> Spreading Dogbane</t>
  </si>
  <si>
    <t xml:space="preserve"> Indian-Hemp</t>
  </si>
  <si>
    <t>Apocynum X floribundum</t>
  </si>
  <si>
    <t xml:space="preserve"> Red Columbine</t>
  </si>
  <si>
    <t xml:space="preserve"> Lyre-Leaf Thalecress</t>
  </si>
  <si>
    <t xml:space="preserve"> Alpine Eared Rockcress</t>
  </si>
  <si>
    <t xml:space="preserve"> Hairy Eared Rockcress</t>
  </si>
  <si>
    <t>Arabis X divaricarpa</t>
  </si>
  <si>
    <t xml:space="preserve"> Wild Sarsaparilla</t>
  </si>
  <si>
    <t xml:space="preserve"> American Spikenard</t>
  </si>
  <si>
    <t xml:space="preserve"> Devil's-Walkingstick</t>
  </si>
  <si>
    <t>Arctanthemum arcticum</t>
  </si>
  <si>
    <t xml:space="preserve"> Arctic Daisy</t>
  </si>
  <si>
    <t xml:space="preserve"> Lesser Burrdock</t>
  </si>
  <si>
    <t xml:space="preserve"> Red Bearberry</t>
  </si>
  <si>
    <t xml:space="preserve"> Thyme-Leaf Sandwort</t>
  </si>
  <si>
    <t xml:space="preserve"> Dragon's-Mouth</t>
  </si>
  <si>
    <t xml:space="preserve"> Greendragon</t>
  </si>
  <si>
    <t xml:space="preserve"> Jack-in-the-Pulpit</t>
  </si>
  <si>
    <t xml:space="preserve"> Church-Mouse Three-Awn</t>
  </si>
  <si>
    <t xml:space="preserve"> Red Three-Awn</t>
  </si>
  <si>
    <t xml:space="preserve"> Arrow-Feather Three-Awn</t>
  </si>
  <si>
    <t xml:space="preserve"> Sea Thrift</t>
  </si>
  <si>
    <t xml:space="preserve"> Lance-Leaf Leopardbane</t>
  </si>
  <si>
    <t xml:space="preserve"> Cordilleran Leopardbane</t>
  </si>
  <si>
    <t xml:space="preserve"> Groove-Stem Indian-Plantain</t>
  </si>
  <si>
    <t xml:space="preserve"> Tall Oat Grass</t>
  </si>
  <si>
    <t xml:space="preserve"> Annual Wormwood</t>
  </si>
  <si>
    <t xml:space="preserve"> Biennial Wormwood</t>
  </si>
  <si>
    <t xml:space="preserve"> White Sagebrush</t>
  </si>
  <si>
    <t xml:space="preserve"> Oldwoman</t>
  </si>
  <si>
    <t xml:space="preserve"> Common Wormwood</t>
  </si>
  <si>
    <t xml:space="preserve"> Small Carp Grass</t>
  </si>
  <si>
    <t xml:space="preserve"> Bride's-Feathers</t>
  </si>
  <si>
    <t xml:space="preserve"> Canadian Wild Ginger</t>
  </si>
  <si>
    <t xml:space="preserve"> Poke Milkweed</t>
  </si>
  <si>
    <t xml:space="preserve"> Swamp Milkweed</t>
  </si>
  <si>
    <t xml:space="preserve"> Aquatic Milkweed</t>
  </si>
  <si>
    <t xml:space="preserve"> Purple Milkweed</t>
  </si>
  <si>
    <t xml:space="preserve"> Red Milkweed</t>
  </si>
  <si>
    <t xml:space="preserve"> Showy Milkweed</t>
  </si>
  <si>
    <t xml:space="preserve"> Common Milkweed</t>
  </si>
  <si>
    <t xml:space="preserve"> Red-Ring Milkweed</t>
  </si>
  <si>
    <t xml:space="preserve"> Whorled Milkweed</t>
  </si>
  <si>
    <t xml:space="preserve"> Common Pawpaw</t>
  </si>
  <si>
    <t xml:space="preserve"> Asparagus</t>
  </si>
  <si>
    <t xml:space="preserve"> German-Madwort</t>
  </si>
  <si>
    <t xml:space="preserve"> Ebony Spleenwort</t>
  </si>
  <si>
    <t xml:space="preserve"> Maidenhair Spleenwort</t>
  </si>
  <si>
    <t xml:space="preserve"> Cock's-Head</t>
  </si>
  <si>
    <t xml:space="preserve"> Alpine Milk-Vetch</t>
  </si>
  <si>
    <t xml:space="preserve"> Canadian Milk-Vetch</t>
  </si>
  <si>
    <t xml:space="preserve"> Elegant Milk-Vetch</t>
  </si>
  <si>
    <t xml:space="preserve"> Cooper's Milk-Vetch</t>
  </si>
  <si>
    <t xml:space="preserve"> Robbins' Milk-Vetch</t>
  </si>
  <si>
    <t xml:space="preserve"> Silverscale</t>
  </si>
  <si>
    <t xml:space="preserve"> Crested Saltbush</t>
  </si>
  <si>
    <t>Atriplex dioica</t>
  </si>
  <si>
    <t xml:space="preserve"> Saline Saltbush</t>
  </si>
  <si>
    <t xml:space="preserve"> Scotland Orache</t>
  </si>
  <si>
    <t xml:space="preserve"> Garden Orache</t>
  </si>
  <si>
    <t xml:space="preserve"> Halberd-Leaf Orache</t>
  </si>
  <si>
    <t xml:space="preserve"> Hastate Orache</t>
  </si>
  <si>
    <t xml:space="preserve"> Tumbling Orache</t>
  </si>
  <si>
    <t xml:space="preserve"> Oat</t>
  </si>
  <si>
    <t xml:space="preserve"> black oats</t>
  </si>
  <si>
    <t>Azolla microphylla</t>
  </si>
  <si>
    <t xml:space="preserve"> Mexican Mosquito Fern</t>
  </si>
  <si>
    <t xml:space="preserve"> Groundseltree</t>
  </si>
  <si>
    <t xml:space="preserve"> Disk Water-Hyssop</t>
  </si>
  <si>
    <t xml:space="preserve"> White Wild Indigo</t>
  </si>
  <si>
    <t xml:space="preserve"> American Yellow-Rocket</t>
  </si>
  <si>
    <t xml:space="preserve"> Garden Yellow-Rocket</t>
  </si>
  <si>
    <t xml:space="preserve"> Twining Screwstem</t>
  </si>
  <si>
    <t xml:space="preserve"> Yellow Screwstem</t>
  </si>
  <si>
    <t xml:space="preserve"> Hairy Smotherweed</t>
  </si>
  <si>
    <t xml:space="preserve"> Five-Horn Smotherweed</t>
  </si>
  <si>
    <t xml:space="preserve"> Mexican-Fireweed</t>
  </si>
  <si>
    <t xml:space="preserve"> American Slough Grass</t>
  </si>
  <si>
    <t xml:space="preserve"> Japanese Barberry</t>
  </si>
  <si>
    <t xml:space="preserve"> European Barberry</t>
  </si>
  <si>
    <t xml:space="preserve"> Cut-Leaf-Water-Parsnip</t>
  </si>
  <si>
    <t xml:space="preserve"> Yellow Birch</t>
  </si>
  <si>
    <t xml:space="preserve"> Resin Birch</t>
  </si>
  <si>
    <t xml:space="preserve"> Sweet Birch</t>
  </si>
  <si>
    <t xml:space="preserve"> Murray's Birch</t>
  </si>
  <si>
    <t xml:space="preserve"> River Birch</t>
  </si>
  <si>
    <t xml:space="preserve"> Paper Birch</t>
  </si>
  <si>
    <t xml:space="preserve"> European Weeping Birch</t>
  </si>
  <si>
    <t xml:space="preserve"> Gray Birch</t>
  </si>
  <si>
    <t xml:space="preserve"> Downy Birch</t>
  </si>
  <si>
    <t xml:space="preserve"> Bog Birch</t>
  </si>
  <si>
    <t>Betula X purpusii</t>
  </si>
  <si>
    <t>Betula X sandbergii</t>
  </si>
  <si>
    <t xml:space="preserve"> Bearded Beggarticks</t>
  </si>
  <si>
    <t xml:space="preserve"> Beck's Water-Marigold</t>
  </si>
  <si>
    <t xml:space="preserve"> Delmarva Beggarticks</t>
  </si>
  <si>
    <t xml:space="preserve"> Spanish-Needles</t>
  </si>
  <si>
    <t xml:space="preserve"> Nodding Burr-Marigold</t>
  </si>
  <si>
    <t xml:space="preserve"> Small Beggarticks</t>
  </si>
  <si>
    <t xml:space="preserve"> Eaton's Beggarticks</t>
  </si>
  <si>
    <t xml:space="preserve"> Devil's-Pitchfork</t>
  </si>
  <si>
    <t xml:space="preserve"> Connecticut Beggarticks</t>
  </si>
  <si>
    <t xml:space="preserve"> Estuary Beggarticks</t>
  </si>
  <si>
    <t xml:space="preserve"> Smooth Beggarticks</t>
  </si>
  <si>
    <t xml:space="preserve"> Hairy Beggarticks</t>
  </si>
  <si>
    <t xml:space="preserve"> Slim-Lobe Beggarticks</t>
  </si>
  <si>
    <t xml:space="preserve"> Crowned Beggarticks</t>
  </si>
  <si>
    <t xml:space="preserve"> Three-Lobe Beggarticks</t>
  </si>
  <si>
    <t xml:space="preserve"> Tall Beggarticks</t>
  </si>
  <si>
    <t>Bistorta officinalis</t>
  </si>
  <si>
    <t xml:space="preserve"> Meadow Bistort</t>
  </si>
  <si>
    <t xml:space="preserve"> Serpent-Grass</t>
  </si>
  <si>
    <t xml:space="preserve"> Hairy Pagoda-Plant</t>
  </si>
  <si>
    <t>Boechera grahamii</t>
  </si>
  <si>
    <t>Boechera holboellii</t>
  </si>
  <si>
    <t>Boechera shortii</t>
  </si>
  <si>
    <t xml:space="preserve"> Short's Rockcress</t>
  </si>
  <si>
    <t>Boechera stricta</t>
  </si>
  <si>
    <t xml:space="preserve"> Canadian Rockcress</t>
  </si>
  <si>
    <t xml:space="preserve"> Small-Spike False Nettle</t>
  </si>
  <si>
    <t xml:space="preserve"> White Doll's Daisy</t>
  </si>
  <si>
    <t>Boltonia montana</t>
  </si>
  <si>
    <t xml:space="preserve"> Mountain Doll's Daisy</t>
  </si>
  <si>
    <t xml:space="preserve"> Triangle-Lobe Moonwort</t>
  </si>
  <si>
    <t xml:space="preserve"> Western Moonwort</t>
  </si>
  <si>
    <t xml:space="preserve"> Lance-Leaf Moonwort</t>
  </si>
  <si>
    <t xml:space="preserve"> Common Moonwort</t>
  </si>
  <si>
    <t xml:space="preserve"> Daisy-Leaf Moonwort</t>
  </si>
  <si>
    <t xml:space="preserve"> Least Moonwort</t>
  </si>
  <si>
    <t>Botrypus virginianus</t>
  </si>
  <si>
    <t xml:space="preserve"> Rattlesnake Fern</t>
  </si>
  <si>
    <t xml:space="preserve"> Buffalo Grass</t>
  </si>
  <si>
    <t xml:space="preserve"> Watershield</t>
  </si>
  <si>
    <t xml:space="preserve"> Chinese Mustard</t>
  </si>
  <si>
    <t xml:space="preserve"> Rape</t>
  </si>
  <si>
    <t xml:space="preserve"> Perennial Quaking Grass</t>
  </si>
  <si>
    <t xml:space="preserve"> Lesser Quaking Grass</t>
  </si>
  <si>
    <t xml:space="preserve"> Field Brome</t>
  </si>
  <si>
    <t xml:space="preserve"> Rattlesnake Brome</t>
  </si>
  <si>
    <t xml:space="preserve"> Fringed Brome</t>
  </si>
  <si>
    <t xml:space="preserve"> Soft Brome</t>
  </si>
  <si>
    <t xml:space="preserve"> Smooth Brome</t>
  </si>
  <si>
    <t xml:space="preserve"> Kalm's Brome</t>
  </si>
  <si>
    <t xml:space="preserve"> Early-Leaf Brome</t>
  </si>
  <si>
    <t xml:space="preserve"> Hairy Woodland Brome</t>
  </si>
  <si>
    <t xml:space="preserve"> Paper-Mulberry</t>
  </si>
  <si>
    <t xml:space="preserve"> Jamaican-Forget-Me-Not</t>
  </si>
  <si>
    <t xml:space="preserve"> American Bluehearts</t>
  </si>
  <si>
    <t xml:space="preserve"> Orange-Eye Butterfly-Bush</t>
  </si>
  <si>
    <t xml:space="preserve"> Dense-Tuft Hair Sedge</t>
  </si>
  <si>
    <t xml:space="preserve"> Carolina Fanwort</t>
  </si>
  <si>
    <t xml:space="preserve"> American Searocket</t>
  </si>
  <si>
    <t xml:space="preserve"> European Searocket</t>
  </si>
  <si>
    <t xml:space="preserve"> Bluejoint</t>
  </si>
  <si>
    <t xml:space="preserve"> Nuttall's Reed Grass</t>
  </si>
  <si>
    <t xml:space="preserve"> Wood Reed Grass</t>
  </si>
  <si>
    <t xml:space="preserve"> Pickering's Reed Grass</t>
  </si>
  <si>
    <t xml:space="preserve"> Slim-Stem Reed Grass</t>
  </si>
  <si>
    <t xml:space="preserve"> Pine-Barren Sand-Reed</t>
  </si>
  <si>
    <t xml:space="preserve"> Fringed Redmaids</t>
  </si>
  <si>
    <t xml:space="preserve"> Water-Dragon</t>
  </si>
  <si>
    <t xml:space="preserve"> Autumn Water-Starwort</t>
  </si>
  <si>
    <t xml:space="preserve"> Greater Water-Starwort</t>
  </si>
  <si>
    <t xml:space="preserve"> Winged Water-Starwort</t>
  </si>
  <si>
    <t xml:space="preserve"> Vernal Water-Starwort</t>
  </si>
  <si>
    <t xml:space="preserve"> Pond Water-Starwort</t>
  </si>
  <si>
    <t xml:space="preserve"> Terrestrial Water-Starwort</t>
  </si>
  <si>
    <t xml:space="preserve"> Heather</t>
  </si>
  <si>
    <t xml:space="preserve"> Tuberous Grass-Pink</t>
  </si>
  <si>
    <t xml:space="preserve"> Floating Marsh-Marigold</t>
  </si>
  <si>
    <t xml:space="preserve"> Yellow Marsh-Marigold</t>
  </si>
  <si>
    <t xml:space="preserve"> Eastern Sweetshrub</t>
  </si>
  <si>
    <t xml:space="preserve"> Fairy-Slipper Orchid</t>
  </si>
  <si>
    <t xml:space="preserve"> Straggler Daisy</t>
  </si>
  <si>
    <t xml:space="preserve"> Hedge False Bindweed</t>
  </si>
  <si>
    <t xml:space="preserve"> Atlantic Camas</t>
  </si>
  <si>
    <t xml:space="preserve"> Little-Pod False Flax</t>
  </si>
  <si>
    <t xml:space="preserve"> Gold-of-Pleasure</t>
  </si>
  <si>
    <t xml:space="preserve"> Marsh Bellflower</t>
  </si>
  <si>
    <t xml:space="preserve"> Bluebell-of-Scotland</t>
  </si>
  <si>
    <t xml:space="preserve"> American-Bellflower</t>
  </si>
  <si>
    <t xml:space="preserve"> Trumpet-Creeper</t>
  </si>
  <si>
    <t xml:space="preserve"> Canada-Aster</t>
  </si>
  <si>
    <t>Canna X generalis</t>
  </si>
  <si>
    <t xml:space="preserve"> Shepherd's-Purse</t>
  </si>
  <si>
    <t xml:space="preserve"> Slender Toothwort</t>
  </si>
  <si>
    <t xml:space="preserve"> Alpine Bittercress</t>
  </si>
  <si>
    <t xml:space="preserve"> Bulbous Bittercress</t>
  </si>
  <si>
    <t xml:space="preserve"> Cut-Leaf Toothwort</t>
  </si>
  <si>
    <t xml:space="preserve"> Crinkleroot</t>
  </si>
  <si>
    <t xml:space="preserve"> Limestone Bittercress</t>
  </si>
  <si>
    <t xml:space="preserve"> Woodland Bittercress</t>
  </si>
  <si>
    <t xml:space="preserve"> Hairy Bittercress</t>
  </si>
  <si>
    <t xml:space="preserve"> Long's Bittercress</t>
  </si>
  <si>
    <t xml:space="preserve"> Sand Bittercress</t>
  </si>
  <si>
    <t xml:space="preserve"> Quaker Bittercress</t>
  </si>
  <si>
    <t xml:space="preserve"> American Bittercress</t>
  </si>
  <si>
    <t>Cardamine X anomala</t>
  </si>
  <si>
    <t>Cardamine X incisa</t>
  </si>
  <si>
    <t xml:space="preserve"> Love-in-a-Puff</t>
  </si>
  <si>
    <t xml:space="preserve"> Nodding Plumeless-Thistle</t>
  </si>
  <si>
    <t xml:space="preserve"> Thicket Sedge</t>
  </si>
  <si>
    <t xml:space="preserve"> Lesser Pond Sedge</t>
  </si>
  <si>
    <t xml:space="preserve"> Broad-Wing Sedge</t>
  </si>
  <si>
    <t xml:space="preserve"> White-Tinge Sedge</t>
  </si>
  <si>
    <t xml:space="preserve"> Green-White Sedge</t>
  </si>
  <si>
    <t xml:space="preserve"> Fox-Tail Sedge</t>
  </si>
  <si>
    <t xml:space="preserve"> Eastern Narrow-Leaf Sedge</t>
  </si>
  <si>
    <t xml:space="preserve"> Yellow-Fruit Sedge</t>
  </si>
  <si>
    <t xml:space="preserve"> Leafy Tussock Sedge</t>
  </si>
  <si>
    <t xml:space="preserve"> Northern Cluster Sedge</t>
  </si>
  <si>
    <t xml:space="preserve"> Wheat Sedge</t>
  </si>
  <si>
    <t xml:space="preserve"> Prickly Bog Sedge</t>
  </si>
  <si>
    <t xml:space="preserve"> Scabrous Black Sedge</t>
  </si>
  <si>
    <t xml:space="preserve"> Golden-Fruit Sedge</t>
  </si>
  <si>
    <t xml:space="preserve"> Bailey's Sedge</t>
  </si>
  <si>
    <t xml:space="preserve"> Barratt's Sedge</t>
  </si>
  <si>
    <t xml:space="preserve"> Bebb's Sedge</t>
  </si>
  <si>
    <t xml:space="preserve"> Bicknell's Sedge</t>
  </si>
  <si>
    <t xml:space="preserve"> Bigelow's Sedge</t>
  </si>
  <si>
    <t>Carex billingsii</t>
  </si>
  <si>
    <t xml:space="preserve"> Billings' Sedge</t>
  </si>
  <si>
    <t xml:space="preserve"> Eastern Woodland Sedge</t>
  </si>
  <si>
    <t xml:space="preserve"> Short-Beak Sedge</t>
  </si>
  <si>
    <t xml:space="preserve"> Brome-Like Sedge</t>
  </si>
  <si>
    <t xml:space="preserve"> Brownish Sedge</t>
  </si>
  <si>
    <t xml:space="preserve"> Button Sedge</t>
  </si>
  <si>
    <t xml:space="preserve"> Bush's Sedge</t>
  </si>
  <si>
    <t xml:space="preserve"> Brown Bog Sedge</t>
  </si>
  <si>
    <t xml:space="preserve"> Hoary Sedge</t>
  </si>
  <si>
    <t xml:space="preserve"> Hair-Like Sedge</t>
  </si>
  <si>
    <t xml:space="preserve"> Capitate Sedge</t>
  </si>
  <si>
    <t xml:space="preserve"> Carolina Sedge</t>
  </si>
  <si>
    <t xml:space="preserve"> Chestnut-Color Sedge</t>
  </si>
  <si>
    <t xml:space="preserve"> Thin-Leaf Sedge</t>
  </si>
  <si>
    <t xml:space="preserve"> Oval-Leaf Sedge</t>
  </si>
  <si>
    <t xml:space="preserve"> Rope-Root Sedge</t>
  </si>
  <si>
    <t xml:space="preserve"> Collins' Sedge</t>
  </si>
  <si>
    <t xml:space="preserve"> Bearded Sedge</t>
  </si>
  <si>
    <t xml:space="preserve"> Hirsute Sedge</t>
  </si>
  <si>
    <t xml:space="preserve"> Low Northern Sedge</t>
  </si>
  <si>
    <t xml:space="preserve"> Soft Fox Sedge</t>
  </si>
  <si>
    <t xml:space="preserve"> Open-Field Sedge</t>
  </si>
  <si>
    <t xml:space="preserve"> Crawe's Sedge</t>
  </si>
  <si>
    <t xml:space="preserve"> Crawford's Sedge</t>
  </si>
  <si>
    <t xml:space="preserve"> Fringed Sedge</t>
  </si>
  <si>
    <t xml:space="preserve"> Crested Sedge</t>
  </si>
  <si>
    <t xml:space="preserve"> Raven-Foot Sedge</t>
  </si>
  <si>
    <t xml:space="preserve"> Northeastern Sedge</t>
  </si>
  <si>
    <t xml:space="preserve"> Clustered Sedge</t>
  </si>
  <si>
    <t xml:space="preserve"> Davis' Sedge</t>
  </si>
  <si>
    <t xml:space="preserve"> White-Edge Sedge</t>
  </si>
  <si>
    <t xml:space="preserve"> Cypress-Knee Sedge</t>
  </si>
  <si>
    <t xml:space="preserve"> Dewey's Sedge</t>
  </si>
  <si>
    <t xml:space="preserve"> Lesser Tussock Sedge</t>
  </si>
  <si>
    <t xml:space="preserve"> Slender Woodland Sedge</t>
  </si>
  <si>
    <t xml:space="preserve"> Soft-Leaf Sedge</t>
  </si>
  <si>
    <t xml:space="preserve"> Grassland Sedge</t>
  </si>
  <si>
    <t xml:space="preserve"> Bristle-Leaf Sedge</t>
  </si>
  <si>
    <t xml:space="preserve"> Star Sedge</t>
  </si>
  <si>
    <t xml:space="preserve"> Emory's Sedge</t>
  </si>
  <si>
    <t xml:space="preserve"> Coastal Sedge</t>
  </si>
  <si>
    <t xml:space="preserve"> Long-Bract Sedge</t>
  </si>
  <si>
    <t xml:space="preserve"> Fescue Sedge</t>
  </si>
  <si>
    <t xml:space="preserve"> Yellow-Green Sedge</t>
  </si>
  <si>
    <t xml:space="preserve"> Northern Long Sedge</t>
  </si>
  <si>
    <t xml:space="preserve"> Handsome Sedge</t>
  </si>
  <si>
    <t xml:space="preserve"> Frank's Sedge</t>
  </si>
  <si>
    <t xml:space="preserve"> Elk Sedge</t>
  </si>
  <si>
    <t xml:space="preserve"> Blue Sedge</t>
  </si>
  <si>
    <t xml:space="preserve"> Graceful Sedge</t>
  </si>
  <si>
    <t xml:space="preserve"> Limestone-Meadow Sedge</t>
  </si>
  <si>
    <t xml:space="preserve"> Heavy Sedge</t>
  </si>
  <si>
    <t xml:space="preserve"> Gray's Sedge</t>
  </si>
  <si>
    <t xml:space="preserve"> Inflated Narrow-Leaf Sedge</t>
  </si>
  <si>
    <t xml:space="preserve"> Nodding Sedge</t>
  </si>
  <si>
    <t xml:space="preserve"> Northern Bog Sedge</t>
  </si>
  <si>
    <t xml:space="preserve"> Deer Sedge</t>
  </si>
  <si>
    <t xml:space="preserve"> Cloud Sedge</t>
  </si>
  <si>
    <t xml:space="preserve"> Hudson Bay Sedge</t>
  </si>
  <si>
    <t xml:space="preserve"> Marsh Straw Sedge</t>
  </si>
  <si>
    <t xml:space="preserve"> Shoreline Sedge</t>
  </si>
  <si>
    <t xml:space="preserve"> Porcupine Sedge</t>
  </si>
  <si>
    <t xml:space="preserve"> Inland Sedge</t>
  </si>
  <si>
    <t xml:space="preserve"> Greater Bladder Sedge</t>
  </si>
  <si>
    <t xml:space="preserve"> Lakebank Sedge</t>
  </si>
  <si>
    <t xml:space="preserve"> Smooth-Cone Sedge</t>
  </si>
  <si>
    <t xml:space="preserve"> Smooth-Sheath Sedge</t>
  </si>
  <si>
    <t xml:space="preserve"> Woolly-Fruit Sedge</t>
  </si>
  <si>
    <t xml:space="preserve"> Broad Loose-Flower Sedge</t>
  </si>
  <si>
    <t xml:space="preserve"> Lakeshore Sedge</t>
  </si>
  <si>
    <t xml:space="preserve"> Bristly-Stalk Sedge</t>
  </si>
  <si>
    <t xml:space="preserve"> Nerveless Woodland Sedge</t>
  </si>
  <si>
    <t xml:space="preserve"> Mud Sedge</t>
  </si>
  <si>
    <t xml:space="preserve"> Livid Sedge</t>
  </si>
  <si>
    <t xml:space="preserve"> Long's Sedge</t>
  </si>
  <si>
    <t xml:space="preserve"> Louisiana Sedge</t>
  </si>
  <si>
    <t xml:space="preserve"> False Hop Sedge</t>
  </si>
  <si>
    <t xml:space="preserve"> Hop Sedge</t>
  </si>
  <si>
    <t xml:space="preserve"> Mackenzie's Sedge</t>
  </si>
  <si>
    <t xml:space="preserve"> Boreal-Bog Sedge</t>
  </si>
  <si>
    <t xml:space="preserve"> Mead's Sedge</t>
  </si>
  <si>
    <t xml:space="preserve"> Montana Sedge</t>
  </si>
  <si>
    <t xml:space="preserve"> Michaux's Sedge</t>
  </si>
  <si>
    <t xml:space="preserve"> False Uncinia Sedge</t>
  </si>
  <si>
    <t xml:space="preserve"> Mitchell's Sedge</t>
  </si>
  <si>
    <t xml:space="preserve"> Troublesome Sedge</t>
  </si>
  <si>
    <t xml:space="preserve"> Muricate Sedge</t>
  </si>
  <si>
    <t xml:space="preserve"> Muskingum Sedge</t>
  </si>
  <si>
    <t xml:space="preserve"> Nebraska Sedge</t>
  </si>
  <si>
    <t xml:space="preserve"> Smooth Black Sedge</t>
  </si>
  <si>
    <t xml:space="preserve"> Black-Edge Sedge</t>
  </si>
  <si>
    <t xml:space="preserve"> Greater Straw Sedge</t>
  </si>
  <si>
    <t xml:space="preserve"> New England Sedge</t>
  </si>
  <si>
    <t xml:space="preserve"> Few-Seed Sedge</t>
  </si>
  <si>
    <t xml:space="preserve"> Oval Sedge</t>
  </si>
  <si>
    <t xml:space="preserve"> Chaffy Sedge</t>
  </si>
  <si>
    <t xml:space="preserve"> Pale Sedge</t>
  </si>
  <si>
    <t xml:space="preserve"> Few-Flower Sedge</t>
  </si>
  <si>
    <t xml:space="preserve"> Long-Stalk Sedge</t>
  </si>
  <si>
    <t xml:space="preserve"> Woolly Sedge</t>
  </si>
  <si>
    <t xml:space="preserve"> Variable Sedge</t>
  </si>
  <si>
    <t xml:space="preserve"> Clustered Field Sedge</t>
  </si>
  <si>
    <t xml:space="preserve"> Prairie Sedge</t>
  </si>
  <si>
    <t xml:space="preserve"> Drooping Sedge</t>
  </si>
  <si>
    <t xml:space="preserve"> Northern Meadow Sedge</t>
  </si>
  <si>
    <t xml:space="preserve"> Necklace Sedge</t>
  </si>
  <si>
    <t xml:space="preserve"> Cypress-Like Sedge</t>
  </si>
  <si>
    <t xml:space="preserve"> Eastern Star Sedge</t>
  </si>
  <si>
    <t xml:space="preserve"> Loose-Flower Alpine Sedge</t>
  </si>
  <si>
    <t xml:space="preserve"> Estuary Sedge</t>
  </si>
  <si>
    <t xml:space="preserve"> Retrorse Sedge</t>
  </si>
  <si>
    <t xml:space="preserve"> Richardson's Sedge</t>
  </si>
  <si>
    <t xml:space="preserve"> Swollen Beaked Sedge</t>
  </si>
  <si>
    <t xml:space="preserve"> Sartwell's Sedge</t>
  </si>
  <si>
    <t xml:space="preserve"> Russet Sedge</t>
  </si>
  <si>
    <t xml:space="preserve"> Eastern Rough Sedge</t>
  </si>
  <si>
    <t xml:space="preserve"> Schweinitz's Sedge</t>
  </si>
  <si>
    <t xml:space="preserve"> Canadian Single-Spike Sedge</t>
  </si>
  <si>
    <t xml:space="preserve"> Pointed Broom Sedge</t>
  </si>
  <si>
    <t xml:space="preserve"> Weak Stellate Sedge</t>
  </si>
  <si>
    <t xml:space="preserve"> Short's Sedge</t>
  </si>
  <si>
    <t xml:space="preserve"> Dry-Spike Sedge</t>
  </si>
  <si>
    <t xml:space="preserve"> Burr-Reed Sedge</t>
  </si>
  <si>
    <t xml:space="preserve"> Prickly Sedge</t>
  </si>
  <si>
    <t xml:space="preserve"> Long-Beak Sedge</t>
  </si>
  <si>
    <t xml:space="preserve"> Squarrose Sedge</t>
  </si>
  <si>
    <t xml:space="preserve"> Dioecious Sedge</t>
  </si>
  <si>
    <t xml:space="preserve"> Stalk-Grain Sedge</t>
  </si>
  <si>
    <t xml:space="preserve"> Eastern Straw Sedge</t>
  </si>
  <si>
    <t xml:space="preserve"> Walter's Sedge</t>
  </si>
  <si>
    <t xml:space="preserve"> Uptight Sedge</t>
  </si>
  <si>
    <t xml:space="preserve"> Bent Sedge</t>
  </si>
  <si>
    <t xml:space="preserve"> Prairie Straw Sedge</t>
  </si>
  <si>
    <t xml:space="preserve"> Swan's Sedge</t>
  </si>
  <si>
    <t xml:space="preserve"> Many-Head Sedge</t>
  </si>
  <si>
    <t xml:space="preserve"> European Woodland Sedge</t>
  </si>
  <si>
    <t xml:space="preserve"> Quill Sedge</t>
  </si>
  <si>
    <t xml:space="preserve"> Sparse-Flower Sedge</t>
  </si>
  <si>
    <t xml:space="preserve"> Rigid Sedge</t>
  </si>
  <si>
    <t xml:space="preserve"> Torrey's Sedge</t>
  </si>
  <si>
    <t xml:space="preserve"> Twisted Sedge</t>
  </si>
  <si>
    <t xml:space="preserve"> Blunt Broom Sedge</t>
  </si>
  <si>
    <t xml:space="preserve"> Hairy-Fruit Sedge</t>
  </si>
  <si>
    <t xml:space="preserve"> Three-Seed Sedge</t>
  </si>
  <si>
    <t xml:space="preserve"> Tuckerman's Sedge</t>
  </si>
  <si>
    <t xml:space="preserve"> Cat-Tail Sedge</t>
  </si>
  <si>
    <t xml:space="preserve"> Northwest Territory Sedge</t>
  </si>
  <si>
    <t xml:space="preserve"> Sheathed Sedge</t>
  </si>
  <si>
    <t xml:space="preserve"> Dark-Green Sedge</t>
  </si>
  <si>
    <t xml:space="preserve"> Lesser Bladder Sedge</t>
  </si>
  <si>
    <t xml:space="preserve"> Little Green Sedge</t>
  </si>
  <si>
    <t xml:space="preserve"> Common Fox Sedge</t>
  </si>
  <si>
    <t xml:space="preserve"> Wiegand's Sedge</t>
  </si>
  <si>
    <t xml:space="preserve"> Willdenow's Sedge</t>
  </si>
  <si>
    <t xml:space="preserve"> Pretty Sedge</t>
  </si>
  <si>
    <t>Carex X aestivaliformis</t>
  </si>
  <si>
    <t>Carex X stenolepis</t>
  </si>
  <si>
    <t>Carex X subimpressa</t>
  </si>
  <si>
    <t xml:space="preserve"> American Hornbeam</t>
  </si>
  <si>
    <t xml:space="preserve"> Caraway</t>
  </si>
  <si>
    <t xml:space="preserve"> Bitter-Nut Hickory</t>
  </si>
  <si>
    <t xml:space="preserve"> Pignut Hickory</t>
  </si>
  <si>
    <t xml:space="preserve"> Pecan</t>
  </si>
  <si>
    <t xml:space="preserve"> Shell-Bark Hickory</t>
  </si>
  <si>
    <t xml:space="preserve"> Shag-Bark Hickory</t>
  </si>
  <si>
    <t xml:space="preserve"> Scarlet Indian-Paintbrush</t>
  </si>
  <si>
    <t xml:space="preserve"> Labrador Indian-Paintbrush</t>
  </si>
  <si>
    <t xml:space="preserve"> Water Whorl Grass</t>
  </si>
  <si>
    <t xml:space="preserve"> Southern Catalpa</t>
  </si>
  <si>
    <t xml:space="preserve"> Northern Catalpa</t>
  </si>
  <si>
    <t xml:space="preserve"> Asian Bittersweet</t>
  </si>
  <si>
    <t xml:space="preserve"> American Bittersweet</t>
  </si>
  <si>
    <t xml:space="preserve"> Silver Cock's-Comb</t>
  </si>
  <si>
    <t xml:space="preserve"> Common Hackberry</t>
  </si>
  <si>
    <t xml:space="preserve"> Innocent-Weed</t>
  </si>
  <si>
    <t xml:space="preserve"> Sand-Dune Sandburr</t>
  </si>
  <si>
    <t xml:space="preserve"> Garden Cornflower</t>
  </si>
  <si>
    <t xml:space="preserve"> European Centaury</t>
  </si>
  <si>
    <t xml:space="preserve"> Branched Centaury</t>
  </si>
  <si>
    <t xml:space="preserve"> Common Buttonbush</t>
  </si>
  <si>
    <t xml:space="preserve"> Field Mouse-Ear Chickweed</t>
  </si>
  <si>
    <t xml:space="preserve"> Short-Stalk Mouse-Ear Chickweed</t>
  </si>
  <si>
    <t xml:space="preserve"> Common Mouse-Ear Chickweed</t>
  </si>
  <si>
    <t xml:space="preserve"> Sticky Mouse-Ear Chickweed</t>
  </si>
  <si>
    <t xml:space="preserve"> Nodding Mouse-Ear Chickweed</t>
  </si>
  <si>
    <t xml:space="preserve"> Coon's-Tail</t>
  </si>
  <si>
    <t xml:space="preserve"> Spineless Hornwort</t>
  </si>
  <si>
    <t xml:space="preserve"> Redbud</t>
  </si>
  <si>
    <t xml:space="preserve"> Spreading Chervil</t>
  </si>
  <si>
    <t xml:space="preserve"> Hairy-Fruit Chervil</t>
  </si>
  <si>
    <t xml:space="preserve"> Sleepingplant</t>
  </si>
  <si>
    <t xml:space="preserve"> Partridge-Pea</t>
  </si>
  <si>
    <t xml:space="preserve"> Atlantic White-Cedar</t>
  </si>
  <si>
    <t xml:space="preserve"> Leatherleaf</t>
  </si>
  <si>
    <t xml:space="preserve"> Fairywand</t>
  </si>
  <si>
    <t xml:space="preserve"> Narrow-Leaf Fireweed</t>
  </si>
  <si>
    <t xml:space="preserve"> Pill-Pod Sandmat</t>
  </si>
  <si>
    <t xml:space="preserve"> Spreading Sandmat</t>
  </si>
  <si>
    <t xml:space="preserve"> Spotted Sandmat</t>
  </si>
  <si>
    <t xml:space="preserve"> Eyebane</t>
  </si>
  <si>
    <t xml:space="preserve"> Seaside Sandmat</t>
  </si>
  <si>
    <t xml:space="preserve"> Prostrate Sandmat</t>
  </si>
  <si>
    <t xml:space="preserve"> Matted Sandmat</t>
  </si>
  <si>
    <t xml:space="preserve"> Indian Wood-Oats</t>
  </si>
  <si>
    <t xml:space="preserve"> Slender Wood-Oats</t>
  </si>
  <si>
    <t xml:space="preserve"> Greater Celandine</t>
  </si>
  <si>
    <t xml:space="preserve"> White Turtlehead</t>
  </si>
  <si>
    <t xml:space="preserve"> Pink Turtlehead</t>
  </si>
  <si>
    <t xml:space="preserve"> Red Turtlehead</t>
  </si>
  <si>
    <t xml:space="preserve"> Lamb's-Quarters</t>
  </si>
  <si>
    <t>Chenopodium chenopodioides</t>
  </si>
  <si>
    <t xml:space="preserve"> Low Goosefoot</t>
  </si>
  <si>
    <t xml:space="preserve"> Leafy Goosefoot</t>
  </si>
  <si>
    <t xml:space="preserve"> Oak-Leaf Goosefoot</t>
  </si>
  <si>
    <t>Chenopodium leptophyllum</t>
  </si>
  <si>
    <t xml:space="preserve"> Narrow-Leaf Goosefoot</t>
  </si>
  <si>
    <t xml:space="preserve"> Nettle-Leaf Goosefoot</t>
  </si>
  <si>
    <t xml:space="preserve"> Red Goosefoot</t>
  </si>
  <si>
    <t xml:space="preserve"> White Fringetree</t>
  </si>
  <si>
    <t xml:space="preserve"> Fringed Windmill Grass</t>
  </si>
  <si>
    <t xml:space="preserve"> Rhodes Grass</t>
  </si>
  <si>
    <t xml:space="preserve"> Feather Windmill Grass</t>
  </si>
  <si>
    <t>Chrysanthemum X morifolium</t>
  </si>
  <si>
    <t xml:space="preserve"> Maryland Golden-Aster</t>
  </si>
  <si>
    <t xml:space="preserve"> American Golden-Saxifrage</t>
  </si>
  <si>
    <t xml:space="preserve"> Chicory</t>
  </si>
  <si>
    <t xml:space="preserve"> Bulblet-Bearing Water-Hemlock</t>
  </si>
  <si>
    <t xml:space="preserve"> Spotted Water-Hemlock</t>
  </si>
  <si>
    <t xml:space="preserve"> Sweet Wood-Reed</t>
  </si>
  <si>
    <t xml:space="preserve"> Slender Wood-Reed</t>
  </si>
  <si>
    <t xml:space="preserve"> Small Enchanter's-Nightshade</t>
  </si>
  <si>
    <t xml:space="preserve"> Broad-Leaf Enchanter's-Nightshade</t>
  </si>
  <si>
    <t>Circaea X intermedia</t>
  </si>
  <si>
    <t xml:space="preserve"> Canadian Thistle</t>
  </si>
  <si>
    <t xml:space="preserve"> Field Thistle</t>
  </si>
  <si>
    <t xml:space="preserve"> Flodman's Thistle</t>
  </si>
  <si>
    <t xml:space="preserve"> Yellow Thistle</t>
  </si>
  <si>
    <t xml:space="preserve"> Swamp Thistle</t>
  </si>
  <si>
    <t xml:space="preserve"> Marsh Thistle</t>
  </si>
  <si>
    <t xml:space="preserve"> Wavy-Leaf Thistle</t>
  </si>
  <si>
    <t xml:space="preserve"> Bull Thistle</t>
  </si>
  <si>
    <t xml:space="preserve"> Watermelon</t>
  </si>
  <si>
    <t xml:space="preserve"> Smooth Saw-Grass</t>
  </si>
  <si>
    <t xml:space="preserve"> Carolina Springbeauty</t>
  </si>
  <si>
    <t xml:space="preserve"> Miner's-Lettuce</t>
  </si>
  <si>
    <t xml:space="preserve"> Siberian Springbeauty</t>
  </si>
  <si>
    <t xml:space="preserve"> Virginia Springbeauty</t>
  </si>
  <si>
    <t xml:space="preserve"> Bluebill</t>
  </si>
  <si>
    <t xml:space="preserve"> Sweet Autumn Virgin's-Bower</t>
  </si>
  <si>
    <t xml:space="preserve"> Devil's-Darning-Needles</t>
  </si>
  <si>
    <t xml:space="preserve"> Rocky Mountain Beeplant</t>
  </si>
  <si>
    <t xml:space="preserve"> Coastal Sweet-Pepperbush</t>
  </si>
  <si>
    <t xml:space="preserve"> Limestone Wild Basil</t>
  </si>
  <si>
    <t xml:space="preserve"> Yellow Bluebead-Lily</t>
  </si>
  <si>
    <t xml:space="preserve"> Atlantic Pigeonwings</t>
  </si>
  <si>
    <t xml:space="preserve"> Long-Bract Frog Orchid</t>
  </si>
  <si>
    <t>Coelorachis cylindrica</t>
  </si>
  <si>
    <t xml:space="preserve"> Carolina Joint-Tail Grass</t>
  </si>
  <si>
    <t xml:space="preserve"> Job's-Tears</t>
  </si>
  <si>
    <t xml:space="preserve"> Spring Blue-Eyed Mary</t>
  </si>
  <si>
    <t xml:space="preserve"> Richweed</t>
  </si>
  <si>
    <t xml:space="preserve"> Narrow-Leaf Mountain-Trumpet</t>
  </si>
  <si>
    <t xml:space="preserve"> Bastard-Toadflax</t>
  </si>
  <si>
    <t xml:space="preserve"> Purple Marshlocks</t>
  </si>
  <si>
    <t xml:space="preserve"> Asiatic Dayflower</t>
  </si>
  <si>
    <t xml:space="preserve"> Climbing Dayflower</t>
  </si>
  <si>
    <t xml:space="preserve"> White-Mouth Dayflower</t>
  </si>
  <si>
    <t xml:space="preserve"> Virginia Dayflower</t>
  </si>
  <si>
    <t xml:space="preserve"> Chinese Hemlock-Parsley</t>
  </si>
  <si>
    <t xml:space="preserve"> Poison-Hemlock</t>
  </si>
  <si>
    <t xml:space="preserve"> Blue Mistflower</t>
  </si>
  <si>
    <t xml:space="preserve"> Three-Leaf Goldthread</t>
  </si>
  <si>
    <t xml:space="preserve"> Summer Coralroot</t>
  </si>
  <si>
    <t xml:space="preserve"> Hooded Coralroot</t>
  </si>
  <si>
    <t xml:space="preserve"> Yellow Coralroot</t>
  </si>
  <si>
    <t xml:space="preserve"> Spring Coralroot</t>
  </si>
  <si>
    <t xml:space="preserve"> Lance-Leaf Tickseed</t>
  </si>
  <si>
    <t xml:space="preserve"> Star Tickseed</t>
  </si>
  <si>
    <t xml:space="preserve"> Pink Tickseed</t>
  </si>
  <si>
    <t xml:space="preserve"> Golden Tickseed</t>
  </si>
  <si>
    <t xml:space="preserve"> Tall Tickseed</t>
  </si>
  <si>
    <t xml:space="preserve"> American Bugseed</t>
  </si>
  <si>
    <t xml:space="preserve"> Red Osier</t>
  </si>
  <si>
    <t xml:space="preserve"> Alternate-Leaf Dogwood</t>
  </si>
  <si>
    <t xml:space="preserve"> Silky Dogwood</t>
  </si>
  <si>
    <t xml:space="preserve"> Canadian Bunchberry</t>
  </si>
  <si>
    <t xml:space="preserve"> Rough-Leaf Dogwood</t>
  </si>
  <si>
    <t xml:space="preserve"> Flowering Dogwood</t>
  </si>
  <si>
    <t xml:space="preserve"> Pale Dogwood</t>
  </si>
  <si>
    <t xml:space="preserve"> Gray Dogwood</t>
  </si>
  <si>
    <t xml:space="preserve"> Selloa Pampus Grass</t>
  </si>
  <si>
    <t xml:space="preserve"> Yellow Fumewort</t>
  </si>
  <si>
    <t xml:space="preserve"> American Hazelnut</t>
  </si>
  <si>
    <t xml:space="preserve"> Beaked Hazelnut</t>
  </si>
  <si>
    <t xml:space="preserve"> Garden Cosmos</t>
  </si>
  <si>
    <t xml:space="preserve"> Southwestern Cosmos</t>
  </si>
  <si>
    <t xml:space="preserve"> Common Brassbuttons</t>
  </si>
  <si>
    <t xml:space="preserve"> Water Pygmyweed</t>
  </si>
  <si>
    <t xml:space="preserve"> Cock-Spur Hawthorn</t>
  </si>
  <si>
    <t xml:space="preserve"> Black Hawthorn</t>
  </si>
  <si>
    <t xml:space="preserve"> Downy Hawthorn</t>
  </si>
  <si>
    <t xml:space="preserve"> English Hawthorn</t>
  </si>
  <si>
    <t xml:space="preserve"> Washington Hawthorn</t>
  </si>
  <si>
    <t>Crataegus X anomala</t>
  </si>
  <si>
    <t>Crataegus X haemacarpa</t>
  </si>
  <si>
    <t>Crataegus X laneyi</t>
  </si>
  <si>
    <t xml:space="preserve"> Smooth Hawk's-Beard</t>
  </si>
  <si>
    <t xml:space="preserve"> Fiddle-Leaf Hawk's-Beard</t>
  </si>
  <si>
    <t>Crotalaria rotundifolia</t>
  </si>
  <si>
    <t xml:space="preserve"> Rabbitbells</t>
  </si>
  <si>
    <t xml:space="preserve"> Swamp Prickle Grass</t>
  </si>
  <si>
    <t xml:space="preserve"> Fragile Rockbrake</t>
  </si>
  <si>
    <t xml:space="preserve"> Canadian Honewort</t>
  </si>
  <si>
    <t xml:space="preserve"> Blue Waxweed</t>
  </si>
  <si>
    <t>Cyclachaena xanthiifolia</t>
  </si>
  <si>
    <t xml:space="preserve"> Carelessweed</t>
  </si>
  <si>
    <t xml:space="preserve"> Winged-Pigweed</t>
  </si>
  <si>
    <t xml:space="preserve"> Honeyvine</t>
  </si>
  <si>
    <t xml:space="preserve"> Bermuda Grass</t>
  </si>
  <si>
    <t xml:space="preserve"> Gypsy-Flower</t>
  </si>
  <si>
    <t xml:space="preserve"> Crested Dog's-Tail Grass</t>
  </si>
  <si>
    <t xml:space="preserve"> Taper-Tip Flat Sedge</t>
  </si>
  <si>
    <t xml:space="preserve"> Shining Flat Sedge</t>
  </si>
  <si>
    <t xml:space="preserve"> Poorland Flat Sedge</t>
  </si>
  <si>
    <t xml:space="preserve"> Toothed Flat Sedge</t>
  </si>
  <si>
    <t xml:space="preserve"> Umbrella Flat Sedge</t>
  </si>
  <si>
    <t xml:space="preserve"> Globe Flat Sedge</t>
  </si>
  <si>
    <t xml:space="preserve"> Red-Root Flat Sedge</t>
  </si>
  <si>
    <t xml:space="preserve"> Chufa</t>
  </si>
  <si>
    <t xml:space="preserve"> Fern Flat Sedge</t>
  </si>
  <si>
    <t xml:space="preserve"> Yellow Flat Sedge</t>
  </si>
  <si>
    <t xml:space="preserve"> White-Edge Flat Sedge</t>
  </si>
  <si>
    <t xml:space="preserve"> Galingale</t>
  </si>
  <si>
    <t xml:space="preserve"> Alternate-Leaf Flat Sedge</t>
  </si>
  <si>
    <t xml:space="preserve"> Ricefield Flat Sedge</t>
  </si>
  <si>
    <t xml:space="preserve"> Many-Flower Flat Sedge</t>
  </si>
  <si>
    <t xml:space="preserve"> Great Plains Flat Sedge</t>
  </si>
  <si>
    <t xml:space="preserve"> Rusty Flat Sedge</t>
  </si>
  <si>
    <t xml:space="preserve"> Many-Spike Flat Sedge</t>
  </si>
  <si>
    <t xml:space="preserve"> Marsh Flat Sedge</t>
  </si>
  <si>
    <t xml:space="preserve"> Rough Flat Sedge</t>
  </si>
  <si>
    <t xml:space="preserve"> Pine-Barren Flat Sedge</t>
  </si>
  <si>
    <t xml:space="preserve"> Purple Flat Sedge</t>
  </si>
  <si>
    <t xml:space="preserve"> Sand Flat Sedge</t>
  </si>
  <si>
    <t xml:space="preserve"> Awned Flat Sedge</t>
  </si>
  <si>
    <t xml:space="preserve"> Straw-Color Flat Sedge</t>
  </si>
  <si>
    <t xml:space="preserve"> Pink Lady's-Slipper</t>
  </si>
  <si>
    <t xml:space="preserve"> Ram-Head Lady's-Slipper</t>
  </si>
  <si>
    <t xml:space="preserve"> Small White Lady's-Slipper</t>
  </si>
  <si>
    <t xml:space="preserve"> Yellow Lady's-Slipper</t>
  </si>
  <si>
    <t xml:space="preserve"> Showy Lady's-Slipper</t>
  </si>
  <si>
    <t>Cypripedium X andrewsii</t>
  </si>
  <si>
    <t xml:space="preserve"> Bulblet Bladder Fern</t>
  </si>
  <si>
    <t xml:space="preserve"> Brittle Bladder Fern</t>
  </si>
  <si>
    <t xml:space="preserve"> Lowland Bladder Fern</t>
  </si>
  <si>
    <t xml:space="preserve"> Orchard Grass</t>
  </si>
  <si>
    <t xml:space="preserve"> Fox-Tail Prairie-Clover</t>
  </si>
  <si>
    <t xml:space="preserve"> Robin-Run-Away</t>
  </si>
  <si>
    <t xml:space="preserve"> California Wild Oat Grass</t>
  </si>
  <si>
    <t xml:space="preserve"> Flattened Wild Oat Grass</t>
  </si>
  <si>
    <t xml:space="preserve"> Timber Wild Oat Grass</t>
  </si>
  <si>
    <t xml:space="preserve"> Silky Wild Oat Grass</t>
  </si>
  <si>
    <t xml:space="preserve"> Paradise-Plant</t>
  </si>
  <si>
    <t xml:space="preserve"> Golden-Hardhack</t>
  </si>
  <si>
    <t xml:space="preserve"> Mullein-Foxglove</t>
  </si>
  <si>
    <t xml:space="preserve"> Sacred Thorn-Apple</t>
  </si>
  <si>
    <t xml:space="preserve"> Queen Anne's-Lace</t>
  </si>
  <si>
    <t xml:space="preserve"> Swamp-Loosestrife</t>
  </si>
  <si>
    <t xml:space="preserve"> Woodvamp</t>
  </si>
  <si>
    <t xml:space="preserve"> Clustered Moonshine-Daisy</t>
  </si>
  <si>
    <t>Dendrolycopodium dendroideum</t>
  </si>
  <si>
    <t xml:space="preserve"> Prickley Tree-Club-Moss</t>
  </si>
  <si>
    <t>Dendrolycopodium obscurum</t>
  </si>
  <si>
    <t xml:space="preserve"> Princess-Pine</t>
  </si>
  <si>
    <t xml:space="preserve"> Hay-Scented Fern</t>
  </si>
  <si>
    <t xml:space="preserve"> Silvery-Spleenwort</t>
  </si>
  <si>
    <t xml:space="preserve"> Tufted Hair Grass</t>
  </si>
  <si>
    <t xml:space="preserve"> Annual Hair Grass</t>
  </si>
  <si>
    <t xml:space="preserve"> Slender Hair Grass</t>
  </si>
  <si>
    <t xml:space="preserve"> Mountain Tansy-Mustard</t>
  </si>
  <si>
    <t xml:space="preserve"> Prairie Bundle-Flower</t>
  </si>
  <si>
    <t xml:space="preserve"> Showy Tick-Trefoil</t>
  </si>
  <si>
    <t xml:space="preserve"> Panicled-Leaf Tick-Trefoil</t>
  </si>
  <si>
    <t xml:space="preserve"> Deptford Pink</t>
  </si>
  <si>
    <t xml:space="preserve"> Maiden Pink</t>
  </si>
  <si>
    <t xml:space="preserve"> Hairy Beakgrain</t>
  </si>
  <si>
    <t xml:space="preserve"> Pacific Bleedinghearts</t>
  </si>
  <si>
    <t xml:space="preserve"> Needle-Leaf Rosette Grass</t>
  </si>
  <si>
    <t xml:space="preserve"> Tapered Rosette Grass</t>
  </si>
  <si>
    <t xml:space="preserve"> Northern Rosette Grass</t>
  </si>
  <si>
    <t xml:space="preserve"> Deer-Tongue Rosette Grass</t>
  </si>
  <si>
    <t xml:space="preserve"> Variable Rosette Grass</t>
  </si>
  <si>
    <t xml:space="preserve"> Cypress Rosette Grass</t>
  </si>
  <si>
    <t xml:space="preserve"> Broad-Leaf Rosette Grass</t>
  </si>
  <si>
    <t xml:space="preserve"> Open-Flower Rosette Grass</t>
  </si>
  <si>
    <t xml:space="preserve"> Leiberg's Rosette Grass</t>
  </si>
  <si>
    <t xml:space="preserve"> Heller's Rosette Grass</t>
  </si>
  <si>
    <t xml:space="preserve"> Egg-Leaf Rosette Grass</t>
  </si>
  <si>
    <t xml:space="preserve"> Hemlock Rosette Grass</t>
  </si>
  <si>
    <t xml:space="preserve"> Woolly Rosette Grass</t>
  </si>
  <si>
    <t xml:space="preserve"> Broom Rosette Grass</t>
  </si>
  <si>
    <t xml:space="preserve"> Round-Seed Rosette Grass</t>
  </si>
  <si>
    <t>Dichanthelium X scoparioides</t>
  </si>
  <si>
    <t xml:space="preserve"> Water-Purslane</t>
  </si>
  <si>
    <t xml:space="preserve"> Hoar False Tansy-Aster</t>
  </si>
  <si>
    <t xml:space="preserve"> Purple Foxglove</t>
  </si>
  <si>
    <t xml:space="preserve"> Southern Crab Grass</t>
  </si>
  <si>
    <t xml:space="preserve"> Smooth Crab Grass</t>
  </si>
  <si>
    <t xml:space="preserve"> Hairy Crab Grass</t>
  </si>
  <si>
    <t xml:space="preserve"> Violet Crab Grass</t>
  </si>
  <si>
    <t>Dinebra panicea</t>
  </si>
  <si>
    <t xml:space="preserve"> Poorjoe</t>
  </si>
  <si>
    <t xml:space="preserve"> Virginia Buttonweed</t>
  </si>
  <si>
    <t xml:space="preserve"> Wild Yam</t>
  </si>
  <si>
    <t xml:space="preserve"> Common Persimmon</t>
  </si>
  <si>
    <t>Diphasiastrum alpinum</t>
  </si>
  <si>
    <t>Diplachne fusca</t>
  </si>
  <si>
    <t xml:space="preserve"> Bearded Sprangletop</t>
  </si>
  <si>
    <t xml:space="preserve"> Glade Fern</t>
  </si>
  <si>
    <t xml:space="preserve"> Fuller's Teasel</t>
  </si>
  <si>
    <t xml:space="preserve"> Cut-Leaf Teasel</t>
  </si>
  <si>
    <t xml:space="preserve"> Eastern Leatherwood</t>
  </si>
  <si>
    <t xml:space="preserve"> Coastal Salt Grass</t>
  </si>
  <si>
    <t xml:space="preserve"> Pride-of-Ohio</t>
  </si>
  <si>
    <t xml:space="preserve"> Parasol White-Top</t>
  </si>
  <si>
    <t xml:space="preserve"> American Dragonhead</t>
  </si>
  <si>
    <t xml:space="preserve"> Clasping-Coneflower</t>
  </si>
  <si>
    <t xml:space="preserve"> English Sundew</t>
  </si>
  <si>
    <t xml:space="preserve"> Thread-Leaf Sundew</t>
  </si>
  <si>
    <t xml:space="preserve"> Spoon-Leaf Sundew</t>
  </si>
  <si>
    <t xml:space="preserve"> Slender-Leaf Sundew</t>
  </si>
  <si>
    <t xml:space="preserve"> Round-Leaf Sundew</t>
  </si>
  <si>
    <t>Drosera X belezeana</t>
  </si>
  <si>
    <t>Drosera X obovata</t>
  </si>
  <si>
    <t xml:space="preserve"> Mountain Wood Fern</t>
  </si>
  <si>
    <t xml:space="preserve"> Spinulose Wood Fern</t>
  </si>
  <si>
    <t xml:space="preserve"> Log Fern</t>
  </si>
  <si>
    <t xml:space="preserve"> Clinton's Wood Fern</t>
  </si>
  <si>
    <t xml:space="preserve"> Crested Wood Fern</t>
  </si>
  <si>
    <t xml:space="preserve"> Spreading Wood Fern</t>
  </si>
  <si>
    <t xml:space="preserve"> Goldie's Wood Fern</t>
  </si>
  <si>
    <t xml:space="preserve"> Evergreen Wood Fern</t>
  </si>
  <si>
    <t xml:space="preserve"> Marginal Wood Fern</t>
  </si>
  <si>
    <t>Dryopteris X boottii</t>
  </si>
  <si>
    <t>Dryopteris X mickelii</t>
  </si>
  <si>
    <t>Dryopteris X triploidea</t>
  </si>
  <si>
    <t>Dryopteris X uliginosa</t>
  </si>
  <si>
    <t xml:space="preserve"> Three-Way Sedge</t>
  </si>
  <si>
    <t>Dysphania ambrosioides</t>
  </si>
  <si>
    <t xml:space="preserve"> Mexican-Tea</t>
  </si>
  <si>
    <t>Dysphania botrys</t>
  </si>
  <si>
    <t xml:space="preserve"> Jerusalem-Oak</t>
  </si>
  <si>
    <t xml:space="preserve"> Jungle-Rice</t>
  </si>
  <si>
    <t xml:space="preserve"> Large Barnyard Grass</t>
  </si>
  <si>
    <t xml:space="preserve"> Japanese-Millet</t>
  </si>
  <si>
    <t xml:space="preserve"> Rough Barnyard Grass</t>
  </si>
  <si>
    <t xml:space="preserve"> Long-Awn Cock's-Spur Grass</t>
  </si>
  <si>
    <t xml:space="preserve"> Wild Cucumber</t>
  </si>
  <si>
    <t xml:space="preserve"> Upright Burrhead</t>
  </si>
  <si>
    <t xml:space="preserve"> False Daisy</t>
  </si>
  <si>
    <t xml:space="preserve"> Brazilian-Waterweed</t>
  </si>
  <si>
    <t xml:space="preserve"> Common Water-Hyacinth</t>
  </si>
  <si>
    <t xml:space="preserve"> Russian-Olive</t>
  </si>
  <si>
    <t xml:space="preserve"> American Silver-Berry</t>
  </si>
  <si>
    <t xml:space="preserve"> American Waterwort</t>
  </si>
  <si>
    <t xml:space="preserve"> Small Waterwort</t>
  </si>
  <si>
    <t xml:space="preserve"> Red-Stem Waterwort</t>
  </si>
  <si>
    <t xml:space="preserve"> Eurasian Waterwort</t>
  </si>
  <si>
    <t xml:space="preserve"> Needle Spike-Rush</t>
  </si>
  <si>
    <t xml:space="preserve"> Tidal Spike-Rush</t>
  </si>
  <si>
    <t xml:space="preserve"> Purple Spike-Rush</t>
  </si>
  <si>
    <t xml:space="preserve"> Flat-Stem Spike-Rush</t>
  </si>
  <si>
    <t xml:space="preserve"> Wright's Spike-Rush</t>
  </si>
  <si>
    <t xml:space="preserve"> Elliptic Spike-Rush</t>
  </si>
  <si>
    <t xml:space="preserve"> Engelmann's Spike-Rush</t>
  </si>
  <si>
    <t xml:space="preserve"> Horsetail-Spike-Rush</t>
  </si>
  <si>
    <t xml:space="preserve"> Creeping Spike-Rush</t>
  </si>
  <si>
    <t xml:space="preserve"> Capitate Spike-Rush</t>
  </si>
  <si>
    <t xml:space="preserve"> Saltmarsh Spike-Rush</t>
  </si>
  <si>
    <t xml:space="preserve"> Intermediate Spike-Rush</t>
  </si>
  <si>
    <t xml:space="preserve"> Soft-Stem Spike-Rush</t>
  </si>
  <si>
    <t xml:space="preserve"> Black-Fruit Spike-Rush</t>
  </si>
  <si>
    <t xml:space="preserve"> Small-Fruit Spike-Rush</t>
  </si>
  <si>
    <t xml:space="preserve"> Quill Spike-Rush</t>
  </si>
  <si>
    <t xml:space="preserve"> Blunt Spike-Rush</t>
  </si>
  <si>
    <t xml:space="preserve"> Bright-Green Spike-Rush</t>
  </si>
  <si>
    <t xml:space="preserve"> Common Spike-Rush</t>
  </si>
  <si>
    <t xml:space="preserve"> Little-Head Spike-Rush</t>
  </si>
  <si>
    <t xml:space="preserve"> Square-Stem Spike-Rush</t>
  </si>
  <si>
    <t xml:space="preserve"> Few-Flower Spike-Rush</t>
  </si>
  <si>
    <t xml:space="preserve"> Rooted Spike-Rush</t>
  </si>
  <si>
    <t xml:space="preserve"> Robbins' Spike-Rush</t>
  </si>
  <si>
    <t xml:space="preserve"> Beaked Spike-Rush</t>
  </si>
  <si>
    <t xml:space="preserve"> Slender Spike-Rush</t>
  </si>
  <si>
    <t xml:space="preserve"> Twisted Spike-Rush</t>
  </si>
  <si>
    <t xml:space="preserve"> Three-Angle Spike-Rush</t>
  </si>
  <si>
    <t xml:space="preserve"> Cone-Cup Spike-Rush</t>
  </si>
  <si>
    <t xml:space="preserve"> Wolf's Spike-Rush</t>
  </si>
  <si>
    <t xml:space="preserve"> Indian Goose Grass</t>
  </si>
  <si>
    <t xml:space="preserve"> Two-Leaf Waterweed</t>
  </si>
  <si>
    <t xml:space="preserve"> Canadian Waterweed</t>
  </si>
  <si>
    <t xml:space="preserve"> Western Waterweed</t>
  </si>
  <si>
    <t xml:space="preserve"> Schweinitz's Waterweed</t>
  </si>
  <si>
    <t xml:space="preserve"> Alaska Wild Rye</t>
  </si>
  <si>
    <t xml:space="preserve"> Nodding Wild Rye</t>
  </si>
  <si>
    <t xml:space="preserve"> Awnless Wild Rye</t>
  </si>
  <si>
    <t xml:space="preserve"> southeastern wildrye</t>
  </si>
  <si>
    <t xml:space="preserve"> Blue Wild Rye</t>
  </si>
  <si>
    <t xml:space="preserve"> Eastern Bottle-Brush Grass</t>
  </si>
  <si>
    <t xml:space="preserve"> Streamside Wild Rye</t>
  </si>
  <si>
    <t>Elymus macgregorii</t>
  </si>
  <si>
    <t xml:space="preserve"> early wildrye</t>
  </si>
  <si>
    <t xml:space="preserve"> Creeping Wild Rye</t>
  </si>
  <si>
    <t xml:space="preserve"> River-Bank Wild Rye</t>
  </si>
  <si>
    <t xml:space="preserve"> Slender Wild Rye</t>
  </si>
  <si>
    <t xml:space="preserve"> Hairy Wild Rye</t>
  </si>
  <si>
    <t xml:space="preserve"> Virginia Wild Rye</t>
  </si>
  <si>
    <t xml:space="preserve"> Wiegand's Wild Rye</t>
  </si>
  <si>
    <t>Elymus X maltei</t>
  </si>
  <si>
    <t xml:space="preserve"> Black Crowberry</t>
  </si>
  <si>
    <t>Endodeca serpentaria</t>
  </si>
  <si>
    <t xml:space="preserve"> Virginia-Snakeroot</t>
  </si>
  <si>
    <t xml:space="preserve"> Eastern False Rue-Anemone</t>
  </si>
  <si>
    <t xml:space="preserve"> Pimpernel Willowherb</t>
  </si>
  <si>
    <t xml:space="preserve"> Fringed Willowherb</t>
  </si>
  <si>
    <t xml:space="preserve"> Purple-Leaf Willowherb</t>
  </si>
  <si>
    <t xml:space="preserve"> Codlins-and-Cream</t>
  </si>
  <si>
    <t xml:space="preserve"> Hornemann's Willowherb</t>
  </si>
  <si>
    <t xml:space="preserve"> White-Flower Willowherb</t>
  </si>
  <si>
    <t xml:space="preserve"> Bog Willowherb</t>
  </si>
  <si>
    <t xml:space="preserve"> Marsh Willowherb</t>
  </si>
  <si>
    <t xml:space="preserve"> Downy Willowherb</t>
  </si>
  <si>
    <t>Epimedium X youngianum</t>
  </si>
  <si>
    <t xml:space="preserve"> Helleborine</t>
  </si>
  <si>
    <t>Epipactis palustris</t>
  </si>
  <si>
    <t xml:space="preserve"> Marsh-Orchid</t>
  </si>
  <si>
    <t xml:space="preserve"> Field Horsetail</t>
  </si>
  <si>
    <t xml:space="preserve"> Water Horsetail</t>
  </si>
  <si>
    <t xml:space="preserve"> Tall Scouring-Rush</t>
  </si>
  <si>
    <t xml:space="preserve"> Smooth Scouring-Rush</t>
  </si>
  <si>
    <t xml:space="preserve"> Marsh Horsetail</t>
  </si>
  <si>
    <t xml:space="preserve"> Meadow Horsetail</t>
  </si>
  <si>
    <t xml:space="preserve"> Dwarf Scouring-Rush</t>
  </si>
  <si>
    <t xml:space="preserve"> Woodland Horsetail</t>
  </si>
  <si>
    <t xml:space="preserve"> Giant Horsetail</t>
  </si>
  <si>
    <t xml:space="preserve"> Variegated Scouring-Rush</t>
  </si>
  <si>
    <t>Equisetum X ferrissii</t>
  </si>
  <si>
    <t>Equisetum X litorale</t>
  </si>
  <si>
    <t>Equisetum X mackaii</t>
  </si>
  <si>
    <t>Equisetum X nelsonii</t>
  </si>
  <si>
    <t xml:space="preserve"> Stink Grass</t>
  </si>
  <si>
    <t xml:space="preserve"> Sandbar Love Grass</t>
  </si>
  <si>
    <t xml:space="preserve"> Big-Top Love Grass</t>
  </si>
  <si>
    <t xml:space="preserve"> Teal Love Grass</t>
  </si>
  <si>
    <t xml:space="preserve"> Mexican Love Grass</t>
  </si>
  <si>
    <t xml:space="preserve"> Purple Love Grass</t>
  </si>
  <si>
    <t xml:space="preserve"> Indian Love Grass</t>
  </si>
  <si>
    <t xml:space="preserve"> Creeping Love Grass</t>
  </si>
  <si>
    <t xml:space="preserve"> Petticoat-Climber</t>
  </si>
  <si>
    <t xml:space="preserve"> Cross-Leaf Heath</t>
  </si>
  <si>
    <t xml:space="preserve"> Bitter Fleabane</t>
  </si>
  <si>
    <t xml:space="preserve"> Eastern Daisy Fleabane</t>
  </si>
  <si>
    <t xml:space="preserve"> Canadian Horseweed</t>
  </si>
  <si>
    <t xml:space="preserve"> Trailing Fleabane</t>
  </si>
  <si>
    <t xml:space="preserve"> Streamside Fleabane</t>
  </si>
  <si>
    <t xml:space="preserve"> Hyssop-Leaf Fleabane</t>
  </si>
  <si>
    <t xml:space="preserve"> Short-Ray Fleabane</t>
  </si>
  <si>
    <t xml:space="preserve"> Philadelphia Fleabane</t>
  </si>
  <si>
    <t xml:space="preserve"> Robin's-Plantain</t>
  </si>
  <si>
    <t xml:space="preserve"> Prairie Fleabane</t>
  </si>
  <si>
    <t xml:space="preserve"> Seven-Angle Pipewort</t>
  </si>
  <si>
    <t xml:space="preserve"> Ten-Angle Pipewort</t>
  </si>
  <si>
    <t xml:space="preserve"> Estuary Pipewort</t>
  </si>
  <si>
    <t xml:space="preserve"> Taper-Tip Cup Grass</t>
  </si>
  <si>
    <t xml:space="preserve"> Prairie Cup Grass</t>
  </si>
  <si>
    <t xml:space="preserve"> Tall Cotton-Grass</t>
  </si>
  <si>
    <t xml:space="preserve"> Chamisso's Cotton-Grass</t>
  </si>
  <si>
    <t xml:space="preserve"> Slender Cotton-Grass</t>
  </si>
  <si>
    <t xml:space="preserve"> Russet-Bristle Cotton-Grass</t>
  </si>
  <si>
    <t xml:space="preserve"> Few-Nerve Cotton-Grass</t>
  </si>
  <si>
    <t xml:space="preserve"> Tussock Cotton-Grass</t>
  </si>
  <si>
    <t xml:space="preserve"> Tawny Cotton-Grass</t>
  </si>
  <si>
    <t xml:space="preserve"> Tassel Cotton-Grass</t>
  </si>
  <si>
    <t xml:space="preserve"> Long-Beak Stork's-Bill</t>
  </si>
  <si>
    <t xml:space="preserve"> Rattlesnake-Master</t>
  </si>
  <si>
    <t xml:space="preserve"> Button Eryngo</t>
  </si>
  <si>
    <t xml:space="preserve"> Worm-Seed Wallflower</t>
  </si>
  <si>
    <t xml:space="preserve"> Small White Fawn-Lily</t>
  </si>
  <si>
    <t xml:space="preserve"> Swamp Deciduous-Doghobble</t>
  </si>
  <si>
    <t xml:space="preserve"> Red-Twig Deciduous-Doghobble</t>
  </si>
  <si>
    <t>Euchiton involucratus</t>
  </si>
  <si>
    <t xml:space="preserve"> American Strawberry-Bush</t>
  </si>
  <si>
    <t xml:space="preserve"> Eastern Wahoo</t>
  </si>
  <si>
    <t xml:space="preserve"> Running Strawberry-Bush</t>
  </si>
  <si>
    <t xml:space="preserve"> Dog-Fennel</t>
  </si>
  <si>
    <t xml:space="preserve"> Justiceweed</t>
  </si>
  <si>
    <t>Eupatorium novae-angliae</t>
  </si>
  <si>
    <t xml:space="preserve"> Common Boneset</t>
  </si>
  <si>
    <t xml:space="preserve"> Rough Boneset</t>
  </si>
  <si>
    <t xml:space="preserve"> Pine-Barren Thoroughwort</t>
  </si>
  <si>
    <t xml:space="preserve"> Round-Leaf Thoroughwort</t>
  </si>
  <si>
    <t xml:space="preserve"> Late-Flowering Thoroughwort</t>
  </si>
  <si>
    <t>Eupatorium X truncatum</t>
  </si>
  <si>
    <t xml:space="preserve"> Tinted Woodland Spurge</t>
  </si>
  <si>
    <t xml:space="preserve"> Fire-on-the-Mountain</t>
  </si>
  <si>
    <t xml:space="preserve"> Snow-on-the-Mountain</t>
  </si>
  <si>
    <t xml:space="preserve"> Warty Spurge</t>
  </si>
  <si>
    <t xml:space="preserve"> Small Eyebright</t>
  </si>
  <si>
    <t xml:space="preserve"> Large-Leaf Wood-Aster</t>
  </si>
  <si>
    <t xml:space="preserve"> Rough Wood-Aster</t>
  </si>
  <si>
    <t>Eurybia X herveyi</t>
  </si>
  <si>
    <t xml:space="preserve"> Slender Goldentop</t>
  </si>
  <si>
    <t xml:space="preserve"> Flat-Top Goldentop</t>
  </si>
  <si>
    <t xml:space="preserve"> Texas Goldentop</t>
  </si>
  <si>
    <t>Eutrochium</t>
  </si>
  <si>
    <t>Eutrochium dubium</t>
  </si>
  <si>
    <t xml:space="preserve"> Coastal-Plain Trumpetweed</t>
  </si>
  <si>
    <t>Eutrochium fistulosum</t>
  </si>
  <si>
    <t xml:space="preserve"> Trumpetweed</t>
  </si>
  <si>
    <t>Eutrochium maculatum</t>
  </si>
  <si>
    <t xml:space="preserve"> Spotted Trumpetweed</t>
  </si>
  <si>
    <t>Eutrochium purpureum</t>
  </si>
  <si>
    <t xml:space="preserve"> Sweet-Scented Joe-Pye-Weed</t>
  </si>
  <si>
    <t xml:space="preserve"> American Beech</t>
  </si>
  <si>
    <t xml:space="preserve"> Black-Bindweed</t>
  </si>
  <si>
    <t>Fallopia dumetorum</t>
  </si>
  <si>
    <t xml:space="preserve"> Corpse Black-Bindweed</t>
  </si>
  <si>
    <t xml:space="preserve"> Climbing Black-Bindweed</t>
  </si>
  <si>
    <t xml:space="preserve"> Hairy Crabweed</t>
  </si>
  <si>
    <t xml:space="preserve"> Rough Fescue</t>
  </si>
  <si>
    <t xml:space="preserve"> Sheep Fescue</t>
  </si>
  <si>
    <t xml:space="preserve"> Clustered Fescue</t>
  </si>
  <si>
    <t xml:space="preserve"> Red Fescue</t>
  </si>
  <si>
    <t xml:space="preserve"> Nodding Fescue</t>
  </si>
  <si>
    <t xml:space="preserve"> Hard Fescue</t>
  </si>
  <si>
    <t>Ficaria verna</t>
  </si>
  <si>
    <t xml:space="preserve"> Common Fig</t>
  </si>
  <si>
    <t xml:space="preserve"> Queen-of-the-Prairie</t>
  </si>
  <si>
    <t xml:space="preserve"> Slender Fimbry</t>
  </si>
  <si>
    <t xml:space="preserve"> Carolina Fimbry</t>
  </si>
  <si>
    <t xml:space="preserve"> Marsh Fimbry</t>
  </si>
  <si>
    <t xml:space="preserve"> Hairy Fimbry</t>
  </si>
  <si>
    <t xml:space="preserve"> Clustered Yellowtops</t>
  </si>
  <si>
    <t xml:space="preserve"> False Mermaidweed</t>
  </si>
  <si>
    <t xml:space="preserve"> Woodland Strawberry</t>
  </si>
  <si>
    <t xml:space="preserve"> Virginia Strawberry</t>
  </si>
  <si>
    <t xml:space="preserve"> Glossy False Buckthorn</t>
  </si>
  <si>
    <t xml:space="preserve"> Carolina False Buckthorn</t>
  </si>
  <si>
    <t>Frangula purshiana</t>
  </si>
  <si>
    <t xml:space="preserve"> Cascara False Buckthorn</t>
  </si>
  <si>
    <t xml:space="preserve"> White Ash</t>
  </si>
  <si>
    <t xml:space="preserve"> Black Ash</t>
  </si>
  <si>
    <t xml:space="preserve"> Green Ash</t>
  </si>
  <si>
    <t xml:space="preserve"> Pumpkin Ash</t>
  </si>
  <si>
    <t xml:space="preserve"> Dwarf Umbrella Sedge</t>
  </si>
  <si>
    <t xml:space="preserve"> Hairy Umbrella Sedge</t>
  </si>
  <si>
    <t xml:space="preserve"> Firewheel</t>
  </si>
  <si>
    <t xml:space="preserve"> Downy Milk-Pea</t>
  </si>
  <si>
    <t xml:space="preserve"> Beetleweed</t>
  </si>
  <si>
    <t xml:space="preserve"> Brittle-Stem Hemp-Nettle</t>
  </si>
  <si>
    <t xml:space="preserve"> Gallant-Soldier</t>
  </si>
  <si>
    <t xml:space="preserve"> Shaggy-Soldier</t>
  </si>
  <si>
    <t xml:space="preserve"> Sticky-Willy</t>
  </si>
  <si>
    <t xml:space="preserve"> Rough Bedstraw</t>
  </si>
  <si>
    <t xml:space="preserve"> Northern Bedstraw</t>
  </si>
  <si>
    <t xml:space="preserve"> Limestone-Swamp Bedstraw</t>
  </si>
  <si>
    <t xml:space="preserve"> Licorice Bedstraw</t>
  </si>
  <si>
    <t xml:space="preserve"> Shining Bedstraw</t>
  </si>
  <si>
    <t xml:space="preserve"> Lamarck's Bedstraw</t>
  </si>
  <si>
    <t xml:space="preserve"> Northern Bog Bedstraw</t>
  </si>
  <si>
    <t xml:space="preserve"> Blunt-Leaf Bedstraw</t>
  </si>
  <si>
    <t xml:space="preserve"> Common Marsh Bedstraw</t>
  </si>
  <si>
    <t xml:space="preserve"> Stiff Marsh Bedstraw</t>
  </si>
  <si>
    <t xml:space="preserve"> Three-Petal Bedstraw</t>
  </si>
  <si>
    <t xml:space="preserve"> Fragrant Bedstraw</t>
  </si>
  <si>
    <t xml:space="preserve"> Spoon-Leaf Purple Everlasting</t>
  </si>
  <si>
    <t xml:space="preserve"> Nit Grass</t>
  </si>
  <si>
    <t xml:space="preserve"> Creeping-Snowberry</t>
  </si>
  <si>
    <t xml:space="preserve"> Eastern Teaberry</t>
  </si>
  <si>
    <t xml:space="preserve"> Black Huckleberry</t>
  </si>
  <si>
    <t>Gaylussacia bigeloviana</t>
  </si>
  <si>
    <t xml:space="preserve"> Northern Dwarf Huckleberry</t>
  </si>
  <si>
    <t xml:space="preserve"> Southern Dwarf Huckleberry</t>
  </si>
  <si>
    <t xml:space="preserve"> Blue Huckleberry</t>
  </si>
  <si>
    <t xml:space="preserve"> Pleated Gentian</t>
  </si>
  <si>
    <t xml:space="preserve"> Yellow Gentian</t>
  </si>
  <si>
    <t xml:space="preserve"> Closed Bottle Gentian</t>
  </si>
  <si>
    <t xml:space="preserve"> Bottle Gentian</t>
  </si>
  <si>
    <t xml:space="preserve"> Narrow-Leaf Gentian</t>
  </si>
  <si>
    <t xml:space="preserve"> Closed Gentian</t>
  </si>
  <si>
    <t xml:space="preserve"> Harvestbells</t>
  </si>
  <si>
    <t xml:space="preserve"> Autumn Dwarf-Gentian</t>
  </si>
  <si>
    <t xml:space="preserve"> Agueweed</t>
  </si>
  <si>
    <t xml:space="preserve"> Greater Fringed-Gentian</t>
  </si>
  <si>
    <t xml:space="preserve"> Lesser Fringed-Gentian</t>
  </si>
  <si>
    <t xml:space="preserve"> False Toadflax</t>
  </si>
  <si>
    <t xml:space="preserve"> Spotted Crane's-Bill</t>
  </si>
  <si>
    <t xml:space="preserve"> Yellow Avens</t>
  </si>
  <si>
    <t xml:space="preserve"> White Avens</t>
  </si>
  <si>
    <t xml:space="preserve"> Rough Avens</t>
  </si>
  <si>
    <t xml:space="preserve"> Large-Leaf Avens</t>
  </si>
  <si>
    <t xml:space="preserve"> Mountain Avens</t>
  </si>
  <si>
    <t xml:space="preserve"> Purple Avens</t>
  </si>
  <si>
    <t xml:space="preserve"> Old-Man's-Whiskers</t>
  </si>
  <si>
    <t xml:space="preserve"> Spring Avens</t>
  </si>
  <si>
    <t xml:space="preserve"> Cream Avens</t>
  </si>
  <si>
    <t>Glandularia X hybrida</t>
  </si>
  <si>
    <t xml:space="preserve"> Sea-Milkwort</t>
  </si>
  <si>
    <t xml:space="preserve"> Groundivy</t>
  </si>
  <si>
    <t xml:space="preserve"> Honey-Locust</t>
  </si>
  <si>
    <t>Glossostigma cleistanthum</t>
  </si>
  <si>
    <t xml:space="preserve"> Mudmats</t>
  </si>
  <si>
    <t xml:space="preserve"> Creeping Manna Grass</t>
  </si>
  <si>
    <t xml:space="preserve"> Small Floating Manna Grass</t>
  </si>
  <si>
    <t xml:space="preserve"> Rattlesnake Manna Grass</t>
  </si>
  <si>
    <t xml:space="preserve"> Waxy Manna Grass</t>
  </si>
  <si>
    <t xml:space="preserve"> Water Manna Grass</t>
  </si>
  <si>
    <t xml:space="preserve"> American Manna Grass</t>
  </si>
  <si>
    <t xml:space="preserve"> Reed Manna Grass</t>
  </si>
  <si>
    <t xml:space="preserve"> Melic Manna Grass</t>
  </si>
  <si>
    <t xml:space="preserve"> Atlantic Manna Grass</t>
  </si>
  <si>
    <t xml:space="preserve"> Floating Manna Grass</t>
  </si>
  <si>
    <t xml:space="preserve"> Fowl Manna Grass</t>
  </si>
  <si>
    <t xml:space="preserve"> American Licorice</t>
  </si>
  <si>
    <t xml:space="preserve"> Marsh Cudweed</t>
  </si>
  <si>
    <t xml:space="preserve"> Common Globe-Amaranth</t>
  </si>
  <si>
    <t xml:space="preserve"> Green-Leaf Rattlesnake-Plantain</t>
  </si>
  <si>
    <t xml:space="preserve"> Downy Rattlesnake-Plantain</t>
  </si>
  <si>
    <t xml:space="preserve"> Dwarf Rattlesnake-Plantain</t>
  </si>
  <si>
    <t xml:space="preserve"> Checkered Rattlesnake-Plantain</t>
  </si>
  <si>
    <t xml:space="preserve"> Upland Cotton</t>
  </si>
  <si>
    <t xml:space="preserve"> Golden Hedge-Hyssop</t>
  </si>
  <si>
    <t xml:space="preserve"> Clammy Hedge-Hyssop</t>
  </si>
  <si>
    <t xml:space="preserve"> Round-Fruit Hedge-Hyssop</t>
  </si>
  <si>
    <t>Grindelia ciliata</t>
  </si>
  <si>
    <t xml:space="preserve"> Spanishgold</t>
  </si>
  <si>
    <t xml:space="preserve"> Curly-Cup Gumweed</t>
  </si>
  <si>
    <t xml:space="preserve"> Northern Oak Fern</t>
  </si>
  <si>
    <t xml:space="preserve"> Limestone Oak Fern</t>
  </si>
  <si>
    <t xml:space="preserve"> Beggar's-Lice</t>
  </si>
  <si>
    <t xml:space="preserve"> American Spurred-Gentian</t>
  </si>
  <si>
    <t xml:space="preserve"> American Witch-Hazel</t>
  </si>
  <si>
    <t xml:space="preserve"> False Indian-Plantain</t>
  </si>
  <si>
    <t xml:space="preserve"> Alpine Sweet-Vetch</t>
  </si>
  <si>
    <t xml:space="preserve"> Yellowdicks</t>
  </si>
  <si>
    <t xml:space="preserve"> Fall Sneezeweed</t>
  </si>
  <si>
    <t xml:space="preserve"> Purple-Head Sneezeweed</t>
  </si>
  <si>
    <t xml:space="preserve"> Swamp Sunflower</t>
  </si>
  <si>
    <t xml:space="preserve"> Common Sunflower</t>
  </si>
  <si>
    <t xml:space="preserve"> Cucumber-Leaf Sunflower</t>
  </si>
  <si>
    <t xml:space="preserve"> Thin-Leaf Sunflower</t>
  </si>
  <si>
    <t xml:space="preserve"> Giant Sunflower</t>
  </si>
  <si>
    <t xml:space="preserve"> Saw-Tooth Sunflower</t>
  </si>
  <si>
    <t xml:space="preserve"> Maximilian Sunflower</t>
  </si>
  <si>
    <t xml:space="preserve"> Small Woodland Sunflower</t>
  </si>
  <si>
    <t xml:space="preserve"> Nuttall's Sunflower</t>
  </si>
  <si>
    <t xml:space="preserve"> Few-Leaf Sunflower</t>
  </si>
  <si>
    <t>Helianthus X doronicoides</t>
  </si>
  <si>
    <t>Helianthus X laetiflorus</t>
  </si>
  <si>
    <t xml:space="preserve"> Smooth Oxeye</t>
  </si>
  <si>
    <t xml:space="preserve"> Seaside Heliotrope</t>
  </si>
  <si>
    <t xml:space="preserve"> Indian Heliotrope</t>
  </si>
  <si>
    <t>Helminthotheca echioides</t>
  </si>
  <si>
    <t xml:space="preserve"> Akan Asante</t>
  </si>
  <si>
    <t xml:space="preserve"> Swamp-Pink</t>
  </si>
  <si>
    <t xml:space="preserve"> Orange Day-Lily</t>
  </si>
  <si>
    <t xml:space="preserve"> Giant Hogweed</t>
  </si>
  <si>
    <t xml:space="preserve"> American Cow-Parsnip</t>
  </si>
  <si>
    <t xml:space="preserve"> Eltrot</t>
  </si>
  <si>
    <t xml:space="preserve"> Mother-of-the-Evening</t>
  </si>
  <si>
    <t xml:space="preserve"> Grass-Leaf Mud-Plantain</t>
  </si>
  <si>
    <t xml:space="preserve"> Blue Mud-Plantain</t>
  </si>
  <si>
    <t xml:space="preserve"> Kidney-Leaf Mud-Plantain</t>
  </si>
  <si>
    <t xml:space="preserve"> American Alumroot</t>
  </si>
  <si>
    <t xml:space="preserve"> Richardson's Alumroot</t>
  </si>
  <si>
    <t xml:space="preserve"> Large-Flower Heartleaf</t>
  </si>
  <si>
    <t xml:space="preserve"> Halberd-Leaf Rose-Mallow</t>
  </si>
  <si>
    <t xml:space="preserve"> Crimson-Eyed Rose-Mallow</t>
  </si>
  <si>
    <t xml:space="preserve"> Green's Hawkweed</t>
  </si>
  <si>
    <t xml:space="preserve"> Queendevil</t>
  </si>
  <si>
    <t>Hieracium X fernaldii</t>
  </si>
  <si>
    <t>Hieracium X floribundum</t>
  </si>
  <si>
    <t xml:space="preserve"> Common Mare's-Tail</t>
  </si>
  <si>
    <t xml:space="preserve"> Common Velvet Grass</t>
  </si>
  <si>
    <t xml:space="preserve"> Creeping Velvet Grass</t>
  </si>
  <si>
    <t xml:space="preserve"> Seaside Sandplant</t>
  </si>
  <si>
    <t xml:space="preserve"> Meadow Barley</t>
  </si>
  <si>
    <t xml:space="preserve"> Fox-Tail Barley</t>
  </si>
  <si>
    <t xml:space="preserve"> Seaside Barley</t>
  </si>
  <si>
    <t xml:space="preserve"> Wall Barley</t>
  </si>
  <si>
    <t xml:space="preserve"> Little Barley</t>
  </si>
  <si>
    <t xml:space="preserve"> American Featherfoil</t>
  </si>
  <si>
    <t xml:space="preserve"> Quaker-Ladies</t>
  </si>
  <si>
    <t xml:space="preserve"> Tiny Bluet</t>
  </si>
  <si>
    <t xml:space="preserve"> Japanese Hop</t>
  </si>
  <si>
    <t xml:space="preserve"> Common Hop</t>
  </si>
  <si>
    <t xml:space="preserve"> Shining Fir-Moss</t>
  </si>
  <si>
    <t xml:space="preserve"> Rock Fir-Moss</t>
  </si>
  <si>
    <t xml:space="preserve"> Fir-Moss</t>
  </si>
  <si>
    <t xml:space="preserve"> Eastern Green-Violet</t>
  </si>
  <si>
    <t xml:space="preserve"> Wild Hydrangea</t>
  </si>
  <si>
    <t xml:space="preserve"> Panicled Hydrangea</t>
  </si>
  <si>
    <t xml:space="preserve"> Water-Thyme</t>
  </si>
  <si>
    <t xml:space="preserve"> Common Frogbit</t>
  </si>
  <si>
    <t xml:space="preserve"> American Marsh-Pennywort</t>
  </si>
  <si>
    <t xml:space="preserve"> Proliferous Marsh-Pennywort</t>
  </si>
  <si>
    <t xml:space="preserve"> Floating Marsh-Pennywort</t>
  </si>
  <si>
    <t xml:space="preserve"> Lawn Marsh-Pennywort</t>
  </si>
  <si>
    <t xml:space="preserve"> Many-Flower Marsh-Pennywort</t>
  </si>
  <si>
    <t xml:space="preserve"> Whorled Marsh-Pennywort</t>
  </si>
  <si>
    <t xml:space="preserve"> Blunt-Leaf Waterleaf</t>
  </si>
  <si>
    <t xml:space="preserve"> Shawnee-Salad</t>
  </si>
  <si>
    <t xml:space="preserve"> Creeping St. John's-Wort</t>
  </si>
  <si>
    <t xml:space="preserve"> Great St. John's-Wort</t>
  </si>
  <si>
    <t xml:space="preserve"> Northern St. John's-Wort</t>
  </si>
  <si>
    <t xml:space="preserve"> Lesser Canadian St. John's-Wort</t>
  </si>
  <si>
    <t xml:space="preserve"> St. Peter's-Wort</t>
  </si>
  <si>
    <t xml:space="preserve"> Bushy St. John's-Wort</t>
  </si>
  <si>
    <t xml:space="preserve"> Coppery St. John's-Wort</t>
  </si>
  <si>
    <t xml:space="preserve"> Nits-and-Lice</t>
  </si>
  <si>
    <t xml:space="preserve"> Pale St. John's-Wort</t>
  </si>
  <si>
    <t>Hypericum fraseri</t>
  </si>
  <si>
    <t xml:space="preserve"> Fraser's St. John's-Wort</t>
  </si>
  <si>
    <t xml:space="preserve"> Orange-Grass</t>
  </si>
  <si>
    <t xml:space="preserve"> Clasping-Leaf St. John's-Wort</t>
  </si>
  <si>
    <t xml:space="preserve"> St. Andrew's-Cross</t>
  </si>
  <si>
    <t xml:space="preserve"> Kalm's St. John's-Wort</t>
  </si>
  <si>
    <t xml:space="preserve"> Greater Canadian St. John's-Wort</t>
  </si>
  <si>
    <t xml:space="preserve"> Dwarf St. John's-Wort</t>
  </si>
  <si>
    <t xml:space="preserve"> Common St. John's-Wort</t>
  </si>
  <si>
    <t xml:space="preserve"> Shrubby St. John's-Wort</t>
  </si>
  <si>
    <t xml:space="preserve"> Spotted St. John's-Wort</t>
  </si>
  <si>
    <t xml:space="preserve"> Round-Seed St. John's-Wort</t>
  </si>
  <si>
    <t xml:space="preserve"> Lesser St. John's-Wort</t>
  </si>
  <si>
    <t xml:space="preserve"> Virginia St. John's-Wort</t>
  </si>
  <si>
    <t>Hypericum X dissimulatum</t>
  </si>
  <si>
    <t xml:space="preserve"> Hairy Cat's-Ear</t>
  </si>
  <si>
    <t xml:space="preserve"> Eastern Yellow Star-Grass</t>
  </si>
  <si>
    <t>Ilex cassine</t>
  </si>
  <si>
    <t xml:space="preserve"> Dahoon</t>
  </si>
  <si>
    <t xml:space="preserve"> Inkberry</t>
  </si>
  <si>
    <t xml:space="preserve"> Smooth Winterberry</t>
  </si>
  <si>
    <t xml:space="preserve"> American Holly</t>
  </si>
  <si>
    <t xml:space="preserve"> Common Winterberry</t>
  </si>
  <si>
    <t xml:space="preserve"> Garden-Balsam</t>
  </si>
  <si>
    <t xml:space="preserve"> Spotted Touch-Me-Not</t>
  </si>
  <si>
    <t xml:space="preserve"> Policeman's-Helmet</t>
  </si>
  <si>
    <t xml:space="preserve"> Pale Touch-Me-Not</t>
  </si>
  <si>
    <t>Impatiens walleriana</t>
  </si>
  <si>
    <t xml:space="preserve"> Buzzy-Lizzy</t>
  </si>
  <si>
    <t xml:space="preserve"> Elecampane</t>
  </si>
  <si>
    <t xml:space="preserve"> Purple-Rocket</t>
  </si>
  <si>
    <t xml:space="preserve"> Redstar</t>
  </si>
  <si>
    <t xml:space="preserve"> Ivy-Leaf Morning-Glory</t>
  </si>
  <si>
    <t xml:space="preserve"> Scarlet-Creeper</t>
  </si>
  <si>
    <t xml:space="preserve"> Whitestar</t>
  </si>
  <si>
    <t xml:space="preserve"> Man-of-the-Earth</t>
  </si>
  <si>
    <t xml:space="preserve"> Bay-Hops</t>
  </si>
  <si>
    <t xml:space="preserve"> Common Morning-Glory</t>
  </si>
  <si>
    <t xml:space="preserve"> Cypress-Vine</t>
  </si>
  <si>
    <t>Ipomoea X multifida</t>
  </si>
  <si>
    <t xml:space="preserve"> Zigzag Iris</t>
  </si>
  <si>
    <t xml:space="preserve"> Dwarf Lake Iris</t>
  </si>
  <si>
    <t xml:space="preserve"> Slender Blue Iris</t>
  </si>
  <si>
    <t xml:space="preserve"> Pale-Yellow Iris</t>
  </si>
  <si>
    <t xml:space="preserve"> Harlequin Blueflag</t>
  </si>
  <si>
    <t xml:space="preserve"> Virginia Blueflag</t>
  </si>
  <si>
    <t xml:space="preserve"> Acadian Quillwort</t>
  </si>
  <si>
    <t xml:space="preserve"> Appalachian Quillwort</t>
  </si>
  <si>
    <t xml:space="preserve"> Engelmann's Quillwort</t>
  </si>
  <si>
    <t xml:space="preserve"> Western Lake Quillwort</t>
  </si>
  <si>
    <t xml:space="preserve"> Black-Foot Quillwort</t>
  </si>
  <si>
    <t xml:space="preserve"> Spike Quillwort</t>
  </si>
  <si>
    <t xml:space="preserve"> Shore Quillwort</t>
  </si>
  <si>
    <t xml:space="preserve"> Spiny-Spore Quillwort</t>
  </si>
  <si>
    <t xml:space="preserve"> Tuckerman's Quillwort</t>
  </si>
  <si>
    <t xml:space="preserve"> True Quillwort</t>
  </si>
  <si>
    <t>Isoetes X brittonii</t>
  </si>
  <si>
    <t>Isoetes X dodgei</t>
  </si>
  <si>
    <t>Isoetes X eatonii</t>
  </si>
  <si>
    <t>Isoetes X foveolata</t>
  </si>
  <si>
    <t>Isoetes X harveyi</t>
  </si>
  <si>
    <t>Isoetes X heterospora</t>
  </si>
  <si>
    <t>Isoetes X hickeyi</t>
  </si>
  <si>
    <t>Isotrema tomentosum</t>
  </si>
  <si>
    <t xml:space="preserve"> Green Five-Leaf Orchid</t>
  </si>
  <si>
    <t xml:space="preserve"> Purple Five-Leaf Orchid</t>
  </si>
  <si>
    <t xml:space="preserve"> Virginia Sweetspire</t>
  </si>
  <si>
    <t xml:space="preserve"> Annual Marsh-Elder</t>
  </si>
  <si>
    <t xml:space="preserve"> Deer-Root</t>
  </si>
  <si>
    <t xml:space="preserve"> Jesuit's-Bark</t>
  </si>
  <si>
    <t xml:space="preserve"> Hairy Clustervine</t>
  </si>
  <si>
    <t xml:space="preserve"> White Walnut</t>
  </si>
  <si>
    <t xml:space="preserve"> Black Walnut</t>
  </si>
  <si>
    <t xml:space="preserve"> Knotty-Leaf Rush</t>
  </si>
  <si>
    <t xml:space="preserve"> Northern Green Rush</t>
  </si>
  <si>
    <t xml:space="preserve"> Kentucky Rush</t>
  </si>
  <si>
    <t xml:space="preserve"> Joint-Leaf Rush</t>
  </si>
  <si>
    <t xml:space="preserve"> Bog Rush</t>
  </si>
  <si>
    <t xml:space="preserve"> White-Root Rush</t>
  </si>
  <si>
    <t xml:space="preserve"> Small-Head Rush</t>
  </si>
  <si>
    <t xml:space="preserve"> Narrow-Panicle Rush</t>
  </si>
  <si>
    <t xml:space="preserve"> Toad Rush</t>
  </si>
  <si>
    <t xml:space="preserve"> New Jersey Rush</t>
  </si>
  <si>
    <t xml:space="preserve"> Canadian Rush</t>
  </si>
  <si>
    <t xml:space="preserve"> Round-Fruit Rush</t>
  </si>
  <si>
    <t xml:space="preserve"> Weak Rush</t>
  </si>
  <si>
    <t xml:space="preserve"> Forked Rush</t>
  </si>
  <si>
    <t xml:space="preserve"> Slim-Pod Rush</t>
  </si>
  <si>
    <t xml:space="preserve"> Dudley's Rush</t>
  </si>
  <si>
    <t xml:space="preserve"> Lamp Rush</t>
  </si>
  <si>
    <t xml:space="preserve"> Dagger-Leaf Rush</t>
  </si>
  <si>
    <t xml:space="preserve"> Thread Rush</t>
  </si>
  <si>
    <t xml:space="preserve"> Saltmarsh Rush</t>
  </si>
  <si>
    <t xml:space="preserve"> Greene's Rush</t>
  </si>
  <si>
    <t xml:space="preserve"> Pennsylvania Rush</t>
  </si>
  <si>
    <t xml:space="preserve"> European Blue Rush</t>
  </si>
  <si>
    <t xml:space="preserve"> Inland Rush</t>
  </si>
  <si>
    <t xml:space="preserve"> Long-Style Rush</t>
  </si>
  <si>
    <t xml:space="preserve"> Bayonet Rush</t>
  </si>
  <si>
    <t xml:space="preserve"> Stout Rush</t>
  </si>
  <si>
    <t xml:space="preserve"> Knotted Rush</t>
  </si>
  <si>
    <t xml:space="preserve"> Brown-Fruit Rush</t>
  </si>
  <si>
    <t xml:space="preserve"> Common Rush</t>
  </si>
  <si>
    <t xml:space="preserve"> Needle-Pod Rush</t>
  </si>
  <si>
    <t xml:space="preserve"> Lopsided Rush</t>
  </si>
  <si>
    <t xml:space="preserve"> Mosquito Rush</t>
  </si>
  <si>
    <t xml:space="preserve"> Moor Rush</t>
  </si>
  <si>
    <t xml:space="preserve"> Woodland Rush</t>
  </si>
  <si>
    <t xml:space="preserve"> Blunt-Flower Rush</t>
  </si>
  <si>
    <t xml:space="preserve"> Greater Creeping Rush</t>
  </si>
  <si>
    <t xml:space="preserve"> Lesser Poverty Rush</t>
  </si>
  <si>
    <t xml:space="preserve"> Torrey's Rush</t>
  </si>
  <si>
    <t xml:space="preserve"> Highland Rush</t>
  </si>
  <si>
    <t xml:space="preserve"> Vasey's Rush</t>
  </si>
  <si>
    <t>Juncus X oronensis</t>
  </si>
  <si>
    <t xml:space="preserve"> Common Juniper</t>
  </si>
  <si>
    <t xml:space="preserve"> Creeping Juniper</t>
  </si>
  <si>
    <t xml:space="preserve"> Eastern Red-Cedar</t>
  </si>
  <si>
    <t xml:space="preserve"> American Water-Willow</t>
  </si>
  <si>
    <t xml:space="preserve"> Sheep-Laurel</t>
  </si>
  <si>
    <t>Kalmia buxifolia</t>
  </si>
  <si>
    <t xml:space="preserve"> Sand-Myrtle</t>
  </si>
  <si>
    <t xml:space="preserve"> Mountain-Laurel</t>
  </si>
  <si>
    <t xml:space="preserve"> Bog-Laurel</t>
  </si>
  <si>
    <t xml:space="preserve"> Sharp-Leaf Cancerwort</t>
  </si>
  <si>
    <t>Kosteletzkya pentacarpos</t>
  </si>
  <si>
    <t xml:space="preserve"> Virginia Fen-Rose</t>
  </si>
  <si>
    <t xml:space="preserve"> Two-Flower Dwarf-Dandelion</t>
  </si>
  <si>
    <t xml:space="preserve"> Virginia Dwarf-Dandelion</t>
  </si>
  <si>
    <t xml:space="preserve"> Korean-Clover</t>
  </si>
  <si>
    <t xml:space="preserve"> Japanese-Clover</t>
  </si>
  <si>
    <t xml:space="preserve"> Pasture Spike Sedge</t>
  </si>
  <si>
    <t xml:space="preserve"> Low Spike Sedge</t>
  </si>
  <si>
    <t>Lachnagrostis filiformis</t>
  </si>
  <si>
    <t xml:space="preserve"> Common Blown Grass</t>
  </si>
  <si>
    <t>Lachnanthes caroliniana</t>
  </si>
  <si>
    <t xml:space="preserve"> Carolina Redroot</t>
  </si>
  <si>
    <t xml:space="preserve"> Wild Blue Lettuce</t>
  </si>
  <si>
    <t xml:space="preserve"> Canadian Blue Lettuce</t>
  </si>
  <si>
    <t xml:space="preserve"> Woodland Lettuce</t>
  </si>
  <si>
    <t xml:space="preserve"> Grass-Leaf Lettuce</t>
  </si>
  <si>
    <t xml:space="preserve"> Louisiana Lettuce</t>
  </si>
  <si>
    <t xml:space="preserve"> Willow-Leaf Lettuce</t>
  </si>
  <si>
    <t xml:space="preserve"> Prickly Lettuce</t>
  </si>
  <si>
    <t xml:space="preserve"> Russian Blue Lettuce</t>
  </si>
  <si>
    <t xml:space="preserve"> Dotted Duckmeat</t>
  </si>
  <si>
    <t xml:space="preserve"> Canadian Wood-Nettle</t>
  </si>
  <si>
    <t xml:space="preserve"> Common Nipplewort</t>
  </si>
  <si>
    <t xml:space="preserve"> American Larch</t>
  </si>
  <si>
    <t xml:space="preserve"> California Goldfields</t>
  </si>
  <si>
    <t xml:space="preserve"> Coastal Goldfields</t>
  </si>
  <si>
    <t xml:space="preserve"> Singletary Vetchling</t>
  </si>
  <si>
    <t xml:space="preserve"> Sea Vetchling</t>
  </si>
  <si>
    <t xml:space="preserve"> Marsh Vetchling</t>
  </si>
  <si>
    <t xml:space="preserve"> Meadow Vetchling</t>
  </si>
  <si>
    <t xml:space="preserve"> Veiny Vetchling</t>
  </si>
  <si>
    <t>Lecanora</t>
  </si>
  <si>
    <t xml:space="preserve"> rim lichen</t>
  </si>
  <si>
    <t>Lecanora conizaeoides</t>
  </si>
  <si>
    <t xml:space="preserve"> Catchfly Grass</t>
  </si>
  <si>
    <t xml:space="preserve"> Rice Cut Grass</t>
  </si>
  <si>
    <t xml:space="preserve"> White Grass</t>
  </si>
  <si>
    <t xml:space="preserve"> Lesser Duckweed</t>
  </si>
  <si>
    <t xml:space="preserve"> Inflated Duckweed</t>
  </si>
  <si>
    <t xml:space="preserve"> Common Duckweed</t>
  </si>
  <si>
    <t xml:space="preserve"> Least Duckweed</t>
  </si>
  <si>
    <t xml:space="preserve"> Little Duckweed</t>
  </si>
  <si>
    <t xml:space="preserve"> Minute Duckweed</t>
  </si>
  <si>
    <t xml:space="preserve"> Ivy-Leaf Duckweed</t>
  </si>
  <si>
    <t xml:space="preserve"> Turion Duckweed</t>
  </si>
  <si>
    <t xml:space="preserve"> Pale Duckweed</t>
  </si>
  <si>
    <t xml:space="preserve"> August-Flower</t>
  </si>
  <si>
    <t>Leontodon saxatilis</t>
  </si>
  <si>
    <t xml:space="preserve"> Lesser Hawkbit</t>
  </si>
  <si>
    <t xml:space="preserve"> Miner's Pepperwort</t>
  </si>
  <si>
    <t xml:space="preserve"> Broad-Leaf Pepperwort</t>
  </si>
  <si>
    <t xml:space="preserve"> Clasping Pepperwort</t>
  </si>
  <si>
    <t xml:space="preserve"> Poorman's-Pepperwort</t>
  </si>
  <si>
    <t>Leptochloa crinita</t>
  </si>
  <si>
    <t xml:space="preserve"> False Rhodes Grass</t>
  </si>
  <si>
    <t xml:space="preserve"> Narrow-Leaf Bush-Clover</t>
  </si>
  <si>
    <t xml:space="preserve"> Round-Head Bush-Clover</t>
  </si>
  <si>
    <t xml:space="preserve"> Chinese Bush-Clover</t>
  </si>
  <si>
    <t>Lespedeza X brittonii</t>
  </si>
  <si>
    <t>Lespedeza X longifolia</t>
  </si>
  <si>
    <t>Lespedeza X manniana</t>
  </si>
  <si>
    <t>Lespedeza X neglecta</t>
  </si>
  <si>
    <t>Lespedeza X oblongifolia</t>
  </si>
  <si>
    <t xml:space="preserve"> Ox-Eye Daisy</t>
  </si>
  <si>
    <t xml:space="preserve"> Narrow-Leaf Paleseed</t>
  </si>
  <si>
    <t xml:space="preserve"> Highland Doghobble</t>
  </si>
  <si>
    <t xml:space="preserve"> European Lyme Grass</t>
  </si>
  <si>
    <t xml:space="preserve"> American Lyme Grass</t>
  </si>
  <si>
    <t xml:space="preserve"> Strap-Style Gayfeather</t>
  </si>
  <si>
    <t xml:space="preserve"> Cat-Tail Gayfeather</t>
  </si>
  <si>
    <t xml:space="preserve"> Devil's-Bite</t>
  </si>
  <si>
    <t xml:space="preserve"> Dense Gayfeather</t>
  </si>
  <si>
    <t xml:space="preserve"> Scot's Lovage</t>
  </si>
  <si>
    <t xml:space="preserve"> Chinese Privet</t>
  </si>
  <si>
    <t xml:space="preserve"> European Privet</t>
  </si>
  <si>
    <t xml:space="preserve"> Eastern Grasswort</t>
  </si>
  <si>
    <t xml:space="preserve"> Canadian Lily</t>
  </si>
  <si>
    <t xml:space="preserve"> Michigan Lily</t>
  </si>
  <si>
    <t xml:space="preserve"> Wood Lily</t>
  </si>
  <si>
    <t xml:space="preserve"> Turk's-Cap Lily</t>
  </si>
  <si>
    <t xml:space="preserve"> American Spongeplant</t>
  </si>
  <si>
    <t xml:space="preserve"> Carolina Sea-Lavender</t>
  </si>
  <si>
    <t xml:space="preserve"> Awl-Leaf Mudwort</t>
  </si>
  <si>
    <t xml:space="preserve"> Welsh Mudwort</t>
  </si>
  <si>
    <t xml:space="preserve"> Northern Spicebush</t>
  </si>
  <si>
    <t xml:space="preserve"> Yellow-Seed False Pimpernel</t>
  </si>
  <si>
    <t xml:space="preserve"> American Twinflower</t>
  </si>
  <si>
    <t xml:space="preserve"> Sandplain Flax</t>
  </si>
  <si>
    <t xml:space="preserve"> Stiff Yellow Flax</t>
  </si>
  <si>
    <t xml:space="preserve"> Ridged Yellow Flax</t>
  </si>
  <si>
    <t xml:space="preserve"> Woodland Flax</t>
  </si>
  <si>
    <t xml:space="preserve"> Brown Wide-Lip Orchid</t>
  </si>
  <si>
    <t xml:space="preserve"> Yellow Wide-Lip Orchid</t>
  </si>
  <si>
    <t xml:space="preserve"> Drummond's Halfchaff Sedge</t>
  </si>
  <si>
    <t xml:space="preserve"> Small-Flower Halfchaff Sedge</t>
  </si>
  <si>
    <t xml:space="preserve"> Sweet-Gum</t>
  </si>
  <si>
    <t xml:space="preserve"> Tuliptree</t>
  </si>
  <si>
    <t xml:space="preserve"> Auricled Twayblade</t>
  </si>
  <si>
    <t xml:space="preserve"> Southern Twayblade</t>
  </si>
  <si>
    <t xml:space="preserve"> Broad-Lip Twayblade</t>
  </si>
  <si>
    <t xml:space="preserve"> Heart-Leaf Twayblade</t>
  </si>
  <si>
    <t xml:space="preserve"> Kidney-Leaf Twayblade</t>
  </si>
  <si>
    <t xml:space="preserve"> American Shoreweed</t>
  </si>
  <si>
    <t xml:space="preserve"> Cardinal-Flower</t>
  </si>
  <si>
    <t xml:space="preserve"> Water Lobelia</t>
  </si>
  <si>
    <t xml:space="preserve"> Indian-Tobacco</t>
  </si>
  <si>
    <t xml:space="preserve"> Brook Lobelia</t>
  </si>
  <si>
    <t xml:space="preserve"> Nuttall's Lobelia</t>
  </si>
  <si>
    <t xml:space="preserve"> Downy Lobelia</t>
  </si>
  <si>
    <t xml:space="preserve"> Great Blue Lobelia</t>
  </si>
  <si>
    <t xml:space="preserve"> Pale-Spike Lobelia</t>
  </si>
  <si>
    <t xml:space="preserve"> Alpine-Azalea</t>
  </si>
  <si>
    <t xml:space="preserve"> Perennial Rye Grass</t>
  </si>
  <si>
    <t xml:space="preserve"> Marsh-Felwort</t>
  </si>
  <si>
    <t xml:space="preserve"> American Fly-Honeysuckle</t>
  </si>
  <si>
    <t xml:space="preserve"> Limber Honeysuckle</t>
  </si>
  <si>
    <t xml:space="preserve"> Hairy Honeysuckle</t>
  </si>
  <si>
    <t xml:space="preserve"> Four-Line Honeysuckle</t>
  </si>
  <si>
    <t xml:space="preserve"> Japanese Honeysuckle</t>
  </si>
  <si>
    <t xml:space="preserve"> Morrow's Honeysuckle</t>
  </si>
  <si>
    <t xml:space="preserve"> Swamp Fly-Honeysuckle</t>
  </si>
  <si>
    <t xml:space="preserve"> Trumpet Honeysuckle</t>
  </si>
  <si>
    <t xml:space="preserve"> Twinsisters</t>
  </si>
  <si>
    <t xml:space="preserve"> Mountain Fly-Honeysuckle</t>
  </si>
  <si>
    <t>Lonicera X bella</t>
  </si>
  <si>
    <t xml:space="preserve"> Garden Bird's-Foot-Trefoil</t>
  </si>
  <si>
    <t xml:space="preserve"> Narrow-Leaf Bird's-Foot-Trefoil</t>
  </si>
  <si>
    <t xml:space="preserve"> Seedbox</t>
  </si>
  <si>
    <t xml:space="preserve"> Wing-Leaf Primrose-Willow</t>
  </si>
  <si>
    <t xml:space="preserve"> Large-Flower Primrose-Willow</t>
  </si>
  <si>
    <t xml:space="preserve"> Marsh Primrose-Willow</t>
  </si>
  <si>
    <t xml:space="preserve"> Floating Primrose-Willow</t>
  </si>
  <si>
    <t xml:space="preserve"> Many-Fruit Primrose-Willow</t>
  </si>
  <si>
    <t xml:space="preserve"> Globe-Fruit Primrose-Willow</t>
  </si>
  <si>
    <t xml:space="preserve"> Blue-Pod Lupine</t>
  </si>
  <si>
    <t xml:space="preserve"> Hairy Wood-Rush</t>
  </si>
  <si>
    <t xml:space="preserve"> Bulbous Wood-Rush</t>
  </si>
  <si>
    <t xml:space="preserve"> Field Wood-Rush</t>
  </si>
  <si>
    <t xml:space="preserve"> Northern Wood-Rush</t>
  </si>
  <si>
    <t xml:space="preserve"> Heath Wood-Rush</t>
  </si>
  <si>
    <t xml:space="preserve"> Hedgehog Wood-Rush</t>
  </si>
  <si>
    <t xml:space="preserve"> Common Wood-Rush</t>
  </si>
  <si>
    <t xml:space="preserve"> Pale European Wood-Rush</t>
  </si>
  <si>
    <t xml:space="preserve"> Small-Flower Wood-Rush</t>
  </si>
  <si>
    <t xml:space="preserve"> Spiked Wood-Rush</t>
  </si>
  <si>
    <t xml:space="preserve"> Fox-Tail Club-Moss</t>
  </si>
  <si>
    <t xml:space="preserve"> Southern Appressed Club-Moss</t>
  </si>
  <si>
    <t xml:space="preserve"> Northern Bog Club-Moss</t>
  </si>
  <si>
    <t>Lycopodiella margueritae</t>
  </si>
  <si>
    <t xml:space="preserve"> Prostrate Club-Moss</t>
  </si>
  <si>
    <t xml:space="preserve"> Northern Appressed Club-Moss</t>
  </si>
  <si>
    <t>Lycopodiella X copelandii</t>
  </si>
  <si>
    <t xml:space="preserve"> Running Ground-Pine</t>
  </si>
  <si>
    <t>Lycopodium X habereri</t>
  </si>
  <si>
    <t>Lycopodium X zeilleri</t>
  </si>
  <si>
    <t xml:space="preserve"> Cut-Leaf Water-Horehound</t>
  </si>
  <si>
    <t xml:space="preserve"> Clasping Water-Horehound</t>
  </si>
  <si>
    <t xml:space="preserve"> Rough Water-Horehound</t>
  </si>
  <si>
    <t xml:space="preserve"> Gypsywort</t>
  </si>
  <si>
    <t xml:space="preserve"> Taper-Leaf Water-Horehound</t>
  </si>
  <si>
    <t xml:space="preserve"> Northern Water-Horehound</t>
  </si>
  <si>
    <t xml:space="preserve"> Virginia Water-Horehound</t>
  </si>
  <si>
    <t>Lycopus X sherardii</t>
  </si>
  <si>
    <t xml:space="preserve"> Japanese Climbing Fern</t>
  </si>
  <si>
    <t xml:space="preserve"> American Climbing Fern</t>
  </si>
  <si>
    <t xml:space="preserve"> Maleberry</t>
  </si>
  <si>
    <t xml:space="preserve"> Piedmont Staggerbush</t>
  </si>
  <si>
    <t>Lysimachia arvensis</t>
  </si>
  <si>
    <t xml:space="preserve"> Scarlet Yellow-Loosestrife</t>
  </si>
  <si>
    <t xml:space="preserve"> Fringed Yellow-Loosestrife</t>
  </si>
  <si>
    <t xml:space="preserve"> Lowland Yellow-Loosestrife</t>
  </si>
  <si>
    <t xml:space="preserve"> Lance-Leaf Yellow-Loosestrife</t>
  </si>
  <si>
    <t>Lysimachia minima</t>
  </si>
  <si>
    <t xml:space="preserve"> Chaffweed</t>
  </si>
  <si>
    <t xml:space="preserve"> Creeping-Jenny</t>
  </si>
  <si>
    <t xml:space="preserve"> Large Yellow-Loosestrife</t>
  </si>
  <si>
    <t xml:space="preserve"> Four-Flower Yellow-Loosestrife</t>
  </si>
  <si>
    <t xml:space="preserve"> Whorled Yellow-Loosestrife</t>
  </si>
  <si>
    <t xml:space="preserve"> Swampcandles</t>
  </si>
  <si>
    <t xml:space="preserve"> Tufted Yellow-Loosestrife</t>
  </si>
  <si>
    <t xml:space="preserve"> Garden Yellow-Loosestrife</t>
  </si>
  <si>
    <t>Lysimachia X producta</t>
  </si>
  <si>
    <t xml:space="preserve"> Wing-Angle Loosestrife</t>
  </si>
  <si>
    <t xml:space="preserve"> Hyssop Loosestrife</t>
  </si>
  <si>
    <t xml:space="preserve"> Saltmarsh Loosestrife</t>
  </si>
  <si>
    <t xml:space="preserve"> Spatula-Leaf Loosestrife</t>
  </si>
  <si>
    <t xml:space="preserve"> Purple Loosestrife</t>
  </si>
  <si>
    <t xml:space="preserve"> Osage-Orange</t>
  </si>
  <si>
    <t xml:space="preserve"> Mountain Tarplant</t>
  </si>
  <si>
    <t xml:space="preserve"> Fraser's Magnolia</t>
  </si>
  <si>
    <t xml:space="preserve"> Umbrella Magnolia</t>
  </si>
  <si>
    <t xml:space="preserve"> Sweet-Bay</t>
  </si>
  <si>
    <t xml:space="preserve"> Holly-Leaf Oregon-Grape</t>
  </si>
  <si>
    <t xml:space="preserve"> False Lily-of-the-Valley</t>
  </si>
  <si>
    <t xml:space="preserve"> Feathery False Solomon's-Seal</t>
  </si>
  <si>
    <t xml:space="preserve"> Starry False Solomon's-Seal</t>
  </si>
  <si>
    <t xml:space="preserve"> Three-Leaf False Solomon's-Seal</t>
  </si>
  <si>
    <t>Malaxis monophyllos</t>
  </si>
  <si>
    <t xml:space="preserve"> White Adder's-Mouth Orchid</t>
  </si>
  <si>
    <t xml:space="preserve"> Green Adder's-Mouth Orchid</t>
  </si>
  <si>
    <t xml:space="preserve"> Three-Lobe False Mallow</t>
  </si>
  <si>
    <t xml:space="preserve"> White Horehound</t>
  </si>
  <si>
    <t xml:space="preserve"> European Water-Clover</t>
  </si>
  <si>
    <t xml:space="preserve"> Pineapple-Weed</t>
  </si>
  <si>
    <t xml:space="preserve"> Ostrich Fern</t>
  </si>
  <si>
    <t xml:space="preserve"> Japanese Mazus</t>
  </si>
  <si>
    <t xml:space="preserve"> Black Medick</t>
  </si>
  <si>
    <t xml:space="preserve"> Toothed Medick</t>
  </si>
  <si>
    <t xml:space="preserve"> Alfalfa</t>
  </si>
  <si>
    <t xml:space="preserve"> American Cow-Wheat</t>
  </si>
  <si>
    <t xml:space="preserve"> Indian Sweet-Clover</t>
  </si>
  <si>
    <t xml:space="preserve"> Yellow Sweet-Clover</t>
  </si>
  <si>
    <t xml:space="preserve"> Lemonbalm</t>
  </si>
  <si>
    <t xml:space="preserve"> Canadian Moonseed</t>
  </si>
  <si>
    <t xml:space="preserve"> Water Mint</t>
  </si>
  <si>
    <t xml:space="preserve"> American Wild Mint</t>
  </si>
  <si>
    <t xml:space="preserve"> Spearmint</t>
  </si>
  <si>
    <t xml:space="preserve"> Apple Mint</t>
  </si>
  <si>
    <t>Mentha X gracilis</t>
  </si>
  <si>
    <t>Mentha X piperita</t>
  </si>
  <si>
    <t>Mentha X verticillata</t>
  </si>
  <si>
    <t>Mentha X villosa</t>
  </si>
  <si>
    <t xml:space="preserve"> Buck-Bean</t>
  </si>
  <si>
    <t xml:space="preserve"> Oysterleaf</t>
  </si>
  <si>
    <t xml:space="preserve"> Tall Bluebells</t>
  </si>
  <si>
    <t xml:space="preserve"> Virginia Bluebells</t>
  </si>
  <si>
    <t xml:space="preserve"> Nuttall's Mudflower</t>
  </si>
  <si>
    <t xml:space="preserve"> Douglas' Silverpuffs</t>
  </si>
  <si>
    <t xml:space="preserve"> Japanese Stilt Grass</t>
  </si>
  <si>
    <t xml:space="preserve"> Climbing Hempvine</t>
  </si>
  <si>
    <t>Mimosa pudica</t>
  </si>
  <si>
    <t xml:space="preserve"> Shameplant</t>
  </si>
  <si>
    <t xml:space="preserve"> Sharp-Wing Monkey-Flower</t>
  </si>
  <si>
    <t xml:space="preserve"> Round-Leaf Monkey-Flower</t>
  </si>
  <si>
    <t xml:space="preserve"> Seep Monkey-Flower</t>
  </si>
  <si>
    <t>Mimulus michiganensis</t>
  </si>
  <si>
    <t xml:space="preserve"> Michigan Monkey-Flower</t>
  </si>
  <si>
    <t xml:space="preserve"> Muskflower</t>
  </si>
  <si>
    <t xml:space="preserve"> Allegheny Monkey-Flower</t>
  </si>
  <si>
    <t xml:space="preserve"> Appalachian Stitchwort</t>
  </si>
  <si>
    <t xml:space="preserve"> Pitcher's Stitchwort</t>
  </si>
  <si>
    <t xml:space="preserve"> Boreal Stitchwort</t>
  </si>
  <si>
    <t xml:space="preserve"> Marvel-of-Peru</t>
  </si>
  <si>
    <t xml:space="preserve"> Heart-Leaf Four-O'clock</t>
  </si>
  <si>
    <t xml:space="preserve"> Chinese Silver Grass</t>
  </si>
  <si>
    <t xml:space="preserve"> Partridge-Berry</t>
  </si>
  <si>
    <t xml:space="preserve"> Two-Leaf Bishop's-Cap</t>
  </si>
  <si>
    <t xml:space="preserve"> Bare-Stem Bishop's-Cap</t>
  </si>
  <si>
    <t xml:space="preserve"> Carolina Bristle-Mallow</t>
  </si>
  <si>
    <t xml:space="preserve"> Blunt-Leaf Grove-Sandwort</t>
  </si>
  <si>
    <t xml:space="preserve"> Purple Moor Grass</t>
  </si>
  <si>
    <t xml:space="preserve"> Green Carpetweed</t>
  </si>
  <si>
    <t xml:space="preserve"> Scarlet Beebalm</t>
  </si>
  <si>
    <t xml:space="preserve"> Oswego-Tea</t>
  </si>
  <si>
    <t xml:space="preserve"> Spotted Beebalm</t>
  </si>
  <si>
    <t xml:space="preserve"> Single-Delight</t>
  </si>
  <si>
    <t xml:space="preserve"> Nuttall's Poverty-Weed</t>
  </si>
  <si>
    <t xml:space="preserve"> One-Flower Indian-Pipe</t>
  </si>
  <si>
    <t xml:space="preserve"> Chamisso's Candy-Flower</t>
  </si>
  <si>
    <t xml:space="preserve"> Fountain Candy-Flower</t>
  </si>
  <si>
    <t xml:space="preserve"> Linear-Leaf Candy-Flower</t>
  </si>
  <si>
    <t xml:space="preserve"> Southern Bayberry</t>
  </si>
  <si>
    <t xml:space="preserve"> Northern Bayberry</t>
  </si>
  <si>
    <t xml:space="preserve"> White Mulberry</t>
  </si>
  <si>
    <t xml:space="preserve"> Red Mulberry</t>
  </si>
  <si>
    <t xml:space="preserve"> Alkali Muhly</t>
  </si>
  <si>
    <t xml:space="preserve"> Hair-Awn Muhly</t>
  </si>
  <si>
    <t>Muhlenbergia expansa</t>
  </si>
  <si>
    <t xml:space="preserve"> Spreading Muhly</t>
  </si>
  <si>
    <t xml:space="preserve"> Wire-Stem Muhly</t>
  </si>
  <si>
    <t xml:space="preserve"> Spiked Muhly</t>
  </si>
  <si>
    <t xml:space="preserve"> Mexican Muhly</t>
  </si>
  <si>
    <t xml:space="preserve"> Green Muhly</t>
  </si>
  <si>
    <t xml:space="preserve"> Matted Muhly</t>
  </si>
  <si>
    <t xml:space="preserve"> Nimblewill</t>
  </si>
  <si>
    <t xml:space="preserve"> Woodland Muhly</t>
  </si>
  <si>
    <t xml:space="preserve"> Bog Muhly</t>
  </si>
  <si>
    <t xml:space="preserve"> Rough Forget-Me-Not</t>
  </si>
  <si>
    <t xml:space="preserve"> Yellow Scorpion-Grass</t>
  </si>
  <si>
    <t xml:space="preserve"> Bay Forget-Me-Not</t>
  </si>
  <si>
    <t xml:space="preserve"> Large-Seed Forget-Me-Not</t>
  </si>
  <si>
    <t xml:space="preserve"> True Forget-Me-Not</t>
  </si>
  <si>
    <t xml:space="preserve"> Woodland Forget-Me-Not</t>
  </si>
  <si>
    <t xml:space="preserve"> Spring Forget-Me-Not</t>
  </si>
  <si>
    <t xml:space="preserve"> Giant-Chickweed</t>
  </si>
  <si>
    <t xml:space="preserve"> Tiny Mousetail</t>
  </si>
  <si>
    <t xml:space="preserve"> Sweetgale</t>
  </si>
  <si>
    <t xml:space="preserve"> Alternate-Flower Water-Milfoil</t>
  </si>
  <si>
    <t xml:space="preserve"> Parrot's-Feather</t>
  </si>
  <si>
    <t xml:space="preserve"> Farwell's Water-Milfoil</t>
  </si>
  <si>
    <t xml:space="preserve"> Two-Leaf Water-Milfoil</t>
  </si>
  <si>
    <t xml:space="preserve"> Western Water-Milfoil</t>
  </si>
  <si>
    <t xml:space="preserve"> Low Water-Milfoil</t>
  </si>
  <si>
    <t xml:space="preserve"> Cut-Leaf Water-Milfoil</t>
  </si>
  <si>
    <t xml:space="preserve"> Siberian Water-Milfoil</t>
  </si>
  <si>
    <t xml:space="preserve"> Eurasian Water-Milfoil</t>
  </si>
  <si>
    <t xml:space="preserve"> Slender Water-Milfoil</t>
  </si>
  <si>
    <t xml:space="preserve"> Whorled Water-Milfoil</t>
  </si>
  <si>
    <t xml:space="preserve"> White Rattlesnake-Root</t>
  </si>
  <si>
    <t xml:space="preserve"> Tall Rattlesnake-Root</t>
  </si>
  <si>
    <t xml:space="preserve"> Nodding Rattlesnake-Root</t>
  </si>
  <si>
    <t xml:space="preserve"> Purple Rattlesnake-Root</t>
  </si>
  <si>
    <t xml:space="preserve"> Wavy Waternymph</t>
  </si>
  <si>
    <t xml:space="preserve"> Slender Waternymph</t>
  </si>
  <si>
    <t xml:space="preserve"> Guadalupe Waternymph</t>
  </si>
  <si>
    <t xml:space="preserve"> Holly-Leaf Waternymph</t>
  </si>
  <si>
    <t xml:space="preserve"> Brittle Waternymph</t>
  </si>
  <si>
    <t xml:space="preserve"> Glade-Mallow</t>
  </si>
  <si>
    <t>Narcissus X incomparabilis</t>
  </si>
  <si>
    <t>Narcissus X medioluteus</t>
  </si>
  <si>
    <t xml:space="preserve"> One-Row Watercress</t>
  </si>
  <si>
    <t xml:space="preserve"> Watercress</t>
  </si>
  <si>
    <t>Nasturtium X sterile</t>
  </si>
  <si>
    <t xml:space="preserve"> Needle-Leaf Pincushion-Plant</t>
  </si>
  <si>
    <t xml:space="preserve"> White-Flower Pincushion-Plant</t>
  </si>
  <si>
    <t xml:space="preserve"> American Lotus</t>
  </si>
  <si>
    <t xml:space="preserve"> Sacred Lotus</t>
  </si>
  <si>
    <t xml:space="preserve"> Catberry</t>
  </si>
  <si>
    <t xml:space="preserve"> Lakecress</t>
  </si>
  <si>
    <t xml:space="preserve"> Catnip</t>
  </si>
  <si>
    <t xml:space="preserve"> Indian Tobacco</t>
  </si>
  <si>
    <t xml:space="preserve"> Cultivated Tobacco</t>
  </si>
  <si>
    <t xml:space="preserve"> Yellow Pond-Lily</t>
  </si>
  <si>
    <t xml:space="preserve"> Dwarf Water-Lily</t>
  </si>
  <si>
    <t xml:space="preserve"> American White Water-Lily</t>
  </si>
  <si>
    <t xml:space="preserve"> Little Floatingheart</t>
  </si>
  <si>
    <t xml:space="preserve"> Yellow Floatingheart</t>
  </si>
  <si>
    <t xml:space="preserve"> Swamp Tupelo</t>
  </si>
  <si>
    <t xml:space="preserve"> Black Tupelo</t>
  </si>
  <si>
    <t xml:space="preserve"> Sweet Basil</t>
  </si>
  <si>
    <t xml:space="preserve"> Whorled Nodding-Aster</t>
  </si>
  <si>
    <t xml:space="preserve"> Bog Nodding-Aster</t>
  </si>
  <si>
    <t>Oclemena X blakei</t>
  </si>
  <si>
    <t xml:space="preserve"> Fine-Leaf Water-Dropwort</t>
  </si>
  <si>
    <t xml:space="preserve"> King's-Cureall</t>
  </si>
  <si>
    <t>Oenothera curtiflora</t>
  </si>
  <si>
    <t xml:space="preserve"> Velvetweed</t>
  </si>
  <si>
    <t xml:space="preserve"> Narrow-Leaf Evening-Primrose</t>
  </si>
  <si>
    <t xml:space="preserve"> Cut-Leaf Evening-Primrose</t>
  </si>
  <si>
    <t xml:space="preserve"> Northern Evening-Primrose</t>
  </si>
  <si>
    <t xml:space="preserve"> Small Evening-Primrose</t>
  </si>
  <si>
    <t xml:space="preserve"> Meadow Evening-Primrose</t>
  </si>
  <si>
    <t xml:space="preserve"> Greater Four-Point Evening-Primrose</t>
  </si>
  <si>
    <t xml:space="preserve"> Hairy Evening-Primrose</t>
  </si>
  <si>
    <t xml:space="preserve"> Clustered Mille-Graines</t>
  </si>
  <si>
    <t>Oligoneuron X lutescens</t>
  </si>
  <si>
    <t xml:space="preserve"> Hard-Leaf Flat-Top-Goldenrod</t>
  </si>
  <si>
    <t xml:space="preserve"> Sensitive Fern</t>
  </si>
  <si>
    <t xml:space="preserve"> Northern Adder's-Tongue</t>
  </si>
  <si>
    <t xml:space="preserve"> Southern Adder's-Tongue</t>
  </si>
  <si>
    <t xml:space="preserve"> Devil's-Club</t>
  </si>
  <si>
    <t xml:space="preserve"> Sampson's-Snakeroot</t>
  </si>
  <si>
    <t xml:space="preserve"> Sleepydick</t>
  </si>
  <si>
    <t xml:space="preserve"> Naked Broom-Rape</t>
  </si>
  <si>
    <t xml:space="preserve"> Goldenclub</t>
  </si>
  <si>
    <t xml:space="preserve"> Sidebells</t>
  </si>
  <si>
    <t xml:space="preserve"> Rosy Owl-Clover</t>
  </si>
  <si>
    <t xml:space="preserve"> Golden-Tongue Owl-Clover</t>
  </si>
  <si>
    <t xml:space="preserve"> Mountain Sweet-Cicely</t>
  </si>
  <si>
    <t xml:space="preserve"> Hairy Sweet-Cicely</t>
  </si>
  <si>
    <t xml:space="preserve"> Aniseroot</t>
  </si>
  <si>
    <t xml:space="preserve"> Cinnamon Fern</t>
  </si>
  <si>
    <t xml:space="preserve"> Interrupted Fern</t>
  </si>
  <si>
    <t>Osmunda spectabilis</t>
  </si>
  <si>
    <t xml:space="preserve"> Royal Fern</t>
  </si>
  <si>
    <t>Osmunda X ruggii</t>
  </si>
  <si>
    <t xml:space="preserve"> Eastern Hop-Hornbeam</t>
  </si>
  <si>
    <t xml:space="preserve"> Creeping Yellow Wood-Sorrel</t>
  </si>
  <si>
    <t xml:space="preserve"> Slender Yellow Wood-Sorrel</t>
  </si>
  <si>
    <t>Oxalis exilis</t>
  </si>
  <si>
    <t xml:space="preserve"> shady woodsorrel</t>
  </si>
  <si>
    <t xml:space="preserve"> Sleeping-Beauty</t>
  </si>
  <si>
    <t xml:space="preserve"> Upright Yellow Wood-Sorrel</t>
  </si>
  <si>
    <t xml:space="preserve"> Sourwood</t>
  </si>
  <si>
    <t xml:space="preserve"> Stiff Cowbane</t>
  </si>
  <si>
    <t xml:space="preserve"> Mountain-Sorrel</t>
  </si>
  <si>
    <t xml:space="preserve"> Stemless Locoweed</t>
  </si>
  <si>
    <t xml:space="preserve"> Small's Groundsel</t>
  </si>
  <si>
    <t xml:space="preserve"> Golden Groundsel</t>
  </si>
  <si>
    <t xml:space="preserve"> Cress-Leaf Groundsel</t>
  </si>
  <si>
    <t xml:space="preserve"> Rayless Mountain Groundsel</t>
  </si>
  <si>
    <t xml:space="preserve"> Round-Leaf Groundsel</t>
  </si>
  <si>
    <t xml:space="preserve"> Rayless Alpine Groundsel</t>
  </si>
  <si>
    <t xml:space="preserve"> Balsam Groundsel</t>
  </si>
  <si>
    <t xml:space="preserve"> Prairie Groundsel</t>
  </si>
  <si>
    <t xml:space="preserve"> Streambank Groundsel</t>
  </si>
  <si>
    <t xml:space="preserve"> Schweinitz's Groundsel</t>
  </si>
  <si>
    <t xml:space="preserve"> Bitter Panic Grass</t>
  </si>
  <si>
    <t xml:space="preserve"> Common Panic Grass</t>
  </si>
  <si>
    <t xml:space="preserve"> Fall Panic Grass</t>
  </si>
  <si>
    <t xml:space="preserve"> Wiry Panic Grass</t>
  </si>
  <si>
    <t xml:space="preserve"> Gattinger's Panic Grass</t>
  </si>
  <si>
    <t xml:space="preserve"> proso millet</t>
  </si>
  <si>
    <t xml:space="preserve"> Philadelphia Panic Grass</t>
  </si>
  <si>
    <t xml:space="preserve"> Warty Panic Grass</t>
  </si>
  <si>
    <t xml:space="preserve"> Wand Panic Grass</t>
  </si>
  <si>
    <t xml:space="preserve"> Curved Sickle Grass</t>
  </si>
  <si>
    <t>Parathelypteris noveboracensis</t>
  </si>
  <si>
    <t xml:space="preserve"> New York Fern</t>
  </si>
  <si>
    <t>Parathelypteris simulata</t>
  </si>
  <si>
    <t xml:space="preserve"> Bog Fern</t>
  </si>
  <si>
    <t xml:space="preserve"> Florida Pellitory</t>
  </si>
  <si>
    <t xml:space="preserve"> Pennsylvania Pellitory</t>
  </si>
  <si>
    <t xml:space="preserve"> Fen Grass-of-Parnassus</t>
  </si>
  <si>
    <t xml:space="preserve"> Marsh Grass-of-Parnassus</t>
  </si>
  <si>
    <t xml:space="preserve"> Santa Maria Feverfew</t>
  </si>
  <si>
    <t xml:space="preserve"> Virginia-Creeper</t>
  </si>
  <si>
    <t xml:space="preserve"> Thicket-Creeper</t>
  </si>
  <si>
    <t xml:space="preserve"> Western-Wheat Grass</t>
  </si>
  <si>
    <t xml:space="preserve"> Field Crown Grass</t>
  </si>
  <si>
    <t>Paspalum racemosum</t>
  </si>
  <si>
    <t xml:space="preserve"> Peruvian Crown Grass</t>
  </si>
  <si>
    <t xml:space="preserve"> Horse-Tail Crown Grass</t>
  </si>
  <si>
    <t xml:space="preserve"> Slender Crown Grass</t>
  </si>
  <si>
    <t>Patis</t>
  </si>
  <si>
    <t>Patis racemosa</t>
  </si>
  <si>
    <t xml:space="preserve"> Princesstree</t>
  </si>
  <si>
    <t xml:space="preserve"> Canadian Lousewort</t>
  </si>
  <si>
    <t xml:space="preserve"> St. Johns River Lousewort</t>
  </si>
  <si>
    <t xml:space="preserve"> Swamp Lousewort</t>
  </si>
  <si>
    <t xml:space="preserve"> Green Arrow-Arum</t>
  </si>
  <si>
    <t xml:space="preserve"> Long-Sepal Beardtongue</t>
  </si>
  <si>
    <t xml:space="preserve"> Foxglove Beardtongue</t>
  </si>
  <si>
    <t xml:space="preserve"> Lilac Beardtongue</t>
  </si>
  <si>
    <t xml:space="preserve"> Eastern Smooth Beardtongue</t>
  </si>
  <si>
    <t xml:space="preserve"> Pale Beardtongue</t>
  </si>
  <si>
    <t xml:space="preserve"> Ditch-Stonecrop</t>
  </si>
  <si>
    <t xml:space="preserve"> Water Smartweed</t>
  </si>
  <si>
    <t xml:space="preserve"> Halberd-Leaf Tearthumb</t>
  </si>
  <si>
    <t xml:space="preserve"> Carey's Smartweed</t>
  </si>
  <si>
    <t xml:space="preserve"> Mild Water-Pepper</t>
  </si>
  <si>
    <t xml:space="preserve"> Swamp Smartweed</t>
  </si>
  <si>
    <t xml:space="preserve"> Dock-Leaf Smartweed</t>
  </si>
  <si>
    <t xml:space="preserve"> Pygmy Smartweed</t>
  </si>
  <si>
    <t xml:space="preserve"> Kiss-Me-Over-the-Garden-Gate</t>
  </si>
  <si>
    <t xml:space="preserve"> Pinkweed</t>
  </si>
  <si>
    <t>Persicaria perfoliata</t>
  </si>
  <si>
    <t xml:space="preserve"> Asiatic Tearthumb</t>
  </si>
  <si>
    <t>Persicaria posumbu</t>
  </si>
  <si>
    <t xml:space="preserve"> Oriental Lady's-Thumb</t>
  </si>
  <si>
    <t xml:space="preserve"> Dotted Smartweed</t>
  </si>
  <si>
    <t xml:space="preserve"> Stout Smartweed</t>
  </si>
  <si>
    <t xml:space="preserve"> Arrow-Leaf Tearthumb</t>
  </si>
  <si>
    <t xml:space="preserve"> Bog Smartweed</t>
  </si>
  <si>
    <t xml:space="preserve"> Jumpseed</t>
  </si>
  <si>
    <t xml:space="preserve"> Arctic Sweet-Colt's-Foot</t>
  </si>
  <si>
    <t xml:space="preserve"> Pestilence-Wort</t>
  </si>
  <si>
    <t xml:space="preserve"> Distant Scorpion-Weed</t>
  </si>
  <si>
    <t xml:space="preserve"> Reed Canary Grass</t>
  </si>
  <si>
    <t xml:space="preserve"> Common Canary Grass</t>
  </si>
  <si>
    <t xml:space="preserve"> Narrow Beech Fern</t>
  </si>
  <si>
    <t xml:space="preserve"> Broad Beech Fern</t>
  </si>
  <si>
    <t xml:space="preserve"> Mountain Timothy</t>
  </si>
  <si>
    <t xml:space="preserve"> Common Timothy</t>
  </si>
  <si>
    <t xml:space="preserve"> Wild Blue Phlox</t>
  </si>
  <si>
    <t xml:space="preserve"> Smooth Phlox</t>
  </si>
  <si>
    <t xml:space="preserve"> Wild Sweetwilliam</t>
  </si>
  <si>
    <t xml:space="preserve"> Fall Phlox</t>
  </si>
  <si>
    <t xml:space="preserve"> Downy Phlox</t>
  </si>
  <si>
    <t xml:space="preserve"> Purple Chokeberry</t>
  </si>
  <si>
    <t xml:space="preserve"> Black Chokeberry</t>
  </si>
  <si>
    <t xml:space="preserve"> Red Chokeberry</t>
  </si>
  <si>
    <t xml:space="preserve"> Common Reed</t>
  </si>
  <si>
    <t xml:space="preserve"> American Lopseed</t>
  </si>
  <si>
    <t xml:space="preserve"> Wedgeleaf</t>
  </si>
  <si>
    <t xml:space="preserve"> Northern Frogfruit</t>
  </si>
  <si>
    <t xml:space="preserve"> Cut-Leaf Ground-Cherry</t>
  </si>
  <si>
    <t xml:space="preserve"> Mexican Ground-Cherry</t>
  </si>
  <si>
    <t xml:space="preserve"> Husk-Tomato</t>
  </si>
  <si>
    <t>Physaria gracilis</t>
  </si>
  <si>
    <t xml:space="preserve"> Spreading Bladderpod</t>
  </si>
  <si>
    <t xml:space="preserve"> Atlantic Ninebark</t>
  </si>
  <si>
    <t xml:space="preserve"> Western False Dragonhead</t>
  </si>
  <si>
    <t xml:space="preserve"> Obedient-Plant</t>
  </si>
  <si>
    <t xml:space="preserve"> American Pokeweed</t>
  </si>
  <si>
    <t xml:space="preserve"> White Spruce</t>
  </si>
  <si>
    <t xml:space="preserve"> Black Spruce</t>
  </si>
  <si>
    <t xml:space="preserve"> Blue Spruce</t>
  </si>
  <si>
    <t xml:space="preserve"> Red Spruce</t>
  </si>
  <si>
    <t xml:space="preserve"> Lesser Clearweed</t>
  </si>
  <si>
    <t xml:space="preserve"> Rockweed</t>
  </si>
  <si>
    <t xml:space="preserve"> Canadian Clearweed</t>
  </si>
  <si>
    <t xml:space="preserve"> Common Butterwort</t>
  </si>
  <si>
    <t xml:space="preserve"> Jack Pine</t>
  </si>
  <si>
    <t xml:space="preserve"> Red Pine</t>
  </si>
  <si>
    <t xml:space="preserve"> Pitch Pine</t>
  </si>
  <si>
    <t xml:space="preserve"> Eastern White Pine</t>
  </si>
  <si>
    <t xml:space="preserve"> Alaska Rein Orchid</t>
  </si>
  <si>
    <t>Piptatheropsis</t>
  </si>
  <si>
    <t>Piptatheropsis canadensis</t>
  </si>
  <si>
    <t>Piptatheropsis pungens</t>
  </si>
  <si>
    <t xml:space="preserve"> Black-Seed Spear Grass</t>
  </si>
  <si>
    <t xml:space="preserve"> Water-Lettuce</t>
  </si>
  <si>
    <t xml:space="preserve"> Fragrant Popcorn-Flower</t>
  </si>
  <si>
    <t xml:space="preserve"> Rough-Fruit Popcorn-Flower</t>
  </si>
  <si>
    <t xml:space="preserve"> Heart-Leaf Plantain</t>
  </si>
  <si>
    <t xml:space="preserve"> Buck-Horn Plantain</t>
  </si>
  <si>
    <t xml:space="preserve"> Red-Woolly Plantain</t>
  </si>
  <si>
    <t xml:space="preserve"> Slender Plantain</t>
  </si>
  <si>
    <t xml:space="preserve"> English Plantain</t>
  </si>
  <si>
    <t xml:space="preserve"> Great Plantain</t>
  </si>
  <si>
    <t xml:space="preserve"> Goosetongue</t>
  </si>
  <si>
    <t xml:space="preserve"> Sand Plantain</t>
  </si>
  <si>
    <t xml:space="preserve"> Dwarf Plantain</t>
  </si>
  <si>
    <t xml:space="preserve"> Black-Seed Plantain</t>
  </si>
  <si>
    <t xml:space="preserve"> Pale-Seed Plantain</t>
  </si>
  <si>
    <t xml:space="preserve"> White Fringed Orchid</t>
  </si>
  <si>
    <t xml:space="preserve"> Yellow Fringed Orchid</t>
  </si>
  <si>
    <t xml:space="preserve"> Green Woodland Orchid</t>
  </si>
  <si>
    <t xml:space="preserve"> Crested Yellow Orchid</t>
  </si>
  <si>
    <t xml:space="preserve"> Scentbottle</t>
  </si>
  <si>
    <t>Platanthera fissa</t>
  </si>
  <si>
    <t xml:space="preserve"> Pride-of-the-Peak</t>
  </si>
  <si>
    <t xml:space="preserve"> Pale-Green Orchid</t>
  </si>
  <si>
    <t xml:space="preserve"> Greater Purple Fringed Orchid</t>
  </si>
  <si>
    <t xml:space="preserve"> Hooker's Orchid</t>
  </si>
  <si>
    <t xml:space="preserve"> Lake Huron Green Orchid</t>
  </si>
  <si>
    <t xml:space="preserve"> Green Fringed Orchid</t>
  </si>
  <si>
    <t xml:space="preserve"> Prairie White Fringed Orchid</t>
  </si>
  <si>
    <t xml:space="preserve"> Greater Round-Leaf Orchid</t>
  </si>
  <si>
    <t xml:space="preserve"> Blunt-Leaf Orchid</t>
  </si>
  <si>
    <t xml:space="preserve"> Lesser Round-Leaf Orchid</t>
  </si>
  <si>
    <t xml:space="preserve"> Lesser Purple Fringed Orchid</t>
  </si>
  <si>
    <t>Platanthera X andrewsii</t>
  </si>
  <si>
    <t>Platanthera X bicolor</t>
  </si>
  <si>
    <t>Platanthera X canbyi</t>
  </si>
  <si>
    <t xml:space="preserve"> American Sycamore</t>
  </si>
  <si>
    <t xml:space="preserve"> Plowman's-Wort</t>
  </si>
  <si>
    <t xml:space="preserve"> Sweetscent</t>
  </si>
  <si>
    <t xml:space="preserve"> Alpine Blue Grass</t>
  </si>
  <si>
    <t xml:space="preserve"> Grove Blue Grass</t>
  </si>
  <si>
    <t xml:space="preserve"> Annual Blue Grass</t>
  </si>
  <si>
    <t xml:space="preserve"> Prairie Blue Grass</t>
  </si>
  <si>
    <t xml:space="preserve"> Autumn Blue Grass</t>
  </si>
  <si>
    <t xml:space="preserve"> Chapman's Blue Grass</t>
  </si>
  <si>
    <t xml:space="preserve"> Flat-Stem Blue Grass</t>
  </si>
  <si>
    <t xml:space="preserve"> Forest Blue Grass</t>
  </si>
  <si>
    <t xml:space="preserve"> Bog Blue Grass</t>
  </si>
  <si>
    <t xml:space="preserve"> Fowl Blue Grass</t>
  </si>
  <si>
    <t xml:space="preserve"> Kentucky Blue Grass</t>
  </si>
  <si>
    <t xml:space="preserve"> Curly Blue Grass</t>
  </si>
  <si>
    <t xml:space="preserve"> Woodland Blue Grass</t>
  </si>
  <si>
    <t xml:space="preserve"> Rough-Stalk Blue Grass</t>
  </si>
  <si>
    <t xml:space="preserve"> May-Apple</t>
  </si>
  <si>
    <t xml:space="preserve"> Horn-Leaf Riverweed</t>
  </si>
  <si>
    <t xml:space="preserve"> Snake-Mouth Orchid</t>
  </si>
  <si>
    <t xml:space="preserve"> Red-Whisker Clammyweed</t>
  </si>
  <si>
    <t xml:space="preserve"> Charity</t>
  </si>
  <si>
    <t xml:space="preserve"> Annual Jacob's-Ladder</t>
  </si>
  <si>
    <t xml:space="preserve"> Western Jacob's-Ladder</t>
  </si>
  <si>
    <t xml:space="preserve"> Greek-Valerian</t>
  </si>
  <si>
    <t xml:space="preserve"> Bog Jacob's-Ladder</t>
  </si>
  <si>
    <t xml:space="preserve"> Alternate Milkwort</t>
  </si>
  <si>
    <t xml:space="preserve"> Little-Leaf Milkwort</t>
  </si>
  <si>
    <t xml:space="preserve"> Drumheads</t>
  </si>
  <si>
    <t xml:space="preserve"> Procession-Flower</t>
  </si>
  <si>
    <t xml:space="preserve"> Orange Milkwort</t>
  </si>
  <si>
    <t xml:space="preserve"> Maryland Milkwort</t>
  </si>
  <si>
    <t xml:space="preserve"> Nuttall's Milkwort</t>
  </si>
  <si>
    <t xml:space="preserve"> Racemed Milkwort</t>
  </si>
  <si>
    <t xml:space="preserve"> Purple Milkwort</t>
  </si>
  <si>
    <t xml:space="preserve"> Seneca-Snakeroot</t>
  </si>
  <si>
    <t xml:space="preserve"> Whorled Milkwort</t>
  </si>
  <si>
    <t>Polygaloides paucifolia</t>
  </si>
  <si>
    <t xml:space="preserve"> Gaywings</t>
  </si>
  <si>
    <t xml:space="preserve"> King Solomon's-Seal</t>
  </si>
  <si>
    <t xml:space="preserve"> Leathery Knotweed</t>
  </si>
  <si>
    <t xml:space="preserve"> Yard Knotweed</t>
  </si>
  <si>
    <t xml:space="preserve"> Douglas' Knotweed</t>
  </si>
  <si>
    <t xml:space="preserve"> Erect Knotweed</t>
  </si>
  <si>
    <t xml:space="preserve"> Fowler's Knotweed</t>
  </si>
  <si>
    <t xml:space="preserve"> Seaside Knotweed</t>
  </si>
  <si>
    <t xml:space="preserve"> Yellow-Flower Knotweed</t>
  </si>
  <si>
    <t xml:space="preserve"> Ditch Rabbit's-Foot Grass</t>
  </si>
  <si>
    <t xml:space="preserve"> Annual Rabbit's-Foot Grass</t>
  </si>
  <si>
    <t xml:space="preserve"> Beardless Rabbit's-Foot Grass</t>
  </si>
  <si>
    <t xml:space="preserve"> Christmas Fern</t>
  </si>
  <si>
    <t xml:space="preserve"> Northern Holly Fern</t>
  </si>
  <si>
    <t xml:space="preserve"> Pickerelweed</t>
  </si>
  <si>
    <t xml:space="preserve"> Balsam Poplar</t>
  </si>
  <si>
    <t xml:space="preserve"> Eastern Cottonwood</t>
  </si>
  <si>
    <t xml:space="preserve"> Big-Tooth Aspen</t>
  </si>
  <si>
    <t xml:space="preserve"> Swamp Cottonwood</t>
  </si>
  <si>
    <t xml:space="preserve"> European Aspen</t>
  </si>
  <si>
    <t xml:space="preserve"> Quaking Aspen</t>
  </si>
  <si>
    <t>Populus X canadensis</t>
  </si>
  <si>
    <t>Populus X canescens</t>
  </si>
  <si>
    <t>Populus X jackii</t>
  </si>
  <si>
    <t xml:space="preserve"> Rose-Moss</t>
  </si>
  <si>
    <t xml:space="preserve"> Little-Hogweed</t>
  </si>
  <si>
    <t xml:space="preserve"> Reddish Pondweed</t>
  </si>
  <si>
    <t xml:space="preserve"> Large-Leaf Pondweed</t>
  </si>
  <si>
    <t xml:space="preserve"> Snail-Seed Pondweed</t>
  </si>
  <si>
    <t xml:space="preserve"> Tuckerman's Pondweed</t>
  </si>
  <si>
    <t xml:space="preserve"> Curly Pondweed</t>
  </si>
  <si>
    <t xml:space="preserve"> Waterthread</t>
  </si>
  <si>
    <t xml:space="preserve"> Ribbon-Leaf Pondweed</t>
  </si>
  <si>
    <t xml:space="preserve"> Leafy Pondweed</t>
  </si>
  <si>
    <t xml:space="preserve"> Flat-Stalk Pondweed</t>
  </si>
  <si>
    <t xml:space="preserve"> Grassy Pondweed</t>
  </si>
  <si>
    <t xml:space="preserve"> Hill's Pondweed</t>
  </si>
  <si>
    <t xml:space="preserve"> Illinois Pondweed</t>
  </si>
  <si>
    <t xml:space="preserve"> Long-Leaf Pondweed</t>
  </si>
  <si>
    <t xml:space="preserve"> Oakes' Pondweed</t>
  </si>
  <si>
    <t xml:space="preserve"> Blunt-Leaf Pondweed</t>
  </si>
  <si>
    <t xml:space="preserve"> Ogden's Pondweed</t>
  </si>
  <si>
    <t xml:space="preserve"> Clasping-Leaf Pondweed</t>
  </si>
  <si>
    <t xml:space="preserve"> White-Stem Pondweed</t>
  </si>
  <si>
    <t xml:space="preserve"> Spotted Pondweed</t>
  </si>
  <si>
    <t xml:space="preserve"> Small Pondweed</t>
  </si>
  <si>
    <t xml:space="preserve"> Red-Head Pondweed</t>
  </si>
  <si>
    <t xml:space="preserve"> Fern Pondweed</t>
  </si>
  <si>
    <t xml:space="preserve"> Spiral Pondweed</t>
  </si>
  <si>
    <t xml:space="preserve"> Straight-Leaf Pondweed</t>
  </si>
  <si>
    <t xml:space="preserve"> Tennessee Pondweed</t>
  </si>
  <si>
    <t xml:space="preserve"> Vasey's Pondweed</t>
  </si>
  <si>
    <t>Potamogeton X argutulus</t>
  </si>
  <si>
    <t>Potamogeton X faxonii</t>
  </si>
  <si>
    <t>Potamogeton X griffithii</t>
  </si>
  <si>
    <t>Potamogeton X hagstroemii</t>
  </si>
  <si>
    <t>Potamogeton X haynesii</t>
  </si>
  <si>
    <t>Potamogeton X mysticus</t>
  </si>
  <si>
    <t>Potamogeton X nericus</t>
  </si>
  <si>
    <t>Potamogeton X nitens</t>
  </si>
  <si>
    <t>Potamogeton X prussicus</t>
  </si>
  <si>
    <t>Potamogeton X rectifolius</t>
  </si>
  <si>
    <t>Potamogeton X scoliophyllus</t>
  </si>
  <si>
    <t>Potamogeton X spathuliformis</t>
  </si>
  <si>
    <t>Potamogeton X subsessilis</t>
  </si>
  <si>
    <t xml:space="preserve"> Flat-Stem Pondweed</t>
  </si>
  <si>
    <t xml:space="preserve"> Silver-Leaf Cinquefoil</t>
  </si>
  <si>
    <t xml:space="preserve"> Graceful Cinquefoil</t>
  </si>
  <si>
    <t>Potentilla indica</t>
  </si>
  <si>
    <t xml:space="preserve"> Indian-Strawberry</t>
  </si>
  <si>
    <t xml:space="preserve"> Norwegian Cinquefoil</t>
  </si>
  <si>
    <t xml:space="preserve"> Bushy Cinquefoil</t>
  </si>
  <si>
    <t xml:space="preserve"> Pennsylvania Cinquefoil</t>
  </si>
  <si>
    <t xml:space="preserve"> Brook Cinquefoil</t>
  </si>
  <si>
    <t xml:space="preserve"> Oldfield Cinquefoil</t>
  </si>
  <si>
    <t xml:space="preserve"> Bird-Eye Primrose</t>
  </si>
  <si>
    <t xml:space="preserve"> Lake Mistassini Primrose</t>
  </si>
  <si>
    <t xml:space="preserve"> Ram's-Horn</t>
  </si>
  <si>
    <t xml:space="preserve"> Rough-Fruit Fairybells</t>
  </si>
  <si>
    <t xml:space="preserve"> Intermediate Mermaidweed</t>
  </si>
  <si>
    <t xml:space="preserve"> Marsh Mermaidweed</t>
  </si>
  <si>
    <t xml:space="preserve"> Comb-Leaf Mermaidweed</t>
  </si>
  <si>
    <t xml:space="preserve"> Common Selfheal</t>
  </si>
  <si>
    <t xml:space="preserve"> American Plum</t>
  </si>
  <si>
    <t xml:space="preserve"> Canadian Plum</t>
  </si>
  <si>
    <t xml:space="preserve"> European Bird Cherry</t>
  </si>
  <si>
    <t xml:space="preserve"> Fire Cherry</t>
  </si>
  <si>
    <t xml:space="preserve"> Black Cherry</t>
  </si>
  <si>
    <t xml:space="preserve"> Choke Cherry</t>
  </si>
  <si>
    <t xml:space="preserve"> Jersey Rabbit-Tobacco</t>
  </si>
  <si>
    <t xml:space="preserve"> Cotton-Batting-Plant</t>
  </si>
  <si>
    <t xml:space="preserve"> Douglas-Fir</t>
  </si>
  <si>
    <t xml:space="preserve"> Common Hoptree</t>
  </si>
  <si>
    <t xml:space="preserve"> Northern Bracken Fern</t>
  </si>
  <si>
    <t xml:space="preserve"> Herbwilliam</t>
  </si>
  <si>
    <t xml:space="preserve"> Spreading Alkali Grass</t>
  </si>
  <si>
    <t xml:space="preserve"> Saltmarsh Alkali Grass</t>
  </si>
  <si>
    <t xml:space="preserve"> Seaside Alkali Grass</t>
  </si>
  <si>
    <t>Puccinellia nutkaensis</t>
  </si>
  <si>
    <t xml:space="preserve"> Nootka Alkali Grass</t>
  </si>
  <si>
    <t xml:space="preserve"> Nuttall's Alkali Grass</t>
  </si>
  <si>
    <t xml:space="preserve"> Tundra Alkali Grass</t>
  </si>
  <si>
    <t xml:space="preserve"> Kudzu</t>
  </si>
  <si>
    <t xml:space="preserve"> Clustered Mountain-Mint</t>
  </si>
  <si>
    <t xml:space="preserve"> Narrow-Leaf Mountain-Mint</t>
  </si>
  <si>
    <t xml:space="preserve"> Whorled Mountain-Mint</t>
  </si>
  <si>
    <t xml:space="preserve"> Virginia Mountain-Mint</t>
  </si>
  <si>
    <t xml:space="preserve"> American Wintergreen</t>
  </si>
  <si>
    <t xml:space="preserve"> Pink Wintergreen</t>
  </si>
  <si>
    <t xml:space="preserve"> Green-Flower Wintergreen</t>
  </si>
  <si>
    <t xml:space="preserve"> Shinleaf</t>
  </si>
  <si>
    <t xml:space="preserve"> Snowline Wintergreen</t>
  </si>
  <si>
    <t xml:space="preserve"> Buffalo-Nut</t>
  </si>
  <si>
    <t xml:space="preserve"> Flowering Pixie-Moss</t>
  </si>
  <si>
    <t xml:space="preserve"> Northern White Oak</t>
  </si>
  <si>
    <t xml:space="preserve"> Swamp White Oak</t>
  </si>
  <si>
    <t xml:space="preserve"> Southern Red Oak</t>
  </si>
  <si>
    <t xml:space="preserve"> Shingle Oak</t>
  </si>
  <si>
    <t xml:space="preserve"> Laurel Oak</t>
  </si>
  <si>
    <t xml:space="preserve"> Burr Oak</t>
  </si>
  <si>
    <t xml:space="preserve"> Swamp Chestnut Oak</t>
  </si>
  <si>
    <t xml:space="preserve"> Chinkapin Oak</t>
  </si>
  <si>
    <t xml:space="preserve"> Pin Oak</t>
  </si>
  <si>
    <t xml:space="preserve"> Willow Oak</t>
  </si>
  <si>
    <t xml:space="preserve"> Dwarf Chinkapin Oak</t>
  </si>
  <si>
    <t xml:space="preserve"> Chestnut Oak</t>
  </si>
  <si>
    <t xml:space="preserve"> Northern Red Oak</t>
  </si>
  <si>
    <t xml:space="preserve"> Shumard's Oak</t>
  </si>
  <si>
    <t xml:space="preserve"> Post Oak</t>
  </si>
  <si>
    <t xml:space="preserve"> Kidney-Leaf Buttercup</t>
  </si>
  <si>
    <t xml:space="preserve"> Tall Buttercup</t>
  </si>
  <si>
    <t xml:space="preserve"> Allegheny Mountain Buttercup</t>
  </si>
  <si>
    <t xml:space="preserve"> Water-Plantain Spearwort</t>
  </si>
  <si>
    <t xml:space="preserve"> Hungerweed</t>
  </si>
  <si>
    <t xml:space="preserve"> St. Anthony's-Turnip</t>
  </si>
  <si>
    <t xml:space="preserve"> Alkali Buttercup</t>
  </si>
  <si>
    <t xml:space="preserve"> Early Buttercup</t>
  </si>
  <si>
    <t xml:space="preserve"> Greater Yellow Water Buttercup</t>
  </si>
  <si>
    <t xml:space="preserve"> Greater Creeping Spearwort</t>
  </si>
  <si>
    <t xml:space="preserve"> Lesser Yellow Water Buttercup</t>
  </si>
  <si>
    <t xml:space="preserve"> Bristly Buttercup</t>
  </si>
  <si>
    <t xml:space="preserve"> Long-Beak Water-Crowfoot</t>
  </si>
  <si>
    <t xml:space="preserve"> Macoun's Buttercup</t>
  </si>
  <si>
    <t xml:space="preserve"> Rock Buttercup</t>
  </si>
  <si>
    <t xml:space="preserve"> Small-Flower Buttercup</t>
  </si>
  <si>
    <t xml:space="preserve"> Pennsylvania Buttercup</t>
  </si>
  <si>
    <t xml:space="preserve"> Low Spearwort</t>
  </si>
  <si>
    <t xml:space="preserve"> Blisterwort</t>
  </si>
  <si>
    <t xml:space="preserve"> Creeping Buttercup</t>
  </si>
  <si>
    <t xml:space="preserve"> Hairy Buttercup</t>
  </si>
  <si>
    <t xml:space="preserve"> Cursed Buttercup</t>
  </si>
  <si>
    <t xml:space="preserve"> Thread-Leaf Water-Crowfoot</t>
  </si>
  <si>
    <t xml:space="preserve"> Alder-Leaf Buckthorn</t>
  </si>
  <si>
    <t xml:space="preserve"> European Buckthorn</t>
  </si>
  <si>
    <t xml:space="preserve"> Lance-Leaf Buckthorn</t>
  </si>
  <si>
    <t xml:space="preserve"> Maryland Meadow-Beauty</t>
  </si>
  <si>
    <t xml:space="preserve"> Handsome-Harry</t>
  </si>
  <si>
    <t xml:space="preserve"> Little Yellow-Rattle</t>
  </si>
  <si>
    <t xml:space="preserve"> Entire-Leaf Rosewort</t>
  </si>
  <si>
    <t xml:space="preserve"> King's-Crown</t>
  </si>
  <si>
    <t xml:space="preserve"> Smooth Azalea</t>
  </si>
  <si>
    <t xml:space="preserve"> Rhodora</t>
  </si>
  <si>
    <t xml:space="preserve"> Mountain Azalea</t>
  </si>
  <si>
    <t xml:space="preserve"> Catawba Rosebay</t>
  </si>
  <si>
    <t xml:space="preserve"> Rusty Labrador-Tea</t>
  </si>
  <si>
    <t xml:space="preserve"> Lapland Rhododendron</t>
  </si>
  <si>
    <t xml:space="preserve"> Great-Laurel</t>
  </si>
  <si>
    <t xml:space="preserve"> Pink Azalea</t>
  </si>
  <si>
    <t xml:space="preserve"> Early Azalea</t>
  </si>
  <si>
    <t xml:space="preserve"> Pink-Shell Azalea</t>
  </si>
  <si>
    <t xml:space="preserve"> Clammy Azalea</t>
  </si>
  <si>
    <t xml:space="preserve"> Fragrant Sumac</t>
  </si>
  <si>
    <t xml:space="preserve"> Winged Sumac</t>
  </si>
  <si>
    <t xml:space="preserve"> White Beak Sedge</t>
  </si>
  <si>
    <t xml:space="preserve"> Needle Beak Sedge</t>
  </si>
  <si>
    <t xml:space="preserve"> Brownish Beak Sedge</t>
  </si>
  <si>
    <t xml:space="preserve"> Bunched Beak Sedge</t>
  </si>
  <si>
    <t xml:space="preserve"> Loose-Head Beak Sedge</t>
  </si>
  <si>
    <t xml:space="preserve"> Brown Beak Sedge</t>
  </si>
  <si>
    <t>Rhynchospora globularis</t>
  </si>
  <si>
    <t xml:space="preserve"> Globe Beak Sedge</t>
  </si>
  <si>
    <t xml:space="preserve"> Clustered Beak Sedge</t>
  </si>
  <si>
    <t xml:space="preserve"> Slender Beak Sedge</t>
  </si>
  <si>
    <t xml:space="preserve"> Narrow-Fruit Horned Beak Sedge</t>
  </si>
  <si>
    <t xml:space="preserve"> Tall Horned Beak Sedge</t>
  </si>
  <si>
    <t xml:space="preserve"> Short-Beak Beak Sedge</t>
  </si>
  <si>
    <t xml:space="preserve"> Pale Beak Sedge</t>
  </si>
  <si>
    <t xml:space="preserve"> Long-Beak Beak Sedge</t>
  </si>
  <si>
    <t xml:space="preserve"> Torrey's Beak Sedge</t>
  </si>
  <si>
    <t xml:space="preserve"> Wild Black Currant</t>
  </si>
  <si>
    <t xml:space="preserve"> Golden Currant</t>
  </si>
  <si>
    <t xml:space="preserve"> Eastern Prickly Gooseberry</t>
  </si>
  <si>
    <t xml:space="preserve"> Skunk Currant</t>
  </si>
  <si>
    <t xml:space="preserve"> Hairy-Stem Gooseberry</t>
  </si>
  <si>
    <t xml:space="preserve"> Northern Black Currant</t>
  </si>
  <si>
    <t xml:space="preserve"> Bristly Black Gooseberry</t>
  </si>
  <si>
    <t xml:space="preserve"> Canadian Gooseberry</t>
  </si>
  <si>
    <t xml:space="preserve"> Swamp Red Currant</t>
  </si>
  <si>
    <t xml:space="preserve"> Castor-Bean</t>
  </si>
  <si>
    <t xml:space="preserve"> Black Locust</t>
  </si>
  <si>
    <t xml:space="preserve"> Great Yellowcress</t>
  </si>
  <si>
    <t xml:space="preserve"> Austrian Yellowcress</t>
  </si>
  <si>
    <t xml:space="preserve"> Blunt-Leaf Yellowcress</t>
  </si>
  <si>
    <t xml:space="preserve"> Variable-Leaf Yellowcress</t>
  </si>
  <si>
    <t xml:space="preserve"> Bog Yellowcress</t>
  </si>
  <si>
    <t xml:space="preserve"> Stalkless Yellowcress</t>
  </si>
  <si>
    <t xml:space="preserve"> Spreading Yellowcress</t>
  </si>
  <si>
    <t xml:space="preserve"> Creeping Yellowcress</t>
  </si>
  <si>
    <t>Rorippa X prostrata</t>
  </si>
  <si>
    <t xml:space="preserve"> Prickly Rose</t>
  </si>
  <si>
    <t xml:space="preserve"> Prairie Rose</t>
  </si>
  <si>
    <t xml:space="preserve"> Smooth Rose</t>
  </si>
  <si>
    <t xml:space="preserve"> Carolina Rose</t>
  </si>
  <si>
    <t xml:space="preserve"> Sweetbrier</t>
  </si>
  <si>
    <t xml:space="preserve"> Small-Flower Sweetbrier</t>
  </si>
  <si>
    <t xml:space="preserve"> Rambler Rose</t>
  </si>
  <si>
    <t xml:space="preserve"> Shining Rose</t>
  </si>
  <si>
    <t xml:space="preserve"> Swamp Rose</t>
  </si>
  <si>
    <t xml:space="preserve"> Rugosa Rose</t>
  </si>
  <si>
    <t xml:space="preserve"> Climbing Rose</t>
  </si>
  <si>
    <t xml:space="preserve"> Virginia Rose</t>
  </si>
  <si>
    <t xml:space="preserve"> Woods' Rose</t>
  </si>
  <si>
    <t xml:space="preserve"> Lowland Toothcup</t>
  </si>
  <si>
    <t xml:space="preserve"> Allegheny Blackberry</t>
  </si>
  <si>
    <t xml:space="preserve"> Oldfield Blackberry</t>
  </si>
  <si>
    <t xml:space="preserve"> Northern Blackberry</t>
  </si>
  <si>
    <t xml:space="preserve"> Saw-Tooth Blackberry</t>
  </si>
  <si>
    <t xml:space="preserve"> Himalayan Blackberry</t>
  </si>
  <si>
    <t xml:space="preserve"> Bailey's Dewberry</t>
  </si>
  <si>
    <t xml:space="preserve"> European Dewberry</t>
  </si>
  <si>
    <t xml:space="preserve"> Cloudberry</t>
  </si>
  <si>
    <t xml:space="preserve"> Sand Blackberry</t>
  </si>
  <si>
    <t xml:space="preserve"> Whiplash Dewberry</t>
  </si>
  <si>
    <t xml:space="preserve"> Bristly Dewberry</t>
  </si>
  <si>
    <t xml:space="preserve"> Common Red Raspberry</t>
  </si>
  <si>
    <t xml:space="preserve"> Cut-Leaf Blackberry</t>
  </si>
  <si>
    <t xml:space="preserve"> Missouri Dewberry</t>
  </si>
  <si>
    <t xml:space="preserve"> Variable Blackberry</t>
  </si>
  <si>
    <t xml:space="preserve"> Western Thimble-Berry</t>
  </si>
  <si>
    <t xml:space="preserve"> Pennsylvania Blackberry</t>
  </si>
  <si>
    <t xml:space="preserve"> Upland Blackberry</t>
  </si>
  <si>
    <t xml:space="preserve"> Wine Raspberry</t>
  </si>
  <si>
    <t xml:space="preserve"> Hairy-Leaf Dewberry</t>
  </si>
  <si>
    <t xml:space="preserve"> Dwarf Red Raspberry</t>
  </si>
  <si>
    <t xml:space="preserve"> Schoolcraft's Dewberry</t>
  </si>
  <si>
    <t xml:space="preserve"> Swamp Blackberry</t>
  </si>
  <si>
    <t xml:space="preserve"> Setose Blackberry</t>
  </si>
  <si>
    <t>Rubus spectabilis</t>
  </si>
  <si>
    <t xml:space="preserve"> Salmon Raspberry</t>
  </si>
  <si>
    <t xml:space="preserve"> Sphagnum Blackberry</t>
  </si>
  <si>
    <t xml:space="preserve"> Big Horseshoe Lake Dewberry</t>
  </si>
  <si>
    <t xml:space="preserve"> Wet-Thicket Dewberry</t>
  </si>
  <si>
    <t xml:space="preserve"> Southern Dewberry</t>
  </si>
  <si>
    <t xml:space="preserve"> Kalamazoo Dewberry</t>
  </si>
  <si>
    <t xml:space="preserve"> Wheeler's Blackberry</t>
  </si>
  <si>
    <t>Rubus X paracaulis</t>
  </si>
  <si>
    <t xml:space="preserve"> Orange Coneflower</t>
  </si>
  <si>
    <t xml:space="preserve"> Black-Eyed-Susan</t>
  </si>
  <si>
    <t xml:space="preserve"> Green-Head Coneflower</t>
  </si>
  <si>
    <t xml:space="preserve"> Sweet Coneflower</t>
  </si>
  <si>
    <t xml:space="preserve"> Brown-Eyed-Susan</t>
  </si>
  <si>
    <t xml:space="preserve"> Fringe-Leaf Wild Petunia</t>
  </si>
  <si>
    <t xml:space="preserve"> Limestone Wild Petunia</t>
  </si>
  <si>
    <t xml:space="preserve"> Garden Sorrel</t>
  </si>
  <si>
    <t xml:space="preserve"> Common Sheep Sorrel</t>
  </si>
  <si>
    <t xml:space="preserve"> Pale Dock</t>
  </si>
  <si>
    <t xml:space="preserve"> Greater Water Dock</t>
  </si>
  <si>
    <t xml:space="preserve"> Sharp Dock</t>
  </si>
  <si>
    <t xml:space="preserve"> Curly Dock</t>
  </si>
  <si>
    <t xml:space="preserve"> Toothed Dock</t>
  </si>
  <si>
    <t xml:space="preserve"> Tierra del Fuego Dock</t>
  </si>
  <si>
    <t xml:space="preserve"> Heart-Wing Sorrel</t>
  </si>
  <si>
    <t xml:space="preserve"> Door-Yard Dock</t>
  </si>
  <si>
    <t xml:space="preserve"> Bitter Dock</t>
  </si>
  <si>
    <t xml:space="preserve"> Western Dock</t>
  </si>
  <si>
    <t xml:space="preserve"> Seaside Dock</t>
  </si>
  <si>
    <t xml:space="preserve"> Coastal Dock</t>
  </si>
  <si>
    <t xml:space="preserve"> Fiddle Dock</t>
  </si>
  <si>
    <t xml:space="preserve"> Narrow-Leaf Dock</t>
  </si>
  <si>
    <t xml:space="preserve"> Narrow-Leaf Sorrel</t>
  </si>
  <si>
    <t xml:space="preserve"> Triangular-Valved Dock</t>
  </si>
  <si>
    <t xml:space="preserve"> Veiny Dock</t>
  </si>
  <si>
    <t xml:space="preserve"> Swamp Dock</t>
  </si>
  <si>
    <t>Rumex X acutus</t>
  </si>
  <si>
    <t xml:space="preserve"> Spiral Ditch-Grass</t>
  </si>
  <si>
    <t xml:space="preserve"> Beaked Ditch-Grass</t>
  </si>
  <si>
    <t xml:space="preserve"> Rose-Pink</t>
  </si>
  <si>
    <t xml:space="preserve"> Slender Rose-Gentian</t>
  </si>
  <si>
    <t xml:space="preserve"> Texas-Star</t>
  </si>
  <si>
    <t xml:space="preserve"> Marsh Rose-Gentian</t>
  </si>
  <si>
    <t xml:space="preserve"> Plymouth Rose-Gentian</t>
  </si>
  <si>
    <t xml:space="preserve"> Rose-of-Plymouth</t>
  </si>
  <si>
    <t xml:space="preserve"> Silver Plume Grass</t>
  </si>
  <si>
    <t xml:space="preserve"> Giant Plume Grass</t>
  </si>
  <si>
    <t xml:space="preserve"> Ranenna Grass</t>
  </si>
  <si>
    <t xml:space="preserve"> American Cupscale</t>
  </si>
  <si>
    <t xml:space="preserve"> Trailing Pearlwort</t>
  </si>
  <si>
    <t xml:space="preserve"> Sticky-Stem Pearlwort</t>
  </si>
  <si>
    <t xml:space="preserve"> Knotted Pearlwort</t>
  </si>
  <si>
    <t xml:space="preserve"> Bird-Eye Pearlwort</t>
  </si>
  <si>
    <t xml:space="preserve"> Long-Beak Arrowhead</t>
  </si>
  <si>
    <t xml:space="preserve"> Short-Beak Arrowhead</t>
  </si>
  <si>
    <t xml:space="preserve"> Hooded Arrowhead</t>
  </si>
  <si>
    <t xml:space="preserve"> Crested Arrowhead</t>
  </si>
  <si>
    <t xml:space="preserve"> Arum-Leaf Arrowhead</t>
  </si>
  <si>
    <t xml:space="preserve"> Engelmann's Arrowhead</t>
  </si>
  <si>
    <t xml:space="preserve"> Narrow-Leaf Arrowhead</t>
  </si>
  <si>
    <t xml:space="preserve"> Grass-Leaf Arrowhead</t>
  </si>
  <si>
    <t xml:space="preserve"> Duck-Potato</t>
  </si>
  <si>
    <t xml:space="preserve"> Delta Arrowhead</t>
  </si>
  <si>
    <t xml:space="preserve"> Sessile-Fruit Arrowhead</t>
  </si>
  <si>
    <t xml:space="preserve"> Spoon-Shape Arrowhead</t>
  </si>
  <si>
    <t xml:space="preserve"> Awl-Leaf Arrowhead</t>
  </si>
  <si>
    <t xml:space="preserve"> Slender Arrowhead</t>
  </si>
  <si>
    <t xml:space="preserve"> Dwarf Saltwort</t>
  </si>
  <si>
    <t xml:space="preserve"> Woody Saltwort</t>
  </si>
  <si>
    <t xml:space="preserve"> Red Saltwort</t>
  </si>
  <si>
    <t xml:space="preserve"> White Willow</t>
  </si>
  <si>
    <t xml:space="preserve"> Peach-Leaf Willow</t>
  </si>
  <si>
    <t xml:space="preserve"> Northern Willow</t>
  </si>
  <si>
    <t xml:space="preserve"> Labrador Willow</t>
  </si>
  <si>
    <t xml:space="preserve"> Smooth-Twig Gray Willow</t>
  </si>
  <si>
    <t xml:space="preserve"> Gray Willow</t>
  </si>
  <si>
    <t xml:space="preserve"> Sage Willow</t>
  </si>
  <si>
    <t xml:space="preserve"> Goat Willow</t>
  </si>
  <si>
    <t xml:space="preserve"> Carolina Willow</t>
  </si>
  <si>
    <t xml:space="preserve"> Large Gray Willow</t>
  </si>
  <si>
    <t xml:space="preserve"> Heart-Leaf Willow</t>
  </si>
  <si>
    <t>Salix daphnoides</t>
  </si>
  <si>
    <t xml:space="preserve"> Violet Willow</t>
  </si>
  <si>
    <t xml:space="preserve"> Pussy Willow</t>
  </si>
  <si>
    <t xml:space="preserve"> Elaeagnus Willow</t>
  </si>
  <si>
    <t xml:space="preserve"> Missouri Willow</t>
  </si>
  <si>
    <t>Salix famelica</t>
  </si>
  <si>
    <t xml:space="preserve"> Prairie Willow</t>
  </si>
  <si>
    <t xml:space="preserve"> Sandbar Willow</t>
  </si>
  <si>
    <t xml:space="preserve"> Shining Willow</t>
  </si>
  <si>
    <t xml:space="preserve"> Mccalla's Willow</t>
  </si>
  <si>
    <t xml:space="preserve"> Bayberry Willow</t>
  </si>
  <si>
    <t xml:space="preserve"> Black Willow</t>
  </si>
  <si>
    <t xml:space="preserve"> Bog Willow</t>
  </si>
  <si>
    <t xml:space="preserve"> Satiny Willow</t>
  </si>
  <si>
    <t xml:space="preserve"> Meadow Willow</t>
  </si>
  <si>
    <t xml:space="preserve"> Tea-Leaf Willow</t>
  </si>
  <si>
    <t xml:space="preserve"> False Mountain Willow</t>
  </si>
  <si>
    <t xml:space="preserve"> Purple Willow</t>
  </si>
  <si>
    <t xml:space="preserve"> Balsam Willow</t>
  </si>
  <si>
    <t xml:space="preserve"> Silky Willow</t>
  </si>
  <si>
    <t xml:space="preserve"> Autumn Willow</t>
  </si>
  <si>
    <t xml:space="preserve"> Basket Willow</t>
  </si>
  <si>
    <t>Salix X conifera</t>
  </si>
  <si>
    <t>Salix X pendulina</t>
  </si>
  <si>
    <t>Salix X sepulcralis</t>
  </si>
  <si>
    <t xml:space="preserve"> Russian-Thistle</t>
  </si>
  <si>
    <t xml:space="preserve"> Prickly Russian-Thistle</t>
  </si>
  <si>
    <t>Salvia glutinosa</t>
  </si>
  <si>
    <t xml:space="preserve"> sticky sage</t>
  </si>
  <si>
    <t xml:space="preserve"> Lyre-Leaf Sage</t>
  </si>
  <si>
    <t>Salvia X sylvestris</t>
  </si>
  <si>
    <t xml:space="preserve"> Water-Spangles</t>
  </si>
  <si>
    <t xml:space="preserve"> Black Elder</t>
  </si>
  <si>
    <t xml:space="preserve"> Red Elder</t>
  </si>
  <si>
    <t xml:space="preserve"> Bloodroot</t>
  </si>
  <si>
    <t xml:space="preserve"> Canadian Burnet</t>
  </si>
  <si>
    <t xml:space="preserve"> Great Burnet</t>
  </si>
  <si>
    <t xml:space="preserve"> Canadian Black-Snakeroot</t>
  </si>
  <si>
    <t xml:space="preserve"> Maryland Black-Snakeroot</t>
  </si>
  <si>
    <t xml:space="preserve"> Clustered Black-Snakeroot</t>
  </si>
  <si>
    <t xml:space="preserve"> Bouncing-Bett</t>
  </si>
  <si>
    <t>Sarcocornia ambigua</t>
  </si>
  <si>
    <t xml:space="preserve"> Chickenclaws</t>
  </si>
  <si>
    <t xml:space="preserve"> Purple Pitcherplant</t>
  </si>
  <si>
    <t xml:space="preserve"> Sassafras</t>
  </si>
  <si>
    <t xml:space="preserve"> Lizard's-Tail</t>
  </si>
  <si>
    <t xml:space="preserve"> Yellow Mountain Saxifrage</t>
  </si>
  <si>
    <t xml:space="preserve"> Nodding Saxifrage</t>
  </si>
  <si>
    <t xml:space="preserve"> Purple Mountain Saxifrage</t>
  </si>
  <si>
    <t xml:space="preserve"> White Mountain Saxifrage</t>
  </si>
  <si>
    <t xml:space="preserve"> Prickly Saxifrage</t>
  </si>
  <si>
    <t>Sceptridium dissectum</t>
  </si>
  <si>
    <t xml:space="preserve"> Cut-Leaf Grape Fern</t>
  </si>
  <si>
    <t>Sceptridium multifidum</t>
  </si>
  <si>
    <t xml:space="preserve"> Leathery Grape Fern</t>
  </si>
  <si>
    <t xml:space="preserve"> Rannoch-Rush</t>
  </si>
  <si>
    <t xml:space="preserve"> False Melic Grass</t>
  </si>
  <si>
    <t xml:space="preserve"> Dune False Bluestem</t>
  </si>
  <si>
    <t xml:space="preserve"> Little False Bluestem</t>
  </si>
  <si>
    <t xml:space="preserve"> Little Curly-Grass Fern</t>
  </si>
  <si>
    <t xml:space="preserve"> Hard-Stem Club-Rush</t>
  </si>
  <si>
    <t xml:space="preserve"> Chairmaker's Club-Rush</t>
  </si>
  <si>
    <t xml:space="preserve"> Canby's Club-Rush</t>
  </si>
  <si>
    <t xml:space="preserve"> River Club-Rush</t>
  </si>
  <si>
    <t xml:space="preserve"> Tuberous Club-Rush</t>
  </si>
  <si>
    <t xml:space="preserve"> Hall's Club-Rush</t>
  </si>
  <si>
    <t xml:space="preserve"> Pale Great Club-Rush</t>
  </si>
  <si>
    <t xml:space="preserve"> Saltmarsh Club-Rush</t>
  </si>
  <si>
    <t xml:space="preserve"> Bog Club-Rush</t>
  </si>
  <si>
    <t xml:space="preserve"> New England Club-Rush</t>
  </si>
  <si>
    <t xml:space="preserve"> Three-Square</t>
  </si>
  <si>
    <t xml:space="preserve"> Weak-Stalk Club-Rush</t>
  </si>
  <si>
    <t xml:space="preserve"> Seaside Club-Rush</t>
  </si>
  <si>
    <t xml:space="preserve"> Smith's Club-Rush</t>
  </si>
  <si>
    <t xml:space="preserve"> Swaying Club-Rush</t>
  </si>
  <si>
    <t xml:space="preserve"> Soft-Stem Club-Rush</t>
  </si>
  <si>
    <t xml:space="preserve"> Torrey's Club-Rush</t>
  </si>
  <si>
    <t>Schoenoplectus X carinatus</t>
  </si>
  <si>
    <t>Schoenoplectus X steinmetzii</t>
  </si>
  <si>
    <t xml:space="preserve"> Chaffseed</t>
  </si>
  <si>
    <t xml:space="preserve"> Barbed-Bristle Bulrush</t>
  </si>
  <si>
    <t xml:space="preserve"> Black-Girdle Bulrush</t>
  </si>
  <si>
    <t xml:space="preserve"> Dark-Green Bulrush</t>
  </si>
  <si>
    <t xml:space="preserve"> Cottongrass Bulrush</t>
  </si>
  <si>
    <t xml:space="preserve"> Woodland Bulrush</t>
  </si>
  <si>
    <t xml:space="preserve"> Georgia Bulrush</t>
  </si>
  <si>
    <t xml:space="preserve"> Mosquito Bulrush</t>
  </si>
  <si>
    <t xml:space="preserve"> Long's Bulrush</t>
  </si>
  <si>
    <t xml:space="preserve"> Red-Tinge Bulrush</t>
  </si>
  <si>
    <t xml:space="preserve"> Pale Bulrush</t>
  </si>
  <si>
    <t xml:space="preserve"> Stalked Bulrush</t>
  </si>
  <si>
    <t xml:space="preserve"> Rufous Bulrush</t>
  </si>
  <si>
    <t xml:space="preserve"> Leafy Bulrush</t>
  </si>
  <si>
    <t>Scirpus X peckii</t>
  </si>
  <si>
    <t xml:space="preserve"> Annual Knawel</t>
  </si>
  <si>
    <t xml:space="preserve"> Slender Nut-Rush</t>
  </si>
  <si>
    <t xml:space="preserve"> Muehlenberg's Nut-Rush</t>
  </si>
  <si>
    <t xml:space="preserve"> Few-Flower Nut-Rush</t>
  </si>
  <si>
    <t xml:space="preserve"> Netted Nut-Rush</t>
  </si>
  <si>
    <t xml:space="preserve"> Whip Nut-Rush</t>
  </si>
  <si>
    <t xml:space="preserve"> Low Nut-Rush</t>
  </si>
  <si>
    <t xml:space="preserve"> Pink Bogbutton</t>
  </si>
  <si>
    <t xml:space="preserve"> Common River Grass</t>
  </si>
  <si>
    <t xml:space="preserve"> Lance-Leaf Figwort</t>
  </si>
  <si>
    <t xml:space="preserve"> Carpenter's-Square</t>
  </si>
  <si>
    <t xml:space="preserve"> Hooded Skullcap</t>
  </si>
  <si>
    <t xml:space="preserve"> Helmet-Flower</t>
  </si>
  <si>
    <t xml:space="preserve"> Mad Dog Skullcap</t>
  </si>
  <si>
    <t xml:space="preserve"> Veiny Skullcap</t>
  </si>
  <si>
    <t xml:space="preserve"> Heart-Leaf Skullcap</t>
  </si>
  <si>
    <t xml:space="preserve"> Small Skullcap</t>
  </si>
  <si>
    <t>Scutellaria X churchilliana</t>
  </si>
  <si>
    <t xml:space="preserve"> Meadow Spike-Moss</t>
  </si>
  <si>
    <t xml:space="preserve"> Hidden Spike-Moss</t>
  </si>
  <si>
    <t xml:space="preserve"> Northern Spike-Moss</t>
  </si>
  <si>
    <t xml:space="preserve"> Desert Ragwort</t>
  </si>
  <si>
    <t xml:space="preserve"> American Burnweed</t>
  </si>
  <si>
    <t xml:space="preserve"> Lamb-Tongue Ragwort</t>
  </si>
  <si>
    <t xml:space="preserve"> Woodland Ragwort</t>
  </si>
  <si>
    <t xml:space="preserve"> Old-Man-in-the-Spring</t>
  </si>
  <si>
    <t xml:space="preserve"> American Wild Sensitive-Plant</t>
  </si>
  <si>
    <t xml:space="preserve"> Maryland Wild Sensitive-Plant</t>
  </si>
  <si>
    <t xml:space="preserve"> Coffeeweed</t>
  </si>
  <si>
    <t xml:space="preserve"> Septicweed</t>
  </si>
  <si>
    <t xml:space="preserve"> Peatree</t>
  </si>
  <si>
    <t xml:space="preserve"> Slender Sea-Purslane</t>
  </si>
  <si>
    <t xml:space="preserve"> Japanese Bristle Grass</t>
  </si>
  <si>
    <t xml:space="preserve"> Italian Bristle Grass</t>
  </si>
  <si>
    <t xml:space="preserve"> Marsh Bristle Grass</t>
  </si>
  <si>
    <t xml:space="preserve"> Yellow Bristle Grass</t>
  </si>
  <si>
    <t xml:space="preserve"> Rough Bristle Grass</t>
  </si>
  <si>
    <t xml:space="preserve"> Foreward-Barb Bristle Grass</t>
  </si>
  <si>
    <t xml:space="preserve"> Silver Buffalo-Berry</t>
  </si>
  <si>
    <t xml:space="preserve"> Russet Buffalo-Berry</t>
  </si>
  <si>
    <t xml:space="preserve"> Creeping-Glow-Wort</t>
  </si>
  <si>
    <t>Sibbaldia tridentata</t>
  </si>
  <si>
    <t xml:space="preserve"> Shrubby-Fivefingers</t>
  </si>
  <si>
    <t xml:space="preserve"> One-Seed Burr-Cucumber</t>
  </si>
  <si>
    <t xml:space="preserve"> Virginia Fanpetals</t>
  </si>
  <si>
    <t xml:space="preserve"> Prickly Fanpetals</t>
  </si>
  <si>
    <t xml:space="preserve"> Cushion-Pink</t>
  </si>
  <si>
    <t xml:space="preserve"> Ragged-Robin</t>
  </si>
  <si>
    <t xml:space="preserve"> Snowy Catchfly</t>
  </si>
  <si>
    <t xml:space="preserve"> Entire-Leaf Rosinweed</t>
  </si>
  <si>
    <t xml:space="preserve"> Cup-Plant</t>
  </si>
  <si>
    <t xml:space="preserve"> Prairie Rosinweed</t>
  </si>
  <si>
    <t xml:space="preserve"> Tall Hedge-Mustard</t>
  </si>
  <si>
    <t xml:space="preserve"> White Blue-Eyed-Grass</t>
  </si>
  <si>
    <t xml:space="preserve"> Narrow-Leaf Blue-Eyed-Grass</t>
  </si>
  <si>
    <t xml:space="preserve"> Eastern Blue-Eyed-Grass</t>
  </si>
  <si>
    <t xml:space="preserve"> Coastal-Plain Blue-Eyed-Grass</t>
  </si>
  <si>
    <t xml:space="preserve"> Strict Blue-Eyed-Grass</t>
  </si>
  <si>
    <t xml:space="preserve"> Needle-Tip Blue-Eyed-Grass</t>
  </si>
  <si>
    <t xml:space="preserve"> Hemlock Water-Parsnip</t>
  </si>
  <si>
    <t xml:space="preserve"> Sawbrier</t>
  </si>
  <si>
    <t xml:space="preserve"> Smooth Carrion-Flower</t>
  </si>
  <si>
    <t xml:space="preserve"> Chinaroot</t>
  </si>
  <si>
    <t xml:space="preserve"> Bamboovine</t>
  </si>
  <si>
    <t xml:space="preserve"> Downy Carrion-Flower</t>
  </si>
  <si>
    <t xml:space="preserve"> Horsebrier</t>
  </si>
  <si>
    <t xml:space="preserve"> Carolina Horse-Nettle</t>
  </si>
  <si>
    <t xml:space="preserve"> Climbing Nightshade</t>
  </si>
  <si>
    <t xml:space="preserve"> Eastern Black Nightshade</t>
  </si>
  <si>
    <t xml:space="preserve"> Tall Goldenrod</t>
  </si>
  <si>
    <t xml:space="preserve"> Atlantic Goldenrod</t>
  </si>
  <si>
    <t xml:space="preserve"> Wreath Goldenrod</t>
  </si>
  <si>
    <t xml:space="preserve"> Canadian Goldenrod</t>
  </si>
  <si>
    <t xml:space="preserve"> Zigzag Goldenrod</t>
  </si>
  <si>
    <t xml:space="preserve"> Late Goldenrod</t>
  </si>
  <si>
    <t xml:space="preserve"> Elliott's Goldenrod</t>
  </si>
  <si>
    <t>Solidago lepida</t>
  </si>
  <si>
    <t xml:space="preserve"> Western Canada Goldenrod</t>
  </si>
  <si>
    <t xml:space="preserve"> Round-Leaf Goldenrod</t>
  </si>
  <si>
    <t xml:space="preserve"> Downy Goldenrod</t>
  </si>
  <si>
    <t xml:space="preserve"> Wrinkle-Leaf Goldenrod</t>
  </si>
  <si>
    <t xml:space="preserve"> Seaside Goldenrod</t>
  </si>
  <si>
    <t xml:space="preserve"> Mt. Albert Goldenrod</t>
  </si>
  <si>
    <t xml:space="preserve"> Bog Goldenrod</t>
  </si>
  <si>
    <t>Solidago X asperula</t>
  </si>
  <si>
    <t xml:space="preserve"> Field Sow-Thistle</t>
  </si>
  <si>
    <t xml:space="preserve"> Spiny-Leaf Sow-Thistle</t>
  </si>
  <si>
    <t xml:space="preserve"> Common Sow-Thistle</t>
  </si>
  <si>
    <t xml:space="preserve"> American Mountain-Ash</t>
  </si>
  <si>
    <t xml:space="preserve"> Northern Mountain-Ash</t>
  </si>
  <si>
    <t>Sorbus X thuringiaca</t>
  </si>
  <si>
    <t xml:space="preserve"> Yellow Indian Grass</t>
  </si>
  <si>
    <t xml:space="preserve"> Broom-Corn</t>
  </si>
  <si>
    <t xml:space="preserve"> Johnson Grass</t>
  </si>
  <si>
    <t xml:space="preserve"> American Burr-Reed</t>
  </si>
  <si>
    <t xml:space="preserve"> Branched Burr-Reed</t>
  </si>
  <si>
    <t xml:space="preserve"> Narrow-Leaf Burr-Reed</t>
  </si>
  <si>
    <t xml:space="preserve"> European Burr-Reed</t>
  </si>
  <si>
    <t xml:space="preserve"> Broad-Fruit Burr-Reed</t>
  </si>
  <si>
    <t xml:space="preserve"> Floating Burr-Reed</t>
  </si>
  <si>
    <t xml:space="preserve"> Clustered Burr-Reed</t>
  </si>
  <si>
    <t xml:space="preserve"> Arctic Burr-Reed</t>
  </si>
  <si>
    <t xml:space="preserve"> Saltwater Cord Grass</t>
  </si>
  <si>
    <t xml:space="preserve"> Big Cord Grass</t>
  </si>
  <si>
    <t xml:space="preserve"> Alkali Cord Grass</t>
  </si>
  <si>
    <t xml:space="preserve"> Salt-Meadow Cord Grass</t>
  </si>
  <si>
    <t xml:space="preserve"> Freshwater Cord Grass</t>
  </si>
  <si>
    <t>Spartina X caespitosa</t>
  </si>
  <si>
    <t xml:space="preserve"> Canadian Sandspurry</t>
  </si>
  <si>
    <t xml:space="preserve"> Satin-Flower</t>
  </si>
  <si>
    <t xml:space="preserve"> Ruby Sandspurry</t>
  </si>
  <si>
    <t xml:space="preserve"> Saltmarsh Sandspurry</t>
  </si>
  <si>
    <t xml:space="preserve"> Slender Wedgescale</t>
  </si>
  <si>
    <t xml:space="preserve"> Prairie Wedgescale</t>
  </si>
  <si>
    <t xml:space="preserve"> Swamp Wedgescale</t>
  </si>
  <si>
    <t>Sphenopholis X pallens</t>
  </si>
  <si>
    <t>Spinulum annotinum</t>
  </si>
  <si>
    <t xml:space="preserve"> White Meadowsweet</t>
  </si>
  <si>
    <t xml:space="preserve"> Shiny-Leaf Meadowsweet</t>
  </si>
  <si>
    <t xml:space="preserve"> Japanese Meadowsweet</t>
  </si>
  <si>
    <t xml:space="preserve"> Willow-Leaf Meadowsweet</t>
  </si>
  <si>
    <t xml:space="preserve"> Steeplebush</t>
  </si>
  <si>
    <t xml:space="preserve"> White Nodding Ladies'-Tresses</t>
  </si>
  <si>
    <t xml:space="preserve"> Northern Slender Ladies'-Tresses</t>
  </si>
  <si>
    <t xml:space="preserve"> Lace-Lip Ladies'-Tresses</t>
  </si>
  <si>
    <t xml:space="preserve"> Shining Ladies'-Tresses</t>
  </si>
  <si>
    <t xml:space="preserve"> Great Plains Ladies'-Tresses</t>
  </si>
  <si>
    <t xml:space="preserve"> October Ladies'-Tresses</t>
  </si>
  <si>
    <t>Spiranthes praecox</t>
  </si>
  <si>
    <t xml:space="preserve"> Green-Vein Ladies'-Tresses</t>
  </si>
  <si>
    <t xml:space="preserve"> Hooded Ladies'-Tresses</t>
  </si>
  <si>
    <t xml:space="preserve"> Little Ladies'-Tresses</t>
  </si>
  <si>
    <t xml:space="preserve"> Spring Ladies'-Tresses</t>
  </si>
  <si>
    <t xml:space="preserve"> Common Duckmeat</t>
  </si>
  <si>
    <t xml:space="preserve"> Alkali-Sacaton</t>
  </si>
  <si>
    <t xml:space="preserve"> Sand Dropseed</t>
  </si>
  <si>
    <t xml:space="preserve"> Prairie Dropseed</t>
  </si>
  <si>
    <t xml:space="preserve"> Smut Grass</t>
  </si>
  <si>
    <t xml:space="preserve"> Small Dropseed</t>
  </si>
  <si>
    <t xml:space="preserve"> Target Dropseed</t>
  </si>
  <si>
    <t xml:space="preserve"> Gritty Hedge-Nettle</t>
  </si>
  <si>
    <t xml:space="preserve"> Heart-Leaf Hedge-Nettle</t>
  </si>
  <si>
    <t xml:space="preserve"> Hyssop-Leaf Hedge-Nettle</t>
  </si>
  <si>
    <t xml:space="preserve"> Woundwort</t>
  </si>
  <si>
    <t xml:space="preserve"> Hairy Hedge-Nettle</t>
  </si>
  <si>
    <t xml:space="preserve"> Smooth Hedge-Nettle</t>
  </si>
  <si>
    <t xml:space="preserve"> American Bladdernut</t>
  </si>
  <si>
    <t xml:space="preserve"> Bog Chickweed</t>
  </si>
  <si>
    <t xml:space="preserve"> Boreal Starwort</t>
  </si>
  <si>
    <t xml:space="preserve"> Fleshy Starwort</t>
  </si>
  <si>
    <t xml:space="preserve"> Grass-Leaf Starwort</t>
  </si>
  <si>
    <t xml:space="preserve"> Saltmarsh Starwort</t>
  </si>
  <si>
    <t xml:space="preserve"> Long-Leaf Starwort</t>
  </si>
  <si>
    <t xml:space="preserve"> Long-Stalk Starwort</t>
  </si>
  <si>
    <t xml:space="preserve"> Common Chickweed</t>
  </si>
  <si>
    <t xml:space="preserve"> European Water Starwort</t>
  </si>
  <si>
    <t xml:space="preserve"> Eastern Featherbells</t>
  </si>
  <si>
    <t>Stenanthium leimanthoides</t>
  </si>
  <si>
    <t xml:space="preserve"> Pine-Barren Featherbells</t>
  </si>
  <si>
    <t xml:space="preserve"> Clasping Twistedstalk</t>
  </si>
  <si>
    <t xml:space="preserve"> Lance-Leaf Twistedstalk</t>
  </si>
  <si>
    <t>Streptopus X oreopolus</t>
  </si>
  <si>
    <t xml:space="preserve"> Trailing Fuzzy-Bean</t>
  </si>
  <si>
    <t xml:space="preserve"> Pink Fuzzy-Bean</t>
  </si>
  <si>
    <t xml:space="preserve"> Slender-Leaf False Pondweed</t>
  </si>
  <si>
    <t xml:space="preserve"> Sago False Pondweed</t>
  </si>
  <si>
    <t xml:space="preserve"> Sheathed False Pondweed</t>
  </si>
  <si>
    <t xml:space="preserve"> American Snowbell</t>
  </si>
  <si>
    <t xml:space="preserve"> Paiuteweed</t>
  </si>
  <si>
    <t xml:space="preserve"> Annual Seepweed</t>
  </si>
  <si>
    <t xml:space="preserve"> Herbaceous Seepweed</t>
  </si>
  <si>
    <t xml:space="preserve"> American Water-Awlwort</t>
  </si>
  <si>
    <t xml:space="preserve"> Common Snowberry</t>
  </si>
  <si>
    <t xml:space="preserve"> Western Snowberry</t>
  </si>
  <si>
    <t xml:space="preserve"> Coral-Berry</t>
  </si>
  <si>
    <t>Symphyotrichum X longulum</t>
  </si>
  <si>
    <t xml:space="preserve"> Boreal American-Aster</t>
  </si>
  <si>
    <t xml:space="preserve"> Alkali American-Aster</t>
  </si>
  <si>
    <t xml:space="preserve"> Rice Button American-Aster</t>
  </si>
  <si>
    <t xml:space="preserve"> White Heath American-Aster</t>
  </si>
  <si>
    <t xml:space="preserve"> Rough White Prairie American-Aster</t>
  </si>
  <si>
    <t>Symphyotrichum frondosum</t>
  </si>
  <si>
    <t xml:space="preserve"> Leafy American-Aster</t>
  </si>
  <si>
    <t xml:space="preserve"> Smooth Blue American-Aster</t>
  </si>
  <si>
    <t xml:space="preserve"> White Panicled American-Aster</t>
  </si>
  <si>
    <t xml:space="preserve"> Farewell-Summer</t>
  </si>
  <si>
    <t xml:space="preserve"> New England American-Aster</t>
  </si>
  <si>
    <t xml:space="preserve"> New Belgium American-Aster</t>
  </si>
  <si>
    <t xml:space="preserve"> Ontario American-Aster</t>
  </si>
  <si>
    <t xml:space="preserve"> White Oldfield American-Aster</t>
  </si>
  <si>
    <t xml:space="preserve"> Willow-Leaf American-Aster</t>
  </si>
  <si>
    <t xml:space="preserve"> Crooked-Stem American-Aster</t>
  </si>
  <si>
    <t xml:space="preserve"> Purple-Stem American-Aster</t>
  </si>
  <si>
    <t xml:space="preserve"> Fragile-Stem American-Aster</t>
  </si>
  <si>
    <t xml:space="preserve"> Robyns' American-Aster</t>
  </si>
  <si>
    <t xml:space="preserve"> Seaside American-Aster</t>
  </si>
  <si>
    <t xml:space="preserve"> Perennial Saltmarsh American-Aster</t>
  </si>
  <si>
    <t xml:space="preserve"> Tradescant's American-Aster</t>
  </si>
  <si>
    <t>Symphyotrichum X amethystinum</t>
  </si>
  <si>
    <t>Symphyotrichum X gravesii</t>
  </si>
  <si>
    <t xml:space="preserve"> Prickly Comfrey</t>
  </si>
  <si>
    <t>Symphytum X uplandicum</t>
  </si>
  <si>
    <t xml:space="preserve"> Skunk-Cabbage</t>
  </si>
  <si>
    <t xml:space="preserve"> Horsesugar</t>
  </si>
  <si>
    <t xml:space="preserve"> Five-Stamen Tamarisk</t>
  </si>
  <si>
    <t xml:space="preserve"> Small-Flower Tamarisk</t>
  </si>
  <si>
    <t xml:space="preserve"> Common Tansy</t>
  </si>
  <si>
    <t xml:space="preserve"> Common Dandelion</t>
  </si>
  <si>
    <t xml:space="preserve"> Southern Bald-Cypress</t>
  </si>
  <si>
    <t xml:space="preserve"> American Yew</t>
  </si>
  <si>
    <t>Tephroseris palustris</t>
  </si>
  <si>
    <t xml:space="preserve"> Clustered Marsh Squaw-Weed</t>
  </si>
  <si>
    <t xml:space="preserve"> American Germander</t>
  </si>
  <si>
    <t xml:space="preserve"> Purple Meadow-Rue</t>
  </si>
  <si>
    <t xml:space="preserve"> Early Meadow-Rue</t>
  </si>
  <si>
    <t xml:space="preserve"> King-of-the-Meadow</t>
  </si>
  <si>
    <t xml:space="preserve"> Waxy-Leaf Meadow-Rue</t>
  </si>
  <si>
    <t xml:space="preserve"> Rue-Anemone</t>
  </si>
  <si>
    <t xml:space="preserve"> Veiny-Leaf Meadow-Rue</t>
  </si>
  <si>
    <t xml:space="preserve"> Hairy-Joint Meadow-Parsnip</t>
  </si>
  <si>
    <t xml:space="preserve"> Eastern Marsh Fern</t>
  </si>
  <si>
    <t xml:space="preserve"> Prairie Golden-Banner</t>
  </si>
  <si>
    <t xml:space="preserve"> Tick Quack Grass</t>
  </si>
  <si>
    <t xml:space="preserve"> Field Pennycress</t>
  </si>
  <si>
    <t xml:space="preserve"> Eastern Arborvitae</t>
  </si>
  <si>
    <t xml:space="preserve"> Heart-Leaf Foamflower</t>
  </si>
  <si>
    <t xml:space="preserve"> American Basswood</t>
  </si>
  <si>
    <t>Tilia X europaea</t>
  </si>
  <si>
    <t xml:space="preserve"> Crippled-Cranefly</t>
  </si>
  <si>
    <t xml:space="preserve"> Scotch Featherling</t>
  </si>
  <si>
    <t xml:space="preserve"> Pale False Manna Grass</t>
  </si>
  <si>
    <t xml:space="preserve"> Poison-Sumac</t>
  </si>
  <si>
    <t xml:space="preserve"> Long-Bract Spiderwort</t>
  </si>
  <si>
    <t xml:space="preserve"> Prairie Spiderwort</t>
  </si>
  <si>
    <t xml:space="preserve"> Bluejacket</t>
  </si>
  <si>
    <t xml:space="preserve"> Virginia Spiderwort</t>
  </si>
  <si>
    <t xml:space="preserve"> Water-Chestnut</t>
  </si>
  <si>
    <t xml:space="preserve"> Sticky False Asphodel</t>
  </si>
  <si>
    <t xml:space="preserve"> Alpine Leafless-Bulrush</t>
  </si>
  <si>
    <t xml:space="preserve"> Tufted Leafless-Bulrush</t>
  </si>
  <si>
    <t xml:space="preserve"> Clinton's Leafless-Bulrush</t>
  </si>
  <si>
    <t xml:space="preserve"> Forked Bluecurls</t>
  </si>
  <si>
    <t xml:space="preserve"> Tall Redtop</t>
  </si>
  <si>
    <t xml:space="preserve"> Long-Spike Fluff Grass</t>
  </si>
  <si>
    <t xml:space="preserve"> Maystar</t>
  </si>
  <si>
    <t xml:space="preserve"> Balloon Sack Clover</t>
  </si>
  <si>
    <t xml:space="preserve"> Suckling Clover</t>
  </si>
  <si>
    <t xml:space="preserve"> Strawberry-Head Clover</t>
  </si>
  <si>
    <t xml:space="preserve"> Sour Clover</t>
  </si>
  <si>
    <t xml:space="preserve"> Alsike Clover</t>
  </si>
  <si>
    <t xml:space="preserve"> Red Clover</t>
  </si>
  <si>
    <t xml:space="preserve"> White Clover</t>
  </si>
  <si>
    <t xml:space="preserve"> Reversed Clover</t>
  </si>
  <si>
    <t xml:space="preserve"> Gaspe Peninsula Arrow-Grass</t>
  </si>
  <si>
    <t xml:space="preserve"> Seaside Arrow-Grass</t>
  </si>
  <si>
    <t xml:space="preserve"> Marsh Arrow-Grass</t>
  </si>
  <si>
    <t xml:space="preserve"> Whip-Poor-Will-Flower</t>
  </si>
  <si>
    <t xml:space="preserve"> Stinking-Benjamin</t>
  </si>
  <si>
    <t xml:space="preserve"> Bloody-Butcher</t>
  </si>
  <si>
    <t xml:space="preserve"> Toadshade</t>
  </si>
  <si>
    <t xml:space="preserve"> Clasping-Leaf Venus'-Looking-Glass</t>
  </si>
  <si>
    <t xml:space="preserve"> Yellow-Fruit Horse-Gentian</t>
  </si>
  <si>
    <t xml:space="preserve"> Threebirds</t>
  </si>
  <si>
    <t xml:space="preserve"> False Mayweed</t>
  </si>
  <si>
    <t xml:space="preserve"> Eastern Mock Grama</t>
  </si>
  <si>
    <t xml:space="preserve"> Narrow False Oat</t>
  </si>
  <si>
    <t xml:space="preserve"> American Globeflower</t>
  </si>
  <si>
    <t xml:space="preserve"> Garden-Nasturtium</t>
  </si>
  <si>
    <t xml:space="preserve"> Eastern Hemlock</t>
  </si>
  <si>
    <t xml:space="preserve"> Colt's-Foot</t>
  </si>
  <si>
    <t xml:space="preserve"> Narrow-Leaf Cat-Tail</t>
  </si>
  <si>
    <t xml:space="preserve"> Southern Cat-Tail</t>
  </si>
  <si>
    <t xml:space="preserve"> Broad-Leaf Cat-Tail</t>
  </si>
  <si>
    <t>Typha X glauca</t>
  </si>
  <si>
    <t xml:space="preserve"> American Elm</t>
  </si>
  <si>
    <t xml:space="preserve"> Wych Elm</t>
  </si>
  <si>
    <t xml:space="preserve"> Chinese Elm</t>
  </si>
  <si>
    <t xml:space="preserve"> Siberian Elm</t>
  </si>
  <si>
    <t xml:space="preserve"> Slippery Elm</t>
  </si>
  <si>
    <t xml:space="preserve"> Rock Elm</t>
  </si>
  <si>
    <t xml:space="preserve"> Heart-Leaf Nettle</t>
  </si>
  <si>
    <t xml:space="preserve"> Stinging Nettle</t>
  </si>
  <si>
    <t xml:space="preserve"> Horned Bladderwort</t>
  </si>
  <si>
    <t xml:space="preserve"> Hidden-Fruit Bladderwort</t>
  </si>
  <si>
    <t xml:space="preserve"> Humped Bladderwort</t>
  </si>
  <si>
    <t xml:space="preserve"> Swollen Bladderwort</t>
  </si>
  <si>
    <t xml:space="preserve"> Flat-Leaf Bladderwort</t>
  </si>
  <si>
    <t xml:space="preserve"> Southern Bladderwort</t>
  </si>
  <si>
    <t xml:space="preserve"> Greater Bladderwort</t>
  </si>
  <si>
    <t xml:space="preserve"> Lesser Bladderwort</t>
  </si>
  <si>
    <t xml:space="preserve"> Dwarf Bladderwort</t>
  </si>
  <si>
    <t xml:space="preserve"> Eastern Purple Bladderwort</t>
  </si>
  <si>
    <t xml:space="preserve"> Little Floating Bladderwort</t>
  </si>
  <si>
    <t xml:space="preserve"> Lavender Bladderwort</t>
  </si>
  <si>
    <t xml:space="preserve"> Striped Bladderwort</t>
  </si>
  <si>
    <t xml:space="preserve"> Zigzag Bladderwort</t>
  </si>
  <si>
    <t xml:space="preserve"> Perfoliate Bellwort</t>
  </si>
  <si>
    <t xml:space="preserve"> Mountain Bellwort</t>
  </si>
  <si>
    <t xml:space="preserve"> Sessile-Leaf Bellwort</t>
  </si>
  <si>
    <t xml:space="preserve"> Cowcockle</t>
  </si>
  <si>
    <t xml:space="preserve"> Late Lowbush Blueberry</t>
  </si>
  <si>
    <t xml:space="preserve"> New Jersey Blueberry</t>
  </si>
  <si>
    <t xml:space="preserve"> Dwarf Blueberry</t>
  </si>
  <si>
    <t xml:space="preserve"> Highbush Blueberry</t>
  </si>
  <si>
    <t xml:space="preserve"> Black Blueberry</t>
  </si>
  <si>
    <t xml:space="preserve"> Large Cranberry</t>
  </si>
  <si>
    <t xml:space="preserve"> Square-Twig Blueberry</t>
  </si>
  <si>
    <t xml:space="preserve"> Velvet-Leaf Blueberry</t>
  </si>
  <si>
    <t xml:space="preserve"> Oval-Leaf Blueberry</t>
  </si>
  <si>
    <t xml:space="preserve"> Small Cranberry</t>
  </si>
  <si>
    <t xml:space="preserve"> Deerberry</t>
  </si>
  <si>
    <t xml:space="preserve"> Alpine Blueberry</t>
  </si>
  <si>
    <t xml:space="preserve"> Northern Mountain-Cranberry</t>
  </si>
  <si>
    <t xml:space="preserve"> Arctic-Hair Grass</t>
  </si>
  <si>
    <t xml:space="preserve"> Marsh Valerian</t>
  </si>
  <si>
    <t xml:space="preserve"> Tobacco-Root</t>
  </si>
  <si>
    <t xml:space="preserve"> Large-Flower Valerian</t>
  </si>
  <si>
    <t xml:space="preserve"> Mountain Valerian</t>
  </si>
  <si>
    <t xml:space="preserve"> Beaked Cornsalad</t>
  </si>
  <si>
    <t xml:space="preserve"> Navel Cornsalad</t>
  </si>
  <si>
    <t xml:space="preserve"> American Eel-Grass</t>
  </si>
  <si>
    <t xml:space="preserve"> Slender Bunchflower</t>
  </si>
  <si>
    <t xml:space="preserve"> Virginia Bunchflower</t>
  </si>
  <si>
    <t xml:space="preserve"> American False Hellebore</t>
  </si>
  <si>
    <t xml:space="preserve"> White Moth Mullein</t>
  </si>
  <si>
    <t xml:space="preserve"> Great Mullein</t>
  </si>
  <si>
    <t xml:space="preserve"> Purple-Top Vervain</t>
  </si>
  <si>
    <t xml:space="preserve"> Carpet Vervain</t>
  </si>
  <si>
    <t xml:space="preserve"> Simpler's-Joy</t>
  </si>
  <si>
    <t xml:space="preserve"> Western Vervain</t>
  </si>
  <si>
    <t xml:space="preserve"> Herb-of-the-Cross</t>
  </si>
  <si>
    <t xml:space="preserve"> White Vervain</t>
  </si>
  <si>
    <t>Verbena X engelmannii</t>
  </si>
  <si>
    <t>Verbena X rydbergii</t>
  </si>
  <si>
    <t xml:space="preserve"> Wingstem</t>
  </si>
  <si>
    <t xml:space="preserve"> Golden Crownbeard</t>
  </si>
  <si>
    <t xml:space="preserve"> Arkansas Ironweed</t>
  </si>
  <si>
    <t xml:space="preserve"> Western Ironweed</t>
  </si>
  <si>
    <t xml:space="preserve"> Prairie Ironweed</t>
  </si>
  <si>
    <t xml:space="preserve"> Giant Ironweed</t>
  </si>
  <si>
    <t xml:space="preserve"> Missouri Ironweed</t>
  </si>
  <si>
    <t xml:space="preserve"> New York Ironweed</t>
  </si>
  <si>
    <t xml:space="preserve"> American-Brooklime</t>
  </si>
  <si>
    <t xml:space="preserve"> Blue Water Speedwell</t>
  </si>
  <si>
    <t xml:space="preserve"> Corn Speedwell</t>
  </si>
  <si>
    <t xml:space="preserve"> European Speedwell</t>
  </si>
  <si>
    <t xml:space="preserve"> Germander Speedwell</t>
  </si>
  <si>
    <t xml:space="preserve"> Common Gypsyweed</t>
  </si>
  <si>
    <t xml:space="preserve"> Neckweed</t>
  </si>
  <si>
    <t xml:space="preserve"> Prostrate Speedwell</t>
  </si>
  <si>
    <t xml:space="preserve"> Grass-Leaf Speedwell</t>
  </si>
  <si>
    <t xml:space="preserve"> Thyme-Leaf Speedwell</t>
  </si>
  <si>
    <t xml:space="preserve"> American Alpine Speedwell</t>
  </si>
  <si>
    <t xml:space="preserve"> Culver's-Root</t>
  </si>
  <si>
    <t xml:space="preserve"> Maple-Leaf Arrow-Wood</t>
  </si>
  <si>
    <t xml:space="preserve"> Southern Arrow-Wood</t>
  </si>
  <si>
    <t xml:space="preserve"> Squashberry</t>
  </si>
  <si>
    <t xml:space="preserve"> Hobblebush</t>
  </si>
  <si>
    <t xml:space="preserve"> Nanny-Berry</t>
  </si>
  <si>
    <t xml:space="preserve"> Possumhaw</t>
  </si>
  <si>
    <t xml:space="preserve"> Highbush-Cranberry</t>
  </si>
  <si>
    <t xml:space="preserve"> Smooth Blackhaw</t>
  </si>
  <si>
    <t xml:space="preserve"> American Purple Vetch</t>
  </si>
  <si>
    <t xml:space="preserve"> purple vetch</t>
  </si>
  <si>
    <t xml:space="preserve"> Carolina Vetch</t>
  </si>
  <si>
    <t xml:space="preserve"> fava bean</t>
  </si>
  <si>
    <t xml:space="preserve"> Garden Vetch</t>
  </si>
  <si>
    <t xml:space="preserve"> Hook-Spur Violet</t>
  </si>
  <si>
    <t xml:space="preserve"> Sand Violet</t>
  </si>
  <si>
    <t xml:space="preserve"> Field Pansy</t>
  </si>
  <si>
    <t xml:space="preserve"> Sweet White Violet</t>
  </si>
  <si>
    <t xml:space="preserve"> Northern Coastal Violet</t>
  </si>
  <si>
    <t xml:space="preserve"> Canadian White Violet</t>
  </si>
  <si>
    <t xml:space="preserve"> Marsh Blue Violet</t>
  </si>
  <si>
    <t xml:space="preserve"> Halberd-Leaf Yellow Violet</t>
  </si>
  <si>
    <t xml:space="preserve"> Southern Woodland Violet</t>
  </si>
  <si>
    <t xml:space="preserve"> Alpine Violet</t>
  </si>
  <si>
    <t xml:space="preserve"> Bog White Violet</t>
  </si>
  <si>
    <t xml:space="preserve"> Smooth White Violet</t>
  </si>
  <si>
    <t xml:space="preserve"> Missouri Violet</t>
  </si>
  <si>
    <t xml:space="preserve"> Northern Bog Violet</t>
  </si>
  <si>
    <t xml:space="preserve"> New England Blue Violet</t>
  </si>
  <si>
    <t xml:space="preserve"> Alpine-Marsh Violet</t>
  </si>
  <si>
    <t xml:space="preserve"> Bird-Foot Violet</t>
  </si>
  <si>
    <t xml:space="preserve"> Crow-Foot Violet</t>
  </si>
  <si>
    <t xml:space="preserve"> Downy Yellow Violet</t>
  </si>
  <si>
    <t xml:space="preserve"> Kidney-Leaf White Violet</t>
  </si>
  <si>
    <t xml:space="preserve"> Long-Spur Violet</t>
  </si>
  <si>
    <t xml:space="preserve"> Round-Leaf Yellow Violet</t>
  </si>
  <si>
    <t xml:space="preserve"> Arrow-Leaf Violet</t>
  </si>
  <si>
    <t xml:space="preserve"> Southern Coastal Violet</t>
  </si>
  <si>
    <t xml:space="preserve"> Northern Woodland Violet</t>
  </si>
  <si>
    <t xml:space="preserve"> Hooded Blue Violet</t>
  </si>
  <si>
    <t xml:space="preserve"> Striped Cream Violet</t>
  </si>
  <si>
    <t xml:space="preserve"> Three-Lobe Violet</t>
  </si>
  <si>
    <t xml:space="preserve"> Prostrate Blue Violet</t>
  </si>
  <si>
    <t>Viola X bernardii</t>
  </si>
  <si>
    <t>Viola X conjugens</t>
  </si>
  <si>
    <t>Viola X melissifolia</t>
  </si>
  <si>
    <t>Viola X napae</t>
  </si>
  <si>
    <t>Viola X palmata</t>
  </si>
  <si>
    <t>Viola X populifolia</t>
  </si>
  <si>
    <t>Viola X porteriana</t>
  </si>
  <si>
    <t>Viola X primulifolia</t>
  </si>
  <si>
    <t xml:space="preserve"> Summer Grape</t>
  </si>
  <si>
    <t xml:space="preserve"> Gray-Bark Grape</t>
  </si>
  <si>
    <t xml:space="preserve"> Fox Grape</t>
  </si>
  <si>
    <t xml:space="preserve"> Catbird Grape</t>
  </si>
  <si>
    <t xml:space="preserve"> River-Bank Grape</t>
  </si>
  <si>
    <t xml:space="preserve"> Frost Grape</t>
  </si>
  <si>
    <t>Vitis X novae-angliae</t>
  </si>
  <si>
    <t xml:space="preserve"> Brome Six-Weeks Grass</t>
  </si>
  <si>
    <t xml:space="preserve"> Rat-Tail Six-Weeks Grass</t>
  </si>
  <si>
    <t xml:space="preserve"> Eight-Flower Six-Weeks Grass</t>
  </si>
  <si>
    <t xml:space="preserve"> American Wisteria</t>
  </si>
  <si>
    <t xml:space="preserve"> Northern Watermeal</t>
  </si>
  <si>
    <t xml:space="preserve"> Brazilian Watermeal</t>
  </si>
  <si>
    <t xml:space="preserve"> Columbian Watermeal</t>
  </si>
  <si>
    <t xml:space="preserve"> Sword Bogmat</t>
  </si>
  <si>
    <t>Woodsia X abbeae</t>
  </si>
  <si>
    <t>Woodsia X gracilis</t>
  </si>
  <si>
    <t xml:space="preserve"> Netted Chain Fern</t>
  </si>
  <si>
    <t xml:space="preserve"> Virginia Chain Fern</t>
  </si>
  <si>
    <t>X Elyhordeum macounii</t>
  </si>
  <si>
    <t xml:space="preserve"> Spiny Cockleburr</t>
  </si>
  <si>
    <t xml:space="preserve"> Rough Cockleburr</t>
  </si>
  <si>
    <t xml:space="preserve"> Shrub Yellowroot</t>
  </si>
  <si>
    <t xml:space="preserve"> Bog Yellow-Eyed-Grass</t>
  </si>
  <si>
    <t xml:space="preserve"> Richard's Yellow-Eyed-Grass</t>
  </si>
  <si>
    <t xml:space="preserve"> Northern Yellow-Eyed-Grass</t>
  </si>
  <si>
    <t xml:space="preserve"> Small's Yellow-Eyed-Grass</t>
  </si>
  <si>
    <t xml:space="preserve"> Slender Yellow-Eyed-Grass</t>
  </si>
  <si>
    <t xml:space="preserve"> Horned-Pondweed</t>
  </si>
  <si>
    <t xml:space="preserve"> Toothachetree</t>
  </si>
  <si>
    <t xml:space="preserve"> Indian Wild Rice</t>
  </si>
  <si>
    <t xml:space="preserve"> Northern Wild Rice</t>
  </si>
  <si>
    <t xml:space="preserve"> Heart-Leaf Alexanders</t>
  </si>
  <si>
    <t xml:space="preserve"> Golden Alexanders</t>
  </si>
  <si>
    <t xml:space="preserve"> Seawrack</t>
  </si>
  <si>
    <t>Abies X phanerolepis</t>
  </si>
  <si>
    <t>Acer negundo ssp. californicum</t>
  </si>
  <si>
    <t>Achillea alpicola</t>
  </si>
  <si>
    <t>Achillea arenicola</t>
  </si>
  <si>
    <t>Achillea borealis ssp. arenicola</t>
  </si>
  <si>
    <t>Achillea borealis ssp. californica</t>
  </si>
  <si>
    <t>Achillea borealis var. arenicola</t>
  </si>
  <si>
    <t>Achillea borealis var. californica</t>
  </si>
  <si>
    <t>Achillea californica</t>
  </si>
  <si>
    <t>Achillea fusca</t>
  </si>
  <si>
    <t>Achillea gigantea</t>
  </si>
  <si>
    <t>Achillea lanulosa ssp. alpicola</t>
  </si>
  <si>
    <t>Achillea lanulosa ssp. megacephala</t>
  </si>
  <si>
    <t>Achillea lanulosa var. alpicola</t>
  </si>
  <si>
    <t>Achillea megacephala</t>
  </si>
  <si>
    <t>Achillea millefolium var. alpicola</t>
  </si>
  <si>
    <t>Achillea millefolium var. arenicola</t>
  </si>
  <si>
    <t>Achillea millefolium var. californica</t>
  </si>
  <si>
    <t>Achillea millefolium var. fusca</t>
  </si>
  <si>
    <t>Achillea millefolium var. gigantea</t>
  </si>
  <si>
    <t>Achillea millefolium var. litoralis</t>
  </si>
  <si>
    <t>Achillea millefolium var. maritima</t>
  </si>
  <si>
    <t>Achillea millefolium var. megacephala</t>
  </si>
  <si>
    <t>Achillea millefolium var. pacifica</t>
  </si>
  <si>
    <t>Achillea millefolium var. puberula</t>
  </si>
  <si>
    <t>Achillea pacifica</t>
  </si>
  <si>
    <t>Achillea puberula</t>
  </si>
  <si>
    <t>Achillea subalpina</t>
  </si>
  <si>
    <t>Acmispon helleri</t>
  </si>
  <si>
    <t>Actaea arguta</t>
  </si>
  <si>
    <t>Actaea arguta var. viridiflora</t>
  </si>
  <si>
    <t>Actaea rubra var. arguta</t>
  </si>
  <si>
    <t>Actaea spicata var. arguta</t>
  </si>
  <si>
    <t>Aesculus arguta</t>
  </si>
  <si>
    <t>Aesculus glabra var. buckleyi</t>
  </si>
  <si>
    <t>Agalinis spiciflora</t>
  </si>
  <si>
    <t>Agalinis tenuifolia ssp. leucanthera</t>
  </si>
  <si>
    <t>Agoseris glauca ssp. scorzonerifolia</t>
  </si>
  <si>
    <t>Agoseris glauca var. asper</t>
  </si>
  <si>
    <t>Agoseris glauca var. pumila</t>
  </si>
  <si>
    <t>Agoseris scorzonerifolia</t>
  </si>
  <si>
    <t>Agropyron violaceum var. virescens</t>
  </si>
  <si>
    <t>Agrostis trichopodes</t>
  </si>
  <si>
    <t>Aira cupaniana</t>
  </si>
  <si>
    <t>Aira holciformis</t>
  </si>
  <si>
    <t>Allium canadense ssp. ecristatum</t>
  </si>
  <si>
    <t>Allium canadense ssp. hyacinthoides</t>
  </si>
  <si>
    <t>Allium cernuum var. neomexicanum</t>
  </si>
  <si>
    <t>Allium cernuum var. obtusum</t>
  </si>
  <si>
    <t>Allium fraseri</t>
  </si>
  <si>
    <t>Allium hyacinthoides</t>
  </si>
  <si>
    <t>Allium natans</t>
  </si>
  <si>
    <t>Allium neomexicanum</t>
  </si>
  <si>
    <t>Allium recurvatum</t>
  </si>
  <si>
    <t>Allium reticulatum var. ecristatum</t>
  </si>
  <si>
    <t>Allium vineale var. compactum</t>
  </si>
  <si>
    <t>Allocarya hirta ssp. corallicarpa</t>
  </si>
  <si>
    <t>Alnus alnobetula</t>
  </si>
  <si>
    <t>Alnus crispa ssp. laciniata</t>
  </si>
  <si>
    <t>Alnus crispa ssp. sinuata</t>
  </si>
  <si>
    <t>Alnus incana var. occidentalis</t>
  </si>
  <si>
    <t>Alnus incana var. virescens</t>
  </si>
  <si>
    <t>Alnus sinuata</t>
  </si>
  <si>
    <t>Alnus tenuifolia</t>
  </si>
  <si>
    <t>Alnus viridis var. sinuata</t>
  </si>
  <si>
    <t>Alnus X hultenii</t>
  </si>
  <si>
    <t>Alnus X purpusii</t>
  </si>
  <si>
    <t>Alsine bongardiana</t>
  </si>
  <si>
    <t>Alsine brachypetala</t>
  </si>
  <si>
    <t>Alyssum nuttallii</t>
  </si>
  <si>
    <t>Alyssum repandum</t>
  </si>
  <si>
    <t>Amarella scopulorum</t>
  </si>
  <si>
    <t>Amelanchier alabamensis</t>
  </si>
  <si>
    <t>Amelanchier alnifolia ssp. florida</t>
  </si>
  <si>
    <t>Amelanchier arborea var. alabamensis</t>
  </si>
  <si>
    <t>Amelanchier arborea var. austromontana</t>
  </si>
  <si>
    <t>Amelanchier florida</t>
  </si>
  <si>
    <t>Amelanchier florida var. humptulipensis</t>
  </si>
  <si>
    <t>Amelanchier X grandiflora</t>
  </si>
  <si>
    <t>Ammophila breviligulata ssp. champlainensis</t>
  </si>
  <si>
    <t>Anagallis linifolia</t>
  </si>
  <si>
    <t>Anagallis monelli</t>
  </si>
  <si>
    <t>Andromeda populifolia</t>
  </si>
  <si>
    <t>Andromeda X jamesiana</t>
  </si>
  <si>
    <t>Andropogon gerardii ssp. chrysocomus</t>
  </si>
  <si>
    <t>Andropogon gerardii ssp. hallii</t>
  </si>
  <si>
    <t>Andropogon stolonifer</t>
  </si>
  <si>
    <t>Andropogon tenuispatheus</t>
  </si>
  <si>
    <t>Andropogon virginicus var. tenuispatheus</t>
  </si>
  <si>
    <t>Androsace diffusa</t>
  </si>
  <si>
    <t>Androsace glandulosa</t>
  </si>
  <si>
    <t>Androsace septentrionalis var. diffusa</t>
  </si>
  <si>
    <t>Androsace septentrionalis var. glandulosa</t>
  </si>
  <si>
    <t>Androsace septentrionalis var. robusta</t>
  </si>
  <si>
    <t>Androsace septentrionalis var. subulifera</t>
  </si>
  <si>
    <t>Androsace septentrionalis var. subumbellata</t>
  </si>
  <si>
    <t>Anemone minima</t>
  </si>
  <si>
    <t>Anticlea elegans var. glauca</t>
  </si>
  <si>
    <t>Arabis holboellii var. brachycarpa</t>
  </si>
  <si>
    <t>Arabis holboellii var. pinetorum</t>
  </si>
  <si>
    <t>Arabis kamchatica</t>
  </si>
  <si>
    <t>Arabis lyrata ssp. kamchatica</t>
  </si>
  <si>
    <t>Arabis lyrata var. kamchatica</t>
  </si>
  <si>
    <t>Arabis pinetorum</t>
  </si>
  <si>
    <t>Aragallus articulatus</t>
  </si>
  <si>
    <t>Aralia bicrenata</t>
  </si>
  <si>
    <t>Arctous alpinus</t>
  </si>
  <si>
    <t>Arenaria diffusa</t>
  </si>
  <si>
    <t>Arenaria peploides</t>
  </si>
  <si>
    <t>Arenaria peploides var. diffusa</t>
  </si>
  <si>
    <t>Arenaria peploides var. major</t>
  </si>
  <si>
    <t>Arenaria peploides var. maxima</t>
  </si>
  <si>
    <t>Arisaema quinatum</t>
  </si>
  <si>
    <t>Aristida tenuispica</t>
  </si>
  <si>
    <t>Armeria arctica ssp. californica</t>
  </si>
  <si>
    <t>Armeria maritima var. californica</t>
  </si>
  <si>
    <t>Armeria maritima var. interior</t>
  </si>
  <si>
    <t>Arnica amplexicaulis</t>
  </si>
  <si>
    <t>Arnica amplexicaulis ssp. genuina</t>
  </si>
  <si>
    <t>Arnica amplexicaulis ssp. prima</t>
  </si>
  <si>
    <t>Arnica amplexicaulis var. piperi</t>
  </si>
  <si>
    <t>Arnica amplexicaulis var. prima</t>
  </si>
  <si>
    <t>Arnica amplexifolia</t>
  </si>
  <si>
    <t>Arnica mollis var. aspera</t>
  </si>
  <si>
    <t>Arsenococcus frondosus</t>
  </si>
  <si>
    <t>Artemisia biennis var. diffusa</t>
  </si>
  <si>
    <t>Artemisia candicans</t>
  </si>
  <si>
    <t>Artemisia incompta</t>
  </si>
  <si>
    <t>Artemisia lindleyana</t>
  </si>
  <si>
    <t>Artemisia ludoviciana var. incompta</t>
  </si>
  <si>
    <t>Artemisia ludoviciana var. latiloba</t>
  </si>
  <si>
    <t>Artemisia prescottiana</t>
  </si>
  <si>
    <t>Artemisia sulcata</t>
  </si>
  <si>
    <t>Artemisia tilesii var. aleutica</t>
  </si>
  <si>
    <t>Artemisia unalaskensis</t>
  </si>
  <si>
    <t>Artemisia unalaskensis var. aleutica</t>
  </si>
  <si>
    <t>Artemisia vulgaris var. kamtschatica</t>
  </si>
  <si>
    <t>Aruncus acuminatus</t>
  </si>
  <si>
    <t>Aruncus sylvester ssp. acuminatus</t>
  </si>
  <si>
    <t>Asarum shuttleworthii var. harperi</t>
  </si>
  <si>
    <t>Asplenium densum</t>
  </si>
  <si>
    <t>Asplenium platyneuron var. bacculum-rubrum</t>
  </si>
  <si>
    <t>Asplenium X stotleri</t>
  </si>
  <si>
    <t>Aster attenuatus</t>
  </si>
  <si>
    <t>Aster bracei</t>
  </si>
  <si>
    <t>Aster canescens var. aristatus</t>
  </si>
  <si>
    <t>Aster cichoriaceus</t>
  </si>
  <si>
    <t>Aster crenifolius</t>
  </si>
  <si>
    <t>Aster crenifolius var. arcuans</t>
  </si>
  <si>
    <t>Aster dumosus var. gracilipes</t>
  </si>
  <si>
    <t>Aster dumosus var. pergracilis</t>
  </si>
  <si>
    <t>Aster ericoides ssp. pansus</t>
  </si>
  <si>
    <t>Aster ericoides var. pansus</t>
  </si>
  <si>
    <t>Aster foliaceus</t>
  </si>
  <si>
    <t>Aster foliaceus var. arcuans</t>
  </si>
  <si>
    <t>Aster frondosus</t>
  </si>
  <si>
    <t>Aster gracilipes</t>
  </si>
  <si>
    <t>Aster inornatus</t>
  </si>
  <si>
    <t>Aster laevis var. purpuratus</t>
  </si>
  <si>
    <t>Aster lateriflorus var. flagellaris</t>
  </si>
  <si>
    <t>Aster lateriflorus var. indutus</t>
  </si>
  <si>
    <t>Aster lateriflorus var. spatelliformis</t>
  </si>
  <si>
    <t>Aster leucanthemifolius</t>
  </si>
  <si>
    <t>Aster linearis</t>
  </si>
  <si>
    <t>Aster multiflorus var. pansus</t>
  </si>
  <si>
    <t>Aster nebraskensis</t>
  </si>
  <si>
    <t>Aster novi-belgii var. crenifolius</t>
  </si>
  <si>
    <t>Aster novi-belgii var. rosaceus</t>
  </si>
  <si>
    <t>Aster pansus</t>
  </si>
  <si>
    <t>Aster praealtus var. nebraskensis</t>
  </si>
  <si>
    <t>Aster puniceus var. scabricaulis</t>
  </si>
  <si>
    <t>Aster purpuratus</t>
  </si>
  <si>
    <t>Aster scabricaulis</t>
  </si>
  <si>
    <t>Aster shastensis</t>
  </si>
  <si>
    <t>Aster shastensis var. eradiatus</t>
  </si>
  <si>
    <t>Aster spatelliformis</t>
  </si>
  <si>
    <t>Aster tenuifolius var. aphyllus</t>
  </si>
  <si>
    <t>Aster tephrodes</t>
  </si>
  <si>
    <t>Aster virgatus</t>
  </si>
  <si>
    <t>Aster X amethystinus</t>
  </si>
  <si>
    <t>Aster X gravesii</t>
  </si>
  <si>
    <t>Aster X herveyi</t>
  </si>
  <si>
    <t>Aster X longulus</t>
  </si>
  <si>
    <t>Astragalus alpinus var. alpiniformis</t>
  </si>
  <si>
    <t>Astragalus brevidens</t>
  </si>
  <si>
    <t>Astragalus eucosmus var. fernaldii</t>
  </si>
  <si>
    <t>Astragalus fernaldii</t>
  </si>
  <si>
    <t>Astragalus harringtonii</t>
  </si>
  <si>
    <t>Astragalus mortonii</t>
  </si>
  <si>
    <t>Astragalus occidentalis</t>
  </si>
  <si>
    <t>Astragalus robbinsii ssp. harringtonii</t>
  </si>
  <si>
    <t>Atelophragma alpiniforme</t>
  </si>
  <si>
    <t>Atelophragma harringtonii</t>
  </si>
  <si>
    <t>Atriplex argentea var. mohavensis</t>
  </si>
  <si>
    <t>Atriplex expansa</t>
  </si>
  <si>
    <t>Atriplex expansa var. mohavensis</t>
  </si>
  <si>
    <t>Atriplex mucronata</t>
  </si>
  <si>
    <t>Atriplex muricata</t>
  </si>
  <si>
    <t>Atriplex saccaria var. caput-medusae</t>
  </si>
  <si>
    <t>Baeria bakeri</t>
  </si>
  <si>
    <t>Baeria macrantha</t>
  </si>
  <si>
    <t>Baeria macrantha var. bakeri</t>
  </si>
  <si>
    <t>Baeria macrantha var. pauciaristata</t>
  </si>
  <si>
    <t>Baeria macrantha var. thalassophila</t>
  </si>
  <si>
    <t>Baptisia lactea var. obovata</t>
  </si>
  <si>
    <t>Baptisia pendula</t>
  </si>
  <si>
    <t>Baptisia pendula var. obovata</t>
  </si>
  <si>
    <t>Baptisia psammophila</t>
  </si>
  <si>
    <t>Benthamidia florida</t>
  </si>
  <si>
    <t>Betula kenaica</t>
  </si>
  <si>
    <t>Betula neoalaskana var. kenaica</t>
  </si>
  <si>
    <t>Betula pubescens ssp. tortuosa</t>
  </si>
  <si>
    <t>Betula tortuosa</t>
  </si>
  <si>
    <t>Betula X rosendahlii</t>
  </si>
  <si>
    <t>Bidens hyperborea var. arcuans</t>
  </si>
  <si>
    <t>Bidens hyperborea var. gaspensis</t>
  </si>
  <si>
    <t>Bidens sandbergii</t>
  </si>
  <si>
    <t>Blitum chenopodioides</t>
  </si>
  <si>
    <t>Botrychium lanceolatum ssp. typicum</t>
  </si>
  <si>
    <t>Brachyactis frondosa</t>
  </si>
  <si>
    <t>Bromus inermis var. divaricatus</t>
  </si>
  <si>
    <t>Bromus secundus</t>
  </si>
  <si>
    <t>Cabomba caroliniana var. pulcherrima</t>
  </si>
  <si>
    <t>Cabomba pulcherrima</t>
  </si>
  <si>
    <t>Cakile harperi</t>
  </si>
  <si>
    <t>Calamagrostis borealis</t>
  </si>
  <si>
    <t>Calamagrostis canadensis ssp. langsdorfii</t>
  </si>
  <si>
    <t>Calamagrostis holmii</t>
  </si>
  <si>
    <t>Calamagrostis langsdorfii</t>
  </si>
  <si>
    <t>Calamagrostis neglecta ssp. borealis</t>
  </si>
  <si>
    <t>Calamagrostis neglecta var. borealis</t>
  </si>
  <si>
    <t>Calamagrostis stricta var. borealis</t>
  </si>
  <si>
    <t>Callitriche bolanderi</t>
  </si>
  <si>
    <t>Callitriche heterophylla var. bolanderi</t>
  </si>
  <si>
    <t>Caltha arctica</t>
  </si>
  <si>
    <t>Caltha minor ssp. arctica</t>
  </si>
  <si>
    <t>Caltha natans var. arctica</t>
  </si>
  <si>
    <t>Caltha palustris ssp. arctica</t>
  </si>
  <si>
    <t>Caltha palustris var. radicans</t>
  </si>
  <si>
    <t>Caltha palustris var. zetlandica</t>
  </si>
  <si>
    <t>Caltha radicans</t>
  </si>
  <si>
    <t>Caltha zetlandica</t>
  </si>
  <si>
    <t>Calypso bulbosa ssp. occidentalis</t>
  </si>
  <si>
    <t>Canna X orchiodes</t>
  </si>
  <si>
    <t>Cardamine bellidifolia var. pachyphylla</t>
  </si>
  <si>
    <t>Cardaminopsis kamchatica</t>
  </si>
  <si>
    <t>Carex anguillata</t>
  </si>
  <si>
    <t>Carex annectens var. annectens</t>
  </si>
  <si>
    <t>Carex aquatilis ssp. stans</t>
  </si>
  <si>
    <t>Carex aquatilis var. sitchensis</t>
  </si>
  <si>
    <t>Carex aquatilis var. stans</t>
  </si>
  <si>
    <t>Carex atrata</t>
  </si>
  <si>
    <t>Carex atratiformis ssp. raymondii</t>
  </si>
  <si>
    <t>Carex aureolensis</t>
  </si>
  <si>
    <t>Carex brunnescens ssp. alaskana</t>
  </si>
  <si>
    <t>Carex brunnescens ssp. pacifica</t>
  </si>
  <si>
    <t>Carex debilis var. intercursa</t>
  </si>
  <si>
    <t>Carex digitalis var. asymmetrica</t>
  </si>
  <si>
    <t>Carex divulsa ssp. leersii</t>
  </si>
  <si>
    <t>Carex echinata var. phyllomanica</t>
  </si>
  <si>
    <t>Carex enanderi</t>
  </si>
  <si>
    <t>Carex eurystachya</t>
  </si>
  <si>
    <t>Carex hindsii</t>
  </si>
  <si>
    <t>Carex howellii</t>
  </si>
  <si>
    <t>Carex inflata</t>
  </si>
  <si>
    <t>Carex jimcalderi</t>
  </si>
  <si>
    <t>Carex limnaea</t>
  </si>
  <si>
    <t>Carex lugens</t>
  </si>
  <si>
    <t>Carex mirata</t>
  </si>
  <si>
    <t>Carex neurochlaena</t>
  </si>
  <si>
    <t>Carex panda</t>
  </si>
  <si>
    <t>Carex paucicostata</t>
  </si>
  <si>
    <t>Carex phyllomanica</t>
  </si>
  <si>
    <t>Carex piperi</t>
  </si>
  <si>
    <t>Carex plectocarpa</t>
  </si>
  <si>
    <t>Carex pseudoscirpoidea</t>
  </si>
  <si>
    <t>Carex raymondii</t>
  </si>
  <si>
    <t>Carex saxilittoralis</t>
  </si>
  <si>
    <t>Carex scirpoidea var. pseudoscirpoidea</t>
  </si>
  <si>
    <t>Carex scirpoidea var. stenochlaena</t>
  </si>
  <si>
    <t>Carex sitchensis</t>
  </si>
  <si>
    <t>Carex stans</t>
  </si>
  <si>
    <t>Carex stenochlaena</t>
  </si>
  <si>
    <t>Carex vesicaria var. vesicaria</t>
  </si>
  <si>
    <t>Carex vulpinoidea var. annectens</t>
  </si>
  <si>
    <t>Carex walteriana</t>
  </si>
  <si>
    <t>Carex X anticostensis</t>
  </si>
  <si>
    <t>Carex X anticostensis var. inflatior</t>
  </si>
  <si>
    <t>Carex X anticostensis var. longidens</t>
  </si>
  <si>
    <t>Carex X anticostensis var. minor</t>
  </si>
  <si>
    <t>Carex X fulleri</t>
  </si>
  <si>
    <t>Carex X macounii</t>
  </si>
  <si>
    <t>Carex X minganinsularum</t>
  </si>
  <si>
    <t>Carya X ovalis var. hirsuta</t>
  </si>
  <si>
    <t>Carya X ovalis var. odorata</t>
  </si>
  <si>
    <t>Cassia aeschinomene</t>
  </si>
  <si>
    <t>Cassia aspera</t>
  </si>
  <si>
    <t>Cassia exunguis</t>
  </si>
  <si>
    <t>Cassia fasciculata var. macrosperma</t>
  </si>
  <si>
    <t>Cassia lechenaultiana</t>
  </si>
  <si>
    <t>Cassia lechenaultiana var. aeschinomene</t>
  </si>
  <si>
    <t>Cassia patellaria</t>
  </si>
  <si>
    <t>Castilleja luteovirens</t>
  </si>
  <si>
    <t>Castilleja rhexiifolia var. sulphurea</t>
  </si>
  <si>
    <t>Castilleja sulphurea</t>
  </si>
  <si>
    <t>Catabrosa aquatica var. laurentiana</t>
  </si>
  <si>
    <t>Cerastium arvense ssp. fuegianum</t>
  </si>
  <si>
    <t>Cerastium arvense var. fuegianum</t>
  </si>
  <si>
    <t>Cerastium fontanum ssp. scandicum</t>
  </si>
  <si>
    <t>Cerastium fuegianum</t>
  </si>
  <si>
    <t>Cerastium sericeum</t>
  </si>
  <si>
    <t>Cerastium thermale</t>
  </si>
  <si>
    <t>Cerastium vulgatum var. alpestre</t>
  </si>
  <si>
    <t>Cercis canadensis ssp. mexicana</t>
  </si>
  <si>
    <t>Cercis canadensis ssp. texensis</t>
  </si>
  <si>
    <t>Chaerophyllum dasycarpum</t>
  </si>
  <si>
    <t>Chaerophyllum tainturieri var. dasycarpum</t>
  </si>
  <si>
    <t>Chamaecrista aeschinomene</t>
  </si>
  <si>
    <t>Chamaecrista aspera</t>
  </si>
  <si>
    <t>Chamaecrista exunguis</t>
  </si>
  <si>
    <t>Chamaecrista fasciculata var. robusta</t>
  </si>
  <si>
    <t>Chamaecrista patellaria</t>
  </si>
  <si>
    <t>Chamaecrista patellaria var. ramosa</t>
  </si>
  <si>
    <t>Chenopodium album var. leptophyllum</t>
  </si>
  <si>
    <t>Chenopodium anthelminticum</t>
  </si>
  <si>
    <t>Chenopodium botryodes</t>
  </si>
  <si>
    <t>Chenopodium chenopodioides var. degenianum</t>
  </si>
  <si>
    <t>Chenopodium chenopodioides var. lengyelianum</t>
  </si>
  <si>
    <t>Chenopodium rubrum var. glomeratum</t>
  </si>
  <si>
    <t>Chloris elegans</t>
  </si>
  <si>
    <t>Chondrosea aizoon</t>
  </si>
  <si>
    <t>Chondrosea paniculata</t>
  </si>
  <si>
    <t>Chrysobotrya aurea</t>
  </si>
  <si>
    <t>Cicuta victorinii</t>
  </si>
  <si>
    <t>Circaea alpina var. pacifica</t>
  </si>
  <si>
    <t>Circaea pacifica</t>
  </si>
  <si>
    <t>Cirsium vittatum</t>
  </si>
  <si>
    <t>Citrullus lanatus var. caffer</t>
  </si>
  <si>
    <t>Claytonia caroliniana var. lewisii</t>
  </si>
  <si>
    <t>Claytonia caroliniana var. spathulifolia</t>
  </si>
  <si>
    <t>Claytonia heterophylla</t>
  </si>
  <si>
    <t>Claytonia perfoliata var. intermontana</t>
  </si>
  <si>
    <t>Claytonia sibirica var. bulbifera</t>
  </si>
  <si>
    <t>Claytonia sibirica var. heterophylla</t>
  </si>
  <si>
    <t>Claytonia spathulifolia</t>
  </si>
  <si>
    <t>Clematis dictyota</t>
  </si>
  <si>
    <t>Clematis dioscoreifolia</t>
  </si>
  <si>
    <t>Clematis dioscoreifolia var. robusta</t>
  </si>
  <si>
    <t>Clematis maximowicziana</t>
  </si>
  <si>
    <t>Clematis missouriensis</t>
  </si>
  <si>
    <t>Clematis paniculata</t>
  </si>
  <si>
    <t>Coleogeton filiformis</t>
  </si>
  <si>
    <t>Comandra californica</t>
  </si>
  <si>
    <t>Comandra umbellata var. californica</t>
  </si>
  <si>
    <t>Commelina gigas</t>
  </si>
  <si>
    <t>Convolvulus binghamiae</t>
  </si>
  <si>
    <t>Convolvulus sepium var. dumetorum</t>
  </si>
  <si>
    <t>Conyza odorata</t>
  </si>
  <si>
    <t>Corallorhiza bigelovii</t>
  </si>
  <si>
    <t>Corallorhiza mexicana</t>
  </si>
  <si>
    <t>Coreopsis atkinsoniana</t>
  </si>
  <si>
    <t>Coreopsis corninsularis</t>
  </si>
  <si>
    <t>Coreopsis debilis</t>
  </si>
  <si>
    <t>Coreopsis similis</t>
  </si>
  <si>
    <t>Cornus alba var. californica</t>
  </si>
  <si>
    <t>Cornus occidentalis</t>
  </si>
  <si>
    <t>Cornus sericea ssp. occidentalis</t>
  </si>
  <si>
    <t>Cornus stolonifera var. californica</t>
  </si>
  <si>
    <t>Cornus stolonifera var. occidentalis</t>
  </si>
  <si>
    <t>Cornus X californica</t>
  </si>
  <si>
    <t>Corylus californica</t>
  </si>
  <si>
    <t>Corylus cornuta ssp. californica</t>
  </si>
  <si>
    <t>Corylus cornuta var. glandulosa</t>
  </si>
  <si>
    <t>Crataegus X collicola</t>
  </si>
  <si>
    <t>Crataegus X pausiaca</t>
  </si>
  <si>
    <t>Crepis barberi</t>
  </si>
  <si>
    <t>Crepis glauca</t>
  </si>
  <si>
    <t>Crepis glauca ssp. barberi</t>
  </si>
  <si>
    <t>Crepis platyphylla</t>
  </si>
  <si>
    <t>Crepis riparia</t>
  </si>
  <si>
    <t>Crepis runcinata var. aculeolata</t>
  </si>
  <si>
    <t>Crepis runcinata var. andersonii</t>
  </si>
  <si>
    <t>Crepis runcinata var. barberi</t>
  </si>
  <si>
    <t>Crepis runcinata var. glauca</t>
  </si>
  <si>
    <t>Crepis runcinata var. hispidulosa</t>
  </si>
  <si>
    <t>Crepis runcinata var. imbricata</t>
  </si>
  <si>
    <t>Critesion californicum</t>
  </si>
  <si>
    <t>Critesion glaucum</t>
  </si>
  <si>
    <t>Critesion murinum ssp. glaucum</t>
  </si>
  <si>
    <t>Crotalaria alba</t>
  </si>
  <si>
    <t>Crotalaria angulata</t>
  </si>
  <si>
    <t>Crotalaria linaria</t>
  </si>
  <si>
    <t>Crotalaria maritima</t>
  </si>
  <si>
    <t>Crotalaria maritima var. linaria</t>
  </si>
  <si>
    <t>Crotalaria rotundifolia var. vulgaris</t>
  </si>
  <si>
    <t>Cucumis colocynthis</t>
  </si>
  <si>
    <t>Cupressus thyoides</t>
  </si>
  <si>
    <t>Cupressus thyoides ssp. henryae</t>
  </si>
  <si>
    <t>Cynthia viridis</t>
  </si>
  <si>
    <t>Cyperus macilentus</t>
  </si>
  <si>
    <t>Cyperus paniculatus</t>
  </si>
  <si>
    <t>Cyperus polystachyos var. leptostachyus</t>
  </si>
  <si>
    <t>Cyperus polystachyos var. pallidus</t>
  </si>
  <si>
    <t>Cyperus polystachyos var. paniculatus</t>
  </si>
  <si>
    <t>Cyperus X mesochoreus</t>
  </si>
  <si>
    <t>Cypripedium X favillianum</t>
  </si>
  <si>
    <t>Cypripedium X landonii</t>
  </si>
  <si>
    <t>Dactylis polygama</t>
  </si>
  <si>
    <t>Dendranthema arcticum</t>
  </si>
  <si>
    <t>Dendranthema X grandiflorum</t>
  </si>
  <si>
    <t>Dentaria X anomala</t>
  </si>
  <si>
    <t>Deschampsia beringensis</t>
  </si>
  <si>
    <t>Deschampsia holciformis</t>
  </si>
  <si>
    <t>Descurainia incana ssp. procera</t>
  </si>
  <si>
    <t>Descurainia incana var. brevipes</t>
  </si>
  <si>
    <t>Descurainia incana var. macrosperma</t>
  </si>
  <si>
    <t>Descurainia incisa var. leptophylla</t>
  </si>
  <si>
    <t>Descurainia richardsonii ssp. procera</t>
  </si>
  <si>
    <t>Descurainia richardsonii var. brevipes</t>
  </si>
  <si>
    <t>Descurainia richardsonii var. macrosperma</t>
  </si>
  <si>
    <t>Descurainia richardsonii var. procera</t>
  </si>
  <si>
    <t>Desmodium paniculatum var. epetiolatum</t>
  </si>
  <si>
    <t>Dicentra oregona</t>
  </si>
  <si>
    <t>Dichanthelium aciculare ssp. angustifolium</t>
  </si>
  <si>
    <t>Dichanthelium aciculare ssp. fusiforme</t>
  </si>
  <si>
    <t>Dichanthelium aciculare ssp. neuranthum</t>
  </si>
  <si>
    <t>Dichanthelium acuminatum ssp. columbianum</t>
  </si>
  <si>
    <t>Dichanthelium acuminatum ssp. fasciculatum</t>
  </si>
  <si>
    <t>Dichanthelium acuminatum ssp. implicatum</t>
  </si>
  <si>
    <t>Dichanthelium acuminatum ssp. lindheimeri</t>
  </si>
  <si>
    <t>Dichanthelium acuminatum ssp. sericeum</t>
  </si>
  <si>
    <t>Dichanthelium acuminatum ssp. thermale</t>
  </si>
  <si>
    <t>Dichanthelium acuminatum var. thurowii</t>
  </si>
  <si>
    <t>Dichanthelium chamaelonche</t>
  </si>
  <si>
    <t>Dichanthelium chamaelonche ssp. breve</t>
  </si>
  <si>
    <t>Dichanthelium commutatum ssp. ashei</t>
  </si>
  <si>
    <t>Dichanthelium commutatum ssp. equilaterale</t>
  </si>
  <si>
    <t>Dichanthelium commutatum ssp. joorii</t>
  </si>
  <si>
    <t>Dichanthelium dichotomum ssp. lucidum</t>
  </si>
  <si>
    <t>Dichanthelium dichotomum ssp. microcarpon</t>
  </si>
  <si>
    <t>Dichanthelium dichotomum ssp. nitidum</t>
  </si>
  <si>
    <t>Dichanthelium dichotomum ssp. roanokense</t>
  </si>
  <si>
    <t>Dichanthelium dichotomum ssp. yadkinense</t>
  </si>
  <si>
    <t>Dichanthelium ensifolium ssp. curtifolium</t>
  </si>
  <si>
    <t>Dichanthelium ensifolium var. breve</t>
  </si>
  <si>
    <t>Dichanthelium implicatum</t>
  </si>
  <si>
    <t>Dichanthelium lanuginosum var. sericeum</t>
  </si>
  <si>
    <t>Dichanthelium lanuginosum var. thermale</t>
  </si>
  <si>
    <t>Dichanthelium oligosanthes ssp. scribnerianum</t>
  </si>
  <si>
    <t>Dichanthelium portoricense ssp. patulum</t>
  </si>
  <si>
    <t>Dichanthelium tenue</t>
  </si>
  <si>
    <t>Dieteria incana</t>
  </si>
  <si>
    <t>Dieteria sessiliflora</t>
  </si>
  <si>
    <t>Diodia teres var. angustata</t>
  </si>
  <si>
    <t>Diodia teres var. hirsutior</t>
  </si>
  <si>
    <t>Diodia teres var. hystricina</t>
  </si>
  <si>
    <t>Diodia teres var. oblongifolia</t>
  </si>
  <si>
    <t>Diodia virginiana var. attenuata</t>
  </si>
  <si>
    <t>Diodia virginiana var. latifolia</t>
  </si>
  <si>
    <t>Diphasiastrum X habereri</t>
  </si>
  <si>
    <t>Diphasiastrum X zeilleri</t>
  </si>
  <si>
    <t>Diphasium alpinum</t>
  </si>
  <si>
    <t>Diplopappus incanus</t>
  </si>
  <si>
    <t>Dirca decipiens</t>
  </si>
  <si>
    <t>Dirca mexicana</t>
  </si>
  <si>
    <t>Dryopteris fragrans var. fragrans</t>
  </si>
  <si>
    <t>Dryopteris X poyseri</t>
  </si>
  <si>
    <t>Duschekia sinuata</t>
  </si>
  <si>
    <t>Dysphania anthelmintica</t>
  </si>
  <si>
    <t>Dysphania chilensis</t>
  </si>
  <si>
    <t>Eleocharis sintenisii</t>
  </si>
  <si>
    <t>Elymus arenarius ssp. villosissimus</t>
  </si>
  <si>
    <t>Elymus arenarius var. villosissimus</t>
  </si>
  <si>
    <t>Elymus calderi</t>
  </si>
  <si>
    <t>Elymus glabriflorus var. glabriflorus</t>
  </si>
  <si>
    <t>Elymus glaucus ssp. jepsonii</t>
  </si>
  <si>
    <t>Elymus glaucus var. jepsonii</t>
  </si>
  <si>
    <t>Elymus glaucus var. tenuis</t>
  </si>
  <si>
    <t>Elymus glaucus var. virescens</t>
  </si>
  <si>
    <t>Elymus mollis ssp. villosissimus</t>
  </si>
  <si>
    <t>Elymus mollis var. brevispicus</t>
  </si>
  <si>
    <t>Elymus subsecundus</t>
  </si>
  <si>
    <t>Elymus villosissimus</t>
  </si>
  <si>
    <t>Elymus virescens</t>
  </si>
  <si>
    <t>Elymus virginicus f. australis</t>
  </si>
  <si>
    <t>Elymus X maltei var. brownii</t>
  </si>
  <si>
    <t>Elymus X maltei var. churchii</t>
  </si>
  <si>
    <t>Elymus X maltei var. simulans</t>
  </si>
  <si>
    <t>Empetrum nigrum var. eamesii</t>
  </si>
  <si>
    <t>Empetrum rubrum</t>
  </si>
  <si>
    <t>Empetrum rubrum ssp. eamesii</t>
  </si>
  <si>
    <t>Empetrum rubrum var. eamesii</t>
  </si>
  <si>
    <t>Epilobium alpinum var. sertulatum</t>
  </si>
  <si>
    <t>Epilobium behringianum</t>
  </si>
  <si>
    <t>Epilobium franciscanum</t>
  </si>
  <si>
    <t>Epilobium sertulatum</t>
  </si>
  <si>
    <t>Epilobium watsonii</t>
  </si>
  <si>
    <t>Epilobium watsonii var. franciscanum</t>
  </si>
  <si>
    <t>Equisetum arvense ssp. alpestre</t>
  </si>
  <si>
    <t>Equisetum variegatum ssp. alaskanum</t>
  </si>
  <si>
    <t>Eragrostis tracyi</t>
  </si>
  <si>
    <t>Erechtites hieraciifolius</t>
  </si>
  <si>
    <t>Erechtites hieraciifolius var. intermedius</t>
  </si>
  <si>
    <t>Erechtites hieraciifolius var. praealtus</t>
  </si>
  <si>
    <t>Erechtites megalocarpus</t>
  </si>
  <si>
    <t>Erigeron acris ssp. kamtschaticus</t>
  </si>
  <si>
    <t>Erigeron asper</t>
  </si>
  <si>
    <t>Erigeron asperum</t>
  </si>
  <si>
    <t>Erigeron droebachianus</t>
  </si>
  <si>
    <t>Erigeron glabellus ssp. typicus</t>
  </si>
  <si>
    <t>Erigeron hyssopifolius var. villicaulis</t>
  </si>
  <si>
    <t>Erigeron kamtschaticus</t>
  </si>
  <si>
    <t>Erigeron oblanceolatus</t>
  </si>
  <si>
    <t>Eriophorum altaicum</t>
  </si>
  <si>
    <t>Eriophorum altaicum var. neogaeum</t>
  </si>
  <si>
    <t>Eriophorum gracile var. caurianum</t>
  </si>
  <si>
    <t>Eriophorum russeolum var. majus</t>
  </si>
  <si>
    <t>Eriophorum triste</t>
  </si>
  <si>
    <t>Eryngium aquaticum var. floridanum</t>
  </si>
  <si>
    <t>Eryngium floridanum</t>
  </si>
  <si>
    <t>Eryngium ravenelii</t>
  </si>
  <si>
    <t>Eryngium synchaetum</t>
  </si>
  <si>
    <t>Erythrocoma campanulata</t>
  </si>
  <si>
    <t>Erythrocoma canescens</t>
  </si>
  <si>
    <t>Erythrocoma ciliata</t>
  </si>
  <si>
    <t>Eupatorium chapmanii</t>
  </si>
  <si>
    <t>Eupatorium roanense</t>
  </si>
  <si>
    <t>Eupatorium rugosum var. roanense</t>
  </si>
  <si>
    <t>Eupatorium scabridum</t>
  </si>
  <si>
    <t>Eupatorium urticifolium</t>
  </si>
  <si>
    <t>Eupatorium X polyneuron</t>
  </si>
  <si>
    <t>Euthamia graminifolia var. hirtipes</t>
  </si>
  <si>
    <t>Euthamia hirtipes</t>
  </si>
  <si>
    <t>Fallopia cristata</t>
  </si>
  <si>
    <t>Festuca ammobia</t>
  </si>
  <si>
    <t>Festuca aucta</t>
  </si>
  <si>
    <t>Festuca densiuscula</t>
  </si>
  <si>
    <t>Festuca octoflora ssp. hirtella</t>
  </si>
  <si>
    <t>Festuca octoflora var. hirtella</t>
  </si>
  <si>
    <t>Festuca richardsonii</t>
  </si>
  <si>
    <t>Festuca richardsonii ssp. cryophila</t>
  </si>
  <si>
    <t>Festuca rubra ssp. arenicola</t>
  </si>
  <si>
    <t>Festuca rubra ssp. cryophila</t>
  </si>
  <si>
    <t>Festuca rubra ssp. densiuscula</t>
  </si>
  <si>
    <t>Festuca rubra ssp. littoralis</t>
  </si>
  <si>
    <t>Festuca rubra ssp. richardsonii</t>
  </si>
  <si>
    <t>Festuca rubra var. littoralis</t>
  </si>
  <si>
    <t>Festuca rubra var. mediana</t>
  </si>
  <si>
    <t>Festuca rubra var. mutica</t>
  </si>
  <si>
    <t>Festuca vallicola</t>
  </si>
  <si>
    <t>Ficaria ficaria</t>
  </si>
  <si>
    <t>Fimbristylis spadicea</t>
  </si>
  <si>
    <t>Fragaria bracteata</t>
  </si>
  <si>
    <t>Fragaria californica</t>
  </si>
  <si>
    <t>Fragaria californica var. franciscana</t>
  </si>
  <si>
    <t>Fragaria crinita</t>
  </si>
  <si>
    <t>Fragaria helleri</t>
  </si>
  <si>
    <t>Fragaria mexicana</t>
  </si>
  <si>
    <t>Fragaria vesca var. bracteata</t>
  </si>
  <si>
    <t>Fragaria vesca var. crinita</t>
  </si>
  <si>
    <t>Fumaria formosa</t>
  </si>
  <si>
    <t>Gaillardia picta</t>
  </si>
  <si>
    <t>Gaillardia pulchella var. australis</t>
  </si>
  <si>
    <t>Gaillardia pulchella var. drummondii</t>
  </si>
  <si>
    <t>Gaillardia pulchella var. picta</t>
  </si>
  <si>
    <t>Galeopsis tetrahit var. arvensis</t>
  </si>
  <si>
    <t>Galium claytonii var. subbiflorum</t>
  </si>
  <si>
    <t>Galium columbianum</t>
  </si>
  <si>
    <t>Galium cymosum</t>
  </si>
  <si>
    <t>Galium obtusum ssp. australe</t>
  </si>
  <si>
    <t>Galium subbiflorum</t>
  </si>
  <si>
    <t>Galium tinctorium var. subbiflorum</t>
  </si>
  <si>
    <t>Galium trifidum ssp. pacificum</t>
  </si>
  <si>
    <t>Galium trifidum var. pacificum</t>
  </si>
  <si>
    <t>Galium trifidum var. pusillum</t>
  </si>
  <si>
    <t>Galium trifidum var. subbiflorum</t>
  </si>
  <si>
    <t>Gamochaeta rosacea</t>
  </si>
  <si>
    <t>Gaura australis</t>
  </si>
  <si>
    <t>Gentiana amarella ssp. heterosepala</t>
  </si>
  <si>
    <t>Gentiana heterosepala</t>
  </si>
  <si>
    <t>Gentiana scopulorum</t>
  </si>
  <si>
    <t>Gentiana spicata</t>
  </si>
  <si>
    <t>Gentianella amarella var. heterosepala</t>
  </si>
  <si>
    <t>Gentianella heterosepala</t>
  </si>
  <si>
    <t>Gerardia leucanthera</t>
  </si>
  <si>
    <t>Gerardia maritima ssp. grandiflora</t>
  </si>
  <si>
    <t>Gerardia maritima var. grandiflora</t>
  </si>
  <si>
    <t>Gerardia polyphylla</t>
  </si>
  <si>
    <t>Gerardia spiciflora</t>
  </si>
  <si>
    <t>Gerardia tenuifolia ssp. leucanthera</t>
  </si>
  <si>
    <t>Gerardia tenuifolia ssp. polyphylla</t>
  </si>
  <si>
    <t>Gerardia tenuifolia var. leucanthera</t>
  </si>
  <si>
    <t>Gerardia tenuifolia var. polyphylla</t>
  </si>
  <si>
    <t>Geum campanulatum</t>
  </si>
  <si>
    <t>Geum canescens</t>
  </si>
  <si>
    <t>Geum ciliatum</t>
  </si>
  <si>
    <t>Glyceria californica</t>
  </si>
  <si>
    <t>Glyceria hulteniana</t>
  </si>
  <si>
    <t>Glyceria maritima</t>
  </si>
  <si>
    <t>Glyceria otisii</t>
  </si>
  <si>
    <t>Glyceria pauciflora</t>
  </si>
  <si>
    <t>Glyceria X ottawensis</t>
  </si>
  <si>
    <t>Gnaphalium involucratum</t>
  </si>
  <si>
    <t>Grindelia aphanactis</t>
  </si>
  <si>
    <t>Grindelia camporum var. bracteosa</t>
  </si>
  <si>
    <t>Grindelia hirsutula var. davyi</t>
  </si>
  <si>
    <t>Grindelia nuda var. aphanactis</t>
  </si>
  <si>
    <t>Grindelia robusta var. bracteosa</t>
  </si>
  <si>
    <t>Grossularia cognata</t>
  </si>
  <si>
    <t>Grossularia irrigua</t>
  </si>
  <si>
    <t>Grossularia neglecta</t>
  </si>
  <si>
    <t>Grossularia nonscripta</t>
  </si>
  <si>
    <t>Grossularia setosa</t>
  </si>
  <si>
    <t>Habenaria dilatata var. albiflora</t>
  </si>
  <si>
    <t>Habenaria dilatata var. leucostachys</t>
  </si>
  <si>
    <t>Habenaria fissa</t>
  </si>
  <si>
    <t>Habenaria leucostachys</t>
  </si>
  <si>
    <t>Habenaria X andrewsii</t>
  </si>
  <si>
    <t>Habenaria X canbyi</t>
  </si>
  <si>
    <t>Halenia deflexa var. brentoniana</t>
  </si>
  <si>
    <t>Halesia carolina var. monticola</t>
  </si>
  <si>
    <t>Halesia monticola</t>
  </si>
  <si>
    <t>Halesia monticola var. vestita</t>
  </si>
  <si>
    <t>Haloscias hultenii</t>
  </si>
  <si>
    <t>Hamamelis virginiana var. henryae</t>
  </si>
  <si>
    <t>Helenium autumnale var. fylesii</t>
  </si>
  <si>
    <t>Helenium autumnale var. grandiflorum</t>
  </si>
  <si>
    <t>Helenium autumnale var. montanum</t>
  </si>
  <si>
    <t>Helenium badium</t>
  </si>
  <si>
    <t>Helenium macranthum</t>
  </si>
  <si>
    <t>Helenium montanum</t>
  </si>
  <si>
    <t>Helianthus debilis var. silvestris</t>
  </si>
  <si>
    <t>Helianthus debilis var. tardiflorus</t>
  </si>
  <si>
    <t>Helianthus debilis var. vestitus</t>
  </si>
  <si>
    <t>Helianthus fascicularis</t>
  </si>
  <si>
    <t>Helianthus nuttallii ssp. canadensis</t>
  </si>
  <si>
    <t>Helianthus nuttallii ssp. coloradensis</t>
  </si>
  <si>
    <t>Helianthus occidentalis var. plantagineus</t>
  </si>
  <si>
    <t>Helianthus parishii</t>
  </si>
  <si>
    <t>Helianthus vestitus</t>
  </si>
  <si>
    <t>Heliotropium curassavicum ssp. oculatum</t>
  </si>
  <si>
    <t>Heliotropium curassavicum var. obovatum</t>
  </si>
  <si>
    <t>Heliotropium curassavicum var. oculatum</t>
  </si>
  <si>
    <t>Heliotropium spathulatum</t>
  </si>
  <si>
    <t>Hibiscus pentacarpos</t>
  </si>
  <si>
    <t>Hieracium X dorei</t>
  </si>
  <si>
    <t>Hieracium X marianum</t>
  </si>
  <si>
    <t>Honckenya diffusa</t>
  </si>
  <si>
    <t>Honckenya oblongifolia</t>
  </si>
  <si>
    <t>Honckenya peploides var. major</t>
  </si>
  <si>
    <t>Hordeum californicum</t>
  </si>
  <si>
    <t>Hordeum glaucum</t>
  </si>
  <si>
    <t>Hordeum stebbinsii</t>
  </si>
  <si>
    <t>Ibidium ovale</t>
  </si>
  <si>
    <t>Ibidium praecox</t>
  </si>
  <si>
    <t>Ilex arenicola</t>
  </si>
  <si>
    <t>Ilex cumulicola</t>
  </si>
  <si>
    <t>Ilex pygmaea</t>
  </si>
  <si>
    <t>Impatiens holstii</t>
  </si>
  <si>
    <t>Iris domestica</t>
  </si>
  <si>
    <t>Iva annua var. macrocarpa</t>
  </si>
  <si>
    <t>Iva ciliata var. macrocarpa</t>
  </si>
  <si>
    <t>Iva xanthiifolia</t>
  </si>
  <si>
    <t>Juncus alpestris</t>
  </si>
  <si>
    <t>Juncus alpinus var. alpestris</t>
  </si>
  <si>
    <t>Juncus arizonicus</t>
  </si>
  <si>
    <t>Juncus balticus ssp. littoralis</t>
  </si>
  <si>
    <t>Juncus bufonius var. cogdonii</t>
  </si>
  <si>
    <t>Juncus bufonius var. congestus</t>
  </si>
  <si>
    <t>Juncus bufonius var. occidentalis</t>
  </si>
  <si>
    <t>Juncus effusus var. pacificus</t>
  </si>
  <si>
    <t>Juncus neomexicanus</t>
  </si>
  <si>
    <t>Juncus sphaerocarpus</t>
  </si>
  <si>
    <t>Juncus tenuis var. dichotomus</t>
  </si>
  <si>
    <t>Juncus tweedyi</t>
  </si>
  <si>
    <t>Juniperus alpina</t>
  </si>
  <si>
    <t>Juniperus barbadensis</t>
  </si>
  <si>
    <t>Juniperus communis ssp. alpina</t>
  </si>
  <si>
    <t>Juniperus communis ssp. nana</t>
  </si>
  <si>
    <t>Juniperus communis ssp. saxitilis</t>
  </si>
  <si>
    <t>Juniperus communis var. alpina</t>
  </si>
  <si>
    <t>Juniperus communis var. jackii</t>
  </si>
  <si>
    <t>Juniperus communis var. montana</t>
  </si>
  <si>
    <t>Juniperus lucayana</t>
  </si>
  <si>
    <t>Juniperus nana</t>
  </si>
  <si>
    <t>Juniperus sibirica</t>
  </si>
  <si>
    <t>Juniperus silicicola</t>
  </si>
  <si>
    <t>Juniperus virginiana ssp. silicicola</t>
  </si>
  <si>
    <t>Jussiaea peploides</t>
  </si>
  <si>
    <t>Jussiaea repens var. montevidensis</t>
  </si>
  <si>
    <t>Jussiaea repens var. peploides</t>
  </si>
  <si>
    <t>Krigia biflora var. viridis</t>
  </si>
  <si>
    <t>Larix laricina ssp. alaskensis</t>
  </si>
  <si>
    <t>Lasallea X amethystina</t>
  </si>
  <si>
    <t>Lasthenia macrantha</t>
  </si>
  <si>
    <t>Lasthenia macrantha ssp. bakeri</t>
  </si>
  <si>
    <t>Lasthenia macrantha ssp. prisca</t>
  </si>
  <si>
    <t>Lathyrus maritimus ssp. pubescens</t>
  </si>
  <si>
    <t>Leontodon taraxacoides ssp. longirostris</t>
  </si>
  <si>
    <t>Lepidium densiflorum var. elongatum</t>
  </si>
  <si>
    <t>Lepidium densiflorum var. pubecarpum</t>
  </si>
  <si>
    <t>Lepidium densiflorum var. ramosum</t>
  </si>
  <si>
    <t>Lepidium elongatum</t>
  </si>
  <si>
    <t>Lepidium idahoense</t>
  </si>
  <si>
    <t>Lepidium medium</t>
  </si>
  <si>
    <t>Lepidium medium var. pubescens</t>
  </si>
  <si>
    <t>Lepidium menziesii</t>
  </si>
  <si>
    <t>Lepidium pubecarpum</t>
  </si>
  <si>
    <t>Lepidium ramosum</t>
  </si>
  <si>
    <t>Lespedeza cuneata var. serpens</t>
  </si>
  <si>
    <t>Lespedeza latissima</t>
  </si>
  <si>
    <t>Lespedeza serpens</t>
  </si>
  <si>
    <t>Lesquerella gracilis ssp. nuttallii</t>
  </si>
  <si>
    <t>Lesquerella gracilis var. repanda</t>
  </si>
  <si>
    <t>Lesquerella nuttallii</t>
  </si>
  <si>
    <t>Lesquerella repanda</t>
  </si>
  <si>
    <t>Leucanthemum arcticum</t>
  </si>
  <si>
    <t>Leucothoe acuminata</t>
  </si>
  <si>
    <t>Leucothoe populifolia</t>
  </si>
  <si>
    <t>Leucothoe walteri</t>
  </si>
  <si>
    <t>Leymus villosissimus</t>
  </si>
  <si>
    <t>Liatris X nieuwlandii</t>
  </si>
  <si>
    <t>Ligusticum hultenii</t>
  </si>
  <si>
    <t>Ligusticum scoticum var. hultenii</t>
  </si>
  <si>
    <t>Lilium canadense ssp. superum</t>
  </si>
  <si>
    <t>Limnorchis dilatata ssp. albiflora</t>
  </si>
  <si>
    <t>Limnorchis graminifolia</t>
  </si>
  <si>
    <t>Limnorchis huronensis</t>
  </si>
  <si>
    <t>Limodorum simpsonii</t>
  </si>
  <si>
    <t>Linnaea borealis var. longiflora</t>
  </si>
  <si>
    <t>Listera cordata ssp. nephrophylla</t>
  </si>
  <si>
    <t>Listera nephrophylla</t>
  </si>
  <si>
    <t>Lobelia puberula ssp. pauciflora</t>
  </si>
  <si>
    <t>Lobelia reverchonii</t>
  </si>
  <si>
    <t>Lonicera ledebourii</t>
  </si>
  <si>
    <t>Lonicera X muscaviensis</t>
  </si>
  <si>
    <t>Lotus helleri</t>
  </si>
  <si>
    <t>Lotus purshianus var. helleri</t>
  </si>
  <si>
    <t>Ludwigia hexapetala</t>
  </si>
  <si>
    <t>Ludwigia peploides var. montevidensis</t>
  </si>
  <si>
    <t>Lupinus alilatissimus</t>
  </si>
  <si>
    <t>Lupinus apodotropis</t>
  </si>
  <si>
    <t>Lupinus bernardianus</t>
  </si>
  <si>
    <t>Lupinus carolus-bucarii</t>
  </si>
  <si>
    <t>Lupinus elongatus</t>
  </si>
  <si>
    <t>Lupinus grandifolius</t>
  </si>
  <si>
    <t>Lupinus lacus-huntingtonii</t>
  </si>
  <si>
    <t>Lupinus macrophyllus</t>
  </si>
  <si>
    <t>Lupinus magnus</t>
  </si>
  <si>
    <t>Lupinus melicampestris</t>
  </si>
  <si>
    <t>Lupinus pallidipes</t>
  </si>
  <si>
    <t>Lupinus perglaber</t>
  </si>
  <si>
    <t>Lupinus piperitus</t>
  </si>
  <si>
    <t>Lupinus piperitus var. sparsipilosus</t>
  </si>
  <si>
    <t>Lupinus pratolacunosum</t>
  </si>
  <si>
    <t>Lupinus procerus</t>
  </si>
  <si>
    <t>Lupinus sabulii</t>
  </si>
  <si>
    <t>Lupinus sabulii var. subpersistens</t>
  </si>
  <si>
    <t>Lupinus superbus</t>
  </si>
  <si>
    <t>Lupinus superbus var. bernardianus</t>
  </si>
  <si>
    <t>Lupinus superbus var. elongatus</t>
  </si>
  <si>
    <t>Lupinus viridicalyx</t>
  </si>
  <si>
    <t>Luzula campestris var. minor</t>
  </si>
  <si>
    <t>Luzula fastigiata</t>
  </si>
  <si>
    <t>Luzula kobayasii</t>
  </si>
  <si>
    <t>Luzula kobayasii var. minor</t>
  </si>
  <si>
    <t>Luzula multiflora var. minor</t>
  </si>
  <si>
    <t>Luzula parviflora ssp. fastigiata</t>
  </si>
  <si>
    <t>Lycopodiella caroliniana var. meridionalis</t>
  </si>
  <si>
    <t>Lycopodium alpinum</t>
  </si>
  <si>
    <t>Lycopodium carolinianum var. meridionale</t>
  </si>
  <si>
    <t>Lycopodium meridionale</t>
  </si>
  <si>
    <t>Lycopodium X copelandii</t>
  </si>
  <si>
    <t>Lyonia ligustrina var. capreifolia</t>
  </si>
  <si>
    <t>Lyonia ligustrina var. salicifolia</t>
  </si>
  <si>
    <t>Lysimachia maritima</t>
  </si>
  <si>
    <t>Lythrum lanceolatum</t>
  </si>
  <si>
    <t>Machaeranthera attenuata</t>
  </si>
  <si>
    <t>Machaeranthera canescens ssp. ziegleri</t>
  </si>
  <si>
    <t>Machaeranthera canescens var. ambigua</t>
  </si>
  <si>
    <t>Machaeranthera canescens var. aristata</t>
  </si>
  <si>
    <t>Machaeranthera canescens var. incana</t>
  </si>
  <si>
    <t>Machaeranthera canescens var. leucanthemifolia</t>
  </si>
  <si>
    <t>Machaeranthera canescens var. nebraskana</t>
  </si>
  <si>
    <t>Machaeranthera canescens var. sessiliflora</t>
  </si>
  <si>
    <t>Machaeranthera canescens var. shastensis</t>
  </si>
  <si>
    <t>Machaeranthera canescens var. tephrodes</t>
  </si>
  <si>
    <t>Machaeranthera canescens var. vacans</t>
  </si>
  <si>
    <t>Machaeranthera canescens var. viridis</t>
  </si>
  <si>
    <t>Machaeranthera canescens var. ziegleri</t>
  </si>
  <si>
    <t>Machaeranthera cichoriacea</t>
  </si>
  <si>
    <t>Machaeranthera eradiata</t>
  </si>
  <si>
    <t>Machaeranthera fremontii</t>
  </si>
  <si>
    <t>Machaeranthera hiemalis</t>
  </si>
  <si>
    <t>Machaeranthera incana</t>
  </si>
  <si>
    <t>Machaeranthera inops</t>
  </si>
  <si>
    <t>Machaeranthera inops var. atrata</t>
  </si>
  <si>
    <t>Machaeranthera inornata</t>
  </si>
  <si>
    <t>Machaeranthera leucanthemifolia</t>
  </si>
  <si>
    <t>Machaeranthera magna</t>
  </si>
  <si>
    <t>Machaeranthera oxylepis</t>
  </si>
  <si>
    <t>Machaeranthera pulverulenta var. vacans</t>
  </si>
  <si>
    <t>Machaeranthera rigida</t>
  </si>
  <si>
    <t>Machaeranthera scoparia</t>
  </si>
  <si>
    <t>Machaeranthera sessiliflora</t>
  </si>
  <si>
    <t>Machaeranthera shastensis</t>
  </si>
  <si>
    <t>Machaeranthera shastensis var. eradiata</t>
  </si>
  <si>
    <t>Machaeranthera tephrodes</t>
  </si>
  <si>
    <t>Maianthemum amplexicaule</t>
  </si>
  <si>
    <t>Maianthemum racemosum var. amplexicaule</t>
  </si>
  <si>
    <t>Manisuris campestris</t>
  </si>
  <si>
    <t>Manisuris cylindrica</t>
  </si>
  <si>
    <t>Mariscus polystachyos</t>
  </si>
  <si>
    <t>Medicago X varia</t>
  </si>
  <si>
    <t>Mentha X gentilis var. cardiaca</t>
  </si>
  <si>
    <t>Mentha X muelleriana</t>
  </si>
  <si>
    <t>Mentha X piperi var. citrata</t>
  </si>
  <si>
    <t>Mentha X verticillata var. peduncularis</t>
  </si>
  <si>
    <t>Mentha X villosa var. alopecuroides</t>
  </si>
  <si>
    <t>Mertensia alaskana</t>
  </si>
  <si>
    <t>Mertensia maritima ssp. asiatica</t>
  </si>
  <si>
    <t>Microseris douglasii var. platycarpha</t>
  </si>
  <si>
    <t>Mimulus dentatus var. gracilis</t>
  </si>
  <si>
    <t>Mimulus glabratus ssp. typicus</t>
  </si>
  <si>
    <t>Mimulus glabratus ssp. utahensis</t>
  </si>
  <si>
    <t>Mimulus inodorus</t>
  </si>
  <si>
    <t>Mimulus jamesii var. texensis</t>
  </si>
  <si>
    <t>Mimulus langsdorfii</t>
  </si>
  <si>
    <t>Mimulus langsdorfii var. argutus</t>
  </si>
  <si>
    <t>Mimulus langsdorfii var. arvensis</t>
  </si>
  <si>
    <t>Mimulus langsdorfii var. californicus</t>
  </si>
  <si>
    <t>Mimulus langsdorfii var. grandis</t>
  </si>
  <si>
    <t>Mimulus langsdorfii var. guttatus</t>
  </si>
  <si>
    <t>Mimulus langsdorfii var. insignis</t>
  </si>
  <si>
    <t>Mimulus langsdorfii var. microphyllus</t>
  </si>
  <si>
    <t>Mimulus langsdorfii var. minimus</t>
  </si>
  <si>
    <t>Mimulus langsdorfii var. nasutus</t>
  </si>
  <si>
    <t>Mimulus langsdorfii var. platyphyllus</t>
  </si>
  <si>
    <t>Mimulus leibergii</t>
  </si>
  <si>
    <t>Mimulus macranthus</t>
  </si>
  <si>
    <t>Mimulus moniliformis</t>
  </si>
  <si>
    <t>Mimulus moschatus var. pallidiflorus</t>
  </si>
  <si>
    <t>Mnesithea cylindrica</t>
  </si>
  <si>
    <t>Monarda fistulosa var. brevis</t>
  </si>
  <si>
    <t>Monarda lasiodonta</t>
  </si>
  <si>
    <t>Monarda punctata ssp. arkansana</t>
  </si>
  <si>
    <t>Monarda punctata ssp. coryi</t>
  </si>
  <si>
    <t>Monarda punctata ssp. intermedia</t>
  </si>
  <si>
    <t>Monarda punctata var. immaculata</t>
  </si>
  <si>
    <t>Monarda stipitatoglandulosa</t>
  </si>
  <si>
    <t>Montia funstonii</t>
  </si>
  <si>
    <t>Montia heterophylla</t>
  </si>
  <si>
    <t>Montia sibirica var. bulbifera</t>
  </si>
  <si>
    <t>Montia sibirica var. heterophylla</t>
  </si>
  <si>
    <t>Morus murrayana</t>
  </si>
  <si>
    <t>Morus rubra var. murrayana</t>
  </si>
  <si>
    <t>Muhlenbergia capillaris var. trichopodes</t>
  </si>
  <si>
    <t>Najas guadalupensis var. floridana</t>
  </si>
  <si>
    <t>Navarretia bakeri</t>
  </si>
  <si>
    <t>Navarretia minima var. intertexta</t>
  </si>
  <si>
    <t>Navarretia pauciflora</t>
  </si>
  <si>
    <t>Navarretia plieantha</t>
  </si>
  <si>
    <t>Negundo californicum</t>
  </si>
  <si>
    <t>Neottia nephrophylla</t>
  </si>
  <si>
    <t>Nicotiana bigelovii var. quadrivalvis</t>
  </si>
  <si>
    <t>Nicotiana bigelovii var. wallacei</t>
  </si>
  <si>
    <t>Nicotiana quadrivalvis var. multivalvis</t>
  </si>
  <si>
    <t>Nuphar advena ssp. orbiculata</t>
  </si>
  <si>
    <t>Nuphar advena ssp. ulvacea</t>
  </si>
  <si>
    <t>Nuphar orbiculata</t>
  </si>
  <si>
    <t>Nuphar X interfluitans</t>
  </si>
  <si>
    <t>Nymphaea bombycina</t>
  </si>
  <si>
    <t>Nymphaea orbiculata</t>
  </si>
  <si>
    <t>Nymphaea ulvacea</t>
  </si>
  <si>
    <t>Oenothera fraseri</t>
  </si>
  <si>
    <t>Oenothera fruticosa var. ambigua</t>
  </si>
  <si>
    <t>Oenothera sessilis</t>
  </si>
  <si>
    <t>Orbexilum gracile</t>
  </si>
  <si>
    <t>Orbexilum pedunculatum var. gracile</t>
  </si>
  <si>
    <t>Orchidocarpum arietinum</t>
  </si>
  <si>
    <t>Orchis fissa</t>
  </si>
  <si>
    <t>Orchis incisa</t>
  </si>
  <si>
    <t>Oxytropis lambertii ssp. bigelovii</t>
  </si>
  <si>
    <t>Oxytropis patens</t>
  </si>
  <si>
    <t>Packera pseudaurea ssp. flavula</t>
  </si>
  <si>
    <t>Padus melanocarpa</t>
  </si>
  <si>
    <t>Padus virginiana ssp. melanocarpa</t>
  </si>
  <si>
    <t>Panax horridus</t>
  </si>
  <si>
    <t>Panicum aciculare var. neuranthum</t>
  </si>
  <si>
    <t>Panicum aciculare var. ramosum</t>
  </si>
  <si>
    <t>Panicum acuminatum var. ferventicola</t>
  </si>
  <si>
    <t>Panicum acuminatum var. thermale</t>
  </si>
  <si>
    <t>Panicum acuminatum var. thurowii</t>
  </si>
  <si>
    <t>Panicum anceps ssp. rhizomatum</t>
  </si>
  <si>
    <t>Panicum bartowense</t>
  </si>
  <si>
    <t>Panicum breve</t>
  </si>
  <si>
    <t>Panicum chamaelonche var. breve</t>
  </si>
  <si>
    <t>Panicum commutatum var. equilaterale</t>
  </si>
  <si>
    <t>Panicum dichotomiflorum ssp. bartowense</t>
  </si>
  <si>
    <t>Panicum dichotomiflorum ssp. puritanorum</t>
  </si>
  <si>
    <t>Panicum ensifolium var. breve</t>
  </si>
  <si>
    <t>Panicum ferventicola</t>
  </si>
  <si>
    <t>Panicum ferventicola var. papillosum</t>
  </si>
  <si>
    <t>Panicum ferventicola var. sericeum</t>
  </si>
  <si>
    <t>Panicum glabrifolium</t>
  </si>
  <si>
    <t>Panicum pumilum</t>
  </si>
  <si>
    <t>Panicum thermale</t>
  </si>
  <si>
    <t>Panicum thurowii</t>
  </si>
  <si>
    <t>Parnassia montanensis</t>
  </si>
  <si>
    <t>Parnassia palustris var. montanensis</t>
  </si>
  <si>
    <t>Penstemon X hybridus</t>
  </si>
  <si>
    <t>Persicaria pensylvanica var. laevigata</t>
  </si>
  <si>
    <t>Petasites alaskanus</t>
  </si>
  <si>
    <t>Petasites corymbosus</t>
  </si>
  <si>
    <t>Petasites frigidus ssp. nivalis</t>
  </si>
  <si>
    <t>Petasites frigidus var. corymbosus</t>
  </si>
  <si>
    <t>Petasites frigidus var. hyperboreoides</t>
  </si>
  <si>
    <t>Petasites frigidus var. nivalis</t>
  </si>
  <si>
    <t>Petasites gracilis</t>
  </si>
  <si>
    <t>Petasites hyperboreus</t>
  </si>
  <si>
    <t>Petasites nivalis</t>
  </si>
  <si>
    <t>Petasites X vitifolius</t>
  </si>
  <si>
    <t>Phippsia deschampsioides</t>
  </si>
  <si>
    <t>Phippsia interior</t>
  </si>
  <si>
    <t>Phippsia nutkaensis</t>
  </si>
  <si>
    <t>Phlox glaberrima var. melampyrifolia</t>
  </si>
  <si>
    <t>Phlox pilosa var. amplexicaulis</t>
  </si>
  <si>
    <t>Phlox pilosa var. aspera</t>
  </si>
  <si>
    <t>Phlox pilosa var. detonsa</t>
  </si>
  <si>
    <t>Phlox pilosa var. ozarkana</t>
  </si>
  <si>
    <t>Phlox pulcherrima</t>
  </si>
  <si>
    <t>Phlox triflora</t>
  </si>
  <si>
    <t>Phytolacca rigida</t>
  </si>
  <si>
    <t>Pinus fraseri</t>
  </si>
  <si>
    <t>Pinus mugo var. pumilio</t>
  </si>
  <si>
    <t>Pinus nigra ssp. laricio</t>
  </si>
  <si>
    <t>Pinus nigra ssp. pallasiana</t>
  </si>
  <si>
    <t>Pinus nigra var. caramanica</t>
  </si>
  <si>
    <t>Pinus pallasiana</t>
  </si>
  <si>
    <t>Plagiobothrys hirtus var. corallicarpus</t>
  </si>
  <si>
    <t>Plantago juncoides var. californica</t>
  </si>
  <si>
    <t>Platanthera herbiola</t>
  </si>
  <si>
    <t>Platanthera incisa</t>
  </si>
  <si>
    <t>Platanthera leucostachys</t>
  </si>
  <si>
    <t>Platanthera oligantha</t>
  </si>
  <si>
    <t>Platanthera orbiculata var. lehorsii</t>
  </si>
  <si>
    <t>Pluchea purpurascens</t>
  </si>
  <si>
    <t>Poa alpigena ssp. colpodea</t>
  </si>
  <si>
    <t>Poa alpigena var. colpodea</t>
  </si>
  <si>
    <t>Poa pratensis ssp. rigens</t>
  </si>
  <si>
    <t>Poa pratensis ssp. subcaerulea</t>
  </si>
  <si>
    <t>Poa pratensis var. colpodea</t>
  </si>
  <si>
    <t>Poa pratensis var. rigens</t>
  </si>
  <si>
    <t>Poa pratensis var. vivipara</t>
  </si>
  <si>
    <t>Poa subcaerulea</t>
  </si>
  <si>
    <t>Pogonia affinis</t>
  </si>
  <si>
    <t>Pogonia verticillata</t>
  </si>
  <si>
    <t>Polemonium caeruleum ssp. amygdalium</t>
  </si>
  <si>
    <t>Polemonium caeruleum ssp. occidentale</t>
  </si>
  <si>
    <t>Polemonium caeruleum var. pterospermum</t>
  </si>
  <si>
    <t>Polemonium helleri</t>
  </si>
  <si>
    <t>Polemonium intermedium</t>
  </si>
  <si>
    <t>Polemonium occidentale ssp. amygdalium</t>
  </si>
  <si>
    <t>Polemonium occidentale ssp. typicum</t>
  </si>
  <si>
    <t>Polygala cruciata var. cuspidata</t>
  </si>
  <si>
    <t>Polygala ramosior</t>
  </si>
  <si>
    <t>Polygonatum cobrense</t>
  </si>
  <si>
    <t>Polygonum aviculare ssp. microspermum</t>
  </si>
  <si>
    <t>Polygonum aviculare var. boreale</t>
  </si>
  <si>
    <t>Polygonum boreale</t>
  </si>
  <si>
    <t>Polygonum caurianum ssp. hudsonianum</t>
  </si>
  <si>
    <t>Polygonum hudsonianum</t>
  </si>
  <si>
    <t>Polygonum japonicum</t>
  </si>
  <si>
    <t>Polygonum leptocarpum</t>
  </si>
  <si>
    <t>Polygonum pensylvanicum var. nesophilum</t>
  </si>
  <si>
    <t>Polystichum acrostichoides var. lonchitoides</t>
  </si>
  <si>
    <t>Populus arizonica</t>
  </si>
  <si>
    <t>Populus arizonica var. jonesii</t>
  </si>
  <si>
    <t>Populus balsamifera var. californica</t>
  </si>
  <si>
    <t>Populus canadensis var. fremontii</t>
  </si>
  <si>
    <t>Populus deltoides var. mesetae</t>
  </si>
  <si>
    <t>Populus deltoides var. wislizeni</t>
  </si>
  <si>
    <t>Populus fremontii</t>
  </si>
  <si>
    <t>Populus fremontii ssp. mesetae</t>
  </si>
  <si>
    <t>Populus fremontii var. arizonica</t>
  </si>
  <si>
    <t>Populus fremontii var. macdougalii</t>
  </si>
  <si>
    <t>Populus fremontii var. macrodisca</t>
  </si>
  <si>
    <t>Populus fremontii var. mesetae</t>
  </si>
  <si>
    <t>Populus fremontii var. pubescens</t>
  </si>
  <si>
    <t>Populus fremontii var. thornberi</t>
  </si>
  <si>
    <t>Populus fremontii var. toumeyi</t>
  </si>
  <si>
    <t>Populus fremontii var. wislizeni</t>
  </si>
  <si>
    <t>Populus hastata</t>
  </si>
  <si>
    <t>Populus macdougalii</t>
  </si>
  <si>
    <t>Populus mexicana</t>
  </si>
  <si>
    <t>Populus trichocarpa</t>
  </si>
  <si>
    <t>Populus trichocarpa ssp. hastata</t>
  </si>
  <si>
    <t>Populus trichocarpa var. cupulata</t>
  </si>
  <si>
    <t>Populus trichocarpa var. hastata</t>
  </si>
  <si>
    <t>Populus trichocarpa var. ingrata</t>
  </si>
  <si>
    <t>Populus wislizeni</t>
  </si>
  <si>
    <t>Populus X andrewsii</t>
  </si>
  <si>
    <t>Populus X bernardii</t>
  </si>
  <si>
    <t>Populus X dutillyi</t>
  </si>
  <si>
    <t>Populus X eugenei</t>
  </si>
  <si>
    <t>Populus X generosa</t>
  </si>
  <si>
    <t>Populus X gileadensis</t>
  </si>
  <si>
    <t>Populus X polygonifolia</t>
  </si>
  <si>
    <t>Populus X robusta</t>
  </si>
  <si>
    <t>Potamogeton fibrillosus</t>
  </si>
  <si>
    <t>Potamogeton filiformis</t>
  </si>
  <si>
    <t>Potamogeton foliosus var. fibrillosus</t>
  </si>
  <si>
    <t>Potamogeton insulanus</t>
  </si>
  <si>
    <t>Potamogeton X subnitens</t>
  </si>
  <si>
    <t>Potentilla anserina ssp. yukonensis</t>
  </si>
  <si>
    <t>Potentilla brunnescens</t>
  </si>
  <si>
    <t>Potentilla pectinisecta</t>
  </si>
  <si>
    <t>Primula meadia</t>
  </si>
  <si>
    <t>Prunella vulgaris var. aleutica</t>
  </si>
  <si>
    <t>Prunus melanocarpa</t>
  </si>
  <si>
    <t>Prunus pensylvanica ssp. corymbulosa</t>
  </si>
  <si>
    <t>Prunus serotina ssp. eximia</t>
  </si>
  <si>
    <t>Prunus virens</t>
  </si>
  <si>
    <t>Prunus virens var. rufula</t>
  </si>
  <si>
    <t>Prunus virginiana ssp. melanocarpa</t>
  </si>
  <si>
    <t>Prunus virginiana var. melanocarpa</t>
  </si>
  <si>
    <t>Psilochenia runcinata ssp. andersonii</t>
  </si>
  <si>
    <t>Psilochenia runcinata ssp. barberi</t>
  </si>
  <si>
    <t>Psilochenia runcinata ssp. glauca</t>
  </si>
  <si>
    <t>Psilochenia runcinata ssp. hallii</t>
  </si>
  <si>
    <t>Psilochenia runcinata ssp. hispidulosa</t>
  </si>
  <si>
    <t>Psilochenia runcinata ssp. imbricata</t>
  </si>
  <si>
    <t>Psoralea psoralioides</t>
  </si>
  <si>
    <t>Psoralea psoralioides var. gracilis</t>
  </si>
  <si>
    <t>Ptelea angustifolia</t>
  </si>
  <si>
    <t>Ptelea angustifolia var. cognata</t>
  </si>
  <si>
    <t>Ptelea monticola</t>
  </si>
  <si>
    <t>Ptelea pallida</t>
  </si>
  <si>
    <t>Ptelea trifoliata var. baldwinii</t>
  </si>
  <si>
    <t>Pteridium aquilinum ssp. lanuginosum</t>
  </si>
  <si>
    <t>Pteridium aquilinum var. lanuginosum</t>
  </si>
  <si>
    <t>Puccinellia californica</t>
  </si>
  <si>
    <t>Puccinellia deschampsioides</t>
  </si>
  <si>
    <t>Puccinellia grandis</t>
  </si>
  <si>
    <t>Puccinellia interior</t>
  </si>
  <si>
    <t>Puccinellia macra</t>
  </si>
  <si>
    <t>Puccinellia pauciflora</t>
  </si>
  <si>
    <t>Puccinellia pauciflora var. holmii</t>
  </si>
  <si>
    <t>Puccinellia pauciflora var. microtheca</t>
  </si>
  <si>
    <t>Puccinellia pumila</t>
  </si>
  <si>
    <t>Pycreus polystachyos</t>
  </si>
  <si>
    <t>Pyrola asarifolia var. bracteata</t>
  </si>
  <si>
    <t>Pyrola bracteata</t>
  </si>
  <si>
    <t>Pyrola bracteata var. hillii</t>
  </si>
  <si>
    <t>Ranunculus grandis</t>
  </si>
  <si>
    <t>Ranunculus grandis var. austrokurilensis</t>
  </si>
  <si>
    <t>Ranunculus pusillus var. trachyspermus</t>
  </si>
  <si>
    <t>Ranunculus tener</t>
  </si>
  <si>
    <t>Rhamnus purshiana</t>
  </si>
  <si>
    <t>Rhodiola neomexicana</t>
  </si>
  <si>
    <t>Rhus aromatica ssp. flabelliformis</t>
  </si>
  <si>
    <t>Rhus aromatica ssp. pilosissima</t>
  </si>
  <si>
    <t>Rhus aromatica ssp. trilobata</t>
  </si>
  <si>
    <t>Rhus aromatica var. flabelliformis</t>
  </si>
  <si>
    <t>Rhus aromatica var. mollis</t>
  </si>
  <si>
    <t>Rhus aromatica var. pilosissima</t>
  </si>
  <si>
    <t>Rhus aromatica var. simplicifolia</t>
  </si>
  <si>
    <t>Rhus copallinum var. leucantha</t>
  </si>
  <si>
    <t>Rhus leucantha</t>
  </si>
  <si>
    <t>Rhus obtusifolia</t>
  </si>
  <si>
    <t>Rhus toxicodendron var. eximia</t>
  </si>
  <si>
    <t>Rhus trilobata</t>
  </si>
  <si>
    <t>Rhus trilobata var. anisophylla</t>
  </si>
  <si>
    <t>Rhus trilobata var. malacophylla</t>
  </si>
  <si>
    <t>Rhus trilobata var. pilosissima</t>
  </si>
  <si>
    <t>Rhus trilobata var. quinata</t>
  </si>
  <si>
    <t>Rhus trilobata var. racemulosa</t>
  </si>
  <si>
    <t>Rhus trilobata var. simplicifolia</t>
  </si>
  <si>
    <t>Rhus X pulvinata</t>
  </si>
  <si>
    <t>Rhynchospora pinetorum</t>
  </si>
  <si>
    <t>Rhynchospora saxicola</t>
  </si>
  <si>
    <t>Ribes camporum</t>
  </si>
  <si>
    <t>Ribes cognatum</t>
  </si>
  <si>
    <t>Ribes divaricatum var. irriguum</t>
  </si>
  <si>
    <t>Ribes gracillimum</t>
  </si>
  <si>
    <t>Ribes hendersonii</t>
  </si>
  <si>
    <t>Ribes irriguum</t>
  </si>
  <si>
    <t>Ribes leucoderme</t>
  </si>
  <si>
    <t>Ribes nonscripta</t>
  </si>
  <si>
    <t>Ribes oxyacanthoides var. hendersonii</t>
  </si>
  <si>
    <t>Ribes oxyacanthoides var. irriguum</t>
  </si>
  <si>
    <t>Ribes oxyacanthoides var. leucoderme</t>
  </si>
  <si>
    <t>Ribes oxyacanthoides var. setosum</t>
  </si>
  <si>
    <t>Ribes petiolare</t>
  </si>
  <si>
    <t>Ribes saximontanum</t>
  </si>
  <si>
    <t>Ribes setosum</t>
  </si>
  <si>
    <t>Roegneria virescens</t>
  </si>
  <si>
    <t>Rorippa islandica var. occidentalis</t>
  </si>
  <si>
    <t>Rorippa palustris var. clavata</t>
  </si>
  <si>
    <t>Rorippa palustris var. occidentalis</t>
  </si>
  <si>
    <t>Rorippa X sterilis</t>
  </si>
  <si>
    <t>Rosa arizonica</t>
  </si>
  <si>
    <t>Rosa arizonica var. granulifera</t>
  </si>
  <si>
    <t>Rosa covillei</t>
  </si>
  <si>
    <t>Rosa gratissima</t>
  </si>
  <si>
    <t>Rosa humilis</t>
  </si>
  <si>
    <t>Rosa lapwaiensis</t>
  </si>
  <si>
    <t>Rosa mohavensis</t>
  </si>
  <si>
    <t>Rosa pecosensis</t>
  </si>
  <si>
    <t>Rosa ultramontana</t>
  </si>
  <si>
    <t>Rosa woodsii ssp. ultramontana</t>
  </si>
  <si>
    <t>Rosa woodsii var. arizonica</t>
  </si>
  <si>
    <t>Rosa woodsii var. granulifera</t>
  </si>
  <si>
    <t>Rubus aliceae</t>
  </si>
  <si>
    <t>Rubus arcticus var. pentaphylloides</t>
  </si>
  <si>
    <t>Rubus arcticus var. stellatus</t>
  </si>
  <si>
    <t>Rubus ferrofluvius</t>
  </si>
  <si>
    <t>Rubus franciscanus</t>
  </si>
  <si>
    <t>Rubus parviflorus ssp. velutinus</t>
  </si>
  <si>
    <t>Rubus spectabilis var. menziesii</t>
  </si>
  <si>
    <t>Rubus stellatus</t>
  </si>
  <si>
    <t>Rudbeckia ampla</t>
  </si>
  <si>
    <t>Rudbeckia beadlei</t>
  </si>
  <si>
    <t>Rudbeckia divergens</t>
  </si>
  <si>
    <t>Rudbeckia floridana</t>
  </si>
  <si>
    <t>Rudbeckia floridana var. angustifolia</t>
  </si>
  <si>
    <t>Rudbeckia laciniata ssp. ampla</t>
  </si>
  <si>
    <t>Rudbeckia palustris</t>
  </si>
  <si>
    <t>Rudbeckia pinnatiloba</t>
  </si>
  <si>
    <t>Rudbeckia rupestris</t>
  </si>
  <si>
    <t>Rudbeckia triloba var. beadlei</t>
  </si>
  <si>
    <t>Rumex acetosella ssp. pyrenaicus</t>
  </si>
  <si>
    <t>Rumex acetosella var. pyrenaicus</t>
  </si>
  <si>
    <t>Rumex fauriei</t>
  </si>
  <si>
    <t>Rumex X crispobtusifolius</t>
  </si>
  <si>
    <t>Sabatia foliosa</t>
  </si>
  <si>
    <t>Sabatia harperi</t>
  </si>
  <si>
    <t>Sabatia obtusata</t>
  </si>
  <si>
    <t>Sabina silicicola</t>
  </si>
  <si>
    <t>Sagina crassicaulis</t>
  </si>
  <si>
    <t>Sagina occidentalis</t>
  </si>
  <si>
    <t>Salix X blanda</t>
  </si>
  <si>
    <t>Salix X chrysocoma</t>
  </si>
  <si>
    <t>Salix X sepulcralis var. chrysocoma</t>
  </si>
  <si>
    <t>Salix X subsericea</t>
  </si>
  <si>
    <t>Sambucus caerulea</t>
  </si>
  <si>
    <t>Sambucus caerulea var. neomexicana</t>
  </si>
  <si>
    <t>Sambucus caerulea var. velutina</t>
  </si>
  <si>
    <t>Sambucus glauca</t>
  </si>
  <si>
    <t>Sambucus melanocarpa</t>
  </si>
  <si>
    <t>Sambucus mexicana ssp. caerulea</t>
  </si>
  <si>
    <t>Sambucus mexicana var. caerulea</t>
  </si>
  <si>
    <t>Sambucus neomexicana</t>
  </si>
  <si>
    <t>Sambucus neomexicana var. vestita</t>
  </si>
  <si>
    <t>Sambucus velutina</t>
  </si>
  <si>
    <t>Saxifraga aizoon</t>
  </si>
  <si>
    <t>Sceptridium silaifolium</t>
  </si>
  <si>
    <t>Schenkia spicata</t>
  </si>
  <si>
    <t>Schizachyrium neomexicanum</t>
  </si>
  <si>
    <t>Schizachyrium stoloniferum</t>
  </si>
  <si>
    <t>Schizachyrium stoloniferum var. wolfei</t>
  </si>
  <si>
    <t>Schmaltzia anisophylla</t>
  </si>
  <si>
    <t>Schmaltzia racemulosa</t>
  </si>
  <si>
    <t>Schmaltzia trilobata</t>
  </si>
  <si>
    <t>Schmaltzia trilobata var. anisophylla</t>
  </si>
  <si>
    <t>Schoenoplectus purshianus var. williamsii</t>
  </si>
  <si>
    <t>Schoenoplectus rubiginosus</t>
  </si>
  <si>
    <t>Schoenoplectus smithii var. levisetus</t>
  </si>
  <si>
    <t>Schoenoplectus smithii var. setosus</t>
  </si>
  <si>
    <t>Schoenoplectus X scheuchzeri</t>
  </si>
  <si>
    <t>Scirpus acutus var. occidentalis</t>
  </si>
  <si>
    <t>Scirpus americanus var. monophyllus</t>
  </si>
  <si>
    <t>Scirpus monophyllus</t>
  </si>
  <si>
    <t>Scirpus occidentalis</t>
  </si>
  <si>
    <t>Scirpus pungens ssp. monophyllus</t>
  </si>
  <si>
    <t>Scirpus rubiginosus</t>
  </si>
  <si>
    <t>Scirpus X kuekenthalianus</t>
  </si>
  <si>
    <t>Scorzoneroides autumnalis ssp. pratensis</t>
  </si>
  <si>
    <t>Scutellaria cuthbertii</t>
  </si>
  <si>
    <t>Scutellaria ovata var. pseudoarguta</t>
  </si>
  <si>
    <t>Scutellaria ovata var. rugosa</t>
  </si>
  <si>
    <t>Sedum alaskanum</t>
  </si>
  <si>
    <t>Sedum integrifolium</t>
  </si>
  <si>
    <t>Sedum integrifolium ssp. neomexicanum</t>
  </si>
  <si>
    <t>Sedum integrifolium ssp. procerum</t>
  </si>
  <si>
    <t>Sedum roseum ssp. integrifolium</t>
  </si>
  <si>
    <t>Sedum roseum var. alaskanum</t>
  </si>
  <si>
    <t>Sedum roseum var. frigidum</t>
  </si>
  <si>
    <t>Sedum roseum var. integrifolium</t>
  </si>
  <si>
    <t>Senecio ambrosioides</t>
  </si>
  <si>
    <t>Senecio cacalioides</t>
  </si>
  <si>
    <t>Senecio columbianus</t>
  </si>
  <si>
    <t>Senecio eremophilus ssp. kingii</t>
  </si>
  <si>
    <t>Senecio exaltatus</t>
  </si>
  <si>
    <t>Senecio flavulus</t>
  </si>
  <si>
    <t>Senecio hookeri</t>
  </si>
  <si>
    <t>Senecio integerrimus var. vaseyi</t>
  </si>
  <si>
    <t>Senecio kingii</t>
  </si>
  <si>
    <t>Senecio lugens var. exaltatus</t>
  </si>
  <si>
    <t>Senecio lugens var. ochroleucus</t>
  </si>
  <si>
    <t>Senecio pauciflorus var. jucundulus</t>
  </si>
  <si>
    <t>Senecio pseudaureus</t>
  </si>
  <si>
    <t>Senecio pseudaureus ssp. flavulus</t>
  </si>
  <si>
    <t>Senecio pseudaureus var. flavulus</t>
  </si>
  <si>
    <t>Senecio scribneri</t>
  </si>
  <si>
    <t>Senecio vaseyi</t>
  </si>
  <si>
    <t>Sesbania emerus</t>
  </si>
  <si>
    <t>Sesuvium sessile</t>
  </si>
  <si>
    <t>Setaria glauca var. pallidifusca</t>
  </si>
  <si>
    <t>Setaria pallidifusca</t>
  </si>
  <si>
    <t>Sidalcea eximia</t>
  </si>
  <si>
    <t>Sidalcea oregana var. nevadensis</t>
  </si>
  <si>
    <t>Sidalcea oregana var. spicata</t>
  </si>
  <si>
    <t>Sidalcea setosa</t>
  </si>
  <si>
    <t>Sidalcea setosa ssp. querceta</t>
  </si>
  <si>
    <t>Sidalcea spicata</t>
  </si>
  <si>
    <t>Sidalcea spicata var. tonsa</t>
  </si>
  <si>
    <t>Sidalcea spicata var. valida</t>
  </si>
  <si>
    <t>Sidalcea valida</t>
  </si>
  <si>
    <t>Sieversia campanulata</t>
  </si>
  <si>
    <t>Sieversia canescens</t>
  </si>
  <si>
    <t>Sieversia ciliata</t>
  </si>
  <si>
    <t>Silene acaulis ssp. subacaulescens</t>
  </si>
  <si>
    <t>Silphium connatum</t>
  </si>
  <si>
    <t>Silphium perfoliatum ssp. connatum</t>
  </si>
  <si>
    <t>Silphium scabrum</t>
  </si>
  <si>
    <t>Sisyrinchium tracyi</t>
  </si>
  <si>
    <t>Smilacina amplexicaulis</t>
  </si>
  <si>
    <t>Smilacina amplexicaulis var. glabra</t>
  </si>
  <si>
    <t>Smilacina amplexicaulis var. jenkinsii</t>
  </si>
  <si>
    <t>Smilacina amplexicaulis var. ovata</t>
  </si>
  <si>
    <t>Smilacina racemosa var. amplexicaulis</t>
  </si>
  <si>
    <t>Smilacina racemosa var. brachystyla</t>
  </si>
  <si>
    <t>Smilacina racemosa var. glabra</t>
  </si>
  <si>
    <t>Smilacina racemosa var. jenkinsii</t>
  </si>
  <si>
    <t>Solanum floridanum</t>
  </si>
  <si>
    <t>Solanum godfreyi</t>
  </si>
  <si>
    <t>Solidago arguta ssp. caroliniana</t>
  </si>
  <si>
    <t>Solidago arguta ssp. pseudoyadkinensis</t>
  </si>
  <si>
    <t>Solidago arguta var. strigosa</t>
  </si>
  <si>
    <t>Solidago bellidifolia</t>
  </si>
  <si>
    <t>Solidago boottii var. caroliniana</t>
  </si>
  <si>
    <t>Solidago canadensis var. lepida</t>
  </si>
  <si>
    <t>Solidago canadensis var. subserrata</t>
  </si>
  <si>
    <t>Solidago chlorolepis</t>
  </si>
  <si>
    <t>Solidago decumbens</t>
  </si>
  <si>
    <t>Solidago decumbens var. oreophila</t>
  </si>
  <si>
    <t>Solidago glutinosa var. chlorolepis</t>
  </si>
  <si>
    <t>Solidago glutinosa var. nana</t>
  </si>
  <si>
    <t>Solidago lepida var. molina</t>
  </si>
  <si>
    <t>Solidago oreophila</t>
  </si>
  <si>
    <t>Solidago pulverulenta</t>
  </si>
  <si>
    <t>Solidago rugosa var. villosa</t>
  </si>
  <si>
    <t>Solidago simulans</t>
  </si>
  <si>
    <t>Solidago spathulata var. nana</t>
  </si>
  <si>
    <t>Solidago strigosa</t>
  </si>
  <si>
    <t>Solidago victorinii</t>
  </si>
  <si>
    <t>Solidago X hirtipes</t>
  </si>
  <si>
    <t>Solidago X leiophallax</t>
  </si>
  <si>
    <t>Solidago X lutescens</t>
  </si>
  <si>
    <t>Solidago yadkinensis</t>
  </si>
  <si>
    <t>Sophia hartwegiana</t>
  </si>
  <si>
    <t>Sophia procera</t>
  </si>
  <si>
    <t>Sorghum arundinaceum</t>
  </si>
  <si>
    <t>Sorghum bicolor ssp. arundinaceum</t>
  </si>
  <si>
    <t>Sorghum bicolor var. aethiopicum</t>
  </si>
  <si>
    <t>Sorghum bicolor var. virgatum</t>
  </si>
  <si>
    <t>Sorghum lanceolatum</t>
  </si>
  <si>
    <t>Sorghum verticilliflorum</t>
  </si>
  <si>
    <t>Sorghum virgatum</t>
  </si>
  <si>
    <t>Spartina maritima</t>
  </si>
  <si>
    <t>Spartina stricta</t>
  </si>
  <si>
    <t>Spiranthes parksii</t>
  </si>
  <si>
    <t>Spiranthes X intermedia</t>
  </si>
  <si>
    <t>Spiranthes X steigeri</t>
  </si>
  <si>
    <t>Sporobolus africanus</t>
  </si>
  <si>
    <t>Sporobolus fertilis</t>
  </si>
  <si>
    <t>Sporobolus jacquemontii</t>
  </si>
  <si>
    <t>Sporobolus pyramidalis</t>
  </si>
  <si>
    <t>Sporobolus tharpii</t>
  </si>
  <si>
    <t>Statice interior</t>
  </si>
  <si>
    <t>Stellaria arenicola</t>
  </si>
  <si>
    <t>Stellaria bongardiana</t>
  </si>
  <si>
    <t>Stellaria borealis ssp. bongardiana</t>
  </si>
  <si>
    <t>Stellaria borealis var. bongardiana</t>
  </si>
  <si>
    <t>Stellaria borealis var. sitchana</t>
  </si>
  <si>
    <t>Stellaria brachypetala var. bongardiana</t>
  </si>
  <si>
    <t>Stellaria calycantha var. bongardiana</t>
  </si>
  <si>
    <t>Stellaria calycantha var. sitchana</t>
  </si>
  <si>
    <t>Stellaria ciliatosepala</t>
  </si>
  <si>
    <t>Stellaria crassifolia var. eriocalycina</t>
  </si>
  <si>
    <t>Stellaria crassifolia var. linearis</t>
  </si>
  <si>
    <t>Stellaria crassipes</t>
  </si>
  <si>
    <t>Stellaria edwardsii var. crassipes</t>
  </si>
  <si>
    <t>Stellaria longifolia var. eciliata</t>
  </si>
  <si>
    <t>Stellaria longipes var. arenicola</t>
  </si>
  <si>
    <t>Stellaria sitchana</t>
  </si>
  <si>
    <t>Stellaria sitchana var. bongardiana</t>
  </si>
  <si>
    <t>Stemodia multifida</t>
  </si>
  <si>
    <t>Stenanthium gramineum var. micranthum</t>
  </si>
  <si>
    <t>Streptopus amplexifolius ssp. papillatus</t>
  </si>
  <si>
    <t>Streptopus amplexifolius var. chalazatus</t>
  </si>
  <si>
    <t>Streptopus amplexifolius var. papillatus</t>
  </si>
  <si>
    <t>Streptopus curvipes</t>
  </si>
  <si>
    <t>Streptopus fassettii</t>
  </si>
  <si>
    <t>Streptopus longipes</t>
  </si>
  <si>
    <t>Streptopus roseus ssp. curvipes</t>
  </si>
  <si>
    <t>Streptopus roseus var. curvipes</t>
  </si>
  <si>
    <t>Strophostyles helvola var. missouriensis</t>
  </si>
  <si>
    <t>Stuckenia filiformis ssp. borealis</t>
  </si>
  <si>
    <t>Swida racemosa</t>
  </si>
  <si>
    <t>Symphyotrichum bracei</t>
  </si>
  <si>
    <t>Symphyotrichum crenifolium</t>
  </si>
  <si>
    <t>Tamarix ramosissima</t>
  </si>
  <si>
    <t>Taxodium mucronatum</t>
  </si>
  <si>
    <t>Taxus canadensis var. adpressa</t>
  </si>
  <si>
    <t>Taxus canadensis var. minor</t>
  </si>
  <si>
    <t>Teucrium canadense var. nashii</t>
  </si>
  <si>
    <t>Teucrium nashii</t>
  </si>
  <si>
    <t>Tiarella wherryi</t>
  </si>
  <si>
    <t>Tilia australis</t>
  </si>
  <si>
    <t>Tilia caroliniana</t>
  </si>
  <si>
    <t>Tilia caroliniana var. rhoophila</t>
  </si>
  <si>
    <t>Tilia floridana</t>
  </si>
  <si>
    <t>Tilia floridana var. hypoleuca</t>
  </si>
  <si>
    <t>Tilia floridana var. oblongifolia</t>
  </si>
  <si>
    <t>Tilia georgiana</t>
  </si>
  <si>
    <t>Tilia leptophylla</t>
  </si>
  <si>
    <t>Tilia leucocarpa</t>
  </si>
  <si>
    <t>Tilia leucocarpa var. brevipedunculata</t>
  </si>
  <si>
    <t>Tilia littoralis</t>
  </si>
  <si>
    <t>Tilia porracea</t>
  </si>
  <si>
    <t>Tilia pubescens</t>
  </si>
  <si>
    <t>Tilia X vulgaris</t>
  </si>
  <si>
    <t>Tolmachevia integrifolia</t>
  </si>
  <si>
    <t>Torreyochloa californica</t>
  </si>
  <si>
    <t>Torreyochloa pauciflora</t>
  </si>
  <si>
    <t>Torreyochloa pauciflora var. holmii</t>
  </si>
  <si>
    <t>Torreyochloa pauciflora var. microtheca</t>
  </si>
  <si>
    <t>Toxicodendron radicans var. divaricatum</t>
  </si>
  <si>
    <t>Toxicodendron radicans var. eximium</t>
  </si>
  <si>
    <t>Toxicodendron radicans var. pubens</t>
  </si>
  <si>
    <t>Toxicodendron radicans var. verrucosum</t>
  </si>
  <si>
    <t>Tradescantia occidentalis var. melanthera</t>
  </si>
  <si>
    <t>Tradescantia scopulorum</t>
  </si>
  <si>
    <t>Trifolium amplectens</t>
  </si>
  <si>
    <t>Trifolium amplectens var. truncatum</t>
  </si>
  <si>
    <t>Trifolium depauperatum var. truncatum</t>
  </si>
  <si>
    <t>Trifolium stenophyllum</t>
  </si>
  <si>
    <t>Trifolium truncatum</t>
  </si>
  <si>
    <t>Triglochin concinna var. debilis</t>
  </si>
  <si>
    <t>Triglochin debilis</t>
  </si>
  <si>
    <t>Trimorpha acris var. kamtschatica</t>
  </si>
  <si>
    <t>Tripolium frondosum</t>
  </si>
  <si>
    <t>Trollius albiflorus</t>
  </si>
  <si>
    <t>Trollius laxus var. albiflorus</t>
  </si>
  <si>
    <t>Troximon glaucum var. dasycephalum</t>
  </si>
  <si>
    <t>Truellum arifolium</t>
  </si>
  <si>
    <t>Urtica breweri</t>
  </si>
  <si>
    <t>Urtica dioica var. holosericea</t>
  </si>
  <si>
    <t>Urtica dioica var. occidentalis</t>
  </si>
  <si>
    <t>Urtica gracilis ssp. holosericea</t>
  </si>
  <si>
    <t>Urtica gracilis var. greenei</t>
  </si>
  <si>
    <t>Urtica gracilis var. holosericea</t>
  </si>
  <si>
    <t>Urtica holosericea</t>
  </si>
  <si>
    <t>Urtica trachycarpa</t>
  </si>
  <si>
    <t>Vaccinium geminiflorum</t>
  </si>
  <si>
    <t>Vaccinium microcarpum</t>
  </si>
  <si>
    <t>Vagnera amplexicaulis</t>
  </si>
  <si>
    <t>Vagnera amplexicaulis var. glabra</t>
  </si>
  <si>
    <t>Vahlodea latifolia ssp. paramushirensis</t>
  </si>
  <si>
    <t>Verbena X hybrida</t>
  </si>
  <si>
    <t>Verbena X oklahomensis</t>
  </si>
  <si>
    <t>Verbena X paniculatistricta</t>
  </si>
  <si>
    <t>Vernonia gigantea ssp. ovalifolia</t>
  </si>
  <si>
    <t>Vernonia ovalifolia</t>
  </si>
  <si>
    <t>Veronica beccabunga var. americana</t>
  </si>
  <si>
    <t>Veronica serpyllifolia var. decipiens</t>
  </si>
  <si>
    <t>Veronica stelleri</t>
  </si>
  <si>
    <t>Veronica X lackschewitzii</t>
  </si>
  <si>
    <t>Vesicaria nuttallii</t>
  </si>
  <si>
    <t>Vesicaria repanda</t>
  </si>
  <si>
    <t>Viburnum X vetteri</t>
  </si>
  <si>
    <t>Vicia americana var. lathyroides</t>
  </si>
  <si>
    <t>Viola adunca ssp. oxyceras</t>
  </si>
  <si>
    <t>Viola adunca var. oxyceras</t>
  </si>
  <si>
    <t>Viola eriocarpa</t>
  </si>
  <si>
    <t>Viola eriocarpa var. leiocarpa</t>
  </si>
  <si>
    <t>Viola lanceolata var. vittata</t>
  </si>
  <si>
    <t>Viola occidentalis</t>
  </si>
  <si>
    <t>Viola oxyceras</t>
  </si>
  <si>
    <t>Viola palustris var. brevipes</t>
  </si>
  <si>
    <t>Viola pensylvanica var. leiocarpa</t>
  </si>
  <si>
    <t>Viola primulifolia ssp. occidentalis</t>
  </si>
  <si>
    <t>Viola pubescens var. leiocarpa</t>
  </si>
  <si>
    <t>Viola scopulorum</t>
  </si>
  <si>
    <t>Viola vittata</t>
  </si>
  <si>
    <t>Viola X abundans</t>
  </si>
  <si>
    <t>Viola X cestrica</t>
  </si>
  <si>
    <t>Viola X erratica</t>
  </si>
  <si>
    <t>Viola X fernaldii</t>
  </si>
  <si>
    <t>Viola X festata</t>
  </si>
  <si>
    <t>Viola X greenei</t>
  </si>
  <si>
    <t>Viola X lavandulacea</t>
  </si>
  <si>
    <t>Viola X montivaga</t>
  </si>
  <si>
    <t>Viola X parca</t>
  </si>
  <si>
    <t>Viola X peckiana</t>
  </si>
  <si>
    <t>Viola X subsinuata</t>
  </si>
  <si>
    <t>Virgulus X amethystinus</t>
  </si>
  <si>
    <t>Vitis austrina</t>
  </si>
  <si>
    <t>Vitis berlandieri</t>
  </si>
  <si>
    <t>Vitis berlandieri var. tomentosa</t>
  </si>
  <si>
    <t>Vitis cordifolia var. helleri</t>
  </si>
  <si>
    <t>Vitis helleri</t>
  </si>
  <si>
    <t>Vitis lincecumii</t>
  </si>
  <si>
    <t>Vitis sola</t>
  </si>
  <si>
    <t>Vitis X slavinii</t>
  </si>
  <si>
    <t>X Agrohordeum macounii</t>
  </si>
  <si>
    <t>X Agrohordeum macounii var. valencianum</t>
  </si>
  <si>
    <t>X Asplenosorus pinnatifidus</t>
  </si>
  <si>
    <t>X Elytesion macounii</t>
  </si>
  <si>
    <t>Xolisma foliosiflora</t>
  </si>
  <si>
    <t>Xolisma ligustrina var. foliosiflora</t>
  </si>
  <si>
    <t>Xyris bayardii</t>
  </si>
  <si>
    <t>Xyris bracteicaulis</t>
  </si>
  <si>
    <t>Xyris curtissii</t>
  </si>
  <si>
    <t>Xyris neglecta</t>
  </si>
  <si>
    <t>Xyris papillosa</t>
  </si>
  <si>
    <t>OHIO NCGL</t>
  </si>
  <si>
    <t>OHIO NCNE</t>
  </si>
  <si>
    <t>Checks if there is Prominent or Distinct redox in that line.</t>
  </si>
  <si>
    <t>Adds percentages of lines that qualify as Prominent or Distinct but are insufficient %.</t>
  </si>
  <si>
    <t>Checks below this line in the same layer to see if there is Prominent or Distinct redox in that soil layer.</t>
  </si>
  <si>
    <t>Checks if there is a qualifying prominent or distinct redox in the same row and then checks if the redox is high enough %.  Else, it looks down the same soil layer (same start depth) and determines if there is a TRUE in the same layer.</t>
  </si>
  <si>
    <t>Adds percentages of lines that qualify as depletions but are insufficient %.</t>
  </si>
  <si>
    <t>Checks if there are qualifying depletions in that line.</t>
  </si>
  <si>
    <t>Checks below this line in the same layer to see if there are qualifying depletions in that soil layer.</t>
  </si>
  <si>
    <t>Checks for layers not qualifying for DX above depleted matrix for loamy/clayey and sands value &lt;=3, chroma &lt;=1.  Returns TRUE for qualifying loamy/clayey, SAND for sands, FALSE if any layer does not meet requirements, and 0 for layers that qualify in either DV or DX.</t>
  </si>
  <si>
    <t>Checks for qualifying sand in layer above, then checks if current layer is sand and has at least 5% value &lt;=3 chroma&lt;=1 and &gt;=4 and chroma &lt;=1.</t>
  </si>
  <si>
    <t>Dark Soil</t>
  </si>
  <si>
    <t xml:space="preserve">Redox Feature Type </t>
  </si>
  <si>
    <t>Dark Surface (S7) &amp; Loamy Mucky Mineral (F1)</t>
  </si>
  <si>
    <t>CN18 checks for TRUE in CR, then checks for Bedrock in cell G35 to discount Folists, then checks for total of CP &gt;= 16</t>
  </si>
  <si>
    <t>Checks DE if any qualifying sandy texture layers are above the current layer</t>
  </si>
  <si>
    <t>Checks DF if any qualifying layers are above the current layer</t>
  </si>
  <si>
    <t>Returns TRUE if a layer does not qualify in either DE or DF once indicator has started</t>
  </si>
  <si>
    <t>Running total of previous column that matches conditions in GL</t>
  </si>
  <si>
    <t>CS18 checks if any CV (mineral soil below qualifying organic thickness) is TRUE</t>
  </si>
  <si>
    <t>CW18 checks for TRUE in DB, then checks if any CZ (mineral soil below qualifying organic thickness) is TRUE.</t>
  </si>
  <si>
    <t>DD18 checks if there are any non-qualifying layers (DJ).  Then checks if there are no TRUES in DE, but there is a sand layer, total layers &gt;=3 (several), and dominant thickness of qualifying layers is less than 1 inch.  Finally checks if there is a qualifying layer in DE and total layers &gt;=3, and dominant thickness of qualifying layers is less than 1 inch.</t>
  </si>
  <si>
    <t>Totals for TRUE DE and DF</t>
  </si>
  <si>
    <t>Total for SAND in DE</t>
  </si>
  <si>
    <t>DL18 checks for TRUE in DP, then checks for total of DN to meet conditions</t>
  </si>
  <si>
    <t>ED18 checks for qualifying thickness.</t>
  </si>
  <si>
    <t>EG18 checks for TRUE in EK, then checks for qualifying thickness.</t>
  </si>
  <si>
    <t>EL18 checks for TRUE in EQ, then checks if any EO (sand below qualifying peat or mucky peat thickness) is TRUE</t>
  </si>
  <si>
    <t>ER18 checks for TRUE in EU, then checks for TRUE in ES.</t>
  </si>
  <si>
    <t>EV18 checks for TRUE in EZ, then checks for minimum total thickness.</t>
  </si>
  <si>
    <t xml:space="preserve">EW18 checks for TRUE in EZ, then for there is a possible combinations of indicators if EV18 is blank </t>
  </si>
  <si>
    <t>FA18 checks if there is a TRUE in FB.</t>
  </si>
  <si>
    <t>DW35 checks if Dark Surface conditions exist without thickness, then checks if both indicators have started, and then checks if the combination thickness meets the conditions.</t>
  </si>
  <si>
    <t>FT35 checks if both indicators have started and then checks if the combination thickness meets the conditions.</t>
  </si>
  <si>
    <t>Anticlea</t>
  </si>
  <si>
    <t>Armeria</t>
  </si>
  <si>
    <t>Bistorta</t>
  </si>
  <si>
    <t xml:space="preserve"> bistort</t>
  </si>
  <si>
    <t>Boechera</t>
  </si>
  <si>
    <t>Botrypus</t>
  </si>
  <si>
    <t>Calyptocarpus</t>
  </si>
  <si>
    <t xml:space="preserve"> calyptocarpus</t>
  </si>
  <si>
    <t>Chamaenerion</t>
  </si>
  <si>
    <t>Coeloglossum</t>
  </si>
  <si>
    <t>Coelorachis</t>
  </si>
  <si>
    <t xml:space="preserve"> jointtail grass</t>
  </si>
  <si>
    <t>Dendrolycopodium</t>
  </si>
  <si>
    <t>Dieteria</t>
  </si>
  <si>
    <t>Dinebra</t>
  </si>
  <si>
    <t xml:space="preserve"> viper grass</t>
  </si>
  <si>
    <t>Diphasiastrum</t>
  </si>
  <si>
    <t>Drymocallis</t>
  </si>
  <si>
    <t>Graphephorum</t>
  </si>
  <si>
    <t xml:space="preserve"> false oat</t>
  </si>
  <si>
    <t>Helminthotheca</t>
  </si>
  <si>
    <t>Isotrema</t>
  </si>
  <si>
    <t>Lachnagrostis</t>
  </si>
  <si>
    <t>Nemopanthus</t>
  </si>
  <si>
    <t xml:space="preserve"> nemopanthus</t>
  </si>
  <si>
    <t>Oenanthe</t>
  </si>
  <si>
    <t xml:space="preserve"> waterdropwort</t>
  </si>
  <si>
    <t>Parathelypteris</t>
  </si>
  <si>
    <t>Persicaria</t>
  </si>
  <si>
    <t xml:space="preserve"> smartweed</t>
  </si>
  <si>
    <t>Polygaloides</t>
  </si>
  <si>
    <t>Poterium</t>
  </si>
  <si>
    <t>Pseudolycopodiella</t>
  </si>
  <si>
    <t xml:space="preserve"> false bog-clubmoss</t>
  </si>
  <si>
    <t>Sceptridium</t>
  </si>
  <si>
    <t>Tephroseris</t>
  </si>
  <si>
    <t xml:space="preserve"> groundsel</t>
  </si>
  <si>
    <t>X Elyhordeum</t>
  </si>
  <si>
    <t>Nabalus</t>
  </si>
  <si>
    <t>Cenchrus spinifex</t>
  </si>
  <si>
    <t>Chamerion angustifolium</t>
  </si>
  <si>
    <t>Conyza canadensis</t>
  </si>
  <si>
    <t>Duchesnea indica</t>
  </si>
  <si>
    <t>Ledum groenlandicum</t>
  </si>
  <si>
    <t>Leiophyllum buxifolium</t>
  </si>
  <si>
    <t>Leptochloa fusca</t>
  </si>
  <si>
    <t>Leptochloa panicea</t>
  </si>
  <si>
    <t>Neeragrostis reptans</t>
  </si>
  <si>
    <t>Oligoneuron houghtonii</t>
  </si>
  <si>
    <t>Oligoneuron ohioense</t>
  </si>
  <si>
    <t>Oligoneuron riddellii</t>
  </si>
  <si>
    <t>Polygala paucifolia</t>
  </si>
  <si>
    <t>Prenanthes alba</t>
  </si>
  <si>
    <t>Prenanthes altissima</t>
  </si>
  <si>
    <t>Prenanthes aspera</t>
  </si>
  <si>
    <t>Prenanthes crepidinea</t>
  </si>
  <si>
    <t>Prenanthes racemosa</t>
  </si>
  <si>
    <t>Rumex tomentellus</t>
  </si>
  <si>
    <t>Sanguisorba minor</t>
  </si>
  <si>
    <t>Sibbaldiopsis tridentata</t>
  </si>
  <si>
    <t>Triadenum fraseri</t>
  </si>
  <si>
    <t>Triadenum tubulosum</t>
  </si>
  <si>
    <t>Triadenum virginicum</t>
  </si>
  <si>
    <t>Trichloris crinita</t>
  </si>
  <si>
    <t>Zinnia violacea</t>
  </si>
  <si>
    <t>Name</t>
  </si>
  <si>
    <t>Acmispon</t>
  </si>
  <si>
    <t xml:space="preserve"> bird's-foot trefoil</t>
  </si>
  <si>
    <t>Acmispon americanus</t>
  </si>
  <si>
    <t xml:space="preserve"> American Deerweed</t>
  </si>
  <si>
    <t>Amelanchier intermedia</t>
  </si>
  <si>
    <t xml:space="preserve"> Intermediate Service-Berry</t>
  </si>
  <si>
    <t xml:space="preserve"> hairy rockcress</t>
  </si>
  <si>
    <t xml:space="preserve"> Holboell's rockcress</t>
  </si>
  <si>
    <t>Arctous</t>
  </si>
  <si>
    <t xml:space="preserve"> bearberry</t>
  </si>
  <si>
    <t xml:space="preserve"> Black Torpedoberry</t>
  </si>
  <si>
    <t>Aronia</t>
  </si>
  <si>
    <t xml:space="preserve"> Switch Cane</t>
  </si>
  <si>
    <t>Asclepias longifolia</t>
  </si>
  <si>
    <t xml:space="preserve"> Long-Leaf Milkweed</t>
  </si>
  <si>
    <t xml:space="preserve"> Northern Lady Fern</t>
  </si>
  <si>
    <t xml:space="preserve"> Southern Lady Fern</t>
  </si>
  <si>
    <t xml:space="preserve"> common ladyfern</t>
  </si>
  <si>
    <t>Belamcanda</t>
  </si>
  <si>
    <t xml:space="preserve"> belamcanda</t>
  </si>
  <si>
    <t xml:space="preserve"> blackberry lily</t>
  </si>
  <si>
    <t xml:space="preserve"> Heart-Leaf Paper Birch</t>
  </si>
  <si>
    <t>Boechera dentata</t>
  </si>
  <si>
    <t xml:space="preserve"> Boivin's Rockcress</t>
  </si>
  <si>
    <t>Braya</t>
  </si>
  <si>
    <t xml:space="preserve"> northern-rockcress</t>
  </si>
  <si>
    <t xml:space="preserve"> Alpine Northern-Rockcress</t>
  </si>
  <si>
    <t xml:space="preserve"> Compact Brome</t>
  </si>
  <si>
    <t xml:space="preserve"> Greater Flowering-Rush</t>
  </si>
  <si>
    <t xml:space="preserve"> marijuana</t>
  </si>
  <si>
    <t xml:space="preserve"> Bronze-Head Oval Sedge</t>
  </si>
  <si>
    <t xml:space="preserve"> Shallow Sedge</t>
  </si>
  <si>
    <t xml:space="preserve"> Red Hickory</t>
  </si>
  <si>
    <t xml:space="preserve"> coastal sandbur</t>
  </si>
  <si>
    <t xml:space="preserve"> Brown-Ray Knapweed</t>
  </si>
  <si>
    <t>Cleome</t>
  </si>
  <si>
    <t xml:space="preserve"> spiderflower</t>
  </si>
  <si>
    <t>Coleataenia</t>
  </si>
  <si>
    <t xml:space="preserve"> cut-throat grass</t>
  </si>
  <si>
    <t>Coleataenia anceps</t>
  </si>
  <si>
    <t xml:space="preserve"> Beaked Cut-Throat Grass</t>
  </si>
  <si>
    <t>Coleataenia rigidula</t>
  </si>
  <si>
    <t xml:space="preserve"> Red-Top Cut-Throat Grass</t>
  </si>
  <si>
    <t>Coptidium</t>
  </si>
  <si>
    <t xml:space="preserve"> coptidium</t>
  </si>
  <si>
    <t>Crataegus viridis</t>
  </si>
  <si>
    <t xml:space="preserve"> Green Hawthorn</t>
  </si>
  <si>
    <t>Cyrtorhyncha</t>
  </si>
  <si>
    <t xml:space="preserve"> cyrtorhyncha</t>
  </si>
  <si>
    <t>Cyrtorhyncha cymbalaria</t>
  </si>
  <si>
    <t xml:space="preserve"> hemlock rosette grass</t>
  </si>
  <si>
    <t xml:space="preserve"> Needle Viper Grass</t>
  </si>
  <si>
    <t xml:space="preserve"> Alpine Creeping-Cedar</t>
  </si>
  <si>
    <t xml:space="preserve"> Trailing Creeping-Cedar</t>
  </si>
  <si>
    <t xml:space="preserve"> Tall Woodbeauty</t>
  </si>
  <si>
    <t xml:space="preserve"> Star-Cudweed</t>
  </si>
  <si>
    <t xml:space="preserve"> Eurasian-Buttercup</t>
  </si>
  <si>
    <t xml:space="preserve"> Great Valley Gumweed</t>
  </si>
  <si>
    <t>Halesia carolina</t>
  </si>
  <si>
    <t xml:space="preserve"> Carolina Silverbell</t>
  </si>
  <si>
    <t>Helanthium</t>
  </si>
  <si>
    <t xml:space="preserve"> helanthium</t>
  </si>
  <si>
    <t>Helanthium tenellum</t>
  </si>
  <si>
    <t xml:space="preserve"> Dwarf Burhead Pygmy Swordplant</t>
  </si>
  <si>
    <t xml:space="preserve"> Jerusalem-Artichoke</t>
  </si>
  <si>
    <t xml:space="preserve"> Kankakee-Mallow</t>
  </si>
  <si>
    <t>Isoetes macrospora</t>
  </si>
  <si>
    <t xml:space="preserve"> big-spore quillwort</t>
  </si>
  <si>
    <t xml:space="preserve"> Woolly Pipevine</t>
  </si>
  <si>
    <t>Jacobaea</t>
  </si>
  <si>
    <t>Jacobaea vulgaris</t>
  </si>
  <si>
    <t xml:space="preserve"> Stinking Willie</t>
  </si>
  <si>
    <t xml:space="preserve"> seasice rush</t>
  </si>
  <si>
    <t xml:space="preserve"> Baltic Rush</t>
  </si>
  <si>
    <t xml:space="preserve"> Globe-Pod Pepperwort</t>
  </si>
  <si>
    <t xml:space="preserve"> Malabar sprangletop</t>
  </si>
  <si>
    <t xml:space="preserve"> mucronate sprangletop</t>
  </si>
  <si>
    <t xml:space="preserve"> Single-Cone Ground-Pine</t>
  </si>
  <si>
    <t>Micranthes</t>
  </si>
  <si>
    <t>Micranthes foliolosa</t>
  </si>
  <si>
    <t xml:space="preserve"> Leafy-Stem Pseudosaxifrage</t>
  </si>
  <si>
    <t xml:space="preserve"> Lettuce-Leaf Pseudosaxifrage</t>
  </si>
  <si>
    <t xml:space="preserve"> Eastern Swamp Pseudosaxifrage</t>
  </si>
  <si>
    <t xml:space="preserve"> Early Pseudosaxifrage</t>
  </si>
  <si>
    <t>Neottia</t>
  </si>
  <si>
    <t>Neottia bifolia</t>
  </si>
  <si>
    <t>Neottia convallarioides</t>
  </si>
  <si>
    <t>Neottia cordata</t>
  </si>
  <si>
    <t xml:space="preserve"> yellow pond-lily</t>
  </si>
  <si>
    <t>Nuphar X rubrodisca</t>
  </si>
  <si>
    <t>Oenothera gaura</t>
  </si>
  <si>
    <t xml:space="preserve"> Biennial Evening-Primrose</t>
  </si>
  <si>
    <t>Osmunda regalis</t>
  </si>
  <si>
    <t>Osmundastrum</t>
  </si>
  <si>
    <t xml:space="preserve"> osmundastrum</t>
  </si>
  <si>
    <t>Osmundastrum cinnamomeum</t>
  </si>
  <si>
    <t xml:space="preserve"> Small-Flower Grass-of-Parnassus</t>
  </si>
  <si>
    <t>Peritoma</t>
  </si>
  <si>
    <t xml:space="preserve"> peritoma</t>
  </si>
  <si>
    <t>Peritoma serrulata</t>
  </si>
  <si>
    <t xml:space="preserve"> Bristly Lady's-Thumb</t>
  </si>
  <si>
    <t xml:space="preserve"> Spotted Lady's-Thumb</t>
  </si>
  <si>
    <t>Phytolacca icosandra</t>
  </si>
  <si>
    <t xml:space="preserve"> Tropical Pokeweed</t>
  </si>
  <si>
    <t>Piperia dilatata</t>
  </si>
  <si>
    <t xml:space="preserve"> Harsh Popcorn-Flower</t>
  </si>
  <si>
    <t>Planodes</t>
  </si>
  <si>
    <t>Planodes virginicum</t>
  </si>
  <si>
    <t xml:space="preserve"> Virginia Winged Rockcress</t>
  </si>
  <si>
    <t>Platanthera rotundifolia</t>
  </si>
  <si>
    <t xml:space="preserve"> Inland Blue Grass</t>
  </si>
  <si>
    <t>Polygonum polystachyum</t>
  </si>
  <si>
    <t xml:space="preserve"> Little Aguja Pondweed</t>
  </si>
  <si>
    <t xml:space="preserve"> Broad-Leaf Pondweed</t>
  </si>
  <si>
    <t xml:space="preserve"> Silverweed</t>
  </si>
  <si>
    <t xml:space="preserve"> Soft Cinquefoil</t>
  </si>
  <si>
    <t>Potentilla supina</t>
  </si>
  <si>
    <t xml:space="preserve"> rough rattlesnakeroot</t>
  </si>
  <si>
    <t xml:space="preserve"> ram's horn</t>
  </si>
  <si>
    <t xml:space="preserve"> Carolina False Clubmoss</t>
  </si>
  <si>
    <t xml:space="preserve"> Short-Beak Water-Crowfoot</t>
  </si>
  <si>
    <t>Reynoutria</t>
  </si>
  <si>
    <t xml:space="preserve"> reynoutria</t>
  </si>
  <si>
    <t xml:space="preserve"> Japanese-Knotweed</t>
  </si>
  <si>
    <t xml:space="preserve"> Giant-Knotweed</t>
  </si>
  <si>
    <t>Rorippa dubia</t>
  </si>
  <si>
    <t>Rubus dalibarda</t>
  </si>
  <si>
    <t>Rumex maritimus</t>
  </si>
  <si>
    <t xml:space="preserve"> Sea Saltwort</t>
  </si>
  <si>
    <t xml:space="preserve"> crack willow</t>
  </si>
  <si>
    <t>Salix X fragilis</t>
  </si>
  <si>
    <t xml:space="preserve"> Tall False Rye Grass</t>
  </si>
  <si>
    <t xml:space="preserve"> Meadow False Rye Grass</t>
  </si>
  <si>
    <t>Schenkia</t>
  </si>
  <si>
    <t xml:space="preserve"> Mediterranean Schenkia</t>
  </si>
  <si>
    <t>Scilla luciliae</t>
  </si>
  <si>
    <t xml:space="preserve"> Boissier's Glory-of-the-Snow</t>
  </si>
  <si>
    <t>Scorzoneroides</t>
  </si>
  <si>
    <t xml:space="preserve"> hawkbits</t>
  </si>
  <si>
    <t>Scorzoneroides autumnalis</t>
  </si>
  <si>
    <t>Senecio suaveolens</t>
  </si>
  <si>
    <t>Setaria X ambigua</t>
  </si>
  <si>
    <t xml:space="preserve"> Oregon Checkerbloom</t>
  </si>
  <si>
    <t xml:space="preserve"> West Indian nightshade</t>
  </si>
  <si>
    <t xml:space="preserve"> Houghton's Goldenrod</t>
  </si>
  <si>
    <t xml:space="preserve"> Ohio Goldenrod</t>
  </si>
  <si>
    <t xml:space="preserve"> Riddell's Goldenrod</t>
  </si>
  <si>
    <t xml:space="preserve"> simplestem bur-reed</t>
  </si>
  <si>
    <t xml:space="preserve"> Interrupted Club-Moss</t>
  </si>
  <si>
    <t xml:space="preserve"> Broad-Leaf Meadowsweet</t>
  </si>
  <si>
    <t xml:space="preserve"> common duckmeat</t>
  </si>
  <si>
    <t xml:space="preserve"> French marigold</t>
  </si>
  <si>
    <t xml:space="preserve"> Eastern Poison Ivy</t>
  </si>
  <si>
    <t xml:space="preserve"> Western Poison Ivy</t>
  </si>
  <si>
    <t xml:space="preserve"> Nodding Trillium</t>
  </si>
  <si>
    <t xml:space="preserve"> Painted Trillium</t>
  </si>
  <si>
    <t xml:space="preserve"> threebirds</t>
  </si>
  <si>
    <t>Triphora trianthophoros</t>
  </si>
  <si>
    <t xml:space="preserve"> Smooth Arrow-Wood</t>
  </si>
  <si>
    <t xml:space="preserve"> dwarf marsh violet</t>
  </si>
  <si>
    <t xml:space="preserve"> Primroseleaf Violet</t>
  </si>
  <si>
    <t xml:space="preserve"> Early Blue Violet</t>
  </si>
  <si>
    <t>Vitis X labruscana</t>
  </si>
  <si>
    <t>Zinnia</t>
  </si>
  <si>
    <t xml:space="preserve"> zinnia</t>
  </si>
  <si>
    <t xml:space="preserve"> elegant zinnia</t>
  </si>
  <si>
    <t>Acer negundo var. arizonicum</t>
  </si>
  <si>
    <t>Acer negundo var. californicum</t>
  </si>
  <si>
    <t>Acer negundo var. interius</t>
  </si>
  <si>
    <t>Acer negundo var. negundo</t>
  </si>
  <si>
    <t>Acer negundo var. texanum</t>
  </si>
  <si>
    <t>Acer negundo var. violaceum</t>
  </si>
  <si>
    <t>Acer rubrum var. drummondii</t>
  </si>
  <si>
    <t>Acer rubrum var. rubrum</t>
  </si>
  <si>
    <t>Acer rubrum var. trilobum</t>
  </si>
  <si>
    <t>Acer saccharum var. saccharum</t>
  </si>
  <si>
    <t>Acer saccharum var. schneckii</t>
  </si>
  <si>
    <t>Acerates delticola</t>
  </si>
  <si>
    <t>Acerates floridana</t>
  </si>
  <si>
    <t>Acerates longifolia</t>
  </si>
  <si>
    <t>Acmispon americanus var. americanus</t>
  </si>
  <si>
    <t>Acmispon americanus var. helleri</t>
  </si>
  <si>
    <t>Actaea rubra ssp. arguta</t>
  </si>
  <si>
    <t>Actaea rubra ssp. rubra</t>
  </si>
  <si>
    <t>Aesculus glabra var. arguta</t>
  </si>
  <si>
    <t>Aesculus glabra var. glabra</t>
  </si>
  <si>
    <t>Agalinis maritima var. grandiflora</t>
  </si>
  <si>
    <t>Agalinis maritima var. maritima</t>
  </si>
  <si>
    <t>Agalinis paupercula var. borealis</t>
  </si>
  <si>
    <t>Agalinis paupercula var. paupercula</t>
  </si>
  <si>
    <t>Agalinis tenuifolia var. leucanthera</t>
  </si>
  <si>
    <t>Agalinis tenuifolia var. macrophylla</t>
  </si>
  <si>
    <t>Agalinis tenuifolia var. parviflora</t>
  </si>
  <si>
    <t>Agalinis tenuifolia var. polyphylla</t>
  </si>
  <si>
    <t>Agalinis tenuifolia var. tenuifolia</t>
  </si>
  <si>
    <t>Ageratina altissima var. altissima</t>
  </si>
  <si>
    <t>Ageratina altissima var. roanensis</t>
  </si>
  <si>
    <t>Agoseris glauca var. dasycephala</t>
  </si>
  <si>
    <t>Agoseris glauca var. glauca</t>
  </si>
  <si>
    <t>Agropyron alaskanum</t>
  </si>
  <si>
    <t>Agropyron boreale ssp. alaskanum</t>
  </si>
  <si>
    <t>Agropyron boreale ssp. hyperarcticum</t>
  </si>
  <si>
    <t>Agropyron boreale var. alaskanum</t>
  </si>
  <si>
    <t>Agropyron latiglume var. pilosiglume</t>
  </si>
  <si>
    <t>Agropyron violaceum var. hyperarcticum</t>
  </si>
  <si>
    <t>Aira caryophyllea var. caryophyllea</t>
  </si>
  <si>
    <t>Aira caryophyllea var. cupaniana</t>
  </si>
  <si>
    <t>Alisma plantago-aquatica var. michaletii</t>
  </si>
  <si>
    <t>Allium canadense ssp. lavendulare</t>
  </si>
  <si>
    <t>Allium canadense var. canadense</t>
  </si>
  <si>
    <t>Allium canadense var. ecristatum</t>
  </si>
  <si>
    <t>Allium canadense var. fraseri</t>
  </si>
  <si>
    <t>Allium canadense var. hyacinthoides</t>
  </si>
  <si>
    <t>Allium canadense var. lavendulare</t>
  </si>
  <si>
    <t>Allium canadense var. mobilense</t>
  </si>
  <si>
    <t>Allium eulae</t>
  </si>
  <si>
    <t>Allium fraseri var. eulae</t>
  </si>
  <si>
    <t>Allium lavendulare</t>
  </si>
  <si>
    <t>Allium lavendulare ssp. fraseri</t>
  </si>
  <si>
    <t>Allium lavendulare var. fraseri</t>
  </si>
  <si>
    <t>Allium pseudofraseri</t>
  </si>
  <si>
    <t>Allium texanum</t>
  </si>
  <si>
    <t>Allium tricoccum var. tricoccum</t>
  </si>
  <si>
    <t>Allium vineale ssp. compactum</t>
  </si>
  <si>
    <t>Allium vineale ssp. vineale</t>
  </si>
  <si>
    <t>Alnus incana ssp. rugosa</t>
  </si>
  <si>
    <t>Alnus incana ssp. tenuifolia</t>
  </si>
  <si>
    <t>Alnus viridis ssp. crispa</t>
  </si>
  <si>
    <t>Alnus viridis ssp. fruticosa</t>
  </si>
  <si>
    <t>Alnus viridis ssp. sinuata</t>
  </si>
  <si>
    <t>Alopecurus aequalis var. aequalis</t>
  </si>
  <si>
    <t>Alopecurus aequalis var. sonomensis</t>
  </si>
  <si>
    <t>Amaranthus blitum ssp. blitum</t>
  </si>
  <si>
    <t>Amaranthus blitum ssp. emarginatus var. emarginatus</t>
  </si>
  <si>
    <t>Amaranthus blitum ssp. emarginatus var. pseudogracilis</t>
  </si>
  <si>
    <t>Amaranthus graecizans ssp. sylvestris</t>
  </si>
  <si>
    <t>Amaranthus tuberculatus var. rudis</t>
  </si>
  <si>
    <t>Amelanchier alnifolia var. alnifolia</t>
  </si>
  <si>
    <t>Amelanchier alnifolia var. humptulipensis</t>
  </si>
  <si>
    <t>Amelanchier alnifolia var. pumila</t>
  </si>
  <si>
    <t>Amelanchier alnifolia var. semiintegrifolia</t>
  </si>
  <si>
    <t>Amelanchier basalticola</t>
  </si>
  <si>
    <t>Amelanchier canadensis var. canadensis</t>
  </si>
  <si>
    <t>Amelanchier canadensis var. obovalis</t>
  </si>
  <si>
    <t>Amelanchier cuneata</t>
  </si>
  <si>
    <t>Amelanchier glabra</t>
  </si>
  <si>
    <t>Amelanchier polycarpa</t>
  </si>
  <si>
    <t>Amelanchier pumila</t>
  </si>
  <si>
    <t>Amphicarpaea bracteata var. bracteata</t>
  </si>
  <si>
    <t>Amphicarpaea bracteata var. comosa</t>
  </si>
  <si>
    <t>Amsonia tabernaemontana var. gattingeri</t>
  </si>
  <si>
    <t>Amsonia tabernaemontana var. tabernaemontana</t>
  </si>
  <si>
    <t>Andromeda polifolia var. glaucophylla</t>
  </si>
  <si>
    <t>Andromeda polifolia var. jamesiana</t>
  </si>
  <si>
    <t>Andromeda polifolia var. latifolia</t>
  </si>
  <si>
    <t>Andromeda polifolia var. polifolia</t>
  </si>
  <si>
    <t>Andropogon glomeratus var. glomeratus</t>
  </si>
  <si>
    <t>Andropogon glomeratus var. pumilus</t>
  </si>
  <si>
    <t>Andropogon glomeratus var. scabriglumis</t>
  </si>
  <si>
    <t>Andropogon virginicus var. decipiens</t>
  </si>
  <si>
    <t>Andropogon virginicus var. virginicus</t>
  </si>
  <si>
    <t>Androsace septentrionalis ssp. glandulosa</t>
  </si>
  <si>
    <t>Androsace septentrionalis ssp. puberulenta</t>
  </si>
  <si>
    <t>Androsace septentrionalis ssp. robusta</t>
  </si>
  <si>
    <t>Androsace septentrionalis ssp. subulifera</t>
  </si>
  <si>
    <t>Androsace septentrionalis ssp. subumbellata</t>
  </si>
  <si>
    <t>Anemone quinquefolia var. bifolia</t>
  </si>
  <si>
    <t>Anemone quinquefolia var. minima</t>
  </si>
  <si>
    <t>Anemone quinquefolia var. quinquefolia</t>
  </si>
  <si>
    <t>Anemone virginiana var. alba</t>
  </si>
  <si>
    <t>Anemone virginiana var. cylindroidea</t>
  </si>
  <si>
    <t>Anemone virginiana var. virginiana</t>
  </si>
  <si>
    <t>Anticlea elegans ssp. elegans</t>
  </si>
  <si>
    <t>Anticlea elegans ssp. glauca</t>
  </si>
  <si>
    <t>Anticlea glauca</t>
  </si>
  <si>
    <t>Arabidopsis lyrata ssp. kamchatica</t>
  </si>
  <si>
    <t>Arabidopsis lyrata ssp. lyrata</t>
  </si>
  <si>
    <t>Arabidopsis lyrata ssp. petraea</t>
  </si>
  <si>
    <t>Arabis arenicola var. pubescens</t>
  </si>
  <si>
    <t>Arabis boivinii</t>
  </si>
  <si>
    <t>Arabis hirsuta var. pycnocarpa</t>
  </si>
  <si>
    <t>Arabis media</t>
  </si>
  <si>
    <t>Arabis pycnocarpa var. pycnocarpa</t>
  </si>
  <si>
    <t>Aralia racemosa ssp. bicrenata</t>
  </si>
  <si>
    <t>Aralia racemosa ssp. racemosa</t>
  </si>
  <si>
    <t>Arctanthemum arcticum ssp. arcticum</t>
  </si>
  <si>
    <t>Arenaria serpyllifolia var. serpyllifolia</t>
  </si>
  <si>
    <t>Argentina egedii ssp. groenlandica</t>
  </si>
  <si>
    <t>Argentina occidentalis</t>
  </si>
  <si>
    <t>Arisaema triphyllum ssp. pusillum</t>
  </si>
  <si>
    <t>Arisaema triphyllum ssp. quinatum</t>
  </si>
  <si>
    <t>Arisaema triphyllum ssp. stewardsonii</t>
  </si>
  <si>
    <t>Aristida dichotoma var. curtissii</t>
  </si>
  <si>
    <t>Aristida dichotoma var. dichotoma</t>
  </si>
  <si>
    <t>Aristida longespica var. geniculata</t>
  </si>
  <si>
    <t>Aristida longespica var. longespica</t>
  </si>
  <si>
    <t>Aristida purpurascens var. purpurascens</t>
  </si>
  <si>
    <t>Aristida purpurascens var. tenuispica</t>
  </si>
  <si>
    <t>Aristida purpurascens var. virgata</t>
  </si>
  <si>
    <t>Armeria maritima ssp. californica</t>
  </si>
  <si>
    <t>Armeria maritima ssp. interior</t>
  </si>
  <si>
    <t>Armeria maritima ssp. sibirica</t>
  </si>
  <si>
    <t>Arnica lanceolata ssp. lanceolata</t>
  </si>
  <si>
    <t>Arnica lanceolata ssp. prima</t>
  </si>
  <si>
    <t>Arrhenatherum elatius var. bulbosum</t>
  </si>
  <si>
    <t>Arrhenatherum elatius var. elatius</t>
  </si>
  <si>
    <t>Artemisia ludoviciana ssp. albula</t>
  </si>
  <si>
    <t>Artemisia ludoviciana ssp. candicans</t>
  </si>
  <si>
    <t>Artemisia ludoviciana ssp. estesii</t>
  </si>
  <si>
    <t>Artemisia ludoviciana ssp. incompta</t>
  </si>
  <si>
    <t>Artemisia ludoviciana ssp. ludoviciana</t>
  </si>
  <si>
    <t>Artemisia ludoviciana ssp. sulcata</t>
  </si>
  <si>
    <t>Aruncus dioicus var. acuminatus</t>
  </si>
  <si>
    <t>Aruncus dioicus var. dioicus</t>
  </si>
  <si>
    <t>Aruncus dioicus var. pubescens</t>
  </si>
  <si>
    <t>Aruncus dioicus var. vulgaris</t>
  </si>
  <si>
    <t>Asclepias incarnata ssp. incarnata</t>
  </si>
  <si>
    <t>Asclepias incarnata ssp. pulchra</t>
  </si>
  <si>
    <t>Asclepias longifolia ssp. hirtella</t>
  </si>
  <si>
    <t>Asclepias longifolia var. longifolia</t>
  </si>
  <si>
    <t>Ascyrum multicaule</t>
  </si>
  <si>
    <t>Asplenium trichomanes ssp. densum</t>
  </si>
  <si>
    <t>Asplenium trichomanes ssp. quadrivalens</t>
  </si>
  <si>
    <t>Asplenium trichomanes ssp. trichomanes</t>
  </si>
  <si>
    <t>Asplenium trichomanes ssp. X lusaticum</t>
  </si>
  <si>
    <t>Astragalus alpinus var. alpinus</t>
  </si>
  <si>
    <t>Astragalus alpinus var. brunetianus</t>
  </si>
  <si>
    <t>Astragalus canadensis var. brevidens</t>
  </si>
  <si>
    <t>Astragalus canadensis var. canadensis</t>
  </si>
  <si>
    <t>Astragalus canadensis var. mortonii</t>
  </si>
  <si>
    <t>Astragalus robbinsii var. alpiniformis</t>
  </si>
  <si>
    <t>Astragalus robbinsii var. fernaldii</t>
  </si>
  <si>
    <t>Astragalus robbinsii var. harringtonii</t>
  </si>
  <si>
    <t>Astragalus robbinsii var. jesupii</t>
  </si>
  <si>
    <t>Astragalus robbinsii var. minor</t>
  </si>
  <si>
    <t>Astragalus robbinsii var. occidentalis</t>
  </si>
  <si>
    <t>Astragalus robbinsii var. robbinsii</t>
  </si>
  <si>
    <t>Athyrium filix-femina ssp. angustum</t>
  </si>
  <si>
    <t>Athyrium filix-femina ssp. asplenioides</t>
  </si>
  <si>
    <t>Atriplex argentea ssp. argentea</t>
  </si>
  <si>
    <t>Atriplex argentea ssp. argentea var. argentea</t>
  </si>
  <si>
    <t>Atriplex argentea ssp. argentea var. caput-medusae</t>
  </si>
  <si>
    <t>Atriplex argentea ssp. expansa</t>
  </si>
  <si>
    <t>Atriplex trinervata</t>
  </si>
  <si>
    <t>Atriplex virgata</t>
  </si>
  <si>
    <t>Baptisia alba var. alba</t>
  </si>
  <si>
    <t>Baptisia alba var. macrophylla</t>
  </si>
  <si>
    <t>Bartonia paniculata ssp. iodandra</t>
  </si>
  <si>
    <t>Bartonia paniculata ssp. paniculata</t>
  </si>
  <si>
    <t>Bartonia paniculata ssp. texana</t>
  </si>
  <si>
    <t>Bartonia texana</t>
  </si>
  <si>
    <t>Betula alba var. pumila</t>
  </si>
  <si>
    <t>Betula papyrifera ssp. kenaica</t>
  </si>
  <si>
    <t>Betula papyrifera var. cordifolia</t>
  </si>
  <si>
    <t>Betula papyrifera var. kenaica</t>
  </si>
  <si>
    <t>Betula papyrifera var. papyrifera</t>
  </si>
  <si>
    <t>Betula pubescens var. pumila</t>
  </si>
  <si>
    <t>Betula pumila var. glabra</t>
  </si>
  <si>
    <t>Betula pumila var. glandulifera</t>
  </si>
  <si>
    <t>Bidens tripartita ssp. comosa</t>
  </si>
  <si>
    <t>Blephilia hirsuta var. glabrata</t>
  </si>
  <si>
    <t>Blephilia hirsuta var. hirsuta</t>
  </si>
  <si>
    <t>Boechera holboellii var. pinetorum</t>
  </si>
  <si>
    <t>Boechera pinetorum</t>
  </si>
  <si>
    <t>Boltonia asteroides var. asteroides</t>
  </si>
  <si>
    <t>Boltonia asteroides var. latisquama</t>
  </si>
  <si>
    <t>Boltonia asteroides var. recognita</t>
  </si>
  <si>
    <t>Botrychium lanceolatum var. angustisegmentum</t>
  </si>
  <si>
    <t>Botrychium lanceolatum var. lanceolatum</t>
  </si>
  <si>
    <t>Botrychium multifidum var. robustum</t>
  </si>
  <si>
    <t>Botrychium robustum</t>
  </si>
  <si>
    <t>Brassica rapa var. chinensis</t>
  </si>
  <si>
    <t>Brassica rapa var. rapa</t>
  </si>
  <si>
    <t>Braya humilis ssp. humilis</t>
  </si>
  <si>
    <t>Bromus benekenii</t>
  </si>
  <si>
    <t>Bromus hordeaceus ssp. divaricatus</t>
  </si>
  <si>
    <t>Bromus hordeaceus ssp. hordeaceus</t>
  </si>
  <si>
    <t>Bromus hordeaceus ssp. pseudothominei</t>
  </si>
  <si>
    <t>Bromus hordeaceus ssp. thominei</t>
  </si>
  <si>
    <t>Bromus pseudothominei</t>
  </si>
  <si>
    <t>Bulbostylis capillaris ssp. capillaris</t>
  </si>
  <si>
    <t>Bulbostylis capillaris ssp. insulana</t>
  </si>
  <si>
    <t>Cakile edentula ssp. edentula</t>
  </si>
  <si>
    <t>Cakile edentula ssp. edentula var. edentula</t>
  </si>
  <si>
    <t>Cakile edentula ssp. edentula var. lacustris</t>
  </si>
  <si>
    <t>Cakile edentula ssp. harperi</t>
  </si>
  <si>
    <t>Calamagrostis canadensis var. canadensis</t>
  </si>
  <si>
    <t>Calamagrostis canadensis var. langsdorfii</t>
  </si>
  <si>
    <t>Calamagrostis canadensis var. macouniana</t>
  </si>
  <si>
    <t>Calamagrostis stricta ssp. groenlandica</t>
  </si>
  <si>
    <t>Calamagrostis stricta ssp. inexpansa</t>
  </si>
  <si>
    <t>Calamagrostis stricta ssp. stricta</t>
  </si>
  <si>
    <t>Callitriche heterophylla ssp. bolanderi</t>
  </si>
  <si>
    <t>Callitriche heterophylla ssp. heterophylla</t>
  </si>
  <si>
    <t>Calopogon tuberosus var. simpsonii</t>
  </si>
  <si>
    <t>Calopogon tuberosus var. tuberosus</t>
  </si>
  <si>
    <t>Caltha palustris var. palustris</t>
  </si>
  <si>
    <t>Calycanthus floridus var. floridus</t>
  </si>
  <si>
    <t>Calycanthus floridus var. glaucus</t>
  </si>
  <si>
    <t>Calypso bulbosa ssp. americana</t>
  </si>
  <si>
    <t>Calypso bulbosa var. americana</t>
  </si>
  <si>
    <t>Calypso bulbosa var. occidentalis</t>
  </si>
  <si>
    <t>Calystegia sepium ssp. americana</t>
  </si>
  <si>
    <t>Calystegia sepium ssp. angulata</t>
  </si>
  <si>
    <t>Calystegia sepium ssp. appalachiana</t>
  </si>
  <si>
    <t>Calystegia sepium ssp. binghamiae</t>
  </si>
  <si>
    <t>Calystegia sepium ssp. erratica</t>
  </si>
  <si>
    <t>Calystegia sepium ssp. limnophila</t>
  </si>
  <si>
    <t>Calystegia sepium ssp. sepium</t>
  </si>
  <si>
    <t>Cardamine debilis</t>
  </si>
  <si>
    <t>Cardamine parviflora var. arenicola</t>
  </si>
  <si>
    <t>Carex albicans var. albicans</t>
  </si>
  <si>
    <t>Carex albicans var. australis</t>
  </si>
  <si>
    <t>Carex albicans var. emmonsii</t>
  </si>
  <si>
    <t>Carex aquatilis var. aquatilis</t>
  </si>
  <si>
    <t>Carex aquatilis var. dives</t>
  </si>
  <si>
    <t>Carex aquatilis var. minor</t>
  </si>
  <si>
    <t>Carex atlantica ssp. atlantica</t>
  </si>
  <si>
    <t>Carex atlantica ssp. capillacea</t>
  </si>
  <si>
    <t>Carex bigelowii ssp. bigelowii</t>
  </si>
  <si>
    <t>Carex bigelowii ssp. lugens</t>
  </si>
  <si>
    <t>Carex bromoides ssp. bromoides</t>
  </si>
  <si>
    <t>Carex bromoides ssp. montana</t>
  </si>
  <si>
    <t>Carex brunnescens ssp. brunnescens</t>
  </si>
  <si>
    <t>Carex brunnescens ssp. sphaerostachya</t>
  </si>
  <si>
    <t>Carex canescens ssp. canescens</t>
  </si>
  <si>
    <t>Carex canescens ssp. disjuncta</t>
  </si>
  <si>
    <t>Carex crinita var. brevicrinis</t>
  </si>
  <si>
    <t>Carex crinita var. crinita</t>
  </si>
  <si>
    <t>Carex crinita var. porteri</t>
  </si>
  <si>
    <t>Carex debilis var. debilis</t>
  </si>
  <si>
    <t>Carex debilis var. rudgei</t>
  </si>
  <si>
    <t>Carex deweyana var. collectanea</t>
  </si>
  <si>
    <t>Carex deweyana var. deweyana</t>
  </si>
  <si>
    <t>Carex digitalis var. digitalis</t>
  </si>
  <si>
    <t>Carex digitalis var. floridana</t>
  </si>
  <si>
    <t>Carex digitalis var. macropoda</t>
  </si>
  <si>
    <t>Carex echinata ssp. echinata</t>
  </si>
  <si>
    <t>Carex echinata ssp. phyllomanica</t>
  </si>
  <si>
    <t>Carex heleonastes ssp. heleonastes</t>
  </si>
  <si>
    <t>Carex heleonastes ssp. neurochlaena</t>
  </si>
  <si>
    <t>Carex lasiocarpa var. americana</t>
  </si>
  <si>
    <t>Carex laxiculmis var. floridana</t>
  </si>
  <si>
    <t>Carex lenticularis var. dolia</t>
  </si>
  <si>
    <t>Carex lenticularis var. impressa</t>
  </si>
  <si>
    <t>Carex lenticularis var. lenticularis</t>
  </si>
  <si>
    <t>Carex lenticularis var. limnophila</t>
  </si>
  <si>
    <t>Carex leptalea ssp. harperi</t>
  </si>
  <si>
    <t>Carex leptalea ssp. leptalea</t>
  </si>
  <si>
    <t>Carex leptalea ssp. pacifica</t>
  </si>
  <si>
    <t>Carex livida var. radicaulis</t>
  </si>
  <si>
    <t>Carex livida var. rufiniformis</t>
  </si>
  <si>
    <t>Carex magellanica ssp. irrigua</t>
  </si>
  <si>
    <t>Carex muricata var. lamprocarpa</t>
  </si>
  <si>
    <t>Carex oligosperma var. churchilliana</t>
  </si>
  <si>
    <t>Carex oligosperma var. oligosperma</t>
  </si>
  <si>
    <t>Carex platylepis</t>
  </si>
  <si>
    <t>Carex rariflora var. androgyna</t>
  </si>
  <si>
    <t>Carex rariflora var. rariflora</t>
  </si>
  <si>
    <t>Carex scirpoidea ssp. convoluta</t>
  </si>
  <si>
    <t>Carex scirpoidea ssp. pseudoscirpoidea</t>
  </si>
  <si>
    <t>Carex scirpoidea ssp. scirpoidea</t>
  </si>
  <si>
    <t>Carex scirpoidea ssp. stenochlaena</t>
  </si>
  <si>
    <t>Carex scoparia var. scoparia</t>
  </si>
  <si>
    <t>Carex scoparia var. tessellata</t>
  </si>
  <si>
    <t>Carex stipata var. maxima</t>
  </si>
  <si>
    <t>Carex stipata var. stipata</t>
  </si>
  <si>
    <t>Carex striata var. brevis</t>
  </si>
  <si>
    <t>Carex striata var. striata</t>
  </si>
  <si>
    <t>Carex tribuloides var. sangamonensis</t>
  </si>
  <si>
    <t>Carex tribuloides var. tribuloides</t>
  </si>
  <si>
    <t>Carex viridula ssp. brachyrrhyncha</t>
  </si>
  <si>
    <t>Carex viridula ssp. brachyrrhyncha var. elatior</t>
  </si>
  <si>
    <t>Carex viridula ssp. brachyrrhyncha var. saxilittoralis</t>
  </si>
  <si>
    <t>Carex viridula ssp. oedocarpa</t>
  </si>
  <si>
    <t>Carex viridula ssp. viridula</t>
  </si>
  <si>
    <t>Carpinus caroliniana ssp. caroliniana</t>
  </si>
  <si>
    <t>Carpinus caroliniana ssp. virginiana</t>
  </si>
  <si>
    <t>Cathartolinum medium var. texanum</t>
  </si>
  <si>
    <t>Centaurium floribundum</t>
  </si>
  <si>
    <t>Centaurium muehlenbergii</t>
  </si>
  <si>
    <t>Cerastium arvense ssp. arvense</t>
  </si>
  <si>
    <t>Cerastium arvense ssp. strictum</t>
  </si>
  <si>
    <t>Cerastium fontanum ssp. fontanum</t>
  </si>
  <si>
    <t>Cerastium fontanum ssp. vulgare</t>
  </si>
  <si>
    <t>Cerastium nutans ssp. obtectum</t>
  </si>
  <si>
    <t>Cerastium nutans var. nutans</t>
  </si>
  <si>
    <t>Cerastium nutans var. obtectum</t>
  </si>
  <si>
    <t>Cercis canadensis var. canadensis</t>
  </si>
  <si>
    <t>Cercis canadensis var. mexicana</t>
  </si>
  <si>
    <t>Cercis canadensis var. texensis</t>
  </si>
  <si>
    <t>Chaerophyllum procumbens var. procumbens</t>
  </si>
  <si>
    <t>Chaerophyllum procumbens var. shortii</t>
  </si>
  <si>
    <t>Chamaecrista fasciculata var. fasciculata</t>
  </si>
  <si>
    <t>Chamaecrista fasciculata var. macrosperma</t>
  </si>
  <si>
    <t>Chamaecrista nictitans ssp. nictitans</t>
  </si>
  <si>
    <t>Chamaecrista nictitans ssp. nictitans var. aspera</t>
  </si>
  <si>
    <t>Chamaecrista nictitans ssp. nictitans var. diffusa</t>
  </si>
  <si>
    <t>Chamaecrista nictitans ssp. nictitans var. nictitans</t>
  </si>
  <si>
    <t>Chamaecrista nictitans ssp. patellaria</t>
  </si>
  <si>
    <t>Chamaecrista nictitans ssp. patellaria var. glabrata</t>
  </si>
  <si>
    <t>Chamaecrista nictitans ssp. patellaria var. patellaria</t>
  </si>
  <si>
    <t>Chamaenerion angustifolium ssp. angustifolium</t>
  </si>
  <si>
    <t>Chamerion angustifolium ssp. circumvagum</t>
  </si>
  <si>
    <t>Chelidonium majus var. laciniatum</t>
  </si>
  <si>
    <t>Chelidonium majus var. majus</t>
  </si>
  <si>
    <t>Chelidonium majus var. plenum</t>
  </si>
  <si>
    <t>Chelone obliqua var. erwiniae</t>
  </si>
  <si>
    <t>Chelone obliqua var. obliqua</t>
  </si>
  <si>
    <t>Chelone obliqua var. speciosa</t>
  </si>
  <si>
    <t>Chenopodium album var. album</t>
  </si>
  <si>
    <t>Chenopodium album var. microphyllum</t>
  </si>
  <si>
    <t>Chenopodium album var. missouriense</t>
  </si>
  <si>
    <t>Chenopodium album var. stevensii</t>
  </si>
  <si>
    <t>Chenopodium ambrosioides var. suffruticosum</t>
  </si>
  <si>
    <t>Chenopodium glaucum var. glaucum</t>
  </si>
  <si>
    <t>Chenopodium rubrum var. rubrum</t>
  </si>
  <si>
    <t>Chrysanthemum ircutiana</t>
  </si>
  <si>
    <t>Cicuta maculata var. angustifolia</t>
  </si>
  <si>
    <t>Cicuta maculata var. bolanderi</t>
  </si>
  <si>
    <t>Cicuta maculata var. maculata</t>
  </si>
  <si>
    <t>Cicuta maculata var. victorinii</t>
  </si>
  <si>
    <t>Circaea alpina ssp. alpina</t>
  </si>
  <si>
    <t>Circaea alpina ssp. pacifica</t>
  </si>
  <si>
    <t>Cirsium horridulum var. horridulum</t>
  </si>
  <si>
    <t>Cirsium horridulum var. megacanthum</t>
  </si>
  <si>
    <t>Cirsium horridulum var. vittatum</t>
  </si>
  <si>
    <t>Citrullus lanatus var. citroides</t>
  </si>
  <si>
    <t>Citrullus lanatus var. lanatus</t>
  </si>
  <si>
    <t>Claytonia perfoliata ssp. intermontana</t>
  </si>
  <si>
    <t>Claytonia perfoliata ssp. mexicana</t>
  </si>
  <si>
    <t>Claytonia perfoliata ssp. perfoliata</t>
  </si>
  <si>
    <t>Claytonia virginica var. hammondiae</t>
  </si>
  <si>
    <t>Claytonia virginica var. virginica</t>
  </si>
  <si>
    <t>Clematis pitcheri var. dictyota</t>
  </si>
  <si>
    <t>Clematis pitcheri var. pitcheri</t>
  </si>
  <si>
    <t>Coleataenia anceps ssp. rhizomata</t>
  </si>
  <si>
    <t>Coleataenia longifolia ssp. rigidula</t>
  </si>
  <si>
    <t>Coleataenia rigidula ssp. condensa</t>
  </si>
  <si>
    <t>Coleataenia rigidula ssp. rigidula</t>
  </si>
  <si>
    <t>Comandra umbellata ssp. californica</t>
  </si>
  <si>
    <t>Comandra umbellata ssp. pallida</t>
  </si>
  <si>
    <t>Comandra umbellata ssp. umbellata</t>
  </si>
  <si>
    <t>Commelina diffusa var. diffusa</t>
  </si>
  <si>
    <t>Commelina diffusa var. gigas</t>
  </si>
  <si>
    <t>Corallorhiza maculata var. maculata</t>
  </si>
  <si>
    <t>Corallorhiza maculata var. mexicana</t>
  </si>
  <si>
    <t>Corallorhiza maculata var. occidentalis</t>
  </si>
  <si>
    <t>Corallorhiza maculata var. ozettensis</t>
  </si>
  <si>
    <t>Corallorhiza striata var. striata</t>
  </si>
  <si>
    <t>Corallorhiza striata var. vreelandii</t>
  </si>
  <si>
    <t>Coreopsis pubescens var. debilis</t>
  </si>
  <si>
    <t>Coreopsis pubescens var. pubescens</t>
  </si>
  <si>
    <t>Coreopsis pubescens var. robusta</t>
  </si>
  <si>
    <t>Coreopsis tinctoria var. atkinsoniana</t>
  </si>
  <si>
    <t>Coreopsis tinctoria var. similis</t>
  </si>
  <si>
    <t>Coreopsis tinctoria var. tinctoria</t>
  </si>
  <si>
    <t>Cornus alba var. alba</t>
  </si>
  <si>
    <t>Cornus alba var. occidentalis</t>
  </si>
  <si>
    <t>Cornus greenei</t>
  </si>
  <si>
    <t>Corylus cornuta var. californica</t>
  </si>
  <si>
    <t>Corylus cornuta var. cornuta</t>
  </si>
  <si>
    <t>Corylus rostrata var. californica</t>
  </si>
  <si>
    <t>Crassula saginoides</t>
  </si>
  <si>
    <t>Crataegus abbreviata</t>
  </si>
  <si>
    <t>Crataegus amnicola</t>
  </si>
  <si>
    <t>Crataegus aquacervensis</t>
  </si>
  <si>
    <t>Crataegus arborea</t>
  </si>
  <si>
    <t>Crataegus arborea var. ohioensis</t>
  </si>
  <si>
    <t>Crataegus atrorubens</t>
  </si>
  <si>
    <t>Crataegus blanda</t>
  </si>
  <si>
    <t>Crataegus brazoria var. viburnifolia</t>
  </si>
  <si>
    <t>Crataegus castlegarensis</t>
  </si>
  <si>
    <t>Crataegus crus-galli var. regalis</t>
  </si>
  <si>
    <t>Crataegus cupressocollina</t>
  </si>
  <si>
    <t>Crataegus dawsoniana</t>
  </si>
  <si>
    <t>Crataegus desertorum</t>
  </si>
  <si>
    <t>Crataegus discolor</t>
  </si>
  <si>
    <t>Crataegus enuculata</t>
  </si>
  <si>
    <t>Crataegus glabriuscula</t>
  </si>
  <si>
    <t>Crataegus ingens</t>
  </si>
  <si>
    <t>Crataegus interior</t>
  </si>
  <si>
    <t>Crataegus lanuginosa</t>
  </si>
  <si>
    <t>Crataegus meridionalis</t>
  </si>
  <si>
    <t>Crataegus micrantha</t>
  </si>
  <si>
    <t>Crataegus newelliana</t>
  </si>
  <si>
    <t>Crataegus ohioensis</t>
  </si>
  <si>
    <t>Crataegus okennonii</t>
  </si>
  <si>
    <t>Crataegus penita</t>
  </si>
  <si>
    <t>Crataegus poliophylla</t>
  </si>
  <si>
    <t>Crataegus purpurella</t>
  </si>
  <si>
    <t>Crataegus pyracanthoides var. arborea</t>
  </si>
  <si>
    <t>Crataegus reverchonii</t>
  </si>
  <si>
    <t>Crataegus reverchonii var. discolor</t>
  </si>
  <si>
    <t>Crataegus reverchonii var. mohrii</t>
  </si>
  <si>
    <t>Crataegus reverchonii var. palmeri</t>
  </si>
  <si>
    <t>Crataegus reverchonii var. stevensiana</t>
  </si>
  <si>
    <t>Crataegus rivuloadamensis</t>
  </si>
  <si>
    <t>Crataegus rubribracteolata</t>
  </si>
  <si>
    <t>Crataegus sheridana</t>
  </si>
  <si>
    <t>Crataegus spes-aestatum</t>
  </si>
  <si>
    <t>Crataegus stevensiana</t>
  </si>
  <si>
    <t>Crataegus sutherlandensis</t>
  </si>
  <si>
    <t>Crataegus texana</t>
  </si>
  <si>
    <t>Crataegus tripartita</t>
  </si>
  <si>
    <t>Crataegus velutina</t>
  </si>
  <si>
    <t>Crataegus viburnifolia</t>
  </si>
  <si>
    <t>Crataegus viridis var. desertorum</t>
  </si>
  <si>
    <t>Crataegus viridis var. glabriuscula</t>
  </si>
  <si>
    <t>Crataegus viridis var. interior</t>
  </si>
  <si>
    <t>Crataegus viridis var. lanceolata</t>
  </si>
  <si>
    <t>Crataegus viridis var. lutensis</t>
  </si>
  <si>
    <t>Crataegus viridis var. lutescens</t>
  </si>
  <si>
    <t>Crataegus viridis var. nitens</t>
  </si>
  <si>
    <t>Crataegus viridis var. velutina</t>
  </si>
  <si>
    <t>Crataegus viridis var. viridis</t>
  </si>
  <si>
    <t>Crataegus vulsa</t>
  </si>
  <si>
    <t>Crepis runcinata ssp. andersonii</t>
  </si>
  <si>
    <t>Crepis runcinata ssp. barberi</t>
  </si>
  <si>
    <t>Crepis runcinata ssp. glauca</t>
  </si>
  <si>
    <t>Crepis runcinata ssp. hallii</t>
  </si>
  <si>
    <t>Crepis runcinata ssp. hispidulosa</t>
  </si>
  <si>
    <t>Crepis runcinata ssp. imbricata</t>
  </si>
  <si>
    <t>Crepis runcinata ssp. runcinata</t>
  </si>
  <si>
    <t>Cucurbita citrullus</t>
  </si>
  <si>
    <t>Cyanococcus amoenus</t>
  </si>
  <si>
    <t>Cyperus esculentus var. heermannii</t>
  </si>
  <si>
    <t>Cyperus esculentus var. leptostachyus</t>
  </si>
  <si>
    <t>Cyperus esculentus var. macrostachyus</t>
  </si>
  <si>
    <t>Cyperus filiculmis</t>
  </si>
  <si>
    <t>Cyperus lupulinus ssp. lupulinus</t>
  </si>
  <si>
    <t>Cyperus lupulinus ssp. macilentus</t>
  </si>
  <si>
    <t>Cyperus lupulinus var. macilentus</t>
  </si>
  <si>
    <t>Cyperus martindalei</t>
  </si>
  <si>
    <t>Cyperus polystachyos var. miser</t>
  </si>
  <si>
    <t>Cyperus polystachyos var. polystachyos</t>
  </si>
  <si>
    <t>Cyperus polystachyos var. texensis</t>
  </si>
  <si>
    <t>Cypripedium parviflorum var. makasin</t>
  </si>
  <si>
    <t>Cypripedium parviflorum var. parviflorum</t>
  </si>
  <si>
    <t>Cypripedium parviflorum var. pubescens</t>
  </si>
  <si>
    <t>Cypripedium X andrewsii var. andrewsii</t>
  </si>
  <si>
    <t>Cypripedium X andrewsii var. favillianum</t>
  </si>
  <si>
    <t>Cypripedium X andrewsii var. landonii</t>
  </si>
  <si>
    <t>Dactylis glomerata ssp. glomerata</t>
  </si>
  <si>
    <t>Dactylis glomerata ssp. lobata</t>
  </si>
  <si>
    <t>Dasiphora fruticosa ssp. floribunda</t>
  </si>
  <si>
    <t>Deschampsia anadyrensis</t>
  </si>
  <si>
    <t>Deschampsia caespitosa ssp. beringensis</t>
  </si>
  <si>
    <t>Deschampsia caespitosa ssp. caespitosa</t>
  </si>
  <si>
    <t>Deschampsia caespitosa ssp. holciformis</t>
  </si>
  <si>
    <t>Deschampsia caespitosa ssp. mackenzieana</t>
  </si>
  <si>
    <t>Dicentra formosa ssp. formosa</t>
  </si>
  <si>
    <t>Dicentra formosa ssp. oregona</t>
  </si>
  <si>
    <t>Dichanthelium acuminatum var. acuminatum</t>
  </si>
  <si>
    <t>Dichanthelium acuminatum var. fasciculatum</t>
  </si>
  <si>
    <t>Dichanthelium acuminatum var. lindheimeri</t>
  </si>
  <si>
    <t>Dichanthelium acuminatum var. sericeum</t>
  </si>
  <si>
    <t>Dichanthelium acuminatum var. thermale</t>
  </si>
  <si>
    <t>Dichanthelium cryptanthum</t>
  </si>
  <si>
    <t>Dichanthelium curtifolium</t>
  </si>
  <si>
    <t>Dichanthelium dichotomum var. breve</t>
  </si>
  <si>
    <t>Dichanthelium dichotomum var. dichotomum</t>
  </si>
  <si>
    <t>Dichanthelium dichotomum var. ensifolium</t>
  </si>
  <si>
    <t>Dichanthelium dichotomum var. glabrifolium</t>
  </si>
  <si>
    <t>Dichanthelium dichotomum var. ramulosum</t>
  </si>
  <si>
    <t>Dichanthelium dichotomum var. tenue</t>
  </si>
  <si>
    <t>Dichanthelium meridionale var. albemarlense</t>
  </si>
  <si>
    <t>Dichanthelium neuranthum</t>
  </si>
  <si>
    <t>Dichanthelium oligosanthes var. scribnerianum</t>
  </si>
  <si>
    <t>Dichanthelium ovale ssp. praecocius</t>
  </si>
  <si>
    <t>Dichanthelium ovale ssp. villosissimum</t>
  </si>
  <si>
    <t>Dichanthelium ovale var. addisonii</t>
  </si>
  <si>
    <t>Dichanthelium ovale var. ovale</t>
  </si>
  <si>
    <t>Dichanthelium sabulorum var. patulum</t>
  </si>
  <si>
    <t>Dichanthelium sabulorum var. thinium</t>
  </si>
  <si>
    <t>Dichanthelium sphaerocarpon var. isophyllum</t>
  </si>
  <si>
    <t>Dichanthelium sphaerocarpon var. sphaerocarpon</t>
  </si>
  <si>
    <t>Dichanthelium villosissimum var. praecocius</t>
  </si>
  <si>
    <t>Dieteria canescens var. ambigua</t>
  </si>
  <si>
    <t>Dieteria canescens var. aristata</t>
  </si>
  <si>
    <t>Dieteria canescens var. canescens</t>
  </si>
  <si>
    <t>Dieteria canescens var. glabra</t>
  </si>
  <si>
    <t>Dieteria canescens var. incana</t>
  </si>
  <si>
    <t>Dieteria canescens var. leucanthemifolia</t>
  </si>
  <si>
    <t>Dieteria canescens var. nebraskana</t>
  </si>
  <si>
    <t>Dieteria canescens var. sessiliflora</t>
  </si>
  <si>
    <t>Dieteria canescens var. shastensis</t>
  </si>
  <si>
    <t>Dieteria canescens var. ziegleri</t>
  </si>
  <si>
    <t>Dinebra panicea ssp. brachiata</t>
  </si>
  <si>
    <t>Dinebra panicea ssp. mucronata</t>
  </si>
  <si>
    <t>Diplachne fusca ssp. fascicularis</t>
  </si>
  <si>
    <t>Diplachne fusca ssp. uninervia</t>
  </si>
  <si>
    <t>Dodecatheon meadia ssp. brachycarpum</t>
  </si>
  <si>
    <t>Doellingeria umbellata var. pubens</t>
  </si>
  <si>
    <t>Doellingeria umbellata var. umbellata</t>
  </si>
  <si>
    <t>Drosera rotundifolia var. comosa</t>
  </si>
  <si>
    <t>Drosera rotundifolia var. gracilis</t>
  </si>
  <si>
    <t>Drosera rotundifolia var. rotundifolia</t>
  </si>
  <si>
    <t>Dryas integrifolia var. canescens</t>
  </si>
  <si>
    <t>Dryas octopetala var. integrifolia</t>
  </si>
  <si>
    <t>Dulichium arundinaceum var. arundinaceum</t>
  </si>
  <si>
    <t>Dulichium arundinaceum var. boreale</t>
  </si>
  <si>
    <t>Echinochloa muricata var. microstachya</t>
  </si>
  <si>
    <t>Echinochloa muricata var. muricata</t>
  </si>
  <si>
    <t>Eleocharis brittonii</t>
  </si>
  <si>
    <t>Eleocharis engelmannii var. detonsa</t>
  </si>
  <si>
    <t>Eleocharis microcarpa var. brittonii</t>
  </si>
  <si>
    <t>Eleocharis olivacea var. olivacea</t>
  </si>
  <si>
    <t>Eleocharis olivacea var. reductiseta</t>
  </si>
  <si>
    <t>Eleocharis palustris ssp. vigens</t>
  </si>
  <si>
    <t>Eleocharis tenuis var. pseudoptera</t>
  </si>
  <si>
    <t>Eleocharis tenuis var. tenuis</t>
  </si>
  <si>
    <t>Eleocharis tenuis var. verrucosa</t>
  </si>
  <si>
    <t>Elymus alaskanus ssp. alaskanus</t>
  </si>
  <si>
    <t>Elymus alaskanus ssp. hyperarcticus</t>
  </si>
  <si>
    <t>Elymus divergens</t>
  </si>
  <si>
    <t>Elymus glaucus ssp. glaucus</t>
  </si>
  <si>
    <t>Elymus glaucus ssp. mackenziei</t>
  </si>
  <si>
    <t>Elymus glaucus ssp. virescens</t>
  </si>
  <si>
    <t>Elymus hyperarcticus</t>
  </si>
  <si>
    <t>Elymus hystrix var. bigeloviana</t>
  </si>
  <si>
    <t>Elymus hystrix var. hystrix</t>
  </si>
  <si>
    <t>Elymus lanceolatus ssp. lanceolatus</t>
  </si>
  <si>
    <t>Elymus lanceolatus ssp. psammophilus</t>
  </si>
  <si>
    <t>Elymus sajanensis</t>
  </si>
  <si>
    <t>Elymus sajanensis ssp. hyperarcticus</t>
  </si>
  <si>
    <t>Elymus trachycaulus ssp. subsecundus</t>
  </si>
  <si>
    <t>Elymus trachycaulus ssp. trachycaulus</t>
  </si>
  <si>
    <t>Elymus trachycaulus ssp. virescens</t>
  </si>
  <si>
    <t>Elymus virginicus var. halophilus</t>
  </si>
  <si>
    <t>Elymus virginicus var. virginicus</t>
  </si>
  <si>
    <t>Empetrum arcticum</t>
  </si>
  <si>
    <t>Empetrum nigrum ssp. eamesii</t>
  </si>
  <si>
    <t>Empetrum nigrum ssp. nigrum</t>
  </si>
  <si>
    <t>Empetrum nigrum var. hermaphroditum</t>
  </si>
  <si>
    <t>Epilobium angustifolium var. pygmaeum</t>
  </si>
  <si>
    <t>Epilobium ciliatum ssp. ciliatum</t>
  </si>
  <si>
    <t>Epilobium ciliatum ssp. glandulosum</t>
  </si>
  <si>
    <t>Epilobium ciliatum ssp. watsonii</t>
  </si>
  <si>
    <t>Epilobium hornemannii ssp. behringianum</t>
  </si>
  <si>
    <t>Epilobium hornemannii ssp. hornemannii</t>
  </si>
  <si>
    <t>Equisetum fontinale</t>
  </si>
  <si>
    <t>Equisetum hyemale var. affine</t>
  </si>
  <si>
    <t>Equisetum telmateia var. braunii</t>
  </si>
  <si>
    <t>Equisetum variegatum var. alaskanum</t>
  </si>
  <si>
    <t>Equisetum variegatum var. variegatum</t>
  </si>
  <si>
    <t>Eragrostis mexicana ssp. mexicana</t>
  </si>
  <si>
    <t>Eragrostis mexicana ssp. virescens</t>
  </si>
  <si>
    <t>Eragrostis pectinacea var. miserrima</t>
  </si>
  <si>
    <t>Eragrostis pectinacea var. pectinacea</t>
  </si>
  <si>
    <t>Eragrostis pectinacea var. tracyi</t>
  </si>
  <si>
    <t>Eragrostis refracta</t>
  </si>
  <si>
    <t>Erechtites hieraciifolius var. cacalioides</t>
  </si>
  <si>
    <t>Erechtites hieraciifolius var. megalocarpus</t>
  </si>
  <si>
    <t>Erigeron acris var. kamtschaticus</t>
  </si>
  <si>
    <t>Erigeron glabellus var. glabellus</t>
  </si>
  <si>
    <t>Erigeron glabellus var. pubescens</t>
  </si>
  <si>
    <t>Erigeron philadelphicus var. philadelphicus</t>
  </si>
  <si>
    <t>Erigeron philadelphicus var. provancheri</t>
  </si>
  <si>
    <t>Erigeron pulchellus var. brauniae</t>
  </si>
  <si>
    <t>Erigeron pulchellus var. pulchellus</t>
  </si>
  <si>
    <t>Erigeron pulchellus var. tolsteadii</t>
  </si>
  <si>
    <t>Erigeron strigosus var. calcicola</t>
  </si>
  <si>
    <t>Erigeron strigosus var. dolomiticola</t>
  </si>
  <si>
    <t>Erigeron strigosus var. strigosus</t>
  </si>
  <si>
    <t>Erigeron strigosus var. traversii</t>
  </si>
  <si>
    <t>Eriocaulon decangulare var. decangulare</t>
  </si>
  <si>
    <t>Eriocaulon decangulare var. latifolium</t>
  </si>
  <si>
    <t>Eriochloa acuminata var. acuminata</t>
  </si>
  <si>
    <t>Eriochloa acuminata var. minor</t>
  </si>
  <si>
    <t>Eriophorum angustifolium ssp. angustifolium</t>
  </si>
  <si>
    <t>Eriophorum angustifolium ssp. triste</t>
  </si>
  <si>
    <t>Eriophorum russeolum ssp. leiocarpum</t>
  </si>
  <si>
    <t>Eriophorum russeolum ssp. russeolum</t>
  </si>
  <si>
    <t>Eriophorum vaginatum var. spissum</t>
  </si>
  <si>
    <t>Eriophorum vaginatum var. vaginatum</t>
  </si>
  <si>
    <t>Eryngium aquaticum var. aquaticum</t>
  </si>
  <si>
    <t>Eryngium aquaticum var. ravenelii</t>
  </si>
  <si>
    <t>Eryngium yuccifolium var. synchaetum</t>
  </si>
  <si>
    <t>Eryngium yuccifolium var. yuccifolium</t>
  </si>
  <si>
    <t>Euonymus atropurpureus var. atropurpureus</t>
  </si>
  <si>
    <t>Euonymus atropurpureus var. cheatumii</t>
  </si>
  <si>
    <t>Eupatorium rotundifolium var. ovatum</t>
  </si>
  <si>
    <t>Eupatorium rotundifolium var. rotundifolium</t>
  </si>
  <si>
    <t>Eupatorium rotundifolium var. scabridum</t>
  </si>
  <si>
    <t>Eutrochium maculatum var. bruneri</t>
  </si>
  <si>
    <t>Eutrochium maculatum var. foliosum</t>
  </si>
  <si>
    <t>Eutrochium maculatum var. maculatum</t>
  </si>
  <si>
    <t>Eutrochium purpureum var. holzingeri</t>
  </si>
  <si>
    <t>Eutrochium purpureum var. purpureum</t>
  </si>
  <si>
    <t>Festuca perennis</t>
  </si>
  <si>
    <t>Festuca rubra ssp. arenaria</t>
  </si>
  <si>
    <t>Festuca rubra ssp. aucta</t>
  </si>
  <si>
    <t>Festuca rubra ssp. fallax</t>
  </si>
  <si>
    <t>Festuca rubra ssp. mediana</t>
  </si>
  <si>
    <t>Festuca rubra ssp. pruinosa</t>
  </si>
  <si>
    <t>Festuca rubra ssp. rubra</t>
  </si>
  <si>
    <t>Festuca rubra ssp. secunda</t>
  </si>
  <si>
    <t>Festuca rubra ssp. vallicola</t>
  </si>
  <si>
    <t>Ficaria calthifolia</t>
  </si>
  <si>
    <t>Ficaria ficariiformis</t>
  </si>
  <si>
    <t>Ficaria verna ssp. bulbifera</t>
  </si>
  <si>
    <t>Ficaria verna ssp. calthifolia</t>
  </si>
  <si>
    <t>Ficaria verna ssp. chrysocephala</t>
  </si>
  <si>
    <t>Ficaria verna ssp. fertilis</t>
  </si>
  <si>
    <t>Ficaria verna ssp. ficariiformis</t>
  </si>
  <si>
    <t>Ficaria verna ssp. verna</t>
  </si>
  <si>
    <t>Fimbristylis puberula var. interior</t>
  </si>
  <si>
    <t>Fimbristylis puberula var. puberula</t>
  </si>
  <si>
    <t>Fragaria vesca ssp. americana</t>
  </si>
  <si>
    <t>Fragaria vesca ssp. bracteata</t>
  </si>
  <si>
    <t>Fragaria vesca ssp. californica</t>
  </si>
  <si>
    <t>Fragaria vesca ssp. vesca</t>
  </si>
  <si>
    <t>Fragaria virginiana ssp. glauca</t>
  </si>
  <si>
    <t>Fragaria virginiana ssp. grayana</t>
  </si>
  <si>
    <t>Fragaria virginiana ssp. platypetala</t>
  </si>
  <si>
    <t>Fragaria virginiana ssp. virginiana</t>
  </si>
  <si>
    <t>Frangula purshiana ssp. annonifolia</t>
  </si>
  <si>
    <t>Frangula purshiana ssp. purshiana</t>
  </si>
  <si>
    <t>Frangula purshiana ssp. ultramafica</t>
  </si>
  <si>
    <t>Fraxinus albicans</t>
  </si>
  <si>
    <t>Fraxinus americana var. albicans</t>
  </si>
  <si>
    <t>Gaillardia pulchella var. pulchella</t>
  </si>
  <si>
    <t>Galactia fasciculata</t>
  </si>
  <si>
    <t>Galactia volubilis var. baltzelliana</t>
  </si>
  <si>
    <t>Galactia volubilis var. fasciculata</t>
  </si>
  <si>
    <t>Galactia volubilis var. volubilis</t>
  </si>
  <si>
    <t>Galium obtusum ssp. filifolium</t>
  </si>
  <si>
    <t>Galium obtusum ssp. obtusum</t>
  </si>
  <si>
    <t>Galium trifidum ssp. columbianum</t>
  </si>
  <si>
    <t>Galium trifidum ssp. halophilum</t>
  </si>
  <si>
    <t>Galium trifidum ssp. subbiflorum</t>
  </si>
  <si>
    <t>Galium trifidum ssp. trifidum</t>
  </si>
  <si>
    <t>Gentiana andrewsii var. andrewsii</t>
  </si>
  <si>
    <t>Gentiana andrewsii var. dakotica</t>
  </si>
  <si>
    <t>Gentiana victorinii</t>
  </si>
  <si>
    <t>Gentianella amarella ssp. acuta</t>
  </si>
  <si>
    <t>Gentianella amarella ssp. heterosepala</t>
  </si>
  <si>
    <t>Gentianella crinita ssp. victorinii</t>
  </si>
  <si>
    <t>Gentianella quinquefolia ssp. occidentalis</t>
  </si>
  <si>
    <t>Gentianella quinquefolia ssp. quinquefolia</t>
  </si>
  <si>
    <t>Gentianopsis victorinii</t>
  </si>
  <si>
    <t>Gentianopsis virgata ssp. macounii</t>
  </si>
  <si>
    <t>Gentianopsis virgata ssp. victorinii</t>
  </si>
  <si>
    <t>Gentianopsis virgata ssp. virgata</t>
  </si>
  <si>
    <t>Geum canadense var. canadense</t>
  </si>
  <si>
    <t>Geum canadense var. texanum</t>
  </si>
  <si>
    <t>Geum laciniatum var. laciniatum</t>
  </si>
  <si>
    <t>Geum laciniatum var. trichocarpum</t>
  </si>
  <si>
    <t>Geum macrophyllum var. macrophyllum</t>
  </si>
  <si>
    <t>Geum macrophyllum var. perincisum</t>
  </si>
  <si>
    <t>Geum triflorum var. campanulatum</t>
  </si>
  <si>
    <t>Geum triflorum var. canescens</t>
  </si>
  <si>
    <t>Geum triflorum var. ciliatum</t>
  </si>
  <si>
    <t>Geum triflorum var. triflorum</t>
  </si>
  <si>
    <t>Glyceria fluitans var. plicata</t>
  </si>
  <si>
    <t>Glyceria grandis var. grandis</t>
  </si>
  <si>
    <t>Glyceria grandis var. komarovii</t>
  </si>
  <si>
    <t>Glyceria notata</t>
  </si>
  <si>
    <t>Glyceria plicata</t>
  </si>
  <si>
    <t>Gossypium hirsutum var. hirsutum</t>
  </si>
  <si>
    <t>Gossypium hirsutum var. marie-galante</t>
  </si>
  <si>
    <t>Gratiola lutea var. obtusa</t>
  </si>
  <si>
    <t>Gratiola virginiana var. aestuariorum</t>
  </si>
  <si>
    <t>Gratiola virginiana var. virginiana</t>
  </si>
  <si>
    <t>Habenaria hyperborea var. viridiflora</t>
  </si>
  <si>
    <t>Halenia deflexa ssp. brentoniana</t>
  </si>
  <si>
    <t>Halenia deflexa ssp. deflexa</t>
  </si>
  <si>
    <t>Halesia parviflora</t>
  </si>
  <si>
    <t>Halesia tetraptera var. monticola</t>
  </si>
  <si>
    <t>Helanthium parvulum</t>
  </si>
  <si>
    <t>Helenium amarum var. amarum</t>
  </si>
  <si>
    <t>Helenium amarum var. badium</t>
  </si>
  <si>
    <t>Helianthus debilis ssp. cucumerifolius</t>
  </si>
  <si>
    <t>Helianthus debilis ssp. debilis</t>
  </si>
  <si>
    <t>Helianthus debilis ssp. silvestris</t>
  </si>
  <si>
    <t>Helianthus debilis ssp. tardiflorus</t>
  </si>
  <si>
    <t>Helianthus debilis ssp. vestitus</t>
  </si>
  <si>
    <t>Helianthus nuttallii ssp. nuttallii</t>
  </si>
  <si>
    <t>Helianthus nuttallii ssp. parishii</t>
  </si>
  <si>
    <t>Helianthus nuttallii ssp. rydbergii</t>
  </si>
  <si>
    <t>Helianthus occidentalis ssp. occidentalis</t>
  </si>
  <si>
    <t>Helianthus occidentalis ssp. plantagineus</t>
  </si>
  <si>
    <t>Heliopsis helianthoides var. helianthoides</t>
  </si>
  <si>
    <t>Heliopsis helianthoides var. scabra</t>
  </si>
  <si>
    <t>Heliotropium curassavicum var. curassavicum</t>
  </si>
  <si>
    <t>Heliotropium spathulatum ssp. oculatum</t>
  </si>
  <si>
    <t>Hemizonia fasciculata ssp. ramosissima</t>
  </si>
  <si>
    <t>Hemizonia pungens</t>
  </si>
  <si>
    <t>Heracleum sphondylium ssp. sibiricum</t>
  </si>
  <si>
    <t>Heuchera americana var. americana</t>
  </si>
  <si>
    <t>Heuchera americana var. hirsuticaulis</t>
  </si>
  <si>
    <t>Heuchera americana var. hispida</t>
  </si>
  <si>
    <t>Hexastylis shuttleworthii var. harperi</t>
  </si>
  <si>
    <t>Hexastylis shuttleworthii var. shuttleworthii</t>
  </si>
  <si>
    <t>Hibiscus lasiocarpos var. occidentalis</t>
  </si>
  <si>
    <t>Hibiscus moscheutos var. occidentalis</t>
  </si>
  <si>
    <t>Homalosorus pycnocarpos</t>
  </si>
  <si>
    <t>Honckenya peploides ssp. diffusa</t>
  </si>
  <si>
    <t>Honckenya peploides ssp. major</t>
  </si>
  <si>
    <t>Honckenya peploides ssp. robusta</t>
  </si>
  <si>
    <t>Hordeum brachyantherum ssp. brachyantherum</t>
  </si>
  <si>
    <t>Hordeum brachyantherum ssp. californicum</t>
  </si>
  <si>
    <t>Hordeum jubatum ssp. intermedium</t>
  </si>
  <si>
    <t>Hordeum jubatum ssp. jubatum</t>
  </si>
  <si>
    <t>Hordeum marinum ssp. gussonianum</t>
  </si>
  <si>
    <t>Hordeum marinum ssp. marinum</t>
  </si>
  <si>
    <t>Hordeum murinum ssp. glaucum</t>
  </si>
  <si>
    <t>Hordeum murinum ssp. leporinum</t>
  </si>
  <si>
    <t>Hordeum murinum ssp. murinum</t>
  </si>
  <si>
    <t>Huperzia selago var. densa</t>
  </si>
  <si>
    <t>Huperzia selago var. selago</t>
  </si>
  <si>
    <t>Hydrocotyle verticillata var. fetherstoniana</t>
  </si>
  <si>
    <t>Hydrocotyle verticillata var. verticillata</t>
  </si>
  <si>
    <t>Hydromystria laevigata</t>
  </si>
  <si>
    <t>Hydrophila vaillantii</t>
  </si>
  <si>
    <t>Hydrophyllum virginianum var. atranthum</t>
  </si>
  <si>
    <t>Hydrophyllum virginianum var. virginianum</t>
  </si>
  <si>
    <t>Hypericum densiflorum var. interior</t>
  </si>
  <si>
    <t>Hypericum hypericoides ssp. hypericoides</t>
  </si>
  <si>
    <t>Hypericum hypericoides ssp. multicaule</t>
  </si>
  <si>
    <t>Hypericum interior</t>
  </si>
  <si>
    <t>Hypopitys uniflora</t>
  </si>
  <si>
    <t>Hypoxis erecta</t>
  </si>
  <si>
    <t>Ilex cassine var. cassine</t>
  </si>
  <si>
    <t>Ilex cassine var. latifolia</t>
  </si>
  <si>
    <t>Ilex opaca var. arenicola</t>
  </si>
  <si>
    <t>Ilex opaca var. opaca</t>
  </si>
  <si>
    <t>Ipomoea pes-caprae ssp. brasiliensis</t>
  </si>
  <si>
    <t>Iris setosa var. canadensis</t>
  </si>
  <si>
    <t>Iris virginica var. shrevei</t>
  </si>
  <si>
    <t>Iris virginica var. virginica</t>
  </si>
  <si>
    <t>Isoetes melanopoda ssp. melanopoda</t>
  </si>
  <si>
    <t>Isoetes melanopoda ssp. silvatica</t>
  </si>
  <si>
    <t>Isoetes riparia var. amesii</t>
  </si>
  <si>
    <t>Isoetes riparia var. riparia</t>
  </si>
  <si>
    <t>Juncus alpinoarticulatus ssp. alpestris</t>
  </si>
  <si>
    <t>Juncus alpinoarticulatus ssp. nodulosus</t>
  </si>
  <si>
    <t>Juncus arcticus ssp. littoralis</t>
  </si>
  <si>
    <t>Juncus balticus ssp. ater</t>
  </si>
  <si>
    <t>Juncus balticus ssp. balticus</t>
  </si>
  <si>
    <t>Juncus effusus ssp. austrocalifornicus</t>
  </si>
  <si>
    <t>Juncus effusus ssp. effusus</t>
  </si>
  <si>
    <t>Juncus effusus ssp. pacificus</t>
  </si>
  <si>
    <t>Juncus gerardii var. gerardii</t>
  </si>
  <si>
    <t>Juncus gerardii var. pedicellatus</t>
  </si>
  <si>
    <t>Juncus interior var. arizonicus</t>
  </si>
  <si>
    <t>Juncus interior var. interior</t>
  </si>
  <si>
    <t>Juncus interior var. neomexicanus</t>
  </si>
  <si>
    <t>Juncus longistylis var. longistylis</t>
  </si>
  <si>
    <t>Juncus longistylis var. scabratus</t>
  </si>
  <si>
    <t>Juncus nodosus var. meridianus</t>
  </si>
  <si>
    <t>Juncus nodosus var. nodosus</t>
  </si>
  <si>
    <t>Juncus stygius ssp. americanus</t>
  </si>
  <si>
    <t>Juncus subcaudatus var. planisepalus</t>
  </si>
  <si>
    <t>Juncus subcaudatus var. subcaudatus</t>
  </si>
  <si>
    <t>Juncus supinus</t>
  </si>
  <si>
    <t>Juniperus communis var. depressa</t>
  </si>
  <si>
    <t>Juniperus communis var. megistocarpa</t>
  </si>
  <si>
    <t>Juniperus communis var. saxatilis</t>
  </si>
  <si>
    <t>Juniperus virginiana var. silicicola</t>
  </si>
  <si>
    <t>Juniperus virginiana var. virginiana</t>
  </si>
  <si>
    <t>Kickxia elatine ssp. crinita</t>
  </si>
  <si>
    <t>Lacinaria scariosa var. novae-angliae</t>
  </si>
  <si>
    <t>Lactuca graminifolia var. arizonica</t>
  </si>
  <si>
    <t>Lactuca graminifolia var. graminifolia</t>
  </si>
  <si>
    <t>Lactuca tatarica var. pulchella</t>
  </si>
  <si>
    <t>Lasthenia californica ssp. bakeri</t>
  </si>
  <si>
    <t>Lasthenia californica ssp. californica</t>
  </si>
  <si>
    <t>Lasthenia californica ssp. macrantha</t>
  </si>
  <si>
    <t>Lathyrus japonicus var. japonicus</t>
  </si>
  <si>
    <t>Lathyrus japonicus var. maritimus</t>
  </si>
  <si>
    <t>Lathyrus japonicus var. parviflorus</t>
  </si>
  <si>
    <t>Lathyrus japonicus var. pellitus</t>
  </si>
  <si>
    <t>Lathyrus japonicus var. pubescens</t>
  </si>
  <si>
    <t>Lemna polyrhiza</t>
  </si>
  <si>
    <t>Leontodon saxatilis ssp. longirostris</t>
  </si>
  <si>
    <t>Leontodon saxatilis ssp. saxatilis</t>
  </si>
  <si>
    <t>Lepidium apetalum</t>
  </si>
  <si>
    <t>Lepidium nitidum var. insigne</t>
  </si>
  <si>
    <t>Lepidium virginicum ssp. menziesii</t>
  </si>
  <si>
    <t>Lepidium virginicum ssp. virginicum</t>
  </si>
  <si>
    <t>Lepidium virginicum var. californicum</t>
  </si>
  <si>
    <t>Lepidium virginicum var. medium</t>
  </si>
  <si>
    <t>Lepidium virginicum var. menziesii</t>
  </si>
  <si>
    <t>Lepidium virginicum var. pubescens</t>
  </si>
  <si>
    <t>Lepidium virginicum var. robinsonii</t>
  </si>
  <si>
    <t>Lepigonum tenue</t>
  </si>
  <si>
    <t>Leptochloa fusca ssp. fascicularis</t>
  </si>
  <si>
    <t>Leptochloa fusca ssp. uninervia</t>
  </si>
  <si>
    <t>Leptochloa panicea ssp. brachiata</t>
  </si>
  <si>
    <t>Leptochloa panicea ssp. mucronata</t>
  </si>
  <si>
    <t>Leucanthemum ircutianum</t>
  </si>
  <si>
    <t>Leucanthemum praecox</t>
  </si>
  <si>
    <t>Leymus mollis ssp. mollis</t>
  </si>
  <si>
    <t>Leymus mollis ssp. villosissimus</t>
  </si>
  <si>
    <t>Liatris pycnostachya var. lasiophylla</t>
  </si>
  <si>
    <t>Liatris pycnostachya var. pycnostachya</t>
  </si>
  <si>
    <t>Liatris scariosa var. nieuwlandii</t>
  </si>
  <si>
    <t>Liatris scariosa var. novae-angliae</t>
  </si>
  <si>
    <t>Liatris scariosa var. scariosa</t>
  </si>
  <si>
    <t>Ligusticum scoticum ssp. hultenii</t>
  </si>
  <si>
    <t>Ligusticum scoticum ssp. scoticum</t>
  </si>
  <si>
    <t>Lilium canadense ssp. editorum</t>
  </si>
  <si>
    <t>Lilium philadelphicum var. andinum</t>
  </si>
  <si>
    <t>Lilium philadelphicum var. philadelphicum</t>
  </si>
  <si>
    <t>Limnobium laevigatum</t>
  </si>
  <si>
    <t>Limnobium spongia ssp. laevigatum</t>
  </si>
  <si>
    <t>Limnorchis viridiflora</t>
  </si>
  <si>
    <t>Lindernia dubia var. anagallidea</t>
  </si>
  <si>
    <t>Lindernia dubia var. dubia</t>
  </si>
  <si>
    <t>Linnaea borealis ssp. americana</t>
  </si>
  <si>
    <t>Linnaea borealis ssp. longiflora</t>
  </si>
  <si>
    <t>Linum medium ssp. texanum</t>
  </si>
  <si>
    <t>Linum medium var. medium</t>
  </si>
  <si>
    <t>Linum medium var. texanum</t>
  </si>
  <si>
    <t>Listera cordata var. nephrophylla</t>
  </si>
  <si>
    <t>Lobelia puberula var. mineolana</t>
  </si>
  <si>
    <t>Lobelia puberula var. pauciflora</t>
  </si>
  <si>
    <t>Lobelia puberula var. puberula</t>
  </si>
  <si>
    <t>Lobelia puberula var. simulans</t>
  </si>
  <si>
    <t>Lobelia spicata var. hirtella</t>
  </si>
  <si>
    <t>Lobelia spicata var. leptostachys</t>
  </si>
  <si>
    <t>Lobelia spicata var. scaposa</t>
  </si>
  <si>
    <t>Lobelia spicata var. spicata</t>
  </si>
  <si>
    <t>Lolium perenne ssp. multiflorum</t>
  </si>
  <si>
    <t>Lolium perenne ssp. perenne</t>
  </si>
  <si>
    <t>Lonicera involucrata var. involucrata</t>
  </si>
  <si>
    <t>Lonicera involucrata var. ledebourii</t>
  </si>
  <si>
    <t>Lonicera villosa var. calvescens</t>
  </si>
  <si>
    <t>Lonicera villosa var. fulleri</t>
  </si>
  <si>
    <t>Lonicera villosa var. solonis</t>
  </si>
  <si>
    <t>Lonicera villosa var. tonsa</t>
  </si>
  <si>
    <t>Lonicera villosa var. villosa</t>
  </si>
  <si>
    <t>Lotus unifoliolatus var. helleri</t>
  </si>
  <si>
    <t>Ludwigia grandiflora ssp. grandiflora</t>
  </si>
  <si>
    <t>Ludwigia grandiflora ssp. hexapetala</t>
  </si>
  <si>
    <t>Ludwigia lacustris</t>
  </si>
  <si>
    <t>Ludwigia peploides ssp. glabrescens</t>
  </si>
  <si>
    <t>Ludwigia peploides ssp. montevidensis</t>
  </si>
  <si>
    <t>Ludwigia peploides ssp. peploides</t>
  </si>
  <si>
    <t>Lupinus polyphyllus ssp. bernardianus</t>
  </si>
  <si>
    <t>Lupinus polyphyllus ssp. polyphyllus</t>
  </si>
  <si>
    <t>Lupinus polyphyllus ssp. polyphyllus var. grandifolius</t>
  </si>
  <si>
    <t>Lupinus polyphyllus ssp. polyphyllus var. pallidipes</t>
  </si>
  <si>
    <t>Lupinus polyphyllus ssp. polyphyllus var. polyphyllus</t>
  </si>
  <si>
    <t>Lupinus polyphyllus ssp. superbus</t>
  </si>
  <si>
    <t>Luzula acuminata ssp. acuminata</t>
  </si>
  <si>
    <t>Luzula acuminata ssp. carolinae</t>
  </si>
  <si>
    <t>Luzula multiflora ssp. frigida</t>
  </si>
  <si>
    <t>Luzula multiflora ssp. multiflora</t>
  </si>
  <si>
    <t>Luzula multiflora ssp. multiflora var. acadiensis</t>
  </si>
  <si>
    <t>Luzula multiflora ssp. multiflora var. contracta</t>
  </si>
  <si>
    <t>Luzula multiflora ssp. multiflora var. kobayasii</t>
  </si>
  <si>
    <t>Luzula multiflora ssp. multiflora var. multiflora</t>
  </si>
  <si>
    <t>Lycopus uniflorus var. ovatus</t>
  </si>
  <si>
    <t>Lycopus uniflorus var. uniflorus</t>
  </si>
  <si>
    <t>Lyonia ligustrina var. foliosiflora</t>
  </si>
  <si>
    <t>Lyonia ligustrina var. ligustrina</t>
  </si>
  <si>
    <t>Lysimachia borealis</t>
  </si>
  <si>
    <t>Lythrum alatum ssp. lanceolatum</t>
  </si>
  <si>
    <t>Lythrum alatum var. alatum</t>
  </si>
  <si>
    <t>Lythrum alatum var. lanceolatum</t>
  </si>
  <si>
    <t>Machaeranthera canescens ssp. glabra</t>
  </si>
  <si>
    <t>Machaeranthera canescens var. glabra</t>
  </si>
  <si>
    <t>Mahonia japonica</t>
  </si>
  <si>
    <t>Maianthemum racemosum ssp. amplexicaule</t>
  </si>
  <si>
    <t>Maianthemum racemosum ssp. racemosum</t>
  </si>
  <si>
    <t>Malaxis diphyllos</t>
  </si>
  <si>
    <t>Malaxis monophyllos var. diphyllos</t>
  </si>
  <si>
    <t>Malaxis monophyllos var. monophyllos</t>
  </si>
  <si>
    <t>Medicago glomerata</t>
  </si>
  <si>
    <t>Medicago sativa ssp. falcata</t>
  </si>
  <si>
    <t>Medicago sativa ssp. glomerata</t>
  </si>
  <si>
    <t>Medicago sativa ssp. sativa</t>
  </si>
  <si>
    <t>Melampyrum lineare var. latifolium</t>
  </si>
  <si>
    <t>Melampyrum lineare var. lineare</t>
  </si>
  <si>
    <t>Melampyrum lineare var. pectinatum</t>
  </si>
  <si>
    <t>Mentha aquatica var. citrata</t>
  </si>
  <si>
    <t>Mentha arvensis ssp. parietariifolia</t>
  </si>
  <si>
    <t>Mentha arvensis var. parietariifolia</t>
  </si>
  <si>
    <t>Mertensia maritima ssp. tenella</t>
  </si>
  <si>
    <t>Mertensia maritima var. asiatica</t>
  </si>
  <si>
    <t>Mertensia paniculata var. alaskana</t>
  </si>
  <si>
    <t>Mertensia paniculata var. borealis</t>
  </si>
  <si>
    <t>Mertensia paniculata var. paniculata</t>
  </si>
  <si>
    <t>Microseris douglasii ssp. douglasii</t>
  </si>
  <si>
    <t>Microseris douglasii ssp. platycarpha</t>
  </si>
  <si>
    <t>Microseris douglasii ssp. tenella</t>
  </si>
  <si>
    <t>Microseris leucocarpha</t>
  </si>
  <si>
    <t>Mimosa pudica var. pudica</t>
  </si>
  <si>
    <t>Mimosa pudica var. unijuga</t>
  </si>
  <si>
    <t>Mimulus cupriphilus</t>
  </si>
  <si>
    <t>Mimulus glabratus ssp. fremontii</t>
  </si>
  <si>
    <t>Mimulus glabratus var. jamesii</t>
  </si>
  <si>
    <t>Mimulus glabratus var. oklahomensis</t>
  </si>
  <si>
    <t>Mimulus moschatus var. longiflorus</t>
  </si>
  <si>
    <t>Mimulus moschatus var. moniliformis</t>
  </si>
  <si>
    <t>Mimulus moschatus var. sessilifolius</t>
  </si>
  <si>
    <t>Mimulus platycalyx</t>
  </si>
  <si>
    <t>Mimulus ringens var. colpophilus</t>
  </si>
  <si>
    <t>Mimulus ringens var. ringens</t>
  </si>
  <si>
    <t>Mimulus whipplei</t>
  </si>
  <si>
    <t>Monarda comata</t>
  </si>
  <si>
    <t>Monarda fistulosa ssp. brevis</t>
  </si>
  <si>
    <t>Monarda fistulosa ssp. fistulosa</t>
  </si>
  <si>
    <t>Monarda fistulosa ssp. fistulosa var. fistulosa</t>
  </si>
  <si>
    <t>Monarda fistulosa ssp. fistulosa var. longepetiolata</t>
  </si>
  <si>
    <t>Monarda fistulosa ssp. fistulosa var. maheuxii</t>
  </si>
  <si>
    <t>Monarda fistulosa ssp. fistulosa var. menthifolia</t>
  </si>
  <si>
    <t>Monarda fistulosa ssp. fistulosa var. mollis</t>
  </si>
  <si>
    <t>Monarda fistulosa ssp. fistulosa var. rubra</t>
  </si>
  <si>
    <t>Monarda fistulosa ssp. fistulosa var. stipitatoglandulosa</t>
  </si>
  <si>
    <t>Monarda punctata ssp. immaculata</t>
  </si>
  <si>
    <t>Monarda punctata ssp. punctata</t>
  </si>
  <si>
    <t>Monarda punctata ssp. punctata var. arkansana</t>
  </si>
  <si>
    <t>Monarda punctata ssp. punctata var. correllii</t>
  </si>
  <si>
    <t>Monarda punctata ssp. punctata var. coryi</t>
  </si>
  <si>
    <t>Monarda punctata ssp. punctata var. intermedia</t>
  </si>
  <si>
    <t>Monarda punctata ssp. punctata var. lasiodonta</t>
  </si>
  <si>
    <t>Monarda punctata ssp. punctata var. occidentalis</t>
  </si>
  <si>
    <t>Monarda punctata ssp. punctata var. punctata</t>
  </si>
  <si>
    <t>Monarda punctata ssp. punctata var. villicaulis</t>
  </si>
  <si>
    <t>Montia fontana ssp. variabilis</t>
  </si>
  <si>
    <t>Morella pumila</t>
  </si>
  <si>
    <t>Morus rubra var. tomentosa</t>
  </si>
  <si>
    <t>Mulgedium oblongifolium</t>
  </si>
  <si>
    <t>Najas guadalupensis ssp. floridana</t>
  </si>
  <si>
    <t>Najas guadalupensis ssp. guadalupensis</t>
  </si>
  <si>
    <t>Najas guadalupensis ssp. muenscheri</t>
  </si>
  <si>
    <t>Najas guadalupensis ssp. olivacea</t>
  </si>
  <si>
    <t>Navarretia intertexta ssp. intertexta</t>
  </si>
  <si>
    <t>Navarretia intertexta ssp. propinqua</t>
  </si>
  <si>
    <t>Navarretia leucocephala ssp. bakeri</t>
  </si>
  <si>
    <t>Navarretia leucocephala ssp. diffusa</t>
  </si>
  <si>
    <t>Navarretia leucocephala ssp. leucocephala</t>
  </si>
  <si>
    <t>Navarretia leucocephala ssp. minima</t>
  </si>
  <si>
    <t>Navarretia leucocephala ssp. pauciflora</t>
  </si>
  <si>
    <t>Navarretia leucocephala ssp. plieantha</t>
  </si>
  <si>
    <t>Nicotiana quadrivalvis var. bigelovii</t>
  </si>
  <si>
    <t>Nicotiana quadrivalvis var. wallacei</t>
  </si>
  <si>
    <t>Nuphar advena ssp. advena</t>
  </si>
  <si>
    <t>Nuphar lutea ssp. advena</t>
  </si>
  <si>
    <t>Nuphar lutea ssp. orbiculata</t>
  </si>
  <si>
    <t>Nuphar lutea ssp. pumila</t>
  </si>
  <si>
    <t>Nuphar lutea ssp. rubrodisca</t>
  </si>
  <si>
    <t>Nuphar lutea ssp. ulvacea</t>
  </si>
  <si>
    <t>Nuphar lutea ssp. variegata</t>
  </si>
  <si>
    <t>Nuphar ulvacea</t>
  </si>
  <si>
    <t>Nymphaea odorata ssp. odorata</t>
  </si>
  <si>
    <t>Nymphaea odorata ssp. tuberosa</t>
  </si>
  <si>
    <t>Oenothera fruticosa ssp. fruticosa</t>
  </si>
  <si>
    <t>Oenothera fruticosa ssp. glauca</t>
  </si>
  <si>
    <t>Oenothera pilosella ssp. pilosella</t>
  </si>
  <si>
    <t>Oenothera pilosella ssp. sessilis</t>
  </si>
  <si>
    <t>Oenothera villosa ssp. strigosa</t>
  </si>
  <si>
    <t>Oenothera villosa ssp. villosa</t>
  </si>
  <si>
    <t>Oligoneuron rigidum var. glabratum</t>
  </si>
  <si>
    <t>Oligoneuron rigidum var. humile</t>
  </si>
  <si>
    <t>Oporinia autumnalis</t>
  </si>
  <si>
    <t>Orbexilum pedunculatum var. pedunculatum</t>
  </si>
  <si>
    <t>Orbexilum pedunculatum var. psoralioides</t>
  </si>
  <si>
    <t>Orchis convallariifolia</t>
  </si>
  <si>
    <t>Osmunda regalis var. spectabilis</t>
  </si>
  <si>
    <t>Osmundastrum cinnamomeum var. cinnamomeum</t>
  </si>
  <si>
    <t>Osmundastrum cinnamomeum var. glandulosum</t>
  </si>
  <si>
    <t>Osmundastrum claytonianum</t>
  </si>
  <si>
    <t>Oxypolis denticulata</t>
  </si>
  <si>
    <t>Oxytropis lambertii var. articulata</t>
  </si>
  <si>
    <t>Oxytropis lambertii var. bigelovii</t>
  </si>
  <si>
    <t>Oxytropis lambertii var. lambertii</t>
  </si>
  <si>
    <t>Packera paupercula var. appalachiana</t>
  </si>
  <si>
    <t>Packera paupercula var. paupercula</t>
  </si>
  <si>
    <t>Packera paupercula var. pseudotomentosa</t>
  </si>
  <si>
    <t>Packera paupercula var. savannarum</t>
  </si>
  <si>
    <t>Packera pseudaurea var. flavula</t>
  </si>
  <si>
    <t>Packera pseudaurea var. pseudaurea</t>
  </si>
  <si>
    <t>Packera pseudaurea var. semicordata</t>
  </si>
  <si>
    <t>Panicum amarum var. amarulum</t>
  </si>
  <si>
    <t>Panicum amarum var. amarum</t>
  </si>
  <si>
    <t>Panicum deamii</t>
  </si>
  <si>
    <t>Panicum dichotomiflorum var. bartowense</t>
  </si>
  <si>
    <t>Panicum dichotomiflorum var. dichotomiflorum</t>
  </si>
  <si>
    <t>Panicum dichotomiflorum var. puritanorum</t>
  </si>
  <si>
    <t>Panicum earlei</t>
  </si>
  <si>
    <t>Panicum ovale var. praecocius</t>
  </si>
  <si>
    <t>Panicum pauciciliatum</t>
  </si>
  <si>
    <t>Panicum philadelphicum ssp. campestre</t>
  </si>
  <si>
    <t>Panicum virgatum var. spissum</t>
  </si>
  <si>
    <t>Panicum virgatum var. virgatum</t>
  </si>
  <si>
    <t>Parnassia californica</t>
  </si>
  <si>
    <t>Parnassia palustris var. californica</t>
  </si>
  <si>
    <t>Parnassia palustris var. palustris</t>
  </si>
  <si>
    <t>Parnassia palustris var. parviflora</t>
  </si>
  <si>
    <t>Parnassia palustris var. tenuis</t>
  </si>
  <si>
    <t>Paspalum repens var. fluitans</t>
  </si>
  <si>
    <t>Penstemon gracilis var. gracilis</t>
  </si>
  <si>
    <t>Penstemon gracilis var. wisconsinensis</t>
  </si>
  <si>
    <t>Persicaria amphibia ssp. laevimarginata</t>
  </si>
  <si>
    <t>Persicaria scabra</t>
  </si>
  <si>
    <t>Petasites frigidus var. frigidus</t>
  </si>
  <si>
    <t>Petasites frigidus var. palmatus</t>
  </si>
  <si>
    <t>Petasites frigidus var. sagittatus</t>
  </si>
  <si>
    <t>Petasites frigidus var. X vitifolius</t>
  </si>
  <si>
    <t>Phacelia scabrella</t>
  </si>
  <si>
    <t>Phlox divaricata ssp. laphamii</t>
  </si>
  <si>
    <t>Phlox glaberrima ssp. glaberrima</t>
  </si>
  <si>
    <t>Phlox glaberrima ssp. interior</t>
  </si>
  <si>
    <t>Phlox glaberrima ssp. triflora</t>
  </si>
  <si>
    <t>Phlox longipilosa</t>
  </si>
  <si>
    <t>Phlox maculata ssp. maculata</t>
  </si>
  <si>
    <t>Phlox maculata ssp. pyramidalis</t>
  </si>
  <si>
    <t>Phlox pilosa ssp. deamii</t>
  </si>
  <si>
    <t>Phlox pilosa ssp. detonsa</t>
  </si>
  <si>
    <t>Phlox pilosa ssp. fulgida</t>
  </si>
  <si>
    <t>Phlox pilosa ssp. latisepala</t>
  </si>
  <si>
    <t>Phlox pilosa ssp. longipilosa</t>
  </si>
  <si>
    <t>Phlox pilosa ssp. ozarkana</t>
  </si>
  <si>
    <t>Phlox pilosa ssp. pilosa</t>
  </si>
  <si>
    <t>Phlox pilosa ssp. pulcherrima</t>
  </si>
  <si>
    <t>Phlox pilosa ssp. riparia</t>
  </si>
  <si>
    <t>Phlox pilosa ssp. sangamonensis</t>
  </si>
  <si>
    <t>Phlox pilosa var. longipilosa</t>
  </si>
  <si>
    <t>Phlox villosissima ssp. latisepala</t>
  </si>
  <si>
    <t>Phragmites americanus</t>
  </si>
  <si>
    <t>Phragmites australis ssp. americanus</t>
  </si>
  <si>
    <t>Phragmites australis ssp. australis</t>
  </si>
  <si>
    <t>Physalis cordata</t>
  </si>
  <si>
    <t>Physalis philadelphica var. immaculata</t>
  </si>
  <si>
    <t>Physalis pubescens var. integrifolia</t>
  </si>
  <si>
    <t>Physalis turbinata</t>
  </si>
  <si>
    <t>Physaria gracilis ssp. gracilis</t>
  </si>
  <si>
    <t>Physaria gracilis ssp. nuttallii</t>
  </si>
  <si>
    <t>Physaria gracilis var. repanda</t>
  </si>
  <si>
    <t>Physocarpus opulifolius var. intermedius</t>
  </si>
  <si>
    <t>Physocarpus opulifolius var. opulifolius</t>
  </si>
  <si>
    <t>Physostegia virginiana ssp. praemorsa</t>
  </si>
  <si>
    <t>Physostegia virginiana ssp. virginiana</t>
  </si>
  <si>
    <t>Phytolacca americana var. americana</t>
  </si>
  <si>
    <t>Phytolacca americana var. rigida</t>
  </si>
  <si>
    <t>Picea mariana var. semiprostrata</t>
  </si>
  <si>
    <t>Piperia dilatata var. albiflora</t>
  </si>
  <si>
    <t>Piperia dilatata var. dilatata</t>
  </si>
  <si>
    <t>Piperia dilatata var. leucostachys</t>
  </si>
  <si>
    <t>Plagiobothrys figuratus ssp. corallicarpus</t>
  </si>
  <si>
    <t>Plagiobothrys figuratus ssp. figuratus</t>
  </si>
  <si>
    <t>Plagiobothrys figuratus var. corallicarpus</t>
  </si>
  <si>
    <t>Plagiobothrys scouleri var. hispidulus</t>
  </si>
  <si>
    <t>Plantago intermedia</t>
  </si>
  <si>
    <t>Plantago maritima var. californica</t>
  </si>
  <si>
    <t>Plantago maritima var. juncoides</t>
  </si>
  <si>
    <t>Platanthera convallariifolia</t>
  </si>
  <si>
    <t>Platanthera dilatata var. albiflora</t>
  </si>
  <si>
    <t>Platanthera dilatata var. leucostachys</t>
  </si>
  <si>
    <t>Platanthera flava var. flava</t>
  </si>
  <si>
    <t>Platanthera flava var. herbiola</t>
  </si>
  <si>
    <t>Platanthera hyperborea var. viridiflora</t>
  </si>
  <si>
    <t>Platanthera obtusata ssp. obtusata</t>
  </si>
  <si>
    <t>Platanthera obtusata ssp. oligantha</t>
  </si>
  <si>
    <t>Pluchea odorata var. odorata</t>
  </si>
  <si>
    <t>Pluchea odorata var. succulenta</t>
  </si>
  <si>
    <t>Poa alpina ssp. alpina</t>
  </si>
  <si>
    <t>Poa pectinacea var. refracta</t>
  </si>
  <si>
    <t>Poa pratensis ssp. alpigena</t>
  </si>
  <si>
    <t>Poa pratensis ssp. colpodea</t>
  </si>
  <si>
    <t>Poa pratensis ssp. irrigata</t>
  </si>
  <si>
    <t>Poa pratensis ssp. pratensis</t>
  </si>
  <si>
    <t>Poa refracta</t>
  </si>
  <si>
    <t>Polanisia dodecandra ssp. dodecandra</t>
  </si>
  <si>
    <t>Polanisia dodecandra ssp. riograndensis</t>
  </si>
  <si>
    <t>Polanisia dodecandra ssp. trachysperma</t>
  </si>
  <si>
    <t>Polemonium occidentale ssp. lacustre</t>
  </si>
  <si>
    <t>Polemonium occidentale ssp. occidentale</t>
  </si>
  <si>
    <t>Polemonium reptans var. reptans</t>
  </si>
  <si>
    <t>Polemonium reptans var. villosum</t>
  </si>
  <si>
    <t>Polygala cruciata ssp. aquilonia</t>
  </si>
  <si>
    <t>Polygala cruciata var. aquilonia</t>
  </si>
  <si>
    <t>Polygala cruciata var. cruciata</t>
  </si>
  <si>
    <t>Polygala verticillata var. isocycla</t>
  </si>
  <si>
    <t>Polygala verticillata var. verticillata</t>
  </si>
  <si>
    <t>Polygonatum biflorum var. biflorum</t>
  </si>
  <si>
    <t>Polygonatum biflorum var. commutatum</t>
  </si>
  <si>
    <t>Polygonatum biflorum var. hebetifolium</t>
  </si>
  <si>
    <t>Polygonatum biflorum var. melleum</t>
  </si>
  <si>
    <t>Polygonatum biflorum var. necopinum</t>
  </si>
  <si>
    <t>Polygonatum canaliculatum var. ovatum</t>
  </si>
  <si>
    <t>Polygonum aviculare ssp. aviculare</t>
  </si>
  <si>
    <t>Polygonum aviculare ssp. boreale</t>
  </si>
  <si>
    <t>Polygonum aviculare ssp. buxiforme</t>
  </si>
  <si>
    <t>Polygonum aviculare ssp. depressum</t>
  </si>
  <si>
    <t>Polygonum aviculare ssp. neglectum</t>
  </si>
  <si>
    <t>Polygonum aviculare ssp. rurivagum</t>
  </si>
  <si>
    <t>Polygonum fowleri ssp. fowleri</t>
  </si>
  <si>
    <t>Polygonum fowleri ssp. hudsonianum</t>
  </si>
  <si>
    <t>Polygonum laxiflorum</t>
  </si>
  <si>
    <t>Polygonum ramosissimum ssp. prolificum</t>
  </si>
  <si>
    <t>Polygonum ramosissimum ssp. ramosissimum</t>
  </si>
  <si>
    <t>Populus balsamifera ssp. balsamifera</t>
  </si>
  <si>
    <t>Populus balsamifera ssp. trichocarpa</t>
  </si>
  <si>
    <t>Populus deltoides ssp. deltoides</t>
  </si>
  <si>
    <t>Populus deltoides ssp. fremontii</t>
  </si>
  <si>
    <t>Populus deltoides ssp. mesetae</t>
  </si>
  <si>
    <t>Populus deltoides ssp. monilifera</t>
  </si>
  <si>
    <t>Populus deltoides ssp. wislizeni</t>
  </si>
  <si>
    <t>Populus deltoides var. fremontii</t>
  </si>
  <si>
    <t>Potamogeton berchtoldii ssp. berchtoldii</t>
  </si>
  <si>
    <t>Potamogeton berchtoldii ssp. gemmiparus</t>
  </si>
  <si>
    <t>Potamogeton foliosus ssp. fibrillosus</t>
  </si>
  <si>
    <t>Potamogeton foliosus ssp. foliosus</t>
  </si>
  <si>
    <t>Potamogeton pusillus ssp. gemmiparus</t>
  </si>
  <si>
    <t>Potamogeton pusillus ssp. tenuissimus</t>
  </si>
  <si>
    <t>Potamogeton X deminutus</t>
  </si>
  <si>
    <t>Potamogeton X fluitans</t>
  </si>
  <si>
    <t>Potentilla amadorensis</t>
  </si>
  <si>
    <t>Potentilla anserina ssp. groenlandica</t>
  </si>
  <si>
    <t>Potentilla argentea var. argentea</t>
  </si>
  <si>
    <t>Potentilla argentea var. pseudocalabra</t>
  </si>
  <si>
    <t>Potentilla blasckeana var. glomerata</t>
  </si>
  <si>
    <t>Potentilla canadensis var. simplex</t>
  </si>
  <si>
    <t>Potentilla dichroa</t>
  </si>
  <si>
    <t>Potentilla diversifolia var. jucunda</t>
  </si>
  <si>
    <t>Potentilla elmeri</t>
  </si>
  <si>
    <t>Potentilla etomentosa ssp. hallii</t>
  </si>
  <si>
    <t>Potentilla flabelliformis var. ctenophora</t>
  </si>
  <si>
    <t>Potentilla flabelliformis var. inyoensis</t>
  </si>
  <si>
    <t>Potentilla glabrata</t>
  </si>
  <si>
    <t>Potentilla glomerata var. dichroa</t>
  </si>
  <si>
    <t>Potentilla gracilis var. brunnescens</t>
  </si>
  <si>
    <t>Potentilla gracilis var. dichroa</t>
  </si>
  <si>
    <t>Potentilla gracilis var. elmeri</t>
  </si>
  <si>
    <t>Potentilla gracilis var. filipes</t>
  </si>
  <si>
    <t>Potentilla gracilis var. flabelliformis</t>
  </si>
  <si>
    <t>Potentilla gracilis var. gracilis</t>
  </si>
  <si>
    <t>Potentilla gracilis var. hallii</t>
  </si>
  <si>
    <t>Potentilla gracilis var. hippianoides</t>
  </si>
  <si>
    <t>Potentilla gracilis var. owyheensis</t>
  </si>
  <si>
    <t>Potentilla gracilis var. viridescens</t>
  </si>
  <si>
    <t>Potentilla grosseserrata</t>
  </si>
  <si>
    <t>Potentilla hallii</t>
  </si>
  <si>
    <t>Potentilla norvegica ssp. monspeliensis</t>
  </si>
  <si>
    <t>Potentilla rigida</t>
  </si>
  <si>
    <t>Poterium sanguisorba ssp. muricatum</t>
  </si>
  <si>
    <t>Proboscidea louisiana ssp. fragrans</t>
  </si>
  <si>
    <t>Proboscidea louisiana ssp. louisiana</t>
  </si>
  <si>
    <t>Proserpinaca palustris var. amblyogona</t>
  </si>
  <si>
    <t>Proserpinaca palustris var. crebra</t>
  </si>
  <si>
    <t>Proserpinaca palustris var. palustris</t>
  </si>
  <si>
    <t>Prunella vulgaris ssp. aleutica</t>
  </si>
  <si>
    <t>Prunella vulgaris ssp. lanceolata</t>
  </si>
  <si>
    <t>Prunella vulgaris ssp. vulgaris</t>
  </si>
  <si>
    <t>Prunus pensylvanica var. pensylvanica</t>
  </si>
  <si>
    <t>Prunus pensylvanica var. saximontana</t>
  </si>
  <si>
    <t>Prunus serotina var. eximia</t>
  </si>
  <si>
    <t>Prunus serotina var. rufula</t>
  </si>
  <si>
    <t>Prunus serotina var. serotina</t>
  </si>
  <si>
    <t>Prunus serotina var. virens</t>
  </si>
  <si>
    <t>Prunus virginiana var. virginiana</t>
  </si>
  <si>
    <t>Pseudolycopodiella caroliniana var. caroliniana</t>
  </si>
  <si>
    <t>Pseudolycopodiella caroliniana var. meridionalis</t>
  </si>
  <si>
    <t>Pseudotsuga menziesii var. glauca</t>
  </si>
  <si>
    <t>Pseudotsuga menziesii var. menziesii</t>
  </si>
  <si>
    <t>Ptelea trifoliata ssp. angustifolia</t>
  </si>
  <si>
    <t>Ptelea trifoliata ssp. angustifolia var. angustifolia</t>
  </si>
  <si>
    <t>Ptelea trifoliata ssp. angustifolia var. persicifolia</t>
  </si>
  <si>
    <t>Ptelea trifoliata ssp. pallida</t>
  </si>
  <si>
    <t>Ptelea trifoliata ssp. pallida var. cognata</t>
  </si>
  <si>
    <t>Ptelea trifoliata ssp. pallida var. confinis</t>
  </si>
  <si>
    <t>Ptelea trifoliata ssp. pallida var. lutescens</t>
  </si>
  <si>
    <t>Ptelea trifoliata ssp. pallida var. pallida</t>
  </si>
  <si>
    <t>Ptelea trifoliata ssp. polyadenia</t>
  </si>
  <si>
    <t>Ptelea trifoliata ssp. trifoliata</t>
  </si>
  <si>
    <t>Ptelea trifoliata ssp. trifoliata var. mollis</t>
  </si>
  <si>
    <t>Ptelea trifoliata ssp. trifoliata var. trifoliata</t>
  </si>
  <si>
    <t>Pteridium aquilinum var. champlainense</t>
  </si>
  <si>
    <t>Pteridium aquilinum var. decompositum</t>
  </si>
  <si>
    <t>Pteridium aquilinum var. latiusculum</t>
  </si>
  <si>
    <t>Pteridium aquilinum var. pseudocaudatum</t>
  </si>
  <si>
    <t>Pteridium aquilinum var. pubescens</t>
  </si>
  <si>
    <t>Puccinellia distans ssp. distans</t>
  </si>
  <si>
    <t>Puccinellia distans ssp. limosa</t>
  </si>
  <si>
    <t>Puccinellia tenella ssp. langeana</t>
  </si>
  <si>
    <t>Pueraria montana var. chinensis</t>
  </si>
  <si>
    <t>Pueraria montana var. lobata</t>
  </si>
  <si>
    <t>Pycnanthemum torreyi var. leptodon</t>
  </si>
  <si>
    <t>Pycnanthemum verticillatum var. pilosum</t>
  </si>
  <si>
    <t>Pycnanthemum verticillatum var. verticillatum</t>
  </si>
  <si>
    <t>Pyrola asarifolia ssp. asarifolia</t>
  </si>
  <si>
    <t>Pyrola asarifolia ssp. bracteata</t>
  </si>
  <si>
    <t>Quercus macrocarpa var. depressa</t>
  </si>
  <si>
    <t>Quercus macrocarpa var. macrocarpa</t>
  </si>
  <si>
    <t>Ranunculus acris var. acris</t>
  </si>
  <si>
    <t>Ranunculus acris var. frigidus</t>
  </si>
  <si>
    <t>Ranunculus ficaria ssp. bulbilifer</t>
  </si>
  <si>
    <t>Ranunculus ficaria ssp. calthifolius</t>
  </si>
  <si>
    <t>Ranunculus ficaria ssp. chrysocephalus</t>
  </si>
  <si>
    <t>Ranunculus ficaria ssp. fertilis</t>
  </si>
  <si>
    <t>Ranunculus ficaria ssp. ficariiformis</t>
  </si>
  <si>
    <t>Ranunculus ficaria var. bulbifer</t>
  </si>
  <si>
    <t>Ranunculus flammula var. filiformis</t>
  </si>
  <si>
    <t>Ranunculus flammula var. flammula</t>
  </si>
  <si>
    <t>Ranunculus hispidus var. caricetorum</t>
  </si>
  <si>
    <t>Ranunculus hispidus var. hispidus</t>
  </si>
  <si>
    <t>Ranunculus hispidus var. nitidus</t>
  </si>
  <si>
    <t>Ranunculus pusillus var. angustifolius</t>
  </si>
  <si>
    <t>Ranunculus recurvatus var. recurvatus</t>
  </si>
  <si>
    <t>Ranunculus recurvatus var. tropicus</t>
  </si>
  <si>
    <t>Ranunculus sceleratus var. multifidus</t>
  </si>
  <si>
    <t>Ranunculus sceleratus var. sceleratus</t>
  </si>
  <si>
    <t>Rhamnus annonifolia</t>
  </si>
  <si>
    <t>Rhamnus lanceolata ssp. glabrata</t>
  </si>
  <si>
    <t>Rhamnus lanceolata ssp. lanceolata</t>
  </si>
  <si>
    <t>Rhamnus purshiana var. annonifolia</t>
  </si>
  <si>
    <t>Rhexia mariana var. interior</t>
  </si>
  <si>
    <t>Rhexia mariana var. mariana</t>
  </si>
  <si>
    <t>Rhexia mariana var. ventricosa</t>
  </si>
  <si>
    <t>Rhinanthus minor ssp. groenlandicus</t>
  </si>
  <si>
    <t>Rhinanthus minor ssp. minor</t>
  </si>
  <si>
    <t>Rhodiola integrifolia ssp. integrifolia</t>
  </si>
  <si>
    <t>Rhodiola integrifolia ssp. leedyi</t>
  </si>
  <si>
    <t>Rhodiola integrifolia ssp. neomexicana</t>
  </si>
  <si>
    <t>Rhododendron lapponicum var. lapponicum</t>
  </si>
  <si>
    <t>Rhododendron lapponicum var. parvifolium</t>
  </si>
  <si>
    <t>Rhododendron oblongifolium</t>
  </si>
  <si>
    <t>Rhus aromatica var. arenaria</t>
  </si>
  <si>
    <t>Rhus aromatica var. aromatica</t>
  </si>
  <si>
    <t>Rhus aromatica var. serotina</t>
  </si>
  <si>
    <t>Rhus aromatica var. trilobata</t>
  </si>
  <si>
    <t>Rhynchospora globularis var. globularis</t>
  </si>
  <si>
    <t>Rhynchospora globularis var. pinetorum</t>
  </si>
  <si>
    <t>Rhynchospora globularis var. saxicola</t>
  </si>
  <si>
    <t>Ribes aureum var. aureum</t>
  </si>
  <si>
    <t>Ribes aureum var. gracillimum</t>
  </si>
  <si>
    <t>Ribes aureum var. villosum</t>
  </si>
  <si>
    <t>Ribes hudsonianum var. hudsonianum</t>
  </si>
  <si>
    <t>Ribes hudsonianum var. petiolare</t>
  </si>
  <si>
    <t>Ribes oxyacanthoides ssp. cognatum</t>
  </si>
  <si>
    <t>Ribes oxyacanthoides ssp. hendersonii</t>
  </si>
  <si>
    <t>Ribes oxyacanthoides ssp. irriguum</t>
  </si>
  <si>
    <t>Ribes oxyacanthoides ssp. oxyacanthoides</t>
  </si>
  <si>
    <t>Ribes oxyacanthoides ssp. setosum</t>
  </si>
  <si>
    <t>Ripidium ravennae</t>
  </si>
  <si>
    <t>Roegneria borealis var. hyperarctica</t>
  </si>
  <si>
    <t>Roegneria hyperarctica</t>
  </si>
  <si>
    <t>Rorippa curvipes var. truncata</t>
  </si>
  <si>
    <t>Rorippa indica var. apetala</t>
  </si>
  <si>
    <t>Rorippa palustris ssp. fernaldiana</t>
  </si>
  <si>
    <t>Rorippa palustris ssp. hispida</t>
  </si>
  <si>
    <t>Rorippa palustris ssp. occidentalis</t>
  </si>
  <si>
    <t>Rorippa palustris ssp. palustris</t>
  </si>
  <si>
    <t>Rosa acicularis ssp. acicularis</t>
  </si>
  <si>
    <t>Rosa acicularis ssp. sayi</t>
  </si>
  <si>
    <t>Rosa bakeri</t>
  </si>
  <si>
    <t>Rosa blanda var. glabra</t>
  </si>
  <si>
    <t>Rosa blanda var. hispida</t>
  </si>
  <si>
    <t>Rosa californica var. ultramontana</t>
  </si>
  <si>
    <t>Rosa carolina ssp. carolina</t>
  </si>
  <si>
    <t>Rosa carolina ssp. subserrulata</t>
  </si>
  <si>
    <t>Rosa carolina var. setigera</t>
  </si>
  <si>
    <t>Rosa manca</t>
  </si>
  <si>
    <t>Rosa virginiana var. lamprophylla</t>
  </si>
  <si>
    <t>Rosa virginiana var. virginiana</t>
  </si>
  <si>
    <t>Rosa woodsii ssp. arizonica</t>
  </si>
  <si>
    <t>Rosa woodsii ssp. gratissima</t>
  </si>
  <si>
    <t>Rosa woodsii ssp. gratissima var. glabrata</t>
  </si>
  <si>
    <t>Rosa woodsii ssp. gratissima var. gratissima</t>
  </si>
  <si>
    <t>Rosa woodsii ssp. manca</t>
  </si>
  <si>
    <t>Rosa woodsii ssp. woodsii</t>
  </si>
  <si>
    <t>Rosa woodsii var. gratissima</t>
  </si>
  <si>
    <t>Rosa woodsii var. manca</t>
  </si>
  <si>
    <t>Rosa woodsii var. ultramontana</t>
  </si>
  <si>
    <t>Rosa X rudiuscula</t>
  </si>
  <si>
    <t>Rubus allegheniensis var. allegheniensis</t>
  </si>
  <si>
    <t>Rubus allegheniensis var. gravesii</t>
  </si>
  <si>
    <t>Rubus arcticus ssp. acaulis</t>
  </si>
  <si>
    <t>Rubus arcticus ssp. arcticus</t>
  </si>
  <si>
    <t>Rubus arcticus ssp. stellatus</t>
  </si>
  <si>
    <t>Rubus idaeus ssp. idaeus</t>
  </si>
  <si>
    <t>Rubus idaeus ssp. strigosus</t>
  </si>
  <si>
    <t>Rubus lucidus</t>
  </si>
  <si>
    <t>Rubus nessianus</t>
  </si>
  <si>
    <t>Rubus parviflorus var. velutinus</t>
  </si>
  <si>
    <t>Rubus praecox</t>
  </si>
  <si>
    <t>Rubus pubescens var. pilosifolius</t>
  </si>
  <si>
    <t>Rubus pubescens var. pubescens</t>
  </si>
  <si>
    <t>Rubus pubescens var. scius</t>
  </si>
  <si>
    <t>Rubus pubifolius</t>
  </si>
  <si>
    <t>Rubus spectabilis var. franciscanus</t>
  </si>
  <si>
    <t>Rudbeckia fulgida var. deamii</t>
  </si>
  <si>
    <t>Rudbeckia fulgida var. fulgida</t>
  </si>
  <si>
    <t>Rudbeckia fulgida var. palustris</t>
  </si>
  <si>
    <t>Rudbeckia fulgida var. speciosa</t>
  </si>
  <si>
    <t>Rudbeckia fulgida var. umbrosa</t>
  </si>
  <si>
    <t>Rudbeckia hirta var. angustifolia</t>
  </si>
  <si>
    <t>Rudbeckia hirta var. floridana</t>
  </si>
  <si>
    <t>Rudbeckia hirta var. hirta</t>
  </si>
  <si>
    <t>Rudbeckia laciniata var. ampla</t>
  </si>
  <si>
    <t>Rudbeckia laciniata var. bipinnata</t>
  </si>
  <si>
    <t>Rudbeckia laciniata var. gaspereauensis</t>
  </si>
  <si>
    <t>Rudbeckia laciniata var. heterophylla</t>
  </si>
  <si>
    <t>Rudbeckia laciniata var. humilis</t>
  </si>
  <si>
    <t>Rudbeckia laciniata var. laciniata</t>
  </si>
  <si>
    <t>Rudbeckia triloba var. pinnatiloba</t>
  </si>
  <si>
    <t>Rudbeckia triloba var. rupestris</t>
  </si>
  <si>
    <t>Rudbeckia triloba var. triloba</t>
  </si>
  <si>
    <t>Rumex crispus ssp. crispus</t>
  </si>
  <si>
    <t>Rumex crispus ssp. fauriei</t>
  </si>
  <si>
    <t>Rumex densiflorus ssp. pycnanthus</t>
  </si>
  <si>
    <t>Rumex densiflorus var. pycnanthus</t>
  </si>
  <si>
    <t>Rumex fueginus var. athrix</t>
  </si>
  <si>
    <t>Rumex occidentalis var. occidentalis</t>
  </si>
  <si>
    <t>Rumex occidentalis var. tomentellus</t>
  </si>
  <si>
    <t>Rumex persicarioides var. fueginus</t>
  </si>
  <si>
    <t>Rumex pycnanthus</t>
  </si>
  <si>
    <t>Sabatia dodecandra var. dodecandra</t>
  </si>
  <si>
    <t>Sabatia dodecandra var. foliosa</t>
  </si>
  <si>
    <t>Sagina decumbens ssp. decumbens</t>
  </si>
  <si>
    <t>Sagina decumbens ssp. occidentalis</t>
  </si>
  <si>
    <t>Sagina maxima ssp. crassicaulis</t>
  </si>
  <si>
    <t>Sagina maxima ssp. maxima</t>
  </si>
  <si>
    <t>Sagina nodosa ssp. borealis</t>
  </si>
  <si>
    <t>Sagina nodosa ssp. nodosa</t>
  </si>
  <si>
    <t>Salix humilis var. humilis</t>
  </si>
  <si>
    <t>Salix humilis var. tristis</t>
  </si>
  <si>
    <t>Salix myricoides var. albovestita</t>
  </si>
  <si>
    <t>Salix X rubens</t>
  </si>
  <si>
    <t>Salomonia cobrensis</t>
  </si>
  <si>
    <t>Salsola kali ssp. kali</t>
  </si>
  <si>
    <t>Salsola kali ssp. pontica</t>
  </si>
  <si>
    <t>Sambucus maritima</t>
  </si>
  <si>
    <t>Sambucus nigra ssp. caerulea</t>
  </si>
  <si>
    <t>Sambucus nigra ssp. canadensis</t>
  </si>
  <si>
    <t>Sambucus nigra ssp. nigra</t>
  </si>
  <si>
    <t>Sambucus racemosa var. melanocarpa</t>
  </si>
  <si>
    <t>Samolus valerandi ssp. parviflorus</t>
  </si>
  <si>
    <t>Sanguisorba minor ssp. balearica</t>
  </si>
  <si>
    <t>Sanicula canadensis var. canadensis</t>
  </si>
  <si>
    <t>Sanicula canadensis var. grandis</t>
  </si>
  <si>
    <t>Sarracenia purpurea ssp. purpurea</t>
  </si>
  <si>
    <t>Sarracenia purpurea ssp. venosa</t>
  </si>
  <si>
    <t>Sarracenia purpurea ssp. venosa var. montana</t>
  </si>
  <si>
    <t>Sarracenia purpurea ssp. venosa var. venosa</t>
  </si>
  <si>
    <t>Saxifraga foliolosa var. multiflora</t>
  </si>
  <si>
    <t>Saxifraga oppositifolia ssp. glandulisepala</t>
  </si>
  <si>
    <t>Saxifraga oppositifolia ssp. oppositifolia</t>
  </si>
  <si>
    <t>Saxifraga oppositifolia ssp. smalliana</t>
  </si>
  <si>
    <t>Saxifraga paniculata ssp. laestadii</t>
  </si>
  <si>
    <t>Saxifraga paniculata ssp. neogaea</t>
  </si>
  <si>
    <t>Saxifraga redofskii</t>
  </si>
  <si>
    <t>Saxifraga sibirica</t>
  </si>
  <si>
    <t>Sceptridium robustum</t>
  </si>
  <si>
    <t>Scheuchzeria palustris ssp. americana</t>
  </si>
  <si>
    <t>Schizachyrium scoparium var. divergens</t>
  </si>
  <si>
    <t>Schizachyrium scoparium var. scoparium</t>
  </si>
  <si>
    <t>Schizachyrium scoparium var. stoloniferum</t>
  </si>
  <si>
    <t>Schoenoplectus acutus var. acutus</t>
  </si>
  <si>
    <t>Schoenoplectus acutus var. occidentalis</t>
  </si>
  <si>
    <t>Schoenoplectus pungens var. badius</t>
  </si>
  <si>
    <t>Schoenoplectus pungens var. longispicatus</t>
  </si>
  <si>
    <t>Schoenoplectus pungens var. pungens</t>
  </si>
  <si>
    <t>Scirpus lacustris var. occidentalis</t>
  </si>
  <si>
    <t>Scleria pauciflora var. caroliniana</t>
  </si>
  <si>
    <t>Scleria pauciflora var. pauciflora</t>
  </si>
  <si>
    <t>Scorzoneroides autumnalis ssp. autumnalis</t>
  </si>
  <si>
    <t>Scutellaria caerulea</t>
  </si>
  <si>
    <t>Scutellaria lateriflora var. grohii</t>
  </si>
  <si>
    <t>Scutellaria lateriflora var. lateriflora</t>
  </si>
  <si>
    <t>Scutellaria ovata ssp. cuthbertii</t>
  </si>
  <si>
    <t>Scutellaria ovata ssp. mexicana</t>
  </si>
  <si>
    <t>Scutellaria ovata ssp. ovata</t>
  </si>
  <si>
    <t>Scutellaria ovata ssp. pseudoarguta</t>
  </si>
  <si>
    <t>Scutellaria ovata ssp. rugosa</t>
  </si>
  <si>
    <t>Scutellaria ovata ssp. rupestris</t>
  </si>
  <si>
    <t>Scutellaria ovata ssp. venosa</t>
  </si>
  <si>
    <t>Scutellaria ovata ssp. virginiana</t>
  </si>
  <si>
    <t>Senecio caulanthifolius</t>
  </si>
  <si>
    <t>Senecio eremophilus var. eremophilus</t>
  </si>
  <si>
    <t>Senecio eremophilus var. kingii</t>
  </si>
  <si>
    <t>Senecio eremophilus var. macdougalii</t>
  </si>
  <si>
    <t>Senecio hieraciifolius var. hieraciifolius</t>
  </si>
  <si>
    <t>Senecio hieraciifolius var. megalocarpus</t>
  </si>
  <si>
    <t>Senecio integerrimus var. exaltatus</t>
  </si>
  <si>
    <t>Senecio integerrimus var. integerrimus</t>
  </si>
  <si>
    <t>Senecio integerrimus var. major</t>
  </si>
  <si>
    <t>Senecio integerrimus var. ochroleucus</t>
  </si>
  <si>
    <t>Senecio integerrimus var. scribneri</t>
  </si>
  <si>
    <t>Setaria pumila ssp. pallidifusca</t>
  </si>
  <si>
    <t>Setaria pumila ssp. pumila</t>
  </si>
  <si>
    <t>Sidalcea oregana ssp. eximia</t>
  </si>
  <si>
    <t>Sidalcea oregana ssp. hydrophila</t>
  </si>
  <si>
    <t>Sidalcea oregana ssp. oregana</t>
  </si>
  <si>
    <t>Sidalcea oregana ssp. oregana var. calva</t>
  </si>
  <si>
    <t>Sidalcea oregana ssp. oregana var. maxima</t>
  </si>
  <si>
    <t>Sidalcea oregana ssp. oregana var. oregana</t>
  </si>
  <si>
    <t>Sidalcea oregana ssp. oregana var. procera</t>
  </si>
  <si>
    <t>Sidalcea oregana ssp. spicata</t>
  </si>
  <si>
    <t>Sidalcea oregana ssp. valida</t>
  </si>
  <si>
    <t>Silene acaulis var. exscapa</t>
  </si>
  <si>
    <t>Silene acaulis var. subacaulescens</t>
  </si>
  <si>
    <t>Silphium integrifolium var. deamii</t>
  </si>
  <si>
    <t>Silphium integrifolium var. integrifolium</t>
  </si>
  <si>
    <t>Silphium integrifolium var. laeve</t>
  </si>
  <si>
    <t>Silphium integrifolium var. neglectum</t>
  </si>
  <si>
    <t>Silphium perfoliatum var. connatum</t>
  </si>
  <si>
    <t>Silphium perfoliatum var. perfoliatum</t>
  </si>
  <si>
    <t>Silphium terebinthinaceum var. terebinthinaceum</t>
  </si>
  <si>
    <t>Sisymbrium apetalum</t>
  </si>
  <si>
    <t>Sisymbrium dubium</t>
  </si>
  <si>
    <t>Sisyrinchium montanum var. crebrum</t>
  </si>
  <si>
    <t>Sisyrinchium montanum var. montanum</t>
  </si>
  <si>
    <t>Solanum carolinense var. carolinense</t>
  </si>
  <si>
    <t>Solanum carolinense var. floridanum</t>
  </si>
  <si>
    <t>Solanum dulcamara var. dulcamara</t>
  </si>
  <si>
    <t>Solanum dulcamara var. villosissimum</t>
  </si>
  <si>
    <t>Solidago altissima ssp. altissima</t>
  </si>
  <si>
    <t>Solidago altissima ssp. gilvocanescens</t>
  </si>
  <si>
    <t>Solidago arguta var. arguta</t>
  </si>
  <si>
    <t>Solidago arguta var. boottii</t>
  </si>
  <si>
    <t>Solidago arguta var. caroliniana</t>
  </si>
  <si>
    <t>Solidago arguta var. harrisii</t>
  </si>
  <si>
    <t>Solidago arguta var. neurolepis</t>
  </si>
  <si>
    <t>Solidago caesia var. zedia</t>
  </si>
  <si>
    <t>Solidago canadensis var. canadensis</t>
  </si>
  <si>
    <t>Solidago canadensis var. hargeri</t>
  </si>
  <si>
    <t>Solidago lepida ssp. fallax</t>
  </si>
  <si>
    <t>Solidago lepida ssp. lepida</t>
  </si>
  <si>
    <t>Solidago lepida ssp. lepida var. lepida</t>
  </si>
  <si>
    <t>Solidago lepida ssp. lepida var. salebrosa</t>
  </si>
  <si>
    <t>Solidago patula var. patula</t>
  </si>
  <si>
    <t>Solidago patula var. strictula</t>
  </si>
  <si>
    <t>Solidago puberula var. puberula</t>
  </si>
  <si>
    <t>Solidago puberula var. pulverulenta</t>
  </si>
  <si>
    <t>Solidago rigida ssp. rigida</t>
  </si>
  <si>
    <t>Solidago rugosa ssp. aspera</t>
  </si>
  <si>
    <t>Solidago rugosa ssp. aspera var. aspera</t>
  </si>
  <si>
    <t>Solidago rugosa ssp. aspera var. celtidifolia</t>
  </si>
  <si>
    <t>Solidago rugosa ssp. aspera var. cronquistiana</t>
  </si>
  <si>
    <t>Solidago rugosa ssp. rugosa</t>
  </si>
  <si>
    <t>Solidago rugosa ssp. rugosa var. rugosa</t>
  </si>
  <si>
    <t>Solidago rugosa ssp. rugosa var. sphagnophila</t>
  </si>
  <si>
    <t>Solidago sempervirens var. mexicana</t>
  </si>
  <si>
    <t>Solidago sempervirens var. sempervirens</t>
  </si>
  <si>
    <t>Solidago simplex ssp. randii</t>
  </si>
  <si>
    <t>Solidago simplex ssp. randii var. gillmanii</t>
  </si>
  <si>
    <t>Solidago simplex ssp. randii var. monticola</t>
  </si>
  <si>
    <t>Solidago simplex ssp. randii var. ontarioensis</t>
  </si>
  <si>
    <t>Solidago simplex ssp. randii var. racemosa</t>
  </si>
  <si>
    <t>Solidago simplex ssp. randii var. randii</t>
  </si>
  <si>
    <t>Solidago simplex ssp. simplex</t>
  </si>
  <si>
    <t>Solidago simplex ssp. simplex var. chlorolepis</t>
  </si>
  <si>
    <t>Solidago simplex ssp. simplex var. nana</t>
  </si>
  <si>
    <t>Solidago simplex ssp. simplex var. simplex</t>
  </si>
  <si>
    <t>Solidago X raymondii</t>
  </si>
  <si>
    <t>Sonchus arvensis ssp. arvensis</t>
  </si>
  <si>
    <t>Sonchus arvensis ssp. uliginosus</t>
  </si>
  <si>
    <t>Sorengia anceps</t>
  </si>
  <si>
    <t>Sorengia anceps ssp. rhizomata</t>
  </si>
  <si>
    <t>Sorengia longifolia ssp. rigidula</t>
  </si>
  <si>
    <t>Sorghum bicolor ssp. bicolor</t>
  </si>
  <si>
    <t>Sorghum bicolor ssp. drummondii</t>
  </si>
  <si>
    <t>Sorghum bicolor ssp. verticilliflorum</t>
  </si>
  <si>
    <t>Sparganium emersum var. acaule</t>
  </si>
  <si>
    <t>Sparganium erectum ssp. stoloniferum</t>
  </si>
  <si>
    <t>Sparganium eurycarpum var. eurycarpum</t>
  </si>
  <si>
    <t>Spartina X townsendii</t>
  </si>
  <si>
    <t>Spergularia canadensis ssp. occidentalis</t>
  </si>
  <si>
    <t>Spergularia canadensis var. canadensis</t>
  </si>
  <si>
    <t>Spergularia canadensis var. occidentalis</t>
  </si>
  <si>
    <t>Sphaeralcea remota</t>
  </si>
  <si>
    <t>Spiraea alba var. latifolia</t>
  </si>
  <si>
    <t>Spiraea betulifolia var. corymbosa</t>
  </si>
  <si>
    <t>Spiraea betulifolia var. lucida</t>
  </si>
  <si>
    <t>Spiraea japonica var. fortunei</t>
  </si>
  <si>
    <t>Spiranthes lacera var. gracilis</t>
  </si>
  <si>
    <t>Spiranthes lacera var. lacera</t>
  </si>
  <si>
    <t>Spiranthes ovalis var. erostellata</t>
  </si>
  <si>
    <t>Spiranthes ovalis var. ovalis</t>
  </si>
  <si>
    <t>Spirodela polyrhiza var. masonii</t>
  </si>
  <si>
    <t>Sporobolus indicus var. capensis</t>
  </si>
  <si>
    <t>Sporobolus indicus var. indicus</t>
  </si>
  <si>
    <t>Sporobolus indicus var. major</t>
  </si>
  <si>
    <t>Sporobolus indicus var. pyramidalis</t>
  </si>
  <si>
    <t>Stachys pilosa var. arenicola</t>
  </si>
  <si>
    <t>Stachys pilosa var. pilosa</t>
  </si>
  <si>
    <t>Stellaria borealis ssp. borealis</t>
  </si>
  <si>
    <t>Stellaria borealis ssp. sitchana</t>
  </si>
  <si>
    <t>Stellaria longipes ssp. arenicola</t>
  </si>
  <si>
    <t>Stellaria longipes ssp. longipes</t>
  </si>
  <si>
    <t>Streptopus lanceolatus var. curvipes</t>
  </si>
  <si>
    <t>Streptopus lanceolatus var. lanceolatus</t>
  </si>
  <si>
    <t>Streptopus lanceolatus var. longipes</t>
  </si>
  <si>
    <t>Stuckenia filiformis ssp. alpina</t>
  </si>
  <si>
    <t>Stuckenia filiformis ssp. filiformis</t>
  </si>
  <si>
    <t>Stuckenia filiformis ssp. occidentalis</t>
  </si>
  <si>
    <t>Suaeda maritima ssp. maritima</t>
  </si>
  <si>
    <t>Suaeda maritima ssp. richii</t>
  </si>
  <si>
    <t>Subularia aquatica var. americana</t>
  </si>
  <si>
    <t>Swida alba</t>
  </si>
  <si>
    <t>Swida alba ssp. stolonifera</t>
  </si>
  <si>
    <t>Swida amomum var. schuetzeana</t>
  </si>
  <si>
    <t>Swida baileyi</t>
  </si>
  <si>
    <t>Swida drummondii</t>
  </si>
  <si>
    <t>Symphoricarpos acutus</t>
  </si>
  <si>
    <t>Symphoricarpos albus var. albus</t>
  </si>
  <si>
    <t>Symphoricarpos albus var. laevigatus</t>
  </si>
  <si>
    <t>Symphoricarpos mollis var. acutus</t>
  </si>
  <si>
    <t>Symphyotrichum dumosum var. dumosum</t>
  </si>
  <si>
    <t>Symphyotrichum dumosum var. gracilipes</t>
  </si>
  <si>
    <t>Symphyotrichum dumosum var. pergracile</t>
  </si>
  <si>
    <t>Symphyotrichum dumosum var. strictior</t>
  </si>
  <si>
    <t>Symphyotrichum dumosum var. subulifolium</t>
  </si>
  <si>
    <t>Symphyotrichum ericoides var. ericoides</t>
  </si>
  <si>
    <t>Symphyotrichum ericoides var. pansum</t>
  </si>
  <si>
    <t>Symphyotrichum falcatum var. commutatum</t>
  </si>
  <si>
    <t>Symphyotrichum falcatum var. falcatum</t>
  </si>
  <si>
    <t>Symphyotrichum laeve var. concinnum</t>
  </si>
  <si>
    <t>Symphyotrichum laeve var. geyeri</t>
  </si>
  <si>
    <t>Symphyotrichum laeve var. laeve</t>
  </si>
  <si>
    <t>Symphyotrichum laeve var. purpuratum</t>
  </si>
  <si>
    <t>Symphyotrichum lanceolatum ssp. hesperium</t>
  </si>
  <si>
    <t>Symphyotrichum lanceolatum ssp. lanceolatum</t>
  </si>
  <si>
    <t>Symphyotrichum lanceolatum ssp. lanceolatum var. hirsuticaule</t>
  </si>
  <si>
    <t>Symphyotrichum lanceolatum ssp. lanceolatum var. interior</t>
  </si>
  <si>
    <t>Symphyotrichum lanceolatum ssp. lanceolatum var. lanceolatum</t>
  </si>
  <si>
    <t>Symphyotrichum lanceolatum ssp. lanceolatum var. latifolium</t>
  </si>
  <si>
    <t>Symphyotrichum lateriflorum var. angustifolium</t>
  </si>
  <si>
    <t>Symphyotrichum lateriflorum var. flagellare</t>
  </si>
  <si>
    <t>Symphyotrichum lateriflorum var. horizontale</t>
  </si>
  <si>
    <t>Symphyotrichum lateriflorum var. spatelliforme</t>
  </si>
  <si>
    <t>Symphyotrichum lateriflorum var. tenuipes</t>
  </si>
  <si>
    <t>Symphyotrichum novi-belgii var. crenifolium</t>
  </si>
  <si>
    <t>Symphyotrichum novi-belgii var. elodes</t>
  </si>
  <si>
    <t>Symphyotrichum novi-belgii var. novi-belgii</t>
  </si>
  <si>
    <t>Symphyotrichum novi-belgii var. villicaule</t>
  </si>
  <si>
    <t>Symphyotrichum ontarionis var. ontarionis</t>
  </si>
  <si>
    <t>Symphyotrichum pilosum var. pilosum</t>
  </si>
  <si>
    <t>Symphyotrichum pilosum var. pringlei</t>
  </si>
  <si>
    <t>Symphyotrichum praealtum ssp. angustior</t>
  </si>
  <si>
    <t>Symphyotrichum praealtum var. angustior</t>
  </si>
  <si>
    <t>Symphyotrichum praealtum var. nebraskense</t>
  </si>
  <si>
    <t>Symphyotrichum praealtum var. praealtum</t>
  </si>
  <si>
    <t>Symphyotrichum praealtum var. subasperum</t>
  </si>
  <si>
    <t>Symphyotrichum puniceum var. puniceum</t>
  </si>
  <si>
    <t>Symphyotrichum puniceum var. scabricaule</t>
  </si>
  <si>
    <t>Symphyotrichum tenuifolium var. aphyllum</t>
  </si>
  <si>
    <t>Symphyotrichum tenuifolium var. tenuifolium</t>
  </si>
  <si>
    <t>Taxodium distichum var. distichum</t>
  </si>
  <si>
    <t>Taxodium distichum var. mexicanum</t>
  </si>
  <si>
    <t>Teucrium canadense var. canadense</t>
  </si>
  <si>
    <t>Teucrium canadense var. hypoleucum</t>
  </si>
  <si>
    <t>Teucrium canadense var. occidentale</t>
  </si>
  <si>
    <t>Thalictrum hepaticum</t>
  </si>
  <si>
    <t>Thelypteris palustris var. pubescens</t>
  </si>
  <si>
    <t>Tiarella cordifolia var. austrina</t>
  </si>
  <si>
    <t>Tiarella cordifolia var. collina</t>
  </si>
  <si>
    <t>Tilia americana var. americana</t>
  </si>
  <si>
    <t>Tilia americana var. caroliniana</t>
  </si>
  <si>
    <t>Tilia americana var. heterophylla</t>
  </si>
  <si>
    <t>Tilia relicta</t>
  </si>
  <si>
    <t>Tillaea angustifolia var. bolanderi</t>
  </si>
  <si>
    <t>Tillaea bolanderi</t>
  </si>
  <si>
    <t>Tillaea drummondii var. bolanderi</t>
  </si>
  <si>
    <t>Tillaea vaillantii</t>
  </si>
  <si>
    <t>Tillaeastrum pringlei</t>
  </si>
  <si>
    <t>Tillaeastrum vaillantii</t>
  </si>
  <si>
    <t>Torreyochloa pallida var. fernaldii</t>
  </si>
  <si>
    <t>Torreyochloa pallida var. pallida</t>
  </si>
  <si>
    <t>Torreyochloa pallida var. pauciflora</t>
  </si>
  <si>
    <t>Toxicodendron radicans ssp. divaricatum</t>
  </si>
  <si>
    <t>Toxicodendron radicans ssp. eximium</t>
  </si>
  <si>
    <t>Toxicodendron radicans ssp. negundo</t>
  </si>
  <si>
    <t>Toxicodendron radicans ssp. pubens</t>
  </si>
  <si>
    <t>Toxicodendron radicans ssp. radicans</t>
  </si>
  <si>
    <t>Toxicodendron radicans ssp. verrucosum</t>
  </si>
  <si>
    <t>Tracaulon perfoliatum</t>
  </si>
  <si>
    <t>Tradescantia occidentalis var. scopulorum</t>
  </si>
  <si>
    <t>Tradescantia subacaulis</t>
  </si>
  <si>
    <t>Tradescantia texana</t>
  </si>
  <si>
    <t>Tridens flavus var. chapmanii</t>
  </si>
  <si>
    <t>Tridens flavus var. flavus</t>
  </si>
  <si>
    <t>Trifolium depauperatum var. amplectens</t>
  </si>
  <si>
    <t>Trifolium depauperatum var. depauperatum</t>
  </si>
  <si>
    <t>Trifolium depauperatum var. diversifolium</t>
  </si>
  <si>
    <t>Trifolium depauperatum var. stenophyllum</t>
  </si>
  <si>
    <t>Trifolium franciscanum</t>
  </si>
  <si>
    <t>Triodanis perfoliata ssp. biflora</t>
  </si>
  <si>
    <t>Triodanis perfoliata ssp. perfoliata</t>
  </si>
  <si>
    <t>Triphora trianthophoros var. schaffneri</t>
  </si>
  <si>
    <t>Triphora trianthophoros var. texensis</t>
  </si>
  <si>
    <t>Tripleurospermum maritimum ssp. inodorum</t>
  </si>
  <si>
    <t>Tripleurospermum maritimum ssp. maritimum</t>
  </si>
  <si>
    <t>Tripleurospermum maritimum ssp. phaeocephalum</t>
  </si>
  <si>
    <t>Trollius laxus ssp. albiflorus</t>
  </si>
  <si>
    <t>Trollius laxus ssp. laxus</t>
  </si>
  <si>
    <t>Tryphane rubella ssp. propinqua</t>
  </si>
  <si>
    <t>Urtica dioica ssp. dioica</t>
  </si>
  <si>
    <t>Urtica dioica ssp. gracilis</t>
  </si>
  <si>
    <t>Urtica dioica ssp. holosericea</t>
  </si>
  <si>
    <t>Vaccinium amoenum</t>
  </si>
  <si>
    <t>Vaccinium ashei</t>
  </si>
  <si>
    <t>Vaccinium corymbosum var. amoenum</t>
  </si>
  <si>
    <t>Vaccinium parviflorum</t>
  </si>
  <si>
    <t>Vaccinium stamineum var. caesium</t>
  </si>
  <si>
    <t>Vaccinium uliginosum ssp. uliginosum</t>
  </si>
  <si>
    <t>Vaccinium uliginosum ssp. vulcanorum</t>
  </si>
  <si>
    <t>Vaccinium virgatum</t>
  </si>
  <si>
    <t>Vaccinium virgatum var. ozarkense</t>
  </si>
  <si>
    <t>Vaccinium virgatum var. speciosum</t>
  </si>
  <si>
    <t>Vaccinium vitis-idaea ssp. minus</t>
  </si>
  <si>
    <t>Vaccinium vulcanorum</t>
  </si>
  <si>
    <t>Valeriana dioica var. sylvatica</t>
  </si>
  <si>
    <t>Valeriana edulis var. ciliata</t>
  </si>
  <si>
    <t>Valeriana edulis var. edulis</t>
  </si>
  <si>
    <t>Veratrum viride var. eschscholzianum</t>
  </si>
  <si>
    <t>Verbena bonariensis var. conglomerata</t>
  </si>
  <si>
    <t>Verbena carolina</t>
  </si>
  <si>
    <t>Verbena curtisii</t>
  </si>
  <si>
    <t>Verbena officinalis var. prostrata</t>
  </si>
  <si>
    <t>Verbena polystachya</t>
  </si>
  <si>
    <t>Verbena riparia</t>
  </si>
  <si>
    <t>Verbena supina</t>
  </si>
  <si>
    <t>Verbesina encelioides ssp. exauriculata</t>
  </si>
  <si>
    <t>Veronica peregrina ssp. peregrina</t>
  </si>
  <si>
    <t>Veronica peregrina ssp. xalapensis</t>
  </si>
  <si>
    <t>Veronica serpyllifolia ssp. humifusa</t>
  </si>
  <si>
    <t>Veronica serpyllifolia ssp. serpyllifolia</t>
  </si>
  <si>
    <t>Veronica wormskjoldii var. stelleri</t>
  </si>
  <si>
    <t>Veronica wormskjoldii var. wormskjoldii</t>
  </si>
  <si>
    <t>Viburnum alabamense</t>
  </si>
  <si>
    <t>Viburnum deamii</t>
  </si>
  <si>
    <t>Viburnum dentatum var. dentatum</t>
  </si>
  <si>
    <t>Viburnum dentatum var. venosum</t>
  </si>
  <si>
    <t>Viburnum nudum var. cassinoides</t>
  </si>
  <si>
    <t>Viburnum nudum var. nudum</t>
  </si>
  <si>
    <t>Viburnum opulus var. americanum</t>
  </si>
  <si>
    <t>Viburnum opulus var. opulus</t>
  </si>
  <si>
    <t>Vicia americana ssp. americana</t>
  </si>
  <si>
    <t>Vicia americana ssp. minor</t>
  </si>
  <si>
    <t>Vicia sativa ssp. nigra</t>
  </si>
  <si>
    <t>Vicia sativa ssp. sativa</t>
  </si>
  <si>
    <t>Viola adunca var. kirkii</t>
  </si>
  <si>
    <t>Viola blanda var. blanda</t>
  </si>
  <si>
    <t>Viola blanda var. palustriformis</t>
  </si>
  <si>
    <t>Viola brittoniana var. brittoniana</t>
  </si>
  <si>
    <t>Viola brittoniana var. pectinata</t>
  </si>
  <si>
    <t>Viola canadensis var. canadensis</t>
  </si>
  <si>
    <t>Viola canadensis var. rugulosa</t>
  </si>
  <si>
    <t>Viola canadensis var. scariosa</t>
  </si>
  <si>
    <t>Viola canadensis var. scopulorum</t>
  </si>
  <si>
    <t>Viola epipsila ssp. repens</t>
  </si>
  <si>
    <t>Viola esculenta</t>
  </si>
  <si>
    <t>Viola lanceolata ssp. lanceolata</t>
  </si>
  <si>
    <t>Viola lanceolata ssp. occidentalis</t>
  </si>
  <si>
    <t>Viola lanceolata ssp. vittata</t>
  </si>
  <si>
    <t>Viola macloskeyi ssp. macloskeyi</t>
  </si>
  <si>
    <t>Viola macloskeyi ssp. pallens</t>
  </si>
  <si>
    <t>Viola mccabeana</t>
  </si>
  <si>
    <t>Viola palmata var. esculenta</t>
  </si>
  <si>
    <t>Viola palmata var. palmata</t>
  </si>
  <si>
    <t>Viola sagittata var. ovata</t>
  </si>
  <si>
    <t>Viola sagittata var. sagittata</t>
  </si>
  <si>
    <t>Viola triloba var. dilatata</t>
  </si>
  <si>
    <t>Viola walteri var. appalachiensis</t>
  </si>
  <si>
    <t>Viola walteri var. walteri</t>
  </si>
  <si>
    <t>Vitis aestivalis var. aestivalis</t>
  </si>
  <si>
    <t>Vitis aestivalis var. bicolor</t>
  </si>
  <si>
    <t>Vitis aestivalis var. lincecumii</t>
  </si>
  <si>
    <t>Vitis aestivalis var. smalliana</t>
  </si>
  <si>
    <t>Vitis cinerea var. baileyana</t>
  </si>
  <si>
    <t>Vitis cinerea var. cinerea</t>
  </si>
  <si>
    <t>Vitis cinerea var. floridana</t>
  </si>
  <si>
    <t>Vitis cinerea var. helleri</t>
  </si>
  <si>
    <t>Vitis cinerea var. tomentosa</t>
  </si>
  <si>
    <t>Vulpia octoflora var. hirtella</t>
  </si>
  <si>
    <t>Vulpia octoflora var. octoflora</t>
  </si>
  <si>
    <t>Xyris difformis var. curtissii</t>
  </si>
  <si>
    <t>Xyris difformis var. difformis</t>
  </si>
  <si>
    <t>Zizania aquatica var. aquatica</t>
  </si>
  <si>
    <t>Zizania aquatica var. brevis</t>
  </si>
  <si>
    <t>Zizania palustris var. interior</t>
  </si>
  <si>
    <t>Zizania palustris var. palustris</t>
  </si>
  <si>
    <t>Zostera asiatica</t>
  </si>
  <si>
    <t>Min Cum. Thickness Fragmental</t>
  </si>
  <si>
    <t>Running total of previous column that matches conditions in GK</t>
  </si>
  <si>
    <t>Calculates depleted redox of &gt;=10% with value &lt;=3, chroma &lt;=1 or for depleted redox &gt;=20% with value &lt;=3, chroma &lt;=2.</t>
  </si>
  <si>
    <t>Calculates depth of layers with value &lt;=3 chroma &lt;=3 that are underlying a qualifying layer in ID</t>
  </si>
  <si>
    <t>Calculates depth of layers with value &gt;=4 chroma &lt;=2 that are underlying a qualifying layer in ID</t>
  </si>
  <si>
    <t>Calculates depth of layers with value &lt;=3 chroma &lt;=3 that are directly underlying a qualifying layer in IH</t>
  </si>
  <si>
    <t>FK18 checks if there is a TRUE in FR, then checks for a TRUE in FO.</t>
  </si>
  <si>
    <t>FS18 checks if TRUE in FV</t>
  </si>
  <si>
    <t>FW18 checks for TRUE in GA, then checks for total of FY to meet conditions</t>
  </si>
  <si>
    <t>GB18 checks for TRUE in GF, then checks for qualifying thickness.</t>
  </si>
  <si>
    <t xml:space="preserve">GC18 checks for TRUE in GF, then checks if there is a possible combinations of indicators if GB18 is blank </t>
  </si>
  <si>
    <t>GG18 checks for TRUE in GJ, then checks for TRUE in GH</t>
  </si>
  <si>
    <t>GK18 checks for TRUE in GQ, then checks for qualifying thicknesses of either set of conditions, then checks for 2% prominent/distinct redox to verify depleted matrix.</t>
  </si>
  <si>
    <t xml:space="preserve">GL18 checks for TRUE in GQ, then checks if there is a possible combinations of indicators if GK18 is blank </t>
  </si>
  <si>
    <t>GR18 checks for TRUE in GV, then checks for qualifying thickness.</t>
  </si>
  <si>
    <t xml:space="preserve">GS18 checks if there is a TRUE in GV, then checks if there is a possible combinations of indicators if GR18 is blank </t>
  </si>
  <si>
    <t>GW18 checks for TRUE in HH, then checks for qualifying thickness.</t>
  </si>
  <si>
    <t xml:space="preserve">GX18 checks for TRUE in HH, then checks if there is a possible combinations of indicators if GW18 is blank </t>
  </si>
  <si>
    <t>HI18 checks if thickness meets conditions</t>
  </si>
  <si>
    <t>HL18 checks for Marl color in HM for ?, then checks for Marl deposits hydrology indicator and Marl color at the surface layer for X.</t>
  </si>
  <si>
    <t>HN18 checks HU6 if the surface mineral layer (waives thickness requirement), then checks if the thickness qualifies for the conditions.</t>
  </si>
  <si>
    <t>HV18 checks for qualifying thickness.</t>
  </si>
  <si>
    <t>IC18 checks for TRUE in IM, then checks for qualifying thickness of IE and either IG or II and IK.</t>
  </si>
  <si>
    <t>IN18 checks if the thickness qualifies for the conditions.</t>
  </si>
  <si>
    <t>IY18 checks for FALSE in JB, then checks for thickness &gt;=6 for bedrock &gt;6 inches, then for thickness &gt;=1/2 the bedrock depth for bedrock&lt;=6 inches.</t>
  </si>
  <si>
    <t>Calculation of layers from EW</t>
  </si>
  <si>
    <t>Running total from EX</t>
  </si>
  <si>
    <t>Calculation of layers from FD</t>
  </si>
  <si>
    <t>Running total from FE</t>
  </si>
  <si>
    <t>Largest value from CA and CC (can only count a layer once for an indicator)</t>
  </si>
  <si>
    <t>Calculation of layers from GC</t>
  </si>
  <si>
    <t>Running total from GD</t>
  </si>
  <si>
    <t>Largest value from CH and CJ (can only count a layer once for an indicator)</t>
  </si>
  <si>
    <t>Running total from GO</t>
  </si>
  <si>
    <t>Largest value from CO and CQ (can only count a layer once for an indicator)</t>
  </si>
  <si>
    <t>Calculation of layers from GS</t>
  </si>
  <si>
    <t>Running total from GT</t>
  </si>
  <si>
    <t>Largest value from CV and CX (can only count a layer once for an indicator)</t>
  </si>
  <si>
    <t>Calculation of layers from HE</t>
  </si>
  <si>
    <t>Running total from HF</t>
  </si>
  <si>
    <t>Largest value from DC and DE (can only count a layer once for an indicator)</t>
  </si>
  <si>
    <t>Largest value from DJ and DL (can only count a layer once for an indicator)</t>
  </si>
  <si>
    <t>Largest value from DQ and DS (can only count a layer once for an indicator)</t>
  </si>
  <si>
    <t>Largest value from DX and DZ (can only count a layer once for an indicator)</t>
  </si>
  <si>
    <t>Largest value from EE and EG (can only count a layer once for an indicator)</t>
  </si>
  <si>
    <t>Largest value from EL and EN (can only count a layer once for an indicator)</t>
  </si>
  <si>
    <t>Largest value from ES and EU (can only count a layer once for an indicator)</t>
  </si>
  <si>
    <t>Largest value from EZ and FB (can only count a layer once for an indicator)</t>
  </si>
  <si>
    <t>Largest value from FG and FI (can only count a layer once for an indicator)</t>
  </si>
  <si>
    <t>Largest value from FU and FW (can only count a layer once for an indicator)</t>
  </si>
  <si>
    <t>Abietinella</t>
  </si>
  <si>
    <t xml:space="preserve"> abietenella moss</t>
  </si>
  <si>
    <t>Abietinella abietina</t>
  </si>
  <si>
    <t xml:space="preserve"> abietinella moss</t>
  </si>
  <si>
    <t>Acalypha deamii</t>
  </si>
  <si>
    <t xml:space="preserve"> Deam's threeseed mercury</t>
  </si>
  <si>
    <t>Acalypha monococca</t>
  </si>
  <si>
    <t xml:space="preserve"> slender threeseed mercury</t>
  </si>
  <si>
    <t>Acalypha ostryifolia</t>
  </si>
  <si>
    <t xml:space="preserve"> pineland threeseed mercury</t>
  </si>
  <si>
    <t>Acalypha poiretii</t>
  </si>
  <si>
    <t xml:space="preserve"> Poiret's Copperleaf</t>
  </si>
  <si>
    <t>Acanthospermum hispidum</t>
  </si>
  <si>
    <t xml:space="preserve"> hispid starbur</t>
  </si>
  <si>
    <t>Acaulon</t>
  </si>
  <si>
    <t xml:space="preserve"> acaulon moss</t>
  </si>
  <si>
    <t>Acaulon muticum</t>
  </si>
  <si>
    <t>Acer barbatum</t>
  </si>
  <si>
    <t xml:space="preserve"> southern sugar maple</t>
  </si>
  <si>
    <t>Acer japonicum</t>
  </si>
  <si>
    <t>Acer X freemanii</t>
  </si>
  <si>
    <t xml:space="preserve"> Freeman maple</t>
  </si>
  <si>
    <t>Achyranthes</t>
  </si>
  <si>
    <t xml:space="preserve"> chaff flower</t>
  </si>
  <si>
    <t>Achyranthes japonica</t>
  </si>
  <si>
    <t xml:space="preserve"> Japanese chaff flower</t>
  </si>
  <si>
    <t>Acicarpha</t>
  </si>
  <si>
    <t xml:space="preserve"> acicarpha</t>
  </si>
  <si>
    <t>Acicarpha tribuloides</t>
  </si>
  <si>
    <t xml:space="preserve"> madam gorgon</t>
  </si>
  <si>
    <t>Acmella</t>
  </si>
  <si>
    <t xml:space="preserve"> spotflower</t>
  </si>
  <si>
    <t>Acmella decumbens</t>
  </si>
  <si>
    <t xml:space="preserve"> creeping spotflower</t>
  </si>
  <si>
    <t>Aconitum uncinatum</t>
  </si>
  <si>
    <t xml:space="preserve"> Southern Blue Monkshood</t>
  </si>
  <si>
    <t>Actaea rubifolia</t>
  </si>
  <si>
    <t xml:space="preserve"> Appalachian bugbane</t>
  </si>
  <si>
    <t>Actaea spicata</t>
  </si>
  <si>
    <t>Actaea X ludovici</t>
  </si>
  <si>
    <t xml:space="preserve"> Tausch's goatgrass</t>
  </si>
  <si>
    <t>Aeschynomene</t>
  </si>
  <si>
    <t xml:space="preserve"> jointvetch</t>
  </si>
  <si>
    <t>Aeschynomene rudis</t>
  </si>
  <si>
    <t xml:space="preserve"> zigzag jointvetch</t>
  </si>
  <si>
    <t>Aesculus X marylandica</t>
  </si>
  <si>
    <t>Agarista</t>
  </si>
  <si>
    <t xml:space="preserve"> Florida hobblebush</t>
  </si>
  <si>
    <t>Aira elegans</t>
  </si>
  <si>
    <t xml:space="preserve"> annual silver hairgrass</t>
  </si>
  <si>
    <t>Akebia X pentaphylla</t>
  </si>
  <si>
    <t>Aldrovanda</t>
  </si>
  <si>
    <t>Aldrovanda vesiculosa</t>
  </si>
  <si>
    <t xml:space="preserve"> waterwheel plant</t>
  </si>
  <si>
    <t>Alisma plantago-aquatica</t>
  </si>
  <si>
    <t xml:space="preserve"> European Water-Plantain</t>
  </si>
  <si>
    <t>Allium atroviolaceum</t>
  </si>
  <si>
    <t>Allium sphaerocephalon</t>
  </si>
  <si>
    <t xml:space="preserve"> roundheaded leek</t>
  </si>
  <si>
    <t>Alnus X fallacina</t>
  </si>
  <si>
    <t>Alopecurus creticus</t>
  </si>
  <si>
    <t xml:space="preserve"> Cretan meadow foxtail</t>
  </si>
  <si>
    <t>Alopecurus rendlei</t>
  </si>
  <si>
    <t xml:space="preserve"> Rendle's meadow foxtail</t>
  </si>
  <si>
    <t>Amaranthus crassipes</t>
  </si>
  <si>
    <t xml:space="preserve"> Spreading Amaranth</t>
  </si>
  <si>
    <t>Amaranthus macrocarpus</t>
  </si>
  <si>
    <t xml:space="preserve"> dwarf amaranth</t>
  </si>
  <si>
    <t>Amblystegium</t>
  </si>
  <si>
    <t xml:space="preserve"> amblystegium moss</t>
  </si>
  <si>
    <t>Amblystegium serpens</t>
  </si>
  <si>
    <t>Amblystegium varium</t>
  </si>
  <si>
    <t>Ambrosia X helenae</t>
  </si>
  <si>
    <t>Ambrosia X intergradiens</t>
  </si>
  <si>
    <t>Amelanchier X intermedia</t>
  </si>
  <si>
    <t>Amelanchier X neglecta</t>
  </si>
  <si>
    <t>Amelanchier X quinti-martii</t>
  </si>
  <si>
    <t>Ammi</t>
  </si>
  <si>
    <t xml:space="preserve"> ammi</t>
  </si>
  <si>
    <t>Ammi majus</t>
  </si>
  <si>
    <t xml:space="preserve"> large bullwort</t>
  </si>
  <si>
    <t>Ammi visnaga</t>
  </si>
  <si>
    <t xml:space="preserve"> toothpickweed</t>
  </si>
  <si>
    <t>Amphidium</t>
  </si>
  <si>
    <t xml:space="preserve"> amphidium moss</t>
  </si>
  <si>
    <t>Amphidium mougeotii</t>
  </si>
  <si>
    <t xml:space="preserve"> Mougeot's amphidium moss</t>
  </si>
  <si>
    <t>Amsinckia eastwoodiae</t>
  </si>
  <si>
    <t xml:space="preserve"> Eastwood's fiddleneck</t>
  </si>
  <si>
    <t>Anacamptodon</t>
  </si>
  <si>
    <t xml:space="preserve"> anacamptodon moss</t>
  </si>
  <si>
    <t>Anacamptodon splachnoides</t>
  </si>
  <si>
    <t>Anacyclus</t>
  </si>
  <si>
    <t xml:space="preserve"> anacyclus</t>
  </si>
  <si>
    <t>Anacyclus clavatus</t>
  </si>
  <si>
    <t xml:space="preserve"> whitebuttons</t>
  </si>
  <si>
    <t>Anaphalis</t>
  </si>
  <si>
    <t xml:space="preserve"> pearly everlasting</t>
  </si>
  <si>
    <t>Anaphalis margaritacea</t>
  </si>
  <si>
    <t xml:space="preserve"> Pearly-Everlasting</t>
  </si>
  <si>
    <t>Andreaea</t>
  </si>
  <si>
    <t xml:space="preserve"> andreaea moss</t>
  </si>
  <si>
    <t>Andreaea rothii</t>
  </si>
  <si>
    <t xml:space="preserve"> Roth's andreaea moss</t>
  </si>
  <si>
    <t>Andreaea rupestris</t>
  </si>
  <si>
    <t>Andropogon hirsutior</t>
  </si>
  <si>
    <t>Angelonia</t>
  </si>
  <si>
    <t xml:space="preserve"> angelon</t>
  </si>
  <si>
    <t>Angelonia angustifolia</t>
  </si>
  <si>
    <t xml:space="preserve"> narrowleaf angelon</t>
  </si>
  <si>
    <t>Anomodon</t>
  </si>
  <si>
    <t xml:space="preserve"> anomodon moss</t>
  </si>
  <si>
    <t>Anomodon attenuatus</t>
  </si>
  <si>
    <t>Anomodon minor</t>
  </si>
  <si>
    <t>Anomodon rostratus</t>
  </si>
  <si>
    <t>Anomodon rugelii</t>
  </si>
  <si>
    <t xml:space="preserve"> Rugel's anomodon moss</t>
  </si>
  <si>
    <t>Anomodon viticulosus</t>
  </si>
  <si>
    <t>Antennaria solitaria</t>
  </si>
  <si>
    <t xml:space="preserve"> singlehead pussytoes</t>
  </si>
  <si>
    <t>Anthoxanthum hirtum</t>
  </si>
  <si>
    <t xml:space="preserve"> Northern Sweet Vernal Grass</t>
  </si>
  <si>
    <t xml:space="preserve"> death camas</t>
  </si>
  <si>
    <t>Aphanes arvensis</t>
  </si>
  <si>
    <t xml:space="preserve"> field parsley piert</t>
  </si>
  <si>
    <t>Aphanorrhegma</t>
  </si>
  <si>
    <t xml:space="preserve"> aphanorrhegma moss</t>
  </si>
  <si>
    <t>Aphanorrhegma serratum</t>
  </si>
  <si>
    <t xml:space="preserve"> serrate aphanorrhegma moss</t>
  </si>
  <si>
    <t>Apios priceana</t>
  </si>
  <si>
    <t xml:space="preserve"> traveler's delight</t>
  </si>
  <si>
    <t>Apium repens</t>
  </si>
  <si>
    <t xml:space="preserve"> creeping marshwort</t>
  </si>
  <si>
    <t>Arabis eschscholtziana</t>
  </si>
  <si>
    <t xml:space="preserve"> Pacific-Coast Eared Rockcress</t>
  </si>
  <si>
    <t>Aralia chinensis</t>
  </si>
  <si>
    <t xml:space="preserve"> Chinese angelica tree</t>
  </si>
  <si>
    <t>Archidium</t>
  </si>
  <si>
    <t xml:space="preserve"> archidium moss</t>
  </si>
  <si>
    <t>Archidium ohioense</t>
  </si>
  <si>
    <t xml:space="preserve"> Ohio archidium moss</t>
  </si>
  <si>
    <t>Arctanthemum</t>
  </si>
  <si>
    <t xml:space="preserve"> arctic-daisy</t>
  </si>
  <si>
    <t>Arctotis</t>
  </si>
  <si>
    <t xml:space="preserve"> arctotis</t>
  </si>
  <si>
    <t>Arctotis stoechadifolia</t>
  </si>
  <si>
    <t xml:space="preserve"> African daisy</t>
  </si>
  <si>
    <t>Argemone polyanthemos</t>
  </si>
  <si>
    <t xml:space="preserve"> crested pricklypoppy</t>
  </si>
  <si>
    <t>Argyrochosma</t>
  </si>
  <si>
    <t xml:space="preserve"> false cloak fern</t>
  </si>
  <si>
    <t>Argyrochosma dealbata</t>
  </si>
  <si>
    <t xml:space="preserve"> powdery false cloak fern</t>
  </si>
  <si>
    <t>Aristida desmantha</t>
  </si>
  <si>
    <t xml:space="preserve"> curly threeawn</t>
  </si>
  <si>
    <t>Aristida lanosa</t>
  </si>
  <si>
    <t xml:space="preserve"> woollysheath threeawn</t>
  </si>
  <si>
    <t>Aristida ramosissima</t>
  </si>
  <si>
    <t xml:space="preserve"> s-curve threeawn</t>
  </si>
  <si>
    <t>Arivela</t>
  </si>
  <si>
    <t>Arivela viscosa</t>
  </si>
  <si>
    <t xml:space="preserve"> Tickweed</t>
  </si>
  <si>
    <t xml:space="preserve"> armeria</t>
  </si>
  <si>
    <t xml:space="preserve"> Pacific Wormwood</t>
  </si>
  <si>
    <t>Artemisia gmelinii</t>
  </si>
  <si>
    <t xml:space="preserve"> Gmelin's wormwood</t>
  </si>
  <si>
    <t>Arum</t>
  </si>
  <si>
    <t xml:space="preserve"> arum</t>
  </si>
  <si>
    <t>Arum italicum</t>
  </si>
  <si>
    <t xml:space="preserve"> Italian lords and ladies</t>
  </si>
  <si>
    <t>Arundinaria</t>
  </si>
  <si>
    <t xml:space="preserve"> cane</t>
  </si>
  <si>
    <t>Asclepias stenophylla</t>
  </si>
  <si>
    <t xml:space="preserve"> slimleaf milkweed</t>
  </si>
  <si>
    <t>Asclepias viridis</t>
  </si>
  <si>
    <t xml:space="preserve"> green antelopehorn</t>
  </si>
  <si>
    <t>Asplenium resiliens</t>
  </si>
  <si>
    <t xml:space="preserve"> blackstem spleenwort</t>
  </si>
  <si>
    <t>Asplenium X clermontiae</t>
  </si>
  <si>
    <t>Asplenium X ebenoides</t>
  </si>
  <si>
    <t>Asplenium X gravesii</t>
  </si>
  <si>
    <t>Asplenium X herb-wagneri</t>
  </si>
  <si>
    <t>Asplenium X inexpectatum</t>
  </si>
  <si>
    <t>Asplenium X kentuckiense</t>
  </si>
  <si>
    <t>Asplenium X shawneense</t>
  </si>
  <si>
    <t>Asplenium X trudellii</t>
  </si>
  <si>
    <t>Asplenium X virginicum</t>
  </si>
  <si>
    <t>Asplenium X wherryi</t>
  </si>
  <si>
    <t>Astomum</t>
  </si>
  <si>
    <t xml:space="preserve"> astomum moss</t>
  </si>
  <si>
    <t>Astomum muehlenbergianum</t>
  </si>
  <si>
    <t xml:space="preserve"> Muehlenberg's astomum moss</t>
  </si>
  <si>
    <t>Astomum phascoides</t>
  </si>
  <si>
    <t>Astragalus flexuosus</t>
  </si>
  <si>
    <t xml:space="preserve"> flexile milkvetch</t>
  </si>
  <si>
    <t>Astragalus missouriensis</t>
  </si>
  <si>
    <t xml:space="preserve"> Missouri milkvetch</t>
  </si>
  <si>
    <t>Astragalus racemosus</t>
  </si>
  <si>
    <t xml:space="preserve"> cream milkvetch</t>
  </si>
  <si>
    <t>Atrichum</t>
  </si>
  <si>
    <t xml:space="preserve"> atrichum moss</t>
  </si>
  <si>
    <t>Atrichum angustatum</t>
  </si>
  <si>
    <t>Atrichum crispum</t>
  </si>
  <si>
    <t>Atrichum undulatum</t>
  </si>
  <si>
    <t xml:space="preserve"> undulate atrichum moss</t>
  </si>
  <si>
    <t>Aulacomnium</t>
  </si>
  <si>
    <t xml:space="preserve"> aulacomnium moss</t>
  </si>
  <si>
    <t>Aulacomnium heterostichum</t>
  </si>
  <si>
    <t>Aulacomnium palustre</t>
  </si>
  <si>
    <t>Avena sterilis</t>
  </si>
  <si>
    <t xml:space="preserve"> animated oat</t>
  </si>
  <si>
    <t>Azolla cristata</t>
  </si>
  <si>
    <t xml:space="preserve"> Crested Mosquito Fern</t>
  </si>
  <si>
    <t>Baptisia australis</t>
  </si>
  <si>
    <t xml:space="preserve"> Blue Wild Indigo</t>
  </si>
  <si>
    <t>Baptisia X serenae</t>
  </si>
  <si>
    <t>Barbula</t>
  </si>
  <si>
    <t xml:space="preserve"> barbula moss</t>
  </si>
  <si>
    <t>Barbula convoluta</t>
  </si>
  <si>
    <t xml:space="preserve"> convoluted barbula moss</t>
  </si>
  <si>
    <t>Barbula unguiculata</t>
  </si>
  <si>
    <t>Bartramia</t>
  </si>
  <si>
    <t xml:space="preserve"> bartramia moss</t>
  </si>
  <si>
    <t>Bartramia pomiformis</t>
  </si>
  <si>
    <t>Berberis canadensis</t>
  </si>
  <si>
    <t xml:space="preserve"> American barberry</t>
  </si>
  <si>
    <t>Berberis julianae</t>
  </si>
  <si>
    <t xml:space="preserve"> wintergreen barberry</t>
  </si>
  <si>
    <t>Berberis X ottawensis</t>
  </si>
  <si>
    <t>Beta procumbens</t>
  </si>
  <si>
    <t xml:space="preserve"> cultivated beet</t>
  </si>
  <si>
    <t>Betula X caerulea</t>
  </si>
  <si>
    <t xml:space="preserve"> blue birch</t>
  </si>
  <si>
    <t>Betula X jackii</t>
  </si>
  <si>
    <t>Bidens X multiceps</t>
  </si>
  <si>
    <t>Bignonia</t>
  </si>
  <si>
    <t xml:space="preserve"> bignonia</t>
  </si>
  <si>
    <t>Boltonia decurrens</t>
  </si>
  <si>
    <t xml:space="preserve"> claspingleaf doll's daisy</t>
  </si>
  <si>
    <t>Bothriochloa laguroides</t>
  </si>
  <si>
    <t xml:space="preserve"> silver beardgrass</t>
  </si>
  <si>
    <t>Botrychium gallicomontanum</t>
  </si>
  <si>
    <t xml:space="preserve"> Frenchman's Bluff grapefern</t>
  </si>
  <si>
    <t>Brachyelytrum erectum</t>
  </si>
  <si>
    <t xml:space="preserve"> Bearded Shorthusk</t>
  </si>
  <si>
    <t>Brachypodium distachyon</t>
  </si>
  <si>
    <t xml:space="preserve"> purple false brome</t>
  </si>
  <si>
    <t>Brachythecium</t>
  </si>
  <si>
    <t xml:space="preserve"> brachythecium moss</t>
  </si>
  <si>
    <t>Brachythecium acuminatum</t>
  </si>
  <si>
    <t xml:space="preserve"> acuminate brachythecium moss</t>
  </si>
  <si>
    <t>Brachythecium acutum</t>
  </si>
  <si>
    <t xml:space="preserve"> acute brachythecium moss</t>
  </si>
  <si>
    <t>Brachythecium calcareum</t>
  </si>
  <si>
    <t xml:space="preserve"> calcareous brachythecium moss</t>
  </si>
  <si>
    <t>Brachythecium campestre</t>
  </si>
  <si>
    <t>Brachythecium oxycladon</t>
  </si>
  <si>
    <t>Brachythecium plumosum</t>
  </si>
  <si>
    <t>Brachythecium populeum</t>
  </si>
  <si>
    <t>Brachythecium rivulare</t>
  </si>
  <si>
    <t>Brachythecium rutabulum</t>
  </si>
  <si>
    <t>Brachythecium salebrosum</t>
  </si>
  <si>
    <t>Brachythecium velutinum</t>
  </si>
  <si>
    <t xml:space="preserve"> strawflower</t>
  </si>
  <si>
    <t>Bromus arenarius</t>
  </si>
  <si>
    <t xml:space="preserve"> Australian brome</t>
  </si>
  <si>
    <t>Brotherella</t>
  </si>
  <si>
    <t xml:space="preserve"> brotherella moss</t>
  </si>
  <si>
    <t>Brotherella recurvans</t>
  </si>
  <si>
    <t xml:space="preserve"> recurved brotherella moss</t>
  </si>
  <si>
    <t>Bruchia</t>
  </si>
  <si>
    <t xml:space="preserve"> bruchia moss</t>
  </si>
  <si>
    <t>Bruchia flexuosa</t>
  </si>
  <si>
    <t>Bryhnia</t>
  </si>
  <si>
    <t xml:space="preserve"> bryhnia moss</t>
  </si>
  <si>
    <t>Bryhnia graminicolor</t>
  </si>
  <si>
    <t>Bryhnia novae-angliae</t>
  </si>
  <si>
    <t xml:space="preserve"> New England bryhnia moss</t>
  </si>
  <si>
    <t>Bryoandersonia</t>
  </si>
  <si>
    <t xml:space="preserve"> bryoandersonia moss</t>
  </si>
  <si>
    <t>Bryoandersonia illecebra</t>
  </si>
  <si>
    <t>Bryum</t>
  </si>
  <si>
    <t xml:space="preserve"> bryum moss</t>
  </si>
  <si>
    <t>Bryum argenteum</t>
  </si>
  <si>
    <t xml:space="preserve"> silvergreen bryum moss</t>
  </si>
  <si>
    <t>Bryum caespiticium</t>
  </si>
  <si>
    <t xml:space="preserve"> dry calcareous bryum moss</t>
  </si>
  <si>
    <t>Bryum lisae</t>
  </si>
  <si>
    <t>Bryum muehlenbeckii</t>
  </si>
  <si>
    <t xml:space="preserve"> Muehlenbeck's bryum moss</t>
  </si>
  <si>
    <t>Bryum pseudotriquetrum</t>
  </si>
  <si>
    <t xml:space="preserve"> common green bryum moss</t>
  </si>
  <si>
    <t>Bryum turbinatum</t>
  </si>
  <si>
    <t>Bryum uliginosum</t>
  </si>
  <si>
    <t>Buddleja alternifolia</t>
  </si>
  <si>
    <t xml:space="preserve"> fountain butterflybush</t>
  </si>
  <si>
    <t>Bunias erucago</t>
  </si>
  <si>
    <t xml:space="preserve"> crested wartycabbage</t>
  </si>
  <si>
    <t>Bupleurum lancifolium</t>
  </si>
  <si>
    <t xml:space="preserve"> lanceleaf thorow wax</t>
  </si>
  <si>
    <t>Buxbaumia</t>
  </si>
  <si>
    <t xml:space="preserve"> buxbaumia moss</t>
  </si>
  <si>
    <t>Buxbaumia aphylla</t>
  </si>
  <si>
    <t>Callicladium</t>
  </si>
  <si>
    <t xml:space="preserve"> callicladium moss</t>
  </si>
  <si>
    <t>Callicladium haldanianum</t>
  </si>
  <si>
    <t>Calliergon</t>
  </si>
  <si>
    <t xml:space="preserve"> calliergon moss</t>
  </si>
  <si>
    <t>Calliergon cordifolium</t>
  </si>
  <si>
    <t>Calliergonella</t>
  </si>
  <si>
    <t xml:space="preserve"> calliergonella moss</t>
  </si>
  <si>
    <t>Calliergonella cuspidata</t>
  </si>
  <si>
    <t>Calycera</t>
  </si>
  <si>
    <t xml:space="preserve"> calycera</t>
  </si>
  <si>
    <t>Calycera balsamitifolia</t>
  </si>
  <si>
    <t xml:space="preserve"> balsam-leaf calycera</t>
  </si>
  <si>
    <t>Calystegia catesbeiana</t>
  </si>
  <si>
    <t xml:space="preserve"> Catesby's false bindweed</t>
  </si>
  <si>
    <t>Calystegia macounii</t>
  </si>
  <si>
    <t xml:space="preserve"> Macoun's false bindweed</t>
  </si>
  <si>
    <t>Camassia angusta</t>
  </si>
  <si>
    <t xml:space="preserve"> prairie camas</t>
  </si>
  <si>
    <t>Campylium</t>
  </si>
  <si>
    <t xml:space="preserve"> campylium moss</t>
  </si>
  <si>
    <t>Campylium chrysophyllum</t>
  </si>
  <si>
    <t xml:space="preserve"> goldenleaf campylium moss</t>
  </si>
  <si>
    <t>Campylium hispidulum</t>
  </si>
  <si>
    <t xml:space="preserve"> hispid campylium moss</t>
  </si>
  <si>
    <t>Campylium radicale</t>
  </si>
  <si>
    <t>Campylium stellatum</t>
  </si>
  <si>
    <t xml:space="preserve"> star campylium moss</t>
  </si>
  <si>
    <t>Canavalia</t>
  </si>
  <si>
    <t xml:space="preserve"> jackbean</t>
  </si>
  <si>
    <t>Canavalia ensiformis</t>
  </si>
  <si>
    <t xml:space="preserve"> jack bean</t>
  </si>
  <si>
    <t>Caragana frutex</t>
  </si>
  <si>
    <t xml:space="preserve"> Russian peashrub</t>
  </si>
  <si>
    <t>Cardamine bulbifera</t>
  </si>
  <si>
    <t xml:space="preserve"> coralroot bittercress</t>
  </si>
  <si>
    <t>Cardamine dissecta</t>
  </si>
  <si>
    <t xml:space="preserve"> forkleaf toothwort</t>
  </si>
  <si>
    <t>Cardamine impatiens</t>
  </si>
  <si>
    <t xml:space="preserve"> Narrow-Leaf Bittercress</t>
  </si>
  <si>
    <t>Cardaria chalepensis</t>
  </si>
  <si>
    <t xml:space="preserve"> lenspod whitetop</t>
  </si>
  <si>
    <t>Carduus tenuiflorus</t>
  </si>
  <si>
    <t xml:space="preserve"> winged plumeless thistle</t>
  </si>
  <si>
    <t>Carduus X orthocephalus</t>
  </si>
  <si>
    <t>Carex arkansana</t>
  </si>
  <si>
    <t xml:space="preserve"> Arkansas Sedge</t>
  </si>
  <si>
    <t>Carex austrina</t>
  </si>
  <si>
    <t xml:space="preserve"> Southern Sedge</t>
  </si>
  <si>
    <t>Carex cherokeensis</t>
  </si>
  <si>
    <t xml:space="preserve"> Cherokee Sedge</t>
  </si>
  <si>
    <t>Carex corrugata</t>
  </si>
  <si>
    <t xml:space="preserve"> Prune-Fruit Sedge</t>
  </si>
  <si>
    <t>Carex cumberlandensis</t>
  </si>
  <si>
    <t xml:space="preserve"> Cumberland sedge</t>
  </si>
  <si>
    <t>Carex distans</t>
  </si>
  <si>
    <t xml:space="preserve"> distant sedge</t>
  </si>
  <si>
    <t>Carex distenta</t>
  </si>
  <si>
    <t xml:space="preserve"> widow's sedge</t>
  </si>
  <si>
    <t>Carex geyeri</t>
  </si>
  <si>
    <t xml:space="preserve"> Geyer's sedge</t>
  </si>
  <si>
    <t>Carex grayi X  intumescens</t>
  </si>
  <si>
    <t xml:space="preserve"> hybrid bladder sedge</t>
  </si>
  <si>
    <t>Carex juniperorum</t>
  </si>
  <si>
    <t xml:space="preserve"> juniper sedge</t>
  </si>
  <si>
    <t>Carex kraliana</t>
  </si>
  <si>
    <t xml:space="preserve"> Kral's sedge</t>
  </si>
  <si>
    <t>Carex lonchocarpa</t>
  </si>
  <si>
    <t xml:space="preserve"> Southern Long Sedge</t>
  </si>
  <si>
    <t>Carex macrostachys</t>
  </si>
  <si>
    <t xml:space="preserve"> largespike sedge</t>
  </si>
  <si>
    <t>Carex missouriensis</t>
  </si>
  <si>
    <t xml:space="preserve"> Missouri sedge</t>
  </si>
  <si>
    <t>Carex oklahomensis</t>
  </si>
  <si>
    <t xml:space="preserve"> Oklahoma Sedge</t>
  </si>
  <si>
    <t>Carex parryana</t>
  </si>
  <si>
    <t xml:space="preserve"> Parry's Sedge</t>
  </si>
  <si>
    <t>Carex picta</t>
  </si>
  <si>
    <t xml:space="preserve"> Boott's sedge</t>
  </si>
  <si>
    <t>Carex purpurifera</t>
  </si>
  <si>
    <t xml:space="preserve"> purple sedge</t>
  </si>
  <si>
    <t>Carex retroflexa</t>
  </si>
  <si>
    <t xml:space="preserve"> Reflexed Sedge</t>
  </si>
  <si>
    <t>Carex reznicekii</t>
  </si>
  <si>
    <t xml:space="preserve"> Reznicek's sedge</t>
  </si>
  <si>
    <t>Carex rosea</t>
  </si>
  <si>
    <t xml:space="preserve"> Rosy Sedge</t>
  </si>
  <si>
    <t>Carex salina</t>
  </si>
  <si>
    <t xml:space="preserve"> Saltmarsh Sedge</t>
  </si>
  <si>
    <t>Carex secalina</t>
  </si>
  <si>
    <t xml:space="preserve"> rye sedge</t>
  </si>
  <si>
    <t>Carex socialis</t>
  </si>
  <si>
    <t xml:space="preserve"> low woodland sedge</t>
  </si>
  <si>
    <t>Carex timida</t>
  </si>
  <si>
    <t>Carex triangularis</t>
  </si>
  <si>
    <t xml:space="preserve"> Eastern Fox Sedge</t>
  </si>
  <si>
    <t>Carex viridistellata</t>
  </si>
  <si>
    <t xml:space="preserve"> greenstar sedge</t>
  </si>
  <si>
    <t>Carex X caesariensis</t>
  </si>
  <si>
    <t>Carex X deamii</t>
  </si>
  <si>
    <t>Carex X hartii</t>
  </si>
  <si>
    <t>Carex X knieskernii</t>
  </si>
  <si>
    <t>Carex X olneyi</t>
  </si>
  <si>
    <t>Carex X subviridula</t>
  </si>
  <si>
    <t>Carex X sullivantii</t>
  </si>
  <si>
    <t>Carex X trichina</t>
  </si>
  <si>
    <t>Carpinus coreana</t>
  </si>
  <si>
    <t xml:space="preserve"> Korean hornbeam</t>
  </si>
  <si>
    <t xml:space="preserve"> hybrid hickory</t>
  </si>
  <si>
    <t>Carya pallida</t>
  </si>
  <si>
    <t xml:space="preserve"> sand hickory</t>
  </si>
  <si>
    <t>Carya texana</t>
  </si>
  <si>
    <t xml:space="preserve"> black hickory</t>
  </si>
  <si>
    <t>Carya X brownii</t>
  </si>
  <si>
    <t>Carya X dunbarii</t>
  </si>
  <si>
    <t>Carya X laneyi</t>
  </si>
  <si>
    <t>Carya X nussbaumeri</t>
  </si>
  <si>
    <t>Carya X schneckii</t>
  </si>
  <si>
    <t>Castanea crenata</t>
  </si>
  <si>
    <t xml:space="preserve"> Japanese chestnut</t>
  </si>
  <si>
    <t>Castanea X neglecta</t>
  </si>
  <si>
    <t>Catananche</t>
  </si>
  <si>
    <t>Catananche caerulea</t>
  </si>
  <si>
    <t>Caucalis</t>
  </si>
  <si>
    <t xml:space="preserve"> bur parsley</t>
  </si>
  <si>
    <t>Caucalis platycarpos</t>
  </si>
  <si>
    <t xml:space="preserve"> carrot bur parsley</t>
  </si>
  <si>
    <t>Cenchrus americanus</t>
  </si>
  <si>
    <t xml:space="preserve"> Pearl-Millet</t>
  </si>
  <si>
    <t>Cenchrus ciliaris</t>
  </si>
  <si>
    <t xml:space="preserve"> Buffel Grass</t>
  </si>
  <si>
    <t>Centaurea diluta</t>
  </si>
  <si>
    <t xml:space="preserve"> North African knapweed</t>
  </si>
  <si>
    <t>Centaurea X moncktonii</t>
  </si>
  <si>
    <t xml:space="preserve"> Spreading-Sneezeweed</t>
  </si>
  <si>
    <t>Centromadia</t>
  </si>
  <si>
    <t>Centromadia pungens</t>
  </si>
  <si>
    <t xml:space="preserve"> Pungent False Tarplant</t>
  </si>
  <si>
    <t>Centrosema</t>
  </si>
  <si>
    <t xml:space="preserve"> butterfly pea</t>
  </si>
  <si>
    <t>Centrosema virginianum</t>
  </si>
  <si>
    <t xml:space="preserve"> spurred butterfly pea</t>
  </si>
  <si>
    <t>Cerastium brachypetalum</t>
  </si>
  <si>
    <t xml:space="preserve"> gray chickweed</t>
  </si>
  <si>
    <t>Cerastium dubium</t>
  </si>
  <si>
    <t xml:space="preserve"> doubtful chickweed</t>
  </si>
  <si>
    <t>Ceratodon</t>
  </si>
  <si>
    <t xml:space="preserve"> ceratodon moss</t>
  </si>
  <si>
    <t>Ceratodon purpureus</t>
  </si>
  <si>
    <t>Ceratonia</t>
  </si>
  <si>
    <t xml:space="preserve"> ceratonia</t>
  </si>
  <si>
    <t>Ceratonia siliqua</t>
  </si>
  <si>
    <t xml:space="preserve"> St. John's bread</t>
  </si>
  <si>
    <t>Ceratophyllum muricatum</t>
  </si>
  <si>
    <t xml:space="preserve"> Prickly Hornwort</t>
  </si>
  <si>
    <t>Chaerophyllum temulum</t>
  </si>
  <si>
    <t xml:space="preserve"> rough chervil</t>
  </si>
  <si>
    <t>Chamaecyparis pisifera</t>
  </si>
  <si>
    <t xml:space="preserve"> sawara-cypress</t>
  </si>
  <si>
    <t>Chamaemelum mixtum</t>
  </si>
  <si>
    <t xml:space="preserve"> weedy dogfennel</t>
  </si>
  <si>
    <t>Chamaesyce ophthalmica</t>
  </si>
  <si>
    <t xml:space="preserve"> Florida hammock sandmat</t>
  </si>
  <si>
    <t>Cheilanthes tomentosa</t>
  </si>
  <si>
    <t xml:space="preserve"> woolly lipfern</t>
  </si>
  <si>
    <t>Chenopodium desiccatum</t>
  </si>
  <si>
    <t xml:space="preserve"> aridland goosefoot</t>
  </si>
  <si>
    <t>Chenopodium ficifolium</t>
  </si>
  <si>
    <t xml:space="preserve"> figleaf goosefoot</t>
  </si>
  <si>
    <t>Chenopodium fremontii</t>
  </si>
  <si>
    <t xml:space="preserve"> Fremont's Goosefoot</t>
  </si>
  <si>
    <t>Chrysosplenium alternifolium</t>
  </si>
  <si>
    <t xml:space="preserve"> alternate-leaf golden saxifrage</t>
  </si>
  <si>
    <t>Cirriphyllum</t>
  </si>
  <si>
    <t xml:space="preserve"> cirriphyllum moss</t>
  </si>
  <si>
    <t>Cirriphyllum piliferum</t>
  </si>
  <si>
    <t>Cirsium canescens</t>
  </si>
  <si>
    <t xml:space="preserve"> prairie thistle</t>
  </si>
  <si>
    <t>Cirsium carolinianum</t>
  </si>
  <si>
    <t xml:space="preserve"> soft thistle</t>
  </si>
  <si>
    <t>Cirsium ochrocentrum</t>
  </si>
  <si>
    <t xml:space="preserve"> yellowspine thistle</t>
  </si>
  <si>
    <t>Cirsium X iowense</t>
  </si>
  <si>
    <t>Citrullus colocynthis</t>
  </si>
  <si>
    <t xml:space="preserve"> colocynth</t>
  </si>
  <si>
    <t xml:space="preserve"> British soldier lichen</t>
  </si>
  <si>
    <t>Claopodium</t>
  </si>
  <si>
    <t xml:space="preserve"> claopodium moss</t>
  </si>
  <si>
    <t>Claopodium pellucinerve</t>
  </si>
  <si>
    <t>Clarkia amoena</t>
  </si>
  <si>
    <t xml:space="preserve"> farewell to spring</t>
  </si>
  <si>
    <t>Clarkia purpurea</t>
  </si>
  <si>
    <t xml:space="preserve"> winecup clarkia</t>
  </si>
  <si>
    <t>Clematis vitalba</t>
  </si>
  <si>
    <t xml:space="preserve"> Evergreen Traveler's-Joy</t>
  </si>
  <si>
    <t>Clethra acuminata</t>
  </si>
  <si>
    <t xml:space="preserve"> mountain sweetpepperbush</t>
  </si>
  <si>
    <t>Climacium</t>
  </si>
  <si>
    <t xml:space="preserve"> climacium moss</t>
  </si>
  <si>
    <t>Climacium americanum</t>
  </si>
  <si>
    <t xml:space="preserve"> American climacium moss</t>
  </si>
  <si>
    <t>Climacium dendroides</t>
  </si>
  <si>
    <t xml:space="preserve"> tree climacium moss</t>
  </si>
  <si>
    <t>Climacium kindbergii</t>
  </si>
  <si>
    <t xml:space="preserve"> Kindberg's climacium moss</t>
  </si>
  <si>
    <t>Cocculus</t>
  </si>
  <si>
    <t xml:space="preserve"> coralbead</t>
  </si>
  <si>
    <t>Coleataenia longifolia</t>
  </si>
  <si>
    <t xml:space="preserve"> Long-Leaf Cut-Throat Grass</t>
  </si>
  <si>
    <t>Coleataenia stipitata</t>
  </si>
  <si>
    <t xml:space="preserve"> Stipitate Cut-Throat Grass</t>
  </si>
  <si>
    <t>Collinsia heterophylla</t>
  </si>
  <si>
    <t xml:space="preserve"> purple Chinese houses</t>
  </si>
  <si>
    <t>Collinsia violacea</t>
  </si>
  <si>
    <t xml:space="preserve"> violet blue eyed Mary</t>
  </si>
  <si>
    <t>Collinsonia verticillata</t>
  </si>
  <si>
    <t xml:space="preserve"> stoneroot</t>
  </si>
  <si>
    <t>Consolida pubescens</t>
  </si>
  <si>
    <t xml:space="preserve"> hairy knight's-spur</t>
  </si>
  <si>
    <t>Convallaria majuscula</t>
  </si>
  <si>
    <t xml:space="preserve"> American lily-of-the-valley</t>
  </si>
  <si>
    <t>Convolvulus pilosellifolius</t>
  </si>
  <si>
    <t xml:space="preserve"> soft bindweed</t>
  </si>
  <si>
    <t>Corchoropsis</t>
  </si>
  <si>
    <t xml:space="preserve"> corchoropsis</t>
  </si>
  <si>
    <t>Corchoropsis crenata</t>
  </si>
  <si>
    <t>Corchorus</t>
  </si>
  <si>
    <t xml:space="preserve"> corchorus</t>
  </si>
  <si>
    <t>Corchorus tridens</t>
  </si>
  <si>
    <t xml:space="preserve"> wild jute</t>
  </si>
  <si>
    <t>Corispermum welshii</t>
  </si>
  <si>
    <t xml:space="preserve"> Welsh's Bugseed</t>
  </si>
  <si>
    <t>Cornus X arnoldiana</t>
  </si>
  <si>
    <t>Cornus X friedlanderi</t>
  </si>
  <si>
    <t>Cornus X slavinii</t>
  </si>
  <si>
    <t>Cortaderia</t>
  </si>
  <si>
    <t xml:space="preserve"> pampas grass</t>
  </si>
  <si>
    <t>Corydalis incisa</t>
  </si>
  <si>
    <t xml:space="preserve"> incised fumewort</t>
  </si>
  <si>
    <t>Corylus avellana</t>
  </si>
  <si>
    <t xml:space="preserve"> Common Filbert</t>
  </si>
  <si>
    <t xml:space="preserve"> Sulphur Cosmos</t>
  </si>
  <si>
    <t>Cotoneaster acutifolius</t>
  </si>
  <si>
    <t xml:space="preserve"> Peking cotoneaster</t>
  </si>
  <si>
    <t>Cotoneaster divaricatus</t>
  </si>
  <si>
    <t xml:space="preserve"> spreading cotoneaster</t>
  </si>
  <si>
    <t>Cotoneaster lucidus</t>
  </si>
  <si>
    <t xml:space="preserve"> shiny cotoneaster</t>
  </si>
  <si>
    <t>Cotoneaster multiflorus</t>
  </si>
  <si>
    <t>Cotula</t>
  </si>
  <si>
    <t xml:space="preserve"> waterbuttons</t>
  </si>
  <si>
    <t>Cotula australis</t>
  </si>
  <si>
    <t xml:space="preserve"> Australian Water-Buttons</t>
  </si>
  <si>
    <t>Crataegus berberifolia</t>
  </si>
  <si>
    <t xml:space="preserve"> Barberry Hawthorn</t>
  </si>
  <si>
    <t>Crataegus bona</t>
  </si>
  <si>
    <t xml:space="preserve"> Berks County hawthorn</t>
  </si>
  <si>
    <t>Crataegus flava</t>
  </si>
  <si>
    <t xml:space="preserve"> yellowleaf hawthorn</t>
  </si>
  <si>
    <t>Crataegus forbesae</t>
  </si>
  <si>
    <t xml:space="preserve"> Forbes' Hawthorn</t>
  </si>
  <si>
    <t>Crataegus forbesiae</t>
  </si>
  <si>
    <t xml:space="preserve"> Forbes's hawthorn</t>
  </si>
  <si>
    <t>Crataegus indicens</t>
  </si>
  <si>
    <t xml:space="preserve"> Mansfield hawthorn</t>
  </si>
  <si>
    <t>Crataegus kelloggii</t>
  </si>
  <si>
    <t xml:space="preserve"> Kellogg's hawthorn</t>
  </si>
  <si>
    <t>Crataegus ovata</t>
  </si>
  <si>
    <t xml:space="preserve"> ovateleaf hawthorn</t>
  </si>
  <si>
    <t>Crataegus porrecta</t>
  </si>
  <si>
    <t xml:space="preserve"> Pittsburgh hawthorn</t>
  </si>
  <si>
    <t>Crataegus pratensis</t>
  </si>
  <si>
    <t xml:space="preserve"> prairie hawthorn</t>
  </si>
  <si>
    <t>Crataegus putata</t>
  </si>
  <si>
    <t xml:space="preserve"> Scranton hawthorn</t>
  </si>
  <si>
    <t>Crataegus shaferi</t>
  </si>
  <si>
    <t xml:space="preserve"> Shafer's hawthorn</t>
  </si>
  <si>
    <t>Crataegus tanuphylla</t>
  </si>
  <si>
    <t xml:space="preserve"> keystone hawthorn</t>
  </si>
  <si>
    <t>Crataegus X brevipes</t>
  </si>
  <si>
    <t>Crataegus X hudsonica</t>
  </si>
  <si>
    <t>Crataegus X immanis</t>
  </si>
  <si>
    <t>Crataegus X incaedua</t>
  </si>
  <si>
    <t>Crataegus X kennedyi</t>
  </si>
  <si>
    <t>Crataegus X maligna</t>
  </si>
  <si>
    <t>Crataegus X peckietta</t>
  </si>
  <si>
    <t>Crataegus X pilosa</t>
  </si>
  <si>
    <t>Crataegus X puberis</t>
  </si>
  <si>
    <t>Crataegus X rubrocarnea</t>
  </si>
  <si>
    <t>Crataegus X websteri</t>
  </si>
  <si>
    <t>Crataegus X whittakeri</t>
  </si>
  <si>
    <t>Croton lindheimerianus</t>
  </si>
  <si>
    <t xml:space="preserve"> threeseed croton</t>
  </si>
  <si>
    <t>Croton punctatus</t>
  </si>
  <si>
    <t xml:space="preserve"> gulf croton</t>
  </si>
  <si>
    <t>Ctenidium</t>
  </si>
  <si>
    <t xml:space="preserve"> ctenidium moss</t>
  </si>
  <si>
    <t>Ctenidium malacodes</t>
  </si>
  <si>
    <t>Ctenidium molluscum</t>
  </si>
  <si>
    <t xml:space="preserve"> mollusc ctenidium moss</t>
  </si>
  <si>
    <t>Ctenium</t>
  </si>
  <si>
    <t xml:space="preserve"> toothache grass</t>
  </si>
  <si>
    <t>Ctenium aromaticum</t>
  </si>
  <si>
    <t xml:space="preserve"> Toothache Grass</t>
  </si>
  <si>
    <t xml:space="preserve"> carelessweed</t>
  </si>
  <si>
    <t>Cyperus difformis</t>
  </si>
  <si>
    <t xml:space="preserve"> Variable Flat Sedge</t>
  </si>
  <si>
    <t>Cyperus eragrostis</t>
  </si>
  <si>
    <t xml:space="preserve"> Tall Flat Sedge</t>
  </si>
  <si>
    <t>Cyperus grayoides</t>
  </si>
  <si>
    <t xml:space="preserve"> Illinois flatsedge</t>
  </si>
  <si>
    <t>Cyperus hystricinus</t>
  </si>
  <si>
    <t xml:space="preserve"> bristly flatsedge</t>
  </si>
  <si>
    <t>Cyperus retroflexus</t>
  </si>
  <si>
    <t xml:space="preserve"> oneflower flatsedge</t>
  </si>
  <si>
    <t>Cyperus serotinus</t>
  </si>
  <si>
    <t xml:space="preserve"> Tidal-Marsh Flat Sedge</t>
  </si>
  <si>
    <t>Cyperus X deamii</t>
  </si>
  <si>
    <t>Cystopteris X illinoensis</t>
  </si>
  <si>
    <t>Cystopteris X wagneri</t>
  </si>
  <si>
    <t>Cytisus X praecox</t>
  </si>
  <si>
    <t xml:space="preserve"> Warminster broom</t>
  </si>
  <si>
    <t>Dalea enneandra</t>
  </si>
  <si>
    <t xml:space="preserve"> nineanther prairie clover</t>
  </si>
  <si>
    <t>Daphne cneorum</t>
  </si>
  <si>
    <t xml:space="preserve"> garland-flower</t>
  </si>
  <si>
    <t>Dasypyrum</t>
  </si>
  <si>
    <t xml:space="preserve"> mosquitograss</t>
  </si>
  <si>
    <t>Dasypyrum villosum</t>
  </si>
  <si>
    <t>Datura quercifolia</t>
  </si>
  <si>
    <t xml:space="preserve"> Chinese thorn-apple</t>
  </si>
  <si>
    <t>Daucus pusillus</t>
  </si>
  <si>
    <t xml:space="preserve"> American wild carrot</t>
  </si>
  <si>
    <t>Deinandra</t>
  </si>
  <si>
    <t xml:space="preserve"> moonshine-daisy</t>
  </si>
  <si>
    <t xml:space="preserve"> tree-clubmoss</t>
  </si>
  <si>
    <t>Deschampsia flexuosa</t>
  </si>
  <si>
    <t xml:space="preserve"> Wavy Hair Grass</t>
  </si>
  <si>
    <t>Desmodium glabrum</t>
  </si>
  <si>
    <t xml:space="preserve"> zarzabacoa dulce</t>
  </si>
  <si>
    <t>Desmodium ochroleucum</t>
  </si>
  <si>
    <t xml:space="preserve"> cream ticktrefoil</t>
  </si>
  <si>
    <t>Desmodium strictum</t>
  </si>
  <si>
    <t xml:space="preserve"> pine barren ticktrefoil</t>
  </si>
  <si>
    <t>Dichanthelium leucothrix</t>
  </si>
  <si>
    <t xml:space="preserve"> Rough Rosette Grass</t>
  </si>
  <si>
    <t>Dichanthelium malacophyllum</t>
  </si>
  <si>
    <t xml:space="preserve"> softleaf rosette grass</t>
  </si>
  <si>
    <t>Dichelyma</t>
  </si>
  <si>
    <t xml:space="preserve"> dichelyma moss</t>
  </si>
  <si>
    <t>Dichelyma capillaceum</t>
  </si>
  <si>
    <t>Dichelyma pallescens</t>
  </si>
  <si>
    <t>Dichondra</t>
  </si>
  <si>
    <t xml:space="preserve"> ponysfoot</t>
  </si>
  <si>
    <t>Dichondra carolinensis</t>
  </si>
  <si>
    <t xml:space="preserve"> Carolina Pony's-Foot</t>
  </si>
  <si>
    <t>Dicranella</t>
  </si>
  <si>
    <t xml:space="preserve"> dicranella moss</t>
  </si>
  <si>
    <t>Dicranella heteromalla</t>
  </si>
  <si>
    <t>Dicranella rufescens</t>
  </si>
  <si>
    <t>Dicranella varia</t>
  </si>
  <si>
    <t>Dicranum</t>
  </si>
  <si>
    <t xml:space="preserve"> dicranum moss</t>
  </si>
  <si>
    <t>Dicranum bonjeanii</t>
  </si>
  <si>
    <t xml:space="preserve"> Bonjean's dicranum moss</t>
  </si>
  <si>
    <t>Dicranum condensatum</t>
  </si>
  <si>
    <t xml:space="preserve"> condensed dicranum moss</t>
  </si>
  <si>
    <t>Dicranum flagellare</t>
  </si>
  <si>
    <t>Dicranum fulvum</t>
  </si>
  <si>
    <t>Dicranum montanum</t>
  </si>
  <si>
    <t xml:space="preserve"> montane dicranum moss</t>
  </si>
  <si>
    <t>Dicranum scoparium</t>
  </si>
  <si>
    <t>Dicranum spurium</t>
  </si>
  <si>
    <t>Didymodon</t>
  </si>
  <si>
    <t xml:space="preserve"> didymodon moss</t>
  </si>
  <si>
    <t>Didymodon fallax</t>
  </si>
  <si>
    <t>Digera</t>
  </si>
  <si>
    <t xml:space="preserve"> false amaranth</t>
  </si>
  <si>
    <t>Digera muricata</t>
  </si>
  <si>
    <t>Digitaria longiflora</t>
  </si>
  <si>
    <t xml:space="preserve"> Indian crabgrass</t>
  </si>
  <si>
    <t>Digitaria villosa</t>
  </si>
  <si>
    <t xml:space="preserve"> shaggy crabgrass</t>
  </si>
  <si>
    <t xml:space="preserve"> ground-cedar</t>
  </si>
  <si>
    <t>Diphyscium</t>
  </si>
  <si>
    <t xml:space="preserve"> diphyscium moss</t>
  </si>
  <si>
    <t>Diphyscium foliosum</t>
  </si>
  <si>
    <t>Diplachne</t>
  </si>
  <si>
    <t xml:space="preserve"> diplachne</t>
  </si>
  <si>
    <t>Ditrichum</t>
  </si>
  <si>
    <t xml:space="preserve"> ditrichum moss</t>
  </si>
  <si>
    <t>Ditrichum lineare</t>
  </si>
  <si>
    <t>Ditrichum pallidum</t>
  </si>
  <si>
    <t xml:space="preserve"> pale ditrichum moss</t>
  </si>
  <si>
    <t>Ditrichum pusillum</t>
  </si>
  <si>
    <t>Dittrichia viscosa</t>
  </si>
  <si>
    <t xml:space="preserve"> false yellowhead</t>
  </si>
  <si>
    <t>Dodecatheon frenchii</t>
  </si>
  <si>
    <t xml:space="preserve"> French's shootingstar</t>
  </si>
  <si>
    <t>Doellingeria sericocarpoides</t>
  </si>
  <si>
    <t xml:space="preserve"> Southern White-Top</t>
  </si>
  <si>
    <t>Draba cuneifolia</t>
  </si>
  <si>
    <t xml:space="preserve"> wedgeleaf draba</t>
  </si>
  <si>
    <t>Drepanocladus</t>
  </si>
  <si>
    <t xml:space="preserve"> drepanocladus moss</t>
  </si>
  <si>
    <t>Drepanocladus aduncus</t>
  </si>
  <si>
    <t>Drummondia</t>
  </si>
  <si>
    <t xml:space="preserve"> drummond moss</t>
  </si>
  <si>
    <t>Drummondia prorepens</t>
  </si>
  <si>
    <t>Dryas</t>
  </si>
  <si>
    <t xml:space="preserve"> mountain-avens</t>
  </si>
  <si>
    <t>Dryas integrifolia</t>
  </si>
  <si>
    <t xml:space="preserve"> White Mountain-Avens</t>
  </si>
  <si>
    <t xml:space="preserve"> wood-beauty</t>
  </si>
  <si>
    <t>Dryopteris X benedictii</t>
  </si>
  <si>
    <t>Dryopteris X burgessii</t>
  </si>
  <si>
    <t>Dryopteris X correllii</t>
  </si>
  <si>
    <t>Dryopteris X dowellii</t>
  </si>
  <si>
    <t>Dryopteris X leedsii</t>
  </si>
  <si>
    <t>Dryopteris X neowherryi</t>
  </si>
  <si>
    <t>Dryopteris X pittsfordensis</t>
  </si>
  <si>
    <t xml:space="preserve"> Pittsford woodfern</t>
  </si>
  <si>
    <t>Dryopteris X separabilis</t>
  </si>
  <si>
    <t>Dryopteris X slossoniae</t>
  </si>
  <si>
    <t>Dysphania</t>
  </si>
  <si>
    <t xml:space="preserve"> dysphania</t>
  </si>
  <si>
    <t>Dysphania aristata</t>
  </si>
  <si>
    <t xml:space="preserve"> Aristata Wormseed</t>
  </si>
  <si>
    <t>Dysphania graveolens</t>
  </si>
  <si>
    <t>Dysphania multifida</t>
  </si>
  <si>
    <t>Dysphania pumilio</t>
  </si>
  <si>
    <t>Echinacea laevigata</t>
  </si>
  <si>
    <t xml:space="preserve"> smooth purple coneflower</t>
  </si>
  <si>
    <t>Echinacea simulata</t>
  </si>
  <si>
    <t xml:space="preserve"> wavyleaf purple coneflower</t>
  </si>
  <si>
    <t>Echinochloa esculenta</t>
  </si>
  <si>
    <t xml:space="preserve"> Japanese Water Grass</t>
  </si>
  <si>
    <t>Elymus X ebingeri</t>
  </si>
  <si>
    <t>Encalypta</t>
  </si>
  <si>
    <t xml:space="preserve"> candle snuffer moss</t>
  </si>
  <si>
    <t>Encalypta procera</t>
  </si>
  <si>
    <t>Endodeca</t>
  </si>
  <si>
    <t xml:space="preserve"> virginia snakeroot</t>
  </si>
  <si>
    <t>Entodon</t>
  </si>
  <si>
    <t xml:space="preserve"> entodon moss</t>
  </si>
  <si>
    <t>Entodon brevisetus</t>
  </si>
  <si>
    <t>Entodon cladorrhizans</t>
  </si>
  <si>
    <t>Entodon seductrix</t>
  </si>
  <si>
    <t xml:space="preserve"> seductive entodon moss</t>
  </si>
  <si>
    <t>Ephemerum</t>
  </si>
  <si>
    <t xml:space="preserve"> ephemerum moss</t>
  </si>
  <si>
    <t>Ephemerum crassinervium</t>
  </si>
  <si>
    <t>Ephemerum serratum</t>
  </si>
  <si>
    <t xml:space="preserve"> serrate ephemerum moss</t>
  </si>
  <si>
    <t>Epilobium parviflorum</t>
  </si>
  <si>
    <t xml:space="preserve"> Small-Flower Hairy Willowherb</t>
  </si>
  <si>
    <t>Epilobium X wisconsinense</t>
  </si>
  <si>
    <t>Eragrostis bahiensis</t>
  </si>
  <si>
    <t xml:space="preserve"> Bahia Love Grass</t>
  </si>
  <si>
    <t>Eragrostis ciliaris</t>
  </si>
  <si>
    <t xml:space="preserve"> Gopher-Tail Love Grass</t>
  </si>
  <si>
    <t xml:space="preserve"> Meadow Love Grass</t>
  </si>
  <si>
    <t>Eryngium leavenworthii</t>
  </si>
  <si>
    <t xml:space="preserve"> Leavenworth's eryngo</t>
  </si>
  <si>
    <t>Erysimum asperum</t>
  </si>
  <si>
    <t xml:space="preserve"> western wallflower</t>
  </si>
  <si>
    <t>Erythronium mesochoreum</t>
  </si>
  <si>
    <t xml:space="preserve"> midland fawnlily</t>
  </si>
  <si>
    <t>Erythronium propullans</t>
  </si>
  <si>
    <t xml:space="preserve"> Minnesota fawnlily</t>
  </si>
  <si>
    <t>Escobaria</t>
  </si>
  <si>
    <t xml:space="preserve"> foxtail cactus</t>
  </si>
  <si>
    <t>Escobaria missouriensis</t>
  </si>
  <si>
    <t xml:space="preserve"> Missouri foxtail cactus</t>
  </si>
  <si>
    <t>Escobaria vivipara</t>
  </si>
  <si>
    <t xml:space="preserve"> spinystar</t>
  </si>
  <si>
    <t>Euchiton</t>
  </si>
  <si>
    <t xml:space="preserve"> euchiton</t>
  </si>
  <si>
    <t>Euonymus bungeanus</t>
  </si>
  <si>
    <t xml:space="preserve"> winterberry euonymus</t>
  </si>
  <si>
    <t>Euonymus japonicus</t>
  </si>
  <si>
    <t xml:space="preserve"> Japanese spindletree</t>
  </si>
  <si>
    <t>Euonymus kiautschovicus</t>
  </si>
  <si>
    <t xml:space="preserve"> creeping strawberry bush</t>
  </si>
  <si>
    <t>Eupatorium godfreyanum</t>
  </si>
  <si>
    <t xml:space="preserve"> Godfrey's thoroughwort</t>
  </si>
  <si>
    <t xml:space="preserve"> New England Thoroughwort</t>
  </si>
  <si>
    <t>Euphorbia brachycera</t>
  </si>
  <si>
    <t xml:space="preserve"> horned spurge</t>
  </si>
  <si>
    <t>Euphorbia hexagona</t>
  </si>
  <si>
    <t xml:space="preserve"> sixangle spurge</t>
  </si>
  <si>
    <t>Euphorbia myrsinites</t>
  </si>
  <si>
    <t xml:space="preserve"> myrtle spurge</t>
  </si>
  <si>
    <t>Euphorbia paralias</t>
  </si>
  <si>
    <t xml:space="preserve"> sea spurge</t>
  </si>
  <si>
    <t>Euphorbia segetalis</t>
  </si>
  <si>
    <t xml:space="preserve"> grainfield spurge</t>
  </si>
  <si>
    <t>Euphorbia terracina</t>
  </si>
  <si>
    <t xml:space="preserve"> Geraldton carnation weed</t>
  </si>
  <si>
    <t>Euphorbia X gayeri</t>
  </si>
  <si>
    <t xml:space="preserve"> Drug Eyebright</t>
  </si>
  <si>
    <t>Eurhynchium</t>
  </si>
  <si>
    <t xml:space="preserve"> eurhynchium moss</t>
  </si>
  <si>
    <t>Eurhynchium hians</t>
  </si>
  <si>
    <t>Eurhynchium pulchellum</t>
  </si>
  <si>
    <t>Eurybia surculosa</t>
  </si>
  <si>
    <t xml:space="preserve"> creeping aster</t>
  </si>
  <si>
    <t>Eustachys petraea</t>
  </si>
  <si>
    <t xml:space="preserve"> Pinewoods Finger Grass</t>
  </si>
  <si>
    <t xml:space="preserve"> joe pye weed</t>
  </si>
  <si>
    <t>Fallopia</t>
  </si>
  <si>
    <t>Festuca heterophylla</t>
  </si>
  <si>
    <t xml:space="preserve"> variousleaf fescue</t>
  </si>
  <si>
    <t>Ficaria</t>
  </si>
  <si>
    <t xml:space="preserve"> fig-crowfoot</t>
  </si>
  <si>
    <t>Filipendula ulmaria</t>
  </si>
  <si>
    <t xml:space="preserve"> Queen-of-the-Meadow</t>
  </si>
  <si>
    <t>Fimbristylis annua</t>
  </si>
  <si>
    <t xml:space="preserve"> Annual Fimbry</t>
  </si>
  <si>
    <t>Fissidens</t>
  </si>
  <si>
    <t xml:space="preserve"> fissidens moss</t>
  </si>
  <si>
    <t>Fissidens bryoides</t>
  </si>
  <si>
    <t xml:space="preserve"> bryoid fissidens moss</t>
  </si>
  <si>
    <t>Fissidens exilis</t>
  </si>
  <si>
    <t>Fissidens taxifolius</t>
  </si>
  <si>
    <t>Fontanesia</t>
  </si>
  <si>
    <t xml:space="preserve"> fontanesia</t>
  </si>
  <si>
    <t>Fontanesia phillyreoides</t>
  </si>
  <si>
    <t xml:space="preserve"> Syrian-privet</t>
  </si>
  <si>
    <t>Fontinalis</t>
  </si>
  <si>
    <t xml:space="preserve"> fontinalis moss</t>
  </si>
  <si>
    <t>Fontinalis antipyretica</t>
  </si>
  <si>
    <t xml:space="preserve"> antifever fontinalis moss</t>
  </si>
  <si>
    <t>Fontinalis dalecarlica</t>
  </si>
  <si>
    <t>Fontinalis novae-angliae</t>
  </si>
  <si>
    <t xml:space="preserve"> New England fontinalis moss</t>
  </si>
  <si>
    <t>Forsythia X intermedia</t>
  </si>
  <si>
    <t xml:space="preserve"> showy forsythia</t>
  </si>
  <si>
    <t>Fragaria chiloensis</t>
  </si>
  <si>
    <t xml:space="preserve"> Beach Strawberry</t>
  </si>
  <si>
    <t>Fragaria X ananassa</t>
  </si>
  <si>
    <t>Fumaria parviflora</t>
  </si>
  <si>
    <t xml:space="preserve"> fineleaf fumitory</t>
  </si>
  <si>
    <t>Funaria</t>
  </si>
  <si>
    <t xml:space="preserve"> funaria moss</t>
  </si>
  <si>
    <t>Funaria hygrometrica</t>
  </si>
  <si>
    <t>Gaillardia aestivalis</t>
  </si>
  <si>
    <t xml:space="preserve"> lanceleaf blanketflower</t>
  </si>
  <si>
    <t>Gaillardia X grandiflora</t>
  </si>
  <si>
    <t>Galium hispidulum</t>
  </si>
  <si>
    <t xml:space="preserve"> coastal bedstraw</t>
  </si>
  <si>
    <t>Galium latifolium</t>
  </si>
  <si>
    <t xml:space="preserve"> purple bedstraw</t>
  </si>
  <si>
    <t>Galium mollugo</t>
  </si>
  <si>
    <t xml:space="preserve"> White Bedstraw</t>
  </si>
  <si>
    <t>Galium virgatum</t>
  </si>
  <si>
    <t xml:space="preserve"> southwestern bedstraw</t>
  </si>
  <si>
    <t>Galium X pomeranicum</t>
  </si>
  <si>
    <t>Gamochaeta argyrinea</t>
  </si>
  <si>
    <t xml:space="preserve"> silvery everlasting</t>
  </si>
  <si>
    <t>Gamochaeta pensylvanica</t>
  </si>
  <si>
    <t xml:space="preserve"> Pennsylvania Everlasting</t>
  </si>
  <si>
    <t>Gaura filipes</t>
  </si>
  <si>
    <t xml:space="preserve"> slenderstalk beeblossom</t>
  </si>
  <si>
    <t>Gaylussacia brachycera</t>
  </si>
  <si>
    <t xml:space="preserve"> box huckleberry</t>
  </si>
  <si>
    <t>Gentiana villosa</t>
  </si>
  <si>
    <t xml:space="preserve"> striped gentian</t>
  </si>
  <si>
    <t>Gentiana X billingtonii</t>
  </si>
  <si>
    <t>Gentiana X curtisii</t>
  </si>
  <si>
    <t>Gentiana X grandilacustris</t>
  </si>
  <si>
    <t>Gentiana X pallidocyanea</t>
  </si>
  <si>
    <t>Geranium divaricatum</t>
  </si>
  <si>
    <t xml:space="preserve"> fanleaf geranium</t>
  </si>
  <si>
    <t>Geranium ibericum</t>
  </si>
  <si>
    <t xml:space="preserve"> Iberian geranium</t>
  </si>
  <si>
    <t>Geranium robertianum</t>
  </si>
  <si>
    <t xml:space="preserve"> Lesser Herbrobert</t>
  </si>
  <si>
    <t>Geranium versicolor</t>
  </si>
  <si>
    <t xml:space="preserve"> veiny geranium</t>
  </si>
  <si>
    <t>Geum X aurantiacum</t>
  </si>
  <si>
    <t>Geum X pulchrum</t>
  </si>
  <si>
    <t xml:space="preserve"> Indian-physic</t>
  </si>
  <si>
    <t>Gladiolus</t>
  </si>
  <si>
    <t xml:space="preserve"> gladiolus</t>
  </si>
  <si>
    <t>Gladiolus X colvillei</t>
  </si>
  <si>
    <t>Gladiolus X gandavensis</t>
  </si>
  <si>
    <t xml:space="preserve"> glebionis</t>
  </si>
  <si>
    <t>Gleditsia</t>
  </si>
  <si>
    <t>Gleditsia aquatica</t>
  </si>
  <si>
    <t xml:space="preserve"> Water-Locust</t>
  </si>
  <si>
    <t>Gleditsia X texana</t>
  </si>
  <si>
    <t>Glyceria laxa</t>
  </si>
  <si>
    <t xml:space="preserve"> Limp Manna Grass</t>
  </si>
  <si>
    <t>Glyceria X gatineauensis</t>
  </si>
  <si>
    <t>Grimmia</t>
  </si>
  <si>
    <t xml:space="preserve"> grimmia dry rock moss</t>
  </si>
  <si>
    <t>Grimmia longirostris</t>
  </si>
  <si>
    <t>Grimmia milleri</t>
  </si>
  <si>
    <t xml:space="preserve"> Miller's rock moss</t>
  </si>
  <si>
    <t>Gutierrezia texana</t>
  </si>
  <si>
    <t xml:space="preserve"> Texas snakeweed</t>
  </si>
  <si>
    <t>Gymnocarpium X brittonianum</t>
  </si>
  <si>
    <t>Gymnocarpium X heterosporum</t>
  </si>
  <si>
    <t xml:space="preserve"> blackspore oakfern</t>
  </si>
  <si>
    <t>Gymnocarpium X intermedium</t>
  </si>
  <si>
    <t>Gymnopogon</t>
  </si>
  <si>
    <t xml:space="preserve"> skeletongrass</t>
  </si>
  <si>
    <t>Gymnopogon ambiguus</t>
  </si>
  <si>
    <t xml:space="preserve"> bearded skeletongrass</t>
  </si>
  <si>
    <t>Gynandropsis</t>
  </si>
  <si>
    <t xml:space="preserve"> gynandropsis</t>
  </si>
  <si>
    <t>Gynandropsis gynandra</t>
  </si>
  <si>
    <t xml:space="preserve"> Spiderwisp</t>
  </si>
  <si>
    <t>Gypsophila cerastoides</t>
  </si>
  <si>
    <t xml:space="preserve"> chickweed baby's-breath</t>
  </si>
  <si>
    <t>Hamatocaulis</t>
  </si>
  <si>
    <t xml:space="preserve"> hamatocaulis moss</t>
  </si>
  <si>
    <t>Hamatocaulis vernicosus</t>
  </si>
  <si>
    <t>Hammarbya</t>
  </si>
  <si>
    <t xml:space="preserve"> Bog Adder's-mouth</t>
  </si>
  <si>
    <t>Haplohymenium</t>
  </si>
  <si>
    <t xml:space="preserve"> haplohymenium moss</t>
  </si>
  <si>
    <t>Haplohymenium triste</t>
  </si>
  <si>
    <t>Hedeoma drummondii</t>
  </si>
  <si>
    <t xml:space="preserve"> Drummond's false pennyroyal</t>
  </si>
  <si>
    <t>Hedera</t>
  </si>
  <si>
    <t xml:space="preserve"> ivy</t>
  </si>
  <si>
    <t>Hedera helix</t>
  </si>
  <si>
    <t xml:space="preserve"> English Ivy</t>
  </si>
  <si>
    <t>Hedera hibernica</t>
  </si>
  <si>
    <t xml:space="preserve"> Atlantic Ivy</t>
  </si>
  <si>
    <t>Helenium quadridentatum</t>
  </si>
  <si>
    <t xml:space="preserve"> longdisk sneezeweed</t>
  </si>
  <si>
    <t>Helenium X polyphyllum</t>
  </si>
  <si>
    <t>Helianthus atrorubens</t>
  </si>
  <si>
    <t xml:space="preserve"> purpledisk sunflower</t>
  </si>
  <si>
    <t>Helianthus laevigatus</t>
  </si>
  <si>
    <t xml:space="preserve"> smooth sunflower</t>
  </si>
  <si>
    <t>Helianthus niveus</t>
  </si>
  <si>
    <t xml:space="preserve"> showy sunflower</t>
  </si>
  <si>
    <t>Helianthus silphioides</t>
  </si>
  <si>
    <t xml:space="preserve"> rosinweed sunflower</t>
  </si>
  <si>
    <t>Helianthus strumosus</t>
  </si>
  <si>
    <t xml:space="preserve"> Pale-Leaf Woodland Sunflower</t>
  </si>
  <si>
    <t>Helianthus X ambiguus</t>
  </si>
  <si>
    <t>Helianthus X brevifolius</t>
  </si>
  <si>
    <t>Helianthus X cinereus</t>
  </si>
  <si>
    <t>Helianthus X divariserratus</t>
  </si>
  <si>
    <t>Helianthus X glaucus</t>
  </si>
  <si>
    <t>Helianthus X intermedius</t>
  </si>
  <si>
    <t>Helianthus X kellermanii</t>
  </si>
  <si>
    <t>Helianthus X luxurians</t>
  </si>
  <si>
    <t>Helianthus X multiflorus</t>
  </si>
  <si>
    <t xml:space="preserve"> manyflower sunflower</t>
  </si>
  <si>
    <t>Heliotropium ramosissimum</t>
  </si>
  <si>
    <t xml:space="preserve"> wavy heliotrope</t>
  </si>
  <si>
    <t>Heliotropium tenellum</t>
  </si>
  <si>
    <t xml:space="preserve"> pasture heliotrope</t>
  </si>
  <si>
    <t>Helosciadium</t>
  </si>
  <si>
    <t xml:space="preserve"> heloscadium</t>
  </si>
  <si>
    <t>Helosciadium nodiflorum</t>
  </si>
  <si>
    <t xml:space="preserve"> Fool's-Watercress</t>
  </si>
  <si>
    <t>Heteranthera multiflora</t>
  </si>
  <si>
    <t xml:space="preserve"> bouquet mudplantain</t>
  </si>
  <si>
    <t>Heterotheca stenophylla</t>
  </si>
  <si>
    <t xml:space="preserve"> stiffleaf false goldenaster</t>
  </si>
  <si>
    <t>Heuchera longiflora</t>
  </si>
  <si>
    <t xml:space="preserve"> longflower alumroot</t>
  </si>
  <si>
    <t>Heuchera parviflora</t>
  </si>
  <si>
    <t xml:space="preserve"> littleflower alumroot</t>
  </si>
  <si>
    <t>Heuchera sanguinea</t>
  </si>
  <si>
    <t xml:space="preserve"> coralbells</t>
  </si>
  <si>
    <t>Hieracium albiflorum</t>
  </si>
  <si>
    <t xml:space="preserve"> white hawkweed</t>
  </si>
  <si>
    <t>Hieracium scribneri</t>
  </si>
  <si>
    <t xml:space="preserve"> Scribner's hawkweed</t>
  </si>
  <si>
    <t>Hieracium X atramentarium</t>
  </si>
  <si>
    <t>Hieracium X brachiatum</t>
  </si>
  <si>
    <t>Hieracium X fassettii</t>
  </si>
  <si>
    <t>Hieracium X flagellare</t>
  </si>
  <si>
    <t>Hieracium X fuscatrum</t>
  </si>
  <si>
    <t>Hieracium X grohii</t>
  </si>
  <si>
    <t>Hippocrepis</t>
  </si>
  <si>
    <t xml:space="preserve"> hippocrepis</t>
  </si>
  <si>
    <t>Hippocrepis comosa</t>
  </si>
  <si>
    <t xml:space="preserve"> horseshoe vetch</t>
  </si>
  <si>
    <t>Homomallium</t>
  </si>
  <si>
    <t xml:space="preserve"> homomallium moss</t>
  </si>
  <si>
    <t>Homomallium adnatum</t>
  </si>
  <si>
    <t>Huperzia X bartleyi</t>
  </si>
  <si>
    <t>Huperzia X buttersii</t>
  </si>
  <si>
    <t>Hyacinthoides hispanica</t>
  </si>
  <si>
    <t xml:space="preserve"> Hispanic hyacinthoides</t>
  </si>
  <si>
    <t>Hyacinthus</t>
  </si>
  <si>
    <t xml:space="preserve"> hyacinth</t>
  </si>
  <si>
    <t>Hyacinthus orientalis</t>
  </si>
  <si>
    <t xml:space="preserve"> garden hyacinth</t>
  </si>
  <si>
    <t>Hybanthus parviflorus</t>
  </si>
  <si>
    <t xml:space="preserve"> violetilla</t>
  </si>
  <si>
    <t>Hylocomium</t>
  </si>
  <si>
    <t xml:space="preserve"> hylocomium feather moss</t>
  </si>
  <si>
    <t>Hylocomium splendens</t>
  </si>
  <si>
    <t xml:space="preserve"> splendid feather moss</t>
  </si>
  <si>
    <t>Hyoscyamus albus</t>
  </si>
  <si>
    <t xml:space="preserve"> white henbane</t>
  </si>
  <si>
    <t>Hypecoum</t>
  </si>
  <si>
    <t xml:space="preserve"> hypecoum</t>
  </si>
  <si>
    <t>Hypecoum imberbe</t>
  </si>
  <si>
    <t xml:space="preserve"> sicklefruit hypecoum</t>
  </si>
  <si>
    <t>Hypericum dolabriforme</t>
  </si>
  <si>
    <t xml:space="preserve"> straggling St. Johnswort</t>
  </si>
  <si>
    <t>Hypericum lobocarpum</t>
  </si>
  <si>
    <t xml:space="preserve"> fivelobe St. Johnswort</t>
  </si>
  <si>
    <t>Hypericum walteri</t>
  </si>
  <si>
    <t xml:space="preserve"> Greater St. John's-Wort</t>
  </si>
  <si>
    <t>Hypnum</t>
  </si>
  <si>
    <t xml:space="preserve"> hypnum moss</t>
  </si>
  <si>
    <t>Hypnum imponens</t>
  </si>
  <si>
    <t>Idesia</t>
  </si>
  <si>
    <t xml:space="preserve"> idesia</t>
  </si>
  <si>
    <t>Idesia polycarpa</t>
  </si>
  <si>
    <t>Ilex aquifolium</t>
  </si>
  <si>
    <t xml:space="preserve"> English Holly</t>
  </si>
  <si>
    <t>Ilex montana</t>
  </si>
  <si>
    <t xml:space="preserve"> Mountain Holly</t>
  </si>
  <si>
    <t>Ipomoea cristulata</t>
  </si>
  <si>
    <t xml:space="preserve"> Trans-Pecos morning-glory</t>
  </si>
  <si>
    <t>Iris fulva</t>
  </si>
  <si>
    <t xml:space="preserve"> Copper Iris</t>
  </si>
  <si>
    <t>Iris X robusta</t>
  </si>
  <si>
    <t>Isoetes novae-angliae</t>
  </si>
  <si>
    <t xml:space="preserve"> New England Quillwort</t>
  </si>
  <si>
    <t>Isoetes X echtuckeri</t>
  </si>
  <si>
    <t>Isoetes X fairbrothersii</t>
  </si>
  <si>
    <t>Isoetes X novae-angliae</t>
  </si>
  <si>
    <t xml:space="preserve"> New England quillwort</t>
  </si>
  <si>
    <t>Isolepis</t>
  </si>
  <si>
    <t xml:space="preserve"> Dutchman's pipe</t>
  </si>
  <si>
    <t>Jasminum</t>
  </si>
  <si>
    <t xml:space="preserve"> jasmine</t>
  </si>
  <si>
    <t>Jasminum nudiflorum</t>
  </si>
  <si>
    <t xml:space="preserve"> winter jasmine</t>
  </si>
  <si>
    <t>Juglans X bixbyi</t>
  </si>
  <si>
    <t xml:space="preserve"> buart</t>
  </si>
  <si>
    <t>Juglans X quadrangulata</t>
  </si>
  <si>
    <t xml:space="preserve"> hybrid walnut</t>
  </si>
  <si>
    <t>Juncus bulbosus</t>
  </si>
  <si>
    <t xml:space="preserve"> Bulbous Rush</t>
  </si>
  <si>
    <t>Juncus X alpiniformis</t>
  </si>
  <si>
    <t>Juncus X gracilescens</t>
  </si>
  <si>
    <t>Juncus X nodosiformis</t>
  </si>
  <si>
    <t>Juncus X stuckeyi</t>
  </si>
  <si>
    <t>Juniperus sabina</t>
  </si>
  <si>
    <t xml:space="preserve"> savin</t>
  </si>
  <si>
    <t>Krigia caespitosa</t>
  </si>
  <si>
    <t xml:space="preserve"> Weedy Dwarf-Dandelion</t>
  </si>
  <si>
    <t>Lactuca X morssii</t>
  </si>
  <si>
    <t>Lagerstroemia</t>
  </si>
  <si>
    <t xml:space="preserve"> lagerstroemia</t>
  </si>
  <si>
    <t>Lagerstroemia indica</t>
  </si>
  <si>
    <t xml:space="preserve"> crapemyrtle</t>
  </si>
  <si>
    <t>Lappula marginata</t>
  </si>
  <si>
    <t xml:space="preserve"> margined stickseed</t>
  </si>
  <si>
    <t>Lavatera thuringiaca</t>
  </si>
  <si>
    <t xml:space="preserve"> tree lavatera</t>
  </si>
  <si>
    <t>Legousia</t>
  </si>
  <si>
    <t xml:space="preserve"> legousia</t>
  </si>
  <si>
    <t>Legousia speculum-veneris</t>
  </si>
  <si>
    <t xml:space="preserve"> European Venus' looking glass</t>
  </si>
  <si>
    <t>Leonurus sibiricus</t>
  </si>
  <si>
    <t xml:space="preserve"> honeyweed</t>
  </si>
  <si>
    <t>Lepidium nitidum</t>
  </si>
  <si>
    <t xml:space="preserve"> Shining Pepperwort</t>
  </si>
  <si>
    <t>Leptodictyum</t>
  </si>
  <si>
    <t xml:space="preserve"> leptodictyum moss</t>
  </si>
  <si>
    <t>Leptodictyum humile</t>
  </si>
  <si>
    <t xml:space="preserve"> leptosiphon</t>
  </si>
  <si>
    <t>Lespedeza daurica</t>
  </si>
  <si>
    <t xml:space="preserve"> Dahurian lespedeza</t>
  </si>
  <si>
    <t>Lespedeza formosa</t>
  </si>
  <si>
    <t xml:space="preserve"> Oriental lespedeza</t>
  </si>
  <si>
    <t>Lespedeza X acuticarpa</t>
  </si>
  <si>
    <t>Lespedeza X nuttallii</t>
  </si>
  <si>
    <t>Lespedeza X simulata</t>
  </si>
  <si>
    <t>Lesquerella globosa</t>
  </si>
  <si>
    <t xml:space="preserve"> globe bladderpod</t>
  </si>
  <si>
    <t>Leucanthemum X superbum</t>
  </si>
  <si>
    <t>Leucobryum</t>
  </si>
  <si>
    <t xml:space="preserve"> leucobryum moss</t>
  </si>
  <si>
    <t>Leucobryum albidum</t>
  </si>
  <si>
    <t>Leucobryum glaucum</t>
  </si>
  <si>
    <t>Leucothoe axillaris</t>
  </si>
  <si>
    <t xml:space="preserve"> Coastal Doghobble</t>
  </si>
  <si>
    <t>Liatris densispicata</t>
  </si>
  <si>
    <t xml:space="preserve"> densespike blazing star</t>
  </si>
  <si>
    <t>Liatris pilosa</t>
  </si>
  <si>
    <t xml:space="preserve"> shaggy blazing star</t>
  </si>
  <si>
    <t>Liatris squarrulosa</t>
  </si>
  <si>
    <t xml:space="preserve"> Appalachian blazing star</t>
  </si>
  <si>
    <t>Liatris virgata</t>
  </si>
  <si>
    <t xml:space="preserve"> wand blazing star</t>
  </si>
  <si>
    <t>Liatris X frostii</t>
  </si>
  <si>
    <t>Liatris X gladewitzii</t>
  </si>
  <si>
    <t>Liatris X ridgwayi</t>
  </si>
  <si>
    <t>Liatris X steelei</t>
  </si>
  <si>
    <t xml:space="preserve"> Prostrate False Pimpernel</t>
  </si>
  <si>
    <t>Linum compactum</t>
  </si>
  <si>
    <t xml:space="preserve"> Wyoming flax</t>
  </si>
  <si>
    <t>Linum floridanum</t>
  </si>
  <si>
    <t xml:space="preserve"> Florida Yellow Flax</t>
  </si>
  <si>
    <t>Liriope</t>
  </si>
  <si>
    <t xml:space="preserve"> lilyturf</t>
  </si>
  <si>
    <t>Liriope spicata</t>
  </si>
  <si>
    <t xml:space="preserve"> creeping liriope</t>
  </si>
  <si>
    <t>Listera</t>
  </si>
  <si>
    <t>Listera X veltmanii</t>
  </si>
  <si>
    <t>Lobelia</t>
  </si>
  <si>
    <t xml:space="preserve"> lobelia</t>
  </si>
  <si>
    <t>Lobelia chinensis</t>
  </si>
  <si>
    <t xml:space="preserve"> Chinese lobelia</t>
  </si>
  <si>
    <t>Lobelia X speciosa</t>
  </si>
  <si>
    <t xml:space="preserve"> marsh-felwort</t>
  </si>
  <si>
    <t>Lonicera flava</t>
  </si>
  <si>
    <t xml:space="preserve"> yellow honeysuckle</t>
  </si>
  <si>
    <t>Lonicera X heckrottii</t>
  </si>
  <si>
    <t>Lonicera X minutiflora</t>
  </si>
  <si>
    <t>Lonicera X notha</t>
  </si>
  <si>
    <t>Lonicera X salicifolia</t>
  </si>
  <si>
    <t>Lonicera X xylosteoides</t>
  </si>
  <si>
    <t xml:space="preserve"> fly honeysuckle</t>
  </si>
  <si>
    <t>Ludwigia X lacustris</t>
  </si>
  <si>
    <t>Luffa</t>
  </si>
  <si>
    <t xml:space="preserve"> luffa</t>
  </si>
  <si>
    <t>Luffa aegyptiaca</t>
  </si>
  <si>
    <t xml:space="preserve"> sponge gourd</t>
  </si>
  <si>
    <t>Lunaria rediviva</t>
  </si>
  <si>
    <t xml:space="preserve"> perennial honesty</t>
  </si>
  <si>
    <t>Lycopodiella X gilmanii</t>
  </si>
  <si>
    <t>Lycopodiella X robusta</t>
  </si>
  <si>
    <t xml:space="preserve"> robust clubmoss</t>
  </si>
  <si>
    <t>Lycoris</t>
  </si>
  <si>
    <t xml:space="preserve"> lycoris</t>
  </si>
  <si>
    <t>Lycoris radiata</t>
  </si>
  <si>
    <t xml:space="preserve"> red spider lily</t>
  </si>
  <si>
    <t>Lycoris squamigera</t>
  </si>
  <si>
    <t xml:space="preserve"> resurrection lily</t>
  </si>
  <si>
    <t>Lysimachia X commixta</t>
  </si>
  <si>
    <t>Magnolia</t>
  </si>
  <si>
    <t xml:space="preserve"> magnolia</t>
  </si>
  <si>
    <t>Magnolia acuminata</t>
  </si>
  <si>
    <t xml:space="preserve"> Cucumber-Tree</t>
  </si>
  <si>
    <t>Magnolia kobus</t>
  </si>
  <si>
    <t xml:space="preserve"> Kobus magnolia</t>
  </si>
  <si>
    <t>Magnolia macrophylla</t>
  </si>
  <si>
    <t xml:space="preserve"> bigleaf magnolia</t>
  </si>
  <si>
    <t>Magnolia stellata</t>
  </si>
  <si>
    <t xml:space="preserve"> star magnolia</t>
  </si>
  <si>
    <t>Magnolia X soulangiana</t>
  </si>
  <si>
    <t xml:space="preserve"> Chinese magnolia</t>
  </si>
  <si>
    <t>Malcolmia africana</t>
  </si>
  <si>
    <t xml:space="preserve"> African mustard</t>
  </si>
  <si>
    <t>Malus hupehensis</t>
  </si>
  <si>
    <t xml:space="preserve"> Chinese crab apple</t>
  </si>
  <si>
    <t xml:space="preserve"> European crab apple</t>
  </si>
  <si>
    <t>Malus X arnoldiana</t>
  </si>
  <si>
    <t xml:space="preserve"> crab apple</t>
  </si>
  <si>
    <t>Malus X magdeburgensis</t>
  </si>
  <si>
    <t>Malus X platycarpa</t>
  </si>
  <si>
    <t xml:space="preserve"> bigfruit crab</t>
  </si>
  <si>
    <t>Malus X purpurea</t>
  </si>
  <si>
    <t>Malus X robusta</t>
  </si>
  <si>
    <t>Malus X soulardii</t>
  </si>
  <si>
    <t xml:space="preserve"> Soulard crab</t>
  </si>
  <si>
    <t>Malus zumi</t>
  </si>
  <si>
    <t xml:space="preserve"> o-zumi</t>
  </si>
  <si>
    <t>Malva nicaeensis</t>
  </si>
  <si>
    <t xml:space="preserve"> bull mallow</t>
  </si>
  <si>
    <t>Malvastrum hispidum</t>
  </si>
  <si>
    <t xml:space="preserve"> hispid false mallow</t>
  </si>
  <si>
    <t>Manfreda</t>
  </si>
  <si>
    <t xml:space="preserve"> tuberose</t>
  </si>
  <si>
    <t>Manfreda virginica</t>
  </si>
  <si>
    <t xml:space="preserve"> false aloe</t>
  </si>
  <si>
    <t>Marsilea vestita</t>
  </si>
  <si>
    <t xml:space="preserve"> Hairy Water-Clover</t>
  </si>
  <si>
    <t>Matelea decipiens</t>
  </si>
  <si>
    <t xml:space="preserve"> oldfield milkvine</t>
  </si>
  <si>
    <t>Matthiola incana</t>
  </si>
  <si>
    <t xml:space="preserve"> tenweeks stock</t>
  </si>
  <si>
    <t>Medeola</t>
  </si>
  <si>
    <t xml:space="preserve"> Indian cucumber</t>
  </si>
  <si>
    <t>Medeola virginiana</t>
  </si>
  <si>
    <t xml:space="preserve"> Indian Cucumber-Root</t>
  </si>
  <si>
    <t>Medicago hybrida</t>
  </si>
  <si>
    <t xml:space="preserve"> hybrid alfalfa</t>
  </si>
  <si>
    <t>Medicago littoralis</t>
  </si>
  <si>
    <t xml:space="preserve"> water medick</t>
  </si>
  <si>
    <t>Medicago orbicularis</t>
  </si>
  <si>
    <t xml:space="preserve"> blackdisk medick</t>
  </si>
  <si>
    <t>Medicago turbinata</t>
  </si>
  <si>
    <t xml:space="preserve"> southern medick</t>
  </si>
  <si>
    <t>Meehania</t>
  </si>
  <si>
    <t xml:space="preserve"> meehania</t>
  </si>
  <si>
    <t>Meehania cordata</t>
  </si>
  <si>
    <t xml:space="preserve"> Meehan's-Mint</t>
  </si>
  <si>
    <t>Melia</t>
  </si>
  <si>
    <t xml:space="preserve"> melia</t>
  </si>
  <si>
    <t>Melia azedarach</t>
  </si>
  <si>
    <t xml:space="preserve"> China-Berry</t>
  </si>
  <si>
    <t>Melilotus sulcatus</t>
  </si>
  <si>
    <t xml:space="preserve"> Mediterranean sweetclover</t>
  </si>
  <si>
    <t>Melochia</t>
  </si>
  <si>
    <t xml:space="preserve"> melochia</t>
  </si>
  <si>
    <t>Melochia corchorifolia</t>
  </si>
  <si>
    <t xml:space="preserve"> Chocolate-Weed</t>
  </si>
  <si>
    <t>Mentha X rotundifolia</t>
  </si>
  <si>
    <t>Mentzelia decapetala</t>
  </si>
  <si>
    <t xml:space="preserve"> tenpetal blazingstar</t>
  </si>
  <si>
    <t>Metasequoia</t>
  </si>
  <si>
    <t xml:space="preserve"> dawn redwood</t>
  </si>
  <si>
    <t>Metasequoia glyptostroboides</t>
  </si>
  <si>
    <t xml:space="preserve"> small-flowered-saxifrage</t>
  </si>
  <si>
    <t>Milium</t>
  </si>
  <si>
    <t xml:space="preserve"> milletgrass</t>
  </si>
  <si>
    <t>Milium effusum</t>
  </si>
  <si>
    <t xml:space="preserve"> American Millet Grass</t>
  </si>
  <si>
    <t>Mitella X intermedia</t>
  </si>
  <si>
    <t xml:space="preserve"> Large-Leaf Grove-Sandwort</t>
  </si>
  <si>
    <t>Moehringia trinervia</t>
  </si>
  <si>
    <t xml:space="preserve"> apetalous sandwort</t>
  </si>
  <si>
    <t>Moenchia</t>
  </si>
  <si>
    <t xml:space="preserve"> upright chickweed</t>
  </si>
  <si>
    <t>Moenchia erecta</t>
  </si>
  <si>
    <t>Mollugo</t>
  </si>
  <si>
    <t xml:space="preserve"> carpetweed</t>
  </si>
  <si>
    <t>Momordica</t>
  </si>
  <si>
    <t xml:space="preserve"> momordica</t>
  </si>
  <si>
    <t>Momordica charantia</t>
  </si>
  <si>
    <t xml:space="preserve"> Balsam-Pear</t>
  </si>
  <si>
    <t>Monarda clinopodia</t>
  </si>
  <si>
    <t xml:space="preserve"> White Bergamot</t>
  </si>
  <si>
    <t>Monarda X medioides</t>
  </si>
  <si>
    <t>Morella X macfarlanei</t>
  </si>
  <si>
    <t>Muhlenbergia bushii</t>
  </si>
  <si>
    <t xml:space="preserve"> nodding muhly</t>
  </si>
  <si>
    <t>Muhlenbergia glabrifloris</t>
  </si>
  <si>
    <t xml:space="preserve"> Smooth Muhly</t>
  </si>
  <si>
    <t>Muhlenbergia tenuiflora</t>
  </si>
  <si>
    <t xml:space="preserve"> Slim-Flower Muhly</t>
  </si>
  <si>
    <t>Muhlenbergia X curtisetosa</t>
  </si>
  <si>
    <t>Munroa</t>
  </si>
  <si>
    <t xml:space="preserve"> false buffalograss</t>
  </si>
  <si>
    <t>Munroa squarrosa</t>
  </si>
  <si>
    <t>Muscari armeniacum</t>
  </si>
  <si>
    <t xml:space="preserve"> Armenian grape hyacinth</t>
  </si>
  <si>
    <t>Muscari comosum</t>
  </si>
  <si>
    <t xml:space="preserve"> tassel grape hyacinth</t>
  </si>
  <si>
    <t>Myagrum</t>
  </si>
  <si>
    <t xml:space="preserve"> myagrum</t>
  </si>
  <si>
    <t>Myagrum perfoliatum</t>
  </si>
  <si>
    <t xml:space="preserve"> bird's-eye cress</t>
  </si>
  <si>
    <t xml:space="preserve"> rattlesnake-root</t>
  </si>
  <si>
    <t>Nassella trichotoma</t>
  </si>
  <si>
    <t xml:space="preserve"> serrated tussock</t>
  </si>
  <si>
    <t>Neotorularia</t>
  </si>
  <si>
    <t xml:space="preserve"> northern rockcress</t>
  </si>
  <si>
    <t>Nicotiana X sanderae</t>
  </si>
  <si>
    <t>Nuphar sagittifolia</t>
  </si>
  <si>
    <t>Oenanthe javanica</t>
  </si>
  <si>
    <t xml:space="preserve"> Water-Celery</t>
  </si>
  <si>
    <t>Oenothera argillicola</t>
  </si>
  <si>
    <t xml:space="preserve"> shale barren evening primrose</t>
  </si>
  <si>
    <t>Oenothera cinerea</t>
  </si>
  <si>
    <t xml:space="preserve"> high-plains beeblossom</t>
  </si>
  <si>
    <t>Oenothera humifusa</t>
  </si>
  <si>
    <t xml:space="preserve"> seabeach evening primrose</t>
  </si>
  <si>
    <t>Oenothera linifolia</t>
  </si>
  <si>
    <t xml:space="preserve"> threadleaf evening primrose</t>
  </si>
  <si>
    <t>Oenothera macrocarpa</t>
  </si>
  <si>
    <t xml:space="preserve"> bigfruit evening primrose</t>
  </si>
  <si>
    <t>Oenothera mollissima</t>
  </si>
  <si>
    <t xml:space="preserve"> Argentine evening primrose</t>
  </si>
  <si>
    <t>Oligoneuron X bernardii</t>
  </si>
  <si>
    <t>Oligoneuron X krotkovii</t>
  </si>
  <si>
    <t>Ononis repens</t>
  </si>
  <si>
    <t xml:space="preserve"> common restharrow</t>
  </si>
  <si>
    <t>Ornithogalum thyrsoides</t>
  </si>
  <si>
    <t xml:space="preserve"> wonder flower</t>
  </si>
  <si>
    <t>Ornithopus perpusillus</t>
  </si>
  <si>
    <t xml:space="preserve"> little white bird's-foot</t>
  </si>
  <si>
    <t>Orobanche ramosa</t>
  </si>
  <si>
    <t xml:space="preserve"> hemp broomrape</t>
  </si>
  <si>
    <t>Orthotrichum</t>
  </si>
  <si>
    <t xml:space="preserve"> orthotrichum moss</t>
  </si>
  <si>
    <t>Orthotrichum anomalum</t>
  </si>
  <si>
    <t>Orthotrichum strangulatum</t>
  </si>
  <si>
    <t xml:space="preserve"> strangulate orthotrichum moss</t>
  </si>
  <si>
    <t>Oxalis illinoensis</t>
  </si>
  <si>
    <t xml:space="preserve"> Illinois woodsorrel</t>
  </si>
  <si>
    <t>Oxalis intermedia</t>
  </si>
  <si>
    <t xml:space="preserve"> West Indian woodsorrel</t>
  </si>
  <si>
    <t>Pachysandra procumbens</t>
  </si>
  <si>
    <t xml:space="preserve"> Allegheny-spurge</t>
  </si>
  <si>
    <t>Packera antennariifolia</t>
  </si>
  <si>
    <t xml:space="preserve"> shale barren ragwort</t>
  </si>
  <si>
    <t>Packera insulae-regalis</t>
  </si>
  <si>
    <t xml:space="preserve"> Isle Royale ragwort</t>
  </si>
  <si>
    <t>Papaver hybridum</t>
  </si>
  <si>
    <t xml:space="preserve"> round pricklyhead poppy</t>
  </si>
  <si>
    <t>Papaver X strigosum</t>
  </si>
  <si>
    <t xml:space="preserve"> bog fern</t>
  </si>
  <si>
    <t>Paspalum floridanum</t>
  </si>
  <si>
    <t xml:space="preserve"> Florida Crown Grass</t>
  </si>
  <si>
    <t>Passiflora</t>
  </si>
  <si>
    <t xml:space="preserve"> passionflower</t>
  </si>
  <si>
    <t>Passiflora incarnata</t>
  </si>
  <si>
    <t xml:space="preserve"> purple passionflower</t>
  </si>
  <si>
    <t>Passiflora lutea</t>
  </si>
  <si>
    <t xml:space="preserve"> yellow passionflower</t>
  </si>
  <si>
    <t>Paxistima</t>
  </si>
  <si>
    <t xml:space="preserve"> paxistima</t>
  </si>
  <si>
    <t>Paxistima canbyi</t>
  </si>
  <si>
    <t xml:space="preserve"> Canby's mountain-lover</t>
  </si>
  <si>
    <t>Penstemon arkansanus</t>
  </si>
  <si>
    <t xml:space="preserve"> Arkansas beardtongue</t>
  </si>
  <si>
    <t>Penstemon deamii</t>
  </si>
  <si>
    <t xml:space="preserve"> Deam's beardtongue</t>
  </si>
  <si>
    <t>Penstemon tubaeflorus</t>
  </si>
  <si>
    <t xml:space="preserve"> perezia</t>
  </si>
  <si>
    <t>Perilla</t>
  </si>
  <si>
    <t xml:space="preserve"> perilla</t>
  </si>
  <si>
    <t>Perilla frutescens</t>
  </si>
  <si>
    <t xml:space="preserve"> Beefsteakplant</t>
  </si>
  <si>
    <t>Persicaria puritanorum</t>
  </si>
  <si>
    <t xml:space="preserve"> Puritan Smartweed</t>
  </si>
  <si>
    <t>Persicaria wallichii</t>
  </si>
  <si>
    <t xml:space="preserve"> Garden Smartweed</t>
  </si>
  <si>
    <t>Petunia X atkinsiana</t>
  </si>
  <si>
    <t>Phacelia bipinnatifida</t>
  </si>
  <si>
    <t xml:space="preserve"> fernleaf phacelia</t>
  </si>
  <si>
    <t>Phacelia gilioides</t>
  </si>
  <si>
    <t xml:space="preserve"> Brand's phacelia</t>
  </si>
  <si>
    <t>Phacelia hirsuta</t>
  </si>
  <si>
    <t xml:space="preserve"> fuzzy phacelia</t>
  </si>
  <si>
    <t>Phalaris minor</t>
  </si>
  <si>
    <t xml:space="preserve"> littleseed canarygrass</t>
  </si>
  <si>
    <t>Phalaris paradoxa</t>
  </si>
  <si>
    <t xml:space="preserve"> Mediterranean Canary Grass</t>
  </si>
  <si>
    <t>Phedimus</t>
  </si>
  <si>
    <t>Phedimus aizoon</t>
  </si>
  <si>
    <t xml:space="preserve"> Orpin aizoon</t>
  </si>
  <si>
    <t>Phedimus spurius</t>
  </si>
  <si>
    <t xml:space="preserve"> Caucasian stonecrop</t>
  </si>
  <si>
    <t>Phellodendron lavallei</t>
  </si>
  <si>
    <t xml:space="preserve"> Lavalle corktree</t>
  </si>
  <si>
    <t xml:space="preserve"> flameflower</t>
  </si>
  <si>
    <t>Phemeranthus calycinus</t>
  </si>
  <si>
    <t xml:space="preserve"> largeflower fameflower</t>
  </si>
  <si>
    <t>Phemeranthus teretifolius</t>
  </si>
  <si>
    <t xml:space="preserve"> quill fameflower</t>
  </si>
  <si>
    <t>Philadelphus incanus</t>
  </si>
  <si>
    <t xml:space="preserve"> hairy mock orange</t>
  </si>
  <si>
    <t>Philadelphus tomentosus</t>
  </si>
  <si>
    <t xml:space="preserve"> fuzzy mock orange</t>
  </si>
  <si>
    <t>Philonotis</t>
  </si>
  <si>
    <t xml:space="preserve"> philonotis moss</t>
  </si>
  <si>
    <t>Philonotis longiseta</t>
  </si>
  <si>
    <t>Phlox amplifolia</t>
  </si>
  <si>
    <t xml:space="preserve"> largeleaf phlox</t>
  </si>
  <si>
    <t>Phyllanthus</t>
  </si>
  <si>
    <t xml:space="preserve"> leafflower</t>
  </si>
  <si>
    <t>Phyllanthus caroliniensis</t>
  </si>
  <si>
    <t xml:space="preserve"> Carolina Leaf-Flower</t>
  </si>
  <si>
    <t>Phyllanthus tenellus</t>
  </si>
  <si>
    <t xml:space="preserve"> Mascarene Island leaf-flower</t>
  </si>
  <si>
    <t>Phyllostachys aureosulcata</t>
  </si>
  <si>
    <t xml:space="preserve"> yellow groove bamboo</t>
  </si>
  <si>
    <t>Phyllostachys viridiglaucescens</t>
  </si>
  <si>
    <t xml:space="preserve"> greenwax golden bamboo</t>
  </si>
  <si>
    <t>Physalis pumila</t>
  </si>
  <si>
    <t xml:space="preserve"> dwarf groundcherry</t>
  </si>
  <si>
    <t>Physaria</t>
  </si>
  <si>
    <t xml:space="preserve"> twinpod</t>
  </si>
  <si>
    <t>Physcomitrium</t>
  </si>
  <si>
    <t xml:space="preserve"> physcomitrium moss</t>
  </si>
  <si>
    <t>Physcomitrium pyriforme</t>
  </si>
  <si>
    <t>Physostegia</t>
  </si>
  <si>
    <t xml:space="preserve"> lionsheart</t>
  </si>
  <si>
    <t>Physostegia angustifolia</t>
  </si>
  <si>
    <t xml:space="preserve"> Narrow-Leaf False Dragonhead</t>
  </si>
  <si>
    <t xml:space="preserve"> Solid-Stem Burnet-Saxifrage</t>
  </si>
  <si>
    <t>Pinus ponderosa</t>
  </si>
  <si>
    <t xml:space="preserve"> Ponderosa Pine</t>
  </si>
  <si>
    <t>Pinus wallichiana</t>
  </si>
  <si>
    <t xml:space="preserve"> Bhutan pine</t>
  </si>
  <si>
    <t>Piptatherum</t>
  </si>
  <si>
    <t>Piptatherum miliaceum</t>
  </si>
  <si>
    <t xml:space="preserve"> smilograss</t>
  </si>
  <si>
    <t>Plagiobothrys reticulatus</t>
  </si>
  <si>
    <t xml:space="preserve"> Netted Popcorn-Flower</t>
  </si>
  <si>
    <t>Plagiomnium</t>
  </si>
  <si>
    <t xml:space="preserve"> plagiomnium moss</t>
  </si>
  <si>
    <t>Plagiomnium cuspidatum</t>
  </si>
  <si>
    <t xml:space="preserve"> toothed plagiomnium moss</t>
  </si>
  <si>
    <t>Planera</t>
  </si>
  <si>
    <t xml:space="preserve"> planertree</t>
  </si>
  <si>
    <t xml:space="preserve"> Virginia Rockcress</t>
  </si>
  <si>
    <t>Plantago afra</t>
  </si>
  <si>
    <t xml:space="preserve"> glandular plantain</t>
  </si>
  <si>
    <t>Platanthera</t>
  </si>
  <si>
    <t xml:space="preserve"> fringed orchid</t>
  </si>
  <si>
    <t>Platanthera aquilonis</t>
  </si>
  <si>
    <t xml:space="preserve"> Bog Orchid</t>
  </si>
  <si>
    <t>Platanthera X channellii</t>
  </si>
  <si>
    <t>Platanthera X enigma</t>
  </si>
  <si>
    <t>Platanthera X shriveri</t>
  </si>
  <si>
    <t xml:space="preserve"> Shriver's purple fringed orchid</t>
  </si>
  <si>
    <t>Platanthera X vossii</t>
  </si>
  <si>
    <t>Platanus X hispanica</t>
  </si>
  <si>
    <t>Platyhypnidium</t>
  </si>
  <si>
    <t xml:space="preserve"> platyhypnidium moss</t>
  </si>
  <si>
    <t>Platyhypnidium riparioides</t>
  </si>
  <si>
    <t>Pleopeltis</t>
  </si>
  <si>
    <t xml:space="preserve"> scaly polypody</t>
  </si>
  <si>
    <t>Pleopeltis polypodioides</t>
  </si>
  <si>
    <t xml:space="preserve"> Resurrection Fern</t>
  </si>
  <si>
    <t>Pleurozium</t>
  </si>
  <si>
    <t xml:space="preserve"> big red stem moss</t>
  </si>
  <si>
    <t>Pleurozium schreberi</t>
  </si>
  <si>
    <t xml:space="preserve"> Schreber's big red stem moss</t>
  </si>
  <si>
    <t xml:space="preserve"> Bulbous Blue Grass</t>
  </si>
  <si>
    <t>Pogonatum</t>
  </si>
  <si>
    <t xml:space="preserve"> pogonatum moss</t>
  </si>
  <si>
    <t>Pogonatum pensilvanicum</t>
  </si>
  <si>
    <t xml:space="preserve"> Pennsylvania pogonatum moss</t>
  </si>
  <si>
    <t>Pohlia</t>
  </si>
  <si>
    <t xml:space="preserve"> pohlia moss</t>
  </si>
  <si>
    <t>Pohlia nutans</t>
  </si>
  <si>
    <t>Polygala curtissii</t>
  </si>
  <si>
    <t xml:space="preserve"> Curtiss' milkwort</t>
  </si>
  <si>
    <t>Polygonatum pubescens</t>
  </si>
  <si>
    <t xml:space="preserve"> Hairy Solomon's-Seal</t>
  </si>
  <si>
    <t>Polygonella americana</t>
  </si>
  <si>
    <t xml:space="preserve"> southern jointweed</t>
  </si>
  <si>
    <t>Polygonum argyrocoleon</t>
  </si>
  <si>
    <t xml:space="preserve"> Silver-Sheath Knotweed</t>
  </si>
  <si>
    <t>Polygonum bungeanum</t>
  </si>
  <si>
    <t xml:space="preserve"> Bunge's smartweed</t>
  </si>
  <si>
    <t>Polygonum cespitosum</t>
  </si>
  <si>
    <t xml:space="preserve"> Oriental lady's thumb</t>
  </si>
  <si>
    <t>Polygonum extremiorientale</t>
  </si>
  <si>
    <t xml:space="preserve"> far-eastern smartweed</t>
  </si>
  <si>
    <t>Polygonum herniarioides</t>
  </si>
  <si>
    <t>Polygonum patulum</t>
  </si>
  <si>
    <t xml:space="preserve"> Bellard's Knotweed</t>
  </si>
  <si>
    <t xml:space="preserve"> Ray's Knotweed</t>
  </si>
  <si>
    <t>Polypodium X incognitum</t>
  </si>
  <si>
    <t xml:space="preserve"> Hybrid rock polypody</t>
  </si>
  <si>
    <t>Polystichum munitum</t>
  </si>
  <si>
    <t xml:space="preserve"> Pineland Sword Fern</t>
  </si>
  <si>
    <t>Polystichum X hagenahii</t>
  </si>
  <si>
    <t>Polystichum X potteri</t>
  </si>
  <si>
    <t xml:space="preserve"> prairie parsley</t>
  </si>
  <si>
    <t>Polytrichum</t>
  </si>
  <si>
    <t xml:space="preserve"> polytrichum moss</t>
  </si>
  <si>
    <t>Polytrichum commune</t>
  </si>
  <si>
    <t>Polytrichum formosum</t>
  </si>
  <si>
    <t>Polytrichum juniperinum</t>
  </si>
  <si>
    <t xml:space="preserve"> juniper polytrichum moss</t>
  </si>
  <si>
    <t>Polytrichum ohioense</t>
  </si>
  <si>
    <t xml:space="preserve"> Ohio polytrichum moss</t>
  </si>
  <si>
    <t>Polytrichum piliferum</t>
  </si>
  <si>
    <t>Populus X heimburgeri</t>
  </si>
  <si>
    <t>Populus X rouleauiana</t>
  </si>
  <si>
    <t>Populus X smithii</t>
  </si>
  <si>
    <t>Potamogeton oblongus</t>
  </si>
  <si>
    <t xml:space="preserve"> Cinnamon-Spot Pondweed</t>
  </si>
  <si>
    <t>Potamogeton X absconditus</t>
  </si>
  <si>
    <t>Potamogeton X aemulans</t>
  </si>
  <si>
    <t>Potamogeton X mirabilis</t>
  </si>
  <si>
    <t>Potamogeton X sparganiifolius</t>
  </si>
  <si>
    <t>Potamogeton X subdentatus</t>
  </si>
  <si>
    <t>Potamogeton X subobtusus</t>
  </si>
  <si>
    <t>Potamogeton X undulatus</t>
  </si>
  <si>
    <t>Potamogeton X versicolor</t>
  </si>
  <si>
    <t>Potentilla bipinnatifida</t>
  </si>
  <si>
    <t xml:space="preserve"> tansy cinquefoil</t>
  </si>
  <si>
    <t xml:space="preserve"> Coastal Cinquefoil</t>
  </si>
  <si>
    <t>Prenanthes X mainensis</t>
  </si>
  <si>
    <t>Primula X polyantha</t>
  </si>
  <si>
    <t xml:space="preserve"> elatior hybrid primroses</t>
  </si>
  <si>
    <t xml:space="preserve"> fairybells</t>
  </si>
  <si>
    <t>Prunus avium</t>
  </si>
  <si>
    <t xml:space="preserve"> Sweet Cherry</t>
  </si>
  <si>
    <t>Prunus munsoniana</t>
  </si>
  <si>
    <t xml:space="preserve"> wild goose plum</t>
  </si>
  <si>
    <t>Prunus subhirtella</t>
  </si>
  <si>
    <t xml:space="preserve"> winter-flowering cherry</t>
  </si>
  <si>
    <t>Ptilium</t>
  </si>
  <si>
    <t xml:space="preserve"> ptilium moss</t>
  </si>
  <si>
    <t>Ptilium crista-castrensis</t>
  </si>
  <si>
    <t xml:space="preserve"> knights plume moss</t>
  </si>
  <si>
    <t>Puccinellia rupestris</t>
  </si>
  <si>
    <t xml:space="preserve"> British alkaligrass</t>
  </si>
  <si>
    <t>Pycnanthemum loomisii</t>
  </si>
  <si>
    <t xml:space="preserve"> Loomis' mountainmint</t>
  </si>
  <si>
    <t>Pyrrhopappus</t>
  </si>
  <si>
    <t xml:space="preserve"> desert-chicory</t>
  </si>
  <si>
    <t>Pyrrhopappus carolinianus</t>
  </si>
  <si>
    <t xml:space="preserve"> Carolina desert-chicory</t>
  </si>
  <si>
    <t>Pyrus pyrifolia</t>
  </si>
  <si>
    <t xml:space="preserve"> Chinese pear</t>
  </si>
  <si>
    <t>Quercus pagoda</t>
  </si>
  <si>
    <t xml:space="preserve"> Cherry-Bark Oak</t>
  </si>
  <si>
    <t>Quercus X bebbiana</t>
  </si>
  <si>
    <t xml:space="preserve"> hybrid oak</t>
  </si>
  <si>
    <t>Quercus X beckyae</t>
  </si>
  <si>
    <t>Quercus X benderi</t>
  </si>
  <si>
    <t>Quercus X bimundorum</t>
  </si>
  <si>
    <t>Quercus X brittonii</t>
  </si>
  <si>
    <t>Quercus X bushii</t>
  </si>
  <si>
    <t>Quercus X caesariensis</t>
  </si>
  <si>
    <t>Quercus X capesii</t>
  </si>
  <si>
    <t>Quercus X columnaris</t>
  </si>
  <si>
    <t>Quercus X deamii</t>
  </si>
  <si>
    <t>Quercus X egglestonii</t>
  </si>
  <si>
    <t>Quercus X exacta</t>
  </si>
  <si>
    <t>Quercus X faxonii</t>
  </si>
  <si>
    <t>Quercus X fernaldii</t>
  </si>
  <si>
    <t>Quercus X fernowii</t>
  </si>
  <si>
    <t>Quercus X filialis</t>
  </si>
  <si>
    <t>Quercus X fontana</t>
  </si>
  <si>
    <t>Quercus X giffordii</t>
  </si>
  <si>
    <t>Quercus X guadalupensis</t>
  </si>
  <si>
    <t>Quercus X hawkinsiae</t>
  </si>
  <si>
    <t>Quercus X heterophylla</t>
  </si>
  <si>
    <t>Quercus X humidicola</t>
  </si>
  <si>
    <t>Quercus X jackiana</t>
  </si>
  <si>
    <t>Quercus X leana</t>
  </si>
  <si>
    <t>Quercus X ludoviciana</t>
  </si>
  <si>
    <t>Quercus X mutabilis</t>
  </si>
  <si>
    <t>Quercus X palaeolithicola</t>
  </si>
  <si>
    <t>Quercus X palmeriana</t>
  </si>
  <si>
    <t>Quercus X rehderi</t>
  </si>
  <si>
    <t>Quercus X riparia</t>
  </si>
  <si>
    <t>Quercus X robbinsii</t>
  </si>
  <si>
    <t>Quercus X rudkinii</t>
  </si>
  <si>
    <t>Quercus X runcinata</t>
  </si>
  <si>
    <t>Quercus X sargentii</t>
  </si>
  <si>
    <t>Quercus X saulii</t>
  </si>
  <si>
    <t>Quercus X schochiana</t>
  </si>
  <si>
    <t>Quercus X schuettei</t>
  </si>
  <si>
    <t>Quercus X stelloides</t>
  </si>
  <si>
    <t>Quercus X subfalcata</t>
  </si>
  <si>
    <t>Quercus X substellata</t>
  </si>
  <si>
    <t>Quercus X tridentata</t>
  </si>
  <si>
    <t>Quercus X vaga</t>
  </si>
  <si>
    <t>Quercus X wagneri</t>
  </si>
  <si>
    <t>Quercus X willdenowiana</t>
  </si>
  <si>
    <t>Redfieldia</t>
  </si>
  <si>
    <t xml:space="preserve"> blowout grass</t>
  </si>
  <si>
    <t>Redfieldia flexuosa</t>
  </si>
  <si>
    <t>Reichardia</t>
  </si>
  <si>
    <t xml:space="preserve"> brighteyes</t>
  </si>
  <si>
    <t>Reichardia picroides</t>
  </si>
  <si>
    <t xml:space="preserve"> common brighteyes</t>
  </si>
  <si>
    <t>Reynoutria X bohemica</t>
  </si>
  <si>
    <t>Rhamnus arguta</t>
  </si>
  <si>
    <t xml:space="preserve"> sharp-tooth buckthorn</t>
  </si>
  <si>
    <t>Rhamnus japonica</t>
  </si>
  <si>
    <t xml:space="preserve"> Japanese buckthorn</t>
  </si>
  <si>
    <t>Rhexia aristosa X  virginica</t>
  </si>
  <si>
    <t xml:space="preserve"> hybrid meadowbeauty</t>
  </si>
  <si>
    <t>Rhizomnium</t>
  </si>
  <si>
    <t xml:space="preserve"> rhizomnium moss</t>
  </si>
  <si>
    <t>Rhizomnium punctatum</t>
  </si>
  <si>
    <t>Rhodobryum</t>
  </si>
  <si>
    <t xml:space="preserve"> rhodobryum moss</t>
  </si>
  <si>
    <t>Rhodobryum roseum</t>
  </si>
  <si>
    <t xml:space="preserve"> rose rhodobryum moss</t>
  </si>
  <si>
    <t>Rhododendron X pennsylvanicum</t>
  </si>
  <si>
    <t xml:space="preserve"> hybrid rhododendron</t>
  </si>
  <si>
    <t>Rhynchospora careyana</t>
  </si>
  <si>
    <t xml:space="preserve"> Broad-Fruit Horned Beak Sedge</t>
  </si>
  <si>
    <t>Rhynchospora recognita</t>
  </si>
  <si>
    <t xml:space="preserve"> Coarse Globe Beak Sedge</t>
  </si>
  <si>
    <t>Richardia</t>
  </si>
  <si>
    <t xml:space="preserve"> Mexican clover</t>
  </si>
  <si>
    <t>Richardia brasiliensis</t>
  </si>
  <si>
    <t xml:space="preserve"> tropical Mexican clover</t>
  </si>
  <si>
    <t>Richardia humistrata</t>
  </si>
  <si>
    <t xml:space="preserve"> South American Mexican clover</t>
  </si>
  <si>
    <t>Richardia scabra</t>
  </si>
  <si>
    <t xml:space="preserve"> rough Mexican clover</t>
  </si>
  <si>
    <t>Robinia X ambigua</t>
  </si>
  <si>
    <t xml:space="preserve"> hybrid locust</t>
  </si>
  <si>
    <t>Robinia X margarettiae</t>
  </si>
  <si>
    <t>Rosa moschata</t>
  </si>
  <si>
    <t xml:space="preserve"> musk rose</t>
  </si>
  <si>
    <t>Rosa sempervirens</t>
  </si>
  <si>
    <t xml:space="preserve"> evergreen rose</t>
  </si>
  <si>
    <t>Rosa sherardii</t>
  </si>
  <si>
    <t xml:space="preserve"> Sherard's downy rose</t>
  </si>
  <si>
    <t>Rosa X alba</t>
  </si>
  <si>
    <t xml:space="preserve"> white rose of York</t>
  </si>
  <si>
    <t>Rosa X borboniana</t>
  </si>
  <si>
    <t xml:space="preserve"> Bourbon rose</t>
  </si>
  <si>
    <t>Rosa X damascena</t>
  </si>
  <si>
    <t xml:space="preserve"> damask rose</t>
  </si>
  <si>
    <t>Rosa X dulcissima</t>
  </si>
  <si>
    <t>Rosa X housei</t>
  </si>
  <si>
    <t xml:space="preserve"> hybrid rose</t>
  </si>
  <si>
    <t>Rosa X odorata</t>
  </si>
  <si>
    <t xml:space="preserve"> tea rose</t>
  </si>
  <si>
    <t>Rosa X palustriformis</t>
  </si>
  <si>
    <t>Rosa X rehderiana</t>
  </si>
  <si>
    <t xml:space="preserve"> polyantha rose</t>
  </si>
  <si>
    <t>Rubus aboriginum</t>
  </si>
  <si>
    <t xml:space="preserve"> garden dewberry</t>
  </si>
  <si>
    <t>Rubus depavitus</t>
  </si>
  <si>
    <t xml:space="preserve"> Aberdeen dewberry</t>
  </si>
  <si>
    <t>Rubus exeter</t>
  </si>
  <si>
    <t xml:space="preserve"> Baton Rouge blackberry</t>
  </si>
  <si>
    <t xml:space="preserve"> Many-Flower Blackberry</t>
  </si>
  <si>
    <t>Rubus griseus</t>
  </si>
  <si>
    <t xml:space="preserve"> Loogootee blackberry</t>
  </si>
  <si>
    <t xml:space="preserve"> Bog Dewberry</t>
  </si>
  <si>
    <t>Rubus immanis</t>
  </si>
  <si>
    <t xml:space="preserve"> Watauga River blackberry</t>
  </si>
  <si>
    <t>Rubus impar</t>
  </si>
  <si>
    <t xml:space="preserve"> Posey County blackberry</t>
  </si>
  <si>
    <t xml:space="preserve"> Marshland Blackberry</t>
  </si>
  <si>
    <t xml:space="preserve"> Adirondack Blackberry</t>
  </si>
  <si>
    <t>Rubus leviculus</t>
  </si>
  <si>
    <t xml:space="preserve"> bottomland dewberry</t>
  </si>
  <si>
    <t>Rubus longii</t>
  </si>
  <si>
    <t xml:space="preserve"> Long's Blackberry</t>
  </si>
  <si>
    <t>Rubus montensis</t>
  </si>
  <si>
    <t xml:space="preserve"> mountaintop blackberry</t>
  </si>
  <si>
    <t>Rubus mundus</t>
  </si>
  <si>
    <t xml:space="preserve"> oldfield dewberry</t>
  </si>
  <si>
    <t>Rubus novocaesarius</t>
  </si>
  <si>
    <t xml:space="preserve"> Tuckahoe dewberry</t>
  </si>
  <si>
    <t>Rubus originalis</t>
  </si>
  <si>
    <t xml:space="preserve"> Cold Spring blackberry</t>
  </si>
  <si>
    <t>Rubus paganus</t>
  </si>
  <si>
    <t xml:space="preserve"> St. Lawrence Dewberry</t>
  </si>
  <si>
    <t xml:space="preserve"> Cape Cod Blackberry</t>
  </si>
  <si>
    <t>Rubus parvifolius</t>
  </si>
  <si>
    <t xml:space="preserve"> Japanese raspberry</t>
  </si>
  <si>
    <t>Rubus porteri</t>
  </si>
  <si>
    <t xml:space="preserve"> Pocono Plateau dewberry</t>
  </si>
  <si>
    <t>Rubus prestonensis</t>
  </si>
  <si>
    <t xml:space="preserve"> Terra Alta blackberry</t>
  </si>
  <si>
    <t>Rubus racemiger</t>
  </si>
  <si>
    <t xml:space="preserve"> racemed dewberry</t>
  </si>
  <si>
    <t>Rubus russeus</t>
  </si>
  <si>
    <t xml:space="preserve"> Halifax blackberry</t>
  </si>
  <si>
    <t>Rubus ulmifolius</t>
  </si>
  <si>
    <t xml:space="preserve"> elmleaf blackberry</t>
  </si>
  <si>
    <t>Rudbeckia grandiflora</t>
  </si>
  <si>
    <t xml:space="preserve"> rough coneflower</t>
  </si>
  <si>
    <t>Ruellia</t>
  </si>
  <si>
    <t xml:space="preserve"> wild petunia</t>
  </si>
  <si>
    <t>Ruellia pedunculata</t>
  </si>
  <si>
    <t xml:space="preserve"> stalked wild petunia</t>
  </si>
  <si>
    <t>Rumex cristatus</t>
  </si>
  <si>
    <t xml:space="preserve"> Greek dock</t>
  </si>
  <si>
    <t>Rumex floridanus</t>
  </si>
  <si>
    <t xml:space="preserve"> Florida Dock</t>
  </si>
  <si>
    <t xml:space="preserve"> Golden Dock</t>
  </si>
  <si>
    <t>Rumex mexicanus</t>
  </si>
  <si>
    <t xml:space="preserve"> Mexican Dock</t>
  </si>
  <si>
    <t>Rumex pseudonatronatus</t>
  </si>
  <si>
    <t xml:space="preserve"> field dock</t>
  </si>
  <si>
    <t>Rumex violascens</t>
  </si>
  <si>
    <t xml:space="preserve"> Violet Dock</t>
  </si>
  <si>
    <t>Rumex X confusus</t>
  </si>
  <si>
    <t>Rumex X dissimilis</t>
  </si>
  <si>
    <t>Sagittaria ambigua</t>
  </si>
  <si>
    <t xml:space="preserve"> Kansas Arrowhead</t>
  </si>
  <si>
    <t>Salix aurita</t>
  </si>
  <si>
    <t xml:space="preserve"> eared willow</t>
  </si>
  <si>
    <t>Salix myrsinifolia</t>
  </si>
  <si>
    <t xml:space="preserve"> Dark-Leaf Willow</t>
  </si>
  <si>
    <t>Salix triandra</t>
  </si>
  <si>
    <t xml:space="preserve"> Almond-Leaf Willow</t>
  </si>
  <si>
    <t>Salix X bebbii</t>
  </si>
  <si>
    <t xml:space="preserve"> hybrid willow</t>
  </si>
  <si>
    <t>Salix X beschelii</t>
  </si>
  <si>
    <t>Salix X cryptodonta</t>
  </si>
  <si>
    <t>Salix X ehrhartiana</t>
  </si>
  <si>
    <t>Salix X glatfelteri</t>
  </si>
  <si>
    <t>Salix X grayi</t>
  </si>
  <si>
    <t>Salix X peasei</t>
  </si>
  <si>
    <t>Salix X rubella</t>
  </si>
  <si>
    <t>Salix X smithiana</t>
  </si>
  <si>
    <t xml:space="preserve"> silky-leaf osier</t>
  </si>
  <si>
    <t>Salvia coccinea</t>
  </si>
  <si>
    <t xml:space="preserve"> blood sage</t>
  </si>
  <si>
    <t>Salvia pallida</t>
  </si>
  <si>
    <t xml:space="preserve"> pale sage</t>
  </si>
  <si>
    <t>Salvia urticifolia</t>
  </si>
  <si>
    <t xml:space="preserve"> nettleleaf sage</t>
  </si>
  <si>
    <t>Salvia verbenaca</t>
  </si>
  <si>
    <t xml:space="preserve"> wild clary</t>
  </si>
  <si>
    <t>Salvia X superba</t>
  </si>
  <si>
    <t>Sanicula smallii</t>
  </si>
  <si>
    <t xml:space="preserve"> Small's blacksnakeroot</t>
  </si>
  <si>
    <t>Sarracenia flava</t>
  </si>
  <si>
    <t xml:space="preserve"> Yellow Pitcherplant</t>
  </si>
  <si>
    <t>Sarracenia X catesbaei</t>
  </si>
  <si>
    <t>Saxifraga rivularis</t>
  </si>
  <si>
    <t xml:space="preserve"> Alpine-Brook Saxifrage</t>
  </si>
  <si>
    <t>Sceptridium biternatum</t>
  </si>
  <si>
    <t xml:space="preserve"> Sparse-Lobe Grape Fern</t>
  </si>
  <si>
    <t>Sceptridium oneidense</t>
  </si>
  <si>
    <t xml:space="preserve"> Blunt-Lobe Grape Fern</t>
  </si>
  <si>
    <t>Schedonnardus</t>
  </si>
  <si>
    <t xml:space="preserve"> tumblegrass</t>
  </si>
  <si>
    <t>Schedonnardus paniculatus</t>
  </si>
  <si>
    <t xml:space="preserve"> Giant False Rye Grass</t>
  </si>
  <si>
    <t>Schedonorus X aschersonianus</t>
  </si>
  <si>
    <t>Schoenoplectiella</t>
  </si>
  <si>
    <t>Schoenoplectiella hallii</t>
  </si>
  <si>
    <t xml:space="preserve"> Hall's bulrush</t>
  </si>
  <si>
    <t>Schoenoplectiella mucronata</t>
  </si>
  <si>
    <t xml:space="preserve"> bog bulrush</t>
  </si>
  <si>
    <t>Schoenoplectiella purshiana</t>
  </si>
  <si>
    <t xml:space="preserve"> weakstalk bulrush</t>
  </si>
  <si>
    <t>Schoenoplectiella saximontana</t>
  </si>
  <si>
    <t xml:space="preserve"> Rocky Mountain bulrush</t>
  </si>
  <si>
    <t>Schoenoplectiella smithii</t>
  </si>
  <si>
    <t xml:space="preserve"> Smith's bulrush</t>
  </si>
  <si>
    <t>Schoenoplectus lacustris</t>
  </si>
  <si>
    <t xml:space="preserve"> Common Club-Rush</t>
  </si>
  <si>
    <t>Schoenoplectus X contortus</t>
  </si>
  <si>
    <t>Schoenoplectus X oblongus</t>
  </si>
  <si>
    <t>Scirpoides</t>
  </si>
  <si>
    <t>Scirpoides holoschoenus</t>
  </si>
  <si>
    <t xml:space="preserve"> Round-Head Club-Rush</t>
  </si>
  <si>
    <t>Scleria oligantha</t>
  </si>
  <si>
    <t xml:space="preserve"> Little-Head Nut-Rush</t>
  </si>
  <si>
    <t>Scoparia</t>
  </si>
  <si>
    <t xml:space="preserve"> licorice weed</t>
  </si>
  <si>
    <t>Scoparia flava</t>
  </si>
  <si>
    <t xml:space="preserve"> yellow licorice weed</t>
  </si>
  <si>
    <t>Scoparia montevidensis</t>
  </si>
  <si>
    <t xml:space="preserve"> broomwort</t>
  </si>
  <si>
    <t>Scrophularia canina</t>
  </si>
  <si>
    <t xml:space="preserve"> dog figwort</t>
  </si>
  <si>
    <t>Scrophularia umbrosa</t>
  </si>
  <si>
    <t xml:space="preserve"> water figwort</t>
  </si>
  <si>
    <t>Sedum dendroideum</t>
  </si>
  <si>
    <t xml:space="preserve"> tree stonecrop</t>
  </si>
  <si>
    <t>Sedum ternatum</t>
  </si>
  <si>
    <t xml:space="preserve"> Woodland Stonecrop</t>
  </si>
  <si>
    <t>Senecio aquaticus</t>
  </si>
  <si>
    <t xml:space="preserve"> water ragwort</t>
  </si>
  <si>
    <t>Senecio erucifolius</t>
  </si>
  <si>
    <t xml:space="preserve"> hoary ragwort</t>
  </si>
  <si>
    <t>Senecio pseudoarnica</t>
  </si>
  <si>
    <t xml:space="preserve"> Seaside Ragwort</t>
  </si>
  <si>
    <t>Senecio rupestris</t>
  </si>
  <si>
    <t xml:space="preserve"> rock ragwort</t>
  </si>
  <si>
    <t>Senecio spartioides</t>
  </si>
  <si>
    <t xml:space="preserve"> broom-like ragwort</t>
  </si>
  <si>
    <t>Setaria setosa</t>
  </si>
  <si>
    <t xml:space="preserve"> West Indian bristlegrass</t>
  </si>
  <si>
    <t>Shortia</t>
  </si>
  <si>
    <t xml:space="preserve"> shortia</t>
  </si>
  <si>
    <t>Shortia galacifolia</t>
  </si>
  <si>
    <t xml:space="preserve"> Oconee-Bells</t>
  </si>
  <si>
    <t>Sida acuta</t>
  </si>
  <si>
    <t xml:space="preserve"> Common-Wireweed</t>
  </si>
  <si>
    <t>Sida elliottii</t>
  </si>
  <si>
    <t xml:space="preserve"> Elliott's fanpetals</t>
  </si>
  <si>
    <t>Sida linifolia</t>
  </si>
  <si>
    <t xml:space="preserve"> flaxleaf fanpetals</t>
  </si>
  <si>
    <t>Sida stipularis</t>
  </si>
  <si>
    <t xml:space="preserve"> stipule fanpetals</t>
  </si>
  <si>
    <t>Sideritis romana</t>
  </si>
  <si>
    <t xml:space="preserve"> simplebeak ironwort</t>
  </si>
  <si>
    <t>Silene chlorantha</t>
  </si>
  <si>
    <t xml:space="preserve"> yellowgreen catchfly</t>
  </si>
  <si>
    <t>Silene ovata</t>
  </si>
  <si>
    <t xml:space="preserve"> Blue Ridge catchfly</t>
  </si>
  <si>
    <t>Silene X hampeana</t>
  </si>
  <si>
    <t>Silphium asteriscus</t>
  </si>
  <si>
    <t xml:space="preserve"> starry rosinweed</t>
  </si>
  <si>
    <t>Sinapis</t>
  </si>
  <si>
    <t>Sinapis alba</t>
  </si>
  <si>
    <t xml:space="preserve"> White-Mustard</t>
  </si>
  <si>
    <t>Sisymbrium polyceratium</t>
  </si>
  <si>
    <t xml:space="preserve"> shortfruit hedgemustard</t>
  </si>
  <si>
    <t xml:space="preserve"> Carson's Water-Parsnip</t>
  </si>
  <si>
    <t>Solandra</t>
  </si>
  <si>
    <t xml:space="preserve"> solandra</t>
  </si>
  <si>
    <t>Solandra grandiflora</t>
  </si>
  <si>
    <t xml:space="preserve"> Showy Chalicevine</t>
  </si>
  <si>
    <t>Solanum dimidiatum</t>
  </si>
  <si>
    <t xml:space="preserve"> western horsenettle</t>
  </si>
  <si>
    <t>Solanum heterodoxum</t>
  </si>
  <si>
    <t xml:space="preserve"> melonleaf nightshade</t>
  </si>
  <si>
    <t xml:space="preserve"> European Black Nightshade</t>
  </si>
  <si>
    <t>Solanum viarum</t>
  </si>
  <si>
    <t xml:space="preserve"> tropical soda apple</t>
  </si>
  <si>
    <t>Solenostemon</t>
  </si>
  <si>
    <t xml:space="preserve"> coleus</t>
  </si>
  <si>
    <t>Solenostemon scutellarioides</t>
  </si>
  <si>
    <t xml:space="preserve"> Painted-Nettle</t>
  </si>
  <si>
    <t>Solidago buckleyi</t>
  </si>
  <si>
    <t xml:space="preserve"> Buckley's goldenrod</t>
  </si>
  <si>
    <t>Solidago fistulosa</t>
  </si>
  <si>
    <t xml:space="preserve"> Pine-Barren Goldenrod</t>
  </si>
  <si>
    <t>Solidago multiradiata</t>
  </si>
  <si>
    <t xml:space="preserve"> Rocky Mountain Goldenrod</t>
  </si>
  <si>
    <t>Solidago petiolaris</t>
  </si>
  <si>
    <t xml:space="preserve"> downy ragged goldenrod</t>
  </si>
  <si>
    <t>Solidago radula</t>
  </si>
  <si>
    <t xml:space="preserve"> western rough goldenrod</t>
  </si>
  <si>
    <t>Solidago roanensis</t>
  </si>
  <si>
    <t xml:space="preserve"> Roan Mountain goldenrod</t>
  </si>
  <si>
    <t>Solidago rupestris</t>
  </si>
  <si>
    <t xml:space="preserve"> rock goldenrod</t>
  </si>
  <si>
    <t>Solidago shortii</t>
  </si>
  <si>
    <t xml:space="preserve"> Short's goldenrod</t>
  </si>
  <si>
    <t>Solidago sphacelata</t>
  </si>
  <si>
    <t xml:space="preserve"> autumn goldenrod</t>
  </si>
  <si>
    <t>Solidago X erskinei</t>
  </si>
  <si>
    <t>Solidago X ovata</t>
  </si>
  <si>
    <t>Solidago X ulmicaesia</t>
  </si>
  <si>
    <t>Sorghastrum elliottii</t>
  </si>
  <si>
    <t xml:space="preserve"> slender Indiangrass</t>
  </si>
  <si>
    <t>Spergula morisonii</t>
  </si>
  <si>
    <t xml:space="preserve"> Morison's spurry</t>
  </si>
  <si>
    <t>Spergula pentandra</t>
  </si>
  <si>
    <t xml:space="preserve"> wingstem spurry</t>
  </si>
  <si>
    <t>Spermolepis</t>
  </si>
  <si>
    <t xml:space="preserve"> scaleseed</t>
  </si>
  <si>
    <t>Sphaeralcea bonariensis</t>
  </si>
  <si>
    <t xml:space="preserve"> Latin globemallow</t>
  </si>
  <si>
    <t>Sphaeralcea coccinea</t>
  </si>
  <si>
    <t xml:space="preserve"> scarlet globemallow</t>
  </si>
  <si>
    <t>Sphagnum</t>
  </si>
  <si>
    <t xml:space="preserve"> sphagnum</t>
  </si>
  <si>
    <t>Sphagnum affine</t>
  </si>
  <si>
    <t>Sphagnum atlanticum</t>
  </si>
  <si>
    <t xml:space="preserve"> Atlantic sphagnum</t>
  </si>
  <si>
    <t>Sphagnum capillifolium</t>
  </si>
  <si>
    <t>Sphagnum centrale</t>
  </si>
  <si>
    <t>Sphagnum compactum</t>
  </si>
  <si>
    <t xml:space="preserve"> low sphagnum</t>
  </si>
  <si>
    <t>Sphagnum cuspidatum</t>
  </si>
  <si>
    <t xml:space="preserve"> toothed sphagnum</t>
  </si>
  <si>
    <t>Sphagnum fallax</t>
  </si>
  <si>
    <t>Sphagnum fimbriatum</t>
  </si>
  <si>
    <t>Sphagnum flexuosum</t>
  </si>
  <si>
    <t>Sphagnum fuscum</t>
  </si>
  <si>
    <t>Sphagnum girgensohnii</t>
  </si>
  <si>
    <t xml:space="preserve"> Girgensohn's sphagnum</t>
  </si>
  <si>
    <t>Sphagnum macrophyllum</t>
  </si>
  <si>
    <t xml:space="preserve"> largeleaf sphagnum</t>
  </si>
  <si>
    <t>Sphagnum magellanicum</t>
  </si>
  <si>
    <t xml:space="preserve"> Magellan's sphagnum</t>
  </si>
  <si>
    <t>Sphagnum palustre</t>
  </si>
  <si>
    <t xml:space="preserve"> prairie sphagnum</t>
  </si>
  <si>
    <t>Sphagnum papillosum</t>
  </si>
  <si>
    <t xml:space="preserve"> papillose sphagnum</t>
  </si>
  <si>
    <t>Sphagnum platyphyllum</t>
  </si>
  <si>
    <t>Sphagnum portoricense</t>
  </si>
  <si>
    <t xml:space="preserve"> Puerto Rico sphagnum</t>
  </si>
  <si>
    <t>Sphagnum quinquefarium</t>
  </si>
  <si>
    <t>Sphagnum recurvum</t>
  </si>
  <si>
    <t xml:space="preserve"> recurved sphagnum</t>
  </si>
  <si>
    <t>Sphagnum riparium</t>
  </si>
  <si>
    <t xml:space="preserve"> streamside sphagnum</t>
  </si>
  <si>
    <t>Sphagnum russowii</t>
  </si>
  <si>
    <t xml:space="preserve"> Russow's sphagnum</t>
  </si>
  <si>
    <t>Sphagnum squarrosum</t>
  </si>
  <si>
    <t>Sphagnum subsecundum</t>
  </si>
  <si>
    <t>Sphagnum subtile</t>
  </si>
  <si>
    <t>Sphagnum tenerum</t>
  </si>
  <si>
    <t>Sphagnum teres</t>
  </si>
  <si>
    <t>Sphagnum wulfianum</t>
  </si>
  <si>
    <t xml:space="preserve"> Wulf's sphagnum</t>
  </si>
  <si>
    <t>Sphenopholis nitida</t>
  </si>
  <si>
    <t xml:space="preserve"> Shiny Wedgescale</t>
  </si>
  <si>
    <t>Spigelia</t>
  </si>
  <si>
    <t xml:space="preserve"> pinkroot</t>
  </si>
  <si>
    <t>Spigelia marilandica</t>
  </si>
  <si>
    <t xml:space="preserve"> woodland pinkroot</t>
  </si>
  <si>
    <t>Spinulum</t>
  </si>
  <si>
    <t xml:space="preserve"> interrupted-clubmoss</t>
  </si>
  <si>
    <t>Spiraea X billiardii</t>
  </si>
  <si>
    <t>Spiraea X bumalda</t>
  </si>
  <si>
    <t xml:space="preserve"> Japanese spiraea</t>
  </si>
  <si>
    <t>Spiraea X vanhouttei</t>
  </si>
  <si>
    <t>Spiranthes odorata</t>
  </si>
  <si>
    <t xml:space="preserve"> Marsh Ladies'-Tresses</t>
  </si>
  <si>
    <t>Spiranthes X borealis</t>
  </si>
  <si>
    <t>Spiranthes X simpsonii</t>
  </si>
  <si>
    <t>Stachys clingmanii</t>
  </si>
  <si>
    <t xml:space="preserve"> Clingman's Hedge-Nettle</t>
  </si>
  <si>
    <t>Stachys ocymastrum</t>
  </si>
  <si>
    <t xml:space="preserve"> Italian hedgenettle</t>
  </si>
  <si>
    <t>Stachys recta</t>
  </si>
  <si>
    <t xml:space="preserve"> stiff hedgenettle</t>
  </si>
  <si>
    <t>Stenosiphon</t>
  </si>
  <si>
    <t xml:space="preserve"> stenosiphon</t>
  </si>
  <si>
    <t>Stenosiphon linifolius</t>
  </si>
  <si>
    <t xml:space="preserve"> false gaura</t>
  </si>
  <si>
    <t>Stuckenia X suecica</t>
  </si>
  <si>
    <t>Styphnolobium</t>
  </si>
  <si>
    <t xml:space="preserve"> necklacepod</t>
  </si>
  <si>
    <t>Styphnolobium japonicum</t>
  </si>
  <si>
    <t xml:space="preserve"> Japanese pagoda tree</t>
  </si>
  <si>
    <t xml:space="preserve"> Frosted Pearls</t>
  </si>
  <si>
    <t>Symphyotrichum anomalum</t>
  </si>
  <si>
    <t xml:space="preserve"> manyray aster</t>
  </si>
  <si>
    <t>Symphyotrichum depauperatum</t>
  </si>
  <si>
    <t xml:space="preserve"> serpentine aster</t>
  </si>
  <si>
    <t>Symphyotrichum turbinellum</t>
  </si>
  <si>
    <t xml:space="preserve"> smooth violet prairie aster</t>
  </si>
  <si>
    <t>Symphyotrichum X finkii</t>
  </si>
  <si>
    <t>Symphyotrichum X tardiflorum</t>
  </si>
  <si>
    <t>Symplocos paniculata</t>
  </si>
  <si>
    <t xml:space="preserve"> sapphire-berry</t>
  </si>
  <si>
    <t>Syringa pekinensis</t>
  </si>
  <si>
    <t xml:space="preserve"> Peking tree lilac</t>
  </si>
  <si>
    <t>Syringa X persica</t>
  </si>
  <si>
    <t xml:space="preserve"> Persian lilac</t>
  </si>
  <si>
    <t>Taenidia montana</t>
  </si>
  <si>
    <t xml:space="preserve"> mountain pimpernel</t>
  </si>
  <si>
    <t>Tagetes minima</t>
  </si>
  <si>
    <t xml:space="preserve"> miniature marigold</t>
  </si>
  <si>
    <t>Taraxacum ceratophorum</t>
  </si>
  <si>
    <t xml:space="preserve"> Horned Dandelion</t>
  </si>
  <si>
    <t>Tarenaya</t>
  </si>
  <si>
    <t xml:space="preserve"> giant spider-flower</t>
  </si>
  <si>
    <t>Tarenaya hassleriana</t>
  </si>
  <si>
    <t xml:space="preserve"> Pinkqueen</t>
  </si>
  <si>
    <t>Taxus X media</t>
  </si>
  <si>
    <t>Tetradium</t>
  </si>
  <si>
    <t xml:space="preserve"> tetradium</t>
  </si>
  <si>
    <t>Tetradium daniellii</t>
  </si>
  <si>
    <t xml:space="preserve"> bee-bee tree</t>
  </si>
  <si>
    <t>Tetraphis</t>
  </si>
  <si>
    <t xml:space="preserve"> tetraphis moss</t>
  </si>
  <si>
    <t>Tetraphis pellucida</t>
  </si>
  <si>
    <t>Teucrium orientale</t>
  </si>
  <si>
    <t xml:space="preserve"> Oriental germander</t>
  </si>
  <si>
    <t>Thelia</t>
  </si>
  <si>
    <t xml:space="preserve"> thelia moss</t>
  </si>
  <si>
    <t>Thelia hirtella</t>
  </si>
  <si>
    <t>Thelia lescurii</t>
  </si>
  <si>
    <t xml:space="preserve"> Lescur's thelia moss</t>
  </si>
  <si>
    <t>Thermopsis mollis</t>
  </si>
  <si>
    <t xml:space="preserve"> Allegheny Mountain goldenbanner</t>
  </si>
  <si>
    <t>Thinopyrum ponticum</t>
  </si>
  <si>
    <t xml:space="preserve"> tall wheatgrass</t>
  </si>
  <si>
    <t>Thlaspi alliaceum</t>
  </si>
  <si>
    <t xml:space="preserve"> roadside pennycress</t>
  </si>
  <si>
    <t>Thuidium</t>
  </si>
  <si>
    <t xml:space="preserve"> thuidium moss</t>
  </si>
  <si>
    <t>Thuidium delicatulum</t>
  </si>
  <si>
    <t xml:space="preserve"> delicate thuidium moss</t>
  </si>
  <si>
    <t>Tilia tomentosa</t>
  </si>
  <si>
    <t xml:space="preserve"> silver linden</t>
  </si>
  <si>
    <t>Tortula</t>
  </si>
  <si>
    <t xml:space="preserve"> tortula moss</t>
  </si>
  <si>
    <t>Tortula muralis</t>
  </si>
  <si>
    <t>Tortula ruralis</t>
  </si>
  <si>
    <t>Tradescantia X andersoniana</t>
  </si>
  <si>
    <t>Tragia</t>
  </si>
  <si>
    <t xml:space="preserve"> noseburn</t>
  </si>
  <si>
    <t>Tragia cordata</t>
  </si>
  <si>
    <t xml:space="preserve"> heartleaf noseburn</t>
  </si>
  <si>
    <t>Tragopogon X crantzii</t>
  </si>
  <si>
    <t>Tragopogon X neohybridus</t>
  </si>
  <si>
    <t xml:space="preserve"> false asphodel</t>
  </si>
  <si>
    <t>Trifolium ambiguum</t>
  </si>
  <si>
    <t xml:space="preserve"> Kura clover</t>
  </si>
  <si>
    <t>Trifolium lappaceum</t>
  </si>
  <si>
    <t xml:space="preserve"> burdock clover</t>
  </si>
  <si>
    <t>Trifolium scabrum</t>
  </si>
  <si>
    <t xml:space="preserve"> rough clover</t>
  </si>
  <si>
    <t>Trifolium virginicum</t>
  </si>
  <si>
    <t xml:space="preserve"> Kates Mountain clover</t>
  </si>
  <si>
    <t>Trigonella procumbens</t>
  </si>
  <si>
    <t xml:space="preserve"> trailing fenugreek</t>
  </si>
  <si>
    <t>Trillium cuneatum</t>
  </si>
  <si>
    <t xml:space="preserve"> little sweet Betsy</t>
  </si>
  <si>
    <t>Tripogon</t>
  </si>
  <si>
    <t xml:space="preserve"> fiveminute grass</t>
  </si>
  <si>
    <t>Tripogon major</t>
  </si>
  <si>
    <t xml:space="preserve"> big tripogon</t>
  </si>
  <si>
    <t>Triraphis</t>
  </si>
  <si>
    <t>Triraphis mollis</t>
  </si>
  <si>
    <t xml:space="preserve"> purple needlegrass</t>
  </si>
  <si>
    <t>Trisetum aureum</t>
  </si>
  <si>
    <t xml:space="preserve"> golden oatgrass</t>
  </si>
  <si>
    <t>Tropaeolum minus</t>
  </si>
  <si>
    <t xml:space="preserve"> Bush-Nasturtium</t>
  </si>
  <si>
    <t>Tsuga caroliniana</t>
  </si>
  <si>
    <t xml:space="preserve"> Carolina hemlock</t>
  </si>
  <si>
    <t>Turgenia</t>
  </si>
  <si>
    <t xml:space="preserve"> false carrot</t>
  </si>
  <si>
    <t>Turgenia latifolia</t>
  </si>
  <si>
    <t xml:space="preserve"> broadleaf false carrot</t>
  </si>
  <si>
    <t>Ulex</t>
  </si>
  <si>
    <t xml:space="preserve"> gorse</t>
  </si>
  <si>
    <t>Ulex europaeus</t>
  </si>
  <si>
    <t xml:space="preserve"> Common Gorse</t>
  </si>
  <si>
    <t>Ulmus pumila X  rubra</t>
  </si>
  <si>
    <t xml:space="preserve"> hybrid elm</t>
  </si>
  <si>
    <t>Urochloa adspersa</t>
  </si>
  <si>
    <t xml:space="preserve"> Dominican signalgrass</t>
  </si>
  <si>
    <t>Urochloa plantaginea</t>
  </si>
  <si>
    <t xml:space="preserve"> Plantain Liverseed Grass</t>
  </si>
  <si>
    <t>Vaccinium formosum</t>
  </si>
  <si>
    <t xml:space="preserve"> Southern Blueberry</t>
  </si>
  <si>
    <t>Vaccinium X atlanticum</t>
  </si>
  <si>
    <t>Vaccinium X dobbinii</t>
  </si>
  <si>
    <t>Vaccinium X marianum</t>
  </si>
  <si>
    <t xml:space="preserve"> Goose-Foot Cornsalad</t>
  </si>
  <si>
    <t>Veratrum hybridum</t>
  </si>
  <si>
    <t xml:space="preserve"> slender bunchflower</t>
  </si>
  <si>
    <t>Veratrum woodii</t>
  </si>
  <si>
    <t xml:space="preserve"> Wood's bunchflower</t>
  </si>
  <si>
    <t>Verbascum X kerneri</t>
  </si>
  <si>
    <t>Verbascum X ramigerum</t>
  </si>
  <si>
    <t>Verbascum X spurium</t>
  </si>
  <si>
    <t>Verbena X blanchardii</t>
  </si>
  <si>
    <t>Verbena X deamii</t>
  </si>
  <si>
    <t>Verbena X illicita</t>
  </si>
  <si>
    <t>Verbena X moechina</t>
  </si>
  <si>
    <t>Verbena X perriana</t>
  </si>
  <si>
    <t>Verbesina helianthoides</t>
  </si>
  <si>
    <t xml:space="preserve"> gravelweed</t>
  </si>
  <si>
    <t>Vernonia glauca</t>
  </si>
  <si>
    <t xml:space="preserve"> broadleaf ironweed</t>
  </si>
  <si>
    <t>Vernonia X illinoensis</t>
  </si>
  <si>
    <t>Viburnum buddleifolium</t>
  </si>
  <si>
    <t xml:space="preserve"> buddlejaleaf viburnum</t>
  </si>
  <si>
    <t>Viburnum carlesii</t>
  </si>
  <si>
    <t xml:space="preserve"> Koreanspice viburnum</t>
  </si>
  <si>
    <t>Viburnum prunifolium X  rufidulum</t>
  </si>
  <si>
    <t xml:space="preserve"> hybrid blackhaw</t>
  </si>
  <si>
    <t>Viburnum X rhytidophylloides</t>
  </si>
  <si>
    <t>Vicia monantha</t>
  </si>
  <si>
    <t xml:space="preserve"> barn vetch</t>
  </si>
  <si>
    <t>Vigna luteola</t>
  </si>
  <si>
    <t xml:space="preserve"> Wild Cow-Pea</t>
  </si>
  <si>
    <t>Viola egglestonii</t>
  </si>
  <si>
    <t xml:space="preserve"> glade violet</t>
  </si>
  <si>
    <t>Viola japonica</t>
  </si>
  <si>
    <t xml:space="preserve"> Japanese violet</t>
  </si>
  <si>
    <t>Viola nuttallii</t>
  </si>
  <si>
    <t xml:space="preserve"> Nuttall's violet</t>
  </si>
  <si>
    <t>Viola tripartita</t>
  </si>
  <si>
    <t xml:space="preserve"> threepart violet</t>
  </si>
  <si>
    <t>Viola X bissellii</t>
  </si>
  <si>
    <t xml:space="preserve"> hybrid violet</t>
  </si>
  <si>
    <t>Viola X brauniae</t>
  </si>
  <si>
    <t>Viola X champlainensis</t>
  </si>
  <si>
    <t>Viola X consobrina</t>
  </si>
  <si>
    <t>Viola X consocia</t>
  </si>
  <si>
    <t>Viola X cooperrideri</t>
  </si>
  <si>
    <t>Viola X cordifolia</t>
  </si>
  <si>
    <t>Viola X davisii</t>
  </si>
  <si>
    <t>Viola X dissita</t>
  </si>
  <si>
    <t>Viola X eamesii</t>
  </si>
  <si>
    <t>Viola X eclipes</t>
  </si>
  <si>
    <t>Viola X filicetorum</t>
  </si>
  <si>
    <t>Viola X greenmanii</t>
  </si>
  <si>
    <t>Viola X hollickii</t>
  </si>
  <si>
    <t>Viola X insessa</t>
  </si>
  <si>
    <t>Viola X insolita</t>
  </si>
  <si>
    <t>Viola X lovelliana</t>
  </si>
  <si>
    <t xml:space="preserve"> Lovell's violet</t>
  </si>
  <si>
    <t>Viola X malteana</t>
  </si>
  <si>
    <t>Viola X mistura</t>
  </si>
  <si>
    <t>Viola X modesta</t>
  </si>
  <si>
    <t>Viola X mollicula</t>
  </si>
  <si>
    <t>Viola X mulfordiae</t>
  </si>
  <si>
    <t>Viola X notabilis</t>
  </si>
  <si>
    <t>Viola X ravida</t>
  </si>
  <si>
    <t>Viola X redacta</t>
  </si>
  <si>
    <t>Viola X slavinii</t>
  </si>
  <si>
    <t>Viola X subaffinis</t>
  </si>
  <si>
    <t>Viola X viarum</t>
  </si>
  <si>
    <t>Viola X wittrockiana</t>
  </si>
  <si>
    <t>Viola X wujekii</t>
  </si>
  <si>
    <t>Vitex</t>
  </si>
  <si>
    <t xml:space="preserve"> chastetree</t>
  </si>
  <si>
    <t>Vitex agnus-castus</t>
  </si>
  <si>
    <t xml:space="preserve"> lilac chastetree</t>
  </si>
  <si>
    <t>Vulpia ciliata</t>
  </si>
  <si>
    <t xml:space="preserve"> fringed fescue</t>
  </si>
  <si>
    <t>Vulpia elliotea</t>
  </si>
  <si>
    <t xml:space="preserve"> squirreltail fescue</t>
  </si>
  <si>
    <t>Warnstorfia</t>
  </si>
  <si>
    <t xml:space="preserve"> warnstorfia moss</t>
  </si>
  <si>
    <t>Warnstorfia fluitans</t>
  </si>
  <si>
    <t>Weissia</t>
  </si>
  <si>
    <t xml:space="preserve"> weissia moss</t>
  </si>
  <si>
    <t>Weissia controversa</t>
  </si>
  <si>
    <t xml:space="preserve"> controverial weissia moss</t>
  </si>
  <si>
    <t>Wolffia globosa</t>
  </si>
  <si>
    <t xml:space="preserve"> Asian Watermeal</t>
  </si>
  <si>
    <t>Woodsia X maxonii</t>
  </si>
  <si>
    <t>X Calammophila</t>
  </si>
  <si>
    <t xml:space="preserve"> calammophila</t>
  </si>
  <si>
    <t>X Calammophila don-hensonii</t>
  </si>
  <si>
    <t xml:space="preserve"> Henson's calammophila</t>
  </si>
  <si>
    <t>X Cyperus</t>
  </si>
  <si>
    <t>X Cyperus weatherbianus</t>
  </si>
  <si>
    <t>X Elyhordeum montanense</t>
  </si>
  <si>
    <t xml:space="preserve"> mountain barley</t>
  </si>
  <si>
    <t>X Schedolium</t>
  </si>
  <si>
    <t xml:space="preserve"> fescue ryegrass</t>
  </si>
  <si>
    <t>X Schedolium loliaceum</t>
  </si>
  <si>
    <t>Xyris</t>
  </si>
  <si>
    <t xml:space="preserve"> yelloweyed grass</t>
  </si>
  <si>
    <t>Youngia</t>
  </si>
  <si>
    <t xml:space="preserve"> youngia</t>
  </si>
  <si>
    <t>Youngia japonica</t>
  </si>
  <si>
    <t xml:space="preserve"> Oriental False Hawk's-Beard</t>
  </si>
  <si>
    <t>Zantedeschia</t>
  </si>
  <si>
    <t xml:space="preserve"> calla lily</t>
  </si>
  <si>
    <t>Zantedeschia albomaculata</t>
  </si>
  <si>
    <t xml:space="preserve"> spotted calla lily</t>
  </si>
  <si>
    <t>Zanthoxylum simulans</t>
  </si>
  <si>
    <t xml:space="preserve"> Chinese-pepper</t>
  </si>
  <si>
    <t>Zelkova</t>
  </si>
  <si>
    <t xml:space="preserve"> zelkova</t>
  </si>
  <si>
    <t>Zelkova serrata</t>
  </si>
  <si>
    <t xml:space="preserve"> Japanese zelkova</t>
  </si>
  <si>
    <t>Zoysia</t>
  </si>
  <si>
    <t xml:space="preserve"> lawngrass</t>
  </si>
  <si>
    <t>Zoysia japonica</t>
  </si>
  <si>
    <t xml:space="preserve"> Korean lawngrass</t>
  </si>
  <si>
    <t>Acalypha caroliniana</t>
  </si>
  <si>
    <t>Acalypha gracilens ssp. monococca</t>
  </si>
  <si>
    <t>Acalypha gracilens var. monococca</t>
  </si>
  <si>
    <t>Acalypha indica</t>
  </si>
  <si>
    <t>Acalypha rhomboidea var. deamii</t>
  </si>
  <si>
    <t>Acalypha virginica var. deamii</t>
  </si>
  <si>
    <t>Acalypha virginica var. monococca</t>
  </si>
  <si>
    <t>Acer barbatum var. longii</t>
  </si>
  <si>
    <t>Acer barbatum var. villipes</t>
  </si>
  <si>
    <t>Acer floridanum</t>
  </si>
  <si>
    <t>Acer floridanum var. longii</t>
  </si>
  <si>
    <t>Acer floridanum var. villipes</t>
  </si>
  <si>
    <t>Acer nigrum var. floridanum</t>
  </si>
  <si>
    <t>Acer saccharinum var. floridanum</t>
  </si>
  <si>
    <t>Acer saccharum ssp. floridanum</t>
  </si>
  <si>
    <t>Acer saccharum var. floridanum</t>
  </si>
  <si>
    <t>Acerates angustifolia</t>
  </si>
  <si>
    <t>Aconitum uncinatum ssp. muticum</t>
  </si>
  <si>
    <t>Aconitum uncinatum ssp. uncinatum</t>
  </si>
  <si>
    <t>Aconitum uncinatum var. acutidens</t>
  </si>
  <si>
    <t>Aconitum uncinatum var. muticum</t>
  </si>
  <si>
    <t>Aconogonon polystachyum</t>
  </si>
  <si>
    <t>Acrocladium cordifolium</t>
  </si>
  <si>
    <t>Acrocladium cuspidatum</t>
  </si>
  <si>
    <t>Actinomeris helianthoides</t>
  </si>
  <si>
    <t>Actinomeris helianthoides var. elliottii</t>
  </si>
  <si>
    <t>Actinomeris helianthoides var. nuttallii</t>
  </si>
  <si>
    <t>Actinomeris oppositifolia</t>
  </si>
  <si>
    <t>Agave lata</t>
  </si>
  <si>
    <t>Agave tigrina</t>
  </si>
  <si>
    <t>Agave virginica</t>
  </si>
  <si>
    <t>Agropyron elongatum</t>
  </si>
  <si>
    <t>Agropyron varnense</t>
  </si>
  <si>
    <t>Agropyron villosum</t>
  </si>
  <si>
    <t>Agrostis miliacea</t>
  </si>
  <si>
    <t>Agrostis tenuiflora</t>
  </si>
  <si>
    <t>Aira capillaris</t>
  </si>
  <si>
    <t>Aira caryophyllea var. capillaris</t>
  </si>
  <si>
    <t>Aira elegans ssp. ambigua</t>
  </si>
  <si>
    <t>Aira elegantissima</t>
  </si>
  <si>
    <t>Aira flexuosa</t>
  </si>
  <si>
    <t>Aizopsis aizoon</t>
  </si>
  <si>
    <t>Alchemilla arvensis</t>
  </si>
  <si>
    <t>Alchemilla cuneifolia</t>
  </si>
  <si>
    <t>Alchemilla occidentalis</t>
  </si>
  <si>
    <t>Allibertia intermedia</t>
  </si>
  <si>
    <t>Allium ampeloprasum var. atroviolaceum</t>
  </si>
  <si>
    <t>Allocarya reticulata</t>
  </si>
  <si>
    <t>Amaranthus crassipes var. crassipes</t>
  </si>
  <si>
    <t>Amaranthus crassipes var. warnockii</t>
  </si>
  <si>
    <t>Amaranthus warnockii</t>
  </si>
  <si>
    <t>Amblystegiella adnata</t>
  </si>
  <si>
    <t>Amblystegium humile</t>
  </si>
  <si>
    <t>Amblystegium kochii</t>
  </si>
  <si>
    <t>Amblystegium radicale</t>
  </si>
  <si>
    <t>Amblystegium saxatile</t>
  </si>
  <si>
    <t>Amblystegium trichopodium</t>
  </si>
  <si>
    <t>Amblystegium trichopodium var. curvipes</t>
  </si>
  <si>
    <t>Amblystegium trichopodium var. kochii</t>
  </si>
  <si>
    <t>Amblystegium varium var. alaskanum</t>
  </si>
  <si>
    <t>Amblystegium varium var. lancifolium</t>
  </si>
  <si>
    <t>Amblystegium varium var. ovatum</t>
  </si>
  <si>
    <t>Amblystegium varium var. parvulum</t>
  </si>
  <si>
    <t>Ampelopsis glandulosa var. brevipedunculata</t>
  </si>
  <si>
    <t>Ampelopsis heterophylla var. brevipedunculata</t>
  </si>
  <si>
    <t>Amsinckia intermedia var. eastwoodiae</t>
  </si>
  <si>
    <t>Anacamptodon splachnoides var. americanus</t>
  </si>
  <si>
    <t>Anacamptodon splachnoides var. tayloriae</t>
  </si>
  <si>
    <t>Anacyclus tomentosus</t>
  </si>
  <si>
    <t>Anacylus</t>
  </si>
  <si>
    <t>Anacylus clavatus</t>
  </si>
  <si>
    <t>Anacylus tomentosus</t>
  </si>
  <si>
    <t>Andropogon glomeratus var. hirsutior</t>
  </si>
  <si>
    <t>Andropogon macrourus var. hirsutior</t>
  </si>
  <si>
    <t>Andropogon virginicus var. hirsutior</t>
  </si>
  <si>
    <t>Anisothecium rufescens</t>
  </si>
  <si>
    <t>Anisothecium varium</t>
  </si>
  <si>
    <t>Anomodon apiculatus</t>
  </si>
  <si>
    <t>Anomodon obtusifolius</t>
  </si>
  <si>
    <t>Anomodon tristis</t>
  </si>
  <si>
    <t>Anomodon viticulosus var. microphyllus</t>
  </si>
  <si>
    <t>Antennaria monocephala</t>
  </si>
  <si>
    <t>Antennaria plantaginifolia var. monocephala</t>
  </si>
  <si>
    <t>Anthemis mixta</t>
  </si>
  <si>
    <t>Anthoxanthum hirtum ssp. arcticum</t>
  </si>
  <si>
    <t>Anthoxanthum ovatum var. aristatum</t>
  </si>
  <si>
    <t>Aphanes occidentalis</t>
  </si>
  <si>
    <t>Apium nodiflorum</t>
  </si>
  <si>
    <t>Arabis hirsuta ssp. eschscholtziana</t>
  </si>
  <si>
    <t>Arabis hirsuta var. eschscholtziana</t>
  </si>
  <si>
    <t>Arabis hirsuta var. glabrata</t>
  </si>
  <si>
    <t>Archidium floridanum</t>
  </si>
  <si>
    <t>Arctotis grandis</t>
  </si>
  <si>
    <t>Arctotis stoechadifolia var. grandis</t>
  </si>
  <si>
    <t>Argemone intermedia</t>
  </si>
  <si>
    <t>Argemone intermedia var. polyanthemos</t>
  </si>
  <si>
    <t>Argemone platyceras</t>
  </si>
  <si>
    <t>Aristida lanosa var. macera</t>
  </si>
  <si>
    <t>Arrhenopterum heterostichum</t>
  </si>
  <si>
    <t>Artemisia borealis var. wormskioldii</t>
  </si>
  <si>
    <t>Artemisia campestris ssp. caudata</t>
  </si>
  <si>
    <t>Artemisia campestris ssp. pacifica</t>
  </si>
  <si>
    <t>Artemisia campestris var. douglasiana</t>
  </si>
  <si>
    <t>Artemisia campestris var. pacifica</t>
  </si>
  <si>
    <t>Artemisia campestris var. petiolata</t>
  </si>
  <si>
    <t>Artemisia campestris var. scouleriana</t>
  </si>
  <si>
    <t>Artemisia campestris var. wormskioldii</t>
  </si>
  <si>
    <t>Artemisia camporum</t>
  </si>
  <si>
    <t>Artemisia pacifica</t>
  </si>
  <si>
    <t>Artemisia ripicola</t>
  </si>
  <si>
    <t>Artemisia sacrorum</t>
  </si>
  <si>
    <t>Arundinaria gigantea ssp. gigantea</t>
  </si>
  <si>
    <t>Asclepiodora viridis</t>
  </si>
  <si>
    <t>Asplenium pinnatifidum var. trudellii</t>
  </si>
  <si>
    <t>Asplenium X mixtum</t>
  </si>
  <si>
    <t>Aspris capillaris</t>
  </si>
  <si>
    <t>Aster anomalus</t>
  </si>
  <si>
    <t>Aster depauperatus</t>
  </si>
  <si>
    <t>Aster ericoides var. pusillus</t>
  </si>
  <si>
    <t>Aster finkii</t>
  </si>
  <si>
    <t>Aster novi-belgii ssp. tardiflorus</t>
  </si>
  <si>
    <t>Aster novi-belgii var. tardiflorus</t>
  </si>
  <si>
    <t>Aster pilosus var. pusillus</t>
  </si>
  <si>
    <t>Aster sericocarpoides</t>
  </si>
  <si>
    <t>Aster surculosus</t>
  </si>
  <si>
    <t>Aster turbinellus</t>
  </si>
  <si>
    <t>Aster umbellatus var. latifolius</t>
  </si>
  <si>
    <t>Aster X tardiflorus</t>
  </si>
  <si>
    <t>Astomum nitidulum</t>
  </si>
  <si>
    <t>Astomum sullivantii</t>
  </si>
  <si>
    <t>Atrichum angustatum var. plurilamellatum</t>
  </si>
  <si>
    <t>Atrichum macmillanii</t>
  </si>
  <si>
    <t>Atrichum papillosum</t>
  </si>
  <si>
    <t>Atrichum xanthopelma</t>
  </si>
  <si>
    <t>Aulacomnium palustre var. congestum</t>
  </si>
  <si>
    <t>Aulacomnium palustre var. dimorphum</t>
  </si>
  <si>
    <t>Aulacomnium palustre var. imbricatum</t>
  </si>
  <si>
    <t>Avenella flexuosa</t>
  </si>
  <si>
    <t>Avenella flexuosa ssp. montana</t>
  </si>
  <si>
    <t>Azolla portoricensis</t>
  </si>
  <si>
    <t>Baptisia australis var. aberrans</t>
  </si>
  <si>
    <t>Baptisia australis var. australis</t>
  </si>
  <si>
    <t>Baptisia australis var. minor</t>
  </si>
  <si>
    <t>Baptisia minor</t>
  </si>
  <si>
    <t>Baptisia minor var. aberrans</t>
  </si>
  <si>
    <t>Baptisia texana</t>
  </si>
  <si>
    <t>Baptisia vespertina</t>
  </si>
  <si>
    <t>Baptisia X deamii</t>
  </si>
  <si>
    <t>Baptisia X pinetorum</t>
  </si>
  <si>
    <t>Barbula unguiculata f. apiculata</t>
  </si>
  <si>
    <t>Bartramia circinnulata</t>
  </si>
  <si>
    <t>Bartramia crispa</t>
  </si>
  <si>
    <t>Bartramia glauco-viridis</t>
  </si>
  <si>
    <t>Bartramia pomiformis var. crispa</t>
  </si>
  <si>
    <t>Bartramia pomiformis var. elongata</t>
  </si>
  <si>
    <t>Bataprine hispidula</t>
  </si>
  <si>
    <t>Berberis julianiae</t>
  </si>
  <si>
    <t>Blephariglotis X enigma</t>
  </si>
  <si>
    <t>Boechera canadensis</t>
  </si>
  <si>
    <t>Boechera laevigata</t>
  </si>
  <si>
    <t>Boechera missouriensis</t>
  </si>
  <si>
    <t>Boltonia asteroides var. decurrens</t>
  </si>
  <si>
    <t>Boltonia latisquama var. decurrens</t>
  </si>
  <si>
    <t>Botrychium biternatum</t>
  </si>
  <si>
    <t>Botrychium dissectum var. oneidense</t>
  </si>
  <si>
    <t>Botrychium dissectum var. tenuifolium</t>
  </si>
  <si>
    <t>Botrychium multifidum var. oneidense</t>
  </si>
  <si>
    <t>Botrychium oneidense</t>
  </si>
  <si>
    <t>Brachiaria adspersa</t>
  </si>
  <si>
    <t>Brachiaria echinulata</t>
  </si>
  <si>
    <t>Brachiaria plantaginea</t>
  </si>
  <si>
    <t>Brachychaeta sphacelata</t>
  </si>
  <si>
    <t>Brachythecium acuminatum var. rupincola</t>
  </si>
  <si>
    <t>Brachythecium acuminatum var. setosum</t>
  </si>
  <si>
    <t>Brachythecium cavernosum</t>
  </si>
  <si>
    <t>Brachythecium cyrtophyllum</t>
  </si>
  <si>
    <t>Brachythecium flagellare</t>
  </si>
  <si>
    <t>Brachythecium flagellare var. homomallum</t>
  </si>
  <si>
    <t>Brachythecium flagellare var. pringlei</t>
  </si>
  <si>
    <t>Brachythecium flagellare var. roellii</t>
  </si>
  <si>
    <t>Brachythecium flexicaule</t>
  </si>
  <si>
    <t>Brachythecium labradoricum</t>
  </si>
  <si>
    <t>Brachythecium novae-angliae</t>
  </si>
  <si>
    <t>Brachythecium oxycladon var. dentatum</t>
  </si>
  <si>
    <t>Brachythecium piliferum</t>
  </si>
  <si>
    <t>Brachythecium plumosum var. homomallum</t>
  </si>
  <si>
    <t>Brachythecium plumosum var. pringlei</t>
  </si>
  <si>
    <t>Brachythecium plumosum var. roellii</t>
  </si>
  <si>
    <t>Brachythecium populeum var. majus</t>
  </si>
  <si>
    <t>Brachythecium populeum var. ovatum</t>
  </si>
  <si>
    <t>Brachythecium populeum var. rufescens</t>
  </si>
  <si>
    <t>Brachythecium rivulare var. cataractarum</t>
  </si>
  <si>
    <t>Brachythecium rivulare var. lamoillense</t>
  </si>
  <si>
    <t>Brachythecium rivulare var. laxum</t>
  </si>
  <si>
    <t>Brachythecium rivulare var. noveboracense</t>
  </si>
  <si>
    <t>Brachythecium rutabulum var. flavescens</t>
  </si>
  <si>
    <t>Brachythecium rutabulum var. turgescens</t>
  </si>
  <si>
    <t>Brachythecium salebrosum var. densum</t>
  </si>
  <si>
    <t>Bradburya virginiana</t>
  </si>
  <si>
    <t>Brassica alba</t>
  </si>
  <si>
    <t>Brassica hirta</t>
  </si>
  <si>
    <t>Bromus carinatus var. marginatus</t>
  </si>
  <si>
    <t>Bromus distachyos</t>
  </si>
  <si>
    <t>Brotherella delicatula</t>
  </si>
  <si>
    <t>Bruchia donnellii</t>
  </si>
  <si>
    <t>Bruchia sullivantii</t>
  </si>
  <si>
    <t>Bryhnia graminicolor var. holzingeri</t>
  </si>
  <si>
    <t>Bryhnia novae-angliae var. fontinalis</t>
  </si>
  <si>
    <t>Bryum argenteum var. lanatum</t>
  </si>
  <si>
    <t>Bryum argenteum var. majus</t>
  </si>
  <si>
    <t>Bryum bimum</t>
  </si>
  <si>
    <t>Bryum cernuum</t>
  </si>
  <si>
    <t>Bryum crassirameum</t>
  </si>
  <si>
    <t>Bryum crispulum</t>
  </si>
  <si>
    <t>Bryum lanatum</t>
  </si>
  <si>
    <t>Bryum neodamense</t>
  </si>
  <si>
    <t>Bryum neodamense var. ovatum</t>
  </si>
  <si>
    <t>Bryum ovatum</t>
  </si>
  <si>
    <t>Bryum percurrentinerve</t>
  </si>
  <si>
    <t>Bryum pseudotriquetrum var. bimum</t>
  </si>
  <si>
    <t>Bryum pseudotriquetrum var. crassirameum</t>
  </si>
  <si>
    <t>Bryum submuticum</t>
  </si>
  <si>
    <t>Bupleurum protractum</t>
  </si>
  <si>
    <t>Bupleurum subovatum</t>
  </si>
  <si>
    <t>Buxella brachycera</t>
  </si>
  <si>
    <t>Calliergon cordifolium var. angustifolium</t>
  </si>
  <si>
    <t>Calliergon cordifolium var. fontinaloides</t>
  </si>
  <si>
    <t>Calliergon cordifolium var. intermedium</t>
  </si>
  <si>
    <t>Calliergon cordifolium var. lanutocaule</t>
  </si>
  <si>
    <t>Calliergon cordifolium var. latifolium</t>
  </si>
  <si>
    <t>Calliergon cuspidata var. pungens</t>
  </si>
  <si>
    <t>Calliergon cuspidatum</t>
  </si>
  <si>
    <t>Calliergon cuspidatum f. acuteramosum</t>
  </si>
  <si>
    <t>Calliergon cuspidatum f. turgescens</t>
  </si>
  <si>
    <t>Calliergon cuspidatum var. brevifolium</t>
  </si>
  <si>
    <t>Calliergon cuspidatum var. umbrosum</t>
  </si>
  <si>
    <t>Calliergon schreberi</t>
  </si>
  <si>
    <t>Calliergonella conardii</t>
  </si>
  <si>
    <t>Calliergonella cuspidata var. pungens</t>
  </si>
  <si>
    <t>Calliergonella cuspidata var. umbrosus</t>
  </si>
  <si>
    <t>Calliergonella schreberi</t>
  </si>
  <si>
    <t>Calliergonella schreberi var. tananae</t>
  </si>
  <si>
    <t>Calystegia catesbeiana ssp. sericata</t>
  </si>
  <si>
    <t>Calystegia catesbiana</t>
  </si>
  <si>
    <t>Calystegia catesbiana ssp. sericata</t>
  </si>
  <si>
    <t>Calystegia sericata</t>
  </si>
  <si>
    <t>Campulosus aromaticus</t>
  </si>
  <si>
    <t>Campylium chrysophyllum var. brevifolium</t>
  </si>
  <si>
    <t>Campylium chrysophyllum var. zemliae</t>
  </si>
  <si>
    <t>Campylium hispidulum var. cordatum</t>
  </si>
  <si>
    <t>Campylium hispidulum var. sommerfeltii</t>
  </si>
  <si>
    <t>Campylium sommerfeltii</t>
  </si>
  <si>
    <t>Cardamine angustata var. multifida</t>
  </si>
  <si>
    <t>Cardamine multifida</t>
  </si>
  <si>
    <t>Cardaria chalapensis</t>
  </si>
  <si>
    <t>Cardaria draba ssp. chalapensis</t>
  </si>
  <si>
    <t>Cardaria draba ssp. chalepensis</t>
  </si>
  <si>
    <t>Cardaria draba var. repens</t>
  </si>
  <si>
    <t>Cardaria repens</t>
  </si>
  <si>
    <t>Carduus carolinianus</t>
  </si>
  <si>
    <t>Carduus undulatus var. canescens</t>
  </si>
  <si>
    <t>Carex convoluta</t>
  </si>
  <si>
    <t>Carex deflexa var. bootii</t>
  </si>
  <si>
    <t>Carex flaccidula</t>
  </si>
  <si>
    <t>Carex folliculata var. australis</t>
  </si>
  <si>
    <t>Carex laxiflora var. purpurifera</t>
  </si>
  <si>
    <t>Carex muehlenbergii var. australis</t>
  </si>
  <si>
    <t>Carex muehlenbergii var. austrina</t>
  </si>
  <si>
    <t>Carex parryana var. brevisquama</t>
  </si>
  <si>
    <t>Carex parryana var. parryana</t>
  </si>
  <si>
    <t>Carex rosea var. pusilla</t>
  </si>
  <si>
    <t>Carex salina var. pseudofilipendula</t>
  </si>
  <si>
    <t>Carex smalliana</t>
  </si>
  <si>
    <t>Carex stipata var. oklahomensis</t>
  </si>
  <si>
    <t>Carex vulpinoidea var. platycarpa</t>
  </si>
  <si>
    <t>Carya brownii var. varians</t>
  </si>
  <si>
    <t>Carya buckleyi</t>
  </si>
  <si>
    <t>Carya buckleyi var. arkansana</t>
  </si>
  <si>
    <t>Carya glabra var. villosa</t>
  </si>
  <si>
    <t>Carya texana var. arkansana</t>
  </si>
  <si>
    <t>Carya texana var. villosa</t>
  </si>
  <si>
    <t>Carya X laneyi var. chateaugayensis</t>
  </si>
  <si>
    <t>Castanea japonica</t>
  </si>
  <si>
    <t>Castanea pubinervis</t>
  </si>
  <si>
    <t>Castanea stricta</t>
  </si>
  <si>
    <t>Cathartolinum compactum</t>
  </si>
  <si>
    <t>Cathartolinum floridanum</t>
  </si>
  <si>
    <t>Cathartolinum macrosepalum</t>
  </si>
  <si>
    <t>Caucalis latifolia</t>
  </si>
  <si>
    <t>Centromadia pungens ssp. laevis</t>
  </si>
  <si>
    <t>Centromadia pungens ssp. maritima</t>
  </si>
  <si>
    <t>Centromadia pungens ssp. pungens</t>
  </si>
  <si>
    <t>Centromadia pungens ssp. septentrionalis</t>
  </si>
  <si>
    <t>Centrosema virginianum var. ellipticum</t>
  </si>
  <si>
    <t>Cerastium brachypetalum ssp. brachypetalum</t>
  </si>
  <si>
    <t>Cerastium brachypetalum ssp. tauricum</t>
  </si>
  <si>
    <t>Ceratophyllum australe</t>
  </si>
  <si>
    <t>Ceratophyllum cristatum</t>
  </si>
  <si>
    <t>Ceratophyllum demersum var. cristatum</t>
  </si>
  <si>
    <t>Ceratophyllum floridanum</t>
  </si>
  <si>
    <t>Ceratophyllum llerenae</t>
  </si>
  <si>
    <t>Ceratophyllum muricatum ssp. australe</t>
  </si>
  <si>
    <t>Ceratophyllum submersum ssp. muricatum</t>
  </si>
  <si>
    <t>Chamaesyce gemella</t>
  </si>
  <si>
    <t>Chamberlainia acuminata</t>
  </si>
  <si>
    <t>Chamberlainia acuminata var. rupincola</t>
  </si>
  <si>
    <t>Chamberlainia calcarea</t>
  </si>
  <si>
    <t>Chamberlainia campestris</t>
  </si>
  <si>
    <t>Chamberlainia cyrtophylla</t>
  </si>
  <si>
    <t>Chamberlainia oxyclada</t>
  </si>
  <si>
    <t>Cheilanthes dealbata</t>
  </si>
  <si>
    <t>Cheirinia aspera</t>
  </si>
  <si>
    <t>Chenopodium ambrosioides var. ambrosioides</t>
  </si>
  <si>
    <t>Chenopodium fremontii var. fremontii</t>
  </si>
  <si>
    <t>Chenopodium fremontii var. pringlei</t>
  </si>
  <si>
    <t>Chenopodium leptophyllum var. oblongifolium</t>
  </si>
  <si>
    <t>Chenopodium oblongifolium</t>
  </si>
  <si>
    <t>Chenopodium pratericola ssp. desiccatum</t>
  </si>
  <si>
    <t>Chenopodium pratericola var. oblongifolium</t>
  </si>
  <si>
    <t>Chenopodium serotinum</t>
  </si>
  <si>
    <t>Chloris petraea</t>
  </si>
  <si>
    <t>Chlorocrepis albiflora</t>
  </si>
  <si>
    <t>Chrysanthemum X superbum</t>
  </si>
  <si>
    <t>Chrysopogon elliottii</t>
  </si>
  <si>
    <t>Cimicifuga rubifolia</t>
  </si>
  <si>
    <t>Circaea X sterilis</t>
  </si>
  <si>
    <t>Cirriphyllum boscii</t>
  </si>
  <si>
    <t>Cirriphyllum illecebrum</t>
  </si>
  <si>
    <t>Cirsium flaccidum</t>
  </si>
  <si>
    <t>Cirsium nebraskense</t>
  </si>
  <si>
    <t>Cirsium nelsonii</t>
  </si>
  <si>
    <t>Cirsium plattense</t>
  </si>
  <si>
    <t>Claopodium subpiliferum</t>
  </si>
  <si>
    <t>Clausenellia ternata</t>
  </si>
  <si>
    <t>Cleome gynandra</t>
  </si>
  <si>
    <t>Cleome hassleriana</t>
  </si>
  <si>
    <t>Cleome houtteana</t>
  </si>
  <si>
    <t>Cleome icosandra</t>
  </si>
  <si>
    <t>Cleome pentaphylla</t>
  </si>
  <si>
    <t>Cleome pungens</t>
  </si>
  <si>
    <t>Cleome spinosa</t>
  </si>
  <si>
    <t>Cleome viscosa</t>
  </si>
  <si>
    <t>Climacium americanum var. kindbergii</t>
  </si>
  <si>
    <t>Coleataenia longifolia ssp. combsii</t>
  </si>
  <si>
    <t>Coleataenia longifolia ssp. elongata</t>
  </si>
  <si>
    <t>Coleataenia longifolia ssp. longifolia</t>
  </si>
  <si>
    <t>Coleus blumei</t>
  </si>
  <si>
    <t>Coleus pumilus</t>
  </si>
  <si>
    <t>Coleus scutellarioides</t>
  </si>
  <si>
    <t>Colocynthis vulgaris</t>
  </si>
  <si>
    <t>Convallaria majalis var. montana</t>
  </si>
  <si>
    <t>Convallaria montana</t>
  </si>
  <si>
    <t>Convallaria pubescens</t>
  </si>
  <si>
    <t>Convolvulus interior</t>
  </si>
  <si>
    <t>Convolvulus sericatus</t>
  </si>
  <si>
    <t>Convolvulus spithamaea var. catesbeiana</t>
  </si>
  <si>
    <t>Convolvulus spithamaea var. catesbiana</t>
  </si>
  <si>
    <t>Corchoropsis tomentosa</t>
  </si>
  <si>
    <t>Corchorus tomentosus</t>
  </si>
  <si>
    <t>Corispermum americanum var. rydbergii</t>
  </si>
  <si>
    <t>Corispermum hyssopifolium</t>
  </si>
  <si>
    <t>Corispermum nitidum</t>
  </si>
  <si>
    <t>Cornus amomum ssp. amomum</t>
  </si>
  <si>
    <t>Coryphantha missouriensis</t>
  </si>
  <si>
    <t>Coryphantha missouriensis var. caespitosa</t>
  </si>
  <si>
    <t>Coryphantha missouriensis var. robustior</t>
  </si>
  <si>
    <t>Coryphantha similis</t>
  </si>
  <si>
    <t>Cotoneaster multiflora</t>
  </si>
  <si>
    <t>Crassina elegans</t>
  </si>
  <si>
    <t>Crataegus aprica</t>
  </si>
  <si>
    <t>Crataegus berberifolia var. edita</t>
  </si>
  <si>
    <t>Crataegus crocina</t>
  </si>
  <si>
    <t>Crataegus edita</t>
  </si>
  <si>
    <t>Crataegus edura</t>
  </si>
  <si>
    <t>Crataegus engelmannii</t>
  </si>
  <si>
    <t>Crataegus engelmannii var. sinistra</t>
  </si>
  <si>
    <t>Crataegus fera</t>
  </si>
  <si>
    <t>Crataegus floridana</t>
  </si>
  <si>
    <t>Crataegus handyae</t>
  </si>
  <si>
    <t>Crataegus leonensis</t>
  </si>
  <si>
    <t>Crataegus lepida</t>
  </si>
  <si>
    <t>Crataegus magniflora</t>
  </si>
  <si>
    <t>Crataegus meridiana</t>
  </si>
  <si>
    <t>Crataegus michauxii</t>
  </si>
  <si>
    <t>Crataegus multiflora</t>
  </si>
  <si>
    <t>Crataegus oreophila</t>
  </si>
  <si>
    <t>Crataegus ravenelii</t>
  </si>
  <si>
    <t>Crataegus recurvata</t>
  </si>
  <si>
    <t>Crataegus senta</t>
  </si>
  <si>
    <t>Crataegus sublobulata</t>
  </si>
  <si>
    <t>Crataegus tersa</t>
  </si>
  <si>
    <t>Crataegus torva</t>
  </si>
  <si>
    <t>Crataegus viridis var. ovata</t>
  </si>
  <si>
    <t>Crataegus visenda</t>
  </si>
  <si>
    <t>Crepis japonica</t>
  </si>
  <si>
    <t>Crotalaria leschenaultii</t>
  </si>
  <si>
    <t>Crotalaria macrophylla</t>
  </si>
  <si>
    <t>Crotalaria sericea</t>
  </si>
  <si>
    <t>Cupularia viscosa</t>
  </si>
  <si>
    <t>Cyclospermum nodiflorum</t>
  </si>
  <si>
    <t>Cyperus retrofractus var. hystricinus</t>
  </si>
  <si>
    <t>Cyperus uniflorus</t>
  </si>
  <si>
    <t>Cyperus vegetus</t>
  </si>
  <si>
    <t>Dalea enneandra var. pumilla</t>
  </si>
  <si>
    <t>Dalea laxiflora</t>
  </si>
  <si>
    <t>Dalea laxiflora var. pumilla</t>
  </si>
  <si>
    <t>Dasystephana villosa</t>
  </si>
  <si>
    <t>Datura ferox</t>
  </si>
  <si>
    <t>Dendrolycopodium hickeyi</t>
  </si>
  <si>
    <t>Dentaria dissecta</t>
  </si>
  <si>
    <t>Dentaria furcata</t>
  </si>
  <si>
    <t>Dentaria multifida</t>
  </si>
  <si>
    <t>Deschampsia flexuosa ssp. montana</t>
  </si>
  <si>
    <t>Deschampsia flexuosa var. montana</t>
  </si>
  <si>
    <t>Deschampsia flexuosa var. pallida</t>
  </si>
  <si>
    <t>Desmodium formosum</t>
  </si>
  <si>
    <t>Desmodium molle</t>
  </si>
  <si>
    <t>Dichanthelium acuminatum ssp. leucothrix</t>
  </si>
  <si>
    <t>Dichanthelium acuminatum ssp. longiligulatum</t>
  </si>
  <si>
    <t>Dichanthelium acuminatum ssp. spretum</t>
  </si>
  <si>
    <t>Dichanthelium acuminatum var. densiflorum</t>
  </si>
  <si>
    <t>Dichanthelium acuminatum var. longiligulatum</t>
  </si>
  <si>
    <t>Dichanthelium longiligulatum</t>
  </si>
  <si>
    <t>Dichanthelium spretum</t>
  </si>
  <si>
    <t>Dichodon viscidum</t>
  </si>
  <si>
    <t>Dichondra repens var. carolinensis</t>
  </si>
  <si>
    <t>Dicranella heteromalla var. orthocarpa</t>
  </si>
  <si>
    <t>Dicranella heteromalla var. sericea</t>
  </si>
  <si>
    <t>Dicranella hutchinsonii</t>
  </si>
  <si>
    <t>Dicranella rubra</t>
  </si>
  <si>
    <t>Dicranum flagellare var. minutissimum</t>
  </si>
  <si>
    <t>Dicranum sabuletorum</t>
  </si>
  <si>
    <t>Digera arvensis</t>
  </si>
  <si>
    <t>Digitaria filiformis var. villosa</t>
  </si>
  <si>
    <t>Diphyscium sessile</t>
  </si>
  <si>
    <t>Ditrichum currituckii</t>
  </si>
  <si>
    <t>Ditrichum vaginans</t>
  </si>
  <si>
    <t>Dodecatheon meadia ssp. membranaceum</t>
  </si>
  <si>
    <t>Dodecatheon meadia var. frenchii</t>
  </si>
  <si>
    <t>Doellingeria umbellata var. latifolia</t>
  </si>
  <si>
    <t>Drepanocladus vernicosus</t>
  </si>
  <si>
    <t>Drummondia clavellata</t>
  </si>
  <si>
    <t>Dryas integrifolia ssp. integrifolia</t>
  </si>
  <si>
    <t>Dryas integrifolia ssp. sylvatica</t>
  </si>
  <si>
    <t>Dryas integrifolia var. subintegrifolia</t>
  </si>
  <si>
    <t>Dryas sylvatica</t>
  </si>
  <si>
    <t>Echinacea purpurea var. laevigata</t>
  </si>
  <si>
    <t>Echinochloa utilis</t>
  </si>
  <si>
    <t>Elymus elongatus</t>
  </si>
  <si>
    <t>Elymus elongatus var. ponticus</t>
  </si>
  <si>
    <t>Elymus varnensis</t>
  </si>
  <si>
    <t>Elytrigia elongata</t>
  </si>
  <si>
    <t>Elytrigia pontica</t>
  </si>
  <si>
    <t>Elytrigia pontica ssp. pontica</t>
  </si>
  <si>
    <t>Endymion hispanicus</t>
  </si>
  <si>
    <t>Entodon seductrix var. demetrii</t>
  </si>
  <si>
    <t>Entodon seductrix var. lanceolatus</t>
  </si>
  <si>
    <t>Entodon seductrix var. minor</t>
  </si>
  <si>
    <t>Entodon seductrix var. tenuis</t>
  </si>
  <si>
    <t>Ephemerum minutissimum</t>
  </si>
  <si>
    <t>Ephemerum serratum var. minutissimum</t>
  </si>
  <si>
    <t>Eragrostis campestris</t>
  </si>
  <si>
    <t>Eragrostis ciliaris var. ciliaris</t>
  </si>
  <si>
    <t>Eragrostis ciliaris var. laxa</t>
  </si>
  <si>
    <t>Eragrostis longeradiata</t>
  </si>
  <si>
    <t>Eragrostis virginica</t>
  </si>
  <si>
    <t>Erythronium albidum var. coloratum</t>
  </si>
  <si>
    <t>Erythronium albidum var. mesochoreum</t>
  </si>
  <si>
    <t>Escobaria missouriensis ssp. navajoensis</t>
  </si>
  <si>
    <t>Escobaria missouriensis var. caespitosa</t>
  </si>
  <si>
    <t>Escobaria missouriensis var. missouriensis</t>
  </si>
  <si>
    <t>Escobaria missouriensis var. robustior</t>
  </si>
  <si>
    <t>Escobaria missouriensis var. similis</t>
  </si>
  <si>
    <t>Euodia daniellii</t>
  </si>
  <si>
    <t>Euodia hupehensis</t>
  </si>
  <si>
    <t>Euonymus bungeanum</t>
  </si>
  <si>
    <t>Euonymus japonica</t>
  </si>
  <si>
    <t>Euonymus kiautschovica</t>
  </si>
  <si>
    <t>Euphorbia brachycera var. robusta</t>
  </si>
  <si>
    <t>Euphorbia gemella</t>
  </si>
  <si>
    <t>Euphorbia hirta var. procumbens</t>
  </si>
  <si>
    <t>Euphorbia lurida</t>
  </si>
  <si>
    <t>Euphorbia montana</t>
  </si>
  <si>
    <t>Euphorbia odontadenia</t>
  </si>
  <si>
    <t>Euphorbia ophthalmica</t>
  </si>
  <si>
    <t>Euphorbia rayturneri</t>
  </si>
  <si>
    <t>Euphorbia robusta</t>
  </si>
  <si>
    <t>Euphrasia officinalis</t>
  </si>
  <si>
    <t>Eurhynchium rappii</t>
  </si>
  <si>
    <t>Eurhynchium riparioides</t>
  </si>
  <si>
    <t>Eurhynchium rusciforme</t>
  </si>
  <si>
    <t>Fallopia X bohemica</t>
  </si>
  <si>
    <t>Festuca capillata</t>
  </si>
  <si>
    <t>Festuca ciliata</t>
  </si>
  <si>
    <t>Festuca danthonii</t>
  </si>
  <si>
    <t>Festuca ovina ssp. tenuifolia</t>
  </si>
  <si>
    <t>Festuca ovina var. capillata</t>
  </si>
  <si>
    <t>Festuca ovina var. tenuifolia</t>
  </si>
  <si>
    <t>Festuca rubra var. heterophylla</t>
  </si>
  <si>
    <t>Festuca sciurea</t>
  </si>
  <si>
    <t>Festuca tenuifolia</t>
  </si>
  <si>
    <t>Festuca X aschersoniana</t>
  </si>
  <si>
    <t>Filipendula denudata</t>
  </si>
  <si>
    <t>Filipendula ulmaria ssp. denudata</t>
  </si>
  <si>
    <t>Filipendula ulmaria ssp. ulmaria</t>
  </si>
  <si>
    <t>Filipendula ulmaria var. denudata</t>
  </si>
  <si>
    <t>Fimbristylis alamosana</t>
  </si>
  <si>
    <t>Fimbristylis baldwiniana</t>
  </si>
  <si>
    <t>Fimbristylis laxa</t>
  </si>
  <si>
    <t>Fissidens andersonii</t>
  </si>
  <si>
    <t>Fissidens bryoides var. brevifolius</t>
  </si>
  <si>
    <t>Fissidens bryoides var. incurvus</t>
  </si>
  <si>
    <t>Fissidens exiguus</t>
  </si>
  <si>
    <t>Fissidens exiguus var. falcatulus</t>
  </si>
  <si>
    <t>Fissidens falcatulus</t>
  </si>
  <si>
    <t>Fissidens incurvus</t>
  </si>
  <si>
    <t>Fissidens incurvus var. brevifolius</t>
  </si>
  <si>
    <t>Fissidens longifolius</t>
  </si>
  <si>
    <t>Fissidens minutulus</t>
  </si>
  <si>
    <t>Fissidens pusillus</t>
  </si>
  <si>
    <t>Fissidens repandus</t>
  </si>
  <si>
    <t>Fissidens texanus</t>
  </si>
  <si>
    <t>Fissidens tortilis</t>
  </si>
  <si>
    <t>Fissidens viridulus</t>
  </si>
  <si>
    <t>Fissidens viridulus var. brevifolius</t>
  </si>
  <si>
    <t>Fissidens viridulus var. tamarindifolius</t>
  </si>
  <si>
    <t>Fissidens viridulus var. texanus</t>
  </si>
  <si>
    <t>Fontinalis dalecarlica var. macounii</t>
  </si>
  <si>
    <t>Fontinalis dichelymoides</t>
  </si>
  <si>
    <t>Fragaria chiloensis ssp. lucida</t>
  </si>
  <si>
    <t>Fragaria chiloensis ssp. pacifica</t>
  </si>
  <si>
    <t>Fragaria chiloensis ssp. sandwicensis</t>
  </si>
  <si>
    <t>Fragaria chiloensis var. sandwicensis</t>
  </si>
  <si>
    <t>Fragaria sandwicensis</t>
  </si>
  <si>
    <t>Funaria hygrometrica var. convoluta</t>
  </si>
  <si>
    <t>Funaria hygrometrica var. patula</t>
  </si>
  <si>
    <t>Funaria hygrometrica var. utahensis</t>
  </si>
  <si>
    <t>Galarhoeus austrinus</t>
  </si>
  <si>
    <t>Galium album</t>
  </si>
  <si>
    <t>Galium carolinianum</t>
  </si>
  <si>
    <t>Galium erectum</t>
  </si>
  <si>
    <t>Galium hispidum</t>
  </si>
  <si>
    <t>Galium latifolium var. hispidifolium</t>
  </si>
  <si>
    <t>Galium latifolium var. hispidum</t>
  </si>
  <si>
    <t>Galium mollugo ssp. erectum</t>
  </si>
  <si>
    <t>Galium mollugo var. erectum</t>
  </si>
  <si>
    <t>Galium peregrina</t>
  </si>
  <si>
    <t>Galium texanum</t>
  </si>
  <si>
    <t>Galium virgatum var. leiocarpum</t>
  </si>
  <si>
    <t>Galium X ochroleucum</t>
  </si>
  <si>
    <t>Gaura filipes var. major</t>
  </si>
  <si>
    <t>Gaura michauxii</t>
  </si>
  <si>
    <t>Gaura villosa</t>
  </si>
  <si>
    <t>Gentiana deloachii</t>
  </si>
  <si>
    <t>Geranium striatum</t>
  </si>
  <si>
    <t>Geum fragarioides</t>
  </si>
  <si>
    <t>Geum X pervale</t>
  </si>
  <si>
    <t>Githopsis latifolia</t>
  </si>
  <si>
    <t>Gladiolus X hortulanus</t>
  </si>
  <si>
    <t>Glyceria canadensis var. laxa</t>
  </si>
  <si>
    <t>Glyceria rupestris</t>
  </si>
  <si>
    <t>Glycine priceana</t>
  </si>
  <si>
    <t>Gnaphalium pensylvanicum</t>
  </si>
  <si>
    <t>Gnaphalium peregrinum</t>
  </si>
  <si>
    <t>Gnaphalium purpureum var. spathulatum</t>
  </si>
  <si>
    <t>Gnaphalium spathulatum</t>
  </si>
  <si>
    <t>Gonolobus decipiens</t>
  </si>
  <si>
    <t>Gonopyrum americanum</t>
  </si>
  <si>
    <t>Grimmia affinis</t>
  </si>
  <si>
    <t>Gymnocarpium heterosporum</t>
  </si>
  <si>
    <t>Haynaldia villosa</t>
  </si>
  <si>
    <t>Hedeoma campora</t>
  </si>
  <si>
    <t>Hedeoma ciliata</t>
  </si>
  <si>
    <t>Hedeoma drummondii var. crenulata</t>
  </si>
  <si>
    <t>Hedeoma longiflora</t>
  </si>
  <si>
    <t>Hedeoma ovata</t>
  </si>
  <si>
    <t>Hedera helix var. hibernica</t>
  </si>
  <si>
    <t>Hedysarum molle</t>
  </si>
  <si>
    <t>Helianthus atrorubens var. alsodes</t>
  </si>
  <si>
    <t>Helianthus atrorubens var. pubescens</t>
  </si>
  <si>
    <t>Helianthus cinereus var. sullivantii</t>
  </si>
  <si>
    <t>Helianthus montanus</t>
  </si>
  <si>
    <t>Helianthus reindutus</t>
  </si>
  <si>
    <t>Helianthus saxicola</t>
  </si>
  <si>
    <t>Heliotropium undulatum</t>
  </si>
  <si>
    <t>Hemizonia laevis</t>
  </si>
  <si>
    <t>Hemizonia pungens ssp. laevis</t>
  </si>
  <si>
    <t>Hemizonia pungens ssp. maritima</t>
  </si>
  <si>
    <t>Hemizonia pungens ssp. septentrionalis</t>
  </si>
  <si>
    <t>Hemizonia pungens var. septentrionalis</t>
  </si>
  <si>
    <t>Heteranthera reniformis var. multiflora</t>
  </si>
  <si>
    <t>Heterophyllium haldanianum</t>
  </si>
  <si>
    <t>Heuchera aceroides</t>
  </si>
  <si>
    <t>Heuchera longiflora var. aceroides</t>
  </si>
  <si>
    <t>Heuchera scabra</t>
  </si>
  <si>
    <t>Hicoria arkansana</t>
  </si>
  <si>
    <t>Hicoria pallida</t>
  </si>
  <si>
    <t>Hicoria villosa</t>
  </si>
  <si>
    <t>Hieracium helleri</t>
  </si>
  <si>
    <t>Hieracium siskiyouense</t>
  </si>
  <si>
    <t>Hieracium X scribneri</t>
  </si>
  <si>
    <t>Hierochloe fragrans</t>
  </si>
  <si>
    <t>Hierochloe hirta</t>
  </si>
  <si>
    <t>Hierochloe hirta ssp. arctica</t>
  </si>
  <si>
    <t>Hierochloe nashii</t>
  </si>
  <si>
    <t>Hierochloe odorata</t>
  </si>
  <si>
    <t>Hierochloe odorata ssp. arctica</t>
  </si>
  <si>
    <t>Hierochloe odorata var. fragrans</t>
  </si>
  <si>
    <t>Holcus odoratus</t>
  </si>
  <si>
    <t>Holoschoenus vulgaris</t>
  </si>
  <si>
    <t>Homomallium adnatum var. nelsonii</t>
  </si>
  <si>
    <t>Hordeum montanense</t>
  </si>
  <si>
    <t>Hordeum pammelii</t>
  </si>
  <si>
    <t>Hygroamblystegium varium</t>
  </si>
  <si>
    <t>Hylocomium alaskanum</t>
  </si>
  <si>
    <t>Hylocomium giganteum</t>
  </si>
  <si>
    <t>Hylocomium proliferum</t>
  </si>
  <si>
    <t>Hylocomium splendens var. alaskanum</t>
  </si>
  <si>
    <t>Hylocomium splendens var. gracilius</t>
  </si>
  <si>
    <t>Hylocomium splendens var. obtusifolium</t>
  </si>
  <si>
    <t>Hylodesmum glutinosum</t>
  </si>
  <si>
    <t>Hylodesmum nudiflorum</t>
  </si>
  <si>
    <t>Hypecoum grandiflorum</t>
  </si>
  <si>
    <t>Hypericum bissellii</t>
  </si>
  <si>
    <t>Hypericum densiflorum var. lobocarpum</t>
  </si>
  <si>
    <t>Hypericum oklahomense</t>
  </si>
  <si>
    <t>Hypericum petiolatum</t>
  </si>
  <si>
    <t>Hypericum tubulosum var. walteri</t>
  </si>
  <si>
    <t>Hypnum abietinum</t>
  </si>
  <si>
    <t>Hypnum crista-castrensis</t>
  </si>
  <si>
    <t>Hypnum cupressiforme var. imponens</t>
  </si>
  <si>
    <t>Hypnum haldanianum</t>
  </si>
  <si>
    <t>Hypnum molluscum</t>
  </si>
  <si>
    <t>Hypogon verticillata</t>
  </si>
  <si>
    <t>Ibidium X intermedium</t>
  </si>
  <si>
    <t>Ilex ambigua var. montana</t>
  </si>
  <si>
    <t>Ilex ambigua var. monticola</t>
  </si>
  <si>
    <t>Ilex amelanchier var. monticola</t>
  </si>
  <si>
    <t>Ilex monticola</t>
  </si>
  <si>
    <t>Impatiens petersiana</t>
  </si>
  <si>
    <t>Impatiens sultani</t>
  </si>
  <si>
    <t>Inula viscosa</t>
  </si>
  <si>
    <t>Ionoxalis intermedia</t>
  </si>
  <si>
    <t>Iris ecristata</t>
  </si>
  <si>
    <t>Juncellus serotinus</t>
  </si>
  <si>
    <t>Kneiffia linifolia</t>
  </si>
  <si>
    <t>Krigia caespitosa var. caespitosa</t>
  </si>
  <si>
    <t>Krigia caespitosa var. gracilis</t>
  </si>
  <si>
    <t>Krigia gracilis</t>
  </si>
  <si>
    <t>Krigia oppositifolia</t>
  </si>
  <si>
    <t>Lacinaria graminifolia</t>
  </si>
  <si>
    <t>Lacinaria pilosa</t>
  </si>
  <si>
    <t>Lacinaria regimontis</t>
  </si>
  <si>
    <t>Lacinaria ruthii</t>
  </si>
  <si>
    <t>Lacinaria shortii</t>
  </si>
  <si>
    <t>Lacinaria smallii</t>
  </si>
  <si>
    <t>Lacinaria tracyi</t>
  </si>
  <si>
    <t>Lappula patula</t>
  </si>
  <si>
    <t>Leimanthium hybridum</t>
  </si>
  <si>
    <t>Leonurus artemisia</t>
  </si>
  <si>
    <t>Leopoldia comosa</t>
  </si>
  <si>
    <t>Lepidium draba ssp. chalepense</t>
  </si>
  <si>
    <t>Lepidium nitidum var. howellii</t>
  </si>
  <si>
    <t>Lepidium nitidum var. oreganum</t>
  </si>
  <si>
    <t>Lepidium repens</t>
  </si>
  <si>
    <t>Leptodictyum kochii</t>
  </si>
  <si>
    <t>Leptodictyum radicale</t>
  </si>
  <si>
    <t>Leptodictyum trichopodium</t>
  </si>
  <si>
    <t>Leptodictyum trichopodium var. curvipes</t>
  </si>
  <si>
    <t>Leptodictyum trichopodium var. kochii</t>
  </si>
  <si>
    <t>Lerchenfeldia flexuosa</t>
  </si>
  <si>
    <t>Lerchenfeldia flexuosa ssp. montana</t>
  </si>
  <si>
    <t>Leucothoe axillaris var. ambigens</t>
  </si>
  <si>
    <t>Leucothoe platyphylla</t>
  </si>
  <si>
    <t>Liatris earlei</t>
  </si>
  <si>
    <t>Liatris graminifolia</t>
  </si>
  <si>
    <t>Liatris graminifolia var. dubia</t>
  </si>
  <si>
    <t>Liatris graminifolia var. lasia</t>
  </si>
  <si>
    <t>Liatris graminifolia var. racemosa</t>
  </si>
  <si>
    <t>Liatris graminifolia var. smallii</t>
  </si>
  <si>
    <t>Liatris graminifolia var. virgata</t>
  </si>
  <si>
    <t>Liatris pilosa var. lasia</t>
  </si>
  <si>
    <t>Liatris pilosa var. pilosa</t>
  </si>
  <si>
    <t>Liatris regimontis</t>
  </si>
  <si>
    <t>Liatris scabra</t>
  </si>
  <si>
    <t>Liatris scariosa var. squarrulosa</t>
  </si>
  <si>
    <t>Liatris spicata var. racemosa</t>
  </si>
  <si>
    <t>Limnorchis aquilonis</t>
  </si>
  <si>
    <t>Limnorchis hyperborea</t>
  </si>
  <si>
    <t>Limprichtia vernicosa</t>
  </si>
  <si>
    <t>Linum floridanum var. chrysocarpum</t>
  </si>
  <si>
    <t>Linum floridanum var. floridanum</t>
  </si>
  <si>
    <t>Linum rigidum var. compactum</t>
  </si>
  <si>
    <t>Linum virginianum var. floridanum</t>
  </si>
  <si>
    <t>Liriope spicatum</t>
  </si>
  <si>
    <t>Lithococca tenella</t>
  </si>
  <si>
    <t>Lolium X festucaceum</t>
  </si>
  <si>
    <t>Lonicera flava var. flavescens</t>
  </si>
  <si>
    <t>Lonicera flavida</t>
  </si>
  <si>
    <t>Lonicera X bella f. albida</t>
  </si>
  <si>
    <t>Lonicera X muendeniensis</t>
  </si>
  <si>
    <t>Lophopyrum elongatum</t>
  </si>
  <si>
    <t>Lotus decumbens</t>
  </si>
  <si>
    <t>Lotus pedunculatus var. villosus</t>
  </si>
  <si>
    <t>Luffa cylindrica</t>
  </si>
  <si>
    <t>Luffa cylindrica var. insularum</t>
  </si>
  <si>
    <t>Lycopodium X bartleyi</t>
  </si>
  <si>
    <t>Lycopodium X buttersii</t>
  </si>
  <si>
    <t>Magnolia acuminata var. cordata</t>
  </si>
  <si>
    <t>Magnolia acuminata var. ozarkensis</t>
  </si>
  <si>
    <t>Magnolia acuminata var. subcordata</t>
  </si>
  <si>
    <t>Magnolia cordata</t>
  </si>
  <si>
    <t>Malus malus</t>
  </si>
  <si>
    <t>Malus sieboldii var. zumi</t>
  </si>
  <si>
    <t>Malus X purpurea f. eleyi</t>
  </si>
  <si>
    <t>Malus zumi var. calocarpa</t>
  </si>
  <si>
    <t>Malva arvensis</t>
  </si>
  <si>
    <t>Malvastrum angustum</t>
  </si>
  <si>
    <t>Mammillaria missouriensis</t>
  </si>
  <si>
    <t>Mammillaria roseiflora</t>
  </si>
  <si>
    <t>Mammillaria similis</t>
  </si>
  <si>
    <t>Mammillaria similis var. robustior</t>
  </si>
  <si>
    <t>Manfreda tigrina</t>
  </si>
  <si>
    <t>Manfreda virginica var. tigrina</t>
  </si>
  <si>
    <t>Marginaria polypodioides</t>
  </si>
  <si>
    <t>Marsilea fournieri</t>
  </si>
  <si>
    <t>Marsilea minuta</t>
  </si>
  <si>
    <t>Marsilea mucronata</t>
  </si>
  <si>
    <t>Marsilea tenuifolia</t>
  </si>
  <si>
    <t>Marsilea uncinata</t>
  </si>
  <si>
    <t>Marsilea vestita ssp. tenuifolia</t>
  </si>
  <si>
    <t>Marsilea vestita ssp. vestita</t>
  </si>
  <si>
    <t>Marsilea vestita var. mucronata</t>
  </si>
  <si>
    <t>Matelea suberosus</t>
  </si>
  <si>
    <t>Medicago littoralis var. inermis</t>
  </si>
  <si>
    <t>Medicago orbicularis var. marginata</t>
  </si>
  <si>
    <t>Medicago tuberculata</t>
  </si>
  <si>
    <t>Medicago turbinata var. aculeata</t>
  </si>
  <si>
    <t>Meibomia glabra</t>
  </si>
  <si>
    <t>Meibomia mollis</t>
  </si>
  <si>
    <t>Meibomia ochroleuca</t>
  </si>
  <si>
    <t>Meibomia stricta</t>
  </si>
  <si>
    <t>melanthium racemosum</t>
  </si>
  <si>
    <t>Melanthium woodii</t>
  </si>
  <si>
    <t>Melia azedarach var. umbraculifera</t>
  </si>
  <si>
    <t>Melilotus gracilis</t>
  </si>
  <si>
    <t>Melilotus neapolitanus</t>
  </si>
  <si>
    <t>Micheliella verticillata</t>
  </si>
  <si>
    <t>Milium effusum ssp. cisatlanticum</t>
  </si>
  <si>
    <t>Milium effusum var. cisatlanticum</t>
  </si>
  <si>
    <t>Mimulus sookensis</t>
  </si>
  <si>
    <t>Mnium cuspidatum</t>
  </si>
  <si>
    <t>Mnium cuspidatum var. tenellum</t>
  </si>
  <si>
    <t>Mnium glabrescens ssp. chlorophyllosum</t>
  </si>
  <si>
    <t>Mnium punctatum</t>
  </si>
  <si>
    <t>Mnium sylvaticum</t>
  </si>
  <si>
    <t>Moenchia erecta ssp. erecta</t>
  </si>
  <si>
    <t>Monarda allophylla</t>
  </si>
  <si>
    <t>Monarda fistulosa var. clinopodia</t>
  </si>
  <si>
    <t>Monroa</t>
  </si>
  <si>
    <t>Monroa squarrosa</t>
  </si>
  <si>
    <t>Monroa squarrosa var. floccuosa</t>
  </si>
  <si>
    <t>Muhlenbergia brachyphylla</t>
  </si>
  <si>
    <t>Muhlenbergia schreberi ssp. curtisetosa</t>
  </si>
  <si>
    <t>Muhlenbergia schreberi var. curtisetosa</t>
  </si>
  <si>
    <t>Muhlenbergia tenuiflora ssp. variabilis</t>
  </si>
  <si>
    <t>Muhlenbergia tenuiflora var. variabilis</t>
  </si>
  <si>
    <t>Munroa squarrosa var. floccuosa</t>
  </si>
  <si>
    <t>Myrica X macfarlanei</t>
  </si>
  <si>
    <t>Myurella squarrosa</t>
  </si>
  <si>
    <t>Neobesseya missouriensis</t>
  </si>
  <si>
    <t>Neobesseya wissmannii</t>
  </si>
  <si>
    <t>Neomammillaria similis</t>
  </si>
  <si>
    <t>Nephrodium X pittsfordense</t>
  </si>
  <si>
    <t>Notholaena dealbata</t>
  </si>
  <si>
    <t>Nuphar lutea ssp. sagittifolia</t>
  </si>
  <si>
    <t>Nuttallia decapetala</t>
  </si>
  <si>
    <t>Nymphaea sagittifolia</t>
  </si>
  <si>
    <t>Nymphozanthus sagittifolius</t>
  </si>
  <si>
    <t>Odontostephana decipiens</t>
  </si>
  <si>
    <t>Oenothera argillicola var. pubescens</t>
  </si>
  <si>
    <t>Oenothera linifolia var. glandulosa</t>
  </si>
  <si>
    <t>Oligosporus campestris ssp. pacificus</t>
  </si>
  <si>
    <t>Oligosporus pacificus</t>
  </si>
  <si>
    <t>Ormenis mixta</t>
  </si>
  <si>
    <t>Orthodicranum flagellare</t>
  </si>
  <si>
    <t>Orthodicranum montanum</t>
  </si>
  <si>
    <t>Orthotrichum anomalum var. americanum</t>
  </si>
  <si>
    <t>Orthotrichum anomalum var. saxatile</t>
  </si>
  <si>
    <t>Orthotrichum cupulatum var. minus</t>
  </si>
  <si>
    <t>Orthotrichum lescurii</t>
  </si>
  <si>
    <t>Orthotrichum porteri</t>
  </si>
  <si>
    <t>Orthotrichum strangulatum var. missouricum</t>
  </si>
  <si>
    <t>Oryzopsis miliacea</t>
  </si>
  <si>
    <t>Othocallis siberica</t>
  </si>
  <si>
    <t>Oxyrrhynchium hians</t>
  </si>
  <si>
    <t>Oxyrrhynchium hians ssp. rappii</t>
  </si>
  <si>
    <t>Oxyrrhynchium riparioides</t>
  </si>
  <si>
    <t>Oxyrrhynchium rusciforme</t>
  </si>
  <si>
    <t>Pachystima</t>
  </si>
  <si>
    <t>Panicularia laxa</t>
  </si>
  <si>
    <t>Panicum acuminatum var. densiflorum</t>
  </si>
  <si>
    <t>Panicum acuminatum var. leucothrix</t>
  </si>
  <si>
    <t>Panicum acuminatum var. longiligulatum</t>
  </si>
  <si>
    <t>Panicum adspersum</t>
  </si>
  <si>
    <t>Panicum americanum</t>
  </si>
  <si>
    <t>Panicum eatonii</t>
  </si>
  <si>
    <t>Panicum echinulatum</t>
  </si>
  <si>
    <t>Panicum leucothrix</t>
  </si>
  <si>
    <t>Panicum longiligulatum</t>
  </si>
  <si>
    <t>Panicum malacophyllum</t>
  </si>
  <si>
    <t>Panicum nitidum var. densiflorum</t>
  </si>
  <si>
    <t>Panicum nitidum var. octonodum</t>
  </si>
  <si>
    <t>Panicum octonodum</t>
  </si>
  <si>
    <t>Panicum paucipilum</t>
  </si>
  <si>
    <t>Panicum plantagineum</t>
  </si>
  <si>
    <t>Panicum rigidulum ssp. elongatum</t>
  </si>
  <si>
    <t>Panicum rigidulum ssp. pubescens</t>
  </si>
  <si>
    <t>Panicum rigidulum var. combsii</t>
  </si>
  <si>
    <t>Panicum rigidulum var. elongatum</t>
  </si>
  <si>
    <t>Panicum rigidulum var. pubescens</t>
  </si>
  <si>
    <t>Panicum spretum</t>
  </si>
  <si>
    <t>Papaver apulum var. micranthum</t>
  </si>
  <si>
    <t>Pappophorum subbulbosum</t>
  </si>
  <si>
    <t>Parosela enneandra</t>
  </si>
  <si>
    <t>Paspalum difforme</t>
  </si>
  <si>
    <t>Paspalum floridanum var. glabratum</t>
  </si>
  <si>
    <t>Paspalum giganteum</t>
  </si>
  <si>
    <t>Paspalum glabratum</t>
  </si>
  <si>
    <t>Paspalum longiflorum</t>
  </si>
  <si>
    <t>Paspalum orbiculare var. orbiculare</t>
  </si>
  <si>
    <t>Paspalum praecox var. curtissianum</t>
  </si>
  <si>
    <t>Passiflora lutea var. glabriflora</t>
  </si>
  <si>
    <t>Pellaea dealbata</t>
  </si>
  <si>
    <t>Peniophyllum linifolium</t>
  </si>
  <si>
    <t>Pennisetum americanum</t>
  </si>
  <si>
    <t>Pennisetum ciliare</t>
  </si>
  <si>
    <t>Pennisetum glaucum</t>
  </si>
  <si>
    <t>Pennisetum typhoides</t>
  </si>
  <si>
    <t>Penstemon laevigatus var. deamii</t>
  </si>
  <si>
    <t>Penstemon multicaulis</t>
  </si>
  <si>
    <t>Penstemon pallidus ssp. arkansanus</t>
  </si>
  <si>
    <t>Penstemon wherryi</t>
  </si>
  <si>
    <t>Perilla frutescens var. crispa</t>
  </si>
  <si>
    <t>Perilla frutescens var. frutescens</t>
  </si>
  <si>
    <t>Persicaria bungeana</t>
  </si>
  <si>
    <t>Persicaria extremiorientalis</t>
  </si>
  <si>
    <t>Persicaria nepalensis</t>
  </si>
  <si>
    <t>Petunia X hybrida</t>
  </si>
  <si>
    <t>Phacelia bipinnatifida var. plummeri</t>
  </si>
  <si>
    <t>Phacelia brevistyla</t>
  </si>
  <si>
    <t>Phaethusa helianthoides</t>
  </si>
  <si>
    <t>Phalaris paradoxa var. praemorsa</t>
  </si>
  <si>
    <t>Philonotis longiseta var. porteri</t>
  </si>
  <si>
    <t>Philonotis longiseta var. propagulaecaulis</t>
  </si>
  <si>
    <t>Phyla nodiflora var. nodiflora</t>
  </si>
  <si>
    <t>Phyllanthus caroliniensis ssp. caroliniensis</t>
  </si>
  <si>
    <t>Phyllanthus caroliniensis ssp. saxicola</t>
  </si>
  <si>
    <t>Phyllanthus pruinosus</t>
  </si>
  <si>
    <t>Phyllanthus saxicola</t>
  </si>
  <si>
    <t>Physalis barbadensis var. glabra</t>
  </si>
  <si>
    <t>Physalis barbadensis var. obscura</t>
  </si>
  <si>
    <t>Physalis pubescens var. glabra</t>
  </si>
  <si>
    <t>Physcomitrium australe</t>
  </si>
  <si>
    <t>Physcomitrium californicum</t>
  </si>
  <si>
    <t>Physcomitrium drummondii</t>
  </si>
  <si>
    <t>Physcomitrium kellermanii</t>
  </si>
  <si>
    <t>Physcomitrium kellermanii var. drummondii</t>
  </si>
  <si>
    <t>Physcomitrium megalocarpum</t>
  </si>
  <si>
    <t>Physcomitrium megalocarpum var. californicum</t>
  </si>
  <si>
    <t>Physcomitrium pyriforme var. serratum</t>
  </si>
  <si>
    <t>Physcomitrium turbinatum</t>
  </si>
  <si>
    <t>Physcomitrium turbinatum f. australe</t>
  </si>
  <si>
    <t>Physcomitrium turbinatum var. langloisii</t>
  </si>
  <si>
    <t>Physostegia edwardsiana</t>
  </si>
  <si>
    <t>Pimpinella saxifraga ssp. nigra</t>
  </si>
  <si>
    <t>Pimpinella saxifraga ssp. saxifraga</t>
  </si>
  <si>
    <t>Pinus beardsleyi</t>
  </si>
  <si>
    <t>Pinus benthamiana</t>
  </si>
  <si>
    <t>Pinus brachyptera</t>
  </si>
  <si>
    <t>Pinus griffithii</t>
  </si>
  <si>
    <t>Pinus ponderosa ssp. scopulorum</t>
  </si>
  <si>
    <t>Pinus ponderosa ssp. washoensis</t>
  </si>
  <si>
    <t>Pinus ponderosa var. pacifica</t>
  </si>
  <si>
    <t>Pinus ponderosa var. ponderosa</t>
  </si>
  <si>
    <t>Pinus ponderosa var. scopulorum</t>
  </si>
  <si>
    <t>Pinus ponderosa var. washoensis</t>
  </si>
  <si>
    <t>Pinus washoensis</t>
  </si>
  <si>
    <t>Plagiobothrys reticulatus var. reticulatus</t>
  </si>
  <si>
    <t>Plagiobothrys reticulatus var. rossianorum</t>
  </si>
  <si>
    <t>Plantago cynops</t>
  </si>
  <si>
    <t>Platanthera hyperborea var. hyperborea</t>
  </si>
  <si>
    <t>Platanthera hyperborea var. minor</t>
  </si>
  <si>
    <t>Platanthera X keenanii</t>
  </si>
  <si>
    <t>Platanus densicoma</t>
  </si>
  <si>
    <t>Platanus orientalis var. acerifolia</t>
  </si>
  <si>
    <t>Platanus pyramidalis</t>
  </si>
  <si>
    <t>Platanus X acerifolia</t>
  </si>
  <si>
    <t>Platyhypnidium riparoides</t>
  </si>
  <si>
    <t>Plectranthus blumei</t>
  </si>
  <si>
    <t>Plectranthus scutellarioides</t>
  </si>
  <si>
    <t>Pleopeltis polypodioides var. michauxiana</t>
  </si>
  <si>
    <t>Pleopeltis polypodioides var. polypodioides</t>
  </si>
  <si>
    <t>Pleurozium schreberi var. tananae</t>
  </si>
  <si>
    <t>Poa bulbosa ssp. bulbosa</t>
  </si>
  <si>
    <t>Poa bulbosa ssp. vivipara</t>
  </si>
  <si>
    <t>Poa bulbosa var. vivipara</t>
  </si>
  <si>
    <t>Poa ciliaris</t>
  </si>
  <si>
    <t>Poa saltuensis ssp. languida</t>
  </si>
  <si>
    <t>Poa virginica</t>
  </si>
  <si>
    <t>Pogonatum pensilvanicum var. torreyanum</t>
  </si>
  <si>
    <t>Pogonatum tenue</t>
  </si>
  <si>
    <t>Pohlia nutans ssp. schimperi</t>
  </si>
  <si>
    <t>Pohlia rutilans</t>
  </si>
  <si>
    <t>Pohlia schimperi</t>
  </si>
  <si>
    <t>Polanisia viscosa</t>
  </si>
  <si>
    <t>Polianthes lata</t>
  </si>
  <si>
    <t>Polianthes virginica</t>
  </si>
  <si>
    <t>Polygonum bellardii</t>
  </si>
  <si>
    <t>Polygonum X bohemicum</t>
  </si>
  <si>
    <t>Polyotus angustifolius</t>
  </si>
  <si>
    <t>Polypodium polypodioides</t>
  </si>
  <si>
    <t>Polypodium polypodioides var. michauxianum</t>
  </si>
  <si>
    <t>Polystichum munitum var. incisoserratum</t>
  </si>
  <si>
    <t>Polystichum X marginale</t>
  </si>
  <si>
    <t>Polytrichastrum formosum</t>
  </si>
  <si>
    <t>Polytrichastrum ohioense</t>
  </si>
  <si>
    <t>Polytrichum apiculatum</t>
  </si>
  <si>
    <t>Polytrichum attenuatum</t>
  </si>
  <si>
    <t>Polytrichum juniperinum var. waghornei</t>
  </si>
  <si>
    <t>Populus X barnesii</t>
  </si>
  <si>
    <t>Potamogeton polygonifolius</t>
  </si>
  <si>
    <t>Potamogeton suecicus</t>
  </si>
  <si>
    <t>Potentilla finitima</t>
  </si>
  <si>
    <t>Potentilla pensylvanica var. arida</t>
  </si>
  <si>
    <t>Potentilla pensylvanica var. bipinnatifida</t>
  </si>
  <si>
    <t>Potentilla pensylvanica var. litoralis</t>
  </si>
  <si>
    <t>Potentilla pensylvanica var. virgulata</t>
  </si>
  <si>
    <t>Potentilla virgulata</t>
  </si>
  <si>
    <t>Pseudotaenidia montana</t>
  </si>
  <si>
    <t>Pterophyton helianthoides</t>
  </si>
  <si>
    <t>Ptilimnium X texense</t>
  </si>
  <si>
    <t>Pycnanthemum incanum var. loomisii</t>
  </si>
  <si>
    <t>Pylaisiadelpha recurvans</t>
  </si>
  <si>
    <t>Pyrrhopappus carolinianus var. georgianus</t>
  </si>
  <si>
    <t>Pyrrhopappus georgianus</t>
  </si>
  <si>
    <t>Pyrus malus</t>
  </si>
  <si>
    <t>Pyrus serotina</t>
  </si>
  <si>
    <t>Pyrus X arnoldiana</t>
  </si>
  <si>
    <t>Pyrus X magdeburgensis</t>
  </si>
  <si>
    <t>Pyrus X platycarpa</t>
  </si>
  <si>
    <t>Pyrus X soulardii</t>
  </si>
  <si>
    <t>Pyrus zumi</t>
  </si>
  <si>
    <t>Quercus falcata var. leucophylla</t>
  </si>
  <si>
    <t>Quercus falcata var. pagodifolia</t>
  </si>
  <si>
    <t>Quercus pagodifolia</t>
  </si>
  <si>
    <t>Quercus X anceps</t>
  </si>
  <si>
    <t>Quercus X dubia</t>
  </si>
  <si>
    <t>Quercus X fallax</t>
  </si>
  <si>
    <t>Quercus X hillii</t>
  </si>
  <si>
    <t>Quercus X inaequalis</t>
  </si>
  <si>
    <t>Quercus X lowellii</t>
  </si>
  <si>
    <t>Quercus X pinetorum</t>
  </si>
  <si>
    <t>Quercus X porteri</t>
  </si>
  <si>
    <t>Quercus X shirlingii</t>
  </si>
  <si>
    <t>Raimannia humifusa</t>
  </si>
  <si>
    <t>Raimannia mollissima</t>
  </si>
  <si>
    <t>Rhaphidostegium laxepatulum</t>
  </si>
  <si>
    <t>Rhaphidostegium recurvans</t>
  </si>
  <si>
    <t>Rhizomnium punctatum ssp. chlorophyllosum</t>
  </si>
  <si>
    <t>Rhynchospora globularis var. recognita</t>
  </si>
  <si>
    <t>Rhynchospora obliterata</t>
  </si>
  <si>
    <t>Rhynchostegium hians</t>
  </si>
  <si>
    <t>Rhynchostegium revelstokense</t>
  </si>
  <si>
    <t>Rhynchostegium riparioides</t>
  </si>
  <si>
    <t>Rhynchostegium rusciforme</t>
  </si>
  <si>
    <t>Robinia X ambigua var. bella-rosea</t>
  </si>
  <si>
    <t>Robinia X dubia</t>
  </si>
  <si>
    <t>Robinia X slavinii</t>
  </si>
  <si>
    <t>Robinsonia haldaniana</t>
  </si>
  <si>
    <t>Rorippa coloradensis</t>
  </si>
  <si>
    <t>Rosa luciae</t>
  </si>
  <si>
    <t>Rosa odorata</t>
  </si>
  <si>
    <t>Rosa X alba var. semiplena</t>
  </si>
  <si>
    <t>Rosa X bifera</t>
  </si>
  <si>
    <t>Rottboellia altissima</t>
  </si>
  <si>
    <t>Rubia brownei</t>
  </si>
  <si>
    <t>Rubia peregrina</t>
  </si>
  <si>
    <t>Rubia walteri</t>
  </si>
  <si>
    <t>Rubus acer</t>
  </si>
  <si>
    <t>Rubus akermanii</t>
  </si>
  <si>
    <t>Rubus almus</t>
  </si>
  <si>
    <t>Rubus austrinus</t>
  </si>
  <si>
    <t>Rubus beadlei</t>
  </si>
  <si>
    <t>Rubus bollianus</t>
  </si>
  <si>
    <t>Rubus cacaponensis</t>
  </si>
  <si>
    <t>Rubus canaanensis</t>
  </si>
  <si>
    <t>Rubus census</t>
  </si>
  <si>
    <t>Rubus clair-brownii</t>
  </si>
  <si>
    <t>Rubus decor</t>
  </si>
  <si>
    <t>Rubus flagellaris var. almus</t>
  </si>
  <si>
    <t>Rubus floriger</t>
  </si>
  <si>
    <t>Rubus foliaceus</t>
  </si>
  <si>
    <t>Rubus ignarus</t>
  </si>
  <si>
    <t>Rubus indianensis</t>
  </si>
  <si>
    <t>Rubus jugosus</t>
  </si>
  <si>
    <t>Rubus kentuckiensis</t>
  </si>
  <si>
    <t>Rubus montensis var. superior</t>
  </si>
  <si>
    <t>Rubus mussolinii</t>
  </si>
  <si>
    <t>Rubus nocivus</t>
  </si>
  <si>
    <t>Rubus profusiflorus</t>
  </si>
  <si>
    <t>Rubus reravus</t>
  </si>
  <si>
    <t>Rubus ricei</t>
  </si>
  <si>
    <t>Rubus subinnoxius</t>
  </si>
  <si>
    <t>Rubus vagulus</t>
  </si>
  <si>
    <t>Rubus zapulutus</t>
  </si>
  <si>
    <t>Rumex fennicus</t>
  </si>
  <si>
    <t>Rumex salicifolius var. mexicanus</t>
  </si>
  <si>
    <t>Saccharodendron barbatum</t>
  </si>
  <si>
    <t>Saccharodendron floridanum</t>
  </si>
  <si>
    <t>Salix nigricans</t>
  </si>
  <si>
    <t>Salix salamonii</t>
  </si>
  <si>
    <t>Salix sessilifolia ssp. hindsiana</t>
  </si>
  <si>
    <t>Salix X jesupii</t>
  </si>
  <si>
    <t>Salvia cleistogama</t>
  </si>
  <si>
    <t>Salvia verbenacea</t>
  </si>
  <si>
    <t>Salvia virgata</t>
  </si>
  <si>
    <t>Saxifraga arctolitoralis</t>
  </si>
  <si>
    <t>Saxifraga debilis</t>
  </si>
  <si>
    <t>Saxifraga hyperborea ssp. debilis</t>
  </si>
  <si>
    <t>Saxifraga rivularis ssp. arctolitoralis</t>
  </si>
  <si>
    <t>Saxifraga rivularis ssp. flexuosa</t>
  </si>
  <si>
    <t>Saxifraga rivularis ssp. rivularis</t>
  </si>
  <si>
    <t>Saxifraga rivularis var. debilis</t>
  </si>
  <si>
    <t>Saxifraga rivularis var. flexuosa</t>
  </si>
  <si>
    <t>Schedonorus X festucaceus</t>
  </si>
  <si>
    <t>Schoenoplectus X oblongatus</t>
  </si>
  <si>
    <t>Scilla hispanica</t>
  </si>
  <si>
    <t>Scirpus annuus</t>
  </si>
  <si>
    <t>Scirpus holoschoenus</t>
  </si>
  <si>
    <t>Scirpus X contortus</t>
  </si>
  <si>
    <t>Scirpus X oblongus</t>
  </si>
  <si>
    <t>Scorpidium vernicosum</t>
  </si>
  <si>
    <t>Scrophularia aquatica</t>
  </si>
  <si>
    <t>Sedum kamtschaticum ssp. ellacombianum</t>
  </si>
  <si>
    <t>Sedum spurium var. coccineum</t>
  </si>
  <si>
    <t>Senecio antennariifolius</t>
  </si>
  <si>
    <t>Serinia caespitosa</t>
  </si>
  <si>
    <t>Serinia oppositifolia</t>
  </si>
  <si>
    <t>Sherwoodia galacifolia</t>
  </si>
  <si>
    <t>Shortia galacifolia var. brevistyla</t>
  </si>
  <si>
    <t>Shortia galacifolia var. galacifolia</t>
  </si>
  <si>
    <t>Sida acuta ssp. carpinifolia</t>
  </si>
  <si>
    <t>Sida acuta var. carpinifolia</t>
  </si>
  <si>
    <t>Sida carpinifolia</t>
  </si>
  <si>
    <t>Sida hispida</t>
  </si>
  <si>
    <t>Sida ulmifolia</t>
  </si>
  <si>
    <t>Sidopsis hispida</t>
  </si>
  <si>
    <t>Silene X intermedia</t>
  </si>
  <si>
    <t>Sitilias caroliniana</t>
  </si>
  <si>
    <t>Solandra nitida</t>
  </si>
  <si>
    <t>Solanum perplexum</t>
  </si>
  <si>
    <t>Solanum rubrum</t>
  </si>
  <si>
    <t>Solanum torreyi</t>
  </si>
  <si>
    <t>Solidago anticostensis</t>
  </si>
  <si>
    <t>Solidago canadensis var. rupestris</t>
  </si>
  <si>
    <t>Solidago chrysopsis</t>
  </si>
  <si>
    <t>Solidago ciliosa</t>
  </si>
  <si>
    <t>Solidago maxonii</t>
  </si>
  <si>
    <t>Solidago multiradiata ssp. arctica</t>
  </si>
  <si>
    <t>Solidago multiradiata ssp. scopulorum</t>
  </si>
  <si>
    <t>Solidago multiradiata var. arctica</t>
  </si>
  <si>
    <t>Solidago multiradiata var. multiradiata</t>
  </si>
  <si>
    <t>Solidago multiradiata var. parviceps</t>
  </si>
  <si>
    <t>Solidago multiradiata var. scopulorum</t>
  </si>
  <si>
    <t>Solidago roanensis var. monticola</t>
  </si>
  <si>
    <t>Solidago scopulorum</t>
  </si>
  <si>
    <t>Solidago virgauera var. arctica</t>
  </si>
  <si>
    <t>Solidago X bernardii</t>
  </si>
  <si>
    <t>Solidago X krotkovii</t>
  </si>
  <si>
    <t>Sophora japonica</t>
  </si>
  <si>
    <t>Sorengia longifolia</t>
  </si>
  <si>
    <t>Sorengia longifolia ssp. combsii</t>
  </si>
  <si>
    <t>Sorengia longifolia ssp. elongata</t>
  </si>
  <si>
    <t>Sorghastrum apalachicolense</t>
  </si>
  <si>
    <t>Specularia speculum-veneris</t>
  </si>
  <si>
    <t>Sphaeralcea angusta</t>
  </si>
  <si>
    <t>Sphaeralcea cisplatina</t>
  </si>
  <si>
    <t>Sphaeralcea miniata</t>
  </si>
  <si>
    <t>Sphagnum acutifolium</t>
  </si>
  <si>
    <t>Sphagnum apiculatum</t>
  </si>
  <si>
    <t>Sphagnum capillaceum</t>
  </si>
  <si>
    <t>Sphagnum capillaceum var. tenerum</t>
  </si>
  <si>
    <t>Sphagnum capillifolium var. tenerum</t>
  </si>
  <si>
    <t>Sphagnum compactum var. expositum</t>
  </si>
  <si>
    <t>Sphagnum cuspidatum var. plumosum</t>
  </si>
  <si>
    <t>Sphagnum flexuosum var. fallax</t>
  </si>
  <si>
    <t>Sphagnum imbricatum ssp. affine</t>
  </si>
  <si>
    <t>Sphagnum imbricatum var. affine</t>
  </si>
  <si>
    <t>Sphagnum imbricatum var. flagellare</t>
  </si>
  <si>
    <t>Sphagnum nemoreum</t>
  </si>
  <si>
    <t>Sphagnum nemoreum var. subtile</t>
  </si>
  <si>
    <t>Sphagnum nemoreum var. tenerum</t>
  </si>
  <si>
    <t>Sphagnum papillosum var. laeve</t>
  </si>
  <si>
    <t>Sphagnum papillosum var. sublaeve</t>
  </si>
  <si>
    <t>Sphagnum pulchricoma</t>
  </si>
  <si>
    <t>Sphagnum recurvum var. brevifolium</t>
  </si>
  <si>
    <t>Sphagnum recurvum var. fallax</t>
  </si>
  <si>
    <t>Sphagnum robustum</t>
  </si>
  <si>
    <t>Sphagnum subsecundum var. platyphyllum</t>
  </si>
  <si>
    <t>Spilanthes americana var. stolonifera</t>
  </si>
  <si>
    <t>Spilanthes stolonifera</t>
  </si>
  <si>
    <t>Spiranthes cernua var. odorata</t>
  </si>
  <si>
    <t>Splachnobryum kieneri</t>
  </si>
  <si>
    <t>Stachys hirta</t>
  </si>
  <si>
    <t>Stenosiphon virgatus</t>
  </si>
  <si>
    <t>Stipa miliacea</t>
  </si>
  <si>
    <t>Stipa trichotoma</t>
  </si>
  <si>
    <t>Swartzia grandiflora</t>
  </si>
  <si>
    <t>Swida rugosa</t>
  </si>
  <si>
    <t>Swida X arnoldiana</t>
  </si>
  <si>
    <t>Swida X friedlanderi</t>
  </si>
  <si>
    <t>Symphyotrichum novi-belgii var. tardiflorum</t>
  </si>
  <si>
    <t>Syntherisma villosa</t>
  </si>
  <si>
    <t>Syntrichia ruralis</t>
  </si>
  <si>
    <t>Syringa reticulata ssp. pekinensis</t>
  </si>
  <si>
    <t>Talinum calycinum</t>
  </si>
  <si>
    <t>Talinum teretifolium</t>
  </si>
  <si>
    <t>Taraxacum ambigens</t>
  </si>
  <si>
    <t>Taraxacum ambigens var. flutius</t>
  </si>
  <si>
    <t>Taraxacum amphiphron</t>
  </si>
  <si>
    <t>Taraxacum arctogenum</t>
  </si>
  <si>
    <t>Taraxacum brachyceras</t>
  </si>
  <si>
    <t>Taraxacum carthamopsis</t>
  </si>
  <si>
    <t>Taraxacum dumetorum</t>
  </si>
  <si>
    <t>Taraxacum eurylepium</t>
  </si>
  <si>
    <t>Taraxacum hyperboreum</t>
  </si>
  <si>
    <t>Taraxacum integratum</t>
  </si>
  <si>
    <t>Taraxacum lacerum</t>
  </si>
  <si>
    <t>Taraxacum lapponicum</t>
  </si>
  <si>
    <t>Taraxacum latispinulosum</t>
  </si>
  <si>
    <t>Taraxacum laurentianum</t>
  </si>
  <si>
    <t>Taraxacum longii</t>
  </si>
  <si>
    <t>Taraxacum malteanum</t>
  </si>
  <si>
    <t>Taraxacum maurolepium</t>
  </si>
  <si>
    <t>Taraxacum mitratum</t>
  </si>
  <si>
    <t>Taraxacum multesimum</t>
  </si>
  <si>
    <t>Taraxacum naevosum</t>
  </si>
  <si>
    <t>Taraxacum officinale ssp. ceratophorum</t>
  </si>
  <si>
    <t>Taraxacum ovinum</t>
  </si>
  <si>
    <t>Taraxacum paucisquamosum</t>
  </si>
  <si>
    <t>Taraxacum pellianum</t>
  </si>
  <si>
    <t>Taraxacum pseudonorvegicum</t>
  </si>
  <si>
    <t>Taraxacum purpuridens</t>
  </si>
  <si>
    <t>Taraxacum spectabile</t>
  </si>
  <si>
    <t>Taraxacum torngatense</t>
  </si>
  <si>
    <t>Taraxacum trigonolobum</t>
  </si>
  <si>
    <t>Taraxacum umbrinum</t>
  </si>
  <si>
    <t>Thermopsis hugeri</t>
  </si>
  <si>
    <t>Thuidium abietinum</t>
  </si>
  <si>
    <t>Thuidium delicatulum var. repens</t>
  </si>
  <si>
    <t>Tilia argentea</t>
  </si>
  <si>
    <t>Tithymalus austrinus</t>
  </si>
  <si>
    <t>Tithymalus brachycera</t>
  </si>
  <si>
    <t>Tithymalus montanus</t>
  </si>
  <si>
    <t>Tithymalus myrsinites</t>
  </si>
  <si>
    <t>Tithymalus robustus</t>
  </si>
  <si>
    <t>Tortula intermedia</t>
  </si>
  <si>
    <t>Tortula ruraliformis</t>
  </si>
  <si>
    <t>Tortula ruralis var. crinita</t>
  </si>
  <si>
    <t>Trachynia distachya</t>
  </si>
  <si>
    <t>Tragia macrocarpa</t>
  </si>
  <si>
    <t>Triadenum petiolatum</t>
  </si>
  <si>
    <t>Triadenum tubulosum var. walteri</t>
  </si>
  <si>
    <t>Triadenum walteri</t>
  </si>
  <si>
    <t>Trifolium reflexum var. virginicum</t>
  </si>
  <si>
    <t>Trillium hugeri</t>
  </si>
  <si>
    <t>Tripidium ravennae</t>
  </si>
  <si>
    <t>Ulmus X notha</t>
  </si>
  <si>
    <t>Vaccinium australe</t>
  </si>
  <si>
    <t>Valantia hypocarpia</t>
  </si>
  <si>
    <t>Veratrum intermedium</t>
  </si>
  <si>
    <t>Verbena bonariensis var. bonariensis</t>
  </si>
  <si>
    <t>Verbena X dodgei</t>
  </si>
  <si>
    <t>Vernonia noveboracensis var. tomentosa</t>
  </si>
  <si>
    <t>Vesicaria globosa</t>
  </si>
  <si>
    <t>Viburnum rufidulum var. margarettiae</t>
  </si>
  <si>
    <t>Vicia calcarata</t>
  </si>
  <si>
    <t>Vigna nilotica</t>
  </si>
  <si>
    <t>Vigna repens</t>
  </si>
  <si>
    <t>Viola lovelliana</t>
  </si>
  <si>
    <t>Viola septemloba ssp. egglestonii</t>
  </si>
  <si>
    <t>Viola tripartita var. glaberrima</t>
  </si>
  <si>
    <t>Viola X caesariensis</t>
  </si>
  <si>
    <t>Viola X columbiana</t>
  </si>
  <si>
    <t>Viola X consona</t>
  </si>
  <si>
    <t>Viola X conturbata</t>
  </si>
  <si>
    <t>Viola X convicta</t>
  </si>
  <si>
    <t>Viola X dimissa</t>
  </si>
  <si>
    <t>Viola X discors</t>
  </si>
  <si>
    <t>Viola X dissensa</t>
  </si>
  <si>
    <t>Viola X dowelliana</t>
  </si>
  <si>
    <t>Viola X holmiana</t>
  </si>
  <si>
    <t>Viola X marylandica</t>
  </si>
  <si>
    <t>Viola X milleri</t>
  </si>
  <si>
    <t>Viola X perpera</t>
  </si>
  <si>
    <t>Viola X robinsoniana</t>
  </si>
  <si>
    <t>Viola X ryoniae</t>
  </si>
  <si>
    <t>Visnaga daucoides</t>
  </si>
  <si>
    <t>Vulpia sciurea</t>
  </si>
  <si>
    <t>Weissia andrewsii</t>
  </si>
  <si>
    <t>Weissia controversa var. longiseta</t>
  </si>
  <si>
    <t>Weissia controversa var. wolfii</t>
  </si>
  <si>
    <t>Weissia muehlenbergiana</t>
  </si>
  <si>
    <t>Weissia phascopsis</t>
  </si>
  <si>
    <t>Weissia rostellata var. phascoides</t>
  </si>
  <si>
    <t>Weissia viridula</t>
  </si>
  <si>
    <t>Weissia viridula var. australis</t>
  </si>
  <si>
    <t>Weissia viridula var. wolfii</t>
  </si>
  <si>
    <t>Wolffia cylindracea</t>
  </si>
  <si>
    <t>X Asplenosorus ebenoides</t>
  </si>
  <si>
    <t>X Asplenosorus gravesii</t>
  </si>
  <si>
    <t>X Asplenosorus herb-wagneri</t>
  </si>
  <si>
    <t>X Asplenosorus inexpectatus</t>
  </si>
  <si>
    <t>X Asplenosorus kentuckiensis</t>
  </si>
  <si>
    <t>X Asplenosorus shawneensis</t>
  </si>
  <si>
    <t>X Asplenosorus trudellii</t>
  </si>
  <si>
    <t>X Elymordeum montanense</t>
  </si>
  <si>
    <t>X Elytesion montanense</t>
  </si>
  <si>
    <t>X Festulolium loliaceum</t>
  </si>
  <si>
    <t>X Schedololium</t>
  </si>
  <si>
    <t>X Schedololium loliaceum</t>
  </si>
  <si>
    <t>Xerochrysum bracteatum</t>
  </si>
  <si>
    <t>Youngia japonica ssp. elstonii</t>
  </si>
  <si>
    <t>Youngia thunbergiana</t>
  </si>
  <si>
    <t>Zigadenus hybridus</t>
  </si>
  <si>
    <t>Zygophyllidium hexagonum</t>
  </si>
  <si>
    <t>Page 1</t>
  </si>
  <si>
    <t>The Detroit District Regulatory Office uses the spreadsheet to produce “data-entered” copies of the wetland determination data form in Appendix C in the Regional Supplement to the Corps of Engineers Wetlands Delineation Manual: Northcentral and Northeast Region, Version 2.0, January 2012 (NC/NE Supplement).  The Detroit District Regulatory Office’s spreadsheet, and the resulting data sheet,  includes the Natural Resource Conservation Service’s Field Indicators of Hydric Soils version 7.0 March 2013 Errata (http://www.nrcs.usda.gov/Internet/FSE_DOCUMENTS/nrcs142p2_051293.docx), which is not part of the current NC/NE Supplement data form.  We are obliged to inform other users that the spreadsheet was developed for use within the Detroit District of the U.S. Army Corps of Engineers and is not intended nor approved as an official data entry tool/document of the U.S. Army Corps of Engineers.  The spreadsheet is provided “as is”, with no guarantees, assurances or warranties of any kind, either express or implied, as to it accuracy, appropriateness, completeness, fitness or legal effect for any particular purpose and should be understood that usage is not endorsed by the U.S. Army Corps of Engineers and is fully “at your own risk”.</t>
  </si>
  <si>
    <t>This sampling point has passed the Rapid Test for Hydrophytic Vegetation</t>
  </si>
  <si>
    <t>I do not wish to have the Dominance Test worksheet calculated.</t>
  </si>
  <si>
    <t>and/or the Dominance Test.  I do not wish to have the Prevalence Index</t>
  </si>
  <si>
    <t>worksheet calculated.</t>
  </si>
  <si>
    <t>DQ18 checks for FALSE in DT, SAND in DT, and then TRUE in DT, if TRUE it checks if the minimum cumulative thickness is 2 inches for option b ("?"), then 6 inches for option a ("X").</t>
  </si>
  <si>
    <t>Checks for layers above depleted matrix at required thickness for loamy/clayey with value &lt;=3 chroma &lt;=2 and sands value &lt;=3, chroma &lt;=1.  Returns TRUE for qualifying loamy/clayey, SAND for sands, 0 for null, and FALSE if any layer does not meet requirements.</t>
  </si>
  <si>
    <t>Ignore Column, old formula</t>
  </si>
  <si>
    <t>DV18 checks for FALSE in EA, else "SAND" in EA, else TRUE in EA and checks that totals in DX and DZ meet requirements.  "?" for SAND in EA, "X" for TRUE in EA.</t>
  </si>
  <si>
    <t>FC18 checks if there is a TRUE in FI, then checks for a TRUE in FF.</t>
  </si>
  <si>
    <t xml:space="preserve">This data form is revised from Northcentral and Northeast Regional Supplement Version 2.0 to reflect the NRCS Field Indicators of Hydric Soils version 7.0 March 2013 Errata. (http://www.nrcs.usda.gov/Internet/FSE_DOCUMENTS/nrcs142p2_051293.docx)                                                                                                                                             </t>
  </si>
  <si>
    <t>5R 2.5/4</t>
  </si>
  <si>
    <t>5R 3/6</t>
  </si>
  <si>
    <t>5R 2.5/6</t>
  </si>
  <si>
    <t>5R 3/8</t>
  </si>
  <si>
    <t>N 9.5/</t>
  </si>
  <si>
    <t>N 9/</t>
  </si>
  <si>
    <t>N 8.5/</t>
  </si>
</sst>
</file>

<file path=xl/styles.xml><?xml version="1.0" encoding="utf-8"?>
<styleSheet xmlns="http://schemas.openxmlformats.org/spreadsheetml/2006/main">
  <numFmts count="2">
    <numFmt numFmtId="164" formatCode="0.0%"/>
    <numFmt numFmtId="165" formatCode=";;;"/>
  </numFmts>
  <fonts count="37">
    <font>
      <sz val="10"/>
      <name val="Arial"/>
    </font>
    <font>
      <sz val="10"/>
      <color theme="1"/>
      <name val="Arial"/>
      <family val="2"/>
    </font>
    <font>
      <sz val="10"/>
      <color theme="1"/>
      <name val="Arial"/>
      <family val="2"/>
    </font>
    <font>
      <sz val="10"/>
      <color theme="1"/>
      <name val="Arial"/>
      <family val="2"/>
    </font>
    <font>
      <sz val="8"/>
      <name val="Arial"/>
      <family val="2"/>
    </font>
    <font>
      <sz val="8"/>
      <name val="Arial"/>
      <family val="2"/>
    </font>
    <font>
      <b/>
      <sz val="10"/>
      <name val="Arial"/>
      <family val="2"/>
    </font>
    <font>
      <u/>
      <sz val="8"/>
      <name val="Arial"/>
      <family val="2"/>
    </font>
    <font>
      <b/>
      <sz val="8"/>
      <name val="Arial"/>
      <family val="2"/>
    </font>
    <font>
      <sz val="8"/>
      <color indexed="81"/>
      <name val="Tahoma"/>
      <family val="2"/>
    </font>
    <font>
      <sz val="10"/>
      <name val="Arial"/>
      <family val="2"/>
    </font>
    <font>
      <vertAlign val="superscript"/>
      <sz val="8"/>
      <name val="Arial"/>
      <family val="2"/>
    </font>
    <font>
      <i/>
      <sz val="8"/>
      <name val="Arial"/>
      <family val="2"/>
    </font>
    <font>
      <b/>
      <vertAlign val="superscript"/>
      <sz val="8"/>
      <name val="Arial"/>
      <family val="2"/>
    </font>
    <font>
      <sz val="8"/>
      <name val="Arial Unicode MS"/>
      <family val="2"/>
    </font>
    <font>
      <sz val="11"/>
      <color indexed="8"/>
      <name val="Calibri"/>
      <family val="2"/>
    </font>
    <font>
      <sz val="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name val="Arial"/>
      <family val="2"/>
    </font>
    <font>
      <sz val="10"/>
      <name val="Arial"/>
      <family val="2"/>
    </font>
    <font>
      <i/>
      <sz val="10"/>
      <name val="Arial"/>
      <family val="2"/>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19">
    <border>
      <left/>
      <right/>
      <top/>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94">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9" fillId="26" borderId="0" applyNumberFormat="0" applyBorder="0" applyAlignment="0" applyProtection="0"/>
    <xf numFmtId="0" fontId="20" fillId="27" borderId="10" applyNumberFormat="0" applyAlignment="0" applyProtection="0"/>
    <xf numFmtId="0" fontId="21" fillId="28" borderId="11" applyNumberFormat="0" applyAlignment="0" applyProtection="0"/>
    <xf numFmtId="0" fontId="22" fillId="0" borderId="0" applyNumberFormat="0" applyFill="0" applyBorder="0" applyAlignment="0" applyProtection="0"/>
    <xf numFmtId="0" fontId="23" fillId="29" borderId="0" applyNumberFormat="0" applyBorder="0" applyAlignment="0" applyProtection="0"/>
    <xf numFmtId="0" fontId="24" fillId="0" borderId="12" applyNumberFormat="0" applyFill="0" applyAlignment="0" applyProtection="0"/>
    <xf numFmtId="0" fontId="25" fillId="0" borderId="13" applyNumberFormat="0" applyFill="0" applyAlignment="0" applyProtection="0"/>
    <xf numFmtId="0" fontId="26" fillId="0" borderId="14" applyNumberFormat="0" applyFill="0" applyAlignment="0" applyProtection="0"/>
    <xf numFmtId="0" fontId="26" fillId="0" borderId="0" applyNumberFormat="0" applyFill="0" applyBorder="0" applyAlignment="0" applyProtection="0"/>
    <xf numFmtId="0" fontId="27" fillId="30" borderId="10" applyNumberFormat="0" applyAlignment="0" applyProtection="0"/>
    <xf numFmtId="0" fontId="28" fillId="0" borderId="15" applyNumberFormat="0" applyFill="0" applyAlignment="0" applyProtection="0"/>
    <xf numFmtId="0" fontId="29" fillId="31" borderId="0" applyNumberFormat="0" applyBorder="0" applyAlignment="0" applyProtection="0"/>
    <xf numFmtId="0" fontId="17" fillId="0" borderId="0"/>
    <xf numFmtId="0" fontId="15" fillId="32" borderId="16" applyNumberFormat="0" applyFont="0" applyAlignment="0" applyProtection="0"/>
    <xf numFmtId="0" fontId="15" fillId="32" borderId="16" applyNumberFormat="0" applyFont="0" applyAlignment="0" applyProtection="0"/>
    <xf numFmtId="0" fontId="15" fillId="32" borderId="16" applyNumberFormat="0" applyFont="0" applyAlignment="0" applyProtection="0"/>
    <xf numFmtId="0" fontId="30" fillId="27" borderId="17" applyNumberFormat="0" applyAlignment="0" applyProtection="0"/>
    <xf numFmtId="0" fontId="31" fillId="0" borderId="0" applyNumberFormat="0" applyFill="0" applyBorder="0" applyAlignment="0" applyProtection="0"/>
    <xf numFmtId="0" fontId="32" fillId="0" borderId="18" applyNumberFormat="0" applyFill="0" applyAlignment="0" applyProtection="0"/>
    <xf numFmtId="0" fontId="33" fillId="0" borderId="0" applyNumberFormat="0" applyFill="0" applyBorder="0" applyAlignment="0" applyProtection="0"/>
    <xf numFmtId="0" fontId="3" fillId="0" borderId="0"/>
    <xf numFmtId="0" fontId="17" fillId="0" borderId="0"/>
    <xf numFmtId="0" fontId="2" fillId="0" borderId="0"/>
    <xf numFmtId="0" fontId="17" fillId="2" borderId="0" applyNumberFormat="0" applyBorder="0" applyAlignment="0" applyProtection="0"/>
    <xf numFmtId="0" fontId="34"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9" fillId="26" borderId="0" applyNumberFormat="0" applyBorder="0" applyAlignment="0" applyProtection="0"/>
    <xf numFmtId="0" fontId="20" fillId="27" borderId="10" applyNumberFormat="0" applyAlignment="0" applyProtection="0"/>
    <xf numFmtId="0" fontId="21" fillId="28" borderId="11" applyNumberFormat="0" applyAlignment="0" applyProtection="0"/>
    <xf numFmtId="0" fontId="22" fillId="0" borderId="0" applyNumberFormat="0" applyFill="0" applyBorder="0" applyAlignment="0" applyProtection="0"/>
    <xf numFmtId="0" fontId="23" fillId="29" borderId="0" applyNumberFormat="0" applyBorder="0" applyAlignment="0" applyProtection="0"/>
    <xf numFmtId="0" fontId="24" fillId="0" borderId="12" applyNumberFormat="0" applyFill="0" applyAlignment="0" applyProtection="0"/>
    <xf numFmtId="0" fontId="25" fillId="0" borderId="13" applyNumberFormat="0" applyFill="0" applyAlignment="0" applyProtection="0"/>
    <xf numFmtId="0" fontId="26" fillId="0" borderId="14" applyNumberFormat="0" applyFill="0" applyAlignment="0" applyProtection="0"/>
    <xf numFmtId="0" fontId="26" fillId="0" borderId="0" applyNumberFormat="0" applyFill="0" applyBorder="0" applyAlignment="0" applyProtection="0"/>
    <xf numFmtId="0" fontId="27" fillId="30" borderId="10" applyNumberFormat="0" applyAlignment="0" applyProtection="0"/>
    <xf numFmtId="0" fontId="28" fillId="0" borderId="15" applyNumberFormat="0" applyFill="0" applyAlignment="0" applyProtection="0"/>
    <xf numFmtId="0" fontId="29" fillId="31" borderId="0" applyNumberFormat="0" applyBorder="0" applyAlignment="0" applyProtection="0"/>
    <xf numFmtId="0" fontId="30" fillId="27" borderId="17" applyNumberFormat="0" applyAlignment="0" applyProtection="0"/>
    <xf numFmtId="0" fontId="32" fillId="0" borderId="18" applyNumberFormat="0" applyFill="0" applyAlignment="0" applyProtection="0"/>
    <xf numFmtId="0" fontId="33" fillId="0" borderId="0" applyNumberFormat="0" applyFill="0" applyBorder="0" applyAlignment="0" applyProtection="0"/>
    <xf numFmtId="0" fontId="2" fillId="0" borderId="0"/>
    <xf numFmtId="0" fontId="1" fillId="0" borderId="0"/>
    <xf numFmtId="0" fontId="35" fillId="0" borderId="0"/>
    <xf numFmtId="0" fontId="10" fillId="0" borderId="0"/>
    <xf numFmtId="0" fontId="1" fillId="0" borderId="0"/>
    <xf numFmtId="0" fontId="1" fillId="0" borderId="0"/>
  </cellStyleXfs>
  <cellXfs count="268">
    <xf numFmtId="0" fontId="0" fillId="0" borderId="0" xfId="0"/>
    <xf numFmtId="0" fontId="4" fillId="0" borderId="0" xfId="0" applyFont="1"/>
    <xf numFmtId="0" fontId="5" fillId="0" borderId="0" xfId="0" applyFont="1"/>
    <xf numFmtId="0" fontId="6" fillId="0" borderId="0" xfId="0" applyFont="1"/>
    <xf numFmtId="0" fontId="5" fillId="0" borderId="0" xfId="0" applyFont="1" applyBorder="1"/>
    <xf numFmtId="0" fontId="5" fillId="0" borderId="1" xfId="0" applyFont="1" applyBorder="1"/>
    <xf numFmtId="0" fontId="4" fillId="0" borderId="0" xfId="0" applyFont="1" applyBorder="1"/>
    <xf numFmtId="0" fontId="7" fillId="0" borderId="1" xfId="0" applyFont="1" applyBorder="1"/>
    <xf numFmtId="0" fontId="4" fillId="0" borderId="0" xfId="0" applyFont="1" applyBorder="1" applyAlignment="1"/>
    <xf numFmtId="0" fontId="6" fillId="0" borderId="0" xfId="0" applyFont="1" applyAlignment="1">
      <alignment vertical="center"/>
    </xf>
    <xf numFmtId="0" fontId="5" fillId="0" borderId="0" xfId="0" applyFont="1" applyBorder="1" applyAlignment="1"/>
    <xf numFmtId="0" fontId="8" fillId="0" borderId="1" xfId="0" applyFont="1" applyBorder="1"/>
    <xf numFmtId="0" fontId="4" fillId="0" borderId="0" xfId="0" applyFont="1" applyBorder="1" applyAlignment="1">
      <alignment horizontal="center"/>
    </xf>
    <xf numFmtId="0" fontId="4" fillId="0" borderId="0" xfId="0" applyFont="1" applyAlignment="1"/>
    <xf numFmtId="0" fontId="4" fillId="0" borderId="2" xfId="0" applyFont="1" applyBorder="1"/>
    <xf numFmtId="0" fontId="8" fillId="0" borderId="3" xfId="0" applyFont="1" applyBorder="1"/>
    <xf numFmtId="0" fontId="8" fillId="0" borderId="0" xfId="0" applyFont="1" applyBorder="1" applyAlignment="1"/>
    <xf numFmtId="0" fontId="5" fillId="0" borderId="0" xfId="0" applyFont="1" applyBorder="1" applyAlignment="1">
      <alignment horizontal="center"/>
    </xf>
    <xf numFmtId="0" fontId="5" fillId="0" borderId="1" xfId="0" applyFont="1" applyBorder="1" applyAlignment="1"/>
    <xf numFmtId="0" fontId="4" fillId="0" borderId="4" xfId="0" applyFont="1" applyBorder="1" applyAlignment="1" applyProtection="1">
      <alignment horizontal="center"/>
      <protection locked="0"/>
    </xf>
    <xf numFmtId="0" fontId="4" fillId="0" borderId="4" xfId="0" applyFont="1" applyBorder="1" applyAlignment="1" applyProtection="1">
      <alignment horizontal="center"/>
      <protection locked="0" hidden="1"/>
    </xf>
    <xf numFmtId="0" fontId="4" fillId="0" borderId="5" xfId="0" applyFont="1" applyBorder="1" applyAlignment="1" applyProtection="1">
      <alignment horizontal="center"/>
      <protection locked="0" hidden="1"/>
    </xf>
    <xf numFmtId="0" fontId="4" fillId="0" borderId="1" xfId="0" applyFont="1" applyBorder="1"/>
    <xf numFmtId="0" fontId="0" fillId="0" borderId="0" xfId="0" applyBorder="1"/>
    <xf numFmtId="0" fontId="5" fillId="0" borderId="6" xfId="0" applyFont="1" applyBorder="1"/>
    <xf numFmtId="0" fontId="7" fillId="0" borderId="0" xfId="0" applyFont="1" applyBorder="1"/>
    <xf numFmtId="0" fontId="5" fillId="0" borderId="0" xfId="0" quotePrefix="1" applyFont="1" applyBorder="1"/>
    <xf numFmtId="0" fontId="5" fillId="0" borderId="3" xfId="0" applyFont="1" applyBorder="1"/>
    <xf numFmtId="0" fontId="0" fillId="0" borderId="2" xfId="0" applyBorder="1"/>
    <xf numFmtId="0" fontId="5" fillId="0" borderId="7" xfId="0" applyFont="1" applyBorder="1"/>
    <xf numFmtId="0" fontId="8" fillId="0" borderId="0" xfId="0" applyFont="1" applyBorder="1" applyAlignment="1">
      <alignment vertical="center"/>
    </xf>
    <xf numFmtId="0" fontId="0" fillId="0" borderId="8" xfId="0" applyBorder="1" applyAlignment="1">
      <alignment wrapText="1"/>
    </xf>
    <xf numFmtId="0" fontId="6" fillId="0" borderId="0" xfId="0" applyNumberFormat="1" applyFont="1"/>
    <xf numFmtId="0" fontId="5" fillId="0" borderId="0" xfId="0" applyNumberFormat="1" applyFont="1"/>
    <xf numFmtId="0" fontId="4" fillId="0" borderId="6" xfId="0" applyFont="1" applyBorder="1"/>
    <xf numFmtId="0" fontId="4" fillId="0" borderId="0" xfId="0" applyNumberFormat="1" applyFont="1"/>
    <xf numFmtId="0" fontId="4" fillId="0" borderId="1" xfId="0" applyFont="1" applyBorder="1" applyAlignment="1" applyProtection="1"/>
    <xf numFmtId="0" fontId="0" fillId="0" borderId="1" xfId="0" applyBorder="1" applyAlignment="1" applyProtection="1">
      <alignment vertical="top" wrapText="1"/>
    </xf>
    <xf numFmtId="0" fontId="4" fillId="0" borderId="0" xfId="0" applyFont="1" applyBorder="1" applyProtection="1"/>
    <xf numFmtId="0" fontId="4" fillId="0" borderId="0" xfId="0" applyFont="1" applyProtection="1"/>
    <xf numFmtId="0" fontId="4" fillId="0" borderId="8" xfId="0" applyFont="1" applyBorder="1" applyAlignment="1">
      <alignment horizontal="center"/>
    </xf>
    <xf numFmtId="0" fontId="4" fillId="0" borderId="4" xfId="0" applyFont="1" applyBorder="1" applyAlignment="1" applyProtection="1">
      <alignment horizontal="center"/>
      <protection locked="0"/>
    </xf>
    <xf numFmtId="165" fontId="5" fillId="0" borderId="0" xfId="0" applyNumberFormat="1" applyFont="1" applyProtection="1">
      <protection hidden="1"/>
    </xf>
    <xf numFmtId="165" fontId="4" fillId="0" borderId="0" xfId="0" applyNumberFormat="1" applyFont="1" applyAlignment="1" applyProtection="1">
      <alignment vertical="center"/>
      <protection hidden="1"/>
    </xf>
    <xf numFmtId="165" fontId="4" fillId="0" borderId="0" xfId="0" applyNumberFormat="1" applyFont="1" applyProtection="1">
      <protection hidden="1"/>
    </xf>
    <xf numFmtId="165" fontId="4" fillId="0" borderId="0" xfId="0" applyNumberFormat="1" applyFont="1" applyBorder="1" applyProtection="1">
      <protection hidden="1"/>
    </xf>
    <xf numFmtId="165" fontId="10" fillId="0" borderId="0" xfId="0" applyNumberFormat="1" applyFont="1" applyAlignment="1" applyProtection="1">
      <alignment vertical="center"/>
      <protection hidden="1"/>
    </xf>
    <xf numFmtId="165" fontId="6" fillId="0" borderId="0" xfId="0" applyNumberFormat="1" applyFont="1" applyAlignment="1" applyProtection="1">
      <alignment vertical="center"/>
      <protection hidden="1"/>
    </xf>
    <xf numFmtId="165" fontId="6" fillId="0" borderId="0" xfId="0" applyNumberFormat="1" applyFont="1" applyProtection="1">
      <protection hidden="1"/>
    </xf>
    <xf numFmtId="165" fontId="10" fillId="0" borderId="0" xfId="0" applyNumberFormat="1" applyFont="1" applyProtection="1">
      <protection hidden="1"/>
    </xf>
    <xf numFmtId="165" fontId="8" fillId="0" borderId="0" xfId="0" applyNumberFormat="1" applyFont="1" applyProtection="1">
      <protection hidden="1"/>
    </xf>
    <xf numFmtId="165" fontId="5" fillId="0" borderId="0" xfId="0" applyNumberFormat="1" applyFont="1" applyBorder="1" applyProtection="1">
      <protection hidden="1"/>
    </xf>
    <xf numFmtId="0" fontId="5" fillId="0" borderId="0" xfId="0" applyNumberFormat="1" applyFont="1" applyProtection="1">
      <protection hidden="1"/>
    </xf>
    <xf numFmtId="0" fontId="4" fillId="0" borderId="0" xfId="0" applyNumberFormat="1" applyFont="1" applyProtection="1">
      <protection hidden="1"/>
    </xf>
    <xf numFmtId="0" fontId="4" fillId="0" borderId="0" xfId="0" applyNumberFormat="1" applyFont="1" applyAlignment="1" applyProtection="1">
      <alignment horizontal="centerContinuous"/>
      <protection hidden="1"/>
    </xf>
    <xf numFmtId="0" fontId="14" fillId="0" borderId="0" xfId="0" applyNumberFormat="1" applyFont="1" applyProtection="1">
      <protection hidden="1"/>
    </xf>
    <xf numFmtId="0" fontId="4" fillId="0" borderId="0" xfId="0" applyNumberFormat="1" applyFont="1" applyBorder="1" applyAlignment="1">
      <alignment horizontal="left"/>
    </xf>
    <xf numFmtId="165" fontId="8" fillId="0" borderId="1" xfId="0" applyNumberFormat="1" applyFont="1" applyBorder="1" applyAlignment="1" applyProtection="1">
      <alignment horizontal="left" vertical="center"/>
      <protection hidden="1"/>
    </xf>
    <xf numFmtId="165" fontId="8" fillId="0" borderId="1" xfId="0" applyNumberFormat="1" applyFont="1" applyBorder="1" applyAlignment="1" applyProtection="1">
      <alignment vertical="center"/>
      <protection hidden="1"/>
    </xf>
    <xf numFmtId="165" fontId="5" fillId="0" borderId="0" xfId="0" applyNumberFormat="1" applyFont="1"/>
    <xf numFmtId="165" fontId="8" fillId="0" borderId="0" xfId="0" applyNumberFormat="1" applyFont="1" applyBorder="1" applyAlignment="1" applyProtection="1">
      <alignment horizontal="left"/>
      <protection hidden="1"/>
    </xf>
    <xf numFmtId="165" fontId="8" fillId="0" borderId="0" xfId="0" applyNumberFormat="1" applyFont="1" applyBorder="1" applyAlignment="1" applyProtection="1">
      <alignment vertical="center"/>
      <protection hidden="1"/>
    </xf>
    <xf numFmtId="165" fontId="4" fillId="0" borderId="0" xfId="0" applyNumberFormat="1" applyFont="1" applyAlignment="1" applyProtection="1">
      <alignment horizontal="left"/>
      <protection hidden="1"/>
    </xf>
    <xf numFmtId="165" fontId="5" fillId="0" borderId="0" xfId="0" applyNumberFormat="1" applyFont="1" applyAlignment="1" applyProtection="1">
      <alignment horizontal="centerContinuous"/>
      <protection hidden="1"/>
    </xf>
    <xf numFmtId="165" fontId="5" fillId="0" borderId="0" xfId="0" applyNumberFormat="1" applyFont="1" applyBorder="1" applyAlignment="1" applyProtection="1">
      <alignment horizontal="centerContinuous"/>
      <protection hidden="1"/>
    </xf>
    <xf numFmtId="165" fontId="4" fillId="0" borderId="0" xfId="0" applyNumberFormat="1" applyFont="1" applyBorder="1" applyAlignment="1" applyProtection="1">
      <alignment horizontal="centerContinuous"/>
      <protection hidden="1"/>
    </xf>
    <xf numFmtId="165" fontId="4" fillId="0" borderId="0" xfId="0" applyNumberFormat="1" applyFont="1"/>
    <xf numFmtId="165" fontId="8" fillId="0" borderId="0" xfId="0" applyNumberFormat="1" applyFont="1" applyBorder="1" applyAlignment="1" applyProtection="1">
      <alignment horizontal="left" vertical="center"/>
      <protection hidden="1"/>
    </xf>
    <xf numFmtId="165" fontId="4" fillId="0" borderId="0" xfId="0" applyNumberFormat="1" applyFont="1" applyBorder="1" applyAlignment="1" applyProtection="1">
      <alignment horizontal="left"/>
      <protection hidden="1"/>
    </xf>
    <xf numFmtId="165" fontId="4" fillId="0" borderId="0" xfId="0" applyNumberFormat="1" applyFont="1" applyBorder="1" applyAlignment="1" applyProtection="1">
      <alignment horizontal="left" vertical="top"/>
      <protection hidden="1"/>
    </xf>
    <xf numFmtId="165" fontId="4" fillId="0" borderId="0" xfId="0" applyNumberFormat="1" applyFont="1" applyBorder="1" applyAlignment="1" applyProtection="1">
      <alignment horizontal="left" wrapText="1"/>
      <protection hidden="1"/>
    </xf>
    <xf numFmtId="165" fontId="16" fillId="0" borderId="0" xfId="0" applyNumberFormat="1" applyFont="1" applyProtection="1">
      <protection hidden="1"/>
    </xf>
    <xf numFmtId="165" fontId="4" fillId="0" borderId="0" xfId="0" applyNumberFormat="1" applyFont="1" applyAlignment="1" applyProtection="1">
      <alignment horizontal="center" vertical="center"/>
      <protection hidden="1"/>
    </xf>
    <xf numFmtId="165" fontId="14" fillId="0" borderId="0" xfId="0" applyNumberFormat="1" applyFont="1" applyProtection="1">
      <protection hidden="1"/>
    </xf>
    <xf numFmtId="165" fontId="4" fillId="0" borderId="0" xfId="0" applyNumberFormat="1" applyFont="1" applyAlignment="1" applyProtection="1">
      <alignment horizontal="center"/>
      <protection hidden="1"/>
    </xf>
    <xf numFmtId="165" fontId="4" fillId="0" borderId="0" xfId="0" applyNumberFormat="1" applyFont="1" applyAlignment="1" applyProtection="1">
      <alignment horizontal="left"/>
      <protection locked="0" hidden="1"/>
    </xf>
    <xf numFmtId="0" fontId="8" fillId="0" borderId="0" xfId="0" applyFont="1" applyBorder="1" applyAlignment="1" applyProtection="1">
      <alignment vertical="center"/>
      <protection hidden="1"/>
    </xf>
    <xf numFmtId="0" fontId="6" fillId="0" borderId="0" xfId="0" applyFont="1" applyBorder="1" applyAlignment="1" applyProtection="1">
      <alignment horizontal="center"/>
      <protection hidden="1"/>
    </xf>
    <xf numFmtId="0" fontId="4" fillId="0" borderId="0" xfId="0" applyFont="1" applyBorder="1" applyAlignment="1" applyProtection="1">
      <alignment horizontal="left"/>
      <protection hidden="1"/>
    </xf>
    <xf numFmtId="0" fontId="0" fillId="0" borderId="0" xfId="0" applyProtection="1">
      <protection hidden="1"/>
    </xf>
    <xf numFmtId="0" fontId="0" fillId="0" borderId="0" xfId="0" applyBorder="1" applyAlignment="1" applyProtection="1">
      <alignment horizontal="center"/>
      <protection hidden="1"/>
    </xf>
    <xf numFmtId="0" fontId="4" fillId="0" borderId="0" xfId="0" applyFont="1" applyBorder="1" applyProtection="1">
      <protection hidden="1"/>
    </xf>
    <xf numFmtId="0" fontId="6" fillId="0" borderId="0" xfId="0" applyFont="1" applyBorder="1" applyAlignment="1" applyProtection="1">
      <alignment horizontal="center" vertical="center"/>
      <protection hidden="1"/>
    </xf>
    <xf numFmtId="0" fontId="0" fillId="0" borderId="0" xfId="0" applyBorder="1" applyProtection="1">
      <protection hidden="1"/>
    </xf>
    <xf numFmtId="0" fontId="0" fillId="0" borderId="0" xfId="0" applyBorder="1" applyAlignment="1" applyProtection="1">
      <alignment vertical="center"/>
      <protection hidden="1"/>
    </xf>
    <xf numFmtId="0" fontId="8" fillId="0" borderId="0" xfId="0" applyFont="1" applyBorder="1" applyAlignment="1" applyProtection="1">
      <alignment horizontal="left"/>
      <protection hidden="1"/>
    </xf>
    <xf numFmtId="0" fontId="4" fillId="0" borderId="0" xfId="0" applyFont="1" applyBorder="1" applyAlignment="1" applyProtection="1">
      <alignment horizontal="left" vertical="top"/>
      <protection hidden="1"/>
    </xf>
    <xf numFmtId="0" fontId="0" fillId="0" borderId="0" xfId="0" applyBorder="1" applyAlignment="1" applyProtection="1">
      <alignment horizontal="left" wrapText="1"/>
      <protection hidden="1"/>
    </xf>
    <xf numFmtId="0" fontId="4" fillId="0" borderId="0" xfId="0" applyFont="1" applyBorder="1" applyAlignment="1" applyProtection="1">
      <alignment horizontal="left" wrapText="1"/>
      <protection hidden="1"/>
    </xf>
    <xf numFmtId="0" fontId="5" fillId="0" borderId="0" xfId="0" applyFont="1" applyBorder="1" applyAlignment="1" applyProtection="1">
      <alignment horizontal="center"/>
      <protection hidden="1"/>
    </xf>
    <xf numFmtId="0" fontId="0" fillId="0" borderId="0" xfId="0" applyBorder="1" applyAlignment="1" applyProtection="1">
      <alignment horizontal="left" vertical="top" wrapText="1"/>
      <protection hidden="1"/>
    </xf>
    <xf numFmtId="0" fontId="5" fillId="0" borderId="0" xfId="0" applyFont="1" applyBorder="1" applyAlignment="1" applyProtection="1">
      <alignment horizontal="left"/>
      <protection hidden="1"/>
    </xf>
    <xf numFmtId="0" fontId="0" fillId="0" borderId="0" xfId="0" applyBorder="1" applyAlignment="1" applyProtection="1">
      <alignment horizontal="center" wrapText="1"/>
      <protection hidden="1"/>
    </xf>
    <xf numFmtId="165" fontId="4" fillId="0" borderId="0" xfId="0" applyNumberFormat="1" applyFont="1" applyBorder="1" applyAlignment="1" applyProtection="1">
      <alignment horizontal="left"/>
      <protection locked="0" hidden="1"/>
    </xf>
    <xf numFmtId="0" fontId="0" fillId="0" borderId="0" xfId="0" applyBorder="1" applyAlignment="1" applyProtection="1">
      <alignment horizontal="left" vertical="top" wrapText="1"/>
      <protection locked="0" hidden="1"/>
    </xf>
    <xf numFmtId="165" fontId="4" fillId="0" borderId="0" xfId="0" applyNumberFormat="1" applyFont="1" applyAlignment="1">
      <alignment horizontal="centerContinuous"/>
    </xf>
    <xf numFmtId="165" fontId="4" fillId="0" borderId="0" xfId="0" applyNumberFormat="1" applyFont="1" applyBorder="1" applyAlignment="1">
      <alignment horizontal="centerContinuous"/>
    </xf>
    <xf numFmtId="165" fontId="4" fillId="0" borderId="0" xfId="0" applyNumberFormat="1" applyFont="1" applyBorder="1" applyAlignment="1"/>
    <xf numFmtId="165" fontId="0" fillId="0" borderId="0" xfId="0" applyNumberFormat="1" applyAlignment="1">
      <alignment horizontal="centerContinuous"/>
    </xf>
    <xf numFmtId="165" fontId="4" fillId="0" borderId="0" xfId="0" applyNumberFormat="1" applyFont="1" applyBorder="1" applyAlignment="1">
      <alignment horizontal="left"/>
    </xf>
    <xf numFmtId="165" fontId="4" fillId="0" borderId="0" xfId="0" quotePrefix="1" applyNumberFormat="1" applyFont="1"/>
    <xf numFmtId="165" fontId="4" fillId="0" borderId="0" xfId="0" applyNumberFormat="1" applyFont="1" applyBorder="1"/>
    <xf numFmtId="165" fontId="4" fillId="0" borderId="0" xfId="0" applyNumberFormat="1" applyFont="1" applyBorder="1" applyAlignment="1">
      <alignment horizontal="center"/>
    </xf>
    <xf numFmtId="165" fontId="4" fillId="0" borderId="0" xfId="0" quotePrefix="1" applyNumberFormat="1" applyFont="1" applyBorder="1"/>
    <xf numFmtId="165" fontId="4" fillId="0" borderId="0" xfId="0" applyNumberFormat="1" applyFont="1" applyAlignment="1">
      <alignment horizontal="left"/>
    </xf>
    <xf numFmtId="165" fontId="4" fillId="0" borderId="0" xfId="0" applyNumberFormat="1" applyFont="1" applyAlignment="1"/>
    <xf numFmtId="165" fontId="4" fillId="0" borderId="0" xfId="0" quotePrefix="1" applyNumberFormat="1" applyFont="1" applyAlignment="1">
      <alignment horizontal="centerContinuous"/>
    </xf>
    <xf numFmtId="165" fontId="4" fillId="0" borderId="0" xfId="0" applyNumberFormat="1" applyFont="1" applyAlignment="1">
      <alignment horizontal="center"/>
    </xf>
    <xf numFmtId="165" fontId="0" fillId="0" borderId="0" xfId="0" applyNumberFormat="1"/>
    <xf numFmtId="0" fontId="36" fillId="0" borderId="1" xfId="0" applyFont="1" applyBorder="1" applyAlignment="1">
      <alignment horizontal="left" vertical="top" wrapText="1"/>
    </xf>
    <xf numFmtId="0" fontId="36" fillId="0" borderId="0" xfId="0" applyFont="1" applyBorder="1" applyAlignment="1">
      <alignment horizontal="left" vertical="top" wrapText="1"/>
    </xf>
    <xf numFmtId="0" fontId="4" fillId="0" borderId="0" xfId="0" applyFont="1" applyBorder="1" applyAlignment="1">
      <alignment horizontal="left"/>
    </xf>
    <xf numFmtId="0" fontId="4" fillId="0" borderId="2" xfId="0" applyFont="1" applyBorder="1" applyAlignment="1">
      <alignment horizontal="left"/>
    </xf>
    <xf numFmtId="0" fontId="5" fillId="0" borderId="0" xfId="0" applyFont="1" applyBorder="1" applyAlignment="1">
      <alignment horizontal="right"/>
    </xf>
    <xf numFmtId="0" fontId="4" fillId="0" borderId="5" xfId="0" applyFont="1" applyBorder="1" applyAlignment="1" applyProtection="1">
      <alignment horizontal="center"/>
      <protection locked="0"/>
    </xf>
    <xf numFmtId="0" fontId="0" fillId="0" borderId="5" xfId="0" applyBorder="1" applyAlignment="1" applyProtection="1">
      <alignment horizontal="center"/>
      <protection locked="0"/>
    </xf>
    <xf numFmtId="0" fontId="4" fillId="0" borderId="0" xfId="0" applyFont="1" applyBorder="1" applyAlignment="1">
      <alignment horizontal="right"/>
    </xf>
    <xf numFmtId="0" fontId="4" fillId="0" borderId="5" xfId="0" applyFont="1" applyBorder="1" applyAlignment="1" applyProtection="1">
      <alignment horizontal="center"/>
      <protection locked="0" hidden="1"/>
    </xf>
    <xf numFmtId="0" fontId="5" fillId="0" borderId="5" xfId="0" applyFont="1" applyBorder="1" applyAlignment="1" applyProtection="1">
      <alignment horizontal="center"/>
      <protection locked="0"/>
    </xf>
    <xf numFmtId="0" fontId="0" fillId="0" borderId="5" xfId="0" applyBorder="1" applyAlignment="1" applyProtection="1">
      <alignment horizontal="center"/>
      <protection locked="0" hidden="1"/>
    </xf>
    <xf numFmtId="0" fontId="5" fillId="0" borderId="8" xfId="0" applyFont="1" applyBorder="1" applyAlignment="1">
      <alignment horizontal="center"/>
    </xf>
    <xf numFmtId="0" fontId="5" fillId="0" borderId="5" xfId="0" applyFont="1" applyBorder="1" applyAlignment="1">
      <alignment horizontal="center"/>
    </xf>
    <xf numFmtId="0" fontId="5" fillId="0" borderId="9"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left"/>
    </xf>
    <xf numFmtId="0" fontId="4" fillId="0" borderId="3" xfId="0" applyFont="1" applyBorder="1" applyAlignment="1">
      <alignment horizontal="left"/>
    </xf>
    <xf numFmtId="0" fontId="5" fillId="0" borderId="7" xfId="0" applyFont="1" applyBorder="1" applyAlignment="1">
      <alignment horizontal="center"/>
    </xf>
    <xf numFmtId="0" fontId="5" fillId="0" borderId="6" xfId="0" applyFont="1" applyBorder="1" applyAlignment="1">
      <alignment horizontal="center"/>
    </xf>
    <xf numFmtId="0" fontId="4" fillId="0" borderId="5" xfId="0" applyFont="1" applyBorder="1" applyAlignment="1">
      <alignment horizontal="left"/>
    </xf>
    <xf numFmtId="0" fontId="4" fillId="0" borderId="9" xfId="0" applyFont="1" applyBorder="1" applyAlignment="1">
      <alignment horizontal="left"/>
    </xf>
    <xf numFmtId="0" fontId="8" fillId="0" borderId="7" xfId="0" applyFont="1" applyBorder="1" applyAlignment="1">
      <alignment horizontal="center"/>
    </xf>
    <xf numFmtId="0" fontId="8" fillId="0" borderId="1" xfId="0" applyFont="1" applyBorder="1" applyAlignment="1">
      <alignment horizontal="center"/>
    </xf>
    <xf numFmtId="0" fontId="8" fillId="0" borderId="3" xfId="0" applyFont="1" applyBorder="1" applyAlignment="1">
      <alignment horizontal="center"/>
    </xf>
    <xf numFmtId="0" fontId="8" fillId="0" borderId="6" xfId="0" applyFont="1" applyBorder="1" applyAlignment="1">
      <alignment horizontal="center"/>
    </xf>
    <xf numFmtId="0" fontId="8" fillId="0" borderId="0" xfId="0" applyFont="1" applyBorder="1" applyAlignment="1">
      <alignment horizontal="center"/>
    </xf>
    <xf numFmtId="0" fontId="8" fillId="0" borderId="2" xfId="0" applyFont="1" applyBorder="1" applyAlignment="1">
      <alignment horizontal="center"/>
    </xf>
    <xf numFmtId="0" fontId="4" fillId="0" borderId="0" xfId="0" applyFont="1" applyBorder="1" applyAlignment="1" applyProtection="1">
      <alignment horizontal="left" vertical="top" wrapText="1"/>
      <protection locked="0"/>
    </xf>
    <xf numFmtId="0" fontId="4" fillId="0" borderId="2" xfId="0" applyFont="1" applyBorder="1" applyAlignment="1" applyProtection="1">
      <alignment horizontal="left" vertical="top" wrapText="1"/>
      <protection locked="0"/>
    </xf>
    <xf numFmtId="0" fontId="4" fillId="0" borderId="5" xfId="0" applyFont="1" applyBorder="1" applyAlignment="1" applyProtection="1">
      <alignment horizontal="left" vertical="top" wrapText="1"/>
      <protection locked="0"/>
    </xf>
    <xf numFmtId="0" fontId="4" fillId="0" borderId="9" xfId="0" applyFont="1" applyBorder="1" applyAlignment="1" applyProtection="1">
      <alignment horizontal="left" vertical="top" wrapText="1"/>
      <protection locked="0"/>
    </xf>
    <xf numFmtId="0" fontId="4" fillId="0" borderId="8" xfId="0" applyFont="1" applyBorder="1" applyAlignment="1">
      <alignment horizontal="center"/>
    </xf>
    <xf numFmtId="0" fontId="4" fillId="0" borderId="5" xfId="0" applyFont="1" applyBorder="1" applyAlignment="1">
      <alignment horizontal="center"/>
    </xf>
    <xf numFmtId="0" fontId="4" fillId="0" borderId="9" xfId="0" applyFont="1" applyBorder="1" applyAlignment="1">
      <alignment horizontal="center"/>
    </xf>
    <xf numFmtId="0" fontId="8" fillId="0" borderId="1" xfId="0" applyFont="1" applyBorder="1" applyAlignment="1">
      <alignment horizontal="left"/>
    </xf>
    <xf numFmtId="0" fontId="8" fillId="0" borderId="3" xfId="0" applyFont="1" applyBorder="1" applyAlignment="1">
      <alignment horizontal="left"/>
    </xf>
    <xf numFmtId="0" fontId="6" fillId="0" borderId="0" xfId="0" applyFont="1" applyAlignment="1">
      <alignment horizontal="center" vertical="center"/>
    </xf>
    <xf numFmtId="49" fontId="5" fillId="0" borderId="5" xfId="0" applyNumberFormat="1" applyFont="1" applyBorder="1" applyAlignment="1" applyProtection="1">
      <alignment horizontal="left" shrinkToFit="1"/>
      <protection locked="0"/>
    </xf>
    <xf numFmtId="49" fontId="4" fillId="0" borderId="5" xfId="0" applyNumberFormat="1" applyFont="1" applyBorder="1" applyAlignment="1" applyProtection="1">
      <alignment horizontal="left" shrinkToFit="1"/>
      <protection locked="0"/>
    </xf>
    <xf numFmtId="49" fontId="0" fillId="0" borderId="5" xfId="0" applyNumberFormat="1" applyBorder="1" applyAlignment="1" applyProtection="1">
      <alignment horizontal="left" shrinkToFit="1"/>
      <protection locked="0"/>
    </xf>
    <xf numFmtId="49" fontId="4" fillId="0" borderId="4" xfId="0" applyNumberFormat="1" applyFont="1" applyBorder="1" applyAlignment="1" applyProtection="1">
      <alignment horizontal="center" shrinkToFit="1"/>
      <protection locked="0"/>
    </xf>
    <xf numFmtId="49" fontId="5" fillId="0" borderId="4" xfId="0" applyNumberFormat="1" applyFont="1" applyBorder="1" applyAlignment="1" applyProtection="1">
      <alignment horizontal="center" shrinkToFit="1"/>
      <protection locked="0"/>
    </xf>
    <xf numFmtId="49" fontId="0" fillId="0" borderId="4" xfId="0" applyNumberFormat="1" applyBorder="1" applyAlignment="1" applyProtection="1">
      <alignment horizontal="center" shrinkToFit="1"/>
      <protection locked="0"/>
    </xf>
    <xf numFmtId="0" fontId="5" fillId="0" borderId="0" xfId="0" applyFont="1" applyAlignment="1">
      <alignment horizontal="center"/>
    </xf>
    <xf numFmtId="0" fontId="5" fillId="0" borderId="1" xfId="0" applyFont="1" applyBorder="1" applyAlignment="1">
      <alignment horizontal="right"/>
    </xf>
    <xf numFmtId="0" fontId="5" fillId="0" borderId="4" xfId="0" applyFont="1" applyBorder="1" applyAlignment="1" applyProtection="1">
      <alignment horizontal="center"/>
      <protection locked="0" hidden="1"/>
    </xf>
    <xf numFmtId="0" fontId="0" fillId="0" borderId="4" xfId="0" applyBorder="1" applyAlignment="1" applyProtection="1">
      <alignment horizontal="center"/>
      <protection locked="0" hidden="1"/>
    </xf>
    <xf numFmtId="0" fontId="5" fillId="0" borderId="0" xfId="0" applyFont="1" applyBorder="1" applyAlignment="1" applyProtection="1">
      <alignment horizontal="left" vertical="top" wrapText="1"/>
      <protection locked="0"/>
    </xf>
    <xf numFmtId="0" fontId="5" fillId="0" borderId="2" xfId="0" applyFont="1" applyBorder="1" applyAlignment="1" applyProtection="1">
      <alignment horizontal="left" vertical="top" wrapText="1"/>
      <protection locked="0"/>
    </xf>
    <xf numFmtId="0" fontId="5" fillId="0" borderId="5" xfId="0" applyFont="1" applyBorder="1" applyAlignment="1" applyProtection="1">
      <alignment horizontal="left" vertical="top" wrapText="1"/>
      <protection locked="0"/>
    </xf>
    <xf numFmtId="0" fontId="5" fillId="0" borderId="9" xfId="0" applyFont="1" applyBorder="1" applyAlignment="1" applyProtection="1">
      <alignment horizontal="left" vertical="top" wrapText="1"/>
      <protection locked="0"/>
    </xf>
    <xf numFmtId="0" fontId="8" fillId="0" borderId="0" xfId="0" applyFont="1" applyBorder="1" applyAlignment="1">
      <alignment horizontal="right"/>
    </xf>
    <xf numFmtId="0" fontId="0" fillId="0" borderId="0" xfId="0" applyAlignment="1">
      <alignment horizontal="right"/>
    </xf>
    <xf numFmtId="0" fontId="6" fillId="0" borderId="4" xfId="0" applyFont="1" applyBorder="1" applyAlignment="1">
      <alignment horizontal="left" vertical="center"/>
    </xf>
    <xf numFmtId="0" fontId="5" fillId="0" borderId="5" xfId="0" applyFont="1" applyBorder="1" applyAlignment="1" applyProtection="1">
      <alignment horizontal="center"/>
      <protection locked="0" hidden="1"/>
    </xf>
    <xf numFmtId="0" fontId="4" fillId="0" borderId="4" xfId="0" applyFont="1" applyBorder="1" applyAlignment="1" applyProtection="1">
      <alignment horizontal="center"/>
      <protection locked="0" hidden="1"/>
    </xf>
    <xf numFmtId="0" fontId="4" fillId="0" borderId="1" xfId="0" applyFont="1" applyBorder="1" applyAlignment="1">
      <alignment horizontal="center"/>
    </xf>
    <xf numFmtId="0" fontId="4" fillId="0" borderId="3" xfId="0" applyFont="1" applyBorder="1" applyAlignment="1">
      <alignment horizontal="center"/>
    </xf>
    <xf numFmtId="0" fontId="4" fillId="0" borderId="0" xfId="0" applyFont="1" applyBorder="1" applyAlignment="1">
      <alignment horizontal="center"/>
    </xf>
    <xf numFmtId="0" fontId="5" fillId="0" borderId="7" xfId="0" applyFont="1" applyBorder="1" applyAlignment="1"/>
    <xf numFmtId="0" fontId="0" fillId="0" borderId="6" xfId="0" applyBorder="1" applyAlignment="1"/>
    <xf numFmtId="0" fontId="0" fillId="0" borderId="8" xfId="0" applyBorder="1" applyAlignment="1"/>
    <xf numFmtId="49" fontId="4" fillId="0" borderId="5" xfId="0" applyNumberFormat="1" applyFont="1" applyBorder="1" applyAlignment="1" applyProtection="1">
      <alignment horizontal="center" shrinkToFit="1"/>
      <protection locked="0"/>
    </xf>
    <xf numFmtId="49" fontId="5" fillId="0" borderId="5" xfId="0" applyNumberFormat="1" applyFont="1" applyBorder="1" applyAlignment="1" applyProtection="1">
      <alignment horizontal="center" shrinkToFit="1"/>
      <protection locked="0"/>
    </xf>
    <xf numFmtId="0" fontId="5" fillId="0" borderId="7" xfId="0" applyFont="1" applyBorder="1" applyAlignment="1">
      <alignment horizontal="left"/>
    </xf>
    <xf numFmtId="0" fontId="5" fillId="0" borderId="6" xfId="0" applyFont="1" applyBorder="1" applyAlignment="1">
      <alignment horizontal="left"/>
    </xf>
    <xf numFmtId="0" fontId="5" fillId="0" borderId="8" xfId="0" applyFont="1" applyBorder="1" applyAlignment="1">
      <alignment horizontal="left"/>
    </xf>
    <xf numFmtId="0" fontId="4" fillId="0" borderId="5" xfId="0" applyFont="1" applyBorder="1" applyAlignment="1" applyProtection="1">
      <alignment horizontal="left" shrinkToFit="1"/>
      <protection locked="0"/>
    </xf>
    <xf numFmtId="0" fontId="0" fillId="0" borderId="5" xfId="0" applyBorder="1" applyAlignment="1" applyProtection="1">
      <alignment horizontal="left" shrinkToFit="1"/>
      <protection locked="0"/>
    </xf>
    <xf numFmtId="0" fontId="0" fillId="0" borderId="9" xfId="0" applyBorder="1" applyAlignment="1" applyProtection="1">
      <alignment horizontal="left" shrinkToFit="1"/>
      <protection locked="0"/>
    </xf>
    <xf numFmtId="0" fontId="0" fillId="0" borderId="1" xfId="0" applyBorder="1"/>
    <xf numFmtId="0" fontId="0" fillId="0" borderId="3" xfId="0" applyBorder="1"/>
    <xf numFmtId="0" fontId="8" fillId="0" borderId="0" xfId="0" applyFont="1" applyBorder="1" applyAlignment="1">
      <alignment horizontal="left"/>
    </xf>
    <xf numFmtId="0" fontId="0" fillId="0" borderId="0" xfId="0"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7" fillId="0" borderId="0" xfId="0" applyFont="1" applyBorder="1" applyAlignment="1">
      <alignment horizontal="left"/>
    </xf>
    <xf numFmtId="0" fontId="5" fillId="0" borderId="0" xfId="0" applyFont="1" applyAlignment="1">
      <alignment horizontal="left"/>
    </xf>
    <xf numFmtId="0" fontId="4" fillId="0" borderId="0" xfId="0" applyFont="1" applyAlignment="1">
      <alignment horizontal="left"/>
    </xf>
    <xf numFmtId="0" fontId="5" fillId="0" borderId="1" xfId="0" applyFont="1" applyBorder="1" applyAlignment="1">
      <alignment horizontal="left"/>
    </xf>
    <xf numFmtId="49" fontId="5" fillId="0" borderId="4" xfId="0" applyNumberFormat="1" applyFont="1" applyBorder="1" applyAlignment="1" applyProtection="1">
      <alignment horizontal="left"/>
      <protection locked="0"/>
    </xf>
    <xf numFmtId="0" fontId="5" fillId="0" borderId="5" xfId="0" applyFont="1" applyBorder="1" applyAlignment="1" applyProtection="1">
      <alignment horizontal="left"/>
      <protection locked="0"/>
    </xf>
    <xf numFmtId="49" fontId="4" fillId="0" borderId="4" xfId="0" applyNumberFormat="1" applyFont="1" applyBorder="1" applyAlignment="1" applyProtection="1">
      <alignment horizontal="left" shrinkToFit="1"/>
      <protection locked="0"/>
    </xf>
    <xf numFmtId="49" fontId="0" fillId="0" borderId="4" xfId="0" applyNumberFormat="1" applyBorder="1" applyProtection="1">
      <protection locked="0"/>
    </xf>
    <xf numFmtId="0" fontId="10" fillId="0" borderId="0" xfId="0" applyFont="1" applyBorder="1" applyAlignment="1">
      <alignment horizontal="left"/>
    </xf>
    <xf numFmtId="0" fontId="4" fillId="0" borderId="5" xfId="0" applyFont="1" applyBorder="1" applyAlignment="1" applyProtection="1">
      <alignment horizontal="center"/>
      <protection hidden="1"/>
    </xf>
    <xf numFmtId="0" fontId="10" fillId="0" borderId="5" xfId="0" applyFont="1" applyBorder="1" applyAlignment="1" applyProtection="1">
      <alignment horizontal="center"/>
      <protection hidden="1"/>
    </xf>
    <xf numFmtId="0" fontId="0" fillId="0" borderId="5" xfId="0" applyBorder="1" applyAlignment="1" applyProtection="1">
      <protection hidden="1"/>
    </xf>
    <xf numFmtId="0" fontId="5" fillId="0" borderId="5" xfId="0" applyFont="1" applyBorder="1" applyAlignment="1" applyProtection="1">
      <alignment horizontal="center"/>
      <protection hidden="1"/>
    </xf>
    <xf numFmtId="0" fontId="12" fillId="0" borderId="5" xfId="0" applyFont="1" applyBorder="1" applyAlignment="1" applyProtection="1">
      <alignment horizontal="left" shrinkToFit="1"/>
      <protection locked="0"/>
    </xf>
    <xf numFmtId="0" fontId="4" fillId="0" borderId="4" xfId="0" applyNumberFormat="1" applyFont="1" applyBorder="1" applyAlignment="1" applyProtection="1">
      <alignment horizontal="center"/>
      <protection locked="0" hidden="1"/>
    </xf>
    <xf numFmtId="0" fontId="4" fillId="0" borderId="0" xfId="0" applyFont="1" applyBorder="1" applyAlignment="1">
      <alignment horizontal="left" wrapText="1"/>
    </xf>
    <xf numFmtId="0" fontId="0" fillId="0" borderId="0" xfId="0" applyAlignment="1">
      <alignment horizontal="left" wrapText="1"/>
    </xf>
    <xf numFmtId="0" fontId="6" fillId="0" borderId="5" xfId="0" applyFont="1" applyBorder="1" applyAlignment="1">
      <alignment horizontal="center"/>
    </xf>
    <xf numFmtId="0" fontId="6" fillId="0" borderId="7" xfId="0" applyFont="1" applyBorder="1" applyAlignment="1">
      <alignment horizontal="center" vertical="center"/>
    </xf>
    <xf numFmtId="0" fontId="6" fillId="0" borderId="6" xfId="0" applyFont="1" applyBorder="1" applyAlignment="1">
      <alignment horizontal="center" vertical="center"/>
    </xf>
    <xf numFmtId="0" fontId="0" fillId="0" borderId="0" xfId="0" applyBorder="1" applyAlignment="1">
      <alignment horizontal="center"/>
    </xf>
    <xf numFmtId="0" fontId="0" fillId="0" borderId="2" xfId="0" applyBorder="1" applyAlignment="1">
      <alignment horizontal="center"/>
    </xf>
    <xf numFmtId="0" fontId="0" fillId="0" borderId="0" xfId="0" applyBorder="1" applyAlignment="1">
      <alignment horizontal="center" wrapText="1"/>
    </xf>
    <xf numFmtId="0" fontId="0" fillId="0" borderId="2" xfId="0" applyBorder="1" applyAlignment="1">
      <alignment horizontal="center" wrapText="1"/>
    </xf>
    <xf numFmtId="0" fontId="5" fillId="0" borderId="4" xfId="0" applyFont="1" applyBorder="1" applyAlignment="1" applyProtection="1">
      <alignment horizontal="center"/>
      <protection hidden="1"/>
    </xf>
    <xf numFmtId="0" fontId="5" fillId="0" borderId="4" xfId="0" applyFont="1" applyBorder="1" applyAlignment="1" applyProtection="1">
      <alignment horizontal="center"/>
      <protection locked="0"/>
    </xf>
    <xf numFmtId="0" fontId="0" fillId="0" borderId="4" xfId="0" applyBorder="1" applyAlignment="1" applyProtection="1">
      <alignment horizontal="center"/>
      <protection hidden="1"/>
    </xf>
    <xf numFmtId="0" fontId="6" fillId="0" borderId="8" xfId="0" applyFont="1" applyBorder="1" applyAlignment="1">
      <alignment vertical="center"/>
    </xf>
    <xf numFmtId="0" fontId="0" fillId="0" borderId="5" xfId="0" applyBorder="1" applyAlignment="1">
      <alignment vertical="center"/>
    </xf>
    <xf numFmtId="0" fontId="0" fillId="0" borderId="9" xfId="0" applyBorder="1" applyAlignment="1">
      <alignment vertical="center"/>
    </xf>
    <xf numFmtId="0" fontId="4" fillId="0" borderId="0" xfId="0" applyFont="1" applyBorder="1" applyAlignment="1">
      <alignment horizontal="left" vertical="top"/>
    </xf>
    <xf numFmtId="0" fontId="4" fillId="0" borderId="2" xfId="0" applyFont="1" applyBorder="1" applyAlignment="1">
      <alignment horizontal="left" vertical="top"/>
    </xf>
    <xf numFmtId="0" fontId="0" fillId="0" borderId="5" xfId="0" applyBorder="1" applyAlignment="1" applyProtection="1">
      <alignment horizontal="center"/>
      <protection hidden="1"/>
    </xf>
    <xf numFmtId="0" fontId="5" fillId="0" borderId="0" xfId="0" applyFont="1" applyBorder="1" applyAlignment="1">
      <alignment horizontal="center"/>
    </xf>
    <xf numFmtId="0" fontId="0" fillId="0" borderId="5" xfId="0" applyBorder="1" applyAlignment="1">
      <alignment horizontal="center"/>
    </xf>
    <xf numFmtId="164" fontId="5" fillId="0" borderId="5" xfId="0" applyNumberFormat="1" applyFont="1" applyBorder="1" applyAlignment="1" applyProtection="1">
      <alignment horizontal="center"/>
      <protection hidden="1"/>
    </xf>
    <xf numFmtId="0" fontId="4" fillId="0" borderId="0" xfId="0" applyFont="1" applyBorder="1" applyAlignment="1">
      <alignment wrapText="1"/>
    </xf>
    <xf numFmtId="0" fontId="0" fillId="0" borderId="0" xfId="0" applyAlignment="1">
      <alignment wrapText="1"/>
    </xf>
    <xf numFmtId="0" fontId="4" fillId="0" borderId="5" xfId="0" applyNumberFormat="1" applyFont="1" applyBorder="1" applyAlignment="1" applyProtection="1">
      <alignment horizontal="center"/>
      <protection locked="0" hidden="1"/>
    </xf>
    <xf numFmtId="0" fontId="5" fillId="0" borderId="1" xfId="0" applyFont="1" applyBorder="1" applyAlignment="1">
      <alignment horizontal="center"/>
    </xf>
    <xf numFmtId="0" fontId="5" fillId="0" borderId="3" xfId="0" applyFont="1" applyBorder="1" applyAlignment="1">
      <alignment horizontal="center"/>
    </xf>
    <xf numFmtId="0" fontId="8" fillId="0" borderId="0" xfId="0" applyFont="1" applyBorder="1" applyAlignment="1">
      <alignment horizontal="left" wrapText="1"/>
    </xf>
    <xf numFmtId="0" fontId="0" fillId="0" borderId="0" xfId="0" applyBorder="1" applyAlignment="1">
      <alignment horizontal="left" wrapText="1"/>
    </xf>
    <xf numFmtId="0" fontId="0" fillId="0" borderId="2" xfId="0" applyBorder="1" applyAlignment="1">
      <alignment horizontal="left" wrapText="1"/>
    </xf>
    <xf numFmtId="0" fontId="4" fillId="0" borderId="2" xfId="0" applyFont="1" applyBorder="1" applyAlignment="1">
      <alignment horizontal="left" wrapText="1"/>
    </xf>
    <xf numFmtId="0" fontId="5" fillId="0" borderId="2" xfId="0" applyFont="1" applyBorder="1" applyAlignment="1">
      <alignment horizontal="center"/>
    </xf>
    <xf numFmtId="0" fontId="8" fillId="0" borderId="0" xfId="0" applyFont="1" applyBorder="1" applyAlignment="1">
      <alignment wrapText="1"/>
    </xf>
    <xf numFmtId="0" fontId="0" fillId="0" borderId="0" xfId="0" applyBorder="1" applyAlignment="1">
      <alignment wrapText="1"/>
    </xf>
    <xf numFmtId="0" fontId="6" fillId="0" borderId="0" xfId="0" applyFont="1" applyBorder="1" applyAlignment="1">
      <alignment horizontal="center" vertical="center"/>
    </xf>
    <xf numFmtId="0" fontId="6" fillId="0" borderId="2" xfId="0" applyFont="1" applyBorder="1" applyAlignment="1">
      <alignment horizontal="center" vertical="center"/>
    </xf>
    <xf numFmtId="0" fontId="5" fillId="0" borderId="0" xfId="0" quotePrefix="1" applyFont="1" applyBorder="1" applyAlignment="1">
      <alignment horizontal="left"/>
    </xf>
    <xf numFmtId="0" fontId="5" fillId="0" borderId="2" xfId="0" quotePrefix="1" applyFont="1" applyBorder="1" applyAlignment="1">
      <alignment horizontal="left"/>
    </xf>
    <xf numFmtId="0" fontId="5" fillId="0" borderId="0" xfId="0" applyFont="1" applyBorder="1" applyAlignment="1">
      <alignment horizontal="left"/>
    </xf>
    <xf numFmtId="0" fontId="5" fillId="0" borderId="2" xfId="0" applyFont="1" applyBorder="1" applyAlignment="1">
      <alignment horizontal="left"/>
    </xf>
    <xf numFmtId="49" fontId="0" fillId="0" borderId="5" xfId="0" applyNumberFormat="1" applyBorder="1" applyAlignment="1" applyProtection="1">
      <alignment horizontal="center" shrinkToFit="1"/>
      <protection locked="0"/>
    </xf>
    <xf numFmtId="0" fontId="5" fillId="0" borderId="0" xfId="0" quotePrefix="1" applyFont="1" applyBorder="1" applyAlignment="1">
      <alignment horizontal="center"/>
    </xf>
    <xf numFmtId="0" fontId="4" fillId="0" borderId="1" xfId="0" applyFont="1" applyBorder="1" applyAlignment="1">
      <alignment horizontal="center" wrapText="1"/>
    </xf>
    <xf numFmtId="0" fontId="0" fillId="0" borderId="1" xfId="0" applyBorder="1" applyAlignment="1">
      <alignment horizontal="center" wrapText="1"/>
    </xf>
    <xf numFmtId="0" fontId="4" fillId="0" borderId="4" xfId="0" applyFont="1" applyBorder="1" applyAlignment="1" applyProtection="1">
      <alignment horizontal="center"/>
      <protection locked="0"/>
    </xf>
    <xf numFmtId="2" fontId="5" fillId="0" borderId="5" xfId="0" applyNumberFormat="1" applyFont="1" applyBorder="1" applyAlignment="1" applyProtection="1">
      <alignment horizontal="center"/>
      <protection hidden="1"/>
    </xf>
    <xf numFmtId="0" fontId="6" fillId="0" borderId="0" xfId="0" applyFont="1" applyBorder="1" applyAlignment="1">
      <alignment horizontal="left"/>
    </xf>
    <xf numFmtId="0" fontId="7" fillId="0" borderId="1" xfId="0" applyFont="1" applyBorder="1" applyAlignment="1">
      <alignment horizontal="left"/>
    </xf>
    <xf numFmtId="0" fontId="6" fillId="0" borderId="8" xfId="0" applyFont="1" applyBorder="1" applyAlignment="1">
      <alignment horizontal="center" vertical="center"/>
    </xf>
    <xf numFmtId="0" fontId="6" fillId="0" borderId="5" xfId="0" applyFont="1" applyBorder="1" applyAlignment="1">
      <alignment horizontal="center" vertical="center"/>
    </xf>
    <xf numFmtId="0" fontId="6" fillId="0" borderId="9" xfId="0" applyFont="1" applyBorder="1" applyAlignment="1">
      <alignment horizontal="center" vertical="center"/>
    </xf>
    <xf numFmtId="0" fontId="11" fillId="0" borderId="0" xfId="0" applyFont="1" applyBorder="1" applyAlignment="1">
      <alignment horizontal="left" wrapText="1"/>
    </xf>
    <xf numFmtId="0" fontId="0" fillId="0" borderId="5" xfId="0" applyBorder="1" applyAlignment="1">
      <alignment horizontal="left" wrapText="1"/>
    </xf>
    <xf numFmtId="0" fontId="0" fillId="0" borderId="9" xfId="0" applyBorder="1" applyAlignment="1">
      <alignment horizontal="left" wrapText="1"/>
    </xf>
    <xf numFmtId="0" fontId="4" fillId="0" borderId="7" xfId="0" applyFont="1" applyBorder="1" applyAlignment="1">
      <alignment horizontal="center"/>
    </xf>
    <xf numFmtId="0" fontId="4" fillId="0" borderId="6" xfId="0" applyFont="1" applyBorder="1" applyAlignment="1">
      <alignment horizontal="center"/>
    </xf>
    <xf numFmtId="0" fontId="11" fillId="0" borderId="5" xfId="0" applyFont="1" applyBorder="1" applyAlignment="1">
      <alignment horizontal="left"/>
    </xf>
    <xf numFmtId="0" fontId="11" fillId="0" borderId="9" xfId="0" applyFont="1" applyBorder="1" applyAlignment="1">
      <alignment horizontal="left"/>
    </xf>
    <xf numFmtId="0" fontId="0" fillId="0" borderId="0" xfId="0" applyAlignment="1">
      <alignment horizontal="left"/>
    </xf>
    <xf numFmtId="49" fontId="4" fillId="0" borderId="5" xfId="0" applyNumberFormat="1" applyFont="1" applyBorder="1" applyAlignment="1" applyProtection="1">
      <alignment horizontal="center"/>
      <protection locked="0"/>
    </xf>
    <xf numFmtId="1" fontId="4" fillId="0" borderId="5" xfId="0" applyNumberFormat="1" applyFont="1" applyBorder="1" applyAlignment="1" applyProtection="1">
      <alignment horizontal="center"/>
      <protection locked="0"/>
    </xf>
    <xf numFmtId="49" fontId="4" fillId="0" borderId="4" xfId="0" applyNumberFormat="1" applyFont="1" applyBorder="1" applyAlignment="1" applyProtection="1">
      <alignment horizontal="center"/>
      <protection locked="0"/>
    </xf>
    <xf numFmtId="0" fontId="4" fillId="0" borderId="5" xfId="0" quotePrefix="1" applyFont="1" applyBorder="1" applyAlignment="1" applyProtection="1">
      <alignment horizontal="center"/>
      <protection locked="0" hidden="1"/>
    </xf>
    <xf numFmtId="49" fontId="4" fillId="0" borderId="0" xfId="0" applyNumberFormat="1" applyFont="1" applyBorder="1" applyAlignment="1" applyProtection="1">
      <alignment horizontal="center" shrinkToFit="1"/>
      <protection locked="0"/>
    </xf>
    <xf numFmtId="49" fontId="4" fillId="0" borderId="4" xfId="0" applyNumberFormat="1" applyFont="1" applyBorder="1" applyAlignment="1" applyProtection="1">
      <alignment horizontal="center" shrinkToFit="1"/>
      <protection locked="0" hidden="1"/>
    </xf>
    <xf numFmtId="0" fontId="4" fillId="0" borderId="0" xfId="0" applyFont="1" applyBorder="1" applyAlignment="1" applyProtection="1">
      <alignment horizontal="center" shrinkToFit="1"/>
    </xf>
    <xf numFmtId="0" fontId="4" fillId="0" borderId="2" xfId="0" applyFont="1" applyBorder="1" applyAlignment="1" applyProtection="1">
      <alignment horizontal="center" shrinkToFit="1"/>
    </xf>
    <xf numFmtId="0" fontId="4" fillId="0" borderId="4" xfId="0" applyFont="1" applyBorder="1" applyAlignment="1" applyProtection="1">
      <alignment horizontal="center" shrinkToFit="1"/>
      <protection locked="0"/>
    </xf>
  </cellXfs>
  <cellStyles count="94">
    <cellStyle name="20% - Accent1" xfId="1" builtinId="30" customBuiltin="1"/>
    <cellStyle name="20% - Accent1 2" xfId="48"/>
    <cellStyle name="20% - Accent2" xfId="2" builtinId="34" customBuiltin="1"/>
    <cellStyle name="20% - Accent2 2" xfId="50"/>
    <cellStyle name="20% - Accent3" xfId="3" builtinId="38" customBuiltin="1"/>
    <cellStyle name="20% - Accent3 2" xfId="51"/>
    <cellStyle name="20% - Accent4" xfId="4" builtinId="42" customBuiltin="1"/>
    <cellStyle name="20% - Accent4 2" xfId="52"/>
    <cellStyle name="20% - Accent5" xfId="5" builtinId="46" customBuiltin="1"/>
    <cellStyle name="20% - Accent5 2" xfId="53"/>
    <cellStyle name="20% - Accent6" xfId="6" builtinId="50" customBuiltin="1"/>
    <cellStyle name="20% - Accent6 2" xfId="54"/>
    <cellStyle name="40% - Accent1" xfId="7" builtinId="31" customBuiltin="1"/>
    <cellStyle name="40% - Accent1 2" xfId="55"/>
    <cellStyle name="40% - Accent2" xfId="8" builtinId="35" customBuiltin="1"/>
    <cellStyle name="40% - Accent2 2" xfId="56"/>
    <cellStyle name="40% - Accent3" xfId="9" builtinId="39" customBuiltin="1"/>
    <cellStyle name="40% - Accent3 2" xfId="57"/>
    <cellStyle name="40% - Accent4" xfId="10" builtinId="43" customBuiltin="1"/>
    <cellStyle name="40% - Accent4 2" xfId="58"/>
    <cellStyle name="40% - Accent5" xfId="11" builtinId="47" customBuiltin="1"/>
    <cellStyle name="40% - Accent5 2" xfId="59"/>
    <cellStyle name="40% - Accent6" xfId="12" builtinId="51" customBuiltin="1"/>
    <cellStyle name="40% - Accent6 2" xfId="60"/>
    <cellStyle name="60% - Accent1" xfId="13" builtinId="32" customBuiltin="1"/>
    <cellStyle name="60% - Accent1 2" xfId="61"/>
    <cellStyle name="60% - Accent2" xfId="14" builtinId="36" customBuiltin="1"/>
    <cellStyle name="60% - Accent2 2" xfId="62"/>
    <cellStyle name="60% - Accent3" xfId="15" builtinId="40" customBuiltin="1"/>
    <cellStyle name="60% - Accent3 2" xfId="63"/>
    <cellStyle name="60% - Accent4" xfId="16" builtinId="44" customBuiltin="1"/>
    <cellStyle name="60% - Accent4 2" xfId="64"/>
    <cellStyle name="60% - Accent5" xfId="17" builtinId="48" customBuiltin="1"/>
    <cellStyle name="60% - Accent5 2" xfId="65"/>
    <cellStyle name="60% - Accent6" xfId="18" builtinId="52" customBuiltin="1"/>
    <cellStyle name="60% - Accent6 2" xfId="66"/>
    <cellStyle name="Accent1" xfId="19" builtinId="29" customBuiltin="1"/>
    <cellStyle name="Accent1 2" xfId="67"/>
    <cellStyle name="Accent2" xfId="20" builtinId="33" customBuiltin="1"/>
    <cellStyle name="Accent2 2" xfId="68"/>
    <cellStyle name="Accent3" xfId="21" builtinId="37" customBuiltin="1"/>
    <cellStyle name="Accent3 2" xfId="69"/>
    <cellStyle name="Accent4" xfId="22" builtinId="41" customBuiltin="1"/>
    <cellStyle name="Accent4 2" xfId="70"/>
    <cellStyle name="Accent5" xfId="23" builtinId="45" customBuiltin="1"/>
    <cellStyle name="Accent5 2" xfId="71"/>
    <cellStyle name="Accent6" xfId="24" builtinId="49" customBuiltin="1"/>
    <cellStyle name="Accent6 2" xfId="72"/>
    <cellStyle name="Bad" xfId="25" builtinId="27" customBuiltin="1"/>
    <cellStyle name="Bad 2" xfId="73"/>
    <cellStyle name="Calculation" xfId="26" builtinId="22" customBuiltin="1"/>
    <cellStyle name="Calculation 2" xfId="74"/>
    <cellStyle name="Check Cell" xfId="27" builtinId="23" customBuiltin="1"/>
    <cellStyle name="Check Cell 2" xfId="75"/>
    <cellStyle name="Explanatory Text" xfId="28" builtinId="53" customBuiltin="1"/>
    <cellStyle name="Explanatory Text 2" xfId="76"/>
    <cellStyle name="Good" xfId="29" builtinId="26" customBuiltin="1"/>
    <cellStyle name="Good 2" xfId="77"/>
    <cellStyle name="Heading 1" xfId="30" builtinId="16" customBuiltin="1"/>
    <cellStyle name="Heading 1 2" xfId="78"/>
    <cellStyle name="Heading 2" xfId="31" builtinId="17" customBuiltin="1"/>
    <cellStyle name="Heading 2 2" xfId="79"/>
    <cellStyle name="Heading 3" xfId="32" builtinId="18" customBuiltin="1"/>
    <cellStyle name="Heading 3 2" xfId="80"/>
    <cellStyle name="Heading 4" xfId="33" builtinId="19" customBuiltin="1"/>
    <cellStyle name="Heading 4 2" xfId="81"/>
    <cellStyle name="Input" xfId="34" builtinId="20" customBuiltin="1"/>
    <cellStyle name="Input 2" xfId="82"/>
    <cellStyle name="Linked Cell" xfId="35" builtinId="24" customBuiltin="1"/>
    <cellStyle name="Linked Cell 2" xfId="83"/>
    <cellStyle name="Neutral" xfId="36" builtinId="28" customBuiltin="1"/>
    <cellStyle name="Neutral 2" xfId="84"/>
    <cellStyle name="Normal" xfId="0" builtinId="0"/>
    <cellStyle name="Normal 2" xfId="46"/>
    <cellStyle name="Normal 3" xfId="45"/>
    <cellStyle name="Normal 3 2" xfId="88"/>
    <cellStyle name="Normal 3 3" xfId="92"/>
    <cellStyle name="Normal 4" xfId="37"/>
    <cellStyle name="Normal 5" xfId="47"/>
    <cellStyle name="Normal 5 2" xfId="93"/>
    <cellStyle name="Normal 6" xfId="49"/>
    <cellStyle name="Normal 6 2" xfId="90"/>
    <cellStyle name="Normal 6 3" xfId="91"/>
    <cellStyle name="Normal 7" xfId="89"/>
    <cellStyle name="Note 2" xfId="38"/>
    <cellStyle name="Note 3" xfId="39"/>
    <cellStyle name="Note 4" xfId="40"/>
    <cellStyle name="Output" xfId="41" builtinId="21" customBuiltin="1"/>
    <cellStyle name="Output 2" xfId="85"/>
    <cellStyle name="Title" xfId="42" builtinId="15" customBuiltin="1"/>
    <cellStyle name="Total" xfId="43" builtinId="25" customBuiltin="1"/>
    <cellStyle name="Total 2" xfId="86"/>
    <cellStyle name="Warning Text" xfId="44" builtinId="11" customBuiltin="1"/>
    <cellStyle name="Warning Text 2" xfId="87"/>
  </cellStyles>
  <dxfs count="16">
    <dxf>
      <fill>
        <patternFill>
          <bgColor indexed="13"/>
        </patternFill>
      </fill>
    </dxf>
    <dxf>
      <fill>
        <patternFill>
          <bgColor rgb="FFFFFF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FF00"/>
        </patternFill>
      </fill>
    </dxf>
    <dxf>
      <font>
        <b val="0"/>
        <i val="0"/>
        <strike val="0"/>
      </font>
    </dxf>
    <dxf>
      <font>
        <b val="0"/>
        <i val="0"/>
      </font>
    </dxf>
    <dxf>
      <fill>
        <patternFill>
          <bgColor rgb="FFFFFF00"/>
        </patternFill>
      </fill>
    </dxf>
    <dxf>
      <fill>
        <patternFill>
          <bgColor rgb="FFFFFF00"/>
        </patternFill>
      </fill>
    </dxf>
    <dxf>
      <fill>
        <patternFill>
          <bgColor indexed="13"/>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8BD21D30-EC42-11CE-9E0D-00AA006002F3}" ax:persistence="persistStreamInit" r:id="rId1"/>
</file>

<file path=xl/activeX/activeX11.xml><?xml version="1.0" encoding="utf-8"?>
<ax:ocx xmlns:ax="http://schemas.microsoft.com/office/2006/activeX" xmlns:r="http://schemas.openxmlformats.org/officeDocument/2006/relationships" ax:classid="{8BD21D30-EC42-11CE-9E0D-00AA006002F3}" ax:persistence="persistStreamInit" r:id="rId1"/>
</file>

<file path=xl/activeX/activeX12.xml><?xml version="1.0" encoding="utf-8"?>
<ax:ocx xmlns:ax="http://schemas.microsoft.com/office/2006/activeX" xmlns:r="http://schemas.openxmlformats.org/officeDocument/2006/relationships" ax:classid="{8BD21D30-EC42-11CE-9E0D-00AA006002F3}" ax:persistence="persistStreamInit" r:id="rId1"/>
</file>

<file path=xl/activeX/activeX13.xml><?xml version="1.0" encoding="utf-8"?>
<ax:ocx xmlns:ax="http://schemas.microsoft.com/office/2006/activeX" xmlns:r="http://schemas.openxmlformats.org/officeDocument/2006/relationships" ax:classid="{8BD21D30-EC42-11CE-9E0D-00AA006002F3}" ax:persistence="persistStreamInit" r:id="rId1"/>
</file>

<file path=xl/activeX/activeX14.xml><?xml version="1.0" encoding="utf-8"?>
<ax:ocx xmlns:ax="http://schemas.microsoft.com/office/2006/activeX" xmlns:r="http://schemas.openxmlformats.org/officeDocument/2006/relationships" ax:classid="{8BD21D30-EC42-11CE-9E0D-00AA006002F3}" ax:persistence="persistStreamInit" r:id="rId1"/>
</file>

<file path=xl/activeX/activeX15.xml><?xml version="1.0" encoding="utf-8"?>
<ax:ocx xmlns:ax="http://schemas.microsoft.com/office/2006/activeX" xmlns:r="http://schemas.openxmlformats.org/officeDocument/2006/relationships" ax:classid="{8BD21D30-EC42-11CE-9E0D-00AA006002F3}" ax:persistence="persistStreamInit" r:id="rId1"/>
</file>

<file path=xl/activeX/activeX16.xml><?xml version="1.0" encoding="utf-8"?>
<ax:ocx xmlns:ax="http://schemas.microsoft.com/office/2006/activeX" xmlns:r="http://schemas.openxmlformats.org/officeDocument/2006/relationships" ax:classid="{8BD21D30-EC42-11CE-9E0D-00AA006002F3}" ax:persistence="persistStreamInit" r:id="rId1"/>
</file>

<file path=xl/activeX/activeX17.xml><?xml version="1.0" encoding="utf-8"?>
<ax:ocx xmlns:ax="http://schemas.microsoft.com/office/2006/activeX" xmlns:r="http://schemas.openxmlformats.org/officeDocument/2006/relationships" ax:classid="{8BD21D30-EC42-11CE-9E0D-00AA006002F3}" ax:persistence="persistStreamInit" r:id="rId1"/>
</file>

<file path=xl/activeX/activeX18.xml><?xml version="1.0" encoding="utf-8"?>
<ax:ocx xmlns:ax="http://schemas.microsoft.com/office/2006/activeX" xmlns:r="http://schemas.openxmlformats.org/officeDocument/2006/relationships" ax:classid="{8BD21D30-EC42-11CE-9E0D-00AA006002F3}" ax:persistence="persistStreamInit" r:id="rId1"/>
</file>

<file path=xl/activeX/activeX19.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20.xml><?xml version="1.0" encoding="utf-8"?>
<ax:ocx xmlns:ax="http://schemas.microsoft.com/office/2006/activeX" xmlns:r="http://schemas.openxmlformats.org/officeDocument/2006/relationships" ax:classid="{8BD21D30-EC42-11CE-9E0D-00AA006002F3}" ax:persistence="persistStreamInit" r:id="rId1"/>
</file>

<file path=xl/activeX/activeX21.xml><?xml version="1.0" encoding="utf-8"?>
<ax:ocx xmlns:ax="http://schemas.microsoft.com/office/2006/activeX" xmlns:r="http://schemas.openxmlformats.org/officeDocument/2006/relationships" ax:classid="{8BD21D30-EC42-11CE-9E0D-00AA006002F3}" ax:persistence="persistStreamInit" r:id="rId1"/>
</file>

<file path=xl/activeX/activeX22.xml><?xml version="1.0" encoding="utf-8"?>
<ax:ocx xmlns:ax="http://schemas.microsoft.com/office/2006/activeX" xmlns:r="http://schemas.openxmlformats.org/officeDocument/2006/relationships" ax:classid="{8BD21D30-EC42-11CE-9E0D-00AA006002F3}" ax:persistence="persistStreamInit" r:id="rId1"/>
</file>

<file path=xl/activeX/activeX23.xml><?xml version="1.0" encoding="utf-8"?>
<ax:ocx xmlns:ax="http://schemas.microsoft.com/office/2006/activeX" xmlns:r="http://schemas.openxmlformats.org/officeDocument/2006/relationships" ax:classid="{8BD21D30-EC42-11CE-9E0D-00AA006002F3}" ax:persistence="persistStreamInit" r:id="rId1"/>
</file>

<file path=xl/activeX/activeX24.xml><?xml version="1.0" encoding="utf-8"?>
<ax:ocx xmlns:ax="http://schemas.microsoft.com/office/2006/activeX" xmlns:r="http://schemas.openxmlformats.org/officeDocument/2006/relationships" ax:classid="{8BD21D30-EC42-11CE-9E0D-00AA006002F3}" ax:persistence="persistStreamInit" r:id="rId1"/>
</file>

<file path=xl/activeX/activeX25.xml><?xml version="1.0" encoding="utf-8"?>
<ax:ocx xmlns:ax="http://schemas.microsoft.com/office/2006/activeX" xmlns:r="http://schemas.openxmlformats.org/officeDocument/2006/relationships" ax:classid="{8BD21D30-EC42-11CE-9E0D-00AA006002F3}" ax:persistence="persistStreamInit" r:id="rId1"/>
</file>

<file path=xl/activeX/activeX26.xml><?xml version="1.0" encoding="utf-8"?>
<ax:ocx xmlns:ax="http://schemas.microsoft.com/office/2006/activeX" xmlns:r="http://schemas.openxmlformats.org/officeDocument/2006/relationships" ax:classid="{8BD21D30-EC42-11CE-9E0D-00AA006002F3}" ax:persistence="persistStreamInit" r:id="rId1"/>
</file>

<file path=xl/activeX/activeX27.xml><?xml version="1.0" encoding="utf-8"?>
<ax:ocx xmlns:ax="http://schemas.microsoft.com/office/2006/activeX" xmlns:r="http://schemas.openxmlformats.org/officeDocument/2006/relationships" ax:classid="{8BD21D30-EC42-11CE-9E0D-00AA006002F3}" ax:persistence="persistStreamInit" r:id="rId1"/>
</file>

<file path=xl/activeX/activeX28.xml><?xml version="1.0" encoding="utf-8"?>
<ax:ocx xmlns:ax="http://schemas.microsoft.com/office/2006/activeX" xmlns:r="http://schemas.openxmlformats.org/officeDocument/2006/relationships" ax:classid="{8BD21D30-EC42-11CE-9E0D-00AA006002F3}" ax:persistence="persistStreamInit" r:id="rId1"/>
</file>

<file path=xl/activeX/activeX29.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30.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lre.usace.army.mil/Portals/69/docs/regulatory/JDFORM/Documents%20and%20Settings/Nathan/Local%20Settings/Temporary%20Internet%20Files/OLKD6/Wetland%20Determination%20Data%20Form%20-%20Northcentral%20and%20Northeast%20Region%20v1%200-3with%20formats.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age 1 (Hydrology)"/>
      <sheetName val="Page 2 (Vegetation)"/>
      <sheetName val="Page 3 (Soil)"/>
    </sheetNames>
    <sheetDataSet>
      <sheetData sheetId="0" refreshError="1"/>
      <sheetData sheetId="1" refreshError="1"/>
      <sheetData sheetId="2">
        <row r="4">
          <cell r="CF4" t="str">
            <v>10R</v>
          </cell>
        </row>
        <row r="5">
          <cell r="CF5" t="str">
            <v>2.5YR</v>
          </cell>
        </row>
        <row r="6">
          <cell r="CF6" t="str">
            <v>5YR</v>
          </cell>
        </row>
        <row r="7">
          <cell r="CF7" t="str">
            <v>7.5YR</v>
          </cell>
        </row>
        <row r="8">
          <cell r="CF8" t="str">
            <v>10YR</v>
          </cell>
        </row>
        <row r="9">
          <cell r="CF9" t="str">
            <v>2.5Y</v>
          </cell>
        </row>
        <row r="10">
          <cell r="CF10" t="str">
            <v>5Y</v>
          </cell>
        </row>
        <row r="11">
          <cell r="CF11" t="str">
            <v>N</v>
          </cell>
        </row>
        <row r="12">
          <cell r="CF12" t="str">
            <v>10Y</v>
          </cell>
        </row>
        <row r="13">
          <cell r="CF13" t="str">
            <v>5GY</v>
          </cell>
        </row>
        <row r="14">
          <cell r="CF14" t="str">
            <v>10GY</v>
          </cell>
        </row>
        <row r="15">
          <cell r="CF15" t="str">
            <v>5G</v>
          </cell>
        </row>
        <row r="16">
          <cell r="CF16" t="str">
            <v>10G</v>
          </cell>
        </row>
        <row r="17">
          <cell r="CF17" t="str">
            <v>5BG</v>
          </cell>
        </row>
        <row r="18">
          <cell r="CF18" t="str">
            <v>10BG</v>
          </cell>
        </row>
        <row r="19">
          <cell r="CF19" t="str">
            <v>5B</v>
          </cell>
        </row>
        <row r="20">
          <cell r="CF20" t="str">
            <v>10B</v>
          </cell>
        </row>
        <row r="21">
          <cell r="CF21" t="str">
            <v>5PB</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6.xml"/><Relationship Id="rId13" Type="http://schemas.openxmlformats.org/officeDocument/2006/relationships/control" Target="../activeX/activeX11.xml"/><Relationship Id="rId18" Type="http://schemas.openxmlformats.org/officeDocument/2006/relationships/control" Target="../activeX/activeX16.xml"/><Relationship Id="rId26" Type="http://schemas.openxmlformats.org/officeDocument/2006/relationships/control" Target="../activeX/activeX24.xml"/><Relationship Id="rId3" Type="http://schemas.openxmlformats.org/officeDocument/2006/relationships/control" Target="../activeX/activeX1.xml"/><Relationship Id="rId21" Type="http://schemas.openxmlformats.org/officeDocument/2006/relationships/control" Target="../activeX/activeX19.xml"/><Relationship Id="rId7" Type="http://schemas.openxmlformats.org/officeDocument/2006/relationships/control" Target="../activeX/activeX5.xml"/><Relationship Id="rId12" Type="http://schemas.openxmlformats.org/officeDocument/2006/relationships/control" Target="../activeX/activeX10.xml"/><Relationship Id="rId17" Type="http://schemas.openxmlformats.org/officeDocument/2006/relationships/control" Target="../activeX/activeX15.xml"/><Relationship Id="rId25" Type="http://schemas.openxmlformats.org/officeDocument/2006/relationships/control" Target="../activeX/activeX23.xml"/><Relationship Id="rId33" Type="http://schemas.openxmlformats.org/officeDocument/2006/relationships/comments" Target="../comments2.xml"/><Relationship Id="rId2" Type="http://schemas.openxmlformats.org/officeDocument/2006/relationships/vmlDrawing" Target="../drawings/vmlDrawing2.vml"/><Relationship Id="rId16" Type="http://schemas.openxmlformats.org/officeDocument/2006/relationships/control" Target="../activeX/activeX14.xml"/><Relationship Id="rId20" Type="http://schemas.openxmlformats.org/officeDocument/2006/relationships/control" Target="../activeX/activeX18.xml"/><Relationship Id="rId29" Type="http://schemas.openxmlformats.org/officeDocument/2006/relationships/control" Target="../activeX/activeX27.xml"/><Relationship Id="rId1" Type="http://schemas.openxmlformats.org/officeDocument/2006/relationships/printerSettings" Target="../printerSettings/printerSettings2.bin"/><Relationship Id="rId6" Type="http://schemas.openxmlformats.org/officeDocument/2006/relationships/control" Target="../activeX/activeX4.xml"/><Relationship Id="rId11" Type="http://schemas.openxmlformats.org/officeDocument/2006/relationships/control" Target="../activeX/activeX9.xml"/><Relationship Id="rId24" Type="http://schemas.openxmlformats.org/officeDocument/2006/relationships/control" Target="../activeX/activeX22.xml"/><Relationship Id="rId32" Type="http://schemas.openxmlformats.org/officeDocument/2006/relationships/control" Target="../activeX/activeX30.xml"/><Relationship Id="rId5" Type="http://schemas.openxmlformats.org/officeDocument/2006/relationships/control" Target="../activeX/activeX3.xml"/><Relationship Id="rId15" Type="http://schemas.openxmlformats.org/officeDocument/2006/relationships/control" Target="../activeX/activeX13.xml"/><Relationship Id="rId23" Type="http://schemas.openxmlformats.org/officeDocument/2006/relationships/control" Target="../activeX/activeX21.xml"/><Relationship Id="rId28" Type="http://schemas.openxmlformats.org/officeDocument/2006/relationships/control" Target="../activeX/activeX26.xml"/><Relationship Id="rId10" Type="http://schemas.openxmlformats.org/officeDocument/2006/relationships/control" Target="../activeX/activeX8.xml"/><Relationship Id="rId19" Type="http://schemas.openxmlformats.org/officeDocument/2006/relationships/control" Target="../activeX/activeX17.xml"/><Relationship Id="rId31" Type="http://schemas.openxmlformats.org/officeDocument/2006/relationships/control" Target="../activeX/activeX29.xml"/><Relationship Id="rId4" Type="http://schemas.openxmlformats.org/officeDocument/2006/relationships/control" Target="../activeX/activeX2.xml"/><Relationship Id="rId9" Type="http://schemas.openxmlformats.org/officeDocument/2006/relationships/control" Target="../activeX/activeX7.xml"/><Relationship Id="rId14" Type="http://schemas.openxmlformats.org/officeDocument/2006/relationships/control" Target="../activeX/activeX12.xml"/><Relationship Id="rId22" Type="http://schemas.openxmlformats.org/officeDocument/2006/relationships/control" Target="../activeX/activeX20.xml"/><Relationship Id="rId27" Type="http://schemas.openxmlformats.org/officeDocument/2006/relationships/control" Target="../activeX/activeX25.xml"/><Relationship Id="rId30" Type="http://schemas.openxmlformats.org/officeDocument/2006/relationships/control" Target="../activeX/activeX28.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codeName="Sheet1"/>
  <dimension ref="A1:BU71"/>
  <sheetViews>
    <sheetView tabSelected="1" zoomScaleNormal="100" workbookViewId="0">
      <selection activeCell="G2" sqref="G2:AE2"/>
    </sheetView>
  </sheetViews>
  <sheetFormatPr defaultColWidth="9.140625" defaultRowHeight="11.25"/>
  <cols>
    <col min="1" max="1" width="0.7109375" style="2" customWidth="1"/>
    <col min="2" max="2" width="2.85546875" style="2" customWidth="1"/>
    <col min="3" max="3" width="1.7109375" style="2" customWidth="1"/>
    <col min="4" max="20" width="1.42578125" style="2" customWidth="1"/>
    <col min="21" max="21" width="1.7109375" style="2" customWidth="1"/>
    <col min="22" max="67" width="1.42578125" style="2" customWidth="1"/>
    <col min="68" max="68" width="0.7109375" style="2" customWidth="1"/>
    <col min="69" max="70" width="9.140625" style="42"/>
    <col min="71" max="71" width="9.140625" style="44"/>
    <col min="72" max="72" width="1.42578125" style="33" customWidth="1"/>
    <col min="73" max="73" width="9.140625" style="33"/>
    <col min="74" max="16384" width="9.140625" style="2"/>
  </cols>
  <sheetData>
    <row r="1" spans="1:73" s="3" customFormat="1" ht="22.5" customHeight="1">
      <c r="A1" s="145" t="s">
        <v>20622</v>
      </c>
      <c r="B1" s="145"/>
      <c r="C1" s="145"/>
      <c r="D1" s="145"/>
      <c r="E1" s="145"/>
      <c r="F1" s="145"/>
      <c r="G1" s="145"/>
      <c r="H1" s="145"/>
      <c r="I1" s="145"/>
      <c r="J1" s="145"/>
      <c r="K1" s="145"/>
      <c r="L1" s="145"/>
      <c r="M1" s="145"/>
      <c r="N1" s="145"/>
      <c r="O1" s="145"/>
      <c r="P1" s="145"/>
      <c r="Q1" s="145"/>
      <c r="R1" s="145"/>
      <c r="S1" s="145"/>
      <c r="T1" s="145"/>
      <c r="U1" s="145"/>
      <c r="V1" s="145"/>
      <c r="W1" s="145"/>
      <c r="X1" s="145"/>
      <c r="Y1" s="145"/>
      <c r="Z1" s="145"/>
      <c r="AA1" s="145"/>
      <c r="AB1" s="145"/>
      <c r="AC1" s="145"/>
      <c r="AD1" s="145"/>
      <c r="AE1" s="145"/>
      <c r="AF1" s="145"/>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c r="BG1" s="145"/>
      <c r="BH1" s="145"/>
      <c r="BI1" s="145"/>
      <c r="BJ1" s="145"/>
      <c r="BK1" s="145"/>
      <c r="BL1" s="145"/>
      <c r="BM1" s="145"/>
      <c r="BN1" s="145"/>
      <c r="BO1" s="145"/>
      <c r="BP1" s="145"/>
      <c r="BQ1" s="46"/>
      <c r="BR1" s="47"/>
      <c r="BS1" s="44"/>
      <c r="BT1" s="32"/>
      <c r="BU1" s="32"/>
    </row>
    <row r="2" spans="1:73" ht="15.75" customHeight="1">
      <c r="A2" s="2" t="s">
        <v>0</v>
      </c>
      <c r="F2" s="10"/>
      <c r="G2" s="147"/>
      <c r="H2" s="146"/>
      <c r="I2" s="146"/>
      <c r="J2" s="146"/>
      <c r="K2" s="146"/>
      <c r="L2" s="146"/>
      <c r="M2" s="146"/>
      <c r="N2" s="146"/>
      <c r="O2" s="146"/>
      <c r="P2" s="146"/>
      <c r="Q2" s="146"/>
      <c r="R2" s="146"/>
      <c r="S2" s="146"/>
      <c r="T2" s="146"/>
      <c r="U2" s="146"/>
      <c r="V2" s="146"/>
      <c r="W2" s="146"/>
      <c r="X2" s="146"/>
      <c r="Y2" s="146"/>
      <c r="Z2" s="146"/>
      <c r="AA2" s="146"/>
      <c r="AB2" s="146"/>
      <c r="AC2" s="146"/>
      <c r="AD2" s="146"/>
      <c r="AE2" s="146"/>
      <c r="AF2" s="152" t="s">
        <v>75</v>
      </c>
      <c r="AG2" s="152"/>
      <c r="AH2" s="152"/>
      <c r="AI2" s="152"/>
      <c r="AJ2" s="152"/>
      <c r="AK2" s="152"/>
      <c r="AL2" s="147"/>
      <c r="AM2" s="146"/>
      <c r="AN2" s="146"/>
      <c r="AO2" s="146"/>
      <c r="AP2" s="146"/>
      <c r="AQ2" s="146"/>
      <c r="AR2" s="146"/>
      <c r="AS2" s="146"/>
      <c r="AT2" s="146"/>
      <c r="AU2" s="146"/>
      <c r="AV2" s="146"/>
      <c r="AW2" s="146"/>
      <c r="AX2" s="146"/>
      <c r="AY2" s="146"/>
      <c r="AZ2" s="146"/>
      <c r="BA2" s="146"/>
      <c r="BB2" s="2" t="s">
        <v>1</v>
      </c>
      <c r="BI2" s="10"/>
      <c r="BJ2" s="147"/>
      <c r="BK2" s="147"/>
      <c r="BL2" s="147"/>
      <c r="BM2" s="147"/>
      <c r="BN2" s="147"/>
      <c r="BO2" s="147"/>
      <c r="BP2" s="147"/>
      <c r="BQ2" s="44"/>
      <c r="BR2" s="44"/>
    </row>
    <row r="3" spans="1:73" ht="15.75" customHeight="1">
      <c r="A3" s="2" t="s">
        <v>2</v>
      </c>
      <c r="H3" s="18"/>
      <c r="I3" s="147"/>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2" t="s">
        <v>3</v>
      </c>
      <c r="AY3" s="18"/>
      <c r="AZ3" s="118"/>
      <c r="BA3" s="118"/>
      <c r="BB3" s="118"/>
      <c r="BC3" s="118"/>
      <c r="BD3" s="118"/>
      <c r="BE3" s="2" t="s">
        <v>4</v>
      </c>
      <c r="BM3" s="149"/>
      <c r="BN3" s="150"/>
      <c r="BO3" s="150"/>
      <c r="BP3" s="151"/>
      <c r="BQ3" s="44"/>
      <c r="BR3" s="44"/>
    </row>
    <row r="4" spans="1:73" ht="15.75" customHeight="1">
      <c r="A4" s="2" t="s">
        <v>5</v>
      </c>
      <c r="G4" s="10"/>
      <c r="H4" s="147"/>
      <c r="I4" s="146"/>
      <c r="J4" s="146"/>
      <c r="K4" s="146"/>
      <c r="L4" s="146"/>
      <c r="M4" s="146"/>
      <c r="N4" s="146"/>
      <c r="O4" s="146"/>
      <c r="P4" s="146"/>
      <c r="Q4" s="146"/>
      <c r="R4" s="146"/>
      <c r="S4" s="146"/>
      <c r="T4" s="146"/>
      <c r="U4" s="146"/>
      <c r="V4" s="146"/>
      <c r="W4" s="146"/>
      <c r="X4" s="146"/>
      <c r="Y4" s="146"/>
      <c r="Z4" s="146"/>
      <c r="AA4" s="146"/>
      <c r="AB4" s="146"/>
      <c r="AC4" s="146"/>
      <c r="AD4" s="146"/>
      <c r="AE4" s="146"/>
      <c r="AF4" s="189" t="s">
        <v>6</v>
      </c>
      <c r="AG4" s="189"/>
      <c r="AH4" s="189"/>
      <c r="AI4" s="189"/>
      <c r="AJ4" s="189"/>
      <c r="AK4" s="189"/>
      <c r="AL4" s="189"/>
      <c r="AM4" s="189"/>
      <c r="AN4" s="189"/>
      <c r="AO4" s="189"/>
      <c r="AP4" s="189"/>
      <c r="AQ4" s="189"/>
      <c r="AR4" s="189"/>
      <c r="AS4" s="147"/>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44"/>
      <c r="BR4" s="44"/>
    </row>
    <row r="5" spans="1:73" ht="15.75" customHeight="1">
      <c r="A5" s="187" t="s">
        <v>74</v>
      </c>
      <c r="B5" s="187"/>
      <c r="C5" s="187"/>
      <c r="D5" s="187"/>
      <c r="E5" s="187"/>
      <c r="F5" s="187"/>
      <c r="G5" s="187"/>
      <c r="H5" s="187"/>
      <c r="I5" s="187"/>
      <c r="J5" s="187"/>
      <c r="K5" s="187"/>
      <c r="L5" s="187"/>
      <c r="M5" s="187"/>
      <c r="N5" s="187"/>
      <c r="O5" s="187"/>
      <c r="P5" s="192"/>
      <c r="Q5" s="193"/>
      <c r="R5" s="193"/>
      <c r="S5" s="193"/>
      <c r="T5" s="193"/>
      <c r="U5" s="193"/>
      <c r="V5" s="193"/>
      <c r="W5" s="193"/>
      <c r="X5" s="193"/>
      <c r="Y5" s="193"/>
      <c r="Z5" s="193"/>
      <c r="AA5" s="193"/>
      <c r="AB5" s="193"/>
      <c r="AC5" s="193"/>
      <c r="AD5" s="193"/>
      <c r="AE5" s="187" t="s">
        <v>7</v>
      </c>
      <c r="AF5" s="187"/>
      <c r="AG5" s="187"/>
      <c r="AH5" s="187"/>
      <c r="AI5" s="187"/>
      <c r="AJ5" s="187"/>
      <c r="AK5" s="187"/>
      <c r="AL5" s="187"/>
      <c r="AM5" s="187"/>
      <c r="AN5" s="187"/>
      <c r="AO5" s="187"/>
      <c r="AP5" s="187"/>
      <c r="AQ5" s="187"/>
      <c r="AR5" s="187"/>
      <c r="AS5" s="187"/>
      <c r="AT5" s="187"/>
      <c r="AU5" s="187"/>
      <c r="AV5" s="190"/>
      <c r="AW5" s="190"/>
      <c r="AX5" s="190"/>
      <c r="AY5" s="190"/>
      <c r="AZ5" s="190"/>
      <c r="BA5" s="190"/>
      <c r="BB5" s="190"/>
      <c r="BC5" s="190"/>
      <c r="BD5" s="190"/>
      <c r="BE5" s="190"/>
      <c r="BF5" s="190"/>
      <c r="BG5" s="190"/>
      <c r="BH5" s="124" t="s">
        <v>8</v>
      </c>
      <c r="BI5" s="124"/>
      <c r="BJ5" s="124"/>
      <c r="BK5" s="124"/>
      <c r="BL5" s="124"/>
      <c r="BM5" s="171"/>
      <c r="BN5" s="172"/>
      <c r="BO5" s="172"/>
      <c r="BP5" s="172"/>
      <c r="BQ5" s="44"/>
      <c r="BR5" s="44"/>
    </row>
    <row r="6" spans="1:73" ht="15.75" customHeight="1">
      <c r="A6" s="1" t="s">
        <v>9</v>
      </c>
      <c r="L6" s="10"/>
      <c r="M6" s="191"/>
      <c r="N6" s="191"/>
      <c r="O6" s="191"/>
      <c r="P6" s="191"/>
      <c r="Q6" s="191"/>
      <c r="R6" s="191"/>
      <c r="S6" s="191"/>
      <c r="T6" s="191"/>
      <c r="U6" s="191"/>
      <c r="V6" s="191"/>
      <c r="W6" s="1" t="s">
        <v>10</v>
      </c>
      <c r="Y6" s="147"/>
      <c r="Z6" s="148"/>
      <c r="AA6" s="148"/>
      <c r="AB6" s="148"/>
      <c r="AC6" s="148"/>
      <c r="AD6" s="148"/>
      <c r="AE6" s="148"/>
      <c r="AF6" s="148"/>
      <c r="AG6" s="148"/>
      <c r="AH6" s="148"/>
      <c r="AI6" s="148"/>
      <c r="AJ6" s="148"/>
      <c r="AK6" s="148"/>
      <c r="AL6" s="148"/>
      <c r="AM6" s="148"/>
      <c r="AN6" s="148"/>
      <c r="AO6" s="2" t="s">
        <v>11</v>
      </c>
      <c r="AP6" s="10"/>
      <c r="AQ6" s="10"/>
      <c r="AR6" s="147"/>
      <c r="AS6" s="146"/>
      <c r="AT6" s="146"/>
      <c r="AU6" s="146"/>
      <c r="AV6" s="146"/>
      <c r="AW6" s="146"/>
      <c r="AX6" s="146"/>
      <c r="AY6" s="146"/>
      <c r="AZ6" s="146"/>
      <c r="BA6" s="146"/>
      <c r="BB6" s="146"/>
      <c r="BC6" s="146"/>
      <c r="BD6" s="146"/>
      <c r="BE6" s="146"/>
      <c r="BF6" s="148"/>
      <c r="BG6" s="2" t="s">
        <v>12</v>
      </c>
      <c r="BJ6" s="10"/>
      <c r="BK6" s="147"/>
      <c r="BL6" s="146"/>
      <c r="BM6" s="146"/>
      <c r="BN6" s="146"/>
      <c r="BO6" s="146"/>
      <c r="BP6" s="146"/>
      <c r="BQ6" s="44"/>
      <c r="BR6" s="44"/>
    </row>
    <row r="7" spans="1:73" ht="15.75" customHeight="1">
      <c r="A7" s="1" t="s">
        <v>13</v>
      </c>
      <c r="I7" s="10"/>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 t="s">
        <v>14</v>
      </c>
      <c r="BE7" s="146"/>
      <c r="BF7" s="146"/>
      <c r="BG7" s="146"/>
      <c r="BH7" s="146"/>
      <c r="BI7" s="146"/>
      <c r="BJ7" s="146"/>
      <c r="BK7" s="146"/>
      <c r="BL7" s="146"/>
      <c r="BM7" s="146"/>
      <c r="BN7" s="146"/>
      <c r="BO7" s="146"/>
      <c r="BP7" s="146"/>
      <c r="BQ7" s="44"/>
      <c r="BR7" s="44"/>
    </row>
    <row r="8" spans="1:73" ht="15.75" customHeight="1">
      <c r="A8" s="188" t="s">
        <v>15</v>
      </c>
      <c r="B8" s="188"/>
      <c r="C8" s="188"/>
      <c r="D8" s="188"/>
      <c r="E8" s="188"/>
      <c r="F8" s="188"/>
      <c r="G8" s="188"/>
      <c r="H8" s="188"/>
      <c r="I8" s="188"/>
      <c r="J8" s="188"/>
      <c r="K8" s="188"/>
      <c r="L8" s="188"/>
      <c r="M8" s="188"/>
      <c r="N8" s="188"/>
      <c r="O8" s="188"/>
      <c r="P8" s="188"/>
      <c r="Q8" s="188"/>
      <c r="R8" s="188"/>
      <c r="S8" s="188"/>
      <c r="T8" s="188"/>
      <c r="U8" s="188"/>
      <c r="V8" s="188"/>
      <c r="W8" s="188"/>
      <c r="X8" s="188"/>
      <c r="Y8" s="188"/>
      <c r="Z8" s="188"/>
      <c r="AA8" s="188"/>
      <c r="AB8" s="188"/>
      <c r="AC8" s="188"/>
      <c r="AD8" s="188"/>
      <c r="AE8" s="188"/>
      <c r="AF8" s="188"/>
      <c r="AG8" s="188"/>
      <c r="AH8" s="188"/>
      <c r="AI8" s="188"/>
      <c r="AJ8" s="113" t="s">
        <v>16</v>
      </c>
      <c r="AK8" s="113"/>
      <c r="AL8" s="113"/>
      <c r="AM8" s="118"/>
      <c r="AN8" s="118"/>
      <c r="AO8" s="118"/>
      <c r="AP8" s="113" t="s">
        <v>17</v>
      </c>
      <c r="AQ8" s="113"/>
      <c r="AR8" s="118"/>
      <c r="AS8" s="118"/>
      <c r="AT8" s="118"/>
      <c r="AU8" s="187" t="s">
        <v>18</v>
      </c>
      <c r="AV8" s="187"/>
      <c r="AW8" s="187"/>
      <c r="AX8" s="187"/>
      <c r="AY8" s="187"/>
      <c r="AZ8" s="187"/>
      <c r="BA8" s="187"/>
      <c r="BB8" s="187"/>
      <c r="BC8" s="187"/>
      <c r="BD8" s="187"/>
      <c r="BE8" s="187"/>
      <c r="BF8" s="187"/>
      <c r="BG8" s="187"/>
      <c r="BH8" s="187"/>
      <c r="BI8" s="187"/>
      <c r="BJ8" s="187"/>
      <c r="BK8" s="187"/>
      <c r="BL8" s="187"/>
      <c r="BM8" s="187"/>
      <c r="BN8" s="187"/>
      <c r="BO8" s="187"/>
      <c r="BP8" s="187"/>
      <c r="BR8" s="44"/>
    </row>
    <row r="9" spans="1:73" ht="15.75" customHeight="1">
      <c r="A9" s="1" t="s">
        <v>19</v>
      </c>
      <c r="G9" s="10"/>
      <c r="H9" s="114"/>
      <c r="I9" s="118"/>
      <c r="J9" s="118"/>
      <c r="K9" s="13" t="s">
        <v>20</v>
      </c>
      <c r="L9" s="17"/>
      <c r="N9" s="114"/>
      <c r="O9" s="118"/>
      <c r="P9" s="118"/>
      <c r="Q9" s="8" t="s">
        <v>21</v>
      </c>
      <c r="R9" s="8"/>
      <c r="S9" s="8"/>
      <c r="T9" s="8"/>
      <c r="U9" s="8"/>
      <c r="V9" s="8"/>
      <c r="W9" s="12"/>
      <c r="X9" s="114"/>
      <c r="Y9" s="118"/>
      <c r="Z9" s="115"/>
      <c r="AA9" s="188" t="s">
        <v>22</v>
      </c>
      <c r="AB9" s="188"/>
      <c r="AC9" s="188"/>
      <c r="AD9" s="188"/>
      <c r="AE9" s="188"/>
      <c r="AF9" s="188"/>
      <c r="AG9" s="188"/>
      <c r="AH9" s="188"/>
      <c r="AI9" s="188"/>
      <c r="AJ9" s="188"/>
      <c r="AK9" s="188"/>
      <c r="AL9" s="188"/>
      <c r="AM9" s="188" t="s">
        <v>23</v>
      </c>
      <c r="AN9" s="188"/>
      <c r="AO9" s="188"/>
      <c r="AP9" s="188"/>
      <c r="AQ9" s="188"/>
      <c r="AR9" s="188"/>
      <c r="AS9" s="188"/>
      <c r="AT9" s="188"/>
      <c r="AU9" s="188"/>
      <c r="AV9" s="188"/>
      <c r="AW9" s="188"/>
      <c r="AX9" s="188"/>
      <c r="AY9" s="188"/>
      <c r="AZ9" s="188"/>
      <c r="BA9" s="188"/>
      <c r="BB9" s="188"/>
      <c r="BC9" s="188"/>
      <c r="BD9" s="188"/>
      <c r="BE9" s="188"/>
      <c r="BF9" s="113" t="s">
        <v>16</v>
      </c>
      <c r="BG9" s="113"/>
      <c r="BH9" s="113"/>
      <c r="BI9" s="114"/>
      <c r="BJ9" s="114"/>
      <c r="BK9" s="114"/>
      <c r="BL9" s="113" t="s">
        <v>17</v>
      </c>
      <c r="BM9" s="113"/>
      <c r="BN9" s="118"/>
      <c r="BO9" s="115"/>
      <c r="BP9" s="115"/>
      <c r="BR9" s="44"/>
    </row>
    <row r="10" spans="1:73" ht="15.75" customHeight="1">
      <c r="A10" s="1" t="s">
        <v>19</v>
      </c>
      <c r="H10" s="114"/>
      <c r="I10" s="118"/>
      <c r="J10" s="118"/>
      <c r="K10" s="13" t="s">
        <v>20</v>
      </c>
      <c r="L10" s="17"/>
      <c r="M10" s="10"/>
      <c r="N10" s="114"/>
      <c r="O10" s="118"/>
      <c r="P10" s="118"/>
      <c r="Q10" s="13" t="s">
        <v>21</v>
      </c>
      <c r="R10" s="13"/>
      <c r="X10" s="114"/>
      <c r="Y10" s="118"/>
      <c r="Z10" s="115"/>
      <c r="AA10" s="188" t="s">
        <v>24</v>
      </c>
      <c r="AB10" s="188"/>
      <c r="AC10" s="188"/>
      <c r="AD10" s="188"/>
      <c r="AE10" s="188"/>
      <c r="AF10" s="188"/>
      <c r="AG10" s="188"/>
      <c r="AH10" s="188"/>
      <c r="AI10" s="188"/>
      <c r="AJ10" s="188"/>
      <c r="AK10" s="188"/>
      <c r="AL10" s="188"/>
      <c r="AM10" s="188" t="s">
        <v>25</v>
      </c>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188"/>
      <c r="BL10" s="188"/>
      <c r="BM10" s="188"/>
      <c r="BN10" s="188"/>
      <c r="BO10" s="188"/>
      <c r="BP10" s="188"/>
      <c r="BR10" s="44"/>
    </row>
    <row r="11" spans="1:73" s="3" customFormat="1" ht="24" customHeight="1">
      <c r="A11" s="9" t="s">
        <v>20623</v>
      </c>
      <c r="BQ11" s="48"/>
      <c r="BR11" s="49"/>
      <c r="BS11" s="50"/>
      <c r="BT11" s="32"/>
      <c r="BU11" s="32"/>
    </row>
    <row r="12" spans="1:73" ht="18.75" customHeight="1">
      <c r="A12" s="126"/>
      <c r="B12" s="124" t="s">
        <v>26</v>
      </c>
      <c r="C12" s="124"/>
      <c r="D12" s="124"/>
      <c r="E12" s="124"/>
      <c r="F12" s="124"/>
      <c r="G12" s="124"/>
      <c r="H12" s="124"/>
      <c r="I12" s="124"/>
      <c r="J12" s="124"/>
      <c r="K12" s="124"/>
      <c r="L12" s="124"/>
      <c r="M12" s="124"/>
      <c r="N12" s="124"/>
      <c r="O12" s="124"/>
      <c r="P12" s="124"/>
      <c r="Q12" s="124"/>
      <c r="R12" s="124"/>
      <c r="S12" s="153" t="s">
        <v>16</v>
      </c>
      <c r="T12" s="153"/>
      <c r="U12" s="153"/>
      <c r="V12" s="154" t="str">
        <f>'Page 2 (Vegetation)'!BF41</f>
        <v/>
      </c>
      <c r="W12" s="154"/>
      <c r="X12" s="155"/>
      <c r="Y12" s="5"/>
      <c r="Z12" s="153" t="s">
        <v>17</v>
      </c>
      <c r="AA12" s="153"/>
      <c r="AB12" s="154" t="str">
        <f>'Page 2 (Vegetation)'!BL41</f>
        <v>X</v>
      </c>
      <c r="AC12" s="154"/>
      <c r="AD12" s="155"/>
      <c r="AE12" s="165"/>
      <c r="AF12" s="166"/>
      <c r="AG12" s="168"/>
      <c r="AH12" s="143" t="s">
        <v>29</v>
      </c>
      <c r="AI12" s="179"/>
      <c r="AJ12" s="179"/>
      <c r="AK12" s="179"/>
      <c r="AL12" s="179"/>
      <c r="AM12" s="179"/>
      <c r="AN12" s="179"/>
      <c r="AO12" s="179"/>
      <c r="AP12" s="179"/>
      <c r="AQ12" s="179"/>
      <c r="AR12" s="179"/>
      <c r="AS12" s="179"/>
      <c r="AT12" s="179"/>
      <c r="AU12" s="179"/>
      <c r="AV12" s="179"/>
      <c r="AW12" s="179"/>
      <c r="AX12" s="179"/>
      <c r="AY12" s="179"/>
      <c r="AZ12" s="179"/>
      <c r="BA12" s="179"/>
      <c r="BB12" s="179"/>
      <c r="BC12" s="179"/>
      <c r="BD12" s="179"/>
      <c r="BE12" s="179"/>
      <c r="BF12" s="179"/>
      <c r="BG12" s="179"/>
      <c r="BH12" s="179"/>
      <c r="BI12" s="179"/>
      <c r="BJ12" s="179"/>
      <c r="BK12" s="179"/>
      <c r="BL12" s="179"/>
      <c r="BM12" s="179"/>
      <c r="BN12" s="179"/>
      <c r="BO12" s="179"/>
      <c r="BP12" s="180"/>
    </row>
    <row r="13" spans="1:73" ht="12.75" customHeight="1">
      <c r="A13" s="127"/>
      <c r="B13" s="111" t="s">
        <v>27</v>
      </c>
      <c r="C13" s="111"/>
      <c r="D13" s="111"/>
      <c r="E13" s="111"/>
      <c r="F13" s="111"/>
      <c r="G13" s="111"/>
      <c r="H13" s="111"/>
      <c r="I13" s="111"/>
      <c r="J13" s="111"/>
      <c r="K13" s="111"/>
      <c r="L13" s="111"/>
      <c r="M13" s="111"/>
      <c r="N13" s="111"/>
      <c r="O13" s="111"/>
      <c r="P13" s="111"/>
      <c r="Q13" s="111"/>
      <c r="R13" s="111"/>
      <c r="S13" s="113" t="s">
        <v>16</v>
      </c>
      <c r="T13" s="113"/>
      <c r="U13" s="113"/>
      <c r="V13" s="163" t="str">
        <f>'Page 3 (Soil)'!BG36</f>
        <v/>
      </c>
      <c r="W13" s="163"/>
      <c r="X13" s="119"/>
      <c r="Z13" s="113" t="s">
        <v>17</v>
      </c>
      <c r="AA13" s="113"/>
      <c r="AB13" s="164" t="str">
        <f>'Page 3 (Soil)'!BM36</f>
        <v>X</v>
      </c>
      <c r="AC13" s="164"/>
      <c r="AD13" s="164"/>
      <c r="AE13" s="167"/>
      <c r="AF13" s="123"/>
      <c r="AG13" s="169"/>
      <c r="AH13" s="181" t="s">
        <v>30</v>
      </c>
      <c r="AI13" s="181"/>
      <c r="AJ13" s="181"/>
      <c r="AK13" s="181"/>
      <c r="AL13" s="181"/>
      <c r="AM13" s="181"/>
      <c r="AN13" s="181"/>
      <c r="AO13" s="181"/>
      <c r="AP13" s="181"/>
      <c r="AQ13" s="181"/>
      <c r="AR13" s="181"/>
      <c r="AS13" s="181"/>
      <c r="AT13" s="181"/>
      <c r="AU13" s="181"/>
      <c r="AV13" s="160" t="s">
        <v>16</v>
      </c>
      <c r="AW13" s="161"/>
      <c r="AX13" s="161"/>
      <c r="AY13" s="117" t="str">
        <f>IF(AND(V12="X",V13="X",V14="X"),"X","")</f>
        <v/>
      </c>
      <c r="AZ13" s="117"/>
      <c r="BA13" s="117"/>
      <c r="BB13" s="6"/>
      <c r="BC13" s="160" t="s">
        <v>17</v>
      </c>
      <c r="BD13" s="161"/>
      <c r="BE13" s="117" t="str">
        <f>IF(AY13="","X","")</f>
        <v>X</v>
      </c>
      <c r="BF13" s="117"/>
      <c r="BG13" s="117"/>
      <c r="BH13" s="167"/>
      <c r="BI13" s="167"/>
      <c r="BJ13" s="167"/>
      <c r="BK13" s="167"/>
      <c r="BL13" s="167"/>
      <c r="BM13" s="167"/>
      <c r="BN13" s="167"/>
      <c r="BO13" s="167"/>
      <c r="BP13" s="123"/>
    </row>
    <row r="14" spans="1:73" ht="12.75" customHeight="1">
      <c r="A14" s="127"/>
      <c r="B14" s="111" t="s">
        <v>28</v>
      </c>
      <c r="C14" s="111"/>
      <c r="D14" s="111"/>
      <c r="E14" s="111"/>
      <c r="F14" s="111"/>
      <c r="G14" s="111"/>
      <c r="H14" s="111"/>
      <c r="I14" s="111"/>
      <c r="J14" s="111"/>
      <c r="K14" s="111"/>
      <c r="L14" s="111"/>
      <c r="M14" s="111"/>
      <c r="N14" s="111"/>
      <c r="O14" s="111"/>
      <c r="P14" s="111"/>
      <c r="Q14" s="111"/>
      <c r="R14" s="111"/>
      <c r="S14" s="113" t="s">
        <v>16</v>
      </c>
      <c r="T14" s="113"/>
      <c r="U14" s="113"/>
      <c r="V14" s="163" t="str">
        <f>BG40</f>
        <v/>
      </c>
      <c r="W14" s="163"/>
      <c r="X14" s="119"/>
      <c r="Z14" s="113" t="s">
        <v>17</v>
      </c>
      <c r="AA14" s="113"/>
      <c r="AB14" s="164" t="str">
        <f>BM40</f>
        <v>X</v>
      </c>
      <c r="AC14" s="164"/>
      <c r="AD14" s="164"/>
      <c r="AE14" s="167"/>
      <c r="AF14" s="123"/>
      <c r="AG14" s="169"/>
      <c r="AH14" s="6" t="s">
        <v>31</v>
      </c>
      <c r="AJ14" s="6"/>
      <c r="AK14" s="6"/>
      <c r="AL14" s="6"/>
      <c r="AM14" s="6"/>
      <c r="AN14" s="6"/>
      <c r="AO14" s="6"/>
      <c r="AP14" s="6"/>
      <c r="AQ14" s="6"/>
      <c r="AR14" s="6"/>
      <c r="AS14" s="6"/>
      <c r="AT14" s="6"/>
      <c r="AU14" s="6"/>
      <c r="AV14" s="6"/>
      <c r="AW14" s="176"/>
      <c r="AX14" s="177"/>
      <c r="AY14" s="177"/>
      <c r="AZ14" s="177"/>
      <c r="BA14" s="177"/>
      <c r="BB14" s="177"/>
      <c r="BC14" s="177"/>
      <c r="BD14" s="177"/>
      <c r="BE14" s="177"/>
      <c r="BF14" s="177"/>
      <c r="BG14" s="177"/>
      <c r="BH14" s="177"/>
      <c r="BI14" s="177"/>
      <c r="BJ14" s="177"/>
      <c r="BK14" s="177"/>
      <c r="BL14" s="177"/>
      <c r="BM14" s="177"/>
      <c r="BN14" s="177"/>
      <c r="BO14" s="177"/>
      <c r="BP14" s="178"/>
    </row>
    <row r="15" spans="1:73" ht="2.25" customHeight="1">
      <c r="A15" s="120"/>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2"/>
      <c r="AG15" s="170"/>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2"/>
    </row>
    <row r="16" spans="1:73" ht="12.75" customHeight="1">
      <c r="A16" s="173"/>
      <c r="B16" s="124" t="s">
        <v>32</v>
      </c>
      <c r="C16" s="124"/>
      <c r="D16" s="124"/>
      <c r="E16" s="124"/>
      <c r="F16" s="124"/>
      <c r="G16" s="124"/>
      <c r="H16" s="124"/>
      <c r="I16" s="124"/>
      <c r="J16" s="124"/>
      <c r="K16" s="124"/>
      <c r="L16" s="124"/>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N16" s="124"/>
      <c r="BO16" s="124"/>
      <c r="BP16" s="125"/>
      <c r="BQ16" s="51">
        <f t="shared" ref="BQ16:BQ25" si="0">IF(B26="X",1,0)</f>
        <v>0</v>
      </c>
      <c r="BR16" s="42">
        <f t="shared" ref="BR16:BR26" si="1">IF(AT25="X",1,0)</f>
        <v>0</v>
      </c>
    </row>
    <row r="17" spans="1:73" ht="12.75" customHeight="1">
      <c r="A17" s="174"/>
      <c r="B17" s="136"/>
      <c r="C17" s="182"/>
      <c r="D17" s="182"/>
      <c r="E17" s="182"/>
      <c r="F17" s="182"/>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2"/>
      <c r="BC17" s="182"/>
      <c r="BD17" s="182"/>
      <c r="BE17" s="182"/>
      <c r="BF17" s="182"/>
      <c r="BG17" s="182"/>
      <c r="BH17" s="182"/>
      <c r="BI17" s="182"/>
      <c r="BJ17" s="182"/>
      <c r="BK17" s="182"/>
      <c r="BL17" s="182"/>
      <c r="BM17" s="182"/>
      <c r="BN17" s="182"/>
      <c r="BO17" s="182"/>
      <c r="BP17" s="183"/>
      <c r="BQ17" s="51">
        <f t="shared" si="0"/>
        <v>0</v>
      </c>
      <c r="BR17" s="42">
        <f t="shared" si="1"/>
        <v>0</v>
      </c>
    </row>
    <row r="18" spans="1:73" ht="12.75" customHeight="1">
      <c r="A18" s="174"/>
      <c r="B18" s="182"/>
      <c r="C18" s="182"/>
      <c r="D18" s="182"/>
      <c r="E18" s="182"/>
      <c r="F18" s="182"/>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182"/>
      <c r="BN18" s="182"/>
      <c r="BO18" s="182"/>
      <c r="BP18" s="183"/>
      <c r="BQ18" s="51">
        <f t="shared" si="0"/>
        <v>0</v>
      </c>
      <c r="BR18" s="42">
        <f t="shared" si="1"/>
        <v>0</v>
      </c>
    </row>
    <row r="19" spans="1:73" ht="12.75" customHeight="1">
      <c r="A19" s="174"/>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3"/>
      <c r="BQ19" s="51">
        <f t="shared" si="0"/>
        <v>0</v>
      </c>
      <c r="BR19" s="42">
        <f t="shared" si="1"/>
        <v>0</v>
      </c>
    </row>
    <row r="20" spans="1:73" ht="12.75" customHeight="1">
      <c r="A20" s="174"/>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c r="BO20" s="182"/>
      <c r="BP20" s="183"/>
      <c r="BQ20" s="51">
        <f t="shared" si="0"/>
        <v>0</v>
      </c>
      <c r="BR20" s="42">
        <f t="shared" si="1"/>
        <v>0</v>
      </c>
    </row>
    <row r="21" spans="1:73" ht="12.75" customHeight="1">
      <c r="A21" s="174"/>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c r="BN21" s="182"/>
      <c r="BO21" s="182"/>
      <c r="BP21" s="183"/>
      <c r="BQ21" s="51">
        <f t="shared" si="0"/>
        <v>0</v>
      </c>
      <c r="BR21" s="42">
        <f t="shared" si="1"/>
        <v>0</v>
      </c>
    </row>
    <row r="22" spans="1:73" ht="12.75" customHeight="1">
      <c r="A22" s="175"/>
      <c r="B22" s="184"/>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184"/>
      <c r="AR22" s="184"/>
      <c r="AS22" s="184"/>
      <c r="AT22" s="184"/>
      <c r="AU22" s="184"/>
      <c r="AV22" s="184"/>
      <c r="AW22" s="184"/>
      <c r="AX22" s="184"/>
      <c r="AY22" s="184"/>
      <c r="AZ22" s="184"/>
      <c r="BA22" s="184"/>
      <c r="BB22" s="184"/>
      <c r="BC22" s="184"/>
      <c r="BD22" s="184"/>
      <c r="BE22" s="184"/>
      <c r="BF22" s="184"/>
      <c r="BG22" s="184"/>
      <c r="BH22" s="184"/>
      <c r="BI22" s="184"/>
      <c r="BJ22" s="184"/>
      <c r="BK22" s="184"/>
      <c r="BL22" s="184"/>
      <c r="BM22" s="184"/>
      <c r="BN22" s="184"/>
      <c r="BO22" s="184"/>
      <c r="BP22" s="185"/>
      <c r="BQ22" s="51">
        <f t="shared" si="0"/>
        <v>0</v>
      </c>
      <c r="BR22" s="42">
        <f t="shared" si="1"/>
        <v>0</v>
      </c>
    </row>
    <row r="23" spans="1:73" s="3" customFormat="1" ht="18.75" customHeight="1">
      <c r="A23" s="162" t="s">
        <v>33</v>
      </c>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51">
        <f t="shared" si="0"/>
        <v>0</v>
      </c>
      <c r="BR23" s="42">
        <f t="shared" si="1"/>
        <v>0</v>
      </c>
      <c r="BS23" s="50"/>
      <c r="BT23" s="32"/>
      <c r="BU23" s="32"/>
    </row>
    <row r="24" spans="1:73" ht="13.5" customHeight="1">
      <c r="A24" s="126"/>
      <c r="B24" s="143" t="s">
        <v>34</v>
      </c>
      <c r="C24" s="143"/>
      <c r="D24" s="143"/>
      <c r="E24" s="143"/>
      <c r="F24" s="143"/>
      <c r="G24" s="143"/>
      <c r="H24" s="143"/>
      <c r="I24" s="143"/>
      <c r="J24" s="143"/>
      <c r="K24" s="143"/>
      <c r="L24" s="143"/>
      <c r="M24" s="143"/>
      <c r="N24" s="143"/>
      <c r="O24" s="143"/>
      <c r="P24" s="143"/>
      <c r="Q24" s="143"/>
      <c r="R24" s="143"/>
      <c r="S24" s="143"/>
      <c r="T24" s="143"/>
      <c r="U24" s="143"/>
      <c r="V24" s="143"/>
      <c r="W24" s="143"/>
      <c r="X24" s="143"/>
      <c r="Y24" s="143"/>
      <c r="Z24" s="143"/>
      <c r="AA24" s="143"/>
      <c r="AB24" s="143"/>
      <c r="AC24" s="143"/>
      <c r="AD24" s="143"/>
      <c r="AE24" s="143"/>
      <c r="AF24" s="143"/>
      <c r="AG24" s="143"/>
      <c r="AH24" s="143"/>
      <c r="AI24" s="143"/>
      <c r="AJ24" s="143"/>
      <c r="AK24" s="143"/>
      <c r="AL24" s="143"/>
      <c r="AM24" s="143"/>
      <c r="AN24" s="143"/>
      <c r="AO24" s="143"/>
      <c r="AP24" s="143"/>
      <c r="AQ24" s="143"/>
      <c r="AR24" s="143"/>
      <c r="AS24" s="143"/>
      <c r="AT24" s="7" t="s">
        <v>35</v>
      </c>
      <c r="AV24" s="5"/>
      <c r="AW24" s="11"/>
      <c r="AX24" s="11"/>
      <c r="AY24" s="11"/>
      <c r="AZ24" s="11"/>
      <c r="BA24" s="11"/>
      <c r="BB24" s="11"/>
      <c r="BC24" s="11"/>
      <c r="BD24" s="11"/>
      <c r="BE24" s="11"/>
      <c r="BF24" s="11"/>
      <c r="BG24" s="11"/>
      <c r="BH24" s="11"/>
      <c r="BI24" s="11"/>
      <c r="BJ24" s="11"/>
      <c r="BK24" s="11"/>
      <c r="BL24" s="11"/>
      <c r="BM24" s="11"/>
      <c r="BN24" s="11"/>
      <c r="BO24" s="11"/>
      <c r="BP24" s="15"/>
      <c r="BQ24" s="51">
        <f t="shared" si="0"/>
        <v>0</v>
      </c>
      <c r="BR24" s="42">
        <f t="shared" si="1"/>
        <v>0</v>
      </c>
    </row>
    <row r="25" spans="1:73" ht="12.75" customHeight="1">
      <c r="A25" s="127"/>
      <c r="B25" s="186" t="s">
        <v>76</v>
      </c>
      <c r="C25" s="186"/>
      <c r="D25" s="186"/>
      <c r="E25" s="186"/>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186"/>
      <c r="AD25" s="186"/>
      <c r="AE25" s="186"/>
      <c r="AF25" s="186"/>
      <c r="AG25" s="186"/>
      <c r="AH25" s="186"/>
      <c r="AI25" s="186"/>
      <c r="AJ25" s="186"/>
      <c r="AK25" s="186"/>
      <c r="AL25" s="186"/>
      <c r="AM25" s="186"/>
      <c r="AN25" s="186"/>
      <c r="AO25" s="186"/>
      <c r="AP25" s="186"/>
      <c r="AQ25" s="186"/>
      <c r="AR25" s="186"/>
      <c r="AS25" s="186"/>
      <c r="AT25" s="114"/>
      <c r="AU25" s="114"/>
      <c r="AV25" s="111" t="s">
        <v>36</v>
      </c>
      <c r="AW25" s="111"/>
      <c r="AX25" s="111"/>
      <c r="AY25" s="111"/>
      <c r="AZ25" s="111"/>
      <c r="BA25" s="111"/>
      <c r="BB25" s="111"/>
      <c r="BC25" s="111"/>
      <c r="BD25" s="111"/>
      <c r="BE25" s="111"/>
      <c r="BF25" s="111"/>
      <c r="BG25" s="111"/>
      <c r="BH25" s="111"/>
      <c r="BI25" s="111"/>
      <c r="BJ25" s="111"/>
      <c r="BK25" s="111"/>
      <c r="BL25" s="111"/>
      <c r="BM25" s="111"/>
      <c r="BN25" s="111"/>
      <c r="BO25" s="111"/>
      <c r="BP25" s="112"/>
      <c r="BQ25" s="51">
        <f t="shared" si="0"/>
        <v>0</v>
      </c>
      <c r="BR25" s="42">
        <f t="shared" si="1"/>
        <v>0</v>
      </c>
    </row>
    <row r="26" spans="1:73" ht="12.75" customHeight="1">
      <c r="A26" s="127"/>
      <c r="B26" s="21" t="str">
        <f>IF(ISTEXT(Q38),"X","")</f>
        <v/>
      </c>
      <c r="C26" s="111" t="s">
        <v>37</v>
      </c>
      <c r="D26" s="111"/>
      <c r="E26" s="111"/>
      <c r="F26" s="111"/>
      <c r="G26" s="111"/>
      <c r="H26" s="111"/>
      <c r="I26" s="111"/>
      <c r="J26" s="111"/>
      <c r="K26" s="111"/>
      <c r="L26" s="111"/>
      <c r="M26" s="111"/>
      <c r="N26" s="111"/>
      <c r="O26" s="111"/>
      <c r="P26" s="111"/>
      <c r="Q26" s="111"/>
      <c r="R26" s="111"/>
      <c r="S26" s="111"/>
      <c r="T26" s="111"/>
      <c r="U26" s="111"/>
      <c r="V26" s="111"/>
      <c r="W26" s="114"/>
      <c r="X26" s="114"/>
      <c r="Y26" s="111" t="s">
        <v>57</v>
      </c>
      <c r="Z26" s="111"/>
      <c r="AA26" s="111"/>
      <c r="AB26" s="111"/>
      <c r="AC26" s="111"/>
      <c r="AD26" s="111"/>
      <c r="AE26" s="111"/>
      <c r="AF26" s="111"/>
      <c r="AG26" s="111"/>
      <c r="AH26" s="111"/>
      <c r="AI26" s="111"/>
      <c r="AJ26" s="111"/>
      <c r="AK26" s="111"/>
      <c r="AL26" s="111"/>
      <c r="AM26" s="111"/>
      <c r="AN26" s="111"/>
      <c r="AO26" s="111"/>
      <c r="AP26" s="111"/>
      <c r="AQ26" s="111"/>
      <c r="AR26" s="111"/>
      <c r="AS26" s="111"/>
      <c r="AT26" s="114"/>
      <c r="AU26" s="114"/>
      <c r="AV26" s="111" t="s">
        <v>61</v>
      </c>
      <c r="AW26" s="111"/>
      <c r="AX26" s="111"/>
      <c r="AY26" s="111"/>
      <c r="AZ26" s="111"/>
      <c r="BA26" s="111"/>
      <c r="BB26" s="111"/>
      <c r="BC26" s="111"/>
      <c r="BD26" s="111"/>
      <c r="BE26" s="111"/>
      <c r="BF26" s="111"/>
      <c r="BG26" s="111"/>
      <c r="BH26" s="111"/>
      <c r="BI26" s="111"/>
      <c r="BJ26" s="111"/>
      <c r="BK26" s="111"/>
      <c r="BL26" s="111"/>
      <c r="BM26" s="111"/>
      <c r="BN26" s="111"/>
      <c r="BO26" s="111"/>
      <c r="BP26" s="112"/>
      <c r="BQ26" s="42">
        <f t="shared" ref="BQ26:BQ34" si="2">IF(W26="X",1,0)</f>
        <v>0</v>
      </c>
      <c r="BR26" s="42">
        <f t="shared" si="1"/>
        <v>0</v>
      </c>
    </row>
    <row r="27" spans="1:73" ht="12.75" customHeight="1">
      <c r="A27" s="127"/>
      <c r="B27" s="20" t="str">
        <f>IF(AND(ISTEXT(Q39),AG39&lt;=12,ISNUMBER(AG39)),"X","")</f>
        <v/>
      </c>
      <c r="C27" s="111" t="s">
        <v>38</v>
      </c>
      <c r="D27" s="111"/>
      <c r="E27" s="111"/>
      <c r="F27" s="111"/>
      <c r="G27" s="111"/>
      <c r="H27" s="111"/>
      <c r="I27" s="111"/>
      <c r="J27" s="111"/>
      <c r="K27" s="111"/>
      <c r="L27" s="111"/>
      <c r="M27" s="111"/>
      <c r="N27" s="111"/>
      <c r="O27" s="111"/>
      <c r="P27" s="111"/>
      <c r="Q27" s="111"/>
      <c r="R27" s="111"/>
      <c r="S27" s="111"/>
      <c r="T27" s="111"/>
      <c r="U27" s="111"/>
      <c r="V27" s="111"/>
      <c r="W27" s="114"/>
      <c r="X27" s="114"/>
      <c r="Y27" s="111" t="s">
        <v>58</v>
      </c>
      <c r="Z27" s="111"/>
      <c r="AA27" s="111"/>
      <c r="AB27" s="111"/>
      <c r="AC27" s="111"/>
      <c r="AD27" s="111"/>
      <c r="AE27" s="111"/>
      <c r="AF27" s="111"/>
      <c r="AG27" s="111"/>
      <c r="AH27" s="111"/>
      <c r="AI27" s="111"/>
      <c r="AJ27" s="111"/>
      <c r="AK27" s="111"/>
      <c r="AL27" s="111"/>
      <c r="AM27" s="111"/>
      <c r="AN27" s="111"/>
      <c r="AO27" s="111"/>
      <c r="AP27" s="111"/>
      <c r="AQ27" s="111"/>
      <c r="AR27" s="111"/>
      <c r="AS27" s="111"/>
      <c r="AT27" s="114"/>
      <c r="AU27" s="114"/>
      <c r="AV27" s="111" t="s">
        <v>62</v>
      </c>
      <c r="AW27" s="111"/>
      <c r="AX27" s="111"/>
      <c r="AY27" s="111"/>
      <c r="AZ27" s="111"/>
      <c r="BA27" s="111"/>
      <c r="BB27" s="111"/>
      <c r="BC27" s="111"/>
      <c r="BD27" s="111"/>
      <c r="BE27" s="111"/>
      <c r="BF27" s="111"/>
      <c r="BG27" s="111"/>
      <c r="BH27" s="111"/>
      <c r="BI27" s="111"/>
      <c r="BJ27" s="111"/>
      <c r="BK27" s="111"/>
      <c r="BL27" s="111"/>
      <c r="BM27" s="111"/>
      <c r="BN27" s="111"/>
      <c r="BO27" s="111"/>
      <c r="BP27" s="112"/>
      <c r="BQ27" s="42">
        <f t="shared" si="2"/>
        <v>0</v>
      </c>
    </row>
    <row r="28" spans="1:73" ht="12.75" customHeight="1">
      <c r="A28" s="127"/>
      <c r="B28" s="20" t="str">
        <f>IFERROR(IF(AND(ISTEXT(Q40),AG40&lt;=12,ISNUMBER(AG40),OR(AND(ISTEXT(Q39),AG39&gt;AG40),AND(ISNUMBER('Page 3 (Soil)'!K36),'Page 3 (Soil)'!K36&lt;=12))),"X",""),"")</f>
        <v/>
      </c>
      <c r="C28" s="111" t="s">
        <v>39</v>
      </c>
      <c r="D28" s="111"/>
      <c r="E28" s="111"/>
      <c r="F28" s="111"/>
      <c r="G28" s="111"/>
      <c r="H28" s="111"/>
      <c r="I28" s="111"/>
      <c r="J28" s="111"/>
      <c r="K28" s="111"/>
      <c r="L28" s="111"/>
      <c r="M28" s="111"/>
      <c r="N28" s="111"/>
      <c r="O28" s="111"/>
      <c r="P28" s="111"/>
      <c r="Q28" s="111"/>
      <c r="R28" s="111"/>
      <c r="S28" s="111"/>
      <c r="T28" s="111"/>
      <c r="U28" s="111"/>
      <c r="V28" s="111"/>
      <c r="W28" s="114"/>
      <c r="X28" s="114"/>
      <c r="Y28" s="111" t="s">
        <v>59</v>
      </c>
      <c r="Z28" s="111"/>
      <c r="AA28" s="111"/>
      <c r="AB28" s="111"/>
      <c r="AC28" s="111"/>
      <c r="AD28" s="111"/>
      <c r="AE28" s="111"/>
      <c r="AF28" s="111"/>
      <c r="AG28" s="111"/>
      <c r="AH28" s="111"/>
      <c r="AI28" s="111"/>
      <c r="AJ28" s="111"/>
      <c r="AK28" s="111"/>
      <c r="AL28" s="111"/>
      <c r="AM28" s="111"/>
      <c r="AN28" s="111"/>
      <c r="AO28" s="111"/>
      <c r="AP28" s="111"/>
      <c r="AQ28" s="111"/>
      <c r="AR28" s="111"/>
      <c r="AS28" s="111"/>
      <c r="AT28" s="114"/>
      <c r="AU28" s="114"/>
      <c r="AV28" s="111" t="s">
        <v>63</v>
      </c>
      <c r="AW28" s="111"/>
      <c r="AX28" s="111"/>
      <c r="AY28" s="111"/>
      <c r="AZ28" s="111"/>
      <c r="BA28" s="111"/>
      <c r="BB28" s="111"/>
      <c r="BC28" s="111"/>
      <c r="BD28" s="111"/>
      <c r="BE28" s="111"/>
      <c r="BF28" s="111"/>
      <c r="BG28" s="111"/>
      <c r="BH28" s="111"/>
      <c r="BI28" s="111"/>
      <c r="BJ28" s="111"/>
      <c r="BK28" s="111"/>
      <c r="BL28" s="111"/>
      <c r="BM28" s="111"/>
      <c r="BN28" s="111"/>
      <c r="BO28" s="111"/>
      <c r="BP28" s="112"/>
      <c r="BQ28" s="42">
        <f t="shared" si="2"/>
        <v>0</v>
      </c>
      <c r="BS28" s="51"/>
    </row>
    <row r="29" spans="1:73" ht="12.75" customHeight="1">
      <c r="A29" s="127"/>
      <c r="B29" s="19"/>
      <c r="C29" s="111" t="s">
        <v>40</v>
      </c>
      <c r="D29" s="111"/>
      <c r="E29" s="111"/>
      <c r="F29" s="111"/>
      <c r="G29" s="111"/>
      <c r="H29" s="111"/>
      <c r="I29" s="111"/>
      <c r="J29" s="111"/>
      <c r="K29" s="111"/>
      <c r="L29" s="111"/>
      <c r="M29" s="111"/>
      <c r="N29" s="111"/>
      <c r="O29" s="111"/>
      <c r="P29" s="111"/>
      <c r="Q29" s="111"/>
      <c r="R29" s="111"/>
      <c r="S29" s="111"/>
      <c r="T29" s="111"/>
      <c r="U29" s="111"/>
      <c r="V29" s="111"/>
      <c r="W29" s="114"/>
      <c r="X29" s="114"/>
      <c r="Y29" s="111" t="s">
        <v>60</v>
      </c>
      <c r="Z29" s="111"/>
      <c r="AA29" s="111"/>
      <c r="AB29" s="111"/>
      <c r="AC29" s="111"/>
      <c r="AD29" s="111"/>
      <c r="AE29" s="111"/>
      <c r="AF29" s="111"/>
      <c r="AG29" s="111"/>
      <c r="AH29" s="111"/>
      <c r="AI29" s="111"/>
      <c r="AJ29" s="111"/>
      <c r="AK29" s="111"/>
      <c r="AL29" s="111"/>
      <c r="AM29" s="111"/>
      <c r="AN29" s="111"/>
      <c r="AO29" s="111"/>
      <c r="AP29" s="111"/>
      <c r="AQ29" s="111"/>
      <c r="AR29" s="111"/>
      <c r="AS29" s="111"/>
      <c r="AT29" s="114"/>
      <c r="AU29" s="114"/>
      <c r="AV29" s="111" t="s">
        <v>64</v>
      </c>
      <c r="AW29" s="111"/>
      <c r="AX29" s="111"/>
      <c r="AY29" s="111"/>
      <c r="AZ29" s="111"/>
      <c r="BA29" s="111"/>
      <c r="BB29" s="111"/>
      <c r="BC29" s="111"/>
      <c r="BD29" s="111"/>
      <c r="BE29" s="111"/>
      <c r="BF29" s="111"/>
      <c r="BG29" s="111"/>
      <c r="BH29" s="111"/>
      <c r="BI29" s="111"/>
      <c r="BJ29" s="111"/>
      <c r="BK29" s="111"/>
      <c r="BL29" s="111"/>
      <c r="BM29" s="111"/>
      <c r="BN29" s="111"/>
      <c r="BO29" s="111"/>
      <c r="BP29" s="112"/>
      <c r="BQ29" s="42">
        <f t="shared" si="2"/>
        <v>0</v>
      </c>
      <c r="BR29" s="51"/>
      <c r="BS29" s="44" t="s">
        <v>256</v>
      </c>
    </row>
    <row r="30" spans="1:73" ht="12.75" customHeight="1">
      <c r="A30" s="127"/>
      <c r="B30" s="19"/>
      <c r="C30" s="111" t="s">
        <v>41</v>
      </c>
      <c r="D30" s="111"/>
      <c r="E30" s="111"/>
      <c r="F30" s="111"/>
      <c r="G30" s="111"/>
      <c r="H30" s="111"/>
      <c r="I30" s="111"/>
      <c r="J30" s="111"/>
      <c r="K30" s="111"/>
      <c r="L30" s="111"/>
      <c r="M30" s="111"/>
      <c r="N30" s="111"/>
      <c r="O30" s="111"/>
      <c r="P30" s="111"/>
      <c r="Q30" s="111"/>
      <c r="R30" s="111"/>
      <c r="S30" s="111"/>
      <c r="T30" s="111"/>
      <c r="U30" s="111"/>
      <c r="V30" s="111"/>
      <c r="W30" s="114"/>
      <c r="X30" s="114"/>
      <c r="Y30" s="111" t="s">
        <v>42</v>
      </c>
      <c r="Z30" s="111"/>
      <c r="AA30" s="111"/>
      <c r="AB30" s="111"/>
      <c r="AC30" s="111"/>
      <c r="AD30" s="111"/>
      <c r="AE30" s="111"/>
      <c r="AF30" s="111"/>
      <c r="AG30" s="111"/>
      <c r="AH30" s="111"/>
      <c r="AI30" s="111"/>
      <c r="AJ30" s="111"/>
      <c r="AK30" s="111"/>
      <c r="AL30" s="111"/>
      <c r="AM30" s="111"/>
      <c r="AN30" s="111"/>
      <c r="AO30" s="111"/>
      <c r="AP30" s="111"/>
      <c r="AQ30" s="111"/>
      <c r="AR30" s="111"/>
      <c r="AS30" s="111"/>
      <c r="AT30" s="114"/>
      <c r="AU30" s="114"/>
      <c r="AV30" s="111" t="s">
        <v>43</v>
      </c>
      <c r="AW30" s="111"/>
      <c r="AX30" s="111"/>
      <c r="AY30" s="111"/>
      <c r="AZ30" s="111"/>
      <c r="BA30" s="111"/>
      <c r="BB30" s="111"/>
      <c r="BC30" s="111"/>
      <c r="BD30" s="111"/>
      <c r="BE30" s="111"/>
      <c r="BF30" s="111"/>
      <c r="BG30" s="111"/>
      <c r="BH30" s="111"/>
      <c r="BI30" s="111"/>
      <c r="BJ30" s="111"/>
      <c r="BK30" s="111"/>
      <c r="BL30" s="111"/>
      <c r="BM30" s="111"/>
      <c r="BN30" s="111"/>
      <c r="BO30" s="111"/>
      <c r="BP30" s="112"/>
      <c r="BQ30" s="42">
        <f t="shared" si="2"/>
        <v>0</v>
      </c>
      <c r="BR30" s="51"/>
      <c r="BS30" s="44" t="str">
        <f>IF('Page 3 (Soil)'!B23="X","X","")</f>
        <v/>
      </c>
    </row>
    <row r="31" spans="1:73" ht="12.75" customHeight="1">
      <c r="A31" s="127"/>
      <c r="B31" s="19"/>
      <c r="C31" s="111" t="s">
        <v>44</v>
      </c>
      <c r="D31" s="111"/>
      <c r="E31" s="111"/>
      <c r="F31" s="111"/>
      <c r="G31" s="111"/>
      <c r="H31" s="111"/>
      <c r="I31" s="111"/>
      <c r="J31" s="111"/>
      <c r="K31" s="111"/>
      <c r="L31" s="111"/>
      <c r="M31" s="111"/>
      <c r="N31" s="111"/>
      <c r="O31" s="111"/>
      <c r="P31" s="111"/>
      <c r="Q31" s="111"/>
      <c r="R31" s="111"/>
      <c r="S31" s="111"/>
      <c r="T31" s="111"/>
      <c r="U31" s="111"/>
      <c r="V31" s="111"/>
      <c r="W31" s="114"/>
      <c r="X31" s="114"/>
      <c r="Y31" s="111" t="s">
        <v>45</v>
      </c>
      <c r="Z31" s="111"/>
      <c r="AA31" s="111"/>
      <c r="AB31" s="111"/>
      <c r="AC31" s="111"/>
      <c r="AD31" s="111"/>
      <c r="AE31" s="111"/>
      <c r="AF31" s="111"/>
      <c r="AG31" s="111"/>
      <c r="AH31" s="111"/>
      <c r="AI31" s="111"/>
      <c r="AJ31" s="111"/>
      <c r="AK31" s="111"/>
      <c r="AL31" s="111"/>
      <c r="AM31" s="111"/>
      <c r="AN31" s="111"/>
      <c r="AO31" s="111"/>
      <c r="AP31" s="111"/>
      <c r="AQ31" s="111"/>
      <c r="AR31" s="111"/>
      <c r="AS31" s="111"/>
      <c r="AT31" s="114"/>
      <c r="AU31" s="114"/>
      <c r="AV31" s="111" t="s">
        <v>46</v>
      </c>
      <c r="AW31" s="111"/>
      <c r="AX31" s="111"/>
      <c r="AY31" s="111"/>
      <c r="AZ31" s="111"/>
      <c r="BA31" s="111"/>
      <c r="BB31" s="111"/>
      <c r="BC31" s="111"/>
      <c r="BD31" s="111"/>
      <c r="BE31" s="111"/>
      <c r="BF31" s="111"/>
      <c r="BG31" s="111"/>
      <c r="BH31" s="111"/>
      <c r="BI31" s="111"/>
      <c r="BJ31" s="111"/>
      <c r="BK31" s="111"/>
      <c r="BL31" s="111"/>
      <c r="BM31" s="111"/>
      <c r="BN31" s="111"/>
      <c r="BO31" s="111"/>
      <c r="BP31" s="112"/>
      <c r="BQ31" s="42">
        <f t="shared" si="2"/>
        <v>0</v>
      </c>
      <c r="BR31" s="51"/>
    </row>
    <row r="32" spans="1:73" ht="12.75" customHeight="1">
      <c r="A32" s="127"/>
      <c r="B32" s="19"/>
      <c r="C32" s="111" t="s">
        <v>47</v>
      </c>
      <c r="D32" s="111"/>
      <c r="E32" s="111"/>
      <c r="F32" s="111"/>
      <c r="G32" s="111"/>
      <c r="H32" s="111"/>
      <c r="I32" s="111"/>
      <c r="J32" s="111"/>
      <c r="K32" s="111"/>
      <c r="L32" s="111"/>
      <c r="M32" s="111"/>
      <c r="N32" s="111"/>
      <c r="O32" s="111"/>
      <c r="P32" s="111"/>
      <c r="Q32" s="111"/>
      <c r="R32" s="111"/>
      <c r="S32" s="111"/>
      <c r="T32" s="111"/>
      <c r="U32" s="111"/>
      <c r="V32" s="111"/>
      <c r="W32" s="114"/>
      <c r="X32" s="114"/>
      <c r="Y32" s="111" t="s">
        <v>48</v>
      </c>
      <c r="Z32" s="111"/>
      <c r="AA32" s="111"/>
      <c r="AB32" s="111"/>
      <c r="AC32" s="111"/>
      <c r="AD32" s="111"/>
      <c r="AE32" s="111"/>
      <c r="AF32" s="111"/>
      <c r="AG32" s="111"/>
      <c r="AH32" s="111"/>
      <c r="AI32" s="111"/>
      <c r="AJ32" s="111"/>
      <c r="AK32" s="111"/>
      <c r="AL32" s="111"/>
      <c r="AM32" s="111"/>
      <c r="AN32" s="111"/>
      <c r="AO32" s="111"/>
      <c r="AP32" s="111"/>
      <c r="AQ32" s="111"/>
      <c r="AR32" s="111"/>
      <c r="AS32" s="111"/>
      <c r="AT32" s="114"/>
      <c r="AU32" s="114"/>
      <c r="AV32" s="111" t="s">
        <v>49</v>
      </c>
      <c r="AW32" s="111"/>
      <c r="AX32" s="111"/>
      <c r="AY32" s="111"/>
      <c r="AZ32" s="111"/>
      <c r="BA32" s="111"/>
      <c r="BB32" s="111"/>
      <c r="BC32" s="111"/>
      <c r="BD32" s="111"/>
      <c r="BE32" s="111"/>
      <c r="BF32" s="111"/>
      <c r="BG32" s="111"/>
      <c r="BH32" s="111"/>
      <c r="BI32" s="111"/>
      <c r="BJ32" s="111"/>
      <c r="BK32" s="111"/>
      <c r="BL32" s="111"/>
      <c r="BM32" s="111"/>
      <c r="BN32" s="111"/>
      <c r="BO32" s="111"/>
      <c r="BP32" s="112"/>
      <c r="BQ32" s="42">
        <f t="shared" si="2"/>
        <v>0</v>
      </c>
      <c r="BR32" s="51"/>
    </row>
    <row r="33" spans="1:71" ht="12.75" customHeight="1">
      <c r="A33" s="127"/>
      <c r="B33" s="19"/>
      <c r="C33" s="111" t="s">
        <v>50</v>
      </c>
      <c r="D33" s="111"/>
      <c r="E33" s="111"/>
      <c r="F33" s="111"/>
      <c r="G33" s="111"/>
      <c r="H33" s="111"/>
      <c r="I33" s="111"/>
      <c r="J33" s="111"/>
      <c r="K33" s="111"/>
      <c r="L33" s="111"/>
      <c r="M33" s="111"/>
      <c r="N33" s="111"/>
      <c r="O33" s="111"/>
      <c r="P33" s="111"/>
      <c r="Q33" s="111"/>
      <c r="R33" s="111"/>
      <c r="S33" s="111"/>
      <c r="T33" s="111"/>
      <c r="U33" s="111"/>
      <c r="V33" s="111"/>
      <c r="W33" s="117" t="str">
        <f>IFERROR(IF(AND('Page 3 (Soil)'!BS6-'Page 3 (Soil)'!BR6&lt;=1,'Page 3 (Soil)'!AR6='Page 3 (Soil)'!CA43),"X",""),"")</f>
        <v/>
      </c>
      <c r="X33" s="117"/>
      <c r="Y33" s="111" t="s">
        <v>51</v>
      </c>
      <c r="Z33" s="111"/>
      <c r="AA33" s="111"/>
      <c r="AB33" s="111"/>
      <c r="AC33" s="111"/>
      <c r="AD33" s="111"/>
      <c r="AE33" s="111"/>
      <c r="AF33" s="111"/>
      <c r="AG33" s="111"/>
      <c r="AH33" s="111"/>
      <c r="AI33" s="111"/>
      <c r="AJ33" s="111"/>
      <c r="AK33" s="111"/>
      <c r="AL33" s="111"/>
      <c r="AM33" s="111"/>
      <c r="AN33" s="111"/>
      <c r="AO33" s="111"/>
      <c r="AP33" s="111"/>
      <c r="AQ33" s="111"/>
      <c r="AR33" s="111"/>
      <c r="AS33" s="111"/>
      <c r="AT33" s="114"/>
      <c r="AU33" s="114"/>
      <c r="AV33" s="111" t="s">
        <v>52</v>
      </c>
      <c r="AW33" s="111"/>
      <c r="AX33" s="111"/>
      <c r="AY33" s="111"/>
      <c r="AZ33" s="111"/>
      <c r="BA33" s="111"/>
      <c r="BB33" s="111"/>
      <c r="BC33" s="111"/>
      <c r="BD33" s="111"/>
      <c r="BE33" s="111"/>
      <c r="BF33" s="111"/>
      <c r="BG33" s="111"/>
      <c r="BH33" s="111"/>
      <c r="BI33" s="111"/>
      <c r="BJ33" s="111"/>
      <c r="BK33" s="111"/>
      <c r="BL33" s="111"/>
      <c r="BM33" s="111"/>
      <c r="BN33" s="111"/>
      <c r="BO33" s="111"/>
      <c r="BP33" s="112"/>
      <c r="BQ33" s="42">
        <f t="shared" si="2"/>
        <v>0</v>
      </c>
      <c r="BR33" s="51"/>
    </row>
    <row r="34" spans="1:71" ht="12.75" customHeight="1">
      <c r="A34" s="127"/>
      <c r="B34" s="19"/>
      <c r="C34" s="111" t="s">
        <v>53</v>
      </c>
      <c r="D34" s="111"/>
      <c r="E34" s="111"/>
      <c r="F34" s="111"/>
      <c r="G34" s="111"/>
      <c r="H34" s="111"/>
      <c r="I34" s="111"/>
      <c r="J34" s="111"/>
      <c r="K34" s="111"/>
      <c r="L34" s="111"/>
      <c r="M34" s="111"/>
      <c r="N34" s="111"/>
      <c r="O34" s="111"/>
      <c r="P34" s="111"/>
      <c r="Q34" s="111"/>
      <c r="R34" s="111"/>
      <c r="S34" s="111"/>
      <c r="T34" s="111"/>
      <c r="U34" s="111"/>
      <c r="V34" s="111"/>
      <c r="W34" s="114"/>
      <c r="X34" s="114"/>
      <c r="Y34" s="111" t="s">
        <v>54</v>
      </c>
      <c r="Z34" s="111"/>
      <c r="AA34" s="111"/>
      <c r="AB34" s="111"/>
      <c r="AC34" s="111"/>
      <c r="AD34" s="111"/>
      <c r="AE34" s="111"/>
      <c r="AF34" s="111"/>
      <c r="AG34" s="111"/>
      <c r="AH34" s="111"/>
      <c r="AI34" s="111"/>
      <c r="AJ34" s="111"/>
      <c r="AK34" s="111"/>
      <c r="AL34" s="111"/>
      <c r="AM34" s="111"/>
      <c r="AN34" s="111"/>
      <c r="AO34" s="111"/>
      <c r="AP34" s="111"/>
      <c r="AQ34" s="111"/>
      <c r="AR34" s="111"/>
      <c r="AS34" s="111"/>
      <c r="AT34" s="114"/>
      <c r="AU34" s="114"/>
      <c r="AV34" s="111" t="s">
        <v>55</v>
      </c>
      <c r="AW34" s="111"/>
      <c r="AX34" s="111"/>
      <c r="AY34" s="111"/>
      <c r="AZ34" s="111"/>
      <c r="BA34" s="111"/>
      <c r="BB34" s="111"/>
      <c r="BC34" s="111"/>
      <c r="BD34" s="111"/>
      <c r="BE34" s="111"/>
      <c r="BF34" s="111"/>
      <c r="BG34" s="111"/>
      <c r="BH34" s="111"/>
      <c r="BI34" s="111"/>
      <c r="BJ34" s="111"/>
      <c r="BK34" s="111"/>
      <c r="BL34" s="111"/>
      <c r="BM34" s="111"/>
      <c r="BN34" s="111"/>
      <c r="BO34" s="111"/>
      <c r="BP34" s="112"/>
      <c r="BQ34" s="42">
        <f t="shared" si="2"/>
        <v>0</v>
      </c>
      <c r="BR34" s="51"/>
    </row>
    <row r="35" spans="1:71" ht="12.75" customHeight="1">
      <c r="A35" s="127"/>
      <c r="B35" s="41"/>
      <c r="C35" s="111" t="s">
        <v>56</v>
      </c>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7" t="str">
        <f>IF(SUM('Page 2 (Vegetation)'!BX4:BX41)&gt;SUM('Page 2 (Vegetation)'!BY4:BY41),"X","")</f>
        <v/>
      </c>
      <c r="AU35" s="117"/>
      <c r="AV35" s="111" t="s">
        <v>65</v>
      </c>
      <c r="AW35" s="111"/>
      <c r="AX35" s="111"/>
      <c r="AY35" s="111"/>
      <c r="AZ35" s="111"/>
      <c r="BA35" s="111"/>
      <c r="BB35" s="111"/>
      <c r="BC35" s="111"/>
      <c r="BD35" s="111"/>
      <c r="BE35" s="111"/>
      <c r="BF35" s="111"/>
      <c r="BG35" s="111"/>
      <c r="BH35" s="111"/>
      <c r="BI35" s="111"/>
      <c r="BJ35" s="111"/>
      <c r="BK35" s="111"/>
      <c r="BL35" s="111"/>
      <c r="BM35" s="111"/>
      <c r="BN35" s="111"/>
      <c r="BO35" s="111"/>
      <c r="BP35" s="112"/>
    </row>
    <row r="36" spans="1:71" ht="2.25" customHeight="1">
      <c r="A36" s="120"/>
      <c r="B36" s="121"/>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2"/>
      <c r="BQ36" s="51"/>
      <c r="BR36" s="51"/>
    </row>
    <row r="37" spans="1:71" ht="12.75" customHeight="1">
      <c r="A37" s="126"/>
      <c r="B37" s="143" t="s">
        <v>66</v>
      </c>
      <c r="C37" s="143"/>
      <c r="D37" s="143"/>
      <c r="E37" s="143"/>
      <c r="F37" s="143"/>
      <c r="G37" s="143"/>
      <c r="H37" s="143"/>
      <c r="I37" s="143"/>
      <c r="J37" s="143"/>
      <c r="K37" s="143"/>
      <c r="L37" s="143"/>
      <c r="M37" s="143"/>
      <c r="N37" s="143"/>
      <c r="O37" s="143"/>
      <c r="P37" s="143"/>
      <c r="Q37" s="143"/>
      <c r="R37" s="143"/>
      <c r="S37" s="143"/>
      <c r="T37" s="143"/>
      <c r="U37" s="143"/>
      <c r="V37" s="143"/>
      <c r="W37" s="143"/>
      <c r="X37" s="143"/>
      <c r="Y37" s="143"/>
      <c r="Z37" s="143"/>
      <c r="AA37" s="143"/>
      <c r="AB37" s="143"/>
      <c r="AC37" s="143"/>
      <c r="AD37" s="143"/>
      <c r="AE37" s="143"/>
      <c r="AF37" s="143"/>
      <c r="AG37" s="143"/>
      <c r="AH37" s="143"/>
      <c r="AI37" s="143"/>
      <c r="AJ37" s="143"/>
      <c r="AK37" s="143"/>
      <c r="AL37" s="144"/>
      <c r="AM37" s="130"/>
      <c r="AN37" s="131"/>
      <c r="AO37" s="131"/>
      <c r="AP37" s="131"/>
      <c r="AQ37" s="131"/>
      <c r="AR37" s="131"/>
      <c r="AS37" s="131"/>
      <c r="AT37" s="131"/>
      <c r="AU37" s="131"/>
      <c r="AV37" s="131"/>
      <c r="AW37" s="131"/>
      <c r="AX37" s="131"/>
      <c r="AY37" s="131"/>
      <c r="AZ37" s="131"/>
      <c r="BA37" s="131"/>
      <c r="BB37" s="131"/>
      <c r="BC37" s="131"/>
      <c r="BD37" s="131"/>
      <c r="BE37" s="131"/>
      <c r="BF37" s="131"/>
      <c r="BG37" s="131"/>
      <c r="BH37" s="131"/>
      <c r="BI37" s="131"/>
      <c r="BJ37" s="131"/>
      <c r="BK37" s="131"/>
      <c r="BL37" s="131"/>
      <c r="BM37" s="131"/>
      <c r="BN37" s="131"/>
      <c r="BO37" s="131"/>
      <c r="BP37" s="132"/>
      <c r="BQ37" s="51">
        <f>SUM(BQ16:BQ34)</f>
        <v>0</v>
      </c>
      <c r="BR37" s="51">
        <f>SUM(BR16:BR26)</f>
        <v>0</v>
      </c>
      <c r="BS37" s="44" t="s">
        <v>219</v>
      </c>
    </row>
    <row r="38" spans="1:71" ht="12.75" customHeight="1">
      <c r="A38" s="127"/>
      <c r="B38" s="111" t="s">
        <v>67</v>
      </c>
      <c r="C38" s="111"/>
      <c r="D38" s="111"/>
      <c r="E38" s="111"/>
      <c r="F38" s="111"/>
      <c r="G38" s="111"/>
      <c r="H38" s="111"/>
      <c r="I38" s="111"/>
      <c r="J38" s="111"/>
      <c r="K38" s="111"/>
      <c r="L38" s="111"/>
      <c r="M38" s="113" t="s">
        <v>16</v>
      </c>
      <c r="N38" s="113"/>
      <c r="O38" s="113"/>
      <c r="P38" s="113"/>
      <c r="Q38" s="114"/>
      <c r="R38" s="115"/>
      <c r="S38" s="115"/>
      <c r="T38" s="113" t="s">
        <v>17</v>
      </c>
      <c r="U38" s="113"/>
      <c r="V38" s="118"/>
      <c r="W38" s="118"/>
      <c r="X38" s="118"/>
      <c r="Y38" s="116" t="s">
        <v>71</v>
      </c>
      <c r="Z38" s="116"/>
      <c r="AA38" s="116"/>
      <c r="AB38" s="116"/>
      <c r="AC38" s="116"/>
      <c r="AD38" s="116"/>
      <c r="AE38" s="116"/>
      <c r="AF38" s="116"/>
      <c r="AG38" s="114"/>
      <c r="AH38" s="115"/>
      <c r="AI38" s="115"/>
      <c r="AJ38" s="115"/>
      <c r="AK38" s="115"/>
      <c r="AL38" s="123"/>
      <c r="AM38" s="133"/>
      <c r="AN38" s="134"/>
      <c r="AO38" s="134"/>
      <c r="AP38" s="134"/>
      <c r="AQ38" s="134"/>
      <c r="AR38" s="134"/>
      <c r="AS38" s="134"/>
      <c r="AT38" s="134"/>
      <c r="AU38" s="134"/>
      <c r="AV38" s="134"/>
      <c r="AW38" s="134"/>
      <c r="AX38" s="134"/>
      <c r="AY38" s="134"/>
      <c r="AZ38" s="134"/>
      <c r="BA38" s="134"/>
      <c r="BB38" s="134"/>
      <c r="BC38" s="134"/>
      <c r="BD38" s="134"/>
      <c r="BE38" s="134"/>
      <c r="BF38" s="134"/>
      <c r="BG38" s="134"/>
      <c r="BH38" s="134"/>
      <c r="BI38" s="134"/>
      <c r="BJ38" s="134"/>
      <c r="BK38" s="134"/>
      <c r="BL38" s="134"/>
      <c r="BM38" s="134"/>
      <c r="BN38" s="134"/>
      <c r="BO38" s="134"/>
      <c r="BP38" s="135"/>
      <c r="BQ38" s="51"/>
      <c r="BR38" s="51"/>
      <c r="BS38" s="44" t="s">
        <v>221</v>
      </c>
    </row>
    <row r="39" spans="1:71" ht="12.75" customHeight="1">
      <c r="A39" s="127"/>
      <c r="B39" s="111" t="s">
        <v>68</v>
      </c>
      <c r="C39" s="111"/>
      <c r="D39" s="111"/>
      <c r="E39" s="111"/>
      <c r="F39" s="111"/>
      <c r="G39" s="111"/>
      <c r="H39" s="111"/>
      <c r="I39" s="111"/>
      <c r="J39" s="111"/>
      <c r="K39" s="111"/>
      <c r="L39" s="111"/>
      <c r="M39" s="113" t="s">
        <v>16</v>
      </c>
      <c r="N39" s="113"/>
      <c r="O39" s="113"/>
      <c r="P39" s="113"/>
      <c r="Q39" s="114"/>
      <c r="R39" s="115"/>
      <c r="S39" s="115"/>
      <c r="T39" s="113" t="s">
        <v>17</v>
      </c>
      <c r="U39" s="113"/>
      <c r="V39" s="118"/>
      <c r="W39" s="118"/>
      <c r="X39" s="118"/>
      <c r="Y39" s="116" t="s">
        <v>71</v>
      </c>
      <c r="Z39" s="116"/>
      <c r="AA39" s="116"/>
      <c r="AB39" s="116"/>
      <c r="AC39" s="116"/>
      <c r="AD39" s="116"/>
      <c r="AE39" s="116"/>
      <c r="AF39" s="116"/>
      <c r="AG39" s="114"/>
      <c r="AH39" s="115"/>
      <c r="AI39" s="115"/>
      <c r="AJ39" s="115"/>
      <c r="AK39" s="115"/>
      <c r="AL39" s="123"/>
      <c r="AM39" s="133"/>
      <c r="AN39" s="134"/>
      <c r="AO39" s="134"/>
      <c r="AP39" s="134"/>
      <c r="AQ39" s="134"/>
      <c r="AR39" s="134"/>
      <c r="AS39" s="134"/>
      <c r="AT39" s="134"/>
      <c r="AU39" s="134"/>
      <c r="AV39" s="134"/>
      <c r="AW39" s="134"/>
      <c r="AX39" s="134"/>
      <c r="AY39" s="134"/>
      <c r="AZ39" s="134"/>
      <c r="BA39" s="134"/>
      <c r="BB39" s="134"/>
      <c r="BC39" s="134"/>
      <c r="BD39" s="134"/>
      <c r="BE39" s="134"/>
      <c r="BF39" s="134"/>
      <c r="BG39" s="134"/>
      <c r="BH39" s="134"/>
      <c r="BI39" s="134"/>
      <c r="BJ39" s="134"/>
      <c r="BK39" s="134"/>
      <c r="BL39" s="134"/>
      <c r="BM39" s="134"/>
      <c r="BN39" s="134"/>
      <c r="BO39" s="134"/>
      <c r="BP39" s="135"/>
      <c r="BQ39" s="43" t="s">
        <v>694</v>
      </c>
      <c r="BR39" s="47"/>
      <c r="BS39" s="44" t="s">
        <v>224</v>
      </c>
    </row>
    <row r="40" spans="1:71" ht="12.75" customHeight="1">
      <c r="A40" s="127"/>
      <c r="B40" s="111" t="s">
        <v>69</v>
      </c>
      <c r="C40" s="111"/>
      <c r="D40" s="111"/>
      <c r="E40" s="111"/>
      <c r="F40" s="111"/>
      <c r="G40" s="111"/>
      <c r="H40" s="111"/>
      <c r="I40" s="111"/>
      <c r="J40" s="111"/>
      <c r="K40" s="111"/>
      <c r="L40" s="111"/>
      <c r="M40" s="113" t="s">
        <v>16</v>
      </c>
      <c r="N40" s="113"/>
      <c r="O40" s="113"/>
      <c r="P40" s="113"/>
      <c r="Q40" s="114"/>
      <c r="R40" s="115"/>
      <c r="S40" s="115"/>
      <c r="T40" s="113" t="s">
        <v>17</v>
      </c>
      <c r="U40" s="113"/>
      <c r="V40" s="118"/>
      <c r="W40" s="118"/>
      <c r="X40" s="118"/>
      <c r="Y40" s="116" t="s">
        <v>71</v>
      </c>
      <c r="Z40" s="116"/>
      <c r="AA40" s="116"/>
      <c r="AB40" s="116"/>
      <c r="AC40" s="116"/>
      <c r="AD40" s="116"/>
      <c r="AE40" s="116"/>
      <c r="AF40" s="116"/>
      <c r="AG40" s="114"/>
      <c r="AH40" s="115"/>
      <c r="AI40" s="115"/>
      <c r="AJ40" s="115"/>
      <c r="AK40" s="115"/>
      <c r="AL40" s="123"/>
      <c r="AN40" s="16" t="s">
        <v>28</v>
      </c>
      <c r="AO40" s="6"/>
      <c r="AP40" s="6"/>
      <c r="AQ40" s="6"/>
      <c r="AR40" s="6"/>
      <c r="AS40" s="6"/>
      <c r="AT40" s="6"/>
      <c r="AU40" s="6"/>
      <c r="AV40" s="6"/>
      <c r="AW40" s="6"/>
      <c r="AX40" s="6"/>
      <c r="AY40" s="6"/>
      <c r="AZ40" s="6"/>
      <c r="BA40" s="6"/>
      <c r="BB40" s="6"/>
      <c r="BC40" s="160" t="s">
        <v>16</v>
      </c>
      <c r="BD40" s="160"/>
      <c r="BE40" s="160"/>
      <c r="BF40" s="160"/>
      <c r="BG40" s="117" t="str">
        <f>IF(OR(BQ37&gt;0,BR37&gt;1),"X","")</f>
        <v/>
      </c>
      <c r="BH40" s="119"/>
      <c r="BI40" s="119"/>
      <c r="BJ40" s="160" t="s">
        <v>17</v>
      </c>
      <c r="BK40" s="160"/>
      <c r="BL40" s="160"/>
      <c r="BM40" s="117" t="str">
        <f>IF(OR(ISTEXT(X9),ISTEXT(X10)),"",IF(BG40="","X",""))</f>
        <v>X</v>
      </c>
      <c r="BN40" s="119"/>
      <c r="BO40" s="119"/>
      <c r="BP40" s="14"/>
      <c r="BQ40" s="44" t="s">
        <v>703</v>
      </c>
      <c r="BS40" s="44" t="s">
        <v>225</v>
      </c>
    </row>
    <row r="41" spans="1:71" ht="12.75" customHeight="1">
      <c r="A41" s="120"/>
      <c r="B41" s="128" t="s">
        <v>70</v>
      </c>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9"/>
      <c r="AM41" s="140"/>
      <c r="AN41" s="141"/>
      <c r="AO41" s="141"/>
      <c r="AP41" s="141"/>
      <c r="AQ41" s="141"/>
      <c r="AR41" s="141"/>
      <c r="AS41" s="141"/>
      <c r="AT41" s="141"/>
      <c r="AU41" s="141"/>
      <c r="AV41" s="141"/>
      <c r="AW41" s="141"/>
      <c r="AX41" s="141"/>
      <c r="AY41" s="141"/>
      <c r="AZ41" s="141"/>
      <c r="BA41" s="141"/>
      <c r="BB41" s="141"/>
      <c r="BC41" s="141"/>
      <c r="BD41" s="141"/>
      <c r="BE41" s="141"/>
      <c r="BF41" s="141"/>
      <c r="BG41" s="141"/>
      <c r="BH41" s="141"/>
      <c r="BI41" s="141"/>
      <c r="BJ41" s="141"/>
      <c r="BK41" s="141"/>
      <c r="BL41" s="141"/>
      <c r="BM41" s="141"/>
      <c r="BN41" s="141"/>
      <c r="BO41" s="141"/>
      <c r="BP41" s="142"/>
      <c r="BQ41" s="44" t="s">
        <v>698</v>
      </c>
      <c r="BS41" s="44" t="s">
        <v>226</v>
      </c>
    </row>
    <row r="42" spans="1:71" ht="12.75" customHeight="1">
      <c r="A42" s="126"/>
      <c r="B42" s="124" t="s">
        <v>72</v>
      </c>
      <c r="C42" s="124"/>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24"/>
      <c r="AT42" s="124"/>
      <c r="AU42" s="124"/>
      <c r="AV42" s="124"/>
      <c r="AW42" s="124"/>
      <c r="AX42" s="124"/>
      <c r="AY42" s="124"/>
      <c r="AZ42" s="124"/>
      <c r="BA42" s="124"/>
      <c r="BB42" s="124"/>
      <c r="BC42" s="124"/>
      <c r="BD42" s="124"/>
      <c r="BE42" s="124"/>
      <c r="BF42" s="124"/>
      <c r="BG42" s="124"/>
      <c r="BH42" s="124"/>
      <c r="BI42" s="124"/>
      <c r="BJ42" s="124"/>
      <c r="BK42" s="124"/>
      <c r="BL42" s="124"/>
      <c r="BM42" s="124"/>
      <c r="BN42" s="124"/>
      <c r="BO42" s="124"/>
      <c r="BP42" s="125"/>
      <c r="BQ42" s="44" t="s">
        <v>699</v>
      </c>
      <c r="BS42" s="44" t="s">
        <v>227</v>
      </c>
    </row>
    <row r="43" spans="1:71" ht="12.75" customHeight="1">
      <c r="A43" s="127"/>
      <c r="B43" s="136"/>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7"/>
      <c r="BQ43" s="45" t="s">
        <v>708</v>
      </c>
      <c r="BS43" s="44" t="s">
        <v>228</v>
      </c>
    </row>
    <row r="44" spans="1:71" ht="12.75" customHeight="1">
      <c r="A44" s="120"/>
      <c r="B44" s="138"/>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138"/>
      <c r="AB44" s="138"/>
      <c r="AC44" s="138"/>
      <c r="AD44" s="138"/>
      <c r="AE44" s="138"/>
      <c r="AF44" s="138"/>
      <c r="AG44" s="138"/>
      <c r="AH44" s="138"/>
      <c r="AI44" s="138"/>
      <c r="AJ44" s="138"/>
      <c r="AK44" s="138"/>
      <c r="AL44" s="138"/>
      <c r="AM44" s="138"/>
      <c r="AN44" s="138"/>
      <c r="AO44" s="138"/>
      <c r="AP44" s="138"/>
      <c r="AQ44" s="138"/>
      <c r="AR44" s="138"/>
      <c r="AS44" s="138"/>
      <c r="AT44" s="138"/>
      <c r="AU44" s="138"/>
      <c r="AV44" s="138"/>
      <c r="AW44" s="138"/>
      <c r="AX44" s="138"/>
      <c r="AY44" s="138"/>
      <c r="AZ44" s="138"/>
      <c r="BA44" s="138"/>
      <c r="BB44" s="138"/>
      <c r="BC44" s="138"/>
      <c r="BD44" s="138"/>
      <c r="BE44" s="138"/>
      <c r="BF44" s="138"/>
      <c r="BG44" s="138"/>
      <c r="BH44" s="138"/>
      <c r="BI44" s="138"/>
      <c r="BJ44" s="138"/>
      <c r="BK44" s="138"/>
      <c r="BL44" s="138"/>
      <c r="BM44" s="138"/>
      <c r="BN44" s="138"/>
      <c r="BO44" s="138"/>
      <c r="BP44" s="139"/>
      <c r="BQ44" s="45" t="s">
        <v>706</v>
      </c>
      <c r="BS44" s="44" t="s">
        <v>230</v>
      </c>
    </row>
    <row r="45" spans="1:71" ht="12.75" customHeight="1">
      <c r="A45" s="126"/>
      <c r="B45" s="124" t="s">
        <v>73</v>
      </c>
      <c r="C45" s="124"/>
      <c r="D45" s="124"/>
      <c r="E45" s="124"/>
      <c r="F45" s="124"/>
      <c r="G45" s="124"/>
      <c r="H45" s="124"/>
      <c r="I45" s="124"/>
      <c r="J45" s="124"/>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124"/>
      <c r="AT45" s="124"/>
      <c r="AU45" s="124"/>
      <c r="AV45" s="124"/>
      <c r="AW45" s="124"/>
      <c r="AX45" s="124"/>
      <c r="AY45" s="124"/>
      <c r="AZ45" s="124"/>
      <c r="BA45" s="124"/>
      <c r="BB45" s="124"/>
      <c r="BC45" s="124"/>
      <c r="BD45" s="124"/>
      <c r="BE45" s="124"/>
      <c r="BF45" s="124"/>
      <c r="BG45" s="124"/>
      <c r="BH45" s="124"/>
      <c r="BI45" s="124"/>
      <c r="BJ45" s="124"/>
      <c r="BK45" s="124"/>
      <c r="BL45" s="124"/>
      <c r="BM45" s="124"/>
      <c r="BN45" s="124"/>
      <c r="BO45" s="124"/>
      <c r="BP45" s="125"/>
      <c r="BQ45" s="44" t="s">
        <v>696</v>
      </c>
      <c r="BS45" s="44" t="s">
        <v>229</v>
      </c>
    </row>
    <row r="46" spans="1:71" ht="12.75" customHeight="1">
      <c r="A46" s="127"/>
      <c r="B46" s="136"/>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c r="AT46" s="156"/>
      <c r="AU46" s="156"/>
      <c r="AV46" s="156"/>
      <c r="AW46" s="156"/>
      <c r="AX46" s="156"/>
      <c r="AY46" s="156"/>
      <c r="AZ46" s="156"/>
      <c r="BA46" s="156"/>
      <c r="BB46" s="156"/>
      <c r="BC46" s="156"/>
      <c r="BD46" s="156"/>
      <c r="BE46" s="156"/>
      <c r="BF46" s="156"/>
      <c r="BG46" s="156"/>
      <c r="BH46" s="156"/>
      <c r="BI46" s="156"/>
      <c r="BJ46" s="156"/>
      <c r="BK46" s="156"/>
      <c r="BL46" s="156"/>
      <c r="BM46" s="156"/>
      <c r="BN46" s="156"/>
      <c r="BO46" s="156"/>
      <c r="BP46" s="157"/>
      <c r="BQ46" s="44" t="s">
        <v>695</v>
      </c>
      <c r="BS46" s="44" t="s">
        <v>231</v>
      </c>
    </row>
    <row r="47" spans="1:71" ht="12.75" customHeight="1">
      <c r="A47" s="127"/>
      <c r="B47" s="156"/>
      <c r="C47" s="156"/>
      <c r="D47" s="156"/>
      <c r="E47" s="15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6"/>
      <c r="AP47" s="156"/>
      <c r="AQ47" s="156"/>
      <c r="AR47" s="156"/>
      <c r="AS47" s="156"/>
      <c r="AT47" s="156"/>
      <c r="AU47" s="156"/>
      <c r="AV47" s="156"/>
      <c r="AW47" s="156"/>
      <c r="AX47" s="156"/>
      <c r="AY47" s="156"/>
      <c r="AZ47" s="156"/>
      <c r="BA47" s="156"/>
      <c r="BB47" s="156"/>
      <c r="BC47" s="156"/>
      <c r="BD47" s="156"/>
      <c r="BE47" s="156"/>
      <c r="BF47" s="156"/>
      <c r="BG47" s="156"/>
      <c r="BH47" s="156"/>
      <c r="BI47" s="156"/>
      <c r="BJ47" s="156"/>
      <c r="BK47" s="156"/>
      <c r="BL47" s="156"/>
      <c r="BM47" s="156"/>
      <c r="BN47" s="156"/>
      <c r="BO47" s="156"/>
      <c r="BP47" s="157"/>
      <c r="BQ47" s="45" t="s">
        <v>705</v>
      </c>
      <c r="BS47" s="44" t="s">
        <v>232</v>
      </c>
    </row>
    <row r="48" spans="1:71" ht="12.75" customHeight="1">
      <c r="A48" s="127"/>
      <c r="B48" s="156"/>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AT48" s="156"/>
      <c r="AU48" s="156"/>
      <c r="AV48" s="156"/>
      <c r="AW48" s="156"/>
      <c r="AX48" s="156"/>
      <c r="AY48" s="156"/>
      <c r="AZ48" s="156"/>
      <c r="BA48" s="156"/>
      <c r="BB48" s="156"/>
      <c r="BC48" s="156"/>
      <c r="BD48" s="156"/>
      <c r="BE48" s="156"/>
      <c r="BF48" s="156"/>
      <c r="BG48" s="156"/>
      <c r="BH48" s="156"/>
      <c r="BI48" s="156"/>
      <c r="BJ48" s="156"/>
      <c r="BK48" s="156"/>
      <c r="BL48" s="156"/>
      <c r="BM48" s="156"/>
      <c r="BN48" s="156"/>
      <c r="BO48" s="156"/>
      <c r="BP48" s="157"/>
      <c r="BQ48" s="45" t="s">
        <v>709</v>
      </c>
      <c r="BS48" s="44" t="s">
        <v>233</v>
      </c>
    </row>
    <row r="49" spans="1:71" ht="12.75" customHeight="1">
      <c r="A49" s="127"/>
      <c r="B49" s="156"/>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AT49" s="156"/>
      <c r="AU49" s="156"/>
      <c r="AV49" s="156"/>
      <c r="AW49" s="156"/>
      <c r="AX49" s="156"/>
      <c r="AY49" s="156"/>
      <c r="AZ49" s="156"/>
      <c r="BA49" s="156"/>
      <c r="BB49" s="156"/>
      <c r="BC49" s="156"/>
      <c r="BD49" s="156"/>
      <c r="BE49" s="156"/>
      <c r="BF49" s="156"/>
      <c r="BG49" s="156"/>
      <c r="BH49" s="156"/>
      <c r="BI49" s="156"/>
      <c r="BJ49" s="156"/>
      <c r="BK49" s="156"/>
      <c r="BL49" s="156"/>
      <c r="BM49" s="156"/>
      <c r="BN49" s="156"/>
      <c r="BO49" s="156"/>
      <c r="BP49" s="157"/>
      <c r="BQ49" s="44" t="s">
        <v>702</v>
      </c>
      <c r="BS49" s="44" t="s">
        <v>234</v>
      </c>
    </row>
    <row r="50" spans="1:71" ht="12.75" customHeight="1">
      <c r="A50" s="127"/>
      <c r="B50" s="156"/>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AT50" s="156"/>
      <c r="AU50" s="156"/>
      <c r="AV50" s="156"/>
      <c r="AW50" s="156"/>
      <c r="AX50" s="156"/>
      <c r="AY50" s="156"/>
      <c r="AZ50" s="156"/>
      <c r="BA50" s="156"/>
      <c r="BB50" s="156"/>
      <c r="BC50" s="156"/>
      <c r="BD50" s="156"/>
      <c r="BE50" s="156"/>
      <c r="BF50" s="156"/>
      <c r="BG50" s="156"/>
      <c r="BH50" s="156"/>
      <c r="BI50" s="156"/>
      <c r="BJ50" s="156"/>
      <c r="BK50" s="156"/>
      <c r="BL50" s="156"/>
      <c r="BM50" s="156"/>
      <c r="BN50" s="156"/>
      <c r="BO50" s="156"/>
      <c r="BP50" s="157"/>
      <c r="BQ50" s="44" t="s">
        <v>700</v>
      </c>
      <c r="BR50" s="51"/>
      <c r="BS50" s="44" t="s">
        <v>235</v>
      </c>
    </row>
    <row r="51" spans="1:71" ht="12.75" customHeight="1">
      <c r="A51" s="127"/>
      <c r="B51" s="156"/>
      <c r="C51" s="156"/>
      <c r="D51" s="156"/>
      <c r="E51" s="156"/>
      <c r="F51" s="156"/>
      <c r="G51" s="156"/>
      <c r="H51" s="156"/>
      <c r="I51" s="156"/>
      <c r="J51" s="156"/>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c r="AT51" s="156"/>
      <c r="AU51" s="156"/>
      <c r="AV51" s="156"/>
      <c r="AW51" s="156"/>
      <c r="AX51" s="156"/>
      <c r="AY51" s="156"/>
      <c r="AZ51" s="156"/>
      <c r="BA51" s="156"/>
      <c r="BB51" s="156"/>
      <c r="BC51" s="156"/>
      <c r="BD51" s="156"/>
      <c r="BE51" s="156"/>
      <c r="BF51" s="156"/>
      <c r="BG51" s="156"/>
      <c r="BH51" s="156"/>
      <c r="BI51" s="156"/>
      <c r="BJ51" s="156"/>
      <c r="BK51" s="156"/>
      <c r="BL51" s="156"/>
      <c r="BM51" s="156"/>
      <c r="BN51" s="156"/>
      <c r="BO51" s="156"/>
      <c r="BP51" s="157"/>
      <c r="BQ51" s="44" t="s">
        <v>701</v>
      </c>
      <c r="BR51" s="51"/>
      <c r="BS51" s="44" t="s">
        <v>236</v>
      </c>
    </row>
    <row r="52" spans="1:71" ht="12.75" customHeight="1">
      <c r="A52" s="127"/>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56"/>
      <c r="AS52" s="156"/>
      <c r="AT52" s="156"/>
      <c r="AU52" s="156"/>
      <c r="AV52" s="156"/>
      <c r="AW52" s="156"/>
      <c r="AX52" s="156"/>
      <c r="AY52" s="156"/>
      <c r="AZ52" s="156"/>
      <c r="BA52" s="156"/>
      <c r="BB52" s="156"/>
      <c r="BC52" s="156"/>
      <c r="BD52" s="156"/>
      <c r="BE52" s="156"/>
      <c r="BF52" s="156"/>
      <c r="BG52" s="156"/>
      <c r="BH52" s="156"/>
      <c r="BI52" s="156"/>
      <c r="BJ52" s="156"/>
      <c r="BK52" s="156"/>
      <c r="BL52" s="156"/>
      <c r="BM52" s="156"/>
      <c r="BN52" s="156"/>
      <c r="BO52" s="156"/>
      <c r="BP52" s="157"/>
      <c r="BQ52" s="45" t="s">
        <v>707</v>
      </c>
      <c r="BR52" s="51"/>
      <c r="BS52" s="44" t="s">
        <v>237</v>
      </c>
    </row>
    <row r="53" spans="1:71" ht="12.75" customHeight="1">
      <c r="A53" s="127"/>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c r="AT53" s="156"/>
      <c r="AU53" s="156"/>
      <c r="AV53" s="156"/>
      <c r="AW53" s="156"/>
      <c r="AX53" s="156"/>
      <c r="AY53" s="156"/>
      <c r="AZ53" s="156"/>
      <c r="BA53" s="156"/>
      <c r="BB53" s="156"/>
      <c r="BC53" s="156"/>
      <c r="BD53" s="156"/>
      <c r="BE53" s="156"/>
      <c r="BF53" s="156"/>
      <c r="BG53" s="156"/>
      <c r="BH53" s="156"/>
      <c r="BI53" s="156"/>
      <c r="BJ53" s="156"/>
      <c r="BK53" s="156"/>
      <c r="BL53" s="156"/>
      <c r="BM53" s="156"/>
      <c r="BN53" s="156"/>
      <c r="BO53" s="156"/>
      <c r="BP53" s="157"/>
      <c r="BQ53" s="44" t="s">
        <v>704</v>
      </c>
      <c r="BR53" s="51"/>
      <c r="BS53" s="44" t="s">
        <v>238</v>
      </c>
    </row>
    <row r="54" spans="1:71" ht="12.75" customHeight="1">
      <c r="A54" s="127"/>
      <c r="B54" s="156"/>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c r="AT54" s="156"/>
      <c r="AU54" s="156"/>
      <c r="AV54" s="156"/>
      <c r="AW54" s="156"/>
      <c r="AX54" s="156"/>
      <c r="AY54" s="156"/>
      <c r="AZ54" s="156"/>
      <c r="BA54" s="156"/>
      <c r="BB54" s="156"/>
      <c r="BC54" s="156"/>
      <c r="BD54" s="156"/>
      <c r="BE54" s="156"/>
      <c r="BF54" s="156"/>
      <c r="BG54" s="156"/>
      <c r="BH54" s="156"/>
      <c r="BI54" s="156"/>
      <c r="BJ54" s="156"/>
      <c r="BK54" s="156"/>
      <c r="BL54" s="156"/>
      <c r="BM54" s="156"/>
      <c r="BN54" s="156"/>
      <c r="BO54" s="156"/>
      <c r="BP54" s="157"/>
      <c r="BQ54" s="44" t="s">
        <v>697</v>
      </c>
      <c r="BR54" s="51"/>
      <c r="BS54" s="44" t="s">
        <v>239</v>
      </c>
    </row>
    <row r="55" spans="1:71" ht="12.75" customHeight="1">
      <c r="A55" s="120"/>
      <c r="B55" s="158"/>
      <c r="C55" s="158"/>
      <c r="D55" s="158"/>
      <c r="E55" s="158"/>
      <c r="F55" s="158"/>
      <c r="G55" s="158"/>
      <c r="H55" s="158"/>
      <c r="I55" s="158"/>
      <c r="J55" s="158"/>
      <c r="K55" s="158"/>
      <c r="L55" s="158"/>
      <c r="M55" s="158"/>
      <c r="N55" s="158"/>
      <c r="O55" s="158"/>
      <c r="P55" s="158"/>
      <c r="Q55" s="158"/>
      <c r="R55" s="158"/>
      <c r="S55" s="158"/>
      <c r="T55" s="158"/>
      <c r="U55" s="158"/>
      <c r="V55" s="158"/>
      <c r="W55" s="158"/>
      <c r="X55" s="158"/>
      <c r="Y55" s="158"/>
      <c r="Z55" s="158"/>
      <c r="AA55" s="158"/>
      <c r="AB55" s="158"/>
      <c r="AC55" s="158"/>
      <c r="AD55" s="158"/>
      <c r="AE55" s="158"/>
      <c r="AF55" s="158"/>
      <c r="AG55" s="158"/>
      <c r="AH55" s="158"/>
      <c r="AI55" s="158"/>
      <c r="AJ55" s="158"/>
      <c r="AK55" s="158"/>
      <c r="AL55" s="158"/>
      <c r="AM55" s="158"/>
      <c r="AN55" s="158"/>
      <c r="AO55" s="158"/>
      <c r="AP55" s="158"/>
      <c r="AQ55" s="158"/>
      <c r="AR55" s="158"/>
      <c r="AS55" s="158"/>
      <c r="AT55" s="158"/>
      <c r="AU55" s="158"/>
      <c r="AV55" s="158"/>
      <c r="AW55" s="158"/>
      <c r="AX55" s="158"/>
      <c r="AY55" s="158"/>
      <c r="AZ55" s="158"/>
      <c r="BA55" s="158"/>
      <c r="BB55" s="158"/>
      <c r="BC55" s="158"/>
      <c r="BD55" s="158"/>
      <c r="BE55" s="158"/>
      <c r="BF55" s="158"/>
      <c r="BG55" s="158"/>
      <c r="BH55" s="158"/>
      <c r="BI55" s="158"/>
      <c r="BJ55" s="158"/>
      <c r="BK55" s="158"/>
      <c r="BL55" s="158"/>
      <c r="BM55" s="158"/>
      <c r="BN55" s="158"/>
      <c r="BO55" s="158"/>
      <c r="BP55" s="159"/>
      <c r="BQ55" s="51"/>
      <c r="BR55" s="51"/>
      <c r="BS55" s="44" t="s">
        <v>220</v>
      </c>
    </row>
    <row r="56" spans="1:71" ht="13.5" customHeight="1">
      <c r="A56" s="5"/>
      <c r="B56" s="109" t="s">
        <v>30230</v>
      </c>
      <c r="C56" s="109"/>
      <c r="D56" s="109"/>
      <c r="E56" s="109"/>
      <c r="F56" s="109"/>
      <c r="G56" s="109"/>
      <c r="H56" s="109"/>
      <c r="I56" s="109"/>
      <c r="J56" s="109"/>
      <c r="K56" s="109"/>
      <c r="L56" s="109"/>
      <c r="M56" s="109"/>
      <c r="N56" s="109"/>
      <c r="O56" s="109"/>
      <c r="P56" s="109"/>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09"/>
      <c r="AN56" s="109"/>
      <c r="AO56" s="109"/>
      <c r="AP56" s="109"/>
      <c r="AQ56" s="109"/>
      <c r="AR56" s="109"/>
      <c r="AS56" s="109"/>
      <c r="AT56" s="109"/>
      <c r="AU56" s="109"/>
      <c r="AV56" s="109"/>
      <c r="AW56" s="109"/>
      <c r="AX56" s="109"/>
      <c r="AY56" s="109"/>
      <c r="AZ56" s="109"/>
      <c r="BA56" s="109"/>
      <c r="BB56" s="109"/>
      <c r="BC56" s="109"/>
      <c r="BD56" s="109"/>
      <c r="BE56" s="109"/>
      <c r="BF56" s="109"/>
      <c r="BG56" s="109"/>
      <c r="BH56" s="109"/>
      <c r="BI56" s="109"/>
      <c r="BJ56" s="109"/>
      <c r="BK56" s="109"/>
      <c r="BL56" s="109"/>
      <c r="BM56" s="109"/>
      <c r="BN56" s="109"/>
      <c r="BO56" s="109"/>
      <c r="BP56" s="109"/>
      <c r="BQ56" s="51"/>
      <c r="BR56" s="51"/>
      <c r="BS56" s="44" t="s">
        <v>240</v>
      </c>
    </row>
    <row r="57" spans="1:71" ht="13.5" customHeight="1">
      <c r="A57" s="4"/>
      <c r="B57" s="110"/>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51"/>
      <c r="BR57" s="51"/>
      <c r="BS57" s="44" t="s">
        <v>241</v>
      </c>
    </row>
    <row r="58" spans="1:71" ht="13.5" customHeight="1">
      <c r="A58" s="4"/>
      <c r="B58" s="1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51"/>
      <c r="BR58" s="51"/>
      <c r="BS58" s="44" t="s">
        <v>242</v>
      </c>
    </row>
    <row r="59" spans="1:71" ht="13.5" customHeight="1">
      <c r="A59" s="4"/>
      <c r="B59" s="110"/>
      <c r="C59" s="110"/>
      <c r="D59" s="110"/>
      <c r="E59" s="110"/>
      <c r="F59" s="110"/>
      <c r="G59" s="110"/>
      <c r="H59" s="110"/>
      <c r="I59" s="110"/>
      <c r="J59" s="110"/>
      <c r="K59" s="110"/>
      <c r="L59" s="110"/>
      <c r="M59" s="110"/>
      <c r="N59" s="110"/>
      <c r="O59" s="110"/>
      <c r="P59" s="110"/>
      <c r="Q59" s="110"/>
      <c r="R59" s="110"/>
      <c r="S59" s="110"/>
      <c r="T59" s="110"/>
      <c r="U59" s="110"/>
      <c r="V59" s="110"/>
      <c r="W59" s="110"/>
      <c r="X59" s="110"/>
      <c r="Y59" s="110"/>
      <c r="Z59" s="110"/>
      <c r="AA59" s="110"/>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10"/>
      <c r="BK59" s="110"/>
      <c r="BL59" s="110"/>
      <c r="BM59" s="110"/>
      <c r="BN59" s="110"/>
      <c r="BO59" s="110"/>
      <c r="BP59" s="110"/>
      <c r="BQ59" s="51"/>
      <c r="BR59" s="51"/>
      <c r="BS59" s="44" t="s">
        <v>243</v>
      </c>
    </row>
    <row r="60" spans="1:71" ht="13.5" customHeight="1">
      <c r="A60" s="4"/>
      <c r="B60" s="110"/>
      <c r="C60" s="110"/>
      <c r="D60" s="110"/>
      <c r="E60" s="110"/>
      <c r="F60" s="110"/>
      <c r="G60" s="110"/>
      <c r="H60" s="110"/>
      <c r="I60" s="110"/>
      <c r="J60" s="110"/>
      <c r="K60" s="110"/>
      <c r="L60" s="110"/>
      <c r="M60" s="110"/>
      <c r="N60" s="110"/>
      <c r="O60" s="110"/>
      <c r="P60" s="110"/>
      <c r="Q60" s="110"/>
      <c r="R60" s="110"/>
      <c r="S60" s="110"/>
      <c r="T60" s="110"/>
      <c r="U60" s="110"/>
      <c r="V60" s="110"/>
      <c r="W60" s="110"/>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51"/>
      <c r="BR60" s="51"/>
      <c r="BS60" s="44" t="s">
        <v>244</v>
      </c>
    </row>
    <row r="61" spans="1:71" ht="13.5" customHeight="1">
      <c r="A61" s="4"/>
      <c r="B61" s="110"/>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51"/>
      <c r="BR61" s="51"/>
      <c r="BS61" s="44" t="s">
        <v>222</v>
      </c>
    </row>
    <row r="62" spans="1:71" ht="13.5" customHeight="1">
      <c r="A62" s="4"/>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51"/>
      <c r="BR62" s="51"/>
      <c r="BS62" s="44" t="s">
        <v>245</v>
      </c>
    </row>
    <row r="63" spans="1:71" ht="11.25" customHeight="1">
      <c r="A63" s="4"/>
      <c r="B63" s="110"/>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c r="BN63" s="110"/>
      <c r="BO63" s="110"/>
      <c r="BP63" s="110"/>
      <c r="BQ63" s="51"/>
      <c r="BR63" s="51"/>
      <c r="BS63" s="44" t="s">
        <v>246</v>
      </c>
    </row>
    <row r="64" spans="1:71" ht="11.25" customHeight="1">
      <c r="A64" s="4"/>
      <c r="B64" s="110"/>
      <c r="C64" s="110"/>
      <c r="D64" s="110"/>
      <c r="E64" s="110"/>
      <c r="F64" s="110"/>
      <c r="G64" s="110"/>
      <c r="H64" s="110"/>
      <c r="I64" s="110"/>
      <c r="J64" s="110"/>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c r="BQ64" s="51"/>
      <c r="BR64" s="51"/>
      <c r="BS64" s="44" t="s">
        <v>247</v>
      </c>
    </row>
    <row r="65" spans="1:71" ht="11.25" customHeight="1">
      <c r="A65" s="4"/>
      <c r="B65" s="110"/>
      <c r="C65" s="110"/>
      <c r="D65" s="110"/>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D65" s="110"/>
      <c r="BE65" s="110"/>
      <c r="BF65" s="110"/>
      <c r="BG65" s="110"/>
      <c r="BH65" s="110"/>
      <c r="BI65" s="110"/>
      <c r="BJ65" s="110"/>
      <c r="BK65" s="110"/>
      <c r="BL65" s="110"/>
      <c r="BM65" s="110"/>
      <c r="BN65" s="110"/>
      <c r="BO65" s="110"/>
      <c r="BP65" s="110"/>
      <c r="BQ65" s="51"/>
      <c r="BR65" s="51"/>
      <c r="BS65" s="44" t="s">
        <v>248</v>
      </c>
    </row>
    <row r="66" spans="1:71" ht="10.15" customHeight="1">
      <c r="B66" s="110"/>
      <c r="C66" s="110"/>
      <c r="D66" s="110"/>
      <c r="E66" s="110"/>
      <c r="F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0"/>
      <c r="BO66" s="110"/>
      <c r="BP66" s="110"/>
      <c r="BQ66" s="51"/>
      <c r="BR66" s="51"/>
      <c r="BS66" s="44" t="s">
        <v>249</v>
      </c>
    </row>
    <row r="67" spans="1:71" ht="10.15" customHeight="1">
      <c r="B67" s="110"/>
      <c r="C67" s="110"/>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0"/>
      <c r="BH67" s="110"/>
      <c r="BI67" s="110"/>
      <c r="BJ67" s="110"/>
      <c r="BK67" s="110"/>
      <c r="BL67" s="110"/>
      <c r="BM67" s="110"/>
      <c r="BN67" s="110"/>
      <c r="BO67" s="110"/>
      <c r="BP67" s="110"/>
      <c r="BS67" s="44" t="s">
        <v>250</v>
      </c>
    </row>
    <row r="68" spans="1:71" ht="10.15" customHeight="1">
      <c r="B68" s="110"/>
      <c r="C68" s="110"/>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c r="AB68" s="110"/>
      <c r="AC68" s="110"/>
      <c r="AD68" s="110"/>
      <c r="AE68" s="110"/>
      <c r="AF68" s="110"/>
      <c r="AG68" s="110"/>
      <c r="AH68" s="110"/>
      <c r="AI68" s="110"/>
      <c r="AJ68" s="110"/>
      <c r="AK68" s="110"/>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0"/>
      <c r="BH68" s="110"/>
      <c r="BI68" s="110"/>
      <c r="BJ68" s="110"/>
      <c r="BK68" s="110"/>
      <c r="BL68" s="110"/>
      <c r="BM68" s="110"/>
      <c r="BN68" s="110"/>
      <c r="BO68" s="110"/>
      <c r="BP68" s="110"/>
      <c r="BS68" s="44" t="s">
        <v>251</v>
      </c>
    </row>
    <row r="69" spans="1:71">
      <c r="B69" s="110"/>
      <c r="C69" s="110"/>
      <c r="D69" s="110"/>
      <c r="E69" s="110"/>
      <c r="F69" s="110"/>
      <c r="G69" s="110"/>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0"/>
      <c r="AG69" s="110"/>
      <c r="AH69" s="110"/>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0"/>
      <c r="BH69" s="110"/>
      <c r="BI69" s="110"/>
      <c r="BJ69" s="110"/>
      <c r="BK69" s="110"/>
      <c r="BL69" s="110"/>
      <c r="BM69" s="110"/>
      <c r="BN69" s="110"/>
      <c r="BO69" s="110"/>
      <c r="BP69" s="110"/>
      <c r="BS69" s="44" t="s">
        <v>252</v>
      </c>
    </row>
    <row r="70" spans="1:71">
      <c r="BS70" s="44" t="s">
        <v>253</v>
      </c>
    </row>
    <row r="71" spans="1:71">
      <c r="BS71" s="44" t="s">
        <v>223</v>
      </c>
    </row>
  </sheetData>
  <sheetProtection password="B355" sheet="1" objects="1" scenarios="1" selectLockedCells="1"/>
  <mergeCells count="167">
    <mergeCell ref="BH5:BL5"/>
    <mergeCell ref="A5:O5"/>
    <mergeCell ref="A8:AI8"/>
    <mergeCell ref="AA9:AL9"/>
    <mergeCell ref="AM9:BE9"/>
    <mergeCell ref="AA10:AL10"/>
    <mergeCell ref="B38:L38"/>
    <mergeCell ref="AF4:AR4"/>
    <mergeCell ref="AV5:BG5"/>
    <mergeCell ref="AE5:AU5"/>
    <mergeCell ref="S12:U12"/>
    <mergeCell ref="C32:V32"/>
    <mergeCell ref="X10:Z10"/>
    <mergeCell ref="AM10:BP10"/>
    <mergeCell ref="AT33:AU33"/>
    <mergeCell ref="Y33:AS33"/>
    <mergeCell ref="H4:AE4"/>
    <mergeCell ref="M6:V6"/>
    <mergeCell ref="AU8:BP8"/>
    <mergeCell ref="AS4:BP4"/>
    <mergeCell ref="P5:AD5"/>
    <mergeCell ref="W26:X26"/>
    <mergeCell ref="Y28:AS28"/>
    <mergeCell ref="AT28:AU28"/>
    <mergeCell ref="BC40:BF40"/>
    <mergeCell ref="BJ40:BL40"/>
    <mergeCell ref="BM5:BP5"/>
    <mergeCell ref="BK6:BP6"/>
    <mergeCell ref="B24:AS24"/>
    <mergeCell ref="A16:A22"/>
    <mergeCell ref="AW14:BP14"/>
    <mergeCell ref="B14:R14"/>
    <mergeCell ref="AH12:BP12"/>
    <mergeCell ref="AH13:AU13"/>
    <mergeCell ref="BH13:BP13"/>
    <mergeCell ref="B17:BP22"/>
    <mergeCell ref="A12:A14"/>
    <mergeCell ref="AH15:BP15"/>
    <mergeCell ref="A24:A35"/>
    <mergeCell ref="B25:AS25"/>
    <mergeCell ref="W27:X27"/>
    <mergeCell ref="AT34:AU34"/>
    <mergeCell ref="S13:U13"/>
    <mergeCell ref="S14:U14"/>
    <mergeCell ref="B12:R12"/>
    <mergeCell ref="B13:R13"/>
    <mergeCell ref="AT25:AU25"/>
    <mergeCell ref="Y26:AS26"/>
    <mergeCell ref="BC13:BD13"/>
    <mergeCell ref="Z13:AA13"/>
    <mergeCell ref="V13:X13"/>
    <mergeCell ref="AB13:AD13"/>
    <mergeCell ref="V14:X14"/>
    <mergeCell ref="AB14:AD14"/>
    <mergeCell ref="AE12:AF14"/>
    <mergeCell ref="AG12:AG15"/>
    <mergeCell ref="Z14:AA14"/>
    <mergeCell ref="A15:AF15"/>
    <mergeCell ref="B46:BP55"/>
    <mergeCell ref="W28:X28"/>
    <mergeCell ref="W29:X29"/>
    <mergeCell ref="W30:X30"/>
    <mergeCell ref="W31:X31"/>
    <mergeCell ref="W32:X32"/>
    <mergeCell ref="AG38:AK38"/>
    <mergeCell ref="AJ8:AL8"/>
    <mergeCell ref="N9:P9"/>
    <mergeCell ref="X9:Z9"/>
    <mergeCell ref="B16:BP16"/>
    <mergeCell ref="AV13:AX13"/>
    <mergeCell ref="N10:P10"/>
    <mergeCell ref="H10:J10"/>
    <mergeCell ref="H9:J9"/>
    <mergeCell ref="AT29:AU29"/>
    <mergeCell ref="A23:BP23"/>
    <mergeCell ref="AV25:BP25"/>
    <mergeCell ref="AT26:AU26"/>
    <mergeCell ref="Y27:AS27"/>
    <mergeCell ref="AV26:BP26"/>
    <mergeCell ref="AV27:BP27"/>
    <mergeCell ref="AV28:BP28"/>
    <mergeCell ref="AT27:AU27"/>
    <mergeCell ref="A1:BP1"/>
    <mergeCell ref="AM8:AO8"/>
    <mergeCell ref="BE7:BP7"/>
    <mergeCell ref="AY13:BA13"/>
    <mergeCell ref="BE13:BG13"/>
    <mergeCell ref="I3:AV3"/>
    <mergeCell ref="AP8:AQ8"/>
    <mergeCell ref="Y6:AN6"/>
    <mergeCell ref="J7:AU7"/>
    <mergeCell ref="BJ2:BP2"/>
    <mergeCell ref="BM3:BP3"/>
    <mergeCell ref="G2:AE2"/>
    <mergeCell ref="AL2:BA2"/>
    <mergeCell ref="AF2:AK2"/>
    <mergeCell ref="AZ3:BD3"/>
    <mergeCell ref="AR6:BF6"/>
    <mergeCell ref="AR8:AT8"/>
    <mergeCell ref="BN9:BP9"/>
    <mergeCell ref="BF9:BH9"/>
    <mergeCell ref="BL9:BM9"/>
    <mergeCell ref="BI9:BK9"/>
    <mergeCell ref="Z12:AA12"/>
    <mergeCell ref="V12:X12"/>
    <mergeCell ref="AB12:AD12"/>
    <mergeCell ref="C26:V26"/>
    <mergeCell ref="AV35:BP35"/>
    <mergeCell ref="AT32:AU32"/>
    <mergeCell ref="AV33:BP33"/>
    <mergeCell ref="AV34:BP34"/>
    <mergeCell ref="B45:BP45"/>
    <mergeCell ref="A42:A44"/>
    <mergeCell ref="A37:A41"/>
    <mergeCell ref="A45:A55"/>
    <mergeCell ref="B41:AL41"/>
    <mergeCell ref="AM37:BP39"/>
    <mergeCell ref="M38:P38"/>
    <mergeCell ref="Q39:S39"/>
    <mergeCell ref="AG39:AK39"/>
    <mergeCell ref="Q38:S38"/>
    <mergeCell ref="B43:BP44"/>
    <mergeCell ref="T38:U38"/>
    <mergeCell ref="T39:U39"/>
    <mergeCell ref="M39:P39"/>
    <mergeCell ref="AM41:BP41"/>
    <mergeCell ref="B42:BP42"/>
    <mergeCell ref="B37:AL37"/>
    <mergeCell ref="B39:L39"/>
    <mergeCell ref="C27:V27"/>
    <mergeCell ref="AL38:AL40"/>
    <mergeCell ref="C28:V28"/>
    <mergeCell ref="C29:V29"/>
    <mergeCell ref="C33:V33"/>
    <mergeCell ref="C34:V34"/>
    <mergeCell ref="Y31:AS31"/>
    <mergeCell ref="Y32:AS32"/>
    <mergeCell ref="W33:X33"/>
    <mergeCell ref="W34:X34"/>
    <mergeCell ref="Y34:AS34"/>
    <mergeCell ref="Y30:AS30"/>
    <mergeCell ref="C30:V30"/>
    <mergeCell ref="C31:V31"/>
    <mergeCell ref="B56:BP69"/>
    <mergeCell ref="AV29:BP29"/>
    <mergeCell ref="Y29:AS29"/>
    <mergeCell ref="T40:U40"/>
    <mergeCell ref="M40:P40"/>
    <mergeCell ref="Q40:S40"/>
    <mergeCell ref="Y39:AF39"/>
    <mergeCell ref="AT35:AU35"/>
    <mergeCell ref="V39:X39"/>
    <mergeCell ref="BM40:BO40"/>
    <mergeCell ref="AG40:AK40"/>
    <mergeCell ref="V40:X40"/>
    <mergeCell ref="Y40:AF40"/>
    <mergeCell ref="BG40:BI40"/>
    <mergeCell ref="V38:X38"/>
    <mergeCell ref="Y38:AF38"/>
    <mergeCell ref="AV30:BP30"/>
    <mergeCell ref="AV31:BP31"/>
    <mergeCell ref="AV32:BP32"/>
    <mergeCell ref="A36:BP36"/>
    <mergeCell ref="C35:AS35"/>
    <mergeCell ref="AT30:AU30"/>
    <mergeCell ref="AT31:AU31"/>
    <mergeCell ref="B40:L40"/>
  </mergeCells>
  <phoneticPr fontId="0" type="noConversion"/>
  <conditionalFormatting sqref="W29:X29">
    <cfRule type="expression" dxfId="15" priority="5" stopIfTrue="1">
      <formula>IF(AND($W$29&lt;&gt;"X",$BS$30="X"),TRUE,FALSE)</formula>
    </cfRule>
  </conditionalFormatting>
  <conditionalFormatting sqref="M6:V6">
    <cfRule type="expression" dxfId="14" priority="4">
      <formula>IF(ISBLANK($M$6),TRUE,FALSE)</formula>
    </cfRule>
  </conditionalFormatting>
  <conditionalFormatting sqref="AZ3:BD3">
    <cfRule type="expression" dxfId="13" priority="3">
      <formula>IF(ISBLANK($AZ$3),TRUE,FALSE)</formula>
    </cfRule>
  </conditionalFormatting>
  <dataValidations count="2">
    <dataValidation type="list" allowBlank="1" showErrorMessage="1" errorTitle="Incorrect Subregion" error="Select Land Resource Region (LRR) and Major Land Resource Area (MLRA) from list.  See map in User Guide. " sqref="M6:V6">
      <formula1>$BS$38:$BS$71</formula1>
    </dataValidation>
    <dataValidation type="list" allowBlank="1" showInputMessage="1" showErrorMessage="1" errorTitle="Incorrect State" error="Please choose from list." sqref="AZ3:BD3">
      <formula1>$BQ$40:$BQ$54</formula1>
    </dataValidation>
  </dataValidations>
  <pageMargins left="0.48" right="0.48" top="0.45" bottom="0.25" header="0" footer="0.25"/>
  <pageSetup orientation="portrait" r:id="rId1"/>
  <headerFooter alignWithMargins="0">
    <oddFooter>&amp;L&amp;8US Army Corps of Engineers&amp;R&amp;8Northcentral and Northeast Region – Version 2.0</oddFooter>
  </headerFooter>
  <legacyDrawing r:id="rId2"/>
</worksheet>
</file>

<file path=xl/worksheets/sheet2.xml><?xml version="1.0" encoding="utf-8"?>
<worksheet xmlns="http://schemas.openxmlformats.org/spreadsheetml/2006/main" xmlns:r="http://schemas.openxmlformats.org/officeDocument/2006/relationships">
  <sheetPr codeName="Sheet2"/>
  <dimension ref="A1:CV30700"/>
  <sheetViews>
    <sheetView zoomScaleNormal="100" workbookViewId="0">
      <selection activeCell="N3" sqref="N3:T3"/>
    </sheetView>
  </sheetViews>
  <sheetFormatPr defaultColWidth="9.140625" defaultRowHeight="12.75"/>
  <cols>
    <col min="1" max="1" width="0.7109375" style="2" customWidth="1"/>
    <col min="2" max="24" width="1.42578125" style="2" customWidth="1"/>
    <col min="25" max="25" width="0.5703125" style="2" customWidth="1"/>
    <col min="26" max="44" width="1.42578125" style="2" customWidth="1"/>
    <col min="45" max="45" width="0.7109375" style="2" customWidth="1"/>
    <col min="46" max="66" width="1.42578125" style="2" customWidth="1"/>
    <col min="67" max="69" width="1.42578125" customWidth="1"/>
    <col min="70" max="70" width="1.7109375" customWidth="1"/>
    <col min="71" max="71" width="2.85546875" style="79" customWidth="1"/>
    <col min="72" max="72" width="55.42578125" style="79" bestFit="1" customWidth="1"/>
    <col min="73" max="73" width="9.140625" style="62"/>
    <col min="74" max="86" width="9.140625" style="42"/>
    <col min="87" max="87" width="9.140625" style="59" customWidth="1"/>
    <col min="88" max="88" width="9.140625" style="59"/>
    <col min="89" max="89" width="1.42578125" style="33" customWidth="1"/>
    <col min="90" max="90" width="9.140625" style="33" customWidth="1"/>
    <col min="91" max="16384" width="9.140625" style="2"/>
  </cols>
  <sheetData>
    <row r="1" spans="1:88" ht="18.75" customHeight="1">
      <c r="A1" s="246" t="s">
        <v>77</v>
      </c>
      <c r="B1" s="246"/>
      <c r="C1" s="246"/>
      <c r="D1" s="246"/>
      <c r="E1" s="246"/>
      <c r="F1" s="246"/>
      <c r="G1" s="246"/>
      <c r="H1" s="246"/>
      <c r="I1" s="246"/>
      <c r="J1" s="194" t="s">
        <v>78</v>
      </c>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6" t="s">
        <v>4</v>
      </c>
      <c r="BE1" s="30"/>
      <c r="BF1" s="30"/>
      <c r="BG1" s="30"/>
      <c r="BH1" s="30"/>
      <c r="BI1" s="30"/>
      <c r="BJ1" s="30"/>
      <c r="BK1" s="195" t="str">
        <f>IF('Page 1 (Hydrology)'!BM3=0,"",'Page 1 (Hydrology)'!BM3)</f>
        <v/>
      </c>
      <c r="BL1" s="196"/>
      <c r="BM1" s="196"/>
      <c r="BN1" s="196"/>
      <c r="BO1" s="196"/>
      <c r="BP1" s="196"/>
      <c r="BQ1" s="197"/>
      <c r="BR1" s="30"/>
      <c r="BS1" s="76"/>
      <c r="BT1" s="76"/>
      <c r="BU1" s="57"/>
      <c r="BV1" s="58"/>
      <c r="BW1" s="58"/>
      <c r="BX1" s="58"/>
      <c r="BY1" s="58"/>
      <c r="BZ1" s="58"/>
      <c r="CA1" s="58"/>
      <c r="CB1" s="58"/>
      <c r="CC1" s="58"/>
    </row>
    <row r="2" spans="1:88" ht="2.25" customHeight="1">
      <c r="A2" s="203"/>
      <c r="B2" s="203"/>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K2" s="203"/>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03"/>
      <c r="BK2" s="203"/>
      <c r="BL2" s="203"/>
      <c r="BM2" s="203"/>
      <c r="BN2" s="203"/>
      <c r="BO2" s="203"/>
      <c r="BP2" s="203"/>
      <c r="BQ2" s="203"/>
      <c r="BR2" s="203"/>
      <c r="BS2" s="77"/>
      <c r="BT2" s="77"/>
      <c r="BU2" s="60"/>
      <c r="BV2" s="61"/>
      <c r="BW2" s="61"/>
      <c r="BX2" s="61"/>
      <c r="BY2" s="61"/>
      <c r="BZ2" s="61"/>
      <c r="CA2" s="61"/>
      <c r="CB2" s="61"/>
      <c r="CC2" s="61"/>
      <c r="CD2" s="61"/>
      <c r="CE2" s="61"/>
      <c r="CF2" s="61"/>
      <c r="CG2" s="61"/>
      <c r="CH2" s="61"/>
    </row>
    <row r="3" spans="1:88" ht="21" customHeight="1">
      <c r="A3" s="204"/>
      <c r="B3" s="247" t="s">
        <v>82</v>
      </c>
      <c r="C3" s="247"/>
      <c r="D3" s="247"/>
      <c r="E3" s="247"/>
      <c r="F3" s="247"/>
      <c r="G3" s="247"/>
      <c r="H3" s="247"/>
      <c r="I3" s="22" t="s">
        <v>83</v>
      </c>
      <c r="J3" s="5"/>
      <c r="K3" s="5"/>
      <c r="L3" s="5"/>
      <c r="M3" s="5"/>
      <c r="N3" s="149"/>
      <c r="O3" s="150"/>
      <c r="P3" s="150"/>
      <c r="Q3" s="150"/>
      <c r="R3" s="150"/>
      <c r="S3" s="150"/>
      <c r="T3" s="151"/>
      <c r="U3" s="189" t="s">
        <v>84</v>
      </c>
      <c r="V3" s="189"/>
      <c r="W3" s="189"/>
      <c r="X3" s="189"/>
      <c r="Y3" s="189"/>
      <c r="Z3" s="189"/>
      <c r="AA3" s="242" t="s">
        <v>79</v>
      </c>
      <c r="AB3" s="243"/>
      <c r="AC3" s="243"/>
      <c r="AD3" s="243"/>
      <c r="AE3" s="243"/>
      <c r="AF3" s="5"/>
      <c r="AG3" s="242" t="s">
        <v>80</v>
      </c>
      <c r="AH3" s="243"/>
      <c r="AI3" s="243"/>
      <c r="AJ3" s="243"/>
      <c r="AK3" s="243"/>
      <c r="AL3" s="5"/>
      <c r="AM3" s="242" t="s">
        <v>81</v>
      </c>
      <c r="AN3" s="243"/>
      <c r="AO3" s="243"/>
      <c r="AP3" s="243"/>
      <c r="AQ3" s="243"/>
      <c r="AR3" s="27"/>
      <c r="AS3" s="126"/>
      <c r="AT3" s="143" t="s">
        <v>92</v>
      </c>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4"/>
      <c r="BS3" s="75" t="b">
        <v>0</v>
      </c>
      <c r="BT3" s="78" t="s">
        <v>30231</v>
      </c>
      <c r="BV3" s="63" t="s">
        <v>132</v>
      </c>
      <c r="BW3" s="64"/>
      <c r="BX3" s="65" t="s">
        <v>20614</v>
      </c>
      <c r="BY3" s="64"/>
      <c r="BZ3" s="64" t="s">
        <v>133</v>
      </c>
      <c r="CA3" s="64"/>
      <c r="CB3" s="64"/>
      <c r="CC3" s="64"/>
      <c r="CD3" s="64"/>
      <c r="CE3" s="64" t="s">
        <v>185</v>
      </c>
      <c r="CF3" s="64"/>
      <c r="CG3" s="64"/>
      <c r="CH3" s="64"/>
      <c r="CI3" s="66" t="s">
        <v>81</v>
      </c>
    </row>
    <row r="4" spans="1:88" ht="15.75" customHeight="1">
      <c r="A4" s="205"/>
      <c r="B4" s="26" t="s">
        <v>85</v>
      </c>
      <c r="C4" s="4"/>
      <c r="D4" s="199" t="s">
        <v>3118</v>
      </c>
      <c r="E4" s="199"/>
      <c r="F4" s="199"/>
      <c r="G4" s="199"/>
      <c r="H4" s="199"/>
      <c r="I4" s="199"/>
      <c r="J4" s="199"/>
      <c r="K4" s="199"/>
      <c r="L4" s="199"/>
      <c r="M4" s="199"/>
      <c r="N4" s="199"/>
      <c r="O4" s="199"/>
      <c r="P4" s="199"/>
      <c r="Q4" s="199"/>
      <c r="R4" s="199"/>
      <c r="S4" s="199"/>
      <c r="T4" s="199"/>
      <c r="U4" s="199"/>
      <c r="V4" s="199"/>
      <c r="W4" s="199"/>
      <c r="X4" s="199"/>
      <c r="Y4" s="199"/>
      <c r="Z4" s="4"/>
      <c r="AA4" s="244"/>
      <c r="AB4" s="211"/>
      <c r="AC4" s="211"/>
      <c r="AD4" s="211"/>
      <c r="AE4" s="211"/>
      <c r="AF4" s="4"/>
      <c r="AG4" s="210" t="str">
        <f t="shared" ref="AG4:AG9" si="0">IF(AA4&gt;0,IF(AA$12&gt;=5,IF(AND(ISNA(MATCH(AA4,CH$4:CH$11,0)),CE4&lt;0.2),"No","Yes"),"No"),"")</f>
        <v/>
      </c>
      <c r="AH4" s="210"/>
      <c r="AI4" s="210"/>
      <c r="AJ4" s="210"/>
      <c r="AK4" s="210"/>
      <c r="AL4" s="4"/>
      <c r="AM4" s="200" t="str">
        <f t="shared" ref="AM4:AM9" si="1">IF(CJ4=0,"",CJ4)</f>
        <v/>
      </c>
      <c r="AN4" s="200"/>
      <c r="AO4" s="200"/>
      <c r="AP4" s="200"/>
      <c r="AQ4" s="200"/>
      <c r="AR4" s="4"/>
      <c r="AS4" s="127"/>
      <c r="AT4" s="201" t="s">
        <v>127</v>
      </c>
      <c r="AU4" s="201"/>
      <c r="AV4" s="201"/>
      <c r="AW4" s="201"/>
      <c r="AX4" s="201"/>
      <c r="AY4" s="201"/>
      <c r="AZ4" s="201"/>
      <c r="BA4" s="201"/>
      <c r="BB4" s="201"/>
      <c r="BC4" s="201"/>
      <c r="BD4" s="201"/>
      <c r="BE4" s="201"/>
      <c r="BF4" s="201"/>
      <c r="BG4" s="201"/>
      <c r="BH4" s="201"/>
      <c r="BI4" s="206"/>
      <c r="BJ4" s="206"/>
      <c r="BK4" s="206"/>
      <c r="BL4" s="206"/>
      <c r="BM4" s="206"/>
      <c r="BN4" s="206"/>
      <c r="BO4" s="206"/>
      <c r="BP4" s="206"/>
      <c r="BQ4" s="206"/>
      <c r="BR4" s="207"/>
      <c r="BS4" s="80"/>
      <c r="BT4" s="78" t="s">
        <v>30232</v>
      </c>
      <c r="BV4" s="42">
        <f t="shared" ref="BV4:BV9" si="2">IF(AND(AG4="Yes",OR(AM4="OBL",AM4="FACW",AM4="FAC")),1,0)</f>
        <v>0</v>
      </c>
      <c r="BW4" s="42">
        <f t="shared" ref="BW4:BW9" si="3">IF(AG4="Yes",1,0)</f>
        <v>0</v>
      </c>
      <c r="BX4" s="42">
        <f t="shared" ref="BX4:BX9" si="4">IF(AND(AG4="Yes",OR(AM4="OBL",AM4="FACW")),1,0)</f>
        <v>0</v>
      </c>
      <c r="BY4" s="42">
        <f t="shared" ref="BY4:BY9" si="5">IF(AND(AG4="Yes",OR(AM4="UPL",AM4="FACU")),1,0)</f>
        <v>0</v>
      </c>
      <c r="BZ4" s="42">
        <f t="shared" ref="BZ4:BZ9" si="6">IF($AM4="obl",$AA4,0)</f>
        <v>0</v>
      </c>
      <c r="CA4" s="42">
        <f t="shared" ref="CA4:CA9" si="7">IF($AM4="facw",$AA4,0)</f>
        <v>0</v>
      </c>
      <c r="CB4" s="42">
        <f t="shared" ref="CB4:CB9" si="8">IF($AM4="fac",$AA4,0)</f>
        <v>0</v>
      </c>
      <c r="CC4" s="42">
        <f t="shared" ref="CC4:CC9" si="9">IF($AM4="facu",$AA4,0)</f>
        <v>0</v>
      </c>
      <c r="CD4" s="42">
        <f t="shared" ref="CD4:CD9" si="10">IF($AM4="upl",$AA4,0)</f>
        <v>0</v>
      </c>
      <c r="CE4" s="42">
        <f t="shared" ref="CE4:CE9" si="11">IFERROR(AA4/AA$12,0)</f>
        <v>0</v>
      </c>
      <c r="CF4" s="42">
        <f>IFERROR(LARGE((AA$4:AE$9,AA$11),1),0)</f>
        <v>0</v>
      </c>
      <c r="CG4" s="42">
        <f t="shared" ref="CG4:CG9" si="12">IFERROR(CF4/AA$12,0)</f>
        <v>0</v>
      </c>
      <c r="CH4" s="42" t="str">
        <f>IF(CF4&gt;0,CF4,"")</f>
        <v/>
      </c>
      <c r="CI4" s="59" t="str">
        <f>IF(ISNA(MATCH('Page 1 (Hydrology)'!$AZ$3,$BU$46:$BU$54,0)),IF(ISNA(MATCH('Page 1 (Hydrology)'!$AZ$3,$BU$56:$BU$60,0)),IF('Page 1 (Hydrology)'!$AZ$3="OH",IF(ISNA(MATCH('Page 1 (Hydrology)'!M6,$BU$62:$BU$63,0)),IF(ISNA(MATCH('Page 1 (Hydrology)'!M6,$BU$65:$BU$66,0)),"","NCGL"),"NCNE"),""),"NCGL"),"NCNE")</f>
        <v/>
      </c>
      <c r="CJ4" s="59" t="str">
        <f t="shared" ref="CJ4:CJ9" si="13">IFERROR(IF($CI$4="NCNE",VLOOKUP(D4,$CL$46:$CN$30032,2,FALSE),IF($CI$4="NCGL",VLOOKUP(D4,$CL$46:$CN$30032,3,FALSE),"")),"")</f>
        <v/>
      </c>
    </row>
    <row r="5" spans="1:88" ht="15.75" customHeight="1">
      <c r="A5" s="205"/>
      <c r="B5" s="26" t="s">
        <v>87</v>
      </c>
      <c r="C5" s="4"/>
      <c r="D5" s="199" t="s">
        <v>3118</v>
      </c>
      <c r="E5" s="199"/>
      <c r="F5" s="199"/>
      <c r="G5" s="199"/>
      <c r="H5" s="199"/>
      <c r="I5" s="199"/>
      <c r="J5" s="199"/>
      <c r="K5" s="199"/>
      <c r="L5" s="199"/>
      <c r="M5" s="199"/>
      <c r="N5" s="199"/>
      <c r="O5" s="199"/>
      <c r="P5" s="199"/>
      <c r="Q5" s="199"/>
      <c r="R5" s="199"/>
      <c r="S5" s="199"/>
      <c r="T5" s="199"/>
      <c r="U5" s="199"/>
      <c r="V5" s="199"/>
      <c r="W5" s="199"/>
      <c r="X5" s="199"/>
      <c r="Y5" s="199"/>
      <c r="Z5" s="4"/>
      <c r="AA5" s="211"/>
      <c r="AB5" s="211"/>
      <c r="AC5" s="211"/>
      <c r="AD5" s="211"/>
      <c r="AE5" s="211"/>
      <c r="AF5" s="4"/>
      <c r="AG5" s="210" t="str">
        <f t="shared" si="0"/>
        <v/>
      </c>
      <c r="AH5" s="210"/>
      <c r="AI5" s="210"/>
      <c r="AJ5" s="210"/>
      <c r="AK5" s="210"/>
      <c r="AL5" s="4"/>
      <c r="AM5" s="200" t="str">
        <f>IF(CJ5=0,"",CJ5)</f>
        <v/>
      </c>
      <c r="AN5" s="200"/>
      <c r="AO5" s="200"/>
      <c r="AP5" s="200"/>
      <c r="AQ5" s="200"/>
      <c r="AR5" s="4"/>
      <c r="AS5" s="127"/>
      <c r="AT5" s="201"/>
      <c r="AU5" s="201"/>
      <c r="AV5" s="201"/>
      <c r="AW5" s="201"/>
      <c r="AX5" s="201"/>
      <c r="AY5" s="201"/>
      <c r="AZ5" s="201"/>
      <c r="BA5" s="201"/>
      <c r="BB5" s="201"/>
      <c r="BC5" s="201"/>
      <c r="BD5" s="201"/>
      <c r="BE5" s="201"/>
      <c r="BF5" s="201"/>
      <c r="BG5" s="201"/>
      <c r="BH5" s="201"/>
      <c r="BI5" s="198" t="str">
        <f>IF(BS3=FALSE,IF(BI7="","",SUM(BV4:BV41)),"")</f>
        <v/>
      </c>
      <c r="BJ5" s="198"/>
      <c r="BK5" s="198"/>
      <c r="BL5" s="198"/>
      <c r="BM5" s="198"/>
      <c r="BN5" s="198"/>
      <c r="BO5" s="198"/>
      <c r="BP5" s="238" t="s">
        <v>102</v>
      </c>
      <c r="BQ5" s="238"/>
      <c r="BR5" s="239"/>
      <c r="BS5" s="91"/>
      <c r="BV5" s="42">
        <f t="shared" si="2"/>
        <v>0</v>
      </c>
      <c r="BW5" s="42">
        <f t="shared" si="3"/>
        <v>0</v>
      </c>
      <c r="BX5" s="42">
        <f t="shared" si="4"/>
        <v>0</v>
      </c>
      <c r="BY5" s="42">
        <f t="shared" si="5"/>
        <v>0</v>
      </c>
      <c r="BZ5" s="42">
        <f t="shared" si="6"/>
        <v>0</v>
      </c>
      <c r="CA5" s="42">
        <f t="shared" si="7"/>
        <v>0</v>
      </c>
      <c r="CB5" s="42">
        <f t="shared" si="8"/>
        <v>0</v>
      </c>
      <c r="CC5" s="42">
        <f t="shared" si="9"/>
        <v>0</v>
      </c>
      <c r="CD5" s="42">
        <f t="shared" si="10"/>
        <v>0</v>
      </c>
      <c r="CE5" s="42">
        <f t="shared" si="11"/>
        <v>0</v>
      </c>
      <c r="CF5" s="42">
        <f>IFERROR(LARGE((AA$4:AE$9,AA$11),2),0)</f>
        <v>0</v>
      </c>
      <c r="CG5" s="42">
        <f t="shared" si="12"/>
        <v>0</v>
      </c>
      <c r="CH5" s="42">
        <f>IF(AND(CF5&gt;0,CG4&gt;0.5),"",CF5)</f>
        <v>0</v>
      </c>
      <c r="CJ5" s="59" t="str">
        <f t="shared" si="13"/>
        <v/>
      </c>
    </row>
    <row r="6" spans="1:88" ht="15.75" customHeight="1">
      <c r="A6" s="205"/>
      <c r="B6" s="26" t="s">
        <v>88</v>
      </c>
      <c r="C6" s="4"/>
      <c r="D6" s="199" t="s">
        <v>3118</v>
      </c>
      <c r="E6" s="199"/>
      <c r="F6" s="199"/>
      <c r="G6" s="199"/>
      <c r="H6" s="199"/>
      <c r="I6" s="199"/>
      <c r="J6" s="199"/>
      <c r="K6" s="199"/>
      <c r="L6" s="199"/>
      <c r="M6" s="199"/>
      <c r="N6" s="199"/>
      <c r="O6" s="199"/>
      <c r="P6" s="199"/>
      <c r="Q6" s="199"/>
      <c r="R6" s="199"/>
      <c r="S6" s="199"/>
      <c r="T6" s="199"/>
      <c r="U6" s="199"/>
      <c r="V6" s="199"/>
      <c r="W6" s="199"/>
      <c r="X6" s="199"/>
      <c r="Y6" s="199"/>
      <c r="Z6" s="4"/>
      <c r="AA6" s="211"/>
      <c r="AB6" s="211"/>
      <c r="AC6" s="211"/>
      <c r="AD6" s="211"/>
      <c r="AE6" s="211"/>
      <c r="AF6" s="4"/>
      <c r="AG6" s="210" t="str">
        <f t="shared" si="0"/>
        <v/>
      </c>
      <c r="AH6" s="210"/>
      <c r="AI6" s="210"/>
      <c r="AJ6" s="210"/>
      <c r="AK6" s="210"/>
      <c r="AM6" s="200" t="str">
        <f t="shared" si="1"/>
        <v/>
      </c>
      <c r="AN6" s="200"/>
      <c r="AO6" s="200"/>
      <c r="AP6" s="200"/>
      <c r="AQ6" s="200"/>
      <c r="AR6" s="4"/>
      <c r="AS6" s="127"/>
      <c r="AT6" s="201" t="s">
        <v>128</v>
      </c>
      <c r="AU6" s="202"/>
      <c r="AV6" s="202"/>
      <c r="AW6" s="202"/>
      <c r="AX6" s="202"/>
      <c r="AY6" s="202"/>
      <c r="AZ6" s="202"/>
      <c r="BA6" s="202"/>
      <c r="BB6" s="202"/>
      <c r="BC6" s="202"/>
      <c r="BD6" s="202"/>
      <c r="BE6" s="202"/>
      <c r="BF6" s="202"/>
      <c r="BG6" s="202"/>
      <c r="BH6" s="202"/>
      <c r="BI6" s="208"/>
      <c r="BJ6" s="208"/>
      <c r="BK6" s="208"/>
      <c r="BL6" s="208"/>
      <c r="BM6" s="208"/>
      <c r="BN6" s="208"/>
      <c r="BO6" s="208"/>
      <c r="BP6" s="208"/>
      <c r="BQ6" s="208"/>
      <c r="BR6" s="209"/>
      <c r="BS6" s="92"/>
      <c r="BV6" s="42">
        <f t="shared" si="2"/>
        <v>0</v>
      </c>
      <c r="BW6" s="42">
        <f t="shared" si="3"/>
        <v>0</v>
      </c>
      <c r="BX6" s="42">
        <f t="shared" si="4"/>
        <v>0</v>
      </c>
      <c r="BY6" s="42">
        <f t="shared" si="5"/>
        <v>0</v>
      </c>
      <c r="BZ6" s="42">
        <f t="shared" si="6"/>
        <v>0</v>
      </c>
      <c r="CA6" s="42">
        <f t="shared" si="7"/>
        <v>0</v>
      </c>
      <c r="CB6" s="42">
        <f t="shared" si="8"/>
        <v>0</v>
      </c>
      <c r="CC6" s="42">
        <f t="shared" si="9"/>
        <v>0</v>
      </c>
      <c r="CD6" s="42">
        <f t="shared" si="10"/>
        <v>0</v>
      </c>
      <c r="CE6" s="42">
        <f t="shared" si="11"/>
        <v>0</v>
      </c>
      <c r="CF6" s="42">
        <f>IFERROR(LARGE((AA$4:AE$9,AA$11),3),0)</f>
        <v>0</v>
      </c>
      <c r="CG6" s="42">
        <f t="shared" si="12"/>
        <v>0</v>
      </c>
      <c r="CH6" s="42">
        <f>IF(AND(CF6&gt;0,SUM(CG$4:CG5)&gt;0.5),"",CF6)</f>
        <v>0</v>
      </c>
      <c r="CJ6" s="59" t="str">
        <f t="shared" si="13"/>
        <v/>
      </c>
    </row>
    <row r="7" spans="1:88" ht="15.75" customHeight="1">
      <c r="A7" s="205"/>
      <c r="B7" s="26" t="s">
        <v>89</v>
      </c>
      <c r="C7" s="4"/>
      <c r="D7" s="199" t="s">
        <v>3118</v>
      </c>
      <c r="E7" s="199"/>
      <c r="F7" s="199"/>
      <c r="G7" s="199"/>
      <c r="H7" s="199"/>
      <c r="I7" s="199"/>
      <c r="J7" s="199"/>
      <c r="K7" s="199"/>
      <c r="L7" s="199"/>
      <c r="M7" s="199"/>
      <c r="N7" s="199"/>
      <c r="O7" s="199"/>
      <c r="P7" s="199"/>
      <c r="Q7" s="199"/>
      <c r="R7" s="199"/>
      <c r="S7" s="199"/>
      <c r="T7" s="199"/>
      <c r="U7" s="199"/>
      <c r="V7" s="199"/>
      <c r="W7" s="199"/>
      <c r="X7" s="199"/>
      <c r="Y7" s="199"/>
      <c r="Z7" s="4"/>
      <c r="AA7" s="211"/>
      <c r="AB7" s="211"/>
      <c r="AC7" s="211"/>
      <c r="AD7" s="211"/>
      <c r="AE7" s="211"/>
      <c r="AF7" s="4"/>
      <c r="AG7" s="210" t="str">
        <f t="shared" si="0"/>
        <v/>
      </c>
      <c r="AH7" s="210"/>
      <c r="AI7" s="210"/>
      <c r="AJ7" s="210"/>
      <c r="AK7" s="210"/>
      <c r="AM7" s="200" t="str">
        <f t="shared" si="1"/>
        <v/>
      </c>
      <c r="AN7" s="200"/>
      <c r="AO7" s="200"/>
      <c r="AP7" s="200"/>
      <c r="AQ7" s="200"/>
      <c r="AR7" s="4"/>
      <c r="AS7" s="127"/>
      <c r="AT7" s="202"/>
      <c r="AU7" s="202"/>
      <c r="AV7" s="202"/>
      <c r="AW7" s="202"/>
      <c r="AX7" s="202"/>
      <c r="AY7" s="202"/>
      <c r="AZ7" s="202"/>
      <c r="BA7" s="202"/>
      <c r="BB7" s="202"/>
      <c r="BC7" s="202"/>
      <c r="BD7" s="202"/>
      <c r="BE7" s="202"/>
      <c r="BF7" s="202"/>
      <c r="BG7" s="202"/>
      <c r="BH7" s="202"/>
      <c r="BI7" s="198" t="str">
        <f>IF(BS3=FALSE,IF(SUM(BW4:BW41)&gt;0,SUM(BW4:BW41),""),"")</f>
        <v/>
      </c>
      <c r="BJ7" s="198"/>
      <c r="BK7" s="198"/>
      <c r="BL7" s="198"/>
      <c r="BM7" s="198"/>
      <c r="BN7" s="198"/>
      <c r="BO7" s="198"/>
      <c r="BP7" s="238" t="s">
        <v>103</v>
      </c>
      <c r="BQ7" s="238"/>
      <c r="BR7" s="239"/>
      <c r="BS7" s="91"/>
      <c r="BV7" s="42">
        <f t="shared" si="2"/>
        <v>0</v>
      </c>
      <c r="BW7" s="42">
        <f t="shared" si="3"/>
        <v>0</v>
      </c>
      <c r="BX7" s="42">
        <f t="shared" si="4"/>
        <v>0</v>
      </c>
      <c r="BY7" s="42">
        <f t="shared" si="5"/>
        <v>0</v>
      </c>
      <c r="BZ7" s="42">
        <f t="shared" si="6"/>
        <v>0</v>
      </c>
      <c r="CA7" s="42">
        <f t="shared" si="7"/>
        <v>0</v>
      </c>
      <c r="CB7" s="42">
        <f t="shared" si="8"/>
        <v>0</v>
      </c>
      <c r="CC7" s="42">
        <f t="shared" si="9"/>
        <v>0</v>
      </c>
      <c r="CD7" s="42">
        <f t="shared" si="10"/>
        <v>0</v>
      </c>
      <c r="CE7" s="42">
        <f t="shared" si="11"/>
        <v>0</v>
      </c>
      <c r="CF7" s="42">
        <f>IFERROR(LARGE((AA$4:AE$9,AA$11),4),0)</f>
        <v>0</v>
      </c>
      <c r="CG7" s="42">
        <f t="shared" si="12"/>
        <v>0</v>
      </c>
      <c r="CH7" s="42">
        <f>IF(AND(CF7&gt;0,SUM(CG$4:CG6)&gt;0.5),"",CF7)</f>
        <v>0</v>
      </c>
      <c r="CJ7" s="59" t="str">
        <f t="shared" si="13"/>
        <v/>
      </c>
    </row>
    <row r="8" spans="1:88" ht="15.75" customHeight="1">
      <c r="A8" s="205"/>
      <c r="B8" s="26" t="s">
        <v>90</v>
      </c>
      <c r="C8" s="4"/>
      <c r="D8" s="199" t="s">
        <v>3118</v>
      </c>
      <c r="E8" s="199"/>
      <c r="F8" s="199"/>
      <c r="G8" s="199"/>
      <c r="H8" s="199"/>
      <c r="I8" s="199"/>
      <c r="J8" s="199"/>
      <c r="K8" s="199"/>
      <c r="L8" s="199"/>
      <c r="M8" s="199"/>
      <c r="N8" s="199"/>
      <c r="O8" s="199"/>
      <c r="P8" s="199"/>
      <c r="Q8" s="199"/>
      <c r="R8" s="199"/>
      <c r="S8" s="199"/>
      <c r="T8" s="199"/>
      <c r="U8" s="199"/>
      <c r="V8" s="199"/>
      <c r="W8" s="199"/>
      <c r="X8" s="199"/>
      <c r="Y8" s="199"/>
      <c r="Z8" s="4"/>
      <c r="AA8" s="211"/>
      <c r="AB8" s="211"/>
      <c r="AC8" s="211"/>
      <c r="AD8" s="211"/>
      <c r="AE8" s="211"/>
      <c r="AF8" s="4"/>
      <c r="AG8" s="210" t="str">
        <f t="shared" si="0"/>
        <v/>
      </c>
      <c r="AH8" s="210"/>
      <c r="AI8" s="210"/>
      <c r="AJ8" s="210"/>
      <c r="AK8" s="210"/>
      <c r="AL8" s="4"/>
      <c r="AM8" s="200" t="str">
        <f t="shared" si="1"/>
        <v/>
      </c>
      <c r="AN8" s="200"/>
      <c r="AO8" s="200"/>
      <c r="AP8" s="200"/>
      <c r="AQ8" s="200"/>
      <c r="AR8" s="4"/>
      <c r="AS8" s="127"/>
      <c r="AT8" s="222" t="s">
        <v>129</v>
      </c>
      <c r="AU8" s="223"/>
      <c r="AV8" s="223"/>
      <c r="AW8" s="223"/>
      <c r="AX8" s="223"/>
      <c r="AY8" s="223"/>
      <c r="AZ8" s="223"/>
      <c r="BA8" s="223"/>
      <c r="BB8" s="223"/>
      <c r="BC8" s="223"/>
      <c r="BD8" s="223"/>
      <c r="BE8" s="223"/>
      <c r="BF8" s="223"/>
      <c r="BG8" s="223"/>
      <c r="BH8" s="223"/>
      <c r="BI8" s="206"/>
      <c r="BJ8" s="206"/>
      <c r="BK8" s="206"/>
      <c r="BL8" s="206"/>
      <c r="BM8" s="206"/>
      <c r="BN8" s="206"/>
      <c r="BO8" s="206"/>
      <c r="BP8" s="206"/>
      <c r="BQ8" s="206"/>
      <c r="BR8" s="207"/>
      <c r="BS8" s="80"/>
      <c r="BT8" s="80"/>
      <c r="BV8" s="42">
        <f t="shared" si="2"/>
        <v>0</v>
      </c>
      <c r="BW8" s="42">
        <f t="shared" si="3"/>
        <v>0</v>
      </c>
      <c r="BX8" s="42">
        <f t="shared" si="4"/>
        <v>0</v>
      </c>
      <c r="BY8" s="42">
        <f t="shared" si="5"/>
        <v>0</v>
      </c>
      <c r="BZ8" s="42">
        <f t="shared" si="6"/>
        <v>0</v>
      </c>
      <c r="CA8" s="42">
        <f t="shared" si="7"/>
        <v>0</v>
      </c>
      <c r="CB8" s="42">
        <f t="shared" si="8"/>
        <v>0</v>
      </c>
      <c r="CC8" s="42">
        <f t="shared" si="9"/>
        <v>0</v>
      </c>
      <c r="CD8" s="42">
        <f t="shared" si="10"/>
        <v>0</v>
      </c>
      <c r="CE8" s="42">
        <f t="shared" si="11"/>
        <v>0</v>
      </c>
      <c r="CF8" s="42">
        <f>IFERROR(LARGE((AA$4:AE$9,AA$11),5),0)</f>
        <v>0</v>
      </c>
      <c r="CG8" s="42">
        <f t="shared" si="12"/>
        <v>0</v>
      </c>
      <c r="CH8" s="42">
        <f>IF(AND(CF8&gt;0,SUM(CG$4:CG7)&gt;0.5),"",CF8)</f>
        <v>0</v>
      </c>
      <c r="CJ8" s="59" t="str">
        <f t="shared" si="13"/>
        <v/>
      </c>
    </row>
    <row r="9" spans="1:88" ht="15.75" customHeight="1">
      <c r="A9" s="205"/>
      <c r="B9" s="26" t="s">
        <v>91</v>
      </c>
      <c r="C9" s="4"/>
      <c r="D9" s="199" t="s">
        <v>3118</v>
      </c>
      <c r="E9" s="199"/>
      <c r="F9" s="199"/>
      <c r="G9" s="199"/>
      <c r="H9" s="199"/>
      <c r="I9" s="199"/>
      <c r="J9" s="199"/>
      <c r="K9" s="199"/>
      <c r="L9" s="199"/>
      <c r="M9" s="199"/>
      <c r="N9" s="199"/>
      <c r="O9" s="199"/>
      <c r="P9" s="199"/>
      <c r="Q9" s="199"/>
      <c r="R9" s="199"/>
      <c r="S9" s="199"/>
      <c r="T9" s="199"/>
      <c r="U9" s="199"/>
      <c r="V9" s="199"/>
      <c r="W9" s="199"/>
      <c r="X9" s="199"/>
      <c r="Y9" s="199"/>
      <c r="Z9" s="4"/>
      <c r="AA9" s="118"/>
      <c r="AB9" s="118"/>
      <c r="AC9" s="118"/>
      <c r="AD9" s="118"/>
      <c r="AE9" s="118"/>
      <c r="AF9" s="4"/>
      <c r="AG9" s="210" t="str">
        <f t="shared" si="0"/>
        <v/>
      </c>
      <c r="AH9" s="210"/>
      <c r="AI9" s="210"/>
      <c r="AJ9" s="210"/>
      <c r="AK9" s="210"/>
      <c r="AL9" s="4"/>
      <c r="AM9" s="200" t="str">
        <f t="shared" si="1"/>
        <v/>
      </c>
      <c r="AN9" s="200"/>
      <c r="AO9" s="200"/>
      <c r="AP9" s="200"/>
      <c r="AQ9" s="200"/>
      <c r="AR9" s="4"/>
      <c r="AS9" s="127"/>
      <c r="AT9" s="223"/>
      <c r="AU9" s="223"/>
      <c r="AV9" s="223"/>
      <c r="AW9" s="223"/>
      <c r="AX9" s="223"/>
      <c r="AY9" s="223"/>
      <c r="AZ9" s="223"/>
      <c r="BA9" s="223"/>
      <c r="BB9" s="223"/>
      <c r="BC9" s="223"/>
      <c r="BD9" s="223"/>
      <c r="BE9" s="223"/>
      <c r="BF9" s="223"/>
      <c r="BG9" s="223"/>
      <c r="BH9" s="223"/>
      <c r="BI9" s="221" t="str">
        <f>IF(BI7="","",ROUND(BI5/BI7,3))</f>
        <v/>
      </c>
      <c r="BJ9" s="221"/>
      <c r="BK9" s="221"/>
      <c r="BL9" s="221"/>
      <c r="BM9" s="221"/>
      <c r="BN9" s="221"/>
      <c r="BO9" s="221"/>
      <c r="BP9" s="6" t="s">
        <v>104</v>
      </c>
      <c r="BQ9" s="2"/>
      <c r="BR9" s="14"/>
      <c r="BS9" s="81"/>
      <c r="BT9" s="81"/>
      <c r="BV9" s="42">
        <f t="shared" si="2"/>
        <v>0</v>
      </c>
      <c r="BW9" s="42">
        <f t="shared" si="3"/>
        <v>0</v>
      </c>
      <c r="BX9" s="42">
        <f t="shared" si="4"/>
        <v>0</v>
      </c>
      <c r="BY9" s="42">
        <f t="shared" si="5"/>
        <v>0</v>
      </c>
      <c r="BZ9" s="42">
        <f t="shared" si="6"/>
        <v>0</v>
      </c>
      <c r="CA9" s="42">
        <f t="shared" si="7"/>
        <v>0</v>
      </c>
      <c r="CB9" s="42">
        <f t="shared" si="8"/>
        <v>0</v>
      </c>
      <c r="CC9" s="42">
        <f t="shared" si="9"/>
        <v>0</v>
      </c>
      <c r="CD9" s="42">
        <f t="shared" si="10"/>
        <v>0</v>
      </c>
      <c r="CE9" s="42">
        <f t="shared" si="11"/>
        <v>0</v>
      </c>
      <c r="CF9" s="42">
        <f>IFERROR(LARGE((AA$4:AE$9,AA$11),6),0)</f>
        <v>0</v>
      </c>
      <c r="CG9" s="42">
        <f t="shared" si="12"/>
        <v>0</v>
      </c>
      <c r="CH9" s="42">
        <f>IF(AND(CF9&gt;0,SUM(CG$4:CG8)&gt;0.5),"",CF9)</f>
        <v>0</v>
      </c>
      <c r="CJ9" s="59" t="str">
        <f t="shared" si="13"/>
        <v/>
      </c>
    </row>
    <row r="10" spans="1:88" ht="2.25" customHeight="1">
      <c r="A10" s="205"/>
      <c r="B10" s="234"/>
      <c r="C10" s="234"/>
      <c r="D10" s="234"/>
      <c r="E10" s="234"/>
      <c r="F10" s="234"/>
      <c r="G10" s="234"/>
      <c r="H10" s="234"/>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c r="AG10" s="234"/>
      <c r="AH10" s="234"/>
      <c r="AI10" s="234"/>
      <c r="AJ10" s="234"/>
      <c r="AK10" s="234"/>
      <c r="AL10" s="234"/>
      <c r="AM10" s="234"/>
      <c r="AN10" s="234"/>
      <c r="AO10" s="234"/>
      <c r="AP10" s="234"/>
      <c r="AQ10" s="234"/>
      <c r="AR10" s="235"/>
      <c r="AS10" s="248"/>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50"/>
      <c r="BS10" s="82"/>
      <c r="BT10" s="82"/>
      <c r="BU10" s="67"/>
    </row>
    <row r="11" spans="1:88" ht="13.5" customHeight="1">
      <c r="A11" s="205"/>
      <c r="B11" s="26" t="s">
        <v>86</v>
      </c>
      <c r="C11" s="4"/>
      <c r="D11" s="199" t="s">
        <v>3118</v>
      </c>
      <c r="E11" s="199"/>
      <c r="F11" s="199"/>
      <c r="G11" s="199"/>
      <c r="H11" s="199"/>
      <c r="I11" s="199"/>
      <c r="J11" s="199"/>
      <c r="K11" s="199"/>
      <c r="L11" s="199"/>
      <c r="M11" s="199"/>
      <c r="N11" s="199"/>
      <c r="O11" s="199"/>
      <c r="P11" s="199"/>
      <c r="Q11" s="199"/>
      <c r="R11" s="199"/>
      <c r="S11" s="199"/>
      <c r="T11" s="199"/>
      <c r="U11" s="199"/>
      <c r="V11" s="199"/>
      <c r="W11" s="199"/>
      <c r="X11" s="199"/>
      <c r="Y11" s="199"/>
      <c r="Z11" s="4"/>
      <c r="AA11" s="118"/>
      <c r="AB11" s="118"/>
      <c r="AC11" s="118"/>
      <c r="AD11" s="118"/>
      <c r="AE11" s="118"/>
      <c r="AF11" s="4"/>
      <c r="AG11" s="198" t="str">
        <f>IF(AA11&gt;0,IF(AA$12&gt;=5,IF(AND(ISNA(MATCH(AA11,CH$4:CH$11,0)),CE11&lt;0.2),"No","Yes"),"No"),"")</f>
        <v/>
      </c>
      <c r="AH11" s="198"/>
      <c r="AI11" s="198"/>
      <c r="AJ11" s="198"/>
      <c r="AK11" s="198"/>
      <c r="AL11" s="4"/>
      <c r="AM11" s="224" t="str">
        <f>IF(CJ11=0,"",CJ11)</f>
        <v/>
      </c>
      <c r="AN11" s="224"/>
      <c r="AO11" s="224"/>
      <c r="AP11" s="224"/>
      <c r="AQ11" s="224"/>
      <c r="AR11" s="4"/>
      <c r="AS11" s="126"/>
      <c r="AT11" s="143" t="s">
        <v>105</v>
      </c>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4"/>
      <c r="BS11" s="93" t="b">
        <v>0</v>
      </c>
      <c r="BT11" s="78" t="s">
        <v>30231</v>
      </c>
      <c r="BV11" s="42">
        <f>IF(AND(AG11="Yes",OR(AM11="OBL",AM11="FACW",AM11="FAC")),1,0)</f>
        <v>0</v>
      </c>
      <c r="BW11" s="42">
        <f>IF(AG11="Yes",1,0)</f>
        <v>0</v>
      </c>
      <c r="BX11" s="42">
        <f>IF(AND(AG11="Yes",OR(AM11="OBL",AM11="FACW")),1,0)</f>
        <v>0</v>
      </c>
      <c r="BY11" s="42">
        <f>IF(AND(AG11="Yes",OR(AM11="UPL",AM11="FACU")),1,0)</f>
        <v>0</v>
      </c>
      <c r="BZ11" s="42">
        <f>IF($AM11="obl",$AA11,0)</f>
        <v>0</v>
      </c>
      <c r="CA11" s="42">
        <f>IF($AM11="facw",$AA11,0)</f>
        <v>0</v>
      </c>
      <c r="CB11" s="42">
        <f>IF($AM11="fac",$AA11,0)</f>
        <v>0</v>
      </c>
      <c r="CC11" s="42">
        <f>IF($AM11="facu",$AA11,0)</f>
        <v>0</v>
      </c>
      <c r="CD11" s="42">
        <f>IF($AM11="upl",$AA11,0)</f>
        <v>0</v>
      </c>
      <c r="CE11" s="42">
        <f>IFERROR(AA11/AA$12,0)</f>
        <v>0</v>
      </c>
      <c r="CF11" s="42">
        <f>IFERROR(LARGE((AA$4:AE$9,AA$11),7),0)</f>
        <v>0</v>
      </c>
      <c r="CG11" s="42">
        <f>IFERROR(CF11/AA$12,0)</f>
        <v>0</v>
      </c>
      <c r="CH11" s="42">
        <f>IF(AND(CF11&gt;0,SUM(CG$4:CG9)&gt;0.5),"",CF11)</f>
        <v>0</v>
      </c>
      <c r="CJ11" s="59" t="str">
        <f>IFERROR(IF($CI$4="NCNE",VLOOKUP(D11,$CL$46:$CN$30032,2,FALSE),IF($CI$4="NCGL",VLOOKUP(D11,$CL$46:$CN$30032,3,FALSE),"")),"")</f>
        <v/>
      </c>
    </row>
    <row r="12" spans="1:88" ht="15.75" customHeight="1">
      <c r="A12" s="205"/>
      <c r="B12" s="241"/>
      <c r="C12" s="241"/>
      <c r="D12" s="241"/>
      <c r="E12" s="241"/>
      <c r="F12" s="241"/>
      <c r="G12" s="241"/>
      <c r="H12" s="241"/>
      <c r="I12" s="241"/>
      <c r="J12" s="241"/>
      <c r="K12" s="241"/>
      <c r="L12" s="241"/>
      <c r="M12" s="241"/>
      <c r="N12" s="241"/>
      <c r="O12" s="241"/>
      <c r="P12" s="241"/>
      <c r="Q12" s="241"/>
      <c r="R12" s="241"/>
      <c r="S12" s="241"/>
      <c r="T12" s="241"/>
      <c r="U12" s="241"/>
      <c r="V12" s="241"/>
      <c r="W12" s="241"/>
      <c r="X12" s="241"/>
      <c r="Y12" s="241"/>
      <c r="Z12" s="241"/>
      <c r="AA12" s="210" t="str">
        <f>IF(SUM(AA4:AE9,AA11)&gt;0,SUM(AA4:AE9,AA11),"")</f>
        <v/>
      </c>
      <c r="AB12" s="210"/>
      <c r="AC12" s="210"/>
      <c r="AD12" s="210"/>
      <c r="AE12" s="210"/>
      <c r="AF12" s="236" t="s">
        <v>93</v>
      </c>
      <c r="AG12" s="236"/>
      <c r="AH12" s="236"/>
      <c r="AI12" s="236"/>
      <c r="AJ12" s="236"/>
      <c r="AK12" s="236"/>
      <c r="AL12" s="236"/>
      <c r="AM12" s="236"/>
      <c r="AN12" s="236"/>
      <c r="AO12" s="236"/>
      <c r="AP12" s="236"/>
      <c r="AQ12" s="236"/>
      <c r="AR12" s="237"/>
      <c r="AS12" s="127"/>
      <c r="AT12" s="141" t="s">
        <v>130</v>
      </c>
      <c r="AU12" s="220"/>
      <c r="AV12" s="220"/>
      <c r="AW12" s="220"/>
      <c r="AX12" s="220"/>
      <c r="AY12" s="220"/>
      <c r="AZ12" s="220"/>
      <c r="BA12" s="220"/>
      <c r="BB12" s="220"/>
      <c r="BC12" s="220"/>
      <c r="BD12" s="220"/>
      <c r="BE12" s="220"/>
      <c r="BF12" s="220"/>
      <c r="BG12" s="219"/>
      <c r="BH12" s="141" t="s">
        <v>106</v>
      </c>
      <c r="BI12" s="220"/>
      <c r="BJ12" s="220"/>
      <c r="BK12" s="220"/>
      <c r="BL12" s="220"/>
      <c r="BM12" s="220"/>
      <c r="BN12" s="220"/>
      <c r="BO12" s="220"/>
      <c r="BP12" s="220"/>
      <c r="BQ12" s="206"/>
      <c r="BR12" s="207"/>
      <c r="BS12" s="80"/>
      <c r="BT12" s="78" t="s">
        <v>30233</v>
      </c>
      <c r="BU12" s="68"/>
    </row>
    <row r="13" spans="1:88" ht="15.75" customHeight="1">
      <c r="A13" s="205"/>
      <c r="B13" s="25" t="s">
        <v>94</v>
      </c>
      <c r="C13" s="4"/>
      <c r="D13" s="4"/>
      <c r="E13" s="4"/>
      <c r="F13" s="4"/>
      <c r="G13" s="4"/>
      <c r="H13" s="4"/>
      <c r="I13" s="4"/>
      <c r="J13" s="4"/>
      <c r="K13" s="4"/>
      <c r="L13" s="4"/>
      <c r="M13" s="6" t="s">
        <v>83</v>
      </c>
      <c r="N13" s="4"/>
      <c r="O13" s="4"/>
      <c r="P13" s="4"/>
      <c r="Q13" s="4"/>
      <c r="R13" s="171"/>
      <c r="S13" s="172"/>
      <c r="T13" s="172"/>
      <c r="U13" s="172"/>
      <c r="V13" s="172"/>
      <c r="W13" s="172"/>
      <c r="X13" s="240"/>
      <c r="Y13" s="238" t="s">
        <v>84</v>
      </c>
      <c r="Z13" s="238"/>
      <c r="AA13" s="238"/>
      <c r="AB13" s="238"/>
      <c r="AC13" s="238"/>
      <c r="AD13" s="238"/>
      <c r="AE13" s="238"/>
      <c r="AF13" s="238"/>
      <c r="AG13" s="238"/>
      <c r="AH13" s="238"/>
      <c r="AI13" s="238"/>
      <c r="AJ13" s="238"/>
      <c r="AK13" s="238"/>
      <c r="AL13" s="238"/>
      <c r="AM13" s="238"/>
      <c r="AN13" s="238"/>
      <c r="AO13" s="238"/>
      <c r="AP13" s="238"/>
      <c r="AQ13" s="238"/>
      <c r="AR13" s="239"/>
      <c r="AS13" s="127"/>
      <c r="AT13" s="124" t="s">
        <v>107</v>
      </c>
      <c r="AU13" s="124"/>
      <c r="AV13" s="124"/>
      <c r="AW13" s="124"/>
      <c r="AX13" s="124"/>
      <c r="AY13" s="124"/>
      <c r="AZ13" s="124"/>
      <c r="BA13" s="210" t="str">
        <f>IF(BS11=FALSE,IF(OR(ISNUMBER($AA$12),ISNUMBER($AA$22),ISNUMBER($AA$36),ISNUMBER($AA$42)),SUM(BZ$4:BZ$9,BZ$11,BZ$14:BZ$19,BZ$21,BZ$24:BZ$35,BZ$38:BZ$41),""),"")</f>
        <v/>
      </c>
      <c r="BB13" s="212"/>
      <c r="BC13" s="212"/>
      <c r="BD13" s="212"/>
      <c r="BE13" s="212"/>
      <c r="BF13" s="212"/>
      <c r="BG13" s="219"/>
      <c r="BH13" s="6" t="s">
        <v>108</v>
      </c>
      <c r="BI13" s="4"/>
      <c r="BJ13" s="4"/>
      <c r="BK13" s="198" t="str">
        <f>IF(ISNUMBER(BA13),BA13,"")</f>
        <v/>
      </c>
      <c r="BL13" s="198"/>
      <c r="BM13" s="218"/>
      <c r="BN13" s="218"/>
      <c r="BO13" s="218"/>
      <c r="BP13" s="218"/>
      <c r="BQ13" s="206"/>
      <c r="BR13" s="207"/>
      <c r="BS13" s="80"/>
      <c r="BT13" s="78" t="s">
        <v>30234</v>
      </c>
      <c r="BU13" s="68"/>
    </row>
    <row r="14" spans="1:88" ht="15.75" customHeight="1">
      <c r="A14" s="205"/>
      <c r="B14" s="26" t="s">
        <v>85</v>
      </c>
      <c r="C14" s="4"/>
      <c r="D14" s="199" t="s">
        <v>3118</v>
      </c>
      <c r="E14" s="199"/>
      <c r="F14" s="199"/>
      <c r="G14" s="199"/>
      <c r="H14" s="199"/>
      <c r="I14" s="199"/>
      <c r="J14" s="199"/>
      <c r="K14" s="199"/>
      <c r="L14" s="199"/>
      <c r="M14" s="199"/>
      <c r="N14" s="199"/>
      <c r="O14" s="199"/>
      <c r="P14" s="199"/>
      <c r="Q14" s="199"/>
      <c r="R14" s="199"/>
      <c r="S14" s="199"/>
      <c r="T14" s="199"/>
      <c r="U14" s="199"/>
      <c r="V14" s="199"/>
      <c r="W14" s="199"/>
      <c r="X14" s="199"/>
      <c r="Y14" s="199"/>
      <c r="Z14" s="4"/>
      <c r="AA14" s="118"/>
      <c r="AB14" s="118"/>
      <c r="AC14" s="118"/>
      <c r="AD14" s="118"/>
      <c r="AE14" s="118"/>
      <c r="AF14" s="4"/>
      <c r="AG14" s="198" t="str">
        <f t="shared" ref="AG14:AG19" si="14">IF(AA14&gt;0,IF(AA$22&gt;=5,IF(AND(ISNA(MATCH(AA14,CH$14:CH$21,0)),CE14&lt;0.2),"No","Yes"),"No"),"")</f>
        <v/>
      </c>
      <c r="AH14" s="198"/>
      <c r="AI14" s="198"/>
      <c r="AJ14" s="198"/>
      <c r="AK14" s="198"/>
      <c r="AL14" s="4"/>
      <c r="AM14" s="224" t="str">
        <f t="shared" ref="AM14:AM19" si="15">IF(CJ14=0,"",CJ14)</f>
        <v/>
      </c>
      <c r="AN14" s="224"/>
      <c r="AO14" s="224"/>
      <c r="AP14" s="224"/>
      <c r="AQ14" s="224"/>
      <c r="AR14" s="4"/>
      <c r="AS14" s="127"/>
      <c r="AT14" s="111" t="s">
        <v>109</v>
      </c>
      <c r="AU14" s="111"/>
      <c r="AV14" s="111"/>
      <c r="AW14" s="111"/>
      <c r="AX14" s="111"/>
      <c r="AY14" s="111"/>
      <c r="AZ14" s="111"/>
      <c r="BA14" s="210" t="str">
        <f>IF(BS11=FALSE,IF(OR(ISNUMBER($AA$12),ISNUMBER($AA$22),ISNUMBER($AA$36),ISNUMBER($AA$42)),SUM(CA$4:CA$9,CA$11,CA$14:CA$19,CA$21,CA$24:CA$35,CA$38:CA$41),""),"")</f>
        <v/>
      </c>
      <c r="BB14" s="212"/>
      <c r="BC14" s="212"/>
      <c r="BD14" s="212"/>
      <c r="BE14" s="212"/>
      <c r="BF14" s="212"/>
      <c r="BG14" s="219"/>
      <c r="BH14" s="6" t="s">
        <v>110</v>
      </c>
      <c r="BI14" s="4"/>
      <c r="BJ14" s="4"/>
      <c r="BK14" s="198" t="str">
        <f>IF(ISNUMBER(BA14),BA14*2,"")</f>
        <v/>
      </c>
      <c r="BL14" s="198"/>
      <c r="BM14" s="218"/>
      <c r="BN14" s="218"/>
      <c r="BO14" s="218"/>
      <c r="BP14" s="218"/>
      <c r="BQ14" s="206"/>
      <c r="BR14" s="207"/>
      <c r="BS14" s="80"/>
      <c r="BT14" s="80"/>
      <c r="BU14" s="68"/>
      <c r="BV14" s="42">
        <f t="shared" ref="BV14:BV19" si="16">IF(AND(AG14="Yes",OR(AM14="OBL",AM14="FACW",AM14="FAC")),1,0)</f>
        <v>0</v>
      </c>
      <c r="BW14" s="42">
        <f t="shared" ref="BW14:BW19" si="17">IF(AG14="Yes",1,0)</f>
        <v>0</v>
      </c>
      <c r="BX14" s="42">
        <f t="shared" ref="BX14:BX19" si="18">IF(AND(AG14="Yes",OR(AM14="OBL",AM14="FACW")),1,0)</f>
        <v>0</v>
      </c>
      <c r="BY14" s="42">
        <f t="shared" ref="BY14:BY19" si="19">IF(AND(AG14="Yes",OR(AM14="UPL",AM14="FACU")),1,0)</f>
        <v>0</v>
      </c>
      <c r="BZ14" s="42">
        <f t="shared" ref="BZ14:BZ19" si="20">IF($AM14="obl",$AA14,0)</f>
        <v>0</v>
      </c>
      <c r="CA14" s="42">
        <f t="shared" ref="CA14:CA19" si="21">IF($AM14="facw",$AA14,0)</f>
        <v>0</v>
      </c>
      <c r="CB14" s="42">
        <f t="shared" ref="CB14:CB19" si="22">IF($AM14="fac",$AA14,0)</f>
        <v>0</v>
      </c>
      <c r="CC14" s="42">
        <f t="shared" ref="CC14:CC19" si="23">IF($AM14="facu",$AA14,0)</f>
        <v>0</v>
      </c>
      <c r="CD14" s="42">
        <f t="shared" ref="CD14:CD19" si="24">IF($AM14="upl",$AA14,0)</f>
        <v>0</v>
      </c>
      <c r="CE14" s="42">
        <f t="shared" ref="CE14:CE19" si="25">IFERROR(AA14/AA$22,0)</f>
        <v>0</v>
      </c>
      <c r="CF14" s="42">
        <f>IFERROR(LARGE((AA$14:AE$19,AA$21),1),0)</f>
        <v>0</v>
      </c>
      <c r="CG14" s="42">
        <f t="shared" ref="CG14:CG19" si="26">IFERROR(CF14/AA$22,0)</f>
        <v>0</v>
      </c>
      <c r="CH14" s="42" t="str">
        <f>IF(CF14&gt;0,CF14,"")</f>
        <v/>
      </c>
      <c r="CJ14" s="59" t="str">
        <f t="shared" ref="CJ14:CJ19" si="27">IFERROR(IF($CI$4="NCNE",VLOOKUP(D14,$CL$46:$CN$30032,2,FALSE),IF($CI$4="NCGL",VLOOKUP(D14,$CL$46:$CN$30032,3,FALSE),"")),"")</f>
        <v/>
      </c>
    </row>
    <row r="15" spans="1:88" ht="15.75" customHeight="1">
      <c r="A15" s="205"/>
      <c r="B15" s="26" t="s">
        <v>87</v>
      </c>
      <c r="C15" s="4"/>
      <c r="D15" s="199" t="s">
        <v>3118</v>
      </c>
      <c r="E15" s="199"/>
      <c r="F15" s="199"/>
      <c r="G15" s="199"/>
      <c r="H15" s="199"/>
      <c r="I15" s="199"/>
      <c r="J15" s="199"/>
      <c r="K15" s="199"/>
      <c r="L15" s="199"/>
      <c r="M15" s="199"/>
      <c r="N15" s="199"/>
      <c r="O15" s="199"/>
      <c r="P15" s="199"/>
      <c r="Q15" s="199"/>
      <c r="R15" s="199"/>
      <c r="S15" s="199"/>
      <c r="T15" s="199"/>
      <c r="U15" s="199"/>
      <c r="V15" s="199"/>
      <c r="W15" s="199"/>
      <c r="X15" s="199"/>
      <c r="Y15" s="199"/>
      <c r="Z15" s="4"/>
      <c r="AA15" s="211"/>
      <c r="AB15" s="211"/>
      <c r="AC15" s="211"/>
      <c r="AD15" s="211"/>
      <c r="AE15" s="211"/>
      <c r="AF15" s="4"/>
      <c r="AG15" s="198" t="str">
        <f t="shared" si="14"/>
        <v/>
      </c>
      <c r="AH15" s="198"/>
      <c r="AI15" s="198"/>
      <c r="AJ15" s="198"/>
      <c r="AK15" s="198"/>
      <c r="AL15" s="4"/>
      <c r="AM15" s="200" t="str">
        <f t="shared" si="15"/>
        <v/>
      </c>
      <c r="AN15" s="200"/>
      <c r="AO15" s="200"/>
      <c r="AP15" s="200"/>
      <c r="AQ15" s="200"/>
      <c r="AR15" s="4"/>
      <c r="AS15" s="127"/>
      <c r="AT15" s="111" t="s">
        <v>111</v>
      </c>
      <c r="AU15" s="111"/>
      <c r="AV15" s="111"/>
      <c r="AW15" s="111"/>
      <c r="AX15" s="111"/>
      <c r="AY15" s="111"/>
      <c r="AZ15" s="111"/>
      <c r="BA15" s="210" t="str">
        <f>IF(BS11=FALSE,IF(OR(ISNUMBER($AA$12),ISNUMBER($AA$22),ISNUMBER($AA$36),ISNUMBER($AA$42)),SUM(CB$4:CB$9,CB$11,CB$14:CB$19,CB$21,CB$24:CB$35,CB$38:CB$41),""),"")</f>
        <v/>
      </c>
      <c r="BB15" s="212"/>
      <c r="BC15" s="212"/>
      <c r="BD15" s="212"/>
      <c r="BE15" s="212"/>
      <c r="BF15" s="212"/>
      <c r="BG15" s="219"/>
      <c r="BH15" s="6" t="s">
        <v>112</v>
      </c>
      <c r="BI15" s="4"/>
      <c r="BJ15" s="4"/>
      <c r="BK15" s="198" t="str">
        <f>IF(ISNUMBER(BA15),BA15*3,"")</f>
        <v/>
      </c>
      <c r="BL15" s="198"/>
      <c r="BM15" s="218"/>
      <c r="BN15" s="218"/>
      <c r="BO15" s="218"/>
      <c r="BP15" s="218"/>
      <c r="BQ15" s="206"/>
      <c r="BR15" s="207"/>
      <c r="BS15" s="80"/>
      <c r="BT15" s="80"/>
      <c r="BU15" s="68" t="s">
        <v>30229</v>
      </c>
      <c r="BV15" s="42">
        <f t="shared" si="16"/>
        <v>0</v>
      </c>
      <c r="BW15" s="42">
        <f t="shared" si="17"/>
        <v>0</v>
      </c>
      <c r="BX15" s="42">
        <f t="shared" si="18"/>
        <v>0</v>
      </c>
      <c r="BY15" s="42">
        <f t="shared" si="19"/>
        <v>0</v>
      </c>
      <c r="BZ15" s="42">
        <f t="shared" si="20"/>
        <v>0</v>
      </c>
      <c r="CA15" s="42">
        <f t="shared" si="21"/>
        <v>0</v>
      </c>
      <c r="CB15" s="42">
        <f t="shared" si="22"/>
        <v>0</v>
      </c>
      <c r="CC15" s="42">
        <f t="shared" si="23"/>
        <v>0</v>
      </c>
      <c r="CD15" s="42">
        <f t="shared" si="24"/>
        <v>0</v>
      </c>
      <c r="CE15" s="42">
        <f t="shared" si="25"/>
        <v>0</v>
      </c>
      <c r="CF15" s="42">
        <f>IFERROR(LARGE((AA$14:AE$19,AA$21),2),0)</f>
        <v>0</v>
      </c>
      <c r="CG15" s="42">
        <f t="shared" si="26"/>
        <v>0</v>
      </c>
      <c r="CH15" s="42">
        <f>IF(AND(CF15&gt;0,CG14&gt;0.5),"",CF15)</f>
        <v>0</v>
      </c>
      <c r="CJ15" s="59" t="str">
        <f t="shared" si="27"/>
        <v/>
      </c>
    </row>
    <row r="16" spans="1:88" ht="15.75" customHeight="1">
      <c r="A16" s="205"/>
      <c r="B16" s="26" t="s">
        <v>88</v>
      </c>
      <c r="C16" s="4"/>
      <c r="D16" s="199" t="s">
        <v>3118</v>
      </c>
      <c r="E16" s="199"/>
      <c r="F16" s="199"/>
      <c r="G16" s="199"/>
      <c r="H16" s="199"/>
      <c r="I16" s="199"/>
      <c r="J16" s="199"/>
      <c r="K16" s="199"/>
      <c r="L16" s="199"/>
      <c r="M16" s="199"/>
      <c r="N16" s="199"/>
      <c r="O16" s="199"/>
      <c r="P16" s="199"/>
      <c r="Q16" s="199"/>
      <c r="R16" s="199"/>
      <c r="S16" s="199"/>
      <c r="T16" s="199"/>
      <c r="U16" s="199"/>
      <c r="V16" s="199"/>
      <c r="W16" s="199"/>
      <c r="X16" s="199"/>
      <c r="Y16" s="199"/>
      <c r="Z16" s="4"/>
      <c r="AA16" s="211"/>
      <c r="AB16" s="211"/>
      <c r="AC16" s="211"/>
      <c r="AD16" s="211"/>
      <c r="AE16" s="211"/>
      <c r="AF16" s="4"/>
      <c r="AG16" s="198" t="str">
        <f t="shared" si="14"/>
        <v/>
      </c>
      <c r="AH16" s="198"/>
      <c r="AI16" s="198"/>
      <c r="AJ16" s="198"/>
      <c r="AK16" s="198"/>
      <c r="AL16" s="4"/>
      <c r="AM16" s="200" t="str">
        <f t="shared" si="15"/>
        <v/>
      </c>
      <c r="AN16" s="200"/>
      <c r="AO16" s="200"/>
      <c r="AP16" s="200"/>
      <c r="AQ16" s="200"/>
      <c r="AR16" s="4"/>
      <c r="AS16" s="127"/>
      <c r="AT16" s="111" t="s">
        <v>113</v>
      </c>
      <c r="AU16" s="111"/>
      <c r="AV16" s="111"/>
      <c r="AW16" s="111"/>
      <c r="AX16" s="111"/>
      <c r="AY16" s="111"/>
      <c r="AZ16" s="111"/>
      <c r="BA16" s="210" t="str">
        <f>IF(BS11=FALSE,IF(OR(ISNUMBER($AA$12),ISNUMBER($AA$22),ISNUMBER($AA$36),ISNUMBER($AA$42)),SUM(CC$4:CC$9,CC$11,CC$14:CC$19,CC$21,CC$24:CC$35,CC$38:CC$41),""),"")</f>
        <v/>
      </c>
      <c r="BB16" s="212"/>
      <c r="BC16" s="212"/>
      <c r="BD16" s="212"/>
      <c r="BE16" s="212"/>
      <c r="BF16" s="212"/>
      <c r="BG16" s="219"/>
      <c r="BH16" s="6" t="s">
        <v>114</v>
      </c>
      <c r="BI16" s="4"/>
      <c r="BJ16" s="4"/>
      <c r="BK16" s="198" t="str">
        <f>IF(ISNUMBER(BA16),BA16*4,"")</f>
        <v/>
      </c>
      <c r="BL16" s="198"/>
      <c r="BM16" s="218"/>
      <c r="BN16" s="218"/>
      <c r="BO16" s="218"/>
      <c r="BP16" s="218"/>
      <c r="BQ16" s="206"/>
      <c r="BR16" s="207"/>
      <c r="BS16" s="80"/>
      <c r="BT16" s="80"/>
      <c r="BU16" s="62" t="b">
        <f>ISBLANK('Page 1 (Hydrology)'!AZ3)</f>
        <v>1</v>
      </c>
      <c r="BV16" s="42">
        <f t="shared" si="16"/>
        <v>0</v>
      </c>
      <c r="BW16" s="42">
        <f t="shared" si="17"/>
        <v>0</v>
      </c>
      <c r="BX16" s="42">
        <f t="shared" si="18"/>
        <v>0</v>
      </c>
      <c r="BY16" s="42">
        <f t="shared" si="19"/>
        <v>0</v>
      </c>
      <c r="BZ16" s="42">
        <f t="shared" si="20"/>
        <v>0</v>
      </c>
      <c r="CA16" s="42">
        <f t="shared" si="21"/>
        <v>0</v>
      </c>
      <c r="CB16" s="42">
        <f t="shared" si="22"/>
        <v>0</v>
      </c>
      <c r="CC16" s="42">
        <f t="shared" si="23"/>
        <v>0</v>
      </c>
      <c r="CD16" s="42">
        <f t="shared" si="24"/>
        <v>0</v>
      </c>
      <c r="CE16" s="42">
        <f t="shared" si="25"/>
        <v>0</v>
      </c>
      <c r="CF16" s="42">
        <f>IFERROR(LARGE((AA$14:AE$19,AA$21),3),0)</f>
        <v>0</v>
      </c>
      <c r="CG16" s="42">
        <f t="shared" si="26"/>
        <v>0</v>
      </c>
      <c r="CH16" s="42">
        <f>IF(AND(CF16&gt;0,SUM(CG$14:CG15)&gt;0.5),"",CF16)</f>
        <v>0</v>
      </c>
      <c r="CJ16" s="59" t="str">
        <f t="shared" si="27"/>
        <v/>
      </c>
    </row>
    <row r="17" spans="1:88" ht="15.75" customHeight="1">
      <c r="A17" s="205"/>
      <c r="B17" s="26" t="s">
        <v>89</v>
      </c>
      <c r="C17" s="4"/>
      <c r="D17" s="199" t="s">
        <v>3118</v>
      </c>
      <c r="E17" s="199"/>
      <c r="F17" s="199"/>
      <c r="G17" s="199"/>
      <c r="H17" s="199"/>
      <c r="I17" s="199"/>
      <c r="J17" s="199"/>
      <c r="K17" s="199"/>
      <c r="L17" s="199"/>
      <c r="M17" s="199"/>
      <c r="N17" s="199"/>
      <c r="O17" s="199"/>
      <c r="P17" s="199"/>
      <c r="Q17" s="199"/>
      <c r="R17" s="199"/>
      <c r="S17" s="199"/>
      <c r="T17" s="199"/>
      <c r="U17" s="199"/>
      <c r="V17" s="199"/>
      <c r="W17" s="199"/>
      <c r="X17" s="199"/>
      <c r="Y17" s="199"/>
      <c r="Z17" s="4"/>
      <c r="AA17" s="211"/>
      <c r="AB17" s="211"/>
      <c r="AC17" s="211"/>
      <c r="AD17" s="211"/>
      <c r="AE17" s="211"/>
      <c r="AF17" s="4"/>
      <c r="AG17" s="198" t="str">
        <f t="shared" si="14"/>
        <v/>
      </c>
      <c r="AH17" s="198"/>
      <c r="AI17" s="198"/>
      <c r="AJ17" s="198"/>
      <c r="AK17" s="198"/>
      <c r="AL17" s="4"/>
      <c r="AM17" s="200" t="str">
        <f t="shared" si="15"/>
        <v/>
      </c>
      <c r="AN17" s="200"/>
      <c r="AO17" s="200"/>
      <c r="AP17" s="200"/>
      <c r="AQ17" s="200"/>
      <c r="AR17" s="4"/>
      <c r="AS17" s="127"/>
      <c r="AT17" s="111" t="s">
        <v>115</v>
      </c>
      <c r="AU17" s="111"/>
      <c r="AV17" s="111"/>
      <c r="AW17" s="111"/>
      <c r="AX17" s="111"/>
      <c r="AY17" s="111"/>
      <c r="AZ17" s="111"/>
      <c r="BA17" s="210" t="str">
        <f>IF(BS11=FALSE,IF(OR(ISNUMBER($AA$12),ISNUMBER($AA$22),ISNUMBER($AA$36),ISNUMBER($AA$42)),SUM(CD$4:CD$9,CD$11,CD$14:CD$19,CD$21,CD$24:CD$35,CD$38:CD$41),""),"")</f>
        <v/>
      </c>
      <c r="BB17" s="212"/>
      <c r="BC17" s="212"/>
      <c r="BD17" s="212"/>
      <c r="BE17" s="212"/>
      <c r="BF17" s="212"/>
      <c r="BG17" s="219"/>
      <c r="BH17" s="6" t="s">
        <v>116</v>
      </c>
      <c r="BI17" s="4"/>
      <c r="BJ17" s="4"/>
      <c r="BK17" s="198" t="str">
        <f>IF(ISNUMBER(BA17),BA17*5,"")</f>
        <v/>
      </c>
      <c r="BL17" s="198"/>
      <c r="BM17" s="218"/>
      <c r="BN17" s="218"/>
      <c r="BO17" s="218"/>
      <c r="BP17" s="218"/>
      <c r="BQ17" s="206"/>
      <c r="BR17" s="207"/>
      <c r="BS17" s="80"/>
      <c r="BT17" s="80"/>
      <c r="BU17" s="68" t="b">
        <f>IF('Page 1 (Hydrology)'!AZ3="OH",ISBLANK('Page 1 (Hydrology)'!M6),FALSE)</f>
        <v>0</v>
      </c>
      <c r="BV17" s="42">
        <f t="shared" si="16"/>
        <v>0</v>
      </c>
      <c r="BW17" s="42">
        <f t="shared" si="17"/>
        <v>0</v>
      </c>
      <c r="BX17" s="42">
        <f t="shared" si="18"/>
        <v>0</v>
      </c>
      <c r="BY17" s="42">
        <f t="shared" si="19"/>
        <v>0</v>
      </c>
      <c r="BZ17" s="42">
        <f t="shared" si="20"/>
        <v>0</v>
      </c>
      <c r="CA17" s="42">
        <f t="shared" si="21"/>
        <v>0</v>
      </c>
      <c r="CB17" s="42">
        <f t="shared" si="22"/>
        <v>0</v>
      </c>
      <c r="CC17" s="42">
        <f t="shared" si="23"/>
        <v>0</v>
      </c>
      <c r="CD17" s="42">
        <f t="shared" si="24"/>
        <v>0</v>
      </c>
      <c r="CE17" s="42">
        <f t="shared" si="25"/>
        <v>0</v>
      </c>
      <c r="CF17" s="42">
        <f>IFERROR(LARGE((AA$14:AE$19,AA$21),4),0)</f>
        <v>0</v>
      </c>
      <c r="CG17" s="42">
        <f t="shared" si="26"/>
        <v>0</v>
      </c>
      <c r="CH17" s="42">
        <f>IF(AND(CF17&gt;0,SUM(CG$14:CG16)&gt;0.5),"",CF17)</f>
        <v>0</v>
      </c>
      <c r="CJ17" s="59" t="str">
        <f t="shared" si="27"/>
        <v/>
      </c>
    </row>
    <row r="18" spans="1:88" ht="15.75" customHeight="1">
      <c r="A18" s="205"/>
      <c r="B18" s="26" t="s">
        <v>90</v>
      </c>
      <c r="C18" s="4"/>
      <c r="D18" s="199" t="s">
        <v>3118</v>
      </c>
      <c r="E18" s="199"/>
      <c r="F18" s="199"/>
      <c r="G18" s="199"/>
      <c r="H18" s="199"/>
      <c r="I18" s="199"/>
      <c r="J18" s="199"/>
      <c r="K18" s="199"/>
      <c r="L18" s="199"/>
      <c r="M18" s="199"/>
      <c r="N18" s="199"/>
      <c r="O18" s="199"/>
      <c r="P18" s="199"/>
      <c r="Q18" s="199"/>
      <c r="R18" s="199"/>
      <c r="S18" s="199"/>
      <c r="T18" s="199"/>
      <c r="U18" s="199"/>
      <c r="V18" s="199"/>
      <c r="W18" s="199"/>
      <c r="X18" s="199"/>
      <c r="Y18" s="199"/>
      <c r="Z18" s="4"/>
      <c r="AA18" s="211"/>
      <c r="AB18" s="211"/>
      <c r="AC18" s="211"/>
      <c r="AD18" s="211"/>
      <c r="AE18" s="211"/>
      <c r="AF18" s="4"/>
      <c r="AG18" s="198" t="str">
        <f t="shared" si="14"/>
        <v/>
      </c>
      <c r="AH18" s="198"/>
      <c r="AI18" s="198"/>
      <c r="AJ18" s="198"/>
      <c r="AK18" s="198"/>
      <c r="AL18" s="4"/>
      <c r="AM18" s="200" t="str">
        <f t="shared" si="15"/>
        <v/>
      </c>
      <c r="AN18" s="200"/>
      <c r="AO18" s="200"/>
      <c r="AP18" s="200"/>
      <c r="AQ18" s="200"/>
      <c r="AR18" s="4"/>
      <c r="AS18" s="127"/>
      <c r="AT18" s="6" t="s">
        <v>117</v>
      </c>
      <c r="AU18" s="4"/>
      <c r="AV18" s="4"/>
      <c r="AW18" s="4"/>
      <c r="AX18" s="4"/>
      <c r="AY18" s="4"/>
      <c r="AZ18" s="4"/>
      <c r="BA18" s="210" t="str">
        <f>IF(AND(BA13="",BA14="",BA15="",BA16="",BA17=""),"",SUM(BA13:BF17))</f>
        <v/>
      </c>
      <c r="BB18" s="210"/>
      <c r="BC18" s="210"/>
      <c r="BD18" s="210"/>
      <c r="BE18" s="210"/>
      <c r="BF18" s="210"/>
      <c r="BG18" s="219"/>
      <c r="BH18" s="238" t="s">
        <v>102</v>
      </c>
      <c r="BI18" s="238"/>
      <c r="BJ18" s="238"/>
      <c r="BK18" s="210" t="str">
        <f>IF(BS11=FALSE,IF(OR(ISNUMBER($AA$12),ISNUMBER($AA$22),ISNUMBER($AA$36),ISNUMBER($AA$42)),SUM(BK13:BP17),""),"")</f>
        <v/>
      </c>
      <c r="BL18" s="210"/>
      <c r="BM18" s="210"/>
      <c r="BN18" s="210"/>
      <c r="BO18" s="210"/>
      <c r="BP18" s="210"/>
      <c r="BQ18" s="4" t="s">
        <v>103</v>
      </c>
      <c r="BR18" s="28"/>
      <c r="BS18" s="83"/>
      <c r="BT18" s="83"/>
      <c r="BU18" s="62" t="b">
        <f>IF(AND(OR(BU16=TRUE,BU17=TRUE),D4&lt;&gt;""),TRUE,FALSE)</f>
        <v>0</v>
      </c>
      <c r="BV18" s="42">
        <f t="shared" si="16"/>
        <v>0</v>
      </c>
      <c r="BW18" s="42">
        <f t="shared" si="17"/>
        <v>0</v>
      </c>
      <c r="BX18" s="42">
        <f t="shared" si="18"/>
        <v>0</v>
      </c>
      <c r="BY18" s="42">
        <f t="shared" si="19"/>
        <v>0</v>
      </c>
      <c r="BZ18" s="42">
        <f t="shared" si="20"/>
        <v>0</v>
      </c>
      <c r="CA18" s="42">
        <f t="shared" si="21"/>
        <v>0</v>
      </c>
      <c r="CB18" s="42">
        <f t="shared" si="22"/>
        <v>0</v>
      </c>
      <c r="CC18" s="42">
        <f t="shared" si="23"/>
        <v>0</v>
      </c>
      <c r="CD18" s="42">
        <f t="shared" si="24"/>
        <v>0</v>
      </c>
      <c r="CE18" s="42">
        <f t="shared" si="25"/>
        <v>0</v>
      </c>
      <c r="CF18" s="42">
        <f>IFERROR(LARGE((AA$14:AE$19,AA$21),5),0)</f>
        <v>0</v>
      </c>
      <c r="CG18" s="42">
        <f t="shared" si="26"/>
        <v>0</v>
      </c>
      <c r="CH18" s="42">
        <f>IF(AND(CF18&gt;0,SUM(CG$14:CG17)&gt;0.5),"",CF18)</f>
        <v>0</v>
      </c>
      <c r="CJ18" s="59" t="str">
        <f t="shared" si="27"/>
        <v/>
      </c>
    </row>
    <row r="19" spans="1:88" ht="15.75" customHeight="1">
      <c r="A19" s="205"/>
      <c r="B19" s="26" t="s">
        <v>91</v>
      </c>
      <c r="C19" s="4"/>
      <c r="D19" s="199" t="s">
        <v>3118</v>
      </c>
      <c r="E19" s="199"/>
      <c r="F19" s="199"/>
      <c r="G19" s="199"/>
      <c r="H19" s="199"/>
      <c r="I19" s="199"/>
      <c r="J19" s="199"/>
      <c r="K19" s="199"/>
      <c r="L19" s="199"/>
      <c r="M19" s="199"/>
      <c r="N19" s="199"/>
      <c r="O19" s="199"/>
      <c r="P19" s="199"/>
      <c r="Q19" s="199"/>
      <c r="R19" s="199"/>
      <c r="S19" s="199"/>
      <c r="T19" s="199"/>
      <c r="U19" s="199"/>
      <c r="V19" s="199"/>
      <c r="W19" s="199"/>
      <c r="X19" s="199"/>
      <c r="Y19" s="199"/>
      <c r="Z19" s="4"/>
      <c r="AA19" s="118"/>
      <c r="AB19" s="118"/>
      <c r="AC19" s="118"/>
      <c r="AD19" s="118"/>
      <c r="AE19" s="118"/>
      <c r="AF19" s="4"/>
      <c r="AG19" s="198" t="str">
        <f t="shared" si="14"/>
        <v/>
      </c>
      <c r="AH19" s="198"/>
      <c r="AI19" s="198"/>
      <c r="AJ19" s="198"/>
      <c r="AK19" s="198"/>
      <c r="AL19" s="4"/>
      <c r="AM19" s="200" t="str">
        <f t="shared" si="15"/>
        <v/>
      </c>
      <c r="AN19" s="200"/>
      <c r="AO19" s="200"/>
      <c r="AP19" s="200"/>
      <c r="AQ19" s="200"/>
      <c r="AR19" s="4"/>
      <c r="AS19" s="127"/>
      <c r="AT19" s="219"/>
      <c r="AU19" s="219"/>
      <c r="AV19" s="219"/>
      <c r="AW19" s="111" t="s">
        <v>118</v>
      </c>
      <c r="AX19" s="111"/>
      <c r="AY19" s="111"/>
      <c r="AZ19" s="111"/>
      <c r="BA19" s="111"/>
      <c r="BB19" s="111"/>
      <c r="BC19" s="111"/>
      <c r="BD19" s="111"/>
      <c r="BE19" s="111"/>
      <c r="BF19" s="111"/>
      <c r="BG19" s="111"/>
      <c r="BH19" s="111"/>
      <c r="BI19" s="111"/>
      <c r="BJ19" s="245" t="str">
        <f>IF(ISERR(BK18/BA18),"",IF(ISNUMBER(BK18),ROUND(BK18/BA18,2),""))</f>
        <v/>
      </c>
      <c r="BK19" s="245"/>
      <c r="BL19" s="245"/>
      <c r="BM19" s="245"/>
      <c r="BN19" s="245"/>
      <c r="BO19" s="245"/>
      <c r="BP19" s="245"/>
      <c r="BQ19" s="206"/>
      <c r="BR19" s="207"/>
      <c r="BS19" s="80"/>
      <c r="BT19" s="80"/>
      <c r="BU19" s="68"/>
      <c r="BV19" s="42">
        <f t="shared" si="16"/>
        <v>0</v>
      </c>
      <c r="BW19" s="42">
        <f t="shared" si="17"/>
        <v>0</v>
      </c>
      <c r="BX19" s="42">
        <f t="shared" si="18"/>
        <v>0</v>
      </c>
      <c r="BY19" s="42">
        <f t="shared" si="19"/>
        <v>0</v>
      </c>
      <c r="BZ19" s="42">
        <f t="shared" si="20"/>
        <v>0</v>
      </c>
      <c r="CA19" s="42">
        <f t="shared" si="21"/>
        <v>0</v>
      </c>
      <c r="CB19" s="42">
        <f t="shared" si="22"/>
        <v>0</v>
      </c>
      <c r="CC19" s="42">
        <f t="shared" si="23"/>
        <v>0</v>
      </c>
      <c r="CD19" s="42">
        <f t="shared" si="24"/>
        <v>0</v>
      </c>
      <c r="CE19" s="42">
        <f t="shared" si="25"/>
        <v>0</v>
      </c>
      <c r="CF19" s="42">
        <f>IFERROR(LARGE((AA$14:AE$19,AA$21),6),0)</f>
        <v>0</v>
      </c>
      <c r="CG19" s="42">
        <f t="shared" si="26"/>
        <v>0</v>
      </c>
      <c r="CH19" s="42">
        <f>IF(AND(CF19&gt;0,SUM(CG$14:CG18)&gt;0.5),"",CF19)</f>
        <v>0</v>
      </c>
      <c r="CJ19" s="59" t="str">
        <f t="shared" si="27"/>
        <v/>
      </c>
    </row>
    <row r="20" spans="1:88" ht="2.25" customHeight="1">
      <c r="A20" s="205"/>
      <c r="B20" s="234"/>
      <c r="C20" s="234"/>
      <c r="D20" s="234"/>
      <c r="E20" s="234"/>
      <c r="F20" s="234"/>
      <c r="G20" s="234"/>
      <c r="H20" s="234"/>
      <c r="I20" s="234"/>
      <c r="J20" s="234"/>
      <c r="K20" s="234"/>
      <c r="L20" s="234"/>
      <c r="M20" s="234"/>
      <c r="N20" s="234"/>
      <c r="O20" s="234"/>
      <c r="P20" s="234"/>
      <c r="Q20" s="234"/>
      <c r="R20" s="234"/>
      <c r="S20" s="234"/>
      <c r="T20" s="234"/>
      <c r="U20" s="234"/>
      <c r="V20" s="234"/>
      <c r="W20" s="234"/>
      <c r="X20" s="234"/>
      <c r="Y20" s="234"/>
      <c r="Z20" s="234"/>
      <c r="AA20" s="234"/>
      <c r="AB20" s="234"/>
      <c r="AC20" s="234"/>
      <c r="AD20" s="234"/>
      <c r="AE20" s="234"/>
      <c r="AF20" s="234"/>
      <c r="AG20" s="234"/>
      <c r="AH20" s="234"/>
      <c r="AI20" s="234"/>
      <c r="AJ20" s="234"/>
      <c r="AK20" s="234"/>
      <c r="AL20" s="234"/>
      <c r="AM20" s="234"/>
      <c r="AN20" s="234"/>
      <c r="AO20" s="234"/>
      <c r="AP20" s="234"/>
      <c r="AQ20" s="234"/>
      <c r="AR20" s="235"/>
      <c r="AS20" s="213"/>
      <c r="AT20" s="214"/>
      <c r="AU20" s="214"/>
      <c r="AV20" s="214"/>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5"/>
      <c r="BS20" s="84"/>
      <c r="BT20" s="84"/>
      <c r="BU20" s="68"/>
    </row>
    <row r="21" spans="1:88" ht="13.5" customHeight="1">
      <c r="A21" s="205"/>
      <c r="B21" s="26" t="s">
        <v>86</v>
      </c>
      <c r="C21" s="4"/>
      <c r="D21" s="199" t="s">
        <v>3118</v>
      </c>
      <c r="E21" s="199"/>
      <c r="F21" s="199"/>
      <c r="G21" s="199"/>
      <c r="H21" s="199"/>
      <c r="I21" s="199"/>
      <c r="J21" s="199"/>
      <c r="K21" s="199"/>
      <c r="L21" s="199"/>
      <c r="M21" s="199"/>
      <c r="N21" s="199"/>
      <c r="O21" s="199"/>
      <c r="P21" s="199"/>
      <c r="Q21" s="199"/>
      <c r="R21" s="199"/>
      <c r="S21" s="199"/>
      <c r="T21" s="199"/>
      <c r="U21" s="199"/>
      <c r="V21" s="199"/>
      <c r="W21" s="199"/>
      <c r="X21" s="199"/>
      <c r="Y21" s="199"/>
      <c r="Z21" s="4"/>
      <c r="AA21" s="118"/>
      <c r="AB21" s="118"/>
      <c r="AC21" s="118"/>
      <c r="AD21" s="118"/>
      <c r="AE21" s="118"/>
      <c r="AF21" s="4"/>
      <c r="AG21" s="198" t="str">
        <f>IF(AA21&gt;0,IF(AA$22&gt;=5,IF(AND(ISNA(MATCH(AA21,CH$14:CH$21,0)),CE21&lt;0.2),"No","Yes"),"No"),"")</f>
        <v/>
      </c>
      <c r="AH21" s="198"/>
      <c r="AI21" s="198"/>
      <c r="AJ21" s="198"/>
      <c r="AK21" s="198"/>
      <c r="AL21" s="4"/>
      <c r="AM21" s="224" t="str">
        <f>IF(CJ21=0,"",CJ21)</f>
        <v/>
      </c>
      <c r="AN21" s="224"/>
      <c r="AO21" s="224"/>
      <c r="AP21" s="224"/>
      <c r="AQ21" s="224"/>
      <c r="AR21" s="4"/>
      <c r="AS21" s="29"/>
      <c r="AT21" s="143" t="s">
        <v>119</v>
      </c>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4"/>
      <c r="BS21" s="85"/>
      <c r="BT21" s="85"/>
      <c r="BU21" s="68"/>
      <c r="BV21" s="42">
        <f>IF(AND(AG21="Yes",OR(AM21="OBL",AM21="FACW",AM21="FAC")),1,0)</f>
        <v>0</v>
      </c>
      <c r="BW21" s="42">
        <f>IF(AG21="Yes",1,0)</f>
        <v>0</v>
      </c>
      <c r="BX21" s="42">
        <f>IF(AND(AG21="Yes",OR(AM21="OBL",AM21="FACW")),1,0)</f>
        <v>0</v>
      </c>
      <c r="BY21" s="42">
        <f>IF(AND(AG21="Yes",OR(AM21="UPL",AM21="FACU")),1,0)</f>
        <v>0</v>
      </c>
      <c r="BZ21" s="42">
        <f>IF($AM21="obl",$AA21,0)</f>
        <v>0</v>
      </c>
      <c r="CA21" s="42">
        <f>IF($AM21="facw",$AA21,0)</f>
        <v>0</v>
      </c>
      <c r="CB21" s="42">
        <f>IF($AM21="fac",$AA21,0)</f>
        <v>0</v>
      </c>
      <c r="CC21" s="42">
        <f>IF($AM21="facu",$AA21,0)</f>
        <v>0</v>
      </c>
      <c r="CD21" s="42">
        <f>IF($AM21="upl",$AA21,0)</f>
        <v>0</v>
      </c>
      <c r="CE21" s="42">
        <f>IFERROR(AA21/AA$22,0)</f>
        <v>0</v>
      </c>
      <c r="CF21" s="42">
        <f>IFERROR(LARGE((AA$14:AE$19,AA$21),7),0)</f>
        <v>0</v>
      </c>
      <c r="CG21" s="42">
        <f>IFERROR(CF21/AA$22,0)</f>
        <v>0</v>
      </c>
      <c r="CH21" s="42">
        <f>IF(AND(CF21&gt;0,SUM(CG$14:CG19)&gt;0.5),"",CF21)</f>
        <v>0</v>
      </c>
      <c r="CJ21" s="59" t="str">
        <f>IFERROR(IF($CI$4="NCNE",VLOOKUP(D21,$CL$46:$CN$30032,2,FALSE),IF($CI$4="NCGL",VLOOKUP(D21,$CL$46:$CN$30032,3,FALSE),"")),"")</f>
        <v/>
      </c>
    </row>
    <row r="22" spans="1:88" ht="15.75" customHeight="1">
      <c r="A22" s="205"/>
      <c r="B22" s="219"/>
      <c r="C22" s="219"/>
      <c r="D22" s="219"/>
      <c r="E22" s="219"/>
      <c r="F22" s="219"/>
      <c r="G22" s="219"/>
      <c r="H22" s="219"/>
      <c r="I22" s="219"/>
      <c r="J22" s="219"/>
      <c r="K22" s="219"/>
      <c r="L22" s="219"/>
      <c r="M22" s="219"/>
      <c r="N22" s="219"/>
      <c r="O22" s="219"/>
      <c r="P22" s="219"/>
      <c r="Q22" s="219"/>
      <c r="R22" s="219"/>
      <c r="S22" s="219"/>
      <c r="T22" s="219"/>
      <c r="U22" s="219"/>
      <c r="V22" s="219"/>
      <c r="W22" s="219"/>
      <c r="X22" s="219"/>
      <c r="Y22" s="219"/>
      <c r="Z22" s="219"/>
      <c r="AA22" s="210" t="str">
        <f>IF(SUM(AA14:AE19,AA21)&gt;0,SUM(AA14:AE19,AA21),"")</f>
        <v/>
      </c>
      <c r="AB22" s="210"/>
      <c r="AC22" s="210"/>
      <c r="AD22" s="210"/>
      <c r="AE22" s="210"/>
      <c r="AF22" s="236" t="s">
        <v>93</v>
      </c>
      <c r="AG22" s="236"/>
      <c r="AH22" s="236"/>
      <c r="AI22" s="236"/>
      <c r="AJ22" s="236"/>
      <c r="AK22" s="236"/>
      <c r="AL22" s="236"/>
      <c r="AM22" s="236"/>
      <c r="AN22" s="236"/>
      <c r="AO22" s="236"/>
      <c r="AP22" s="236"/>
      <c r="AQ22" s="236"/>
      <c r="AR22" s="237"/>
      <c r="AS22" s="24"/>
      <c r="AT22" s="118"/>
      <c r="AU22" s="118"/>
      <c r="AV22" s="111" t="s">
        <v>20617</v>
      </c>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2"/>
      <c r="BS22" s="78"/>
      <c r="BT22" s="78"/>
      <c r="BU22" s="68"/>
    </row>
    <row r="23" spans="1:88" ht="15.75" customHeight="1">
      <c r="A23" s="205"/>
      <c r="B23" s="25" t="s">
        <v>95</v>
      </c>
      <c r="C23" s="4"/>
      <c r="D23" s="4"/>
      <c r="E23" s="4"/>
      <c r="F23" s="4"/>
      <c r="G23" s="4"/>
      <c r="H23" s="4"/>
      <c r="I23" s="6" t="s">
        <v>83</v>
      </c>
      <c r="J23" s="4"/>
      <c r="K23" s="4"/>
      <c r="L23" s="4"/>
      <c r="M23" s="4"/>
      <c r="N23" s="171"/>
      <c r="O23" s="172"/>
      <c r="P23" s="172"/>
      <c r="Q23" s="172"/>
      <c r="R23" s="172"/>
      <c r="S23" s="172"/>
      <c r="T23" s="240"/>
      <c r="U23" s="238" t="s">
        <v>84</v>
      </c>
      <c r="V23" s="238"/>
      <c r="W23" s="238"/>
      <c r="X23" s="238"/>
      <c r="Y23" s="238"/>
      <c r="Z23" s="238"/>
      <c r="AA23" s="238"/>
      <c r="AB23" s="238"/>
      <c r="AC23" s="238"/>
      <c r="AD23" s="238"/>
      <c r="AE23" s="238"/>
      <c r="AF23" s="238"/>
      <c r="AG23" s="238"/>
      <c r="AH23" s="238"/>
      <c r="AI23" s="238"/>
      <c r="AJ23" s="238"/>
      <c r="AK23" s="238"/>
      <c r="AL23" s="238"/>
      <c r="AM23" s="238"/>
      <c r="AN23" s="238"/>
      <c r="AO23" s="238"/>
      <c r="AP23" s="238"/>
      <c r="AQ23" s="238"/>
      <c r="AR23" s="239"/>
      <c r="AS23" s="24"/>
      <c r="AT23" s="210" t="str">
        <f>IF(AND(BI9&gt;0.5,BI9&lt;&gt;""),"X","")</f>
        <v/>
      </c>
      <c r="AU23" s="210"/>
      <c r="AV23" s="111" t="s">
        <v>20618</v>
      </c>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2"/>
      <c r="BS23" s="78"/>
      <c r="BT23" s="78"/>
      <c r="BU23" s="68" t="s">
        <v>218</v>
      </c>
    </row>
    <row r="24" spans="1:88" ht="15.75" customHeight="1">
      <c r="A24" s="205"/>
      <c r="B24" s="26" t="s">
        <v>85</v>
      </c>
      <c r="C24" s="4"/>
      <c r="D24" s="199" t="s">
        <v>3118</v>
      </c>
      <c r="E24" s="199"/>
      <c r="F24" s="199"/>
      <c r="G24" s="199"/>
      <c r="H24" s="199"/>
      <c r="I24" s="199"/>
      <c r="J24" s="199"/>
      <c r="K24" s="199"/>
      <c r="L24" s="199"/>
      <c r="M24" s="199"/>
      <c r="N24" s="199"/>
      <c r="O24" s="199"/>
      <c r="P24" s="199"/>
      <c r="Q24" s="199"/>
      <c r="R24" s="199"/>
      <c r="S24" s="199"/>
      <c r="T24" s="199"/>
      <c r="U24" s="199"/>
      <c r="V24" s="199"/>
      <c r="W24" s="199"/>
      <c r="X24" s="199"/>
      <c r="Y24" s="199"/>
      <c r="Z24" s="4"/>
      <c r="AA24" s="118"/>
      <c r="AB24" s="118"/>
      <c r="AC24" s="118"/>
      <c r="AD24" s="118"/>
      <c r="AE24" s="118"/>
      <c r="AF24" s="4"/>
      <c r="AG24" s="198" t="str">
        <f t="shared" ref="AG24:AG35" si="28">IF(AA24&gt;0,IF(AA$36&gt;=5,IF(AND(ISNA(MATCH(AA24,CH$24:CH$35,0)),CE24&lt;0.2),"No","Yes"),"No"),"")</f>
        <v/>
      </c>
      <c r="AH24" s="198"/>
      <c r="AI24" s="198"/>
      <c r="AJ24" s="198"/>
      <c r="AK24" s="198"/>
      <c r="AL24" s="4"/>
      <c r="AM24" s="224" t="str">
        <f t="shared" ref="AM24:AM35" si="29">IF(CJ24=0,"",CJ24)</f>
        <v/>
      </c>
      <c r="AN24" s="224"/>
      <c r="AO24" s="224"/>
      <c r="AP24" s="224"/>
      <c r="AQ24" s="224"/>
      <c r="AR24" s="4"/>
      <c r="AS24" s="24"/>
      <c r="AT24" s="210" t="str">
        <f>IF(AND(BJ19&lt;=3,OR(BU24=TRUE,BU25=TRUE),OR(BU26=TRUE,BU27=TRUE)),"X","")</f>
        <v/>
      </c>
      <c r="AU24" s="210"/>
      <c r="AV24" s="111" t="s">
        <v>20619</v>
      </c>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2"/>
      <c r="BS24" s="78"/>
      <c r="BT24" s="78"/>
      <c r="BU24" s="68" t="b">
        <f>IF(OR(ISTEXT('Page 1 (Hydrology)'!X9),ISTEXT('Page 1 (Hydrology)'!X10)),TRUE,FALSE)</f>
        <v>0</v>
      </c>
      <c r="BV24" s="42">
        <f t="shared" ref="BV24:BV35" si="30">IF(AND(AG24="Yes",OR(AM24="OBL",AM24="FACW",AM24="FAC")),1,0)</f>
        <v>0</v>
      </c>
      <c r="BW24" s="42">
        <f t="shared" ref="BW24:BW35" si="31">IF(AG24="Yes",1,0)</f>
        <v>0</v>
      </c>
      <c r="BX24" s="42">
        <f t="shared" ref="BX24:BX35" si="32">IF(AND(AG24="Yes",OR(AM24="OBL",AM24="FACW")),1,0)</f>
        <v>0</v>
      </c>
      <c r="BY24" s="42">
        <f t="shared" ref="BY24:BY35" si="33">IF(AND(AG24="Yes",OR(AM24="UPL",AM24="FACU")),1,0)</f>
        <v>0</v>
      </c>
      <c r="BZ24" s="42">
        <f t="shared" ref="BZ24:BZ35" si="34">IF($AM24="obl",$AA24,0)</f>
        <v>0</v>
      </c>
      <c r="CA24" s="42">
        <f t="shared" ref="CA24:CA35" si="35">IF($AM24="facw",$AA24,0)</f>
        <v>0</v>
      </c>
      <c r="CB24" s="42">
        <f t="shared" ref="CB24:CB35" si="36">IF($AM24="fac",$AA24,0)</f>
        <v>0</v>
      </c>
      <c r="CC24" s="42">
        <f t="shared" ref="CC24:CC35" si="37">IF($AM24="facu",$AA24,0)</f>
        <v>0</v>
      </c>
      <c r="CD24" s="42">
        <f t="shared" ref="CD24:CD35" si="38">IF($AM24="upl",$AA24,0)</f>
        <v>0</v>
      </c>
      <c r="CE24" s="42">
        <f t="shared" ref="CE24:CE35" si="39">IFERROR(AA24/AA$36,0)</f>
        <v>0</v>
      </c>
      <c r="CF24" s="42">
        <f>IFERROR(LARGE(AA$24:AE$35,1),0)</f>
        <v>0</v>
      </c>
      <c r="CG24" s="42">
        <f t="shared" ref="CG24:CG35" si="40">IFERROR(CF24/$AA$36,0)</f>
        <v>0</v>
      </c>
      <c r="CH24" s="42" t="str">
        <f>IF(CF24&gt;0,CF24,"")</f>
        <v/>
      </c>
      <c r="CJ24" s="59" t="str">
        <f t="shared" ref="CJ24:CJ35" si="41">IFERROR(IF($CI$4="NCNE",VLOOKUP(D24,$CL$46:$CN$30032,2,FALSE),IF($CI$4="NCGL",VLOOKUP(D24,$CL$46:$CN$30032,3,FALSE),"")),"")</f>
        <v/>
      </c>
    </row>
    <row r="25" spans="1:88" ht="15.75" customHeight="1">
      <c r="A25" s="205"/>
      <c r="B25" s="26" t="s">
        <v>87</v>
      </c>
      <c r="C25" s="4"/>
      <c r="D25" s="199" t="s">
        <v>3118</v>
      </c>
      <c r="E25" s="199"/>
      <c r="F25" s="199"/>
      <c r="G25" s="199"/>
      <c r="H25" s="199"/>
      <c r="I25" s="199"/>
      <c r="J25" s="199"/>
      <c r="K25" s="199"/>
      <c r="L25" s="199"/>
      <c r="M25" s="199"/>
      <c r="N25" s="199"/>
      <c r="O25" s="199"/>
      <c r="P25" s="199"/>
      <c r="Q25" s="199"/>
      <c r="R25" s="199"/>
      <c r="S25" s="199"/>
      <c r="T25" s="199"/>
      <c r="U25" s="199"/>
      <c r="V25" s="199"/>
      <c r="W25" s="199"/>
      <c r="X25" s="199"/>
      <c r="Y25" s="199"/>
      <c r="Z25" s="4"/>
      <c r="AA25" s="211"/>
      <c r="AB25" s="211"/>
      <c r="AC25" s="211"/>
      <c r="AD25" s="211"/>
      <c r="AE25" s="211"/>
      <c r="AF25" s="4"/>
      <c r="AG25" s="198" t="str">
        <f t="shared" si="28"/>
        <v/>
      </c>
      <c r="AH25" s="198"/>
      <c r="AI25" s="198"/>
      <c r="AJ25" s="198"/>
      <c r="AK25" s="198"/>
      <c r="AL25" s="4"/>
      <c r="AM25" s="200" t="str">
        <f t="shared" si="29"/>
        <v/>
      </c>
      <c r="AN25" s="200"/>
      <c r="AO25" s="200"/>
      <c r="AP25" s="200"/>
      <c r="AQ25" s="200"/>
      <c r="AR25" s="4"/>
      <c r="AS25" s="24"/>
      <c r="AT25" s="211"/>
      <c r="AU25" s="211"/>
      <c r="AV25" s="6" t="s">
        <v>20621</v>
      </c>
      <c r="AW25" s="6"/>
      <c r="AX25" s="6"/>
      <c r="AY25" s="6"/>
      <c r="AZ25" s="6"/>
      <c r="BA25" s="6"/>
      <c r="BB25" s="6"/>
      <c r="BC25" s="6"/>
      <c r="BD25" s="6"/>
      <c r="BE25" s="6"/>
      <c r="BF25" s="6"/>
      <c r="BG25" s="6"/>
      <c r="BH25" s="6"/>
      <c r="BI25" s="6"/>
      <c r="BJ25" s="6"/>
      <c r="BK25" s="6"/>
      <c r="BL25" s="6"/>
      <c r="BM25" s="6"/>
      <c r="BN25" s="6"/>
      <c r="BO25" s="6"/>
      <c r="BP25" s="6"/>
      <c r="BQ25" s="6"/>
      <c r="BR25" s="14"/>
      <c r="BS25" s="81"/>
      <c r="BT25" s="81"/>
      <c r="BU25" s="68" t="b">
        <f>IF('Page 1 (Hydrology)'!BG40="X",TRUE,FALSE)</f>
        <v>0</v>
      </c>
      <c r="BV25" s="42">
        <f t="shared" si="30"/>
        <v>0</v>
      </c>
      <c r="BW25" s="42">
        <f t="shared" si="31"/>
        <v>0</v>
      </c>
      <c r="BX25" s="42">
        <f t="shared" si="32"/>
        <v>0</v>
      </c>
      <c r="BY25" s="42">
        <f t="shared" si="33"/>
        <v>0</v>
      </c>
      <c r="BZ25" s="42">
        <f t="shared" si="34"/>
        <v>0</v>
      </c>
      <c r="CA25" s="42">
        <f t="shared" si="35"/>
        <v>0</v>
      </c>
      <c r="CB25" s="42">
        <f t="shared" si="36"/>
        <v>0</v>
      </c>
      <c r="CC25" s="42">
        <f t="shared" si="37"/>
        <v>0</v>
      </c>
      <c r="CD25" s="42">
        <f t="shared" si="38"/>
        <v>0</v>
      </c>
      <c r="CE25" s="42">
        <f t="shared" si="39"/>
        <v>0</v>
      </c>
      <c r="CF25" s="42">
        <f>IFERROR(LARGE(AA$24:AE$35,2),0)</f>
        <v>0</v>
      </c>
      <c r="CG25" s="42">
        <f t="shared" si="40"/>
        <v>0</v>
      </c>
      <c r="CH25" s="42">
        <f>IF(AND(CF25&gt;0,CG24&gt;0.5),"",CF25)</f>
        <v>0</v>
      </c>
      <c r="CJ25" s="59" t="str">
        <f t="shared" si="41"/>
        <v/>
      </c>
    </row>
    <row r="26" spans="1:88" ht="15.75" customHeight="1">
      <c r="A26" s="205"/>
      <c r="B26" s="26" t="s">
        <v>88</v>
      </c>
      <c r="C26" s="4"/>
      <c r="D26" s="199"/>
      <c r="E26" s="199"/>
      <c r="F26" s="199"/>
      <c r="G26" s="199"/>
      <c r="H26" s="199"/>
      <c r="I26" s="199"/>
      <c r="J26" s="199"/>
      <c r="K26" s="199"/>
      <c r="L26" s="199"/>
      <c r="M26" s="199"/>
      <c r="N26" s="199"/>
      <c r="O26" s="199"/>
      <c r="P26" s="199"/>
      <c r="Q26" s="199"/>
      <c r="R26" s="199"/>
      <c r="S26" s="199"/>
      <c r="T26" s="199"/>
      <c r="U26" s="199"/>
      <c r="V26" s="199"/>
      <c r="W26" s="199"/>
      <c r="X26" s="199"/>
      <c r="Y26" s="199"/>
      <c r="Z26" s="4"/>
      <c r="AA26" s="211"/>
      <c r="AB26" s="211"/>
      <c r="AC26" s="211"/>
      <c r="AD26" s="211"/>
      <c r="AE26" s="211"/>
      <c r="AF26" s="4"/>
      <c r="AG26" s="198" t="str">
        <f t="shared" si="28"/>
        <v/>
      </c>
      <c r="AH26" s="198"/>
      <c r="AI26" s="198"/>
      <c r="AJ26" s="198"/>
      <c r="AK26" s="198"/>
      <c r="AL26" s="4"/>
      <c r="AM26" s="200" t="str">
        <f t="shared" si="29"/>
        <v/>
      </c>
      <c r="AN26" s="200"/>
      <c r="AO26" s="200"/>
      <c r="AP26" s="200"/>
      <c r="AQ26" s="200"/>
      <c r="AR26" s="4"/>
      <c r="AS26" s="127"/>
      <c r="AT26" s="219"/>
      <c r="AU26" s="219"/>
      <c r="AV26" s="219"/>
      <c r="AW26" s="216" t="s">
        <v>120</v>
      </c>
      <c r="AX26" s="216"/>
      <c r="AY26" s="216"/>
      <c r="AZ26" s="216"/>
      <c r="BA26" s="216"/>
      <c r="BB26" s="216"/>
      <c r="BC26" s="216"/>
      <c r="BD26" s="216"/>
      <c r="BE26" s="216"/>
      <c r="BF26" s="216"/>
      <c r="BG26" s="216"/>
      <c r="BH26" s="216"/>
      <c r="BI26" s="216"/>
      <c r="BJ26" s="216"/>
      <c r="BK26" s="216"/>
      <c r="BL26" s="216"/>
      <c r="BM26" s="216"/>
      <c r="BN26" s="216"/>
      <c r="BO26" s="216"/>
      <c r="BP26" s="216"/>
      <c r="BQ26" s="216"/>
      <c r="BR26" s="217"/>
      <c r="BS26" s="86"/>
      <c r="BT26" s="86"/>
      <c r="BU26" s="69" t="b">
        <f>IF(OR(ISTEXT('Page 1 (Hydrology)'!N9),ISTEXT('Page 1 (Hydrology)'!N10)),TRUE,FALSE)</f>
        <v>0</v>
      </c>
      <c r="BV26" s="42">
        <f t="shared" si="30"/>
        <v>0</v>
      </c>
      <c r="BW26" s="42">
        <f t="shared" si="31"/>
        <v>0</v>
      </c>
      <c r="BX26" s="42">
        <f t="shared" si="32"/>
        <v>0</v>
      </c>
      <c r="BY26" s="42">
        <f t="shared" si="33"/>
        <v>0</v>
      </c>
      <c r="BZ26" s="42">
        <f t="shared" si="34"/>
        <v>0</v>
      </c>
      <c r="CA26" s="42">
        <f t="shared" si="35"/>
        <v>0</v>
      </c>
      <c r="CB26" s="42">
        <f t="shared" si="36"/>
        <v>0</v>
      </c>
      <c r="CC26" s="42">
        <f t="shared" si="37"/>
        <v>0</v>
      </c>
      <c r="CD26" s="42">
        <f t="shared" si="38"/>
        <v>0</v>
      </c>
      <c r="CE26" s="42">
        <f t="shared" si="39"/>
        <v>0</v>
      </c>
      <c r="CF26" s="42">
        <f>IFERROR(LARGE(AA$24:AE$35,3),0)</f>
        <v>0</v>
      </c>
      <c r="CG26" s="42">
        <f t="shared" si="40"/>
        <v>0</v>
      </c>
      <c r="CH26" s="42">
        <f>IF(AND(CF26&gt;0,SUM(CG$24:CG25)&gt;0.5),"",CF26)</f>
        <v>0</v>
      </c>
      <c r="CJ26" s="59" t="str">
        <f t="shared" si="41"/>
        <v/>
      </c>
    </row>
    <row r="27" spans="1:88" ht="15.75" customHeight="1">
      <c r="A27" s="205"/>
      <c r="B27" s="26" t="s">
        <v>89</v>
      </c>
      <c r="C27" s="4"/>
      <c r="D27" s="199" t="s">
        <v>3118</v>
      </c>
      <c r="E27" s="199"/>
      <c r="F27" s="199"/>
      <c r="G27" s="199"/>
      <c r="H27" s="199"/>
      <c r="I27" s="199"/>
      <c r="J27" s="199"/>
      <c r="K27" s="199"/>
      <c r="L27" s="199"/>
      <c r="M27" s="199"/>
      <c r="N27" s="199"/>
      <c r="O27" s="199"/>
      <c r="P27" s="199"/>
      <c r="Q27" s="199"/>
      <c r="R27" s="199"/>
      <c r="S27" s="199"/>
      <c r="T27" s="199"/>
      <c r="U27" s="199"/>
      <c r="V27" s="199"/>
      <c r="W27" s="199"/>
      <c r="X27" s="199"/>
      <c r="Y27" s="199"/>
      <c r="Z27" s="4"/>
      <c r="AA27" s="211"/>
      <c r="AB27" s="211"/>
      <c r="AC27" s="211"/>
      <c r="AD27" s="211"/>
      <c r="AE27" s="211"/>
      <c r="AF27" s="4"/>
      <c r="AG27" s="198" t="str">
        <f t="shared" si="28"/>
        <v/>
      </c>
      <c r="AH27" s="198"/>
      <c r="AI27" s="198"/>
      <c r="AJ27" s="198"/>
      <c r="AK27" s="198"/>
      <c r="AL27" s="4"/>
      <c r="AM27" s="200" t="str">
        <f t="shared" si="29"/>
        <v/>
      </c>
      <c r="AN27" s="200"/>
      <c r="AO27" s="200"/>
      <c r="AP27" s="200"/>
      <c r="AQ27" s="200"/>
      <c r="AR27" s="4"/>
      <c r="AS27" s="24"/>
      <c r="AT27" s="114"/>
      <c r="AU27" s="118"/>
      <c r="AV27" s="111" t="s">
        <v>121</v>
      </c>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2"/>
      <c r="BS27" s="80"/>
      <c r="BT27" s="80"/>
      <c r="BU27" s="68" t="b">
        <f>IF('Page 3 (Soil)'!BG36="X",TRUE,FALSE)</f>
        <v>0</v>
      </c>
      <c r="BV27" s="42">
        <f t="shared" si="30"/>
        <v>0</v>
      </c>
      <c r="BW27" s="42">
        <f t="shared" si="31"/>
        <v>0</v>
      </c>
      <c r="BX27" s="42">
        <f t="shared" si="32"/>
        <v>0</v>
      </c>
      <c r="BY27" s="42">
        <f t="shared" si="33"/>
        <v>0</v>
      </c>
      <c r="BZ27" s="42">
        <f t="shared" si="34"/>
        <v>0</v>
      </c>
      <c r="CA27" s="42">
        <f t="shared" si="35"/>
        <v>0</v>
      </c>
      <c r="CB27" s="42">
        <f t="shared" si="36"/>
        <v>0</v>
      </c>
      <c r="CC27" s="42">
        <f t="shared" si="37"/>
        <v>0</v>
      </c>
      <c r="CD27" s="42">
        <f t="shared" si="38"/>
        <v>0</v>
      </c>
      <c r="CE27" s="42">
        <f t="shared" si="39"/>
        <v>0</v>
      </c>
      <c r="CF27" s="42">
        <f>IFERROR(LARGE(AA$24:AE$35,4),0)</f>
        <v>0</v>
      </c>
      <c r="CG27" s="42">
        <f t="shared" si="40"/>
        <v>0</v>
      </c>
      <c r="CH27" s="42">
        <f>IF(AND(CF27&gt;0,SUM(CG$24:CG26)&gt;0.5),"",CF27)</f>
        <v>0</v>
      </c>
      <c r="CJ27" s="59" t="str">
        <f t="shared" si="41"/>
        <v/>
      </c>
    </row>
    <row r="28" spans="1:88" ht="15.75" customHeight="1">
      <c r="A28" s="205"/>
      <c r="B28" s="26" t="s">
        <v>90</v>
      </c>
      <c r="C28" s="4"/>
      <c r="D28" s="199" t="s">
        <v>3118</v>
      </c>
      <c r="E28" s="199"/>
      <c r="F28" s="199"/>
      <c r="G28" s="199"/>
      <c r="H28" s="199"/>
      <c r="I28" s="199"/>
      <c r="J28" s="199"/>
      <c r="K28" s="199"/>
      <c r="L28" s="199"/>
      <c r="M28" s="199"/>
      <c r="N28" s="199"/>
      <c r="O28" s="199"/>
      <c r="P28" s="199"/>
      <c r="Q28" s="199"/>
      <c r="R28" s="199"/>
      <c r="S28" s="199"/>
      <c r="T28" s="199"/>
      <c r="U28" s="199"/>
      <c r="V28" s="199"/>
      <c r="W28" s="199"/>
      <c r="X28" s="199"/>
      <c r="Y28" s="199"/>
      <c r="Z28" s="4"/>
      <c r="AA28" s="211"/>
      <c r="AB28" s="211"/>
      <c r="AC28" s="211"/>
      <c r="AD28" s="211"/>
      <c r="AE28" s="211"/>
      <c r="AF28" s="4"/>
      <c r="AG28" s="198" t="str">
        <f t="shared" si="28"/>
        <v/>
      </c>
      <c r="AH28" s="198"/>
      <c r="AI28" s="198"/>
      <c r="AJ28" s="198"/>
      <c r="AK28" s="198"/>
      <c r="AL28" s="4"/>
      <c r="AM28" s="200" t="str">
        <f t="shared" si="29"/>
        <v/>
      </c>
      <c r="AN28" s="200"/>
      <c r="AO28" s="200"/>
      <c r="AP28" s="200"/>
      <c r="AQ28" s="200"/>
      <c r="AR28" s="4"/>
      <c r="AS28" s="24"/>
      <c r="AT28" s="251" t="s">
        <v>122</v>
      </c>
      <c r="AU28" s="202"/>
      <c r="AV28" s="202"/>
      <c r="AW28" s="202"/>
      <c r="AX28" s="202"/>
      <c r="AY28" s="202"/>
      <c r="AZ28" s="202"/>
      <c r="BA28" s="202"/>
      <c r="BB28" s="202"/>
      <c r="BC28" s="202"/>
      <c r="BD28" s="202"/>
      <c r="BE28" s="202"/>
      <c r="BF28" s="202"/>
      <c r="BG28" s="202"/>
      <c r="BH28" s="202"/>
      <c r="BI28" s="202"/>
      <c r="BJ28" s="202"/>
      <c r="BK28" s="202"/>
      <c r="BL28" s="202"/>
      <c r="BM28" s="202"/>
      <c r="BN28" s="202"/>
      <c r="BO28" s="202"/>
      <c r="BP28" s="202"/>
      <c r="BQ28" s="202"/>
      <c r="BR28" s="229"/>
      <c r="BS28" s="87"/>
      <c r="BT28" s="87"/>
      <c r="BV28" s="42">
        <f t="shared" si="30"/>
        <v>0</v>
      </c>
      <c r="BW28" s="42">
        <f t="shared" si="31"/>
        <v>0</v>
      </c>
      <c r="BX28" s="42">
        <f t="shared" si="32"/>
        <v>0</v>
      </c>
      <c r="BY28" s="42">
        <f t="shared" si="33"/>
        <v>0</v>
      </c>
      <c r="BZ28" s="42">
        <f t="shared" si="34"/>
        <v>0</v>
      </c>
      <c r="CA28" s="42">
        <f t="shared" si="35"/>
        <v>0</v>
      </c>
      <c r="CB28" s="42">
        <f t="shared" si="36"/>
        <v>0</v>
      </c>
      <c r="CC28" s="42">
        <f t="shared" si="37"/>
        <v>0</v>
      </c>
      <c r="CD28" s="42">
        <f t="shared" si="38"/>
        <v>0</v>
      </c>
      <c r="CE28" s="42">
        <f t="shared" si="39"/>
        <v>0</v>
      </c>
      <c r="CF28" s="42">
        <f>IFERROR(LARGE(AA$24:AE$35,5),0)</f>
        <v>0</v>
      </c>
      <c r="CG28" s="42">
        <f t="shared" si="40"/>
        <v>0</v>
      </c>
      <c r="CH28" s="42">
        <f>IF(AND(CF28&gt;0,SUM(CG$24:CG27)&gt;0.5),"",CF28)</f>
        <v>0</v>
      </c>
      <c r="CJ28" s="59" t="str">
        <f t="shared" si="41"/>
        <v/>
      </c>
    </row>
    <row r="29" spans="1:88" ht="15.75" customHeight="1">
      <c r="A29" s="205"/>
      <c r="B29" s="26" t="s">
        <v>91</v>
      </c>
      <c r="C29" s="4"/>
      <c r="D29" s="199" t="s">
        <v>3118</v>
      </c>
      <c r="E29" s="199"/>
      <c r="F29" s="199"/>
      <c r="G29" s="199"/>
      <c r="H29" s="199"/>
      <c r="I29" s="199"/>
      <c r="J29" s="199"/>
      <c r="K29" s="199"/>
      <c r="L29" s="199"/>
      <c r="M29" s="199"/>
      <c r="N29" s="199"/>
      <c r="O29" s="199"/>
      <c r="P29" s="199"/>
      <c r="Q29" s="199"/>
      <c r="R29" s="199"/>
      <c r="S29" s="199"/>
      <c r="T29" s="199"/>
      <c r="U29" s="199"/>
      <c r="V29" s="199"/>
      <c r="W29" s="199"/>
      <c r="X29" s="199"/>
      <c r="Y29" s="199"/>
      <c r="AA29" s="211"/>
      <c r="AB29" s="211"/>
      <c r="AC29" s="211"/>
      <c r="AD29" s="211"/>
      <c r="AE29" s="211"/>
      <c r="AG29" s="198" t="str">
        <f t="shared" si="28"/>
        <v/>
      </c>
      <c r="AH29" s="198"/>
      <c r="AI29" s="198"/>
      <c r="AJ29" s="198"/>
      <c r="AK29" s="198"/>
      <c r="AL29" s="4"/>
      <c r="AM29" s="200" t="str">
        <f t="shared" si="29"/>
        <v/>
      </c>
      <c r="AN29" s="200"/>
      <c r="AO29" s="200"/>
      <c r="AP29" s="200"/>
      <c r="AQ29" s="200"/>
      <c r="AR29" s="4"/>
      <c r="AS29" s="31"/>
      <c r="AT29" s="252"/>
      <c r="AU29" s="252"/>
      <c r="AV29" s="252"/>
      <c r="AW29" s="252"/>
      <c r="AX29" s="252"/>
      <c r="AY29" s="252"/>
      <c r="AZ29" s="252"/>
      <c r="BA29" s="252"/>
      <c r="BB29" s="252"/>
      <c r="BC29" s="252"/>
      <c r="BD29" s="252"/>
      <c r="BE29" s="252"/>
      <c r="BF29" s="252"/>
      <c r="BG29" s="252"/>
      <c r="BH29" s="252"/>
      <c r="BI29" s="252"/>
      <c r="BJ29" s="252"/>
      <c r="BK29" s="252"/>
      <c r="BL29" s="252"/>
      <c r="BM29" s="252"/>
      <c r="BN29" s="252"/>
      <c r="BO29" s="252"/>
      <c r="BP29" s="252"/>
      <c r="BQ29" s="252"/>
      <c r="BR29" s="253"/>
      <c r="BS29" s="87"/>
      <c r="BT29" s="87"/>
      <c r="BU29" s="70"/>
      <c r="BV29" s="42">
        <f t="shared" si="30"/>
        <v>0</v>
      </c>
      <c r="BW29" s="42">
        <f t="shared" si="31"/>
        <v>0</v>
      </c>
      <c r="BX29" s="42">
        <f t="shared" si="32"/>
        <v>0</v>
      </c>
      <c r="BY29" s="42">
        <f t="shared" si="33"/>
        <v>0</v>
      </c>
      <c r="BZ29" s="42">
        <f t="shared" si="34"/>
        <v>0</v>
      </c>
      <c r="CA29" s="42">
        <f t="shared" si="35"/>
        <v>0</v>
      </c>
      <c r="CB29" s="42">
        <f t="shared" si="36"/>
        <v>0</v>
      </c>
      <c r="CC29" s="42">
        <f t="shared" si="37"/>
        <v>0</v>
      </c>
      <c r="CD29" s="42">
        <f t="shared" si="38"/>
        <v>0</v>
      </c>
      <c r="CE29" s="42">
        <f t="shared" si="39"/>
        <v>0</v>
      </c>
      <c r="CF29" s="42">
        <f>IFERROR(LARGE(AA$24:AE$35,6),0)</f>
        <v>0</v>
      </c>
      <c r="CG29" s="42">
        <f t="shared" si="40"/>
        <v>0</v>
      </c>
      <c r="CH29" s="42">
        <f>IF(AND(CF29&gt;0,SUM(CG$24:CG28)&gt;0.5),"",CF29)</f>
        <v>0</v>
      </c>
      <c r="CJ29" s="59" t="str">
        <f t="shared" si="41"/>
        <v/>
      </c>
    </row>
    <row r="30" spans="1:88" ht="15.75" customHeight="1">
      <c r="A30" s="205"/>
      <c r="B30" s="26" t="s">
        <v>86</v>
      </c>
      <c r="C30" s="4"/>
      <c r="D30" s="199" t="s">
        <v>3118</v>
      </c>
      <c r="E30" s="199"/>
      <c r="F30" s="199"/>
      <c r="G30" s="199"/>
      <c r="H30" s="199"/>
      <c r="I30" s="199"/>
      <c r="J30" s="199"/>
      <c r="K30" s="199"/>
      <c r="L30" s="199"/>
      <c r="M30" s="199"/>
      <c r="N30" s="199"/>
      <c r="O30" s="199"/>
      <c r="P30" s="199"/>
      <c r="Q30" s="199"/>
      <c r="R30" s="199"/>
      <c r="S30" s="199"/>
      <c r="T30" s="199"/>
      <c r="U30" s="199"/>
      <c r="V30" s="199"/>
      <c r="W30" s="199"/>
      <c r="X30" s="199"/>
      <c r="Y30" s="199"/>
      <c r="AA30" s="211"/>
      <c r="AB30" s="211"/>
      <c r="AC30" s="211"/>
      <c r="AD30" s="211"/>
      <c r="AE30" s="211"/>
      <c r="AG30" s="198" t="str">
        <f t="shared" si="28"/>
        <v/>
      </c>
      <c r="AH30" s="198"/>
      <c r="AI30" s="198"/>
      <c r="AJ30" s="198"/>
      <c r="AK30" s="198"/>
      <c r="AL30" s="4"/>
      <c r="AM30" s="200" t="str">
        <f t="shared" si="29"/>
        <v/>
      </c>
      <c r="AN30" s="200"/>
      <c r="AO30" s="200"/>
      <c r="AP30" s="200"/>
      <c r="AQ30" s="200"/>
      <c r="AR30" s="4"/>
      <c r="AS30" s="126"/>
      <c r="AT30" s="143" t="s">
        <v>123</v>
      </c>
      <c r="AU30" s="143"/>
      <c r="AV30" s="143"/>
      <c r="AW30" s="143"/>
      <c r="AX30" s="143"/>
      <c r="AY30" s="143"/>
      <c r="AZ30" s="143"/>
      <c r="BA30" s="143"/>
      <c r="BB30" s="143"/>
      <c r="BC30" s="143"/>
      <c r="BD30" s="143"/>
      <c r="BE30" s="143"/>
      <c r="BF30" s="143"/>
      <c r="BG30" s="143"/>
      <c r="BH30" s="143"/>
      <c r="BI30" s="143"/>
      <c r="BJ30" s="143"/>
      <c r="BK30" s="143"/>
      <c r="BL30" s="143"/>
      <c r="BM30" s="143"/>
      <c r="BN30" s="143"/>
      <c r="BO30" s="143"/>
      <c r="BP30" s="143"/>
      <c r="BQ30" s="143"/>
      <c r="BR30" s="144"/>
      <c r="BS30" s="85"/>
      <c r="BT30" s="85"/>
      <c r="BU30" s="60"/>
      <c r="BV30" s="42">
        <f t="shared" si="30"/>
        <v>0</v>
      </c>
      <c r="BW30" s="42">
        <f t="shared" si="31"/>
        <v>0</v>
      </c>
      <c r="BX30" s="42">
        <f t="shared" si="32"/>
        <v>0</v>
      </c>
      <c r="BY30" s="42">
        <f t="shared" si="33"/>
        <v>0</v>
      </c>
      <c r="BZ30" s="42">
        <f t="shared" si="34"/>
        <v>0</v>
      </c>
      <c r="CA30" s="42">
        <f t="shared" si="35"/>
        <v>0</v>
      </c>
      <c r="CB30" s="42">
        <f t="shared" si="36"/>
        <v>0</v>
      </c>
      <c r="CC30" s="42">
        <f t="shared" si="37"/>
        <v>0</v>
      </c>
      <c r="CD30" s="42">
        <f t="shared" si="38"/>
        <v>0</v>
      </c>
      <c r="CE30" s="42">
        <f t="shared" si="39"/>
        <v>0</v>
      </c>
      <c r="CF30" s="42">
        <f>IFERROR(LARGE(AA$24:AE$35,7),0)</f>
        <v>0</v>
      </c>
      <c r="CG30" s="42">
        <f t="shared" si="40"/>
        <v>0</v>
      </c>
      <c r="CH30" s="42">
        <f>IF(AND(CF30&gt;0,SUM(CG$24:CG29)&gt;0.5),"",CF30)</f>
        <v>0</v>
      </c>
      <c r="CJ30" s="59" t="str">
        <f t="shared" si="41"/>
        <v/>
      </c>
    </row>
    <row r="31" spans="1:88" ht="15.75" customHeight="1">
      <c r="A31" s="205"/>
      <c r="B31" s="26" t="s">
        <v>96</v>
      </c>
      <c r="C31" s="4"/>
      <c r="D31" s="199" t="s">
        <v>3118</v>
      </c>
      <c r="E31" s="199"/>
      <c r="F31" s="199"/>
      <c r="G31" s="199"/>
      <c r="H31" s="199"/>
      <c r="I31" s="199"/>
      <c r="J31" s="199"/>
      <c r="K31" s="199"/>
      <c r="L31" s="199"/>
      <c r="M31" s="199"/>
      <c r="N31" s="199"/>
      <c r="O31" s="199"/>
      <c r="P31" s="199"/>
      <c r="Q31" s="199"/>
      <c r="R31" s="199"/>
      <c r="S31" s="199"/>
      <c r="T31" s="199"/>
      <c r="U31" s="199"/>
      <c r="V31" s="199"/>
      <c r="W31" s="199"/>
      <c r="X31" s="199"/>
      <c r="Y31" s="199"/>
      <c r="Z31" s="4"/>
      <c r="AA31" s="211"/>
      <c r="AB31" s="211"/>
      <c r="AC31" s="211"/>
      <c r="AD31" s="211"/>
      <c r="AE31" s="211"/>
      <c r="AF31" s="4"/>
      <c r="AG31" s="198" t="str">
        <f t="shared" si="28"/>
        <v/>
      </c>
      <c r="AH31" s="198"/>
      <c r="AI31" s="198"/>
      <c r="AJ31" s="198"/>
      <c r="AK31" s="198"/>
      <c r="AL31" s="4"/>
      <c r="AM31" s="200" t="str">
        <f t="shared" si="29"/>
        <v/>
      </c>
      <c r="AN31" s="200"/>
      <c r="AO31" s="200"/>
      <c r="AP31" s="200"/>
      <c r="AQ31" s="200"/>
      <c r="AR31" s="4"/>
      <c r="AS31" s="127"/>
      <c r="AT31" s="227" t="s">
        <v>124</v>
      </c>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9"/>
      <c r="BS31" s="87"/>
      <c r="BT31" s="87"/>
      <c r="BU31" s="70"/>
      <c r="BV31" s="42">
        <f t="shared" si="30"/>
        <v>0</v>
      </c>
      <c r="BW31" s="42">
        <f t="shared" si="31"/>
        <v>0</v>
      </c>
      <c r="BX31" s="42">
        <f t="shared" si="32"/>
        <v>0</v>
      </c>
      <c r="BY31" s="42">
        <f t="shared" si="33"/>
        <v>0</v>
      </c>
      <c r="BZ31" s="42">
        <f t="shared" si="34"/>
        <v>0</v>
      </c>
      <c r="CA31" s="42">
        <f t="shared" si="35"/>
        <v>0</v>
      </c>
      <c r="CB31" s="42">
        <f t="shared" si="36"/>
        <v>0</v>
      </c>
      <c r="CC31" s="42">
        <f t="shared" si="37"/>
        <v>0</v>
      </c>
      <c r="CD31" s="42">
        <f t="shared" si="38"/>
        <v>0</v>
      </c>
      <c r="CE31" s="42">
        <f t="shared" si="39"/>
        <v>0</v>
      </c>
      <c r="CF31" s="42">
        <f>IFERROR(LARGE(AA$24:AE$35,8),0)</f>
        <v>0</v>
      </c>
      <c r="CG31" s="42">
        <f t="shared" si="40"/>
        <v>0</v>
      </c>
      <c r="CH31" s="42">
        <f>IF(AND(CF31&gt;0,SUM(CG$24:CG30)&gt;0.5),"",CF31)</f>
        <v>0</v>
      </c>
      <c r="CJ31" s="59" t="str">
        <f t="shared" si="41"/>
        <v/>
      </c>
    </row>
    <row r="32" spans="1:88" ht="15.75" customHeight="1">
      <c r="A32" s="205"/>
      <c r="B32" s="26" t="s">
        <v>97</v>
      </c>
      <c r="C32" s="4"/>
      <c r="D32" s="199" t="s">
        <v>3118</v>
      </c>
      <c r="E32" s="199"/>
      <c r="F32" s="199"/>
      <c r="G32" s="199"/>
      <c r="H32" s="199"/>
      <c r="I32" s="199"/>
      <c r="J32" s="199"/>
      <c r="K32" s="199"/>
      <c r="L32" s="199"/>
      <c r="M32" s="199"/>
      <c r="N32" s="199"/>
      <c r="O32" s="199"/>
      <c r="P32" s="199"/>
      <c r="Q32" s="199"/>
      <c r="R32" s="199"/>
      <c r="S32" s="199"/>
      <c r="T32" s="199"/>
      <c r="U32" s="199"/>
      <c r="V32" s="199"/>
      <c r="W32" s="199"/>
      <c r="X32" s="199"/>
      <c r="Y32" s="199"/>
      <c r="Z32" s="4"/>
      <c r="AA32" s="211"/>
      <c r="AB32" s="211"/>
      <c r="AC32" s="211"/>
      <c r="AD32" s="211"/>
      <c r="AE32" s="211"/>
      <c r="AF32" s="4"/>
      <c r="AG32" s="198" t="str">
        <f t="shared" si="28"/>
        <v/>
      </c>
      <c r="AH32" s="198"/>
      <c r="AI32" s="198"/>
      <c r="AJ32" s="198"/>
      <c r="AK32" s="198"/>
      <c r="AL32" s="4"/>
      <c r="AM32" s="200" t="str">
        <f t="shared" si="29"/>
        <v/>
      </c>
      <c r="AN32" s="200"/>
      <c r="AO32" s="200"/>
      <c r="AP32" s="200"/>
      <c r="AQ32" s="200"/>
      <c r="AR32" s="4"/>
      <c r="AS32" s="127"/>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9"/>
      <c r="BS32" s="87"/>
      <c r="BT32" s="87"/>
      <c r="BU32" s="70"/>
      <c r="BV32" s="42">
        <f t="shared" si="30"/>
        <v>0</v>
      </c>
      <c r="BW32" s="42">
        <f t="shared" si="31"/>
        <v>0</v>
      </c>
      <c r="BX32" s="42">
        <f t="shared" si="32"/>
        <v>0</v>
      </c>
      <c r="BY32" s="42">
        <f t="shared" si="33"/>
        <v>0</v>
      </c>
      <c r="BZ32" s="42">
        <f t="shared" si="34"/>
        <v>0</v>
      </c>
      <c r="CA32" s="42">
        <f t="shared" si="35"/>
        <v>0</v>
      </c>
      <c r="CB32" s="42">
        <f t="shared" si="36"/>
        <v>0</v>
      </c>
      <c r="CC32" s="42">
        <f t="shared" si="37"/>
        <v>0</v>
      </c>
      <c r="CD32" s="42">
        <f t="shared" si="38"/>
        <v>0</v>
      </c>
      <c r="CE32" s="42">
        <f t="shared" si="39"/>
        <v>0</v>
      </c>
      <c r="CF32" s="42">
        <f>IFERROR(LARGE(AA$24:AE$35,9),0)</f>
        <v>0</v>
      </c>
      <c r="CG32" s="42">
        <f t="shared" si="40"/>
        <v>0</v>
      </c>
      <c r="CH32" s="42">
        <f>IF(AND(CF32&gt;0,SUM(CG$24:CG31)&gt;0.5),"",CF32)</f>
        <v>0</v>
      </c>
      <c r="CJ32" s="59" t="str">
        <f t="shared" si="41"/>
        <v/>
      </c>
    </row>
    <row r="33" spans="1:100" ht="15.75" customHeight="1">
      <c r="A33" s="205"/>
      <c r="B33" s="26" t="s">
        <v>98</v>
      </c>
      <c r="C33" s="4"/>
      <c r="D33" s="199" t="s">
        <v>3118</v>
      </c>
      <c r="E33" s="199"/>
      <c r="F33" s="199"/>
      <c r="G33" s="199"/>
      <c r="H33" s="199"/>
      <c r="I33" s="199"/>
      <c r="J33" s="199"/>
      <c r="K33" s="199"/>
      <c r="L33" s="199"/>
      <c r="M33" s="199"/>
      <c r="N33" s="199"/>
      <c r="O33" s="199"/>
      <c r="P33" s="199"/>
      <c r="Q33" s="199"/>
      <c r="R33" s="199"/>
      <c r="S33" s="199"/>
      <c r="T33" s="199"/>
      <c r="U33" s="199"/>
      <c r="V33" s="199"/>
      <c r="W33" s="199"/>
      <c r="X33" s="199"/>
      <c r="Y33" s="199"/>
      <c r="Z33" s="4"/>
      <c r="AA33" s="211"/>
      <c r="AB33" s="211"/>
      <c r="AC33" s="211"/>
      <c r="AD33" s="211"/>
      <c r="AE33" s="211"/>
      <c r="AF33" s="4"/>
      <c r="AG33" s="198" t="str">
        <f t="shared" si="28"/>
        <v/>
      </c>
      <c r="AH33" s="198"/>
      <c r="AI33" s="198"/>
      <c r="AJ33" s="198"/>
      <c r="AK33" s="198"/>
      <c r="AL33" s="4"/>
      <c r="AM33" s="200" t="str">
        <f t="shared" si="29"/>
        <v/>
      </c>
      <c r="AN33" s="200"/>
      <c r="AO33" s="200"/>
      <c r="AP33" s="200"/>
      <c r="AQ33" s="200"/>
      <c r="AR33" s="4"/>
      <c r="AS33" s="127"/>
      <c r="AT33" s="227" t="s">
        <v>20620</v>
      </c>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9"/>
      <c r="BS33" s="87"/>
      <c r="BT33" s="87"/>
      <c r="BU33" s="70"/>
      <c r="BV33" s="42">
        <f t="shared" si="30"/>
        <v>0</v>
      </c>
      <c r="BW33" s="42">
        <f t="shared" si="31"/>
        <v>0</v>
      </c>
      <c r="BX33" s="42">
        <f t="shared" si="32"/>
        <v>0</v>
      </c>
      <c r="BY33" s="42">
        <f t="shared" si="33"/>
        <v>0</v>
      </c>
      <c r="BZ33" s="42">
        <f t="shared" si="34"/>
        <v>0</v>
      </c>
      <c r="CA33" s="42">
        <f t="shared" si="35"/>
        <v>0</v>
      </c>
      <c r="CB33" s="42">
        <f t="shared" si="36"/>
        <v>0</v>
      </c>
      <c r="CC33" s="42">
        <f t="shared" si="37"/>
        <v>0</v>
      </c>
      <c r="CD33" s="42">
        <f t="shared" si="38"/>
        <v>0</v>
      </c>
      <c r="CE33" s="42">
        <f t="shared" si="39"/>
        <v>0</v>
      </c>
      <c r="CF33" s="42">
        <f>IFERROR(LARGE(AA$24:AE$35,10),0)</f>
        <v>0</v>
      </c>
      <c r="CG33" s="42">
        <f t="shared" si="40"/>
        <v>0</v>
      </c>
      <c r="CH33" s="42">
        <f>IF(AND(CF33&gt;0,SUM(CG$24:CG32)&gt;0.5),"",CF33)</f>
        <v>0</v>
      </c>
      <c r="CJ33" s="59" t="str">
        <f t="shared" si="41"/>
        <v/>
      </c>
    </row>
    <row r="34" spans="1:100" ht="15.75" customHeight="1">
      <c r="A34" s="205"/>
      <c r="B34" s="26" t="s">
        <v>99</v>
      </c>
      <c r="C34" s="4"/>
      <c r="D34" s="199" t="s">
        <v>3118</v>
      </c>
      <c r="E34" s="199"/>
      <c r="F34" s="199"/>
      <c r="G34" s="199"/>
      <c r="H34" s="199"/>
      <c r="I34" s="199"/>
      <c r="J34" s="199"/>
      <c r="K34" s="199"/>
      <c r="L34" s="199"/>
      <c r="M34" s="199"/>
      <c r="N34" s="199"/>
      <c r="O34" s="199"/>
      <c r="P34" s="199"/>
      <c r="Q34" s="199"/>
      <c r="R34" s="199"/>
      <c r="S34" s="199"/>
      <c r="T34" s="199"/>
      <c r="U34" s="199"/>
      <c r="V34" s="199"/>
      <c r="W34" s="199"/>
      <c r="X34" s="199"/>
      <c r="Y34" s="199"/>
      <c r="Z34" s="4"/>
      <c r="AA34" s="211"/>
      <c r="AB34" s="211"/>
      <c r="AC34" s="211"/>
      <c r="AD34" s="211"/>
      <c r="AE34" s="211"/>
      <c r="AF34" s="4"/>
      <c r="AG34" s="198" t="str">
        <f t="shared" si="28"/>
        <v/>
      </c>
      <c r="AH34" s="198"/>
      <c r="AI34" s="198"/>
      <c r="AJ34" s="198"/>
      <c r="AK34" s="198"/>
      <c r="AL34" s="4"/>
      <c r="AM34" s="200" t="str">
        <f t="shared" si="29"/>
        <v/>
      </c>
      <c r="AN34" s="200"/>
      <c r="AO34" s="200"/>
      <c r="AP34" s="200"/>
      <c r="AQ34" s="200"/>
      <c r="AR34" s="4"/>
      <c r="AS34" s="127"/>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9"/>
      <c r="BS34" s="87"/>
      <c r="BT34" s="87"/>
      <c r="BU34" s="70"/>
      <c r="BV34" s="42">
        <f t="shared" si="30"/>
        <v>0</v>
      </c>
      <c r="BW34" s="42">
        <f t="shared" si="31"/>
        <v>0</v>
      </c>
      <c r="BX34" s="42">
        <f t="shared" si="32"/>
        <v>0</v>
      </c>
      <c r="BY34" s="42">
        <f t="shared" si="33"/>
        <v>0</v>
      </c>
      <c r="BZ34" s="42">
        <f t="shared" si="34"/>
        <v>0</v>
      </c>
      <c r="CA34" s="42">
        <f t="shared" si="35"/>
        <v>0</v>
      </c>
      <c r="CB34" s="42">
        <f t="shared" si="36"/>
        <v>0</v>
      </c>
      <c r="CC34" s="42">
        <f t="shared" si="37"/>
        <v>0</v>
      </c>
      <c r="CD34" s="42">
        <f t="shared" si="38"/>
        <v>0</v>
      </c>
      <c r="CE34" s="42">
        <f t="shared" si="39"/>
        <v>0</v>
      </c>
      <c r="CF34" s="42">
        <f>IFERROR(LARGE(AA$24:AE$35,11),0)</f>
        <v>0</v>
      </c>
      <c r="CG34" s="42">
        <f t="shared" si="40"/>
        <v>0</v>
      </c>
      <c r="CH34" s="42">
        <f>IF(AND(CF34&gt;0,SUM(CG$24:CG33)&gt;0.5),"",CF34)</f>
        <v>0</v>
      </c>
      <c r="CJ34" s="59" t="str">
        <f t="shared" si="41"/>
        <v/>
      </c>
    </row>
    <row r="35" spans="1:100" ht="15.75" customHeight="1">
      <c r="A35" s="205"/>
      <c r="B35" s="26" t="s">
        <v>100</v>
      </c>
      <c r="C35" s="4"/>
      <c r="D35" s="199" t="s">
        <v>3118</v>
      </c>
      <c r="E35" s="199"/>
      <c r="F35" s="199"/>
      <c r="G35" s="199"/>
      <c r="H35" s="199"/>
      <c r="I35" s="199"/>
      <c r="J35" s="199"/>
      <c r="K35" s="199"/>
      <c r="L35" s="199"/>
      <c r="M35" s="199"/>
      <c r="N35" s="199"/>
      <c r="O35" s="199"/>
      <c r="P35" s="199"/>
      <c r="Q35" s="199"/>
      <c r="R35" s="199"/>
      <c r="S35" s="199"/>
      <c r="T35" s="199"/>
      <c r="U35" s="199"/>
      <c r="V35" s="199"/>
      <c r="W35" s="199"/>
      <c r="X35" s="199"/>
      <c r="Y35" s="199"/>
      <c r="Z35" s="4"/>
      <c r="AA35" s="211"/>
      <c r="AB35" s="211"/>
      <c r="AC35" s="211"/>
      <c r="AD35" s="211"/>
      <c r="AE35" s="211"/>
      <c r="AF35" s="4"/>
      <c r="AG35" s="210" t="str">
        <f t="shared" si="28"/>
        <v/>
      </c>
      <c r="AH35" s="210"/>
      <c r="AI35" s="210"/>
      <c r="AJ35" s="210"/>
      <c r="AK35" s="210"/>
      <c r="AL35" s="4"/>
      <c r="AM35" s="200" t="str">
        <f t="shared" si="29"/>
        <v/>
      </c>
      <c r="AN35" s="200"/>
      <c r="AO35" s="200"/>
      <c r="AP35" s="200"/>
      <c r="AQ35" s="200"/>
      <c r="AR35" s="4"/>
      <c r="AS35" s="127"/>
      <c r="AT35" s="227" t="s">
        <v>131</v>
      </c>
      <c r="AU35" s="201"/>
      <c r="AV35" s="201"/>
      <c r="AW35" s="201"/>
      <c r="AX35" s="201"/>
      <c r="AY35" s="201"/>
      <c r="AZ35" s="201"/>
      <c r="BA35" s="201"/>
      <c r="BB35" s="201"/>
      <c r="BC35" s="201"/>
      <c r="BD35" s="201"/>
      <c r="BE35" s="201"/>
      <c r="BF35" s="201"/>
      <c r="BG35" s="201"/>
      <c r="BH35" s="201"/>
      <c r="BI35" s="201"/>
      <c r="BJ35" s="201"/>
      <c r="BK35" s="201"/>
      <c r="BL35" s="201"/>
      <c r="BM35" s="201"/>
      <c r="BN35" s="201"/>
      <c r="BO35" s="201"/>
      <c r="BP35" s="201"/>
      <c r="BQ35" s="201"/>
      <c r="BR35" s="230"/>
      <c r="BS35" s="88"/>
      <c r="BT35" s="88"/>
      <c r="BU35" s="70"/>
      <c r="BV35" s="42">
        <f t="shared" si="30"/>
        <v>0</v>
      </c>
      <c r="BW35" s="42">
        <f t="shared" si="31"/>
        <v>0</v>
      </c>
      <c r="BX35" s="42">
        <f t="shared" si="32"/>
        <v>0</v>
      </c>
      <c r="BY35" s="42">
        <f t="shared" si="33"/>
        <v>0</v>
      </c>
      <c r="BZ35" s="42">
        <f t="shared" si="34"/>
        <v>0</v>
      </c>
      <c r="CA35" s="42">
        <f t="shared" si="35"/>
        <v>0</v>
      </c>
      <c r="CB35" s="42">
        <f t="shared" si="36"/>
        <v>0</v>
      </c>
      <c r="CC35" s="42">
        <f t="shared" si="37"/>
        <v>0</v>
      </c>
      <c r="CD35" s="42">
        <f t="shared" si="38"/>
        <v>0</v>
      </c>
      <c r="CE35" s="42">
        <f t="shared" si="39"/>
        <v>0</v>
      </c>
      <c r="CF35" s="42">
        <f>IFERROR(LARGE(AA$24:AE$35,12),0)</f>
        <v>0</v>
      </c>
      <c r="CG35" s="42">
        <f t="shared" si="40"/>
        <v>0</v>
      </c>
      <c r="CH35" s="42">
        <f>IF(AND(CF35&gt;0,SUM(CG$24:CG34)&gt;0.5),"",CF35)</f>
        <v>0</v>
      </c>
      <c r="CJ35" s="59" t="str">
        <f t="shared" si="41"/>
        <v/>
      </c>
    </row>
    <row r="36" spans="1:100" ht="15.75" customHeight="1">
      <c r="A36" s="205"/>
      <c r="B36" s="241"/>
      <c r="C36" s="241"/>
      <c r="D36" s="241"/>
      <c r="E36" s="241"/>
      <c r="F36" s="241"/>
      <c r="G36" s="241"/>
      <c r="H36" s="241"/>
      <c r="I36" s="241"/>
      <c r="J36" s="241"/>
      <c r="K36" s="241"/>
      <c r="L36" s="241"/>
      <c r="M36" s="241"/>
      <c r="N36" s="241"/>
      <c r="O36" s="241"/>
      <c r="P36" s="241"/>
      <c r="Q36" s="241"/>
      <c r="R36" s="241"/>
      <c r="S36" s="241"/>
      <c r="T36" s="241"/>
      <c r="U36" s="241"/>
      <c r="V36" s="241"/>
      <c r="W36" s="241"/>
      <c r="X36" s="241"/>
      <c r="Y36" s="241"/>
      <c r="Z36" s="241"/>
      <c r="AA36" s="210" t="str">
        <f>IF(SUM(AA24:AE35)&gt;0,SUM(AA24:AE35),"")</f>
        <v/>
      </c>
      <c r="AB36" s="210"/>
      <c r="AC36" s="210"/>
      <c r="AD36" s="210"/>
      <c r="AE36" s="210"/>
      <c r="AF36" s="236" t="s">
        <v>93</v>
      </c>
      <c r="AG36" s="236"/>
      <c r="AH36" s="236"/>
      <c r="AI36" s="236"/>
      <c r="AJ36" s="236"/>
      <c r="AK36" s="236"/>
      <c r="AL36" s="236"/>
      <c r="AM36" s="236"/>
      <c r="AN36" s="236"/>
      <c r="AO36" s="236"/>
      <c r="AP36" s="236"/>
      <c r="AQ36" s="236"/>
      <c r="AR36" s="237"/>
      <c r="AS36" s="127"/>
      <c r="AT36" s="201"/>
      <c r="AU36" s="201"/>
      <c r="AV36" s="201"/>
      <c r="AW36" s="201"/>
      <c r="AX36" s="201"/>
      <c r="AY36" s="201"/>
      <c r="AZ36" s="201"/>
      <c r="BA36" s="201"/>
      <c r="BB36" s="201"/>
      <c r="BC36" s="201"/>
      <c r="BD36" s="201"/>
      <c r="BE36" s="201"/>
      <c r="BF36" s="201"/>
      <c r="BG36" s="201"/>
      <c r="BH36" s="201"/>
      <c r="BI36" s="201"/>
      <c r="BJ36" s="201"/>
      <c r="BK36" s="201"/>
      <c r="BL36" s="201"/>
      <c r="BM36" s="201"/>
      <c r="BN36" s="201"/>
      <c r="BO36" s="201"/>
      <c r="BP36" s="201"/>
      <c r="BQ36" s="201"/>
      <c r="BR36" s="230"/>
      <c r="BS36" s="88"/>
      <c r="BT36" s="88"/>
      <c r="BU36" s="70"/>
    </row>
    <row r="37" spans="1:100" ht="15.75" customHeight="1">
      <c r="A37" s="205"/>
      <c r="B37" s="186" t="s">
        <v>126</v>
      </c>
      <c r="C37" s="186"/>
      <c r="D37" s="186"/>
      <c r="E37" s="186"/>
      <c r="F37" s="186"/>
      <c r="G37" s="186"/>
      <c r="H37" s="186"/>
      <c r="I37" s="186"/>
      <c r="J37" s="186"/>
      <c r="K37" s="186"/>
      <c r="L37" s="186"/>
      <c r="M37" s="6" t="s">
        <v>83</v>
      </c>
      <c r="N37" s="4"/>
      <c r="O37" s="4"/>
      <c r="P37" s="4"/>
      <c r="Q37" s="4"/>
      <c r="R37" s="172"/>
      <c r="S37" s="172"/>
      <c r="T37" s="172"/>
      <c r="U37" s="172"/>
      <c r="V37" s="172"/>
      <c r="W37" s="172"/>
      <c r="X37" s="240"/>
      <c r="Y37" s="238" t="s">
        <v>84</v>
      </c>
      <c r="Z37" s="238"/>
      <c r="AA37" s="238"/>
      <c r="AB37" s="238"/>
      <c r="AC37" s="238"/>
      <c r="AD37" s="238"/>
      <c r="AE37" s="238"/>
      <c r="AF37" s="238"/>
      <c r="AG37" s="238"/>
      <c r="AH37" s="238"/>
      <c r="AI37" s="238"/>
      <c r="AJ37" s="238"/>
      <c r="AK37" s="238"/>
      <c r="AL37" s="238"/>
      <c r="AM37" s="238"/>
      <c r="AN37" s="238"/>
      <c r="AO37" s="238"/>
      <c r="AP37" s="238"/>
      <c r="AQ37" s="238"/>
      <c r="AR37" s="239"/>
      <c r="AS37" s="127"/>
      <c r="AT37" s="227" t="s">
        <v>125</v>
      </c>
      <c r="AU37" s="228"/>
      <c r="AV37" s="228"/>
      <c r="AW37" s="228"/>
      <c r="AX37" s="228"/>
      <c r="AY37" s="228"/>
      <c r="AZ37" s="228"/>
      <c r="BA37" s="228"/>
      <c r="BB37" s="228"/>
      <c r="BC37" s="228"/>
      <c r="BD37" s="228"/>
      <c r="BE37" s="228"/>
      <c r="BF37" s="228"/>
      <c r="BG37" s="228"/>
      <c r="BH37" s="228"/>
      <c r="BI37" s="228"/>
      <c r="BJ37" s="228"/>
      <c r="BK37" s="228"/>
      <c r="BL37" s="228"/>
      <c r="BM37" s="228"/>
      <c r="BN37" s="228"/>
      <c r="BO37" s="228"/>
      <c r="BP37" s="228"/>
      <c r="BQ37" s="228"/>
      <c r="BR37" s="229"/>
      <c r="BS37" s="87"/>
      <c r="BT37" s="87"/>
      <c r="BU37" s="70"/>
    </row>
    <row r="38" spans="1:100" ht="15.75" customHeight="1">
      <c r="A38" s="205"/>
      <c r="B38" s="26" t="s">
        <v>85</v>
      </c>
      <c r="C38" s="4"/>
      <c r="D38" s="199" t="s">
        <v>3118</v>
      </c>
      <c r="E38" s="199"/>
      <c r="F38" s="199"/>
      <c r="G38" s="199"/>
      <c r="H38" s="199"/>
      <c r="I38" s="199"/>
      <c r="J38" s="199"/>
      <c r="K38" s="199"/>
      <c r="L38" s="199"/>
      <c r="M38" s="199"/>
      <c r="N38" s="199"/>
      <c r="O38" s="199"/>
      <c r="P38" s="199"/>
      <c r="Q38" s="199"/>
      <c r="R38" s="199"/>
      <c r="S38" s="199"/>
      <c r="T38" s="199"/>
      <c r="U38" s="199"/>
      <c r="V38" s="199"/>
      <c r="W38" s="199"/>
      <c r="X38" s="199"/>
      <c r="Y38" s="199"/>
      <c r="Z38" s="4"/>
      <c r="AA38" s="118"/>
      <c r="AB38" s="118"/>
      <c r="AC38" s="118"/>
      <c r="AD38" s="118"/>
      <c r="AE38" s="118"/>
      <c r="AF38" s="4"/>
      <c r="AG38" s="198" t="str">
        <f>IF(AA38&gt;0,IF(AA$42&gt;=5,IF(AND(ISNA(MATCH(AA38,CH$38:CH$41,0)),CE38&lt;0.2),"No","Yes"),"No"),"")</f>
        <v/>
      </c>
      <c r="AH38" s="198"/>
      <c r="AI38" s="198"/>
      <c r="AJ38" s="198"/>
      <c r="AK38" s="198"/>
      <c r="AL38" s="4"/>
      <c r="AM38" s="224" t="str">
        <f>IF(CJ38=0,"",CJ38)</f>
        <v/>
      </c>
      <c r="AN38" s="224"/>
      <c r="AO38" s="224"/>
      <c r="AP38" s="224"/>
      <c r="AQ38" s="224"/>
      <c r="AR38" s="4"/>
      <c r="AS38" s="120"/>
      <c r="AT38" s="228"/>
      <c r="AU38" s="228"/>
      <c r="AV38" s="228"/>
      <c r="AW38" s="228"/>
      <c r="AX38" s="228"/>
      <c r="AY38" s="228"/>
      <c r="AZ38" s="228"/>
      <c r="BA38" s="228"/>
      <c r="BB38" s="228"/>
      <c r="BC38" s="228"/>
      <c r="BD38" s="228"/>
      <c r="BE38" s="228"/>
      <c r="BF38" s="228"/>
      <c r="BG38" s="228"/>
      <c r="BH38" s="228"/>
      <c r="BI38" s="228"/>
      <c r="BJ38" s="228"/>
      <c r="BK38" s="228"/>
      <c r="BL38" s="228"/>
      <c r="BM38" s="228"/>
      <c r="BN38" s="228"/>
      <c r="BO38" s="228"/>
      <c r="BP38" s="228"/>
      <c r="BQ38" s="228"/>
      <c r="BR38" s="229"/>
      <c r="BS38" s="87"/>
      <c r="BT38" s="87"/>
      <c r="BU38" s="70"/>
      <c r="BV38" s="42">
        <f>IF(AND(AG38="Yes",OR(AM38="OBL",AM38="FACW",AM38="FAC")),1,0)</f>
        <v>0</v>
      </c>
      <c r="BW38" s="42">
        <f>IF(AG38="Yes",1,0)</f>
        <v>0</v>
      </c>
      <c r="BX38" s="42">
        <f>IF(AND(AG38="Yes",OR(AM38="OBL",AM38="FACW")),1,0)</f>
        <v>0</v>
      </c>
      <c r="BY38" s="42">
        <f>IF(AND(AG38="Yes",OR(AM38="UPL",AM38="FACU")),1,0)</f>
        <v>0</v>
      </c>
      <c r="BZ38" s="42">
        <f>IF($AM38="obl",$AA38,0)</f>
        <v>0</v>
      </c>
      <c r="CA38" s="42">
        <f>IF($AM38="facw",$AA38,0)</f>
        <v>0</v>
      </c>
      <c r="CB38" s="42">
        <f>IF($AM38="fac",$AA38,0)</f>
        <v>0</v>
      </c>
      <c r="CC38" s="42">
        <f>IF($AM38="facu",$AA38,0)</f>
        <v>0</v>
      </c>
      <c r="CD38" s="42">
        <f>IF($AM38="upl",$AA38,0)</f>
        <v>0</v>
      </c>
      <c r="CE38" s="42">
        <f>IFERROR(AA38/AA$42,0)</f>
        <v>0</v>
      </c>
      <c r="CF38" s="42">
        <f>IFERROR(LARGE(AA$38:AE$41,1),0)</f>
        <v>0</v>
      </c>
      <c r="CG38" s="42">
        <f>IFERROR(CF38/$AA$42,0)</f>
        <v>0</v>
      </c>
      <c r="CH38" s="42" t="str">
        <f>IF(CF38&gt;0,CF38,"")</f>
        <v/>
      </c>
      <c r="CJ38" s="59" t="str">
        <f>IFERROR(IF($CI$4="NCNE",VLOOKUP(D38,$CL$46:$CN$30032,2,FALSE),IF($CI$4="NCGL",VLOOKUP(D38,$CL$46:$CN$30032,3,FALSE),"")),"")</f>
        <v/>
      </c>
    </row>
    <row r="39" spans="1:100" ht="15.75" customHeight="1">
      <c r="A39" s="205"/>
      <c r="B39" s="26" t="s">
        <v>87</v>
      </c>
      <c r="C39" s="4"/>
      <c r="D39" s="199" t="s">
        <v>3118</v>
      </c>
      <c r="E39" s="199"/>
      <c r="F39" s="199"/>
      <c r="G39" s="199"/>
      <c r="H39" s="199"/>
      <c r="I39" s="199"/>
      <c r="J39" s="199"/>
      <c r="K39" s="199"/>
      <c r="L39" s="199"/>
      <c r="M39" s="199"/>
      <c r="N39" s="199"/>
      <c r="O39" s="199"/>
      <c r="P39" s="199"/>
      <c r="Q39" s="199"/>
      <c r="R39" s="199"/>
      <c r="S39" s="199"/>
      <c r="T39" s="199"/>
      <c r="U39" s="199"/>
      <c r="V39" s="199"/>
      <c r="W39" s="199"/>
      <c r="X39" s="199"/>
      <c r="Y39" s="199"/>
      <c r="Z39" s="4"/>
      <c r="AA39" s="211"/>
      <c r="AB39" s="211"/>
      <c r="AC39" s="211"/>
      <c r="AD39" s="211"/>
      <c r="AE39" s="211"/>
      <c r="AF39" s="4"/>
      <c r="AG39" s="198" t="str">
        <f>IF(AA39&gt;0,IF(AA$42&gt;=5,IF(AND(ISNA(MATCH(AA39,CH$38:CH$41,0)),CE39&lt;0.2),"No","Yes"),"No"),"")</f>
        <v/>
      </c>
      <c r="AH39" s="198"/>
      <c r="AI39" s="198"/>
      <c r="AJ39" s="198"/>
      <c r="AK39" s="198"/>
      <c r="AL39" s="4"/>
      <c r="AM39" s="200" t="str">
        <f>IF(CJ39=0,"",CJ39)</f>
        <v/>
      </c>
      <c r="AN39" s="200"/>
      <c r="AO39" s="200"/>
      <c r="AP39" s="200"/>
      <c r="AQ39" s="200"/>
      <c r="AR39" s="4"/>
      <c r="AS39" s="126"/>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6"/>
      <c r="BS39" s="89"/>
      <c r="BT39" s="89"/>
      <c r="BU39" s="68"/>
      <c r="BV39" s="42">
        <f>IF(AND(AG39="Yes",OR(AM39="OBL",AM39="FACW",AM39="FAC")),1,0)</f>
        <v>0</v>
      </c>
      <c r="BW39" s="42">
        <f>IF(AG39="Yes",1,0)</f>
        <v>0</v>
      </c>
      <c r="BX39" s="42">
        <f>IF(AND(AG39="Yes",OR(AM39="OBL",AM39="FACW")),1,0)</f>
        <v>0</v>
      </c>
      <c r="BY39" s="42">
        <f>IF(AND(AG39="Yes",OR(AM39="UPL",AM39="FACU")),1,0)</f>
        <v>0</v>
      </c>
      <c r="BZ39" s="42">
        <f>IF($AM39="obl",$AA39,0)</f>
        <v>0</v>
      </c>
      <c r="CA39" s="42">
        <f>IF($AM39="facw",$AA39,0)</f>
        <v>0</v>
      </c>
      <c r="CB39" s="42">
        <f>IF($AM39="fac",$AA39,0)</f>
        <v>0</v>
      </c>
      <c r="CC39" s="42">
        <f>IF($AM39="facu",$AA39,0)</f>
        <v>0</v>
      </c>
      <c r="CD39" s="42">
        <f>IF($AM39="upl",$AA39,0)</f>
        <v>0</v>
      </c>
      <c r="CE39" s="42">
        <f>IFERROR(AA39/AA$42,0)</f>
        <v>0</v>
      </c>
      <c r="CF39" s="42">
        <f>IFERROR(LARGE(AA$38:AE$41,2),0)</f>
        <v>0</v>
      </c>
      <c r="CG39" s="42">
        <f>IFERROR(CF39/$AA$42,0)</f>
        <v>0</v>
      </c>
      <c r="CH39" s="42">
        <f>IF(AND(CF39&gt;0,CG38&gt;0.5),"",CF39)</f>
        <v>0</v>
      </c>
      <c r="CJ39" s="59" t="str">
        <f>IFERROR(IF($CI$4="NCNE",VLOOKUP(D39,$CL$46:$CN$30032,2,FALSE),IF($CI$4="NCGL",VLOOKUP(D39,$CL$46:$CN$30032,3,FALSE),"")),"")</f>
        <v/>
      </c>
    </row>
    <row r="40" spans="1:100" ht="15.75" customHeight="1">
      <c r="A40" s="205"/>
      <c r="B40" s="26" t="s">
        <v>88</v>
      </c>
      <c r="C40" s="4"/>
      <c r="D40" s="199" t="s">
        <v>3118</v>
      </c>
      <c r="E40" s="199"/>
      <c r="F40" s="199"/>
      <c r="G40" s="199"/>
      <c r="H40" s="199"/>
      <c r="I40" s="199"/>
      <c r="J40" s="199"/>
      <c r="K40" s="199"/>
      <c r="L40" s="199"/>
      <c r="M40" s="199"/>
      <c r="N40" s="199"/>
      <c r="O40" s="199"/>
      <c r="P40" s="199"/>
      <c r="Q40" s="199"/>
      <c r="R40" s="199"/>
      <c r="S40" s="199"/>
      <c r="T40" s="199"/>
      <c r="U40" s="199"/>
      <c r="V40" s="199"/>
      <c r="W40" s="199"/>
      <c r="X40" s="199"/>
      <c r="Y40" s="199"/>
      <c r="Z40" s="4"/>
      <c r="AA40" s="211"/>
      <c r="AB40" s="211"/>
      <c r="AC40" s="211"/>
      <c r="AD40" s="211"/>
      <c r="AE40" s="211"/>
      <c r="AF40" s="4"/>
      <c r="AG40" s="198" t="str">
        <f>IF(AA40&gt;0,IF(AA$42&gt;=5,IF(AND(ISNA(MATCH(AA40,CH$38:CH$41,0)),CE40&lt;0.2),"No","Yes"),"No"),"")</f>
        <v/>
      </c>
      <c r="AH40" s="198"/>
      <c r="AI40" s="198"/>
      <c r="AJ40" s="198"/>
      <c r="AK40" s="198"/>
      <c r="AL40" s="4"/>
      <c r="AM40" s="200" t="str">
        <f>IF(CJ40=0,"",CJ40)</f>
        <v/>
      </c>
      <c r="AN40" s="200"/>
      <c r="AO40" s="200"/>
      <c r="AP40" s="200"/>
      <c r="AQ40" s="200"/>
      <c r="AR40" s="4"/>
      <c r="AS40" s="127"/>
      <c r="AT40" s="232" t="s">
        <v>26</v>
      </c>
      <c r="AU40" s="233"/>
      <c r="AV40" s="233"/>
      <c r="AW40" s="233"/>
      <c r="AX40" s="233"/>
      <c r="AY40" s="233"/>
      <c r="AZ40" s="233"/>
      <c r="BA40" s="233"/>
      <c r="BB40" s="233"/>
      <c r="BC40" s="219"/>
      <c r="BD40" s="219"/>
      <c r="BE40" s="219"/>
      <c r="BF40" s="219"/>
      <c r="BG40" s="219"/>
      <c r="BH40" s="219"/>
      <c r="BI40" s="219"/>
      <c r="BJ40" s="219"/>
      <c r="BK40" s="219"/>
      <c r="BL40" s="219"/>
      <c r="BM40" s="219"/>
      <c r="BN40" s="219"/>
      <c r="BO40" s="219"/>
      <c r="BP40" s="219"/>
      <c r="BQ40" s="219"/>
      <c r="BR40" s="231"/>
      <c r="BS40" s="89"/>
      <c r="BT40" s="89"/>
      <c r="BU40" s="68"/>
      <c r="BV40" s="42">
        <f>IF(AND(AG40="Yes",OR(AM40="OBL",AM40="FACW",AM40="FAC")),1,0)</f>
        <v>0</v>
      </c>
      <c r="BW40" s="42">
        <f>IF(AG40="Yes",1,0)</f>
        <v>0</v>
      </c>
      <c r="BX40" s="42">
        <f>IF(AND(AG40="Yes",OR(AM40="OBL",AM40="FACW")),1,0)</f>
        <v>0</v>
      </c>
      <c r="BY40" s="42">
        <f>IF(AND(AG40="Yes",OR(AM40="UPL",AM40="FACU")),1,0)</f>
        <v>0</v>
      </c>
      <c r="BZ40" s="42">
        <f>IF($AM40="obl",$AA40,0)</f>
        <v>0</v>
      </c>
      <c r="CA40" s="42">
        <f>IF($AM40="facw",$AA40,0)</f>
        <v>0</v>
      </c>
      <c r="CB40" s="42">
        <f>IF($AM40="fac",$AA40,0)</f>
        <v>0</v>
      </c>
      <c r="CC40" s="42">
        <f>IF($AM40="facu",$AA40,0)</f>
        <v>0</v>
      </c>
      <c r="CD40" s="42">
        <f>IF($AM40="upl",$AA40,0)</f>
        <v>0</v>
      </c>
      <c r="CE40" s="42">
        <f>IFERROR(AA40/AA$42,0)</f>
        <v>0</v>
      </c>
      <c r="CF40" s="42">
        <f>IFERROR(LARGE(AA$38:AE$41,3),0)</f>
        <v>0</v>
      </c>
      <c r="CG40" s="42">
        <f>IFERROR(CF40/$AA$42,0)</f>
        <v>0</v>
      </c>
      <c r="CH40" s="42">
        <f>IF(AND(CF40&gt;0,SUM(CG$38:CG39)&gt;0.5),"",CF40)</f>
        <v>0</v>
      </c>
      <c r="CJ40" s="59" t="str">
        <f>IFERROR(IF($CI$4="NCNE",VLOOKUP(D40,$CL$46:$CN$30032,2,FALSE),IF($CI$4="NCGL",VLOOKUP(D40,$CL$46:$CN$30032,3,FALSE),"")),"")</f>
        <v/>
      </c>
    </row>
    <row r="41" spans="1:100" ht="15.75" customHeight="1">
      <c r="A41" s="205"/>
      <c r="B41" s="26" t="s">
        <v>89</v>
      </c>
      <c r="C41" s="4"/>
      <c r="D41" s="199" t="s">
        <v>3118</v>
      </c>
      <c r="E41" s="199"/>
      <c r="F41" s="199"/>
      <c r="G41" s="199"/>
      <c r="H41" s="199"/>
      <c r="I41" s="199"/>
      <c r="J41" s="199"/>
      <c r="K41" s="199"/>
      <c r="L41" s="199"/>
      <c r="M41" s="199"/>
      <c r="N41" s="199"/>
      <c r="O41" s="199"/>
      <c r="P41" s="199"/>
      <c r="Q41" s="199"/>
      <c r="R41" s="199"/>
      <c r="S41" s="199"/>
      <c r="T41" s="199"/>
      <c r="U41" s="199"/>
      <c r="V41" s="199"/>
      <c r="W41" s="199"/>
      <c r="X41" s="199"/>
      <c r="Y41" s="199"/>
      <c r="Z41" s="4"/>
      <c r="AA41" s="211"/>
      <c r="AB41" s="211"/>
      <c r="AC41" s="211"/>
      <c r="AD41" s="211"/>
      <c r="AE41" s="211"/>
      <c r="AF41" s="4"/>
      <c r="AG41" s="198" t="str">
        <f>IF(AA41&gt;0,IF(AA$42&gt;=5,IF(AND(ISNA(MATCH(AA41,CH$38:CH$41,0)),CE41&lt;0.2),"No","Yes"),"No"),"")</f>
        <v/>
      </c>
      <c r="AH41" s="198"/>
      <c r="AI41" s="198"/>
      <c r="AJ41" s="198"/>
      <c r="AK41" s="198"/>
      <c r="AL41" s="4"/>
      <c r="AM41" s="200" t="str">
        <f>IF(CJ41=0,"",CJ41)</f>
        <v/>
      </c>
      <c r="AN41" s="200"/>
      <c r="AO41" s="200"/>
      <c r="AP41" s="200"/>
      <c r="AQ41" s="200"/>
      <c r="AR41" s="4"/>
      <c r="AS41" s="127"/>
      <c r="AT41" s="233"/>
      <c r="AU41" s="233"/>
      <c r="AV41" s="233"/>
      <c r="AW41" s="233"/>
      <c r="AX41" s="233"/>
      <c r="AY41" s="233"/>
      <c r="AZ41" s="233"/>
      <c r="BA41" s="233"/>
      <c r="BB41" s="233"/>
      <c r="BC41" s="160" t="s">
        <v>16</v>
      </c>
      <c r="BD41" s="160"/>
      <c r="BE41" s="160"/>
      <c r="BF41" s="117" t="str">
        <f>IF(OR(AT22="X",AT23="X",AT24="X"),"X","")</f>
        <v/>
      </c>
      <c r="BG41" s="117"/>
      <c r="BH41" s="117"/>
      <c r="BI41" s="160" t="s">
        <v>17</v>
      </c>
      <c r="BJ41" s="160"/>
      <c r="BK41" s="160"/>
      <c r="BL41" s="117" t="str">
        <f>IF(OR(ISTEXT('Page 1 (Hydrology)'!H9),ISTEXT('Page 1 (Hydrology)'!H10),ISTEXT('Page 2 (Vegetation)'!AT27)),"",IF(BF41="","X",""))</f>
        <v>X</v>
      </c>
      <c r="BM41" s="117"/>
      <c r="BN41" s="117"/>
      <c r="BO41" s="206"/>
      <c r="BP41" s="206"/>
      <c r="BQ41" s="206"/>
      <c r="BR41" s="207"/>
      <c r="BS41" s="80"/>
      <c r="BT41" s="80"/>
      <c r="BU41" s="68"/>
      <c r="BV41" s="42">
        <f>IF(AND(AG41="Yes",OR(AM41="OBL",AM41="FACW",AM41="FAC")),1,0)</f>
        <v>0</v>
      </c>
      <c r="BW41" s="42">
        <f>IF(AG41="Yes",1,0)</f>
        <v>0</v>
      </c>
      <c r="BX41" s="42">
        <f>IF(AND(AG41="Yes",OR(AM41="OBL",AM41="FACW")),1,0)</f>
        <v>0</v>
      </c>
      <c r="BY41" s="42">
        <f>IF(AND(AG41="Yes",OR(AM41="UPL",AM41="FACU")),1,0)</f>
        <v>0</v>
      </c>
      <c r="BZ41" s="42">
        <f>IF($AM41="obl",$AA41,0)</f>
        <v>0</v>
      </c>
      <c r="CA41" s="42">
        <f>IF($AM41="facw",$AA41,0)</f>
        <v>0</v>
      </c>
      <c r="CB41" s="42">
        <f>IF($AM41="fac",$AA41,0)</f>
        <v>0</v>
      </c>
      <c r="CC41" s="42">
        <f>IF($AM41="facu",$AA41,0)</f>
        <v>0</v>
      </c>
      <c r="CD41" s="42">
        <f>IF($AM41="upl",$AA41,0)</f>
        <v>0</v>
      </c>
      <c r="CE41" s="42">
        <f>IFERROR(AA41/AA$42,0)</f>
        <v>0</v>
      </c>
      <c r="CF41" s="42">
        <f>IFERROR(LARGE(AA$38:AE$41,4),0)</f>
        <v>0</v>
      </c>
      <c r="CG41" s="42">
        <f>IFERROR(CF41/$AA$42,0)</f>
        <v>0</v>
      </c>
      <c r="CH41" s="42">
        <f>IF(AND(CF41&gt;0,SUM(CG$38:CG40)&gt;0.5),"",CF41)</f>
        <v>0</v>
      </c>
      <c r="CJ41" s="59" t="str">
        <f>IFERROR(IF($CI$4="NCNE",VLOOKUP(D41,$CL$46:$CN$30032,2,FALSE),IF($CI$4="NCGL",VLOOKUP(D41,$CL$46:$CN$30032,3,FALSE),"")),"")</f>
        <v/>
      </c>
    </row>
    <row r="42" spans="1:100" ht="15.75" customHeight="1">
      <c r="A42" s="205"/>
      <c r="B42" s="219"/>
      <c r="C42" s="219"/>
      <c r="D42" s="219"/>
      <c r="E42" s="219"/>
      <c r="F42" s="219"/>
      <c r="G42" s="219"/>
      <c r="H42" s="219"/>
      <c r="I42" s="219"/>
      <c r="J42" s="219"/>
      <c r="K42" s="219"/>
      <c r="L42" s="219"/>
      <c r="M42" s="219"/>
      <c r="N42" s="219"/>
      <c r="O42" s="219"/>
      <c r="P42" s="219"/>
      <c r="Q42" s="219"/>
      <c r="R42" s="219"/>
      <c r="S42" s="219"/>
      <c r="T42" s="219"/>
      <c r="U42" s="219"/>
      <c r="V42" s="219"/>
      <c r="W42" s="219"/>
      <c r="X42" s="219"/>
      <c r="Y42" s="219"/>
      <c r="Z42" s="219"/>
      <c r="AA42" s="210" t="str">
        <f>IF(SUM(AA38:AE41)&gt;0,SUM(AA38:AE41),"")</f>
        <v/>
      </c>
      <c r="AB42" s="210"/>
      <c r="AC42" s="210"/>
      <c r="AD42" s="210"/>
      <c r="AE42" s="210"/>
      <c r="AF42" s="236" t="s">
        <v>93</v>
      </c>
      <c r="AG42" s="236"/>
      <c r="AH42" s="236"/>
      <c r="AI42" s="236"/>
      <c r="AJ42" s="236"/>
      <c r="AK42" s="236"/>
      <c r="AL42" s="236"/>
      <c r="AM42" s="236"/>
      <c r="AN42" s="236"/>
      <c r="AO42" s="236"/>
      <c r="AP42" s="236"/>
      <c r="AQ42" s="236"/>
      <c r="AR42" s="237"/>
      <c r="AS42" s="127"/>
      <c r="AT42" s="219"/>
      <c r="AU42" s="219"/>
      <c r="AV42" s="219"/>
      <c r="AW42" s="219"/>
      <c r="AX42" s="219"/>
      <c r="AY42" s="219"/>
      <c r="AZ42" s="219"/>
      <c r="BA42" s="219"/>
      <c r="BB42" s="219"/>
      <c r="BC42" s="219"/>
      <c r="BD42" s="219"/>
      <c r="BE42" s="219"/>
      <c r="BF42" s="219"/>
      <c r="BG42" s="219"/>
      <c r="BH42" s="219"/>
      <c r="BI42" s="219"/>
      <c r="BJ42" s="219"/>
      <c r="BK42" s="219"/>
      <c r="BL42" s="219"/>
      <c r="BM42" s="219"/>
      <c r="BN42" s="219"/>
      <c r="BO42" s="219"/>
      <c r="BP42" s="219"/>
      <c r="BQ42" s="219"/>
      <c r="BR42" s="231"/>
      <c r="BS42" s="89"/>
      <c r="BT42" s="89"/>
      <c r="BU42" s="68"/>
      <c r="BV42" s="71"/>
    </row>
    <row r="43" spans="1:100" ht="2.25" customHeight="1">
      <c r="A43" s="205"/>
      <c r="B43" s="234"/>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5"/>
      <c r="BS43" s="82"/>
      <c r="BT43" s="82"/>
      <c r="BU43" s="67"/>
    </row>
    <row r="44" spans="1:100" ht="13.5" customHeight="1">
      <c r="A44" s="204"/>
      <c r="B44" s="124" t="s">
        <v>101</v>
      </c>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c r="AZ44" s="124"/>
      <c r="BA44" s="124"/>
      <c r="BB44" s="124"/>
      <c r="BC44" s="124"/>
      <c r="BD44" s="124"/>
      <c r="BE44" s="124"/>
      <c r="BF44" s="124"/>
      <c r="BG44" s="124"/>
      <c r="BH44" s="124"/>
      <c r="BI44" s="124"/>
      <c r="BJ44" s="124"/>
      <c r="BK44" s="124"/>
      <c r="BL44" s="124"/>
      <c r="BM44" s="124"/>
      <c r="BN44" s="124"/>
      <c r="BO44" s="124"/>
      <c r="BP44" s="124"/>
      <c r="BQ44" s="124"/>
      <c r="BR44" s="125"/>
      <c r="BS44" s="78"/>
      <c r="BT44" s="78"/>
      <c r="BU44" s="43" t="s">
        <v>710</v>
      </c>
      <c r="BV44" s="43"/>
      <c r="BW44" s="43"/>
      <c r="BX44" s="43"/>
      <c r="BY44" s="43"/>
      <c r="BZ44" s="43"/>
      <c r="CA44" s="43"/>
      <c r="CB44" s="43"/>
      <c r="CC44" s="43"/>
      <c r="CD44" s="43"/>
      <c r="CE44" s="43"/>
      <c r="CF44" s="43"/>
      <c r="CG44" s="44"/>
      <c r="CL44" s="54" t="s">
        <v>693</v>
      </c>
      <c r="CM44" s="54"/>
      <c r="CN44" s="54"/>
      <c r="CO44" s="52"/>
      <c r="CP44" s="52"/>
      <c r="CQ44" s="52"/>
      <c r="CR44" s="52"/>
      <c r="CS44" s="52"/>
      <c r="CT44" s="52"/>
      <c r="CU44" s="33"/>
      <c r="CV44" s="33"/>
    </row>
    <row r="45" spans="1:100" ht="15.75" customHeight="1">
      <c r="A45" s="205"/>
      <c r="B45" s="136"/>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3"/>
      <c r="BS45" s="94"/>
      <c r="BT45" s="90"/>
      <c r="BU45" s="72" t="s">
        <v>20653</v>
      </c>
      <c r="BV45" s="72"/>
      <c r="BW45" s="72"/>
      <c r="BX45" s="72"/>
      <c r="BY45" s="72"/>
      <c r="BZ45" s="72"/>
      <c r="CA45" s="72"/>
      <c r="CB45" s="72"/>
      <c r="CC45" s="72"/>
      <c r="CD45" s="72"/>
      <c r="CE45" s="72"/>
      <c r="CF45" s="72"/>
      <c r="CG45" s="73"/>
      <c r="CL45" s="55" t="s">
        <v>24913</v>
      </c>
      <c r="CM45" s="53" t="s">
        <v>20653</v>
      </c>
      <c r="CN45" s="53" t="s">
        <v>20654</v>
      </c>
      <c r="CO45" s="52"/>
      <c r="CP45" s="52"/>
      <c r="CQ45" s="52"/>
      <c r="CR45" s="52"/>
      <c r="CS45" s="52"/>
      <c r="CT45" s="52"/>
      <c r="CU45" s="33"/>
      <c r="CV45" s="33"/>
    </row>
    <row r="46" spans="1:100" ht="15.75" customHeight="1">
      <c r="A46" s="205"/>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2"/>
      <c r="BD46" s="182"/>
      <c r="BE46" s="182"/>
      <c r="BF46" s="182"/>
      <c r="BG46" s="182"/>
      <c r="BH46" s="182"/>
      <c r="BI46" s="182"/>
      <c r="BJ46" s="182"/>
      <c r="BK46" s="182"/>
      <c r="BL46" s="182"/>
      <c r="BM46" s="182"/>
      <c r="BN46" s="182"/>
      <c r="BO46" s="182"/>
      <c r="BP46" s="182"/>
      <c r="BQ46" s="182"/>
      <c r="BR46" s="183"/>
      <c r="BS46" s="94"/>
      <c r="BT46" s="90"/>
      <c r="BU46" s="44" t="s">
        <v>703</v>
      </c>
      <c r="BV46" s="44"/>
      <c r="BW46" s="44"/>
      <c r="BX46" s="44"/>
      <c r="BY46" s="44"/>
      <c r="BZ46" s="44"/>
      <c r="CA46" s="44"/>
      <c r="CB46" s="44"/>
      <c r="CC46" s="44"/>
      <c r="CD46" s="44"/>
      <c r="CE46" s="44"/>
      <c r="CF46" s="44"/>
      <c r="CG46" s="44"/>
      <c r="CL46" s="56" t="s">
        <v>3117</v>
      </c>
      <c r="CM46" s="56" t="s">
        <v>3118</v>
      </c>
      <c r="CN46" s="56" t="s">
        <v>3118</v>
      </c>
      <c r="CO46" s="52"/>
      <c r="CP46" s="52"/>
      <c r="CQ46" s="52"/>
      <c r="CR46" s="52"/>
      <c r="CS46" s="52"/>
      <c r="CT46" s="52"/>
      <c r="CU46" s="33"/>
      <c r="CV46" s="33"/>
    </row>
    <row r="47" spans="1:100" ht="15.75" customHeight="1">
      <c r="A47" s="205"/>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3"/>
      <c r="BS47" s="94"/>
      <c r="BT47" s="90"/>
      <c r="BU47" s="45" t="s">
        <v>708</v>
      </c>
      <c r="BV47" s="45"/>
      <c r="BW47" s="45"/>
      <c r="BX47" s="45"/>
      <c r="BY47" s="45"/>
      <c r="BZ47" s="45"/>
      <c r="CA47" s="45"/>
      <c r="CB47" s="45"/>
      <c r="CC47" s="45"/>
      <c r="CD47" s="45"/>
      <c r="CE47" s="45"/>
      <c r="CF47" s="45"/>
      <c r="CG47" s="44"/>
      <c r="CL47" s="56" t="s">
        <v>10775</v>
      </c>
      <c r="CM47" s="56"/>
      <c r="CN47" s="56"/>
      <c r="CO47" s="52"/>
      <c r="CP47" s="52"/>
      <c r="CQ47" s="52"/>
      <c r="CR47" s="52"/>
      <c r="CS47" s="52"/>
      <c r="CT47" s="52"/>
      <c r="CU47" s="33"/>
      <c r="CV47" s="33"/>
    </row>
    <row r="48" spans="1:100" ht="15.75" customHeight="1">
      <c r="A48" s="205"/>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c r="BK48" s="182"/>
      <c r="BL48" s="182"/>
      <c r="BM48" s="182"/>
      <c r="BN48" s="182"/>
      <c r="BO48" s="182"/>
      <c r="BP48" s="182"/>
      <c r="BQ48" s="182"/>
      <c r="BR48" s="183"/>
      <c r="BS48" s="94"/>
      <c r="BT48" s="90"/>
      <c r="BU48" s="45" t="s">
        <v>706</v>
      </c>
      <c r="BV48" s="45"/>
      <c r="BW48" s="45"/>
      <c r="BX48" s="45"/>
      <c r="BY48" s="45"/>
      <c r="BZ48" s="45"/>
      <c r="CA48" s="45"/>
      <c r="CB48" s="45"/>
      <c r="CC48" s="45"/>
      <c r="CD48" s="45"/>
      <c r="CE48" s="45"/>
      <c r="CF48" s="45"/>
      <c r="CG48" s="44"/>
      <c r="CL48" s="56" t="s">
        <v>3119</v>
      </c>
      <c r="CM48" s="56" t="s">
        <v>217</v>
      </c>
      <c r="CN48" s="56" t="s">
        <v>217</v>
      </c>
      <c r="CO48" s="52"/>
      <c r="CP48" s="52"/>
      <c r="CQ48" s="52"/>
      <c r="CR48" s="52"/>
      <c r="CS48" s="52"/>
      <c r="CT48" s="52"/>
      <c r="CU48" s="33"/>
      <c r="CV48" s="33"/>
    </row>
    <row r="49" spans="1:100" ht="15.75" customHeight="1">
      <c r="A49" s="205"/>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3"/>
      <c r="BS49" s="94"/>
      <c r="BT49" s="90"/>
      <c r="BU49" s="45" t="s">
        <v>705</v>
      </c>
      <c r="BV49" s="45"/>
      <c r="BW49" s="45"/>
      <c r="BX49" s="45"/>
      <c r="BY49" s="45"/>
      <c r="BZ49" s="45"/>
      <c r="CA49" s="45"/>
      <c r="CB49" s="45"/>
      <c r="CC49" s="45"/>
      <c r="CD49" s="45"/>
      <c r="CE49" s="45"/>
      <c r="CF49" s="45"/>
      <c r="CG49" s="44"/>
      <c r="CL49" s="56" t="s">
        <v>10775</v>
      </c>
      <c r="CM49" s="56"/>
      <c r="CN49" s="56"/>
      <c r="CO49" s="52"/>
      <c r="CP49" s="52"/>
      <c r="CQ49" s="52"/>
      <c r="CR49" s="52"/>
      <c r="CS49" s="52"/>
      <c r="CT49" s="52"/>
      <c r="CU49" s="33"/>
      <c r="CV49" s="33"/>
    </row>
    <row r="50" spans="1:100" ht="15.75" customHeight="1">
      <c r="A50" s="205"/>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c r="BC50" s="182"/>
      <c r="BD50" s="182"/>
      <c r="BE50" s="182"/>
      <c r="BF50" s="182"/>
      <c r="BG50" s="182"/>
      <c r="BH50" s="182"/>
      <c r="BI50" s="182"/>
      <c r="BJ50" s="182"/>
      <c r="BK50" s="182"/>
      <c r="BL50" s="182"/>
      <c r="BM50" s="182"/>
      <c r="BN50" s="182"/>
      <c r="BO50" s="182"/>
      <c r="BP50" s="182"/>
      <c r="BQ50" s="182"/>
      <c r="BR50" s="183"/>
      <c r="BS50" s="94"/>
      <c r="BT50" s="90"/>
      <c r="BU50" s="45" t="s">
        <v>709</v>
      </c>
      <c r="BV50" s="45"/>
      <c r="BW50" s="45"/>
      <c r="BX50" s="45"/>
      <c r="BY50" s="45"/>
      <c r="BZ50" s="45"/>
      <c r="CA50" s="45"/>
      <c r="CB50" s="45"/>
      <c r="CC50" s="45"/>
      <c r="CD50" s="45"/>
      <c r="CE50" s="45"/>
      <c r="CF50" s="45"/>
      <c r="CG50" s="44"/>
      <c r="CL50" s="56" t="s">
        <v>3120</v>
      </c>
      <c r="CM50" s="56" t="s">
        <v>3118</v>
      </c>
      <c r="CN50" s="56" t="s">
        <v>3118</v>
      </c>
      <c r="CO50" s="52"/>
      <c r="CP50" s="52"/>
      <c r="CQ50" s="52"/>
      <c r="CR50" s="52"/>
      <c r="CS50" s="52"/>
      <c r="CT50" s="52"/>
      <c r="CU50" s="33"/>
      <c r="CV50" s="33"/>
    </row>
    <row r="51" spans="1:100" ht="15.75" customHeight="1">
      <c r="A51" s="248"/>
      <c r="B51" s="184"/>
      <c r="C51" s="184"/>
      <c r="D51" s="184"/>
      <c r="E51" s="184"/>
      <c r="F51" s="184"/>
      <c r="G51" s="184"/>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184"/>
      <c r="AR51" s="184"/>
      <c r="AS51" s="184"/>
      <c r="AT51" s="184"/>
      <c r="AU51" s="184"/>
      <c r="AV51" s="184"/>
      <c r="AW51" s="184"/>
      <c r="AX51" s="184"/>
      <c r="AY51" s="184"/>
      <c r="AZ51" s="184"/>
      <c r="BA51" s="184"/>
      <c r="BB51" s="184"/>
      <c r="BC51" s="184"/>
      <c r="BD51" s="184"/>
      <c r="BE51" s="184"/>
      <c r="BF51" s="184"/>
      <c r="BG51" s="184"/>
      <c r="BH51" s="184"/>
      <c r="BI51" s="184"/>
      <c r="BJ51" s="184"/>
      <c r="BK51" s="184"/>
      <c r="BL51" s="184"/>
      <c r="BM51" s="184"/>
      <c r="BN51" s="184"/>
      <c r="BO51" s="184"/>
      <c r="BP51" s="184"/>
      <c r="BQ51" s="184"/>
      <c r="BR51" s="185"/>
      <c r="BS51" s="94"/>
      <c r="BT51" s="90"/>
      <c r="BU51" s="44" t="s">
        <v>702</v>
      </c>
      <c r="BV51" s="44"/>
      <c r="BW51" s="44"/>
      <c r="BX51" s="44"/>
      <c r="BY51" s="44"/>
      <c r="BZ51" s="44"/>
      <c r="CA51" s="44"/>
      <c r="CB51" s="44"/>
      <c r="CC51" s="44"/>
      <c r="CD51" s="44"/>
      <c r="CE51" s="44"/>
      <c r="CF51" s="44"/>
      <c r="CG51" s="44"/>
      <c r="CL51" s="56" t="s">
        <v>17495</v>
      </c>
      <c r="CM51" s="56"/>
      <c r="CN51" s="56"/>
      <c r="CO51" s="52"/>
      <c r="CP51" s="52"/>
      <c r="CQ51" s="52"/>
      <c r="CR51" s="52"/>
      <c r="CS51" s="52"/>
      <c r="CT51" s="52"/>
      <c r="CU51" s="33"/>
      <c r="CV51" s="33"/>
    </row>
    <row r="52" spans="1:100"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23"/>
      <c r="BP52" s="23"/>
      <c r="BQ52" s="23"/>
      <c r="BR52" s="23"/>
      <c r="BS52" s="83"/>
      <c r="BT52" s="83"/>
      <c r="BU52" s="44" t="s">
        <v>701</v>
      </c>
      <c r="BV52" s="44"/>
      <c r="BW52" s="44"/>
      <c r="BX52" s="44"/>
      <c r="BY52" s="44"/>
      <c r="BZ52" s="44"/>
      <c r="CA52" s="44"/>
      <c r="CB52" s="44"/>
      <c r="CC52" s="44"/>
      <c r="CD52" s="44"/>
      <c r="CE52" s="44"/>
      <c r="CF52" s="44"/>
      <c r="CG52" s="44"/>
      <c r="CL52" s="56" t="s">
        <v>711</v>
      </c>
      <c r="CM52" s="56" t="s">
        <v>215</v>
      </c>
      <c r="CN52" s="56" t="s">
        <v>215</v>
      </c>
      <c r="CO52" s="52"/>
      <c r="CP52" s="52"/>
      <c r="CQ52" s="52"/>
      <c r="CR52" s="52"/>
      <c r="CS52" s="52"/>
      <c r="CT52" s="52"/>
      <c r="CU52" s="33"/>
      <c r="CV52" s="33"/>
    </row>
    <row r="53" spans="1:100">
      <c r="AH53" s="4"/>
      <c r="AI53" s="4"/>
      <c r="AJ53" s="4"/>
      <c r="AK53" s="4"/>
      <c r="BU53" s="45" t="s">
        <v>707</v>
      </c>
      <c r="BV53" s="45"/>
      <c r="BW53" s="45"/>
      <c r="BX53" s="45"/>
      <c r="BY53" s="45"/>
      <c r="BZ53" s="45"/>
      <c r="CA53" s="45"/>
      <c r="CB53" s="45"/>
      <c r="CC53" s="45"/>
      <c r="CD53" s="45"/>
      <c r="CE53" s="45"/>
      <c r="CF53" s="45"/>
      <c r="CG53" s="44"/>
      <c r="CL53" s="56" t="s">
        <v>20655</v>
      </c>
      <c r="CM53" s="56"/>
      <c r="CN53" s="56"/>
      <c r="CO53" s="52"/>
      <c r="CP53" s="52"/>
      <c r="CQ53" s="52"/>
      <c r="CR53" s="52"/>
      <c r="CS53" s="52"/>
      <c r="CT53" s="52"/>
      <c r="CU53" s="33"/>
      <c r="CV53" s="33"/>
    </row>
    <row r="54" spans="1:100">
      <c r="BU54" s="44" t="s">
        <v>704</v>
      </c>
      <c r="BV54" s="44"/>
      <c r="BW54" s="44"/>
      <c r="BX54" s="44"/>
      <c r="BY54" s="44"/>
      <c r="BZ54" s="44"/>
      <c r="CA54" s="44"/>
      <c r="CB54" s="44"/>
      <c r="CC54" s="44"/>
      <c r="CD54" s="44"/>
      <c r="CE54" s="44"/>
      <c r="CF54" s="44"/>
      <c r="CL54" s="56" t="s">
        <v>3122</v>
      </c>
      <c r="CM54" s="56" t="s">
        <v>217</v>
      </c>
      <c r="CN54" s="56" t="s">
        <v>217</v>
      </c>
      <c r="CO54" s="52"/>
      <c r="CP54" s="52"/>
      <c r="CQ54" s="52"/>
      <c r="CR54" s="52"/>
      <c r="CS54" s="52"/>
      <c r="CT54" s="52"/>
      <c r="CU54" s="33"/>
      <c r="CV54" s="33"/>
    </row>
    <row r="55" spans="1:100">
      <c r="BU55" s="74" t="s">
        <v>20654</v>
      </c>
      <c r="BV55" s="74"/>
      <c r="BW55" s="74"/>
      <c r="BX55" s="74"/>
      <c r="BY55" s="74"/>
      <c r="BZ55" s="74"/>
      <c r="CA55" s="74"/>
      <c r="CB55" s="74"/>
      <c r="CC55" s="74"/>
      <c r="CD55" s="74"/>
      <c r="CE55" s="74"/>
      <c r="CF55" s="74"/>
      <c r="CL55" s="56" t="s">
        <v>17496</v>
      </c>
      <c r="CM55" s="56"/>
      <c r="CN55" s="56"/>
      <c r="CO55" s="52"/>
      <c r="CP55" s="52"/>
      <c r="CQ55" s="52"/>
      <c r="CR55" s="52"/>
      <c r="CS55" s="52"/>
      <c r="CT55" s="52"/>
      <c r="CU55" s="33"/>
      <c r="CV55" s="33"/>
    </row>
    <row r="56" spans="1:100">
      <c r="BU56" s="44" t="s">
        <v>698</v>
      </c>
      <c r="BV56" s="44"/>
      <c r="BW56" s="44"/>
      <c r="BX56" s="44"/>
      <c r="BY56" s="44"/>
      <c r="BZ56" s="44"/>
      <c r="CA56" s="44"/>
      <c r="CB56" s="44"/>
      <c r="CC56" s="44"/>
      <c r="CD56" s="44"/>
      <c r="CE56" s="44"/>
      <c r="CF56" s="44"/>
      <c r="CL56" s="56" t="s">
        <v>20656</v>
      </c>
      <c r="CM56" s="56" t="s">
        <v>216</v>
      </c>
      <c r="CN56" s="56" t="s">
        <v>216</v>
      </c>
      <c r="CO56" s="52"/>
      <c r="CP56" s="52"/>
      <c r="CQ56" s="52"/>
      <c r="CR56" s="52"/>
      <c r="CS56" s="52"/>
      <c r="CT56" s="52"/>
      <c r="CU56" s="33"/>
      <c r="CV56" s="33"/>
    </row>
    <row r="57" spans="1:100">
      <c r="BU57" s="44" t="s">
        <v>699</v>
      </c>
      <c r="BV57" s="44"/>
      <c r="BW57" s="44"/>
      <c r="BX57" s="44"/>
      <c r="BY57" s="44"/>
      <c r="BZ57" s="44"/>
      <c r="CA57" s="44"/>
      <c r="CB57" s="44"/>
      <c r="CC57" s="44"/>
      <c r="CD57" s="44"/>
      <c r="CE57" s="44"/>
      <c r="CF57" s="44"/>
      <c r="CL57" s="56" t="s">
        <v>20657</v>
      </c>
      <c r="CM57" s="56"/>
      <c r="CN57" s="56"/>
      <c r="CO57" s="52"/>
      <c r="CP57" s="52"/>
      <c r="CQ57" s="52"/>
      <c r="CR57" s="52"/>
      <c r="CS57" s="52"/>
      <c r="CT57" s="52"/>
      <c r="CU57" s="33"/>
      <c r="CV57" s="33"/>
    </row>
    <row r="58" spans="1:100">
      <c r="BU58" s="44" t="s">
        <v>696</v>
      </c>
      <c r="BV58" s="44"/>
      <c r="BW58" s="44"/>
      <c r="BX58" s="44"/>
      <c r="BY58" s="44"/>
      <c r="BZ58" s="44"/>
      <c r="CA58" s="44"/>
      <c r="CB58" s="44"/>
      <c r="CC58" s="44"/>
      <c r="CD58" s="44"/>
      <c r="CE58" s="44"/>
      <c r="CF58" s="44"/>
      <c r="CL58" s="56" t="s">
        <v>3124</v>
      </c>
      <c r="CM58" s="56" t="s">
        <v>217</v>
      </c>
      <c r="CN58" s="56" t="s">
        <v>217</v>
      </c>
      <c r="CO58" s="52"/>
      <c r="CP58" s="52"/>
      <c r="CQ58" s="52"/>
      <c r="CR58" s="52"/>
      <c r="CS58" s="52"/>
      <c r="CT58" s="52"/>
      <c r="CU58" s="33"/>
      <c r="CV58" s="33"/>
    </row>
    <row r="59" spans="1:100">
      <c r="BU59" s="44" t="s">
        <v>695</v>
      </c>
      <c r="BV59" s="44"/>
      <c r="BW59" s="44"/>
      <c r="BX59" s="44"/>
      <c r="BY59" s="44"/>
      <c r="BZ59" s="44"/>
      <c r="CA59" s="44"/>
      <c r="CB59" s="44"/>
      <c r="CC59" s="44"/>
      <c r="CD59" s="44"/>
      <c r="CE59" s="44"/>
      <c r="CF59" s="44"/>
      <c r="CL59" s="56" t="s">
        <v>17497</v>
      </c>
      <c r="CM59" s="56"/>
      <c r="CN59" s="56"/>
      <c r="CO59" s="52"/>
      <c r="CP59" s="52"/>
      <c r="CQ59" s="52"/>
      <c r="CR59" s="52"/>
      <c r="CS59" s="52"/>
      <c r="CT59" s="52"/>
      <c r="CU59" s="33"/>
      <c r="CV59" s="33"/>
    </row>
    <row r="60" spans="1:100">
      <c r="BU60" s="44" t="s">
        <v>697</v>
      </c>
      <c r="BV60" s="44"/>
      <c r="BW60" s="44"/>
      <c r="BX60" s="44"/>
      <c r="BY60" s="44"/>
      <c r="BZ60" s="44"/>
      <c r="CA60" s="44"/>
      <c r="CB60" s="44"/>
      <c r="CC60" s="44"/>
      <c r="CD60" s="44"/>
      <c r="CE60" s="44"/>
      <c r="CF60" s="44"/>
      <c r="CL60" s="56" t="s">
        <v>3125</v>
      </c>
      <c r="CM60" s="56" t="s">
        <v>217</v>
      </c>
      <c r="CN60" s="56" t="s">
        <v>217</v>
      </c>
      <c r="CO60" s="52"/>
      <c r="CP60" s="52"/>
      <c r="CQ60" s="52"/>
      <c r="CR60" s="52"/>
      <c r="CS60" s="52"/>
      <c r="CT60" s="52"/>
      <c r="CU60" s="33"/>
      <c r="CV60" s="33"/>
    </row>
    <row r="61" spans="1:100">
      <c r="BU61" s="74" t="s">
        <v>24815</v>
      </c>
      <c r="BV61" s="74"/>
      <c r="BW61" s="74"/>
      <c r="BX61" s="74"/>
      <c r="BY61" s="74"/>
      <c r="BZ61" s="74"/>
      <c r="CA61" s="74"/>
      <c r="CB61" s="74"/>
      <c r="CC61" s="74"/>
      <c r="CD61" s="74"/>
      <c r="CE61" s="74"/>
      <c r="CF61" s="74"/>
      <c r="CL61" s="56" t="s">
        <v>17498</v>
      </c>
      <c r="CM61" s="56"/>
      <c r="CN61" s="56"/>
      <c r="CO61" s="52"/>
      <c r="CP61" s="52"/>
      <c r="CQ61" s="52"/>
      <c r="CR61" s="52"/>
      <c r="CS61" s="52"/>
      <c r="CT61" s="52"/>
      <c r="CU61" s="33"/>
      <c r="CV61" s="33"/>
    </row>
    <row r="62" spans="1:100">
      <c r="BU62" s="44" t="s">
        <v>222</v>
      </c>
      <c r="BV62" s="44"/>
      <c r="BW62" s="44"/>
      <c r="BX62" s="44"/>
      <c r="BY62" s="44"/>
      <c r="BZ62" s="44"/>
      <c r="CA62" s="44"/>
      <c r="CB62" s="44"/>
      <c r="CC62" s="44"/>
      <c r="CD62" s="44"/>
      <c r="CE62" s="44"/>
      <c r="CF62" s="44"/>
      <c r="CL62" s="56" t="s">
        <v>26845</v>
      </c>
      <c r="CM62" s="56" t="s">
        <v>3118</v>
      </c>
      <c r="CN62" s="56" t="s">
        <v>3118</v>
      </c>
      <c r="CO62" s="52"/>
      <c r="CP62" s="52"/>
      <c r="CQ62" s="52"/>
      <c r="CR62" s="52"/>
      <c r="CS62" s="52"/>
      <c r="CT62" s="52"/>
      <c r="CU62" s="33"/>
      <c r="CV62" s="33"/>
    </row>
    <row r="63" spans="1:100">
      <c r="BU63" s="44" t="s">
        <v>245</v>
      </c>
      <c r="BV63" s="44"/>
      <c r="BW63" s="44"/>
      <c r="BX63" s="44"/>
      <c r="BY63" s="44"/>
      <c r="BZ63" s="44"/>
      <c r="CA63" s="44"/>
      <c r="CB63" s="44"/>
      <c r="CC63" s="44"/>
      <c r="CD63" s="44"/>
      <c r="CE63" s="44"/>
      <c r="CF63" s="44"/>
      <c r="CL63" s="56" t="s">
        <v>26846</v>
      </c>
      <c r="CM63" s="56"/>
      <c r="CN63" s="56"/>
      <c r="CO63" s="52"/>
      <c r="CP63" s="52"/>
      <c r="CQ63" s="52"/>
      <c r="CR63" s="52"/>
      <c r="CS63" s="52"/>
      <c r="CT63" s="52"/>
      <c r="CU63" s="33"/>
      <c r="CV63" s="33"/>
    </row>
    <row r="64" spans="1:100">
      <c r="BU64" s="74" t="s">
        <v>24814</v>
      </c>
      <c r="BV64" s="74"/>
      <c r="BW64" s="74"/>
      <c r="BX64" s="74"/>
      <c r="BY64" s="74"/>
      <c r="BZ64" s="74"/>
      <c r="CA64" s="74"/>
      <c r="CB64" s="74"/>
      <c r="CC64" s="74"/>
      <c r="CD64" s="74"/>
      <c r="CE64" s="74"/>
      <c r="CF64" s="74"/>
      <c r="CL64" s="56" t="s">
        <v>26847</v>
      </c>
      <c r="CM64" s="56" t="s">
        <v>217</v>
      </c>
      <c r="CN64" s="56" t="s">
        <v>217</v>
      </c>
      <c r="CO64" s="52"/>
      <c r="CP64" s="52"/>
      <c r="CQ64" s="52"/>
      <c r="CR64" s="52"/>
      <c r="CS64" s="52"/>
      <c r="CT64" s="52"/>
      <c r="CU64" s="33"/>
      <c r="CV64" s="33"/>
    </row>
    <row r="65" spans="73:100">
      <c r="BU65" s="44" t="s">
        <v>220</v>
      </c>
      <c r="BV65" s="44"/>
      <c r="BW65" s="44"/>
      <c r="BX65" s="44"/>
      <c r="BY65" s="44"/>
      <c r="BZ65" s="44"/>
      <c r="CA65" s="44"/>
      <c r="CB65" s="44"/>
      <c r="CC65" s="44"/>
      <c r="CD65" s="44"/>
      <c r="CE65" s="44"/>
      <c r="CF65" s="44"/>
      <c r="CL65" s="56" t="s">
        <v>26848</v>
      </c>
      <c r="CM65" s="56"/>
      <c r="CN65" s="56"/>
      <c r="CO65" s="52"/>
      <c r="CP65" s="52"/>
      <c r="CQ65" s="52"/>
      <c r="CR65" s="52"/>
      <c r="CS65" s="52"/>
      <c r="CT65" s="52"/>
      <c r="CU65" s="33"/>
      <c r="CV65" s="33"/>
    </row>
    <row r="66" spans="73:100">
      <c r="BU66" s="44" t="s">
        <v>243</v>
      </c>
      <c r="BV66" s="44"/>
      <c r="BW66" s="44"/>
      <c r="BX66" s="44"/>
      <c r="BY66" s="44"/>
      <c r="BZ66" s="44"/>
      <c r="CA66" s="44"/>
      <c r="CB66" s="44"/>
      <c r="CC66" s="44"/>
      <c r="CD66" s="44"/>
      <c r="CE66" s="44"/>
      <c r="CF66" s="44"/>
      <c r="CL66" s="56" t="s">
        <v>3126</v>
      </c>
      <c r="CM66" s="56" t="s">
        <v>3118</v>
      </c>
      <c r="CN66" s="56" t="s">
        <v>3118</v>
      </c>
      <c r="CO66" s="52"/>
      <c r="CP66" s="52"/>
      <c r="CQ66" s="52"/>
      <c r="CR66" s="52"/>
      <c r="CS66" s="52"/>
      <c r="CT66" s="52"/>
      <c r="CU66" s="33"/>
      <c r="CV66" s="33"/>
    </row>
    <row r="67" spans="73:100">
      <c r="BV67" s="62"/>
      <c r="BW67" s="62"/>
      <c r="BX67" s="62"/>
      <c r="BY67" s="62"/>
      <c r="BZ67" s="62"/>
      <c r="CA67" s="62"/>
      <c r="CB67" s="62"/>
      <c r="CC67" s="62"/>
      <c r="CD67" s="62"/>
      <c r="CE67" s="62"/>
      <c r="CF67" s="62"/>
      <c r="CL67" s="56" t="s">
        <v>17499</v>
      </c>
      <c r="CM67" s="56"/>
      <c r="CN67" s="56"/>
      <c r="CO67" s="52"/>
      <c r="CP67" s="52"/>
      <c r="CQ67" s="52"/>
      <c r="CR67" s="52"/>
      <c r="CS67" s="52"/>
      <c r="CT67" s="52"/>
      <c r="CU67" s="33"/>
      <c r="CV67" s="33"/>
    </row>
    <row r="68" spans="73:100">
      <c r="BV68" s="62"/>
      <c r="BW68" s="62"/>
      <c r="BX68" s="62"/>
      <c r="BY68" s="62"/>
      <c r="BZ68" s="62"/>
      <c r="CA68" s="62"/>
      <c r="CB68" s="62"/>
      <c r="CC68" s="62"/>
      <c r="CD68" s="62"/>
      <c r="CE68" s="62"/>
      <c r="CF68" s="62"/>
      <c r="CL68" s="56" t="s">
        <v>712</v>
      </c>
      <c r="CM68" s="56" t="s">
        <v>216</v>
      </c>
      <c r="CN68" s="56" t="s">
        <v>216</v>
      </c>
      <c r="CO68" s="52"/>
      <c r="CP68" s="52"/>
      <c r="CQ68" s="52"/>
      <c r="CR68" s="52"/>
      <c r="CS68" s="52"/>
      <c r="CT68" s="52"/>
      <c r="CU68" s="33"/>
      <c r="CV68" s="33"/>
    </row>
    <row r="69" spans="73:100">
      <c r="BV69" s="62"/>
      <c r="BW69" s="62"/>
      <c r="BX69" s="62"/>
      <c r="BY69" s="62"/>
      <c r="BZ69" s="62"/>
      <c r="CA69" s="62"/>
      <c r="CB69" s="62"/>
      <c r="CC69" s="62"/>
      <c r="CD69" s="62"/>
      <c r="CE69" s="62"/>
      <c r="CF69" s="62"/>
      <c r="CL69" s="56" t="s">
        <v>20658</v>
      </c>
      <c r="CM69" s="56"/>
      <c r="CN69" s="56"/>
      <c r="CO69" s="52"/>
      <c r="CP69" s="52"/>
      <c r="CQ69" s="52"/>
      <c r="CR69" s="52"/>
      <c r="CS69" s="52"/>
      <c r="CT69" s="52"/>
      <c r="CU69" s="33"/>
      <c r="CV69" s="33"/>
    </row>
    <row r="70" spans="73:100">
      <c r="BV70" s="62"/>
      <c r="BW70" s="62"/>
      <c r="BX70" s="62"/>
      <c r="BY70" s="62"/>
      <c r="BZ70" s="62"/>
      <c r="CA70" s="62"/>
      <c r="CB70" s="62"/>
      <c r="CC70" s="62"/>
      <c r="CD70" s="62"/>
      <c r="CE70" s="62"/>
      <c r="CF70" s="62"/>
      <c r="CL70" s="56" t="s">
        <v>3127</v>
      </c>
      <c r="CM70" s="56" t="s">
        <v>3118</v>
      </c>
      <c r="CN70" s="56" t="s">
        <v>3118</v>
      </c>
      <c r="CO70" s="52"/>
      <c r="CP70" s="52"/>
      <c r="CQ70" s="52"/>
      <c r="CR70" s="52"/>
      <c r="CS70" s="52"/>
      <c r="CT70" s="52"/>
      <c r="CU70" s="33"/>
      <c r="CV70" s="33"/>
    </row>
    <row r="71" spans="73:100">
      <c r="BV71" s="62"/>
      <c r="BW71" s="62"/>
      <c r="BX71" s="62"/>
      <c r="BY71" s="62"/>
      <c r="BZ71" s="62"/>
      <c r="CA71" s="62"/>
      <c r="CB71" s="62"/>
      <c r="CC71" s="62"/>
      <c r="CD71" s="62"/>
      <c r="CE71" s="62"/>
      <c r="CF71" s="62"/>
      <c r="CL71" s="56" t="s">
        <v>17500</v>
      </c>
      <c r="CM71" s="56"/>
      <c r="CN71" s="56"/>
      <c r="CO71" s="52"/>
      <c r="CP71" s="52"/>
      <c r="CQ71" s="52"/>
      <c r="CR71" s="52"/>
      <c r="CS71" s="52"/>
      <c r="CT71" s="52"/>
      <c r="CU71" s="33"/>
      <c r="CV71" s="33"/>
    </row>
    <row r="72" spans="73:100">
      <c r="BV72" s="62"/>
      <c r="BW72" s="62"/>
      <c r="BX72" s="62"/>
      <c r="BY72" s="62"/>
      <c r="BZ72" s="62"/>
      <c r="CA72" s="62"/>
      <c r="CB72" s="62"/>
      <c r="CC72" s="62"/>
      <c r="CD72" s="62"/>
      <c r="CE72" s="62"/>
      <c r="CF72" s="62"/>
      <c r="CL72" s="56" t="s">
        <v>3128</v>
      </c>
      <c r="CM72" s="56" t="s">
        <v>217</v>
      </c>
      <c r="CN72" s="56" t="s">
        <v>217</v>
      </c>
      <c r="CO72" s="52"/>
      <c r="CP72" s="52"/>
      <c r="CQ72" s="52"/>
      <c r="CR72" s="52"/>
      <c r="CS72" s="52"/>
      <c r="CT72" s="52"/>
      <c r="CU72" s="33"/>
      <c r="CV72" s="33"/>
    </row>
    <row r="73" spans="73:100">
      <c r="BV73" s="62"/>
      <c r="BW73" s="62"/>
      <c r="BX73" s="62"/>
      <c r="BY73" s="62"/>
      <c r="BZ73" s="62"/>
      <c r="CA73" s="62"/>
      <c r="CB73" s="62"/>
      <c r="CC73" s="62"/>
      <c r="CD73" s="62"/>
      <c r="CE73" s="62"/>
      <c r="CF73" s="62"/>
      <c r="CL73" s="56" t="s">
        <v>17501</v>
      </c>
      <c r="CM73" s="56"/>
      <c r="CN73" s="56"/>
      <c r="CO73" s="52"/>
      <c r="CP73" s="52"/>
      <c r="CQ73" s="52"/>
      <c r="CR73" s="52"/>
      <c r="CS73" s="52"/>
      <c r="CT73" s="52"/>
      <c r="CU73" s="33"/>
      <c r="CV73" s="33"/>
    </row>
    <row r="74" spans="73:100">
      <c r="BV74" s="62"/>
      <c r="BW74" s="62"/>
      <c r="BX74" s="62"/>
      <c r="BY74" s="62"/>
      <c r="BZ74" s="62"/>
      <c r="CA74" s="62"/>
      <c r="CB74" s="62"/>
      <c r="CC74" s="62"/>
      <c r="CD74" s="62"/>
      <c r="CE74" s="62"/>
      <c r="CF74" s="62"/>
      <c r="CL74" s="56" t="s">
        <v>26849</v>
      </c>
      <c r="CM74" s="56" t="s">
        <v>217</v>
      </c>
      <c r="CN74" s="56" t="s">
        <v>217</v>
      </c>
      <c r="CO74" s="52"/>
      <c r="CP74" s="52"/>
      <c r="CQ74" s="52"/>
      <c r="CR74" s="52"/>
      <c r="CS74" s="52"/>
      <c r="CT74" s="52"/>
      <c r="CU74" s="33"/>
      <c r="CV74" s="33"/>
    </row>
    <row r="75" spans="73:100">
      <c r="BV75" s="62"/>
      <c r="BW75" s="62"/>
      <c r="BX75" s="62"/>
      <c r="BY75" s="62"/>
      <c r="BZ75" s="62"/>
      <c r="CA75" s="62"/>
      <c r="CB75" s="62"/>
      <c r="CC75" s="62"/>
      <c r="CD75" s="62"/>
      <c r="CE75" s="62"/>
      <c r="CF75" s="62"/>
      <c r="CL75" s="56" t="s">
        <v>26850</v>
      </c>
      <c r="CM75" s="56"/>
      <c r="CN75" s="56"/>
      <c r="CO75" s="52"/>
      <c r="CP75" s="52"/>
      <c r="CQ75" s="52"/>
      <c r="CR75" s="52"/>
      <c r="CS75" s="52"/>
      <c r="CT75" s="52"/>
      <c r="CU75" s="33"/>
      <c r="CV75" s="33"/>
    </row>
    <row r="76" spans="73:100">
      <c r="BV76" s="62"/>
      <c r="BW76" s="62"/>
      <c r="BX76" s="62"/>
      <c r="BY76" s="62"/>
      <c r="BZ76" s="62"/>
      <c r="CA76" s="62"/>
      <c r="CB76" s="62"/>
      <c r="CC76" s="62"/>
      <c r="CD76" s="62"/>
      <c r="CE76" s="62"/>
      <c r="CF76" s="62"/>
      <c r="CL76" s="56" t="s">
        <v>3129</v>
      </c>
      <c r="CM76" s="56" t="s">
        <v>216</v>
      </c>
      <c r="CN76" s="56" t="s">
        <v>216</v>
      </c>
      <c r="CO76" s="52"/>
      <c r="CP76" s="52"/>
      <c r="CQ76" s="52"/>
      <c r="CR76" s="52"/>
      <c r="CS76" s="52"/>
      <c r="CT76" s="52"/>
      <c r="CU76" s="33"/>
      <c r="CV76" s="33"/>
    </row>
    <row r="77" spans="73:100">
      <c r="BV77" s="62"/>
      <c r="BW77" s="62"/>
      <c r="BX77" s="62"/>
      <c r="BY77" s="62"/>
      <c r="BZ77" s="62"/>
      <c r="CA77" s="62"/>
      <c r="CB77" s="62"/>
      <c r="CC77" s="62"/>
      <c r="CD77" s="62"/>
      <c r="CE77" s="62"/>
      <c r="CF77" s="62"/>
      <c r="CL77" s="56" t="s">
        <v>20659</v>
      </c>
      <c r="CM77" s="56"/>
      <c r="CN77" s="56"/>
      <c r="CO77" s="52"/>
      <c r="CP77" s="52"/>
      <c r="CQ77" s="52"/>
      <c r="CR77" s="52"/>
      <c r="CS77" s="52"/>
      <c r="CT77" s="52"/>
      <c r="CU77" s="33"/>
      <c r="CV77" s="33"/>
    </row>
    <row r="78" spans="73:100">
      <c r="BV78" s="62"/>
      <c r="BW78" s="62"/>
      <c r="BX78" s="62"/>
      <c r="BY78" s="62"/>
      <c r="BZ78" s="62"/>
      <c r="CA78" s="62"/>
      <c r="CB78" s="62"/>
      <c r="CC78" s="62"/>
      <c r="CD78" s="62"/>
      <c r="CE78" s="62"/>
      <c r="CF78" s="62"/>
      <c r="CL78" s="56" t="s">
        <v>26851</v>
      </c>
      <c r="CM78" s="56" t="s">
        <v>217</v>
      </c>
      <c r="CN78" s="56" t="s">
        <v>217</v>
      </c>
      <c r="CO78" s="52"/>
      <c r="CP78" s="52"/>
      <c r="CQ78" s="52"/>
      <c r="CR78" s="52"/>
      <c r="CS78" s="52"/>
      <c r="CT78" s="52"/>
      <c r="CU78" s="33"/>
      <c r="CV78" s="33"/>
    </row>
    <row r="79" spans="73:100">
      <c r="BV79" s="62"/>
      <c r="BW79" s="62"/>
      <c r="BX79" s="62"/>
      <c r="BY79" s="62"/>
      <c r="BZ79" s="62"/>
      <c r="CA79" s="62"/>
      <c r="CB79" s="62"/>
      <c r="CC79" s="62"/>
      <c r="CD79" s="62"/>
      <c r="CE79" s="62"/>
      <c r="CF79" s="62"/>
      <c r="CL79" s="56" t="s">
        <v>26852</v>
      </c>
      <c r="CM79" s="56"/>
      <c r="CN79" s="56"/>
      <c r="CO79" s="52"/>
      <c r="CP79" s="52"/>
      <c r="CQ79" s="52"/>
      <c r="CR79" s="52"/>
      <c r="CS79" s="52"/>
      <c r="CT79" s="52"/>
      <c r="CU79" s="33"/>
      <c r="CV79" s="33"/>
    </row>
    <row r="80" spans="73:100">
      <c r="BV80" s="62"/>
      <c r="BW80" s="62"/>
      <c r="BX80" s="62"/>
      <c r="BY80" s="62"/>
      <c r="BZ80" s="62"/>
      <c r="CA80" s="62"/>
      <c r="CB80" s="62"/>
      <c r="CC80" s="62"/>
      <c r="CD80" s="62"/>
      <c r="CE80" s="62"/>
      <c r="CF80" s="62"/>
      <c r="CL80" s="56" t="s">
        <v>26853</v>
      </c>
      <c r="CM80" s="56" t="s">
        <v>217</v>
      </c>
      <c r="CN80" s="56" t="s">
        <v>217</v>
      </c>
      <c r="CO80" s="52"/>
      <c r="CP80" s="52"/>
      <c r="CQ80" s="52"/>
      <c r="CR80" s="52"/>
      <c r="CS80" s="52"/>
      <c r="CT80" s="52"/>
      <c r="CU80" s="33"/>
      <c r="CV80" s="33"/>
    </row>
    <row r="81" spans="74:100">
      <c r="BV81" s="62"/>
      <c r="BW81" s="62"/>
      <c r="BX81" s="62"/>
      <c r="BY81" s="62"/>
      <c r="BZ81" s="62"/>
      <c r="CA81" s="62"/>
      <c r="CB81" s="62"/>
      <c r="CC81" s="62"/>
      <c r="CD81" s="62"/>
      <c r="CE81" s="62"/>
      <c r="CF81" s="62"/>
      <c r="CL81" s="56" t="s">
        <v>26854</v>
      </c>
      <c r="CM81" s="56"/>
      <c r="CN81" s="56"/>
      <c r="CO81" s="52"/>
      <c r="CP81" s="52"/>
      <c r="CQ81" s="52"/>
      <c r="CR81" s="52"/>
      <c r="CS81" s="52"/>
      <c r="CT81" s="52"/>
      <c r="CU81" s="33"/>
      <c r="CV81" s="33"/>
    </row>
    <row r="82" spans="74:100">
      <c r="BV82" s="62"/>
      <c r="BW82" s="62"/>
      <c r="BX82" s="62"/>
      <c r="BY82" s="62"/>
      <c r="BZ82" s="62"/>
      <c r="CA82" s="62"/>
      <c r="CB82" s="62"/>
      <c r="CC82" s="62"/>
      <c r="CD82" s="62"/>
      <c r="CE82" s="62"/>
      <c r="CF82" s="62"/>
      <c r="CL82" s="56" t="s">
        <v>26855</v>
      </c>
      <c r="CM82" s="56" t="s">
        <v>216</v>
      </c>
      <c r="CN82" s="56" t="s">
        <v>216</v>
      </c>
      <c r="CO82" s="52"/>
      <c r="CP82" s="52"/>
      <c r="CQ82" s="52"/>
      <c r="CR82" s="52"/>
      <c r="CS82" s="52"/>
      <c r="CT82" s="52"/>
      <c r="CU82" s="33"/>
      <c r="CV82" s="33"/>
    </row>
    <row r="83" spans="74:100">
      <c r="BV83" s="62"/>
      <c r="BW83" s="62"/>
      <c r="BX83" s="62"/>
      <c r="BY83" s="62"/>
      <c r="BZ83" s="62"/>
      <c r="CA83" s="62"/>
      <c r="CB83" s="62"/>
      <c r="CC83" s="62"/>
      <c r="CD83" s="62"/>
      <c r="CE83" s="62"/>
      <c r="CF83" s="62"/>
      <c r="CL83" s="56" t="s">
        <v>26856</v>
      </c>
      <c r="CM83" s="56"/>
      <c r="CN83" s="56"/>
      <c r="CO83" s="52"/>
      <c r="CP83" s="52"/>
      <c r="CQ83" s="52"/>
      <c r="CR83" s="52"/>
      <c r="CS83" s="52"/>
      <c r="CT83" s="52"/>
      <c r="CU83" s="33"/>
      <c r="CV83" s="33"/>
    </row>
    <row r="84" spans="74:100">
      <c r="BV84" s="62"/>
      <c r="BW84" s="62"/>
      <c r="BX84" s="62"/>
      <c r="BY84" s="62"/>
      <c r="BZ84" s="62"/>
      <c r="CA84" s="62"/>
      <c r="CB84" s="62"/>
      <c r="CC84" s="62"/>
      <c r="CD84" s="62"/>
      <c r="CE84" s="62"/>
      <c r="CF84" s="62"/>
      <c r="CL84" s="56" t="s">
        <v>713</v>
      </c>
      <c r="CM84" s="56" t="s">
        <v>216</v>
      </c>
      <c r="CN84" s="56" t="s">
        <v>216</v>
      </c>
      <c r="CO84" s="52"/>
      <c r="CP84" s="52"/>
      <c r="CQ84" s="52"/>
      <c r="CR84" s="52"/>
      <c r="CS84" s="52"/>
      <c r="CT84" s="52"/>
      <c r="CU84" s="33"/>
      <c r="CV84" s="33"/>
    </row>
    <row r="85" spans="74:100">
      <c r="BV85" s="62"/>
      <c r="BW85" s="62"/>
      <c r="BX85" s="62"/>
      <c r="BY85" s="62"/>
      <c r="BZ85" s="62"/>
      <c r="CA85" s="62"/>
      <c r="CB85" s="62"/>
      <c r="CC85" s="62"/>
      <c r="CD85" s="62"/>
      <c r="CE85" s="62"/>
      <c r="CF85" s="62"/>
      <c r="CL85" s="56" t="s">
        <v>20660</v>
      </c>
      <c r="CM85" s="56"/>
      <c r="CN85" s="56"/>
      <c r="CO85" s="52"/>
      <c r="CP85" s="52"/>
      <c r="CQ85" s="52"/>
      <c r="CR85" s="52"/>
      <c r="CS85" s="52"/>
      <c r="CT85" s="52"/>
      <c r="CU85" s="33"/>
      <c r="CV85" s="33"/>
    </row>
    <row r="86" spans="74:100">
      <c r="BV86" s="62"/>
      <c r="BW86" s="62"/>
      <c r="BX86" s="62"/>
      <c r="BY86" s="62"/>
      <c r="BZ86" s="62"/>
      <c r="CA86" s="62"/>
      <c r="CB86" s="62"/>
      <c r="CC86" s="62"/>
      <c r="CD86" s="62"/>
      <c r="CE86" s="62"/>
      <c r="CF86" s="62"/>
      <c r="CL86" s="56" t="s">
        <v>714</v>
      </c>
      <c r="CM86" s="56" t="s">
        <v>216</v>
      </c>
      <c r="CN86" s="56" t="s">
        <v>216</v>
      </c>
      <c r="CO86" s="52"/>
      <c r="CP86" s="52"/>
      <c r="CQ86" s="52"/>
      <c r="CR86" s="52"/>
      <c r="CS86" s="52"/>
      <c r="CT86" s="52"/>
      <c r="CU86" s="33"/>
      <c r="CV86" s="33"/>
    </row>
    <row r="87" spans="74:100">
      <c r="BV87" s="62"/>
      <c r="BW87" s="62"/>
      <c r="BX87" s="62"/>
      <c r="BY87" s="62"/>
      <c r="BZ87" s="62"/>
      <c r="CA87" s="62"/>
      <c r="CB87" s="62"/>
      <c r="CC87" s="62"/>
      <c r="CD87" s="62"/>
      <c r="CE87" s="62"/>
      <c r="CF87" s="62"/>
      <c r="CL87" s="56" t="s">
        <v>20661</v>
      </c>
      <c r="CM87" s="56"/>
      <c r="CN87" s="56"/>
      <c r="CO87" s="52"/>
      <c r="CP87" s="52"/>
      <c r="CQ87" s="52"/>
      <c r="CR87" s="52"/>
      <c r="CS87" s="52"/>
      <c r="CT87" s="52"/>
      <c r="CU87" s="33"/>
      <c r="CV87" s="33"/>
    </row>
    <row r="88" spans="74:100">
      <c r="BV88" s="62"/>
      <c r="BW88" s="62"/>
      <c r="BX88" s="62"/>
      <c r="BY88" s="62"/>
      <c r="BZ88" s="62"/>
      <c r="CA88" s="62"/>
      <c r="CB88" s="62"/>
      <c r="CC88" s="62"/>
      <c r="CD88" s="62"/>
      <c r="CE88" s="62"/>
      <c r="CF88" s="62"/>
      <c r="CL88" s="56" t="s">
        <v>3130</v>
      </c>
      <c r="CM88" s="56" t="s">
        <v>3118</v>
      </c>
      <c r="CN88" s="56" t="s">
        <v>3118</v>
      </c>
      <c r="CO88" s="52"/>
      <c r="CP88" s="52"/>
      <c r="CQ88" s="52"/>
      <c r="CR88" s="52"/>
      <c r="CS88" s="52"/>
      <c r="CT88" s="52"/>
      <c r="CU88" s="33"/>
      <c r="CV88" s="33"/>
    </row>
    <row r="89" spans="74:100">
      <c r="BV89" s="62"/>
      <c r="BW89" s="62"/>
      <c r="BX89" s="62"/>
      <c r="BY89" s="62"/>
      <c r="BZ89" s="62"/>
      <c r="CA89" s="62"/>
      <c r="CB89" s="62"/>
      <c r="CC89" s="62"/>
      <c r="CD89" s="62"/>
      <c r="CE89" s="62"/>
      <c r="CF89" s="62"/>
      <c r="CL89" s="56" t="s">
        <v>17502</v>
      </c>
      <c r="CM89" s="56"/>
      <c r="CN89" s="56"/>
      <c r="CO89" s="52"/>
      <c r="CP89" s="52"/>
      <c r="CQ89" s="52"/>
      <c r="CR89" s="52"/>
      <c r="CS89" s="52"/>
      <c r="CT89" s="52"/>
      <c r="CU89" s="33"/>
      <c r="CV89" s="33"/>
    </row>
    <row r="90" spans="74:100">
      <c r="BV90" s="62"/>
      <c r="BW90" s="62"/>
      <c r="BX90" s="62"/>
      <c r="BY90" s="62"/>
      <c r="BZ90" s="62"/>
      <c r="CA90" s="62"/>
      <c r="CB90" s="62"/>
      <c r="CC90" s="62"/>
      <c r="CD90" s="62"/>
      <c r="CE90" s="62"/>
      <c r="CF90" s="62"/>
      <c r="CL90" s="56" t="s">
        <v>3131</v>
      </c>
      <c r="CM90" s="56" t="s">
        <v>217</v>
      </c>
      <c r="CN90" s="56" t="s">
        <v>217</v>
      </c>
      <c r="CO90" s="52"/>
      <c r="CP90" s="52"/>
      <c r="CQ90" s="52"/>
      <c r="CR90" s="52"/>
      <c r="CS90" s="52"/>
      <c r="CT90" s="52"/>
      <c r="CU90" s="33"/>
      <c r="CV90" s="33"/>
    </row>
    <row r="91" spans="74:100">
      <c r="BV91" s="62"/>
      <c r="BW91" s="62"/>
      <c r="BX91" s="62"/>
      <c r="BY91" s="62"/>
      <c r="BZ91" s="62"/>
      <c r="CA91" s="62"/>
      <c r="CB91" s="62"/>
      <c r="CC91" s="62"/>
      <c r="CD91" s="62"/>
      <c r="CE91" s="62"/>
      <c r="CF91" s="62"/>
      <c r="CL91" s="56" t="s">
        <v>17503</v>
      </c>
      <c r="CM91" s="56"/>
      <c r="CN91" s="56"/>
      <c r="CO91" s="52"/>
      <c r="CP91" s="52"/>
      <c r="CQ91" s="52"/>
      <c r="CR91" s="52"/>
      <c r="CS91" s="52"/>
      <c r="CT91" s="52"/>
      <c r="CU91" s="33"/>
      <c r="CV91" s="33"/>
    </row>
    <row r="92" spans="74:100">
      <c r="BV92" s="62"/>
      <c r="BW92" s="62"/>
      <c r="BX92" s="62"/>
      <c r="BY92" s="62"/>
      <c r="BZ92" s="62"/>
      <c r="CA92" s="62"/>
      <c r="CB92" s="62"/>
      <c r="CC92" s="62"/>
      <c r="CD92" s="62"/>
      <c r="CE92" s="62"/>
      <c r="CF92" s="62"/>
      <c r="CL92" s="56" t="s">
        <v>26857</v>
      </c>
      <c r="CM92" s="56" t="s">
        <v>217</v>
      </c>
      <c r="CN92" s="56" t="s">
        <v>217</v>
      </c>
      <c r="CO92" s="52"/>
      <c r="CP92" s="52"/>
      <c r="CQ92" s="52"/>
      <c r="CR92" s="52"/>
      <c r="CS92" s="52"/>
      <c r="CT92" s="52"/>
      <c r="CU92" s="33"/>
      <c r="CV92" s="33"/>
    </row>
    <row r="93" spans="74:100">
      <c r="BV93" s="62"/>
      <c r="BW93" s="62"/>
      <c r="BX93" s="62"/>
      <c r="BY93" s="62"/>
      <c r="BZ93" s="62"/>
      <c r="CA93" s="62"/>
      <c r="CB93" s="62"/>
      <c r="CC93" s="62"/>
      <c r="CD93" s="62"/>
      <c r="CE93" s="62"/>
      <c r="CF93" s="62"/>
      <c r="CL93" s="56" t="s">
        <v>26858</v>
      </c>
      <c r="CM93" s="56"/>
      <c r="CN93" s="56"/>
      <c r="CO93" s="52"/>
      <c r="CP93" s="52"/>
      <c r="CQ93" s="52"/>
      <c r="CR93" s="52"/>
      <c r="CS93" s="52"/>
      <c r="CT93" s="52"/>
      <c r="CU93" s="33"/>
      <c r="CV93" s="33"/>
    </row>
    <row r="94" spans="74:100">
      <c r="BV94" s="62"/>
      <c r="BW94" s="62"/>
      <c r="BX94" s="62"/>
      <c r="BY94" s="62"/>
      <c r="BZ94" s="62"/>
      <c r="CA94" s="62"/>
      <c r="CB94" s="62"/>
      <c r="CC94" s="62"/>
      <c r="CD94" s="62"/>
      <c r="CE94" s="62"/>
      <c r="CF94" s="62"/>
      <c r="CL94" s="56" t="s">
        <v>3132</v>
      </c>
      <c r="CM94" s="56" t="s">
        <v>217</v>
      </c>
      <c r="CN94" s="56" t="s">
        <v>217</v>
      </c>
      <c r="CO94" s="52"/>
      <c r="CP94" s="52"/>
      <c r="CQ94" s="52"/>
      <c r="CR94" s="52"/>
      <c r="CS94" s="52"/>
      <c r="CT94" s="52"/>
      <c r="CU94" s="33"/>
      <c r="CV94" s="33"/>
    </row>
    <row r="95" spans="74:100">
      <c r="BV95" s="62"/>
      <c r="BW95" s="62"/>
      <c r="BX95" s="62"/>
      <c r="BY95" s="62"/>
      <c r="BZ95" s="62"/>
      <c r="CA95" s="62"/>
      <c r="CB95" s="62"/>
      <c r="CC95" s="62"/>
      <c r="CD95" s="62"/>
      <c r="CE95" s="62"/>
      <c r="CF95" s="62"/>
      <c r="CL95" s="56" t="s">
        <v>17504</v>
      </c>
      <c r="CM95" s="56"/>
      <c r="CN95" s="56"/>
      <c r="CO95" s="52"/>
      <c r="CP95" s="52"/>
      <c r="CQ95" s="52"/>
      <c r="CR95" s="52"/>
      <c r="CS95" s="52"/>
      <c r="CT95" s="52"/>
      <c r="CU95" s="33"/>
      <c r="CV95" s="33"/>
    </row>
    <row r="96" spans="74:100">
      <c r="BV96" s="62"/>
      <c r="BW96" s="62"/>
      <c r="BX96" s="62"/>
      <c r="BY96" s="62"/>
      <c r="BZ96" s="62"/>
      <c r="CA96" s="62"/>
      <c r="CB96" s="62"/>
      <c r="CC96" s="62"/>
      <c r="CD96" s="62"/>
      <c r="CE96" s="62"/>
      <c r="CF96" s="62"/>
      <c r="CL96" s="56" t="s">
        <v>26859</v>
      </c>
      <c r="CM96" s="56" t="s">
        <v>3118</v>
      </c>
      <c r="CN96" s="56" t="s">
        <v>3118</v>
      </c>
      <c r="CO96" s="52"/>
      <c r="CP96" s="52"/>
      <c r="CQ96" s="52"/>
      <c r="CR96" s="52"/>
      <c r="CS96" s="52"/>
      <c r="CT96" s="52"/>
      <c r="CU96" s="33"/>
      <c r="CV96" s="33"/>
    </row>
    <row r="97" spans="74:100">
      <c r="BV97" s="62"/>
      <c r="BW97" s="62"/>
      <c r="BX97" s="62"/>
      <c r="BY97" s="62"/>
      <c r="BZ97" s="62"/>
      <c r="CA97" s="62"/>
      <c r="CB97" s="62"/>
      <c r="CC97" s="62"/>
      <c r="CD97" s="62"/>
      <c r="CE97" s="62"/>
      <c r="CF97" s="62"/>
      <c r="CL97" s="56" t="s">
        <v>26860</v>
      </c>
      <c r="CM97" s="56"/>
      <c r="CN97" s="56"/>
      <c r="CO97" s="52"/>
      <c r="CP97" s="52"/>
      <c r="CQ97" s="52"/>
      <c r="CR97" s="52"/>
      <c r="CS97" s="52"/>
      <c r="CT97" s="52"/>
      <c r="CU97" s="33"/>
      <c r="CV97" s="33"/>
    </row>
    <row r="98" spans="74:100">
      <c r="BV98" s="62"/>
      <c r="BW98" s="62"/>
      <c r="BX98" s="62"/>
      <c r="BY98" s="62"/>
      <c r="BZ98" s="62"/>
      <c r="CA98" s="62"/>
      <c r="CB98" s="62"/>
      <c r="CC98" s="62"/>
      <c r="CD98" s="62"/>
      <c r="CE98" s="62"/>
      <c r="CF98" s="62"/>
      <c r="CL98" s="56" t="s">
        <v>26861</v>
      </c>
      <c r="CM98" s="56" t="s">
        <v>217</v>
      </c>
      <c r="CN98" s="56" t="s">
        <v>217</v>
      </c>
      <c r="CO98" s="52"/>
      <c r="CP98" s="52"/>
      <c r="CQ98" s="52"/>
      <c r="CR98" s="52"/>
      <c r="CS98" s="52"/>
      <c r="CT98" s="52"/>
      <c r="CU98" s="33"/>
      <c r="CV98" s="33"/>
    </row>
    <row r="99" spans="74:100">
      <c r="BV99" s="62"/>
      <c r="BW99" s="62"/>
      <c r="BX99" s="62"/>
      <c r="BY99" s="62"/>
      <c r="BZ99" s="62"/>
      <c r="CA99" s="62"/>
      <c r="CB99" s="62"/>
      <c r="CC99" s="62"/>
      <c r="CD99" s="62"/>
      <c r="CE99" s="62"/>
      <c r="CF99" s="62"/>
      <c r="CL99" s="56" t="s">
        <v>26860</v>
      </c>
      <c r="CM99" s="56"/>
      <c r="CN99" s="56"/>
      <c r="CO99" s="52"/>
      <c r="CP99" s="52"/>
      <c r="CQ99" s="52"/>
      <c r="CR99" s="52"/>
      <c r="CS99" s="52"/>
      <c r="CT99" s="52"/>
      <c r="CU99" s="33"/>
      <c r="CV99" s="33"/>
    </row>
    <row r="100" spans="74:100">
      <c r="BV100" s="62"/>
      <c r="BW100" s="62"/>
      <c r="BX100" s="62"/>
      <c r="BY100" s="62"/>
      <c r="BZ100" s="62"/>
      <c r="CA100" s="62"/>
      <c r="CB100" s="62"/>
      <c r="CC100" s="62"/>
      <c r="CD100" s="62"/>
      <c r="CE100" s="62"/>
      <c r="CF100" s="62"/>
      <c r="CL100" s="56" t="s">
        <v>3133</v>
      </c>
      <c r="CM100" s="56" t="s">
        <v>3118</v>
      </c>
      <c r="CN100" s="56" t="s">
        <v>3118</v>
      </c>
      <c r="CO100" s="52"/>
      <c r="CP100" s="52"/>
      <c r="CQ100" s="52"/>
      <c r="CR100" s="52"/>
      <c r="CS100" s="52"/>
      <c r="CT100" s="52"/>
      <c r="CU100" s="33"/>
      <c r="CV100" s="33"/>
    </row>
    <row r="101" spans="74:100">
      <c r="BV101" s="62"/>
      <c r="BW101" s="62"/>
      <c r="BX101" s="62"/>
      <c r="BY101" s="62"/>
      <c r="BZ101" s="62"/>
      <c r="CA101" s="62"/>
      <c r="CB101" s="62"/>
      <c r="CC101" s="62"/>
      <c r="CD101" s="62"/>
      <c r="CE101" s="62"/>
      <c r="CF101" s="62"/>
      <c r="CL101" s="56" t="s">
        <v>17505</v>
      </c>
      <c r="CM101" s="56"/>
      <c r="CN101" s="56"/>
      <c r="CO101" s="52"/>
      <c r="CP101" s="52"/>
      <c r="CQ101" s="52"/>
      <c r="CR101" s="52"/>
      <c r="CS101" s="52"/>
      <c r="CT101" s="52"/>
      <c r="CU101" s="33"/>
      <c r="CV101" s="33"/>
    </row>
    <row r="102" spans="74:100">
      <c r="BV102" s="62"/>
      <c r="BW102" s="62"/>
      <c r="BX102" s="62"/>
      <c r="BY102" s="62"/>
      <c r="BZ102" s="62"/>
      <c r="CA102" s="62"/>
      <c r="CB102" s="62"/>
      <c r="CC102" s="62"/>
      <c r="CD102" s="62"/>
      <c r="CE102" s="62"/>
      <c r="CF102" s="62"/>
      <c r="CL102" s="56" t="s">
        <v>26862</v>
      </c>
      <c r="CM102" s="56" t="s">
        <v>217</v>
      </c>
      <c r="CN102" s="56" t="s">
        <v>217</v>
      </c>
      <c r="CO102" s="52"/>
      <c r="CP102" s="52"/>
      <c r="CQ102" s="52"/>
      <c r="CR102" s="52"/>
      <c r="CS102" s="52"/>
      <c r="CT102" s="52"/>
      <c r="CU102" s="33"/>
      <c r="CV102" s="33"/>
    </row>
    <row r="103" spans="74:100">
      <c r="BV103" s="62"/>
      <c r="BW103" s="62"/>
      <c r="BX103" s="62"/>
      <c r="BY103" s="62"/>
      <c r="BZ103" s="62"/>
      <c r="CA103" s="62"/>
      <c r="CB103" s="62"/>
      <c r="CC103" s="62"/>
      <c r="CD103" s="62"/>
      <c r="CE103" s="62"/>
      <c r="CF103" s="62"/>
      <c r="CL103" s="56" t="s">
        <v>26863</v>
      </c>
      <c r="CM103" s="56"/>
      <c r="CN103" s="56"/>
      <c r="CO103" s="52"/>
      <c r="CP103" s="52"/>
      <c r="CQ103" s="52"/>
      <c r="CR103" s="52"/>
      <c r="CS103" s="52"/>
      <c r="CT103" s="52"/>
      <c r="CU103" s="33"/>
      <c r="CV103" s="33"/>
    </row>
    <row r="104" spans="74:100">
      <c r="BV104" s="62"/>
      <c r="BW104" s="62"/>
      <c r="BX104" s="62"/>
      <c r="BY104" s="62"/>
      <c r="BZ104" s="62"/>
      <c r="CA104" s="62"/>
      <c r="CB104" s="62"/>
      <c r="CC104" s="62"/>
      <c r="CD104" s="62"/>
      <c r="CE104" s="62"/>
      <c r="CF104" s="62"/>
      <c r="CL104" s="56" t="s">
        <v>3134</v>
      </c>
      <c r="CM104" s="56" t="s">
        <v>217</v>
      </c>
      <c r="CN104" s="56" t="s">
        <v>217</v>
      </c>
      <c r="CO104" s="52"/>
      <c r="CP104" s="52"/>
      <c r="CQ104" s="52"/>
      <c r="CR104" s="52"/>
      <c r="CS104" s="52"/>
      <c r="CT104" s="52"/>
      <c r="CU104" s="33"/>
      <c r="CV104" s="33"/>
    </row>
    <row r="105" spans="74:100">
      <c r="BV105" s="62"/>
      <c r="BW105" s="62"/>
      <c r="BX105" s="62"/>
      <c r="BY105" s="62"/>
      <c r="BZ105" s="62"/>
      <c r="CA105" s="62"/>
      <c r="CB105" s="62"/>
      <c r="CC105" s="62"/>
      <c r="CD105" s="62"/>
      <c r="CE105" s="62"/>
      <c r="CF105" s="62"/>
      <c r="CL105" s="56" t="s">
        <v>17506</v>
      </c>
      <c r="CM105" s="56"/>
      <c r="CN105" s="56"/>
      <c r="CO105" s="52"/>
      <c r="CP105" s="52"/>
      <c r="CQ105" s="52"/>
      <c r="CR105" s="52"/>
      <c r="CS105" s="52"/>
      <c r="CT105" s="52"/>
      <c r="CU105" s="33"/>
      <c r="CV105" s="33"/>
    </row>
    <row r="106" spans="74:100">
      <c r="BV106" s="62"/>
      <c r="BW106" s="62"/>
      <c r="BX106" s="62"/>
      <c r="BY106" s="62"/>
      <c r="BZ106" s="62"/>
      <c r="CA106" s="62"/>
      <c r="CB106" s="62"/>
      <c r="CC106" s="62"/>
      <c r="CD106" s="62"/>
      <c r="CE106" s="62"/>
      <c r="CF106" s="62"/>
      <c r="CL106" s="56" t="s">
        <v>20662</v>
      </c>
      <c r="CM106" s="56" t="s">
        <v>215</v>
      </c>
      <c r="CN106" s="56" t="s">
        <v>215</v>
      </c>
      <c r="CO106" s="52"/>
      <c r="CP106" s="52"/>
      <c r="CQ106" s="52"/>
      <c r="CR106" s="52"/>
      <c r="CS106" s="52"/>
      <c r="CT106" s="52"/>
      <c r="CU106" s="33"/>
      <c r="CV106" s="33"/>
    </row>
    <row r="107" spans="74:100">
      <c r="BV107" s="62"/>
      <c r="BW107" s="62"/>
      <c r="BX107" s="62"/>
      <c r="BY107" s="62"/>
      <c r="BZ107" s="62"/>
      <c r="CA107" s="62"/>
      <c r="CB107" s="62"/>
      <c r="CC107" s="62"/>
      <c r="CD107" s="62"/>
      <c r="CE107" s="62"/>
      <c r="CF107" s="62"/>
      <c r="CL107" s="56" t="s">
        <v>20663</v>
      </c>
      <c r="CM107" s="56"/>
      <c r="CN107" s="56"/>
      <c r="CO107" s="52"/>
      <c r="CP107" s="52"/>
      <c r="CQ107" s="52"/>
      <c r="CR107" s="52"/>
      <c r="CS107" s="52"/>
      <c r="CT107" s="52"/>
      <c r="CU107" s="33"/>
      <c r="CV107" s="33"/>
    </row>
    <row r="108" spans="74:100">
      <c r="BV108" s="62"/>
      <c r="BW108" s="62"/>
      <c r="BX108" s="62"/>
      <c r="BY108" s="62"/>
      <c r="BZ108" s="62"/>
      <c r="CA108" s="62"/>
      <c r="CB108" s="62"/>
      <c r="CC108" s="62"/>
      <c r="CD108" s="62"/>
      <c r="CE108" s="62"/>
      <c r="CF108" s="62"/>
      <c r="CL108" s="56" t="s">
        <v>3135</v>
      </c>
      <c r="CM108" s="56" t="s">
        <v>217</v>
      </c>
      <c r="CN108" s="56" t="s">
        <v>217</v>
      </c>
      <c r="CO108" s="52"/>
      <c r="CP108" s="52"/>
      <c r="CQ108" s="52"/>
      <c r="CR108" s="52"/>
      <c r="CS108" s="52"/>
      <c r="CT108" s="52"/>
      <c r="CU108" s="33"/>
      <c r="CV108" s="33"/>
    </row>
    <row r="109" spans="74:100">
      <c r="BV109" s="62"/>
      <c r="BW109" s="62"/>
      <c r="BX109" s="62"/>
      <c r="BY109" s="62"/>
      <c r="BZ109" s="62"/>
      <c r="CA109" s="62"/>
      <c r="CB109" s="62"/>
      <c r="CC109" s="62"/>
      <c r="CD109" s="62"/>
      <c r="CE109" s="62"/>
      <c r="CF109" s="62"/>
      <c r="CL109" s="56" t="s">
        <v>17507</v>
      </c>
      <c r="CM109" s="56"/>
      <c r="CN109" s="56"/>
      <c r="CO109" s="52"/>
      <c r="CP109" s="52"/>
      <c r="CQ109" s="52"/>
      <c r="CR109" s="52"/>
      <c r="CS109" s="52"/>
      <c r="CT109" s="52"/>
      <c r="CU109" s="33"/>
      <c r="CV109" s="33"/>
    </row>
    <row r="110" spans="74:100">
      <c r="BV110" s="62"/>
      <c r="BW110" s="62"/>
      <c r="BX110" s="62"/>
      <c r="BY110" s="62"/>
      <c r="BZ110" s="62"/>
      <c r="CA110" s="62"/>
      <c r="CB110" s="62"/>
      <c r="CC110" s="62"/>
      <c r="CD110" s="62"/>
      <c r="CE110" s="62"/>
      <c r="CF110" s="62"/>
      <c r="CL110" s="56" t="s">
        <v>26864</v>
      </c>
      <c r="CM110" s="56" t="s">
        <v>217</v>
      </c>
      <c r="CN110" s="56" t="s">
        <v>217</v>
      </c>
      <c r="CO110" s="52"/>
      <c r="CP110" s="52"/>
      <c r="CQ110" s="52"/>
      <c r="CR110" s="52"/>
      <c r="CS110" s="52"/>
      <c r="CT110" s="52"/>
      <c r="CU110" s="33"/>
      <c r="CV110" s="33"/>
    </row>
    <row r="111" spans="74:100">
      <c r="BV111" s="62"/>
      <c r="BW111" s="62"/>
      <c r="BX111" s="62"/>
      <c r="BY111" s="62"/>
      <c r="BZ111" s="62"/>
      <c r="CA111" s="62"/>
      <c r="CB111" s="62"/>
      <c r="CC111" s="62"/>
      <c r="CD111" s="62"/>
      <c r="CE111" s="62"/>
      <c r="CF111" s="62"/>
      <c r="CL111" s="56" t="s">
        <v>17507</v>
      </c>
      <c r="CM111" s="56"/>
      <c r="CN111" s="56"/>
      <c r="CO111" s="52"/>
      <c r="CP111" s="52"/>
      <c r="CQ111" s="52"/>
      <c r="CR111" s="52"/>
      <c r="CS111" s="52"/>
      <c r="CT111" s="52"/>
      <c r="CU111" s="33"/>
      <c r="CV111" s="33"/>
    </row>
    <row r="112" spans="74:100">
      <c r="BV112" s="62"/>
      <c r="BW112" s="62"/>
      <c r="BX112" s="62"/>
      <c r="BY112" s="62"/>
      <c r="BZ112" s="62"/>
      <c r="CA112" s="62"/>
      <c r="CB112" s="62"/>
      <c r="CC112" s="62"/>
      <c r="CD112" s="62"/>
      <c r="CE112" s="62"/>
      <c r="CF112" s="62"/>
      <c r="CL112" s="56" t="s">
        <v>715</v>
      </c>
      <c r="CM112" s="56" t="s">
        <v>215</v>
      </c>
      <c r="CN112" s="56" t="s">
        <v>215</v>
      </c>
      <c r="CO112" s="52"/>
      <c r="CP112" s="52"/>
      <c r="CQ112" s="52"/>
      <c r="CR112" s="52"/>
      <c r="CS112" s="52"/>
      <c r="CT112" s="52"/>
      <c r="CU112" s="33"/>
      <c r="CV112" s="33"/>
    </row>
    <row r="113" spans="74:100">
      <c r="BV113" s="62"/>
      <c r="BW113" s="62"/>
      <c r="BX113" s="62"/>
      <c r="BY113" s="62"/>
      <c r="BZ113" s="62"/>
      <c r="CA113" s="62"/>
      <c r="CB113" s="62"/>
      <c r="CC113" s="62"/>
      <c r="CD113" s="62"/>
      <c r="CE113" s="62"/>
      <c r="CF113" s="62"/>
      <c r="CL113" s="56" t="s">
        <v>20664</v>
      </c>
      <c r="CM113" s="56"/>
      <c r="CN113" s="56"/>
      <c r="CO113" s="52"/>
      <c r="CP113" s="52"/>
      <c r="CQ113" s="52"/>
      <c r="CR113" s="52"/>
      <c r="CS113" s="52"/>
      <c r="CT113" s="52"/>
      <c r="CU113" s="33"/>
      <c r="CV113" s="33"/>
    </row>
    <row r="114" spans="74:100">
      <c r="BV114" s="62"/>
      <c r="BW114" s="62"/>
      <c r="BX114" s="62"/>
      <c r="BY114" s="62"/>
      <c r="BZ114" s="62"/>
      <c r="CA114" s="62"/>
      <c r="CB114" s="62"/>
      <c r="CC114" s="62"/>
      <c r="CD114" s="62"/>
      <c r="CE114" s="62"/>
      <c r="CF114" s="62"/>
      <c r="CL114" s="56" t="s">
        <v>3136</v>
      </c>
      <c r="CM114" s="56" t="s">
        <v>216</v>
      </c>
      <c r="CN114" s="56" t="s">
        <v>216</v>
      </c>
      <c r="CO114" s="52"/>
      <c r="CP114" s="52"/>
      <c r="CQ114" s="52"/>
      <c r="CR114" s="52"/>
      <c r="CS114" s="52"/>
      <c r="CT114" s="52"/>
      <c r="CU114" s="33"/>
      <c r="CV114" s="33"/>
    </row>
    <row r="115" spans="74:100">
      <c r="BV115" s="62"/>
      <c r="BW115" s="62"/>
      <c r="BX115" s="62"/>
      <c r="BY115" s="62"/>
      <c r="BZ115" s="62"/>
      <c r="CA115" s="62"/>
      <c r="CB115" s="62"/>
      <c r="CC115" s="62"/>
      <c r="CD115" s="62"/>
      <c r="CE115" s="62"/>
      <c r="CF115" s="62"/>
      <c r="CL115" s="56" t="s">
        <v>20665</v>
      </c>
      <c r="CM115" s="56"/>
      <c r="CN115" s="56"/>
      <c r="CO115" s="52"/>
      <c r="CP115" s="52"/>
      <c r="CQ115" s="52"/>
      <c r="CR115" s="52"/>
      <c r="CS115" s="52"/>
      <c r="CT115" s="52"/>
      <c r="CU115" s="33"/>
      <c r="CV115" s="33"/>
    </row>
    <row r="116" spans="74:100">
      <c r="BV116" s="62"/>
      <c r="BW116" s="62"/>
      <c r="BX116" s="62"/>
      <c r="BY116" s="62"/>
      <c r="BZ116" s="62"/>
      <c r="CA116" s="62"/>
      <c r="CB116" s="62"/>
      <c r="CC116" s="62"/>
      <c r="CD116" s="62"/>
      <c r="CE116" s="62"/>
      <c r="CF116" s="62"/>
      <c r="CL116" s="56" t="s">
        <v>3137</v>
      </c>
      <c r="CM116" s="56" t="s">
        <v>217</v>
      </c>
      <c r="CN116" s="56" t="s">
        <v>217</v>
      </c>
      <c r="CO116" s="52"/>
      <c r="CP116" s="52"/>
      <c r="CQ116" s="52"/>
      <c r="CR116" s="52"/>
      <c r="CS116" s="52"/>
      <c r="CT116" s="52"/>
      <c r="CU116" s="33"/>
      <c r="CV116" s="33"/>
    </row>
    <row r="117" spans="74:100">
      <c r="BV117" s="62"/>
      <c r="BW117" s="62"/>
      <c r="BX117" s="62"/>
      <c r="BY117" s="62"/>
      <c r="BZ117" s="62"/>
      <c r="CA117" s="62"/>
      <c r="CB117" s="62"/>
      <c r="CC117" s="62"/>
      <c r="CD117" s="62"/>
      <c r="CE117" s="62"/>
      <c r="CF117" s="62"/>
      <c r="CL117" s="56" t="s">
        <v>17508</v>
      </c>
      <c r="CM117" s="56"/>
      <c r="CN117" s="56"/>
      <c r="CO117" s="52"/>
      <c r="CP117" s="52"/>
      <c r="CQ117" s="52"/>
      <c r="CR117" s="52"/>
      <c r="CS117" s="52"/>
      <c r="CT117" s="52"/>
      <c r="CU117" s="33"/>
      <c r="CV117" s="33"/>
    </row>
    <row r="118" spans="74:100">
      <c r="BV118" s="62"/>
      <c r="BW118" s="62"/>
      <c r="BX118" s="62"/>
      <c r="BY118" s="62"/>
      <c r="BZ118" s="62"/>
      <c r="CA118" s="62"/>
      <c r="CB118" s="62"/>
      <c r="CC118" s="62"/>
      <c r="CD118" s="62"/>
      <c r="CE118" s="62"/>
      <c r="CF118" s="62"/>
      <c r="CL118" s="56" t="s">
        <v>716</v>
      </c>
      <c r="CM118" s="56" t="s">
        <v>216</v>
      </c>
      <c r="CN118" s="56" t="s">
        <v>216</v>
      </c>
      <c r="CO118" s="52"/>
      <c r="CP118" s="52"/>
      <c r="CQ118" s="52"/>
      <c r="CR118" s="52"/>
      <c r="CS118" s="52"/>
      <c r="CT118" s="52"/>
      <c r="CU118" s="33"/>
      <c r="CV118" s="33"/>
    </row>
    <row r="119" spans="74:100">
      <c r="BV119" s="62"/>
      <c r="BW119" s="62"/>
      <c r="BX119" s="62"/>
      <c r="BY119" s="62"/>
      <c r="BZ119" s="62"/>
      <c r="CA119" s="62"/>
      <c r="CB119" s="62"/>
      <c r="CC119" s="62"/>
      <c r="CD119" s="62"/>
      <c r="CE119" s="62"/>
      <c r="CF119" s="62"/>
      <c r="CL119" s="56" t="s">
        <v>20666</v>
      </c>
      <c r="CM119" s="56"/>
      <c r="CN119" s="56"/>
      <c r="CO119" s="52"/>
      <c r="CP119" s="52"/>
      <c r="CQ119" s="52"/>
      <c r="CR119" s="52"/>
      <c r="CS119" s="52"/>
      <c r="CT119" s="52"/>
      <c r="CU119" s="33"/>
      <c r="CV119" s="33"/>
    </row>
    <row r="120" spans="74:100">
      <c r="BV120" s="62"/>
      <c r="BW120" s="62"/>
      <c r="BX120" s="62"/>
      <c r="BY120" s="62"/>
      <c r="BZ120" s="62"/>
      <c r="CA120" s="62"/>
      <c r="CB120" s="62"/>
      <c r="CC120" s="62"/>
      <c r="CD120" s="62"/>
      <c r="CE120" s="62"/>
      <c r="CF120" s="62"/>
      <c r="CL120" s="56" t="s">
        <v>3138</v>
      </c>
      <c r="CM120" s="56" t="s">
        <v>217</v>
      </c>
      <c r="CN120" s="56" t="s">
        <v>217</v>
      </c>
      <c r="CO120" s="52"/>
      <c r="CP120" s="52"/>
      <c r="CQ120" s="52"/>
      <c r="CR120" s="52"/>
      <c r="CS120" s="52"/>
      <c r="CT120" s="52"/>
      <c r="CU120" s="33"/>
      <c r="CV120" s="33"/>
    </row>
    <row r="121" spans="74:100">
      <c r="BV121" s="62"/>
      <c r="BW121" s="62"/>
      <c r="BX121" s="62"/>
      <c r="BY121" s="62"/>
      <c r="BZ121" s="62"/>
      <c r="CA121" s="62"/>
      <c r="CB121" s="62"/>
      <c r="CC121" s="62"/>
      <c r="CD121" s="62"/>
      <c r="CE121" s="62"/>
      <c r="CF121" s="62"/>
      <c r="CL121" s="56" t="s">
        <v>20667</v>
      </c>
      <c r="CM121" s="56"/>
      <c r="CN121" s="56"/>
      <c r="CO121" s="52"/>
      <c r="CP121" s="52"/>
      <c r="CQ121" s="52"/>
      <c r="CR121" s="52"/>
      <c r="CS121" s="52"/>
      <c r="CT121" s="52"/>
      <c r="CU121" s="33"/>
      <c r="CV121" s="33"/>
    </row>
    <row r="122" spans="74:100">
      <c r="BV122" s="62"/>
      <c r="BW122" s="62"/>
      <c r="BX122" s="62"/>
      <c r="BY122" s="62"/>
      <c r="BZ122" s="62"/>
      <c r="CA122" s="62"/>
      <c r="CB122" s="62"/>
      <c r="CC122" s="62"/>
      <c r="CD122" s="62"/>
      <c r="CE122" s="62"/>
      <c r="CF122" s="62"/>
      <c r="CL122" s="56" t="s">
        <v>3139</v>
      </c>
      <c r="CM122" s="56" t="s">
        <v>217</v>
      </c>
      <c r="CN122" s="56" t="s">
        <v>217</v>
      </c>
      <c r="CO122" s="52"/>
      <c r="CP122" s="52"/>
      <c r="CQ122" s="52"/>
      <c r="CR122" s="52"/>
      <c r="CS122" s="52"/>
      <c r="CT122" s="52"/>
      <c r="CU122" s="33"/>
      <c r="CV122" s="33"/>
    </row>
    <row r="123" spans="74:100">
      <c r="BV123" s="62"/>
      <c r="BW123" s="62"/>
      <c r="BX123" s="62"/>
      <c r="BY123" s="62"/>
      <c r="BZ123" s="62"/>
      <c r="CA123" s="62"/>
      <c r="CB123" s="62"/>
      <c r="CC123" s="62"/>
      <c r="CD123" s="62"/>
      <c r="CE123" s="62"/>
      <c r="CF123" s="62"/>
      <c r="CL123" s="56" t="s">
        <v>17509</v>
      </c>
      <c r="CM123" s="56"/>
      <c r="CN123" s="56"/>
      <c r="CO123" s="52"/>
      <c r="CP123" s="52"/>
      <c r="CQ123" s="52"/>
      <c r="CR123" s="52"/>
      <c r="CS123" s="52"/>
      <c r="CT123" s="52"/>
      <c r="CU123" s="33"/>
      <c r="CV123" s="33"/>
    </row>
    <row r="124" spans="74:100">
      <c r="BV124" s="62"/>
      <c r="BW124" s="62"/>
      <c r="BX124" s="62"/>
      <c r="BY124" s="62"/>
      <c r="BZ124" s="62"/>
      <c r="CA124" s="62"/>
      <c r="CB124" s="62"/>
      <c r="CC124" s="62"/>
      <c r="CD124" s="62"/>
      <c r="CE124" s="62"/>
      <c r="CF124" s="62"/>
      <c r="CL124" s="56" t="s">
        <v>717</v>
      </c>
      <c r="CM124" s="56" t="s">
        <v>215</v>
      </c>
      <c r="CN124" s="56" t="s">
        <v>215</v>
      </c>
      <c r="CO124" s="52"/>
      <c r="CP124" s="52"/>
      <c r="CQ124" s="52"/>
      <c r="CR124" s="52"/>
      <c r="CS124" s="52"/>
      <c r="CT124" s="52"/>
      <c r="CU124" s="33"/>
      <c r="CV124" s="33"/>
    </row>
    <row r="125" spans="74:100">
      <c r="BV125" s="62"/>
      <c r="BW125" s="62"/>
      <c r="BX125" s="62"/>
      <c r="BY125" s="62"/>
      <c r="BZ125" s="62"/>
      <c r="CA125" s="62"/>
      <c r="CB125" s="62"/>
      <c r="CC125" s="62"/>
      <c r="CD125" s="62"/>
      <c r="CE125" s="62"/>
      <c r="CF125" s="62"/>
      <c r="CL125" s="56" t="s">
        <v>20668</v>
      </c>
      <c r="CM125" s="56"/>
      <c r="CN125" s="56"/>
      <c r="CO125" s="52"/>
      <c r="CP125" s="52"/>
      <c r="CQ125" s="52"/>
      <c r="CR125" s="52"/>
      <c r="CS125" s="52"/>
      <c r="CT125" s="52"/>
      <c r="CU125" s="33"/>
      <c r="CV125" s="33"/>
    </row>
    <row r="126" spans="74:100">
      <c r="BV126" s="62"/>
      <c r="BW126" s="62"/>
      <c r="BX126" s="62"/>
      <c r="BY126" s="62"/>
      <c r="BZ126" s="62"/>
      <c r="CA126" s="62"/>
      <c r="CB126" s="62"/>
      <c r="CC126" s="62"/>
      <c r="CD126" s="62"/>
      <c r="CE126" s="62"/>
      <c r="CF126" s="62"/>
      <c r="CL126" s="56" t="s">
        <v>718</v>
      </c>
      <c r="CM126" s="56" t="s">
        <v>214</v>
      </c>
      <c r="CN126" s="56" t="s">
        <v>214</v>
      </c>
      <c r="CO126" s="52"/>
      <c r="CP126" s="52"/>
      <c r="CQ126" s="52"/>
      <c r="CR126" s="52"/>
      <c r="CS126" s="52"/>
      <c r="CT126" s="52"/>
      <c r="CU126" s="33"/>
      <c r="CV126" s="33"/>
    </row>
    <row r="127" spans="74:100">
      <c r="BV127" s="62"/>
      <c r="BW127" s="62"/>
      <c r="BX127" s="62"/>
      <c r="BY127" s="62"/>
      <c r="BZ127" s="62"/>
      <c r="CA127" s="62"/>
      <c r="CB127" s="62"/>
      <c r="CC127" s="62"/>
      <c r="CD127" s="62"/>
      <c r="CE127" s="62"/>
      <c r="CF127" s="62"/>
      <c r="CL127" s="56" t="s">
        <v>20669</v>
      </c>
      <c r="CM127" s="56"/>
      <c r="CN127" s="56"/>
      <c r="CO127" s="52"/>
      <c r="CP127" s="52"/>
      <c r="CQ127" s="52"/>
      <c r="CR127" s="52"/>
      <c r="CS127" s="52"/>
      <c r="CT127" s="52"/>
      <c r="CU127" s="33"/>
      <c r="CV127" s="33"/>
    </row>
    <row r="128" spans="74:100">
      <c r="BV128" s="62"/>
      <c r="BW128" s="62"/>
      <c r="BX128" s="62"/>
      <c r="BY128" s="62"/>
      <c r="BZ128" s="62"/>
      <c r="CA128" s="62"/>
      <c r="CB128" s="62"/>
      <c r="CC128" s="62"/>
      <c r="CD128" s="62"/>
      <c r="CE128" s="62"/>
      <c r="CF128" s="62"/>
      <c r="CL128" s="56" t="s">
        <v>719</v>
      </c>
      <c r="CM128" s="56" t="s">
        <v>216</v>
      </c>
      <c r="CN128" s="56" t="s">
        <v>216</v>
      </c>
      <c r="CO128" s="52"/>
      <c r="CP128" s="52"/>
      <c r="CQ128" s="52"/>
      <c r="CR128" s="52"/>
      <c r="CS128" s="52"/>
      <c r="CT128" s="52"/>
      <c r="CU128" s="33"/>
      <c r="CV128" s="33"/>
    </row>
    <row r="129" spans="74:100">
      <c r="BV129" s="62"/>
      <c r="BW129" s="62"/>
      <c r="BX129" s="62"/>
      <c r="BY129" s="62"/>
      <c r="BZ129" s="62"/>
      <c r="CA129" s="62"/>
      <c r="CB129" s="62"/>
      <c r="CC129" s="62"/>
      <c r="CD129" s="62"/>
      <c r="CE129" s="62"/>
      <c r="CF129" s="62"/>
      <c r="CL129" s="56" t="s">
        <v>20670</v>
      </c>
      <c r="CM129" s="56"/>
      <c r="CN129" s="56"/>
      <c r="CO129" s="52"/>
      <c r="CP129" s="52"/>
      <c r="CQ129" s="52"/>
      <c r="CR129" s="52"/>
      <c r="CS129" s="52"/>
      <c r="CT129" s="52"/>
      <c r="CU129" s="33"/>
      <c r="CV129" s="33"/>
    </row>
    <row r="130" spans="74:100">
      <c r="BV130" s="62"/>
      <c r="BW130" s="62"/>
      <c r="BX130" s="62"/>
      <c r="BY130" s="62"/>
      <c r="BZ130" s="62"/>
      <c r="CA130" s="62"/>
      <c r="CB130" s="62"/>
      <c r="CC130" s="62"/>
      <c r="CD130" s="62"/>
      <c r="CE130" s="62"/>
      <c r="CF130" s="62"/>
      <c r="CL130" s="56" t="s">
        <v>720</v>
      </c>
      <c r="CM130" s="56" t="s">
        <v>216</v>
      </c>
      <c r="CN130" s="56" t="s">
        <v>216</v>
      </c>
      <c r="CO130" s="52"/>
      <c r="CP130" s="52"/>
      <c r="CQ130" s="52"/>
      <c r="CR130" s="52"/>
      <c r="CS130" s="52"/>
      <c r="CT130" s="52"/>
      <c r="CU130" s="33"/>
      <c r="CV130" s="33"/>
    </row>
    <row r="131" spans="74:100">
      <c r="BV131" s="62"/>
      <c r="BW131" s="62"/>
      <c r="BX131" s="62"/>
      <c r="BY131" s="62"/>
      <c r="BZ131" s="62"/>
      <c r="CA131" s="62"/>
      <c r="CB131" s="62"/>
      <c r="CC131" s="62"/>
      <c r="CD131" s="62"/>
      <c r="CE131" s="62"/>
      <c r="CF131" s="62"/>
      <c r="CL131" s="56" t="s">
        <v>20671</v>
      </c>
      <c r="CM131" s="56"/>
      <c r="CN131" s="56"/>
      <c r="CO131" s="52"/>
      <c r="CP131" s="52"/>
      <c r="CQ131" s="52"/>
      <c r="CR131" s="52"/>
      <c r="CS131" s="52"/>
      <c r="CT131" s="52"/>
      <c r="CU131" s="33"/>
      <c r="CV131" s="33"/>
    </row>
    <row r="132" spans="74:100">
      <c r="BV132" s="62"/>
      <c r="BW132" s="62"/>
      <c r="BX132" s="62"/>
      <c r="BY132" s="62"/>
      <c r="BZ132" s="62"/>
      <c r="CA132" s="62"/>
      <c r="CB132" s="62"/>
      <c r="CC132" s="62"/>
      <c r="CD132" s="62"/>
      <c r="CE132" s="62"/>
      <c r="CF132" s="62"/>
      <c r="CL132" s="56" t="s">
        <v>3140</v>
      </c>
      <c r="CM132" s="56" t="s">
        <v>217</v>
      </c>
      <c r="CN132" s="56" t="s">
        <v>217</v>
      </c>
      <c r="CO132" s="52"/>
      <c r="CP132" s="52"/>
      <c r="CQ132" s="52"/>
      <c r="CR132" s="52"/>
      <c r="CS132" s="52"/>
      <c r="CT132" s="52"/>
      <c r="CU132" s="33"/>
      <c r="CV132" s="33"/>
    </row>
    <row r="133" spans="74:100">
      <c r="BV133" s="62"/>
      <c r="BW133" s="62"/>
      <c r="BX133" s="62"/>
      <c r="BY133" s="62"/>
      <c r="BZ133" s="62"/>
      <c r="CA133" s="62"/>
      <c r="CB133" s="62"/>
      <c r="CC133" s="62"/>
      <c r="CD133" s="62"/>
      <c r="CE133" s="62"/>
      <c r="CF133" s="62"/>
      <c r="CL133" s="56" t="s">
        <v>17510</v>
      </c>
      <c r="CM133" s="56"/>
      <c r="CN133" s="56"/>
      <c r="CO133" s="52"/>
      <c r="CP133" s="52"/>
      <c r="CQ133" s="52"/>
      <c r="CR133" s="52"/>
      <c r="CS133" s="52"/>
      <c r="CT133" s="52"/>
      <c r="CU133" s="33"/>
      <c r="CV133" s="33"/>
    </row>
    <row r="134" spans="74:100">
      <c r="BV134" s="62"/>
      <c r="BW134" s="62"/>
      <c r="BX134" s="62"/>
      <c r="BY134" s="62"/>
      <c r="BZ134" s="62"/>
      <c r="CA134" s="62"/>
      <c r="CB134" s="62"/>
      <c r="CC134" s="62"/>
      <c r="CD134" s="62"/>
      <c r="CE134" s="62"/>
      <c r="CF134" s="62"/>
      <c r="CL134" s="56" t="s">
        <v>26865</v>
      </c>
      <c r="CM134" s="56" t="s">
        <v>217</v>
      </c>
      <c r="CN134" s="56" t="s">
        <v>217</v>
      </c>
      <c r="CO134" s="52"/>
      <c r="CP134" s="52"/>
      <c r="CQ134" s="52"/>
      <c r="CR134" s="52"/>
      <c r="CS134" s="52"/>
      <c r="CT134" s="52"/>
      <c r="CU134" s="33"/>
      <c r="CV134" s="33"/>
    </row>
    <row r="135" spans="74:100">
      <c r="BV135" s="62"/>
      <c r="BW135" s="62"/>
      <c r="BX135" s="62"/>
      <c r="BY135" s="62"/>
      <c r="BZ135" s="62"/>
      <c r="CA135" s="62"/>
      <c r="CB135" s="62"/>
      <c r="CC135" s="62"/>
      <c r="CD135" s="62"/>
      <c r="CE135" s="62"/>
      <c r="CF135" s="62"/>
      <c r="CL135" s="56" t="s">
        <v>26866</v>
      </c>
      <c r="CM135" s="56"/>
      <c r="CN135" s="56"/>
      <c r="CO135" s="52"/>
      <c r="CP135" s="52"/>
      <c r="CQ135" s="52"/>
      <c r="CR135" s="52"/>
      <c r="CS135" s="52"/>
      <c r="CT135" s="52"/>
      <c r="CU135" s="33"/>
      <c r="CV135" s="33"/>
    </row>
    <row r="136" spans="74:100">
      <c r="BV136" s="62"/>
      <c r="BW136" s="62"/>
      <c r="BX136" s="62"/>
      <c r="BY136" s="62"/>
      <c r="BZ136" s="62"/>
      <c r="CA136" s="62"/>
      <c r="CB136" s="62"/>
      <c r="CC136" s="62"/>
      <c r="CD136" s="62"/>
      <c r="CE136" s="62"/>
      <c r="CF136" s="62"/>
      <c r="CL136" s="56" t="s">
        <v>3141</v>
      </c>
      <c r="CM136" s="56" t="s">
        <v>3118</v>
      </c>
      <c r="CN136" s="56" t="s">
        <v>3118</v>
      </c>
      <c r="CO136" s="52"/>
      <c r="CP136" s="52"/>
      <c r="CQ136" s="52"/>
      <c r="CR136" s="52"/>
      <c r="CS136" s="52"/>
      <c r="CT136" s="52"/>
      <c r="CU136" s="33"/>
      <c r="CV136" s="33"/>
    </row>
    <row r="137" spans="74:100">
      <c r="BV137" s="62"/>
      <c r="BW137" s="62"/>
      <c r="BX137" s="62"/>
      <c r="BY137" s="62"/>
      <c r="BZ137" s="62"/>
      <c r="CA137" s="62"/>
      <c r="CB137" s="62"/>
      <c r="CC137" s="62"/>
      <c r="CD137" s="62"/>
      <c r="CE137" s="62"/>
      <c r="CF137" s="62"/>
      <c r="CL137" s="56" t="s">
        <v>17511</v>
      </c>
      <c r="CM137" s="56"/>
      <c r="CN137" s="56"/>
      <c r="CO137" s="52"/>
      <c r="CP137" s="52"/>
      <c r="CQ137" s="52"/>
      <c r="CR137" s="52"/>
      <c r="CS137" s="52"/>
      <c r="CT137" s="52"/>
      <c r="CU137" s="33"/>
      <c r="CV137" s="33"/>
    </row>
    <row r="138" spans="74:100">
      <c r="BV138" s="62"/>
      <c r="BW138" s="62"/>
      <c r="BX138" s="62"/>
      <c r="BY138" s="62"/>
      <c r="BZ138" s="62"/>
      <c r="CA138" s="62"/>
      <c r="CB138" s="62"/>
      <c r="CC138" s="62"/>
      <c r="CD138" s="62"/>
      <c r="CE138" s="62"/>
      <c r="CF138" s="62"/>
      <c r="CL138" s="56" t="s">
        <v>3142</v>
      </c>
      <c r="CM138" s="56" t="s">
        <v>217</v>
      </c>
      <c r="CN138" s="56" t="s">
        <v>217</v>
      </c>
      <c r="CO138" s="52"/>
      <c r="CP138" s="52"/>
      <c r="CQ138" s="52"/>
      <c r="CR138" s="52"/>
      <c r="CS138" s="52"/>
      <c r="CT138" s="52"/>
      <c r="CU138" s="33"/>
      <c r="CV138" s="33"/>
    </row>
    <row r="139" spans="74:100">
      <c r="BV139" s="62"/>
      <c r="BW139" s="62"/>
      <c r="BX139" s="62"/>
      <c r="BY139" s="62"/>
      <c r="BZ139" s="62"/>
      <c r="CA139" s="62"/>
      <c r="CB139" s="62"/>
      <c r="CC139" s="62"/>
      <c r="CD139" s="62"/>
      <c r="CE139" s="62"/>
      <c r="CF139" s="62"/>
      <c r="CL139" s="56" t="s">
        <v>20512</v>
      </c>
      <c r="CM139" s="56"/>
      <c r="CN139" s="56"/>
      <c r="CO139" s="52"/>
      <c r="CP139" s="52"/>
      <c r="CQ139" s="52"/>
      <c r="CR139" s="52"/>
      <c r="CS139" s="52"/>
      <c r="CT139" s="52"/>
      <c r="CU139" s="33"/>
      <c r="CV139" s="33"/>
    </row>
    <row r="140" spans="74:100">
      <c r="BV140" s="62"/>
      <c r="BW140" s="62"/>
      <c r="BX140" s="62"/>
      <c r="BY140" s="62"/>
      <c r="BZ140" s="62"/>
      <c r="CA140" s="62"/>
      <c r="CB140" s="62"/>
      <c r="CC140" s="62"/>
      <c r="CD140" s="62"/>
      <c r="CE140" s="62"/>
      <c r="CF140" s="62"/>
      <c r="CL140" s="56" t="s">
        <v>3143</v>
      </c>
      <c r="CM140" s="56" t="s">
        <v>217</v>
      </c>
      <c r="CN140" s="56" t="s">
        <v>217</v>
      </c>
      <c r="CO140" s="52"/>
      <c r="CP140" s="52"/>
      <c r="CQ140" s="52"/>
      <c r="CR140" s="52"/>
      <c r="CS140" s="52"/>
      <c r="CT140" s="52"/>
      <c r="CU140" s="33"/>
      <c r="CV140" s="33"/>
    </row>
    <row r="141" spans="74:100">
      <c r="BV141" s="62"/>
      <c r="BW141" s="62"/>
      <c r="BX141" s="62"/>
      <c r="BY141" s="62"/>
      <c r="BZ141" s="62"/>
      <c r="CA141" s="62"/>
      <c r="CB141" s="62"/>
      <c r="CC141" s="62"/>
      <c r="CD141" s="62"/>
      <c r="CE141" s="62"/>
      <c r="CF141" s="62"/>
      <c r="CL141" s="56" t="s">
        <v>17512</v>
      </c>
      <c r="CM141" s="56"/>
      <c r="CN141" s="56"/>
      <c r="CO141" s="52"/>
      <c r="CP141" s="52"/>
      <c r="CQ141" s="52"/>
      <c r="CR141" s="52"/>
      <c r="CS141" s="52"/>
      <c r="CT141" s="52"/>
      <c r="CU141" s="33"/>
      <c r="CV141" s="33"/>
    </row>
    <row r="142" spans="74:100">
      <c r="BV142" s="62"/>
      <c r="BW142" s="62"/>
      <c r="BX142" s="62"/>
      <c r="BY142" s="62"/>
      <c r="BZ142" s="62"/>
      <c r="CA142" s="62"/>
      <c r="CB142" s="62"/>
      <c r="CC142" s="62"/>
      <c r="CD142" s="62"/>
      <c r="CE142" s="62"/>
      <c r="CF142" s="62"/>
      <c r="CL142" s="56" t="s">
        <v>3144</v>
      </c>
      <c r="CM142" s="56" t="s">
        <v>217</v>
      </c>
      <c r="CN142" s="56" t="s">
        <v>217</v>
      </c>
      <c r="CO142" s="52"/>
      <c r="CP142" s="52"/>
      <c r="CQ142" s="52"/>
      <c r="CR142" s="52"/>
      <c r="CS142" s="52"/>
      <c r="CT142" s="52"/>
      <c r="CU142" s="33"/>
      <c r="CV142" s="33"/>
    </row>
    <row r="143" spans="74:100">
      <c r="BV143" s="62"/>
      <c r="BW143" s="62"/>
      <c r="BX143" s="62"/>
      <c r="BY143" s="62"/>
      <c r="BZ143" s="62"/>
      <c r="CA143" s="62"/>
      <c r="CB143" s="62"/>
      <c r="CC143" s="62"/>
      <c r="CD143" s="62"/>
      <c r="CE143" s="62"/>
      <c r="CF143" s="62"/>
      <c r="CL143" s="56" t="s">
        <v>17513</v>
      </c>
      <c r="CM143" s="56"/>
      <c r="CN143" s="56"/>
      <c r="CO143" s="52"/>
      <c r="CP143" s="52"/>
      <c r="CQ143" s="52"/>
      <c r="CR143" s="52"/>
      <c r="CS143" s="52"/>
      <c r="CT143" s="52"/>
      <c r="CU143" s="33"/>
      <c r="CV143" s="33"/>
    </row>
    <row r="144" spans="74:100">
      <c r="BV144" s="62"/>
      <c r="BW144" s="62"/>
      <c r="BX144" s="62"/>
      <c r="BY144" s="62"/>
      <c r="BZ144" s="62"/>
      <c r="CA144" s="62"/>
      <c r="CB144" s="62"/>
      <c r="CC144" s="62"/>
      <c r="CD144" s="62"/>
      <c r="CE144" s="62"/>
      <c r="CF144" s="62"/>
      <c r="CL144" s="56" t="s">
        <v>3145</v>
      </c>
      <c r="CM144" s="56" t="s">
        <v>217</v>
      </c>
      <c r="CN144" s="56" t="s">
        <v>217</v>
      </c>
      <c r="CO144" s="52"/>
      <c r="CP144" s="52"/>
      <c r="CQ144" s="52"/>
      <c r="CR144" s="52"/>
      <c r="CS144" s="52"/>
      <c r="CT144" s="52"/>
      <c r="CU144" s="33"/>
      <c r="CV144" s="33"/>
    </row>
    <row r="145" spans="74:100">
      <c r="BV145" s="62"/>
      <c r="BW145" s="62"/>
      <c r="BX145" s="62"/>
      <c r="BY145" s="62"/>
      <c r="BZ145" s="62"/>
      <c r="CA145" s="62"/>
      <c r="CB145" s="62"/>
      <c r="CC145" s="62"/>
      <c r="CD145" s="62"/>
      <c r="CE145" s="62"/>
      <c r="CF145" s="62"/>
      <c r="CL145" s="56" t="s">
        <v>17514</v>
      </c>
      <c r="CM145" s="56"/>
      <c r="CN145" s="56"/>
      <c r="CO145" s="52"/>
      <c r="CP145" s="52"/>
      <c r="CQ145" s="52"/>
      <c r="CR145" s="52"/>
      <c r="CS145" s="52"/>
      <c r="CT145" s="52"/>
      <c r="CU145" s="33"/>
      <c r="CV145" s="33"/>
    </row>
    <row r="146" spans="74:100">
      <c r="BV146" s="62"/>
      <c r="BW146" s="62"/>
      <c r="BX146" s="62"/>
      <c r="BY146" s="62"/>
      <c r="BZ146" s="62"/>
      <c r="CA146" s="62"/>
      <c r="CB146" s="62"/>
      <c r="CC146" s="62"/>
      <c r="CD146" s="62"/>
      <c r="CE146" s="62"/>
      <c r="CF146" s="62"/>
      <c r="CL146" s="56" t="s">
        <v>721</v>
      </c>
      <c r="CM146" s="56" t="s">
        <v>216</v>
      </c>
      <c r="CN146" s="56" t="s">
        <v>216</v>
      </c>
      <c r="CO146" s="52"/>
      <c r="CP146" s="52"/>
      <c r="CQ146" s="52"/>
      <c r="CR146" s="52"/>
      <c r="CS146" s="52"/>
      <c r="CT146" s="52"/>
      <c r="CU146" s="33"/>
      <c r="CV146" s="33"/>
    </row>
    <row r="147" spans="74:100">
      <c r="BV147" s="62"/>
      <c r="BW147" s="62"/>
      <c r="BX147" s="62"/>
      <c r="BY147" s="62"/>
      <c r="BZ147" s="62"/>
      <c r="CA147" s="62"/>
      <c r="CB147" s="62"/>
      <c r="CC147" s="62"/>
      <c r="CD147" s="62"/>
      <c r="CE147" s="62"/>
      <c r="CF147" s="62"/>
      <c r="CL147" s="56" t="s">
        <v>20672</v>
      </c>
      <c r="CM147" s="56"/>
      <c r="CN147" s="56"/>
      <c r="CO147" s="52"/>
      <c r="CP147" s="52"/>
      <c r="CQ147" s="52"/>
      <c r="CR147" s="52"/>
      <c r="CS147" s="52"/>
      <c r="CT147" s="52"/>
      <c r="CU147" s="33"/>
      <c r="CV147" s="33"/>
    </row>
    <row r="148" spans="74:100">
      <c r="BV148" s="62"/>
      <c r="BW148" s="62"/>
      <c r="BX148" s="62"/>
      <c r="BY148" s="62"/>
      <c r="BZ148" s="62"/>
      <c r="CA148" s="62"/>
      <c r="CB148" s="62"/>
      <c r="CC148" s="62"/>
      <c r="CD148" s="62"/>
      <c r="CE148" s="62"/>
      <c r="CF148" s="62"/>
      <c r="CL148" s="56" t="s">
        <v>3149</v>
      </c>
      <c r="CM148" s="56" t="s">
        <v>217</v>
      </c>
      <c r="CN148" s="56" t="s">
        <v>217</v>
      </c>
      <c r="CO148" s="52"/>
      <c r="CP148" s="52"/>
      <c r="CQ148" s="52"/>
      <c r="CR148" s="52"/>
      <c r="CS148" s="52"/>
      <c r="CT148" s="52"/>
      <c r="CU148" s="33"/>
      <c r="CV148" s="33"/>
    </row>
    <row r="149" spans="74:100">
      <c r="BV149" s="62"/>
      <c r="BW149" s="62"/>
      <c r="BX149" s="62"/>
      <c r="BY149" s="62"/>
      <c r="BZ149" s="62"/>
      <c r="CA149" s="62"/>
      <c r="CB149" s="62"/>
      <c r="CC149" s="62"/>
      <c r="CD149" s="62"/>
      <c r="CE149" s="62"/>
      <c r="CF149" s="62"/>
      <c r="CL149" s="56" t="s">
        <v>17515</v>
      </c>
      <c r="CM149" s="56"/>
      <c r="CN149" s="56"/>
      <c r="CO149" s="52"/>
      <c r="CP149" s="52"/>
      <c r="CQ149" s="52"/>
      <c r="CR149" s="52"/>
      <c r="CS149" s="52"/>
      <c r="CT149" s="52"/>
      <c r="CU149" s="33"/>
      <c r="CV149" s="33"/>
    </row>
    <row r="150" spans="74:100">
      <c r="BV150" s="62"/>
      <c r="BW150" s="62"/>
      <c r="BX150" s="62"/>
      <c r="BY150" s="62"/>
      <c r="BZ150" s="62"/>
      <c r="CA150" s="62"/>
      <c r="CB150" s="62"/>
      <c r="CC150" s="62"/>
      <c r="CD150" s="62"/>
      <c r="CE150" s="62"/>
      <c r="CF150" s="62"/>
      <c r="CL150" s="56" t="s">
        <v>3150</v>
      </c>
      <c r="CM150" s="56" t="s">
        <v>216</v>
      </c>
      <c r="CN150" s="56" t="s">
        <v>216</v>
      </c>
      <c r="CO150" s="52"/>
      <c r="CP150" s="52"/>
      <c r="CQ150" s="52"/>
      <c r="CR150" s="52"/>
      <c r="CS150" s="52"/>
      <c r="CT150" s="52"/>
      <c r="CU150" s="33"/>
      <c r="CV150" s="33"/>
    </row>
    <row r="151" spans="74:100">
      <c r="BV151" s="62"/>
      <c r="BW151" s="62"/>
      <c r="BX151" s="62"/>
      <c r="BY151" s="62"/>
      <c r="BZ151" s="62"/>
      <c r="CA151" s="62"/>
      <c r="CB151" s="62"/>
      <c r="CC151" s="62"/>
      <c r="CD151" s="62"/>
      <c r="CE151" s="62"/>
      <c r="CF151" s="62"/>
      <c r="CL151" s="56" t="s">
        <v>20673</v>
      </c>
      <c r="CM151" s="56"/>
      <c r="CN151" s="56"/>
      <c r="CO151" s="52"/>
      <c r="CP151" s="52"/>
      <c r="CQ151" s="52"/>
      <c r="CR151" s="52"/>
      <c r="CS151" s="52"/>
      <c r="CT151" s="52"/>
      <c r="CU151" s="33"/>
      <c r="CV151" s="33"/>
    </row>
    <row r="152" spans="74:100">
      <c r="BV152" s="62"/>
      <c r="BW152" s="62"/>
      <c r="BX152" s="62"/>
      <c r="BY152" s="62"/>
      <c r="BZ152" s="62"/>
      <c r="CA152" s="62"/>
      <c r="CB152" s="62"/>
      <c r="CC152" s="62"/>
      <c r="CD152" s="62"/>
      <c r="CE152" s="62"/>
      <c r="CF152" s="62"/>
      <c r="CL152" s="56" t="s">
        <v>3151</v>
      </c>
      <c r="CM152" s="56" t="s">
        <v>217</v>
      </c>
      <c r="CN152" s="56" t="s">
        <v>217</v>
      </c>
      <c r="CO152" s="52"/>
      <c r="CP152" s="52"/>
      <c r="CQ152" s="52"/>
      <c r="CR152" s="52"/>
      <c r="CS152" s="52"/>
      <c r="CT152" s="52"/>
      <c r="CU152" s="33"/>
      <c r="CV152" s="33"/>
    </row>
    <row r="153" spans="74:100">
      <c r="BV153" s="62"/>
      <c r="BW153" s="62"/>
      <c r="BX153" s="62"/>
      <c r="BY153" s="62"/>
      <c r="BZ153" s="62"/>
      <c r="CA153" s="62"/>
      <c r="CB153" s="62"/>
      <c r="CC153" s="62"/>
      <c r="CD153" s="62"/>
      <c r="CE153" s="62"/>
      <c r="CF153" s="62"/>
      <c r="CL153" s="56" t="s">
        <v>17517</v>
      </c>
      <c r="CM153" s="56"/>
      <c r="CN153" s="56"/>
      <c r="CO153" s="52"/>
      <c r="CP153" s="52"/>
      <c r="CQ153" s="52"/>
      <c r="CR153" s="52"/>
      <c r="CS153" s="52"/>
      <c r="CT153" s="52"/>
      <c r="CU153" s="33"/>
      <c r="CV153" s="33"/>
    </row>
    <row r="154" spans="74:100">
      <c r="BV154" s="62"/>
      <c r="BW154" s="62"/>
      <c r="BX154" s="62"/>
      <c r="BY154" s="62"/>
      <c r="BZ154" s="62"/>
      <c r="CA154" s="62"/>
      <c r="CB154" s="62"/>
      <c r="CC154" s="62"/>
      <c r="CD154" s="62"/>
      <c r="CE154" s="62"/>
      <c r="CF154" s="62"/>
      <c r="CL154" s="56" t="s">
        <v>3152</v>
      </c>
      <c r="CM154" s="56" t="s">
        <v>3118</v>
      </c>
      <c r="CN154" s="56" t="s">
        <v>3118</v>
      </c>
      <c r="CO154" s="52"/>
      <c r="CP154" s="52"/>
      <c r="CQ154" s="52"/>
      <c r="CR154" s="52"/>
      <c r="CS154" s="52"/>
      <c r="CT154" s="52"/>
      <c r="CU154" s="33"/>
      <c r="CV154" s="33"/>
    </row>
    <row r="155" spans="74:100">
      <c r="BV155" s="62"/>
      <c r="BW155" s="62"/>
      <c r="BX155" s="62"/>
      <c r="BY155" s="62"/>
      <c r="BZ155" s="62"/>
      <c r="CA155" s="62"/>
      <c r="CB155" s="62"/>
      <c r="CC155" s="62"/>
      <c r="CD155" s="62"/>
      <c r="CE155" s="62"/>
      <c r="CF155" s="62"/>
      <c r="CL155" s="56" t="s">
        <v>17518</v>
      </c>
      <c r="CM155" s="56"/>
      <c r="CN155" s="56"/>
      <c r="CO155" s="52"/>
      <c r="CP155" s="52"/>
      <c r="CQ155" s="52"/>
      <c r="CR155" s="52"/>
      <c r="CS155" s="52"/>
      <c r="CT155" s="52"/>
      <c r="CU155" s="33"/>
      <c r="CV155" s="33"/>
    </row>
    <row r="156" spans="74:100">
      <c r="BV156" s="62"/>
      <c r="BW156" s="62"/>
      <c r="BX156" s="62"/>
      <c r="BY156" s="62"/>
      <c r="BZ156" s="62"/>
      <c r="CA156" s="62"/>
      <c r="CB156" s="62"/>
      <c r="CC156" s="62"/>
      <c r="CD156" s="62"/>
      <c r="CE156" s="62"/>
      <c r="CF156" s="62"/>
      <c r="CL156" s="56" t="s">
        <v>3153</v>
      </c>
      <c r="CM156" s="56" t="s">
        <v>216</v>
      </c>
      <c r="CN156" s="56" t="s">
        <v>216</v>
      </c>
      <c r="CO156" s="52"/>
      <c r="CP156" s="52"/>
      <c r="CQ156" s="52"/>
      <c r="CR156" s="52"/>
      <c r="CS156" s="52"/>
      <c r="CT156" s="52"/>
      <c r="CU156" s="33"/>
      <c r="CV156" s="33"/>
    </row>
    <row r="157" spans="74:100">
      <c r="BV157" s="62"/>
      <c r="BW157" s="62"/>
      <c r="BX157" s="62"/>
      <c r="BY157" s="62"/>
      <c r="BZ157" s="62"/>
      <c r="CA157" s="62"/>
      <c r="CB157" s="62"/>
      <c r="CC157" s="62"/>
      <c r="CD157" s="62"/>
      <c r="CE157" s="62"/>
      <c r="CF157" s="62"/>
      <c r="CL157" s="56" t="s">
        <v>20674</v>
      </c>
      <c r="CM157" s="56"/>
      <c r="CN157" s="56"/>
      <c r="CO157" s="52"/>
      <c r="CP157" s="52"/>
      <c r="CQ157" s="52"/>
      <c r="CR157" s="52"/>
      <c r="CS157" s="52"/>
      <c r="CT157" s="52"/>
      <c r="CU157" s="33"/>
      <c r="CV157" s="33"/>
    </row>
    <row r="158" spans="74:100">
      <c r="BV158" s="62"/>
      <c r="BW158" s="62"/>
      <c r="BX158" s="62"/>
      <c r="BY158" s="62"/>
      <c r="BZ158" s="62"/>
      <c r="CA158" s="62"/>
      <c r="CB158" s="62"/>
      <c r="CC158" s="62"/>
      <c r="CD158" s="62"/>
      <c r="CE158" s="62"/>
      <c r="CF158" s="62"/>
      <c r="CL158" s="56" t="s">
        <v>26867</v>
      </c>
      <c r="CM158" s="56" t="s">
        <v>3118</v>
      </c>
      <c r="CN158" s="56" t="s">
        <v>3118</v>
      </c>
      <c r="CO158" s="52"/>
      <c r="CP158" s="52"/>
      <c r="CQ158" s="52"/>
      <c r="CR158" s="52"/>
      <c r="CS158" s="52"/>
      <c r="CT158" s="52"/>
      <c r="CU158" s="33"/>
      <c r="CV158" s="33"/>
    </row>
    <row r="159" spans="74:100">
      <c r="BV159" s="62"/>
      <c r="BW159" s="62"/>
      <c r="BX159" s="62"/>
      <c r="BY159" s="62"/>
      <c r="BZ159" s="62"/>
      <c r="CA159" s="62"/>
      <c r="CB159" s="62"/>
      <c r="CC159" s="62"/>
      <c r="CD159" s="62"/>
      <c r="CE159" s="62"/>
      <c r="CF159" s="62"/>
      <c r="CL159" s="56" t="s">
        <v>26868</v>
      </c>
      <c r="CM159" s="56"/>
      <c r="CN159" s="56"/>
      <c r="CO159" s="52"/>
      <c r="CP159" s="52"/>
      <c r="CQ159" s="52"/>
      <c r="CR159" s="52"/>
      <c r="CS159" s="52"/>
      <c r="CT159" s="52"/>
      <c r="CU159" s="33"/>
      <c r="CV159" s="33"/>
    </row>
    <row r="160" spans="74:100">
      <c r="BV160" s="62"/>
      <c r="BW160" s="62"/>
      <c r="BX160" s="62"/>
      <c r="BY160" s="62"/>
      <c r="BZ160" s="62"/>
      <c r="CA160" s="62"/>
      <c r="CB160" s="62"/>
      <c r="CC160" s="62"/>
      <c r="CD160" s="62"/>
      <c r="CE160" s="62"/>
      <c r="CF160" s="62"/>
      <c r="CL160" s="56" t="s">
        <v>26869</v>
      </c>
      <c r="CM160" s="56" t="s">
        <v>217</v>
      </c>
      <c r="CN160" s="56" t="s">
        <v>217</v>
      </c>
      <c r="CO160" s="52"/>
      <c r="CP160" s="52"/>
      <c r="CQ160" s="52"/>
      <c r="CR160" s="52"/>
      <c r="CS160" s="52"/>
      <c r="CT160" s="52"/>
      <c r="CU160" s="33"/>
      <c r="CV160" s="33"/>
    </row>
    <row r="161" spans="74:100">
      <c r="BV161" s="62"/>
      <c r="BW161" s="62"/>
      <c r="BX161" s="62"/>
      <c r="BY161" s="62"/>
      <c r="BZ161" s="62"/>
      <c r="CA161" s="62"/>
      <c r="CB161" s="62"/>
      <c r="CC161" s="62"/>
      <c r="CD161" s="62"/>
      <c r="CE161" s="62"/>
      <c r="CF161" s="62"/>
      <c r="CL161" s="56" t="s">
        <v>26870</v>
      </c>
      <c r="CM161" s="56"/>
      <c r="CN161" s="56"/>
      <c r="CO161" s="52"/>
      <c r="CP161" s="52"/>
      <c r="CQ161" s="52"/>
      <c r="CR161" s="52"/>
      <c r="CS161" s="52"/>
      <c r="CT161" s="52"/>
      <c r="CU161" s="33"/>
      <c r="CV161" s="33"/>
    </row>
    <row r="162" spans="74:100">
      <c r="BV162" s="62"/>
      <c r="BW162" s="62"/>
      <c r="BX162" s="62"/>
      <c r="BY162" s="62"/>
      <c r="BZ162" s="62"/>
      <c r="CA162" s="62"/>
      <c r="CB162" s="62"/>
      <c r="CC162" s="62"/>
      <c r="CD162" s="62"/>
      <c r="CE162" s="62"/>
      <c r="CF162" s="62"/>
      <c r="CL162" s="56" t="s">
        <v>26871</v>
      </c>
      <c r="CM162" s="56" t="s">
        <v>3118</v>
      </c>
      <c r="CN162" s="56" t="s">
        <v>3118</v>
      </c>
      <c r="CO162" s="52"/>
      <c r="CP162" s="52"/>
      <c r="CQ162" s="52"/>
      <c r="CR162" s="52"/>
      <c r="CS162" s="52"/>
      <c r="CT162" s="52"/>
      <c r="CU162" s="33"/>
      <c r="CV162" s="33"/>
    </row>
    <row r="163" spans="74:100">
      <c r="BV163" s="62"/>
      <c r="BW163" s="62"/>
      <c r="BX163" s="62"/>
      <c r="BY163" s="62"/>
      <c r="BZ163" s="62"/>
      <c r="CA163" s="62"/>
      <c r="CB163" s="62"/>
      <c r="CC163" s="62"/>
      <c r="CD163" s="62"/>
      <c r="CE163" s="62"/>
      <c r="CF163" s="62"/>
      <c r="CL163" s="56" t="s">
        <v>26872</v>
      </c>
      <c r="CM163" s="56"/>
      <c r="CN163" s="56"/>
      <c r="CO163" s="52"/>
      <c r="CP163" s="52"/>
      <c r="CQ163" s="52"/>
      <c r="CR163" s="52"/>
      <c r="CS163" s="52"/>
      <c r="CT163" s="52"/>
      <c r="CU163" s="33"/>
      <c r="CV163" s="33"/>
    </row>
    <row r="164" spans="74:100">
      <c r="BV164" s="62"/>
      <c r="BW164" s="62"/>
      <c r="BX164" s="62"/>
      <c r="BY164" s="62"/>
      <c r="BZ164" s="62"/>
      <c r="CA164" s="62"/>
      <c r="CB164" s="62"/>
      <c r="CC164" s="62"/>
      <c r="CD164" s="62"/>
      <c r="CE164" s="62"/>
      <c r="CF164" s="62"/>
      <c r="CL164" s="56" t="s">
        <v>26873</v>
      </c>
      <c r="CM164" s="56" t="s">
        <v>217</v>
      </c>
      <c r="CN164" s="56" t="s">
        <v>217</v>
      </c>
      <c r="CO164" s="52"/>
      <c r="CP164" s="52"/>
      <c r="CQ164" s="52"/>
      <c r="CR164" s="52"/>
      <c r="CS164" s="52"/>
      <c r="CT164" s="52"/>
      <c r="CU164" s="33"/>
      <c r="CV164" s="33"/>
    </row>
    <row r="165" spans="74:100">
      <c r="BV165" s="62"/>
      <c r="BW165" s="62"/>
      <c r="BX165" s="62"/>
      <c r="BY165" s="62"/>
      <c r="BZ165" s="62"/>
      <c r="CA165" s="62"/>
      <c r="CB165" s="62"/>
      <c r="CC165" s="62"/>
      <c r="CD165" s="62"/>
      <c r="CE165" s="62"/>
      <c r="CF165" s="62"/>
      <c r="CL165" s="56" t="s">
        <v>26874</v>
      </c>
      <c r="CM165" s="56"/>
      <c r="CN165" s="56"/>
      <c r="CO165" s="52"/>
      <c r="CP165" s="52"/>
      <c r="CQ165" s="52"/>
      <c r="CR165" s="52"/>
      <c r="CS165" s="52"/>
      <c r="CT165" s="52"/>
      <c r="CU165" s="33"/>
      <c r="CV165" s="33"/>
    </row>
    <row r="166" spans="74:100">
      <c r="BV166" s="62"/>
      <c r="BW166" s="62"/>
      <c r="BX166" s="62"/>
      <c r="BY166" s="62"/>
      <c r="BZ166" s="62"/>
      <c r="CA166" s="62"/>
      <c r="CB166" s="62"/>
      <c r="CC166" s="62"/>
      <c r="CD166" s="62"/>
      <c r="CE166" s="62"/>
      <c r="CF166" s="62"/>
      <c r="CL166" s="56" t="s">
        <v>3154</v>
      </c>
      <c r="CM166" s="56" t="s">
        <v>3118</v>
      </c>
      <c r="CN166" s="56" t="s">
        <v>3118</v>
      </c>
      <c r="CO166" s="52"/>
      <c r="CP166" s="52"/>
      <c r="CQ166" s="52"/>
      <c r="CR166" s="52"/>
      <c r="CS166" s="52"/>
      <c r="CT166" s="52"/>
      <c r="CU166" s="33"/>
      <c r="CV166" s="33"/>
    </row>
    <row r="167" spans="74:100">
      <c r="BV167" s="62"/>
      <c r="BW167" s="62"/>
      <c r="BX167" s="62"/>
      <c r="BY167" s="62"/>
      <c r="BZ167" s="62"/>
      <c r="CA167" s="62"/>
      <c r="CB167" s="62"/>
      <c r="CC167" s="62"/>
      <c r="CD167" s="62"/>
      <c r="CE167" s="62"/>
      <c r="CF167" s="62"/>
      <c r="CL167" s="56" t="s">
        <v>17519</v>
      </c>
      <c r="CM167" s="56"/>
      <c r="CN167" s="56"/>
      <c r="CO167" s="52"/>
      <c r="CP167" s="52"/>
      <c r="CQ167" s="52"/>
      <c r="CR167" s="52"/>
      <c r="CS167" s="52"/>
      <c r="CT167" s="52"/>
      <c r="CU167" s="33"/>
      <c r="CV167" s="33"/>
    </row>
    <row r="168" spans="74:100">
      <c r="BV168" s="62"/>
      <c r="BW168" s="62"/>
      <c r="BX168" s="62"/>
      <c r="BY168" s="62"/>
      <c r="BZ168" s="62"/>
      <c r="CA168" s="62"/>
      <c r="CB168" s="62"/>
      <c r="CC168" s="62"/>
      <c r="CD168" s="62"/>
      <c r="CE168" s="62"/>
      <c r="CF168" s="62"/>
      <c r="CL168" s="56" t="s">
        <v>3155</v>
      </c>
      <c r="CM168" s="56" t="s">
        <v>217</v>
      </c>
      <c r="CN168" s="56" t="s">
        <v>217</v>
      </c>
      <c r="CO168" s="52"/>
      <c r="CP168" s="52"/>
      <c r="CQ168" s="52"/>
      <c r="CR168" s="52"/>
      <c r="CS168" s="52"/>
      <c r="CT168" s="52"/>
      <c r="CU168" s="33"/>
      <c r="CV168" s="33"/>
    </row>
    <row r="169" spans="74:100">
      <c r="BV169" s="62"/>
      <c r="BW169" s="62"/>
      <c r="BX169" s="62"/>
      <c r="BY169" s="62"/>
      <c r="BZ169" s="62"/>
      <c r="CA169" s="62"/>
      <c r="CB169" s="62"/>
      <c r="CC169" s="62"/>
      <c r="CD169" s="62"/>
      <c r="CE169" s="62"/>
      <c r="CF169" s="62"/>
      <c r="CL169" s="56" t="s">
        <v>17520</v>
      </c>
      <c r="CM169" s="56"/>
      <c r="CN169" s="56"/>
      <c r="CO169" s="52"/>
      <c r="CP169" s="52"/>
      <c r="CQ169" s="52"/>
      <c r="CR169" s="52"/>
      <c r="CS169" s="52"/>
      <c r="CT169" s="52"/>
      <c r="CU169" s="33"/>
      <c r="CV169" s="33"/>
    </row>
    <row r="170" spans="74:100">
      <c r="BV170" s="62"/>
      <c r="BW170" s="62"/>
      <c r="BX170" s="62"/>
      <c r="BY170" s="62"/>
      <c r="BZ170" s="62"/>
      <c r="CA170" s="62"/>
      <c r="CB170" s="62"/>
      <c r="CC170" s="62"/>
      <c r="CD170" s="62"/>
      <c r="CE170" s="62"/>
      <c r="CF170" s="62"/>
      <c r="CL170" s="56" t="s">
        <v>26875</v>
      </c>
      <c r="CM170" s="56" t="s">
        <v>3118</v>
      </c>
      <c r="CN170" s="56" t="s">
        <v>3118</v>
      </c>
      <c r="CO170" s="52"/>
      <c r="CP170" s="52"/>
      <c r="CQ170" s="52"/>
      <c r="CR170" s="52"/>
      <c r="CS170" s="52"/>
      <c r="CT170" s="52"/>
      <c r="CU170" s="33"/>
      <c r="CV170" s="33"/>
    </row>
    <row r="171" spans="74:100">
      <c r="BV171" s="62"/>
      <c r="BW171" s="62"/>
      <c r="BX171" s="62"/>
      <c r="BY171" s="62"/>
      <c r="BZ171" s="62"/>
      <c r="CA171" s="62"/>
      <c r="CB171" s="62"/>
      <c r="CC171" s="62"/>
      <c r="CD171" s="62"/>
      <c r="CE171" s="62"/>
      <c r="CF171" s="62"/>
      <c r="CL171" s="56" t="s">
        <v>26876</v>
      </c>
      <c r="CM171" s="56"/>
      <c r="CN171" s="56"/>
      <c r="CO171" s="52"/>
      <c r="CP171" s="52"/>
      <c r="CQ171" s="52"/>
      <c r="CR171" s="52"/>
      <c r="CS171" s="52"/>
      <c r="CT171" s="52"/>
      <c r="CU171" s="33"/>
      <c r="CV171" s="33"/>
    </row>
    <row r="172" spans="74:100">
      <c r="BV172" s="62"/>
      <c r="BW172" s="62"/>
      <c r="BX172" s="62"/>
      <c r="BY172" s="62"/>
      <c r="BZ172" s="62"/>
      <c r="CA172" s="62"/>
      <c r="CB172" s="62"/>
      <c r="CC172" s="62"/>
      <c r="CD172" s="62"/>
      <c r="CE172" s="62"/>
      <c r="CF172" s="62"/>
      <c r="CL172" s="56" t="s">
        <v>26877</v>
      </c>
      <c r="CM172" s="56" t="s">
        <v>217</v>
      </c>
      <c r="CN172" s="56" t="s">
        <v>217</v>
      </c>
      <c r="CO172" s="52"/>
      <c r="CP172" s="52"/>
      <c r="CQ172" s="52"/>
      <c r="CR172" s="52"/>
      <c r="CS172" s="52"/>
      <c r="CT172" s="52"/>
      <c r="CU172" s="33"/>
      <c r="CV172" s="33"/>
    </row>
    <row r="173" spans="74:100">
      <c r="BV173" s="62"/>
      <c r="BW173" s="62"/>
      <c r="BX173" s="62"/>
      <c r="BY173" s="62"/>
      <c r="BZ173" s="62"/>
      <c r="CA173" s="62"/>
      <c r="CB173" s="62"/>
      <c r="CC173" s="62"/>
      <c r="CD173" s="62"/>
      <c r="CE173" s="62"/>
      <c r="CF173" s="62"/>
      <c r="CL173" s="56" t="s">
        <v>26878</v>
      </c>
      <c r="CM173" s="56"/>
      <c r="CN173" s="56"/>
      <c r="CO173" s="52"/>
      <c r="CP173" s="52"/>
      <c r="CQ173" s="52"/>
      <c r="CR173" s="52"/>
      <c r="CS173" s="52"/>
      <c r="CT173" s="52"/>
      <c r="CU173" s="33"/>
      <c r="CV173" s="33"/>
    </row>
    <row r="174" spans="74:100">
      <c r="BV174" s="62"/>
      <c r="BW174" s="62"/>
      <c r="BX174" s="62"/>
      <c r="BY174" s="62"/>
      <c r="BZ174" s="62"/>
      <c r="CA174" s="62"/>
      <c r="CB174" s="62"/>
      <c r="CC174" s="62"/>
      <c r="CD174" s="62"/>
      <c r="CE174" s="62"/>
      <c r="CF174" s="62"/>
      <c r="CL174" s="56" t="s">
        <v>24914</v>
      </c>
      <c r="CM174" s="56"/>
      <c r="CN174" s="56"/>
      <c r="CO174" s="52"/>
      <c r="CP174" s="52"/>
      <c r="CQ174" s="52"/>
      <c r="CR174" s="52"/>
      <c r="CS174" s="52"/>
      <c r="CT174" s="52"/>
      <c r="CU174" s="33"/>
      <c r="CV174" s="33"/>
    </row>
    <row r="175" spans="74:100">
      <c r="BV175" s="62"/>
      <c r="BW175" s="62"/>
      <c r="BX175" s="62"/>
      <c r="BY175" s="62"/>
      <c r="BZ175" s="62"/>
      <c r="CA175" s="62"/>
      <c r="CB175" s="62"/>
      <c r="CC175" s="62"/>
      <c r="CD175" s="62"/>
      <c r="CE175" s="62"/>
      <c r="CF175" s="62"/>
      <c r="CL175" s="56" t="s">
        <v>24915</v>
      </c>
      <c r="CM175" s="56"/>
      <c r="CN175" s="56"/>
      <c r="CO175" s="52"/>
      <c r="CP175" s="52"/>
      <c r="CQ175" s="52"/>
      <c r="CR175" s="52"/>
      <c r="CS175" s="52"/>
      <c r="CT175" s="52"/>
      <c r="CU175" s="33"/>
      <c r="CV175" s="33"/>
    </row>
    <row r="176" spans="74:100">
      <c r="BV176" s="62"/>
      <c r="BW176" s="62"/>
      <c r="BX176" s="62"/>
      <c r="BY176" s="62"/>
      <c r="BZ176" s="62"/>
      <c r="CA176" s="62"/>
      <c r="CB176" s="62"/>
      <c r="CC176" s="62"/>
      <c r="CD176" s="62"/>
      <c r="CE176" s="62"/>
      <c r="CF176" s="62"/>
      <c r="CL176" s="56" t="s">
        <v>24916</v>
      </c>
      <c r="CM176" s="56" t="s">
        <v>216</v>
      </c>
      <c r="CN176" s="56" t="s">
        <v>216</v>
      </c>
      <c r="CO176" s="52"/>
      <c r="CP176" s="52"/>
      <c r="CQ176" s="52"/>
      <c r="CR176" s="52"/>
      <c r="CS176" s="52"/>
      <c r="CT176" s="52"/>
      <c r="CU176" s="33"/>
      <c r="CV176" s="33"/>
    </row>
    <row r="177" spans="74:100">
      <c r="BV177" s="62"/>
      <c r="BW177" s="62"/>
      <c r="BX177" s="62"/>
      <c r="BY177" s="62"/>
      <c r="BZ177" s="62"/>
      <c r="CA177" s="62"/>
      <c r="CB177" s="62"/>
      <c r="CC177" s="62"/>
      <c r="CD177" s="62"/>
      <c r="CE177" s="62"/>
      <c r="CF177" s="62"/>
      <c r="CL177" s="56" t="s">
        <v>24917</v>
      </c>
      <c r="CM177" s="56"/>
      <c r="CN177" s="56"/>
      <c r="CO177" s="52"/>
      <c r="CP177" s="52"/>
      <c r="CQ177" s="52"/>
      <c r="CR177" s="52"/>
      <c r="CS177" s="52"/>
      <c r="CT177" s="52"/>
      <c r="CU177" s="33"/>
      <c r="CV177" s="33"/>
    </row>
    <row r="178" spans="74:100">
      <c r="BV178" s="62"/>
      <c r="BW178" s="62"/>
      <c r="BX178" s="62"/>
      <c r="BY178" s="62"/>
      <c r="BZ178" s="62"/>
      <c r="CA178" s="62"/>
      <c r="CB178" s="62"/>
      <c r="CC178" s="62"/>
      <c r="CD178" s="62"/>
      <c r="CE178" s="62"/>
      <c r="CF178" s="62"/>
      <c r="CL178" s="56" t="s">
        <v>3156</v>
      </c>
      <c r="CM178" s="56" t="s">
        <v>3118</v>
      </c>
      <c r="CN178" s="56" t="s">
        <v>3118</v>
      </c>
      <c r="CO178" s="52"/>
      <c r="CP178" s="52"/>
      <c r="CQ178" s="52"/>
      <c r="CR178" s="52"/>
      <c r="CS178" s="52"/>
      <c r="CT178" s="52"/>
      <c r="CU178" s="33"/>
      <c r="CV178" s="33"/>
    </row>
    <row r="179" spans="74:100">
      <c r="BV179" s="62"/>
      <c r="BW179" s="62"/>
      <c r="BX179" s="62"/>
      <c r="BY179" s="62"/>
      <c r="BZ179" s="62"/>
      <c r="CA179" s="62"/>
      <c r="CB179" s="62"/>
      <c r="CC179" s="62"/>
      <c r="CD179" s="62"/>
      <c r="CE179" s="62"/>
      <c r="CF179" s="62"/>
      <c r="CL179" s="56" t="s">
        <v>17521</v>
      </c>
      <c r="CM179" s="56"/>
      <c r="CN179" s="56"/>
      <c r="CO179" s="52"/>
      <c r="CP179" s="52"/>
      <c r="CQ179" s="52"/>
      <c r="CR179" s="52"/>
      <c r="CS179" s="52"/>
      <c r="CT179" s="52"/>
      <c r="CU179" s="33"/>
      <c r="CV179" s="33"/>
    </row>
    <row r="180" spans="74:100">
      <c r="BV180" s="62"/>
      <c r="BW180" s="62"/>
      <c r="BX180" s="62"/>
      <c r="BY180" s="62"/>
      <c r="BZ180" s="62"/>
      <c r="CA180" s="62"/>
      <c r="CB180" s="62"/>
      <c r="CC180" s="62"/>
      <c r="CD180" s="62"/>
      <c r="CE180" s="62"/>
      <c r="CF180" s="62"/>
      <c r="CL180" s="56" t="s">
        <v>3157</v>
      </c>
      <c r="CM180" s="56" t="s">
        <v>217</v>
      </c>
      <c r="CN180" s="56" t="s">
        <v>217</v>
      </c>
      <c r="CO180" s="52"/>
      <c r="CP180" s="52"/>
      <c r="CQ180" s="52"/>
      <c r="CR180" s="52"/>
      <c r="CS180" s="52"/>
      <c r="CT180" s="52"/>
      <c r="CU180" s="33"/>
      <c r="CV180" s="33"/>
    </row>
    <row r="181" spans="74:100">
      <c r="BV181" s="62"/>
      <c r="BW181" s="62"/>
      <c r="BX181" s="62"/>
      <c r="BY181" s="62"/>
      <c r="BZ181" s="62"/>
      <c r="CA181" s="62"/>
      <c r="CB181" s="62"/>
      <c r="CC181" s="62"/>
      <c r="CD181" s="62"/>
      <c r="CE181" s="62"/>
      <c r="CF181" s="62"/>
      <c r="CL181" s="56" t="s">
        <v>17522</v>
      </c>
      <c r="CM181" s="56"/>
      <c r="CN181" s="56"/>
      <c r="CO181" s="52"/>
      <c r="CP181" s="52"/>
      <c r="CQ181" s="52"/>
      <c r="CR181" s="52"/>
      <c r="CS181" s="52"/>
      <c r="CT181" s="52"/>
      <c r="CU181" s="33"/>
      <c r="CV181" s="33"/>
    </row>
    <row r="182" spans="74:100">
      <c r="BV182" s="62"/>
      <c r="BW182" s="62"/>
      <c r="BX182" s="62"/>
      <c r="BY182" s="62"/>
      <c r="BZ182" s="62"/>
      <c r="CA182" s="62"/>
      <c r="CB182" s="62"/>
      <c r="CC182" s="62"/>
      <c r="CD182" s="62"/>
      <c r="CE182" s="62"/>
      <c r="CF182" s="62"/>
      <c r="CL182" s="56" t="s">
        <v>3158</v>
      </c>
      <c r="CM182" s="56" t="s">
        <v>217</v>
      </c>
      <c r="CN182" s="56" t="s">
        <v>217</v>
      </c>
      <c r="CO182" s="52"/>
      <c r="CP182" s="52"/>
      <c r="CQ182" s="52"/>
      <c r="CR182" s="52"/>
      <c r="CS182" s="52"/>
      <c r="CT182" s="52"/>
      <c r="CU182" s="33"/>
      <c r="CV182" s="33"/>
    </row>
    <row r="183" spans="74:100">
      <c r="BV183" s="62"/>
      <c r="BW183" s="62"/>
      <c r="BX183" s="62"/>
      <c r="BY183" s="62"/>
      <c r="BZ183" s="62"/>
      <c r="CA183" s="62"/>
      <c r="CB183" s="62"/>
      <c r="CC183" s="62"/>
      <c r="CD183" s="62"/>
      <c r="CE183" s="62"/>
      <c r="CF183" s="62"/>
      <c r="CL183" s="56" t="s">
        <v>17523</v>
      </c>
      <c r="CM183" s="56"/>
      <c r="CN183" s="56"/>
      <c r="CO183" s="52"/>
      <c r="CP183" s="52"/>
      <c r="CQ183" s="52"/>
      <c r="CR183" s="52"/>
      <c r="CS183" s="52"/>
      <c r="CT183" s="52"/>
      <c r="CU183" s="33"/>
      <c r="CV183" s="33"/>
    </row>
    <row r="184" spans="74:100">
      <c r="BV184" s="62"/>
      <c r="BW184" s="62"/>
      <c r="BX184" s="62"/>
      <c r="BY184" s="62"/>
      <c r="BZ184" s="62"/>
      <c r="CA184" s="62"/>
      <c r="CB184" s="62"/>
      <c r="CC184" s="62"/>
      <c r="CD184" s="62"/>
      <c r="CE184" s="62"/>
      <c r="CF184" s="62"/>
      <c r="CL184" s="56" t="s">
        <v>26879</v>
      </c>
      <c r="CM184" s="56" t="s">
        <v>215</v>
      </c>
      <c r="CN184" s="56" t="s">
        <v>215</v>
      </c>
      <c r="CO184" s="52"/>
      <c r="CP184" s="52"/>
      <c r="CQ184" s="52"/>
      <c r="CR184" s="52"/>
      <c r="CS184" s="52"/>
      <c r="CT184" s="52"/>
      <c r="CU184" s="33"/>
      <c r="CV184" s="33"/>
    </row>
    <row r="185" spans="74:100">
      <c r="BV185" s="62"/>
      <c r="BW185" s="62"/>
      <c r="BX185" s="62"/>
      <c r="BY185" s="62"/>
      <c r="BZ185" s="62"/>
      <c r="CA185" s="62"/>
      <c r="CB185" s="62"/>
      <c r="CC185" s="62"/>
      <c r="CD185" s="62"/>
      <c r="CE185" s="62"/>
      <c r="CF185" s="62"/>
      <c r="CL185" s="56" t="s">
        <v>26880</v>
      </c>
      <c r="CM185" s="56"/>
      <c r="CN185" s="56"/>
      <c r="CO185" s="52"/>
      <c r="CP185" s="52"/>
      <c r="CQ185" s="52"/>
      <c r="CR185" s="52"/>
      <c r="CS185" s="52"/>
      <c r="CT185" s="52"/>
      <c r="CU185" s="33"/>
      <c r="CV185" s="33"/>
    </row>
    <row r="186" spans="74:100">
      <c r="BV186" s="62"/>
      <c r="BW186" s="62"/>
      <c r="BX186" s="62"/>
      <c r="BY186" s="62"/>
      <c r="BZ186" s="62"/>
      <c r="CA186" s="62"/>
      <c r="CB186" s="62"/>
      <c r="CC186" s="62"/>
      <c r="CD186" s="62"/>
      <c r="CE186" s="62"/>
      <c r="CF186" s="62"/>
      <c r="CL186" s="56" t="s">
        <v>3159</v>
      </c>
      <c r="CM186" s="56" t="s">
        <v>3118</v>
      </c>
      <c r="CN186" s="56" t="s">
        <v>3118</v>
      </c>
      <c r="CO186" s="52"/>
      <c r="CP186" s="52"/>
      <c r="CQ186" s="52"/>
      <c r="CR186" s="52"/>
      <c r="CS186" s="52"/>
      <c r="CT186" s="52"/>
      <c r="CU186" s="33"/>
      <c r="CV186" s="33"/>
    </row>
    <row r="187" spans="74:100">
      <c r="BV187" s="62"/>
      <c r="BW187" s="62"/>
      <c r="BX187" s="62"/>
      <c r="BY187" s="62"/>
      <c r="BZ187" s="62"/>
      <c r="CA187" s="62"/>
      <c r="CB187" s="62"/>
      <c r="CC187" s="62"/>
      <c r="CD187" s="62"/>
      <c r="CE187" s="62"/>
      <c r="CF187" s="62"/>
      <c r="CL187" s="56" t="s">
        <v>17524</v>
      </c>
      <c r="CM187" s="56"/>
      <c r="CN187" s="56"/>
      <c r="CO187" s="52"/>
      <c r="CP187" s="52"/>
      <c r="CQ187" s="52"/>
      <c r="CR187" s="52"/>
      <c r="CS187" s="52"/>
      <c r="CT187" s="52"/>
      <c r="CU187" s="33"/>
      <c r="CV187" s="33"/>
    </row>
    <row r="188" spans="74:100">
      <c r="BV188" s="62"/>
      <c r="BW188" s="62"/>
      <c r="BX188" s="62"/>
      <c r="BY188" s="62"/>
      <c r="BZ188" s="62"/>
      <c r="CA188" s="62"/>
      <c r="CB188" s="62"/>
      <c r="CC188" s="62"/>
      <c r="CD188" s="62"/>
      <c r="CE188" s="62"/>
      <c r="CF188" s="62"/>
      <c r="CL188" s="56" t="s">
        <v>3160</v>
      </c>
      <c r="CM188" s="56" t="s">
        <v>213</v>
      </c>
      <c r="CN188" s="56" t="s">
        <v>213</v>
      </c>
      <c r="CO188" s="52"/>
      <c r="CP188" s="52"/>
      <c r="CQ188" s="52"/>
      <c r="CR188" s="52"/>
      <c r="CS188" s="52"/>
      <c r="CT188" s="52"/>
      <c r="CU188" s="33"/>
      <c r="CV188" s="33"/>
    </row>
    <row r="189" spans="74:100">
      <c r="BV189" s="62"/>
      <c r="BW189" s="62"/>
      <c r="BX189" s="62"/>
      <c r="BY189" s="62"/>
      <c r="BZ189" s="62"/>
      <c r="CA189" s="62"/>
      <c r="CB189" s="62"/>
      <c r="CC189" s="62"/>
      <c r="CD189" s="62"/>
      <c r="CE189" s="62"/>
      <c r="CF189" s="62"/>
      <c r="CL189" s="56" t="s">
        <v>20675</v>
      </c>
      <c r="CM189" s="56"/>
      <c r="CN189" s="56"/>
      <c r="CO189" s="52"/>
      <c r="CP189" s="52"/>
      <c r="CQ189" s="52"/>
      <c r="CR189" s="52"/>
      <c r="CS189" s="52"/>
      <c r="CT189" s="52"/>
      <c r="CU189" s="33"/>
      <c r="CV189" s="33"/>
    </row>
    <row r="190" spans="74:100">
      <c r="BV190" s="62"/>
      <c r="BW190" s="62"/>
      <c r="BX190" s="62"/>
      <c r="BY190" s="62"/>
      <c r="BZ190" s="62"/>
      <c r="CA190" s="62"/>
      <c r="CB190" s="62"/>
      <c r="CC190" s="62"/>
      <c r="CD190" s="62"/>
      <c r="CE190" s="62"/>
      <c r="CF190" s="62"/>
      <c r="CL190" s="56" t="s">
        <v>722</v>
      </c>
      <c r="CM190" s="56" t="s">
        <v>213</v>
      </c>
      <c r="CN190" s="56" t="s">
        <v>213</v>
      </c>
      <c r="CO190" s="52"/>
      <c r="CP190" s="52"/>
      <c r="CQ190" s="52"/>
      <c r="CR190" s="52"/>
      <c r="CS190" s="52"/>
      <c r="CT190" s="52"/>
      <c r="CU190" s="33"/>
      <c r="CV190" s="33"/>
    </row>
    <row r="191" spans="74:100">
      <c r="BV191" s="62"/>
      <c r="BW191" s="62"/>
      <c r="BX191" s="62"/>
      <c r="BY191" s="62"/>
      <c r="BZ191" s="62"/>
      <c r="CA191" s="62"/>
      <c r="CB191" s="62"/>
      <c r="CC191" s="62"/>
      <c r="CD191" s="62"/>
      <c r="CE191" s="62"/>
      <c r="CF191" s="62"/>
      <c r="CL191" s="56" t="s">
        <v>20676</v>
      </c>
      <c r="CM191" s="56"/>
      <c r="CN191" s="56"/>
      <c r="CO191" s="52"/>
      <c r="CP191" s="52"/>
      <c r="CQ191" s="52"/>
      <c r="CR191" s="52"/>
      <c r="CS191" s="52"/>
      <c r="CT191" s="52"/>
      <c r="CU191" s="33"/>
      <c r="CV191" s="33"/>
    </row>
    <row r="192" spans="74:100">
      <c r="BV192" s="62"/>
      <c r="BW192" s="62"/>
      <c r="BX192" s="62"/>
      <c r="BY192" s="62"/>
      <c r="BZ192" s="62"/>
      <c r="CA192" s="62"/>
      <c r="CB192" s="62"/>
      <c r="CC192" s="62"/>
      <c r="CD192" s="62"/>
      <c r="CE192" s="62"/>
      <c r="CF192" s="62"/>
      <c r="CL192" s="56" t="s">
        <v>3161</v>
      </c>
      <c r="CM192" s="56" t="s">
        <v>3118</v>
      </c>
      <c r="CN192" s="56" t="s">
        <v>3118</v>
      </c>
      <c r="CO192" s="52"/>
      <c r="CP192" s="52"/>
      <c r="CQ192" s="52"/>
      <c r="CR192" s="52"/>
      <c r="CS192" s="52"/>
      <c r="CT192" s="52"/>
      <c r="CU192" s="33"/>
      <c r="CV192" s="33"/>
    </row>
    <row r="193" spans="74:100">
      <c r="BV193" s="62"/>
      <c r="BW193" s="62"/>
      <c r="BX193" s="62"/>
      <c r="BY193" s="62"/>
      <c r="BZ193" s="62"/>
      <c r="CA193" s="62"/>
      <c r="CB193" s="62"/>
      <c r="CC193" s="62"/>
      <c r="CD193" s="62"/>
      <c r="CE193" s="62"/>
      <c r="CF193" s="62"/>
      <c r="CL193" s="56" t="s">
        <v>17525</v>
      </c>
      <c r="CM193" s="56"/>
      <c r="CN193" s="56"/>
      <c r="CO193" s="52"/>
      <c r="CP193" s="52"/>
      <c r="CQ193" s="52"/>
      <c r="CR193" s="52"/>
      <c r="CS193" s="52"/>
      <c r="CT193" s="52"/>
      <c r="CU193" s="33"/>
      <c r="CV193" s="33"/>
    </row>
    <row r="194" spans="74:100">
      <c r="BV194" s="62"/>
      <c r="BW194" s="62"/>
      <c r="BX194" s="62"/>
      <c r="BY194" s="62"/>
      <c r="BZ194" s="62"/>
      <c r="CA194" s="62"/>
      <c r="CB194" s="62"/>
      <c r="CC194" s="62"/>
      <c r="CD194" s="62"/>
      <c r="CE194" s="62"/>
      <c r="CF194" s="62"/>
      <c r="CL194" s="56" t="s">
        <v>3162</v>
      </c>
      <c r="CM194" s="56" t="s">
        <v>217</v>
      </c>
      <c r="CN194" s="56" t="s">
        <v>217</v>
      </c>
      <c r="CO194" s="52"/>
      <c r="CP194" s="52"/>
      <c r="CQ194" s="52"/>
      <c r="CR194" s="52"/>
      <c r="CS194" s="52"/>
      <c r="CT194" s="52"/>
      <c r="CU194" s="33"/>
      <c r="CV194" s="33"/>
    </row>
    <row r="195" spans="74:100">
      <c r="BV195" s="62"/>
      <c r="BW195" s="62"/>
      <c r="BX195" s="62"/>
      <c r="BY195" s="62"/>
      <c r="BZ195" s="62"/>
      <c r="CA195" s="62"/>
      <c r="CB195" s="62"/>
      <c r="CC195" s="62"/>
      <c r="CD195" s="62"/>
      <c r="CE195" s="62"/>
      <c r="CF195" s="62"/>
      <c r="CL195" s="56" t="s">
        <v>17525</v>
      </c>
      <c r="CM195" s="56"/>
      <c r="CN195" s="56"/>
      <c r="CO195" s="52"/>
      <c r="CP195" s="52"/>
      <c r="CQ195" s="52"/>
      <c r="CR195" s="52"/>
      <c r="CS195" s="52"/>
      <c r="CT195" s="52"/>
      <c r="CU195" s="33"/>
      <c r="CV195" s="33"/>
    </row>
    <row r="196" spans="74:100">
      <c r="BV196" s="62"/>
      <c r="BW196" s="62"/>
      <c r="BX196" s="62"/>
      <c r="BY196" s="62"/>
      <c r="BZ196" s="62"/>
      <c r="CA196" s="62"/>
      <c r="CB196" s="62"/>
      <c r="CC196" s="62"/>
      <c r="CD196" s="62"/>
      <c r="CE196" s="62"/>
      <c r="CF196" s="62"/>
      <c r="CL196" s="56" t="s">
        <v>3163</v>
      </c>
      <c r="CM196" s="56" t="s">
        <v>3118</v>
      </c>
      <c r="CN196" s="56" t="s">
        <v>3118</v>
      </c>
      <c r="CO196" s="52"/>
      <c r="CP196" s="52"/>
      <c r="CQ196" s="52"/>
      <c r="CR196" s="52"/>
      <c r="CS196" s="52"/>
      <c r="CT196" s="52"/>
      <c r="CU196" s="33"/>
      <c r="CV196" s="33"/>
    </row>
    <row r="197" spans="74:100">
      <c r="BV197" s="62"/>
      <c r="BW197" s="62"/>
      <c r="BX197" s="62"/>
      <c r="BY197" s="62"/>
      <c r="BZ197" s="62"/>
      <c r="CA197" s="62"/>
      <c r="CB197" s="62"/>
      <c r="CC197" s="62"/>
      <c r="CD197" s="62"/>
      <c r="CE197" s="62"/>
      <c r="CF197" s="62"/>
      <c r="CL197" s="56" t="s">
        <v>17526</v>
      </c>
      <c r="CM197" s="56"/>
      <c r="CN197" s="56"/>
      <c r="CO197" s="52"/>
      <c r="CP197" s="52"/>
      <c r="CQ197" s="52"/>
      <c r="CR197" s="52"/>
      <c r="CS197" s="52"/>
      <c r="CT197" s="52"/>
      <c r="CU197" s="33"/>
      <c r="CV197" s="33"/>
    </row>
    <row r="198" spans="74:100">
      <c r="BV198" s="62"/>
      <c r="BW198" s="62"/>
      <c r="BX198" s="62"/>
      <c r="BY198" s="62"/>
      <c r="BZ198" s="62"/>
      <c r="CA198" s="62"/>
      <c r="CB198" s="62"/>
      <c r="CC198" s="62"/>
      <c r="CD198" s="62"/>
      <c r="CE198" s="62"/>
      <c r="CF198" s="62"/>
      <c r="CL198" s="56" t="s">
        <v>3164</v>
      </c>
      <c r="CM198" s="56" t="s">
        <v>217</v>
      </c>
      <c r="CN198" s="56" t="s">
        <v>217</v>
      </c>
      <c r="CO198" s="52"/>
      <c r="CP198" s="52"/>
      <c r="CQ198" s="52"/>
      <c r="CR198" s="52"/>
      <c r="CS198" s="52"/>
      <c r="CT198" s="52"/>
      <c r="CU198" s="33"/>
      <c r="CV198" s="33"/>
    </row>
    <row r="199" spans="74:100">
      <c r="BV199" s="62"/>
      <c r="BW199" s="62"/>
      <c r="BX199" s="62"/>
      <c r="BY199" s="62"/>
      <c r="BZ199" s="62"/>
      <c r="CA199" s="62"/>
      <c r="CB199" s="62"/>
      <c r="CC199" s="62"/>
      <c r="CD199" s="62"/>
      <c r="CE199" s="62"/>
      <c r="CF199" s="62"/>
      <c r="CL199" s="56" t="s">
        <v>20677</v>
      </c>
      <c r="CM199" s="56"/>
      <c r="CN199" s="56"/>
      <c r="CO199" s="52"/>
      <c r="CP199" s="52"/>
      <c r="CQ199" s="52"/>
      <c r="CR199" s="52"/>
      <c r="CS199" s="52"/>
      <c r="CT199" s="52"/>
      <c r="CU199" s="33"/>
      <c r="CV199" s="33"/>
    </row>
    <row r="200" spans="74:100">
      <c r="BV200" s="62"/>
      <c r="BW200" s="62"/>
      <c r="BX200" s="62"/>
      <c r="BY200" s="62"/>
      <c r="BZ200" s="62"/>
      <c r="CA200" s="62"/>
      <c r="CB200" s="62"/>
      <c r="CC200" s="62"/>
      <c r="CD200" s="62"/>
      <c r="CE200" s="62"/>
      <c r="CF200" s="62"/>
      <c r="CL200" s="56" t="s">
        <v>3165</v>
      </c>
      <c r="CM200" s="56" t="s">
        <v>217</v>
      </c>
      <c r="CN200" s="56" t="s">
        <v>217</v>
      </c>
      <c r="CO200" s="52"/>
      <c r="CP200" s="52"/>
      <c r="CQ200" s="52"/>
      <c r="CR200" s="52"/>
      <c r="CS200" s="52"/>
      <c r="CT200" s="52"/>
      <c r="CU200" s="33"/>
      <c r="CV200" s="33"/>
    </row>
    <row r="201" spans="74:100">
      <c r="BV201" s="62"/>
      <c r="BW201" s="62"/>
      <c r="BX201" s="62"/>
      <c r="BY201" s="62"/>
      <c r="BZ201" s="62"/>
      <c r="CA201" s="62"/>
      <c r="CB201" s="62"/>
      <c r="CC201" s="62"/>
      <c r="CD201" s="62"/>
      <c r="CE201" s="62"/>
      <c r="CF201" s="62"/>
      <c r="CL201" s="56" t="s">
        <v>17527</v>
      </c>
      <c r="CM201" s="56"/>
      <c r="CN201" s="56"/>
      <c r="CO201" s="52"/>
      <c r="CP201" s="52"/>
      <c r="CQ201" s="52"/>
      <c r="CR201" s="52"/>
      <c r="CS201" s="52"/>
      <c r="CT201" s="52"/>
      <c r="CU201" s="33"/>
      <c r="CV201" s="33"/>
    </row>
    <row r="202" spans="74:100">
      <c r="BV202" s="62"/>
      <c r="BW202" s="62"/>
      <c r="BX202" s="62"/>
      <c r="BY202" s="62"/>
      <c r="BZ202" s="62"/>
      <c r="CA202" s="62"/>
      <c r="CB202" s="62"/>
      <c r="CC202" s="62"/>
      <c r="CD202" s="62"/>
      <c r="CE202" s="62"/>
      <c r="CF202" s="62"/>
      <c r="CL202" s="56" t="s">
        <v>26881</v>
      </c>
      <c r="CM202" s="56" t="s">
        <v>217</v>
      </c>
      <c r="CN202" s="56" t="s">
        <v>217</v>
      </c>
      <c r="CO202" s="52"/>
      <c r="CP202" s="52"/>
      <c r="CQ202" s="52"/>
      <c r="CR202" s="52"/>
      <c r="CS202" s="52"/>
      <c r="CT202" s="52"/>
      <c r="CU202" s="33"/>
      <c r="CV202" s="33"/>
    </row>
    <row r="203" spans="74:100">
      <c r="BV203" s="62"/>
      <c r="BW203" s="62"/>
      <c r="BX203" s="62"/>
      <c r="BY203" s="62"/>
      <c r="BZ203" s="62"/>
      <c r="CA203" s="62"/>
      <c r="CB203" s="62"/>
      <c r="CC203" s="62"/>
      <c r="CD203" s="62"/>
      <c r="CE203" s="62"/>
      <c r="CF203" s="62"/>
      <c r="CL203" s="56" t="s">
        <v>26882</v>
      </c>
      <c r="CM203" s="56"/>
      <c r="CN203" s="56"/>
      <c r="CO203" s="52"/>
      <c r="CP203" s="52"/>
      <c r="CQ203" s="52"/>
      <c r="CR203" s="52"/>
      <c r="CS203" s="52"/>
      <c r="CT203" s="52"/>
      <c r="CU203" s="33"/>
      <c r="CV203" s="33"/>
    </row>
    <row r="204" spans="74:100">
      <c r="BV204" s="62"/>
      <c r="BW204" s="62"/>
      <c r="BX204" s="62"/>
      <c r="BY204" s="62"/>
      <c r="BZ204" s="62"/>
      <c r="CA204" s="62"/>
      <c r="CB204" s="62"/>
      <c r="CC204" s="62"/>
      <c r="CD204" s="62"/>
      <c r="CE204" s="62"/>
      <c r="CF204" s="62"/>
      <c r="CL204" s="56" t="s">
        <v>3166</v>
      </c>
      <c r="CM204" s="56" t="s">
        <v>216</v>
      </c>
      <c r="CN204" s="56" t="s">
        <v>216</v>
      </c>
      <c r="CO204" s="52"/>
      <c r="CP204" s="52"/>
      <c r="CQ204" s="52"/>
      <c r="CR204" s="52"/>
      <c r="CS204" s="52"/>
      <c r="CT204" s="52"/>
      <c r="CU204" s="33"/>
      <c r="CV204" s="33"/>
    </row>
    <row r="205" spans="74:100">
      <c r="BV205" s="62"/>
      <c r="BW205" s="62"/>
      <c r="BX205" s="62"/>
      <c r="BY205" s="62"/>
      <c r="BZ205" s="62"/>
      <c r="CA205" s="62"/>
      <c r="CB205" s="62"/>
      <c r="CC205" s="62"/>
      <c r="CD205" s="62"/>
      <c r="CE205" s="62"/>
      <c r="CF205" s="62"/>
      <c r="CL205" s="56" t="s">
        <v>20678</v>
      </c>
      <c r="CM205" s="56"/>
      <c r="CN205" s="56"/>
      <c r="CO205" s="52"/>
      <c r="CP205" s="52"/>
      <c r="CQ205" s="52"/>
      <c r="CR205" s="52"/>
      <c r="CS205" s="52"/>
      <c r="CT205" s="52"/>
      <c r="CU205" s="33"/>
      <c r="CV205" s="33"/>
    </row>
    <row r="206" spans="74:100">
      <c r="BV206" s="62"/>
      <c r="BW206" s="62"/>
      <c r="BX206" s="62"/>
      <c r="BY206" s="62"/>
      <c r="BZ206" s="62"/>
      <c r="CA206" s="62"/>
      <c r="CB206" s="62"/>
      <c r="CC206" s="62"/>
      <c r="CD206" s="62"/>
      <c r="CE206" s="62"/>
      <c r="CF206" s="62"/>
      <c r="CL206" s="56" t="s">
        <v>26883</v>
      </c>
      <c r="CM206" s="56" t="s">
        <v>217</v>
      </c>
      <c r="CN206" s="56" t="s">
        <v>217</v>
      </c>
      <c r="CO206" s="52"/>
      <c r="CP206" s="52"/>
      <c r="CQ206" s="52"/>
      <c r="CR206" s="52"/>
      <c r="CS206" s="52"/>
      <c r="CT206" s="52"/>
      <c r="CU206" s="33"/>
      <c r="CV206" s="33"/>
    </row>
    <row r="207" spans="74:100">
      <c r="BV207" s="62"/>
      <c r="BW207" s="62"/>
      <c r="BX207" s="62"/>
      <c r="BY207" s="62"/>
      <c r="BZ207" s="62"/>
      <c r="CA207" s="62"/>
      <c r="CB207" s="62"/>
      <c r="CC207" s="62"/>
      <c r="CD207" s="62"/>
      <c r="CE207" s="62"/>
      <c r="CF207" s="62"/>
      <c r="CL207" s="56" t="s">
        <v>17526</v>
      </c>
      <c r="CM207" s="56"/>
      <c r="CN207" s="56"/>
      <c r="CO207" s="52"/>
      <c r="CP207" s="52"/>
      <c r="CQ207" s="52"/>
      <c r="CR207" s="52"/>
      <c r="CS207" s="52"/>
      <c r="CT207" s="52"/>
      <c r="CU207" s="33"/>
      <c r="CV207" s="33"/>
    </row>
    <row r="208" spans="74:100">
      <c r="BV208" s="62"/>
      <c r="BW208" s="62"/>
      <c r="BX208" s="62"/>
      <c r="BY208" s="62"/>
      <c r="BZ208" s="62"/>
      <c r="CA208" s="62"/>
      <c r="CB208" s="62"/>
      <c r="CC208" s="62"/>
      <c r="CD208" s="62"/>
      <c r="CE208" s="62"/>
      <c r="CF208" s="62"/>
      <c r="CL208" s="56" t="s">
        <v>26884</v>
      </c>
      <c r="CM208" s="56" t="s">
        <v>217</v>
      </c>
      <c r="CN208" s="56" t="s">
        <v>217</v>
      </c>
      <c r="CO208" s="52"/>
      <c r="CP208" s="52"/>
      <c r="CQ208" s="52"/>
      <c r="CR208" s="52"/>
      <c r="CS208" s="52"/>
      <c r="CT208" s="52"/>
      <c r="CU208" s="33"/>
      <c r="CV208" s="33"/>
    </row>
    <row r="209" spans="74:100">
      <c r="BV209" s="62"/>
      <c r="BW209" s="62"/>
      <c r="BX209" s="62"/>
      <c r="BY209" s="62"/>
      <c r="BZ209" s="62"/>
      <c r="CA209" s="62"/>
      <c r="CB209" s="62"/>
      <c r="CC209" s="62"/>
      <c r="CD209" s="62"/>
      <c r="CE209" s="62"/>
      <c r="CF209" s="62"/>
      <c r="CL209" s="56" t="s">
        <v>17526</v>
      </c>
      <c r="CM209" s="56"/>
      <c r="CN209" s="56"/>
      <c r="CO209" s="52"/>
      <c r="CP209" s="52"/>
      <c r="CQ209" s="52"/>
      <c r="CR209" s="52"/>
      <c r="CS209" s="52"/>
      <c r="CT209" s="52"/>
      <c r="CU209" s="33"/>
      <c r="CV209" s="33"/>
    </row>
    <row r="210" spans="74:100">
      <c r="BV210" s="62"/>
      <c r="BW210" s="62"/>
      <c r="BX210" s="62"/>
      <c r="BY210" s="62"/>
      <c r="BZ210" s="62"/>
      <c r="CA210" s="62"/>
      <c r="CB210" s="62"/>
      <c r="CC210" s="62"/>
      <c r="CD210" s="62"/>
      <c r="CE210" s="62"/>
      <c r="CF210" s="62"/>
      <c r="CL210" s="56" t="s">
        <v>3167</v>
      </c>
      <c r="CM210" s="56" t="s">
        <v>3118</v>
      </c>
      <c r="CN210" s="56" t="s">
        <v>3118</v>
      </c>
      <c r="CO210" s="52"/>
      <c r="CP210" s="52"/>
      <c r="CQ210" s="52"/>
      <c r="CR210" s="52"/>
      <c r="CS210" s="52"/>
      <c r="CT210" s="52"/>
      <c r="CU210" s="33"/>
      <c r="CV210" s="33"/>
    </row>
    <row r="211" spans="74:100">
      <c r="BV211" s="62"/>
      <c r="BW211" s="62"/>
      <c r="BX211" s="62"/>
      <c r="BY211" s="62"/>
      <c r="BZ211" s="62"/>
      <c r="CA211" s="62"/>
      <c r="CB211" s="62"/>
      <c r="CC211" s="62"/>
      <c r="CD211" s="62"/>
      <c r="CE211" s="62"/>
      <c r="CF211" s="62"/>
      <c r="CL211" s="56" t="s">
        <v>17528</v>
      </c>
      <c r="CM211" s="56"/>
      <c r="CN211" s="56"/>
      <c r="CO211" s="52"/>
      <c r="CP211" s="52"/>
      <c r="CQ211" s="52"/>
      <c r="CR211" s="52"/>
      <c r="CS211" s="52"/>
      <c r="CT211" s="52"/>
      <c r="CU211" s="33"/>
      <c r="CV211" s="33"/>
    </row>
    <row r="212" spans="74:100">
      <c r="BV212" s="62"/>
      <c r="BW212" s="62"/>
      <c r="BX212" s="62"/>
      <c r="BY212" s="62"/>
      <c r="BZ212" s="62"/>
      <c r="CA212" s="62"/>
      <c r="CB212" s="62"/>
      <c r="CC212" s="62"/>
      <c r="CD212" s="62"/>
      <c r="CE212" s="62"/>
      <c r="CF212" s="62"/>
      <c r="CL212" s="56" t="s">
        <v>3168</v>
      </c>
      <c r="CM212" s="56" t="s">
        <v>217</v>
      </c>
      <c r="CN212" s="56" t="s">
        <v>217</v>
      </c>
      <c r="CO212" s="52"/>
      <c r="CP212" s="52"/>
      <c r="CQ212" s="52"/>
      <c r="CR212" s="52"/>
      <c r="CS212" s="52"/>
      <c r="CT212" s="52"/>
      <c r="CU212" s="33"/>
      <c r="CV212" s="33"/>
    </row>
    <row r="213" spans="74:100">
      <c r="BV213" s="62"/>
      <c r="BW213" s="62"/>
      <c r="BX213" s="62"/>
      <c r="BY213" s="62"/>
      <c r="BZ213" s="62"/>
      <c r="CA213" s="62"/>
      <c r="CB213" s="62"/>
      <c r="CC213" s="62"/>
      <c r="CD213" s="62"/>
      <c r="CE213" s="62"/>
      <c r="CF213" s="62"/>
      <c r="CL213" s="56" t="s">
        <v>17529</v>
      </c>
      <c r="CM213" s="56"/>
      <c r="CN213" s="56"/>
      <c r="CO213" s="52"/>
      <c r="CP213" s="52"/>
      <c r="CQ213" s="52"/>
      <c r="CR213" s="52"/>
      <c r="CS213" s="52"/>
      <c r="CT213" s="52"/>
      <c r="CU213" s="33"/>
      <c r="CV213" s="33"/>
    </row>
    <row r="214" spans="74:100">
      <c r="BV214" s="62"/>
      <c r="BW214" s="62"/>
      <c r="BX214" s="62"/>
      <c r="BY214" s="62"/>
      <c r="BZ214" s="62"/>
      <c r="CA214" s="62"/>
      <c r="CB214" s="62"/>
      <c r="CC214" s="62"/>
      <c r="CD214" s="62"/>
      <c r="CE214" s="62"/>
      <c r="CF214" s="62"/>
      <c r="CL214" s="56" t="s">
        <v>3169</v>
      </c>
      <c r="CM214" s="56" t="s">
        <v>217</v>
      </c>
      <c r="CN214" s="56" t="s">
        <v>217</v>
      </c>
      <c r="CO214" s="52"/>
      <c r="CP214" s="52"/>
      <c r="CQ214" s="52"/>
      <c r="CR214" s="52"/>
      <c r="CS214" s="52"/>
      <c r="CT214" s="52"/>
      <c r="CU214" s="33"/>
      <c r="CV214" s="33"/>
    </row>
    <row r="215" spans="74:100">
      <c r="BV215" s="62"/>
      <c r="BW215" s="62"/>
      <c r="BX215" s="62"/>
      <c r="BY215" s="62"/>
      <c r="BZ215" s="62"/>
      <c r="CA215" s="62"/>
      <c r="CB215" s="62"/>
      <c r="CC215" s="62"/>
      <c r="CD215" s="62"/>
      <c r="CE215" s="62"/>
      <c r="CF215" s="62"/>
      <c r="CL215" s="56" t="s">
        <v>17530</v>
      </c>
      <c r="CM215" s="56"/>
      <c r="CN215" s="56"/>
      <c r="CO215" s="52"/>
      <c r="CP215" s="52"/>
      <c r="CQ215" s="52"/>
      <c r="CR215" s="52"/>
      <c r="CS215" s="52"/>
      <c r="CT215" s="52"/>
      <c r="CU215" s="33"/>
      <c r="CV215" s="33"/>
    </row>
    <row r="216" spans="74:100">
      <c r="BV216" s="62"/>
      <c r="BW216" s="62"/>
      <c r="BX216" s="62"/>
      <c r="BY216" s="62"/>
      <c r="BZ216" s="62"/>
      <c r="CA216" s="62"/>
      <c r="CB216" s="62"/>
      <c r="CC216" s="62"/>
      <c r="CD216" s="62"/>
      <c r="CE216" s="62"/>
      <c r="CF216" s="62"/>
      <c r="CL216" s="56" t="s">
        <v>3170</v>
      </c>
      <c r="CM216" s="56" t="s">
        <v>3118</v>
      </c>
      <c r="CN216" s="56" t="s">
        <v>3118</v>
      </c>
      <c r="CO216" s="52"/>
      <c r="CP216" s="52"/>
      <c r="CQ216" s="52"/>
      <c r="CR216" s="52"/>
      <c r="CS216" s="52"/>
      <c r="CT216" s="52"/>
      <c r="CU216" s="33"/>
      <c r="CV216" s="33"/>
    </row>
    <row r="217" spans="74:100">
      <c r="BV217" s="62"/>
      <c r="BW217" s="62"/>
      <c r="BX217" s="62"/>
      <c r="BY217" s="62"/>
      <c r="BZ217" s="62"/>
      <c r="CA217" s="62"/>
      <c r="CB217" s="62"/>
      <c r="CC217" s="62"/>
      <c r="CD217" s="62"/>
      <c r="CE217" s="62"/>
      <c r="CF217" s="62"/>
      <c r="CL217" s="56" t="s">
        <v>17531</v>
      </c>
      <c r="CM217" s="56"/>
      <c r="CN217" s="56"/>
      <c r="CO217" s="52"/>
      <c r="CP217" s="52"/>
      <c r="CQ217" s="52"/>
      <c r="CR217" s="52"/>
      <c r="CS217" s="52"/>
      <c r="CT217" s="52"/>
      <c r="CU217" s="33"/>
      <c r="CV217" s="33"/>
    </row>
    <row r="218" spans="74:100">
      <c r="BV218" s="62"/>
      <c r="BW218" s="62"/>
      <c r="BX218" s="62"/>
      <c r="BY218" s="62"/>
      <c r="BZ218" s="62"/>
      <c r="CA218" s="62"/>
      <c r="CB218" s="62"/>
      <c r="CC218" s="62"/>
      <c r="CD218" s="62"/>
      <c r="CE218" s="62"/>
      <c r="CF218" s="62"/>
      <c r="CL218" s="56" t="s">
        <v>3171</v>
      </c>
      <c r="CM218" s="56" t="s">
        <v>217</v>
      </c>
      <c r="CN218" s="56" t="s">
        <v>217</v>
      </c>
      <c r="CO218" s="52"/>
      <c r="CP218" s="52"/>
      <c r="CQ218" s="52"/>
      <c r="CR218" s="52"/>
      <c r="CS218" s="52"/>
      <c r="CT218" s="52"/>
      <c r="CU218" s="33"/>
      <c r="CV218" s="33"/>
    </row>
    <row r="219" spans="74:100">
      <c r="BV219" s="62"/>
      <c r="BW219" s="62"/>
      <c r="BX219" s="62"/>
      <c r="BY219" s="62"/>
      <c r="BZ219" s="62"/>
      <c r="CA219" s="62"/>
      <c r="CB219" s="62"/>
      <c r="CC219" s="62"/>
      <c r="CD219" s="62"/>
      <c r="CE219" s="62"/>
      <c r="CF219" s="62"/>
      <c r="CL219" s="56" t="s">
        <v>17532</v>
      </c>
      <c r="CM219" s="56"/>
      <c r="CN219" s="56"/>
      <c r="CO219" s="52"/>
      <c r="CP219" s="52"/>
      <c r="CQ219" s="52"/>
      <c r="CR219" s="52"/>
      <c r="CS219" s="52"/>
      <c r="CT219" s="52"/>
      <c r="CU219" s="33"/>
      <c r="CV219" s="33"/>
    </row>
    <row r="220" spans="74:100">
      <c r="BV220" s="62"/>
      <c r="BW220" s="62"/>
      <c r="BX220" s="62"/>
      <c r="BY220" s="62"/>
      <c r="BZ220" s="62"/>
      <c r="CA220" s="62"/>
      <c r="CB220" s="62"/>
      <c r="CC220" s="62"/>
      <c r="CD220" s="62"/>
      <c r="CE220" s="62"/>
      <c r="CF220" s="62"/>
      <c r="CL220" s="56" t="s">
        <v>3172</v>
      </c>
      <c r="CM220" s="56" t="s">
        <v>3118</v>
      </c>
      <c r="CN220" s="56" t="s">
        <v>3118</v>
      </c>
      <c r="CO220" s="52"/>
      <c r="CP220" s="52"/>
      <c r="CQ220" s="52"/>
      <c r="CR220" s="52"/>
      <c r="CS220" s="52"/>
      <c r="CT220" s="52"/>
      <c r="CU220" s="33"/>
      <c r="CV220" s="33"/>
    </row>
    <row r="221" spans="74:100">
      <c r="BV221" s="62"/>
      <c r="BW221" s="62"/>
      <c r="BX221" s="62"/>
      <c r="BY221" s="62"/>
      <c r="BZ221" s="62"/>
      <c r="CA221" s="62"/>
      <c r="CB221" s="62"/>
      <c r="CC221" s="62"/>
      <c r="CD221" s="62"/>
      <c r="CE221" s="62"/>
      <c r="CF221" s="62"/>
      <c r="CL221" s="56" t="s">
        <v>17533</v>
      </c>
      <c r="CM221" s="56"/>
      <c r="CN221" s="56"/>
      <c r="CO221" s="52"/>
      <c r="CP221" s="52"/>
      <c r="CQ221" s="52"/>
      <c r="CR221" s="52"/>
      <c r="CS221" s="52"/>
      <c r="CT221" s="52"/>
      <c r="CU221" s="33"/>
      <c r="CV221" s="33"/>
    </row>
    <row r="222" spans="74:100">
      <c r="BV222" s="62"/>
      <c r="BW222" s="62"/>
      <c r="BX222" s="62"/>
      <c r="BY222" s="62"/>
      <c r="BZ222" s="62"/>
      <c r="CA222" s="62"/>
      <c r="CB222" s="62"/>
      <c r="CC222" s="62"/>
      <c r="CD222" s="62"/>
      <c r="CE222" s="62"/>
      <c r="CF222" s="62"/>
      <c r="CL222" s="56" t="s">
        <v>3173</v>
      </c>
      <c r="CM222" s="56" t="s">
        <v>216</v>
      </c>
      <c r="CN222" s="56" t="s">
        <v>216</v>
      </c>
      <c r="CO222" s="52"/>
      <c r="CP222" s="52"/>
      <c r="CQ222" s="52"/>
      <c r="CR222" s="52"/>
      <c r="CS222" s="52"/>
      <c r="CT222" s="52"/>
      <c r="CU222" s="33"/>
      <c r="CV222" s="33"/>
    </row>
    <row r="223" spans="74:100">
      <c r="BV223" s="62"/>
      <c r="BW223" s="62"/>
      <c r="BX223" s="62"/>
      <c r="BY223" s="62"/>
      <c r="BZ223" s="62"/>
      <c r="CA223" s="62"/>
      <c r="CB223" s="62"/>
      <c r="CC223" s="62"/>
      <c r="CD223" s="62"/>
      <c r="CE223" s="62"/>
      <c r="CF223" s="62"/>
      <c r="CL223" s="56" t="s">
        <v>20679</v>
      </c>
      <c r="CM223" s="56"/>
      <c r="CN223" s="56"/>
      <c r="CO223" s="52"/>
      <c r="CP223" s="52"/>
      <c r="CQ223" s="52"/>
      <c r="CR223" s="52"/>
      <c r="CS223" s="52"/>
      <c r="CT223" s="52"/>
      <c r="CU223" s="33"/>
      <c r="CV223" s="33"/>
    </row>
    <row r="224" spans="74:100">
      <c r="BV224" s="62"/>
      <c r="BW224" s="62"/>
      <c r="BX224" s="62"/>
      <c r="BY224" s="62"/>
      <c r="BZ224" s="62"/>
      <c r="CA224" s="62"/>
      <c r="CB224" s="62"/>
      <c r="CC224" s="62"/>
      <c r="CD224" s="62"/>
      <c r="CE224" s="62"/>
      <c r="CF224" s="62"/>
      <c r="CL224" s="56" t="s">
        <v>3174</v>
      </c>
      <c r="CM224" s="56" t="s">
        <v>217</v>
      </c>
      <c r="CN224" s="56" t="s">
        <v>217</v>
      </c>
      <c r="CO224" s="52"/>
      <c r="CP224" s="52"/>
      <c r="CQ224" s="52"/>
      <c r="CR224" s="52"/>
      <c r="CS224" s="52"/>
      <c r="CT224" s="52"/>
      <c r="CU224" s="33"/>
      <c r="CV224" s="33"/>
    </row>
    <row r="225" spans="74:100">
      <c r="BV225" s="62"/>
      <c r="BW225" s="62"/>
      <c r="BX225" s="62"/>
      <c r="BY225" s="62"/>
      <c r="BZ225" s="62"/>
      <c r="CA225" s="62"/>
      <c r="CB225" s="62"/>
      <c r="CC225" s="62"/>
      <c r="CD225" s="62"/>
      <c r="CE225" s="62"/>
      <c r="CF225" s="62"/>
      <c r="CL225" s="56" t="s">
        <v>17534</v>
      </c>
      <c r="CM225" s="56"/>
      <c r="CN225" s="56"/>
      <c r="CO225" s="52"/>
      <c r="CP225" s="52"/>
      <c r="CQ225" s="52"/>
      <c r="CR225" s="52"/>
      <c r="CS225" s="52"/>
      <c r="CT225" s="52"/>
      <c r="CU225" s="33"/>
      <c r="CV225" s="33"/>
    </row>
    <row r="226" spans="74:100">
      <c r="BV226" s="62"/>
      <c r="BW226" s="62"/>
      <c r="BX226" s="62"/>
      <c r="BY226" s="62"/>
      <c r="BZ226" s="62"/>
      <c r="CA226" s="62"/>
      <c r="CB226" s="62"/>
      <c r="CC226" s="62"/>
      <c r="CD226" s="62"/>
      <c r="CE226" s="62"/>
      <c r="CF226" s="62"/>
      <c r="CL226" s="56" t="s">
        <v>723</v>
      </c>
      <c r="CM226" s="56" t="s">
        <v>216</v>
      </c>
      <c r="CN226" s="56" t="s">
        <v>216</v>
      </c>
      <c r="CO226" s="52"/>
      <c r="CP226" s="52"/>
      <c r="CQ226" s="52"/>
      <c r="CR226" s="52"/>
      <c r="CS226" s="52"/>
      <c r="CT226" s="52"/>
      <c r="CU226" s="33"/>
      <c r="CV226" s="33"/>
    </row>
    <row r="227" spans="74:100">
      <c r="BV227" s="62"/>
      <c r="BW227" s="62"/>
      <c r="BX227" s="62"/>
      <c r="BY227" s="62"/>
      <c r="BZ227" s="62"/>
      <c r="CA227" s="62"/>
      <c r="CB227" s="62"/>
      <c r="CC227" s="62"/>
      <c r="CD227" s="62"/>
      <c r="CE227" s="62"/>
      <c r="CF227" s="62"/>
      <c r="CL227" s="56" t="s">
        <v>20680</v>
      </c>
      <c r="CM227" s="56"/>
      <c r="CN227" s="56"/>
      <c r="CO227" s="52"/>
      <c r="CP227" s="52"/>
      <c r="CQ227" s="52"/>
      <c r="CR227" s="52"/>
      <c r="CS227" s="52"/>
      <c r="CT227" s="52"/>
      <c r="CU227" s="33"/>
      <c r="CV227" s="33"/>
    </row>
    <row r="228" spans="74:100">
      <c r="BV228" s="62"/>
      <c r="BW228" s="62"/>
      <c r="BX228" s="62"/>
      <c r="BY228" s="62"/>
      <c r="BZ228" s="62"/>
      <c r="CA228" s="62"/>
      <c r="CB228" s="62"/>
      <c r="CC228" s="62"/>
      <c r="CD228" s="62"/>
      <c r="CE228" s="62"/>
      <c r="CF228" s="62"/>
      <c r="CL228" s="56" t="s">
        <v>3175</v>
      </c>
      <c r="CM228" s="56" t="s">
        <v>217</v>
      </c>
      <c r="CN228" s="56" t="s">
        <v>217</v>
      </c>
      <c r="CO228" s="52"/>
      <c r="CP228" s="52"/>
      <c r="CQ228" s="52"/>
      <c r="CR228" s="52"/>
      <c r="CS228" s="52"/>
      <c r="CT228" s="52"/>
      <c r="CU228" s="33"/>
      <c r="CV228" s="33"/>
    </row>
    <row r="229" spans="74:100">
      <c r="BV229" s="62"/>
      <c r="BW229" s="62"/>
      <c r="BX229" s="62"/>
      <c r="BY229" s="62"/>
      <c r="BZ229" s="62"/>
      <c r="CA229" s="62"/>
      <c r="CB229" s="62"/>
      <c r="CC229" s="62"/>
      <c r="CD229" s="62"/>
      <c r="CE229" s="62"/>
      <c r="CF229" s="62"/>
      <c r="CL229" s="56" t="s">
        <v>17535</v>
      </c>
      <c r="CM229" s="56"/>
      <c r="CN229" s="56"/>
      <c r="CO229" s="52"/>
      <c r="CP229" s="52"/>
      <c r="CQ229" s="52"/>
      <c r="CR229" s="52"/>
      <c r="CS229" s="52"/>
      <c r="CT229" s="52"/>
      <c r="CU229" s="33"/>
      <c r="CV229" s="33"/>
    </row>
    <row r="230" spans="74:100">
      <c r="BV230" s="62"/>
      <c r="BW230" s="62"/>
      <c r="BX230" s="62"/>
      <c r="BY230" s="62"/>
      <c r="BZ230" s="62"/>
      <c r="CA230" s="62"/>
      <c r="CB230" s="62"/>
      <c r="CC230" s="62"/>
      <c r="CD230" s="62"/>
      <c r="CE230" s="62"/>
      <c r="CF230" s="62"/>
      <c r="CL230" s="56" t="s">
        <v>3176</v>
      </c>
      <c r="CM230" s="56" t="s">
        <v>3118</v>
      </c>
      <c r="CN230" s="56" t="s">
        <v>3118</v>
      </c>
      <c r="CO230" s="52"/>
      <c r="CP230" s="52"/>
      <c r="CQ230" s="52"/>
      <c r="CR230" s="52"/>
      <c r="CS230" s="52"/>
      <c r="CT230" s="52"/>
      <c r="CU230" s="33"/>
      <c r="CV230" s="33"/>
    </row>
    <row r="231" spans="74:100">
      <c r="BV231" s="62"/>
      <c r="BW231" s="62"/>
      <c r="BX231" s="62"/>
      <c r="BY231" s="62"/>
      <c r="BZ231" s="62"/>
      <c r="CA231" s="62"/>
      <c r="CB231" s="62"/>
      <c r="CC231" s="62"/>
      <c r="CD231" s="62"/>
      <c r="CE231" s="62"/>
      <c r="CF231" s="62"/>
      <c r="CL231" s="56" t="s">
        <v>17536</v>
      </c>
      <c r="CM231" s="56"/>
      <c r="CN231" s="56"/>
      <c r="CO231" s="52"/>
      <c r="CP231" s="52"/>
      <c r="CQ231" s="52"/>
      <c r="CR231" s="52"/>
      <c r="CS231" s="52"/>
      <c r="CT231" s="52"/>
      <c r="CU231" s="33"/>
      <c r="CV231" s="33"/>
    </row>
    <row r="232" spans="74:100">
      <c r="BV232" s="62"/>
      <c r="BW232" s="62"/>
      <c r="BX232" s="62"/>
      <c r="BY232" s="62"/>
      <c r="BZ232" s="62"/>
      <c r="CA232" s="62"/>
      <c r="CB232" s="62"/>
      <c r="CC232" s="62"/>
      <c r="CD232" s="62"/>
      <c r="CE232" s="62"/>
      <c r="CF232" s="62"/>
      <c r="CL232" s="56" t="s">
        <v>3177</v>
      </c>
      <c r="CM232" s="56" t="s">
        <v>217</v>
      </c>
      <c r="CN232" s="56" t="s">
        <v>217</v>
      </c>
      <c r="CO232" s="52"/>
      <c r="CP232" s="52"/>
      <c r="CQ232" s="52"/>
      <c r="CR232" s="52"/>
      <c r="CS232" s="52"/>
      <c r="CT232" s="52"/>
      <c r="CU232" s="33"/>
      <c r="CV232" s="33"/>
    </row>
    <row r="233" spans="74:100">
      <c r="BV233" s="62"/>
      <c r="BW233" s="62"/>
      <c r="BX233" s="62"/>
      <c r="BY233" s="62"/>
      <c r="BZ233" s="62"/>
      <c r="CA233" s="62"/>
      <c r="CB233" s="62"/>
      <c r="CC233" s="62"/>
      <c r="CD233" s="62"/>
      <c r="CE233" s="62"/>
      <c r="CF233" s="62"/>
      <c r="CL233" s="56" t="s">
        <v>17537</v>
      </c>
      <c r="CM233" s="56"/>
      <c r="CN233" s="56"/>
      <c r="CO233" s="52"/>
      <c r="CP233" s="52"/>
      <c r="CQ233" s="52"/>
      <c r="CR233" s="52"/>
      <c r="CS233" s="52"/>
      <c r="CT233" s="52"/>
      <c r="CU233" s="33"/>
      <c r="CV233" s="33"/>
    </row>
    <row r="234" spans="74:100">
      <c r="BV234" s="62"/>
      <c r="BW234" s="62"/>
      <c r="BX234" s="62"/>
      <c r="BY234" s="62"/>
      <c r="BZ234" s="62"/>
      <c r="CA234" s="62"/>
      <c r="CB234" s="62"/>
      <c r="CC234" s="62"/>
      <c r="CD234" s="62"/>
      <c r="CE234" s="62"/>
      <c r="CF234" s="62"/>
      <c r="CL234" s="56" t="s">
        <v>3178</v>
      </c>
      <c r="CM234" s="56" t="s">
        <v>3118</v>
      </c>
      <c r="CN234" s="56" t="s">
        <v>3118</v>
      </c>
      <c r="CO234" s="52"/>
      <c r="CP234" s="52"/>
      <c r="CQ234" s="52"/>
      <c r="CR234" s="52"/>
      <c r="CS234" s="52"/>
      <c r="CT234" s="52"/>
      <c r="CU234" s="33"/>
      <c r="CV234" s="33"/>
    </row>
    <row r="235" spans="74:100">
      <c r="BV235" s="62"/>
      <c r="BW235" s="62"/>
      <c r="BX235" s="62"/>
      <c r="BY235" s="62"/>
      <c r="BZ235" s="62"/>
      <c r="CA235" s="62"/>
      <c r="CB235" s="62"/>
      <c r="CC235" s="62"/>
      <c r="CD235" s="62"/>
      <c r="CE235" s="62"/>
      <c r="CF235" s="62"/>
      <c r="CL235" s="56" t="s">
        <v>17538</v>
      </c>
      <c r="CM235" s="56"/>
      <c r="CN235" s="56"/>
      <c r="CO235" s="52"/>
      <c r="CP235" s="52"/>
      <c r="CQ235" s="52"/>
      <c r="CR235" s="52"/>
      <c r="CS235" s="52"/>
      <c r="CT235" s="52"/>
      <c r="CU235" s="33"/>
      <c r="CV235" s="33"/>
    </row>
    <row r="236" spans="74:100">
      <c r="BV236" s="62"/>
      <c r="BW236" s="62"/>
      <c r="BX236" s="62"/>
      <c r="BY236" s="62"/>
      <c r="BZ236" s="62"/>
      <c r="CA236" s="62"/>
      <c r="CB236" s="62"/>
      <c r="CC236" s="62"/>
      <c r="CD236" s="62"/>
      <c r="CE236" s="62"/>
      <c r="CF236" s="62"/>
      <c r="CL236" s="56" t="s">
        <v>3179</v>
      </c>
      <c r="CM236" s="56" t="s">
        <v>217</v>
      </c>
      <c r="CN236" s="56" t="s">
        <v>217</v>
      </c>
      <c r="CO236" s="52"/>
      <c r="CP236" s="52"/>
      <c r="CQ236" s="52"/>
      <c r="CR236" s="52"/>
      <c r="CS236" s="52"/>
      <c r="CT236" s="52"/>
      <c r="CU236" s="33"/>
      <c r="CV236" s="33"/>
    </row>
    <row r="237" spans="74:100">
      <c r="BV237" s="62"/>
      <c r="BW237" s="62"/>
      <c r="BX237" s="62"/>
      <c r="BY237" s="62"/>
      <c r="BZ237" s="62"/>
      <c r="CA237" s="62"/>
      <c r="CB237" s="62"/>
      <c r="CC237" s="62"/>
      <c r="CD237" s="62"/>
      <c r="CE237" s="62"/>
      <c r="CF237" s="62"/>
      <c r="CL237" s="56" t="s">
        <v>17539</v>
      </c>
      <c r="CM237" s="56"/>
      <c r="CN237" s="56"/>
      <c r="CO237" s="52"/>
      <c r="CP237" s="52"/>
      <c r="CQ237" s="52"/>
      <c r="CR237" s="52"/>
      <c r="CS237" s="52"/>
      <c r="CT237" s="52"/>
      <c r="CU237" s="33"/>
      <c r="CV237" s="33"/>
    </row>
    <row r="238" spans="74:100">
      <c r="BV238" s="62"/>
      <c r="BW238" s="62"/>
      <c r="BX238" s="62"/>
      <c r="BY238" s="62"/>
      <c r="BZ238" s="62"/>
      <c r="CA238" s="62"/>
      <c r="CB238" s="62"/>
      <c r="CC238" s="62"/>
      <c r="CD238" s="62"/>
      <c r="CE238" s="62"/>
      <c r="CF238" s="62"/>
      <c r="CL238" s="56" t="s">
        <v>3180</v>
      </c>
      <c r="CM238" s="56" t="s">
        <v>217</v>
      </c>
      <c r="CN238" s="56" t="s">
        <v>217</v>
      </c>
      <c r="CO238" s="52"/>
      <c r="CP238" s="52"/>
      <c r="CQ238" s="52"/>
      <c r="CR238" s="52"/>
      <c r="CS238" s="52"/>
      <c r="CT238" s="52"/>
      <c r="CU238" s="33"/>
      <c r="CV238" s="33"/>
    </row>
    <row r="239" spans="74:100">
      <c r="BV239" s="62"/>
      <c r="BW239" s="62"/>
      <c r="BX239" s="62"/>
      <c r="BY239" s="62"/>
      <c r="BZ239" s="62"/>
      <c r="CA239" s="62"/>
      <c r="CB239" s="62"/>
      <c r="CC239" s="62"/>
      <c r="CD239" s="62"/>
      <c r="CE239" s="62"/>
      <c r="CF239" s="62"/>
      <c r="CL239" s="56" t="s">
        <v>17540</v>
      </c>
      <c r="CM239" s="56"/>
      <c r="CN239" s="56"/>
      <c r="CO239" s="52"/>
      <c r="CP239" s="52"/>
      <c r="CQ239" s="52"/>
      <c r="CR239" s="52"/>
      <c r="CS239" s="52"/>
      <c r="CT239" s="52"/>
      <c r="CU239" s="33"/>
      <c r="CV239" s="33"/>
    </row>
    <row r="240" spans="74:100">
      <c r="BV240" s="62"/>
      <c r="BW240" s="62"/>
      <c r="BX240" s="62"/>
      <c r="BY240" s="62"/>
      <c r="BZ240" s="62"/>
      <c r="CA240" s="62"/>
      <c r="CB240" s="62"/>
      <c r="CC240" s="62"/>
      <c r="CD240" s="62"/>
      <c r="CE240" s="62"/>
      <c r="CF240" s="62"/>
      <c r="CL240" s="56" t="s">
        <v>3181</v>
      </c>
      <c r="CM240" s="56" t="s">
        <v>3118</v>
      </c>
      <c r="CN240" s="56" t="s">
        <v>3118</v>
      </c>
      <c r="CO240" s="52"/>
      <c r="CP240" s="52"/>
      <c r="CQ240" s="52"/>
      <c r="CR240" s="52"/>
      <c r="CS240" s="52"/>
      <c r="CT240" s="52"/>
      <c r="CU240" s="33"/>
      <c r="CV240" s="33"/>
    </row>
    <row r="241" spans="74:100">
      <c r="BV241" s="62"/>
      <c r="BW241" s="62"/>
      <c r="BX241" s="62"/>
      <c r="BY241" s="62"/>
      <c r="BZ241" s="62"/>
      <c r="CA241" s="62"/>
      <c r="CB241" s="62"/>
      <c r="CC241" s="62"/>
      <c r="CD241" s="62"/>
      <c r="CE241" s="62"/>
      <c r="CF241" s="62"/>
      <c r="CL241" s="56" t="s">
        <v>17541</v>
      </c>
      <c r="CM241" s="56"/>
      <c r="CN241" s="56"/>
      <c r="CO241" s="52"/>
      <c r="CP241" s="52"/>
      <c r="CQ241" s="52"/>
      <c r="CR241" s="52"/>
      <c r="CS241" s="52"/>
      <c r="CT241" s="52"/>
      <c r="CU241" s="33"/>
      <c r="CV241" s="33"/>
    </row>
    <row r="242" spans="74:100">
      <c r="BV242" s="62"/>
      <c r="BW242" s="62"/>
      <c r="BX242" s="62"/>
      <c r="BY242" s="62"/>
      <c r="BZ242" s="62"/>
      <c r="CA242" s="62"/>
      <c r="CB242" s="62"/>
      <c r="CC242" s="62"/>
      <c r="CD242" s="62"/>
      <c r="CE242" s="62"/>
      <c r="CF242" s="62"/>
      <c r="CL242" s="56" t="s">
        <v>724</v>
      </c>
      <c r="CM242" s="56" t="s">
        <v>215</v>
      </c>
      <c r="CN242" s="56" t="s">
        <v>215</v>
      </c>
      <c r="CO242" s="52"/>
      <c r="CP242" s="52"/>
      <c r="CQ242" s="52"/>
      <c r="CR242" s="52"/>
      <c r="CS242" s="52"/>
      <c r="CT242" s="52"/>
      <c r="CU242" s="33"/>
      <c r="CV242" s="33"/>
    </row>
    <row r="243" spans="74:100">
      <c r="BV243" s="62"/>
      <c r="BW243" s="62"/>
      <c r="BX243" s="62"/>
      <c r="BY243" s="62"/>
      <c r="BZ243" s="62"/>
      <c r="CA243" s="62"/>
      <c r="CB243" s="62"/>
      <c r="CC243" s="62"/>
      <c r="CD243" s="62"/>
      <c r="CE243" s="62"/>
      <c r="CF243" s="62"/>
      <c r="CL243" s="56" t="s">
        <v>20681</v>
      </c>
      <c r="CM243" s="56"/>
      <c r="CN243" s="56"/>
      <c r="CO243" s="52"/>
      <c r="CP243" s="52"/>
      <c r="CQ243" s="52"/>
      <c r="CR243" s="52"/>
      <c r="CS243" s="52"/>
      <c r="CT243" s="52"/>
      <c r="CU243" s="33"/>
      <c r="CV243" s="33"/>
    </row>
    <row r="244" spans="74:100">
      <c r="BV244" s="62"/>
      <c r="BW244" s="62"/>
      <c r="BX244" s="62"/>
      <c r="BY244" s="62"/>
      <c r="BZ244" s="62"/>
      <c r="CA244" s="62"/>
      <c r="CB244" s="62"/>
      <c r="CC244" s="62"/>
      <c r="CD244" s="62"/>
      <c r="CE244" s="62"/>
      <c r="CF244" s="62"/>
      <c r="CL244" s="56" t="s">
        <v>3182</v>
      </c>
      <c r="CM244" s="56" t="s">
        <v>3118</v>
      </c>
      <c r="CN244" s="56" t="s">
        <v>3118</v>
      </c>
      <c r="CO244" s="52"/>
      <c r="CP244" s="52"/>
      <c r="CQ244" s="52"/>
      <c r="CR244" s="52"/>
      <c r="CS244" s="52"/>
      <c r="CT244" s="52"/>
      <c r="CU244" s="33"/>
      <c r="CV244" s="33"/>
    </row>
    <row r="245" spans="74:100">
      <c r="BV245" s="62"/>
      <c r="BW245" s="62"/>
      <c r="BX245" s="62"/>
      <c r="BY245" s="62"/>
      <c r="BZ245" s="62"/>
      <c r="CA245" s="62"/>
      <c r="CB245" s="62"/>
      <c r="CC245" s="62"/>
      <c r="CD245" s="62"/>
      <c r="CE245" s="62"/>
      <c r="CF245" s="62"/>
      <c r="CL245" s="56" t="s">
        <v>17542</v>
      </c>
      <c r="CM245" s="56"/>
      <c r="CN245" s="56"/>
      <c r="CO245" s="52"/>
      <c r="CP245" s="52"/>
      <c r="CQ245" s="52"/>
      <c r="CR245" s="52"/>
      <c r="CS245" s="52"/>
      <c r="CT245" s="52"/>
      <c r="CU245" s="33"/>
      <c r="CV245" s="33"/>
    </row>
    <row r="246" spans="74:100">
      <c r="BV246" s="62"/>
      <c r="BW246" s="62"/>
      <c r="BX246" s="62"/>
      <c r="BY246" s="62"/>
      <c r="BZ246" s="62"/>
      <c r="CA246" s="62"/>
      <c r="CB246" s="62"/>
      <c r="CC246" s="62"/>
      <c r="CD246" s="62"/>
      <c r="CE246" s="62"/>
      <c r="CF246" s="62"/>
      <c r="CL246" s="56" t="s">
        <v>3183</v>
      </c>
      <c r="CM246" s="56" t="s">
        <v>217</v>
      </c>
      <c r="CN246" s="56" t="s">
        <v>217</v>
      </c>
      <c r="CO246" s="52"/>
      <c r="CP246" s="52"/>
      <c r="CQ246" s="52"/>
      <c r="CR246" s="52"/>
      <c r="CS246" s="52"/>
      <c r="CT246" s="52"/>
      <c r="CU246" s="33"/>
      <c r="CV246" s="33"/>
    </row>
    <row r="247" spans="74:100">
      <c r="BV247" s="62"/>
      <c r="BW247" s="62"/>
      <c r="BX247" s="62"/>
      <c r="BY247" s="62"/>
      <c r="BZ247" s="62"/>
      <c r="CA247" s="62"/>
      <c r="CB247" s="62"/>
      <c r="CC247" s="62"/>
      <c r="CD247" s="62"/>
      <c r="CE247" s="62"/>
      <c r="CF247" s="62"/>
      <c r="CL247" s="56" t="s">
        <v>17543</v>
      </c>
      <c r="CM247" s="56"/>
      <c r="CN247" s="56"/>
      <c r="CO247" s="52"/>
      <c r="CP247" s="52"/>
      <c r="CQ247" s="52"/>
      <c r="CR247" s="52"/>
      <c r="CS247" s="52"/>
      <c r="CT247" s="52"/>
      <c r="CU247" s="33"/>
      <c r="CV247" s="33"/>
    </row>
    <row r="248" spans="74:100">
      <c r="BV248" s="62"/>
      <c r="BW248" s="62"/>
      <c r="BX248" s="62"/>
      <c r="BY248" s="62"/>
      <c r="BZ248" s="62"/>
      <c r="CA248" s="62"/>
      <c r="CB248" s="62"/>
      <c r="CC248" s="62"/>
      <c r="CD248" s="62"/>
      <c r="CE248" s="62"/>
      <c r="CF248" s="62"/>
      <c r="CL248" s="56" t="s">
        <v>3184</v>
      </c>
      <c r="CM248" s="56" t="s">
        <v>217</v>
      </c>
      <c r="CN248" s="56" t="s">
        <v>217</v>
      </c>
      <c r="CO248" s="52"/>
      <c r="CP248" s="52"/>
      <c r="CQ248" s="52"/>
      <c r="CR248" s="52"/>
      <c r="CS248" s="52"/>
      <c r="CT248" s="52"/>
      <c r="CU248" s="33"/>
      <c r="CV248" s="33"/>
    </row>
    <row r="249" spans="74:100">
      <c r="BV249" s="62"/>
      <c r="BW249" s="62"/>
      <c r="BX249" s="62"/>
      <c r="BY249" s="62"/>
      <c r="BZ249" s="62"/>
      <c r="CA249" s="62"/>
      <c r="CB249" s="62"/>
      <c r="CC249" s="62"/>
      <c r="CD249" s="62"/>
      <c r="CE249" s="62"/>
      <c r="CF249" s="62"/>
      <c r="CL249" s="56" t="s">
        <v>17544</v>
      </c>
      <c r="CM249" s="56"/>
      <c r="CN249" s="56"/>
      <c r="CO249" s="52"/>
      <c r="CP249" s="52"/>
      <c r="CQ249" s="52"/>
      <c r="CR249" s="52"/>
      <c r="CS249" s="52"/>
      <c r="CT249" s="52"/>
      <c r="CU249" s="33"/>
      <c r="CV249" s="33"/>
    </row>
    <row r="250" spans="74:100">
      <c r="BV250" s="62"/>
      <c r="BW250" s="62"/>
      <c r="BX250" s="62"/>
      <c r="BY250" s="62"/>
      <c r="BZ250" s="62"/>
      <c r="CA250" s="62"/>
      <c r="CB250" s="62"/>
      <c r="CC250" s="62"/>
      <c r="CD250" s="62"/>
      <c r="CE250" s="62"/>
      <c r="CF250" s="62"/>
      <c r="CL250" s="56" t="s">
        <v>3185</v>
      </c>
      <c r="CM250" s="56" t="s">
        <v>217</v>
      </c>
      <c r="CN250" s="56" t="s">
        <v>217</v>
      </c>
      <c r="CO250" s="52"/>
      <c r="CP250" s="52"/>
      <c r="CQ250" s="52"/>
      <c r="CR250" s="52"/>
      <c r="CS250" s="52"/>
      <c r="CT250" s="52"/>
      <c r="CU250" s="33"/>
      <c r="CV250" s="33"/>
    </row>
    <row r="251" spans="74:100">
      <c r="BV251" s="62"/>
      <c r="BW251" s="62"/>
      <c r="BX251" s="62"/>
      <c r="BY251" s="62"/>
      <c r="BZ251" s="62"/>
      <c r="CA251" s="62"/>
      <c r="CB251" s="62"/>
      <c r="CC251" s="62"/>
      <c r="CD251" s="62"/>
      <c r="CE251" s="62"/>
      <c r="CF251" s="62"/>
      <c r="CL251" s="56" t="s">
        <v>17545</v>
      </c>
      <c r="CM251" s="56"/>
      <c r="CN251" s="56"/>
      <c r="CO251" s="52"/>
      <c r="CP251" s="52"/>
      <c r="CQ251" s="52"/>
      <c r="CR251" s="52"/>
      <c r="CS251" s="52"/>
      <c r="CT251" s="52"/>
      <c r="CU251" s="33"/>
      <c r="CV251" s="33"/>
    </row>
    <row r="252" spans="74:100">
      <c r="BV252" s="62"/>
      <c r="BW252" s="62"/>
      <c r="BX252" s="62"/>
      <c r="BY252" s="62"/>
      <c r="BZ252" s="62"/>
      <c r="CA252" s="62"/>
      <c r="CB252" s="62"/>
      <c r="CC252" s="62"/>
      <c r="CD252" s="62"/>
      <c r="CE252" s="62"/>
      <c r="CF252" s="62"/>
      <c r="CL252" s="56" t="s">
        <v>7204</v>
      </c>
      <c r="CM252" s="56" t="s">
        <v>217</v>
      </c>
      <c r="CN252" s="56" t="s">
        <v>217</v>
      </c>
      <c r="CO252" s="52"/>
      <c r="CP252" s="52"/>
      <c r="CQ252" s="52"/>
      <c r="CR252" s="52"/>
      <c r="CS252" s="52"/>
      <c r="CT252" s="52"/>
      <c r="CU252" s="33"/>
      <c r="CV252" s="33"/>
    </row>
    <row r="253" spans="74:100">
      <c r="BV253" s="62"/>
      <c r="BW253" s="62"/>
      <c r="BX253" s="62"/>
      <c r="BY253" s="62"/>
      <c r="BZ253" s="62"/>
      <c r="CA253" s="62"/>
      <c r="CB253" s="62"/>
      <c r="CC253" s="62"/>
      <c r="CD253" s="62"/>
      <c r="CE253" s="62"/>
      <c r="CF253" s="62"/>
      <c r="CL253" s="56" t="s">
        <v>26885</v>
      </c>
      <c r="CM253" s="56"/>
      <c r="CN253" s="56"/>
      <c r="CO253" s="52"/>
      <c r="CP253" s="52"/>
      <c r="CQ253" s="52"/>
      <c r="CR253" s="52"/>
      <c r="CS253" s="52"/>
      <c r="CT253" s="52"/>
      <c r="CU253" s="33"/>
      <c r="CV253" s="33"/>
    </row>
    <row r="254" spans="74:100">
      <c r="BV254" s="62"/>
      <c r="BW254" s="62"/>
      <c r="BX254" s="62"/>
      <c r="BY254" s="62"/>
      <c r="BZ254" s="62"/>
      <c r="CA254" s="62"/>
      <c r="CB254" s="62"/>
      <c r="CC254" s="62"/>
      <c r="CD254" s="62"/>
      <c r="CE254" s="62"/>
      <c r="CF254" s="62"/>
      <c r="CL254" s="56" t="s">
        <v>3186</v>
      </c>
      <c r="CM254" s="56" t="s">
        <v>217</v>
      </c>
      <c r="CN254" s="56" t="s">
        <v>217</v>
      </c>
      <c r="CO254" s="52"/>
      <c r="CP254" s="52"/>
      <c r="CQ254" s="52"/>
      <c r="CR254" s="52"/>
      <c r="CS254" s="52"/>
      <c r="CT254" s="52"/>
      <c r="CU254" s="33"/>
      <c r="CV254" s="33"/>
    </row>
    <row r="255" spans="74:100">
      <c r="BV255" s="62"/>
      <c r="BW255" s="62"/>
      <c r="BX255" s="62"/>
      <c r="BY255" s="62"/>
      <c r="BZ255" s="62"/>
      <c r="CA255" s="62"/>
      <c r="CB255" s="62"/>
      <c r="CC255" s="62"/>
      <c r="CD255" s="62"/>
      <c r="CE255" s="62"/>
      <c r="CF255" s="62"/>
      <c r="CL255" s="56" t="s">
        <v>17546</v>
      </c>
      <c r="CM255" s="56"/>
      <c r="CN255" s="56"/>
      <c r="CO255" s="52"/>
      <c r="CP255" s="52"/>
      <c r="CQ255" s="52"/>
      <c r="CR255" s="52"/>
      <c r="CS255" s="52"/>
      <c r="CT255" s="52"/>
      <c r="CU255" s="33"/>
      <c r="CV255" s="33"/>
    </row>
    <row r="256" spans="74:100">
      <c r="BV256" s="62"/>
      <c r="BW256" s="62"/>
      <c r="BX256" s="62"/>
      <c r="BY256" s="62"/>
      <c r="BZ256" s="62"/>
      <c r="CA256" s="62"/>
      <c r="CB256" s="62"/>
      <c r="CC256" s="62"/>
      <c r="CD256" s="62"/>
      <c r="CE256" s="62"/>
      <c r="CF256" s="62"/>
      <c r="CL256" s="56" t="s">
        <v>3187</v>
      </c>
      <c r="CM256" s="56" t="s">
        <v>3118</v>
      </c>
      <c r="CN256" s="56" t="s">
        <v>3118</v>
      </c>
      <c r="CO256" s="52"/>
      <c r="CP256" s="52"/>
      <c r="CQ256" s="52"/>
      <c r="CR256" s="52"/>
      <c r="CS256" s="52"/>
      <c r="CT256" s="52"/>
      <c r="CU256" s="33"/>
      <c r="CV256" s="33"/>
    </row>
    <row r="257" spans="74:100">
      <c r="BV257" s="62"/>
      <c r="BW257" s="62"/>
      <c r="BX257" s="62"/>
      <c r="BY257" s="62"/>
      <c r="BZ257" s="62"/>
      <c r="CA257" s="62"/>
      <c r="CB257" s="62"/>
      <c r="CC257" s="62"/>
      <c r="CD257" s="62"/>
      <c r="CE257" s="62"/>
      <c r="CF257" s="62"/>
      <c r="CL257" s="56" t="s">
        <v>17547</v>
      </c>
      <c r="CM257" s="56"/>
      <c r="CN257" s="56"/>
      <c r="CO257" s="52"/>
      <c r="CP257" s="52"/>
      <c r="CQ257" s="52"/>
      <c r="CR257" s="52"/>
      <c r="CS257" s="52"/>
      <c r="CT257" s="52"/>
      <c r="CU257" s="33"/>
      <c r="CV257" s="33"/>
    </row>
    <row r="258" spans="74:100">
      <c r="BV258" s="62"/>
      <c r="BW258" s="62"/>
      <c r="BX258" s="62"/>
      <c r="BY258" s="62"/>
      <c r="BZ258" s="62"/>
      <c r="CA258" s="62"/>
      <c r="CB258" s="62"/>
      <c r="CC258" s="62"/>
      <c r="CD258" s="62"/>
      <c r="CE258" s="62"/>
      <c r="CF258" s="62"/>
      <c r="CL258" s="56" t="s">
        <v>725</v>
      </c>
      <c r="CM258" s="56" t="s">
        <v>215</v>
      </c>
      <c r="CN258" s="56" t="s">
        <v>215</v>
      </c>
      <c r="CO258" s="52"/>
      <c r="CP258" s="52"/>
      <c r="CQ258" s="52"/>
      <c r="CR258" s="52"/>
      <c r="CS258" s="52"/>
      <c r="CT258" s="52"/>
      <c r="CU258" s="33"/>
      <c r="CV258" s="33"/>
    </row>
    <row r="259" spans="74:100">
      <c r="BV259" s="62"/>
      <c r="BW259" s="62"/>
      <c r="BX259" s="62"/>
      <c r="BY259" s="62"/>
      <c r="BZ259" s="62"/>
      <c r="CA259" s="62"/>
      <c r="CB259" s="62"/>
      <c r="CC259" s="62"/>
      <c r="CD259" s="62"/>
      <c r="CE259" s="62"/>
      <c r="CF259" s="62"/>
      <c r="CL259" s="56" t="s">
        <v>20682</v>
      </c>
      <c r="CM259" s="56"/>
      <c r="CN259" s="56"/>
      <c r="CO259" s="52"/>
      <c r="CP259" s="52"/>
      <c r="CQ259" s="52"/>
      <c r="CR259" s="52"/>
      <c r="CS259" s="52"/>
      <c r="CT259" s="52"/>
      <c r="CU259" s="33"/>
      <c r="CV259" s="33"/>
    </row>
    <row r="260" spans="74:100">
      <c r="BV260" s="62"/>
      <c r="BW260" s="62"/>
      <c r="BX260" s="62"/>
      <c r="BY260" s="62"/>
      <c r="BZ260" s="62"/>
      <c r="CA260" s="62"/>
      <c r="CB260" s="62"/>
      <c r="CC260" s="62"/>
      <c r="CD260" s="62"/>
      <c r="CE260" s="62"/>
      <c r="CF260" s="62"/>
      <c r="CL260" s="56" t="s">
        <v>26886</v>
      </c>
      <c r="CM260" s="56" t="s">
        <v>3118</v>
      </c>
      <c r="CN260" s="56" t="s">
        <v>3118</v>
      </c>
      <c r="CO260" s="52"/>
      <c r="CP260" s="52"/>
      <c r="CQ260" s="52"/>
      <c r="CR260" s="52"/>
      <c r="CS260" s="52"/>
      <c r="CT260" s="52"/>
      <c r="CU260" s="33"/>
      <c r="CV260" s="33"/>
    </row>
    <row r="261" spans="74:100">
      <c r="BV261" s="62"/>
      <c r="BW261" s="62"/>
      <c r="BX261" s="62"/>
      <c r="BY261" s="62"/>
      <c r="BZ261" s="62"/>
      <c r="CA261" s="62"/>
      <c r="CB261" s="62"/>
      <c r="CC261" s="62"/>
      <c r="CD261" s="62"/>
      <c r="CE261" s="62"/>
      <c r="CF261" s="62"/>
      <c r="CL261" s="56" t="s">
        <v>26887</v>
      </c>
      <c r="CM261" s="56"/>
      <c r="CN261" s="56"/>
      <c r="CO261" s="52"/>
      <c r="CP261" s="52"/>
      <c r="CQ261" s="52"/>
      <c r="CR261" s="52"/>
      <c r="CS261" s="52"/>
      <c r="CT261" s="52"/>
      <c r="CU261" s="33"/>
      <c r="CV261" s="33"/>
    </row>
    <row r="262" spans="74:100">
      <c r="BV262" s="62"/>
      <c r="BW262" s="62"/>
      <c r="BX262" s="62"/>
      <c r="BY262" s="62"/>
      <c r="BZ262" s="62"/>
      <c r="CA262" s="62"/>
      <c r="CB262" s="62"/>
      <c r="CC262" s="62"/>
      <c r="CD262" s="62"/>
      <c r="CE262" s="62"/>
      <c r="CF262" s="62"/>
      <c r="CL262" s="56" t="s">
        <v>26888</v>
      </c>
      <c r="CM262" s="56" t="s">
        <v>217</v>
      </c>
      <c r="CN262" s="56" t="s">
        <v>217</v>
      </c>
      <c r="CO262" s="52"/>
      <c r="CP262" s="52"/>
      <c r="CQ262" s="52"/>
      <c r="CR262" s="52"/>
      <c r="CS262" s="52"/>
      <c r="CT262" s="52"/>
      <c r="CU262" s="33"/>
      <c r="CV262" s="33"/>
    </row>
    <row r="263" spans="74:100">
      <c r="BV263" s="62"/>
      <c r="BW263" s="62"/>
      <c r="BX263" s="62"/>
      <c r="BY263" s="62"/>
      <c r="BZ263" s="62"/>
      <c r="CA263" s="62"/>
      <c r="CB263" s="62"/>
      <c r="CC263" s="62"/>
      <c r="CD263" s="62"/>
      <c r="CE263" s="62"/>
      <c r="CF263" s="62"/>
      <c r="CL263" s="56" t="s">
        <v>26889</v>
      </c>
      <c r="CM263" s="56"/>
      <c r="CN263" s="56"/>
      <c r="CO263" s="52"/>
      <c r="CP263" s="52"/>
      <c r="CQ263" s="52"/>
      <c r="CR263" s="52"/>
      <c r="CS263" s="52"/>
      <c r="CT263" s="52"/>
      <c r="CU263" s="33"/>
      <c r="CV263" s="33"/>
    </row>
    <row r="264" spans="74:100">
      <c r="BV264" s="62"/>
      <c r="BW264" s="62"/>
      <c r="BX264" s="62"/>
      <c r="BY264" s="62"/>
      <c r="BZ264" s="62"/>
      <c r="CA264" s="62"/>
      <c r="CB264" s="62"/>
      <c r="CC264" s="62"/>
      <c r="CD264" s="62"/>
      <c r="CE264" s="62"/>
      <c r="CF264" s="62"/>
      <c r="CL264" s="56" t="s">
        <v>3188</v>
      </c>
      <c r="CM264" s="56" t="s">
        <v>3118</v>
      </c>
      <c r="CN264" s="56" t="s">
        <v>3118</v>
      </c>
      <c r="CO264" s="52"/>
      <c r="CP264" s="52"/>
      <c r="CQ264" s="52"/>
      <c r="CR264" s="52"/>
      <c r="CS264" s="52"/>
      <c r="CT264" s="52"/>
      <c r="CU264" s="33"/>
      <c r="CV264" s="33"/>
    </row>
    <row r="265" spans="74:100">
      <c r="BV265" s="62"/>
      <c r="BW265" s="62"/>
      <c r="BX265" s="62"/>
      <c r="BY265" s="62"/>
      <c r="BZ265" s="62"/>
      <c r="CA265" s="62"/>
      <c r="CB265" s="62"/>
      <c r="CC265" s="62"/>
      <c r="CD265" s="62"/>
      <c r="CE265" s="62"/>
      <c r="CF265" s="62"/>
      <c r="CL265" s="56" t="s">
        <v>17548</v>
      </c>
      <c r="CM265" s="56"/>
      <c r="CN265" s="56"/>
      <c r="CO265" s="52"/>
      <c r="CP265" s="52"/>
      <c r="CQ265" s="52"/>
      <c r="CR265" s="52"/>
      <c r="CS265" s="52"/>
      <c r="CT265" s="52"/>
      <c r="CU265" s="33"/>
      <c r="CV265" s="33"/>
    </row>
    <row r="266" spans="74:100">
      <c r="BV266" s="62"/>
      <c r="BW266" s="62"/>
      <c r="BX266" s="62"/>
      <c r="BY266" s="62"/>
      <c r="BZ266" s="62"/>
      <c r="CA266" s="62"/>
      <c r="CB266" s="62"/>
      <c r="CC266" s="62"/>
      <c r="CD266" s="62"/>
      <c r="CE266" s="62"/>
      <c r="CF266" s="62"/>
      <c r="CL266" s="56" t="s">
        <v>3189</v>
      </c>
      <c r="CM266" s="56" t="s">
        <v>216</v>
      </c>
      <c r="CN266" s="56" t="s">
        <v>216</v>
      </c>
      <c r="CO266" s="52"/>
      <c r="CP266" s="52"/>
      <c r="CQ266" s="52"/>
      <c r="CR266" s="52"/>
      <c r="CS266" s="52"/>
      <c r="CT266" s="52"/>
      <c r="CU266" s="33"/>
      <c r="CV266" s="33"/>
    </row>
    <row r="267" spans="74:100">
      <c r="BV267" s="62"/>
      <c r="BW267" s="62"/>
      <c r="BX267" s="62"/>
      <c r="BY267" s="62"/>
      <c r="BZ267" s="62"/>
      <c r="CA267" s="62"/>
      <c r="CB267" s="62"/>
      <c r="CC267" s="62"/>
      <c r="CD267" s="62"/>
      <c r="CE267" s="62"/>
      <c r="CF267" s="62"/>
      <c r="CL267" s="56" t="s">
        <v>20683</v>
      </c>
      <c r="CM267" s="56"/>
      <c r="CN267" s="56"/>
      <c r="CO267" s="52"/>
      <c r="CP267" s="52"/>
      <c r="CQ267" s="52"/>
      <c r="CR267" s="52"/>
      <c r="CS267" s="52"/>
      <c r="CT267" s="52"/>
      <c r="CU267" s="33"/>
      <c r="CV267" s="33"/>
    </row>
    <row r="268" spans="74:100">
      <c r="BV268" s="62"/>
      <c r="BW268" s="62"/>
      <c r="BX268" s="62"/>
      <c r="BY268" s="62"/>
      <c r="BZ268" s="62"/>
      <c r="CA268" s="62"/>
      <c r="CB268" s="62"/>
      <c r="CC268" s="62"/>
      <c r="CD268" s="62"/>
      <c r="CE268" s="62"/>
      <c r="CF268" s="62"/>
      <c r="CL268" s="56" t="s">
        <v>726</v>
      </c>
      <c r="CM268" s="56" t="s">
        <v>215</v>
      </c>
      <c r="CN268" s="56" t="s">
        <v>215</v>
      </c>
      <c r="CO268" s="52"/>
      <c r="CP268" s="52"/>
      <c r="CQ268" s="52"/>
      <c r="CR268" s="52"/>
      <c r="CS268" s="52"/>
      <c r="CT268" s="52"/>
      <c r="CU268" s="33"/>
      <c r="CV268" s="33"/>
    </row>
    <row r="269" spans="74:100">
      <c r="BV269" s="62"/>
      <c r="BW269" s="62"/>
      <c r="BX269" s="62"/>
      <c r="BY269" s="62"/>
      <c r="BZ269" s="62"/>
      <c r="CA269" s="62"/>
      <c r="CB269" s="62"/>
      <c r="CC269" s="62"/>
      <c r="CD269" s="62"/>
      <c r="CE269" s="62"/>
      <c r="CF269" s="62"/>
      <c r="CL269" s="56" t="s">
        <v>20684</v>
      </c>
      <c r="CM269" s="56"/>
      <c r="CN269" s="56"/>
      <c r="CO269" s="52"/>
      <c r="CP269" s="52"/>
      <c r="CQ269" s="52"/>
      <c r="CR269" s="52"/>
      <c r="CS269" s="52"/>
      <c r="CT269" s="52"/>
      <c r="CU269" s="33"/>
      <c r="CV269" s="33"/>
    </row>
    <row r="270" spans="74:100">
      <c r="BV270" s="62"/>
      <c r="BW270" s="62"/>
      <c r="BX270" s="62"/>
      <c r="BY270" s="62"/>
      <c r="BZ270" s="62"/>
      <c r="CA270" s="62"/>
      <c r="CB270" s="62"/>
      <c r="CC270" s="62"/>
      <c r="CD270" s="62"/>
      <c r="CE270" s="62"/>
      <c r="CF270" s="62"/>
      <c r="CL270" s="56" t="s">
        <v>3190</v>
      </c>
      <c r="CM270" s="56" t="s">
        <v>217</v>
      </c>
      <c r="CN270" s="56" t="s">
        <v>217</v>
      </c>
      <c r="CO270" s="52"/>
      <c r="CP270" s="52"/>
      <c r="CQ270" s="52"/>
      <c r="CR270" s="52"/>
      <c r="CS270" s="52"/>
      <c r="CT270" s="52"/>
      <c r="CU270" s="33"/>
      <c r="CV270" s="33"/>
    </row>
    <row r="271" spans="74:100">
      <c r="BV271" s="62"/>
      <c r="BW271" s="62"/>
      <c r="BX271" s="62"/>
      <c r="BY271" s="62"/>
      <c r="BZ271" s="62"/>
      <c r="CA271" s="62"/>
      <c r="CB271" s="62"/>
      <c r="CC271" s="62"/>
      <c r="CD271" s="62"/>
      <c r="CE271" s="62"/>
      <c r="CF271" s="62"/>
      <c r="CL271" s="56" t="s">
        <v>17549</v>
      </c>
      <c r="CM271" s="56"/>
      <c r="CN271" s="56"/>
      <c r="CO271" s="52"/>
      <c r="CP271" s="52"/>
      <c r="CQ271" s="52"/>
      <c r="CR271" s="52"/>
      <c r="CS271" s="52"/>
      <c r="CT271" s="52"/>
      <c r="CU271" s="33"/>
      <c r="CV271" s="33"/>
    </row>
    <row r="272" spans="74:100">
      <c r="BV272" s="62"/>
      <c r="BW272" s="62"/>
      <c r="BX272" s="62"/>
      <c r="BY272" s="62"/>
      <c r="BZ272" s="62"/>
      <c r="CA272" s="62"/>
      <c r="CB272" s="62"/>
      <c r="CC272" s="62"/>
      <c r="CD272" s="62"/>
      <c r="CE272" s="62"/>
      <c r="CF272" s="62"/>
      <c r="CL272" s="56" t="s">
        <v>3191</v>
      </c>
      <c r="CM272" s="56" t="s">
        <v>217</v>
      </c>
      <c r="CN272" s="56" t="s">
        <v>217</v>
      </c>
      <c r="CO272" s="52"/>
      <c r="CP272" s="52"/>
      <c r="CQ272" s="52"/>
      <c r="CR272" s="52"/>
      <c r="CS272" s="52"/>
      <c r="CT272" s="52"/>
      <c r="CU272" s="33"/>
      <c r="CV272" s="33"/>
    </row>
    <row r="273" spans="74:100">
      <c r="BV273" s="62"/>
      <c r="BW273" s="62"/>
      <c r="BX273" s="62"/>
      <c r="BY273" s="62"/>
      <c r="BZ273" s="62"/>
      <c r="CA273" s="62"/>
      <c r="CB273" s="62"/>
      <c r="CC273" s="62"/>
      <c r="CD273" s="62"/>
      <c r="CE273" s="62"/>
      <c r="CF273" s="62"/>
      <c r="CL273" s="56" t="s">
        <v>17550</v>
      </c>
      <c r="CM273" s="56"/>
      <c r="CN273" s="56"/>
      <c r="CO273" s="52"/>
      <c r="CP273" s="52"/>
      <c r="CQ273" s="52"/>
      <c r="CR273" s="52"/>
      <c r="CS273" s="52"/>
      <c r="CT273" s="52"/>
      <c r="CU273" s="33"/>
      <c r="CV273" s="33"/>
    </row>
    <row r="274" spans="74:100">
      <c r="BV274" s="62"/>
      <c r="BW274" s="62"/>
      <c r="BX274" s="62"/>
      <c r="BY274" s="62"/>
      <c r="BZ274" s="62"/>
      <c r="CA274" s="62"/>
      <c r="CB274" s="62"/>
      <c r="CC274" s="62"/>
      <c r="CD274" s="62"/>
      <c r="CE274" s="62"/>
      <c r="CF274" s="62"/>
      <c r="CL274" s="56" t="s">
        <v>26890</v>
      </c>
      <c r="CM274" s="56" t="s">
        <v>217</v>
      </c>
      <c r="CN274" s="56" t="s">
        <v>217</v>
      </c>
      <c r="CO274" s="52"/>
      <c r="CP274" s="52"/>
      <c r="CQ274" s="52"/>
      <c r="CR274" s="52"/>
      <c r="CS274" s="52"/>
      <c r="CT274" s="52"/>
      <c r="CU274" s="33"/>
      <c r="CV274" s="33"/>
    </row>
    <row r="275" spans="74:100">
      <c r="BV275" s="62"/>
      <c r="BW275" s="62"/>
      <c r="BX275" s="62"/>
      <c r="BY275" s="62"/>
      <c r="BZ275" s="62"/>
      <c r="CA275" s="62"/>
      <c r="CB275" s="62"/>
      <c r="CC275" s="62"/>
      <c r="CD275" s="62"/>
      <c r="CE275" s="62"/>
      <c r="CF275" s="62"/>
      <c r="CL275" s="56" t="s">
        <v>17548</v>
      </c>
      <c r="CM275" s="56"/>
      <c r="CN275" s="56"/>
      <c r="CO275" s="52"/>
      <c r="CP275" s="52"/>
      <c r="CQ275" s="52"/>
      <c r="CR275" s="52"/>
      <c r="CS275" s="52"/>
      <c r="CT275" s="52"/>
      <c r="CU275" s="33"/>
      <c r="CV275" s="33"/>
    </row>
    <row r="276" spans="74:100">
      <c r="BV276" s="62"/>
      <c r="BW276" s="62"/>
      <c r="BX276" s="62"/>
      <c r="BY276" s="62"/>
      <c r="BZ276" s="62"/>
      <c r="CA276" s="62"/>
      <c r="CB276" s="62"/>
      <c r="CC276" s="62"/>
      <c r="CD276" s="62"/>
      <c r="CE276" s="62"/>
      <c r="CF276" s="62"/>
      <c r="CL276" s="56" t="s">
        <v>3192</v>
      </c>
      <c r="CM276" s="56" t="s">
        <v>3118</v>
      </c>
      <c r="CN276" s="56" t="s">
        <v>3118</v>
      </c>
      <c r="CO276" s="52"/>
      <c r="CP276" s="52"/>
      <c r="CQ276" s="52"/>
      <c r="CR276" s="52"/>
      <c r="CS276" s="52"/>
      <c r="CT276" s="52"/>
      <c r="CU276" s="33"/>
      <c r="CV276" s="33"/>
    </row>
    <row r="277" spans="74:100">
      <c r="BV277" s="62"/>
      <c r="BW277" s="62"/>
      <c r="BX277" s="62"/>
      <c r="BY277" s="62"/>
      <c r="BZ277" s="62"/>
      <c r="CA277" s="62"/>
      <c r="CB277" s="62"/>
      <c r="CC277" s="62"/>
      <c r="CD277" s="62"/>
      <c r="CE277" s="62"/>
      <c r="CF277" s="62"/>
      <c r="CL277" s="56" t="s">
        <v>17551</v>
      </c>
      <c r="CM277" s="56"/>
      <c r="CN277" s="56"/>
      <c r="CO277" s="52"/>
      <c r="CP277" s="52"/>
      <c r="CQ277" s="52"/>
      <c r="CR277" s="52"/>
      <c r="CS277" s="52"/>
      <c r="CT277" s="52"/>
      <c r="CU277" s="33"/>
      <c r="CV277" s="33"/>
    </row>
    <row r="278" spans="74:100">
      <c r="BV278" s="62"/>
      <c r="BW278" s="62"/>
      <c r="BX278" s="62"/>
      <c r="BY278" s="62"/>
      <c r="BZ278" s="62"/>
      <c r="CA278" s="62"/>
      <c r="CB278" s="62"/>
      <c r="CC278" s="62"/>
      <c r="CD278" s="62"/>
      <c r="CE278" s="62"/>
      <c r="CF278" s="62"/>
      <c r="CL278" s="56" t="s">
        <v>3193</v>
      </c>
      <c r="CM278" s="56" t="s">
        <v>217</v>
      </c>
      <c r="CN278" s="56" t="s">
        <v>217</v>
      </c>
      <c r="CO278" s="52"/>
      <c r="CP278" s="52"/>
      <c r="CQ278" s="52"/>
      <c r="CR278" s="52"/>
      <c r="CS278" s="52"/>
      <c r="CT278" s="52"/>
      <c r="CU278" s="33"/>
      <c r="CV278" s="33"/>
    </row>
    <row r="279" spans="74:100">
      <c r="BV279" s="62"/>
      <c r="BW279" s="62"/>
      <c r="BX279" s="62"/>
      <c r="BY279" s="62"/>
      <c r="BZ279" s="62"/>
      <c r="CA279" s="62"/>
      <c r="CB279" s="62"/>
      <c r="CC279" s="62"/>
      <c r="CD279" s="62"/>
      <c r="CE279" s="62"/>
      <c r="CF279" s="62"/>
      <c r="CL279" s="56" t="s">
        <v>17552</v>
      </c>
      <c r="CM279" s="56"/>
      <c r="CN279" s="56"/>
      <c r="CO279" s="52"/>
      <c r="CP279" s="52"/>
      <c r="CQ279" s="52"/>
      <c r="CR279" s="52"/>
      <c r="CS279" s="52"/>
      <c r="CT279" s="52"/>
      <c r="CU279" s="33"/>
      <c r="CV279" s="33"/>
    </row>
    <row r="280" spans="74:100">
      <c r="BV280" s="62"/>
      <c r="BW280" s="62"/>
      <c r="BX280" s="62"/>
      <c r="BY280" s="62"/>
      <c r="BZ280" s="62"/>
      <c r="CA280" s="62"/>
      <c r="CB280" s="62"/>
      <c r="CC280" s="62"/>
      <c r="CD280" s="62"/>
      <c r="CE280" s="62"/>
      <c r="CF280" s="62"/>
      <c r="CL280" s="56" t="s">
        <v>3194</v>
      </c>
      <c r="CM280" s="56" t="s">
        <v>3118</v>
      </c>
      <c r="CN280" s="56" t="s">
        <v>3118</v>
      </c>
      <c r="CO280" s="52"/>
      <c r="CP280" s="52"/>
      <c r="CQ280" s="52"/>
      <c r="CR280" s="52"/>
      <c r="CS280" s="52"/>
      <c r="CT280" s="52"/>
      <c r="CU280" s="33"/>
      <c r="CV280" s="33"/>
    </row>
    <row r="281" spans="74:100">
      <c r="BV281" s="62"/>
      <c r="BW281" s="62"/>
      <c r="BX281" s="62"/>
      <c r="BY281" s="62"/>
      <c r="BZ281" s="62"/>
      <c r="CA281" s="62"/>
      <c r="CB281" s="62"/>
      <c r="CC281" s="62"/>
      <c r="CD281" s="62"/>
      <c r="CE281" s="62"/>
      <c r="CF281" s="62"/>
      <c r="CL281" s="56" t="s">
        <v>17553</v>
      </c>
      <c r="CM281" s="56"/>
      <c r="CN281" s="56"/>
      <c r="CO281" s="52"/>
      <c r="CP281" s="52"/>
      <c r="CQ281" s="52"/>
      <c r="CR281" s="52"/>
      <c r="CS281" s="52"/>
      <c r="CT281" s="52"/>
      <c r="CU281" s="33"/>
      <c r="CV281" s="33"/>
    </row>
    <row r="282" spans="74:100">
      <c r="BV282" s="62"/>
      <c r="BW282" s="62"/>
      <c r="BX282" s="62"/>
      <c r="BY282" s="62"/>
      <c r="BZ282" s="62"/>
      <c r="CA282" s="62"/>
      <c r="CB282" s="62"/>
      <c r="CC282" s="62"/>
      <c r="CD282" s="62"/>
      <c r="CE282" s="62"/>
      <c r="CF282" s="62"/>
      <c r="CL282" s="56" t="s">
        <v>3195</v>
      </c>
      <c r="CM282" s="56" t="s">
        <v>217</v>
      </c>
      <c r="CN282" s="56" t="s">
        <v>217</v>
      </c>
      <c r="CO282" s="52"/>
      <c r="CP282" s="52"/>
      <c r="CQ282" s="52"/>
      <c r="CR282" s="52"/>
      <c r="CS282" s="52"/>
      <c r="CT282" s="52"/>
      <c r="CU282" s="33"/>
      <c r="CV282" s="33"/>
    </row>
    <row r="283" spans="74:100">
      <c r="BV283" s="62"/>
      <c r="BW283" s="62"/>
      <c r="BX283" s="62"/>
      <c r="BY283" s="62"/>
      <c r="BZ283" s="62"/>
      <c r="CA283" s="62"/>
      <c r="CB283" s="62"/>
      <c r="CC283" s="62"/>
      <c r="CD283" s="62"/>
      <c r="CE283" s="62"/>
      <c r="CF283" s="62"/>
      <c r="CL283" s="56" t="s">
        <v>17554</v>
      </c>
      <c r="CM283" s="56"/>
      <c r="CN283" s="56"/>
      <c r="CO283" s="52"/>
      <c r="CP283" s="52"/>
      <c r="CQ283" s="52"/>
      <c r="CR283" s="52"/>
      <c r="CS283" s="52"/>
      <c r="CT283" s="52"/>
      <c r="CU283" s="33"/>
      <c r="CV283" s="33"/>
    </row>
    <row r="284" spans="74:100">
      <c r="BV284" s="62"/>
      <c r="BW284" s="62"/>
      <c r="BX284" s="62"/>
      <c r="BY284" s="62"/>
      <c r="BZ284" s="62"/>
      <c r="CA284" s="62"/>
      <c r="CB284" s="62"/>
      <c r="CC284" s="62"/>
      <c r="CD284" s="62"/>
      <c r="CE284" s="62"/>
      <c r="CF284" s="62"/>
      <c r="CL284" s="56" t="s">
        <v>727</v>
      </c>
      <c r="CM284" s="56" t="s">
        <v>216</v>
      </c>
      <c r="CN284" s="56" t="s">
        <v>216</v>
      </c>
      <c r="CO284" s="52"/>
      <c r="CP284" s="52"/>
      <c r="CQ284" s="52"/>
      <c r="CR284" s="52"/>
      <c r="CS284" s="52"/>
      <c r="CT284" s="52"/>
      <c r="CU284" s="33"/>
      <c r="CV284" s="33"/>
    </row>
    <row r="285" spans="74:100">
      <c r="BV285" s="62"/>
      <c r="BW285" s="62"/>
      <c r="BX285" s="62"/>
      <c r="BY285" s="62"/>
      <c r="BZ285" s="62"/>
      <c r="CA285" s="62"/>
      <c r="CB285" s="62"/>
      <c r="CC285" s="62"/>
      <c r="CD285" s="62"/>
      <c r="CE285" s="62"/>
      <c r="CF285" s="62"/>
      <c r="CL285" s="56" t="s">
        <v>20685</v>
      </c>
      <c r="CM285" s="56"/>
      <c r="CN285" s="56"/>
      <c r="CO285" s="52"/>
      <c r="CP285" s="52"/>
      <c r="CQ285" s="52"/>
      <c r="CR285" s="52"/>
      <c r="CS285" s="52"/>
      <c r="CT285" s="52"/>
      <c r="CU285" s="33"/>
      <c r="CV285" s="33"/>
    </row>
    <row r="286" spans="74:100">
      <c r="BV286" s="62"/>
      <c r="BW286" s="62"/>
      <c r="BX286" s="62"/>
      <c r="BY286" s="62"/>
      <c r="BZ286" s="62"/>
      <c r="CA286" s="62"/>
      <c r="CB286" s="62"/>
      <c r="CC286" s="62"/>
      <c r="CD286" s="62"/>
      <c r="CE286" s="62"/>
      <c r="CF286" s="62"/>
      <c r="CL286" s="56" t="s">
        <v>3196</v>
      </c>
      <c r="CM286" s="56" t="s">
        <v>217</v>
      </c>
      <c r="CN286" s="56" t="s">
        <v>217</v>
      </c>
      <c r="CO286" s="52"/>
      <c r="CP286" s="52"/>
      <c r="CQ286" s="52"/>
      <c r="CR286" s="52"/>
      <c r="CS286" s="52"/>
      <c r="CT286" s="52"/>
      <c r="CU286" s="33"/>
      <c r="CV286" s="33"/>
    </row>
    <row r="287" spans="74:100">
      <c r="BV287" s="62"/>
      <c r="BW287" s="62"/>
      <c r="BX287" s="62"/>
      <c r="BY287" s="62"/>
      <c r="BZ287" s="62"/>
      <c r="CA287" s="62"/>
      <c r="CB287" s="62"/>
      <c r="CC287" s="62"/>
      <c r="CD287" s="62"/>
      <c r="CE287" s="62"/>
      <c r="CF287" s="62"/>
      <c r="CL287" s="56" t="s">
        <v>17555</v>
      </c>
      <c r="CM287" s="56"/>
      <c r="CN287" s="56"/>
      <c r="CO287" s="52"/>
      <c r="CP287" s="52"/>
      <c r="CQ287" s="52"/>
      <c r="CR287" s="52"/>
      <c r="CS287" s="52"/>
      <c r="CT287" s="52"/>
      <c r="CU287" s="33"/>
      <c r="CV287" s="33"/>
    </row>
    <row r="288" spans="74:100">
      <c r="BV288" s="62"/>
      <c r="BW288" s="62"/>
      <c r="BX288" s="62"/>
      <c r="BY288" s="62"/>
      <c r="BZ288" s="62"/>
      <c r="CA288" s="62"/>
      <c r="CB288" s="62"/>
      <c r="CC288" s="62"/>
      <c r="CD288" s="62"/>
      <c r="CE288" s="62"/>
      <c r="CF288" s="62"/>
      <c r="CL288" s="56" t="s">
        <v>728</v>
      </c>
      <c r="CM288" s="56" t="s">
        <v>215</v>
      </c>
      <c r="CN288" s="56" t="s">
        <v>215</v>
      </c>
      <c r="CO288" s="52"/>
      <c r="CP288" s="52"/>
      <c r="CQ288" s="52"/>
      <c r="CR288" s="52"/>
      <c r="CS288" s="52"/>
      <c r="CT288" s="52"/>
      <c r="CU288" s="33"/>
      <c r="CV288" s="33"/>
    </row>
    <row r="289" spans="74:100">
      <c r="BV289" s="62"/>
      <c r="BW289" s="62"/>
      <c r="BX289" s="62"/>
      <c r="BY289" s="62"/>
      <c r="BZ289" s="62"/>
      <c r="CA289" s="62"/>
      <c r="CB289" s="62"/>
      <c r="CC289" s="62"/>
      <c r="CD289" s="62"/>
      <c r="CE289" s="62"/>
      <c r="CF289" s="62"/>
      <c r="CL289" s="56" t="s">
        <v>20686</v>
      </c>
      <c r="CM289" s="56"/>
      <c r="CN289" s="56"/>
      <c r="CO289" s="52"/>
      <c r="CP289" s="52"/>
      <c r="CQ289" s="52"/>
      <c r="CR289" s="52"/>
      <c r="CS289" s="52"/>
      <c r="CT289" s="52"/>
      <c r="CU289" s="33"/>
      <c r="CV289" s="33"/>
    </row>
    <row r="290" spans="74:100">
      <c r="BV290" s="62"/>
      <c r="BW290" s="62"/>
      <c r="BX290" s="62"/>
      <c r="BY290" s="62"/>
      <c r="BZ290" s="62"/>
      <c r="CA290" s="62"/>
      <c r="CB290" s="62"/>
      <c r="CC290" s="62"/>
      <c r="CD290" s="62"/>
      <c r="CE290" s="62"/>
      <c r="CF290" s="62"/>
      <c r="CL290" s="56" t="s">
        <v>3197</v>
      </c>
      <c r="CM290" s="56" t="s">
        <v>217</v>
      </c>
      <c r="CN290" s="56" t="s">
        <v>217</v>
      </c>
      <c r="CO290" s="52"/>
      <c r="CP290" s="52"/>
      <c r="CQ290" s="52"/>
      <c r="CR290" s="52"/>
      <c r="CS290" s="52"/>
      <c r="CT290" s="52"/>
      <c r="CU290" s="33"/>
      <c r="CV290" s="33"/>
    </row>
    <row r="291" spans="74:100">
      <c r="BV291" s="62"/>
      <c r="BW291" s="62"/>
      <c r="BX291" s="62"/>
      <c r="BY291" s="62"/>
      <c r="BZ291" s="62"/>
      <c r="CA291" s="62"/>
      <c r="CB291" s="62"/>
      <c r="CC291" s="62"/>
      <c r="CD291" s="62"/>
      <c r="CE291" s="62"/>
      <c r="CF291" s="62"/>
      <c r="CL291" s="56" t="s">
        <v>17556</v>
      </c>
      <c r="CM291" s="56"/>
      <c r="CN291" s="56"/>
      <c r="CO291" s="52"/>
      <c r="CP291" s="52"/>
      <c r="CQ291" s="52"/>
      <c r="CR291" s="52"/>
      <c r="CS291" s="52"/>
      <c r="CT291" s="52"/>
      <c r="CU291" s="33"/>
      <c r="CV291" s="33"/>
    </row>
    <row r="292" spans="74:100">
      <c r="BV292" s="62"/>
      <c r="BW292" s="62"/>
      <c r="BX292" s="62"/>
      <c r="BY292" s="62"/>
      <c r="BZ292" s="62"/>
      <c r="CA292" s="62"/>
      <c r="CB292" s="62"/>
      <c r="CC292" s="62"/>
      <c r="CD292" s="62"/>
      <c r="CE292" s="62"/>
      <c r="CF292" s="62"/>
      <c r="CL292" s="56" t="s">
        <v>729</v>
      </c>
      <c r="CM292" s="56" t="s">
        <v>214</v>
      </c>
      <c r="CN292" s="56" t="s">
        <v>214</v>
      </c>
      <c r="CO292" s="52"/>
      <c r="CP292" s="52"/>
      <c r="CQ292" s="52"/>
      <c r="CR292" s="52"/>
      <c r="CS292" s="52"/>
      <c r="CT292" s="52"/>
      <c r="CU292" s="33"/>
      <c r="CV292" s="33"/>
    </row>
    <row r="293" spans="74:100">
      <c r="BV293" s="62"/>
      <c r="BW293" s="62"/>
      <c r="BX293" s="62"/>
      <c r="BY293" s="62"/>
      <c r="BZ293" s="62"/>
      <c r="CA293" s="62"/>
      <c r="CB293" s="62"/>
      <c r="CC293" s="62"/>
      <c r="CD293" s="62"/>
      <c r="CE293" s="62"/>
      <c r="CF293" s="62"/>
      <c r="CL293" s="56" t="s">
        <v>20687</v>
      </c>
      <c r="CM293" s="56"/>
      <c r="CN293" s="56"/>
      <c r="CO293" s="52"/>
      <c r="CP293" s="52"/>
      <c r="CQ293" s="52"/>
      <c r="CR293" s="52"/>
      <c r="CS293" s="52"/>
      <c r="CT293" s="52"/>
      <c r="CU293" s="33"/>
      <c r="CV293" s="33"/>
    </row>
    <row r="294" spans="74:100">
      <c r="BV294" s="62"/>
      <c r="BW294" s="62"/>
      <c r="BX294" s="62"/>
      <c r="BY294" s="62"/>
      <c r="BZ294" s="62"/>
      <c r="CA294" s="62"/>
      <c r="CB294" s="62"/>
      <c r="CC294" s="62"/>
      <c r="CD294" s="62"/>
      <c r="CE294" s="62"/>
      <c r="CF294" s="62"/>
      <c r="CL294" s="56" t="s">
        <v>730</v>
      </c>
      <c r="CM294" s="56" t="s">
        <v>213</v>
      </c>
      <c r="CN294" s="56" t="s">
        <v>213</v>
      </c>
      <c r="CO294" s="52"/>
      <c r="CP294" s="52"/>
      <c r="CQ294" s="52"/>
      <c r="CR294" s="52"/>
      <c r="CS294" s="52"/>
      <c r="CT294" s="52"/>
      <c r="CU294" s="33"/>
      <c r="CV294" s="33"/>
    </row>
    <row r="295" spans="74:100">
      <c r="BV295" s="62"/>
      <c r="BW295" s="62"/>
      <c r="BX295" s="62"/>
      <c r="BY295" s="62"/>
      <c r="BZ295" s="62"/>
      <c r="CA295" s="62"/>
      <c r="CB295" s="62"/>
      <c r="CC295" s="62"/>
      <c r="CD295" s="62"/>
      <c r="CE295" s="62"/>
      <c r="CF295" s="62"/>
      <c r="CL295" s="56" t="s">
        <v>20688</v>
      </c>
      <c r="CM295" s="56"/>
      <c r="CN295" s="56"/>
      <c r="CO295" s="52"/>
      <c r="CP295" s="52"/>
      <c r="CQ295" s="52"/>
      <c r="CR295" s="52"/>
      <c r="CS295" s="52"/>
      <c r="CT295" s="52"/>
      <c r="CU295" s="33"/>
      <c r="CV295" s="33"/>
    </row>
    <row r="296" spans="74:100">
      <c r="BV296" s="62"/>
      <c r="BW296" s="62"/>
      <c r="BX296" s="62"/>
      <c r="BY296" s="62"/>
      <c r="BZ296" s="62"/>
      <c r="CA296" s="62"/>
      <c r="CB296" s="62"/>
      <c r="CC296" s="62"/>
      <c r="CD296" s="62"/>
      <c r="CE296" s="62"/>
      <c r="CF296" s="62"/>
      <c r="CL296" s="56" t="s">
        <v>731</v>
      </c>
      <c r="CM296" s="56" t="s">
        <v>214</v>
      </c>
      <c r="CN296" s="56" t="s">
        <v>214</v>
      </c>
      <c r="CO296" s="52"/>
      <c r="CP296" s="52"/>
      <c r="CQ296" s="52"/>
      <c r="CR296" s="52"/>
      <c r="CS296" s="52"/>
      <c r="CT296" s="52"/>
      <c r="CU296" s="33"/>
      <c r="CV296" s="33"/>
    </row>
    <row r="297" spans="74:100">
      <c r="BV297" s="62"/>
      <c r="BW297" s="62"/>
      <c r="BX297" s="62"/>
      <c r="BY297" s="62"/>
      <c r="BZ297" s="62"/>
      <c r="CA297" s="62"/>
      <c r="CB297" s="62"/>
      <c r="CC297" s="62"/>
      <c r="CD297" s="62"/>
      <c r="CE297" s="62"/>
      <c r="CF297" s="62"/>
      <c r="CL297" s="56" t="s">
        <v>20689</v>
      </c>
      <c r="CM297" s="56"/>
      <c r="CN297" s="56"/>
      <c r="CO297" s="52"/>
      <c r="CP297" s="52"/>
      <c r="CQ297" s="52"/>
      <c r="CR297" s="52"/>
      <c r="CS297" s="52"/>
      <c r="CT297" s="52"/>
      <c r="CU297" s="33"/>
      <c r="CV297" s="33"/>
    </row>
    <row r="298" spans="74:100">
      <c r="BV298" s="62"/>
      <c r="BW298" s="62"/>
      <c r="BX298" s="62"/>
      <c r="BY298" s="62"/>
      <c r="BZ298" s="62"/>
      <c r="CA298" s="62"/>
      <c r="CB298" s="62"/>
      <c r="CC298" s="62"/>
      <c r="CD298" s="62"/>
      <c r="CE298" s="62"/>
      <c r="CF298" s="62"/>
      <c r="CL298" s="56" t="s">
        <v>3198</v>
      </c>
      <c r="CM298" s="56" t="s">
        <v>217</v>
      </c>
      <c r="CN298" s="56" t="s">
        <v>217</v>
      </c>
      <c r="CO298" s="52"/>
      <c r="CP298" s="52"/>
      <c r="CQ298" s="52"/>
      <c r="CR298" s="52"/>
      <c r="CS298" s="52"/>
      <c r="CT298" s="52"/>
      <c r="CU298" s="33"/>
      <c r="CV298" s="33"/>
    </row>
    <row r="299" spans="74:100">
      <c r="BV299" s="62"/>
      <c r="BW299" s="62"/>
      <c r="BX299" s="62"/>
      <c r="BY299" s="62"/>
      <c r="BZ299" s="62"/>
      <c r="CA299" s="62"/>
      <c r="CB299" s="62"/>
      <c r="CC299" s="62"/>
      <c r="CD299" s="62"/>
      <c r="CE299" s="62"/>
      <c r="CF299" s="62"/>
      <c r="CL299" s="56" t="s">
        <v>17557</v>
      </c>
      <c r="CM299" s="56"/>
      <c r="CN299" s="56"/>
      <c r="CO299" s="52"/>
      <c r="CP299" s="52"/>
      <c r="CQ299" s="52"/>
      <c r="CR299" s="52"/>
      <c r="CS299" s="52"/>
      <c r="CT299" s="52"/>
      <c r="CU299" s="33"/>
      <c r="CV299" s="33"/>
    </row>
    <row r="300" spans="74:100">
      <c r="BV300" s="62"/>
      <c r="BW300" s="62"/>
      <c r="BX300" s="62"/>
      <c r="BY300" s="62"/>
      <c r="BZ300" s="62"/>
      <c r="CA300" s="62"/>
      <c r="CB300" s="62"/>
      <c r="CC300" s="62"/>
      <c r="CD300" s="62"/>
      <c r="CE300" s="62"/>
      <c r="CF300" s="62"/>
      <c r="CL300" s="56" t="s">
        <v>3199</v>
      </c>
      <c r="CM300" s="56" t="s">
        <v>216</v>
      </c>
      <c r="CN300" s="56" t="s">
        <v>216</v>
      </c>
      <c r="CO300" s="52"/>
      <c r="CP300" s="52"/>
      <c r="CQ300" s="52"/>
      <c r="CR300" s="52"/>
      <c r="CS300" s="52"/>
      <c r="CT300" s="52"/>
      <c r="CU300" s="33"/>
      <c r="CV300" s="33"/>
    </row>
    <row r="301" spans="74:100">
      <c r="BV301" s="62"/>
      <c r="BW301" s="62"/>
      <c r="BX301" s="62"/>
      <c r="BY301" s="62"/>
      <c r="BZ301" s="62"/>
      <c r="CA301" s="62"/>
      <c r="CB301" s="62"/>
      <c r="CC301" s="62"/>
      <c r="CD301" s="62"/>
      <c r="CE301" s="62"/>
      <c r="CF301" s="62"/>
      <c r="CL301" s="56" t="s">
        <v>20690</v>
      </c>
      <c r="CM301" s="56"/>
      <c r="CN301" s="56"/>
      <c r="CO301" s="52"/>
      <c r="CP301" s="52"/>
      <c r="CQ301" s="52"/>
      <c r="CR301" s="52"/>
      <c r="CS301" s="52"/>
      <c r="CT301" s="52"/>
      <c r="CU301" s="33"/>
      <c r="CV301" s="33"/>
    </row>
    <row r="302" spans="74:100">
      <c r="BV302" s="62"/>
      <c r="BW302" s="62"/>
      <c r="BX302" s="62"/>
      <c r="BY302" s="62"/>
      <c r="BZ302" s="62"/>
      <c r="CA302" s="62"/>
      <c r="CB302" s="62"/>
      <c r="CC302" s="62"/>
      <c r="CD302" s="62"/>
      <c r="CE302" s="62"/>
      <c r="CF302" s="62"/>
      <c r="CL302" s="56" t="s">
        <v>732</v>
      </c>
      <c r="CM302" s="56" t="s">
        <v>214</v>
      </c>
      <c r="CN302" s="56" t="s">
        <v>214</v>
      </c>
      <c r="CO302" s="52"/>
      <c r="CP302" s="52"/>
      <c r="CQ302" s="52"/>
      <c r="CR302" s="52"/>
      <c r="CS302" s="52"/>
      <c r="CT302" s="52"/>
      <c r="CU302" s="33"/>
      <c r="CV302" s="33"/>
    </row>
    <row r="303" spans="74:100">
      <c r="BV303" s="62"/>
      <c r="BW303" s="62"/>
      <c r="BX303" s="62"/>
      <c r="BY303" s="62"/>
      <c r="BZ303" s="62"/>
      <c r="CA303" s="62"/>
      <c r="CB303" s="62"/>
      <c r="CC303" s="62"/>
      <c r="CD303" s="62"/>
      <c r="CE303" s="62"/>
      <c r="CF303" s="62"/>
      <c r="CL303" s="56" t="s">
        <v>20691</v>
      </c>
      <c r="CM303" s="56"/>
      <c r="CN303" s="56"/>
      <c r="CO303" s="52"/>
      <c r="CP303" s="52"/>
      <c r="CQ303" s="52"/>
      <c r="CR303" s="52"/>
      <c r="CS303" s="52"/>
      <c r="CT303" s="52"/>
      <c r="CU303" s="33"/>
      <c r="CV303" s="33"/>
    </row>
    <row r="304" spans="74:100">
      <c r="BV304" s="62"/>
      <c r="BW304" s="62"/>
      <c r="BX304" s="62"/>
      <c r="BY304" s="62"/>
      <c r="BZ304" s="62"/>
      <c r="CA304" s="62"/>
      <c r="CB304" s="62"/>
      <c r="CC304" s="62"/>
      <c r="CD304" s="62"/>
      <c r="CE304" s="62"/>
      <c r="CF304" s="62"/>
      <c r="CL304" s="56" t="s">
        <v>26891</v>
      </c>
      <c r="CM304" s="56"/>
      <c r="CN304" s="56"/>
      <c r="CO304" s="52"/>
      <c r="CP304" s="52"/>
      <c r="CQ304" s="52"/>
      <c r="CR304" s="52"/>
      <c r="CS304" s="52"/>
      <c r="CT304" s="52"/>
      <c r="CU304" s="33"/>
      <c r="CV304" s="33"/>
    </row>
    <row r="305" spans="74:100">
      <c r="BV305" s="62"/>
      <c r="BW305" s="62"/>
      <c r="BX305" s="62"/>
      <c r="BY305" s="62"/>
      <c r="BZ305" s="62"/>
      <c r="CA305" s="62"/>
      <c r="CB305" s="62"/>
      <c r="CC305" s="62"/>
      <c r="CD305" s="62"/>
      <c r="CE305" s="62"/>
      <c r="CF305" s="62"/>
      <c r="CL305" s="56" t="s">
        <v>26892</v>
      </c>
      <c r="CM305" s="56"/>
      <c r="CN305" s="56"/>
      <c r="CO305" s="52"/>
      <c r="CP305" s="52"/>
      <c r="CQ305" s="52"/>
      <c r="CR305" s="52"/>
      <c r="CS305" s="52"/>
      <c r="CT305" s="52"/>
      <c r="CU305" s="33"/>
      <c r="CV305" s="33"/>
    </row>
    <row r="306" spans="74:100">
      <c r="BV306" s="62"/>
      <c r="BW306" s="62"/>
      <c r="BX306" s="62"/>
      <c r="BY306" s="62"/>
      <c r="BZ306" s="62"/>
      <c r="CA306" s="62"/>
      <c r="CB306" s="62"/>
      <c r="CC306" s="62"/>
      <c r="CD306" s="62"/>
      <c r="CE306" s="62"/>
      <c r="CF306" s="62"/>
      <c r="CL306" s="56" t="s">
        <v>20692</v>
      </c>
      <c r="CM306" s="56" t="s">
        <v>214</v>
      </c>
      <c r="CN306" s="56" t="s">
        <v>214</v>
      </c>
      <c r="CO306" s="52"/>
      <c r="CP306" s="52"/>
      <c r="CQ306" s="52"/>
      <c r="CR306" s="52"/>
      <c r="CS306" s="52"/>
      <c r="CT306" s="52"/>
      <c r="CU306" s="33"/>
      <c r="CV306" s="33"/>
    </row>
    <row r="307" spans="74:100">
      <c r="BV307" s="62"/>
      <c r="BW307" s="62"/>
      <c r="BX307" s="62"/>
      <c r="BY307" s="62"/>
      <c r="BZ307" s="62"/>
      <c r="CA307" s="62"/>
      <c r="CB307" s="62"/>
      <c r="CC307" s="62"/>
      <c r="CD307" s="62"/>
      <c r="CE307" s="62"/>
      <c r="CF307" s="62"/>
      <c r="CL307" s="56" t="s">
        <v>20693</v>
      </c>
      <c r="CM307" s="56"/>
      <c r="CN307" s="56"/>
      <c r="CO307" s="52"/>
      <c r="CP307" s="52"/>
      <c r="CQ307" s="52"/>
      <c r="CR307" s="52"/>
      <c r="CS307" s="52"/>
      <c r="CT307" s="52"/>
      <c r="CU307" s="33"/>
      <c r="CV307" s="33"/>
    </row>
    <row r="308" spans="74:100">
      <c r="BV308" s="62"/>
      <c r="BW308" s="62"/>
      <c r="BX308" s="62"/>
      <c r="BY308" s="62"/>
      <c r="BZ308" s="62"/>
      <c r="CA308" s="62"/>
      <c r="CB308" s="62"/>
      <c r="CC308" s="62"/>
      <c r="CD308" s="62"/>
      <c r="CE308" s="62"/>
      <c r="CF308" s="62"/>
      <c r="CL308" s="56" t="s">
        <v>3200</v>
      </c>
      <c r="CM308" s="56" t="s">
        <v>3118</v>
      </c>
      <c r="CN308" s="56" t="s">
        <v>3118</v>
      </c>
      <c r="CO308" s="52"/>
      <c r="CP308" s="52"/>
      <c r="CQ308" s="52"/>
      <c r="CR308" s="52"/>
      <c r="CS308" s="52"/>
      <c r="CT308" s="52"/>
      <c r="CU308" s="33"/>
      <c r="CV308" s="33"/>
    </row>
    <row r="309" spans="74:100">
      <c r="BV309" s="62"/>
      <c r="BW309" s="62"/>
      <c r="BX309" s="62"/>
      <c r="BY309" s="62"/>
      <c r="BZ309" s="62"/>
      <c r="CA309" s="62"/>
      <c r="CB309" s="62"/>
      <c r="CC309" s="62"/>
      <c r="CD309" s="62"/>
      <c r="CE309" s="62"/>
      <c r="CF309" s="62"/>
      <c r="CL309" s="56" t="s">
        <v>17558</v>
      </c>
      <c r="CM309" s="56"/>
      <c r="CN309" s="56"/>
      <c r="CO309" s="52"/>
      <c r="CP309" s="52"/>
      <c r="CQ309" s="52"/>
      <c r="CR309" s="52"/>
      <c r="CS309" s="52"/>
      <c r="CT309" s="52"/>
      <c r="CU309" s="33"/>
      <c r="CV309" s="33"/>
    </row>
    <row r="310" spans="74:100">
      <c r="BV310" s="62"/>
      <c r="BW310" s="62"/>
      <c r="BX310" s="62"/>
      <c r="BY310" s="62"/>
      <c r="BZ310" s="62"/>
      <c r="CA310" s="62"/>
      <c r="CB310" s="62"/>
      <c r="CC310" s="62"/>
      <c r="CD310" s="62"/>
      <c r="CE310" s="62"/>
      <c r="CF310" s="62"/>
      <c r="CL310" s="56" t="s">
        <v>3201</v>
      </c>
      <c r="CM310" s="56" t="s">
        <v>217</v>
      </c>
      <c r="CN310" s="56" t="s">
        <v>217</v>
      </c>
      <c r="CO310" s="52"/>
      <c r="CP310" s="52"/>
      <c r="CQ310" s="52"/>
      <c r="CR310" s="52"/>
      <c r="CS310" s="52"/>
      <c r="CT310" s="52"/>
      <c r="CU310" s="33"/>
      <c r="CV310" s="33"/>
    </row>
    <row r="311" spans="74:100">
      <c r="BV311" s="62"/>
      <c r="BW311" s="62"/>
      <c r="BX311" s="62"/>
      <c r="BY311" s="62"/>
      <c r="BZ311" s="62"/>
      <c r="CA311" s="62"/>
      <c r="CB311" s="62"/>
      <c r="CC311" s="62"/>
      <c r="CD311" s="62"/>
      <c r="CE311" s="62"/>
      <c r="CF311" s="62"/>
      <c r="CL311" s="56" t="s">
        <v>17559</v>
      </c>
      <c r="CM311" s="56"/>
      <c r="CN311" s="56"/>
      <c r="CO311" s="52"/>
      <c r="CP311" s="52"/>
      <c r="CQ311" s="52"/>
      <c r="CR311" s="52"/>
      <c r="CS311" s="52"/>
      <c r="CT311" s="52"/>
      <c r="CU311" s="33"/>
      <c r="CV311" s="33"/>
    </row>
    <row r="312" spans="74:100">
      <c r="BV312" s="62"/>
      <c r="BW312" s="62"/>
      <c r="BX312" s="62"/>
      <c r="BY312" s="62"/>
      <c r="BZ312" s="62"/>
      <c r="CA312" s="62"/>
      <c r="CB312" s="62"/>
      <c r="CC312" s="62"/>
      <c r="CD312" s="62"/>
      <c r="CE312" s="62"/>
      <c r="CF312" s="62"/>
      <c r="CL312" s="56" t="s">
        <v>734</v>
      </c>
      <c r="CM312" s="56" t="s">
        <v>216</v>
      </c>
      <c r="CN312" s="56" t="s">
        <v>216</v>
      </c>
      <c r="CO312" s="52"/>
      <c r="CP312" s="52"/>
      <c r="CQ312" s="52"/>
      <c r="CR312" s="52"/>
      <c r="CS312" s="52"/>
      <c r="CT312" s="52"/>
      <c r="CU312" s="33"/>
      <c r="CV312" s="33"/>
    </row>
    <row r="313" spans="74:100">
      <c r="BV313" s="62"/>
      <c r="BW313" s="62"/>
      <c r="BX313" s="62"/>
      <c r="BY313" s="62"/>
      <c r="BZ313" s="62"/>
      <c r="CA313" s="62"/>
      <c r="CB313" s="62"/>
      <c r="CC313" s="62"/>
      <c r="CD313" s="62"/>
      <c r="CE313" s="62"/>
      <c r="CF313" s="62"/>
      <c r="CL313" s="56" t="s">
        <v>20694</v>
      </c>
      <c r="CM313" s="56"/>
      <c r="CN313" s="56"/>
      <c r="CO313" s="52"/>
      <c r="CP313" s="52"/>
      <c r="CQ313" s="52"/>
      <c r="CR313" s="52"/>
      <c r="CS313" s="52"/>
      <c r="CT313" s="52"/>
      <c r="CU313" s="33"/>
      <c r="CV313" s="33"/>
    </row>
    <row r="314" spans="74:100">
      <c r="BV314" s="62"/>
      <c r="BW314" s="62"/>
      <c r="BX314" s="62"/>
      <c r="BY314" s="62"/>
      <c r="BZ314" s="62"/>
      <c r="CA314" s="62"/>
      <c r="CB314" s="62"/>
      <c r="CC314" s="62"/>
      <c r="CD314" s="62"/>
      <c r="CE314" s="62"/>
      <c r="CF314" s="62"/>
      <c r="CL314" s="56" t="s">
        <v>3202</v>
      </c>
      <c r="CM314" s="56" t="s">
        <v>217</v>
      </c>
      <c r="CN314" s="56" t="s">
        <v>217</v>
      </c>
      <c r="CO314" s="52"/>
      <c r="CP314" s="52"/>
      <c r="CQ314" s="52"/>
      <c r="CR314" s="52"/>
      <c r="CS314" s="52"/>
      <c r="CT314" s="52"/>
      <c r="CU314" s="33"/>
      <c r="CV314" s="33"/>
    </row>
    <row r="315" spans="74:100">
      <c r="BV315" s="62"/>
      <c r="BW315" s="62"/>
      <c r="BX315" s="62"/>
      <c r="BY315" s="62"/>
      <c r="BZ315" s="62"/>
      <c r="CA315" s="62"/>
      <c r="CB315" s="62"/>
      <c r="CC315" s="62"/>
      <c r="CD315" s="62"/>
      <c r="CE315" s="62"/>
      <c r="CF315" s="62"/>
      <c r="CL315" s="56" t="s">
        <v>17560</v>
      </c>
      <c r="CM315" s="56"/>
      <c r="CN315" s="56"/>
      <c r="CO315" s="52"/>
      <c r="CP315" s="52"/>
      <c r="CQ315" s="52"/>
      <c r="CR315" s="52"/>
      <c r="CS315" s="52"/>
      <c r="CT315" s="52"/>
      <c r="CU315" s="33"/>
      <c r="CV315" s="33"/>
    </row>
    <row r="316" spans="74:100">
      <c r="BV316" s="62"/>
      <c r="BW316" s="62"/>
      <c r="BX316" s="62"/>
      <c r="BY316" s="62"/>
      <c r="BZ316" s="62"/>
      <c r="CA316" s="62"/>
      <c r="CB316" s="62"/>
      <c r="CC316" s="62"/>
      <c r="CD316" s="62"/>
      <c r="CE316" s="62"/>
      <c r="CF316" s="62"/>
      <c r="CL316" s="56" t="s">
        <v>3203</v>
      </c>
      <c r="CM316" s="56" t="s">
        <v>3118</v>
      </c>
      <c r="CN316" s="56" t="s">
        <v>3118</v>
      </c>
      <c r="CO316" s="52"/>
      <c r="CP316" s="52"/>
      <c r="CQ316" s="52"/>
      <c r="CR316" s="52"/>
      <c r="CS316" s="52"/>
      <c r="CT316" s="52"/>
      <c r="CU316" s="33"/>
      <c r="CV316" s="33"/>
    </row>
    <row r="317" spans="74:100">
      <c r="BV317" s="62"/>
      <c r="BW317" s="62"/>
      <c r="BX317" s="62"/>
      <c r="BY317" s="62"/>
      <c r="BZ317" s="62"/>
      <c r="CA317" s="62"/>
      <c r="CB317" s="62"/>
      <c r="CC317" s="62"/>
      <c r="CD317" s="62"/>
      <c r="CE317" s="62"/>
      <c r="CF317" s="62"/>
      <c r="CL317" s="56" t="s">
        <v>17561</v>
      </c>
      <c r="CM317" s="56"/>
      <c r="CN317" s="56"/>
      <c r="CO317" s="52"/>
      <c r="CP317" s="52"/>
      <c r="CQ317" s="52"/>
      <c r="CR317" s="52"/>
      <c r="CS317" s="52"/>
      <c r="CT317" s="52"/>
      <c r="CU317" s="33"/>
      <c r="CV317" s="33"/>
    </row>
    <row r="318" spans="74:100">
      <c r="BV318" s="62"/>
      <c r="BW318" s="62"/>
      <c r="BX318" s="62"/>
      <c r="BY318" s="62"/>
      <c r="BZ318" s="62"/>
      <c r="CA318" s="62"/>
      <c r="CB318" s="62"/>
      <c r="CC318" s="62"/>
      <c r="CD318" s="62"/>
      <c r="CE318" s="62"/>
      <c r="CF318" s="62"/>
      <c r="CL318" s="56" t="s">
        <v>735</v>
      </c>
      <c r="CM318" s="56" t="s">
        <v>216</v>
      </c>
      <c r="CN318" s="56" t="s">
        <v>216</v>
      </c>
      <c r="CO318" s="52"/>
      <c r="CP318" s="52"/>
      <c r="CQ318" s="52"/>
      <c r="CR318" s="52"/>
      <c r="CS318" s="52"/>
      <c r="CT318" s="52"/>
      <c r="CU318" s="33"/>
      <c r="CV318" s="33"/>
    </row>
    <row r="319" spans="74:100">
      <c r="BV319" s="62"/>
      <c r="BW319" s="62"/>
      <c r="BX319" s="62"/>
      <c r="BY319" s="62"/>
      <c r="BZ319" s="62"/>
      <c r="CA319" s="62"/>
      <c r="CB319" s="62"/>
      <c r="CC319" s="62"/>
      <c r="CD319" s="62"/>
      <c r="CE319" s="62"/>
      <c r="CF319" s="62"/>
      <c r="CL319" s="56" t="s">
        <v>20695</v>
      </c>
      <c r="CM319" s="56"/>
      <c r="CN319" s="56"/>
      <c r="CO319" s="52"/>
      <c r="CP319" s="52"/>
      <c r="CQ319" s="52"/>
      <c r="CR319" s="52"/>
      <c r="CS319" s="52"/>
      <c r="CT319" s="52"/>
      <c r="CU319" s="33"/>
      <c r="CV319" s="33"/>
    </row>
    <row r="320" spans="74:100">
      <c r="BV320" s="62"/>
      <c r="BW320" s="62"/>
      <c r="BX320" s="62"/>
      <c r="BY320" s="62"/>
      <c r="BZ320" s="62"/>
      <c r="CA320" s="62"/>
      <c r="CB320" s="62"/>
      <c r="CC320" s="62"/>
      <c r="CD320" s="62"/>
      <c r="CE320" s="62"/>
      <c r="CF320" s="62"/>
      <c r="CL320" s="56" t="s">
        <v>3205</v>
      </c>
      <c r="CM320" s="56" t="s">
        <v>217</v>
      </c>
      <c r="CN320" s="56" t="s">
        <v>217</v>
      </c>
      <c r="CO320" s="52"/>
      <c r="CP320" s="52"/>
      <c r="CQ320" s="52"/>
      <c r="CR320" s="52"/>
      <c r="CS320" s="52"/>
      <c r="CT320" s="52"/>
      <c r="CU320" s="33"/>
      <c r="CV320" s="33"/>
    </row>
    <row r="321" spans="74:100">
      <c r="BV321" s="62"/>
      <c r="BW321" s="62"/>
      <c r="BX321" s="62"/>
      <c r="BY321" s="62"/>
      <c r="BZ321" s="62"/>
      <c r="CA321" s="62"/>
      <c r="CB321" s="62"/>
      <c r="CC321" s="62"/>
      <c r="CD321" s="62"/>
      <c r="CE321" s="62"/>
      <c r="CF321" s="62"/>
      <c r="CL321" s="56" t="s">
        <v>17562</v>
      </c>
      <c r="CM321" s="56"/>
      <c r="CN321" s="56"/>
      <c r="CO321" s="52"/>
      <c r="CP321" s="52"/>
      <c r="CQ321" s="52"/>
      <c r="CR321" s="52"/>
      <c r="CS321" s="52"/>
      <c r="CT321" s="52"/>
      <c r="CU321" s="33"/>
      <c r="CV321" s="33"/>
    </row>
    <row r="322" spans="74:100">
      <c r="BV322" s="62"/>
      <c r="BW322" s="62"/>
      <c r="BX322" s="62"/>
      <c r="BY322" s="62"/>
      <c r="BZ322" s="62"/>
      <c r="CA322" s="62"/>
      <c r="CB322" s="62"/>
      <c r="CC322" s="62"/>
      <c r="CD322" s="62"/>
      <c r="CE322" s="62"/>
      <c r="CF322" s="62"/>
      <c r="CL322" s="56" t="s">
        <v>3206</v>
      </c>
      <c r="CM322" s="56" t="s">
        <v>3118</v>
      </c>
      <c r="CN322" s="56" t="s">
        <v>3118</v>
      </c>
      <c r="CO322" s="52"/>
      <c r="CP322" s="52"/>
      <c r="CQ322" s="52"/>
      <c r="CR322" s="52"/>
      <c r="CS322" s="52"/>
      <c r="CT322" s="52"/>
      <c r="CU322" s="33"/>
      <c r="CV322" s="33"/>
    </row>
    <row r="323" spans="74:100">
      <c r="BV323" s="62"/>
      <c r="BW323" s="62"/>
      <c r="BX323" s="62"/>
      <c r="BY323" s="62"/>
      <c r="BZ323" s="62"/>
      <c r="CA323" s="62"/>
      <c r="CB323" s="62"/>
      <c r="CC323" s="62"/>
      <c r="CD323" s="62"/>
      <c r="CE323" s="62"/>
      <c r="CF323" s="62"/>
      <c r="CL323" s="56" t="s">
        <v>17563</v>
      </c>
      <c r="CM323" s="56"/>
      <c r="CN323" s="56"/>
      <c r="CO323" s="52"/>
      <c r="CP323" s="52"/>
      <c r="CQ323" s="52"/>
      <c r="CR323" s="52"/>
      <c r="CS323" s="52"/>
      <c r="CT323" s="52"/>
      <c r="CU323" s="33"/>
      <c r="CV323" s="33"/>
    </row>
    <row r="324" spans="74:100">
      <c r="BV324" s="62"/>
      <c r="BW324" s="62"/>
      <c r="BX324" s="62"/>
      <c r="BY324" s="62"/>
      <c r="BZ324" s="62"/>
      <c r="CA324" s="62"/>
      <c r="CB324" s="62"/>
      <c r="CC324" s="62"/>
      <c r="CD324" s="62"/>
      <c r="CE324" s="62"/>
      <c r="CF324" s="62"/>
      <c r="CL324" s="56" t="s">
        <v>736</v>
      </c>
      <c r="CM324" s="56" t="s">
        <v>216</v>
      </c>
      <c r="CN324" s="56" t="s">
        <v>216</v>
      </c>
      <c r="CO324" s="52"/>
      <c r="CP324" s="52"/>
      <c r="CQ324" s="52"/>
      <c r="CR324" s="52"/>
      <c r="CS324" s="52"/>
      <c r="CT324" s="52"/>
      <c r="CU324" s="33"/>
      <c r="CV324" s="33"/>
    </row>
    <row r="325" spans="74:100">
      <c r="BV325" s="62"/>
      <c r="BW325" s="62"/>
      <c r="BX325" s="62"/>
      <c r="BY325" s="62"/>
      <c r="BZ325" s="62"/>
      <c r="CA325" s="62"/>
      <c r="CB325" s="62"/>
      <c r="CC325" s="62"/>
      <c r="CD325" s="62"/>
      <c r="CE325" s="62"/>
      <c r="CF325" s="62"/>
      <c r="CL325" s="56" t="s">
        <v>20696</v>
      </c>
      <c r="CM325" s="56"/>
      <c r="CN325" s="56"/>
      <c r="CO325" s="52"/>
      <c r="CP325" s="52"/>
      <c r="CQ325" s="52"/>
      <c r="CR325" s="52"/>
      <c r="CS325" s="52"/>
      <c r="CT325" s="52"/>
      <c r="CU325" s="33"/>
      <c r="CV325" s="33"/>
    </row>
    <row r="326" spans="74:100">
      <c r="BV326" s="62"/>
      <c r="BW326" s="62"/>
      <c r="BX326" s="62"/>
      <c r="BY326" s="62"/>
      <c r="BZ326" s="62"/>
      <c r="CA326" s="62"/>
      <c r="CB326" s="62"/>
      <c r="CC326" s="62"/>
      <c r="CD326" s="62"/>
      <c r="CE326" s="62"/>
      <c r="CF326" s="62"/>
      <c r="CL326" s="56" t="s">
        <v>3207</v>
      </c>
      <c r="CM326" s="56" t="s">
        <v>216</v>
      </c>
      <c r="CN326" s="56" t="s">
        <v>216</v>
      </c>
      <c r="CO326" s="52"/>
      <c r="CP326" s="52"/>
      <c r="CQ326" s="52"/>
      <c r="CR326" s="52"/>
      <c r="CS326" s="52"/>
      <c r="CT326" s="52"/>
      <c r="CU326" s="33"/>
      <c r="CV326" s="33"/>
    </row>
    <row r="327" spans="74:100">
      <c r="BV327" s="62"/>
      <c r="BW327" s="62"/>
      <c r="BX327" s="62"/>
      <c r="BY327" s="62"/>
      <c r="BZ327" s="62"/>
      <c r="CA327" s="62"/>
      <c r="CB327" s="62"/>
      <c r="CC327" s="62"/>
      <c r="CD327" s="62"/>
      <c r="CE327" s="62"/>
      <c r="CF327" s="62"/>
      <c r="CL327" s="56" t="s">
        <v>20697</v>
      </c>
      <c r="CM327" s="56"/>
      <c r="CN327" s="56"/>
      <c r="CO327" s="52"/>
      <c r="CP327" s="52"/>
      <c r="CQ327" s="52"/>
      <c r="CR327" s="52"/>
      <c r="CS327" s="52"/>
      <c r="CT327" s="52"/>
      <c r="CU327" s="33"/>
      <c r="CV327" s="33"/>
    </row>
    <row r="328" spans="74:100">
      <c r="BV328" s="62"/>
      <c r="BW328" s="62"/>
      <c r="BX328" s="62"/>
      <c r="BY328" s="62"/>
      <c r="BZ328" s="62"/>
      <c r="CA328" s="62"/>
      <c r="CB328" s="62"/>
      <c r="CC328" s="62"/>
      <c r="CD328" s="62"/>
      <c r="CE328" s="62"/>
      <c r="CF328" s="62"/>
      <c r="CL328" s="56" t="s">
        <v>3208</v>
      </c>
      <c r="CM328" s="56" t="s">
        <v>3118</v>
      </c>
      <c r="CN328" s="56" t="s">
        <v>3118</v>
      </c>
      <c r="CO328" s="52"/>
      <c r="CP328" s="52"/>
      <c r="CQ328" s="52"/>
      <c r="CR328" s="52"/>
      <c r="CS328" s="52"/>
      <c r="CT328" s="52"/>
      <c r="CU328" s="33"/>
      <c r="CV328" s="33"/>
    </row>
    <row r="329" spans="74:100">
      <c r="BV329" s="62"/>
      <c r="BW329" s="62"/>
      <c r="BX329" s="62"/>
      <c r="BY329" s="62"/>
      <c r="BZ329" s="62"/>
      <c r="CA329" s="62"/>
      <c r="CB329" s="62"/>
      <c r="CC329" s="62"/>
      <c r="CD329" s="62"/>
      <c r="CE329" s="62"/>
      <c r="CF329" s="62"/>
      <c r="CL329" s="56" t="s">
        <v>17564</v>
      </c>
      <c r="CM329" s="56"/>
      <c r="CN329" s="56"/>
      <c r="CO329" s="52"/>
      <c r="CP329" s="52"/>
      <c r="CQ329" s="52"/>
      <c r="CR329" s="52"/>
      <c r="CS329" s="52"/>
      <c r="CT329" s="52"/>
      <c r="CU329" s="33"/>
      <c r="CV329" s="33"/>
    </row>
    <row r="330" spans="74:100">
      <c r="BV330" s="62"/>
      <c r="BW330" s="62"/>
      <c r="BX330" s="62"/>
      <c r="BY330" s="62"/>
      <c r="BZ330" s="62"/>
      <c r="CA330" s="62"/>
      <c r="CB330" s="62"/>
      <c r="CC330" s="62"/>
      <c r="CD330" s="62"/>
      <c r="CE330" s="62"/>
      <c r="CF330" s="62"/>
      <c r="CL330" s="56" t="s">
        <v>737</v>
      </c>
      <c r="CM330" s="56" t="s">
        <v>216</v>
      </c>
      <c r="CN330" s="56" t="s">
        <v>216</v>
      </c>
      <c r="CO330" s="52"/>
      <c r="CP330" s="52"/>
      <c r="CQ330" s="52"/>
      <c r="CR330" s="52"/>
      <c r="CS330" s="52"/>
      <c r="CT330" s="52"/>
      <c r="CU330" s="33"/>
      <c r="CV330" s="33"/>
    </row>
    <row r="331" spans="74:100">
      <c r="BV331" s="62"/>
      <c r="BW331" s="62"/>
      <c r="BX331" s="62"/>
      <c r="BY331" s="62"/>
      <c r="BZ331" s="62"/>
      <c r="CA331" s="62"/>
      <c r="CB331" s="62"/>
      <c r="CC331" s="62"/>
      <c r="CD331" s="62"/>
      <c r="CE331" s="62"/>
      <c r="CF331" s="62"/>
      <c r="CL331" s="56" t="s">
        <v>20698</v>
      </c>
      <c r="CM331" s="56"/>
      <c r="CN331" s="56"/>
      <c r="CO331" s="52"/>
      <c r="CP331" s="52"/>
      <c r="CQ331" s="52"/>
      <c r="CR331" s="52"/>
      <c r="CS331" s="52"/>
      <c r="CT331" s="52"/>
      <c r="CU331" s="33"/>
      <c r="CV331" s="33"/>
    </row>
    <row r="332" spans="74:100">
      <c r="BV332" s="62"/>
      <c r="BW332" s="62"/>
      <c r="BX332" s="62"/>
      <c r="BY332" s="62"/>
      <c r="BZ332" s="62"/>
      <c r="CA332" s="62"/>
      <c r="CB332" s="62"/>
      <c r="CC332" s="62"/>
      <c r="CD332" s="62"/>
      <c r="CE332" s="62"/>
      <c r="CF332" s="62"/>
      <c r="CL332" s="56" t="s">
        <v>3209</v>
      </c>
      <c r="CM332" s="56" t="s">
        <v>3118</v>
      </c>
      <c r="CN332" s="56" t="s">
        <v>3118</v>
      </c>
      <c r="CO332" s="52"/>
      <c r="CP332" s="52"/>
      <c r="CQ332" s="52"/>
      <c r="CR332" s="52"/>
      <c r="CS332" s="52"/>
      <c r="CT332" s="52"/>
      <c r="CU332" s="33"/>
      <c r="CV332" s="33"/>
    </row>
    <row r="333" spans="74:100">
      <c r="BV333" s="62"/>
      <c r="BW333" s="62"/>
      <c r="BX333" s="62"/>
      <c r="BY333" s="62"/>
      <c r="BZ333" s="62"/>
      <c r="CA333" s="62"/>
      <c r="CB333" s="62"/>
      <c r="CC333" s="62"/>
      <c r="CD333" s="62"/>
      <c r="CE333" s="62"/>
      <c r="CF333" s="62"/>
      <c r="CL333" s="56" t="s">
        <v>17565</v>
      </c>
      <c r="CM333" s="56"/>
      <c r="CN333" s="56"/>
      <c r="CO333" s="52"/>
      <c r="CP333" s="52"/>
      <c r="CQ333" s="52"/>
      <c r="CR333" s="52"/>
      <c r="CS333" s="52"/>
      <c r="CT333" s="52"/>
      <c r="CU333" s="33"/>
      <c r="CV333" s="33"/>
    </row>
    <row r="334" spans="74:100">
      <c r="BV334" s="62"/>
      <c r="BW334" s="62"/>
      <c r="BX334" s="62"/>
      <c r="BY334" s="62"/>
      <c r="BZ334" s="62"/>
      <c r="CA334" s="62"/>
      <c r="CB334" s="62"/>
      <c r="CC334" s="62"/>
      <c r="CD334" s="62"/>
      <c r="CE334" s="62"/>
      <c r="CF334" s="62"/>
      <c r="CL334" s="56" t="s">
        <v>3210</v>
      </c>
      <c r="CM334" s="56" t="s">
        <v>217</v>
      </c>
      <c r="CN334" s="56" t="s">
        <v>217</v>
      </c>
      <c r="CO334" s="52"/>
      <c r="CP334" s="52"/>
      <c r="CQ334" s="52"/>
      <c r="CR334" s="52"/>
      <c r="CS334" s="52"/>
      <c r="CT334" s="52"/>
      <c r="CU334" s="33"/>
      <c r="CV334" s="33"/>
    </row>
    <row r="335" spans="74:100">
      <c r="BV335" s="62"/>
      <c r="BW335" s="62"/>
      <c r="BX335" s="62"/>
      <c r="BY335" s="62"/>
      <c r="BZ335" s="62"/>
      <c r="CA335" s="62"/>
      <c r="CB335" s="62"/>
      <c r="CC335" s="62"/>
      <c r="CD335" s="62"/>
      <c r="CE335" s="62"/>
      <c r="CF335" s="62"/>
      <c r="CL335" s="56" t="s">
        <v>17566</v>
      </c>
      <c r="CM335" s="56"/>
      <c r="CN335" s="56"/>
      <c r="CO335" s="52"/>
      <c r="CP335" s="52"/>
      <c r="CQ335" s="52"/>
      <c r="CR335" s="52"/>
      <c r="CS335" s="52"/>
      <c r="CT335" s="52"/>
      <c r="CU335" s="33"/>
      <c r="CV335" s="33"/>
    </row>
    <row r="336" spans="74:100">
      <c r="BV336" s="62"/>
      <c r="BW336" s="62"/>
      <c r="BX336" s="62"/>
      <c r="BY336" s="62"/>
      <c r="BZ336" s="62"/>
      <c r="CA336" s="62"/>
      <c r="CB336" s="62"/>
      <c r="CC336" s="62"/>
      <c r="CD336" s="62"/>
      <c r="CE336" s="62"/>
      <c r="CF336" s="62"/>
      <c r="CL336" s="56" t="s">
        <v>738</v>
      </c>
      <c r="CM336" s="56" t="s">
        <v>216</v>
      </c>
      <c r="CN336" s="56" t="s">
        <v>216</v>
      </c>
      <c r="CO336" s="52"/>
      <c r="CP336" s="52"/>
      <c r="CQ336" s="52"/>
      <c r="CR336" s="52"/>
      <c r="CS336" s="52"/>
      <c r="CT336" s="52"/>
      <c r="CU336" s="33"/>
      <c r="CV336" s="33"/>
    </row>
    <row r="337" spans="74:100">
      <c r="BV337" s="62"/>
      <c r="BW337" s="62"/>
      <c r="BX337" s="62"/>
      <c r="BY337" s="62"/>
      <c r="BZ337" s="62"/>
      <c r="CA337" s="62"/>
      <c r="CB337" s="62"/>
      <c r="CC337" s="62"/>
      <c r="CD337" s="62"/>
      <c r="CE337" s="62"/>
      <c r="CF337" s="62"/>
      <c r="CL337" s="56" t="s">
        <v>20699</v>
      </c>
      <c r="CM337" s="56"/>
      <c r="CN337" s="56"/>
      <c r="CO337" s="52"/>
      <c r="CP337" s="52"/>
      <c r="CQ337" s="52"/>
      <c r="CR337" s="52"/>
      <c r="CS337" s="52"/>
      <c r="CT337" s="52"/>
      <c r="CU337" s="33"/>
      <c r="CV337" s="33"/>
    </row>
    <row r="338" spans="74:100">
      <c r="BV338" s="62"/>
      <c r="BW338" s="62"/>
      <c r="BX338" s="62"/>
      <c r="BY338" s="62"/>
      <c r="BZ338" s="62"/>
      <c r="CA338" s="62"/>
      <c r="CB338" s="62"/>
      <c r="CC338" s="62"/>
      <c r="CD338" s="62"/>
      <c r="CE338" s="62"/>
      <c r="CF338" s="62"/>
      <c r="CL338" s="56" t="s">
        <v>3211</v>
      </c>
      <c r="CM338" s="56" t="s">
        <v>217</v>
      </c>
      <c r="CN338" s="56" t="s">
        <v>217</v>
      </c>
      <c r="CO338" s="52"/>
      <c r="CP338" s="52"/>
      <c r="CQ338" s="52"/>
      <c r="CR338" s="52"/>
      <c r="CS338" s="52"/>
      <c r="CT338" s="52"/>
      <c r="CU338" s="33"/>
      <c r="CV338" s="33"/>
    </row>
    <row r="339" spans="74:100">
      <c r="BV339" s="62"/>
      <c r="BW339" s="62"/>
      <c r="BX339" s="62"/>
      <c r="BY339" s="62"/>
      <c r="BZ339" s="62"/>
      <c r="CA339" s="62"/>
      <c r="CB339" s="62"/>
      <c r="CC339" s="62"/>
      <c r="CD339" s="62"/>
      <c r="CE339" s="62"/>
      <c r="CF339" s="62"/>
      <c r="CL339" s="56" t="s">
        <v>17567</v>
      </c>
      <c r="CM339" s="56"/>
      <c r="CN339" s="56"/>
      <c r="CO339" s="52"/>
      <c r="CP339" s="52"/>
      <c r="CQ339" s="52"/>
      <c r="CR339" s="52"/>
      <c r="CS339" s="52"/>
      <c r="CT339" s="52"/>
      <c r="CU339" s="33"/>
      <c r="CV339" s="33"/>
    </row>
    <row r="340" spans="74:100">
      <c r="BV340" s="62"/>
      <c r="BW340" s="62"/>
      <c r="BX340" s="62"/>
      <c r="BY340" s="62"/>
      <c r="BZ340" s="62"/>
      <c r="CA340" s="62"/>
      <c r="CB340" s="62"/>
      <c r="CC340" s="62"/>
      <c r="CD340" s="62"/>
      <c r="CE340" s="62"/>
      <c r="CF340" s="62"/>
      <c r="CL340" s="56" t="s">
        <v>739</v>
      </c>
      <c r="CM340" s="56" t="s">
        <v>215</v>
      </c>
      <c r="CN340" s="56" t="s">
        <v>215</v>
      </c>
      <c r="CO340" s="52"/>
      <c r="CP340" s="52"/>
      <c r="CQ340" s="52"/>
      <c r="CR340" s="52"/>
      <c r="CS340" s="52"/>
      <c r="CT340" s="52"/>
      <c r="CU340" s="33"/>
      <c r="CV340" s="33"/>
    </row>
    <row r="341" spans="74:100">
      <c r="BV341" s="62"/>
      <c r="BW341" s="62"/>
      <c r="BX341" s="62"/>
      <c r="BY341" s="62"/>
      <c r="BZ341" s="62"/>
      <c r="CA341" s="62"/>
      <c r="CB341" s="62"/>
      <c r="CC341" s="62"/>
      <c r="CD341" s="62"/>
      <c r="CE341" s="62"/>
      <c r="CF341" s="62"/>
      <c r="CL341" s="56" t="s">
        <v>20700</v>
      </c>
      <c r="CM341" s="56"/>
      <c r="CN341" s="56"/>
      <c r="CO341" s="52"/>
      <c r="CP341" s="52"/>
      <c r="CQ341" s="52"/>
      <c r="CR341" s="52"/>
      <c r="CS341" s="52"/>
      <c r="CT341" s="52"/>
      <c r="CU341" s="33"/>
      <c r="CV341" s="33"/>
    </row>
    <row r="342" spans="74:100">
      <c r="BV342" s="62"/>
      <c r="BW342" s="62"/>
      <c r="BX342" s="62"/>
      <c r="BY342" s="62"/>
      <c r="BZ342" s="62"/>
      <c r="CA342" s="62"/>
      <c r="CB342" s="62"/>
      <c r="CC342" s="62"/>
      <c r="CD342" s="62"/>
      <c r="CE342" s="62"/>
      <c r="CF342" s="62"/>
      <c r="CL342" s="56" t="s">
        <v>3212</v>
      </c>
      <c r="CM342" s="56" t="s">
        <v>217</v>
      </c>
      <c r="CN342" s="56" t="s">
        <v>217</v>
      </c>
      <c r="CO342" s="52"/>
      <c r="CP342" s="52"/>
      <c r="CQ342" s="52"/>
      <c r="CR342" s="52"/>
      <c r="CS342" s="52"/>
      <c r="CT342" s="52"/>
      <c r="CU342" s="33"/>
      <c r="CV342" s="33"/>
    </row>
    <row r="343" spans="74:100">
      <c r="BV343" s="62"/>
      <c r="BW343" s="62"/>
      <c r="BX343" s="62"/>
      <c r="BY343" s="62"/>
      <c r="BZ343" s="62"/>
      <c r="CA343" s="62"/>
      <c r="CB343" s="62"/>
      <c r="CC343" s="62"/>
      <c r="CD343" s="62"/>
      <c r="CE343" s="62"/>
      <c r="CF343" s="62"/>
      <c r="CL343" s="56" t="s">
        <v>17568</v>
      </c>
      <c r="CM343" s="56"/>
      <c r="CN343" s="56"/>
      <c r="CO343" s="52"/>
      <c r="CP343" s="52"/>
      <c r="CQ343" s="52"/>
      <c r="CR343" s="52"/>
      <c r="CS343" s="52"/>
      <c r="CT343" s="52"/>
      <c r="CU343" s="33"/>
      <c r="CV343" s="33"/>
    </row>
    <row r="344" spans="74:100">
      <c r="BV344" s="62"/>
      <c r="BW344" s="62"/>
      <c r="BX344" s="62"/>
      <c r="BY344" s="62"/>
      <c r="BZ344" s="62"/>
      <c r="CA344" s="62"/>
      <c r="CB344" s="62"/>
      <c r="CC344" s="62"/>
      <c r="CD344" s="62"/>
      <c r="CE344" s="62"/>
      <c r="CF344" s="62"/>
      <c r="CL344" s="56" t="s">
        <v>740</v>
      </c>
      <c r="CM344" s="56" t="s">
        <v>216</v>
      </c>
      <c r="CN344" s="56" t="s">
        <v>216</v>
      </c>
      <c r="CO344" s="52"/>
      <c r="CP344" s="52"/>
      <c r="CQ344" s="52"/>
      <c r="CR344" s="52"/>
      <c r="CS344" s="52"/>
      <c r="CT344" s="52"/>
      <c r="CU344" s="33"/>
      <c r="CV344" s="33"/>
    </row>
    <row r="345" spans="74:100">
      <c r="BV345" s="62"/>
      <c r="BW345" s="62"/>
      <c r="BX345" s="62"/>
      <c r="BY345" s="62"/>
      <c r="BZ345" s="62"/>
      <c r="CA345" s="62"/>
      <c r="CB345" s="62"/>
      <c r="CC345" s="62"/>
      <c r="CD345" s="62"/>
      <c r="CE345" s="62"/>
      <c r="CF345" s="62"/>
      <c r="CL345" s="56" t="s">
        <v>20701</v>
      </c>
      <c r="CM345" s="56"/>
      <c r="CN345" s="56"/>
      <c r="CO345" s="52"/>
      <c r="CP345" s="52"/>
      <c r="CQ345" s="52"/>
      <c r="CR345" s="52"/>
      <c r="CS345" s="52"/>
      <c r="CT345" s="52"/>
      <c r="CU345" s="33"/>
      <c r="CV345" s="33"/>
    </row>
    <row r="346" spans="74:100">
      <c r="BV346" s="62"/>
      <c r="BW346" s="62"/>
      <c r="BX346" s="62"/>
      <c r="BY346" s="62"/>
      <c r="BZ346" s="62"/>
      <c r="CA346" s="62"/>
      <c r="CB346" s="62"/>
      <c r="CC346" s="62"/>
      <c r="CD346" s="62"/>
      <c r="CE346" s="62"/>
      <c r="CF346" s="62"/>
      <c r="CL346" s="56" t="s">
        <v>741</v>
      </c>
      <c r="CM346" s="56" t="s">
        <v>216</v>
      </c>
      <c r="CN346" s="56" t="s">
        <v>216</v>
      </c>
      <c r="CO346" s="52"/>
      <c r="CP346" s="52"/>
      <c r="CQ346" s="52"/>
      <c r="CR346" s="52"/>
      <c r="CS346" s="52"/>
      <c r="CT346" s="52"/>
      <c r="CU346" s="33"/>
      <c r="CV346" s="33"/>
    </row>
    <row r="347" spans="74:100">
      <c r="BV347" s="62"/>
      <c r="BW347" s="62"/>
      <c r="BX347" s="62"/>
      <c r="BY347" s="62"/>
      <c r="BZ347" s="62"/>
      <c r="CA347" s="62"/>
      <c r="CB347" s="62"/>
      <c r="CC347" s="62"/>
      <c r="CD347" s="62"/>
      <c r="CE347" s="62"/>
      <c r="CF347" s="62"/>
      <c r="CL347" s="56" t="s">
        <v>20702</v>
      </c>
      <c r="CM347" s="56"/>
      <c r="CN347" s="56"/>
      <c r="CO347" s="52"/>
      <c r="CP347" s="52"/>
      <c r="CQ347" s="52"/>
      <c r="CR347" s="52"/>
      <c r="CS347" s="52"/>
      <c r="CT347" s="52"/>
      <c r="CU347" s="33"/>
      <c r="CV347" s="33"/>
    </row>
    <row r="348" spans="74:100">
      <c r="BV348" s="62"/>
      <c r="BW348" s="62"/>
      <c r="BX348" s="62"/>
      <c r="BY348" s="62"/>
      <c r="BZ348" s="62"/>
      <c r="CA348" s="62"/>
      <c r="CB348" s="62"/>
      <c r="CC348" s="62"/>
      <c r="CD348" s="62"/>
      <c r="CE348" s="62"/>
      <c r="CF348" s="62"/>
      <c r="CL348" s="56" t="s">
        <v>3213</v>
      </c>
      <c r="CM348" s="56" t="s">
        <v>3118</v>
      </c>
      <c r="CN348" s="56" t="s">
        <v>3118</v>
      </c>
      <c r="CO348" s="52"/>
      <c r="CP348" s="52"/>
      <c r="CQ348" s="52"/>
      <c r="CR348" s="52"/>
      <c r="CS348" s="52"/>
      <c r="CT348" s="52"/>
      <c r="CU348" s="33"/>
      <c r="CV348" s="33"/>
    </row>
    <row r="349" spans="74:100">
      <c r="BV349" s="62"/>
      <c r="BW349" s="62"/>
      <c r="BX349" s="62"/>
      <c r="BY349" s="62"/>
      <c r="BZ349" s="62"/>
      <c r="CA349" s="62"/>
      <c r="CB349" s="62"/>
      <c r="CC349" s="62"/>
      <c r="CD349" s="62"/>
      <c r="CE349" s="62"/>
      <c r="CF349" s="62"/>
      <c r="CL349" s="56" t="s">
        <v>17569</v>
      </c>
      <c r="CM349" s="56"/>
      <c r="CN349" s="56"/>
      <c r="CO349" s="52"/>
      <c r="CP349" s="52"/>
      <c r="CQ349" s="52"/>
      <c r="CR349" s="52"/>
      <c r="CS349" s="52"/>
      <c r="CT349" s="52"/>
      <c r="CU349" s="33"/>
      <c r="CV349" s="33"/>
    </row>
    <row r="350" spans="74:100">
      <c r="BV350" s="62"/>
      <c r="BW350" s="62"/>
      <c r="BX350" s="62"/>
      <c r="BY350" s="62"/>
      <c r="BZ350" s="62"/>
      <c r="CA350" s="62"/>
      <c r="CB350" s="62"/>
      <c r="CC350" s="62"/>
      <c r="CD350" s="62"/>
      <c r="CE350" s="62"/>
      <c r="CF350" s="62"/>
      <c r="CL350" s="56" t="s">
        <v>3214</v>
      </c>
      <c r="CM350" s="56" t="s">
        <v>217</v>
      </c>
      <c r="CN350" s="56" t="s">
        <v>217</v>
      </c>
      <c r="CO350" s="52"/>
      <c r="CP350" s="52"/>
      <c r="CQ350" s="52"/>
      <c r="CR350" s="52"/>
      <c r="CS350" s="52"/>
      <c r="CT350" s="52"/>
      <c r="CU350" s="33"/>
      <c r="CV350" s="33"/>
    </row>
    <row r="351" spans="74:100">
      <c r="BV351" s="62"/>
      <c r="BW351" s="62"/>
      <c r="BX351" s="62"/>
      <c r="BY351" s="62"/>
      <c r="BZ351" s="62"/>
      <c r="CA351" s="62"/>
      <c r="CB351" s="62"/>
      <c r="CC351" s="62"/>
      <c r="CD351" s="62"/>
      <c r="CE351" s="62"/>
      <c r="CF351" s="62"/>
      <c r="CL351" s="56" t="s">
        <v>17570</v>
      </c>
      <c r="CM351" s="56"/>
      <c r="CN351" s="56"/>
      <c r="CO351" s="52"/>
      <c r="CP351" s="52"/>
      <c r="CQ351" s="52"/>
      <c r="CR351" s="52"/>
      <c r="CS351" s="52"/>
      <c r="CT351" s="52"/>
      <c r="CU351" s="33"/>
      <c r="CV351" s="33"/>
    </row>
    <row r="352" spans="74:100">
      <c r="BV352" s="62"/>
      <c r="BW352" s="62"/>
      <c r="BX352" s="62"/>
      <c r="BY352" s="62"/>
      <c r="BZ352" s="62"/>
      <c r="CA352" s="62"/>
      <c r="CB352" s="62"/>
      <c r="CC352" s="62"/>
      <c r="CD352" s="62"/>
      <c r="CE352" s="62"/>
      <c r="CF352" s="62"/>
      <c r="CL352" s="56" t="s">
        <v>3215</v>
      </c>
      <c r="CM352" s="56" t="s">
        <v>217</v>
      </c>
      <c r="CN352" s="56" t="s">
        <v>217</v>
      </c>
      <c r="CO352" s="52"/>
      <c r="CP352" s="52"/>
      <c r="CQ352" s="52"/>
      <c r="CR352" s="52"/>
      <c r="CS352" s="52"/>
      <c r="CT352" s="52"/>
      <c r="CU352" s="33"/>
      <c r="CV352" s="33"/>
    </row>
    <row r="353" spans="74:100">
      <c r="BV353" s="62"/>
      <c r="BW353" s="62"/>
      <c r="BX353" s="62"/>
      <c r="BY353" s="62"/>
      <c r="BZ353" s="62"/>
      <c r="CA353" s="62"/>
      <c r="CB353" s="62"/>
      <c r="CC353" s="62"/>
      <c r="CD353" s="62"/>
      <c r="CE353" s="62"/>
      <c r="CF353" s="62"/>
      <c r="CL353" s="56" t="s">
        <v>17571</v>
      </c>
      <c r="CM353" s="56"/>
      <c r="CN353" s="56"/>
      <c r="CO353" s="52"/>
      <c r="CP353" s="52"/>
      <c r="CQ353" s="52"/>
      <c r="CR353" s="52"/>
      <c r="CS353" s="52"/>
      <c r="CT353" s="52"/>
      <c r="CU353" s="33"/>
      <c r="CV353" s="33"/>
    </row>
    <row r="354" spans="74:100">
      <c r="BV354" s="62"/>
      <c r="BW354" s="62"/>
      <c r="BX354" s="62"/>
      <c r="BY354" s="62"/>
      <c r="BZ354" s="62"/>
      <c r="CA354" s="62"/>
      <c r="CB354" s="62"/>
      <c r="CC354" s="62"/>
      <c r="CD354" s="62"/>
      <c r="CE354" s="62"/>
      <c r="CF354" s="62"/>
      <c r="CL354" s="56" t="s">
        <v>3216</v>
      </c>
      <c r="CM354" s="56" t="s">
        <v>3118</v>
      </c>
      <c r="CN354" s="56" t="s">
        <v>3118</v>
      </c>
      <c r="CO354" s="52"/>
      <c r="CP354" s="52"/>
      <c r="CQ354" s="52"/>
      <c r="CR354" s="52"/>
      <c r="CS354" s="52"/>
      <c r="CT354" s="52"/>
      <c r="CU354" s="33"/>
      <c r="CV354" s="33"/>
    </row>
    <row r="355" spans="74:100">
      <c r="BV355" s="62"/>
      <c r="BW355" s="62"/>
      <c r="BX355" s="62"/>
      <c r="BY355" s="62"/>
      <c r="BZ355" s="62"/>
      <c r="CA355" s="62"/>
      <c r="CB355" s="62"/>
      <c r="CC355" s="62"/>
      <c r="CD355" s="62"/>
      <c r="CE355" s="62"/>
      <c r="CF355" s="62"/>
      <c r="CL355" s="56" t="s">
        <v>17572</v>
      </c>
      <c r="CM355" s="56"/>
      <c r="CN355" s="56"/>
      <c r="CO355" s="52"/>
      <c r="CP355" s="52"/>
      <c r="CQ355" s="52"/>
      <c r="CR355" s="52"/>
      <c r="CS355" s="52"/>
      <c r="CT355" s="52"/>
      <c r="CU355" s="33"/>
      <c r="CV355" s="33"/>
    </row>
    <row r="356" spans="74:100">
      <c r="BV356" s="62"/>
      <c r="BW356" s="62"/>
      <c r="BX356" s="62"/>
      <c r="BY356" s="62"/>
      <c r="BZ356" s="62"/>
      <c r="CA356" s="62"/>
      <c r="CB356" s="62"/>
      <c r="CC356" s="62"/>
      <c r="CD356" s="62"/>
      <c r="CE356" s="62"/>
      <c r="CF356" s="62"/>
      <c r="CL356" s="56" t="s">
        <v>3217</v>
      </c>
      <c r="CM356" s="56" t="s">
        <v>217</v>
      </c>
      <c r="CN356" s="56" t="s">
        <v>217</v>
      </c>
      <c r="CO356" s="52"/>
      <c r="CP356" s="52"/>
      <c r="CQ356" s="52"/>
      <c r="CR356" s="52"/>
      <c r="CS356" s="52"/>
      <c r="CT356" s="52"/>
      <c r="CU356" s="33"/>
      <c r="CV356" s="33"/>
    </row>
    <row r="357" spans="74:100">
      <c r="BV357" s="62"/>
      <c r="BW357" s="62"/>
      <c r="BX357" s="62"/>
      <c r="BY357" s="62"/>
      <c r="BZ357" s="62"/>
      <c r="CA357" s="62"/>
      <c r="CB357" s="62"/>
      <c r="CC357" s="62"/>
      <c r="CD357" s="62"/>
      <c r="CE357" s="62"/>
      <c r="CF357" s="62"/>
      <c r="CL357" s="56" t="s">
        <v>17573</v>
      </c>
      <c r="CM357" s="56"/>
      <c r="CN357" s="56"/>
      <c r="CO357" s="52"/>
      <c r="CP357" s="52"/>
      <c r="CQ357" s="52"/>
      <c r="CR357" s="52"/>
      <c r="CS357" s="52"/>
      <c r="CT357" s="52"/>
      <c r="CU357" s="33"/>
      <c r="CV357" s="33"/>
    </row>
    <row r="358" spans="74:100">
      <c r="BV358" s="62"/>
      <c r="BW358" s="62"/>
      <c r="BX358" s="62"/>
      <c r="BY358" s="62"/>
      <c r="BZ358" s="62"/>
      <c r="CA358" s="62"/>
      <c r="CB358" s="62"/>
      <c r="CC358" s="62"/>
      <c r="CD358" s="62"/>
      <c r="CE358" s="62"/>
      <c r="CF358" s="62"/>
      <c r="CL358" s="56" t="s">
        <v>3218</v>
      </c>
      <c r="CM358" s="56" t="s">
        <v>3118</v>
      </c>
      <c r="CN358" s="56" t="s">
        <v>3118</v>
      </c>
      <c r="CO358" s="52"/>
      <c r="CP358" s="52"/>
      <c r="CQ358" s="52"/>
      <c r="CR358" s="52"/>
      <c r="CS358" s="52"/>
      <c r="CT358" s="52"/>
      <c r="CU358" s="33"/>
      <c r="CV358" s="33"/>
    </row>
    <row r="359" spans="74:100">
      <c r="BV359" s="62"/>
      <c r="BW359" s="62"/>
      <c r="BX359" s="62"/>
      <c r="BY359" s="62"/>
      <c r="BZ359" s="62"/>
      <c r="CA359" s="62"/>
      <c r="CB359" s="62"/>
      <c r="CC359" s="62"/>
      <c r="CD359" s="62"/>
      <c r="CE359" s="62"/>
      <c r="CF359" s="62"/>
      <c r="CL359" s="56" t="s">
        <v>17574</v>
      </c>
      <c r="CM359" s="56"/>
      <c r="CN359" s="56"/>
      <c r="CO359" s="52"/>
      <c r="CP359" s="52"/>
      <c r="CQ359" s="52"/>
      <c r="CR359" s="52"/>
      <c r="CS359" s="52"/>
      <c r="CT359" s="52"/>
      <c r="CU359" s="33"/>
      <c r="CV359" s="33"/>
    </row>
    <row r="360" spans="74:100">
      <c r="BV360" s="62"/>
      <c r="BW360" s="62"/>
      <c r="BX360" s="62"/>
      <c r="BY360" s="62"/>
      <c r="BZ360" s="62"/>
      <c r="CA360" s="62"/>
      <c r="CB360" s="62"/>
      <c r="CC360" s="62"/>
      <c r="CD360" s="62"/>
      <c r="CE360" s="62"/>
      <c r="CF360" s="62"/>
      <c r="CL360" s="56" t="s">
        <v>750</v>
      </c>
      <c r="CM360" s="56" t="s">
        <v>217</v>
      </c>
      <c r="CN360" s="56" t="s">
        <v>217</v>
      </c>
      <c r="CO360" s="52"/>
      <c r="CP360" s="52"/>
      <c r="CQ360" s="52"/>
      <c r="CR360" s="52"/>
      <c r="CS360" s="52"/>
      <c r="CT360" s="52"/>
      <c r="CU360" s="33"/>
      <c r="CV360" s="33"/>
    </row>
    <row r="361" spans="74:100">
      <c r="BV361" s="62"/>
      <c r="BW361" s="62"/>
      <c r="BX361" s="62"/>
      <c r="BY361" s="62"/>
      <c r="BZ361" s="62"/>
      <c r="CA361" s="62"/>
      <c r="CB361" s="62"/>
      <c r="CC361" s="62"/>
      <c r="CD361" s="62"/>
      <c r="CE361" s="62"/>
      <c r="CF361" s="62"/>
      <c r="CL361" s="56" t="s">
        <v>20703</v>
      </c>
      <c r="CM361" s="56"/>
      <c r="CN361" s="56"/>
      <c r="CO361" s="52"/>
      <c r="CP361" s="52"/>
      <c r="CQ361" s="52"/>
      <c r="CR361" s="52"/>
      <c r="CS361" s="52"/>
      <c r="CT361" s="52"/>
      <c r="CU361" s="33"/>
      <c r="CV361" s="33"/>
    </row>
    <row r="362" spans="74:100">
      <c r="BV362" s="62"/>
      <c r="BW362" s="62"/>
      <c r="BX362" s="62"/>
      <c r="BY362" s="62"/>
      <c r="BZ362" s="62"/>
      <c r="CA362" s="62"/>
      <c r="CB362" s="62"/>
      <c r="CC362" s="62"/>
      <c r="CD362" s="62"/>
      <c r="CE362" s="62"/>
      <c r="CF362" s="62"/>
      <c r="CL362" s="56" t="s">
        <v>3219</v>
      </c>
      <c r="CM362" s="56" t="s">
        <v>215</v>
      </c>
      <c r="CN362" s="56" t="s">
        <v>215</v>
      </c>
      <c r="CO362" s="52"/>
      <c r="CP362" s="52"/>
      <c r="CQ362" s="52"/>
      <c r="CR362" s="52"/>
      <c r="CS362" s="52"/>
      <c r="CT362" s="52"/>
      <c r="CU362" s="33"/>
      <c r="CV362" s="33"/>
    </row>
    <row r="363" spans="74:100">
      <c r="BV363" s="62"/>
      <c r="BW363" s="62"/>
      <c r="BX363" s="62"/>
      <c r="BY363" s="62"/>
      <c r="BZ363" s="62"/>
      <c r="CA363" s="62"/>
      <c r="CB363" s="62"/>
      <c r="CC363" s="62"/>
      <c r="CD363" s="62"/>
      <c r="CE363" s="62"/>
      <c r="CF363" s="62"/>
      <c r="CL363" s="56" t="s">
        <v>20704</v>
      </c>
      <c r="CM363" s="56"/>
      <c r="CN363" s="56"/>
      <c r="CO363" s="52"/>
      <c r="CP363" s="52"/>
      <c r="CQ363" s="52"/>
      <c r="CR363" s="52"/>
      <c r="CS363" s="52"/>
      <c r="CT363" s="52"/>
      <c r="CU363" s="33"/>
      <c r="CV363" s="33"/>
    </row>
    <row r="364" spans="74:100">
      <c r="BV364" s="62"/>
      <c r="BW364" s="62"/>
      <c r="BX364" s="62"/>
      <c r="BY364" s="62"/>
      <c r="BZ364" s="62"/>
      <c r="CA364" s="62"/>
      <c r="CB364" s="62"/>
      <c r="CC364" s="62"/>
      <c r="CD364" s="62"/>
      <c r="CE364" s="62"/>
      <c r="CF364" s="62"/>
      <c r="CL364" s="56" t="s">
        <v>3220</v>
      </c>
      <c r="CM364" s="56" t="s">
        <v>216</v>
      </c>
      <c r="CN364" s="56" t="s">
        <v>216</v>
      </c>
      <c r="CO364" s="52"/>
      <c r="CP364" s="52"/>
      <c r="CQ364" s="52"/>
      <c r="CR364" s="52"/>
      <c r="CS364" s="52"/>
      <c r="CT364" s="52"/>
      <c r="CU364" s="33"/>
      <c r="CV364" s="33"/>
    </row>
    <row r="365" spans="74:100">
      <c r="BV365" s="62"/>
      <c r="BW365" s="62"/>
      <c r="BX365" s="62"/>
      <c r="BY365" s="62"/>
      <c r="BZ365" s="62"/>
      <c r="CA365" s="62"/>
      <c r="CB365" s="62"/>
      <c r="CC365" s="62"/>
      <c r="CD365" s="62"/>
      <c r="CE365" s="62"/>
      <c r="CF365" s="62"/>
      <c r="CL365" s="56" t="s">
        <v>20705</v>
      </c>
      <c r="CM365" s="56"/>
      <c r="CN365" s="56"/>
      <c r="CO365" s="52"/>
      <c r="CP365" s="52"/>
      <c r="CQ365" s="52"/>
      <c r="CR365" s="52"/>
      <c r="CS365" s="52"/>
      <c r="CT365" s="52"/>
      <c r="CU365" s="33"/>
      <c r="CV365" s="33"/>
    </row>
    <row r="366" spans="74:100">
      <c r="BV366" s="62"/>
      <c r="BW366" s="62"/>
      <c r="BX366" s="62"/>
      <c r="BY366" s="62"/>
      <c r="BZ366" s="62"/>
      <c r="CA366" s="62"/>
      <c r="CB366" s="62"/>
      <c r="CC366" s="62"/>
      <c r="CD366" s="62"/>
      <c r="CE366" s="62"/>
      <c r="CF366" s="62"/>
      <c r="CL366" s="56" t="s">
        <v>3221</v>
      </c>
      <c r="CM366" s="56" t="s">
        <v>215</v>
      </c>
      <c r="CN366" s="56" t="s">
        <v>215</v>
      </c>
      <c r="CO366" s="52"/>
      <c r="CP366" s="52"/>
      <c r="CQ366" s="52"/>
      <c r="CR366" s="52"/>
      <c r="CS366" s="52"/>
      <c r="CT366" s="52"/>
      <c r="CU366" s="33"/>
      <c r="CV366" s="33"/>
    </row>
    <row r="367" spans="74:100">
      <c r="BV367" s="62"/>
      <c r="BW367" s="62"/>
      <c r="BX367" s="62"/>
      <c r="BY367" s="62"/>
      <c r="BZ367" s="62"/>
      <c r="CA367" s="62"/>
      <c r="CB367" s="62"/>
      <c r="CC367" s="62"/>
      <c r="CD367" s="62"/>
      <c r="CE367" s="62"/>
      <c r="CF367" s="62"/>
      <c r="CL367" s="56" t="s">
        <v>20706</v>
      </c>
      <c r="CM367" s="56"/>
      <c r="CN367" s="56"/>
      <c r="CO367" s="52"/>
      <c r="CP367" s="52"/>
      <c r="CQ367" s="52"/>
      <c r="CR367" s="52"/>
      <c r="CS367" s="52"/>
      <c r="CT367" s="52"/>
      <c r="CU367" s="33"/>
      <c r="CV367" s="33"/>
    </row>
    <row r="368" spans="74:100">
      <c r="BV368" s="62"/>
      <c r="BW368" s="62"/>
      <c r="BX368" s="62"/>
      <c r="BY368" s="62"/>
      <c r="BZ368" s="62"/>
      <c r="CA368" s="62"/>
      <c r="CB368" s="62"/>
      <c r="CC368" s="62"/>
      <c r="CD368" s="62"/>
      <c r="CE368" s="62"/>
      <c r="CF368" s="62"/>
      <c r="CL368" s="56" t="s">
        <v>751</v>
      </c>
      <c r="CM368" s="56" t="s">
        <v>214</v>
      </c>
      <c r="CN368" s="56" t="s">
        <v>214</v>
      </c>
      <c r="CO368" s="52"/>
      <c r="CP368" s="52"/>
      <c r="CQ368" s="52"/>
      <c r="CR368" s="52"/>
      <c r="CS368" s="52"/>
      <c r="CT368" s="52"/>
      <c r="CU368" s="33"/>
      <c r="CV368" s="33"/>
    </row>
    <row r="369" spans="74:100">
      <c r="BV369" s="62"/>
      <c r="BW369" s="62"/>
      <c r="BX369" s="62"/>
      <c r="BY369" s="62"/>
      <c r="BZ369" s="62"/>
      <c r="CA369" s="62"/>
      <c r="CB369" s="62"/>
      <c r="CC369" s="62"/>
      <c r="CD369" s="62"/>
      <c r="CE369" s="62"/>
      <c r="CF369" s="62"/>
      <c r="CL369" s="56" t="s">
        <v>20707</v>
      </c>
      <c r="CM369" s="56"/>
      <c r="CN369" s="56"/>
      <c r="CO369" s="52"/>
      <c r="CP369" s="52"/>
      <c r="CQ369" s="52"/>
      <c r="CR369" s="52"/>
      <c r="CS369" s="52"/>
      <c r="CT369" s="52"/>
      <c r="CU369" s="33"/>
      <c r="CV369" s="33"/>
    </row>
    <row r="370" spans="74:100">
      <c r="BV370" s="62"/>
      <c r="BW370" s="62"/>
      <c r="BX370" s="62"/>
      <c r="BY370" s="62"/>
      <c r="BZ370" s="62"/>
      <c r="CA370" s="62"/>
      <c r="CB370" s="62"/>
      <c r="CC370" s="62"/>
      <c r="CD370" s="62"/>
      <c r="CE370" s="62"/>
      <c r="CF370" s="62"/>
      <c r="CL370" s="56" t="s">
        <v>752</v>
      </c>
      <c r="CM370" s="56" t="s">
        <v>215</v>
      </c>
      <c r="CN370" s="56" t="s">
        <v>215</v>
      </c>
      <c r="CO370" s="52"/>
      <c r="CP370" s="52"/>
      <c r="CQ370" s="52"/>
      <c r="CR370" s="52"/>
      <c r="CS370" s="52"/>
      <c r="CT370" s="52"/>
      <c r="CU370" s="33"/>
      <c r="CV370" s="33"/>
    </row>
    <row r="371" spans="74:100">
      <c r="BV371" s="62"/>
      <c r="BW371" s="62"/>
      <c r="BX371" s="62"/>
      <c r="BY371" s="62"/>
      <c r="BZ371" s="62"/>
      <c r="CA371" s="62"/>
      <c r="CB371" s="62"/>
      <c r="CC371" s="62"/>
      <c r="CD371" s="62"/>
      <c r="CE371" s="62"/>
      <c r="CF371" s="62"/>
      <c r="CL371" s="56" t="s">
        <v>20708</v>
      </c>
      <c r="CM371" s="56"/>
      <c r="CN371" s="56"/>
      <c r="CO371" s="52"/>
      <c r="CP371" s="52"/>
      <c r="CQ371" s="52"/>
      <c r="CR371" s="52"/>
      <c r="CS371" s="52"/>
      <c r="CT371" s="52"/>
      <c r="CU371" s="33"/>
      <c r="CV371" s="33"/>
    </row>
    <row r="372" spans="74:100">
      <c r="BV372" s="62"/>
      <c r="BW372" s="62"/>
      <c r="BX372" s="62"/>
      <c r="BY372" s="62"/>
      <c r="BZ372" s="62"/>
      <c r="CA372" s="62"/>
      <c r="CB372" s="62"/>
      <c r="CC372" s="62"/>
      <c r="CD372" s="62"/>
      <c r="CE372" s="62"/>
      <c r="CF372" s="62"/>
      <c r="CL372" s="56" t="s">
        <v>3222</v>
      </c>
      <c r="CM372" s="56" t="s">
        <v>216</v>
      </c>
      <c r="CN372" s="56" t="s">
        <v>216</v>
      </c>
      <c r="CO372" s="52"/>
      <c r="CP372" s="52"/>
      <c r="CQ372" s="52"/>
      <c r="CR372" s="52"/>
      <c r="CS372" s="52"/>
      <c r="CT372" s="52"/>
      <c r="CU372" s="33"/>
      <c r="CV372" s="33"/>
    </row>
    <row r="373" spans="74:100">
      <c r="BV373" s="62"/>
      <c r="BW373" s="62"/>
      <c r="BX373" s="62"/>
      <c r="BY373" s="62"/>
      <c r="BZ373" s="62"/>
      <c r="CA373" s="62"/>
      <c r="CB373" s="62"/>
      <c r="CC373" s="62"/>
      <c r="CD373" s="62"/>
      <c r="CE373" s="62"/>
      <c r="CF373" s="62"/>
      <c r="CL373" s="56" t="s">
        <v>20709</v>
      </c>
      <c r="CM373" s="56"/>
      <c r="CN373" s="56"/>
      <c r="CO373" s="52"/>
      <c r="CP373" s="52"/>
      <c r="CQ373" s="52"/>
      <c r="CR373" s="52"/>
      <c r="CS373" s="52"/>
      <c r="CT373" s="52"/>
      <c r="CU373" s="33"/>
      <c r="CV373" s="33"/>
    </row>
    <row r="374" spans="74:100">
      <c r="BV374" s="62"/>
      <c r="BW374" s="62"/>
      <c r="BX374" s="62"/>
      <c r="BY374" s="62"/>
      <c r="BZ374" s="62"/>
      <c r="CA374" s="62"/>
      <c r="CB374" s="62"/>
      <c r="CC374" s="62"/>
      <c r="CD374" s="62"/>
      <c r="CE374" s="62"/>
      <c r="CF374" s="62"/>
      <c r="CL374" s="56" t="s">
        <v>3223</v>
      </c>
      <c r="CM374" s="56" t="s">
        <v>217</v>
      </c>
      <c r="CN374" s="56" t="s">
        <v>217</v>
      </c>
      <c r="CO374" s="52"/>
      <c r="CP374" s="52"/>
      <c r="CQ374" s="52"/>
      <c r="CR374" s="52"/>
      <c r="CS374" s="52"/>
      <c r="CT374" s="52"/>
      <c r="CU374" s="33"/>
      <c r="CV374" s="33"/>
    </row>
    <row r="375" spans="74:100">
      <c r="BV375" s="62"/>
      <c r="BW375" s="62"/>
      <c r="BX375" s="62"/>
      <c r="BY375" s="62"/>
      <c r="BZ375" s="62"/>
      <c r="CA375" s="62"/>
      <c r="CB375" s="62"/>
      <c r="CC375" s="62"/>
      <c r="CD375" s="62"/>
      <c r="CE375" s="62"/>
      <c r="CF375" s="62"/>
      <c r="CL375" s="56" t="s">
        <v>20710</v>
      </c>
      <c r="CM375" s="56"/>
      <c r="CN375" s="56"/>
      <c r="CO375" s="52"/>
      <c r="CP375" s="52"/>
      <c r="CQ375" s="52"/>
      <c r="CR375" s="52"/>
      <c r="CS375" s="52"/>
      <c r="CT375" s="52"/>
      <c r="CU375" s="33"/>
      <c r="CV375" s="33"/>
    </row>
    <row r="376" spans="74:100">
      <c r="BV376" s="62"/>
      <c r="BW376" s="62"/>
      <c r="BX376" s="62"/>
      <c r="BY376" s="62"/>
      <c r="BZ376" s="62"/>
      <c r="CA376" s="62"/>
      <c r="CB376" s="62"/>
      <c r="CC376" s="62"/>
      <c r="CD376" s="62"/>
      <c r="CE376" s="62"/>
      <c r="CF376" s="62"/>
      <c r="CL376" s="56" t="s">
        <v>753</v>
      </c>
      <c r="CM376" s="56" t="s">
        <v>216</v>
      </c>
      <c r="CN376" s="56" t="s">
        <v>216</v>
      </c>
      <c r="CO376" s="52"/>
      <c r="CP376" s="52"/>
      <c r="CQ376" s="52"/>
      <c r="CR376" s="52"/>
      <c r="CS376" s="52"/>
      <c r="CT376" s="52"/>
      <c r="CU376" s="33"/>
      <c r="CV376" s="33"/>
    </row>
    <row r="377" spans="74:100">
      <c r="BV377" s="62"/>
      <c r="BW377" s="62"/>
      <c r="BX377" s="62"/>
      <c r="BY377" s="62"/>
      <c r="BZ377" s="62"/>
      <c r="CA377" s="62"/>
      <c r="CB377" s="62"/>
      <c r="CC377" s="62"/>
      <c r="CD377" s="62"/>
      <c r="CE377" s="62"/>
      <c r="CF377" s="62"/>
      <c r="CL377" s="56" t="s">
        <v>20711</v>
      </c>
      <c r="CM377" s="56"/>
      <c r="CN377" s="56"/>
      <c r="CO377" s="52"/>
      <c r="CP377" s="52"/>
      <c r="CQ377" s="52"/>
      <c r="CR377" s="52"/>
      <c r="CS377" s="52"/>
      <c r="CT377" s="52"/>
      <c r="CU377" s="33"/>
      <c r="CV377" s="33"/>
    </row>
    <row r="378" spans="74:100">
      <c r="BV378" s="62"/>
      <c r="BW378" s="62"/>
      <c r="BX378" s="62"/>
      <c r="BY378" s="62"/>
      <c r="BZ378" s="62"/>
      <c r="CA378" s="62"/>
      <c r="CB378" s="62"/>
      <c r="CC378" s="62"/>
      <c r="CD378" s="62"/>
      <c r="CE378" s="62"/>
      <c r="CF378" s="62"/>
      <c r="CL378" s="56" t="s">
        <v>754</v>
      </c>
      <c r="CM378" s="56" t="s">
        <v>215</v>
      </c>
      <c r="CN378" s="56" t="s">
        <v>215</v>
      </c>
      <c r="CO378" s="52"/>
      <c r="CP378" s="52"/>
      <c r="CQ378" s="52"/>
      <c r="CR378" s="52"/>
      <c r="CS378" s="52"/>
      <c r="CT378" s="52"/>
      <c r="CU378" s="33"/>
      <c r="CV378" s="33"/>
    </row>
    <row r="379" spans="74:100">
      <c r="BV379" s="62"/>
      <c r="BW379" s="62"/>
      <c r="BX379" s="62"/>
      <c r="BY379" s="62"/>
      <c r="BZ379" s="62"/>
      <c r="CA379" s="62"/>
      <c r="CB379" s="62"/>
      <c r="CC379" s="62"/>
      <c r="CD379" s="62"/>
      <c r="CE379" s="62"/>
      <c r="CF379" s="62"/>
      <c r="CL379" s="56" t="s">
        <v>20712</v>
      </c>
      <c r="CM379" s="56"/>
      <c r="CN379" s="56"/>
      <c r="CO379" s="52"/>
      <c r="CP379" s="52"/>
      <c r="CQ379" s="52"/>
      <c r="CR379" s="52"/>
      <c r="CS379" s="52"/>
      <c r="CT379" s="52"/>
      <c r="CU379" s="33"/>
      <c r="CV379" s="33"/>
    </row>
    <row r="380" spans="74:100">
      <c r="BV380" s="62"/>
      <c r="BW380" s="62"/>
      <c r="BX380" s="62"/>
      <c r="BY380" s="62"/>
      <c r="BZ380" s="62"/>
      <c r="CA380" s="62"/>
      <c r="CB380" s="62"/>
      <c r="CC380" s="62"/>
      <c r="CD380" s="62"/>
      <c r="CE380" s="62"/>
      <c r="CF380" s="62"/>
      <c r="CL380" s="56" t="s">
        <v>756</v>
      </c>
      <c r="CM380" s="56" t="s">
        <v>214</v>
      </c>
      <c r="CN380" s="56" t="s">
        <v>214</v>
      </c>
      <c r="CO380" s="52"/>
      <c r="CP380" s="52"/>
      <c r="CQ380" s="52"/>
      <c r="CR380" s="52"/>
      <c r="CS380" s="52"/>
      <c r="CT380" s="52"/>
      <c r="CU380" s="33"/>
      <c r="CV380" s="33"/>
    </row>
    <row r="381" spans="74:100">
      <c r="BV381" s="62"/>
      <c r="BW381" s="62"/>
      <c r="BX381" s="62"/>
      <c r="BY381" s="62"/>
      <c r="BZ381" s="62"/>
      <c r="CA381" s="62"/>
      <c r="CB381" s="62"/>
      <c r="CC381" s="62"/>
      <c r="CD381" s="62"/>
      <c r="CE381" s="62"/>
      <c r="CF381" s="62"/>
      <c r="CL381" s="56" t="s">
        <v>20713</v>
      </c>
      <c r="CM381" s="56"/>
      <c r="CN381" s="56"/>
      <c r="CO381" s="52"/>
      <c r="CP381" s="52"/>
      <c r="CQ381" s="52"/>
      <c r="CR381" s="52"/>
      <c r="CS381" s="52"/>
      <c r="CT381" s="52"/>
      <c r="CU381" s="33"/>
      <c r="CV381" s="33"/>
    </row>
    <row r="382" spans="74:100">
      <c r="BV382" s="62"/>
      <c r="BW382" s="62"/>
      <c r="BX382" s="62"/>
      <c r="BY382" s="62"/>
      <c r="BZ382" s="62"/>
      <c r="CA382" s="62"/>
      <c r="CB382" s="62"/>
      <c r="CC382" s="62"/>
      <c r="CD382" s="62"/>
      <c r="CE382" s="62"/>
      <c r="CF382" s="62"/>
      <c r="CL382" s="56" t="s">
        <v>3224</v>
      </c>
      <c r="CM382" s="56" t="s">
        <v>3118</v>
      </c>
      <c r="CN382" s="56" t="s">
        <v>3118</v>
      </c>
      <c r="CO382" s="52"/>
      <c r="CP382" s="52"/>
      <c r="CQ382" s="52"/>
      <c r="CR382" s="52"/>
      <c r="CS382" s="52"/>
      <c r="CT382" s="52"/>
      <c r="CU382" s="33"/>
      <c r="CV382" s="33"/>
    </row>
    <row r="383" spans="74:100">
      <c r="BV383" s="62"/>
      <c r="BW383" s="62"/>
      <c r="BX383" s="62"/>
      <c r="BY383" s="62"/>
      <c r="BZ383" s="62"/>
      <c r="CA383" s="62"/>
      <c r="CB383" s="62"/>
      <c r="CC383" s="62"/>
      <c r="CD383" s="62"/>
      <c r="CE383" s="62"/>
      <c r="CF383" s="62"/>
      <c r="CL383" s="56" t="s">
        <v>17575</v>
      </c>
      <c r="CM383" s="56"/>
      <c r="CN383" s="56"/>
      <c r="CO383" s="52"/>
      <c r="CP383" s="52"/>
      <c r="CQ383" s="52"/>
      <c r="CR383" s="52"/>
      <c r="CS383" s="52"/>
      <c r="CT383" s="52"/>
      <c r="CU383" s="33"/>
      <c r="CV383" s="33"/>
    </row>
    <row r="384" spans="74:100">
      <c r="BV384" s="62"/>
      <c r="BW384" s="62"/>
      <c r="BX384" s="62"/>
      <c r="BY384" s="62"/>
      <c r="BZ384" s="62"/>
      <c r="CA384" s="62"/>
      <c r="CB384" s="62"/>
      <c r="CC384" s="62"/>
      <c r="CD384" s="62"/>
      <c r="CE384" s="62"/>
      <c r="CF384" s="62"/>
      <c r="CL384" s="56" t="s">
        <v>757</v>
      </c>
      <c r="CM384" s="56" t="s">
        <v>217</v>
      </c>
      <c r="CN384" s="56" t="s">
        <v>217</v>
      </c>
      <c r="CO384" s="52"/>
      <c r="CP384" s="52"/>
      <c r="CQ384" s="52"/>
      <c r="CR384" s="52"/>
      <c r="CS384" s="52"/>
      <c r="CT384" s="52"/>
      <c r="CU384" s="33"/>
      <c r="CV384" s="33"/>
    </row>
    <row r="385" spans="74:100">
      <c r="BV385" s="62"/>
      <c r="BW385" s="62"/>
      <c r="BX385" s="62"/>
      <c r="BY385" s="62"/>
      <c r="BZ385" s="62"/>
      <c r="CA385" s="62"/>
      <c r="CB385" s="62"/>
      <c r="CC385" s="62"/>
      <c r="CD385" s="62"/>
      <c r="CE385" s="62"/>
      <c r="CF385" s="62"/>
      <c r="CL385" s="56" t="s">
        <v>20714</v>
      </c>
      <c r="CM385" s="56"/>
      <c r="CN385" s="56"/>
      <c r="CO385" s="52"/>
      <c r="CP385" s="52"/>
      <c r="CQ385" s="52"/>
      <c r="CR385" s="52"/>
      <c r="CS385" s="52"/>
      <c r="CT385" s="52"/>
      <c r="CU385" s="33"/>
      <c r="CV385" s="33"/>
    </row>
    <row r="386" spans="74:100">
      <c r="BV386" s="62"/>
      <c r="BW386" s="62"/>
      <c r="BX386" s="62"/>
      <c r="BY386" s="62"/>
      <c r="BZ386" s="62"/>
      <c r="CA386" s="62"/>
      <c r="CB386" s="62"/>
      <c r="CC386" s="62"/>
      <c r="CD386" s="62"/>
      <c r="CE386" s="62"/>
      <c r="CF386" s="62"/>
      <c r="CL386" s="56" t="s">
        <v>3225</v>
      </c>
      <c r="CM386" s="56" t="s">
        <v>3118</v>
      </c>
      <c r="CN386" s="56" t="s">
        <v>3118</v>
      </c>
      <c r="CO386" s="52"/>
      <c r="CP386" s="52"/>
      <c r="CQ386" s="52"/>
      <c r="CR386" s="52"/>
      <c r="CS386" s="52"/>
      <c r="CT386" s="52"/>
      <c r="CU386" s="33"/>
      <c r="CV386" s="33"/>
    </row>
    <row r="387" spans="74:100">
      <c r="BV387" s="62"/>
      <c r="BW387" s="62"/>
      <c r="BX387" s="62"/>
      <c r="BY387" s="62"/>
      <c r="BZ387" s="62"/>
      <c r="CA387" s="62"/>
      <c r="CB387" s="62"/>
      <c r="CC387" s="62"/>
      <c r="CD387" s="62"/>
      <c r="CE387" s="62"/>
      <c r="CF387" s="62"/>
      <c r="CL387" s="56" t="s">
        <v>17576</v>
      </c>
      <c r="CM387" s="56"/>
      <c r="CN387" s="56"/>
      <c r="CO387" s="52"/>
      <c r="CP387" s="52"/>
      <c r="CQ387" s="52"/>
      <c r="CR387" s="52"/>
      <c r="CS387" s="52"/>
      <c r="CT387" s="52"/>
      <c r="CU387" s="33"/>
      <c r="CV387" s="33"/>
    </row>
    <row r="388" spans="74:100">
      <c r="BV388" s="62"/>
      <c r="BW388" s="62"/>
      <c r="BX388" s="62"/>
      <c r="BY388" s="62"/>
      <c r="BZ388" s="62"/>
      <c r="CA388" s="62"/>
      <c r="CB388" s="62"/>
      <c r="CC388" s="62"/>
      <c r="CD388" s="62"/>
      <c r="CE388" s="62"/>
      <c r="CF388" s="62"/>
      <c r="CL388" s="56" t="s">
        <v>3226</v>
      </c>
      <c r="CM388" s="56" t="s">
        <v>217</v>
      </c>
      <c r="CN388" s="56" t="s">
        <v>217</v>
      </c>
      <c r="CO388" s="52"/>
      <c r="CP388" s="52"/>
      <c r="CQ388" s="52"/>
      <c r="CR388" s="52"/>
      <c r="CS388" s="52"/>
      <c r="CT388" s="52"/>
      <c r="CU388" s="33"/>
      <c r="CV388" s="33"/>
    </row>
    <row r="389" spans="74:100">
      <c r="BV389" s="62"/>
      <c r="BW389" s="62"/>
      <c r="BX389" s="62"/>
      <c r="BY389" s="62"/>
      <c r="BZ389" s="62"/>
      <c r="CA389" s="62"/>
      <c r="CB389" s="62"/>
      <c r="CC389" s="62"/>
      <c r="CD389" s="62"/>
      <c r="CE389" s="62"/>
      <c r="CF389" s="62"/>
      <c r="CL389" s="56" t="s">
        <v>20715</v>
      </c>
      <c r="CM389" s="56"/>
      <c r="CN389" s="56"/>
      <c r="CO389" s="52"/>
      <c r="CP389" s="52"/>
      <c r="CQ389" s="52"/>
      <c r="CR389" s="52"/>
      <c r="CS389" s="52"/>
      <c r="CT389" s="52"/>
      <c r="CU389" s="33"/>
      <c r="CV389" s="33"/>
    </row>
    <row r="390" spans="74:100">
      <c r="BV390" s="62"/>
      <c r="BW390" s="62"/>
      <c r="BX390" s="62"/>
      <c r="BY390" s="62"/>
      <c r="BZ390" s="62"/>
      <c r="CA390" s="62"/>
      <c r="CB390" s="62"/>
      <c r="CC390" s="62"/>
      <c r="CD390" s="62"/>
      <c r="CE390" s="62"/>
      <c r="CF390" s="62"/>
      <c r="CL390" s="56" t="s">
        <v>26893</v>
      </c>
      <c r="CM390" s="56" t="s">
        <v>217</v>
      </c>
      <c r="CN390" s="56" t="s">
        <v>217</v>
      </c>
      <c r="CO390" s="52"/>
      <c r="CP390" s="52"/>
      <c r="CQ390" s="52"/>
      <c r="CR390" s="52"/>
      <c r="CS390" s="52"/>
      <c r="CT390" s="52"/>
      <c r="CU390" s="33"/>
      <c r="CV390" s="33"/>
    </row>
    <row r="391" spans="74:100">
      <c r="BV391" s="62"/>
      <c r="BW391" s="62"/>
      <c r="BX391" s="62"/>
      <c r="BY391" s="62"/>
      <c r="BZ391" s="62"/>
      <c r="CA391" s="62"/>
      <c r="CB391" s="62"/>
      <c r="CC391" s="62"/>
      <c r="CD391" s="62"/>
      <c r="CE391" s="62"/>
      <c r="CF391" s="62"/>
      <c r="CL391" s="56" t="s">
        <v>26894</v>
      </c>
      <c r="CM391" s="56"/>
      <c r="CN391" s="56"/>
      <c r="CO391" s="52"/>
      <c r="CP391" s="52"/>
      <c r="CQ391" s="52"/>
      <c r="CR391" s="52"/>
      <c r="CS391" s="52"/>
      <c r="CT391" s="52"/>
      <c r="CU391" s="33"/>
      <c r="CV391" s="33"/>
    </row>
    <row r="392" spans="74:100">
      <c r="BV392" s="62"/>
      <c r="BW392" s="62"/>
      <c r="BX392" s="62"/>
      <c r="BY392" s="62"/>
      <c r="BZ392" s="62"/>
      <c r="CA392" s="62"/>
      <c r="CB392" s="62"/>
      <c r="CC392" s="62"/>
      <c r="CD392" s="62"/>
      <c r="CE392" s="62"/>
      <c r="CF392" s="62"/>
      <c r="CL392" s="56" t="s">
        <v>3227</v>
      </c>
      <c r="CM392" s="56" t="s">
        <v>217</v>
      </c>
      <c r="CN392" s="56" t="s">
        <v>217</v>
      </c>
      <c r="CO392" s="52"/>
      <c r="CP392" s="52"/>
      <c r="CQ392" s="52"/>
      <c r="CR392" s="52"/>
      <c r="CS392" s="52"/>
      <c r="CT392" s="52"/>
      <c r="CU392" s="33"/>
      <c r="CV392" s="33"/>
    </row>
    <row r="393" spans="74:100">
      <c r="BV393" s="62"/>
      <c r="BW393" s="62"/>
      <c r="BX393" s="62"/>
      <c r="BY393" s="62"/>
      <c r="BZ393" s="62"/>
      <c r="CA393" s="62"/>
      <c r="CB393" s="62"/>
      <c r="CC393" s="62"/>
      <c r="CD393" s="62"/>
      <c r="CE393" s="62"/>
      <c r="CF393" s="62"/>
      <c r="CL393" s="56" t="s">
        <v>17577</v>
      </c>
      <c r="CM393" s="56"/>
      <c r="CN393" s="56"/>
      <c r="CO393" s="52"/>
      <c r="CP393" s="52"/>
      <c r="CQ393" s="52"/>
      <c r="CR393" s="52"/>
      <c r="CS393" s="52"/>
      <c r="CT393" s="52"/>
      <c r="CU393" s="33"/>
      <c r="CV393" s="33"/>
    </row>
    <row r="394" spans="74:100">
      <c r="BV394" s="62"/>
      <c r="BW394" s="62"/>
      <c r="BX394" s="62"/>
      <c r="BY394" s="62"/>
      <c r="BZ394" s="62"/>
      <c r="CA394" s="62"/>
      <c r="CB394" s="62"/>
      <c r="CC394" s="62"/>
      <c r="CD394" s="62"/>
      <c r="CE394" s="62"/>
      <c r="CF394" s="62"/>
      <c r="CL394" s="56" t="s">
        <v>3228</v>
      </c>
      <c r="CM394" s="56" t="s">
        <v>3118</v>
      </c>
      <c r="CN394" s="56" t="s">
        <v>3118</v>
      </c>
      <c r="CO394" s="52"/>
      <c r="CP394" s="52"/>
      <c r="CQ394" s="52"/>
      <c r="CR394" s="52"/>
      <c r="CS394" s="52"/>
      <c r="CT394" s="52"/>
      <c r="CU394" s="33"/>
      <c r="CV394" s="33"/>
    </row>
    <row r="395" spans="74:100">
      <c r="BV395" s="62"/>
      <c r="BW395" s="62"/>
      <c r="BX395" s="62"/>
      <c r="BY395" s="62"/>
      <c r="BZ395" s="62"/>
      <c r="CA395" s="62"/>
      <c r="CB395" s="62"/>
      <c r="CC395" s="62"/>
      <c r="CD395" s="62"/>
      <c r="CE395" s="62"/>
      <c r="CF395" s="62"/>
      <c r="CL395" s="56" t="s">
        <v>17578</v>
      </c>
      <c r="CM395" s="56"/>
      <c r="CN395" s="56"/>
      <c r="CO395" s="52"/>
      <c r="CP395" s="52"/>
      <c r="CQ395" s="52"/>
      <c r="CR395" s="52"/>
      <c r="CS395" s="52"/>
      <c r="CT395" s="52"/>
      <c r="CU395" s="33"/>
      <c r="CV395" s="33"/>
    </row>
    <row r="396" spans="74:100">
      <c r="BV396" s="62"/>
      <c r="BW396" s="62"/>
      <c r="BX396" s="62"/>
      <c r="BY396" s="62"/>
      <c r="BZ396" s="62"/>
      <c r="CA396" s="62"/>
      <c r="CB396" s="62"/>
      <c r="CC396" s="62"/>
      <c r="CD396" s="62"/>
      <c r="CE396" s="62"/>
      <c r="CF396" s="62"/>
      <c r="CL396" s="56" t="s">
        <v>3229</v>
      </c>
      <c r="CM396" s="56" t="s">
        <v>217</v>
      </c>
      <c r="CN396" s="56" t="s">
        <v>217</v>
      </c>
      <c r="CO396" s="52"/>
      <c r="CP396" s="52"/>
      <c r="CQ396" s="52"/>
      <c r="CR396" s="52"/>
      <c r="CS396" s="52"/>
      <c r="CT396" s="52"/>
      <c r="CU396" s="33"/>
      <c r="CV396" s="33"/>
    </row>
    <row r="397" spans="74:100">
      <c r="BV397" s="62"/>
      <c r="BW397" s="62"/>
      <c r="BX397" s="62"/>
      <c r="BY397" s="62"/>
      <c r="BZ397" s="62"/>
      <c r="CA397" s="62"/>
      <c r="CB397" s="62"/>
      <c r="CC397" s="62"/>
      <c r="CD397" s="62"/>
      <c r="CE397" s="62"/>
      <c r="CF397" s="62"/>
      <c r="CL397" s="56" t="s">
        <v>17579</v>
      </c>
      <c r="CM397" s="56"/>
      <c r="CN397" s="56"/>
      <c r="CO397" s="52"/>
      <c r="CP397" s="52"/>
      <c r="CQ397" s="52"/>
      <c r="CR397" s="52"/>
      <c r="CS397" s="52"/>
      <c r="CT397" s="52"/>
      <c r="CU397" s="33"/>
      <c r="CV397" s="33"/>
    </row>
    <row r="398" spans="74:100">
      <c r="BV398" s="62"/>
      <c r="BW398" s="62"/>
      <c r="BX398" s="62"/>
      <c r="BY398" s="62"/>
      <c r="BZ398" s="62"/>
      <c r="CA398" s="62"/>
      <c r="CB398" s="62"/>
      <c r="CC398" s="62"/>
      <c r="CD398" s="62"/>
      <c r="CE398" s="62"/>
      <c r="CF398" s="62"/>
      <c r="CL398" s="56" t="s">
        <v>3230</v>
      </c>
      <c r="CM398" s="56" t="s">
        <v>217</v>
      </c>
      <c r="CN398" s="56" t="s">
        <v>217</v>
      </c>
      <c r="CO398" s="52"/>
      <c r="CP398" s="52"/>
      <c r="CQ398" s="52"/>
      <c r="CR398" s="52"/>
      <c r="CS398" s="52"/>
      <c r="CT398" s="52"/>
      <c r="CU398" s="33"/>
      <c r="CV398" s="33"/>
    </row>
    <row r="399" spans="74:100">
      <c r="BV399" s="62"/>
      <c r="BW399" s="62"/>
      <c r="BX399" s="62"/>
      <c r="BY399" s="62"/>
      <c r="BZ399" s="62"/>
      <c r="CA399" s="62"/>
      <c r="CB399" s="62"/>
      <c r="CC399" s="62"/>
      <c r="CD399" s="62"/>
      <c r="CE399" s="62"/>
      <c r="CF399" s="62"/>
      <c r="CL399" s="56" t="s">
        <v>17580</v>
      </c>
      <c r="CM399" s="56"/>
      <c r="CN399" s="56"/>
      <c r="CO399" s="52"/>
      <c r="CP399" s="52"/>
      <c r="CQ399" s="52"/>
      <c r="CR399" s="52"/>
      <c r="CS399" s="52"/>
      <c r="CT399" s="52"/>
      <c r="CU399" s="33"/>
      <c r="CV399" s="33"/>
    </row>
    <row r="400" spans="74:100">
      <c r="BV400" s="62"/>
      <c r="BW400" s="62"/>
      <c r="BX400" s="62"/>
      <c r="BY400" s="62"/>
      <c r="BZ400" s="62"/>
      <c r="CA400" s="62"/>
      <c r="CB400" s="62"/>
      <c r="CC400" s="62"/>
      <c r="CD400" s="62"/>
      <c r="CE400" s="62"/>
      <c r="CF400" s="62"/>
      <c r="CL400" s="56" t="s">
        <v>3231</v>
      </c>
      <c r="CM400" s="56" t="s">
        <v>3118</v>
      </c>
      <c r="CN400" s="56" t="s">
        <v>3118</v>
      </c>
      <c r="CO400" s="52"/>
      <c r="CP400" s="52"/>
      <c r="CQ400" s="52"/>
      <c r="CR400" s="52"/>
      <c r="CS400" s="52"/>
      <c r="CT400" s="52"/>
      <c r="CU400" s="33"/>
      <c r="CV400" s="33"/>
    </row>
    <row r="401" spans="74:100">
      <c r="BV401" s="62"/>
      <c r="BW401" s="62"/>
      <c r="BX401" s="62"/>
      <c r="BY401" s="62"/>
      <c r="BZ401" s="62"/>
      <c r="CA401" s="62"/>
      <c r="CB401" s="62"/>
      <c r="CC401" s="62"/>
      <c r="CD401" s="62"/>
      <c r="CE401" s="62"/>
      <c r="CF401" s="62"/>
      <c r="CL401" s="56" t="s">
        <v>17581</v>
      </c>
      <c r="CM401" s="56"/>
      <c r="CN401" s="56"/>
      <c r="CO401" s="52"/>
      <c r="CP401" s="52"/>
      <c r="CQ401" s="52"/>
      <c r="CR401" s="52"/>
      <c r="CS401" s="52"/>
      <c r="CT401" s="52"/>
      <c r="CU401" s="33"/>
      <c r="CV401" s="33"/>
    </row>
    <row r="402" spans="74:100">
      <c r="BV402" s="62"/>
      <c r="BW402" s="62"/>
      <c r="BX402" s="62"/>
      <c r="BY402" s="62"/>
      <c r="BZ402" s="62"/>
      <c r="CA402" s="62"/>
      <c r="CB402" s="62"/>
      <c r="CC402" s="62"/>
      <c r="CD402" s="62"/>
      <c r="CE402" s="62"/>
      <c r="CF402" s="62"/>
      <c r="CL402" s="56" t="s">
        <v>3232</v>
      </c>
      <c r="CM402" s="56" t="s">
        <v>217</v>
      </c>
      <c r="CN402" s="56" t="s">
        <v>217</v>
      </c>
      <c r="CO402" s="52"/>
      <c r="CP402" s="52"/>
      <c r="CQ402" s="52"/>
      <c r="CR402" s="52"/>
      <c r="CS402" s="52"/>
      <c r="CT402" s="52"/>
      <c r="CU402" s="33"/>
      <c r="CV402" s="33"/>
    </row>
    <row r="403" spans="74:100">
      <c r="BV403" s="62"/>
      <c r="BW403" s="62"/>
      <c r="BX403" s="62"/>
      <c r="BY403" s="62"/>
      <c r="BZ403" s="62"/>
      <c r="CA403" s="62"/>
      <c r="CB403" s="62"/>
      <c r="CC403" s="62"/>
      <c r="CD403" s="62"/>
      <c r="CE403" s="62"/>
      <c r="CF403" s="62"/>
      <c r="CL403" s="56" t="s">
        <v>17581</v>
      </c>
      <c r="CM403" s="56"/>
      <c r="CN403" s="56"/>
      <c r="CO403" s="52"/>
      <c r="CP403" s="52"/>
      <c r="CQ403" s="52"/>
      <c r="CR403" s="52"/>
      <c r="CS403" s="52"/>
      <c r="CT403" s="52"/>
      <c r="CU403" s="33"/>
      <c r="CV403" s="33"/>
    </row>
    <row r="404" spans="74:100">
      <c r="BV404" s="62"/>
      <c r="BW404" s="62"/>
      <c r="BX404" s="62"/>
      <c r="BY404" s="62"/>
      <c r="BZ404" s="62"/>
      <c r="CA404" s="62"/>
      <c r="CB404" s="62"/>
      <c r="CC404" s="62"/>
      <c r="CD404" s="62"/>
      <c r="CE404" s="62"/>
      <c r="CF404" s="62"/>
      <c r="CL404" s="56" t="s">
        <v>26895</v>
      </c>
      <c r="CM404" s="56" t="s">
        <v>217</v>
      </c>
      <c r="CN404" s="56" t="s">
        <v>217</v>
      </c>
      <c r="CO404" s="52"/>
      <c r="CP404" s="52"/>
      <c r="CQ404" s="52"/>
      <c r="CR404" s="52"/>
      <c r="CS404" s="52"/>
      <c r="CT404" s="52"/>
      <c r="CU404" s="33"/>
      <c r="CV404" s="33"/>
    </row>
    <row r="405" spans="74:100">
      <c r="BV405" s="62"/>
      <c r="BW405" s="62"/>
      <c r="BX405" s="62"/>
      <c r="BY405" s="62"/>
      <c r="BZ405" s="62"/>
      <c r="CA405" s="62"/>
      <c r="CB405" s="62"/>
      <c r="CC405" s="62"/>
      <c r="CD405" s="62"/>
      <c r="CE405" s="62"/>
      <c r="CF405" s="62"/>
      <c r="CL405" s="56" t="s">
        <v>17581</v>
      </c>
      <c r="CM405" s="56"/>
      <c r="CN405" s="56"/>
      <c r="CO405" s="52"/>
      <c r="CP405" s="52"/>
      <c r="CQ405" s="52"/>
      <c r="CR405" s="52"/>
      <c r="CS405" s="52"/>
      <c r="CT405" s="52"/>
      <c r="CU405" s="33"/>
      <c r="CV405" s="33"/>
    </row>
    <row r="406" spans="74:100">
      <c r="BV406" s="62"/>
      <c r="BW406" s="62"/>
      <c r="BX406" s="62"/>
      <c r="BY406" s="62"/>
      <c r="BZ406" s="62"/>
      <c r="CA406" s="62"/>
      <c r="CB406" s="62"/>
      <c r="CC406" s="62"/>
      <c r="CD406" s="62"/>
      <c r="CE406" s="62"/>
      <c r="CF406" s="62"/>
      <c r="CL406" s="56" t="s">
        <v>3233</v>
      </c>
      <c r="CM406" s="56" t="s">
        <v>3118</v>
      </c>
      <c r="CN406" s="56" t="s">
        <v>3118</v>
      </c>
      <c r="CO406" s="52"/>
      <c r="CP406" s="52"/>
      <c r="CQ406" s="52"/>
      <c r="CR406" s="52"/>
      <c r="CS406" s="52"/>
      <c r="CT406" s="52"/>
      <c r="CU406" s="33"/>
      <c r="CV406" s="33"/>
    </row>
    <row r="407" spans="74:100">
      <c r="BV407" s="62"/>
      <c r="BW407" s="62"/>
      <c r="BX407" s="62"/>
      <c r="BY407" s="62"/>
      <c r="BZ407" s="62"/>
      <c r="CA407" s="62"/>
      <c r="CB407" s="62"/>
      <c r="CC407" s="62"/>
      <c r="CD407" s="62"/>
      <c r="CE407" s="62"/>
      <c r="CF407" s="62"/>
      <c r="CL407" s="56" t="s">
        <v>17582</v>
      </c>
      <c r="CM407" s="56"/>
      <c r="CN407" s="56"/>
      <c r="CO407" s="52"/>
      <c r="CP407" s="52"/>
      <c r="CQ407" s="52"/>
      <c r="CR407" s="52"/>
      <c r="CS407" s="52"/>
      <c r="CT407" s="52"/>
      <c r="CU407" s="33"/>
      <c r="CV407" s="33"/>
    </row>
    <row r="408" spans="74:100">
      <c r="BV408" s="62"/>
      <c r="BW408" s="62"/>
      <c r="BX408" s="62"/>
      <c r="BY408" s="62"/>
      <c r="BZ408" s="62"/>
      <c r="CA408" s="62"/>
      <c r="CB408" s="62"/>
      <c r="CC408" s="62"/>
      <c r="CD408" s="62"/>
      <c r="CE408" s="62"/>
      <c r="CF408" s="62"/>
      <c r="CL408" s="56" t="s">
        <v>3234</v>
      </c>
      <c r="CM408" s="56" t="s">
        <v>217</v>
      </c>
      <c r="CN408" s="56" t="s">
        <v>217</v>
      </c>
      <c r="CO408" s="52"/>
      <c r="CP408" s="52"/>
      <c r="CQ408" s="52"/>
      <c r="CR408" s="52"/>
      <c r="CS408" s="52"/>
      <c r="CT408" s="52"/>
      <c r="CU408" s="33"/>
      <c r="CV408" s="33"/>
    </row>
    <row r="409" spans="74:100">
      <c r="BV409" s="62"/>
      <c r="BW409" s="62"/>
      <c r="BX409" s="62"/>
      <c r="BY409" s="62"/>
      <c r="BZ409" s="62"/>
      <c r="CA409" s="62"/>
      <c r="CB409" s="62"/>
      <c r="CC409" s="62"/>
      <c r="CD409" s="62"/>
      <c r="CE409" s="62"/>
      <c r="CF409" s="62"/>
      <c r="CL409" s="56" t="s">
        <v>17583</v>
      </c>
      <c r="CM409" s="56"/>
      <c r="CN409" s="56"/>
      <c r="CO409" s="52"/>
      <c r="CP409" s="52"/>
      <c r="CQ409" s="52"/>
      <c r="CR409" s="52"/>
      <c r="CS409" s="52"/>
      <c r="CT409" s="52"/>
      <c r="CU409" s="33"/>
      <c r="CV409" s="33"/>
    </row>
    <row r="410" spans="74:100">
      <c r="BV410" s="62"/>
      <c r="BW410" s="62"/>
      <c r="BX410" s="62"/>
      <c r="BY410" s="62"/>
      <c r="BZ410" s="62"/>
      <c r="CA410" s="62"/>
      <c r="CB410" s="62"/>
      <c r="CC410" s="62"/>
      <c r="CD410" s="62"/>
      <c r="CE410" s="62"/>
      <c r="CF410" s="62"/>
      <c r="CL410" s="56" t="s">
        <v>3235</v>
      </c>
      <c r="CM410" s="56" t="s">
        <v>3118</v>
      </c>
      <c r="CN410" s="56" t="s">
        <v>3118</v>
      </c>
      <c r="CO410" s="52"/>
      <c r="CP410" s="52"/>
      <c r="CQ410" s="52"/>
      <c r="CR410" s="52"/>
      <c r="CS410" s="52"/>
      <c r="CT410" s="52"/>
      <c r="CU410" s="33"/>
      <c r="CV410" s="33"/>
    </row>
    <row r="411" spans="74:100">
      <c r="BV411" s="62"/>
      <c r="BW411" s="62"/>
      <c r="BX411" s="62"/>
      <c r="BY411" s="62"/>
      <c r="BZ411" s="62"/>
      <c r="CA411" s="62"/>
      <c r="CB411" s="62"/>
      <c r="CC411" s="62"/>
      <c r="CD411" s="62"/>
      <c r="CE411" s="62"/>
      <c r="CF411" s="62"/>
      <c r="CL411" s="56" t="s">
        <v>17584</v>
      </c>
      <c r="CM411" s="56"/>
      <c r="CN411" s="56"/>
      <c r="CO411" s="52"/>
      <c r="CP411" s="52"/>
      <c r="CQ411" s="52"/>
      <c r="CR411" s="52"/>
      <c r="CS411" s="52"/>
      <c r="CT411" s="52"/>
      <c r="CU411" s="33"/>
      <c r="CV411" s="33"/>
    </row>
    <row r="412" spans="74:100">
      <c r="BV412" s="62"/>
      <c r="BW412" s="62"/>
      <c r="BX412" s="62"/>
      <c r="BY412" s="62"/>
      <c r="BZ412" s="62"/>
      <c r="CA412" s="62"/>
      <c r="CB412" s="62"/>
      <c r="CC412" s="62"/>
      <c r="CD412" s="62"/>
      <c r="CE412" s="62"/>
      <c r="CF412" s="62"/>
      <c r="CL412" s="56" t="s">
        <v>3236</v>
      </c>
      <c r="CM412" s="56" t="s">
        <v>217</v>
      </c>
      <c r="CN412" s="56" t="s">
        <v>217</v>
      </c>
      <c r="CO412" s="52"/>
      <c r="CP412" s="52"/>
      <c r="CQ412" s="52"/>
      <c r="CR412" s="52"/>
      <c r="CS412" s="52"/>
      <c r="CT412" s="52"/>
      <c r="CU412" s="33"/>
      <c r="CV412" s="33"/>
    </row>
    <row r="413" spans="74:100">
      <c r="BV413" s="62"/>
      <c r="BW413" s="62"/>
      <c r="BX413" s="62"/>
      <c r="BY413" s="62"/>
      <c r="BZ413" s="62"/>
      <c r="CA413" s="62"/>
      <c r="CB413" s="62"/>
      <c r="CC413" s="62"/>
      <c r="CD413" s="62"/>
      <c r="CE413" s="62"/>
      <c r="CF413" s="62"/>
      <c r="CL413" s="56" t="s">
        <v>17584</v>
      </c>
      <c r="CM413" s="56"/>
      <c r="CN413" s="56"/>
      <c r="CO413" s="52"/>
      <c r="CP413" s="52"/>
      <c r="CQ413" s="52"/>
      <c r="CR413" s="52"/>
      <c r="CS413" s="52"/>
      <c r="CT413" s="52"/>
      <c r="CU413" s="33"/>
      <c r="CV413" s="33"/>
    </row>
    <row r="414" spans="74:100">
      <c r="BV414" s="62"/>
      <c r="BW414" s="62"/>
      <c r="BX414" s="62"/>
      <c r="BY414" s="62"/>
      <c r="BZ414" s="62"/>
      <c r="CA414" s="62"/>
      <c r="CB414" s="62"/>
      <c r="CC414" s="62"/>
      <c r="CD414" s="62"/>
      <c r="CE414" s="62"/>
      <c r="CF414" s="62"/>
      <c r="CL414" s="56" t="s">
        <v>3237</v>
      </c>
      <c r="CM414" s="56" t="s">
        <v>3118</v>
      </c>
      <c r="CN414" s="56" t="s">
        <v>3118</v>
      </c>
      <c r="CO414" s="52"/>
      <c r="CP414" s="52"/>
      <c r="CQ414" s="52"/>
      <c r="CR414" s="52"/>
      <c r="CS414" s="52"/>
      <c r="CT414" s="52"/>
      <c r="CU414" s="33"/>
      <c r="CV414" s="33"/>
    </row>
    <row r="415" spans="74:100">
      <c r="BV415" s="62"/>
      <c r="BW415" s="62"/>
      <c r="BX415" s="62"/>
      <c r="BY415" s="62"/>
      <c r="BZ415" s="62"/>
      <c r="CA415" s="62"/>
      <c r="CB415" s="62"/>
      <c r="CC415" s="62"/>
      <c r="CD415" s="62"/>
      <c r="CE415" s="62"/>
      <c r="CF415" s="62"/>
      <c r="CL415" s="56" t="s">
        <v>17585</v>
      </c>
      <c r="CM415" s="56"/>
      <c r="CN415" s="56"/>
      <c r="CO415" s="52"/>
      <c r="CP415" s="52"/>
      <c r="CQ415" s="52"/>
      <c r="CR415" s="52"/>
      <c r="CS415" s="52"/>
      <c r="CT415" s="52"/>
      <c r="CU415" s="33"/>
      <c r="CV415" s="33"/>
    </row>
    <row r="416" spans="74:100">
      <c r="BV416" s="62"/>
      <c r="BW416" s="62"/>
      <c r="BX416" s="62"/>
      <c r="BY416" s="62"/>
      <c r="BZ416" s="62"/>
      <c r="CA416" s="62"/>
      <c r="CB416" s="62"/>
      <c r="CC416" s="62"/>
      <c r="CD416" s="62"/>
      <c r="CE416" s="62"/>
      <c r="CF416" s="62"/>
      <c r="CL416" s="56" t="s">
        <v>3238</v>
      </c>
      <c r="CM416" s="56" t="s">
        <v>217</v>
      </c>
      <c r="CN416" s="56" t="s">
        <v>217</v>
      </c>
      <c r="CO416" s="52"/>
      <c r="CP416" s="52"/>
      <c r="CQ416" s="52"/>
      <c r="CR416" s="52"/>
      <c r="CS416" s="52"/>
      <c r="CT416" s="52"/>
      <c r="CU416" s="33"/>
      <c r="CV416" s="33"/>
    </row>
    <row r="417" spans="74:100">
      <c r="BV417" s="62"/>
      <c r="BW417" s="62"/>
      <c r="BX417" s="62"/>
      <c r="BY417" s="62"/>
      <c r="BZ417" s="62"/>
      <c r="CA417" s="62"/>
      <c r="CB417" s="62"/>
      <c r="CC417" s="62"/>
      <c r="CD417" s="62"/>
      <c r="CE417" s="62"/>
      <c r="CF417" s="62"/>
      <c r="CL417" s="56" t="s">
        <v>17586</v>
      </c>
      <c r="CM417" s="56"/>
      <c r="CN417" s="56"/>
      <c r="CO417" s="52"/>
      <c r="CP417" s="52"/>
      <c r="CQ417" s="52"/>
      <c r="CR417" s="52"/>
      <c r="CS417" s="52"/>
      <c r="CT417" s="52"/>
      <c r="CU417" s="33"/>
      <c r="CV417" s="33"/>
    </row>
    <row r="418" spans="74:100">
      <c r="BV418" s="62"/>
      <c r="BW418" s="62"/>
      <c r="BX418" s="62"/>
      <c r="BY418" s="62"/>
      <c r="BZ418" s="62"/>
      <c r="CA418" s="62"/>
      <c r="CB418" s="62"/>
      <c r="CC418" s="62"/>
      <c r="CD418" s="62"/>
      <c r="CE418" s="62"/>
      <c r="CF418" s="62"/>
      <c r="CL418" s="56" t="s">
        <v>3239</v>
      </c>
      <c r="CM418" s="56" t="s">
        <v>217</v>
      </c>
      <c r="CN418" s="56" t="s">
        <v>217</v>
      </c>
      <c r="CO418" s="52"/>
      <c r="CP418" s="52"/>
      <c r="CQ418" s="52"/>
      <c r="CR418" s="52"/>
      <c r="CS418" s="52"/>
      <c r="CT418" s="52"/>
      <c r="CU418" s="33"/>
      <c r="CV418" s="33"/>
    </row>
    <row r="419" spans="74:100">
      <c r="BV419" s="62"/>
      <c r="BW419" s="62"/>
      <c r="BX419" s="62"/>
      <c r="BY419" s="62"/>
      <c r="BZ419" s="62"/>
      <c r="CA419" s="62"/>
      <c r="CB419" s="62"/>
      <c r="CC419" s="62"/>
      <c r="CD419" s="62"/>
      <c r="CE419" s="62"/>
      <c r="CF419" s="62"/>
      <c r="CL419" s="56" t="s">
        <v>17587</v>
      </c>
      <c r="CM419" s="56"/>
      <c r="CN419" s="56"/>
      <c r="CO419" s="52"/>
      <c r="CP419" s="52"/>
      <c r="CQ419" s="52"/>
      <c r="CR419" s="52"/>
      <c r="CS419" s="52"/>
      <c r="CT419" s="52"/>
      <c r="CU419" s="33"/>
      <c r="CV419" s="33"/>
    </row>
    <row r="420" spans="74:100">
      <c r="BV420" s="62"/>
      <c r="BW420" s="62"/>
      <c r="BX420" s="62"/>
      <c r="BY420" s="62"/>
      <c r="BZ420" s="62"/>
      <c r="CA420" s="62"/>
      <c r="CB420" s="62"/>
      <c r="CC420" s="62"/>
      <c r="CD420" s="62"/>
      <c r="CE420" s="62"/>
      <c r="CF420" s="62"/>
      <c r="CL420" s="56" t="s">
        <v>26896</v>
      </c>
      <c r="CM420" s="56" t="s">
        <v>3118</v>
      </c>
      <c r="CN420" s="56" t="s">
        <v>3118</v>
      </c>
      <c r="CO420" s="52"/>
      <c r="CP420" s="52"/>
      <c r="CQ420" s="52"/>
      <c r="CR420" s="52"/>
      <c r="CS420" s="52"/>
      <c r="CT420" s="52"/>
      <c r="CU420" s="33"/>
      <c r="CV420" s="33"/>
    </row>
    <row r="421" spans="74:100">
      <c r="BV421" s="62"/>
      <c r="BW421" s="62"/>
      <c r="BX421" s="62"/>
      <c r="BY421" s="62"/>
      <c r="BZ421" s="62"/>
      <c r="CA421" s="62"/>
      <c r="CB421" s="62"/>
      <c r="CC421" s="62"/>
      <c r="CD421" s="62"/>
      <c r="CE421" s="62"/>
      <c r="CF421" s="62"/>
      <c r="CL421" s="56" t="s">
        <v>26897</v>
      </c>
      <c r="CM421" s="56" t="s">
        <v>217</v>
      </c>
      <c r="CN421" s="56" t="s">
        <v>217</v>
      </c>
      <c r="CO421" s="52"/>
      <c r="CP421" s="52"/>
      <c r="CQ421" s="52"/>
      <c r="CR421" s="52"/>
      <c r="CS421" s="52"/>
      <c r="CT421" s="52"/>
      <c r="CU421" s="33"/>
      <c r="CV421" s="33"/>
    </row>
    <row r="422" spans="74:100">
      <c r="BV422" s="62"/>
      <c r="BW422" s="62"/>
      <c r="BX422" s="62"/>
      <c r="BY422" s="62"/>
      <c r="BZ422" s="62"/>
      <c r="CA422" s="62"/>
      <c r="CB422" s="62"/>
      <c r="CC422" s="62"/>
      <c r="CD422" s="62"/>
      <c r="CE422" s="62"/>
      <c r="CF422" s="62"/>
      <c r="CL422" s="56" t="s">
        <v>26898</v>
      </c>
      <c r="CM422" s="56"/>
      <c r="CN422" s="56"/>
      <c r="CO422" s="52"/>
      <c r="CP422" s="52"/>
      <c r="CQ422" s="52"/>
      <c r="CR422" s="52"/>
      <c r="CS422" s="52"/>
      <c r="CT422" s="52"/>
      <c r="CU422" s="33"/>
      <c r="CV422" s="33"/>
    </row>
    <row r="423" spans="74:100">
      <c r="BV423" s="62"/>
      <c r="BW423" s="62"/>
      <c r="BX423" s="62"/>
      <c r="BY423" s="62"/>
      <c r="BZ423" s="62"/>
      <c r="CA423" s="62"/>
      <c r="CB423" s="62"/>
      <c r="CC423" s="62"/>
      <c r="CD423" s="62"/>
      <c r="CE423" s="62"/>
      <c r="CF423" s="62"/>
      <c r="CL423" s="56" t="s">
        <v>3240</v>
      </c>
      <c r="CM423" s="56" t="s">
        <v>3118</v>
      </c>
      <c r="CN423" s="56" t="s">
        <v>3118</v>
      </c>
      <c r="CO423" s="52"/>
      <c r="CP423" s="52"/>
      <c r="CQ423" s="52"/>
      <c r="CR423" s="52"/>
      <c r="CS423" s="52"/>
      <c r="CT423" s="52"/>
      <c r="CU423" s="33"/>
      <c r="CV423" s="33"/>
    </row>
    <row r="424" spans="74:100">
      <c r="BV424" s="62"/>
      <c r="BW424" s="62"/>
      <c r="BX424" s="62"/>
      <c r="BY424" s="62"/>
      <c r="BZ424" s="62"/>
      <c r="CA424" s="62"/>
      <c r="CB424" s="62"/>
      <c r="CC424" s="62"/>
      <c r="CD424" s="62"/>
      <c r="CE424" s="62"/>
      <c r="CF424" s="62"/>
      <c r="CL424" s="56" t="s">
        <v>17588</v>
      </c>
      <c r="CM424" s="56"/>
      <c r="CN424" s="56"/>
      <c r="CO424" s="52"/>
      <c r="CP424" s="52"/>
      <c r="CQ424" s="52"/>
      <c r="CR424" s="52"/>
      <c r="CS424" s="52"/>
      <c r="CT424" s="52"/>
      <c r="CU424" s="33"/>
      <c r="CV424" s="33"/>
    </row>
    <row r="425" spans="74:100">
      <c r="BV425" s="62"/>
      <c r="BW425" s="62"/>
      <c r="BX425" s="62"/>
      <c r="BY425" s="62"/>
      <c r="BZ425" s="62"/>
      <c r="CA425" s="62"/>
      <c r="CB425" s="62"/>
      <c r="CC425" s="62"/>
      <c r="CD425" s="62"/>
      <c r="CE425" s="62"/>
      <c r="CF425" s="62"/>
      <c r="CL425" s="56" t="s">
        <v>758</v>
      </c>
      <c r="CM425" s="56" t="s">
        <v>215</v>
      </c>
      <c r="CN425" s="56" t="s">
        <v>215</v>
      </c>
      <c r="CO425" s="52"/>
      <c r="CP425" s="52"/>
      <c r="CQ425" s="52"/>
      <c r="CR425" s="52"/>
      <c r="CS425" s="52"/>
      <c r="CT425" s="52"/>
      <c r="CU425" s="33"/>
      <c r="CV425" s="33"/>
    </row>
    <row r="426" spans="74:100">
      <c r="BV426" s="62"/>
      <c r="BW426" s="62"/>
      <c r="BX426" s="62"/>
      <c r="BY426" s="62"/>
      <c r="BZ426" s="62"/>
      <c r="CA426" s="62"/>
      <c r="CB426" s="62"/>
      <c r="CC426" s="62"/>
      <c r="CD426" s="62"/>
      <c r="CE426" s="62"/>
      <c r="CF426" s="62"/>
      <c r="CL426" s="56" t="s">
        <v>20716</v>
      </c>
      <c r="CM426" s="56"/>
      <c r="CN426" s="56"/>
      <c r="CO426" s="52"/>
      <c r="CP426" s="52"/>
      <c r="CQ426" s="52"/>
      <c r="CR426" s="52"/>
      <c r="CS426" s="52"/>
      <c r="CT426" s="52"/>
      <c r="CU426" s="33"/>
      <c r="CV426" s="33"/>
    </row>
    <row r="427" spans="74:100">
      <c r="BV427" s="62"/>
      <c r="BW427" s="62"/>
      <c r="BX427" s="62"/>
      <c r="BY427" s="62"/>
      <c r="BZ427" s="62"/>
      <c r="CA427" s="62"/>
      <c r="CB427" s="62"/>
      <c r="CC427" s="62"/>
      <c r="CD427" s="62"/>
      <c r="CE427" s="62"/>
      <c r="CF427" s="62"/>
      <c r="CL427" s="56" t="s">
        <v>3241</v>
      </c>
      <c r="CM427" s="56" t="s">
        <v>3118</v>
      </c>
      <c r="CN427" s="56" t="s">
        <v>3118</v>
      </c>
      <c r="CO427" s="52"/>
      <c r="CP427" s="52"/>
      <c r="CQ427" s="52"/>
      <c r="CR427" s="52"/>
      <c r="CS427" s="52"/>
      <c r="CT427" s="52"/>
      <c r="CU427" s="33"/>
      <c r="CV427" s="33"/>
    </row>
    <row r="428" spans="74:100">
      <c r="BV428" s="62"/>
      <c r="BW428" s="62"/>
      <c r="BX428" s="62"/>
      <c r="BY428" s="62"/>
      <c r="BZ428" s="62"/>
      <c r="CA428" s="62"/>
      <c r="CB428" s="62"/>
      <c r="CC428" s="62"/>
      <c r="CD428" s="62"/>
      <c r="CE428" s="62"/>
      <c r="CF428" s="62"/>
      <c r="CL428" s="56" t="s">
        <v>17589</v>
      </c>
      <c r="CM428" s="56"/>
      <c r="CN428" s="56"/>
      <c r="CO428" s="52"/>
      <c r="CP428" s="52"/>
      <c r="CQ428" s="52"/>
      <c r="CR428" s="52"/>
      <c r="CS428" s="52"/>
      <c r="CT428" s="52"/>
      <c r="CU428" s="33"/>
      <c r="CV428" s="33"/>
    </row>
    <row r="429" spans="74:100">
      <c r="BV429" s="62"/>
      <c r="BW429" s="62"/>
      <c r="BX429" s="62"/>
      <c r="BY429" s="62"/>
      <c r="BZ429" s="62"/>
      <c r="CA429" s="62"/>
      <c r="CB429" s="62"/>
      <c r="CC429" s="62"/>
      <c r="CD429" s="62"/>
      <c r="CE429" s="62"/>
      <c r="CF429" s="62"/>
      <c r="CL429" s="56" t="s">
        <v>759</v>
      </c>
      <c r="CM429" s="56" t="s">
        <v>213</v>
      </c>
      <c r="CN429" s="56" t="s">
        <v>213</v>
      </c>
      <c r="CO429" s="52"/>
      <c r="CP429" s="52"/>
      <c r="CQ429" s="52"/>
      <c r="CR429" s="52"/>
      <c r="CS429" s="52"/>
      <c r="CT429" s="52"/>
      <c r="CU429" s="33"/>
      <c r="CV429" s="33"/>
    </row>
    <row r="430" spans="74:100">
      <c r="BV430" s="62"/>
      <c r="BW430" s="62"/>
      <c r="BX430" s="62"/>
      <c r="BY430" s="62"/>
      <c r="BZ430" s="62"/>
      <c r="CA430" s="62"/>
      <c r="CB430" s="62"/>
      <c r="CC430" s="62"/>
      <c r="CD430" s="62"/>
      <c r="CE430" s="62"/>
      <c r="CF430" s="62"/>
      <c r="CL430" s="56" t="s">
        <v>20717</v>
      </c>
      <c r="CM430" s="56"/>
      <c r="CN430" s="56"/>
      <c r="CO430" s="52"/>
      <c r="CP430" s="52"/>
      <c r="CQ430" s="52"/>
      <c r="CR430" s="52"/>
      <c r="CS430" s="52"/>
      <c r="CT430" s="52"/>
      <c r="CU430" s="33"/>
      <c r="CV430" s="33"/>
    </row>
    <row r="431" spans="74:100">
      <c r="BV431" s="62"/>
      <c r="BW431" s="62"/>
      <c r="BX431" s="62"/>
      <c r="BY431" s="62"/>
      <c r="BZ431" s="62"/>
      <c r="CA431" s="62"/>
      <c r="CB431" s="62"/>
      <c r="CC431" s="62"/>
      <c r="CD431" s="62"/>
      <c r="CE431" s="62"/>
      <c r="CF431" s="62"/>
      <c r="CL431" s="56" t="s">
        <v>26899</v>
      </c>
      <c r="CM431" s="56" t="s">
        <v>213</v>
      </c>
      <c r="CN431" s="56" t="s">
        <v>213</v>
      </c>
      <c r="CO431" s="52"/>
      <c r="CP431" s="52"/>
      <c r="CQ431" s="52"/>
      <c r="CR431" s="52"/>
      <c r="CS431" s="52"/>
      <c r="CT431" s="52"/>
      <c r="CU431" s="33"/>
      <c r="CV431" s="33"/>
    </row>
    <row r="432" spans="74:100">
      <c r="BV432" s="62"/>
      <c r="BW432" s="62"/>
      <c r="BX432" s="62"/>
      <c r="BY432" s="62"/>
      <c r="BZ432" s="62"/>
      <c r="CA432" s="62"/>
      <c r="CB432" s="62"/>
      <c r="CC432" s="62"/>
      <c r="CD432" s="62"/>
      <c r="CE432" s="62"/>
      <c r="CF432" s="62"/>
      <c r="CL432" s="56" t="s">
        <v>26900</v>
      </c>
      <c r="CM432" s="56"/>
      <c r="CN432" s="56"/>
      <c r="CO432" s="52"/>
      <c r="CP432" s="52"/>
      <c r="CQ432" s="52"/>
      <c r="CR432" s="52"/>
      <c r="CS432" s="52"/>
      <c r="CT432" s="52"/>
      <c r="CU432" s="33"/>
      <c r="CV432" s="33"/>
    </row>
    <row r="433" spans="74:100">
      <c r="BV433" s="62"/>
      <c r="BW433" s="62"/>
      <c r="BX433" s="62"/>
      <c r="BY433" s="62"/>
      <c r="BZ433" s="62"/>
      <c r="CA433" s="62"/>
      <c r="CB433" s="62"/>
      <c r="CC433" s="62"/>
      <c r="CD433" s="62"/>
      <c r="CE433" s="62"/>
      <c r="CF433" s="62"/>
      <c r="CL433" s="56" t="s">
        <v>760</v>
      </c>
      <c r="CM433" s="56" t="s">
        <v>213</v>
      </c>
      <c r="CN433" s="56" t="s">
        <v>213</v>
      </c>
      <c r="CO433" s="52"/>
      <c r="CP433" s="52"/>
      <c r="CQ433" s="52"/>
      <c r="CR433" s="52"/>
      <c r="CS433" s="52"/>
      <c r="CT433" s="52"/>
      <c r="CU433" s="33"/>
      <c r="CV433" s="33"/>
    </row>
    <row r="434" spans="74:100">
      <c r="BV434" s="62"/>
      <c r="BW434" s="62"/>
      <c r="BX434" s="62"/>
      <c r="BY434" s="62"/>
      <c r="BZ434" s="62"/>
      <c r="CA434" s="62"/>
      <c r="CB434" s="62"/>
      <c r="CC434" s="62"/>
      <c r="CD434" s="62"/>
      <c r="CE434" s="62"/>
      <c r="CF434" s="62"/>
      <c r="CL434" s="56" t="s">
        <v>20718</v>
      </c>
      <c r="CM434" s="56"/>
      <c r="CN434" s="56"/>
      <c r="CO434" s="52"/>
      <c r="CP434" s="52"/>
      <c r="CQ434" s="52"/>
      <c r="CR434" s="52"/>
      <c r="CS434" s="52"/>
      <c r="CT434" s="52"/>
      <c r="CU434" s="33"/>
      <c r="CV434" s="33"/>
    </row>
    <row r="435" spans="74:100">
      <c r="BV435" s="62"/>
      <c r="BW435" s="62"/>
      <c r="BX435" s="62"/>
      <c r="BY435" s="62"/>
      <c r="BZ435" s="62"/>
      <c r="CA435" s="62"/>
      <c r="CB435" s="62"/>
      <c r="CC435" s="62"/>
      <c r="CD435" s="62"/>
      <c r="CE435" s="62"/>
      <c r="CF435" s="62"/>
      <c r="CL435" s="56" t="s">
        <v>3242</v>
      </c>
      <c r="CM435" s="56" t="s">
        <v>213</v>
      </c>
      <c r="CN435" s="56" t="s">
        <v>213</v>
      </c>
      <c r="CO435" s="52"/>
      <c r="CP435" s="52"/>
      <c r="CQ435" s="52"/>
      <c r="CR435" s="52"/>
      <c r="CS435" s="52"/>
      <c r="CT435" s="52"/>
      <c r="CU435" s="33"/>
      <c r="CV435" s="33"/>
    </row>
    <row r="436" spans="74:100">
      <c r="BV436" s="62"/>
      <c r="BW436" s="62"/>
      <c r="BX436" s="62"/>
      <c r="BY436" s="62"/>
      <c r="BZ436" s="62"/>
      <c r="CA436" s="62"/>
      <c r="CB436" s="62"/>
      <c r="CC436" s="62"/>
      <c r="CD436" s="62"/>
      <c r="CE436" s="62"/>
      <c r="CF436" s="62"/>
      <c r="CL436" s="56" t="s">
        <v>20719</v>
      </c>
      <c r="CM436" s="56"/>
      <c r="CN436" s="56"/>
      <c r="CO436" s="52"/>
      <c r="CP436" s="52"/>
      <c r="CQ436" s="52"/>
      <c r="CR436" s="52"/>
      <c r="CS436" s="52"/>
      <c r="CT436" s="52"/>
      <c r="CU436" s="33"/>
      <c r="CV436" s="33"/>
    </row>
    <row r="437" spans="74:100">
      <c r="BV437" s="62"/>
      <c r="BW437" s="62"/>
      <c r="BX437" s="62"/>
      <c r="BY437" s="62"/>
      <c r="BZ437" s="62"/>
      <c r="CA437" s="62"/>
      <c r="CB437" s="62"/>
      <c r="CC437" s="62"/>
      <c r="CD437" s="62"/>
      <c r="CE437" s="62"/>
      <c r="CF437" s="62"/>
      <c r="CL437" s="56" t="s">
        <v>3243</v>
      </c>
      <c r="CM437" s="56" t="s">
        <v>3118</v>
      </c>
      <c r="CN437" s="56" t="s">
        <v>3118</v>
      </c>
      <c r="CO437" s="52"/>
      <c r="CP437" s="52"/>
      <c r="CQ437" s="52"/>
      <c r="CR437" s="52"/>
      <c r="CS437" s="52"/>
      <c r="CT437" s="52"/>
      <c r="CU437" s="33"/>
      <c r="CV437" s="33"/>
    </row>
    <row r="438" spans="74:100">
      <c r="BV438" s="62"/>
      <c r="BW438" s="62"/>
      <c r="BX438" s="62"/>
      <c r="BY438" s="62"/>
      <c r="BZ438" s="62"/>
      <c r="CA438" s="62"/>
      <c r="CB438" s="62"/>
      <c r="CC438" s="62"/>
      <c r="CD438" s="62"/>
      <c r="CE438" s="62"/>
      <c r="CF438" s="62"/>
      <c r="CL438" s="56" t="s">
        <v>17590</v>
      </c>
      <c r="CM438" s="56"/>
      <c r="CN438" s="56"/>
      <c r="CO438" s="52"/>
      <c r="CP438" s="52"/>
      <c r="CQ438" s="52"/>
      <c r="CR438" s="52"/>
      <c r="CS438" s="52"/>
      <c r="CT438" s="52"/>
      <c r="CU438" s="33"/>
      <c r="CV438" s="33"/>
    </row>
    <row r="439" spans="74:100">
      <c r="BV439" s="62"/>
      <c r="BW439" s="62"/>
      <c r="BX439" s="62"/>
      <c r="BY439" s="62"/>
      <c r="BZ439" s="62"/>
      <c r="CA439" s="62"/>
      <c r="CB439" s="62"/>
      <c r="CC439" s="62"/>
      <c r="CD439" s="62"/>
      <c r="CE439" s="62"/>
      <c r="CF439" s="62"/>
      <c r="CL439" s="56" t="s">
        <v>761</v>
      </c>
      <c r="CM439" s="56" t="s">
        <v>216</v>
      </c>
      <c r="CN439" s="56" t="s">
        <v>216</v>
      </c>
      <c r="CO439" s="52"/>
      <c r="CP439" s="52"/>
      <c r="CQ439" s="52"/>
      <c r="CR439" s="52"/>
      <c r="CS439" s="52"/>
      <c r="CT439" s="52"/>
      <c r="CU439" s="33"/>
      <c r="CV439" s="33"/>
    </row>
    <row r="440" spans="74:100">
      <c r="BV440" s="62"/>
      <c r="BW440" s="62"/>
      <c r="BX440" s="62"/>
      <c r="BY440" s="62"/>
      <c r="BZ440" s="62"/>
      <c r="CA440" s="62"/>
      <c r="CB440" s="62"/>
      <c r="CC440" s="62"/>
      <c r="CD440" s="62"/>
      <c r="CE440" s="62"/>
      <c r="CF440" s="62"/>
      <c r="CL440" s="56" t="s">
        <v>20720</v>
      </c>
      <c r="CM440" s="56"/>
      <c r="CN440" s="56"/>
      <c r="CO440" s="52"/>
      <c r="CP440" s="52"/>
      <c r="CQ440" s="52"/>
      <c r="CR440" s="52"/>
      <c r="CS440" s="52"/>
      <c r="CT440" s="52"/>
      <c r="CU440" s="33"/>
      <c r="CV440" s="33"/>
    </row>
    <row r="441" spans="74:100">
      <c r="BV441" s="62"/>
      <c r="BW441" s="62"/>
      <c r="BX441" s="62"/>
      <c r="BY441" s="62"/>
      <c r="BZ441" s="62"/>
      <c r="CA441" s="62"/>
      <c r="CB441" s="62"/>
      <c r="CC441" s="62"/>
      <c r="CD441" s="62"/>
      <c r="CE441" s="62"/>
      <c r="CF441" s="62"/>
      <c r="CL441" s="56" t="s">
        <v>3244</v>
      </c>
      <c r="CM441" s="56" t="s">
        <v>3118</v>
      </c>
      <c r="CN441" s="56" t="s">
        <v>3118</v>
      </c>
      <c r="CO441" s="52"/>
      <c r="CP441" s="52"/>
      <c r="CQ441" s="52"/>
      <c r="CR441" s="52"/>
      <c r="CS441" s="52"/>
      <c r="CT441" s="52"/>
      <c r="CU441" s="33"/>
      <c r="CV441" s="33"/>
    </row>
    <row r="442" spans="74:100">
      <c r="BV442" s="62"/>
      <c r="BW442" s="62"/>
      <c r="BX442" s="62"/>
      <c r="BY442" s="62"/>
      <c r="BZ442" s="62"/>
      <c r="CA442" s="62"/>
      <c r="CB442" s="62"/>
      <c r="CC442" s="62"/>
      <c r="CD442" s="62"/>
      <c r="CE442" s="62"/>
      <c r="CF442" s="62"/>
      <c r="CL442" s="56" t="s">
        <v>17591</v>
      </c>
      <c r="CM442" s="56"/>
      <c r="CN442" s="56"/>
      <c r="CO442" s="52"/>
      <c r="CP442" s="52"/>
      <c r="CQ442" s="52"/>
      <c r="CR442" s="52"/>
      <c r="CS442" s="52"/>
      <c r="CT442" s="52"/>
      <c r="CU442" s="33"/>
      <c r="CV442" s="33"/>
    </row>
    <row r="443" spans="74:100">
      <c r="BV443" s="62"/>
      <c r="BW443" s="62"/>
      <c r="BX443" s="62"/>
      <c r="BY443" s="62"/>
      <c r="BZ443" s="62"/>
      <c r="CA443" s="62"/>
      <c r="CB443" s="62"/>
      <c r="CC443" s="62"/>
      <c r="CD443" s="62"/>
      <c r="CE443" s="62"/>
      <c r="CF443" s="62"/>
      <c r="CL443" s="56" t="s">
        <v>3245</v>
      </c>
      <c r="CM443" s="56" t="s">
        <v>217</v>
      </c>
      <c r="CN443" s="56" t="s">
        <v>217</v>
      </c>
      <c r="CO443" s="52"/>
      <c r="CP443" s="52"/>
      <c r="CQ443" s="52"/>
      <c r="CR443" s="52"/>
      <c r="CS443" s="52"/>
      <c r="CT443" s="52"/>
      <c r="CU443" s="33"/>
      <c r="CV443" s="33"/>
    </row>
    <row r="444" spans="74:100">
      <c r="BV444" s="62"/>
      <c r="BW444" s="62"/>
      <c r="BX444" s="62"/>
      <c r="BY444" s="62"/>
      <c r="BZ444" s="62"/>
      <c r="CA444" s="62"/>
      <c r="CB444" s="62"/>
      <c r="CC444" s="62"/>
      <c r="CD444" s="62"/>
      <c r="CE444" s="62"/>
      <c r="CF444" s="62"/>
      <c r="CL444" s="56" t="s">
        <v>17592</v>
      </c>
      <c r="CM444" s="56"/>
      <c r="CN444" s="56"/>
      <c r="CO444" s="52"/>
      <c r="CP444" s="52"/>
      <c r="CQ444" s="52"/>
      <c r="CR444" s="52"/>
      <c r="CS444" s="52"/>
      <c r="CT444" s="52"/>
      <c r="CU444" s="33"/>
      <c r="CV444" s="33"/>
    </row>
    <row r="445" spans="74:100">
      <c r="BV445" s="62"/>
      <c r="BW445" s="62"/>
      <c r="BX445" s="62"/>
      <c r="BY445" s="62"/>
      <c r="BZ445" s="62"/>
      <c r="CA445" s="62"/>
      <c r="CB445" s="62"/>
      <c r="CC445" s="62"/>
      <c r="CD445" s="62"/>
      <c r="CE445" s="62"/>
      <c r="CF445" s="62"/>
      <c r="CL445" s="56" t="s">
        <v>26901</v>
      </c>
      <c r="CM445" s="56" t="s">
        <v>217</v>
      </c>
      <c r="CN445" s="56" t="s">
        <v>217</v>
      </c>
      <c r="CO445" s="52"/>
      <c r="CP445" s="52"/>
      <c r="CQ445" s="52"/>
      <c r="CR445" s="52"/>
      <c r="CS445" s="52"/>
      <c r="CT445" s="52"/>
      <c r="CU445" s="33"/>
      <c r="CV445" s="33"/>
    </row>
    <row r="446" spans="74:100">
      <c r="BV446" s="62"/>
      <c r="BW446" s="62"/>
      <c r="BX446" s="62"/>
      <c r="BY446" s="62"/>
      <c r="BZ446" s="62"/>
      <c r="CA446" s="62"/>
      <c r="CB446" s="62"/>
      <c r="CC446" s="62"/>
      <c r="CD446" s="62"/>
      <c r="CE446" s="62"/>
      <c r="CF446" s="62"/>
      <c r="CL446" s="56" t="s">
        <v>17592</v>
      </c>
      <c r="CM446" s="56"/>
      <c r="CN446" s="56"/>
      <c r="CO446" s="52"/>
      <c r="CP446" s="52"/>
      <c r="CQ446" s="52"/>
      <c r="CR446" s="52"/>
      <c r="CS446" s="52"/>
      <c r="CT446" s="52"/>
      <c r="CU446" s="33"/>
      <c r="CV446" s="33"/>
    </row>
    <row r="447" spans="74:100">
      <c r="BV447" s="62"/>
      <c r="BW447" s="62"/>
      <c r="BX447" s="62"/>
      <c r="BY447" s="62"/>
      <c r="BZ447" s="62"/>
      <c r="CA447" s="62"/>
      <c r="CB447" s="62"/>
      <c r="CC447" s="62"/>
      <c r="CD447" s="62"/>
      <c r="CE447" s="62"/>
      <c r="CF447" s="62"/>
      <c r="CL447" s="56" t="s">
        <v>762</v>
      </c>
      <c r="CM447" s="56" t="s">
        <v>216</v>
      </c>
      <c r="CN447" s="56" t="s">
        <v>216</v>
      </c>
      <c r="CO447" s="52"/>
      <c r="CP447" s="52"/>
      <c r="CQ447" s="52"/>
      <c r="CR447" s="52"/>
      <c r="CS447" s="52"/>
      <c r="CT447" s="52"/>
      <c r="CU447" s="33"/>
      <c r="CV447" s="33"/>
    </row>
    <row r="448" spans="74:100">
      <c r="BV448" s="62"/>
      <c r="BW448" s="62"/>
      <c r="BX448" s="62"/>
      <c r="BY448" s="62"/>
      <c r="BZ448" s="62"/>
      <c r="CA448" s="62"/>
      <c r="CB448" s="62"/>
      <c r="CC448" s="62"/>
      <c r="CD448" s="62"/>
      <c r="CE448" s="62"/>
      <c r="CF448" s="62"/>
      <c r="CL448" s="56" t="s">
        <v>20721</v>
      </c>
      <c r="CM448" s="56"/>
      <c r="CN448" s="56"/>
      <c r="CO448" s="52"/>
      <c r="CP448" s="52"/>
      <c r="CQ448" s="52"/>
      <c r="CR448" s="52"/>
      <c r="CS448" s="52"/>
      <c r="CT448" s="52"/>
      <c r="CU448" s="33"/>
      <c r="CV448" s="33"/>
    </row>
    <row r="449" spans="74:100">
      <c r="BV449" s="62"/>
      <c r="BW449" s="62"/>
      <c r="BX449" s="62"/>
      <c r="BY449" s="62"/>
      <c r="BZ449" s="62"/>
      <c r="CA449" s="62"/>
      <c r="CB449" s="62"/>
      <c r="CC449" s="62"/>
      <c r="CD449" s="62"/>
      <c r="CE449" s="62"/>
      <c r="CF449" s="62"/>
      <c r="CL449" s="56" t="s">
        <v>3247</v>
      </c>
      <c r="CM449" s="56" t="s">
        <v>217</v>
      </c>
      <c r="CN449" s="56" t="s">
        <v>217</v>
      </c>
      <c r="CO449" s="52"/>
      <c r="CP449" s="52"/>
      <c r="CQ449" s="52"/>
      <c r="CR449" s="52"/>
      <c r="CS449" s="52"/>
      <c r="CT449" s="52"/>
      <c r="CU449" s="33"/>
      <c r="CV449" s="33"/>
    </row>
    <row r="450" spans="74:100">
      <c r="BV450" s="62"/>
      <c r="BW450" s="62"/>
      <c r="BX450" s="62"/>
      <c r="BY450" s="62"/>
      <c r="BZ450" s="62"/>
      <c r="CA450" s="62"/>
      <c r="CB450" s="62"/>
      <c r="CC450" s="62"/>
      <c r="CD450" s="62"/>
      <c r="CE450" s="62"/>
      <c r="CF450" s="62"/>
      <c r="CL450" s="56" t="s">
        <v>17593</v>
      </c>
      <c r="CM450" s="56"/>
      <c r="CN450" s="56"/>
      <c r="CO450" s="52"/>
      <c r="CP450" s="52"/>
      <c r="CQ450" s="52"/>
      <c r="CR450" s="52"/>
      <c r="CS450" s="52"/>
      <c r="CT450" s="52"/>
      <c r="CU450" s="33"/>
      <c r="CV450" s="33"/>
    </row>
    <row r="451" spans="74:100">
      <c r="BV451" s="62"/>
      <c r="BW451" s="62"/>
      <c r="BX451" s="62"/>
      <c r="BY451" s="62"/>
      <c r="BZ451" s="62"/>
      <c r="CA451" s="62"/>
      <c r="CB451" s="62"/>
      <c r="CC451" s="62"/>
      <c r="CD451" s="62"/>
      <c r="CE451" s="62"/>
      <c r="CF451" s="62"/>
      <c r="CL451" s="56" t="s">
        <v>3248</v>
      </c>
      <c r="CM451" s="56" t="s">
        <v>216</v>
      </c>
      <c r="CN451" s="56" t="s">
        <v>216</v>
      </c>
      <c r="CO451" s="52"/>
      <c r="CP451" s="52"/>
      <c r="CQ451" s="52"/>
      <c r="CR451" s="52"/>
      <c r="CS451" s="52"/>
      <c r="CT451" s="52"/>
      <c r="CU451" s="33"/>
      <c r="CV451" s="33"/>
    </row>
    <row r="452" spans="74:100">
      <c r="BV452" s="62"/>
      <c r="BW452" s="62"/>
      <c r="BX452" s="62"/>
      <c r="BY452" s="62"/>
      <c r="BZ452" s="62"/>
      <c r="CA452" s="62"/>
      <c r="CB452" s="62"/>
      <c r="CC452" s="62"/>
      <c r="CD452" s="62"/>
      <c r="CE452" s="62"/>
      <c r="CF452" s="62"/>
      <c r="CL452" s="56" t="s">
        <v>20722</v>
      </c>
      <c r="CM452" s="56"/>
      <c r="CN452" s="56"/>
      <c r="CO452" s="52"/>
      <c r="CP452" s="52"/>
      <c r="CQ452" s="52"/>
      <c r="CR452" s="52"/>
      <c r="CS452" s="52"/>
      <c r="CT452" s="52"/>
      <c r="CU452" s="33"/>
      <c r="CV452" s="33"/>
    </row>
    <row r="453" spans="74:100">
      <c r="BV453" s="62"/>
      <c r="BW453" s="62"/>
      <c r="BX453" s="62"/>
      <c r="BY453" s="62"/>
      <c r="BZ453" s="62"/>
      <c r="CA453" s="62"/>
      <c r="CB453" s="62"/>
      <c r="CC453" s="62"/>
      <c r="CD453" s="62"/>
      <c r="CE453" s="62"/>
      <c r="CF453" s="62"/>
      <c r="CL453" s="56" t="s">
        <v>3249</v>
      </c>
      <c r="CM453" s="56" t="s">
        <v>217</v>
      </c>
      <c r="CN453" s="56" t="s">
        <v>217</v>
      </c>
      <c r="CO453" s="52"/>
      <c r="CP453" s="52"/>
      <c r="CQ453" s="52"/>
      <c r="CR453" s="52"/>
      <c r="CS453" s="52"/>
      <c r="CT453" s="52"/>
      <c r="CU453" s="33"/>
      <c r="CV453" s="33"/>
    </row>
    <row r="454" spans="74:100">
      <c r="BV454" s="62"/>
      <c r="BW454" s="62"/>
      <c r="BX454" s="62"/>
      <c r="BY454" s="62"/>
      <c r="BZ454" s="62"/>
      <c r="CA454" s="62"/>
      <c r="CB454" s="62"/>
      <c r="CC454" s="62"/>
      <c r="CD454" s="62"/>
      <c r="CE454" s="62"/>
      <c r="CF454" s="62"/>
      <c r="CL454" s="56" t="s">
        <v>17594</v>
      </c>
      <c r="CM454" s="56"/>
      <c r="CN454" s="56"/>
      <c r="CO454" s="52"/>
      <c r="CP454" s="52"/>
      <c r="CQ454" s="52"/>
      <c r="CR454" s="52"/>
      <c r="CS454" s="52"/>
      <c r="CT454" s="52"/>
      <c r="CU454" s="33"/>
      <c r="CV454" s="33"/>
    </row>
    <row r="455" spans="74:100">
      <c r="BV455" s="62"/>
      <c r="BW455" s="62"/>
      <c r="BX455" s="62"/>
      <c r="BY455" s="62"/>
      <c r="BZ455" s="62"/>
      <c r="CA455" s="62"/>
      <c r="CB455" s="62"/>
      <c r="CC455" s="62"/>
      <c r="CD455" s="62"/>
      <c r="CE455" s="62"/>
      <c r="CF455" s="62"/>
      <c r="CL455" s="56" t="s">
        <v>3250</v>
      </c>
      <c r="CM455" s="56" t="s">
        <v>217</v>
      </c>
      <c r="CN455" s="56" t="s">
        <v>217</v>
      </c>
      <c r="CO455" s="52"/>
      <c r="CP455" s="52"/>
      <c r="CQ455" s="52"/>
      <c r="CR455" s="52"/>
      <c r="CS455" s="52"/>
      <c r="CT455" s="52"/>
      <c r="CU455" s="33"/>
      <c r="CV455" s="33"/>
    </row>
    <row r="456" spans="74:100">
      <c r="BV456" s="62"/>
      <c r="BW456" s="62"/>
      <c r="BX456" s="62"/>
      <c r="BY456" s="62"/>
      <c r="BZ456" s="62"/>
      <c r="CA456" s="62"/>
      <c r="CB456" s="62"/>
      <c r="CC456" s="62"/>
      <c r="CD456" s="62"/>
      <c r="CE456" s="62"/>
      <c r="CF456" s="62"/>
      <c r="CL456" s="56" t="s">
        <v>17595</v>
      </c>
      <c r="CM456" s="56"/>
      <c r="CN456" s="56"/>
      <c r="CO456" s="52"/>
      <c r="CP456" s="52"/>
      <c r="CQ456" s="52"/>
      <c r="CR456" s="52"/>
      <c r="CS456" s="52"/>
      <c r="CT456" s="52"/>
      <c r="CU456" s="33"/>
      <c r="CV456" s="33"/>
    </row>
    <row r="457" spans="74:100">
      <c r="BV457" s="62"/>
      <c r="BW457" s="62"/>
      <c r="BX457" s="62"/>
      <c r="BY457" s="62"/>
      <c r="BZ457" s="62"/>
      <c r="CA457" s="62"/>
      <c r="CB457" s="62"/>
      <c r="CC457" s="62"/>
      <c r="CD457" s="62"/>
      <c r="CE457" s="62"/>
      <c r="CF457" s="62"/>
      <c r="CL457" s="56" t="s">
        <v>3251</v>
      </c>
      <c r="CM457" s="56" t="s">
        <v>217</v>
      </c>
      <c r="CN457" s="56" t="s">
        <v>217</v>
      </c>
      <c r="CO457" s="52"/>
      <c r="CP457" s="52"/>
      <c r="CQ457" s="52"/>
      <c r="CR457" s="52"/>
      <c r="CS457" s="52"/>
      <c r="CT457" s="52"/>
      <c r="CU457" s="33"/>
      <c r="CV457" s="33"/>
    </row>
    <row r="458" spans="74:100">
      <c r="BV458" s="62"/>
      <c r="BW458" s="62"/>
      <c r="BX458" s="62"/>
      <c r="BY458" s="62"/>
      <c r="BZ458" s="62"/>
      <c r="CA458" s="62"/>
      <c r="CB458" s="62"/>
      <c r="CC458" s="62"/>
      <c r="CD458" s="62"/>
      <c r="CE458" s="62"/>
      <c r="CF458" s="62"/>
      <c r="CL458" s="56" t="s">
        <v>17596</v>
      </c>
      <c r="CM458" s="56"/>
      <c r="CN458" s="56"/>
      <c r="CO458" s="52"/>
      <c r="CP458" s="52"/>
      <c r="CQ458" s="52"/>
      <c r="CR458" s="52"/>
      <c r="CS458" s="52"/>
      <c r="CT458" s="52"/>
      <c r="CU458" s="33"/>
      <c r="CV458" s="33"/>
    </row>
    <row r="459" spans="74:100">
      <c r="BV459" s="62"/>
      <c r="BW459" s="62"/>
      <c r="BX459" s="62"/>
      <c r="BY459" s="62"/>
      <c r="BZ459" s="62"/>
      <c r="CA459" s="62"/>
      <c r="CB459" s="62"/>
      <c r="CC459" s="62"/>
      <c r="CD459" s="62"/>
      <c r="CE459" s="62"/>
      <c r="CF459" s="62"/>
      <c r="CL459" s="56" t="s">
        <v>3252</v>
      </c>
      <c r="CM459" s="56" t="s">
        <v>217</v>
      </c>
      <c r="CN459" s="56" t="s">
        <v>217</v>
      </c>
      <c r="CO459" s="52"/>
      <c r="CP459" s="52"/>
      <c r="CQ459" s="52"/>
      <c r="CR459" s="52"/>
      <c r="CS459" s="52"/>
      <c r="CT459" s="52"/>
      <c r="CU459" s="33"/>
      <c r="CV459" s="33"/>
    </row>
    <row r="460" spans="74:100">
      <c r="BV460" s="62"/>
      <c r="BW460" s="62"/>
      <c r="BX460" s="62"/>
      <c r="BY460" s="62"/>
      <c r="BZ460" s="62"/>
      <c r="CA460" s="62"/>
      <c r="CB460" s="62"/>
      <c r="CC460" s="62"/>
      <c r="CD460" s="62"/>
      <c r="CE460" s="62"/>
      <c r="CF460" s="62"/>
      <c r="CL460" s="56" t="s">
        <v>17597</v>
      </c>
      <c r="CM460" s="56"/>
      <c r="CN460" s="56"/>
      <c r="CO460" s="52"/>
      <c r="CP460" s="52"/>
      <c r="CQ460" s="52"/>
      <c r="CR460" s="52"/>
      <c r="CS460" s="52"/>
      <c r="CT460" s="52"/>
      <c r="CU460" s="33"/>
      <c r="CV460" s="33"/>
    </row>
    <row r="461" spans="74:100">
      <c r="BV461" s="62"/>
      <c r="BW461" s="62"/>
      <c r="BX461" s="62"/>
      <c r="BY461" s="62"/>
      <c r="BZ461" s="62"/>
      <c r="CA461" s="62"/>
      <c r="CB461" s="62"/>
      <c r="CC461" s="62"/>
      <c r="CD461" s="62"/>
      <c r="CE461" s="62"/>
      <c r="CF461" s="62"/>
      <c r="CL461" s="56" t="s">
        <v>763</v>
      </c>
      <c r="CM461" s="56" t="s">
        <v>216</v>
      </c>
      <c r="CN461" s="56" t="s">
        <v>216</v>
      </c>
      <c r="CO461" s="52"/>
      <c r="CP461" s="52"/>
      <c r="CQ461" s="52"/>
      <c r="CR461" s="52"/>
      <c r="CS461" s="52"/>
      <c r="CT461" s="52"/>
      <c r="CU461" s="33"/>
      <c r="CV461" s="33"/>
    </row>
    <row r="462" spans="74:100">
      <c r="BV462" s="62"/>
      <c r="BW462" s="62"/>
      <c r="BX462" s="62"/>
      <c r="BY462" s="62"/>
      <c r="BZ462" s="62"/>
      <c r="CA462" s="62"/>
      <c r="CB462" s="62"/>
      <c r="CC462" s="62"/>
      <c r="CD462" s="62"/>
      <c r="CE462" s="62"/>
      <c r="CF462" s="62"/>
      <c r="CL462" s="56" t="s">
        <v>20723</v>
      </c>
      <c r="CM462" s="56"/>
      <c r="CN462" s="56"/>
      <c r="CO462" s="52"/>
      <c r="CP462" s="52"/>
      <c r="CQ462" s="52"/>
      <c r="CR462" s="52"/>
      <c r="CS462" s="52"/>
      <c r="CT462" s="52"/>
      <c r="CU462" s="33"/>
      <c r="CV462" s="33"/>
    </row>
    <row r="463" spans="74:100">
      <c r="BV463" s="62"/>
      <c r="BW463" s="62"/>
      <c r="BX463" s="62"/>
      <c r="BY463" s="62"/>
      <c r="BZ463" s="62"/>
      <c r="CA463" s="62"/>
      <c r="CB463" s="62"/>
      <c r="CC463" s="62"/>
      <c r="CD463" s="62"/>
      <c r="CE463" s="62"/>
      <c r="CF463" s="62"/>
      <c r="CL463" s="56" t="s">
        <v>3254</v>
      </c>
      <c r="CM463" s="56" t="s">
        <v>217</v>
      </c>
      <c r="CN463" s="56" t="s">
        <v>217</v>
      </c>
      <c r="CO463" s="52"/>
      <c r="CP463" s="52"/>
      <c r="CQ463" s="52"/>
      <c r="CR463" s="52"/>
      <c r="CS463" s="52"/>
      <c r="CT463" s="52"/>
      <c r="CU463" s="33"/>
      <c r="CV463" s="33"/>
    </row>
    <row r="464" spans="74:100">
      <c r="BV464" s="62"/>
      <c r="BW464" s="62"/>
      <c r="BX464" s="62"/>
      <c r="BY464" s="62"/>
      <c r="BZ464" s="62"/>
      <c r="CA464" s="62"/>
      <c r="CB464" s="62"/>
      <c r="CC464" s="62"/>
      <c r="CD464" s="62"/>
      <c r="CE464" s="62"/>
      <c r="CF464" s="62"/>
      <c r="CL464" s="56" t="s">
        <v>17598</v>
      </c>
      <c r="CM464" s="56"/>
      <c r="CN464" s="56"/>
      <c r="CO464" s="52"/>
      <c r="CP464" s="52"/>
      <c r="CQ464" s="52"/>
      <c r="CR464" s="52"/>
      <c r="CS464" s="52"/>
      <c r="CT464" s="52"/>
      <c r="CU464" s="33"/>
      <c r="CV464" s="33"/>
    </row>
    <row r="465" spans="74:100">
      <c r="BV465" s="62"/>
      <c r="BW465" s="62"/>
      <c r="BX465" s="62"/>
      <c r="BY465" s="62"/>
      <c r="BZ465" s="62"/>
      <c r="CA465" s="62"/>
      <c r="CB465" s="62"/>
      <c r="CC465" s="62"/>
      <c r="CD465" s="62"/>
      <c r="CE465" s="62"/>
      <c r="CF465" s="62"/>
      <c r="CL465" s="56" t="s">
        <v>26902</v>
      </c>
      <c r="CM465" s="56" t="s">
        <v>217</v>
      </c>
      <c r="CN465" s="56" t="s">
        <v>217</v>
      </c>
      <c r="CO465" s="52"/>
      <c r="CP465" s="52"/>
      <c r="CQ465" s="52"/>
      <c r="CR465" s="52"/>
      <c r="CS465" s="52"/>
      <c r="CT465" s="52"/>
      <c r="CU465" s="33"/>
      <c r="CV465" s="33"/>
    </row>
    <row r="466" spans="74:100">
      <c r="BV466" s="62"/>
      <c r="BW466" s="62"/>
      <c r="BX466" s="62"/>
      <c r="BY466" s="62"/>
      <c r="BZ466" s="62"/>
      <c r="CA466" s="62"/>
      <c r="CB466" s="62"/>
      <c r="CC466" s="62"/>
      <c r="CD466" s="62"/>
      <c r="CE466" s="62"/>
      <c r="CF466" s="62"/>
      <c r="CL466" s="56" t="s">
        <v>26903</v>
      </c>
      <c r="CM466" s="56"/>
      <c r="CN466" s="56"/>
      <c r="CO466" s="52"/>
      <c r="CP466" s="52"/>
      <c r="CQ466" s="52"/>
      <c r="CR466" s="52"/>
      <c r="CS466" s="52"/>
      <c r="CT466" s="52"/>
      <c r="CU466" s="33"/>
      <c r="CV466" s="33"/>
    </row>
    <row r="467" spans="74:100">
      <c r="BV467" s="62"/>
      <c r="BW467" s="62"/>
      <c r="BX467" s="62"/>
      <c r="BY467" s="62"/>
      <c r="BZ467" s="62"/>
      <c r="CA467" s="62"/>
      <c r="CB467" s="62"/>
      <c r="CC467" s="62"/>
      <c r="CD467" s="62"/>
      <c r="CE467" s="62"/>
      <c r="CF467" s="62"/>
      <c r="CL467" s="56" t="s">
        <v>3255</v>
      </c>
      <c r="CM467" s="56" t="s">
        <v>217</v>
      </c>
      <c r="CN467" s="56" t="s">
        <v>217</v>
      </c>
      <c r="CO467" s="52"/>
      <c r="CP467" s="52"/>
      <c r="CQ467" s="52"/>
      <c r="CR467" s="52"/>
      <c r="CS467" s="52"/>
      <c r="CT467" s="52"/>
      <c r="CU467" s="33"/>
      <c r="CV467" s="33"/>
    </row>
    <row r="468" spans="74:100">
      <c r="BV468" s="62"/>
      <c r="BW468" s="62"/>
      <c r="BX468" s="62"/>
      <c r="BY468" s="62"/>
      <c r="BZ468" s="62"/>
      <c r="CA468" s="62"/>
      <c r="CB468" s="62"/>
      <c r="CC468" s="62"/>
      <c r="CD468" s="62"/>
      <c r="CE468" s="62"/>
      <c r="CF468" s="62"/>
      <c r="CL468" s="56" t="s">
        <v>17599</v>
      </c>
      <c r="CM468" s="56"/>
      <c r="CN468" s="56"/>
      <c r="CO468" s="52"/>
      <c r="CP468" s="52"/>
      <c r="CQ468" s="52"/>
      <c r="CR468" s="52"/>
      <c r="CS468" s="52"/>
      <c r="CT468" s="52"/>
      <c r="CU468" s="33"/>
      <c r="CV468" s="33"/>
    </row>
    <row r="469" spans="74:100">
      <c r="BV469" s="62"/>
      <c r="BW469" s="62"/>
      <c r="BX469" s="62"/>
      <c r="BY469" s="62"/>
      <c r="BZ469" s="62"/>
      <c r="CA469" s="62"/>
      <c r="CB469" s="62"/>
      <c r="CC469" s="62"/>
      <c r="CD469" s="62"/>
      <c r="CE469" s="62"/>
      <c r="CF469" s="62"/>
      <c r="CL469" s="56" t="s">
        <v>3256</v>
      </c>
      <c r="CM469" s="56" t="s">
        <v>217</v>
      </c>
      <c r="CN469" s="56" t="s">
        <v>217</v>
      </c>
      <c r="CO469" s="52"/>
      <c r="CP469" s="52"/>
      <c r="CQ469" s="52"/>
      <c r="CR469" s="52"/>
      <c r="CS469" s="52"/>
      <c r="CT469" s="52"/>
      <c r="CU469" s="33"/>
      <c r="CV469" s="33"/>
    </row>
    <row r="470" spans="74:100">
      <c r="BV470" s="62"/>
      <c r="BW470" s="62"/>
      <c r="BX470" s="62"/>
      <c r="BY470" s="62"/>
      <c r="BZ470" s="62"/>
      <c r="CA470" s="62"/>
      <c r="CB470" s="62"/>
      <c r="CC470" s="62"/>
      <c r="CD470" s="62"/>
      <c r="CE470" s="62"/>
      <c r="CF470" s="62"/>
      <c r="CL470" s="56" t="s">
        <v>17600</v>
      </c>
      <c r="CM470" s="56"/>
      <c r="CN470" s="56"/>
      <c r="CO470" s="52"/>
      <c r="CP470" s="52"/>
      <c r="CQ470" s="52"/>
      <c r="CR470" s="52"/>
      <c r="CS470" s="52"/>
      <c r="CT470" s="52"/>
      <c r="CU470" s="33"/>
      <c r="CV470" s="33"/>
    </row>
    <row r="471" spans="74:100">
      <c r="BV471" s="62"/>
      <c r="BW471" s="62"/>
      <c r="BX471" s="62"/>
      <c r="BY471" s="62"/>
      <c r="BZ471" s="62"/>
      <c r="CA471" s="62"/>
      <c r="CB471" s="62"/>
      <c r="CC471" s="62"/>
      <c r="CD471" s="62"/>
      <c r="CE471" s="62"/>
      <c r="CF471" s="62"/>
      <c r="CL471" s="56" t="s">
        <v>764</v>
      </c>
      <c r="CM471" s="56" t="s">
        <v>216</v>
      </c>
      <c r="CN471" s="56" t="s">
        <v>216</v>
      </c>
      <c r="CO471" s="52"/>
      <c r="CP471" s="52"/>
      <c r="CQ471" s="52"/>
      <c r="CR471" s="52"/>
      <c r="CS471" s="52"/>
      <c r="CT471" s="52"/>
      <c r="CU471" s="33"/>
      <c r="CV471" s="33"/>
    </row>
    <row r="472" spans="74:100">
      <c r="BV472" s="62"/>
      <c r="BW472" s="62"/>
      <c r="BX472" s="62"/>
      <c r="BY472" s="62"/>
      <c r="BZ472" s="62"/>
      <c r="CA472" s="62"/>
      <c r="CB472" s="62"/>
      <c r="CC472" s="62"/>
      <c r="CD472" s="62"/>
      <c r="CE472" s="62"/>
      <c r="CF472" s="62"/>
      <c r="CL472" s="56" t="s">
        <v>20724</v>
      </c>
      <c r="CM472" s="56"/>
      <c r="CN472" s="56"/>
      <c r="CO472" s="52"/>
      <c r="CP472" s="52"/>
      <c r="CQ472" s="52"/>
      <c r="CR472" s="52"/>
      <c r="CS472" s="52"/>
      <c r="CT472" s="52"/>
      <c r="CU472" s="33"/>
      <c r="CV472" s="33"/>
    </row>
    <row r="473" spans="74:100">
      <c r="BV473" s="62"/>
      <c r="BW473" s="62"/>
      <c r="BX473" s="62"/>
      <c r="BY473" s="62"/>
      <c r="BZ473" s="62"/>
      <c r="CA473" s="62"/>
      <c r="CB473" s="62"/>
      <c r="CC473" s="62"/>
      <c r="CD473" s="62"/>
      <c r="CE473" s="62"/>
      <c r="CF473" s="62"/>
      <c r="CL473" s="56" t="s">
        <v>3257</v>
      </c>
      <c r="CM473" s="56" t="s">
        <v>217</v>
      </c>
      <c r="CN473" s="56" t="s">
        <v>217</v>
      </c>
      <c r="CO473" s="52"/>
      <c r="CP473" s="52"/>
      <c r="CQ473" s="52"/>
      <c r="CR473" s="52"/>
      <c r="CS473" s="52"/>
      <c r="CT473" s="52"/>
      <c r="CU473" s="33"/>
      <c r="CV473" s="33"/>
    </row>
    <row r="474" spans="74:100">
      <c r="BV474" s="62"/>
      <c r="BW474" s="62"/>
      <c r="BX474" s="62"/>
      <c r="BY474" s="62"/>
      <c r="BZ474" s="62"/>
      <c r="CA474" s="62"/>
      <c r="CB474" s="62"/>
      <c r="CC474" s="62"/>
      <c r="CD474" s="62"/>
      <c r="CE474" s="62"/>
      <c r="CF474" s="62"/>
      <c r="CL474" s="56" t="s">
        <v>17601</v>
      </c>
      <c r="CM474" s="56"/>
      <c r="CN474" s="56"/>
      <c r="CO474" s="52"/>
      <c r="CP474" s="52"/>
      <c r="CQ474" s="52"/>
      <c r="CR474" s="52"/>
      <c r="CS474" s="52"/>
      <c r="CT474" s="52"/>
      <c r="CU474" s="33"/>
      <c r="CV474" s="33"/>
    </row>
    <row r="475" spans="74:100">
      <c r="BV475" s="62"/>
      <c r="BW475" s="62"/>
      <c r="BX475" s="62"/>
      <c r="BY475" s="62"/>
      <c r="BZ475" s="62"/>
      <c r="CA475" s="62"/>
      <c r="CB475" s="62"/>
      <c r="CC475" s="62"/>
      <c r="CD475" s="62"/>
      <c r="CE475" s="62"/>
      <c r="CF475" s="62"/>
      <c r="CL475" s="56" t="s">
        <v>765</v>
      </c>
      <c r="CM475" s="56" t="s">
        <v>216</v>
      </c>
      <c r="CN475" s="56" t="s">
        <v>216</v>
      </c>
      <c r="CO475" s="52"/>
      <c r="CP475" s="52"/>
      <c r="CQ475" s="52"/>
      <c r="CR475" s="52"/>
      <c r="CS475" s="52"/>
      <c r="CT475" s="52"/>
      <c r="CU475" s="33"/>
      <c r="CV475" s="33"/>
    </row>
    <row r="476" spans="74:100">
      <c r="BV476" s="62"/>
      <c r="BW476" s="62"/>
      <c r="BX476" s="62"/>
      <c r="BY476" s="62"/>
      <c r="BZ476" s="62"/>
      <c r="CA476" s="62"/>
      <c r="CB476" s="62"/>
      <c r="CC476" s="62"/>
      <c r="CD476" s="62"/>
      <c r="CE476" s="62"/>
      <c r="CF476" s="62"/>
      <c r="CL476" s="56" t="s">
        <v>20725</v>
      </c>
      <c r="CM476" s="56"/>
      <c r="CN476" s="56"/>
      <c r="CO476" s="52"/>
      <c r="CP476" s="52"/>
      <c r="CQ476" s="52"/>
      <c r="CR476" s="52"/>
      <c r="CS476" s="52"/>
      <c r="CT476" s="52"/>
      <c r="CU476" s="33"/>
      <c r="CV476" s="33"/>
    </row>
    <row r="477" spans="74:100">
      <c r="BV477" s="62"/>
      <c r="BW477" s="62"/>
      <c r="BX477" s="62"/>
      <c r="BY477" s="62"/>
      <c r="BZ477" s="62"/>
      <c r="CA477" s="62"/>
      <c r="CB477" s="62"/>
      <c r="CC477" s="62"/>
      <c r="CD477" s="62"/>
      <c r="CE477" s="62"/>
      <c r="CF477" s="62"/>
      <c r="CL477" s="56" t="s">
        <v>20726</v>
      </c>
      <c r="CM477" s="56" t="s">
        <v>217</v>
      </c>
      <c r="CN477" s="56" t="s">
        <v>217</v>
      </c>
      <c r="CO477" s="52"/>
      <c r="CP477" s="52"/>
      <c r="CQ477" s="52"/>
      <c r="CR477" s="52"/>
      <c r="CS477" s="52"/>
      <c r="CT477" s="52"/>
      <c r="CU477" s="33"/>
      <c r="CV477" s="33"/>
    </row>
    <row r="478" spans="74:100">
      <c r="BV478" s="62"/>
      <c r="BW478" s="62"/>
      <c r="BX478" s="62"/>
      <c r="BY478" s="62"/>
      <c r="BZ478" s="62"/>
      <c r="CA478" s="62"/>
      <c r="CB478" s="62"/>
      <c r="CC478" s="62"/>
      <c r="CD478" s="62"/>
      <c r="CE478" s="62"/>
      <c r="CF478" s="62"/>
      <c r="CL478" s="56" t="s">
        <v>17593</v>
      </c>
      <c r="CM478" s="56"/>
      <c r="CN478" s="56"/>
      <c r="CO478" s="52"/>
      <c r="CP478" s="52"/>
      <c r="CQ478" s="52"/>
      <c r="CR478" s="52"/>
      <c r="CS478" s="52"/>
      <c r="CT478" s="52"/>
      <c r="CU478" s="33"/>
      <c r="CV478" s="33"/>
    </row>
    <row r="479" spans="74:100">
      <c r="BV479" s="62"/>
      <c r="BW479" s="62"/>
      <c r="BX479" s="62"/>
      <c r="BY479" s="62"/>
      <c r="BZ479" s="62"/>
      <c r="CA479" s="62"/>
      <c r="CB479" s="62"/>
      <c r="CC479" s="62"/>
      <c r="CD479" s="62"/>
      <c r="CE479" s="62"/>
      <c r="CF479" s="62"/>
      <c r="CL479" s="56" t="s">
        <v>3258</v>
      </c>
      <c r="CM479" s="56" t="s">
        <v>3118</v>
      </c>
      <c r="CN479" s="56" t="s">
        <v>3118</v>
      </c>
      <c r="CO479" s="52"/>
      <c r="CP479" s="52"/>
      <c r="CQ479" s="52"/>
      <c r="CR479" s="52"/>
      <c r="CS479" s="52"/>
      <c r="CT479" s="52"/>
      <c r="CU479" s="33"/>
      <c r="CV479" s="33"/>
    </row>
    <row r="480" spans="74:100">
      <c r="BV480" s="62"/>
      <c r="BW480" s="62"/>
      <c r="BX480" s="62"/>
      <c r="BY480" s="62"/>
      <c r="BZ480" s="62"/>
      <c r="CA480" s="62"/>
      <c r="CB480" s="62"/>
      <c r="CC480" s="62"/>
      <c r="CD480" s="62"/>
      <c r="CE480" s="62"/>
      <c r="CF480" s="62"/>
      <c r="CL480" s="56" t="s">
        <v>17602</v>
      </c>
      <c r="CM480" s="56"/>
      <c r="CN480" s="56"/>
      <c r="CO480" s="52"/>
      <c r="CP480" s="52"/>
      <c r="CQ480" s="52"/>
      <c r="CR480" s="52"/>
      <c r="CS480" s="52"/>
      <c r="CT480" s="52"/>
      <c r="CU480" s="33"/>
      <c r="CV480" s="33"/>
    </row>
    <row r="481" spans="74:100">
      <c r="BV481" s="62"/>
      <c r="BW481" s="62"/>
      <c r="BX481" s="62"/>
      <c r="BY481" s="62"/>
      <c r="BZ481" s="62"/>
      <c r="CA481" s="62"/>
      <c r="CB481" s="62"/>
      <c r="CC481" s="62"/>
      <c r="CD481" s="62"/>
      <c r="CE481" s="62"/>
      <c r="CF481" s="62"/>
      <c r="CL481" s="56" t="s">
        <v>767</v>
      </c>
      <c r="CM481" s="56" t="s">
        <v>214</v>
      </c>
      <c r="CN481" s="56" t="s">
        <v>214</v>
      </c>
      <c r="CO481" s="52"/>
      <c r="CP481" s="52"/>
      <c r="CQ481" s="52"/>
      <c r="CR481" s="52"/>
      <c r="CS481" s="52"/>
      <c r="CT481" s="52"/>
      <c r="CU481" s="33"/>
      <c r="CV481" s="33"/>
    </row>
    <row r="482" spans="74:100">
      <c r="BV482" s="62"/>
      <c r="BW482" s="62"/>
      <c r="BX482" s="62"/>
      <c r="BY482" s="62"/>
      <c r="BZ482" s="62"/>
      <c r="CA482" s="62"/>
      <c r="CB482" s="62"/>
      <c r="CC482" s="62"/>
      <c r="CD482" s="62"/>
      <c r="CE482" s="62"/>
      <c r="CF482" s="62"/>
      <c r="CL482" s="56" t="s">
        <v>20727</v>
      </c>
      <c r="CM482" s="56"/>
      <c r="CN482" s="56"/>
      <c r="CO482" s="52"/>
      <c r="CP482" s="52"/>
      <c r="CQ482" s="52"/>
      <c r="CR482" s="52"/>
      <c r="CS482" s="52"/>
      <c r="CT482" s="52"/>
      <c r="CU482" s="33"/>
      <c r="CV482" s="33"/>
    </row>
    <row r="483" spans="74:100">
      <c r="BV483" s="62"/>
      <c r="BW483" s="62"/>
      <c r="BX483" s="62"/>
      <c r="BY483" s="62"/>
      <c r="BZ483" s="62"/>
      <c r="CA483" s="62"/>
      <c r="CB483" s="62"/>
      <c r="CC483" s="62"/>
      <c r="CD483" s="62"/>
      <c r="CE483" s="62"/>
      <c r="CF483" s="62"/>
      <c r="CL483" s="56" t="s">
        <v>768</v>
      </c>
      <c r="CM483" s="56" t="s">
        <v>214</v>
      </c>
      <c r="CN483" s="56" t="s">
        <v>214</v>
      </c>
      <c r="CO483" s="52"/>
      <c r="CP483" s="52"/>
      <c r="CQ483" s="52"/>
      <c r="CR483" s="52"/>
      <c r="CS483" s="52"/>
      <c r="CT483" s="52"/>
      <c r="CU483" s="33"/>
      <c r="CV483" s="33"/>
    </row>
    <row r="484" spans="74:100">
      <c r="BV484" s="62"/>
      <c r="BW484" s="62"/>
      <c r="BX484" s="62"/>
      <c r="BY484" s="62"/>
      <c r="BZ484" s="62"/>
      <c r="CA484" s="62"/>
      <c r="CB484" s="62"/>
      <c r="CC484" s="62"/>
      <c r="CD484" s="62"/>
      <c r="CE484" s="62"/>
      <c r="CF484" s="62"/>
      <c r="CL484" s="56" t="s">
        <v>20728</v>
      </c>
      <c r="CM484" s="56"/>
      <c r="CN484" s="56"/>
      <c r="CO484" s="52"/>
      <c r="CP484" s="52"/>
      <c r="CQ484" s="52"/>
      <c r="CR484" s="52"/>
      <c r="CS484" s="52"/>
      <c r="CT484" s="52"/>
      <c r="CU484" s="33"/>
      <c r="CV484" s="33"/>
    </row>
    <row r="485" spans="74:100">
      <c r="BV485" s="62"/>
      <c r="BW485" s="62"/>
      <c r="BX485" s="62"/>
      <c r="BY485" s="62"/>
      <c r="BZ485" s="62"/>
      <c r="CA485" s="62"/>
      <c r="CB485" s="62"/>
      <c r="CC485" s="62"/>
      <c r="CD485" s="62"/>
      <c r="CE485" s="62"/>
      <c r="CF485" s="62"/>
      <c r="CL485" s="56" t="s">
        <v>770</v>
      </c>
      <c r="CM485" s="56" t="s">
        <v>213</v>
      </c>
      <c r="CN485" s="56" t="s">
        <v>213</v>
      </c>
      <c r="CO485" s="52"/>
      <c r="CP485" s="52"/>
      <c r="CQ485" s="52"/>
      <c r="CR485" s="52"/>
      <c r="CS485" s="52"/>
      <c r="CT485" s="52"/>
      <c r="CU485" s="33"/>
      <c r="CV485" s="33"/>
    </row>
    <row r="486" spans="74:100">
      <c r="BV486" s="62"/>
      <c r="BW486" s="62"/>
      <c r="BX486" s="62"/>
      <c r="BY486" s="62"/>
      <c r="BZ486" s="62"/>
      <c r="CA486" s="62"/>
      <c r="CB486" s="62"/>
      <c r="CC486" s="62"/>
      <c r="CD486" s="62"/>
      <c r="CE486" s="62"/>
      <c r="CF486" s="62"/>
      <c r="CL486" s="56" t="s">
        <v>20729</v>
      </c>
      <c r="CM486" s="56"/>
      <c r="CN486" s="56"/>
      <c r="CO486" s="52"/>
      <c r="CP486" s="52"/>
      <c r="CQ486" s="52"/>
      <c r="CR486" s="52"/>
      <c r="CS486" s="52"/>
      <c r="CT486" s="52"/>
      <c r="CU486" s="33"/>
      <c r="CV486" s="33"/>
    </row>
    <row r="487" spans="74:100">
      <c r="BV487" s="62"/>
      <c r="BW487" s="62"/>
      <c r="BX487" s="62"/>
      <c r="BY487" s="62"/>
      <c r="BZ487" s="62"/>
      <c r="CA487" s="62"/>
      <c r="CB487" s="62"/>
      <c r="CC487" s="62"/>
      <c r="CD487" s="62"/>
      <c r="CE487" s="62"/>
      <c r="CF487" s="62"/>
      <c r="CL487" s="56" t="s">
        <v>3259</v>
      </c>
      <c r="CM487" s="56" t="s">
        <v>215</v>
      </c>
      <c r="CN487" s="56" t="s">
        <v>215</v>
      </c>
      <c r="CO487" s="52"/>
      <c r="CP487" s="52"/>
      <c r="CQ487" s="52"/>
      <c r="CR487" s="52"/>
      <c r="CS487" s="52"/>
      <c r="CT487" s="52"/>
      <c r="CU487" s="33"/>
      <c r="CV487" s="33"/>
    </row>
    <row r="488" spans="74:100">
      <c r="BV488" s="62"/>
      <c r="BW488" s="62"/>
      <c r="BX488" s="62"/>
      <c r="BY488" s="62"/>
      <c r="BZ488" s="62"/>
      <c r="CA488" s="62"/>
      <c r="CB488" s="62"/>
      <c r="CC488" s="62"/>
      <c r="CD488" s="62"/>
      <c r="CE488" s="62"/>
      <c r="CF488" s="62"/>
      <c r="CL488" s="56" t="s">
        <v>20730</v>
      </c>
      <c r="CM488" s="56"/>
      <c r="CN488" s="56"/>
      <c r="CO488" s="52"/>
      <c r="CP488" s="52"/>
      <c r="CQ488" s="52"/>
      <c r="CR488" s="52"/>
      <c r="CS488" s="52"/>
      <c r="CT488" s="52"/>
      <c r="CU488" s="33"/>
      <c r="CV488" s="33"/>
    </row>
    <row r="489" spans="74:100">
      <c r="BV489" s="62"/>
      <c r="BW489" s="62"/>
      <c r="BX489" s="62"/>
      <c r="BY489" s="62"/>
      <c r="BZ489" s="62"/>
      <c r="CA489" s="62"/>
      <c r="CB489" s="62"/>
      <c r="CC489" s="62"/>
      <c r="CD489" s="62"/>
      <c r="CE489" s="62"/>
      <c r="CF489" s="62"/>
      <c r="CL489" s="56" t="s">
        <v>26904</v>
      </c>
      <c r="CM489" s="56" t="s">
        <v>217</v>
      </c>
      <c r="CN489" s="56" t="s">
        <v>217</v>
      </c>
      <c r="CO489" s="52"/>
      <c r="CP489" s="52"/>
      <c r="CQ489" s="52"/>
      <c r="CR489" s="52"/>
      <c r="CS489" s="52"/>
      <c r="CT489" s="52"/>
      <c r="CU489" s="33"/>
      <c r="CV489" s="33"/>
    </row>
    <row r="490" spans="74:100">
      <c r="BV490" s="62"/>
      <c r="BW490" s="62"/>
      <c r="BX490" s="62"/>
      <c r="BY490" s="62"/>
      <c r="BZ490" s="62"/>
      <c r="CA490" s="62"/>
      <c r="CB490" s="62"/>
      <c r="CC490" s="62"/>
      <c r="CD490" s="62"/>
      <c r="CE490" s="62"/>
      <c r="CF490" s="62"/>
      <c r="CL490" s="56" t="s">
        <v>17602</v>
      </c>
      <c r="CM490" s="56"/>
      <c r="CN490" s="56"/>
      <c r="CO490" s="52"/>
      <c r="CP490" s="52"/>
      <c r="CQ490" s="52"/>
      <c r="CR490" s="52"/>
      <c r="CS490" s="52"/>
      <c r="CT490" s="52"/>
      <c r="CU490" s="33"/>
      <c r="CV490" s="33"/>
    </row>
    <row r="491" spans="74:100">
      <c r="BV491" s="62"/>
      <c r="BW491" s="62"/>
      <c r="BX491" s="62"/>
      <c r="BY491" s="62"/>
      <c r="BZ491" s="62"/>
      <c r="CA491" s="62"/>
      <c r="CB491" s="62"/>
      <c r="CC491" s="62"/>
      <c r="CD491" s="62"/>
      <c r="CE491" s="62"/>
      <c r="CF491" s="62"/>
      <c r="CL491" s="56" t="s">
        <v>3260</v>
      </c>
      <c r="CM491" s="56" t="s">
        <v>3118</v>
      </c>
      <c r="CN491" s="56" t="s">
        <v>3118</v>
      </c>
      <c r="CO491" s="52"/>
      <c r="CP491" s="52"/>
      <c r="CQ491" s="52"/>
      <c r="CR491" s="52"/>
      <c r="CS491" s="52"/>
      <c r="CT491" s="52"/>
      <c r="CU491" s="33"/>
      <c r="CV491" s="33"/>
    </row>
    <row r="492" spans="74:100">
      <c r="BV492" s="62"/>
      <c r="BW492" s="62"/>
      <c r="BX492" s="62"/>
      <c r="BY492" s="62"/>
      <c r="BZ492" s="62"/>
      <c r="CA492" s="62"/>
      <c r="CB492" s="62"/>
      <c r="CC492" s="62"/>
      <c r="CD492" s="62"/>
      <c r="CE492" s="62"/>
      <c r="CF492" s="62"/>
      <c r="CL492" s="56" t="s">
        <v>17603</v>
      </c>
      <c r="CM492" s="56"/>
      <c r="CN492" s="56"/>
      <c r="CO492" s="52"/>
      <c r="CP492" s="52"/>
      <c r="CQ492" s="52"/>
      <c r="CR492" s="52"/>
      <c r="CS492" s="52"/>
      <c r="CT492" s="52"/>
      <c r="CU492" s="33"/>
      <c r="CV492" s="33"/>
    </row>
    <row r="493" spans="74:100">
      <c r="BV493" s="62"/>
      <c r="BW493" s="62"/>
      <c r="BX493" s="62"/>
      <c r="BY493" s="62"/>
      <c r="BZ493" s="62"/>
      <c r="CA493" s="62"/>
      <c r="CB493" s="62"/>
      <c r="CC493" s="62"/>
      <c r="CD493" s="62"/>
      <c r="CE493" s="62"/>
      <c r="CF493" s="62"/>
      <c r="CL493" s="56" t="s">
        <v>771</v>
      </c>
      <c r="CM493" s="56" t="s">
        <v>213</v>
      </c>
      <c r="CN493" s="56" t="s">
        <v>213</v>
      </c>
      <c r="CO493" s="52"/>
      <c r="CP493" s="52"/>
      <c r="CQ493" s="52"/>
      <c r="CR493" s="52"/>
      <c r="CS493" s="52"/>
      <c r="CT493" s="52"/>
      <c r="CU493" s="33"/>
      <c r="CV493" s="33"/>
    </row>
    <row r="494" spans="74:100">
      <c r="BV494" s="62"/>
      <c r="BW494" s="62"/>
      <c r="BX494" s="62"/>
      <c r="BY494" s="62"/>
      <c r="BZ494" s="62"/>
      <c r="CA494" s="62"/>
      <c r="CB494" s="62"/>
      <c r="CC494" s="62"/>
      <c r="CD494" s="62"/>
      <c r="CE494" s="62"/>
      <c r="CF494" s="62"/>
      <c r="CL494" s="56" t="s">
        <v>20731</v>
      </c>
      <c r="CM494" s="56"/>
      <c r="CN494" s="56"/>
      <c r="CO494" s="52"/>
      <c r="CP494" s="52"/>
      <c r="CQ494" s="52"/>
      <c r="CR494" s="52"/>
      <c r="CS494" s="52"/>
      <c r="CT494" s="52"/>
      <c r="CU494" s="33"/>
      <c r="CV494" s="33"/>
    </row>
    <row r="495" spans="74:100">
      <c r="BV495" s="62"/>
      <c r="BW495" s="62"/>
      <c r="BX495" s="62"/>
      <c r="BY495" s="62"/>
      <c r="BZ495" s="62"/>
      <c r="CA495" s="62"/>
      <c r="CB495" s="62"/>
      <c r="CC495" s="62"/>
      <c r="CD495" s="62"/>
      <c r="CE495" s="62"/>
      <c r="CF495" s="62"/>
      <c r="CL495" s="56" t="s">
        <v>772</v>
      </c>
      <c r="CM495" s="56" t="s">
        <v>214</v>
      </c>
      <c r="CN495" s="56" t="s">
        <v>214</v>
      </c>
      <c r="CO495" s="52"/>
      <c r="CP495" s="52"/>
      <c r="CQ495" s="52"/>
      <c r="CR495" s="52"/>
      <c r="CS495" s="52"/>
      <c r="CT495" s="52"/>
      <c r="CU495" s="33"/>
      <c r="CV495" s="33"/>
    </row>
    <row r="496" spans="74:100">
      <c r="BV496" s="62"/>
      <c r="BW496" s="62"/>
      <c r="BX496" s="62"/>
      <c r="BY496" s="62"/>
      <c r="BZ496" s="62"/>
      <c r="CA496" s="62"/>
      <c r="CB496" s="62"/>
      <c r="CC496" s="62"/>
      <c r="CD496" s="62"/>
      <c r="CE496" s="62"/>
      <c r="CF496" s="62"/>
      <c r="CL496" s="56" t="s">
        <v>20732</v>
      </c>
      <c r="CM496" s="56"/>
      <c r="CN496" s="56"/>
      <c r="CO496" s="52"/>
      <c r="CP496" s="52"/>
      <c r="CQ496" s="52"/>
      <c r="CR496" s="52"/>
      <c r="CS496" s="52"/>
      <c r="CT496" s="52"/>
      <c r="CU496" s="33"/>
      <c r="CV496" s="33"/>
    </row>
    <row r="497" spans="74:100">
      <c r="BV497" s="62"/>
      <c r="BW497" s="62"/>
      <c r="BX497" s="62"/>
      <c r="BY497" s="62"/>
      <c r="BZ497" s="62"/>
      <c r="CA497" s="62"/>
      <c r="CB497" s="62"/>
      <c r="CC497" s="62"/>
      <c r="CD497" s="62"/>
      <c r="CE497" s="62"/>
      <c r="CF497" s="62"/>
      <c r="CL497" s="56" t="s">
        <v>26905</v>
      </c>
      <c r="CM497" s="56" t="s">
        <v>217</v>
      </c>
      <c r="CN497" s="56" t="s">
        <v>217</v>
      </c>
      <c r="CO497" s="52"/>
      <c r="CP497" s="52"/>
      <c r="CQ497" s="52"/>
      <c r="CR497" s="52"/>
      <c r="CS497" s="52"/>
      <c r="CT497" s="52"/>
      <c r="CU497" s="33"/>
      <c r="CV497" s="33"/>
    </row>
    <row r="498" spans="74:100">
      <c r="BV498" s="62"/>
      <c r="BW498" s="62"/>
      <c r="BX498" s="62"/>
      <c r="BY498" s="62"/>
      <c r="BZ498" s="62"/>
      <c r="CA498" s="62"/>
      <c r="CB498" s="62"/>
      <c r="CC498" s="62"/>
      <c r="CD498" s="62"/>
      <c r="CE498" s="62"/>
      <c r="CF498" s="62"/>
      <c r="CL498" s="56" t="s">
        <v>26906</v>
      </c>
      <c r="CM498" s="56"/>
      <c r="CN498" s="56"/>
      <c r="CO498" s="52"/>
      <c r="CP498" s="52"/>
      <c r="CQ498" s="52"/>
      <c r="CR498" s="52"/>
      <c r="CS498" s="52"/>
      <c r="CT498" s="52"/>
      <c r="CU498" s="33"/>
      <c r="CV498" s="33"/>
    </row>
    <row r="499" spans="74:100">
      <c r="BV499" s="62"/>
      <c r="BW499" s="62"/>
      <c r="BX499" s="62"/>
      <c r="BY499" s="62"/>
      <c r="BZ499" s="62"/>
      <c r="CA499" s="62"/>
      <c r="CB499" s="62"/>
      <c r="CC499" s="62"/>
      <c r="CD499" s="62"/>
      <c r="CE499" s="62"/>
      <c r="CF499" s="62"/>
      <c r="CL499" s="56" t="s">
        <v>773</v>
      </c>
      <c r="CM499" s="56" t="s">
        <v>213</v>
      </c>
      <c r="CN499" s="56" t="s">
        <v>213</v>
      </c>
      <c r="CO499" s="52"/>
      <c r="CP499" s="52"/>
      <c r="CQ499" s="52"/>
      <c r="CR499" s="52"/>
      <c r="CS499" s="52"/>
      <c r="CT499" s="52"/>
      <c r="CU499" s="33"/>
      <c r="CV499" s="33"/>
    </row>
    <row r="500" spans="74:100">
      <c r="BV500" s="62"/>
      <c r="BW500" s="62"/>
      <c r="BX500" s="62"/>
      <c r="BY500" s="62"/>
      <c r="BZ500" s="62"/>
      <c r="CA500" s="62"/>
      <c r="CB500" s="62"/>
      <c r="CC500" s="62"/>
      <c r="CD500" s="62"/>
      <c r="CE500" s="62"/>
      <c r="CF500" s="62"/>
      <c r="CL500" s="56" t="s">
        <v>20733</v>
      </c>
      <c r="CM500" s="56"/>
      <c r="CN500" s="56"/>
      <c r="CO500" s="52"/>
      <c r="CP500" s="52"/>
      <c r="CQ500" s="52"/>
      <c r="CR500" s="52"/>
      <c r="CS500" s="52"/>
      <c r="CT500" s="52"/>
      <c r="CU500" s="33"/>
      <c r="CV500" s="33"/>
    </row>
    <row r="501" spans="74:100">
      <c r="BV501" s="62"/>
      <c r="BW501" s="62"/>
      <c r="BX501" s="62"/>
      <c r="BY501" s="62"/>
      <c r="BZ501" s="62"/>
      <c r="CA501" s="62"/>
      <c r="CB501" s="62"/>
      <c r="CC501" s="62"/>
      <c r="CD501" s="62"/>
      <c r="CE501" s="62"/>
      <c r="CF501" s="62"/>
      <c r="CL501" s="56" t="s">
        <v>774</v>
      </c>
      <c r="CM501" s="56" t="s">
        <v>214</v>
      </c>
      <c r="CN501" s="56" t="s">
        <v>214</v>
      </c>
      <c r="CO501" s="52"/>
      <c r="CP501" s="52"/>
      <c r="CQ501" s="52"/>
      <c r="CR501" s="52"/>
      <c r="CS501" s="52"/>
      <c r="CT501" s="52"/>
      <c r="CU501" s="33"/>
      <c r="CV501" s="33"/>
    </row>
    <row r="502" spans="74:100">
      <c r="BV502" s="62"/>
      <c r="BW502" s="62"/>
      <c r="BX502" s="62"/>
      <c r="BY502" s="62"/>
      <c r="BZ502" s="62"/>
      <c r="CA502" s="62"/>
      <c r="CB502" s="62"/>
      <c r="CC502" s="62"/>
      <c r="CD502" s="62"/>
      <c r="CE502" s="62"/>
      <c r="CF502" s="62"/>
      <c r="CL502" s="56" t="s">
        <v>20734</v>
      </c>
      <c r="CM502" s="56"/>
      <c r="CN502" s="56"/>
      <c r="CO502" s="52"/>
      <c r="CP502" s="52"/>
      <c r="CQ502" s="52"/>
      <c r="CR502" s="52"/>
      <c r="CS502" s="52"/>
      <c r="CT502" s="52"/>
      <c r="CU502" s="33"/>
      <c r="CV502" s="33"/>
    </row>
    <row r="503" spans="74:100">
      <c r="BV503" s="62"/>
      <c r="BW503" s="62"/>
      <c r="BX503" s="62"/>
      <c r="BY503" s="62"/>
      <c r="BZ503" s="62"/>
      <c r="CA503" s="62"/>
      <c r="CB503" s="62"/>
      <c r="CC503" s="62"/>
      <c r="CD503" s="62"/>
      <c r="CE503" s="62"/>
      <c r="CF503" s="62"/>
      <c r="CL503" s="56" t="s">
        <v>775</v>
      </c>
      <c r="CM503" s="56" t="s">
        <v>215</v>
      </c>
      <c r="CN503" s="56" t="s">
        <v>215</v>
      </c>
      <c r="CO503" s="52"/>
      <c r="CP503" s="52"/>
      <c r="CQ503" s="52"/>
      <c r="CR503" s="52"/>
      <c r="CS503" s="52"/>
      <c r="CT503" s="52"/>
      <c r="CU503" s="33"/>
      <c r="CV503" s="33"/>
    </row>
    <row r="504" spans="74:100">
      <c r="BV504" s="62"/>
      <c r="BW504" s="62"/>
      <c r="BX504" s="62"/>
      <c r="BY504" s="62"/>
      <c r="BZ504" s="62"/>
      <c r="CA504" s="62"/>
      <c r="CB504" s="62"/>
      <c r="CC504" s="62"/>
      <c r="CD504" s="62"/>
      <c r="CE504" s="62"/>
      <c r="CF504" s="62"/>
      <c r="CL504" s="56" t="s">
        <v>20735</v>
      </c>
      <c r="CM504" s="56"/>
      <c r="CN504" s="56"/>
      <c r="CO504" s="52"/>
      <c r="CP504" s="52"/>
      <c r="CQ504" s="52"/>
      <c r="CR504" s="52"/>
      <c r="CS504" s="52"/>
      <c r="CT504" s="52"/>
      <c r="CU504" s="33"/>
      <c r="CV504" s="33"/>
    </row>
    <row r="505" spans="74:100">
      <c r="BV505" s="62"/>
      <c r="BW505" s="62"/>
      <c r="BX505" s="62"/>
      <c r="BY505" s="62"/>
      <c r="BZ505" s="62"/>
      <c r="CA505" s="62"/>
      <c r="CB505" s="62"/>
      <c r="CC505" s="62"/>
      <c r="CD505" s="62"/>
      <c r="CE505" s="62"/>
      <c r="CF505" s="62"/>
      <c r="CL505" s="56" t="s">
        <v>26907</v>
      </c>
      <c r="CM505" s="56" t="s">
        <v>217</v>
      </c>
      <c r="CN505" s="56" t="s">
        <v>217</v>
      </c>
      <c r="CO505" s="52"/>
      <c r="CP505" s="52"/>
      <c r="CQ505" s="52"/>
      <c r="CR505" s="52"/>
      <c r="CS505" s="52"/>
      <c r="CT505" s="52"/>
      <c r="CU505" s="33"/>
      <c r="CV505" s="33"/>
    </row>
    <row r="506" spans="74:100">
      <c r="BV506" s="62"/>
      <c r="BW506" s="62"/>
      <c r="BX506" s="62"/>
      <c r="BY506" s="62"/>
      <c r="BZ506" s="62"/>
      <c r="CA506" s="62"/>
      <c r="CB506" s="62"/>
      <c r="CC506" s="62"/>
      <c r="CD506" s="62"/>
      <c r="CE506" s="62"/>
      <c r="CF506" s="62"/>
      <c r="CL506" s="56" t="s">
        <v>26908</v>
      </c>
      <c r="CM506" s="56"/>
      <c r="CN506" s="56"/>
      <c r="CO506" s="52"/>
      <c r="CP506" s="52"/>
      <c r="CQ506" s="52"/>
      <c r="CR506" s="52"/>
      <c r="CS506" s="52"/>
      <c r="CT506" s="52"/>
      <c r="CU506" s="33"/>
      <c r="CV506" s="33"/>
    </row>
    <row r="507" spans="74:100">
      <c r="BV507" s="62"/>
      <c r="BW507" s="62"/>
      <c r="BX507" s="62"/>
      <c r="BY507" s="62"/>
      <c r="BZ507" s="62"/>
      <c r="CA507" s="62"/>
      <c r="CB507" s="62"/>
      <c r="CC507" s="62"/>
      <c r="CD507" s="62"/>
      <c r="CE507" s="62"/>
      <c r="CF507" s="62"/>
      <c r="CL507" s="56" t="s">
        <v>3261</v>
      </c>
      <c r="CM507" s="56" t="s">
        <v>3118</v>
      </c>
      <c r="CN507" s="56" t="s">
        <v>3118</v>
      </c>
      <c r="CO507" s="52"/>
      <c r="CP507" s="52"/>
      <c r="CQ507" s="52"/>
      <c r="CR507" s="52"/>
      <c r="CS507" s="52"/>
      <c r="CT507" s="52"/>
      <c r="CU507" s="33"/>
      <c r="CV507" s="33"/>
    </row>
    <row r="508" spans="74:100">
      <c r="BV508" s="62"/>
      <c r="BW508" s="62"/>
      <c r="BX508" s="62"/>
      <c r="BY508" s="62"/>
      <c r="BZ508" s="62"/>
      <c r="CA508" s="62"/>
      <c r="CB508" s="62"/>
      <c r="CC508" s="62"/>
      <c r="CD508" s="62"/>
      <c r="CE508" s="62"/>
      <c r="CF508" s="62"/>
      <c r="CL508" s="56" t="s">
        <v>17604</v>
      </c>
      <c r="CM508" s="56"/>
      <c r="CN508" s="56"/>
      <c r="CO508" s="52"/>
      <c r="CP508" s="52"/>
      <c r="CQ508" s="52"/>
      <c r="CR508" s="52"/>
      <c r="CS508" s="52"/>
      <c r="CT508" s="52"/>
      <c r="CU508" s="33"/>
      <c r="CV508" s="33"/>
    </row>
    <row r="509" spans="74:100">
      <c r="BV509" s="62"/>
      <c r="BW509" s="62"/>
      <c r="BX509" s="62"/>
      <c r="BY509" s="62"/>
      <c r="BZ509" s="62"/>
      <c r="CA509" s="62"/>
      <c r="CB509" s="62"/>
      <c r="CC509" s="62"/>
      <c r="CD509" s="62"/>
      <c r="CE509" s="62"/>
      <c r="CF509" s="62"/>
      <c r="CL509" s="56" t="s">
        <v>3262</v>
      </c>
      <c r="CM509" s="56" t="s">
        <v>217</v>
      </c>
      <c r="CN509" s="56" t="s">
        <v>217</v>
      </c>
      <c r="CO509" s="52"/>
      <c r="CP509" s="52"/>
      <c r="CQ509" s="52"/>
      <c r="CR509" s="52"/>
      <c r="CS509" s="52"/>
      <c r="CT509" s="52"/>
      <c r="CU509" s="33"/>
      <c r="CV509" s="33"/>
    </row>
    <row r="510" spans="74:100">
      <c r="BV510" s="62"/>
      <c r="BW510" s="62"/>
      <c r="BX510" s="62"/>
      <c r="BY510" s="62"/>
      <c r="BZ510" s="62"/>
      <c r="CA510" s="62"/>
      <c r="CB510" s="62"/>
      <c r="CC510" s="62"/>
      <c r="CD510" s="62"/>
      <c r="CE510" s="62"/>
      <c r="CF510" s="62"/>
      <c r="CL510" s="56" t="s">
        <v>17605</v>
      </c>
      <c r="CM510" s="56"/>
      <c r="CN510" s="56"/>
      <c r="CO510" s="52"/>
      <c r="CP510" s="52"/>
      <c r="CQ510" s="52"/>
      <c r="CR510" s="52"/>
      <c r="CS510" s="52"/>
      <c r="CT510" s="52"/>
      <c r="CU510" s="33"/>
      <c r="CV510" s="33"/>
    </row>
    <row r="511" spans="74:100">
      <c r="BV511" s="62"/>
      <c r="BW511" s="62"/>
      <c r="BX511" s="62"/>
      <c r="BY511" s="62"/>
      <c r="BZ511" s="62"/>
      <c r="CA511" s="62"/>
      <c r="CB511" s="62"/>
      <c r="CC511" s="62"/>
      <c r="CD511" s="62"/>
      <c r="CE511" s="62"/>
      <c r="CF511" s="62"/>
      <c r="CL511" s="56" t="s">
        <v>3263</v>
      </c>
      <c r="CM511" s="56" t="s">
        <v>3118</v>
      </c>
      <c r="CN511" s="56" t="s">
        <v>3118</v>
      </c>
      <c r="CO511" s="52"/>
      <c r="CP511" s="52"/>
      <c r="CQ511" s="52"/>
      <c r="CR511" s="52"/>
      <c r="CS511" s="52"/>
      <c r="CT511" s="52"/>
      <c r="CU511" s="33"/>
      <c r="CV511" s="33"/>
    </row>
    <row r="512" spans="74:100">
      <c r="BV512" s="62"/>
      <c r="BW512" s="62"/>
      <c r="BX512" s="62"/>
      <c r="BY512" s="62"/>
      <c r="BZ512" s="62"/>
      <c r="CA512" s="62"/>
      <c r="CB512" s="62"/>
      <c r="CC512" s="62"/>
      <c r="CD512" s="62"/>
      <c r="CE512" s="62"/>
      <c r="CF512" s="62"/>
      <c r="CL512" s="56" t="s">
        <v>17606</v>
      </c>
      <c r="CM512" s="56"/>
      <c r="CN512" s="56"/>
      <c r="CO512" s="52"/>
      <c r="CP512" s="52"/>
      <c r="CQ512" s="52"/>
      <c r="CR512" s="52"/>
      <c r="CS512" s="52"/>
      <c r="CT512" s="52"/>
      <c r="CU512" s="33"/>
      <c r="CV512" s="33"/>
    </row>
    <row r="513" spans="74:100">
      <c r="BV513" s="62"/>
      <c r="BW513" s="62"/>
      <c r="BX513" s="62"/>
      <c r="BY513" s="62"/>
      <c r="BZ513" s="62"/>
      <c r="CA513" s="62"/>
      <c r="CB513" s="62"/>
      <c r="CC513" s="62"/>
      <c r="CD513" s="62"/>
      <c r="CE513" s="62"/>
      <c r="CF513" s="62"/>
      <c r="CL513" s="56" t="s">
        <v>3264</v>
      </c>
      <c r="CM513" s="56" t="s">
        <v>217</v>
      </c>
      <c r="CN513" s="56" t="s">
        <v>217</v>
      </c>
      <c r="CO513" s="52"/>
      <c r="CP513" s="52"/>
      <c r="CQ513" s="52"/>
      <c r="CR513" s="52"/>
      <c r="CS513" s="52"/>
      <c r="CT513" s="52"/>
      <c r="CU513" s="33"/>
      <c r="CV513" s="33"/>
    </row>
    <row r="514" spans="74:100">
      <c r="BV514" s="62"/>
      <c r="BW514" s="62"/>
      <c r="BX514" s="62"/>
      <c r="BY514" s="62"/>
      <c r="BZ514" s="62"/>
      <c r="CA514" s="62"/>
      <c r="CB514" s="62"/>
      <c r="CC514" s="62"/>
      <c r="CD514" s="62"/>
      <c r="CE514" s="62"/>
      <c r="CF514" s="62"/>
      <c r="CL514" s="56" t="s">
        <v>17607</v>
      </c>
      <c r="CM514" s="56"/>
      <c r="CN514" s="56"/>
      <c r="CO514" s="52"/>
      <c r="CP514" s="52"/>
      <c r="CQ514" s="52"/>
      <c r="CR514" s="52"/>
      <c r="CS514" s="52"/>
      <c r="CT514" s="52"/>
      <c r="CU514" s="33"/>
      <c r="CV514" s="33"/>
    </row>
    <row r="515" spans="74:100">
      <c r="BV515" s="62"/>
      <c r="BW515" s="62"/>
      <c r="BX515" s="62"/>
      <c r="BY515" s="62"/>
      <c r="BZ515" s="62"/>
      <c r="CA515" s="62"/>
      <c r="CB515" s="62"/>
      <c r="CC515" s="62"/>
      <c r="CD515" s="62"/>
      <c r="CE515" s="62"/>
      <c r="CF515" s="62"/>
      <c r="CL515" s="56" t="s">
        <v>776</v>
      </c>
      <c r="CM515" s="56" t="s">
        <v>215</v>
      </c>
      <c r="CN515" s="56" t="s">
        <v>215</v>
      </c>
      <c r="CO515" s="52"/>
      <c r="CP515" s="52"/>
      <c r="CQ515" s="52"/>
      <c r="CR515" s="52"/>
      <c r="CS515" s="52"/>
      <c r="CT515" s="52"/>
      <c r="CU515" s="33"/>
      <c r="CV515" s="33"/>
    </row>
    <row r="516" spans="74:100">
      <c r="BV516" s="62"/>
      <c r="BW516" s="62"/>
      <c r="BX516" s="62"/>
      <c r="BY516" s="62"/>
      <c r="BZ516" s="62"/>
      <c r="CA516" s="62"/>
      <c r="CB516" s="62"/>
      <c r="CC516" s="62"/>
      <c r="CD516" s="62"/>
      <c r="CE516" s="62"/>
      <c r="CF516" s="62"/>
      <c r="CL516" s="56" t="s">
        <v>20736</v>
      </c>
      <c r="CM516" s="56"/>
      <c r="CN516" s="56"/>
      <c r="CO516" s="52"/>
      <c r="CP516" s="52"/>
      <c r="CQ516" s="52"/>
      <c r="CR516" s="52"/>
      <c r="CS516" s="52"/>
      <c r="CT516" s="52"/>
      <c r="CU516" s="33"/>
      <c r="CV516" s="33"/>
    </row>
    <row r="517" spans="74:100">
      <c r="BV517" s="62"/>
      <c r="BW517" s="62"/>
      <c r="BX517" s="62"/>
      <c r="BY517" s="62"/>
      <c r="BZ517" s="62"/>
      <c r="CA517" s="62"/>
      <c r="CB517" s="62"/>
      <c r="CC517" s="62"/>
      <c r="CD517" s="62"/>
      <c r="CE517" s="62"/>
      <c r="CF517" s="62"/>
      <c r="CL517" s="56" t="s">
        <v>3265</v>
      </c>
      <c r="CM517" s="56" t="s">
        <v>3118</v>
      </c>
      <c r="CN517" s="56" t="s">
        <v>3118</v>
      </c>
      <c r="CO517" s="52"/>
      <c r="CP517" s="52"/>
      <c r="CQ517" s="52"/>
      <c r="CR517" s="52"/>
      <c r="CS517" s="52"/>
      <c r="CT517" s="52"/>
      <c r="CU517" s="33"/>
      <c r="CV517" s="33"/>
    </row>
    <row r="518" spans="74:100">
      <c r="BV518" s="62"/>
      <c r="BW518" s="62"/>
      <c r="BX518" s="62"/>
      <c r="BY518" s="62"/>
      <c r="BZ518" s="62"/>
      <c r="CA518" s="62"/>
      <c r="CB518" s="62"/>
      <c r="CC518" s="62"/>
      <c r="CD518" s="62"/>
      <c r="CE518" s="62"/>
      <c r="CF518" s="62"/>
      <c r="CL518" s="56" t="s">
        <v>17608</v>
      </c>
      <c r="CM518" s="56"/>
      <c r="CN518" s="56"/>
      <c r="CO518" s="52"/>
      <c r="CP518" s="52"/>
      <c r="CQ518" s="52"/>
      <c r="CR518" s="52"/>
      <c r="CS518" s="52"/>
      <c r="CT518" s="52"/>
      <c r="CU518" s="33"/>
      <c r="CV518" s="33"/>
    </row>
    <row r="519" spans="74:100">
      <c r="BV519" s="62"/>
      <c r="BW519" s="62"/>
      <c r="BX519" s="62"/>
      <c r="BY519" s="62"/>
      <c r="BZ519" s="62"/>
      <c r="CA519" s="62"/>
      <c r="CB519" s="62"/>
      <c r="CC519" s="62"/>
      <c r="CD519" s="62"/>
      <c r="CE519" s="62"/>
      <c r="CF519" s="62"/>
      <c r="CL519" s="56" t="s">
        <v>3266</v>
      </c>
      <c r="CM519" s="56" t="s">
        <v>217</v>
      </c>
      <c r="CN519" s="56" t="s">
        <v>217</v>
      </c>
      <c r="CO519" s="52"/>
      <c r="CP519" s="52"/>
      <c r="CQ519" s="52"/>
      <c r="CR519" s="52"/>
      <c r="CS519" s="52"/>
      <c r="CT519" s="52"/>
      <c r="CU519" s="33"/>
      <c r="CV519" s="33"/>
    </row>
    <row r="520" spans="74:100">
      <c r="BV520" s="62"/>
      <c r="BW520" s="62"/>
      <c r="BX520" s="62"/>
      <c r="BY520" s="62"/>
      <c r="BZ520" s="62"/>
      <c r="CA520" s="62"/>
      <c r="CB520" s="62"/>
      <c r="CC520" s="62"/>
      <c r="CD520" s="62"/>
      <c r="CE520" s="62"/>
      <c r="CF520" s="62"/>
      <c r="CL520" s="56" t="s">
        <v>17609</v>
      </c>
      <c r="CM520" s="56"/>
      <c r="CN520" s="56"/>
      <c r="CO520" s="52"/>
      <c r="CP520" s="52"/>
      <c r="CQ520" s="52"/>
      <c r="CR520" s="52"/>
      <c r="CS520" s="52"/>
      <c r="CT520" s="52"/>
      <c r="CU520" s="33"/>
      <c r="CV520" s="33"/>
    </row>
    <row r="521" spans="74:100">
      <c r="BV521" s="62"/>
      <c r="BW521" s="62"/>
      <c r="BX521" s="62"/>
      <c r="BY521" s="62"/>
      <c r="BZ521" s="62"/>
      <c r="CA521" s="62"/>
      <c r="CB521" s="62"/>
      <c r="CC521" s="62"/>
      <c r="CD521" s="62"/>
      <c r="CE521" s="62"/>
      <c r="CF521" s="62"/>
      <c r="CL521" s="56" t="s">
        <v>3267</v>
      </c>
      <c r="CM521" s="56" t="s">
        <v>217</v>
      </c>
      <c r="CN521" s="56" t="s">
        <v>217</v>
      </c>
      <c r="CO521" s="52"/>
      <c r="CP521" s="52"/>
      <c r="CQ521" s="52"/>
      <c r="CR521" s="52"/>
      <c r="CS521" s="52"/>
      <c r="CT521" s="52"/>
      <c r="CU521" s="33"/>
      <c r="CV521" s="33"/>
    </row>
    <row r="522" spans="74:100">
      <c r="BV522" s="62"/>
      <c r="BW522" s="62"/>
      <c r="BX522" s="62"/>
      <c r="BY522" s="62"/>
      <c r="BZ522" s="62"/>
      <c r="CA522" s="62"/>
      <c r="CB522" s="62"/>
      <c r="CC522" s="62"/>
      <c r="CD522" s="62"/>
      <c r="CE522" s="62"/>
      <c r="CF522" s="62"/>
      <c r="CL522" s="56" t="s">
        <v>17610</v>
      </c>
      <c r="CM522" s="56"/>
      <c r="CN522" s="56"/>
      <c r="CO522" s="52"/>
      <c r="CP522" s="52"/>
      <c r="CQ522" s="52"/>
      <c r="CR522" s="52"/>
      <c r="CS522" s="52"/>
      <c r="CT522" s="52"/>
      <c r="CU522" s="33"/>
      <c r="CV522" s="33"/>
    </row>
    <row r="523" spans="74:100">
      <c r="BV523" s="62"/>
      <c r="BW523" s="62"/>
      <c r="BX523" s="62"/>
      <c r="BY523" s="62"/>
      <c r="BZ523" s="62"/>
      <c r="CA523" s="62"/>
      <c r="CB523" s="62"/>
      <c r="CC523" s="62"/>
      <c r="CD523" s="62"/>
      <c r="CE523" s="62"/>
      <c r="CF523" s="62"/>
      <c r="CL523" s="56" t="s">
        <v>3268</v>
      </c>
      <c r="CM523" s="56" t="s">
        <v>3118</v>
      </c>
      <c r="CN523" s="56" t="s">
        <v>3118</v>
      </c>
      <c r="CO523" s="52"/>
      <c r="CP523" s="52"/>
      <c r="CQ523" s="52"/>
      <c r="CR523" s="52"/>
      <c r="CS523" s="52"/>
      <c r="CT523" s="52"/>
      <c r="CU523" s="33"/>
      <c r="CV523" s="33"/>
    </row>
    <row r="524" spans="74:100">
      <c r="BV524" s="62"/>
      <c r="BW524" s="62"/>
      <c r="BX524" s="62"/>
      <c r="BY524" s="62"/>
      <c r="BZ524" s="62"/>
      <c r="CA524" s="62"/>
      <c r="CB524" s="62"/>
      <c r="CC524" s="62"/>
      <c r="CD524" s="62"/>
      <c r="CE524" s="62"/>
      <c r="CF524" s="62"/>
      <c r="CL524" s="56" t="s">
        <v>17611</v>
      </c>
      <c r="CM524" s="56"/>
      <c r="CN524" s="56"/>
      <c r="CO524" s="52"/>
      <c r="CP524" s="52"/>
      <c r="CQ524" s="52"/>
      <c r="CR524" s="52"/>
      <c r="CS524" s="52"/>
      <c r="CT524" s="52"/>
      <c r="CU524" s="33"/>
      <c r="CV524" s="33"/>
    </row>
    <row r="525" spans="74:100">
      <c r="BV525" s="62"/>
      <c r="BW525" s="62"/>
      <c r="BX525" s="62"/>
      <c r="BY525" s="62"/>
      <c r="BZ525" s="62"/>
      <c r="CA525" s="62"/>
      <c r="CB525" s="62"/>
      <c r="CC525" s="62"/>
      <c r="CD525" s="62"/>
      <c r="CE525" s="62"/>
      <c r="CF525" s="62"/>
      <c r="CL525" s="56" t="s">
        <v>777</v>
      </c>
      <c r="CM525" s="56" t="s">
        <v>216</v>
      </c>
      <c r="CN525" s="56" t="s">
        <v>216</v>
      </c>
      <c r="CO525" s="52"/>
      <c r="CP525" s="52"/>
      <c r="CQ525" s="52"/>
      <c r="CR525" s="52"/>
      <c r="CS525" s="52"/>
      <c r="CT525" s="52"/>
      <c r="CU525" s="33"/>
      <c r="CV525" s="33"/>
    </row>
    <row r="526" spans="74:100">
      <c r="BV526" s="62"/>
      <c r="BW526" s="62"/>
      <c r="BX526" s="62"/>
      <c r="BY526" s="62"/>
      <c r="BZ526" s="62"/>
      <c r="CA526" s="62"/>
      <c r="CB526" s="62"/>
      <c r="CC526" s="62"/>
      <c r="CD526" s="62"/>
      <c r="CE526" s="62"/>
      <c r="CF526" s="62"/>
      <c r="CL526" s="56" t="s">
        <v>20737</v>
      </c>
      <c r="CM526" s="56"/>
      <c r="CN526" s="56"/>
      <c r="CO526" s="52"/>
      <c r="CP526" s="52"/>
      <c r="CQ526" s="52"/>
      <c r="CR526" s="52"/>
      <c r="CS526" s="52"/>
      <c r="CT526" s="52"/>
      <c r="CU526" s="33"/>
      <c r="CV526" s="33"/>
    </row>
    <row r="527" spans="74:100">
      <c r="BV527" s="62"/>
      <c r="BW527" s="62"/>
      <c r="BX527" s="62"/>
      <c r="BY527" s="62"/>
      <c r="BZ527" s="62"/>
      <c r="CA527" s="62"/>
      <c r="CB527" s="62"/>
      <c r="CC527" s="62"/>
      <c r="CD527" s="62"/>
      <c r="CE527" s="62"/>
      <c r="CF527" s="62"/>
      <c r="CL527" s="56" t="s">
        <v>778</v>
      </c>
      <c r="CM527" s="56" t="s">
        <v>216</v>
      </c>
      <c r="CN527" s="56" t="s">
        <v>216</v>
      </c>
      <c r="CO527" s="52"/>
      <c r="CP527" s="52"/>
      <c r="CQ527" s="52"/>
      <c r="CR527" s="52"/>
      <c r="CS527" s="52"/>
      <c r="CT527" s="52"/>
      <c r="CU527" s="33"/>
      <c r="CV527" s="33"/>
    </row>
    <row r="528" spans="74:100">
      <c r="BV528" s="62"/>
      <c r="BW528" s="62"/>
      <c r="BX528" s="62"/>
      <c r="BY528" s="62"/>
      <c r="BZ528" s="62"/>
      <c r="CA528" s="62"/>
      <c r="CB528" s="62"/>
      <c r="CC528" s="62"/>
      <c r="CD528" s="62"/>
      <c r="CE528" s="62"/>
      <c r="CF528" s="62"/>
      <c r="CL528" s="56" t="s">
        <v>20738</v>
      </c>
      <c r="CM528" s="56"/>
      <c r="CN528" s="56"/>
      <c r="CO528" s="52"/>
      <c r="CP528" s="52"/>
      <c r="CQ528" s="52"/>
      <c r="CR528" s="52"/>
      <c r="CS528" s="52"/>
      <c r="CT528" s="52"/>
      <c r="CU528" s="33"/>
      <c r="CV528" s="33"/>
    </row>
    <row r="529" spans="74:100">
      <c r="BV529" s="62"/>
      <c r="BW529" s="62"/>
      <c r="BX529" s="62"/>
      <c r="BY529" s="62"/>
      <c r="BZ529" s="62"/>
      <c r="CA529" s="62"/>
      <c r="CB529" s="62"/>
      <c r="CC529" s="62"/>
      <c r="CD529" s="62"/>
      <c r="CE529" s="62"/>
      <c r="CF529" s="62"/>
      <c r="CL529" s="56" t="s">
        <v>779</v>
      </c>
      <c r="CM529" s="56" t="s">
        <v>216</v>
      </c>
      <c r="CN529" s="56" t="s">
        <v>216</v>
      </c>
      <c r="CO529" s="52"/>
      <c r="CP529" s="52"/>
      <c r="CQ529" s="52"/>
      <c r="CR529" s="52"/>
      <c r="CS529" s="52"/>
      <c r="CT529" s="52"/>
      <c r="CU529" s="33"/>
      <c r="CV529" s="33"/>
    </row>
    <row r="530" spans="74:100">
      <c r="BV530" s="62"/>
      <c r="BW530" s="62"/>
      <c r="BX530" s="62"/>
      <c r="BY530" s="62"/>
      <c r="BZ530" s="62"/>
      <c r="CA530" s="62"/>
      <c r="CB530" s="62"/>
      <c r="CC530" s="62"/>
      <c r="CD530" s="62"/>
      <c r="CE530" s="62"/>
      <c r="CF530" s="62"/>
      <c r="CL530" s="56" t="s">
        <v>20739</v>
      </c>
      <c r="CM530" s="56"/>
      <c r="CN530" s="56"/>
      <c r="CO530" s="52"/>
      <c r="CP530" s="52"/>
      <c r="CQ530" s="52"/>
      <c r="CR530" s="52"/>
      <c r="CS530" s="52"/>
      <c r="CT530" s="52"/>
      <c r="CU530" s="33"/>
      <c r="CV530" s="33"/>
    </row>
    <row r="531" spans="74:100">
      <c r="BV531" s="62"/>
      <c r="BW531" s="62"/>
      <c r="BX531" s="62"/>
      <c r="BY531" s="62"/>
      <c r="BZ531" s="62"/>
      <c r="CA531" s="62"/>
      <c r="CB531" s="62"/>
      <c r="CC531" s="62"/>
      <c r="CD531" s="62"/>
      <c r="CE531" s="62"/>
      <c r="CF531" s="62"/>
      <c r="CL531" s="56" t="s">
        <v>3269</v>
      </c>
      <c r="CM531" s="56" t="s">
        <v>216</v>
      </c>
      <c r="CN531" s="56" t="s">
        <v>216</v>
      </c>
      <c r="CO531" s="52"/>
      <c r="CP531" s="52"/>
      <c r="CQ531" s="52"/>
      <c r="CR531" s="52"/>
      <c r="CS531" s="52"/>
      <c r="CT531" s="52"/>
      <c r="CU531" s="33"/>
      <c r="CV531" s="33"/>
    </row>
    <row r="532" spans="74:100">
      <c r="BV532" s="62"/>
      <c r="BW532" s="62"/>
      <c r="BX532" s="62"/>
      <c r="BY532" s="62"/>
      <c r="BZ532" s="62"/>
      <c r="CA532" s="62"/>
      <c r="CB532" s="62"/>
      <c r="CC532" s="62"/>
      <c r="CD532" s="62"/>
      <c r="CE532" s="62"/>
      <c r="CF532" s="62"/>
      <c r="CL532" s="56" t="s">
        <v>20740</v>
      </c>
      <c r="CM532" s="56"/>
      <c r="CN532" s="56"/>
      <c r="CO532" s="52"/>
      <c r="CP532" s="52"/>
      <c r="CQ532" s="52"/>
      <c r="CR532" s="52"/>
      <c r="CS532" s="52"/>
      <c r="CT532" s="52"/>
      <c r="CU532" s="33"/>
      <c r="CV532" s="33"/>
    </row>
    <row r="533" spans="74:100">
      <c r="BV533" s="62"/>
      <c r="BW533" s="62"/>
      <c r="BX533" s="62"/>
      <c r="BY533" s="62"/>
      <c r="BZ533" s="62"/>
      <c r="CA533" s="62"/>
      <c r="CB533" s="62"/>
      <c r="CC533" s="62"/>
      <c r="CD533" s="62"/>
      <c r="CE533" s="62"/>
      <c r="CF533" s="62"/>
      <c r="CL533" s="56" t="s">
        <v>780</v>
      </c>
      <c r="CM533" s="56" t="s">
        <v>213</v>
      </c>
      <c r="CN533" s="56" t="s">
        <v>213</v>
      </c>
      <c r="CO533" s="52"/>
      <c r="CP533" s="52"/>
      <c r="CQ533" s="52"/>
      <c r="CR533" s="52"/>
      <c r="CS533" s="52"/>
      <c r="CT533" s="52"/>
      <c r="CU533" s="33"/>
      <c r="CV533" s="33"/>
    </row>
    <row r="534" spans="74:100">
      <c r="BV534" s="62"/>
      <c r="BW534" s="62"/>
      <c r="BX534" s="62"/>
      <c r="BY534" s="62"/>
      <c r="BZ534" s="62"/>
      <c r="CA534" s="62"/>
      <c r="CB534" s="62"/>
      <c r="CC534" s="62"/>
      <c r="CD534" s="62"/>
      <c r="CE534" s="62"/>
      <c r="CF534" s="62"/>
      <c r="CL534" s="56" t="s">
        <v>20741</v>
      </c>
      <c r="CM534" s="56"/>
      <c r="CN534" s="56"/>
      <c r="CO534" s="52"/>
      <c r="CP534" s="52"/>
      <c r="CQ534" s="52"/>
      <c r="CR534" s="52"/>
      <c r="CS534" s="52"/>
      <c r="CT534" s="52"/>
      <c r="CU534" s="33"/>
      <c r="CV534" s="33"/>
    </row>
    <row r="535" spans="74:100">
      <c r="BV535" s="62"/>
      <c r="BW535" s="62"/>
      <c r="BX535" s="62"/>
      <c r="BY535" s="62"/>
      <c r="BZ535" s="62"/>
      <c r="CA535" s="62"/>
      <c r="CB535" s="62"/>
      <c r="CC535" s="62"/>
      <c r="CD535" s="62"/>
      <c r="CE535" s="62"/>
      <c r="CF535" s="62"/>
      <c r="CL535" s="56" t="s">
        <v>3270</v>
      </c>
      <c r="CM535" s="56" t="s">
        <v>217</v>
      </c>
      <c r="CN535" s="56" t="s">
        <v>217</v>
      </c>
      <c r="CO535" s="52"/>
      <c r="CP535" s="52"/>
      <c r="CQ535" s="52"/>
      <c r="CR535" s="52"/>
      <c r="CS535" s="52"/>
      <c r="CT535" s="52"/>
      <c r="CU535" s="33"/>
      <c r="CV535" s="33"/>
    </row>
    <row r="536" spans="74:100">
      <c r="BV536" s="62"/>
      <c r="BW536" s="62"/>
      <c r="BX536" s="62"/>
      <c r="BY536" s="62"/>
      <c r="BZ536" s="62"/>
      <c r="CA536" s="62"/>
      <c r="CB536" s="62"/>
      <c r="CC536" s="62"/>
      <c r="CD536" s="62"/>
      <c r="CE536" s="62"/>
      <c r="CF536" s="62"/>
      <c r="CL536" s="56" t="s">
        <v>20513</v>
      </c>
      <c r="CM536" s="56"/>
      <c r="CN536" s="56"/>
      <c r="CO536" s="52"/>
      <c r="CP536" s="52"/>
      <c r="CQ536" s="52"/>
      <c r="CR536" s="52"/>
      <c r="CS536" s="52"/>
      <c r="CT536" s="52"/>
      <c r="CU536" s="33"/>
      <c r="CV536" s="33"/>
    </row>
    <row r="537" spans="74:100">
      <c r="BV537" s="62"/>
      <c r="BW537" s="62"/>
      <c r="BX537" s="62"/>
      <c r="BY537" s="62"/>
      <c r="BZ537" s="62"/>
      <c r="CA537" s="62"/>
      <c r="CB537" s="62"/>
      <c r="CC537" s="62"/>
      <c r="CD537" s="62"/>
      <c r="CE537" s="62"/>
      <c r="CF537" s="62"/>
      <c r="CL537" s="56" t="s">
        <v>26909</v>
      </c>
      <c r="CM537" s="56" t="s">
        <v>215</v>
      </c>
      <c r="CN537" s="56" t="s">
        <v>215</v>
      </c>
      <c r="CO537" s="52"/>
      <c r="CP537" s="52"/>
      <c r="CQ537" s="52"/>
      <c r="CR537" s="52"/>
      <c r="CS537" s="52"/>
      <c r="CT537" s="52"/>
      <c r="CU537" s="33"/>
      <c r="CV537" s="33"/>
    </row>
    <row r="538" spans="74:100">
      <c r="BV538" s="62"/>
      <c r="BW538" s="62"/>
      <c r="BX538" s="62"/>
      <c r="BY538" s="62"/>
      <c r="BZ538" s="62"/>
      <c r="CA538" s="62"/>
      <c r="CB538" s="62"/>
      <c r="CC538" s="62"/>
      <c r="CD538" s="62"/>
      <c r="CE538" s="62"/>
      <c r="CF538" s="62"/>
      <c r="CL538" s="56" t="s">
        <v>26910</v>
      </c>
      <c r="CM538" s="56"/>
      <c r="CN538" s="56"/>
      <c r="CO538" s="52"/>
      <c r="CP538" s="52"/>
      <c r="CQ538" s="52"/>
      <c r="CR538" s="52"/>
      <c r="CS538" s="52"/>
      <c r="CT538" s="52"/>
      <c r="CU538" s="33"/>
      <c r="CV538" s="33"/>
    </row>
    <row r="539" spans="74:100">
      <c r="BV539" s="62"/>
      <c r="BW539" s="62"/>
      <c r="BX539" s="62"/>
      <c r="BY539" s="62"/>
      <c r="BZ539" s="62"/>
      <c r="CA539" s="62"/>
      <c r="CB539" s="62"/>
      <c r="CC539" s="62"/>
      <c r="CD539" s="62"/>
      <c r="CE539" s="62"/>
      <c r="CF539" s="62"/>
      <c r="CL539" s="56" t="s">
        <v>3271</v>
      </c>
      <c r="CM539" s="56" t="s">
        <v>217</v>
      </c>
      <c r="CN539" s="56" t="s">
        <v>217</v>
      </c>
      <c r="CO539" s="52"/>
      <c r="CP539" s="52"/>
      <c r="CQ539" s="52"/>
      <c r="CR539" s="52"/>
      <c r="CS539" s="52"/>
      <c r="CT539" s="52"/>
      <c r="CU539" s="33"/>
      <c r="CV539" s="33"/>
    </row>
    <row r="540" spans="74:100">
      <c r="BV540" s="62"/>
      <c r="BW540" s="62"/>
      <c r="BX540" s="62"/>
      <c r="BY540" s="62"/>
      <c r="BZ540" s="62"/>
      <c r="CA540" s="62"/>
      <c r="CB540" s="62"/>
      <c r="CC540" s="62"/>
      <c r="CD540" s="62"/>
      <c r="CE540" s="62"/>
      <c r="CF540" s="62"/>
      <c r="CL540" s="56" t="s">
        <v>17612</v>
      </c>
      <c r="CM540" s="56"/>
      <c r="CN540" s="56"/>
      <c r="CO540" s="52"/>
      <c r="CP540" s="52"/>
      <c r="CQ540" s="52"/>
      <c r="CR540" s="52"/>
      <c r="CS540" s="52"/>
      <c r="CT540" s="52"/>
      <c r="CU540" s="33"/>
      <c r="CV540" s="33"/>
    </row>
    <row r="541" spans="74:100">
      <c r="BV541" s="62"/>
      <c r="BW541" s="62"/>
      <c r="BX541" s="62"/>
      <c r="BY541" s="62"/>
      <c r="BZ541" s="62"/>
      <c r="CA541" s="62"/>
      <c r="CB541" s="62"/>
      <c r="CC541" s="62"/>
      <c r="CD541" s="62"/>
      <c r="CE541" s="62"/>
      <c r="CF541" s="62"/>
      <c r="CL541" s="56" t="s">
        <v>3272</v>
      </c>
      <c r="CM541" s="56" t="s">
        <v>217</v>
      </c>
      <c r="CN541" s="56" t="s">
        <v>217</v>
      </c>
      <c r="CO541" s="52"/>
      <c r="CP541" s="52"/>
      <c r="CQ541" s="52"/>
      <c r="CR541" s="52"/>
      <c r="CS541" s="52"/>
      <c r="CT541" s="52"/>
      <c r="CU541" s="33"/>
      <c r="CV541" s="33"/>
    </row>
    <row r="542" spans="74:100">
      <c r="BV542" s="62"/>
      <c r="BW542" s="62"/>
      <c r="BX542" s="62"/>
      <c r="BY542" s="62"/>
      <c r="BZ542" s="62"/>
      <c r="CA542" s="62"/>
      <c r="CB542" s="62"/>
      <c r="CC542" s="62"/>
      <c r="CD542" s="62"/>
      <c r="CE542" s="62"/>
      <c r="CF542" s="62"/>
      <c r="CL542" s="56" t="s">
        <v>17613</v>
      </c>
      <c r="CM542" s="56"/>
      <c r="CN542" s="56"/>
      <c r="CO542" s="52"/>
      <c r="CP542" s="52"/>
      <c r="CQ542" s="52"/>
      <c r="CR542" s="52"/>
      <c r="CS542" s="52"/>
      <c r="CT542" s="52"/>
      <c r="CU542" s="33"/>
      <c r="CV542" s="33"/>
    </row>
    <row r="543" spans="74:100">
      <c r="BV543" s="62"/>
      <c r="BW543" s="62"/>
      <c r="BX543" s="62"/>
      <c r="BY543" s="62"/>
      <c r="BZ543" s="62"/>
      <c r="CA543" s="62"/>
      <c r="CB543" s="62"/>
      <c r="CC543" s="62"/>
      <c r="CD543" s="62"/>
      <c r="CE543" s="62"/>
      <c r="CF543" s="62"/>
      <c r="CL543" s="56" t="s">
        <v>3273</v>
      </c>
      <c r="CM543" s="56" t="s">
        <v>217</v>
      </c>
      <c r="CN543" s="56" t="s">
        <v>217</v>
      </c>
      <c r="CO543" s="52"/>
      <c r="CP543" s="52"/>
      <c r="CQ543" s="52"/>
      <c r="CR543" s="52"/>
      <c r="CS543" s="52"/>
      <c r="CT543" s="52"/>
      <c r="CU543" s="33"/>
      <c r="CV543" s="33"/>
    </row>
    <row r="544" spans="74:100">
      <c r="BV544" s="62"/>
      <c r="BW544" s="62"/>
      <c r="BX544" s="62"/>
      <c r="BY544" s="62"/>
      <c r="BZ544" s="62"/>
      <c r="CA544" s="62"/>
      <c r="CB544" s="62"/>
      <c r="CC544" s="62"/>
      <c r="CD544" s="62"/>
      <c r="CE544" s="62"/>
      <c r="CF544" s="62"/>
      <c r="CL544" s="56" t="s">
        <v>17614</v>
      </c>
      <c r="CM544" s="56"/>
      <c r="CN544" s="56"/>
      <c r="CO544" s="52"/>
      <c r="CP544" s="52"/>
      <c r="CQ544" s="52"/>
      <c r="CR544" s="52"/>
      <c r="CS544" s="52"/>
      <c r="CT544" s="52"/>
      <c r="CU544" s="33"/>
      <c r="CV544" s="33"/>
    </row>
    <row r="545" spans="74:100">
      <c r="BV545" s="62"/>
      <c r="BW545" s="62"/>
      <c r="BX545" s="62"/>
      <c r="BY545" s="62"/>
      <c r="BZ545" s="62"/>
      <c r="CA545" s="62"/>
      <c r="CB545" s="62"/>
      <c r="CC545" s="62"/>
      <c r="CD545" s="62"/>
      <c r="CE545" s="62"/>
      <c r="CF545" s="62"/>
      <c r="CL545" s="56" t="s">
        <v>3274</v>
      </c>
      <c r="CM545" s="56" t="s">
        <v>217</v>
      </c>
      <c r="CN545" s="56" t="s">
        <v>217</v>
      </c>
      <c r="CO545" s="52"/>
      <c r="CP545" s="52"/>
      <c r="CQ545" s="52"/>
      <c r="CR545" s="52"/>
      <c r="CS545" s="52"/>
      <c r="CT545" s="52"/>
      <c r="CU545" s="33"/>
      <c r="CV545" s="33"/>
    </row>
    <row r="546" spans="74:100">
      <c r="BV546" s="62"/>
      <c r="BW546" s="62"/>
      <c r="BX546" s="62"/>
      <c r="BY546" s="62"/>
      <c r="BZ546" s="62"/>
      <c r="CA546" s="62"/>
      <c r="CB546" s="62"/>
      <c r="CC546" s="62"/>
      <c r="CD546" s="62"/>
      <c r="CE546" s="62"/>
      <c r="CF546" s="62"/>
      <c r="CL546" s="56" t="s">
        <v>17615</v>
      </c>
      <c r="CM546" s="56"/>
      <c r="CN546" s="56"/>
      <c r="CO546" s="52"/>
      <c r="CP546" s="52"/>
      <c r="CQ546" s="52"/>
      <c r="CR546" s="52"/>
      <c r="CS546" s="52"/>
      <c r="CT546" s="52"/>
      <c r="CU546" s="33"/>
      <c r="CV546" s="33"/>
    </row>
    <row r="547" spans="74:100">
      <c r="BV547" s="62"/>
      <c r="BW547" s="62"/>
      <c r="BX547" s="62"/>
      <c r="BY547" s="62"/>
      <c r="BZ547" s="62"/>
      <c r="CA547" s="62"/>
      <c r="CB547" s="62"/>
      <c r="CC547" s="62"/>
      <c r="CD547" s="62"/>
      <c r="CE547" s="62"/>
      <c r="CF547" s="62"/>
      <c r="CL547" s="56" t="s">
        <v>3275</v>
      </c>
      <c r="CM547" s="56" t="s">
        <v>216</v>
      </c>
      <c r="CN547" s="56" t="s">
        <v>216</v>
      </c>
      <c r="CO547" s="52"/>
      <c r="CP547" s="52"/>
      <c r="CQ547" s="52"/>
      <c r="CR547" s="52"/>
      <c r="CS547" s="52"/>
      <c r="CT547" s="52"/>
      <c r="CU547" s="33"/>
      <c r="CV547" s="33"/>
    </row>
    <row r="548" spans="74:100">
      <c r="BV548" s="62"/>
      <c r="BW548" s="62"/>
      <c r="BX548" s="62"/>
      <c r="BY548" s="62"/>
      <c r="BZ548" s="62"/>
      <c r="CA548" s="62"/>
      <c r="CB548" s="62"/>
      <c r="CC548" s="62"/>
      <c r="CD548" s="62"/>
      <c r="CE548" s="62"/>
      <c r="CF548" s="62"/>
      <c r="CL548" s="56" t="s">
        <v>20742</v>
      </c>
      <c r="CM548" s="56"/>
      <c r="CN548" s="56"/>
      <c r="CO548" s="52"/>
      <c r="CP548" s="52"/>
      <c r="CQ548" s="52"/>
      <c r="CR548" s="52"/>
      <c r="CS548" s="52"/>
      <c r="CT548" s="52"/>
      <c r="CU548" s="33"/>
      <c r="CV548" s="33"/>
    </row>
    <row r="549" spans="74:100">
      <c r="BV549" s="62"/>
      <c r="BW549" s="62"/>
      <c r="BX549" s="62"/>
      <c r="BY549" s="62"/>
      <c r="BZ549" s="62"/>
      <c r="CA549" s="62"/>
      <c r="CB549" s="62"/>
      <c r="CC549" s="62"/>
      <c r="CD549" s="62"/>
      <c r="CE549" s="62"/>
      <c r="CF549" s="62"/>
      <c r="CL549" s="56" t="s">
        <v>3276</v>
      </c>
      <c r="CM549" s="56" t="s">
        <v>217</v>
      </c>
      <c r="CN549" s="56" t="s">
        <v>217</v>
      </c>
      <c r="CO549" s="52"/>
      <c r="CP549" s="52"/>
      <c r="CQ549" s="52"/>
      <c r="CR549" s="52"/>
      <c r="CS549" s="52"/>
      <c r="CT549" s="52"/>
      <c r="CU549" s="33"/>
      <c r="CV549" s="33"/>
    </row>
    <row r="550" spans="74:100">
      <c r="BV550" s="62"/>
      <c r="BW550" s="62"/>
      <c r="BX550" s="62"/>
      <c r="BY550" s="62"/>
      <c r="BZ550" s="62"/>
      <c r="CA550" s="62"/>
      <c r="CB550" s="62"/>
      <c r="CC550" s="62"/>
      <c r="CD550" s="62"/>
      <c r="CE550" s="62"/>
      <c r="CF550" s="62"/>
      <c r="CL550" s="56" t="s">
        <v>17616</v>
      </c>
      <c r="CM550" s="56"/>
      <c r="CN550" s="56"/>
      <c r="CO550" s="52"/>
      <c r="CP550" s="52"/>
      <c r="CQ550" s="52"/>
      <c r="CR550" s="52"/>
      <c r="CS550" s="52"/>
      <c r="CT550" s="52"/>
      <c r="CU550" s="33"/>
      <c r="CV550" s="33"/>
    </row>
    <row r="551" spans="74:100">
      <c r="BV551" s="62"/>
      <c r="BW551" s="62"/>
      <c r="BX551" s="62"/>
      <c r="BY551" s="62"/>
      <c r="BZ551" s="62"/>
      <c r="CA551" s="62"/>
      <c r="CB551" s="62"/>
      <c r="CC551" s="62"/>
      <c r="CD551" s="62"/>
      <c r="CE551" s="62"/>
      <c r="CF551" s="62"/>
      <c r="CL551" s="56" t="s">
        <v>3277</v>
      </c>
      <c r="CM551" s="56" t="s">
        <v>217</v>
      </c>
      <c r="CN551" s="56" t="s">
        <v>217</v>
      </c>
      <c r="CO551" s="52"/>
      <c r="CP551" s="52"/>
      <c r="CQ551" s="52"/>
      <c r="CR551" s="52"/>
      <c r="CS551" s="52"/>
      <c r="CT551" s="52"/>
      <c r="CU551" s="33"/>
      <c r="CV551" s="33"/>
    </row>
    <row r="552" spans="74:100">
      <c r="BV552" s="62"/>
      <c r="BW552" s="62"/>
      <c r="BX552" s="62"/>
      <c r="BY552" s="62"/>
      <c r="BZ552" s="62"/>
      <c r="CA552" s="62"/>
      <c r="CB552" s="62"/>
      <c r="CC552" s="62"/>
      <c r="CD552" s="62"/>
      <c r="CE552" s="62"/>
      <c r="CF552" s="62"/>
      <c r="CL552" s="56" t="s">
        <v>20514</v>
      </c>
      <c r="CM552" s="56"/>
      <c r="CN552" s="56"/>
      <c r="CO552" s="52"/>
      <c r="CP552" s="52"/>
      <c r="CQ552" s="52"/>
      <c r="CR552" s="52"/>
      <c r="CS552" s="52"/>
      <c r="CT552" s="52"/>
      <c r="CU552" s="33"/>
      <c r="CV552" s="33"/>
    </row>
    <row r="553" spans="74:100">
      <c r="BV553" s="62"/>
      <c r="BW553" s="62"/>
      <c r="BX553" s="62"/>
      <c r="BY553" s="62"/>
      <c r="BZ553" s="62"/>
      <c r="CA553" s="62"/>
      <c r="CB553" s="62"/>
      <c r="CC553" s="62"/>
      <c r="CD553" s="62"/>
      <c r="CE553" s="62"/>
      <c r="CF553" s="62"/>
      <c r="CL553" s="56" t="s">
        <v>26911</v>
      </c>
      <c r="CM553" s="56" t="s">
        <v>217</v>
      </c>
      <c r="CN553" s="56" t="s">
        <v>217</v>
      </c>
      <c r="CO553" s="52"/>
      <c r="CP553" s="52"/>
      <c r="CQ553" s="52"/>
      <c r="CR553" s="52"/>
      <c r="CS553" s="52"/>
      <c r="CT553" s="52"/>
      <c r="CU553" s="33"/>
      <c r="CV553" s="33"/>
    </row>
    <row r="554" spans="74:100">
      <c r="BV554" s="62"/>
      <c r="BW554" s="62"/>
      <c r="BX554" s="62"/>
      <c r="BY554" s="62"/>
      <c r="BZ554" s="62"/>
      <c r="CA554" s="62"/>
      <c r="CB554" s="62"/>
      <c r="CC554" s="62"/>
      <c r="CD554" s="62"/>
      <c r="CE554" s="62"/>
      <c r="CF554" s="62"/>
      <c r="CL554" s="56" t="s">
        <v>26912</v>
      </c>
      <c r="CM554" s="56"/>
      <c r="CN554" s="56"/>
      <c r="CO554" s="52"/>
      <c r="CP554" s="52"/>
      <c r="CQ554" s="52"/>
      <c r="CR554" s="52"/>
      <c r="CS554" s="52"/>
      <c r="CT554" s="52"/>
      <c r="CU554" s="33"/>
      <c r="CV554" s="33"/>
    </row>
    <row r="555" spans="74:100">
      <c r="BV555" s="62"/>
      <c r="BW555" s="62"/>
      <c r="BX555" s="62"/>
      <c r="BY555" s="62"/>
      <c r="BZ555" s="62"/>
      <c r="CA555" s="62"/>
      <c r="CB555" s="62"/>
      <c r="CC555" s="62"/>
      <c r="CD555" s="62"/>
      <c r="CE555" s="62"/>
      <c r="CF555" s="62"/>
      <c r="CL555" s="56" t="s">
        <v>781</v>
      </c>
      <c r="CM555" s="56" t="s">
        <v>216</v>
      </c>
      <c r="CN555" s="56" t="s">
        <v>216</v>
      </c>
      <c r="CO555" s="52"/>
      <c r="CP555" s="52"/>
      <c r="CQ555" s="52"/>
      <c r="CR555" s="52"/>
      <c r="CS555" s="52"/>
      <c r="CT555" s="52"/>
      <c r="CU555" s="33"/>
      <c r="CV555" s="33"/>
    </row>
    <row r="556" spans="74:100">
      <c r="BV556" s="62"/>
      <c r="BW556" s="62"/>
      <c r="BX556" s="62"/>
      <c r="BY556" s="62"/>
      <c r="BZ556" s="62"/>
      <c r="CA556" s="62"/>
      <c r="CB556" s="62"/>
      <c r="CC556" s="62"/>
      <c r="CD556" s="62"/>
      <c r="CE556" s="62"/>
      <c r="CF556" s="62"/>
      <c r="CL556" s="56" t="s">
        <v>20743</v>
      </c>
      <c r="CM556" s="56"/>
      <c r="CN556" s="56"/>
      <c r="CO556" s="52"/>
      <c r="CP556" s="52"/>
      <c r="CQ556" s="52"/>
      <c r="CR556" s="52"/>
      <c r="CS556" s="52"/>
      <c r="CT556" s="52"/>
      <c r="CU556" s="33"/>
      <c r="CV556" s="33"/>
    </row>
    <row r="557" spans="74:100">
      <c r="BV557" s="62"/>
      <c r="BW557" s="62"/>
      <c r="BX557" s="62"/>
      <c r="BY557" s="62"/>
      <c r="BZ557" s="62"/>
      <c r="CA557" s="62"/>
      <c r="CB557" s="62"/>
      <c r="CC557" s="62"/>
      <c r="CD557" s="62"/>
      <c r="CE557" s="62"/>
      <c r="CF557" s="62"/>
      <c r="CL557" s="56" t="s">
        <v>3278</v>
      </c>
      <c r="CM557" s="56" t="s">
        <v>217</v>
      </c>
      <c r="CN557" s="56" t="s">
        <v>217</v>
      </c>
      <c r="CO557" s="52"/>
      <c r="CP557" s="52"/>
      <c r="CQ557" s="52"/>
      <c r="CR557" s="52"/>
      <c r="CS557" s="52"/>
      <c r="CT557" s="52"/>
      <c r="CU557" s="33"/>
      <c r="CV557" s="33"/>
    </row>
    <row r="558" spans="74:100">
      <c r="BV558" s="62"/>
      <c r="BW558" s="62"/>
      <c r="BX558" s="62"/>
      <c r="BY558" s="62"/>
      <c r="BZ558" s="62"/>
      <c r="CA558" s="62"/>
      <c r="CB558" s="62"/>
      <c r="CC558" s="62"/>
      <c r="CD558" s="62"/>
      <c r="CE558" s="62"/>
      <c r="CF558" s="62"/>
      <c r="CL558" s="56" t="s">
        <v>17617</v>
      </c>
      <c r="CM558" s="56"/>
      <c r="CN558" s="56"/>
      <c r="CO558" s="52"/>
      <c r="CP558" s="52"/>
      <c r="CQ558" s="52"/>
      <c r="CR558" s="52"/>
      <c r="CS558" s="52"/>
      <c r="CT558" s="52"/>
      <c r="CU558" s="33"/>
      <c r="CV558" s="33"/>
    </row>
    <row r="559" spans="74:100">
      <c r="BV559" s="62"/>
      <c r="BW559" s="62"/>
      <c r="BX559" s="62"/>
      <c r="BY559" s="62"/>
      <c r="BZ559" s="62"/>
      <c r="CA559" s="62"/>
      <c r="CB559" s="62"/>
      <c r="CC559" s="62"/>
      <c r="CD559" s="62"/>
      <c r="CE559" s="62"/>
      <c r="CF559" s="62"/>
      <c r="CL559" s="56" t="s">
        <v>782</v>
      </c>
      <c r="CM559" s="56" t="s">
        <v>214</v>
      </c>
      <c r="CN559" s="56" t="s">
        <v>214</v>
      </c>
      <c r="CO559" s="52"/>
      <c r="CP559" s="52"/>
      <c r="CQ559" s="52"/>
      <c r="CR559" s="52"/>
      <c r="CS559" s="52"/>
      <c r="CT559" s="52"/>
      <c r="CU559" s="33"/>
      <c r="CV559" s="33"/>
    </row>
    <row r="560" spans="74:100">
      <c r="BV560" s="62"/>
      <c r="BW560" s="62"/>
      <c r="BX560" s="62"/>
      <c r="BY560" s="62"/>
      <c r="BZ560" s="62"/>
      <c r="CA560" s="62"/>
      <c r="CB560" s="62"/>
      <c r="CC560" s="62"/>
      <c r="CD560" s="62"/>
      <c r="CE560" s="62"/>
      <c r="CF560" s="62"/>
      <c r="CL560" s="56" t="s">
        <v>20744</v>
      </c>
      <c r="CM560" s="56"/>
      <c r="CN560" s="56"/>
      <c r="CO560" s="52"/>
      <c r="CP560" s="52"/>
      <c r="CQ560" s="52"/>
      <c r="CR560" s="52"/>
      <c r="CS560" s="52"/>
      <c r="CT560" s="52"/>
      <c r="CU560" s="33"/>
      <c r="CV560" s="33"/>
    </row>
    <row r="561" spans="74:100">
      <c r="BV561" s="62"/>
      <c r="BW561" s="62"/>
      <c r="BX561" s="62"/>
      <c r="BY561" s="62"/>
      <c r="BZ561" s="62"/>
      <c r="CA561" s="62"/>
      <c r="CB561" s="62"/>
      <c r="CC561" s="62"/>
      <c r="CD561" s="62"/>
      <c r="CE561" s="62"/>
      <c r="CF561" s="62"/>
      <c r="CL561" s="56" t="s">
        <v>783</v>
      </c>
      <c r="CM561" s="56" t="s">
        <v>216</v>
      </c>
      <c r="CN561" s="56" t="s">
        <v>216</v>
      </c>
      <c r="CO561" s="52"/>
      <c r="CP561" s="52"/>
      <c r="CQ561" s="52"/>
      <c r="CR561" s="52"/>
      <c r="CS561" s="52"/>
      <c r="CT561" s="52"/>
      <c r="CU561" s="33"/>
      <c r="CV561" s="33"/>
    </row>
    <row r="562" spans="74:100">
      <c r="BV562" s="62"/>
      <c r="BW562" s="62"/>
      <c r="BX562" s="62"/>
      <c r="BY562" s="62"/>
      <c r="BZ562" s="62"/>
      <c r="CA562" s="62"/>
      <c r="CB562" s="62"/>
      <c r="CC562" s="62"/>
      <c r="CD562" s="62"/>
      <c r="CE562" s="62"/>
      <c r="CF562" s="62"/>
      <c r="CL562" s="56" t="s">
        <v>20745</v>
      </c>
      <c r="CM562" s="56"/>
      <c r="CN562" s="56"/>
      <c r="CO562" s="52"/>
      <c r="CP562" s="52"/>
      <c r="CQ562" s="52"/>
      <c r="CR562" s="52"/>
      <c r="CS562" s="52"/>
      <c r="CT562" s="52"/>
      <c r="CU562" s="33"/>
      <c r="CV562" s="33"/>
    </row>
    <row r="563" spans="74:100">
      <c r="BV563" s="62"/>
      <c r="BW563" s="62"/>
      <c r="BX563" s="62"/>
      <c r="BY563" s="62"/>
      <c r="BZ563" s="62"/>
      <c r="CA563" s="62"/>
      <c r="CB563" s="62"/>
      <c r="CC563" s="62"/>
      <c r="CD563" s="62"/>
      <c r="CE563" s="62"/>
      <c r="CF563" s="62"/>
      <c r="CL563" s="56" t="s">
        <v>785</v>
      </c>
      <c r="CM563" s="56" t="s">
        <v>216</v>
      </c>
      <c r="CN563" s="56" t="s">
        <v>216</v>
      </c>
      <c r="CO563" s="52"/>
      <c r="CP563" s="52"/>
      <c r="CQ563" s="52"/>
      <c r="CR563" s="52"/>
      <c r="CS563" s="52"/>
      <c r="CT563" s="52"/>
      <c r="CU563" s="33"/>
      <c r="CV563" s="33"/>
    </row>
    <row r="564" spans="74:100">
      <c r="BV564" s="62"/>
      <c r="BW564" s="62"/>
      <c r="BX564" s="62"/>
      <c r="BY564" s="62"/>
      <c r="BZ564" s="62"/>
      <c r="CA564" s="62"/>
      <c r="CB564" s="62"/>
      <c r="CC564" s="62"/>
      <c r="CD564" s="62"/>
      <c r="CE564" s="62"/>
      <c r="CF564" s="62"/>
      <c r="CL564" s="56" t="s">
        <v>20746</v>
      </c>
      <c r="CM564" s="56"/>
      <c r="CN564" s="56"/>
      <c r="CO564" s="52"/>
      <c r="CP564" s="52"/>
      <c r="CQ564" s="52"/>
      <c r="CR564" s="52"/>
      <c r="CS564" s="52"/>
      <c r="CT564" s="52"/>
      <c r="CU564" s="33"/>
      <c r="CV564" s="33"/>
    </row>
    <row r="565" spans="74:100">
      <c r="BV565" s="62"/>
      <c r="BW565" s="62"/>
      <c r="BX565" s="62"/>
      <c r="BY565" s="62"/>
      <c r="BZ565" s="62"/>
      <c r="CA565" s="62"/>
      <c r="CB565" s="62"/>
      <c r="CC565" s="62"/>
      <c r="CD565" s="62"/>
      <c r="CE565" s="62"/>
      <c r="CF565" s="62"/>
      <c r="CL565" s="56" t="s">
        <v>3279</v>
      </c>
      <c r="CM565" s="56" t="s">
        <v>216</v>
      </c>
      <c r="CN565" s="56" t="s">
        <v>216</v>
      </c>
      <c r="CO565" s="52"/>
      <c r="CP565" s="52"/>
      <c r="CQ565" s="52"/>
      <c r="CR565" s="52"/>
      <c r="CS565" s="52"/>
      <c r="CT565" s="52"/>
      <c r="CU565" s="33"/>
      <c r="CV565" s="33"/>
    </row>
    <row r="566" spans="74:100">
      <c r="BV566" s="62"/>
      <c r="BW566" s="62"/>
      <c r="BX566" s="62"/>
      <c r="BY566" s="62"/>
      <c r="BZ566" s="62"/>
      <c r="CA566" s="62"/>
      <c r="CB566" s="62"/>
      <c r="CC566" s="62"/>
      <c r="CD566" s="62"/>
      <c r="CE566" s="62"/>
      <c r="CF566" s="62"/>
      <c r="CL566" s="56" t="s">
        <v>20747</v>
      </c>
      <c r="CM566" s="56"/>
      <c r="CN566" s="56"/>
      <c r="CO566" s="52"/>
      <c r="CP566" s="52"/>
      <c r="CQ566" s="52"/>
      <c r="CR566" s="52"/>
      <c r="CS566" s="52"/>
      <c r="CT566" s="52"/>
      <c r="CU566" s="33"/>
      <c r="CV566" s="33"/>
    </row>
    <row r="567" spans="74:100">
      <c r="BV567" s="62"/>
      <c r="BW567" s="62"/>
      <c r="BX567" s="62"/>
      <c r="BY567" s="62"/>
      <c r="BZ567" s="62"/>
      <c r="CA567" s="62"/>
      <c r="CB567" s="62"/>
      <c r="CC567" s="62"/>
      <c r="CD567" s="62"/>
      <c r="CE567" s="62"/>
      <c r="CF567" s="62"/>
      <c r="CL567" s="56" t="s">
        <v>786</v>
      </c>
      <c r="CM567" s="56" t="s">
        <v>213</v>
      </c>
      <c r="CN567" s="56" t="s">
        <v>213</v>
      </c>
      <c r="CO567" s="52"/>
      <c r="CP567" s="52"/>
      <c r="CQ567" s="52"/>
      <c r="CR567" s="52"/>
      <c r="CS567" s="52"/>
      <c r="CT567" s="52"/>
      <c r="CU567" s="33"/>
      <c r="CV567" s="33"/>
    </row>
    <row r="568" spans="74:100">
      <c r="BV568" s="62"/>
      <c r="BW568" s="62"/>
      <c r="BX568" s="62"/>
      <c r="BY568" s="62"/>
      <c r="BZ568" s="62"/>
      <c r="CA568" s="62"/>
      <c r="CB568" s="62"/>
      <c r="CC568" s="62"/>
      <c r="CD568" s="62"/>
      <c r="CE568" s="62"/>
      <c r="CF568" s="62"/>
      <c r="CL568" s="56" t="s">
        <v>20748</v>
      </c>
      <c r="CM568" s="56"/>
      <c r="CN568" s="56"/>
      <c r="CO568" s="52"/>
      <c r="CP568" s="52"/>
      <c r="CQ568" s="52"/>
      <c r="CR568" s="52"/>
      <c r="CS568" s="52"/>
      <c r="CT568" s="52"/>
      <c r="CU568" s="33"/>
      <c r="CV568" s="33"/>
    </row>
    <row r="569" spans="74:100">
      <c r="BV569" s="62"/>
      <c r="BW569" s="62"/>
      <c r="BX569" s="62"/>
      <c r="BY569" s="62"/>
      <c r="BZ569" s="62"/>
      <c r="CA569" s="62"/>
      <c r="CB569" s="62"/>
      <c r="CC569" s="62"/>
      <c r="CD569" s="62"/>
      <c r="CE569" s="62"/>
      <c r="CF569" s="62"/>
      <c r="CL569" s="56" t="s">
        <v>3280</v>
      </c>
      <c r="CM569" s="56" t="s">
        <v>216</v>
      </c>
      <c r="CN569" s="56" t="s">
        <v>216</v>
      </c>
      <c r="CO569" s="52"/>
      <c r="CP569" s="52"/>
      <c r="CQ569" s="52"/>
      <c r="CR569" s="52"/>
      <c r="CS569" s="52"/>
      <c r="CT569" s="52"/>
      <c r="CU569" s="33"/>
      <c r="CV569" s="33"/>
    </row>
    <row r="570" spans="74:100">
      <c r="BV570" s="62"/>
      <c r="BW570" s="62"/>
      <c r="BX570" s="62"/>
      <c r="BY570" s="62"/>
      <c r="BZ570" s="62"/>
      <c r="CA570" s="62"/>
      <c r="CB570" s="62"/>
      <c r="CC570" s="62"/>
      <c r="CD570" s="62"/>
      <c r="CE570" s="62"/>
      <c r="CF570" s="62"/>
      <c r="CL570" s="56" t="s">
        <v>20749</v>
      </c>
      <c r="CM570" s="56"/>
      <c r="CN570" s="56"/>
      <c r="CO570" s="52"/>
      <c r="CP570" s="52"/>
      <c r="CQ570" s="52"/>
      <c r="CR570" s="52"/>
      <c r="CS570" s="52"/>
      <c r="CT570" s="52"/>
      <c r="CU570" s="33"/>
      <c r="CV570" s="33"/>
    </row>
    <row r="571" spans="74:100">
      <c r="BV571" s="62"/>
      <c r="BW571" s="62"/>
      <c r="BX571" s="62"/>
      <c r="BY571" s="62"/>
      <c r="BZ571" s="62"/>
      <c r="CA571" s="62"/>
      <c r="CB571" s="62"/>
      <c r="CC571" s="62"/>
      <c r="CD571" s="62"/>
      <c r="CE571" s="62"/>
      <c r="CF571" s="62"/>
      <c r="CL571" s="56" t="s">
        <v>3281</v>
      </c>
      <c r="CM571" s="56" t="s">
        <v>3118</v>
      </c>
      <c r="CN571" s="56" t="s">
        <v>3118</v>
      </c>
      <c r="CO571" s="52"/>
      <c r="CP571" s="52"/>
      <c r="CQ571" s="52"/>
      <c r="CR571" s="52"/>
      <c r="CS571" s="52"/>
      <c r="CT571" s="52"/>
      <c r="CU571" s="33"/>
      <c r="CV571" s="33"/>
    </row>
    <row r="572" spans="74:100">
      <c r="BV572" s="62"/>
      <c r="BW572" s="62"/>
      <c r="BX572" s="62"/>
      <c r="BY572" s="62"/>
      <c r="BZ572" s="62"/>
      <c r="CA572" s="62"/>
      <c r="CB572" s="62"/>
      <c r="CC572" s="62"/>
      <c r="CD572" s="62"/>
      <c r="CE572" s="62"/>
      <c r="CF572" s="62"/>
      <c r="CL572" s="56" t="s">
        <v>17618</v>
      </c>
      <c r="CM572" s="56"/>
      <c r="CN572" s="56"/>
      <c r="CO572" s="52"/>
      <c r="CP572" s="52"/>
      <c r="CQ572" s="52"/>
      <c r="CR572" s="52"/>
      <c r="CS572" s="52"/>
      <c r="CT572" s="52"/>
      <c r="CU572" s="33"/>
      <c r="CV572" s="33"/>
    </row>
    <row r="573" spans="74:100">
      <c r="BV573" s="62"/>
      <c r="BW573" s="62"/>
      <c r="BX573" s="62"/>
      <c r="BY573" s="62"/>
      <c r="BZ573" s="62"/>
      <c r="CA573" s="62"/>
      <c r="CB573" s="62"/>
      <c r="CC573" s="62"/>
      <c r="CD573" s="62"/>
      <c r="CE573" s="62"/>
      <c r="CF573" s="62"/>
      <c r="CL573" s="56" t="s">
        <v>3282</v>
      </c>
      <c r="CM573" s="56" t="s">
        <v>217</v>
      </c>
      <c r="CN573" s="56" t="s">
        <v>217</v>
      </c>
      <c r="CO573" s="52"/>
      <c r="CP573" s="52"/>
      <c r="CQ573" s="52"/>
      <c r="CR573" s="52"/>
      <c r="CS573" s="52"/>
      <c r="CT573" s="52"/>
      <c r="CU573" s="33"/>
      <c r="CV573" s="33"/>
    </row>
    <row r="574" spans="74:100">
      <c r="BV574" s="62"/>
      <c r="BW574" s="62"/>
      <c r="BX574" s="62"/>
      <c r="BY574" s="62"/>
      <c r="BZ574" s="62"/>
      <c r="CA574" s="62"/>
      <c r="CB574" s="62"/>
      <c r="CC574" s="62"/>
      <c r="CD574" s="62"/>
      <c r="CE574" s="62"/>
      <c r="CF574" s="62"/>
      <c r="CL574" s="56" t="s">
        <v>17619</v>
      </c>
      <c r="CM574" s="56"/>
      <c r="CN574" s="56"/>
      <c r="CO574" s="52"/>
      <c r="CP574" s="52"/>
      <c r="CQ574" s="52"/>
      <c r="CR574" s="52"/>
      <c r="CS574" s="52"/>
      <c r="CT574" s="52"/>
      <c r="CU574" s="33"/>
      <c r="CV574" s="33"/>
    </row>
    <row r="575" spans="74:100">
      <c r="BV575" s="62"/>
      <c r="BW575" s="62"/>
      <c r="BX575" s="62"/>
      <c r="BY575" s="62"/>
      <c r="BZ575" s="62"/>
      <c r="CA575" s="62"/>
      <c r="CB575" s="62"/>
      <c r="CC575" s="62"/>
      <c r="CD575" s="62"/>
      <c r="CE575" s="62"/>
      <c r="CF575" s="62"/>
      <c r="CL575" s="56" t="s">
        <v>26913</v>
      </c>
      <c r="CM575" s="56" t="s">
        <v>3118</v>
      </c>
      <c r="CN575" s="56" t="s">
        <v>3118</v>
      </c>
      <c r="CO575" s="52"/>
      <c r="CP575" s="52"/>
      <c r="CQ575" s="52"/>
      <c r="CR575" s="52"/>
      <c r="CS575" s="52"/>
      <c r="CT575" s="52"/>
      <c r="CU575" s="33"/>
      <c r="CV575" s="33"/>
    </row>
    <row r="576" spans="74:100">
      <c r="BV576" s="62"/>
      <c r="BW576" s="62"/>
      <c r="BX576" s="62"/>
      <c r="BY576" s="62"/>
      <c r="BZ576" s="62"/>
      <c r="CA576" s="62"/>
      <c r="CB576" s="62"/>
      <c r="CC576" s="62"/>
      <c r="CD576" s="62"/>
      <c r="CE576" s="62"/>
      <c r="CF576" s="62"/>
      <c r="CL576" s="56" t="s">
        <v>26914</v>
      </c>
      <c r="CM576" s="56"/>
      <c r="CN576" s="56"/>
      <c r="CO576" s="52"/>
      <c r="CP576" s="52"/>
      <c r="CQ576" s="52"/>
      <c r="CR576" s="52"/>
      <c r="CS576" s="52"/>
      <c r="CT576" s="52"/>
      <c r="CU576" s="33"/>
      <c r="CV576" s="33"/>
    </row>
    <row r="577" spans="74:100">
      <c r="BV577" s="62"/>
      <c r="BW577" s="62"/>
      <c r="BX577" s="62"/>
      <c r="BY577" s="62"/>
      <c r="BZ577" s="62"/>
      <c r="CA577" s="62"/>
      <c r="CB577" s="62"/>
      <c r="CC577" s="62"/>
      <c r="CD577" s="62"/>
      <c r="CE577" s="62"/>
      <c r="CF577" s="62"/>
      <c r="CL577" s="56" t="s">
        <v>26915</v>
      </c>
      <c r="CM577" s="56" t="s">
        <v>217</v>
      </c>
      <c r="CN577" s="56" t="s">
        <v>217</v>
      </c>
      <c r="CO577" s="52"/>
      <c r="CP577" s="52"/>
      <c r="CQ577" s="52"/>
      <c r="CR577" s="52"/>
      <c r="CS577" s="52"/>
      <c r="CT577" s="52"/>
      <c r="CU577" s="33"/>
      <c r="CV577" s="33"/>
    </row>
    <row r="578" spans="74:100">
      <c r="BV578" s="62"/>
      <c r="BW578" s="62"/>
      <c r="BX578" s="62"/>
      <c r="BY578" s="62"/>
      <c r="BZ578" s="62"/>
      <c r="CA578" s="62"/>
      <c r="CB578" s="62"/>
      <c r="CC578" s="62"/>
      <c r="CD578" s="62"/>
      <c r="CE578" s="62"/>
      <c r="CF578" s="62"/>
      <c r="CL578" s="56" t="s">
        <v>26914</v>
      </c>
      <c r="CM578" s="56"/>
      <c r="CN578" s="56"/>
      <c r="CO578" s="52"/>
      <c r="CP578" s="52"/>
      <c r="CQ578" s="52"/>
      <c r="CR578" s="52"/>
      <c r="CS578" s="52"/>
      <c r="CT578" s="52"/>
      <c r="CU578" s="33"/>
      <c r="CV578" s="33"/>
    </row>
    <row r="579" spans="74:100">
      <c r="BV579" s="62"/>
      <c r="BW579" s="62"/>
      <c r="BX579" s="62"/>
      <c r="BY579" s="62"/>
      <c r="BZ579" s="62"/>
      <c r="CA579" s="62"/>
      <c r="CB579" s="62"/>
      <c r="CC579" s="62"/>
      <c r="CD579" s="62"/>
      <c r="CE579" s="62"/>
      <c r="CF579" s="62"/>
      <c r="CL579" s="56" t="s">
        <v>26916</v>
      </c>
      <c r="CM579" s="56" t="s">
        <v>217</v>
      </c>
      <c r="CN579" s="56" t="s">
        <v>217</v>
      </c>
      <c r="CO579" s="52"/>
      <c r="CP579" s="52"/>
      <c r="CQ579" s="52"/>
      <c r="CR579" s="52"/>
      <c r="CS579" s="52"/>
      <c r="CT579" s="52"/>
      <c r="CU579" s="33"/>
      <c r="CV579" s="33"/>
    </row>
    <row r="580" spans="74:100">
      <c r="BV580" s="62"/>
      <c r="BW580" s="62"/>
      <c r="BX580" s="62"/>
      <c r="BY580" s="62"/>
      <c r="BZ580" s="62"/>
      <c r="CA580" s="62"/>
      <c r="CB580" s="62"/>
      <c r="CC580" s="62"/>
      <c r="CD580" s="62"/>
      <c r="CE580" s="62"/>
      <c r="CF580" s="62"/>
      <c r="CL580" s="56" t="s">
        <v>26914</v>
      </c>
      <c r="CM580" s="56"/>
      <c r="CN580" s="56"/>
      <c r="CO580" s="52"/>
      <c r="CP580" s="52"/>
      <c r="CQ580" s="52"/>
      <c r="CR580" s="52"/>
      <c r="CS580" s="52"/>
      <c r="CT580" s="52"/>
      <c r="CU580" s="33"/>
      <c r="CV580" s="33"/>
    </row>
    <row r="581" spans="74:100">
      <c r="BV581" s="62"/>
      <c r="BW581" s="62"/>
      <c r="BX581" s="62"/>
      <c r="BY581" s="62"/>
      <c r="BZ581" s="62"/>
      <c r="CA581" s="62"/>
      <c r="CB581" s="62"/>
      <c r="CC581" s="62"/>
      <c r="CD581" s="62"/>
      <c r="CE581" s="62"/>
      <c r="CF581" s="62"/>
      <c r="CL581" s="56" t="s">
        <v>3283</v>
      </c>
      <c r="CM581" s="56" t="s">
        <v>3118</v>
      </c>
      <c r="CN581" s="56" t="s">
        <v>3118</v>
      </c>
      <c r="CO581" s="52"/>
      <c r="CP581" s="52"/>
      <c r="CQ581" s="52"/>
      <c r="CR581" s="52"/>
      <c r="CS581" s="52"/>
      <c r="CT581" s="52"/>
      <c r="CU581" s="33"/>
      <c r="CV581" s="33"/>
    </row>
    <row r="582" spans="74:100">
      <c r="BV582" s="62"/>
      <c r="BW582" s="62"/>
      <c r="BX582" s="62"/>
      <c r="BY582" s="62"/>
      <c r="BZ582" s="62"/>
      <c r="CA582" s="62"/>
      <c r="CB582" s="62"/>
      <c r="CC582" s="62"/>
      <c r="CD582" s="62"/>
      <c r="CE582" s="62"/>
      <c r="CF582" s="62"/>
      <c r="CL582" s="56" t="s">
        <v>17620</v>
      </c>
      <c r="CM582" s="56"/>
      <c r="CN582" s="56"/>
      <c r="CO582" s="52"/>
      <c r="CP582" s="52"/>
      <c r="CQ582" s="52"/>
      <c r="CR582" s="52"/>
      <c r="CS582" s="52"/>
      <c r="CT582" s="52"/>
      <c r="CU582" s="33"/>
      <c r="CV582" s="33"/>
    </row>
    <row r="583" spans="74:100">
      <c r="BV583" s="62"/>
      <c r="BW583" s="62"/>
      <c r="BX583" s="62"/>
      <c r="BY583" s="62"/>
      <c r="BZ583" s="62"/>
      <c r="CA583" s="62"/>
      <c r="CB583" s="62"/>
      <c r="CC583" s="62"/>
      <c r="CD583" s="62"/>
      <c r="CE583" s="62"/>
      <c r="CF583" s="62"/>
      <c r="CL583" s="56" t="s">
        <v>3284</v>
      </c>
      <c r="CM583" s="56" t="s">
        <v>217</v>
      </c>
      <c r="CN583" s="56" t="s">
        <v>217</v>
      </c>
      <c r="CO583" s="52"/>
      <c r="CP583" s="52"/>
      <c r="CQ583" s="52"/>
      <c r="CR583" s="52"/>
      <c r="CS583" s="52"/>
      <c r="CT583" s="52"/>
      <c r="CU583" s="33"/>
      <c r="CV583" s="33"/>
    </row>
    <row r="584" spans="74:100">
      <c r="BV584" s="62"/>
      <c r="BW584" s="62"/>
      <c r="BX584" s="62"/>
      <c r="BY584" s="62"/>
      <c r="BZ584" s="62"/>
      <c r="CA584" s="62"/>
      <c r="CB584" s="62"/>
      <c r="CC584" s="62"/>
      <c r="CD584" s="62"/>
      <c r="CE584" s="62"/>
      <c r="CF584" s="62"/>
      <c r="CL584" s="56" t="s">
        <v>17621</v>
      </c>
      <c r="CM584" s="56"/>
      <c r="CN584" s="56"/>
      <c r="CO584" s="52"/>
      <c r="CP584" s="52"/>
      <c r="CQ584" s="52"/>
      <c r="CR584" s="52"/>
      <c r="CS584" s="52"/>
      <c r="CT584" s="52"/>
      <c r="CU584" s="33"/>
      <c r="CV584" s="33"/>
    </row>
    <row r="585" spans="74:100">
      <c r="BV585" s="62"/>
      <c r="BW585" s="62"/>
      <c r="BX585" s="62"/>
      <c r="BY585" s="62"/>
      <c r="BZ585" s="62"/>
      <c r="CA585" s="62"/>
      <c r="CB585" s="62"/>
      <c r="CC585" s="62"/>
      <c r="CD585" s="62"/>
      <c r="CE585" s="62"/>
      <c r="CF585" s="62"/>
      <c r="CL585" s="56" t="s">
        <v>787</v>
      </c>
      <c r="CM585" s="56" t="s">
        <v>216</v>
      </c>
      <c r="CN585" s="56" t="s">
        <v>216</v>
      </c>
      <c r="CO585" s="52"/>
      <c r="CP585" s="52"/>
      <c r="CQ585" s="52"/>
      <c r="CR585" s="52"/>
      <c r="CS585" s="52"/>
      <c r="CT585" s="52"/>
      <c r="CU585" s="33"/>
      <c r="CV585" s="33"/>
    </row>
    <row r="586" spans="74:100">
      <c r="BV586" s="62"/>
      <c r="BW586" s="62"/>
      <c r="BX586" s="62"/>
      <c r="BY586" s="62"/>
      <c r="BZ586" s="62"/>
      <c r="CA586" s="62"/>
      <c r="CB586" s="62"/>
      <c r="CC586" s="62"/>
      <c r="CD586" s="62"/>
      <c r="CE586" s="62"/>
      <c r="CF586" s="62"/>
      <c r="CL586" s="56" t="s">
        <v>20750</v>
      </c>
      <c r="CM586" s="56"/>
      <c r="CN586" s="56"/>
      <c r="CO586" s="52"/>
      <c r="CP586" s="52"/>
      <c r="CQ586" s="52"/>
      <c r="CR586" s="52"/>
      <c r="CS586" s="52"/>
      <c r="CT586" s="52"/>
      <c r="CU586" s="33"/>
      <c r="CV586" s="33"/>
    </row>
    <row r="587" spans="74:100">
      <c r="BV587" s="62"/>
      <c r="BW587" s="62"/>
      <c r="BX587" s="62"/>
      <c r="BY587" s="62"/>
      <c r="BZ587" s="62"/>
      <c r="CA587" s="62"/>
      <c r="CB587" s="62"/>
      <c r="CC587" s="62"/>
      <c r="CD587" s="62"/>
      <c r="CE587" s="62"/>
      <c r="CF587" s="62"/>
      <c r="CL587" s="56" t="s">
        <v>3287</v>
      </c>
      <c r="CM587" s="56" t="s">
        <v>217</v>
      </c>
      <c r="CN587" s="56" t="s">
        <v>217</v>
      </c>
      <c r="CO587" s="52"/>
      <c r="CP587" s="52"/>
      <c r="CQ587" s="52"/>
      <c r="CR587" s="52"/>
      <c r="CS587" s="52"/>
      <c r="CT587" s="52"/>
      <c r="CU587" s="33"/>
      <c r="CV587" s="33"/>
    </row>
    <row r="588" spans="74:100">
      <c r="BV588" s="62"/>
      <c r="BW588" s="62"/>
      <c r="BX588" s="62"/>
      <c r="BY588" s="62"/>
      <c r="BZ588" s="62"/>
      <c r="CA588" s="62"/>
      <c r="CB588" s="62"/>
      <c r="CC588" s="62"/>
      <c r="CD588" s="62"/>
      <c r="CE588" s="62"/>
      <c r="CF588" s="62"/>
      <c r="CL588" s="56" t="s">
        <v>17622</v>
      </c>
      <c r="CM588" s="56"/>
      <c r="CN588" s="56"/>
      <c r="CO588" s="52"/>
      <c r="CP588" s="52"/>
      <c r="CQ588" s="52"/>
      <c r="CR588" s="52"/>
      <c r="CS588" s="52"/>
      <c r="CT588" s="52"/>
      <c r="CU588" s="33"/>
      <c r="CV588" s="33"/>
    </row>
    <row r="589" spans="74:100">
      <c r="BV589" s="62"/>
      <c r="BW589" s="62"/>
      <c r="BX589" s="62"/>
      <c r="BY589" s="62"/>
      <c r="BZ589" s="62"/>
      <c r="CA589" s="62"/>
      <c r="CB589" s="62"/>
      <c r="CC589" s="62"/>
      <c r="CD589" s="62"/>
      <c r="CE589" s="62"/>
      <c r="CF589" s="62"/>
      <c r="CL589" s="56" t="s">
        <v>788</v>
      </c>
      <c r="CM589" s="56" t="s">
        <v>215</v>
      </c>
      <c r="CN589" s="56" t="s">
        <v>215</v>
      </c>
      <c r="CO589" s="52"/>
      <c r="CP589" s="52"/>
      <c r="CQ589" s="52"/>
      <c r="CR589" s="52"/>
      <c r="CS589" s="52"/>
      <c r="CT589" s="52"/>
      <c r="CU589" s="33"/>
      <c r="CV589" s="33"/>
    </row>
    <row r="590" spans="74:100">
      <c r="BV590" s="62"/>
      <c r="BW590" s="62"/>
      <c r="BX590" s="62"/>
      <c r="BY590" s="62"/>
      <c r="BZ590" s="62"/>
      <c r="CA590" s="62"/>
      <c r="CB590" s="62"/>
      <c r="CC590" s="62"/>
      <c r="CD590" s="62"/>
      <c r="CE590" s="62"/>
      <c r="CF590" s="62"/>
      <c r="CL590" s="56" t="s">
        <v>20751</v>
      </c>
      <c r="CM590" s="56"/>
      <c r="CN590" s="56"/>
      <c r="CO590" s="52"/>
      <c r="CP590" s="52"/>
      <c r="CQ590" s="52"/>
      <c r="CR590" s="52"/>
      <c r="CS590" s="52"/>
      <c r="CT590" s="52"/>
      <c r="CU590" s="33"/>
      <c r="CV590" s="33"/>
    </row>
    <row r="591" spans="74:100">
      <c r="BV591" s="62"/>
      <c r="BW591" s="62"/>
      <c r="BX591" s="62"/>
      <c r="BY591" s="62"/>
      <c r="BZ591" s="62"/>
      <c r="CA591" s="62"/>
      <c r="CB591" s="62"/>
      <c r="CC591" s="62"/>
      <c r="CD591" s="62"/>
      <c r="CE591" s="62"/>
      <c r="CF591" s="62"/>
      <c r="CL591" s="56" t="s">
        <v>3288</v>
      </c>
      <c r="CM591" s="56" t="s">
        <v>217</v>
      </c>
      <c r="CN591" s="56" t="s">
        <v>217</v>
      </c>
      <c r="CO591" s="52"/>
      <c r="CP591" s="52"/>
      <c r="CQ591" s="52"/>
      <c r="CR591" s="52"/>
      <c r="CS591" s="52"/>
      <c r="CT591" s="52"/>
      <c r="CU591" s="33"/>
      <c r="CV591" s="33"/>
    </row>
    <row r="592" spans="74:100">
      <c r="BV592" s="62"/>
      <c r="BW592" s="62"/>
      <c r="BX592" s="62"/>
      <c r="BY592" s="62"/>
      <c r="BZ592" s="62"/>
      <c r="CA592" s="62"/>
      <c r="CB592" s="62"/>
      <c r="CC592" s="62"/>
      <c r="CD592" s="62"/>
      <c r="CE592" s="62"/>
      <c r="CF592" s="62"/>
      <c r="CL592" s="56" t="s">
        <v>17623</v>
      </c>
      <c r="CM592" s="56"/>
      <c r="CN592" s="56"/>
      <c r="CO592" s="52"/>
      <c r="CP592" s="52"/>
      <c r="CQ592" s="52"/>
      <c r="CR592" s="52"/>
      <c r="CS592" s="52"/>
      <c r="CT592" s="52"/>
      <c r="CU592" s="33"/>
      <c r="CV592" s="33"/>
    </row>
    <row r="593" spans="74:100">
      <c r="BV593" s="62"/>
      <c r="BW593" s="62"/>
      <c r="BX593" s="62"/>
      <c r="BY593" s="62"/>
      <c r="BZ593" s="62"/>
      <c r="CA593" s="62"/>
      <c r="CB593" s="62"/>
      <c r="CC593" s="62"/>
      <c r="CD593" s="62"/>
      <c r="CE593" s="62"/>
      <c r="CF593" s="62"/>
      <c r="CL593" s="56" t="s">
        <v>789</v>
      </c>
      <c r="CM593" s="56" t="s">
        <v>215</v>
      </c>
      <c r="CN593" s="56" t="s">
        <v>215</v>
      </c>
      <c r="CO593" s="52"/>
      <c r="CP593" s="52"/>
      <c r="CQ593" s="52"/>
      <c r="CR593" s="52"/>
      <c r="CS593" s="52"/>
      <c r="CT593" s="52"/>
      <c r="CU593" s="33"/>
      <c r="CV593" s="33"/>
    </row>
    <row r="594" spans="74:100">
      <c r="BV594" s="62"/>
      <c r="BW594" s="62"/>
      <c r="BX594" s="62"/>
      <c r="BY594" s="62"/>
      <c r="BZ594" s="62"/>
      <c r="CA594" s="62"/>
      <c r="CB594" s="62"/>
      <c r="CC594" s="62"/>
      <c r="CD594" s="62"/>
      <c r="CE594" s="62"/>
      <c r="CF594" s="62"/>
      <c r="CL594" s="56" t="s">
        <v>20752</v>
      </c>
      <c r="CM594" s="56"/>
      <c r="CN594" s="56"/>
      <c r="CO594" s="52"/>
      <c r="CP594" s="52"/>
      <c r="CQ594" s="52"/>
      <c r="CR594" s="52"/>
      <c r="CS594" s="52"/>
      <c r="CT594" s="52"/>
      <c r="CU594" s="33"/>
      <c r="CV594" s="33"/>
    </row>
    <row r="595" spans="74:100">
      <c r="BV595" s="62"/>
      <c r="BW595" s="62"/>
      <c r="BX595" s="62"/>
      <c r="BY595" s="62"/>
      <c r="BZ595" s="62"/>
      <c r="CA595" s="62"/>
      <c r="CB595" s="62"/>
      <c r="CC595" s="62"/>
      <c r="CD595" s="62"/>
      <c r="CE595" s="62"/>
      <c r="CF595" s="62"/>
      <c r="CL595" s="56" t="s">
        <v>26917</v>
      </c>
      <c r="CM595" s="56" t="s">
        <v>217</v>
      </c>
      <c r="CN595" s="56" t="s">
        <v>217</v>
      </c>
      <c r="CO595" s="52"/>
      <c r="CP595" s="52"/>
      <c r="CQ595" s="52"/>
      <c r="CR595" s="52"/>
      <c r="CS595" s="52"/>
      <c r="CT595" s="52"/>
      <c r="CU595" s="33"/>
      <c r="CV595" s="33"/>
    </row>
    <row r="596" spans="74:100">
      <c r="BV596" s="62"/>
      <c r="BW596" s="62"/>
      <c r="BX596" s="62"/>
      <c r="BY596" s="62"/>
      <c r="BZ596" s="62"/>
      <c r="CA596" s="62"/>
      <c r="CB596" s="62"/>
      <c r="CC596" s="62"/>
      <c r="CD596" s="62"/>
      <c r="CE596" s="62"/>
      <c r="CF596" s="62"/>
      <c r="CL596" s="56" t="s">
        <v>17620</v>
      </c>
      <c r="CM596" s="56"/>
      <c r="CN596" s="56"/>
      <c r="CO596" s="52"/>
      <c r="CP596" s="52"/>
      <c r="CQ596" s="52"/>
      <c r="CR596" s="52"/>
      <c r="CS596" s="52"/>
      <c r="CT596" s="52"/>
      <c r="CU596" s="33"/>
      <c r="CV596" s="33"/>
    </row>
    <row r="597" spans="74:100">
      <c r="BV597" s="62"/>
      <c r="BW597" s="62"/>
      <c r="BX597" s="62"/>
      <c r="BY597" s="62"/>
      <c r="BZ597" s="62"/>
      <c r="CA597" s="62"/>
      <c r="CB597" s="62"/>
      <c r="CC597" s="62"/>
      <c r="CD597" s="62"/>
      <c r="CE597" s="62"/>
      <c r="CF597" s="62"/>
      <c r="CL597" s="56" t="s">
        <v>26918</v>
      </c>
      <c r="CM597" s="56" t="s">
        <v>217</v>
      </c>
      <c r="CN597" s="56" t="s">
        <v>217</v>
      </c>
      <c r="CO597" s="52"/>
      <c r="CP597" s="52"/>
      <c r="CQ597" s="52"/>
      <c r="CR597" s="52"/>
      <c r="CS597" s="52"/>
      <c r="CT597" s="52"/>
      <c r="CU597" s="33"/>
      <c r="CV597" s="33"/>
    </row>
    <row r="598" spans="74:100">
      <c r="BV598" s="62"/>
      <c r="BW598" s="62"/>
      <c r="BX598" s="62"/>
      <c r="BY598" s="62"/>
      <c r="BZ598" s="62"/>
      <c r="CA598" s="62"/>
      <c r="CB598" s="62"/>
      <c r="CC598" s="62"/>
      <c r="CD598" s="62"/>
      <c r="CE598" s="62"/>
      <c r="CF598" s="62"/>
      <c r="CL598" s="56" t="s">
        <v>17620</v>
      </c>
      <c r="CM598" s="56"/>
      <c r="CN598" s="56"/>
      <c r="CO598" s="52"/>
      <c r="CP598" s="52"/>
      <c r="CQ598" s="52"/>
      <c r="CR598" s="52"/>
      <c r="CS598" s="52"/>
      <c r="CT598" s="52"/>
      <c r="CU598" s="33"/>
      <c r="CV598" s="33"/>
    </row>
    <row r="599" spans="74:100">
      <c r="BV599" s="62"/>
      <c r="BW599" s="62"/>
      <c r="BX599" s="62"/>
      <c r="BY599" s="62"/>
      <c r="BZ599" s="62"/>
      <c r="CA599" s="62"/>
      <c r="CB599" s="62"/>
      <c r="CC599" s="62"/>
      <c r="CD599" s="62"/>
      <c r="CE599" s="62"/>
      <c r="CF599" s="62"/>
      <c r="CL599" s="56" t="s">
        <v>3290</v>
      </c>
      <c r="CM599" s="56" t="s">
        <v>3118</v>
      </c>
      <c r="CN599" s="56" t="s">
        <v>3118</v>
      </c>
      <c r="CO599" s="52"/>
      <c r="CP599" s="52"/>
      <c r="CQ599" s="52"/>
      <c r="CR599" s="52"/>
      <c r="CS599" s="52"/>
      <c r="CT599" s="52"/>
      <c r="CU599" s="33"/>
      <c r="CV599" s="33"/>
    </row>
    <row r="600" spans="74:100">
      <c r="BV600" s="62"/>
      <c r="BW600" s="62"/>
      <c r="BX600" s="62"/>
      <c r="BY600" s="62"/>
      <c r="BZ600" s="62"/>
      <c r="CA600" s="62"/>
      <c r="CB600" s="62"/>
      <c r="CC600" s="62"/>
      <c r="CD600" s="62"/>
      <c r="CE600" s="62"/>
      <c r="CF600" s="62"/>
      <c r="CL600" s="56" t="s">
        <v>17624</v>
      </c>
      <c r="CM600" s="56"/>
      <c r="CN600" s="56"/>
      <c r="CO600" s="52"/>
      <c r="CP600" s="52"/>
      <c r="CQ600" s="52"/>
      <c r="CR600" s="52"/>
      <c r="CS600" s="52"/>
      <c r="CT600" s="52"/>
      <c r="CU600" s="33"/>
      <c r="CV600" s="33"/>
    </row>
    <row r="601" spans="74:100">
      <c r="BV601" s="62"/>
      <c r="BW601" s="62"/>
      <c r="BX601" s="62"/>
      <c r="BY601" s="62"/>
      <c r="BZ601" s="62"/>
      <c r="CA601" s="62"/>
      <c r="CB601" s="62"/>
      <c r="CC601" s="62"/>
      <c r="CD601" s="62"/>
      <c r="CE601" s="62"/>
      <c r="CF601" s="62"/>
      <c r="CL601" s="56" t="s">
        <v>790</v>
      </c>
      <c r="CM601" s="56" t="s">
        <v>216</v>
      </c>
      <c r="CN601" s="56" t="s">
        <v>216</v>
      </c>
      <c r="CO601" s="52"/>
      <c r="CP601" s="52"/>
      <c r="CQ601" s="52"/>
      <c r="CR601" s="52"/>
      <c r="CS601" s="52"/>
      <c r="CT601" s="52"/>
      <c r="CU601" s="33"/>
      <c r="CV601" s="33"/>
    </row>
    <row r="602" spans="74:100">
      <c r="BV602" s="62"/>
      <c r="BW602" s="62"/>
      <c r="BX602" s="62"/>
      <c r="BY602" s="62"/>
      <c r="BZ602" s="62"/>
      <c r="CA602" s="62"/>
      <c r="CB602" s="62"/>
      <c r="CC602" s="62"/>
      <c r="CD602" s="62"/>
      <c r="CE602" s="62"/>
      <c r="CF602" s="62"/>
      <c r="CL602" s="56" t="s">
        <v>20753</v>
      </c>
      <c r="CM602" s="56"/>
      <c r="CN602" s="56"/>
      <c r="CO602" s="52"/>
      <c r="CP602" s="52"/>
      <c r="CQ602" s="52"/>
      <c r="CR602" s="52"/>
      <c r="CS602" s="52"/>
      <c r="CT602" s="52"/>
      <c r="CU602" s="33"/>
      <c r="CV602" s="33"/>
    </row>
    <row r="603" spans="74:100">
      <c r="BV603" s="62"/>
      <c r="BW603" s="62"/>
      <c r="BX603" s="62"/>
      <c r="BY603" s="62"/>
      <c r="BZ603" s="62"/>
      <c r="CA603" s="62"/>
      <c r="CB603" s="62"/>
      <c r="CC603" s="62"/>
      <c r="CD603" s="62"/>
      <c r="CE603" s="62"/>
      <c r="CF603" s="62"/>
      <c r="CL603" s="56" t="s">
        <v>791</v>
      </c>
      <c r="CM603" s="56" t="s">
        <v>216</v>
      </c>
      <c r="CN603" s="56" t="s">
        <v>216</v>
      </c>
      <c r="CO603" s="52"/>
      <c r="CP603" s="52"/>
      <c r="CQ603" s="52"/>
      <c r="CR603" s="52"/>
      <c r="CS603" s="52"/>
      <c r="CT603" s="52"/>
      <c r="CU603" s="33"/>
      <c r="CV603" s="33"/>
    </row>
    <row r="604" spans="74:100">
      <c r="BV604" s="62"/>
      <c r="BW604" s="62"/>
      <c r="BX604" s="62"/>
      <c r="BY604" s="62"/>
      <c r="BZ604" s="62"/>
      <c r="CA604" s="62"/>
      <c r="CB604" s="62"/>
      <c r="CC604" s="62"/>
      <c r="CD604" s="62"/>
      <c r="CE604" s="62"/>
      <c r="CF604" s="62"/>
      <c r="CL604" s="56" t="s">
        <v>20754</v>
      </c>
      <c r="CM604" s="56"/>
      <c r="CN604" s="56"/>
      <c r="CO604" s="52"/>
      <c r="CP604" s="52"/>
      <c r="CQ604" s="52"/>
      <c r="CR604" s="52"/>
      <c r="CS604" s="52"/>
      <c r="CT604" s="52"/>
      <c r="CU604" s="33"/>
      <c r="CV604" s="33"/>
    </row>
    <row r="605" spans="74:100">
      <c r="BV605" s="62"/>
      <c r="BW605" s="62"/>
      <c r="BX605" s="62"/>
      <c r="BY605" s="62"/>
      <c r="BZ605" s="62"/>
      <c r="CA605" s="62"/>
      <c r="CB605" s="62"/>
      <c r="CC605" s="62"/>
      <c r="CD605" s="62"/>
      <c r="CE605" s="62"/>
      <c r="CF605" s="62"/>
      <c r="CL605" s="56" t="s">
        <v>792</v>
      </c>
      <c r="CM605" s="56" t="s">
        <v>215</v>
      </c>
      <c r="CN605" s="56" t="s">
        <v>215</v>
      </c>
      <c r="CO605" s="52"/>
      <c r="CP605" s="52"/>
      <c r="CQ605" s="52"/>
      <c r="CR605" s="52"/>
      <c r="CS605" s="52"/>
      <c r="CT605" s="52"/>
      <c r="CU605" s="33"/>
      <c r="CV605" s="33"/>
    </row>
    <row r="606" spans="74:100">
      <c r="BV606" s="62"/>
      <c r="BW606" s="62"/>
      <c r="BX606" s="62"/>
      <c r="BY606" s="62"/>
      <c r="BZ606" s="62"/>
      <c r="CA606" s="62"/>
      <c r="CB606" s="62"/>
      <c r="CC606" s="62"/>
      <c r="CD606" s="62"/>
      <c r="CE606" s="62"/>
      <c r="CF606" s="62"/>
      <c r="CL606" s="56" t="s">
        <v>20755</v>
      </c>
      <c r="CM606" s="56"/>
      <c r="CN606" s="56"/>
      <c r="CO606" s="52"/>
      <c r="CP606" s="52"/>
      <c r="CQ606" s="52"/>
      <c r="CR606" s="52"/>
      <c r="CS606" s="52"/>
      <c r="CT606" s="52"/>
      <c r="CU606" s="33"/>
      <c r="CV606" s="33"/>
    </row>
    <row r="607" spans="74:100">
      <c r="BV607" s="62"/>
      <c r="BW607" s="62"/>
      <c r="BX607" s="62"/>
      <c r="BY607" s="62"/>
      <c r="BZ607" s="62"/>
      <c r="CA607" s="62"/>
      <c r="CB607" s="62"/>
      <c r="CC607" s="62"/>
      <c r="CD607" s="62"/>
      <c r="CE607" s="62"/>
      <c r="CF607" s="62"/>
      <c r="CL607" s="56" t="s">
        <v>793</v>
      </c>
      <c r="CM607" s="56" t="s">
        <v>215</v>
      </c>
      <c r="CN607" s="56" t="s">
        <v>215</v>
      </c>
      <c r="CO607" s="52"/>
      <c r="CP607" s="52"/>
      <c r="CQ607" s="52"/>
      <c r="CR607" s="52"/>
      <c r="CS607" s="52"/>
      <c r="CT607" s="52"/>
      <c r="CU607" s="33"/>
      <c r="CV607" s="33"/>
    </row>
    <row r="608" spans="74:100">
      <c r="BV608" s="62"/>
      <c r="BW608" s="62"/>
      <c r="BX608" s="62"/>
      <c r="BY608" s="62"/>
      <c r="BZ608" s="62"/>
      <c r="CA608" s="62"/>
      <c r="CB608" s="62"/>
      <c r="CC608" s="62"/>
      <c r="CD608" s="62"/>
      <c r="CE608" s="62"/>
      <c r="CF608" s="62"/>
      <c r="CL608" s="56" t="s">
        <v>20756</v>
      </c>
      <c r="CM608" s="56"/>
      <c r="CN608" s="56"/>
      <c r="CO608" s="52"/>
      <c r="CP608" s="52"/>
      <c r="CQ608" s="52"/>
      <c r="CR608" s="52"/>
      <c r="CS608" s="52"/>
      <c r="CT608" s="52"/>
      <c r="CU608" s="33"/>
      <c r="CV608" s="33"/>
    </row>
    <row r="609" spans="74:100">
      <c r="BV609" s="62"/>
      <c r="BW609" s="62"/>
      <c r="BX609" s="62"/>
      <c r="BY609" s="62"/>
      <c r="BZ609" s="62"/>
      <c r="CA609" s="62"/>
      <c r="CB609" s="62"/>
      <c r="CC609" s="62"/>
      <c r="CD609" s="62"/>
      <c r="CE609" s="62"/>
      <c r="CF609" s="62"/>
      <c r="CL609" s="56" t="s">
        <v>3291</v>
      </c>
      <c r="CM609" s="56" t="s">
        <v>217</v>
      </c>
      <c r="CN609" s="56" t="s">
        <v>217</v>
      </c>
      <c r="CO609" s="52"/>
      <c r="CP609" s="52"/>
      <c r="CQ609" s="52"/>
      <c r="CR609" s="52"/>
      <c r="CS609" s="52"/>
      <c r="CT609" s="52"/>
      <c r="CU609" s="33"/>
      <c r="CV609" s="33"/>
    </row>
    <row r="610" spans="74:100">
      <c r="BV610" s="62"/>
      <c r="BW610" s="62"/>
      <c r="BX610" s="62"/>
      <c r="BY610" s="62"/>
      <c r="BZ610" s="62"/>
      <c r="CA610" s="62"/>
      <c r="CB610" s="62"/>
      <c r="CC610" s="62"/>
      <c r="CD610" s="62"/>
      <c r="CE610" s="62"/>
      <c r="CF610" s="62"/>
      <c r="CL610" s="56" t="s">
        <v>17625</v>
      </c>
      <c r="CM610" s="56"/>
      <c r="CN610" s="56"/>
      <c r="CO610" s="52"/>
      <c r="CP610" s="52"/>
      <c r="CQ610" s="52"/>
      <c r="CR610" s="52"/>
      <c r="CS610" s="52"/>
      <c r="CT610" s="52"/>
      <c r="CU610" s="33"/>
      <c r="CV610" s="33"/>
    </row>
    <row r="611" spans="74:100">
      <c r="BV611" s="62"/>
      <c r="BW611" s="62"/>
      <c r="BX611" s="62"/>
      <c r="BY611" s="62"/>
      <c r="BZ611" s="62"/>
      <c r="CA611" s="62"/>
      <c r="CB611" s="62"/>
      <c r="CC611" s="62"/>
      <c r="CD611" s="62"/>
      <c r="CE611" s="62"/>
      <c r="CF611" s="62"/>
      <c r="CL611" s="56" t="s">
        <v>3292</v>
      </c>
      <c r="CM611" s="56" t="s">
        <v>217</v>
      </c>
      <c r="CN611" s="56" t="s">
        <v>217</v>
      </c>
      <c r="CO611" s="52"/>
      <c r="CP611" s="52"/>
      <c r="CQ611" s="52"/>
      <c r="CR611" s="52"/>
      <c r="CS611" s="52"/>
      <c r="CT611" s="52"/>
      <c r="CU611" s="33"/>
      <c r="CV611" s="33"/>
    </row>
    <row r="612" spans="74:100">
      <c r="BV612" s="62"/>
      <c r="BW612" s="62"/>
      <c r="BX612" s="62"/>
      <c r="BY612" s="62"/>
      <c r="BZ612" s="62"/>
      <c r="CA612" s="62"/>
      <c r="CB612" s="62"/>
      <c r="CC612" s="62"/>
      <c r="CD612" s="62"/>
      <c r="CE612" s="62"/>
      <c r="CF612" s="62"/>
      <c r="CL612" s="56" t="s">
        <v>17626</v>
      </c>
      <c r="CM612" s="56"/>
      <c r="CN612" s="56"/>
      <c r="CO612" s="52"/>
      <c r="CP612" s="52"/>
      <c r="CQ612" s="52"/>
      <c r="CR612" s="52"/>
      <c r="CS612" s="52"/>
      <c r="CT612" s="52"/>
      <c r="CU612" s="33"/>
      <c r="CV612" s="33"/>
    </row>
    <row r="613" spans="74:100">
      <c r="BV613" s="62"/>
      <c r="BW613" s="62"/>
      <c r="BX613" s="62"/>
      <c r="BY613" s="62"/>
      <c r="BZ613" s="62"/>
      <c r="CA613" s="62"/>
      <c r="CB613" s="62"/>
      <c r="CC613" s="62"/>
      <c r="CD613" s="62"/>
      <c r="CE613" s="62"/>
      <c r="CF613" s="62"/>
      <c r="CL613" s="56" t="s">
        <v>24918</v>
      </c>
      <c r="CM613" s="56" t="s">
        <v>214</v>
      </c>
      <c r="CN613" s="56" t="s">
        <v>214</v>
      </c>
      <c r="CO613" s="52"/>
      <c r="CP613" s="52"/>
      <c r="CQ613" s="52"/>
      <c r="CR613" s="52"/>
      <c r="CS613" s="52"/>
      <c r="CT613" s="52"/>
      <c r="CU613" s="33"/>
      <c r="CV613" s="33"/>
    </row>
    <row r="614" spans="74:100">
      <c r="BV614" s="62"/>
      <c r="BW614" s="62"/>
      <c r="BX614" s="62"/>
      <c r="BY614" s="62"/>
      <c r="BZ614" s="62"/>
      <c r="CA614" s="62"/>
      <c r="CB614" s="62"/>
      <c r="CC614" s="62"/>
      <c r="CD614" s="62"/>
      <c r="CE614" s="62"/>
      <c r="CF614" s="62"/>
      <c r="CL614" s="56" t="s">
        <v>24919</v>
      </c>
      <c r="CM614" s="56"/>
      <c r="CN614" s="56"/>
      <c r="CO614" s="52"/>
      <c r="CP614" s="52"/>
      <c r="CQ614" s="52"/>
      <c r="CR614" s="52"/>
      <c r="CS614" s="52"/>
      <c r="CT614" s="52"/>
      <c r="CU614" s="33"/>
      <c r="CV614" s="33"/>
    </row>
    <row r="615" spans="74:100">
      <c r="BV615" s="62"/>
      <c r="BW615" s="62"/>
      <c r="BX615" s="62"/>
      <c r="BY615" s="62"/>
      <c r="BZ615" s="62"/>
      <c r="CA615" s="62"/>
      <c r="CB615" s="62"/>
      <c r="CC615" s="62"/>
      <c r="CD615" s="62"/>
      <c r="CE615" s="62"/>
      <c r="CF615" s="62"/>
      <c r="CL615" s="56" t="s">
        <v>3293</v>
      </c>
      <c r="CM615" s="56" t="s">
        <v>217</v>
      </c>
      <c r="CN615" s="56" t="s">
        <v>217</v>
      </c>
      <c r="CO615" s="52"/>
      <c r="CP615" s="52"/>
      <c r="CQ615" s="52"/>
      <c r="CR615" s="52"/>
      <c r="CS615" s="52"/>
      <c r="CT615" s="52"/>
      <c r="CU615" s="33"/>
      <c r="CV615" s="33"/>
    </row>
    <row r="616" spans="74:100">
      <c r="BV616" s="62"/>
      <c r="BW616" s="62"/>
      <c r="BX616" s="62"/>
      <c r="BY616" s="62"/>
      <c r="BZ616" s="62"/>
      <c r="CA616" s="62"/>
      <c r="CB616" s="62"/>
      <c r="CC616" s="62"/>
      <c r="CD616" s="62"/>
      <c r="CE616" s="62"/>
      <c r="CF616" s="62"/>
      <c r="CL616" s="56" t="s">
        <v>17627</v>
      </c>
      <c r="CM616" s="56"/>
      <c r="CN616" s="56"/>
      <c r="CO616" s="52"/>
      <c r="CP616" s="52"/>
      <c r="CQ616" s="52"/>
      <c r="CR616" s="52"/>
      <c r="CS616" s="52"/>
      <c r="CT616" s="52"/>
      <c r="CU616" s="33"/>
      <c r="CV616" s="33"/>
    </row>
    <row r="617" spans="74:100">
      <c r="BV617" s="62"/>
      <c r="BW617" s="62"/>
      <c r="BX617" s="62"/>
      <c r="BY617" s="62"/>
      <c r="BZ617" s="62"/>
      <c r="CA617" s="62"/>
      <c r="CB617" s="62"/>
      <c r="CC617" s="62"/>
      <c r="CD617" s="62"/>
      <c r="CE617" s="62"/>
      <c r="CF617" s="62"/>
      <c r="CL617" s="56" t="s">
        <v>3294</v>
      </c>
      <c r="CM617" s="56" t="s">
        <v>216</v>
      </c>
      <c r="CN617" s="56" t="s">
        <v>216</v>
      </c>
      <c r="CO617" s="52"/>
      <c r="CP617" s="52"/>
      <c r="CQ617" s="52"/>
      <c r="CR617" s="52"/>
      <c r="CS617" s="52"/>
      <c r="CT617" s="52"/>
      <c r="CU617" s="33"/>
      <c r="CV617" s="33"/>
    </row>
    <row r="618" spans="74:100">
      <c r="BV618" s="62"/>
      <c r="BW618" s="62"/>
      <c r="BX618" s="62"/>
      <c r="BY618" s="62"/>
      <c r="BZ618" s="62"/>
      <c r="CA618" s="62"/>
      <c r="CB618" s="62"/>
      <c r="CC618" s="62"/>
      <c r="CD618" s="62"/>
      <c r="CE618" s="62"/>
      <c r="CF618" s="62"/>
      <c r="CL618" s="56" t="s">
        <v>20757</v>
      </c>
      <c r="CM618" s="56"/>
      <c r="CN618" s="56"/>
      <c r="CO618" s="52"/>
      <c r="CP618" s="52"/>
      <c r="CQ618" s="52"/>
      <c r="CR618" s="52"/>
      <c r="CS618" s="52"/>
      <c r="CT618" s="52"/>
      <c r="CU618" s="33"/>
      <c r="CV618" s="33"/>
    </row>
    <row r="619" spans="74:100">
      <c r="BV619" s="62"/>
      <c r="BW619" s="62"/>
      <c r="BX619" s="62"/>
      <c r="BY619" s="62"/>
      <c r="BZ619" s="62"/>
      <c r="CA619" s="62"/>
      <c r="CB619" s="62"/>
      <c r="CC619" s="62"/>
      <c r="CD619" s="62"/>
      <c r="CE619" s="62"/>
      <c r="CF619" s="62"/>
      <c r="CL619" s="56" t="s">
        <v>3295</v>
      </c>
      <c r="CM619" s="56" t="s">
        <v>217</v>
      </c>
      <c r="CN619" s="56" t="s">
        <v>217</v>
      </c>
      <c r="CO619" s="52"/>
      <c r="CP619" s="52"/>
      <c r="CQ619" s="52"/>
      <c r="CR619" s="52"/>
      <c r="CS619" s="52"/>
      <c r="CT619" s="52"/>
      <c r="CU619" s="33"/>
      <c r="CV619" s="33"/>
    </row>
    <row r="620" spans="74:100">
      <c r="BV620" s="62"/>
      <c r="BW620" s="62"/>
      <c r="BX620" s="62"/>
      <c r="BY620" s="62"/>
      <c r="BZ620" s="62"/>
      <c r="CA620" s="62"/>
      <c r="CB620" s="62"/>
      <c r="CC620" s="62"/>
      <c r="CD620" s="62"/>
      <c r="CE620" s="62"/>
      <c r="CF620" s="62"/>
      <c r="CL620" s="56" t="s">
        <v>17628</v>
      </c>
      <c r="CM620" s="56"/>
      <c r="CN620" s="56"/>
      <c r="CO620" s="52"/>
      <c r="CP620" s="52"/>
      <c r="CQ620" s="52"/>
      <c r="CR620" s="52"/>
      <c r="CS620" s="52"/>
      <c r="CT620" s="52"/>
      <c r="CU620" s="33"/>
      <c r="CV620" s="33"/>
    </row>
    <row r="621" spans="74:100">
      <c r="BV621" s="62"/>
      <c r="BW621" s="62"/>
      <c r="BX621" s="62"/>
      <c r="BY621" s="62"/>
      <c r="BZ621" s="62"/>
      <c r="CA621" s="62"/>
      <c r="CB621" s="62"/>
      <c r="CC621" s="62"/>
      <c r="CD621" s="62"/>
      <c r="CE621" s="62"/>
      <c r="CF621" s="62"/>
      <c r="CL621" s="56" t="s">
        <v>795</v>
      </c>
      <c r="CM621" s="56" t="s">
        <v>216</v>
      </c>
      <c r="CN621" s="56" t="s">
        <v>216</v>
      </c>
      <c r="CO621" s="52"/>
      <c r="CP621" s="52"/>
      <c r="CQ621" s="52"/>
      <c r="CR621" s="52"/>
      <c r="CS621" s="52"/>
      <c r="CT621" s="52"/>
      <c r="CU621" s="33"/>
      <c r="CV621" s="33"/>
    </row>
    <row r="622" spans="74:100">
      <c r="BV622" s="62"/>
      <c r="BW622" s="62"/>
      <c r="BX622" s="62"/>
      <c r="BY622" s="62"/>
      <c r="BZ622" s="62"/>
      <c r="CA622" s="62"/>
      <c r="CB622" s="62"/>
      <c r="CC622" s="62"/>
      <c r="CD622" s="62"/>
      <c r="CE622" s="62"/>
      <c r="CF622" s="62"/>
      <c r="CL622" s="56" t="s">
        <v>20758</v>
      </c>
      <c r="CM622" s="56"/>
      <c r="CN622" s="56"/>
      <c r="CO622" s="52"/>
      <c r="CP622" s="52"/>
      <c r="CQ622" s="52"/>
      <c r="CR622" s="52"/>
      <c r="CS622" s="52"/>
      <c r="CT622" s="52"/>
      <c r="CU622" s="33"/>
      <c r="CV622" s="33"/>
    </row>
    <row r="623" spans="74:100">
      <c r="BV623" s="62"/>
      <c r="BW623" s="62"/>
      <c r="BX623" s="62"/>
      <c r="BY623" s="62"/>
      <c r="BZ623" s="62"/>
      <c r="CA623" s="62"/>
      <c r="CB623" s="62"/>
      <c r="CC623" s="62"/>
      <c r="CD623" s="62"/>
      <c r="CE623" s="62"/>
      <c r="CF623" s="62"/>
      <c r="CL623" s="56" t="s">
        <v>26919</v>
      </c>
      <c r="CM623" s="56" t="s">
        <v>217</v>
      </c>
      <c r="CN623" s="56" t="s">
        <v>217</v>
      </c>
      <c r="CO623" s="52"/>
      <c r="CP623" s="52"/>
      <c r="CQ623" s="52"/>
      <c r="CR623" s="52"/>
      <c r="CS623" s="52"/>
      <c r="CT623" s="52"/>
      <c r="CU623" s="33"/>
      <c r="CV623" s="33"/>
    </row>
    <row r="624" spans="74:100">
      <c r="BV624" s="62"/>
      <c r="BW624" s="62"/>
      <c r="BX624" s="62"/>
      <c r="BY624" s="62"/>
      <c r="BZ624" s="62"/>
      <c r="CA624" s="62"/>
      <c r="CB624" s="62"/>
      <c r="CC624" s="62"/>
      <c r="CD624" s="62"/>
      <c r="CE624" s="62"/>
      <c r="CF624" s="62"/>
      <c r="CL624" s="56" t="s">
        <v>17624</v>
      </c>
      <c r="CM624" s="56"/>
      <c r="CN624" s="56"/>
      <c r="CO624" s="52"/>
      <c r="CP624" s="52"/>
      <c r="CQ624" s="52"/>
      <c r="CR624" s="52"/>
      <c r="CS624" s="52"/>
      <c r="CT624" s="52"/>
      <c r="CU624" s="33"/>
      <c r="CV624" s="33"/>
    </row>
    <row r="625" spans="74:100">
      <c r="BV625" s="62"/>
      <c r="BW625" s="62"/>
      <c r="BX625" s="62"/>
      <c r="BY625" s="62"/>
      <c r="BZ625" s="62"/>
      <c r="CA625" s="62"/>
      <c r="CB625" s="62"/>
      <c r="CC625" s="62"/>
      <c r="CD625" s="62"/>
      <c r="CE625" s="62"/>
      <c r="CF625" s="62"/>
      <c r="CL625" s="56" t="s">
        <v>26920</v>
      </c>
      <c r="CM625" s="56" t="s">
        <v>217</v>
      </c>
      <c r="CN625" s="56" t="s">
        <v>217</v>
      </c>
      <c r="CO625" s="52"/>
      <c r="CP625" s="52"/>
      <c r="CQ625" s="52"/>
      <c r="CR625" s="52"/>
      <c r="CS625" s="52"/>
      <c r="CT625" s="52"/>
      <c r="CU625" s="33"/>
      <c r="CV625" s="33"/>
    </row>
    <row r="626" spans="74:100">
      <c r="BV626" s="62"/>
      <c r="BW626" s="62"/>
      <c r="BX626" s="62"/>
      <c r="BY626" s="62"/>
      <c r="BZ626" s="62"/>
      <c r="CA626" s="62"/>
      <c r="CB626" s="62"/>
      <c r="CC626" s="62"/>
      <c r="CD626" s="62"/>
      <c r="CE626" s="62"/>
      <c r="CF626" s="62"/>
      <c r="CL626" s="56" t="s">
        <v>17624</v>
      </c>
      <c r="CM626" s="56"/>
      <c r="CN626" s="56"/>
      <c r="CO626" s="52"/>
      <c r="CP626" s="52"/>
      <c r="CQ626" s="52"/>
      <c r="CR626" s="52"/>
      <c r="CS626" s="52"/>
      <c r="CT626" s="52"/>
      <c r="CU626" s="33"/>
      <c r="CV626" s="33"/>
    </row>
    <row r="627" spans="74:100">
      <c r="BV627" s="62"/>
      <c r="BW627" s="62"/>
      <c r="BX627" s="62"/>
      <c r="BY627" s="62"/>
      <c r="BZ627" s="62"/>
      <c r="CA627" s="62"/>
      <c r="CB627" s="62"/>
      <c r="CC627" s="62"/>
      <c r="CD627" s="62"/>
      <c r="CE627" s="62"/>
      <c r="CF627" s="62"/>
      <c r="CL627" s="56" t="s">
        <v>26921</v>
      </c>
      <c r="CM627" s="56" t="s">
        <v>217</v>
      </c>
      <c r="CN627" s="56" t="s">
        <v>217</v>
      </c>
      <c r="CO627" s="52"/>
      <c r="CP627" s="52"/>
      <c r="CQ627" s="52"/>
      <c r="CR627" s="52"/>
      <c r="CS627" s="52"/>
      <c r="CT627" s="52"/>
      <c r="CU627" s="33"/>
      <c r="CV627" s="33"/>
    </row>
    <row r="628" spans="74:100">
      <c r="BV628" s="62"/>
      <c r="BW628" s="62"/>
      <c r="BX628" s="62"/>
      <c r="BY628" s="62"/>
      <c r="BZ628" s="62"/>
      <c r="CA628" s="62"/>
      <c r="CB628" s="62"/>
      <c r="CC628" s="62"/>
      <c r="CD628" s="62"/>
      <c r="CE628" s="62"/>
      <c r="CF628" s="62"/>
      <c r="CL628" s="56" t="s">
        <v>17624</v>
      </c>
      <c r="CM628" s="56"/>
      <c r="CN628" s="56"/>
      <c r="CO628" s="52"/>
      <c r="CP628" s="52"/>
      <c r="CQ628" s="52"/>
      <c r="CR628" s="52"/>
      <c r="CS628" s="52"/>
      <c r="CT628" s="52"/>
      <c r="CU628" s="33"/>
      <c r="CV628" s="33"/>
    </row>
    <row r="629" spans="74:100">
      <c r="BV629" s="62"/>
      <c r="BW629" s="62"/>
      <c r="BX629" s="62"/>
      <c r="BY629" s="62"/>
      <c r="BZ629" s="62"/>
      <c r="CA629" s="62"/>
      <c r="CB629" s="62"/>
      <c r="CC629" s="62"/>
      <c r="CD629" s="62"/>
      <c r="CE629" s="62"/>
      <c r="CF629" s="62"/>
      <c r="CL629" s="56" t="s">
        <v>3297</v>
      </c>
      <c r="CM629" s="56" t="s">
        <v>3118</v>
      </c>
      <c r="CN629" s="56" t="s">
        <v>3118</v>
      </c>
      <c r="CO629" s="52"/>
      <c r="CP629" s="52"/>
      <c r="CQ629" s="52"/>
      <c r="CR629" s="52"/>
      <c r="CS629" s="52"/>
      <c r="CT629" s="52"/>
      <c r="CU629" s="33"/>
      <c r="CV629" s="33"/>
    </row>
    <row r="630" spans="74:100">
      <c r="BV630" s="62"/>
      <c r="BW630" s="62"/>
      <c r="BX630" s="62"/>
      <c r="BY630" s="62"/>
      <c r="BZ630" s="62"/>
      <c r="CA630" s="62"/>
      <c r="CB630" s="62"/>
      <c r="CC630" s="62"/>
      <c r="CD630" s="62"/>
      <c r="CE630" s="62"/>
      <c r="CF630" s="62"/>
      <c r="CL630" s="56" t="s">
        <v>17629</v>
      </c>
      <c r="CM630" s="56"/>
      <c r="CN630" s="56"/>
      <c r="CO630" s="52"/>
      <c r="CP630" s="52"/>
      <c r="CQ630" s="52"/>
      <c r="CR630" s="52"/>
      <c r="CS630" s="52"/>
      <c r="CT630" s="52"/>
      <c r="CU630" s="33"/>
      <c r="CV630" s="33"/>
    </row>
    <row r="631" spans="74:100">
      <c r="BV631" s="62"/>
      <c r="BW631" s="62"/>
      <c r="BX631" s="62"/>
      <c r="BY631" s="62"/>
      <c r="BZ631" s="62"/>
      <c r="CA631" s="62"/>
      <c r="CB631" s="62"/>
      <c r="CC631" s="62"/>
      <c r="CD631" s="62"/>
      <c r="CE631" s="62"/>
      <c r="CF631" s="62"/>
      <c r="CL631" s="56" t="s">
        <v>3298</v>
      </c>
      <c r="CM631" s="56" t="s">
        <v>215</v>
      </c>
      <c r="CN631" s="56" t="s">
        <v>215</v>
      </c>
      <c r="CO631" s="52"/>
      <c r="CP631" s="52"/>
      <c r="CQ631" s="52"/>
      <c r="CR631" s="52"/>
      <c r="CS631" s="52"/>
      <c r="CT631" s="52"/>
      <c r="CU631" s="33"/>
      <c r="CV631" s="33"/>
    </row>
    <row r="632" spans="74:100">
      <c r="BV632" s="62"/>
      <c r="BW632" s="62"/>
      <c r="BX632" s="62"/>
      <c r="BY632" s="62"/>
      <c r="BZ632" s="62"/>
      <c r="CA632" s="62"/>
      <c r="CB632" s="62"/>
      <c r="CC632" s="62"/>
      <c r="CD632" s="62"/>
      <c r="CE632" s="62"/>
      <c r="CF632" s="62"/>
      <c r="CL632" s="56" t="s">
        <v>20760</v>
      </c>
      <c r="CM632" s="56"/>
      <c r="CN632" s="56"/>
      <c r="CO632" s="52"/>
      <c r="CP632" s="52"/>
      <c r="CQ632" s="52"/>
      <c r="CR632" s="52"/>
      <c r="CS632" s="52"/>
      <c r="CT632" s="52"/>
      <c r="CU632" s="33"/>
      <c r="CV632" s="33"/>
    </row>
    <row r="633" spans="74:100">
      <c r="BV633" s="62"/>
      <c r="BW633" s="62"/>
      <c r="BX633" s="62"/>
      <c r="BY633" s="62"/>
      <c r="BZ633" s="62"/>
      <c r="CA633" s="62"/>
      <c r="CB633" s="62"/>
      <c r="CC633" s="62"/>
      <c r="CD633" s="62"/>
      <c r="CE633" s="62"/>
      <c r="CF633" s="62"/>
      <c r="CL633" s="56" t="s">
        <v>3299</v>
      </c>
      <c r="CM633" s="56" t="s">
        <v>3118</v>
      </c>
      <c r="CN633" s="56" t="s">
        <v>3118</v>
      </c>
      <c r="CO633" s="52"/>
      <c r="CP633" s="52"/>
      <c r="CQ633" s="52"/>
      <c r="CR633" s="52"/>
      <c r="CS633" s="52"/>
      <c r="CT633" s="52"/>
      <c r="CU633" s="33"/>
      <c r="CV633" s="33"/>
    </row>
    <row r="634" spans="74:100">
      <c r="BV634" s="62"/>
      <c r="BW634" s="62"/>
      <c r="BX634" s="62"/>
      <c r="BY634" s="62"/>
      <c r="BZ634" s="62"/>
      <c r="CA634" s="62"/>
      <c r="CB634" s="62"/>
      <c r="CC634" s="62"/>
      <c r="CD634" s="62"/>
      <c r="CE634" s="62"/>
      <c r="CF634" s="62"/>
      <c r="CL634" s="56" t="s">
        <v>17630</v>
      </c>
      <c r="CM634" s="56"/>
      <c r="CN634" s="56"/>
      <c r="CO634" s="52"/>
      <c r="CP634" s="52"/>
      <c r="CQ634" s="52"/>
      <c r="CR634" s="52"/>
      <c r="CS634" s="52"/>
      <c r="CT634" s="52"/>
      <c r="CU634" s="33"/>
      <c r="CV634" s="33"/>
    </row>
    <row r="635" spans="74:100">
      <c r="BV635" s="62"/>
      <c r="BW635" s="62"/>
      <c r="BX635" s="62"/>
      <c r="BY635" s="62"/>
      <c r="BZ635" s="62"/>
      <c r="CA635" s="62"/>
      <c r="CB635" s="62"/>
      <c r="CC635" s="62"/>
      <c r="CD635" s="62"/>
      <c r="CE635" s="62"/>
      <c r="CF635" s="62"/>
      <c r="CL635" s="56" t="s">
        <v>797</v>
      </c>
      <c r="CM635" s="56" t="s">
        <v>213</v>
      </c>
      <c r="CN635" s="56" t="s">
        <v>213</v>
      </c>
      <c r="CO635" s="52"/>
      <c r="CP635" s="52"/>
      <c r="CQ635" s="52"/>
      <c r="CR635" s="52"/>
      <c r="CS635" s="52"/>
      <c r="CT635" s="52"/>
      <c r="CU635" s="33"/>
      <c r="CV635" s="33"/>
    </row>
    <row r="636" spans="74:100">
      <c r="BV636" s="62"/>
      <c r="BW636" s="62"/>
      <c r="BX636" s="62"/>
      <c r="BY636" s="62"/>
      <c r="BZ636" s="62"/>
      <c r="CA636" s="62"/>
      <c r="CB636" s="62"/>
      <c r="CC636" s="62"/>
      <c r="CD636" s="62"/>
      <c r="CE636" s="62"/>
      <c r="CF636" s="62"/>
      <c r="CL636" s="56" t="s">
        <v>20761</v>
      </c>
      <c r="CM636" s="56"/>
      <c r="CN636" s="56"/>
      <c r="CO636" s="52"/>
      <c r="CP636" s="52"/>
      <c r="CQ636" s="52"/>
      <c r="CR636" s="52"/>
      <c r="CS636" s="52"/>
      <c r="CT636" s="52"/>
      <c r="CU636" s="33"/>
      <c r="CV636" s="33"/>
    </row>
    <row r="637" spans="74:100">
      <c r="BV637" s="62"/>
      <c r="BW637" s="62"/>
      <c r="BX637" s="62"/>
      <c r="BY637" s="62"/>
      <c r="BZ637" s="62"/>
      <c r="CA637" s="62"/>
      <c r="CB637" s="62"/>
      <c r="CC637" s="62"/>
      <c r="CD637" s="62"/>
      <c r="CE637" s="62"/>
      <c r="CF637" s="62"/>
      <c r="CL637" s="56" t="s">
        <v>798</v>
      </c>
      <c r="CM637" s="56" t="s">
        <v>213</v>
      </c>
      <c r="CN637" s="56" t="s">
        <v>213</v>
      </c>
      <c r="CO637" s="52"/>
      <c r="CP637" s="52"/>
      <c r="CQ637" s="52"/>
      <c r="CR637" s="52"/>
      <c r="CS637" s="52"/>
      <c r="CT637" s="52"/>
      <c r="CU637" s="33"/>
      <c r="CV637" s="33"/>
    </row>
    <row r="638" spans="74:100">
      <c r="BV638" s="62"/>
      <c r="BW638" s="62"/>
      <c r="BX638" s="62"/>
      <c r="BY638" s="62"/>
      <c r="BZ638" s="62"/>
      <c r="CA638" s="62"/>
      <c r="CB638" s="62"/>
      <c r="CC638" s="62"/>
      <c r="CD638" s="62"/>
      <c r="CE638" s="62"/>
      <c r="CF638" s="62"/>
      <c r="CL638" s="56" t="s">
        <v>20762</v>
      </c>
      <c r="CM638" s="56"/>
      <c r="CN638" s="56"/>
      <c r="CO638" s="52"/>
      <c r="CP638" s="52"/>
      <c r="CQ638" s="52"/>
      <c r="CR638" s="52"/>
      <c r="CS638" s="52"/>
      <c r="CT638" s="52"/>
      <c r="CU638" s="33"/>
      <c r="CV638" s="33"/>
    </row>
    <row r="639" spans="74:100">
      <c r="BV639" s="62"/>
      <c r="BW639" s="62"/>
      <c r="BX639" s="62"/>
      <c r="BY639" s="62"/>
      <c r="BZ639" s="62"/>
      <c r="CA639" s="62"/>
      <c r="CB639" s="62"/>
      <c r="CC639" s="62"/>
      <c r="CD639" s="62"/>
      <c r="CE639" s="62"/>
      <c r="CF639" s="62"/>
      <c r="CL639" s="56" t="s">
        <v>3300</v>
      </c>
      <c r="CM639" s="56" t="s">
        <v>213</v>
      </c>
      <c r="CN639" s="56" t="s">
        <v>213</v>
      </c>
      <c r="CO639" s="52"/>
      <c r="CP639" s="52"/>
      <c r="CQ639" s="52"/>
      <c r="CR639" s="52"/>
      <c r="CS639" s="52"/>
      <c r="CT639" s="52"/>
      <c r="CU639" s="33"/>
      <c r="CV639" s="33"/>
    </row>
    <row r="640" spans="74:100">
      <c r="BV640" s="62"/>
      <c r="BW640" s="62"/>
      <c r="BX640" s="62"/>
      <c r="BY640" s="62"/>
      <c r="BZ640" s="62"/>
      <c r="CA640" s="62"/>
      <c r="CB640" s="62"/>
      <c r="CC640" s="62"/>
      <c r="CD640" s="62"/>
      <c r="CE640" s="62"/>
      <c r="CF640" s="62"/>
      <c r="CL640" s="56" t="s">
        <v>20763</v>
      </c>
      <c r="CM640" s="56"/>
      <c r="CN640" s="56"/>
      <c r="CO640" s="52"/>
      <c r="CP640" s="52"/>
      <c r="CQ640" s="52"/>
      <c r="CR640" s="52"/>
      <c r="CS640" s="52"/>
      <c r="CT640" s="52"/>
      <c r="CU640" s="33"/>
      <c r="CV640" s="33"/>
    </row>
    <row r="641" spans="74:100">
      <c r="BV641" s="62"/>
      <c r="BW641" s="62"/>
      <c r="BX641" s="62"/>
      <c r="BY641" s="62"/>
      <c r="BZ641" s="62"/>
      <c r="CA641" s="62"/>
      <c r="CB641" s="62"/>
      <c r="CC641" s="62"/>
      <c r="CD641" s="62"/>
      <c r="CE641" s="62"/>
      <c r="CF641" s="62"/>
      <c r="CL641" s="56" t="s">
        <v>26922</v>
      </c>
      <c r="CM641" s="56" t="s">
        <v>3118</v>
      </c>
      <c r="CN641" s="56" t="s">
        <v>3118</v>
      </c>
      <c r="CO641" s="52"/>
      <c r="CP641" s="52"/>
      <c r="CQ641" s="52"/>
      <c r="CR641" s="52"/>
      <c r="CS641" s="52"/>
      <c r="CT641" s="52"/>
      <c r="CU641" s="33"/>
      <c r="CV641" s="33"/>
    </row>
    <row r="642" spans="74:100">
      <c r="BV642" s="62"/>
      <c r="BW642" s="62"/>
      <c r="BX642" s="62"/>
      <c r="BY642" s="62"/>
      <c r="BZ642" s="62"/>
      <c r="CA642" s="62"/>
      <c r="CB642" s="62"/>
      <c r="CC642" s="62"/>
      <c r="CD642" s="62"/>
      <c r="CE642" s="62"/>
      <c r="CF642" s="62"/>
      <c r="CL642" s="56" t="s">
        <v>26923</v>
      </c>
      <c r="CM642" s="56"/>
      <c r="CN642" s="56"/>
      <c r="CO642" s="52"/>
      <c r="CP642" s="52"/>
      <c r="CQ642" s="52"/>
      <c r="CR642" s="52"/>
      <c r="CS642" s="52"/>
      <c r="CT642" s="52"/>
      <c r="CU642" s="33"/>
      <c r="CV642" s="33"/>
    </row>
    <row r="643" spans="74:100">
      <c r="BV643" s="62"/>
      <c r="BW643" s="62"/>
      <c r="BX643" s="62"/>
      <c r="BY643" s="62"/>
      <c r="BZ643" s="62"/>
      <c r="CA643" s="62"/>
      <c r="CB643" s="62"/>
      <c r="CC643" s="62"/>
      <c r="CD643" s="62"/>
      <c r="CE643" s="62"/>
      <c r="CF643" s="62"/>
      <c r="CL643" s="56" t="s">
        <v>26924</v>
      </c>
      <c r="CM643" s="56" t="s">
        <v>217</v>
      </c>
      <c r="CN643" s="56" t="s">
        <v>217</v>
      </c>
      <c r="CO643" s="52"/>
      <c r="CP643" s="52"/>
      <c r="CQ643" s="52"/>
      <c r="CR643" s="52"/>
      <c r="CS643" s="52"/>
      <c r="CT643" s="52"/>
      <c r="CU643" s="33"/>
      <c r="CV643" s="33"/>
    </row>
    <row r="644" spans="74:100">
      <c r="BV644" s="62"/>
      <c r="BW644" s="62"/>
      <c r="BX644" s="62"/>
      <c r="BY644" s="62"/>
      <c r="BZ644" s="62"/>
      <c r="CA644" s="62"/>
      <c r="CB644" s="62"/>
      <c r="CC644" s="62"/>
      <c r="CD644" s="62"/>
      <c r="CE644" s="62"/>
      <c r="CF644" s="62"/>
      <c r="CL644" s="56" t="s">
        <v>26925</v>
      </c>
      <c r="CM644" s="56"/>
      <c r="CN644" s="56"/>
      <c r="CO644" s="52"/>
      <c r="CP644" s="52"/>
      <c r="CQ644" s="52"/>
      <c r="CR644" s="52"/>
      <c r="CS644" s="52"/>
      <c r="CT644" s="52"/>
      <c r="CU644" s="33"/>
      <c r="CV644" s="33"/>
    </row>
    <row r="645" spans="74:100">
      <c r="BV645" s="62"/>
      <c r="BW645" s="62"/>
      <c r="BX645" s="62"/>
      <c r="BY645" s="62"/>
      <c r="BZ645" s="62"/>
      <c r="CA645" s="62"/>
      <c r="CB645" s="62"/>
      <c r="CC645" s="62"/>
      <c r="CD645" s="62"/>
      <c r="CE645" s="62"/>
      <c r="CF645" s="62"/>
      <c r="CL645" s="56" t="s">
        <v>26926</v>
      </c>
      <c r="CM645" s="56" t="s">
        <v>217</v>
      </c>
      <c r="CN645" s="56" t="s">
        <v>217</v>
      </c>
      <c r="CO645" s="52"/>
      <c r="CP645" s="52"/>
      <c r="CQ645" s="52"/>
      <c r="CR645" s="52"/>
      <c r="CS645" s="52"/>
      <c r="CT645" s="52"/>
      <c r="CU645" s="33"/>
      <c r="CV645" s="33"/>
    </row>
    <row r="646" spans="74:100">
      <c r="BV646" s="62"/>
      <c r="BW646" s="62"/>
      <c r="BX646" s="62"/>
      <c r="BY646" s="62"/>
      <c r="BZ646" s="62"/>
      <c r="CA646" s="62"/>
      <c r="CB646" s="62"/>
      <c r="CC646" s="62"/>
      <c r="CD646" s="62"/>
      <c r="CE646" s="62"/>
      <c r="CF646" s="62"/>
      <c r="CL646" s="56" t="s">
        <v>26927</v>
      </c>
      <c r="CM646" s="56"/>
      <c r="CN646" s="56"/>
      <c r="CO646" s="52"/>
      <c r="CP646" s="52"/>
      <c r="CQ646" s="52"/>
      <c r="CR646" s="52"/>
      <c r="CS646" s="52"/>
      <c r="CT646" s="52"/>
      <c r="CU646" s="33"/>
      <c r="CV646" s="33"/>
    </row>
    <row r="647" spans="74:100">
      <c r="BV647" s="62"/>
      <c r="BW647" s="62"/>
      <c r="BX647" s="62"/>
      <c r="BY647" s="62"/>
      <c r="BZ647" s="62"/>
      <c r="CA647" s="62"/>
      <c r="CB647" s="62"/>
      <c r="CC647" s="62"/>
      <c r="CD647" s="62"/>
      <c r="CE647" s="62"/>
      <c r="CF647" s="62"/>
      <c r="CL647" s="56" t="s">
        <v>3301</v>
      </c>
      <c r="CM647" s="56" t="s">
        <v>3118</v>
      </c>
      <c r="CN647" s="56" t="s">
        <v>3118</v>
      </c>
      <c r="CO647" s="52"/>
      <c r="CP647" s="52"/>
      <c r="CQ647" s="52"/>
      <c r="CR647" s="52"/>
      <c r="CS647" s="52"/>
      <c r="CT647" s="52"/>
      <c r="CU647" s="33"/>
      <c r="CV647" s="33"/>
    </row>
    <row r="648" spans="74:100">
      <c r="BV648" s="62"/>
      <c r="BW648" s="62"/>
      <c r="BX648" s="62"/>
      <c r="BY648" s="62"/>
      <c r="BZ648" s="62"/>
      <c r="CA648" s="62"/>
      <c r="CB648" s="62"/>
      <c r="CC648" s="62"/>
      <c r="CD648" s="62"/>
      <c r="CE648" s="62"/>
      <c r="CF648" s="62"/>
      <c r="CL648" s="56" t="s">
        <v>17631</v>
      </c>
      <c r="CM648" s="56"/>
      <c r="CN648" s="56"/>
      <c r="CO648" s="52"/>
      <c r="CP648" s="52"/>
      <c r="CQ648" s="52"/>
      <c r="CR648" s="52"/>
      <c r="CS648" s="52"/>
      <c r="CT648" s="52"/>
      <c r="CU648" s="33"/>
      <c r="CV648" s="33"/>
    </row>
    <row r="649" spans="74:100">
      <c r="BV649" s="62"/>
      <c r="BW649" s="62"/>
      <c r="BX649" s="62"/>
      <c r="BY649" s="62"/>
      <c r="BZ649" s="62"/>
      <c r="CA649" s="62"/>
      <c r="CB649" s="62"/>
      <c r="CC649" s="62"/>
      <c r="CD649" s="62"/>
      <c r="CE649" s="62"/>
      <c r="CF649" s="62"/>
      <c r="CL649" s="56" t="s">
        <v>799</v>
      </c>
      <c r="CM649" s="56" t="s">
        <v>216</v>
      </c>
      <c r="CN649" s="56" t="s">
        <v>216</v>
      </c>
      <c r="CO649" s="52"/>
      <c r="CP649" s="52"/>
      <c r="CQ649" s="52"/>
      <c r="CR649" s="52"/>
      <c r="CS649" s="52"/>
      <c r="CT649" s="52"/>
      <c r="CU649" s="33"/>
      <c r="CV649" s="33"/>
    </row>
    <row r="650" spans="74:100">
      <c r="BV650" s="62"/>
      <c r="BW650" s="62"/>
      <c r="BX650" s="62"/>
      <c r="BY650" s="62"/>
      <c r="BZ650" s="62"/>
      <c r="CA650" s="62"/>
      <c r="CB650" s="62"/>
      <c r="CC650" s="62"/>
      <c r="CD650" s="62"/>
      <c r="CE650" s="62"/>
      <c r="CF650" s="62"/>
      <c r="CL650" s="56" t="s">
        <v>20764</v>
      </c>
      <c r="CM650" s="56"/>
      <c r="CN650" s="56"/>
      <c r="CO650" s="52"/>
      <c r="CP650" s="52"/>
      <c r="CQ650" s="52"/>
      <c r="CR650" s="52"/>
      <c r="CS650" s="52"/>
      <c r="CT650" s="52"/>
      <c r="CU650" s="33"/>
      <c r="CV650" s="33"/>
    </row>
    <row r="651" spans="74:100">
      <c r="BV651" s="62"/>
      <c r="BW651" s="62"/>
      <c r="BX651" s="62"/>
      <c r="BY651" s="62"/>
      <c r="BZ651" s="62"/>
      <c r="CA651" s="62"/>
      <c r="CB651" s="62"/>
      <c r="CC651" s="62"/>
      <c r="CD651" s="62"/>
      <c r="CE651" s="62"/>
      <c r="CF651" s="62"/>
      <c r="CL651" s="56" t="s">
        <v>800</v>
      </c>
      <c r="CM651" s="56" t="s">
        <v>217</v>
      </c>
      <c r="CN651" s="56" t="s">
        <v>217</v>
      </c>
      <c r="CO651" s="52"/>
      <c r="CP651" s="52"/>
      <c r="CQ651" s="52"/>
      <c r="CR651" s="52"/>
      <c r="CS651" s="52"/>
      <c r="CT651" s="52"/>
      <c r="CU651" s="33"/>
      <c r="CV651" s="33"/>
    </row>
    <row r="652" spans="74:100">
      <c r="BV652" s="62"/>
      <c r="BW652" s="62"/>
      <c r="BX652" s="62"/>
      <c r="BY652" s="62"/>
      <c r="BZ652" s="62"/>
      <c r="CA652" s="62"/>
      <c r="CB652" s="62"/>
      <c r="CC652" s="62"/>
      <c r="CD652" s="62"/>
      <c r="CE652" s="62"/>
      <c r="CF652" s="62"/>
      <c r="CL652" s="56" t="s">
        <v>20765</v>
      </c>
      <c r="CM652" s="56"/>
      <c r="CN652" s="56"/>
      <c r="CO652" s="52"/>
      <c r="CP652" s="52"/>
      <c r="CQ652" s="52"/>
      <c r="CR652" s="52"/>
      <c r="CS652" s="52"/>
      <c r="CT652" s="52"/>
      <c r="CU652" s="33"/>
      <c r="CV652" s="33"/>
    </row>
    <row r="653" spans="74:100">
      <c r="BV653" s="62"/>
      <c r="BW653" s="62"/>
      <c r="BX653" s="62"/>
      <c r="BY653" s="62"/>
      <c r="BZ653" s="62"/>
      <c r="CA653" s="62"/>
      <c r="CB653" s="62"/>
      <c r="CC653" s="62"/>
      <c r="CD653" s="62"/>
      <c r="CE653" s="62"/>
      <c r="CF653" s="62"/>
      <c r="CL653" s="56" t="s">
        <v>3303</v>
      </c>
      <c r="CM653" s="56" t="s">
        <v>3118</v>
      </c>
      <c r="CN653" s="56" t="s">
        <v>3118</v>
      </c>
      <c r="CO653" s="52"/>
      <c r="CP653" s="52"/>
      <c r="CQ653" s="52"/>
      <c r="CR653" s="52"/>
      <c r="CS653" s="52"/>
      <c r="CT653" s="52"/>
      <c r="CU653" s="33"/>
      <c r="CV653" s="33"/>
    </row>
    <row r="654" spans="74:100">
      <c r="BV654" s="62"/>
      <c r="BW654" s="62"/>
      <c r="BX654" s="62"/>
      <c r="BY654" s="62"/>
      <c r="BZ654" s="62"/>
      <c r="CA654" s="62"/>
      <c r="CB654" s="62"/>
      <c r="CC654" s="62"/>
      <c r="CD654" s="62"/>
      <c r="CE654" s="62"/>
      <c r="CF654" s="62"/>
      <c r="CL654" s="56" t="s">
        <v>17632</v>
      </c>
      <c r="CM654" s="56"/>
      <c r="CN654" s="56"/>
      <c r="CO654" s="52"/>
      <c r="CP654" s="52"/>
      <c r="CQ654" s="52"/>
      <c r="CR654" s="52"/>
      <c r="CS654" s="52"/>
      <c r="CT654" s="52"/>
      <c r="CU654" s="33"/>
      <c r="CV654" s="33"/>
    </row>
    <row r="655" spans="74:100">
      <c r="BV655" s="62"/>
      <c r="BW655" s="62"/>
      <c r="BX655" s="62"/>
      <c r="BY655" s="62"/>
      <c r="BZ655" s="62"/>
      <c r="CA655" s="62"/>
      <c r="CB655" s="62"/>
      <c r="CC655" s="62"/>
      <c r="CD655" s="62"/>
      <c r="CE655" s="62"/>
      <c r="CF655" s="62"/>
      <c r="CL655" s="56" t="s">
        <v>3304</v>
      </c>
      <c r="CM655" s="56" t="s">
        <v>217</v>
      </c>
      <c r="CN655" s="56" t="s">
        <v>217</v>
      </c>
      <c r="CO655" s="52"/>
      <c r="CP655" s="52"/>
      <c r="CQ655" s="52"/>
      <c r="CR655" s="52"/>
      <c r="CS655" s="52"/>
      <c r="CT655" s="52"/>
      <c r="CU655" s="33"/>
      <c r="CV655" s="33"/>
    </row>
    <row r="656" spans="74:100">
      <c r="BV656" s="62"/>
      <c r="BW656" s="62"/>
      <c r="BX656" s="62"/>
      <c r="BY656" s="62"/>
      <c r="BZ656" s="62"/>
      <c r="CA656" s="62"/>
      <c r="CB656" s="62"/>
      <c r="CC656" s="62"/>
      <c r="CD656" s="62"/>
      <c r="CE656" s="62"/>
      <c r="CF656" s="62"/>
      <c r="CL656" s="56" t="s">
        <v>17633</v>
      </c>
      <c r="CM656" s="56"/>
      <c r="CN656" s="56"/>
      <c r="CO656" s="52"/>
      <c r="CP656" s="52"/>
      <c r="CQ656" s="52"/>
      <c r="CR656" s="52"/>
      <c r="CS656" s="52"/>
      <c r="CT656" s="52"/>
      <c r="CU656" s="33"/>
      <c r="CV656" s="33"/>
    </row>
    <row r="657" spans="74:100">
      <c r="BV657" s="62"/>
      <c r="BW657" s="62"/>
      <c r="BX657" s="62"/>
      <c r="BY657" s="62"/>
      <c r="BZ657" s="62"/>
      <c r="CA657" s="62"/>
      <c r="CB657" s="62"/>
      <c r="CC657" s="62"/>
      <c r="CD657" s="62"/>
      <c r="CE657" s="62"/>
      <c r="CF657" s="62"/>
      <c r="CL657" s="56" t="s">
        <v>802</v>
      </c>
      <c r="CM657" s="56" t="s">
        <v>214</v>
      </c>
      <c r="CN657" s="56" t="s">
        <v>214</v>
      </c>
      <c r="CO657" s="52"/>
      <c r="CP657" s="52"/>
      <c r="CQ657" s="52"/>
      <c r="CR657" s="52"/>
      <c r="CS657" s="52"/>
      <c r="CT657" s="52"/>
      <c r="CU657" s="33"/>
      <c r="CV657" s="33"/>
    </row>
    <row r="658" spans="74:100">
      <c r="BV658" s="62"/>
      <c r="BW658" s="62"/>
      <c r="BX658" s="62"/>
      <c r="BY658" s="62"/>
      <c r="BZ658" s="62"/>
      <c r="CA658" s="62"/>
      <c r="CB658" s="62"/>
      <c r="CC658" s="62"/>
      <c r="CD658" s="62"/>
      <c r="CE658" s="62"/>
      <c r="CF658" s="62"/>
      <c r="CL658" s="56" t="s">
        <v>20766</v>
      </c>
      <c r="CM658" s="56"/>
      <c r="CN658" s="56"/>
      <c r="CO658" s="52"/>
      <c r="CP658" s="52"/>
      <c r="CQ658" s="52"/>
      <c r="CR658" s="52"/>
      <c r="CS658" s="52"/>
      <c r="CT658" s="52"/>
      <c r="CU658" s="33"/>
      <c r="CV658" s="33"/>
    </row>
    <row r="659" spans="74:100">
      <c r="BV659" s="62"/>
      <c r="BW659" s="62"/>
      <c r="BX659" s="62"/>
      <c r="BY659" s="62"/>
      <c r="BZ659" s="62"/>
      <c r="CA659" s="62"/>
      <c r="CB659" s="62"/>
      <c r="CC659" s="62"/>
      <c r="CD659" s="62"/>
      <c r="CE659" s="62"/>
      <c r="CF659" s="62"/>
      <c r="CL659" s="56" t="s">
        <v>803</v>
      </c>
      <c r="CM659" s="56" t="s">
        <v>216</v>
      </c>
      <c r="CN659" s="56" t="s">
        <v>216</v>
      </c>
      <c r="CO659" s="52"/>
      <c r="CP659" s="52"/>
      <c r="CQ659" s="52"/>
      <c r="CR659" s="52"/>
      <c r="CS659" s="52"/>
      <c r="CT659" s="52"/>
      <c r="CU659" s="33"/>
      <c r="CV659" s="33"/>
    </row>
    <row r="660" spans="74:100">
      <c r="BV660" s="62"/>
      <c r="BW660" s="62"/>
      <c r="BX660" s="62"/>
      <c r="BY660" s="62"/>
      <c r="BZ660" s="62"/>
      <c r="CA660" s="62"/>
      <c r="CB660" s="62"/>
      <c r="CC660" s="62"/>
      <c r="CD660" s="62"/>
      <c r="CE660" s="62"/>
      <c r="CF660" s="62"/>
      <c r="CL660" s="56" t="s">
        <v>20767</v>
      </c>
      <c r="CM660" s="56"/>
      <c r="CN660" s="56"/>
      <c r="CO660" s="52"/>
      <c r="CP660" s="52"/>
      <c r="CQ660" s="52"/>
      <c r="CR660" s="52"/>
      <c r="CS660" s="52"/>
      <c r="CT660" s="52"/>
      <c r="CU660" s="33"/>
      <c r="CV660" s="33"/>
    </row>
    <row r="661" spans="74:100">
      <c r="BV661" s="62"/>
      <c r="BW661" s="62"/>
      <c r="BX661" s="62"/>
      <c r="BY661" s="62"/>
      <c r="BZ661" s="62"/>
      <c r="CA661" s="62"/>
      <c r="CB661" s="62"/>
      <c r="CC661" s="62"/>
      <c r="CD661" s="62"/>
      <c r="CE661" s="62"/>
      <c r="CF661" s="62"/>
      <c r="CL661" s="56" t="s">
        <v>3305</v>
      </c>
      <c r="CM661" s="56" t="s">
        <v>3118</v>
      </c>
      <c r="CN661" s="56" t="s">
        <v>3118</v>
      </c>
      <c r="CO661" s="52"/>
      <c r="CP661" s="52"/>
      <c r="CQ661" s="52"/>
      <c r="CR661" s="52"/>
      <c r="CS661" s="52"/>
      <c r="CT661" s="52"/>
      <c r="CU661" s="33"/>
      <c r="CV661" s="33"/>
    </row>
    <row r="662" spans="74:100">
      <c r="BV662" s="62"/>
      <c r="BW662" s="62"/>
      <c r="BX662" s="62"/>
      <c r="BY662" s="62"/>
      <c r="BZ662" s="62"/>
      <c r="CA662" s="62"/>
      <c r="CB662" s="62"/>
      <c r="CC662" s="62"/>
      <c r="CD662" s="62"/>
      <c r="CE662" s="62"/>
      <c r="CF662" s="62"/>
      <c r="CL662" s="56" t="s">
        <v>17634</v>
      </c>
      <c r="CM662" s="56"/>
      <c r="CN662" s="56"/>
      <c r="CO662" s="52"/>
      <c r="CP662" s="52"/>
      <c r="CQ662" s="52"/>
      <c r="CR662" s="52"/>
      <c r="CS662" s="52"/>
      <c r="CT662" s="52"/>
      <c r="CU662" s="33"/>
      <c r="CV662" s="33"/>
    </row>
    <row r="663" spans="74:100">
      <c r="BV663" s="62"/>
      <c r="BW663" s="62"/>
      <c r="BX663" s="62"/>
      <c r="BY663" s="62"/>
      <c r="BZ663" s="62"/>
      <c r="CA663" s="62"/>
      <c r="CB663" s="62"/>
      <c r="CC663" s="62"/>
      <c r="CD663" s="62"/>
      <c r="CE663" s="62"/>
      <c r="CF663" s="62"/>
      <c r="CL663" s="56" t="s">
        <v>3306</v>
      </c>
      <c r="CM663" s="56" t="s">
        <v>217</v>
      </c>
      <c r="CN663" s="56" t="s">
        <v>217</v>
      </c>
      <c r="CO663" s="52"/>
      <c r="CP663" s="52"/>
      <c r="CQ663" s="52"/>
      <c r="CR663" s="52"/>
      <c r="CS663" s="52"/>
      <c r="CT663" s="52"/>
      <c r="CU663" s="33"/>
      <c r="CV663" s="33"/>
    </row>
    <row r="664" spans="74:100">
      <c r="BV664" s="62"/>
      <c r="BW664" s="62"/>
      <c r="BX664" s="62"/>
      <c r="BY664" s="62"/>
      <c r="BZ664" s="62"/>
      <c r="CA664" s="62"/>
      <c r="CB664" s="62"/>
      <c r="CC664" s="62"/>
      <c r="CD664" s="62"/>
      <c r="CE664" s="62"/>
      <c r="CF664" s="62"/>
      <c r="CL664" s="56" t="s">
        <v>17635</v>
      </c>
      <c r="CM664" s="56"/>
      <c r="CN664" s="56"/>
      <c r="CO664" s="52"/>
      <c r="CP664" s="52"/>
      <c r="CQ664" s="52"/>
      <c r="CR664" s="52"/>
      <c r="CS664" s="52"/>
      <c r="CT664" s="52"/>
      <c r="CU664" s="33"/>
      <c r="CV664" s="33"/>
    </row>
    <row r="665" spans="74:100">
      <c r="BV665" s="62"/>
      <c r="BW665" s="62"/>
      <c r="BX665" s="62"/>
      <c r="BY665" s="62"/>
      <c r="BZ665" s="62"/>
      <c r="CA665" s="62"/>
      <c r="CB665" s="62"/>
      <c r="CC665" s="62"/>
      <c r="CD665" s="62"/>
      <c r="CE665" s="62"/>
      <c r="CF665" s="62"/>
      <c r="CL665" s="56" t="s">
        <v>805</v>
      </c>
      <c r="CM665" s="56" t="s">
        <v>214</v>
      </c>
      <c r="CN665" s="56" t="s">
        <v>214</v>
      </c>
      <c r="CO665" s="52"/>
      <c r="CP665" s="52"/>
      <c r="CQ665" s="52"/>
      <c r="CR665" s="52"/>
      <c r="CS665" s="52"/>
      <c r="CT665" s="52"/>
      <c r="CU665" s="33"/>
      <c r="CV665" s="33"/>
    </row>
    <row r="666" spans="74:100">
      <c r="BV666" s="62"/>
      <c r="BW666" s="62"/>
      <c r="BX666" s="62"/>
      <c r="BY666" s="62"/>
      <c r="BZ666" s="62"/>
      <c r="CA666" s="62"/>
      <c r="CB666" s="62"/>
      <c r="CC666" s="62"/>
      <c r="CD666" s="62"/>
      <c r="CE666" s="62"/>
      <c r="CF666" s="62"/>
      <c r="CL666" s="56" t="s">
        <v>20768</v>
      </c>
      <c r="CM666" s="56"/>
      <c r="CN666" s="56"/>
      <c r="CO666" s="52"/>
      <c r="CP666" s="52"/>
      <c r="CQ666" s="52"/>
      <c r="CR666" s="52"/>
      <c r="CS666" s="52"/>
      <c r="CT666" s="52"/>
      <c r="CU666" s="33"/>
      <c r="CV666" s="33"/>
    </row>
    <row r="667" spans="74:100">
      <c r="BV667" s="62"/>
      <c r="BW667" s="62"/>
      <c r="BX667" s="62"/>
      <c r="BY667" s="62"/>
      <c r="BZ667" s="62"/>
      <c r="CA667" s="62"/>
      <c r="CB667" s="62"/>
      <c r="CC667" s="62"/>
      <c r="CD667" s="62"/>
      <c r="CE667" s="62"/>
      <c r="CF667" s="62"/>
      <c r="CL667" s="56" t="s">
        <v>3307</v>
      </c>
      <c r="CM667" s="56" t="s">
        <v>217</v>
      </c>
      <c r="CN667" s="56" t="s">
        <v>217</v>
      </c>
      <c r="CO667" s="52"/>
      <c r="CP667" s="52"/>
      <c r="CQ667" s="52"/>
      <c r="CR667" s="52"/>
      <c r="CS667" s="52"/>
      <c r="CT667" s="52"/>
      <c r="CU667" s="33"/>
      <c r="CV667" s="33"/>
    </row>
    <row r="668" spans="74:100">
      <c r="BV668" s="62"/>
      <c r="BW668" s="62"/>
      <c r="BX668" s="62"/>
      <c r="BY668" s="62"/>
      <c r="BZ668" s="62"/>
      <c r="CA668" s="62"/>
      <c r="CB668" s="62"/>
      <c r="CC668" s="62"/>
      <c r="CD668" s="62"/>
      <c r="CE668" s="62"/>
      <c r="CF668" s="62"/>
      <c r="CL668" s="56" t="s">
        <v>17636</v>
      </c>
      <c r="CM668" s="56"/>
      <c r="CN668" s="56"/>
      <c r="CO668" s="52"/>
      <c r="CP668" s="52"/>
      <c r="CQ668" s="52"/>
      <c r="CR668" s="52"/>
      <c r="CS668" s="52"/>
      <c r="CT668" s="52"/>
      <c r="CU668" s="33"/>
      <c r="CV668" s="33"/>
    </row>
    <row r="669" spans="74:100">
      <c r="BV669" s="62"/>
      <c r="BW669" s="62"/>
      <c r="BX669" s="62"/>
      <c r="BY669" s="62"/>
      <c r="BZ669" s="62"/>
      <c r="CA669" s="62"/>
      <c r="CB669" s="62"/>
      <c r="CC669" s="62"/>
      <c r="CD669" s="62"/>
      <c r="CE669" s="62"/>
      <c r="CF669" s="62"/>
      <c r="CL669" s="56" t="s">
        <v>806</v>
      </c>
      <c r="CM669" s="56" t="s">
        <v>215</v>
      </c>
      <c r="CN669" s="56" t="s">
        <v>215</v>
      </c>
      <c r="CO669" s="52"/>
      <c r="CP669" s="52"/>
      <c r="CQ669" s="52"/>
      <c r="CR669" s="52"/>
      <c r="CS669" s="52"/>
      <c r="CT669" s="52"/>
      <c r="CU669" s="33"/>
      <c r="CV669" s="33"/>
    </row>
    <row r="670" spans="74:100">
      <c r="BV670" s="62"/>
      <c r="BW670" s="62"/>
      <c r="BX670" s="62"/>
      <c r="BY670" s="62"/>
      <c r="BZ670" s="62"/>
      <c r="CA670" s="62"/>
      <c r="CB670" s="62"/>
      <c r="CC670" s="62"/>
      <c r="CD670" s="62"/>
      <c r="CE670" s="62"/>
      <c r="CF670" s="62"/>
      <c r="CL670" s="56" t="s">
        <v>20769</v>
      </c>
      <c r="CM670" s="56"/>
      <c r="CN670" s="56"/>
      <c r="CO670" s="52"/>
      <c r="CP670" s="52"/>
      <c r="CQ670" s="52"/>
      <c r="CR670" s="52"/>
      <c r="CS670" s="52"/>
      <c r="CT670" s="52"/>
      <c r="CU670" s="33"/>
      <c r="CV670" s="33"/>
    </row>
    <row r="671" spans="74:100">
      <c r="BV671" s="62"/>
      <c r="BW671" s="62"/>
      <c r="BX671" s="62"/>
      <c r="BY671" s="62"/>
      <c r="BZ671" s="62"/>
      <c r="CA671" s="62"/>
      <c r="CB671" s="62"/>
      <c r="CC671" s="62"/>
      <c r="CD671" s="62"/>
      <c r="CE671" s="62"/>
      <c r="CF671" s="62"/>
      <c r="CL671" s="56" t="s">
        <v>3308</v>
      </c>
      <c r="CM671" s="56" t="s">
        <v>3118</v>
      </c>
      <c r="CN671" s="56" t="s">
        <v>3118</v>
      </c>
      <c r="CO671" s="52"/>
      <c r="CP671" s="52"/>
      <c r="CQ671" s="52"/>
      <c r="CR671" s="52"/>
      <c r="CS671" s="52"/>
      <c r="CT671" s="52"/>
      <c r="CU671" s="33"/>
      <c r="CV671" s="33"/>
    </row>
    <row r="672" spans="74:100">
      <c r="BV672" s="62"/>
      <c r="BW672" s="62"/>
      <c r="BX672" s="62"/>
      <c r="BY672" s="62"/>
      <c r="BZ672" s="62"/>
      <c r="CA672" s="62"/>
      <c r="CB672" s="62"/>
      <c r="CC672" s="62"/>
      <c r="CD672" s="62"/>
      <c r="CE672" s="62"/>
      <c r="CF672" s="62"/>
      <c r="CL672" s="56" t="s">
        <v>17637</v>
      </c>
      <c r="CM672" s="56"/>
      <c r="CN672" s="56"/>
      <c r="CO672" s="52"/>
      <c r="CP672" s="52"/>
      <c r="CQ672" s="52"/>
      <c r="CR672" s="52"/>
      <c r="CS672" s="52"/>
      <c r="CT672" s="52"/>
      <c r="CU672" s="33"/>
      <c r="CV672" s="33"/>
    </row>
    <row r="673" spans="74:100">
      <c r="BV673" s="62"/>
      <c r="BW673" s="62"/>
      <c r="BX673" s="62"/>
      <c r="BY673" s="62"/>
      <c r="BZ673" s="62"/>
      <c r="CA673" s="62"/>
      <c r="CB673" s="62"/>
      <c r="CC673" s="62"/>
      <c r="CD673" s="62"/>
      <c r="CE673" s="62"/>
      <c r="CF673" s="62"/>
      <c r="CL673" s="56" t="s">
        <v>3309</v>
      </c>
      <c r="CM673" s="56" t="s">
        <v>217</v>
      </c>
      <c r="CN673" s="56" t="s">
        <v>217</v>
      </c>
      <c r="CO673" s="52"/>
      <c r="CP673" s="52"/>
      <c r="CQ673" s="52"/>
      <c r="CR673" s="52"/>
      <c r="CS673" s="52"/>
      <c r="CT673" s="52"/>
      <c r="CU673" s="33"/>
      <c r="CV673" s="33"/>
    </row>
    <row r="674" spans="74:100">
      <c r="BV674" s="62"/>
      <c r="BW674" s="62"/>
      <c r="BX674" s="62"/>
      <c r="BY674" s="62"/>
      <c r="BZ674" s="62"/>
      <c r="CA674" s="62"/>
      <c r="CB674" s="62"/>
      <c r="CC674" s="62"/>
      <c r="CD674" s="62"/>
      <c r="CE674" s="62"/>
      <c r="CF674" s="62"/>
      <c r="CL674" s="56" t="s">
        <v>17638</v>
      </c>
      <c r="CM674" s="56"/>
      <c r="CN674" s="56"/>
      <c r="CO674" s="52"/>
      <c r="CP674" s="52"/>
      <c r="CQ674" s="52"/>
      <c r="CR674" s="52"/>
      <c r="CS674" s="52"/>
      <c r="CT674" s="52"/>
      <c r="CU674" s="33"/>
      <c r="CV674" s="33"/>
    </row>
    <row r="675" spans="74:100">
      <c r="BV675" s="62"/>
      <c r="BW675" s="62"/>
      <c r="BX675" s="62"/>
      <c r="BY675" s="62"/>
      <c r="BZ675" s="62"/>
      <c r="CA675" s="62"/>
      <c r="CB675" s="62"/>
      <c r="CC675" s="62"/>
      <c r="CD675" s="62"/>
      <c r="CE675" s="62"/>
      <c r="CF675" s="62"/>
      <c r="CL675" s="56" t="s">
        <v>3310</v>
      </c>
      <c r="CM675" s="56" t="s">
        <v>3118</v>
      </c>
      <c r="CN675" s="56" t="s">
        <v>3118</v>
      </c>
      <c r="CO675" s="52"/>
      <c r="CP675" s="52"/>
      <c r="CQ675" s="52"/>
      <c r="CR675" s="52"/>
      <c r="CS675" s="52"/>
      <c r="CT675" s="52"/>
      <c r="CU675" s="33"/>
      <c r="CV675" s="33"/>
    </row>
    <row r="676" spans="74:100">
      <c r="BV676" s="62"/>
      <c r="BW676" s="62"/>
      <c r="BX676" s="62"/>
      <c r="BY676" s="62"/>
      <c r="BZ676" s="62"/>
      <c r="CA676" s="62"/>
      <c r="CB676" s="62"/>
      <c r="CC676" s="62"/>
      <c r="CD676" s="62"/>
      <c r="CE676" s="62"/>
      <c r="CF676" s="62"/>
      <c r="CL676" s="56" t="s">
        <v>17639</v>
      </c>
      <c r="CM676" s="56"/>
      <c r="CN676" s="56"/>
      <c r="CO676" s="52"/>
      <c r="CP676" s="52"/>
      <c r="CQ676" s="52"/>
      <c r="CR676" s="52"/>
      <c r="CS676" s="52"/>
      <c r="CT676" s="52"/>
      <c r="CU676" s="33"/>
      <c r="CV676" s="33"/>
    </row>
    <row r="677" spans="74:100">
      <c r="BV677" s="62"/>
      <c r="BW677" s="62"/>
      <c r="BX677" s="62"/>
      <c r="BY677" s="62"/>
      <c r="BZ677" s="62"/>
      <c r="CA677" s="62"/>
      <c r="CB677" s="62"/>
      <c r="CC677" s="62"/>
      <c r="CD677" s="62"/>
      <c r="CE677" s="62"/>
      <c r="CF677" s="62"/>
      <c r="CL677" s="56" t="s">
        <v>807</v>
      </c>
      <c r="CM677" s="56" t="s">
        <v>215</v>
      </c>
      <c r="CN677" s="56" t="s">
        <v>215</v>
      </c>
      <c r="CO677" s="52"/>
      <c r="CP677" s="52"/>
      <c r="CQ677" s="52"/>
      <c r="CR677" s="52"/>
      <c r="CS677" s="52"/>
      <c r="CT677" s="52"/>
      <c r="CU677" s="33"/>
      <c r="CV677" s="33"/>
    </row>
    <row r="678" spans="74:100">
      <c r="BV678" s="62"/>
      <c r="BW678" s="62"/>
      <c r="BX678" s="62"/>
      <c r="BY678" s="62"/>
      <c r="BZ678" s="62"/>
      <c r="CA678" s="62"/>
      <c r="CB678" s="62"/>
      <c r="CC678" s="62"/>
      <c r="CD678" s="62"/>
      <c r="CE678" s="62"/>
      <c r="CF678" s="62"/>
      <c r="CL678" s="56" t="s">
        <v>20770</v>
      </c>
      <c r="CM678" s="56"/>
      <c r="CN678" s="56"/>
      <c r="CO678" s="52"/>
      <c r="CP678" s="52"/>
      <c r="CQ678" s="52"/>
      <c r="CR678" s="52"/>
      <c r="CS678" s="52"/>
      <c r="CT678" s="52"/>
      <c r="CU678" s="33"/>
      <c r="CV678" s="33"/>
    </row>
    <row r="679" spans="74:100">
      <c r="BV679" s="62"/>
      <c r="BW679" s="62"/>
      <c r="BX679" s="62"/>
      <c r="BY679" s="62"/>
      <c r="BZ679" s="62"/>
      <c r="CA679" s="62"/>
      <c r="CB679" s="62"/>
      <c r="CC679" s="62"/>
      <c r="CD679" s="62"/>
      <c r="CE679" s="62"/>
      <c r="CF679" s="62"/>
      <c r="CL679" s="56" t="s">
        <v>3311</v>
      </c>
      <c r="CM679" s="56" t="s">
        <v>3118</v>
      </c>
      <c r="CN679" s="56" t="s">
        <v>3118</v>
      </c>
      <c r="CO679" s="52"/>
      <c r="CP679" s="52"/>
      <c r="CQ679" s="52"/>
      <c r="CR679" s="52"/>
      <c r="CS679" s="52"/>
      <c r="CT679" s="52"/>
      <c r="CU679" s="33"/>
      <c r="CV679" s="33"/>
    </row>
    <row r="680" spans="74:100">
      <c r="BV680" s="62"/>
      <c r="BW680" s="62"/>
      <c r="BX680" s="62"/>
      <c r="BY680" s="62"/>
      <c r="BZ680" s="62"/>
      <c r="CA680" s="62"/>
      <c r="CB680" s="62"/>
      <c r="CC680" s="62"/>
      <c r="CD680" s="62"/>
      <c r="CE680" s="62"/>
      <c r="CF680" s="62"/>
      <c r="CL680" s="56" t="s">
        <v>17640</v>
      </c>
      <c r="CM680" s="56"/>
      <c r="CN680" s="56"/>
      <c r="CO680" s="52"/>
      <c r="CP680" s="52"/>
      <c r="CQ680" s="52"/>
      <c r="CR680" s="52"/>
      <c r="CS680" s="52"/>
      <c r="CT680" s="52"/>
      <c r="CU680" s="33"/>
      <c r="CV680" s="33"/>
    </row>
    <row r="681" spans="74:100">
      <c r="BV681" s="62"/>
      <c r="BW681" s="62"/>
      <c r="BX681" s="62"/>
      <c r="BY681" s="62"/>
      <c r="BZ681" s="62"/>
      <c r="CA681" s="62"/>
      <c r="CB681" s="62"/>
      <c r="CC681" s="62"/>
      <c r="CD681" s="62"/>
      <c r="CE681" s="62"/>
      <c r="CF681" s="62"/>
      <c r="CL681" s="56" t="s">
        <v>7518</v>
      </c>
      <c r="CM681" s="56" t="s">
        <v>214</v>
      </c>
      <c r="CN681" s="56" t="s">
        <v>214</v>
      </c>
      <c r="CO681" s="52"/>
      <c r="CP681" s="52"/>
      <c r="CQ681" s="52"/>
      <c r="CR681" s="52"/>
      <c r="CS681" s="52"/>
      <c r="CT681" s="52"/>
      <c r="CU681" s="33"/>
      <c r="CV681" s="33"/>
    </row>
    <row r="682" spans="74:100">
      <c r="BV682" s="62"/>
      <c r="BW682" s="62"/>
      <c r="BX682" s="62"/>
      <c r="BY682" s="62"/>
      <c r="BZ682" s="62"/>
      <c r="CA682" s="62"/>
      <c r="CB682" s="62"/>
      <c r="CC682" s="62"/>
      <c r="CD682" s="62"/>
      <c r="CE682" s="62"/>
      <c r="CF682" s="62"/>
      <c r="CL682" s="56" t="s">
        <v>20771</v>
      </c>
      <c r="CM682" s="56"/>
      <c r="CN682" s="56"/>
      <c r="CO682" s="52"/>
      <c r="CP682" s="52"/>
      <c r="CQ682" s="52"/>
      <c r="CR682" s="52"/>
      <c r="CS682" s="52"/>
      <c r="CT682" s="52"/>
      <c r="CU682" s="33"/>
      <c r="CV682" s="33"/>
    </row>
    <row r="683" spans="74:100">
      <c r="BV683" s="62"/>
      <c r="BW683" s="62"/>
      <c r="BX683" s="62"/>
      <c r="BY683" s="62"/>
      <c r="BZ683" s="62"/>
      <c r="CA683" s="62"/>
      <c r="CB683" s="62"/>
      <c r="CC683" s="62"/>
      <c r="CD683" s="62"/>
      <c r="CE683" s="62"/>
      <c r="CF683" s="62"/>
      <c r="CL683" s="56" t="s">
        <v>26928</v>
      </c>
      <c r="CM683" s="56" t="s">
        <v>3118</v>
      </c>
      <c r="CN683" s="56" t="s">
        <v>3118</v>
      </c>
      <c r="CO683" s="52"/>
      <c r="CP683" s="52"/>
      <c r="CQ683" s="52"/>
      <c r="CR683" s="52"/>
      <c r="CS683" s="52"/>
      <c r="CT683" s="52"/>
      <c r="CU683" s="33"/>
      <c r="CV683" s="33"/>
    </row>
    <row r="684" spans="74:100">
      <c r="BV684" s="62"/>
      <c r="BW684" s="62"/>
      <c r="BX684" s="62"/>
      <c r="BY684" s="62"/>
      <c r="BZ684" s="62"/>
      <c r="CA684" s="62"/>
      <c r="CB684" s="62"/>
      <c r="CC684" s="62"/>
      <c r="CD684" s="62"/>
      <c r="CE684" s="62"/>
      <c r="CF684" s="62"/>
      <c r="CL684" s="56" t="s">
        <v>26929</v>
      </c>
      <c r="CM684" s="56"/>
      <c r="CN684" s="56"/>
      <c r="CO684" s="52"/>
      <c r="CP684" s="52"/>
      <c r="CQ684" s="52"/>
      <c r="CR684" s="52"/>
      <c r="CS684" s="52"/>
      <c r="CT684" s="52"/>
      <c r="CU684" s="33"/>
      <c r="CV684" s="33"/>
    </row>
    <row r="685" spans="74:100">
      <c r="BV685" s="62"/>
      <c r="BW685" s="62"/>
      <c r="BX685" s="62"/>
      <c r="BY685" s="62"/>
      <c r="BZ685" s="62"/>
      <c r="CA685" s="62"/>
      <c r="CB685" s="62"/>
      <c r="CC685" s="62"/>
      <c r="CD685" s="62"/>
      <c r="CE685" s="62"/>
      <c r="CF685" s="62"/>
      <c r="CL685" s="56" t="s">
        <v>26930</v>
      </c>
      <c r="CM685" s="56" t="s">
        <v>217</v>
      </c>
      <c r="CN685" s="56" t="s">
        <v>217</v>
      </c>
      <c r="CO685" s="52"/>
      <c r="CP685" s="52"/>
      <c r="CQ685" s="52"/>
      <c r="CR685" s="52"/>
      <c r="CS685" s="52"/>
      <c r="CT685" s="52"/>
      <c r="CU685" s="33"/>
      <c r="CV685" s="33"/>
    </row>
    <row r="686" spans="74:100">
      <c r="BV686" s="62"/>
      <c r="BW686" s="62"/>
      <c r="BX686" s="62"/>
      <c r="BY686" s="62"/>
      <c r="BZ686" s="62"/>
      <c r="CA686" s="62"/>
      <c r="CB686" s="62"/>
      <c r="CC686" s="62"/>
      <c r="CD686" s="62"/>
      <c r="CE686" s="62"/>
      <c r="CF686" s="62"/>
      <c r="CL686" s="56" t="s">
        <v>26931</v>
      </c>
      <c r="CM686" s="56"/>
      <c r="CN686" s="56"/>
      <c r="CO686" s="52"/>
      <c r="CP686" s="52"/>
      <c r="CQ686" s="52"/>
      <c r="CR686" s="52"/>
      <c r="CS686" s="52"/>
      <c r="CT686" s="52"/>
      <c r="CU686" s="33"/>
      <c r="CV686" s="33"/>
    </row>
    <row r="687" spans="74:100">
      <c r="BV687" s="62"/>
      <c r="BW687" s="62"/>
      <c r="BX687" s="62"/>
      <c r="BY687" s="62"/>
      <c r="BZ687" s="62"/>
      <c r="CA687" s="62"/>
      <c r="CB687" s="62"/>
      <c r="CC687" s="62"/>
      <c r="CD687" s="62"/>
      <c r="CE687" s="62"/>
      <c r="CF687" s="62"/>
      <c r="CL687" s="56" t="s">
        <v>3312</v>
      </c>
      <c r="CM687" s="56" t="s">
        <v>3118</v>
      </c>
      <c r="CN687" s="56" t="s">
        <v>3118</v>
      </c>
      <c r="CO687" s="52"/>
      <c r="CP687" s="52"/>
      <c r="CQ687" s="52"/>
      <c r="CR687" s="52"/>
      <c r="CS687" s="52"/>
      <c r="CT687" s="52"/>
      <c r="CU687" s="33"/>
      <c r="CV687" s="33"/>
    </row>
    <row r="688" spans="74:100">
      <c r="BV688" s="62"/>
      <c r="BW688" s="62"/>
      <c r="BX688" s="62"/>
      <c r="BY688" s="62"/>
      <c r="BZ688" s="62"/>
      <c r="CA688" s="62"/>
      <c r="CB688" s="62"/>
      <c r="CC688" s="62"/>
      <c r="CD688" s="62"/>
      <c r="CE688" s="62"/>
      <c r="CF688" s="62"/>
      <c r="CL688" s="56" t="s">
        <v>17641</v>
      </c>
      <c r="CM688" s="56"/>
      <c r="CN688" s="56"/>
      <c r="CO688" s="52"/>
      <c r="CP688" s="52"/>
      <c r="CQ688" s="52"/>
      <c r="CR688" s="52"/>
      <c r="CS688" s="52"/>
      <c r="CT688" s="52"/>
      <c r="CU688" s="33"/>
      <c r="CV688" s="33"/>
    </row>
    <row r="689" spans="74:100">
      <c r="BV689" s="62"/>
      <c r="BW689" s="62"/>
      <c r="BX689" s="62"/>
      <c r="BY689" s="62"/>
      <c r="BZ689" s="62"/>
      <c r="CA689" s="62"/>
      <c r="CB689" s="62"/>
      <c r="CC689" s="62"/>
      <c r="CD689" s="62"/>
      <c r="CE689" s="62"/>
      <c r="CF689" s="62"/>
      <c r="CL689" s="56" t="s">
        <v>26932</v>
      </c>
      <c r="CM689" s="56" t="s">
        <v>217</v>
      </c>
      <c r="CN689" s="56" t="s">
        <v>217</v>
      </c>
      <c r="CO689" s="52"/>
      <c r="CP689" s="52"/>
      <c r="CQ689" s="52"/>
      <c r="CR689" s="52"/>
      <c r="CS689" s="52"/>
      <c r="CT689" s="52"/>
      <c r="CU689" s="33"/>
      <c r="CV689" s="33"/>
    </row>
    <row r="690" spans="74:100">
      <c r="BV690" s="62"/>
      <c r="BW690" s="62"/>
      <c r="BX690" s="62"/>
      <c r="BY690" s="62"/>
      <c r="BZ690" s="62"/>
      <c r="CA690" s="62"/>
      <c r="CB690" s="62"/>
      <c r="CC690" s="62"/>
      <c r="CD690" s="62"/>
      <c r="CE690" s="62"/>
      <c r="CF690" s="62"/>
      <c r="CL690" s="56" t="s">
        <v>26933</v>
      </c>
      <c r="CM690" s="56"/>
      <c r="CN690" s="56"/>
      <c r="CO690" s="52"/>
      <c r="CP690" s="52"/>
      <c r="CQ690" s="52"/>
      <c r="CR690" s="52"/>
      <c r="CS690" s="52"/>
      <c r="CT690" s="52"/>
      <c r="CU690" s="33"/>
      <c r="CV690" s="33"/>
    </row>
    <row r="691" spans="74:100">
      <c r="BV691" s="62"/>
      <c r="BW691" s="62"/>
      <c r="BX691" s="62"/>
      <c r="BY691" s="62"/>
      <c r="BZ691" s="62"/>
      <c r="CA691" s="62"/>
      <c r="CB691" s="62"/>
      <c r="CC691" s="62"/>
      <c r="CD691" s="62"/>
      <c r="CE691" s="62"/>
      <c r="CF691" s="62"/>
      <c r="CL691" s="56" t="s">
        <v>3313</v>
      </c>
      <c r="CM691" s="56" t="s">
        <v>217</v>
      </c>
      <c r="CN691" s="56" t="s">
        <v>217</v>
      </c>
      <c r="CO691" s="52"/>
      <c r="CP691" s="52"/>
      <c r="CQ691" s="52"/>
      <c r="CR691" s="52"/>
      <c r="CS691" s="52"/>
      <c r="CT691" s="52"/>
      <c r="CU691" s="33"/>
      <c r="CV691" s="33"/>
    </row>
    <row r="692" spans="74:100">
      <c r="BV692" s="62"/>
      <c r="BW692" s="62"/>
      <c r="BX692" s="62"/>
      <c r="BY692" s="62"/>
      <c r="BZ692" s="62"/>
      <c r="CA692" s="62"/>
      <c r="CB692" s="62"/>
      <c r="CC692" s="62"/>
      <c r="CD692" s="62"/>
      <c r="CE692" s="62"/>
      <c r="CF692" s="62"/>
      <c r="CL692" s="56" t="s">
        <v>17642</v>
      </c>
      <c r="CM692" s="56"/>
      <c r="CN692" s="56"/>
      <c r="CO692" s="52"/>
      <c r="CP692" s="52"/>
      <c r="CQ692" s="52"/>
      <c r="CR692" s="52"/>
      <c r="CS692" s="52"/>
      <c r="CT692" s="52"/>
      <c r="CU692" s="33"/>
      <c r="CV692" s="33"/>
    </row>
    <row r="693" spans="74:100">
      <c r="BV693" s="62"/>
      <c r="BW693" s="62"/>
      <c r="BX693" s="62"/>
      <c r="BY693" s="62"/>
      <c r="BZ693" s="62"/>
      <c r="CA693" s="62"/>
      <c r="CB693" s="62"/>
      <c r="CC693" s="62"/>
      <c r="CD693" s="62"/>
      <c r="CE693" s="62"/>
      <c r="CF693" s="62"/>
      <c r="CL693" s="56" t="s">
        <v>3314</v>
      </c>
      <c r="CM693" s="56" t="s">
        <v>217</v>
      </c>
      <c r="CN693" s="56" t="s">
        <v>217</v>
      </c>
      <c r="CO693" s="52"/>
      <c r="CP693" s="52"/>
      <c r="CQ693" s="52"/>
      <c r="CR693" s="52"/>
      <c r="CS693" s="52"/>
      <c r="CT693" s="52"/>
      <c r="CU693" s="33"/>
      <c r="CV693" s="33"/>
    </row>
    <row r="694" spans="74:100">
      <c r="BV694" s="62"/>
      <c r="BW694" s="62"/>
      <c r="BX694" s="62"/>
      <c r="BY694" s="62"/>
      <c r="BZ694" s="62"/>
      <c r="CA694" s="62"/>
      <c r="CB694" s="62"/>
      <c r="CC694" s="62"/>
      <c r="CD694" s="62"/>
      <c r="CE694" s="62"/>
      <c r="CF694" s="62"/>
      <c r="CL694" s="56" t="s">
        <v>17643</v>
      </c>
      <c r="CM694" s="56"/>
      <c r="CN694" s="56"/>
      <c r="CO694" s="52"/>
      <c r="CP694" s="52"/>
      <c r="CQ694" s="52"/>
      <c r="CR694" s="52"/>
      <c r="CS694" s="52"/>
      <c r="CT694" s="52"/>
      <c r="CU694" s="33"/>
      <c r="CV694" s="33"/>
    </row>
    <row r="695" spans="74:100">
      <c r="BV695" s="62"/>
      <c r="BW695" s="62"/>
      <c r="BX695" s="62"/>
      <c r="BY695" s="62"/>
      <c r="BZ695" s="62"/>
      <c r="CA695" s="62"/>
      <c r="CB695" s="62"/>
      <c r="CC695" s="62"/>
      <c r="CD695" s="62"/>
      <c r="CE695" s="62"/>
      <c r="CF695" s="62"/>
      <c r="CL695" s="56" t="s">
        <v>3315</v>
      </c>
      <c r="CM695" s="56" t="s">
        <v>216</v>
      </c>
      <c r="CN695" s="56" t="s">
        <v>216</v>
      </c>
      <c r="CO695" s="52"/>
      <c r="CP695" s="52"/>
      <c r="CQ695" s="52"/>
      <c r="CR695" s="52"/>
      <c r="CS695" s="52"/>
      <c r="CT695" s="52"/>
      <c r="CU695" s="33"/>
      <c r="CV695" s="33"/>
    </row>
    <row r="696" spans="74:100">
      <c r="BV696" s="62"/>
      <c r="BW696" s="62"/>
      <c r="BX696" s="62"/>
      <c r="BY696" s="62"/>
      <c r="BZ696" s="62"/>
      <c r="CA696" s="62"/>
      <c r="CB696" s="62"/>
      <c r="CC696" s="62"/>
      <c r="CD696" s="62"/>
      <c r="CE696" s="62"/>
      <c r="CF696" s="62"/>
      <c r="CL696" s="56" t="s">
        <v>20772</v>
      </c>
      <c r="CM696" s="56"/>
      <c r="CN696" s="56"/>
      <c r="CO696" s="52"/>
      <c r="CP696" s="52"/>
      <c r="CQ696" s="52"/>
      <c r="CR696" s="52"/>
      <c r="CS696" s="52"/>
      <c r="CT696" s="52"/>
      <c r="CU696" s="33"/>
      <c r="CV696" s="33"/>
    </row>
    <row r="697" spans="74:100">
      <c r="BV697" s="62"/>
      <c r="BW697" s="62"/>
      <c r="BX697" s="62"/>
      <c r="BY697" s="62"/>
      <c r="BZ697" s="62"/>
      <c r="CA697" s="62"/>
      <c r="CB697" s="62"/>
      <c r="CC697" s="62"/>
      <c r="CD697" s="62"/>
      <c r="CE697" s="62"/>
      <c r="CF697" s="62"/>
      <c r="CL697" s="56" t="s">
        <v>3316</v>
      </c>
      <c r="CM697" s="56" t="s">
        <v>3118</v>
      </c>
      <c r="CN697" s="56" t="s">
        <v>3118</v>
      </c>
      <c r="CO697" s="52"/>
      <c r="CP697" s="52"/>
      <c r="CQ697" s="52"/>
      <c r="CR697" s="52"/>
      <c r="CS697" s="52"/>
      <c r="CT697" s="52"/>
      <c r="CU697" s="33"/>
      <c r="CV697" s="33"/>
    </row>
    <row r="698" spans="74:100">
      <c r="BV698" s="62"/>
      <c r="BW698" s="62"/>
      <c r="BX698" s="62"/>
      <c r="BY698" s="62"/>
      <c r="BZ698" s="62"/>
      <c r="CA698" s="62"/>
      <c r="CB698" s="62"/>
      <c r="CC698" s="62"/>
      <c r="CD698" s="62"/>
      <c r="CE698" s="62"/>
      <c r="CF698" s="62"/>
      <c r="CL698" s="56" t="s">
        <v>17644</v>
      </c>
      <c r="CM698" s="56"/>
      <c r="CN698" s="56"/>
      <c r="CO698" s="52"/>
      <c r="CP698" s="52"/>
      <c r="CQ698" s="52"/>
      <c r="CR698" s="52"/>
      <c r="CS698" s="52"/>
      <c r="CT698" s="52"/>
      <c r="CU698" s="33"/>
      <c r="CV698" s="33"/>
    </row>
    <row r="699" spans="74:100">
      <c r="BV699" s="62"/>
      <c r="BW699" s="62"/>
      <c r="BX699" s="62"/>
      <c r="BY699" s="62"/>
      <c r="BZ699" s="62"/>
      <c r="CA699" s="62"/>
      <c r="CB699" s="62"/>
      <c r="CC699" s="62"/>
      <c r="CD699" s="62"/>
      <c r="CE699" s="62"/>
      <c r="CF699" s="62"/>
      <c r="CL699" s="56" t="s">
        <v>809</v>
      </c>
      <c r="CM699" s="56" t="s">
        <v>214</v>
      </c>
      <c r="CN699" s="56" t="s">
        <v>214</v>
      </c>
      <c r="CO699" s="52"/>
      <c r="CP699" s="52"/>
      <c r="CQ699" s="52"/>
      <c r="CR699" s="52"/>
      <c r="CS699" s="52"/>
      <c r="CT699" s="52"/>
      <c r="CU699" s="33"/>
      <c r="CV699" s="33"/>
    </row>
    <row r="700" spans="74:100">
      <c r="BV700" s="62"/>
      <c r="BW700" s="62"/>
      <c r="BX700" s="62"/>
      <c r="BY700" s="62"/>
      <c r="BZ700" s="62"/>
      <c r="CA700" s="62"/>
      <c r="CB700" s="62"/>
      <c r="CC700" s="62"/>
      <c r="CD700" s="62"/>
      <c r="CE700" s="62"/>
      <c r="CF700" s="62"/>
      <c r="CL700" s="56" t="s">
        <v>20774</v>
      </c>
      <c r="CM700" s="56"/>
      <c r="CN700" s="56"/>
      <c r="CO700" s="52"/>
      <c r="CP700" s="52"/>
      <c r="CQ700" s="52"/>
      <c r="CR700" s="52"/>
      <c r="CS700" s="52"/>
      <c r="CT700" s="52"/>
      <c r="CU700" s="33"/>
      <c r="CV700" s="33"/>
    </row>
    <row r="701" spans="74:100">
      <c r="BV701" s="62"/>
      <c r="BW701" s="62"/>
      <c r="BX701" s="62"/>
      <c r="BY701" s="62"/>
      <c r="BZ701" s="62"/>
      <c r="CA701" s="62"/>
      <c r="CB701" s="62"/>
      <c r="CC701" s="62"/>
      <c r="CD701" s="62"/>
      <c r="CE701" s="62"/>
      <c r="CF701" s="62"/>
      <c r="CL701" s="56" t="s">
        <v>26934</v>
      </c>
      <c r="CM701" s="56" t="s">
        <v>3118</v>
      </c>
      <c r="CN701" s="56" t="s">
        <v>3118</v>
      </c>
      <c r="CO701" s="52"/>
      <c r="CP701" s="52"/>
      <c r="CQ701" s="52"/>
      <c r="CR701" s="52"/>
      <c r="CS701" s="52"/>
      <c r="CT701" s="52"/>
      <c r="CU701" s="33"/>
      <c r="CV701" s="33"/>
    </row>
    <row r="702" spans="74:100">
      <c r="BV702" s="62"/>
      <c r="BW702" s="62"/>
      <c r="BX702" s="62"/>
      <c r="BY702" s="62"/>
      <c r="BZ702" s="62"/>
      <c r="CA702" s="62"/>
      <c r="CB702" s="62"/>
      <c r="CC702" s="62"/>
      <c r="CD702" s="62"/>
      <c r="CE702" s="62"/>
      <c r="CF702" s="62"/>
      <c r="CL702" s="56" t="s">
        <v>26935</v>
      </c>
      <c r="CM702" s="56"/>
      <c r="CN702" s="56"/>
      <c r="CO702" s="52"/>
      <c r="CP702" s="52"/>
      <c r="CQ702" s="52"/>
      <c r="CR702" s="52"/>
      <c r="CS702" s="52"/>
      <c r="CT702" s="52"/>
      <c r="CU702" s="33"/>
      <c r="CV702" s="33"/>
    </row>
    <row r="703" spans="74:100">
      <c r="BV703" s="62"/>
      <c r="BW703" s="62"/>
      <c r="BX703" s="62"/>
      <c r="BY703" s="62"/>
      <c r="BZ703" s="62"/>
      <c r="CA703" s="62"/>
      <c r="CB703" s="62"/>
      <c r="CC703" s="62"/>
      <c r="CD703" s="62"/>
      <c r="CE703" s="62"/>
      <c r="CF703" s="62"/>
      <c r="CL703" s="56" t="s">
        <v>26936</v>
      </c>
      <c r="CM703" s="56" t="s">
        <v>217</v>
      </c>
      <c r="CN703" s="56" t="s">
        <v>217</v>
      </c>
      <c r="CO703" s="52"/>
      <c r="CP703" s="52"/>
      <c r="CQ703" s="52"/>
      <c r="CR703" s="52"/>
      <c r="CS703" s="52"/>
      <c r="CT703" s="52"/>
      <c r="CU703" s="33"/>
      <c r="CV703" s="33"/>
    </row>
    <row r="704" spans="74:100">
      <c r="BV704" s="62"/>
      <c r="BW704" s="62"/>
      <c r="BX704" s="62"/>
      <c r="BY704" s="62"/>
      <c r="BZ704" s="62"/>
      <c r="CA704" s="62"/>
      <c r="CB704" s="62"/>
      <c r="CC704" s="62"/>
      <c r="CD704" s="62"/>
      <c r="CE704" s="62"/>
      <c r="CF704" s="62"/>
      <c r="CL704" s="56" t="s">
        <v>26935</v>
      </c>
      <c r="CM704" s="56"/>
      <c r="CN704" s="56"/>
      <c r="CO704" s="52"/>
      <c r="CP704" s="52"/>
      <c r="CQ704" s="52"/>
      <c r="CR704" s="52"/>
      <c r="CS704" s="52"/>
      <c r="CT704" s="52"/>
      <c r="CU704" s="33"/>
      <c r="CV704" s="33"/>
    </row>
    <row r="705" spans="74:100">
      <c r="BV705" s="62"/>
      <c r="BW705" s="62"/>
      <c r="BX705" s="62"/>
      <c r="BY705" s="62"/>
      <c r="BZ705" s="62"/>
      <c r="CA705" s="62"/>
      <c r="CB705" s="62"/>
      <c r="CC705" s="62"/>
      <c r="CD705" s="62"/>
      <c r="CE705" s="62"/>
      <c r="CF705" s="62"/>
      <c r="CL705" s="56" t="s">
        <v>26937</v>
      </c>
      <c r="CM705" s="56" t="s">
        <v>3118</v>
      </c>
      <c r="CN705" s="56" t="s">
        <v>3118</v>
      </c>
      <c r="CO705" s="52"/>
      <c r="CP705" s="52"/>
      <c r="CQ705" s="52"/>
      <c r="CR705" s="52"/>
      <c r="CS705" s="52"/>
      <c r="CT705" s="52"/>
      <c r="CU705" s="33"/>
      <c r="CV705" s="33"/>
    </row>
    <row r="706" spans="74:100">
      <c r="BV706" s="62"/>
      <c r="BW706" s="62"/>
      <c r="BX706" s="62"/>
      <c r="BY706" s="62"/>
      <c r="BZ706" s="62"/>
      <c r="CA706" s="62"/>
      <c r="CB706" s="62"/>
      <c r="CC706" s="62"/>
      <c r="CD706" s="62"/>
      <c r="CE706" s="62"/>
      <c r="CF706" s="62"/>
      <c r="CL706" s="56" t="s">
        <v>26938</v>
      </c>
      <c r="CM706" s="56"/>
      <c r="CN706" s="56"/>
      <c r="CO706" s="52"/>
      <c r="CP706" s="52"/>
      <c r="CQ706" s="52"/>
      <c r="CR706" s="52"/>
      <c r="CS706" s="52"/>
      <c r="CT706" s="52"/>
      <c r="CU706" s="33"/>
      <c r="CV706" s="33"/>
    </row>
    <row r="707" spans="74:100">
      <c r="BV707" s="62"/>
      <c r="BW707" s="62"/>
      <c r="BX707" s="62"/>
      <c r="BY707" s="62"/>
      <c r="BZ707" s="62"/>
      <c r="CA707" s="62"/>
      <c r="CB707" s="62"/>
      <c r="CC707" s="62"/>
      <c r="CD707" s="62"/>
      <c r="CE707" s="62"/>
      <c r="CF707" s="62"/>
      <c r="CL707" s="56" t="s">
        <v>26939</v>
      </c>
      <c r="CM707" s="56" t="s">
        <v>217</v>
      </c>
      <c r="CN707" s="56" t="s">
        <v>217</v>
      </c>
      <c r="CO707" s="52"/>
      <c r="CP707" s="52"/>
      <c r="CQ707" s="52"/>
      <c r="CR707" s="52"/>
      <c r="CS707" s="52"/>
      <c r="CT707" s="52"/>
      <c r="CU707" s="33"/>
      <c r="CV707" s="33"/>
    </row>
    <row r="708" spans="74:100">
      <c r="BV708" s="62"/>
      <c r="BW708" s="62"/>
      <c r="BX708" s="62"/>
      <c r="BY708" s="62"/>
      <c r="BZ708" s="62"/>
      <c r="CA708" s="62"/>
      <c r="CB708" s="62"/>
      <c r="CC708" s="62"/>
      <c r="CD708" s="62"/>
      <c r="CE708" s="62"/>
      <c r="CF708" s="62"/>
      <c r="CL708" s="56" t="s">
        <v>26940</v>
      </c>
      <c r="CM708" s="56"/>
      <c r="CN708" s="56"/>
      <c r="CO708" s="52"/>
      <c r="CP708" s="52"/>
      <c r="CQ708" s="52"/>
      <c r="CR708" s="52"/>
      <c r="CS708" s="52"/>
      <c r="CT708" s="52"/>
      <c r="CU708" s="33"/>
      <c r="CV708" s="33"/>
    </row>
    <row r="709" spans="74:100">
      <c r="BV709" s="62"/>
      <c r="BW709" s="62"/>
      <c r="BX709" s="62"/>
      <c r="BY709" s="62"/>
      <c r="BZ709" s="62"/>
      <c r="CA709" s="62"/>
      <c r="CB709" s="62"/>
      <c r="CC709" s="62"/>
      <c r="CD709" s="62"/>
      <c r="CE709" s="62"/>
      <c r="CF709" s="62"/>
      <c r="CL709" s="56" t="s">
        <v>26941</v>
      </c>
      <c r="CM709" s="56" t="s">
        <v>3118</v>
      </c>
      <c r="CN709" s="56" t="s">
        <v>3118</v>
      </c>
      <c r="CO709" s="52"/>
      <c r="CP709" s="52"/>
      <c r="CQ709" s="52"/>
      <c r="CR709" s="52"/>
      <c r="CS709" s="52"/>
      <c r="CT709" s="52"/>
      <c r="CU709" s="33"/>
      <c r="CV709" s="33"/>
    </row>
    <row r="710" spans="74:100">
      <c r="BV710" s="62"/>
      <c r="BW710" s="62"/>
      <c r="BX710" s="62"/>
      <c r="BY710" s="62"/>
      <c r="BZ710" s="62"/>
      <c r="CA710" s="62"/>
      <c r="CB710" s="62"/>
      <c r="CC710" s="62"/>
      <c r="CD710" s="62"/>
      <c r="CE710" s="62"/>
      <c r="CF710" s="62"/>
      <c r="CL710" s="56" t="s">
        <v>26942</v>
      </c>
      <c r="CM710" s="56"/>
      <c r="CN710" s="56"/>
      <c r="CO710" s="52"/>
      <c r="CP710" s="52"/>
      <c r="CQ710" s="52"/>
      <c r="CR710" s="52"/>
      <c r="CS710" s="52"/>
      <c r="CT710" s="52"/>
      <c r="CU710" s="33"/>
      <c r="CV710" s="33"/>
    </row>
    <row r="711" spans="74:100">
      <c r="BV711" s="62"/>
      <c r="BW711" s="62"/>
      <c r="BX711" s="62"/>
      <c r="BY711" s="62"/>
      <c r="BZ711" s="62"/>
      <c r="CA711" s="62"/>
      <c r="CB711" s="62"/>
      <c r="CC711" s="62"/>
      <c r="CD711" s="62"/>
      <c r="CE711" s="62"/>
      <c r="CF711" s="62"/>
      <c r="CL711" s="56" t="s">
        <v>26943</v>
      </c>
      <c r="CM711" s="56" t="s">
        <v>216</v>
      </c>
      <c r="CN711" s="56" t="s">
        <v>216</v>
      </c>
      <c r="CO711" s="52"/>
      <c r="CP711" s="52"/>
      <c r="CQ711" s="52"/>
      <c r="CR711" s="52"/>
      <c r="CS711" s="52"/>
      <c r="CT711" s="52"/>
      <c r="CU711" s="33"/>
      <c r="CV711" s="33"/>
    </row>
    <row r="712" spans="74:100">
      <c r="BV712" s="62"/>
      <c r="BW712" s="62"/>
      <c r="BX712" s="62"/>
      <c r="BY712" s="62"/>
      <c r="BZ712" s="62"/>
      <c r="CA712" s="62"/>
      <c r="CB712" s="62"/>
      <c r="CC712" s="62"/>
      <c r="CD712" s="62"/>
      <c r="CE712" s="62"/>
      <c r="CF712" s="62"/>
      <c r="CL712" s="56" t="s">
        <v>26944</v>
      </c>
      <c r="CM712" s="56"/>
      <c r="CN712" s="56"/>
      <c r="CO712" s="52"/>
      <c r="CP712" s="52"/>
      <c r="CQ712" s="52"/>
      <c r="CR712" s="52"/>
      <c r="CS712" s="52"/>
      <c r="CT712" s="52"/>
      <c r="CU712" s="33"/>
      <c r="CV712" s="33"/>
    </row>
    <row r="713" spans="74:100">
      <c r="BV713" s="62"/>
      <c r="BW713" s="62"/>
      <c r="BX713" s="62"/>
      <c r="BY713" s="62"/>
      <c r="BZ713" s="62"/>
      <c r="CA713" s="62"/>
      <c r="CB713" s="62"/>
      <c r="CC713" s="62"/>
      <c r="CD713" s="62"/>
      <c r="CE713" s="62"/>
      <c r="CF713" s="62"/>
      <c r="CL713" s="56" t="s">
        <v>3320</v>
      </c>
      <c r="CM713" s="56" t="s">
        <v>3118</v>
      </c>
      <c r="CN713" s="56" t="s">
        <v>3118</v>
      </c>
      <c r="CO713" s="52"/>
      <c r="CP713" s="52"/>
      <c r="CQ713" s="52"/>
      <c r="CR713" s="52"/>
      <c r="CS713" s="52"/>
      <c r="CT713" s="52"/>
      <c r="CU713" s="33"/>
      <c r="CV713" s="33"/>
    </row>
    <row r="714" spans="74:100">
      <c r="BV714" s="62"/>
      <c r="BW714" s="62"/>
      <c r="BX714" s="62"/>
      <c r="BY714" s="62"/>
      <c r="BZ714" s="62"/>
      <c r="CA714" s="62"/>
      <c r="CB714" s="62"/>
      <c r="CC714" s="62"/>
      <c r="CD714" s="62"/>
      <c r="CE714" s="62"/>
      <c r="CF714" s="62"/>
      <c r="CL714" s="56" t="s">
        <v>17645</v>
      </c>
      <c r="CM714" s="56"/>
      <c r="CN714" s="56"/>
      <c r="CO714" s="52"/>
      <c r="CP714" s="52"/>
      <c r="CQ714" s="52"/>
      <c r="CR714" s="52"/>
      <c r="CS714" s="52"/>
      <c r="CT714" s="52"/>
      <c r="CU714" s="33"/>
      <c r="CV714" s="33"/>
    </row>
    <row r="715" spans="74:100">
      <c r="BV715" s="62"/>
      <c r="BW715" s="62"/>
      <c r="BX715" s="62"/>
      <c r="BY715" s="62"/>
      <c r="BZ715" s="62"/>
      <c r="CA715" s="62"/>
      <c r="CB715" s="62"/>
      <c r="CC715" s="62"/>
      <c r="CD715" s="62"/>
      <c r="CE715" s="62"/>
      <c r="CF715" s="62"/>
      <c r="CL715" s="56" t="s">
        <v>3321</v>
      </c>
      <c r="CM715" s="56" t="s">
        <v>217</v>
      </c>
      <c r="CN715" s="56" t="s">
        <v>217</v>
      </c>
      <c r="CO715" s="52"/>
      <c r="CP715" s="52"/>
      <c r="CQ715" s="52"/>
      <c r="CR715" s="52"/>
      <c r="CS715" s="52"/>
      <c r="CT715" s="52"/>
      <c r="CU715" s="33"/>
      <c r="CV715" s="33"/>
    </row>
    <row r="716" spans="74:100">
      <c r="BV716" s="62"/>
      <c r="BW716" s="62"/>
      <c r="BX716" s="62"/>
      <c r="BY716" s="62"/>
      <c r="BZ716" s="62"/>
      <c r="CA716" s="62"/>
      <c r="CB716" s="62"/>
      <c r="CC716" s="62"/>
      <c r="CD716" s="62"/>
      <c r="CE716" s="62"/>
      <c r="CF716" s="62"/>
      <c r="CL716" s="56" t="s">
        <v>17646</v>
      </c>
      <c r="CM716" s="56"/>
      <c r="CN716" s="56"/>
      <c r="CO716" s="52"/>
      <c r="CP716" s="52"/>
      <c r="CQ716" s="52"/>
      <c r="CR716" s="52"/>
      <c r="CS716" s="52"/>
      <c r="CT716" s="52"/>
      <c r="CU716" s="33"/>
      <c r="CV716" s="33"/>
    </row>
    <row r="717" spans="74:100">
      <c r="BV717" s="62"/>
      <c r="BW717" s="62"/>
      <c r="BX717" s="62"/>
      <c r="BY717" s="62"/>
      <c r="BZ717" s="62"/>
      <c r="CA717" s="62"/>
      <c r="CB717" s="62"/>
      <c r="CC717" s="62"/>
      <c r="CD717" s="62"/>
      <c r="CE717" s="62"/>
      <c r="CF717" s="62"/>
      <c r="CL717" s="56" t="s">
        <v>3322</v>
      </c>
      <c r="CM717" s="56" t="s">
        <v>217</v>
      </c>
      <c r="CN717" s="56" t="s">
        <v>217</v>
      </c>
      <c r="CO717" s="52"/>
      <c r="CP717" s="52"/>
      <c r="CQ717" s="52"/>
      <c r="CR717" s="52"/>
      <c r="CS717" s="52"/>
      <c r="CT717" s="52"/>
      <c r="CU717" s="33"/>
      <c r="CV717" s="33"/>
    </row>
    <row r="718" spans="74:100">
      <c r="BV718" s="62"/>
      <c r="BW718" s="62"/>
      <c r="BX718" s="62"/>
      <c r="BY718" s="62"/>
      <c r="BZ718" s="62"/>
      <c r="CA718" s="62"/>
      <c r="CB718" s="62"/>
      <c r="CC718" s="62"/>
      <c r="CD718" s="62"/>
      <c r="CE718" s="62"/>
      <c r="CF718" s="62"/>
      <c r="CL718" s="56" t="s">
        <v>17647</v>
      </c>
      <c r="CM718" s="56"/>
      <c r="CN718" s="56"/>
      <c r="CO718" s="52"/>
      <c r="CP718" s="52"/>
      <c r="CQ718" s="52"/>
      <c r="CR718" s="52"/>
      <c r="CS718" s="52"/>
      <c r="CT718" s="52"/>
      <c r="CU718" s="33"/>
      <c r="CV718" s="33"/>
    </row>
    <row r="719" spans="74:100">
      <c r="BV719" s="62"/>
      <c r="BW719" s="62"/>
      <c r="BX719" s="62"/>
      <c r="BY719" s="62"/>
      <c r="BZ719" s="62"/>
      <c r="CA719" s="62"/>
      <c r="CB719" s="62"/>
      <c r="CC719" s="62"/>
      <c r="CD719" s="62"/>
      <c r="CE719" s="62"/>
      <c r="CF719" s="62"/>
      <c r="CL719" s="56" t="s">
        <v>3323</v>
      </c>
      <c r="CM719" s="56" t="s">
        <v>217</v>
      </c>
      <c r="CN719" s="56" t="s">
        <v>217</v>
      </c>
      <c r="CO719" s="52"/>
      <c r="CP719" s="52"/>
      <c r="CQ719" s="52"/>
      <c r="CR719" s="52"/>
      <c r="CS719" s="52"/>
      <c r="CT719" s="52"/>
      <c r="CU719" s="33"/>
      <c r="CV719" s="33"/>
    </row>
    <row r="720" spans="74:100">
      <c r="BV720" s="62"/>
      <c r="BW720" s="62"/>
      <c r="BX720" s="62"/>
      <c r="BY720" s="62"/>
      <c r="BZ720" s="62"/>
      <c r="CA720" s="62"/>
      <c r="CB720" s="62"/>
      <c r="CC720" s="62"/>
      <c r="CD720" s="62"/>
      <c r="CE720" s="62"/>
      <c r="CF720" s="62"/>
      <c r="CL720" s="56" t="s">
        <v>17648</v>
      </c>
      <c r="CM720" s="56"/>
      <c r="CN720" s="56"/>
      <c r="CO720" s="52"/>
      <c r="CP720" s="52"/>
      <c r="CQ720" s="52"/>
      <c r="CR720" s="52"/>
      <c r="CS720" s="52"/>
      <c r="CT720" s="52"/>
      <c r="CU720" s="33"/>
      <c r="CV720" s="33"/>
    </row>
    <row r="721" spans="74:100">
      <c r="BV721" s="62"/>
      <c r="BW721" s="62"/>
      <c r="BX721" s="62"/>
      <c r="BY721" s="62"/>
      <c r="BZ721" s="62"/>
      <c r="CA721" s="62"/>
      <c r="CB721" s="62"/>
      <c r="CC721" s="62"/>
      <c r="CD721" s="62"/>
      <c r="CE721" s="62"/>
      <c r="CF721" s="62"/>
      <c r="CL721" s="56" t="s">
        <v>3324</v>
      </c>
      <c r="CM721" s="56" t="s">
        <v>217</v>
      </c>
      <c r="CN721" s="56" t="s">
        <v>217</v>
      </c>
      <c r="CO721" s="52"/>
      <c r="CP721" s="52"/>
      <c r="CQ721" s="52"/>
      <c r="CR721" s="52"/>
      <c r="CS721" s="52"/>
      <c r="CT721" s="52"/>
      <c r="CU721" s="33"/>
      <c r="CV721" s="33"/>
    </row>
    <row r="722" spans="74:100">
      <c r="BV722" s="62"/>
      <c r="BW722" s="62"/>
      <c r="BX722" s="62"/>
      <c r="BY722" s="62"/>
      <c r="BZ722" s="62"/>
      <c r="CA722" s="62"/>
      <c r="CB722" s="62"/>
      <c r="CC722" s="62"/>
      <c r="CD722" s="62"/>
      <c r="CE722" s="62"/>
      <c r="CF722" s="62"/>
      <c r="CL722" s="56" t="s">
        <v>17649</v>
      </c>
      <c r="CM722" s="56"/>
      <c r="CN722" s="56"/>
      <c r="CO722" s="52"/>
      <c r="CP722" s="52"/>
      <c r="CQ722" s="52"/>
      <c r="CR722" s="52"/>
      <c r="CS722" s="52"/>
      <c r="CT722" s="52"/>
      <c r="CU722" s="33"/>
      <c r="CV722" s="33"/>
    </row>
    <row r="723" spans="74:100">
      <c r="BV723" s="62"/>
      <c r="BW723" s="62"/>
      <c r="BX723" s="62"/>
      <c r="BY723" s="62"/>
      <c r="BZ723" s="62"/>
      <c r="CA723" s="62"/>
      <c r="CB723" s="62"/>
      <c r="CC723" s="62"/>
      <c r="CD723" s="62"/>
      <c r="CE723" s="62"/>
      <c r="CF723" s="62"/>
      <c r="CL723" s="56" t="s">
        <v>26945</v>
      </c>
      <c r="CM723" s="56" t="s">
        <v>3118</v>
      </c>
      <c r="CN723" s="56" t="s">
        <v>3118</v>
      </c>
      <c r="CO723" s="52"/>
      <c r="CP723" s="52"/>
      <c r="CQ723" s="52"/>
      <c r="CR723" s="52"/>
      <c r="CS723" s="52"/>
      <c r="CT723" s="52"/>
      <c r="CU723" s="33"/>
      <c r="CV723" s="33"/>
    </row>
    <row r="724" spans="74:100">
      <c r="BV724" s="62"/>
      <c r="BW724" s="62"/>
      <c r="BX724" s="62"/>
      <c r="BY724" s="62"/>
      <c r="BZ724" s="62"/>
      <c r="CA724" s="62"/>
      <c r="CB724" s="62"/>
      <c r="CC724" s="62"/>
      <c r="CD724" s="62"/>
      <c r="CE724" s="62"/>
      <c r="CF724" s="62"/>
      <c r="CL724" s="56" t="s">
        <v>26946</v>
      </c>
      <c r="CM724" s="56"/>
      <c r="CN724" s="56"/>
      <c r="CO724" s="52"/>
      <c r="CP724" s="52"/>
      <c r="CQ724" s="52"/>
      <c r="CR724" s="52"/>
      <c r="CS724" s="52"/>
      <c r="CT724" s="52"/>
      <c r="CU724" s="33"/>
      <c r="CV724" s="33"/>
    </row>
    <row r="725" spans="74:100">
      <c r="BV725" s="62"/>
      <c r="BW725" s="62"/>
      <c r="BX725" s="62"/>
      <c r="BY725" s="62"/>
      <c r="BZ725" s="62"/>
      <c r="CA725" s="62"/>
      <c r="CB725" s="62"/>
      <c r="CC725" s="62"/>
      <c r="CD725" s="62"/>
      <c r="CE725" s="62"/>
      <c r="CF725" s="62"/>
      <c r="CL725" s="56" t="s">
        <v>26947</v>
      </c>
      <c r="CM725" s="56" t="s">
        <v>217</v>
      </c>
      <c r="CN725" s="56" t="s">
        <v>217</v>
      </c>
      <c r="CO725" s="52"/>
      <c r="CP725" s="52"/>
      <c r="CQ725" s="52"/>
      <c r="CR725" s="52"/>
      <c r="CS725" s="52"/>
      <c r="CT725" s="52"/>
      <c r="CU725" s="33"/>
      <c r="CV725" s="33"/>
    </row>
    <row r="726" spans="74:100">
      <c r="BV726" s="62"/>
      <c r="BW726" s="62"/>
      <c r="BX726" s="62"/>
      <c r="BY726" s="62"/>
      <c r="BZ726" s="62"/>
      <c r="CA726" s="62"/>
      <c r="CB726" s="62"/>
      <c r="CC726" s="62"/>
      <c r="CD726" s="62"/>
      <c r="CE726" s="62"/>
      <c r="CF726" s="62"/>
      <c r="CL726" s="56" t="s">
        <v>26948</v>
      </c>
      <c r="CM726" s="56"/>
      <c r="CN726" s="56"/>
      <c r="CO726" s="52"/>
      <c r="CP726" s="52"/>
      <c r="CQ726" s="52"/>
      <c r="CR726" s="52"/>
      <c r="CS726" s="52"/>
      <c r="CT726" s="52"/>
      <c r="CU726" s="33"/>
      <c r="CV726" s="33"/>
    </row>
    <row r="727" spans="74:100">
      <c r="BV727" s="62"/>
      <c r="BW727" s="62"/>
      <c r="BX727" s="62"/>
      <c r="BY727" s="62"/>
      <c r="BZ727" s="62"/>
      <c r="CA727" s="62"/>
      <c r="CB727" s="62"/>
      <c r="CC727" s="62"/>
      <c r="CD727" s="62"/>
      <c r="CE727" s="62"/>
      <c r="CF727" s="62"/>
      <c r="CL727" s="56" t="s">
        <v>26949</v>
      </c>
      <c r="CM727" s="56" t="s">
        <v>217</v>
      </c>
      <c r="CN727" s="56" t="s">
        <v>217</v>
      </c>
      <c r="CO727" s="52"/>
      <c r="CP727" s="52"/>
      <c r="CQ727" s="52"/>
      <c r="CR727" s="52"/>
      <c r="CS727" s="52"/>
      <c r="CT727" s="52"/>
      <c r="CU727" s="33"/>
      <c r="CV727" s="33"/>
    </row>
    <row r="728" spans="74:100">
      <c r="BV728" s="62"/>
      <c r="BW728" s="62"/>
      <c r="BX728" s="62"/>
      <c r="BY728" s="62"/>
      <c r="BZ728" s="62"/>
      <c r="CA728" s="62"/>
      <c r="CB728" s="62"/>
      <c r="CC728" s="62"/>
      <c r="CD728" s="62"/>
      <c r="CE728" s="62"/>
      <c r="CF728" s="62"/>
      <c r="CL728" s="56" t="s">
        <v>26946</v>
      </c>
      <c r="CM728" s="56"/>
      <c r="CN728" s="56"/>
      <c r="CO728" s="52"/>
      <c r="CP728" s="52"/>
      <c r="CQ728" s="52"/>
      <c r="CR728" s="52"/>
      <c r="CS728" s="52"/>
      <c r="CT728" s="52"/>
      <c r="CU728" s="33"/>
      <c r="CV728" s="33"/>
    </row>
    <row r="729" spans="74:100">
      <c r="BV729" s="62"/>
      <c r="BW729" s="62"/>
      <c r="BX729" s="62"/>
      <c r="BY729" s="62"/>
      <c r="BZ729" s="62"/>
      <c r="CA729" s="62"/>
      <c r="CB729" s="62"/>
      <c r="CC729" s="62"/>
      <c r="CD729" s="62"/>
      <c r="CE729" s="62"/>
      <c r="CF729" s="62"/>
      <c r="CL729" s="56" t="s">
        <v>3325</v>
      </c>
      <c r="CM729" s="56" t="s">
        <v>3118</v>
      </c>
      <c r="CN729" s="56" t="s">
        <v>3118</v>
      </c>
      <c r="CO729" s="52"/>
      <c r="CP729" s="52"/>
      <c r="CQ729" s="52"/>
      <c r="CR729" s="52"/>
      <c r="CS729" s="52"/>
      <c r="CT729" s="52"/>
      <c r="CU729" s="33"/>
      <c r="CV729" s="33"/>
    </row>
    <row r="730" spans="74:100">
      <c r="BV730" s="62"/>
      <c r="BW730" s="62"/>
      <c r="BX730" s="62"/>
      <c r="BY730" s="62"/>
      <c r="BZ730" s="62"/>
      <c r="CA730" s="62"/>
      <c r="CB730" s="62"/>
      <c r="CC730" s="62"/>
      <c r="CD730" s="62"/>
      <c r="CE730" s="62"/>
      <c r="CF730" s="62"/>
      <c r="CL730" s="56" t="s">
        <v>17650</v>
      </c>
      <c r="CM730" s="56"/>
      <c r="CN730" s="56"/>
      <c r="CO730" s="52"/>
      <c r="CP730" s="52"/>
      <c r="CQ730" s="52"/>
      <c r="CR730" s="52"/>
      <c r="CS730" s="52"/>
      <c r="CT730" s="52"/>
      <c r="CU730" s="33"/>
      <c r="CV730" s="33"/>
    </row>
    <row r="731" spans="74:100">
      <c r="BV731" s="62"/>
      <c r="BW731" s="62"/>
      <c r="BX731" s="62"/>
      <c r="BY731" s="62"/>
      <c r="BZ731" s="62"/>
      <c r="CA731" s="62"/>
      <c r="CB731" s="62"/>
      <c r="CC731" s="62"/>
      <c r="CD731" s="62"/>
      <c r="CE731" s="62"/>
      <c r="CF731" s="62"/>
      <c r="CL731" s="56" t="s">
        <v>812</v>
      </c>
      <c r="CM731" s="56" t="s">
        <v>213</v>
      </c>
      <c r="CN731" s="56" t="s">
        <v>213</v>
      </c>
      <c r="CO731" s="52"/>
      <c r="CP731" s="52"/>
      <c r="CQ731" s="52"/>
      <c r="CR731" s="52"/>
      <c r="CS731" s="52"/>
      <c r="CT731" s="52"/>
      <c r="CU731" s="33"/>
      <c r="CV731" s="33"/>
    </row>
    <row r="732" spans="74:100">
      <c r="BV732" s="62"/>
      <c r="BW732" s="62"/>
      <c r="BX732" s="62"/>
      <c r="BY732" s="62"/>
      <c r="BZ732" s="62"/>
      <c r="CA732" s="62"/>
      <c r="CB732" s="62"/>
      <c r="CC732" s="62"/>
      <c r="CD732" s="62"/>
      <c r="CE732" s="62"/>
      <c r="CF732" s="62"/>
      <c r="CL732" s="56" t="s">
        <v>20775</v>
      </c>
      <c r="CM732" s="56"/>
      <c r="CN732" s="56"/>
      <c r="CO732" s="52"/>
      <c r="CP732" s="52"/>
      <c r="CQ732" s="52"/>
      <c r="CR732" s="52"/>
      <c r="CS732" s="52"/>
      <c r="CT732" s="52"/>
      <c r="CU732" s="33"/>
      <c r="CV732" s="33"/>
    </row>
    <row r="733" spans="74:100">
      <c r="BV733" s="62"/>
      <c r="BW733" s="62"/>
      <c r="BX733" s="62"/>
      <c r="BY733" s="62"/>
      <c r="BZ733" s="62"/>
      <c r="CA733" s="62"/>
      <c r="CB733" s="62"/>
      <c r="CC733" s="62"/>
      <c r="CD733" s="62"/>
      <c r="CE733" s="62"/>
      <c r="CF733" s="62"/>
      <c r="CL733" s="56" t="s">
        <v>3326</v>
      </c>
      <c r="CM733" s="56" t="s">
        <v>3118</v>
      </c>
      <c r="CN733" s="56" t="s">
        <v>3118</v>
      </c>
      <c r="CO733" s="52"/>
      <c r="CP733" s="52"/>
      <c r="CQ733" s="52"/>
      <c r="CR733" s="52"/>
      <c r="CS733" s="52"/>
      <c r="CT733" s="52"/>
      <c r="CU733" s="33"/>
      <c r="CV733" s="33"/>
    </row>
    <row r="734" spans="74:100">
      <c r="BV734" s="62"/>
      <c r="BW734" s="62"/>
      <c r="BX734" s="62"/>
      <c r="BY734" s="62"/>
      <c r="BZ734" s="62"/>
      <c r="CA734" s="62"/>
      <c r="CB734" s="62"/>
      <c r="CC734" s="62"/>
      <c r="CD734" s="62"/>
      <c r="CE734" s="62"/>
      <c r="CF734" s="62"/>
      <c r="CL734" s="56" t="s">
        <v>17651</v>
      </c>
      <c r="CM734" s="56"/>
      <c r="CN734" s="56"/>
      <c r="CO734" s="52"/>
      <c r="CP734" s="52"/>
      <c r="CQ734" s="52"/>
      <c r="CR734" s="52"/>
      <c r="CS734" s="52"/>
      <c r="CT734" s="52"/>
      <c r="CU734" s="33"/>
      <c r="CV734" s="33"/>
    </row>
    <row r="735" spans="74:100">
      <c r="BV735" s="62"/>
      <c r="BW735" s="62"/>
      <c r="BX735" s="62"/>
      <c r="BY735" s="62"/>
      <c r="BZ735" s="62"/>
      <c r="CA735" s="62"/>
      <c r="CB735" s="62"/>
      <c r="CC735" s="62"/>
      <c r="CD735" s="62"/>
      <c r="CE735" s="62"/>
      <c r="CF735" s="62"/>
      <c r="CL735" s="56" t="s">
        <v>813</v>
      </c>
      <c r="CM735" s="56" t="s">
        <v>216</v>
      </c>
      <c r="CN735" s="56" t="s">
        <v>216</v>
      </c>
      <c r="CO735" s="52"/>
      <c r="CP735" s="52"/>
      <c r="CQ735" s="52"/>
      <c r="CR735" s="52"/>
      <c r="CS735" s="52"/>
      <c r="CT735" s="52"/>
      <c r="CU735" s="33"/>
      <c r="CV735" s="33"/>
    </row>
    <row r="736" spans="74:100">
      <c r="BV736" s="62"/>
      <c r="BW736" s="62"/>
      <c r="BX736" s="62"/>
      <c r="BY736" s="62"/>
      <c r="BZ736" s="62"/>
      <c r="CA736" s="62"/>
      <c r="CB736" s="62"/>
      <c r="CC736" s="62"/>
      <c r="CD736" s="62"/>
      <c r="CE736" s="62"/>
      <c r="CF736" s="62"/>
      <c r="CL736" s="56" t="s">
        <v>20776</v>
      </c>
      <c r="CM736" s="56"/>
      <c r="CN736" s="56"/>
      <c r="CO736" s="52"/>
      <c r="CP736" s="52"/>
      <c r="CQ736" s="52"/>
      <c r="CR736" s="52"/>
      <c r="CS736" s="52"/>
      <c r="CT736" s="52"/>
      <c r="CU736" s="33"/>
      <c r="CV736" s="33"/>
    </row>
    <row r="737" spans="74:100">
      <c r="BV737" s="62"/>
      <c r="BW737" s="62"/>
      <c r="BX737" s="62"/>
      <c r="BY737" s="62"/>
      <c r="BZ737" s="62"/>
      <c r="CA737" s="62"/>
      <c r="CB737" s="62"/>
      <c r="CC737" s="62"/>
      <c r="CD737" s="62"/>
      <c r="CE737" s="62"/>
      <c r="CF737" s="62"/>
      <c r="CL737" s="56" t="s">
        <v>814</v>
      </c>
      <c r="CM737" s="56" t="s">
        <v>214</v>
      </c>
      <c r="CN737" s="56" t="s">
        <v>214</v>
      </c>
      <c r="CO737" s="52"/>
      <c r="CP737" s="52"/>
      <c r="CQ737" s="52"/>
      <c r="CR737" s="52"/>
      <c r="CS737" s="52"/>
      <c r="CT737" s="52"/>
      <c r="CU737" s="33"/>
      <c r="CV737" s="33"/>
    </row>
    <row r="738" spans="74:100">
      <c r="BV738" s="62"/>
      <c r="BW738" s="62"/>
      <c r="BX738" s="62"/>
      <c r="BY738" s="62"/>
      <c r="BZ738" s="62"/>
      <c r="CA738" s="62"/>
      <c r="CB738" s="62"/>
      <c r="CC738" s="62"/>
      <c r="CD738" s="62"/>
      <c r="CE738" s="62"/>
      <c r="CF738" s="62"/>
      <c r="CL738" s="56" t="s">
        <v>20777</v>
      </c>
      <c r="CM738" s="56"/>
      <c r="CN738" s="56"/>
      <c r="CO738" s="52"/>
      <c r="CP738" s="52"/>
      <c r="CQ738" s="52"/>
      <c r="CR738" s="52"/>
      <c r="CS738" s="52"/>
      <c r="CT738" s="52"/>
      <c r="CU738" s="33"/>
      <c r="CV738" s="33"/>
    </row>
    <row r="739" spans="74:100">
      <c r="BV739" s="62"/>
      <c r="BW739" s="62"/>
      <c r="BX739" s="62"/>
      <c r="BY739" s="62"/>
      <c r="BZ739" s="62"/>
      <c r="CA739" s="62"/>
      <c r="CB739" s="62"/>
      <c r="CC739" s="62"/>
      <c r="CD739" s="62"/>
      <c r="CE739" s="62"/>
      <c r="CF739" s="62"/>
      <c r="CL739" s="56" t="s">
        <v>3327</v>
      </c>
      <c r="CM739" s="56" t="s">
        <v>217</v>
      </c>
      <c r="CN739" s="56" t="s">
        <v>217</v>
      </c>
      <c r="CO739" s="52"/>
      <c r="CP739" s="52"/>
      <c r="CQ739" s="52"/>
      <c r="CR739" s="52"/>
      <c r="CS739" s="52"/>
      <c r="CT739" s="52"/>
      <c r="CU739" s="33"/>
      <c r="CV739" s="33"/>
    </row>
    <row r="740" spans="74:100">
      <c r="BV740" s="62"/>
      <c r="BW740" s="62"/>
      <c r="BX740" s="62"/>
      <c r="BY740" s="62"/>
      <c r="BZ740" s="62"/>
      <c r="CA740" s="62"/>
      <c r="CB740" s="62"/>
      <c r="CC740" s="62"/>
      <c r="CD740" s="62"/>
      <c r="CE740" s="62"/>
      <c r="CF740" s="62"/>
      <c r="CL740" s="56" t="s">
        <v>17652</v>
      </c>
      <c r="CM740" s="56"/>
      <c r="CN740" s="56"/>
      <c r="CO740" s="52"/>
      <c r="CP740" s="52"/>
      <c r="CQ740" s="52"/>
      <c r="CR740" s="52"/>
      <c r="CS740" s="52"/>
      <c r="CT740" s="52"/>
      <c r="CU740" s="33"/>
      <c r="CV740" s="33"/>
    </row>
    <row r="741" spans="74:100">
      <c r="BV741" s="62"/>
      <c r="BW741" s="62"/>
      <c r="BX741" s="62"/>
      <c r="BY741" s="62"/>
      <c r="BZ741" s="62"/>
      <c r="CA741" s="62"/>
      <c r="CB741" s="62"/>
      <c r="CC741" s="62"/>
      <c r="CD741" s="62"/>
      <c r="CE741" s="62"/>
      <c r="CF741" s="62"/>
      <c r="CL741" s="56" t="s">
        <v>26950</v>
      </c>
      <c r="CM741" s="56" t="s">
        <v>214</v>
      </c>
      <c r="CN741" s="56" t="s">
        <v>214</v>
      </c>
      <c r="CO741" s="52"/>
      <c r="CP741" s="52"/>
      <c r="CQ741" s="52"/>
      <c r="CR741" s="52"/>
      <c r="CS741" s="52"/>
      <c r="CT741" s="52"/>
      <c r="CU741" s="33"/>
      <c r="CV741" s="33"/>
    </row>
    <row r="742" spans="74:100">
      <c r="BV742" s="62"/>
      <c r="BW742" s="62"/>
      <c r="BX742" s="62"/>
      <c r="BY742" s="62"/>
      <c r="BZ742" s="62"/>
      <c r="CA742" s="62"/>
      <c r="CB742" s="62"/>
      <c r="CC742" s="62"/>
      <c r="CD742" s="62"/>
      <c r="CE742" s="62"/>
      <c r="CF742" s="62"/>
      <c r="CL742" s="56" t="s">
        <v>815</v>
      </c>
      <c r="CM742" s="56" t="s">
        <v>216</v>
      </c>
      <c r="CN742" s="56" t="s">
        <v>216</v>
      </c>
      <c r="CO742" s="52"/>
      <c r="CP742" s="52"/>
      <c r="CQ742" s="52"/>
      <c r="CR742" s="52"/>
      <c r="CS742" s="52"/>
      <c r="CT742" s="52"/>
      <c r="CU742" s="33"/>
      <c r="CV742" s="33"/>
    </row>
    <row r="743" spans="74:100">
      <c r="BV743" s="62"/>
      <c r="BW743" s="62"/>
      <c r="BX743" s="62"/>
      <c r="BY743" s="62"/>
      <c r="BZ743" s="62"/>
      <c r="CA743" s="62"/>
      <c r="CB743" s="62"/>
      <c r="CC743" s="62"/>
      <c r="CD743" s="62"/>
      <c r="CE743" s="62"/>
      <c r="CF743" s="62"/>
      <c r="CL743" s="56" t="s">
        <v>20778</v>
      </c>
      <c r="CM743" s="56"/>
      <c r="CN743" s="56"/>
      <c r="CO743" s="52"/>
      <c r="CP743" s="52"/>
      <c r="CQ743" s="52"/>
      <c r="CR743" s="52"/>
      <c r="CS743" s="52"/>
      <c r="CT743" s="52"/>
      <c r="CU743" s="33"/>
      <c r="CV743" s="33"/>
    </row>
    <row r="744" spans="74:100">
      <c r="BV744" s="62"/>
      <c r="BW744" s="62"/>
      <c r="BX744" s="62"/>
      <c r="BY744" s="62"/>
      <c r="BZ744" s="62"/>
      <c r="CA744" s="62"/>
      <c r="CB744" s="62"/>
      <c r="CC744" s="62"/>
      <c r="CD744" s="62"/>
      <c r="CE744" s="62"/>
      <c r="CF744" s="62"/>
      <c r="CL744" s="56" t="s">
        <v>3328</v>
      </c>
      <c r="CM744" s="56" t="s">
        <v>3118</v>
      </c>
      <c r="CN744" s="56" t="s">
        <v>3118</v>
      </c>
      <c r="CO744" s="52"/>
      <c r="CP744" s="52"/>
      <c r="CQ744" s="52"/>
      <c r="CR744" s="52"/>
      <c r="CS744" s="52"/>
      <c r="CT744" s="52"/>
      <c r="CU744" s="33"/>
      <c r="CV744" s="33"/>
    </row>
    <row r="745" spans="74:100">
      <c r="BV745" s="62"/>
      <c r="BW745" s="62"/>
      <c r="BX745" s="62"/>
      <c r="BY745" s="62"/>
      <c r="BZ745" s="62"/>
      <c r="CA745" s="62"/>
      <c r="CB745" s="62"/>
      <c r="CC745" s="62"/>
      <c r="CD745" s="62"/>
      <c r="CE745" s="62"/>
      <c r="CF745" s="62"/>
      <c r="CL745" s="56" t="s">
        <v>17653</v>
      </c>
      <c r="CM745" s="56"/>
      <c r="CN745" s="56"/>
      <c r="CO745" s="52"/>
      <c r="CP745" s="52"/>
      <c r="CQ745" s="52"/>
      <c r="CR745" s="52"/>
      <c r="CS745" s="52"/>
      <c r="CT745" s="52"/>
      <c r="CU745" s="33"/>
      <c r="CV745" s="33"/>
    </row>
    <row r="746" spans="74:100">
      <c r="BV746" s="62"/>
      <c r="BW746" s="62"/>
      <c r="BX746" s="62"/>
      <c r="BY746" s="62"/>
      <c r="BZ746" s="62"/>
      <c r="CA746" s="62"/>
      <c r="CB746" s="62"/>
      <c r="CC746" s="62"/>
      <c r="CD746" s="62"/>
      <c r="CE746" s="62"/>
      <c r="CF746" s="62"/>
      <c r="CL746" s="56" t="s">
        <v>3329</v>
      </c>
      <c r="CM746" s="56" t="s">
        <v>217</v>
      </c>
      <c r="CN746" s="56" t="s">
        <v>217</v>
      </c>
      <c r="CO746" s="52"/>
      <c r="CP746" s="52"/>
      <c r="CQ746" s="52"/>
      <c r="CR746" s="52"/>
      <c r="CS746" s="52"/>
      <c r="CT746" s="52"/>
      <c r="CU746" s="33"/>
      <c r="CV746" s="33"/>
    </row>
    <row r="747" spans="74:100">
      <c r="BV747" s="62"/>
      <c r="BW747" s="62"/>
      <c r="BX747" s="62"/>
      <c r="BY747" s="62"/>
      <c r="BZ747" s="62"/>
      <c r="CA747" s="62"/>
      <c r="CB747" s="62"/>
      <c r="CC747" s="62"/>
      <c r="CD747" s="62"/>
      <c r="CE747" s="62"/>
      <c r="CF747" s="62"/>
      <c r="CL747" s="56" t="s">
        <v>17654</v>
      </c>
      <c r="CM747" s="56"/>
      <c r="CN747" s="56"/>
      <c r="CO747" s="52"/>
      <c r="CP747" s="52"/>
      <c r="CQ747" s="52"/>
      <c r="CR747" s="52"/>
      <c r="CS747" s="52"/>
      <c r="CT747" s="52"/>
      <c r="CU747" s="33"/>
      <c r="CV747" s="33"/>
    </row>
    <row r="748" spans="74:100">
      <c r="BV748" s="62"/>
      <c r="BW748" s="62"/>
      <c r="BX748" s="62"/>
      <c r="BY748" s="62"/>
      <c r="BZ748" s="62"/>
      <c r="CA748" s="62"/>
      <c r="CB748" s="62"/>
      <c r="CC748" s="62"/>
      <c r="CD748" s="62"/>
      <c r="CE748" s="62"/>
      <c r="CF748" s="62"/>
      <c r="CL748" s="56" t="s">
        <v>816</v>
      </c>
      <c r="CM748" s="56" t="s">
        <v>217</v>
      </c>
      <c r="CN748" s="56" t="s">
        <v>217</v>
      </c>
      <c r="CO748" s="52"/>
      <c r="CP748" s="52"/>
      <c r="CQ748" s="52"/>
      <c r="CR748" s="52"/>
      <c r="CS748" s="52"/>
      <c r="CT748" s="52"/>
      <c r="CU748" s="33"/>
      <c r="CV748" s="33"/>
    </row>
    <row r="749" spans="74:100">
      <c r="BV749" s="62"/>
      <c r="BW749" s="62"/>
      <c r="BX749" s="62"/>
      <c r="BY749" s="62"/>
      <c r="BZ749" s="62"/>
      <c r="CA749" s="62"/>
      <c r="CB749" s="62"/>
      <c r="CC749" s="62"/>
      <c r="CD749" s="62"/>
      <c r="CE749" s="62"/>
      <c r="CF749" s="62"/>
      <c r="CL749" s="56" t="s">
        <v>20779</v>
      </c>
      <c r="CM749" s="56"/>
      <c r="CN749" s="56"/>
      <c r="CO749" s="52"/>
      <c r="CP749" s="52"/>
      <c r="CQ749" s="52"/>
      <c r="CR749" s="52"/>
      <c r="CS749" s="52"/>
      <c r="CT749" s="52"/>
      <c r="CU749" s="33"/>
      <c r="CV749" s="33"/>
    </row>
    <row r="750" spans="74:100">
      <c r="BV750" s="62"/>
      <c r="BW750" s="62"/>
      <c r="BX750" s="62"/>
      <c r="BY750" s="62"/>
      <c r="BZ750" s="62"/>
      <c r="CA750" s="62"/>
      <c r="CB750" s="62"/>
      <c r="CC750" s="62"/>
      <c r="CD750" s="62"/>
      <c r="CE750" s="62"/>
      <c r="CF750" s="62"/>
      <c r="CL750" s="56" t="s">
        <v>817</v>
      </c>
      <c r="CM750" s="56" t="s">
        <v>215</v>
      </c>
      <c r="CN750" s="56" t="s">
        <v>215</v>
      </c>
      <c r="CO750" s="52"/>
      <c r="CP750" s="52"/>
      <c r="CQ750" s="52"/>
      <c r="CR750" s="52"/>
      <c r="CS750" s="52"/>
      <c r="CT750" s="52"/>
      <c r="CU750" s="33"/>
      <c r="CV750" s="33"/>
    </row>
    <row r="751" spans="74:100">
      <c r="BV751" s="62"/>
      <c r="BW751" s="62"/>
      <c r="BX751" s="62"/>
      <c r="BY751" s="62"/>
      <c r="BZ751" s="62"/>
      <c r="CA751" s="62"/>
      <c r="CB751" s="62"/>
      <c r="CC751" s="62"/>
      <c r="CD751" s="62"/>
      <c r="CE751" s="62"/>
      <c r="CF751" s="62"/>
      <c r="CL751" s="56" t="s">
        <v>20780</v>
      </c>
      <c r="CM751" s="56"/>
      <c r="CN751" s="56"/>
      <c r="CO751" s="52"/>
      <c r="CP751" s="52"/>
      <c r="CQ751" s="52"/>
      <c r="CR751" s="52"/>
      <c r="CS751" s="52"/>
      <c r="CT751" s="52"/>
      <c r="CU751" s="33"/>
      <c r="CV751" s="33"/>
    </row>
    <row r="752" spans="74:100">
      <c r="BV752" s="62"/>
      <c r="BW752" s="62"/>
      <c r="BX752" s="62"/>
      <c r="BY752" s="62"/>
      <c r="BZ752" s="62"/>
      <c r="CA752" s="62"/>
      <c r="CB752" s="62"/>
      <c r="CC752" s="62"/>
      <c r="CD752" s="62"/>
      <c r="CE752" s="62"/>
      <c r="CF752" s="62"/>
      <c r="CL752" s="56" t="s">
        <v>3330</v>
      </c>
      <c r="CM752" s="56" t="s">
        <v>3118</v>
      </c>
      <c r="CN752" s="56" t="s">
        <v>3118</v>
      </c>
      <c r="CO752" s="52"/>
      <c r="CP752" s="52"/>
      <c r="CQ752" s="52"/>
      <c r="CR752" s="52"/>
      <c r="CS752" s="52"/>
      <c r="CT752" s="52"/>
      <c r="CU752" s="33"/>
      <c r="CV752" s="33"/>
    </row>
    <row r="753" spans="74:100">
      <c r="BV753" s="62"/>
      <c r="BW753" s="62"/>
      <c r="BX753" s="62"/>
      <c r="BY753" s="62"/>
      <c r="BZ753" s="62"/>
      <c r="CA753" s="62"/>
      <c r="CB753" s="62"/>
      <c r="CC753" s="62"/>
      <c r="CD753" s="62"/>
      <c r="CE753" s="62"/>
      <c r="CF753" s="62"/>
      <c r="CL753" s="56" t="s">
        <v>17655</v>
      </c>
      <c r="CM753" s="56"/>
      <c r="CN753" s="56"/>
      <c r="CO753" s="52"/>
      <c r="CP753" s="52"/>
      <c r="CQ753" s="52"/>
      <c r="CR753" s="52"/>
      <c r="CS753" s="52"/>
      <c r="CT753" s="52"/>
      <c r="CU753" s="33"/>
      <c r="CV753" s="33"/>
    </row>
    <row r="754" spans="74:100">
      <c r="BV754" s="62"/>
      <c r="BW754" s="62"/>
      <c r="BX754" s="62"/>
      <c r="BY754" s="62"/>
      <c r="BZ754" s="62"/>
      <c r="CA754" s="62"/>
      <c r="CB754" s="62"/>
      <c r="CC754" s="62"/>
      <c r="CD754" s="62"/>
      <c r="CE754" s="62"/>
      <c r="CF754" s="62"/>
      <c r="CL754" s="56" t="s">
        <v>3331</v>
      </c>
      <c r="CM754" s="56" t="s">
        <v>217</v>
      </c>
      <c r="CN754" s="56" t="s">
        <v>217</v>
      </c>
      <c r="CO754" s="52"/>
      <c r="CP754" s="52"/>
      <c r="CQ754" s="52"/>
      <c r="CR754" s="52"/>
      <c r="CS754" s="52"/>
      <c r="CT754" s="52"/>
      <c r="CU754" s="33"/>
      <c r="CV754" s="33"/>
    </row>
    <row r="755" spans="74:100">
      <c r="BV755" s="62"/>
      <c r="BW755" s="62"/>
      <c r="BX755" s="62"/>
      <c r="BY755" s="62"/>
      <c r="BZ755" s="62"/>
      <c r="CA755" s="62"/>
      <c r="CB755" s="62"/>
      <c r="CC755" s="62"/>
      <c r="CD755" s="62"/>
      <c r="CE755" s="62"/>
      <c r="CF755" s="62"/>
      <c r="CL755" s="56" t="s">
        <v>17656</v>
      </c>
      <c r="CM755" s="56"/>
      <c r="CN755" s="56"/>
      <c r="CO755" s="52"/>
      <c r="CP755" s="52"/>
      <c r="CQ755" s="52"/>
      <c r="CR755" s="52"/>
      <c r="CS755" s="52"/>
      <c r="CT755" s="52"/>
      <c r="CU755" s="33"/>
      <c r="CV755" s="33"/>
    </row>
    <row r="756" spans="74:100">
      <c r="BV756" s="62"/>
      <c r="BW756" s="62"/>
      <c r="BX756" s="62"/>
      <c r="BY756" s="62"/>
      <c r="BZ756" s="62"/>
      <c r="CA756" s="62"/>
      <c r="CB756" s="62"/>
      <c r="CC756" s="62"/>
      <c r="CD756" s="62"/>
      <c r="CE756" s="62"/>
      <c r="CF756" s="62"/>
      <c r="CL756" s="56" t="s">
        <v>818</v>
      </c>
      <c r="CM756" s="56" t="s">
        <v>214</v>
      </c>
      <c r="CN756" s="56" t="s">
        <v>214</v>
      </c>
      <c r="CO756" s="52"/>
      <c r="CP756" s="52"/>
      <c r="CQ756" s="52"/>
      <c r="CR756" s="52"/>
      <c r="CS756" s="52"/>
      <c r="CT756" s="52"/>
      <c r="CU756" s="33"/>
      <c r="CV756" s="33"/>
    </row>
    <row r="757" spans="74:100">
      <c r="BV757" s="62"/>
      <c r="BW757" s="62"/>
      <c r="BX757" s="62"/>
      <c r="BY757" s="62"/>
      <c r="BZ757" s="62"/>
      <c r="CA757" s="62"/>
      <c r="CB757" s="62"/>
      <c r="CC757" s="62"/>
      <c r="CD757" s="62"/>
      <c r="CE757" s="62"/>
      <c r="CF757" s="62"/>
      <c r="CL757" s="56" t="s">
        <v>20781</v>
      </c>
      <c r="CM757" s="56"/>
      <c r="CN757" s="56"/>
      <c r="CO757" s="52"/>
      <c r="CP757" s="52"/>
      <c r="CQ757" s="52"/>
      <c r="CR757" s="52"/>
      <c r="CS757" s="52"/>
      <c r="CT757" s="52"/>
      <c r="CU757" s="33"/>
      <c r="CV757" s="33"/>
    </row>
    <row r="758" spans="74:100">
      <c r="BV758" s="62"/>
      <c r="BW758" s="62"/>
      <c r="BX758" s="62"/>
      <c r="BY758" s="62"/>
      <c r="BZ758" s="62"/>
      <c r="CA758" s="62"/>
      <c r="CB758" s="62"/>
      <c r="CC758" s="62"/>
      <c r="CD758" s="62"/>
      <c r="CE758" s="62"/>
      <c r="CF758" s="62"/>
      <c r="CL758" s="56" t="s">
        <v>3332</v>
      </c>
      <c r="CM758" s="56" t="s">
        <v>217</v>
      </c>
      <c r="CN758" s="56" t="s">
        <v>217</v>
      </c>
      <c r="CO758" s="52"/>
      <c r="CP758" s="52"/>
      <c r="CQ758" s="52"/>
      <c r="CR758" s="52"/>
      <c r="CS758" s="52"/>
      <c r="CT758" s="52"/>
      <c r="CU758" s="33"/>
      <c r="CV758" s="33"/>
    </row>
    <row r="759" spans="74:100">
      <c r="BV759" s="62"/>
      <c r="BW759" s="62"/>
      <c r="BX759" s="62"/>
      <c r="BY759" s="62"/>
      <c r="BZ759" s="62"/>
      <c r="CA759" s="62"/>
      <c r="CB759" s="62"/>
      <c r="CC759" s="62"/>
      <c r="CD759" s="62"/>
      <c r="CE759" s="62"/>
      <c r="CF759" s="62"/>
      <c r="CL759" s="56" t="s">
        <v>17657</v>
      </c>
      <c r="CM759" s="56"/>
      <c r="CN759" s="56"/>
      <c r="CO759" s="52"/>
      <c r="CP759" s="52"/>
      <c r="CQ759" s="52"/>
      <c r="CR759" s="52"/>
      <c r="CS759" s="52"/>
      <c r="CT759" s="52"/>
      <c r="CU759" s="33"/>
      <c r="CV759" s="33"/>
    </row>
    <row r="760" spans="74:100">
      <c r="BV760" s="62"/>
      <c r="BW760" s="62"/>
      <c r="BX760" s="62"/>
      <c r="BY760" s="62"/>
      <c r="BZ760" s="62"/>
      <c r="CA760" s="62"/>
      <c r="CB760" s="62"/>
      <c r="CC760" s="62"/>
      <c r="CD760" s="62"/>
      <c r="CE760" s="62"/>
      <c r="CF760" s="62"/>
      <c r="CL760" s="56" t="s">
        <v>3333</v>
      </c>
      <c r="CM760" s="56" t="s">
        <v>217</v>
      </c>
      <c r="CN760" s="56" t="s">
        <v>217</v>
      </c>
      <c r="CO760" s="52"/>
      <c r="CP760" s="52"/>
      <c r="CQ760" s="52"/>
      <c r="CR760" s="52"/>
      <c r="CS760" s="52"/>
      <c r="CT760" s="52"/>
      <c r="CU760" s="33"/>
      <c r="CV760" s="33"/>
    </row>
    <row r="761" spans="74:100">
      <c r="BV761" s="62"/>
      <c r="BW761" s="62"/>
      <c r="BX761" s="62"/>
      <c r="BY761" s="62"/>
      <c r="BZ761" s="62"/>
      <c r="CA761" s="62"/>
      <c r="CB761" s="62"/>
      <c r="CC761" s="62"/>
      <c r="CD761" s="62"/>
      <c r="CE761" s="62"/>
      <c r="CF761" s="62"/>
      <c r="CL761" s="56" t="s">
        <v>17658</v>
      </c>
      <c r="CM761" s="56"/>
      <c r="CN761" s="56"/>
      <c r="CO761" s="52"/>
      <c r="CP761" s="52"/>
      <c r="CQ761" s="52"/>
      <c r="CR761" s="52"/>
      <c r="CS761" s="52"/>
      <c r="CT761" s="52"/>
      <c r="CU761" s="33"/>
      <c r="CV761" s="33"/>
    </row>
    <row r="762" spans="74:100">
      <c r="BV762" s="62"/>
      <c r="BW762" s="62"/>
      <c r="BX762" s="62"/>
      <c r="BY762" s="62"/>
      <c r="BZ762" s="62"/>
      <c r="CA762" s="62"/>
      <c r="CB762" s="62"/>
      <c r="CC762" s="62"/>
      <c r="CD762" s="62"/>
      <c r="CE762" s="62"/>
      <c r="CF762" s="62"/>
      <c r="CL762" s="56" t="s">
        <v>3334</v>
      </c>
      <c r="CM762" s="56" t="s">
        <v>217</v>
      </c>
      <c r="CN762" s="56" t="s">
        <v>217</v>
      </c>
      <c r="CO762" s="52"/>
      <c r="CP762" s="52"/>
      <c r="CQ762" s="52"/>
      <c r="CR762" s="52"/>
      <c r="CS762" s="52"/>
      <c r="CT762" s="52"/>
      <c r="CU762" s="33"/>
      <c r="CV762" s="33"/>
    </row>
    <row r="763" spans="74:100">
      <c r="BV763" s="62"/>
      <c r="BW763" s="62"/>
      <c r="BX763" s="62"/>
      <c r="BY763" s="62"/>
      <c r="BZ763" s="62"/>
      <c r="CA763" s="62"/>
      <c r="CB763" s="62"/>
      <c r="CC763" s="62"/>
      <c r="CD763" s="62"/>
      <c r="CE763" s="62"/>
      <c r="CF763" s="62"/>
      <c r="CL763" s="56" t="s">
        <v>17659</v>
      </c>
      <c r="CM763" s="56"/>
      <c r="CN763" s="56"/>
      <c r="CO763" s="52"/>
      <c r="CP763" s="52"/>
      <c r="CQ763" s="52"/>
      <c r="CR763" s="52"/>
      <c r="CS763" s="52"/>
      <c r="CT763" s="52"/>
      <c r="CU763" s="33"/>
      <c r="CV763" s="33"/>
    </row>
    <row r="764" spans="74:100">
      <c r="BV764" s="62"/>
      <c r="BW764" s="62"/>
      <c r="BX764" s="62"/>
      <c r="BY764" s="62"/>
      <c r="BZ764" s="62"/>
      <c r="CA764" s="62"/>
      <c r="CB764" s="62"/>
      <c r="CC764" s="62"/>
      <c r="CD764" s="62"/>
      <c r="CE764" s="62"/>
      <c r="CF764" s="62"/>
      <c r="CL764" s="56" t="s">
        <v>3335</v>
      </c>
      <c r="CM764" s="56" t="s">
        <v>217</v>
      </c>
      <c r="CN764" s="56" t="s">
        <v>217</v>
      </c>
      <c r="CO764" s="52"/>
      <c r="CP764" s="52"/>
      <c r="CQ764" s="52"/>
      <c r="CR764" s="52"/>
      <c r="CS764" s="52"/>
      <c r="CT764" s="52"/>
      <c r="CU764" s="33"/>
      <c r="CV764" s="33"/>
    </row>
    <row r="765" spans="74:100">
      <c r="BV765" s="62"/>
      <c r="BW765" s="62"/>
      <c r="BX765" s="62"/>
      <c r="BY765" s="62"/>
      <c r="BZ765" s="62"/>
      <c r="CA765" s="62"/>
      <c r="CB765" s="62"/>
      <c r="CC765" s="62"/>
      <c r="CD765" s="62"/>
      <c r="CE765" s="62"/>
      <c r="CF765" s="62"/>
      <c r="CL765" s="56" t="s">
        <v>17660</v>
      </c>
      <c r="CM765" s="56"/>
      <c r="CN765" s="56"/>
      <c r="CO765" s="52"/>
      <c r="CP765" s="52"/>
      <c r="CQ765" s="52"/>
      <c r="CR765" s="52"/>
      <c r="CS765" s="52"/>
      <c r="CT765" s="52"/>
      <c r="CU765" s="33"/>
      <c r="CV765" s="33"/>
    </row>
    <row r="766" spans="74:100">
      <c r="BV766" s="62"/>
      <c r="BW766" s="62"/>
      <c r="BX766" s="62"/>
      <c r="BY766" s="62"/>
      <c r="BZ766" s="62"/>
      <c r="CA766" s="62"/>
      <c r="CB766" s="62"/>
      <c r="CC766" s="62"/>
      <c r="CD766" s="62"/>
      <c r="CE766" s="62"/>
      <c r="CF766" s="62"/>
      <c r="CL766" s="56" t="s">
        <v>819</v>
      </c>
      <c r="CM766" s="56" t="s">
        <v>216</v>
      </c>
      <c r="CN766" s="56" t="s">
        <v>216</v>
      </c>
      <c r="CO766" s="52"/>
      <c r="CP766" s="52"/>
      <c r="CQ766" s="52"/>
      <c r="CR766" s="52"/>
      <c r="CS766" s="52"/>
      <c r="CT766" s="52"/>
      <c r="CU766" s="33"/>
      <c r="CV766" s="33"/>
    </row>
    <row r="767" spans="74:100">
      <c r="BV767" s="62"/>
      <c r="BW767" s="62"/>
      <c r="BX767" s="62"/>
      <c r="BY767" s="62"/>
      <c r="BZ767" s="62"/>
      <c r="CA767" s="62"/>
      <c r="CB767" s="62"/>
      <c r="CC767" s="62"/>
      <c r="CD767" s="62"/>
      <c r="CE767" s="62"/>
      <c r="CF767" s="62"/>
      <c r="CL767" s="56" t="s">
        <v>20782</v>
      </c>
      <c r="CM767" s="56"/>
      <c r="CN767" s="56"/>
      <c r="CO767" s="52"/>
      <c r="CP767" s="52"/>
      <c r="CQ767" s="52"/>
      <c r="CR767" s="52"/>
      <c r="CS767" s="52"/>
      <c r="CT767" s="52"/>
      <c r="CU767" s="33"/>
      <c r="CV767" s="33"/>
    </row>
    <row r="768" spans="74:100">
      <c r="BV768" s="62"/>
      <c r="BW768" s="62"/>
      <c r="BX768" s="62"/>
      <c r="BY768" s="62"/>
      <c r="BZ768" s="62"/>
      <c r="CA768" s="62"/>
      <c r="CB768" s="62"/>
      <c r="CC768" s="62"/>
      <c r="CD768" s="62"/>
      <c r="CE768" s="62"/>
      <c r="CF768" s="62"/>
      <c r="CL768" s="56" t="s">
        <v>821</v>
      </c>
      <c r="CM768" s="56" t="s">
        <v>216</v>
      </c>
      <c r="CN768" s="56" t="s">
        <v>216</v>
      </c>
      <c r="CO768" s="52"/>
      <c r="CP768" s="52"/>
      <c r="CQ768" s="52"/>
      <c r="CR768" s="52"/>
      <c r="CS768" s="52"/>
      <c r="CT768" s="52"/>
      <c r="CU768" s="33"/>
      <c r="CV768" s="33"/>
    </row>
    <row r="769" spans="74:100">
      <c r="BV769" s="62"/>
      <c r="BW769" s="62"/>
      <c r="BX769" s="62"/>
      <c r="BY769" s="62"/>
      <c r="BZ769" s="62"/>
      <c r="CA769" s="62"/>
      <c r="CB769" s="62"/>
      <c r="CC769" s="62"/>
      <c r="CD769" s="62"/>
      <c r="CE769" s="62"/>
      <c r="CF769" s="62"/>
      <c r="CL769" s="56" t="s">
        <v>20783</v>
      </c>
      <c r="CM769" s="56"/>
      <c r="CN769" s="56"/>
      <c r="CO769" s="52"/>
      <c r="CP769" s="52"/>
      <c r="CQ769" s="52"/>
      <c r="CR769" s="52"/>
      <c r="CS769" s="52"/>
      <c r="CT769" s="52"/>
      <c r="CU769" s="33"/>
      <c r="CV769" s="33"/>
    </row>
    <row r="770" spans="74:100">
      <c r="BV770" s="62"/>
      <c r="BW770" s="62"/>
      <c r="BX770" s="62"/>
      <c r="BY770" s="62"/>
      <c r="BZ770" s="62"/>
      <c r="CA770" s="62"/>
      <c r="CB770" s="62"/>
      <c r="CC770" s="62"/>
      <c r="CD770" s="62"/>
      <c r="CE770" s="62"/>
      <c r="CF770" s="62"/>
      <c r="CL770" s="56" t="s">
        <v>3336</v>
      </c>
      <c r="CM770" s="56" t="s">
        <v>3118</v>
      </c>
      <c r="CN770" s="56" t="s">
        <v>3118</v>
      </c>
      <c r="CO770" s="52"/>
      <c r="CP770" s="52"/>
      <c r="CQ770" s="52"/>
      <c r="CR770" s="52"/>
      <c r="CS770" s="52"/>
      <c r="CT770" s="52"/>
      <c r="CU770" s="33"/>
      <c r="CV770" s="33"/>
    </row>
    <row r="771" spans="74:100">
      <c r="BV771" s="62"/>
      <c r="BW771" s="62"/>
      <c r="BX771" s="62"/>
      <c r="BY771" s="62"/>
      <c r="BZ771" s="62"/>
      <c r="CA771" s="62"/>
      <c r="CB771" s="62"/>
      <c r="CC771" s="62"/>
      <c r="CD771" s="62"/>
      <c r="CE771" s="62"/>
      <c r="CF771" s="62"/>
      <c r="CL771" s="56" t="s">
        <v>17661</v>
      </c>
      <c r="CM771" s="56"/>
      <c r="CN771" s="56"/>
      <c r="CO771" s="52"/>
      <c r="CP771" s="52"/>
      <c r="CQ771" s="52"/>
      <c r="CR771" s="52"/>
      <c r="CS771" s="52"/>
      <c r="CT771" s="52"/>
      <c r="CU771" s="33"/>
      <c r="CV771" s="33"/>
    </row>
    <row r="772" spans="74:100">
      <c r="BV772" s="62"/>
      <c r="BW772" s="62"/>
      <c r="BX772" s="62"/>
      <c r="BY772" s="62"/>
      <c r="BZ772" s="62"/>
      <c r="CA772" s="62"/>
      <c r="CB772" s="62"/>
      <c r="CC772" s="62"/>
      <c r="CD772" s="62"/>
      <c r="CE772" s="62"/>
      <c r="CF772" s="62"/>
      <c r="CL772" s="56" t="s">
        <v>3337</v>
      </c>
      <c r="CM772" s="56" t="s">
        <v>217</v>
      </c>
      <c r="CN772" s="56" t="s">
        <v>217</v>
      </c>
      <c r="CO772" s="52"/>
      <c r="CP772" s="52"/>
      <c r="CQ772" s="52"/>
      <c r="CR772" s="52"/>
      <c r="CS772" s="52"/>
      <c r="CT772" s="52"/>
      <c r="CU772" s="33"/>
      <c r="CV772" s="33"/>
    </row>
    <row r="773" spans="74:100">
      <c r="BV773" s="62"/>
      <c r="BW773" s="62"/>
      <c r="BX773" s="62"/>
      <c r="BY773" s="62"/>
      <c r="BZ773" s="62"/>
      <c r="CA773" s="62"/>
      <c r="CB773" s="62"/>
      <c r="CC773" s="62"/>
      <c r="CD773" s="62"/>
      <c r="CE773" s="62"/>
      <c r="CF773" s="62"/>
      <c r="CL773" s="56" t="s">
        <v>17661</v>
      </c>
      <c r="CM773" s="56"/>
      <c r="CN773" s="56"/>
      <c r="CO773" s="52"/>
      <c r="CP773" s="52"/>
      <c r="CQ773" s="52"/>
      <c r="CR773" s="52"/>
      <c r="CS773" s="52"/>
      <c r="CT773" s="52"/>
      <c r="CU773" s="33"/>
      <c r="CV773" s="33"/>
    </row>
    <row r="774" spans="74:100">
      <c r="BV774" s="62"/>
      <c r="BW774" s="62"/>
      <c r="BX774" s="62"/>
      <c r="BY774" s="62"/>
      <c r="BZ774" s="62"/>
      <c r="CA774" s="62"/>
      <c r="CB774" s="62"/>
      <c r="CC774" s="62"/>
      <c r="CD774" s="62"/>
      <c r="CE774" s="62"/>
      <c r="CF774" s="62"/>
      <c r="CL774" s="56" t="s">
        <v>3338</v>
      </c>
      <c r="CM774" s="56" t="s">
        <v>3118</v>
      </c>
      <c r="CN774" s="56" t="s">
        <v>3118</v>
      </c>
      <c r="CO774" s="52"/>
      <c r="CP774" s="52"/>
      <c r="CQ774" s="52"/>
      <c r="CR774" s="52"/>
      <c r="CS774" s="52"/>
      <c r="CT774" s="52"/>
      <c r="CU774" s="33"/>
      <c r="CV774" s="33"/>
    </row>
    <row r="775" spans="74:100">
      <c r="BV775" s="62"/>
      <c r="BW775" s="62"/>
      <c r="BX775" s="62"/>
      <c r="BY775" s="62"/>
      <c r="BZ775" s="62"/>
      <c r="CA775" s="62"/>
      <c r="CB775" s="62"/>
      <c r="CC775" s="62"/>
      <c r="CD775" s="62"/>
      <c r="CE775" s="62"/>
      <c r="CF775" s="62"/>
      <c r="CL775" s="56" t="s">
        <v>17662</v>
      </c>
      <c r="CM775" s="56"/>
      <c r="CN775" s="56"/>
      <c r="CO775" s="52"/>
      <c r="CP775" s="52"/>
      <c r="CQ775" s="52"/>
      <c r="CR775" s="52"/>
      <c r="CS775" s="52"/>
      <c r="CT775" s="52"/>
      <c r="CU775" s="33"/>
      <c r="CV775" s="33"/>
    </row>
    <row r="776" spans="74:100">
      <c r="BV776" s="62"/>
      <c r="BW776" s="62"/>
      <c r="BX776" s="62"/>
      <c r="BY776" s="62"/>
      <c r="BZ776" s="62"/>
      <c r="CA776" s="62"/>
      <c r="CB776" s="62"/>
      <c r="CC776" s="62"/>
      <c r="CD776" s="62"/>
      <c r="CE776" s="62"/>
      <c r="CF776" s="62"/>
      <c r="CL776" s="56" t="s">
        <v>822</v>
      </c>
      <c r="CM776" s="56" t="s">
        <v>213</v>
      </c>
      <c r="CN776" s="56" t="s">
        <v>213</v>
      </c>
      <c r="CO776" s="52"/>
      <c r="CP776" s="52"/>
      <c r="CQ776" s="52"/>
      <c r="CR776" s="52"/>
      <c r="CS776" s="52"/>
      <c r="CT776" s="52"/>
      <c r="CU776" s="33"/>
      <c r="CV776" s="33"/>
    </row>
    <row r="777" spans="74:100">
      <c r="BV777" s="62"/>
      <c r="BW777" s="62"/>
      <c r="BX777" s="62"/>
      <c r="BY777" s="62"/>
      <c r="BZ777" s="62"/>
      <c r="CA777" s="62"/>
      <c r="CB777" s="62"/>
      <c r="CC777" s="62"/>
      <c r="CD777" s="62"/>
      <c r="CE777" s="62"/>
      <c r="CF777" s="62"/>
      <c r="CL777" s="56" t="s">
        <v>20784</v>
      </c>
      <c r="CM777" s="56"/>
      <c r="CN777" s="56"/>
      <c r="CO777" s="52"/>
      <c r="CP777" s="52"/>
      <c r="CQ777" s="52"/>
      <c r="CR777" s="52"/>
      <c r="CS777" s="52"/>
      <c r="CT777" s="52"/>
      <c r="CU777" s="33"/>
      <c r="CV777" s="33"/>
    </row>
    <row r="778" spans="74:100">
      <c r="BV778" s="62"/>
      <c r="BW778" s="62"/>
      <c r="BX778" s="62"/>
      <c r="BY778" s="62"/>
      <c r="BZ778" s="62"/>
      <c r="CA778" s="62"/>
      <c r="CB778" s="62"/>
      <c r="CC778" s="62"/>
      <c r="CD778" s="62"/>
      <c r="CE778" s="62"/>
      <c r="CF778" s="62"/>
      <c r="CL778" s="56" t="s">
        <v>823</v>
      </c>
      <c r="CM778" s="56" t="s">
        <v>215</v>
      </c>
      <c r="CN778" s="56" t="s">
        <v>215</v>
      </c>
      <c r="CO778" s="52"/>
      <c r="CP778" s="52"/>
      <c r="CQ778" s="52"/>
      <c r="CR778" s="52"/>
      <c r="CS778" s="52"/>
      <c r="CT778" s="52"/>
      <c r="CU778" s="33"/>
      <c r="CV778" s="33"/>
    </row>
    <row r="779" spans="74:100">
      <c r="BV779" s="62"/>
      <c r="BW779" s="62"/>
      <c r="BX779" s="62"/>
      <c r="BY779" s="62"/>
      <c r="BZ779" s="62"/>
      <c r="CA779" s="62"/>
      <c r="CB779" s="62"/>
      <c r="CC779" s="62"/>
      <c r="CD779" s="62"/>
      <c r="CE779" s="62"/>
      <c r="CF779" s="62"/>
      <c r="CL779" s="56" t="s">
        <v>20785</v>
      </c>
      <c r="CM779" s="56"/>
      <c r="CN779" s="56"/>
      <c r="CO779" s="52"/>
      <c r="CP779" s="52"/>
      <c r="CQ779" s="52"/>
      <c r="CR779" s="52"/>
      <c r="CS779" s="52"/>
      <c r="CT779" s="52"/>
      <c r="CU779" s="33"/>
      <c r="CV779" s="33"/>
    </row>
    <row r="780" spans="74:100">
      <c r="BV780" s="62"/>
      <c r="BW780" s="62"/>
      <c r="BX780" s="62"/>
      <c r="BY780" s="62"/>
      <c r="BZ780" s="62"/>
      <c r="CA780" s="62"/>
      <c r="CB780" s="62"/>
      <c r="CC780" s="62"/>
      <c r="CD780" s="62"/>
      <c r="CE780" s="62"/>
      <c r="CF780" s="62"/>
      <c r="CL780" s="56" t="s">
        <v>824</v>
      </c>
      <c r="CM780" s="56" t="s">
        <v>217</v>
      </c>
      <c r="CN780" s="56" t="s">
        <v>217</v>
      </c>
      <c r="CO780" s="52"/>
      <c r="CP780" s="52"/>
      <c r="CQ780" s="52"/>
      <c r="CR780" s="52"/>
      <c r="CS780" s="52"/>
      <c r="CT780" s="52"/>
      <c r="CU780" s="33"/>
      <c r="CV780" s="33"/>
    </row>
    <row r="781" spans="74:100">
      <c r="BV781" s="62"/>
      <c r="BW781" s="62"/>
      <c r="BX781" s="62"/>
      <c r="BY781" s="62"/>
      <c r="BZ781" s="62"/>
      <c r="CA781" s="62"/>
      <c r="CB781" s="62"/>
      <c r="CC781" s="62"/>
      <c r="CD781" s="62"/>
      <c r="CE781" s="62"/>
      <c r="CF781" s="62"/>
      <c r="CL781" s="56" t="s">
        <v>17663</v>
      </c>
      <c r="CM781" s="56"/>
      <c r="CN781" s="56"/>
      <c r="CO781" s="52"/>
      <c r="CP781" s="52"/>
      <c r="CQ781" s="52"/>
      <c r="CR781" s="52"/>
      <c r="CS781" s="52"/>
      <c r="CT781" s="52"/>
      <c r="CU781" s="33"/>
      <c r="CV781" s="33"/>
    </row>
    <row r="782" spans="74:100">
      <c r="BV782" s="62"/>
      <c r="BW782" s="62"/>
      <c r="BX782" s="62"/>
      <c r="BY782" s="62"/>
      <c r="BZ782" s="62"/>
      <c r="CA782" s="62"/>
      <c r="CB782" s="62"/>
      <c r="CC782" s="62"/>
      <c r="CD782" s="62"/>
      <c r="CE782" s="62"/>
      <c r="CF782" s="62"/>
      <c r="CL782" s="56" t="s">
        <v>3339</v>
      </c>
      <c r="CM782" s="56" t="s">
        <v>217</v>
      </c>
      <c r="CN782" s="56" t="s">
        <v>217</v>
      </c>
      <c r="CO782" s="52"/>
      <c r="CP782" s="52"/>
      <c r="CQ782" s="52"/>
      <c r="CR782" s="52"/>
      <c r="CS782" s="52"/>
      <c r="CT782" s="52"/>
      <c r="CU782" s="33"/>
      <c r="CV782" s="33"/>
    </row>
    <row r="783" spans="74:100">
      <c r="BV783" s="62"/>
      <c r="BW783" s="62"/>
      <c r="BX783" s="62"/>
      <c r="BY783" s="62"/>
      <c r="BZ783" s="62"/>
      <c r="CA783" s="62"/>
      <c r="CB783" s="62"/>
      <c r="CC783" s="62"/>
      <c r="CD783" s="62"/>
      <c r="CE783" s="62"/>
      <c r="CF783" s="62"/>
      <c r="CL783" s="56" t="s">
        <v>17664</v>
      </c>
      <c r="CM783" s="56"/>
      <c r="CN783" s="56"/>
      <c r="CO783" s="52"/>
      <c r="CP783" s="52"/>
      <c r="CQ783" s="52"/>
      <c r="CR783" s="52"/>
      <c r="CS783" s="52"/>
      <c r="CT783" s="52"/>
      <c r="CU783" s="33"/>
      <c r="CV783" s="33"/>
    </row>
    <row r="784" spans="74:100">
      <c r="BV784" s="62"/>
      <c r="BW784" s="62"/>
      <c r="BX784" s="62"/>
      <c r="BY784" s="62"/>
      <c r="BZ784" s="62"/>
      <c r="CA784" s="62"/>
      <c r="CB784" s="62"/>
      <c r="CC784" s="62"/>
      <c r="CD784" s="62"/>
      <c r="CE784" s="62"/>
      <c r="CF784" s="62"/>
      <c r="CL784" s="56" t="s">
        <v>26951</v>
      </c>
      <c r="CM784" s="56" t="s">
        <v>3118</v>
      </c>
      <c r="CN784" s="56" t="s">
        <v>3118</v>
      </c>
      <c r="CO784" s="52"/>
      <c r="CP784" s="52"/>
      <c r="CQ784" s="52"/>
      <c r="CR784" s="52"/>
      <c r="CS784" s="52"/>
      <c r="CT784" s="52"/>
      <c r="CU784" s="33"/>
      <c r="CV784" s="33"/>
    </row>
    <row r="785" spans="74:100">
      <c r="BV785" s="62"/>
      <c r="BW785" s="62"/>
      <c r="BX785" s="62"/>
      <c r="BY785" s="62"/>
      <c r="BZ785" s="62"/>
      <c r="CA785" s="62"/>
      <c r="CB785" s="62"/>
      <c r="CC785" s="62"/>
      <c r="CD785" s="62"/>
      <c r="CE785" s="62"/>
      <c r="CF785" s="62"/>
      <c r="CL785" s="56" t="s">
        <v>26952</v>
      </c>
      <c r="CM785" s="56"/>
      <c r="CN785" s="56"/>
      <c r="CO785" s="52"/>
      <c r="CP785" s="52"/>
      <c r="CQ785" s="52"/>
      <c r="CR785" s="52"/>
      <c r="CS785" s="52"/>
      <c r="CT785" s="52"/>
      <c r="CU785" s="33"/>
      <c r="CV785" s="33"/>
    </row>
    <row r="786" spans="74:100">
      <c r="BV786" s="62"/>
      <c r="BW786" s="62"/>
      <c r="BX786" s="62"/>
      <c r="BY786" s="62"/>
      <c r="BZ786" s="62"/>
      <c r="CA786" s="62"/>
      <c r="CB786" s="62"/>
      <c r="CC786" s="62"/>
      <c r="CD786" s="62"/>
      <c r="CE786" s="62"/>
      <c r="CF786" s="62"/>
      <c r="CL786" s="56" t="s">
        <v>26953</v>
      </c>
      <c r="CM786" s="56" t="s">
        <v>217</v>
      </c>
      <c r="CN786" s="56" t="s">
        <v>217</v>
      </c>
      <c r="CO786" s="52"/>
      <c r="CP786" s="52"/>
      <c r="CQ786" s="52"/>
      <c r="CR786" s="52"/>
      <c r="CS786" s="52"/>
      <c r="CT786" s="52"/>
      <c r="CU786" s="33"/>
      <c r="CV786" s="33"/>
    </row>
    <row r="787" spans="74:100">
      <c r="BV787" s="62"/>
      <c r="BW787" s="62"/>
      <c r="BX787" s="62"/>
      <c r="BY787" s="62"/>
      <c r="BZ787" s="62"/>
      <c r="CA787" s="62"/>
      <c r="CB787" s="62"/>
      <c r="CC787" s="62"/>
      <c r="CD787" s="62"/>
      <c r="CE787" s="62"/>
      <c r="CF787" s="62"/>
      <c r="CL787" s="56" t="s">
        <v>26954</v>
      </c>
      <c r="CM787" s="56"/>
      <c r="CN787" s="56"/>
      <c r="CO787" s="52"/>
      <c r="CP787" s="52"/>
      <c r="CQ787" s="52"/>
      <c r="CR787" s="52"/>
      <c r="CS787" s="52"/>
      <c r="CT787" s="52"/>
      <c r="CU787" s="33"/>
      <c r="CV787" s="33"/>
    </row>
    <row r="788" spans="74:100">
      <c r="BV788" s="62"/>
      <c r="BW788" s="62"/>
      <c r="BX788" s="62"/>
      <c r="BY788" s="62"/>
      <c r="BZ788" s="62"/>
      <c r="CA788" s="62"/>
      <c r="CB788" s="62"/>
      <c r="CC788" s="62"/>
      <c r="CD788" s="62"/>
      <c r="CE788" s="62"/>
      <c r="CF788" s="62"/>
      <c r="CL788" s="56" t="s">
        <v>3340</v>
      </c>
      <c r="CM788" s="56" t="s">
        <v>3118</v>
      </c>
      <c r="CN788" s="56" t="s">
        <v>3118</v>
      </c>
      <c r="CO788" s="52"/>
      <c r="CP788" s="52"/>
      <c r="CQ788" s="52"/>
      <c r="CR788" s="52"/>
      <c r="CS788" s="52"/>
      <c r="CT788" s="52"/>
      <c r="CU788" s="33"/>
      <c r="CV788" s="33"/>
    </row>
    <row r="789" spans="74:100">
      <c r="BV789" s="62"/>
      <c r="BW789" s="62"/>
      <c r="BX789" s="62"/>
      <c r="BY789" s="62"/>
      <c r="BZ789" s="62"/>
      <c r="CA789" s="62"/>
      <c r="CB789" s="62"/>
      <c r="CC789" s="62"/>
      <c r="CD789" s="62"/>
      <c r="CE789" s="62"/>
      <c r="CF789" s="62"/>
      <c r="CL789" s="56" t="s">
        <v>17665</v>
      </c>
      <c r="CM789" s="56"/>
      <c r="CN789" s="56"/>
      <c r="CO789" s="52"/>
      <c r="CP789" s="52"/>
      <c r="CQ789" s="52"/>
      <c r="CR789" s="52"/>
      <c r="CS789" s="52"/>
      <c r="CT789" s="52"/>
      <c r="CU789" s="33"/>
      <c r="CV789" s="33"/>
    </row>
    <row r="790" spans="74:100">
      <c r="BV790" s="62"/>
      <c r="BW790" s="62"/>
      <c r="BX790" s="62"/>
      <c r="BY790" s="62"/>
      <c r="BZ790" s="62"/>
      <c r="CA790" s="62"/>
      <c r="CB790" s="62"/>
      <c r="CC790" s="62"/>
      <c r="CD790" s="62"/>
      <c r="CE790" s="62"/>
      <c r="CF790" s="62"/>
      <c r="CL790" s="56" t="s">
        <v>825</v>
      </c>
      <c r="CM790" s="56" t="s">
        <v>215</v>
      </c>
      <c r="CN790" s="56" t="s">
        <v>215</v>
      </c>
      <c r="CO790" s="52"/>
      <c r="CP790" s="52"/>
      <c r="CQ790" s="52"/>
      <c r="CR790" s="52"/>
      <c r="CS790" s="52"/>
      <c r="CT790" s="52"/>
      <c r="CU790" s="33"/>
      <c r="CV790" s="33"/>
    </row>
    <row r="791" spans="74:100">
      <c r="BV791" s="62"/>
      <c r="BW791" s="62"/>
      <c r="BX791" s="62"/>
      <c r="BY791" s="62"/>
      <c r="BZ791" s="62"/>
      <c r="CA791" s="62"/>
      <c r="CB791" s="62"/>
      <c r="CC791" s="62"/>
      <c r="CD791" s="62"/>
      <c r="CE791" s="62"/>
      <c r="CF791" s="62"/>
      <c r="CL791" s="56" t="s">
        <v>20786</v>
      </c>
      <c r="CM791" s="56"/>
      <c r="CN791" s="56"/>
      <c r="CO791" s="52"/>
      <c r="CP791" s="52"/>
      <c r="CQ791" s="52"/>
      <c r="CR791" s="52"/>
      <c r="CS791" s="52"/>
      <c r="CT791" s="52"/>
      <c r="CU791" s="33"/>
      <c r="CV791" s="33"/>
    </row>
    <row r="792" spans="74:100">
      <c r="BV792" s="62"/>
      <c r="BW792" s="62"/>
      <c r="BX792" s="62"/>
      <c r="BY792" s="62"/>
      <c r="BZ792" s="62"/>
      <c r="CA792" s="62"/>
      <c r="CB792" s="62"/>
      <c r="CC792" s="62"/>
      <c r="CD792" s="62"/>
      <c r="CE792" s="62"/>
      <c r="CF792" s="62"/>
      <c r="CL792" s="56" t="s">
        <v>26955</v>
      </c>
      <c r="CM792" s="56" t="s">
        <v>3118</v>
      </c>
      <c r="CN792" s="56" t="s">
        <v>3118</v>
      </c>
      <c r="CO792" s="52"/>
      <c r="CP792" s="52"/>
      <c r="CQ792" s="52"/>
      <c r="CR792" s="52"/>
      <c r="CS792" s="52"/>
      <c r="CT792" s="52"/>
      <c r="CU792" s="33"/>
      <c r="CV792" s="33"/>
    </row>
    <row r="793" spans="74:100">
      <c r="BV793" s="62"/>
      <c r="BW793" s="62"/>
      <c r="BX793" s="62"/>
      <c r="BY793" s="62"/>
      <c r="BZ793" s="62"/>
      <c r="CA793" s="62"/>
      <c r="CB793" s="62"/>
      <c r="CC793" s="62"/>
      <c r="CD793" s="62"/>
      <c r="CE793" s="62"/>
      <c r="CF793" s="62"/>
      <c r="CL793" s="56" t="s">
        <v>26956</v>
      </c>
      <c r="CM793" s="56"/>
      <c r="CN793" s="56"/>
      <c r="CO793" s="52"/>
      <c r="CP793" s="52"/>
      <c r="CQ793" s="52"/>
      <c r="CR793" s="52"/>
      <c r="CS793" s="52"/>
      <c r="CT793" s="52"/>
      <c r="CU793" s="33"/>
      <c r="CV793" s="33"/>
    </row>
    <row r="794" spans="74:100">
      <c r="BV794" s="62"/>
      <c r="BW794" s="62"/>
      <c r="BX794" s="62"/>
      <c r="BY794" s="62"/>
      <c r="BZ794" s="62"/>
      <c r="CA794" s="62"/>
      <c r="CB794" s="62"/>
      <c r="CC794" s="62"/>
      <c r="CD794" s="62"/>
      <c r="CE794" s="62"/>
      <c r="CF794" s="62"/>
      <c r="CL794" s="56" t="s">
        <v>26957</v>
      </c>
      <c r="CM794" s="56" t="s">
        <v>217</v>
      </c>
      <c r="CN794" s="56" t="s">
        <v>217</v>
      </c>
      <c r="CO794" s="52"/>
      <c r="CP794" s="52"/>
      <c r="CQ794" s="52"/>
      <c r="CR794" s="52"/>
      <c r="CS794" s="52"/>
      <c r="CT794" s="52"/>
      <c r="CU794" s="33"/>
      <c r="CV794" s="33"/>
    </row>
    <row r="795" spans="74:100">
      <c r="BV795" s="62"/>
      <c r="BW795" s="62"/>
      <c r="BX795" s="62"/>
      <c r="BY795" s="62"/>
      <c r="BZ795" s="62"/>
      <c r="CA795" s="62"/>
      <c r="CB795" s="62"/>
      <c r="CC795" s="62"/>
      <c r="CD795" s="62"/>
      <c r="CE795" s="62"/>
      <c r="CF795" s="62"/>
      <c r="CL795" s="56" t="s">
        <v>26956</v>
      </c>
      <c r="CM795" s="56"/>
      <c r="CN795" s="56"/>
      <c r="CO795" s="52"/>
      <c r="CP795" s="52"/>
      <c r="CQ795" s="52"/>
      <c r="CR795" s="52"/>
      <c r="CS795" s="52"/>
      <c r="CT795" s="52"/>
      <c r="CU795" s="33"/>
      <c r="CV795" s="33"/>
    </row>
    <row r="796" spans="74:100">
      <c r="BV796" s="62"/>
      <c r="BW796" s="62"/>
      <c r="BX796" s="62"/>
      <c r="BY796" s="62"/>
      <c r="BZ796" s="62"/>
      <c r="CA796" s="62"/>
      <c r="CB796" s="62"/>
      <c r="CC796" s="62"/>
      <c r="CD796" s="62"/>
      <c r="CE796" s="62"/>
      <c r="CF796" s="62"/>
      <c r="CL796" s="56" t="s">
        <v>26958</v>
      </c>
      <c r="CM796" s="56" t="s">
        <v>217</v>
      </c>
      <c r="CN796" s="56" t="s">
        <v>217</v>
      </c>
      <c r="CO796" s="52"/>
      <c r="CP796" s="52"/>
      <c r="CQ796" s="52"/>
      <c r="CR796" s="52"/>
      <c r="CS796" s="52"/>
      <c r="CT796" s="52"/>
      <c r="CU796" s="33"/>
      <c r="CV796" s="33"/>
    </row>
    <row r="797" spans="74:100">
      <c r="BV797" s="62"/>
      <c r="BW797" s="62"/>
      <c r="BX797" s="62"/>
      <c r="BY797" s="62"/>
      <c r="BZ797" s="62"/>
      <c r="CA797" s="62"/>
      <c r="CB797" s="62"/>
      <c r="CC797" s="62"/>
      <c r="CD797" s="62"/>
      <c r="CE797" s="62"/>
      <c r="CF797" s="62"/>
      <c r="CL797" s="56" t="s">
        <v>26956</v>
      </c>
      <c r="CM797" s="56"/>
      <c r="CN797" s="56"/>
      <c r="CO797" s="52"/>
      <c r="CP797" s="52"/>
      <c r="CQ797" s="52"/>
      <c r="CR797" s="52"/>
      <c r="CS797" s="52"/>
      <c r="CT797" s="52"/>
      <c r="CU797" s="33"/>
      <c r="CV797" s="33"/>
    </row>
    <row r="798" spans="74:100">
      <c r="BV798" s="62"/>
      <c r="BW798" s="62"/>
      <c r="BX798" s="62"/>
      <c r="BY798" s="62"/>
      <c r="BZ798" s="62"/>
      <c r="CA798" s="62"/>
      <c r="CB798" s="62"/>
      <c r="CC798" s="62"/>
      <c r="CD798" s="62"/>
      <c r="CE798" s="62"/>
      <c r="CF798" s="62"/>
      <c r="CL798" s="56" t="s">
        <v>26959</v>
      </c>
      <c r="CM798" s="56" t="s">
        <v>217</v>
      </c>
      <c r="CN798" s="56" t="s">
        <v>217</v>
      </c>
      <c r="CO798" s="52"/>
      <c r="CP798" s="52"/>
      <c r="CQ798" s="52"/>
      <c r="CR798" s="52"/>
      <c r="CS798" s="52"/>
      <c r="CT798" s="52"/>
      <c r="CU798" s="33"/>
      <c r="CV798" s="33"/>
    </row>
    <row r="799" spans="74:100">
      <c r="BV799" s="62"/>
      <c r="BW799" s="62"/>
      <c r="BX799" s="62"/>
      <c r="BY799" s="62"/>
      <c r="BZ799" s="62"/>
      <c r="CA799" s="62"/>
      <c r="CB799" s="62"/>
      <c r="CC799" s="62"/>
      <c r="CD799" s="62"/>
      <c r="CE799" s="62"/>
      <c r="CF799" s="62"/>
      <c r="CL799" s="56" t="s">
        <v>26956</v>
      </c>
      <c r="CM799" s="56"/>
      <c r="CN799" s="56"/>
      <c r="CO799" s="52"/>
      <c r="CP799" s="52"/>
      <c r="CQ799" s="52"/>
      <c r="CR799" s="52"/>
      <c r="CS799" s="52"/>
      <c r="CT799" s="52"/>
      <c r="CU799" s="33"/>
      <c r="CV799" s="33"/>
    </row>
    <row r="800" spans="74:100">
      <c r="BV800" s="62"/>
      <c r="BW800" s="62"/>
      <c r="BX800" s="62"/>
      <c r="BY800" s="62"/>
      <c r="BZ800" s="62"/>
      <c r="CA800" s="62"/>
      <c r="CB800" s="62"/>
      <c r="CC800" s="62"/>
      <c r="CD800" s="62"/>
      <c r="CE800" s="62"/>
      <c r="CF800" s="62"/>
      <c r="CL800" s="56" t="s">
        <v>26960</v>
      </c>
      <c r="CM800" s="56" t="s">
        <v>217</v>
      </c>
      <c r="CN800" s="56" t="s">
        <v>217</v>
      </c>
      <c r="CO800" s="52"/>
      <c r="CP800" s="52"/>
      <c r="CQ800" s="52"/>
      <c r="CR800" s="52"/>
      <c r="CS800" s="52"/>
      <c r="CT800" s="52"/>
      <c r="CU800" s="33"/>
      <c r="CV800" s="33"/>
    </row>
    <row r="801" spans="74:100">
      <c r="BV801" s="62"/>
      <c r="BW801" s="62"/>
      <c r="BX801" s="62"/>
      <c r="BY801" s="62"/>
      <c r="BZ801" s="62"/>
      <c r="CA801" s="62"/>
      <c r="CB801" s="62"/>
      <c r="CC801" s="62"/>
      <c r="CD801" s="62"/>
      <c r="CE801" s="62"/>
      <c r="CF801" s="62"/>
      <c r="CL801" s="56" t="s">
        <v>26961</v>
      </c>
      <c r="CM801" s="56"/>
      <c r="CN801" s="56"/>
      <c r="CO801" s="52"/>
      <c r="CP801" s="52"/>
      <c r="CQ801" s="52"/>
      <c r="CR801" s="52"/>
      <c r="CS801" s="52"/>
      <c r="CT801" s="52"/>
      <c r="CU801" s="33"/>
      <c r="CV801" s="33"/>
    </row>
    <row r="802" spans="74:100">
      <c r="BV802" s="62"/>
      <c r="BW802" s="62"/>
      <c r="BX802" s="62"/>
      <c r="BY802" s="62"/>
      <c r="BZ802" s="62"/>
      <c r="CA802" s="62"/>
      <c r="CB802" s="62"/>
      <c r="CC802" s="62"/>
      <c r="CD802" s="62"/>
      <c r="CE802" s="62"/>
      <c r="CF802" s="62"/>
      <c r="CL802" s="56" t="s">
        <v>26962</v>
      </c>
      <c r="CM802" s="56" t="s">
        <v>217</v>
      </c>
      <c r="CN802" s="56" t="s">
        <v>217</v>
      </c>
      <c r="CO802" s="52"/>
      <c r="CP802" s="52"/>
      <c r="CQ802" s="52"/>
      <c r="CR802" s="52"/>
      <c r="CS802" s="52"/>
      <c r="CT802" s="52"/>
      <c r="CU802" s="33"/>
      <c r="CV802" s="33"/>
    </row>
    <row r="803" spans="74:100">
      <c r="BV803" s="62"/>
      <c r="BW803" s="62"/>
      <c r="BX803" s="62"/>
      <c r="BY803" s="62"/>
      <c r="BZ803" s="62"/>
      <c r="CA803" s="62"/>
      <c r="CB803" s="62"/>
      <c r="CC803" s="62"/>
      <c r="CD803" s="62"/>
      <c r="CE803" s="62"/>
      <c r="CF803" s="62"/>
      <c r="CL803" s="56" t="s">
        <v>26956</v>
      </c>
      <c r="CM803" s="56"/>
      <c r="CN803" s="56"/>
      <c r="CO803" s="52"/>
      <c r="CP803" s="52"/>
      <c r="CQ803" s="52"/>
      <c r="CR803" s="52"/>
      <c r="CS803" s="52"/>
      <c r="CT803" s="52"/>
      <c r="CU803" s="33"/>
      <c r="CV803" s="33"/>
    </row>
    <row r="804" spans="74:100">
      <c r="BV804" s="62"/>
      <c r="BW804" s="62"/>
      <c r="BX804" s="62"/>
      <c r="BY804" s="62"/>
      <c r="BZ804" s="62"/>
      <c r="CA804" s="62"/>
      <c r="CB804" s="62"/>
      <c r="CC804" s="62"/>
      <c r="CD804" s="62"/>
      <c r="CE804" s="62"/>
      <c r="CF804" s="62"/>
      <c r="CL804" s="56" t="s">
        <v>3341</v>
      </c>
      <c r="CM804" s="56" t="s">
        <v>3118</v>
      </c>
      <c r="CN804" s="56" t="s">
        <v>3118</v>
      </c>
      <c r="CO804" s="52"/>
      <c r="CP804" s="52"/>
      <c r="CQ804" s="52"/>
      <c r="CR804" s="52"/>
      <c r="CS804" s="52"/>
      <c r="CT804" s="52"/>
      <c r="CU804" s="33"/>
      <c r="CV804" s="33"/>
    </row>
    <row r="805" spans="74:100">
      <c r="BV805" s="62"/>
      <c r="BW805" s="62"/>
      <c r="BX805" s="62"/>
      <c r="BY805" s="62"/>
      <c r="BZ805" s="62"/>
      <c r="CA805" s="62"/>
      <c r="CB805" s="62"/>
      <c r="CC805" s="62"/>
      <c r="CD805" s="62"/>
      <c r="CE805" s="62"/>
      <c r="CF805" s="62"/>
      <c r="CL805" s="56" t="s">
        <v>17666</v>
      </c>
      <c r="CM805" s="56"/>
      <c r="CN805" s="56"/>
      <c r="CO805" s="52"/>
      <c r="CP805" s="52"/>
      <c r="CQ805" s="52"/>
      <c r="CR805" s="52"/>
      <c r="CS805" s="52"/>
      <c r="CT805" s="52"/>
      <c r="CU805" s="33"/>
      <c r="CV805" s="33"/>
    </row>
    <row r="806" spans="74:100">
      <c r="BV806" s="62"/>
      <c r="BW806" s="62"/>
      <c r="BX806" s="62"/>
      <c r="BY806" s="62"/>
      <c r="BZ806" s="62"/>
      <c r="CA806" s="62"/>
      <c r="CB806" s="62"/>
      <c r="CC806" s="62"/>
      <c r="CD806" s="62"/>
      <c r="CE806" s="62"/>
      <c r="CF806" s="62"/>
      <c r="CL806" s="56" t="s">
        <v>3342</v>
      </c>
      <c r="CM806" s="56" t="s">
        <v>217</v>
      </c>
      <c r="CN806" s="56" t="s">
        <v>217</v>
      </c>
      <c r="CO806" s="52"/>
      <c r="CP806" s="52"/>
      <c r="CQ806" s="52"/>
      <c r="CR806" s="52"/>
      <c r="CS806" s="52"/>
      <c r="CT806" s="52"/>
      <c r="CU806" s="33"/>
      <c r="CV806" s="33"/>
    </row>
    <row r="807" spans="74:100">
      <c r="BV807" s="62"/>
      <c r="BW807" s="62"/>
      <c r="BX807" s="62"/>
      <c r="BY807" s="62"/>
      <c r="BZ807" s="62"/>
      <c r="CA807" s="62"/>
      <c r="CB807" s="62"/>
      <c r="CC807" s="62"/>
      <c r="CD807" s="62"/>
      <c r="CE807" s="62"/>
      <c r="CF807" s="62"/>
      <c r="CL807" s="56" t="s">
        <v>17667</v>
      </c>
      <c r="CM807" s="56"/>
      <c r="CN807" s="56"/>
      <c r="CO807" s="52"/>
      <c r="CP807" s="52"/>
      <c r="CQ807" s="52"/>
      <c r="CR807" s="52"/>
      <c r="CS807" s="52"/>
      <c r="CT807" s="52"/>
      <c r="CU807" s="33"/>
      <c r="CV807" s="33"/>
    </row>
    <row r="808" spans="74:100">
      <c r="BV808" s="62"/>
      <c r="BW808" s="62"/>
      <c r="BX808" s="62"/>
      <c r="BY808" s="62"/>
      <c r="BZ808" s="62"/>
      <c r="CA808" s="62"/>
      <c r="CB808" s="62"/>
      <c r="CC808" s="62"/>
      <c r="CD808" s="62"/>
      <c r="CE808" s="62"/>
      <c r="CF808" s="62"/>
      <c r="CL808" s="56" t="s">
        <v>3343</v>
      </c>
      <c r="CM808" s="56" t="s">
        <v>217</v>
      </c>
      <c r="CN808" s="56" t="s">
        <v>217</v>
      </c>
      <c r="CO808" s="52"/>
      <c r="CP808" s="52"/>
      <c r="CQ808" s="52"/>
      <c r="CR808" s="52"/>
      <c r="CS808" s="52"/>
      <c r="CT808" s="52"/>
      <c r="CU808" s="33"/>
      <c r="CV808" s="33"/>
    </row>
    <row r="809" spans="74:100">
      <c r="BV809" s="62"/>
      <c r="BW809" s="62"/>
      <c r="BX809" s="62"/>
      <c r="BY809" s="62"/>
      <c r="BZ809" s="62"/>
      <c r="CA809" s="62"/>
      <c r="CB809" s="62"/>
      <c r="CC809" s="62"/>
      <c r="CD809" s="62"/>
      <c r="CE809" s="62"/>
      <c r="CF809" s="62"/>
      <c r="CL809" s="56" t="s">
        <v>17668</v>
      </c>
      <c r="CM809" s="56"/>
      <c r="CN809" s="56"/>
      <c r="CO809" s="52"/>
      <c r="CP809" s="52"/>
      <c r="CQ809" s="52"/>
      <c r="CR809" s="52"/>
      <c r="CS809" s="52"/>
      <c r="CT809" s="52"/>
      <c r="CU809" s="33"/>
      <c r="CV809" s="33"/>
    </row>
    <row r="810" spans="74:100">
      <c r="BV810" s="62"/>
      <c r="BW810" s="62"/>
      <c r="BX810" s="62"/>
      <c r="BY810" s="62"/>
      <c r="BZ810" s="62"/>
      <c r="CA810" s="62"/>
      <c r="CB810" s="62"/>
      <c r="CC810" s="62"/>
      <c r="CD810" s="62"/>
      <c r="CE810" s="62"/>
      <c r="CF810" s="62"/>
      <c r="CL810" s="56" t="s">
        <v>3344</v>
      </c>
      <c r="CM810" s="56" t="s">
        <v>217</v>
      </c>
      <c r="CN810" s="56" t="s">
        <v>217</v>
      </c>
      <c r="CO810" s="52"/>
      <c r="CP810" s="52"/>
      <c r="CQ810" s="52"/>
      <c r="CR810" s="52"/>
      <c r="CS810" s="52"/>
      <c r="CT810" s="52"/>
      <c r="CU810" s="33"/>
      <c r="CV810" s="33"/>
    </row>
    <row r="811" spans="74:100">
      <c r="BV811" s="62"/>
      <c r="BW811" s="62"/>
      <c r="BX811" s="62"/>
      <c r="BY811" s="62"/>
      <c r="BZ811" s="62"/>
      <c r="CA811" s="62"/>
      <c r="CB811" s="62"/>
      <c r="CC811" s="62"/>
      <c r="CD811" s="62"/>
      <c r="CE811" s="62"/>
      <c r="CF811" s="62"/>
      <c r="CL811" s="56" t="s">
        <v>20787</v>
      </c>
      <c r="CM811" s="56"/>
      <c r="CN811" s="56"/>
      <c r="CO811" s="52"/>
      <c r="CP811" s="52"/>
      <c r="CQ811" s="52"/>
      <c r="CR811" s="52"/>
      <c r="CS811" s="52"/>
      <c r="CT811" s="52"/>
      <c r="CU811" s="33"/>
      <c r="CV811" s="33"/>
    </row>
    <row r="812" spans="74:100">
      <c r="BV812" s="62"/>
      <c r="BW812" s="62"/>
      <c r="BX812" s="62"/>
      <c r="BY812" s="62"/>
      <c r="BZ812" s="62"/>
      <c r="CA812" s="62"/>
      <c r="CB812" s="62"/>
      <c r="CC812" s="62"/>
      <c r="CD812" s="62"/>
      <c r="CE812" s="62"/>
      <c r="CF812" s="62"/>
      <c r="CL812" s="56" t="s">
        <v>3345</v>
      </c>
      <c r="CM812" s="56" t="s">
        <v>217</v>
      </c>
      <c r="CN812" s="56" t="s">
        <v>217</v>
      </c>
      <c r="CO812" s="52"/>
      <c r="CP812" s="52"/>
      <c r="CQ812" s="52"/>
      <c r="CR812" s="52"/>
      <c r="CS812" s="52"/>
      <c r="CT812" s="52"/>
      <c r="CU812" s="33"/>
      <c r="CV812" s="33"/>
    </row>
    <row r="813" spans="74:100">
      <c r="BV813" s="62"/>
      <c r="BW813" s="62"/>
      <c r="BX813" s="62"/>
      <c r="BY813" s="62"/>
      <c r="BZ813" s="62"/>
      <c r="CA813" s="62"/>
      <c r="CB813" s="62"/>
      <c r="CC813" s="62"/>
      <c r="CD813" s="62"/>
      <c r="CE813" s="62"/>
      <c r="CF813" s="62"/>
      <c r="CL813" s="56" t="s">
        <v>17669</v>
      </c>
      <c r="CM813" s="56"/>
      <c r="CN813" s="56"/>
      <c r="CO813" s="52"/>
      <c r="CP813" s="52"/>
      <c r="CQ813" s="52"/>
      <c r="CR813" s="52"/>
      <c r="CS813" s="52"/>
      <c r="CT813" s="52"/>
      <c r="CU813" s="33"/>
      <c r="CV813" s="33"/>
    </row>
    <row r="814" spans="74:100">
      <c r="BV814" s="62"/>
      <c r="BW814" s="62"/>
      <c r="BX814" s="62"/>
      <c r="BY814" s="62"/>
      <c r="BZ814" s="62"/>
      <c r="CA814" s="62"/>
      <c r="CB814" s="62"/>
      <c r="CC814" s="62"/>
      <c r="CD814" s="62"/>
      <c r="CE814" s="62"/>
      <c r="CF814" s="62"/>
      <c r="CL814" s="56" t="s">
        <v>3346</v>
      </c>
      <c r="CM814" s="56" t="s">
        <v>217</v>
      </c>
      <c r="CN814" s="56" t="s">
        <v>217</v>
      </c>
      <c r="CO814" s="52"/>
      <c r="CP814" s="52"/>
      <c r="CQ814" s="52"/>
      <c r="CR814" s="52"/>
      <c r="CS814" s="52"/>
      <c r="CT814" s="52"/>
      <c r="CU814" s="33"/>
      <c r="CV814" s="33"/>
    </row>
    <row r="815" spans="74:100">
      <c r="BV815" s="62"/>
      <c r="BW815" s="62"/>
      <c r="BX815" s="62"/>
      <c r="BY815" s="62"/>
      <c r="BZ815" s="62"/>
      <c r="CA815" s="62"/>
      <c r="CB815" s="62"/>
      <c r="CC815" s="62"/>
      <c r="CD815" s="62"/>
      <c r="CE815" s="62"/>
      <c r="CF815" s="62"/>
      <c r="CL815" s="56" t="s">
        <v>20515</v>
      </c>
      <c r="CM815" s="56"/>
      <c r="CN815" s="56"/>
      <c r="CO815" s="52"/>
      <c r="CP815" s="52"/>
      <c r="CQ815" s="52"/>
      <c r="CR815" s="52"/>
      <c r="CS815" s="52"/>
      <c r="CT815" s="52"/>
      <c r="CU815" s="33"/>
      <c r="CV815" s="33"/>
    </row>
    <row r="816" spans="74:100">
      <c r="BV816" s="62"/>
      <c r="BW816" s="62"/>
      <c r="BX816" s="62"/>
      <c r="BY816" s="62"/>
      <c r="BZ816" s="62"/>
      <c r="CA816" s="62"/>
      <c r="CB816" s="62"/>
      <c r="CC816" s="62"/>
      <c r="CD816" s="62"/>
      <c r="CE816" s="62"/>
      <c r="CF816" s="62"/>
      <c r="CL816" s="56" t="s">
        <v>3347</v>
      </c>
      <c r="CM816" s="56" t="s">
        <v>217</v>
      </c>
      <c r="CN816" s="56" t="s">
        <v>217</v>
      </c>
      <c r="CO816" s="52"/>
      <c r="CP816" s="52"/>
      <c r="CQ816" s="52"/>
      <c r="CR816" s="52"/>
      <c r="CS816" s="52"/>
      <c r="CT816" s="52"/>
      <c r="CU816" s="33"/>
      <c r="CV816" s="33"/>
    </row>
    <row r="817" spans="74:100">
      <c r="BV817" s="62"/>
      <c r="BW817" s="62"/>
      <c r="BX817" s="62"/>
      <c r="BY817" s="62"/>
      <c r="BZ817" s="62"/>
      <c r="CA817" s="62"/>
      <c r="CB817" s="62"/>
      <c r="CC817" s="62"/>
      <c r="CD817" s="62"/>
      <c r="CE817" s="62"/>
      <c r="CF817" s="62"/>
      <c r="CL817" s="56" t="s">
        <v>17670</v>
      </c>
      <c r="CM817" s="56"/>
      <c r="CN817" s="56"/>
      <c r="CO817" s="52"/>
      <c r="CP817" s="52"/>
      <c r="CQ817" s="52"/>
      <c r="CR817" s="52"/>
      <c r="CS817" s="52"/>
      <c r="CT817" s="52"/>
      <c r="CU817" s="33"/>
      <c r="CV817" s="33"/>
    </row>
    <row r="818" spans="74:100">
      <c r="BV818" s="62"/>
      <c r="BW818" s="62"/>
      <c r="BX818" s="62"/>
      <c r="BY818" s="62"/>
      <c r="BZ818" s="62"/>
      <c r="CA818" s="62"/>
      <c r="CB818" s="62"/>
      <c r="CC818" s="62"/>
      <c r="CD818" s="62"/>
      <c r="CE818" s="62"/>
      <c r="CF818" s="62"/>
      <c r="CL818" s="56" t="s">
        <v>3348</v>
      </c>
      <c r="CM818" s="56" t="s">
        <v>217</v>
      </c>
      <c r="CN818" s="56" t="s">
        <v>217</v>
      </c>
      <c r="CO818" s="52"/>
      <c r="CP818" s="52"/>
      <c r="CQ818" s="52"/>
      <c r="CR818" s="52"/>
      <c r="CS818" s="52"/>
      <c r="CT818" s="52"/>
      <c r="CU818" s="33"/>
      <c r="CV818" s="33"/>
    </row>
    <row r="819" spans="74:100">
      <c r="BV819" s="62"/>
      <c r="BW819" s="62"/>
      <c r="BX819" s="62"/>
      <c r="BY819" s="62"/>
      <c r="BZ819" s="62"/>
      <c r="CA819" s="62"/>
      <c r="CB819" s="62"/>
      <c r="CC819" s="62"/>
      <c r="CD819" s="62"/>
      <c r="CE819" s="62"/>
      <c r="CF819" s="62"/>
      <c r="CL819" s="56" t="s">
        <v>17671</v>
      </c>
      <c r="CM819" s="56"/>
      <c r="CN819" s="56"/>
      <c r="CO819" s="52"/>
      <c r="CP819" s="52"/>
      <c r="CQ819" s="52"/>
      <c r="CR819" s="52"/>
      <c r="CS819" s="52"/>
      <c r="CT819" s="52"/>
      <c r="CU819" s="33"/>
      <c r="CV819" s="33"/>
    </row>
    <row r="820" spans="74:100">
      <c r="BV820" s="62"/>
      <c r="BW820" s="62"/>
      <c r="BX820" s="62"/>
      <c r="BY820" s="62"/>
      <c r="BZ820" s="62"/>
      <c r="CA820" s="62"/>
      <c r="CB820" s="62"/>
      <c r="CC820" s="62"/>
      <c r="CD820" s="62"/>
      <c r="CE820" s="62"/>
      <c r="CF820" s="62"/>
      <c r="CL820" s="56" t="s">
        <v>26963</v>
      </c>
      <c r="CM820" s="56" t="s">
        <v>217</v>
      </c>
      <c r="CN820" s="56" t="s">
        <v>217</v>
      </c>
      <c r="CO820" s="52"/>
      <c r="CP820" s="52"/>
      <c r="CQ820" s="52"/>
      <c r="CR820" s="52"/>
      <c r="CS820" s="52"/>
      <c r="CT820" s="52"/>
      <c r="CU820" s="33"/>
      <c r="CV820" s="33"/>
    </row>
    <row r="821" spans="74:100">
      <c r="BV821" s="62"/>
      <c r="BW821" s="62"/>
      <c r="BX821" s="62"/>
      <c r="BY821" s="62"/>
      <c r="BZ821" s="62"/>
      <c r="CA821" s="62"/>
      <c r="CB821" s="62"/>
      <c r="CC821" s="62"/>
      <c r="CD821" s="62"/>
      <c r="CE821" s="62"/>
      <c r="CF821" s="62"/>
      <c r="CL821" s="56" t="s">
        <v>26964</v>
      </c>
      <c r="CM821" s="56"/>
      <c r="CN821" s="56"/>
      <c r="CO821" s="52"/>
      <c r="CP821" s="52"/>
      <c r="CQ821" s="52"/>
      <c r="CR821" s="52"/>
      <c r="CS821" s="52"/>
      <c r="CT821" s="52"/>
      <c r="CU821" s="33"/>
      <c r="CV821" s="33"/>
    </row>
    <row r="822" spans="74:100">
      <c r="BV822" s="62"/>
      <c r="BW822" s="62"/>
      <c r="BX822" s="62"/>
      <c r="BY822" s="62"/>
      <c r="BZ822" s="62"/>
      <c r="CA822" s="62"/>
      <c r="CB822" s="62"/>
      <c r="CC822" s="62"/>
      <c r="CD822" s="62"/>
      <c r="CE822" s="62"/>
      <c r="CF822" s="62"/>
      <c r="CL822" s="56" t="s">
        <v>3349</v>
      </c>
      <c r="CM822" s="56" t="s">
        <v>217</v>
      </c>
      <c r="CN822" s="56" t="s">
        <v>217</v>
      </c>
      <c r="CO822" s="52"/>
      <c r="CP822" s="52"/>
      <c r="CQ822" s="52"/>
      <c r="CR822" s="52"/>
      <c r="CS822" s="52"/>
      <c r="CT822" s="52"/>
      <c r="CU822" s="33"/>
      <c r="CV822" s="33"/>
    </row>
    <row r="823" spans="74:100">
      <c r="BV823" s="62"/>
      <c r="BW823" s="62"/>
      <c r="BX823" s="62"/>
      <c r="BY823" s="62"/>
      <c r="BZ823" s="62"/>
      <c r="CA823" s="62"/>
      <c r="CB823" s="62"/>
      <c r="CC823" s="62"/>
      <c r="CD823" s="62"/>
      <c r="CE823" s="62"/>
      <c r="CF823" s="62"/>
      <c r="CL823" s="56" t="s">
        <v>17672</v>
      </c>
      <c r="CM823" s="56"/>
      <c r="CN823" s="56"/>
      <c r="CO823" s="52"/>
      <c r="CP823" s="52"/>
      <c r="CQ823" s="52"/>
      <c r="CR823" s="52"/>
      <c r="CS823" s="52"/>
      <c r="CT823" s="52"/>
      <c r="CU823" s="33"/>
      <c r="CV823" s="33"/>
    </row>
    <row r="824" spans="74:100">
      <c r="BV824" s="62"/>
      <c r="BW824" s="62"/>
      <c r="BX824" s="62"/>
      <c r="BY824" s="62"/>
      <c r="BZ824" s="62"/>
      <c r="CA824" s="62"/>
      <c r="CB824" s="62"/>
      <c r="CC824" s="62"/>
      <c r="CD824" s="62"/>
      <c r="CE824" s="62"/>
      <c r="CF824" s="62"/>
      <c r="CL824" s="56" t="s">
        <v>3350</v>
      </c>
      <c r="CM824" s="56" t="s">
        <v>3118</v>
      </c>
      <c r="CN824" s="56" t="s">
        <v>3118</v>
      </c>
      <c r="CO824" s="52"/>
      <c r="CP824" s="52"/>
      <c r="CQ824" s="52"/>
      <c r="CR824" s="52"/>
      <c r="CS824" s="52"/>
      <c r="CT824" s="52"/>
      <c r="CU824" s="33"/>
      <c r="CV824" s="33"/>
    </row>
    <row r="825" spans="74:100">
      <c r="BV825" s="62"/>
      <c r="BW825" s="62"/>
      <c r="BX825" s="62"/>
      <c r="BY825" s="62"/>
      <c r="BZ825" s="62"/>
      <c r="CA825" s="62"/>
      <c r="CB825" s="62"/>
      <c r="CC825" s="62"/>
      <c r="CD825" s="62"/>
      <c r="CE825" s="62"/>
      <c r="CF825" s="62"/>
      <c r="CL825" s="56" t="s">
        <v>17673</v>
      </c>
      <c r="CM825" s="56"/>
      <c r="CN825" s="56"/>
      <c r="CO825" s="52"/>
      <c r="CP825" s="52"/>
      <c r="CQ825" s="52"/>
      <c r="CR825" s="52"/>
      <c r="CS825" s="52"/>
      <c r="CT825" s="52"/>
      <c r="CU825" s="33"/>
      <c r="CV825" s="33"/>
    </row>
    <row r="826" spans="74:100">
      <c r="BV826" s="62"/>
      <c r="BW826" s="62"/>
      <c r="BX826" s="62"/>
      <c r="BY826" s="62"/>
      <c r="BZ826" s="62"/>
      <c r="CA826" s="62"/>
      <c r="CB826" s="62"/>
      <c r="CC826" s="62"/>
      <c r="CD826" s="62"/>
      <c r="CE826" s="62"/>
      <c r="CF826" s="62"/>
      <c r="CL826" s="56" t="s">
        <v>3351</v>
      </c>
      <c r="CM826" s="56" t="s">
        <v>217</v>
      </c>
      <c r="CN826" s="56" t="s">
        <v>217</v>
      </c>
      <c r="CO826" s="52"/>
      <c r="CP826" s="52"/>
      <c r="CQ826" s="52"/>
      <c r="CR826" s="52"/>
      <c r="CS826" s="52"/>
      <c r="CT826" s="52"/>
      <c r="CU826" s="33"/>
      <c r="CV826" s="33"/>
    </row>
    <row r="827" spans="74:100">
      <c r="BV827" s="62"/>
      <c r="BW827" s="62"/>
      <c r="BX827" s="62"/>
      <c r="BY827" s="62"/>
      <c r="BZ827" s="62"/>
      <c r="CA827" s="62"/>
      <c r="CB827" s="62"/>
      <c r="CC827" s="62"/>
      <c r="CD827" s="62"/>
      <c r="CE827" s="62"/>
      <c r="CF827" s="62"/>
      <c r="CL827" s="56" t="s">
        <v>17674</v>
      </c>
      <c r="CM827" s="56"/>
      <c r="CN827" s="56"/>
      <c r="CO827" s="52"/>
      <c r="CP827" s="52"/>
      <c r="CQ827" s="52"/>
      <c r="CR827" s="52"/>
      <c r="CS827" s="52"/>
      <c r="CT827" s="52"/>
      <c r="CU827" s="33"/>
      <c r="CV827" s="33"/>
    </row>
    <row r="828" spans="74:100">
      <c r="BV828" s="62"/>
      <c r="BW828" s="62"/>
      <c r="BX828" s="62"/>
      <c r="BY828" s="62"/>
      <c r="BZ828" s="62"/>
      <c r="CA828" s="62"/>
      <c r="CB828" s="62"/>
      <c r="CC828" s="62"/>
      <c r="CD828" s="62"/>
      <c r="CE828" s="62"/>
      <c r="CF828" s="62"/>
      <c r="CL828" s="56" t="s">
        <v>826</v>
      </c>
      <c r="CM828" s="56" t="s">
        <v>216</v>
      </c>
      <c r="CN828" s="56" t="s">
        <v>216</v>
      </c>
      <c r="CO828" s="52"/>
      <c r="CP828" s="52"/>
      <c r="CQ828" s="52"/>
      <c r="CR828" s="52"/>
      <c r="CS828" s="52"/>
      <c r="CT828" s="52"/>
      <c r="CU828" s="33"/>
      <c r="CV828" s="33"/>
    </row>
    <row r="829" spans="74:100">
      <c r="BV829" s="62"/>
      <c r="BW829" s="62"/>
      <c r="BX829" s="62"/>
      <c r="BY829" s="62"/>
      <c r="BZ829" s="62"/>
      <c r="CA829" s="62"/>
      <c r="CB829" s="62"/>
      <c r="CC829" s="62"/>
      <c r="CD829" s="62"/>
      <c r="CE829" s="62"/>
      <c r="CF829" s="62"/>
      <c r="CL829" s="56" t="s">
        <v>20788</v>
      </c>
      <c r="CM829" s="56"/>
      <c r="CN829" s="56"/>
      <c r="CO829" s="52"/>
      <c r="CP829" s="52"/>
      <c r="CQ829" s="52"/>
      <c r="CR829" s="52"/>
      <c r="CS829" s="52"/>
      <c r="CT829" s="52"/>
      <c r="CU829" s="33"/>
      <c r="CV829" s="33"/>
    </row>
    <row r="830" spans="74:100">
      <c r="BV830" s="62"/>
      <c r="BW830" s="62"/>
      <c r="BX830" s="62"/>
      <c r="BY830" s="62"/>
      <c r="BZ830" s="62"/>
      <c r="CA830" s="62"/>
      <c r="CB830" s="62"/>
      <c r="CC830" s="62"/>
      <c r="CD830" s="62"/>
      <c r="CE830" s="62"/>
      <c r="CF830" s="62"/>
      <c r="CL830" s="56" t="s">
        <v>3352</v>
      </c>
      <c r="CM830" s="56" t="s">
        <v>217</v>
      </c>
      <c r="CN830" s="56" t="s">
        <v>217</v>
      </c>
      <c r="CO830" s="52"/>
      <c r="CP830" s="52"/>
      <c r="CQ830" s="52"/>
      <c r="CR830" s="52"/>
      <c r="CS830" s="52"/>
      <c r="CT830" s="52"/>
      <c r="CU830" s="33"/>
      <c r="CV830" s="33"/>
    </row>
    <row r="831" spans="74:100">
      <c r="BV831" s="62"/>
      <c r="BW831" s="62"/>
      <c r="BX831" s="62"/>
      <c r="BY831" s="62"/>
      <c r="BZ831" s="62"/>
      <c r="CA831" s="62"/>
      <c r="CB831" s="62"/>
      <c r="CC831" s="62"/>
      <c r="CD831" s="62"/>
      <c r="CE831" s="62"/>
      <c r="CF831" s="62"/>
      <c r="CL831" s="56" t="s">
        <v>17675</v>
      </c>
      <c r="CM831" s="56"/>
      <c r="CN831" s="56"/>
      <c r="CO831" s="52"/>
      <c r="CP831" s="52"/>
      <c r="CQ831" s="52"/>
      <c r="CR831" s="52"/>
      <c r="CS831" s="52"/>
      <c r="CT831" s="52"/>
      <c r="CU831" s="33"/>
      <c r="CV831" s="33"/>
    </row>
    <row r="832" spans="74:100">
      <c r="BV832" s="62"/>
      <c r="BW832" s="62"/>
      <c r="BX832" s="62"/>
      <c r="BY832" s="62"/>
      <c r="BZ832" s="62"/>
      <c r="CA832" s="62"/>
      <c r="CB832" s="62"/>
      <c r="CC832" s="62"/>
      <c r="CD832" s="62"/>
      <c r="CE832" s="62"/>
      <c r="CF832" s="62"/>
      <c r="CL832" s="56" t="s">
        <v>3353</v>
      </c>
      <c r="CM832" s="56" t="s">
        <v>3118</v>
      </c>
      <c r="CN832" s="56" t="s">
        <v>3118</v>
      </c>
      <c r="CO832" s="52"/>
      <c r="CP832" s="52"/>
      <c r="CQ832" s="52"/>
      <c r="CR832" s="52"/>
      <c r="CS832" s="52"/>
      <c r="CT832" s="52"/>
      <c r="CU832" s="33"/>
      <c r="CV832" s="33"/>
    </row>
    <row r="833" spans="74:100">
      <c r="BV833" s="62"/>
      <c r="BW833" s="62"/>
      <c r="BX833" s="62"/>
      <c r="BY833" s="62"/>
      <c r="BZ833" s="62"/>
      <c r="CA833" s="62"/>
      <c r="CB833" s="62"/>
      <c r="CC833" s="62"/>
      <c r="CD833" s="62"/>
      <c r="CE833" s="62"/>
      <c r="CF833" s="62"/>
      <c r="CL833" s="56" t="s">
        <v>17676</v>
      </c>
      <c r="CM833" s="56"/>
      <c r="CN833" s="56"/>
      <c r="CO833" s="52"/>
      <c r="CP833" s="52"/>
      <c r="CQ833" s="52"/>
      <c r="CR833" s="52"/>
      <c r="CS833" s="52"/>
      <c r="CT833" s="52"/>
      <c r="CU833" s="33"/>
      <c r="CV833" s="33"/>
    </row>
    <row r="834" spans="74:100">
      <c r="BV834" s="62"/>
      <c r="BW834" s="62"/>
      <c r="BX834" s="62"/>
      <c r="BY834" s="62"/>
      <c r="BZ834" s="62"/>
      <c r="CA834" s="62"/>
      <c r="CB834" s="62"/>
      <c r="CC834" s="62"/>
      <c r="CD834" s="62"/>
      <c r="CE834" s="62"/>
      <c r="CF834" s="62"/>
      <c r="CL834" s="56" t="s">
        <v>3354</v>
      </c>
      <c r="CM834" s="56" t="s">
        <v>217</v>
      </c>
      <c r="CN834" s="56" t="s">
        <v>217</v>
      </c>
      <c r="CO834" s="52"/>
      <c r="CP834" s="52"/>
      <c r="CQ834" s="52"/>
      <c r="CR834" s="52"/>
      <c r="CS834" s="52"/>
      <c r="CT834" s="52"/>
      <c r="CU834" s="33"/>
      <c r="CV834" s="33"/>
    </row>
    <row r="835" spans="74:100">
      <c r="BV835" s="62"/>
      <c r="BW835" s="62"/>
      <c r="BX835" s="62"/>
      <c r="BY835" s="62"/>
      <c r="BZ835" s="62"/>
      <c r="CA835" s="62"/>
      <c r="CB835" s="62"/>
      <c r="CC835" s="62"/>
      <c r="CD835" s="62"/>
      <c r="CE835" s="62"/>
      <c r="CF835" s="62"/>
      <c r="CL835" s="56" t="s">
        <v>17677</v>
      </c>
      <c r="CM835" s="56"/>
      <c r="CN835" s="56"/>
      <c r="CO835" s="52"/>
      <c r="CP835" s="52"/>
      <c r="CQ835" s="52"/>
      <c r="CR835" s="52"/>
      <c r="CS835" s="52"/>
      <c r="CT835" s="52"/>
      <c r="CU835" s="33"/>
      <c r="CV835" s="33"/>
    </row>
    <row r="836" spans="74:100">
      <c r="BV836" s="62"/>
      <c r="BW836" s="62"/>
      <c r="BX836" s="62"/>
      <c r="BY836" s="62"/>
      <c r="BZ836" s="62"/>
      <c r="CA836" s="62"/>
      <c r="CB836" s="62"/>
      <c r="CC836" s="62"/>
      <c r="CD836" s="62"/>
      <c r="CE836" s="62"/>
      <c r="CF836" s="62"/>
      <c r="CL836" s="56" t="s">
        <v>26965</v>
      </c>
      <c r="CM836" s="56" t="s">
        <v>214</v>
      </c>
      <c r="CN836" s="56" t="s">
        <v>214</v>
      </c>
      <c r="CO836" s="52"/>
      <c r="CP836" s="52"/>
      <c r="CQ836" s="52"/>
      <c r="CR836" s="52"/>
      <c r="CS836" s="52"/>
      <c r="CT836" s="52"/>
      <c r="CU836" s="33"/>
      <c r="CV836" s="33"/>
    </row>
    <row r="837" spans="74:100">
      <c r="BV837" s="62"/>
      <c r="BW837" s="62"/>
      <c r="BX837" s="62"/>
      <c r="BY837" s="62"/>
      <c r="BZ837" s="62"/>
      <c r="CA837" s="62"/>
      <c r="CB837" s="62"/>
      <c r="CC837" s="62"/>
      <c r="CD837" s="62"/>
      <c r="CE837" s="62"/>
      <c r="CF837" s="62"/>
      <c r="CL837" s="56" t="s">
        <v>26966</v>
      </c>
      <c r="CM837" s="56"/>
      <c r="CN837" s="56"/>
      <c r="CO837" s="52"/>
      <c r="CP837" s="52"/>
      <c r="CQ837" s="52"/>
      <c r="CR837" s="52"/>
      <c r="CS837" s="52"/>
      <c r="CT837" s="52"/>
      <c r="CU837" s="33"/>
      <c r="CV837" s="33"/>
    </row>
    <row r="838" spans="74:100">
      <c r="BV838" s="62"/>
      <c r="BW838" s="62"/>
      <c r="BX838" s="62"/>
      <c r="BY838" s="62"/>
      <c r="BZ838" s="62"/>
      <c r="CA838" s="62"/>
      <c r="CB838" s="62"/>
      <c r="CC838" s="62"/>
      <c r="CD838" s="62"/>
      <c r="CE838" s="62"/>
      <c r="CF838" s="62"/>
      <c r="CL838" s="56" t="s">
        <v>3355</v>
      </c>
      <c r="CM838" s="56" t="s">
        <v>217</v>
      </c>
      <c r="CN838" s="56" t="s">
        <v>217</v>
      </c>
      <c r="CO838" s="52"/>
      <c r="CP838" s="52"/>
      <c r="CQ838" s="52"/>
      <c r="CR838" s="52"/>
      <c r="CS838" s="52"/>
      <c r="CT838" s="52"/>
      <c r="CU838" s="33"/>
      <c r="CV838" s="33"/>
    </row>
    <row r="839" spans="74:100">
      <c r="BV839" s="62"/>
      <c r="BW839" s="62"/>
      <c r="BX839" s="62"/>
      <c r="BY839" s="62"/>
      <c r="BZ839" s="62"/>
      <c r="CA839" s="62"/>
      <c r="CB839" s="62"/>
      <c r="CC839" s="62"/>
      <c r="CD839" s="62"/>
      <c r="CE839" s="62"/>
      <c r="CF839" s="62"/>
      <c r="CL839" s="56" t="s">
        <v>17678</v>
      </c>
      <c r="CM839" s="56"/>
      <c r="CN839" s="56"/>
      <c r="CO839" s="52"/>
      <c r="CP839" s="52"/>
      <c r="CQ839" s="52"/>
      <c r="CR839" s="52"/>
      <c r="CS839" s="52"/>
      <c r="CT839" s="52"/>
      <c r="CU839" s="33"/>
      <c r="CV839" s="33"/>
    </row>
    <row r="840" spans="74:100">
      <c r="BV840" s="62"/>
      <c r="BW840" s="62"/>
      <c r="BX840" s="62"/>
      <c r="BY840" s="62"/>
      <c r="BZ840" s="62"/>
      <c r="CA840" s="62"/>
      <c r="CB840" s="62"/>
      <c r="CC840" s="62"/>
      <c r="CD840" s="62"/>
      <c r="CE840" s="62"/>
      <c r="CF840" s="62"/>
      <c r="CL840" s="56" t="s">
        <v>827</v>
      </c>
      <c r="CM840" s="56" t="s">
        <v>216</v>
      </c>
      <c r="CN840" s="56" t="s">
        <v>216</v>
      </c>
      <c r="CO840" s="52"/>
      <c r="CP840" s="52"/>
      <c r="CQ840" s="52"/>
      <c r="CR840" s="52"/>
      <c r="CS840" s="52"/>
      <c r="CT840" s="52"/>
      <c r="CU840" s="33"/>
      <c r="CV840" s="33"/>
    </row>
    <row r="841" spans="74:100">
      <c r="BV841" s="62"/>
      <c r="BW841" s="62"/>
      <c r="BX841" s="62"/>
      <c r="BY841" s="62"/>
      <c r="BZ841" s="62"/>
      <c r="CA841" s="62"/>
      <c r="CB841" s="62"/>
      <c r="CC841" s="62"/>
      <c r="CD841" s="62"/>
      <c r="CE841" s="62"/>
      <c r="CF841" s="62"/>
      <c r="CL841" s="56" t="s">
        <v>20789</v>
      </c>
      <c r="CM841" s="56"/>
      <c r="CN841" s="56"/>
      <c r="CO841" s="52"/>
      <c r="CP841" s="52"/>
      <c r="CQ841" s="52"/>
      <c r="CR841" s="52"/>
      <c r="CS841" s="52"/>
      <c r="CT841" s="52"/>
      <c r="CU841" s="33"/>
      <c r="CV841" s="33"/>
    </row>
    <row r="842" spans="74:100">
      <c r="BV842" s="62"/>
      <c r="BW842" s="62"/>
      <c r="BX842" s="62"/>
      <c r="BY842" s="62"/>
      <c r="BZ842" s="62"/>
      <c r="CA842" s="62"/>
      <c r="CB842" s="62"/>
      <c r="CC842" s="62"/>
      <c r="CD842" s="62"/>
      <c r="CE842" s="62"/>
      <c r="CF842" s="62"/>
      <c r="CL842" s="56" t="s">
        <v>3356</v>
      </c>
      <c r="CM842" s="56" t="s">
        <v>3118</v>
      </c>
      <c r="CN842" s="56" t="s">
        <v>3118</v>
      </c>
      <c r="CO842" s="52"/>
      <c r="CP842" s="52"/>
      <c r="CQ842" s="52"/>
      <c r="CR842" s="52"/>
      <c r="CS842" s="52"/>
      <c r="CT842" s="52"/>
      <c r="CU842" s="33"/>
      <c r="CV842" s="33"/>
    </row>
    <row r="843" spans="74:100">
      <c r="BV843" s="62"/>
      <c r="BW843" s="62"/>
      <c r="BX843" s="62"/>
      <c r="BY843" s="62"/>
      <c r="BZ843" s="62"/>
      <c r="CA843" s="62"/>
      <c r="CB843" s="62"/>
      <c r="CC843" s="62"/>
      <c r="CD843" s="62"/>
      <c r="CE843" s="62"/>
      <c r="CF843" s="62"/>
      <c r="CL843" s="56" t="s">
        <v>17679</v>
      </c>
      <c r="CM843" s="56"/>
      <c r="CN843" s="56"/>
      <c r="CO843" s="52"/>
      <c r="CP843" s="52"/>
      <c r="CQ843" s="52"/>
      <c r="CR843" s="52"/>
      <c r="CS843" s="52"/>
      <c r="CT843" s="52"/>
      <c r="CU843" s="33"/>
      <c r="CV843" s="33"/>
    </row>
    <row r="844" spans="74:100">
      <c r="BV844" s="62"/>
      <c r="BW844" s="62"/>
      <c r="BX844" s="62"/>
      <c r="BY844" s="62"/>
      <c r="BZ844" s="62"/>
      <c r="CA844" s="62"/>
      <c r="CB844" s="62"/>
      <c r="CC844" s="62"/>
      <c r="CD844" s="62"/>
      <c r="CE844" s="62"/>
      <c r="CF844" s="62"/>
      <c r="CL844" s="56" t="s">
        <v>3357</v>
      </c>
      <c r="CM844" s="56" t="s">
        <v>217</v>
      </c>
      <c r="CN844" s="56" t="s">
        <v>217</v>
      </c>
      <c r="CO844" s="52"/>
      <c r="CP844" s="52"/>
      <c r="CQ844" s="52"/>
      <c r="CR844" s="52"/>
      <c r="CS844" s="52"/>
      <c r="CT844" s="52"/>
      <c r="CU844" s="33"/>
      <c r="CV844" s="33"/>
    </row>
    <row r="845" spans="74:100">
      <c r="BV845" s="62"/>
      <c r="BW845" s="62"/>
      <c r="BX845" s="62"/>
      <c r="BY845" s="62"/>
      <c r="BZ845" s="62"/>
      <c r="CA845" s="62"/>
      <c r="CB845" s="62"/>
      <c r="CC845" s="62"/>
      <c r="CD845" s="62"/>
      <c r="CE845" s="62"/>
      <c r="CF845" s="62"/>
      <c r="CL845" s="56" t="s">
        <v>17680</v>
      </c>
      <c r="CM845" s="56"/>
      <c r="CN845" s="56"/>
      <c r="CO845" s="52"/>
      <c r="CP845" s="52"/>
      <c r="CQ845" s="52"/>
      <c r="CR845" s="52"/>
      <c r="CS845" s="52"/>
      <c r="CT845" s="52"/>
      <c r="CU845" s="33"/>
      <c r="CV845" s="33"/>
    </row>
    <row r="846" spans="74:100">
      <c r="BV846" s="62"/>
      <c r="BW846" s="62"/>
      <c r="BX846" s="62"/>
      <c r="BY846" s="62"/>
      <c r="BZ846" s="62"/>
      <c r="CA846" s="62"/>
      <c r="CB846" s="62"/>
      <c r="CC846" s="62"/>
      <c r="CD846" s="62"/>
      <c r="CE846" s="62"/>
      <c r="CF846" s="62"/>
      <c r="CL846" s="56" t="s">
        <v>3358</v>
      </c>
      <c r="CM846" s="56" t="s">
        <v>217</v>
      </c>
      <c r="CN846" s="56" t="s">
        <v>217</v>
      </c>
      <c r="CO846" s="52"/>
      <c r="CP846" s="52"/>
      <c r="CQ846" s="52"/>
      <c r="CR846" s="52"/>
      <c r="CS846" s="52"/>
      <c r="CT846" s="52"/>
      <c r="CU846" s="33"/>
      <c r="CV846" s="33"/>
    </row>
    <row r="847" spans="74:100">
      <c r="BV847" s="62"/>
      <c r="BW847" s="62"/>
      <c r="BX847" s="62"/>
      <c r="BY847" s="62"/>
      <c r="BZ847" s="62"/>
      <c r="CA847" s="62"/>
      <c r="CB847" s="62"/>
      <c r="CC847" s="62"/>
      <c r="CD847" s="62"/>
      <c r="CE847" s="62"/>
      <c r="CF847" s="62"/>
      <c r="CL847" s="56" t="s">
        <v>17681</v>
      </c>
      <c r="CM847" s="56"/>
      <c r="CN847" s="56"/>
      <c r="CO847" s="52"/>
      <c r="CP847" s="52"/>
      <c r="CQ847" s="52"/>
      <c r="CR847" s="52"/>
      <c r="CS847" s="52"/>
      <c r="CT847" s="52"/>
      <c r="CU847" s="33"/>
      <c r="CV847" s="33"/>
    </row>
    <row r="848" spans="74:100">
      <c r="BV848" s="62"/>
      <c r="BW848" s="62"/>
      <c r="BX848" s="62"/>
      <c r="BY848" s="62"/>
      <c r="BZ848" s="62"/>
      <c r="CA848" s="62"/>
      <c r="CB848" s="62"/>
      <c r="CC848" s="62"/>
      <c r="CD848" s="62"/>
      <c r="CE848" s="62"/>
      <c r="CF848" s="62"/>
      <c r="CL848" s="56" t="s">
        <v>3359</v>
      </c>
      <c r="CM848" s="56" t="s">
        <v>217</v>
      </c>
      <c r="CN848" s="56" t="s">
        <v>217</v>
      </c>
      <c r="CO848" s="52"/>
      <c r="CP848" s="52"/>
      <c r="CQ848" s="52"/>
      <c r="CR848" s="52"/>
      <c r="CS848" s="52"/>
      <c r="CT848" s="52"/>
      <c r="CU848" s="33"/>
      <c r="CV848" s="33"/>
    </row>
    <row r="849" spans="74:100">
      <c r="BV849" s="62"/>
      <c r="BW849" s="62"/>
      <c r="BX849" s="62"/>
      <c r="BY849" s="62"/>
      <c r="BZ849" s="62"/>
      <c r="CA849" s="62"/>
      <c r="CB849" s="62"/>
      <c r="CC849" s="62"/>
      <c r="CD849" s="62"/>
      <c r="CE849" s="62"/>
      <c r="CF849" s="62"/>
      <c r="CL849" s="56" t="s">
        <v>17682</v>
      </c>
      <c r="CM849" s="56"/>
      <c r="CN849" s="56"/>
      <c r="CO849" s="52"/>
      <c r="CP849" s="52"/>
      <c r="CQ849" s="52"/>
      <c r="CR849" s="52"/>
      <c r="CS849" s="52"/>
      <c r="CT849" s="52"/>
      <c r="CU849" s="33"/>
      <c r="CV849" s="33"/>
    </row>
    <row r="850" spans="74:100">
      <c r="BV850" s="62"/>
      <c r="BW850" s="62"/>
      <c r="BX850" s="62"/>
      <c r="BY850" s="62"/>
      <c r="BZ850" s="62"/>
      <c r="CA850" s="62"/>
      <c r="CB850" s="62"/>
      <c r="CC850" s="62"/>
      <c r="CD850" s="62"/>
      <c r="CE850" s="62"/>
      <c r="CF850" s="62"/>
      <c r="CL850" s="56" t="s">
        <v>3360</v>
      </c>
      <c r="CM850" s="56" t="s">
        <v>3118</v>
      </c>
      <c r="CN850" s="56" t="s">
        <v>3118</v>
      </c>
      <c r="CO850" s="52"/>
      <c r="CP850" s="52"/>
      <c r="CQ850" s="52"/>
      <c r="CR850" s="52"/>
      <c r="CS850" s="52"/>
      <c r="CT850" s="52"/>
      <c r="CU850" s="33"/>
      <c r="CV850" s="33"/>
    </row>
    <row r="851" spans="74:100">
      <c r="BV851" s="62"/>
      <c r="BW851" s="62"/>
      <c r="BX851" s="62"/>
      <c r="BY851" s="62"/>
      <c r="BZ851" s="62"/>
      <c r="CA851" s="62"/>
      <c r="CB851" s="62"/>
      <c r="CC851" s="62"/>
      <c r="CD851" s="62"/>
      <c r="CE851" s="62"/>
      <c r="CF851" s="62"/>
      <c r="CL851" s="56" t="s">
        <v>17683</v>
      </c>
      <c r="CM851" s="56"/>
      <c r="CN851" s="56"/>
      <c r="CO851" s="52"/>
      <c r="CP851" s="52"/>
      <c r="CQ851" s="52"/>
      <c r="CR851" s="52"/>
      <c r="CS851" s="52"/>
      <c r="CT851" s="52"/>
      <c r="CU851" s="33"/>
      <c r="CV851" s="33"/>
    </row>
    <row r="852" spans="74:100">
      <c r="BV852" s="62"/>
      <c r="BW852" s="62"/>
      <c r="BX852" s="62"/>
      <c r="BY852" s="62"/>
      <c r="BZ852" s="62"/>
      <c r="CA852" s="62"/>
      <c r="CB852" s="62"/>
      <c r="CC852" s="62"/>
      <c r="CD852" s="62"/>
      <c r="CE852" s="62"/>
      <c r="CF852" s="62"/>
      <c r="CL852" s="56" t="s">
        <v>3361</v>
      </c>
      <c r="CM852" s="56" t="s">
        <v>217</v>
      </c>
      <c r="CN852" s="56" t="s">
        <v>217</v>
      </c>
      <c r="CO852" s="52"/>
      <c r="CP852" s="52"/>
      <c r="CQ852" s="52"/>
      <c r="CR852" s="52"/>
      <c r="CS852" s="52"/>
      <c r="CT852" s="52"/>
      <c r="CU852" s="33"/>
      <c r="CV852" s="33"/>
    </row>
    <row r="853" spans="74:100">
      <c r="BV853" s="62"/>
      <c r="BW853" s="62"/>
      <c r="BX853" s="62"/>
      <c r="BY853" s="62"/>
      <c r="BZ853" s="62"/>
      <c r="CA853" s="62"/>
      <c r="CB853" s="62"/>
      <c r="CC853" s="62"/>
      <c r="CD853" s="62"/>
      <c r="CE853" s="62"/>
      <c r="CF853" s="62"/>
      <c r="CL853" s="56" t="s">
        <v>17684</v>
      </c>
      <c r="CM853" s="56"/>
      <c r="CN853" s="56"/>
      <c r="CO853" s="52"/>
      <c r="CP853" s="52"/>
      <c r="CQ853" s="52"/>
      <c r="CR853" s="52"/>
      <c r="CS853" s="52"/>
      <c r="CT853" s="52"/>
      <c r="CU853" s="33"/>
      <c r="CV853" s="33"/>
    </row>
    <row r="854" spans="74:100">
      <c r="BV854" s="62"/>
      <c r="BW854" s="62"/>
      <c r="BX854" s="62"/>
      <c r="BY854" s="62"/>
      <c r="BZ854" s="62"/>
      <c r="CA854" s="62"/>
      <c r="CB854" s="62"/>
      <c r="CC854" s="62"/>
      <c r="CD854" s="62"/>
      <c r="CE854" s="62"/>
      <c r="CF854" s="62"/>
      <c r="CL854" s="56" t="s">
        <v>24848</v>
      </c>
      <c r="CM854" s="56"/>
      <c r="CN854" s="56"/>
      <c r="CO854" s="52"/>
      <c r="CP854" s="52"/>
      <c r="CQ854" s="52"/>
      <c r="CR854" s="52"/>
      <c r="CS854" s="52"/>
      <c r="CT854" s="52"/>
      <c r="CU854" s="33"/>
      <c r="CV854" s="33"/>
    </row>
    <row r="855" spans="74:100">
      <c r="BV855" s="62"/>
      <c r="BW855" s="62"/>
      <c r="BX855" s="62"/>
      <c r="BY855" s="62"/>
      <c r="BZ855" s="62"/>
      <c r="CA855" s="62"/>
      <c r="CB855" s="62"/>
      <c r="CC855" s="62"/>
      <c r="CD855" s="62"/>
      <c r="CE855" s="62"/>
      <c r="CF855" s="62"/>
      <c r="CL855" s="56" t="s">
        <v>26967</v>
      </c>
      <c r="CM855" s="56"/>
      <c r="CN855" s="56"/>
      <c r="CO855" s="52"/>
      <c r="CP855" s="52"/>
      <c r="CQ855" s="52"/>
      <c r="CR855" s="52"/>
      <c r="CS855" s="52"/>
      <c r="CT855" s="52"/>
      <c r="CU855" s="33"/>
      <c r="CV855" s="33"/>
    </row>
    <row r="856" spans="74:100">
      <c r="BV856" s="62"/>
      <c r="BW856" s="62"/>
      <c r="BX856" s="62"/>
      <c r="BY856" s="62"/>
      <c r="BZ856" s="62"/>
      <c r="CA856" s="62"/>
      <c r="CB856" s="62"/>
      <c r="CC856" s="62"/>
      <c r="CD856" s="62"/>
      <c r="CE856" s="62"/>
      <c r="CF856" s="62"/>
      <c r="CL856" s="56" t="s">
        <v>17479</v>
      </c>
      <c r="CM856" s="56" t="s">
        <v>214</v>
      </c>
      <c r="CN856" s="56" t="s">
        <v>214</v>
      </c>
      <c r="CO856" s="52"/>
      <c r="CP856" s="52"/>
      <c r="CQ856" s="52"/>
      <c r="CR856" s="52"/>
      <c r="CS856" s="52"/>
      <c r="CT856" s="52"/>
      <c r="CU856" s="33"/>
      <c r="CV856" s="33"/>
    </row>
    <row r="857" spans="74:100">
      <c r="BV857" s="62"/>
      <c r="BW857" s="62"/>
      <c r="BX857" s="62"/>
      <c r="BY857" s="62"/>
      <c r="BZ857" s="62"/>
      <c r="CA857" s="62"/>
      <c r="CB857" s="62"/>
      <c r="CC857" s="62"/>
      <c r="CD857" s="62"/>
      <c r="CE857" s="62"/>
      <c r="CF857" s="62"/>
      <c r="CL857" s="56" t="s">
        <v>20790</v>
      </c>
      <c r="CM857" s="56"/>
      <c r="CN857" s="56"/>
      <c r="CO857" s="52"/>
      <c r="CP857" s="52"/>
      <c r="CQ857" s="52"/>
      <c r="CR857" s="52"/>
      <c r="CS857" s="52"/>
      <c r="CT857" s="52"/>
      <c r="CU857" s="33"/>
      <c r="CV857" s="33"/>
    </row>
    <row r="858" spans="74:100">
      <c r="BV858" s="62"/>
      <c r="BW858" s="62"/>
      <c r="BX858" s="62"/>
      <c r="BY858" s="62"/>
      <c r="BZ858" s="62"/>
      <c r="CA858" s="62"/>
      <c r="CB858" s="62"/>
      <c r="CC858" s="62"/>
      <c r="CD858" s="62"/>
      <c r="CE858" s="62"/>
      <c r="CF858" s="62"/>
      <c r="CL858" s="56" t="s">
        <v>3362</v>
      </c>
      <c r="CM858" s="56" t="s">
        <v>3118</v>
      </c>
      <c r="CN858" s="56" t="s">
        <v>3118</v>
      </c>
      <c r="CO858" s="52"/>
      <c r="CP858" s="52"/>
      <c r="CQ858" s="52"/>
      <c r="CR858" s="52"/>
      <c r="CS858" s="52"/>
      <c r="CT858" s="52"/>
      <c r="CU858" s="33"/>
      <c r="CV858" s="33"/>
    </row>
    <row r="859" spans="74:100">
      <c r="BV859" s="62"/>
      <c r="BW859" s="62"/>
      <c r="BX859" s="62"/>
      <c r="BY859" s="62"/>
      <c r="BZ859" s="62"/>
      <c r="CA859" s="62"/>
      <c r="CB859" s="62"/>
      <c r="CC859" s="62"/>
      <c r="CD859" s="62"/>
      <c r="CE859" s="62"/>
      <c r="CF859" s="62"/>
      <c r="CL859" s="56" t="s">
        <v>17685</v>
      </c>
      <c r="CM859" s="56"/>
      <c r="CN859" s="56"/>
      <c r="CO859" s="52"/>
      <c r="CP859" s="52"/>
      <c r="CQ859" s="52"/>
      <c r="CR859" s="52"/>
      <c r="CS859" s="52"/>
      <c r="CT859" s="52"/>
      <c r="CU859" s="33"/>
      <c r="CV859" s="33"/>
    </row>
    <row r="860" spans="74:100">
      <c r="BV860" s="62"/>
      <c r="BW860" s="62"/>
      <c r="BX860" s="62"/>
      <c r="BY860" s="62"/>
      <c r="BZ860" s="62"/>
      <c r="CA860" s="62"/>
      <c r="CB860" s="62"/>
      <c r="CC860" s="62"/>
      <c r="CD860" s="62"/>
      <c r="CE860" s="62"/>
      <c r="CF860" s="62"/>
      <c r="CL860" s="56" t="s">
        <v>3363</v>
      </c>
      <c r="CM860" s="56" t="s">
        <v>217</v>
      </c>
      <c r="CN860" s="56" t="s">
        <v>217</v>
      </c>
      <c r="CO860" s="52"/>
      <c r="CP860" s="52"/>
      <c r="CQ860" s="52"/>
      <c r="CR860" s="52"/>
      <c r="CS860" s="52"/>
      <c r="CT860" s="52"/>
      <c r="CU860" s="33"/>
      <c r="CV860" s="33"/>
    </row>
    <row r="861" spans="74:100">
      <c r="BV861" s="62"/>
      <c r="BW861" s="62"/>
      <c r="BX861" s="62"/>
      <c r="BY861" s="62"/>
      <c r="BZ861" s="62"/>
      <c r="CA861" s="62"/>
      <c r="CB861" s="62"/>
      <c r="CC861" s="62"/>
      <c r="CD861" s="62"/>
      <c r="CE861" s="62"/>
      <c r="CF861" s="62"/>
      <c r="CL861" s="56" t="s">
        <v>17686</v>
      </c>
      <c r="CM861" s="56"/>
      <c r="CN861" s="56"/>
      <c r="CO861" s="52"/>
      <c r="CP861" s="52"/>
      <c r="CQ861" s="52"/>
      <c r="CR861" s="52"/>
      <c r="CS861" s="52"/>
      <c r="CT861" s="52"/>
      <c r="CU861" s="33"/>
      <c r="CV861" s="33"/>
    </row>
    <row r="862" spans="74:100">
      <c r="BV862" s="62"/>
      <c r="BW862" s="62"/>
      <c r="BX862" s="62"/>
      <c r="BY862" s="62"/>
      <c r="BZ862" s="62"/>
      <c r="CA862" s="62"/>
      <c r="CB862" s="62"/>
      <c r="CC862" s="62"/>
      <c r="CD862" s="62"/>
      <c r="CE862" s="62"/>
      <c r="CF862" s="62"/>
      <c r="CL862" s="56" t="s">
        <v>3364</v>
      </c>
      <c r="CM862" s="56" t="s">
        <v>3118</v>
      </c>
      <c r="CN862" s="56" t="s">
        <v>3118</v>
      </c>
      <c r="CO862" s="52"/>
      <c r="CP862" s="52"/>
      <c r="CQ862" s="52"/>
      <c r="CR862" s="52"/>
      <c r="CS862" s="52"/>
      <c r="CT862" s="52"/>
      <c r="CU862" s="33"/>
      <c r="CV862" s="33"/>
    </row>
    <row r="863" spans="74:100">
      <c r="BV863" s="62"/>
      <c r="BW863" s="62"/>
      <c r="BX863" s="62"/>
      <c r="BY863" s="62"/>
      <c r="BZ863" s="62"/>
      <c r="CA863" s="62"/>
      <c r="CB863" s="62"/>
      <c r="CC863" s="62"/>
      <c r="CD863" s="62"/>
      <c r="CE863" s="62"/>
      <c r="CF863" s="62"/>
      <c r="CL863" s="56" t="s">
        <v>17687</v>
      </c>
      <c r="CM863" s="56"/>
      <c r="CN863" s="56"/>
      <c r="CO863" s="52"/>
      <c r="CP863" s="52"/>
      <c r="CQ863" s="52"/>
      <c r="CR863" s="52"/>
      <c r="CS863" s="52"/>
      <c r="CT863" s="52"/>
      <c r="CU863" s="33"/>
      <c r="CV863" s="33"/>
    </row>
    <row r="864" spans="74:100">
      <c r="BV864" s="62"/>
      <c r="BW864" s="62"/>
      <c r="BX864" s="62"/>
      <c r="BY864" s="62"/>
      <c r="BZ864" s="62"/>
      <c r="CA864" s="62"/>
      <c r="CB864" s="62"/>
      <c r="CC864" s="62"/>
      <c r="CD864" s="62"/>
      <c r="CE864" s="62"/>
      <c r="CF864" s="62"/>
      <c r="CL864" s="56" t="s">
        <v>3365</v>
      </c>
      <c r="CM864" s="56" t="s">
        <v>217</v>
      </c>
      <c r="CN864" s="56" t="s">
        <v>217</v>
      </c>
      <c r="CO864" s="52"/>
      <c r="CP864" s="52"/>
      <c r="CQ864" s="52"/>
      <c r="CR864" s="52"/>
      <c r="CS864" s="52"/>
      <c r="CT864" s="52"/>
      <c r="CU864" s="33"/>
      <c r="CV864" s="33"/>
    </row>
    <row r="865" spans="74:100">
      <c r="BV865" s="62"/>
      <c r="BW865" s="62"/>
      <c r="BX865" s="62"/>
      <c r="BY865" s="62"/>
      <c r="BZ865" s="62"/>
      <c r="CA865" s="62"/>
      <c r="CB865" s="62"/>
      <c r="CC865" s="62"/>
      <c r="CD865" s="62"/>
      <c r="CE865" s="62"/>
      <c r="CF865" s="62"/>
      <c r="CL865" s="56" t="s">
        <v>17688</v>
      </c>
      <c r="CM865" s="56"/>
      <c r="CN865" s="56"/>
      <c r="CO865" s="52"/>
      <c r="CP865" s="52"/>
      <c r="CQ865" s="52"/>
      <c r="CR865" s="52"/>
      <c r="CS865" s="52"/>
      <c r="CT865" s="52"/>
      <c r="CU865" s="33"/>
      <c r="CV865" s="33"/>
    </row>
    <row r="866" spans="74:100">
      <c r="BV866" s="62"/>
      <c r="BW866" s="62"/>
      <c r="BX866" s="62"/>
      <c r="BY866" s="62"/>
      <c r="BZ866" s="62"/>
      <c r="CA866" s="62"/>
      <c r="CB866" s="62"/>
      <c r="CC866" s="62"/>
      <c r="CD866" s="62"/>
      <c r="CE866" s="62"/>
      <c r="CF866" s="62"/>
      <c r="CL866" s="56" t="s">
        <v>20478</v>
      </c>
      <c r="CM866" s="56" t="s">
        <v>217</v>
      </c>
      <c r="CN866" s="56" t="s">
        <v>217</v>
      </c>
      <c r="CO866" s="52"/>
      <c r="CP866" s="52"/>
      <c r="CQ866" s="52"/>
      <c r="CR866" s="52"/>
      <c r="CS866" s="52"/>
      <c r="CT866" s="52"/>
      <c r="CU866" s="33"/>
      <c r="CV866" s="33"/>
    </row>
    <row r="867" spans="74:100">
      <c r="BV867" s="62"/>
      <c r="BW867" s="62"/>
      <c r="BX867" s="62"/>
      <c r="BY867" s="62"/>
      <c r="BZ867" s="62"/>
      <c r="CA867" s="62"/>
      <c r="CB867" s="62"/>
      <c r="CC867" s="62"/>
      <c r="CD867" s="62"/>
      <c r="CE867" s="62"/>
      <c r="CF867" s="62"/>
      <c r="CL867" s="56" t="s">
        <v>17689</v>
      </c>
      <c r="CM867" s="56"/>
      <c r="CN867" s="56"/>
      <c r="CO867" s="52"/>
      <c r="CP867" s="52"/>
      <c r="CQ867" s="52"/>
      <c r="CR867" s="52"/>
      <c r="CS867" s="52"/>
      <c r="CT867" s="52"/>
      <c r="CU867" s="33"/>
      <c r="CV867" s="33"/>
    </row>
    <row r="868" spans="74:100">
      <c r="BV868" s="62"/>
      <c r="BW868" s="62"/>
      <c r="BX868" s="62"/>
      <c r="BY868" s="62"/>
      <c r="BZ868" s="62"/>
      <c r="CA868" s="62"/>
      <c r="CB868" s="62"/>
      <c r="CC868" s="62"/>
      <c r="CD868" s="62"/>
      <c r="CE868" s="62"/>
      <c r="CF868" s="62"/>
      <c r="CL868" s="56" t="s">
        <v>3366</v>
      </c>
      <c r="CM868" s="56" t="s">
        <v>3118</v>
      </c>
      <c r="CN868" s="56" t="s">
        <v>3118</v>
      </c>
      <c r="CO868" s="52"/>
      <c r="CP868" s="52"/>
      <c r="CQ868" s="52"/>
      <c r="CR868" s="52"/>
      <c r="CS868" s="52"/>
      <c r="CT868" s="52"/>
      <c r="CU868" s="33"/>
      <c r="CV868" s="33"/>
    </row>
    <row r="869" spans="74:100">
      <c r="BV869" s="62"/>
      <c r="BW869" s="62"/>
      <c r="BX869" s="62"/>
      <c r="BY869" s="62"/>
      <c r="BZ869" s="62"/>
      <c r="CA869" s="62"/>
      <c r="CB869" s="62"/>
      <c r="CC869" s="62"/>
      <c r="CD869" s="62"/>
      <c r="CE869" s="62"/>
      <c r="CF869" s="62"/>
      <c r="CL869" s="56" t="s">
        <v>17690</v>
      </c>
      <c r="CM869" s="56"/>
      <c r="CN869" s="56"/>
      <c r="CO869" s="52"/>
      <c r="CP869" s="52"/>
      <c r="CQ869" s="52"/>
      <c r="CR869" s="52"/>
      <c r="CS869" s="52"/>
      <c r="CT869" s="52"/>
      <c r="CU869" s="33"/>
      <c r="CV869" s="33"/>
    </row>
    <row r="870" spans="74:100">
      <c r="BV870" s="62"/>
      <c r="BW870" s="62"/>
      <c r="BX870" s="62"/>
      <c r="BY870" s="62"/>
      <c r="BZ870" s="62"/>
      <c r="CA870" s="62"/>
      <c r="CB870" s="62"/>
      <c r="CC870" s="62"/>
      <c r="CD870" s="62"/>
      <c r="CE870" s="62"/>
      <c r="CF870" s="62"/>
      <c r="CL870" s="56" t="s">
        <v>26968</v>
      </c>
      <c r="CM870" s="56" t="s">
        <v>217</v>
      </c>
      <c r="CN870" s="56" t="s">
        <v>217</v>
      </c>
      <c r="CO870" s="52"/>
      <c r="CP870" s="52"/>
      <c r="CQ870" s="52"/>
      <c r="CR870" s="52"/>
      <c r="CS870" s="52"/>
      <c r="CT870" s="52"/>
      <c r="CU870" s="33"/>
      <c r="CV870" s="33"/>
    </row>
    <row r="871" spans="74:100">
      <c r="BV871" s="62"/>
      <c r="BW871" s="62"/>
      <c r="BX871" s="62"/>
      <c r="BY871" s="62"/>
      <c r="BZ871" s="62"/>
      <c r="CA871" s="62"/>
      <c r="CB871" s="62"/>
      <c r="CC871" s="62"/>
      <c r="CD871" s="62"/>
      <c r="CE871" s="62"/>
      <c r="CF871" s="62"/>
      <c r="CL871" s="56" t="s">
        <v>26969</v>
      </c>
      <c r="CM871" s="56"/>
      <c r="CN871" s="56"/>
      <c r="CO871" s="52"/>
      <c r="CP871" s="52"/>
      <c r="CQ871" s="52"/>
      <c r="CR871" s="52"/>
      <c r="CS871" s="52"/>
      <c r="CT871" s="52"/>
      <c r="CU871" s="33"/>
      <c r="CV871" s="33"/>
    </row>
    <row r="872" spans="74:100">
      <c r="BV872" s="62"/>
      <c r="BW872" s="62"/>
      <c r="BX872" s="62"/>
      <c r="BY872" s="62"/>
      <c r="BZ872" s="62"/>
      <c r="CA872" s="62"/>
      <c r="CB872" s="62"/>
      <c r="CC872" s="62"/>
      <c r="CD872" s="62"/>
      <c r="CE872" s="62"/>
      <c r="CF872" s="62"/>
      <c r="CL872" s="56" t="s">
        <v>3367</v>
      </c>
      <c r="CM872" s="56" t="s">
        <v>217</v>
      </c>
      <c r="CN872" s="56" t="s">
        <v>217</v>
      </c>
      <c r="CO872" s="52"/>
      <c r="CP872" s="52"/>
      <c r="CQ872" s="52"/>
      <c r="CR872" s="52"/>
      <c r="CS872" s="52"/>
      <c r="CT872" s="52"/>
      <c r="CU872" s="33"/>
      <c r="CV872" s="33"/>
    </row>
    <row r="873" spans="74:100">
      <c r="BV873" s="62"/>
      <c r="BW873" s="62"/>
      <c r="BX873" s="62"/>
      <c r="BY873" s="62"/>
      <c r="BZ873" s="62"/>
      <c r="CA873" s="62"/>
      <c r="CB873" s="62"/>
      <c r="CC873" s="62"/>
      <c r="CD873" s="62"/>
      <c r="CE873" s="62"/>
      <c r="CF873" s="62"/>
      <c r="CL873" s="56" t="s">
        <v>17691</v>
      </c>
      <c r="CM873" s="56"/>
      <c r="CN873" s="56"/>
      <c r="CO873" s="52"/>
      <c r="CP873" s="52"/>
      <c r="CQ873" s="52"/>
      <c r="CR873" s="52"/>
      <c r="CS873" s="52"/>
      <c r="CT873" s="52"/>
      <c r="CU873" s="33"/>
      <c r="CV873" s="33"/>
    </row>
    <row r="874" spans="74:100">
      <c r="BV874" s="62"/>
      <c r="BW874" s="62"/>
      <c r="BX874" s="62"/>
      <c r="BY874" s="62"/>
      <c r="BZ874" s="62"/>
      <c r="CA874" s="62"/>
      <c r="CB874" s="62"/>
      <c r="CC874" s="62"/>
      <c r="CD874" s="62"/>
      <c r="CE874" s="62"/>
      <c r="CF874" s="62"/>
      <c r="CL874" s="56" t="s">
        <v>26970</v>
      </c>
      <c r="CM874" s="56" t="s">
        <v>3118</v>
      </c>
      <c r="CN874" s="56" t="s">
        <v>3118</v>
      </c>
      <c r="CO874" s="52"/>
      <c r="CP874" s="52"/>
      <c r="CQ874" s="52"/>
      <c r="CR874" s="52"/>
      <c r="CS874" s="52"/>
      <c r="CT874" s="52"/>
      <c r="CU874" s="33"/>
      <c r="CV874" s="33"/>
    </row>
    <row r="875" spans="74:100">
      <c r="BV875" s="62"/>
      <c r="BW875" s="62"/>
      <c r="BX875" s="62"/>
      <c r="BY875" s="62"/>
      <c r="BZ875" s="62"/>
      <c r="CA875" s="62"/>
      <c r="CB875" s="62"/>
      <c r="CC875" s="62"/>
      <c r="CD875" s="62"/>
      <c r="CE875" s="62"/>
      <c r="CF875" s="62"/>
      <c r="CL875" s="56" t="s">
        <v>26971</v>
      </c>
      <c r="CM875" s="56"/>
      <c r="CN875" s="56"/>
      <c r="CO875" s="52"/>
      <c r="CP875" s="52"/>
      <c r="CQ875" s="52"/>
      <c r="CR875" s="52"/>
      <c r="CS875" s="52"/>
      <c r="CT875" s="52"/>
      <c r="CU875" s="33"/>
      <c r="CV875" s="33"/>
    </row>
    <row r="876" spans="74:100">
      <c r="BV876" s="62"/>
      <c r="BW876" s="62"/>
      <c r="BX876" s="62"/>
      <c r="BY876" s="62"/>
      <c r="BZ876" s="62"/>
      <c r="CA876" s="62"/>
      <c r="CB876" s="62"/>
      <c r="CC876" s="62"/>
      <c r="CD876" s="62"/>
      <c r="CE876" s="62"/>
      <c r="CF876" s="62"/>
      <c r="CL876" s="56" t="s">
        <v>26972</v>
      </c>
      <c r="CM876" s="56" t="s">
        <v>217</v>
      </c>
      <c r="CN876" s="56" t="s">
        <v>217</v>
      </c>
      <c r="CO876" s="52"/>
      <c r="CP876" s="52"/>
      <c r="CQ876" s="52"/>
      <c r="CR876" s="52"/>
      <c r="CS876" s="52"/>
      <c r="CT876" s="52"/>
      <c r="CU876" s="33"/>
      <c r="CV876" s="33"/>
    </row>
    <row r="877" spans="74:100">
      <c r="BV877" s="62"/>
      <c r="BW877" s="62"/>
      <c r="BX877" s="62"/>
      <c r="BY877" s="62"/>
      <c r="BZ877" s="62"/>
      <c r="CA877" s="62"/>
      <c r="CB877" s="62"/>
      <c r="CC877" s="62"/>
      <c r="CD877" s="62"/>
      <c r="CE877" s="62"/>
      <c r="CF877" s="62"/>
      <c r="CL877" s="56" t="s">
        <v>26973</v>
      </c>
      <c r="CM877" s="56"/>
      <c r="CN877" s="56"/>
      <c r="CO877" s="52"/>
      <c r="CP877" s="52"/>
      <c r="CQ877" s="52"/>
      <c r="CR877" s="52"/>
      <c r="CS877" s="52"/>
      <c r="CT877" s="52"/>
      <c r="CU877" s="33"/>
      <c r="CV877" s="33"/>
    </row>
    <row r="878" spans="74:100">
      <c r="BV878" s="62"/>
      <c r="BW878" s="62"/>
      <c r="BX878" s="62"/>
      <c r="BY878" s="62"/>
      <c r="BZ878" s="62"/>
      <c r="CA878" s="62"/>
      <c r="CB878" s="62"/>
      <c r="CC878" s="62"/>
      <c r="CD878" s="62"/>
      <c r="CE878" s="62"/>
      <c r="CF878" s="62"/>
      <c r="CL878" s="56" t="s">
        <v>3368</v>
      </c>
      <c r="CM878" s="56" t="s">
        <v>3118</v>
      </c>
      <c r="CN878" s="56" t="s">
        <v>3118</v>
      </c>
      <c r="CO878" s="52"/>
      <c r="CP878" s="52"/>
      <c r="CQ878" s="52"/>
      <c r="CR878" s="52"/>
      <c r="CS878" s="52"/>
      <c r="CT878" s="52"/>
      <c r="CU878" s="33"/>
      <c r="CV878" s="33"/>
    </row>
    <row r="879" spans="74:100">
      <c r="BV879" s="62"/>
      <c r="BW879" s="62"/>
      <c r="BX879" s="62"/>
      <c r="BY879" s="62"/>
      <c r="BZ879" s="62"/>
      <c r="CA879" s="62"/>
      <c r="CB879" s="62"/>
      <c r="CC879" s="62"/>
      <c r="CD879" s="62"/>
      <c r="CE879" s="62"/>
      <c r="CF879" s="62"/>
      <c r="CL879" s="56" t="s">
        <v>17692</v>
      </c>
      <c r="CM879" s="56"/>
      <c r="CN879" s="56"/>
      <c r="CO879" s="52"/>
      <c r="CP879" s="52"/>
      <c r="CQ879" s="52"/>
      <c r="CR879" s="52"/>
      <c r="CS879" s="52"/>
      <c r="CT879" s="52"/>
      <c r="CU879" s="33"/>
      <c r="CV879" s="33"/>
    </row>
    <row r="880" spans="74:100">
      <c r="BV880" s="62"/>
      <c r="BW880" s="62"/>
      <c r="BX880" s="62"/>
      <c r="BY880" s="62"/>
      <c r="BZ880" s="62"/>
      <c r="CA880" s="62"/>
      <c r="CB880" s="62"/>
      <c r="CC880" s="62"/>
      <c r="CD880" s="62"/>
      <c r="CE880" s="62"/>
      <c r="CF880" s="62"/>
      <c r="CL880" s="56" t="s">
        <v>828</v>
      </c>
      <c r="CM880" s="56" t="s">
        <v>214</v>
      </c>
      <c r="CN880" s="56" t="s">
        <v>214</v>
      </c>
      <c r="CO880" s="52"/>
      <c r="CP880" s="52"/>
      <c r="CQ880" s="52"/>
      <c r="CR880" s="52"/>
      <c r="CS880" s="52"/>
      <c r="CT880" s="52"/>
      <c r="CU880" s="33"/>
      <c r="CV880" s="33"/>
    </row>
    <row r="881" spans="74:100">
      <c r="BV881" s="62"/>
      <c r="BW881" s="62"/>
      <c r="BX881" s="62"/>
      <c r="BY881" s="62"/>
      <c r="BZ881" s="62"/>
      <c r="CA881" s="62"/>
      <c r="CB881" s="62"/>
      <c r="CC881" s="62"/>
      <c r="CD881" s="62"/>
      <c r="CE881" s="62"/>
      <c r="CF881" s="62"/>
      <c r="CL881" s="56" t="s">
        <v>20791</v>
      </c>
      <c r="CM881" s="56"/>
      <c r="CN881" s="56"/>
      <c r="CO881" s="52"/>
      <c r="CP881" s="52"/>
      <c r="CQ881" s="52"/>
      <c r="CR881" s="52"/>
      <c r="CS881" s="52"/>
      <c r="CT881" s="52"/>
      <c r="CU881" s="33"/>
      <c r="CV881" s="33"/>
    </row>
    <row r="882" spans="74:100">
      <c r="BV882" s="62"/>
      <c r="BW882" s="62"/>
      <c r="BX882" s="62"/>
      <c r="BY882" s="62"/>
      <c r="BZ882" s="62"/>
      <c r="CA882" s="62"/>
      <c r="CB882" s="62"/>
      <c r="CC882" s="62"/>
      <c r="CD882" s="62"/>
      <c r="CE882" s="62"/>
      <c r="CF882" s="62"/>
      <c r="CL882" s="56" t="s">
        <v>26974</v>
      </c>
      <c r="CM882" s="56" t="s">
        <v>217</v>
      </c>
      <c r="CN882" s="56" t="s">
        <v>217</v>
      </c>
      <c r="CO882" s="52"/>
      <c r="CP882" s="52"/>
      <c r="CQ882" s="52"/>
      <c r="CR882" s="52"/>
      <c r="CS882" s="52"/>
      <c r="CT882" s="52"/>
      <c r="CU882" s="33"/>
      <c r="CV882" s="33"/>
    </row>
    <row r="883" spans="74:100">
      <c r="BV883" s="62"/>
      <c r="BW883" s="62"/>
      <c r="BX883" s="62"/>
      <c r="BY883" s="62"/>
      <c r="BZ883" s="62"/>
      <c r="CA883" s="62"/>
      <c r="CB883" s="62"/>
      <c r="CC883" s="62"/>
      <c r="CD883" s="62"/>
      <c r="CE883" s="62"/>
      <c r="CF883" s="62"/>
      <c r="CL883" s="56" t="s">
        <v>26975</v>
      </c>
      <c r="CM883" s="56"/>
      <c r="CN883" s="56"/>
      <c r="CO883" s="52"/>
      <c r="CP883" s="52"/>
      <c r="CQ883" s="52"/>
      <c r="CR883" s="52"/>
      <c r="CS883" s="52"/>
      <c r="CT883" s="52"/>
      <c r="CU883" s="33"/>
      <c r="CV883" s="33"/>
    </row>
    <row r="884" spans="74:100">
      <c r="BV884" s="62"/>
      <c r="BW884" s="62"/>
      <c r="BX884" s="62"/>
      <c r="BY884" s="62"/>
      <c r="BZ884" s="62"/>
      <c r="CA884" s="62"/>
      <c r="CB884" s="62"/>
      <c r="CC884" s="62"/>
      <c r="CD884" s="62"/>
      <c r="CE884" s="62"/>
      <c r="CF884" s="62"/>
      <c r="CL884" s="56" t="s">
        <v>3369</v>
      </c>
      <c r="CM884" s="56" t="s">
        <v>3118</v>
      </c>
      <c r="CN884" s="56" t="s">
        <v>3118</v>
      </c>
      <c r="CO884" s="52"/>
      <c r="CP884" s="52"/>
      <c r="CQ884" s="52"/>
      <c r="CR884" s="52"/>
      <c r="CS884" s="52"/>
      <c r="CT884" s="52"/>
      <c r="CU884" s="33"/>
      <c r="CV884" s="33"/>
    </row>
    <row r="885" spans="74:100">
      <c r="BV885" s="62"/>
      <c r="BW885" s="62"/>
      <c r="BX885" s="62"/>
      <c r="BY885" s="62"/>
      <c r="BZ885" s="62"/>
      <c r="CA885" s="62"/>
      <c r="CB885" s="62"/>
      <c r="CC885" s="62"/>
      <c r="CD885" s="62"/>
      <c r="CE885" s="62"/>
      <c r="CF885" s="62"/>
      <c r="CL885" s="56" t="s">
        <v>17693</v>
      </c>
      <c r="CM885" s="56"/>
      <c r="CN885" s="56"/>
      <c r="CO885" s="52"/>
      <c r="CP885" s="52"/>
      <c r="CQ885" s="52"/>
      <c r="CR885" s="52"/>
      <c r="CS885" s="52"/>
      <c r="CT885" s="52"/>
      <c r="CU885" s="33"/>
      <c r="CV885" s="33"/>
    </row>
    <row r="886" spans="74:100">
      <c r="BV886" s="62"/>
      <c r="BW886" s="62"/>
      <c r="BX886" s="62"/>
      <c r="BY886" s="62"/>
      <c r="BZ886" s="62"/>
      <c r="CA886" s="62"/>
      <c r="CB886" s="62"/>
      <c r="CC886" s="62"/>
      <c r="CD886" s="62"/>
      <c r="CE886" s="62"/>
      <c r="CF886" s="62"/>
      <c r="CL886" s="56" t="s">
        <v>829</v>
      </c>
      <c r="CM886" s="56" t="s">
        <v>217</v>
      </c>
      <c r="CN886" s="56" t="s">
        <v>217</v>
      </c>
      <c r="CO886" s="52"/>
      <c r="CP886" s="52"/>
      <c r="CQ886" s="52"/>
      <c r="CR886" s="52"/>
      <c r="CS886" s="52"/>
      <c r="CT886" s="52"/>
      <c r="CU886" s="33"/>
      <c r="CV886" s="33"/>
    </row>
    <row r="887" spans="74:100">
      <c r="BV887" s="62"/>
      <c r="BW887" s="62"/>
      <c r="BX887" s="62"/>
      <c r="BY887" s="62"/>
      <c r="BZ887" s="62"/>
      <c r="CA887" s="62"/>
      <c r="CB887" s="62"/>
      <c r="CC887" s="62"/>
      <c r="CD887" s="62"/>
      <c r="CE887" s="62"/>
      <c r="CF887" s="62"/>
      <c r="CL887" s="56" t="s">
        <v>17694</v>
      </c>
      <c r="CM887" s="56"/>
      <c r="CN887" s="56"/>
      <c r="CO887" s="52"/>
      <c r="CP887" s="52"/>
      <c r="CQ887" s="52"/>
      <c r="CR887" s="52"/>
      <c r="CS887" s="52"/>
      <c r="CT887" s="52"/>
      <c r="CU887" s="33"/>
      <c r="CV887" s="33"/>
    </row>
    <row r="888" spans="74:100">
      <c r="BV888" s="62"/>
      <c r="BW888" s="62"/>
      <c r="BX888" s="62"/>
      <c r="BY888" s="62"/>
      <c r="BZ888" s="62"/>
      <c r="CA888" s="62"/>
      <c r="CB888" s="62"/>
      <c r="CC888" s="62"/>
      <c r="CD888" s="62"/>
      <c r="CE888" s="62"/>
      <c r="CF888" s="62"/>
      <c r="CL888" s="56" t="s">
        <v>26976</v>
      </c>
      <c r="CM888" s="56" t="s">
        <v>217</v>
      </c>
      <c r="CN888" s="56" t="s">
        <v>217</v>
      </c>
      <c r="CO888" s="52"/>
      <c r="CP888" s="52"/>
      <c r="CQ888" s="52"/>
      <c r="CR888" s="52"/>
      <c r="CS888" s="52"/>
      <c r="CT888" s="52"/>
      <c r="CU888" s="33"/>
      <c r="CV888" s="33"/>
    </row>
    <row r="889" spans="74:100">
      <c r="BV889" s="62"/>
      <c r="BW889" s="62"/>
      <c r="BX889" s="62"/>
      <c r="BY889" s="62"/>
      <c r="BZ889" s="62"/>
      <c r="CA889" s="62"/>
      <c r="CB889" s="62"/>
      <c r="CC889" s="62"/>
      <c r="CD889" s="62"/>
      <c r="CE889" s="62"/>
      <c r="CF889" s="62"/>
      <c r="CL889" s="56" t="s">
        <v>26977</v>
      </c>
      <c r="CM889" s="56"/>
      <c r="CN889" s="56"/>
      <c r="CO889" s="52"/>
      <c r="CP889" s="52"/>
      <c r="CQ889" s="52"/>
      <c r="CR889" s="52"/>
      <c r="CS889" s="52"/>
      <c r="CT889" s="52"/>
      <c r="CU889" s="33"/>
      <c r="CV889" s="33"/>
    </row>
    <row r="890" spans="74:100">
      <c r="BV890" s="62"/>
      <c r="BW890" s="62"/>
      <c r="BX890" s="62"/>
      <c r="BY890" s="62"/>
      <c r="BZ890" s="62"/>
      <c r="CA890" s="62"/>
      <c r="CB890" s="62"/>
      <c r="CC890" s="62"/>
      <c r="CD890" s="62"/>
      <c r="CE890" s="62"/>
      <c r="CF890" s="62"/>
      <c r="CL890" s="56" t="s">
        <v>3370</v>
      </c>
      <c r="CM890" s="56" t="s">
        <v>3118</v>
      </c>
      <c r="CN890" s="56" t="s">
        <v>3118</v>
      </c>
      <c r="CO890" s="52"/>
      <c r="CP890" s="52"/>
      <c r="CQ890" s="52"/>
      <c r="CR890" s="52"/>
      <c r="CS890" s="52"/>
      <c r="CT890" s="52"/>
      <c r="CU890" s="33"/>
      <c r="CV890" s="33"/>
    </row>
    <row r="891" spans="74:100">
      <c r="BV891" s="62"/>
      <c r="BW891" s="62"/>
      <c r="BX891" s="62"/>
      <c r="BY891" s="62"/>
      <c r="BZ891" s="62"/>
      <c r="CA891" s="62"/>
      <c r="CB891" s="62"/>
      <c r="CC891" s="62"/>
      <c r="CD891" s="62"/>
      <c r="CE891" s="62"/>
      <c r="CF891" s="62"/>
      <c r="CL891" s="56" t="s">
        <v>17695</v>
      </c>
      <c r="CM891" s="56"/>
      <c r="CN891" s="56"/>
      <c r="CO891" s="52"/>
      <c r="CP891" s="52"/>
      <c r="CQ891" s="52"/>
      <c r="CR891" s="52"/>
      <c r="CS891" s="52"/>
      <c r="CT891" s="52"/>
      <c r="CU891" s="33"/>
      <c r="CV891" s="33"/>
    </row>
    <row r="892" spans="74:100">
      <c r="BV892" s="62"/>
      <c r="BW892" s="62"/>
      <c r="BX892" s="62"/>
      <c r="BY892" s="62"/>
      <c r="BZ892" s="62"/>
      <c r="CA892" s="62"/>
      <c r="CB892" s="62"/>
      <c r="CC892" s="62"/>
      <c r="CD892" s="62"/>
      <c r="CE892" s="62"/>
      <c r="CF892" s="62"/>
      <c r="CL892" s="56" t="s">
        <v>830</v>
      </c>
      <c r="CM892" s="56" t="s">
        <v>215</v>
      </c>
      <c r="CN892" s="56" t="s">
        <v>215</v>
      </c>
      <c r="CO892" s="52"/>
      <c r="CP892" s="52"/>
      <c r="CQ892" s="52"/>
      <c r="CR892" s="52"/>
      <c r="CS892" s="52"/>
      <c r="CT892" s="52"/>
      <c r="CU892" s="33"/>
      <c r="CV892" s="33"/>
    </row>
    <row r="893" spans="74:100">
      <c r="BV893" s="62"/>
      <c r="BW893" s="62"/>
      <c r="BX893" s="62"/>
      <c r="BY893" s="62"/>
      <c r="BZ893" s="62"/>
      <c r="CA893" s="62"/>
      <c r="CB893" s="62"/>
      <c r="CC893" s="62"/>
      <c r="CD893" s="62"/>
      <c r="CE893" s="62"/>
      <c r="CF893" s="62"/>
      <c r="CL893" s="56" t="s">
        <v>20792</v>
      </c>
      <c r="CM893" s="56"/>
      <c r="CN893" s="56"/>
      <c r="CO893" s="52"/>
      <c r="CP893" s="52"/>
      <c r="CQ893" s="52"/>
      <c r="CR893" s="52"/>
      <c r="CS893" s="52"/>
      <c r="CT893" s="52"/>
      <c r="CU893" s="33"/>
      <c r="CV893" s="33"/>
    </row>
    <row r="894" spans="74:100">
      <c r="BV894" s="62"/>
      <c r="BW894" s="62"/>
      <c r="BX894" s="62"/>
      <c r="BY894" s="62"/>
      <c r="BZ894" s="62"/>
      <c r="CA894" s="62"/>
      <c r="CB894" s="62"/>
      <c r="CC894" s="62"/>
      <c r="CD894" s="62"/>
      <c r="CE894" s="62"/>
      <c r="CF894" s="62"/>
      <c r="CL894" s="56" t="s">
        <v>3371</v>
      </c>
      <c r="CM894" s="56" t="s">
        <v>3118</v>
      </c>
      <c r="CN894" s="56" t="s">
        <v>3118</v>
      </c>
      <c r="CO894" s="52"/>
      <c r="CP894" s="52"/>
      <c r="CQ894" s="52"/>
      <c r="CR894" s="52"/>
      <c r="CS894" s="52"/>
      <c r="CT894" s="52"/>
      <c r="CU894" s="33"/>
      <c r="CV894" s="33"/>
    </row>
    <row r="895" spans="74:100">
      <c r="BV895" s="62"/>
      <c r="BW895" s="62"/>
      <c r="BX895" s="62"/>
      <c r="BY895" s="62"/>
      <c r="BZ895" s="62"/>
      <c r="CA895" s="62"/>
      <c r="CB895" s="62"/>
      <c r="CC895" s="62"/>
      <c r="CD895" s="62"/>
      <c r="CE895" s="62"/>
      <c r="CF895" s="62"/>
      <c r="CL895" s="56" t="s">
        <v>17696</v>
      </c>
      <c r="CM895" s="56"/>
      <c r="CN895" s="56"/>
      <c r="CO895" s="52"/>
      <c r="CP895" s="52"/>
      <c r="CQ895" s="52"/>
      <c r="CR895" s="52"/>
      <c r="CS895" s="52"/>
      <c r="CT895" s="52"/>
      <c r="CU895" s="33"/>
      <c r="CV895" s="33"/>
    </row>
    <row r="896" spans="74:100">
      <c r="BV896" s="62"/>
      <c r="BW896" s="62"/>
      <c r="BX896" s="62"/>
      <c r="BY896" s="62"/>
      <c r="BZ896" s="62"/>
      <c r="CA896" s="62"/>
      <c r="CB896" s="62"/>
      <c r="CC896" s="62"/>
      <c r="CD896" s="62"/>
      <c r="CE896" s="62"/>
      <c r="CF896" s="62"/>
      <c r="CL896" s="56" t="s">
        <v>3372</v>
      </c>
      <c r="CM896" s="56" t="s">
        <v>217</v>
      </c>
      <c r="CN896" s="56" t="s">
        <v>217</v>
      </c>
      <c r="CO896" s="52"/>
      <c r="CP896" s="52"/>
      <c r="CQ896" s="52"/>
      <c r="CR896" s="52"/>
      <c r="CS896" s="52"/>
      <c r="CT896" s="52"/>
      <c r="CU896" s="33"/>
      <c r="CV896" s="33"/>
    </row>
    <row r="897" spans="74:100">
      <c r="BV897" s="62"/>
      <c r="BW897" s="62"/>
      <c r="BX897" s="62"/>
      <c r="BY897" s="62"/>
      <c r="BZ897" s="62"/>
      <c r="CA897" s="62"/>
      <c r="CB897" s="62"/>
      <c r="CC897" s="62"/>
      <c r="CD897" s="62"/>
      <c r="CE897" s="62"/>
      <c r="CF897" s="62"/>
      <c r="CL897" s="56" t="s">
        <v>20793</v>
      </c>
      <c r="CM897" s="56"/>
      <c r="CN897" s="56"/>
      <c r="CO897" s="52"/>
      <c r="CP897" s="52"/>
      <c r="CQ897" s="52"/>
      <c r="CR897" s="52"/>
      <c r="CS897" s="52"/>
      <c r="CT897" s="52"/>
      <c r="CU897" s="33"/>
      <c r="CV897" s="33"/>
    </row>
    <row r="898" spans="74:100">
      <c r="BV898" s="62"/>
      <c r="BW898" s="62"/>
      <c r="BX898" s="62"/>
      <c r="BY898" s="62"/>
      <c r="BZ898" s="62"/>
      <c r="CA898" s="62"/>
      <c r="CB898" s="62"/>
      <c r="CC898" s="62"/>
      <c r="CD898" s="62"/>
      <c r="CE898" s="62"/>
      <c r="CF898" s="62"/>
      <c r="CL898" s="56" t="s">
        <v>831</v>
      </c>
      <c r="CM898" s="56" t="s">
        <v>215</v>
      </c>
      <c r="CN898" s="56" t="s">
        <v>215</v>
      </c>
      <c r="CO898" s="52"/>
      <c r="CP898" s="52"/>
      <c r="CQ898" s="52"/>
      <c r="CR898" s="52"/>
      <c r="CS898" s="52"/>
      <c r="CT898" s="52"/>
      <c r="CU898" s="33"/>
      <c r="CV898" s="33"/>
    </row>
    <row r="899" spans="74:100">
      <c r="BV899" s="62"/>
      <c r="BW899" s="62"/>
      <c r="BX899" s="62"/>
      <c r="BY899" s="62"/>
      <c r="BZ899" s="62"/>
      <c r="CA899" s="62"/>
      <c r="CB899" s="62"/>
      <c r="CC899" s="62"/>
      <c r="CD899" s="62"/>
      <c r="CE899" s="62"/>
      <c r="CF899" s="62"/>
      <c r="CL899" s="56" t="s">
        <v>20794</v>
      </c>
      <c r="CM899" s="56"/>
      <c r="CN899" s="56"/>
      <c r="CO899" s="52"/>
      <c r="CP899" s="52"/>
      <c r="CQ899" s="52"/>
      <c r="CR899" s="52"/>
      <c r="CS899" s="52"/>
      <c r="CT899" s="52"/>
      <c r="CU899" s="33"/>
      <c r="CV899" s="33"/>
    </row>
    <row r="900" spans="74:100">
      <c r="BV900" s="62"/>
      <c r="BW900" s="62"/>
      <c r="BX900" s="62"/>
      <c r="BY900" s="62"/>
      <c r="BZ900" s="62"/>
      <c r="CA900" s="62"/>
      <c r="CB900" s="62"/>
      <c r="CC900" s="62"/>
      <c r="CD900" s="62"/>
      <c r="CE900" s="62"/>
      <c r="CF900" s="62"/>
      <c r="CL900" s="56" t="s">
        <v>20795</v>
      </c>
      <c r="CM900" s="56" t="s">
        <v>217</v>
      </c>
      <c r="CN900" s="56" t="s">
        <v>217</v>
      </c>
      <c r="CO900" s="52"/>
      <c r="CP900" s="52"/>
      <c r="CQ900" s="52"/>
      <c r="CR900" s="52"/>
      <c r="CS900" s="52"/>
      <c r="CT900" s="52"/>
      <c r="CU900" s="33"/>
      <c r="CV900" s="33"/>
    </row>
    <row r="901" spans="74:100">
      <c r="BV901" s="62"/>
      <c r="BW901" s="62"/>
      <c r="BX901" s="62"/>
      <c r="BY901" s="62"/>
      <c r="BZ901" s="62"/>
      <c r="CA901" s="62"/>
      <c r="CB901" s="62"/>
      <c r="CC901" s="62"/>
      <c r="CD901" s="62"/>
      <c r="CE901" s="62"/>
      <c r="CF901" s="62"/>
      <c r="CL901" s="56" t="s">
        <v>3373</v>
      </c>
      <c r="CM901" s="56" t="s">
        <v>3118</v>
      </c>
      <c r="CN901" s="56" t="s">
        <v>3118</v>
      </c>
      <c r="CO901" s="52"/>
      <c r="CP901" s="52"/>
      <c r="CQ901" s="52"/>
      <c r="CR901" s="52"/>
      <c r="CS901" s="52"/>
      <c r="CT901" s="52"/>
      <c r="CU901" s="33"/>
      <c r="CV901" s="33"/>
    </row>
    <row r="902" spans="74:100">
      <c r="BV902" s="62"/>
      <c r="BW902" s="62"/>
      <c r="BX902" s="62"/>
      <c r="BY902" s="62"/>
      <c r="BZ902" s="62"/>
      <c r="CA902" s="62"/>
      <c r="CB902" s="62"/>
      <c r="CC902" s="62"/>
      <c r="CD902" s="62"/>
      <c r="CE902" s="62"/>
      <c r="CF902" s="62"/>
      <c r="CL902" s="56" t="s">
        <v>17697</v>
      </c>
      <c r="CM902" s="56"/>
      <c r="CN902" s="56"/>
      <c r="CO902" s="52"/>
      <c r="CP902" s="52"/>
      <c r="CQ902" s="52"/>
      <c r="CR902" s="52"/>
      <c r="CS902" s="52"/>
      <c r="CT902" s="52"/>
      <c r="CU902" s="33"/>
      <c r="CV902" s="33"/>
    </row>
    <row r="903" spans="74:100">
      <c r="BV903" s="62"/>
      <c r="BW903" s="62"/>
      <c r="BX903" s="62"/>
      <c r="BY903" s="62"/>
      <c r="BZ903" s="62"/>
      <c r="CA903" s="62"/>
      <c r="CB903" s="62"/>
      <c r="CC903" s="62"/>
      <c r="CD903" s="62"/>
      <c r="CE903" s="62"/>
      <c r="CF903" s="62"/>
      <c r="CL903" s="56" t="s">
        <v>3374</v>
      </c>
      <c r="CM903" s="56" t="s">
        <v>217</v>
      </c>
      <c r="CN903" s="56" t="s">
        <v>217</v>
      </c>
      <c r="CO903" s="52"/>
      <c r="CP903" s="52"/>
      <c r="CQ903" s="52"/>
      <c r="CR903" s="52"/>
      <c r="CS903" s="52"/>
      <c r="CT903" s="52"/>
      <c r="CU903" s="33"/>
      <c r="CV903" s="33"/>
    </row>
    <row r="904" spans="74:100">
      <c r="BV904" s="62"/>
      <c r="BW904" s="62"/>
      <c r="BX904" s="62"/>
      <c r="BY904" s="62"/>
      <c r="BZ904" s="62"/>
      <c r="CA904" s="62"/>
      <c r="CB904" s="62"/>
      <c r="CC904" s="62"/>
      <c r="CD904" s="62"/>
      <c r="CE904" s="62"/>
      <c r="CF904" s="62"/>
      <c r="CL904" s="56" t="s">
        <v>17698</v>
      </c>
      <c r="CM904" s="56"/>
      <c r="CN904" s="56"/>
      <c r="CO904" s="52"/>
      <c r="CP904" s="52"/>
      <c r="CQ904" s="52"/>
      <c r="CR904" s="52"/>
      <c r="CS904" s="52"/>
      <c r="CT904" s="52"/>
      <c r="CU904" s="33"/>
      <c r="CV904" s="33"/>
    </row>
    <row r="905" spans="74:100">
      <c r="BV905" s="62"/>
      <c r="BW905" s="62"/>
      <c r="BX905" s="62"/>
      <c r="BY905" s="62"/>
      <c r="BZ905" s="62"/>
      <c r="CA905" s="62"/>
      <c r="CB905" s="62"/>
      <c r="CC905" s="62"/>
      <c r="CD905" s="62"/>
      <c r="CE905" s="62"/>
      <c r="CF905" s="62"/>
      <c r="CL905" s="56" t="s">
        <v>833</v>
      </c>
      <c r="CM905" s="56" t="s">
        <v>216</v>
      </c>
      <c r="CN905" s="56" t="s">
        <v>216</v>
      </c>
      <c r="CO905" s="52"/>
      <c r="CP905" s="52"/>
      <c r="CQ905" s="52"/>
      <c r="CR905" s="52"/>
      <c r="CS905" s="52"/>
      <c r="CT905" s="52"/>
      <c r="CU905" s="33"/>
      <c r="CV905" s="33"/>
    </row>
    <row r="906" spans="74:100">
      <c r="BV906" s="62"/>
      <c r="BW906" s="62"/>
      <c r="BX906" s="62"/>
      <c r="BY906" s="62"/>
      <c r="BZ906" s="62"/>
      <c r="CA906" s="62"/>
      <c r="CB906" s="62"/>
      <c r="CC906" s="62"/>
      <c r="CD906" s="62"/>
      <c r="CE906" s="62"/>
      <c r="CF906" s="62"/>
      <c r="CL906" s="56" t="s">
        <v>20796</v>
      </c>
      <c r="CM906" s="56"/>
      <c r="CN906" s="56"/>
      <c r="CO906" s="52"/>
      <c r="CP906" s="52"/>
      <c r="CQ906" s="52"/>
      <c r="CR906" s="52"/>
      <c r="CS906" s="52"/>
      <c r="CT906" s="52"/>
      <c r="CU906" s="33"/>
      <c r="CV906" s="33"/>
    </row>
    <row r="907" spans="74:100">
      <c r="BV907" s="62"/>
      <c r="BW907" s="62"/>
      <c r="BX907" s="62"/>
      <c r="BY907" s="62"/>
      <c r="BZ907" s="62"/>
      <c r="CA907" s="62"/>
      <c r="CB907" s="62"/>
      <c r="CC907" s="62"/>
      <c r="CD907" s="62"/>
      <c r="CE907" s="62"/>
      <c r="CF907" s="62"/>
      <c r="CL907" s="56" t="s">
        <v>3375</v>
      </c>
      <c r="CM907" s="56" t="s">
        <v>217</v>
      </c>
      <c r="CN907" s="56" t="s">
        <v>217</v>
      </c>
      <c r="CO907" s="52"/>
      <c r="CP907" s="52"/>
      <c r="CQ907" s="52"/>
      <c r="CR907" s="52"/>
      <c r="CS907" s="52"/>
      <c r="CT907" s="52"/>
      <c r="CU907" s="33"/>
      <c r="CV907" s="33"/>
    </row>
    <row r="908" spans="74:100">
      <c r="BV908" s="62"/>
      <c r="BW908" s="62"/>
      <c r="BX908" s="62"/>
      <c r="BY908" s="62"/>
      <c r="BZ908" s="62"/>
      <c r="CA908" s="62"/>
      <c r="CB908" s="62"/>
      <c r="CC908" s="62"/>
      <c r="CD908" s="62"/>
      <c r="CE908" s="62"/>
      <c r="CF908" s="62"/>
      <c r="CL908" s="56" t="s">
        <v>17699</v>
      </c>
      <c r="CM908" s="56"/>
      <c r="CN908" s="56"/>
      <c r="CO908" s="52"/>
      <c r="CP908" s="52"/>
      <c r="CQ908" s="52"/>
      <c r="CR908" s="52"/>
      <c r="CS908" s="52"/>
      <c r="CT908" s="52"/>
      <c r="CU908" s="33"/>
      <c r="CV908" s="33"/>
    </row>
    <row r="909" spans="74:100">
      <c r="BV909" s="62"/>
      <c r="BW909" s="62"/>
      <c r="BX909" s="62"/>
      <c r="BY909" s="62"/>
      <c r="BZ909" s="62"/>
      <c r="CA909" s="62"/>
      <c r="CB909" s="62"/>
      <c r="CC909" s="62"/>
      <c r="CD909" s="62"/>
      <c r="CE909" s="62"/>
      <c r="CF909" s="62"/>
      <c r="CL909" s="56" t="s">
        <v>3376</v>
      </c>
      <c r="CM909" s="56" t="s">
        <v>3118</v>
      </c>
      <c r="CN909" s="56" t="s">
        <v>3118</v>
      </c>
      <c r="CO909" s="52"/>
      <c r="CP909" s="52"/>
      <c r="CQ909" s="52"/>
      <c r="CR909" s="52"/>
      <c r="CS909" s="52"/>
      <c r="CT909" s="52"/>
      <c r="CU909" s="33"/>
      <c r="CV909" s="33"/>
    </row>
    <row r="910" spans="74:100">
      <c r="BV910" s="62"/>
      <c r="BW910" s="62"/>
      <c r="BX910" s="62"/>
      <c r="BY910" s="62"/>
      <c r="BZ910" s="62"/>
      <c r="CA910" s="62"/>
      <c r="CB910" s="62"/>
      <c r="CC910" s="62"/>
      <c r="CD910" s="62"/>
      <c r="CE910" s="62"/>
      <c r="CF910" s="62"/>
      <c r="CL910" s="56" t="s">
        <v>17700</v>
      </c>
      <c r="CM910" s="56"/>
      <c r="CN910" s="56"/>
      <c r="CO910" s="52"/>
      <c r="CP910" s="52"/>
      <c r="CQ910" s="52"/>
      <c r="CR910" s="52"/>
      <c r="CS910" s="52"/>
      <c r="CT910" s="52"/>
      <c r="CU910" s="33"/>
      <c r="CV910" s="33"/>
    </row>
    <row r="911" spans="74:100">
      <c r="BV911" s="62"/>
      <c r="BW911" s="62"/>
      <c r="BX911" s="62"/>
      <c r="BY911" s="62"/>
      <c r="BZ911" s="62"/>
      <c r="CA911" s="62"/>
      <c r="CB911" s="62"/>
      <c r="CC911" s="62"/>
      <c r="CD911" s="62"/>
      <c r="CE911" s="62"/>
      <c r="CF911" s="62"/>
      <c r="CL911" s="56" t="s">
        <v>7717</v>
      </c>
      <c r="CM911" s="56" t="s">
        <v>216</v>
      </c>
      <c r="CN911" s="56" t="s">
        <v>216</v>
      </c>
      <c r="CO911" s="52"/>
      <c r="CP911" s="52"/>
      <c r="CQ911" s="52"/>
      <c r="CR911" s="52"/>
      <c r="CS911" s="52"/>
      <c r="CT911" s="52"/>
      <c r="CU911" s="33"/>
      <c r="CV911" s="33"/>
    </row>
    <row r="912" spans="74:100">
      <c r="BV912" s="62"/>
      <c r="BW912" s="62"/>
      <c r="BX912" s="62"/>
      <c r="BY912" s="62"/>
      <c r="BZ912" s="62"/>
      <c r="CA912" s="62"/>
      <c r="CB912" s="62"/>
      <c r="CC912" s="62"/>
      <c r="CD912" s="62"/>
      <c r="CE912" s="62"/>
      <c r="CF912" s="62"/>
      <c r="CL912" s="56" t="s">
        <v>20797</v>
      </c>
      <c r="CM912" s="56"/>
      <c r="CN912" s="56"/>
      <c r="CO912" s="52"/>
      <c r="CP912" s="52"/>
      <c r="CQ912" s="52"/>
      <c r="CR912" s="52"/>
      <c r="CS912" s="52"/>
      <c r="CT912" s="52"/>
      <c r="CU912" s="33"/>
      <c r="CV912" s="33"/>
    </row>
    <row r="913" spans="74:100">
      <c r="BV913" s="62"/>
      <c r="BW913" s="62"/>
      <c r="BX913" s="62"/>
      <c r="BY913" s="62"/>
      <c r="BZ913" s="62"/>
      <c r="CA913" s="62"/>
      <c r="CB913" s="62"/>
      <c r="CC913" s="62"/>
      <c r="CD913" s="62"/>
      <c r="CE913" s="62"/>
      <c r="CF913" s="62"/>
      <c r="CL913" s="56" t="s">
        <v>3377</v>
      </c>
      <c r="CM913" s="56" t="s">
        <v>217</v>
      </c>
      <c r="CN913" s="56" t="s">
        <v>217</v>
      </c>
      <c r="CO913" s="52"/>
      <c r="CP913" s="52"/>
      <c r="CQ913" s="52"/>
      <c r="CR913" s="52"/>
      <c r="CS913" s="52"/>
      <c r="CT913" s="52"/>
      <c r="CU913" s="33"/>
      <c r="CV913" s="33"/>
    </row>
    <row r="914" spans="74:100">
      <c r="BV914" s="62"/>
      <c r="BW914" s="62"/>
      <c r="BX914" s="62"/>
      <c r="BY914" s="62"/>
      <c r="BZ914" s="62"/>
      <c r="CA914" s="62"/>
      <c r="CB914" s="62"/>
      <c r="CC914" s="62"/>
      <c r="CD914" s="62"/>
      <c r="CE914" s="62"/>
      <c r="CF914" s="62"/>
      <c r="CL914" s="56" t="s">
        <v>17701</v>
      </c>
      <c r="CM914" s="56"/>
      <c r="CN914" s="56"/>
      <c r="CO914" s="52"/>
      <c r="CP914" s="52"/>
      <c r="CQ914" s="52"/>
      <c r="CR914" s="52"/>
      <c r="CS914" s="52"/>
      <c r="CT914" s="52"/>
      <c r="CU914" s="33"/>
      <c r="CV914" s="33"/>
    </row>
    <row r="915" spans="74:100">
      <c r="BV915" s="62"/>
      <c r="BW915" s="62"/>
      <c r="BX915" s="62"/>
      <c r="BY915" s="62"/>
      <c r="BZ915" s="62"/>
      <c r="CA915" s="62"/>
      <c r="CB915" s="62"/>
      <c r="CC915" s="62"/>
      <c r="CD915" s="62"/>
      <c r="CE915" s="62"/>
      <c r="CF915" s="62"/>
      <c r="CL915" s="56" t="s">
        <v>3378</v>
      </c>
      <c r="CM915" s="56" t="s">
        <v>3118</v>
      </c>
      <c r="CN915" s="56" t="s">
        <v>3118</v>
      </c>
      <c r="CO915" s="52"/>
      <c r="CP915" s="52"/>
      <c r="CQ915" s="52"/>
      <c r="CR915" s="52"/>
      <c r="CS915" s="52"/>
      <c r="CT915" s="52"/>
      <c r="CU915" s="33"/>
      <c r="CV915" s="33"/>
    </row>
    <row r="916" spans="74:100">
      <c r="BV916" s="62"/>
      <c r="BW916" s="62"/>
      <c r="BX916" s="62"/>
      <c r="BY916" s="62"/>
      <c r="BZ916" s="62"/>
      <c r="CA916" s="62"/>
      <c r="CB916" s="62"/>
      <c r="CC916" s="62"/>
      <c r="CD916" s="62"/>
      <c r="CE916" s="62"/>
      <c r="CF916" s="62"/>
      <c r="CL916" s="56" t="s">
        <v>17700</v>
      </c>
      <c r="CM916" s="56"/>
      <c r="CN916" s="56"/>
      <c r="CO916" s="52"/>
      <c r="CP916" s="52"/>
      <c r="CQ916" s="52"/>
      <c r="CR916" s="52"/>
      <c r="CS916" s="52"/>
      <c r="CT916" s="52"/>
      <c r="CU916" s="33"/>
      <c r="CV916" s="33"/>
    </row>
    <row r="917" spans="74:100">
      <c r="BV917" s="62"/>
      <c r="BW917" s="62"/>
      <c r="BX917" s="62"/>
      <c r="BY917" s="62"/>
      <c r="BZ917" s="62"/>
      <c r="CA917" s="62"/>
      <c r="CB917" s="62"/>
      <c r="CC917" s="62"/>
      <c r="CD917" s="62"/>
      <c r="CE917" s="62"/>
      <c r="CF917" s="62"/>
      <c r="CL917" s="56" t="s">
        <v>834</v>
      </c>
      <c r="CM917" s="56" t="s">
        <v>215</v>
      </c>
      <c r="CN917" s="56" t="s">
        <v>215</v>
      </c>
      <c r="CO917" s="52"/>
      <c r="CP917" s="52"/>
      <c r="CQ917" s="52"/>
      <c r="CR917" s="52"/>
      <c r="CS917" s="52"/>
      <c r="CT917" s="52"/>
      <c r="CU917" s="33"/>
      <c r="CV917" s="33"/>
    </row>
    <row r="918" spans="74:100">
      <c r="BV918" s="62"/>
      <c r="BW918" s="62"/>
      <c r="BX918" s="62"/>
      <c r="BY918" s="62"/>
      <c r="BZ918" s="62"/>
      <c r="CA918" s="62"/>
      <c r="CB918" s="62"/>
      <c r="CC918" s="62"/>
      <c r="CD918" s="62"/>
      <c r="CE918" s="62"/>
      <c r="CF918" s="62"/>
      <c r="CL918" s="56" t="s">
        <v>20798</v>
      </c>
      <c r="CM918" s="56"/>
      <c r="CN918" s="56"/>
      <c r="CO918" s="52"/>
      <c r="CP918" s="52"/>
      <c r="CQ918" s="52"/>
      <c r="CR918" s="52"/>
      <c r="CS918" s="52"/>
      <c r="CT918" s="52"/>
      <c r="CU918" s="33"/>
      <c r="CV918" s="33"/>
    </row>
    <row r="919" spans="74:100">
      <c r="BV919" s="62"/>
      <c r="BW919" s="62"/>
      <c r="BX919" s="62"/>
      <c r="BY919" s="62"/>
      <c r="BZ919" s="62"/>
      <c r="CA919" s="62"/>
      <c r="CB919" s="62"/>
      <c r="CC919" s="62"/>
      <c r="CD919" s="62"/>
      <c r="CE919" s="62"/>
      <c r="CF919" s="62"/>
      <c r="CL919" s="56" t="s">
        <v>3379</v>
      </c>
      <c r="CM919" s="56" t="s">
        <v>217</v>
      </c>
      <c r="CN919" s="56" t="s">
        <v>217</v>
      </c>
      <c r="CO919" s="52"/>
      <c r="CP919" s="52"/>
      <c r="CQ919" s="52"/>
      <c r="CR919" s="52"/>
      <c r="CS919" s="52"/>
      <c r="CT919" s="52"/>
      <c r="CU919" s="33"/>
      <c r="CV919" s="33"/>
    </row>
    <row r="920" spans="74:100">
      <c r="BV920" s="62"/>
      <c r="BW920" s="62"/>
      <c r="BX920" s="62"/>
      <c r="BY920" s="62"/>
      <c r="BZ920" s="62"/>
      <c r="CA920" s="62"/>
      <c r="CB920" s="62"/>
      <c r="CC920" s="62"/>
      <c r="CD920" s="62"/>
      <c r="CE920" s="62"/>
      <c r="CF920" s="62"/>
      <c r="CL920" s="56" t="s">
        <v>17702</v>
      </c>
      <c r="CM920" s="56"/>
      <c r="CN920" s="56"/>
      <c r="CO920" s="52"/>
      <c r="CP920" s="52"/>
      <c r="CQ920" s="52"/>
      <c r="CR920" s="52"/>
      <c r="CS920" s="52"/>
      <c r="CT920" s="52"/>
      <c r="CU920" s="33"/>
      <c r="CV920" s="33"/>
    </row>
    <row r="921" spans="74:100">
      <c r="BV921" s="62"/>
      <c r="BW921" s="62"/>
      <c r="BX921" s="62"/>
      <c r="BY921" s="62"/>
      <c r="BZ921" s="62"/>
      <c r="CA921" s="62"/>
      <c r="CB921" s="62"/>
      <c r="CC921" s="62"/>
      <c r="CD921" s="62"/>
      <c r="CE921" s="62"/>
      <c r="CF921" s="62"/>
      <c r="CL921" s="56" t="s">
        <v>26978</v>
      </c>
      <c r="CM921" s="56" t="s">
        <v>216</v>
      </c>
      <c r="CN921" s="56" t="s">
        <v>216</v>
      </c>
      <c r="CO921" s="52"/>
      <c r="CP921" s="52"/>
      <c r="CQ921" s="52"/>
      <c r="CR921" s="52"/>
      <c r="CS921" s="52"/>
      <c r="CT921" s="52"/>
      <c r="CU921" s="33"/>
      <c r="CV921" s="33"/>
    </row>
    <row r="922" spans="74:100">
      <c r="BV922" s="62"/>
      <c r="BW922" s="62"/>
      <c r="BX922" s="62"/>
      <c r="BY922" s="62"/>
      <c r="BZ922" s="62"/>
      <c r="CA922" s="62"/>
      <c r="CB922" s="62"/>
      <c r="CC922" s="62"/>
      <c r="CD922" s="62"/>
      <c r="CE922" s="62"/>
      <c r="CF922" s="62"/>
      <c r="CL922" s="56" t="s">
        <v>26979</v>
      </c>
      <c r="CM922" s="56"/>
      <c r="CN922" s="56"/>
      <c r="CO922" s="52"/>
      <c r="CP922" s="52"/>
      <c r="CQ922" s="52"/>
      <c r="CR922" s="52"/>
      <c r="CS922" s="52"/>
      <c r="CT922" s="52"/>
      <c r="CU922" s="33"/>
      <c r="CV922" s="33"/>
    </row>
    <row r="923" spans="74:100">
      <c r="BV923" s="62"/>
      <c r="BW923" s="62"/>
      <c r="BX923" s="62"/>
      <c r="BY923" s="62"/>
      <c r="BZ923" s="62"/>
      <c r="CA923" s="62"/>
      <c r="CB923" s="62"/>
      <c r="CC923" s="62"/>
      <c r="CD923" s="62"/>
      <c r="CE923" s="62"/>
      <c r="CF923" s="62"/>
      <c r="CL923" s="56" t="s">
        <v>3380</v>
      </c>
      <c r="CM923" s="56" t="s">
        <v>217</v>
      </c>
      <c r="CN923" s="56" t="s">
        <v>217</v>
      </c>
      <c r="CO923" s="52"/>
      <c r="CP923" s="52"/>
      <c r="CQ923" s="52"/>
      <c r="CR923" s="52"/>
      <c r="CS923" s="52"/>
      <c r="CT923" s="52"/>
      <c r="CU923" s="33"/>
      <c r="CV923" s="33"/>
    </row>
    <row r="924" spans="74:100">
      <c r="BV924" s="62"/>
      <c r="BW924" s="62"/>
      <c r="BX924" s="62"/>
      <c r="BY924" s="62"/>
      <c r="BZ924" s="62"/>
      <c r="CA924" s="62"/>
      <c r="CB924" s="62"/>
      <c r="CC924" s="62"/>
      <c r="CD924" s="62"/>
      <c r="CE924" s="62"/>
      <c r="CF924" s="62"/>
      <c r="CL924" s="56" t="s">
        <v>17703</v>
      </c>
      <c r="CM924" s="56"/>
      <c r="CN924" s="56"/>
      <c r="CO924" s="52"/>
      <c r="CP924" s="52"/>
      <c r="CQ924" s="52"/>
      <c r="CR924" s="52"/>
      <c r="CS924" s="52"/>
      <c r="CT924" s="52"/>
      <c r="CU924" s="33"/>
      <c r="CV924" s="33"/>
    </row>
    <row r="925" spans="74:100">
      <c r="BV925" s="62"/>
      <c r="BW925" s="62"/>
      <c r="BX925" s="62"/>
      <c r="BY925" s="62"/>
      <c r="BZ925" s="62"/>
      <c r="CA925" s="62"/>
      <c r="CB925" s="62"/>
      <c r="CC925" s="62"/>
      <c r="CD925" s="62"/>
      <c r="CE925" s="62"/>
      <c r="CF925" s="62"/>
      <c r="CL925" s="56" t="s">
        <v>836</v>
      </c>
      <c r="CM925" s="56" t="s">
        <v>217</v>
      </c>
      <c r="CN925" s="56" t="s">
        <v>217</v>
      </c>
      <c r="CO925" s="52"/>
      <c r="CP925" s="52"/>
      <c r="CQ925" s="52"/>
      <c r="CR925" s="52"/>
      <c r="CS925" s="52"/>
      <c r="CT925" s="52"/>
      <c r="CU925" s="33"/>
      <c r="CV925" s="33"/>
    </row>
    <row r="926" spans="74:100">
      <c r="BV926" s="62"/>
      <c r="BW926" s="62"/>
      <c r="BX926" s="62"/>
      <c r="BY926" s="62"/>
      <c r="BZ926" s="62"/>
      <c r="CA926" s="62"/>
      <c r="CB926" s="62"/>
      <c r="CC926" s="62"/>
      <c r="CD926" s="62"/>
      <c r="CE926" s="62"/>
      <c r="CF926" s="62"/>
      <c r="CL926" s="56" t="s">
        <v>24920</v>
      </c>
      <c r="CM926" s="56"/>
      <c r="CN926" s="56"/>
      <c r="CO926" s="52"/>
      <c r="CP926" s="52"/>
      <c r="CQ926" s="52"/>
      <c r="CR926" s="52"/>
      <c r="CS926" s="52"/>
      <c r="CT926" s="52"/>
      <c r="CU926" s="33"/>
      <c r="CV926" s="33"/>
    </row>
    <row r="927" spans="74:100">
      <c r="BV927" s="62"/>
      <c r="BW927" s="62"/>
      <c r="BX927" s="62"/>
      <c r="BY927" s="62"/>
      <c r="BZ927" s="62"/>
      <c r="CA927" s="62"/>
      <c r="CB927" s="62"/>
      <c r="CC927" s="62"/>
      <c r="CD927" s="62"/>
      <c r="CE927" s="62"/>
      <c r="CF927" s="62"/>
      <c r="CL927" s="56" t="s">
        <v>837</v>
      </c>
      <c r="CM927" s="56" t="s">
        <v>217</v>
      </c>
      <c r="CN927" s="56" t="s">
        <v>217</v>
      </c>
      <c r="CO927" s="52"/>
      <c r="CP927" s="52"/>
      <c r="CQ927" s="52"/>
      <c r="CR927" s="52"/>
      <c r="CS927" s="52"/>
      <c r="CT927" s="52"/>
      <c r="CU927" s="33"/>
      <c r="CV927" s="33"/>
    </row>
    <row r="928" spans="74:100">
      <c r="BV928" s="62"/>
      <c r="BW928" s="62"/>
      <c r="BX928" s="62"/>
      <c r="BY928" s="62"/>
      <c r="BZ928" s="62"/>
      <c r="CA928" s="62"/>
      <c r="CB928" s="62"/>
      <c r="CC928" s="62"/>
      <c r="CD928" s="62"/>
      <c r="CE928" s="62"/>
      <c r="CF928" s="62"/>
      <c r="CL928" s="56" t="s">
        <v>24921</v>
      </c>
      <c r="CM928" s="56"/>
      <c r="CN928" s="56"/>
      <c r="CO928" s="52"/>
      <c r="CP928" s="52"/>
      <c r="CQ928" s="52"/>
      <c r="CR928" s="52"/>
      <c r="CS928" s="52"/>
      <c r="CT928" s="52"/>
      <c r="CU928" s="33"/>
      <c r="CV928" s="33"/>
    </row>
    <row r="929" spans="74:100">
      <c r="BV929" s="62"/>
      <c r="BW929" s="62"/>
      <c r="BX929" s="62"/>
      <c r="BY929" s="62"/>
      <c r="BZ929" s="62"/>
      <c r="CA929" s="62"/>
      <c r="CB929" s="62"/>
      <c r="CC929" s="62"/>
      <c r="CD929" s="62"/>
      <c r="CE929" s="62"/>
      <c r="CF929" s="62"/>
      <c r="CL929" s="56" t="s">
        <v>3381</v>
      </c>
      <c r="CM929" s="56" t="s">
        <v>217</v>
      </c>
      <c r="CN929" s="56" t="s">
        <v>217</v>
      </c>
      <c r="CO929" s="52"/>
      <c r="CP929" s="52"/>
      <c r="CQ929" s="52"/>
      <c r="CR929" s="52"/>
      <c r="CS929" s="52"/>
      <c r="CT929" s="52"/>
      <c r="CU929" s="33"/>
      <c r="CV929" s="33"/>
    </row>
    <row r="930" spans="74:100">
      <c r="BV930" s="62"/>
      <c r="BW930" s="62"/>
      <c r="BX930" s="62"/>
      <c r="BY930" s="62"/>
      <c r="BZ930" s="62"/>
      <c r="CA930" s="62"/>
      <c r="CB930" s="62"/>
      <c r="CC930" s="62"/>
      <c r="CD930" s="62"/>
      <c r="CE930" s="62"/>
      <c r="CF930" s="62"/>
      <c r="CL930" s="56" t="s">
        <v>17704</v>
      </c>
      <c r="CM930" s="56"/>
      <c r="CN930" s="56"/>
      <c r="CO930" s="52"/>
      <c r="CP930" s="52"/>
      <c r="CQ930" s="52"/>
      <c r="CR930" s="52"/>
      <c r="CS930" s="52"/>
      <c r="CT930" s="52"/>
      <c r="CU930" s="33"/>
      <c r="CV930" s="33"/>
    </row>
    <row r="931" spans="74:100">
      <c r="BV931" s="62"/>
      <c r="BW931" s="62"/>
      <c r="BX931" s="62"/>
      <c r="BY931" s="62"/>
      <c r="BZ931" s="62"/>
      <c r="CA931" s="62"/>
      <c r="CB931" s="62"/>
      <c r="CC931" s="62"/>
      <c r="CD931" s="62"/>
      <c r="CE931" s="62"/>
      <c r="CF931" s="62"/>
      <c r="CL931" s="56" t="s">
        <v>3382</v>
      </c>
      <c r="CM931" s="56" t="s">
        <v>217</v>
      </c>
      <c r="CN931" s="56" t="s">
        <v>217</v>
      </c>
      <c r="CO931" s="52"/>
      <c r="CP931" s="52"/>
      <c r="CQ931" s="52"/>
      <c r="CR931" s="52"/>
      <c r="CS931" s="52"/>
      <c r="CT931" s="52"/>
      <c r="CU931" s="33"/>
      <c r="CV931" s="33"/>
    </row>
    <row r="932" spans="74:100">
      <c r="BV932" s="62"/>
      <c r="BW932" s="62"/>
      <c r="BX932" s="62"/>
      <c r="BY932" s="62"/>
      <c r="BZ932" s="62"/>
      <c r="CA932" s="62"/>
      <c r="CB932" s="62"/>
      <c r="CC932" s="62"/>
      <c r="CD932" s="62"/>
      <c r="CE932" s="62"/>
      <c r="CF932" s="62"/>
      <c r="CL932" s="56" t="s">
        <v>17705</v>
      </c>
      <c r="CM932" s="56"/>
      <c r="CN932" s="56"/>
      <c r="CO932" s="52"/>
      <c r="CP932" s="52"/>
      <c r="CQ932" s="52"/>
      <c r="CR932" s="52"/>
      <c r="CS932" s="52"/>
      <c r="CT932" s="52"/>
      <c r="CU932" s="33"/>
      <c r="CV932" s="33"/>
    </row>
    <row r="933" spans="74:100">
      <c r="BV933" s="62"/>
      <c r="BW933" s="62"/>
      <c r="BX933" s="62"/>
      <c r="BY933" s="62"/>
      <c r="BZ933" s="62"/>
      <c r="CA933" s="62"/>
      <c r="CB933" s="62"/>
      <c r="CC933" s="62"/>
      <c r="CD933" s="62"/>
      <c r="CE933" s="62"/>
      <c r="CF933" s="62"/>
      <c r="CL933" s="56" t="s">
        <v>3383</v>
      </c>
      <c r="CM933" s="56" t="s">
        <v>217</v>
      </c>
      <c r="CN933" s="56" t="s">
        <v>217</v>
      </c>
      <c r="CO933" s="52"/>
      <c r="CP933" s="52"/>
      <c r="CQ933" s="52"/>
      <c r="CR933" s="52"/>
      <c r="CS933" s="52"/>
      <c r="CT933" s="52"/>
      <c r="CU933" s="33"/>
      <c r="CV933" s="33"/>
    </row>
    <row r="934" spans="74:100">
      <c r="BV934" s="62"/>
      <c r="BW934" s="62"/>
      <c r="BX934" s="62"/>
      <c r="BY934" s="62"/>
      <c r="BZ934" s="62"/>
      <c r="CA934" s="62"/>
      <c r="CB934" s="62"/>
      <c r="CC934" s="62"/>
      <c r="CD934" s="62"/>
      <c r="CE934" s="62"/>
      <c r="CF934" s="62"/>
      <c r="CL934" s="56" t="s">
        <v>17706</v>
      </c>
      <c r="CM934" s="56"/>
      <c r="CN934" s="56"/>
      <c r="CO934" s="52"/>
      <c r="CP934" s="52"/>
      <c r="CQ934" s="52"/>
      <c r="CR934" s="52"/>
      <c r="CS934" s="52"/>
      <c r="CT934" s="52"/>
      <c r="CU934" s="33"/>
      <c r="CV934" s="33"/>
    </row>
    <row r="935" spans="74:100">
      <c r="BV935" s="62"/>
      <c r="BW935" s="62"/>
      <c r="BX935" s="62"/>
      <c r="BY935" s="62"/>
      <c r="BZ935" s="62"/>
      <c r="CA935" s="62"/>
      <c r="CB935" s="62"/>
      <c r="CC935" s="62"/>
      <c r="CD935" s="62"/>
      <c r="CE935" s="62"/>
      <c r="CF935" s="62"/>
      <c r="CL935" s="56" t="s">
        <v>3384</v>
      </c>
      <c r="CM935" s="56" t="s">
        <v>217</v>
      </c>
      <c r="CN935" s="56" t="s">
        <v>217</v>
      </c>
      <c r="CO935" s="52"/>
      <c r="CP935" s="52"/>
      <c r="CQ935" s="52"/>
      <c r="CR935" s="52"/>
      <c r="CS935" s="52"/>
      <c r="CT935" s="52"/>
      <c r="CU935" s="33"/>
      <c r="CV935" s="33"/>
    </row>
    <row r="936" spans="74:100">
      <c r="BV936" s="62"/>
      <c r="BW936" s="62"/>
      <c r="BX936" s="62"/>
      <c r="BY936" s="62"/>
      <c r="BZ936" s="62"/>
      <c r="CA936" s="62"/>
      <c r="CB936" s="62"/>
      <c r="CC936" s="62"/>
      <c r="CD936" s="62"/>
      <c r="CE936" s="62"/>
      <c r="CF936" s="62"/>
      <c r="CL936" s="56" t="s">
        <v>17707</v>
      </c>
      <c r="CM936" s="56"/>
      <c r="CN936" s="56"/>
      <c r="CO936" s="52"/>
      <c r="CP936" s="52"/>
      <c r="CQ936" s="52"/>
      <c r="CR936" s="52"/>
      <c r="CS936" s="52"/>
      <c r="CT936" s="52"/>
      <c r="CU936" s="33"/>
      <c r="CV936" s="33"/>
    </row>
    <row r="937" spans="74:100">
      <c r="BV937" s="62"/>
      <c r="BW937" s="62"/>
      <c r="BX937" s="62"/>
      <c r="BY937" s="62"/>
      <c r="BZ937" s="62"/>
      <c r="CA937" s="62"/>
      <c r="CB937" s="62"/>
      <c r="CC937" s="62"/>
      <c r="CD937" s="62"/>
      <c r="CE937" s="62"/>
      <c r="CF937" s="62"/>
      <c r="CL937" s="56" t="s">
        <v>7715</v>
      </c>
      <c r="CM937" s="56" t="s">
        <v>216</v>
      </c>
      <c r="CN937" s="56" t="s">
        <v>216</v>
      </c>
      <c r="CO937" s="52"/>
      <c r="CP937" s="52"/>
      <c r="CQ937" s="52"/>
      <c r="CR937" s="52"/>
      <c r="CS937" s="52"/>
      <c r="CT937" s="52"/>
      <c r="CU937" s="33"/>
      <c r="CV937" s="33"/>
    </row>
    <row r="938" spans="74:100">
      <c r="BV938" s="62"/>
      <c r="BW938" s="62"/>
      <c r="BX938" s="62"/>
      <c r="BY938" s="62"/>
      <c r="BZ938" s="62"/>
      <c r="CA938" s="62"/>
      <c r="CB938" s="62"/>
      <c r="CC938" s="62"/>
      <c r="CD938" s="62"/>
      <c r="CE938" s="62"/>
      <c r="CF938" s="62"/>
      <c r="CL938" s="56" t="s">
        <v>20799</v>
      </c>
      <c r="CM938" s="56"/>
      <c r="CN938" s="56"/>
      <c r="CO938" s="52"/>
      <c r="CP938" s="52"/>
      <c r="CQ938" s="52"/>
      <c r="CR938" s="52"/>
      <c r="CS938" s="52"/>
      <c r="CT938" s="52"/>
      <c r="CU938" s="33"/>
      <c r="CV938" s="33"/>
    </row>
    <row r="939" spans="74:100">
      <c r="BV939" s="62"/>
      <c r="BW939" s="62"/>
      <c r="BX939" s="62"/>
      <c r="BY939" s="62"/>
      <c r="BZ939" s="62"/>
      <c r="CA939" s="62"/>
      <c r="CB939" s="62"/>
      <c r="CC939" s="62"/>
      <c r="CD939" s="62"/>
      <c r="CE939" s="62"/>
      <c r="CF939" s="62"/>
      <c r="CL939" s="56" t="s">
        <v>3386</v>
      </c>
      <c r="CM939" s="56" t="s">
        <v>3118</v>
      </c>
      <c r="CN939" s="56" t="s">
        <v>3118</v>
      </c>
      <c r="CO939" s="52"/>
      <c r="CP939" s="52"/>
      <c r="CQ939" s="52"/>
      <c r="CR939" s="52"/>
      <c r="CS939" s="52"/>
      <c r="CT939" s="52"/>
      <c r="CU939" s="33"/>
      <c r="CV939" s="33"/>
    </row>
    <row r="940" spans="74:100">
      <c r="BV940" s="62"/>
      <c r="BW940" s="62"/>
      <c r="BX940" s="62"/>
      <c r="BY940" s="62"/>
      <c r="BZ940" s="62"/>
      <c r="CA940" s="62"/>
      <c r="CB940" s="62"/>
      <c r="CC940" s="62"/>
      <c r="CD940" s="62"/>
      <c r="CE940" s="62"/>
      <c r="CF940" s="62"/>
      <c r="CL940" s="56" t="s">
        <v>17708</v>
      </c>
      <c r="CM940" s="56"/>
      <c r="CN940" s="56"/>
      <c r="CO940" s="52"/>
      <c r="CP940" s="52"/>
      <c r="CQ940" s="52"/>
      <c r="CR940" s="52"/>
      <c r="CS940" s="52"/>
      <c r="CT940" s="52"/>
      <c r="CU940" s="33"/>
      <c r="CV940" s="33"/>
    </row>
    <row r="941" spans="74:100">
      <c r="BV941" s="62"/>
      <c r="BW941" s="62"/>
      <c r="BX941" s="62"/>
      <c r="BY941" s="62"/>
      <c r="BZ941" s="62"/>
      <c r="CA941" s="62"/>
      <c r="CB941" s="62"/>
      <c r="CC941" s="62"/>
      <c r="CD941" s="62"/>
      <c r="CE941" s="62"/>
      <c r="CF941" s="62"/>
      <c r="CL941" s="56" t="s">
        <v>3387</v>
      </c>
      <c r="CM941" s="56" t="s">
        <v>217</v>
      </c>
      <c r="CN941" s="56" t="s">
        <v>217</v>
      </c>
      <c r="CO941" s="52"/>
      <c r="CP941" s="52"/>
      <c r="CQ941" s="52"/>
      <c r="CR941" s="52"/>
      <c r="CS941" s="52"/>
      <c r="CT941" s="52"/>
      <c r="CU941" s="33"/>
      <c r="CV941" s="33"/>
    </row>
    <row r="942" spans="74:100">
      <c r="BV942" s="62"/>
      <c r="BW942" s="62"/>
      <c r="BX942" s="62"/>
      <c r="BY942" s="62"/>
      <c r="BZ942" s="62"/>
      <c r="CA942" s="62"/>
      <c r="CB942" s="62"/>
      <c r="CC942" s="62"/>
      <c r="CD942" s="62"/>
      <c r="CE942" s="62"/>
      <c r="CF942" s="62"/>
      <c r="CL942" s="56" t="s">
        <v>17708</v>
      </c>
      <c r="CM942" s="56"/>
      <c r="CN942" s="56"/>
      <c r="CO942" s="52"/>
      <c r="CP942" s="52"/>
      <c r="CQ942" s="52"/>
      <c r="CR942" s="52"/>
      <c r="CS942" s="52"/>
      <c r="CT942" s="52"/>
      <c r="CU942" s="33"/>
      <c r="CV942" s="33"/>
    </row>
    <row r="943" spans="74:100">
      <c r="BV943" s="62"/>
      <c r="BW943" s="62"/>
      <c r="BX943" s="62"/>
      <c r="BY943" s="62"/>
      <c r="BZ943" s="62"/>
      <c r="CA943" s="62"/>
      <c r="CB943" s="62"/>
      <c r="CC943" s="62"/>
      <c r="CD943" s="62"/>
      <c r="CE943" s="62"/>
      <c r="CF943" s="62"/>
      <c r="CL943" s="56" t="s">
        <v>3388</v>
      </c>
      <c r="CM943" s="56" t="s">
        <v>3118</v>
      </c>
      <c r="CN943" s="56" t="s">
        <v>3118</v>
      </c>
      <c r="CO943" s="52"/>
      <c r="CP943" s="52"/>
      <c r="CQ943" s="52"/>
      <c r="CR943" s="52"/>
      <c r="CS943" s="52"/>
      <c r="CT943" s="52"/>
      <c r="CU943" s="33"/>
      <c r="CV943" s="33"/>
    </row>
    <row r="944" spans="74:100">
      <c r="BV944" s="62"/>
      <c r="BW944" s="62"/>
      <c r="BX944" s="62"/>
      <c r="BY944" s="62"/>
      <c r="BZ944" s="62"/>
      <c r="CA944" s="62"/>
      <c r="CB944" s="62"/>
      <c r="CC944" s="62"/>
      <c r="CD944" s="62"/>
      <c r="CE944" s="62"/>
      <c r="CF944" s="62"/>
      <c r="CL944" s="56" t="s">
        <v>17709</v>
      </c>
      <c r="CM944" s="56"/>
      <c r="CN944" s="56"/>
      <c r="CO944" s="52"/>
      <c r="CP944" s="52"/>
      <c r="CQ944" s="52"/>
      <c r="CR944" s="52"/>
      <c r="CS944" s="52"/>
      <c r="CT944" s="52"/>
      <c r="CU944" s="33"/>
      <c r="CV944" s="33"/>
    </row>
    <row r="945" spans="74:100">
      <c r="BV945" s="62"/>
      <c r="BW945" s="62"/>
      <c r="BX945" s="62"/>
      <c r="BY945" s="62"/>
      <c r="BZ945" s="62"/>
      <c r="CA945" s="62"/>
      <c r="CB945" s="62"/>
      <c r="CC945" s="62"/>
      <c r="CD945" s="62"/>
      <c r="CE945" s="62"/>
      <c r="CF945" s="62"/>
      <c r="CL945" s="56" t="s">
        <v>26980</v>
      </c>
      <c r="CM945" s="56" t="s">
        <v>217</v>
      </c>
      <c r="CN945" s="56" t="s">
        <v>217</v>
      </c>
      <c r="CO945" s="52"/>
      <c r="CP945" s="52"/>
      <c r="CQ945" s="52"/>
      <c r="CR945" s="52"/>
      <c r="CS945" s="52"/>
      <c r="CT945" s="52"/>
      <c r="CU945" s="33"/>
      <c r="CV945" s="33"/>
    </row>
    <row r="946" spans="74:100">
      <c r="BV946" s="62"/>
      <c r="BW946" s="62"/>
      <c r="BX946" s="62"/>
      <c r="BY946" s="62"/>
      <c r="BZ946" s="62"/>
      <c r="CA946" s="62"/>
      <c r="CB946" s="62"/>
      <c r="CC946" s="62"/>
      <c r="CD946" s="62"/>
      <c r="CE946" s="62"/>
      <c r="CF946" s="62"/>
      <c r="CL946" s="56" t="s">
        <v>26981</v>
      </c>
      <c r="CM946" s="56"/>
      <c r="CN946" s="56"/>
      <c r="CO946" s="52"/>
      <c r="CP946" s="52"/>
      <c r="CQ946" s="52"/>
      <c r="CR946" s="52"/>
      <c r="CS946" s="52"/>
      <c r="CT946" s="52"/>
      <c r="CU946" s="33"/>
      <c r="CV946" s="33"/>
    </row>
    <row r="947" spans="74:100">
      <c r="BV947" s="62"/>
      <c r="BW947" s="62"/>
      <c r="BX947" s="62"/>
      <c r="BY947" s="62"/>
      <c r="BZ947" s="62"/>
      <c r="CA947" s="62"/>
      <c r="CB947" s="62"/>
      <c r="CC947" s="62"/>
      <c r="CD947" s="62"/>
      <c r="CE947" s="62"/>
      <c r="CF947" s="62"/>
      <c r="CL947" s="56" t="s">
        <v>3389</v>
      </c>
      <c r="CM947" s="56" t="s">
        <v>217</v>
      </c>
      <c r="CN947" s="56" t="s">
        <v>217</v>
      </c>
      <c r="CO947" s="52"/>
      <c r="CP947" s="52"/>
      <c r="CQ947" s="52"/>
      <c r="CR947" s="52"/>
      <c r="CS947" s="52"/>
      <c r="CT947" s="52"/>
      <c r="CU947" s="33"/>
      <c r="CV947" s="33"/>
    </row>
    <row r="948" spans="74:100">
      <c r="BV948" s="62"/>
      <c r="BW948" s="62"/>
      <c r="BX948" s="62"/>
      <c r="BY948" s="62"/>
      <c r="BZ948" s="62"/>
      <c r="CA948" s="62"/>
      <c r="CB948" s="62"/>
      <c r="CC948" s="62"/>
      <c r="CD948" s="62"/>
      <c r="CE948" s="62"/>
      <c r="CF948" s="62"/>
      <c r="CL948" s="56" t="s">
        <v>17710</v>
      </c>
      <c r="CM948" s="56"/>
      <c r="CN948" s="56"/>
      <c r="CO948" s="52"/>
      <c r="CP948" s="52"/>
      <c r="CQ948" s="52"/>
      <c r="CR948" s="52"/>
      <c r="CS948" s="52"/>
      <c r="CT948" s="52"/>
      <c r="CU948" s="33"/>
      <c r="CV948" s="33"/>
    </row>
    <row r="949" spans="74:100">
      <c r="BV949" s="62"/>
      <c r="BW949" s="62"/>
      <c r="BX949" s="62"/>
      <c r="BY949" s="62"/>
      <c r="BZ949" s="62"/>
      <c r="CA949" s="62"/>
      <c r="CB949" s="62"/>
      <c r="CC949" s="62"/>
      <c r="CD949" s="62"/>
      <c r="CE949" s="62"/>
      <c r="CF949" s="62"/>
      <c r="CL949" s="56" t="s">
        <v>3390</v>
      </c>
      <c r="CM949" s="56" t="s">
        <v>217</v>
      </c>
      <c r="CN949" s="56" t="s">
        <v>217</v>
      </c>
      <c r="CO949" s="52"/>
      <c r="CP949" s="52"/>
      <c r="CQ949" s="52"/>
      <c r="CR949" s="52"/>
      <c r="CS949" s="52"/>
      <c r="CT949" s="52"/>
      <c r="CU949" s="33"/>
      <c r="CV949" s="33"/>
    </row>
    <row r="950" spans="74:100">
      <c r="BV950" s="62"/>
      <c r="BW950" s="62"/>
      <c r="BX950" s="62"/>
      <c r="BY950" s="62"/>
      <c r="BZ950" s="62"/>
      <c r="CA950" s="62"/>
      <c r="CB950" s="62"/>
      <c r="CC950" s="62"/>
      <c r="CD950" s="62"/>
      <c r="CE950" s="62"/>
      <c r="CF950" s="62"/>
      <c r="CL950" s="56" t="s">
        <v>17711</v>
      </c>
      <c r="CM950" s="56"/>
      <c r="CN950" s="56"/>
      <c r="CO950" s="52"/>
      <c r="CP950" s="52"/>
      <c r="CQ950" s="52"/>
      <c r="CR950" s="52"/>
      <c r="CS950" s="52"/>
      <c r="CT950" s="52"/>
      <c r="CU950" s="33"/>
      <c r="CV950" s="33"/>
    </row>
    <row r="951" spans="74:100">
      <c r="BV951" s="62"/>
      <c r="BW951" s="62"/>
      <c r="BX951" s="62"/>
      <c r="BY951" s="62"/>
      <c r="BZ951" s="62"/>
      <c r="CA951" s="62"/>
      <c r="CB951" s="62"/>
      <c r="CC951" s="62"/>
      <c r="CD951" s="62"/>
      <c r="CE951" s="62"/>
      <c r="CF951" s="62"/>
      <c r="CL951" s="56" t="s">
        <v>839</v>
      </c>
      <c r="CM951" s="56" t="s">
        <v>216</v>
      </c>
      <c r="CN951" s="56" t="s">
        <v>216</v>
      </c>
      <c r="CO951" s="52"/>
      <c r="CP951" s="52"/>
      <c r="CQ951" s="52"/>
      <c r="CR951" s="52"/>
      <c r="CS951" s="52"/>
      <c r="CT951" s="52"/>
      <c r="CU951" s="33"/>
      <c r="CV951" s="33"/>
    </row>
    <row r="952" spans="74:100">
      <c r="BV952" s="62"/>
      <c r="BW952" s="62"/>
      <c r="BX952" s="62"/>
      <c r="BY952" s="62"/>
      <c r="BZ952" s="62"/>
      <c r="CA952" s="62"/>
      <c r="CB952" s="62"/>
      <c r="CC952" s="62"/>
      <c r="CD952" s="62"/>
      <c r="CE952" s="62"/>
      <c r="CF952" s="62"/>
      <c r="CL952" s="56" t="s">
        <v>20801</v>
      </c>
      <c r="CM952" s="56"/>
      <c r="CN952" s="56"/>
      <c r="CO952" s="52"/>
      <c r="CP952" s="52"/>
      <c r="CQ952" s="52"/>
      <c r="CR952" s="52"/>
      <c r="CS952" s="52"/>
      <c r="CT952" s="52"/>
      <c r="CU952" s="33"/>
      <c r="CV952" s="33"/>
    </row>
    <row r="953" spans="74:100">
      <c r="BV953" s="62"/>
      <c r="BW953" s="62"/>
      <c r="BX953" s="62"/>
      <c r="BY953" s="62"/>
      <c r="BZ953" s="62"/>
      <c r="CA953" s="62"/>
      <c r="CB953" s="62"/>
      <c r="CC953" s="62"/>
      <c r="CD953" s="62"/>
      <c r="CE953" s="62"/>
      <c r="CF953" s="62"/>
      <c r="CL953" s="56" t="s">
        <v>3391</v>
      </c>
      <c r="CM953" s="56" t="s">
        <v>216</v>
      </c>
      <c r="CN953" s="56" t="s">
        <v>216</v>
      </c>
      <c r="CO953" s="52"/>
      <c r="CP953" s="52"/>
      <c r="CQ953" s="52"/>
      <c r="CR953" s="52"/>
      <c r="CS953" s="52"/>
      <c r="CT953" s="52"/>
      <c r="CU953" s="33"/>
      <c r="CV953" s="33"/>
    </row>
    <row r="954" spans="74:100">
      <c r="BV954" s="62"/>
      <c r="BW954" s="62"/>
      <c r="BX954" s="62"/>
      <c r="BY954" s="62"/>
      <c r="BZ954" s="62"/>
      <c r="CA954" s="62"/>
      <c r="CB954" s="62"/>
      <c r="CC954" s="62"/>
      <c r="CD954" s="62"/>
      <c r="CE954" s="62"/>
      <c r="CF954" s="62"/>
      <c r="CL954" s="56" t="s">
        <v>20802</v>
      </c>
      <c r="CM954" s="56"/>
      <c r="CN954" s="56"/>
      <c r="CO954" s="52"/>
      <c r="CP954" s="52"/>
      <c r="CQ954" s="52"/>
      <c r="CR954" s="52"/>
      <c r="CS954" s="52"/>
      <c r="CT954" s="52"/>
      <c r="CU954" s="33"/>
      <c r="CV954" s="33"/>
    </row>
    <row r="955" spans="74:100">
      <c r="BV955" s="62"/>
      <c r="BW955" s="62"/>
      <c r="BX955" s="62"/>
      <c r="BY955" s="62"/>
      <c r="BZ955" s="62"/>
      <c r="CA955" s="62"/>
      <c r="CB955" s="62"/>
      <c r="CC955" s="62"/>
      <c r="CD955" s="62"/>
      <c r="CE955" s="62"/>
      <c r="CF955" s="62"/>
      <c r="CL955" s="56" t="s">
        <v>840</v>
      </c>
      <c r="CM955" s="56" t="s">
        <v>215</v>
      </c>
      <c r="CN955" s="56" t="s">
        <v>215</v>
      </c>
      <c r="CO955" s="52"/>
      <c r="CP955" s="52"/>
      <c r="CQ955" s="52"/>
      <c r="CR955" s="52"/>
      <c r="CS955" s="52"/>
      <c r="CT955" s="52"/>
      <c r="CU955" s="33"/>
      <c r="CV955" s="33"/>
    </row>
    <row r="956" spans="74:100">
      <c r="BV956" s="62"/>
      <c r="BW956" s="62"/>
      <c r="BX956" s="62"/>
      <c r="BY956" s="62"/>
      <c r="BZ956" s="62"/>
      <c r="CA956" s="62"/>
      <c r="CB956" s="62"/>
      <c r="CC956" s="62"/>
      <c r="CD956" s="62"/>
      <c r="CE956" s="62"/>
      <c r="CF956" s="62"/>
      <c r="CL956" s="56" t="s">
        <v>20803</v>
      </c>
      <c r="CM956" s="56"/>
      <c r="CN956" s="56"/>
      <c r="CO956" s="52"/>
      <c r="CP956" s="52"/>
      <c r="CQ956" s="52"/>
      <c r="CR956" s="52"/>
      <c r="CS956" s="52"/>
      <c r="CT956" s="52"/>
      <c r="CU956" s="33"/>
      <c r="CV956" s="33"/>
    </row>
    <row r="957" spans="74:100">
      <c r="BV957" s="62"/>
      <c r="BW957" s="62"/>
      <c r="BX957" s="62"/>
      <c r="BY957" s="62"/>
      <c r="BZ957" s="62"/>
      <c r="CA957" s="62"/>
      <c r="CB957" s="62"/>
      <c r="CC957" s="62"/>
      <c r="CD957" s="62"/>
      <c r="CE957" s="62"/>
      <c r="CF957" s="62"/>
      <c r="CL957" s="56" t="s">
        <v>3392</v>
      </c>
      <c r="CM957" s="56" t="s">
        <v>3118</v>
      </c>
      <c r="CN957" s="56" t="s">
        <v>3118</v>
      </c>
      <c r="CO957" s="52"/>
      <c r="CP957" s="52"/>
      <c r="CQ957" s="52"/>
      <c r="CR957" s="52"/>
      <c r="CS957" s="52"/>
      <c r="CT957" s="52"/>
      <c r="CU957" s="33"/>
      <c r="CV957" s="33"/>
    </row>
    <row r="958" spans="74:100">
      <c r="BV958" s="62"/>
      <c r="BW958" s="62"/>
      <c r="BX958" s="62"/>
      <c r="BY958" s="62"/>
      <c r="BZ958" s="62"/>
      <c r="CA958" s="62"/>
      <c r="CB958" s="62"/>
      <c r="CC958" s="62"/>
      <c r="CD958" s="62"/>
      <c r="CE958" s="62"/>
      <c r="CF958" s="62"/>
      <c r="CL958" s="56" t="s">
        <v>17712</v>
      </c>
      <c r="CM958" s="56"/>
      <c r="CN958" s="56"/>
      <c r="CO958" s="52"/>
      <c r="CP958" s="52"/>
      <c r="CQ958" s="52"/>
      <c r="CR958" s="52"/>
      <c r="CS958" s="52"/>
      <c r="CT958" s="52"/>
      <c r="CU958" s="33"/>
      <c r="CV958" s="33"/>
    </row>
    <row r="959" spans="74:100">
      <c r="BV959" s="62"/>
      <c r="BW959" s="62"/>
      <c r="BX959" s="62"/>
      <c r="BY959" s="62"/>
      <c r="BZ959" s="62"/>
      <c r="CA959" s="62"/>
      <c r="CB959" s="62"/>
      <c r="CC959" s="62"/>
      <c r="CD959" s="62"/>
      <c r="CE959" s="62"/>
      <c r="CF959" s="62"/>
      <c r="CL959" s="56" t="s">
        <v>3393</v>
      </c>
      <c r="CM959" s="56" t="s">
        <v>217</v>
      </c>
      <c r="CN959" s="56" t="s">
        <v>217</v>
      </c>
      <c r="CO959" s="52"/>
      <c r="CP959" s="52"/>
      <c r="CQ959" s="52"/>
      <c r="CR959" s="52"/>
      <c r="CS959" s="52"/>
      <c r="CT959" s="52"/>
      <c r="CU959" s="33"/>
      <c r="CV959" s="33"/>
    </row>
    <row r="960" spans="74:100">
      <c r="BV960" s="62"/>
      <c r="BW960" s="62"/>
      <c r="BX960" s="62"/>
      <c r="BY960" s="62"/>
      <c r="BZ960" s="62"/>
      <c r="CA960" s="62"/>
      <c r="CB960" s="62"/>
      <c r="CC960" s="62"/>
      <c r="CD960" s="62"/>
      <c r="CE960" s="62"/>
      <c r="CF960" s="62"/>
      <c r="CL960" s="56" t="s">
        <v>17713</v>
      </c>
      <c r="CM960" s="56"/>
      <c r="CN960" s="56"/>
      <c r="CO960" s="52"/>
      <c r="CP960" s="52"/>
      <c r="CQ960" s="52"/>
      <c r="CR960" s="52"/>
      <c r="CS960" s="52"/>
      <c r="CT960" s="52"/>
      <c r="CU960" s="33"/>
      <c r="CV960" s="33"/>
    </row>
    <row r="961" spans="74:100">
      <c r="BV961" s="62"/>
      <c r="BW961" s="62"/>
      <c r="BX961" s="62"/>
      <c r="BY961" s="62"/>
      <c r="BZ961" s="62"/>
      <c r="CA961" s="62"/>
      <c r="CB961" s="62"/>
      <c r="CC961" s="62"/>
      <c r="CD961" s="62"/>
      <c r="CE961" s="62"/>
      <c r="CF961" s="62"/>
      <c r="CL961" s="56" t="s">
        <v>26982</v>
      </c>
      <c r="CM961" s="56" t="s">
        <v>3118</v>
      </c>
      <c r="CN961" s="56" t="s">
        <v>3118</v>
      </c>
      <c r="CO961" s="52"/>
      <c r="CP961" s="52"/>
      <c r="CQ961" s="52"/>
      <c r="CR961" s="52"/>
      <c r="CS961" s="52"/>
      <c r="CT961" s="52"/>
      <c r="CU961" s="33"/>
      <c r="CV961" s="33"/>
    </row>
    <row r="962" spans="74:100">
      <c r="BV962" s="62"/>
      <c r="BW962" s="62"/>
      <c r="BX962" s="62"/>
      <c r="BY962" s="62"/>
      <c r="BZ962" s="62"/>
      <c r="CA962" s="62"/>
      <c r="CB962" s="62"/>
      <c r="CC962" s="62"/>
      <c r="CD962" s="62"/>
      <c r="CE962" s="62"/>
      <c r="CF962" s="62"/>
      <c r="CL962" s="56" t="s">
        <v>26983</v>
      </c>
      <c r="CM962" s="56"/>
      <c r="CN962" s="56"/>
      <c r="CO962" s="52"/>
      <c r="CP962" s="52"/>
      <c r="CQ962" s="52"/>
      <c r="CR962" s="52"/>
      <c r="CS962" s="52"/>
      <c r="CT962" s="52"/>
      <c r="CU962" s="33"/>
      <c r="CV962" s="33"/>
    </row>
    <row r="963" spans="74:100">
      <c r="BV963" s="62"/>
      <c r="BW963" s="62"/>
      <c r="BX963" s="62"/>
      <c r="BY963" s="62"/>
      <c r="BZ963" s="62"/>
      <c r="CA963" s="62"/>
      <c r="CB963" s="62"/>
      <c r="CC963" s="62"/>
      <c r="CD963" s="62"/>
      <c r="CE963" s="62"/>
      <c r="CF963" s="62"/>
      <c r="CL963" s="56" t="s">
        <v>26984</v>
      </c>
      <c r="CM963" s="56" t="s">
        <v>217</v>
      </c>
      <c r="CN963" s="56" t="s">
        <v>217</v>
      </c>
      <c r="CO963" s="52"/>
      <c r="CP963" s="52"/>
      <c r="CQ963" s="52"/>
      <c r="CR963" s="52"/>
      <c r="CS963" s="52"/>
      <c r="CT963" s="52"/>
      <c r="CU963" s="33"/>
      <c r="CV963" s="33"/>
    </row>
    <row r="964" spans="74:100">
      <c r="BV964" s="62"/>
      <c r="BW964" s="62"/>
      <c r="BX964" s="62"/>
      <c r="BY964" s="62"/>
      <c r="BZ964" s="62"/>
      <c r="CA964" s="62"/>
      <c r="CB964" s="62"/>
      <c r="CC964" s="62"/>
      <c r="CD964" s="62"/>
      <c r="CE964" s="62"/>
      <c r="CF964" s="62"/>
      <c r="CL964" s="56" t="s">
        <v>26985</v>
      </c>
      <c r="CM964" s="56"/>
      <c r="CN964" s="56"/>
      <c r="CO964" s="52"/>
      <c r="CP964" s="52"/>
      <c r="CQ964" s="52"/>
      <c r="CR964" s="52"/>
      <c r="CS964" s="52"/>
      <c r="CT964" s="52"/>
      <c r="CU964" s="33"/>
      <c r="CV964" s="33"/>
    </row>
    <row r="965" spans="74:100">
      <c r="BV965" s="62"/>
      <c r="BW965" s="62"/>
      <c r="BX965" s="62"/>
      <c r="BY965" s="62"/>
      <c r="BZ965" s="62"/>
      <c r="CA965" s="62"/>
      <c r="CB965" s="62"/>
      <c r="CC965" s="62"/>
      <c r="CD965" s="62"/>
      <c r="CE965" s="62"/>
      <c r="CF965" s="62"/>
      <c r="CL965" s="56" t="s">
        <v>26986</v>
      </c>
      <c r="CM965" s="56"/>
      <c r="CN965" s="56"/>
      <c r="CO965" s="52"/>
      <c r="CP965" s="52"/>
      <c r="CQ965" s="52"/>
      <c r="CR965" s="52"/>
      <c r="CS965" s="52"/>
      <c r="CT965" s="52"/>
      <c r="CU965" s="33"/>
      <c r="CV965" s="33"/>
    </row>
    <row r="966" spans="74:100">
      <c r="BV966" s="62"/>
      <c r="BW966" s="62"/>
      <c r="BX966" s="62"/>
      <c r="BY966" s="62"/>
      <c r="BZ966" s="62"/>
      <c r="CA966" s="62"/>
      <c r="CB966" s="62"/>
      <c r="CC966" s="62"/>
      <c r="CD966" s="62"/>
      <c r="CE966" s="62"/>
      <c r="CF966" s="62"/>
      <c r="CL966" s="56" t="s">
        <v>26987</v>
      </c>
      <c r="CM966" s="56"/>
      <c r="CN966" s="56"/>
      <c r="CO966" s="52"/>
      <c r="CP966" s="52"/>
      <c r="CQ966" s="52"/>
      <c r="CR966" s="52"/>
      <c r="CS966" s="52"/>
      <c r="CT966" s="52"/>
      <c r="CU966" s="33"/>
      <c r="CV966" s="33"/>
    </row>
    <row r="967" spans="74:100">
      <c r="BV967" s="62"/>
      <c r="BW967" s="62"/>
      <c r="BX967" s="62"/>
      <c r="BY967" s="62"/>
      <c r="BZ967" s="62"/>
      <c r="CA967" s="62"/>
      <c r="CB967" s="62"/>
      <c r="CC967" s="62"/>
      <c r="CD967" s="62"/>
      <c r="CE967" s="62"/>
      <c r="CF967" s="62"/>
      <c r="CL967" s="56" t="s">
        <v>20804</v>
      </c>
      <c r="CM967" s="56" t="s">
        <v>213</v>
      </c>
      <c r="CN967" s="56" t="s">
        <v>213</v>
      </c>
      <c r="CO967" s="52"/>
      <c r="CP967" s="52"/>
      <c r="CQ967" s="52"/>
      <c r="CR967" s="52"/>
      <c r="CS967" s="52"/>
      <c r="CT967" s="52"/>
      <c r="CU967" s="33"/>
      <c r="CV967" s="33"/>
    </row>
    <row r="968" spans="74:100">
      <c r="BV968" s="62"/>
      <c r="BW968" s="62"/>
      <c r="BX968" s="62"/>
      <c r="BY968" s="62"/>
      <c r="BZ968" s="62"/>
      <c r="CA968" s="62"/>
      <c r="CB968" s="62"/>
      <c r="CC968" s="62"/>
      <c r="CD968" s="62"/>
      <c r="CE968" s="62"/>
      <c r="CF968" s="62"/>
      <c r="CL968" s="56" t="s">
        <v>20805</v>
      </c>
      <c r="CM968" s="56"/>
      <c r="CN968" s="56"/>
      <c r="CO968" s="52"/>
      <c r="CP968" s="52"/>
      <c r="CQ968" s="52"/>
      <c r="CR968" s="52"/>
      <c r="CS968" s="52"/>
      <c r="CT968" s="52"/>
      <c r="CU968" s="33"/>
      <c r="CV968" s="33"/>
    </row>
    <row r="969" spans="74:100">
      <c r="BV969" s="62"/>
      <c r="BW969" s="62"/>
      <c r="BX969" s="62"/>
      <c r="BY969" s="62"/>
      <c r="BZ969" s="62"/>
      <c r="CA969" s="62"/>
      <c r="CB969" s="62"/>
      <c r="CC969" s="62"/>
      <c r="CD969" s="62"/>
      <c r="CE969" s="62"/>
      <c r="CF969" s="62"/>
      <c r="CL969" s="56" t="s">
        <v>3394</v>
      </c>
      <c r="CM969" s="56" t="s">
        <v>3118</v>
      </c>
      <c r="CN969" s="56" t="s">
        <v>3118</v>
      </c>
      <c r="CO969" s="52"/>
      <c r="CP969" s="52"/>
      <c r="CQ969" s="52"/>
      <c r="CR969" s="52"/>
      <c r="CS969" s="52"/>
      <c r="CT969" s="52"/>
      <c r="CU969" s="33"/>
      <c r="CV969" s="33"/>
    </row>
    <row r="970" spans="74:100">
      <c r="BV970" s="62"/>
      <c r="BW970" s="62"/>
      <c r="BX970" s="62"/>
      <c r="BY970" s="62"/>
      <c r="BZ970" s="62"/>
      <c r="CA970" s="62"/>
      <c r="CB970" s="62"/>
      <c r="CC970" s="62"/>
      <c r="CD970" s="62"/>
      <c r="CE970" s="62"/>
      <c r="CF970" s="62"/>
      <c r="CL970" s="56" t="s">
        <v>17714</v>
      </c>
      <c r="CM970" s="56"/>
      <c r="CN970" s="56"/>
      <c r="CO970" s="52"/>
      <c r="CP970" s="52"/>
      <c r="CQ970" s="52"/>
      <c r="CR970" s="52"/>
      <c r="CS970" s="52"/>
      <c r="CT970" s="52"/>
      <c r="CU970" s="33"/>
      <c r="CV970" s="33"/>
    </row>
    <row r="971" spans="74:100">
      <c r="BV971" s="62"/>
      <c r="BW971" s="62"/>
      <c r="BX971" s="62"/>
      <c r="BY971" s="62"/>
      <c r="BZ971" s="62"/>
      <c r="CA971" s="62"/>
      <c r="CB971" s="62"/>
      <c r="CC971" s="62"/>
      <c r="CD971" s="62"/>
      <c r="CE971" s="62"/>
      <c r="CF971" s="62"/>
      <c r="CL971" s="56" t="s">
        <v>3395</v>
      </c>
      <c r="CM971" s="56" t="s">
        <v>217</v>
      </c>
      <c r="CN971" s="56" t="s">
        <v>217</v>
      </c>
      <c r="CO971" s="52"/>
      <c r="CP971" s="52"/>
      <c r="CQ971" s="52"/>
      <c r="CR971" s="52"/>
      <c r="CS971" s="52"/>
      <c r="CT971" s="52"/>
      <c r="CU971" s="33"/>
      <c r="CV971" s="33"/>
    </row>
    <row r="972" spans="74:100">
      <c r="BV972" s="62"/>
      <c r="BW972" s="62"/>
      <c r="BX972" s="62"/>
      <c r="BY972" s="62"/>
      <c r="BZ972" s="62"/>
      <c r="CA972" s="62"/>
      <c r="CB972" s="62"/>
      <c r="CC972" s="62"/>
      <c r="CD972" s="62"/>
      <c r="CE972" s="62"/>
      <c r="CF972" s="62"/>
      <c r="CL972" s="56" t="s">
        <v>17715</v>
      </c>
      <c r="CM972" s="56"/>
      <c r="CN972" s="56"/>
      <c r="CO972" s="52"/>
      <c r="CP972" s="52"/>
      <c r="CQ972" s="52"/>
      <c r="CR972" s="52"/>
      <c r="CS972" s="52"/>
      <c r="CT972" s="52"/>
      <c r="CU972" s="33"/>
      <c r="CV972" s="33"/>
    </row>
    <row r="973" spans="74:100">
      <c r="BV973" s="62"/>
      <c r="BW973" s="62"/>
      <c r="BX973" s="62"/>
      <c r="BY973" s="62"/>
      <c r="BZ973" s="62"/>
      <c r="CA973" s="62"/>
      <c r="CB973" s="62"/>
      <c r="CC973" s="62"/>
      <c r="CD973" s="62"/>
      <c r="CE973" s="62"/>
      <c r="CF973" s="62"/>
      <c r="CL973" s="56" t="s">
        <v>3396</v>
      </c>
      <c r="CM973" s="56" t="s">
        <v>216</v>
      </c>
      <c r="CN973" s="56" t="s">
        <v>216</v>
      </c>
      <c r="CO973" s="52"/>
      <c r="CP973" s="52"/>
      <c r="CQ973" s="52"/>
      <c r="CR973" s="52"/>
      <c r="CS973" s="52"/>
      <c r="CT973" s="52"/>
      <c r="CU973" s="33"/>
      <c r="CV973" s="33"/>
    </row>
    <row r="974" spans="74:100">
      <c r="BV974" s="62"/>
      <c r="BW974" s="62"/>
      <c r="BX974" s="62"/>
      <c r="BY974" s="62"/>
      <c r="BZ974" s="62"/>
      <c r="CA974" s="62"/>
      <c r="CB974" s="62"/>
      <c r="CC974" s="62"/>
      <c r="CD974" s="62"/>
      <c r="CE974" s="62"/>
      <c r="CF974" s="62"/>
      <c r="CL974" s="56" t="s">
        <v>20806</v>
      </c>
      <c r="CM974" s="56"/>
      <c r="CN974" s="56"/>
      <c r="CO974" s="52"/>
      <c r="CP974" s="52"/>
      <c r="CQ974" s="52"/>
      <c r="CR974" s="52"/>
      <c r="CS974" s="52"/>
      <c r="CT974" s="52"/>
      <c r="CU974" s="33"/>
      <c r="CV974" s="33"/>
    </row>
    <row r="975" spans="74:100">
      <c r="BV975" s="62"/>
      <c r="BW975" s="62"/>
      <c r="BX975" s="62"/>
      <c r="BY975" s="62"/>
      <c r="BZ975" s="62"/>
      <c r="CA975" s="62"/>
      <c r="CB975" s="62"/>
      <c r="CC975" s="62"/>
      <c r="CD975" s="62"/>
      <c r="CE975" s="62"/>
      <c r="CF975" s="62"/>
      <c r="CL975" s="56" t="s">
        <v>3397</v>
      </c>
      <c r="CM975" s="56" t="s">
        <v>217</v>
      </c>
      <c r="CN975" s="56" t="s">
        <v>217</v>
      </c>
      <c r="CO975" s="52"/>
      <c r="CP975" s="52"/>
      <c r="CQ975" s="52"/>
      <c r="CR975" s="52"/>
      <c r="CS975" s="52"/>
      <c r="CT975" s="52"/>
      <c r="CU975" s="33"/>
      <c r="CV975" s="33"/>
    </row>
    <row r="976" spans="74:100">
      <c r="BV976" s="62"/>
      <c r="BW976" s="62"/>
      <c r="BX976" s="62"/>
      <c r="BY976" s="62"/>
      <c r="BZ976" s="62"/>
      <c r="CA976" s="62"/>
      <c r="CB976" s="62"/>
      <c r="CC976" s="62"/>
      <c r="CD976" s="62"/>
      <c r="CE976" s="62"/>
      <c r="CF976" s="62"/>
      <c r="CL976" s="56" t="s">
        <v>17716</v>
      </c>
      <c r="CM976" s="56"/>
      <c r="CN976" s="56"/>
      <c r="CO976" s="52"/>
      <c r="CP976" s="52"/>
      <c r="CQ976" s="52"/>
      <c r="CR976" s="52"/>
      <c r="CS976" s="52"/>
      <c r="CT976" s="52"/>
      <c r="CU976" s="33"/>
      <c r="CV976" s="33"/>
    </row>
    <row r="977" spans="74:100">
      <c r="BV977" s="62"/>
      <c r="BW977" s="62"/>
      <c r="BX977" s="62"/>
      <c r="BY977" s="62"/>
      <c r="BZ977" s="62"/>
      <c r="CA977" s="62"/>
      <c r="CB977" s="62"/>
      <c r="CC977" s="62"/>
      <c r="CD977" s="62"/>
      <c r="CE977" s="62"/>
      <c r="CF977" s="62"/>
      <c r="CL977" s="56" t="s">
        <v>3398</v>
      </c>
      <c r="CM977" s="56" t="s">
        <v>217</v>
      </c>
      <c r="CN977" s="56" t="s">
        <v>217</v>
      </c>
      <c r="CO977" s="52"/>
      <c r="CP977" s="52"/>
      <c r="CQ977" s="52"/>
      <c r="CR977" s="52"/>
      <c r="CS977" s="52"/>
      <c r="CT977" s="52"/>
      <c r="CU977" s="33"/>
      <c r="CV977" s="33"/>
    </row>
    <row r="978" spans="74:100">
      <c r="BV978" s="62"/>
      <c r="BW978" s="62"/>
      <c r="BX978" s="62"/>
      <c r="BY978" s="62"/>
      <c r="BZ978" s="62"/>
      <c r="CA978" s="62"/>
      <c r="CB978" s="62"/>
      <c r="CC978" s="62"/>
      <c r="CD978" s="62"/>
      <c r="CE978" s="62"/>
      <c r="CF978" s="62"/>
      <c r="CL978" s="56" t="s">
        <v>17717</v>
      </c>
      <c r="CM978" s="56"/>
      <c r="CN978" s="56"/>
      <c r="CO978" s="52"/>
      <c r="CP978" s="52"/>
      <c r="CQ978" s="52"/>
      <c r="CR978" s="52"/>
      <c r="CS978" s="52"/>
      <c r="CT978" s="52"/>
      <c r="CU978" s="33"/>
      <c r="CV978" s="33"/>
    </row>
    <row r="979" spans="74:100">
      <c r="BV979" s="62"/>
      <c r="BW979" s="62"/>
      <c r="BX979" s="62"/>
      <c r="BY979" s="62"/>
      <c r="BZ979" s="62"/>
      <c r="CA979" s="62"/>
      <c r="CB979" s="62"/>
      <c r="CC979" s="62"/>
      <c r="CD979" s="62"/>
      <c r="CE979" s="62"/>
      <c r="CF979" s="62"/>
      <c r="CL979" s="56" t="s">
        <v>3399</v>
      </c>
      <c r="CM979" s="56" t="s">
        <v>3118</v>
      </c>
      <c r="CN979" s="56" t="s">
        <v>3118</v>
      </c>
      <c r="CO979" s="52"/>
      <c r="CP979" s="52"/>
      <c r="CQ979" s="52"/>
      <c r="CR979" s="52"/>
      <c r="CS979" s="52"/>
      <c r="CT979" s="52"/>
      <c r="CU979" s="33"/>
      <c r="CV979" s="33"/>
    </row>
    <row r="980" spans="74:100">
      <c r="BV980" s="62"/>
      <c r="BW980" s="62"/>
      <c r="BX980" s="62"/>
      <c r="BY980" s="62"/>
      <c r="BZ980" s="62"/>
      <c r="CA980" s="62"/>
      <c r="CB980" s="62"/>
      <c r="CC980" s="62"/>
      <c r="CD980" s="62"/>
      <c r="CE980" s="62"/>
      <c r="CF980" s="62"/>
      <c r="CL980" s="56" t="s">
        <v>17718</v>
      </c>
      <c r="CM980" s="56"/>
      <c r="CN980" s="56"/>
      <c r="CO980" s="52"/>
      <c r="CP980" s="52"/>
      <c r="CQ980" s="52"/>
      <c r="CR980" s="52"/>
      <c r="CS980" s="52"/>
      <c r="CT980" s="52"/>
      <c r="CU980" s="33"/>
      <c r="CV980" s="33"/>
    </row>
    <row r="981" spans="74:100">
      <c r="BV981" s="62"/>
      <c r="BW981" s="62"/>
      <c r="BX981" s="62"/>
      <c r="BY981" s="62"/>
      <c r="BZ981" s="62"/>
      <c r="CA981" s="62"/>
      <c r="CB981" s="62"/>
      <c r="CC981" s="62"/>
      <c r="CD981" s="62"/>
      <c r="CE981" s="62"/>
      <c r="CF981" s="62"/>
      <c r="CL981" s="56" t="s">
        <v>20479</v>
      </c>
      <c r="CM981" s="56" t="s">
        <v>217</v>
      </c>
      <c r="CN981" s="56" t="s">
        <v>217</v>
      </c>
      <c r="CO981" s="52"/>
      <c r="CP981" s="52"/>
      <c r="CQ981" s="52"/>
      <c r="CR981" s="52"/>
      <c r="CS981" s="52"/>
      <c r="CT981" s="52"/>
      <c r="CU981" s="33"/>
      <c r="CV981" s="33"/>
    </row>
    <row r="982" spans="74:100">
      <c r="BV982" s="62"/>
      <c r="BW982" s="62"/>
      <c r="BX982" s="62"/>
      <c r="BY982" s="62"/>
      <c r="BZ982" s="62"/>
      <c r="CA982" s="62"/>
      <c r="CB982" s="62"/>
      <c r="CC982" s="62"/>
      <c r="CD982" s="62"/>
      <c r="CE982" s="62"/>
      <c r="CF982" s="62"/>
      <c r="CL982" s="56" t="s">
        <v>20807</v>
      </c>
      <c r="CM982" s="56"/>
      <c r="CN982" s="56"/>
      <c r="CO982" s="52"/>
      <c r="CP982" s="52"/>
      <c r="CQ982" s="52"/>
      <c r="CR982" s="52"/>
      <c r="CS982" s="52"/>
      <c r="CT982" s="52"/>
      <c r="CU982" s="33"/>
      <c r="CV982" s="33"/>
    </row>
    <row r="983" spans="74:100">
      <c r="BV983" s="62"/>
      <c r="BW983" s="62"/>
      <c r="BX983" s="62"/>
      <c r="BY983" s="62"/>
      <c r="BZ983" s="62"/>
      <c r="CA983" s="62"/>
      <c r="CB983" s="62"/>
      <c r="CC983" s="62"/>
      <c r="CD983" s="62"/>
      <c r="CE983" s="62"/>
      <c r="CF983" s="62"/>
      <c r="CL983" s="56" t="s">
        <v>26988</v>
      </c>
      <c r="CM983" s="56" t="s">
        <v>3118</v>
      </c>
      <c r="CN983" s="56" t="s">
        <v>3118</v>
      </c>
      <c r="CO983" s="52"/>
      <c r="CP983" s="52"/>
      <c r="CQ983" s="52"/>
      <c r="CR983" s="52"/>
      <c r="CS983" s="52"/>
      <c r="CT983" s="52"/>
      <c r="CU983" s="33"/>
      <c r="CV983" s="33"/>
    </row>
    <row r="984" spans="74:100">
      <c r="BV984" s="62"/>
      <c r="BW984" s="62"/>
      <c r="BX984" s="62"/>
      <c r="BY984" s="62"/>
      <c r="BZ984" s="62"/>
      <c r="CA984" s="62"/>
      <c r="CB984" s="62"/>
      <c r="CC984" s="62"/>
      <c r="CD984" s="62"/>
      <c r="CE984" s="62"/>
      <c r="CF984" s="62"/>
      <c r="CL984" s="56" t="s">
        <v>26989</v>
      </c>
      <c r="CM984" s="56"/>
      <c r="CN984" s="56"/>
      <c r="CO984" s="52"/>
      <c r="CP984" s="52"/>
      <c r="CQ984" s="52"/>
      <c r="CR984" s="52"/>
      <c r="CS984" s="52"/>
      <c r="CT984" s="52"/>
      <c r="CU984" s="33"/>
      <c r="CV984" s="33"/>
    </row>
    <row r="985" spans="74:100">
      <c r="BV985" s="62"/>
      <c r="BW985" s="62"/>
      <c r="BX985" s="62"/>
      <c r="BY985" s="62"/>
      <c r="BZ985" s="62"/>
      <c r="CA985" s="62"/>
      <c r="CB985" s="62"/>
      <c r="CC985" s="62"/>
      <c r="CD985" s="62"/>
      <c r="CE985" s="62"/>
      <c r="CF985" s="62"/>
      <c r="CL985" s="56" t="s">
        <v>26990</v>
      </c>
      <c r="CM985" s="56" t="s">
        <v>217</v>
      </c>
      <c r="CN985" s="56" t="s">
        <v>217</v>
      </c>
      <c r="CO985" s="52"/>
      <c r="CP985" s="52"/>
      <c r="CQ985" s="52"/>
      <c r="CR985" s="52"/>
      <c r="CS985" s="52"/>
      <c r="CT985" s="52"/>
      <c r="CU985" s="33"/>
      <c r="CV985" s="33"/>
    </row>
    <row r="986" spans="74:100">
      <c r="BV986" s="62"/>
      <c r="BW986" s="62"/>
      <c r="BX986" s="62"/>
      <c r="BY986" s="62"/>
      <c r="BZ986" s="62"/>
      <c r="CA986" s="62"/>
      <c r="CB986" s="62"/>
      <c r="CC986" s="62"/>
      <c r="CD986" s="62"/>
      <c r="CE986" s="62"/>
      <c r="CF986" s="62"/>
      <c r="CL986" s="56" t="s">
        <v>26991</v>
      </c>
      <c r="CM986" s="56"/>
      <c r="CN986" s="56"/>
      <c r="CO986" s="52"/>
      <c r="CP986" s="52"/>
      <c r="CQ986" s="52"/>
      <c r="CR986" s="52"/>
      <c r="CS986" s="52"/>
      <c r="CT986" s="52"/>
      <c r="CU986" s="33"/>
      <c r="CV986" s="33"/>
    </row>
    <row r="987" spans="74:100">
      <c r="BV987" s="62"/>
      <c r="BW987" s="62"/>
      <c r="BX987" s="62"/>
      <c r="BY987" s="62"/>
      <c r="BZ987" s="62"/>
      <c r="CA987" s="62"/>
      <c r="CB987" s="62"/>
      <c r="CC987" s="62"/>
      <c r="CD987" s="62"/>
      <c r="CE987" s="62"/>
      <c r="CF987" s="62"/>
      <c r="CL987" s="56" t="s">
        <v>24922</v>
      </c>
      <c r="CM987" s="56"/>
      <c r="CN987" s="56"/>
      <c r="CO987" s="52"/>
      <c r="CP987" s="52"/>
      <c r="CQ987" s="52"/>
      <c r="CR987" s="52"/>
      <c r="CS987" s="52"/>
      <c r="CT987" s="52"/>
      <c r="CU987" s="33"/>
      <c r="CV987" s="33"/>
    </row>
    <row r="988" spans="74:100">
      <c r="BV988" s="62"/>
      <c r="BW988" s="62"/>
      <c r="BX988" s="62"/>
      <c r="BY988" s="62"/>
      <c r="BZ988" s="62"/>
      <c r="CA988" s="62"/>
      <c r="CB988" s="62"/>
      <c r="CC988" s="62"/>
      <c r="CD988" s="62"/>
      <c r="CE988" s="62"/>
      <c r="CF988" s="62"/>
      <c r="CL988" s="56" t="s">
        <v>24923</v>
      </c>
      <c r="CM988" s="56"/>
      <c r="CN988" s="56"/>
      <c r="CO988" s="52"/>
      <c r="CP988" s="52"/>
      <c r="CQ988" s="52"/>
      <c r="CR988" s="52"/>
      <c r="CS988" s="52"/>
      <c r="CT988" s="52"/>
      <c r="CU988" s="33"/>
      <c r="CV988" s="33"/>
    </row>
    <row r="989" spans="74:100">
      <c r="BV989" s="62"/>
      <c r="BW989" s="62"/>
      <c r="BX989" s="62"/>
      <c r="BY989" s="62"/>
      <c r="BZ989" s="62"/>
      <c r="CA989" s="62"/>
      <c r="CB989" s="62"/>
      <c r="CC989" s="62"/>
      <c r="CD989" s="62"/>
      <c r="CE989" s="62"/>
      <c r="CF989" s="62"/>
      <c r="CL989" s="56" t="s">
        <v>23492</v>
      </c>
      <c r="CM989" s="56" t="s">
        <v>215</v>
      </c>
      <c r="CN989" s="56" t="s">
        <v>215</v>
      </c>
      <c r="CO989" s="52"/>
      <c r="CP989" s="52"/>
      <c r="CQ989" s="52"/>
      <c r="CR989" s="52"/>
      <c r="CS989" s="52"/>
      <c r="CT989" s="52"/>
      <c r="CU989" s="33"/>
      <c r="CV989" s="33"/>
    </row>
    <row r="990" spans="74:100">
      <c r="BV990" s="62"/>
      <c r="BW990" s="62"/>
      <c r="BX990" s="62"/>
      <c r="BY990" s="62"/>
      <c r="BZ990" s="62"/>
      <c r="CA990" s="62"/>
      <c r="CB990" s="62"/>
      <c r="CC990" s="62"/>
      <c r="CD990" s="62"/>
      <c r="CE990" s="62"/>
      <c r="CF990" s="62"/>
      <c r="CL990" s="56" t="s">
        <v>24924</v>
      </c>
      <c r="CM990" s="56"/>
      <c r="CN990" s="56"/>
      <c r="CO990" s="52"/>
      <c r="CP990" s="52"/>
      <c r="CQ990" s="52"/>
      <c r="CR990" s="52"/>
      <c r="CS990" s="52"/>
      <c r="CT990" s="52"/>
      <c r="CU990" s="33"/>
      <c r="CV990" s="33"/>
    </row>
    <row r="991" spans="74:100">
      <c r="BV991" s="62"/>
      <c r="BW991" s="62"/>
      <c r="BX991" s="62"/>
      <c r="BY991" s="62"/>
      <c r="BZ991" s="62"/>
      <c r="CA991" s="62"/>
      <c r="CB991" s="62"/>
      <c r="CC991" s="62"/>
      <c r="CD991" s="62"/>
      <c r="CE991" s="62"/>
      <c r="CF991" s="62"/>
      <c r="CL991" s="56" t="s">
        <v>3400</v>
      </c>
      <c r="CM991" s="56" t="s">
        <v>3118</v>
      </c>
      <c r="CN991" s="56" t="s">
        <v>3118</v>
      </c>
      <c r="CO991" s="52"/>
      <c r="CP991" s="52"/>
      <c r="CQ991" s="52"/>
      <c r="CR991" s="52"/>
      <c r="CS991" s="52"/>
      <c r="CT991" s="52"/>
      <c r="CU991" s="33"/>
      <c r="CV991" s="33"/>
    </row>
    <row r="992" spans="74:100">
      <c r="BV992" s="62"/>
      <c r="BW992" s="62"/>
      <c r="BX992" s="62"/>
      <c r="BY992" s="62"/>
      <c r="BZ992" s="62"/>
      <c r="CA992" s="62"/>
      <c r="CB992" s="62"/>
      <c r="CC992" s="62"/>
      <c r="CD992" s="62"/>
      <c r="CE992" s="62"/>
      <c r="CF992" s="62"/>
      <c r="CL992" s="56" t="s">
        <v>17719</v>
      </c>
      <c r="CM992" s="56"/>
      <c r="CN992" s="56"/>
      <c r="CO992" s="52"/>
      <c r="CP992" s="52"/>
      <c r="CQ992" s="52"/>
      <c r="CR992" s="52"/>
      <c r="CS992" s="52"/>
      <c r="CT992" s="52"/>
      <c r="CU992" s="33"/>
      <c r="CV992" s="33"/>
    </row>
    <row r="993" spans="74:100">
      <c r="BV993" s="62"/>
      <c r="BW993" s="62"/>
      <c r="BX993" s="62"/>
      <c r="BY993" s="62"/>
      <c r="BZ993" s="62"/>
      <c r="CA993" s="62"/>
      <c r="CB993" s="62"/>
      <c r="CC993" s="62"/>
      <c r="CD993" s="62"/>
      <c r="CE993" s="62"/>
      <c r="CF993" s="62"/>
      <c r="CL993" s="56" t="s">
        <v>842</v>
      </c>
      <c r="CM993" s="56" t="s">
        <v>215</v>
      </c>
      <c r="CN993" s="56" t="s">
        <v>215</v>
      </c>
      <c r="CO993" s="52"/>
      <c r="CP993" s="52"/>
      <c r="CQ993" s="52"/>
      <c r="CR993" s="52"/>
      <c r="CS993" s="52"/>
      <c r="CT993" s="52"/>
      <c r="CU993" s="33"/>
      <c r="CV993" s="33"/>
    </row>
    <row r="994" spans="74:100">
      <c r="BV994" s="62"/>
      <c r="BW994" s="62"/>
      <c r="BX994" s="62"/>
      <c r="BY994" s="62"/>
      <c r="BZ994" s="62"/>
      <c r="CA994" s="62"/>
      <c r="CB994" s="62"/>
      <c r="CC994" s="62"/>
      <c r="CD994" s="62"/>
      <c r="CE994" s="62"/>
      <c r="CF994" s="62"/>
      <c r="CL994" s="56" t="s">
        <v>20808</v>
      </c>
      <c r="CM994" s="56"/>
      <c r="CN994" s="56"/>
      <c r="CO994" s="52"/>
      <c r="CP994" s="52"/>
      <c r="CQ994" s="52"/>
      <c r="CR994" s="52"/>
      <c r="CS994" s="52"/>
      <c r="CT994" s="52"/>
      <c r="CU994" s="33"/>
      <c r="CV994" s="33"/>
    </row>
    <row r="995" spans="74:100">
      <c r="BV995" s="62"/>
      <c r="BW995" s="62"/>
      <c r="BX995" s="62"/>
      <c r="BY995" s="62"/>
      <c r="BZ995" s="62"/>
      <c r="CA995" s="62"/>
      <c r="CB995" s="62"/>
      <c r="CC995" s="62"/>
      <c r="CD995" s="62"/>
      <c r="CE995" s="62"/>
      <c r="CF995" s="62"/>
      <c r="CL995" s="56" t="s">
        <v>3401</v>
      </c>
      <c r="CM995" s="56" t="s">
        <v>3118</v>
      </c>
      <c r="CN995" s="56" t="s">
        <v>3118</v>
      </c>
      <c r="CO995" s="52"/>
      <c r="CP995" s="52"/>
      <c r="CQ995" s="52"/>
      <c r="CR995" s="52"/>
      <c r="CS995" s="52"/>
      <c r="CT995" s="52"/>
      <c r="CU995" s="33"/>
      <c r="CV995" s="33"/>
    </row>
    <row r="996" spans="74:100">
      <c r="BV996" s="62"/>
      <c r="BW996" s="62"/>
      <c r="BX996" s="62"/>
      <c r="BY996" s="62"/>
      <c r="BZ996" s="62"/>
      <c r="CA996" s="62"/>
      <c r="CB996" s="62"/>
      <c r="CC996" s="62"/>
      <c r="CD996" s="62"/>
      <c r="CE996" s="62"/>
      <c r="CF996" s="62"/>
      <c r="CL996" s="56" t="s">
        <v>17720</v>
      </c>
      <c r="CM996" s="56"/>
      <c r="CN996" s="56"/>
      <c r="CO996" s="52"/>
      <c r="CP996" s="52"/>
      <c r="CQ996" s="52"/>
      <c r="CR996" s="52"/>
      <c r="CS996" s="52"/>
      <c r="CT996" s="52"/>
      <c r="CU996" s="33"/>
      <c r="CV996" s="33"/>
    </row>
    <row r="997" spans="74:100">
      <c r="BV997" s="62"/>
      <c r="BW997" s="62"/>
      <c r="BX997" s="62"/>
      <c r="BY997" s="62"/>
      <c r="BZ997" s="62"/>
      <c r="CA997" s="62"/>
      <c r="CB997" s="62"/>
      <c r="CC997" s="62"/>
      <c r="CD997" s="62"/>
      <c r="CE997" s="62"/>
      <c r="CF997" s="62"/>
      <c r="CL997" s="56" t="s">
        <v>843</v>
      </c>
      <c r="CM997" s="56" t="s">
        <v>213</v>
      </c>
      <c r="CN997" s="56" t="s">
        <v>213</v>
      </c>
      <c r="CO997" s="52"/>
      <c r="CP997" s="52"/>
      <c r="CQ997" s="52"/>
      <c r="CR997" s="52"/>
      <c r="CS997" s="52"/>
      <c r="CT997" s="52"/>
      <c r="CU997" s="33"/>
      <c r="CV997" s="33"/>
    </row>
    <row r="998" spans="74:100">
      <c r="BV998" s="62"/>
      <c r="BW998" s="62"/>
      <c r="BX998" s="62"/>
      <c r="BY998" s="62"/>
      <c r="BZ998" s="62"/>
      <c r="CA998" s="62"/>
      <c r="CB998" s="62"/>
      <c r="CC998" s="62"/>
      <c r="CD998" s="62"/>
      <c r="CE998" s="62"/>
      <c r="CF998" s="62"/>
      <c r="CL998" s="56" t="s">
        <v>20809</v>
      </c>
      <c r="CM998" s="56"/>
      <c r="CN998" s="56"/>
      <c r="CO998" s="52"/>
      <c r="CP998" s="52"/>
      <c r="CQ998" s="52"/>
      <c r="CR998" s="52"/>
      <c r="CS998" s="52"/>
      <c r="CT998" s="52"/>
      <c r="CU998" s="33"/>
      <c r="CV998" s="33"/>
    </row>
    <row r="999" spans="74:100">
      <c r="BV999" s="62"/>
      <c r="BW999" s="62"/>
      <c r="BX999" s="62"/>
      <c r="BY999" s="62"/>
      <c r="BZ999" s="62"/>
      <c r="CA999" s="62"/>
      <c r="CB999" s="62"/>
      <c r="CC999" s="62"/>
      <c r="CD999" s="62"/>
      <c r="CE999" s="62"/>
      <c r="CF999" s="62"/>
      <c r="CL999" s="56" t="s">
        <v>3402</v>
      </c>
      <c r="CM999" s="56" t="s">
        <v>3118</v>
      </c>
      <c r="CN999" s="56" t="s">
        <v>3118</v>
      </c>
      <c r="CO999" s="52"/>
      <c r="CP999" s="52"/>
      <c r="CQ999" s="52"/>
      <c r="CR999" s="52"/>
      <c r="CS999" s="52"/>
      <c r="CT999" s="52"/>
      <c r="CU999" s="33"/>
      <c r="CV999" s="33"/>
    </row>
    <row r="1000" spans="74:100">
      <c r="BV1000" s="62"/>
      <c r="BW1000" s="62"/>
      <c r="BX1000" s="62"/>
      <c r="BY1000" s="62"/>
      <c r="BZ1000" s="62"/>
      <c r="CA1000" s="62"/>
      <c r="CB1000" s="62"/>
      <c r="CC1000" s="62"/>
      <c r="CD1000" s="62"/>
      <c r="CE1000" s="62"/>
      <c r="CF1000" s="62"/>
      <c r="CL1000" s="56" t="s">
        <v>17721</v>
      </c>
      <c r="CM1000" s="56"/>
      <c r="CN1000" s="56"/>
      <c r="CO1000" s="52"/>
      <c r="CP1000" s="52"/>
      <c r="CQ1000" s="52"/>
      <c r="CR1000" s="52"/>
      <c r="CS1000" s="52"/>
      <c r="CT1000" s="52"/>
      <c r="CU1000" s="33"/>
      <c r="CV1000" s="33"/>
    </row>
    <row r="1001" spans="74:100">
      <c r="BV1001" s="62"/>
      <c r="BW1001" s="62"/>
      <c r="BX1001" s="62"/>
      <c r="BY1001" s="62"/>
      <c r="BZ1001" s="62"/>
      <c r="CA1001" s="62"/>
      <c r="CB1001" s="62"/>
      <c r="CC1001" s="62"/>
      <c r="CD1001" s="62"/>
      <c r="CE1001" s="62"/>
      <c r="CF1001" s="62"/>
      <c r="CL1001" s="56" t="s">
        <v>3403</v>
      </c>
      <c r="CM1001" s="56" t="s">
        <v>217</v>
      </c>
      <c r="CN1001" s="56" t="s">
        <v>217</v>
      </c>
      <c r="CO1001" s="52"/>
      <c r="CP1001" s="52"/>
      <c r="CQ1001" s="52"/>
      <c r="CR1001" s="52"/>
      <c r="CS1001" s="52"/>
      <c r="CT1001" s="52"/>
      <c r="CU1001" s="33"/>
      <c r="CV1001" s="33"/>
    </row>
    <row r="1002" spans="74:100">
      <c r="BV1002" s="62"/>
      <c r="BW1002" s="62"/>
      <c r="BX1002" s="62"/>
      <c r="BY1002" s="62"/>
      <c r="BZ1002" s="62"/>
      <c r="CA1002" s="62"/>
      <c r="CB1002" s="62"/>
      <c r="CC1002" s="62"/>
      <c r="CD1002" s="62"/>
      <c r="CE1002" s="62"/>
      <c r="CF1002" s="62"/>
      <c r="CL1002" s="56" t="s">
        <v>17722</v>
      </c>
      <c r="CM1002" s="56"/>
      <c r="CN1002" s="56"/>
      <c r="CO1002" s="52"/>
      <c r="CP1002" s="52"/>
      <c r="CQ1002" s="52"/>
      <c r="CR1002" s="52"/>
      <c r="CS1002" s="52"/>
      <c r="CT1002" s="52"/>
      <c r="CU1002" s="33"/>
      <c r="CV1002" s="33"/>
    </row>
    <row r="1003" spans="74:100">
      <c r="BV1003" s="62"/>
      <c r="BW1003" s="62"/>
      <c r="BX1003" s="62"/>
      <c r="BY1003" s="62"/>
      <c r="BZ1003" s="62"/>
      <c r="CA1003" s="62"/>
      <c r="CB1003" s="62"/>
      <c r="CC1003" s="62"/>
      <c r="CD1003" s="62"/>
      <c r="CE1003" s="62"/>
      <c r="CF1003" s="62"/>
      <c r="CL1003" s="56" t="s">
        <v>3404</v>
      </c>
      <c r="CM1003" s="56" t="s">
        <v>217</v>
      </c>
      <c r="CN1003" s="56" t="s">
        <v>217</v>
      </c>
      <c r="CO1003" s="52"/>
      <c r="CP1003" s="52"/>
      <c r="CQ1003" s="52"/>
      <c r="CR1003" s="52"/>
      <c r="CS1003" s="52"/>
      <c r="CT1003" s="52"/>
      <c r="CU1003" s="33"/>
      <c r="CV1003" s="33"/>
    </row>
    <row r="1004" spans="74:100">
      <c r="BV1004" s="62"/>
      <c r="BW1004" s="62"/>
      <c r="BX1004" s="62"/>
      <c r="BY1004" s="62"/>
      <c r="BZ1004" s="62"/>
      <c r="CA1004" s="62"/>
      <c r="CB1004" s="62"/>
      <c r="CC1004" s="62"/>
      <c r="CD1004" s="62"/>
      <c r="CE1004" s="62"/>
      <c r="CF1004" s="62"/>
      <c r="CL1004" s="56" t="s">
        <v>17723</v>
      </c>
      <c r="CM1004" s="56"/>
      <c r="CN1004" s="56"/>
      <c r="CO1004" s="52"/>
      <c r="CP1004" s="52"/>
      <c r="CQ1004" s="52"/>
      <c r="CR1004" s="52"/>
      <c r="CS1004" s="52"/>
      <c r="CT1004" s="52"/>
      <c r="CU1004" s="33"/>
      <c r="CV1004" s="33"/>
    </row>
    <row r="1005" spans="74:100">
      <c r="BV1005" s="62"/>
      <c r="BW1005" s="62"/>
      <c r="BX1005" s="62"/>
      <c r="BY1005" s="62"/>
      <c r="BZ1005" s="62"/>
      <c r="CA1005" s="62"/>
      <c r="CB1005" s="62"/>
      <c r="CC1005" s="62"/>
      <c r="CD1005" s="62"/>
      <c r="CE1005" s="62"/>
      <c r="CF1005" s="62"/>
      <c r="CL1005" s="56" t="s">
        <v>26992</v>
      </c>
      <c r="CM1005" s="56" t="s">
        <v>217</v>
      </c>
      <c r="CN1005" s="56" t="s">
        <v>217</v>
      </c>
      <c r="CO1005" s="52"/>
      <c r="CP1005" s="52"/>
      <c r="CQ1005" s="52"/>
      <c r="CR1005" s="52"/>
      <c r="CS1005" s="52"/>
      <c r="CT1005" s="52"/>
      <c r="CU1005" s="33"/>
      <c r="CV1005" s="33"/>
    </row>
    <row r="1006" spans="74:100">
      <c r="BV1006" s="62"/>
      <c r="BW1006" s="62"/>
      <c r="BX1006" s="62"/>
      <c r="BY1006" s="62"/>
      <c r="BZ1006" s="62"/>
      <c r="CA1006" s="62"/>
      <c r="CB1006" s="62"/>
      <c r="CC1006" s="62"/>
      <c r="CD1006" s="62"/>
      <c r="CE1006" s="62"/>
      <c r="CF1006" s="62"/>
      <c r="CL1006" s="56" t="s">
        <v>26993</v>
      </c>
      <c r="CM1006" s="56"/>
      <c r="CN1006" s="56"/>
      <c r="CO1006" s="52"/>
      <c r="CP1006" s="52"/>
      <c r="CQ1006" s="52"/>
      <c r="CR1006" s="52"/>
      <c r="CS1006" s="52"/>
      <c r="CT1006" s="52"/>
      <c r="CU1006" s="33"/>
      <c r="CV1006" s="33"/>
    </row>
    <row r="1007" spans="74:100">
      <c r="BV1007" s="62"/>
      <c r="BW1007" s="62"/>
      <c r="BX1007" s="62"/>
      <c r="BY1007" s="62"/>
      <c r="BZ1007" s="62"/>
      <c r="CA1007" s="62"/>
      <c r="CB1007" s="62"/>
      <c r="CC1007" s="62"/>
      <c r="CD1007" s="62"/>
      <c r="CE1007" s="62"/>
      <c r="CF1007" s="62"/>
      <c r="CL1007" s="56" t="s">
        <v>26994</v>
      </c>
      <c r="CM1007" s="56" t="s">
        <v>3118</v>
      </c>
      <c r="CN1007" s="56" t="s">
        <v>3118</v>
      </c>
      <c r="CO1007" s="52"/>
      <c r="CP1007" s="52"/>
      <c r="CQ1007" s="52"/>
      <c r="CR1007" s="52"/>
      <c r="CS1007" s="52"/>
      <c r="CT1007" s="52"/>
      <c r="CU1007" s="33"/>
      <c r="CV1007" s="33"/>
    </row>
    <row r="1008" spans="74:100">
      <c r="BV1008" s="62"/>
      <c r="BW1008" s="62"/>
      <c r="BX1008" s="62"/>
      <c r="BY1008" s="62"/>
      <c r="BZ1008" s="62"/>
      <c r="CA1008" s="62"/>
      <c r="CB1008" s="62"/>
      <c r="CC1008" s="62"/>
      <c r="CD1008" s="62"/>
      <c r="CE1008" s="62"/>
      <c r="CF1008" s="62"/>
      <c r="CL1008" s="56" t="s">
        <v>26995</v>
      </c>
      <c r="CM1008" s="56"/>
      <c r="CN1008" s="56"/>
      <c r="CO1008" s="52"/>
      <c r="CP1008" s="52"/>
      <c r="CQ1008" s="52"/>
      <c r="CR1008" s="52"/>
      <c r="CS1008" s="52"/>
      <c r="CT1008" s="52"/>
      <c r="CU1008" s="33"/>
      <c r="CV1008" s="33"/>
    </row>
    <row r="1009" spans="74:100">
      <c r="BV1009" s="62"/>
      <c r="BW1009" s="62"/>
      <c r="BX1009" s="62"/>
      <c r="BY1009" s="62"/>
      <c r="BZ1009" s="62"/>
      <c r="CA1009" s="62"/>
      <c r="CB1009" s="62"/>
      <c r="CC1009" s="62"/>
      <c r="CD1009" s="62"/>
      <c r="CE1009" s="62"/>
      <c r="CF1009" s="62"/>
      <c r="CL1009" s="56" t="s">
        <v>26996</v>
      </c>
      <c r="CM1009" s="56" t="s">
        <v>217</v>
      </c>
      <c r="CN1009" s="56" t="s">
        <v>217</v>
      </c>
      <c r="CO1009" s="52"/>
      <c r="CP1009" s="52"/>
      <c r="CQ1009" s="52"/>
      <c r="CR1009" s="52"/>
      <c r="CS1009" s="52"/>
      <c r="CT1009" s="52"/>
      <c r="CU1009" s="33"/>
      <c r="CV1009" s="33"/>
    </row>
    <row r="1010" spans="74:100">
      <c r="BV1010" s="62"/>
      <c r="BW1010" s="62"/>
      <c r="BX1010" s="62"/>
      <c r="BY1010" s="62"/>
      <c r="BZ1010" s="62"/>
      <c r="CA1010" s="62"/>
      <c r="CB1010" s="62"/>
      <c r="CC1010" s="62"/>
      <c r="CD1010" s="62"/>
      <c r="CE1010" s="62"/>
      <c r="CF1010" s="62"/>
      <c r="CL1010" s="56" t="s">
        <v>26997</v>
      </c>
      <c r="CM1010" s="56"/>
      <c r="CN1010" s="56"/>
      <c r="CO1010" s="52"/>
      <c r="CP1010" s="52"/>
      <c r="CQ1010" s="52"/>
      <c r="CR1010" s="52"/>
      <c r="CS1010" s="52"/>
      <c r="CT1010" s="52"/>
      <c r="CU1010" s="33"/>
      <c r="CV1010" s="33"/>
    </row>
    <row r="1011" spans="74:100">
      <c r="BV1011" s="62"/>
      <c r="BW1011" s="62"/>
      <c r="BX1011" s="62"/>
      <c r="BY1011" s="62"/>
      <c r="BZ1011" s="62"/>
      <c r="CA1011" s="62"/>
      <c r="CB1011" s="62"/>
      <c r="CC1011" s="62"/>
      <c r="CD1011" s="62"/>
      <c r="CE1011" s="62"/>
      <c r="CF1011" s="62"/>
      <c r="CL1011" s="56" t="s">
        <v>3407</v>
      </c>
      <c r="CM1011" s="56" t="s">
        <v>3118</v>
      </c>
      <c r="CN1011" s="56" t="s">
        <v>3118</v>
      </c>
      <c r="CO1011" s="52"/>
      <c r="CP1011" s="52"/>
      <c r="CQ1011" s="52"/>
      <c r="CR1011" s="52"/>
      <c r="CS1011" s="52"/>
      <c r="CT1011" s="52"/>
      <c r="CU1011" s="33"/>
      <c r="CV1011" s="33"/>
    </row>
    <row r="1012" spans="74:100">
      <c r="BV1012" s="62"/>
      <c r="BW1012" s="62"/>
      <c r="BX1012" s="62"/>
      <c r="BY1012" s="62"/>
      <c r="BZ1012" s="62"/>
      <c r="CA1012" s="62"/>
      <c r="CB1012" s="62"/>
      <c r="CC1012" s="62"/>
      <c r="CD1012" s="62"/>
      <c r="CE1012" s="62"/>
      <c r="CF1012" s="62"/>
      <c r="CL1012" s="56" t="s">
        <v>17724</v>
      </c>
      <c r="CM1012" s="56"/>
      <c r="CN1012" s="56"/>
      <c r="CO1012" s="52"/>
      <c r="CP1012" s="52"/>
      <c r="CQ1012" s="52"/>
      <c r="CR1012" s="52"/>
      <c r="CS1012" s="52"/>
      <c r="CT1012" s="52"/>
      <c r="CU1012" s="33"/>
      <c r="CV1012" s="33"/>
    </row>
    <row r="1013" spans="74:100">
      <c r="BV1013" s="62"/>
      <c r="BW1013" s="62"/>
      <c r="BX1013" s="62"/>
      <c r="BY1013" s="62"/>
      <c r="BZ1013" s="62"/>
      <c r="CA1013" s="62"/>
      <c r="CB1013" s="62"/>
      <c r="CC1013" s="62"/>
      <c r="CD1013" s="62"/>
      <c r="CE1013" s="62"/>
      <c r="CF1013" s="62"/>
      <c r="CL1013" s="56" t="s">
        <v>844</v>
      </c>
      <c r="CM1013" s="56" t="s">
        <v>214</v>
      </c>
      <c r="CN1013" s="56" t="s">
        <v>214</v>
      </c>
      <c r="CO1013" s="52"/>
      <c r="CP1013" s="52"/>
      <c r="CQ1013" s="52"/>
      <c r="CR1013" s="52"/>
      <c r="CS1013" s="52"/>
      <c r="CT1013" s="52"/>
      <c r="CU1013" s="33"/>
      <c r="CV1013" s="33"/>
    </row>
    <row r="1014" spans="74:100">
      <c r="BV1014" s="62"/>
      <c r="BW1014" s="62"/>
      <c r="BX1014" s="62"/>
      <c r="BY1014" s="62"/>
      <c r="BZ1014" s="62"/>
      <c r="CA1014" s="62"/>
      <c r="CB1014" s="62"/>
      <c r="CC1014" s="62"/>
      <c r="CD1014" s="62"/>
      <c r="CE1014" s="62"/>
      <c r="CF1014" s="62"/>
      <c r="CL1014" s="56" t="s">
        <v>20810</v>
      </c>
      <c r="CM1014" s="56"/>
      <c r="CN1014" s="56"/>
      <c r="CO1014" s="52"/>
      <c r="CP1014" s="52"/>
      <c r="CQ1014" s="52"/>
      <c r="CR1014" s="52"/>
      <c r="CS1014" s="52"/>
      <c r="CT1014" s="52"/>
      <c r="CU1014" s="33"/>
      <c r="CV1014" s="33"/>
    </row>
    <row r="1015" spans="74:100">
      <c r="BV1015" s="62"/>
      <c r="BW1015" s="62"/>
      <c r="BX1015" s="62"/>
      <c r="BY1015" s="62"/>
      <c r="BZ1015" s="62"/>
      <c r="CA1015" s="62"/>
      <c r="CB1015" s="62"/>
      <c r="CC1015" s="62"/>
      <c r="CD1015" s="62"/>
      <c r="CE1015" s="62"/>
      <c r="CF1015" s="62"/>
      <c r="CL1015" s="56" t="s">
        <v>845</v>
      </c>
      <c r="CM1015" s="56" t="s">
        <v>215</v>
      </c>
      <c r="CN1015" s="56" t="s">
        <v>215</v>
      </c>
      <c r="CO1015" s="52"/>
      <c r="CP1015" s="52"/>
      <c r="CQ1015" s="52"/>
      <c r="CR1015" s="52"/>
      <c r="CS1015" s="52"/>
      <c r="CT1015" s="52"/>
      <c r="CU1015" s="33"/>
      <c r="CV1015" s="33"/>
    </row>
    <row r="1016" spans="74:100">
      <c r="BV1016" s="62"/>
      <c r="BW1016" s="62"/>
      <c r="BX1016" s="62"/>
      <c r="BY1016" s="62"/>
      <c r="BZ1016" s="62"/>
      <c r="CA1016" s="62"/>
      <c r="CB1016" s="62"/>
      <c r="CC1016" s="62"/>
      <c r="CD1016" s="62"/>
      <c r="CE1016" s="62"/>
      <c r="CF1016" s="62"/>
      <c r="CL1016" s="56" t="s">
        <v>20811</v>
      </c>
      <c r="CM1016" s="56"/>
      <c r="CN1016" s="56"/>
      <c r="CO1016" s="52"/>
      <c r="CP1016" s="52"/>
      <c r="CQ1016" s="52"/>
      <c r="CR1016" s="52"/>
      <c r="CS1016" s="52"/>
      <c r="CT1016" s="52"/>
      <c r="CU1016" s="33"/>
      <c r="CV1016" s="33"/>
    </row>
    <row r="1017" spans="74:100">
      <c r="BV1017" s="62"/>
      <c r="BW1017" s="62"/>
      <c r="BX1017" s="62"/>
      <c r="BY1017" s="62"/>
      <c r="BZ1017" s="62"/>
      <c r="CA1017" s="62"/>
      <c r="CB1017" s="62"/>
      <c r="CC1017" s="62"/>
      <c r="CD1017" s="62"/>
      <c r="CE1017" s="62"/>
      <c r="CF1017" s="62"/>
      <c r="CL1017" s="56" t="s">
        <v>3408</v>
      </c>
      <c r="CM1017" s="56" t="s">
        <v>3118</v>
      </c>
      <c r="CN1017" s="56" t="s">
        <v>3118</v>
      </c>
      <c r="CO1017" s="52"/>
      <c r="CP1017" s="52"/>
      <c r="CQ1017" s="52"/>
      <c r="CR1017" s="52"/>
      <c r="CS1017" s="52"/>
      <c r="CT1017" s="52"/>
      <c r="CU1017" s="33"/>
      <c r="CV1017" s="33"/>
    </row>
    <row r="1018" spans="74:100">
      <c r="BV1018" s="62"/>
      <c r="BW1018" s="62"/>
      <c r="BX1018" s="62"/>
      <c r="BY1018" s="62"/>
      <c r="BZ1018" s="62"/>
      <c r="CA1018" s="62"/>
      <c r="CB1018" s="62"/>
      <c r="CC1018" s="62"/>
      <c r="CD1018" s="62"/>
      <c r="CE1018" s="62"/>
      <c r="CF1018" s="62"/>
      <c r="CL1018" s="56" t="s">
        <v>17725</v>
      </c>
      <c r="CM1018" s="56"/>
      <c r="CN1018" s="56"/>
      <c r="CO1018" s="52"/>
      <c r="CP1018" s="52"/>
      <c r="CQ1018" s="52"/>
      <c r="CR1018" s="52"/>
      <c r="CS1018" s="52"/>
      <c r="CT1018" s="52"/>
      <c r="CU1018" s="33"/>
      <c r="CV1018" s="33"/>
    </row>
    <row r="1019" spans="74:100">
      <c r="BV1019" s="62"/>
      <c r="BW1019" s="62"/>
      <c r="BX1019" s="62"/>
      <c r="BY1019" s="62"/>
      <c r="BZ1019" s="62"/>
      <c r="CA1019" s="62"/>
      <c r="CB1019" s="62"/>
      <c r="CC1019" s="62"/>
      <c r="CD1019" s="62"/>
      <c r="CE1019" s="62"/>
      <c r="CF1019" s="62"/>
      <c r="CL1019" s="56" t="s">
        <v>3409</v>
      </c>
      <c r="CM1019" s="56" t="s">
        <v>217</v>
      </c>
      <c r="CN1019" s="56" t="s">
        <v>217</v>
      </c>
      <c r="CO1019" s="52"/>
      <c r="CP1019" s="52"/>
      <c r="CQ1019" s="52"/>
      <c r="CR1019" s="52"/>
      <c r="CS1019" s="52"/>
      <c r="CT1019" s="52"/>
      <c r="CU1019" s="33"/>
      <c r="CV1019" s="33"/>
    </row>
    <row r="1020" spans="74:100">
      <c r="BV1020" s="62"/>
      <c r="BW1020" s="62"/>
      <c r="BX1020" s="62"/>
      <c r="BY1020" s="62"/>
      <c r="BZ1020" s="62"/>
      <c r="CA1020" s="62"/>
      <c r="CB1020" s="62"/>
      <c r="CC1020" s="62"/>
      <c r="CD1020" s="62"/>
      <c r="CE1020" s="62"/>
      <c r="CF1020" s="62"/>
      <c r="CL1020" s="56" t="s">
        <v>17726</v>
      </c>
      <c r="CM1020" s="56"/>
      <c r="CN1020" s="56"/>
      <c r="CO1020" s="52"/>
      <c r="CP1020" s="52"/>
      <c r="CQ1020" s="52"/>
      <c r="CR1020" s="52"/>
      <c r="CS1020" s="52"/>
      <c r="CT1020" s="52"/>
      <c r="CU1020" s="33"/>
      <c r="CV1020" s="33"/>
    </row>
    <row r="1021" spans="74:100">
      <c r="BV1021" s="62"/>
      <c r="BW1021" s="62"/>
      <c r="BX1021" s="62"/>
      <c r="BY1021" s="62"/>
      <c r="BZ1021" s="62"/>
      <c r="CA1021" s="62"/>
      <c r="CB1021" s="62"/>
      <c r="CC1021" s="62"/>
      <c r="CD1021" s="62"/>
      <c r="CE1021" s="62"/>
      <c r="CF1021" s="62"/>
      <c r="CL1021" s="56" t="s">
        <v>3410</v>
      </c>
      <c r="CM1021" s="56" t="s">
        <v>217</v>
      </c>
      <c r="CN1021" s="56" t="s">
        <v>217</v>
      </c>
      <c r="CO1021" s="52"/>
      <c r="CP1021" s="52"/>
      <c r="CQ1021" s="52"/>
      <c r="CR1021" s="52"/>
      <c r="CS1021" s="52"/>
      <c r="CT1021" s="52"/>
      <c r="CU1021" s="33"/>
      <c r="CV1021" s="33"/>
    </row>
    <row r="1022" spans="74:100">
      <c r="BV1022" s="62"/>
      <c r="BW1022" s="62"/>
      <c r="BX1022" s="62"/>
      <c r="BY1022" s="62"/>
      <c r="BZ1022" s="62"/>
      <c r="CA1022" s="62"/>
      <c r="CB1022" s="62"/>
      <c r="CC1022" s="62"/>
      <c r="CD1022" s="62"/>
      <c r="CE1022" s="62"/>
      <c r="CF1022" s="62"/>
      <c r="CL1022" s="56" t="s">
        <v>17727</v>
      </c>
      <c r="CM1022" s="56"/>
      <c r="CN1022" s="56"/>
      <c r="CO1022" s="52"/>
      <c r="CP1022" s="52"/>
      <c r="CQ1022" s="52"/>
      <c r="CR1022" s="52"/>
      <c r="CS1022" s="52"/>
      <c r="CT1022" s="52"/>
      <c r="CU1022" s="33"/>
      <c r="CV1022" s="33"/>
    </row>
    <row r="1023" spans="74:100">
      <c r="BV1023" s="62"/>
      <c r="BW1023" s="62"/>
      <c r="BX1023" s="62"/>
      <c r="BY1023" s="62"/>
      <c r="BZ1023" s="62"/>
      <c r="CA1023" s="62"/>
      <c r="CB1023" s="62"/>
      <c r="CC1023" s="62"/>
      <c r="CD1023" s="62"/>
      <c r="CE1023" s="62"/>
      <c r="CF1023" s="62"/>
      <c r="CL1023" s="56" t="s">
        <v>26998</v>
      </c>
      <c r="CM1023" s="56" t="s">
        <v>217</v>
      </c>
      <c r="CN1023" s="56" t="s">
        <v>217</v>
      </c>
      <c r="CO1023" s="52"/>
      <c r="CP1023" s="52"/>
      <c r="CQ1023" s="52"/>
      <c r="CR1023" s="52"/>
      <c r="CS1023" s="52"/>
      <c r="CT1023" s="52"/>
      <c r="CU1023" s="33"/>
      <c r="CV1023" s="33"/>
    </row>
    <row r="1024" spans="74:100">
      <c r="BV1024" s="62"/>
      <c r="BW1024" s="62"/>
      <c r="BX1024" s="62"/>
      <c r="BY1024" s="62"/>
      <c r="BZ1024" s="62"/>
      <c r="CA1024" s="62"/>
      <c r="CB1024" s="62"/>
      <c r="CC1024" s="62"/>
      <c r="CD1024" s="62"/>
      <c r="CE1024" s="62"/>
      <c r="CF1024" s="62"/>
      <c r="CL1024" s="56" t="s">
        <v>26999</v>
      </c>
      <c r="CM1024" s="56"/>
      <c r="CN1024" s="56"/>
      <c r="CO1024" s="52"/>
      <c r="CP1024" s="52"/>
      <c r="CQ1024" s="52"/>
      <c r="CR1024" s="52"/>
      <c r="CS1024" s="52"/>
      <c r="CT1024" s="52"/>
      <c r="CU1024" s="33"/>
      <c r="CV1024" s="33"/>
    </row>
    <row r="1025" spans="74:100">
      <c r="BV1025" s="62"/>
      <c r="BW1025" s="62"/>
      <c r="BX1025" s="62"/>
      <c r="BY1025" s="62"/>
      <c r="BZ1025" s="62"/>
      <c r="CA1025" s="62"/>
      <c r="CB1025" s="62"/>
      <c r="CC1025" s="62"/>
      <c r="CD1025" s="62"/>
      <c r="CE1025" s="62"/>
      <c r="CF1025" s="62"/>
      <c r="CL1025" s="56" t="s">
        <v>847</v>
      </c>
      <c r="CM1025" s="56" t="s">
        <v>216</v>
      </c>
      <c r="CN1025" s="56" t="s">
        <v>216</v>
      </c>
      <c r="CO1025" s="52"/>
      <c r="CP1025" s="52"/>
      <c r="CQ1025" s="52"/>
      <c r="CR1025" s="52"/>
      <c r="CS1025" s="52"/>
      <c r="CT1025" s="52"/>
      <c r="CU1025" s="33"/>
      <c r="CV1025" s="33"/>
    </row>
    <row r="1026" spans="74:100">
      <c r="BV1026" s="62"/>
      <c r="BW1026" s="62"/>
      <c r="BX1026" s="62"/>
      <c r="BY1026" s="62"/>
      <c r="BZ1026" s="62"/>
      <c r="CA1026" s="62"/>
      <c r="CB1026" s="62"/>
      <c r="CC1026" s="62"/>
      <c r="CD1026" s="62"/>
      <c r="CE1026" s="62"/>
      <c r="CF1026" s="62"/>
      <c r="CL1026" s="56" t="s">
        <v>20812</v>
      </c>
      <c r="CM1026" s="56"/>
      <c r="CN1026" s="56"/>
      <c r="CO1026" s="52"/>
      <c r="CP1026" s="52"/>
      <c r="CQ1026" s="52"/>
      <c r="CR1026" s="52"/>
      <c r="CS1026" s="52"/>
      <c r="CT1026" s="52"/>
      <c r="CU1026" s="33"/>
      <c r="CV1026" s="33"/>
    </row>
    <row r="1027" spans="74:100">
      <c r="BV1027" s="62"/>
      <c r="BW1027" s="62"/>
      <c r="BX1027" s="62"/>
      <c r="BY1027" s="62"/>
      <c r="BZ1027" s="62"/>
      <c r="CA1027" s="62"/>
      <c r="CB1027" s="62"/>
      <c r="CC1027" s="62"/>
      <c r="CD1027" s="62"/>
      <c r="CE1027" s="62"/>
      <c r="CF1027" s="62"/>
      <c r="CL1027" s="56" t="s">
        <v>27000</v>
      </c>
      <c r="CM1027" s="56" t="s">
        <v>217</v>
      </c>
      <c r="CN1027" s="56" t="s">
        <v>217</v>
      </c>
      <c r="CO1027" s="52"/>
      <c r="CP1027" s="52"/>
      <c r="CQ1027" s="52"/>
      <c r="CR1027" s="52"/>
      <c r="CS1027" s="52"/>
      <c r="CT1027" s="52"/>
      <c r="CU1027" s="33"/>
      <c r="CV1027" s="33"/>
    </row>
    <row r="1028" spans="74:100">
      <c r="BV1028" s="62"/>
      <c r="BW1028" s="62"/>
      <c r="BX1028" s="62"/>
      <c r="BY1028" s="62"/>
      <c r="BZ1028" s="62"/>
      <c r="CA1028" s="62"/>
      <c r="CB1028" s="62"/>
      <c r="CC1028" s="62"/>
      <c r="CD1028" s="62"/>
      <c r="CE1028" s="62"/>
      <c r="CF1028" s="62"/>
      <c r="CL1028" s="56" t="s">
        <v>27001</v>
      </c>
      <c r="CM1028" s="56"/>
      <c r="CN1028" s="56"/>
      <c r="CO1028" s="52"/>
      <c r="CP1028" s="52"/>
      <c r="CQ1028" s="52"/>
      <c r="CR1028" s="52"/>
      <c r="CS1028" s="52"/>
      <c r="CT1028" s="52"/>
      <c r="CU1028" s="33"/>
      <c r="CV1028" s="33"/>
    </row>
    <row r="1029" spans="74:100">
      <c r="BV1029" s="62"/>
      <c r="BW1029" s="62"/>
      <c r="BX1029" s="62"/>
      <c r="BY1029" s="62"/>
      <c r="BZ1029" s="62"/>
      <c r="CA1029" s="62"/>
      <c r="CB1029" s="62"/>
      <c r="CC1029" s="62"/>
      <c r="CD1029" s="62"/>
      <c r="CE1029" s="62"/>
      <c r="CF1029" s="62"/>
      <c r="CL1029" s="56" t="s">
        <v>848</v>
      </c>
      <c r="CM1029" s="56" t="s">
        <v>216</v>
      </c>
      <c r="CN1029" s="56" t="s">
        <v>216</v>
      </c>
      <c r="CO1029" s="52"/>
      <c r="CP1029" s="52"/>
      <c r="CQ1029" s="52"/>
      <c r="CR1029" s="52"/>
      <c r="CS1029" s="52"/>
      <c r="CT1029" s="52"/>
      <c r="CU1029" s="33"/>
      <c r="CV1029" s="33"/>
    </row>
    <row r="1030" spans="74:100">
      <c r="BV1030" s="62"/>
      <c r="BW1030" s="62"/>
      <c r="BX1030" s="62"/>
      <c r="BY1030" s="62"/>
      <c r="BZ1030" s="62"/>
      <c r="CA1030" s="62"/>
      <c r="CB1030" s="62"/>
      <c r="CC1030" s="62"/>
      <c r="CD1030" s="62"/>
      <c r="CE1030" s="62"/>
      <c r="CF1030" s="62"/>
      <c r="CL1030" s="56" t="s">
        <v>20813</v>
      </c>
      <c r="CM1030" s="56"/>
      <c r="CN1030" s="56"/>
      <c r="CO1030" s="52"/>
      <c r="CP1030" s="52"/>
      <c r="CQ1030" s="52"/>
      <c r="CR1030" s="52"/>
      <c r="CS1030" s="52"/>
      <c r="CT1030" s="52"/>
      <c r="CU1030" s="33"/>
      <c r="CV1030" s="33"/>
    </row>
    <row r="1031" spans="74:100">
      <c r="BV1031" s="62"/>
      <c r="BW1031" s="62"/>
      <c r="BX1031" s="62"/>
      <c r="BY1031" s="62"/>
      <c r="BZ1031" s="62"/>
      <c r="CA1031" s="62"/>
      <c r="CB1031" s="62"/>
      <c r="CC1031" s="62"/>
      <c r="CD1031" s="62"/>
      <c r="CE1031" s="62"/>
      <c r="CF1031" s="62"/>
      <c r="CL1031" s="56" t="s">
        <v>3411</v>
      </c>
      <c r="CM1031" s="56" t="s">
        <v>217</v>
      </c>
      <c r="CN1031" s="56" t="s">
        <v>217</v>
      </c>
      <c r="CO1031" s="52"/>
      <c r="CP1031" s="52"/>
      <c r="CQ1031" s="52"/>
      <c r="CR1031" s="52"/>
      <c r="CS1031" s="52"/>
      <c r="CT1031" s="52"/>
      <c r="CU1031" s="33"/>
      <c r="CV1031" s="33"/>
    </row>
    <row r="1032" spans="74:100">
      <c r="BV1032" s="62"/>
      <c r="BW1032" s="62"/>
      <c r="BX1032" s="62"/>
      <c r="BY1032" s="62"/>
      <c r="BZ1032" s="62"/>
      <c r="CA1032" s="62"/>
      <c r="CB1032" s="62"/>
      <c r="CC1032" s="62"/>
      <c r="CD1032" s="62"/>
      <c r="CE1032" s="62"/>
      <c r="CF1032" s="62"/>
      <c r="CL1032" s="56" t="s">
        <v>17728</v>
      </c>
      <c r="CM1032" s="56"/>
      <c r="CN1032" s="56"/>
      <c r="CO1032" s="52"/>
      <c r="CP1032" s="52"/>
      <c r="CQ1032" s="52"/>
      <c r="CR1032" s="52"/>
      <c r="CS1032" s="52"/>
      <c r="CT1032" s="52"/>
      <c r="CU1032" s="33"/>
      <c r="CV1032" s="33"/>
    </row>
    <row r="1033" spans="74:100">
      <c r="BV1033" s="62"/>
      <c r="BW1033" s="62"/>
      <c r="BX1033" s="62"/>
      <c r="BY1033" s="62"/>
      <c r="BZ1033" s="62"/>
      <c r="CA1033" s="62"/>
      <c r="CB1033" s="62"/>
      <c r="CC1033" s="62"/>
      <c r="CD1033" s="62"/>
      <c r="CE1033" s="62"/>
      <c r="CF1033" s="62"/>
      <c r="CL1033" s="56" t="s">
        <v>3412</v>
      </c>
      <c r="CM1033" s="56" t="s">
        <v>217</v>
      </c>
      <c r="CN1033" s="56" t="s">
        <v>217</v>
      </c>
      <c r="CO1033" s="52"/>
      <c r="CP1033" s="52"/>
      <c r="CQ1033" s="52"/>
      <c r="CR1033" s="52"/>
      <c r="CS1033" s="52"/>
      <c r="CT1033" s="52"/>
      <c r="CU1033" s="33"/>
      <c r="CV1033" s="33"/>
    </row>
    <row r="1034" spans="74:100">
      <c r="BV1034" s="62"/>
      <c r="BW1034" s="62"/>
      <c r="BX1034" s="62"/>
      <c r="BY1034" s="62"/>
      <c r="BZ1034" s="62"/>
      <c r="CA1034" s="62"/>
      <c r="CB1034" s="62"/>
      <c r="CC1034" s="62"/>
      <c r="CD1034" s="62"/>
      <c r="CE1034" s="62"/>
      <c r="CF1034" s="62"/>
      <c r="CL1034" s="56" t="s">
        <v>20814</v>
      </c>
      <c r="CM1034" s="56"/>
      <c r="CN1034" s="56"/>
      <c r="CO1034" s="52"/>
      <c r="CP1034" s="52"/>
      <c r="CQ1034" s="52"/>
      <c r="CR1034" s="52"/>
      <c r="CS1034" s="52"/>
      <c r="CT1034" s="52"/>
      <c r="CU1034" s="33"/>
      <c r="CV1034" s="33"/>
    </row>
    <row r="1035" spans="74:100">
      <c r="BV1035" s="62"/>
      <c r="BW1035" s="62"/>
      <c r="BX1035" s="62"/>
      <c r="BY1035" s="62"/>
      <c r="BZ1035" s="62"/>
      <c r="CA1035" s="62"/>
      <c r="CB1035" s="62"/>
      <c r="CC1035" s="62"/>
      <c r="CD1035" s="62"/>
      <c r="CE1035" s="62"/>
      <c r="CF1035" s="62"/>
      <c r="CL1035" s="56" t="s">
        <v>3413</v>
      </c>
      <c r="CM1035" s="56" t="s">
        <v>217</v>
      </c>
      <c r="CN1035" s="56" t="s">
        <v>217</v>
      </c>
      <c r="CO1035" s="52"/>
      <c r="CP1035" s="52"/>
      <c r="CQ1035" s="52"/>
      <c r="CR1035" s="52"/>
      <c r="CS1035" s="52"/>
      <c r="CT1035" s="52"/>
      <c r="CU1035" s="33"/>
      <c r="CV1035" s="33"/>
    </row>
    <row r="1036" spans="74:100">
      <c r="BV1036" s="62"/>
      <c r="BW1036" s="62"/>
      <c r="BX1036" s="62"/>
      <c r="BY1036" s="62"/>
      <c r="BZ1036" s="62"/>
      <c r="CA1036" s="62"/>
      <c r="CB1036" s="62"/>
      <c r="CC1036" s="62"/>
      <c r="CD1036" s="62"/>
      <c r="CE1036" s="62"/>
      <c r="CF1036" s="62"/>
      <c r="CL1036" s="56" t="s">
        <v>17729</v>
      </c>
      <c r="CM1036" s="56"/>
      <c r="CN1036" s="56"/>
      <c r="CO1036" s="52"/>
      <c r="CP1036" s="52"/>
      <c r="CQ1036" s="52"/>
      <c r="CR1036" s="52"/>
      <c r="CS1036" s="52"/>
      <c r="CT1036" s="52"/>
      <c r="CU1036" s="33"/>
      <c r="CV1036" s="33"/>
    </row>
    <row r="1037" spans="74:100">
      <c r="BV1037" s="62"/>
      <c r="BW1037" s="62"/>
      <c r="BX1037" s="62"/>
      <c r="BY1037" s="62"/>
      <c r="BZ1037" s="62"/>
      <c r="CA1037" s="62"/>
      <c r="CB1037" s="62"/>
      <c r="CC1037" s="62"/>
      <c r="CD1037" s="62"/>
      <c r="CE1037" s="62"/>
      <c r="CF1037" s="62"/>
      <c r="CL1037" s="56" t="s">
        <v>27002</v>
      </c>
      <c r="CM1037" s="56" t="s">
        <v>217</v>
      </c>
      <c r="CN1037" s="56" t="s">
        <v>217</v>
      </c>
      <c r="CO1037" s="52"/>
      <c r="CP1037" s="52"/>
      <c r="CQ1037" s="52"/>
      <c r="CR1037" s="52"/>
      <c r="CS1037" s="52"/>
      <c r="CT1037" s="52"/>
      <c r="CU1037" s="33"/>
      <c r="CV1037" s="33"/>
    </row>
    <row r="1038" spans="74:100">
      <c r="BV1038" s="62"/>
      <c r="BW1038" s="62"/>
      <c r="BX1038" s="62"/>
      <c r="BY1038" s="62"/>
      <c r="BZ1038" s="62"/>
      <c r="CA1038" s="62"/>
      <c r="CB1038" s="62"/>
      <c r="CC1038" s="62"/>
      <c r="CD1038" s="62"/>
      <c r="CE1038" s="62"/>
      <c r="CF1038" s="62"/>
      <c r="CL1038" s="56" t="s">
        <v>27003</v>
      </c>
      <c r="CM1038" s="56"/>
      <c r="CN1038" s="56"/>
      <c r="CO1038" s="52"/>
      <c r="CP1038" s="52"/>
      <c r="CQ1038" s="52"/>
      <c r="CR1038" s="52"/>
      <c r="CS1038" s="52"/>
      <c r="CT1038" s="52"/>
      <c r="CU1038" s="33"/>
      <c r="CV1038" s="33"/>
    </row>
    <row r="1039" spans="74:100">
      <c r="BV1039" s="62"/>
      <c r="BW1039" s="62"/>
      <c r="BX1039" s="62"/>
      <c r="BY1039" s="62"/>
      <c r="BZ1039" s="62"/>
      <c r="CA1039" s="62"/>
      <c r="CB1039" s="62"/>
      <c r="CC1039" s="62"/>
      <c r="CD1039" s="62"/>
      <c r="CE1039" s="62"/>
      <c r="CF1039" s="62"/>
      <c r="CL1039" s="56" t="s">
        <v>3414</v>
      </c>
      <c r="CM1039" s="56" t="s">
        <v>217</v>
      </c>
      <c r="CN1039" s="56" t="s">
        <v>217</v>
      </c>
      <c r="CO1039" s="52"/>
      <c r="CP1039" s="52"/>
      <c r="CQ1039" s="52"/>
      <c r="CR1039" s="52"/>
      <c r="CS1039" s="52"/>
      <c r="CT1039" s="52"/>
      <c r="CU1039" s="33"/>
      <c r="CV1039" s="33"/>
    </row>
    <row r="1040" spans="74:100">
      <c r="BV1040" s="62"/>
      <c r="BW1040" s="62"/>
      <c r="BX1040" s="62"/>
      <c r="BY1040" s="62"/>
      <c r="BZ1040" s="62"/>
      <c r="CA1040" s="62"/>
      <c r="CB1040" s="62"/>
      <c r="CC1040" s="62"/>
      <c r="CD1040" s="62"/>
      <c r="CE1040" s="62"/>
      <c r="CF1040" s="62"/>
      <c r="CL1040" s="56" t="s">
        <v>17730</v>
      </c>
      <c r="CM1040" s="56"/>
      <c r="CN1040" s="56"/>
      <c r="CO1040" s="52"/>
      <c r="CP1040" s="52"/>
      <c r="CQ1040" s="52"/>
      <c r="CR1040" s="52"/>
      <c r="CS1040" s="52"/>
      <c r="CT1040" s="52"/>
      <c r="CU1040" s="33"/>
      <c r="CV1040" s="33"/>
    </row>
    <row r="1041" spans="74:100">
      <c r="BV1041" s="62"/>
      <c r="BW1041" s="62"/>
      <c r="BX1041" s="62"/>
      <c r="BY1041" s="62"/>
      <c r="BZ1041" s="62"/>
      <c r="CA1041" s="62"/>
      <c r="CB1041" s="62"/>
      <c r="CC1041" s="62"/>
      <c r="CD1041" s="62"/>
      <c r="CE1041" s="62"/>
      <c r="CF1041" s="62"/>
      <c r="CL1041" s="56" t="s">
        <v>3415</v>
      </c>
      <c r="CM1041" s="56" t="s">
        <v>3118</v>
      </c>
      <c r="CN1041" s="56" t="s">
        <v>3118</v>
      </c>
      <c r="CO1041" s="52"/>
      <c r="CP1041" s="52"/>
      <c r="CQ1041" s="52"/>
      <c r="CR1041" s="52"/>
      <c r="CS1041" s="52"/>
      <c r="CT1041" s="52"/>
      <c r="CU1041" s="33"/>
      <c r="CV1041" s="33"/>
    </row>
    <row r="1042" spans="74:100">
      <c r="BV1042" s="62"/>
      <c r="BW1042" s="62"/>
      <c r="BX1042" s="62"/>
      <c r="BY1042" s="62"/>
      <c r="BZ1042" s="62"/>
      <c r="CA1042" s="62"/>
      <c r="CB1042" s="62"/>
      <c r="CC1042" s="62"/>
      <c r="CD1042" s="62"/>
      <c r="CE1042" s="62"/>
      <c r="CF1042" s="62"/>
      <c r="CL1042" s="56" t="s">
        <v>17731</v>
      </c>
      <c r="CM1042" s="56"/>
      <c r="CN1042" s="56"/>
      <c r="CO1042" s="52"/>
      <c r="CP1042" s="52"/>
      <c r="CQ1042" s="52"/>
      <c r="CR1042" s="52"/>
      <c r="CS1042" s="52"/>
      <c r="CT1042" s="52"/>
      <c r="CU1042" s="33"/>
      <c r="CV1042" s="33"/>
    </row>
    <row r="1043" spans="74:100">
      <c r="BV1043" s="62"/>
      <c r="BW1043" s="62"/>
      <c r="BX1043" s="62"/>
      <c r="BY1043" s="62"/>
      <c r="BZ1043" s="62"/>
      <c r="CA1043" s="62"/>
      <c r="CB1043" s="62"/>
      <c r="CC1043" s="62"/>
      <c r="CD1043" s="62"/>
      <c r="CE1043" s="62"/>
      <c r="CF1043" s="62"/>
      <c r="CL1043" s="56" t="s">
        <v>3416</v>
      </c>
      <c r="CM1043" s="56" t="s">
        <v>217</v>
      </c>
      <c r="CN1043" s="56" t="s">
        <v>217</v>
      </c>
      <c r="CO1043" s="52"/>
      <c r="CP1043" s="52"/>
      <c r="CQ1043" s="52"/>
      <c r="CR1043" s="52"/>
      <c r="CS1043" s="52"/>
      <c r="CT1043" s="52"/>
      <c r="CU1043" s="33"/>
      <c r="CV1043" s="33"/>
    </row>
    <row r="1044" spans="74:100">
      <c r="BV1044" s="62"/>
      <c r="BW1044" s="62"/>
      <c r="BX1044" s="62"/>
      <c r="BY1044" s="62"/>
      <c r="BZ1044" s="62"/>
      <c r="CA1044" s="62"/>
      <c r="CB1044" s="62"/>
      <c r="CC1044" s="62"/>
      <c r="CD1044" s="62"/>
      <c r="CE1044" s="62"/>
      <c r="CF1044" s="62"/>
      <c r="CL1044" s="56" t="s">
        <v>17732</v>
      </c>
      <c r="CM1044" s="56"/>
      <c r="CN1044" s="56"/>
      <c r="CO1044" s="52"/>
      <c r="CP1044" s="52"/>
      <c r="CQ1044" s="52"/>
      <c r="CR1044" s="52"/>
      <c r="CS1044" s="52"/>
      <c r="CT1044" s="52"/>
      <c r="CU1044" s="33"/>
      <c r="CV1044" s="33"/>
    </row>
    <row r="1045" spans="74:100">
      <c r="BV1045" s="62"/>
      <c r="BW1045" s="62"/>
      <c r="BX1045" s="62"/>
      <c r="BY1045" s="62"/>
      <c r="BZ1045" s="62"/>
      <c r="CA1045" s="62"/>
      <c r="CB1045" s="62"/>
      <c r="CC1045" s="62"/>
      <c r="CD1045" s="62"/>
      <c r="CE1045" s="62"/>
      <c r="CF1045" s="62"/>
      <c r="CL1045" s="56" t="s">
        <v>3417</v>
      </c>
      <c r="CM1045" s="56" t="s">
        <v>217</v>
      </c>
      <c r="CN1045" s="56" t="s">
        <v>217</v>
      </c>
      <c r="CO1045" s="52"/>
      <c r="CP1045" s="52"/>
      <c r="CQ1045" s="52"/>
      <c r="CR1045" s="52"/>
      <c r="CS1045" s="52"/>
      <c r="CT1045" s="52"/>
      <c r="CU1045" s="33"/>
      <c r="CV1045" s="33"/>
    </row>
    <row r="1046" spans="74:100">
      <c r="BV1046" s="62"/>
      <c r="BW1046" s="62"/>
      <c r="BX1046" s="62"/>
      <c r="BY1046" s="62"/>
      <c r="BZ1046" s="62"/>
      <c r="CA1046" s="62"/>
      <c r="CB1046" s="62"/>
      <c r="CC1046" s="62"/>
      <c r="CD1046" s="62"/>
      <c r="CE1046" s="62"/>
      <c r="CF1046" s="62"/>
      <c r="CL1046" s="56" t="s">
        <v>17733</v>
      </c>
      <c r="CM1046" s="56"/>
      <c r="CN1046" s="56"/>
      <c r="CO1046" s="52"/>
      <c r="CP1046" s="52"/>
      <c r="CQ1046" s="52"/>
      <c r="CR1046" s="52"/>
      <c r="CS1046" s="52"/>
      <c r="CT1046" s="52"/>
      <c r="CU1046" s="33"/>
      <c r="CV1046" s="33"/>
    </row>
    <row r="1047" spans="74:100">
      <c r="BV1047" s="62"/>
      <c r="BW1047" s="62"/>
      <c r="BX1047" s="62"/>
      <c r="BY1047" s="62"/>
      <c r="BZ1047" s="62"/>
      <c r="CA1047" s="62"/>
      <c r="CB1047" s="62"/>
      <c r="CC1047" s="62"/>
      <c r="CD1047" s="62"/>
      <c r="CE1047" s="62"/>
      <c r="CF1047" s="62"/>
      <c r="CL1047" s="56" t="s">
        <v>27004</v>
      </c>
      <c r="CM1047" s="56"/>
      <c r="CN1047" s="56"/>
      <c r="CO1047" s="52"/>
      <c r="CP1047" s="52"/>
      <c r="CQ1047" s="52"/>
      <c r="CR1047" s="52"/>
      <c r="CS1047" s="52"/>
      <c r="CT1047" s="52"/>
      <c r="CU1047" s="33"/>
      <c r="CV1047" s="33"/>
    </row>
    <row r="1048" spans="74:100">
      <c r="BV1048" s="62"/>
      <c r="BW1048" s="62"/>
      <c r="BX1048" s="62"/>
      <c r="BY1048" s="62"/>
      <c r="BZ1048" s="62"/>
      <c r="CA1048" s="62"/>
      <c r="CB1048" s="62"/>
      <c r="CC1048" s="62"/>
      <c r="CD1048" s="62"/>
      <c r="CE1048" s="62"/>
      <c r="CF1048" s="62"/>
      <c r="CL1048" s="56" t="s">
        <v>24950</v>
      </c>
      <c r="CM1048" s="56"/>
      <c r="CN1048" s="56"/>
      <c r="CO1048" s="52"/>
      <c r="CP1048" s="52"/>
      <c r="CQ1048" s="52"/>
      <c r="CR1048" s="52"/>
      <c r="CS1048" s="52"/>
      <c r="CT1048" s="52"/>
      <c r="CU1048" s="33"/>
      <c r="CV1048" s="33"/>
    </row>
    <row r="1049" spans="74:100">
      <c r="BV1049" s="62"/>
      <c r="BW1049" s="62"/>
      <c r="BX1049" s="62"/>
      <c r="BY1049" s="62"/>
      <c r="BZ1049" s="62"/>
      <c r="CA1049" s="62"/>
      <c r="CB1049" s="62"/>
      <c r="CC1049" s="62"/>
      <c r="CD1049" s="62"/>
      <c r="CE1049" s="62"/>
      <c r="CF1049" s="62"/>
      <c r="CL1049" s="56" t="s">
        <v>27005</v>
      </c>
      <c r="CM1049" s="56" t="s">
        <v>216</v>
      </c>
      <c r="CN1049" s="56" t="s">
        <v>216</v>
      </c>
      <c r="CO1049" s="52"/>
      <c r="CP1049" s="52"/>
      <c r="CQ1049" s="52"/>
      <c r="CR1049" s="52"/>
      <c r="CS1049" s="52"/>
      <c r="CT1049" s="52"/>
      <c r="CU1049" s="33"/>
      <c r="CV1049" s="33"/>
    </row>
    <row r="1050" spans="74:100">
      <c r="BV1050" s="62"/>
      <c r="BW1050" s="62"/>
      <c r="BX1050" s="62"/>
      <c r="BY1050" s="62"/>
      <c r="BZ1050" s="62"/>
      <c r="CA1050" s="62"/>
      <c r="CB1050" s="62"/>
      <c r="CC1050" s="62"/>
      <c r="CD1050" s="62"/>
      <c r="CE1050" s="62"/>
      <c r="CF1050" s="62"/>
      <c r="CL1050" s="56" t="s">
        <v>27006</v>
      </c>
      <c r="CM1050" s="56"/>
      <c r="CN1050" s="56"/>
      <c r="CO1050" s="52"/>
      <c r="CP1050" s="52"/>
      <c r="CQ1050" s="52"/>
      <c r="CR1050" s="52"/>
      <c r="CS1050" s="52"/>
      <c r="CT1050" s="52"/>
      <c r="CU1050" s="33"/>
      <c r="CV1050" s="33"/>
    </row>
    <row r="1051" spans="74:100">
      <c r="BV1051" s="62"/>
      <c r="BW1051" s="62"/>
      <c r="BX1051" s="62"/>
      <c r="BY1051" s="62"/>
      <c r="BZ1051" s="62"/>
      <c r="CA1051" s="62"/>
      <c r="CB1051" s="62"/>
      <c r="CC1051" s="62"/>
      <c r="CD1051" s="62"/>
      <c r="CE1051" s="62"/>
      <c r="CF1051" s="62"/>
      <c r="CL1051" s="56" t="s">
        <v>24849</v>
      </c>
      <c r="CM1051" s="56" t="s">
        <v>3118</v>
      </c>
      <c r="CN1051" s="56" t="s">
        <v>3118</v>
      </c>
      <c r="CO1051" s="52"/>
      <c r="CP1051" s="52"/>
      <c r="CQ1051" s="52"/>
      <c r="CR1051" s="52"/>
      <c r="CS1051" s="52"/>
      <c r="CT1051" s="52"/>
      <c r="CU1051" s="33"/>
      <c r="CV1051" s="33"/>
    </row>
    <row r="1052" spans="74:100">
      <c r="BV1052" s="62"/>
      <c r="BW1052" s="62"/>
      <c r="BX1052" s="62"/>
      <c r="BY1052" s="62"/>
      <c r="BZ1052" s="62"/>
      <c r="CA1052" s="62"/>
      <c r="CB1052" s="62"/>
      <c r="CC1052" s="62"/>
      <c r="CD1052" s="62"/>
      <c r="CE1052" s="62"/>
      <c r="CF1052" s="62"/>
      <c r="CL1052" s="56" t="s">
        <v>27007</v>
      </c>
      <c r="CM1052" s="56"/>
      <c r="CN1052" s="56"/>
      <c r="CO1052" s="52"/>
      <c r="CP1052" s="52"/>
      <c r="CQ1052" s="52"/>
      <c r="CR1052" s="52"/>
      <c r="CS1052" s="52"/>
      <c r="CT1052" s="52"/>
      <c r="CU1052" s="33"/>
      <c r="CV1052" s="33"/>
    </row>
    <row r="1053" spans="74:100">
      <c r="BV1053" s="62"/>
      <c r="BW1053" s="62"/>
      <c r="BX1053" s="62"/>
      <c r="BY1053" s="62"/>
      <c r="BZ1053" s="62"/>
      <c r="CA1053" s="62"/>
      <c r="CB1053" s="62"/>
      <c r="CC1053" s="62"/>
      <c r="CD1053" s="62"/>
      <c r="CE1053" s="62"/>
      <c r="CF1053" s="62"/>
      <c r="CL1053" s="56" t="s">
        <v>852</v>
      </c>
      <c r="CM1053" s="56" t="s">
        <v>216</v>
      </c>
      <c r="CN1053" s="56" t="s">
        <v>216</v>
      </c>
      <c r="CO1053" s="52"/>
      <c r="CP1053" s="52"/>
      <c r="CQ1053" s="52"/>
      <c r="CR1053" s="52"/>
      <c r="CS1053" s="52"/>
      <c r="CT1053" s="52"/>
      <c r="CU1053" s="33"/>
      <c r="CV1053" s="33"/>
    </row>
    <row r="1054" spans="74:100">
      <c r="BV1054" s="62"/>
      <c r="BW1054" s="62"/>
      <c r="BX1054" s="62"/>
      <c r="BY1054" s="62"/>
      <c r="BZ1054" s="62"/>
      <c r="CA1054" s="62"/>
      <c r="CB1054" s="62"/>
      <c r="CC1054" s="62"/>
      <c r="CD1054" s="62"/>
      <c r="CE1054" s="62"/>
      <c r="CF1054" s="62"/>
      <c r="CL1054" s="56" t="s">
        <v>20815</v>
      </c>
      <c r="CM1054" s="56"/>
      <c r="CN1054" s="56"/>
      <c r="CO1054" s="52"/>
      <c r="CP1054" s="52"/>
      <c r="CQ1054" s="52"/>
      <c r="CR1054" s="52"/>
      <c r="CS1054" s="52"/>
      <c r="CT1054" s="52"/>
      <c r="CU1054" s="33"/>
      <c r="CV1054" s="33"/>
    </row>
    <row r="1055" spans="74:100">
      <c r="BV1055" s="62"/>
      <c r="BW1055" s="62"/>
      <c r="BX1055" s="62"/>
      <c r="BY1055" s="62"/>
      <c r="BZ1055" s="62"/>
      <c r="CA1055" s="62"/>
      <c r="CB1055" s="62"/>
      <c r="CC1055" s="62"/>
      <c r="CD1055" s="62"/>
      <c r="CE1055" s="62"/>
      <c r="CF1055" s="62"/>
      <c r="CL1055" s="56" t="s">
        <v>3418</v>
      </c>
      <c r="CM1055" s="56" t="s">
        <v>3118</v>
      </c>
      <c r="CN1055" s="56" t="s">
        <v>3118</v>
      </c>
      <c r="CO1055" s="52"/>
      <c r="CP1055" s="52"/>
      <c r="CQ1055" s="52"/>
      <c r="CR1055" s="52"/>
      <c r="CS1055" s="52"/>
      <c r="CT1055" s="52"/>
      <c r="CU1055" s="33"/>
      <c r="CV1055" s="33"/>
    </row>
    <row r="1056" spans="74:100">
      <c r="BV1056" s="62"/>
      <c r="BW1056" s="62"/>
      <c r="BX1056" s="62"/>
      <c r="BY1056" s="62"/>
      <c r="BZ1056" s="62"/>
      <c r="CA1056" s="62"/>
      <c r="CB1056" s="62"/>
      <c r="CC1056" s="62"/>
      <c r="CD1056" s="62"/>
      <c r="CE1056" s="62"/>
      <c r="CF1056" s="62"/>
      <c r="CL1056" s="56" t="s">
        <v>17734</v>
      </c>
      <c r="CM1056" s="56"/>
      <c r="CN1056" s="56"/>
      <c r="CO1056" s="52"/>
      <c r="CP1056" s="52"/>
      <c r="CQ1056" s="52"/>
      <c r="CR1056" s="52"/>
      <c r="CS1056" s="52"/>
      <c r="CT1056" s="52"/>
      <c r="CU1056" s="33"/>
      <c r="CV1056" s="33"/>
    </row>
    <row r="1057" spans="74:100">
      <c r="BV1057" s="62"/>
      <c r="BW1057" s="62"/>
      <c r="BX1057" s="62"/>
      <c r="BY1057" s="62"/>
      <c r="BZ1057" s="62"/>
      <c r="CA1057" s="62"/>
      <c r="CB1057" s="62"/>
      <c r="CC1057" s="62"/>
      <c r="CD1057" s="62"/>
      <c r="CE1057" s="62"/>
      <c r="CF1057" s="62"/>
      <c r="CL1057" s="56" t="s">
        <v>854</v>
      </c>
      <c r="CM1057" s="56" t="s">
        <v>217</v>
      </c>
      <c r="CN1057" s="56" t="s">
        <v>217</v>
      </c>
      <c r="CO1057" s="52"/>
      <c r="CP1057" s="52"/>
      <c r="CQ1057" s="52"/>
      <c r="CR1057" s="52"/>
      <c r="CS1057" s="52"/>
      <c r="CT1057" s="52"/>
      <c r="CU1057" s="33"/>
      <c r="CV1057" s="33"/>
    </row>
    <row r="1058" spans="74:100">
      <c r="BV1058" s="62"/>
      <c r="BW1058" s="62"/>
      <c r="BX1058" s="62"/>
      <c r="BY1058" s="62"/>
      <c r="BZ1058" s="62"/>
      <c r="CA1058" s="62"/>
      <c r="CB1058" s="62"/>
      <c r="CC1058" s="62"/>
      <c r="CD1058" s="62"/>
      <c r="CE1058" s="62"/>
      <c r="CF1058" s="62"/>
      <c r="CL1058" s="56" t="s">
        <v>17735</v>
      </c>
      <c r="CM1058" s="56"/>
      <c r="CN1058" s="56"/>
      <c r="CO1058" s="52"/>
      <c r="CP1058" s="52"/>
      <c r="CQ1058" s="52"/>
      <c r="CR1058" s="52"/>
      <c r="CS1058" s="52"/>
      <c r="CT1058" s="52"/>
      <c r="CU1058" s="33"/>
      <c r="CV1058" s="33"/>
    </row>
    <row r="1059" spans="74:100">
      <c r="BV1059" s="62"/>
      <c r="BW1059" s="62"/>
      <c r="BX1059" s="62"/>
      <c r="BY1059" s="62"/>
      <c r="BZ1059" s="62"/>
      <c r="CA1059" s="62"/>
      <c r="CB1059" s="62"/>
      <c r="CC1059" s="62"/>
      <c r="CD1059" s="62"/>
      <c r="CE1059" s="62"/>
      <c r="CF1059" s="62"/>
      <c r="CL1059" s="56" t="s">
        <v>3419</v>
      </c>
      <c r="CM1059" s="56" t="s">
        <v>3118</v>
      </c>
      <c r="CN1059" s="56" t="s">
        <v>3118</v>
      </c>
      <c r="CO1059" s="52"/>
      <c r="CP1059" s="52"/>
      <c r="CQ1059" s="52"/>
      <c r="CR1059" s="52"/>
      <c r="CS1059" s="52"/>
      <c r="CT1059" s="52"/>
      <c r="CU1059" s="33"/>
      <c r="CV1059" s="33"/>
    </row>
    <row r="1060" spans="74:100">
      <c r="BV1060" s="62"/>
      <c r="BW1060" s="62"/>
      <c r="BX1060" s="62"/>
      <c r="BY1060" s="62"/>
      <c r="BZ1060" s="62"/>
      <c r="CA1060" s="62"/>
      <c r="CB1060" s="62"/>
      <c r="CC1060" s="62"/>
      <c r="CD1060" s="62"/>
      <c r="CE1060" s="62"/>
      <c r="CF1060" s="62"/>
      <c r="CL1060" s="56" t="s">
        <v>17736</v>
      </c>
      <c r="CM1060" s="56"/>
      <c r="CN1060" s="56"/>
      <c r="CO1060" s="52"/>
      <c r="CP1060" s="52"/>
      <c r="CQ1060" s="52"/>
      <c r="CR1060" s="52"/>
      <c r="CS1060" s="52"/>
      <c r="CT1060" s="52"/>
      <c r="CU1060" s="33"/>
      <c r="CV1060" s="33"/>
    </row>
    <row r="1061" spans="74:100">
      <c r="BV1061" s="62"/>
      <c r="BW1061" s="62"/>
      <c r="BX1061" s="62"/>
      <c r="BY1061" s="62"/>
      <c r="BZ1061" s="62"/>
      <c r="CA1061" s="62"/>
      <c r="CB1061" s="62"/>
      <c r="CC1061" s="62"/>
      <c r="CD1061" s="62"/>
      <c r="CE1061" s="62"/>
      <c r="CF1061" s="62"/>
      <c r="CL1061" s="56" t="s">
        <v>3420</v>
      </c>
      <c r="CM1061" s="56" t="s">
        <v>217</v>
      </c>
      <c r="CN1061" s="56" t="s">
        <v>217</v>
      </c>
      <c r="CO1061" s="52"/>
      <c r="CP1061" s="52"/>
      <c r="CQ1061" s="52"/>
      <c r="CR1061" s="52"/>
      <c r="CS1061" s="52"/>
      <c r="CT1061" s="52"/>
      <c r="CU1061" s="33"/>
      <c r="CV1061" s="33"/>
    </row>
    <row r="1062" spans="74:100">
      <c r="BV1062" s="62"/>
      <c r="BW1062" s="62"/>
      <c r="BX1062" s="62"/>
      <c r="BY1062" s="62"/>
      <c r="BZ1062" s="62"/>
      <c r="CA1062" s="62"/>
      <c r="CB1062" s="62"/>
      <c r="CC1062" s="62"/>
      <c r="CD1062" s="62"/>
      <c r="CE1062" s="62"/>
      <c r="CF1062" s="62"/>
      <c r="CL1062" s="56" t="s">
        <v>17737</v>
      </c>
      <c r="CM1062" s="56"/>
      <c r="CN1062" s="56"/>
      <c r="CO1062" s="52"/>
      <c r="CP1062" s="52"/>
      <c r="CQ1062" s="52"/>
      <c r="CR1062" s="52"/>
      <c r="CS1062" s="52"/>
      <c r="CT1062" s="52"/>
      <c r="CU1062" s="33"/>
      <c r="CV1062" s="33"/>
    </row>
    <row r="1063" spans="74:100">
      <c r="BV1063" s="62"/>
      <c r="BW1063" s="62"/>
      <c r="BX1063" s="62"/>
      <c r="BY1063" s="62"/>
      <c r="BZ1063" s="62"/>
      <c r="CA1063" s="62"/>
      <c r="CB1063" s="62"/>
      <c r="CC1063" s="62"/>
      <c r="CD1063" s="62"/>
      <c r="CE1063" s="62"/>
      <c r="CF1063" s="62"/>
      <c r="CL1063" s="56" t="s">
        <v>3421</v>
      </c>
      <c r="CM1063" s="56" t="s">
        <v>215</v>
      </c>
      <c r="CN1063" s="56" t="s">
        <v>215</v>
      </c>
      <c r="CO1063" s="52"/>
      <c r="CP1063" s="52"/>
      <c r="CQ1063" s="52"/>
      <c r="CR1063" s="52"/>
      <c r="CS1063" s="52"/>
      <c r="CT1063" s="52"/>
      <c r="CU1063" s="33"/>
      <c r="CV1063" s="33"/>
    </row>
    <row r="1064" spans="74:100">
      <c r="BV1064" s="62"/>
      <c r="BW1064" s="62"/>
      <c r="BX1064" s="62"/>
      <c r="BY1064" s="62"/>
      <c r="BZ1064" s="62"/>
      <c r="CA1064" s="62"/>
      <c r="CB1064" s="62"/>
      <c r="CC1064" s="62"/>
      <c r="CD1064" s="62"/>
      <c r="CE1064" s="62"/>
      <c r="CF1064" s="62"/>
      <c r="CL1064" s="56" t="s">
        <v>20816</v>
      </c>
      <c r="CM1064" s="56"/>
      <c r="CN1064" s="56"/>
      <c r="CO1064" s="52"/>
      <c r="CP1064" s="52"/>
      <c r="CQ1064" s="52"/>
      <c r="CR1064" s="52"/>
      <c r="CS1064" s="52"/>
      <c r="CT1064" s="52"/>
      <c r="CU1064" s="33"/>
      <c r="CV1064" s="33"/>
    </row>
    <row r="1065" spans="74:100">
      <c r="BV1065" s="62"/>
      <c r="BW1065" s="62"/>
      <c r="BX1065" s="62"/>
      <c r="BY1065" s="62"/>
      <c r="BZ1065" s="62"/>
      <c r="CA1065" s="62"/>
      <c r="CB1065" s="62"/>
      <c r="CC1065" s="62"/>
      <c r="CD1065" s="62"/>
      <c r="CE1065" s="62"/>
      <c r="CF1065" s="62"/>
      <c r="CL1065" s="56" t="s">
        <v>3422</v>
      </c>
      <c r="CM1065" s="56" t="s">
        <v>217</v>
      </c>
      <c r="CN1065" s="56" t="s">
        <v>217</v>
      </c>
      <c r="CO1065" s="52"/>
      <c r="CP1065" s="52"/>
      <c r="CQ1065" s="52"/>
      <c r="CR1065" s="52"/>
      <c r="CS1065" s="52"/>
      <c r="CT1065" s="52"/>
      <c r="CU1065" s="33"/>
      <c r="CV1065" s="33"/>
    </row>
    <row r="1066" spans="74:100">
      <c r="BV1066" s="62"/>
      <c r="BW1066" s="62"/>
      <c r="BX1066" s="62"/>
      <c r="BY1066" s="62"/>
      <c r="BZ1066" s="62"/>
      <c r="CA1066" s="62"/>
      <c r="CB1066" s="62"/>
      <c r="CC1066" s="62"/>
      <c r="CD1066" s="62"/>
      <c r="CE1066" s="62"/>
      <c r="CF1066" s="62"/>
      <c r="CL1066" s="56" t="s">
        <v>17738</v>
      </c>
      <c r="CM1066" s="56"/>
      <c r="CN1066" s="56"/>
      <c r="CO1066" s="52"/>
      <c r="CP1066" s="52"/>
      <c r="CQ1066" s="52"/>
      <c r="CR1066" s="52"/>
      <c r="CS1066" s="52"/>
      <c r="CT1066" s="52"/>
      <c r="CU1066" s="33"/>
      <c r="CV1066" s="33"/>
    </row>
    <row r="1067" spans="74:100">
      <c r="BV1067" s="62"/>
      <c r="BW1067" s="62"/>
      <c r="BX1067" s="62"/>
      <c r="BY1067" s="62"/>
      <c r="BZ1067" s="62"/>
      <c r="CA1067" s="62"/>
      <c r="CB1067" s="62"/>
      <c r="CC1067" s="62"/>
      <c r="CD1067" s="62"/>
      <c r="CE1067" s="62"/>
      <c r="CF1067" s="62"/>
      <c r="CL1067" s="56" t="s">
        <v>855</v>
      </c>
      <c r="CM1067" s="56" t="s">
        <v>215</v>
      </c>
      <c r="CN1067" s="56" t="s">
        <v>215</v>
      </c>
      <c r="CO1067" s="52"/>
      <c r="CP1067" s="52"/>
      <c r="CQ1067" s="52"/>
      <c r="CR1067" s="52"/>
      <c r="CS1067" s="52"/>
      <c r="CT1067" s="52"/>
      <c r="CU1067" s="33"/>
      <c r="CV1067" s="33"/>
    </row>
    <row r="1068" spans="74:100">
      <c r="BV1068" s="62"/>
      <c r="BW1068" s="62"/>
      <c r="BX1068" s="62"/>
      <c r="BY1068" s="62"/>
      <c r="BZ1068" s="62"/>
      <c r="CA1068" s="62"/>
      <c r="CB1068" s="62"/>
      <c r="CC1068" s="62"/>
      <c r="CD1068" s="62"/>
      <c r="CE1068" s="62"/>
      <c r="CF1068" s="62"/>
      <c r="CL1068" s="56" t="s">
        <v>20817</v>
      </c>
      <c r="CM1068" s="56"/>
      <c r="CN1068" s="56"/>
      <c r="CO1068" s="52"/>
      <c r="CP1068" s="52"/>
      <c r="CQ1068" s="52"/>
      <c r="CR1068" s="52"/>
      <c r="CS1068" s="52"/>
      <c r="CT1068" s="52"/>
      <c r="CU1068" s="33"/>
      <c r="CV1068" s="33"/>
    </row>
    <row r="1069" spans="74:100">
      <c r="BV1069" s="62"/>
      <c r="BW1069" s="62"/>
      <c r="BX1069" s="62"/>
      <c r="BY1069" s="62"/>
      <c r="BZ1069" s="62"/>
      <c r="CA1069" s="62"/>
      <c r="CB1069" s="62"/>
      <c r="CC1069" s="62"/>
      <c r="CD1069" s="62"/>
      <c r="CE1069" s="62"/>
      <c r="CF1069" s="62"/>
      <c r="CL1069" s="56" t="s">
        <v>3423</v>
      </c>
      <c r="CM1069" s="56" t="s">
        <v>3118</v>
      </c>
      <c r="CN1069" s="56" t="s">
        <v>3118</v>
      </c>
      <c r="CO1069" s="52"/>
      <c r="CP1069" s="52"/>
      <c r="CQ1069" s="52"/>
      <c r="CR1069" s="52"/>
      <c r="CS1069" s="52"/>
      <c r="CT1069" s="52"/>
      <c r="CU1069" s="33"/>
      <c r="CV1069" s="33"/>
    </row>
    <row r="1070" spans="74:100">
      <c r="BV1070" s="62"/>
      <c r="BW1070" s="62"/>
      <c r="BX1070" s="62"/>
      <c r="BY1070" s="62"/>
      <c r="BZ1070" s="62"/>
      <c r="CA1070" s="62"/>
      <c r="CB1070" s="62"/>
      <c r="CC1070" s="62"/>
      <c r="CD1070" s="62"/>
      <c r="CE1070" s="62"/>
      <c r="CF1070" s="62"/>
      <c r="CL1070" s="56" t="s">
        <v>17739</v>
      </c>
      <c r="CM1070" s="56"/>
      <c r="CN1070" s="56"/>
      <c r="CO1070" s="52"/>
      <c r="CP1070" s="52"/>
      <c r="CQ1070" s="52"/>
      <c r="CR1070" s="52"/>
      <c r="CS1070" s="52"/>
      <c r="CT1070" s="52"/>
      <c r="CU1070" s="33"/>
      <c r="CV1070" s="33"/>
    </row>
    <row r="1071" spans="74:100">
      <c r="BV1071" s="62"/>
      <c r="BW1071" s="62"/>
      <c r="BX1071" s="62"/>
      <c r="BY1071" s="62"/>
      <c r="BZ1071" s="62"/>
      <c r="CA1071" s="62"/>
      <c r="CB1071" s="62"/>
      <c r="CC1071" s="62"/>
      <c r="CD1071" s="62"/>
      <c r="CE1071" s="62"/>
      <c r="CF1071" s="62"/>
      <c r="CL1071" s="56" t="s">
        <v>3424</v>
      </c>
      <c r="CM1071" s="56" t="s">
        <v>217</v>
      </c>
      <c r="CN1071" s="56" t="s">
        <v>217</v>
      </c>
      <c r="CO1071" s="52"/>
      <c r="CP1071" s="52"/>
      <c r="CQ1071" s="52"/>
      <c r="CR1071" s="52"/>
      <c r="CS1071" s="52"/>
      <c r="CT1071" s="52"/>
      <c r="CU1071" s="33"/>
      <c r="CV1071" s="33"/>
    </row>
    <row r="1072" spans="74:100">
      <c r="BV1072" s="62"/>
      <c r="BW1072" s="62"/>
      <c r="BX1072" s="62"/>
      <c r="BY1072" s="62"/>
      <c r="BZ1072" s="62"/>
      <c r="CA1072" s="62"/>
      <c r="CB1072" s="62"/>
      <c r="CC1072" s="62"/>
      <c r="CD1072" s="62"/>
      <c r="CE1072" s="62"/>
      <c r="CF1072" s="62"/>
      <c r="CL1072" s="56" t="s">
        <v>17740</v>
      </c>
      <c r="CM1072" s="56"/>
      <c r="CN1072" s="56"/>
      <c r="CO1072" s="52"/>
      <c r="CP1072" s="52"/>
      <c r="CQ1072" s="52"/>
      <c r="CR1072" s="52"/>
      <c r="CS1072" s="52"/>
      <c r="CT1072" s="52"/>
      <c r="CU1072" s="33"/>
      <c r="CV1072" s="33"/>
    </row>
    <row r="1073" spans="74:100">
      <c r="BV1073" s="62"/>
      <c r="BW1073" s="62"/>
      <c r="BX1073" s="62"/>
      <c r="BY1073" s="62"/>
      <c r="BZ1073" s="62"/>
      <c r="CA1073" s="62"/>
      <c r="CB1073" s="62"/>
      <c r="CC1073" s="62"/>
      <c r="CD1073" s="62"/>
      <c r="CE1073" s="62"/>
      <c r="CF1073" s="62"/>
      <c r="CL1073" s="56" t="s">
        <v>856</v>
      </c>
      <c r="CM1073" s="56" t="s">
        <v>215</v>
      </c>
      <c r="CN1073" s="56" t="s">
        <v>215</v>
      </c>
      <c r="CO1073" s="52"/>
      <c r="CP1073" s="52"/>
      <c r="CQ1073" s="52"/>
      <c r="CR1073" s="52"/>
      <c r="CS1073" s="52"/>
      <c r="CT1073" s="52"/>
      <c r="CU1073" s="33"/>
      <c r="CV1073" s="33"/>
    </row>
    <row r="1074" spans="74:100">
      <c r="BV1074" s="62"/>
      <c r="BW1074" s="62"/>
      <c r="BX1074" s="62"/>
      <c r="BY1074" s="62"/>
      <c r="BZ1074" s="62"/>
      <c r="CA1074" s="62"/>
      <c r="CB1074" s="62"/>
      <c r="CC1074" s="62"/>
      <c r="CD1074" s="62"/>
      <c r="CE1074" s="62"/>
      <c r="CF1074" s="62"/>
      <c r="CL1074" s="56" t="s">
        <v>20818</v>
      </c>
      <c r="CM1074" s="56"/>
      <c r="CN1074" s="56"/>
      <c r="CO1074" s="52"/>
      <c r="CP1074" s="52"/>
      <c r="CQ1074" s="52"/>
      <c r="CR1074" s="52"/>
      <c r="CS1074" s="52"/>
      <c r="CT1074" s="52"/>
      <c r="CU1074" s="33"/>
      <c r="CV1074" s="33"/>
    </row>
    <row r="1075" spans="74:100">
      <c r="BV1075" s="62"/>
      <c r="BW1075" s="62"/>
      <c r="BX1075" s="62"/>
      <c r="BY1075" s="62"/>
      <c r="BZ1075" s="62"/>
      <c r="CA1075" s="62"/>
      <c r="CB1075" s="62"/>
      <c r="CC1075" s="62"/>
      <c r="CD1075" s="62"/>
      <c r="CE1075" s="62"/>
      <c r="CF1075" s="62"/>
      <c r="CL1075" s="56" t="s">
        <v>3425</v>
      </c>
      <c r="CM1075" s="56" t="s">
        <v>217</v>
      </c>
      <c r="CN1075" s="56" t="s">
        <v>217</v>
      </c>
      <c r="CO1075" s="52"/>
      <c r="CP1075" s="52"/>
      <c r="CQ1075" s="52"/>
      <c r="CR1075" s="52"/>
      <c r="CS1075" s="52"/>
      <c r="CT1075" s="52"/>
      <c r="CU1075" s="33"/>
      <c r="CV1075" s="33"/>
    </row>
    <row r="1076" spans="74:100">
      <c r="BV1076" s="62"/>
      <c r="BW1076" s="62"/>
      <c r="BX1076" s="62"/>
      <c r="BY1076" s="62"/>
      <c r="BZ1076" s="62"/>
      <c r="CA1076" s="62"/>
      <c r="CB1076" s="62"/>
      <c r="CC1076" s="62"/>
      <c r="CD1076" s="62"/>
      <c r="CE1076" s="62"/>
      <c r="CF1076" s="62"/>
      <c r="CL1076" s="56" t="s">
        <v>17741</v>
      </c>
      <c r="CM1076" s="56"/>
      <c r="CN1076" s="56"/>
      <c r="CO1076" s="52"/>
      <c r="CP1076" s="52"/>
      <c r="CQ1076" s="52"/>
      <c r="CR1076" s="52"/>
      <c r="CS1076" s="52"/>
      <c r="CT1076" s="52"/>
      <c r="CU1076" s="33"/>
      <c r="CV1076" s="33"/>
    </row>
    <row r="1077" spans="74:100">
      <c r="BV1077" s="62"/>
      <c r="BW1077" s="62"/>
      <c r="BX1077" s="62"/>
      <c r="BY1077" s="62"/>
      <c r="BZ1077" s="62"/>
      <c r="CA1077" s="62"/>
      <c r="CB1077" s="62"/>
      <c r="CC1077" s="62"/>
      <c r="CD1077" s="62"/>
      <c r="CE1077" s="62"/>
      <c r="CF1077" s="62"/>
      <c r="CL1077" s="56" t="s">
        <v>3426</v>
      </c>
      <c r="CM1077" s="56" t="s">
        <v>3118</v>
      </c>
      <c r="CN1077" s="56" t="s">
        <v>3118</v>
      </c>
      <c r="CO1077" s="52"/>
      <c r="CP1077" s="52"/>
      <c r="CQ1077" s="52"/>
      <c r="CR1077" s="52"/>
      <c r="CS1077" s="52"/>
      <c r="CT1077" s="52"/>
      <c r="CU1077" s="33"/>
      <c r="CV1077" s="33"/>
    </row>
    <row r="1078" spans="74:100">
      <c r="BV1078" s="62"/>
      <c r="BW1078" s="62"/>
      <c r="BX1078" s="62"/>
      <c r="BY1078" s="62"/>
      <c r="BZ1078" s="62"/>
      <c r="CA1078" s="62"/>
      <c r="CB1078" s="62"/>
      <c r="CC1078" s="62"/>
      <c r="CD1078" s="62"/>
      <c r="CE1078" s="62"/>
      <c r="CF1078" s="62"/>
      <c r="CL1078" s="56" t="s">
        <v>17742</v>
      </c>
      <c r="CM1078" s="56"/>
      <c r="CN1078" s="56"/>
      <c r="CO1078" s="52"/>
      <c r="CP1078" s="52"/>
      <c r="CQ1078" s="52"/>
      <c r="CR1078" s="52"/>
      <c r="CS1078" s="52"/>
      <c r="CT1078" s="52"/>
      <c r="CU1078" s="33"/>
      <c r="CV1078" s="33"/>
    </row>
    <row r="1079" spans="74:100">
      <c r="BV1079" s="62"/>
      <c r="BW1079" s="62"/>
      <c r="BX1079" s="62"/>
      <c r="BY1079" s="62"/>
      <c r="BZ1079" s="62"/>
      <c r="CA1079" s="62"/>
      <c r="CB1079" s="62"/>
      <c r="CC1079" s="62"/>
      <c r="CD1079" s="62"/>
      <c r="CE1079" s="62"/>
      <c r="CF1079" s="62"/>
      <c r="CL1079" s="56" t="s">
        <v>3427</v>
      </c>
      <c r="CM1079" s="56" t="s">
        <v>217</v>
      </c>
      <c r="CN1079" s="56" t="s">
        <v>217</v>
      </c>
      <c r="CO1079" s="52"/>
      <c r="CP1079" s="52"/>
      <c r="CQ1079" s="52"/>
      <c r="CR1079" s="52"/>
      <c r="CS1079" s="52"/>
      <c r="CT1079" s="52"/>
      <c r="CU1079" s="33"/>
      <c r="CV1079" s="33"/>
    </row>
    <row r="1080" spans="74:100">
      <c r="BV1080" s="62"/>
      <c r="BW1080" s="62"/>
      <c r="BX1080" s="62"/>
      <c r="BY1080" s="62"/>
      <c r="BZ1080" s="62"/>
      <c r="CA1080" s="62"/>
      <c r="CB1080" s="62"/>
      <c r="CC1080" s="62"/>
      <c r="CD1080" s="62"/>
      <c r="CE1080" s="62"/>
      <c r="CF1080" s="62"/>
      <c r="CL1080" s="56" t="s">
        <v>17743</v>
      </c>
      <c r="CM1080" s="56"/>
      <c r="CN1080" s="56"/>
      <c r="CO1080" s="52"/>
      <c r="CP1080" s="52"/>
      <c r="CQ1080" s="52"/>
      <c r="CR1080" s="52"/>
      <c r="CS1080" s="52"/>
      <c r="CT1080" s="52"/>
      <c r="CU1080" s="33"/>
      <c r="CV1080" s="33"/>
    </row>
    <row r="1081" spans="74:100">
      <c r="BV1081" s="62"/>
      <c r="BW1081" s="62"/>
      <c r="BX1081" s="62"/>
      <c r="BY1081" s="62"/>
      <c r="BZ1081" s="62"/>
      <c r="CA1081" s="62"/>
      <c r="CB1081" s="62"/>
      <c r="CC1081" s="62"/>
      <c r="CD1081" s="62"/>
      <c r="CE1081" s="62"/>
      <c r="CF1081" s="62"/>
      <c r="CL1081" s="56" t="s">
        <v>24925</v>
      </c>
      <c r="CM1081" s="56"/>
      <c r="CN1081" s="56"/>
      <c r="CO1081" s="52"/>
      <c r="CP1081" s="52"/>
      <c r="CQ1081" s="52"/>
      <c r="CR1081" s="52"/>
      <c r="CS1081" s="52"/>
      <c r="CT1081" s="52"/>
      <c r="CU1081" s="33"/>
      <c r="CV1081" s="33"/>
    </row>
    <row r="1082" spans="74:100">
      <c r="BV1082" s="62"/>
      <c r="BW1082" s="62"/>
      <c r="BX1082" s="62"/>
      <c r="BY1082" s="62"/>
      <c r="BZ1082" s="62"/>
      <c r="CA1082" s="62"/>
      <c r="CB1082" s="62"/>
      <c r="CC1082" s="62"/>
      <c r="CD1082" s="62"/>
      <c r="CE1082" s="62"/>
      <c r="CF1082" s="62"/>
      <c r="CL1082" s="56" t="s">
        <v>19578</v>
      </c>
      <c r="CM1082" s="56"/>
      <c r="CN1082" s="56"/>
      <c r="CO1082" s="52"/>
      <c r="CP1082" s="52"/>
      <c r="CQ1082" s="52"/>
      <c r="CR1082" s="52"/>
      <c r="CS1082" s="52"/>
      <c r="CT1082" s="52"/>
      <c r="CU1082" s="33"/>
      <c r="CV1082" s="33"/>
    </row>
    <row r="1083" spans="74:100">
      <c r="BV1083" s="62"/>
      <c r="BW1083" s="62"/>
      <c r="BX1083" s="62"/>
      <c r="BY1083" s="62"/>
      <c r="BZ1083" s="62"/>
      <c r="CA1083" s="62"/>
      <c r="CB1083" s="62"/>
      <c r="CC1083" s="62"/>
      <c r="CD1083" s="62"/>
      <c r="CE1083" s="62"/>
      <c r="CF1083" s="62"/>
      <c r="CL1083" s="56" t="s">
        <v>857</v>
      </c>
      <c r="CM1083" s="56" t="s">
        <v>214</v>
      </c>
      <c r="CN1083" s="56" t="s">
        <v>214</v>
      </c>
      <c r="CO1083" s="52"/>
      <c r="CP1083" s="52"/>
      <c r="CQ1083" s="52"/>
      <c r="CR1083" s="52"/>
      <c r="CS1083" s="52"/>
      <c r="CT1083" s="52"/>
      <c r="CU1083" s="33"/>
      <c r="CV1083" s="33"/>
    </row>
    <row r="1084" spans="74:100">
      <c r="BV1084" s="62"/>
      <c r="BW1084" s="62"/>
      <c r="BX1084" s="62"/>
      <c r="BY1084" s="62"/>
      <c r="BZ1084" s="62"/>
      <c r="CA1084" s="62"/>
      <c r="CB1084" s="62"/>
      <c r="CC1084" s="62"/>
      <c r="CD1084" s="62"/>
      <c r="CE1084" s="62"/>
      <c r="CF1084" s="62"/>
      <c r="CL1084" s="56" t="s">
        <v>22422</v>
      </c>
      <c r="CM1084" s="56"/>
      <c r="CN1084" s="56"/>
      <c r="CO1084" s="52"/>
      <c r="CP1084" s="52"/>
      <c r="CQ1084" s="52"/>
      <c r="CR1084" s="52"/>
      <c r="CS1084" s="52"/>
      <c r="CT1084" s="52"/>
      <c r="CU1084" s="33"/>
      <c r="CV1084" s="33"/>
    </row>
    <row r="1085" spans="74:100">
      <c r="BV1085" s="62"/>
      <c r="BW1085" s="62"/>
      <c r="BX1085" s="62"/>
      <c r="BY1085" s="62"/>
      <c r="BZ1085" s="62"/>
      <c r="CA1085" s="62"/>
      <c r="CB1085" s="62"/>
      <c r="CC1085" s="62"/>
      <c r="CD1085" s="62"/>
      <c r="CE1085" s="62"/>
      <c r="CF1085" s="62"/>
      <c r="CL1085" s="56" t="s">
        <v>858</v>
      </c>
      <c r="CM1085" s="56" t="s">
        <v>215</v>
      </c>
      <c r="CN1085" s="56" t="s">
        <v>215</v>
      </c>
      <c r="CO1085" s="52"/>
      <c r="CP1085" s="52"/>
      <c r="CQ1085" s="52"/>
      <c r="CR1085" s="52"/>
      <c r="CS1085" s="52"/>
      <c r="CT1085" s="52"/>
      <c r="CU1085" s="33"/>
      <c r="CV1085" s="33"/>
    </row>
    <row r="1086" spans="74:100">
      <c r="BV1086" s="62"/>
      <c r="BW1086" s="62"/>
      <c r="BX1086" s="62"/>
      <c r="BY1086" s="62"/>
      <c r="BZ1086" s="62"/>
      <c r="CA1086" s="62"/>
      <c r="CB1086" s="62"/>
      <c r="CC1086" s="62"/>
      <c r="CD1086" s="62"/>
      <c r="CE1086" s="62"/>
      <c r="CF1086" s="62"/>
      <c r="CL1086" s="56" t="s">
        <v>22421</v>
      </c>
      <c r="CM1086" s="56"/>
      <c r="CN1086" s="56"/>
      <c r="CO1086" s="52"/>
      <c r="CP1086" s="52"/>
      <c r="CQ1086" s="52"/>
      <c r="CR1086" s="52"/>
      <c r="CS1086" s="52"/>
      <c r="CT1086" s="52"/>
      <c r="CU1086" s="33"/>
      <c r="CV1086" s="33"/>
    </row>
    <row r="1087" spans="74:100">
      <c r="BV1087" s="62"/>
      <c r="BW1087" s="62"/>
      <c r="BX1087" s="62"/>
      <c r="BY1087" s="62"/>
      <c r="BZ1087" s="62"/>
      <c r="CA1087" s="62"/>
      <c r="CB1087" s="62"/>
      <c r="CC1087" s="62"/>
      <c r="CD1087" s="62"/>
      <c r="CE1087" s="62"/>
      <c r="CF1087" s="62"/>
      <c r="CL1087" s="56" t="s">
        <v>859</v>
      </c>
      <c r="CM1087" s="56" t="s">
        <v>214</v>
      </c>
      <c r="CN1087" s="56" t="s">
        <v>214</v>
      </c>
      <c r="CO1087" s="52"/>
      <c r="CP1087" s="52"/>
      <c r="CQ1087" s="52"/>
      <c r="CR1087" s="52"/>
      <c r="CS1087" s="52"/>
      <c r="CT1087" s="52"/>
      <c r="CU1087" s="33"/>
      <c r="CV1087" s="33"/>
    </row>
    <row r="1088" spans="74:100">
      <c r="BV1088" s="62"/>
      <c r="BW1088" s="62"/>
      <c r="BX1088" s="62"/>
      <c r="BY1088" s="62"/>
      <c r="BZ1088" s="62"/>
      <c r="CA1088" s="62"/>
      <c r="CB1088" s="62"/>
      <c r="CC1088" s="62"/>
      <c r="CD1088" s="62"/>
      <c r="CE1088" s="62"/>
      <c r="CF1088" s="62"/>
      <c r="CL1088" s="56" t="s">
        <v>22420</v>
      </c>
      <c r="CM1088" s="56"/>
      <c r="CN1088" s="56"/>
      <c r="CO1088" s="52"/>
      <c r="CP1088" s="52"/>
      <c r="CQ1088" s="52"/>
      <c r="CR1088" s="52"/>
      <c r="CS1088" s="52"/>
      <c r="CT1088" s="52"/>
      <c r="CU1088" s="33"/>
      <c r="CV1088" s="33"/>
    </row>
    <row r="1089" spans="74:100">
      <c r="BV1089" s="62"/>
      <c r="BW1089" s="62"/>
      <c r="BX1089" s="62"/>
      <c r="BY1089" s="62"/>
      <c r="BZ1089" s="62"/>
      <c r="CA1089" s="62"/>
      <c r="CB1089" s="62"/>
      <c r="CC1089" s="62"/>
      <c r="CD1089" s="62"/>
      <c r="CE1089" s="62"/>
      <c r="CF1089" s="62"/>
      <c r="CL1089" s="56" t="s">
        <v>3428</v>
      </c>
      <c r="CM1089" s="56" t="s">
        <v>3118</v>
      </c>
      <c r="CN1089" s="56" t="s">
        <v>3118</v>
      </c>
      <c r="CO1089" s="52"/>
      <c r="CP1089" s="52"/>
      <c r="CQ1089" s="52"/>
      <c r="CR1089" s="52"/>
      <c r="CS1089" s="52"/>
      <c r="CT1089" s="52"/>
      <c r="CU1089" s="33"/>
      <c r="CV1089" s="33"/>
    </row>
    <row r="1090" spans="74:100">
      <c r="BV1090" s="62"/>
      <c r="BW1090" s="62"/>
      <c r="BX1090" s="62"/>
      <c r="BY1090" s="62"/>
      <c r="BZ1090" s="62"/>
      <c r="CA1090" s="62"/>
      <c r="CB1090" s="62"/>
      <c r="CC1090" s="62"/>
      <c r="CD1090" s="62"/>
      <c r="CE1090" s="62"/>
      <c r="CF1090" s="62"/>
      <c r="CL1090" s="56" t="s">
        <v>17744</v>
      </c>
      <c r="CM1090" s="56"/>
      <c r="CN1090" s="56"/>
      <c r="CO1090" s="52"/>
      <c r="CP1090" s="52"/>
      <c r="CQ1090" s="52"/>
      <c r="CR1090" s="52"/>
      <c r="CS1090" s="52"/>
      <c r="CT1090" s="52"/>
      <c r="CU1090" s="33"/>
      <c r="CV1090" s="33"/>
    </row>
    <row r="1091" spans="74:100">
      <c r="BV1091" s="62"/>
      <c r="BW1091" s="62"/>
      <c r="BX1091" s="62"/>
      <c r="BY1091" s="62"/>
      <c r="BZ1091" s="62"/>
      <c r="CA1091" s="62"/>
      <c r="CB1091" s="62"/>
      <c r="CC1091" s="62"/>
      <c r="CD1091" s="62"/>
      <c r="CE1091" s="62"/>
      <c r="CF1091" s="62"/>
      <c r="CL1091" s="56" t="s">
        <v>860</v>
      </c>
      <c r="CM1091" s="56" t="s">
        <v>216</v>
      </c>
      <c r="CN1091" s="56" t="s">
        <v>216</v>
      </c>
      <c r="CO1091" s="52"/>
      <c r="CP1091" s="52"/>
      <c r="CQ1091" s="52"/>
      <c r="CR1091" s="52"/>
      <c r="CS1091" s="52"/>
      <c r="CT1091" s="52"/>
      <c r="CU1091" s="33"/>
      <c r="CV1091" s="33"/>
    </row>
    <row r="1092" spans="74:100">
      <c r="BV1092" s="62"/>
      <c r="BW1092" s="62"/>
      <c r="BX1092" s="62"/>
      <c r="BY1092" s="62"/>
      <c r="BZ1092" s="62"/>
      <c r="CA1092" s="62"/>
      <c r="CB1092" s="62"/>
      <c r="CC1092" s="62"/>
      <c r="CD1092" s="62"/>
      <c r="CE1092" s="62"/>
      <c r="CF1092" s="62"/>
      <c r="CL1092" s="56" t="s">
        <v>20819</v>
      </c>
      <c r="CM1092" s="56"/>
      <c r="CN1092" s="56"/>
      <c r="CO1092" s="52"/>
      <c r="CP1092" s="52"/>
      <c r="CQ1092" s="52"/>
      <c r="CR1092" s="52"/>
      <c r="CS1092" s="52"/>
      <c r="CT1092" s="52"/>
      <c r="CU1092" s="33"/>
      <c r="CV1092" s="33"/>
    </row>
    <row r="1093" spans="74:100">
      <c r="BV1093" s="62"/>
      <c r="BW1093" s="62"/>
      <c r="BX1093" s="62"/>
      <c r="BY1093" s="62"/>
      <c r="BZ1093" s="62"/>
      <c r="CA1093" s="62"/>
      <c r="CB1093" s="62"/>
      <c r="CC1093" s="62"/>
      <c r="CD1093" s="62"/>
      <c r="CE1093" s="62"/>
      <c r="CF1093" s="62"/>
      <c r="CL1093" s="56" t="s">
        <v>3429</v>
      </c>
      <c r="CM1093" s="56" t="s">
        <v>3118</v>
      </c>
      <c r="CN1093" s="56" t="s">
        <v>3118</v>
      </c>
      <c r="CO1093" s="52"/>
      <c r="CP1093" s="52"/>
      <c r="CQ1093" s="52"/>
      <c r="CR1093" s="52"/>
      <c r="CS1093" s="52"/>
      <c r="CT1093" s="52"/>
      <c r="CU1093" s="33"/>
      <c r="CV1093" s="33"/>
    </row>
    <row r="1094" spans="74:100">
      <c r="BV1094" s="62"/>
      <c r="BW1094" s="62"/>
      <c r="BX1094" s="62"/>
      <c r="BY1094" s="62"/>
      <c r="BZ1094" s="62"/>
      <c r="CA1094" s="62"/>
      <c r="CB1094" s="62"/>
      <c r="CC1094" s="62"/>
      <c r="CD1094" s="62"/>
      <c r="CE1094" s="62"/>
      <c r="CF1094" s="62"/>
      <c r="CL1094" s="56" t="s">
        <v>17745</v>
      </c>
      <c r="CM1094" s="56"/>
      <c r="CN1094" s="56"/>
      <c r="CO1094" s="52"/>
      <c r="CP1094" s="52"/>
      <c r="CQ1094" s="52"/>
      <c r="CR1094" s="52"/>
      <c r="CS1094" s="52"/>
      <c r="CT1094" s="52"/>
      <c r="CU1094" s="33"/>
      <c r="CV1094" s="33"/>
    </row>
    <row r="1095" spans="74:100">
      <c r="BV1095" s="62"/>
      <c r="BW1095" s="62"/>
      <c r="BX1095" s="62"/>
      <c r="BY1095" s="62"/>
      <c r="BZ1095" s="62"/>
      <c r="CA1095" s="62"/>
      <c r="CB1095" s="62"/>
      <c r="CC1095" s="62"/>
      <c r="CD1095" s="62"/>
      <c r="CE1095" s="62"/>
      <c r="CF1095" s="62"/>
      <c r="CL1095" s="56" t="s">
        <v>3430</v>
      </c>
      <c r="CM1095" s="56" t="s">
        <v>217</v>
      </c>
      <c r="CN1095" s="56" t="s">
        <v>217</v>
      </c>
      <c r="CO1095" s="52"/>
      <c r="CP1095" s="52"/>
      <c r="CQ1095" s="52"/>
      <c r="CR1095" s="52"/>
      <c r="CS1095" s="52"/>
      <c r="CT1095" s="52"/>
      <c r="CU1095" s="33"/>
      <c r="CV1095" s="33"/>
    </row>
    <row r="1096" spans="74:100">
      <c r="BV1096" s="62"/>
      <c r="BW1096" s="62"/>
      <c r="BX1096" s="62"/>
      <c r="BY1096" s="62"/>
      <c r="BZ1096" s="62"/>
      <c r="CA1096" s="62"/>
      <c r="CB1096" s="62"/>
      <c r="CC1096" s="62"/>
      <c r="CD1096" s="62"/>
      <c r="CE1096" s="62"/>
      <c r="CF1096" s="62"/>
      <c r="CL1096" s="56" t="s">
        <v>17746</v>
      </c>
      <c r="CM1096" s="56"/>
      <c r="CN1096" s="56"/>
      <c r="CO1096" s="52"/>
      <c r="CP1096" s="52"/>
      <c r="CQ1096" s="52"/>
      <c r="CR1096" s="52"/>
      <c r="CS1096" s="52"/>
      <c r="CT1096" s="52"/>
      <c r="CU1096" s="33"/>
      <c r="CV1096" s="33"/>
    </row>
    <row r="1097" spans="74:100">
      <c r="BV1097" s="62"/>
      <c r="BW1097" s="62"/>
      <c r="BX1097" s="62"/>
      <c r="BY1097" s="62"/>
      <c r="BZ1097" s="62"/>
      <c r="CA1097" s="62"/>
      <c r="CB1097" s="62"/>
      <c r="CC1097" s="62"/>
      <c r="CD1097" s="62"/>
      <c r="CE1097" s="62"/>
      <c r="CF1097" s="62"/>
      <c r="CL1097" s="56" t="s">
        <v>3431</v>
      </c>
      <c r="CM1097" s="56" t="s">
        <v>217</v>
      </c>
      <c r="CN1097" s="56" t="s">
        <v>217</v>
      </c>
      <c r="CO1097" s="52"/>
      <c r="CP1097" s="52"/>
      <c r="CQ1097" s="52"/>
      <c r="CR1097" s="52"/>
      <c r="CS1097" s="52"/>
      <c r="CT1097" s="52"/>
      <c r="CU1097" s="33"/>
      <c r="CV1097" s="33"/>
    </row>
    <row r="1098" spans="74:100">
      <c r="BV1098" s="62"/>
      <c r="BW1098" s="62"/>
      <c r="BX1098" s="62"/>
      <c r="BY1098" s="62"/>
      <c r="BZ1098" s="62"/>
      <c r="CA1098" s="62"/>
      <c r="CB1098" s="62"/>
      <c r="CC1098" s="62"/>
      <c r="CD1098" s="62"/>
      <c r="CE1098" s="62"/>
      <c r="CF1098" s="62"/>
      <c r="CL1098" s="56" t="s">
        <v>17747</v>
      </c>
      <c r="CM1098" s="56"/>
      <c r="CN1098" s="56"/>
      <c r="CO1098" s="52"/>
      <c r="CP1098" s="52"/>
      <c r="CQ1098" s="52"/>
      <c r="CR1098" s="52"/>
      <c r="CS1098" s="52"/>
      <c r="CT1098" s="52"/>
      <c r="CU1098" s="33"/>
      <c r="CV1098" s="33"/>
    </row>
    <row r="1099" spans="74:100">
      <c r="BV1099" s="62"/>
      <c r="BW1099" s="62"/>
      <c r="BX1099" s="62"/>
      <c r="BY1099" s="62"/>
      <c r="BZ1099" s="62"/>
      <c r="CA1099" s="62"/>
      <c r="CB1099" s="62"/>
      <c r="CC1099" s="62"/>
      <c r="CD1099" s="62"/>
      <c r="CE1099" s="62"/>
      <c r="CF1099" s="62"/>
      <c r="CL1099" s="56" t="s">
        <v>861</v>
      </c>
      <c r="CM1099" s="56" t="s">
        <v>216</v>
      </c>
      <c r="CN1099" s="56" t="s">
        <v>216</v>
      </c>
      <c r="CO1099" s="52"/>
      <c r="CP1099" s="52"/>
      <c r="CQ1099" s="52"/>
      <c r="CR1099" s="52"/>
      <c r="CS1099" s="52"/>
      <c r="CT1099" s="52"/>
      <c r="CU1099" s="33"/>
      <c r="CV1099" s="33"/>
    </row>
    <row r="1100" spans="74:100">
      <c r="BV1100" s="62"/>
      <c r="BW1100" s="62"/>
      <c r="BX1100" s="62"/>
      <c r="BY1100" s="62"/>
      <c r="BZ1100" s="62"/>
      <c r="CA1100" s="62"/>
      <c r="CB1100" s="62"/>
      <c r="CC1100" s="62"/>
      <c r="CD1100" s="62"/>
      <c r="CE1100" s="62"/>
      <c r="CF1100" s="62"/>
      <c r="CL1100" s="56" t="s">
        <v>20820</v>
      </c>
      <c r="CM1100" s="56"/>
      <c r="CN1100" s="56"/>
      <c r="CO1100" s="52"/>
      <c r="CP1100" s="52"/>
      <c r="CQ1100" s="52"/>
      <c r="CR1100" s="52"/>
      <c r="CS1100" s="52"/>
      <c r="CT1100" s="52"/>
      <c r="CU1100" s="33"/>
      <c r="CV1100" s="33"/>
    </row>
    <row r="1101" spans="74:100">
      <c r="BV1101" s="62"/>
      <c r="BW1101" s="62"/>
      <c r="BX1101" s="62"/>
      <c r="BY1101" s="62"/>
      <c r="BZ1101" s="62"/>
      <c r="CA1101" s="62"/>
      <c r="CB1101" s="62"/>
      <c r="CC1101" s="62"/>
      <c r="CD1101" s="62"/>
      <c r="CE1101" s="62"/>
      <c r="CF1101" s="62"/>
      <c r="CL1101" s="56" t="s">
        <v>862</v>
      </c>
      <c r="CM1101" s="56" t="s">
        <v>214</v>
      </c>
      <c r="CN1101" s="56" t="s">
        <v>214</v>
      </c>
      <c r="CO1101" s="52"/>
      <c r="CP1101" s="52"/>
      <c r="CQ1101" s="52"/>
      <c r="CR1101" s="52"/>
      <c r="CS1101" s="52"/>
      <c r="CT1101" s="52"/>
      <c r="CU1101" s="33"/>
      <c r="CV1101" s="33"/>
    </row>
    <row r="1102" spans="74:100">
      <c r="BV1102" s="62"/>
      <c r="BW1102" s="62"/>
      <c r="BX1102" s="62"/>
      <c r="BY1102" s="62"/>
      <c r="BZ1102" s="62"/>
      <c r="CA1102" s="62"/>
      <c r="CB1102" s="62"/>
      <c r="CC1102" s="62"/>
      <c r="CD1102" s="62"/>
      <c r="CE1102" s="62"/>
      <c r="CF1102" s="62"/>
      <c r="CL1102" s="56" t="s">
        <v>20821</v>
      </c>
      <c r="CM1102" s="56"/>
      <c r="CN1102" s="56"/>
      <c r="CO1102" s="52"/>
      <c r="CP1102" s="52"/>
      <c r="CQ1102" s="52"/>
      <c r="CR1102" s="52"/>
      <c r="CS1102" s="52"/>
      <c r="CT1102" s="52"/>
      <c r="CU1102" s="33"/>
      <c r="CV1102" s="33"/>
    </row>
    <row r="1103" spans="74:100">
      <c r="BV1103" s="62"/>
      <c r="BW1103" s="62"/>
      <c r="BX1103" s="62"/>
      <c r="BY1103" s="62"/>
      <c r="BZ1103" s="62"/>
      <c r="CA1103" s="62"/>
      <c r="CB1103" s="62"/>
      <c r="CC1103" s="62"/>
      <c r="CD1103" s="62"/>
      <c r="CE1103" s="62"/>
      <c r="CF1103" s="62"/>
      <c r="CL1103" s="56" t="s">
        <v>3432</v>
      </c>
      <c r="CM1103" s="56" t="s">
        <v>217</v>
      </c>
      <c r="CN1103" s="56" t="s">
        <v>217</v>
      </c>
      <c r="CO1103" s="52"/>
      <c r="CP1103" s="52"/>
      <c r="CQ1103" s="52"/>
      <c r="CR1103" s="52"/>
      <c r="CS1103" s="52"/>
      <c r="CT1103" s="52"/>
      <c r="CU1103" s="33"/>
      <c r="CV1103" s="33"/>
    </row>
    <row r="1104" spans="74:100">
      <c r="BV1104" s="62"/>
      <c r="BW1104" s="62"/>
      <c r="BX1104" s="62"/>
      <c r="BY1104" s="62"/>
      <c r="BZ1104" s="62"/>
      <c r="CA1104" s="62"/>
      <c r="CB1104" s="62"/>
      <c r="CC1104" s="62"/>
      <c r="CD1104" s="62"/>
      <c r="CE1104" s="62"/>
      <c r="CF1104" s="62"/>
      <c r="CL1104" s="56" t="s">
        <v>27008</v>
      </c>
      <c r="CM1104" s="56"/>
      <c r="CN1104" s="56"/>
      <c r="CO1104" s="52"/>
      <c r="CP1104" s="52"/>
      <c r="CQ1104" s="52"/>
      <c r="CR1104" s="52"/>
      <c r="CS1104" s="52"/>
      <c r="CT1104" s="52"/>
      <c r="CU1104" s="33"/>
      <c r="CV1104" s="33"/>
    </row>
    <row r="1105" spans="74:100">
      <c r="BV1105" s="62"/>
      <c r="BW1105" s="62"/>
      <c r="BX1105" s="62"/>
      <c r="BY1105" s="62"/>
      <c r="BZ1105" s="62"/>
      <c r="CA1105" s="62"/>
      <c r="CB1105" s="62"/>
      <c r="CC1105" s="62"/>
      <c r="CD1105" s="62"/>
      <c r="CE1105" s="62"/>
      <c r="CF1105" s="62"/>
      <c r="CL1105" s="56" t="s">
        <v>3433</v>
      </c>
      <c r="CM1105" s="56" t="s">
        <v>217</v>
      </c>
      <c r="CN1105" s="56" t="s">
        <v>217</v>
      </c>
      <c r="CO1105" s="52"/>
      <c r="CP1105" s="52"/>
      <c r="CQ1105" s="52"/>
      <c r="CR1105" s="52"/>
      <c r="CS1105" s="52"/>
      <c r="CT1105" s="52"/>
      <c r="CU1105" s="33"/>
      <c r="CV1105" s="33"/>
    </row>
    <row r="1106" spans="74:100">
      <c r="BV1106" s="62"/>
      <c r="BW1106" s="62"/>
      <c r="BX1106" s="62"/>
      <c r="BY1106" s="62"/>
      <c r="BZ1106" s="62"/>
      <c r="CA1106" s="62"/>
      <c r="CB1106" s="62"/>
      <c r="CC1106" s="62"/>
      <c r="CD1106" s="62"/>
      <c r="CE1106" s="62"/>
      <c r="CF1106" s="62"/>
      <c r="CL1106" s="56" t="s">
        <v>17748</v>
      </c>
      <c r="CM1106" s="56"/>
      <c r="CN1106" s="56"/>
      <c r="CO1106" s="52"/>
      <c r="CP1106" s="52"/>
      <c r="CQ1106" s="52"/>
      <c r="CR1106" s="52"/>
      <c r="CS1106" s="52"/>
      <c r="CT1106" s="52"/>
      <c r="CU1106" s="33"/>
      <c r="CV1106" s="33"/>
    </row>
    <row r="1107" spans="74:100">
      <c r="BV1107" s="62"/>
      <c r="BW1107" s="62"/>
      <c r="BX1107" s="62"/>
      <c r="BY1107" s="62"/>
      <c r="BZ1107" s="62"/>
      <c r="CA1107" s="62"/>
      <c r="CB1107" s="62"/>
      <c r="CC1107" s="62"/>
      <c r="CD1107" s="62"/>
      <c r="CE1107" s="62"/>
      <c r="CF1107" s="62"/>
      <c r="CL1107" s="56" t="s">
        <v>3434</v>
      </c>
      <c r="CM1107" s="56" t="s">
        <v>217</v>
      </c>
      <c r="CN1107" s="56" t="s">
        <v>217</v>
      </c>
      <c r="CO1107" s="52"/>
      <c r="CP1107" s="52"/>
      <c r="CQ1107" s="52"/>
      <c r="CR1107" s="52"/>
      <c r="CS1107" s="52"/>
      <c r="CT1107" s="52"/>
      <c r="CU1107" s="33"/>
      <c r="CV1107" s="33"/>
    </row>
    <row r="1108" spans="74:100">
      <c r="BV1108" s="62"/>
      <c r="BW1108" s="62"/>
      <c r="BX1108" s="62"/>
      <c r="BY1108" s="62"/>
      <c r="BZ1108" s="62"/>
      <c r="CA1108" s="62"/>
      <c r="CB1108" s="62"/>
      <c r="CC1108" s="62"/>
      <c r="CD1108" s="62"/>
      <c r="CE1108" s="62"/>
      <c r="CF1108" s="62"/>
      <c r="CL1108" s="56" t="s">
        <v>17749</v>
      </c>
      <c r="CM1108" s="56"/>
      <c r="CN1108" s="56"/>
      <c r="CO1108" s="52"/>
      <c r="CP1108" s="52"/>
      <c r="CQ1108" s="52"/>
      <c r="CR1108" s="52"/>
      <c r="CS1108" s="52"/>
      <c r="CT1108" s="52"/>
      <c r="CU1108" s="33"/>
      <c r="CV1108" s="33"/>
    </row>
    <row r="1109" spans="74:100">
      <c r="BV1109" s="62"/>
      <c r="BW1109" s="62"/>
      <c r="BX1109" s="62"/>
      <c r="BY1109" s="62"/>
      <c r="BZ1109" s="62"/>
      <c r="CA1109" s="62"/>
      <c r="CB1109" s="62"/>
      <c r="CC1109" s="62"/>
      <c r="CD1109" s="62"/>
      <c r="CE1109" s="62"/>
      <c r="CF1109" s="62"/>
      <c r="CL1109" s="56" t="s">
        <v>3435</v>
      </c>
      <c r="CM1109" s="56" t="s">
        <v>217</v>
      </c>
      <c r="CN1109" s="56" t="s">
        <v>217</v>
      </c>
      <c r="CO1109" s="52"/>
      <c r="CP1109" s="52"/>
      <c r="CQ1109" s="52"/>
      <c r="CR1109" s="52"/>
      <c r="CS1109" s="52"/>
      <c r="CT1109" s="52"/>
      <c r="CU1109" s="33"/>
      <c r="CV1109" s="33"/>
    </row>
    <row r="1110" spans="74:100">
      <c r="BV1110" s="62"/>
      <c r="BW1110" s="62"/>
      <c r="BX1110" s="62"/>
      <c r="BY1110" s="62"/>
      <c r="BZ1110" s="62"/>
      <c r="CA1110" s="62"/>
      <c r="CB1110" s="62"/>
      <c r="CC1110" s="62"/>
      <c r="CD1110" s="62"/>
      <c r="CE1110" s="62"/>
      <c r="CF1110" s="62"/>
      <c r="CL1110" s="56" t="s">
        <v>17750</v>
      </c>
      <c r="CM1110" s="56"/>
      <c r="CN1110" s="56"/>
      <c r="CO1110" s="52"/>
      <c r="CP1110" s="52"/>
      <c r="CQ1110" s="52"/>
      <c r="CR1110" s="52"/>
      <c r="CS1110" s="52"/>
      <c r="CT1110" s="52"/>
      <c r="CU1110" s="33"/>
      <c r="CV1110" s="33"/>
    </row>
    <row r="1111" spans="74:100">
      <c r="BV1111" s="62"/>
      <c r="BW1111" s="62"/>
      <c r="BX1111" s="62"/>
      <c r="BY1111" s="62"/>
      <c r="BZ1111" s="62"/>
      <c r="CA1111" s="62"/>
      <c r="CB1111" s="62"/>
      <c r="CC1111" s="62"/>
      <c r="CD1111" s="62"/>
      <c r="CE1111" s="62"/>
      <c r="CF1111" s="62"/>
      <c r="CL1111" s="56" t="s">
        <v>3436</v>
      </c>
      <c r="CM1111" s="56" t="s">
        <v>217</v>
      </c>
      <c r="CN1111" s="56" t="s">
        <v>217</v>
      </c>
      <c r="CO1111" s="52"/>
      <c r="CP1111" s="52"/>
      <c r="CQ1111" s="52"/>
      <c r="CR1111" s="52"/>
      <c r="CS1111" s="52"/>
      <c r="CT1111" s="52"/>
      <c r="CU1111" s="33"/>
      <c r="CV1111" s="33"/>
    </row>
    <row r="1112" spans="74:100">
      <c r="BV1112" s="62"/>
      <c r="BW1112" s="62"/>
      <c r="BX1112" s="62"/>
      <c r="BY1112" s="62"/>
      <c r="BZ1112" s="62"/>
      <c r="CA1112" s="62"/>
      <c r="CB1112" s="62"/>
      <c r="CC1112" s="62"/>
      <c r="CD1112" s="62"/>
      <c r="CE1112" s="62"/>
      <c r="CF1112" s="62"/>
      <c r="CL1112" s="56" t="s">
        <v>17751</v>
      </c>
      <c r="CM1112" s="56"/>
      <c r="CN1112" s="56"/>
      <c r="CO1112" s="52"/>
      <c r="CP1112" s="52"/>
      <c r="CQ1112" s="52"/>
      <c r="CR1112" s="52"/>
      <c r="CS1112" s="52"/>
      <c r="CT1112" s="52"/>
      <c r="CU1112" s="33"/>
      <c r="CV1112" s="33"/>
    </row>
    <row r="1113" spans="74:100">
      <c r="BV1113" s="62"/>
      <c r="BW1113" s="62"/>
      <c r="BX1113" s="62"/>
      <c r="BY1113" s="62"/>
      <c r="BZ1113" s="62"/>
      <c r="CA1113" s="62"/>
      <c r="CB1113" s="62"/>
      <c r="CC1113" s="62"/>
      <c r="CD1113" s="62"/>
      <c r="CE1113" s="62"/>
      <c r="CF1113" s="62"/>
      <c r="CL1113" s="56" t="s">
        <v>27009</v>
      </c>
      <c r="CM1113" s="56" t="s">
        <v>217</v>
      </c>
      <c r="CN1113" s="56" t="s">
        <v>217</v>
      </c>
      <c r="CO1113" s="52"/>
      <c r="CP1113" s="52"/>
      <c r="CQ1113" s="52"/>
      <c r="CR1113" s="52"/>
      <c r="CS1113" s="52"/>
      <c r="CT1113" s="52"/>
      <c r="CU1113" s="33"/>
      <c r="CV1113" s="33"/>
    </row>
    <row r="1114" spans="74:100">
      <c r="BV1114" s="62"/>
      <c r="BW1114" s="62"/>
      <c r="BX1114" s="62"/>
      <c r="BY1114" s="62"/>
      <c r="BZ1114" s="62"/>
      <c r="CA1114" s="62"/>
      <c r="CB1114" s="62"/>
      <c r="CC1114" s="62"/>
      <c r="CD1114" s="62"/>
      <c r="CE1114" s="62"/>
      <c r="CF1114" s="62"/>
      <c r="CL1114" s="56" t="s">
        <v>27010</v>
      </c>
      <c r="CM1114" s="56"/>
      <c r="CN1114" s="56"/>
      <c r="CO1114" s="52"/>
      <c r="CP1114" s="52"/>
      <c r="CQ1114" s="52"/>
      <c r="CR1114" s="52"/>
      <c r="CS1114" s="52"/>
      <c r="CT1114" s="52"/>
      <c r="CU1114" s="33"/>
      <c r="CV1114" s="33"/>
    </row>
    <row r="1115" spans="74:100">
      <c r="BV1115" s="62"/>
      <c r="BW1115" s="62"/>
      <c r="BX1115" s="62"/>
      <c r="BY1115" s="62"/>
      <c r="BZ1115" s="62"/>
      <c r="CA1115" s="62"/>
      <c r="CB1115" s="62"/>
      <c r="CC1115" s="62"/>
      <c r="CD1115" s="62"/>
      <c r="CE1115" s="62"/>
      <c r="CF1115" s="62"/>
      <c r="CL1115" s="56" t="s">
        <v>863</v>
      </c>
      <c r="CM1115" s="56" t="s">
        <v>217</v>
      </c>
      <c r="CN1115" s="56" t="s">
        <v>217</v>
      </c>
      <c r="CO1115" s="52"/>
      <c r="CP1115" s="52"/>
      <c r="CQ1115" s="52"/>
      <c r="CR1115" s="52"/>
      <c r="CS1115" s="52"/>
      <c r="CT1115" s="52"/>
      <c r="CU1115" s="33"/>
      <c r="CV1115" s="33"/>
    </row>
    <row r="1116" spans="74:100">
      <c r="BV1116" s="62"/>
      <c r="BW1116" s="62"/>
      <c r="BX1116" s="62"/>
      <c r="BY1116" s="62"/>
      <c r="BZ1116" s="62"/>
      <c r="CA1116" s="62"/>
      <c r="CB1116" s="62"/>
      <c r="CC1116" s="62"/>
      <c r="CD1116" s="62"/>
      <c r="CE1116" s="62"/>
      <c r="CF1116" s="62"/>
      <c r="CL1116" s="56" t="s">
        <v>20822</v>
      </c>
      <c r="CM1116" s="56"/>
      <c r="CN1116" s="56"/>
      <c r="CO1116" s="52"/>
      <c r="CP1116" s="52"/>
      <c r="CQ1116" s="52"/>
      <c r="CR1116" s="52"/>
      <c r="CS1116" s="52"/>
      <c r="CT1116" s="52"/>
      <c r="CU1116" s="33"/>
      <c r="CV1116" s="33"/>
    </row>
    <row r="1117" spans="74:100">
      <c r="BV1117" s="62"/>
      <c r="BW1117" s="62"/>
      <c r="BX1117" s="62"/>
      <c r="BY1117" s="62"/>
      <c r="BZ1117" s="62"/>
      <c r="CA1117" s="62"/>
      <c r="CB1117" s="62"/>
      <c r="CC1117" s="62"/>
      <c r="CD1117" s="62"/>
      <c r="CE1117" s="62"/>
      <c r="CF1117" s="62"/>
      <c r="CL1117" s="56" t="s">
        <v>3437</v>
      </c>
      <c r="CM1117" s="56" t="s">
        <v>217</v>
      </c>
      <c r="CN1117" s="56" t="s">
        <v>217</v>
      </c>
      <c r="CO1117" s="52"/>
      <c r="CP1117" s="52"/>
      <c r="CQ1117" s="52"/>
      <c r="CR1117" s="52"/>
      <c r="CS1117" s="52"/>
      <c r="CT1117" s="52"/>
      <c r="CU1117" s="33"/>
      <c r="CV1117" s="33"/>
    </row>
    <row r="1118" spans="74:100">
      <c r="BV1118" s="62"/>
      <c r="BW1118" s="62"/>
      <c r="BX1118" s="62"/>
      <c r="BY1118" s="62"/>
      <c r="BZ1118" s="62"/>
      <c r="CA1118" s="62"/>
      <c r="CB1118" s="62"/>
      <c r="CC1118" s="62"/>
      <c r="CD1118" s="62"/>
      <c r="CE1118" s="62"/>
      <c r="CF1118" s="62"/>
      <c r="CL1118" s="56" t="s">
        <v>17752</v>
      </c>
      <c r="CM1118" s="56"/>
      <c r="CN1118" s="56"/>
      <c r="CO1118" s="52"/>
      <c r="CP1118" s="52"/>
      <c r="CQ1118" s="52"/>
      <c r="CR1118" s="52"/>
      <c r="CS1118" s="52"/>
      <c r="CT1118" s="52"/>
      <c r="CU1118" s="33"/>
      <c r="CV1118" s="33"/>
    </row>
    <row r="1119" spans="74:100">
      <c r="BV1119" s="62"/>
      <c r="BW1119" s="62"/>
      <c r="BX1119" s="62"/>
      <c r="BY1119" s="62"/>
      <c r="BZ1119" s="62"/>
      <c r="CA1119" s="62"/>
      <c r="CB1119" s="62"/>
      <c r="CC1119" s="62"/>
      <c r="CD1119" s="62"/>
      <c r="CE1119" s="62"/>
      <c r="CF1119" s="62"/>
      <c r="CL1119" s="56" t="s">
        <v>3438</v>
      </c>
      <c r="CM1119" s="56" t="s">
        <v>217</v>
      </c>
      <c r="CN1119" s="56" t="s">
        <v>217</v>
      </c>
      <c r="CO1119" s="52"/>
      <c r="CP1119" s="52"/>
      <c r="CQ1119" s="52"/>
      <c r="CR1119" s="52"/>
      <c r="CS1119" s="52"/>
      <c r="CT1119" s="52"/>
      <c r="CU1119" s="33"/>
      <c r="CV1119" s="33"/>
    </row>
    <row r="1120" spans="74:100">
      <c r="BV1120" s="62"/>
      <c r="BW1120" s="62"/>
      <c r="BX1120" s="62"/>
      <c r="BY1120" s="62"/>
      <c r="BZ1120" s="62"/>
      <c r="CA1120" s="62"/>
      <c r="CB1120" s="62"/>
      <c r="CC1120" s="62"/>
      <c r="CD1120" s="62"/>
      <c r="CE1120" s="62"/>
      <c r="CF1120" s="62"/>
      <c r="CL1120" s="56" t="s">
        <v>17753</v>
      </c>
      <c r="CM1120" s="56"/>
      <c r="CN1120" s="56"/>
      <c r="CO1120" s="52"/>
      <c r="CP1120" s="52"/>
      <c r="CQ1120" s="52"/>
      <c r="CR1120" s="52"/>
      <c r="CS1120" s="52"/>
      <c r="CT1120" s="52"/>
      <c r="CU1120" s="33"/>
      <c r="CV1120" s="33"/>
    </row>
    <row r="1121" spans="74:100">
      <c r="BV1121" s="62"/>
      <c r="BW1121" s="62"/>
      <c r="BX1121" s="62"/>
      <c r="BY1121" s="62"/>
      <c r="BZ1121" s="62"/>
      <c r="CA1121" s="62"/>
      <c r="CB1121" s="62"/>
      <c r="CC1121" s="62"/>
      <c r="CD1121" s="62"/>
      <c r="CE1121" s="62"/>
      <c r="CF1121" s="62"/>
      <c r="CL1121" s="56" t="s">
        <v>3439</v>
      </c>
      <c r="CM1121" s="56" t="s">
        <v>216</v>
      </c>
      <c r="CN1121" s="56" t="s">
        <v>216</v>
      </c>
      <c r="CO1121" s="52"/>
      <c r="CP1121" s="52"/>
      <c r="CQ1121" s="52"/>
      <c r="CR1121" s="52"/>
      <c r="CS1121" s="52"/>
      <c r="CT1121" s="52"/>
      <c r="CU1121" s="33"/>
      <c r="CV1121" s="33"/>
    </row>
    <row r="1122" spans="74:100">
      <c r="BV1122" s="62"/>
      <c r="BW1122" s="62"/>
      <c r="BX1122" s="62"/>
      <c r="BY1122" s="62"/>
      <c r="BZ1122" s="62"/>
      <c r="CA1122" s="62"/>
      <c r="CB1122" s="62"/>
      <c r="CC1122" s="62"/>
      <c r="CD1122" s="62"/>
      <c r="CE1122" s="62"/>
      <c r="CF1122" s="62"/>
      <c r="CL1122" s="56" t="s">
        <v>20823</v>
      </c>
      <c r="CM1122" s="56"/>
      <c r="CN1122" s="56"/>
      <c r="CO1122" s="52"/>
      <c r="CP1122" s="52"/>
      <c r="CQ1122" s="52"/>
      <c r="CR1122" s="52"/>
      <c r="CS1122" s="52"/>
      <c r="CT1122" s="52"/>
      <c r="CU1122" s="33"/>
      <c r="CV1122" s="33"/>
    </row>
    <row r="1123" spans="74:100">
      <c r="BV1123" s="62"/>
      <c r="BW1123" s="62"/>
      <c r="BX1123" s="62"/>
      <c r="BY1123" s="62"/>
      <c r="BZ1123" s="62"/>
      <c r="CA1123" s="62"/>
      <c r="CB1123" s="62"/>
      <c r="CC1123" s="62"/>
      <c r="CD1123" s="62"/>
      <c r="CE1123" s="62"/>
      <c r="CF1123" s="62"/>
      <c r="CL1123" s="56" t="s">
        <v>3440</v>
      </c>
      <c r="CM1123" s="56" t="s">
        <v>217</v>
      </c>
      <c r="CN1123" s="56" t="s">
        <v>217</v>
      </c>
      <c r="CO1123" s="52"/>
      <c r="CP1123" s="52"/>
      <c r="CQ1123" s="52"/>
      <c r="CR1123" s="52"/>
      <c r="CS1123" s="52"/>
      <c r="CT1123" s="52"/>
      <c r="CU1123" s="33"/>
      <c r="CV1123" s="33"/>
    </row>
    <row r="1124" spans="74:100">
      <c r="BV1124" s="62"/>
      <c r="BW1124" s="62"/>
      <c r="BX1124" s="62"/>
      <c r="BY1124" s="62"/>
      <c r="BZ1124" s="62"/>
      <c r="CA1124" s="62"/>
      <c r="CB1124" s="62"/>
      <c r="CC1124" s="62"/>
      <c r="CD1124" s="62"/>
      <c r="CE1124" s="62"/>
      <c r="CF1124" s="62"/>
      <c r="CL1124" s="56" t="s">
        <v>17754</v>
      </c>
      <c r="CM1124" s="56"/>
      <c r="CN1124" s="56"/>
      <c r="CO1124" s="52"/>
      <c r="CP1124" s="52"/>
      <c r="CQ1124" s="52"/>
      <c r="CR1124" s="52"/>
      <c r="CS1124" s="52"/>
      <c r="CT1124" s="52"/>
      <c r="CU1124" s="33"/>
      <c r="CV1124" s="33"/>
    </row>
    <row r="1125" spans="74:100">
      <c r="BV1125" s="62"/>
      <c r="BW1125" s="62"/>
      <c r="BX1125" s="62"/>
      <c r="BY1125" s="62"/>
      <c r="BZ1125" s="62"/>
      <c r="CA1125" s="62"/>
      <c r="CB1125" s="62"/>
      <c r="CC1125" s="62"/>
      <c r="CD1125" s="62"/>
      <c r="CE1125" s="62"/>
      <c r="CF1125" s="62"/>
      <c r="CL1125" s="56" t="s">
        <v>3441</v>
      </c>
      <c r="CM1125" s="56" t="s">
        <v>217</v>
      </c>
      <c r="CN1125" s="56" t="s">
        <v>217</v>
      </c>
      <c r="CO1125" s="52"/>
      <c r="CP1125" s="52"/>
      <c r="CQ1125" s="52"/>
      <c r="CR1125" s="52"/>
      <c r="CS1125" s="52"/>
      <c r="CT1125" s="52"/>
      <c r="CU1125" s="33"/>
      <c r="CV1125" s="33"/>
    </row>
    <row r="1126" spans="74:100">
      <c r="BV1126" s="62"/>
      <c r="BW1126" s="62"/>
      <c r="BX1126" s="62"/>
      <c r="BY1126" s="62"/>
      <c r="BZ1126" s="62"/>
      <c r="CA1126" s="62"/>
      <c r="CB1126" s="62"/>
      <c r="CC1126" s="62"/>
      <c r="CD1126" s="62"/>
      <c r="CE1126" s="62"/>
      <c r="CF1126" s="62"/>
      <c r="CL1126" s="56" t="s">
        <v>17755</v>
      </c>
      <c r="CM1126" s="56"/>
      <c r="CN1126" s="56"/>
      <c r="CO1126" s="52"/>
      <c r="CP1126" s="52"/>
      <c r="CQ1126" s="52"/>
      <c r="CR1126" s="52"/>
      <c r="CS1126" s="52"/>
      <c r="CT1126" s="52"/>
      <c r="CU1126" s="33"/>
      <c r="CV1126" s="33"/>
    </row>
    <row r="1127" spans="74:100">
      <c r="BV1127" s="62"/>
      <c r="BW1127" s="62"/>
      <c r="BX1127" s="62"/>
      <c r="BY1127" s="62"/>
      <c r="BZ1127" s="62"/>
      <c r="CA1127" s="62"/>
      <c r="CB1127" s="62"/>
      <c r="CC1127" s="62"/>
      <c r="CD1127" s="62"/>
      <c r="CE1127" s="62"/>
      <c r="CF1127" s="62"/>
      <c r="CL1127" s="56" t="s">
        <v>3442</v>
      </c>
      <c r="CM1127" s="56" t="s">
        <v>217</v>
      </c>
      <c r="CN1127" s="56" t="s">
        <v>217</v>
      </c>
      <c r="CO1127" s="52"/>
      <c r="CP1127" s="52"/>
      <c r="CQ1127" s="52"/>
      <c r="CR1127" s="52"/>
      <c r="CS1127" s="52"/>
      <c r="CT1127" s="52"/>
      <c r="CU1127" s="33"/>
      <c r="CV1127" s="33"/>
    </row>
    <row r="1128" spans="74:100">
      <c r="BV1128" s="62"/>
      <c r="BW1128" s="62"/>
      <c r="BX1128" s="62"/>
      <c r="BY1128" s="62"/>
      <c r="BZ1128" s="62"/>
      <c r="CA1128" s="62"/>
      <c r="CB1128" s="62"/>
      <c r="CC1128" s="62"/>
      <c r="CD1128" s="62"/>
      <c r="CE1128" s="62"/>
      <c r="CF1128" s="62"/>
      <c r="CL1128" s="56" t="s">
        <v>17756</v>
      </c>
      <c r="CM1128" s="56"/>
      <c r="CN1128" s="56"/>
      <c r="CO1128" s="52"/>
      <c r="CP1128" s="52"/>
      <c r="CQ1128" s="52"/>
      <c r="CR1128" s="52"/>
      <c r="CS1128" s="52"/>
      <c r="CT1128" s="52"/>
      <c r="CU1128" s="33"/>
      <c r="CV1128" s="33"/>
    </row>
    <row r="1129" spans="74:100">
      <c r="BV1129" s="62"/>
      <c r="BW1129" s="62"/>
      <c r="BX1129" s="62"/>
      <c r="BY1129" s="62"/>
      <c r="BZ1129" s="62"/>
      <c r="CA1129" s="62"/>
      <c r="CB1129" s="62"/>
      <c r="CC1129" s="62"/>
      <c r="CD1129" s="62"/>
      <c r="CE1129" s="62"/>
      <c r="CF1129" s="62"/>
      <c r="CL1129" s="56" t="s">
        <v>3443</v>
      </c>
      <c r="CM1129" s="56" t="s">
        <v>217</v>
      </c>
      <c r="CN1129" s="56" t="s">
        <v>217</v>
      </c>
      <c r="CO1129" s="52"/>
      <c r="CP1129" s="52"/>
      <c r="CQ1129" s="52"/>
      <c r="CR1129" s="52"/>
      <c r="CS1129" s="52"/>
      <c r="CT1129" s="52"/>
      <c r="CU1129" s="33"/>
      <c r="CV1129" s="33"/>
    </row>
    <row r="1130" spans="74:100">
      <c r="BV1130" s="62"/>
      <c r="BW1130" s="62"/>
      <c r="BX1130" s="62"/>
      <c r="BY1130" s="62"/>
      <c r="BZ1130" s="62"/>
      <c r="CA1130" s="62"/>
      <c r="CB1130" s="62"/>
      <c r="CC1130" s="62"/>
      <c r="CD1130" s="62"/>
      <c r="CE1130" s="62"/>
      <c r="CF1130" s="62"/>
      <c r="CL1130" s="56" t="s">
        <v>20824</v>
      </c>
      <c r="CM1130" s="56"/>
      <c r="CN1130" s="56"/>
      <c r="CO1130" s="52"/>
      <c r="CP1130" s="52"/>
      <c r="CQ1130" s="52"/>
      <c r="CR1130" s="52"/>
      <c r="CS1130" s="52"/>
      <c r="CT1130" s="52"/>
      <c r="CU1130" s="33"/>
      <c r="CV1130" s="33"/>
    </row>
    <row r="1131" spans="74:100">
      <c r="BV1131" s="62"/>
      <c r="BW1131" s="62"/>
      <c r="BX1131" s="62"/>
      <c r="BY1131" s="62"/>
      <c r="BZ1131" s="62"/>
      <c r="CA1131" s="62"/>
      <c r="CB1131" s="62"/>
      <c r="CC1131" s="62"/>
      <c r="CD1131" s="62"/>
      <c r="CE1131" s="62"/>
      <c r="CF1131" s="62"/>
      <c r="CL1131" s="56" t="s">
        <v>3445</v>
      </c>
      <c r="CM1131" s="56" t="s">
        <v>3118</v>
      </c>
      <c r="CN1131" s="56" t="s">
        <v>3118</v>
      </c>
      <c r="CO1131" s="52"/>
      <c r="CP1131" s="52"/>
      <c r="CQ1131" s="52"/>
      <c r="CR1131" s="52"/>
      <c r="CS1131" s="52"/>
      <c r="CT1131" s="52"/>
      <c r="CU1131" s="33"/>
      <c r="CV1131" s="33"/>
    </row>
    <row r="1132" spans="74:100">
      <c r="BV1132" s="62"/>
      <c r="BW1132" s="62"/>
      <c r="BX1132" s="62"/>
      <c r="BY1132" s="62"/>
      <c r="BZ1132" s="62"/>
      <c r="CA1132" s="62"/>
      <c r="CB1132" s="62"/>
      <c r="CC1132" s="62"/>
      <c r="CD1132" s="62"/>
      <c r="CE1132" s="62"/>
      <c r="CF1132" s="62"/>
      <c r="CL1132" s="56" t="s">
        <v>17757</v>
      </c>
      <c r="CM1132" s="56"/>
      <c r="CN1132" s="56"/>
      <c r="CO1132" s="52"/>
      <c r="CP1132" s="52"/>
      <c r="CQ1132" s="52"/>
      <c r="CR1132" s="52"/>
      <c r="CS1132" s="52"/>
      <c r="CT1132" s="52"/>
      <c r="CU1132" s="33"/>
      <c r="CV1132" s="33"/>
    </row>
    <row r="1133" spans="74:100">
      <c r="BV1133" s="62"/>
      <c r="BW1133" s="62"/>
      <c r="BX1133" s="62"/>
      <c r="BY1133" s="62"/>
      <c r="BZ1133" s="62"/>
      <c r="CA1133" s="62"/>
      <c r="CB1133" s="62"/>
      <c r="CC1133" s="62"/>
      <c r="CD1133" s="62"/>
      <c r="CE1133" s="62"/>
      <c r="CF1133" s="62"/>
      <c r="CL1133" s="56" t="s">
        <v>864</v>
      </c>
      <c r="CM1133" s="56" t="s">
        <v>214</v>
      </c>
      <c r="CN1133" s="56" t="s">
        <v>214</v>
      </c>
      <c r="CO1133" s="52"/>
      <c r="CP1133" s="52"/>
      <c r="CQ1133" s="52"/>
      <c r="CR1133" s="52"/>
      <c r="CS1133" s="52"/>
      <c r="CT1133" s="52"/>
      <c r="CU1133" s="33"/>
      <c r="CV1133" s="33"/>
    </row>
    <row r="1134" spans="74:100">
      <c r="BV1134" s="62"/>
      <c r="BW1134" s="62"/>
      <c r="BX1134" s="62"/>
      <c r="BY1134" s="62"/>
      <c r="BZ1134" s="62"/>
      <c r="CA1134" s="62"/>
      <c r="CB1134" s="62"/>
      <c r="CC1134" s="62"/>
      <c r="CD1134" s="62"/>
      <c r="CE1134" s="62"/>
      <c r="CF1134" s="62"/>
      <c r="CL1134" s="56" t="s">
        <v>20825</v>
      </c>
      <c r="CM1134" s="56"/>
      <c r="CN1134" s="56"/>
      <c r="CO1134" s="52"/>
      <c r="CP1134" s="52"/>
      <c r="CQ1134" s="52"/>
      <c r="CR1134" s="52"/>
      <c r="CS1134" s="52"/>
      <c r="CT1134" s="52"/>
      <c r="CU1134" s="33"/>
      <c r="CV1134" s="33"/>
    </row>
    <row r="1135" spans="74:100">
      <c r="BV1135" s="62"/>
      <c r="BW1135" s="62"/>
      <c r="BX1135" s="62"/>
      <c r="BY1135" s="62"/>
      <c r="BZ1135" s="62"/>
      <c r="CA1135" s="62"/>
      <c r="CB1135" s="62"/>
      <c r="CC1135" s="62"/>
      <c r="CD1135" s="62"/>
      <c r="CE1135" s="62"/>
      <c r="CF1135" s="62"/>
      <c r="CL1135" s="56" t="s">
        <v>27011</v>
      </c>
      <c r="CM1135" s="56" t="s">
        <v>3118</v>
      </c>
      <c r="CN1135" s="56" t="s">
        <v>3118</v>
      </c>
      <c r="CO1135" s="52"/>
      <c r="CP1135" s="52"/>
      <c r="CQ1135" s="52"/>
      <c r="CR1135" s="52"/>
      <c r="CS1135" s="52"/>
      <c r="CT1135" s="52"/>
      <c r="CU1135" s="33"/>
      <c r="CV1135" s="33"/>
    </row>
    <row r="1136" spans="74:100">
      <c r="BV1136" s="62"/>
      <c r="BW1136" s="62"/>
      <c r="BX1136" s="62"/>
      <c r="BY1136" s="62"/>
      <c r="BZ1136" s="62"/>
      <c r="CA1136" s="62"/>
      <c r="CB1136" s="62"/>
      <c r="CC1136" s="62"/>
      <c r="CD1136" s="62"/>
      <c r="CE1136" s="62"/>
      <c r="CF1136" s="62"/>
      <c r="CL1136" s="56" t="s">
        <v>27012</v>
      </c>
      <c r="CM1136" s="56"/>
      <c r="CN1136" s="56"/>
      <c r="CO1136" s="52"/>
      <c r="CP1136" s="52"/>
      <c r="CQ1136" s="52"/>
      <c r="CR1136" s="52"/>
      <c r="CS1136" s="52"/>
      <c r="CT1136" s="52"/>
      <c r="CU1136" s="33"/>
      <c r="CV1136" s="33"/>
    </row>
    <row r="1137" spans="74:100">
      <c r="BV1137" s="62"/>
      <c r="BW1137" s="62"/>
      <c r="BX1137" s="62"/>
      <c r="BY1137" s="62"/>
      <c r="BZ1137" s="62"/>
      <c r="CA1137" s="62"/>
      <c r="CB1137" s="62"/>
      <c r="CC1137" s="62"/>
      <c r="CD1137" s="62"/>
      <c r="CE1137" s="62"/>
      <c r="CF1137" s="62"/>
      <c r="CL1137" s="56" t="s">
        <v>27013</v>
      </c>
      <c r="CM1137" s="56" t="s">
        <v>217</v>
      </c>
      <c r="CN1137" s="56" t="s">
        <v>217</v>
      </c>
      <c r="CO1137" s="52"/>
      <c r="CP1137" s="52"/>
      <c r="CQ1137" s="52"/>
      <c r="CR1137" s="52"/>
      <c r="CS1137" s="52"/>
      <c r="CT1137" s="52"/>
      <c r="CU1137" s="33"/>
      <c r="CV1137" s="33"/>
    </row>
    <row r="1138" spans="74:100">
      <c r="BV1138" s="62"/>
      <c r="BW1138" s="62"/>
      <c r="BX1138" s="62"/>
      <c r="BY1138" s="62"/>
      <c r="BZ1138" s="62"/>
      <c r="CA1138" s="62"/>
      <c r="CB1138" s="62"/>
      <c r="CC1138" s="62"/>
      <c r="CD1138" s="62"/>
      <c r="CE1138" s="62"/>
      <c r="CF1138" s="62"/>
      <c r="CL1138" s="56" t="s">
        <v>27014</v>
      </c>
      <c r="CM1138" s="56"/>
      <c r="CN1138" s="56"/>
      <c r="CO1138" s="52"/>
      <c r="CP1138" s="52"/>
      <c r="CQ1138" s="52"/>
      <c r="CR1138" s="52"/>
      <c r="CS1138" s="52"/>
      <c r="CT1138" s="52"/>
      <c r="CU1138" s="33"/>
      <c r="CV1138" s="33"/>
    </row>
    <row r="1139" spans="74:100">
      <c r="BV1139" s="62"/>
      <c r="BW1139" s="62"/>
      <c r="BX1139" s="62"/>
      <c r="BY1139" s="62"/>
      <c r="BZ1139" s="62"/>
      <c r="CA1139" s="62"/>
      <c r="CB1139" s="62"/>
      <c r="CC1139" s="62"/>
      <c r="CD1139" s="62"/>
      <c r="CE1139" s="62"/>
      <c r="CF1139" s="62"/>
      <c r="CL1139" s="56" t="s">
        <v>3446</v>
      </c>
      <c r="CM1139" s="56" t="s">
        <v>3118</v>
      </c>
      <c r="CN1139" s="56" t="s">
        <v>3118</v>
      </c>
      <c r="CO1139" s="52"/>
      <c r="CP1139" s="52"/>
      <c r="CQ1139" s="52"/>
      <c r="CR1139" s="52"/>
      <c r="CS1139" s="52"/>
      <c r="CT1139" s="52"/>
      <c r="CU1139" s="33"/>
      <c r="CV1139" s="33"/>
    </row>
    <row r="1140" spans="74:100">
      <c r="BV1140" s="62"/>
      <c r="BW1140" s="62"/>
      <c r="BX1140" s="62"/>
      <c r="BY1140" s="62"/>
      <c r="BZ1140" s="62"/>
      <c r="CA1140" s="62"/>
      <c r="CB1140" s="62"/>
      <c r="CC1140" s="62"/>
      <c r="CD1140" s="62"/>
      <c r="CE1140" s="62"/>
      <c r="CF1140" s="62"/>
      <c r="CL1140" s="56" t="s">
        <v>17758</v>
      </c>
      <c r="CM1140" s="56"/>
      <c r="CN1140" s="56"/>
      <c r="CO1140" s="52"/>
      <c r="CP1140" s="52"/>
      <c r="CQ1140" s="52"/>
      <c r="CR1140" s="52"/>
      <c r="CS1140" s="52"/>
      <c r="CT1140" s="52"/>
      <c r="CU1140" s="33"/>
      <c r="CV1140" s="33"/>
    </row>
    <row r="1141" spans="74:100">
      <c r="BV1141" s="62"/>
      <c r="BW1141" s="62"/>
      <c r="BX1141" s="62"/>
      <c r="BY1141" s="62"/>
      <c r="BZ1141" s="62"/>
      <c r="CA1141" s="62"/>
      <c r="CB1141" s="62"/>
      <c r="CC1141" s="62"/>
      <c r="CD1141" s="62"/>
      <c r="CE1141" s="62"/>
      <c r="CF1141" s="62"/>
      <c r="CL1141" s="56" t="s">
        <v>865</v>
      </c>
      <c r="CM1141" s="56" t="s">
        <v>216</v>
      </c>
      <c r="CN1141" s="56" t="s">
        <v>216</v>
      </c>
      <c r="CO1141" s="52"/>
      <c r="CP1141" s="52"/>
      <c r="CQ1141" s="52"/>
      <c r="CR1141" s="52"/>
      <c r="CS1141" s="52"/>
      <c r="CT1141" s="52"/>
      <c r="CU1141" s="33"/>
      <c r="CV1141" s="33"/>
    </row>
    <row r="1142" spans="74:100">
      <c r="BV1142" s="62"/>
      <c r="BW1142" s="62"/>
      <c r="BX1142" s="62"/>
      <c r="BY1142" s="62"/>
      <c r="BZ1142" s="62"/>
      <c r="CA1142" s="62"/>
      <c r="CB1142" s="62"/>
      <c r="CC1142" s="62"/>
      <c r="CD1142" s="62"/>
      <c r="CE1142" s="62"/>
      <c r="CF1142" s="62"/>
      <c r="CL1142" s="56" t="s">
        <v>20826</v>
      </c>
      <c r="CM1142" s="56"/>
      <c r="CN1142" s="56"/>
      <c r="CO1142" s="52"/>
      <c r="CP1142" s="52"/>
      <c r="CQ1142" s="52"/>
      <c r="CR1142" s="52"/>
      <c r="CS1142" s="52"/>
      <c r="CT1142" s="52"/>
      <c r="CU1142" s="33"/>
      <c r="CV1142" s="33"/>
    </row>
    <row r="1143" spans="74:100">
      <c r="BV1143" s="62"/>
      <c r="BW1143" s="62"/>
      <c r="BX1143" s="62"/>
      <c r="BY1143" s="62"/>
      <c r="BZ1143" s="62"/>
      <c r="CA1143" s="62"/>
      <c r="CB1143" s="62"/>
      <c r="CC1143" s="62"/>
      <c r="CD1143" s="62"/>
      <c r="CE1143" s="62"/>
      <c r="CF1143" s="62"/>
      <c r="CL1143" s="56" t="s">
        <v>27015</v>
      </c>
      <c r="CM1143" s="56" t="s">
        <v>3118</v>
      </c>
      <c r="CN1143" s="56" t="s">
        <v>3118</v>
      </c>
      <c r="CO1143" s="52"/>
      <c r="CP1143" s="52"/>
      <c r="CQ1143" s="52"/>
      <c r="CR1143" s="52"/>
      <c r="CS1143" s="52"/>
      <c r="CT1143" s="52"/>
      <c r="CU1143" s="33"/>
      <c r="CV1143" s="33"/>
    </row>
    <row r="1144" spans="74:100">
      <c r="BV1144" s="62"/>
      <c r="BW1144" s="62"/>
      <c r="BX1144" s="62"/>
      <c r="BY1144" s="62"/>
      <c r="BZ1144" s="62"/>
      <c r="CA1144" s="62"/>
      <c r="CB1144" s="62"/>
      <c r="CC1144" s="62"/>
      <c r="CD1144" s="62"/>
      <c r="CE1144" s="62"/>
      <c r="CF1144" s="62"/>
      <c r="CL1144" s="56" t="s">
        <v>27016</v>
      </c>
      <c r="CM1144" s="56"/>
      <c r="CN1144" s="56"/>
      <c r="CO1144" s="52"/>
      <c r="CP1144" s="52"/>
      <c r="CQ1144" s="52"/>
      <c r="CR1144" s="52"/>
      <c r="CS1144" s="52"/>
      <c r="CT1144" s="52"/>
      <c r="CU1144" s="33"/>
      <c r="CV1144" s="33"/>
    </row>
    <row r="1145" spans="74:100">
      <c r="BV1145" s="62"/>
      <c r="BW1145" s="62"/>
      <c r="BX1145" s="62"/>
      <c r="BY1145" s="62"/>
      <c r="BZ1145" s="62"/>
      <c r="CA1145" s="62"/>
      <c r="CB1145" s="62"/>
      <c r="CC1145" s="62"/>
      <c r="CD1145" s="62"/>
      <c r="CE1145" s="62"/>
      <c r="CF1145" s="62"/>
      <c r="CL1145" s="56" t="s">
        <v>7904</v>
      </c>
      <c r="CM1145" s="56" t="s">
        <v>214</v>
      </c>
      <c r="CN1145" s="56" t="s">
        <v>214</v>
      </c>
      <c r="CO1145" s="52"/>
      <c r="CP1145" s="52"/>
      <c r="CQ1145" s="52"/>
      <c r="CR1145" s="52"/>
      <c r="CS1145" s="52"/>
      <c r="CT1145" s="52"/>
      <c r="CU1145" s="33"/>
      <c r="CV1145" s="33"/>
    </row>
    <row r="1146" spans="74:100">
      <c r="BV1146" s="62"/>
      <c r="BW1146" s="62"/>
      <c r="BX1146" s="62"/>
      <c r="BY1146" s="62"/>
      <c r="BZ1146" s="62"/>
      <c r="CA1146" s="62"/>
      <c r="CB1146" s="62"/>
      <c r="CC1146" s="62"/>
      <c r="CD1146" s="62"/>
      <c r="CE1146" s="62"/>
      <c r="CF1146" s="62"/>
      <c r="CL1146" s="56" t="s">
        <v>24926</v>
      </c>
      <c r="CM1146" s="56"/>
      <c r="CN1146" s="56"/>
      <c r="CO1146" s="52"/>
      <c r="CP1146" s="52"/>
      <c r="CQ1146" s="52"/>
      <c r="CR1146" s="52"/>
      <c r="CS1146" s="52"/>
      <c r="CT1146" s="52"/>
      <c r="CU1146" s="33"/>
      <c r="CV1146" s="33"/>
    </row>
    <row r="1147" spans="74:100">
      <c r="BV1147" s="62"/>
      <c r="BW1147" s="62"/>
      <c r="BX1147" s="62"/>
      <c r="BY1147" s="62"/>
      <c r="BZ1147" s="62"/>
      <c r="CA1147" s="62"/>
      <c r="CB1147" s="62"/>
      <c r="CC1147" s="62"/>
      <c r="CD1147" s="62"/>
      <c r="CE1147" s="62"/>
      <c r="CF1147" s="62"/>
      <c r="CL1147" s="56" t="s">
        <v>3448</v>
      </c>
      <c r="CM1147" s="56" t="s">
        <v>3118</v>
      </c>
      <c r="CN1147" s="56" t="s">
        <v>3118</v>
      </c>
      <c r="CO1147" s="52"/>
      <c r="CP1147" s="52"/>
      <c r="CQ1147" s="52"/>
      <c r="CR1147" s="52"/>
      <c r="CS1147" s="52"/>
      <c r="CT1147" s="52"/>
      <c r="CU1147" s="33"/>
      <c r="CV1147" s="33"/>
    </row>
    <row r="1148" spans="74:100">
      <c r="BV1148" s="62"/>
      <c r="BW1148" s="62"/>
      <c r="BX1148" s="62"/>
      <c r="BY1148" s="62"/>
      <c r="BZ1148" s="62"/>
      <c r="CA1148" s="62"/>
      <c r="CB1148" s="62"/>
      <c r="CC1148" s="62"/>
      <c r="CD1148" s="62"/>
      <c r="CE1148" s="62"/>
      <c r="CF1148" s="62"/>
      <c r="CL1148" s="56" t="s">
        <v>17759</v>
      </c>
      <c r="CM1148" s="56"/>
      <c r="CN1148" s="56"/>
      <c r="CO1148" s="52"/>
      <c r="CP1148" s="52"/>
      <c r="CQ1148" s="52"/>
      <c r="CR1148" s="52"/>
      <c r="CS1148" s="52"/>
      <c r="CT1148" s="52"/>
      <c r="CU1148" s="33"/>
      <c r="CV1148" s="33"/>
    </row>
    <row r="1149" spans="74:100">
      <c r="BV1149" s="62"/>
      <c r="BW1149" s="62"/>
      <c r="BX1149" s="62"/>
      <c r="BY1149" s="62"/>
      <c r="BZ1149" s="62"/>
      <c r="CA1149" s="62"/>
      <c r="CB1149" s="62"/>
      <c r="CC1149" s="62"/>
      <c r="CD1149" s="62"/>
      <c r="CE1149" s="62"/>
      <c r="CF1149" s="62"/>
      <c r="CL1149" s="56" t="s">
        <v>3449</v>
      </c>
      <c r="CM1149" s="56" t="s">
        <v>217</v>
      </c>
      <c r="CN1149" s="56" t="s">
        <v>217</v>
      </c>
      <c r="CO1149" s="52"/>
      <c r="CP1149" s="52"/>
      <c r="CQ1149" s="52"/>
      <c r="CR1149" s="52"/>
      <c r="CS1149" s="52"/>
      <c r="CT1149" s="52"/>
      <c r="CU1149" s="33"/>
      <c r="CV1149" s="33"/>
    </row>
    <row r="1150" spans="74:100">
      <c r="BV1150" s="62"/>
      <c r="BW1150" s="62"/>
      <c r="BX1150" s="62"/>
      <c r="BY1150" s="62"/>
      <c r="BZ1150" s="62"/>
      <c r="CA1150" s="62"/>
      <c r="CB1150" s="62"/>
      <c r="CC1150" s="62"/>
      <c r="CD1150" s="62"/>
      <c r="CE1150" s="62"/>
      <c r="CF1150" s="62"/>
      <c r="CL1150" s="56" t="s">
        <v>20827</v>
      </c>
      <c r="CM1150" s="56"/>
      <c r="CN1150" s="56"/>
      <c r="CO1150" s="52"/>
      <c r="CP1150" s="52"/>
      <c r="CQ1150" s="52"/>
      <c r="CR1150" s="52"/>
      <c r="CS1150" s="52"/>
      <c r="CT1150" s="52"/>
      <c r="CU1150" s="33"/>
      <c r="CV1150" s="33"/>
    </row>
    <row r="1151" spans="74:100">
      <c r="BV1151" s="62"/>
      <c r="BW1151" s="62"/>
      <c r="BX1151" s="62"/>
      <c r="BY1151" s="62"/>
      <c r="BZ1151" s="62"/>
      <c r="CA1151" s="62"/>
      <c r="CB1151" s="62"/>
      <c r="CC1151" s="62"/>
      <c r="CD1151" s="62"/>
      <c r="CE1151" s="62"/>
      <c r="CF1151" s="62"/>
      <c r="CL1151" s="56" t="s">
        <v>3450</v>
      </c>
      <c r="CM1151" s="56" t="s">
        <v>3118</v>
      </c>
      <c r="CN1151" s="56" t="s">
        <v>3118</v>
      </c>
      <c r="CO1151" s="52"/>
      <c r="CP1151" s="52"/>
      <c r="CQ1151" s="52"/>
      <c r="CR1151" s="52"/>
      <c r="CS1151" s="52"/>
      <c r="CT1151" s="52"/>
      <c r="CU1151" s="33"/>
      <c r="CV1151" s="33"/>
    </row>
    <row r="1152" spans="74:100">
      <c r="BV1152" s="62"/>
      <c r="BW1152" s="62"/>
      <c r="BX1152" s="62"/>
      <c r="BY1152" s="62"/>
      <c r="BZ1152" s="62"/>
      <c r="CA1152" s="62"/>
      <c r="CB1152" s="62"/>
      <c r="CC1152" s="62"/>
      <c r="CD1152" s="62"/>
      <c r="CE1152" s="62"/>
      <c r="CF1152" s="62"/>
      <c r="CL1152" s="56" t="s">
        <v>17760</v>
      </c>
      <c r="CM1152" s="56"/>
      <c r="CN1152" s="56"/>
      <c r="CO1152" s="52"/>
      <c r="CP1152" s="52"/>
      <c r="CQ1152" s="52"/>
      <c r="CR1152" s="52"/>
      <c r="CS1152" s="52"/>
      <c r="CT1152" s="52"/>
      <c r="CU1152" s="33"/>
      <c r="CV1152" s="33"/>
    </row>
    <row r="1153" spans="74:100">
      <c r="BV1153" s="62"/>
      <c r="BW1153" s="62"/>
      <c r="BX1153" s="62"/>
      <c r="BY1153" s="62"/>
      <c r="BZ1153" s="62"/>
      <c r="CA1153" s="62"/>
      <c r="CB1153" s="62"/>
      <c r="CC1153" s="62"/>
      <c r="CD1153" s="62"/>
      <c r="CE1153" s="62"/>
      <c r="CF1153" s="62"/>
      <c r="CL1153" s="56" t="s">
        <v>3451</v>
      </c>
      <c r="CM1153" s="56" t="s">
        <v>217</v>
      </c>
      <c r="CN1153" s="56" t="s">
        <v>217</v>
      </c>
      <c r="CO1153" s="52"/>
      <c r="CP1153" s="52"/>
      <c r="CQ1153" s="52"/>
      <c r="CR1153" s="52"/>
      <c r="CS1153" s="52"/>
      <c r="CT1153" s="52"/>
      <c r="CU1153" s="33"/>
      <c r="CV1153" s="33"/>
    </row>
    <row r="1154" spans="74:100">
      <c r="BV1154" s="62"/>
      <c r="BW1154" s="62"/>
      <c r="BX1154" s="62"/>
      <c r="BY1154" s="62"/>
      <c r="BZ1154" s="62"/>
      <c r="CA1154" s="62"/>
      <c r="CB1154" s="62"/>
      <c r="CC1154" s="62"/>
      <c r="CD1154" s="62"/>
      <c r="CE1154" s="62"/>
      <c r="CF1154" s="62"/>
      <c r="CL1154" s="56" t="s">
        <v>17761</v>
      </c>
      <c r="CM1154" s="56"/>
      <c r="CN1154" s="56"/>
      <c r="CO1154" s="52"/>
      <c r="CP1154" s="52"/>
      <c r="CQ1154" s="52"/>
      <c r="CR1154" s="52"/>
      <c r="CS1154" s="52"/>
      <c r="CT1154" s="52"/>
      <c r="CU1154" s="33"/>
      <c r="CV1154" s="33"/>
    </row>
    <row r="1155" spans="74:100">
      <c r="BV1155" s="62"/>
      <c r="BW1155" s="62"/>
      <c r="BX1155" s="62"/>
      <c r="BY1155" s="62"/>
      <c r="BZ1155" s="62"/>
      <c r="CA1155" s="62"/>
      <c r="CB1155" s="62"/>
      <c r="CC1155" s="62"/>
      <c r="CD1155" s="62"/>
      <c r="CE1155" s="62"/>
      <c r="CF1155" s="62"/>
      <c r="CL1155" s="56" t="s">
        <v>867</v>
      </c>
      <c r="CM1155" s="56" t="s">
        <v>217</v>
      </c>
      <c r="CN1155" s="56" t="s">
        <v>217</v>
      </c>
      <c r="CO1155" s="52"/>
      <c r="CP1155" s="52"/>
      <c r="CQ1155" s="52"/>
      <c r="CR1155" s="52"/>
      <c r="CS1155" s="52"/>
      <c r="CT1155" s="52"/>
      <c r="CU1155" s="33"/>
      <c r="CV1155" s="33"/>
    </row>
    <row r="1156" spans="74:100">
      <c r="BV1156" s="62"/>
      <c r="BW1156" s="62"/>
      <c r="BX1156" s="62"/>
      <c r="BY1156" s="62"/>
      <c r="BZ1156" s="62"/>
      <c r="CA1156" s="62"/>
      <c r="CB1156" s="62"/>
      <c r="CC1156" s="62"/>
      <c r="CD1156" s="62"/>
      <c r="CE1156" s="62"/>
      <c r="CF1156" s="62"/>
      <c r="CL1156" s="56" t="s">
        <v>20828</v>
      </c>
      <c r="CM1156" s="56"/>
      <c r="CN1156" s="56"/>
      <c r="CO1156" s="52"/>
      <c r="CP1156" s="52"/>
      <c r="CQ1156" s="52"/>
      <c r="CR1156" s="52"/>
      <c r="CS1156" s="52"/>
      <c r="CT1156" s="52"/>
      <c r="CU1156" s="33"/>
      <c r="CV1156" s="33"/>
    </row>
    <row r="1157" spans="74:100">
      <c r="BV1157" s="62"/>
      <c r="BW1157" s="62"/>
      <c r="BX1157" s="62"/>
      <c r="BY1157" s="62"/>
      <c r="BZ1157" s="62"/>
      <c r="CA1157" s="62"/>
      <c r="CB1157" s="62"/>
      <c r="CC1157" s="62"/>
      <c r="CD1157" s="62"/>
      <c r="CE1157" s="62"/>
      <c r="CF1157" s="62"/>
      <c r="CL1157" s="56" t="s">
        <v>869</v>
      </c>
      <c r="CM1157" s="56" t="s">
        <v>213</v>
      </c>
      <c r="CN1157" s="56" t="s">
        <v>213</v>
      </c>
      <c r="CO1157" s="52"/>
      <c r="CP1157" s="52"/>
      <c r="CQ1157" s="52"/>
      <c r="CR1157" s="52"/>
      <c r="CS1157" s="52"/>
      <c r="CT1157" s="52"/>
      <c r="CU1157" s="33"/>
      <c r="CV1157" s="33"/>
    </row>
    <row r="1158" spans="74:100">
      <c r="BV1158" s="62"/>
      <c r="BW1158" s="62"/>
      <c r="BX1158" s="62"/>
      <c r="BY1158" s="62"/>
      <c r="BZ1158" s="62"/>
      <c r="CA1158" s="62"/>
      <c r="CB1158" s="62"/>
      <c r="CC1158" s="62"/>
      <c r="CD1158" s="62"/>
      <c r="CE1158" s="62"/>
      <c r="CF1158" s="62"/>
      <c r="CL1158" s="56" t="s">
        <v>20829</v>
      </c>
      <c r="CM1158" s="56"/>
      <c r="CN1158" s="56"/>
      <c r="CO1158" s="52"/>
      <c r="CP1158" s="52"/>
      <c r="CQ1158" s="52"/>
      <c r="CR1158" s="52"/>
      <c r="CS1158" s="52"/>
      <c r="CT1158" s="52"/>
      <c r="CU1158" s="33"/>
      <c r="CV1158" s="33"/>
    </row>
    <row r="1159" spans="74:100">
      <c r="BV1159" s="62"/>
      <c r="BW1159" s="62"/>
      <c r="BX1159" s="62"/>
      <c r="BY1159" s="62"/>
      <c r="BZ1159" s="62"/>
      <c r="CA1159" s="62"/>
      <c r="CB1159" s="62"/>
      <c r="CC1159" s="62"/>
      <c r="CD1159" s="62"/>
      <c r="CE1159" s="62"/>
      <c r="CF1159" s="62"/>
      <c r="CL1159" s="56" t="s">
        <v>3452</v>
      </c>
      <c r="CM1159" s="56" t="s">
        <v>217</v>
      </c>
      <c r="CN1159" s="56" t="s">
        <v>217</v>
      </c>
      <c r="CO1159" s="52"/>
      <c r="CP1159" s="52"/>
      <c r="CQ1159" s="52"/>
      <c r="CR1159" s="52"/>
      <c r="CS1159" s="52"/>
      <c r="CT1159" s="52"/>
      <c r="CU1159" s="33"/>
      <c r="CV1159" s="33"/>
    </row>
    <row r="1160" spans="74:100">
      <c r="BV1160" s="62"/>
      <c r="BW1160" s="62"/>
      <c r="BX1160" s="62"/>
      <c r="BY1160" s="62"/>
      <c r="BZ1160" s="62"/>
      <c r="CA1160" s="62"/>
      <c r="CB1160" s="62"/>
      <c r="CC1160" s="62"/>
      <c r="CD1160" s="62"/>
      <c r="CE1160" s="62"/>
      <c r="CF1160" s="62"/>
      <c r="CL1160" s="56" t="s">
        <v>17762</v>
      </c>
      <c r="CM1160" s="56"/>
      <c r="CN1160" s="56"/>
      <c r="CO1160" s="52"/>
      <c r="CP1160" s="52"/>
      <c r="CQ1160" s="52"/>
      <c r="CR1160" s="52"/>
      <c r="CS1160" s="52"/>
      <c r="CT1160" s="52"/>
      <c r="CU1160" s="33"/>
      <c r="CV1160" s="33"/>
    </row>
    <row r="1161" spans="74:100">
      <c r="BV1161" s="62"/>
      <c r="BW1161" s="62"/>
      <c r="BX1161" s="62"/>
      <c r="BY1161" s="62"/>
      <c r="BZ1161" s="62"/>
      <c r="CA1161" s="62"/>
      <c r="CB1161" s="62"/>
      <c r="CC1161" s="62"/>
      <c r="CD1161" s="62"/>
      <c r="CE1161" s="62"/>
      <c r="CF1161" s="62"/>
      <c r="CL1161" s="56" t="s">
        <v>24927</v>
      </c>
      <c r="CM1161" s="56" t="s">
        <v>217</v>
      </c>
      <c r="CN1161" s="56" t="s">
        <v>217</v>
      </c>
      <c r="CO1161" s="52"/>
      <c r="CP1161" s="52"/>
      <c r="CQ1161" s="52"/>
      <c r="CR1161" s="52"/>
      <c r="CS1161" s="52"/>
      <c r="CT1161" s="52"/>
      <c r="CU1161" s="33"/>
      <c r="CV1161" s="33"/>
    </row>
    <row r="1162" spans="74:100">
      <c r="BV1162" s="62"/>
      <c r="BW1162" s="62"/>
      <c r="BX1162" s="62"/>
      <c r="BY1162" s="62"/>
      <c r="BZ1162" s="62"/>
      <c r="CA1162" s="62"/>
      <c r="CB1162" s="62"/>
      <c r="CC1162" s="62"/>
      <c r="CD1162" s="62"/>
      <c r="CE1162" s="62"/>
      <c r="CF1162" s="62"/>
      <c r="CL1162" s="56" t="s">
        <v>24928</v>
      </c>
      <c r="CM1162" s="56"/>
      <c r="CN1162" s="56"/>
      <c r="CO1162" s="52"/>
      <c r="CP1162" s="52"/>
      <c r="CQ1162" s="52"/>
      <c r="CR1162" s="52"/>
      <c r="CS1162" s="52"/>
      <c r="CT1162" s="52"/>
      <c r="CU1162" s="33"/>
      <c r="CV1162" s="33"/>
    </row>
    <row r="1163" spans="74:100">
      <c r="BV1163" s="62"/>
      <c r="BW1163" s="62"/>
      <c r="BX1163" s="62"/>
      <c r="BY1163" s="62"/>
      <c r="BZ1163" s="62"/>
      <c r="CA1163" s="62"/>
      <c r="CB1163" s="62"/>
      <c r="CC1163" s="62"/>
      <c r="CD1163" s="62"/>
      <c r="CE1163" s="62"/>
      <c r="CF1163" s="62"/>
      <c r="CL1163" s="56" t="s">
        <v>3453</v>
      </c>
      <c r="CM1163" s="56" t="s">
        <v>217</v>
      </c>
      <c r="CN1163" s="56" t="s">
        <v>217</v>
      </c>
      <c r="CO1163" s="52"/>
      <c r="CP1163" s="52"/>
      <c r="CQ1163" s="52"/>
      <c r="CR1163" s="52"/>
      <c r="CS1163" s="52"/>
      <c r="CT1163" s="52"/>
      <c r="CU1163" s="33"/>
      <c r="CV1163" s="33"/>
    </row>
    <row r="1164" spans="74:100">
      <c r="BV1164" s="62"/>
      <c r="BW1164" s="62"/>
      <c r="BX1164" s="62"/>
      <c r="BY1164" s="62"/>
      <c r="BZ1164" s="62"/>
      <c r="CA1164" s="62"/>
      <c r="CB1164" s="62"/>
      <c r="CC1164" s="62"/>
      <c r="CD1164" s="62"/>
      <c r="CE1164" s="62"/>
      <c r="CF1164" s="62"/>
      <c r="CL1164" s="56" t="s">
        <v>17763</v>
      </c>
      <c r="CM1164" s="56"/>
      <c r="CN1164" s="56"/>
      <c r="CO1164" s="52"/>
      <c r="CP1164" s="52"/>
      <c r="CQ1164" s="52"/>
      <c r="CR1164" s="52"/>
      <c r="CS1164" s="52"/>
      <c r="CT1164" s="52"/>
      <c r="CU1164" s="33"/>
      <c r="CV1164" s="33"/>
    </row>
    <row r="1165" spans="74:100">
      <c r="BV1165" s="62"/>
      <c r="BW1165" s="62"/>
      <c r="BX1165" s="62"/>
      <c r="BY1165" s="62"/>
      <c r="BZ1165" s="62"/>
      <c r="CA1165" s="62"/>
      <c r="CB1165" s="62"/>
      <c r="CC1165" s="62"/>
      <c r="CD1165" s="62"/>
      <c r="CE1165" s="62"/>
      <c r="CF1165" s="62"/>
      <c r="CL1165" s="56" t="s">
        <v>3454</v>
      </c>
      <c r="CM1165" s="56" t="s">
        <v>217</v>
      </c>
      <c r="CN1165" s="56" t="s">
        <v>217</v>
      </c>
      <c r="CO1165" s="52"/>
      <c r="CP1165" s="52"/>
      <c r="CQ1165" s="52"/>
      <c r="CR1165" s="52"/>
      <c r="CS1165" s="52"/>
      <c r="CT1165" s="52"/>
      <c r="CU1165" s="33"/>
      <c r="CV1165" s="33"/>
    </row>
    <row r="1166" spans="74:100">
      <c r="BV1166" s="62"/>
      <c r="BW1166" s="62"/>
      <c r="BX1166" s="62"/>
      <c r="BY1166" s="62"/>
      <c r="BZ1166" s="62"/>
      <c r="CA1166" s="62"/>
      <c r="CB1166" s="62"/>
      <c r="CC1166" s="62"/>
      <c r="CD1166" s="62"/>
      <c r="CE1166" s="62"/>
      <c r="CF1166" s="62"/>
      <c r="CL1166" s="56" t="s">
        <v>20516</v>
      </c>
      <c r="CM1166" s="56"/>
      <c r="CN1166" s="56"/>
      <c r="CO1166" s="52"/>
      <c r="CP1166" s="52"/>
      <c r="CQ1166" s="52"/>
      <c r="CR1166" s="52"/>
      <c r="CS1166" s="52"/>
      <c r="CT1166" s="52"/>
      <c r="CU1166" s="33"/>
      <c r="CV1166" s="33"/>
    </row>
    <row r="1167" spans="74:100">
      <c r="BV1167" s="62"/>
      <c r="BW1167" s="62"/>
      <c r="BX1167" s="62"/>
      <c r="BY1167" s="62"/>
      <c r="BZ1167" s="62"/>
      <c r="CA1167" s="62"/>
      <c r="CB1167" s="62"/>
      <c r="CC1167" s="62"/>
      <c r="CD1167" s="62"/>
      <c r="CE1167" s="62"/>
      <c r="CF1167" s="62"/>
      <c r="CL1167" s="56" t="s">
        <v>870</v>
      </c>
      <c r="CM1167" s="56" t="s">
        <v>213</v>
      </c>
      <c r="CN1167" s="56" t="s">
        <v>213</v>
      </c>
      <c r="CO1167" s="52"/>
      <c r="CP1167" s="52"/>
      <c r="CQ1167" s="52"/>
      <c r="CR1167" s="52"/>
      <c r="CS1167" s="52"/>
      <c r="CT1167" s="52"/>
      <c r="CU1167" s="33"/>
      <c r="CV1167" s="33"/>
    </row>
    <row r="1168" spans="74:100">
      <c r="BV1168" s="62"/>
      <c r="BW1168" s="62"/>
      <c r="BX1168" s="62"/>
      <c r="BY1168" s="62"/>
      <c r="BZ1168" s="62"/>
      <c r="CA1168" s="62"/>
      <c r="CB1168" s="62"/>
      <c r="CC1168" s="62"/>
      <c r="CD1168" s="62"/>
      <c r="CE1168" s="62"/>
      <c r="CF1168" s="62"/>
      <c r="CL1168" s="56" t="s">
        <v>20830</v>
      </c>
      <c r="CM1168" s="56"/>
      <c r="CN1168" s="56"/>
      <c r="CO1168" s="52"/>
      <c r="CP1168" s="52"/>
      <c r="CQ1168" s="52"/>
      <c r="CR1168" s="52"/>
      <c r="CS1168" s="52"/>
      <c r="CT1168" s="52"/>
      <c r="CU1168" s="33"/>
      <c r="CV1168" s="33"/>
    </row>
    <row r="1169" spans="74:100">
      <c r="BV1169" s="62"/>
      <c r="BW1169" s="62"/>
      <c r="BX1169" s="62"/>
      <c r="BY1169" s="62"/>
      <c r="BZ1169" s="62"/>
      <c r="CA1169" s="62"/>
      <c r="CB1169" s="62"/>
      <c r="CC1169" s="62"/>
      <c r="CD1169" s="62"/>
      <c r="CE1169" s="62"/>
      <c r="CF1169" s="62"/>
      <c r="CL1169" s="56" t="s">
        <v>871</v>
      </c>
      <c r="CM1169" s="56" t="s">
        <v>216</v>
      </c>
      <c r="CN1169" s="56" t="s">
        <v>216</v>
      </c>
      <c r="CO1169" s="52"/>
      <c r="CP1169" s="52"/>
      <c r="CQ1169" s="52"/>
      <c r="CR1169" s="52"/>
      <c r="CS1169" s="52"/>
      <c r="CT1169" s="52"/>
      <c r="CU1169" s="33"/>
      <c r="CV1169" s="33"/>
    </row>
    <row r="1170" spans="74:100">
      <c r="BV1170" s="62"/>
      <c r="BW1170" s="62"/>
      <c r="BX1170" s="62"/>
      <c r="BY1170" s="62"/>
      <c r="BZ1170" s="62"/>
      <c r="CA1170" s="62"/>
      <c r="CB1170" s="62"/>
      <c r="CC1170" s="62"/>
      <c r="CD1170" s="62"/>
      <c r="CE1170" s="62"/>
      <c r="CF1170" s="62"/>
      <c r="CL1170" s="56" t="s">
        <v>20831</v>
      </c>
      <c r="CM1170" s="56"/>
      <c r="CN1170" s="56"/>
      <c r="CO1170" s="52"/>
      <c r="CP1170" s="52"/>
      <c r="CQ1170" s="52"/>
      <c r="CR1170" s="52"/>
      <c r="CS1170" s="52"/>
      <c r="CT1170" s="52"/>
      <c r="CU1170" s="33"/>
      <c r="CV1170" s="33"/>
    </row>
    <row r="1171" spans="74:100">
      <c r="BV1171" s="62"/>
      <c r="BW1171" s="62"/>
      <c r="BX1171" s="62"/>
      <c r="BY1171" s="62"/>
      <c r="BZ1171" s="62"/>
      <c r="CA1171" s="62"/>
      <c r="CB1171" s="62"/>
      <c r="CC1171" s="62"/>
      <c r="CD1171" s="62"/>
      <c r="CE1171" s="62"/>
      <c r="CF1171" s="62"/>
      <c r="CL1171" s="56" t="s">
        <v>3455</v>
      </c>
      <c r="CM1171" s="56" t="s">
        <v>217</v>
      </c>
      <c r="CN1171" s="56" t="s">
        <v>217</v>
      </c>
      <c r="CO1171" s="52"/>
      <c r="CP1171" s="52"/>
      <c r="CQ1171" s="52"/>
      <c r="CR1171" s="52"/>
      <c r="CS1171" s="52"/>
      <c r="CT1171" s="52"/>
      <c r="CU1171" s="33"/>
      <c r="CV1171" s="33"/>
    </row>
    <row r="1172" spans="74:100">
      <c r="BV1172" s="62"/>
      <c r="BW1172" s="62"/>
      <c r="BX1172" s="62"/>
      <c r="BY1172" s="62"/>
      <c r="BZ1172" s="62"/>
      <c r="CA1172" s="62"/>
      <c r="CB1172" s="62"/>
      <c r="CC1172" s="62"/>
      <c r="CD1172" s="62"/>
      <c r="CE1172" s="62"/>
      <c r="CF1172" s="62"/>
      <c r="CL1172" s="56" t="s">
        <v>17764</v>
      </c>
      <c r="CM1172" s="56"/>
      <c r="CN1172" s="56"/>
      <c r="CO1172" s="52"/>
      <c r="CP1172" s="52"/>
      <c r="CQ1172" s="52"/>
      <c r="CR1172" s="52"/>
      <c r="CS1172" s="52"/>
      <c r="CT1172" s="52"/>
      <c r="CU1172" s="33"/>
      <c r="CV1172" s="33"/>
    </row>
    <row r="1173" spans="74:100">
      <c r="BV1173" s="62"/>
      <c r="BW1173" s="62"/>
      <c r="BX1173" s="62"/>
      <c r="BY1173" s="62"/>
      <c r="BZ1173" s="62"/>
      <c r="CA1173" s="62"/>
      <c r="CB1173" s="62"/>
      <c r="CC1173" s="62"/>
      <c r="CD1173" s="62"/>
      <c r="CE1173" s="62"/>
      <c r="CF1173" s="62"/>
      <c r="CL1173" s="56" t="s">
        <v>872</v>
      </c>
      <c r="CM1173" s="56" t="s">
        <v>213</v>
      </c>
      <c r="CN1173" s="56" t="s">
        <v>213</v>
      </c>
      <c r="CO1173" s="52"/>
      <c r="CP1173" s="52"/>
      <c r="CQ1173" s="52"/>
      <c r="CR1173" s="52"/>
      <c r="CS1173" s="52"/>
      <c r="CT1173" s="52"/>
      <c r="CU1173" s="33"/>
      <c r="CV1173" s="33"/>
    </row>
    <row r="1174" spans="74:100">
      <c r="BV1174" s="62"/>
      <c r="BW1174" s="62"/>
      <c r="BX1174" s="62"/>
      <c r="BY1174" s="62"/>
      <c r="BZ1174" s="62"/>
      <c r="CA1174" s="62"/>
      <c r="CB1174" s="62"/>
      <c r="CC1174" s="62"/>
      <c r="CD1174" s="62"/>
      <c r="CE1174" s="62"/>
      <c r="CF1174" s="62"/>
      <c r="CL1174" s="56" t="s">
        <v>20832</v>
      </c>
      <c r="CM1174" s="56"/>
      <c r="CN1174" s="56"/>
      <c r="CO1174" s="52"/>
      <c r="CP1174" s="52"/>
      <c r="CQ1174" s="52"/>
      <c r="CR1174" s="52"/>
      <c r="CS1174" s="52"/>
      <c r="CT1174" s="52"/>
      <c r="CU1174" s="33"/>
      <c r="CV1174" s="33"/>
    </row>
    <row r="1175" spans="74:100">
      <c r="BV1175" s="62"/>
      <c r="BW1175" s="62"/>
      <c r="BX1175" s="62"/>
      <c r="BY1175" s="62"/>
      <c r="BZ1175" s="62"/>
      <c r="CA1175" s="62"/>
      <c r="CB1175" s="62"/>
      <c r="CC1175" s="62"/>
      <c r="CD1175" s="62"/>
      <c r="CE1175" s="62"/>
      <c r="CF1175" s="62"/>
      <c r="CL1175" s="56" t="s">
        <v>873</v>
      </c>
      <c r="CM1175" s="56" t="s">
        <v>215</v>
      </c>
      <c r="CN1175" s="56" t="s">
        <v>215</v>
      </c>
      <c r="CO1175" s="52"/>
      <c r="CP1175" s="52"/>
      <c r="CQ1175" s="52"/>
      <c r="CR1175" s="52"/>
      <c r="CS1175" s="52"/>
      <c r="CT1175" s="52"/>
      <c r="CU1175" s="33"/>
      <c r="CV1175" s="33"/>
    </row>
    <row r="1176" spans="74:100">
      <c r="BV1176" s="62"/>
      <c r="BW1176" s="62"/>
      <c r="BX1176" s="62"/>
      <c r="BY1176" s="62"/>
      <c r="BZ1176" s="62"/>
      <c r="CA1176" s="62"/>
      <c r="CB1176" s="62"/>
      <c r="CC1176" s="62"/>
      <c r="CD1176" s="62"/>
      <c r="CE1176" s="62"/>
      <c r="CF1176" s="62"/>
      <c r="CL1176" s="56" t="s">
        <v>20833</v>
      </c>
      <c r="CM1176" s="56"/>
      <c r="CN1176" s="56"/>
      <c r="CO1176" s="52"/>
      <c r="CP1176" s="52"/>
      <c r="CQ1176" s="52"/>
      <c r="CR1176" s="52"/>
      <c r="CS1176" s="52"/>
      <c r="CT1176" s="52"/>
      <c r="CU1176" s="33"/>
      <c r="CV1176" s="33"/>
    </row>
    <row r="1177" spans="74:100">
      <c r="BV1177" s="62"/>
      <c r="BW1177" s="62"/>
      <c r="BX1177" s="62"/>
      <c r="BY1177" s="62"/>
      <c r="BZ1177" s="62"/>
      <c r="CA1177" s="62"/>
      <c r="CB1177" s="62"/>
      <c r="CC1177" s="62"/>
      <c r="CD1177" s="62"/>
      <c r="CE1177" s="62"/>
      <c r="CF1177" s="62"/>
      <c r="CL1177" s="56" t="s">
        <v>27017</v>
      </c>
      <c r="CM1177" s="56" t="s">
        <v>217</v>
      </c>
      <c r="CN1177" s="56" t="s">
        <v>217</v>
      </c>
      <c r="CO1177" s="52"/>
      <c r="CP1177" s="52"/>
      <c r="CQ1177" s="52"/>
      <c r="CR1177" s="52"/>
      <c r="CS1177" s="52"/>
      <c r="CT1177" s="52"/>
      <c r="CU1177" s="33"/>
      <c r="CV1177" s="33"/>
    </row>
    <row r="1178" spans="74:100">
      <c r="BV1178" s="62"/>
      <c r="BW1178" s="62"/>
      <c r="BX1178" s="62"/>
      <c r="BY1178" s="62"/>
      <c r="BZ1178" s="62"/>
      <c r="CA1178" s="62"/>
      <c r="CB1178" s="62"/>
      <c r="CC1178" s="62"/>
      <c r="CD1178" s="62"/>
      <c r="CE1178" s="62"/>
      <c r="CF1178" s="62"/>
      <c r="CL1178" s="56" t="s">
        <v>27018</v>
      </c>
      <c r="CM1178" s="56"/>
      <c r="CN1178" s="56"/>
      <c r="CO1178" s="52"/>
      <c r="CP1178" s="52"/>
      <c r="CQ1178" s="52"/>
      <c r="CR1178" s="52"/>
      <c r="CS1178" s="52"/>
      <c r="CT1178" s="52"/>
      <c r="CU1178" s="33"/>
      <c r="CV1178" s="33"/>
    </row>
    <row r="1179" spans="74:100">
      <c r="BV1179" s="62"/>
      <c r="BW1179" s="62"/>
      <c r="BX1179" s="62"/>
      <c r="BY1179" s="62"/>
      <c r="BZ1179" s="62"/>
      <c r="CA1179" s="62"/>
      <c r="CB1179" s="62"/>
      <c r="CC1179" s="62"/>
      <c r="CD1179" s="62"/>
      <c r="CE1179" s="62"/>
      <c r="CF1179" s="62"/>
      <c r="CL1179" s="56" t="s">
        <v>3456</v>
      </c>
      <c r="CM1179" s="56" t="s">
        <v>217</v>
      </c>
      <c r="CN1179" s="56" t="s">
        <v>217</v>
      </c>
      <c r="CO1179" s="52"/>
      <c r="CP1179" s="52"/>
      <c r="CQ1179" s="52"/>
      <c r="CR1179" s="52"/>
      <c r="CS1179" s="52"/>
      <c r="CT1179" s="52"/>
      <c r="CU1179" s="33"/>
      <c r="CV1179" s="33"/>
    </row>
    <row r="1180" spans="74:100">
      <c r="BV1180" s="62"/>
      <c r="BW1180" s="62"/>
      <c r="BX1180" s="62"/>
      <c r="BY1180" s="62"/>
      <c r="BZ1180" s="62"/>
      <c r="CA1180" s="62"/>
      <c r="CB1180" s="62"/>
      <c r="CC1180" s="62"/>
      <c r="CD1180" s="62"/>
      <c r="CE1180" s="62"/>
      <c r="CF1180" s="62"/>
      <c r="CL1180" s="56" t="s">
        <v>17765</v>
      </c>
      <c r="CM1180" s="56"/>
      <c r="CN1180" s="56"/>
      <c r="CO1180" s="52"/>
      <c r="CP1180" s="52"/>
      <c r="CQ1180" s="52"/>
      <c r="CR1180" s="52"/>
      <c r="CS1180" s="52"/>
      <c r="CT1180" s="52"/>
      <c r="CU1180" s="33"/>
      <c r="CV1180" s="33"/>
    </row>
    <row r="1181" spans="74:100">
      <c r="BV1181" s="62"/>
      <c r="BW1181" s="62"/>
      <c r="BX1181" s="62"/>
      <c r="BY1181" s="62"/>
      <c r="BZ1181" s="62"/>
      <c r="CA1181" s="62"/>
      <c r="CB1181" s="62"/>
      <c r="CC1181" s="62"/>
      <c r="CD1181" s="62"/>
      <c r="CE1181" s="62"/>
      <c r="CF1181" s="62"/>
      <c r="CL1181" s="56" t="s">
        <v>3457</v>
      </c>
      <c r="CM1181" s="56" t="s">
        <v>217</v>
      </c>
      <c r="CN1181" s="56" t="s">
        <v>217</v>
      </c>
      <c r="CO1181" s="52"/>
      <c r="CP1181" s="52"/>
      <c r="CQ1181" s="52"/>
      <c r="CR1181" s="52"/>
      <c r="CS1181" s="52"/>
      <c r="CT1181" s="52"/>
      <c r="CU1181" s="33"/>
      <c r="CV1181" s="33"/>
    </row>
    <row r="1182" spans="74:100">
      <c r="BV1182" s="62"/>
      <c r="BW1182" s="62"/>
      <c r="BX1182" s="62"/>
      <c r="BY1182" s="62"/>
      <c r="BZ1182" s="62"/>
      <c r="CA1182" s="62"/>
      <c r="CB1182" s="62"/>
      <c r="CC1182" s="62"/>
      <c r="CD1182" s="62"/>
      <c r="CE1182" s="62"/>
      <c r="CF1182" s="62"/>
      <c r="CL1182" s="56" t="s">
        <v>20834</v>
      </c>
      <c r="CM1182" s="56"/>
      <c r="CN1182" s="56"/>
      <c r="CO1182" s="52"/>
      <c r="CP1182" s="52"/>
      <c r="CQ1182" s="52"/>
      <c r="CR1182" s="52"/>
      <c r="CS1182" s="52"/>
      <c r="CT1182" s="52"/>
      <c r="CU1182" s="33"/>
      <c r="CV1182" s="33"/>
    </row>
    <row r="1183" spans="74:100">
      <c r="BV1183" s="62"/>
      <c r="BW1183" s="62"/>
      <c r="BX1183" s="62"/>
      <c r="BY1183" s="62"/>
      <c r="BZ1183" s="62"/>
      <c r="CA1183" s="62"/>
      <c r="CB1183" s="62"/>
      <c r="CC1183" s="62"/>
      <c r="CD1183" s="62"/>
      <c r="CE1183" s="62"/>
      <c r="CF1183" s="62"/>
      <c r="CL1183" s="56" t="s">
        <v>3458</v>
      </c>
      <c r="CM1183" s="56" t="s">
        <v>217</v>
      </c>
      <c r="CN1183" s="56" t="s">
        <v>217</v>
      </c>
      <c r="CO1183" s="52"/>
      <c r="CP1183" s="52"/>
      <c r="CQ1183" s="52"/>
      <c r="CR1183" s="52"/>
      <c r="CS1183" s="52"/>
      <c r="CT1183" s="52"/>
      <c r="CU1183" s="33"/>
      <c r="CV1183" s="33"/>
    </row>
    <row r="1184" spans="74:100">
      <c r="BV1184" s="62"/>
      <c r="BW1184" s="62"/>
      <c r="BX1184" s="62"/>
      <c r="BY1184" s="62"/>
      <c r="BZ1184" s="62"/>
      <c r="CA1184" s="62"/>
      <c r="CB1184" s="62"/>
      <c r="CC1184" s="62"/>
      <c r="CD1184" s="62"/>
      <c r="CE1184" s="62"/>
      <c r="CF1184" s="62"/>
      <c r="CL1184" s="56" t="s">
        <v>17766</v>
      </c>
      <c r="CM1184" s="56"/>
      <c r="CN1184" s="56"/>
      <c r="CO1184" s="52"/>
      <c r="CP1184" s="52"/>
      <c r="CQ1184" s="52"/>
      <c r="CR1184" s="52"/>
      <c r="CS1184" s="52"/>
      <c r="CT1184" s="52"/>
      <c r="CU1184" s="33"/>
      <c r="CV1184" s="33"/>
    </row>
    <row r="1185" spans="74:100">
      <c r="BV1185" s="62"/>
      <c r="BW1185" s="62"/>
      <c r="BX1185" s="62"/>
      <c r="BY1185" s="62"/>
      <c r="BZ1185" s="62"/>
      <c r="CA1185" s="62"/>
      <c r="CB1185" s="62"/>
      <c r="CC1185" s="62"/>
      <c r="CD1185" s="62"/>
      <c r="CE1185" s="62"/>
      <c r="CF1185" s="62"/>
      <c r="CL1185" s="56" t="s">
        <v>874</v>
      </c>
      <c r="CM1185" s="56" t="s">
        <v>216</v>
      </c>
      <c r="CN1185" s="56" t="s">
        <v>216</v>
      </c>
      <c r="CO1185" s="52"/>
      <c r="CP1185" s="52"/>
      <c r="CQ1185" s="52"/>
      <c r="CR1185" s="52"/>
      <c r="CS1185" s="52"/>
      <c r="CT1185" s="52"/>
      <c r="CU1185" s="33"/>
      <c r="CV1185" s="33"/>
    </row>
    <row r="1186" spans="74:100">
      <c r="BV1186" s="62"/>
      <c r="BW1186" s="62"/>
      <c r="BX1186" s="62"/>
      <c r="BY1186" s="62"/>
      <c r="BZ1186" s="62"/>
      <c r="CA1186" s="62"/>
      <c r="CB1186" s="62"/>
      <c r="CC1186" s="62"/>
      <c r="CD1186" s="62"/>
      <c r="CE1186" s="62"/>
      <c r="CF1186" s="62"/>
      <c r="CL1186" s="56" t="s">
        <v>20835</v>
      </c>
      <c r="CM1186" s="56"/>
      <c r="CN1186" s="56"/>
      <c r="CO1186" s="52"/>
      <c r="CP1186" s="52"/>
      <c r="CQ1186" s="52"/>
      <c r="CR1186" s="52"/>
      <c r="CS1186" s="52"/>
      <c r="CT1186" s="52"/>
      <c r="CU1186" s="33"/>
      <c r="CV1186" s="33"/>
    </row>
    <row r="1187" spans="74:100">
      <c r="BV1187" s="62"/>
      <c r="BW1187" s="62"/>
      <c r="BX1187" s="62"/>
      <c r="BY1187" s="62"/>
      <c r="BZ1187" s="62"/>
      <c r="CA1187" s="62"/>
      <c r="CB1187" s="62"/>
      <c r="CC1187" s="62"/>
      <c r="CD1187" s="62"/>
      <c r="CE1187" s="62"/>
      <c r="CF1187" s="62"/>
      <c r="CL1187" s="56" t="s">
        <v>3459</v>
      </c>
      <c r="CM1187" s="56" t="s">
        <v>217</v>
      </c>
      <c r="CN1187" s="56" t="s">
        <v>217</v>
      </c>
      <c r="CO1187" s="52"/>
      <c r="CP1187" s="52"/>
      <c r="CQ1187" s="52"/>
      <c r="CR1187" s="52"/>
      <c r="CS1187" s="52"/>
      <c r="CT1187" s="52"/>
      <c r="CU1187" s="33"/>
      <c r="CV1187" s="33"/>
    </row>
    <row r="1188" spans="74:100">
      <c r="BV1188" s="62"/>
      <c r="BW1188" s="62"/>
      <c r="BX1188" s="62"/>
      <c r="BY1188" s="62"/>
      <c r="BZ1188" s="62"/>
      <c r="CA1188" s="62"/>
      <c r="CB1188" s="62"/>
      <c r="CC1188" s="62"/>
      <c r="CD1188" s="62"/>
      <c r="CE1188" s="62"/>
      <c r="CF1188" s="62"/>
      <c r="CL1188" s="56" t="s">
        <v>20836</v>
      </c>
      <c r="CM1188" s="56"/>
      <c r="CN1188" s="56"/>
      <c r="CO1188" s="52"/>
      <c r="CP1188" s="52"/>
      <c r="CQ1188" s="52"/>
      <c r="CR1188" s="52"/>
      <c r="CS1188" s="52"/>
      <c r="CT1188" s="52"/>
      <c r="CU1188" s="33"/>
      <c r="CV1188" s="33"/>
    </row>
    <row r="1189" spans="74:100">
      <c r="BV1189" s="62"/>
      <c r="BW1189" s="62"/>
      <c r="BX1189" s="62"/>
      <c r="BY1189" s="62"/>
      <c r="BZ1189" s="62"/>
      <c r="CA1189" s="62"/>
      <c r="CB1189" s="62"/>
      <c r="CC1189" s="62"/>
      <c r="CD1189" s="62"/>
      <c r="CE1189" s="62"/>
      <c r="CF1189" s="62"/>
      <c r="CL1189" s="56" t="s">
        <v>3460</v>
      </c>
      <c r="CM1189" s="56" t="s">
        <v>217</v>
      </c>
      <c r="CN1189" s="56" t="s">
        <v>217</v>
      </c>
      <c r="CO1189" s="52"/>
      <c r="CP1189" s="52"/>
      <c r="CQ1189" s="52"/>
      <c r="CR1189" s="52"/>
      <c r="CS1189" s="52"/>
      <c r="CT1189" s="52"/>
      <c r="CU1189" s="33"/>
      <c r="CV1189" s="33"/>
    </row>
    <row r="1190" spans="74:100">
      <c r="BV1190" s="62"/>
      <c r="BW1190" s="62"/>
      <c r="BX1190" s="62"/>
      <c r="BY1190" s="62"/>
      <c r="BZ1190" s="62"/>
      <c r="CA1190" s="62"/>
      <c r="CB1190" s="62"/>
      <c r="CC1190" s="62"/>
      <c r="CD1190" s="62"/>
      <c r="CE1190" s="62"/>
      <c r="CF1190" s="62"/>
      <c r="CL1190" s="56" t="s">
        <v>17767</v>
      </c>
      <c r="CM1190" s="56"/>
      <c r="CN1190" s="56"/>
      <c r="CO1190" s="52"/>
      <c r="CP1190" s="52"/>
      <c r="CQ1190" s="52"/>
      <c r="CR1190" s="52"/>
      <c r="CS1190" s="52"/>
      <c r="CT1190" s="52"/>
      <c r="CU1190" s="33"/>
      <c r="CV1190" s="33"/>
    </row>
    <row r="1191" spans="74:100">
      <c r="BV1191" s="62"/>
      <c r="BW1191" s="62"/>
      <c r="BX1191" s="62"/>
      <c r="BY1191" s="62"/>
      <c r="BZ1191" s="62"/>
      <c r="CA1191" s="62"/>
      <c r="CB1191" s="62"/>
      <c r="CC1191" s="62"/>
      <c r="CD1191" s="62"/>
      <c r="CE1191" s="62"/>
      <c r="CF1191" s="62"/>
      <c r="CL1191" s="56" t="s">
        <v>27019</v>
      </c>
      <c r="CM1191" s="56" t="s">
        <v>217</v>
      </c>
      <c r="CN1191" s="56" t="s">
        <v>217</v>
      </c>
      <c r="CO1191" s="52"/>
      <c r="CP1191" s="52"/>
      <c r="CQ1191" s="52"/>
      <c r="CR1191" s="52"/>
      <c r="CS1191" s="52"/>
      <c r="CT1191" s="52"/>
      <c r="CU1191" s="33"/>
      <c r="CV1191" s="33"/>
    </row>
    <row r="1192" spans="74:100">
      <c r="BV1192" s="62"/>
      <c r="BW1192" s="62"/>
      <c r="BX1192" s="62"/>
      <c r="BY1192" s="62"/>
      <c r="BZ1192" s="62"/>
      <c r="CA1192" s="62"/>
      <c r="CB1192" s="62"/>
      <c r="CC1192" s="62"/>
      <c r="CD1192" s="62"/>
      <c r="CE1192" s="62"/>
      <c r="CF1192" s="62"/>
      <c r="CL1192" s="56" t="s">
        <v>27020</v>
      </c>
      <c r="CM1192" s="56"/>
      <c r="CN1192" s="56"/>
      <c r="CO1192" s="52"/>
      <c r="CP1192" s="52"/>
      <c r="CQ1192" s="52"/>
      <c r="CR1192" s="52"/>
      <c r="CS1192" s="52"/>
      <c r="CT1192" s="52"/>
      <c r="CU1192" s="33"/>
      <c r="CV1192" s="33"/>
    </row>
    <row r="1193" spans="74:100">
      <c r="BV1193" s="62"/>
      <c r="BW1193" s="62"/>
      <c r="BX1193" s="62"/>
      <c r="BY1193" s="62"/>
      <c r="BZ1193" s="62"/>
      <c r="CA1193" s="62"/>
      <c r="CB1193" s="62"/>
      <c r="CC1193" s="62"/>
      <c r="CD1193" s="62"/>
      <c r="CE1193" s="62"/>
      <c r="CF1193" s="62"/>
      <c r="CL1193" s="56" t="s">
        <v>3461</v>
      </c>
      <c r="CM1193" s="56" t="s">
        <v>3118</v>
      </c>
      <c r="CN1193" s="56" t="s">
        <v>3118</v>
      </c>
      <c r="CO1193" s="52"/>
      <c r="CP1193" s="52"/>
      <c r="CQ1193" s="52"/>
      <c r="CR1193" s="52"/>
      <c r="CS1193" s="52"/>
      <c r="CT1193" s="52"/>
      <c r="CU1193" s="33"/>
      <c r="CV1193" s="33"/>
    </row>
    <row r="1194" spans="74:100">
      <c r="BV1194" s="62"/>
      <c r="BW1194" s="62"/>
      <c r="BX1194" s="62"/>
      <c r="BY1194" s="62"/>
      <c r="BZ1194" s="62"/>
      <c r="CA1194" s="62"/>
      <c r="CB1194" s="62"/>
      <c r="CC1194" s="62"/>
      <c r="CD1194" s="62"/>
      <c r="CE1194" s="62"/>
      <c r="CF1194" s="62"/>
      <c r="CL1194" s="56" t="s">
        <v>17768</v>
      </c>
      <c r="CM1194" s="56"/>
      <c r="CN1194" s="56"/>
      <c r="CO1194" s="52"/>
      <c r="CP1194" s="52"/>
      <c r="CQ1194" s="52"/>
      <c r="CR1194" s="52"/>
      <c r="CS1194" s="52"/>
      <c r="CT1194" s="52"/>
      <c r="CU1194" s="33"/>
      <c r="CV1194" s="33"/>
    </row>
    <row r="1195" spans="74:100">
      <c r="BV1195" s="62"/>
      <c r="BW1195" s="62"/>
      <c r="BX1195" s="62"/>
      <c r="BY1195" s="62"/>
      <c r="BZ1195" s="62"/>
      <c r="CA1195" s="62"/>
      <c r="CB1195" s="62"/>
      <c r="CC1195" s="62"/>
      <c r="CD1195" s="62"/>
      <c r="CE1195" s="62"/>
      <c r="CF1195" s="62"/>
      <c r="CL1195" s="56" t="s">
        <v>877</v>
      </c>
      <c r="CM1195" s="56" t="s">
        <v>215</v>
      </c>
      <c r="CN1195" s="56" t="s">
        <v>215</v>
      </c>
      <c r="CO1195" s="52"/>
      <c r="CP1195" s="52"/>
      <c r="CQ1195" s="52"/>
      <c r="CR1195" s="52"/>
      <c r="CS1195" s="52"/>
      <c r="CT1195" s="52"/>
      <c r="CU1195" s="33"/>
      <c r="CV1195" s="33"/>
    </row>
    <row r="1196" spans="74:100">
      <c r="BV1196" s="62"/>
      <c r="BW1196" s="62"/>
      <c r="BX1196" s="62"/>
      <c r="BY1196" s="62"/>
      <c r="BZ1196" s="62"/>
      <c r="CA1196" s="62"/>
      <c r="CB1196" s="62"/>
      <c r="CC1196" s="62"/>
      <c r="CD1196" s="62"/>
      <c r="CE1196" s="62"/>
      <c r="CF1196" s="62"/>
      <c r="CL1196" s="56" t="s">
        <v>20837</v>
      </c>
      <c r="CM1196" s="56"/>
      <c r="CN1196" s="56"/>
      <c r="CO1196" s="52"/>
      <c r="CP1196" s="52"/>
      <c r="CQ1196" s="52"/>
      <c r="CR1196" s="52"/>
      <c r="CS1196" s="52"/>
      <c r="CT1196" s="52"/>
      <c r="CU1196" s="33"/>
      <c r="CV1196" s="33"/>
    </row>
    <row r="1197" spans="74:100">
      <c r="BV1197" s="62"/>
      <c r="BW1197" s="62"/>
      <c r="BX1197" s="62"/>
      <c r="BY1197" s="62"/>
      <c r="BZ1197" s="62"/>
      <c r="CA1197" s="62"/>
      <c r="CB1197" s="62"/>
      <c r="CC1197" s="62"/>
      <c r="CD1197" s="62"/>
      <c r="CE1197" s="62"/>
      <c r="CF1197" s="62"/>
      <c r="CL1197" s="56" t="s">
        <v>3462</v>
      </c>
      <c r="CM1197" s="56" t="s">
        <v>3118</v>
      </c>
      <c r="CN1197" s="56" t="s">
        <v>3118</v>
      </c>
      <c r="CO1197" s="52"/>
      <c r="CP1197" s="52"/>
      <c r="CQ1197" s="52"/>
      <c r="CR1197" s="52"/>
      <c r="CS1197" s="52"/>
      <c r="CT1197" s="52"/>
      <c r="CU1197" s="33"/>
      <c r="CV1197" s="33"/>
    </row>
    <row r="1198" spans="74:100">
      <c r="BV1198" s="62"/>
      <c r="BW1198" s="62"/>
      <c r="BX1198" s="62"/>
      <c r="BY1198" s="62"/>
      <c r="BZ1198" s="62"/>
      <c r="CA1198" s="62"/>
      <c r="CB1198" s="62"/>
      <c r="CC1198" s="62"/>
      <c r="CD1198" s="62"/>
      <c r="CE1198" s="62"/>
      <c r="CF1198" s="62"/>
      <c r="CL1198" s="56" t="s">
        <v>17769</v>
      </c>
      <c r="CM1198" s="56"/>
      <c r="CN1198" s="56"/>
      <c r="CO1198" s="52"/>
      <c r="CP1198" s="52"/>
      <c r="CQ1198" s="52"/>
      <c r="CR1198" s="52"/>
      <c r="CS1198" s="52"/>
      <c r="CT1198" s="52"/>
      <c r="CU1198" s="33"/>
      <c r="CV1198" s="33"/>
    </row>
    <row r="1199" spans="74:100">
      <c r="BV1199" s="62"/>
      <c r="BW1199" s="62"/>
      <c r="BX1199" s="62"/>
      <c r="BY1199" s="62"/>
      <c r="BZ1199" s="62"/>
      <c r="CA1199" s="62"/>
      <c r="CB1199" s="62"/>
      <c r="CC1199" s="62"/>
      <c r="CD1199" s="62"/>
      <c r="CE1199" s="62"/>
      <c r="CF1199" s="62"/>
      <c r="CL1199" s="56" t="s">
        <v>878</v>
      </c>
      <c r="CM1199" s="56" t="s">
        <v>216</v>
      </c>
      <c r="CN1199" s="56" t="s">
        <v>216</v>
      </c>
      <c r="CO1199" s="52"/>
      <c r="CP1199" s="52"/>
      <c r="CQ1199" s="52"/>
      <c r="CR1199" s="52"/>
      <c r="CS1199" s="52"/>
      <c r="CT1199" s="52"/>
      <c r="CU1199" s="33"/>
      <c r="CV1199" s="33"/>
    </row>
    <row r="1200" spans="74:100">
      <c r="BV1200" s="62"/>
      <c r="BW1200" s="62"/>
      <c r="BX1200" s="62"/>
      <c r="BY1200" s="62"/>
      <c r="BZ1200" s="62"/>
      <c r="CA1200" s="62"/>
      <c r="CB1200" s="62"/>
      <c r="CC1200" s="62"/>
      <c r="CD1200" s="62"/>
      <c r="CE1200" s="62"/>
      <c r="CF1200" s="62"/>
      <c r="CL1200" s="56" t="s">
        <v>20838</v>
      </c>
      <c r="CM1200" s="56"/>
      <c r="CN1200" s="56"/>
      <c r="CO1200" s="52"/>
      <c r="CP1200" s="52"/>
      <c r="CQ1200" s="52"/>
      <c r="CR1200" s="52"/>
      <c r="CS1200" s="52"/>
      <c r="CT1200" s="52"/>
      <c r="CU1200" s="33"/>
      <c r="CV1200" s="33"/>
    </row>
    <row r="1201" spans="74:100">
      <c r="BV1201" s="62"/>
      <c r="BW1201" s="62"/>
      <c r="BX1201" s="62"/>
      <c r="BY1201" s="62"/>
      <c r="BZ1201" s="62"/>
      <c r="CA1201" s="62"/>
      <c r="CB1201" s="62"/>
      <c r="CC1201" s="62"/>
      <c r="CD1201" s="62"/>
      <c r="CE1201" s="62"/>
      <c r="CF1201" s="62"/>
      <c r="CL1201" s="56" t="s">
        <v>3463</v>
      </c>
      <c r="CM1201" s="56" t="s">
        <v>3118</v>
      </c>
      <c r="CN1201" s="56" t="s">
        <v>3118</v>
      </c>
      <c r="CO1201" s="52"/>
      <c r="CP1201" s="52"/>
      <c r="CQ1201" s="52"/>
      <c r="CR1201" s="52"/>
      <c r="CS1201" s="52"/>
      <c r="CT1201" s="52"/>
      <c r="CU1201" s="33"/>
      <c r="CV1201" s="33"/>
    </row>
    <row r="1202" spans="74:100">
      <c r="BV1202" s="62"/>
      <c r="BW1202" s="62"/>
      <c r="BX1202" s="62"/>
      <c r="BY1202" s="62"/>
      <c r="BZ1202" s="62"/>
      <c r="CA1202" s="62"/>
      <c r="CB1202" s="62"/>
      <c r="CC1202" s="62"/>
      <c r="CD1202" s="62"/>
      <c r="CE1202" s="62"/>
      <c r="CF1202" s="62"/>
      <c r="CL1202" s="56" t="s">
        <v>20517</v>
      </c>
      <c r="CM1202" s="56"/>
      <c r="CN1202" s="56"/>
      <c r="CO1202" s="52"/>
      <c r="CP1202" s="52"/>
      <c r="CQ1202" s="52"/>
      <c r="CR1202" s="52"/>
      <c r="CS1202" s="52"/>
      <c r="CT1202" s="52"/>
      <c r="CU1202" s="33"/>
      <c r="CV1202" s="33"/>
    </row>
    <row r="1203" spans="74:100">
      <c r="BV1203" s="62"/>
      <c r="BW1203" s="62"/>
      <c r="BX1203" s="62"/>
      <c r="BY1203" s="62"/>
      <c r="BZ1203" s="62"/>
      <c r="CA1203" s="62"/>
      <c r="CB1203" s="62"/>
      <c r="CC1203" s="62"/>
      <c r="CD1203" s="62"/>
      <c r="CE1203" s="62"/>
      <c r="CF1203" s="62"/>
      <c r="CL1203" s="56" t="s">
        <v>3464</v>
      </c>
      <c r="CM1203" s="56" t="s">
        <v>216</v>
      </c>
      <c r="CN1203" s="56" t="s">
        <v>216</v>
      </c>
      <c r="CO1203" s="52"/>
      <c r="CP1203" s="52"/>
      <c r="CQ1203" s="52"/>
      <c r="CR1203" s="52"/>
      <c r="CS1203" s="52"/>
      <c r="CT1203" s="52"/>
      <c r="CU1203" s="33"/>
      <c r="CV1203" s="33"/>
    </row>
    <row r="1204" spans="74:100">
      <c r="BV1204" s="62"/>
      <c r="BW1204" s="62"/>
      <c r="BX1204" s="62"/>
      <c r="BY1204" s="62"/>
      <c r="BZ1204" s="62"/>
      <c r="CA1204" s="62"/>
      <c r="CB1204" s="62"/>
      <c r="CC1204" s="62"/>
      <c r="CD1204" s="62"/>
      <c r="CE1204" s="62"/>
      <c r="CF1204" s="62"/>
      <c r="CL1204" s="56" t="s">
        <v>20839</v>
      </c>
      <c r="CM1204" s="56"/>
      <c r="CN1204" s="56"/>
      <c r="CO1204" s="52"/>
      <c r="CP1204" s="52"/>
      <c r="CQ1204" s="52"/>
      <c r="CR1204" s="52"/>
      <c r="CS1204" s="52"/>
      <c r="CT1204" s="52"/>
      <c r="CU1204" s="33"/>
      <c r="CV1204" s="33"/>
    </row>
    <row r="1205" spans="74:100">
      <c r="BV1205" s="62"/>
      <c r="BW1205" s="62"/>
      <c r="BX1205" s="62"/>
      <c r="BY1205" s="62"/>
      <c r="BZ1205" s="62"/>
      <c r="CA1205" s="62"/>
      <c r="CB1205" s="62"/>
      <c r="CC1205" s="62"/>
      <c r="CD1205" s="62"/>
      <c r="CE1205" s="62"/>
      <c r="CF1205" s="62"/>
      <c r="CL1205" s="56" t="s">
        <v>3465</v>
      </c>
      <c r="CM1205" s="56" t="s">
        <v>3118</v>
      </c>
      <c r="CN1205" s="56" t="s">
        <v>3118</v>
      </c>
      <c r="CO1205" s="52"/>
      <c r="CP1205" s="52"/>
      <c r="CQ1205" s="52"/>
      <c r="CR1205" s="52"/>
      <c r="CS1205" s="52"/>
      <c r="CT1205" s="52"/>
      <c r="CU1205" s="33"/>
      <c r="CV1205" s="33"/>
    </row>
    <row r="1206" spans="74:100">
      <c r="BV1206" s="62"/>
      <c r="BW1206" s="62"/>
      <c r="BX1206" s="62"/>
      <c r="BY1206" s="62"/>
      <c r="BZ1206" s="62"/>
      <c r="CA1206" s="62"/>
      <c r="CB1206" s="62"/>
      <c r="CC1206" s="62"/>
      <c r="CD1206" s="62"/>
      <c r="CE1206" s="62"/>
      <c r="CF1206" s="62"/>
      <c r="CL1206" s="56" t="s">
        <v>17770</v>
      </c>
      <c r="CM1206" s="56"/>
      <c r="CN1206" s="56"/>
      <c r="CO1206" s="52"/>
      <c r="CP1206" s="52"/>
      <c r="CQ1206" s="52"/>
      <c r="CR1206" s="52"/>
      <c r="CS1206" s="52"/>
      <c r="CT1206" s="52"/>
      <c r="CU1206" s="33"/>
      <c r="CV1206" s="33"/>
    </row>
    <row r="1207" spans="74:100">
      <c r="BV1207" s="62"/>
      <c r="BW1207" s="62"/>
      <c r="BX1207" s="62"/>
      <c r="BY1207" s="62"/>
      <c r="BZ1207" s="62"/>
      <c r="CA1207" s="62"/>
      <c r="CB1207" s="62"/>
      <c r="CC1207" s="62"/>
      <c r="CD1207" s="62"/>
      <c r="CE1207" s="62"/>
      <c r="CF1207" s="62"/>
      <c r="CL1207" s="56" t="s">
        <v>3466</v>
      </c>
      <c r="CM1207" s="56" t="s">
        <v>217</v>
      </c>
      <c r="CN1207" s="56" t="s">
        <v>217</v>
      </c>
      <c r="CO1207" s="52"/>
      <c r="CP1207" s="52"/>
      <c r="CQ1207" s="52"/>
      <c r="CR1207" s="52"/>
      <c r="CS1207" s="52"/>
      <c r="CT1207" s="52"/>
      <c r="CU1207" s="33"/>
      <c r="CV1207" s="33"/>
    </row>
    <row r="1208" spans="74:100">
      <c r="BV1208" s="62"/>
      <c r="BW1208" s="62"/>
      <c r="BX1208" s="62"/>
      <c r="BY1208" s="62"/>
      <c r="BZ1208" s="62"/>
      <c r="CA1208" s="62"/>
      <c r="CB1208" s="62"/>
      <c r="CC1208" s="62"/>
      <c r="CD1208" s="62"/>
      <c r="CE1208" s="62"/>
      <c r="CF1208" s="62"/>
      <c r="CL1208" s="56" t="s">
        <v>17771</v>
      </c>
      <c r="CM1208" s="56"/>
      <c r="CN1208" s="56"/>
      <c r="CO1208" s="52"/>
      <c r="CP1208" s="52"/>
      <c r="CQ1208" s="52"/>
      <c r="CR1208" s="52"/>
      <c r="CS1208" s="52"/>
      <c r="CT1208" s="52"/>
      <c r="CU1208" s="33"/>
      <c r="CV1208" s="33"/>
    </row>
    <row r="1209" spans="74:100">
      <c r="BV1209" s="62"/>
      <c r="BW1209" s="62"/>
      <c r="BX1209" s="62"/>
      <c r="BY1209" s="62"/>
      <c r="BZ1209" s="62"/>
      <c r="CA1209" s="62"/>
      <c r="CB1209" s="62"/>
      <c r="CC1209" s="62"/>
      <c r="CD1209" s="62"/>
      <c r="CE1209" s="62"/>
      <c r="CF1209" s="62"/>
      <c r="CL1209" s="56" t="s">
        <v>3467</v>
      </c>
      <c r="CM1209" s="56" t="s">
        <v>3118</v>
      </c>
      <c r="CN1209" s="56" t="s">
        <v>3118</v>
      </c>
      <c r="CO1209" s="52"/>
      <c r="CP1209" s="52"/>
      <c r="CQ1209" s="52"/>
      <c r="CR1209" s="52"/>
      <c r="CS1209" s="52"/>
      <c r="CT1209" s="52"/>
      <c r="CU1209" s="33"/>
      <c r="CV1209" s="33"/>
    </row>
    <row r="1210" spans="74:100">
      <c r="BV1210" s="62"/>
      <c r="BW1210" s="62"/>
      <c r="BX1210" s="62"/>
      <c r="BY1210" s="62"/>
      <c r="BZ1210" s="62"/>
      <c r="CA1210" s="62"/>
      <c r="CB1210" s="62"/>
      <c r="CC1210" s="62"/>
      <c r="CD1210" s="62"/>
      <c r="CE1210" s="62"/>
      <c r="CF1210" s="62"/>
      <c r="CL1210" s="56" t="s">
        <v>17772</v>
      </c>
      <c r="CM1210" s="56"/>
      <c r="CN1210" s="56"/>
      <c r="CO1210" s="52"/>
      <c r="CP1210" s="52"/>
      <c r="CQ1210" s="52"/>
      <c r="CR1210" s="52"/>
      <c r="CS1210" s="52"/>
      <c r="CT1210" s="52"/>
      <c r="CU1210" s="33"/>
      <c r="CV1210" s="33"/>
    </row>
    <row r="1211" spans="74:100">
      <c r="BV1211" s="62"/>
      <c r="BW1211" s="62"/>
      <c r="BX1211" s="62"/>
      <c r="BY1211" s="62"/>
      <c r="BZ1211" s="62"/>
      <c r="CA1211" s="62"/>
      <c r="CB1211" s="62"/>
      <c r="CC1211" s="62"/>
      <c r="CD1211" s="62"/>
      <c r="CE1211" s="62"/>
      <c r="CF1211" s="62"/>
      <c r="CL1211" s="56" t="s">
        <v>3468</v>
      </c>
      <c r="CM1211" s="56" t="s">
        <v>217</v>
      </c>
      <c r="CN1211" s="56" t="s">
        <v>217</v>
      </c>
      <c r="CO1211" s="52"/>
      <c r="CP1211" s="52"/>
      <c r="CQ1211" s="52"/>
      <c r="CR1211" s="52"/>
      <c r="CS1211" s="52"/>
      <c r="CT1211" s="52"/>
      <c r="CU1211" s="33"/>
      <c r="CV1211" s="33"/>
    </row>
    <row r="1212" spans="74:100">
      <c r="BV1212" s="62"/>
      <c r="BW1212" s="62"/>
      <c r="BX1212" s="62"/>
      <c r="BY1212" s="62"/>
      <c r="BZ1212" s="62"/>
      <c r="CA1212" s="62"/>
      <c r="CB1212" s="62"/>
      <c r="CC1212" s="62"/>
      <c r="CD1212" s="62"/>
      <c r="CE1212" s="62"/>
      <c r="CF1212" s="62"/>
      <c r="CL1212" s="56" t="s">
        <v>17773</v>
      </c>
      <c r="CM1212" s="56"/>
      <c r="CN1212" s="56"/>
      <c r="CO1212" s="52"/>
      <c r="CP1212" s="52"/>
      <c r="CQ1212" s="52"/>
      <c r="CR1212" s="52"/>
      <c r="CS1212" s="52"/>
      <c r="CT1212" s="52"/>
      <c r="CU1212" s="33"/>
      <c r="CV1212" s="33"/>
    </row>
    <row r="1213" spans="74:100">
      <c r="BV1213" s="62"/>
      <c r="BW1213" s="62"/>
      <c r="BX1213" s="62"/>
      <c r="BY1213" s="62"/>
      <c r="BZ1213" s="62"/>
      <c r="CA1213" s="62"/>
      <c r="CB1213" s="62"/>
      <c r="CC1213" s="62"/>
      <c r="CD1213" s="62"/>
      <c r="CE1213" s="62"/>
      <c r="CF1213" s="62"/>
      <c r="CL1213" s="56" t="s">
        <v>3469</v>
      </c>
      <c r="CM1213" s="56" t="s">
        <v>217</v>
      </c>
      <c r="CN1213" s="56" t="s">
        <v>217</v>
      </c>
      <c r="CO1213" s="52"/>
      <c r="CP1213" s="52"/>
      <c r="CQ1213" s="52"/>
      <c r="CR1213" s="52"/>
      <c r="CS1213" s="52"/>
      <c r="CT1213" s="52"/>
      <c r="CU1213" s="33"/>
      <c r="CV1213" s="33"/>
    </row>
    <row r="1214" spans="74:100">
      <c r="BV1214" s="62"/>
      <c r="BW1214" s="62"/>
      <c r="BX1214" s="62"/>
      <c r="BY1214" s="62"/>
      <c r="BZ1214" s="62"/>
      <c r="CA1214" s="62"/>
      <c r="CB1214" s="62"/>
      <c r="CC1214" s="62"/>
      <c r="CD1214" s="62"/>
      <c r="CE1214" s="62"/>
      <c r="CF1214" s="62"/>
      <c r="CL1214" s="56" t="s">
        <v>17774</v>
      </c>
      <c r="CM1214" s="56"/>
      <c r="CN1214" s="56"/>
      <c r="CO1214" s="52"/>
      <c r="CP1214" s="52"/>
      <c r="CQ1214" s="52"/>
      <c r="CR1214" s="52"/>
      <c r="CS1214" s="52"/>
      <c r="CT1214" s="52"/>
      <c r="CU1214" s="33"/>
      <c r="CV1214" s="33"/>
    </row>
    <row r="1215" spans="74:100">
      <c r="BV1215" s="62"/>
      <c r="BW1215" s="62"/>
      <c r="BX1215" s="62"/>
      <c r="BY1215" s="62"/>
      <c r="BZ1215" s="62"/>
      <c r="CA1215" s="62"/>
      <c r="CB1215" s="62"/>
      <c r="CC1215" s="62"/>
      <c r="CD1215" s="62"/>
      <c r="CE1215" s="62"/>
      <c r="CF1215" s="62"/>
      <c r="CL1215" s="56" t="s">
        <v>3470</v>
      </c>
      <c r="CM1215" s="56" t="s">
        <v>217</v>
      </c>
      <c r="CN1215" s="56" t="s">
        <v>217</v>
      </c>
      <c r="CO1215" s="52"/>
      <c r="CP1215" s="52"/>
      <c r="CQ1215" s="52"/>
      <c r="CR1215" s="52"/>
      <c r="CS1215" s="52"/>
      <c r="CT1215" s="52"/>
      <c r="CU1215" s="33"/>
      <c r="CV1215" s="33"/>
    </row>
    <row r="1216" spans="74:100">
      <c r="BV1216" s="62"/>
      <c r="BW1216" s="62"/>
      <c r="BX1216" s="62"/>
      <c r="BY1216" s="62"/>
      <c r="BZ1216" s="62"/>
      <c r="CA1216" s="62"/>
      <c r="CB1216" s="62"/>
      <c r="CC1216" s="62"/>
      <c r="CD1216" s="62"/>
      <c r="CE1216" s="62"/>
      <c r="CF1216" s="62"/>
      <c r="CL1216" s="56" t="s">
        <v>17775</v>
      </c>
      <c r="CM1216" s="56"/>
      <c r="CN1216" s="56"/>
      <c r="CO1216" s="52"/>
      <c r="CP1216" s="52"/>
      <c r="CQ1216" s="52"/>
      <c r="CR1216" s="52"/>
      <c r="CS1216" s="52"/>
      <c r="CT1216" s="52"/>
      <c r="CU1216" s="33"/>
      <c r="CV1216" s="33"/>
    </row>
    <row r="1217" spans="74:100">
      <c r="BV1217" s="62"/>
      <c r="BW1217" s="62"/>
      <c r="BX1217" s="62"/>
      <c r="BY1217" s="62"/>
      <c r="BZ1217" s="62"/>
      <c r="CA1217" s="62"/>
      <c r="CB1217" s="62"/>
      <c r="CC1217" s="62"/>
      <c r="CD1217" s="62"/>
      <c r="CE1217" s="62"/>
      <c r="CF1217" s="62"/>
      <c r="CL1217" s="56" t="s">
        <v>879</v>
      </c>
      <c r="CM1217" s="56" t="s">
        <v>216</v>
      </c>
      <c r="CN1217" s="56" t="s">
        <v>216</v>
      </c>
      <c r="CO1217" s="52"/>
      <c r="CP1217" s="52"/>
      <c r="CQ1217" s="52"/>
      <c r="CR1217" s="52"/>
      <c r="CS1217" s="52"/>
      <c r="CT1217" s="52"/>
      <c r="CU1217" s="33"/>
      <c r="CV1217" s="33"/>
    </row>
    <row r="1218" spans="74:100">
      <c r="BV1218" s="62"/>
      <c r="BW1218" s="62"/>
      <c r="BX1218" s="62"/>
      <c r="BY1218" s="62"/>
      <c r="BZ1218" s="62"/>
      <c r="CA1218" s="62"/>
      <c r="CB1218" s="62"/>
      <c r="CC1218" s="62"/>
      <c r="CD1218" s="62"/>
      <c r="CE1218" s="62"/>
      <c r="CF1218" s="62"/>
      <c r="CL1218" s="56" t="s">
        <v>20840</v>
      </c>
      <c r="CM1218" s="56"/>
      <c r="CN1218" s="56"/>
      <c r="CO1218" s="52"/>
      <c r="CP1218" s="52"/>
      <c r="CQ1218" s="52"/>
      <c r="CR1218" s="52"/>
      <c r="CS1218" s="52"/>
      <c r="CT1218" s="52"/>
      <c r="CU1218" s="33"/>
      <c r="CV1218" s="33"/>
    </row>
    <row r="1219" spans="74:100">
      <c r="BV1219" s="62"/>
      <c r="BW1219" s="62"/>
      <c r="BX1219" s="62"/>
      <c r="BY1219" s="62"/>
      <c r="BZ1219" s="62"/>
      <c r="CA1219" s="62"/>
      <c r="CB1219" s="62"/>
      <c r="CC1219" s="62"/>
      <c r="CD1219" s="62"/>
      <c r="CE1219" s="62"/>
      <c r="CF1219" s="62"/>
      <c r="CL1219" s="56" t="s">
        <v>27021</v>
      </c>
      <c r="CM1219" s="56" t="s">
        <v>217</v>
      </c>
      <c r="CN1219" s="56" t="s">
        <v>217</v>
      </c>
      <c r="CO1219" s="52"/>
      <c r="CP1219" s="52"/>
      <c r="CQ1219" s="52"/>
      <c r="CR1219" s="52"/>
      <c r="CS1219" s="52"/>
      <c r="CT1219" s="52"/>
      <c r="CU1219" s="33"/>
      <c r="CV1219" s="33"/>
    </row>
    <row r="1220" spans="74:100">
      <c r="BV1220" s="62"/>
      <c r="BW1220" s="62"/>
      <c r="BX1220" s="62"/>
      <c r="BY1220" s="62"/>
      <c r="BZ1220" s="62"/>
      <c r="CA1220" s="62"/>
      <c r="CB1220" s="62"/>
      <c r="CC1220" s="62"/>
      <c r="CD1220" s="62"/>
      <c r="CE1220" s="62"/>
      <c r="CF1220" s="62"/>
      <c r="CL1220" s="56" t="s">
        <v>27022</v>
      </c>
      <c r="CM1220" s="56"/>
      <c r="CN1220" s="56"/>
      <c r="CO1220" s="52"/>
      <c r="CP1220" s="52"/>
      <c r="CQ1220" s="52"/>
      <c r="CR1220" s="52"/>
      <c r="CS1220" s="52"/>
      <c r="CT1220" s="52"/>
      <c r="CU1220" s="33"/>
      <c r="CV1220" s="33"/>
    </row>
    <row r="1221" spans="74:100">
      <c r="BV1221" s="62"/>
      <c r="BW1221" s="62"/>
      <c r="BX1221" s="62"/>
      <c r="BY1221" s="62"/>
      <c r="BZ1221" s="62"/>
      <c r="CA1221" s="62"/>
      <c r="CB1221" s="62"/>
      <c r="CC1221" s="62"/>
      <c r="CD1221" s="62"/>
      <c r="CE1221" s="62"/>
      <c r="CF1221" s="62"/>
      <c r="CL1221" s="56" t="s">
        <v>3471</v>
      </c>
      <c r="CM1221" s="56" t="s">
        <v>217</v>
      </c>
      <c r="CN1221" s="56" t="s">
        <v>217</v>
      </c>
      <c r="CO1221" s="52"/>
      <c r="CP1221" s="52"/>
      <c r="CQ1221" s="52"/>
      <c r="CR1221" s="52"/>
      <c r="CS1221" s="52"/>
      <c r="CT1221" s="52"/>
      <c r="CU1221" s="33"/>
      <c r="CV1221" s="33"/>
    </row>
    <row r="1222" spans="74:100">
      <c r="BV1222" s="62"/>
      <c r="BW1222" s="62"/>
      <c r="BX1222" s="62"/>
      <c r="BY1222" s="62"/>
      <c r="BZ1222" s="62"/>
      <c r="CA1222" s="62"/>
      <c r="CB1222" s="62"/>
      <c r="CC1222" s="62"/>
      <c r="CD1222" s="62"/>
      <c r="CE1222" s="62"/>
      <c r="CF1222" s="62"/>
      <c r="CL1222" s="56" t="s">
        <v>17776</v>
      </c>
      <c r="CM1222" s="56"/>
      <c r="CN1222" s="56"/>
      <c r="CO1222" s="52"/>
      <c r="CP1222" s="52"/>
      <c r="CQ1222" s="52"/>
      <c r="CR1222" s="52"/>
      <c r="CS1222" s="52"/>
      <c r="CT1222" s="52"/>
      <c r="CU1222" s="33"/>
      <c r="CV1222" s="33"/>
    </row>
    <row r="1223" spans="74:100">
      <c r="BV1223" s="62"/>
      <c r="BW1223" s="62"/>
      <c r="BX1223" s="62"/>
      <c r="BY1223" s="62"/>
      <c r="BZ1223" s="62"/>
      <c r="CA1223" s="62"/>
      <c r="CB1223" s="62"/>
      <c r="CC1223" s="62"/>
      <c r="CD1223" s="62"/>
      <c r="CE1223" s="62"/>
      <c r="CF1223" s="62"/>
      <c r="CL1223" s="56" t="s">
        <v>20480</v>
      </c>
      <c r="CM1223" s="56" t="s">
        <v>217</v>
      </c>
      <c r="CN1223" s="56" t="s">
        <v>217</v>
      </c>
      <c r="CO1223" s="52"/>
      <c r="CP1223" s="52"/>
      <c r="CQ1223" s="52"/>
      <c r="CR1223" s="52"/>
      <c r="CS1223" s="52"/>
      <c r="CT1223" s="52"/>
      <c r="CU1223" s="33"/>
      <c r="CV1223" s="33"/>
    </row>
    <row r="1224" spans="74:100">
      <c r="BV1224" s="62"/>
      <c r="BW1224" s="62"/>
      <c r="BX1224" s="62"/>
      <c r="BY1224" s="62"/>
      <c r="BZ1224" s="62"/>
      <c r="CA1224" s="62"/>
      <c r="CB1224" s="62"/>
      <c r="CC1224" s="62"/>
      <c r="CD1224" s="62"/>
      <c r="CE1224" s="62"/>
      <c r="CF1224" s="62"/>
      <c r="CL1224" s="56" t="s">
        <v>17777</v>
      </c>
      <c r="CM1224" s="56"/>
      <c r="CN1224" s="56"/>
      <c r="CO1224" s="52"/>
      <c r="CP1224" s="52"/>
      <c r="CQ1224" s="52"/>
      <c r="CR1224" s="52"/>
      <c r="CS1224" s="52"/>
      <c r="CT1224" s="52"/>
      <c r="CU1224" s="33"/>
      <c r="CV1224" s="33"/>
    </row>
    <row r="1225" spans="74:100">
      <c r="BV1225" s="62"/>
      <c r="BW1225" s="62"/>
      <c r="BX1225" s="62"/>
      <c r="BY1225" s="62"/>
      <c r="BZ1225" s="62"/>
      <c r="CA1225" s="62"/>
      <c r="CB1225" s="62"/>
      <c r="CC1225" s="62"/>
      <c r="CD1225" s="62"/>
      <c r="CE1225" s="62"/>
      <c r="CF1225" s="62"/>
      <c r="CL1225" s="56" t="s">
        <v>3472</v>
      </c>
      <c r="CM1225" s="56" t="s">
        <v>217</v>
      </c>
      <c r="CN1225" s="56" t="s">
        <v>217</v>
      </c>
      <c r="CO1225" s="52"/>
      <c r="CP1225" s="52"/>
      <c r="CQ1225" s="52"/>
      <c r="CR1225" s="52"/>
      <c r="CS1225" s="52"/>
      <c r="CT1225" s="52"/>
      <c r="CU1225" s="33"/>
      <c r="CV1225" s="33"/>
    </row>
    <row r="1226" spans="74:100">
      <c r="BV1226" s="62"/>
      <c r="BW1226" s="62"/>
      <c r="BX1226" s="62"/>
      <c r="BY1226" s="62"/>
      <c r="BZ1226" s="62"/>
      <c r="CA1226" s="62"/>
      <c r="CB1226" s="62"/>
      <c r="CC1226" s="62"/>
      <c r="CD1226" s="62"/>
      <c r="CE1226" s="62"/>
      <c r="CF1226" s="62"/>
      <c r="CL1226" s="56" t="s">
        <v>17778</v>
      </c>
      <c r="CM1226" s="56"/>
      <c r="CN1226" s="56"/>
      <c r="CO1226" s="52"/>
      <c r="CP1226" s="52"/>
      <c r="CQ1226" s="52"/>
      <c r="CR1226" s="52"/>
      <c r="CS1226" s="52"/>
      <c r="CT1226" s="52"/>
      <c r="CU1226" s="33"/>
      <c r="CV1226" s="33"/>
    </row>
    <row r="1227" spans="74:100">
      <c r="BV1227" s="62"/>
      <c r="BW1227" s="62"/>
      <c r="BX1227" s="62"/>
      <c r="BY1227" s="62"/>
      <c r="BZ1227" s="62"/>
      <c r="CA1227" s="62"/>
      <c r="CB1227" s="62"/>
      <c r="CC1227" s="62"/>
      <c r="CD1227" s="62"/>
      <c r="CE1227" s="62"/>
      <c r="CF1227" s="62"/>
      <c r="CL1227" s="56" t="s">
        <v>3473</v>
      </c>
      <c r="CM1227" s="56" t="s">
        <v>217</v>
      </c>
      <c r="CN1227" s="56" t="s">
        <v>217</v>
      </c>
      <c r="CO1227" s="52"/>
      <c r="CP1227" s="52"/>
      <c r="CQ1227" s="52"/>
      <c r="CR1227" s="52"/>
      <c r="CS1227" s="52"/>
      <c r="CT1227" s="52"/>
      <c r="CU1227" s="33"/>
      <c r="CV1227" s="33"/>
    </row>
    <row r="1228" spans="74:100">
      <c r="BV1228" s="62"/>
      <c r="BW1228" s="62"/>
      <c r="BX1228" s="62"/>
      <c r="BY1228" s="62"/>
      <c r="BZ1228" s="62"/>
      <c r="CA1228" s="62"/>
      <c r="CB1228" s="62"/>
      <c r="CC1228" s="62"/>
      <c r="CD1228" s="62"/>
      <c r="CE1228" s="62"/>
      <c r="CF1228" s="62"/>
      <c r="CL1228" s="56" t="s">
        <v>20841</v>
      </c>
      <c r="CM1228" s="56"/>
      <c r="CN1228" s="56"/>
      <c r="CO1228" s="52"/>
      <c r="CP1228" s="52"/>
      <c r="CQ1228" s="52"/>
      <c r="CR1228" s="52"/>
      <c r="CS1228" s="52"/>
      <c r="CT1228" s="52"/>
      <c r="CU1228" s="33"/>
      <c r="CV1228" s="33"/>
    </row>
    <row r="1229" spans="74:100">
      <c r="BV1229" s="62"/>
      <c r="BW1229" s="62"/>
      <c r="BX1229" s="62"/>
      <c r="BY1229" s="62"/>
      <c r="BZ1229" s="62"/>
      <c r="CA1229" s="62"/>
      <c r="CB1229" s="62"/>
      <c r="CC1229" s="62"/>
      <c r="CD1229" s="62"/>
      <c r="CE1229" s="62"/>
      <c r="CF1229" s="62"/>
      <c r="CL1229" s="56" t="s">
        <v>20481</v>
      </c>
      <c r="CM1229" s="56" t="s">
        <v>217</v>
      </c>
      <c r="CN1229" s="56" t="s">
        <v>217</v>
      </c>
      <c r="CO1229" s="52"/>
      <c r="CP1229" s="52"/>
      <c r="CQ1229" s="52"/>
      <c r="CR1229" s="52"/>
      <c r="CS1229" s="52"/>
      <c r="CT1229" s="52"/>
      <c r="CU1229" s="33"/>
      <c r="CV1229" s="33"/>
    </row>
    <row r="1230" spans="74:100">
      <c r="BV1230" s="62"/>
      <c r="BW1230" s="62"/>
      <c r="BX1230" s="62"/>
      <c r="BY1230" s="62"/>
      <c r="BZ1230" s="62"/>
      <c r="CA1230" s="62"/>
      <c r="CB1230" s="62"/>
      <c r="CC1230" s="62"/>
      <c r="CD1230" s="62"/>
      <c r="CE1230" s="62"/>
      <c r="CF1230" s="62"/>
      <c r="CL1230" s="56" t="s">
        <v>17779</v>
      </c>
      <c r="CM1230" s="56"/>
      <c r="CN1230" s="56"/>
      <c r="CO1230" s="52"/>
      <c r="CP1230" s="52"/>
      <c r="CQ1230" s="52"/>
      <c r="CR1230" s="52"/>
      <c r="CS1230" s="52"/>
      <c r="CT1230" s="52"/>
      <c r="CU1230" s="33"/>
      <c r="CV1230" s="33"/>
    </row>
    <row r="1231" spans="74:100">
      <c r="BV1231" s="62"/>
      <c r="BW1231" s="62"/>
      <c r="BX1231" s="62"/>
      <c r="BY1231" s="62"/>
      <c r="BZ1231" s="62"/>
      <c r="CA1231" s="62"/>
      <c r="CB1231" s="62"/>
      <c r="CC1231" s="62"/>
      <c r="CD1231" s="62"/>
      <c r="CE1231" s="62"/>
      <c r="CF1231" s="62"/>
      <c r="CL1231" s="56" t="s">
        <v>27023</v>
      </c>
      <c r="CM1231" s="56" t="s">
        <v>217</v>
      </c>
      <c r="CN1231" s="56" t="s">
        <v>217</v>
      </c>
      <c r="CO1231" s="52"/>
      <c r="CP1231" s="52"/>
      <c r="CQ1231" s="52"/>
      <c r="CR1231" s="52"/>
      <c r="CS1231" s="52"/>
      <c r="CT1231" s="52"/>
      <c r="CU1231" s="33"/>
      <c r="CV1231" s="33"/>
    </row>
    <row r="1232" spans="74:100">
      <c r="BV1232" s="62"/>
      <c r="BW1232" s="62"/>
      <c r="BX1232" s="62"/>
      <c r="BY1232" s="62"/>
      <c r="BZ1232" s="62"/>
      <c r="CA1232" s="62"/>
      <c r="CB1232" s="62"/>
      <c r="CC1232" s="62"/>
      <c r="CD1232" s="62"/>
      <c r="CE1232" s="62"/>
      <c r="CF1232" s="62"/>
      <c r="CL1232" s="56" t="s">
        <v>17772</v>
      </c>
      <c r="CM1232" s="56"/>
      <c r="CN1232" s="56"/>
      <c r="CO1232" s="52"/>
      <c r="CP1232" s="52"/>
      <c r="CQ1232" s="52"/>
      <c r="CR1232" s="52"/>
      <c r="CS1232" s="52"/>
      <c r="CT1232" s="52"/>
      <c r="CU1232" s="33"/>
      <c r="CV1232" s="33"/>
    </row>
    <row r="1233" spans="74:100">
      <c r="BV1233" s="62"/>
      <c r="BW1233" s="62"/>
      <c r="BX1233" s="62"/>
      <c r="BY1233" s="62"/>
      <c r="BZ1233" s="62"/>
      <c r="CA1233" s="62"/>
      <c r="CB1233" s="62"/>
      <c r="CC1233" s="62"/>
      <c r="CD1233" s="62"/>
      <c r="CE1233" s="62"/>
      <c r="CF1233" s="62"/>
      <c r="CL1233" s="56" t="s">
        <v>27024</v>
      </c>
      <c r="CM1233" s="56" t="s">
        <v>217</v>
      </c>
      <c r="CN1233" s="56" t="s">
        <v>217</v>
      </c>
      <c r="CO1233" s="52"/>
      <c r="CP1233" s="52"/>
      <c r="CQ1233" s="52"/>
      <c r="CR1233" s="52"/>
      <c r="CS1233" s="52"/>
      <c r="CT1233" s="52"/>
      <c r="CU1233" s="33"/>
      <c r="CV1233" s="33"/>
    </row>
    <row r="1234" spans="74:100">
      <c r="BV1234" s="62"/>
      <c r="BW1234" s="62"/>
      <c r="BX1234" s="62"/>
      <c r="BY1234" s="62"/>
      <c r="BZ1234" s="62"/>
      <c r="CA1234" s="62"/>
      <c r="CB1234" s="62"/>
      <c r="CC1234" s="62"/>
      <c r="CD1234" s="62"/>
      <c r="CE1234" s="62"/>
      <c r="CF1234" s="62"/>
      <c r="CL1234" s="56" t="s">
        <v>17772</v>
      </c>
      <c r="CM1234" s="56"/>
      <c r="CN1234" s="56"/>
      <c r="CO1234" s="52"/>
      <c r="CP1234" s="52"/>
      <c r="CQ1234" s="52"/>
      <c r="CR1234" s="52"/>
      <c r="CS1234" s="52"/>
      <c r="CT1234" s="52"/>
      <c r="CU1234" s="33"/>
      <c r="CV1234" s="33"/>
    </row>
    <row r="1235" spans="74:100">
      <c r="BV1235" s="62"/>
      <c r="BW1235" s="62"/>
      <c r="BX1235" s="62"/>
      <c r="BY1235" s="62"/>
      <c r="BZ1235" s="62"/>
      <c r="CA1235" s="62"/>
      <c r="CB1235" s="62"/>
      <c r="CC1235" s="62"/>
      <c r="CD1235" s="62"/>
      <c r="CE1235" s="62"/>
      <c r="CF1235" s="62"/>
      <c r="CL1235" s="56" t="s">
        <v>27025</v>
      </c>
      <c r="CM1235" s="56" t="s">
        <v>217</v>
      </c>
      <c r="CN1235" s="56" t="s">
        <v>217</v>
      </c>
      <c r="CO1235" s="52"/>
      <c r="CP1235" s="52"/>
      <c r="CQ1235" s="52"/>
      <c r="CR1235" s="52"/>
      <c r="CS1235" s="52"/>
      <c r="CT1235" s="52"/>
      <c r="CU1235" s="33"/>
      <c r="CV1235" s="33"/>
    </row>
    <row r="1236" spans="74:100">
      <c r="BV1236" s="62"/>
      <c r="BW1236" s="62"/>
      <c r="BX1236" s="62"/>
      <c r="BY1236" s="62"/>
      <c r="BZ1236" s="62"/>
      <c r="CA1236" s="62"/>
      <c r="CB1236" s="62"/>
      <c r="CC1236" s="62"/>
      <c r="CD1236" s="62"/>
      <c r="CE1236" s="62"/>
      <c r="CF1236" s="62"/>
      <c r="CL1236" s="56" t="s">
        <v>17772</v>
      </c>
      <c r="CM1236" s="56"/>
      <c r="CN1236" s="56"/>
      <c r="CO1236" s="52"/>
      <c r="CP1236" s="52"/>
      <c r="CQ1236" s="52"/>
      <c r="CR1236" s="52"/>
      <c r="CS1236" s="52"/>
      <c r="CT1236" s="52"/>
      <c r="CU1236" s="33"/>
      <c r="CV1236" s="33"/>
    </row>
    <row r="1237" spans="74:100">
      <c r="BV1237" s="62"/>
      <c r="BW1237" s="62"/>
      <c r="BX1237" s="62"/>
      <c r="BY1237" s="62"/>
      <c r="BZ1237" s="62"/>
      <c r="CA1237" s="62"/>
      <c r="CB1237" s="62"/>
      <c r="CC1237" s="62"/>
      <c r="CD1237" s="62"/>
      <c r="CE1237" s="62"/>
      <c r="CF1237" s="62"/>
      <c r="CL1237" s="56" t="s">
        <v>27026</v>
      </c>
      <c r="CM1237" s="56" t="s">
        <v>217</v>
      </c>
      <c r="CN1237" s="56" t="s">
        <v>217</v>
      </c>
      <c r="CO1237" s="52"/>
      <c r="CP1237" s="52"/>
      <c r="CQ1237" s="52"/>
      <c r="CR1237" s="52"/>
      <c r="CS1237" s="52"/>
      <c r="CT1237" s="52"/>
      <c r="CU1237" s="33"/>
      <c r="CV1237" s="33"/>
    </row>
    <row r="1238" spans="74:100">
      <c r="BV1238" s="62"/>
      <c r="BW1238" s="62"/>
      <c r="BX1238" s="62"/>
      <c r="BY1238" s="62"/>
      <c r="BZ1238" s="62"/>
      <c r="CA1238" s="62"/>
      <c r="CB1238" s="62"/>
      <c r="CC1238" s="62"/>
      <c r="CD1238" s="62"/>
      <c r="CE1238" s="62"/>
      <c r="CF1238" s="62"/>
      <c r="CL1238" s="56" t="s">
        <v>17772</v>
      </c>
      <c r="CM1238" s="56"/>
      <c r="CN1238" s="56"/>
      <c r="CO1238" s="52"/>
      <c r="CP1238" s="52"/>
      <c r="CQ1238" s="52"/>
      <c r="CR1238" s="52"/>
      <c r="CS1238" s="52"/>
      <c r="CT1238" s="52"/>
      <c r="CU1238" s="33"/>
      <c r="CV1238" s="33"/>
    </row>
    <row r="1239" spans="74:100">
      <c r="BV1239" s="62"/>
      <c r="BW1239" s="62"/>
      <c r="BX1239" s="62"/>
      <c r="BY1239" s="62"/>
      <c r="BZ1239" s="62"/>
      <c r="CA1239" s="62"/>
      <c r="CB1239" s="62"/>
      <c r="CC1239" s="62"/>
      <c r="CD1239" s="62"/>
      <c r="CE1239" s="62"/>
      <c r="CF1239" s="62"/>
      <c r="CL1239" s="56" t="s">
        <v>27027</v>
      </c>
      <c r="CM1239" s="56" t="s">
        <v>217</v>
      </c>
      <c r="CN1239" s="56" t="s">
        <v>217</v>
      </c>
      <c r="CO1239" s="52"/>
      <c r="CP1239" s="52"/>
      <c r="CQ1239" s="52"/>
      <c r="CR1239" s="52"/>
      <c r="CS1239" s="52"/>
      <c r="CT1239" s="52"/>
      <c r="CU1239" s="33"/>
      <c r="CV1239" s="33"/>
    </row>
    <row r="1240" spans="74:100">
      <c r="BV1240" s="62"/>
      <c r="BW1240" s="62"/>
      <c r="BX1240" s="62"/>
      <c r="BY1240" s="62"/>
      <c r="BZ1240" s="62"/>
      <c r="CA1240" s="62"/>
      <c r="CB1240" s="62"/>
      <c r="CC1240" s="62"/>
      <c r="CD1240" s="62"/>
      <c r="CE1240" s="62"/>
      <c r="CF1240" s="62"/>
      <c r="CL1240" s="56" t="s">
        <v>17772</v>
      </c>
      <c r="CM1240" s="56"/>
      <c r="CN1240" s="56"/>
      <c r="CO1240" s="52"/>
      <c r="CP1240" s="52"/>
      <c r="CQ1240" s="52"/>
      <c r="CR1240" s="52"/>
      <c r="CS1240" s="52"/>
      <c r="CT1240" s="52"/>
      <c r="CU1240" s="33"/>
      <c r="CV1240" s="33"/>
    </row>
    <row r="1241" spans="74:100">
      <c r="BV1241" s="62"/>
      <c r="BW1241" s="62"/>
      <c r="BX1241" s="62"/>
      <c r="BY1241" s="62"/>
      <c r="BZ1241" s="62"/>
      <c r="CA1241" s="62"/>
      <c r="CB1241" s="62"/>
      <c r="CC1241" s="62"/>
      <c r="CD1241" s="62"/>
      <c r="CE1241" s="62"/>
      <c r="CF1241" s="62"/>
      <c r="CL1241" s="56" t="s">
        <v>27028</v>
      </c>
      <c r="CM1241" s="56" t="s">
        <v>217</v>
      </c>
      <c r="CN1241" s="56" t="s">
        <v>217</v>
      </c>
      <c r="CO1241" s="52"/>
      <c r="CP1241" s="52"/>
      <c r="CQ1241" s="52"/>
      <c r="CR1241" s="52"/>
      <c r="CS1241" s="52"/>
      <c r="CT1241" s="52"/>
      <c r="CU1241" s="33"/>
      <c r="CV1241" s="33"/>
    </row>
    <row r="1242" spans="74:100">
      <c r="BV1242" s="62"/>
      <c r="BW1242" s="62"/>
      <c r="BX1242" s="62"/>
      <c r="BY1242" s="62"/>
      <c r="BZ1242" s="62"/>
      <c r="CA1242" s="62"/>
      <c r="CB1242" s="62"/>
      <c r="CC1242" s="62"/>
      <c r="CD1242" s="62"/>
      <c r="CE1242" s="62"/>
      <c r="CF1242" s="62"/>
      <c r="CL1242" s="56" t="s">
        <v>17772</v>
      </c>
      <c r="CM1242" s="56"/>
      <c r="CN1242" s="56"/>
      <c r="CO1242" s="52"/>
      <c r="CP1242" s="52"/>
      <c r="CQ1242" s="52"/>
      <c r="CR1242" s="52"/>
      <c r="CS1242" s="52"/>
      <c r="CT1242" s="52"/>
      <c r="CU1242" s="33"/>
      <c r="CV1242" s="33"/>
    </row>
    <row r="1243" spans="74:100">
      <c r="BV1243" s="62"/>
      <c r="BW1243" s="62"/>
      <c r="BX1243" s="62"/>
      <c r="BY1243" s="62"/>
      <c r="BZ1243" s="62"/>
      <c r="CA1243" s="62"/>
      <c r="CB1243" s="62"/>
      <c r="CC1243" s="62"/>
      <c r="CD1243" s="62"/>
      <c r="CE1243" s="62"/>
      <c r="CF1243" s="62"/>
      <c r="CL1243" s="56" t="s">
        <v>27029</v>
      </c>
      <c r="CM1243" s="56" t="s">
        <v>217</v>
      </c>
      <c r="CN1243" s="56" t="s">
        <v>217</v>
      </c>
      <c r="CO1243" s="52"/>
      <c r="CP1243" s="52"/>
      <c r="CQ1243" s="52"/>
      <c r="CR1243" s="52"/>
      <c r="CS1243" s="52"/>
      <c r="CT1243" s="52"/>
      <c r="CU1243" s="33"/>
      <c r="CV1243" s="33"/>
    </row>
    <row r="1244" spans="74:100">
      <c r="BV1244" s="62"/>
      <c r="BW1244" s="62"/>
      <c r="BX1244" s="62"/>
      <c r="BY1244" s="62"/>
      <c r="BZ1244" s="62"/>
      <c r="CA1244" s="62"/>
      <c r="CB1244" s="62"/>
      <c r="CC1244" s="62"/>
      <c r="CD1244" s="62"/>
      <c r="CE1244" s="62"/>
      <c r="CF1244" s="62"/>
      <c r="CL1244" s="56" t="s">
        <v>17772</v>
      </c>
      <c r="CM1244" s="56"/>
      <c r="CN1244" s="56"/>
      <c r="CO1244" s="52"/>
      <c r="CP1244" s="52"/>
      <c r="CQ1244" s="52"/>
      <c r="CR1244" s="52"/>
      <c r="CS1244" s="52"/>
      <c r="CT1244" s="52"/>
      <c r="CU1244" s="33"/>
      <c r="CV1244" s="33"/>
    </row>
    <row r="1245" spans="74:100">
      <c r="BV1245" s="62"/>
      <c r="BW1245" s="62"/>
      <c r="BX1245" s="62"/>
      <c r="BY1245" s="62"/>
      <c r="BZ1245" s="62"/>
      <c r="CA1245" s="62"/>
      <c r="CB1245" s="62"/>
      <c r="CC1245" s="62"/>
      <c r="CD1245" s="62"/>
      <c r="CE1245" s="62"/>
      <c r="CF1245" s="62"/>
      <c r="CL1245" s="56" t="s">
        <v>27030</v>
      </c>
      <c r="CM1245" s="56" t="s">
        <v>217</v>
      </c>
      <c r="CN1245" s="56" t="s">
        <v>217</v>
      </c>
      <c r="CO1245" s="52"/>
      <c r="CP1245" s="52"/>
      <c r="CQ1245" s="52"/>
      <c r="CR1245" s="52"/>
      <c r="CS1245" s="52"/>
      <c r="CT1245" s="52"/>
      <c r="CU1245" s="33"/>
      <c r="CV1245" s="33"/>
    </row>
    <row r="1246" spans="74:100">
      <c r="BV1246" s="62"/>
      <c r="BW1246" s="62"/>
      <c r="BX1246" s="62"/>
      <c r="BY1246" s="62"/>
      <c r="BZ1246" s="62"/>
      <c r="CA1246" s="62"/>
      <c r="CB1246" s="62"/>
      <c r="CC1246" s="62"/>
      <c r="CD1246" s="62"/>
      <c r="CE1246" s="62"/>
      <c r="CF1246" s="62"/>
      <c r="CL1246" s="56" t="s">
        <v>17772</v>
      </c>
      <c r="CM1246" s="56"/>
      <c r="CN1246" s="56"/>
      <c r="CO1246" s="52"/>
      <c r="CP1246" s="52"/>
      <c r="CQ1246" s="52"/>
      <c r="CR1246" s="52"/>
      <c r="CS1246" s="52"/>
      <c r="CT1246" s="52"/>
      <c r="CU1246" s="33"/>
      <c r="CV1246" s="33"/>
    </row>
    <row r="1247" spans="74:100">
      <c r="BV1247" s="62"/>
      <c r="BW1247" s="62"/>
      <c r="BX1247" s="62"/>
      <c r="BY1247" s="62"/>
      <c r="BZ1247" s="62"/>
      <c r="CA1247" s="62"/>
      <c r="CB1247" s="62"/>
      <c r="CC1247" s="62"/>
      <c r="CD1247" s="62"/>
      <c r="CE1247" s="62"/>
      <c r="CF1247" s="62"/>
      <c r="CL1247" s="56" t="s">
        <v>27031</v>
      </c>
      <c r="CM1247" s="56" t="s">
        <v>217</v>
      </c>
      <c r="CN1247" s="56" t="s">
        <v>217</v>
      </c>
      <c r="CO1247" s="52"/>
      <c r="CP1247" s="52"/>
      <c r="CQ1247" s="52"/>
      <c r="CR1247" s="52"/>
      <c r="CS1247" s="52"/>
      <c r="CT1247" s="52"/>
      <c r="CU1247" s="33"/>
      <c r="CV1247" s="33"/>
    </row>
    <row r="1248" spans="74:100">
      <c r="BV1248" s="62"/>
      <c r="BW1248" s="62"/>
      <c r="BX1248" s="62"/>
      <c r="BY1248" s="62"/>
      <c r="BZ1248" s="62"/>
      <c r="CA1248" s="62"/>
      <c r="CB1248" s="62"/>
      <c r="CC1248" s="62"/>
      <c r="CD1248" s="62"/>
      <c r="CE1248" s="62"/>
      <c r="CF1248" s="62"/>
      <c r="CL1248" s="56" t="s">
        <v>17772</v>
      </c>
      <c r="CM1248" s="56"/>
      <c r="CN1248" s="56"/>
      <c r="CO1248" s="52"/>
      <c r="CP1248" s="52"/>
      <c r="CQ1248" s="52"/>
      <c r="CR1248" s="52"/>
      <c r="CS1248" s="52"/>
      <c r="CT1248" s="52"/>
      <c r="CU1248" s="33"/>
      <c r="CV1248" s="33"/>
    </row>
    <row r="1249" spans="74:100">
      <c r="BV1249" s="62"/>
      <c r="BW1249" s="62"/>
      <c r="BX1249" s="62"/>
      <c r="BY1249" s="62"/>
      <c r="BZ1249" s="62"/>
      <c r="CA1249" s="62"/>
      <c r="CB1249" s="62"/>
      <c r="CC1249" s="62"/>
      <c r="CD1249" s="62"/>
      <c r="CE1249" s="62"/>
      <c r="CF1249" s="62"/>
      <c r="CL1249" s="56" t="s">
        <v>27032</v>
      </c>
      <c r="CM1249" s="56" t="s">
        <v>217</v>
      </c>
      <c r="CN1249" s="56" t="s">
        <v>217</v>
      </c>
      <c r="CO1249" s="52"/>
      <c r="CP1249" s="52"/>
      <c r="CQ1249" s="52"/>
      <c r="CR1249" s="52"/>
      <c r="CS1249" s="52"/>
      <c r="CT1249" s="52"/>
      <c r="CU1249" s="33"/>
      <c r="CV1249" s="33"/>
    </row>
    <row r="1250" spans="74:100">
      <c r="BV1250" s="62"/>
      <c r="BW1250" s="62"/>
      <c r="BX1250" s="62"/>
      <c r="BY1250" s="62"/>
      <c r="BZ1250" s="62"/>
      <c r="CA1250" s="62"/>
      <c r="CB1250" s="62"/>
      <c r="CC1250" s="62"/>
      <c r="CD1250" s="62"/>
      <c r="CE1250" s="62"/>
      <c r="CF1250" s="62"/>
      <c r="CL1250" s="56" t="s">
        <v>17772</v>
      </c>
      <c r="CM1250" s="56"/>
      <c r="CN1250" s="56"/>
      <c r="CO1250" s="52"/>
      <c r="CP1250" s="52"/>
      <c r="CQ1250" s="52"/>
      <c r="CR1250" s="52"/>
      <c r="CS1250" s="52"/>
      <c r="CT1250" s="52"/>
      <c r="CU1250" s="33"/>
      <c r="CV1250" s="33"/>
    </row>
    <row r="1251" spans="74:100">
      <c r="BV1251" s="62"/>
      <c r="BW1251" s="62"/>
      <c r="BX1251" s="62"/>
      <c r="BY1251" s="62"/>
      <c r="BZ1251" s="62"/>
      <c r="CA1251" s="62"/>
      <c r="CB1251" s="62"/>
      <c r="CC1251" s="62"/>
      <c r="CD1251" s="62"/>
      <c r="CE1251" s="62"/>
      <c r="CF1251" s="62"/>
      <c r="CL1251" s="56" t="s">
        <v>3474</v>
      </c>
      <c r="CM1251" s="56" t="s">
        <v>3118</v>
      </c>
      <c r="CN1251" s="56" t="s">
        <v>3118</v>
      </c>
      <c r="CO1251" s="52"/>
      <c r="CP1251" s="52"/>
      <c r="CQ1251" s="52"/>
      <c r="CR1251" s="52"/>
      <c r="CS1251" s="52"/>
      <c r="CT1251" s="52"/>
      <c r="CU1251" s="33"/>
      <c r="CV1251" s="33"/>
    </row>
    <row r="1252" spans="74:100">
      <c r="BV1252" s="62"/>
      <c r="BW1252" s="62"/>
      <c r="BX1252" s="62"/>
      <c r="BY1252" s="62"/>
      <c r="BZ1252" s="62"/>
      <c r="CA1252" s="62"/>
      <c r="CB1252" s="62"/>
      <c r="CC1252" s="62"/>
      <c r="CD1252" s="62"/>
      <c r="CE1252" s="62"/>
      <c r="CF1252" s="62"/>
      <c r="CL1252" s="56" t="s">
        <v>17780</v>
      </c>
      <c r="CM1252" s="56"/>
      <c r="CN1252" s="56"/>
      <c r="CO1252" s="52"/>
      <c r="CP1252" s="52"/>
      <c r="CQ1252" s="52"/>
      <c r="CR1252" s="52"/>
      <c r="CS1252" s="52"/>
      <c r="CT1252" s="52"/>
      <c r="CU1252" s="33"/>
      <c r="CV1252" s="33"/>
    </row>
    <row r="1253" spans="74:100">
      <c r="BV1253" s="62"/>
      <c r="BW1253" s="62"/>
      <c r="BX1253" s="62"/>
      <c r="BY1253" s="62"/>
      <c r="BZ1253" s="62"/>
      <c r="CA1253" s="62"/>
      <c r="CB1253" s="62"/>
      <c r="CC1253" s="62"/>
      <c r="CD1253" s="62"/>
      <c r="CE1253" s="62"/>
      <c r="CF1253" s="62"/>
      <c r="CL1253" s="56" t="s">
        <v>3475</v>
      </c>
      <c r="CM1253" s="56" t="s">
        <v>217</v>
      </c>
      <c r="CN1253" s="56" t="s">
        <v>217</v>
      </c>
      <c r="CO1253" s="52"/>
      <c r="CP1253" s="52"/>
      <c r="CQ1253" s="52"/>
      <c r="CR1253" s="52"/>
      <c r="CS1253" s="52"/>
      <c r="CT1253" s="52"/>
      <c r="CU1253" s="33"/>
      <c r="CV1253" s="33"/>
    </row>
    <row r="1254" spans="74:100">
      <c r="BV1254" s="62"/>
      <c r="BW1254" s="62"/>
      <c r="BX1254" s="62"/>
      <c r="BY1254" s="62"/>
      <c r="BZ1254" s="62"/>
      <c r="CA1254" s="62"/>
      <c r="CB1254" s="62"/>
      <c r="CC1254" s="62"/>
      <c r="CD1254" s="62"/>
      <c r="CE1254" s="62"/>
      <c r="CF1254" s="62"/>
      <c r="CL1254" s="56" t="s">
        <v>17781</v>
      </c>
      <c r="CM1254" s="56"/>
      <c r="CN1254" s="56"/>
      <c r="CO1254" s="52"/>
      <c r="CP1254" s="52"/>
      <c r="CQ1254" s="52"/>
      <c r="CR1254" s="52"/>
      <c r="CS1254" s="52"/>
      <c r="CT1254" s="52"/>
      <c r="CU1254" s="33"/>
      <c r="CV1254" s="33"/>
    </row>
    <row r="1255" spans="74:100">
      <c r="BV1255" s="62"/>
      <c r="BW1255" s="62"/>
      <c r="BX1255" s="62"/>
      <c r="BY1255" s="62"/>
      <c r="BZ1255" s="62"/>
      <c r="CA1255" s="62"/>
      <c r="CB1255" s="62"/>
      <c r="CC1255" s="62"/>
      <c r="CD1255" s="62"/>
      <c r="CE1255" s="62"/>
      <c r="CF1255" s="62"/>
      <c r="CL1255" s="56" t="s">
        <v>3476</v>
      </c>
      <c r="CM1255" s="56" t="s">
        <v>3118</v>
      </c>
      <c r="CN1255" s="56" t="s">
        <v>3118</v>
      </c>
      <c r="CO1255" s="52"/>
      <c r="CP1255" s="52"/>
      <c r="CQ1255" s="52"/>
      <c r="CR1255" s="52"/>
      <c r="CS1255" s="52"/>
      <c r="CT1255" s="52"/>
      <c r="CU1255" s="33"/>
      <c r="CV1255" s="33"/>
    </row>
    <row r="1256" spans="74:100">
      <c r="BV1256" s="62"/>
      <c r="BW1256" s="62"/>
      <c r="BX1256" s="62"/>
      <c r="BY1256" s="62"/>
      <c r="BZ1256" s="62"/>
      <c r="CA1256" s="62"/>
      <c r="CB1256" s="62"/>
      <c r="CC1256" s="62"/>
      <c r="CD1256" s="62"/>
      <c r="CE1256" s="62"/>
      <c r="CF1256" s="62"/>
      <c r="CL1256" s="56" t="s">
        <v>17782</v>
      </c>
      <c r="CM1256" s="56"/>
      <c r="CN1256" s="56"/>
      <c r="CO1256" s="52"/>
      <c r="CP1256" s="52"/>
      <c r="CQ1256" s="52"/>
      <c r="CR1256" s="52"/>
      <c r="CS1256" s="52"/>
      <c r="CT1256" s="52"/>
      <c r="CU1256" s="33"/>
      <c r="CV1256" s="33"/>
    </row>
    <row r="1257" spans="74:100">
      <c r="BV1257" s="62"/>
      <c r="BW1257" s="62"/>
      <c r="BX1257" s="62"/>
      <c r="BY1257" s="62"/>
      <c r="BZ1257" s="62"/>
      <c r="CA1257" s="62"/>
      <c r="CB1257" s="62"/>
      <c r="CC1257" s="62"/>
      <c r="CD1257" s="62"/>
      <c r="CE1257" s="62"/>
      <c r="CF1257" s="62"/>
      <c r="CL1257" s="56" t="s">
        <v>3477</v>
      </c>
      <c r="CM1257" s="56" t="s">
        <v>217</v>
      </c>
      <c r="CN1257" s="56" t="s">
        <v>217</v>
      </c>
      <c r="CO1257" s="52"/>
      <c r="CP1257" s="52"/>
      <c r="CQ1257" s="52"/>
      <c r="CR1257" s="52"/>
      <c r="CS1257" s="52"/>
      <c r="CT1257" s="52"/>
      <c r="CU1257" s="33"/>
      <c r="CV1257" s="33"/>
    </row>
    <row r="1258" spans="74:100">
      <c r="BV1258" s="62"/>
      <c r="BW1258" s="62"/>
      <c r="BX1258" s="62"/>
      <c r="BY1258" s="62"/>
      <c r="BZ1258" s="62"/>
      <c r="CA1258" s="62"/>
      <c r="CB1258" s="62"/>
      <c r="CC1258" s="62"/>
      <c r="CD1258" s="62"/>
      <c r="CE1258" s="62"/>
      <c r="CF1258" s="62"/>
      <c r="CL1258" s="56" t="s">
        <v>17783</v>
      </c>
      <c r="CM1258" s="56"/>
      <c r="CN1258" s="56"/>
      <c r="CO1258" s="52"/>
      <c r="CP1258" s="52"/>
      <c r="CQ1258" s="52"/>
      <c r="CR1258" s="52"/>
      <c r="CS1258" s="52"/>
      <c r="CT1258" s="52"/>
      <c r="CU1258" s="33"/>
      <c r="CV1258" s="33"/>
    </row>
    <row r="1259" spans="74:100">
      <c r="BV1259" s="62"/>
      <c r="BW1259" s="62"/>
      <c r="BX1259" s="62"/>
      <c r="BY1259" s="62"/>
      <c r="BZ1259" s="62"/>
      <c r="CA1259" s="62"/>
      <c r="CB1259" s="62"/>
      <c r="CC1259" s="62"/>
      <c r="CD1259" s="62"/>
      <c r="CE1259" s="62"/>
      <c r="CF1259" s="62"/>
      <c r="CL1259" s="56" t="s">
        <v>27033</v>
      </c>
      <c r="CM1259" s="56" t="s">
        <v>3118</v>
      </c>
      <c r="CN1259" s="56" t="s">
        <v>3118</v>
      </c>
      <c r="CO1259" s="52"/>
      <c r="CP1259" s="52"/>
      <c r="CQ1259" s="52"/>
      <c r="CR1259" s="52"/>
      <c r="CS1259" s="52"/>
      <c r="CT1259" s="52"/>
      <c r="CU1259" s="33"/>
      <c r="CV1259" s="33"/>
    </row>
    <row r="1260" spans="74:100">
      <c r="BV1260" s="62"/>
      <c r="BW1260" s="62"/>
      <c r="BX1260" s="62"/>
      <c r="BY1260" s="62"/>
      <c r="BZ1260" s="62"/>
      <c r="CA1260" s="62"/>
      <c r="CB1260" s="62"/>
      <c r="CC1260" s="62"/>
      <c r="CD1260" s="62"/>
      <c r="CE1260" s="62"/>
      <c r="CF1260" s="62"/>
      <c r="CL1260" s="56" t="s">
        <v>27034</v>
      </c>
      <c r="CM1260" s="56"/>
      <c r="CN1260" s="56"/>
      <c r="CO1260" s="52"/>
      <c r="CP1260" s="52"/>
      <c r="CQ1260" s="52"/>
      <c r="CR1260" s="52"/>
      <c r="CS1260" s="52"/>
      <c r="CT1260" s="52"/>
      <c r="CU1260" s="33"/>
      <c r="CV1260" s="33"/>
    </row>
    <row r="1261" spans="74:100">
      <c r="BV1261" s="62"/>
      <c r="BW1261" s="62"/>
      <c r="BX1261" s="62"/>
      <c r="BY1261" s="62"/>
      <c r="BZ1261" s="62"/>
      <c r="CA1261" s="62"/>
      <c r="CB1261" s="62"/>
      <c r="CC1261" s="62"/>
      <c r="CD1261" s="62"/>
      <c r="CE1261" s="62"/>
      <c r="CF1261" s="62"/>
      <c r="CL1261" s="56" t="s">
        <v>27035</v>
      </c>
      <c r="CM1261" s="56" t="s">
        <v>217</v>
      </c>
      <c r="CN1261" s="56" t="s">
        <v>217</v>
      </c>
      <c r="CO1261" s="52"/>
      <c r="CP1261" s="52"/>
      <c r="CQ1261" s="52"/>
      <c r="CR1261" s="52"/>
      <c r="CS1261" s="52"/>
      <c r="CT1261" s="52"/>
      <c r="CU1261" s="33"/>
      <c r="CV1261" s="33"/>
    </row>
    <row r="1262" spans="74:100">
      <c r="BV1262" s="62"/>
      <c r="BW1262" s="62"/>
      <c r="BX1262" s="62"/>
      <c r="BY1262" s="62"/>
      <c r="BZ1262" s="62"/>
      <c r="CA1262" s="62"/>
      <c r="CB1262" s="62"/>
      <c r="CC1262" s="62"/>
      <c r="CD1262" s="62"/>
      <c r="CE1262" s="62"/>
      <c r="CF1262" s="62"/>
      <c r="CL1262" s="56" t="s">
        <v>27036</v>
      </c>
      <c r="CM1262" s="56"/>
      <c r="CN1262" s="56"/>
      <c r="CO1262" s="52"/>
      <c r="CP1262" s="52"/>
      <c r="CQ1262" s="52"/>
      <c r="CR1262" s="52"/>
      <c r="CS1262" s="52"/>
      <c r="CT1262" s="52"/>
      <c r="CU1262" s="33"/>
      <c r="CV1262" s="33"/>
    </row>
    <row r="1263" spans="74:100">
      <c r="BV1263" s="62"/>
      <c r="BW1263" s="62"/>
      <c r="BX1263" s="62"/>
      <c r="BY1263" s="62"/>
      <c r="BZ1263" s="62"/>
      <c r="CA1263" s="62"/>
      <c r="CB1263" s="62"/>
      <c r="CC1263" s="62"/>
      <c r="CD1263" s="62"/>
      <c r="CE1263" s="62"/>
      <c r="CF1263" s="62"/>
      <c r="CL1263" s="56" t="s">
        <v>27037</v>
      </c>
      <c r="CM1263" s="56" t="s">
        <v>217</v>
      </c>
      <c r="CN1263" s="56" t="s">
        <v>217</v>
      </c>
      <c r="CO1263" s="52"/>
      <c r="CP1263" s="52"/>
      <c r="CQ1263" s="52"/>
      <c r="CR1263" s="52"/>
      <c r="CS1263" s="52"/>
      <c r="CT1263" s="52"/>
      <c r="CU1263" s="33"/>
      <c r="CV1263" s="33"/>
    </row>
    <row r="1264" spans="74:100">
      <c r="BV1264" s="62"/>
      <c r="BW1264" s="62"/>
      <c r="BX1264" s="62"/>
      <c r="BY1264" s="62"/>
      <c r="BZ1264" s="62"/>
      <c r="CA1264" s="62"/>
      <c r="CB1264" s="62"/>
      <c r="CC1264" s="62"/>
      <c r="CD1264" s="62"/>
      <c r="CE1264" s="62"/>
      <c r="CF1264" s="62"/>
      <c r="CL1264" s="56" t="s">
        <v>27034</v>
      </c>
      <c r="CM1264" s="56"/>
      <c r="CN1264" s="56"/>
      <c r="CO1264" s="52"/>
      <c r="CP1264" s="52"/>
      <c r="CQ1264" s="52"/>
      <c r="CR1264" s="52"/>
      <c r="CS1264" s="52"/>
      <c r="CT1264" s="52"/>
      <c r="CU1264" s="33"/>
      <c r="CV1264" s="33"/>
    </row>
    <row r="1265" spans="74:100">
      <c r="BV1265" s="62"/>
      <c r="BW1265" s="62"/>
      <c r="BX1265" s="62"/>
      <c r="BY1265" s="62"/>
      <c r="BZ1265" s="62"/>
      <c r="CA1265" s="62"/>
      <c r="CB1265" s="62"/>
      <c r="CC1265" s="62"/>
      <c r="CD1265" s="62"/>
      <c r="CE1265" s="62"/>
      <c r="CF1265" s="62"/>
      <c r="CL1265" s="56" t="s">
        <v>3478</v>
      </c>
      <c r="CM1265" s="56" t="s">
        <v>3118</v>
      </c>
      <c r="CN1265" s="56" t="s">
        <v>3118</v>
      </c>
      <c r="CO1265" s="52"/>
      <c r="CP1265" s="52"/>
      <c r="CQ1265" s="52"/>
      <c r="CR1265" s="52"/>
      <c r="CS1265" s="52"/>
      <c r="CT1265" s="52"/>
      <c r="CU1265" s="33"/>
      <c r="CV1265" s="33"/>
    </row>
    <row r="1266" spans="74:100">
      <c r="BV1266" s="62"/>
      <c r="BW1266" s="62"/>
      <c r="BX1266" s="62"/>
      <c r="BY1266" s="62"/>
      <c r="BZ1266" s="62"/>
      <c r="CA1266" s="62"/>
      <c r="CB1266" s="62"/>
      <c r="CC1266" s="62"/>
      <c r="CD1266" s="62"/>
      <c r="CE1266" s="62"/>
      <c r="CF1266" s="62"/>
      <c r="CL1266" s="56" t="s">
        <v>17784</v>
      </c>
      <c r="CM1266" s="56"/>
      <c r="CN1266" s="56"/>
      <c r="CO1266" s="52"/>
      <c r="CP1266" s="52"/>
      <c r="CQ1266" s="52"/>
      <c r="CR1266" s="52"/>
      <c r="CS1266" s="52"/>
      <c r="CT1266" s="52"/>
      <c r="CU1266" s="33"/>
      <c r="CV1266" s="33"/>
    </row>
    <row r="1267" spans="74:100">
      <c r="BV1267" s="62"/>
      <c r="BW1267" s="62"/>
      <c r="BX1267" s="62"/>
      <c r="BY1267" s="62"/>
      <c r="BZ1267" s="62"/>
      <c r="CA1267" s="62"/>
      <c r="CB1267" s="62"/>
      <c r="CC1267" s="62"/>
      <c r="CD1267" s="62"/>
      <c r="CE1267" s="62"/>
      <c r="CF1267" s="62"/>
      <c r="CL1267" s="56" t="s">
        <v>904</v>
      </c>
      <c r="CM1267" s="56" t="s">
        <v>214</v>
      </c>
      <c r="CN1267" s="56" t="s">
        <v>214</v>
      </c>
      <c r="CO1267" s="52"/>
      <c r="CP1267" s="52"/>
      <c r="CQ1267" s="52"/>
      <c r="CR1267" s="52"/>
      <c r="CS1267" s="52"/>
      <c r="CT1267" s="52"/>
      <c r="CU1267" s="33"/>
      <c r="CV1267" s="33"/>
    </row>
    <row r="1268" spans="74:100">
      <c r="BV1268" s="62"/>
      <c r="BW1268" s="62"/>
      <c r="BX1268" s="62"/>
      <c r="BY1268" s="62"/>
      <c r="BZ1268" s="62"/>
      <c r="CA1268" s="62"/>
      <c r="CB1268" s="62"/>
      <c r="CC1268" s="62"/>
      <c r="CD1268" s="62"/>
      <c r="CE1268" s="62"/>
      <c r="CF1268" s="62"/>
      <c r="CL1268" s="56" t="s">
        <v>20842</v>
      </c>
      <c r="CM1268" s="56"/>
      <c r="CN1268" s="56"/>
      <c r="CO1268" s="52"/>
      <c r="CP1268" s="52"/>
      <c r="CQ1268" s="52"/>
      <c r="CR1268" s="52"/>
      <c r="CS1268" s="52"/>
      <c r="CT1268" s="52"/>
      <c r="CU1268" s="33"/>
      <c r="CV1268" s="33"/>
    </row>
    <row r="1269" spans="74:100">
      <c r="BV1269" s="62"/>
      <c r="BW1269" s="62"/>
      <c r="BX1269" s="62"/>
      <c r="BY1269" s="62"/>
      <c r="BZ1269" s="62"/>
      <c r="CA1269" s="62"/>
      <c r="CB1269" s="62"/>
      <c r="CC1269" s="62"/>
      <c r="CD1269" s="62"/>
      <c r="CE1269" s="62"/>
      <c r="CF1269" s="62"/>
      <c r="CL1269" s="56" t="s">
        <v>905</v>
      </c>
      <c r="CM1269" s="56" t="s">
        <v>215</v>
      </c>
      <c r="CN1269" s="56" t="s">
        <v>215</v>
      </c>
      <c r="CO1269" s="52"/>
      <c r="CP1269" s="52"/>
      <c r="CQ1269" s="52"/>
      <c r="CR1269" s="52"/>
      <c r="CS1269" s="52"/>
      <c r="CT1269" s="52"/>
      <c r="CU1269" s="33"/>
      <c r="CV1269" s="33"/>
    </row>
    <row r="1270" spans="74:100">
      <c r="BV1270" s="62"/>
      <c r="BW1270" s="62"/>
      <c r="BX1270" s="62"/>
      <c r="BY1270" s="62"/>
      <c r="BZ1270" s="62"/>
      <c r="CA1270" s="62"/>
      <c r="CB1270" s="62"/>
      <c r="CC1270" s="62"/>
      <c r="CD1270" s="62"/>
      <c r="CE1270" s="62"/>
      <c r="CF1270" s="62"/>
      <c r="CL1270" s="56" t="s">
        <v>20843</v>
      </c>
      <c r="CM1270" s="56"/>
      <c r="CN1270" s="56"/>
      <c r="CO1270" s="52"/>
      <c r="CP1270" s="52"/>
      <c r="CQ1270" s="52"/>
      <c r="CR1270" s="52"/>
      <c r="CS1270" s="52"/>
      <c r="CT1270" s="52"/>
      <c r="CU1270" s="33"/>
      <c r="CV1270" s="33"/>
    </row>
    <row r="1271" spans="74:100">
      <c r="BV1271" s="62"/>
      <c r="BW1271" s="62"/>
      <c r="BX1271" s="62"/>
      <c r="BY1271" s="62"/>
      <c r="BZ1271" s="62"/>
      <c r="CA1271" s="62"/>
      <c r="CB1271" s="62"/>
      <c r="CC1271" s="62"/>
      <c r="CD1271" s="62"/>
      <c r="CE1271" s="62"/>
      <c r="CF1271" s="62"/>
      <c r="CL1271" s="56" t="s">
        <v>906</v>
      </c>
      <c r="CM1271" s="56" t="s">
        <v>215</v>
      </c>
      <c r="CN1271" s="56" t="s">
        <v>215</v>
      </c>
      <c r="CO1271" s="52"/>
      <c r="CP1271" s="52"/>
      <c r="CQ1271" s="52"/>
      <c r="CR1271" s="52"/>
      <c r="CS1271" s="52"/>
      <c r="CT1271" s="52"/>
      <c r="CU1271" s="33"/>
      <c r="CV1271" s="33"/>
    </row>
    <row r="1272" spans="74:100">
      <c r="BV1272" s="62"/>
      <c r="BW1272" s="62"/>
      <c r="BX1272" s="62"/>
      <c r="BY1272" s="62"/>
      <c r="BZ1272" s="62"/>
      <c r="CA1272" s="62"/>
      <c r="CB1272" s="62"/>
      <c r="CC1272" s="62"/>
      <c r="CD1272" s="62"/>
      <c r="CE1272" s="62"/>
      <c r="CF1272" s="62"/>
      <c r="CL1272" s="56" t="s">
        <v>20844</v>
      </c>
      <c r="CM1272" s="56"/>
      <c r="CN1272" s="56"/>
      <c r="CO1272" s="52"/>
      <c r="CP1272" s="52"/>
      <c r="CQ1272" s="52"/>
      <c r="CR1272" s="52"/>
      <c r="CS1272" s="52"/>
      <c r="CT1272" s="52"/>
      <c r="CU1272" s="33"/>
      <c r="CV1272" s="33"/>
    </row>
    <row r="1273" spans="74:100">
      <c r="BV1273" s="62"/>
      <c r="BW1273" s="62"/>
      <c r="BX1273" s="62"/>
      <c r="BY1273" s="62"/>
      <c r="BZ1273" s="62"/>
      <c r="CA1273" s="62"/>
      <c r="CB1273" s="62"/>
      <c r="CC1273" s="62"/>
      <c r="CD1273" s="62"/>
      <c r="CE1273" s="62"/>
      <c r="CF1273" s="62"/>
      <c r="CL1273" s="56" t="s">
        <v>3479</v>
      </c>
      <c r="CM1273" s="56" t="s">
        <v>217</v>
      </c>
      <c r="CN1273" s="56" t="s">
        <v>217</v>
      </c>
      <c r="CO1273" s="52"/>
      <c r="CP1273" s="52"/>
      <c r="CQ1273" s="52"/>
      <c r="CR1273" s="52"/>
      <c r="CS1273" s="52"/>
      <c r="CT1273" s="52"/>
      <c r="CU1273" s="33"/>
      <c r="CV1273" s="33"/>
    </row>
    <row r="1274" spans="74:100">
      <c r="BV1274" s="62"/>
      <c r="BW1274" s="62"/>
      <c r="BX1274" s="62"/>
      <c r="BY1274" s="62"/>
      <c r="BZ1274" s="62"/>
      <c r="CA1274" s="62"/>
      <c r="CB1274" s="62"/>
      <c r="CC1274" s="62"/>
      <c r="CD1274" s="62"/>
      <c r="CE1274" s="62"/>
      <c r="CF1274" s="62"/>
      <c r="CL1274" s="56" t="s">
        <v>17785</v>
      </c>
      <c r="CM1274" s="56"/>
      <c r="CN1274" s="56"/>
      <c r="CO1274" s="52"/>
      <c r="CP1274" s="52"/>
      <c r="CQ1274" s="52"/>
      <c r="CR1274" s="52"/>
      <c r="CS1274" s="52"/>
      <c r="CT1274" s="52"/>
      <c r="CU1274" s="33"/>
      <c r="CV1274" s="33"/>
    </row>
    <row r="1275" spans="74:100">
      <c r="BV1275" s="62"/>
      <c r="BW1275" s="62"/>
      <c r="BX1275" s="62"/>
      <c r="BY1275" s="62"/>
      <c r="BZ1275" s="62"/>
      <c r="CA1275" s="62"/>
      <c r="CB1275" s="62"/>
      <c r="CC1275" s="62"/>
      <c r="CD1275" s="62"/>
      <c r="CE1275" s="62"/>
      <c r="CF1275" s="62"/>
      <c r="CL1275" s="56" t="s">
        <v>3480</v>
      </c>
      <c r="CM1275" s="56" t="s">
        <v>217</v>
      </c>
      <c r="CN1275" s="56" t="s">
        <v>217</v>
      </c>
      <c r="CO1275" s="52"/>
      <c r="CP1275" s="52"/>
      <c r="CQ1275" s="52"/>
      <c r="CR1275" s="52"/>
      <c r="CS1275" s="52"/>
      <c r="CT1275" s="52"/>
      <c r="CU1275" s="33"/>
      <c r="CV1275" s="33"/>
    </row>
    <row r="1276" spans="74:100">
      <c r="BV1276" s="62"/>
      <c r="BW1276" s="62"/>
      <c r="BX1276" s="62"/>
      <c r="BY1276" s="62"/>
      <c r="BZ1276" s="62"/>
      <c r="CA1276" s="62"/>
      <c r="CB1276" s="62"/>
      <c r="CC1276" s="62"/>
      <c r="CD1276" s="62"/>
      <c r="CE1276" s="62"/>
      <c r="CF1276" s="62"/>
      <c r="CL1276" s="56" t="s">
        <v>17786</v>
      </c>
      <c r="CM1276" s="56"/>
      <c r="CN1276" s="56"/>
      <c r="CO1276" s="52"/>
      <c r="CP1276" s="52"/>
      <c r="CQ1276" s="52"/>
      <c r="CR1276" s="52"/>
      <c r="CS1276" s="52"/>
      <c r="CT1276" s="52"/>
      <c r="CU1276" s="33"/>
      <c r="CV1276" s="33"/>
    </row>
    <row r="1277" spans="74:100">
      <c r="BV1277" s="62"/>
      <c r="BW1277" s="62"/>
      <c r="BX1277" s="62"/>
      <c r="BY1277" s="62"/>
      <c r="BZ1277" s="62"/>
      <c r="CA1277" s="62"/>
      <c r="CB1277" s="62"/>
      <c r="CC1277" s="62"/>
      <c r="CD1277" s="62"/>
      <c r="CE1277" s="62"/>
      <c r="CF1277" s="62"/>
      <c r="CL1277" s="56" t="s">
        <v>3481</v>
      </c>
      <c r="CM1277" s="56" t="s">
        <v>217</v>
      </c>
      <c r="CN1277" s="56" t="s">
        <v>217</v>
      </c>
      <c r="CO1277" s="52"/>
      <c r="CP1277" s="52"/>
      <c r="CQ1277" s="52"/>
      <c r="CR1277" s="52"/>
      <c r="CS1277" s="52"/>
      <c r="CT1277" s="52"/>
      <c r="CU1277" s="33"/>
      <c r="CV1277" s="33"/>
    </row>
    <row r="1278" spans="74:100">
      <c r="BV1278" s="62"/>
      <c r="BW1278" s="62"/>
      <c r="BX1278" s="62"/>
      <c r="BY1278" s="62"/>
      <c r="BZ1278" s="62"/>
      <c r="CA1278" s="62"/>
      <c r="CB1278" s="62"/>
      <c r="CC1278" s="62"/>
      <c r="CD1278" s="62"/>
      <c r="CE1278" s="62"/>
      <c r="CF1278" s="62"/>
      <c r="CL1278" s="56" t="s">
        <v>17787</v>
      </c>
      <c r="CM1278" s="56"/>
      <c r="CN1278" s="56"/>
      <c r="CO1278" s="52"/>
      <c r="CP1278" s="52"/>
      <c r="CQ1278" s="52"/>
      <c r="CR1278" s="52"/>
      <c r="CS1278" s="52"/>
      <c r="CT1278" s="52"/>
      <c r="CU1278" s="33"/>
      <c r="CV1278" s="33"/>
    </row>
    <row r="1279" spans="74:100">
      <c r="BV1279" s="62"/>
      <c r="BW1279" s="62"/>
      <c r="BX1279" s="62"/>
      <c r="BY1279" s="62"/>
      <c r="BZ1279" s="62"/>
      <c r="CA1279" s="62"/>
      <c r="CB1279" s="62"/>
      <c r="CC1279" s="62"/>
      <c r="CD1279" s="62"/>
      <c r="CE1279" s="62"/>
      <c r="CF1279" s="62"/>
      <c r="CL1279" s="56" t="s">
        <v>3482</v>
      </c>
      <c r="CM1279" s="56" t="s">
        <v>217</v>
      </c>
      <c r="CN1279" s="56" t="s">
        <v>217</v>
      </c>
      <c r="CO1279" s="52"/>
      <c r="CP1279" s="52"/>
      <c r="CQ1279" s="52"/>
      <c r="CR1279" s="52"/>
      <c r="CS1279" s="52"/>
      <c r="CT1279" s="52"/>
      <c r="CU1279" s="33"/>
      <c r="CV1279" s="33"/>
    </row>
    <row r="1280" spans="74:100">
      <c r="BV1280" s="62"/>
      <c r="BW1280" s="62"/>
      <c r="BX1280" s="62"/>
      <c r="BY1280" s="62"/>
      <c r="BZ1280" s="62"/>
      <c r="CA1280" s="62"/>
      <c r="CB1280" s="62"/>
      <c r="CC1280" s="62"/>
      <c r="CD1280" s="62"/>
      <c r="CE1280" s="62"/>
      <c r="CF1280" s="62"/>
      <c r="CL1280" s="56" t="s">
        <v>17788</v>
      </c>
      <c r="CM1280" s="56"/>
      <c r="CN1280" s="56"/>
      <c r="CO1280" s="52"/>
      <c r="CP1280" s="52"/>
      <c r="CQ1280" s="52"/>
      <c r="CR1280" s="52"/>
      <c r="CS1280" s="52"/>
      <c r="CT1280" s="52"/>
      <c r="CU1280" s="33"/>
      <c r="CV1280" s="33"/>
    </row>
    <row r="1281" spans="74:100">
      <c r="BV1281" s="62"/>
      <c r="BW1281" s="62"/>
      <c r="BX1281" s="62"/>
      <c r="BY1281" s="62"/>
      <c r="BZ1281" s="62"/>
      <c r="CA1281" s="62"/>
      <c r="CB1281" s="62"/>
      <c r="CC1281" s="62"/>
      <c r="CD1281" s="62"/>
      <c r="CE1281" s="62"/>
      <c r="CF1281" s="62"/>
      <c r="CL1281" s="56" t="s">
        <v>907</v>
      </c>
      <c r="CM1281" s="56" t="s">
        <v>216</v>
      </c>
      <c r="CN1281" s="56" t="s">
        <v>216</v>
      </c>
      <c r="CO1281" s="52"/>
      <c r="CP1281" s="52"/>
      <c r="CQ1281" s="52"/>
      <c r="CR1281" s="52"/>
      <c r="CS1281" s="52"/>
      <c r="CT1281" s="52"/>
      <c r="CU1281" s="33"/>
      <c r="CV1281" s="33"/>
    </row>
    <row r="1282" spans="74:100">
      <c r="BV1282" s="62"/>
      <c r="BW1282" s="62"/>
      <c r="BX1282" s="62"/>
      <c r="BY1282" s="62"/>
      <c r="BZ1282" s="62"/>
      <c r="CA1282" s="62"/>
      <c r="CB1282" s="62"/>
      <c r="CC1282" s="62"/>
      <c r="CD1282" s="62"/>
      <c r="CE1282" s="62"/>
      <c r="CF1282" s="62"/>
      <c r="CL1282" s="56" t="s">
        <v>20845</v>
      </c>
      <c r="CM1282" s="56"/>
      <c r="CN1282" s="56"/>
      <c r="CO1282" s="52"/>
      <c r="CP1282" s="52"/>
      <c r="CQ1282" s="52"/>
      <c r="CR1282" s="52"/>
      <c r="CS1282" s="52"/>
      <c r="CT1282" s="52"/>
      <c r="CU1282" s="33"/>
      <c r="CV1282" s="33"/>
    </row>
    <row r="1283" spans="74:100">
      <c r="BV1283" s="62"/>
      <c r="BW1283" s="62"/>
      <c r="BX1283" s="62"/>
      <c r="BY1283" s="62"/>
      <c r="BZ1283" s="62"/>
      <c r="CA1283" s="62"/>
      <c r="CB1283" s="62"/>
      <c r="CC1283" s="62"/>
      <c r="CD1283" s="62"/>
      <c r="CE1283" s="62"/>
      <c r="CF1283" s="62"/>
      <c r="CL1283" s="56" t="s">
        <v>27038</v>
      </c>
      <c r="CM1283" s="56" t="s">
        <v>217</v>
      </c>
      <c r="CN1283" s="56" t="s">
        <v>217</v>
      </c>
      <c r="CO1283" s="52"/>
      <c r="CP1283" s="52"/>
      <c r="CQ1283" s="52"/>
      <c r="CR1283" s="52"/>
      <c r="CS1283" s="52"/>
      <c r="CT1283" s="52"/>
      <c r="CU1283" s="33"/>
      <c r="CV1283" s="33"/>
    </row>
    <row r="1284" spans="74:100">
      <c r="BV1284" s="62"/>
      <c r="BW1284" s="62"/>
      <c r="BX1284" s="62"/>
      <c r="BY1284" s="62"/>
      <c r="BZ1284" s="62"/>
      <c r="CA1284" s="62"/>
      <c r="CB1284" s="62"/>
      <c r="CC1284" s="62"/>
      <c r="CD1284" s="62"/>
      <c r="CE1284" s="62"/>
      <c r="CF1284" s="62"/>
      <c r="CL1284" s="56" t="s">
        <v>27039</v>
      </c>
      <c r="CM1284" s="56"/>
      <c r="CN1284" s="56"/>
      <c r="CO1284" s="52"/>
      <c r="CP1284" s="52"/>
      <c r="CQ1284" s="52"/>
      <c r="CR1284" s="52"/>
      <c r="CS1284" s="52"/>
      <c r="CT1284" s="52"/>
      <c r="CU1284" s="33"/>
      <c r="CV1284" s="33"/>
    </row>
    <row r="1285" spans="74:100">
      <c r="BV1285" s="62"/>
      <c r="BW1285" s="62"/>
      <c r="BX1285" s="62"/>
      <c r="BY1285" s="62"/>
      <c r="BZ1285" s="62"/>
      <c r="CA1285" s="62"/>
      <c r="CB1285" s="62"/>
      <c r="CC1285" s="62"/>
      <c r="CD1285" s="62"/>
      <c r="CE1285" s="62"/>
      <c r="CF1285" s="62"/>
      <c r="CL1285" s="56" t="s">
        <v>3483</v>
      </c>
      <c r="CM1285" s="56" t="s">
        <v>217</v>
      </c>
      <c r="CN1285" s="56" t="s">
        <v>217</v>
      </c>
      <c r="CO1285" s="52"/>
      <c r="CP1285" s="52"/>
      <c r="CQ1285" s="52"/>
      <c r="CR1285" s="52"/>
      <c r="CS1285" s="52"/>
      <c r="CT1285" s="52"/>
      <c r="CU1285" s="33"/>
      <c r="CV1285" s="33"/>
    </row>
    <row r="1286" spans="74:100">
      <c r="BV1286" s="62"/>
      <c r="BW1286" s="62"/>
      <c r="BX1286" s="62"/>
      <c r="BY1286" s="62"/>
      <c r="BZ1286" s="62"/>
      <c r="CA1286" s="62"/>
      <c r="CB1286" s="62"/>
      <c r="CC1286" s="62"/>
      <c r="CD1286" s="62"/>
      <c r="CE1286" s="62"/>
      <c r="CF1286" s="62"/>
      <c r="CL1286" s="56" t="s">
        <v>17789</v>
      </c>
      <c r="CM1286" s="56"/>
      <c r="CN1286" s="56"/>
      <c r="CO1286" s="52"/>
      <c r="CP1286" s="52"/>
      <c r="CQ1286" s="52"/>
      <c r="CR1286" s="52"/>
      <c r="CS1286" s="52"/>
      <c r="CT1286" s="52"/>
      <c r="CU1286" s="33"/>
      <c r="CV1286" s="33"/>
    </row>
    <row r="1287" spans="74:100">
      <c r="BV1287" s="62"/>
      <c r="BW1287" s="62"/>
      <c r="BX1287" s="62"/>
      <c r="BY1287" s="62"/>
      <c r="BZ1287" s="62"/>
      <c r="CA1287" s="62"/>
      <c r="CB1287" s="62"/>
      <c r="CC1287" s="62"/>
      <c r="CD1287" s="62"/>
      <c r="CE1287" s="62"/>
      <c r="CF1287" s="62"/>
      <c r="CL1287" s="56" t="s">
        <v>3484</v>
      </c>
      <c r="CM1287" s="56" t="s">
        <v>217</v>
      </c>
      <c r="CN1287" s="56" t="s">
        <v>217</v>
      </c>
      <c r="CO1287" s="52"/>
      <c r="CP1287" s="52"/>
      <c r="CQ1287" s="52"/>
      <c r="CR1287" s="52"/>
      <c r="CS1287" s="52"/>
      <c r="CT1287" s="52"/>
      <c r="CU1287" s="33"/>
      <c r="CV1287" s="33"/>
    </row>
    <row r="1288" spans="74:100">
      <c r="BV1288" s="62"/>
      <c r="BW1288" s="62"/>
      <c r="BX1288" s="62"/>
      <c r="BY1288" s="62"/>
      <c r="BZ1288" s="62"/>
      <c r="CA1288" s="62"/>
      <c r="CB1288" s="62"/>
      <c r="CC1288" s="62"/>
      <c r="CD1288" s="62"/>
      <c r="CE1288" s="62"/>
      <c r="CF1288" s="62"/>
      <c r="CL1288" s="56" t="s">
        <v>17790</v>
      </c>
      <c r="CM1288" s="56"/>
      <c r="CN1288" s="56"/>
      <c r="CO1288" s="52"/>
      <c r="CP1288" s="52"/>
      <c r="CQ1288" s="52"/>
      <c r="CR1288" s="52"/>
      <c r="CS1288" s="52"/>
      <c r="CT1288" s="52"/>
      <c r="CU1288" s="33"/>
      <c r="CV1288" s="33"/>
    </row>
    <row r="1289" spans="74:100">
      <c r="BV1289" s="62"/>
      <c r="BW1289" s="62"/>
      <c r="BX1289" s="62"/>
      <c r="BY1289" s="62"/>
      <c r="BZ1289" s="62"/>
      <c r="CA1289" s="62"/>
      <c r="CB1289" s="62"/>
      <c r="CC1289" s="62"/>
      <c r="CD1289" s="62"/>
      <c r="CE1289" s="62"/>
      <c r="CF1289" s="62"/>
      <c r="CL1289" s="56" t="s">
        <v>3485</v>
      </c>
      <c r="CM1289" s="56" t="s">
        <v>217</v>
      </c>
      <c r="CN1289" s="56" t="s">
        <v>217</v>
      </c>
      <c r="CO1289" s="52"/>
      <c r="CP1289" s="52"/>
      <c r="CQ1289" s="52"/>
      <c r="CR1289" s="52"/>
      <c r="CS1289" s="52"/>
      <c r="CT1289" s="52"/>
      <c r="CU1289" s="33"/>
      <c r="CV1289" s="33"/>
    </row>
    <row r="1290" spans="74:100">
      <c r="BV1290" s="62"/>
      <c r="BW1290" s="62"/>
      <c r="BX1290" s="62"/>
      <c r="BY1290" s="62"/>
      <c r="BZ1290" s="62"/>
      <c r="CA1290" s="62"/>
      <c r="CB1290" s="62"/>
      <c r="CC1290" s="62"/>
      <c r="CD1290" s="62"/>
      <c r="CE1290" s="62"/>
      <c r="CF1290" s="62"/>
      <c r="CL1290" s="56" t="s">
        <v>17791</v>
      </c>
      <c r="CM1290" s="56"/>
      <c r="CN1290" s="56"/>
      <c r="CO1290" s="52"/>
      <c r="CP1290" s="52"/>
      <c r="CQ1290" s="52"/>
      <c r="CR1290" s="52"/>
      <c r="CS1290" s="52"/>
      <c r="CT1290" s="52"/>
      <c r="CU1290" s="33"/>
      <c r="CV1290" s="33"/>
    </row>
    <row r="1291" spans="74:100">
      <c r="BV1291" s="62"/>
      <c r="BW1291" s="62"/>
      <c r="BX1291" s="62"/>
      <c r="BY1291" s="62"/>
      <c r="BZ1291" s="62"/>
      <c r="CA1291" s="62"/>
      <c r="CB1291" s="62"/>
      <c r="CC1291" s="62"/>
      <c r="CD1291" s="62"/>
      <c r="CE1291" s="62"/>
      <c r="CF1291" s="62"/>
      <c r="CL1291" s="56" t="s">
        <v>27040</v>
      </c>
      <c r="CM1291" s="56" t="s">
        <v>217</v>
      </c>
      <c r="CN1291" s="56" t="s">
        <v>217</v>
      </c>
      <c r="CO1291" s="52"/>
      <c r="CP1291" s="52"/>
      <c r="CQ1291" s="52"/>
      <c r="CR1291" s="52"/>
      <c r="CS1291" s="52"/>
      <c r="CT1291" s="52"/>
      <c r="CU1291" s="33"/>
      <c r="CV1291" s="33"/>
    </row>
    <row r="1292" spans="74:100">
      <c r="BV1292" s="62"/>
      <c r="BW1292" s="62"/>
      <c r="BX1292" s="62"/>
      <c r="BY1292" s="62"/>
      <c r="BZ1292" s="62"/>
      <c r="CA1292" s="62"/>
      <c r="CB1292" s="62"/>
      <c r="CC1292" s="62"/>
      <c r="CD1292" s="62"/>
      <c r="CE1292" s="62"/>
      <c r="CF1292" s="62"/>
      <c r="CL1292" s="56" t="s">
        <v>27041</v>
      </c>
      <c r="CM1292" s="56"/>
      <c r="CN1292" s="56"/>
      <c r="CO1292" s="52"/>
      <c r="CP1292" s="52"/>
      <c r="CQ1292" s="52"/>
      <c r="CR1292" s="52"/>
      <c r="CS1292" s="52"/>
      <c r="CT1292" s="52"/>
      <c r="CU1292" s="33"/>
      <c r="CV1292" s="33"/>
    </row>
    <row r="1293" spans="74:100">
      <c r="BV1293" s="62"/>
      <c r="BW1293" s="62"/>
      <c r="BX1293" s="62"/>
      <c r="BY1293" s="62"/>
      <c r="BZ1293" s="62"/>
      <c r="CA1293" s="62"/>
      <c r="CB1293" s="62"/>
      <c r="CC1293" s="62"/>
      <c r="CD1293" s="62"/>
      <c r="CE1293" s="62"/>
      <c r="CF1293" s="62"/>
      <c r="CL1293" s="56" t="s">
        <v>908</v>
      </c>
      <c r="CM1293" s="56" t="s">
        <v>216</v>
      </c>
      <c r="CN1293" s="56" t="s">
        <v>216</v>
      </c>
      <c r="CO1293" s="52"/>
      <c r="CP1293" s="52"/>
      <c r="CQ1293" s="52"/>
      <c r="CR1293" s="52"/>
      <c r="CS1293" s="52"/>
      <c r="CT1293" s="52"/>
      <c r="CU1293" s="33"/>
      <c r="CV1293" s="33"/>
    </row>
    <row r="1294" spans="74:100">
      <c r="BV1294" s="62"/>
      <c r="BW1294" s="62"/>
      <c r="BX1294" s="62"/>
      <c r="BY1294" s="62"/>
      <c r="BZ1294" s="62"/>
      <c r="CA1294" s="62"/>
      <c r="CB1294" s="62"/>
      <c r="CC1294" s="62"/>
      <c r="CD1294" s="62"/>
      <c r="CE1294" s="62"/>
      <c r="CF1294" s="62"/>
      <c r="CL1294" s="56" t="s">
        <v>20846</v>
      </c>
      <c r="CM1294" s="56"/>
      <c r="CN1294" s="56"/>
      <c r="CO1294" s="52"/>
      <c r="CP1294" s="52"/>
      <c r="CQ1294" s="52"/>
      <c r="CR1294" s="52"/>
      <c r="CS1294" s="52"/>
      <c r="CT1294" s="52"/>
      <c r="CU1294" s="33"/>
      <c r="CV1294" s="33"/>
    </row>
    <row r="1295" spans="74:100">
      <c r="BV1295" s="62"/>
      <c r="BW1295" s="62"/>
      <c r="BX1295" s="62"/>
      <c r="BY1295" s="62"/>
      <c r="BZ1295" s="62"/>
      <c r="CA1295" s="62"/>
      <c r="CB1295" s="62"/>
      <c r="CC1295" s="62"/>
      <c r="CD1295" s="62"/>
      <c r="CE1295" s="62"/>
      <c r="CF1295" s="62"/>
      <c r="CL1295" s="56" t="s">
        <v>27042</v>
      </c>
      <c r="CM1295" s="56" t="s">
        <v>217</v>
      </c>
      <c r="CN1295" s="56" t="s">
        <v>217</v>
      </c>
      <c r="CO1295" s="52"/>
      <c r="CP1295" s="52"/>
      <c r="CQ1295" s="52"/>
      <c r="CR1295" s="52"/>
      <c r="CS1295" s="52"/>
      <c r="CT1295" s="52"/>
      <c r="CU1295" s="33"/>
      <c r="CV1295" s="33"/>
    </row>
    <row r="1296" spans="74:100">
      <c r="BV1296" s="62"/>
      <c r="BW1296" s="62"/>
      <c r="BX1296" s="62"/>
      <c r="BY1296" s="62"/>
      <c r="BZ1296" s="62"/>
      <c r="CA1296" s="62"/>
      <c r="CB1296" s="62"/>
      <c r="CC1296" s="62"/>
      <c r="CD1296" s="62"/>
      <c r="CE1296" s="62"/>
      <c r="CF1296" s="62"/>
      <c r="CL1296" s="56" t="s">
        <v>27043</v>
      </c>
      <c r="CM1296" s="56"/>
      <c r="CN1296" s="56"/>
      <c r="CO1296" s="52"/>
      <c r="CP1296" s="52"/>
      <c r="CQ1296" s="52"/>
      <c r="CR1296" s="52"/>
      <c r="CS1296" s="52"/>
      <c r="CT1296" s="52"/>
      <c r="CU1296" s="33"/>
      <c r="CV1296" s="33"/>
    </row>
    <row r="1297" spans="74:100">
      <c r="BV1297" s="62"/>
      <c r="BW1297" s="62"/>
      <c r="BX1297" s="62"/>
      <c r="BY1297" s="62"/>
      <c r="BZ1297" s="62"/>
      <c r="CA1297" s="62"/>
      <c r="CB1297" s="62"/>
      <c r="CC1297" s="62"/>
      <c r="CD1297" s="62"/>
      <c r="CE1297" s="62"/>
      <c r="CF1297" s="62"/>
      <c r="CL1297" s="56" t="s">
        <v>909</v>
      </c>
      <c r="CM1297" s="56" t="s">
        <v>217</v>
      </c>
      <c r="CN1297" s="56" t="s">
        <v>217</v>
      </c>
      <c r="CO1297" s="52"/>
      <c r="CP1297" s="52"/>
      <c r="CQ1297" s="52"/>
      <c r="CR1297" s="52"/>
      <c r="CS1297" s="52"/>
      <c r="CT1297" s="52"/>
      <c r="CU1297" s="33"/>
      <c r="CV1297" s="33"/>
    </row>
    <row r="1298" spans="74:100">
      <c r="BV1298" s="62"/>
      <c r="BW1298" s="62"/>
      <c r="BX1298" s="62"/>
      <c r="BY1298" s="62"/>
      <c r="BZ1298" s="62"/>
      <c r="CA1298" s="62"/>
      <c r="CB1298" s="62"/>
      <c r="CC1298" s="62"/>
      <c r="CD1298" s="62"/>
      <c r="CE1298" s="62"/>
      <c r="CF1298" s="62"/>
      <c r="CL1298" s="56" t="s">
        <v>20847</v>
      </c>
      <c r="CM1298" s="56"/>
      <c r="CN1298" s="56"/>
      <c r="CO1298" s="52"/>
      <c r="CP1298" s="52"/>
      <c r="CQ1298" s="52"/>
      <c r="CR1298" s="52"/>
      <c r="CS1298" s="52"/>
      <c r="CT1298" s="52"/>
      <c r="CU1298" s="33"/>
      <c r="CV1298" s="33"/>
    </row>
    <row r="1299" spans="74:100">
      <c r="BV1299" s="62"/>
      <c r="BW1299" s="62"/>
      <c r="BX1299" s="62"/>
      <c r="BY1299" s="62"/>
      <c r="BZ1299" s="62"/>
      <c r="CA1299" s="62"/>
      <c r="CB1299" s="62"/>
      <c r="CC1299" s="62"/>
      <c r="CD1299" s="62"/>
      <c r="CE1299" s="62"/>
      <c r="CF1299" s="62"/>
      <c r="CL1299" s="56" t="s">
        <v>3486</v>
      </c>
      <c r="CM1299" s="56" t="s">
        <v>217</v>
      </c>
      <c r="CN1299" s="56" t="s">
        <v>217</v>
      </c>
      <c r="CO1299" s="52"/>
      <c r="CP1299" s="52"/>
      <c r="CQ1299" s="52"/>
      <c r="CR1299" s="52"/>
      <c r="CS1299" s="52"/>
      <c r="CT1299" s="52"/>
      <c r="CU1299" s="33"/>
      <c r="CV1299" s="33"/>
    </row>
    <row r="1300" spans="74:100">
      <c r="BV1300" s="62"/>
      <c r="BW1300" s="62"/>
      <c r="BX1300" s="62"/>
      <c r="BY1300" s="62"/>
      <c r="BZ1300" s="62"/>
      <c r="CA1300" s="62"/>
      <c r="CB1300" s="62"/>
      <c r="CC1300" s="62"/>
      <c r="CD1300" s="62"/>
      <c r="CE1300" s="62"/>
      <c r="CF1300" s="62"/>
      <c r="CL1300" s="56" t="s">
        <v>17792</v>
      </c>
      <c r="CM1300" s="56"/>
      <c r="CN1300" s="56"/>
      <c r="CO1300" s="52"/>
      <c r="CP1300" s="52"/>
      <c r="CQ1300" s="52"/>
      <c r="CR1300" s="52"/>
      <c r="CS1300" s="52"/>
      <c r="CT1300" s="52"/>
      <c r="CU1300" s="33"/>
      <c r="CV1300" s="33"/>
    </row>
    <row r="1301" spans="74:100">
      <c r="BV1301" s="62"/>
      <c r="BW1301" s="62"/>
      <c r="BX1301" s="62"/>
      <c r="BY1301" s="62"/>
      <c r="BZ1301" s="62"/>
      <c r="CA1301" s="62"/>
      <c r="CB1301" s="62"/>
      <c r="CC1301" s="62"/>
      <c r="CD1301" s="62"/>
      <c r="CE1301" s="62"/>
      <c r="CF1301" s="62"/>
      <c r="CL1301" s="56" t="s">
        <v>3487</v>
      </c>
      <c r="CM1301" s="56" t="s">
        <v>217</v>
      </c>
      <c r="CN1301" s="56" t="s">
        <v>217</v>
      </c>
      <c r="CO1301" s="52"/>
      <c r="CP1301" s="52"/>
      <c r="CQ1301" s="52"/>
      <c r="CR1301" s="52"/>
      <c r="CS1301" s="52"/>
      <c r="CT1301" s="52"/>
      <c r="CU1301" s="33"/>
      <c r="CV1301" s="33"/>
    </row>
    <row r="1302" spans="74:100">
      <c r="BV1302" s="62"/>
      <c r="BW1302" s="62"/>
      <c r="BX1302" s="62"/>
      <c r="BY1302" s="62"/>
      <c r="BZ1302" s="62"/>
      <c r="CA1302" s="62"/>
      <c r="CB1302" s="62"/>
      <c r="CC1302" s="62"/>
      <c r="CD1302" s="62"/>
      <c r="CE1302" s="62"/>
      <c r="CF1302" s="62"/>
      <c r="CL1302" s="56" t="s">
        <v>17793</v>
      </c>
      <c r="CM1302" s="56"/>
      <c r="CN1302" s="56"/>
      <c r="CO1302" s="52"/>
      <c r="CP1302" s="52"/>
      <c r="CQ1302" s="52"/>
      <c r="CR1302" s="52"/>
      <c r="CS1302" s="52"/>
      <c r="CT1302" s="52"/>
      <c r="CU1302" s="33"/>
      <c r="CV1302" s="33"/>
    </row>
    <row r="1303" spans="74:100">
      <c r="BV1303" s="62"/>
      <c r="BW1303" s="62"/>
      <c r="BX1303" s="62"/>
      <c r="BY1303" s="62"/>
      <c r="BZ1303" s="62"/>
      <c r="CA1303" s="62"/>
      <c r="CB1303" s="62"/>
      <c r="CC1303" s="62"/>
      <c r="CD1303" s="62"/>
      <c r="CE1303" s="62"/>
      <c r="CF1303" s="62"/>
      <c r="CL1303" s="56" t="s">
        <v>3488</v>
      </c>
      <c r="CM1303" s="56" t="s">
        <v>3118</v>
      </c>
      <c r="CN1303" s="56" t="s">
        <v>3118</v>
      </c>
      <c r="CO1303" s="52"/>
      <c r="CP1303" s="52"/>
      <c r="CQ1303" s="52"/>
      <c r="CR1303" s="52"/>
      <c r="CS1303" s="52"/>
      <c r="CT1303" s="52"/>
      <c r="CU1303" s="33"/>
      <c r="CV1303" s="33"/>
    </row>
    <row r="1304" spans="74:100">
      <c r="BV1304" s="62"/>
      <c r="BW1304" s="62"/>
      <c r="BX1304" s="62"/>
      <c r="BY1304" s="62"/>
      <c r="BZ1304" s="62"/>
      <c r="CA1304" s="62"/>
      <c r="CB1304" s="62"/>
      <c r="CC1304" s="62"/>
      <c r="CD1304" s="62"/>
      <c r="CE1304" s="62"/>
      <c r="CF1304" s="62"/>
      <c r="CL1304" s="56" t="s">
        <v>17794</v>
      </c>
      <c r="CM1304" s="56"/>
      <c r="CN1304" s="56"/>
      <c r="CO1304" s="52"/>
      <c r="CP1304" s="52"/>
      <c r="CQ1304" s="52"/>
      <c r="CR1304" s="52"/>
      <c r="CS1304" s="52"/>
      <c r="CT1304" s="52"/>
      <c r="CU1304" s="33"/>
      <c r="CV1304" s="33"/>
    </row>
    <row r="1305" spans="74:100">
      <c r="BV1305" s="62"/>
      <c r="BW1305" s="62"/>
      <c r="BX1305" s="62"/>
      <c r="BY1305" s="62"/>
      <c r="BZ1305" s="62"/>
      <c r="CA1305" s="62"/>
      <c r="CB1305" s="62"/>
      <c r="CC1305" s="62"/>
      <c r="CD1305" s="62"/>
      <c r="CE1305" s="62"/>
      <c r="CF1305" s="62"/>
      <c r="CL1305" s="56" t="s">
        <v>7969</v>
      </c>
      <c r="CM1305" s="56" t="s">
        <v>215</v>
      </c>
      <c r="CN1305" s="56" t="s">
        <v>215</v>
      </c>
      <c r="CO1305" s="52"/>
      <c r="CP1305" s="52"/>
      <c r="CQ1305" s="52"/>
      <c r="CR1305" s="52"/>
      <c r="CS1305" s="52"/>
      <c r="CT1305" s="52"/>
      <c r="CU1305" s="33"/>
      <c r="CV1305" s="33"/>
    </row>
    <row r="1306" spans="74:100">
      <c r="BV1306" s="62"/>
      <c r="BW1306" s="62"/>
      <c r="BX1306" s="62"/>
      <c r="BY1306" s="62"/>
      <c r="BZ1306" s="62"/>
      <c r="CA1306" s="62"/>
      <c r="CB1306" s="62"/>
      <c r="CC1306" s="62"/>
      <c r="CD1306" s="62"/>
      <c r="CE1306" s="62"/>
      <c r="CF1306" s="62"/>
      <c r="CL1306" s="56" t="s">
        <v>24929</v>
      </c>
      <c r="CM1306" s="56"/>
      <c r="CN1306" s="56"/>
      <c r="CO1306" s="52"/>
      <c r="CP1306" s="52"/>
      <c r="CQ1306" s="52"/>
      <c r="CR1306" s="52"/>
      <c r="CS1306" s="52"/>
      <c r="CT1306" s="52"/>
      <c r="CU1306" s="33"/>
      <c r="CV1306" s="33"/>
    </row>
    <row r="1307" spans="74:100">
      <c r="BV1307" s="62"/>
      <c r="BW1307" s="62"/>
      <c r="BX1307" s="62"/>
      <c r="BY1307" s="62"/>
      <c r="BZ1307" s="62"/>
      <c r="CA1307" s="62"/>
      <c r="CB1307" s="62"/>
      <c r="CC1307" s="62"/>
      <c r="CD1307" s="62"/>
      <c r="CE1307" s="62"/>
      <c r="CF1307" s="62"/>
      <c r="CL1307" s="56" t="s">
        <v>7975</v>
      </c>
      <c r="CM1307" s="56" t="s">
        <v>215</v>
      </c>
      <c r="CN1307" s="56" t="s">
        <v>215</v>
      </c>
      <c r="CO1307" s="52"/>
      <c r="CP1307" s="52"/>
      <c r="CQ1307" s="52"/>
      <c r="CR1307" s="52"/>
      <c r="CS1307" s="52"/>
      <c r="CT1307" s="52"/>
      <c r="CU1307" s="33"/>
      <c r="CV1307" s="33"/>
    </row>
    <row r="1308" spans="74:100">
      <c r="BV1308" s="62"/>
      <c r="BW1308" s="62"/>
      <c r="BX1308" s="62"/>
      <c r="BY1308" s="62"/>
      <c r="BZ1308" s="62"/>
      <c r="CA1308" s="62"/>
      <c r="CB1308" s="62"/>
      <c r="CC1308" s="62"/>
      <c r="CD1308" s="62"/>
      <c r="CE1308" s="62"/>
      <c r="CF1308" s="62"/>
      <c r="CL1308" s="56" t="s">
        <v>24930</v>
      </c>
      <c r="CM1308" s="56"/>
      <c r="CN1308" s="56"/>
      <c r="CO1308" s="52"/>
      <c r="CP1308" s="52"/>
      <c r="CQ1308" s="52"/>
      <c r="CR1308" s="52"/>
      <c r="CS1308" s="52"/>
      <c r="CT1308" s="52"/>
      <c r="CU1308" s="33"/>
      <c r="CV1308" s="33"/>
    </row>
    <row r="1309" spans="74:100">
      <c r="BV1309" s="62"/>
      <c r="BW1309" s="62"/>
      <c r="BX1309" s="62"/>
      <c r="BY1309" s="62"/>
      <c r="BZ1309" s="62"/>
      <c r="CA1309" s="62"/>
      <c r="CB1309" s="62"/>
      <c r="CC1309" s="62"/>
      <c r="CD1309" s="62"/>
      <c r="CE1309" s="62"/>
      <c r="CF1309" s="62"/>
      <c r="CL1309" s="56" t="s">
        <v>20482</v>
      </c>
      <c r="CM1309" s="56" t="s">
        <v>217</v>
      </c>
      <c r="CN1309" s="56" t="s">
        <v>217</v>
      </c>
      <c r="CO1309" s="52"/>
      <c r="CP1309" s="52"/>
      <c r="CQ1309" s="52"/>
      <c r="CR1309" s="52"/>
      <c r="CS1309" s="52"/>
      <c r="CT1309" s="52"/>
      <c r="CU1309" s="33"/>
      <c r="CV1309" s="33"/>
    </row>
    <row r="1310" spans="74:100">
      <c r="BV1310" s="62"/>
      <c r="BW1310" s="62"/>
      <c r="BX1310" s="62"/>
      <c r="BY1310" s="62"/>
      <c r="BZ1310" s="62"/>
      <c r="CA1310" s="62"/>
      <c r="CB1310" s="62"/>
      <c r="CC1310" s="62"/>
      <c r="CD1310" s="62"/>
      <c r="CE1310" s="62"/>
      <c r="CF1310" s="62"/>
      <c r="CL1310" s="56" t="s">
        <v>24931</v>
      </c>
      <c r="CM1310" s="56"/>
      <c r="CN1310" s="56"/>
      <c r="CO1310" s="52"/>
      <c r="CP1310" s="52"/>
      <c r="CQ1310" s="52"/>
      <c r="CR1310" s="52"/>
      <c r="CS1310" s="52"/>
      <c r="CT1310" s="52"/>
      <c r="CU1310" s="33"/>
      <c r="CV1310" s="33"/>
    </row>
    <row r="1311" spans="74:100">
      <c r="BV1311" s="62"/>
      <c r="BW1311" s="62"/>
      <c r="BX1311" s="62"/>
      <c r="BY1311" s="62"/>
      <c r="BZ1311" s="62"/>
      <c r="CA1311" s="62"/>
      <c r="CB1311" s="62"/>
      <c r="CC1311" s="62"/>
      <c r="CD1311" s="62"/>
      <c r="CE1311" s="62"/>
      <c r="CF1311" s="62"/>
      <c r="CL1311" s="56" t="s">
        <v>27044</v>
      </c>
      <c r="CM1311" s="56" t="s">
        <v>3118</v>
      </c>
      <c r="CN1311" s="56" t="s">
        <v>3118</v>
      </c>
      <c r="CO1311" s="52"/>
      <c r="CP1311" s="52"/>
      <c r="CQ1311" s="52"/>
      <c r="CR1311" s="52"/>
      <c r="CS1311" s="52"/>
      <c r="CT1311" s="52"/>
      <c r="CU1311" s="33"/>
      <c r="CV1311" s="33"/>
    </row>
    <row r="1312" spans="74:100">
      <c r="BV1312" s="62"/>
      <c r="BW1312" s="62"/>
      <c r="BX1312" s="62"/>
      <c r="BY1312" s="62"/>
      <c r="BZ1312" s="62"/>
      <c r="CA1312" s="62"/>
      <c r="CB1312" s="62"/>
      <c r="CC1312" s="62"/>
      <c r="CD1312" s="62"/>
      <c r="CE1312" s="62"/>
      <c r="CF1312" s="62"/>
      <c r="CL1312" s="56" t="s">
        <v>27045</v>
      </c>
      <c r="CM1312" s="56"/>
      <c r="CN1312" s="56"/>
      <c r="CO1312" s="52"/>
      <c r="CP1312" s="52"/>
      <c r="CQ1312" s="52"/>
      <c r="CR1312" s="52"/>
      <c r="CS1312" s="52"/>
      <c r="CT1312" s="52"/>
      <c r="CU1312" s="33"/>
      <c r="CV1312" s="33"/>
    </row>
    <row r="1313" spans="74:100">
      <c r="BV1313" s="62"/>
      <c r="BW1313" s="62"/>
      <c r="BX1313" s="62"/>
      <c r="BY1313" s="62"/>
      <c r="BZ1313" s="62"/>
      <c r="CA1313" s="62"/>
      <c r="CB1313" s="62"/>
      <c r="CC1313" s="62"/>
      <c r="CD1313" s="62"/>
      <c r="CE1313" s="62"/>
      <c r="CF1313" s="62"/>
      <c r="CL1313" s="56" t="s">
        <v>27046</v>
      </c>
      <c r="CM1313" s="56" t="s">
        <v>217</v>
      </c>
      <c r="CN1313" s="56" t="s">
        <v>217</v>
      </c>
      <c r="CO1313" s="52"/>
      <c r="CP1313" s="52"/>
      <c r="CQ1313" s="52"/>
      <c r="CR1313" s="52"/>
      <c r="CS1313" s="52"/>
      <c r="CT1313" s="52"/>
      <c r="CU1313" s="33"/>
      <c r="CV1313" s="33"/>
    </row>
    <row r="1314" spans="74:100">
      <c r="BV1314" s="62"/>
      <c r="BW1314" s="62"/>
      <c r="BX1314" s="62"/>
      <c r="BY1314" s="62"/>
      <c r="BZ1314" s="62"/>
      <c r="CA1314" s="62"/>
      <c r="CB1314" s="62"/>
      <c r="CC1314" s="62"/>
      <c r="CD1314" s="62"/>
      <c r="CE1314" s="62"/>
      <c r="CF1314" s="62"/>
      <c r="CL1314" s="56" t="s">
        <v>27045</v>
      </c>
      <c r="CM1314" s="56"/>
      <c r="CN1314" s="56"/>
      <c r="CO1314" s="52"/>
      <c r="CP1314" s="52"/>
      <c r="CQ1314" s="52"/>
      <c r="CR1314" s="52"/>
      <c r="CS1314" s="52"/>
      <c r="CT1314" s="52"/>
      <c r="CU1314" s="33"/>
      <c r="CV1314" s="33"/>
    </row>
    <row r="1315" spans="74:100">
      <c r="BV1315" s="62"/>
      <c r="BW1315" s="62"/>
      <c r="BX1315" s="62"/>
      <c r="BY1315" s="62"/>
      <c r="BZ1315" s="62"/>
      <c r="CA1315" s="62"/>
      <c r="CB1315" s="62"/>
      <c r="CC1315" s="62"/>
      <c r="CD1315" s="62"/>
      <c r="CE1315" s="62"/>
      <c r="CF1315" s="62"/>
      <c r="CL1315" s="56" t="s">
        <v>27047</v>
      </c>
      <c r="CM1315" s="56" t="s">
        <v>217</v>
      </c>
      <c r="CN1315" s="56" t="s">
        <v>217</v>
      </c>
      <c r="CO1315" s="52"/>
      <c r="CP1315" s="52"/>
      <c r="CQ1315" s="52"/>
      <c r="CR1315" s="52"/>
      <c r="CS1315" s="52"/>
      <c r="CT1315" s="52"/>
      <c r="CU1315" s="33"/>
      <c r="CV1315" s="33"/>
    </row>
    <row r="1316" spans="74:100">
      <c r="BV1316" s="62"/>
      <c r="BW1316" s="62"/>
      <c r="BX1316" s="62"/>
      <c r="BY1316" s="62"/>
      <c r="BZ1316" s="62"/>
      <c r="CA1316" s="62"/>
      <c r="CB1316" s="62"/>
      <c r="CC1316" s="62"/>
      <c r="CD1316" s="62"/>
      <c r="CE1316" s="62"/>
      <c r="CF1316" s="62"/>
      <c r="CL1316" s="56" t="s">
        <v>27045</v>
      </c>
      <c r="CM1316" s="56"/>
      <c r="CN1316" s="56"/>
      <c r="CO1316" s="52"/>
      <c r="CP1316" s="52"/>
      <c r="CQ1316" s="52"/>
      <c r="CR1316" s="52"/>
      <c r="CS1316" s="52"/>
      <c r="CT1316" s="52"/>
      <c r="CU1316" s="33"/>
      <c r="CV1316" s="33"/>
    </row>
    <row r="1317" spans="74:100">
      <c r="BV1317" s="62"/>
      <c r="BW1317" s="62"/>
      <c r="BX1317" s="62"/>
      <c r="BY1317" s="62"/>
      <c r="BZ1317" s="62"/>
      <c r="CA1317" s="62"/>
      <c r="CB1317" s="62"/>
      <c r="CC1317" s="62"/>
      <c r="CD1317" s="62"/>
      <c r="CE1317" s="62"/>
      <c r="CF1317" s="62"/>
      <c r="CL1317" s="56" t="s">
        <v>27048</v>
      </c>
      <c r="CM1317" s="56" t="s">
        <v>217</v>
      </c>
      <c r="CN1317" s="56" t="s">
        <v>217</v>
      </c>
      <c r="CO1317" s="52"/>
      <c r="CP1317" s="52"/>
      <c r="CQ1317" s="52"/>
      <c r="CR1317" s="52"/>
      <c r="CS1317" s="52"/>
      <c r="CT1317" s="52"/>
      <c r="CU1317" s="33"/>
      <c r="CV1317" s="33"/>
    </row>
    <row r="1318" spans="74:100">
      <c r="BV1318" s="62"/>
      <c r="BW1318" s="62"/>
      <c r="BX1318" s="62"/>
      <c r="BY1318" s="62"/>
      <c r="BZ1318" s="62"/>
      <c r="CA1318" s="62"/>
      <c r="CB1318" s="62"/>
      <c r="CC1318" s="62"/>
      <c r="CD1318" s="62"/>
      <c r="CE1318" s="62"/>
      <c r="CF1318" s="62"/>
      <c r="CL1318" s="56" t="s">
        <v>27049</v>
      </c>
      <c r="CM1318" s="56"/>
      <c r="CN1318" s="56"/>
      <c r="CO1318" s="52"/>
      <c r="CP1318" s="52"/>
      <c r="CQ1318" s="52"/>
      <c r="CR1318" s="52"/>
      <c r="CS1318" s="52"/>
      <c r="CT1318" s="52"/>
      <c r="CU1318" s="33"/>
      <c r="CV1318" s="33"/>
    </row>
    <row r="1319" spans="74:100">
      <c r="BV1319" s="62"/>
      <c r="BW1319" s="62"/>
      <c r="BX1319" s="62"/>
      <c r="BY1319" s="62"/>
      <c r="BZ1319" s="62"/>
      <c r="CA1319" s="62"/>
      <c r="CB1319" s="62"/>
      <c r="CC1319" s="62"/>
      <c r="CD1319" s="62"/>
      <c r="CE1319" s="62"/>
      <c r="CF1319" s="62"/>
      <c r="CL1319" s="56" t="s">
        <v>3489</v>
      </c>
      <c r="CM1319" s="56" t="s">
        <v>3118</v>
      </c>
      <c r="CN1319" s="56" t="s">
        <v>3118</v>
      </c>
      <c r="CO1319" s="52"/>
      <c r="CP1319" s="52"/>
      <c r="CQ1319" s="52"/>
      <c r="CR1319" s="52"/>
      <c r="CS1319" s="52"/>
      <c r="CT1319" s="52"/>
      <c r="CU1319" s="33"/>
      <c r="CV1319" s="33"/>
    </row>
    <row r="1320" spans="74:100">
      <c r="BV1320" s="62"/>
      <c r="BW1320" s="62"/>
      <c r="BX1320" s="62"/>
      <c r="BY1320" s="62"/>
      <c r="BZ1320" s="62"/>
      <c r="CA1320" s="62"/>
      <c r="CB1320" s="62"/>
      <c r="CC1320" s="62"/>
      <c r="CD1320" s="62"/>
      <c r="CE1320" s="62"/>
      <c r="CF1320" s="62"/>
      <c r="CL1320" s="56" t="s">
        <v>17795</v>
      </c>
      <c r="CM1320" s="56"/>
      <c r="CN1320" s="56"/>
      <c r="CO1320" s="52"/>
      <c r="CP1320" s="52"/>
      <c r="CQ1320" s="52"/>
      <c r="CR1320" s="52"/>
      <c r="CS1320" s="52"/>
      <c r="CT1320" s="52"/>
      <c r="CU1320" s="33"/>
      <c r="CV1320" s="33"/>
    </row>
    <row r="1321" spans="74:100">
      <c r="BV1321" s="62"/>
      <c r="BW1321" s="62"/>
      <c r="BX1321" s="62"/>
      <c r="BY1321" s="62"/>
      <c r="BZ1321" s="62"/>
      <c r="CA1321" s="62"/>
      <c r="CB1321" s="62"/>
      <c r="CC1321" s="62"/>
      <c r="CD1321" s="62"/>
      <c r="CE1321" s="62"/>
      <c r="CF1321" s="62"/>
      <c r="CL1321" s="56" t="s">
        <v>912</v>
      </c>
      <c r="CM1321" s="56" t="s">
        <v>215</v>
      </c>
      <c r="CN1321" s="56" t="s">
        <v>215</v>
      </c>
      <c r="CO1321" s="52"/>
      <c r="CP1321" s="52"/>
      <c r="CQ1321" s="52"/>
      <c r="CR1321" s="52"/>
      <c r="CS1321" s="52"/>
      <c r="CT1321" s="52"/>
      <c r="CU1321" s="33"/>
      <c r="CV1321" s="33"/>
    </row>
    <row r="1322" spans="74:100">
      <c r="BV1322" s="62"/>
      <c r="BW1322" s="62"/>
      <c r="BX1322" s="62"/>
      <c r="BY1322" s="62"/>
      <c r="BZ1322" s="62"/>
      <c r="CA1322" s="62"/>
      <c r="CB1322" s="62"/>
      <c r="CC1322" s="62"/>
      <c r="CD1322" s="62"/>
      <c r="CE1322" s="62"/>
      <c r="CF1322" s="62"/>
      <c r="CL1322" s="56" t="s">
        <v>20848</v>
      </c>
      <c r="CM1322" s="56"/>
      <c r="CN1322" s="56"/>
      <c r="CO1322" s="52"/>
      <c r="CP1322" s="52"/>
      <c r="CQ1322" s="52"/>
      <c r="CR1322" s="52"/>
      <c r="CS1322" s="52"/>
      <c r="CT1322" s="52"/>
      <c r="CU1322" s="33"/>
      <c r="CV1322" s="33"/>
    </row>
    <row r="1323" spans="74:100">
      <c r="BV1323" s="62"/>
      <c r="BW1323" s="62"/>
      <c r="BX1323" s="62"/>
      <c r="BY1323" s="62"/>
      <c r="BZ1323" s="62"/>
      <c r="CA1323" s="62"/>
      <c r="CB1323" s="62"/>
      <c r="CC1323" s="62"/>
      <c r="CD1323" s="62"/>
      <c r="CE1323" s="62"/>
      <c r="CF1323" s="62"/>
      <c r="CL1323" s="56" t="s">
        <v>20850</v>
      </c>
      <c r="CM1323" s="56" t="s">
        <v>215</v>
      </c>
      <c r="CN1323" s="56" t="s">
        <v>215</v>
      </c>
      <c r="CO1323" s="52"/>
      <c r="CP1323" s="52"/>
      <c r="CQ1323" s="52"/>
      <c r="CR1323" s="52"/>
      <c r="CS1323" s="52"/>
      <c r="CT1323" s="52"/>
      <c r="CU1323" s="33"/>
      <c r="CV1323" s="33"/>
    </row>
    <row r="1324" spans="74:100">
      <c r="BV1324" s="62"/>
      <c r="BW1324" s="62"/>
      <c r="BX1324" s="62"/>
      <c r="BY1324" s="62"/>
      <c r="BZ1324" s="62"/>
      <c r="CA1324" s="62"/>
      <c r="CB1324" s="62"/>
      <c r="CC1324" s="62"/>
      <c r="CD1324" s="62"/>
      <c r="CE1324" s="62"/>
      <c r="CF1324" s="62"/>
      <c r="CL1324" s="56" t="s">
        <v>20851</v>
      </c>
      <c r="CM1324" s="56"/>
      <c r="CN1324" s="56"/>
      <c r="CO1324" s="52"/>
      <c r="CP1324" s="52"/>
      <c r="CQ1324" s="52"/>
      <c r="CR1324" s="52"/>
      <c r="CS1324" s="52"/>
      <c r="CT1324" s="52"/>
      <c r="CU1324" s="33"/>
      <c r="CV1324" s="33"/>
    </row>
    <row r="1325" spans="74:100">
      <c r="BV1325" s="62"/>
      <c r="BW1325" s="62"/>
      <c r="BX1325" s="62"/>
      <c r="BY1325" s="62"/>
      <c r="BZ1325" s="62"/>
      <c r="CA1325" s="62"/>
      <c r="CB1325" s="62"/>
      <c r="CC1325" s="62"/>
      <c r="CD1325" s="62"/>
      <c r="CE1325" s="62"/>
      <c r="CF1325" s="62"/>
      <c r="CL1325" s="56" t="s">
        <v>913</v>
      </c>
      <c r="CM1325" s="56" t="s">
        <v>216</v>
      </c>
      <c r="CN1325" s="56" t="s">
        <v>216</v>
      </c>
      <c r="CO1325" s="52"/>
      <c r="CP1325" s="52"/>
      <c r="CQ1325" s="52"/>
      <c r="CR1325" s="52"/>
      <c r="CS1325" s="52"/>
      <c r="CT1325" s="52"/>
      <c r="CU1325" s="33"/>
      <c r="CV1325" s="33"/>
    </row>
    <row r="1326" spans="74:100">
      <c r="BV1326" s="62"/>
      <c r="BW1326" s="62"/>
      <c r="BX1326" s="62"/>
      <c r="BY1326" s="62"/>
      <c r="BZ1326" s="62"/>
      <c r="CA1326" s="62"/>
      <c r="CB1326" s="62"/>
      <c r="CC1326" s="62"/>
      <c r="CD1326" s="62"/>
      <c r="CE1326" s="62"/>
      <c r="CF1326" s="62"/>
      <c r="CL1326" s="56" t="s">
        <v>20852</v>
      </c>
      <c r="CM1326" s="56"/>
      <c r="CN1326" s="56"/>
      <c r="CO1326" s="52"/>
      <c r="CP1326" s="52"/>
      <c r="CQ1326" s="52"/>
      <c r="CR1326" s="52"/>
      <c r="CS1326" s="52"/>
      <c r="CT1326" s="52"/>
      <c r="CU1326" s="33"/>
      <c r="CV1326" s="33"/>
    </row>
    <row r="1327" spans="74:100">
      <c r="BV1327" s="62"/>
      <c r="BW1327" s="62"/>
      <c r="BX1327" s="62"/>
      <c r="BY1327" s="62"/>
      <c r="BZ1327" s="62"/>
      <c r="CA1327" s="62"/>
      <c r="CB1327" s="62"/>
      <c r="CC1327" s="62"/>
      <c r="CD1327" s="62"/>
      <c r="CE1327" s="62"/>
      <c r="CF1327" s="62"/>
      <c r="CL1327" s="56" t="s">
        <v>914</v>
      </c>
      <c r="CM1327" s="56" t="s">
        <v>215</v>
      </c>
      <c r="CN1327" s="56" t="s">
        <v>215</v>
      </c>
      <c r="CO1327" s="52"/>
      <c r="CP1327" s="52"/>
      <c r="CQ1327" s="52"/>
      <c r="CR1327" s="52"/>
      <c r="CS1327" s="52"/>
      <c r="CT1327" s="52"/>
      <c r="CU1327" s="33"/>
      <c r="CV1327" s="33"/>
    </row>
    <row r="1328" spans="74:100">
      <c r="BV1328" s="62"/>
      <c r="BW1328" s="62"/>
      <c r="BX1328" s="62"/>
      <c r="BY1328" s="62"/>
      <c r="BZ1328" s="62"/>
      <c r="CA1328" s="62"/>
      <c r="CB1328" s="62"/>
      <c r="CC1328" s="62"/>
      <c r="CD1328" s="62"/>
      <c r="CE1328" s="62"/>
      <c r="CF1328" s="62"/>
      <c r="CL1328" s="56" t="s">
        <v>20853</v>
      </c>
      <c r="CM1328" s="56"/>
      <c r="CN1328" s="56"/>
      <c r="CO1328" s="52"/>
      <c r="CP1328" s="52"/>
      <c r="CQ1328" s="52"/>
      <c r="CR1328" s="52"/>
      <c r="CS1328" s="52"/>
      <c r="CT1328" s="52"/>
      <c r="CU1328" s="33"/>
      <c r="CV1328" s="33"/>
    </row>
    <row r="1329" spans="74:100">
      <c r="BV1329" s="62"/>
      <c r="BW1329" s="62"/>
      <c r="BX1329" s="62"/>
      <c r="BY1329" s="62"/>
      <c r="BZ1329" s="62"/>
      <c r="CA1329" s="62"/>
      <c r="CB1329" s="62"/>
      <c r="CC1329" s="62"/>
      <c r="CD1329" s="62"/>
      <c r="CE1329" s="62"/>
      <c r="CF1329" s="62"/>
      <c r="CL1329" s="56" t="s">
        <v>3491</v>
      </c>
      <c r="CM1329" s="56" t="s">
        <v>217</v>
      </c>
      <c r="CN1329" s="56" t="s">
        <v>217</v>
      </c>
      <c r="CO1329" s="52"/>
      <c r="CP1329" s="52"/>
      <c r="CQ1329" s="52"/>
      <c r="CR1329" s="52"/>
      <c r="CS1329" s="52"/>
      <c r="CT1329" s="52"/>
      <c r="CU1329" s="33"/>
      <c r="CV1329" s="33"/>
    </row>
    <row r="1330" spans="74:100">
      <c r="BV1330" s="62"/>
      <c r="BW1330" s="62"/>
      <c r="BX1330" s="62"/>
      <c r="BY1330" s="62"/>
      <c r="BZ1330" s="62"/>
      <c r="CA1330" s="62"/>
      <c r="CB1330" s="62"/>
      <c r="CC1330" s="62"/>
      <c r="CD1330" s="62"/>
      <c r="CE1330" s="62"/>
      <c r="CF1330" s="62"/>
      <c r="CL1330" s="56" t="s">
        <v>17796</v>
      </c>
      <c r="CM1330" s="56"/>
      <c r="CN1330" s="56"/>
      <c r="CO1330" s="52"/>
      <c r="CP1330" s="52"/>
      <c r="CQ1330" s="52"/>
      <c r="CR1330" s="52"/>
      <c r="CS1330" s="52"/>
      <c r="CT1330" s="52"/>
      <c r="CU1330" s="33"/>
      <c r="CV1330" s="33"/>
    </row>
    <row r="1331" spans="74:100">
      <c r="BV1331" s="62"/>
      <c r="BW1331" s="62"/>
      <c r="BX1331" s="62"/>
      <c r="BY1331" s="62"/>
      <c r="BZ1331" s="62"/>
      <c r="CA1331" s="62"/>
      <c r="CB1331" s="62"/>
      <c r="CC1331" s="62"/>
      <c r="CD1331" s="62"/>
      <c r="CE1331" s="62"/>
      <c r="CF1331" s="62"/>
      <c r="CL1331" s="56" t="s">
        <v>3493</v>
      </c>
      <c r="CM1331" s="56" t="s">
        <v>217</v>
      </c>
      <c r="CN1331" s="56" t="s">
        <v>217</v>
      </c>
      <c r="CO1331" s="52"/>
      <c r="CP1331" s="52"/>
      <c r="CQ1331" s="52"/>
      <c r="CR1331" s="52"/>
      <c r="CS1331" s="52"/>
      <c r="CT1331" s="52"/>
      <c r="CU1331" s="33"/>
      <c r="CV1331" s="33"/>
    </row>
    <row r="1332" spans="74:100">
      <c r="BV1332" s="62"/>
      <c r="BW1332" s="62"/>
      <c r="BX1332" s="62"/>
      <c r="BY1332" s="62"/>
      <c r="BZ1332" s="62"/>
      <c r="CA1332" s="62"/>
      <c r="CB1332" s="62"/>
      <c r="CC1332" s="62"/>
      <c r="CD1332" s="62"/>
      <c r="CE1332" s="62"/>
      <c r="CF1332" s="62"/>
      <c r="CL1332" s="56" t="s">
        <v>17797</v>
      </c>
      <c r="CM1332" s="56"/>
      <c r="CN1332" s="56"/>
      <c r="CO1332" s="52"/>
      <c r="CP1332" s="52"/>
      <c r="CQ1332" s="52"/>
      <c r="CR1332" s="52"/>
      <c r="CS1332" s="52"/>
      <c r="CT1332" s="52"/>
      <c r="CU1332" s="33"/>
      <c r="CV1332" s="33"/>
    </row>
    <row r="1333" spans="74:100">
      <c r="BV1333" s="62"/>
      <c r="BW1333" s="62"/>
      <c r="BX1333" s="62"/>
      <c r="BY1333" s="62"/>
      <c r="BZ1333" s="62"/>
      <c r="CA1333" s="62"/>
      <c r="CB1333" s="62"/>
      <c r="CC1333" s="62"/>
      <c r="CD1333" s="62"/>
      <c r="CE1333" s="62"/>
      <c r="CF1333" s="62"/>
      <c r="CL1333" s="56" t="s">
        <v>23582</v>
      </c>
      <c r="CM1333" s="56" t="s">
        <v>215</v>
      </c>
      <c r="CN1333" s="56" t="s">
        <v>215</v>
      </c>
      <c r="CO1333" s="52"/>
      <c r="CP1333" s="52"/>
      <c r="CQ1333" s="52"/>
      <c r="CR1333" s="52"/>
      <c r="CS1333" s="52"/>
      <c r="CT1333" s="52"/>
      <c r="CU1333" s="33"/>
      <c r="CV1333" s="33"/>
    </row>
    <row r="1334" spans="74:100">
      <c r="BV1334" s="62"/>
      <c r="BW1334" s="62"/>
      <c r="BX1334" s="62"/>
      <c r="BY1334" s="62"/>
      <c r="BZ1334" s="62"/>
      <c r="CA1334" s="62"/>
      <c r="CB1334" s="62"/>
      <c r="CC1334" s="62"/>
      <c r="CD1334" s="62"/>
      <c r="CE1334" s="62"/>
      <c r="CF1334" s="62"/>
      <c r="CL1334" s="56" t="s">
        <v>20849</v>
      </c>
      <c r="CM1334" s="56"/>
      <c r="CN1334" s="56"/>
      <c r="CO1334" s="52"/>
      <c r="CP1334" s="52"/>
      <c r="CQ1334" s="52"/>
      <c r="CR1334" s="52"/>
      <c r="CS1334" s="52"/>
      <c r="CT1334" s="52"/>
      <c r="CU1334" s="33"/>
      <c r="CV1334" s="33"/>
    </row>
    <row r="1335" spans="74:100">
      <c r="BV1335" s="62"/>
      <c r="BW1335" s="62"/>
      <c r="BX1335" s="62"/>
      <c r="BY1335" s="62"/>
      <c r="BZ1335" s="62"/>
      <c r="CA1335" s="62"/>
      <c r="CB1335" s="62"/>
      <c r="CC1335" s="62"/>
      <c r="CD1335" s="62"/>
      <c r="CE1335" s="62"/>
      <c r="CF1335" s="62"/>
      <c r="CL1335" s="56" t="s">
        <v>915</v>
      </c>
      <c r="CM1335" s="56" t="s">
        <v>214</v>
      </c>
      <c r="CN1335" s="56" t="s">
        <v>214</v>
      </c>
      <c r="CO1335" s="52"/>
      <c r="CP1335" s="52"/>
      <c r="CQ1335" s="52"/>
      <c r="CR1335" s="52"/>
      <c r="CS1335" s="52"/>
      <c r="CT1335" s="52"/>
      <c r="CU1335" s="33"/>
      <c r="CV1335" s="33"/>
    </row>
    <row r="1336" spans="74:100">
      <c r="BV1336" s="62"/>
      <c r="BW1336" s="62"/>
      <c r="BX1336" s="62"/>
      <c r="BY1336" s="62"/>
      <c r="BZ1336" s="62"/>
      <c r="CA1336" s="62"/>
      <c r="CB1336" s="62"/>
      <c r="CC1336" s="62"/>
      <c r="CD1336" s="62"/>
      <c r="CE1336" s="62"/>
      <c r="CF1336" s="62"/>
      <c r="CL1336" s="56" t="s">
        <v>20854</v>
      </c>
      <c r="CM1336" s="56"/>
      <c r="CN1336" s="56"/>
      <c r="CO1336" s="52"/>
      <c r="CP1336" s="52"/>
      <c r="CQ1336" s="52"/>
      <c r="CR1336" s="52"/>
      <c r="CS1336" s="52"/>
      <c r="CT1336" s="52"/>
      <c r="CU1336" s="33"/>
      <c r="CV1336" s="33"/>
    </row>
    <row r="1337" spans="74:100">
      <c r="BV1337" s="62"/>
      <c r="BW1337" s="62"/>
      <c r="BX1337" s="62"/>
      <c r="BY1337" s="62"/>
      <c r="BZ1337" s="62"/>
      <c r="CA1337" s="62"/>
      <c r="CB1337" s="62"/>
      <c r="CC1337" s="62"/>
      <c r="CD1337" s="62"/>
      <c r="CE1337" s="62"/>
      <c r="CF1337" s="62"/>
      <c r="CL1337" s="56" t="s">
        <v>3494</v>
      </c>
      <c r="CM1337" s="56" t="s">
        <v>215</v>
      </c>
      <c r="CN1337" s="56" t="s">
        <v>215</v>
      </c>
      <c r="CO1337" s="52"/>
      <c r="CP1337" s="52"/>
      <c r="CQ1337" s="52"/>
      <c r="CR1337" s="52"/>
      <c r="CS1337" s="52"/>
      <c r="CT1337" s="52"/>
      <c r="CU1337" s="33"/>
      <c r="CV1337" s="33"/>
    </row>
    <row r="1338" spans="74:100">
      <c r="BV1338" s="62"/>
      <c r="BW1338" s="62"/>
      <c r="BX1338" s="62"/>
      <c r="BY1338" s="62"/>
      <c r="BZ1338" s="62"/>
      <c r="CA1338" s="62"/>
      <c r="CB1338" s="62"/>
      <c r="CC1338" s="62"/>
      <c r="CD1338" s="62"/>
      <c r="CE1338" s="62"/>
      <c r="CF1338" s="62"/>
      <c r="CL1338" s="56" t="s">
        <v>20855</v>
      </c>
      <c r="CM1338" s="56"/>
      <c r="CN1338" s="56"/>
      <c r="CO1338" s="52"/>
      <c r="CP1338" s="52"/>
      <c r="CQ1338" s="52"/>
      <c r="CR1338" s="52"/>
      <c r="CS1338" s="52"/>
      <c r="CT1338" s="52"/>
      <c r="CU1338" s="33"/>
      <c r="CV1338" s="33"/>
    </row>
    <row r="1339" spans="74:100">
      <c r="BV1339" s="62"/>
      <c r="BW1339" s="62"/>
      <c r="BX1339" s="62"/>
      <c r="BY1339" s="62"/>
      <c r="BZ1339" s="62"/>
      <c r="CA1339" s="62"/>
      <c r="CB1339" s="62"/>
      <c r="CC1339" s="62"/>
      <c r="CD1339" s="62"/>
      <c r="CE1339" s="62"/>
      <c r="CF1339" s="62"/>
      <c r="CL1339" s="56" t="s">
        <v>916</v>
      </c>
      <c r="CM1339" s="56" t="s">
        <v>216</v>
      </c>
      <c r="CN1339" s="56" t="s">
        <v>216</v>
      </c>
      <c r="CO1339" s="52"/>
      <c r="CP1339" s="52"/>
      <c r="CQ1339" s="52"/>
      <c r="CR1339" s="52"/>
      <c r="CS1339" s="52"/>
      <c r="CT1339" s="52"/>
      <c r="CU1339" s="33"/>
      <c r="CV1339" s="33"/>
    </row>
    <row r="1340" spans="74:100">
      <c r="BV1340" s="62"/>
      <c r="BW1340" s="62"/>
      <c r="BX1340" s="62"/>
      <c r="BY1340" s="62"/>
      <c r="BZ1340" s="62"/>
      <c r="CA1340" s="62"/>
      <c r="CB1340" s="62"/>
      <c r="CC1340" s="62"/>
      <c r="CD1340" s="62"/>
      <c r="CE1340" s="62"/>
      <c r="CF1340" s="62"/>
      <c r="CL1340" s="56" t="s">
        <v>20856</v>
      </c>
      <c r="CM1340" s="56"/>
      <c r="CN1340" s="56"/>
      <c r="CO1340" s="52"/>
      <c r="CP1340" s="52"/>
      <c r="CQ1340" s="52"/>
      <c r="CR1340" s="52"/>
      <c r="CS1340" s="52"/>
      <c r="CT1340" s="52"/>
      <c r="CU1340" s="33"/>
      <c r="CV1340" s="33"/>
    </row>
    <row r="1341" spans="74:100">
      <c r="BV1341" s="62"/>
      <c r="BW1341" s="62"/>
      <c r="BX1341" s="62"/>
      <c r="BY1341" s="62"/>
      <c r="BZ1341" s="62"/>
      <c r="CA1341" s="62"/>
      <c r="CB1341" s="62"/>
      <c r="CC1341" s="62"/>
      <c r="CD1341" s="62"/>
      <c r="CE1341" s="62"/>
      <c r="CF1341" s="62"/>
      <c r="CL1341" s="56" t="s">
        <v>3495</v>
      </c>
      <c r="CM1341" s="56" t="s">
        <v>217</v>
      </c>
      <c r="CN1341" s="56" t="s">
        <v>217</v>
      </c>
      <c r="CO1341" s="52"/>
      <c r="CP1341" s="52"/>
      <c r="CQ1341" s="52"/>
      <c r="CR1341" s="52"/>
      <c r="CS1341" s="52"/>
      <c r="CT1341" s="52"/>
      <c r="CU1341" s="33"/>
      <c r="CV1341" s="33"/>
    </row>
    <row r="1342" spans="74:100">
      <c r="BV1342" s="62"/>
      <c r="BW1342" s="62"/>
      <c r="BX1342" s="62"/>
      <c r="BY1342" s="62"/>
      <c r="BZ1342" s="62"/>
      <c r="CA1342" s="62"/>
      <c r="CB1342" s="62"/>
      <c r="CC1342" s="62"/>
      <c r="CD1342" s="62"/>
      <c r="CE1342" s="62"/>
      <c r="CF1342" s="62"/>
      <c r="CL1342" s="56" t="s">
        <v>17798</v>
      </c>
      <c r="CM1342" s="56"/>
      <c r="CN1342" s="56"/>
      <c r="CO1342" s="52"/>
      <c r="CP1342" s="52"/>
      <c r="CQ1342" s="52"/>
      <c r="CR1342" s="52"/>
      <c r="CS1342" s="52"/>
      <c r="CT1342" s="52"/>
      <c r="CU1342" s="33"/>
      <c r="CV1342" s="33"/>
    </row>
    <row r="1343" spans="74:100">
      <c r="BV1343" s="62"/>
      <c r="BW1343" s="62"/>
      <c r="BX1343" s="62"/>
      <c r="BY1343" s="62"/>
      <c r="BZ1343" s="62"/>
      <c r="CA1343" s="62"/>
      <c r="CB1343" s="62"/>
      <c r="CC1343" s="62"/>
      <c r="CD1343" s="62"/>
      <c r="CE1343" s="62"/>
      <c r="CF1343" s="62"/>
      <c r="CL1343" s="56" t="s">
        <v>3497</v>
      </c>
      <c r="CM1343" s="56" t="s">
        <v>217</v>
      </c>
      <c r="CN1343" s="56" t="s">
        <v>217</v>
      </c>
      <c r="CO1343" s="52"/>
      <c r="CP1343" s="52"/>
      <c r="CQ1343" s="52"/>
      <c r="CR1343" s="52"/>
      <c r="CS1343" s="52"/>
      <c r="CT1343" s="52"/>
      <c r="CU1343" s="33"/>
      <c r="CV1343" s="33"/>
    </row>
    <row r="1344" spans="74:100">
      <c r="BV1344" s="62"/>
      <c r="BW1344" s="62"/>
      <c r="BX1344" s="62"/>
      <c r="BY1344" s="62"/>
      <c r="BZ1344" s="62"/>
      <c r="CA1344" s="62"/>
      <c r="CB1344" s="62"/>
      <c r="CC1344" s="62"/>
      <c r="CD1344" s="62"/>
      <c r="CE1344" s="62"/>
      <c r="CF1344" s="62"/>
      <c r="CL1344" s="56" t="s">
        <v>17799</v>
      </c>
      <c r="CM1344" s="56"/>
      <c r="CN1344" s="56"/>
      <c r="CO1344" s="52"/>
      <c r="CP1344" s="52"/>
      <c r="CQ1344" s="52"/>
      <c r="CR1344" s="52"/>
      <c r="CS1344" s="52"/>
      <c r="CT1344" s="52"/>
      <c r="CU1344" s="33"/>
      <c r="CV1344" s="33"/>
    </row>
    <row r="1345" spans="74:100">
      <c r="BV1345" s="62"/>
      <c r="BW1345" s="62"/>
      <c r="BX1345" s="62"/>
      <c r="BY1345" s="62"/>
      <c r="BZ1345" s="62"/>
      <c r="CA1345" s="62"/>
      <c r="CB1345" s="62"/>
      <c r="CC1345" s="62"/>
      <c r="CD1345" s="62"/>
      <c r="CE1345" s="62"/>
      <c r="CF1345" s="62"/>
      <c r="CL1345" s="56" t="s">
        <v>3498</v>
      </c>
      <c r="CM1345" s="56" t="s">
        <v>3118</v>
      </c>
      <c r="CN1345" s="56" t="s">
        <v>3118</v>
      </c>
      <c r="CO1345" s="52"/>
      <c r="CP1345" s="52"/>
      <c r="CQ1345" s="52"/>
      <c r="CR1345" s="52"/>
      <c r="CS1345" s="52"/>
      <c r="CT1345" s="52"/>
      <c r="CU1345" s="33"/>
      <c r="CV1345" s="33"/>
    </row>
    <row r="1346" spans="74:100">
      <c r="BV1346" s="62"/>
      <c r="BW1346" s="62"/>
      <c r="BX1346" s="62"/>
      <c r="BY1346" s="62"/>
      <c r="BZ1346" s="62"/>
      <c r="CA1346" s="62"/>
      <c r="CB1346" s="62"/>
      <c r="CC1346" s="62"/>
      <c r="CD1346" s="62"/>
      <c r="CE1346" s="62"/>
      <c r="CF1346" s="62"/>
      <c r="CL1346" s="56" t="s">
        <v>17800</v>
      </c>
      <c r="CM1346" s="56"/>
      <c r="CN1346" s="56"/>
      <c r="CO1346" s="52"/>
      <c r="CP1346" s="52"/>
      <c r="CQ1346" s="52"/>
      <c r="CR1346" s="52"/>
      <c r="CS1346" s="52"/>
      <c r="CT1346" s="52"/>
      <c r="CU1346" s="33"/>
      <c r="CV1346" s="33"/>
    </row>
    <row r="1347" spans="74:100">
      <c r="BV1347" s="62"/>
      <c r="BW1347" s="62"/>
      <c r="BX1347" s="62"/>
      <c r="BY1347" s="62"/>
      <c r="BZ1347" s="62"/>
      <c r="CA1347" s="62"/>
      <c r="CB1347" s="62"/>
      <c r="CC1347" s="62"/>
      <c r="CD1347" s="62"/>
      <c r="CE1347" s="62"/>
      <c r="CF1347" s="62"/>
      <c r="CL1347" s="56" t="s">
        <v>20483</v>
      </c>
      <c r="CM1347" s="56" t="s">
        <v>217</v>
      </c>
      <c r="CN1347" s="56" t="s">
        <v>217</v>
      </c>
      <c r="CO1347" s="52"/>
      <c r="CP1347" s="52"/>
      <c r="CQ1347" s="52"/>
      <c r="CR1347" s="52"/>
      <c r="CS1347" s="52"/>
      <c r="CT1347" s="52"/>
      <c r="CU1347" s="33"/>
      <c r="CV1347" s="33"/>
    </row>
    <row r="1348" spans="74:100">
      <c r="BV1348" s="62"/>
      <c r="BW1348" s="62"/>
      <c r="BX1348" s="62"/>
      <c r="BY1348" s="62"/>
      <c r="BZ1348" s="62"/>
      <c r="CA1348" s="62"/>
      <c r="CB1348" s="62"/>
      <c r="CC1348" s="62"/>
      <c r="CD1348" s="62"/>
      <c r="CE1348" s="62"/>
      <c r="CF1348" s="62"/>
      <c r="CL1348" s="56" t="s">
        <v>17800</v>
      </c>
      <c r="CM1348" s="56"/>
      <c r="CN1348" s="56"/>
      <c r="CO1348" s="52"/>
      <c r="CP1348" s="52"/>
      <c r="CQ1348" s="52"/>
      <c r="CR1348" s="52"/>
      <c r="CS1348" s="52"/>
      <c r="CT1348" s="52"/>
      <c r="CU1348" s="33"/>
      <c r="CV1348" s="33"/>
    </row>
    <row r="1349" spans="74:100">
      <c r="BV1349" s="62"/>
      <c r="BW1349" s="62"/>
      <c r="BX1349" s="62"/>
      <c r="BY1349" s="62"/>
      <c r="BZ1349" s="62"/>
      <c r="CA1349" s="62"/>
      <c r="CB1349" s="62"/>
      <c r="CC1349" s="62"/>
      <c r="CD1349" s="62"/>
      <c r="CE1349" s="62"/>
      <c r="CF1349" s="62"/>
      <c r="CL1349" s="56" t="s">
        <v>27050</v>
      </c>
      <c r="CM1349" s="56" t="s">
        <v>3118</v>
      </c>
      <c r="CN1349" s="56" t="s">
        <v>3118</v>
      </c>
      <c r="CO1349" s="52"/>
      <c r="CP1349" s="52"/>
      <c r="CQ1349" s="52"/>
      <c r="CR1349" s="52"/>
      <c r="CS1349" s="52"/>
      <c r="CT1349" s="52"/>
      <c r="CU1349" s="33"/>
      <c r="CV1349" s="33"/>
    </row>
    <row r="1350" spans="74:100">
      <c r="BV1350" s="62"/>
      <c r="BW1350" s="62"/>
      <c r="BX1350" s="62"/>
      <c r="BY1350" s="62"/>
      <c r="BZ1350" s="62"/>
      <c r="CA1350" s="62"/>
      <c r="CB1350" s="62"/>
      <c r="CC1350" s="62"/>
      <c r="CD1350" s="62"/>
      <c r="CE1350" s="62"/>
      <c r="CF1350" s="62"/>
      <c r="CL1350" s="56" t="s">
        <v>27051</v>
      </c>
      <c r="CM1350" s="56"/>
      <c r="CN1350" s="56"/>
      <c r="CO1350" s="52"/>
      <c r="CP1350" s="52"/>
      <c r="CQ1350" s="52"/>
      <c r="CR1350" s="52"/>
      <c r="CS1350" s="52"/>
      <c r="CT1350" s="52"/>
      <c r="CU1350" s="33"/>
      <c r="CV1350" s="33"/>
    </row>
    <row r="1351" spans="74:100">
      <c r="BV1351" s="62"/>
      <c r="BW1351" s="62"/>
      <c r="BX1351" s="62"/>
      <c r="BY1351" s="62"/>
      <c r="BZ1351" s="62"/>
      <c r="CA1351" s="62"/>
      <c r="CB1351" s="62"/>
      <c r="CC1351" s="62"/>
      <c r="CD1351" s="62"/>
      <c r="CE1351" s="62"/>
      <c r="CF1351" s="62"/>
      <c r="CL1351" s="56" t="s">
        <v>27052</v>
      </c>
      <c r="CM1351" s="56" t="s">
        <v>217</v>
      </c>
      <c r="CN1351" s="56" t="s">
        <v>217</v>
      </c>
      <c r="CO1351" s="52"/>
      <c r="CP1351" s="52"/>
      <c r="CQ1351" s="52"/>
      <c r="CR1351" s="52"/>
      <c r="CS1351" s="52"/>
      <c r="CT1351" s="52"/>
      <c r="CU1351" s="33"/>
      <c r="CV1351" s="33"/>
    </row>
    <row r="1352" spans="74:100">
      <c r="BV1352" s="62"/>
      <c r="BW1352" s="62"/>
      <c r="BX1352" s="62"/>
      <c r="BY1352" s="62"/>
      <c r="BZ1352" s="62"/>
      <c r="CA1352" s="62"/>
      <c r="CB1352" s="62"/>
      <c r="CC1352" s="62"/>
      <c r="CD1352" s="62"/>
      <c r="CE1352" s="62"/>
      <c r="CF1352" s="62"/>
      <c r="CL1352" s="56" t="s">
        <v>27051</v>
      </c>
      <c r="CM1352" s="56"/>
      <c r="CN1352" s="56"/>
      <c r="CO1352" s="52"/>
      <c r="CP1352" s="52"/>
      <c r="CQ1352" s="52"/>
      <c r="CR1352" s="52"/>
      <c r="CS1352" s="52"/>
      <c r="CT1352" s="52"/>
      <c r="CU1352" s="33"/>
      <c r="CV1352" s="33"/>
    </row>
    <row r="1353" spans="74:100">
      <c r="BV1353" s="62"/>
      <c r="BW1353" s="62"/>
      <c r="BX1353" s="62"/>
      <c r="BY1353" s="62"/>
      <c r="BZ1353" s="62"/>
      <c r="CA1353" s="62"/>
      <c r="CB1353" s="62"/>
      <c r="CC1353" s="62"/>
      <c r="CD1353" s="62"/>
      <c r="CE1353" s="62"/>
      <c r="CF1353" s="62"/>
      <c r="CL1353" s="56" t="s">
        <v>27053</v>
      </c>
      <c r="CM1353" s="56" t="s">
        <v>217</v>
      </c>
      <c r="CN1353" s="56" t="s">
        <v>217</v>
      </c>
      <c r="CO1353" s="52"/>
      <c r="CP1353" s="52"/>
      <c r="CQ1353" s="52"/>
      <c r="CR1353" s="52"/>
      <c r="CS1353" s="52"/>
      <c r="CT1353" s="52"/>
      <c r="CU1353" s="33"/>
      <c r="CV1353" s="33"/>
    </row>
    <row r="1354" spans="74:100">
      <c r="BV1354" s="62"/>
      <c r="BW1354" s="62"/>
      <c r="BX1354" s="62"/>
      <c r="BY1354" s="62"/>
      <c r="BZ1354" s="62"/>
      <c r="CA1354" s="62"/>
      <c r="CB1354" s="62"/>
      <c r="CC1354" s="62"/>
      <c r="CD1354" s="62"/>
      <c r="CE1354" s="62"/>
      <c r="CF1354" s="62"/>
      <c r="CL1354" s="56" t="s">
        <v>27051</v>
      </c>
      <c r="CM1354" s="56"/>
      <c r="CN1354" s="56"/>
      <c r="CO1354" s="52"/>
      <c r="CP1354" s="52"/>
      <c r="CQ1354" s="52"/>
      <c r="CR1354" s="52"/>
      <c r="CS1354" s="52"/>
      <c r="CT1354" s="52"/>
      <c r="CU1354" s="33"/>
      <c r="CV1354" s="33"/>
    </row>
    <row r="1355" spans="74:100">
      <c r="BV1355" s="62"/>
      <c r="BW1355" s="62"/>
      <c r="BX1355" s="62"/>
      <c r="BY1355" s="62"/>
      <c r="BZ1355" s="62"/>
      <c r="CA1355" s="62"/>
      <c r="CB1355" s="62"/>
      <c r="CC1355" s="62"/>
      <c r="CD1355" s="62"/>
      <c r="CE1355" s="62"/>
      <c r="CF1355" s="62"/>
      <c r="CL1355" s="56" t="s">
        <v>3499</v>
      </c>
      <c r="CM1355" s="56" t="s">
        <v>3118</v>
      </c>
      <c r="CN1355" s="56" t="s">
        <v>3118</v>
      </c>
      <c r="CO1355" s="52"/>
      <c r="CP1355" s="52"/>
      <c r="CQ1355" s="52"/>
      <c r="CR1355" s="52"/>
      <c r="CS1355" s="52"/>
      <c r="CT1355" s="52"/>
      <c r="CU1355" s="33"/>
      <c r="CV1355" s="33"/>
    </row>
    <row r="1356" spans="74:100">
      <c r="BV1356" s="62"/>
      <c r="BW1356" s="62"/>
      <c r="BX1356" s="62"/>
      <c r="BY1356" s="62"/>
      <c r="BZ1356" s="62"/>
      <c r="CA1356" s="62"/>
      <c r="CB1356" s="62"/>
      <c r="CC1356" s="62"/>
      <c r="CD1356" s="62"/>
      <c r="CE1356" s="62"/>
      <c r="CF1356" s="62"/>
      <c r="CL1356" s="56" t="s">
        <v>17553</v>
      </c>
      <c r="CM1356" s="56"/>
      <c r="CN1356" s="56"/>
      <c r="CO1356" s="52"/>
      <c r="CP1356" s="52"/>
      <c r="CQ1356" s="52"/>
      <c r="CR1356" s="52"/>
      <c r="CS1356" s="52"/>
      <c r="CT1356" s="52"/>
      <c r="CU1356" s="33"/>
      <c r="CV1356" s="33"/>
    </row>
    <row r="1357" spans="74:100">
      <c r="BV1357" s="62"/>
      <c r="BW1357" s="62"/>
      <c r="BX1357" s="62"/>
      <c r="BY1357" s="62"/>
      <c r="BZ1357" s="62"/>
      <c r="CA1357" s="62"/>
      <c r="CB1357" s="62"/>
      <c r="CC1357" s="62"/>
      <c r="CD1357" s="62"/>
      <c r="CE1357" s="62"/>
      <c r="CF1357" s="62"/>
      <c r="CL1357" s="56" t="s">
        <v>3500</v>
      </c>
      <c r="CM1357" s="56" t="s">
        <v>217</v>
      </c>
      <c r="CN1357" s="56" t="s">
        <v>217</v>
      </c>
      <c r="CO1357" s="52"/>
      <c r="CP1357" s="52"/>
      <c r="CQ1357" s="52"/>
      <c r="CR1357" s="52"/>
      <c r="CS1357" s="52"/>
      <c r="CT1357" s="52"/>
      <c r="CU1357" s="33"/>
      <c r="CV1357" s="33"/>
    </row>
    <row r="1358" spans="74:100">
      <c r="BV1358" s="62"/>
      <c r="BW1358" s="62"/>
      <c r="BX1358" s="62"/>
      <c r="BY1358" s="62"/>
      <c r="BZ1358" s="62"/>
      <c r="CA1358" s="62"/>
      <c r="CB1358" s="62"/>
      <c r="CC1358" s="62"/>
      <c r="CD1358" s="62"/>
      <c r="CE1358" s="62"/>
      <c r="CF1358" s="62"/>
      <c r="CL1358" s="56" t="s">
        <v>17801</v>
      </c>
      <c r="CM1358" s="56"/>
      <c r="CN1358" s="56"/>
      <c r="CO1358" s="52"/>
      <c r="CP1358" s="52"/>
      <c r="CQ1358" s="52"/>
      <c r="CR1358" s="52"/>
      <c r="CS1358" s="52"/>
      <c r="CT1358" s="52"/>
      <c r="CU1358" s="33"/>
      <c r="CV1358" s="33"/>
    </row>
    <row r="1359" spans="74:100">
      <c r="BV1359" s="62"/>
      <c r="BW1359" s="62"/>
      <c r="BX1359" s="62"/>
      <c r="BY1359" s="62"/>
      <c r="BZ1359" s="62"/>
      <c r="CA1359" s="62"/>
      <c r="CB1359" s="62"/>
      <c r="CC1359" s="62"/>
      <c r="CD1359" s="62"/>
      <c r="CE1359" s="62"/>
      <c r="CF1359" s="62"/>
      <c r="CL1359" s="56" t="s">
        <v>3501</v>
      </c>
      <c r="CM1359" s="56" t="s">
        <v>217</v>
      </c>
      <c r="CN1359" s="56" t="s">
        <v>217</v>
      </c>
      <c r="CO1359" s="52"/>
      <c r="CP1359" s="52"/>
      <c r="CQ1359" s="52"/>
      <c r="CR1359" s="52"/>
      <c r="CS1359" s="52"/>
      <c r="CT1359" s="52"/>
      <c r="CU1359" s="33"/>
      <c r="CV1359" s="33"/>
    </row>
    <row r="1360" spans="74:100">
      <c r="BV1360" s="62"/>
      <c r="BW1360" s="62"/>
      <c r="BX1360" s="62"/>
      <c r="BY1360" s="62"/>
      <c r="BZ1360" s="62"/>
      <c r="CA1360" s="62"/>
      <c r="CB1360" s="62"/>
      <c r="CC1360" s="62"/>
      <c r="CD1360" s="62"/>
      <c r="CE1360" s="62"/>
      <c r="CF1360" s="62"/>
      <c r="CL1360" s="56" t="s">
        <v>17802</v>
      </c>
      <c r="CM1360" s="56"/>
      <c r="CN1360" s="56"/>
      <c r="CO1360" s="52"/>
      <c r="CP1360" s="52"/>
      <c r="CQ1360" s="52"/>
      <c r="CR1360" s="52"/>
      <c r="CS1360" s="52"/>
      <c r="CT1360" s="52"/>
      <c r="CU1360" s="33"/>
      <c r="CV1360" s="33"/>
    </row>
    <row r="1361" spans="74:100">
      <c r="BV1361" s="62"/>
      <c r="BW1361" s="62"/>
      <c r="BX1361" s="62"/>
      <c r="BY1361" s="62"/>
      <c r="BZ1361" s="62"/>
      <c r="CA1361" s="62"/>
      <c r="CB1361" s="62"/>
      <c r="CC1361" s="62"/>
      <c r="CD1361" s="62"/>
      <c r="CE1361" s="62"/>
      <c r="CF1361" s="62"/>
      <c r="CL1361" s="56" t="s">
        <v>3502</v>
      </c>
      <c r="CM1361" s="56" t="s">
        <v>217</v>
      </c>
      <c r="CN1361" s="56" t="s">
        <v>217</v>
      </c>
      <c r="CO1361" s="52"/>
      <c r="CP1361" s="52"/>
      <c r="CQ1361" s="52"/>
      <c r="CR1361" s="52"/>
      <c r="CS1361" s="52"/>
      <c r="CT1361" s="52"/>
      <c r="CU1361" s="33"/>
      <c r="CV1361" s="33"/>
    </row>
    <row r="1362" spans="74:100">
      <c r="BV1362" s="62"/>
      <c r="BW1362" s="62"/>
      <c r="BX1362" s="62"/>
      <c r="BY1362" s="62"/>
      <c r="BZ1362" s="62"/>
      <c r="CA1362" s="62"/>
      <c r="CB1362" s="62"/>
      <c r="CC1362" s="62"/>
      <c r="CD1362" s="62"/>
      <c r="CE1362" s="62"/>
      <c r="CF1362" s="62"/>
      <c r="CL1362" s="56" t="s">
        <v>17803</v>
      </c>
      <c r="CM1362" s="56"/>
      <c r="CN1362" s="56"/>
      <c r="CO1362" s="52"/>
      <c r="CP1362" s="52"/>
      <c r="CQ1362" s="52"/>
      <c r="CR1362" s="52"/>
      <c r="CS1362" s="52"/>
      <c r="CT1362" s="52"/>
      <c r="CU1362" s="33"/>
      <c r="CV1362" s="33"/>
    </row>
    <row r="1363" spans="74:100">
      <c r="BV1363" s="62"/>
      <c r="BW1363" s="62"/>
      <c r="BX1363" s="62"/>
      <c r="BY1363" s="62"/>
      <c r="BZ1363" s="62"/>
      <c r="CA1363" s="62"/>
      <c r="CB1363" s="62"/>
      <c r="CC1363" s="62"/>
      <c r="CD1363" s="62"/>
      <c r="CE1363" s="62"/>
      <c r="CF1363" s="62"/>
      <c r="CL1363" s="56" t="s">
        <v>3503</v>
      </c>
      <c r="CM1363" s="56" t="s">
        <v>217</v>
      </c>
      <c r="CN1363" s="56" t="s">
        <v>217</v>
      </c>
      <c r="CO1363" s="52"/>
      <c r="CP1363" s="52"/>
      <c r="CQ1363" s="52"/>
      <c r="CR1363" s="52"/>
      <c r="CS1363" s="52"/>
      <c r="CT1363" s="52"/>
      <c r="CU1363" s="33"/>
      <c r="CV1363" s="33"/>
    </row>
    <row r="1364" spans="74:100">
      <c r="BV1364" s="62"/>
      <c r="BW1364" s="62"/>
      <c r="BX1364" s="62"/>
      <c r="BY1364" s="62"/>
      <c r="BZ1364" s="62"/>
      <c r="CA1364" s="62"/>
      <c r="CB1364" s="62"/>
      <c r="CC1364" s="62"/>
      <c r="CD1364" s="62"/>
      <c r="CE1364" s="62"/>
      <c r="CF1364" s="62"/>
      <c r="CL1364" s="56" t="s">
        <v>17804</v>
      </c>
      <c r="CM1364" s="56"/>
      <c r="CN1364" s="56"/>
      <c r="CO1364" s="52"/>
      <c r="CP1364" s="52"/>
      <c r="CQ1364" s="52"/>
      <c r="CR1364" s="52"/>
      <c r="CS1364" s="52"/>
      <c r="CT1364" s="52"/>
      <c r="CU1364" s="33"/>
      <c r="CV1364" s="33"/>
    </row>
    <row r="1365" spans="74:100">
      <c r="BV1365" s="62"/>
      <c r="BW1365" s="62"/>
      <c r="BX1365" s="62"/>
      <c r="BY1365" s="62"/>
      <c r="BZ1365" s="62"/>
      <c r="CA1365" s="62"/>
      <c r="CB1365" s="62"/>
      <c r="CC1365" s="62"/>
      <c r="CD1365" s="62"/>
      <c r="CE1365" s="62"/>
      <c r="CF1365" s="62"/>
      <c r="CL1365" s="56" t="s">
        <v>3504</v>
      </c>
      <c r="CM1365" s="56" t="s">
        <v>217</v>
      </c>
      <c r="CN1365" s="56" t="s">
        <v>217</v>
      </c>
      <c r="CO1365" s="52"/>
      <c r="CP1365" s="52"/>
      <c r="CQ1365" s="52"/>
      <c r="CR1365" s="52"/>
      <c r="CS1365" s="52"/>
      <c r="CT1365" s="52"/>
      <c r="CU1365" s="33"/>
      <c r="CV1365" s="33"/>
    </row>
    <row r="1366" spans="74:100">
      <c r="BV1366" s="62"/>
      <c r="BW1366" s="62"/>
      <c r="BX1366" s="62"/>
      <c r="BY1366" s="62"/>
      <c r="BZ1366" s="62"/>
      <c r="CA1366" s="62"/>
      <c r="CB1366" s="62"/>
      <c r="CC1366" s="62"/>
      <c r="CD1366" s="62"/>
      <c r="CE1366" s="62"/>
      <c r="CF1366" s="62"/>
      <c r="CL1366" s="56" t="s">
        <v>17805</v>
      </c>
      <c r="CM1366" s="56"/>
      <c r="CN1366" s="56"/>
      <c r="CO1366" s="52"/>
      <c r="CP1366" s="52"/>
      <c r="CQ1366" s="52"/>
      <c r="CR1366" s="52"/>
      <c r="CS1366" s="52"/>
      <c r="CT1366" s="52"/>
      <c r="CU1366" s="33"/>
      <c r="CV1366" s="33"/>
    </row>
    <row r="1367" spans="74:100">
      <c r="BV1367" s="62"/>
      <c r="BW1367" s="62"/>
      <c r="BX1367" s="62"/>
      <c r="BY1367" s="62"/>
      <c r="BZ1367" s="62"/>
      <c r="CA1367" s="62"/>
      <c r="CB1367" s="62"/>
      <c r="CC1367" s="62"/>
      <c r="CD1367" s="62"/>
      <c r="CE1367" s="62"/>
      <c r="CF1367" s="62"/>
      <c r="CL1367" s="56" t="s">
        <v>3505</v>
      </c>
      <c r="CM1367" s="56" t="s">
        <v>3118</v>
      </c>
      <c r="CN1367" s="56" t="s">
        <v>3118</v>
      </c>
      <c r="CO1367" s="52"/>
      <c r="CP1367" s="52"/>
      <c r="CQ1367" s="52"/>
      <c r="CR1367" s="52"/>
      <c r="CS1367" s="52"/>
      <c r="CT1367" s="52"/>
      <c r="CU1367" s="33"/>
      <c r="CV1367" s="33"/>
    </row>
    <row r="1368" spans="74:100">
      <c r="BV1368" s="62"/>
      <c r="BW1368" s="62"/>
      <c r="BX1368" s="62"/>
      <c r="BY1368" s="62"/>
      <c r="BZ1368" s="62"/>
      <c r="CA1368" s="62"/>
      <c r="CB1368" s="62"/>
      <c r="CC1368" s="62"/>
      <c r="CD1368" s="62"/>
      <c r="CE1368" s="62"/>
      <c r="CF1368" s="62"/>
      <c r="CL1368" s="56" t="s">
        <v>17806</v>
      </c>
      <c r="CM1368" s="56"/>
      <c r="CN1368" s="56"/>
      <c r="CO1368" s="52"/>
      <c r="CP1368" s="52"/>
      <c r="CQ1368" s="52"/>
      <c r="CR1368" s="52"/>
      <c r="CS1368" s="52"/>
      <c r="CT1368" s="52"/>
      <c r="CU1368" s="33"/>
      <c r="CV1368" s="33"/>
    </row>
    <row r="1369" spans="74:100">
      <c r="BV1369" s="62"/>
      <c r="BW1369" s="62"/>
      <c r="BX1369" s="62"/>
      <c r="BY1369" s="62"/>
      <c r="BZ1369" s="62"/>
      <c r="CA1369" s="62"/>
      <c r="CB1369" s="62"/>
      <c r="CC1369" s="62"/>
      <c r="CD1369" s="62"/>
      <c r="CE1369" s="62"/>
      <c r="CF1369" s="62"/>
      <c r="CL1369" s="56" t="s">
        <v>3506</v>
      </c>
      <c r="CM1369" s="56" t="s">
        <v>217</v>
      </c>
      <c r="CN1369" s="56" t="s">
        <v>217</v>
      </c>
      <c r="CO1369" s="52"/>
      <c r="CP1369" s="52"/>
      <c r="CQ1369" s="52"/>
      <c r="CR1369" s="52"/>
      <c r="CS1369" s="52"/>
      <c r="CT1369" s="52"/>
      <c r="CU1369" s="33"/>
      <c r="CV1369" s="33"/>
    </row>
    <row r="1370" spans="74:100">
      <c r="BV1370" s="62"/>
      <c r="BW1370" s="62"/>
      <c r="BX1370" s="62"/>
      <c r="BY1370" s="62"/>
      <c r="BZ1370" s="62"/>
      <c r="CA1370" s="62"/>
      <c r="CB1370" s="62"/>
      <c r="CC1370" s="62"/>
      <c r="CD1370" s="62"/>
      <c r="CE1370" s="62"/>
      <c r="CF1370" s="62"/>
      <c r="CL1370" s="56" t="s">
        <v>17807</v>
      </c>
      <c r="CM1370" s="56"/>
      <c r="CN1370" s="56"/>
      <c r="CO1370" s="52"/>
      <c r="CP1370" s="52"/>
      <c r="CQ1370" s="52"/>
      <c r="CR1370" s="52"/>
      <c r="CS1370" s="52"/>
      <c r="CT1370" s="52"/>
      <c r="CU1370" s="33"/>
      <c r="CV1370" s="33"/>
    </row>
    <row r="1371" spans="74:100">
      <c r="BV1371" s="62"/>
      <c r="BW1371" s="62"/>
      <c r="BX1371" s="62"/>
      <c r="BY1371" s="62"/>
      <c r="BZ1371" s="62"/>
      <c r="CA1371" s="62"/>
      <c r="CB1371" s="62"/>
      <c r="CC1371" s="62"/>
      <c r="CD1371" s="62"/>
      <c r="CE1371" s="62"/>
      <c r="CF1371" s="62"/>
      <c r="CL1371" s="56" t="s">
        <v>3507</v>
      </c>
      <c r="CM1371" s="56" t="s">
        <v>217</v>
      </c>
      <c r="CN1371" s="56" t="s">
        <v>217</v>
      </c>
      <c r="CO1371" s="52"/>
      <c r="CP1371" s="52"/>
      <c r="CQ1371" s="52"/>
      <c r="CR1371" s="52"/>
      <c r="CS1371" s="52"/>
      <c r="CT1371" s="52"/>
      <c r="CU1371" s="33"/>
      <c r="CV1371" s="33"/>
    </row>
    <row r="1372" spans="74:100">
      <c r="BV1372" s="62"/>
      <c r="BW1372" s="62"/>
      <c r="BX1372" s="62"/>
      <c r="BY1372" s="62"/>
      <c r="BZ1372" s="62"/>
      <c r="CA1372" s="62"/>
      <c r="CB1372" s="62"/>
      <c r="CC1372" s="62"/>
      <c r="CD1372" s="62"/>
      <c r="CE1372" s="62"/>
      <c r="CF1372" s="62"/>
      <c r="CL1372" s="56" t="s">
        <v>17808</v>
      </c>
      <c r="CM1372" s="56"/>
      <c r="CN1372" s="56"/>
      <c r="CO1372" s="52"/>
      <c r="CP1372" s="52"/>
      <c r="CQ1372" s="52"/>
      <c r="CR1372" s="52"/>
      <c r="CS1372" s="52"/>
      <c r="CT1372" s="52"/>
      <c r="CU1372" s="33"/>
      <c r="CV1372" s="33"/>
    </row>
    <row r="1373" spans="74:100">
      <c r="BV1373" s="62"/>
      <c r="BW1373" s="62"/>
      <c r="BX1373" s="62"/>
      <c r="BY1373" s="62"/>
      <c r="BZ1373" s="62"/>
      <c r="CA1373" s="62"/>
      <c r="CB1373" s="62"/>
      <c r="CC1373" s="62"/>
      <c r="CD1373" s="62"/>
      <c r="CE1373" s="62"/>
      <c r="CF1373" s="62"/>
      <c r="CL1373" s="56" t="s">
        <v>3508</v>
      </c>
      <c r="CM1373" s="56" t="s">
        <v>3118</v>
      </c>
      <c r="CN1373" s="56" t="s">
        <v>3118</v>
      </c>
      <c r="CO1373" s="52"/>
      <c r="CP1373" s="52"/>
      <c r="CQ1373" s="52"/>
      <c r="CR1373" s="52"/>
      <c r="CS1373" s="52"/>
      <c r="CT1373" s="52"/>
      <c r="CU1373" s="33"/>
      <c r="CV1373" s="33"/>
    </row>
    <row r="1374" spans="74:100">
      <c r="BV1374" s="62"/>
      <c r="BW1374" s="62"/>
      <c r="BX1374" s="62"/>
      <c r="BY1374" s="62"/>
      <c r="BZ1374" s="62"/>
      <c r="CA1374" s="62"/>
      <c r="CB1374" s="62"/>
      <c r="CC1374" s="62"/>
      <c r="CD1374" s="62"/>
      <c r="CE1374" s="62"/>
      <c r="CF1374" s="62"/>
      <c r="CL1374" s="56" t="s">
        <v>17809</v>
      </c>
      <c r="CM1374" s="56"/>
      <c r="CN1374" s="56"/>
      <c r="CO1374" s="52"/>
      <c r="CP1374" s="52"/>
      <c r="CQ1374" s="52"/>
      <c r="CR1374" s="52"/>
      <c r="CS1374" s="52"/>
      <c r="CT1374" s="52"/>
      <c r="CU1374" s="33"/>
      <c r="CV1374" s="33"/>
    </row>
    <row r="1375" spans="74:100">
      <c r="BV1375" s="62"/>
      <c r="BW1375" s="62"/>
      <c r="BX1375" s="62"/>
      <c r="BY1375" s="62"/>
      <c r="BZ1375" s="62"/>
      <c r="CA1375" s="62"/>
      <c r="CB1375" s="62"/>
      <c r="CC1375" s="62"/>
      <c r="CD1375" s="62"/>
      <c r="CE1375" s="62"/>
      <c r="CF1375" s="62"/>
      <c r="CL1375" s="56" t="s">
        <v>3509</v>
      </c>
      <c r="CM1375" s="56" t="s">
        <v>217</v>
      </c>
      <c r="CN1375" s="56" t="s">
        <v>217</v>
      </c>
      <c r="CO1375" s="52"/>
      <c r="CP1375" s="52"/>
      <c r="CQ1375" s="52"/>
      <c r="CR1375" s="52"/>
      <c r="CS1375" s="52"/>
      <c r="CT1375" s="52"/>
      <c r="CU1375" s="33"/>
      <c r="CV1375" s="33"/>
    </row>
    <row r="1376" spans="74:100">
      <c r="BV1376" s="62"/>
      <c r="BW1376" s="62"/>
      <c r="BX1376" s="62"/>
      <c r="BY1376" s="62"/>
      <c r="BZ1376" s="62"/>
      <c r="CA1376" s="62"/>
      <c r="CB1376" s="62"/>
      <c r="CC1376" s="62"/>
      <c r="CD1376" s="62"/>
      <c r="CE1376" s="62"/>
      <c r="CF1376" s="62"/>
      <c r="CL1376" s="56" t="s">
        <v>17810</v>
      </c>
      <c r="CM1376" s="56"/>
      <c r="CN1376" s="56"/>
      <c r="CO1376" s="52"/>
      <c r="CP1376" s="52"/>
      <c r="CQ1376" s="52"/>
      <c r="CR1376" s="52"/>
      <c r="CS1376" s="52"/>
      <c r="CT1376" s="52"/>
      <c r="CU1376" s="33"/>
      <c r="CV1376" s="33"/>
    </row>
    <row r="1377" spans="74:100">
      <c r="BV1377" s="62"/>
      <c r="BW1377" s="62"/>
      <c r="BX1377" s="62"/>
      <c r="BY1377" s="62"/>
      <c r="BZ1377" s="62"/>
      <c r="CA1377" s="62"/>
      <c r="CB1377" s="62"/>
      <c r="CC1377" s="62"/>
      <c r="CD1377" s="62"/>
      <c r="CE1377" s="62"/>
      <c r="CF1377" s="62"/>
      <c r="CL1377" s="56" t="s">
        <v>3510</v>
      </c>
      <c r="CM1377" s="56" t="s">
        <v>217</v>
      </c>
      <c r="CN1377" s="56" t="s">
        <v>217</v>
      </c>
      <c r="CO1377" s="52"/>
      <c r="CP1377" s="52"/>
      <c r="CQ1377" s="52"/>
      <c r="CR1377" s="52"/>
      <c r="CS1377" s="52"/>
      <c r="CT1377" s="52"/>
      <c r="CU1377" s="33"/>
      <c r="CV1377" s="33"/>
    </row>
    <row r="1378" spans="74:100">
      <c r="BV1378" s="62"/>
      <c r="BW1378" s="62"/>
      <c r="BX1378" s="62"/>
      <c r="BY1378" s="62"/>
      <c r="BZ1378" s="62"/>
      <c r="CA1378" s="62"/>
      <c r="CB1378" s="62"/>
      <c r="CC1378" s="62"/>
      <c r="CD1378" s="62"/>
      <c r="CE1378" s="62"/>
      <c r="CF1378" s="62"/>
      <c r="CL1378" s="56" t="s">
        <v>17811</v>
      </c>
      <c r="CM1378" s="56"/>
      <c r="CN1378" s="56"/>
      <c r="CO1378" s="52"/>
      <c r="CP1378" s="52"/>
      <c r="CQ1378" s="52"/>
      <c r="CR1378" s="52"/>
      <c r="CS1378" s="52"/>
      <c r="CT1378" s="52"/>
      <c r="CU1378" s="33"/>
      <c r="CV1378" s="33"/>
    </row>
    <row r="1379" spans="74:100">
      <c r="BV1379" s="62"/>
      <c r="BW1379" s="62"/>
      <c r="BX1379" s="62"/>
      <c r="BY1379" s="62"/>
      <c r="BZ1379" s="62"/>
      <c r="CA1379" s="62"/>
      <c r="CB1379" s="62"/>
      <c r="CC1379" s="62"/>
      <c r="CD1379" s="62"/>
      <c r="CE1379" s="62"/>
      <c r="CF1379" s="62"/>
      <c r="CL1379" s="56" t="s">
        <v>3512</v>
      </c>
      <c r="CM1379" s="56" t="s">
        <v>217</v>
      </c>
      <c r="CN1379" s="56" t="s">
        <v>217</v>
      </c>
      <c r="CO1379" s="52"/>
      <c r="CP1379" s="52"/>
      <c r="CQ1379" s="52"/>
      <c r="CR1379" s="52"/>
      <c r="CS1379" s="52"/>
      <c r="CT1379" s="52"/>
      <c r="CU1379" s="33"/>
      <c r="CV1379" s="33"/>
    </row>
    <row r="1380" spans="74:100">
      <c r="BV1380" s="62"/>
      <c r="BW1380" s="62"/>
      <c r="BX1380" s="62"/>
      <c r="BY1380" s="62"/>
      <c r="BZ1380" s="62"/>
      <c r="CA1380" s="62"/>
      <c r="CB1380" s="62"/>
      <c r="CC1380" s="62"/>
      <c r="CD1380" s="62"/>
      <c r="CE1380" s="62"/>
      <c r="CF1380" s="62"/>
      <c r="CL1380" s="56" t="s">
        <v>20857</v>
      </c>
      <c r="CM1380" s="56"/>
      <c r="CN1380" s="56"/>
      <c r="CO1380" s="52"/>
      <c r="CP1380" s="52"/>
      <c r="CQ1380" s="52"/>
      <c r="CR1380" s="52"/>
      <c r="CS1380" s="52"/>
      <c r="CT1380" s="52"/>
      <c r="CU1380" s="33"/>
      <c r="CV1380" s="33"/>
    </row>
    <row r="1381" spans="74:100">
      <c r="BV1381" s="62"/>
      <c r="BW1381" s="62"/>
      <c r="BX1381" s="62"/>
      <c r="BY1381" s="62"/>
      <c r="BZ1381" s="62"/>
      <c r="CA1381" s="62"/>
      <c r="CB1381" s="62"/>
      <c r="CC1381" s="62"/>
      <c r="CD1381" s="62"/>
      <c r="CE1381" s="62"/>
      <c r="CF1381" s="62"/>
      <c r="CL1381" s="56" t="s">
        <v>27054</v>
      </c>
      <c r="CM1381" s="56" t="s">
        <v>217</v>
      </c>
      <c r="CN1381" s="56" t="s">
        <v>217</v>
      </c>
      <c r="CO1381" s="52"/>
      <c r="CP1381" s="52"/>
      <c r="CQ1381" s="52"/>
      <c r="CR1381" s="52"/>
      <c r="CS1381" s="52"/>
      <c r="CT1381" s="52"/>
      <c r="CU1381" s="33"/>
      <c r="CV1381" s="33"/>
    </row>
    <row r="1382" spans="74:100">
      <c r="BV1382" s="62"/>
      <c r="BW1382" s="62"/>
      <c r="BX1382" s="62"/>
      <c r="BY1382" s="62"/>
      <c r="BZ1382" s="62"/>
      <c r="CA1382" s="62"/>
      <c r="CB1382" s="62"/>
      <c r="CC1382" s="62"/>
      <c r="CD1382" s="62"/>
      <c r="CE1382" s="62"/>
      <c r="CF1382" s="62"/>
      <c r="CL1382" s="56" t="s">
        <v>27055</v>
      </c>
      <c r="CM1382" s="56"/>
      <c r="CN1382" s="56"/>
      <c r="CO1382" s="52"/>
      <c r="CP1382" s="52"/>
      <c r="CQ1382" s="52"/>
      <c r="CR1382" s="52"/>
      <c r="CS1382" s="52"/>
      <c r="CT1382" s="52"/>
      <c r="CU1382" s="33"/>
      <c r="CV1382" s="33"/>
    </row>
    <row r="1383" spans="74:100">
      <c r="BV1383" s="62"/>
      <c r="BW1383" s="62"/>
      <c r="BX1383" s="62"/>
      <c r="BY1383" s="62"/>
      <c r="BZ1383" s="62"/>
      <c r="CA1383" s="62"/>
      <c r="CB1383" s="62"/>
      <c r="CC1383" s="62"/>
      <c r="CD1383" s="62"/>
      <c r="CE1383" s="62"/>
      <c r="CF1383" s="62"/>
      <c r="CL1383" s="56" t="s">
        <v>3513</v>
      </c>
      <c r="CM1383" s="56" t="s">
        <v>217</v>
      </c>
      <c r="CN1383" s="56" t="s">
        <v>217</v>
      </c>
      <c r="CO1383" s="52"/>
      <c r="CP1383" s="52"/>
      <c r="CQ1383" s="52"/>
      <c r="CR1383" s="52"/>
      <c r="CS1383" s="52"/>
      <c r="CT1383" s="52"/>
      <c r="CU1383" s="33"/>
      <c r="CV1383" s="33"/>
    </row>
    <row r="1384" spans="74:100">
      <c r="BV1384" s="62"/>
      <c r="BW1384" s="62"/>
      <c r="BX1384" s="62"/>
      <c r="BY1384" s="62"/>
      <c r="BZ1384" s="62"/>
      <c r="CA1384" s="62"/>
      <c r="CB1384" s="62"/>
      <c r="CC1384" s="62"/>
      <c r="CD1384" s="62"/>
      <c r="CE1384" s="62"/>
      <c r="CF1384" s="62"/>
      <c r="CL1384" s="56" t="s">
        <v>20858</v>
      </c>
      <c r="CM1384" s="56"/>
      <c r="CN1384" s="56"/>
      <c r="CO1384" s="52"/>
      <c r="CP1384" s="52"/>
      <c r="CQ1384" s="52"/>
      <c r="CR1384" s="52"/>
      <c r="CS1384" s="52"/>
      <c r="CT1384" s="52"/>
      <c r="CU1384" s="33"/>
      <c r="CV1384" s="33"/>
    </row>
    <row r="1385" spans="74:100">
      <c r="BV1385" s="62"/>
      <c r="BW1385" s="62"/>
      <c r="BX1385" s="62"/>
      <c r="BY1385" s="62"/>
      <c r="BZ1385" s="62"/>
      <c r="CA1385" s="62"/>
      <c r="CB1385" s="62"/>
      <c r="CC1385" s="62"/>
      <c r="CD1385" s="62"/>
      <c r="CE1385" s="62"/>
      <c r="CF1385" s="62"/>
      <c r="CL1385" s="56" t="s">
        <v>3514</v>
      </c>
      <c r="CM1385" s="56" t="s">
        <v>3118</v>
      </c>
      <c r="CN1385" s="56" t="s">
        <v>3118</v>
      </c>
      <c r="CO1385" s="52"/>
      <c r="CP1385" s="52"/>
      <c r="CQ1385" s="52"/>
      <c r="CR1385" s="52"/>
      <c r="CS1385" s="52"/>
      <c r="CT1385" s="52"/>
      <c r="CU1385" s="33"/>
      <c r="CV1385" s="33"/>
    </row>
    <row r="1386" spans="74:100">
      <c r="BV1386" s="62"/>
      <c r="BW1386" s="62"/>
      <c r="BX1386" s="62"/>
      <c r="BY1386" s="62"/>
      <c r="BZ1386" s="62"/>
      <c r="CA1386" s="62"/>
      <c r="CB1386" s="62"/>
      <c r="CC1386" s="62"/>
      <c r="CD1386" s="62"/>
      <c r="CE1386" s="62"/>
      <c r="CF1386" s="62"/>
      <c r="CL1386" s="56" t="s">
        <v>17744</v>
      </c>
      <c r="CM1386" s="56"/>
      <c r="CN1386" s="56"/>
      <c r="CO1386" s="52"/>
      <c r="CP1386" s="52"/>
      <c r="CQ1386" s="52"/>
      <c r="CR1386" s="52"/>
      <c r="CS1386" s="52"/>
      <c r="CT1386" s="52"/>
      <c r="CU1386" s="33"/>
      <c r="CV1386" s="33"/>
    </row>
    <row r="1387" spans="74:100">
      <c r="BV1387" s="62"/>
      <c r="BW1387" s="62"/>
      <c r="BX1387" s="62"/>
      <c r="BY1387" s="62"/>
      <c r="BZ1387" s="62"/>
      <c r="CA1387" s="62"/>
      <c r="CB1387" s="62"/>
      <c r="CC1387" s="62"/>
      <c r="CD1387" s="62"/>
      <c r="CE1387" s="62"/>
      <c r="CF1387" s="62"/>
      <c r="CL1387" s="56" t="s">
        <v>3515</v>
      </c>
      <c r="CM1387" s="56" t="s">
        <v>217</v>
      </c>
      <c r="CN1387" s="56" t="s">
        <v>217</v>
      </c>
      <c r="CO1387" s="52"/>
      <c r="CP1387" s="52"/>
      <c r="CQ1387" s="52"/>
      <c r="CR1387" s="52"/>
      <c r="CS1387" s="52"/>
      <c r="CT1387" s="52"/>
      <c r="CU1387" s="33"/>
      <c r="CV1387" s="33"/>
    </row>
    <row r="1388" spans="74:100">
      <c r="BV1388" s="62"/>
      <c r="BW1388" s="62"/>
      <c r="BX1388" s="62"/>
      <c r="BY1388" s="62"/>
      <c r="BZ1388" s="62"/>
      <c r="CA1388" s="62"/>
      <c r="CB1388" s="62"/>
      <c r="CC1388" s="62"/>
      <c r="CD1388" s="62"/>
      <c r="CE1388" s="62"/>
      <c r="CF1388" s="62"/>
      <c r="CL1388" s="56" t="s">
        <v>17812</v>
      </c>
      <c r="CM1388" s="56"/>
      <c r="CN1388" s="56"/>
      <c r="CO1388" s="52"/>
      <c r="CP1388" s="52"/>
      <c r="CQ1388" s="52"/>
      <c r="CR1388" s="52"/>
      <c r="CS1388" s="52"/>
      <c r="CT1388" s="52"/>
      <c r="CU1388" s="33"/>
      <c r="CV1388" s="33"/>
    </row>
    <row r="1389" spans="74:100">
      <c r="BV1389" s="62"/>
      <c r="BW1389" s="62"/>
      <c r="BX1389" s="62"/>
      <c r="BY1389" s="62"/>
      <c r="BZ1389" s="62"/>
      <c r="CA1389" s="62"/>
      <c r="CB1389" s="62"/>
      <c r="CC1389" s="62"/>
      <c r="CD1389" s="62"/>
      <c r="CE1389" s="62"/>
      <c r="CF1389" s="62"/>
      <c r="CL1389" s="56" t="s">
        <v>3516</v>
      </c>
      <c r="CM1389" s="56" t="s">
        <v>217</v>
      </c>
      <c r="CN1389" s="56" t="s">
        <v>217</v>
      </c>
      <c r="CO1389" s="52"/>
      <c r="CP1389" s="52"/>
      <c r="CQ1389" s="52"/>
      <c r="CR1389" s="52"/>
      <c r="CS1389" s="52"/>
      <c r="CT1389" s="52"/>
      <c r="CU1389" s="33"/>
      <c r="CV1389" s="33"/>
    </row>
    <row r="1390" spans="74:100">
      <c r="BV1390" s="62"/>
      <c r="BW1390" s="62"/>
      <c r="BX1390" s="62"/>
      <c r="BY1390" s="62"/>
      <c r="BZ1390" s="62"/>
      <c r="CA1390" s="62"/>
      <c r="CB1390" s="62"/>
      <c r="CC1390" s="62"/>
      <c r="CD1390" s="62"/>
      <c r="CE1390" s="62"/>
      <c r="CF1390" s="62"/>
      <c r="CL1390" s="56" t="s">
        <v>17813</v>
      </c>
      <c r="CM1390" s="56"/>
      <c r="CN1390" s="56"/>
      <c r="CO1390" s="52"/>
      <c r="CP1390" s="52"/>
      <c r="CQ1390" s="52"/>
      <c r="CR1390" s="52"/>
      <c r="CS1390" s="52"/>
      <c r="CT1390" s="52"/>
      <c r="CU1390" s="33"/>
      <c r="CV1390" s="33"/>
    </row>
    <row r="1391" spans="74:100">
      <c r="BV1391" s="62"/>
      <c r="BW1391" s="62"/>
      <c r="BX1391" s="62"/>
      <c r="BY1391" s="62"/>
      <c r="BZ1391" s="62"/>
      <c r="CA1391" s="62"/>
      <c r="CB1391" s="62"/>
      <c r="CC1391" s="62"/>
      <c r="CD1391" s="62"/>
      <c r="CE1391" s="62"/>
      <c r="CF1391" s="62"/>
      <c r="CL1391" s="56" t="s">
        <v>3517</v>
      </c>
      <c r="CM1391" s="56" t="s">
        <v>3118</v>
      </c>
      <c r="CN1391" s="56" t="s">
        <v>3118</v>
      </c>
      <c r="CO1391" s="52"/>
      <c r="CP1391" s="52"/>
      <c r="CQ1391" s="52"/>
      <c r="CR1391" s="52"/>
      <c r="CS1391" s="52"/>
      <c r="CT1391" s="52"/>
      <c r="CU1391" s="33"/>
      <c r="CV1391" s="33"/>
    </row>
    <row r="1392" spans="74:100">
      <c r="BV1392" s="62"/>
      <c r="BW1392" s="62"/>
      <c r="BX1392" s="62"/>
      <c r="BY1392" s="62"/>
      <c r="BZ1392" s="62"/>
      <c r="CA1392" s="62"/>
      <c r="CB1392" s="62"/>
      <c r="CC1392" s="62"/>
      <c r="CD1392" s="62"/>
      <c r="CE1392" s="62"/>
      <c r="CF1392" s="62"/>
      <c r="CL1392" s="56" t="s">
        <v>17814</v>
      </c>
      <c r="CM1392" s="56"/>
      <c r="CN1392" s="56"/>
      <c r="CO1392" s="52"/>
      <c r="CP1392" s="52"/>
      <c r="CQ1392" s="52"/>
      <c r="CR1392" s="52"/>
      <c r="CS1392" s="52"/>
      <c r="CT1392" s="52"/>
      <c r="CU1392" s="33"/>
      <c r="CV1392" s="33"/>
    </row>
    <row r="1393" spans="74:100">
      <c r="BV1393" s="62"/>
      <c r="BW1393" s="62"/>
      <c r="BX1393" s="62"/>
      <c r="BY1393" s="62"/>
      <c r="BZ1393" s="62"/>
      <c r="CA1393" s="62"/>
      <c r="CB1393" s="62"/>
      <c r="CC1393" s="62"/>
      <c r="CD1393" s="62"/>
      <c r="CE1393" s="62"/>
      <c r="CF1393" s="62"/>
      <c r="CL1393" s="56" t="s">
        <v>3518</v>
      </c>
      <c r="CM1393" s="56" t="s">
        <v>217</v>
      </c>
      <c r="CN1393" s="56" t="s">
        <v>217</v>
      </c>
      <c r="CO1393" s="52"/>
      <c r="CP1393" s="52"/>
      <c r="CQ1393" s="52"/>
      <c r="CR1393" s="52"/>
      <c r="CS1393" s="52"/>
      <c r="CT1393" s="52"/>
      <c r="CU1393" s="33"/>
      <c r="CV1393" s="33"/>
    </row>
    <row r="1394" spans="74:100">
      <c r="BV1394" s="62"/>
      <c r="BW1394" s="62"/>
      <c r="BX1394" s="62"/>
      <c r="BY1394" s="62"/>
      <c r="BZ1394" s="62"/>
      <c r="CA1394" s="62"/>
      <c r="CB1394" s="62"/>
      <c r="CC1394" s="62"/>
      <c r="CD1394" s="62"/>
      <c r="CE1394" s="62"/>
      <c r="CF1394" s="62"/>
      <c r="CL1394" s="56" t="s">
        <v>17814</v>
      </c>
      <c r="CM1394" s="56"/>
      <c r="CN1394" s="56"/>
      <c r="CO1394" s="52"/>
      <c r="CP1394" s="52"/>
      <c r="CQ1394" s="52"/>
      <c r="CR1394" s="52"/>
      <c r="CS1394" s="52"/>
      <c r="CT1394" s="52"/>
      <c r="CU1394" s="33"/>
      <c r="CV1394" s="33"/>
    </row>
    <row r="1395" spans="74:100">
      <c r="BV1395" s="62"/>
      <c r="BW1395" s="62"/>
      <c r="BX1395" s="62"/>
      <c r="BY1395" s="62"/>
      <c r="BZ1395" s="62"/>
      <c r="CA1395" s="62"/>
      <c r="CB1395" s="62"/>
      <c r="CC1395" s="62"/>
      <c r="CD1395" s="62"/>
      <c r="CE1395" s="62"/>
      <c r="CF1395" s="62"/>
      <c r="CL1395" s="56" t="s">
        <v>3519</v>
      </c>
      <c r="CM1395" s="56" t="s">
        <v>3118</v>
      </c>
      <c r="CN1395" s="56" t="s">
        <v>3118</v>
      </c>
      <c r="CO1395" s="52"/>
      <c r="CP1395" s="52"/>
      <c r="CQ1395" s="52"/>
      <c r="CR1395" s="52"/>
      <c r="CS1395" s="52"/>
      <c r="CT1395" s="52"/>
      <c r="CU1395" s="33"/>
      <c r="CV1395" s="33"/>
    </row>
    <row r="1396" spans="74:100">
      <c r="BV1396" s="62"/>
      <c r="BW1396" s="62"/>
      <c r="BX1396" s="62"/>
      <c r="BY1396" s="62"/>
      <c r="BZ1396" s="62"/>
      <c r="CA1396" s="62"/>
      <c r="CB1396" s="62"/>
      <c r="CC1396" s="62"/>
      <c r="CD1396" s="62"/>
      <c r="CE1396" s="62"/>
      <c r="CF1396" s="62"/>
      <c r="CL1396" s="56" t="s">
        <v>17815</v>
      </c>
      <c r="CM1396" s="56"/>
      <c r="CN1396" s="56"/>
      <c r="CO1396" s="52"/>
      <c r="CP1396" s="52"/>
      <c r="CQ1396" s="52"/>
      <c r="CR1396" s="52"/>
      <c r="CS1396" s="52"/>
      <c r="CT1396" s="52"/>
      <c r="CU1396" s="33"/>
      <c r="CV1396" s="33"/>
    </row>
    <row r="1397" spans="74:100">
      <c r="BV1397" s="62"/>
      <c r="BW1397" s="62"/>
      <c r="BX1397" s="62"/>
      <c r="BY1397" s="62"/>
      <c r="BZ1397" s="62"/>
      <c r="CA1397" s="62"/>
      <c r="CB1397" s="62"/>
      <c r="CC1397" s="62"/>
      <c r="CD1397" s="62"/>
      <c r="CE1397" s="62"/>
      <c r="CF1397" s="62"/>
      <c r="CL1397" s="56" t="s">
        <v>27056</v>
      </c>
      <c r="CM1397" s="56" t="s">
        <v>213</v>
      </c>
      <c r="CN1397" s="56" t="s">
        <v>213</v>
      </c>
      <c r="CO1397" s="52"/>
      <c r="CP1397" s="52"/>
      <c r="CQ1397" s="52"/>
      <c r="CR1397" s="52"/>
      <c r="CS1397" s="52"/>
      <c r="CT1397" s="52"/>
      <c r="CU1397" s="33"/>
      <c r="CV1397" s="33"/>
    </row>
    <row r="1398" spans="74:100">
      <c r="BV1398" s="62"/>
      <c r="BW1398" s="62"/>
      <c r="BX1398" s="62"/>
      <c r="BY1398" s="62"/>
      <c r="BZ1398" s="62"/>
      <c r="CA1398" s="62"/>
      <c r="CB1398" s="62"/>
      <c r="CC1398" s="62"/>
      <c r="CD1398" s="62"/>
      <c r="CE1398" s="62"/>
      <c r="CF1398" s="62"/>
      <c r="CL1398" s="56" t="s">
        <v>27057</v>
      </c>
      <c r="CM1398" s="56"/>
      <c r="CN1398" s="56"/>
      <c r="CO1398" s="52"/>
      <c r="CP1398" s="52"/>
      <c r="CQ1398" s="52"/>
      <c r="CR1398" s="52"/>
      <c r="CS1398" s="52"/>
      <c r="CT1398" s="52"/>
      <c r="CU1398" s="33"/>
      <c r="CV1398" s="33"/>
    </row>
    <row r="1399" spans="74:100">
      <c r="BV1399" s="62"/>
      <c r="BW1399" s="62"/>
      <c r="BX1399" s="62"/>
      <c r="BY1399" s="62"/>
      <c r="BZ1399" s="62"/>
      <c r="CA1399" s="62"/>
      <c r="CB1399" s="62"/>
      <c r="CC1399" s="62"/>
      <c r="CD1399" s="62"/>
      <c r="CE1399" s="62"/>
      <c r="CF1399" s="62"/>
      <c r="CL1399" s="56" t="s">
        <v>20859</v>
      </c>
      <c r="CM1399" s="56" t="s">
        <v>213</v>
      </c>
      <c r="CN1399" s="56" t="s">
        <v>213</v>
      </c>
      <c r="CO1399" s="52"/>
      <c r="CP1399" s="52"/>
      <c r="CQ1399" s="52"/>
      <c r="CR1399" s="52"/>
      <c r="CS1399" s="52"/>
      <c r="CT1399" s="52"/>
      <c r="CU1399" s="33"/>
      <c r="CV1399" s="33"/>
    </row>
    <row r="1400" spans="74:100">
      <c r="BV1400" s="62"/>
      <c r="BW1400" s="62"/>
      <c r="BX1400" s="62"/>
      <c r="BY1400" s="62"/>
      <c r="BZ1400" s="62"/>
      <c r="CA1400" s="62"/>
      <c r="CB1400" s="62"/>
      <c r="CC1400" s="62"/>
      <c r="CD1400" s="62"/>
      <c r="CE1400" s="62"/>
      <c r="CF1400" s="62"/>
      <c r="CL1400" s="56" t="s">
        <v>20860</v>
      </c>
      <c r="CM1400" s="56"/>
      <c r="CN1400" s="56"/>
      <c r="CO1400" s="52"/>
      <c r="CP1400" s="52"/>
      <c r="CQ1400" s="52"/>
      <c r="CR1400" s="52"/>
      <c r="CS1400" s="52"/>
      <c r="CT1400" s="52"/>
      <c r="CU1400" s="33"/>
      <c r="CV1400" s="33"/>
    </row>
    <row r="1401" spans="74:100">
      <c r="BV1401" s="62"/>
      <c r="BW1401" s="62"/>
      <c r="BX1401" s="62"/>
      <c r="BY1401" s="62"/>
      <c r="BZ1401" s="62"/>
      <c r="CA1401" s="62"/>
      <c r="CB1401" s="62"/>
      <c r="CC1401" s="62"/>
      <c r="CD1401" s="62"/>
      <c r="CE1401" s="62"/>
      <c r="CF1401" s="62"/>
      <c r="CL1401" s="56" t="s">
        <v>3520</v>
      </c>
      <c r="CM1401" s="56" t="s">
        <v>3118</v>
      </c>
      <c r="CN1401" s="56" t="s">
        <v>3118</v>
      </c>
      <c r="CO1401" s="52"/>
      <c r="CP1401" s="52"/>
      <c r="CQ1401" s="52"/>
      <c r="CR1401" s="52"/>
      <c r="CS1401" s="52"/>
      <c r="CT1401" s="52"/>
      <c r="CU1401" s="33"/>
      <c r="CV1401" s="33"/>
    </row>
    <row r="1402" spans="74:100">
      <c r="BV1402" s="62"/>
      <c r="BW1402" s="62"/>
      <c r="BX1402" s="62"/>
      <c r="BY1402" s="62"/>
      <c r="BZ1402" s="62"/>
      <c r="CA1402" s="62"/>
      <c r="CB1402" s="62"/>
      <c r="CC1402" s="62"/>
      <c r="CD1402" s="62"/>
      <c r="CE1402" s="62"/>
      <c r="CF1402" s="62"/>
      <c r="CL1402" s="56" t="s">
        <v>17816</v>
      </c>
      <c r="CM1402" s="56"/>
      <c r="CN1402" s="56"/>
      <c r="CO1402" s="52"/>
      <c r="CP1402" s="52"/>
      <c r="CQ1402" s="52"/>
      <c r="CR1402" s="52"/>
      <c r="CS1402" s="52"/>
      <c r="CT1402" s="52"/>
      <c r="CU1402" s="33"/>
      <c r="CV1402" s="33"/>
    </row>
    <row r="1403" spans="74:100">
      <c r="BV1403" s="62"/>
      <c r="BW1403" s="62"/>
      <c r="BX1403" s="62"/>
      <c r="BY1403" s="62"/>
      <c r="BZ1403" s="62"/>
      <c r="CA1403" s="62"/>
      <c r="CB1403" s="62"/>
      <c r="CC1403" s="62"/>
      <c r="CD1403" s="62"/>
      <c r="CE1403" s="62"/>
      <c r="CF1403" s="62"/>
      <c r="CL1403" s="56" t="s">
        <v>920</v>
      </c>
      <c r="CM1403" s="56" t="s">
        <v>214</v>
      </c>
      <c r="CN1403" s="56" t="s">
        <v>214</v>
      </c>
      <c r="CO1403" s="52"/>
      <c r="CP1403" s="52"/>
      <c r="CQ1403" s="52"/>
      <c r="CR1403" s="52"/>
      <c r="CS1403" s="52"/>
      <c r="CT1403" s="52"/>
      <c r="CU1403" s="33"/>
      <c r="CV1403" s="33"/>
    </row>
    <row r="1404" spans="74:100">
      <c r="BV1404" s="62"/>
      <c r="BW1404" s="62"/>
      <c r="BX1404" s="62"/>
      <c r="BY1404" s="62"/>
      <c r="BZ1404" s="62"/>
      <c r="CA1404" s="62"/>
      <c r="CB1404" s="62"/>
      <c r="CC1404" s="62"/>
      <c r="CD1404" s="62"/>
      <c r="CE1404" s="62"/>
      <c r="CF1404" s="62"/>
      <c r="CL1404" s="56" t="s">
        <v>20861</v>
      </c>
      <c r="CM1404" s="56"/>
      <c r="CN1404" s="56"/>
      <c r="CO1404" s="52"/>
      <c r="CP1404" s="52"/>
      <c r="CQ1404" s="52"/>
      <c r="CR1404" s="52"/>
      <c r="CS1404" s="52"/>
      <c r="CT1404" s="52"/>
      <c r="CU1404" s="33"/>
      <c r="CV1404" s="33"/>
    </row>
    <row r="1405" spans="74:100">
      <c r="BV1405" s="62"/>
      <c r="BW1405" s="62"/>
      <c r="BX1405" s="62"/>
      <c r="BY1405" s="62"/>
      <c r="BZ1405" s="62"/>
      <c r="CA1405" s="62"/>
      <c r="CB1405" s="62"/>
      <c r="CC1405" s="62"/>
      <c r="CD1405" s="62"/>
      <c r="CE1405" s="62"/>
      <c r="CF1405" s="62"/>
      <c r="CL1405" s="56" t="s">
        <v>3521</v>
      </c>
      <c r="CM1405" s="56" t="s">
        <v>3118</v>
      </c>
      <c r="CN1405" s="56" t="s">
        <v>3118</v>
      </c>
      <c r="CO1405" s="52"/>
      <c r="CP1405" s="52"/>
      <c r="CQ1405" s="52"/>
      <c r="CR1405" s="52"/>
      <c r="CS1405" s="52"/>
      <c r="CT1405" s="52"/>
      <c r="CU1405" s="33"/>
      <c r="CV1405" s="33"/>
    </row>
    <row r="1406" spans="74:100">
      <c r="BV1406" s="62"/>
      <c r="BW1406" s="62"/>
      <c r="BX1406" s="62"/>
      <c r="BY1406" s="62"/>
      <c r="BZ1406" s="62"/>
      <c r="CA1406" s="62"/>
      <c r="CB1406" s="62"/>
      <c r="CC1406" s="62"/>
      <c r="CD1406" s="62"/>
      <c r="CE1406" s="62"/>
      <c r="CF1406" s="62"/>
      <c r="CL1406" s="56" t="s">
        <v>17817</v>
      </c>
      <c r="CM1406" s="56"/>
      <c r="CN1406" s="56"/>
      <c r="CO1406" s="52"/>
      <c r="CP1406" s="52"/>
      <c r="CQ1406" s="52"/>
      <c r="CR1406" s="52"/>
      <c r="CS1406" s="52"/>
      <c r="CT1406" s="52"/>
      <c r="CU1406" s="33"/>
      <c r="CV1406" s="33"/>
    </row>
    <row r="1407" spans="74:100">
      <c r="BV1407" s="62"/>
      <c r="BW1407" s="62"/>
      <c r="BX1407" s="62"/>
      <c r="BY1407" s="62"/>
      <c r="BZ1407" s="62"/>
      <c r="CA1407" s="62"/>
      <c r="CB1407" s="62"/>
      <c r="CC1407" s="62"/>
      <c r="CD1407" s="62"/>
      <c r="CE1407" s="62"/>
      <c r="CF1407" s="62"/>
      <c r="CL1407" s="56" t="s">
        <v>921</v>
      </c>
      <c r="CM1407" s="56" t="s">
        <v>213</v>
      </c>
      <c r="CN1407" s="56" t="s">
        <v>213</v>
      </c>
      <c r="CO1407" s="52"/>
      <c r="CP1407" s="52"/>
      <c r="CQ1407" s="52"/>
      <c r="CR1407" s="52"/>
      <c r="CS1407" s="52"/>
      <c r="CT1407" s="52"/>
      <c r="CU1407" s="33"/>
      <c r="CV1407" s="33"/>
    </row>
    <row r="1408" spans="74:100">
      <c r="BV1408" s="62"/>
      <c r="BW1408" s="62"/>
      <c r="BX1408" s="62"/>
      <c r="BY1408" s="62"/>
      <c r="BZ1408" s="62"/>
      <c r="CA1408" s="62"/>
      <c r="CB1408" s="62"/>
      <c r="CC1408" s="62"/>
      <c r="CD1408" s="62"/>
      <c r="CE1408" s="62"/>
      <c r="CF1408" s="62"/>
      <c r="CL1408" s="56" t="s">
        <v>20862</v>
      </c>
      <c r="CM1408" s="56"/>
      <c r="CN1408" s="56"/>
      <c r="CO1408" s="52"/>
      <c r="CP1408" s="52"/>
      <c r="CQ1408" s="52"/>
      <c r="CR1408" s="52"/>
      <c r="CS1408" s="52"/>
      <c r="CT1408" s="52"/>
      <c r="CU1408" s="33"/>
      <c r="CV1408" s="33"/>
    </row>
    <row r="1409" spans="74:100">
      <c r="BV1409" s="62"/>
      <c r="BW1409" s="62"/>
      <c r="BX1409" s="62"/>
      <c r="BY1409" s="62"/>
      <c r="BZ1409" s="62"/>
      <c r="CA1409" s="62"/>
      <c r="CB1409" s="62"/>
      <c r="CC1409" s="62"/>
      <c r="CD1409" s="62"/>
      <c r="CE1409" s="62"/>
      <c r="CF1409" s="62"/>
      <c r="CL1409" s="56" t="s">
        <v>3522</v>
      </c>
      <c r="CM1409" s="56" t="s">
        <v>3118</v>
      </c>
      <c r="CN1409" s="56" t="s">
        <v>3118</v>
      </c>
      <c r="CO1409" s="52"/>
      <c r="CP1409" s="52"/>
      <c r="CQ1409" s="52"/>
      <c r="CR1409" s="52"/>
      <c r="CS1409" s="52"/>
      <c r="CT1409" s="52"/>
      <c r="CU1409" s="33"/>
      <c r="CV1409" s="33"/>
    </row>
    <row r="1410" spans="74:100">
      <c r="BV1410" s="62"/>
      <c r="BW1410" s="62"/>
      <c r="BX1410" s="62"/>
      <c r="BY1410" s="62"/>
      <c r="BZ1410" s="62"/>
      <c r="CA1410" s="62"/>
      <c r="CB1410" s="62"/>
      <c r="CC1410" s="62"/>
      <c r="CD1410" s="62"/>
      <c r="CE1410" s="62"/>
      <c r="CF1410" s="62"/>
      <c r="CL1410" s="56" t="s">
        <v>17818</v>
      </c>
      <c r="CM1410" s="56"/>
      <c r="CN1410" s="56"/>
      <c r="CO1410" s="52"/>
      <c r="CP1410" s="52"/>
      <c r="CQ1410" s="52"/>
      <c r="CR1410" s="52"/>
      <c r="CS1410" s="52"/>
      <c r="CT1410" s="52"/>
      <c r="CU1410" s="33"/>
      <c r="CV1410" s="33"/>
    </row>
    <row r="1411" spans="74:100">
      <c r="BV1411" s="62"/>
      <c r="BW1411" s="62"/>
      <c r="BX1411" s="62"/>
      <c r="BY1411" s="62"/>
      <c r="BZ1411" s="62"/>
      <c r="CA1411" s="62"/>
      <c r="CB1411" s="62"/>
      <c r="CC1411" s="62"/>
      <c r="CD1411" s="62"/>
      <c r="CE1411" s="62"/>
      <c r="CF1411" s="62"/>
      <c r="CL1411" s="56" t="s">
        <v>3523</v>
      </c>
      <c r="CM1411" s="56" t="s">
        <v>217</v>
      </c>
      <c r="CN1411" s="56" t="s">
        <v>217</v>
      </c>
      <c r="CO1411" s="52"/>
      <c r="CP1411" s="52"/>
      <c r="CQ1411" s="52"/>
      <c r="CR1411" s="52"/>
      <c r="CS1411" s="52"/>
      <c r="CT1411" s="52"/>
      <c r="CU1411" s="33"/>
      <c r="CV1411" s="33"/>
    </row>
    <row r="1412" spans="74:100">
      <c r="BV1412" s="62"/>
      <c r="BW1412" s="62"/>
      <c r="BX1412" s="62"/>
      <c r="BY1412" s="62"/>
      <c r="BZ1412" s="62"/>
      <c r="CA1412" s="62"/>
      <c r="CB1412" s="62"/>
      <c r="CC1412" s="62"/>
      <c r="CD1412" s="62"/>
      <c r="CE1412" s="62"/>
      <c r="CF1412" s="62"/>
      <c r="CL1412" s="56" t="s">
        <v>17819</v>
      </c>
      <c r="CM1412" s="56"/>
      <c r="CN1412" s="56"/>
      <c r="CO1412" s="52"/>
      <c r="CP1412" s="52"/>
      <c r="CQ1412" s="52"/>
      <c r="CR1412" s="52"/>
      <c r="CS1412" s="52"/>
      <c r="CT1412" s="52"/>
      <c r="CU1412" s="33"/>
      <c r="CV1412" s="33"/>
    </row>
    <row r="1413" spans="74:100">
      <c r="BV1413" s="62"/>
      <c r="BW1413" s="62"/>
      <c r="BX1413" s="62"/>
      <c r="BY1413" s="62"/>
      <c r="BZ1413" s="62"/>
      <c r="CA1413" s="62"/>
      <c r="CB1413" s="62"/>
      <c r="CC1413" s="62"/>
      <c r="CD1413" s="62"/>
      <c r="CE1413" s="62"/>
      <c r="CF1413" s="62"/>
      <c r="CL1413" s="56" t="s">
        <v>3524</v>
      </c>
      <c r="CM1413" s="56" t="s">
        <v>3118</v>
      </c>
      <c r="CN1413" s="56" t="s">
        <v>3118</v>
      </c>
      <c r="CO1413" s="52"/>
      <c r="CP1413" s="52"/>
      <c r="CQ1413" s="52"/>
      <c r="CR1413" s="52"/>
      <c r="CS1413" s="52"/>
      <c r="CT1413" s="52"/>
      <c r="CU1413" s="33"/>
      <c r="CV1413" s="33"/>
    </row>
    <row r="1414" spans="74:100">
      <c r="BV1414" s="62"/>
      <c r="BW1414" s="62"/>
      <c r="BX1414" s="62"/>
      <c r="BY1414" s="62"/>
      <c r="BZ1414" s="62"/>
      <c r="CA1414" s="62"/>
      <c r="CB1414" s="62"/>
      <c r="CC1414" s="62"/>
      <c r="CD1414" s="62"/>
      <c r="CE1414" s="62"/>
      <c r="CF1414" s="62"/>
      <c r="CL1414" s="56" t="s">
        <v>17820</v>
      </c>
      <c r="CM1414" s="56"/>
      <c r="CN1414" s="56"/>
      <c r="CO1414" s="52"/>
      <c r="CP1414" s="52"/>
      <c r="CQ1414" s="52"/>
      <c r="CR1414" s="52"/>
      <c r="CS1414" s="52"/>
      <c r="CT1414" s="52"/>
      <c r="CU1414" s="33"/>
      <c r="CV1414" s="33"/>
    </row>
    <row r="1415" spans="74:100">
      <c r="BV1415" s="62"/>
      <c r="BW1415" s="62"/>
      <c r="BX1415" s="62"/>
      <c r="BY1415" s="62"/>
      <c r="BZ1415" s="62"/>
      <c r="CA1415" s="62"/>
      <c r="CB1415" s="62"/>
      <c r="CC1415" s="62"/>
      <c r="CD1415" s="62"/>
      <c r="CE1415" s="62"/>
      <c r="CF1415" s="62"/>
      <c r="CL1415" s="56" t="s">
        <v>3525</v>
      </c>
      <c r="CM1415" s="56" t="s">
        <v>216</v>
      </c>
      <c r="CN1415" s="56" t="s">
        <v>216</v>
      </c>
      <c r="CO1415" s="52"/>
      <c r="CP1415" s="52"/>
      <c r="CQ1415" s="52"/>
      <c r="CR1415" s="52"/>
      <c r="CS1415" s="52"/>
      <c r="CT1415" s="52"/>
      <c r="CU1415" s="33"/>
      <c r="CV1415" s="33"/>
    </row>
    <row r="1416" spans="74:100">
      <c r="BV1416" s="62"/>
      <c r="BW1416" s="62"/>
      <c r="BX1416" s="62"/>
      <c r="BY1416" s="62"/>
      <c r="BZ1416" s="62"/>
      <c r="CA1416" s="62"/>
      <c r="CB1416" s="62"/>
      <c r="CC1416" s="62"/>
      <c r="CD1416" s="62"/>
      <c r="CE1416" s="62"/>
      <c r="CF1416" s="62"/>
      <c r="CL1416" s="56" t="s">
        <v>20863</v>
      </c>
      <c r="CM1416" s="56"/>
      <c r="CN1416" s="56"/>
      <c r="CO1416" s="52"/>
      <c r="CP1416" s="52"/>
      <c r="CQ1416" s="52"/>
      <c r="CR1416" s="52"/>
      <c r="CS1416" s="52"/>
      <c r="CT1416" s="52"/>
      <c r="CU1416" s="33"/>
      <c r="CV1416" s="33"/>
    </row>
    <row r="1417" spans="74:100">
      <c r="BV1417" s="62"/>
      <c r="BW1417" s="62"/>
      <c r="BX1417" s="62"/>
      <c r="BY1417" s="62"/>
      <c r="BZ1417" s="62"/>
      <c r="CA1417" s="62"/>
      <c r="CB1417" s="62"/>
      <c r="CC1417" s="62"/>
      <c r="CD1417" s="62"/>
      <c r="CE1417" s="62"/>
      <c r="CF1417" s="62"/>
      <c r="CL1417" s="56" t="s">
        <v>27058</v>
      </c>
      <c r="CM1417" s="56" t="s">
        <v>216</v>
      </c>
      <c r="CN1417" s="56" t="s">
        <v>216</v>
      </c>
      <c r="CO1417" s="52"/>
      <c r="CP1417" s="52"/>
      <c r="CQ1417" s="52"/>
      <c r="CR1417" s="52"/>
      <c r="CS1417" s="52"/>
      <c r="CT1417" s="52"/>
      <c r="CU1417" s="33"/>
      <c r="CV1417" s="33"/>
    </row>
    <row r="1418" spans="74:100">
      <c r="BV1418" s="62"/>
      <c r="BW1418" s="62"/>
      <c r="BX1418" s="62"/>
      <c r="BY1418" s="62"/>
      <c r="BZ1418" s="62"/>
      <c r="CA1418" s="62"/>
      <c r="CB1418" s="62"/>
      <c r="CC1418" s="62"/>
      <c r="CD1418" s="62"/>
      <c r="CE1418" s="62"/>
      <c r="CF1418" s="62"/>
      <c r="CL1418" s="56" t="s">
        <v>27059</v>
      </c>
      <c r="CM1418" s="56"/>
      <c r="CN1418" s="56"/>
      <c r="CO1418" s="52"/>
      <c r="CP1418" s="52"/>
      <c r="CQ1418" s="52"/>
      <c r="CR1418" s="52"/>
      <c r="CS1418" s="52"/>
      <c r="CT1418" s="52"/>
      <c r="CU1418" s="33"/>
      <c r="CV1418" s="33"/>
    </row>
    <row r="1419" spans="74:100">
      <c r="BV1419" s="62"/>
      <c r="BW1419" s="62"/>
      <c r="BX1419" s="62"/>
      <c r="BY1419" s="62"/>
      <c r="BZ1419" s="62"/>
      <c r="CA1419" s="62"/>
      <c r="CB1419" s="62"/>
      <c r="CC1419" s="62"/>
      <c r="CD1419" s="62"/>
      <c r="CE1419" s="62"/>
      <c r="CF1419" s="62"/>
      <c r="CL1419" s="56" t="s">
        <v>3526</v>
      </c>
      <c r="CM1419" s="56" t="s">
        <v>217</v>
      </c>
      <c r="CN1419" s="56" t="s">
        <v>217</v>
      </c>
      <c r="CO1419" s="52"/>
      <c r="CP1419" s="52"/>
      <c r="CQ1419" s="52"/>
      <c r="CR1419" s="52"/>
      <c r="CS1419" s="52"/>
      <c r="CT1419" s="52"/>
      <c r="CU1419" s="33"/>
      <c r="CV1419" s="33"/>
    </row>
    <row r="1420" spans="74:100">
      <c r="BV1420" s="62"/>
      <c r="BW1420" s="62"/>
      <c r="BX1420" s="62"/>
      <c r="BY1420" s="62"/>
      <c r="BZ1420" s="62"/>
      <c r="CA1420" s="62"/>
      <c r="CB1420" s="62"/>
      <c r="CC1420" s="62"/>
      <c r="CD1420" s="62"/>
      <c r="CE1420" s="62"/>
      <c r="CF1420" s="62"/>
      <c r="CL1420" s="56" t="s">
        <v>17821</v>
      </c>
      <c r="CM1420" s="56"/>
      <c r="CN1420" s="56"/>
      <c r="CO1420" s="52"/>
      <c r="CP1420" s="52"/>
      <c r="CQ1420" s="52"/>
      <c r="CR1420" s="52"/>
      <c r="CS1420" s="52"/>
      <c r="CT1420" s="52"/>
      <c r="CU1420" s="33"/>
      <c r="CV1420" s="33"/>
    </row>
    <row r="1421" spans="74:100">
      <c r="BV1421" s="62"/>
      <c r="BW1421" s="62"/>
      <c r="BX1421" s="62"/>
      <c r="BY1421" s="62"/>
      <c r="BZ1421" s="62"/>
      <c r="CA1421" s="62"/>
      <c r="CB1421" s="62"/>
      <c r="CC1421" s="62"/>
      <c r="CD1421" s="62"/>
      <c r="CE1421" s="62"/>
      <c r="CF1421" s="62"/>
      <c r="CL1421" s="56" t="s">
        <v>3527</v>
      </c>
      <c r="CM1421" s="56" t="s">
        <v>217</v>
      </c>
      <c r="CN1421" s="56" t="s">
        <v>217</v>
      </c>
      <c r="CO1421" s="52"/>
      <c r="CP1421" s="52"/>
      <c r="CQ1421" s="52"/>
      <c r="CR1421" s="52"/>
      <c r="CS1421" s="52"/>
      <c r="CT1421" s="52"/>
      <c r="CU1421" s="33"/>
      <c r="CV1421" s="33"/>
    </row>
    <row r="1422" spans="74:100">
      <c r="BV1422" s="62"/>
      <c r="BW1422" s="62"/>
      <c r="BX1422" s="62"/>
      <c r="BY1422" s="62"/>
      <c r="BZ1422" s="62"/>
      <c r="CA1422" s="62"/>
      <c r="CB1422" s="62"/>
      <c r="CC1422" s="62"/>
      <c r="CD1422" s="62"/>
      <c r="CE1422" s="62"/>
      <c r="CF1422" s="62"/>
      <c r="CL1422" s="56" t="s">
        <v>17822</v>
      </c>
      <c r="CM1422" s="56"/>
      <c r="CN1422" s="56"/>
      <c r="CO1422" s="52"/>
      <c r="CP1422" s="52"/>
      <c r="CQ1422" s="52"/>
      <c r="CR1422" s="52"/>
      <c r="CS1422" s="52"/>
      <c r="CT1422" s="52"/>
      <c r="CU1422" s="33"/>
      <c r="CV1422" s="33"/>
    </row>
    <row r="1423" spans="74:100">
      <c r="BV1423" s="62"/>
      <c r="BW1423" s="62"/>
      <c r="BX1423" s="62"/>
      <c r="BY1423" s="62"/>
      <c r="BZ1423" s="62"/>
      <c r="CA1423" s="62"/>
      <c r="CB1423" s="62"/>
      <c r="CC1423" s="62"/>
      <c r="CD1423" s="62"/>
      <c r="CE1423" s="62"/>
      <c r="CF1423" s="62"/>
      <c r="CL1423" s="56" t="s">
        <v>27060</v>
      </c>
      <c r="CM1423" s="56" t="s">
        <v>217</v>
      </c>
      <c r="CN1423" s="56" t="s">
        <v>217</v>
      </c>
      <c r="CO1423" s="52"/>
      <c r="CP1423" s="52"/>
      <c r="CQ1423" s="52"/>
      <c r="CR1423" s="52"/>
      <c r="CS1423" s="52"/>
      <c r="CT1423" s="52"/>
      <c r="CU1423" s="33"/>
      <c r="CV1423" s="33"/>
    </row>
    <row r="1424" spans="74:100">
      <c r="BV1424" s="62"/>
      <c r="BW1424" s="62"/>
      <c r="BX1424" s="62"/>
      <c r="BY1424" s="62"/>
      <c r="BZ1424" s="62"/>
      <c r="CA1424" s="62"/>
      <c r="CB1424" s="62"/>
      <c r="CC1424" s="62"/>
      <c r="CD1424" s="62"/>
      <c r="CE1424" s="62"/>
      <c r="CF1424" s="62"/>
      <c r="CL1424" s="56" t="s">
        <v>17820</v>
      </c>
      <c r="CM1424" s="56"/>
      <c r="CN1424" s="56"/>
      <c r="CO1424" s="52"/>
      <c r="CP1424" s="52"/>
      <c r="CQ1424" s="52"/>
      <c r="CR1424" s="52"/>
      <c r="CS1424" s="52"/>
      <c r="CT1424" s="52"/>
      <c r="CU1424" s="33"/>
      <c r="CV1424" s="33"/>
    </row>
    <row r="1425" spans="74:100">
      <c r="BV1425" s="62"/>
      <c r="BW1425" s="62"/>
      <c r="BX1425" s="62"/>
      <c r="BY1425" s="62"/>
      <c r="BZ1425" s="62"/>
      <c r="CA1425" s="62"/>
      <c r="CB1425" s="62"/>
      <c r="CC1425" s="62"/>
      <c r="CD1425" s="62"/>
      <c r="CE1425" s="62"/>
      <c r="CF1425" s="62"/>
      <c r="CL1425" s="56" t="s">
        <v>3528</v>
      </c>
      <c r="CM1425" s="56" t="s">
        <v>3118</v>
      </c>
      <c r="CN1425" s="56" t="s">
        <v>3118</v>
      </c>
      <c r="CO1425" s="52"/>
      <c r="CP1425" s="52"/>
      <c r="CQ1425" s="52"/>
      <c r="CR1425" s="52"/>
      <c r="CS1425" s="52"/>
      <c r="CT1425" s="52"/>
      <c r="CU1425" s="33"/>
      <c r="CV1425" s="33"/>
    </row>
    <row r="1426" spans="74:100">
      <c r="BV1426" s="62"/>
      <c r="BW1426" s="62"/>
      <c r="BX1426" s="62"/>
      <c r="BY1426" s="62"/>
      <c r="BZ1426" s="62"/>
      <c r="CA1426" s="62"/>
      <c r="CB1426" s="62"/>
      <c r="CC1426" s="62"/>
      <c r="CD1426" s="62"/>
      <c r="CE1426" s="62"/>
      <c r="CF1426" s="62"/>
      <c r="CL1426" s="56" t="s">
        <v>17823</v>
      </c>
      <c r="CM1426" s="56"/>
      <c r="CN1426" s="56"/>
      <c r="CO1426" s="52"/>
      <c r="CP1426" s="52"/>
      <c r="CQ1426" s="52"/>
      <c r="CR1426" s="52"/>
      <c r="CS1426" s="52"/>
      <c r="CT1426" s="52"/>
      <c r="CU1426" s="33"/>
      <c r="CV1426" s="33"/>
    </row>
    <row r="1427" spans="74:100">
      <c r="BV1427" s="62"/>
      <c r="BW1427" s="62"/>
      <c r="BX1427" s="62"/>
      <c r="BY1427" s="62"/>
      <c r="BZ1427" s="62"/>
      <c r="CA1427" s="62"/>
      <c r="CB1427" s="62"/>
      <c r="CC1427" s="62"/>
      <c r="CD1427" s="62"/>
      <c r="CE1427" s="62"/>
      <c r="CF1427" s="62"/>
      <c r="CL1427" s="56" t="s">
        <v>924</v>
      </c>
      <c r="CM1427" s="56" t="s">
        <v>213</v>
      </c>
      <c r="CN1427" s="56" t="s">
        <v>213</v>
      </c>
      <c r="CO1427" s="52"/>
      <c r="CP1427" s="52"/>
      <c r="CQ1427" s="52"/>
      <c r="CR1427" s="52"/>
      <c r="CS1427" s="52"/>
      <c r="CT1427" s="52"/>
      <c r="CU1427" s="33"/>
      <c r="CV1427" s="33"/>
    </row>
    <row r="1428" spans="74:100">
      <c r="BV1428" s="62"/>
      <c r="BW1428" s="62"/>
      <c r="BX1428" s="62"/>
      <c r="BY1428" s="62"/>
      <c r="BZ1428" s="62"/>
      <c r="CA1428" s="62"/>
      <c r="CB1428" s="62"/>
      <c r="CC1428" s="62"/>
      <c r="CD1428" s="62"/>
      <c r="CE1428" s="62"/>
      <c r="CF1428" s="62"/>
      <c r="CL1428" s="56" t="s">
        <v>20864</v>
      </c>
      <c r="CM1428" s="56"/>
      <c r="CN1428" s="56"/>
      <c r="CO1428" s="52"/>
      <c r="CP1428" s="52"/>
      <c r="CQ1428" s="52"/>
      <c r="CR1428" s="52"/>
      <c r="CS1428" s="52"/>
      <c r="CT1428" s="52"/>
      <c r="CU1428" s="33"/>
      <c r="CV1428" s="33"/>
    </row>
    <row r="1429" spans="74:100">
      <c r="BV1429" s="62"/>
      <c r="BW1429" s="62"/>
      <c r="BX1429" s="62"/>
      <c r="BY1429" s="62"/>
      <c r="BZ1429" s="62"/>
      <c r="CA1429" s="62"/>
      <c r="CB1429" s="62"/>
      <c r="CC1429" s="62"/>
      <c r="CD1429" s="62"/>
      <c r="CE1429" s="62"/>
      <c r="CF1429" s="62"/>
      <c r="CL1429" s="56" t="s">
        <v>3529</v>
      </c>
      <c r="CM1429" s="56" t="s">
        <v>217</v>
      </c>
      <c r="CN1429" s="56" t="s">
        <v>217</v>
      </c>
      <c r="CO1429" s="52"/>
      <c r="CP1429" s="52"/>
      <c r="CQ1429" s="52"/>
      <c r="CR1429" s="52"/>
      <c r="CS1429" s="52"/>
      <c r="CT1429" s="52"/>
      <c r="CU1429" s="33"/>
      <c r="CV1429" s="33"/>
    </row>
    <row r="1430" spans="74:100">
      <c r="BV1430" s="62"/>
      <c r="BW1430" s="62"/>
      <c r="BX1430" s="62"/>
      <c r="BY1430" s="62"/>
      <c r="BZ1430" s="62"/>
      <c r="CA1430" s="62"/>
      <c r="CB1430" s="62"/>
      <c r="CC1430" s="62"/>
      <c r="CD1430" s="62"/>
      <c r="CE1430" s="62"/>
      <c r="CF1430" s="62"/>
      <c r="CL1430" s="56" t="s">
        <v>17824</v>
      </c>
      <c r="CM1430" s="56"/>
      <c r="CN1430" s="56"/>
      <c r="CO1430" s="52"/>
      <c r="CP1430" s="52"/>
      <c r="CQ1430" s="52"/>
      <c r="CR1430" s="52"/>
      <c r="CS1430" s="52"/>
      <c r="CT1430" s="52"/>
      <c r="CU1430" s="33"/>
      <c r="CV1430" s="33"/>
    </row>
    <row r="1431" spans="74:100">
      <c r="BV1431" s="62"/>
      <c r="BW1431" s="62"/>
      <c r="BX1431" s="62"/>
      <c r="BY1431" s="62"/>
      <c r="BZ1431" s="62"/>
      <c r="CA1431" s="62"/>
      <c r="CB1431" s="62"/>
      <c r="CC1431" s="62"/>
      <c r="CD1431" s="62"/>
      <c r="CE1431" s="62"/>
      <c r="CF1431" s="62"/>
      <c r="CL1431" s="56" t="s">
        <v>925</v>
      </c>
      <c r="CM1431" s="56" t="s">
        <v>215</v>
      </c>
      <c r="CN1431" s="56" t="s">
        <v>215</v>
      </c>
      <c r="CO1431" s="52"/>
      <c r="CP1431" s="52"/>
      <c r="CQ1431" s="52"/>
      <c r="CR1431" s="52"/>
      <c r="CS1431" s="52"/>
      <c r="CT1431" s="52"/>
      <c r="CU1431" s="33"/>
      <c r="CV1431" s="33"/>
    </row>
    <row r="1432" spans="74:100">
      <c r="BV1432" s="62"/>
      <c r="BW1432" s="62"/>
      <c r="BX1432" s="62"/>
      <c r="BY1432" s="62"/>
      <c r="BZ1432" s="62"/>
      <c r="CA1432" s="62"/>
      <c r="CB1432" s="62"/>
      <c r="CC1432" s="62"/>
      <c r="CD1432" s="62"/>
      <c r="CE1432" s="62"/>
      <c r="CF1432" s="62"/>
      <c r="CL1432" s="56" t="s">
        <v>20865</v>
      </c>
      <c r="CM1432" s="56"/>
      <c r="CN1432" s="56"/>
      <c r="CO1432" s="52"/>
      <c r="CP1432" s="52"/>
      <c r="CQ1432" s="52"/>
      <c r="CR1432" s="52"/>
      <c r="CS1432" s="52"/>
      <c r="CT1432" s="52"/>
      <c r="CU1432" s="33"/>
      <c r="CV1432" s="33"/>
    </row>
    <row r="1433" spans="74:100">
      <c r="BV1433" s="62"/>
      <c r="BW1433" s="62"/>
      <c r="BX1433" s="62"/>
      <c r="BY1433" s="62"/>
      <c r="BZ1433" s="62"/>
      <c r="CA1433" s="62"/>
      <c r="CB1433" s="62"/>
      <c r="CC1433" s="62"/>
      <c r="CD1433" s="62"/>
      <c r="CE1433" s="62"/>
      <c r="CF1433" s="62"/>
      <c r="CL1433" s="56" t="s">
        <v>27061</v>
      </c>
      <c r="CM1433" s="56" t="s">
        <v>3118</v>
      </c>
      <c r="CN1433" s="56" t="s">
        <v>3118</v>
      </c>
      <c r="CO1433" s="52"/>
      <c r="CP1433" s="52"/>
      <c r="CQ1433" s="52"/>
      <c r="CR1433" s="52"/>
      <c r="CS1433" s="52"/>
      <c r="CT1433" s="52"/>
      <c r="CU1433" s="33"/>
      <c r="CV1433" s="33"/>
    </row>
    <row r="1434" spans="74:100">
      <c r="BV1434" s="62"/>
      <c r="BW1434" s="62"/>
      <c r="BX1434" s="62"/>
      <c r="BY1434" s="62"/>
      <c r="BZ1434" s="62"/>
      <c r="CA1434" s="62"/>
      <c r="CB1434" s="62"/>
      <c r="CC1434" s="62"/>
      <c r="CD1434" s="62"/>
      <c r="CE1434" s="62"/>
      <c r="CF1434" s="62"/>
      <c r="CL1434" s="56" t="s">
        <v>27062</v>
      </c>
      <c r="CM1434" s="56"/>
      <c r="CN1434" s="56"/>
      <c r="CO1434" s="52"/>
      <c r="CP1434" s="52"/>
      <c r="CQ1434" s="52"/>
      <c r="CR1434" s="52"/>
      <c r="CS1434" s="52"/>
      <c r="CT1434" s="52"/>
      <c r="CU1434" s="33"/>
      <c r="CV1434" s="33"/>
    </row>
    <row r="1435" spans="74:100">
      <c r="BV1435" s="62"/>
      <c r="BW1435" s="62"/>
      <c r="BX1435" s="62"/>
      <c r="BY1435" s="62"/>
      <c r="BZ1435" s="62"/>
      <c r="CA1435" s="62"/>
      <c r="CB1435" s="62"/>
      <c r="CC1435" s="62"/>
      <c r="CD1435" s="62"/>
      <c r="CE1435" s="62"/>
      <c r="CF1435" s="62"/>
      <c r="CL1435" s="56" t="s">
        <v>27063</v>
      </c>
      <c r="CM1435" s="56" t="s">
        <v>217</v>
      </c>
      <c r="CN1435" s="56" t="s">
        <v>217</v>
      </c>
      <c r="CO1435" s="52"/>
      <c r="CP1435" s="52"/>
      <c r="CQ1435" s="52"/>
      <c r="CR1435" s="52"/>
      <c r="CS1435" s="52"/>
      <c r="CT1435" s="52"/>
      <c r="CU1435" s="33"/>
      <c r="CV1435" s="33"/>
    </row>
    <row r="1436" spans="74:100">
      <c r="BV1436" s="62"/>
      <c r="BW1436" s="62"/>
      <c r="BX1436" s="62"/>
      <c r="BY1436" s="62"/>
      <c r="BZ1436" s="62"/>
      <c r="CA1436" s="62"/>
      <c r="CB1436" s="62"/>
      <c r="CC1436" s="62"/>
      <c r="CD1436" s="62"/>
      <c r="CE1436" s="62"/>
      <c r="CF1436" s="62"/>
      <c r="CL1436" s="56" t="s">
        <v>27064</v>
      </c>
      <c r="CM1436" s="56"/>
      <c r="CN1436" s="56"/>
      <c r="CO1436" s="52"/>
      <c r="CP1436" s="52"/>
      <c r="CQ1436" s="52"/>
      <c r="CR1436" s="52"/>
      <c r="CS1436" s="52"/>
      <c r="CT1436" s="52"/>
      <c r="CU1436" s="33"/>
      <c r="CV1436" s="33"/>
    </row>
    <row r="1437" spans="74:100">
      <c r="BV1437" s="62"/>
      <c r="BW1437" s="62"/>
      <c r="BX1437" s="62"/>
      <c r="BY1437" s="62"/>
      <c r="BZ1437" s="62"/>
      <c r="CA1437" s="62"/>
      <c r="CB1437" s="62"/>
      <c r="CC1437" s="62"/>
      <c r="CD1437" s="62"/>
      <c r="CE1437" s="62"/>
      <c r="CF1437" s="62"/>
      <c r="CL1437" s="56" t="s">
        <v>27065</v>
      </c>
      <c r="CM1437" s="56" t="s">
        <v>217</v>
      </c>
      <c r="CN1437" s="56" t="s">
        <v>217</v>
      </c>
      <c r="CO1437" s="52"/>
      <c r="CP1437" s="52"/>
      <c r="CQ1437" s="52"/>
      <c r="CR1437" s="52"/>
      <c r="CS1437" s="52"/>
      <c r="CT1437" s="52"/>
      <c r="CU1437" s="33"/>
      <c r="CV1437" s="33"/>
    </row>
    <row r="1438" spans="74:100">
      <c r="BV1438" s="62"/>
      <c r="BW1438" s="62"/>
      <c r="BX1438" s="62"/>
      <c r="BY1438" s="62"/>
      <c r="BZ1438" s="62"/>
      <c r="CA1438" s="62"/>
      <c r="CB1438" s="62"/>
      <c r="CC1438" s="62"/>
      <c r="CD1438" s="62"/>
      <c r="CE1438" s="62"/>
      <c r="CF1438" s="62"/>
      <c r="CL1438" s="56" t="s">
        <v>27062</v>
      </c>
      <c r="CM1438" s="56"/>
      <c r="CN1438" s="56"/>
      <c r="CO1438" s="52"/>
      <c r="CP1438" s="52"/>
      <c r="CQ1438" s="52"/>
      <c r="CR1438" s="52"/>
      <c r="CS1438" s="52"/>
      <c r="CT1438" s="52"/>
      <c r="CU1438" s="33"/>
      <c r="CV1438" s="33"/>
    </row>
    <row r="1439" spans="74:100">
      <c r="BV1439" s="62"/>
      <c r="BW1439" s="62"/>
      <c r="BX1439" s="62"/>
      <c r="BY1439" s="62"/>
      <c r="BZ1439" s="62"/>
      <c r="CA1439" s="62"/>
      <c r="CB1439" s="62"/>
      <c r="CC1439" s="62"/>
      <c r="CD1439" s="62"/>
      <c r="CE1439" s="62"/>
      <c r="CF1439" s="62"/>
      <c r="CL1439" s="56" t="s">
        <v>3530</v>
      </c>
      <c r="CM1439" s="56" t="s">
        <v>3118</v>
      </c>
      <c r="CN1439" s="56" t="s">
        <v>3118</v>
      </c>
      <c r="CO1439" s="52"/>
      <c r="CP1439" s="52"/>
      <c r="CQ1439" s="52"/>
      <c r="CR1439" s="52"/>
      <c r="CS1439" s="52"/>
      <c r="CT1439" s="52"/>
      <c r="CU1439" s="33"/>
      <c r="CV1439" s="33"/>
    </row>
    <row r="1440" spans="74:100">
      <c r="BV1440" s="62"/>
      <c r="BW1440" s="62"/>
      <c r="BX1440" s="62"/>
      <c r="BY1440" s="62"/>
      <c r="BZ1440" s="62"/>
      <c r="CA1440" s="62"/>
      <c r="CB1440" s="62"/>
      <c r="CC1440" s="62"/>
      <c r="CD1440" s="62"/>
      <c r="CE1440" s="62"/>
      <c r="CF1440" s="62"/>
      <c r="CL1440" s="56" t="s">
        <v>17825</v>
      </c>
      <c r="CM1440" s="56"/>
      <c r="CN1440" s="56"/>
      <c r="CO1440" s="52"/>
      <c r="CP1440" s="52"/>
      <c r="CQ1440" s="52"/>
      <c r="CR1440" s="52"/>
      <c r="CS1440" s="52"/>
      <c r="CT1440" s="52"/>
      <c r="CU1440" s="33"/>
      <c r="CV1440" s="33"/>
    </row>
    <row r="1441" spans="74:100">
      <c r="BV1441" s="62"/>
      <c r="BW1441" s="62"/>
      <c r="BX1441" s="62"/>
      <c r="BY1441" s="62"/>
      <c r="BZ1441" s="62"/>
      <c r="CA1441" s="62"/>
      <c r="CB1441" s="62"/>
      <c r="CC1441" s="62"/>
      <c r="CD1441" s="62"/>
      <c r="CE1441" s="62"/>
      <c r="CF1441" s="62"/>
      <c r="CL1441" s="56" t="s">
        <v>926</v>
      </c>
      <c r="CM1441" s="56" t="s">
        <v>213</v>
      </c>
      <c r="CN1441" s="56" t="s">
        <v>213</v>
      </c>
      <c r="CO1441" s="52"/>
      <c r="CP1441" s="52"/>
      <c r="CQ1441" s="52"/>
      <c r="CR1441" s="52"/>
      <c r="CS1441" s="52"/>
      <c r="CT1441" s="52"/>
      <c r="CU1441" s="33"/>
      <c r="CV1441" s="33"/>
    </row>
    <row r="1442" spans="74:100">
      <c r="BV1442" s="62"/>
      <c r="BW1442" s="62"/>
      <c r="BX1442" s="62"/>
      <c r="BY1442" s="62"/>
      <c r="BZ1442" s="62"/>
      <c r="CA1442" s="62"/>
      <c r="CB1442" s="62"/>
      <c r="CC1442" s="62"/>
      <c r="CD1442" s="62"/>
      <c r="CE1442" s="62"/>
      <c r="CF1442" s="62"/>
      <c r="CL1442" s="56" t="s">
        <v>20866</v>
      </c>
      <c r="CM1442" s="56"/>
      <c r="CN1442" s="56"/>
      <c r="CO1442" s="52"/>
      <c r="CP1442" s="52"/>
      <c r="CQ1442" s="52"/>
      <c r="CR1442" s="52"/>
      <c r="CS1442" s="52"/>
      <c r="CT1442" s="52"/>
      <c r="CU1442" s="33"/>
      <c r="CV1442" s="33"/>
    </row>
    <row r="1443" spans="74:100">
      <c r="BV1443" s="62"/>
      <c r="BW1443" s="62"/>
      <c r="BX1443" s="62"/>
      <c r="BY1443" s="62"/>
      <c r="BZ1443" s="62"/>
      <c r="CA1443" s="62"/>
      <c r="CB1443" s="62"/>
      <c r="CC1443" s="62"/>
      <c r="CD1443" s="62"/>
      <c r="CE1443" s="62"/>
      <c r="CF1443" s="62"/>
      <c r="CL1443" s="56" t="s">
        <v>927</v>
      </c>
      <c r="CM1443" s="56" t="s">
        <v>214</v>
      </c>
      <c r="CN1443" s="56" t="s">
        <v>214</v>
      </c>
      <c r="CO1443" s="52"/>
      <c r="CP1443" s="52"/>
      <c r="CQ1443" s="52"/>
      <c r="CR1443" s="52"/>
      <c r="CS1443" s="52"/>
      <c r="CT1443" s="52"/>
      <c r="CU1443" s="33"/>
      <c r="CV1443" s="33"/>
    </row>
    <row r="1444" spans="74:100">
      <c r="BV1444" s="62"/>
      <c r="BW1444" s="62"/>
      <c r="BX1444" s="62"/>
      <c r="BY1444" s="62"/>
      <c r="BZ1444" s="62"/>
      <c r="CA1444" s="62"/>
      <c r="CB1444" s="62"/>
      <c r="CC1444" s="62"/>
      <c r="CD1444" s="62"/>
      <c r="CE1444" s="62"/>
      <c r="CF1444" s="62"/>
      <c r="CL1444" s="56" t="s">
        <v>20867</v>
      </c>
      <c r="CM1444" s="56"/>
      <c r="CN1444" s="56"/>
      <c r="CO1444" s="52"/>
      <c r="CP1444" s="52"/>
      <c r="CQ1444" s="52"/>
      <c r="CR1444" s="52"/>
      <c r="CS1444" s="52"/>
      <c r="CT1444" s="52"/>
      <c r="CU1444" s="33"/>
      <c r="CV1444" s="33"/>
    </row>
    <row r="1445" spans="74:100">
      <c r="BV1445" s="62"/>
      <c r="BW1445" s="62"/>
      <c r="BX1445" s="62"/>
      <c r="BY1445" s="62"/>
      <c r="BZ1445" s="62"/>
      <c r="CA1445" s="62"/>
      <c r="CB1445" s="62"/>
      <c r="CC1445" s="62"/>
      <c r="CD1445" s="62"/>
      <c r="CE1445" s="62"/>
      <c r="CF1445" s="62"/>
      <c r="CL1445" s="56" t="s">
        <v>27066</v>
      </c>
      <c r="CM1445" s="56" t="s">
        <v>3118</v>
      </c>
      <c r="CN1445" s="56" t="s">
        <v>3118</v>
      </c>
      <c r="CO1445" s="52"/>
      <c r="CP1445" s="52"/>
      <c r="CQ1445" s="52"/>
      <c r="CR1445" s="52"/>
      <c r="CS1445" s="52"/>
      <c r="CT1445" s="52"/>
      <c r="CU1445" s="33"/>
      <c r="CV1445" s="33"/>
    </row>
    <row r="1446" spans="74:100">
      <c r="BV1446" s="62"/>
      <c r="BW1446" s="62"/>
      <c r="BX1446" s="62"/>
      <c r="BY1446" s="62"/>
      <c r="BZ1446" s="62"/>
      <c r="CA1446" s="62"/>
      <c r="CB1446" s="62"/>
      <c r="CC1446" s="62"/>
      <c r="CD1446" s="62"/>
      <c r="CE1446" s="62"/>
      <c r="CF1446" s="62"/>
      <c r="CL1446" s="56" t="s">
        <v>27067</v>
      </c>
      <c r="CM1446" s="56"/>
      <c r="CN1446" s="56"/>
      <c r="CO1446" s="52"/>
      <c r="CP1446" s="52"/>
      <c r="CQ1446" s="52"/>
      <c r="CR1446" s="52"/>
      <c r="CS1446" s="52"/>
      <c r="CT1446" s="52"/>
      <c r="CU1446" s="33"/>
      <c r="CV1446" s="33"/>
    </row>
    <row r="1447" spans="74:100">
      <c r="BV1447" s="62"/>
      <c r="BW1447" s="62"/>
      <c r="BX1447" s="62"/>
      <c r="BY1447" s="62"/>
      <c r="BZ1447" s="62"/>
      <c r="CA1447" s="62"/>
      <c r="CB1447" s="62"/>
      <c r="CC1447" s="62"/>
      <c r="CD1447" s="62"/>
      <c r="CE1447" s="62"/>
      <c r="CF1447" s="62"/>
      <c r="CL1447" s="56" t="s">
        <v>27068</v>
      </c>
      <c r="CM1447" s="56" t="s">
        <v>217</v>
      </c>
      <c r="CN1447" s="56" t="s">
        <v>217</v>
      </c>
      <c r="CO1447" s="52"/>
      <c r="CP1447" s="52"/>
      <c r="CQ1447" s="52"/>
      <c r="CR1447" s="52"/>
      <c r="CS1447" s="52"/>
      <c r="CT1447" s="52"/>
      <c r="CU1447" s="33"/>
      <c r="CV1447" s="33"/>
    </row>
    <row r="1448" spans="74:100">
      <c r="BV1448" s="62"/>
      <c r="BW1448" s="62"/>
      <c r="BX1448" s="62"/>
      <c r="BY1448" s="62"/>
      <c r="BZ1448" s="62"/>
      <c r="CA1448" s="62"/>
      <c r="CB1448" s="62"/>
      <c r="CC1448" s="62"/>
      <c r="CD1448" s="62"/>
      <c r="CE1448" s="62"/>
      <c r="CF1448" s="62"/>
      <c r="CL1448" s="56" t="s">
        <v>27067</v>
      </c>
      <c r="CM1448" s="56"/>
      <c r="CN1448" s="56"/>
      <c r="CO1448" s="52"/>
      <c r="CP1448" s="52"/>
      <c r="CQ1448" s="52"/>
      <c r="CR1448" s="52"/>
      <c r="CS1448" s="52"/>
      <c r="CT1448" s="52"/>
      <c r="CU1448" s="33"/>
      <c r="CV1448" s="33"/>
    </row>
    <row r="1449" spans="74:100">
      <c r="BV1449" s="62"/>
      <c r="BW1449" s="62"/>
      <c r="BX1449" s="62"/>
      <c r="BY1449" s="62"/>
      <c r="BZ1449" s="62"/>
      <c r="CA1449" s="62"/>
      <c r="CB1449" s="62"/>
      <c r="CC1449" s="62"/>
      <c r="CD1449" s="62"/>
      <c r="CE1449" s="62"/>
      <c r="CF1449" s="62"/>
      <c r="CL1449" s="56" t="s">
        <v>3531</v>
      </c>
      <c r="CM1449" s="56" t="s">
        <v>3118</v>
      </c>
      <c r="CN1449" s="56" t="s">
        <v>3118</v>
      </c>
      <c r="CO1449" s="52"/>
      <c r="CP1449" s="52"/>
      <c r="CQ1449" s="52"/>
      <c r="CR1449" s="52"/>
      <c r="CS1449" s="52"/>
      <c r="CT1449" s="52"/>
      <c r="CU1449" s="33"/>
      <c r="CV1449" s="33"/>
    </row>
    <row r="1450" spans="74:100">
      <c r="BV1450" s="62"/>
      <c r="BW1450" s="62"/>
      <c r="BX1450" s="62"/>
      <c r="BY1450" s="62"/>
      <c r="BZ1450" s="62"/>
      <c r="CA1450" s="62"/>
      <c r="CB1450" s="62"/>
      <c r="CC1450" s="62"/>
      <c r="CD1450" s="62"/>
      <c r="CE1450" s="62"/>
      <c r="CF1450" s="62"/>
      <c r="CL1450" s="56" t="s">
        <v>17826</v>
      </c>
      <c r="CM1450" s="56"/>
      <c r="CN1450" s="56"/>
      <c r="CO1450" s="52"/>
      <c r="CP1450" s="52"/>
      <c r="CQ1450" s="52"/>
      <c r="CR1450" s="52"/>
      <c r="CS1450" s="52"/>
      <c r="CT1450" s="52"/>
      <c r="CU1450" s="33"/>
      <c r="CV1450" s="33"/>
    </row>
    <row r="1451" spans="74:100">
      <c r="BV1451" s="62"/>
      <c r="BW1451" s="62"/>
      <c r="BX1451" s="62"/>
      <c r="BY1451" s="62"/>
      <c r="BZ1451" s="62"/>
      <c r="CA1451" s="62"/>
      <c r="CB1451" s="62"/>
      <c r="CC1451" s="62"/>
      <c r="CD1451" s="62"/>
      <c r="CE1451" s="62"/>
      <c r="CF1451" s="62"/>
      <c r="CL1451" s="56" t="s">
        <v>928</v>
      </c>
      <c r="CM1451" s="56" t="s">
        <v>213</v>
      </c>
      <c r="CN1451" s="56" t="s">
        <v>213</v>
      </c>
      <c r="CO1451" s="52"/>
      <c r="CP1451" s="52"/>
      <c r="CQ1451" s="52"/>
      <c r="CR1451" s="52"/>
      <c r="CS1451" s="52"/>
      <c r="CT1451" s="52"/>
      <c r="CU1451" s="33"/>
      <c r="CV1451" s="33"/>
    </row>
    <row r="1452" spans="74:100">
      <c r="BV1452" s="62"/>
      <c r="BW1452" s="62"/>
      <c r="BX1452" s="62"/>
      <c r="BY1452" s="62"/>
      <c r="BZ1452" s="62"/>
      <c r="CA1452" s="62"/>
      <c r="CB1452" s="62"/>
      <c r="CC1452" s="62"/>
      <c r="CD1452" s="62"/>
      <c r="CE1452" s="62"/>
      <c r="CF1452" s="62"/>
      <c r="CL1452" s="56" t="s">
        <v>20868</v>
      </c>
      <c r="CM1452" s="56"/>
      <c r="CN1452" s="56"/>
      <c r="CO1452" s="52"/>
      <c r="CP1452" s="52"/>
      <c r="CQ1452" s="52"/>
      <c r="CR1452" s="52"/>
      <c r="CS1452" s="52"/>
      <c r="CT1452" s="52"/>
      <c r="CU1452" s="33"/>
      <c r="CV1452" s="33"/>
    </row>
    <row r="1453" spans="74:100">
      <c r="BV1453" s="62"/>
      <c r="BW1453" s="62"/>
      <c r="BX1453" s="62"/>
      <c r="BY1453" s="62"/>
      <c r="BZ1453" s="62"/>
      <c r="CA1453" s="62"/>
      <c r="CB1453" s="62"/>
      <c r="CC1453" s="62"/>
      <c r="CD1453" s="62"/>
      <c r="CE1453" s="62"/>
      <c r="CF1453" s="62"/>
      <c r="CL1453" s="56" t="s">
        <v>929</v>
      </c>
      <c r="CM1453" s="56" t="s">
        <v>214</v>
      </c>
      <c r="CN1453" s="56" t="s">
        <v>214</v>
      </c>
      <c r="CO1453" s="52"/>
      <c r="CP1453" s="52"/>
      <c r="CQ1453" s="52"/>
      <c r="CR1453" s="52"/>
      <c r="CS1453" s="52"/>
      <c r="CT1453" s="52"/>
      <c r="CU1453" s="33"/>
      <c r="CV1453" s="33"/>
    </row>
    <row r="1454" spans="74:100">
      <c r="BV1454" s="62"/>
      <c r="BW1454" s="62"/>
      <c r="BX1454" s="62"/>
      <c r="BY1454" s="62"/>
      <c r="BZ1454" s="62"/>
      <c r="CA1454" s="62"/>
      <c r="CB1454" s="62"/>
      <c r="CC1454" s="62"/>
      <c r="CD1454" s="62"/>
      <c r="CE1454" s="62"/>
      <c r="CF1454" s="62"/>
      <c r="CL1454" s="56" t="s">
        <v>20869</v>
      </c>
      <c r="CM1454" s="56"/>
      <c r="CN1454" s="56"/>
      <c r="CO1454" s="52"/>
      <c r="CP1454" s="52"/>
      <c r="CQ1454" s="52"/>
      <c r="CR1454" s="52"/>
      <c r="CS1454" s="52"/>
      <c r="CT1454" s="52"/>
      <c r="CU1454" s="33"/>
      <c r="CV1454" s="33"/>
    </row>
    <row r="1455" spans="74:100">
      <c r="BV1455" s="62"/>
      <c r="BW1455" s="62"/>
      <c r="BX1455" s="62"/>
      <c r="BY1455" s="62"/>
      <c r="BZ1455" s="62"/>
      <c r="CA1455" s="62"/>
      <c r="CB1455" s="62"/>
      <c r="CC1455" s="62"/>
      <c r="CD1455" s="62"/>
      <c r="CE1455" s="62"/>
      <c r="CF1455" s="62"/>
      <c r="CL1455" s="56" t="s">
        <v>3532</v>
      </c>
      <c r="CM1455" s="56" t="s">
        <v>216</v>
      </c>
      <c r="CN1455" s="56" t="s">
        <v>216</v>
      </c>
      <c r="CO1455" s="52"/>
      <c r="CP1455" s="52"/>
      <c r="CQ1455" s="52"/>
      <c r="CR1455" s="52"/>
      <c r="CS1455" s="52"/>
      <c r="CT1455" s="52"/>
      <c r="CU1455" s="33"/>
      <c r="CV1455" s="33"/>
    </row>
    <row r="1456" spans="74:100">
      <c r="BV1456" s="62"/>
      <c r="BW1456" s="62"/>
      <c r="BX1456" s="62"/>
      <c r="BY1456" s="62"/>
      <c r="BZ1456" s="62"/>
      <c r="CA1456" s="62"/>
      <c r="CB1456" s="62"/>
      <c r="CC1456" s="62"/>
      <c r="CD1456" s="62"/>
      <c r="CE1456" s="62"/>
      <c r="CF1456" s="62"/>
      <c r="CL1456" s="56" t="s">
        <v>20870</v>
      </c>
      <c r="CM1456" s="56"/>
      <c r="CN1456" s="56"/>
      <c r="CO1456" s="52"/>
      <c r="CP1456" s="52"/>
      <c r="CQ1456" s="52"/>
      <c r="CR1456" s="52"/>
      <c r="CS1456" s="52"/>
      <c r="CT1456" s="52"/>
      <c r="CU1456" s="33"/>
      <c r="CV1456" s="33"/>
    </row>
    <row r="1457" spans="74:100">
      <c r="BV1457" s="62"/>
      <c r="BW1457" s="62"/>
      <c r="BX1457" s="62"/>
      <c r="BY1457" s="62"/>
      <c r="BZ1457" s="62"/>
      <c r="CA1457" s="62"/>
      <c r="CB1457" s="62"/>
      <c r="CC1457" s="62"/>
      <c r="CD1457" s="62"/>
      <c r="CE1457" s="62"/>
      <c r="CF1457" s="62"/>
      <c r="CL1457" s="56" t="s">
        <v>3533</v>
      </c>
      <c r="CM1457" s="56" t="s">
        <v>3118</v>
      </c>
      <c r="CN1457" s="56" t="s">
        <v>3118</v>
      </c>
      <c r="CO1457" s="52"/>
      <c r="CP1457" s="52"/>
      <c r="CQ1457" s="52"/>
      <c r="CR1457" s="52"/>
      <c r="CS1457" s="52"/>
      <c r="CT1457" s="52"/>
      <c r="CU1457" s="33"/>
      <c r="CV1457" s="33"/>
    </row>
    <row r="1458" spans="74:100">
      <c r="BV1458" s="62"/>
      <c r="BW1458" s="62"/>
      <c r="BX1458" s="62"/>
      <c r="BY1458" s="62"/>
      <c r="BZ1458" s="62"/>
      <c r="CA1458" s="62"/>
      <c r="CB1458" s="62"/>
      <c r="CC1458" s="62"/>
      <c r="CD1458" s="62"/>
      <c r="CE1458" s="62"/>
      <c r="CF1458" s="62"/>
      <c r="CL1458" s="56" t="s">
        <v>17828</v>
      </c>
      <c r="CM1458" s="56"/>
      <c r="CN1458" s="56"/>
      <c r="CO1458" s="52"/>
      <c r="CP1458" s="52"/>
      <c r="CQ1458" s="52"/>
      <c r="CR1458" s="52"/>
      <c r="CS1458" s="52"/>
      <c r="CT1458" s="52"/>
      <c r="CU1458" s="33"/>
      <c r="CV1458" s="33"/>
    </row>
    <row r="1459" spans="74:100">
      <c r="BV1459" s="62"/>
      <c r="BW1459" s="62"/>
      <c r="BX1459" s="62"/>
      <c r="BY1459" s="62"/>
      <c r="BZ1459" s="62"/>
      <c r="CA1459" s="62"/>
      <c r="CB1459" s="62"/>
      <c r="CC1459" s="62"/>
      <c r="CD1459" s="62"/>
      <c r="CE1459" s="62"/>
      <c r="CF1459" s="62"/>
      <c r="CL1459" s="56" t="s">
        <v>931</v>
      </c>
      <c r="CM1459" s="56" t="s">
        <v>213</v>
      </c>
      <c r="CN1459" s="56" t="s">
        <v>213</v>
      </c>
      <c r="CO1459" s="52"/>
      <c r="CP1459" s="52"/>
      <c r="CQ1459" s="52"/>
      <c r="CR1459" s="52"/>
      <c r="CS1459" s="52"/>
      <c r="CT1459" s="52"/>
      <c r="CU1459" s="33"/>
      <c r="CV1459" s="33"/>
    </row>
    <row r="1460" spans="74:100">
      <c r="BV1460" s="62"/>
      <c r="BW1460" s="62"/>
      <c r="BX1460" s="62"/>
      <c r="BY1460" s="62"/>
      <c r="BZ1460" s="62"/>
      <c r="CA1460" s="62"/>
      <c r="CB1460" s="62"/>
      <c r="CC1460" s="62"/>
      <c r="CD1460" s="62"/>
      <c r="CE1460" s="62"/>
      <c r="CF1460" s="62"/>
      <c r="CL1460" s="56" t="s">
        <v>20871</v>
      </c>
      <c r="CM1460" s="56"/>
      <c r="CN1460" s="56"/>
      <c r="CO1460" s="52"/>
      <c r="CP1460" s="52"/>
      <c r="CQ1460" s="52"/>
      <c r="CR1460" s="52"/>
      <c r="CS1460" s="52"/>
      <c r="CT1460" s="52"/>
      <c r="CU1460" s="33"/>
      <c r="CV1460" s="33"/>
    </row>
    <row r="1461" spans="74:100">
      <c r="BV1461" s="62"/>
      <c r="BW1461" s="62"/>
      <c r="BX1461" s="62"/>
      <c r="BY1461" s="62"/>
      <c r="BZ1461" s="62"/>
      <c r="CA1461" s="62"/>
      <c r="CB1461" s="62"/>
      <c r="CC1461" s="62"/>
      <c r="CD1461" s="62"/>
      <c r="CE1461" s="62"/>
      <c r="CF1461" s="62"/>
      <c r="CL1461" s="56" t="s">
        <v>24932</v>
      </c>
      <c r="CM1461" s="56" t="s">
        <v>3118</v>
      </c>
      <c r="CN1461" s="56" t="s">
        <v>3118</v>
      </c>
      <c r="CO1461" s="52"/>
      <c r="CP1461" s="52"/>
      <c r="CQ1461" s="52"/>
      <c r="CR1461" s="52"/>
      <c r="CS1461" s="52"/>
      <c r="CT1461" s="52"/>
      <c r="CU1461" s="33"/>
      <c r="CV1461" s="33"/>
    </row>
    <row r="1462" spans="74:100">
      <c r="BV1462" s="62"/>
      <c r="BW1462" s="62"/>
      <c r="BX1462" s="62"/>
      <c r="BY1462" s="62"/>
      <c r="BZ1462" s="62"/>
      <c r="CA1462" s="62"/>
      <c r="CB1462" s="62"/>
      <c r="CC1462" s="62"/>
      <c r="CD1462" s="62"/>
      <c r="CE1462" s="62"/>
      <c r="CF1462" s="62"/>
      <c r="CL1462" s="56" t="s">
        <v>24933</v>
      </c>
      <c r="CM1462" s="56"/>
      <c r="CN1462" s="56"/>
      <c r="CO1462" s="52"/>
      <c r="CP1462" s="52"/>
      <c r="CQ1462" s="52"/>
      <c r="CR1462" s="52"/>
      <c r="CS1462" s="52"/>
      <c r="CT1462" s="52"/>
      <c r="CU1462" s="33"/>
      <c r="CV1462" s="33"/>
    </row>
    <row r="1463" spans="74:100">
      <c r="BV1463" s="62"/>
      <c r="BW1463" s="62"/>
      <c r="BX1463" s="62"/>
      <c r="BY1463" s="62"/>
      <c r="BZ1463" s="62"/>
      <c r="CA1463" s="62"/>
      <c r="CB1463" s="62"/>
      <c r="CC1463" s="62"/>
      <c r="CD1463" s="62"/>
      <c r="CE1463" s="62"/>
      <c r="CF1463" s="62"/>
      <c r="CL1463" s="56" t="s">
        <v>3534</v>
      </c>
      <c r="CM1463" s="56" t="s">
        <v>217</v>
      </c>
      <c r="CN1463" s="56" t="s">
        <v>217</v>
      </c>
      <c r="CO1463" s="52"/>
      <c r="CP1463" s="52"/>
      <c r="CQ1463" s="52"/>
      <c r="CR1463" s="52"/>
      <c r="CS1463" s="52"/>
      <c r="CT1463" s="52"/>
      <c r="CU1463" s="33"/>
      <c r="CV1463" s="33"/>
    </row>
    <row r="1464" spans="74:100">
      <c r="BV1464" s="62"/>
      <c r="BW1464" s="62"/>
      <c r="BX1464" s="62"/>
      <c r="BY1464" s="62"/>
      <c r="BZ1464" s="62"/>
      <c r="CA1464" s="62"/>
      <c r="CB1464" s="62"/>
      <c r="CC1464" s="62"/>
      <c r="CD1464" s="62"/>
      <c r="CE1464" s="62"/>
      <c r="CF1464" s="62"/>
      <c r="CL1464" s="56" t="s">
        <v>24934</v>
      </c>
      <c r="CM1464" s="56"/>
      <c r="CN1464" s="56"/>
      <c r="CO1464" s="52"/>
      <c r="CP1464" s="52"/>
      <c r="CQ1464" s="52"/>
      <c r="CR1464" s="52"/>
      <c r="CS1464" s="52"/>
      <c r="CT1464" s="52"/>
      <c r="CU1464" s="33"/>
      <c r="CV1464" s="33"/>
    </row>
    <row r="1465" spans="74:100">
      <c r="BV1465" s="62"/>
      <c r="BW1465" s="62"/>
      <c r="BX1465" s="62"/>
      <c r="BY1465" s="62"/>
      <c r="BZ1465" s="62"/>
      <c r="CA1465" s="62"/>
      <c r="CB1465" s="62"/>
      <c r="CC1465" s="62"/>
      <c r="CD1465" s="62"/>
      <c r="CE1465" s="62"/>
      <c r="CF1465" s="62"/>
      <c r="CL1465" s="56" t="s">
        <v>3535</v>
      </c>
      <c r="CM1465" s="56" t="s">
        <v>3118</v>
      </c>
      <c r="CN1465" s="56" t="s">
        <v>3118</v>
      </c>
      <c r="CO1465" s="52"/>
      <c r="CP1465" s="52"/>
      <c r="CQ1465" s="52"/>
      <c r="CR1465" s="52"/>
      <c r="CS1465" s="52"/>
      <c r="CT1465" s="52"/>
      <c r="CU1465" s="33"/>
      <c r="CV1465" s="33"/>
    </row>
    <row r="1466" spans="74:100">
      <c r="BV1466" s="62"/>
      <c r="BW1466" s="62"/>
      <c r="BX1466" s="62"/>
      <c r="BY1466" s="62"/>
      <c r="BZ1466" s="62"/>
      <c r="CA1466" s="62"/>
      <c r="CB1466" s="62"/>
      <c r="CC1466" s="62"/>
      <c r="CD1466" s="62"/>
      <c r="CE1466" s="62"/>
      <c r="CF1466" s="62"/>
      <c r="CL1466" s="56" t="s">
        <v>17829</v>
      </c>
      <c r="CM1466" s="56"/>
      <c r="CN1466" s="56"/>
      <c r="CO1466" s="52"/>
      <c r="CP1466" s="52"/>
      <c r="CQ1466" s="52"/>
      <c r="CR1466" s="52"/>
      <c r="CS1466" s="52"/>
      <c r="CT1466" s="52"/>
      <c r="CU1466" s="33"/>
      <c r="CV1466" s="33"/>
    </row>
    <row r="1467" spans="74:100">
      <c r="BV1467" s="62"/>
      <c r="BW1467" s="62"/>
      <c r="BX1467" s="62"/>
      <c r="BY1467" s="62"/>
      <c r="BZ1467" s="62"/>
      <c r="CA1467" s="62"/>
      <c r="CB1467" s="62"/>
      <c r="CC1467" s="62"/>
      <c r="CD1467" s="62"/>
      <c r="CE1467" s="62"/>
      <c r="CF1467" s="62"/>
      <c r="CL1467" s="56" t="s">
        <v>3536</v>
      </c>
      <c r="CM1467" s="56" t="s">
        <v>217</v>
      </c>
      <c r="CN1467" s="56" t="s">
        <v>217</v>
      </c>
      <c r="CO1467" s="52"/>
      <c r="CP1467" s="52"/>
      <c r="CQ1467" s="52"/>
      <c r="CR1467" s="52"/>
      <c r="CS1467" s="52"/>
      <c r="CT1467" s="52"/>
      <c r="CU1467" s="33"/>
      <c r="CV1467" s="33"/>
    </row>
    <row r="1468" spans="74:100">
      <c r="BV1468" s="62"/>
      <c r="BW1468" s="62"/>
      <c r="BX1468" s="62"/>
      <c r="BY1468" s="62"/>
      <c r="BZ1468" s="62"/>
      <c r="CA1468" s="62"/>
      <c r="CB1468" s="62"/>
      <c r="CC1468" s="62"/>
      <c r="CD1468" s="62"/>
      <c r="CE1468" s="62"/>
      <c r="CF1468" s="62"/>
      <c r="CL1468" s="56" t="s">
        <v>17830</v>
      </c>
      <c r="CM1468" s="56"/>
      <c r="CN1468" s="56"/>
      <c r="CO1468" s="52"/>
      <c r="CP1468" s="52"/>
      <c r="CQ1468" s="52"/>
      <c r="CR1468" s="52"/>
      <c r="CS1468" s="52"/>
      <c r="CT1468" s="52"/>
      <c r="CU1468" s="33"/>
      <c r="CV1468" s="33"/>
    </row>
    <row r="1469" spans="74:100">
      <c r="BV1469" s="62"/>
      <c r="BW1469" s="62"/>
      <c r="BX1469" s="62"/>
      <c r="BY1469" s="62"/>
      <c r="BZ1469" s="62"/>
      <c r="CA1469" s="62"/>
      <c r="CB1469" s="62"/>
      <c r="CC1469" s="62"/>
      <c r="CD1469" s="62"/>
      <c r="CE1469" s="62"/>
      <c r="CF1469" s="62"/>
      <c r="CL1469" s="56" t="s">
        <v>3537</v>
      </c>
      <c r="CM1469" s="56" t="s">
        <v>3118</v>
      </c>
      <c r="CN1469" s="56" t="s">
        <v>3118</v>
      </c>
      <c r="CO1469" s="52"/>
      <c r="CP1469" s="52"/>
      <c r="CQ1469" s="52"/>
      <c r="CR1469" s="52"/>
      <c r="CS1469" s="52"/>
      <c r="CT1469" s="52"/>
      <c r="CU1469" s="33"/>
      <c r="CV1469" s="33"/>
    </row>
    <row r="1470" spans="74:100">
      <c r="BV1470" s="62"/>
      <c r="BW1470" s="62"/>
      <c r="BX1470" s="62"/>
      <c r="BY1470" s="62"/>
      <c r="BZ1470" s="62"/>
      <c r="CA1470" s="62"/>
      <c r="CB1470" s="62"/>
      <c r="CC1470" s="62"/>
      <c r="CD1470" s="62"/>
      <c r="CE1470" s="62"/>
      <c r="CF1470" s="62"/>
      <c r="CL1470" s="56" t="s">
        <v>17831</v>
      </c>
      <c r="CM1470" s="56"/>
      <c r="CN1470" s="56"/>
      <c r="CO1470" s="52"/>
      <c r="CP1470" s="52"/>
      <c r="CQ1470" s="52"/>
      <c r="CR1470" s="52"/>
      <c r="CS1470" s="52"/>
      <c r="CT1470" s="52"/>
      <c r="CU1470" s="33"/>
      <c r="CV1470" s="33"/>
    </row>
    <row r="1471" spans="74:100">
      <c r="BV1471" s="62"/>
      <c r="BW1471" s="62"/>
      <c r="BX1471" s="62"/>
      <c r="BY1471" s="62"/>
      <c r="BZ1471" s="62"/>
      <c r="CA1471" s="62"/>
      <c r="CB1471" s="62"/>
      <c r="CC1471" s="62"/>
      <c r="CD1471" s="62"/>
      <c r="CE1471" s="62"/>
      <c r="CF1471" s="62"/>
      <c r="CL1471" s="56" t="s">
        <v>27069</v>
      </c>
      <c r="CM1471" s="56" t="s">
        <v>217</v>
      </c>
      <c r="CN1471" s="56" t="s">
        <v>217</v>
      </c>
      <c r="CO1471" s="52"/>
      <c r="CP1471" s="52"/>
      <c r="CQ1471" s="52"/>
      <c r="CR1471" s="52"/>
      <c r="CS1471" s="52"/>
      <c r="CT1471" s="52"/>
      <c r="CU1471" s="33"/>
      <c r="CV1471" s="33"/>
    </row>
    <row r="1472" spans="74:100">
      <c r="BV1472" s="62"/>
      <c r="BW1472" s="62"/>
      <c r="BX1472" s="62"/>
      <c r="BY1472" s="62"/>
      <c r="BZ1472" s="62"/>
      <c r="CA1472" s="62"/>
      <c r="CB1472" s="62"/>
      <c r="CC1472" s="62"/>
      <c r="CD1472" s="62"/>
      <c r="CE1472" s="62"/>
      <c r="CF1472" s="62"/>
      <c r="CL1472" s="56" t="s">
        <v>27070</v>
      </c>
      <c r="CM1472" s="56"/>
      <c r="CN1472" s="56"/>
      <c r="CO1472" s="52"/>
      <c r="CP1472" s="52"/>
      <c r="CQ1472" s="52"/>
      <c r="CR1472" s="52"/>
      <c r="CS1472" s="52"/>
      <c r="CT1472" s="52"/>
      <c r="CU1472" s="33"/>
      <c r="CV1472" s="33"/>
    </row>
    <row r="1473" spans="74:100">
      <c r="BV1473" s="62"/>
      <c r="BW1473" s="62"/>
      <c r="BX1473" s="62"/>
      <c r="BY1473" s="62"/>
      <c r="BZ1473" s="62"/>
      <c r="CA1473" s="62"/>
      <c r="CB1473" s="62"/>
      <c r="CC1473" s="62"/>
      <c r="CD1473" s="62"/>
      <c r="CE1473" s="62"/>
      <c r="CF1473" s="62"/>
      <c r="CL1473" s="56" t="s">
        <v>27071</v>
      </c>
      <c r="CM1473" s="56" t="s">
        <v>217</v>
      </c>
      <c r="CN1473" s="56" t="s">
        <v>217</v>
      </c>
      <c r="CO1473" s="52"/>
      <c r="CP1473" s="52"/>
      <c r="CQ1473" s="52"/>
      <c r="CR1473" s="52"/>
      <c r="CS1473" s="52"/>
      <c r="CT1473" s="52"/>
      <c r="CU1473" s="33"/>
      <c r="CV1473" s="33"/>
    </row>
    <row r="1474" spans="74:100">
      <c r="BV1474" s="62"/>
      <c r="BW1474" s="62"/>
      <c r="BX1474" s="62"/>
      <c r="BY1474" s="62"/>
      <c r="BZ1474" s="62"/>
      <c r="CA1474" s="62"/>
      <c r="CB1474" s="62"/>
      <c r="CC1474" s="62"/>
      <c r="CD1474" s="62"/>
      <c r="CE1474" s="62"/>
      <c r="CF1474" s="62"/>
      <c r="CL1474" s="56" t="s">
        <v>27072</v>
      </c>
      <c r="CM1474" s="56"/>
      <c r="CN1474" s="56"/>
      <c r="CO1474" s="52"/>
      <c r="CP1474" s="52"/>
      <c r="CQ1474" s="52"/>
      <c r="CR1474" s="52"/>
      <c r="CS1474" s="52"/>
      <c r="CT1474" s="52"/>
      <c r="CU1474" s="33"/>
      <c r="CV1474" s="33"/>
    </row>
    <row r="1475" spans="74:100">
      <c r="BV1475" s="62"/>
      <c r="BW1475" s="62"/>
      <c r="BX1475" s="62"/>
      <c r="BY1475" s="62"/>
      <c r="BZ1475" s="62"/>
      <c r="CA1475" s="62"/>
      <c r="CB1475" s="62"/>
      <c r="CC1475" s="62"/>
      <c r="CD1475" s="62"/>
      <c r="CE1475" s="62"/>
      <c r="CF1475" s="62"/>
      <c r="CL1475" s="56" t="s">
        <v>932</v>
      </c>
      <c r="CM1475" s="56" t="s">
        <v>216</v>
      </c>
      <c r="CN1475" s="56" t="s">
        <v>216</v>
      </c>
      <c r="CO1475" s="52"/>
      <c r="CP1475" s="52"/>
      <c r="CQ1475" s="52"/>
      <c r="CR1475" s="52"/>
      <c r="CS1475" s="52"/>
      <c r="CT1475" s="52"/>
      <c r="CU1475" s="33"/>
      <c r="CV1475" s="33"/>
    </row>
    <row r="1476" spans="74:100">
      <c r="BV1476" s="62"/>
      <c r="BW1476" s="62"/>
      <c r="BX1476" s="62"/>
      <c r="BY1476" s="62"/>
      <c r="BZ1476" s="62"/>
      <c r="CA1476" s="62"/>
      <c r="CB1476" s="62"/>
      <c r="CC1476" s="62"/>
      <c r="CD1476" s="62"/>
      <c r="CE1476" s="62"/>
      <c r="CF1476" s="62"/>
      <c r="CL1476" s="56" t="s">
        <v>20872</v>
      </c>
      <c r="CM1476" s="56"/>
      <c r="CN1476" s="56"/>
      <c r="CO1476" s="52"/>
      <c r="CP1476" s="52"/>
      <c r="CQ1476" s="52"/>
      <c r="CR1476" s="52"/>
      <c r="CS1476" s="52"/>
      <c r="CT1476" s="52"/>
      <c r="CU1476" s="33"/>
      <c r="CV1476" s="33"/>
    </row>
    <row r="1477" spans="74:100">
      <c r="BV1477" s="62"/>
      <c r="BW1477" s="62"/>
      <c r="BX1477" s="62"/>
      <c r="BY1477" s="62"/>
      <c r="BZ1477" s="62"/>
      <c r="CA1477" s="62"/>
      <c r="CB1477" s="62"/>
      <c r="CC1477" s="62"/>
      <c r="CD1477" s="62"/>
      <c r="CE1477" s="62"/>
      <c r="CF1477" s="62"/>
      <c r="CL1477" s="56" t="s">
        <v>933</v>
      </c>
      <c r="CM1477" s="56" t="s">
        <v>216</v>
      </c>
      <c r="CN1477" s="56" t="s">
        <v>216</v>
      </c>
      <c r="CO1477" s="52"/>
      <c r="CP1477" s="52"/>
      <c r="CQ1477" s="52"/>
      <c r="CR1477" s="52"/>
      <c r="CS1477" s="52"/>
      <c r="CT1477" s="52"/>
      <c r="CU1477" s="33"/>
      <c r="CV1477" s="33"/>
    </row>
    <row r="1478" spans="74:100">
      <c r="BV1478" s="62"/>
      <c r="BW1478" s="62"/>
      <c r="BX1478" s="62"/>
      <c r="BY1478" s="62"/>
      <c r="BZ1478" s="62"/>
      <c r="CA1478" s="62"/>
      <c r="CB1478" s="62"/>
      <c r="CC1478" s="62"/>
      <c r="CD1478" s="62"/>
      <c r="CE1478" s="62"/>
      <c r="CF1478" s="62"/>
      <c r="CL1478" s="56" t="s">
        <v>20873</v>
      </c>
      <c r="CM1478" s="56"/>
      <c r="CN1478" s="56"/>
      <c r="CO1478" s="52"/>
      <c r="CP1478" s="52"/>
      <c r="CQ1478" s="52"/>
      <c r="CR1478" s="52"/>
      <c r="CS1478" s="52"/>
      <c r="CT1478" s="52"/>
      <c r="CU1478" s="33"/>
      <c r="CV1478" s="33"/>
    </row>
    <row r="1479" spans="74:100">
      <c r="BV1479" s="62"/>
      <c r="BW1479" s="62"/>
      <c r="BX1479" s="62"/>
      <c r="BY1479" s="62"/>
      <c r="BZ1479" s="62"/>
      <c r="CA1479" s="62"/>
      <c r="CB1479" s="62"/>
      <c r="CC1479" s="62"/>
      <c r="CD1479" s="62"/>
      <c r="CE1479" s="62"/>
      <c r="CF1479" s="62"/>
      <c r="CL1479" s="56" t="s">
        <v>27073</v>
      </c>
      <c r="CM1479" s="56" t="s">
        <v>217</v>
      </c>
      <c r="CN1479" s="56" t="s">
        <v>217</v>
      </c>
      <c r="CO1479" s="52"/>
      <c r="CP1479" s="52"/>
      <c r="CQ1479" s="52"/>
      <c r="CR1479" s="52"/>
      <c r="CS1479" s="52"/>
      <c r="CT1479" s="52"/>
      <c r="CU1479" s="33"/>
      <c r="CV1479" s="33"/>
    </row>
    <row r="1480" spans="74:100">
      <c r="BV1480" s="62"/>
      <c r="BW1480" s="62"/>
      <c r="BX1480" s="62"/>
      <c r="BY1480" s="62"/>
      <c r="BZ1480" s="62"/>
      <c r="CA1480" s="62"/>
      <c r="CB1480" s="62"/>
      <c r="CC1480" s="62"/>
      <c r="CD1480" s="62"/>
      <c r="CE1480" s="62"/>
      <c r="CF1480" s="62"/>
      <c r="CL1480" s="56" t="s">
        <v>17831</v>
      </c>
      <c r="CM1480" s="56"/>
      <c r="CN1480" s="56"/>
      <c r="CO1480" s="52"/>
      <c r="CP1480" s="52"/>
      <c r="CQ1480" s="52"/>
      <c r="CR1480" s="52"/>
      <c r="CS1480" s="52"/>
      <c r="CT1480" s="52"/>
      <c r="CU1480" s="33"/>
      <c r="CV1480" s="33"/>
    </row>
    <row r="1481" spans="74:100">
      <c r="BV1481" s="62"/>
      <c r="BW1481" s="62"/>
      <c r="BX1481" s="62"/>
      <c r="BY1481" s="62"/>
      <c r="BZ1481" s="62"/>
      <c r="CA1481" s="62"/>
      <c r="CB1481" s="62"/>
      <c r="CC1481" s="62"/>
      <c r="CD1481" s="62"/>
      <c r="CE1481" s="62"/>
      <c r="CF1481" s="62"/>
      <c r="CL1481" s="56" t="s">
        <v>3538</v>
      </c>
      <c r="CM1481" s="56" t="s">
        <v>3118</v>
      </c>
      <c r="CN1481" s="56" t="s">
        <v>3118</v>
      </c>
      <c r="CO1481" s="52"/>
      <c r="CP1481" s="52"/>
      <c r="CQ1481" s="52"/>
      <c r="CR1481" s="52"/>
      <c r="CS1481" s="52"/>
      <c r="CT1481" s="52"/>
      <c r="CU1481" s="33"/>
      <c r="CV1481" s="33"/>
    </row>
    <row r="1482" spans="74:100">
      <c r="BV1482" s="62"/>
      <c r="BW1482" s="62"/>
      <c r="BX1482" s="62"/>
      <c r="BY1482" s="62"/>
      <c r="BZ1482" s="62"/>
      <c r="CA1482" s="62"/>
      <c r="CB1482" s="62"/>
      <c r="CC1482" s="62"/>
      <c r="CD1482" s="62"/>
      <c r="CE1482" s="62"/>
      <c r="CF1482" s="62"/>
      <c r="CL1482" s="56" t="s">
        <v>17832</v>
      </c>
      <c r="CM1482" s="56"/>
      <c r="CN1482" s="56"/>
      <c r="CO1482" s="52"/>
      <c r="CP1482" s="52"/>
      <c r="CQ1482" s="52"/>
      <c r="CR1482" s="52"/>
      <c r="CS1482" s="52"/>
      <c r="CT1482" s="52"/>
      <c r="CU1482" s="33"/>
      <c r="CV1482" s="33"/>
    </row>
    <row r="1483" spans="74:100">
      <c r="BV1483" s="62"/>
      <c r="BW1483" s="62"/>
      <c r="BX1483" s="62"/>
      <c r="BY1483" s="62"/>
      <c r="BZ1483" s="62"/>
      <c r="CA1483" s="62"/>
      <c r="CB1483" s="62"/>
      <c r="CC1483" s="62"/>
      <c r="CD1483" s="62"/>
      <c r="CE1483" s="62"/>
      <c r="CF1483" s="62"/>
      <c r="CL1483" s="56" t="s">
        <v>3539</v>
      </c>
      <c r="CM1483" s="56" t="s">
        <v>217</v>
      </c>
      <c r="CN1483" s="56" t="s">
        <v>217</v>
      </c>
      <c r="CO1483" s="52"/>
      <c r="CP1483" s="52"/>
      <c r="CQ1483" s="52"/>
      <c r="CR1483" s="52"/>
      <c r="CS1483" s="52"/>
      <c r="CT1483" s="52"/>
      <c r="CU1483" s="33"/>
      <c r="CV1483" s="33"/>
    </row>
    <row r="1484" spans="74:100">
      <c r="BV1484" s="62"/>
      <c r="BW1484" s="62"/>
      <c r="BX1484" s="62"/>
      <c r="BY1484" s="62"/>
      <c r="BZ1484" s="62"/>
      <c r="CA1484" s="62"/>
      <c r="CB1484" s="62"/>
      <c r="CC1484" s="62"/>
      <c r="CD1484" s="62"/>
      <c r="CE1484" s="62"/>
      <c r="CF1484" s="62"/>
      <c r="CL1484" s="56" t="s">
        <v>17833</v>
      </c>
      <c r="CM1484" s="56"/>
      <c r="CN1484" s="56"/>
      <c r="CO1484" s="52"/>
      <c r="CP1484" s="52"/>
      <c r="CQ1484" s="52"/>
      <c r="CR1484" s="52"/>
      <c r="CS1484" s="52"/>
      <c r="CT1484" s="52"/>
      <c r="CU1484" s="33"/>
      <c r="CV1484" s="33"/>
    </row>
    <row r="1485" spans="74:100">
      <c r="BV1485" s="62"/>
      <c r="BW1485" s="62"/>
      <c r="BX1485" s="62"/>
      <c r="BY1485" s="62"/>
      <c r="BZ1485" s="62"/>
      <c r="CA1485" s="62"/>
      <c r="CB1485" s="62"/>
      <c r="CC1485" s="62"/>
      <c r="CD1485" s="62"/>
      <c r="CE1485" s="62"/>
      <c r="CF1485" s="62"/>
      <c r="CL1485" s="56" t="s">
        <v>3540</v>
      </c>
      <c r="CM1485" s="56" t="s">
        <v>217</v>
      </c>
      <c r="CN1485" s="56" t="s">
        <v>217</v>
      </c>
      <c r="CO1485" s="52"/>
      <c r="CP1485" s="52"/>
      <c r="CQ1485" s="52"/>
      <c r="CR1485" s="52"/>
      <c r="CS1485" s="52"/>
      <c r="CT1485" s="52"/>
      <c r="CU1485" s="33"/>
      <c r="CV1485" s="33"/>
    </row>
    <row r="1486" spans="74:100">
      <c r="BV1486" s="62"/>
      <c r="BW1486" s="62"/>
      <c r="BX1486" s="62"/>
      <c r="BY1486" s="62"/>
      <c r="BZ1486" s="62"/>
      <c r="CA1486" s="62"/>
      <c r="CB1486" s="62"/>
      <c r="CC1486" s="62"/>
      <c r="CD1486" s="62"/>
      <c r="CE1486" s="62"/>
      <c r="CF1486" s="62"/>
      <c r="CL1486" s="56" t="s">
        <v>17834</v>
      </c>
      <c r="CM1486" s="56"/>
      <c r="CN1486" s="56"/>
      <c r="CO1486" s="52"/>
      <c r="CP1486" s="52"/>
      <c r="CQ1486" s="52"/>
      <c r="CR1486" s="52"/>
      <c r="CS1486" s="52"/>
      <c r="CT1486" s="52"/>
      <c r="CU1486" s="33"/>
      <c r="CV1486" s="33"/>
    </row>
    <row r="1487" spans="74:100">
      <c r="BV1487" s="62"/>
      <c r="BW1487" s="62"/>
      <c r="BX1487" s="62"/>
      <c r="BY1487" s="62"/>
      <c r="BZ1487" s="62"/>
      <c r="CA1487" s="62"/>
      <c r="CB1487" s="62"/>
      <c r="CC1487" s="62"/>
      <c r="CD1487" s="62"/>
      <c r="CE1487" s="62"/>
      <c r="CF1487" s="62"/>
      <c r="CL1487" s="56" t="s">
        <v>3541</v>
      </c>
      <c r="CM1487" s="56" t="s">
        <v>3118</v>
      </c>
      <c r="CN1487" s="56" t="s">
        <v>3118</v>
      </c>
      <c r="CO1487" s="52"/>
      <c r="CP1487" s="52"/>
      <c r="CQ1487" s="52"/>
      <c r="CR1487" s="52"/>
      <c r="CS1487" s="52"/>
      <c r="CT1487" s="52"/>
      <c r="CU1487" s="33"/>
      <c r="CV1487" s="33"/>
    </row>
    <row r="1488" spans="74:100">
      <c r="BV1488" s="62"/>
      <c r="BW1488" s="62"/>
      <c r="BX1488" s="62"/>
      <c r="BY1488" s="62"/>
      <c r="BZ1488" s="62"/>
      <c r="CA1488" s="62"/>
      <c r="CB1488" s="62"/>
      <c r="CC1488" s="62"/>
      <c r="CD1488" s="62"/>
      <c r="CE1488" s="62"/>
      <c r="CF1488" s="62"/>
      <c r="CL1488" s="56" t="s">
        <v>17835</v>
      </c>
      <c r="CM1488" s="56"/>
      <c r="CN1488" s="56"/>
      <c r="CO1488" s="52"/>
      <c r="CP1488" s="52"/>
      <c r="CQ1488" s="52"/>
      <c r="CR1488" s="52"/>
      <c r="CS1488" s="52"/>
      <c r="CT1488" s="52"/>
      <c r="CU1488" s="33"/>
      <c r="CV1488" s="33"/>
    </row>
    <row r="1489" spans="74:100">
      <c r="BV1489" s="62"/>
      <c r="BW1489" s="62"/>
      <c r="BX1489" s="62"/>
      <c r="BY1489" s="62"/>
      <c r="BZ1489" s="62"/>
      <c r="CA1489" s="62"/>
      <c r="CB1489" s="62"/>
      <c r="CC1489" s="62"/>
      <c r="CD1489" s="62"/>
      <c r="CE1489" s="62"/>
      <c r="CF1489" s="62"/>
      <c r="CL1489" s="56" t="s">
        <v>934</v>
      </c>
      <c r="CM1489" s="56" t="s">
        <v>213</v>
      </c>
      <c r="CN1489" s="56" t="s">
        <v>213</v>
      </c>
      <c r="CO1489" s="52"/>
      <c r="CP1489" s="52"/>
      <c r="CQ1489" s="52"/>
      <c r="CR1489" s="52"/>
      <c r="CS1489" s="52"/>
      <c r="CT1489" s="52"/>
      <c r="CU1489" s="33"/>
      <c r="CV1489" s="33"/>
    </row>
    <row r="1490" spans="74:100">
      <c r="BV1490" s="62"/>
      <c r="BW1490" s="62"/>
      <c r="BX1490" s="62"/>
      <c r="BY1490" s="62"/>
      <c r="BZ1490" s="62"/>
      <c r="CA1490" s="62"/>
      <c r="CB1490" s="62"/>
      <c r="CC1490" s="62"/>
      <c r="CD1490" s="62"/>
      <c r="CE1490" s="62"/>
      <c r="CF1490" s="62"/>
      <c r="CL1490" s="56" t="s">
        <v>20874</v>
      </c>
      <c r="CM1490" s="56"/>
      <c r="CN1490" s="56"/>
      <c r="CO1490" s="52"/>
      <c r="CP1490" s="52"/>
      <c r="CQ1490" s="52"/>
      <c r="CR1490" s="52"/>
      <c r="CS1490" s="52"/>
      <c r="CT1490" s="52"/>
      <c r="CU1490" s="33"/>
      <c r="CV1490" s="33"/>
    </row>
    <row r="1491" spans="74:100">
      <c r="BV1491" s="62"/>
      <c r="BW1491" s="62"/>
      <c r="BX1491" s="62"/>
      <c r="BY1491" s="62"/>
      <c r="BZ1491" s="62"/>
      <c r="CA1491" s="62"/>
      <c r="CB1491" s="62"/>
      <c r="CC1491" s="62"/>
      <c r="CD1491" s="62"/>
      <c r="CE1491" s="62"/>
      <c r="CF1491" s="62"/>
      <c r="CL1491" s="56" t="s">
        <v>3542</v>
      </c>
      <c r="CM1491" s="56" t="s">
        <v>3118</v>
      </c>
      <c r="CN1491" s="56" t="s">
        <v>3118</v>
      </c>
      <c r="CO1491" s="52"/>
      <c r="CP1491" s="52"/>
      <c r="CQ1491" s="52"/>
      <c r="CR1491" s="52"/>
      <c r="CS1491" s="52"/>
      <c r="CT1491" s="52"/>
      <c r="CU1491" s="33"/>
      <c r="CV1491" s="33"/>
    </row>
    <row r="1492" spans="74:100">
      <c r="BV1492" s="62"/>
      <c r="BW1492" s="62"/>
      <c r="BX1492" s="62"/>
      <c r="BY1492" s="62"/>
      <c r="BZ1492" s="62"/>
      <c r="CA1492" s="62"/>
      <c r="CB1492" s="62"/>
      <c r="CC1492" s="62"/>
      <c r="CD1492" s="62"/>
      <c r="CE1492" s="62"/>
      <c r="CF1492" s="62"/>
      <c r="CL1492" s="56" t="s">
        <v>17836</v>
      </c>
      <c r="CM1492" s="56"/>
      <c r="CN1492" s="56"/>
      <c r="CO1492" s="52"/>
      <c r="CP1492" s="52"/>
      <c r="CQ1492" s="52"/>
      <c r="CR1492" s="52"/>
      <c r="CS1492" s="52"/>
      <c r="CT1492" s="52"/>
      <c r="CU1492" s="33"/>
      <c r="CV1492" s="33"/>
    </row>
    <row r="1493" spans="74:100">
      <c r="BV1493" s="62"/>
      <c r="BW1493" s="62"/>
      <c r="BX1493" s="62"/>
      <c r="BY1493" s="62"/>
      <c r="BZ1493" s="62"/>
      <c r="CA1493" s="62"/>
      <c r="CB1493" s="62"/>
      <c r="CC1493" s="62"/>
      <c r="CD1493" s="62"/>
      <c r="CE1493" s="62"/>
      <c r="CF1493" s="62"/>
      <c r="CL1493" s="56" t="s">
        <v>3543</v>
      </c>
      <c r="CM1493" s="56" t="s">
        <v>217</v>
      </c>
      <c r="CN1493" s="56" t="s">
        <v>217</v>
      </c>
      <c r="CO1493" s="52"/>
      <c r="CP1493" s="52"/>
      <c r="CQ1493" s="52"/>
      <c r="CR1493" s="52"/>
      <c r="CS1493" s="52"/>
      <c r="CT1493" s="52"/>
      <c r="CU1493" s="33"/>
      <c r="CV1493" s="33"/>
    </row>
    <row r="1494" spans="74:100">
      <c r="BV1494" s="62"/>
      <c r="BW1494" s="62"/>
      <c r="BX1494" s="62"/>
      <c r="BY1494" s="62"/>
      <c r="BZ1494" s="62"/>
      <c r="CA1494" s="62"/>
      <c r="CB1494" s="62"/>
      <c r="CC1494" s="62"/>
      <c r="CD1494" s="62"/>
      <c r="CE1494" s="62"/>
      <c r="CF1494" s="62"/>
      <c r="CL1494" s="56" t="s">
        <v>17837</v>
      </c>
      <c r="CM1494" s="56"/>
      <c r="CN1494" s="56"/>
      <c r="CO1494" s="52"/>
      <c r="CP1494" s="52"/>
      <c r="CQ1494" s="52"/>
      <c r="CR1494" s="52"/>
      <c r="CS1494" s="52"/>
      <c r="CT1494" s="52"/>
      <c r="CU1494" s="33"/>
      <c r="CV1494" s="33"/>
    </row>
    <row r="1495" spans="74:100">
      <c r="BV1495" s="62"/>
      <c r="BW1495" s="62"/>
      <c r="BX1495" s="62"/>
      <c r="BY1495" s="62"/>
      <c r="BZ1495" s="62"/>
      <c r="CA1495" s="62"/>
      <c r="CB1495" s="62"/>
      <c r="CC1495" s="62"/>
      <c r="CD1495" s="62"/>
      <c r="CE1495" s="62"/>
      <c r="CF1495" s="62"/>
      <c r="CL1495" s="56" t="s">
        <v>3544</v>
      </c>
      <c r="CM1495" s="56" t="s">
        <v>3118</v>
      </c>
      <c r="CN1495" s="56" t="s">
        <v>3118</v>
      </c>
      <c r="CO1495" s="52"/>
      <c r="CP1495" s="52"/>
      <c r="CQ1495" s="52"/>
      <c r="CR1495" s="52"/>
      <c r="CS1495" s="52"/>
      <c r="CT1495" s="52"/>
      <c r="CU1495" s="33"/>
      <c r="CV1495" s="33"/>
    </row>
    <row r="1496" spans="74:100">
      <c r="BV1496" s="62"/>
      <c r="BW1496" s="62"/>
      <c r="BX1496" s="62"/>
      <c r="BY1496" s="62"/>
      <c r="BZ1496" s="62"/>
      <c r="CA1496" s="62"/>
      <c r="CB1496" s="62"/>
      <c r="CC1496" s="62"/>
      <c r="CD1496" s="62"/>
      <c r="CE1496" s="62"/>
      <c r="CF1496" s="62"/>
      <c r="CL1496" s="56" t="s">
        <v>17838</v>
      </c>
      <c r="CM1496" s="56"/>
      <c r="CN1496" s="56"/>
      <c r="CO1496" s="52"/>
      <c r="CP1496" s="52"/>
      <c r="CQ1496" s="52"/>
      <c r="CR1496" s="52"/>
      <c r="CS1496" s="52"/>
      <c r="CT1496" s="52"/>
      <c r="CU1496" s="33"/>
      <c r="CV1496" s="33"/>
    </row>
    <row r="1497" spans="74:100">
      <c r="BV1497" s="62"/>
      <c r="BW1497" s="62"/>
      <c r="BX1497" s="62"/>
      <c r="BY1497" s="62"/>
      <c r="BZ1497" s="62"/>
      <c r="CA1497" s="62"/>
      <c r="CB1497" s="62"/>
      <c r="CC1497" s="62"/>
      <c r="CD1497" s="62"/>
      <c r="CE1497" s="62"/>
      <c r="CF1497" s="62"/>
      <c r="CL1497" s="56" t="s">
        <v>27074</v>
      </c>
      <c r="CM1497" s="56" t="s">
        <v>217</v>
      </c>
      <c r="CN1497" s="56" t="s">
        <v>217</v>
      </c>
      <c r="CO1497" s="52"/>
      <c r="CP1497" s="52"/>
      <c r="CQ1497" s="52"/>
      <c r="CR1497" s="52"/>
      <c r="CS1497" s="52"/>
      <c r="CT1497" s="52"/>
      <c r="CU1497" s="33"/>
      <c r="CV1497" s="33"/>
    </row>
    <row r="1498" spans="74:100">
      <c r="BV1498" s="62"/>
      <c r="BW1498" s="62"/>
      <c r="BX1498" s="62"/>
      <c r="BY1498" s="62"/>
      <c r="BZ1498" s="62"/>
      <c r="CA1498" s="62"/>
      <c r="CB1498" s="62"/>
      <c r="CC1498" s="62"/>
      <c r="CD1498" s="62"/>
      <c r="CE1498" s="62"/>
      <c r="CF1498" s="62"/>
      <c r="CL1498" s="56" t="s">
        <v>27075</v>
      </c>
      <c r="CM1498" s="56"/>
      <c r="CN1498" s="56"/>
      <c r="CO1498" s="52"/>
      <c r="CP1498" s="52"/>
      <c r="CQ1498" s="52"/>
      <c r="CR1498" s="52"/>
      <c r="CS1498" s="52"/>
      <c r="CT1498" s="52"/>
      <c r="CU1498" s="33"/>
      <c r="CV1498" s="33"/>
    </row>
    <row r="1499" spans="74:100">
      <c r="BV1499" s="62"/>
      <c r="BW1499" s="62"/>
      <c r="BX1499" s="62"/>
      <c r="BY1499" s="62"/>
      <c r="BZ1499" s="62"/>
      <c r="CA1499" s="62"/>
      <c r="CB1499" s="62"/>
      <c r="CC1499" s="62"/>
      <c r="CD1499" s="62"/>
      <c r="CE1499" s="62"/>
      <c r="CF1499" s="62"/>
      <c r="CL1499" s="56" t="s">
        <v>935</v>
      </c>
      <c r="CM1499" s="56" t="s">
        <v>217</v>
      </c>
      <c r="CN1499" s="56" t="s">
        <v>217</v>
      </c>
      <c r="CO1499" s="52"/>
      <c r="CP1499" s="52"/>
      <c r="CQ1499" s="52"/>
      <c r="CR1499" s="52"/>
      <c r="CS1499" s="52"/>
      <c r="CT1499" s="52"/>
      <c r="CU1499" s="33"/>
      <c r="CV1499" s="33"/>
    </row>
    <row r="1500" spans="74:100">
      <c r="BV1500" s="62"/>
      <c r="BW1500" s="62"/>
      <c r="BX1500" s="62"/>
      <c r="BY1500" s="62"/>
      <c r="BZ1500" s="62"/>
      <c r="CA1500" s="62"/>
      <c r="CB1500" s="62"/>
      <c r="CC1500" s="62"/>
      <c r="CD1500" s="62"/>
      <c r="CE1500" s="62"/>
      <c r="CF1500" s="62"/>
      <c r="CL1500" s="56" t="s">
        <v>17839</v>
      </c>
      <c r="CM1500" s="56"/>
      <c r="CN1500" s="56"/>
      <c r="CO1500" s="52"/>
      <c r="CP1500" s="52"/>
      <c r="CQ1500" s="52"/>
      <c r="CR1500" s="52"/>
      <c r="CS1500" s="52"/>
      <c r="CT1500" s="52"/>
      <c r="CU1500" s="33"/>
      <c r="CV1500" s="33"/>
    </row>
    <row r="1501" spans="74:100">
      <c r="BV1501" s="62"/>
      <c r="BW1501" s="62"/>
      <c r="BX1501" s="62"/>
      <c r="BY1501" s="62"/>
      <c r="BZ1501" s="62"/>
      <c r="CA1501" s="62"/>
      <c r="CB1501" s="62"/>
      <c r="CC1501" s="62"/>
      <c r="CD1501" s="62"/>
      <c r="CE1501" s="62"/>
      <c r="CF1501" s="62"/>
      <c r="CL1501" s="56" t="s">
        <v>3545</v>
      </c>
      <c r="CM1501" s="56" t="s">
        <v>3118</v>
      </c>
      <c r="CN1501" s="56" t="s">
        <v>3118</v>
      </c>
      <c r="CO1501" s="52"/>
      <c r="CP1501" s="52"/>
      <c r="CQ1501" s="52"/>
      <c r="CR1501" s="52"/>
      <c r="CS1501" s="52"/>
      <c r="CT1501" s="52"/>
      <c r="CU1501" s="33"/>
      <c r="CV1501" s="33"/>
    </row>
    <row r="1502" spans="74:100">
      <c r="BV1502" s="62"/>
      <c r="BW1502" s="62"/>
      <c r="BX1502" s="62"/>
      <c r="BY1502" s="62"/>
      <c r="BZ1502" s="62"/>
      <c r="CA1502" s="62"/>
      <c r="CB1502" s="62"/>
      <c r="CC1502" s="62"/>
      <c r="CD1502" s="62"/>
      <c r="CE1502" s="62"/>
      <c r="CF1502" s="62"/>
      <c r="CL1502" s="56" t="s">
        <v>17840</v>
      </c>
      <c r="CM1502" s="56"/>
      <c r="CN1502" s="56"/>
      <c r="CO1502" s="52"/>
      <c r="CP1502" s="52"/>
      <c r="CQ1502" s="52"/>
      <c r="CR1502" s="52"/>
      <c r="CS1502" s="52"/>
      <c r="CT1502" s="52"/>
      <c r="CU1502" s="33"/>
      <c r="CV1502" s="33"/>
    </row>
    <row r="1503" spans="74:100">
      <c r="BV1503" s="62"/>
      <c r="BW1503" s="62"/>
      <c r="BX1503" s="62"/>
      <c r="BY1503" s="62"/>
      <c r="BZ1503" s="62"/>
      <c r="CA1503" s="62"/>
      <c r="CB1503" s="62"/>
      <c r="CC1503" s="62"/>
      <c r="CD1503" s="62"/>
      <c r="CE1503" s="62"/>
      <c r="CF1503" s="62"/>
      <c r="CL1503" s="56" t="s">
        <v>937</v>
      </c>
      <c r="CM1503" s="56" t="s">
        <v>215</v>
      </c>
      <c r="CN1503" s="56" t="s">
        <v>215</v>
      </c>
      <c r="CO1503" s="52"/>
      <c r="CP1503" s="52"/>
      <c r="CQ1503" s="52"/>
      <c r="CR1503" s="52"/>
      <c r="CS1503" s="52"/>
      <c r="CT1503" s="52"/>
      <c r="CU1503" s="33"/>
      <c r="CV1503" s="33"/>
    </row>
    <row r="1504" spans="74:100">
      <c r="BV1504" s="62"/>
      <c r="BW1504" s="62"/>
      <c r="BX1504" s="62"/>
      <c r="BY1504" s="62"/>
      <c r="BZ1504" s="62"/>
      <c r="CA1504" s="62"/>
      <c r="CB1504" s="62"/>
      <c r="CC1504" s="62"/>
      <c r="CD1504" s="62"/>
      <c r="CE1504" s="62"/>
      <c r="CF1504" s="62"/>
      <c r="CL1504" s="56" t="s">
        <v>20875</v>
      </c>
      <c r="CM1504" s="56"/>
      <c r="CN1504" s="56"/>
      <c r="CO1504" s="52"/>
      <c r="CP1504" s="52"/>
      <c r="CQ1504" s="52"/>
      <c r="CR1504" s="52"/>
      <c r="CS1504" s="52"/>
      <c r="CT1504" s="52"/>
      <c r="CU1504" s="33"/>
      <c r="CV1504" s="33"/>
    </row>
    <row r="1505" spans="74:100">
      <c r="BV1505" s="62"/>
      <c r="BW1505" s="62"/>
      <c r="BX1505" s="62"/>
      <c r="BY1505" s="62"/>
      <c r="BZ1505" s="62"/>
      <c r="CA1505" s="62"/>
      <c r="CB1505" s="62"/>
      <c r="CC1505" s="62"/>
      <c r="CD1505" s="62"/>
      <c r="CE1505" s="62"/>
      <c r="CF1505" s="62"/>
      <c r="CL1505" s="56" t="s">
        <v>8098</v>
      </c>
      <c r="CM1505" s="56" t="s">
        <v>216</v>
      </c>
      <c r="CN1505" s="56" t="s">
        <v>216</v>
      </c>
      <c r="CO1505" s="52"/>
      <c r="CP1505" s="52"/>
      <c r="CQ1505" s="52"/>
      <c r="CR1505" s="52"/>
      <c r="CS1505" s="52"/>
      <c r="CT1505" s="52"/>
      <c r="CU1505" s="33"/>
      <c r="CV1505" s="33"/>
    </row>
    <row r="1506" spans="74:100">
      <c r="BV1506" s="62"/>
      <c r="BW1506" s="62"/>
      <c r="BX1506" s="62"/>
      <c r="BY1506" s="62"/>
      <c r="BZ1506" s="62"/>
      <c r="CA1506" s="62"/>
      <c r="CB1506" s="62"/>
      <c r="CC1506" s="62"/>
      <c r="CD1506" s="62"/>
      <c r="CE1506" s="62"/>
      <c r="CF1506" s="62"/>
      <c r="CL1506" s="56" t="s">
        <v>24935</v>
      </c>
      <c r="CM1506" s="56"/>
      <c r="CN1506" s="56"/>
      <c r="CO1506" s="52"/>
      <c r="CP1506" s="52"/>
      <c r="CQ1506" s="52"/>
      <c r="CR1506" s="52"/>
      <c r="CS1506" s="52"/>
      <c r="CT1506" s="52"/>
      <c r="CU1506" s="33"/>
      <c r="CV1506" s="33"/>
    </row>
    <row r="1507" spans="74:100">
      <c r="BV1507" s="62"/>
      <c r="BW1507" s="62"/>
      <c r="BX1507" s="62"/>
      <c r="BY1507" s="62"/>
      <c r="BZ1507" s="62"/>
      <c r="CA1507" s="62"/>
      <c r="CB1507" s="62"/>
      <c r="CC1507" s="62"/>
      <c r="CD1507" s="62"/>
      <c r="CE1507" s="62"/>
      <c r="CF1507" s="62"/>
      <c r="CL1507" s="56" t="s">
        <v>938</v>
      </c>
      <c r="CM1507" s="56" t="s">
        <v>213</v>
      </c>
      <c r="CN1507" s="56" t="s">
        <v>213</v>
      </c>
      <c r="CO1507" s="52"/>
      <c r="CP1507" s="52"/>
      <c r="CQ1507" s="52"/>
      <c r="CR1507" s="52"/>
      <c r="CS1507" s="52"/>
      <c r="CT1507" s="52"/>
      <c r="CU1507" s="33"/>
      <c r="CV1507" s="33"/>
    </row>
    <row r="1508" spans="74:100">
      <c r="BV1508" s="62"/>
      <c r="BW1508" s="62"/>
      <c r="BX1508" s="62"/>
      <c r="BY1508" s="62"/>
      <c r="BZ1508" s="62"/>
      <c r="CA1508" s="62"/>
      <c r="CB1508" s="62"/>
      <c r="CC1508" s="62"/>
      <c r="CD1508" s="62"/>
      <c r="CE1508" s="62"/>
      <c r="CF1508" s="62"/>
      <c r="CL1508" s="56" t="s">
        <v>20876</v>
      </c>
      <c r="CM1508" s="56"/>
      <c r="CN1508" s="56"/>
      <c r="CO1508" s="52"/>
      <c r="CP1508" s="52"/>
      <c r="CQ1508" s="52"/>
      <c r="CR1508" s="52"/>
      <c r="CS1508" s="52"/>
      <c r="CT1508" s="52"/>
      <c r="CU1508" s="33"/>
      <c r="CV1508" s="33"/>
    </row>
    <row r="1509" spans="74:100">
      <c r="BV1509" s="62"/>
      <c r="BW1509" s="62"/>
      <c r="BX1509" s="62"/>
      <c r="BY1509" s="62"/>
      <c r="BZ1509" s="62"/>
      <c r="CA1509" s="62"/>
      <c r="CB1509" s="62"/>
      <c r="CC1509" s="62"/>
      <c r="CD1509" s="62"/>
      <c r="CE1509" s="62"/>
      <c r="CF1509" s="62"/>
      <c r="CL1509" s="56" t="s">
        <v>939</v>
      </c>
      <c r="CM1509" s="56" t="s">
        <v>216</v>
      </c>
      <c r="CN1509" s="56" t="s">
        <v>216</v>
      </c>
      <c r="CO1509" s="52"/>
      <c r="CP1509" s="52"/>
      <c r="CQ1509" s="52"/>
      <c r="CR1509" s="52"/>
      <c r="CS1509" s="52"/>
      <c r="CT1509" s="52"/>
      <c r="CU1509" s="33"/>
      <c r="CV1509" s="33"/>
    </row>
    <row r="1510" spans="74:100">
      <c r="BV1510" s="62"/>
      <c r="BW1510" s="62"/>
      <c r="BX1510" s="62"/>
      <c r="BY1510" s="62"/>
      <c r="BZ1510" s="62"/>
      <c r="CA1510" s="62"/>
      <c r="CB1510" s="62"/>
      <c r="CC1510" s="62"/>
      <c r="CD1510" s="62"/>
      <c r="CE1510" s="62"/>
      <c r="CF1510" s="62"/>
      <c r="CL1510" s="56" t="s">
        <v>20877</v>
      </c>
      <c r="CM1510" s="56"/>
      <c r="CN1510" s="56"/>
      <c r="CO1510" s="52"/>
      <c r="CP1510" s="52"/>
      <c r="CQ1510" s="52"/>
      <c r="CR1510" s="52"/>
      <c r="CS1510" s="52"/>
      <c r="CT1510" s="52"/>
      <c r="CU1510" s="33"/>
      <c r="CV1510" s="33"/>
    </row>
    <row r="1511" spans="74:100">
      <c r="BV1511" s="62"/>
      <c r="BW1511" s="62"/>
      <c r="BX1511" s="62"/>
      <c r="BY1511" s="62"/>
      <c r="BZ1511" s="62"/>
      <c r="CA1511" s="62"/>
      <c r="CB1511" s="62"/>
      <c r="CC1511" s="62"/>
      <c r="CD1511" s="62"/>
      <c r="CE1511" s="62"/>
      <c r="CF1511" s="62"/>
      <c r="CL1511" s="56" t="s">
        <v>3548</v>
      </c>
      <c r="CM1511" s="56" t="s">
        <v>217</v>
      </c>
      <c r="CN1511" s="56" t="s">
        <v>217</v>
      </c>
      <c r="CO1511" s="52"/>
      <c r="CP1511" s="52"/>
      <c r="CQ1511" s="52"/>
      <c r="CR1511" s="52"/>
      <c r="CS1511" s="52"/>
      <c r="CT1511" s="52"/>
      <c r="CU1511" s="33"/>
      <c r="CV1511" s="33"/>
    </row>
    <row r="1512" spans="74:100">
      <c r="BV1512" s="62"/>
      <c r="BW1512" s="62"/>
      <c r="BX1512" s="62"/>
      <c r="BY1512" s="62"/>
      <c r="BZ1512" s="62"/>
      <c r="CA1512" s="62"/>
      <c r="CB1512" s="62"/>
      <c r="CC1512" s="62"/>
      <c r="CD1512" s="62"/>
      <c r="CE1512" s="62"/>
      <c r="CF1512" s="62"/>
      <c r="CL1512" s="56" t="s">
        <v>17841</v>
      </c>
      <c r="CM1512" s="56"/>
      <c r="CN1512" s="56"/>
      <c r="CO1512" s="52"/>
      <c r="CP1512" s="52"/>
      <c r="CQ1512" s="52"/>
      <c r="CR1512" s="52"/>
      <c r="CS1512" s="52"/>
      <c r="CT1512" s="52"/>
      <c r="CU1512" s="33"/>
      <c r="CV1512" s="33"/>
    </row>
    <row r="1513" spans="74:100">
      <c r="BV1513" s="62"/>
      <c r="BW1513" s="62"/>
      <c r="BX1513" s="62"/>
      <c r="BY1513" s="62"/>
      <c r="BZ1513" s="62"/>
      <c r="CA1513" s="62"/>
      <c r="CB1513" s="62"/>
      <c r="CC1513" s="62"/>
      <c r="CD1513" s="62"/>
      <c r="CE1513" s="62"/>
      <c r="CF1513" s="62"/>
      <c r="CL1513" s="56" t="s">
        <v>3549</v>
      </c>
      <c r="CM1513" s="56" t="s">
        <v>214</v>
      </c>
      <c r="CN1513" s="56" t="s">
        <v>214</v>
      </c>
      <c r="CO1513" s="52"/>
      <c r="CP1513" s="52"/>
      <c r="CQ1513" s="52"/>
      <c r="CR1513" s="52"/>
      <c r="CS1513" s="52"/>
      <c r="CT1513" s="52"/>
      <c r="CU1513" s="33"/>
      <c r="CV1513" s="33"/>
    </row>
    <row r="1514" spans="74:100">
      <c r="BV1514" s="62"/>
      <c r="BW1514" s="62"/>
      <c r="BX1514" s="62"/>
      <c r="BY1514" s="62"/>
      <c r="BZ1514" s="62"/>
      <c r="CA1514" s="62"/>
      <c r="CB1514" s="62"/>
      <c r="CC1514" s="62"/>
      <c r="CD1514" s="62"/>
      <c r="CE1514" s="62"/>
      <c r="CF1514" s="62"/>
      <c r="CL1514" s="56" t="s">
        <v>20878</v>
      </c>
      <c r="CM1514" s="56"/>
      <c r="CN1514" s="56"/>
      <c r="CO1514" s="52"/>
      <c r="CP1514" s="52"/>
      <c r="CQ1514" s="52"/>
      <c r="CR1514" s="52"/>
      <c r="CS1514" s="52"/>
      <c r="CT1514" s="52"/>
      <c r="CU1514" s="33"/>
      <c r="CV1514" s="33"/>
    </row>
    <row r="1515" spans="74:100">
      <c r="BV1515" s="62"/>
      <c r="BW1515" s="62"/>
      <c r="BX1515" s="62"/>
      <c r="BY1515" s="62"/>
      <c r="BZ1515" s="62"/>
      <c r="CA1515" s="62"/>
      <c r="CB1515" s="62"/>
      <c r="CC1515" s="62"/>
      <c r="CD1515" s="62"/>
      <c r="CE1515" s="62"/>
      <c r="CF1515" s="62"/>
      <c r="CL1515" s="56" t="s">
        <v>940</v>
      </c>
      <c r="CM1515" s="56" t="s">
        <v>214</v>
      </c>
      <c r="CN1515" s="56" t="s">
        <v>214</v>
      </c>
      <c r="CO1515" s="52"/>
      <c r="CP1515" s="52"/>
      <c r="CQ1515" s="52"/>
      <c r="CR1515" s="52"/>
      <c r="CS1515" s="52"/>
      <c r="CT1515" s="52"/>
      <c r="CU1515" s="33"/>
      <c r="CV1515" s="33"/>
    </row>
    <row r="1516" spans="74:100">
      <c r="BV1516" s="62"/>
      <c r="BW1516" s="62"/>
      <c r="BX1516" s="62"/>
      <c r="BY1516" s="62"/>
      <c r="BZ1516" s="62"/>
      <c r="CA1516" s="62"/>
      <c r="CB1516" s="62"/>
      <c r="CC1516" s="62"/>
      <c r="CD1516" s="62"/>
      <c r="CE1516" s="62"/>
      <c r="CF1516" s="62"/>
      <c r="CL1516" s="56" t="s">
        <v>20879</v>
      </c>
      <c r="CM1516" s="56"/>
      <c r="CN1516" s="56"/>
      <c r="CO1516" s="52"/>
      <c r="CP1516" s="52"/>
      <c r="CQ1516" s="52"/>
      <c r="CR1516" s="52"/>
      <c r="CS1516" s="52"/>
      <c r="CT1516" s="52"/>
      <c r="CU1516" s="33"/>
      <c r="CV1516" s="33"/>
    </row>
    <row r="1517" spans="74:100">
      <c r="BV1517" s="62"/>
      <c r="BW1517" s="62"/>
      <c r="BX1517" s="62"/>
      <c r="BY1517" s="62"/>
      <c r="BZ1517" s="62"/>
      <c r="CA1517" s="62"/>
      <c r="CB1517" s="62"/>
      <c r="CC1517" s="62"/>
      <c r="CD1517" s="62"/>
      <c r="CE1517" s="62"/>
      <c r="CF1517" s="62"/>
      <c r="CL1517" s="56" t="s">
        <v>941</v>
      </c>
      <c r="CM1517" s="56" t="s">
        <v>216</v>
      </c>
      <c r="CN1517" s="56" t="s">
        <v>216</v>
      </c>
      <c r="CO1517" s="52"/>
      <c r="CP1517" s="52"/>
      <c r="CQ1517" s="52"/>
      <c r="CR1517" s="52"/>
      <c r="CS1517" s="52"/>
      <c r="CT1517" s="52"/>
      <c r="CU1517" s="33"/>
      <c r="CV1517" s="33"/>
    </row>
    <row r="1518" spans="74:100">
      <c r="BV1518" s="62"/>
      <c r="BW1518" s="62"/>
      <c r="BX1518" s="62"/>
      <c r="BY1518" s="62"/>
      <c r="BZ1518" s="62"/>
      <c r="CA1518" s="62"/>
      <c r="CB1518" s="62"/>
      <c r="CC1518" s="62"/>
      <c r="CD1518" s="62"/>
      <c r="CE1518" s="62"/>
      <c r="CF1518" s="62"/>
      <c r="CL1518" s="56" t="s">
        <v>20880</v>
      </c>
      <c r="CM1518" s="56"/>
      <c r="CN1518" s="56"/>
      <c r="CO1518" s="52"/>
      <c r="CP1518" s="52"/>
      <c r="CQ1518" s="52"/>
      <c r="CR1518" s="52"/>
      <c r="CS1518" s="52"/>
      <c r="CT1518" s="52"/>
      <c r="CU1518" s="33"/>
      <c r="CV1518" s="33"/>
    </row>
    <row r="1519" spans="74:100">
      <c r="BV1519" s="62"/>
      <c r="BW1519" s="62"/>
      <c r="BX1519" s="62"/>
      <c r="BY1519" s="62"/>
      <c r="BZ1519" s="62"/>
      <c r="CA1519" s="62"/>
      <c r="CB1519" s="62"/>
      <c r="CC1519" s="62"/>
      <c r="CD1519" s="62"/>
      <c r="CE1519" s="62"/>
      <c r="CF1519" s="62"/>
      <c r="CL1519" s="56" t="s">
        <v>3550</v>
      </c>
      <c r="CM1519" s="56" t="s">
        <v>216</v>
      </c>
      <c r="CN1519" s="56" t="s">
        <v>216</v>
      </c>
      <c r="CO1519" s="52"/>
      <c r="CP1519" s="52"/>
      <c r="CQ1519" s="52"/>
      <c r="CR1519" s="52"/>
      <c r="CS1519" s="52"/>
      <c r="CT1519" s="52"/>
      <c r="CU1519" s="33"/>
      <c r="CV1519" s="33"/>
    </row>
    <row r="1520" spans="74:100">
      <c r="BV1520" s="62"/>
      <c r="BW1520" s="62"/>
      <c r="BX1520" s="62"/>
      <c r="BY1520" s="62"/>
      <c r="BZ1520" s="62"/>
      <c r="CA1520" s="62"/>
      <c r="CB1520" s="62"/>
      <c r="CC1520" s="62"/>
      <c r="CD1520" s="62"/>
      <c r="CE1520" s="62"/>
      <c r="CF1520" s="62"/>
      <c r="CL1520" s="56" t="s">
        <v>20881</v>
      </c>
      <c r="CM1520" s="56"/>
      <c r="CN1520" s="56"/>
      <c r="CO1520" s="52"/>
      <c r="CP1520" s="52"/>
      <c r="CQ1520" s="52"/>
      <c r="CR1520" s="52"/>
      <c r="CS1520" s="52"/>
      <c r="CT1520" s="52"/>
      <c r="CU1520" s="33"/>
      <c r="CV1520" s="33"/>
    </row>
    <row r="1521" spans="74:100">
      <c r="BV1521" s="62"/>
      <c r="BW1521" s="62"/>
      <c r="BX1521" s="62"/>
      <c r="BY1521" s="62"/>
      <c r="BZ1521" s="62"/>
      <c r="CA1521" s="62"/>
      <c r="CB1521" s="62"/>
      <c r="CC1521" s="62"/>
      <c r="CD1521" s="62"/>
      <c r="CE1521" s="62"/>
      <c r="CF1521" s="62"/>
      <c r="CL1521" s="56" t="s">
        <v>3551</v>
      </c>
      <c r="CM1521" s="56" t="s">
        <v>217</v>
      </c>
      <c r="CN1521" s="56" t="s">
        <v>217</v>
      </c>
      <c r="CO1521" s="52"/>
      <c r="CP1521" s="52"/>
      <c r="CQ1521" s="52"/>
      <c r="CR1521" s="52"/>
      <c r="CS1521" s="52"/>
      <c r="CT1521" s="52"/>
      <c r="CU1521" s="33"/>
      <c r="CV1521" s="33"/>
    </row>
    <row r="1522" spans="74:100">
      <c r="BV1522" s="62"/>
      <c r="BW1522" s="62"/>
      <c r="BX1522" s="62"/>
      <c r="BY1522" s="62"/>
      <c r="BZ1522" s="62"/>
      <c r="CA1522" s="62"/>
      <c r="CB1522" s="62"/>
      <c r="CC1522" s="62"/>
      <c r="CD1522" s="62"/>
      <c r="CE1522" s="62"/>
      <c r="CF1522" s="62"/>
      <c r="CL1522" s="56" t="s">
        <v>17842</v>
      </c>
      <c r="CM1522" s="56"/>
      <c r="CN1522" s="56"/>
      <c r="CO1522" s="52"/>
      <c r="CP1522" s="52"/>
      <c r="CQ1522" s="52"/>
      <c r="CR1522" s="52"/>
      <c r="CS1522" s="52"/>
      <c r="CT1522" s="52"/>
      <c r="CU1522" s="33"/>
      <c r="CV1522" s="33"/>
    </row>
    <row r="1523" spans="74:100">
      <c r="BV1523" s="62"/>
      <c r="BW1523" s="62"/>
      <c r="BX1523" s="62"/>
      <c r="BY1523" s="62"/>
      <c r="BZ1523" s="62"/>
      <c r="CA1523" s="62"/>
      <c r="CB1523" s="62"/>
      <c r="CC1523" s="62"/>
      <c r="CD1523" s="62"/>
      <c r="CE1523" s="62"/>
      <c r="CF1523" s="62"/>
      <c r="CL1523" s="56" t="s">
        <v>942</v>
      </c>
      <c r="CM1523" s="56" t="s">
        <v>215</v>
      </c>
      <c r="CN1523" s="56" t="s">
        <v>215</v>
      </c>
      <c r="CO1523" s="52"/>
      <c r="CP1523" s="52"/>
      <c r="CQ1523" s="52"/>
      <c r="CR1523" s="52"/>
      <c r="CS1523" s="52"/>
      <c r="CT1523" s="52"/>
      <c r="CU1523" s="33"/>
      <c r="CV1523" s="33"/>
    </row>
    <row r="1524" spans="74:100">
      <c r="BV1524" s="62"/>
      <c r="BW1524" s="62"/>
      <c r="BX1524" s="62"/>
      <c r="BY1524" s="62"/>
      <c r="BZ1524" s="62"/>
      <c r="CA1524" s="62"/>
      <c r="CB1524" s="62"/>
      <c r="CC1524" s="62"/>
      <c r="CD1524" s="62"/>
      <c r="CE1524" s="62"/>
      <c r="CF1524" s="62"/>
      <c r="CL1524" s="56" t="s">
        <v>20882</v>
      </c>
      <c r="CM1524" s="56"/>
      <c r="CN1524" s="56"/>
      <c r="CO1524" s="52"/>
      <c r="CP1524" s="52"/>
      <c r="CQ1524" s="52"/>
      <c r="CR1524" s="52"/>
      <c r="CS1524" s="52"/>
      <c r="CT1524" s="52"/>
      <c r="CU1524" s="33"/>
      <c r="CV1524" s="33"/>
    </row>
    <row r="1525" spans="74:100">
      <c r="BV1525" s="62"/>
      <c r="BW1525" s="62"/>
      <c r="BX1525" s="62"/>
      <c r="BY1525" s="62"/>
      <c r="BZ1525" s="62"/>
      <c r="CA1525" s="62"/>
      <c r="CB1525" s="62"/>
      <c r="CC1525" s="62"/>
      <c r="CD1525" s="62"/>
      <c r="CE1525" s="62"/>
      <c r="CF1525" s="62"/>
      <c r="CL1525" s="56" t="s">
        <v>3552</v>
      </c>
      <c r="CM1525" s="56" t="s">
        <v>214</v>
      </c>
      <c r="CN1525" s="56" t="s">
        <v>214</v>
      </c>
      <c r="CO1525" s="52"/>
      <c r="CP1525" s="52"/>
      <c r="CQ1525" s="52"/>
      <c r="CR1525" s="52"/>
      <c r="CS1525" s="52"/>
      <c r="CT1525" s="52"/>
      <c r="CU1525" s="33"/>
      <c r="CV1525" s="33"/>
    </row>
    <row r="1526" spans="74:100">
      <c r="BV1526" s="62"/>
      <c r="BW1526" s="62"/>
      <c r="BX1526" s="62"/>
      <c r="BY1526" s="62"/>
      <c r="BZ1526" s="62"/>
      <c r="CA1526" s="62"/>
      <c r="CB1526" s="62"/>
      <c r="CC1526" s="62"/>
      <c r="CD1526" s="62"/>
      <c r="CE1526" s="62"/>
      <c r="CF1526" s="62"/>
      <c r="CL1526" s="56" t="s">
        <v>20883</v>
      </c>
      <c r="CM1526" s="56"/>
      <c r="CN1526" s="56"/>
      <c r="CO1526" s="52"/>
      <c r="CP1526" s="52"/>
      <c r="CQ1526" s="52"/>
      <c r="CR1526" s="52"/>
      <c r="CS1526" s="52"/>
      <c r="CT1526" s="52"/>
      <c r="CU1526" s="33"/>
      <c r="CV1526" s="33"/>
    </row>
    <row r="1527" spans="74:100">
      <c r="BV1527" s="62"/>
      <c r="BW1527" s="62"/>
      <c r="BX1527" s="62"/>
      <c r="BY1527" s="62"/>
      <c r="BZ1527" s="62"/>
      <c r="CA1527" s="62"/>
      <c r="CB1527" s="62"/>
      <c r="CC1527" s="62"/>
      <c r="CD1527" s="62"/>
      <c r="CE1527" s="62"/>
      <c r="CF1527" s="62"/>
      <c r="CL1527" s="56" t="s">
        <v>943</v>
      </c>
      <c r="CM1527" s="56" t="s">
        <v>213</v>
      </c>
      <c r="CN1527" s="56" t="s">
        <v>213</v>
      </c>
      <c r="CO1527" s="52"/>
      <c r="CP1527" s="52"/>
      <c r="CQ1527" s="52"/>
      <c r="CR1527" s="52"/>
      <c r="CS1527" s="52"/>
      <c r="CT1527" s="52"/>
      <c r="CU1527" s="33"/>
      <c r="CV1527" s="33"/>
    </row>
    <row r="1528" spans="74:100">
      <c r="BV1528" s="62"/>
      <c r="BW1528" s="62"/>
      <c r="BX1528" s="62"/>
      <c r="BY1528" s="62"/>
      <c r="BZ1528" s="62"/>
      <c r="CA1528" s="62"/>
      <c r="CB1528" s="62"/>
      <c r="CC1528" s="62"/>
      <c r="CD1528" s="62"/>
      <c r="CE1528" s="62"/>
      <c r="CF1528" s="62"/>
      <c r="CL1528" s="56" t="s">
        <v>20884</v>
      </c>
      <c r="CM1528" s="56"/>
      <c r="CN1528" s="56"/>
      <c r="CO1528" s="52"/>
      <c r="CP1528" s="52"/>
      <c r="CQ1528" s="52"/>
      <c r="CR1528" s="52"/>
      <c r="CS1528" s="52"/>
      <c r="CT1528" s="52"/>
      <c r="CU1528" s="33"/>
      <c r="CV1528" s="33"/>
    </row>
    <row r="1529" spans="74:100">
      <c r="BV1529" s="62"/>
      <c r="BW1529" s="62"/>
      <c r="BX1529" s="62"/>
      <c r="BY1529" s="62"/>
      <c r="BZ1529" s="62"/>
      <c r="CA1529" s="62"/>
      <c r="CB1529" s="62"/>
      <c r="CC1529" s="62"/>
      <c r="CD1529" s="62"/>
      <c r="CE1529" s="62"/>
      <c r="CF1529" s="62"/>
      <c r="CL1529" s="56" t="s">
        <v>3554</v>
      </c>
      <c r="CM1529" s="56" t="s">
        <v>217</v>
      </c>
      <c r="CN1529" s="56" t="s">
        <v>217</v>
      </c>
      <c r="CO1529" s="52"/>
      <c r="CP1529" s="52"/>
      <c r="CQ1529" s="52"/>
      <c r="CR1529" s="52"/>
      <c r="CS1529" s="52"/>
      <c r="CT1529" s="52"/>
      <c r="CU1529" s="33"/>
      <c r="CV1529" s="33"/>
    </row>
    <row r="1530" spans="74:100">
      <c r="BV1530" s="62"/>
      <c r="BW1530" s="62"/>
      <c r="BX1530" s="62"/>
      <c r="BY1530" s="62"/>
      <c r="BZ1530" s="62"/>
      <c r="CA1530" s="62"/>
      <c r="CB1530" s="62"/>
      <c r="CC1530" s="62"/>
      <c r="CD1530" s="62"/>
      <c r="CE1530" s="62"/>
      <c r="CF1530" s="62"/>
      <c r="CL1530" s="56" t="s">
        <v>17843</v>
      </c>
      <c r="CM1530" s="56"/>
      <c r="CN1530" s="56"/>
      <c r="CO1530" s="52"/>
      <c r="CP1530" s="52"/>
      <c r="CQ1530" s="52"/>
      <c r="CR1530" s="52"/>
      <c r="CS1530" s="52"/>
      <c r="CT1530" s="52"/>
      <c r="CU1530" s="33"/>
      <c r="CV1530" s="33"/>
    </row>
    <row r="1531" spans="74:100">
      <c r="BV1531" s="62"/>
      <c r="BW1531" s="62"/>
      <c r="BX1531" s="62"/>
      <c r="BY1531" s="62"/>
      <c r="BZ1531" s="62"/>
      <c r="CA1531" s="62"/>
      <c r="CB1531" s="62"/>
      <c r="CC1531" s="62"/>
      <c r="CD1531" s="62"/>
      <c r="CE1531" s="62"/>
      <c r="CF1531" s="62"/>
      <c r="CL1531" s="56" t="s">
        <v>27076</v>
      </c>
      <c r="CM1531" s="56" t="s">
        <v>217</v>
      </c>
      <c r="CN1531" s="56" t="s">
        <v>217</v>
      </c>
      <c r="CO1531" s="52"/>
      <c r="CP1531" s="52"/>
      <c r="CQ1531" s="52"/>
      <c r="CR1531" s="52"/>
      <c r="CS1531" s="52"/>
      <c r="CT1531" s="52"/>
      <c r="CU1531" s="33"/>
      <c r="CV1531" s="33"/>
    </row>
    <row r="1532" spans="74:100">
      <c r="BV1532" s="62"/>
      <c r="BW1532" s="62"/>
      <c r="BX1532" s="62"/>
      <c r="BY1532" s="62"/>
      <c r="BZ1532" s="62"/>
      <c r="CA1532" s="62"/>
      <c r="CB1532" s="62"/>
      <c r="CC1532" s="62"/>
      <c r="CD1532" s="62"/>
      <c r="CE1532" s="62"/>
      <c r="CF1532" s="62"/>
      <c r="CL1532" s="56" t="s">
        <v>27077</v>
      </c>
      <c r="CM1532" s="56"/>
      <c r="CN1532" s="56"/>
      <c r="CO1532" s="52"/>
      <c r="CP1532" s="52"/>
      <c r="CQ1532" s="52"/>
      <c r="CR1532" s="52"/>
      <c r="CS1532" s="52"/>
      <c r="CT1532" s="52"/>
      <c r="CU1532" s="33"/>
      <c r="CV1532" s="33"/>
    </row>
    <row r="1533" spans="74:100">
      <c r="BV1533" s="62"/>
      <c r="BW1533" s="62"/>
      <c r="BX1533" s="62"/>
      <c r="BY1533" s="62"/>
      <c r="BZ1533" s="62"/>
      <c r="CA1533" s="62"/>
      <c r="CB1533" s="62"/>
      <c r="CC1533" s="62"/>
      <c r="CD1533" s="62"/>
      <c r="CE1533" s="62"/>
      <c r="CF1533" s="62"/>
      <c r="CL1533" s="56" t="s">
        <v>27078</v>
      </c>
      <c r="CM1533" s="56" t="s">
        <v>217</v>
      </c>
      <c r="CN1533" s="56" t="s">
        <v>217</v>
      </c>
      <c r="CO1533" s="52"/>
      <c r="CP1533" s="52"/>
      <c r="CQ1533" s="52"/>
      <c r="CR1533" s="52"/>
      <c r="CS1533" s="52"/>
      <c r="CT1533" s="52"/>
      <c r="CU1533" s="33"/>
      <c r="CV1533" s="33"/>
    </row>
    <row r="1534" spans="74:100">
      <c r="BV1534" s="62"/>
      <c r="BW1534" s="62"/>
      <c r="BX1534" s="62"/>
      <c r="BY1534" s="62"/>
      <c r="BZ1534" s="62"/>
      <c r="CA1534" s="62"/>
      <c r="CB1534" s="62"/>
      <c r="CC1534" s="62"/>
      <c r="CD1534" s="62"/>
      <c r="CE1534" s="62"/>
      <c r="CF1534" s="62"/>
      <c r="CL1534" s="56" t="s">
        <v>17840</v>
      </c>
      <c r="CM1534" s="56"/>
      <c r="CN1534" s="56"/>
      <c r="CO1534" s="52"/>
      <c r="CP1534" s="52"/>
      <c r="CQ1534" s="52"/>
      <c r="CR1534" s="52"/>
      <c r="CS1534" s="52"/>
      <c r="CT1534" s="52"/>
      <c r="CU1534" s="33"/>
      <c r="CV1534" s="33"/>
    </row>
    <row r="1535" spans="74:100">
      <c r="BV1535" s="62"/>
      <c r="BW1535" s="62"/>
      <c r="BX1535" s="62"/>
      <c r="BY1535" s="62"/>
      <c r="BZ1535" s="62"/>
      <c r="CA1535" s="62"/>
      <c r="CB1535" s="62"/>
      <c r="CC1535" s="62"/>
      <c r="CD1535" s="62"/>
      <c r="CE1535" s="62"/>
      <c r="CF1535" s="62"/>
      <c r="CL1535" s="56" t="s">
        <v>20885</v>
      </c>
      <c r="CM1535" s="56" t="s">
        <v>213</v>
      </c>
      <c r="CN1535" s="56" t="s">
        <v>213</v>
      </c>
      <c r="CO1535" s="52"/>
      <c r="CP1535" s="52"/>
      <c r="CQ1535" s="52"/>
      <c r="CR1535" s="52"/>
      <c r="CS1535" s="52"/>
      <c r="CT1535" s="52"/>
      <c r="CU1535" s="33"/>
      <c r="CV1535" s="33"/>
    </row>
    <row r="1536" spans="74:100">
      <c r="BV1536" s="62"/>
      <c r="BW1536" s="62"/>
      <c r="BX1536" s="62"/>
      <c r="BY1536" s="62"/>
      <c r="BZ1536" s="62"/>
      <c r="CA1536" s="62"/>
      <c r="CB1536" s="62"/>
      <c r="CC1536" s="62"/>
      <c r="CD1536" s="62"/>
      <c r="CE1536" s="62"/>
      <c r="CF1536" s="62"/>
      <c r="CL1536" s="56" t="s">
        <v>20886</v>
      </c>
      <c r="CM1536" s="56" t="s">
        <v>213</v>
      </c>
      <c r="CN1536" s="56" t="s">
        <v>213</v>
      </c>
      <c r="CO1536" s="52"/>
      <c r="CP1536" s="52"/>
      <c r="CQ1536" s="52"/>
      <c r="CR1536" s="52"/>
      <c r="CS1536" s="52"/>
      <c r="CT1536" s="52"/>
      <c r="CU1536" s="33"/>
      <c r="CV1536" s="33"/>
    </row>
    <row r="1537" spans="74:100">
      <c r="BV1537" s="62"/>
      <c r="BW1537" s="62"/>
      <c r="BX1537" s="62"/>
      <c r="BY1537" s="62"/>
      <c r="BZ1537" s="62"/>
      <c r="CA1537" s="62"/>
      <c r="CB1537" s="62"/>
      <c r="CC1537" s="62"/>
      <c r="CD1537" s="62"/>
      <c r="CE1537" s="62"/>
      <c r="CF1537" s="62"/>
      <c r="CL1537" s="56" t="s">
        <v>3555</v>
      </c>
      <c r="CM1537" s="56" t="s">
        <v>3118</v>
      </c>
      <c r="CN1537" s="56" t="s">
        <v>3118</v>
      </c>
      <c r="CO1537" s="52"/>
      <c r="CP1537" s="52"/>
      <c r="CQ1537" s="52"/>
      <c r="CR1537" s="52"/>
      <c r="CS1537" s="52"/>
      <c r="CT1537" s="52"/>
      <c r="CU1537" s="33"/>
      <c r="CV1537" s="33"/>
    </row>
    <row r="1538" spans="74:100">
      <c r="BV1538" s="62"/>
      <c r="BW1538" s="62"/>
      <c r="BX1538" s="62"/>
      <c r="BY1538" s="62"/>
      <c r="BZ1538" s="62"/>
      <c r="CA1538" s="62"/>
      <c r="CB1538" s="62"/>
      <c r="CC1538" s="62"/>
      <c r="CD1538" s="62"/>
      <c r="CE1538" s="62"/>
      <c r="CF1538" s="62"/>
      <c r="CL1538" s="56" t="s">
        <v>17844</v>
      </c>
      <c r="CM1538" s="56"/>
      <c r="CN1538" s="56"/>
      <c r="CO1538" s="52"/>
      <c r="CP1538" s="52"/>
      <c r="CQ1538" s="52"/>
      <c r="CR1538" s="52"/>
      <c r="CS1538" s="52"/>
      <c r="CT1538" s="52"/>
      <c r="CU1538" s="33"/>
      <c r="CV1538" s="33"/>
    </row>
    <row r="1539" spans="74:100">
      <c r="BV1539" s="62"/>
      <c r="BW1539" s="62"/>
      <c r="BX1539" s="62"/>
      <c r="BY1539" s="62"/>
      <c r="BZ1539" s="62"/>
      <c r="CA1539" s="62"/>
      <c r="CB1539" s="62"/>
      <c r="CC1539" s="62"/>
      <c r="CD1539" s="62"/>
      <c r="CE1539" s="62"/>
      <c r="CF1539" s="62"/>
      <c r="CL1539" s="56" t="s">
        <v>944</v>
      </c>
      <c r="CM1539" s="56" t="s">
        <v>214</v>
      </c>
      <c r="CN1539" s="56" t="s">
        <v>214</v>
      </c>
      <c r="CO1539" s="52"/>
      <c r="CP1539" s="52"/>
      <c r="CQ1539" s="52"/>
      <c r="CR1539" s="52"/>
      <c r="CS1539" s="52"/>
      <c r="CT1539" s="52"/>
      <c r="CU1539" s="33"/>
      <c r="CV1539" s="33"/>
    </row>
    <row r="1540" spans="74:100">
      <c r="BV1540" s="62"/>
      <c r="BW1540" s="62"/>
      <c r="BX1540" s="62"/>
      <c r="BY1540" s="62"/>
      <c r="BZ1540" s="62"/>
      <c r="CA1540" s="62"/>
      <c r="CB1540" s="62"/>
      <c r="CC1540" s="62"/>
      <c r="CD1540" s="62"/>
      <c r="CE1540" s="62"/>
      <c r="CF1540" s="62"/>
      <c r="CL1540" s="56" t="s">
        <v>20887</v>
      </c>
      <c r="CM1540" s="56"/>
      <c r="CN1540" s="56"/>
      <c r="CO1540" s="52"/>
      <c r="CP1540" s="52"/>
      <c r="CQ1540" s="52"/>
      <c r="CR1540" s="52"/>
      <c r="CS1540" s="52"/>
      <c r="CT1540" s="52"/>
      <c r="CU1540" s="33"/>
      <c r="CV1540" s="33"/>
    </row>
    <row r="1541" spans="74:100">
      <c r="BV1541" s="62"/>
      <c r="BW1541" s="62"/>
      <c r="BX1541" s="62"/>
      <c r="BY1541" s="62"/>
      <c r="BZ1541" s="62"/>
      <c r="CA1541" s="62"/>
      <c r="CB1541" s="62"/>
      <c r="CC1541" s="62"/>
      <c r="CD1541" s="62"/>
      <c r="CE1541" s="62"/>
      <c r="CF1541" s="62"/>
      <c r="CL1541" s="56" t="s">
        <v>3558</v>
      </c>
      <c r="CM1541" s="56" t="s">
        <v>213</v>
      </c>
      <c r="CN1541" s="56" t="s">
        <v>213</v>
      </c>
      <c r="CO1541" s="52"/>
      <c r="CP1541" s="52"/>
      <c r="CQ1541" s="52"/>
      <c r="CR1541" s="52"/>
      <c r="CS1541" s="52"/>
      <c r="CT1541" s="52"/>
      <c r="CU1541" s="33"/>
      <c r="CV1541" s="33"/>
    </row>
    <row r="1542" spans="74:100">
      <c r="BV1542" s="62"/>
      <c r="BW1542" s="62"/>
      <c r="BX1542" s="62"/>
      <c r="BY1542" s="62"/>
      <c r="BZ1542" s="62"/>
      <c r="CA1542" s="62"/>
      <c r="CB1542" s="62"/>
      <c r="CC1542" s="62"/>
      <c r="CD1542" s="62"/>
      <c r="CE1542" s="62"/>
      <c r="CF1542" s="62"/>
      <c r="CL1542" s="56" t="s">
        <v>20888</v>
      </c>
      <c r="CM1542" s="56"/>
      <c r="CN1542" s="56"/>
      <c r="CO1542" s="52"/>
      <c r="CP1542" s="52"/>
      <c r="CQ1542" s="52"/>
      <c r="CR1542" s="52"/>
      <c r="CS1542" s="52"/>
      <c r="CT1542" s="52"/>
      <c r="CU1542" s="33"/>
      <c r="CV1542" s="33"/>
    </row>
    <row r="1543" spans="74:100">
      <c r="BV1543" s="62"/>
      <c r="BW1543" s="62"/>
      <c r="BX1543" s="62"/>
      <c r="BY1543" s="62"/>
      <c r="BZ1543" s="62"/>
      <c r="CA1543" s="62"/>
      <c r="CB1543" s="62"/>
      <c r="CC1543" s="62"/>
      <c r="CD1543" s="62"/>
      <c r="CE1543" s="62"/>
      <c r="CF1543" s="62"/>
      <c r="CL1543" s="56" t="s">
        <v>945</v>
      </c>
      <c r="CM1543" s="56" t="s">
        <v>214</v>
      </c>
      <c r="CN1543" s="56" t="s">
        <v>214</v>
      </c>
      <c r="CO1543" s="52"/>
      <c r="CP1543" s="52"/>
      <c r="CQ1543" s="52"/>
      <c r="CR1543" s="52"/>
      <c r="CS1543" s="52"/>
      <c r="CT1543" s="52"/>
      <c r="CU1543" s="33"/>
      <c r="CV1543" s="33"/>
    </row>
    <row r="1544" spans="74:100">
      <c r="BV1544" s="62"/>
      <c r="BW1544" s="62"/>
      <c r="BX1544" s="62"/>
      <c r="BY1544" s="62"/>
      <c r="BZ1544" s="62"/>
      <c r="CA1544" s="62"/>
      <c r="CB1544" s="62"/>
      <c r="CC1544" s="62"/>
      <c r="CD1544" s="62"/>
      <c r="CE1544" s="62"/>
      <c r="CF1544" s="62"/>
      <c r="CL1544" s="56" t="s">
        <v>20889</v>
      </c>
      <c r="CM1544" s="56"/>
      <c r="CN1544" s="56"/>
      <c r="CO1544" s="52"/>
      <c r="CP1544" s="52"/>
      <c r="CQ1544" s="52"/>
      <c r="CR1544" s="52"/>
      <c r="CS1544" s="52"/>
      <c r="CT1544" s="52"/>
      <c r="CU1544" s="33"/>
      <c r="CV1544" s="33"/>
    </row>
    <row r="1545" spans="74:100">
      <c r="BV1545" s="62"/>
      <c r="BW1545" s="62"/>
      <c r="BX1545" s="62"/>
      <c r="BY1545" s="62"/>
      <c r="BZ1545" s="62"/>
      <c r="CA1545" s="62"/>
      <c r="CB1545" s="62"/>
      <c r="CC1545" s="62"/>
      <c r="CD1545" s="62"/>
      <c r="CE1545" s="62"/>
      <c r="CF1545" s="62"/>
      <c r="CL1545" s="56" t="s">
        <v>3559</v>
      </c>
      <c r="CM1545" s="56" t="s">
        <v>216</v>
      </c>
      <c r="CN1545" s="56" t="s">
        <v>216</v>
      </c>
      <c r="CO1545" s="52"/>
      <c r="CP1545" s="52"/>
      <c r="CQ1545" s="52"/>
      <c r="CR1545" s="52"/>
      <c r="CS1545" s="52"/>
      <c r="CT1545" s="52"/>
      <c r="CU1545" s="33"/>
      <c r="CV1545" s="33"/>
    </row>
    <row r="1546" spans="74:100">
      <c r="BV1546" s="62"/>
      <c r="BW1546" s="62"/>
      <c r="BX1546" s="62"/>
      <c r="BY1546" s="62"/>
      <c r="BZ1546" s="62"/>
      <c r="CA1546" s="62"/>
      <c r="CB1546" s="62"/>
      <c r="CC1546" s="62"/>
      <c r="CD1546" s="62"/>
      <c r="CE1546" s="62"/>
      <c r="CF1546" s="62"/>
      <c r="CL1546" s="56" t="s">
        <v>20890</v>
      </c>
      <c r="CM1546" s="56"/>
      <c r="CN1546" s="56"/>
      <c r="CO1546" s="52"/>
      <c r="CP1546" s="52"/>
      <c r="CQ1546" s="52"/>
      <c r="CR1546" s="52"/>
      <c r="CS1546" s="52"/>
      <c r="CT1546" s="52"/>
      <c r="CU1546" s="33"/>
      <c r="CV1546" s="33"/>
    </row>
    <row r="1547" spans="74:100">
      <c r="BV1547" s="62"/>
      <c r="BW1547" s="62"/>
      <c r="BX1547" s="62"/>
      <c r="BY1547" s="62"/>
      <c r="BZ1547" s="62"/>
      <c r="CA1547" s="62"/>
      <c r="CB1547" s="62"/>
      <c r="CC1547" s="62"/>
      <c r="CD1547" s="62"/>
      <c r="CE1547" s="62"/>
      <c r="CF1547" s="62"/>
      <c r="CL1547" s="56" t="s">
        <v>946</v>
      </c>
      <c r="CM1547" s="56" t="s">
        <v>213</v>
      </c>
      <c r="CN1547" s="56" t="s">
        <v>213</v>
      </c>
      <c r="CO1547" s="52"/>
      <c r="CP1547" s="52"/>
      <c r="CQ1547" s="52"/>
      <c r="CR1547" s="52"/>
      <c r="CS1547" s="52"/>
      <c r="CT1547" s="52"/>
      <c r="CU1547" s="33"/>
      <c r="CV1547" s="33"/>
    </row>
    <row r="1548" spans="74:100">
      <c r="BV1548" s="62"/>
      <c r="BW1548" s="62"/>
      <c r="BX1548" s="62"/>
      <c r="BY1548" s="62"/>
      <c r="BZ1548" s="62"/>
      <c r="CA1548" s="62"/>
      <c r="CB1548" s="62"/>
      <c r="CC1548" s="62"/>
      <c r="CD1548" s="62"/>
      <c r="CE1548" s="62"/>
      <c r="CF1548" s="62"/>
      <c r="CL1548" s="56" t="s">
        <v>20891</v>
      </c>
      <c r="CM1548" s="56"/>
      <c r="CN1548" s="56"/>
      <c r="CO1548" s="52"/>
      <c r="CP1548" s="52"/>
      <c r="CQ1548" s="52"/>
      <c r="CR1548" s="52"/>
      <c r="CS1548" s="52"/>
      <c r="CT1548" s="52"/>
      <c r="CU1548" s="33"/>
      <c r="CV1548" s="33"/>
    </row>
    <row r="1549" spans="74:100">
      <c r="BV1549" s="62"/>
      <c r="BW1549" s="62"/>
      <c r="BX1549" s="62"/>
      <c r="BY1549" s="62"/>
      <c r="BZ1549" s="62"/>
      <c r="CA1549" s="62"/>
      <c r="CB1549" s="62"/>
      <c r="CC1549" s="62"/>
      <c r="CD1549" s="62"/>
      <c r="CE1549" s="62"/>
      <c r="CF1549" s="62"/>
      <c r="CL1549" s="56" t="s">
        <v>950</v>
      </c>
      <c r="CM1549" s="56" t="s">
        <v>214</v>
      </c>
      <c r="CN1549" s="56" t="s">
        <v>214</v>
      </c>
      <c r="CO1549" s="52"/>
      <c r="CP1549" s="52"/>
      <c r="CQ1549" s="52"/>
      <c r="CR1549" s="52"/>
      <c r="CS1549" s="52"/>
      <c r="CT1549" s="52"/>
      <c r="CU1549" s="33"/>
      <c r="CV1549" s="33"/>
    </row>
    <row r="1550" spans="74:100">
      <c r="BV1550" s="62"/>
      <c r="BW1550" s="62"/>
      <c r="BX1550" s="62"/>
      <c r="BY1550" s="62"/>
      <c r="BZ1550" s="62"/>
      <c r="CA1550" s="62"/>
      <c r="CB1550" s="62"/>
      <c r="CC1550" s="62"/>
      <c r="CD1550" s="62"/>
      <c r="CE1550" s="62"/>
      <c r="CF1550" s="62"/>
      <c r="CL1550" s="56" t="s">
        <v>20892</v>
      </c>
      <c r="CM1550" s="56"/>
      <c r="CN1550" s="56"/>
      <c r="CO1550" s="52"/>
      <c r="CP1550" s="52"/>
      <c r="CQ1550" s="52"/>
      <c r="CR1550" s="52"/>
      <c r="CS1550" s="52"/>
      <c r="CT1550" s="52"/>
      <c r="CU1550" s="33"/>
      <c r="CV1550" s="33"/>
    </row>
    <row r="1551" spans="74:100">
      <c r="BV1551" s="62"/>
      <c r="BW1551" s="62"/>
      <c r="BX1551" s="62"/>
      <c r="BY1551" s="62"/>
      <c r="BZ1551" s="62"/>
      <c r="CA1551" s="62"/>
      <c r="CB1551" s="62"/>
      <c r="CC1551" s="62"/>
      <c r="CD1551" s="62"/>
      <c r="CE1551" s="62"/>
      <c r="CF1551" s="62"/>
      <c r="CL1551" s="56" t="s">
        <v>3560</v>
      </c>
      <c r="CM1551" s="56" t="s">
        <v>213</v>
      </c>
      <c r="CN1551" s="56" t="s">
        <v>213</v>
      </c>
      <c r="CO1551" s="52"/>
      <c r="CP1551" s="52"/>
      <c r="CQ1551" s="52"/>
      <c r="CR1551" s="52"/>
      <c r="CS1551" s="52"/>
      <c r="CT1551" s="52"/>
      <c r="CU1551" s="33"/>
      <c r="CV1551" s="33"/>
    </row>
    <row r="1552" spans="74:100">
      <c r="BV1552" s="62"/>
      <c r="BW1552" s="62"/>
      <c r="BX1552" s="62"/>
      <c r="BY1552" s="62"/>
      <c r="BZ1552" s="62"/>
      <c r="CA1552" s="62"/>
      <c r="CB1552" s="62"/>
      <c r="CC1552" s="62"/>
      <c r="CD1552" s="62"/>
      <c r="CE1552" s="62"/>
      <c r="CF1552" s="62"/>
      <c r="CL1552" s="56" t="s">
        <v>20893</v>
      </c>
      <c r="CM1552" s="56"/>
      <c r="CN1552" s="56"/>
      <c r="CO1552" s="52"/>
      <c r="CP1552" s="52"/>
      <c r="CQ1552" s="52"/>
      <c r="CR1552" s="52"/>
      <c r="CS1552" s="52"/>
      <c r="CT1552" s="52"/>
      <c r="CU1552" s="33"/>
      <c r="CV1552" s="33"/>
    </row>
    <row r="1553" spans="74:100">
      <c r="BV1553" s="62"/>
      <c r="BW1553" s="62"/>
      <c r="BX1553" s="62"/>
      <c r="BY1553" s="62"/>
      <c r="BZ1553" s="62"/>
      <c r="CA1553" s="62"/>
      <c r="CB1553" s="62"/>
      <c r="CC1553" s="62"/>
      <c r="CD1553" s="62"/>
      <c r="CE1553" s="62"/>
      <c r="CF1553" s="62"/>
      <c r="CL1553" s="56" t="s">
        <v>951</v>
      </c>
      <c r="CM1553" s="56" t="s">
        <v>214</v>
      </c>
      <c r="CN1553" s="56" t="s">
        <v>214</v>
      </c>
      <c r="CO1553" s="52"/>
      <c r="CP1553" s="52"/>
      <c r="CQ1553" s="52"/>
      <c r="CR1553" s="52"/>
      <c r="CS1553" s="52"/>
      <c r="CT1553" s="52"/>
      <c r="CU1553" s="33"/>
      <c r="CV1553" s="33"/>
    </row>
    <row r="1554" spans="74:100">
      <c r="BV1554" s="62"/>
      <c r="BW1554" s="62"/>
      <c r="BX1554" s="62"/>
      <c r="BY1554" s="62"/>
      <c r="BZ1554" s="62"/>
      <c r="CA1554" s="62"/>
      <c r="CB1554" s="62"/>
      <c r="CC1554" s="62"/>
      <c r="CD1554" s="62"/>
      <c r="CE1554" s="62"/>
      <c r="CF1554" s="62"/>
      <c r="CL1554" s="56" t="s">
        <v>20894</v>
      </c>
      <c r="CM1554" s="56"/>
      <c r="CN1554" s="56"/>
      <c r="CO1554" s="52"/>
      <c r="CP1554" s="52"/>
      <c r="CQ1554" s="52"/>
      <c r="CR1554" s="52"/>
      <c r="CS1554" s="52"/>
      <c r="CT1554" s="52"/>
      <c r="CU1554" s="33"/>
      <c r="CV1554" s="33"/>
    </row>
    <row r="1555" spans="74:100">
      <c r="BV1555" s="62"/>
      <c r="BW1555" s="62"/>
      <c r="BX1555" s="62"/>
      <c r="BY1555" s="62"/>
      <c r="BZ1555" s="62"/>
      <c r="CA1555" s="62"/>
      <c r="CB1555" s="62"/>
      <c r="CC1555" s="62"/>
      <c r="CD1555" s="62"/>
      <c r="CE1555" s="62"/>
      <c r="CF1555" s="62"/>
      <c r="CL1555" s="56" t="s">
        <v>952</v>
      </c>
      <c r="CM1555" s="56" t="s">
        <v>214</v>
      </c>
      <c r="CN1555" s="56" t="s">
        <v>214</v>
      </c>
      <c r="CO1555" s="52"/>
      <c r="CP1555" s="52"/>
      <c r="CQ1555" s="52"/>
      <c r="CR1555" s="52"/>
      <c r="CS1555" s="52"/>
      <c r="CT1555" s="52"/>
      <c r="CU1555" s="33"/>
      <c r="CV1555" s="33"/>
    </row>
    <row r="1556" spans="74:100">
      <c r="BV1556" s="62"/>
      <c r="BW1556" s="62"/>
      <c r="BX1556" s="62"/>
      <c r="BY1556" s="62"/>
      <c r="BZ1556" s="62"/>
      <c r="CA1556" s="62"/>
      <c r="CB1556" s="62"/>
      <c r="CC1556" s="62"/>
      <c r="CD1556" s="62"/>
      <c r="CE1556" s="62"/>
      <c r="CF1556" s="62"/>
      <c r="CL1556" s="56" t="s">
        <v>20895</v>
      </c>
      <c r="CM1556" s="56"/>
      <c r="CN1556" s="56"/>
      <c r="CO1556" s="52"/>
      <c r="CP1556" s="52"/>
      <c r="CQ1556" s="52"/>
      <c r="CR1556" s="52"/>
      <c r="CS1556" s="52"/>
      <c r="CT1556" s="52"/>
      <c r="CU1556" s="33"/>
      <c r="CV1556" s="33"/>
    </row>
    <row r="1557" spans="74:100">
      <c r="BV1557" s="62"/>
      <c r="BW1557" s="62"/>
      <c r="BX1557" s="62"/>
      <c r="BY1557" s="62"/>
      <c r="BZ1557" s="62"/>
      <c r="CA1557" s="62"/>
      <c r="CB1557" s="62"/>
      <c r="CC1557" s="62"/>
      <c r="CD1557" s="62"/>
      <c r="CE1557" s="62"/>
      <c r="CF1557" s="62"/>
      <c r="CL1557" s="56" t="s">
        <v>953</v>
      </c>
      <c r="CM1557" s="56" t="s">
        <v>213</v>
      </c>
      <c r="CN1557" s="56" t="s">
        <v>213</v>
      </c>
      <c r="CO1557" s="52"/>
      <c r="CP1557" s="52"/>
      <c r="CQ1557" s="52"/>
      <c r="CR1557" s="52"/>
      <c r="CS1557" s="52"/>
      <c r="CT1557" s="52"/>
      <c r="CU1557" s="33"/>
      <c r="CV1557" s="33"/>
    </row>
    <row r="1558" spans="74:100">
      <c r="BV1558" s="62"/>
      <c r="BW1558" s="62"/>
      <c r="BX1558" s="62"/>
      <c r="BY1558" s="62"/>
      <c r="BZ1558" s="62"/>
      <c r="CA1558" s="62"/>
      <c r="CB1558" s="62"/>
      <c r="CC1558" s="62"/>
      <c r="CD1558" s="62"/>
      <c r="CE1558" s="62"/>
      <c r="CF1558" s="62"/>
      <c r="CL1558" s="56" t="s">
        <v>20896</v>
      </c>
      <c r="CM1558" s="56"/>
      <c r="CN1558" s="56"/>
      <c r="CO1558" s="52"/>
      <c r="CP1558" s="52"/>
      <c r="CQ1558" s="52"/>
      <c r="CR1558" s="52"/>
      <c r="CS1558" s="52"/>
      <c r="CT1558" s="52"/>
      <c r="CU1558" s="33"/>
      <c r="CV1558" s="33"/>
    </row>
    <row r="1559" spans="74:100">
      <c r="BV1559" s="62"/>
      <c r="BW1559" s="62"/>
      <c r="BX1559" s="62"/>
      <c r="BY1559" s="62"/>
      <c r="BZ1559" s="62"/>
      <c r="CA1559" s="62"/>
      <c r="CB1559" s="62"/>
      <c r="CC1559" s="62"/>
      <c r="CD1559" s="62"/>
      <c r="CE1559" s="62"/>
      <c r="CF1559" s="62"/>
      <c r="CL1559" s="56" t="s">
        <v>954</v>
      </c>
      <c r="CM1559" s="56" t="s">
        <v>213</v>
      </c>
      <c r="CN1559" s="56" t="s">
        <v>213</v>
      </c>
      <c r="CO1559" s="52"/>
      <c r="CP1559" s="52"/>
      <c r="CQ1559" s="52"/>
      <c r="CR1559" s="52"/>
      <c r="CS1559" s="52"/>
      <c r="CT1559" s="52"/>
      <c r="CU1559" s="33"/>
      <c r="CV1559" s="33"/>
    </row>
    <row r="1560" spans="74:100">
      <c r="BV1560" s="62"/>
      <c r="BW1560" s="62"/>
      <c r="BX1560" s="62"/>
      <c r="BY1560" s="62"/>
      <c r="BZ1560" s="62"/>
      <c r="CA1560" s="62"/>
      <c r="CB1560" s="62"/>
      <c r="CC1560" s="62"/>
      <c r="CD1560" s="62"/>
      <c r="CE1560" s="62"/>
      <c r="CF1560" s="62"/>
      <c r="CL1560" s="56" t="s">
        <v>20897</v>
      </c>
      <c r="CM1560" s="56"/>
      <c r="CN1560" s="56"/>
      <c r="CO1560" s="52"/>
      <c r="CP1560" s="52"/>
      <c r="CQ1560" s="52"/>
      <c r="CR1560" s="52"/>
      <c r="CS1560" s="52"/>
      <c r="CT1560" s="52"/>
      <c r="CU1560" s="33"/>
      <c r="CV1560" s="33"/>
    </row>
    <row r="1561" spans="74:100">
      <c r="BV1561" s="62"/>
      <c r="BW1561" s="62"/>
      <c r="BX1561" s="62"/>
      <c r="BY1561" s="62"/>
      <c r="BZ1561" s="62"/>
      <c r="CA1561" s="62"/>
      <c r="CB1561" s="62"/>
      <c r="CC1561" s="62"/>
      <c r="CD1561" s="62"/>
      <c r="CE1561" s="62"/>
      <c r="CF1561" s="62"/>
      <c r="CL1561" s="56" t="s">
        <v>956</v>
      </c>
      <c r="CM1561" s="56" t="s">
        <v>214</v>
      </c>
      <c r="CN1561" s="56" t="s">
        <v>214</v>
      </c>
      <c r="CO1561" s="52"/>
      <c r="CP1561" s="52"/>
      <c r="CQ1561" s="52"/>
      <c r="CR1561" s="52"/>
      <c r="CS1561" s="52"/>
      <c r="CT1561" s="52"/>
      <c r="CU1561" s="33"/>
      <c r="CV1561" s="33"/>
    </row>
    <row r="1562" spans="74:100">
      <c r="BV1562" s="62"/>
      <c r="BW1562" s="62"/>
      <c r="BX1562" s="62"/>
      <c r="BY1562" s="62"/>
      <c r="BZ1562" s="62"/>
      <c r="CA1562" s="62"/>
      <c r="CB1562" s="62"/>
      <c r="CC1562" s="62"/>
      <c r="CD1562" s="62"/>
      <c r="CE1562" s="62"/>
      <c r="CF1562" s="62"/>
      <c r="CL1562" s="56" t="s">
        <v>20898</v>
      </c>
      <c r="CM1562" s="56"/>
      <c r="CN1562" s="56"/>
      <c r="CO1562" s="52"/>
      <c r="CP1562" s="52"/>
      <c r="CQ1562" s="52"/>
      <c r="CR1562" s="52"/>
      <c r="CS1562" s="52"/>
      <c r="CT1562" s="52"/>
      <c r="CU1562" s="33"/>
      <c r="CV1562" s="33"/>
    </row>
    <row r="1563" spans="74:100">
      <c r="BV1563" s="62"/>
      <c r="BW1563" s="62"/>
      <c r="BX1563" s="62"/>
      <c r="BY1563" s="62"/>
      <c r="BZ1563" s="62"/>
      <c r="CA1563" s="62"/>
      <c r="CB1563" s="62"/>
      <c r="CC1563" s="62"/>
      <c r="CD1563" s="62"/>
      <c r="CE1563" s="62"/>
      <c r="CF1563" s="62"/>
      <c r="CL1563" s="56" t="s">
        <v>958</v>
      </c>
      <c r="CM1563" s="56" t="s">
        <v>214</v>
      </c>
      <c r="CN1563" s="56" t="s">
        <v>214</v>
      </c>
      <c r="CO1563" s="52"/>
      <c r="CP1563" s="52"/>
      <c r="CQ1563" s="52"/>
      <c r="CR1563" s="52"/>
      <c r="CS1563" s="52"/>
      <c r="CT1563" s="52"/>
      <c r="CU1563" s="33"/>
      <c r="CV1563" s="33"/>
    </row>
    <row r="1564" spans="74:100">
      <c r="BV1564" s="62"/>
      <c r="BW1564" s="62"/>
      <c r="BX1564" s="62"/>
      <c r="BY1564" s="62"/>
      <c r="BZ1564" s="62"/>
      <c r="CA1564" s="62"/>
      <c r="CB1564" s="62"/>
      <c r="CC1564" s="62"/>
      <c r="CD1564" s="62"/>
      <c r="CE1564" s="62"/>
      <c r="CF1564" s="62"/>
      <c r="CL1564" s="56" t="s">
        <v>20899</v>
      </c>
      <c r="CM1564" s="56"/>
      <c r="CN1564" s="56"/>
      <c r="CO1564" s="52"/>
      <c r="CP1564" s="52"/>
      <c r="CQ1564" s="52"/>
      <c r="CR1564" s="52"/>
      <c r="CS1564" s="52"/>
      <c r="CT1564" s="52"/>
      <c r="CU1564" s="33"/>
      <c r="CV1564" s="33"/>
    </row>
    <row r="1565" spans="74:100">
      <c r="BV1565" s="62"/>
      <c r="BW1565" s="62"/>
      <c r="BX1565" s="62"/>
      <c r="BY1565" s="62"/>
      <c r="BZ1565" s="62"/>
      <c r="CA1565" s="62"/>
      <c r="CB1565" s="62"/>
      <c r="CC1565" s="62"/>
      <c r="CD1565" s="62"/>
      <c r="CE1565" s="62"/>
      <c r="CF1565" s="62"/>
      <c r="CL1565" s="56" t="s">
        <v>8144</v>
      </c>
      <c r="CM1565" s="56" t="s">
        <v>213</v>
      </c>
      <c r="CN1565" s="56" t="s">
        <v>213</v>
      </c>
      <c r="CO1565" s="52"/>
      <c r="CP1565" s="52"/>
      <c r="CQ1565" s="52"/>
      <c r="CR1565" s="52"/>
      <c r="CS1565" s="52"/>
      <c r="CT1565" s="52"/>
      <c r="CU1565" s="33"/>
      <c r="CV1565" s="33"/>
    </row>
    <row r="1566" spans="74:100">
      <c r="BV1566" s="62"/>
      <c r="BW1566" s="62"/>
      <c r="BX1566" s="62"/>
      <c r="BY1566" s="62"/>
      <c r="BZ1566" s="62"/>
      <c r="CA1566" s="62"/>
      <c r="CB1566" s="62"/>
      <c r="CC1566" s="62"/>
      <c r="CD1566" s="62"/>
      <c r="CE1566" s="62"/>
      <c r="CF1566" s="62"/>
      <c r="CL1566" s="56" t="s">
        <v>20900</v>
      </c>
      <c r="CM1566" s="56"/>
      <c r="CN1566" s="56"/>
      <c r="CO1566" s="52"/>
      <c r="CP1566" s="52"/>
      <c r="CQ1566" s="52"/>
      <c r="CR1566" s="52"/>
      <c r="CS1566" s="52"/>
      <c r="CT1566" s="52"/>
      <c r="CU1566" s="33"/>
      <c r="CV1566" s="33"/>
    </row>
    <row r="1567" spans="74:100">
      <c r="BV1567" s="62"/>
      <c r="BW1567" s="62"/>
      <c r="BX1567" s="62"/>
      <c r="BY1567" s="62"/>
      <c r="BZ1567" s="62"/>
      <c r="CA1567" s="62"/>
      <c r="CB1567" s="62"/>
      <c r="CC1567" s="62"/>
      <c r="CD1567" s="62"/>
      <c r="CE1567" s="62"/>
      <c r="CF1567" s="62"/>
      <c r="CL1567" s="56" t="s">
        <v>959</v>
      </c>
      <c r="CM1567" s="56" t="s">
        <v>214</v>
      </c>
      <c r="CN1567" s="56" t="s">
        <v>214</v>
      </c>
      <c r="CO1567" s="52"/>
      <c r="CP1567" s="52"/>
      <c r="CQ1567" s="52"/>
      <c r="CR1567" s="52"/>
      <c r="CS1567" s="52"/>
      <c r="CT1567" s="52"/>
      <c r="CU1567" s="33"/>
      <c r="CV1567" s="33"/>
    </row>
    <row r="1568" spans="74:100">
      <c r="BV1568" s="62"/>
      <c r="BW1568" s="62"/>
      <c r="BX1568" s="62"/>
      <c r="BY1568" s="62"/>
      <c r="BZ1568" s="62"/>
      <c r="CA1568" s="62"/>
      <c r="CB1568" s="62"/>
      <c r="CC1568" s="62"/>
      <c r="CD1568" s="62"/>
      <c r="CE1568" s="62"/>
      <c r="CF1568" s="62"/>
      <c r="CL1568" s="56" t="s">
        <v>20901</v>
      </c>
      <c r="CM1568" s="56"/>
      <c r="CN1568" s="56"/>
      <c r="CO1568" s="52"/>
      <c r="CP1568" s="52"/>
      <c r="CQ1568" s="52"/>
      <c r="CR1568" s="52"/>
      <c r="CS1568" s="52"/>
      <c r="CT1568" s="52"/>
      <c r="CU1568" s="33"/>
      <c r="CV1568" s="33"/>
    </row>
    <row r="1569" spans="74:100">
      <c r="BV1569" s="62"/>
      <c r="BW1569" s="62"/>
      <c r="BX1569" s="62"/>
      <c r="BY1569" s="62"/>
      <c r="BZ1569" s="62"/>
      <c r="CA1569" s="62"/>
      <c r="CB1569" s="62"/>
      <c r="CC1569" s="62"/>
      <c r="CD1569" s="62"/>
      <c r="CE1569" s="62"/>
      <c r="CF1569" s="62"/>
      <c r="CL1569" s="56" t="s">
        <v>3562</v>
      </c>
      <c r="CM1569" s="56" t="s">
        <v>215</v>
      </c>
      <c r="CN1569" s="56" t="s">
        <v>215</v>
      </c>
      <c r="CO1569" s="52"/>
      <c r="CP1569" s="52"/>
      <c r="CQ1569" s="52"/>
      <c r="CR1569" s="52"/>
      <c r="CS1569" s="52"/>
      <c r="CT1569" s="52"/>
      <c r="CU1569" s="33"/>
      <c r="CV1569" s="33"/>
    </row>
    <row r="1570" spans="74:100">
      <c r="BV1570" s="62"/>
      <c r="BW1570" s="62"/>
      <c r="BX1570" s="62"/>
      <c r="BY1570" s="62"/>
      <c r="BZ1570" s="62"/>
      <c r="CA1570" s="62"/>
      <c r="CB1570" s="62"/>
      <c r="CC1570" s="62"/>
      <c r="CD1570" s="62"/>
      <c r="CE1570" s="62"/>
      <c r="CF1570" s="62"/>
      <c r="CL1570" s="56" t="s">
        <v>20902</v>
      </c>
      <c r="CM1570" s="56"/>
      <c r="CN1570" s="56"/>
      <c r="CO1570" s="52"/>
      <c r="CP1570" s="52"/>
      <c r="CQ1570" s="52"/>
      <c r="CR1570" s="52"/>
      <c r="CS1570" s="52"/>
      <c r="CT1570" s="52"/>
      <c r="CU1570" s="33"/>
      <c r="CV1570" s="33"/>
    </row>
    <row r="1571" spans="74:100">
      <c r="BV1571" s="62"/>
      <c r="BW1571" s="62"/>
      <c r="BX1571" s="62"/>
      <c r="BY1571" s="62"/>
      <c r="BZ1571" s="62"/>
      <c r="CA1571" s="62"/>
      <c r="CB1571" s="62"/>
      <c r="CC1571" s="62"/>
      <c r="CD1571" s="62"/>
      <c r="CE1571" s="62"/>
      <c r="CF1571" s="62"/>
      <c r="CL1571" s="56" t="s">
        <v>27079</v>
      </c>
      <c r="CM1571" s="56" t="s">
        <v>217</v>
      </c>
      <c r="CN1571" s="56" t="s">
        <v>217</v>
      </c>
      <c r="CO1571" s="52"/>
      <c r="CP1571" s="52"/>
      <c r="CQ1571" s="52"/>
      <c r="CR1571" s="52"/>
      <c r="CS1571" s="52"/>
      <c r="CT1571" s="52"/>
      <c r="CU1571" s="33"/>
      <c r="CV1571" s="33"/>
    </row>
    <row r="1572" spans="74:100">
      <c r="BV1572" s="62"/>
      <c r="BW1572" s="62"/>
      <c r="BX1572" s="62"/>
      <c r="BY1572" s="62"/>
      <c r="BZ1572" s="62"/>
      <c r="CA1572" s="62"/>
      <c r="CB1572" s="62"/>
      <c r="CC1572" s="62"/>
      <c r="CD1572" s="62"/>
      <c r="CE1572" s="62"/>
      <c r="CF1572" s="62"/>
      <c r="CL1572" s="56" t="s">
        <v>17844</v>
      </c>
      <c r="CM1572" s="56"/>
      <c r="CN1572" s="56"/>
      <c r="CO1572" s="52"/>
      <c r="CP1572" s="52"/>
      <c r="CQ1572" s="52"/>
      <c r="CR1572" s="52"/>
      <c r="CS1572" s="52"/>
      <c r="CT1572" s="52"/>
      <c r="CU1572" s="33"/>
      <c r="CV1572" s="33"/>
    </row>
    <row r="1573" spans="74:100">
      <c r="BV1573" s="62"/>
      <c r="BW1573" s="62"/>
      <c r="BX1573" s="62"/>
      <c r="BY1573" s="62"/>
      <c r="BZ1573" s="62"/>
      <c r="CA1573" s="62"/>
      <c r="CB1573" s="62"/>
      <c r="CC1573" s="62"/>
      <c r="CD1573" s="62"/>
      <c r="CE1573" s="62"/>
      <c r="CF1573" s="62"/>
      <c r="CL1573" s="56" t="s">
        <v>3563</v>
      </c>
      <c r="CM1573" s="56" t="s">
        <v>3118</v>
      </c>
      <c r="CN1573" s="56" t="s">
        <v>3118</v>
      </c>
      <c r="CO1573" s="52"/>
      <c r="CP1573" s="52"/>
      <c r="CQ1573" s="52"/>
      <c r="CR1573" s="52"/>
      <c r="CS1573" s="52"/>
      <c r="CT1573" s="52"/>
      <c r="CU1573" s="33"/>
      <c r="CV1573" s="33"/>
    </row>
    <row r="1574" spans="74:100">
      <c r="BV1574" s="62"/>
      <c r="BW1574" s="62"/>
      <c r="BX1574" s="62"/>
      <c r="BY1574" s="62"/>
      <c r="BZ1574" s="62"/>
      <c r="CA1574" s="62"/>
      <c r="CB1574" s="62"/>
      <c r="CC1574" s="62"/>
      <c r="CD1574" s="62"/>
      <c r="CE1574" s="62"/>
      <c r="CF1574" s="62"/>
      <c r="CL1574" s="56" t="s">
        <v>17845</v>
      </c>
      <c r="CM1574" s="56"/>
      <c r="CN1574" s="56"/>
      <c r="CO1574" s="52"/>
      <c r="CP1574" s="52"/>
      <c r="CQ1574" s="52"/>
      <c r="CR1574" s="52"/>
      <c r="CS1574" s="52"/>
      <c r="CT1574" s="52"/>
      <c r="CU1574" s="33"/>
      <c r="CV1574" s="33"/>
    </row>
    <row r="1575" spans="74:100">
      <c r="BV1575" s="62"/>
      <c r="BW1575" s="62"/>
      <c r="BX1575" s="62"/>
      <c r="BY1575" s="62"/>
      <c r="BZ1575" s="62"/>
      <c r="CA1575" s="62"/>
      <c r="CB1575" s="62"/>
      <c r="CC1575" s="62"/>
      <c r="CD1575" s="62"/>
      <c r="CE1575" s="62"/>
      <c r="CF1575" s="62"/>
      <c r="CL1575" s="56" t="s">
        <v>3564</v>
      </c>
      <c r="CM1575" s="56" t="s">
        <v>217</v>
      </c>
      <c r="CN1575" s="56" t="s">
        <v>217</v>
      </c>
      <c r="CO1575" s="52"/>
      <c r="CP1575" s="52"/>
      <c r="CQ1575" s="52"/>
      <c r="CR1575" s="52"/>
      <c r="CS1575" s="52"/>
      <c r="CT1575" s="52"/>
      <c r="CU1575" s="33"/>
      <c r="CV1575" s="33"/>
    </row>
    <row r="1576" spans="74:100">
      <c r="BV1576" s="62"/>
      <c r="BW1576" s="62"/>
      <c r="BX1576" s="62"/>
      <c r="BY1576" s="62"/>
      <c r="BZ1576" s="62"/>
      <c r="CA1576" s="62"/>
      <c r="CB1576" s="62"/>
      <c r="CC1576" s="62"/>
      <c r="CD1576" s="62"/>
      <c r="CE1576" s="62"/>
      <c r="CF1576" s="62"/>
      <c r="CL1576" s="56" t="s">
        <v>17846</v>
      </c>
      <c r="CM1576" s="56"/>
      <c r="CN1576" s="56"/>
      <c r="CO1576" s="52"/>
      <c r="CP1576" s="52"/>
      <c r="CQ1576" s="52"/>
      <c r="CR1576" s="52"/>
      <c r="CS1576" s="52"/>
      <c r="CT1576" s="52"/>
      <c r="CU1576" s="33"/>
      <c r="CV1576" s="33"/>
    </row>
    <row r="1577" spans="74:100">
      <c r="BV1577" s="62"/>
      <c r="BW1577" s="62"/>
      <c r="BX1577" s="62"/>
      <c r="BY1577" s="62"/>
      <c r="BZ1577" s="62"/>
      <c r="CA1577" s="62"/>
      <c r="CB1577" s="62"/>
      <c r="CC1577" s="62"/>
      <c r="CD1577" s="62"/>
      <c r="CE1577" s="62"/>
      <c r="CF1577" s="62"/>
      <c r="CL1577" s="56" t="s">
        <v>27080</v>
      </c>
      <c r="CM1577" s="56" t="s">
        <v>3118</v>
      </c>
      <c r="CN1577" s="56" t="s">
        <v>3118</v>
      </c>
      <c r="CO1577" s="52"/>
      <c r="CP1577" s="52"/>
      <c r="CQ1577" s="52"/>
      <c r="CR1577" s="52"/>
      <c r="CS1577" s="52"/>
      <c r="CT1577" s="52"/>
      <c r="CU1577" s="33"/>
      <c r="CV1577" s="33"/>
    </row>
    <row r="1578" spans="74:100">
      <c r="BV1578" s="62"/>
      <c r="BW1578" s="62"/>
      <c r="BX1578" s="62"/>
      <c r="BY1578" s="62"/>
      <c r="BZ1578" s="62"/>
      <c r="CA1578" s="62"/>
      <c r="CB1578" s="62"/>
      <c r="CC1578" s="62"/>
      <c r="CD1578" s="62"/>
      <c r="CE1578" s="62"/>
      <c r="CF1578" s="62"/>
      <c r="CL1578" s="56" t="s">
        <v>27081</v>
      </c>
      <c r="CM1578" s="56"/>
      <c r="CN1578" s="56"/>
      <c r="CO1578" s="52"/>
      <c r="CP1578" s="52"/>
      <c r="CQ1578" s="52"/>
      <c r="CR1578" s="52"/>
      <c r="CS1578" s="52"/>
      <c r="CT1578" s="52"/>
      <c r="CU1578" s="33"/>
      <c r="CV1578" s="33"/>
    </row>
    <row r="1579" spans="74:100">
      <c r="BV1579" s="62"/>
      <c r="BW1579" s="62"/>
      <c r="BX1579" s="62"/>
      <c r="BY1579" s="62"/>
      <c r="BZ1579" s="62"/>
      <c r="CA1579" s="62"/>
      <c r="CB1579" s="62"/>
      <c r="CC1579" s="62"/>
      <c r="CD1579" s="62"/>
      <c r="CE1579" s="62"/>
      <c r="CF1579" s="62"/>
      <c r="CL1579" s="56" t="s">
        <v>24850</v>
      </c>
      <c r="CM1579" s="56"/>
      <c r="CN1579" s="56"/>
      <c r="CO1579" s="52"/>
      <c r="CP1579" s="52"/>
      <c r="CQ1579" s="52"/>
      <c r="CR1579" s="52"/>
      <c r="CS1579" s="52"/>
      <c r="CT1579" s="52"/>
      <c r="CU1579" s="33"/>
      <c r="CV1579" s="33"/>
    </row>
    <row r="1580" spans="74:100">
      <c r="BV1580" s="62"/>
      <c r="BW1580" s="62"/>
      <c r="BX1580" s="62"/>
      <c r="BY1580" s="62"/>
      <c r="BZ1580" s="62"/>
      <c r="CA1580" s="62"/>
      <c r="CB1580" s="62"/>
      <c r="CC1580" s="62"/>
      <c r="CD1580" s="62"/>
      <c r="CE1580" s="62"/>
      <c r="CF1580" s="62"/>
      <c r="CL1580" s="56" t="s">
        <v>24851</v>
      </c>
      <c r="CM1580" s="56"/>
      <c r="CN1580" s="56"/>
      <c r="CO1580" s="52"/>
      <c r="CP1580" s="52"/>
      <c r="CQ1580" s="52"/>
      <c r="CR1580" s="52"/>
      <c r="CS1580" s="52"/>
      <c r="CT1580" s="52"/>
      <c r="CU1580" s="33"/>
      <c r="CV1580" s="33"/>
    </row>
    <row r="1581" spans="74:100">
      <c r="BV1581" s="62"/>
      <c r="BW1581" s="62"/>
      <c r="BX1581" s="62"/>
      <c r="BY1581" s="62"/>
      <c r="BZ1581" s="62"/>
      <c r="CA1581" s="62"/>
      <c r="CB1581" s="62"/>
      <c r="CC1581" s="62"/>
      <c r="CD1581" s="62"/>
      <c r="CE1581" s="62"/>
      <c r="CF1581" s="62"/>
      <c r="CL1581" s="56" t="s">
        <v>20903</v>
      </c>
      <c r="CM1581" s="56" t="s">
        <v>214</v>
      </c>
      <c r="CN1581" s="56" t="s">
        <v>214</v>
      </c>
      <c r="CO1581" s="52"/>
      <c r="CP1581" s="52"/>
      <c r="CQ1581" s="52"/>
      <c r="CR1581" s="52"/>
      <c r="CS1581" s="52"/>
      <c r="CT1581" s="52"/>
      <c r="CU1581" s="33"/>
      <c r="CV1581" s="33"/>
    </row>
    <row r="1582" spans="74:100">
      <c r="BV1582" s="62"/>
      <c r="BW1582" s="62"/>
      <c r="BX1582" s="62"/>
      <c r="BY1582" s="62"/>
      <c r="BZ1582" s="62"/>
      <c r="CA1582" s="62"/>
      <c r="CB1582" s="62"/>
      <c r="CC1582" s="62"/>
      <c r="CD1582" s="62"/>
      <c r="CE1582" s="62"/>
      <c r="CF1582" s="62"/>
      <c r="CL1582" s="56" t="s">
        <v>20904</v>
      </c>
      <c r="CM1582" s="56"/>
      <c r="CN1582" s="56"/>
      <c r="CO1582" s="52"/>
      <c r="CP1582" s="52"/>
      <c r="CQ1582" s="52"/>
      <c r="CR1582" s="52"/>
      <c r="CS1582" s="52"/>
      <c r="CT1582" s="52"/>
      <c r="CU1582" s="33"/>
      <c r="CV1582" s="33"/>
    </row>
    <row r="1583" spans="74:100">
      <c r="BV1583" s="62"/>
      <c r="BW1583" s="62"/>
      <c r="BX1583" s="62"/>
      <c r="BY1583" s="62"/>
      <c r="BZ1583" s="62"/>
      <c r="CA1583" s="62"/>
      <c r="CB1583" s="62"/>
      <c r="CC1583" s="62"/>
      <c r="CD1583" s="62"/>
      <c r="CE1583" s="62"/>
      <c r="CF1583" s="62"/>
      <c r="CL1583" s="56" t="s">
        <v>14149</v>
      </c>
      <c r="CM1583" s="56" t="s">
        <v>214</v>
      </c>
      <c r="CN1583" s="56" t="s">
        <v>214</v>
      </c>
      <c r="CO1583" s="52"/>
      <c r="CP1583" s="52"/>
      <c r="CQ1583" s="52"/>
      <c r="CR1583" s="52"/>
      <c r="CS1583" s="52"/>
      <c r="CT1583" s="52"/>
      <c r="CU1583" s="33"/>
      <c r="CV1583" s="33"/>
    </row>
    <row r="1584" spans="74:100">
      <c r="BV1584" s="62"/>
      <c r="BW1584" s="62"/>
      <c r="BX1584" s="62"/>
      <c r="BY1584" s="62"/>
      <c r="BZ1584" s="62"/>
      <c r="CA1584" s="62"/>
      <c r="CB1584" s="62"/>
      <c r="CC1584" s="62"/>
      <c r="CD1584" s="62"/>
      <c r="CE1584" s="62"/>
      <c r="CF1584" s="62"/>
      <c r="CL1584" s="56" t="s">
        <v>20905</v>
      </c>
      <c r="CM1584" s="56"/>
      <c r="CN1584" s="56"/>
      <c r="CO1584" s="52"/>
      <c r="CP1584" s="52"/>
      <c r="CQ1584" s="52"/>
      <c r="CR1584" s="52"/>
      <c r="CS1584" s="52"/>
      <c r="CT1584" s="52"/>
      <c r="CU1584" s="33"/>
      <c r="CV1584" s="33"/>
    </row>
    <row r="1585" spans="74:100">
      <c r="BV1585" s="62"/>
      <c r="BW1585" s="62"/>
      <c r="BX1585" s="62"/>
      <c r="BY1585" s="62"/>
      <c r="BZ1585" s="62"/>
      <c r="CA1585" s="62"/>
      <c r="CB1585" s="62"/>
      <c r="CC1585" s="62"/>
      <c r="CD1585" s="62"/>
      <c r="CE1585" s="62"/>
      <c r="CF1585" s="62"/>
      <c r="CL1585" s="56" t="s">
        <v>3565</v>
      </c>
      <c r="CM1585" s="56" t="s">
        <v>3118</v>
      </c>
      <c r="CN1585" s="56" t="s">
        <v>3118</v>
      </c>
      <c r="CO1585" s="52"/>
      <c r="CP1585" s="52"/>
      <c r="CQ1585" s="52"/>
      <c r="CR1585" s="52"/>
      <c r="CS1585" s="52"/>
      <c r="CT1585" s="52"/>
      <c r="CU1585" s="33"/>
      <c r="CV1585" s="33"/>
    </row>
    <row r="1586" spans="74:100">
      <c r="BV1586" s="62"/>
      <c r="BW1586" s="62"/>
      <c r="BX1586" s="62"/>
      <c r="BY1586" s="62"/>
      <c r="BZ1586" s="62"/>
      <c r="CA1586" s="62"/>
      <c r="CB1586" s="62"/>
      <c r="CC1586" s="62"/>
      <c r="CD1586" s="62"/>
      <c r="CE1586" s="62"/>
      <c r="CF1586" s="62"/>
      <c r="CL1586" s="56" t="s">
        <v>20518</v>
      </c>
      <c r="CM1586" s="56"/>
      <c r="CN1586" s="56"/>
      <c r="CO1586" s="52"/>
      <c r="CP1586" s="52"/>
      <c r="CQ1586" s="52"/>
      <c r="CR1586" s="52"/>
      <c r="CS1586" s="52"/>
      <c r="CT1586" s="52"/>
      <c r="CU1586" s="33"/>
      <c r="CV1586" s="33"/>
    </row>
    <row r="1587" spans="74:100">
      <c r="BV1587" s="62"/>
      <c r="BW1587" s="62"/>
      <c r="BX1587" s="62"/>
      <c r="BY1587" s="62"/>
      <c r="BZ1587" s="62"/>
      <c r="CA1587" s="62"/>
      <c r="CB1587" s="62"/>
      <c r="CC1587" s="62"/>
      <c r="CD1587" s="62"/>
      <c r="CE1587" s="62"/>
      <c r="CF1587" s="62"/>
      <c r="CL1587" s="56" t="s">
        <v>3566</v>
      </c>
      <c r="CM1587" s="56" t="s">
        <v>217</v>
      </c>
      <c r="CN1587" s="56" t="s">
        <v>217</v>
      </c>
      <c r="CO1587" s="52"/>
      <c r="CP1587" s="52"/>
      <c r="CQ1587" s="52"/>
      <c r="CR1587" s="52"/>
      <c r="CS1587" s="52"/>
      <c r="CT1587" s="52"/>
      <c r="CU1587" s="33"/>
      <c r="CV1587" s="33"/>
    </row>
    <row r="1588" spans="74:100">
      <c r="BV1588" s="62"/>
      <c r="BW1588" s="62"/>
      <c r="BX1588" s="62"/>
      <c r="BY1588" s="62"/>
      <c r="BZ1588" s="62"/>
      <c r="CA1588" s="62"/>
      <c r="CB1588" s="62"/>
      <c r="CC1588" s="62"/>
      <c r="CD1588" s="62"/>
      <c r="CE1588" s="62"/>
      <c r="CF1588" s="62"/>
      <c r="CL1588" s="56" t="s">
        <v>20519</v>
      </c>
      <c r="CM1588" s="56"/>
      <c r="CN1588" s="56"/>
      <c r="CO1588" s="52"/>
      <c r="CP1588" s="52"/>
      <c r="CQ1588" s="52"/>
      <c r="CR1588" s="52"/>
      <c r="CS1588" s="52"/>
      <c r="CT1588" s="52"/>
      <c r="CU1588" s="33"/>
      <c r="CV1588" s="33"/>
    </row>
    <row r="1589" spans="74:100">
      <c r="BV1589" s="62"/>
      <c r="BW1589" s="62"/>
      <c r="BX1589" s="62"/>
      <c r="BY1589" s="62"/>
      <c r="BZ1589" s="62"/>
      <c r="CA1589" s="62"/>
      <c r="CB1589" s="62"/>
      <c r="CC1589" s="62"/>
      <c r="CD1589" s="62"/>
      <c r="CE1589" s="62"/>
      <c r="CF1589" s="62"/>
      <c r="CL1589" s="56" t="s">
        <v>960</v>
      </c>
      <c r="CM1589" s="56" t="s">
        <v>216</v>
      </c>
      <c r="CN1589" s="56" t="s">
        <v>216</v>
      </c>
      <c r="CO1589" s="52"/>
      <c r="CP1589" s="52"/>
      <c r="CQ1589" s="52"/>
      <c r="CR1589" s="52"/>
      <c r="CS1589" s="52"/>
      <c r="CT1589" s="52"/>
      <c r="CU1589" s="33"/>
      <c r="CV1589" s="33"/>
    </row>
    <row r="1590" spans="74:100">
      <c r="BV1590" s="62"/>
      <c r="BW1590" s="62"/>
      <c r="BX1590" s="62"/>
      <c r="BY1590" s="62"/>
      <c r="BZ1590" s="62"/>
      <c r="CA1590" s="62"/>
      <c r="CB1590" s="62"/>
      <c r="CC1590" s="62"/>
      <c r="CD1590" s="62"/>
      <c r="CE1590" s="62"/>
      <c r="CF1590" s="62"/>
      <c r="CL1590" s="56" t="s">
        <v>20906</v>
      </c>
      <c r="CM1590" s="56"/>
      <c r="CN1590" s="56"/>
      <c r="CO1590" s="52"/>
      <c r="CP1590" s="52"/>
      <c r="CQ1590" s="52"/>
      <c r="CR1590" s="52"/>
      <c r="CS1590" s="52"/>
      <c r="CT1590" s="52"/>
      <c r="CU1590" s="33"/>
      <c r="CV1590" s="33"/>
    </row>
    <row r="1591" spans="74:100">
      <c r="BV1591" s="62"/>
      <c r="BW1591" s="62"/>
      <c r="BX1591" s="62"/>
      <c r="BY1591" s="62"/>
      <c r="BZ1591" s="62"/>
      <c r="CA1591" s="62"/>
      <c r="CB1591" s="62"/>
      <c r="CC1591" s="62"/>
      <c r="CD1591" s="62"/>
      <c r="CE1591" s="62"/>
      <c r="CF1591" s="62"/>
      <c r="CL1591" s="56" t="s">
        <v>24852</v>
      </c>
      <c r="CM1591" s="56"/>
      <c r="CN1591" s="56"/>
      <c r="CO1591" s="52"/>
      <c r="CP1591" s="52"/>
      <c r="CQ1591" s="52"/>
      <c r="CR1591" s="52"/>
      <c r="CS1591" s="52"/>
      <c r="CT1591" s="52"/>
      <c r="CU1591" s="33"/>
      <c r="CV1591" s="33"/>
    </row>
    <row r="1592" spans="74:100">
      <c r="BV1592" s="62"/>
      <c r="BW1592" s="62"/>
      <c r="BX1592" s="62"/>
      <c r="BY1592" s="62"/>
      <c r="BZ1592" s="62"/>
      <c r="CA1592" s="62"/>
      <c r="CB1592" s="62"/>
      <c r="CC1592" s="62"/>
      <c r="CD1592" s="62"/>
      <c r="CE1592" s="62"/>
      <c r="CF1592" s="62"/>
      <c r="CL1592" s="56" t="s">
        <v>17700</v>
      </c>
      <c r="CM1592" s="56"/>
      <c r="CN1592" s="56"/>
      <c r="CO1592" s="52"/>
      <c r="CP1592" s="52"/>
      <c r="CQ1592" s="52"/>
      <c r="CR1592" s="52"/>
      <c r="CS1592" s="52"/>
      <c r="CT1592" s="52"/>
      <c r="CU1592" s="33"/>
      <c r="CV1592" s="33"/>
    </row>
    <row r="1593" spans="74:100">
      <c r="BV1593" s="62"/>
      <c r="BW1593" s="62"/>
      <c r="BX1593" s="62"/>
      <c r="BY1593" s="62"/>
      <c r="BZ1593" s="62"/>
      <c r="CA1593" s="62"/>
      <c r="CB1593" s="62"/>
      <c r="CC1593" s="62"/>
      <c r="CD1593" s="62"/>
      <c r="CE1593" s="62"/>
      <c r="CF1593" s="62"/>
      <c r="CL1593" s="56" t="s">
        <v>24936</v>
      </c>
      <c r="CM1593" s="56" t="s">
        <v>217</v>
      </c>
      <c r="CN1593" s="56" t="s">
        <v>217</v>
      </c>
      <c r="CO1593" s="52"/>
      <c r="CP1593" s="52"/>
      <c r="CQ1593" s="52"/>
      <c r="CR1593" s="52"/>
      <c r="CS1593" s="52"/>
      <c r="CT1593" s="52"/>
      <c r="CU1593" s="33"/>
      <c r="CV1593" s="33"/>
    </row>
    <row r="1594" spans="74:100">
      <c r="BV1594" s="62"/>
      <c r="BW1594" s="62"/>
      <c r="BX1594" s="62"/>
      <c r="BY1594" s="62"/>
      <c r="BZ1594" s="62"/>
      <c r="CA1594" s="62"/>
      <c r="CB1594" s="62"/>
      <c r="CC1594" s="62"/>
      <c r="CD1594" s="62"/>
      <c r="CE1594" s="62"/>
      <c r="CF1594" s="62"/>
      <c r="CL1594" s="56" t="s">
        <v>20910</v>
      </c>
      <c r="CM1594" s="56"/>
      <c r="CN1594" s="56"/>
      <c r="CO1594" s="52"/>
      <c r="CP1594" s="52"/>
      <c r="CQ1594" s="52"/>
      <c r="CR1594" s="52"/>
      <c r="CS1594" s="52"/>
      <c r="CT1594" s="52"/>
      <c r="CU1594" s="33"/>
      <c r="CV1594" s="33"/>
    </row>
    <row r="1595" spans="74:100">
      <c r="BV1595" s="62"/>
      <c r="BW1595" s="62"/>
      <c r="BX1595" s="62"/>
      <c r="BY1595" s="62"/>
      <c r="BZ1595" s="62"/>
      <c r="CA1595" s="62"/>
      <c r="CB1595" s="62"/>
      <c r="CC1595" s="62"/>
      <c r="CD1595" s="62"/>
      <c r="CE1595" s="62"/>
      <c r="CF1595" s="62"/>
      <c r="CL1595" s="56" t="s">
        <v>7697</v>
      </c>
      <c r="CM1595" s="56" t="s">
        <v>216</v>
      </c>
      <c r="CN1595" s="56" t="s">
        <v>216</v>
      </c>
      <c r="CO1595" s="52"/>
      <c r="CP1595" s="52"/>
      <c r="CQ1595" s="52"/>
      <c r="CR1595" s="52"/>
      <c r="CS1595" s="52"/>
      <c r="CT1595" s="52"/>
      <c r="CU1595" s="33"/>
      <c r="CV1595" s="33"/>
    </row>
    <row r="1596" spans="74:100">
      <c r="BV1596" s="62"/>
      <c r="BW1596" s="62"/>
      <c r="BX1596" s="62"/>
      <c r="BY1596" s="62"/>
      <c r="BZ1596" s="62"/>
      <c r="CA1596" s="62"/>
      <c r="CB1596" s="62"/>
      <c r="CC1596" s="62"/>
      <c r="CD1596" s="62"/>
      <c r="CE1596" s="62"/>
      <c r="CF1596" s="62"/>
      <c r="CL1596" s="56" t="s">
        <v>20907</v>
      </c>
      <c r="CM1596" s="56" t="s">
        <v>216</v>
      </c>
      <c r="CN1596" s="56" t="s">
        <v>216</v>
      </c>
      <c r="CO1596" s="52"/>
      <c r="CP1596" s="52"/>
      <c r="CQ1596" s="52"/>
      <c r="CR1596" s="52"/>
      <c r="CS1596" s="52"/>
      <c r="CT1596" s="52"/>
      <c r="CU1596" s="33"/>
      <c r="CV1596" s="33"/>
    </row>
    <row r="1597" spans="74:100">
      <c r="BV1597" s="62"/>
      <c r="BW1597" s="62"/>
      <c r="BX1597" s="62"/>
      <c r="BY1597" s="62"/>
      <c r="BZ1597" s="62"/>
      <c r="CA1597" s="62"/>
      <c r="CB1597" s="62"/>
      <c r="CC1597" s="62"/>
      <c r="CD1597" s="62"/>
      <c r="CE1597" s="62"/>
      <c r="CF1597" s="62"/>
      <c r="CL1597" s="56" t="s">
        <v>24937</v>
      </c>
      <c r="CM1597" s="56"/>
      <c r="CN1597" s="56"/>
      <c r="CO1597" s="52"/>
      <c r="CP1597" s="52"/>
      <c r="CQ1597" s="52"/>
      <c r="CR1597" s="52"/>
      <c r="CS1597" s="52"/>
      <c r="CT1597" s="52"/>
      <c r="CU1597" s="33"/>
      <c r="CV1597" s="33"/>
    </row>
    <row r="1598" spans="74:100">
      <c r="BV1598" s="62"/>
      <c r="BW1598" s="62"/>
      <c r="BX1598" s="62"/>
      <c r="BY1598" s="62"/>
      <c r="BZ1598" s="62"/>
      <c r="CA1598" s="62"/>
      <c r="CB1598" s="62"/>
      <c r="CC1598" s="62"/>
      <c r="CD1598" s="62"/>
      <c r="CE1598" s="62"/>
      <c r="CF1598" s="62"/>
      <c r="CL1598" s="56" t="s">
        <v>20911</v>
      </c>
      <c r="CM1598" s="56" t="s">
        <v>216</v>
      </c>
      <c r="CN1598" s="56" t="s">
        <v>216</v>
      </c>
      <c r="CO1598" s="52"/>
      <c r="CP1598" s="52"/>
      <c r="CQ1598" s="52"/>
      <c r="CR1598" s="52"/>
      <c r="CS1598" s="52"/>
      <c r="CT1598" s="52"/>
      <c r="CU1598" s="33"/>
      <c r="CV1598" s="33"/>
    </row>
    <row r="1599" spans="74:100">
      <c r="BV1599" s="62"/>
      <c r="BW1599" s="62"/>
      <c r="BX1599" s="62"/>
      <c r="BY1599" s="62"/>
      <c r="BZ1599" s="62"/>
      <c r="CA1599" s="62"/>
      <c r="CB1599" s="62"/>
      <c r="CC1599" s="62"/>
      <c r="CD1599" s="62"/>
      <c r="CE1599" s="62"/>
      <c r="CF1599" s="62"/>
      <c r="CL1599" s="56" t="s">
        <v>20912</v>
      </c>
      <c r="CM1599" s="56"/>
      <c r="CN1599" s="56"/>
      <c r="CO1599" s="52"/>
      <c r="CP1599" s="52"/>
      <c r="CQ1599" s="52"/>
      <c r="CR1599" s="52"/>
      <c r="CS1599" s="52"/>
      <c r="CT1599" s="52"/>
      <c r="CU1599" s="33"/>
      <c r="CV1599" s="33"/>
    </row>
    <row r="1600" spans="74:100">
      <c r="BV1600" s="62"/>
      <c r="BW1600" s="62"/>
      <c r="BX1600" s="62"/>
      <c r="BY1600" s="62"/>
      <c r="BZ1600" s="62"/>
      <c r="CA1600" s="62"/>
      <c r="CB1600" s="62"/>
      <c r="CC1600" s="62"/>
      <c r="CD1600" s="62"/>
      <c r="CE1600" s="62"/>
      <c r="CF1600" s="62"/>
      <c r="CL1600" s="56" t="s">
        <v>3567</v>
      </c>
      <c r="CM1600" s="56" t="s">
        <v>3118</v>
      </c>
      <c r="CN1600" s="56" t="s">
        <v>3118</v>
      </c>
      <c r="CO1600" s="52"/>
      <c r="CP1600" s="52"/>
      <c r="CQ1600" s="52"/>
      <c r="CR1600" s="52"/>
      <c r="CS1600" s="52"/>
      <c r="CT1600" s="52"/>
      <c r="CU1600" s="33"/>
      <c r="CV1600" s="33"/>
    </row>
    <row r="1601" spans="74:100">
      <c r="BV1601" s="62"/>
      <c r="BW1601" s="62"/>
      <c r="BX1601" s="62"/>
      <c r="BY1601" s="62"/>
      <c r="BZ1601" s="62"/>
      <c r="CA1601" s="62"/>
      <c r="CB1601" s="62"/>
      <c r="CC1601" s="62"/>
      <c r="CD1601" s="62"/>
      <c r="CE1601" s="62"/>
      <c r="CF1601" s="62"/>
      <c r="CL1601" s="56" t="s">
        <v>17847</v>
      </c>
      <c r="CM1601" s="56"/>
      <c r="CN1601" s="56"/>
      <c r="CO1601" s="52"/>
      <c r="CP1601" s="52"/>
      <c r="CQ1601" s="52"/>
      <c r="CR1601" s="52"/>
      <c r="CS1601" s="52"/>
      <c r="CT1601" s="52"/>
      <c r="CU1601" s="33"/>
      <c r="CV1601" s="33"/>
    </row>
    <row r="1602" spans="74:100">
      <c r="BV1602" s="62"/>
      <c r="BW1602" s="62"/>
      <c r="BX1602" s="62"/>
      <c r="BY1602" s="62"/>
      <c r="BZ1602" s="62"/>
      <c r="CA1602" s="62"/>
      <c r="CB1602" s="62"/>
      <c r="CC1602" s="62"/>
      <c r="CD1602" s="62"/>
      <c r="CE1602" s="62"/>
      <c r="CF1602" s="62"/>
      <c r="CL1602" s="56" t="s">
        <v>961</v>
      </c>
      <c r="CM1602" s="56" t="s">
        <v>213</v>
      </c>
      <c r="CN1602" s="56" t="s">
        <v>213</v>
      </c>
      <c r="CO1602" s="52"/>
      <c r="CP1602" s="52"/>
      <c r="CQ1602" s="52"/>
      <c r="CR1602" s="52"/>
      <c r="CS1602" s="52"/>
      <c r="CT1602" s="52"/>
      <c r="CU1602" s="33"/>
      <c r="CV1602" s="33"/>
    </row>
    <row r="1603" spans="74:100">
      <c r="BV1603" s="62"/>
      <c r="BW1603" s="62"/>
      <c r="BX1603" s="62"/>
      <c r="BY1603" s="62"/>
      <c r="BZ1603" s="62"/>
      <c r="CA1603" s="62"/>
      <c r="CB1603" s="62"/>
      <c r="CC1603" s="62"/>
      <c r="CD1603" s="62"/>
      <c r="CE1603" s="62"/>
      <c r="CF1603" s="62"/>
      <c r="CL1603" s="56" t="s">
        <v>20913</v>
      </c>
      <c r="CM1603" s="56"/>
      <c r="CN1603" s="56"/>
      <c r="CO1603" s="52"/>
      <c r="CP1603" s="52"/>
      <c r="CQ1603" s="52"/>
      <c r="CR1603" s="52"/>
      <c r="CS1603" s="52"/>
      <c r="CT1603" s="52"/>
      <c r="CU1603" s="33"/>
      <c r="CV1603" s="33"/>
    </row>
    <row r="1604" spans="74:100">
      <c r="BV1604" s="62"/>
      <c r="BW1604" s="62"/>
      <c r="BX1604" s="62"/>
      <c r="BY1604" s="62"/>
      <c r="BZ1604" s="62"/>
      <c r="CA1604" s="62"/>
      <c r="CB1604" s="62"/>
      <c r="CC1604" s="62"/>
      <c r="CD1604" s="62"/>
      <c r="CE1604" s="62"/>
      <c r="CF1604" s="62"/>
      <c r="CL1604" s="56" t="s">
        <v>3568</v>
      </c>
      <c r="CM1604" s="56" t="s">
        <v>3118</v>
      </c>
      <c r="CN1604" s="56" t="s">
        <v>3118</v>
      </c>
      <c r="CO1604" s="52"/>
      <c r="CP1604" s="52"/>
      <c r="CQ1604" s="52"/>
      <c r="CR1604" s="52"/>
      <c r="CS1604" s="52"/>
      <c r="CT1604" s="52"/>
      <c r="CU1604" s="33"/>
      <c r="CV1604" s="33"/>
    </row>
    <row r="1605" spans="74:100">
      <c r="BV1605" s="62"/>
      <c r="BW1605" s="62"/>
      <c r="BX1605" s="62"/>
      <c r="BY1605" s="62"/>
      <c r="BZ1605" s="62"/>
      <c r="CA1605" s="62"/>
      <c r="CB1605" s="62"/>
      <c r="CC1605" s="62"/>
      <c r="CD1605" s="62"/>
      <c r="CE1605" s="62"/>
      <c r="CF1605" s="62"/>
      <c r="CL1605" s="56" t="s">
        <v>17848</v>
      </c>
      <c r="CM1605" s="56"/>
      <c r="CN1605" s="56"/>
      <c r="CO1605" s="52"/>
      <c r="CP1605" s="52"/>
      <c r="CQ1605" s="52"/>
      <c r="CR1605" s="52"/>
      <c r="CS1605" s="52"/>
      <c r="CT1605" s="52"/>
      <c r="CU1605" s="33"/>
      <c r="CV1605" s="33"/>
    </row>
    <row r="1606" spans="74:100">
      <c r="BV1606" s="62"/>
      <c r="BW1606" s="62"/>
      <c r="BX1606" s="62"/>
      <c r="BY1606" s="62"/>
      <c r="BZ1606" s="62"/>
      <c r="CA1606" s="62"/>
      <c r="CB1606" s="62"/>
      <c r="CC1606" s="62"/>
      <c r="CD1606" s="62"/>
      <c r="CE1606" s="62"/>
      <c r="CF1606" s="62"/>
      <c r="CL1606" s="56" t="s">
        <v>962</v>
      </c>
      <c r="CM1606" s="56" t="s">
        <v>214</v>
      </c>
      <c r="CN1606" s="56" t="s">
        <v>214</v>
      </c>
      <c r="CO1606" s="52"/>
      <c r="CP1606" s="52"/>
      <c r="CQ1606" s="52"/>
      <c r="CR1606" s="52"/>
      <c r="CS1606" s="52"/>
      <c r="CT1606" s="52"/>
      <c r="CU1606" s="33"/>
      <c r="CV1606" s="33"/>
    </row>
    <row r="1607" spans="74:100">
      <c r="BV1607" s="62"/>
      <c r="BW1607" s="62"/>
      <c r="BX1607" s="62"/>
      <c r="BY1607" s="62"/>
      <c r="BZ1607" s="62"/>
      <c r="CA1607" s="62"/>
      <c r="CB1607" s="62"/>
      <c r="CC1607" s="62"/>
      <c r="CD1607" s="62"/>
      <c r="CE1607" s="62"/>
      <c r="CF1607" s="62"/>
      <c r="CL1607" s="56" t="s">
        <v>20914</v>
      </c>
      <c r="CM1607" s="56"/>
      <c r="CN1607" s="56"/>
      <c r="CO1607" s="52"/>
      <c r="CP1607" s="52"/>
      <c r="CQ1607" s="52"/>
      <c r="CR1607" s="52"/>
      <c r="CS1607" s="52"/>
      <c r="CT1607" s="52"/>
      <c r="CU1607" s="33"/>
      <c r="CV1607" s="33"/>
    </row>
    <row r="1608" spans="74:100">
      <c r="BV1608" s="62"/>
      <c r="BW1608" s="62"/>
      <c r="BX1608" s="62"/>
      <c r="BY1608" s="62"/>
      <c r="BZ1608" s="62"/>
      <c r="CA1608" s="62"/>
      <c r="CB1608" s="62"/>
      <c r="CC1608" s="62"/>
      <c r="CD1608" s="62"/>
      <c r="CE1608" s="62"/>
      <c r="CF1608" s="62"/>
      <c r="CL1608" s="56" t="s">
        <v>27082</v>
      </c>
      <c r="CM1608" s="56" t="s">
        <v>217</v>
      </c>
      <c r="CN1608" s="56" t="s">
        <v>217</v>
      </c>
      <c r="CO1608" s="52"/>
      <c r="CP1608" s="52"/>
      <c r="CQ1608" s="52"/>
      <c r="CR1608" s="52"/>
      <c r="CS1608" s="52"/>
      <c r="CT1608" s="52"/>
      <c r="CU1608" s="33"/>
      <c r="CV1608" s="33"/>
    </row>
    <row r="1609" spans="74:100">
      <c r="BV1609" s="62"/>
      <c r="BW1609" s="62"/>
      <c r="BX1609" s="62"/>
      <c r="BY1609" s="62"/>
      <c r="BZ1609" s="62"/>
      <c r="CA1609" s="62"/>
      <c r="CB1609" s="62"/>
      <c r="CC1609" s="62"/>
      <c r="CD1609" s="62"/>
      <c r="CE1609" s="62"/>
      <c r="CF1609" s="62"/>
      <c r="CL1609" s="56" t="s">
        <v>27083</v>
      </c>
      <c r="CM1609" s="56"/>
      <c r="CN1609" s="56"/>
      <c r="CO1609" s="52"/>
      <c r="CP1609" s="52"/>
      <c r="CQ1609" s="52"/>
      <c r="CR1609" s="52"/>
      <c r="CS1609" s="52"/>
      <c r="CT1609" s="52"/>
      <c r="CU1609" s="33"/>
      <c r="CV1609" s="33"/>
    </row>
    <row r="1610" spans="74:100">
      <c r="BV1610" s="62"/>
      <c r="BW1610" s="62"/>
      <c r="BX1610" s="62"/>
      <c r="BY1610" s="62"/>
      <c r="BZ1610" s="62"/>
      <c r="CA1610" s="62"/>
      <c r="CB1610" s="62"/>
      <c r="CC1610" s="62"/>
      <c r="CD1610" s="62"/>
      <c r="CE1610" s="62"/>
      <c r="CF1610" s="62"/>
      <c r="CL1610" s="56" t="s">
        <v>20915</v>
      </c>
      <c r="CM1610" s="56" t="s">
        <v>214</v>
      </c>
      <c r="CN1610" s="56" t="s">
        <v>214</v>
      </c>
      <c r="CO1610" s="52"/>
      <c r="CP1610" s="52"/>
      <c r="CQ1610" s="52"/>
      <c r="CR1610" s="52"/>
      <c r="CS1610" s="52"/>
      <c r="CT1610" s="52"/>
      <c r="CU1610" s="33"/>
      <c r="CV1610" s="33"/>
    </row>
    <row r="1611" spans="74:100">
      <c r="BV1611" s="62"/>
      <c r="BW1611" s="62"/>
      <c r="BX1611" s="62"/>
      <c r="BY1611" s="62"/>
      <c r="BZ1611" s="62"/>
      <c r="CA1611" s="62"/>
      <c r="CB1611" s="62"/>
      <c r="CC1611" s="62"/>
      <c r="CD1611" s="62"/>
      <c r="CE1611" s="62"/>
      <c r="CF1611" s="62"/>
      <c r="CL1611" s="56" t="s">
        <v>20916</v>
      </c>
      <c r="CM1611" s="56"/>
      <c r="CN1611" s="56"/>
      <c r="CO1611" s="52"/>
      <c r="CP1611" s="52"/>
      <c r="CQ1611" s="52"/>
      <c r="CR1611" s="52"/>
      <c r="CS1611" s="52"/>
      <c r="CT1611" s="52"/>
      <c r="CU1611" s="33"/>
      <c r="CV1611" s="33"/>
    </row>
    <row r="1612" spans="74:100">
      <c r="BV1612" s="62"/>
      <c r="BW1612" s="62"/>
      <c r="BX1612" s="62"/>
      <c r="BY1612" s="62"/>
      <c r="BZ1612" s="62"/>
      <c r="CA1612" s="62"/>
      <c r="CB1612" s="62"/>
      <c r="CC1612" s="62"/>
      <c r="CD1612" s="62"/>
      <c r="CE1612" s="62"/>
      <c r="CF1612" s="62"/>
      <c r="CL1612" s="56" t="s">
        <v>3569</v>
      </c>
      <c r="CM1612" s="56" t="s">
        <v>3118</v>
      </c>
      <c r="CN1612" s="56" t="s">
        <v>3118</v>
      </c>
      <c r="CO1612" s="52"/>
      <c r="CP1612" s="52"/>
      <c r="CQ1612" s="52"/>
      <c r="CR1612" s="52"/>
      <c r="CS1612" s="52"/>
      <c r="CT1612" s="52"/>
      <c r="CU1612" s="33"/>
      <c r="CV1612" s="33"/>
    </row>
    <row r="1613" spans="74:100">
      <c r="BV1613" s="62"/>
      <c r="BW1613" s="62"/>
      <c r="BX1613" s="62"/>
      <c r="BY1613" s="62"/>
      <c r="BZ1613" s="62"/>
      <c r="CA1613" s="62"/>
      <c r="CB1613" s="62"/>
      <c r="CC1613" s="62"/>
      <c r="CD1613" s="62"/>
      <c r="CE1613" s="62"/>
      <c r="CF1613" s="62"/>
      <c r="CL1613" s="56" t="s">
        <v>17849</v>
      </c>
      <c r="CM1613" s="56"/>
      <c r="CN1613" s="56"/>
      <c r="CO1613" s="52"/>
      <c r="CP1613" s="52"/>
      <c r="CQ1613" s="52"/>
      <c r="CR1613" s="52"/>
      <c r="CS1613" s="52"/>
      <c r="CT1613" s="52"/>
      <c r="CU1613" s="33"/>
      <c r="CV1613" s="33"/>
    </row>
    <row r="1614" spans="74:100">
      <c r="BV1614" s="62"/>
      <c r="BW1614" s="62"/>
      <c r="BX1614" s="62"/>
      <c r="BY1614" s="62"/>
      <c r="BZ1614" s="62"/>
      <c r="CA1614" s="62"/>
      <c r="CB1614" s="62"/>
      <c r="CC1614" s="62"/>
      <c r="CD1614" s="62"/>
      <c r="CE1614" s="62"/>
      <c r="CF1614" s="62"/>
      <c r="CL1614" s="56" t="s">
        <v>3570</v>
      </c>
      <c r="CM1614" s="56" t="s">
        <v>217</v>
      </c>
      <c r="CN1614" s="56" t="s">
        <v>217</v>
      </c>
      <c r="CO1614" s="52"/>
      <c r="CP1614" s="52"/>
      <c r="CQ1614" s="52"/>
      <c r="CR1614" s="52"/>
      <c r="CS1614" s="52"/>
      <c r="CT1614" s="52"/>
      <c r="CU1614" s="33"/>
      <c r="CV1614" s="33"/>
    </row>
    <row r="1615" spans="74:100">
      <c r="BV1615" s="62"/>
      <c r="BW1615" s="62"/>
      <c r="BX1615" s="62"/>
      <c r="BY1615" s="62"/>
      <c r="BZ1615" s="62"/>
      <c r="CA1615" s="62"/>
      <c r="CB1615" s="62"/>
      <c r="CC1615" s="62"/>
      <c r="CD1615" s="62"/>
      <c r="CE1615" s="62"/>
      <c r="CF1615" s="62"/>
      <c r="CL1615" s="56" t="s">
        <v>17850</v>
      </c>
      <c r="CM1615" s="56"/>
      <c r="CN1615" s="56"/>
      <c r="CO1615" s="52"/>
      <c r="CP1615" s="52"/>
      <c r="CQ1615" s="52"/>
      <c r="CR1615" s="52"/>
      <c r="CS1615" s="52"/>
      <c r="CT1615" s="52"/>
      <c r="CU1615" s="33"/>
      <c r="CV1615" s="33"/>
    </row>
    <row r="1616" spans="74:100">
      <c r="BV1616" s="62"/>
      <c r="BW1616" s="62"/>
      <c r="BX1616" s="62"/>
      <c r="BY1616" s="62"/>
      <c r="BZ1616" s="62"/>
      <c r="CA1616" s="62"/>
      <c r="CB1616" s="62"/>
      <c r="CC1616" s="62"/>
      <c r="CD1616" s="62"/>
      <c r="CE1616" s="62"/>
      <c r="CF1616" s="62"/>
      <c r="CL1616" s="56" t="s">
        <v>3571</v>
      </c>
      <c r="CM1616" s="56" t="s">
        <v>3118</v>
      </c>
      <c r="CN1616" s="56" t="s">
        <v>3118</v>
      </c>
      <c r="CO1616" s="52"/>
      <c r="CP1616" s="52"/>
      <c r="CQ1616" s="52"/>
      <c r="CR1616" s="52"/>
      <c r="CS1616" s="52"/>
      <c r="CT1616" s="52"/>
      <c r="CU1616" s="33"/>
      <c r="CV1616" s="33"/>
    </row>
    <row r="1617" spans="74:100">
      <c r="BV1617" s="62"/>
      <c r="BW1617" s="62"/>
      <c r="BX1617" s="62"/>
      <c r="BY1617" s="62"/>
      <c r="BZ1617" s="62"/>
      <c r="CA1617" s="62"/>
      <c r="CB1617" s="62"/>
      <c r="CC1617" s="62"/>
      <c r="CD1617" s="62"/>
      <c r="CE1617" s="62"/>
      <c r="CF1617" s="62"/>
      <c r="CL1617" s="56" t="s">
        <v>17851</v>
      </c>
      <c r="CM1617" s="56"/>
      <c r="CN1617" s="56"/>
      <c r="CO1617" s="52"/>
      <c r="CP1617" s="52"/>
      <c r="CQ1617" s="52"/>
      <c r="CR1617" s="52"/>
      <c r="CS1617" s="52"/>
      <c r="CT1617" s="52"/>
      <c r="CU1617" s="33"/>
      <c r="CV1617" s="33"/>
    </row>
    <row r="1618" spans="74:100">
      <c r="BV1618" s="62"/>
      <c r="BW1618" s="62"/>
      <c r="BX1618" s="62"/>
      <c r="BY1618" s="62"/>
      <c r="BZ1618" s="62"/>
      <c r="CA1618" s="62"/>
      <c r="CB1618" s="62"/>
      <c r="CC1618" s="62"/>
      <c r="CD1618" s="62"/>
      <c r="CE1618" s="62"/>
      <c r="CF1618" s="62"/>
      <c r="CL1618" s="56" t="s">
        <v>3572</v>
      </c>
      <c r="CM1618" s="56" t="s">
        <v>217</v>
      </c>
      <c r="CN1618" s="56" t="s">
        <v>217</v>
      </c>
      <c r="CO1618" s="52"/>
      <c r="CP1618" s="52"/>
      <c r="CQ1618" s="52"/>
      <c r="CR1618" s="52"/>
      <c r="CS1618" s="52"/>
      <c r="CT1618" s="52"/>
      <c r="CU1618" s="33"/>
      <c r="CV1618" s="33"/>
    </row>
    <row r="1619" spans="74:100">
      <c r="BV1619" s="62"/>
      <c r="BW1619" s="62"/>
      <c r="BX1619" s="62"/>
      <c r="BY1619" s="62"/>
      <c r="BZ1619" s="62"/>
      <c r="CA1619" s="62"/>
      <c r="CB1619" s="62"/>
      <c r="CC1619" s="62"/>
      <c r="CD1619" s="62"/>
      <c r="CE1619" s="62"/>
      <c r="CF1619" s="62"/>
      <c r="CL1619" s="56" t="s">
        <v>17852</v>
      </c>
      <c r="CM1619" s="56"/>
      <c r="CN1619" s="56"/>
      <c r="CO1619" s="52"/>
      <c r="CP1619" s="52"/>
      <c r="CQ1619" s="52"/>
      <c r="CR1619" s="52"/>
      <c r="CS1619" s="52"/>
      <c r="CT1619" s="52"/>
      <c r="CU1619" s="33"/>
      <c r="CV1619" s="33"/>
    </row>
    <row r="1620" spans="74:100">
      <c r="BV1620" s="62"/>
      <c r="BW1620" s="62"/>
      <c r="BX1620" s="62"/>
      <c r="BY1620" s="62"/>
      <c r="BZ1620" s="62"/>
      <c r="CA1620" s="62"/>
      <c r="CB1620" s="62"/>
      <c r="CC1620" s="62"/>
      <c r="CD1620" s="62"/>
      <c r="CE1620" s="62"/>
      <c r="CF1620" s="62"/>
      <c r="CL1620" s="56" t="s">
        <v>27084</v>
      </c>
      <c r="CM1620" s="56" t="s">
        <v>217</v>
      </c>
      <c r="CN1620" s="56" t="s">
        <v>217</v>
      </c>
      <c r="CO1620" s="52"/>
      <c r="CP1620" s="52"/>
      <c r="CQ1620" s="52"/>
      <c r="CR1620" s="52"/>
      <c r="CS1620" s="52"/>
      <c r="CT1620" s="52"/>
      <c r="CU1620" s="33"/>
      <c r="CV1620" s="33"/>
    </row>
    <row r="1621" spans="74:100">
      <c r="BV1621" s="62"/>
      <c r="BW1621" s="62"/>
      <c r="BX1621" s="62"/>
      <c r="BY1621" s="62"/>
      <c r="BZ1621" s="62"/>
      <c r="CA1621" s="62"/>
      <c r="CB1621" s="62"/>
      <c r="CC1621" s="62"/>
      <c r="CD1621" s="62"/>
      <c r="CE1621" s="62"/>
      <c r="CF1621" s="62"/>
      <c r="CL1621" s="56" t="s">
        <v>27085</v>
      </c>
      <c r="CM1621" s="56"/>
      <c r="CN1621" s="56"/>
      <c r="CO1621" s="52"/>
      <c r="CP1621" s="52"/>
      <c r="CQ1621" s="52"/>
      <c r="CR1621" s="52"/>
      <c r="CS1621" s="52"/>
      <c r="CT1621" s="52"/>
      <c r="CU1621" s="33"/>
      <c r="CV1621" s="33"/>
    </row>
    <row r="1622" spans="74:100">
      <c r="BV1622" s="62"/>
      <c r="BW1622" s="62"/>
      <c r="BX1622" s="62"/>
      <c r="BY1622" s="62"/>
      <c r="BZ1622" s="62"/>
      <c r="CA1622" s="62"/>
      <c r="CB1622" s="62"/>
      <c r="CC1622" s="62"/>
      <c r="CD1622" s="62"/>
      <c r="CE1622" s="62"/>
      <c r="CF1622" s="62"/>
      <c r="CL1622" s="56" t="s">
        <v>3573</v>
      </c>
      <c r="CM1622" s="56" t="s">
        <v>3118</v>
      </c>
      <c r="CN1622" s="56" t="s">
        <v>3118</v>
      </c>
      <c r="CO1622" s="52"/>
      <c r="CP1622" s="52"/>
      <c r="CQ1622" s="52"/>
      <c r="CR1622" s="52"/>
      <c r="CS1622" s="52"/>
      <c r="CT1622" s="52"/>
      <c r="CU1622" s="33"/>
      <c r="CV1622" s="33"/>
    </row>
    <row r="1623" spans="74:100">
      <c r="BV1623" s="62"/>
      <c r="BW1623" s="62"/>
      <c r="BX1623" s="62"/>
      <c r="BY1623" s="62"/>
      <c r="BZ1623" s="62"/>
      <c r="CA1623" s="62"/>
      <c r="CB1623" s="62"/>
      <c r="CC1623" s="62"/>
      <c r="CD1623" s="62"/>
      <c r="CE1623" s="62"/>
      <c r="CF1623" s="62"/>
      <c r="CL1623" s="56" t="s">
        <v>17853</v>
      </c>
      <c r="CM1623" s="56"/>
      <c r="CN1623" s="56"/>
      <c r="CO1623" s="52"/>
      <c r="CP1623" s="52"/>
      <c r="CQ1623" s="52"/>
      <c r="CR1623" s="52"/>
      <c r="CS1623" s="52"/>
      <c r="CT1623" s="52"/>
      <c r="CU1623" s="33"/>
      <c r="CV1623" s="33"/>
    </row>
    <row r="1624" spans="74:100">
      <c r="BV1624" s="62"/>
      <c r="BW1624" s="62"/>
      <c r="BX1624" s="62"/>
      <c r="BY1624" s="62"/>
      <c r="BZ1624" s="62"/>
      <c r="CA1624" s="62"/>
      <c r="CB1624" s="62"/>
      <c r="CC1624" s="62"/>
      <c r="CD1624" s="62"/>
      <c r="CE1624" s="62"/>
      <c r="CF1624" s="62"/>
      <c r="CL1624" s="56" t="s">
        <v>3574</v>
      </c>
      <c r="CM1624" s="56" t="s">
        <v>217</v>
      </c>
      <c r="CN1624" s="56" t="s">
        <v>217</v>
      </c>
      <c r="CO1624" s="52"/>
      <c r="CP1624" s="52"/>
      <c r="CQ1624" s="52"/>
      <c r="CR1624" s="52"/>
      <c r="CS1624" s="52"/>
      <c r="CT1624" s="52"/>
      <c r="CU1624" s="33"/>
      <c r="CV1624" s="33"/>
    </row>
    <row r="1625" spans="74:100">
      <c r="BV1625" s="62"/>
      <c r="BW1625" s="62"/>
      <c r="BX1625" s="62"/>
      <c r="BY1625" s="62"/>
      <c r="BZ1625" s="62"/>
      <c r="CA1625" s="62"/>
      <c r="CB1625" s="62"/>
      <c r="CC1625" s="62"/>
      <c r="CD1625" s="62"/>
      <c r="CE1625" s="62"/>
      <c r="CF1625" s="62"/>
      <c r="CL1625" s="56" t="s">
        <v>17854</v>
      </c>
      <c r="CM1625" s="56"/>
      <c r="CN1625" s="56"/>
      <c r="CO1625" s="52"/>
      <c r="CP1625" s="52"/>
      <c r="CQ1625" s="52"/>
      <c r="CR1625" s="52"/>
      <c r="CS1625" s="52"/>
      <c r="CT1625" s="52"/>
      <c r="CU1625" s="33"/>
      <c r="CV1625" s="33"/>
    </row>
    <row r="1626" spans="74:100">
      <c r="BV1626" s="62"/>
      <c r="BW1626" s="62"/>
      <c r="BX1626" s="62"/>
      <c r="BY1626" s="62"/>
      <c r="BZ1626" s="62"/>
      <c r="CA1626" s="62"/>
      <c r="CB1626" s="62"/>
      <c r="CC1626" s="62"/>
      <c r="CD1626" s="62"/>
      <c r="CE1626" s="62"/>
      <c r="CF1626" s="62"/>
      <c r="CL1626" s="56" t="s">
        <v>3575</v>
      </c>
      <c r="CM1626" s="56" t="s">
        <v>216</v>
      </c>
      <c r="CN1626" s="56" t="s">
        <v>216</v>
      </c>
      <c r="CO1626" s="52"/>
      <c r="CP1626" s="52"/>
      <c r="CQ1626" s="52"/>
      <c r="CR1626" s="52"/>
      <c r="CS1626" s="52"/>
      <c r="CT1626" s="52"/>
      <c r="CU1626" s="33"/>
      <c r="CV1626" s="33"/>
    </row>
    <row r="1627" spans="74:100">
      <c r="BV1627" s="62"/>
      <c r="BW1627" s="62"/>
      <c r="BX1627" s="62"/>
      <c r="BY1627" s="62"/>
      <c r="BZ1627" s="62"/>
      <c r="CA1627" s="62"/>
      <c r="CB1627" s="62"/>
      <c r="CC1627" s="62"/>
      <c r="CD1627" s="62"/>
      <c r="CE1627" s="62"/>
      <c r="CF1627" s="62"/>
      <c r="CL1627" s="56" t="s">
        <v>20917</v>
      </c>
      <c r="CM1627" s="56"/>
      <c r="CN1627" s="56"/>
      <c r="CO1627" s="52"/>
      <c r="CP1627" s="52"/>
      <c r="CQ1627" s="52"/>
      <c r="CR1627" s="52"/>
      <c r="CS1627" s="52"/>
      <c r="CT1627" s="52"/>
      <c r="CU1627" s="33"/>
      <c r="CV1627" s="33"/>
    </row>
    <row r="1628" spans="74:100">
      <c r="BV1628" s="62"/>
      <c r="BW1628" s="62"/>
      <c r="BX1628" s="62"/>
      <c r="BY1628" s="62"/>
      <c r="BZ1628" s="62"/>
      <c r="CA1628" s="62"/>
      <c r="CB1628" s="62"/>
      <c r="CC1628" s="62"/>
      <c r="CD1628" s="62"/>
      <c r="CE1628" s="62"/>
      <c r="CF1628" s="62"/>
      <c r="CL1628" s="56" t="s">
        <v>3576</v>
      </c>
      <c r="CM1628" s="56" t="s">
        <v>217</v>
      </c>
      <c r="CN1628" s="56" t="s">
        <v>217</v>
      </c>
      <c r="CO1628" s="52"/>
      <c r="CP1628" s="52"/>
      <c r="CQ1628" s="52"/>
      <c r="CR1628" s="52"/>
      <c r="CS1628" s="52"/>
      <c r="CT1628" s="52"/>
      <c r="CU1628" s="33"/>
      <c r="CV1628" s="33"/>
    </row>
    <row r="1629" spans="74:100">
      <c r="BV1629" s="62"/>
      <c r="BW1629" s="62"/>
      <c r="BX1629" s="62"/>
      <c r="BY1629" s="62"/>
      <c r="BZ1629" s="62"/>
      <c r="CA1629" s="62"/>
      <c r="CB1629" s="62"/>
      <c r="CC1629" s="62"/>
      <c r="CD1629" s="62"/>
      <c r="CE1629" s="62"/>
      <c r="CF1629" s="62"/>
      <c r="CL1629" s="56" t="s">
        <v>17855</v>
      </c>
      <c r="CM1629" s="56"/>
      <c r="CN1629" s="56"/>
      <c r="CO1629" s="52"/>
      <c r="CP1629" s="52"/>
      <c r="CQ1629" s="52"/>
      <c r="CR1629" s="52"/>
      <c r="CS1629" s="52"/>
      <c r="CT1629" s="52"/>
      <c r="CU1629" s="33"/>
      <c r="CV1629" s="33"/>
    </row>
    <row r="1630" spans="74:100">
      <c r="BV1630" s="62"/>
      <c r="BW1630" s="62"/>
      <c r="BX1630" s="62"/>
      <c r="BY1630" s="62"/>
      <c r="BZ1630" s="62"/>
      <c r="CA1630" s="62"/>
      <c r="CB1630" s="62"/>
      <c r="CC1630" s="62"/>
      <c r="CD1630" s="62"/>
      <c r="CE1630" s="62"/>
      <c r="CF1630" s="62"/>
      <c r="CL1630" s="56" t="s">
        <v>27086</v>
      </c>
      <c r="CM1630" s="56" t="s">
        <v>217</v>
      </c>
      <c r="CN1630" s="56" t="s">
        <v>217</v>
      </c>
      <c r="CO1630" s="52"/>
      <c r="CP1630" s="52"/>
      <c r="CQ1630" s="52"/>
      <c r="CR1630" s="52"/>
      <c r="CS1630" s="52"/>
      <c r="CT1630" s="52"/>
      <c r="CU1630" s="33"/>
      <c r="CV1630" s="33"/>
    </row>
    <row r="1631" spans="74:100">
      <c r="BV1631" s="62"/>
      <c r="BW1631" s="62"/>
      <c r="BX1631" s="62"/>
      <c r="BY1631" s="62"/>
      <c r="BZ1631" s="62"/>
      <c r="CA1631" s="62"/>
      <c r="CB1631" s="62"/>
      <c r="CC1631" s="62"/>
      <c r="CD1631" s="62"/>
      <c r="CE1631" s="62"/>
      <c r="CF1631" s="62"/>
      <c r="CL1631" s="56" t="s">
        <v>27087</v>
      </c>
      <c r="CM1631" s="56"/>
      <c r="CN1631" s="56"/>
      <c r="CO1631" s="52"/>
      <c r="CP1631" s="52"/>
      <c r="CQ1631" s="52"/>
      <c r="CR1631" s="52"/>
      <c r="CS1631" s="52"/>
      <c r="CT1631" s="52"/>
      <c r="CU1631" s="33"/>
      <c r="CV1631" s="33"/>
    </row>
    <row r="1632" spans="74:100">
      <c r="BV1632" s="62"/>
      <c r="BW1632" s="62"/>
      <c r="BX1632" s="62"/>
      <c r="BY1632" s="62"/>
      <c r="BZ1632" s="62"/>
      <c r="CA1632" s="62"/>
      <c r="CB1632" s="62"/>
      <c r="CC1632" s="62"/>
      <c r="CD1632" s="62"/>
      <c r="CE1632" s="62"/>
      <c r="CF1632" s="62"/>
      <c r="CL1632" s="56" t="s">
        <v>3577</v>
      </c>
      <c r="CM1632" s="56" t="s">
        <v>217</v>
      </c>
      <c r="CN1632" s="56" t="s">
        <v>217</v>
      </c>
      <c r="CO1632" s="52"/>
      <c r="CP1632" s="52"/>
      <c r="CQ1632" s="52"/>
      <c r="CR1632" s="52"/>
      <c r="CS1632" s="52"/>
      <c r="CT1632" s="52"/>
      <c r="CU1632" s="33"/>
      <c r="CV1632" s="33"/>
    </row>
    <row r="1633" spans="74:100">
      <c r="BV1633" s="62"/>
      <c r="BW1633" s="62"/>
      <c r="BX1633" s="62"/>
      <c r="BY1633" s="62"/>
      <c r="BZ1633" s="62"/>
      <c r="CA1633" s="62"/>
      <c r="CB1633" s="62"/>
      <c r="CC1633" s="62"/>
      <c r="CD1633" s="62"/>
      <c r="CE1633" s="62"/>
      <c r="CF1633" s="62"/>
      <c r="CL1633" s="56" t="s">
        <v>20918</v>
      </c>
      <c r="CM1633" s="56"/>
      <c r="CN1633" s="56"/>
      <c r="CO1633" s="52"/>
      <c r="CP1633" s="52"/>
      <c r="CQ1633" s="52"/>
      <c r="CR1633" s="52"/>
      <c r="CS1633" s="52"/>
      <c r="CT1633" s="52"/>
      <c r="CU1633" s="33"/>
      <c r="CV1633" s="33"/>
    </row>
    <row r="1634" spans="74:100">
      <c r="BV1634" s="62"/>
      <c r="BW1634" s="62"/>
      <c r="BX1634" s="62"/>
      <c r="BY1634" s="62"/>
      <c r="BZ1634" s="62"/>
      <c r="CA1634" s="62"/>
      <c r="CB1634" s="62"/>
      <c r="CC1634" s="62"/>
      <c r="CD1634" s="62"/>
      <c r="CE1634" s="62"/>
      <c r="CF1634" s="62"/>
      <c r="CL1634" s="56" t="s">
        <v>964</v>
      </c>
      <c r="CM1634" s="56" t="s">
        <v>214</v>
      </c>
      <c r="CN1634" s="56" t="s">
        <v>214</v>
      </c>
      <c r="CO1634" s="52"/>
      <c r="CP1634" s="52"/>
      <c r="CQ1634" s="52"/>
      <c r="CR1634" s="52"/>
      <c r="CS1634" s="52"/>
      <c r="CT1634" s="52"/>
      <c r="CU1634" s="33"/>
      <c r="CV1634" s="33"/>
    </row>
    <row r="1635" spans="74:100">
      <c r="BV1635" s="62"/>
      <c r="BW1635" s="62"/>
      <c r="BX1635" s="62"/>
      <c r="BY1635" s="62"/>
      <c r="BZ1635" s="62"/>
      <c r="CA1635" s="62"/>
      <c r="CB1635" s="62"/>
      <c r="CC1635" s="62"/>
      <c r="CD1635" s="62"/>
      <c r="CE1635" s="62"/>
      <c r="CF1635" s="62"/>
      <c r="CL1635" s="56" t="s">
        <v>20919</v>
      </c>
      <c r="CM1635" s="56"/>
      <c r="CN1635" s="56"/>
      <c r="CO1635" s="52"/>
      <c r="CP1635" s="52"/>
      <c r="CQ1635" s="52"/>
      <c r="CR1635" s="52"/>
      <c r="CS1635" s="52"/>
      <c r="CT1635" s="52"/>
      <c r="CU1635" s="33"/>
      <c r="CV1635" s="33"/>
    </row>
    <row r="1636" spans="74:100">
      <c r="BV1636" s="62"/>
      <c r="BW1636" s="62"/>
      <c r="BX1636" s="62"/>
      <c r="BY1636" s="62"/>
      <c r="BZ1636" s="62"/>
      <c r="CA1636" s="62"/>
      <c r="CB1636" s="62"/>
      <c r="CC1636" s="62"/>
      <c r="CD1636" s="62"/>
      <c r="CE1636" s="62"/>
      <c r="CF1636" s="62"/>
      <c r="CL1636" s="56" t="s">
        <v>965</v>
      </c>
      <c r="CM1636" s="56" t="s">
        <v>214</v>
      </c>
      <c r="CN1636" s="56" t="s">
        <v>214</v>
      </c>
      <c r="CO1636" s="52"/>
      <c r="CP1636" s="52"/>
      <c r="CQ1636" s="52"/>
      <c r="CR1636" s="52"/>
      <c r="CS1636" s="52"/>
      <c r="CT1636" s="52"/>
      <c r="CU1636" s="33"/>
      <c r="CV1636" s="33"/>
    </row>
    <row r="1637" spans="74:100">
      <c r="BV1637" s="62"/>
      <c r="BW1637" s="62"/>
      <c r="BX1637" s="62"/>
      <c r="BY1637" s="62"/>
      <c r="BZ1637" s="62"/>
      <c r="CA1637" s="62"/>
      <c r="CB1637" s="62"/>
      <c r="CC1637" s="62"/>
      <c r="CD1637" s="62"/>
      <c r="CE1637" s="62"/>
      <c r="CF1637" s="62"/>
      <c r="CL1637" s="56" t="s">
        <v>20920</v>
      </c>
      <c r="CM1637" s="56"/>
      <c r="CN1637" s="56"/>
      <c r="CO1637" s="52"/>
      <c r="CP1637" s="52"/>
      <c r="CQ1637" s="52"/>
      <c r="CR1637" s="52"/>
      <c r="CS1637" s="52"/>
      <c r="CT1637" s="52"/>
      <c r="CU1637" s="33"/>
      <c r="CV1637" s="33"/>
    </row>
    <row r="1638" spans="74:100">
      <c r="BV1638" s="62"/>
      <c r="BW1638" s="62"/>
      <c r="BX1638" s="62"/>
      <c r="BY1638" s="62"/>
      <c r="BZ1638" s="62"/>
      <c r="CA1638" s="62"/>
      <c r="CB1638" s="62"/>
      <c r="CC1638" s="62"/>
      <c r="CD1638" s="62"/>
      <c r="CE1638" s="62"/>
      <c r="CF1638" s="62"/>
      <c r="CL1638" s="56" t="s">
        <v>966</v>
      </c>
      <c r="CM1638" s="56" t="s">
        <v>216</v>
      </c>
      <c r="CN1638" s="56" t="s">
        <v>216</v>
      </c>
      <c r="CO1638" s="52"/>
      <c r="CP1638" s="52"/>
      <c r="CQ1638" s="52"/>
      <c r="CR1638" s="52"/>
      <c r="CS1638" s="52"/>
      <c r="CT1638" s="52"/>
      <c r="CU1638" s="33"/>
      <c r="CV1638" s="33"/>
    </row>
    <row r="1639" spans="74:100">
      <c r="BV1639" s="62"/>
      <c r="BW1639" s="62"/>
      <c r="BX1639" s="62"/>
      <c r="BY1639" s="62"/>
      <c r="BZ1639" s="62"/>
      <c r="CA1639" s="62"/>
      <c r="CB1639" s="62"/>
      <c r="CC1639" s="62"/>
      <c r="CD1639" s="62"/>
      <c r="CE1639" s="62"/>
      <c r="CF1639" s="62"/>
      <c r="CL1639" s="56" t="s">
        <v>20921</v>
      </c>
      <c r="CM1639" s="56"/>
      <c r="CN1639" s="56"/>
      <c r="CO1639" s="52"/>
      <c r="CP1639" s="52"/>
      <c r="CQ1639" s="52"/>
      <c r="CR1639" s="52"/>
      <c r="CS1639" s="52"/>
      <c r="CT1639" s="52"/>
      <c r="CU1639" s="33"/>
      <c r="CV1639" s="33"/>
    </row>
    <row r="1640" spans="74:100">
      <c r="BV1640" s="62"/>
      <c r="BW1640" s="62"/>
      <c r="BX1640" s="62"/>
      <c r="BY1640" s="62"/>
      <c r="BZ1640" s="62"/>
      <c r="CA1640" s="62"/>
      <c r="CB1640" s="62"/>
      <c r="CC1640" s="62"/>
      <c r="CD1640" s="62"/>
      <c r="CE1640" s="62"/>
      <c r="CF1640" s="62"/>
      <c r="CL1640" s="56" t="s">
        <v>3578</v>
      </c>
      <c r="CM1640" s="56" t="s">
        <v>217</v>
      </c>
      <c r="CN1640" s="56" t="s">
        <v>217</v>
      </c>
      <c r="CO1640" s="52"/>
      <c r="CP1640" s="52"/>
      <c r="CQ1640" s="52"/>
      <c r="CR1640" s="52"/>
      <c r="CS1640" s="52"/>
      <c r="CT1640" s="52"/>
      <c r="CU1640" s="33"/>
      <c r="CV1640" s="33"/>
    </row>
    <row r="1641" spans="74:100">
      <c r="BV1641" s="62"/>
      <c r="BW1641" s="62"/>
      <c r="BX1641" s="62"/>
      <c r="BY1641" s="62"/>
      <c r="BZ1641" s="62"/>
      <c r="CA1641" s="62"/>
      <c r="CB1641" s="62"/>
      <c r="CC1641" s="62"/>
      <c r="CD1641" s="62"/>
      <c r="CE1641" s="62"/>
      <c r="CF1641" s="62"/>
      <c r="CL1641" s="56" t="s">
        <v>17856</v>
      </c>
      <c r="CM1641" s="56"/>
      <c r="CN1641" s="56"/>
      <c r="CO1641" s="52"/>
      <c r="CP1641" s="52"/>
      <c r="CQ1641" s="52"/>
      <c r="CR1641" s="52"/>
      <c r="CS1641" s="52"/>
      <c r="CT1641" s="52"/>
      <c r="CU1641" s="33"/>
      <c r="CV1641" s="33"/>
    </row>
    <row r="1642" spans="74:100">
      <c r="BV1642" s="62"/>
      <c r="BW1642" s="62"/>
      <c r="BX1642" s="62"/>
      <c r="BY1642" s="62"/>
      <c r="BZ1642" s="62"/>
      <c r="CA1642" s="62"/>
      <c r="CB1642" s="62"/>
      <c r="CC1642" s="62"/>
      <c r="CD1642" s="62"/>
      <c r="CE1642" s="62"/>
      <c r="CF1642" s="62"/>
      <c r="CL1642" s="56" t="s">
        <v>3579</v>
      </c>
      <c r="CM1642" s="56" t="s">
        <v>217</v>
      </c>
      <c r="CN1642" s="56" t="s">
        <v>217</v>
      </c>
      <c r="CO1642" s="52"/>
      <c r="CP1642" s="52"/>
      <c r="CQ1642" s="52"/>
      <c r="CR1642" s="52"/>
      <c r="CS1642" s="52"/>
      <c r="CT1642" s="52"/>
      <c r="CU1642" s="33"/>
      <c r="CV1642" s="33"/>
    </row>
    <row r="1643" spans="74:100">
      <c r="BV1643" s="62"/>
      <c r="BW1643" s="62"/>
      <c r="BX1643" s="62"/>
      <c r="BY1643" s="62"/>
      <c r="BZ1643" s="62"/>
      <c r="CA1643" s="62"/>
      <c r="CB1643" s="62"/>
      <c r="CC1643" s="62"/>
      <c r="CD1643" s="62"/>
      <c r="CE1643" s="62"/>
      <c r="CF1643" s="62"/>
      <c r="CL1643" s="56" t="s">
        <v>17857</v>
      </c>
      <c r="CM1643" s="56"/>
      <c r="CN1643" s="56"/>
      <c r="CO1643" s="52"/>
      <c r="CP1643" s="52"/>
      <c r="CQ1643" s="52"/>
      <c r="CR1643" s="52"/>
      <c r="CS1643" s="52"/>
      <c r="CT1643" s="52"/>
      <c r="CU1643" s="33"/>
      <c r="CV1643" s="33"/>
    </row>
    <row r="1644" spans="74:100">
      <c r="BV1644" s="62"/>
      <c r="BW1644" s="62"/>
      <c r="BX1644" s="62"/>
      <c r="BY1644" s="62"/>
      <c r="BZ1644" s="62"/>
      <c r="CA1644" s="62"/>
      <c r="CB1644" s="62"/>
      <c r="CC1644" s="62"/>
      <c r="CD1644" s="62"/>
      <c r="CE1644" s="62"/>
      <c r="CF1644" s="62"/>
      <c r="CL1644" s="56" t="s">
        <v>3580</v>
      </c>
      <c r="CM1644" s="56" t="s">
        <v>217</v>
      </c>
      <c r="CN1644" s="56" t="s">
        <v>217</v>
      </c>
      <c r="CO1644" s="52"/>
      <c r="CP1644" s="52"/>
      <c r="CQ1644" s="52"/>
      <c r="CR1644" s="52"/>
      <c r="CS1644" s="52"/>
      <c r="CT1644" s="52"/>
      <c r="CU1644" s="33"/>
      <c r="CV1644" s="33"/>
    </row>
    <row r="1645" spans="74:100">
      <c r="BV1645" s="62"/>
      <c r="BW1645" s="62"/>
      <c r="BX1645" s="62"/>
      <c r="BY1645" s="62"/>
      <c r="BZ1645" s="62"/>
      <c r="CA1645" s="62"/>
      <c r="CB1645" s="62"/>
      <c r="CC1645" s="62"/>
      <c r="CD1645" s="62"/>
      <c r="CE1645" s="62"/>
      <c r="CF1645" s="62"/>
      <c r="CL1645" s="56" t="s">
        <v>17858</v>
      </c>
      <c r="CM1645" s="56"/>
      <c r="CN1645" s="56"/>
      <c r="CO1645" s="52"/>
      <c r="CP1645" s="52"/>
      <c r="CQ1645" s="52"/>
      <c r="CR1645" s="52"/>
      <c r="CS1645" s="52"/>
      <c r="CT1645" s="52"/>
      <c r="CU1645" s="33"/>
      <c r="CV1645" s="33"/>
    </row>
    <row r="1646" spans="74:100">
      <c r="BV1646" s="62"/>
      <c r="BW1646" s="62"/>
      <c r="BX1646" s="62"/>
      <c r="BY1646" s="62"/>
      <c r="BZ1646" s="62"/>
      <c r="CA1646" s="62"/>
      <c r="CB1646" s="62"/>
      <c r="CC1646" s="62"/>
      <c r="CD1646" s="62"/>
      <c r="CE1646" s="62"/>
      <c r="CF1646" s="62"/>
      <c r="CL1646" s="56" t="s">
        <v>3581</v>
      </c>
      <c r="CM1646" s="56" t="s">
        <v>217</v>
      </c>
      <c r="CN1646" s="56" t="s">
        <v>217</v>
      </c>
      <c r="CO1646" s="52"/>
      <c r="CP1646" s="52"/>
      <c r="CQ1646" s="52"/>
      <c r="CR1646" s="52"/>
      <c r="CS1646" s="52"/>
      <c r="CT1646" s="52"/>
      <c r="CU1646" s="33"/>
      <c r="CV1646" s="33"/>
    </row>
    <row r="1647" spans="74:100">
      <c r="BV1647" s="62"/>
      <c r="BW1647" s="62"/>
      <c r="BX1647" s="62"/>
      <c r="BY1647" s="62"/>
      <c r="BZ1647" s="62"/>
      <c r="CA1647" s="62"/>
      <c r="CB1647" s="62"/>
      <c r="CC1647" s="62"/>
      <c r="CD1647" s="62"/>
      <c r="CE1647" s="62"/>
      <c r="CF1647" s="62"/>
      <c r="CL1647" s="56" t="s">
        <v>17859</v>
      </c>
      <c r="CM1647" s="56"/>
      <c r="CN1647" s="56"/>
      <c r="CO1647" s="52"/>
      <c r="CP1647" s="52"/>
      <c r="CQ1647" s="52"/>
      <c r="CR1647" s="52"/>
      <c r="CS1647" s="52"/>
      <c r="CT1647" s="52"/>
      <c r="CU1647" s="33"/>
      <c r="CV1647" s="33"/>
    </row>
    <row r="1648" spans="74:100">
      <c r="BV1648" s="62"/>
      <c r="BW1648" s="62"/>
      <c r="BX1648" s="62"/>
      <c r="BY1648" s="62"/>
      <c r="BZ1648" s="62"/>
      <c r="CA1648" s="62"/>
      <c r="CB1648" s="62"/>
      <c r="CC1648" s="62"/>
      <c r="CD1648" s="62"/>
      <c r="CE1648" s="62"/>
      <c r="CF1648" s="62"/>
      <c r="CL1648" s="56" t="s">
        <v>3582</v>
      </c>
      <c r="CM1648" s="56" t="s">
        <v>217</v>
      </c>
      <c r="CN1648" s="56" t="s">
        <v>217</v>
      </c>
      <c r="CO1648" s="52"/>
      <c r="CP1648" s="52"/>
      <c r="CQ1648" s="52"/>
      <c r="CR1648" s="52"/>
      <c r="CS1648" s="52"/>
      <c r="CT1648" s="52"/>
      <c r="CU1648" s="33"/>
      <c r="CV1648" s="33"/>
    </row>
    <row r="1649" spans="74:100">
      <c r="BV1649" s="62"/>
      <c r="BW1649" s="62"/>
      <c r="BX1649" s="62"/>
      <c r="BY1649" s="62"/>
      <c r="BZ1649" s="62"/>
      <c r="CA1649" s="62"/>
      <c r="CB1649" s="62"/>
      <c r="CC1649" s="62"/>
      <c r="CD1649" s="62"/>
      <c r="CE1649" s="62"/>
      <c r="CF1649" s="62"/>
      <c r="CL1649" s="56" t="s">
        <v>17860</v>
      </c>
      <c r="CM1649" s="56"/>
      <c r="CN1649" s="56"/>
      <c r="CO1649" s="52"/>
      <c r="CP1649" s="52"/>
      <c r="CQ1649" s="52"/>
      <c r="CR1649" s="52"/>
      <c r="CS1649" s="52"/>
      <c r="CT1649" s="52"/>
      <c r="CU1649" s="33"/>
      <c r="CV1649" s="33"/>
    </row>
    <row r="1650" spans="74:100">
      <c r="BV1650" s="62"/>
      <c r="BW1650" s="62"/>
      <c r="BX1650" s="62"/>
      <c r="BY1650" s="62"/>
      <c r="BZ1650" s="62"/>
      <c r="CA1650" s="62"/>
      <c r="CB1650" s="62"/>
      <c r="CC1650" s="62"/>
      <c r="CD1650" s="62"/>
      <c r="CE1650" s="62"/>
      <c r="CF1650" s="62"/>
      <c r="CL1650" s="56" t="s">
        <v>968</v>
      </c>
      <c r="CM1650" s="56" t="s">
        <v>215</v>
      </c>
      <c r="CN1650" s="56" t="s">
        <v>215</v>
      </c>
      <c r="CO1650" s="52"/>
      <c r="CP1650" s="52"/>
      <c r="CQ1650" s="52"/>
      <c r="CR1650" s="52"/>
      <c r="CS1650" s="52"/>
      <c r="CT1650" s="52"/>
      <c r="CU1650" s="33"/>
      <c r="CV1650" s="33"/>
    </row>
    <row r="1651" spans="74:100">
      <c r="BV1651" s="62"/>
      <c r="BW1651" s="62"/>
      <c r="BX1651" s="62"/>
      <c r="BY1651" s="62"/>
      <c r="BZ1651" s="62"/>
      <c r="CA1651" s="62"/>
      <c r="CB1651" s="62"/>
      <c r="CC1651" s="62"/>
      <c r="CD1651" s="62"/>
      <c r="CE1651" s="62"/>
      <c r="CF1651" s="62"/>
      <c r="CL1651" s="56" t="s">
        <v>20922</v>
      </c>
      <c r="CM1651" s="56"/>
      <c r="CN1651" s="56"/>
      <c r="CO1651" s="52"/>
      <c r="CP1651" s="52"/>
      <c r="CQ1651" s="52"/>
      <c r="CR1651" s="52"/>
      <c r="CS1651" s="52"/>
      <c r="CT1651" s="52"/>
      <c r="CU1651" s="33"/>
      <c r="CV1651" s="33"/>
    </row>
    <row r="1652" spans="74:100">
      <c r="BV1652" s="62"/>
      <c r="BW1652" s="62"/>
      <c r="BX1652" s="62"/>
      <c r="BY1652" s="62"/>
      <c r="BZ1652" s="62"/>
      <c r="CA1652" s="62"/>
      <c r="CB1652" s="62"/>
      <c r="CC1652" s="62"/>
      <c r="CD1652" s="62"/>
      <c r="CE1652" s="62"/>
      <c r="CF1652" s="62"/>
      <c r="CL1652" s="56" t="s">
        <v>3583</v>
      </c>
      <c r="CM1652" s="56" t="s">
        <v>217</v>
      </c>
      <c r="CN1652" s="56" t="s">
        <v>217</v>
      </c>
      <c r="CO1652" s="52"/>
      <c r="CP1652" s="52"/>
      <c r="CQ1652" s="52"/>
      <c r="CR1652" s="52"/>
      <c r="CS1652" s="52"/>
      <c r="CT1652" s="52"/>
      <c r="CU1652" s="33"/>
      <c r="CV1652" s="33"/>
    </row>
    <row r="1653" spans="74:100">
      <c r="BV1653" s="62"/>
      <c r="BW1653" s="62"/>
      <c r="BX1653" s="62"/>
      <c r="BY1653" s="62"/>
      <c r="BZ1653" s="62"/>
      <c r="CA1653" s="62"/>
      <c r="CB1653" s="62"/>
      <c r="CC1653" s="62"/>
      <c r="CD1653" s="62"/>
      <c r="CE1653" s="62"/>
      <c r="CF1653" s="62"/>
      <c r="CL1653" s="56" t="s">
        <v>17861</v>
      </c>
      <c r="CM1653" s="56"/>
      <c r="CN1653" s="56"/>
      <c r="CO1653" s="52"/>
      <c r="CP1653" s="52"/>
      <c r="CQ1653" s="52"/>
      <c r="CR1653" s="52"/>
      <c r="CS1653" s="52"/>
      <c r="CT1653" s="52"/>
      <c r="CU1653" s="33"/>
      <c r="CV1653" s="33"/>
    </row>
    <row r="1654" spans="74:100">
      <c r="BV1654" s="62"/>
      <c r="BW1654" s="62"/>
      <c r="BX1654" s="62"/>
      <c r="BY1654" s="62"/>
      <c r="BZ1654" s="62"/>
      <c r="CA1654" s="62"/>
      <c r="CB1654" s="62"/>
      <c r="CC1654" s="62"/>
      <c r="CD1654" s="62"/>
      <c r="CE1654" s="62"/>
      <c r="CF1654" s="62"/>
      <c r="CL1654" s="56" t="s">
        <v>24853</v>
      </c>
      <c r="CM1654" s="56"/>
      <c r="CN1654" s="56"/>
      <c r="CO1654" s="52"/>
      <c r="CP1654" s="52"/>
      <c r="CQ1654" s="52"/>
      <c r="CR1654" s="52"/>
      <c r="CS1654" s="52"/>
      <c r="CT1654" s="52"/>
      <c r="CU1654" s="33"/>
      <c r="CV1654" s="33"/>
    </row>
    <row r="1655" spans="74:100">
      <c r="BV1655" s="62"/>
      <c r="BW1655" s="62"/>
      <c r="BX1655" s="62"/>
      <c r="BY1655" s="62"/>
      <c r="BZ1655" s="62"/>
      <c r="CA1655" s="62"/>
      <c r="CB1655" s="62"/>
      <c r="CC1655" s="62"/>
      <c r="CD1655" s="62"/>
      <c r="CE1655" s="62"/>
      <c r="CF1655" s="62"/>
      <c r="CL1655" s="56" t="s">
        <v>17862</v>
      </c>
      <c r="CM1655" s="56"/>
      <c r="CN1655" s="56"/>
      <c r="CO1655" s="52"/>
      <c r="CP1655" s="52"/>
      <c r="CQ1655" s="52"/>
      <c r="CR1655" s="52"/>
      <c r="CS1655" s="52"/>
      <c r="CT1655" s="52"/>
      <c r="CU1655" s="33"/>
      <c r="CV1655" s="33"/>
    </row>
    <row r="1656" spans="74:100">
      <c r="BV1656" s="62"/>
      <c r="BW1656" s="62"/>
      <c r="BX1656" s="62"/>
      <c r="BY1656" s="62"/>
      <c r="BZ1656" s="62"/>
      <c r="CA1656" s="62"/>
      <c r="CB1656" s="62"/>
      <c r="CC1656" s="62"/>
      <c r="CD1656" s="62"/>
      <c r="CE1656" s="62"/>
      <c r="CF1656" s="62"/>
      <c r="CL1656" s="56" t="s">
        <v>20923</v>
      </c>
      <c r="CM1656" s="56" t="s">
        <v>216</v>
      </c>
      <c r="CN1656" s="56" t="s">
        <v>216</v>
      </c>
      <c r="CO1656" s="52"/>
      <c r="CP1656" s="52"/>
      <c r="CQ1656" s="52"/>
      <c r="CR1656" s="52"/>
      <c r="CS1656" s="52"/>
      <c r="CT1656" s="52"/>
      <c r="CU1656" s="33"/>
      <c r="CV1656" s="33"/>
    </row>
    <row r="1657" spans="74:100">
      <c r="BV1657" s="62"/>
      <c r="BW1657" s="62"/>
      <c r="BX1657" s="62"/>
      <c r="BY1657" s="62"/>
      <c r="BZ1657" s="62"/>
      <c r="CA1657" s="62"/>
      <c r="CB1657" s="62"/>
      <c r="CC1657" s="62"/>
      <c r="CD1657" s="62"/>
      <c r="CE1657" s="62"/>
      <c r="CF1657" s="62"/>
      <c r="CL1657" s="56" t="s">
        <v>20924</v>
      </c>
      <c r="CM1657" s="56"/>
      <c r="CN1657" s="56"/>
      <c r="CO1657" s="52"/>
      <c r="CP1657" s="52"/>
      <c r="CQ1657" s="52"/>
      <c r="CR1657" s="52"/>
      <c r="CS1657" s="52"/>
      <c r="CT1657" s="52"/>
      <c r="CU1657" s="33"/>
      <c r="CV1657" s="33"/>
    </row>
    <row r="1658" spans="74:100">
      <c r="BV1658" s="62"/>
      <c r="BW1658" s="62"/>
      <c r="BX1658" s="62"/>
      <c r="BY1658" s="62"/>
      <c r="BZ1658" s="62"/>
      <c r="CA1658" s="62"/>
      <c r="CB1658" s="62"/>
      <c r="CC1658" s="62"/>
      <c r="CD1658" s="62"/>
      <c r="CE1658" s="62"/>
      <c r="CF1658" s="62"/>
      <c r="CL1658" s="56" t="s">
        <v>3584</v>
      </c>
      <c r="CM1658" s="56" t="s">
        <v>3118</v>
      </c>
      <c r="CN1658" s="56" t="s">
        <v>3118</v>
      </c>
      <c r="CO1658" s="52"/>
      <c r="CP1658" s="52"/>
      <c r="CQ1658" s="52"/>
      <c r="CR1658" s="52"/>
      <c r="CS1658" s="52"/>
      <c r="CT1658" s="52"/>
      <c r="CU1658" s="33"/>
      <c r="CV1658" s="33"/>
    </row>
    <row r="1659" spans="74:100">
      <c r="BV1659" s="62"/>
      <c r="BW1659" s="62"/>
      <c r="BX1659" s="62"/>
      <c r="BY1659" s="62"/>
      <c r="BZ1659" s="62"/>
      <c r="CA1659" s="62"/>
      <c r="CB1659" s="62"/>
      <c r="CC1659" s="62"/>
      <c r="CD1659" s="62"/>
      <c r="CE1659" s="62"/>
      <c r="CF1659" s="62"/>
      <c r="CL1659" s="56" t="s">
        <v>17863</v>
      </c>
      <c r="CM1659" s="56"/>
      <c r="CN1659" s="56"/>
      <c r="CO1659" s="52"/>
      <c r="CP1659" s="52"/>
      <c r="CQ1659" s="52"/>
      <c r="CR1659" s="52"/>
      <c r="CS1659" s="52"/>
      <c r="CT1659" s="52"/>
      <c r="CU1659" s="33"/>
      <c r="CV1659" s="33"/>
    </row>
    <row r="1660" spans="74:100">
      <c r="BV1660" s="62"/>
      <c r="BW1660" s="62"/>
      <c r="BX1660" s="62"/>
      <c r="BY1660" s="62"/>
      <c r="BZ1660" s="62"/>
      <c r="CA1660" s="62"/>
      <c r="CB1660" s="62"/>
      <c r="CC1660" s="62"/>
      <c r="CD1660" s="62"/>
      <c r="CE1660" s="62"/>
      <c r="CF1660" s="62"/>
      <c r="CL1660" s="56" t="s">
        <v>3585</v>
      </c>
      <c r="CM1660" s="56" t="s">
        <v>217</v>
      </c>
      <c r="CN1660" s="56" t="s">
        <v>217</v>
      </c>
      <c r="CO1660" s="52"/>
      <c r="CP1660" s="52"/>
      <c r="CQ1660" s="52"/>
      <c r="CR1660" s="52"/>
      <c r="CS1660" s="52"/>
      <c r="CT1660" s="52"/>
      <c r="CU1660" s="33"/>
      <c r="CV1660" s="33"/>
    </row>
    <row r="1661" spans="74:100">
      <c r="BV1661" s="62"/>
      <c r="BW1661" s="62"/>
      <c r="BX1661" s="62"/>
      <c r="BY1661" s="62"/>
      <c r="BZ1661" s="62"/>
      <c r="CA1661" s="62"/>
      <c r="CB1661" s="62"/>
      <c r="CC1661" s="62"/>
      <c r="CD1661" s="62"/>
      <c r="CE1661" s="62"/>
      <c r="CF1661" s="62"/>
      <c r="CL1661" s="56" t="s">
        <v>17864</v>
      </c>
      <c r="CM1661" s="56"/>
      <c r="CN1661" s="56"/>
      <c r="CO1661" s="52"/>
      <c r="CP1661" s="52"/>
      <c r="CQ1661" s="52"/>
      <c r="CR1661" s="52"/>
      <c r="CS1661" s="52"/>
      <c r="CT1661" s="52"/>
      <c r="CU1661" s="33"/>
      <c r="CV1661" s="33"/>
    </row>
    <row r="1662" spans="74:100">
      <c r="BV1662" s="62"/>
      <c r="BW1662" s="62"/>
      <c r="BX1662" s="62"/>
      <c r="BY1662" s="62"/>
      <c r="BZ1662" s="62"/>
      <c r="CA1662" s="62"/>
      <c r="CB1662" s="62"/>
      <c r="CC1662" s="62"/>
      <c r="CD1662" s="62"/>
      <c r="CE1662" s="62"/>
      <c r="CF1662" s="62"/>
      <c r="CL1662" s="56" t="s">
        <v>3586</v>
      </c>
      <c r="CM1662" s="56" t="s">
        <v>216</v>
      </c>
      <c r="CN1662" s="56" t="s">
        <v>216</v>
      </c>
      <c r="CO1662" s="52"/>
      <c r="CP1662" s="52"/>
      <c r="CQ1662" s="52"/>
      <c r="CR1662" s="52"/>
      <c r="CS1662" s="52"/>
      <c r="CT1662" s="52"/>
      <c r="CU1662" s="33"/>
      <c r="CV1662" s="33"/>
    </row>
    <row r="1663" spans="74:100">
      <c r="BV1663" s="62"/>
      <c r="BW1663" s="62"/>
      <c r="BX1663" s="62"/>
      <c r="BY1663" s="62"/>
      <c r="BZ1663" s="62"/>
      <c r="CA1663" s="62"/>
      <c r="CB1663" s="62"/>
      <c r="CC1663" s="62"/>
      <c r="CD1663" s="62"/>
      <c r="CE1663" s="62"/>
      <c r="CF1663" s="62"/>
      <c r="CL1663" s="56" t="s">
        <v>20925</v>
      </c>
      <c r="CM1663" s="56"/>
      <c r="CN1663" s="56"/>
      <c r="CO1663" s="52"/>
      <c r="CP1663" s="52"/>
      <c r="CQ1663" s="52"/>
      <c r="CR1663" s="52"/>
      <c r="CS1663" s="52"/>
      <c r="CT1663" s="52"/>
      <c r="CU1663" s="33"/>
      <c r="CV1663" s="33"/>
    </row>
    <row r="1664" spans="74:100">
      <c r="BV1664" s="62"/>
      <c r="BW1664" s="62"/>
      <c r="BX1664" s="62"/>
      <c r="BY1664" s="62"/>
      <c r="BZ1664" s="62"/>
      <c r="CA1664" s="62"/>
      <c r="CB1664" s="62"/>
      <c r="CC1664" s="62"/>
      <c r="CD1664" s="62"/>
      <c r="CE1664" s="62"/>
      <c r="CF1664" s="62"/>
      <c r="CL1664" s="56" t="s">
        <v>3587</v>
      </c>
      <c r="CM1664" s="56" t="s">
        <v>217</v>
      </c>
      <c r="CN1664" s="56" t="s">
        <v>217</v>
      </c>
      <c r="CO1664" s="52"/>
      <c r="CP1664" s="52"/>
      <c r="CQ1664" s="52"/>
      <c r="CR1664" s="52"/>
      <c r="CS1664" s="52"/>
      <c r="CT1664" s="52"/>
      <c r="CU1664" s="33"/>
      <c r="CV1664" s="33"/>
    </row>
    <row r="1665" spans="74:100">
      <c r="BV1665" s="62"/>
      <c r="BW1665" s="62"/>
      <c r="BX1665" s="62"/>
      <c r="BY1665" s="62"/>
      <c r="BZ1665" s="62"/>
      <c r="CA1665" s="62"/>
      <c r="CB1665" s="62"/>
      <c r="CC1665" s="62"/>
      <c r="CD1665" s="62"/>
      <c r="CE1665" s="62"/>
      <c r="CF1665" s="62"/>
      <c r="CL1665" s="56" t="s">
        <v>17865</v>
      </c>
      <c r="CM1665" s="56"/>
      <c r="CN1665" s="56"/>
      <c r="CO1665" s="52"/>
      <c r="CP1665" s="52"/>
      <c r="CQ1665" s="52"/>
      <c r="CR1665" s="52"/>
      <c r="CS1665" s="52"/>
      <c r="CT1665" s="52"/>
      <c r="CU1665" s="33"/>
      <c r="CV1665" s="33"/>
    </row>
    <row r="1666" spans="74:100">
      <c r="BV1666" s="62"/>
      <c r="BW1666" s="62"/>
      <c r="BX1666" s="62"/>
      <c r="BY1666" s="62"/>
      <c r="BZ1666" s="62"/>
      <c r="CA1666" s="62"/>
      <c r="CB1666" s="62"/>
      <c r="CC1666" s="62"/>
      <c r="CD1666" s="62"/>
      <c r="CE1666" s="62"/>
      <c r="CF1666" s="62"/>
      <c r="CL1666" s="56" t="s">
        <v>3588</v>
      </c>
      <c r="CM1666" s="56" t="s">
        <v>217</v>
      </c>
      <c r="CN1666" s="56" t="s">
        <v>217</v>
      </c>
      <c r="CO1666" s="52"/>
      <c r="CP1666" s="52"/>
      <c r="CQ1666" s="52"/>
      <c r="CR1666" s="52"/>
      <c r="CS1666" s="52"/>
      <c r="CT1666" s="52"/>
      <c r="CU1666" s="33"/>
      <c r="CV1666" s="33"/>
    </row>
    <row r="1667" spans="74:100">
      <c r="BV1667" s="62"/>
      <c r="BW1667" s="62"/>
      <c r="BX1667" s="62"/>
      <c r="BY1667" s="62"/>
      <c r="BZ1667" s="62"/>
      <c r="CA1667" s="62"/>
      <c r="CB1667" s="62"/>
      <c r="CC1667" s="62"/>
      <c r="CD1667" s="62"/>
      <c r="CE1667" s="62"/>
      <c r="CF1667" s="62"/>
      <c r="CL1667" s="56" t="s">
        <v>17866</v>
      </c>
      <c r="CM1667" s="56"/>
      <c r="CN1667" s="56"/>
      <c r="CO1667" s="52"/>
      <c r="CP1667" s="52"/>
      <c r="CQ1667" s="52"/>
      <c r="CR1667" s="52"/>
      <c r="CS1667" s="52"/>
      <c r="CT1667" s="52"/>
      <c r="CU1667" s="33"/>
      <c r="CV1667" s="33"/>
    </row>
    <row r="1668" spans="74:100">
      <c r="BV1668" s="62"/>
      <c r="BW1668" s="62"/>
      <c r="BX1668" s="62"/>
      <c r="BY1668" s="62"/>
      <c r="BZ1668" s="62"/>
      <c r="CA1668" s="62"/>
      <c r="CB1668" s="62"/>
      <c r="CC1668" s="62"/>
      <c r="CD1668" s="62"/>
      <c r="CE1668" s="62"/>
      <c r="CF1668" s="62"/>
      <c r="CL1668" s="56" t="s">
        <v>3589</v>
      </c>
      <c r="CM1668" s="56" t="s">
        <v>217</v>
      </c>
      <c r="CN1668" s="56" t="s">
        <v>217</v>
      </c>
      <c r="CO1668" s="52"/>
      <c r="CP1668" s="52"/>
      <c r="CQ1668" s="52"/>
      <c r="CR1668" s="52"/>
      <c r="CS1668" s="52"/>
      <c r="CT1668" s="52"/>
      <c r="CU1668" s="33"/>
      <c r="CV1668" s="33"/>
    </row>
    <row r="1669" spans="74:100">
      <c r="BV1669" s="62"/>
      <c r="BW1669" s="62"/>
      <c r="BX1669" s="62"/>
      <c r="BY1669" s="62"/>
      <c r="BZ1669" s="62"/>
      <c r="CA1669" s="62"/>
      <c r="CB1669" s="62"/>
      <c r="CC1669" s="62"/>
      <c r="CD1669" s="62"/>
      <c r="CE1669" s="62"/>
      <c r="CF1669" s="62"/>
      <c r="CL1669" s="56" t="s">
        <v>17867</v>
      </c>
      <c r="CM1669" s="56"/>
      <c r="CN1669" s="56"/>
      <c r="CO1669" s="52"/>
      <c r="CP1669" s="52"/>
      <c r="CQ1669" s="52"/>
      <c r="CR1669" s="52"/>
      <c r="CS1669" s="52"/>
      <c r="CT1669" s="52"/>
      <c r="CU1669" s="33"/>
      <c r="CV1669" s="33"/>
    </row>
    <row r="1670" spans="74:100">
      <c r="BV1670" s="62"/>
      <c r="BW1670" s="62"/>
      <c r="BX1670" s="62"/>
      <c r="BY1670" s="62"/>
      <c r="BZ1670" s="62"/>
      <c r="CA1670" s="62"/>
      <c r="CB1670" s="62"/>
      <c r="CC1670" s="62"/>
      <c r="CD1670" s="62"/>
      <c r="CE1670" s="62"/>
      <c r="CF1670" s="62"/>
      <c r="CL1670" s="56" t="s">
        <v>3590</v>
      </c>
      <c r="CM1670" s="56" t="s">
        <v>217</v>
      </c>
      <c r="CN1670" s="56" t="s">
        <v>217</v>
      </c>
      <c r="CO1670" s="52"/>
      <c r="CP1670" s="52"/>
      <c r="CQ1670" s="52"/>
      <c r="CR1670" s="52"/>
      <c r="CS1670" s="52"/>
      <c r="CT1670" s="52"/>
      <c r="CU1670" s="33"/>
      <c r="CV1670" s="33"/>
    </row>
    <row r="1671" spans="74:100">
      <c r="BV1671" s="62"/>
      <c r="BW1671" s="62"/>
      <c r="BX1671" s="62"/>
      <c r="BY1671" s="62"/>
      <c r="BZ1671" s="62"/>
      <c r="CA1671" s="62"/>
      <c r="CB1671" s="62"/>
      <c r="CC1671" s="62"/>
      <c r="CD1671" s="62"/>
      <c r="CE1671" s="62"/>
      <c r="CF1671" s="62"/>
      <c r="CL1671" s="56" t="s">
        <v>17868</v>
      </c>
      <c r="CM1671" s="56"/>
      <c r="CN1671" s="56"/>
      <c r="CO1671" s="52"/>
      <c r="CP1671" s="52"/>
      <c r="CQ1671" s="52"/>
      <c r="CR1671" s="52"/>
      <c r="CS1671" s="52"/>
      <c r="CT1671" s="52"/>
      <c r="CU1671" s="33"/>
      <c r="CV1671" s="33"/>
    </row>
    <row r="1672" spans="74:100">
      <c r="BV1672" s="62"/>
      <c r="BW1672" s="62"/>
      <c r="BX1672" s="62"/>
      <c r="BY1672" s="62"/>
      <c r="BZ1672" s="62"/>
      <c r="CA1672" s="62"/>
      <c r="CB1672" s="62"/>
      <c r="CC1672" s="62"/>
      <c r="CD1672" s="62"/>
      <c r="CE1672" s="62"/>
      <c r="CF1672" s="62"/>
      <c r="CL1672" s="56" t="s">
        <v>3591</v>
      </c>
      <c r="CM1672" s="56" t="s">
        <v>3118</v>
      </c>
      <c r="CN1672" s="56" t="s">
        <v>3118</v>
      </c>
      <c r="CO1672" s="52"/>
      <c r="CP1672" s="52"/>
      <c r="CQ1672" s="52"/>
      <c r="CR1672" s="52"/>
      <c r="CS1672" s="52"/>
      <c r="CT1672" s="52"/>
      <c r="CU1672" s="33"/>
      <c r="CV1672" s="33"/>
    </row>
    <row r="1673" spans="74:100">
      <c r="BV1673" s="62"/>
      <c r="BW1673" s="62"/>
      <c r="BX1673" s="62"/>
      <c r="BY1673" s="62"/>
      <c r="BZ1673" s="62"/>
      <c r="CA1673" s="62"/>
      <c r="CB1673" s="62"/>
      <c r="CC1673" s="62"/>
      <c r="CD1673" s="62"/>
      <c r="CE1673" s="62"/>
      <c r="CF1673" s="62"/>
      <c r="CL1673" s="56" t="s">
        <v>17869</v>
      </c>
      <c r="CM1673" s="56"/>
      <c r="CN1673" s="56"/>
      <c r="CO1673" s="52"/>
      <c r="CP1673" s="52"/>
      <c r="CQ1673" s="52"/>
      <c r="CR1673" s="52"/>
      <c r="CS1673" s="52"/>
      <c r="CT1673" s="52"/>
      <c r="CU1673" s="33"/>
      <c r="CV1673" s="33"/>
    </row>
    <row r="1674" spans="74:100">
      <c r="BV1674" s="62"/>
      <c r="BW1674" s="62"/>
      <c r="BX1674" s="62"/>
      <c r="BY1674" s="62"/>
      <c r="BZ1674" s="62"/>
      <c r="CA1674" s="62"/>
      <c r="CB1674" s="62"/>
      <c r="CC1674" s="62"/>
      <c r="CD1674" s="62"/>
      <c r="CE1674" s="62"/>
      <c r="CF1674" s="62"/>
      <c r="CL1674" s="56" t="s">
        <v>3592</v>
      </c>
      <c r="CM1674" s="56" t="s">
        <v>217</v>
      </c>
      <c r="CN1674" s="56" t="s">
        <v>217</v>
      </c>
      <c r="CO1674" s="52"/>
      <c r="CP1674" s="52"/>
      <c r="CQ1674" s="52"/>
      <c r="CR1674" s="52"/>
      <c r="CS1674" s="52"/>
      <c r="CT1674" s="52"/>
      <c r="CU1674" s="33"/>
      <c r="CV1674" s="33"/>
    </row>
    <row r="1675" spans="74:100">
      <c r="BV1675" s="62"/>
      <c r="BW1675" s="62"/>
      <c r="BX1675" s="62"/>
      <c r="BY1675" s="62"/>
      <c r="BZ1675" s="62"/>
      <c r="CA1675" s="62"/>
      <c r="CB1675" s="62"/>
      <c r="CC1675" s="62"/>
      <c r="CD1675" s="62"/>
      <c r="CE1675" s="62"/>
      <c r="CF1675" s="62"/>
      <c r="CL1675" s="56" t="s">
        <v>17870</v>
      </c>
      <c r="CM1675" s="56"/>
      <c r="CN1675" s="56"/>
      <c r="CO1675" s="52"/>
      <c r="CP1675" s="52"/>
      <c r="CQ1675" s="52"/>
      <c r="CR1675" s="52"/>
      <c r="CS1675" s="52"/>
      <c r="CT1675" s="52"/>
      <c r="CU1675" s="33"/>
      <c r="CV1675" s="33"/>
    </row>
    <row r="1676" spans="74:100">
      <c r="BV1676" s="62"/>
      <c r="BW1676" s="62"/>
      <c r="BX1676" s="62"/>
      <c r="BY1676" s="62"/>
      <c r="BZ1676" s="62"/>
      <c r="CA1676" s="62"/>
      <c r="CB1676" s="62"/>
      <c r="CC1676" s="62"/>
      <c r="CD1676" s="62"/>
      <c r="CE1676" s="62"/>
      <c r="CF1676" s="62"/>
      <c r="CL1676" s="56" t="s">
        <v>27088</v>
      </c>
      <c r="CM1676" s="56" t="s">
        <v>216</v>
      </c>
      <c r="CN1676" s="56" t="s">
        <v>216</v>
      </c>
      <c r="CO1676" s="52"/>
      <c r="CP1676" s="52"/>
      <c r="CQ1676" s="52"/>
      <c r="CR1676" s="52"/>
      <c r="CS1676" s="52"/>
      <c r="CT1676" s="52"/>
      <c r="CU1676" s="33"/>
      <c r="CV1676" s="33"/>
    </row>
    <row r="1677" spans="74:100">
      <c r="BV1677" s="62"/>
      <c r="BW1677" s="62"/>
      <c r="BX1677" s="62"/>
      <c r="BY1677" s="62"/>
      <c r="BZ1677" s="62"/>
      <c r="CA1677" s="62"/>
      <c r="CB1677" s="62"/>
      <c r="CC1677" s="62"/>
      <c r="CD1677" s="62"/>
      <c r="CE1677" s="62"/>
      <c r="CF1677" s="62"/>
      <c r="CL1677" s="56" t="s">
        <v>27089</v>
      </c>
      <c r="CM1677" s="56"/>
      <c r="CN1677" s="56"/>
      <c r="CO1677" s="52"/>
      <c r="CP1677" s="52"/>
      <c r="CQ1677" s="52"/>
      <c r="CR1677" s="52"/>
      <c r="CS1677" s="52"/>
      <c r="CT1677" s="52"/>
      <c r="CU1677" s="33"/>
      <c r="CV1677" s="33"/>
    </row>
    <row r="1678" spans="74:100">
      <c r="BV1678" s="62"/>
      <c r="BW1678" s="62"/>
      <c r="BX1678" s="62"/>
      <c r="BY1678" s="62"/>
      <c r="BZ1678" s="62"/>
      <c r="CA1678" s="62"/>
      <c r="CB1678" s="62"/>
      <c r="CC1678" s="62"/>
      <c r="CD1678" s="62"/>
      <c r="CE1678" s="62"/>
      <c r="CF1678" s="62"/>
      <c r="CL1678" s="56" t="s">
        <v>3593</v>
      </c>
      <c r="CM1678" s="56" t="s">
        <v>3118</v>
      </c>
      <c r="CN1678" s="56" t="s">
        <v>3118</v>
      </c>
      <c r="CO1678" s="52"/>
      <c r="CP1678" s="52"/>
      <c r="CQ1678" s="52"/>
      <c r="CR1678" s="52"/>
      <c r="CS1678" s="52"/>
      <c r="CT1678" s="52"/>
      <c r="CU1678" s="33"/>
      <c r="CV1678" s="33"/>
    </row>
    <row r="1679" spans="74:100">
      <c r="BV1679" s="62"/>
      <c r="BW1679" s="62"/>
      <c r="BX1679" s="62"/>
      <c r="BY1679" s="62"/>
      <c r="BZ1679" s="62"/>
      <c r="CA1679" s="62"/>
      <c r="CB1679" s="62"/>
      <c r="CC1679" s="62"/>
      <c r="CD1679" s="62"/>
      <c r="CE1679" s="62"/>
      <c r="CF1679" s="62"/>
      <c r="CL1679" s="56" t="s">
        <v>17871</v>
      </c>
      <c r="CM1679" s="56"/>
      <c r="CN1679" s="56"/>
      <c r="CO1679" s="52"/>
      <c r="CP1679" s="52"/>
      <c r="CQ1679" s="52"/>
      <c r="CR1679" s="52"/>
      <c r="CS1679" s="52"/>
      <c r="CT1679" s="52"/>
      <c r="CU1679" s="33"/>
      <c r="CV1679" s="33"/>
    </row>
    <row r="1680" spans="74:100">
      <c r="BV1680" s="62"/>
      <c r="BW1680" s="62"/>
      <c r="BX1680" s="62"/>
      <c r="BY1680" s="62"/>
      <c r="BZ1680" s="62"/>
      <c r="CA1680" s="62"/>
      <c r="CB1680" s="62"/>
      <c r="CC1680" s="62"/>
      <c r="CD1680" s="62"/>
      <c r="CE1680" s="62"/>
      <c r="CF1680" s="62"/>
      <c r="CL1680" s="56" t="s">
        <v>27090</v>
      </c>
      <c r="CM1680" s="56" t="s">
        <v>217</v>
      </c>
      <c r="CN1680" s="56" t="s">
        <v>217</v>
      </c>
      <c r="CO1680" s="52"/>
      <c r="CP1680" s="52"/>
      <c r="CQ1680" s="52"/>
      <c r="CR1680" s="52"/>
      <c r="CS1680" s="52"/>
      <c r="CT1680" s="52"/>
      <c r="CU1680" s="33"/>
      <c r="CV1680" s="33"/>
    </row>
    <row r="1681" spans="74:100">
      <c r="BV1681" s="62"/>
      <c r="BW1681" s="62"/>
      <c r="BX1681" s="62"/>
      <c r="BY1681" s="62"/>
      <c r="BZ1681" s="62"/>
      <c r="CA1681" s="62"/>
      <c r="CB1681" s="62"/>
      <c r="CC1681" s="62"/>
      <c r="CD1681" s="62"/>
      <c r="CE1681" s="62"/>
      <c r="CF1681" s="62"/>
      <c r="CL1681" s="56" t="s">
        <v>27091</v>
      </c>
      <c r="CM1681" s="56"/>
      <c r="CN1681" s="56"/>
      <c r="CO1681" s="52"/>
      <c r="CP1681" s="52"/>
      <c r="CQ1681" s="52"/>
      <c r="CR1681" s="52"/>
      <c r="CS1681" s="52"/>
      <c r="CT1681" s="52"/>
      <c r="CU1681" s="33"/>
      <c r="CV1681" s="33"/>
    </row>
    <row r="1682" spans="74:100">
      <c r="BV1682" s="62"/>
      <c r="BW1682" s="62"/>
      <c r="BX1682" s="62"/>
      <c r="BY1682" s="62"/>
      <c r="BZ1682" s="62"/>
      <c r="CA1682" s="62"/>
      <c r="CB1682" s="62"/>
      <c r="CC1682" s="62"/>
      <c r="CD1682" s="62"/>
      <c r="CE1682" s="62"/>
      <c r="CF1682" s="62"/>
      <c r="CL1682" s="56" t="s">
        <v>3594</v>
      </c>
      <c r="CM1682" s="56" t="s">
        <v>217</v>
      </c>
      <c r="CN1682" s="56" t="s">
        <v>217</v>
      </c>
      <c r="CO1682" s="52"/>
      <c r="CP1682" s="52"/>
      <c r="CQ1682" s="52"/>
      <c r="CR1682" s="52"/>
      <c r="CS1682" s="52"/>
      <c r="CT1682" s="52"/>
      <c r="CU1682" s="33"/>
      <c r="CV1682" s="33"/>
    </row>
    <row r="1683" spans="74:100">
      <c r="BV1683" s="62"/>
      <c r="BW1683" s="62"/>
      <c r="BX1683" s="62"/>
      <c r="BY1683" s="62"/>
      <c r="BZ1683" s="62"/>
      <c r="CA1683" s="62"/>
      <c r="CB1683" s="62"/>
      <c r="CC1683" s="62"/>
      <c r="CD1683" s="62"/>
      <c r="CE1683" s="62"/>
      <c r="CF1683" s="62"/>
      <c r="CL1683" s="56" t="s">
        <v>17872</v>
      </c>
      <c r="CM1683" s="56"/>
      <c r="CN1683" s="56"/>
      <c r="CO1683" s="52"/>
      <c r="CP1683" s="52"/>
      <c r="CQ1683" s="52"/>
      <c r="CR1683" s="52"/>
      <c r="CS1683" s="52"/>
      <c r="CT1683" s="52"/>
      <c r="CU1683" s="33"/>
      <c r="CV1683" s="33"/>
    </row>
    <row r="1684" spans="74:100">
      <c r="BV1684" s="62"/>
      <c r="BW1684" s="62"/>
      <c r="BX1684" s="62"/>
      <c r="BY1684" s="62"/>
      <c r="BZ1684" s="62"/>
      <c r="CA1684" s="62"/>
      <c r="CB1684" s="62"/>
      <c r="CC1684" s="62"/>
      <c r="CD1684" s="62"/>
      <c r="CE1684" s="62"/>
      <c r="CF1684" s="62"/>
      <c r="CL1684" s="56" t="s">
        <v>27092</v>
      </c>
      <c r="CM1684" s="56" t="s">
        <v>3118</v>
      </c>
      <c r="CN1684" s="56" t="s">
        <v>3118</v>
      </c>
      <c r="CO1684" s="52"/>
      <c r="CP1684" s="52"/>
      <c r="CQ1684" s="52"/>
      <c r="CR1684" s="52"/>
      <c r="CS1684" s="52"/>
      <c r="CT1684" s="52"/>
      <c r="CU1684" s="33"/>
      <c r="CV1684" s="33"/>
    </row>
    <row r="1685" spans="74:100">
      <c r="BV1685" s="62"/>
      <c r="BW1685" s="62"/>
      <c r="BX1685" s="62"/>
      <c r="BY1685" s="62"/>
      <c r="BZ1685" s="62"/>
      <c r="CA1685" s="62"/>
      <c r="CB1685" s="62"/>
      <c r="CC1685" s="62"/>
      <c r="CD1685" s="62"/>
      <c r="CE1685" s="62"/>
      <c r="CF1685" s="62"/>
      <c r="CL1685" s="56" t="s">
        <v>27093</v>
      </c>
      <c r="CM1685" s="56"/>
      <c r="CN1685" s="56"/>
      <c r="CO1685" s="52"/>
      <c r="CP1685" s="52"/>
      <c r="CQ1685" s="52"/>
      <c r="CR1685" s="52"/>
      <c r="CS1685" s="52"/>
      <c r="CT1685" s="52"/>
      <c r="CU1685" s="33"/>
      <c r="CV1685" s="33"/>
    </row>
    <row r="1686" spans="74:100">
      <c r="BV1686" s="62"/>
      <c r="BW1686" s="62"/>
      <c r="BX1686" s="62"/>
      <c r="BY1686" s="62"/>
      <c r="BZ1686" s="62"/>
      <c r="CA1686" s="62"/>
      <c r="CB1686" s="62"/>
      <c r="CC1686" s="62"/>
      <c r="CD1686" s="62"/>
      <c r="CE1686" s="62"/>
      <c r="CF1686" s="62"/>
      <c r="CL1686" s="56" t="s">
        <v>27094</v>
      </c>
      <c r="CM1686" s="56" t="s">
        <v>217</v>
      </c>
      <c r="CN1686" s="56" t="s">
        <v>217</v>
      </c>
      <c r="CO1686" s="52"/>
      <c r="CP1686" s="52"/>
      <c r="CQ1686" s="52"/>
      <c r="CR1686" s="52"/>
      <c r="CS1686" s="52"/>
      <c r="CT1686" s="52"/>
      <c r="CU1686" s="33"/>
      <c r="CV1686" s="33"/>
    </row>
    <row r="1687" spans="74:100">
      <c r="BV1687" s="62"/>
      <c r="BW1687" s="62"/>
      <c r="BX1687" s="62"/>
      <c r="BY1687" s="62"/>
      <c r="BZ1687" s="62"/>
      <c r="CA1687" s="62"/>
      <c r="CB1687" s="62"/>
      <c r="CC1687" s="62"/>
      <c r="CD1687" s="62"/>
      <c r="CE1687" s="62"/>
      <c r="CF1687" s="62"/>
      <c r="CL1687" s="56" t="s">
        <v>27095</v>
      </c>
      <c r="CM1687" s="56"/>
      <c r="CN1687" s="56"/>
      <c r="CO1687" s="52"/>
      <c r="CP1687" s="52"/>
      <c r="CQ1687" s="52"/>
      <c r="CR1687" s="52"/>
      <c r="CS1687" s="52"/>
      <c r="CT1687" s="52"/>
      <c r="CU1687" s="33"/>
      <c r="CV1687" s="33"/>
    </row>
    <row r="1688" spans="74:100">
      <c r="BV1688" s="62"/>
      <c r="BW1688" s="62"/>
      <c r="BX1688" s="62"/>
      <c r="BY1688" s="62"/>
      <c r="BZ1688" s="62"/>
      <c r="CA1688" s="62"/>
      <c r="CB1688" s="62"/>
      <c r="CC1688" s="62"/>
      <c r="CD1688" s="62"/>
      <c r="CE1688" s="62"/>
      <c r="CF1688" s="62"/>
      <c r="CL1688" s="56" t="s">
        <v>27096</v>
      </c>
      <c r="CM1688" s="56" t="s">
        <v>217</v>
      </c>
      <c r="CN1688" s="56" t="s">
        <v>217</v>
      </c>
      <c r="CO1688" s="52"/>
      <c r="CP1688" s="52"/>
      <c r="CQ1688" s="52"/>
      <c r="CR1688" s="52"/>
      <c r="CS1688" s="52"/>
      <c r="CT1688" s="52"/>
      <c r="CU1688" s="33"/>
      <c r="CV1688" s="33"/>
    </row>
    <row r="1689" spans="74:100">
      <c r="BV1689" s="62"/>
      <c r="BW1689" s="62"/>
      <c r="BX1689" s="62"/>
      <c r="BY1689" s="62"/>
      <c r="BZ1689" s="62"/>
      <c r="CA1689" s="62"/>
      <c r="CB1689" s="62"/>
      <c r="CC1689" s="62"/>
      <c r="CD1689" s="62"/>
      <c r="CE1689" s="62"/>
      <c r="CF1689" s="62"/>
      <c r="CL1689" s="56" t="s">
        <v>27097</v>
      </c>
      <c r="CM1689" s="56"/>
      <c r="CN1689" s="56"/>
      <c r="CO1689" s="52"/>
      <c r="CP1689" s="52"/>
      <c r="CQ1689" s="52"/>
      <c r="CR1689" s="52"/>
      <c r="CS1689" s="52"/>
      <c r="CT1689" s="52"/>
      <c r="CU1689" s="33"/>
      <c r="CV1689" s="33"/>
    </row>
    <row r="1690" spans="74:100">
      <c r="BV1690" s="62"/>
      <c r="BW1690" s="62"/>
      <c r="BX1690" s="62"/>
      <c r="BY1690" s="62"/>
      <c r="BZ1690" s="62"/>
      <c r="CA1690" s="62"/>
      <c r="CB1690" s="62"/>
      <c r="CC1690" s="62"/>
      <c r="CD1690" s="62"/>
      <c r="CE1690" s="62"/>
      <c r="CF1690" s="62"/>
      <c r="CL1690" s="56" t="s">
        <v>27098</v>
      </c>
      <c r="CM1690" s="56" t="s">
        <v>217</v>
      </c>
      <c r="CN1690" s="56" t="s">
        <v>217</v>
      </c>
      <c r="CO1690" s="52"/>
      <c r="CP1690" s="52"/>
      <c r="CQ1690" s="52"/>
      <c r="CR1690" s="52"/>
      <c r="CS1690" s="52"/>
      <c r="CT1690" s="52"/>
      <c r="CU1690" s="33"/>
      <c r="CV1690" s="33"/>
    </row>
    <row r="1691" spans="74:100">
      <c r="BV1691" s="62"/>
      <c r="BW1691" s="62"/>
      <c r="BX1691" s="62"/>
      <c r="BY1691" s="62"/>
      <c r="BZ1691" s="62"/>
      <c r="CA1691" s="62"/>
      <c r="CB1691" s="62"/>
      <c r="CC1691" s="62"/>
      <c r="CD1691" s="62"/>
      <c r="CE1691" s="62"/>
      <c r="CF1691" s="62"/>
      <c r="CL1691" s="56" t="s">
        <v>27099</v>
      </c>
      <c r="CM1691" s="56"/>
      <c r="CN1691" s="56"/>
      <c r="CO1691" s="52"/>
      <c r="CP1691" s="52"/>
      <c r="CQ1691" s="52"/>
      <c r="CR1691" s="52"/>
      <c r="CS1691" s="52"/>
      <c r="CT1691" s="52"/>
      <c r="CU1691" s="33"/>
      <c r="CV1691" s="33"/>
    </row>
    <row r="1692" spans="74:100">
      <c r="BV1692" s="62"/>
      <c r="BW1692" s="62"/>
      <c r="BX1692" s="62"/>
      <c r="BY1692" s="62"/>
      <c r="BZ1692" s="62"/>
      <c r="CA1692" s="62"/>
      <c r="CB1692" s="62"/>
      <c r="CC1692" s="62"/>
      <c r="CD1692" s="62"/>
      <c r="CE1692" s="62"/>
      <c r="CF1692" s="62"/>
      <c r="CL1692" s="56" t="s">
        <v>27100</v>
      </c>
      <c r="CM1692" s="56" t="s">
        <v>217</v>
      </c>
      <c r="CN1692" s="56" t="s">
        <v>217</v>
      </c>
      <c r="CO1692" s="52"/>
      <c r="CP1692" s="52"/>
      <c r="CQ1692" s="52"/>
      <c r="CR1692" s="52"/>
      <c r="CS1692" s="52"/>
      <c r="CT1692" s="52"/>
      <c r="CU1692" s="33"/>
      <c r="CV1692" s="33"/>
    </row>
    <row r="1693" spans="74:100">
      <c r="BV1693" s="62"/>
      <c r="BW1693" s="62"/>
      <c r="BX1693" s="62"/>
      <c r="BY1693" s="62"/>
      <c r="BZ1693" s="62"/>
      <c r="CA1693" s="62"/>
      <c r="CB1693" s="62"/>
      <c r="CC1693" s="62"/>
      <c r="CD1693" s="62"/>
      <c r="CE1693" s="62"/>
      <c r="CF1693" s="62"/>
      <c r="CL1693" s="56" t="s">
        <v>27093</v>
      </c>
      <c r="CM1693" s="56"/>
      <c r="CN1693" s="56"/>
      <c r="CO1693" s="52"/>
      <c r="CP1693" s="52"/>
      <c r="CQ1693" s="52"/>
      <c r="CR1693" s="52"/>
      <c r="CS1693" s="52"/>
      <c r="CT1693" s="52"/>
      <c r="CU1693" s="33"/>
      <c r="CV1693" s="33"/>
    </row>
    <row r="1694" spans="74:100">
      <c r="BV1694" s="62"/>
      <c r="BW1694" s="62"/>
      <c r="BX1694" s="62"/>
      <c r="BY1694" s="62"/>
      <c r="BZ1694" s="62"/>
      <c r="CA1694" s="62"/>
      <c r="CB1694" s="62"/>
      <c r="CC1694" s="62"/>
      <c r="CD1694" s="62"/>
      <c r="CE1694" s="62"/>
      <c r="CF1694" s="62"/>
      <c r="CL1694" s="56" t="s">
        <v>27101</v>
      </c>
      <c r="CM1694" s="56" t="s">
        <v>217</v>
      </c>
      <c r="CN1694" s="56" t="s">
        <v>217</v>
      </c>
      <c r="CO1694" s="52"/>
      <c r="CP1694" s="52"/>
      <c r="CQ1694" s="52"/>
      <c r="CR1694" s="52"/>
      <c r="CS1694" s="52"/>
      <c r="CT1694" s="52"/>
      <c r="CU1694" s="33"/>
      <c r="CV1694" s="33"/>
    </row>
    <row r="1695" spans="74:100">
      <c r="BV1695" s="62"/>
      <c r="BW1695" s="62"/>
      <c r="BX1695" s="62"/>
      <c r="BY1695" s="62"/>
      <c r="BZ1695" s="62"/>
      <c r="CA1695" s="62"/>
      <c r="CB1695" s="62"/>
      <c r="CC1695" s="62"/>
      <c r="CD1695" s="62"/>
      <c r="CE1695" s="62"/>
      <c r="CF1695" s="62"/>
      <c r="CL1695" s="56" t="s">
        <v>27093</v>
      </c>
      <c r="CM1695" s="56"/>
      <c r="CN1695" s="56"/>
      <c r="CO1695" s="52"/>
      <c r="CP1695" s="52"/>
      <c r="CQ1695" s="52"/>
      <c r="CR1695" s="52"/>
      <c r="CS1695" s="52"/>
      <c r="CT1695" s="52"/>
      <c r="CU1695" s="33"/>
      <c r="CV1695" s="33"/>
    </row>
    <row r="1696" spans="74:100">
      <c r="BV1696" s="62"/>
      <c r="BW1696" s="62"/>
      <c r="BX1696" s="62"/>
      <c r="BY1696" s="62"/>
      <c r="BZ1696" s="62"/>
      <c r="CA1696" s="62"/>
      <c r="CB1696" s="62"/>
      <c r="CC1696" s="62"/>
      <c r="CD1696" s="62"/>
      <c r="CE1696" s="62"/>
      <c r="CF1696" s="62"/>
      <c r="CL1696" s="56" t="s">
        <v>27102</v>
      </c>
      <c r="CM1696" s="56" t="s">
        <v>217</v>
      </c>
      <c r="CN1696" s="56" t="s">
        <v>217</v>
      </c>
      <c r="CO1696" s="52"/>
      <c r="CP1696" s="52"/>
      <c r="CQ1696" s="52"/>
      <c r="CR1696" s="52"/>
      <c r="CS1696" s="52"/>
      <c r="CT1696" s="52"/>
      <c r="CU1696" s="33"/>
      <c r="CV1696" s="33"/>
    </row>
    <row r="1697" spans="74:100">
      <c r="BV1697" s="62"/>
      <c r="BW1697" s="62"/>
      <c r="BX1697" s="62"/>
      <c r="BY1697" s="62"/>
      <c r="BZ1697" s="62"/>
      <c r="CA1697" s="62"/>
      <c r="CB1697" s="62"/>
      <c r="CC1697" s="62"/>
      <c r="CD1697" s="62"/>
      <c r="CE1697" s="62"/>
      <c r="CF1697" s="62"/>
      <c r="CL1697" s="56" t="s">
        <v>27093</v>
      </c>
      <c r="CM1697" s="56"/>
      <c r="CN1697" s="56"/>
      <c r="CO1697" s="52"/>
      <c r="CP1697" s="52"/>
      <c r="CQ1697" s="52"/>
      <c r="CR1697" s="52"/>
      <c r="CS1697" s="52"/>
      <c r="CT1697" s="52"/>
      <c r="CU1697" s="33"/>
      <c r="CV1697" s="33"/>
    </row>
    <row r="1698" spans="74:100">
      <c r="BV1698" s="62"/>
      <c r="BW1698" s="62"/>
      <c r="BX1698" s="62"/>
      <c r="BY1698" s="62"/>
      <c r="BZ1698" s="62"/>
      <c r="CA1698" s="62"/>
      <c r="CB1698" s="62"/>
      <c r="CC1698" s="62"/>
      <c r="CD1698" s="62"/>
      <c r="CE1698" s="62"/>
      <c r="CF1698" s="62"/>
      <c r="CL1698" s="56" t="s">
        <v>27103</v>
      </c>
      <c r="CM1698" s="56" t="s">
        <v>217</v>
      </c>
      <c r="CN1698" s="56" t="s">
        <v>217</v>
      </c>
      <c r="CO1698" s="52"/>
      <c r="CP1698" s="52"/>
      <c r="CQ1698" s="52"/>
      <c r="CR1698" s="52"/>
      <c r="CS1698" s="52"/>
      <c r="CT1698" s="52"/>
      <c r="CU1698" s="33"/>
      <c r="CV1698" s="33"/>
    </row>
    <row r="1699" spans="74:100">
      <c r="BV1699" s="62"/>
      <c r="BW1699" s="62"/>
      <c r="BX1699" s="62"/>
      <c r="BY1699" s="62"/>
      <c r="BZ1699" s="62"/>
      <c r="CA1699" s="62"/>
      <c r="CB1699" s="62"/>
      <c r="CC1699" s="62"/>
      <c r="CD1699" s="62"/>
      <c r="CE1699" s="62"/>
      <c r="CF1699" s="62"/>
      <c r="CL1699" s="56" t="s">
        <v>27093</v>
      </c>
      <c r="CM1699" s="56"/>
      <c r="CN1699" s="56"/>
      <c r="CO1699" s="52"/>
      <c r="CP1699" s="52"/>
      <c r="CQ1699" s="52"/>
      <c r="CR1699" s="52"/>
      <c r="CS1699" s="52"/>
      <c r="CT1699" s="52"/>
      <c r="CU1699" s="33"/>
      <c r="CV1699" s="33"/>
    </row>
    <row r="1700" spans="74:100">
      <c r="BV1700" s="62"/>
      <c r="BW1700" s="62"/>
      <c r="BX1700" s="62"/>
      <c r="BY1700" s="62"/>
      <c r="BZ1700" s="62"/>
      <c r="CA1700" s="62"/>
      <c r="CB1700" s="62"/>
      <c r="CC1700" s="62"/>
      <c r="CD1700" s="62"/>
      <c r="CE1700" s="62"/>
      <c r="CF1700" s="62"/>
      <c r="CL1700" s="56" t="s">
        <v>27104</v>
      </c>
      <c r="CM1700" s="56" t="s">
        <v>217</v>
      </c>
      <c r="CN1700" s="56" t="s">
        <v>217</v>
      </c>
      <c r="CO1700" s="52"/>
      <c r="CP1700" s="52"/>
      <c r="CQ1700" s="52"/>
      <c r="CR1700" s="52"/>
      <c r="CS1700" s="52"/>
      <c r="CT1700" s="52"/>
      <c r="CU1700" s="33"/>
      <c r="CV1700" s="33"/>
    </row>
    <row r="1701" spans="74:100">
      <c r="BV1701" s="62"/>
      <c r="BW1701" s="62"/>
      <c r="BX1701" s="62"/>
      <c r="BY1701" s="62"/>
      <c r="BZ1701" s="62"/>
      <c r="CA1701" s="62"/>
      <c r="CB1701" s="62"/>
      <c r="CC1701" s="62"/>
      <c r="CD1701" s="62"/>
      <c r="CE1701" s="62"/>
      <c r="CF1701" s="62"/>
      <c r="CL1701" s="56" t="s">
        <v>27093</v>
      </c>
      <c r="CM1701" s="56"/>
      <c r="CN1701" s="56"/>
      <c r="CO1701" s="52"/>
      <c r="CP1701" s="52"/>
      <c r="CQ1701" s="52"/>
      <c r="CR1701" s="52"/>
      <c r="CS1701" s="52"/>
      <c r="CT1701" s="52"/>
      <c r="CU1701" s="33"/>
      <c r="CV1701" s="33"/>
    </row>
    <row r="1702" spans="74:100">
      <c r="BV1702" s="62"/>
      <c r="BW1702" s="62"/>
      <c r="BX1702" s="62"/>
      <c r="BY1702" s="62"/>
      <c r="BZ1702" s="62"/>
      <c r="CA1702" s="62"/>
      <c r="CB1702" s="62"/>
      <c r="CC1702" s="62"/>
      <c r="CD1702" s="62"/>
      <c r="CE1702" s="62"/>
      <c r="CF1702" s="62"/>
      <c r="CL1702" s="56" t="s">
        <v>27105</v>
      </c>
      <c r="CM1702" s="56" t="s">
        <v>217</v>
      </c>
      <c r="CN1702" s="56" t="s">
        <v>217</v>
      </c>
      <c r="CO1702" s="52"/>
      <c r="CP1702" s="52"/>
      <c r="CQ1702" s="52"/>
      <c r="CR1702" s="52"/>
      <c r="CS1702" s="52"/>
      <c r="CT1702" s="52"/>
      <c r="CU1702" s="33"/>
      <c r="CV1702" s="33"/>
    </row>
    <row r="1703" spans="74:100">
      <c r="BV1703" s="62"/>
      <c r="BW1703" s="62"/>
      <c r="BX1703" s="62"/>
      <c r="BY1703" s="62"/>
      <c r="BZ1703" s="62"/>
      <c r="CA1703" s="62"/>
      <c r="CB1703" s="62"/>
      <c r="CC1703" s="62"/>
      <c r="CD1703" s="62"/>
      <c r="CE1703" s="62"/>
      <c r="CF1703" s="62"/>
      <c r="CL1703" s="56" t="s">
        <v>27093</v>
      </c>
      <c r="CM1703" s="56"/>
      <c r="CN1703" s="56"/>
      <c r="CO1703" s="52"/>
      <c r="CP1703" s="52"/>
      <c r="CQ1703" s="52"/>
      <c r="CR1703" s="52"/>
      <c r="CS1703" s="52"/>
      <c r="CT1703" s="52"/>
      <c r="CU1703" s="33"/>
      <c r="CV1703" s="33"/>
    </row>
    <row r="1704" spans="74:100">
      <c r="BV1704" s="62"/>
      <c r="BW1704" s="62"/>
      <c r="BX1704" s="62"/>
      <c r="BY1704" s="62"/>
      <c r="BZ1704" s="62"/>
      <c r="CA1704" s="62"/>
      <c r="CB1704" s="62"/>
      <c r="CC1704" s="62"/>
      <c r="CD1704" s="62"/>
      <c r="CE1704" s="62"/>
      <c r="CF1704" s="62"/>
      <c r="CL1704" s="56" t="s">
        <v>27106</v>
      </c>
      <c r="CM1704" s="56" t="s">
        <v>217</v>
      </c>
      <c r="CN1704" s="56" t="s">
        <v>217</v>
      </c>
      <c r="CO1704" s="52"/>
      <c r="CP1704" s="52"/>
      <c r="CQ1704" s="52"/>
      <c r="CR1704" s="52"/>
      <c r="CS1704" s="52"/>
      <c r="CT1704" s="52"/>
      <c r="CU1704" s="33"/>
      <c r="CV1704" s="33"/>
    </row>
    <row r="1705" spans="74:100">
      <c r="BV1705" s="62"/>
      <c r="BW1705" s="62"/>
      <c r="BX1705" s="62"/>
      <c r="BY1705" s="62"/>
      <c r="BZ1705" s="62"/>
      <c r="CA1705" s="62"/>
      <c r="CB1705" s="62"/>
      <c r="CC1705" s="62"/>
      <c r="CD1705" s="62"/>
      <c r="CE1705" s="62"/>
      <c r="CF1705" s="62"/>
      <c r="CL1705" s="56" t="s">
        <v>27093</v>
      </c>
      <c r="CM1705" s="56"/>
      <c r="CN1705" s="56"/>
      <c r="CO1705" s="52"/>
      <c r="CP1705" s="52"/>
      <c r="CQ1705" s="52"/>
      <c r="CR1705" s="52"/>
      <c r="CS1705" s="52"/>
      <c r="CT1705" s="52"/>
      <c r="CU1705" s="33"/>
      <c r="CV1705" s="33"/>
    </row>
    <row r="1706" spans="74:100">
      <c r="BV1706" s="62"/>
      <c r="BW1706" s="62"/>
      <c r="BX1706" s="62"/>
      <c r="BY1706" s="62"/>
      <c r="BZ1706" s="62"/>
      <c r="CA1706" s="62"/>
      <c r="CB1706" s="62"/>
      <c r="CC1706" s="62"/>
      <c r="CD1706" s="62"/>
      <c r="CE1706" s="62"/>
      <c r="CF1706" s="62"/>
      <c r="CL1706" s="56" t="s">
        <v>27107</v>
      </c>
      <c r="CM1706" s="56" t="s">
        <v>217</v>
      </c>
      <c r="CN1706" s="56" t="s">
        <v>217</v>
      </c>
      <c r="CO1706" s="52"/>
      <c r="CP1706" s="52"/>
      <c r="CQ1706" s="52"/>
      <c r="CR1706" s="52"/>
      <c r="CS1706" s="52"/>
      <c r="CT1706" s="52"/>
      <c r="CU1706" s="33"/>
      <c r="CV1706" s="33"/>
    </row>
    <row r="1707" spans="74:100">
      <c r="BV1707" s="62"/>
      <c r="BW1707" s="62"/>
      <c r="BX1707" s="62"/>
      <c r="BY1707" s="62"/>
      <c r="BZ1707" s="62"/>
      <c r="CA1707" s="62"/>
      <c r="CB1707" s="62"/>
      <c r="CC1707" s="62"/>
      <c r="CD1707" s="62"/>
      <c r="CE1707" s="62"/>
      <c r="CF1707" s="62"/>
      <c r="CL1707" s="56" t="s">
        <v>27093</v>
      </c>
      <c r="CM1707" s="56"/>
      <c r="CN1707" s="56"/>
      <c r="CO1707" s="52"/>
      <c r="CP1707" s="52"/>
      <c r="CQ1707" s="52"/>
      <c r="CR1707" s="52"/>
      <c r="CS1707" s="52"/>
      <c r="CT1707" s="52"/>
      <c r="CU1707" s="33"/>
      <c r="CV1707" s="33"/>
    </row>
    <row r="1708" spans="74:100">
      <c r="BV1708" s="62"/>
      <c r="BW1708" s="62"/>
      <c r="BX1708" s="62"/>
      <c r="BY1708" s="62"/>
      <c r="BZ1708" s="62"/>
      <c r="CA1708" s="62"/>
      <c r="CB1708" s="62"/>
      <c r="CC1708" s="62"/>
      <c r="CD1708" s="62"/>
      <c r="CE1708" s="62"/>
      <c r="CF1708" s="62"/>
      <c r="CL1708" s="56" t="s">
        <v>3595</v>
      </c>
      <c r="CM1708" s="56" t="s">
        <v>3118</v>
      </c>
      <c r="CN1708" s="56" t="s">
        <v>3118</v>
      </c>
      <c r="CO1708" s="52"/>
      <c r="CP1708" s="52"/>
      <c r="CQ1708" s="52"/>
      <c r="CR1708" s="52"/>
      <c r="CS1708" s="52"/>
      <c r="CT1708" s="52"/>
      <c r="CU1708" s="33"/>
      <c r="CV1708" s="33"/>
    </row>
    <row r="1709" spans="74:100">
      <c r="BV1709" s="62"/>
      <c r="BW1709" s="62"/>
      <c r="BX1709" s="62"/>
      <c r="BY1709" s="62"/>
      <c r="BZ1709" s="62"/>
      <c r="CA1709" s="62"/>
      <c r="CB1709" s="62"/>
      <c r="CC1709" s="62"/>
      <c r="CD1709" s="62"/>
      <c r="CE1709" s="62"/>
      <c r="CF1709" s="62"/>
      <c r="CL1709" s="56" t="s">
        <v>27108</v>
      </c>
      <c r="CM1709" s="56"/>
      <c r="CN1709" s="56"/>
      <c r="CO1709" s="52"/>
      <c r="CP1709" s="52"/>
      <c r="CQ1709" s="52"/>
      <c r="CR1709" s="52"/>
      <c r="CS1709" s="52"/>
      <c r="CT1709" s="52"/>
      <c r="CU1709" s="33"/>
      <c r="CV1709" s="33"/>
    </row>
    <row r="1710" spans="74:100">
      <c r="BV1710" s="62"/>
      <c r="BW1710" s="62"/>
      <c r="BX1710" s="62"/>
      <c r="BY1710" s="62"/>
      <c r="BZ1710" s="62"/>
      <c r="CA1710" s="62"/>
      <c r="CB1710" s="62"/>
      <c r="CC1710" s="62"/>
      <c r="CD1710" s="62"/>
      <c r="CE1710" s="62"/>
      <c r="CF1710" s="62"/>
      <c r="CL1710" s="56" t="s">
        <v>3596</v>
      </c>
      <c r="CM1710" s="56" t="s">
        <v>217</v>
      </c>
      <c r="CN1710" s="56" t="s">
        <v>217</v>
      </c>
      <c r="CO1710" s="52"/>
      <c r="CP1710" s="52"/>
      <c r="CQ1710" s="52"/>
      <c r="CR1710" s="52"/>
      <c r="CS1710" s="52"/>
      <c r="CT1710" s="52"/>
      <c r="CU1710" s="33"/>
      <c r="CV1710" s="33"/>
    </row>
    <row r="1711" spans="74:100">
      <c r="BV1711" s="62"/>
      <c r="BW1711" s="62"/>
      <c r="BX1711" s="62"/>
      <c r="BY1711" s="62"/>
      <c r="BZ1711" s="62"/>
      <c r="CA1711" s="62"/>
      <c r="CB1711" s="62"/>
      <c r="CC1711" s="62"/>
      <c r="CD1711" s="62"/>
      <c r="CE1711" s="62"/>
      <c r="CF1711" s="62"/>
      <c r="CL1711" s="56" t="s">
        <v>17873</v>
      </c>
      <c r="CM1711" s="56"/>
      <c r="CN1711" s="56"/>
      <c r="CO1711" s="52"/>
      <c r="CP1711" s="52"/>
      <c r="CQ1711" s="52"/>
      <c r="CR1711" s="52"/>
      <c r="CS1711" s="52"/>
      <c r="CT1711" s="52"/>
      <c r="CU1711" s="33"/>
      <c r="CV1711" s="33"/>
    </row>
    <row r="1712" spans="74:100">
      <c r="BV1712" s="62"/>
      <c r="BW1712" s="62"/>
      <c r="BX1712" s="62"/>
      <c r="BY1712" s="62"/>
      <c r="BZ1712" s="62"/>
      <c r="CA1712" s="62"/>
      <c r="CB1712" s="62"/>
      <c r="CC1712" s="62"/>
      <c r="CD1712" s="62"/>
      <c r="CE1712" s="62"/>
      <c r="CF1712" s="62"/>
      <c r="CL1712" s="56" t="s">
        <v>3597</v>
      </c>
      <c r="CM1712" s="56" t="s">
        <v>3118</v>
      </c>
      <c r="CN1712" s="56" t="s">
        <v>3118</v>
      </c>
      <c r="CO1712" s="52"/>
      <c r="CP1712" s="52"/>
      <c r="CQ1712" s="52"/>
      <c r="CR1712" s="52"/>
      <c r="CS1712" s="52"/>
      <c r="CT1712" s="52"/>
      <c r="CU1712" s="33"/>
      <c r="CV1712" s="33"/>
    </row>
    <row r="1713" spans="74:100">
      <c r="BV1713" s="62"/>
      <c r="BW1713" s="62"/>
      <c r="BX1713" s="62"/>
      <c r="BY1713" s="62"/>
      <c r="BZ1713" s="62"/>
      <c r="CA1713" s="62"/>
      <c r="CB1713" s="62"/>
      <c r="CC1713" s="62"/>
      <c r="CD1713" s="62"/>
      <c r="CE1713" s="62"/>
      <c r="CF1713" s="62"/>
      <c r="CL1713" s="56" t="s">
        <v>17874</v>
      </c>
      <c r="CM1713" s="56"/>
      <c r="CN1713" s="56"/>
      <c r="CO1713" s="52"/>
      <c r="CP1713" s="52"/>
      <c r="CQ1713" s="52"/>
      <c r="CR1713" s="52"/>
      <c r="CS1713" s="52"/>
      <c r="CT1713" s="52"/>
      <c r="CU1713" s="33"/>
      <c r="CV1713" s="33"/>
    </row>
    <row r="1714" spans="74:100">
      <c r="BV1714" s="62"/>
      <c r="BW1714" s="62"/>
      <c r="BX1714" s="62"/>
      <c r="BY1714" s="62"/>
      <c r="BZ1714" s="62"/>
      <c r="CA1714" s="62"/>
      <c r="CB1714" s="62"/>
      <c r="CC1714" s="62"/>
      <c r="CD1714" s="62"/>
      <c r="CE1714" s="62"/>
      <c r="CF1714" s="62"/>
      <c r="CL1714" s="56" t="s">
        <v>970</v>
      </c>
      <c r="CM1714" s="56" t="s">
        <v>213</v>
      </c>
      <c r="CN1714" s="56" t="s">
        <v>213</v>
      </c>
      <c r="CO1714" s="52"/>
      <c r="CP1714" s="52"/>
      <c r="CQ1714" s="52"/>
      <c r="CR1714" s="52"/>
      <c r="CS1714" s="52"/>
      <c r="CT1714" s="52"/>
      <c r="CU1714" s="33"/>
      <c r="CV1714" s="33"/>
    </row>
    <row r="1715" spans="74:100">
      <c r="BV1715" s="62"/>
      <c r="BW1715" s="62"/>
      <c r="BX1715" s="62"/>
      <c r="BY1715" s="62"/>
      <c r="BZ1715" s="62"/>
      <c r="CA1715" s="62"/>
      <c r="CB1715" s="62"/>
      <c r="CC1715" s="62"/>
      <c r="CD1715" s="62"/>
      <c r="CE1715" s="62"/>
      <c r="CF1715" s="62"/>
      <c r="CL1715" s="56" t="s">
        <v>20926</v>
      </c>
      <c r="CM1715" s="56"/>
      <c r="CN1715" s="56"/>
      <c r="CO1715" s="52"/>
      <c r="CP1715" s="52"/>
      <c r="CQ1715" s="52"/>
      <c r="CR1715" s="52"/>
      <c r="CS1715" s="52"/>
      <c r="CT1715" s="52"/>
      <c r="CU1715" s="33"/>
      <c r="CV1715" s="33"/>
    </row>
    <row r="1716" spans="74:100">
      <c r="BV1716" s="62"/>
      <c r="BW1716" s="62"/>
      <c r="BX1716" s="62"/>
      <c r="BY1716" s="62"/>
      <c r="BZ1716" s="62"/>
      <c r="CA1716" s="62"/>
      <c r="CB1716" s="62"/>
      <c r="CC1716" s="62"/>
      <c r="CD1716" s="62"/>
      <c r="CE1716" s="62"/>
      <c r="CF1716" s="62"/>
      <c r="CL1716" s="56" t="s">
        <v>3598</v>
      </c>
      <c r="CM1716" s="56" t="s">
        <v>3118</v>
      </c>
      <c r="CN1716" s="56" t="s">
        <v>3118</v>
      </c>
      <c r="CO1716" s="52"/>
      <c r="CP1716" s="52"/>
      <c r="CQ1716" s="52"/>
      <c r="CR1716" s="52"/>
      <c r="CS1716" s="52"/>
      <c r="CT1716" s="52"/>
      <c r="CU1716" s="33"/>
      <c r="CV1716" s="33"/>
    </row>
    <row r="1717" spans="74:100">
      <c r="BV1717" s="62"/>
      <c r="BW1717" s="62"/>
      <c r="BX1717" s="62"/>
      <c r="BY1717" s="62"/>
      <c r="BZ1717" s="62"/>
      <c r="CA1717" s="62"/>
      <c r="CB1717" s="62"/>
      <c r="CC1717" s="62"/>
      <c r="CD1717" s="62"/>
      <c r="CE1717" s="62"/>
      <c r="CF1717" s="62"/>
      <c r="CL1717" s="56" t="s">
        <v>17875</v>
      </c>
      <c r="CM1717" s="56"/>
      <c r="CN1717" s="56"/>
      <c r="CO1717" s="52"/>
      <c r="CP1717" s="52"/>
      <c r="CQ1717" s="52"/>
      <c r="CR1717" s="52"/>
      <c r="CS1717" s="52"/>
      <c r="CT1717" s="52"/>
      <c r="CU1717" s="33"/>
      <c r="CV1717" s="33"/>
    </row>
    <row r="1718" spans="74:100">
      <c r="BV1718" s="62"/>
      <c r="BW1718" s="62"/>
      <c r="BX1718" s="62"/>
      <c r="BY1718" s="62"/>
      <c r="BZ1718" s="62"/>
      <c r="CA1718" s="62"/>
      <c r="CB1718" s="62"/>
      <c r="CC1718" s="62"/>
      <c r="CD1718" s="62"/>
      <c r="CE1718" s="62"/>
      <c r="CF1718" s="62"/>
      <c r="CL1718" s="56" t="s">
        <v>3599</v>
      </c>
      <c r="CM1718" s="56" t="s">
        <v>217</v>
      </c>
      <c r="CN1718" s="56" t="s">
        <v>217</v>
      </c>
      <c r="CO1718" s="52"/>
      <c r="CP1718" s="52"/>
      <c r="CQ1718" s="52"/>
      <c r="CR1718" s="52"/>
      <c r="CS1718" s="52"/>
      <c r="CT1718" s="52"/>
      <c r="CU1718" s="33"/>
      <c r="CV1718" s="33"/>
    </row>
    <row r="1719" spans="74:100">
      <c r="BV1719" s="62"/>
      <c r="BW1719" s="62"/>
      <c r="BX1719" s="62"/>
      <c r="BY1719" s="62"/>
      <c r="BZ1719" s="62"/>
      <c r="CA1719" s="62"/>
      <c r="CB1719" s="62"/>
      <c r="CC1719" s="62"/>
      <c r="CD1719" s="62"/>
      <c r="CE1719" s="62"/>
      <c r="CF1719" s="62"/>
      <c r="CL1719" s="56" t="s">
        <v>20927</v>
      </c>
      <c r="CM1719" s="56"/>
      <c r="CN1719" s="56"/>
      <c r="CO1719" s="52"/>
      <c r="CP1719" s="52"/>
      <c r="CQ1719" s="52"/>
      <c r="CR1719" s="52"/>
      <c r="CS1719" s="52"/>
      <c r="CT1719" s="52"/>
      <c r="CU1719" s="33"/>
      <c r="CV1719" s="33"/>
    </row>
    <row r="1720" spans="74:100">
      <c r="BV1720" s="62"/>
      <c r="BW1720" s="62"/>
      <c r="BX1720" s="62"/>
      <c r="BY1720" s="62"/>
      <c r="BZ1720" s="62"/>
      <c r="CA1720" s="62"/>
      <c r="CB1720" s="62"/>
      <c r="CC1720" s="62"/>
      <c r="CD1720" s="62"/>
      <c r="CE1720" s="62"/>
      <c r="CF1720" s="62"/>
      <c r="CL1720" s="56" t="s">
        <v>3600</v>
      </c>
      <c r="CM1720" s="56" t="s">
        <v>217</v>
      </c>
      <c r="CN1720" s="56" t="s">
        <v>217</v>
      </c>
      <c r="CO1720" s="52"/>
      <c r="CP1720" s="52"/>
      <c r="CQ1720" s="52"/>
      <c r="CR1720" s="52"/>
      <c r="CS1720" s="52"/>
      <c r="CT1720" s="52"/>
      <c r="CU1720" s="33"/>
      <c r="CV1720" s="33"/>
    </row>
    <row r="1721" spans="74:100">
      <c r="BV1721" s="62"/>
      <c r="BW1721" s="62"/>
      <c r="BX1721" s="62"/>
      <c r="BY1721" s="62"/>
      <c r="BZ1721" s="62"/>
      <c r="CA1721" s="62"/>
      <c r="CB1721" s="62"/>
      <c r="CC1721" s="62"/>
      <c r="CD1721" s="62"/>
      <c r="CE1721" s="62"/>
      <c r="CF1721" s="62"/>
      <c r="CL1721" s="56" t="s">
        <v>17876</v>
      </c>
      <c r="CM1721" s="56"/>
      <c r="CN1721" s="56"/>
      <c r="CO1721" s="52"/>
      <c r="CP1721" s="52"/>
      <c r="CQ1721" s="52"/>
      <c r="CR1721" s="52"/>
      <c r="CS1721" s="52"/>
      <c r="CT1721" s="52"/>
      <c r="CU1721" s="33"/>
      <c r="CV1721" s="33"/>
    </row>
    <row r="1722" spans="74:100">
      <c r="BV1722" s="62"/>
      <c r="BW1722" s="62"/>
      <c r="BX1722" s="62"/>
      <c r="BY1722" s="62"/>
      <c r="BZ1722" s="62"/>
      <c r="CA1722" s="62"/>
      <c r="CB1722" s="62"/>
      <c r="CC1722" s="62"/>
      <c r="CD1722" s="62"/>
      <c r="CE1722" s="62"/>
      <c r="CF1722" s="62"/>
      <c r="CL1722" s="56" t="s">
        <v>3601</v>
      </c>
      <c r="CM1722" s="56" t="s">
        <v>217</v>
      </c>
      <c r="CN1722" s="56" t="s">
        <v>217</v>
      </c>
      <c r="CO1722" s="52"/>
      <c r="CP1722" s="52"/>
      <c r="CQ1722" s="52"/>
      <c r="CR1722" s="52"/>
      <c r="CS1722" s="52"/>
      <c r="CT1722" s="52"/>
      <c r="CU1722" s="33"/>
      <c r="CV1722" s="33"/>
    </row>
    <row r="1723" spans="74:100">
      <c r="BV1723" s="62"/>
      <c r="BW1723" s="62"/>
      <c r="BX1723" s="62"/>
      <c r="BY1723" s="62"/>
      <c r="BZ1723" s="62"/>
      <c r="CA1723" s="62"/>
      <c r="CB1723" s="62"/>
      <c r="CC1723" s="62"/>
      <c r="CD1723" s="62"/>
      <c r="CE1723" s="62"/>
      <c r="CF1723" s="62"/>
      <c r="CL1723" s="56" t="s">
        <v>17877</v>
      </c>
      <c r="CM1723" s="56"/>
      <c r="CN1723" s="56"/>
      <c r="CO1723" s="52"/>
      <c r="CP1723" s="52"/>
      <c r="CQ1723" s="52"/>
      <c r="CR1723" s="52"/>
      <c r="CS1723" s="52"/>
      <c r="CT1723" s="52"/>
      <c r="CU1723" s="33"/>
      <c r="CV1723" s="33"/>
    </row>
    <row r="1724" spans="74:100">
      <c r="BV1724" s="62"/>
      <c r="BW1724" s="62"/>
      <c r="BX1724" s="62"/>
      <c r="BY1724" s="62"/>
      <c r="BZ1724" s="62"/>
      <c r="CA1724" s="62"/>
      <c r="CB1724" s="62"/>
      <c r="CC1724" s="62"/>
      <c r="CD1724" s="62"/>
      <c r="CE1724" s="62"/>
      <c r="CF1724" s="62"/>
      <c r="CL1724" s="56" t="s">
        <v>3602</v>
      </c>
      <c r="CM1724" s="56" t="s">
        <v>217</v>
      </c>
      <c r="CN1724" s="56" t="s">
        <v>217</v>
      </c>
      <c r="CO1724" s="52"/>
      <c r="CP1724" s="52"/>
      <c r="CQ1724" s="52"/>
      <c r="CR1724" s="52"/>
      <c r="CS1724" s="52"/>
      <c r="CT1724" s="52"/>
      <c r="CU1724" s="33"/>
      <c r="CV1724" s="33"/>
    </row>
    <row r="1725" spans="74:100">
      <c r="BV1725" s="62"/>
      <c r="BW1725" s="62"/>
      <c r="BX1725" s="62"/>
      <c r="BY1725" s="62"/>
      <c r="BZ1725" s="62"/>
      <c r="CA1725" s="62"/>
      <c r="CB1725" s="62"/>
      <c r="CC1725" s="62"/>
      <c r="CD1725" s="62"/>
      <c r="CE1725" s="62"/>
      <c r="CF1725" s="62"/>
      <c r="CL1725" s="56" t="s">
        <v>17878</v>
      </c>
      <c r="CM1725" s="56"/>
      <c r="CN1725" s="56"/>
      <c r="CO1725" s="52"/>
      <c r="CP1725" s="52"/>
      <c r="CQ1725" s="52"/>
      <c r="CR1725" s="52"/>
      <c r="CS1725" s="52"/>
      <c r="CT1725" s="52"/>
      <c r="CU1725" s="33"/>
      <c r="CV1725" s="33"/>
    </row>
    <row r="1726" spans="74:100">
      <c r="BV1726" s="62"/>
      <c r="BW1726" s="62"/>
      <c r="BX1726" s="62"/>
      <c r="BY1726" s="62"/>
      <c r="BZ1726" s="62"/>
      <c r="CA1726" s="62"/>
      <c r="CB1726" s="62"/>
      <c r="CC1726" s="62"/>
      <c r="CD1726" s="62"/>
      <c r="CE1726" s="62"/>
      <c r="CF1726" s="62"/>
      <c r="CL1726" s="56" t="s">
        <v>3603</v>
      </c>
      <c r="CM1726" s="56" t="s">
        <v>217</v>
      </c>
      <c r="CN1726" s="56" t="s">
        <v>217</v>
      </c>
      <c r="CO1726" s="52"/>
      <c r="CP1726" s="52"/>
      <c r="CQ1726" s="52"/>
      <c r="CR1726" s="52"/>
      <c r="CS1726" s="52"/>
      <c r="CT1726" s="52"/>
      <c r="CU1726" s="33"/>
      <c r="CV1726" s="33"/>
    </row>
    <row r="1727" spans="74:100">
      <c r="BV1727" s="62"/>
      <c r="BW1727" s="62"/>
      <c r="BX1727" s="62"/>
      <c r="BY1727" s="62"/>
      <c r="BZ1727" s="62"/>
      <c r="CA1727" s="62"/>
      <c r="CB1727" s="62"/>
      <c r="CC1727" s="62"/>
      <c r="CD1727" s="62"/>
      <c r="CE1727" s="62"/>
      <c r="CF1727" s="62"/>
      <c r="CL1727" s="56" t="s">
        <v>20928</v>
      </c>
      <c r="CM1727" s="56"/>
      <c r="CN1727" s="56"/>
      <c r="CO1727" s="52"/>
      <c r="CP1727" s="52"/>
      <c r="CQ1727" s="52"/>
      <c r="CR1727" s="52"/>
      <c r="CS1727" s="52"/>
      <c r="CT1727" s="52"/>
      <c r="CU1727" s="33"/>
      <c r="CV1727" s="33"/>
    </row>
    <row r="1728" spans="74:100">
      <c r="BV1728" s="62"/>
      <c r="BW1728" s="62"/>
      <c r="BX1728" s="62"/>
      <c r="BY1728" s="62"/>
      <c r="BZ1728" s="62"/>
      <c r="CA1728" s="62"/>
      <c r="CB1728" s="62"/>
      <c r="CC1728" s="62"/>
      <c r="CD1728" s="62"/>
      <c r="CE1728" s="62"/>
      <c r="CF1728" s="62"/>
      <c r="CL1728" s="56" t="s">
        <v>24938</v>
      </c>
      <c r="CM1728" s="56"/>
      <c r="CN1728" s="56"/>
      <c r="CO1728" s="52"/>
      <c r="CP1728" s="52"/>
      <c r="CQ1728" s="52"/>
      <c r="CR1728" s="52"/>
      <c r="CS1728" s="52"/>
      <c r="CT1728" s="52"/>
      <c r="CU1728" s="33"/>
      <c r="CV1728" s="33"/>
    </row>
    <row r="1729" spans="74:100">
      <c r="BV1729" s="62"/>
      <c r="BW1729" s="62"/>
      <c r="BX1729" s="62"/>
      <c r="BY1729" s="62"/>
      <c r="BZ1729" s="62"/>
      <c r="CA1729" s="62"/>
      <c r="CB1729" s="62"/>
      <c r="CC1729" s="62"/>
      <c r="CD1729" s="62"/>
      <c r="CE1729" s="62"/>
      <c r="CF1729" s="62"/>
      <c r="CL1729" s="56" t="s">
        <v>24939</v>
      </c>
      <c r="CM1729" s="56"/>
      <c r="CN1729" s="56"/>
      <c r="CO1729" s="52"/>
      <c r="CP1729" s="52"/>
      <c r="CQ1729" s="52"/>
      <c r="CR1729" s="52"/>
      <c r="CS1729" s="52"/>
      <c r="CT1729" s="52"/>
      <c r="CU1729" s="33"/>
      <c r="CV1729" s="33"/>
    </row>
    <row r="1730" spans="74:100">
      <c r="BV1730" s="62"/>
      <c r="BW1730" s="62"/>
      <c r="BX1730" s="62"/>
      <c r="BY1730" s="62"/>
      <c r="BZ1730" s="62"/>
      <c r="CA1730" s="62"/>
      <c r="CB1730" s="62"/>
      <c r="CC1730" s="62"/>
      <c r="CD1730" s="62"/>
      <c r="CE1730" s="62"/>
      <c r="CF1730" s="62"/>
      <c r="CL1730" s="56" t="s">
        <v>971</v>
      </c>
      <c r="CM1730" s="56" t="s">
        <v>216</v>
      </c>
      <c r="CN1730" s="56" t="s">
        <v>216</v>
      </c>
      <c r="CO1730" s="52"/>
      <c r="CP1730" s="52"/>
      <c r="CQ1730" s="52"/>
      <c r="CR1730" s="52"/>
      <c r="CS1730" s="52"/>
      <c r="CT1730" s="52"/>
      <c r="CU1730" s="33"/>
      <c r="CV1730" s="33"/>
    </row>
    <row r="1731" spans="74:100">
      <c r="BV1731" s="62"/>
      <c r="BW1731" s="62"/>
      <c r="BX1731" s="62"/>
      <c r="BY1731" s="62"/>
      <c r="BZ1731" s="62"/>
      <c r="CA1731" s="62"/>
      <c r="CB1731" s="62"/>
      <c r="CC1731" s="62"/>
      <c r="CD1731" s="62"/>
      <c r="CE1731" s="62"/>
      <c r="CF1731" s="62"/>
      <c r="CL1731" s="56" t="s">
        <v>24940</v>
      </c>
      <c r="CM1731" s="56"/>
      <c r="CN1731" s="56"/>
      <c r="CO1731" s="52"/>
      <c r="CP1731" s="52"/>
      <c r="CQ1731" s="52"/>
      <c r="CR1731" s="52"/>
      <c r="CS1731" s="52"/>
      <c r="CT1731" s="52"/>
      <c r="CU1731" s="33"/>
      <c r="CV1731" s="33"/>
    </row>
    <row r="1732" spans="74:100">
      <c r="BV1732" s="62"/>
      <c r="BW1732" s="62"/>
      <c r="BX1732" s="62"/>
      <c r="BY1732" s="62"/>
      <c r="BZ1732" s="62"/>
      <c r="CA1732" s="62"/>
      <c r="CB1732" s="62"/>
      <c r="CC1732" s="62"/>
      <c r="CD1732" s="62"/>
      <c r="CE1732" s="62"/>
      <c r="CF1732" s="62"/>
      <c r="CL1732" s="56" t="s">
        <v>3605</v>
      </c>
      <c r="CM1732" s="56" t="s">
        <v>3118</v>
      </c>
      <c r="CN1732" s="56" t="s">
        <v>3118</v>
      </c>
      <c r="CO1732" s="52"/>
      <c r="CP1732" s="52"/>
      <c r="CQ1732" s="52"/>
      <c r="CR1732" s="52"/>
      <c r="CS1732" s="52"/>
      <c r="CT1732" s="52"/>
      <c r="CU1732" s="33"/>
      <c r="CV1732" s="33"/>
    </row>
    <row r="1733" spans="74:100">
      <c r="BV1733" s="62"/>
      <c r="BW1733" s="62"/>
      <c r="BX1733" s="62"/>
      <c r="BY1733" s="62"/>
      <c r="BZ1733" s="62"/>
      <c r="CA1733" s="62"/>
      <c r="CB1733" s="62"/>
      <c r="CC1733" s="62"/>
      <c r="CD1733" s="62"/>
      <c r="CE1733" s="62"/>
      <c r="CF1733" s="62"/>
      <c r="CL1733" s="56" t="s">
        <v>17879</v>
      </c>
      <c r="CM1733" s="56"/>
      <c r="CN1733" s="56"/>
      <c r="CO1733" s="52"/>
      <c r="CP1733" s="52"/>
      <c r="CQ1733" s="52"/>
      <c r="CR1733" s="52"/>
      <c r="CS1733" s="52"/>
      <c r="CT1733" s="52"/>
      <c r="CU1733" s="33"/>
      <c r="CV1733" s="33"/>
    </row>
    <row r="1734" spans="74:100">
      <c r="BV1734" s="62"/>
      <c r="BW1734" s="62"/>
      <c r="BX1734" s="62"/>
      <c r="BY1734" s="62"/>
      <c r="BZ1734" s="62"/>
      <c r="CA1734" s="62"/>
      <c r="CB1734" s="62"/>
      <c r="CC1734" s="62"/>
      <c r="CD1734" s="62"/>
      <c r="CE1734" s="62"/>
      <c r="CF1734" s="62"/>
      <c r="CL1734" s="56" t="s">
        <v>3606</v>
      </c>
      <c r="CM1734" s="56" t="s">
        <v>217</v>
      </c>
      <c r="CN1734" s="56" t="s">
        <v>217</v>
      </c>
      <c r="CO1734" s="52"/>
      <c r="CP1734" s="52"/>
      <c r="CQ1734" s="52"/>
      <c r="CR1734" s="52"/>
      <c r="CS1734" s="52"/>
      <c r="CT1734" s="52"/>
      <c r="CU1734" s="33"/>
      <c r="CV1734" s="33"/>
    </row>
    <row r="1735" spans="74:100">
      <c r="BV1735" s="62"/>
      <c r="BW1735" s="62"/>
      <c r="BX1735" s="62"/>
      <c r="BY1735" s="62"/>
      <c r="BZ1735" s="62"/>
      <c r="CA1735" s="62"/>
      <c r="CB1735" s="62"/>
      <c r="CC1735" s="62"/>
      <c r="CD1735" s="62"/>
      <c r="CE1735" s="62"/>
      <c r="CF1735" s="62"/>
      <c r="CL1735" s="56" t="s">
        <v>17880</v>
      </c>
      <c r="CM1735" s="56"/>
      <c r="CN1735" s="56"/>
      <c r="CO1735" s="52"/>
      <c r="CP1735" s="52"/>
      <c r="CQ1735" s="52"/>
      <c r="CR1735" s="52"/>
      <c r="CS1735" s="52"/>
      <c r="CT1735" s="52"/>
      <c r="CU1735" s="33"/>
      <c r="CV1735" s="33"/>
    </row>
    <row r="1736" spans="74:100">
      <c r="BV1736" s="62"/>
      <c r="BW1736" s="62"/>
      <c r="BX1736" s="62"/>
      <c r="BY1736" s="62"/>
      <c r="BZ1736" s="62"/>
      <c r="CA1736" s="62"/>
      <c r="CB1736" s="62"/>
      <c r="CC1736" s="62"/>
      <c r="CD1736" s="62"/>
      <c r="CE1736" s="62"/>
      <c r="CF1736" s="62"/>
      <c r="CL1736" s="56" t="s">
        <v>3607</v>
      </c>
      <c r="CM1736" s="56" t="s">
        <v>217</v>
      </c>
      <c r="CN1736" s="56" t="s">
        <v>217</v>
      </c>
      <c r="CO1736" s="52"/>
      <c r="CP1736" s="52"/>
      <c r="CQ1736" s="52"/>
      <c r="CR1736" s="52"/>
      <c r="CS1736" s="52"/>
      <c r="CT1736" s="52"/>
      <c r="CU1736" s="33"/>
      <c r="CV1736" s="33"/>
    </row>
    <row r="1737" spans="74:100">
      <c r="BV1737" s="62"/>
      <c r="BW1737" s="62"/>
      <c r="BX1737" s="62"/>
      <c r="BY1737" s="62"/>
      <c r="BZ1737" s="62"/>
      <c r="CA1737" s="62"/>
      <c r="CB1737" s="62"/>
      <c r="CC1737" s="62"/>
      <c r="CD1737" s="62"/>
      <c r="CE1737" s="62"/>
      <c r="CF1737" s="62"/>
      <c r="CL1737" s="56" t="s">
        <v>17881</v>
      </c>
      <c r="CM1737" s="56"/>
      <c r="CN1737" s="56"/>
      <c r="CO1737" s="52"/>
      <c r="CP1737" s="52"/>
      <c r="CQ1737" s="52"/>
      <c r="CR1737" s="52"/>
      <c r="CS1737" s="52"/>
      <c r="CT1737" s="52"/>
      <c r="CU1737" s="33"/>
      <c r="CV1737" s="33"/>
    </row>
    <row r="1738" spans="74:100">
      <c r="BV1738" s="62"/>
      <c r="BW1738" s="62"/>
      <c r="BX1738" s="62"/>
      <c r="BY1738" s="62"/>
      <c r="BZ1738" s="62"/>
      <c r="CA1738" s="62"/>
      <c r="CB1738" s="62"/>
      <c r="CC1738" s="62"/>
      <c r="CD1738" s="62"/>
      <c r="CE1738" s="62"/>
      <c r="CF1738" s="62"/>
      <c r="CL1738" s="56" t="s">
        <v>3608</v>
      </c>
      <c r="CM1738" s="56" t="s">
        <v>3118</v>
      </c>
      <c r="CN1738" s="56" t="s">
        <v>3118</v>
      </c>
      <c r="CO1738" s="52"/>
      <c r="CP1738" s="52"/>
      <c r="CQ1738" s="52"/>
      <c r="CR1738" s="52"/>
      <c r="CS1738" s="52"/>
      <c r="CT1738" s="52"/>
      <c r="CU1738" s="33"/>
      <c r="CV1738" s="33"/>
    </row>
    <row r="1739" spans="74:100">
      <c r="BV1739" s="62"/>
      <c r="BW1739" s="62"/>
      <c r="BX1739" s="62"/>
      <c r="BY1739" s="62"/>
      <c r="BZ1739" s="62"/>
      <c r="CA1739" s="62"/>
      <c r="CB1739" s="62"/>
      <c r="CC1739" s="62"/>
      <c r="CD1739" s="62"/>
      <c r="CE1739" s="62"/>
      <c r="CF1739" s="62"/>
      <c r="CL1739" s="56" t="s">
        <v>17882</v>
      </c>
      <c r="CM1739" s="56"/>
      <c r="CN1739" s="56"/>
      <c r="CO1739" s="52"/>
      <c r="CP1739" s="52"/>
      <c r="CQ1739" s="52"/>
      <c r="CR1739" s="52"/>
      <c r="CS1739" s="52"/>
      <c r="CT1739" s="52"/>
      <c r="CU1739" s="33"/>
      <c r="CV1739" s="33"/>
    </row>
    <row r="1740" spans="74:100">
      <c r="BV1740" s="62"/>
      <c r="BW1740" s="62"/>
      <c r="BX1740" s="62"/>
      <c r="BY1740" s="62"/>
      <c r="BZ1740" s="62"/>
      <c r="CA1740" s="62"/>
      <c r="CB1740" s="62"/>
      <c r="CC1740" s="62"/>
      <c r="CD1740" s="62"/>
      <c r="CE1740" s="62"/>
      <c r="CF1740" s="62"/>
      <c r="CL1740" s="56" t="s">
        <v>3609</v>
      </c>
      <c r="CM1740" s="56" t="s">
        <v>217</v>
      </c>
      <c r="CN1740" s="56" t="s">
        <v>217</v>
      </c>
      <c r="CO1740" s="52"/>
      <c r="CP1740" s="52"/>
      <c r="CQ1740" s="52"/>
      <c r="CR1740" s="52"/>
      <c r="CS1740" s="52"/>
      <c r="CT1740" s="52"/>
      <c r="CU1740" s="33"/>
      <c r="CV1740" s="33"/>
    </row>
    <row r="1741" spans="74:100">
      <c r="BV1741" s="62"/>
      <c r="BW1741" s="62"/>
      <c r="BX1741" s="62"/>
      <c r="BY1741" s="62"/>
      <c r="BZ1741" s="62"/>
      <c r="CA1741" s="62"/>
      <c r="CB1741" s="62"/>
      <c r="CC1741" s="62"/>
      <c r="CD1741" s="62"/>
      <c r="CE1741" s="62"/>
      <c r="CF1741" s="62"/>
      <c r="CL1741" s="56" t="s">
        <v>17883</v>
      </c>
      <c r="CM1741" s="56"/>
      <c r="CN1741" s="56"/>
      <c r="CO1741" s="52"/>
      <c r="CP1741" s="52"/>
      <c r="CQ1741" s="52"/>
      <c r="CR1741" s="52"/>
      <c r="CS1741" s="52"/>
      <c r="CT1741" s="52"/>
      <c r="CU1741" s="33"/>
      <c r="CV1741" s="33"/>
    </row>
    <row r="1742" spans="74:100">
      <c r="BV1742" s="62"/>
      <c r="BW1742" s="62"/>
      <c r="BX1742" s="62"/>
      <c r="BY1742" s="62"/>
      <c r="BZ1742" s="62"/>
      <c r="CA1742" s="62"/>
      <c r="CB1742" s="62"/>
      <c r="CC1742" s="62"/>
      <c r="CD1742" s="62"/>
      <c r="CE1742" s="62"/>
      <c r="CF1742" s="62"/>
      <c r="CL1742" s="56" t="s">
        <v>972</v>
      </c>
      <c r="CM1742" s="56" t="s">
        <v>215</v>
      </c>
      <c r="CN1742" s="56" t="s">
        <v>215</v>
      </c>
      <c r="CO1742" s="52"/>
      <c r="CP1742" s="52"/>
      <c r="CQ1742" s="52"/>
      <c r="CR1742" s="52"/>
      <c r="CS1742" s="52"/>
      <c r="CT1742" s="52"/>
      <c r="CU1742" s="33"/>
      <c r="CV1742" s="33"/>
    </row>
    <row r="1743" spans="74:100">
      <c r="BV1743" s="62"/>
      <c r="BW1743" s="62"/>
      <c r="BX1743" s="62"/>
      <c r="BY1743" s="62"/>
      <c r="BZ1743" s="62"/>
      <c r="CA1743" s="62"/>
      <c r="CB1743" s="62"/>
      <c r="CC1743" s="62"/>
      <c r="CD1743" s="62"/>
      <c r="CE1743" s="62"/>
      <c r="CF1743" s="62"/>
      <c r="CL1743" s="56" t="s">
        <v>20929</v>
      </c>
      <c r="CM1743" s="56"/>
      <c r="CN1743" s="56"/>
      <c r="CO1743" s="52"/>
      <c r="CP1743" s="52"/>
      <c r="CQ1743" s="52"/>
      <c r="CR1743" s="52"/>
      <c r="CS1743" s="52"/>
      <c r="CT1743" s="52"/>
      <c r="CU1743" s="33"/>
      <c r="CV1743" s="33"/>
    </row>
    <row r="1744" spans="74:100">
      <c r="BV1744" s="62"/>
      <c r="BW1744" s="62"/>
      <c r="BX1744" s="62"/>
      <c r="BY1744" s="62"/>
      <c r="BZ1744" s="62"/>
      <c r="CA1744" s="62"/>
      <c r="CB1744" s="62"/>
      <c r="CC1744" s="62"/>
      <c r="CD1744" s="62"/>
      <c r="CE1744" s="62"/>
      <c r="CF1744" s="62"/>
      <c r="CL1744" s="56" t="s">
        <v>973</v>
      </c>
      <c r="CM1744" s="56" t="s">
        <v>214</v>
      </c>
      <c r="CN1744" s="56" t="s">
        <v>214</v>
      </c>
      <c r="CO1744" s="52"/>
      <c r="CP1744" s="52"/>
      <c r="CQ1744" s="52"/>
      <c r="CR1744" s="52"/>
      <c r="CS1744" s="52"/>
      <c r="CT1744" s="52"/>
      <c r="CU1744" s="33"/>
      <c r="CV1744" s="33"/>
    </row>
    <row r="1745" spans="74:100">
      <c r="BV1745" s="62"/>
      <c r="BW1745" s="62"/>
      <c r="BX1745" s="62"/>
      <c r="BY1745" s="62"/>
      <c r="BZ1745" s="62"/>
      <c r="CA1745" s="62"/>
      <c r="CB1745" s="62"/>
      <c r="CC1745" s="62"/>
      <c r="CD1745" s="62"/>
      <c r="CE1745" s="62"/>
      <c r="CF1745" s="62"/>
      <c r="CL1745" s="56" t="s">
        <v>20930</v>
      </c>
      <c r="CM1745" s="56"/>
      <c r="CN1745" s="56"/>
      <c r="CO1745" s="52"/>
      <c r="CP1745" s="52"/>
      <c r="CQ1745" s="52"/>
      <c r="CR1745" s="52"/>
      <c r="CS1745" s="52"/>
      <c r="CT1745" s="52"/>
      <c r="CU1745" s="33"/>
      <c r="CV1745" s="33"/>
    </row>
    <row r="1746" spans="74:100">
      <c r="BV1746" s="62"/>
      <c r="BW1746" s="62"/>
      <c r="BX1746" s="62"/>
      <c r="BY1746" s="62"/>
      <c r="BZ1746" s="62"/>
      <c r="CA1746" s="62"/>
      <c r="CB1746" s="62"/>
      <c r="CC1746" s="62"/>
      <c r="CD1746" s="62"/>
      <c r="CE1746" s="62"/>
      <c r="CF1746" s="62"/>
      <c r="CL1746" s="56" t="s">
        <v>3610</v>
      </c>
      <c r="CM1746" s="56" t="s">
        <v>3118</v>
      </c>
      <c r="CN1746" s="56" t="s">
        <v>3118</v>
      </c>
      <c r="CO1746" s="52"/>
      <c r="CP1746" s="52"/>
      <c r="CQ1746" s="52"/>
      <c r="CR1746" s="52"/>
      <c r="CS1746" s="52"/>
      <c r="CT1746" s="52"/>
      <c r="CU1746" s="33"/>
      <c r="CV1746" s="33"/>
    </row>
    <row r="1747" spans="74:100">
      <c r="BV1747" s="62"/>
      <c r="BW1747" s="62"/>
      <c r="BX1747" s="62"/>
      <c r="BY1747" s="62"/>
      <c r="BZ1747" s="62"/>
      <c r="CA1747" s="62"/>
      <c r="CB1747" s="62"/>
      <c r="CC1747" s="62"/>
      <c r="CD1747" s="62"/>
      <c r="CE1747" s="62"/>
      <c r="CF1747" s="62"/>
      <c r="CL1747" s="56" t="s">
        <v>17884</v>
      </c>
      <c r="CM1747" s="56"/>
      <c r="CN1747" s="56"/>
      <c r="CO1747" s="52"/>
      <c r="CP1747" s="52"/>
      <c r="CQ1747" s="52"/>
      <c r="CR1747" s="52"/>
      <c r="CS1747" s="52"/>
      <c r="CT1747" s="52"/>
      <c r="CU1747" s="33"/>
      <c r="CV1747" s="33"/>
    </row>
    <row r="1748" spans="74:100">
      <c r="BV1748" s="62"/>
      <c r="BW1748" s="62"/>
      <c r="BX1748" s="62"/>
      <c r="BY1748" s="62"/>
      <c r="BZ1748" s="62"/>
      <c r="CA1748" s="62"/>
      <c r="CB1748" s="62"/>
      <c r="CC1748" s="62"/>
      <c r="CD1748" s="62"/>
      <c r="CE1748" s="62"/>
      <c r="CF1748" s="62"/>
      <c r="CL1748" s="56" t="s">
        <v>3611</v>
      </c>
      <c r="CM1748" s="56" t="s">
        <v>217</v>
      </c>
      <c r="CN1748" s="56" t="s">
        <v>217</v>
      </c>
      <c r="CO1748" s="52"/>
      <c r="CP1748" s="52"/>
      <c r="CQ1748" s="52"/>
      <c r="CR1748" s="52"/>
      <c r="CS1748" s="52"/>
      <c r="CT1748" s="52"/>
      <c r="CU1748" s="33"/>
      <c r="CV1748" s="33"/>
    </row>
    <row r="1749" spans="74:100">
      <c r="BV1749" s="62"/>
      <c r="BW1749" s="62"/>
      <c r="BX1749" s="62"/>
      <c r="BY1749" s="62"/>
      <c r="BZ1749" s="62"/>
      <c r="CA1749" s="62"/>
      <c r="CB1749" s="62"/>
      <c r="CC1749" s="62"/>
      <c r="CD1749" s="62"/>
      <c r="CE1749" s="62"/>
      <c r="CF1749" s="62"/>
      <c r="CL1749" s="56" t="s">
        <v>17885</v>
      </c>
      <c r="CM1749" s="56"/>
      <c r="CN1749" s="56"/>
      <c r="CO1749" s="52"/>
      <c r="CP1749" s="52"/>
      <c r="CQ1749" s="52"/>
      <c r="CR1749" s="52"/>
      <c r="CS1749" s="52"/>
      <c r="CT1749" s="52"/>
      <c r="CU1749" s="33"/>
      <c r="CV1749" s="33"/>
    </row>
    <row r="1750" spans="74:100">
      <c r="BV1750" s="62"/>
      <c r="BW1750" s="62"/>
      <c r="BX1750" s="62"/>
      <c r="BY1750" s="62"/>
      <c r="BZ1750" s="62"/>
      <c r="CA1750" s="62"/>
      <c r="CB1750" s="62"/>
      <c r="CC1750" s="62"/>
      <c r="CD1750" s="62"/>
      <c r="CE1750" s="62"/>
      <c r="CF1750" s="62"/>
      <c r="CL1750" s="56" t="s">
        <v>27109</v>
      </c>
      <c r="CM1750" s="56" t="s">
        <v>217</v>
      </c>
      <c r="CN1750" s="56" t="s">
        <v>217</v>
      </c>
      <c r="CO1750" s="52"/>
      <c r="CP1750" s="52"/>
      <c r="CQ1750" s="52"/>
      <c r="CR1750" s="52"/>
      <c r="CS1750" s="52"/>
      <c r="CT1750" s="52"/>
      <c r="CU1750" s="33"/>
      <c r="CV1750" s="33"/>
    </row>
    <row r="1751" spans="74:100">
      <c r="BV1751" s="62"/>
      <c r="BW1751" s="62"/>
      <c r="BX1751" s="62"/>
      <c r="BY1751" s="62"/>
      <c r="BZ1751" s="62"/>
      <c r="CA1751" s="62"/>
      <c r="CB1751" s="62"/>
      <c r="CC1751" s="62"/>
      <c r="CD1751" s="62"/>
      <c r="CE1751" s="62"/>
      <c r="CF1751" s="62"/>
      <c r="CL1751" s="56" t="s">
        <v>27110</v>
      </c>
      <c r="CM1751" s="56"/>
      <c r="CN1751" s="56"/>
      <c r="CO1751" s="52"/>
      <c r="CP1751" s="52"/>
      <c r="CQ1751" s="52"/>
      <c r="CR1751" s="52"/>
      <c r="CS1751" s="52"/>
      <c r="CT1751" s="52"/>
      <c r="CU1751" s="33"/>
      <c r="CV1751" s="33"/>
    </row>
    <row r="1752" spans="74:100">
      <c r="BV1752" s="62"/>
      <c r="BW1752" s="62"/>
      <c r="BX1752" s="62"/>
      <c r="BY1752" s="62"/>
      <c r="BZ1752" s="62"/>
      <c r="CA1752" s="62"/>
      <c r="CB1752" s="62"/>
      <c r="CC1752" s="62"/>
      <c r="CD1752" s="62"/>
      <c r="CE1752" s="62"/>
      <c r="CF1752" s="62"/>
      <c r="CL1752" s="56" t="s">
        <v>3612</v>
      </c>
      <c r="CM1752" s="56" t="s">
        <v>216</v>
      </c>
      <c r="CN1752" s="56" t="s">
        <v>216</v>
      </c>
      <c r="CO1752" s="52"/>
      <c r="CP1752" s="52"/>
      <c r="CQ1752" s="52"/>
      <c r="CR1752" s="52"/>
      <c r="CS1752" s="52"/>
      <c r="CT1752" s="52"/>
      <c r="CU1752" s="33"/>
      <c r="CV1752" s="33"/>
    </row>
    <row r="1753" spans="74:100">
      <c r="BV1753" s="62"/>
      <c r="BW1753" s="62"/>
      <c r="BX1753" s="62"/>
      <c r="BY1753" s="62"/>
      <c r="BZ1753" s="62"/>
      <c r="CA1753" s="62"/>
      <c r="CB1753" s="62"/>
      <c r="CC1753" s="62"/>
      <c r="CD1753" s="62"/>
      <c r="CE1753" s="62"/>
      <c r="CF1753" s="62"/>
      <c r="CL1753" s="56" t="s">
        <v>20931</v>
      </c>
      <c r="CM1753" s="56"/>
      <c r="CN1753" s="56"/>
      <c r="CO1753" s="52"/>
      <c r="CP1753" s="52"/>
      <c r="CQ1753" s="52"/>
      <c r="CR1753" s="52"/>
      <c r="CS1753" s="52"/>
      <c r="CT1753" s="52"/>
      <c r="CU1753" s="33"/>
      <c r="CV1753" s="33"/>
    </row>
    <row r="1754" spans="74:100">
      <c r="BV1754" s="62"/>
      <c r="BW1754" s="62"/>
      <c r="BX1754" s="62"/>
      <c r="BY1754" s="62"/>
      <c r="BZ1754" s="62"/>
      <c r="CA1754" s="62"/>
      <c r="CB1754" s="62"/>
      <c r="CC1754" s="62"/>
      <c r="CD1754" s="62"/>
      <c r="CE1754" s="62"/>
      <c r="CF1754" s="62"/>
      <c r="CL1754" s="56" t="s">
        <v>3613</v>
      </c>
      <c r="CM1754" s="56" t="s">
        <v>217</v>
      </c>
      <c r="CN1754" s="56" t="s">
        <v>217</v>
      </c>
      <c r="CO1754" s="52"/>
      <c r="CP1754" s="52"/>
      <c r="CQ1754" s="52"/>
      <c r="CR1754" s="52"/>
      <c r="CS1754" s="52"/>
      <c r="CT1754" s="52"/>
      <c r="CU1754" s="33"/>
      <c r="CV1754" s="33"/>
    </row>
    <row r="1755" spans="74:100">
      <c r="BV1755" s="62"/>
      <c r="BW1755" s="62"/>
      <c r="BX1755" s="62"/>
      <c r="BY1755" s="62"/>
      <c r="BZ1755" s="62"/>
      <c r="CA1755" s="62"/>
      <c r="CB1755" s="62"/>
      <c r="CC1755" s="62"/>
      <c r="CD1755" s="62"/>
      <c r="CE1755" s="62"/>
      <c r="CF1755" s="62"/>
      <c r="CL1755" s="56" t="s">
        <v>20932</v>
      </c>
      <c r="CM1755" s="56"/>
      <c r="CN1755" s="56"/>
      <c r="CO1755" s="52"/>
      <c r="CP1755" s="52"/>
      <c r="CQ1755" s="52"/>
      <c r="CR1755" s="52"/>
      <c r="CS1755" s="52"/>
      <c r="CT1755" s="52"/>
      <c r="CU1755" s="33"/>
      <c r="CV1755" s="33"/>
    </row>
    <row r="1756" spans="74:100">
      <c r="BV1756" s="62"/>
      <c r="BW1756" s="62"/>
      <c r="BX1756" s="62"/>
      <c r="BY1756" s="62"/>
      <c r="BZ1756" s="62"/>
      <c r="CA1756" s="62"/>
      <c r="CB1756" s="62"/>
      <c r="CC1756" s="62"/>
      <c r="CD1756" s="62"/>
      <c r="CE1756" s="62"/>
      <c r="CF1756" s="62"/>
      <c r="CL1756" s="56" t="s">
        <v>3614</v>
      </c>
      <c r="CM1756" s="56" t="s">
        <v>217</v>
      </c>
      <c r="CN1756" s="56" t="s">
        <v>217</v>
      </c>
      <c r="CO1756" s="52"/>
      <c r="CP1756" s="52"/>
      <c r="CQ1756" s="52"/>
      <c r="CR1756" s="52"/>
      <c r="CS1756" s="52"/>
      <c r="CT1756" s="52"/>
      <c r="CU1756" s="33"/>
      <c r="CV1756" s="33"/>
    </row>
    <row r="1757" spans="74:100">
      <c r="BV1757" s="62"/>
      <c r="BW1757" s="62"/>
      <c r="BX1757" s="62"/>
      <c r="BY1757" s="62"/>
      <c r="BZ1757" s="62"/>
      <c r="CA1757" s="62"/>
      <c r="CB1757" s="62"/>
      <c r="CC1757" s="62"/>
      <c r="CD1757" s="62"/>
      <c r="CE1757" s="62"/>
      <c r="CF1757" s="62"/>
      <c r="CL1757" s="56" t="s">
        <v>17886</v>
      </c>
      <c r="CM1757" s="56"/>
      <c r="CN1757" s="56"/>
      <c r="CO1757" s="52"/>
      <c r="CP1757" s="52"/>
      <c r="CQ1757" s="52"/>
      <c r="CR1757" s="52"/>
      <c r="CS1757" s="52"/>
      <c r="CT1757" s="52"/>
      <c r="CU1757" s="33"/>
      <c r="CV1757" s="33"/>
    </row>
    <row r="1758" spans="74:100">
      <c r="BV1758" s="62"/>
      <c r="BW1758" s="62"/>
      <c r="BX1758" s="62"/>
      <c r="BY1758" s="62"/>
      <c r="BZ1758" s="62"/>
      <c r="CA1758" s="62"/>
      <c r="CB1758" s="62"/>
      <c r="CC1758" s="62"/>
      <c r="CD1758" s="62"/>
      <c r="CE1758" s="62"/>
      <c r="CF1758" s="62"/>
      <c r="CL1758" s="56" t="s">
        <v>974</v>
      </c>
      <c r="CM1758" s="56" t="s">
        <v>214</v>
      </c>
      <c r="CN1758" s="56" t="s">
        <v>214</v>
      </c>
      <c r="CO1758" s="52"/>
      <c r="CP1758" s="52"/>
      <c r="CQ1758" s="52"/>
      <c r="CR1758" s="52"/>
      <c r="CS1758" s="52"/>
      <c r="CT1758" s="52"/>
      <c r="CU1758" s="33"/>
      <c r="CV1758" s="33"/>
    </row>
    <row r="1759" spans="74:100">
      <c r="BV1759" s="62"/>
      <c r="BW1759" s="62"/>
      <c r="BX1759" s="62"/>
      <c r="BY1759" s="62"/>
      <c r="BZ1759" s="62"/>
      <c r="CA1759" s="62"/>
      <c r="CB1759" s="62"/>
      <c r="CC1759" s="62"/>
      <c r="CD1759" s="62"/>
      <c r="CE1759" s="62"/>
      <c r="CF1759" s="62"/>
      <c r="CL1759" s="56" t="s">
        <v>20933</v>
      </c>
      <c r="CM1759" s="56"/>
      <c r="CN1759" s="56"/>
      <c r="CO1759" s="52"/>
      <c r="CP1759" s="52"/>
      <c r="CQ1759" s="52"/>
      <c r="CR1759" s="52"/>
      <c r="CS1759" s="52"/>
      <c r="CT1759" s="52"/>
      <c r="CU1759" s="33"/>
      <c r="CV1759" s="33"/>
    </row>
    <row r="1760" spans="74:100">
      <c r="BV1760" s="62"/>
      <c r="BW1760" s="62"/>
      <c r="BX1760" s="62"/>
      <c r="BY1760" s="62"/>
      <c r="BZ1760" s="62"/>
      <c r="CA1760" s="62"/>
      <c r="CB1760" s="62"/>
      <c r="CC1760" s="62"/>
      <c r="CD1760" s="62"/>
      <c r="CE1760" s="62"/>
      <c r="CF1760" s="62"/>
      <c r="CL1760" s="56" t="s">
        <v>3615</v>
      </c>
      <c r="CM1760" s="56" t="s">
        <v>217</v>
      </c>
      <c r="CN1760" s="56" t="s">
        <v>217</v>
      </c>
      <c r="CO1760" s="52"/>
      <c r="CP1760" s="52"/>
      <c r="CQ1760" s="52"/>
      <c r="CR1760" s="52"/>
      <c r="CS1760" s="52"/>
      <c r="CT1760" s="52"/>
      <c r="CU1760" s="33"/>
      <c r="CV1760" s="33"/>
    </row>
    <row r="1761" spans="74:100">
      <c r="BV1761" s="62"/>
      <c r="BW1761" s="62"/>
      <c r="BX1761" s="62"/>
      <c r="BY1761" s="62"/>
      <c r="BZ1761" s="62"/>
      <c r="CA1761" s="62"/>
      <c r="CB1761" s="62"/>
      <c r="CC1761" s="62"/>
      <c r="CD1761" s="62"/>
      <c r="CE1761" s="62"/>
      <c r="CF1761" s="62"/>
      <c r="CL1761" s="56" t="s">
        <v>17887</v>
      </c>
      <c r="CM1761" s="56"/>
      <c r="CN1761" s="56"/>
      <c r="CO1761" s="52"/>
      <c r="CP1761" s="52"/>
      <c r="CQ1761" s="52"/>
      <c r="CR1761" s="52"/>
      <c r="CS1761" s="52"/>
      <c r="CT1761" s="52"/>
      <c r="CU1761" s="33"/>
      <c r="CV1761" s="33"/>
    </row>
    <row r="1762" spans="74:100">
      <c r="BV1762" s="62"/>
      <c r="BW1762" s="62"/>
      <c r="BX1762" s="62"/>
      <c r="BY1762" s="62"/>
      <c r="BZ1762" s="62"/>
      <c r="CA1762" s="62"/>
      <c r="CB1762" s="62"/>
      <c r="CC1762" s="62"/>
      <c r="CD1762" s="62"/>
      <c r="CE1762" s="62"/>
      <c r="CF1762" s="62"/>
      <c r="CL1762" s="56" t="s">
        <v>3616</v>
      </c>
      <c r="CM1762" s="56" t="s">
        <v>217</v>
      </c>
      <c r="CN1762" s="56" t="s">
        <v>217</v>
      </c>
      <c r="CO1762" s="52"/>
      <c r="CP1762" s="52"/>
      <c r="CQ1762" s="52"/>
      <c r="CR1762" s="52"/>
      <c r="CS1762" s="52"/>
      <c r="CT1762" s="52"/>
      <c r="CU1762" s="33"/>
      <c r="CV1762" s="33"/>
    </row>
    <row r="1763" spans="74:100">
      <c r="BV1763" s="62"/>
      <c r="BW1763" s="62"/>
      <c r="BX1763" s="62"/>
      <c r="BY1763" s="62"/>
      <c r="BZ1763" s="62"/>
      <c r="CA1763" s="62"/>
      <c r="CB1763" s="62"/>
      <c r="CC1763" s="62"/>
      <c r="CD1763" s="62"/>
      <c r="CE1763" s="62"/>
      <c r="CF1763" s="62"/>
      <c r="CL1763" s="56" t="s">
        <v>17888</v>
      </c>
      <c r="CM1763" s="56"/>
      <c r="CN1763" s="56"/>
      <c r="CO1763" s="52"/>
      <c r="CP1763" s="52"/>
      <c r="CQ1763" s="52"/>
      <c r="CR1763" s="52"/>
      <c r="CS1763" s="52"/>
      <c r="CT1763" s="52"/>
      <c r="CU1763" s="33"/>
      <c r="CV1763" s="33"/>
    </row>
    <row r="1764" spans="74:100">
      <c r="BV1764" s="62"/>
      <c r="BW1764" s="62"/>
      <c r="BX1764" s="62"/>
      <c r="BY1764" s="62"/>
      <c r="BZ1764" s="62"/>
      <c r="CA1764" s="62"/>
      <c r="CB1764" s="62"/>
      <c r="CC1764" s="62"/>
      <c r="CD1764" s="62"/>
      <c r="CE1764" s="62"/>
      <c r="CF1764" s="62"/>
      <c r="CL1764" s="56" t="s">
        <v>3617</v>
      </c>
      <c r="CM1764" s="56" t="s">
        <v>217</v>
      </c>
      <c r="CN1764" s="56" t="s">
        <v>217</v>
      </c>
      <c r="CO1764" s="52"/>
      <c r="CP1764" s="52"/>
      <c r="CQ1764" s="52"/>
      <c r="CR1764" s="52"/>
      <c r="CS1764" s="52"/>
      <c r="CT1764" s="52"/>
      <c r="CU1764" s="33"/>
      <c r="CV1764" s="33"/>
    </row>
    <row r="1765" spans="74:100">
      <c r="BV1765" s="62"/>
      <c r="BW1765" s="62"/>
      <c r="BX1765" s="62"/>
      <c r="BY1765" s="62"/>
      <c r="BZ1765" s="62"/>
      <c r="CA1765" s="62"/>
      <c r="CB1765" s="62"/>
      <c r="CC1765" s="62"/>
      <c r="CD1765" s="62"/>
      <c r="CE1765" s="62"/>
      <c r="CF1765" s="62"/>
      <c r="CL1765" s="56" t="s">
        <v>17889</v>
      </c>
      <c r="CM1765" s="56"/>
      <c r="CN1765" s="56"/>
      <c r="CO1765" s="52"/>
      <c r="CP1765" s="52"/>
      <c r="CQ1765" s="52"/>
      <c r="CR1765" s="52"/>
      <c r="CS1765" s="52"/>
      <c r="CT1765" s="52"/>
      <c r="CU1765" s="33"/>
      <c r="CV1765" s="33"/>
    </row>
    <row r="1766" spans="74:100">
      <c r="BV1766" s="62"/>
      <c r="BW1766" s="62"/>
      <c r="BX1766" s="62"/>
      <c r="BY1766" s="62"/>
      <c r="BZ1766" s="62"/>
      <c r="CA1766" s="62"/>
      <c r="CB1766" s="62"/>
      <c r="CC1766" s="62"/>
      <c r="CD1766" s="62"/>
      <c r="CE1766" s="62"/>
      <c r="CF1766" s="62"/>
      <c r="CL1766" s="56" t="s">
        <v>3618</v>
      </c>
      <c r="CM1766" s="56" t="s">
        <v>217</v>
      </c>
      <c r="CN1766" s="56" t="s">
        <v>217</v>
      </c>
      <c r="CO1766" s="52"/>
      <c r="CP1766" s="52"/>
      <c r="CQ1766" s="52"/>
      <c r="CR1766" s="52"/>
      <c r="CS1766" s="52"/>
      <c r="CT1766" s="52"/>
      <c r="CU1766" s="33"/>
      <c r="CV1766" s="33"/>
    </row>
    <row r="1767" spans="74:100">
      <c r="BV1767" s="62"/>
      <c r="BW1767" s="62"/>
      <c r="BX1767" s="62"/>
      <c r="BY1767" s="62"/>
      <c r="BZ1767" s="62"/>
      <c r="CA1767" s="62"/>
      <c r="CB1767" s="62"/>
      <c r="CC1767" s="62"/>
      <c r="CD1767" s="62"/>
      <c r="CE1767" s="62"/>
      <c r="CF1767" s="62"/>
      <c r="CL1767" s="56" t="s">
        <v>20934</v>
      </c>
      <c r="CM1767" s="56"/>
      <c r="CN1767" s="56"/>
      <c r="CO1767" s="52"/>
      <c r="CP1767" s="52"/>
      <c r="CQ1767" s="52"/>
      <c r="CR1767" s="52"/>
      <c r="CS1767" s="52"/>
      <c r="CT1767" s="52"/>
      <c r="CU1767" s="33"/>
      <c r="CV1767" s="33"/>
    </row>
    <row r="1768" spans="74:100">
      <c r="BV1768" s="62"/>
      <c r="BW1768" s="62"/>
      <c r="BX1768" s="62"/>
      <c r="BY1768" s="62"/>
      <c r="BZ1768" s="62"/>
      <c r="CA1768" s="62"/>
      <c r="CB1768" s="62"/>
      <c r="CC1768" s="62"/>
      <c r="CD1768" s="62"/>
      <c r="CE1768" s="62"/>
      <c r="CF1768" s="62"/>
      <c r="CL1768" s="56" t="s">
        <v>3619</v>
      </c>
      <c r="CM1768" s="56" t="s">
        <v>217</v>
      </c>
      <c r="CN1768" s="56" t="s">
        <v>217</v>
      </c>
      <c r="CO1768" s="52"/>
      <c r="CP1768" s="52"/>
      <c r="CQ1768" s="52"/>
      <c r="CR1768" s="52"/>
      <c r="CS1768" s="52"/>
      <c r="CT1768" s="52"/>
      <c r="CU1768" s="33"/>
      <c r="CV1768" s="33"/>
    </row>
    <row r="1769" spans="74:100">
      <c r="BV1769" s="62"/>
      <c r="BW1769" s="62"/>
      <c r="BX1769" s="62"/>
      <c r="BY1769" s="62"/>
      <c r="BZ1769" s="62"/>
      <c r="CA1769" s="62"/>
      <c r="CB1769" s="62"/>
      <c r="CC1769" s="62"/>
      <c r="CD1769" s="62"/>
      <c r="CE1769" s="62"/>
      <c r="CF1769" s="62"/>
      <c r="CL1769" s="56" t="s">
        <v>20935</v>
      </c>
      <c r="CM1769" s="56"/>
      <c r="CN1769" s="56"/>
      <c r="CO1769" s="52"/>
      <c r="CP1769" s="52"/>
      <c r="CQ1769" s="52"/>
      <c r="CR1769" s="52"/>
      <c r="CS1769" s="52"/>
      <c r="CT1769" s="52"/>
      <c r="CU1769" s="33"/>
      <c r="CV1769" s="33"/>
    </row>
    <row r="1770" spans="74:100">
      <c r="BV1770" s="62"/>
      <c r="BW1770" s="62"/>
      <c r="BX1770" s="62"/>
      <c r="BY1770" s="62"/>
      <c r="BZ1770" s="62"/>
      <c r="CA1770" s="62"/>
      <c r="CB1770" s="62"/>
      <c r="CC1770" s="62"/>
      <c r="CD1770" s="62"/>
      <c r="CE1770" s="62"/>
      <c r="CF1770" s="62"/>
      <c r="CL1770" s="56" t="s">
        <v>977</v>
      </c>
      <c r="CM1770" s="56" t="s">
        <v>215</v>
      </c>
      <c r="CN1770" s="56" t="s">
        <v>215</v>
      </c>
      <c r="CO1770" s="52"/>
      <c r="CP1770" s="52"/>
      <c r="CQ1770" s="52"/>
      <c r="CR1770" s="52"/>
      <c r="CS1770" s="52"/>
      <c r="CT1770" s="52"/>
      <c r="CU1770" s="33"/>
      <c r="CV1770" s="33"/>
    </row>
    <row r="1771" spans="74:100">
      <c r="BV1771" s="62"/>
      <c r="BW1771" s="62"/>
      <c r="BX1771" s="62"/>
      <c r="BY1771" s="62"/>
      <c r="BZ1771" s="62"/>
      <c r="CA1771" s="62"/>
      <c r="CB1771" s="62"/>
      <c r="CC1771" s="62"/>
      <c r="CD1771" s="62"/>
      <c r="CE1771" s="62"/>
      <c r="CF1771" s="62"/>
      <c r="CL1771" s="56" t="s">
        <v>20936</v>
      </c>
      <c r="CM1771" s="56"/>
      <c r="CN1771" s="56"/>
      <c r="CO1771" s="52"/>
      <c r="CP1771" s="52"/>
      <c r="CQ1771" s="52"/>
      <c r="CR1771" s="52"/>
      <c r="CS1771" s="52"/>
      <c r="CT1771" s="52"/>
      <c r="CU1771" s="33"/>
      <c r="CV1771" s="33"/>
    </row>
    <row r="1772" spans="74:100">
      <c r="BV1772" s="62"/>
      <c r="BW1772" s="62"/>
      <c r="BX1772" s="62"/>
      <c r="BY1772" s="62"/>
      <c r="BZ1772" s="62"/>
      <c r="CA1772" s="62"/>
      <c r="CB1772" s="62"/>
      <c r="CC1772" s="62"/>
      <c r="CD1772" s="62"/>
      <c r="CE1772" s="62"/>
      <c r="CF1772" s="62"/>
      <c r="CL1772" s="56" t="s">
        <v>3620</v>
      </c>
      <c r="CM1772" s="56" t="s">
        <v>217</v>
      </c>
      <c r="CN1772" s="56" t="s">
        <v>217</v>
      </c>
      <c r="CO1772" s="52"/>
      <c r="CP1772" s="52"/>
      <c r="CQ1772" s="52"/>
      <c r="CR1772" s="52"/>
      <c r="CS1772" s="52"/>
      <c r="CT1772" s="52"/>
      <c r="CU1772" s="33"/>
      <c r="CV1772" s="33"/>
    </row>
    <row r="1773" spans="74:100">
      <c r="BV1773" s="62"/>
      <c r="BW1773" s="62"/>
      <c r="BX1773" s="62"/>
      <c r="BY1773" s="62"/>
      <c r="BZ1773" s="62"/>
      <c r="CA1773" s="62"/>
      <c r="CB1773" s="62"/>
      <c r="CC1773" s="62"/>
      <c r="CD1773" s="62"/>
      <c r="CE1773" s="62"/>
      <c r="CF1773" s="62"/>
      <c r="CL1773" s="56" t="s">
        <v>17890</v>
      </c>
      <c r="CM1773" s="56"/>
      <c r="CN1773" s="56"/>
      <c r="CO1773" s="52"/>
      <c r="CP1773" s="52"/>
      <c r="CQ1773" s="52"/>
      <c r="CR1773" s="52"/>
      <c r="CS1773" s="52"/>
      <c r="CT1773" s="52"/>
      <c r="CU1773" s="33"/>
      <c r="CV1773" s="33"/>
    </row>
    <row r="1774" spans="74:100">
      <c r="BV1774" s="62"/>
      <c r="BW1774" s="62"/>
      <c r="BX1774" s="62"/>
      <c r="BY1774" s="62"/>
      <c r="BZ1774" s="62"/>
      <c r="CA1774" s="62"/>
      <c r="CB1774" s="62"/>
      <c r="CC1774" s="62"/>
      <c r="CD1774" s="62"/>
      <c r="CE1774" s="62"/>
      <c r="CF1774" s="62"/>
      <c r="CL1774" s="56" t="s">
        <v>978</v>
      </c>
      <c r="CM1774" s="56" t="s">
        <v>214</v>
      </c>
      <c r="CN1774" s="56" t="s">
        <v>214</v>
      </c>
      <c r="CO1774" s="52"/>
      <c r="CP1774" s="52"/>
      <c r="CQ1774" s="52"/>
      <c r="CR1774" s="52"/>
      <c r="CS1774" s="52"/>
      <c r="CT1774" s="52"/>
      <c r="CU1774" s="33"/>
      <c r="CV1774" s="33"/>
    </row>
    <row r="1775" spans="74:100">
      <c r="BV1775" s="62"/>
      <c r="BW1775" s="62"/>
      <c r="BX1775" s="62"/>
      <c r="BY1775" s="62"/>
      <c r="BZ1775" s="62"/>
      <c r="CA1775" s="62"/>
      <c r="CB1775" s="62"/>
      <c r="CC1775" s="62"/>
      <c r="CD1775" s="62"/>
      <c r="CE1775" s="62"/>
      <c r="CF1775" s="62"/>
      <c r="CL1775" s="56" t="s">
        <v>20937</v>
      </c>
      <c r="CM1775" s="56"/>
      <c r="CN1775" s="56"/>
      <c r="CO1775" s="52"/>
      <c r="CP1775" s="52"/>
      <c r="CQ1775" s="52"/>
      <c r="CR1775" s="52"/>
      <c r="CS1775" s="52"/>
      <c r="CT1775" s="52"/>
      <c r="CU1775" s="33"/>
      <c r="CV1775" s="33"/>
    </row>
    <row r="1776" spans="74:100">
      <c r="BV1776" s="62"/>
      <c r="BW1776" s="62"/>
      <c r="BX1776" s="62"/>
      <c r="BY1776" s="62"/>
      <c r="BZ1776" s="62"/>
      <c r="CA1776" s="62"/>
      <c r="CB1776" s="62"/>
      <c r="CC1776" s="62"/>
      <c r="CD1776" s="62"/>
      <c r="CE1776" s="62"/>
      <c r="CF1776" s="62"/>
      <c r="CL1776" s="56" t="s">
        <v>3621</v>
      </c>
      <c r="CM1776" s="56" t="s">
        <v>217</v>
      </c>
      <c r="CN1776" s="56" t="s">
        <v>217</v>
      </c>
      <c r="CO1776" s="52"/>
      <c r="CP1776" s="52"/>
      <c r="CQ1776" s="52"/>
      <c r="CR1776" s="52"/>
      <c r="CS1776" s="52"/>
      <c r="CT1776" s="52"/>
      <c r="CU1776" s="33"/>
      <c r="CV1776" s="33"/>
    </row>
    <row r="1777" spans="74:100">
      <c r="BV1777" s="62"/>
      <c r="BW1777" s="62"/>
      <c r="BX1777" s="62"/>
      <c r="BY1777" s="62"/>
      <c r="BZ1777" s="62"/>
      <c r="CA1777" s="62"/>
      <c r="CB1777" s="62"/>
      <c r="CC1777" s="62"/>
      <c r="CD1777" s="62"/>
      <c r="CE1777" s="62"/>
      <c r="CF1777" s="62"/>
      <c r="CL1777" s="56" t="s">
        <v>17891</v>
      </c>
      <c r="CM1777" s="56"/>
      <c r="CN1777" s="56"/>
      <c r="CO1777" s="52"/>
      <c r="CP1777" s="52"/>
      <c r="CQ1777" s="52"/>
      <c r="CR1777" s="52"/>
      <c r="CS1777" s="52"/>
      <c r="CT1777" s="52"/>
      <c r="CU1777" s="33"/>
      <c r="CV1777" s="33"/>
    </row>
    <row r="1778" spans="74:100">
      <c r="BV1778" s="62"/>
      <c r="BW1778" s="62"/>
      <c r="BX1778" s="62"/>
      <c r="BY1778" s="62"/>
      <c r="BZ1778" s="62"/>
      <c r="CA1778" s="62"/>
      <c r="CB1778" s="62"/>
      <c r="CC1778" s="62"/>
      <c r="CD1778" s="62"/>
      <c r="CE1778" s="62"/>
      <c r="CF1778" s="62"/>
      <c r="CL1778" s="56" t="s">
        <v>3622</v>
      </c>
      <c r="CM1778" s="56" t="s">
        <v>217</v>
      </c>
      <c r="CN1778" s="56" t="s">
        <v>217</v>
      </c>
      <c r="CO1778" s="52"/>
      <c r="CP1778" s="52"/>
      <c r="CQ1778" s="52"/>
      <c r="CR1778" s="52"/>
      <c r="CS1778" s="52"/>
      <c r="CT1778" s="52"/>
      <c r="CU1778" s="33"/>
      <c r="CV1778" s="33"/>
    </row>
    <row r="1779" spans="74:100">
      <c r="BV1779" s="62"/>
      <c r="BW1779" s="62"/>
      <c r="BX1779" s="62"/>
      <c r="BY1779" s="62"/>
      <c r="BZ1779" s="62"/>
      <c r="CA1779" s="62"/>
      <c r="CB1779" s="62"/>
      <c r="CC1779" s="62"/>
      <c r="CD1779" s="62"/>
      <c r="CE1779" s="62"/>
      <c r="CF1779" s="62"/>
      <c r="CL1779" s="56" t="s">
        <v>24941</v>
      </c>
      <c r="CM1779" s="56"/>
      <c r="CN1779" s="56"/>
      <c r="CO1779" s="52"/>
      <c r="CP1779" s="52"/>
      <c r="CQ1779" s="52"/>
      <c r="CR1779" s="52"/>
      <c r="CS1779" s="52"/>
      <c r="CT1779" s="52"/>
      <c r="CU1779" s="33"/>
      <c r="CV1779" s="33"/>
    </row>
    <row r="1780" spans="74:100">
      <c r="BV1780" s="62"/>
      <c r="BW1780" s="62"/>
      <c r="BX1780" s="62"/>
      <c r="BY1780" s="62"/>
      <c r="BZ1780" s="62"/>
      <c r="CA1780" s="62"/>
      <c r="CB1780" s="62"/>
      <c r="CC1780" s="62"/>
      <c r="CD1780" s="62"/>
      <c r="CE1780" s="62"/>
      <c r="CF1780" s="62"/>
      <c r="CL1780" s="56" t="s">
        <v>3623</v>
      </c>
      <c r="CM1780" s="56" t="s">
        <v>217</v>
      </c>
      <c r="CN1780" s="56" t="s">
        <v>217</v>
      </c>
      <c r="CO1780" s="52"/>
      <c r="CP1780" s="52"/>
      <c r="CQ1780" s="52"/>
      <c r="CR1780" s="52"/>
      <c r="CS1780" s="52"/>
      <c r="CT1780" s="52"/>
      <c r="CU1780" s="33"/>
      <c r="CV1780" s="33"/>
    </row>
    <row r="1781" spans="74:100">
      <c r="BV1781" s="62"/>
      <c r="BW1781" s="62"/>
      <c r="BX1781" s="62"/>
      <c r="BY1781" s="62"/>
      <c r="BZ1781" s="62"/>
      <c r="CA1781" s="62"/>
      <c r="CB1781" s="62"/>
      <c r="CC1781" s="62"/>
      <c r="CD1781" s="62"/>
      <c r="CE1781" s="62"/>
      <c r="CF1781" s="62"/>
      <c r="CL1781" s="56" t="s">
        <v>17892</v>
      </c>
      <c r="CM1781" s="56"/>
      <c r="CN1781" s="56"/>
      <c r="CO1781" s="52"/>
      <c r="CP1781" s="52"/>
      <c r="CQ1781" s="52"/>
      <c r="CR1781" s="52"/>
      <c r="CS1781" s="52"/>
      <c r="CT1781" s="52"/>
      <c r="CU1781" s="33"/>
      <c r="CV1781" s="33"/>
    </row>
    <row r="1782" spans="74:100">
      <c r="BV1782" s="62"/>
      <c r="BW1782" s="62"/>
      <c r="BX1782" s="62"/>
      <c r="BY1782" s="62"/>
      <c r="BZ1782" s="62"/>
      <c r="CA1782" s="62"/>
      <c r="CB1782" s="62"/>
      <c r="CC1782" s="62"/>
      <c r="CD1782" s="62"/>
      <c r="CE1782" s="62"/>
      <c r="CF1782" s="62"/>
      <c r="CL1782" s="56" t="s">
        <v>3624</v>
      </c>
      <c r="CM1782" s="56" t="s">
        <v>217</v>
      </c>
      <c r="CN1782" s="56" t="s">
        <v>217</v>
      </c>
      <c r="CO1782" s="52"/>
      <c r="CP1782" s="52"/>
      <c r="CQ1782" s="52"/>
      <c r="CR1782" s="52"/>
      <c r="CS1782" s="52"/>
      <c r="CT1782" s="52"/>
      <c r="CU1782" s="33"/>
      <c r="CV1782" s="33"/>
    </row>
    <row r="1783" spans="74:100">
      <c r="BV1783" s="62"/>
      <c r="BW1783" s="62"/>
      <c r="BX1783" s="62"/>
      <c r="BY1783" s="62"/>
      <c r="BZ1783" s="62"/>
      <c r="CA1783" s="62"/>
      <c r="CB1783" s="62"/>
      <c r="CC1783" s="62"/>
      <c r="CD1783" s="62"/>
      <c r="CE1783" s="62"/>
      <c r="CF1783" s="62"/>
      <c r="CL1783" s="56" t="s">
        <v>17893</v>
      </c>
      <c r="CM1783" s="56"/>
      <c r="CN1783" s="56"/>
      <c r="CO1783" s="52"/>
      <c r="CP1783" s="52"/>
      <c r="CQ1783" s="52"/>
      <c r="CR1783" s="52"/>
      <c r="CS1783" s="52"/>
      <c r="CT1783" s="52"/>
      <c r="CU1783" s="33"/>
      <c r="CV1783" s="33"/>
    </row>
    <row r="1784" spans="74:100">
      <c r="BV1784" s="62"/>
      <c r="BW1784" s="62"/>
      <c r="BX1784" s="62"/>
      <c r="BY1784" s="62"/>
      <c r="BZ1784" s="62"/>
      <c r="CA1784" s="62"/>
      <c r="CB1784" s="62"/>
      <c r="CC1784" s="62"/>
      <c r="CD1784" s="62"/>
      <c r="CE1784" s="62"/>
      <c r="CF1784" s="62"/>
      <c r="CL1784" s="56" t="s">
        <v>3625</v>
      </c>
      <c r="CM1784" s="56" t="s">
        <v>216</v>
      </c>
      <c r="CN1784" s="56" t="s">
        <v>216</v>
      </c>
      <c r="CO1784" s="52"/>
      <c r="CP1784" s="52"/>
      <c r="CQ1784" s="52"/>
      <c r="CR1784" s="52"/>
      <c r="CS1784" s="52"/>
      <c r="CT1784" s="52"/>
      <c r="CU1784" s="33"/>
      <c r="CV1784" s="33"/>
    </row>
    <row r="1785" spans="74:100">
      <c r="BV1785" s="62"/>
      <c r="BW1785" s="62"/>
      <c r="BX1785" s="62"/>
      <c r="BY1785" s="62"/>
      <c r="BZ1785" s="62"/>
      <c r="CA1785" s="62"/>
      <c r="CB1785" s="62"/>
      <c r="CC1785" s="62"/>
      <c r="CD1785" s="62"/>
      <c r="CE1785" s="62"/>
      <c r="CF1785" s="62"/>
      <c r="CL1785" s="56" t="s">
        <v>20938</v>
      </c>
      <c r="CM1785" s="56"/>
      <c r="CN1785" s="56"/>
      <c r="CO1785" s="52"/>
      <c r="CP1785" s="52"/>
      <c r="CQ1785" s="52"/>
      <c r="CR1785" s="52"/>
      <c r="CS1785" s="52"/>
      <c r="CT1785" s="52"/>
      <c r="CU1785" s="33"/>
      <c r="CV1785" s="33"/>
    </row>
    <row r="1786" spans="74:100">
      <c r="BV1786" s="62"/>
      <c r="BW1786" s="62"/>
      <c r="BX1786" s="62"/>
      <c r="BY1786" s="62"/>
      <c r="BZ1786" s="62"/>
      <c r="CA1786" s="62"/>
      <c r="CB1786" s="62"/>
      <c r="CC1786" s="62"/>
      <c r="CD1786" s="62"/>
      <c r="CE1786" s="62"/>
      <c r="CF1786" s="62"/>
      <c r="CL1786" s="56" t="s">
        <v>3626</v>
      </c>
      <c r="CM1786" s="56" t="s">
        <v>217</v>
      </c>
      <c r="CN1786" s="56" t="s">
        <v>217</v>
      </c>
      <c r="CO1786" s="52"/>
      <c r="CP1786" s="52"/>
      <c r="CQ1786" s="52"/>
      <c r="CR1786" s="52"/>
      <c r="CS1786" s="52"/>
      <c r="CT1786" s="52"/>
      <c r="CU1786" s="33"/>
      <c r="CV1786" s="33"/>
    </row>
    <row r="1787" spans="74:100">
      <c r="BV1787" s="62"/>
      <c r="BW1787" s="62"/>
      <c r="BX1787" s="62"/>
      <c r="BY1787" s="62"/>
      <c r="BZ1787" s="62"/>
      <c r="CA1787" s="62"/>
      <c r="CB1787" s="62"/>
      <c r="CC1787" s="62"/>
      <c r="CD1787" s="62"/>
      <c r="CE1787" s="62"/>
      <c r="CF1787" s="62"/>
      <c r="CL1787" s="56" t="s">
        <v>17894</v>
      </c>
      <c r="CM1787" s="56"/>
      <c r="CN1787" s="56"/>
      <c r="CO1787" s="52"/>
      <c r="CP1787" s="52"/>
      <c r="CQ1787" s="52"/>
      <c r="CR1787" s="52"/>
      <c r="CS1787" s="52"/>
      <c r="CT1787" s="52"/>
      <c r="CU1787" s="33"/>
      <c r="CV1787" s="33"/>
    </row>
    <row r="1788" spans="74:100">
      <c r="BV1788" s="62"/>
      <c r="BW1788" s="62"/>
      <c r="BX1788" s="62"/>
      <c r="BY1788" s="62"/>
      <c r="BZ1788" s="62"/>
      <c r="CA1788" s="62"/>
      <c r="CB1788" s="62"/>
      <c r="CC1788" s="62"/>
      <c r="CD1788" s="62"/>
      <c r="CE1788" s="62"/>
      <c r="CF1788" s="62"/>
      <c r="CL1788" s="56" t="s">
        <v>3628</v>
      </c>
      <c r="CM1788" s="56" t="s">
        <v>217</v>
      </c>
      <c r="CN1788" s="56" t="s">
        <v>217</v>
      </c>
      <c r="CO1788" s="52"/>
      <c r="CP1788" s="52"/>
      <c r="CQ1788" s="52"/>
      <c r="CR1788" s="52"/>
      <c r="CS1788" s="52"/>
      <c r="CT1788" s="52"/>
      <c r="CU1788" s="33"/>
      <c r="CV1788" s="33"/>
    </row>
    <row r="1789" spans="74:100">
      <c r="BV1789" s="62"/>
      <c r="BW1789" s="62"/>
      <c r="BX1789" s="62"/>
      <c r="BY1789" s="62"/>
      <c r="BZ1789" s="62"/>
      <c r="CA1789" s="62"/>
      <c r="CB1789" s="62"/>
      <c r="CC1789" s="62"/>
      <c r="CD1789" s="62"/>
      <c r="CE1789" s="62"/>
      <c r="CF1789" s="62"/>
      <c r="CL1789" s="56" t="s">
        <v>17895</v>
      </c>
      <c r="CM1789" s="56"/>
      <c r="CN1789" s="56"/>
      <c r="CO1789" s="52"/>
      <c r="CP1789" s="52"/>
      <c r="CQ1789" s="52"/>
      <c r="CR1789" s="52"/>
      <c r="CS1789" s="52"/>
      <c r="CT1789" s="52"/>
      <c r="CU1789" s="33"/>
      <c r="CV1789" s="33"/>
    </row>
    <row r="1790" spans="74:100">
      <c r="BV1790" s="62"/>
      <c r="BW1790" s="62"/>
      <c r="BX1790" s="62"/>
      <c r="BY1790" s="62"/>
      <c r="BZ1790" s="62"/>
      <c r="CA1790" s="62"/>
      <c r="CB1790" s="62"/>
      <c r="CC1790" s="62"/>
      <c r="CD1790" s="62"/>
      <c r="CE1790" s="62"/>
      <c r="CF1790" s="62"/>
      <c r="CL1790" s="56" t="s">
        <v>3629</v>
      </c>
      <c r="CM1790" s="56" t="s">
        <v>217</v>
      </c>
      <c r="CN1790" s="56" t="s">
        <v>217</v>
      </c>
      <c r="CO1790" s="52"/>
      <c r="CP1790" s="52"/>
      <c r="CQ1790" s="52"/>
      <c r="CR1790" s="52"/>
      <c r="CS1790" s="52"/>
      <c r="CT1790" s="52"/>
      <c r="CU1790" s="33"/>
      <c r="CV1790" s="33"/>
    </row>
    <row r="1791" spans="74:100">
      <c r="BV1791" s="62"/>
      <c r="BW1791" s="62"/>
      <c r="BX1791" s="62"/>
      <c r="BY1791" s="62"/>
      <c r="BZ1791" s="62"/>
      <c r="CA1791" s="62"/>
      <c r="CB1791" s="62"/>
      <c r="CC1791" s="62"/>
      <c r="CD1791" s="62"/>
      <c r="CE1791" s="62"/>
      <c r="CF1791" s="62"/>
      <c r="CL1791" s="56" t="s">
        <v>17896</v>
      </c>
      <c r="CM1791" s="56"/>
      <c r="CN1791" s="56"/>
      <c r="CO1791" s="52"/>
      <c r="CP1791" s="52"/>
      <c r="CQ1791" s="52"/>
      <c r="CR1791" s="52"/>
      <c r="CS1791" s="52"/>
      <c r="CT1791" s="52"/>
      <c r="CU1791" s="33"/>
      <c r="CV1791" s="33"/>
    </row>
    <row r="1792" spans="74:100">
      <c r="BV1792" s="62"/>
      <c r="BW1792" s="62"/>
      <c r="BX1792" s="62"/>
      <c r="BY1792" s="62"/>
      <c r="BZ1792" s="62"/>
      <c r="CA1792" s="62"/>
      <c r="CB1792" s="62"/>
      <c r="CC1792" s="62"/>
      <c r="CD1792" s="62"/>
      <c r="CE1792" s="62"/>
      <c r="CF1792" s="62"/>
      <c r="CL1792" s="56" t="s">
        <v>3630</v>
      </c>
      <c r="CM1792" s="56" t="s">
        <v>217</v>
      </c>
      <c r="CN1792" s="56" t="s">
        <v>217</v>
      </c>
      <c r="CO1792" s="52"/>
      <c r="CP1792" s="52"/>
      <c r="CQ1792" s="52"/>
      <c r="CR1792" s="52"/>
      <c r="CS1792" s="52"/>
      <c r="CT1792" s="52"/>
      <c r="CU1792" s="33"/>
      <c r="CV1792" s="33"/>
    </row>
    <row r="1793" spans="74:100">
      <c r="BV1793" s="62"/>
      <c r="BW1793" s="62"/>
      <c r="BX1793" s="62"/>
      <c r="BY1793" s="62"/>
      <c r="BZ1793" s="62"/>
      <c r="CA1793" s="62"/>
      <c r="CB1793" s="62"/>
      <c r="CC1793" s="62"/>
      <c r="CD1793" s="62"/>
      <c r="CE1793" s="62"/>
      <c r="CF1793" s="62"/>
      <c r="CL1793" s="56" t="s">
        <v>17897</v>
      </c>
      <c r="CM1793" s="56"/>
      <c r="CN1793" s="56"/>
      <c r="CO1793" s="52"/>
      <c r="CP1793" s="52"/>
      <c r="CQ1793" s="52"/>
      <c r="CR1793" s="52"/>
      <c r="CS1793" s="52"/>
      <c r="CT1793" s="52"/>
      <c r="CU1793" s="33"/>
      <c r="CV1793" s="33"/>
    </row>
    <row r="1794" spans="74:100">
      <c r="BV1794" s="62"/>
      <c r="BW1794" s="62"/>
      <c r="BX1794" s="62"/>
      <c r="BY1794" s="62"/>
      <c r="BZ1794" s="62"/>
      <c r="CA1794" s="62"/>
      <c r="CB1794" s="62"/>
      <c r="CC1794" s="62"/>
      <c r="CD1794" s="62"/>
      <c r="CE1794" s="62"/>
      <c r="CF1794" s="62"/>
      <c r="CL1794" s="56" t="s">
        <v>3631</v>
      </c>
      <c r="CM1794" s="56" t="s">
        <v>217</v>
      </c>
      <c r="CN1794" s="56" t="s">
        <v>217</v>
      </c>
      <c r="CO1794" s="52"/>
      <c r="CP1794" s="52"/>
      <c r="CQ1794" s="52"/>
      <c r="CR1794" s="52"/>
      <c r="CS1794" s="52"/>
      <c r="CT1794" s="52"/>
      <c r="CU1794" s="33"/>
      <c r="CV1794" s="33"/>
    </row>
    <row r="1795" spans="74:100">
      <c r="BV1795" s="62"/>
      <c r="BW1795" s="62"/>
      <c r="BX1795" s="62"/>
      <c r="BY1795" s="62"/>
      <c r="BZ1795" s="62"/>
      <c r="CA1795" s="62"/>
      <c r="CB1795" s="62"/>
      <c r="CC1795" s="62"/>
      <c r="CD1795" s="62"/>
      <c r="CE1795" s="62"/>
      <c r="CF1795" s="62"/>
      <c r="CL1795" s="56" t="s">
        <v>17898</v>
      </c>
      <c r="CM1795" s="56"/>
      <c r="CN1795" s="56"/>
      <c r="CO1795" s="52"/>
      <c r="CP1795" s="52"/>
      <c r="CQ1795" s="52"/>
      <c r="CR1795" s="52"/>
      <c r="CS1795" s="52"/>
      <c r="CT1795" s="52"/>
      <c r="CU1795" s="33"/>
      <c r="CV1795" s="33"/>
    </row>
    <row r="1796" spans="74:100">
      <c r="BV1796" s="62"/>
      <c r="BW1796" s="62"/>
      <c r="BX1796" s="62"/>
      <c r="BY1796" s="62"/>
      <c r="BZ1796" s="62"/>
      <c r="CA1796" s="62"/>
      <c r="CB1796" s="62"/>
      <c r="CC1796" s="62"/>
      <c r="CD1796" s="62"/>
      <c r="CE1796" s="62"/>
      <c r="CF1796" s="62"/>
      <c r="CL1796" s="56" t="s">
        <v>3632</v>
      </c>
      <c r="CM1796" s="56" t="s">
        <v>217</v>
      </c>
      <c r="CN1796" s="56" t="s">
        <v>217</v>
      </c>
      <c r="CO1796" s="52"/>
      <c r="CP1796" s="52"/>
      <c r="CQ1796" s="52"/>
      <c r="CR1796" s="52"/>
      <c r="CS1796" s="52"/>
      <c r="CT1796" s="52"/>
      <c r="CU1796" s="33"/>
      <c r="CV1796" s="33"/>
    </row>
    <row r="1797" spans="74:100">
      <c r="BV1797" s="62"/>
      <c r="BW1797" s="62"/>
      <c r="BX1797" s="62"/>
      <c r="BY1797" s="62"/>
      <c r="BZ1797" s="62"/>
      <c r="CA1797" s="62"/>
      <c r="CB1797" s="62"/>
      <c r="CC1797" s="62"/>
      <c r="CD1797" s="62"/>
      <c r="CE1797" s="62"/>
      <c r="CF1797" s="62"/>
      <c r="CL1797" s="56" t="s">
        <v>17899</v>
      </c>
      <c r="CM1797" s="56"/>
      <c r="CN1797" s="56"/>
      <c r="CO1797" s="52"/>
      <c r="CP1797" s="52"/>
      <c r="CQ1797" s="52"/>
      <c r="CR1797" s="52"/>
      <c r="CS1797" s="52"/>
      <c r="CT1797" s="52"/>
      <c r="CU1797" s="33"/>
      <c r="CV1797" s="33"/>
    </row>
    <row r="1798" spans="74:100">
      <c r="BV1798" s="62"/>
      <c r="BW1798" s="62"/>
      <c r="BX1798" s="62"/>
      <c r="BY1798" s="62"/>
      <c r="BZ1798" s="62"/>
      <c r="CA1798" s="62"/>
      <c r="CB1798" s="62"/>
      <c r="CC1798" s="62"/>
      <c r="CD1798" s="62"/>
      <c r="CE1798" s="62"/>
      <c r="CF1798" s="62"/>
      <c r="CL1798" s="56" t="s">
        <v>27111</v>
      </c>
      <c r="CM1798" s="56" t="s">
        <v>3118</v>
      </c>
      <c r="CN1798" s="56" t="s">
        <v>3118</v>
      </c>
      <c r="CO1798" s="52"/>
      <c r="CP1798" s="52"/>
      <c r="CQ1798" s="52"/>
      <c r="CR1798" s="52"/>
      <c r="CS1798" s="52"/>
      <c r="CT1798" s="52"/>
      <c r="CU1798" s="33"/>
      <c r="CV1798" s="33"/>
    </row>
    <row r="1799" spans="74:100">
      <c r="BV1799" s="62"/>
      <c r="BW1799" s="62"/>
      <c r="BX1799" s="62"/>
      <c r="BY1799" s="62"/>
      <c r="BZ1799" s="62"/>
      <c r="CA1799" s="62"/>
      <c r="CB1799" s="62"/>
      <c r="CC1799" s="62"/>
      <c r="CD1799" s="62"/>
      <c r="CE1799" s="62"/>
      <c r="CF1799" s="62"/>
      <c r="CL1799" s="56" t="s">
        <v>27112</v>
      </c>
      <c r="CM1799" s="56"/>
      <c r="CN1799" s="56"/>
      <c r="CO1799" s="52"/>
      <c r="CP1799" s="52"/>
      <c r="CQ1799" s="52"/>
      <c r="CR1799" s="52"/>
      <c r="CS1799" s="52"/>
      <c r="CT1799" s="52"/>
      <c r="CU1799" s="33"/>
      <c r="CV1799" s="33"/>
    </row>
    <row r="1800" spans="74:100">
      <c r="BV1800" s="62"/>
      <c r="BW1800" s="62"/>
      <c r="BX1800" s="62"/>
      <c r="BY1800" s="62"/>
      <c r="BZ1800" s="62"/>
      <c r="CA1800" s="62"/>
      <c r="CB1800" s="62"/>
      <c r="CC1800" s="62"/>
      <c r="CD1800" s="62"/>
      <c r="CE1800" s="62"/>
      <c r="CF1800" s="62"/>
      <c r="CL1800" s="56" t="s">
        <v>27113</v>
      </c>
      <c r="CM1800" s="56" t="s">
        <v>217</v>
      </c>
      <c r="CN1800" s="56" t="s">
        <v>217</v>
      </c>
      <c r="CO1800" s="52"/>
      <c r="CP1800" s="52"/>
      <c r="CQ1800" s="52"/>
      <c r="CR1800" s="52"/>
      <c r="CS1800" s="52"/>
      <c r="CT1800" s="52"/>
      <c r="CU1800" s="33"/>
      <c r="CV1800" s="33"/>
    </row>
    <row r="1801" spans="74:100">
      <c r="BV1801" s="62"/>
      <c r="BW1801" s="62"/>
      <c r="BX1801" s="62"/>
      <c r="BY1801" s="62"/>
      <c r="BZ1801" s="62"/>
      <c r="CA1801" s="62"/>
      <c r="CB1801" s="62"/>
      <c r="CC1801" s="62"/>
      <c r="CD1801" s="62"/>
      <c r="CE1801" s="62"/>
      <c r="CF1801" s="62"/>
      <c r="CL1801" s="56" t="s">
        <v>27114</v>
      </c>
      <c r="CM1801" s="56"/>
      <c r="CN1801" s="56"/>
      <c r="CO1801" s="52"/>
      <c r="CP1801" s="52"/>
      <c r="CQ1801" s="52"/>
      <c r="CR1801" s="52"/>
      <c r="CS1801" s="52"/>
      <c r="CT1801" s="52"/>
      <c r="CU1801" s="33"/>
      <c r="CV1801" s="33"/>
    </row>
    <row r="1802" spans="74:100">
      <c r="BV1802" s="62"/>
      <c r="BW1802" s="62"/>
      <c r="BX1802" s="62"/>
      <c r="BY1802" s="62"/>
      <c r="BZ1802" s="62"/>
      <c r="CA1802" s="62"/>
      <c r="CB1802" s="62"/>
      <c r="CC1802" s="62"/>
      <c r="CD1802" s="62"/>
      <c r="CE1802" s="62"/>
      <c r="CF1802" s="62"/>
      <c r="CL1802" s="56" t="s">
        <v>3633</v>
      </c>
      <c r="CM1802" s="56" t="s">
        <v>3118</v>
      </c>
      <c r="CN1802" s="56" t="s">
        <v>3118</v>
      </c>
      <c r="CO1802" s="52"/>
      <c r="CP1802" s="52"/>
      <c r="CQ1802" s="52"/>
      <c r="CR1802" s="52"/>
      <c r="CS1802" s="52"/>
      <c r="CT1802" s="52"/>
      <c r="CU1802" s="33"/>
      <c r="CV1802" s="33"/>
    </row>
    <row r="1803" spans="74:100">
      <c r="BV1803" s="62"/>
      <c r="BW1803" s="62"/>
      <c r="BX1803" s="62"/>
      <c r="BY1803" s="62"/>
      <c r="BZ1803" s="62"/>
      <c r="CA1803" s="62"/>
      <c r="CB1803" s="62"/>
      <c r="CC1803" s="62"/>
      <c r="CD1803" s="62"/>
      <c r="CE1803" s="62"/>
      <c r="CF1803" s="62"/>
      <c r="CL1803" s="56" t="s">
        <v>17900</v>
      </c>
      <c r="CM1803" s="56"/>
      <c r="CN1803" s="56"/>
      <c r="CO1803" s="52"/>
      <c r="CP1803" s="52"/>
      <c r="CQ1803" s="52"/>
      <c r="CR1803" s="52"/>
      <c r="CS1803" s="52"/>
      <c r="CT1803" s="52"/>
      <c r="CU1803" s="33"/>
      <c r="CV1803" s="33"/>
    </row>
    <row r="1804" spans="74:100">
      <c r="BV1804" s="62"/>
      <c r="BW1804" s="62"/>
      <c r="BX1804" s="62"/>
      <c r="BY1804" s="62"/>
      <c r="BZ1804" s="62"/>
      <c r="CA1804" s="62"/>
      <c r="CB1804" s="62"/>
      <c r="CC1804" s="62"/>
      <c r="CD1804" s="62"/>
      <c r="CE1804" s="62"/>
      <c r="CF1804" s="62"/>
      <c r="CL1804" s="56" t="s">
        <v>3634</v>
      </c>
      <c r="CM1804" s="56" t="s">
        <v>217</v>
      </c>
      <c r="CN1804" s="56" t="s">
        <v>217</v>
      </c>
      <c r="CO1804" s="52"/>
      <c r="CP1804" s="52"/>
      <c r="CQ1804" s="52"/>
      <c r="CR1804" s="52"/>
      <c r="CS1804" s="52"/>
      <c r="CT1804" s="52"/>
      <c r="CU1804" s="33"/>
      <c r="CV1804" s="33"/>
    </row>
    <row r="1805" spans="74:100">
      <c r="BV1805" s="62"/>
      <c r="BW1805" s="62"/>
      <c r="BX1805" s="62"/>
      <c r="BY1805" s="62"/>
      <c r="BZ1805" s="62"/>
      <c r="CA1805" s="62"/>
      <c r="CB1805" s="62"/>
      <c r="CC1805" s="62"/>
      <c r="CD1805" s="62"/>
      <c r="CE1805" s="62"/>
      <c r="CF1805" s="62"/>
      <c r="CL1805" s="56" t="s">
        <v>20939</v>
      </c>
      <c r="CM1805" s="56"/>
      <c r="CN1805" s="56"/>
      <c r="CO1805" s="52"/>
      <c r="CP1805" s="52"/>
      <c r="CQ1805" s="52"/>
      <c r="CR1805" s="52"/>
      <c r="CS1805" s="52"/>
      <c r="CT1805" s="52"/>
      <c r="CU1805" s="33"/>
      <c r="CV1805" s="33"/>
    </row>
    <row r="1806" spans="74:100">
      <c r="BV1806" s="62"/>
      <c r="BW1806" s="62"/>
      <c r="BX1806" s="62"/>
      <c r="BY1806" s="62"/>
      <c r="BZ1806" s="62"/>
      <c r="CA1806" s="62"/>
      <c r="CB1806" s="62"/>
      <c r="CC1806" s="62"/>
      <c r="CD1806" s="62"/>
      <c r="CE1806" s="62"/>
      <c r="CF1806" s="62"/>
      <c r="CL1806" s="56" t="s">
        <v>3635</v>
      </c>
      <c r="CM1806" s="56" t="s">
        <v>3118</v>
      </c>
      <c r="CN1806" s="56" t="s">
        <v>3118</v>
      </c>
      <c r="CO1806" s="52"/>
      <c r="CP1806" s="52"/>
      <c r="CQ1806" s="52"/>
      <c r="CR1806" s="52"/>
      <c r="CS1806" s="52"/>
      <c r="CT1806" s="52"/>
      <c r="CU1806" s="33"/>
      <c r="CV1806" s="33"/>
    </row>
    <row r="1807" spans="74:100">
      <c r="BV1807" s="62"/>
      <c r="BW1807" s="62"/>
      <c r="BX1807" s="62"/>
      <c r="BY1807" s="62"/>
      <c r="BZ1807" s="62"/>
      <c r="CA1807" s="62"/>
      <c r="CB1807" s="62"/>
      <c r="CC1807" s="62"/>
      <c r="CD1807" s="62"/>
      <c r="CE1807" s="62"/>
      <c r="CF1807" s="62"/>
      <c r="CL1807" s="56" t="s">
        <v>17901</v>
      </c>
      <c r="CM1807" s="56"/>
      <c r="CN1807" s="56"/>
      <c r="CO1807" s="52"/>
      <c r="CP1807" s="52"/>
      <c r="CQ1807" s="52"/>
      <c r="CR1807" s="52"/>
      <c r="CS1807" s="52"/>
      <c r="CT1807" s="52"/>
      <c r="CU1807" s="33"/>
      <c r="CV1807" s="33"/>
    </row>
    <row r="1808" spans="74:100">
      <c r="BV1808" s="62"/>
      <c r="BW1808" s="62"/>
      <c r="BX1808" s="62"/>
      <c r="BY1808" s="62"/>
      <c r="BZ1808" s="62"/>
      <c r="CA1808" s="62"/>
      <c r="CB1808" s="62"/>
      <c r="CC1808" s="62"/>
      <c r="CD1808" s="62"/>
      <c r="CE1808" s="62"/>
      <c r="CF1808" s="62"/>
      <c r="CL1808" s="56" t="s">
        <v>3636</v>
      </c>
      <c r="CM1808" s="56" t="s">
        <v>216</v>
      </c>
      <c r="CN1808" s="56" t="s">
        <v>216</v>
      </c>
      <c r="CO1808" s="52"/>
      <c r="CP1808" s="52"/>
      <c r="CQ1808" s="52"/>
      <c r="CR1808" s="52"/>
      <c r="CS1808" s="52"/>
      <c r="CT1808" s="52"/>
      <c r="CU1808" s="33"/>
      <c r="CV1808" s="33"/>
    </row>
    <row r="1809" spans="74:100">
      <c r="BV1809" s="62"/>
      <c r="BW1809" s="62"/>
      <c r="BX1809" s="62"/>
      <c r="BY1809" s="62"/>
      <c r="BZ1809" s="62"/>
      <c r="CA1809" s="62"/>
      <c r="CB1809" s="62"/>
      <c r="CC1809" s="62"/>
      <c r="CD1809" s="62"/>
      <c r="CE1809" s="62"/>
      <c r="CF1809" s="62"/>
      <c r="CL1809" s="56" t="s">
        <v>20940</v>
      </c>
      <c r="CM1809" s="56"/>
      <c r="CN1809" s="56"/>
      <c r="CO1809" s="52"/>
      <c r="CP1809" s="52"/>
      <c r="CQ1809" s="52"/>
      <c r="CR1809" s="52"/>
      <c r="CS1809" s="52"/>
      <c r="CT1809" s="52"/>
      <c r="CU1809" s="33"/>
      <c r="CV1809" s="33"/>
    </row>
    <row r="1810" spans="74:100">
      <c r="BV1810" s="62"/>
      <c r="BW1810" s="62"/>
      <c r="BX1810" s="62"/>
      <c r="BY1810" s="62"/>
      <c r="BZ1810" s="62"/>
      <c r="CA1810" s="62"/>
      <c r="CB1810" s="62"/>
      <c r="CC1810" s="62"/>
      <c r="CD1810" s="62"/>
      <c r="CE1810" s="62"/>
      <c r="CF1810" s="62"/>
      <c r="CL1810" s="56" t="s">
        <v>27115</v>
      </c>
      <c r="CM1810" s="56" t="s">
        <v>3118</v>
      </c>
      <c r="CN1810" s="56" t="s">
        <v>3118</v>
      </c>
      <c r="CO1810" s="52"/>
      <c r="CP1810" s="52"/>
      <c r="CQ1810" s="52"/>
      <c r="CR1810" s="52"/>
      <c r="CS1810" s="52"/>
      <c r="CT1810" s="52"/>
      <c r="CU1810" s="33"/>
      <c r="CV1810" s="33"/>
    </row>
    <row r="1811" spans="74:100">
      <c r="BV1811" s="62"/>
      <c r="BW1811" s="62"/>
      <c r="BX1811" s="62"/>
      <c r="BY1811" s="62"/>
      <c r="BZ1811" s="62"/>
      <c r="CA1811" s="62"/>
      <c r="CB1811" s="62"/>
      <c r="CC1811" s="62"/>
      <c r="CD1811" s="62"/>
      <c r="CE1811" s="62"/>
      <c r="CF1811" s="62"/>
      <c r="CL1811" s="56" t="s">
        <v>27116</v>
      </c>
      <c r="CM1811" s="56"/>
      <c r="CN1811" s="56"/>
      <c r="CO1811" s="52"/>
      <c r="CP1811" s="52"/>
      <c r="CQ1811" s="52"/>
      <c r="CR1811" s="52"/>
      <c r="CS1811" s="52"/>
      <c r="CT1811" s="52"/>
      <c r="CU1811" s="33"/>
      <c r="CV1811" s="33"/>
    </row>
    <row r="1812" spans="74:100">
      <c r="BV1812" s="62"/>
      <c r="BW1812" s="62"/>
      <c r="BX1812" s="62"/>
      <c r="BY1812" s="62"/>
      <c r="BZ1812" s="62"/>
      <c r="CA1812" s="62"/>
      <c r="CB1812" s="62"/>
      <c r="CC1812" s="62"/>
      <c r="CD1812" s="62"/>
      <c r="CE1812" s="62"/>
      <c r="CF1812" s="62"/>
      <c r="CL1812" s="56" t="s">
        <v>27117</v>
      </c>
      <c r="CM1812" s="56" t="s">
        <v>217</v>
      </c>
      <c r="CN1812" s="56" t="s">
        <v>217</v>
      </c>
      <c r="CO1812" s="52"/>
      <c r="CP1812" s="52"/>
      <c r="CQ1812" s="52"/>
      <c r="CR1812" s="52"/>
      <c r="CS1812" s="52"/>
      <c r="CT1812" s="52"/>
      <c r="CU1812" s="33"/>
      <c r="CV1812" s="33"/>
    </row>
    <row r="1813" spans="74:100">
      <c r="BV1813" s="62"/>
      <c r="BW1813" s="62"/>
      <c r="BX1813" s="62"/>
      <c r="BY1813" s="62"/>
      <c r="BZ1813" s="62"/>
      <c r="CA1813" s="62"/>
      <c r="CB1813" s="62"/>
      <c r="CC1813" s="62"/>
      <c r="CD1813" s="62"/>
      <c r="CE1813" s="62"/>
      <c r="CF1813" s="62"/>
      <c r="CL1813" s="56" t="s">
        <v>27116</v>
      </c>
      <c r="CM1813" s="56"/>
      <c r="CN1813" s="56"/>
      <c r="CO1813" s="52"/>
      <c r="CP1813" s="52"/>
      <c r="CQ1813" s="52"/>
      <c r="CR1813" s="52"/>
      <c r="CS1813" s="52"/>
      <c r="CT1813" s="52"/>
      <c r="CU1813" s="33"/>
      <c r="CV1813" s="33"/>
    </row>
    <row r="1814" spans="74:100">
      <c r="BV1814" s="62"/>
      <c r="BW1814" s="62"/>
      <c r="BX1814" s="62"/>
      <c r="BY1814" s="62"/>
      <c r="BZ1814" s="62"/>
      <c r="CA1814" s="62"/>
      <c r="CB1814" s="62"/>
      <c r="CC1814" s="62"/>
      <c r="CD1814" s="62"/>
      <c r="CE1814" s="62"/>
      <c r="CF1814" s="62"/>
      <c r="CL1814" s="56" t="s">
        <v>3637</v>
      </c>
      <c r="CM1814" s="56" t="s">
        <v>3118</v>
      </c>
      <c r="CN1814" s="56" t="s">
        <v>3118</v>
      </c>
      <c r="CO1814" s="52"/>
      <c r="CP1814" s="52"/>
      <c r="CQ1814" s="52"/>
      <c r="CR1814" s="52"/>
      <c r="CS1814" s="52"/>
      <c r="CT1814" s="52"/>
      <c r="CU1814" s="33"/>
      <c r="CV1814" s="33"/>
    </row>
    <row r="1815" spans="74:100">
      <c r="BV1815" s="62"/>
      <c r="BW1815" s="62"/>
      <c r="BX1815" s="62"/>
      <c r="BY1815" s="62"/>
      <c r="BZ1815" s="62"/>
      <c r="CA1815" s="62"/>
      <c r="CB1815" s="62"/>
      <c r="CC1815" s="62"/>
      <c r="CD1815" s="62"/>
      <c r="CE1815" s="62"/>
      <c r="CF1815" s="62"/>
      <c r="CL1815" s="56" t="s">
        <v>17902</v>
      </c>
      <c r="CM1815" s="56"/>
      <c r="CN1815" s="56"/>
      <c r="CO1815" s="52"/>
      <c r="CP1815" s="52"/>
      <c r="CQ1815" s="52"/>
      <c r="CR1815" s="52"/>
      <c r="CS1815" s="52"/>
      <c r="CT1815" s="52"/>
      <c r="CU1815" s="33"/>
      <c r="CV1815" s="33"/>
    </row>
    <row r="1816" spans="74:100">
      <c r="BV1816" s="62"/>
      <c r="BW1816" s="62"/>
      <c r="BX1816" s="62"/>
      <c r="BY1816" s="62"/>
      <c r="BZ1816" s="62"/>
      <c r="CA1816" s="62"/>
      <c r="CB1816" s="62"/>
      <c r="CC1816" s="62"/>
      <c r="CD1816" s="62"/>
      <c r="CE1816" s="62"/>
      <c r="CF1816" s="62"/>
      <c r="CL1816" s="56" t="s">
        <v>3638</v>
      </c>
      <c r="CM1816" s="56" t="s">
        <v>217</v>
      </c>
      <c r="CN1816" s="56" t="s">
        <v>217</v>
      </c>
      <c r="CO1816" s="52"/>
      <c r="CP1816" s="52"/>
      <c r="CQ1816" s="52"/>
      <c r="CR1816" s="52"/>
      <c r="CS1816" s="52"/>
      <c r="CT1816" s="52"/>
      <c r="CU1816" s="33"/>
      <c r="CV1816" s="33"/>
    </row>
    <row r="1817" spans="74:100">
      <c r="BV1817" s="62"/>
      <c r="BW1817" s="62"/>
      <c r="BX1817" s="62"/>
      <c r="BY1817" s="62"/>
      <c r="BZ1817" s="62"/>
      <c r="CA1817" s="62"/>
      <c r="CB1817" s="62"/>
      <c r="CC1817" s="62"/>
      <c r="CD1817" s="62"/>
      <c r="CE1817" s="62"/>
      <c r="CF1817" s="62"/>
      <c r="CL1817" s="56" t="s">
        <v>17903</v>
      </c>
      <c r="CM1817" s="56"/>
      <c r="CN1817" s="56"/>
      <c r="CO1817" s="52"/>
      <c r="CP1817" s="52"/>
      <c r="CQ1817" s="52"/>
      <c r="CR1817" s="52"/>
      <c r="CS1817" s="52"/>
      <c r="CT1817" s="52"/>
      <c r="CU1817" s="33"/>
      <c r="CV1817" s="33"/>
    </row>
    <row r="1818" spans="74:100">
      <c r="BV1818" s="62"/>
      <c r="BW1818" s="62"/>
      <c r="BX1818" s="62"/>
      <c r="BY1818" s="62"/>
      <c r="BZ1818" s="62"/>
      <c r="CA1818" s="62"/>
      <c r="CB1818" s="62"/>
      <c r="CC1818" s="62"/>
      <c r="CD1818" s="62"/>
      <c r="CE1818" s="62"/>
      <c r="CF1818" s="62"/>
      <c r="CL1818" s="56" t="s">
        <v>27118</v>
      </c>
      <c r="CM1818" s="56" t="s">
        <v>3118</v>
      </c>
      <c r="CN1818" s="56" t="s">
        <v>3118</v>
      </c>
      <c r="CO1818" s="52"/>
      <c r="CP1818" s="52"/>
      <c r="CQ1818" s="52"/>
      <c r="CR1818" s="52"/>
      <c r="CS1818" s="52"/>
      <c r="CT1818" s="52"/>
      <c r="CU1818" s="33"/>
      <c r="CV1818" s="33"/>
    </row>
    <row r="1819" spans="74:100">
      <c r="BV1819" s="62"/>
      <c r="BW1819" s="62"/>
      <c r="BX1819" s="62"/>
      <c r="BY1819" s="62"/>
      <c r="BZ1819" s="62"/>
      <c r="CA1819" s="62"/>
      <c r="CB1819" s="62"/>
      <c r="CC1819" s="62"/>
      <c r="CD1819" s="62"/>
      <c r="CE1819" s="62"/>
      <c r="CF1819" s="62"/>
      <c r="CL1819" s="56" t="s">
        <v>27119</v>
      </c>
      <c r="CM1819" s="56"/>
      <c r="CN1819" s="56"/>
      <c r="CO1819" s="52"/>
      <c r="CP1819" s="52"/>
      <c r="CQ1819" s="52"/>
      <c r="CR1819" s="52"/>
      <c r="CS1819" s="52"/>
      <c r="CT1819" s="52"/>
      <c r="CU1819" s="33"/>
      <c r="CV1819" s="33"/>
    </row>
    <row r="1820" spans="74:100">
      <c r="BV1820" s="62"/>
      <c r="BW1820" s="62"/>
      <c r="BX1820" s="62"/>
      <c r="BY1820" s="62"/>
      <c r="BZ1820" s="62"/>
      <c r="CA1820" s="62"/>
      <c r="CB1820" s="62"/>
      <c r="CC1820" s="62"/>
      <c r="CD1820" s="62"/>
      <c r="CE1820" s="62"/>
      <c r="CF1820" s="62"/>
      <c r="CL1820" s="56" t="s">
        <v>27120</v>
      </c>
      <c r="CM1820" s="56" t="s">
        <v>217</v>
      </c>
      <c r="CN1820" s="56" t="s">
        <v>217</v>
      </c>
      <c r="CO1820" s="52"/>
      <c r="CP1820" s="52"/>
      <c r="CQ1820" s="52"/>
      <c r="CR1820" s="52"/>
      <c r="CS1820" s="52"/>
      <c r="CT1820" s="52"/>
      <c r="CU1820" s="33"/>
      <c r="CV1820" s="33"/>
    </row>
    <row r="1821" spans="74:100">
      <c r="BV1821" s="62"/>
      <c r="BW1821" s="62"/>
      <c r="BX1821" s="62"/>
      <c r="BY1821" s="62"/>
      <c r="BZ1821" s="62"/>
      <c r="CA1821" s="62"/>
      <c r="CB1821" s="62"/>
      <c r="CC1821" s="62"/>
      <c r="CD1821" s="62"/>
      <c r="CE1821" s="62"/>
      <c r="CF1821" s="62"/>
      <c r="CL1821" s="56" t="s">
        <v>27119</v>
      </c>
      <c r="CM1821" s="56"/>
      <c r="CN1821" s="56"/>
      <c r="CO1821" s="52"/>
      <c r="CP1821" s="52"/>
      <c r="CQ1821" s="52"/>
      <c r="CR1821" s="52"/>
      <c r="CS1821" s="52"/>
      <c r="CT1821" s="52"/>
      <c r="CU1821" s="33"/>
      <c r="CV1821" s="33"/>
    </row>
    <row r="1822" spans="74:100">
      <c r="BV1822" s="62"/>
      <c r="BW1822" s="62"/>
      <c r="BX1822" s="62"/>
      <c r="BY1822" s="62"/>
      <c r="BZ1822" s="62"/>
      <c r="CA1822" s="62"/>
      <c r="CB1822" s="62"/>
      <c r="CC1822" s="62"/>
      <c r="CD1822" s="62"/>
      <c r="CE1822" s="62"/>
      <c r="CF1822" s="62"/>
      <c r="CL1822" s="56" t="s">
        <v>27121</v>
      </c>
      <c r="CM1822" s="56" t="s">
        <v>217</v>
      </c>
      <c r="CN1822" s="56" t="s">
        <v>217</v>
      </c>
      <c r="CO1822" s="52"/>
      <c r="CP1822" s="52"/>
      <c r="CQ1822" s="52"/>
      <c r="CR1822" s="52"/>
      <c r="CS1822" s="52"/>
      <c r="CT1822" s="52"/>
      <c r="CU1822" s="33"/>
      <c r="CV1822" s="33"/>
    </row>
    <row r="1823" spans="74:100">
      <c r="BV1823" s="62"/>
      <c r="BW1823" s="62"/>
      <c r="BX1823" s="62"/>
      <c r="BY1823" s="62"/>
      <c r="BZ1823" s="62"/>
      <c r="CA1823" s="62"/>
      <c r="CB1823" s="62"/>
      <c r="CC1823" s="62"/>
      <c r="CD1823" s="62"/>
      <c r="CE1823" s="62"/>
      <c r="CF1823" s="62"/>
      <c r="CL1823" s="56" t="s">
        <v>27122</v>
      </c>
      <c r="CM1823" s="56"/>
      <c r="CN1823" s="56"/>
      <c r="CO1823" s="52"/>
      <c r="CP1823" s="52"/>
      <c r="CQ1823" s="52"/>
      <c r="CR1823" s="52"/>
      <c r="CS1823" s="52"/>
      <c r="CT1823" s="52"/>
      <c r="CU1823" s="33"/>
      <c r="CV1823" s="33"/>
    </row>
    <row r="1824" spans="74:100">
      <c r="BV1824" s="62"/>
      <c r="BW1824" s="62"/>
      <c r="BX1824" s="62"/>
      <c r="BY1824" s="62"/>
      <c r="BZ1824" s="62"/>
      <c r="CA1824" s="62"/>
      <c r="CB1824" s="62"/>
      <c r="CC1824" s="62"/>
      <c r="CD1824" s="62"/>
      <c r="CE1824" s="62"/>
      <c r="CF1824" s="62"/>
      <c r="CL1824" s="56" t="s">
        <v>27123</v>
      </c>
      <c r="CM1824" s="56" t="s">
        <v>3118</v>
      </c>
      <c r="CN1824" s="56" t="s">
        <v>3118</v>
      </c>
      <c r="CO1824" s="52"/>
      <c r="CP1824" s="52"/>
      <c r="CQ1824" s="52"/>
      <c r="CR1824" s="52"/>
      <c r="CS1824" s="52"/>
      <c r="CT1824" s="52"/>
      <c r="CU1824" s="33"/>
      <c r="CV1824" s="33"/>
    </row>
    <row r="1825" spans="74:100">
      <c r="BV1825" s="62"/>
      <c r="BW1825" s="62"/>
      <c r="BX1825" s="62"/>
      <c r="BY1825" s="62"/>
      <c r="BZ1825" s="62"/>
      <c r="CA1825" s="62"/>
      <c r="CB1825" s="62"/>
      <c r="CC1825" s="62"/>
      <c r="CD1825" s="62"/>
      <c r="CE1825" s="62"/>
      <c r="CF1825" s="62"/>
      <c r="CL1825" s="56" t="s">
        <v>27124</v>
      </c>
      <c r="CM1825" s="56"/>
      <c r="CN1825" s="56"/>
      <c r="CO1825" s="52"/>
      <c r="CP1825" s="52"/>
      <c r="CQ1825" s="52"/>
      <c r="CR1825" s="52"/>
      <c r="CS1825" s="52"/>
      <c r="CT1825" s="52"/>
      <c r="CU1825" s="33"/>
      <c r="CV1825" s="33"/>
    </row>
    <row r="1826" spans="74:100">
      <c r="BV1826" s="62"/>
      <c r="BW1826" s="62"/>
      <c r="BX1826" s="62"/>
      <c r="BY1826" s="62"/>
      <c r="BZ1826" s="62"/>
      <c r="CA1826" s="62"/>
      <c r="CB1826" s="62"/>
      <c r="CC1826" s="62"/>
      <c r="CD1826" s="62"/>
      <c r="CE1826" s="62"/>
      <c r="CF1826" s="62"/>
      <c r="CL1826" s="56" t="s">
        <v>27125</v>
      </c>
      <c r="CM1826" s="56" t="s">
        <v>217</v>
      </c>
      <c r="CN1826" s="56" t="s">
        <v>217</v>
      </c>
      <c r="CO1826" s="52"/>
      <c r="CP1826" s="52"/>
      <c r="CQ1826" s="52"/>
      <c r="CR1826" s="52"/>
      <c r="CS1826" s="52"/>
      <c r="CT1826" s="52"/>
      <c r="CU1826" s="33"/>
      <c r="CV1826" s="33"/>
    </row>
    <row r="1827" spans="74:100">
      <c r="BV1827" s="62"/>
      <c r="BW1827" s="62"/>
      <c r="BX1827" s="62"/>
      <c r="BY1827" s="62"/>
      <c r="BZ1827" s="62"/>
      <c r="CA1827" s="62"/>
      <c r="CB1827" s="62"/>
      <c r="CC1827" s="62"/>
      <c r="CD1827" s="62"/>
      <c r="CE1827" s="62"/>
      <c r="CF1827" s="62"/>
      <c r="CL1827" s="56" t="s">
        <v>27124</v>
      </c>
      <c r="CM1827" s="56"/>
      <c r="CN1827" s="56"/>
      <c r="CO1827" s="52"/>
      <c r="CP1827" s="52"/>
      <c r="CQ1827" s="52"/>
      <c r="CR1827" s="52"/>
      <c r="CS1827" s="52"/>
      <c r="CT1827" s="52"/>
      <c r="CU1827" s="33"/>
      <c r="CV1827" s="33"/>
    </row>
    <row r="1828" spans="74:100">
      <c r="BV1828" s="62"/>
      <c r="BW1828" s="62"/>
      <c r="BX1828" s="62"/>
      <c r="BY1828" s="62"/>
      <c r="BZ1828" s="62"/>
      <c r="CA1828" s="62"/>
      <c r="CB1828" s="62"/>
      <c r="CC1828" s="62"/>
      <c r="CD1828" s="62"/>
      <c r="CE1828" s="62"/>
      <c r="CF1828" s="62"/>
      <c r="CL1828" s="56" t="s">
        <v>27126</v>
      </c>
      <c r="CM1828" s="56" t="s">
        <v>3118</v>
      </c>
      <c r="CN1828" s="56" t="s">
        <v>3118</v>
      </c>
      <c r="CO1828" s="52"/>
      <c r="CP1828" s="52"/>
      <c r="CQ1828" s="52"/>
      <c r="CR1828" s="52"/>
      <c r="CS1828" s="52"/>
      <c r="CT1828" s="52"/>
      <c r="CU1828" s="33"/>
      <c r="CV1828" s="33"/>
    </row>
    <row r="1829" spans="74:100">
      <c r="BV1829" s="62"/>
      <c r="BW1829" s="62"/>
      <c r="BX1829" s="62"/>
      <c r="BY1829" s="62"/>
      <c r="BZ1829" s="62"/>
      <c r="CA1829" s="62"/>
      <c r="CB1829" s="62"/>
      <c r="CC1829" s="62"/>
      <c r="CD1829" s="62"/>
      <c r="CE1829" s="62"/>
      <c r="CF1829" s="62"/>
      <c r="CL1829" s="56" t="s">
        <v>27127</v>
      </c>
      <c r="CM1829" s="56"/>
      <c r="CN1829" s="56"/>
      <c r="CO1829" s="52"/>
      <c r="CP1829" s="52"/>
      <c r="CQ1829" s="52"/>
      <c r="CR1829" s="52"/>
      <c r="CS1829" s="52"/>
      <c r="CT1829" s="52"/>
      <c r="CU1829" s="33"/>
      <c r="CV1829" s="33"/>
    </row>
    <row r="1830" spans="74:100">
      <c r="BV1830" s="62"/>
      <c r="BW1830" s="62"/>
      <c r="BX1830" s="62"/>
      <c r="BY1830" s="62"/>
      <c r="BZ1830" s="62"/>
      <c r="CA1830" s="62"/>
      <c r="CB1830" s="62"/>
      <c r="CC1830" s="62"/>
      <c r="CD1830" s="62"/>
      <c r="CE1830" s="62"/>
      <c r="CF1830" s="62"/>
      <c r="CL1830" s="56" t="s">
        <v>27128</v>
      </c>
      <c r="CM1830" s="56" t="s">
        <v>217</v>
      </c>
      <c r="CN1830" s="56" t="s">
        <v>217</v>
      </c>
      <c r="CO1830" s="52"/>
      <c r="CP1830" s="52"/>
      <c r="CQ1830" s="52"/>
      <c r="CR1830" s="52"/>
      <c r="CS1830" s="52"/>
      <c r="CT1830" s="52"/>
      <c r="CU1830" s="33"/>
      <c r="CV1830" s="33"/>
    </row>
    <row r="1831" spans="74:100">
      <c r="BV1831" s="62"/>
      <c r="BW1831" s="62"/>
      <c r="BX1831" s="62"/>
      <c r="BY1831" s="62"/>
      <c r="BZ1831" s="62"/>
      <c r="CA1831" s="62"/>
      <c r="CB1831" s="62"/>
      <c r="CC1831" s="62"/>
      <c r="CD1831" s="62"/>
      <c r="CE1831" s="62"/>
      <c r="CF1831" s="62"/>
      <c r="CL1831" s="56" t="s">
        <v>27129</v>
      </c>
      <c r="CM1831" s="56"/>
      <c r="CN1831" s="56"/>
      <c r="CO1831" s="52"/>
      <c r="CP1831" s="52"/>
      <c r="CQ1831" s="52"/>
      <c r="CR1831" s="52"/>
      <c r="CS1831" s="52"/>
      <c r="CT1831" s="52"/>
      <c r="CU1831" s="33"/>
      <c r="CV1831" s="33"/>
    </row>
    <row r="1832" spans="74:100">
      <c r="BV1832" s="62"/>
      <c r="BW1832" s="62"/>
      <c r="BX1832" s="62"/>
      <c r="BY1832" s="62"/>
      <c r="BZ1832" s="62"/>
      <c r="CA1832" s="62"/>
      <c r="CB1832" s="62"/>
      <c r="CC1832" s="62"/>
      <c r="CD1832" s="62"/>
      <c r="CE1832" s="62"/>
      <c r="CF1832" s="62"/>
      <c r="CL1832" s="56" t="s">
        <v>27130</v>
      </c>
      <c r="CM1832" s="56" t="s">
        <v>217</v>
      </c>
      <c r="CN1832" s="56" t="s">
        <v>217</v>
      </c>
      <c r="CO1832" s="52"/>
      <c r="CP1832" s="52"/>
      <c r="CQ1832" s="52"/>
      <c r="CR1832" s="52"/>
      <c r="CS1832" s="52"/>
      <c r="CT1832" s="52"/>
      <c r="CU1832" s="33"/>
      <c r="CV1832" s="33"/>
    </row>
    <row r="1833" spans="74:100">
      <c r="BV1833" s="62"/>
      <c r="BW1833" s="62"/>
      <c r="BX1833" s="62"/>
      <c r="BY1833" s="62"/>
      <c r="BZ1833" s="62"/>
      <c r="CA1833" s="62"/>
      <c r="CB1833" s="62"/>
      <c r="CC1833" s="62"/>
      <c r="CD1833" s="62"/>
      <c r="CE1833" s="62"/>
      <c r="CF1833" s="62"/>
      <c r="CL1833" s="56" t="s">
        <v>27131</v>
      </c>
      <c r="CM1833" s="56"/>
      <c r="CN1833" s="56"/>
      <c r="CO1833" s="52"/>
      <c r="CP1833" s="52"/>
      <c r="CQ1833" s="52"/>
      <c r="CR1833" s="52"/>
      <c r="CS1833" s="52"/>
      <c r="CT1833" s="52"/>
      <c r="CU1833" s="33"/>
      <c r="CV1833" s="33"/>
    </row>
    <row r="1834" spans="74:100">
      <c r="BV1834" s="62"/>
      <c r="BW1834" s="62"/>
      <c r="BX1834" s="62"/>
      <c r="BY1834" s="62"/>
      <c r="BZ1834" s="62"/>
      <c r="CA1834" s="62"/>
      <c r="CB1834" s="62"/>
      <c r="CC1834" s="62"/>
      <c r="CD1834" s="62"/>
      <c r="CE1834" s="62"/>
      <c r="CF1834" s="62"/>
      <c r="CL1834" s="56" t="s">
        <v>27132</v>
      </c>
      <c r="CM1834" s="56" t="s">
        <v>217</v>
      </c>
      <c r="CN1834" s="56" t="s">
        <v>217</v>
      </c>
      <c r="CO1834" s="52"/>
      <c r="CP1834" s="52"/>
      <c r="CQ1834" s="52"/>
      <c r="CR1834" s="52"/>
      <c r="CS1834" s="52"/>
      <c r="CT1834" s="52"/>
      <c r="CU1834" s="33"/>
      <c r="CV1834" s="33"/>
    </row>
    <row r="1835" spans="74:100">
      <c r="BV1835" s="62"/>
      <c r="BW1835" s="62"/>
      <c r="BX1835" s="62"/>
      <c r="BY1835" s="62"/>
      <c r="BZ1835" s="62"/>
      <c r="CA1835" s="62"/>
      <c r="CB1835" s="62"/>
      <c r="CC1835" s="62"/>
      <c r="CD1835" s="62"/>
      <c r="CE1835" s="62"/>
      <c r="CF1835" s="62"/>
      <c r="CL1835" s="56" t="s">
        <v>27127</v>
      </c>
      <c r="CM1835" s="56"/>
      <c r="CN1835" s="56"/>
      <c r="CO1835" s="52"/>
      <c r="CP1835" s="52"/>
      <c r="CQ1835" s="52"/>
      <c r="CR1835" s="52"/>
      <c r="CS1835" s="52"/>
      <c r="CT1835" s="52"/>
      <c r="CU1835" s="33"/>
      <c r="CV1835" s="33"/>
    </row>
    <row r="1836" spans="74:100">
      <c r="BV1836" s="62"/>
      <c r="BW1836" s="62"/>
      <c r="BX1836" s="62"/>
      <c r="BY1836" s="62"/>
      <c r="BZ1836" s="62"/>
      <c r="CA1836" s="62"/>
      <c r="CB1836" s="62"/>
      <c r="CC1836" s="62"/>
      <c r="CD1836" s="62"/>
      <c r="CE1836" s="62"/>
      <c r="CF1836" s="62"/>
      <c r="CL1836" s="56" t="s">
        <v>27133</v>
      </c>
      <c r="CM1836" s="56" t="s">
        <v>217</v>
      </c>
      <c r="CN1836" s="56" t="s">
        <v>217</v>
      </c>
      <c r="CO1836" s="52"/>
      <c r="CP1836" s="52"/>
      <c r="CQ1836" s="52"/>
      <c r="CR1836" s="52"/>
      <c r="CS1836" s="52"/>
      <c r="CT1836" s="52"/>
      <c r="CU1836" s="33"/>
      <c r="CV1836" s="33"/>
    </row>
    <row r="1837" spans="74:100">
      <c r="BV1837" s="62"/>
      <c r="BW1837" s="62"/>
      <c r="BX1837" s="62"/>
      <c r="BY1837" s="62"/>
      <c r="BZ1837" s="62"/>
      <c r="CA1837" s="62"/>
      <c r="CB1837" s="62"/>
      <c r="CC1837" s="62"/>
      <c r="CD1837" s="62"/>
      <c r="CE1837" s="62"/>
      <c r="CF1837" s="62"/>
      <c r="CL1837" s="56" t="s">
        <v>27134</v>
      </c>
      <c r="CM1837" s="56"/>
      <c r="CN1837" s="56"/>
      <c r="CO1837" s="52"/>
      <c r="CP1837" s="52"/>
      <c r="CQ1837" s="52"/>
      <c r="CR1837" s="52"/>
      <c r="CS1837" s="52"/>
      <c r="CT1837" s="52"/>
      <c r="CU1837" s="33"/>
      <c r="CV1837" s="33"/>
    </row>
    <row r="1838" spans="74:100">
      <c r="BV1838" s="62"/>
      <c r="BW1838" s="62"/>
      <c r="BX1838" s="62"/>
      <c r="BY1838" s="62"/>
      <c r="BZ1838" s="62"/>
      <c r="CA1838" s="62"/>
      <c r="CB1838" s="62"/>
      <c r="CC1838" s="62"/>
      <c r="CD1838" s="62"/>
      <c r="CE1838" s="62"/>
      <c r="CF1838" s="62"/>
      <c r="CL1838" s="56" t="s">
        <v>27135</v>
      </c>
      <c r="CM1838" s="56" t="s">
        <v>217</v>
      </c>
      <c r="CN1838" s="56" t="s">
        <v>217</v>
      </c>
      <c r="CO1838" s="52"/>
      <c r="CP1838" s="52"/>
      <c r="CQ1838" s="52"/>
      <c r="CR1838" s="52"/>
      <c r="CS1838" s="52"/>
      <c r="CT1838" s="52"/>
      <c r="CU1838" s="33"/>
      <c r="CV1838" s="33"/>
    </row>
    <row r="1839" spans="74:100">
      <c r="BV1839" s="62"/>
      <c r="BW1839" s="62"/>
      <c r="BX1839" s="62"/>
      <c r="BY1839" s="62"/>
      <c r="BZ1839" s="62"/>
      <c r="CA1839" s="62"/>
      <c r="CB1839" s="62"/>
      <c r="CC1839" s="62"/>
      <c r="CD1839" s="62"/>
      <c r="CE1839" s="62"/>
      <c r="CF1839" s="62"/>
      <c r="CL1839" s="56" t="s">
        <v>27136</v>
      </c>
      <c r="CM1839" s="56"/>
      <c r="CN1839" s="56"/>
      <c r="CO1839" s="52"/>
      <c r="CP1839" s="52"/>
      <c r="CQ1839" s="52"/>
      <c r="CR1839" s="52"/>
      <c r="CS1839" s="52"/>
      <c r="CT1839" s="52"/>
      <c r="CU1839" s="33"/>
      <c r="CV1839" s="33"/>
    </row>
    <row r="1840" spans="74:100">
      <c r="BV1840" s="62"/>
      <c r="BW1840" s="62"/>
      <c r="BX1840" s="62"/>
      <c r="BY1840" s="62"/>
      <c r="BZ1840" s="62"/>
      <c r="CA1840" s="62"/>
      <c r="CB1840" s="62"/>
      <c r="CC1840" s="62"/>
      <c r="CD1840" s="62"/>
      <c r="CE1840" s="62"/>
      <c r="CF1840" s="62"/>
      <c r="CL1840" s="56" t="s">
        <v>27137</v>
      </c>
      <c r="CM1840" s="56" t="s">
        <v>217</v>
      </c>
      <c r="CN1840" s="56" t="s">
        <v>217</v>
      </c>
      <c r="CO1840" s="52"/>
      <c r="CP1840" s="52"/>
      <c r="CQ1840" s="52"/>
      <c r="CR1840" s="52"/>
      <c r="CS1840" s="52"/>
      <c r="CT1840" s="52"/>
      <c r="CU1840" s="33"/>
      <c r="CV1840" s="33"/>
    </row>
    <row r="1841" spans="74:100">
      <c r="BV1841" s="62"/>
      <c r="BW1841" s="62"/>
      <c r="BX1841" s="62"/>
      <c r="BY1841" s="62"/>
      <c r="BZ1841" s="62"/>
      <c r="CA1841" s="62"/>
      <c r="CB1841" s="62"/>
      <c r="CC1841" s="62"/>
      <c r="CD1841" s="62"/>
      <c r="CE1841" s="62"/>
      <c r="CF1841" s="62"/>
      <c r="CL1841" s="56" t="s">
        <v>27127</v>
      </c>
      <c r="CM1841" s="56"/>
      <c r="CN1841" s="56"/>
      <c r="CO1841" s="52"/>
      <c r="CP1841" s="52"/>
      <c r="CQ1841" s="52"/>
      <c r="CR1841" s="52"/>
      <c r="CS1841" s="52"/>
      <c r="CT1841" s="52"/>
      <c r="CU1841" s="33"/>
      <c r="CV1841" s="33"/>
    </row>
    <row r="1842" spans="74:100">
      <c r="BV1842" s="62"/>
      <c r="BW1842" s="62"/>
      <c r="BX1842" s="62"/>
      <c r="BY1842" s="62"/>
      <c r="BZ1842" s="62"/>
      <c r="CA1842" s="62"/>
      <c r="CB1842" s="62"/>
      <c r="CC1842" s="62"/>
      <c r="CD1842" s="62"/>
      <c r="CE1842" s="62"/>
      <c r="CF1842" s="62"/>
      <c r="CL1842" s="56" t="s">
        <v>27138</v>
      </c>
      <c r="CM1842" s="56" t="s">
        <v>217</v>
      </c>
      <c r="CN1842" s="56" t="s">
        <v>217</v>
      </c>
      <c r="CO1842" s="52"/>
      <c r="CP1842" s="52"/>
      <c r="CQ1842" s="52"/>
      <c r="CR1842" s="52"/>
      <c r="CS1842" s="52"/>
      <c r="CT1842" s="52"/>
      <c r="CU1842" s="33"/>
      <c r="CV1842" s="33"/>
    </row>
    <row r="1843" spans="74:100">
      <c r="BV1843" s="62"/>
      <c r="BW1843" s="62"/>
      <c r="BX1843" s="62"/>
      <c r="BY1843" s="62"/>
      <c r="BZ1843" s="62"/>
      <c r="CA1843" s="62"/>
      <c r="CB1843" s="62"/>
      <c r="CC1843" s="62"/>
      <c r="CD1843" s="62"/>
      <c r="CE1843" s="62"/>
      <c r="CF1843" s="62"/>
      <c r="CL1843" s="56" t="s">
        <v>27127</v>
      </c>
      <c r="CM1843" s="56"/>
      <c r="CN1843" s="56"/>
      <c r="CO1843" s="52"/>
      <c r="CP1843" s="52"/>
      <c r="CQ1843" s="52"/>
      <c r="CR1843" s="52"/>
      <c r="CS1843" s="52"/>
      <c r="CT1843" s="52"/>
      <c r="CU1843" s="33"/>
      <c r="CV1843" s="33"/>
    </row>
    <row r="1844" spans="74:100">
      <c r="BV1844" s="62"/>
      <c r="BW1844" s="62"/>
      <c r="BX1844" s="62"/>
      <c r="BY1844" s="62"/>
      <c r="BZ1844" s="62"/>
      <c r="CA1844" s="62"/>
      <c r="CB1844" s="62"/>
      <c r="CC1844" s="62"/>
      <c r="CD1844" s="62"/>
      <c r="CE1844" s="62"/>
      <c r="CF1844" s="62"/>
      <c r="CL1844" s="56" t="s">
        <v>3639</v>
      </c>
      <c r="CM1844" s="56" t="s">
        <v>3118</v>
      </c>
      <c r="CN1844" s="56" t="s">
        <v>3118</v>
      </c>
      <c r="CO1844" s="52"/>
      <c r="CP1844" s="52"/>
      <c r="CQ1844" s="52"/>
      <c r="CR1844" s="52"/>
      <c r="CS1844" s="52"/>
      <c r="CT1844" s="52"/>
      <c r="CU1844" s="33"/>
      <c r="CV1844" s="33"/>
    </row>
    <row r="1845" spans="74:100">
      <c r="BV1845" s="62"/>
      <c r="BW1845" s="62"/>
      <c r="BX1845" s="62"/>
      <c r="BY1845" s="62"/>
      <c r="BZ1845" s="62"/>
      <c r="CA1845" s="62"/>
      <c r="CB1845" s="62"/>
      <c r="CC1845" s="62"/>
      <c r="CD1845" s="62"/>
      <c r="CE1845" s="62"/>
      <c r="CF1845" s="62"/>
      <c r="CL1845" s="56" t="s">
        <v>17904</v>
      </c>
      <c r="CM1845" s="56"/>
      <c r="CN1845" s="56"/>
      <c r="CO1845" s="52"/>
      <c r="CP1845" s="52"/>
      <c r="CQ1845" s="52"/>
      <c r="CR1845" s="52"/>
      <c r="CS1845" s="52"/>
      <c r="CT1845" s="52"/>
      <c r="CU1845" s="33"/>
      <c r="CV1845" s="33"/>
    </row>
    <row r="1846" spans="74:100">
      <c r="BV1846" s="62"/>
      <c r="BW1846" s="62"/>
      <c r="BX1846" s="62"/>
      <c r="BY1846" s="62"/>
      <c r="BZ1846" s="62"/>
      <c r="CA1846" s="62"/>
      <c r="CB1846" s="62"/>
      <c r="CC1846" s="62"/>
      <c r="CD1846" s="62"/>
      <c r="CE1846" s="62"/>
      <c r="CF1846" s="62"/>
      <c r="CL1846" s="56" t="s">
        <v>983</v>
      </c>
      <c r="CM1846" s="56" t="s">
        <v>215</v>
      </c>
      <c r="CN1846" s="56" t="s">
        <v>215</v>
      </c>
      <c r="CO1846" s="52"/>
      <c r="CP1846" s="52"/>
      <c r="CQ1846" s="52"/>
      <c r="CR1846" s="52"/>
      <c r="CS1846" s="52"/>
      <c r="CT1846" s="52"/>
      <c r="CU1846" s="33"/>
      <c r="CV1846" s="33"/>
    </row>
    <row r="1847" spans="74:100">
      <c r="BV1847" s="62"/>
      <c r="BW1847" s="62"/>
      <c r="BX1847" s="62"/>
      <c r="BY1847" s="62"/>
      <c r="BZ1847" s="62"/>
      <c r="CA1847" s="62"/>
      <c r="CB1847" s="62"/>
      <c r="CC1847" s="62"/>
      <c r="CD1847" s="62"/>
      <c r="CE1847" s="62"/>
      <c r="CF1847" s="62"/>
      <c r="CL1847" s="56" t="s">
        <v>20941</v>
      </c>
      <c r="CM1847" s="56"/>
      <c r="CN1847" s="56"/>
      <c r="CO1847" s="52"/>
      <c r="CP1847" s="52"/>
      <c r="CQ1847" s="52"/>
      <c r="CR1847" s="52"/>
      <c r="CS1847" s="52"/>
      <c r="CT1847" s="52"/>
      <c r="CU1847" s="33"/>
      <c r="CV1847" s="33"/>
    </row>
    <row r="1848" spans="74:100">
      <c r="BV1848" s="62"/>
      <c r="BW1848" s="62"/>
      <c r="BX1848" s="62"/>
      <c r="BY1848" s="62"/>
      <c r="BZ1848" s="62"/>
      <c r="CA1848" s="62"/>
      <c r="CB1848" s="62"/>
      <c r="CC1848" s="62"/>
      <c r="CD1848" s="62"/>
      <c r="CE1848" s="62"/>
      <c r="CF1848" s="62"/>
      <c r="CL1848" s="56" t="s">
        <v>3640</v>
      </c>
      <c r="CM1848" s="56" t="s">
        <v>3118</v>
      </c>
      <c r="CN1848" s="56" t="s">
        <v>3118</v>
      </c>
      <c r="CO1848" s="52"/>
      <c r="CP1848" s="52"/>
      <c r="CQ1848" s="52"/>
      <c r="CR1848" s="52"/>
      <c r="CS1848" s="52"/>
      <c r="CT1848" s="52"/>
      <c r="CU1848" s="33"/>
      <c r="CV1848" s="33"/>
    </row>
    <row r="1849" spans="74:100">
      <c r="BV1849" s="62"/>
      <c r="BW1849" s="62"/>
      <c r="BX1849" s="62"/>
      <c r="BY1849" s="62"/>
      <c r="BZ1849" s="62"/>
      <c r="CA1849" s="62"/>
      <c r="CB1849" s="62"/>
      <c r="CC1849" s="62"/>
      <c r="CD1849" s="62"/>
      <c r="CE1849" s="62"/>
      <c r="CF1849" s="62"/>
      <c r="CL1849" s="56" t="s">
        <v>17905</v>
      </c>
      <c r="CM1849" s="56"/>
      <c r="CN1849" s="56"/>
      <c r="CO1849" s="52"/>
      <c r="CP1849" s="52"/>
      <c r="CQ1849" s="52"/>
      <c r="CR1849" s="52"/>
      <c r="CS1849" s="52"/>
      <c r="CT1849" s="52"/>
      <c r="CU1849" s="33"/>
      <c r="CV1849" s="33"/>
    </row>
    <row r="1850" spans="74:100">
      <c r="BV1850" s="62"/>
      <c r="BW1850" s="62"/>
      <c r="BX1850" s="62"/>
      <c r="BY1850" s="62"/>
      <c r="BZ1850" s="62"/>
      <c r="CA1850" s="62"/>
      <c r="CB1850" s="62"/>
      <c r="CC1850" s="62"/>
      <c r="CD1850" s="62"/>
      <c r="CE1850" s="62"/>
      <c r="CF1850" s="62"/>
      <c r="CL1850" s="56" t="s">
        <v>27139</v>
      </c>
      <c r="CM1850" s="56" t="s">
        <v>217</v>
      </c>
      <c r="CN1850" s="56" t="s">
        <v>217</v>
      </c>
      <c r="CO1850" s="52"/>
      <c r="CP1850" s="52"/>
      <c r="CQ1850" s="52"/>
      <c r="CR1850" s="52"/>
      <c r="CS1850" s="52"/>
      <c r="CT1850" s="52"/>
      <c r="CU1850" s="33"/>
      <c r="CV1850" s="33"/>
    </row>
    <row r="1851" spans="74:100">
      <c r="BV1851" s="62"/>
      <c r="BW1851" s="62"/>
      <c r="BX1851" s="62"/>
      <c r="BY1851" s="62"/>
      <c r="BZ1851" s="62"/>
      <c r="CA1851" s="62"/>
      <c r="CB1851" s="62"/>
      <c r="CC1851" s="62"/>
      <c r="CD1851" s="62"/>
      <c r="CE1851" s="62"/>
      <c r="CF1851" s="62"/>
      <c r="CL1851" s="56" t="s">
        <v>27140</v>
      </c>
      <c r="CM1851" s="56"/>
      <c r="CN1851" s="56"/>
      <c r="CO1851" s="52"/>
      <c r="CP1851" s="52"/>
      <c r="CQ1851" s="52"/>
      <c r="CR1851" s="52"/>
      <c r="CS1851" s="52"/>
      <c r="CT1851" s="52"/>
      <c r="CU1851" s="33"/>
      <c r="CV1851" s="33"/>
    </row>
    <row r="1852" spans="74:100">
      <c r="BV1852" s="62"/>
      <c r="BW1852" s="62"/>
      <c r="BX1852" s="62"/>
      <c r="BY1852" s="62"/>
      <c r="BZ1852" s="62"/>
      <c r="CA1852" s="62"/>
      <c r="CB1852" s="62"/>
      <c r="CC1852" s="62"/>
      <c r="CD1852" s="62"/>
      <c r="CE1852" s="62"/>
      <c r="CF1852" s="62"/>
      <c r="CL1852" s="56" t="s">
        <v>3641</v>
      </c>
      <c r="CM1852" s="56" t="s">
        <v>216</v>
      </c>
      <c r="CN1852" s="56" t="s">
        <v>216</v>
      </c>
      <c r="CO1852" s="52"/>
      <c r="CP1852" s="52"/>
      <c r="CQ1852" s="52"/>
      <c r="CR1852" s="52"/>
      <c r="CS1852" s="52"/>
      <c r="CT1852" s="52"/>
      <c r="CU1852" s="33"/>
      <c r="CV1852" s="33"/>
    </row>
    <row r="1853" spans="74:100">
      <c r="BV1853" s="62"/>
      <c r="BW1853" s="62"/>
      <c r="BX1853" s="62"/>
      <c r="BY1853" s="62"/>
      <c r="BZ1853" s="62"/>
      <c r="CA1853" s="62"/>
      <c r="CB1853" s="62"/>
      <c r="CC1853" s="62"/>
      <c r="CD1853" s="62"/>
      <c r="CE1853" s="62"/>
      <c r="CF1853" s="62"/>
      <c r="CL1853" s="56" t="s">
        <v>20942</v>
      </c>
      <c r="CM1853" s="56"/>
      <c r="CN1853" s="56"/>
      <c r="CO1853" s="52"/>
      <c r="CP1853" s="52"/>
      <c r="CQ1853" s="52"/>
      <c r="CR1853" s="52"/>
      <c r="CS1853" s="52"/>
      <c r="CT1853" s="52"/>
      <c r="CU1853" s="33"/>
      <c r="CV1853" s="33"/>
    </row>
    <row r="1854" spans="74:100">
      <c r="BV1854" s="62"/>
      <c r="BW1854" s="62"/>
      <c r="BX1854" s="62"/>
      <c r="BY1854" s="62"/>
      <c r="BZ1854" s="62"/>
      <c r="CA1854" s="62"/>
      <c r="CB1854" s="62"/>
      <c r="CC1854" s="62"/>
      <c r="CD1854" s="62"/>
      <c r="CE1854" s="62"/>
      <c r="CF1854" s="62"/>
      <c r="CL1854" s="56" t="s">
        <v>3642</v>
      </c>
      <c r="CM1854" s="56" t="s">
        <v>3118</v>
      </c>
      <c r="CN1854" s="56" t="s">
        <v>3118</v>
      </c>
      <c r="CO1854" s="52"/>
      <c r="CP1854" s="52"/>
      <c r="CQ1854" s="52"/>
      <c r="CR1854" s="52"/>
      <c r="CS1854" s="52"/>
      <c r="CT1854" s="52"/>
      <c r="CU1854" s="33"/>
      <c r="CV1854" s="33"/>
    </row>
    <row r="1855" spans="74:100">
      <c r="BV1855" s="62"/>
      <c r="BW1855" s="62"/>
      <c r="BX1855" s="62"/>
      <c r="BY1855" s="62"/>
      <c r="BZ1855" s="62"/>
      <c r="CA1855" s="62"/>
      <c r="CB1855" s="62"/>
      <c r="CC1855" s="62"/>
      <c r="CD1855" s="62"/>
      <c r="CE1855" s="62"/>
      <c r="CF1855" s="62"/>
      <c r="CL1855" s="56" t="s">
        <v>17906</v>
      </c>
      <c r="CM1855" s="56"/>
      <c r="CN1855" s="56"/>
      <c r="CO1855" s="52"/>
      <c r="CP1855" s="52"/>
      <c r="CQ1855" s="52"/>
      <c r="CR1855" s="52"/>
      <c r="CS1855" s="52"/>
      <c r="CT1855" s="52"/>
      <c r="CU1855" s="33"/>
      <c r="CV1855" s="33"/>
    </row>
    <row r="1856" spans="74:100">
      <c r="BV1856" s="62"/>
      <c r="BW1856" s="62"/>
      <c r="BX1856" s="62"/>
      <c r="BY1856" s="62"/>
      <c r="BZ1856" s="62"/>
      <c r="CA1856" s="62"/>
      <c r="CB1856" s="62"/>
      <c r="CC1856" s="62"/>
      <c r="CD1856" s="62"/>
      <c r="CE1856" s="62"/>
      <c r="CF1856" s="62"/>
      <c r="CL1856" s="56" t="s">
        <v>3643</v>
      </c>
      <c r="CM1856" s="56" t="s">
        <v>217</v>
      </c>
      <c r="CN1856" s="56" t="s">
        <v>217</v>
      </c>
      <c r="CO1856" s="52"/>
      <c r="CP1856" s="52"/>
      <c r="CQ1856" s="52"/>
      <c r="CR1856" s="52"/>
      <c r="CS1856" s="52"/>
      <c r="CT1856" s="52"/>
      <c r="CU1856" s="33"/>
      <c r="CV1856" s="33"/>
    </row>
    <row r="1857" spans="74:100">
      <c r="BV1857" s="62"/>
      <c r="BW1857" s="62"/>
      <c r="BX1857" s="62"/>
      <c r="BY1857" s="62"/>
      <c r="BZ1857" s="62"/>
      <c r="CA1857" s="62"/>
      <c r="CB1857" s="62"/>
      <c r="CC1857" s="62"/>
      <c r="CD1857" s="62"/>
      <c r="CE1857" s="62"/>
      <c r="CF1857" s="62"/>
      <c r="CL1857" s="56" t="s">
        <v>17907</v>
      </c>
      <c r="CM1857" s="56"/>
      <c r="CN1857" s="56"/>
      <c r="CO1857" s="52"/>
      <c r="CP1857" s="52"/>
      <c r="CQ1857" s="52"/>
      <c r="CR1857" s="52"/>
      <c r="CS1857" s="52"/>
      <c r="CT1857" s="52"/>
      <c r="CU1857" s="33"/>
      <c r="CV1857" s="33"/>
    </row>
    <row r="1858" spans="74:100">
      <c r="BV1858" s="62"/>
      <c r="BW1858" s="62"/>
      <c r="BX1858" s="62"/>
      <c r="BY1858" s="62"/>
      <c r="BZ1858" s="62"/>
      <c r="CA1858" s="62"/>
      <c r="CB1858" s="62"/>
      <c r="CC1858" s="62"/>
      <c r="CD1858" s="62"/>
      <c r="CE1858" s="62"/>
      <c r="CF1858" s="62"/>
      <c r="CL1858" s="56" t="s">
        <v>3644</v>
      </c>
      <c r="CM1858" s="56" t="s">
        <v>3118</v>
      </c>
      <c r="CN1858" s="56" t="s">
        <v>3118</v>
      </c>
      <c r="CO1858" s="52"/>
      <c r="CP1858" s="52"/>
      <c r="CQ1858" s="52"/>
      <c r="CR1858" s="52"/>
      <c r="CS1858" s="52"/>
      <c r="CT1858" s="52"/>
      <c r="CU1858" s="33"/>
      <c r="CV1858" s="33"/>
    </row>
    <row r="1859" spans="74:100">
      <c r="BV1859" s="62"/>
      <c r="BW1859" s="62"/>
      <c r="BX1859" s="62"/>
      <c r="BY1859" s="62"/>
      <c r="BZ1859" s="62"/>
      <c r="CA1859" s="62"/>
      <c r="CB1859" s="62"/>
      <c r="CC1859" s="62"/>
      <c r="CD1859" s="62"/>
      <c r="CE1859" s="62"/>
      <c r="CF1859" s="62"/>
      <c r="CL1859" s="56" t="s">
        <v>17908</v>
      </c>
      <c r="CM1859" s="56"/>
      <c r="CN1859" s="56"/>
      <c r="CO1859" s="52"/>
      <c r="CP1859" s="52"/>
      <c r="CQ1859" s="52"/>
      <c r="CR1859" s="52"/>
      <c r="CS1859" s="52"/>
      <c r="CT1859" s="52"/>
      <c r="CU1859" s="33"/>
      <c r="CV1859" s="33"/>
    </row>
    <row r="1860" spans="74:100">
      <c r="BV1860" s="62"/>
      <c r="BW1860" s="62"/>
      <c r="BX1860" s="62"/>
      <c r="BY1860" s="62"/>
      <c r="BZ1860" s="62"/>
      <c r="CA1860" s="62"/>
      <c r="CB1860" s="62"/>
      <c r="CC1860" s="62"/>
      <c r="CD1860" s="62"/>
      <c r="CE1860" s="62"/>
      <c r="CF1860" s="62"/>
      <c r="CL1860" s="56" t="s">
        <v>984</v>
      </c>
      <c r="CM1860" s="56" t="s">
        <v>216</v>
      </c>
      <c r="CN1860" s="56" t="s">
        <v>216</v>
      </c>
      <c r="CO1860" s="52"/>
      <c r="CP1860" s="52"/>
      <c r="CQ1860" s="52"/>
      <c r="CR1860" s="52"/>
      <c r="CS1860" s="52"/>
      <c r="CT1860" s="52"/>
      <c r="CU1860" s="33"/>
      <c r="CV1860" s="33"/>
    </row>
    <row r="1861" spans="74:100">
      <c r="BV1861" s="62"/>
      <c r="BW1861" s="62"/>
      <c r="BX1861" s="62"/>
      <c r="BY1861" s="62"/>
      <c r="BZ1861" s="62"/>
      <c r="CA1861" s="62"/>
      <c r="CB1861" s="62"/>
      <c r="CC1861" s="62"/>
      <c r="CD1861" s="62"/>
      <c r="CE1861" s="62"/>
      <c r="CF1861" s="62"/>
      <c r="CL1861" s="56" t="s">
        <v>20943</v>
      </c>
      <c r="CM1861" s="56"/>
      <c r="CN1861" s="56"/>
      <c r="CO1861" s="52"/>
      <c r="CP1861" s="52"/>
      <c r="CQ1861" s="52"/>
      <c r="CR1861" s="52"/>
      <c r="CS1861" s="52"/>
      <c r="CT1861" s="52"/>
      <c r="CU1861" s="33"/>
      <c r="CV1861" s="33"/>
    </row>
    <row r="1862" spans="74:100">
      <c r="BV1862" s="62"/>
      <c r="BW1862" s="62"/>
      <c r="BX1862" s="62"/>
      <c r="BY1862" s="62"/>
      <c r="BZ1862" s="62"/>
      <c r="CA1862" s="62"/>
      <c r="CB1862" s="62"/>
      <c r="CC1862" s="62"/>
      <c r="CD1862" s="62"/>
      <c r="CE1862" s="62"/>
      <c r="CF1862" s="62"/>
      <c r="CL1862" s="56" t="s">
        <v>3645</v>
      </c>
      <c r="CM1862" s="56" t="s">
        <v>3118</v>
      </c>
      <c r="CN1862" s="56" t="s">
        <v>3118</v>
      </c>
      <c r="CO1862" s="52"/>
      <c r="CP1862" s="52"/>
      <c r="CQ1862" s="52"/>
      <c r="CR1862" s="52"/>
      <c r="CS1862" s="52"/>
      <c r="CT1862" s="52"/>
      <c r="CU1862" s="33"/>
      <c r="CV1862" s="33"/>
    </row>
    <row r="1863" spans="74:100">
      <c r="BV1863" s="62"/>
      <c r="BW1863" s="62"/>
      <c r="BX1863" s="62"/>
      <c r="BY1863" s="62"/>
      <c r="BZ1863" s="62"/>
      <c r="CA1863" s="62"/>
      <c r="CB1863" s="62"/>
      <c r="CC1863" s="62"/>
      <c r="CD1863" s="62"/>
      <c r="CE1863" s="62"/>
      <c r="CF1863" s="62"/>
      <c r="CL1863" s="56" t="s">
        <v>17909</v>
      </c>
      <c r="CM1863" s="56"/>
      <c r="CN1863" s="56"/>
      <c r="CO1863" s="52"/>
      <c r="CP1863" s="52"/>
      <c r="CQ1863" s="52"/>
      <c r="CR1863" s="52"/>
      <c r="CS1863" s="52"/>
      <c r="CT1863" s="52"/>
      <c r="CU1863" s="33"/>
      <c r="CV1863" s="33"/>
    </row>
    <row r="1864" spans="74:100">
      <c r="BV1864" s="62"/>
      <c r="BW1864" s="62"/>
      <c r="BX1864" s="62"/>
      <c r="BY1864" s="62"/>
      <c r="BZ1864" s="62"/>
      <c r="CA1864" s="62"/>
      <c r="CB1864" s="62"/>
      <c r="CC1864" s="62"/>
      <c r="CD1864" s="62"/>
      <c r="CE1864" s="62"/>
      <c r="CF1864" s="62"/>
      <c r="CL1864" s="56" t="s">
        <v>27141</v>
      </c>
      <c r="CM1864" s="56" t="s">
        <v>217</v>
      </c>
      <c r="CN1864" s="56" t="s">
        <v>217</v>
      </c>
      <c r="CO1864" s="52"/>
      <c r="CP1864" s="52"/>
      <c r="CQ1864" s="52"/>
      <c r="CR1864" s="52"/>
      <c r="CS1864" s="52"/>
      <c r="CT1864" s="52"/>
      <c r="CU1864" s="33"/>
      <c r="CV1864" s="33"/>
    </row>
    <row r="1865" spans="74:100">
      <c r="BV1865" s="62"/>
      <c r="BW1865" s="62"/>
      <c r="BX1865" s="62"/>
      <c r="BY1865" s="62"/>
      <c r="BZ1865" s="62"/>
      <c r="CA1865" s="62"/>
      <c r="CB1865" s="62"/>
      <c r="CC1865" s="62"/>
      <c r="CD1865" s="62"/>
      <c r="CE1865" s="62"/>
      <c r="CF1865" s="62"/>
      <c r="CL1865" s="56" t="s">
        <v>27142</v>
      </c>
      <c r="CM1865" s="56"/>
      <c r="CN1865" s="56"/>
      <c r="CO1865" s="52"/>
      <c r="CP1865" s="52"/>
      <c r="CQ1865" s="52"/>
      <c r="CR1865" s="52"/>
      <c r="CS1865" s="52"/>
      <c r="CT1865" s="52"/>
      <c r="CU1865" s="33"/>
      <c r="CV1865" s="33"/>
    </row>
    <row r="1866" spans="74:100">
      <c r="BV1866" s="62"/>
      <c r="BW1866" s="62"/>
      <c r="BX1866" s="62"/>
      <c r="BY1866" s="62"/>
      <c r="BZ1866" s="62"/>
      <c r="CA1866" s="62"/>
      <c r="CB1866" s="62"/>
      <c r="CC1866" s="62"/>
      <c r="CD1866" s="62"/>
      <c r="CE1866" s="62"/>
      <c r="CF1866" s="62"/>
      <c r="CL1866" s="56" t="s">
        <v>3646</v>
      </c>
      <c r="CM1866" s="56" t="s">
        <v>217</v>
      </c>
      <c r="CN1866" s="56" t="s">
        <v>217</v>
      </c>
      <c r="CO1866" s="52"/>
      <c r="CP1866" s="52"/>
      <c r="CQ1866" s="52"/>
      <c r="CR1866" s="52"/>
      <c r="CS1866" s="52"/>
      <c r="CT1866" s="52"/>
      <c r="CU1866" s="33"/>
      <c r="CV1866" s="33"/>
    </row>
    <row r="1867" spans="74:100">
      <c r="BV1867" s="62"/>
      <c r="BW1867" s="62"/>
      <c r="BX1867" s="62"/>
      <c r="BY1867" s="62"/>
      <c r="BZ1867" s="62"/>
      <c r="CA1867" s="62"/>
      <c r="CB1867" s="62"/>
      <c r="CC1867" s="62"/>
      <c r="CD1867" s="62"/>
      <c r="CE1867" s="62"/>
      <c r="CF1867" s="62"/>
      <c r="CL1867" s="56" t="s">
        <v>17910</v>
      </c>
      <c r="CM1867" s="56"/>
      <c r="CN1867" s="56"/>
      <c r="CO1867" s="52"/>
      <c r="CP1867" s="52"/>
      <c r="CQ1867" s="52"/>
      <c r="CR1867" s="52"/>
      <c r="CS1867" s="52"/>
      <c r="CT1867" s="52"/>
      <c r="CU1867" s="33"/>
      <c r="CV1867" s="33"/>
    </row>
    <row r="1868" spans="74:100">
      <c r="BV1868" s="62"/>
      <c r="BW1868" s="62"/>
      <c r="BX1868" s="62"/>
      <c r="BY1868" s="62"/>
      <c r="BZ1868" s="62"/>
      <c r="CA1868" s="62"/>
      <c r="CB1868" s="62"/>
      <c r="CC1868" s="62"/>
      <c r="CD1868" s="62"/>
      <c r="CE1868" s="62"/>
      <c r="CF1868" s="62"/>
      <c r="CL1868" s="56" t="s">
        <v>3647</v>
      </c>
      <c r="CM1868" s="56" t="s">
        <v>3118</v>
      </c>
      <c r="CN1868" s="56" t="s">
        <v>3118</v>
      </c>
      <c r="CO1868" s="52"/>
      <c r="CP1868" s="52"/>
      <c r="CQ1868" s="52"/>
      <c r="CR1868" s="52"/>
      <c r="CS1868" s="52"/>
      <c r="CT1868" s="52"/>
      <c r="CU1868" s="33"/>
      <c r="CV1868" s="33"/>
    </row>
    <row r="1869" spans="74:100">
      <c r="BV1869" s="62"/>
      <c r="BW1869" s="62"/>
      <c r="BX1869" s="62"/>
      <c r="BY1869" s="62"/>
      <c r="BZ1869" s="62"/>
      <c r="CA1869" s="62"/>
      <c r="CB1869" s="62"/>
      <c r="CC1869" s="62"/>
      <c r="CD1869" s="62"/>
      <c r="CE1869" s="62"/>
      <c r="CF1869" s="62"/>
      <c r="CL1869" s="56" t="s">
        <v>17911</v>
      </c>
      <c r="CM1869" s="56"/>
      <c r="CN1869" s="56"/>
      <c r="CO1869" s="52"/>
      <c r="CP1869" s="52"/>
      <c r="CQ1869" s="52"/>
      <c r="CR1869" s="52"/>
      <c r="CS1869" s="52"/>
      <c r="CT1869" s="52"/>
      <c r="CU1869" s="33"/>
      <c r="CV1869" s="33"/>
    </row>
    <row r="1870" spans="74:100">
      <c r="BV1870" s="62"/>
      <c r="BW1870" s="62"/>
      <c r="BX1870" s="62"/>
      <c r="BY1870" s="62"/>
      <c r="BZ1870" s="62"/>
      <c r="CA1870" s="62"/>
      <c r="CB1870" s="62"/>
      <c r="CC1870" s="62"/>
      <c r="CD1870" s="62"/>
      <c r="CE1870" s="62"/>
      <c r="CF1870" s="62"/>
      <c r="CL1870" s="56" t="s">
        <v>27143</v>
      </c>
      <c r="CM1870" s="56" t="s">
        <v>217</v>
      </c>
      <c r="CN1870" s="56" t="s">
        <v>217</v>
      </c>
      <c r="CO1870" s="52"/>
      <c r="CP1870" s="52"/>
      <c r="CQ1870" s="52"/>
      <c r="CR1870" s="52"/>
      <c r="CS1870" s="52"/>
      <c r="CT1870" s="52"/>
      <c r="CU1870" s="33"/>
      <c r="CV1870" s="33"/>
    </row>
    <row r="1871" spans="74:100">
      <c r="BV1871" s="62"/>
      <c r="BW1871" s="62"/>
      <c r="BX1871" s="62"/>
      <c r="BY1871" s="62"/>
      <c r="BZ1871" s="62"/>
      <c r="CA1871" s="62"/>
      <c r="CB1871" s="62"/>
      <c r="CC1871" s="62"/>
      <c r="CD1871" s="62"/>
      <c r="CE1871" s="62"/>
      <c r="CF1871" s="62"/>
      <c r="CL1871" s="56" t="s">
        <v>27144</v>
      </c>
      <c r="CM1871" s="56"/>
      <c r="CN1871" s="56"/>
      <c r="CO1871" s="52"/>
      <c r="CP1871" s="52"/>
      <c r="CQ1871" s="52"/>
      <c r="CR1871" s="52"/>
      <c r="CS1871" s="52"/>
      <c r="CT1871" s="52"/>
      <c r="CU1871" s="33"/>
      <c r="CV1871" s="33"/>
    </row>
    <row r="1872" spans="74:100">
      <c r="BV1872" s="62"/>
      <c r="BW1872" s="62"/>
      <c r="BX1872" s="62"/>
      <c r="BY1872" s="62"/>
      <c r="BZ1872" s="62"/>
      <c r="CA1872" s="62"/>
      <c r="CB1872" s="62"/>
      <c r="CC1872" s="62"/>
      <c r="CD1872" s="62"/>
      <c r="CE1872" s="62"/>
      <c r="CF1872" s="62"/>
      <c r="CL1872" s="56" t="s">
        <v>3648</v>
      </c>
      <c r="CM1872" s="56" t="s">
        <v>217</v>
      </c>
      <c r="CN1872" s="56" t="s">
        <v>217</v>
      </c>
      <c r="CO1872" s="52"/>
      <c r="CP1872" s="52"/>
      <c r="CQ1872" s="52"/>
      <c r="CR1872" s="52"/>
      <c r="CS1872" s="52"/>
      <c r="CT1872" s="52"/>
      <c r="CU1872" s="33"/>
      <c r="CV1872" s="33"/>
    </row>
    <row r="1873" spans="74:100">
      <c r="BV1873" s="62"/>
      <c r="BW1873" s="62"/>
      <c r="BX1873" s="62"/>
      <c r="BY1873" s="62"/>
      <c r="BZ1873" s="62"/>
      <c r="CA1873" s="62"/>
      <c r="CB1873" s="62"/>
      <c r="CC1873" s="62"/>
      <c r="CD1873" s="62"/>
      <c r="CE1873" s="62"/>
      <c r="CF1873" s="62"/>
      <c r="CL1873" s="56" t="s">
        <v>17912</v>
      </c>
      <c r="CM1873" s="56"/>
      <c r="CN1873" s="56"/>
      <c r="CO1873" s="52"/>
      <c r="CP1873" s="52"/>
      <c r="CQ1873" s="52"/>
      <c r="CR1873" s="52"/>
      <c r="CS1873" s="52"/>
      <c r="CT1873" s="52"/>
      <c r="CU1873" s="33"/>
      <c r="CV1873" s="33"/>
    </row>
    <row r="1874" spans="74:100">
      <c r="BV1874" s="62"/>
      <c r="BW1874" s="62"/>
      <c r="BX1874" s="62"/>
      <c r="BY1874" s="62"/>
      <c r="BZ1874" s="62"/>
      <c r="CA1874" s="62"/>
      <c r="CB1874" s="62"/>
      <c r="CC1874" s="62"/>
      <c r="CD1874" s="62"/>
      <c r="CE1874" s="62"/>
      <c r="CF1874" s="62"/>
      <c r="CL1874" s="56" t="s">
        <v>3649</v>
      </c>
      <c r="CM1874" s="56" t="s">
        <v>217</v>
      </c>
      <c r="CN1874" s="56" t="s">
        <v>217</v>
      </c>
      <c r="CO1874" s="52"/>
      <c r="CP1874" s="52"/>
      <c r="CQ1874" s="52"/>
      <c r="CR1874" s="52"/>
      <c r="CS1874" s="52"/>
      <c r="CT1874" s="52"/>
      <c r="CU1874" s="33"/>
      <c r="CV1874" s="33"/>
    </row>
    <row r="1875" spans="74:100">
      <c r="BV1875" s="62"/>
      <c r="BW1875" s="62"/>
      <c r="BX1875" s="62"/>
      <c r="BY1875" s="62"/>
      <c r="BZ1875" s="62"/>
      <c r="CA1875" s="62"/>
      <c r="CB1875" s="62"/>
      <c r="CC1875" s="62"/>
      <c r="CD1875" s="62"/>
      <c r="CE1875" s="62"/>
      <c r="CF1875" s="62"/>
      <c r="CL1875" s="56" t="s">
        <v>17913</v>
      </c>
      <c r="CM1875" s="56"/>
      <c r="CN1875" s="56"/>
      <c r="CO1875" s="52"/>
      <c r="CP1875" s="52"/>
      <c r="CQ1875" s="52"/>
      <c r="CR1875" s="52"/>
      <c r="CS1875" s="52"/>
      <c r="CT1875" s="52"/>
      <c r="CU1875" s="33"/>
      <c r="CV1875" s="33"/>
    </row>
    <row r="1876" spans="74:100">
      <c r="BV1876" s="62"/>
      <c r="BW1876" s="62"/>
      <c r="BX1876" s="62"/>
      <c r="BY1876" s="62"/>
      <c r="BZ1876" s="62"/>
      <c r="CA1876" s="62"/>
      <c r="CB1876" s="62"/>
      <c r="CC1876" s="62"/>
      <c r="CD1876" s="62"/>
      <c r="CE1876" s="62"/>
      <c r="CF1876" s="62"/>
      <c r="CL1876" s="56" t="s">
        <v>3650</v>
      </c>
      <c r="CM1876" s="56" t="s">
        <v>3118</v>
      </c>
      <c r="CN1876" s="56" t="s">
        <v>3118</v>
      </c>
      <c r="CO1876" s="52"/>
      <c r="CP1876" s="52"/>
      <c r="CQ1876" s="52"/>
      <c r="CR1876" s="52"/>
      <c r="CS1876" s="52"/>
      <c r="CT1876" s="52"/>
      <c r="CU1876" s="33"/>
      <c r="CV1876" s="33"/>
    </row>
    <row r="1877" spans="74:100">
      <c r="BV1877" s="62"/>
      <c r="BW1877" s="62"/>
      <c r="BX1877" s="62"/>
      <c r="BY1877" s="62"/>
      <c r="BZ1877" s="62"/>
      <c r="CA1877" s="62"/>
      <c r="CB1877" s="62"/>
      <c r="CC1877" s="62"/>
      <c r="CD1877" s="62"/>
      <c r="CE1877" s="62"/>
      <c r="CF1877" s="62"/>
      <c r="CL1877" s="56" t="s">
        <v>17914</v>
      </c>
      <c r="CM1877" s="56"/>
      <c r="CN1877" s="56"/>
      <c r="CO1877" s="52"/>
      <c r="CP1877" s="52"/>
      <c r="CQ1877" s="52"/>
      <c r="CR1877" s="52"/>
      <c r="CS1877" s="52"/>
      <c r="CT1877" s="52"/>
      <c r="CU1877" s="33"/>
      <c r="CV1877" s="33"/>
    </row>
    <row r="1878" spans="74:100">
      <c r="BV1878" s="62"/>
      <c r="BW1878" s="62"/>
      <c r="BX1878" s="62"/>
      <c r="BY1878" s="62"/>
      <c r="BZ1878" s="62"/>
      <c r="CA1878" s="62"/>
      <c r="CB1878" s="62"/>
      <c r="CC1878" s="62"/>
      <c r="CD1878" s="62"/>
      <c r="CE1878" s="62"/>
      <c r="CF1878" s="62"/>
      <c r="CL1878" s="56" t="s">
        <v>985</v>
      </c>
      <c r="CM1878" s="56" t="s">
        <v>213</v>
      </c>
      <c r="CN1878" s="56" t="s">
        <v>213</v>
      </c>
      <c r="CO1878" s="52"/>
      <c r="CP1878" s="52"/>
      <c r="CQ1878" s="52"/>
      <c r="CR1878" s="52"/>
      <c r="CS1878" s="52"/>
      <c r="CT1878" s="52"/>
      <c r="CU1878" s="33"/>
      <c r="CV1878" s="33"/>
    </row>
    <row r="1879" spans="74:100">
      <c r="BV1879" s="62"/>
      <c r="BW1879" s="62"/>
      <c r="BX1879" s="62"/>
      <c r="BY1879" s="62"/>
      <c r="BZ1879" s="62"/>
      <c r="CA1879" s="62"/>
      <c r="CB1879" s="62"/>
      <c r="CC1879" s="62"/>
      <c r="CD1879" s="62"/>
      <c r="CE1879" s="62"/>
      <c r="CF1879" s="62"/>
      <c r="CL1879" s="56" t="s">
        <v>24942</v>
      </c>
      <c r="CM1879" s="56"/>
      <c r="CN1879" s="56"/>
      <c r="CO1879" s="52"/>
      <c r="CP1879" s="52"/>
      <c r="CQ1879" s="52"/>
      <c r="CR1879" s="52"/>
      <c r="CS1879" s="52"/>
      <c r="CT1879" s="52"/>
      <c r="CU1879" s="33"/>
      <c r="CV1879" s="33"/>
    </row>
    <row r="1880" spans="74:100">
      <c r="BV1880" s="62"/>
      <c r="BW1880" s="62"/>
      <c r="BX1880" s="62"/>
      <c r="BY1880" s="62"/>
      <c r="BZ1880" s="62"/>
      <c r="CA1880" s="62"/>
      <c r="CB1880" s="62"/>
      <c r="CC1880" s="62"/>
      <c r="CD1880" s="62"/>
      <c r="CE1880" s="62"/>
      <c r="CF1880" s="62"/>
      <c r="CL1880" s="56" t="s">
        <v>27145</v>
      </c>
      <c r="CM1880" s="56" t="s">
        <v>3118</v>
      </c>
      <c r="CN1880" s="56" t="s">
        <v>3118</v>
      </c>
      <c r="CO1880" s="52"/>
      <c r="CP1880" s="52"/>
      <c r="CQ1880" s="52"/>
      <c r="CR1880" s="52"/>
      <c r="CS1880" s="52"/>
      <c r="CT1880" s="52"/>
      <c r="CU1880" s="33"/>
      <c r="CV1880" s="33"/>
    </row>
    <row r="1881" spans="74:100">
      <c r="BV1881" s="62"/>
      <c r="BW1881" s="62"/>
      <c r="BX1881" s="62"/>
      <c r="BY1881" s="62"/>
      <c r="BZ1881" s="62"/>
      <c r="CA1881" s="62"/>
      <c r="CB1881" s="62"/>
      <c r="CC1881" s="62"/>
      <c r="CD1881" s="62"/>
      <c r="CE1881" s="62"/>
      <c r="CF1881" s="62"/>
      <c r="CL1881" s="56" t="s">
        <v>27146</v>
      </c>
      <c r="CM1881" s="56"/>
      <c r="CN1881" s="56"/>
      <c r="CO1881" s="52"/>
      <c r="CP1881" s="52"/>
      <c r="CQ1881" s="52"/>
      <c r="CR1881" s="52"/>
      <c r="CS1881" s="52"/>
      <c r="CT1881" s="52"/>
      <c r="CU1881" s="33"/>
      <c r="CV1881" s="33"/>
    </row>
    <row r="1882" spans="74:100">
      <c r="BV1882" s="62"/>
      <c r="BW1882" s="62"/>
      <c r="BX1882" s="62"/>
      <c r="BY1882" s="62"/>
      <c r="BZ1882" s="62"/>
      <c r="CA1882" s="62"/>
      <c r="CB1882" s="62"/>
      <c r="CC1882" s="62"/>
      <c r="CD1882" s="62"/>
      <c r="CE1882" s="62"/>
      <c r="CF1882" s="62"/>
      <c r="CL1882" s="56" t="s">
        <v>27147</v>
      </c>
      <c r="CM1882" s="56" t="s">
        <v>217</v>
      </c>
      <c r="CN1882" s="56" t="s">
        <v>217</v>
      </c>
      <c r="CO1882" s="52"/>
      <c r="CP1882" s="52"/>
      <c r="CQ1882" s="52"/>
      <c r="CR1882" s="52"/>
      <c r="CS1882" s="52"/>
      <c r="CT1882" s="52"/>
      <c r="CU1882" s="33"/>
      <c r="CV1882" s="33"/>
    </row>
    <row r="1883" spans="74:100">
      <c r="BV1883" s="62"/>
      <c r="BW1883" s="62"/>
      <c r="BX1883" s="62"/>
      <c r="BY1883" s="62"/>
      <c r="BZ1883" s="62"/>
      <c r="CA1883" s="62"/>
      <c r="CB1883" s="62"/>
      <c r="CC1883" s="62"/>
      <c r="CD1883" s="62"/>
      <c r="CE1883" s="62"/>
      <c r="CF1883" s="62"/>
      <c r="CL1883" s="56" t="s">
        <v>27146</v>
      </c>
      <c r="CM1883" s="56"/>
      <c r="CN1883" s="56"/>
      <c r="CO1883" s="52"/>
      <c r="CP1883" s="52"/>
      <c r="CQ1883" s="52"/>
      <c r="CR1883" s="52"/>
      <c r="CS1883" s="52"/>
      <c r="CT1883" s="52"/>
      <c r="CU1883" s="33"/>
      <c r="CV1883" s="33"/>
    </row>
    <row r="1884" spans="74:100">
      <c r="BV1884" s="62"/>
      <c r="BW1884" s="62"/>
      <c r="BX1884" s="62"/>
      <c r="BY1884" s="62"/>
      <c r="BZ1884" s="62"/>
      <c r="CA1884" s="62"/>
      <c r="CB1884" s="62"/>
      <c r="CC1884" s="62"/>
      <c r="CD1884" s="62"/>
      <c r="CE1884" s="62"/>
      <c r="CF1884" s="62"/>
      <c r="CL1884" s="56" t="s">
        <v>3651</v>
      </c>
      <c r="CM1884" s="56" t="s">
        <v>3118</v>
      </c>
      <c r="CN1884" s="56" t="s">
        <v>3118</v>
      </c>
      <c r="CO1884" s="52"/>
      <c r="CP1884" s="52"/>
      <c r="CQ1884" s="52"/>
      <c r="CR1884" s="52"/>
      <c r="CS1884" s="52"/>
      <c r="CT1884" s="52"/>
      <c r="CU1884" s="33"/>
      <c r="CV1884" s="33"/>
    </row>
    <row r="1885" spans="74:100">
      <c r="BV1885" s="62"/>
      <c r="BW1885" s="62"/>
      <c r="BX1885" s="62"/>
      <c r="BY1885" s="62"/>
      <c r="BZ1885" s="62"/>
      <c r="CA1885" s="62"/>
      <c r="CB1885" s="62"/>
      <c r="CC1885" s="62"/>
      <c r="CD1885" s="62"/>
      <c r="CE1885" s="62"/>
      <c r="CF1885" s="62"/>
      <c r="CL1885" s="56" t="s">
        <v>17915</v>
      </c>
      <c r="CM1885" s="56"/>
      <c r="CN1885" s="56"/>
      <c r="CO1885" s="52"/>
      <c r="CP1885" s="52"/>
      <c r="CQ1885" s="52"/>
      <c r="CR1885" s="52"/>
      <c r="CS1885" s="52"/>
      <c r="CT1885" s="52"/>
      <c r="CU1885" s="33"/>
      <c r="CV1885" s="33"/>
    </row>
    <row r="1886" spans="74:100">
      <c r="BV1886" s="62"/>
      <c r="BW1886" s="62"/>
      <c r="BX1886" s="62"/>
      <c r="BY1886" s="62"/>
      <c r="BZ1886" s="62"/>
      <c r="CA1886" s="62"/>
      <c r="CB1886" s="62"/>
      <c r="CC1886" s="62"/>
      <c r="CD1886" s="62"/>
      <c r="CE1886" s="62"/>
      <c r="CF1886" s="62"/>
      <c r="CL1886" s="56" t="s">
        <v>3652</v>
      </c>
      <c r="CM1886" s="56" t="s">
        <v>217</v>
      </c>
      <c r="CN1886" s="56" t="s">
        <v>217</v>
      </c>
      <c r="CO1886" s="52"/>
      <c r="CP1886" s="52"/>
      <c r="CQ1886" s="52"/>
      <c r="CR1886" s="52"/>
      <c r="CS1886" s="52"/>
      <c r="CT1886" s="52"/>
      <c r="CU1886" s="33"/>
      <c r="CV1886" s="33"/>
    </row>
    <row r="1887" spans="74:100">
      <c r="BV1887" s="62"/>
      <c r="BW1887" s="62"/>
      <c r="BX1887" s="62"/>
      <c r="BY1887" s="62"/>
      <c r="BZ1887" s="62"/>
      <c r="CA1887" s="62"/>
      <c r="CB1887" s="62"/>
      <c r="CC1887" s="62"/>
      <c r="CD1887" s="62"/>
      <c r="CE1887" s="62"/>
      <c r="CF1887" s="62"/>
      <c r="CL1887" s="56" t="s">
        <v>17916</v>
      </c>
      <c r="CM1887" s="56"/>
      <c r="CN1887" s="56"/>
      <c r="CO1887" s="52"/>
      <c r="CP1887" s="52"/>
      <c r="CQ1887" s="52"/>
      <c r="CR1887" s="52"/>
      <c r="CS1887" s="52"/>
      <c r="CT1887" s="52"/>
      <c r="CU1887" s="33"/>
      <c r="CV1887" s="33"/>
    </row>
    <row r="1888" spans="74:100">
      <c r="BV1888" s="62"/>
      <c r="BW1888" s="62"/>
      <c r="BX1888" s="62"/>
      <c r="BY1888" s="62"/>
      <c r="BZ1888" s="62"/>
      <c r="CA1888" s="62"/>
      <c r="CB1888" s="62"/>
      <c r="CC1888" s="62"/>
      <c r="CD1888" s="62"/>
      <c r="CE1888" s="62"/>
      <c r="CF1888" s="62"/>
      <c r="CL1888" s="56" t="s">
        <v>3653</v>
      </c>
      <c r="CM1888" s="56" t="s">
        <v>3118</v>
      </c>
      <c r="CN1888" s="56" t="s">
        <v>3118</v>
      </c>
      <c r="CO1888" s="52"/>
      <c r="CP1888" s="52"/>
      <c r="CQ1888" s="52"/>
      <c r="CR1888" s="52"/>
      <c r="CS1888" s="52"/>
      <c r="CT1888" s="52"/>
      <c r="CU1888" s="33"/>
      <c r="CV1888" s="33"/>
    </row>
    <row r="1889" spans="74:100">
      <c r="BV1889" s="62"/>
      <c r="BW1889" s="62"/>
      <c r="BX1889" s="62"/>
      <c r="BY1889" s="62"/>
      <c r="BZ1889" s="62"/>
      <c r="CA1889" s="62"/>
      <c r="CB1889" s="62"/>
      <c r="CC1889" s="62"/>
      <c r="CD1889" s="62"/>
      <c r="CE1889" s="62"/>
      <c r="CF1889" s="62"/>
      <c r="CL1889" s="56" t="s">
        <v>17917</v>
      </c>
      <c r="CM1889" s="56"/>
      <c r="CN1889" s="56"/>
      <c r="CO1889" s="52"/>
      <c r="CP1889" s="52"/>
      <c r="CQ1889" s="52"/>
      <c r="CR1889" s="52"/>
      <c r="CS1889" s="52"/>
      <c r="CT1889" s="52"/>
      <c r="CU1889" s="33"/>
      <c r="CV1889" s="33"/>
    </row>
    <row r="1890" spans="74:100">
      <c r="BV1890" s="62"/>
      <c r="BW1890" s="62"/>
      <c r="BX1890" s="62"/>
      <c r="BY1890" s="62"/>
      <c r="BZ1890" s="62"/>
      <c r="CA1890" s="62"/>
      <c r="CB1890" s="62"/>
      <c r="CC1890" s="62"/>
      <c r="CD1890" s="62"/>
      <c r="CE1890" s="62"/>
      <c r="CF1890" s="62"/>
      <c r="CL1890" s="56" t="s">
        <v>986</v>
      </c>
      <c r="CM1890" s="56" t="s">
        <v>213</v>
      </c>
      <c r="CN1890" s="56" t="s">
        <v>213</v>
      </c>
      <c r="CO1890" s="52"/>
      <c r="CP1890" s="52"/>
      <c r="CQ1890" s="52"/>
      <c r="CR1890" s="52"/>
      <c r="CS1890" s="52"/>
      <c r="CT1890" s="52"/>
      <c r="CU1890" s="33"/>
      <c r="CV1890" s="33"/>
    </row>
    <row r="1891" spans="74:100">
      <c r="BV1891" s="62"/>
      <c r="BW1891" s="62"/>
      <c r="BX1891" s="62"/>
      <c r="BY1891" s="62"/>
      <c r="BZ1891" s="62"/>
      <c r="CA1891" s="62"/>
      <c r="CB1891" s="62"/>
      <c r="CC1891" s="62"/>
      <c r="CD1891" s="62"/>
      <c r="CE1891" s="62"/>
      <c r="CF1891" s="62"/>
      <c r="CL1891" s="56" t="s">
        <v>20944</v>
      </c>
      <c r="CM1891" s="56"/>
      <c r="CN1891" s="56"/>
      <c r="CO1891" s="52"/>
      <c r="CP1891" s="52"/>
      <c r="CQ1891" s="52"/>
      <c r="CR1891" s="52"/>
      <c r="CS1891" s="52"/>
      <c r="CT1891" s="52"/>
      <c r="CU1891" s="33"/>
      <c r="CV1891" s="33"/>
    </row>
    <row r="1892" spans="74:100">
      <c r="BV1892" s="62"/>
      <c r="BW1892" s="62"/>
      <c r="BX1892" s="62"/>
      <c r="BY1892" s="62"/>
      <c r="BZ1892" s="62"/>
      <c r="CA1892" s="62"/>
      <c r="CB1892" s="62"/>
      <c r="CC1892" s="62"/>
      <c r="CD1892" s="62"/>
      <c r="CE1892" s="62"/>
      <c r="CF1892" s="62"/>
      <c r="CL1892" s="56" t="s">
        <v>3654</v>
      </c>
      <c r="CM1892" s="56" t="s">
        <v>3118</v>
      </c>
      <c r="CN1892" s="56" t="s">
        <v>3118</v>
      </c>
      <c r="CO1892" s="52"/>
      <c r="CP1892" s="52"/>
      <c r="CQ1892" s="52"/>
      <c r="CR1892" s="52"/>
      <c r="CS1892" s="52"/>
      <c r="CT1892" s="52"/>
      <c r="CU1892" s="33"/>
      <c r="CV1892" s="33"/>
    </row>
    <row r="1893" spans="74:100">
      <c r="BV1893" s="62"/>
      <c r="BW1893" s="62"/>
      <c r="BX1893" s="62"/>
      <c r="BY1893" s="62"/>
      <c r="BZ1893" s="62"/>
      <c r="CA1893" s="62"/>
      <c r="CB1893" s="62"/>
      <c r="CC1893" s="62"/>
      <c r="CD1893" s="62"/>
      <c r="CE1893" s="62"/>
      <c r="CF1893" s="62"/>
      <c r="CL1893" s="56" t="s">
        <v>17918</v>
      </c>
      <c r="CM1893" s="56"/>
      <c r="CN1893" s="56"/>
      <c r="CO1893" s="52"/>
      <c r="CP1893" s="52"/>
      <c r="CQ1893" s="52"/>
      <c r="CR1893" s="52"/>
      <c r="CS1893" s="52"/>
      <c r="CT1893" s="52"/>
      <c r="CU1893" s="33"/>
      <c r="CV1893" s="33"/>
    </row>
    <row r="1894" spans="74:100">
      <c r="BV1894" s="62"/>
      <c r="BW1894" s="62"/>
      <c r="BX1894" s="62"/>
      <c r="BY1894" s="62"/>
      <c r="BZ1894" s="62"/>
      <c r="CA1894" s="62"/>
      <c r="CB1894" s="62"/>
      <c r="CC1894" s="62"/>
      <c r="CD1894" s="62"/>
      <c r="CE1894" s="62"/>
      <c r="CF1894" s="62"/>
      <c r="CL1894" s="56" t="s">
        <v>987</v>
      </c>
      <c r="CM1894" s="56" t="s">
        <v>216</v>
      </c>
      <c r="CN1894" s="56" t="s">
        <v>216</v>
      </c>
      <c r="CO1894" s="52"/>
      <c r="CP1894" s="52"/>
      <c r="CQ1894" s="52"/>
      <c r="CR1894" s="52"/>
      <c r="CS1894" s="52"/>
      <c r="CT1894" s="52"/>
      <c r="CU1894" s="33"/>
      <c r="CV1894" s="33"/>
    </row>
    <row r="1895" spans="74:100">
      <c r="BV1895" s="62"/>
      <c r="BW1895" s="62"/>
      <c r="BX1895" s="62"/>
      <c r="BY1895" s="62"/>
      <c r="BZ1895" s="62"/>
      <c r="CA1895" s="62"/>
      <c r="CB1895" s="62"/>
      <c r="CC1895" s="62"/>
      <c r="CD1895" s="62"/>
      <c r="CE1895" s="62"/>
      <c r="CF1895" s="62"/>
      <c r="CL1895" s="56" t="s">
        <v>20945</v>
      </c>
      <c r="CM1895" s="56"/>
      <c r="CN1895" s="56"/>
      <c r="CO1895" s="52"/>
      <c r="CP1895" s="52"/>
      <c r="CQ1895" s="52"/>
      <c r="CR1895" s="52"/>
      <c r="CS1895" s="52"/>
      <c r="CT1895" s="52"/>
      <c r="CU1895" s="33"/>
      <c r="CV1895" s="33"/>
    </row>
    <row r="1896" spans="74:100">
      <c r="BV1896" s="62"/>
      <c r="BW1896" s="62"/>
      <c r="BX1896" s="62"/>
      <c r="BY1896" s="62"/>
      <c r="BZ1896" s="62"/>
      <c r="CA1896" s="62"/>
      <c r="CB1896" s="62"/>
      <c r="CC1896" s="62"/>
      <c r="CD1896" s="62"/>
      <c r="CE1896" s="62"/>
      <c r="CF1896" s="62"/>
      <c r="CL1896" s="56" t="s">
        <v>988</v>
      </c>
      <c r="CM1896" s="56" t="s">
        <v>215</v>
      </c>
      <c r="CN1896" s="56" t="s">
        <v>215</v>
      </c>
      <c r="CO1896" s="52"/>
      <c r="CP1896" s="52"/>
      <c r="CQ1896" s="52"/>
      <c r="CR1896" s="52"/>
      <c r="CS1896" s="52"/>
      <c r="CT1896" s="52"/>
      <c r="CU1896" s="33"/>
      <c r="CV1896" s="33"/>
    </row>
    <row r="1897" spans="74:100">
      <c r="BV1897" s="62"/>
      <c r="BW1897" s="62"/>
      <c r="BX1897" s="62"/>
      <c r="BY1897" s="62"/>
      <c r="BZ1897" s="62"/>
      <c r="CA1897" s="62"/>
      <c r="CB1897" s="62"/>
      <c r="CC1897" s="62"/>
      <c r="CD1897" s="62"/>
      <c r="CE1897" s="62"/>
      <c r="CF1897" s="62"/>
      <c r="CL1897" s="56" t="s">
        <v>20946</v>
      </c>
      <c r="CM1897" s="56"/>
      <c r="CN1897" s="56"/>
      <c r="CO1897" s="52"/>
      <c r="CP1897" s="52"/>
      <c r="CQ1897" s="52"/>
      <c r="CR1897" s="52"/>
      <c r="CS1897" s="52"/>
      <c r="CT1897" s="52"/>
      <c r="CU1897" s="33"/>
      <c r="CV1897" s="33"/>
    </row>
    <row r="1898" spans="74:100">
      <c r="BV1898" s="62"/>
      <c r="BW1898" s="62"/>
      <c r="BX1898" s="62"/>
      <c r="BY1898" s="62"/>
      <c r="BZ1898" s="62"/>
      <c r="CA1898" s="62"/>
      <c r="CB1898" s="62"/>
      <c r="CC1898" s="62"/>
      <c r="CD1898" s="62"/>
      <c r="CE1898" s="62"/>
      <c r="CF1898" s="62"/>
      <c r="CL1898" s="56" t="s">
        <v>3655</v>
      </c>
      <c r="CM1898" s="56" t="s">
        <v>3118</v>
      </c>
      <c r="CN1898" s="56" t="s">
        <v>3118</v>
      </c>
      <c r="CO1898" s="52"/>
      <c r="CP1898" s="52"/>
      <c r="CQ1898" s="52"/>
      <c r="CR1898" s="52"/>
      <c r="CS1898" s="52"/>
      <c r="CT1898" s="52"/>
      <c r="CU1898" s="33"/>
      <c r="CV1898" s="33"/>
    </row>
    <row r="1899" spans="74:100">
      <c r="BV1899" s="62"/>
      <c r="BW1899" s="62"/>
      <c r="BX1899" s="62"/>
      <c r="BY1899" s="62"/>
      <c r="BZ1899" s="62"/>
      <c r="CA1899" s="62"/>
      <c r="CB1899" s="62"/>
      <c r="CC1899" s="62"/>
      <c r="CD1899" s="62"/>
      <c r="CE1899" s="62"/>
      <c r="CF1899" s="62"/>
      <c r="CL1899" s="56" t="s">
        <v>17919</v>
      </c>
      <c r="CM1899" s="56"/>
      <c r="CN1899" s="56"/>
      <c r="CO1899" s="52"/>
      <c r="CP1899" s="52"/>
      <c r="CQ1899" s="52"/>
      <c r="CR1899" s="52"/>
      <c r="CS1899" s="52"/>
      <c r="CT1899" s="52"/>
      <c r="CU1899" s="33"/>
      <c r="CV1899" s="33"/>
    </row>
    <row r="1900" spans="74:100">
      <c r="BV1900" s="62"/>
      <c r="BW1900" s="62"/>
      <c r="BX1900" s="62"/>
      <c r="BY1900" s="62"/>
      <c r="BZ1900" s="62"/>
      <c r="CA1900" s="62"/>
      <c r="CB1900" s="62"/>
      <c r="CC1900" s="62"/>
      <c r="CD1900" s="62"/>
      <c r="CE1900" s="62"/>
      <c r="CF1900" s="62"/>
      <c r="CL1900" s="56" t="s">
        <v>989</v>
      </c>
      <c r="CM1900" s="56" t="s">
        <v>213</v>
      </c>
      <c r="CN1900" s="56" t="s">
        <v>213</v>
      </c>
      <c r="CO1900" s="52"/>
      <c r="CP1900" s="52"/>
      <c r="CQ1900" s="52"/>
      <c r="CR1900" s="52"/>
      <c r="CS1900" s="52"/>
      <c r="CT1900" s="52"/>
      <c r="CU1900" s="33"/>
      <c r="CV1900" s="33"/>
    </row>
    <row r="1901" spans="74:100">
      <c r="BV1901" s="62"/>
      <c r="BW1901" s="62"/>
      <c r="BX1901" s="62"/>
      <c r="BY1901" s="62"/>
      <c r="BZ1901" s="62"/>
      <c r="CA1901" s="62"/>
      <c r="CB1901" s="62"/>
      <c r="CC1901" s="62"/>
      <c r="CD1901" s="62"/>
      <c r="CE1901" s="62"/>
      <c r="CF1901" s="62"/>
      <c r="CL1901" s="56" t="s">
        <v>20947</v>
      </c>
      <c r="CM1901" s="56"/>
      <c r="CN1901" s="56"/>
      <c r="CO1901" s="52"/>
      <c r="CP1901" s="52"/>
      <c r="CQ1901" s="52"/>
      <c r="CR1901" s="52"/>
      <c r="CS1901" s="52"/>
      <c r="CT1901" s="52"/>
      <c r="CU1901" s="33"/>
      <c r="CV1901" s="33"/>
    </row>
    <row r="1902" spans="74:100">
      <c r="BV1902" s="62"/>
      <c r="BW1902" s="62"/>
      <c r="BX1902" s="62"/>
      <c r="BY1902" s="62"/>
      <c r="BZ1902" s="62"/>
      <c r="CA1902" s="62"/>
      <c r="CB1902" s="62"/>
      <c r="CC1902" s="62"/>
      <c r="CD1902" s="62"/>
      <c r="CE1902" s="62"/>
      <c r="CF1902" s="62"/>
      <c r="CL1902" s="56" t="s">
        <v>3656</v>
      </c>
      <c r="CM1902" s="56" t="s">
        <v>213</v>
      </c>
      <c r="CN1902" s="56" t="s">
        <v>213</v>
      </c>
      <c r="CO1902" s="52"/>
      <c r="CP1902" s="52"/>
      <c r="CQ1902" s="52"/>
      <c r="CR1902" s="52"/>
      <c r="CS1902" s="52"/>
      <c r="CT1902" s="52"/>
      <c r="CU1902" s="33"/>
      <c r="CV1902" s="33"/>
    </row>
    <row r="1903" spans="74:100">
      <c r="BV1903" s="62"/>
      <c r="BW1903" s="62"/>
      <c r="BX1903" s="62"/>
      <c r="BY1903" s="62"/>
      <c r="BZ1903" s="62"/>
      <c r="CA1903" s="62"/>
      <c r="CB1903" s="62"/>
      <c r="CC1903" s="62"/>
      <c r="CD1903" s="62"/>
      <c r="CE1903" s="62"/>
      <c r="CF1903" s="62"/>
      <c r="CL1903" s="56" t="s">
        <v>20948</v>
      </c>
      <c r="CM1903" s="56"/>
      <c r="CN1903" s="56"/>
      <c r="CO1903" s="52"/>
      <c r="CP1903" s="52"/>
      <c r="CQ1903" s="52"/>
      <c r="CR1903" s="52"/>
      <c r="CS1903" s="52"/>
      <c r="CT1903" s="52"/>
      <c r="CU1903" s="33"/>
      <c r="CV1903" s="33"/>
    </row>
    <row r="1904" spans="74:100">
      <c r="BV1904" s="62"/>
      <c r="BW1904" s="62"/>
      <c r="BX1904" s="62"/>
      <c r="BY1904" s="62"/>
      <c r="BZ1904" s="62"/>
      <c r="CA1904" s="62"/>
      <c r="CB1904" s="62"/>
      <c r="CC1904" s="62"/>
      <c r="CD1904" s="62"/>
      <c r="CE1904" s="62"/>
      <c r="CF1904" s="62"/>
      <c r="CL1904" s="56" t="s">
        <v>991</v>
      </c>
      <c r="CM1904" s="56" t="s">
        <v>217</v>
      </c>
      <c r="CN1904" s="56" t="s">
        <v>217</v>
      </c>
      <c r="CO1904" s="52"/>
      <c r="CP1904" s="52"/>
      <c r="CQ1904" s="52"/>
      <c r="CR1904" s="52"/>
      <c r="CS1904" s="52"/>
      <c r="CT1904" s="52"/>
      <c r="CU1904" s="33"/>
      <c r="CV1904" s="33"/>
    </row>
    <row r="1905" spans="74:100">
      <c r="BV1905" s="62"/>
      <c r="BW1905" s="62"/>
      <c r="BX1905" s="62"/>
      <c r="BY1905" s="62"/>
      <c r="BZ1905" s="62"/>
      <c r="CA1905" s="62"/>
      <c r="CB1905" s="62"/>
      <c r="CC1905" s="62"/>
      <c r="CD1905" s="62"/>
      <c r="CE1905" s="62"/>
      <c r="CF1905" s="62"/>
      <c r="CL1905" s="56" t="s">
        <v>17920</v>
      </c>
      <c r="CM1905" s="56"/>
      <c r="CN1905" s="56"/>
      <c r="CO1905" s="52"/>
      <c r="CP1905" s="52"/>
      <c r="CQ1905" s="52"/>
      <c r="CR1905" s="52"/>
      <c r="CS1905" s="52"/>
      <c r="CT1905" s="52"/>
      <c r="CU1905" s="33"/>
      <c r="CV1905" s="33"/>
    </row>
    <row r="1906" spans="74:100">
      <c r="BV1906" s="62"/>
      <c r="BW1906" s="62"/>
      <c r="BX1906" s="62"/>
      <c r="BY1906" s="62"/>
      <c r="BZ1906" s="62"/>
      <c r="CA1906" s="62"/>
      <c r="CB1906" s="62"/>
      <c r="CC1906" s="62"/>
      <c r="CD1906" s="62"/>
      <c r="CE1906" s="62"/>
      <c r="CF1906" s="62"/>
      <c r="CL1906" s="56" t="s">
        <v>3657</v>
      </c>
      <c r="CM1906" s="56" t="s">
        <v>217</v>
      </c>
      <c r="CN1906" s="56" t="s">
        <v>217</v>
      </c>
      <c r="CO1906" s="52"/>
      <c r="CP1906" s="52"/>
      <c r="CQ1906" s="52"/>
      <c r="CR1906" s="52"/>
      <c r="CS1906" s="52"/>
      <c r="CT1906" s="52"/>
      <c r="CU1906" s="33"/>
      <c r="CV1906" s="33"/>
    </row>
    <row r="1907" spans="74:100">
      <c r="BV1907" s="62"/>
      <c r="BW1907" s="62"/>
      <c r="BX1907" s="62"/>
      <c r="BY1907" s="62"/>
      <c r="BZ1907" s="62"/>
      <c r="CA1907" s="62"/>
      <c r="CB1907" s="62"/>
      <c r="CC1907" s="62"/>
      <c r="CD1907" s="62"/>
      <c r="CE1907" s="62"/>
      <c r="CF1907" s="62"/>
      <c r="CL1907" s="56" t="s">
        <v>17921</v>
      </c>
      <c r="CM1907" s="56"/>
      <c r="CN1907" s="56"/>
      <c r="CO1907" s="52"/>
      <c r="CP1907" s="52"/>
      <c r="CQ1907" s="52"/>
      <c r="CR1907" s="52"/>
      <c r="CS1907" s="52"/>
      <c r="CT1907" s="52"/>
      <c r="CU1907" s="33"/>
      <c r="CV1907" s="33"/>
    </row>
    <row r="1908" spans="74:100">
      <c r="BV1908" s="62"/>
      <c r="BW1908" s="62"/>
      <c r="BX1908" s="62"/>
      <c r="BY1908" s="62"/>
      <c r="BZ1908" s="62"/>
      <c r="CA1908" s="62"/>
      <c r="CB1908" s="62"/>
      <c r="CC1908" s="62"/>
      <c r="CD1908" s="62"/>
      <c r="CE1908" s="62"/>
      <c r="CF1908" s="62"/>
      <c r="CL1908" s="56" t="s">
        <v>995</v>
      </c>
      <c r="CM1908" s="56" t="s">
        <v>214</v>
      </c>
      <c r="CN1908" s="56" t="s">
        <v>214</v>
      </c>
      <c r="CO1908" s="52"/>
      <c r="CP1908" s="52"/>
      <c r="CQ1908" s="52"/>
      <c r="CR1908" s="52"/>
      <c r="CS1908" s="52"/>
      <c r="CT1908" s="52"/>
      <c r="CU1908" s="33"/>
      <c r="CV1908" s="33"/>
    </row>
    <row r="1909" spans="74:100">
      <c r="BV1909" s="62"/>
      <c r="BW1909" s="62"/>
      <c r="BX1909" s="62"/>
      <c r="BY1909" s="62"/>
      <c r="BZ1909" s="62"/>
      <c r="CA1909" s="62"/>
      <c r="CB1909" s="62"/>
      <c r="CC1909" s="62"/>
      <c r="CD1909" s="62"/>
      <c r="CE1909" s="62"/>
      <c r="CF1909" s="62"/>
      <c r="CL1909" s="56" t="s">
        <v>20949</v>
      </c>
      <c r="CM1909" s="56"/>
      <c r="CN1909" s="56"/>
      <c r="CO1909" s="52"/>
      <c r="CP1909" s="52"/>
      <c r="CQ1909" s="52"/>
      <c r="CR1909" s="52"/>
      <c r="CS1909" s="52"/>
      <c r="CT1909" s="52"/>
      <c r="CU1909" s="33"/>
      <c r="CV1909" s="33"/>
    </row>
    <row r="1910" spans="74:100">
      <c r="BV1910" s="62"/>
      <c r="BW1910" s="62"/>
      <c r="BX1910" s="62"/>
      <c r="BY1910" s="62"/>
      <c r="BZ1910" s="62"/>
      <c r="CA1910" s="62"/>
      <c r="CB1910" s="62"/>
      <c r="CC1910" s="62"/>
      <c r="CD1910" s="62"/>
      <c r="CE1910" s="62"/>
      <c r="CF1910" s="62"/>
      <c r="CL1910" s="56" t="s">
        <v>996</v>
      </c>
      <c r="CM1910" s="56" t="s">
        <v>214</v>
      </c>
      <c r="CN1910" s="56" t="s">
        <v>214</v>
      </c>
      <c r="CO1910" s="52"/>
      <c r="CP1910" s="52"/>
      <c r="CQ1910" s="52"/>
      <c r="CR1910" s="52"/>
      <c r="CS1910" s="52"/>
      <c r="CT1910" s="52"/>
      <c r="CU1910" s="33"/>
      <c r="CV1910" s="33"/>
    </row>
    <row r="1911" spans="74:100">
      <c r="BV1911" s="62"/>
      <c r="BW1911" s="62"/>
      <c r="BX1911" s="62"/>
      <c r="BY1911" s="62"/>
      <c r="BZ1911" s="62"/>
      <c r="CA1911" s="62"/>
      <c r="CB1911" s="62"/>
      <c r="CC1911" s="62"/>
      <c r="CD1911" s="62"/>
      <c r="CE1911" s="62"/>
      <c r="CF1911" s="62"/>
      <c r="CL1911" s="56" t="s">
        <v>20950</v>
      </c>
      <c r="CM1911" s="56"/>
      <c r="CN1911" s="56"/>
      <c r="CO1911" s="52"/>
      <c r="CP1911" s="52"/>
      <c r="CQ1911" s="52"/>
      <c r="CR1911" s="52"/>
      <c r="CS1911" s="52"/>
      <c r="CT1911" s="52"/>
      <c r="CU1911" s="33"/>
      <c r="CV1911" s="33"/>
    </row>
    <row r="1912" spans="74:100">
      <c r="BV1912" s="62"/>
      <c r="BW1912" s="62"/>
      <c r="BX1912" s="62"/>
      <c r="BY1912" s="62"/>
      <c r="BZ1912" s="62"/>
      <c r="CA1912" s="62"/>
      <c r="CB1912" s="62"/>
      <c r="CC1912" s="62"/>
      <c r="CD1912" s="62"/>
      <c r="CE1912" s="62"/>
      <c r="CF1912" s="62"/>
      <c r="CL1912" s="56" t="s">
        <v>3658</v>
      </c>
      <c r="CM1912" s="56" t="s">
        <v>217</v>
      </c>
      <c r="CN1912" s="56" t="s">
        <v>217</v>
      </c>
      <c r="CO1912" s="52"/>
      <c r="CP1912" s="52"/>
      <c r="CQ1912" s="52"/>
      <c r="CR1912" s="52"/>
      <c r="CS1912" s="52"/>
      <c r="CT1912" s="52"/>
      <c r="CU1912" s="33"/>
      <c r="CV1912" s="33"/>
    </row>
    <row r="1913" spans="74:100">
      <c r="BV1913" s="62"/>
      <c r="BW1913" s="62"/>
      <c r="BX1913" s="62"/>
      <c r="BY1913" s="62"/>
      <c r="BZ1913" s="62"/>
      <c r="CA1913" s="62"/>
      <c r="CB1913" s="62"/>
      <c r="CC1913" s="62"/>
      <c r="CD1913" s="62"/>
      <c r="CE1913" s="62"/>
      <c r="CF1913" s="62"/>
      <c r="CL1913" s="56" t="s">
        <v>17922</v>
      </c>
      <c r="CM1913" s="56"/>
      <c r="CN1913" s="56"/>
      <c r="CO1913" s="52"/>
      <c r="CP1913" s="52"/>
      <c r="CQ1913" s="52"/>
      <c r="CR1913" s="52"/>
      <c r="CS1913" s="52"/>
      <c r="CT1913" s="52"/>
      <c r="CU1913" s="33"/>
      <c r="CV1913" s="33"/>
    </row>
    <row r="1914" spans="74:100">
      <c r="BV1914" s="62"/>
      <c r="BW1914" s="62"/>
      <c r="BX1914" s="62"/>
      <c r="BY1914" s="62"/>
      <c r="BZ1914" s="62"/>
      <c r="CA1914" s="62"/>
      <c r="CB1914" s="62"/>
      <c r="CC1914" s="62"/>
      <c r="CD1914" s="62"/>
      <c r="CE1914" s="62"/>
      <c r="CF1914" s="62"/>
      <c r="CL1914" s="56" t="s">
        <v>3659</v>
      </c>
      <c r="CM1914" s="56" t="s">
        <v>217</v>
      </c>
      <c r="CN1914" s="56" t="s">
        <v>217</v>
      </c>
      <c r="CO1914" s="52"/>
      <c r="CP1914" s="52"/>
      <c r="CQ1914" s="52"/>
      <c r="CR1914" s="52"/>
      <c r="CS1914" s="52"/>
      <c r="CT1914" s="52"/>
      <c r="CU1914" s="33"/>
      <c r="CV1914" s="33"/>
    </row>
    <row r="1915" spans="74:100">
      <c r="BV1915" s="62"/>
      <c r="BW1915" s="62"/>
      <c r="BX1915" s="62"/>
      <c r="BY1915" s="62"/>
      <c r="BZ1915" s="62"/>
      <c r="CA1915" s="62"/>
      <c r="CB1915" s="62"/>
      <c r="CC1915" s="62"/>
      <c r="CD1915" s="62"/>
      <c r="CE1915" s="62"/>
      <c r="CF1915" s="62"/>
      <c r="CL1915" s="56" t="s">
        <v>17923</v>
      </c>
      <c r="CM1915" s="56"/>
      <c r="CN1915" s="56"/>
      <c r="CO1915" s="52"/>
      <c r="CP1915" s="52"/>
      <c r="CQ1915" s="52"/>
      <c r="CR1915" s="52"/>
      <c r="CS1915" s="52"/>
      <c r="CT1915" s="52"/>
      <c r="CU1915" s="33"/>
      <c r="CV1915" s="33"/>
    </row>
    <row r="1916" spans="74:100">
      <c r="BV1916" s="62"/>
      <c r="BW1916" s="62"/>
      <c r="BX1916" s="62"/>
      <c r="BY1916" s="62"/>
      <c r="BZ1916" s="62"/>
      <c r="CA1916" s="62"/>
      <c r="CB1916" s="62"/>
      <c r="CC1916" s="62"/>
      <c r="CD1916" s="62"/>
      <c r="CE1916" s="62"/>
      <c r="CF1916" s="62"/>
      <c r="CL1916" s="56" t="s">
        <v>3660</v>
      </c>
      <c r="CM1916" s="56" t="s">
        <v>214</v>
      </c>
      <c r="CN1916" s="56" t="s">
        <v>214</v>
      </c>
      <c r="CO1916" s="52"/>
      <c r="CP1916" s="52"/>
      <c r="CQ1916" s="52"/>
      <c r="CR1916" s="52"/>
      <c r="CS1916" s="52"/>
      <c r="CT1916" s="52"/>
      <c r="CU1916" s="33"/>
      <c r="CV1916" s="33"/>
    </row>
    <row r="1917" spans="74:100">
      <c r="BV1917" s="62"/>
      <c r="BW1917" s="62"/>
      <c r="BX1917" s="62"/>
      <c r="BY1917" s="62"/>
      <c r="BZ1917" s="62"/>
      <c r="CA1917" s="62"/>
      <c r="CB1917" s="62"/>
      <c r="CC1917" s="62"/>
      <c r="CD1917" s="62"/>
      <c r="CE1917" s="62"/>
      <c r="CF1917" s="62"/>
      <c r="CL1917" s="56" t="s">
        <v>20951</v>
      </c>
      <c r="CM1917" s="56"/>
      <c r="CN1917" s="56"/>
      <c r="CO1917" s="52"/>
      <c r="CP1917" s="52"/>
      <c r="CQ1917" s="52"/>
      <c r="CR1917" s="52"/>
      <c r="CS1917" s="52"/>
      <c r="CT1917" s="52"/>
      <c r="CU1917" s="33"/>
      <c r="CV1917" s="33"/>
    </row>
    <row r="1918" spans="74:100">
      <c r="BV1918" s="62"/>
      <c r="BW1918" s="62"/>
      <c r="BX1918" s="62"/>
      <c r="BY1918" s="62"/>
      <c r="BZ1918" s="62"/>
      <c r="CA1918" s="62"/>
      <c r="CB1918" s="62"/>
      <c r="CC1918" s="62"/>
      <c r="CD1918" s="62"/>
      <c r="CE1918" s="62"/>
      <c r="CF1918" s="62"/>
      <c r="CL1918" s="56" t="s">
        <v>3661</v>
      </c>
      <c r="CM1918" s="56" t="s">
        <v>3118</v>
      </c>
      <c r="CN1918" s="56" t="s">
        <v>3118</v>
      </c>
      <c r="CO1918" s="52"/>
      <c r="CP1918" s="52"/>
      <c r="CQ1918" s="52"/>
      <c r="CR1918" s="52"/>
      <c r="CS1918" s="52"/>
      <c r="CT1918" s="52"/>
      <c r="CU1918" s="33"/>
      <c r="CV1918" s="33"/>
    </row>
    <row r="1919" spans="74:100">
      <c r="BV1919" s="62"/>
      <c r="BW1919" s="62"/>
      <c r="BX1919" s="62"/>
      <c r="BY1919" s="62"/>
      <c r="BZ1919" s="62"/>
      <c r="CA1919" s="62"/>
      <c r="CB1919" s="62"/>
      <c r="CC1919" s="62"/>
      <c r="CD1919" s="62"/>
      <c r="CE1919" s="62"/>
      <c r="CF1919" s="62"/>
      <c r="CL1919" s="56" t="s">
        <v>17924</v>
      </c>
      <c r="CM1919" s="56"/>
      <c r="CN1919" s="56"/>
      <c r="CO1919" s="52"/>
      <c r="CP1919" s="52"/>
      <c r="CQ1919" s="52"/>
      <c r="CR1919" s="52"/>
      <c r="CS1919" s="52"/>
      <c r="CT1919" s="52"/>
      <c r="CU1919" s="33"/>
      <c r="CV1919" s="33"/>
    </row>
    <row r="1920" spans="74:100">
      <c r="BV1920" s="62"/>
      <c r="BW1920" s="62"/>
      <c r="BX1920" s="62"/>
      <c r="BY1920" s="62"/>
      <c r="BZ1920" s="62"/>
      <c r="CA1920" s="62"/>
      <c r="CB1920" s="62"/>
      <c r="CC1920" s="62"/>
      <c r="CD1920" s="62"/>
      <c r="CE1920" s="62"/>
      <c r="CF1920" s="62"/>
      <c r="CL1920" s="56" t="s">
        <v>3662</v>
      </c>
      <c r="CM1920" s="56" t="s">
        <v>217</v>
      </c>
      <c r="CN1920" s="56" t="s">
        <v>217</v>
      </c>
      <c r="CO1920" s="52"/>
      <c r="CP1920" s="52"/>
      <c r="CQ1920" s="52"/>
      <c r="CR1920" s="52"/>
      <c r="CS1920" s="52"/>
      <c r="CT1920" s="52"/>
      <c r="CU1920" s="33"/>
      <c r="CV1920" s="33"/>
    </row>
    <row r="1921" spans="74:100">
      <c r="BV1921" s="62"/>
      <c r="BW1921" s="62"/>
      <c r="BX1921" s="62"/>
      <c r="BY1921" s="62"/>
      <c r="BZ1921" s="62"/>
      <c r="CA1921" s="62"/>
      <c r="CB1921" s="62"/>
      <c r="CC1921" s="62"/>
      <c r="CD1921" s="62"/>
      <c r="CE1921" s="62"/>
      <c r="CF1921" s="62"/>
      <c r="CL1921" s="56" t="s">
        <v>17925</v>
      </c>
      <c r="CM1921" s="56"/>
      <c r="CN1921" s="56"/>
      <c r="CO1921" s="52"/>
      <c r="CP1921" s="52"/>
      <c r="CQ1921" s="52"/>
      <c r="CR1921" s="52"/>
      <c r="CS1921" s="52"/>
      <c r="CT1921" s="52"/>
      <c r="CU1921" s="33"/>
      <c r="CV1921" s="33"/>
    </row>
    <row r="1922" spans="74:100">
      <c r="BV1922" s="62"/>
      <c r="BW1922" s="62"/>
      <c r="BX1922" s="62"/>
      <c r="BY1922" s="62"/>
      <c r="BZ1922" s="62"/>
      <c r="CA1922" s="62"/>
      <c r="CB1922" s="62"/>
      <c r="CC1922" s="62"/>
      <c r="CD1922" s="62"/>
      <c r="CE1922" s="62"/>
      <c r="CF1922" s="62"/>
      <c r="CL1922" s="56" t="s">
        <v>3663</v>
      </c>
      <c r="CM1922" s="56" t="s">
        <v>3118</v>
      </c>
      <c r="CN1922" s="56" t="s">
        <v>3118</v>
      </c>
      <c r="CO1922" s="52"/>
      <c r="CP1922" s="52"/>
      <c r="CQ1922" s="52"/>
      <c r="CR1922" s="52"/>
      <c r="CS1922" s="52"/>
      <c r="CT1922" s="52"/>
      <c r="CU1922" s="33"/>
      <c r="CV1922" s="33"/>
    </row>
    <row r="1923" spans="74:100">
      <c r="BV1923" s="62"/>
      <c r="BW1923" s="62"/>
      <c r="BX1923" s="62"/>
      <c r="BY1923" s="62"/>
      <c r="BZ1923" s="62"/>
      <c r="CA1923" s="62"/>
      <c r="CB1923" s="62"/>
      <c r="CC1923" s="62"/>
      <c r="CD1923" s="62"/>
      <c r="CE1923" s="62"/>
      <c r="CF1923" s="62"/>
      <c r="CL1923" s="56" t="s">
        <v>17926</v>
      </c>
      <c r="CM1923" s="56"/>
      <c r="CN1923" s="56"/>
      <c r="CO1923" s="52"/>
      <c r="CP1923" s="52"/>
      <c r="CQ1923" s="52"/>
      <c r="CR1923" s="52"/>
      <c r="CS1923" s="52"/>
      <c r="CT1923" s="52"/>
      <c r="CU1923" s="33"/>
      <c r="CV1923" s="33"/>
    </row>
    <row r="1924" spans="74:100">
      <c r="BV1924" s="62"/>
      <c r="BW1924" s="62"/>
      <c r="BX1924" s="62"/>
      <c r="BY1924" s="62"/>
      <c r="BZ1924" s="62"/>
      <c r="CA1924" s="62"/>
      <c r="CB1924" s="62"/>
      <c r="CC1924" s="62"/>
      <c r="CD1924" s="62"/>
      <c r="CE1924" s="62"/>
      <c r="CF1924" s="62"/>
      <c r="CL1924" s="56" t="s">
        <v>997</v>
      </c>
      <c r="CM1924" s="56" t="s">
        <v>213</v>
      </c>
      <c r="CN1924" s="56" t="s">
        <v>213</v>
      </c>
      <c r="CO1924" s="52"/>
      <c r="CP1924" s="52"/>
      <c r="CQ1924" s="52"/>
      <c r="CR1924" s="52"/>
      <c r="CS1924" s="52"/>
      <c r="CT1924" s="52"/>
      <c r="CU1924" s="33"/>
      <c r="CV1924" s="33"/>
    </row>
    <row r="1925" spans="74:100">
      <c r="BV1925" s="62"/>
      <c r="BW1925" s="62"/>
      <c r="BX1925" s="62"/>
      <c r="BY1925" s="62"/>
      <c r="BZ1925" s="62"/>
      <c r="CA1925" s="62"/>
      <c r="CB1925" s="62"/>
      <c r="CC1925" s="62"/>
      <c r="CD1925" s="62"/>
      <c r="CE1925" s="62"/>
      <c r="CF1925" s="62"/>
      <c r="CL1925" s="56" t="s">
        <v>20952</v>
      </c>
      <c r="CM1925" s="56"/>
      <c r="CN1925" s="56"/>
      <c r="CO1925" s="52"/>
      <c r="CP1925" s="52"/>
      <c r="CQ1925" s="52"/>
      <c r="CR1925" s="52"/>
      <c r="CS1925" s="52"/>
      <c r="CT1925" s="52"/>
      <c r="CU1925" s="33"/>
      <c r="CV1925" s="33"/>
    </row>
    <row r="1926" spans="74:100">
      <c r="BV1926" s="62"/>
      <c r="BW1926" s="62"/>
      <c r="BX1926" s="62"/>
      <c r="BY1926" s="62"/>
      <c r="BZ1926" s="62"/>
      <c r="CA1926" s="62"/>
      <c r="CB1926" s="62"/>
      <c r="CC1926" s="62"/>
      <c r="CD1926" s="62"/>
      <c r="CE1926" s="62"/>
      <c r="CF1926" s="62"/>
      <c r="CL1926" s="56" t="s">
        <v>3664</v>
      </c>
      <c r="CM1926" s="56" t="s">
        <v>217</v>
      </c>
      <c r="CN1926" s="56" t="s">
        <v>217</v>
      </c>
      <c r="CO1926" s="52"/>
      <c r="CP1926" s="52"/>
      <c r="CQ1926" s="52"/>
      <c r="CR1926" s="52"/>
      <c r="CS1926" s="52"/>
      <c r="CT1926" s="52"/>
      <c r="CU1926" s="33"/>
      <c r="CV1926" s="33"/>
    </row>
    <row r="1927" spans="74:100">
      <c r="BV1927" s="62"/>
      <c r="BW1927" s="62"/>
      <c r="BX1927" s="62"/>
      <c r="BY1927" s="62"/>
      <c r="BZ1927" s="62"/>
      <c r="CA1927" s="62"/>
      <c r="CB1927" s="62"/>
      <c r="CC1927" s="62"/>
      <c r="CD1927" s="62"/>
      <c r="CE1927" s="62"/>
      <c r="CF1927" s="62"/>
      <c r="CL1927" s="56" t="s">
        <v>17927</v>
      </c>
      <c r="CM1927" s="56"/>
      <c r="CN1927" s="56"/>
      <c r="CO1927" s="52"/>
      <c r="CP1927" s="52"/>
      <c r="CQ1927" s="52"/>
      <c r="CR1927" s="52"/>
      <c r="CS1927" s="52"/>
      <c r="CT1927" s="52"/>
      <c r="CU1927" s="33"/>
      <c r="CV1927" s="33"/>
    </row>
    <row r="1928" spans="74:100">
      <c r="BV1928" s="62"/>
      <c r="BW1928" s="62"/>
      <c r="BX1928" s="62"/>
      <c r="BY1928" s="62"/>
      <c r="BZ1928" s="62"/>
      <c r="CA1928" s="62"/>
      <c r="CB1928" s="62"/>
      <c r="CC1928" s="62"/>
      <c r="CD1928" s="62"/>
      <c r="CE1928" s="62"/>
      <c r="CF1928" s="62"/>
      <c r="CL1928" s="56" t="s">
        <v>3665</v>
      </c>
      <c r="CM1928" s="56" t="s">
        <v>3118</v>
      </c>
      <c r="CN1928" s="56" t="s">
        <v>3118</v>
      </c>
      <c r="CO1928" s="52"/>
      <c r="CP1928" s="52"/>
      <c r="CQ1928" s="52"/>
      <c r="CR1928" s="52"/>
      <c r="CS1928" s="52"/>
      <c r="CT1928" s="52"/>
      <c r="CU1928" s="33"/>
      <c r="CV1928" s="33"/>
    </row>
    <row r="1929" spans="74:100">
      <c r="BV1929" s="62"/>
      <c r="BW1929" s="62"/>
      <c r="BX1929" s="62"/>
      <c r="BY1929" s="62"/>
      <c r="BZ1929" s="62"/>
      <c r="CA1929" s="62"/>
      <c r="CB1929" s="62"/>
      <c r="CC1929" s="62"/>
      <c r="CD1929" s="62"/>
      <c r="CE1929" s="62"/>
      <c r="CF1929" s="62"/>
      <c r="CL1929" s="56" t="s">
        <v>17928</v>
      </c>
      <c r="CM1929" s="56"/>
      <c r="CN1929" s="56"/>
      <c r="CO1929" s="52"/>
      <c r="CP1929" s="52"/>
      <c r="CQ1929" s="52"/>
      <c r="CR1929" s="52"/>
      <c r="CS1929" s="52"/>
      <c r="CT1929" s="52"/>
      <c r="CU1929" s="33"/>
      <c r="CV1929" s="33"/>
    </row>
    <row r="1930" spans="74:100">
      <c r="BV1930" s="62"/>
      <c r="BW1930" s="62"/>
      <c r="BX1930" s="62"/>
      <c r="BY1930" s="62"/>
      <c r="BZ1930" s="62"/>
      <c r="CA1930" s="62"/>
      <c r="CB1930" s="62"/>
      <c r="CC1930" s="62"/>
      <c r="CD1930" s="62"/>
      <c r="CE1930" s="62"/>
      <c r="CF1930" s="62"/>
      <c r="CL1930" s="56" t="s">
        <v>3666</v>
      </c>
      <c r="CM1930" s="56" t="s">
        <v>216</v>
      </c>
      <c r="CN1930" s="56" t="s">
        <v>216</v>
      </c>
      <c r="CO1930" s="52"/>
      <c r="CP1930" s="52"/>
      <c r="CQ1930" s="52"/>
      <c r="CR1930" s="52"/>
      <c r="CS1930" s="52"/>
      <c r="CT1930" s="52"/>
      <c r="CU1930" s="33"/>
      <c r="CV1930" s="33"/>
    </row>
    <row r="1931" spans="74:100">
      <c r="BV1931" s="62"/>
      <c r="BW1931" s="62"/>
      <c r="BX1931" s="62"/>
      <c r="BY1931" s="62"/>
      <c r="BZ1931" s="62"/>
      <c r="CA1931" s="62"/>
      <c r="CB1931" s="62"/>
      <c r="CC1931" s="62"/>
      <c r="CD1931" s="62"/>
      <c r="CE1931" s="62"/>
      <c r="CF1931" s="62"/>
      <c r="CL1931" s="56" t="s">
        <v>20953</v>
      </c>
      <c r="CM1931" s="56"/>
      <c r="CN1931" s="56"/>
      <c r="CO1931" s="52"/>
      <c r="CP1931" s="52"/>
      <c r="CQ1931" s="52"/>
      <c r="CR1931" s="52"/>
      <c r="CS1931" s="52"/>
      <c r="CT1931" s="52"/>
      <c r="CU1931" s="33"/>
      <c r="CV1931" s="33"/>
    </row>
    <row r="1932" spans="74:100">
      <c r="BV1932" s="62"/>
      <c r="BW1932" s="62"/>
      <c r="BX1932" s="62"/>
      <c r="BY1932" s="62"/>
      <c r="BZ1932" s="62"/>
      <c r="CA1932" s="62"/>
      <c r="CB1932" s="62"/>
      <c r="CC1932" s="62"/>
      <c r="CD1932" s="62"/>
      <c r="CE1932" s="62"/>
      <c r="CF1932" s="62"/>
      <c r="CL1932" s="56" t="s">
        <v>3667</v>
      </c>
      <c r="CM1932" s="56" t="s">
        <v>3118</v>
      </c>
      <c r="CN1932" s="56" t="s">
        <v>3118</v>
      </c>
      <c r="CO1932" s="52"/>
      <c r="CP1932" s="52"/>
      <c r="CQ1932" s="52"/>
      <c r="CR1932" s="52"/>
      <c r="CS1932" s="52"/>
      <c r="CT1932" s="52"/>
      <c r="CU1932" s="33"/>
      <c r="CV1932" s="33"/>
    </row>
    <row r="1933" spans="74:100">
      <c r="BV1933" s="62"/>
      <c r="BW1933" s="62"/>
      <c r="BX1933" s="62"/>
      <c r="BY1933" s="62"/>
      <c r="BZ1933" s="62"/>
      <c r="CA1933" s="62"/>
      <c r="CB1933" s="62"/>
      <c r="CC1933" s="62"/>
      <c r="CD1933" s="62"/>
      <c r="CE1933" s="62"/>
      <c r="CF1933" s="62"/>
      <c r="CL1933" s="56" t="s">
        <v>17929</v>
      </c>
      <c r="CM1933" s="56"/>
      <c r="CN1933" s="56"/>
      <c r="CO1933" s="52"/>
      <c r="CP1933" s="52"/>
      <c r="CQ1933" s="52"/>
      <c r="CR1933" s="52"/>
      <c r="CS1933" s="52"/>
      <c r="CT1933" s="52"/>
      <c r="CU1933" s="33"/>
      <c r="CV1933" s="33"/>
    </row>
    <row r="1934" spans="74:100">
      <c r="BV1934" s="62"/>
      <c r="BW1934" s="62"/>
      <c r="BX1934" s="62"/>
      <c r="BY1934" s="62"/>
      <c r="BZ1934" s="62"/>
      <c r="CA1934" s="62"/>
      <c r="CB1934" s="62"/>
      <c r="CC1934" s="62"/>
      <c r="CD1934" s="62"/>
      <c r="CE1934" s="62"/>
      <c r="CF1934" s="62"/>
      <c r="CL1934" s="56" t="s">
        <v>3668</v>
      </c>
      <c r="CM1934" s="56" t="s">
        <v>217</v>
      </c>
      <c r="CN1934" s="56" t="s">
        <v>217</v>
      </c>
      <c r="CO1934" s="52"/>
      <c r="CP1934" s="52"/>
      <c r="CQ1934" s="52"/>
      <c r="CR1934" s="52"/>
      <c r="CS1934" s="52"/>
      <c r="CT1934" s="52"/>
      <c r="CU1934" s="33"/>
      <c r="CV1934" s="33"/>
    </row>
    <row r="1935" spans="74:100">
      <c r="BV1935" s="62"/>
      <c r="BW1935" s="62"/>
      <c r="BX1935" s="62"/>
      <c r="BY1935" s="62"/>
      <c r="BZ1935" s="62"/>
      <c r="CA1935" s="62"/>
      <c r="CB1935" s="62"/>
      <c r="CC1935" s="62"/>
      <c r="CD1935" s="62"/>
      <c r="CE1935" s="62"/>
      <c r="CF1935" s="62"/>
      <c r="CL1935" s="56" t="s">
        <v>17930</v>
      </c>
      <c r="CM1935" s="56"/>
      <c r="CN1935" s="56"/>
      <c r="CO1935" s="52"/>
      <c r="CP1935" s="52"/>
      <c r="CQ1935" s="52"/>
      <c r="CR1935" s="52"/>
      <c r="CS1935" s="52"/>
      <c r="CT1935" s="52"/>
      <c r="CU1935" s="33"/>
      <c r="CV1935" s="33"/>
    </row>
    <row r="1936" spans="74:100">
      <c r="BV1936" s="62"/>
      <c r="BW1936" s="62"/>
      <c r="BX1936" s="62"/>
      <c r="BY1936" s="62"/>
      <c r="BZ1936" s="62"/>
      <c r="CA1936" s="62"/>
      <c r="CB1936" s="62"/>
      <c r="CC1936" s="62"/>
      <c r="CD1936" s="62"/>
      <c r="CE1936" s="62"/>
      <c r="CF1936" s="62"/>
      <c r="CL1936" s="56" t="s">
        <v>3669</v>
      </c>
      <c r="CM1936" s="56" t="s">
        <v>3118</v>
      </c>
      <c r="CN1936" s="56" t="s">
        <v>3118</v>
      </c>
      <c r="CO1936" s="52"/>
      <c r="CP1936" s="52"/>
      <c r="CQ1936" s="52"/>
      <c r="CR1936" s="52"/>
      <c r="CS1936" s="52"/>
      <c r="CT1936" s="52"/>
      <c r="CU1936" s="33"/>
      <c r="CV1936" s="33"/>
    </row>
    <row r="1937" spans="74:100">
      <c r="BV1937" s="62"/>
      <c r="BW1937" s="62"/>
      <c r="BX1937" s="62"/>
      <c r="BY1937" s="62"/>
      <c r="BZ1937" s="62"/>
      <c r="CA1937" s="62"/>
      <c r="CB1937" s="62"/>
      <c r="CC1937" s="62"/>
      <c r="CD1937" s="62"/>
      <c r="CE1937" s="62"/>
      <c r="CF1937" s="62"/>
      <c r="CL1937" s="56" t="s">
        <v>17931</v>
      </c>
      <c r="CM1937" s="56"/>
      <c r="CN1937" s="56"/>
      <c r="CO1937" s="52"/>
      <c r="CP1937" s="52"/>
      <c r="CQ1937" s="52"/>
      <c r="CR1937" s="52"/>
      <c r="CS1937" s="52"/>
      <c r="CT1937" s="52"/>
      <c r="CU1937" s="33"/>
      <c r="CV1937" s="33"/>
    </row>
    <row r="1938" spans="74:100">
      <c r="BV1938" s="62"/>
      <c r="BW1938" s="62"/>
      <c r="BX1938" s="62"/>
      <c r="BY1938" s="62"/>
      <c r="BZ1938" s="62"/>
      <c r="CA1938" s="62"/>
      <c r="CB1938" s="62"/>
      <c r="CC1938" s="62"/>
      <c r="CD1938" s="62"/>
      <c r="CE1938" s="62"/>
      <c r="CF1938" s="62"/>
      <c r="CL1938" s="56" t="s">
        <v>998</v>
      </c>
      <c r="CM1938" s="56" t="s">
        <v>213</v>
      </c>
      <c r="CN1938" s="56" t="s">
        <v>213</v>
      </c>
      <c r="CO1938" s="52"/>
      <c r="CP1938" s="52"/>
      <c r="CQ1938" s="52"/>
      <c r="CR1938" s="52"/>
      <c r="CS1938" s="52"/>
      <c r="CT1938" s="52"/>
      <c r="CU1938" s="33"/>
      <c r="CV1938" s="33"/>
    </row>
    <row r="1939" spans="74:100">
      <c r="BV1939" s="62"/>
      <c r="BW1939" s="62"/>
      <c r="BX1939" s="62"/>
      <c r="BY1939" s="62"/>
      <c r="BZ1939" s="62"/>
      <c r="CA1939" s="62"/>
      <c r="CB1939" s="62"/>
      <c r="CC1939" s="62"/>
      <c r="CD1939" s="62"/>
      <c r="CE1939" s="62"/>
      <c r="CF1939" s="62"/>
      <c r="CL1939" s="56" t="s">
        <v>20954</v>
      </c>
      <c r="CM1939" s="56"/>
      <c r="CN1939" s="56"/>
      <c r="CO1939" s="52"/>
      <c r="CP1939" s="52"/>
      <c r="CQ1939" s="52"/>
      <c r="CR1939" s="52"/>
      <c r="CS1939" s="52"/>
      <c r="CT1939" s="52"/>
      <c r="CU1939" s="33"/>
      <c r="CV1939" s="33"/>
    </row>
    <row r="1940" spans="74:100">
      <c r="BV1940" s="62"/>
      <c r="BW1940" s="62"/>
      <c r="BX1940" s="62"/>
      <c r="BY1940" s="62"/>
      <c r="BZ1940" s="62"/>
      <c r="CA1940" s="62"/>
      <c r="CB1940" s="62"/>
      <c r="CC1940" s="62"/>
      <c r="CD1940" s="62"/>
      <c r="CE1940" s="62"/>
      <c r="CF1940" s="62"/>
      <c r="CL1940" s="56" t="s">
        <v>27148</v>
      </c>
      <c r="CM1940" s="56" t="s">
        <v>3118</v>
      </c>
      <c r="CN1940" s="56" t="s">
        <v>3118</v>
      </c>
      <c r="CO1940" s="52"/>
      <c r="CP1940" s="52"/>
      <c r="CQ1940" s="52"/>
      <c r="CR1940" s="52"/>
      <c r="CS1940" s="52"/>
      <c r="CT1940" s="52"/>
      <c r="CU1940" s="33"/>
      <c r="CV1940" s="33"/>
    </row>
    <row r="1941" spans="74:100">
      <c r="BV1941" s="62"/>
      <c r="BW1941" s="62"/>
      <c r="BX1941" s="62"/>
      <c r="BY1941" s="62"/>
      <c r="BZ1941" s="62"/>
      <c r="CA1941" s="62"/>
      <c r="CB1941" s="62"/>
      <c r="CC1941" s="62"/>
      <c r="CD1941" s="62"/>
      <c r="CE1941" s="62"/>
      <c r="CF1941" s="62"/>
      <c r="CL1941" s="56" t="s">
        <v>27149</v>
      </c>
      <c r="CM1941" s="56"/>
      <c r="CN1941" s="56"/>
      <c r="CO1941" s="52"/>
      <c r="CP1941" s="52"/>
      <c r="CQ1941" s="52"/>
      <c r="CR1941" s="52"/>
      <c r="CS1941" s="52"/>
      <c r="CT1941" s="52"/>
      <c r="CU1941" s="33"/>
      <c r="CV1941" s="33"/>
    </row>
    <row r="1942" spans="74:100">
      <c r="BV1942" s="62"/>
      <c r="BW1942" s="62"/>
      <c r="BX1942" s="62"/>
      <c r="BY1942" s="62"/>
      <c r="BZ1942" s="62"/>
      <c r="CA1942" s="62"/>
      <c r="CB1942" s="62"/>
      <c r="CC1942" s="62"/>
      <c r="CD1942" s="62"/>
      <c r="CE1942" s="62"/>
      <c r="CF1942" s="62"/>
      <c r="CL1942" s="56" t="s">
        <v>27150</v>
      </c>
      <c r="CM1942" s="56" t="s">
        <v>217</v>
      </c>
      <c r="CN1942" s="56" t="s">
        <v>217</v>
      </c>
      <c r="CO1942" s="52"/>
      <c r="CP1942" s="52"/>
      <c r="CQ1942" s="52"/>
      <c r="CR1942" s="52"/>
      <c r="CS1942" s="52"/>
      <c r="CT1942" s="52"/>
      <c r="CU1942" s="33"/>
      <c r="CV1942" s="33"/>
    </row>
    <row r="1943" spans="74:100">
      <c r="BV1943" s="62"/>
      <c r="BW1943" s="62"/>
      <c r="BX1943" s="62"/>
      <c r="BY1943" s="62"/>
      <c r="BZ1943" s="62"/>
      <c r="CA1943" s="62"/>
      <c r="CB1943" s="62"/>
      <c r="CC1943" s="62"/>
      <c r="CD1943" s="62"/>
      <c r="CE1943" s="62"/>
      <c r="CF1943" s="62"/>
      <c r="CL1943" s="56" t="s">
        <v>27149</v>
      </c>
      <c r="CM1943" s="56"/>
      <c r="CN1943" s="56"/>
      <c r="CO1943" s="52"/>
      <c r="CP1943" s="52"/>
      <c r="CQ1943" s="52"/>
      <c r="CR1943" s="52"/>
      <c r="CS1943" s="52"/>
      <c r="CT1943" s="52"/>
      <c r="CU1943" s="33"/>
      <c r="CV1943" s="33"/>
    </row>
    <row r="1944" spans="74:100">
      <c r="BV1944" s="62"/>
      <c r="BW1944" s="62"/>
      <c r="BX1944" s="62"/>
      <c r="BY1944" s="62"/>
      <c r="BZ1944" s="62"/>
      <c r="CA1944" s="62"/>
      <c r="CB1944" s="62"/>
      <c r="CC1944" s="62"/>
      <c r="CD1944" s="62"/>
      <c r="CE1944" s="62"/>
      <c r="CF1944" s="62"/>
      <c r="CL1944" s="56" t="s">
        <v>27151</v>
      </c>
      <c r="CM1944" s="56" t="s">
        <v>3118</v>
      </c>
      <c r="CN1944" s="56" t="s">
        <v>3118</v>
      </c>
      <c r="CO1944" s="52"/>
      <c r="CP1944" s="52"/>
      <c r="CQ1944" s="52"/>
      <c r="CR1944" s="52"/>
      <c r="CS1944" s="52"/>
      <c r="CT1944" s="52"/>
      <c r="CU1944" s="33"/>
      <c r="CV1944" s="33"/>
    </row>
    <row r="1945" spans="74:100">
      <c r="BV1945" s="62"/>
      <c r="BW1945" s="62"/>
      <c r="BX1945" s="62"/>
      <c r="BY1945" s="62"/>
      <c r="BZ1945" s="62"/>
      <c r="CA1945" s="62"/>
      <c r="CB1945" s="62"/>
      <c r="CC1945" s="62"/>
      <c r="CD1945" s="62"/>
      <c r="CE1945" s="62"/>
      <c r="CF1945" s="62"/>
      <c r="CL1945" s="56" t="s">
        <v>27152</v>
      </c>
      <c r="CM1945" s="56"/>
      <c r="CN1945" s="56"/>
      <c r="CO1945" s="52"/>
      <c r="CP1945" s="52"/>
      <c r="CQ1945" s="52"/>
      <c r="CR1945" s="52"/>
      <c r="CS1945" s="52"/>
      <c r="CT1945" s="52"/>
      <c r="CU1945" s="33"/>
      <c r="CV1945" s="33"/>
    </row>
    <row r="1946" spans="74:100">
      <c r="BV1946" s="62"/>
      <c r="BW1946" s="62"/>
      <c r="BX1946" s="62"/>
      <c r="BY1946" s="62"/>
      <c r="BZ1946" s="62"/>
      <c r="CA1946" s="62"/>
      <c r="CB1946" s="62"/>
      <c r="CC1946" s="62"/>
      <c r="CD1946" s="62"/>
      <c r="CE1946" s="62"/>
      <c r="CF1946" s="62"/>
      <c r="CL1946" s="56" t="s">
        <v>27153</v>
      </c>
      <c r="CM1946" s="56" t="s">
        <v>217</v>
      </c>
      <c r="CN1946" s="56" t="s">
        <v>217</v>
      </c>
      <c r="CO1946" s="52"/>
      <c r="CP1946" s="52"/>
      <c r="CQ1946" s="52"/>
      <c r="CR1946" s="52"/>
      <c r="CS1946" s="52"/>
      <c r="CT1946" s="52"/>
      <c r="CU1946" s="33"/>
      <c r="CV1946" s="33"/>
    </row>
    <row r="1947" spans="74:100">
      <c r="BV1947" s="62"/>
      <c r="BW1947" s="62"/>
      <c r="BX1947" s="62"/>
      <c r="BY1947" s="62"/>
      <c r="BZ1947" s="62"/>
      <c r="CA1947" s="62"/>
      <c r="CB1947" s="62"/>
      <c r="CC1947" s="62"/>
      <c r="CD1947" s="62"/>
      <c r="CE1947" s="62"/>
      <c r="CF1947" s="62"/>
      <c r="CL1947" s="56" t="s">
        <v>27152</v>
      </c>
      <c r="CM1947" s="56"/>
      <c r="CN1947" s="56"/>
      <c r="CO1947" s="52"/>
      <c r="CP1947" s="52"/>
      <c r="CQ1947" s="52"/>
      <c r="CR1947" s="52"/>
      <c r="CS1947" s="52"/>
      <c r="CT1947" s="52"/>
      <c r="CU1947" s="33"/>
      <c r="CV1947" s="33"/>
    </row>
    <row r="1948" spans="74:100">
      <c r="BV1948" s="62"/>
      <c r="BW1948" s="62"/>
      <c r="BX1948" s="62"/>
      <c r="BY1948" s="62"/>
      <c r="BZ1948" s="62"/>
      <c r="CA1948" s="62"/>
      <c r="CB1948" s="62"/>
      <c r="CC1948" s="62"/>
      <c r="CD1948" s="62"/>
      <c r="CE1948" s="62"/>
      <c r="CF1948" s="62"/>
      <c r="CL1948" s="56" t="s">
        <v>27154</v>
      </c>
      <c r="CM1948" s="56" t="s">
        <v>3118</v>
      </c>
      <c r="CN1948" s="56" t="s">
        <v>3118</v>
      </c>
      <c r="CO1948" s="52"/>
      <c r="CP1948" s="52"/>
      <c r="CQ1948" s="52"/>
      <c r="CR1948" s="52"/>
      <c r="CS1948" s="52"/>
      <c r="CT1948" s="52"/>
      <c r="CU1948" s="33"/>
      <c r="CV1948" s="33"/>
    </row>
    <row r="1949" spans="74:100">
      <c r="BV1949" s="62"/>
      <c r="BW1949" s="62"/>
      <c r="BX1949" s="62"/>
      <c r="BY1949" s="62"/>
      <c r="BZ1949" s="62"/>
      <c r="CA1949" s="62"/>
      <c r="CB1949" s="62"/>
      <c r="CC1949" s="62"/>
      <c r="CD1949" s="62"/>
      <c r="CE1949" s="62"/>
      <c r="CF1949" s="62"/>
      <c r="CL1949" s="56" t="s">
        <v>27155</v>
      </c>
      <c r="CM1949" s="56"/>
      <c r="CN1949" s="56"/>
      <c r="CO1949" s="52"/>
      <c r="CP1949" s="52"/>
      <c r="CQ1949" s="52"/>
      <c r="CR1949" s="52"/>
      <c r="CS1949" s="52"/>
      <c r="CT1949" s="52"/>
      <c r="CU1949" s="33"/>
      <c r="CV1949" s="33"/>
    </row>
    <row r="1950" spans="74:100">
      <c r="BV1950" s="62"/>
      <c r="BW1950" s="62"/>
      <c r="BX1950" s="62"/>
      <c r="BY1950" s="62"/>
      <c r="BZ1950" s="62"/>
      <c r="CA1950" s="62"/>
      <c r="CB1950" s="62"/>
      <c r="CC1950" s="62"/>
      <c r="CD1950" s="62"/>
      <c r="CE1950" s="62"/>
      <c r="CF1950" s="62"/>
      <c r="CL1950" s="56" t="s">
        <v>27156</v>
      </c>
      <c r="CM1950" s="56" t="s">
        <v>217</v>
      </c>
      <c r="CN1950" s="56" t="s">
        <v>217</v>
      </c>
      <c r="CO1950" s="52"/>
      <c r="CP1950" s="52"/>
      <c r="CQ1950" s="52"/>
      <c r="CR1950" s="52"/>
      <c r="CS1950" s="52"/>
      <c r="CT1950" s="52"/>
      <c r="CU1950" s="33"/>
      <c r="CV1950" s="33"/>
    </row>
    <row r="1951" spans="74:100">
      <c r="BV1951" s="62"/>
      <c r="BW1951" s="62"/>
      <c r="BX1951" s="62"/>
      <c r="BY1951" s="62"/>
      <c r="BZ1951" s="62"/>
      <c r="CA1951" s="62"/>
      <c r="CB1951" s="62"/>
      <c r="CC1951" s="62"/>
      <c r="CD1951" s="62"/>
      <c r="CE1951" s="62"/>
      <c r="CF1951" s="62"/>
      <c r="CL1951" s="56" t="s">
        <v>27155</v>
      </c>
      <c r="CM1951" s="56"/>
      <c r="CN1951" s="56"/>
      <c r="CO1951" s="52"/>
      <c r="CP1951" s="52"/>
      <c r="CQ1951" s="52"/>
      <c r="CR1951" s="52"/>
      <c r="CS1951" s="52"/>
      <c r="CT1951" s="52"/>
      <c r="CU1951" s="33"/>
      <c r="CV1951" s="33"/>
    </row>
    <row r="1952" spans="74:100">
      <c r="BV1952" s="62"/>
      <c r="BW1952" s="62"/>
      <c r="BX1952" s="62"/>
      <c r="BY1952" s="62"/>
      <c r="BZ1952" s="62"/>
      <c r="CA1952" s="62"/>
      <c r="CB1952" s="62"/>
      <c r="CC1952" s="62"/>
      <c r="CD1952" s="62"/>
      <c r="CE1952" s="62"/>
      <c r="CF1952" s="62"/>
      <c r="CL1952" s="56" t="s">
        <v>3670</v>
      </c>
      <c r="CM1952" s="56" t="s">
        <v>3118</v>
      </c>
      <c r="CN1952" s="56" t="s">
        <v>3118</v>
      </c>
      <c r="CO1952" s="52"/>
      <c r="CP1952" s="52"/>
      <c r="CQ1952" s="52"/>
      <c r="CR1952" s="52"/>
      <c r="CS1952" s="52"/>
      <c r="CT1952" s="52"/>
      <c r="CU1952" s="33"/>
      <c r="CV1952" s="33"/>
    </row>
    <row r="1953" spans="74:100">
      <c r="BV1953" s="62"/>
      <c r="BW1953" s="62"/>
      <c r="BX1953" s="62"/>
      <c r="BY1953" s="62"/>
      <c r="BZ1953" s="62"/>
      <c r="CA1953" s="62"/>
      <c r="CB1953" s="62"/>
      <c r="CC1953" s="62"/>
      <c r="CD1953" s="62"/>
      <c r="CE1953" s="62"/>
      <c r="CF1953" s="62"/>
      <c r="CL1953" s="56" t="s">
        <v>17932</v>
      </c>
      <c r="CM1953" s="56"/>
      <c r="CN1953" s="56"/>
      <c r="CO1953" s="52"/>
      <c r="CP1953" s="52"/>
      <c r="CQ1953" s="52"/>
      <c r="CR1953" s="52"/>
      <c r="CS1953" s="52"/>
      <c r="CT1953" s="52"/>
      <c r="CU1953" s="33"/>
      <c r="CV1953" s="33"/>
    </row>
    <row r="1954" spans="74:100">
      <c r="BV1954" s="62"/>
      <c r="BW1954" s="62"/>
      <c r="BX1954" s="62"/>
      <c r="BY1954" s="62"/>
      <c r="BZ1954" s="62"/>
      <c r="CA1954" s="62"/>
      <c r="CB1954" s="62"/>
      <c r="CC1954" s="62"/>
      <c r="CD1954" s="62"/>
      <c r="CE1954" s="62"/>
      <c r="CF1954" s="62"/>
      <c r="CL1954" s="56" t="s">
        <v>3671</v>
      </c>
      <c r="CM1954" s="56" t="s">
        <v>217</v>
      </c>
      <c r="CN1954" s="56" t="s">
        <v>217</v>
      </c>
      <c r="CO1954" s="52"/>
      <c r="CP1954" s="52"/>
      <c r="CQ1954" s="52"/>
      <c r="CR1954" s="52"/>
      <c r="CS1954" s="52"/>
      <c r="CT1954" s="52"/>
      <c r="CU1954" s="33"/>
      <c r="CV1954" s="33"/>
    </row>
    <row r="1955" spans="74:100">
      <c r="BV1955" s="62"/>
      <c r="BW1955" s="62"/>
      <c r="BX1955" s="62"/>
      <c r="BY1955" s="62"/>
      <c r="BZ1955" s="62"/>
      <c r="CA1955" s="62"/>
      <c r="CB1955" s="62"/>
      <c r="CC1955" s="62"/>
      <c r="CD1955" s="62"/>
      <c r="CE1955" s="62"/>
      <c r="CF1955" s="62"/>
      <c r="CL1955" s="56" t="s">
        <v>17933</v>
      </c>
      <c r="CM1955" s="56"/>
      <c r="CN1955" s="56"/>
      <c r="CO1955" s="52"/>
      <c r="CP1955" s="52"/>
      <c r="CQ1955" s="52"/>
      <c r="CR1955" s="52"/>
      <c r="CS1955" s="52"/>
      <c r="CT1955" s="52"/>
      <c r="CU1955" s="33"/>
      <c r="CV1955" s="33"/>
    </row>
    <row r="1956" spans="74:100">
      <c r="BV1956" s="62"/>
      <c r="BW1956" s="62"/>
      <c r="BX1956" s="62"/>
      <c r="BY1956" s="62"/>
      <c r="BZ1956" s="62"/>
      <c r="CA1956" s="62"/>
      <c r="CB1956" s="62"/>
      <c r="CC1956" s="62"/>
      <c r="CD1956" s="62"/>
      <c r="CE1956" s="62"/>
      <c r="CF1956" s="62"/>
      <c r="CL1956" s="56" t="s">
        <v>3672</v>
      </c>
      <c r="CM1956" s="56" t="s">
        <v>217</v>
      </c>
      <c r="CN1956" s="56" t="s">
        <v>217</v>
      </c>
      <c r="CO1956" s="52"/>
      <c r="CP1956" s="52"/>
      <c r="CQ1956" s="52"/>
      <c r="CR1956" s="52"/>
      <c r="CS1956" s="52"/>
      <c r="CT1956" s="52"/>
      <c r="CU1956" s="33"/>
      <c r="CV1956" s="33"/>
    </row>
    <row r="1957" spans="74:100">
      <c r="BV1957" s="62"/>
      <c r="BW1957" s="62"/>
      <c r="BX1957" s="62"/>
      <c r="BY1957" s="62"/>
      <c r="BZ1957" s="62"/>
      <c r="CA1957" s="62"/>
      <c r="CB1957" s="62"/>
      <c r="CC1957" s="62"/>
      <c r="CD1957" s="62"/>
      <c r="CE1957" s="62"/>
      <c r="CF1957" s="62"/>
      <c r="CL1957" s="56" t="s">
        <v>17934</v>
      </c>
      <c r="CM1957" s="56"/>
      <c r="CN1957" s="56"/>
      <c r="CO1957" s="52"/>
      <c r="CP1957" s="52"/>
      <c r="CQ1957" s="52"/>
      <c r="CR1957" s="52"/>
      <c r="CS1957" s="52"/>
      <c r="CT1957" s="52"/>
      <c r="CU1957" s="33"/>
      <c r="CV1957" s="33"/>
    </row>
    <row r="1958" spans="74:100">
      <c r="BV1958" s="62"/>
      <c r="BW1958" s="62"/>
      <c r="BX1958" s="62"/>
      <c r="BY1958" s="62"/>
      <c r="BZ1958" s="62"/>
      <c r="CA1958" s="62"/>
      <c r="CB1958" s="62"/>
      <c r="CC1958" s="62"/>
      <c r="CD1958" s="62"/>
      <c r="CE1958" s="62"/>
      <c r="CF1958" s="62"/>
      <c r="CL1958" s="56" t="s">
        <v>3673</v>
      </c>
      <c r="CM1958" s="56" t="s">
        <v>217</v>
      </c>
      <c r="CN1958" s="56" t="s">
        <v>217</v>
      </c>
      <c r="CO1958" s="52"/>
      <c r="CP1958" s="52"/>
      <c r="CQ1958" s="52"/>
      <c r="CR1958" s="52"/>
      <c r="CS1958" s="52"/>
      <c r="CT1958" s="52"/>
      <c r="CU1958" s="33"/>
      <c r="CV1958" s="33"/>
    </row>
    <row r="1959" spans="74:100">
      <c r="BV1959" s="62"/>
      <c r="BW1959" s="62"/>
      <c r="BX1959" s="62"/>
      <c r="BY1959" s="62"/>
      <c r="BZ1959" s="62"/>
      <c r="CA1959" s="62"/>
      <c r="CB1959" s="62"/>
      <c r="CC1959" s="62"/>
      <c r="CD1959" s="62"/>
      <c r="CE1959" s="62"/>
      <c r="CF1959" s="62"/>
      <c r="CL1959" s="56" t="s">
        <v>17935</v>
      </c>
      <c r="CM1959" s="56"/>
      <c r="CN1959" s="56"/>
      <c r="CO1959" s="52"/>
      <c r="CP1959" s="52"/>
      <c r="CQ1959" s="52"/>
      <c r="CR1959" s="52"/>
      <c r="CS1959" s="52"/>
      <c r="CT1959" s="52"/>
      <c r="CU1959" s="33"/>
      <c r="CV1959" s="33"/>
    </row>
    <row r="1960" spans="74:100">
      <c r="BV1960" s="62"/>
      <c r="BW1960" s="62"/>
      <c r="BX1960" s="62"/>
      <c r="BY1960" s="62"/>
      <c r="BZ1960" s="62"/>
      <c r="CA1960" s="62"/>
      <c r="CB1960" s="62"/>
      <c r="CC1960" s="62"/>
      <c r="CD1960" s="62"/>
      <c r="CE1960" s="62"/>
      <c r="CF1960" s="62"/>
      <c r="CL1960" s="56" t="s">
        <v>3674</v>
      </c>
      <c r="CM1960" s="56" t="s">
        <v>217</v>
      </c>
      <c r="CN1960" s="56" t="s">
        <v>217</v>
      </c>
      <c r="CO1960" s="52"/>
      <c r="CP1960" s="52"/>
      <c r="CQ1960" s="52"/>
      <c r="CR1960" s="52"/>
      <c r="CS1960" s="52"/>
      <c r="CT1960" s="52"/>
      <c r="CU1960" s="33"/>
      <c r="CV1960" s="33"/>
    </row>
    <row r="1961" spans="74:100">
      <c r="BV1961" s="62"/>
      <c r="BW1961" s="62"/>
      <c r="BX1961" s="62"/>
      <c r="BY1961" s="62"/>
      <c r="BZ1961" s="62"/>
      <c r="CA1961" s="62"/>
      <c r="CB1961" s="62"/>
      <c r="CC1961" s="62"/>
      <c r="CD1961" s="62"/>
      <c r="CE1961" s="62"/>
      <c r="CF1961" s="62"/>
      <c r="CL1961" s="56" t="s">
        <v>17936</v>
      </c>
      <c r="CM1961" s="56"/>
      <c r="CN1961" s="56"/>
      <c r="CO1961" s="52"/>
      <c r="CP1961" s="52"/>
      <c r="CQ1961" s="52"/>
      <c r="CR1961" s="52"/>
      <c r="CS1961" s="52"/>
      <c r="CT1961" s="52"/>
      <c r="CU1961" s="33"/>
      <c r="CV1961" s="33"/>
    </row>
    <row r="1962" spans="74:100">
      <c r="BV1962" s="62"/>
      <c r="BW1962" s="62"/>
      <c r="BX1962" s="62"/>
      <c r="BY1962" s="62"/>
      <c r="BZ1962" s="62"/>
      <c r="CA1962" s="62"/>
      <c r="CB1962" s="62"/>
      <c r="CC1962" s="62"/>
      <c r="CD1962" s="62"/>
      <c r="CE1962" s="62"/>
      <c r="CF1962" s="62"/>
      <c r="CL1962" s="56" t="s">
        <v>3675</v>
      </c>
      <c r="CM1962" s="56" t="s">
        <v>3118</v>
      </c>
      <c r="CN1962" s="56" t="s">
        <v>3118</v>
      </c>
      <c r="CO1962" s="52"/>
      <c r="CP1962" s="52"/>
      <c r="CQ1962" s="52"/>
      <c r="CR1962" s="52"/>
      <c r="CS1962" s="52"/>
      <c r="CT1962" s="52"/>
      <c r="CU1962" s="33"/>
      <c r="CV1962" s="33"/>
    </row>
    <row r="1963" spans="74:100">
      <c r="BV1963" s="62"/>
      <c r="BW1963" s="62"/>
      <c r="BX1963" s="62"/>
      <c r="BY1963" s="62"/>
      <c r="BZ1963" s="62"/>
      <c r="CA1963" s="62"/>
      <c r="CB1963" s="62"/>
      <c r="CC1963" s="62"/>
      <c r="CD1963" s="62"/>
      <c r="CE1963" s="62"/>
      <c r="CF1963" s="62"/>
      <c r="CL1963" s="56" t="s">
        <v>17937</v>
      </c>
      <c r="CM1963" s="56"/>
      <c r="CN1963" s="56"/>
      <c r="CO1963" s="52"/>
      <c r="CP1963" s="52"/>
      <c r="CQ1963" s="52"/>
      <c r="CR1963" s="52"/>
      <c r="CS1963" s="52"/>
      <c r="CT1963" s="52"/>
      <c r="CU1963" s="33"/>
      <c r="CV1963" s="33"/>
    </row>
    <row r="1964" spans="74:100">
      <c r="BV1964" s="62"/>
      <c r="BW1964" s="62"/>
      <c r="BX1964" s="62"/>
      <c r="BY1964" s="62"/>
      <c r="BZ1964" s="62"/>
      <c r="CA1964" s="62"/>
      <c r="CB1964" s="62"/>
      <c r="CC1964" s="62"/>
      <c r="CD1964" s="62"/>
      <c r="CE1964" s="62"/>
      <c r="CF1964" s="62"/>
      <c r="CL1964" s="56" t="s">
        <v>3676</v>
      </c>
      <c r="CM1964" s="56" t="s">
        <v>217</v>
      </c>
      <c r="CN1964" s="56" t="s">
        <v>217</v>
      </c>
      <c r="CO1964" s="52"/>
      <c r="CP1964" s="52"/>
      <c r="CQ1964" s="52"/>
      <c r="CR1964" s="52"/>
      <c r="CS1964" s="52"/>
      <c r="CT1964" s="52"/>
      <c r="CU1964" s="33"/>
      <c r="CV1964" s="33"/>
    </row>
    <row r="1965" spans="74:100">
      <c r="BV1965" s="62"/>
      <c r="BW1965" s="62"/>
      <c r="BX1965" s="62"/>
      <c r="BY1965" s="62"/>
      <c r="BZ1965" s="62"/>
      <c r="CA1965" s="62"/>
      <c r="CB1965" s="62"/>
      <c r="CC1965" s="62"/>
      <c r="CD1965" s="62"/>
      <c r="CE1965" s="62"/>
      <c r="CF1965" s="62"/>
      <c r="CL1965" s="56" t="s">
        <v>17938</v>
      </c>
      <c r="CM1965" s="56"/>
      <c r="CN1965" s="56"/>
      <c r="CO1965" s="52"/>
      <c r="CP1965" s="52"/>
      <c r="CQ1965" s="52"/>
      <c r="CR1965" s="52"/>
      <c r="CS1965" s="52"/>
      <c r="CT1965" s="52"/>
      <c r="CU1965" s="33"/>
      <c r="CV1965" s="33"/>
    </row>
    <row r="1966" spans="74:100">
      <c r="BV1966" s="62"/>
      <c r="BW1966" s="62"/>
      <c r="BX1966" s="62"/>
      <c r="BY1966" s="62"/>
      <c r="BZ1966" s="62"/>
      <c r="CA1966" s="62"/>
      <c r="CB1966" s="62"/>
      <c r="CC1966" s="62"/>
      <c r="CD1966" s="62"/>
      <c r="CE1966" s="62"/>
      <c r="CF1966" s="62"/>
      <c r="CL1966" s="56" t="s">
        <v>3677</v>
      </c>
      <c r="CM1966" s="56" t="s">
        <v>3118</v>
      </c>
      <c r="CN1966" s="56" t="s">
        <v>3118</v>
      </c>
      <c r="CO1966" s="52"/>
      <c r="CP1966" s="52"/>
      <c r="CQ1966" s="52"/>
      <c r="CR1966" s="52"/>
      <c r="CS1966" s="52"/>
      <c r="CT1966" s="52"/>
      <c r="CU1966" s="33"/>
      <c r="CV1966" s="33"/>
    </row>
    <row r="1967" spans="74:100">
      <c r="BV1967" s="62"/>
      <c r="BW1967" s="62"/>
      <c r="BX1967" s="62"/>
      <c r="BY1967" s="62"/>
      <c r="BZ1967" s="62"/>
      <c r="CA1967" s="62"/>
      <c r="CB1967" s="62"/>
      <c r="CC1967" s="62"/>
      <c r="CD1967" s="62"/>
      <c r="CE1967" s="62"/>
      <c r="CF1967" s="62"/>
      <c r="CL1967" s="56" t="s">
        <v>20520</v>
      </c>
      <c r="CM1967" s="56"/>
      <c r="CN1967" s="56"/>
      <c r="CO1967" s="52"/>
      <c r="CP1967" s="52"/>
      <c r="CQ1967" s="52"/>
      <c r="CR1967" s="52"/>
      <c r="CS1967" s="52"/>
      <c r="CT1967" s="52"/>
      <c r="CU1967" s="33"/>
      <c r="CV1967" s="33"/>
    </row>
    <row r="1968" spans="74:100">
      <c r="BV1968" s="62"/>
      <c r="BW1968" s="62"/>
      <c r="BX1968" s="62"/>
      <c r="BY1968" s="62"/>
      <c r="BZ1968" s="62"/>
      <c r="CA1968" s="62"/>
      <c r="CB1968" s="62"/>
      <c r="CC1968" s="62"/>
      <c r="CD1968" s="62"/>
      <c r="CE1968" s="62"/>
      <c r="CF1968" s="62"/>
      <c r="CL1968" s="56" t="s">
        <v>1001</v>
      </c>
      <c r="CM1968" s="56" t="s">
        <v>213</v>
      </c>
      <c r="CN1968" s="56" t="s">
        <v>213</v>
      </c>
      <c r="CO1968" s="52"/>
      <c r="CP1968" s="52"/>
      <c r="CQ1968" s="52"/>
      <c r="CR1968" s="52"/>
      <c r="CS1968" s="52"/>
      <c r="CT1968" s="52"/>
      <c r="CU1968" s="33"/>
      <c r="CV1968" s="33"/>
    </row>
    <row r="1969" spans="74:100">
      <c r="BV1969" s="62"/>
      <c r="BW1969" s="62"/>
      <c r="BX1969" s="62"/>
      <c r="BY1969" s="62"/>
      <c r="BZ1969" s="62"/>
      <c r="CA1969" s="62"/>
      <c r="CB1969" s="62"/>
      <c r="CC1969" s="62"/>
      <c r="CD1969" s="62"/>
      <c r="CE1969" s="62"/>
      <c r="CF1969" s="62"/>
      <c r="CL1969" s="56" t="s">
        <v>20955</v>
      </c>
      <c r="CM1969" s="56"/>
      <c r="CN1969" s="56"/>
      <c r="CO1969" s="52"/>
      <c r="CP1969" s="52"/>
      <c r="CQ1969" s="52"/>
      <c r="CR1969" s="52"/>
      <c r="CS1969" s="52"/>
      <c r="CT1969" s="52"/>
      <c r="CU1969" s="33"/>
      <c r="CV1969" s="33"/>
    </row>
    <row r="1970" spans="74:100">
      <c r="BV1970" s="62"/>
      <c r="BW1970" s="62"/>
      <c r="BX1970" s="62"/>
      <c r="BY1970" s="62"/>
      <c r="BZ1970" s="62"/>
      <c r="CA1970" s="62"/>
      <c r="CB1970" s="62"/>
      <c r="CC1970" s="62"/>
      <c r="CD1970" s="62"/>
      <c r="CE1970" s="62"/>
      <c r="CF1970" s="62"/>
      <c r="CL1970" s="56" t="s">
        <v>1002</v>
      </c>
      <c r="CM1970" s="56" t="s">
        <v>213</v>
      </c>
      <c r="CN1970" s="56" t="s">
        <v>213</v>
      </c>
      <c r="CO1970" s="52"/>
      <c r="CP1970" s="52"/>
      <c r="CQ1970" s="52"/>
      <c r="CR1970" s="52"/>
      <c r="CS1970" s="52"/>
      <c r="CT1970" s="52"/>
      <c r="CU1970" s="33"/>
      <c r="CV1970" s="33"/>
    </row>
    <row r="1971" spans="74:100">
      <c r="BV1971" s="62"/>
      <c r="BW1971" s="62"/>
      <c r="BX1971" s="62"/>
      <c r="BY1971" s="62"/>
      <c r="BZ1971" s="62"/>
      <c r="CA1971" s="62"/>
      <c r="CB1971" s="62"/>
      <c r="CC1971" s="62"/>
      <c r="CD1971" s="62"/>
      <c r="CE1971" s="62"/>
      <c r="CF1971" s="62"/>
      <c r="CL1971" s="56" t="s">
        <v>20956</v>
      </c>
      <c r="CM1971" s="56"/>
      <c r="CN1971" s="56"/>
      <c r="CO1971" s="52"/>
      <c r="CP1971" s="52"/>
      <c r="CQ1971" s="52"/>
      <c r="CR1971" s="52"/>
      <c r="CS1971" s="52"/>
      <c r="CT1971" s="52"/>
      <c r="CU1971" s="33"/>
      <c r="CV1971" s="33"/>
    </row>
    <row r="1972" spans="74:100">
      <c r="BV1972" s="62"/>
      <c r="BW1972" s="62"/>
      <c r="BX1972" s="62"/>
      <c r="BY1972" s="62"/>
      <c r="BZ1972" s="62"/>
      <c r="CA1972" s="62"/>
      <c r="CB1972" s="62"/>
      <c r="CC1972" s="62"/>
      <c r="CD1972" s="62"/>
      <c r="CE1972" s="62"/>
      <c r="CF1972" s="62"/>
      <c r="CL1972" s="56" t="s">
        <v>3678</v>
      </c>
      <c r="CM1972" s="56" t="s">
        <v>213</v>
      </c>
      <c r="CN1972" s="56" t="s">
        <v>213</v>
      </c>
      <c r="CO1972" s="52"/>
      <c r="CP1972" s="52"/>
      <c r="CQ1972" s="52"/>
      <c r="CR1972" s="52"/>
      <c r="CS1972" s="52"/>
      <c r="CT1972" s="52"/>
      <c r="CU1972" s="33"/>
      <c r="CV1972" s="33"/>
    </row>
    <row r="1973" spans="74:100">
      <c r="BV1973" s="62"/>
      <c r="BW1973" s="62"/>
      <c r="BX1973" s="62"/>
      <c r="BY1973" s="62"/>
      <c r="BZ1973" s="62"/>
      <c r="CA1973" s="62"/>
      <c r="CB1973" s="62"/>
      <c r="CC1973" s="62"/>
      <c r="CD1973" s="62"/>
      <c r="CE1973" s="62"/>
      <c r="CF1973" s="62"/>
      <c r="CL1973" s="56" t="s">
        <v>20957</v>
      </c>
      <c r="CM1973" s="56"/>
      <c r="CN1973" s="56"/>
      <c r="CO1973" s="52"/>
      <c r="CP1973" s="52"/>
      <c r="CQ1973" s="52"/>
      <c r="CR1973" s="52"/>
      <c r="CS1973" s="52"/>
      <c r="CT1973" s="52"/>
      <c r="CU1973" s="33"/>
      <c r="CV1973" s="33"/>
    </row>
    <row r="1974" spans="74:100">
      <c r="BV1974" s="62"/>
      <c r="BW1974" s="62"/>
      <c r="BX1974" s="62"/>
      <c r="BY1974" s="62"/>
      <c r="BZ1974" s="62"/>
      <c r="CA1974" s="62"/>
      <c r="CB1974" s="62"/>
      <c r="CC1974" s="62"/>
      <c r="CD1974" s="62"/>
      <c r="CE1974" s="62"/>
      <c r="CF1974" s="62"/>
      <c r="CL1974" s="56" t="s">
        <v>3679</v>
      </c>
      <c r="CM1974" s="56" t="s">
        <v>213</v>
      </c>
      <c r="CN1974" s="56" t="s">
        <v>213</v>
      </c>
      <c r="CO1974" s="52"/>
      <c r="CP1974" s="52"/>
      <c r="CQ1974" s="52"/>
      <c r="CR1974" s="52"/>
      <c r="CS1974" s="52"/>
      <c r="CT1974" s="52"/>
      <c r="CU1974" s="33"/>
      <c r="CV1974" s="33"/>
    </row>
    <row r="1975" spans="74:100">
      <c r="BV1975" s="62"/>
      <c r="BW1975" s="62"/>
      <c r="BX1975" s="62"/>
      <c r="BY1975" s="62"/>
      <c r="BZ1975" s="62"/>
      <c r="CA1975" s="62"/>
      <c r="CB1975" s="62"/>
      <c r="CC1975" s="62"/>
      <c r="CD1975" s="62"/>
      <c r="CE1975" s="62"/>
      <c r="CF1975" s="62"/>
      <c r="CL1975" s="56" t="s">
        <v>20958</v>
      </c>
      <c r="CM1975" s="56"/>
      <c r="CN1975" s="56"/>
      <c r="CO1975" s="52"/>
      <c r="CP1975" s="52"/>
      <c r="CQ1975" s="52"/>
      <c r="CR1975" s="52"/>
      <c r="CS1975" s="52"/>
      <c r="CT1975" s="52"/>
      <c r="CU1975" s="33"/>
      <c r="CV1975" s="33"/>
    </row>
    <row r="1976" spans="74:100">
      <c r="BV1976" s="62"/>
      <c r="BW1976" s="62"/>
      <c r="BX1976" s="62"/>
      <c r="BY1976" s="62"/>
      <c r="BZ1976" s="62"/>
      <c r="CA1976" s="62"/>
      <c r="CB1976" s="62"/>
      <c r="CC1976" s="62"/>
      <c r="CD1976" s="62"/>
      <c r="CE1976" s="62"/>
      <c r="CF1976" s="62"/>
      <c r="CL1976" s="56" t="s">
        <v>1003</v>
      </c>
      <c r="CM1976" s="56" t="s">
        <v>213</v>
      </c>
      <c r="CN1976" s="56" t="s">
        <v>213</v>
      </c>
      <c r="CO1976" s="52"/>
      <c r="CP1976" s="52"/>
      <c r="CQ1976" s="52"/>
      <c r="CR1976" s="52"/>
      <c r="CS1976" s="52"/>
      <c r="CT1976" s="52"/>
      <c r="CU1976" s="33"/>
      <c r="CV1976" s="33"/>
    </row>
    <row r="1977" spans="74:100">
      <c r="BV1977" s="62"/>
      <c r="BW1977" s="62"/>
      <c r="BX1977" s="62"/>
      <c r="BY1977" s="62"/>
      <c r="BZ1977" s="62"/>
      <c r="CA1977" s="62"/>
      <c r="CB1977" s="62"/>
      <c r="CC1977" s="62"/>
      <c r="CD1977" s="62"/>
      <c r="CE1977" s="62"/>
      <c r="CF1977" s="62"/>
      <c r="CL1977" s="56" t="s">
        <v>20959</v>
      </c>
      <c r="CM1977" s="56"/>
      <c r="CN1977" s="56"/>
      <c r="CO1977" s="52"/>
      <c r="CP1977" s="52"/>
      <c r="CQ1977" s="52"/>
      <c r="CR1977" s="52"/>
      <c r="CS1977" s="52"/>
      <c r="CT1977" s="52"/>
      <c r="CU1977" s="33"/>
      <c r="CV1977" s="33"/>
    </row>
    <row r="1978" spans="74:100">
      <c r="BV1978" s="62"/>
      <c r="BW1978" s="62"/>
      <c r="BX1978" s="62"/>
      <c r="BY1978" s="62"/>
      <c r="BZ1978" s="62"/>
      <c r="CA1978" s="62"/>
      <c r="CB1978" s="62"/>
      <c r="CC1978" s="62"/>
      <c r="CD1978" s="62"/>
      <c r="CE1978" s="62"/>
      <c r="CF1978" s="62"/>
      <c r="CL1978" s="56" t="s">
        <v>3680</v>
      </c>
      <c r="CM1978" s="56" t="s">
        <v>214</v>
      </c>
      <c r="CN1978" s="56" t="s">
        <v>214</v>
      </c>
      <c r="CO1978" s="52"/>
      <c r="CP1978" s="52"/>
      <c r="CQ1978" s="52"/>
      <c r="CR1978" s="52"/>
      <c r="CS1978" s="52"/>
      <c r="CT1978" s="52"/>
      <c r="CU1978" s="33"/>
      <c r="CV1978" s="33"/>
    </row>
    <row r="1979" spans="74:100">
      <c r="BV1979" s="62"/>
      <c r="BW1979" s="62"/>
      <c r="BX1979" s="62"/>
      <c r="BY1979" s="62"/>
      <c r="BZ1979" s="62"/>
      <c r="CA1979" s="62"/>
      <c r="CB1979" s="62"/>
      <c r="CC1979" s="62"/>
      <c r="CD1979" s="62"/>
      <c r="CE1979" s="62"/>
      <c r="CF1979" s="62"/>
      <c r="CL1979" s="56" t="s">
        <v>20960</v>
      </c>
      <c r="CM1979" s="56"/>
      <c r="CN1979" s="56"/>
      <c r="CO1979" s="52"/>
      <c r="CP1979" s="52"/>
      <c r="CQ1979" s="52"/>
      <c r="CR1979" s="52"/>
      <c r="CS1979" s="52"/>
      <c r="CT1979" s="52"/>
      <c r="CU1979" s="33"/>
      <c r="CV1979" s="33"/>
    </row>
    <row r="1980" spans="74:100">
      <c r="BV1980" s="62"/>
      <c r="BW1980" s="62"/>
      <c r="BX1980" s="62"/>
      <c r="BY1980" s="62"/>
      <c r="BZ1980" s="62"/>
      <c r="CA1980" s="62"/>
      <c r="CB1980" s="62"/>
      <c r="CC1980" s="62"/>
      <c r="CD1980" s="62"/>
      <c r="CE1980" s="62"/>
      <c r="CF1980" s="62"/>
      <c r="CL1980" s="56" t="s">
        <v>3681</v>
      </c>
      <c r="CM1980" s="56" t="s">
        <v>3118</v>
      </c>
      <c r="CN1980" s="56" t="s">
        <v>3118</v>
      </c>
      <c r="CO1980" s="52"/>
      <c r="CP1980" s="52"/>
      <c r="CQ1980" s="52"/>
      <c r="CR1980" s="52"/>
      <c r="CS1980" s="52"/>
      <c r="CT1980" s="52"/>
      <c r="CU1980" s="33"/>
      <c r="CV1980" s="33"/>
    </row>
    <row r="1981" spans="74:100">
      <c r="BV1981" s="62"/>
      <c r="BW1981" s="62"/>
      <c r="BX1981" s="62"/>
      <c r="BY1981" s="62"/>
      <c r="BZ1981" s="62"/>
      <c r="CA1981" s="62"/>
      <c r="CB1981" s="62"/>
      <c r="CC1981" s="62"/>
      <c r="CD1981" s="62"/>
      <c r="CE1981" s="62"/>
      <c r="CF1981" s="62"/>
      <c r="CL1981" s="56" t="s">
        <v>17939</v>
      </c>
      <c r="CM1981" s="56"/>
      <c r="CN1981" s="56"/>
      <c r="CO1981" s="52"/>
      <c r="CP1981" s="52"/>
      <c r="CQ1981" s="52"/>
      <c r="CR1981" s="52"/>
      <c r="CS1981" s="52"/>
      <c r="CT1981" s="52"/>
      <c r="CU1981" s="33"/>
      <c r="CV1981" s="33"/>
    </row>
    <row r="1982" spans="74:100">
      <c r="BV1982" s="62"/>
      <c r="BW1982" s="62"/>
      <c r="BX1982" s="62"/>
      <c r="BY1982" s="62"/>
      <c r="BZ1982" s="62"/>
      <c r="CA1982" s="62"/>
      <c r="CB1982" s="62"/>
      <c r="CC1982" s="62"/>
      <c r="CD1982" s="62"/>
      <c r="CE1982" s="62"/>
      <c r="CF1982" s="62"/>
      <c r="CL1982" s="56" t="s">
        <v>1005</v>
      </c>
      <c r="CM1982" s="56" t="s">
        <v>215</v>
      </c>
      <c r="CN1982" s="56" t="s">
        <v>215</v>
      </c>
      <c r="CO1982" s="52"/>
      <c r="CP1982" s="52"/>
      <c r="CQ1982" s="52"/>
      <c r="CR1982" s="52"/>
      <c r="CS1982" s="52"/>
      <c r="CT1982" s="52"/>
      <c r="CU1982" s="33"/>
      <c r="CV1982" s="33"/>
    </row>
    <row r="1983" spans="74:100">
      <c r="BV1983" s="62"/>
      <c r="BW1983" s="62"/>
      <c r="BX1983" s="62"/>
      <c r="BY1983" s="62"/>
      <c r="BZ1983" s="62"/>
      <c r="CA1983" s="62"/>
      <c r="CB1983" s="62"/>
      <c r="CC1983" s="62"/>
      <c r="CD1983" s="62"/>
      <c r="CE1983" s="62"/>
      <c r="CF1983" s="62"/>
      <c r="CL1983" s="56" t="s">
        <v>20961</v>
      </c>
      <c r="CM1983" s="56"/>
      <c r="CN1983" s="56"/>
      <c r="CO1983" s="52"/>
      <c r="CP1983" s="52"/>
      <c r="CQ1983" s="52"/>
      <c r="CR1983" s="52"/>
      <c r="CS1983" s="52"/>
      <c r="CT1983" s="52"/>
      <c r="CU1983" s="33"/>
      <c r="CV1983" s="33"/>
    </row>
    <row r="1984" spans="74:100">
      <c r="BV1984" s="62"/>
      <c r="BW1984" s="62"/>
      <c r="BX1984" s="62"/>
      <c r="BY1984" s="62"/>
      <c r="BZ1984" s="62"/>
      <c r="CA1984" s="62"/>
      <c r="CB1984" s="62"/>
      <c r="CC1984" s="62"/>
      <c r="CD1984" s="62"/>
      <c r="CE1984" s="62"/>
      <c r="CF1984" s="62"/>
      <c r="CL1984" s="56" t="s">
        <v>3682</v>
      </c>
      <c r="CM1984" s="56" t="s">
        <v>3118</v>
      </c>
      <c r="CN1984" s="56" t="s">
        <v>3118</v>
      </c>
      <c r="CO1984" s="52"/>
      <c r="CP1984" s="52"/>
      <c r="CQ1984" s="52"/>
      <c r="CR1984" s="52"/>
      <c r="CS1984" s="52"/>
      <c r="CT1984" s="52"/>
      <c r="CU1984" s="33"/>
      <c r="CV1984" s="33"/>
    </row>
    <row r="1985" spans="74:100">
      <c r="BV1985" s="62"/>
      <c r="BW1985" s="62"/>
      <c r="BX1985" s="62"/>
      <c r="BY1985" s="62"/>
      <c r="BZ1985" s="62"/>
      <c r="CA1985" s="62"/>
      <c r="CB1985" s="62"/>
      <c r="CC1985" s="62"/>
      <c r="CD1985" s="62"/>
      <c r="CE1985" s="62"/>
      <c r="CF1985" s="62"/>
      <c r="CL1985" s="56" t="s">
        <v>17940</v>
      </c>
      <c r="CM1985" s="56"/>
      <c r="CN1985" s="56"/>
      <c r="CO1985" s="52"/>
      <c r="CP1985" s="52"/>
      <c r="CQ1985" s="52"/>
      <c r="CR1985" s="52"/>
      <c r="CS1985" s="52"/>
      <c r="CT1985" s="52"/>
      <c r="CU1985" s="33"/>
      <c r="CV1985" s="33"/>
    </row>
    <row r="1986" spans="74:100">
      <c r="BV1986" s="62"/>
      <c r="BW1986" s="62"/>
      <c r="BX1986" s="62"/>
      <c r="BY1986" s="62"/>
      <c r="BZ1986" s="62"/>
      <c r="CA1986" s="62"/>
      <c r="CB1986" s="62"/>
      <c r="CC1986" s="62"/>
      <c r="CD1986" s="62"/>
      <c r="CE1986" s="62"/>
      <c r="CF1986" s="62"/>
      <c r="CL1986" s="56" t="s">
        <v>3683</v>
      </c>
      <c r="CM1986" s="56" t="s">
        <v>217</v>
      </c>
      <c r="CN1986" s="56" t="s">
        <v>217</v>
      </c>
      <c r="CO1986" s="52"/>
      <c r="CP1986" s="52"/>
      <c r="CQ1986" s="52"/>
      <c r="CR1986" s="52"/>
      <c r="CS1986" s="52"/>
      <c r="CT1986" s="52"/>
      <c r="CU1986" s="33"/>
      <c r="CV1986" s="33"/>
    </row>
    <row r="1987" spans="74:100">
      <c r="BV1987" s="62"/>
      <c r="BW1987" s="62"/>
      <c r="BX1987" s="62"/>
      <c r="BY1987" s="62"/>
      <c r="BZ1987" s="62"/>
      <c r="CA1987" s="62"/>
      <c r="CB1987" s="62"/>
      <c r="CC1987" s="62"/>
      <c r="CD1987" s="62"/>
      <c r="CE1987" s="62"/>
      <c r="CF1987" s="62"/>
      <c r="CL1987" s="56" t="s">
        <v>17941</v>
      </c>
      <c r="CM1987" s="56"/>
      <c r="CN1987" s="56"/>
      <c r="CO1987" s="52"/>
      <c r="CP1987" s="52"/>
      <c r="CQ1987" s="52"/>
      <c r="CR1987" s="52"/>
      <c r="CS1987" s="52"/>
      <c r="CT1987" s="52"/>
      <c r="CU1987" s="33"/>
      <c r="CV1987" s="33"/>
    </row>
    <row r="1988" spans="74:100">
      <c r="BV1988" s="62"/>
      <c r="BW1988" s="62"/>
      <c r="BX1988" s="62"/>
      <c r="BY1988" s="62"/>
      <c r="BZ1988" s="62"/>
      <c r="CA1988" s="62"/>
      <c r="CB1988" s="62"/>
      <c r="CC1988" s="62"/>
      <c r="CD1988" s="62"/>
      <c r="CE1988" s="62"/>
      <c r="CF1988" s="62"/>
      <c r="CL1988" s="56" t="s">
        <v>1006</v>
      </c>
      <c r="CM1988" s="56" t="s">
        <v>213</v>
      </c>
      <c r="CN1988" s="56" t="s">
        <v>213</v>
      </c>
      <c r="CO1988" s="52"/>
      <c r="CP1988" s="52"/>
      <c r="CQ1988" s="52"/>
      <c r="CR1988" s="52"/>
      <c r="CS1988" s="52"/>
      <c r="CT1988" s="52"/>
      <c r="CU1988" s="33"/>
      <c r="CV1988" s="33"/>
    </row>
    <row r="1989" spans="74:100">
      <c r="BV1989" s="62"/>
      <c r="BW1989" s="62"/>
      <c r="BX1989" s="62"/>
      <c r="BY1989" s="62"/>
      <c r="BZ1989" s="62"/>
      <c r="CA1989" s="62"/>
      <c r="CB1989" s="62"/>
      <c r="CC1989" s="62"/>
      <c r="CD1989" s="62"/>
      <c r="CE1989" s="62"/>
      <c r="CF1989" s="62"/>
      <c r="CL1989" s="56" t="s">
        <v>20962</v>
      </c>
      <c r="CM1989" s="56"/>
      <c r="CN1989" s="56"/>
      <c r="CO1989" s="52"/>
      <c r="CP1989" s="52"/>
      <c r="CQ1989" s="52"/>
      <c r="CR1989" s="52"/>
      <c r="CS1989" s="52"/>
      <c r="CT1989" s="52"/>
      <c r="CU1989" s="33"/>
      <c r="CV1989" s="33"/>
    </row>
    <row r="1990" spans="74:100">
      <c r="BV1990" s="62"/>
      <c r="BW1990" s="62"/>
      <c r="BX1990" s="62"/>
      <c r="BY1990" s="62"/>
      <c r="BZ1990" s="62"/>
      <c r="CA1990" s="62"/>
      <c r="CB1990" s="62"/>
      <c r="CC1990" s="62"/>
      <c r="CD1990" s="62"/>
      <c r="CE1990" s="62"/>
      <c r="CF1990" s="62"/>
      <c r="CL1990" s="56" t="s">
        <v>3684</v>
      </c>
      <c r="CM1990" s="56" t="s">
        <v>3118</v>
      </c>
      <c r="CN1990" s="56" t="s">
        <v>3118</v>
      </c>
      <c r="CO1990" s="52"/>
      <c r="CP1990" s="52"/>
      <c r="CQ1990" s="52"/>
      <c r="CR1990" s="52"/>
      <c r="CS1990" s="52"/>
      <c r="CT1990" s="52"/>
      <c r="CU1990" s="33"/>
      <c r="CV1990" s="33"/>
    </row>
    <row r="1991" spans="74:100">
      <c r="BV1991" s="62"/>
      <c r="BW1991" s="62"/>
      <c r="BX1991" s="62"/>
      <c r="BY1991" s="62"/>
      <c r="BZ1991" s="62"/>
      <c r="CA1991" s="62"/>
      <c r="CB1991" s="62"/>
      <c r="CC1991" s="62"/>
      <c r="CD1991" s="62"/>
      <c r="CE1991" s="62"/>
      <c r="CF1991" s="62"/>
      <c r="CL1991" s="56" t="s">
        <v>17942</v>
      </c>
      <c r="CM1991" s="56"/>
      <c r="CN1991" s="56"/>
      <c r="CO1991" s="52"/>
      <c r="CP1991" s="52"/>
      <c r="CQ1991" s="52"/>
      <c r="CR1991" s="52"/>
      <c r="CS1991" s="52"/>
      <c r="CT1991" s="52"/>
      <c r="CU1991" s="33"/>
      <c r="CV1991" s="33"/>
    </row>
    <row r="1992" spans="74:100">
      <c r="BV1992" s="62"/>
      <c r="BW1992" s="62"/>
      <c r="BX1992" s="62"/>
      <c r="BY1992" s="62"/>
      <c r="BZ1992" s="62"/>
      <c r="CA1992" s="62"/>
      <c r="CB1992" s="62"/>
      <c r="CC1992" s="62"/>
      <c r="CD1992" s="62"/>
      <c r="CE1992" s="62"/>
      <c r="CF1992" s="62"/>
      <c r="CL1992" s="56" t="s">
        <v>3685</v>
      </c>
      <c r="CM1992" s="56" t="s">
        <v>217</v>
      </c>
      <c r="CN1992" s="56" t="s">
        <v>217</v>
      </c>
      <c r="CO1992" s="52"/>
      <c r="CP1992" s="52"/>
      <c r="CQ1992" s="52"/>
      <c r="CR1992" s="52"/>
      <c r="CS1992" s="52"/>
      <c r="CT1992" s="52"/>
      <c r="CU1992" s="33"/>
      <c r="CV1992" s="33"/>
    </row>
    <row r="1993" spans="74:100">
      <c r="BV1993" s="62"/>
      <c r="BW1993" s="62"/>
      <c r="BX1993" s="62"/>
      <c r="BY1993" s="62"/>
      <c r="BZ1993" s="62"/>
      <c r="CA1993" s="62"/>
      <c r="CB1993" s="62"/>
      <c r="CC1993" s="62"/>
      <c r="CD1993" s="62"/>
      <c r="CE1993" s="62"/>
      <c r="CF1993" s="62"/>
      <c r="CL1993" s="56" t="s">
        <v>17943</v>
      </c>
      <c r="CM1993" s="56"/>
      <c r="CN1993" s="56"/>
      <c r="CO1993" s="52"/>
      <c r="CP1993" s="52"/>
      <c r="CQ1993" s="52"/>
      <c r="CR1993" s="52"/>
      <c r="CS1993" s="52"/>
      <c r="CT1993" s="52"/>
      <c r="CU1993" s="33"/>
      <c r="CV1993" s="33"/>
    </row>
    <row r="1994" spans="74:100">
      <c r="BV1994" s="62"/>
      <c r="BW1994" s="62"/>
      <c r="BX1994" s="62"/>
      <c r="BY1994" s="62"/>
      <c r="BZ1994" s="62"/>
      <c r="CA1994" s="62"/>
      <c r="CB1994" s="62"/>
      <c r="CC1994" s="62"/>
      <c r="CD1994" s="62"/>
      <c r="CE1994" s="62"/>
      <c r="CF1994" s="62"/>
      <c r="CL1994" s="56" t="s">
        <v>3686</v>
      </c>
      <c r="CM1994" s="56" t="s">
        <v>3118</v>
      </c>
      <c r="CN1994" s="56" t="s">
        <v>3118</v>
      </c>
      <c r="CO1994" s="52"/>
      <c r="CP1994" s="52"/>
      <c r="CQ1994" s="52"/>
      <c r="CR1994" s="52"/>
      <c r="CS1994" s="52"/>
      <c r="CT1994" s="52"/>
      <c r="CU1994" s="33"/>
      <c r="CV1994" s="33"/>
    </row>
    <row r="1995" spans="74:100">
      <c r="BV1995" s="62"/>
      <c r="BW1995" s="62"/>
      <c r="BX1995" s="62"/>
      <c r="BY1995" s="62"/>
      <c r="BZ1995" s="62"/>
      <c r="CA1995" s="62"/>
      <c r="CB1995" s="62"/>
      <c r="CC1995" s="62"/>
      <c r="CD1995" s="62"/>
      <c r="CE1995" s="62"/>
      <c r="CF1995" s="62"/>
      <c r="CL1995" s="56" t="s">
        <v>17944</v>
      </c>
      <c r="CM1995" s="56"/>
      <c r="CN1995" s="56"/>
      <c r="CO1995" s="52"/>
      <c r="CP1995" s="52"/>
      <c r="CQ1995" s="52"/>
      <c r="CR1995" s="52"/>
      <c r="CS1995" s="52"/>
      <c r="CT1995" s="52"/>
      <c r="CU1995" s="33"/>
      <c r="CV1995" s="33"/>
    </row>
    <row r="1996" spans="74:100">
      <c r="BV1996" s="62"/>
      <c r="BW1996" s="62"/>
      <c r="BX1996" s="62"/>
      <c r="BY1996" s="62"/>
      <c r="BZ1996" s="62"/>
      <c r="CA1996" s="62"/>
      <c r="CB1996" s="62"/>
      <c r="CC1996" s="62"/>
      <c r="CD1996" s="62"/>
      <c r="CE1996" s="62"/>
      <c r="CF1996" s="62"/>
      <c r="CL1996" s="56" t="s">
        <v>1007</v>
      </c>
      <c r="CM1996" s="56" t="s">
        <v>213</v>
      </c>
      <c r="CN1996" s="56" t="s">
        <v>213</v>
      </c>
      <c r="CO1996" s="52"/>
      <c r="CP1996" s="52"/>
      <c r="CQ1996" s="52"/>
      <c r="CR1996" s="52"/>
      <c r="CS1996" s="52"/>
      <c r="CT1996" s="52"/>
      <c r="CU1996" s="33"/>
      <c r="CV1996" s="33"/>
    </row>
    <row r="1997" spans="74:100">
      <c r="BV1997" s="62"/>
      <c r="BW1997" s="62"/>
      <c r="BX1997" s="62"/>
      <c r="BY1997" s="62"/>
      <c r="BZ1997" s="62"/>
      <c r="CA1997" s="62"/>
      <c r="CB1997" s="62"/>
      <c r="CC1997" s="62"/>
      <c r="CD1997" s="62"/>
      <c r="CE1997" s="62"/>
      <c r="CF1997" s="62"/>
      <c r="CL1997" s="56" t="s">
        <v>20963</v>
      </c>
      <c r="CM1997" s="56"/>
      <c r="CN1997" s="56"/>
      <c r="CO1997" s="52"/>
      <c r="CP1997" s="52"/>
      <c r="CQ1997" s="52"/>
      <c r="CR1997" s="52"/>
      <c r="CS1997" s="52"/>
      <c r="CT1997" s="52"/>
      <c r="CU1997" s="33"/>
      <c r="CV1997" s="33"/>
    </row>
    <row r="1998" spans="74:100">
      <c r="BV1998" s="62"/>
      <c r="BW1998" s="62"/>
      <c r="BX1998" s="62"/>
      <c r="BY1998" s="62"/>
      <c r="BZ1998" s="62"/>
      <c r="CA1998" s="62"/>
      <c r="CB1998" s="62"/>
      <c r="CC1998" s="62"/>
      <c r="CD1998" s="62"/>
      <c r="CE1998" s="62"/>
      <c r="CF1998" s="62"/>
      <c r="CL1998" s="56" t="s">
        <v>1008</v>
      </c>
      <c r="CM1998" s="56" t="s">
        <v>213</v>
      </c>
      <c r="CN1998" s="56" t="s">
        <v>213</v>
      </c>
      <c r="CO1998" s="52"/>
      <c r="CP1998" s="52"/>
      <c r="CQ1998" s="52"/>
      <c r="CR1998" s="52"/>
      <c r="CS1998" s="52"/>
      <c r="CT1998" s="52"/>
      <c r="CU1998" s="33"/>
      <c r="CV1998" s="33"/>
    </row>
    <row r="1999" spans="74:100">
      <c r="BV1999" s="62"/>
      <c r="BW1999" s="62"/>
      <c r="BX1999" s="62"/>
      <c r="BY1999" s="62"/>
      <c r="BZ1999" s="62"/>
      <c r="CA1999" s="62"/>
      <c r="CB1999" s="62"/>
      <c r="CC1999" s="62"/>
      <c r="CD1999" s="62"/>
      <c r="CE1999" s="62"/>
      <c r="CF1999" s="62"/>
      <c r="CL1999" s="56" t="s">
        <v>20964</v>
      </c>
      <c r="CM1999" s="56"/>
      <c r="CN1999" s="56"/>
      <c r="CO1999" s="52"/>
      <c r="CP1999" s="52"/>
      <c r="CQ1999" s="52"/>
      <c r="CR1999" s="52"/>
      <c r="CS1999" s="52"/>
      <c r="CT1999" s="52"/>
      <c r="CU1999" s="33"/>
      <c r="CV1999" s="33"/>
    </row>
    <row r="2000" spans="74:100">
      <c r="BV2000" s="62"/>
      <c r="BW2000" s="62"/>
      <c r="BX2000" s="62"/>
      <c r="BY2000" s="62"/>
      <c r="BZ2000" s="62"/>
      <c r="CA2000" s="62"/>
      <c r="CB2000" s="62"/>
      <c r="CC2000" s="62"/>
      <c r="CD2000" s="62"/>
      <c r="CE2000" s="62"/>
      <c r="CF2000" s="62"/>
      <c r="CL2000" s="56" t="s">
        <v>3687</v>
      </c>
      <c r="CM2000" s="56" t="s">
        <v>3118</v>
      </c>
      <c r="CN2000" s="56" t="s">
        <v>3118</v>
      </c>
      <c r="CO2000" s="52"/>
      <c r="CP2000" s="52"/>
      <c r="CQ2000" s="52"/>
      <c r="CR2000" s="52"/>
      <c r="CS2000" s="52"/>
      <c r="CT2000" s="52"/>
      <c r="CU2000" s="33"/>
      <c r="CV2000" s="33"/>
    </row>
    <row r="2001" spans="74:100">
      <c r="BV2001" s="62"/>
      <c r="BW2001" s="62"/>
      <c r="BX2001" s="62"/>
      <c r="BY2001" s="62"/>
      <c r="BZ2001" s="62"/>
      <c r="CA2001" s="62"/>
      <c r="CB2001" s="62"/>
      <c r="CC2001" s="62"/>
      <c r="CD2001" s="62"/>
      <c r="CE2001" s="62"/>
      <c r="CF2001" s="62"/>
      <c r="CL2001" s="56" t="s">
        <v>17945</v>
      </c>
      <c r="CM2001" s="56"/>
      <c r="CN2001" s="56"/>
      <c r="CO2001" s="52"/>
      <c r="CP2001" s="52"/>
      <c r="CQ2001" s="52"/>
      <c r="CR2001" s="52"/>
      <c r="CS2001" s="52"/>
      <c r="CT2001" s="52"/>
      <c r="CU2001" s="33"/>
      <c r="CV2001" s="33"/>
    </row>
    <row r="2002" spans="74:100">
      <c r="BV2002" s="62"/>
      <c r="BW2002" s="62"/>
      <c r="BX2002" s="62"/>
      <c r="BY2002" s="62"/>
      <c r="BZ2002" s="62"/>
      <c r="CA2002" s="62"/>
      <c r="CB2002" s="62"/>
      <c r="CC2002" s="62"/>
      <c r="CD2002" s="62"/>
      <c r="CE2002" s="62"/>
      <c r="CF2002" s="62"/>
      <c r="CL2002" s="56" t="s">
        <v>1010</v>
      </c>
      <c r="CM2002" s="56" t="s">
        <v>216</v>
      </c>
      <c r="CN2002" s="56" t="s">
        <v>216</v>
      </c>
      <c r="CO2002" s="52"/>
      <c r="CP2002" s="52"/>
      <c r="CQ2002" s="52"/>
      <c r="CR2002" s="52"/>
      <c r="CS2002" s="52"/>
      <c r="CT2002" s="52"/>
      <c r="CU2002" s="33"/>
      <c r="CV2002" s="33"/>
    </row>
    <row r="2003" spans="74:100">
      <c r="BV2003" s="62"/>
      <c r="BW2003" s="62"/>
      <c r="BX2003" s="62"/>
      <c r="BY2003" s="62"/>
      <c r="BZ2003" s="62"/>
      <c r="CA2003" s="62"/>
      <c r="CB2003" s="62"/>
      <c r="CC2003" s="62"/>
      <c r="CD2003" s="62"/>
      <c r="CE2003" s="62"/>
      <c r="CF2003" s="62"/>
      <c r="CL2003" s="56" t="s">
        <v>20965</v>
      </c>
      <c r="CM2003" s="56"/>
      <c r="CN2003" s="56"/>
      <c r="CO2003" s="52"/>
      <c r="CP2003" s="52"/>
      <c r="CQ2003" s="52"/>
      <c r="CR2003" s="52"/>
      <c r="CS2003" s="52"/>
      <c r="CT2003" s="52"/>
      <c r="CU2003" s="33"/>
      <c r="CV2003" s="33"/>
    </row>
    <row r="2004" spans="74:100">
      <c r="BV2004" s="62"/>
      <c r="BW2004" s="62"/>
      <c r="BX2004" s="62"/>
      <c r="BY2004" s="62"/>
      <c r="BZ2004" s="62"/>
      <c r="CA2004" s="62"/>
      <c r="CB2004" s="62"/>
      <c r="CC2004" s="62"/>
      <c r="CD2004" s="62"/>
      <c r="CE2004" s="62"/>
      <c r="CF2004" s="62"/>
      <c r="CL2004" s="56" t="s">
        <v>27157</v>
      </c>
      <c r="CM2004" s="56" t="s">
        <v>3118</v>
      </c>
      <c r="CN2004" s="56" t="s">
        <v>3118</v>
      </c>
      <c r="CO2004" s="52"/>
      <c r="CP2004" s="52"/>
      <c r="CQ2004" s="52"/>
      <c r="CR2004" s="52"/>
      <c r="CS2004" s="52"/>
      <c r="CT2004" s="52"/>
      <c r="CU2004" s="33"/>
      <c r="CV2004" s="33"/>
    </row>
    <row r="2005" spans="74:100">
      <c r="BV2005" s="62"/>
      <c r="BW2005" s="62"/>
      <c r="BX2005" s="62"/>
      <c r="BY2005" s="62"/>
      <c r="BZ2005" s="62"/>
      <c r="CA2005" s="62"/>
      <c r="CB2005" s="62"/>
      <c r="CC2005" s="62"/>
      <c r="CD2005" s="62"/>
      <c r="CE2005" s="62"/>
      <c r="CF2005" s="62"/>
      <c r="CL2005" s="56" t="s">
        <v>27158</v>
      </c>
      <c r="CM2005" s="56"/>
      <c r="CN2005" s="56"/>
      <c r="CO2005" s="52"/>
      <c r="CP2005" s="52"/>
      <c r="CQ2005" s="52"/>
      <c r="CR2005" s="52"/>
      <c r="CS2005" s="52"/>
      <c r="CT2005" s="52"/>
      <c r="CU2005" s="33"/>
      <c r="CV2005" s="33"/>
    </row>
    <row r="2006" spans="74:100">
      <c r="BV2006" s="62"/>
      <c r="BW2006" s="62"/>
      <c r="BX2006" s="62"/>
      <c r="BY2006" s="62"/>
      <c r="BZ2006" s="62"/>
      <c r="CA2006" s="62"/>
      <c r="CB2006" s="62"/>
      <c r="CC2006" s="62"/>
      <c r="CD2006" s="62"/>
      <c r="CE2006" s="62"/>
      <c r="CF2006" s="62"/>
      <c r="CL2006" s="56" t="s">
        <v>27159</v>
      </c>
      <c r="CM2006" s="56" t="s">
        <v>217</v>
      </c>
      <c r="CN2006" s="56" t="s">
        <v>217</v>
      </c>
      <c r="CO2006" s="52"/>
      <c r="CP2006" s="52"/>
      <c r="CQ2006" s="52"/>
      <c r="CR2006" s="52"/>
      <c r="CS2006" s="52"/>
      <c r="CT2006" s="52"/>
      <c r="CU2006" s="33"/>
      <c r="CV2006" s="33"/>
    </row>
    <row r="2007" spans="74:100">
      <c r="BV2007" s="62"/>
      <c r="BW2007" s="62"/>
      <c r="BX2007" s="62"/>
      <c r="BY2007" s="62"/>
      <c r="BZ2007" s="62"/>
      <c r="CA2007" s="62"/>
      <c r="CB2007" s="62"/>
      <c r="CC2007" s="62"/>
      <c r="CD2007" s="62"/>
      <c r="CE2007" s="62"/>
      <c r="CF2007" s="62"/>
      <c r="CL2007" s="56" t="s">
        <v>27160</v>
      </c>
      <c r="CM2007" s="56"/>
      <c r="CN2007" s="56"/>
      <c r="CO2007" s="52"/>
      <c r="CP2007" s="52"/>
      <c r="CQ2007" s="52"/>
      <c r="CR2007" s="52"/>
      <c r="CS2007" s="52"/>
      <c r="CT2007" s="52"/>
      <c r="CU2007" s="33"/>
      <c r="CV2007" s="33"/>
    </row>
    <row r="2008" spans="74:100">
      <c r="BV2008" s="62"/>
      <c r="BW2008" s="62"/>
      <c r="BX2008" s="62"/>
      <c r="BY2008" s="62"/>
      <c r="BZ2008" s="62"/>
      <c r="CA2008" s="62"/>
      <c r="CB2008" s="62"/>
      <c r="CC2008" s="62"/>
      <c r="CD2008" s="62"/>
      <c r="CE2008" s="62"/>
      <c r="CF2008" s="62"/>
      <c r="CL2008" s="56" t="s">
        <v>3688</v>
      </c>
      <c r="CM2008" s="56" t="s">
        <v>3118</v>
      </c>
      <c r="CN2008" s="56" t="s">
        <v>3118</v>
      </c>
      <c r="CO2008" s="52"/>
      <c r="CP2008" s="52"/>
      <c r="CQ2008" s="52"/>
      <c r="CR2008" s="52"/>
      <c r="CS2008" s="52"/>
      <c r="CT2008" s="52"/>
      <c r="CU2008" s="33"/>
      <c r="CV2008" s="33"/>
    </row>
    <row r="2009" spans="74:100">
      <c r="BV2009" s="62"/>
      <c r="BW2009" s="62"/>
      <c r="BX2009" s="62"/>
      <c r="BY2009" s="62"/>
      <c r="BZ2009" s="62"/>
      <c r="CA2009" s="62"/>
      <c r="CB2009" s="62"/>
      <c r="CC2009" s="62"/>
      <c r="CD2009" s="62"/>
      <c r="CE2009" s="62"/>
      <c r="CF2009" s="62"/>
      <c r="CL2009" s="56" t="s">
        <v>17946</v>
      </c>
      <c r="CM2009" s="56"/>
      <c r="CN2009" s="56"/>
      <c r="CO2009" s="52"/>
      <c r="CP2009" s="52"/>
      <c r="CQ2009" s="52"/>
      <c r="CR2009" s="52"/>
      <c r="CS2009" s="52"/>
      <c r="CT2009" s="52"/>
      <c r="CU2009" s="33"/>
      <c r="CV2009" s="33"/>
    </row>
    <row r="2010" spans="74:100">
      <c r="BV2010" s="62"/>
      <c r="BW2010" s="62"/>
      <c r="BX2010" s="62"/>
      <c r="BY2010" s="62"/>
      <c r="BZ2010" s="62"/>
      <c r="CA2010" s="62"/>
      <c r="CB2010" s="62"/>
      <c r="CC2010" s="62"/>
      <c r="CD2010" s="62"/>
      <c r="CE2010" s="62"/>
      <c r="CF2010" s="62"/>
      <c r="CL2010" s="56" t="s">
        <v>3689</v>
      </c>
      <c r="CM2010" s="56" t="s">
        <v>217</v>
      </c>
      <c r="CN2010" s="56" t="s">
        <v>217</v>
      </c>
      <c r="CO2010" s="52"/>
      <c r="CP2010" s="52"/>
      <c r="CQ2010" s="52"/>
      <c r="CR2010" s="52"/>
      <c r="CS2010" s="52"/>
      <c r="CT2010" s="52"/>
      <c r="CU2010" s="33"/>
      <c r="CV2010" s="33"/>
    </row>
    <row r="2011" spans="74:100">
      <c r="BV2011" s="62"/>
      <c r="BW2011" s="62"/>
      <c r="BX2011" s="62"/>
      <c r="BY2011" s="62"/>
      <c r="BZ2011" s="62"/>
      <c r="CA2011" s="62"/>
      <c r="CB2011" s="62"/>
      <c r="CC2011" s="62"/>
      <c r="CD2011" s="62"/>
      <c r="CE2011" s="62"/>
      <c r="CF2011" s="62"/>
      <c r="CL2011" s="56" t="s">
        <v>17947</v>
      </c>
      <c r="CM2011" s="56"/>
      <c r="CN2011" s="56"/>
      <c r="CO2011" s="52"/>
      <c r="CP2011" s="52"/>
      <c r="CQ2011" s="52"/>
      <c r="CR2011" s="52"/>
      <c r="CS2011" s="52"/>
      <c r="CT2011" s="52"/>
      <c r="CU2011" s="33"/>
      <c r="CV2011" s="33"/>
    </row>
    <row r="2012" spans="74:100">
      <c r="BV2012" s="62"/>
      <c r="BW2012" s="62"/>
      <c r="BX2012" s="62"/>
      <c r="BY2012" s="62"/>
      <c r="BZ2012" s="62"/>
      <c r="CA2012" s="62"/>
      <c r="CB2012" s="62"/>
      <c r="CC2012" s="62"/>
      <c r="CD2012" s="62"/>
      <c r="CE2012" s="62"/>
      <c r="CF2012" s="62"/>
      <c r="CL2012" s="56" t="s">
        <v>3690</v>
      </c>
      <c r="CM2012" s="56" t="s">
        <v>3118</v>
      </c>
      <c r="CN2012" s="56" t="s">
        <v>3118</v>
      </c>
      <c r="CO2012" s="52"/>
      <c r="CP2012" s="52"/>
      <c r="CQ2012" s="52"/>
      <c r="CR2012" s="52"/>
      <c r="CS2012" s="52"/>
      <c r="CT2012" s="52"/>
      <c r="CU2012" s="33"/>
      <c r="CV2012" s="33"/>
    </row>
    <row r="2013" spans="74:100">
      <c r="BV2013" s="62"/>
      <c r="BW2013" s="62"/>
      <c r="BX2013" s="62"/>
      <c r="BY2013" s="62"/>
      <c r="BZ2013" s="62"/>
      <c r="CA2013" s="62"/>
      <c r="CB2013" s="62"/>
      <c r="CC2013" s="62"/>
      <c r="CD2013" s="62"/>
      <c r="CE2013" s="62"/>
      <c r="CF2013" s="62"/>
      <c r="CL2013" s="56" t="s">
        <v>17948</v>
      </c>
      <c r="CM2013" s="56"/>
      <c r="CN2013" s="56"/>
      <c r="CO2013" s="52"/>
      <c r="CP2013" s="52"/>
      <c r="CQ2013" s="52"/>
      <c r="CR2013" s="52"/>
      <c r="CS2013" s="52"/>
      <c r="CT2013" s="52"/>
      <c r="CU2013" s="33"/>
      <c r="CV2013" s="33"/>
    </row>
    <row r="2014" spans="74:100">
      <c r="BV2014" s="62"/>
      <c r="BW2014" s="62"/>
      <c r="BX2014" s="62"/>
      <c r="BY2014" s="62"/>
      <c r="BZ2014" s="62"/>
      <c r="CA2014" s="62"/>
      <c r="CB2014" s="62"/>
      <c r="CC2014" s="62"/>
      <c r="CD2014" s="62"/>
      <c r="CE2014" s="62"/>
      <c r="CF2014" s="62"/>
      <c r="CL2014" s="56" t="s">
        <v>1011</v>
      </c>
      <c r="CM2014" s="56" t="s">
        <v>214</v>
      </c>
      <c r="CN2014" s="56" t="s">
        <v>214</v>
      </c>
      <c r="CO2014" s="52"/>
      <c r="CP2014" s="52"/>
      <c r="CQ2014" s="52"/>
      <c r="CR2014" s="52"/>
      <c r="CS2014" s="52"/>
      <c r="CT2014" s="52"/>
      <c r="CU2014" s="33"/>
      <c r="CV2014" s="33"/>
    </row>
    <row r="2015" spans="74:100">
      <c r="BV2015" s="62"/>
      <c r="BW2015" s="62"/>
      <c r="BX2015" s="62"/>
      <c r="BY2015" s="62"/>
      <c r="BZ2015" s="62"/>
      <c r="CA2015" s="62"/>
      <c r="CB2015" s="62"/>
      <c r="CC2015" s="62"/>
      <c r="CD2015" s="62"/>
      <c r="CE2015" s="62"/>
      <c r="CF2015" s="62"/>
      <c r="CL2015" s="56" t="s">
        <v>20966</v>
      </c>
      <c r="CM2015" s="56"/>
      <c r="CN2015" s="56"/>
      <c r="CO2015" s="52"/>
      <c r="CP2015" s="52"/>
      <c r="CQ2015" s="52"/>
      <c r="CR2015" s="52"/>
      <c r="CS2015" s="52"/>
      <c r="CT2015" s="52"/>
      <c r="CU2015" s="33"/>
      <c r="CV2015" s="33"/>
    </row>
    <row r="2016" spans="74:100">
      <c r="BV2016" s="62"/>
      <c r="BW2016" s="62"/>
      <c r="BX2016" s="62"/>
      <c r="BY2016" s="62"/>
      <c r="BZ2016" s="62"/>
      <c r="CA2016" s="62"/>
      <c r="CB2016" s="62"/>
      <c r="CC2016" s="62"/>
      <c r="CD2016" s="62"/>
      <c r="CE2016" s="62"/>
      <c r="CF2016" s="62"/>
      <c r="CL2016" s="56" t="s">
        <v>24854</v>
      </c>
      <c r="CM2016" s="56" t="s">
        <v>3118</v>
      </c>
      <c r="CN2016" s="56" t="s">
        <v>3118</v>
      </c>
      <c r="CO2016" s="52"/>
      <c r="CP2016" s="52"/>
      <c r="CQ2016" s="52"/>
      <c r="CR2016" s="52"/>
      <c r="CS2016" s="52"/>
      <c r="CT2016" s="52"/>
      <c r="CU2016" s="33"/>
      <c r="CV2016" s="33"/>
    </row>
    <row r="2017" spans="74:100">
      <c r="BV2017" s="62"/>
      <c r="BW2017" s="62"/>
      <c r="BX2017" s="62"/>
      <c r="BY2017" s="62"/>
      <c r="BZ2017" s="62"/>
      <c r="CA2017" s="62"/>
      <c r="CB2017" s="62"/>
      <c r="CC2017" s="62"/>
      <c r="CD2017" s="62"/>
      <c r="CE2017" s="62"/>
      <c r="CF2017" s="62"/>
      <c r="CL2017" s="56" t="s">
        <v>24855</v>
      </c>
      <c r="CM2017" s="56"/>
      <c r="CN2017" s="56"/>
      <c r="CO2017" s="52"/>
      <c r="CP2017" s="52"/>
      <c r="CQ2017" s="52"/>
      <c r="CR2017" s="52"/>
      <c r="CS2017" s="52"/>
      <c r="CT2017" s="52"/>
      <c r="CU2017" s="33"/>
      <c r="CV2017" s="33"/>
    </row>
    <row r="2018" spans="74:100">
      <c r="BV2018" s="62"/>
      <c r="BW2018" s="62"/>
      <c r="BX2018" s="62"/>
      <c r="BY2018" s="62"/>
      <c r="BZ2018" s="62"/>
      <c r="CA2018" s="62"/>
      <c r="CB2018" s="62"/>
      <c r="CC2018" s="62"/>
      <c r="CD2018" s="62"/>
      <c r="CE2018" s="62"/>
      <c r="CF2018" s="62"/>
      <c r="CL2018" s="56" t="s">
        <v>3691</v>
      </c>
      <c r="CM2018" s="56" t="s">
        <v>216</v>
      </c>
      <c r="CN2018" s="56" t="s">
        <v>216</v>
      </c>
      <c r="CO2018" s="52"/>
      <c r="CP2018" s="52"/>
      <c r="CQ2018" s="52"/>
      <c r="CR2018" s="52"/>
      <c r="CS2018" s="52"/>
      <c r="CT2018" s="52"/>
      <c r="CU2018" s="33"/>
      <c r="CV2018" s="33"/>
    </row>
    <row r="2019" spans="74:100">
      <c r="BV2019" s="62"/>
      <c r="BW2019" s="62"/>
      <c r="BX2019" s="62"/>
      <c r="BY2019" s="62"/>
      <c r="BZ2019" s="62"/>
      <c r="CA2019" s="62"/>
      <c r="CB2019" s="62"/>
      <c r="CC2019" s="62"/>
      <c r="CD2019" s="62"/>
      <c r="CE2019" s="62"/>
      <c r="CF2019" s="62"/>
      <c r="CL2019" s="56" t="s">
        <v>20967</v>
      </c>
      <c r="CM2019" s="56"/>
      <c r="CN2019" s="56"/>
      <c r="CO2019" s="52"/>
      <c r="CP2019" s="52"/>
      <c r="CQ2019" s="52"/>
      <c r="CR2019" s="52"/>
      <c r="CS2019" s="52"/>
      <c r="CT2019" s="52"/>
      <c r="CU2019" s="33"/>
      <c r="CV2019" s="33"/>
    </row>
    <row r="2020" spans="74:100">
      <c r="BV2020" s="62"/>
      <c r="BW2020" s="62"/>
      <c r="BX2020" s="62"/>
      <c r="BY2020" s="62"/>
      <c r="BZ2020" s="62"/>
      <c r="CA2020" s="62"/>
      <c r="CB2020" s="62"/>
      <c r="CC2020" s="62"/>
      <c r="CD2020" s="62"/>
      <c r="CE2020" s="62"/>
      <c r="CF2020" s="62"/>
      <c r="CL2020" s="56" t="s">
        <v>3692</v>
      </c>
      <c r="CM2020" s="56" t="s">
        <v>3118</v>
      </c>
      <c r="CN2020" s="56" t="s">
        <v>3118</v>
      </c>
      <c r="CO2020" s="52"/>
      <c r="CP2020" s="52"/>
      <c r="CQ2020" s="52"/>
      <c r="CR2020" s="52"/>
      <c r="CS2020" s="52"/>
      <c r="CT2020" s="52"/>
      <c r="CU2020" s="33"/>
      <c r="CV2020" s="33"/>
    </row>
    <row r="2021" spans="74:100">
      <c r="BV2021" s="62"/>
      <c r="BW2021" s="62"/>
      <c r="BX2021" s="62"/>
      <c r="BY2021" s="62"/>
      <c r="BZ2021" s="62"/>
      <c r="CA2021" s="62"/>
      <c r="CB2021" s="62"/>
      <c r="CC2021" s="62"/>
      <c r="CD2021" s="62"/>
      <c r="CE2021" s="62"/>
      <c r="CF2021" s="62"/>
      <c r="CL2021" s="56" t="s">
        <v>17949</v>
      </c>
      <c r="CM2021" s="56"/>
      <c r="CN2021" s="56"/>
      <c r="CO2021" s="52"/>
      <c r="CP2021" s="52"/>
      <c r="CQ2021" s="52"/>
      <c r="CR2021" s="52"/>
      <c r="CS2021" s="52"/>
      <c r="CT2021" s="52"/>
      <c r="CU2021" s="33"/>
      <c r="CV2021" s="33"/>
    </row>
    <row r="2022" spans="74:100">
      <c r="BV2022" s="62"/>
      <c r="BW2022" s="62"/>
      <c r="BX2022" s="62"/>
      <c r="BY2022" s="62"/>
      <c r="BZ2022" s="62"/>
      <c r="CA2022" s="62"/>
      <c r="CB2022" s="62"/>
      <c r="CC2022" s="62"/>
      <c r="CD2022" s="62"/>
      <c r="CE2022" s="62"/>
      <c r="CF2022" s="62"/>
      <c r="CL2022" s="56" t="s">
        <v>27161</v>
      </c>
      <c r="CM2022" s="56" t="s">
        <v>217</v>
      </c>
      <c r="CN2022" s="56" t="s">
        <v>217</v>
      </c>
      <c r="CO2022" s="52"/>
      <c r="CP2022" s="52"/>
      <c r="CQ2022" s="52"/>
      <c r="CR2022" s="52"/>
      <c r="CS2022" s="52"/>
      <c r="CT2022" s="52"/>
      <c r="CU2022" s="33"/>
      <c r="CV2022" s="33"/>
    </row>
    <row r="2023" spans="74:100">
      <c r="BV2023" s="62"/>
      <c r="BW2023" s="62"/>
      <c r="BX2023" s="62"/>
      <c r="BY2023" s="62"/>
      <c r="BZ2023" s="62"/>
      <c r="CA2023" s="62"/>
      <c r="CB2023" s="62"/>
      <c r="CC2023" s="62"/>
      <c r="CD2023" s="62"/>
      <c r="CE2023" s="62"/>
      <c r="CF2023" s="62"/>
      <c r="CL2023" s="56" t="s">
        <v>27162</v>
      </c>
      <c r="CM2023" s="56"/>
      <c r="CN2023" s="56"/>
      <c r="CO2023" s="52"/>
      <c r="CP2023" s="52"/>
      <c r="CQ2023" s="52"/>
      <c r="CR2023" s="52"/>
      <c r="CS2023" s="52"/>
      <c r="CT2023" s="52"/>
      <c r="CU2023" s="33"/>
      <c r="CV2023" s="33"/>
    </row>
    <row r="2024" spans="74:100">
      <c r="BV2024" s="62"/>
      <c r="BW2024" s="62"/>
      <c r="BX2024" s="62"/>
      <c r="BY2024" s="62"/>
      <c r="BZ2024" s="62"/>
      <c r="CA2024" s="62"/>
      <c r="CB2024" s="62"/>
      <c r="CC2024" s="62"/>
      <c r="CD2024" s="62"/>
      <c r="CE2024" s="62"/>
      <c r="CF2024" s="62"/>
      <c r="CL2024" s="56" t="s">
        <v>3693</v>
      </c>
      <c r="CM2024" s="56" t="s">
        <v>217</v>
      </c>
      <c r="CN2024" s="56" t="s">
        <v>217</v>
      </c>
      <c r="CO2024" s="52"/>
      <c r="CP2024" s="52"/>
      <c r="CQ2024" s="52"/>
      <c r="CR2024" s="52"/>
      <c r="CS2024" s="52"/>
      <c r="CT2024" s="52"/>
      <c r="CU2024" s="33"/>
      <c r="CV2024" s="33"/>
    </row>
    <row r="2025" spans="74:100">
      <c r="BV2025" s="62"/>
      <c r="BW2025" s="62"/>
      <c r="BX2025" s="62"/>
      <c r="BY2025" s="62"/>
      <c r="BZ2025" s="62"/>
      <c r="CA2025" s="62"/>
      <c r="CB2025" s="62"/>
      <c r="CC2025" s="62"/>
      <c r="CD2025" s="62"/>
      <c r="CE2025" s="62"/>
      <c r="CF2025" s="62"/>
      <c r="CL2025" s="56" t="s">
        <v>17950</v>
      </c>
      <c r="CM2025" s="56"/>
      <c r="CN2025" s="56"/>
      <c r="CO2025" s="52"/>
      <c r="CP2025" s="52"/>
      <c r="CQ2025" s="52"/>
      <c r="CR2025" s="52"/>
      <c r="CS2025" s="52"/>
      <c r="CT2025" s="52"/>
      <c r="CU2025" s="33"/>
      <c r="CV2025" s="33"/>
    </row>
    <row r="2026" spans="74:100">
      <c r="BV2026" s="62"/>
      <c r="BW2026" s="62"/>
      <c r="BX2026" s="62"/>
      <c r="BY2026" s="62"/>
      <c r="BZ2026" s="62"/>
      <c r="CA2026" s="62"/>
      <c r="CB2026" s="62"/>
      <c r="CC2026" s="62"/>
      <c r="CD2026" s="62"/>
      <c r="CE2026" s="62"/>
      <c r="CF2026" s="62"/>
      <c r="CL2026" s="56" t="s">
        <v>27163</v>
      </c>
      <c r="CM2026" s="56" t="s">
        <v>217</v>
      </c>
      <c r="CN2026" s="56" t="s">
        <v>217</v>
      </c>
      <c r="CO2026" s="52"/>
      <c r="CP2026" s="52"/>
      <c r="CQ2026" s="52"/>
      <c r="CR2026" s="52"/>
      <c r="CS2026" s="52"/>
      <c r="CT2026" s="52"/>
      <c r="CU2026" s="33"/>
      <c r="CV2026" s="33"/>
    </row>
    <row r="2027" spans="74:100">
      <c r="BV2027" s="62"/>
      <c r="BW2027" s="62"/>
      <c r="BX2027" s="62"/>
      <c r="BY2027" s="62"/>
      <c r="BZ2027" s="62"/>
      <c r="CA2027" s="62"/>
      <c r="CB2027" s="62"/>
      <c r="CC2027" s="62"/>
      <c r="CD2027" s="62"/>
      <c r="CE2027" s="62"/>
      <c r="CF2027" s="62"/>
      <c r="CL2027" s="56" t="s">
        <v>27164</v>
      </c>
      <c r="CM2027" s="56"/>
      <c r="CN2027" s="56"/>
      <c r="CO2027" s="52"/>
      <c r="CP2027" s="52"/>
      <c r="CQ2027" s="52"/>
      <c r="CR2027" s="52"/>
      <c r="CS2027" s="52"/>
      <c r="CT2027" s="52"/>
      <c r="CU2027" s="33"/>
      <c r="CV2027" s="33"/>
    </row>
    <row r="2028" spans="74:100">
      <c r="BV2028" s="62"/>
      <c r="BW2028" s="62"/>
      <c r="BX2028" s="62"/>
      <c r="BY2028" s="62"/>
      <c r="BZ2028" s="62"/>
      <c r="CA2028" s="62"/>
      <c r="CB2028" s="62"/>
      <c r="CC2028" s="62"/>
      <c r="CD2028" s="62"/>
      <c r="CE2028" s="62"/>
      <c r="CF2028" s="62"/>
      <c r="CL2028" s="56" t="s">
        <v>1012</v>
      </c>
      <c r="CM2028" s="56" t="s">
        <v>215</v>
      </c>
      <c r="CN2028" s="56" t="s">
        <v>215</v>
      </c>
      <c r="CO2028" s="52"/>
      <c r="CP2028" s="52"/>
      <c r="CQ2028" s="52"/>
      <c r="CR2028" s="52"/>
      <c r="CS2028" s="52"/>
      <c r="CT2028" s="52"/>
      <c r="CU2028" s="33"/>
      <c r="CV2028" s="33"/>
    </row>
    <row r="2029" spans="74:100">
      <c r="BV2029" s="62"/>
      <c r="BW2029" s="62"/>
      <c r="BX2029" s="62"/>
      <c r="BY2029" s="62"/>
      <c r="BZ2029" s="62"/>
      <c r="CA2029" s="62"/>
      <c r="CB2029" s="62"/>
      <c r="CC2029" s="62"/>
      <c r="CD2029" s="62"/>
      <c r="CE2029" s="62"/>
      <c r="CF2029" s="62"/>
      <c r="CL2029" s="56" t="s">
        <v>20968</v>
      </c>
      <c r="CM2029" s="56"/>
      <c r="CN2029" s="56"/>
      <c r="CO2029" s="52"/>
      <c r="CP2029" s="52"/>
      <c r="CQ2029" s="52"/>
      <c r="CR2029" s="52"/>
      <c r="CS2029" s="52"/>
      <c r="CT2029" s="52"/>
      <c r="CU2029" s="33"/>
      <c r="CV2029" s="33"/>
    </row>
    <row r="2030" spans="74:100">
      <c r="BV2030" s="62"/>
      <c r="BW2030" s="62"/>
      <c r="BX2030" s="62"/>
      <c r="BY2030" s="62"/>
      <c r="BZ2030" s="62"/>
      <c r="CA2030" s="62"/>
      <c r="CB2030" s="62"/>
      <c r="CC2030" s="62"/>
      <c r="CD2030" s="62"/>
      <c r="CE2030" s="62"/>
      <c r="CF2030" s="62"/>
      <c r="CL2030" s="56" t="s">
        <v>3694</v>
      </c>
      <c r="CM2030" s="56" t="s">
        <v>217</v>
      </c>
      <c r="CN2030" s="56" t="s">
        <v>217</v>
      </c>
      <c r="CO2030" s="52"/>
      <c r="CP2030" s="52"/>
      <c r="CQ2030" s="52"/>
      <c r="CR2030" s="52"/>
      <c r="CS2030" s="52"/>
      <c r="CT2030" s="52"/>
      <c r="CU2030" s="33"/>
      <c r="CV2030" s="33"/>
    </row>
    <row r="2031" spans="74:100">
      <c r="BV2031" s="62"/>
      <c r="BW2031" s="62"/>
      <c r="BX2031" s="62"/>
      <c r="BY2031" s="62"/>
      <c r="BZ2031" s="62"/>
      <c r="CA2031" s="62"/>
      <c r="CB2031" s="62"/>
      <c r="CC2031" s="62"/>
      <c r="CD2031" s="62"/>
      <c r="CE2031" s="62"/>
      <c r="CF2031" s="62"/>
      <c r="CL2031" s="56" t="s">
        <v>17951</v>
      </c>
      <c r="CM2031" s="56"/>
      <c r="CN2031" s="56"/>
      <c r="CO2031" s="52"/>
      <c r="CP2031" s="52"/>
      <c r="CQ2031" s="52"/>
      <c r="CR2031" s="52"/>
      <c r="CS2031" s="52"/>
      <c r="CT2031" s="52"/>
      <c r="CU2031" s="33"/>
      <c r="CV2031" s="33"/>
    </row>
    <row r="2032" spans="74:100">
      <c r="BV2032" s="62"/>
      <c r="BW2032" s="62"/>
      <c r="BX2032" s="62"/>
      <c r="BY2032" s="62"/>
      <c r="BZ2032" s="62"/>
      <c r="CA2032" s="62"/>
      <c r="CB2032" s="62"/>
      <c r="CC2032" s="62"/>
      <c r="CD2032" s="62"/>
      <c r="CE2032" s="62"/>
      <c r="CF2032" s="62"/>
      <c r="CL2032" s="56" t="s">
        <v>3695</v>
      </c>
      <c r="CM2032" s="56" t="s">
        <v>217</v>
      </c>
      <c r="CN2032" s="56" t="s">
        <v>217</v>
      </c>
      <c r="CO2032" s="52"/>
      <c r="CP2032" s="52"/>
      <c r="CQ2032" s="52"/>
      <c r="CR2032" s="52"/>
      <c r="CS2032" s="52"/>
      <c r="CT2032" s="52"/>
      <c r="CU2032" s="33"/>
      <c r="CV2032" s="33"/>
    </row>
    <row r="2033" spans="74:100">
      <c r="BV2033" s="62"/>
      <c r="BW2033" s="62"/>
      <c r="BX2033" s="62"/>
      <c r="BY2033" s="62"/>
      <c r="BZ2033" s="62"/>
      <c r="CA2033" s="62"/>
      <c r="CB2033" s="62"/>
      <c r="CC2033" s="62"/>
      <c r="CD2033" s="62"/>
      <c r="CE2033" s="62"/>
      <c r="CF2033" s="62"/>
      <c r="CL2033" s="56" t="s">
        <v>17952</v>
      </c>
      <c r="CM2033" s="56"/>
      <c r="CN2033" s="56"/>
      <c r="CO2033" s="52"/>
      <c r="CP2033" s="52"/>
      <c r="CQ2033" s="52"/>
      <c r="CR2033" s="52"/>
      <c r="CS2033" s="52"/>
      <c r="CT2033" s="52"/>
      <c r="CU2033" s="33"/>
      <c r="CV2033" s="33"/>
    </row>
    <row r="2034" spans="74:100">
      <c r="BV2034" s="62"/>
      <c r="BW2034" s="62"/>
      <c r="BX2034" s="62"/>
      <c r="BY2034" s="62"/>
      <c r="BZ2034" s="62"/>
      <c r="CA2034" s="62"/>
      <c r="CB2034" s="62"/>
      <c r="CC2034" s="62"/>
      <c r="CD2034" s="62"/>
      <c r="CE2034" s="62"/>
      <c r="CF2034" s="62"/>
      <c r="CL2034" s="56" t="s">
        <v>3696</v>
      </c>
      <c r="CM2034" s="56" t="s">
        <v>3118</v>
      </c>
      <c r="CN2034" s="56" t="s">
        <v>3118</v>
      </c>
      <c r="CO2034" s="52"/>
      <c r="CP2034" s="52"/>
      <c r="CQ2034" s="52"/>
      <c r="CR2034" s="52"/>
      <c r="CS2034" s="52"/>
      <c r="CT2034" s="52"/>
      <c r="CU2034" s="33"/>
      <c r="CV2034" s="33"/>
    </row>
    <row r="2035" spans="74:100">
      <c r="BV2035" s="62"/>
      <c r="BW2035" s="62"/>
      <c r="BX2035" s="62"/>
      <c r="BY2035" s="62"/>
      <c r="BZ2035" s="62"/>
      <c r="CA2035" s="62"/>
      <c r="CB2035" s="62"/>
      <c r="CC2035" s="62"/>
      <c r="CD2035" s="62"/>
      <c r="CE2035" s="62"/>
      <c r="CF2035" s="62"/>
      <c r="CL2035" s="56" t="s">
        <v>17953</v>
      </c>
      <c r="CM2035" s="56"/>
      <c r="CN2035" s="56"/>
      <c r="CO2035" s="52"/>
      <c r="CP2035" s="52"/>
      <c r="CQ2035" s="52"/>
      <c r="CR2035" s="52"/>
      <c r="CS2035" s="52"/>
      <c r="CT2035" s="52"/>
      <c r="CU2035" s="33"/>
      <c r="CV2035" s="33"/>
    </row>
    <row r="2036" spans="74:100">
      <c r="BV2036" s="62"/>
      <c r="BW2036" s="62"/>
      <c r="BX2036" s="62"/>
      <c r="BY2036" s="62"/>
      <c r="BZ2036" s="62"/>
      <c r="CA2036" s="62"/>
      <c r="CB2036" s="62"/>
      <c r="CC2036" s="62"/>
      <c r="CD2036" s="62"/>
      <c r="CE2036" s="62"/>
      <c r="CF2036" s="62"/>
      <c r="CL2036" s="56" t="s">
        <v>27165</v>
      </c>
      <c r="CM2036" s="56" t="s">
        <v>217</v>
      </c>
      <c r="CN2036" s="56" t="s">
        <v>217</v>
      </c>
      <c r="CO2036" s="52"/>
      <c r="CP2036" s="52"/>
      <c r="CQ2036" s="52"/>
      <c r="CR2036" s="52"/>
      <c r="CS2036" s="52"/>
      <c r="CT2036" s="52"/>
      <c r="CU2036" s="33"/>
      <c r="CV2036" s="33"/>
    </row>
    <row r="2037" spans="74:100">
      <c r="BV2037" s="62"/>
      <c r="BW2037" s="62"/>
      <c r="BX2037" s="62"/>
      <c r="BY2037" s="62"/>
      <c r="BZ2037" s="62"/>
      <c r="CA2037" s="62"/>
      <c r="CB2037" s="62"/>
      <c r="CC2037" s="62"/>
      <c r="CD2037" s="62"/>
      <c r="CE2037" s="62"/>
      <c r="CF2037" s="62"/>
      <c r="CL2037" s="56" t="s">
        <v>27166</v>
      </c>
      <c r="CM2037" s="56"/>
      <c r="CN2037" s="56"/>
      <c r="CO2037" s="52"/>
      <c r="CP2037" s="52"/>
      <c r="CQ2037" s="52"/>
      <c r="CR2037" s="52"/>
      <c r="CS2037" s="52"/>
      <c r="CT2037" s="52"/>
      <c r="CU2037" s="33"/>
      <c r="CV2037" s="33"/>
    </row>
    <row r="2038" spans="74:100">
      <c r="BV2038" s="62"/>
      <c r="BW2038" s="62"/>
      <c r="BX2038" s="62"/>
      <c r="BY2038" s="62"/>
      <c r="BZ2038" s="62"/>
      <c r="CA2038" s="62"/>
      <c r="CB2038" s="62"/>
      <c r="CC2038" s="62"/>
      <c r="CD2038" s="62"/>
      <c r="CE2038" s="62"/>
      <c r="CF2038" s="62"/>
      <c r="CL2038" s="56" t="s">
        <v>1013</v>
      </c>
      <c r="CM2038" s="56" t="s">
        <v>215</v>
      </c>
      <c r="CN2038" s="56" t="s">
        <v>215</v>
      </c>
      <c r="CO2038" s="52"/>
      <c r="CP2038" s="52"/>
      <c r="CQ2038" s="52"/>
      <c r="CR2038" s="52"/>
      <c r="CS2038" s="52"/>
      <c r="CT2038" s="52"/>
      <c r="CU2038" s="33"/>
      <c r="CV2038" s="33"/>
    </row>
    <row r="2039" spans="74:100">
      <c r="BV2039" s="62"/>
      <c r="BW2039" s="62"/>
      <c r="BX2039" s="62"/>
      <c r="BY2039" s="62"/>
      <c r="BZ2039" s="62"/>
      <c r="CA2039" s="62"/>
      <c r="CB2039" s="62"/>
      <c r="CC2039" s="62"/>
      <c r="CD2039" s="62"/>
      <c r="CE2039" s="62"/>
      <c r="CF2039" s="62"/>
      <c r="CL2039" s="56" t="s">
        <v>20969</v>
      </c>
      <c r="CM2039" s="56"/>
      <c r="CN2039" s="56"/>
      <c r="CO2039" s="52"/>
      <c r="CP2039" s="52"/>
      <c r="CQ2039" s="52"/>
      <c r="CR2039" s="52"/>
      <c r="CS2039" s="52"/>
      <c r="CT2039" s="52"/>
      <c r="CU2039" s="33"/>
      <c r="CV2039" s="33"/>
    </row>
    <row r="2040" spans="74:100">
      <c r="BV2040" s="62"/>
      <c r="BW2040" s="62"/>
      <c r="BX2040" s="62"/>
      <c r="BY2040" s="62"/>
      <c r="BZ2040" s="62"/>
      <c r="CA2040" s="62"/>
      <c r="CB2040" s="62"/>
      <c r="CC2040" s="62"/>
      <c r="CD2040" s="62"/>
      <c r="CE2040" s="62"/>
      <c r="CF2040" s="62"/>
      <c r="CL2040" s="56" t="s">
        <v>3697</v>
      </c>
      <c r="CM2040" s="56" t="s">
        <v>3118</v>
      </c>
      <c r="CN2040" s="56" t="s">
        <v>3118</v>
      </c>
      <c r="CO2040" s="52"/>
      <c r="CP2040" s="52"/>
      <c r="CQ2040" s="52"/>
      <c r="CR2040" s="52"/>
      <c r="CS2040" s="52"/>
      <c r="CT2040" s="52"/>
      <c r="CU2040" s="33"/>
      <c r="CV2040" s="33"/>
    </row>
    <row r="2041" spans="74:100">
      <c r="BV2041" s="62"/>
      <c r="BW2041" s="62"/>
      <c r="BX2041" s="62"/>
      <c r="BY2041" s="62"/>
      <c r="BZ2041" s="62"/>
      <c r="CA2041" s="62"/>
      <c r="CB2041" s="62"/>
      <c r="CC2041" s="62"/>
      <c r="CD2041" s="62"/>
      <c r="CE2041" s="62"/>
      <c r="CF2041" s="62"/>
      <c r="CL2041" s="56" t="s">
        <v>17954</v>
      </c>
      <c r="CM2041" s="56"/>
      <c r="CN2041" s="56"/>
      <c r="CO2041" s="52"/>
      <c r="CP2041" s="52"/>
      <c r="CQ2041" s="52"/>
      <c r="CR2041" s="52"/>
      <c r="CS2041" s="52"/>
      <c r="CT2041" s="52"/>
      <c r="CU2041" s="33"/>
      <c r="CV2041" s="33"/>
    </row>
    <row r="2042" spans="74:100">
      <c r="BV2042" s="62"/>
      <c r="BW2042" s="62"/>
      <c r="BX2042" s="62"/>
      <c r="BY2042" s="62"/>
      <c r="BZ2042" s="62"/>
      <c r="CA2042" s="62"/>
      <c r="CB2042" s="62"/>
      <c r="CC2042" s="62"/>
      <c r="CD2042" s="62"/>
      <c r="CE2042" s="62"/>
      <c r="CF2042" s="62"/>
      <c r="CL2042" s="56" t="s">
        <v>3698</v>
      </c>
      <c r="CM2042" s="56" t="s">
        <v>217</v>
      </c>
      <c r="CN2042" s="56" t="s">
        <v>217</v>
      </c>
      <c r="CO2042" s="52"/>
      <c r="CP2042" s="52"/>
      <c r="CQ2042" s="52"/>
      <c r="CR2042" s="52"/>
      <c r="CS2042" s="52"/>
      <c r="CT2042" s="52"/>
      <c r="CU2042" s="33"/>
      <c r="CV2042" s="33"/>
    </row>
    <row r="2043" spans="74:100">
      <c r="BV2043" s="62"/>
      <c r="BW2043" s="62"/>
      <c r="BX2043" s="62"/>
      <c r="BY2043" s="62"/>
      <c r="BZ2043" s="62"/>
      <c r="CA2043" s="62"/>
      <c r="CB2043" s="62"/>
      <c r="CC2043" s="62"/>
      <c r="CD2043" s="62"/>
      <c r="CE2043" s="62"/>
      <c r="CF2043" s="62"/>
      <c r="CL2043" s="56" t="s">
        <v>20970</v>
      </c>
      <c r="CM2043" s="56"/>
      <c r="CN2043" s="56"/>
      <c r="CO2043" s="52"/>
      <c r="CP2043" s="52"/>
      <c r="CQ2043" s="52"/>
      <c r="CR2043" s="52"/>
      <c r="CS2043" s="52"/>
      <c r="CT2043" s="52"/>
      <c r="CU2043" s="33"/>
      <c r="CV2043" s="33"/>
    </row>
    <row r="2044" spans="74:100">
      <c r="BV2044" s="62"/>
      <c r="BW2044" s="62"/>
      <c r="BX2044" s="62"/>
      <c r="BY2044" s="62"/>
      <c r="BZ2044" s="62"/>
      <c r="CA2044" s="62"/>
      <c r="CB2044" s="62"/>
      <c r="CC2044" s="62"/>
      <c r="CD2044" s="62"/>
      <c r="CE2044" s="62"/>
      <c r="CF2044" s="62"/>
      <c r="CL2044" s="56" t="s">
        <v>3699</v>
      </c>
      <c r="CM2044" s="56" t="s">
        <v>217</v>
      </c>
      <c r="CN2044" s="56" t="s">
        <v>217</v>
      </c>
      <c r="CO2044" s="52"/>
      <c r="CP2044" s="52"/>
      <c r="CQ2044" s="52"/>
      <c r="CR2044" s="52"/>
      <c r="CS2044" s="52"/>
      <c r="CT2044" s="52"/>
      <c r="CU2044" s="33"/>
      <c r="CV2044" s="33"/>
    </row>
    <row r="2045" spans="74:100">
      <c r="BV2045" s="62"/>
      <c r="BW2045" s="62"/>
      <c r="BX2045" s="62"/>
      <c r="BY2045" s="62"/>
      <c r="BZ2045" s="62"/>
      <c r="CA2045" s="62"/>
      <c r="CB2045" s="62"/>
      <c r="CC2045" s="62"/>
      <c r="CD2045" s="62"/>
      <c r="CE2045" s="62"/>
      <c r="CF2045" s="62"/>
      <c r="CL2045" s="56" t="s">
        <v>17955</v>
      </c>
      <c r="CM2045" s="56"/>
      <c r="CN2045" s="56"/>
      <c r="CO2045" s="52"/>
      <c r="CP2045" s="52"/>
      <c r="CQ2045" s="52"/>
      <c r="CR2045" s="52"/>
      <c r="CS2045" s="52"/>
      <c r="CT2045" s="52"/>
      <c r="CU2045" s="33"/>
      <c r="CV2045" s="33"/>
    </row>
    <row r="2046" spans="74:100">
      <c r="BV2046" s="62"/>
      <c r="BW2046" s="62"/>
      <c r="BX2046" s="62"/>
      <c r="BY2046" s="62"/>
      <c r="BZ2046" s="62"/>
      <c r="CA2046" s="62"/>
      <c r="CB2046" s="62"/>
      <c r="CC2046" s="62"/>
      <c r="CD2046" s="62"/>
      <c r="CE2046" s="62"/>
      <c r="CF2046" s="62"/>
      <c r="CL2046" s="56" t="s">
        <v>1014</v>
      </c>
      <c r="CM2046" s="56" t="s">
        <v>216</v>
      </c>
      <c r="CN2046" s="56" t="s">
        <v>216</v>
      </c>
      <c r="CO2046" s="52"/>
      <c r="CP2046" s="52"/>
      <c r="CQ2046" s="52"/>
      <c r="CR2046" s="52"/>
      <c r="CS2046" s="52"/>
      <c r="CT2046" s="52"/>
      <c r="CU2046" s="33"/>
      <c r="CV2046" s="33"/>
    </row>
    <row r="2047" spans="74:100">
      <c r="BV2047" s="62"/>
      <c r="BW2047" s="62"/>
      <c r="BX2047" s="62"/>
      <c r="BY2047" s="62"/>
      <c r="BZ2047" s="62"/>
      <c r="CA2047" s="62"/>
      <c r="CB2047" s="62"/>
      <c r="CC2047" s="62"/>
      <c r="CD2047" s="62"/>
      <c r="CE2047" s="62"/>
      <c r="CF2047" s="62"/>
      <c r="CL2047" s="56" t="s">
        <v>20971</v>
      </c>
      <c r="CM2047" s="56"/>
      <c r="CN2047" s="56"/>
      <c r="CO2047" s="52"/>
      <c r="CP2047" s="52"/>
      <c r="CQ2047" s="52"/>
      <c r="CR2047" s="52"/>
      <c r="CS2047" s="52"/>
      <c r="CT2047" s="52"/>
      <c r="CU2047" s="33"/>
      <c r="CV2047" s="33"/>
    </row>
    <row r="2048" spans="74:100">
      <c r="BV2048" s="62"/>
      <c r="BW2048" s="62"/>
      <c r="BX2048" s="62"/>
      <c r="BY2048" s="62"/>
      <c r="BZ2048" s="62"/>
      <c r="CA2048" s="62"/>
      <c r="CB2048" s="62"/>
      <c r="CC2048" s="62"/>
      <c r="CD2048" s="62"/>
      <c r="CE2048" s="62"/>
      <c r="CF2048" s="62"/>
      <c r="CL2048" s="56" t="s">
        <v>3700</v>
      </c>
      <c r="CM2048" s="56" t="s">
        <v>3118</v>
      </c>
      <c r="CN2048" s="56" t="s">
        <v>3118</v>
      </c>
      <c r="CO2048" s="52"/>
      <c r="CP2048" s="52"/>
      <c r="CQ2048" s="52"/>
      <c r="CR2048" s="52"/>
      <c r="CS2048" s="52"/>
      <c r="CT2048" s="52"/>
      <c r="CU2048" s="33"/>
      <c r="CV2048" s="33"/>
    </row>
    <row r="2049" spans="74:100">
      <c r="BV2049" s="62"/>
      <c r="BW2049" s="62"/>
      <c r="BX2049" s="62"/>
      <c r="BY2049" s="62"/>
      <c r="BZ2049" s="62"/>
      <c r="CA2049" s="62"/>
      <c r="CB2049" s="62"/>
      <c r="CC2049" s="62"/>
      <c r="CD2049" s="62"/>
      <c r="CE2049" s="62"/>
      <c r="CF2049" s="62"/>
      <c r="CL2049" s="56" t="s">
        <v>17956</v>
      </c>
      <c r="CM2049" s="56"/>
      <c r="CN2049" s="56"/>
      <c r="CO2049" s="52"/>
      <c r="CP2049" s="52"/>
      <c r="CQ2049" s="52"/>
      <c r="CR2049" s="52"/>
      <c r="CS2049" s="52"/>
      <c r="CT2049" s="52"/>
      <c r="CU2049" s="33"/>
      <c r="CV2049" s="33"/>
    </row>
    <row r="2050" spans="74:100">
      <c r="BV2050" s="62"/>
      <c r="BW2050" s="62"/>
      <c r="BX2050" s="62"/>
      <c r="BY2050" s="62"/>
      <c r="BZ2050" s="62"/>
      <c r="CA2050" s="62"/>
      <c r="CB2050" s="62"/>
      <c r="CC2050" s="62"/>
      <c r="CD2050" s="62"/>
      <c r="CE2050" s="62"/>
      <c r="CF2050" s="62"/>
      <c r="CL2050" s="56" t="s">
        <v>3701</v>
      </c>
      <c r="CM2050" s="56" t="s">
        <v>217</v>
      </c>
      <c r="CN2050" s="56" t="s">
        <v>217</v>
      </c>
      <c r="CO2050" s="52"/>
      <c r="CP2050" s="52"/>
      <c r="CQ2050" s="52"/>
      <c r="CR2050" s="52"/>
      <c r="CS2050" s="52"/>
      <c r="CT2050" s="52"/>
      <c r="CU2050" s="33"/>
      <c r="CV2050" s="33"/>
    </row>
    <row r="2051" spans="74:100">
      <c r="BV2051" s="62"/>
      <c r="BW2051" s="62"/>
      <c r="BX2051" s="62"/>
      <c r="BY2051" s="62"/>
      <c r="BZ2051" s="62"/>
      <c r="CA2051" s="62"/>
      <c r="CB2051" s="62"/>
      <c r="CC2051" s="62"/>
      <c r="CD2051" s="62"/>
      <c r="CE2051" s="62"/>
      <c r="CF2051" s="62"/>
      <c r="CL2051" s="56" t="s">
        <v>17957</v>
      </c>
      <c r="CM2051" s="56"/>
      <c r="CN2051" s="56"/>
      <c r="CO2051" s="52"/>
      <c r="CP2051" s="52"/>
      <c r="CQ2051" s="52"/>
      <c r="CR2051" s="52"/>
      <c r="CS2051" s="52"/>
      <c r="CT2051" s="52"/>
      <c r="CU2051" s="33"/>
      <c r="CV2051" s="33"/>
    </row>
    <row r="2052" spans="74:100">
      <c r="BV2052" s="62"/>
      <c r="BW2052" s="62"/>
      <c r="BX2052" s="62"/>
      <c r="BY2052" s="62"/>
      <c r="BZ2052" s="62"/>
      <c r="CA2052" s="62"/>
      <c r="CB2052" s="62"/>
      <c r="CC2052" s="62"/>
      <c r="CD2052" s="62"/>
      <c r="CE2052" s="62"/>
      <c r="CF2052" s="62"/>
      <c r="CL2052" s="56" t="s">
        <v>3702</v>
      </c>
      <c r="CM2052" s="56" t="s">
        <v>217</v>
      </c>
      <c r="CN2052" s="56" t="s">
        <v>217</v>
      </c>
      <c r="CO2052" s="52"/>
      <c r="CP2052" s="52"/>
      <c r="CQ2052" s="52"/>
      <c r="CR2052" s="52"/>
      <c r="CS2052" s="52"/>
      <c r="CT2052" s="52"/>
      <c r="CU2052" s="33"/>
      <c r="CV2052" s="33"/>
    </row>
    <row r="2053" spans="74:100">
      <c r="BV2053" s="62"/>
      <c r="BW2053" s="62"/>
      <c r="BX2053" s="62"/>
      <c r="BY2053" s="62"/>
      <c r="BZ2053" s="62"/>
      <c r="CA2053" s="62"/>
      <c r="CB2053" s="62"/>
      <c r="CC2053" s="62"/>
      <c r="CD2053" s="62"/>
      <c r="CE2053" s="62"/>
      <c r="CF2053" s="62"/>
      <c r="CL2053" s="56" t="s">
        <v>17958</v>
      </c>
      <c r="CM2053" s="56"/>
      <c r="CN2053" s="56"/>
      <c r="CO2053" s="52"/>
      <c r="CP2053" s="52"/>
      <c r="CQ2053" s="52"/>
      <c r="CR2053" s="52"/>
      <c r="CS2053" s="52"/>
      <c r="CT2053" s="52"/>
      <c r="CU2053" s="33"/>
      <c r="CV2053" s="33"/>
    </row>
    <row r="2054" spans="74:100">
      <c r="BV2054" s="62"/>
      <c r="BW2054" s="62"/>
      <c r="BX2054" s="62"/>
      <c r="BY2054" s="62"/>
      <c r="BZ2054" s="62"/>
      <c r="CA2054" s="62"/>
      <c r="CB2054" s="62"/>
      <c r="CC2054" s="62"/>
      <c r="CD2054" s="62"/>
      <c r="CE2054" s="62"/>
      <c r="CF2054" s="62"/>
      <c r="CL2054" s="56" t="s">
        <v>3703</v>
      </c>
      <c r="CM2054" s="56" t="s">
        <v>3118</v>
      </c>
      <c r="CN2054" s="56" t="s">
        <v>3118</v>
      </c>
      <c r="CO2054" s="52"/>
      <c r="CP2054" s="52"/>
      <c r="CQ2054" s="52"/>
      <c r="CR2054" s="52"/>
      <c r="CS2054" s="52"/>
      <c r="CT2054" s="52"/>
      <c r="CU2054" s="33"/>
      <c r="CV2054" s="33"/>
    </row>
    <row r="2055" spans="74:100">
      <c r="BV2055" s="62"/>
      <c r="BW2055" s="62"/>
      <c r="BX2055" s="62"/>
      <c r="BY2055" s="62"/>
      <c r="BZ2055" s="62"/>
      <c r="CA2055" s="62"/>
      <c r="CB2055" s="62"/>
      <c r="CC2055" s="62"/>
      <c r="CD2055" s="62"/>
      <c r="CE2055" s="62"/>
      <c r="CF2055" s="62"/>
      <c r="CL2055" s="56" t="s">
        <v>17959</v>
      </c>
      <c r="CM2055" s="56"/>
      <c r="CN2055" s="56"/>
      <c r="CO2055" s="52"/>
      <c r="CP2055" s="52"/>
      <c r="CQ2055" s="52"/>
      <c r="CR2055" s="52"/>
      <c r="CS2055" s="52"/>
      <c r="CT2055" s="52"/>
      <c r="CU2055" s="33"/>
      <c r="CV2055" s="33"/>
    </row>
    <row r="2056" spans="74:100">
      <c r="BV2056" s="62"/>
      <c r="BW2056" s="62"/>
      <c r="BX2056" s="62"/>
      <c r="BY2056" s="62"/>
      <c r="BZ2056" s="62"/>
      <c r="CA2056" s="62"/>
      <c r="CB2056" s="62"/>
      <c r="CC2056" s="62"/>
      <c r="CD2056" s="62"/>
      <c r="CE2056" s="62"/>
      <c r="CF2056" s="62"/>
      <c r="CL2056" s="56" t="s">
        <v>1016</v>
      </c>
      <c r="CM2056" s="56" t="s">
        <v>213</v>
      </c>
      <c r="CN2056" s="56" t="s">
        <v>213</v>
      </c>
      <c r="CO2056" s="52"/>
      <c r="CP2056" s="52"/>
      <c r="CQ2056" s="52"/>
      <c r="CR2056" s="52"/>
      <c r="CS2056" s="52"/>
      <c r="CT2056" s="52"/>
      <c r="CU2056" s="33"/>
      <c r="CV2056" s="33"/>
    </row>
    <row r="2057" spans="74:100">
      <c r="BV2057" s="62"/>
      <c r="BW2057" s="62"/>
      <c r="BX2057" s="62"/>
      <c r="BY2057" s="62"/>
      <c r="BZ2057" s="62"/>
      <c r="CA2057" s="62"/>
      <c r="CB2057" s="62"/>
      <c r="CC2057" s="62"/>
      <c r="CD2057" s="62"/>
      <c r="CE2057" s="62"/>
      <c r="CF2057" s="62"/>
      <c r="CL2057" s="56" t="s">
        <v>20972</v>
      </c>
      <c r="CM2057" s="56"/>
      <c r="CN2057" s="56"/>
      <c r="CO2057" s="52"/>
      <c r="CP2057" s="52"/>
      <c r="CQ2057" s="52"/>
      <c r="CR2057" s="52"/>
      <c r="CS2057" s="52"/>
      <c r="CT2057" s="52"/>
      <c r="CU2057" s="33"/>
      <c r="CV2057" s="33"/>
    </row>
    <row r="2058" spans="74:100">
      <c r="BV2058" s="62"/>
      <c r="BW2058" s="62"/>
      <c r="BX2058" s="62"/>
      <c r="BY2058" s="62"/>
      <c r="BZ2058" s="62"/>
      <c r="CA2058" s="62"/>
      <c r="CB2058" s="62"/>
      <c r="CC2058" s="62"/>
      <c r="CD2058" s="62"/>
      <c r="CE2058" s="62"/>
      <c r="CF2058" s="62"/>
      <c r="CL2058" s="56" t="s">
        <v>3704</v>
      </c>
      <c r="CM2058" s="56" t="s">
        <v>217</v>
      </c>
      <c r="CN2058" s="56" t="s">
        <v>217</v>
      </c>
      <c r="CO2058" s="52"/>
      <c r="CP2058" s="52"/>
      <c r="CQ2058" s="52"/>
      <c r="CR2058" s="52"/>
      <c r="CS2058" s="52"/>
      <c r="CT2058" s="52"/>
      <c r="CU2058" s="33"/>
      <c r="CV2058" s="33"/>
    </row>
    <row r="2059" spans="74:100">
      <c r="BV2059" s="62"/>
      <c r="BW2059" s="62"/>
      <c r="BX2059" s="62"/>
      <c r="BY2059" s="62"/>
      <c r="BZ2059" s="62"/>
      <c r="CA2059" s="62"/>
      <c r="CB2059" s="62"/>
      <c r="CC2059" s="62"/>
      <c r="CD2059" s="62"/>
      <c r="CE2059" s="62"/>
      <c r="CF2059" s="62"/>
      <c r="CL2059" s="56" t="s">
        <v>17960</v>
      </c>
      <c r="CM2059" s="56"/>
      <c r="CN2059" s="56"/>
      <c r="CO2059" s="52"/>
      <c r="CP2059" s="52"/>
      <c r="CQ2059" s="52"/>
      <c r="CR2059" s="52"/>
      <c r="CS2059" s="52"/>
      <c r="CT2059" s="52"/>
      <c r="CU2059" s="33"/>
      <c r="CV2059" s="33"/>
    </row>
    <row r="2060" spans="74:100">
      <c r="BV2060" s="62"/>
      <c r="BW2060" s="62"/>
      <c r="BX2060" s="62"/>
      <c r="BY2060" s="62"/>
      <c r="BZ2060" s="62"/>
      <c r="CA2060" s="62"/>
      <c r="CB2060" s="62"/>
      <c r="CC2060" s="62"/>
      <c r="CD2060" s="62"/>
      <c r="CE2060" s="62"/>
      <c r="CF2060" s="62"/>
      <c r="CL2060" s="56" t="s">
        <v>3705</v>
      </c>
      <c r="CM2060" s="56" t="s">
        <v>217</v>
      </c>
      <c r="CN2060" s="56" t="s">
        <v>217</v>
      </c>
      <c r="CO2060" s="52"/>
      <c r="CP2060" s="52"/>
      <c r="CQ2060" s="52"/>
      <c r="CR2060" s="52"/>
      <c r="CS2060" s="52"/>
      <c r="CT2060" s="52"/>
      <c r="CU2060" s="33"/>
      <c r="CV2060" s="33"/>
    </row>
    <row r="2061" spans="74:100">
      <c r="BV2061" s="62"/>
      <c r="BW2061" s="62"/>
      <c r="BX2061" s="62"/>
      <c r="BY2061" s="62"/>
      <c r="BZ2061" s="62"/>
      <c r="CA2061" s="62"/>
      <c r="CB2061" s="62"/>
      <c r="CC2061" s="62"/>
      <c r="CD2061" s="62"/>
      <c r="CE2061" s="62"/>
      <c r="CF2061" s="62"/>
      <c r="CL2061" s="56" t="s">
        <v>17961</v>
      </c>
      <c r="CM2061" s="56"/>
      <c r="CN2061" s="56"/>
      <c r="CO2061" s="52"/>
      <c r="CP2061" s="52"/>
      <c r="CQ2061" s="52"/>
      <c r="CR2061" s="52"/>
      <c r="CS2061" s="52"/>
      <c r="CT2061" s="52"/>
      <c r="CU2061" s="33"/>
      <c r="CV2061" s="33"/>
    </row>
    <row r="2062" spans="74:100">
      <c r="BV2062" s="62"/>
      <c r="BW2062" s="62"/>
      <c r="BX2062" s="62"/>
      <c r="BY2062" s="62"/>
      <c r="BZ2062" s="62"/>
      <c r="CA2062" s="62"/>
      <c r="CB2062" s="62"/>
      <c r="CC2062" s="62"/>
      <c r="CD2062" s="62"/>
      <c r="CE2062" s="62"/>
      <c r="CF2062" s="62"/>
      <c r="CL2062" s="56" t="s">
        <v>3706</v>
      </c>
      <c r="CM2062" s="56" t="s">
        <v>217</v>
      </c>
      <c r="CN2062" s="56" t="s">
        <v>217</v>
      </c>
      <c r="CO2062" s="52"/>
      <c r="CP2062" s="52"/>
      <c r="CQ2062" s="52"/>
      <c r="CR2062" s="52"/>
      <c r="CS2062" s="52"/>
      <c r="CT2062" s="52"/>
      <c r="CU2062" s="33"/>
      <c r="CV2062" s="33"/>
    </row>
    <row r="2063" spans="74:100">
      <c r="BV2063" s="62"/>
      <c r="BW2063" s="62"/>
      <c r="BX2063" s="62"/>
      <c r="BY2063" s="62"/>
      <c r="BZ2063" s="62"/>
      <c r="CA2063" s="62"/>
      <c r="CB2063" s="62"/>
      <c r="CC2063" s="62"/>
      <c r="CD2063" s="62"/>
      <c r="CE2063" s="62"/>
      <c r="CF2063" s="62"/>
      <c r="CL2063" s="56" t="s">
        <v>17962</v>
      </c>
      <c r="CM2063" s="56"/>
      <c r="CN2063" s="56"/>
      <c r="CO2063" s="52"/>
      <c r="CP2063" s="52"/>
      <c r="CQ2063" s="52"/>
      <c r="CR2063" s="52"/>
      <c r="CS2063" s="52"/>
      <c r="CT2063" s="52"/>
      <c r="CU2063" s="33"/>
      <c r="CV2063" s="33"/>
    </row>
    <row r="2064" spans="74:100">
      <c r="BV2064" s="62"/>
      <c r="BW2064" s="62"/>
      <c r="BX2064" s="62"/>
      <c r="BY2064" s="62"/>
      <c r="BZ2064" s="62"/>
      <c r="CA2064" s="62"/>
      <c r="CB2064" s="62"/>
      <c r="CC2064" s="62"/>
      <c r="CD2064" s="62"/>
      <c r="CE2064" s="62"/>
      <c r="CF2064" s="62"/>
      <c r="CL2064" s="56" t="s">
        <v>3707</v>
      </c>
      <c r="CM2064" s="56" t="s">
        <v>217</v>
      </c>
      <c r="CN2064" s="56" t="s">
        <v>217</v>
      </c>
      <c r="CO2064" s="52"/>
      <c r="CP2064" s="52"/>
      <c r="CQ2064" s="52"/>
      <c r="CR2064" s="52"/>
      <c r="CS2064" s="52"/>
      <c r="CT2064" s="52"/>
      <c r="CU2064" s="33"/>
      <c r="CV2064" s="33"/>
    </row>
    <row r="2065" spans="74:100">
      <c r="BV2065" s="62"/>
      <c r="BW2065" s="62"/>
      <c r="BX2065" s="62"/>
      <c r="BY2065" s="62"/>
      <c r="BZ2065" s="62"/>
      <c r="CA2065" s="62"/>
      <c r="CB2065" s="62"/>
      <c r="CC2065" s="62"/>
      <c r="CD2065" s="62"/>
      <c r="CE2065" s="62"/>
      <c r="CF2065" s="62"/>
      <c r="CL2065" s="56" t="s">
        <v>17963</v>
      </c>
      <c r="CM2065" s="56"/>
      <c r="CN2065" s="56"/>
      <c r="CO2065" s="52"/>
      <c r="CP2065" s="52"/>
      <c r="CQ2065" s="52"/>
      <c r="CR2065" s="52"/>
      <c r="CS2065" s="52"/>
      <c r="CT2065" s="52"/>
      <c r="CU2065" s="33"/>
      <c r="CV2065" s="33"/>
    </row>
    <row r="2066" spans="74:100">
      <c r="BV2066" s="62"/>
      <c r="BW2066" s="62"/>
      <c r="BX2066" s="62"/>
      <c r="BY2066" s="62"/>
      <c r="BZ2066" s="62"/>
      <c r="CA2066" s="62"/>
      <c r="CB2066" s="62"/>
      <c r="CC2066" s="62"/>
      <c r="CD2066" s="62"/>
      <c r="CE2066" s="62"/>
      <c r="CF2066" s="62"/>
      <c r="CL2066" s="56" t="s">
        <v>3708</v>
      </c>
      <c r="CM2066" s="56" t="s">
        <v>217</v>
      </c>
      <c r="CN2066" s="56" t="s">
        <v>217</v>
      </c>
      <c r="CO2066" s="52"/>
      <c r="CP2066" s="52"/>
      <c r="CQ2066" s="52"/>
      <c r="CR2066" s="52"/>
      <c r="CS2066" s="52"/>
      <c r="CT2066" s="52"/>
      <c r="CU2066" s="33"/>
      <c r="CV2066" s="33"/>
    </row>
    <row r="2067" spans="74:100">
      <c r="BV2067" s="62"/>
      <c r="BW2067" s="62"/>
      <c r="BX2067" s="62"/>
      <c r="BY2067" s="62"/>
      <c r="BZ2067" s="62"/>
      <c r="CA2067" s="62"/>
      <c r="CB2067" s="62"/>
      <c r="CC2067" s="62"/>
      <c r="CD2067" s="62"/>
      <c r="CE2067" s="62"/>
      <c r="CF2067" s="62"/>
      <c r="CL2067" s="56" t="s">
        <v>17964</v>
      </c>
      <c r="CM2067" s="56"/>
      <c r="CN2067" s="56"/>
      <c r="CO2067" s="52"/>
      <c r="CP2067" s="52"/>
      <c r="CQ2067" s="52"/>
      <c r="CR2067" s="52"/>
      <c r="CS2067" s="52"/>
      <c r="CT2067" s="52"/>
      <c r="CU2067" s="33"/>
      <c r="CV2067" s="33"/>
    </row>
    <row r="2068" spans="74:100">
      <c r="BV2068" s="62"/>
      <c r="BW2068" s="62"/>
      <c r="BX2068" s="62"/>
      <c r="BY2068" s="62"/>
      <c r="BZ2068" s="62"/>
      <c r="CA2068" s="62"/>
      <c r="CB2068" s="62"/>
      <c r="CC2068" s="62"/>
      <c r="CD2068" s="62"/>
      <c r="CE2068" s="62"/>
      <c r="CF2068" s="62"/>
      <c r="CL2068" s="56" t="s">
        <v>3709</v>
      </c>
      <c r="CM2068" s="56" t="s">
        <v>217</v>
      </c>
      <c r="CN2068" s="56" t="s">
        <v>217</v>
      </c>
      <c r="CO2068" s="52"/>
      <c r="CP2068" s="52"/>
      <c r="CQ2068" s="52"/>
      <c r="CR2068" s="52"/>
      <c r="CS2068" s="52"/>
      <c r="CT2068" s="52"/>
      <c r="CU2068" s="33"/>
      <c r="CV2068" s="33"/>
    </row>
    <row r="2069" spans="74:100">
      <c r="BV2069" s="62"/>
      <c r="BW2069" s="62"/>
      <c r="BX2069" s="62"/>
      <c r="BY2069" s="62"/>
      <c r="BZ2069" s="62"/>
      <c r="CA2069" s="62"/>
      <c r="CB2069" s="62"/>
      <c r="CC2069" s="62"/>
      <c r="CD2069" s="62"/>
      <c r="CE2069" s="62"/>
      <c r="CF2069" s="62"/>
      <c r="CL2069" s="56" t="s">
        <v>17965</v>
      </c>
      <c r="CM2069" s="56"/>
      <c r="CN2069" s="56"/>
      <c r="CO2069" s="52"/>
      <c r="CP2069" s="52"/>
      <c r="CQ2069" s="52"/>
      <c r="CR2069" s="52"/>
      <c r="CS2069" s="52"/>
      <c r="CT2069" s="52"/>
      <c r="CU2069" s="33"/>
      <c r="CV2069" s="33"/>
    </row>
    <row r="2070" spans="74:100">
      <c r="BV2070" s="62"/>
      <c r="BW2070" s="62"/>
      <c r="BX2070" s="62"/>
      <c r="BY2070" s="62"/>
      <c r="BZ2070" s="62"/>
      <c r="CA2070" s="62"/>
      <c r="CB2070" s="62"/>
      <c r="CC2070" s="62"/>
      <c r="CD2070" s="62"/>
      <c r="CE2070" s="62"/>
      <c r="CF2070" s="62"/>
      <c r="CL2070" s="56" t="s">
        <v>3710</v>
      </c>
      <c r="CM2070" s="56" t="s">
        <v>217</v>
      </c>
      <c r="CN2070" s="56" t="s">
        <v>217</v>
      </c>
      <c r="CO2070" s="52"/>
      <c r="CP2070" s="52"/>
      <c r="CQ2070" s="52"/>
      <c r="CR2070" s="52"/>
      <c r="CS2070" s="52"/>
      <c r="CT2070" s="52"/>
      <c r="CU2070" s="33"/>
      <c r="CV2070" s="33"/>
    </row>
    <row r="2071" spans="74:100">
      <c r="BV2071" s="62"/>
      <c r="BW2071" s="62"/>
      <c r="BX2071" s="62"/>
      <c r="BY2071" s="62"/>
      <c r="BZ2071" s="62"/>
      <c r="CA2071" s="62"/>
      <c r="CB2071" s="62"/>
      <c r="CC2071" s="62"/>
      <c r="CD2071" s="62"/>
      <c r="CE2071" s="62"/>
      <c r="CF2071" s="62"/>
      <c r="CL2071" s="56" t="s">
        <v>17966</v>
      </c>
      <c r="CM2071" s="56"/>
      <c r="CN2071" s="56"/>
      <c r="CO2071" s="52"/>
      <c r="CP2071" s="52"/>
      <c r="CQ2071" s="52"/>
      <c r="CR2071" s="52"/>
      <c r="CS2071" s="52"/>
      <c r="CT2071" s="52"/>
      <c r="CU2071" s="33"/>
      <c r="CV2071" s="33"/>
    </row>
    <row r="2072" spans="74:100">
      <c r="BV2072" s="62"/>
      <c r="BW2072" s="62"/>
      <c r="BX2072" s="62"/>
      <c r="BY2072" s="62"/>
      <c r="BZ2072" s="62"/>
      <c r="CA2072" s="62"/>
      <c r="CB2072" s="62"/>
      <c r="CC2072" s="62"/>
      <c r="CD2072" s="62"/>
      <c r="CE2072" s="62"/>
      <c r="CF2072" s="62"/>
      <c r="CL2072" s="56" t="s">
        <v>3711</v>
      </c>
      <c r="CM2072" s="56" t="s">
        <v>217</v>
      </c>
      <c r="CN2072" s="56" t="s">
        <v>217</v>
      </c>
      <c r="CO2072" s="52"/>
      <c r="CP2072" s="52"/>
      <c r="CQ2072" s="52"/>
      <c r="CR2072" s="52"/>
      <c r="CS2072" s="52"/>
      <c r="CT2072" s="52"/>
      <c r="CU2072" s="33"/>
      <c r="CV2072" s="33"/>
    </row>
    <row r="2073" spans="74:100">
      <c r="BV2073" s="62"/>
      <c r="BW2073" s="62"/>
      <c r="BX2073" s="62"/>
      <c r="BY2073" s="62"/>
      <c r="BZ2073" s="62"/>
      <c r="CA2073" s="62"/>
      <c r="CB2073" s="62"/>
      <c r="CC2073" s="62"/>
      <c r="CD2073" s="62"/>
      <c r="CE2073" s="62"/>
      <c r="CF2073" s="62"/>
      <c r="CL2073" s="56" t="s">
        <v>17967</v>
      </c>
      <c r="CM2073" s="56"/>
      <c r="CN2073" s="56"/>
      <c r="CO2073" s="52"/>
      <c r="CP2073" s="52"/>
      <c r="CQ2073" s="52"/>
      <c r="CR2073" s="52"/>
      <c r="CS2073" s="52"/>
      <c r="CT2073" s="52"/>
      <c r="CU2073" s="33"/>
      <c r="CV2073" s="33"/>
    </row>
    <row r="2074" spans="74:100">
      <c r="BV2074" s="62"/>
      <c r="BW2074" s="62"/>
      <c r="BX2074" s="62"/>
      <c r="BY2074" s="62"/>
      <c r="BZ2074" s="62"/>
      <c r="CA2074" s="62"/>
      <c r="CB2074" s="62"/>
      <c r="CC2074" s="62"/>
      <c r="CD2074" s="62"/>
      <c r="CE2074" s="62"/>
      <c r="CF2074" s="62"/>
      <c r="CL2074" s="56" t="s">
        <v>3712</v>
      </c>
      <c r="CM2074" s="56" t="s">
        <v>217</v>
      </c>
      <c r="CN2074" s="56" t="s">
        <v>217</v>
      </c>
      <c r="CO2074" s="52"/>
      <c r="CP2074" s="52"/>
      <c r="CQ2074" s="52"/>
      <c r="CR2074" s="52"/>
      <c r="CS2074" s="52"/>
      <c r="CT2074" s="52"/>
      <c r="CU2074" s="33"/>
      <c r="CV2074" s="33"/>
    </row>
    <row r="2075" spans="74:100">
      <c r="BV2075" s="62"/>
      <c r="BW2075" s="62"/>
      <c r="BX2075" s="62"/>
      <c r="BY2075" s="62"/>
      <c r="BZ2075" s="62"/>
      <c r="CA2075" s="62"/>
      <c r="CB2075" s="62"/>
      <c r="CC2075" s="62"/>
      <c r="CD2075" s="62"/>
      <c r="CE2075" s="62"/>
      <c r="CF2075" s="62"/>
      <c r="CL2075" s="56" t="s">
        <v>17968</v>
      </c>
      <c r="CM2075" s="56"/>
      <c r="CN2075" s="56"/>
      <c r="CO2075" s="52"/>
      <c r="CP2075" s="52"/>
      <c r="CQ2075" s="52"/>
      <c r="CR2075" s="52"/>
      <c r="CS2075" s="52"/>
      <c r="CT2075" s="52"/>
      <c r="CU2075" s="33"/>
      <c r="CV2075" s="33"/>
    </row>
    <row r="2076" spans="74:100">
      <c r="BV2076" s="62"/>
      <c r="BW2076" s="62"/>
      <c r="BX2076" s="62"/>
      <c r="BY2076" s="62"/>
      <c r="BZ2076" s="62"/>
      <c r="CA2076" s="62"/>
      <c r="CB2076" s="62"/>
      <c r="CC2076" s="62"/>
      <c r="CD2076" s="62"/>
      <c r="CE2076" s="62"/>
      <c r="CF2076" s="62"/>
      <c r="CL2076" s="56" t="s">
        <v>3713</v>
      </c>
      <c r="CM2076" s="56" t="s">
        <v>217</v>
      </c>
      <c r="CN2076" s="56" t="s">
        <v>217</v>
      </c>
      <c r="CO2076" s="52"/>
      <c r="CP2076" s="52"/>
      <c r="CQ2076" s="52"/>
      <c r="CR2076" s="52"/>
      <c r="CS2076" s="52"/>
      <c r="CT2076" s="52"/>
      <c r="CU2076" s="33"/>
      <c r="CV2076" s="33"/>
    </row>
    <row r="2077" spans="74:100">
      <c r="BV2077" s="62"/>
      <c r="BW2077" s="62"/>
      <c r="BX2077" s="62"/>
      <c r="BY2077" s="62"/>
      <c r="BZ2077" s="62"/>
      <c r="CA2077" s="62"/>
      <c r="CB2077" s="62"/>
      <c r="CC2077" s="62"/>
      <c r="CD2077" s="62"/>
      <c r="CE2077" s="62"/>
      <c r="CF2077" s="62"/>
      <c r="CL2077" s="56" t="s">
        <v>17969</v>
      </c>
      <c r="CM2077" s="56"/>
      <c r="CN2077" s="56"/>
      <c r="CO2077" s="52"/>
      <c r="CP2077" s="52"/>
      <c r="CQ2077" s="52"/>
      <c r="CR2077" s="52"/>
      <c r="CS2077" s="52"/>
      <c r="CT2077" s="52"/>
      <c r="CU2077" s="33"/>
      <c r="CV2077" s="33"/>
    </row>
    <row r="2078" spans="74:100">
      <c r="BV2078" s="62"/>
      <c r="BW2078" s="62"/>
      <c r="BX2078" s="62"/>
      <c r="BY2078" s="62"/>
      <c r="BZ2078" s="62"/>
      <c r="CA2078" s="62"/>
      <c r="CB2078" s="62"/>
      <c r="CC2078" s="62"/>
      <c r="CD2078" s="62"/>
      <c r="CE2078" s="62"/>
      <c r="CF2078" s="62"/>
      <c r="CL2078" s="56" t="s">
        <v>1017</v>
      </c>
      <c r="CM2078" s="56" t="s">
        <v>216</v>
      </c>
      <c r="CN2078" s="56" t="s">
        <v>216</v>
      </c>
      <c r="CO2078" s="52"/>
      <c r="CP2078" s="52"/>
      <c r="CQ2078" s="52"/>
      <c r="CR2078" s="52"/>
      <c r="CS2078" s="52"/>
      <c r="CT2078" s="52"/>
      <c r="CU2078" s="33"/>
      <c r="CV2078" s="33"/>
    </row>
    <row r="2079" spans="74:100">
      <c r="BV2079" s="62"/>
      <c r="BW2079" s="62"/>
      <c r="BX2079" s="62"/>
      <c r="BY2079" s="62"/>
      <c r="BZ2079" s="62"/>
      <c r="CA2079" s="62"/>
      <c r="CB2079" s="62"/>
      <c r="CC2079" s="62"/>
      <c r="CD2079" s="62"/>
      <c r="CE2079" s="62"/>
      <c r="CF2079" s="62"/>
      <c r="CL2079" s="56" t="s">
        <v>20973</v>
      </c>
      <c r="CM2079" s="56"/>
      <c r="CN2079" s="56"/>
      <c r="CO2079" s="52"/>
      <c r="CP2079" s="52"/>
      <c r="CQ2079" s="52"/>
      <c r="CR2079" s="52"/>
      <c r="CS2079" s="52"/>
      <c r="CT2079" s="52"/>
      <c r="CU2079" s="33"/>
      <c r="CV2079" s="33"/>
    </row>
    <row r="2080" spans="74:100">
      <c r="BV2080" s="62"/>
      <c r="BW2080" s="62"/>
      <c r="BX2080" s="62"/>
      <c r="BY2080" s="62"/>
      <c r="BZ2080" s="62"/>
      <c r="CA2080" s="62"/>
      <c r="CB2080" s="62"/>
      <c r="CC2080" s="62"/>
      <c r="CD2080" s="62"/>
      <c r="CE2080" s="62"/>
      <c r="CF2080" s="62"/>
      <c r="CL2080" s="56" t="s">
        <v>3714</v>
      </c>
      <c r="CM2080" s="56" t="s">
        <v>217</v>
      </c>
      <c r="CN2080" s="56" t="s">
        <v>217</v>
      </c>
      <c r="CO2080" s="52"/>
      <c r="CP2080" s="52"/>
      <c r="CQ2080" s="52"/>
      <c r="CR2080" s="52"/>
      <c r="CS2080" s="52"/>
      <c r="CT2080" s="52"/>
      <c r="CU2080" s="33"/>
      <c r="CV2080" s="33"/>
    </row>
    <row r="2081" spans="74:100">
      <c r="BV2081" s="62"/>
      <c r="BW2081" s="62"/>
      <c r="BX2081" s="62"/>
      <c r="BY2081" s="62"/>
      <c r="BZ2081" s="62"/>
      <c r="CA2081" s="62"/>
      <c r="CB2081" s="62"/>
      <c r="CC2081" s="62"/>
      <c r="CD2081" s="62"/>
      <c r="CE2081" s="62"/>
      <c r="CF2081" s="62"/>
      <c r="CL2081" s="56" t="s">
        <v>17970</v>
      </c>
      <c r="CM2081" s="56"/>
      <c r="CN2081" s="56"/>
      <c r="CO2081" s="52"/>
      <c r="CP2081" s="52"/>
      <c r="CQ2081" s="52"/>
      <c r="CR2081" s="52"/>
      <c r="CS2081" s="52"/>
      <c r="CT2081" s="52"/>
      <c r="CU2081" s="33"/>
      <c r="CV2081" s="33"/>
    </row>
    <row r="2082" spans="74:100">
      <c r="BV2082" s="62"/>
      <c r="BW2082" s="62"/>
      <c r="BX2082" s="62"/>
      <c r="BY2082" s="62"/>
      <c r="BZ2082" s="62"/>
      <c r="CA2082" s="62"/>
      <c r="CB2082" s="62"/>
      <c r="CC2082" s="62"/>
      <c r="CD2082" s="62"/>
      <c r="CE2082" s="62"/>
      <c r="CF2082" s="62"/>
      <c r="CL2082" s="56" t="s">
        <v>3715</v>
      </c>
      <c r="CM2082" s="56" t="s">
        <v>3118</v>
      </c>
      <c r="CN2082" s="56" t="s">
        <v>3118</v>
      </c>
      <c r="CO2082" s="52"/>
      <c r="CP2082" s="52"/>
      <c r="CQ2082" s="52"/>
      <c r="CR2082" s="52"/>
      <c r="CS2082" s="52"/>
      <c r="CT2082" s="52"/>
      <c r="CU2082" s="33"/>
      <c r="CV2082" s="33"/>
    </row>
    <row r="2083" spans="74:100">
      <c r="BV2083" s="62"/>
      <c r="BW2083" s="62"/>
      <c r="BX2083" s="62"/>
      <c r="BY2083" s="62"/>
      <c r="BZ2083" s="62"/>
      <c r="CA2083" s="62"/>
      <c r="CB2083" s="62"/>
      <c r="CC2083" s="62"/>
      <c r="CD2083" s="62"/>
      <c r="CE2083" s="62"/>
      <c r="CF2083" s="62"/>
      <c r="CL2083" s="56" t="s">
        <v>17959</v>
      </c>
      <c r="CM2083" s="56"/>
      <c r="CN2083" s="56"/>
      <c r="CO2083" s="52"/>
      <c r="CP2083" s="52"/>
      <c r="CQ2083" s="52"/>
      <c r="CR2083" s="52"/>
      <c r="CS2083" s="52"/>
      <c r="CT2083" s="52"/>
      <c r="CU2083" s="33"/>
      <c r="CV2083" s="33"/>
    </row>
    <row r="2084" spans="74:100">
      <c r="BV2084" s="62"/>
      <c r="BW2084" s="62"/>
      <c r="BX2084" s="62"/>
      <c r="BY2084" s="62"/>
      <c r="BZ2084" s="62"/>
      <c r="CA2084" s="62"/>
      <c r="CB2084" s="62"/>
      <c r="CC2084" s="62"/>
      <c r="CD2084" s="62"/>
      <c r="CE2084" s="62"/>
      <c r="CF2084" s="62"/>
      <c r="CL2084" s="56" t="s">
        <v>3716</v>
      </c>
      <c r="CM2084" s="56" t="s">
        <v>215</v>
      </c>
      <c r="CN2084" s="56" t="s">
        <v>215</v>
      </c>
      <c r="CO2084" s="52"/>
      <c r="CP2084" s="52"/>
      <c r="CQ2084" s="52"/>
      <c r="CR2084" s="52"/>
      <c r="CS2084" s="52"/>
      <c r="CT2084" s="52"/>
      <c r="CU2084" s="33"/>
      <c r="CV2084" s="33"/>
    </row>
    <row r="2085" spans="74:100">
      <c r="BV2085" s="62"/>
      <c r="BW2085" s="62"/>
      <c r="BX2085" s="62"/>
      <c r="BY2085" s="62"/>
      <c r="BZ2085" s="62"/>
      <c r="CA2085" s="62"/>
      <c r="CB2085" s="62"/>
      <c r="CC2085" s="62"/>
      <c r="CD2085" s="62"/>
      <c r="CE2085" s="62"/>
      <c r="CF2085" s="62"/>
      <c r="CL2085" s="56" t="s">
        <v>20974</v>
      </c>
      <c r="CM2085" s="56"/>
      <c r="CN2085" s="56"/>
      <c r="CO2085" s="52"/>
      <c r="CP2085" s="52"/>
      <c r="CQ2085" s="52"/>
      <c r="CR2085" s="52"/>
      <c r="CS2085" s="52"/>
      <c r="CT2085" s="52"/>
      <c r="CU2085" s="33"/>
      <c r="CV2085" s="33"/>
    </row>
    <row r="2086" spans="74:100">
      <c r="BV2086" s="62"/>
      <c r="BW2086" s="62"/>
      <c r="BX2086" s="62"/>
      <c r="BY2086" s="62"/>
      <c r="BZ2086" s="62"/>
      <c r="CA2086" s="62"/>
      <c r="CB2086" s="62"/>
      <c r="CC2086" s="62"/>
      <c r="CD2086" s="62"/>
      <c r="CE2086" s="62"/>
      <c r="CF2086" s="62"/>
      <c r="CL2086" s="56" t="s">
        <v>3717</v>
      </c>
      <c r="CM2086" s="56" t="s">
        <v>3118</v>
      </c>
      <c r="CN2086" s="56" t="s">
        <v>3118</v>
      </c>
      <c r="CO2086" s="52"/>
      <c r="CP2086" s="52"/>
      <c r="CQ2086" s="52"/>
      <c r="CR2086" s="52"/>
      <c r="CS2086" s="52"/>
      <c r="CT2086" s="52"/>
      <c r="CU2086" s="33"/>
      <c r="CV2086" s="33"/>
    </row>
    <row r="2087" spans="74:100">
      <c r="BV2087" s="62"/>
      <c r="BW2087" s="62"/>
      <c r="BX2087" s="62"/>
      <c r="BY2087" s="62"/>
      <c r="BZ2087" s="62"/>
      <c r="CA2087" s="62"/>
      <c r="CB2087" s="62"/>
      <c r="CC2087" s="62"/>
      <c r="CD2087" s="62"/>
      <c r="CE2087" s="62"/>
      <c r="CF2087" s="62"/>
      <c r="CL2087" s="56" t="s">
        <v>17971</v>
      </c>
      <c r="CM2087" s="56"/>
      <c r="CN2087" s="56"/>
      <c r="CO2087" s="52"/>
      <c r="CP2087" s="52"/>
      <c r="CQ2087" s="52"/>
      <c r="CR2087" s="52"/>
      <c r="CS2087" s="52"/>
      <c r="CT2087" s="52"/>
      <c r="CU2087" s="33"/>
      <c r="CV2087" s="33"/>
    </row>
    <row r="2088" spans="74:100">
      <c r="BV2088" s="62"/>
      <c r="BW2088" s="62"/>
      <c r="BX2088" s="62"/>
      <c r="BY2088" s="62"/>
      <c r="BZ2088" s="62"/>
      <c r="CA2088" s="62"/>
      <c r="CB2088" s="62"/>
      <c r="CC2088" s="62"/>
      <c r="CD2088" s="62"/>
      <c r="CE2088" s="62"/>
      <c r="CF2088" s="62"/>
      <c r="CL2088" s="56" t="s">
        <v>1018</v>
      </c>
      <c r="CM2088" s="56" t="s">
        <v>215</v>
      </c>
      <c r="CN2088" s="56" t="s">
        <v>215</v>
      </c>
      <c r="CO2088" s="52"/>
      <c r="CP2088" s="52"/>
      <c r="CQ2088" s="52"/>
      <c r="CR2088" s="52"/>
      <c r="CS2088" s="52"/>
      <c r="CT2088" s="52"/>
      <c r="CU2088" s="33"/>
      <c r="CV2088" s="33"/>
    </row>
    <row r="2089" spans="74:100">
      <c r="BV2089" s="62"/>
      <c r="BW2089" s="62"/>
      <c r="BX2089" s="62"/>
      <c r="BY2089" s="62"/>
      <c r="BZ2089" s="62"/>
      <c r="CA2089" s="62"/>
      <c r="CB2089" s="62"/>
      <c r="CC2089" s="62"/>
      <c r="CD2089" s="62"/>
      <c r="CE2089" s="62"/>
      <c r="CF2089" s="62"/>
      <c r="CL2089" s="56" t="s">
        <v>20975</v>
      </c>
      <c r="CM2089" s="56"/>
      <c r="CN2089" s="56"/>
      <c r="CO2089" s="52"/>
      <c r="CP2089" s="52"/>
      <c r="CQ2089" s="52"/>
      <c r="CR2089" s="52"/>
      <c r="CS2089" s="52"/>
      <c r="CT2089" s="52"/>
      <c r="CU2089" s="33"/>
      <c r="CV2089" s="33"/>
    </row>
    <row r="2090" spans="74:100">
      <c r="BV2090" s="62"/>
      <c r="BW2090" s="62"/>
      <c r="BX2090" s="62"/>
      <c r="BY2090" s="62"/>
      <c r="BZ2090" s="62"/>
      <c r="CA2090" s="62"/>
      <c r="CB2090" s="62"/>
      <c r="CC2090" s="62"/>
      <c r="CD2090" s="62"/>
      <c r="CE2090" s="62"/>
      <c r="CF2090" s="62"/>
      <c r="CL2090" s="56" t="s">
        <v>27167</v>
      </c>
      <c r="CM2090" s="56" t="s">
        <v>3118</v>
      </c>
      <c r="CN2090" s="56" t="s">
        <v>3118</v>
      </c>
      <c r="CO2090" s="52"/>
      <c r="CP2090" s="52"/>
      <c r="CQ2090" s="52"/>
      <c r="CR2090" s="52"/>
      <c r="CS2090" s="52"/>
      <c r="CT2090" s="52"/>
      <c r="CU2090" s="33"/>
      <c r="CV2090" s="33"/>
    </row>
    <row r="2091" spans="74:100">
      <c r="BV2091" s="62"/>
      <c r="BW2091" s="62"/>
      <c r="BX2091" s="62"/>
      <c r="BY2091" s="62"/>
      <c r="BZ2091" s="62"/>
      <c r="CA2091" s="62"/>
      <c r="CB2091" s="62"/>
      <c r="CC2091" s="62"/>
      <c r="CD2091" s="62"/>
      <c r="CE2091" s="62"/>
      <c r="CF2091" s="62"/>
      <c r="CL2091" s="56" t="s">
        <v>27168</v>
      </c>
      <c r="CM2091" s="56"/>
      <c r="CN2091" s="56"/>
      <c r="CO2091" s="52"/>
      <c r="CP2091" s="52"/>
      <c r="CQ2091" s="52"/>
      <c r="CR2091" s="52"/>
      <c r="CS2091" s="52"/>
      <c r="CT2091" s="52"/>
      <c r="CU2091" s="33"/>
      <c r="CV2091" s="33"/>
    </row>
    <row r="2092" spans="74:100">
      <c r="BV2092" s="62"/>
      <c r="BW2092" s="62"/>
      <c r="BX2092" s="62"/>
      <c r="BY2092" s="62"/>
      <c r="BZ2092" s="62"/>
      <c r="CA2092" s="62"/>
      <c r="CB2092" s="62"/>
      <c r="CC2092" s="62"/>
      <c r="CD2092" s="62"/>
      <c r="CE2092" s="62"/>
      <c r="CF2092" s="62"/>
      <c r="CL2092" s="56" t="s">
        <v>27169</v>
      </c>
      <c r="CM2092" s="56" t="s">
        <v>217</v>
      </c>
      <c r="CN2092" s="56" t="s">
        <v>217</v>
      </c>
      <c r="CO2092" s="52"/>
      <c r="CP2092" s="52"/>
      <c r="CQ2092" s="52"/>
      <c r="CR2092" s="52"/>
      <c r="CS2092" s="52"/>
      <c r="CT2092" s="52"/>
      <c r="CU2092" s="33"/>
      <c r="CV2092" s="33"/>
    </row>
    <row r="2093" spans="74:100">
      <c r="BV2093" s="62"/>
      <c r="BW2093" s="62"/>
      <c r="BX2093" s="62"/>
      <c r="BY2093" s="62"/>
      <c r="BZ2093" s="62"/>
      <c r="CA2093" s="62"/>
      <c r="CB2093" s="62"/>
      <c r="CC2093" s="62"/>
      <c r="CD2093" s="62"/>
      <c r="CE2093" s="62"/>
      <c r="CF2093" s="62"/>
      <c r="CL2093" s="56" t="s">
        <v>27170</v>
      </c>
      <c r="CM2093" s="56"/>
      <c r="CN2093" s="56"/>
      <c r="CO2093" s="52"/>
      <c r="CP2093" s="52"/>
      <c r="CQ2093" s="52"/>
      <c r="CR2093" s="52"/>
      <c r="CS2093" s="52"/>
      <c r="CT2093" s="52"/>
      <c r="CU2093" s="33"/>
      <c r="CV2093" s="33"/>
    </row>
    <row r="2094" spans="74:100">
      <c r="BV2094" s="62"/>
      <c r="BW2094" s="62"/>
      <c r="BX2094" s="62"/>
      <c r="BY2094" s="62"/>
      <c r="BZ2094" s="62"/>
      <c r="CA2094" s="62"/>
      <c r="CB2094" s="62"/>
      <c r="CC2094" s="62"/>
      <c r="CD2094" s="62"/>
      <c r="CE2094" s="62"/>
      <c r="CF2094" s="62"/>
      <c r="CL2094" s="56" t="s">
        <v>27171</v>
      </c>
      <c r="CM2094" s="56" t="s">
        <v>217</v>
      </c>
      <c r="CN2094" s="56" t="s">
        <v>217</v>
      </c>
      <c r="CO2094" s="52"/>
      <c r="CP2094" s="52"/>
      <c r="CQ2094" s="52"/>
      <c r="CR2094" s="52"/>
      <c r="CS2094" s="52"/>
      <c r="CT2094" s="52"/>
      <c r="CU2094" s="33"/>
      <c r="CV2094" s="33"/>
    </row>
    <row r="2095" spans="74:100">
      <c r="BV2095" s="62"/>
      <c r="BW2095" s="62"/>
      <c r="BX2095" s="62"/>
      <c r="BY2095" s="62"/>
      <c r="BZ2095" s="62"/>
      <c r="CA2095" s="62"/>
      <c r="CB2095" s="62"/>
      <c r="CC2095" s="62"/>
      <c r="CD2095" s="62"/>
      <c r="CE2095" s="62"/>
      <c r="CF2095" s="62"/>
      <c r="CL2095" s="56" t="s">
        <v>27172</v>
      </c>
      <c r="CM2095" s="56"/>
      <c r="CN2095" s="56"/>
      <c r="CO2095" s="52"/>
      <c r="CP2095" s="52"/>
      <c r="CQ2095" s="52"/>
      <c r="CR2095" s="52"/>
      <c r="CS2095" s="52"/>
      <c r="CT2095" s="52"/>
      <c r="CU2095" s="33"/>
      <c r="CV2095" s="33"/>
    </row>
    <row r="2096" spans="74:100">
      <c r="BV2096" s="62"/>
      <c r="BW2096" s="62"/>
      <c r="BX2096" s="62"/>
      <c r="BY2096" s="62"/>
      <c r="BZ2096" s="62"/>
      <c r="CA2096" s="62"/>
      <c r="CB2096" s="62"/>
      <c r="CC2096" s="62"/>
      <c r="CD2096" s="62"/>
      <c r="CE2096" s="62"/>
      <c r="CF2096" s="62"/>
      <c r="CL2096" s="56" t="s">
        <v>27173</v>
      </c>
      <c r="CM2096" s="56" t="s">
        <v>217</v>
      </c>
      <c r="CN2096" s="56" t="s">
        <v>217</v>
      </c>
      <c r="CO2096" s="52"/>
      <c r="CP2096" s="52"/>
      <c r="CQ2096" s="52"/>
      <c r="CR2096" s="52"/>
      <c r="CS2096" s="52"/>
      <c r="CT2096" s="52"/>
      <c r="CU2096" s="33"/>
      <c r="CV2096" s="33"/>
    </row>
    <row r="2097" spans="74:100">
      <c r="BV2097" s="62"/>
      <c r="BW2097" s="62"/>
      <c r="BX2097" s="62"/>
      <c r="BY2097" s="62"/>
      <c r="BZ2097" s="62"/>
      <c r="CA2097" s="62"/>
      <c r="CB2097" s="62"/>
      <c r="CC2097" s="62"/>
      <c r="CD2097" s="62"/>
      <c r="CE2097" s="62"/>
      <c r="CF2097" s="62"/>
      <c r="CL2097" s="56" t="s">
        <v>27168</v>
      </c>
      <c r="CM2097" s="56"/>
      <c r="CN2097" s="56"/>
      <c r="CO2097" s="52"/>
      <c r="CP2097" s="52"/>
      <c r="CQ2097" s="52"/>
      <c r="CR2097" s="52"/>
      <c r="CS2097" s="52"/>
      <c r="CT2097" s="52"/>
      <c r="CU2097" s="33"/>
      <c r="CV2097" s="33"/>
    </row>
    <row r="2098" spans="74:100">
      <c r="BV2098" s="62"/>
      <c r="BW2098" s="62"/>
      <c r="BX2098" s="62"/>
      <c r="BY2098" s="62"/>
      <c r="BZ2098" s="62"/>
      <c r="CA2098" s="62"/>
      <c r="CB2098" s="62"/>
      <c r="CC2098" s="62"/>
      <c r="CD2098" s="62"/>
      <c r="CE2098" s="62"/>
      <c r="CF2098" s="62"/>
      <c r="CL2098" s="56" t="s">
        <v>27174</v>
      </c>
      <c r="CM2098" s="56" t="s">
        <v>217</v>
      </c>
      <c r="CN2098" s="56" t="s">
        <v>217</v>
      </c>
      <c r="CO2098" s="52"/>
      <c r="CP2098" s="52"/>
      <c r="CQ2098" s="52"/>
      <c r="CR2098" s="52"/>
      <c r="CS2098" s="52"/>
      <c r="CT2098" s="52"/>
      <c r="CU2098" s="33"/>
      <c r="CV2098" s="33"/>
    </row>
    <row r="2099" spans="74:100">
      <c r="BV2099" s="62"/>
      <c r="BW2099" s="62"/>
      <c r="BX2099" s="62"/>
      <c r="BY2099" s="62"/>
      <c r="BZ2099" s="62"/>
      <c r="CA2099" s="62"/>
      <c r="CB2099" s="62"/>
      <c r="CC2099" s="62"/>
      <c r="CD2099" s="62"/>
      <c r="CE2099" s="62"/>
      <c r="CF2099" s="62"/>
      <c r="CL2099" s="56" t="s">
        <v>27175</v>
      </c>
      <c r="CM2099" s="56"/>
      <c r="CN2099" s="56"/>
      <c r="CO2099" s="52"/>
      <c r="CP2099" s="52"/>
      <c r="CQ2099" s="52"/>
      <c r="CR2099" s="52"/>
      <c r="CS2099" s="52"/>
      <c r="CT2099" s="52"/>
      <c r="CU2099" s="33"/>
      <c r="CV2099" s="33"/>
    </row>
    <row r="2100" spans="74:100">
      <c r="BV2100" s="62"/>
      <c r="BW2100" s="62"/>
      <c r="BX2100" s="62"/>
      <c r="BY2100" s="62"/>
      <c r="BZ2100" s="62"/>
      <c r="CA2100" s="62"/>
      <c r="CB2100" s="62"/>
      <c r="CC2100" s="62"/>
      <c r="CD2100" s="62"/>
      <c r="CE2100" s="62"/>
      <c r="CF2100" s="62"/>
      <c r="CL2100" s="56" t="s">
        <v>3718</v>
      </c>
      <c r="CM2100" s="56" t="s">
        <v>3118</v>
      </c>
      <c r="CN2100" s="56" t="s">
        <v>3118</v>
      </c>
      <c r="CO2100" s="52"/>
      <c r="CP2100" s="52"/>
      <c r="CQ2100" s="52"/>
      <c r="CR2100" s="52"/>
      <c r="CS2100" s="52"/>
      <c r="CT2100" s="52"/>
      <c r="CU2100" s="33"/>
      <c r="CV2100" s="33"/>
    </row>
    <row r="2101" spans="74:100">
      <c r="BV2101" s="62"/>
      <c r="BW2101" s="62"/>
      <c r="BX2101" s="62"/>
      <c r="BY2101" s="62"/>
      <c r="BZ2101" s="62"/>
      <c r="CA2101" s="62"/>
      <c r="CB2101" s="62"/>
      <c r="CC2101" s="62"/>
      <c r="CD2101" s="62"/>
      <c r="CE2101" s="62"/>
      <c r="CF2101" s="62"/>
      <c r="CL2101" s="56" t="s">
        <v>17972</v>
      </c>
      <c r="CM2101" s="56"/>
      <c r="CN2101" s="56"/>
      <c r="CO2101" s="52"/>
      <c r="CP2101" s="52"/>
      <c r="CQ2101" s="52"/>
      <c r="CR2101" s="52"/>
      <c r="CS2101" s="52"/>
      <c r="CT2101" s="52"/>
      <c r="CU2101" s="33"/>
      <c r="CV2101" s="33"/>
    </row>
    <row r="2102" spans="74:100">
      <c r="BV2102" s="62"/>
      <c r="BW2102" s="62"/>
      <c r="BX2102" s="62"/>
      <c r="BY2102" s="62"/>
      <c r="BZ2102" s="62"/>
      <c r="CA2102" s="62"/>
      <c r="CB2102" s="62"/>
      <c r="CC2102" s="62"/>
      <c r="CD2102" s="62"/>
      <c r="CE2102" s="62"/>
      <c r="CF2102" s="62"/>
      <c r="CL2102" s="56" t="s">
        <v>3719</v>
      </c>
      <c r="CM2102" s="56" t="s">
        <v>215</v>
      </c>
      <c r="CN2102" s="56" t="s">
        <v>215</v>
      </c>
      <c r="CO2102" s="52"/>
      <c r="CP2102" s="52"/>
      <c r="CQ2102" s="52"/>
      <c r="CR2102" s="52"/>
      <c r="CS2102" s="52"/>
      <c r="CT2102" s="52"/>
      <c r="CU2102" s="33"/>
      <c r="CV2102" s="33"/>
    </row>
    <row r="2103" spans="74:100">
      <c r="BV2103" s="62"/>
      <c r="BW2103" s="62"/>
      <c r="BX2103" s="62"/>
      <c r="BY2103" s="62"/>
      <c r="BZ2103" s="62"/>
      <c r="CA2103" s="62"/>
      <c r="CB2103" s="62"/>
      <c r="CC2103" s="62"/>
      <c r="CD2103" s="62"/>
      <c r="CE2103" s="62"/>
      <c r="CF2103" s="62"/>
      <c r="CL2103" s="56" t="s">
        <v>20976</v>
      </c>
      <c r="CM2103" s="56"/>
      <c r="CN2103" s="56"/>
      <c r="CO2103" s="52"/>
      <c r="CP2103" s="52"/>
      <c r="CQ2103" s="52"/>
      <c r="CR2103" s="52"/>
      <c r="CS2103" s="52"/>
      <c r="CT2103" s="52"/>
      <c r="CU2103" s="33"/>
      <c r="CV2103" s="33"/>
    </row>
    <row r="2104" spans="74:100">
      <c r="BV2104" s="62"/>
      <c r="BW2104" s="62"/>
      <c r="BX2104" s="62"/>
      <c r="BY2104" s="62"/>
      <c r="BZ2104" s="62"/>
      <c r="CA2104" s="62"/>
      <c r="CB2104" s="62"/>
      <c r="CC2104" s="62"/>
      <c r="CD2104" s="62"/>
      <c r="CE2104" s="62"/>
      <c r="CF2104" s="62"/>
      <c r="CL2104" s="56" t="s">
        <v>27176</v>
      </c>
      <c r="CM2104" s="56" t="s">
        <v>3118</v>
      </c>
      <c r="CN2104" s="56" t="s">
        <v>3118</v>
      </c>
      <c r="CO2104" s="52"/>
      <c r="CP2104" s="52"/>
      <c r="CQ2104" s="52"/>
      <c r="CR2104" s="52"/>
      <c r="CS2104" s="52"/>
      <c r="CT2104" s="52"/>
      <c r="CU2104" s="33"/>
      <c r="CV2104" s="33"/>
    </row>
    <row r="2105" spans="74:100">
      <c r="BV2105" s="62"/>
      <c r="BW2105" s="62"/>
      <c r="BX2105" s="62"/>
      <c r="BY2105" s="62"/>
      <c r="BZ2105" s="62"/>
      <c r="CA2105" s="62"/>
      <c r="CB2105" s="62"/>
      <c r="CC2105" s="62"/>
      <c r="CD2105" s="62"/>
      <c r="CE2105" s="62"/>
      <c r="CF2105" s="62"/>
      <c r="CL2105" s="56" t="s">
        <v>27177</v>
      </c>
      <c r="CM2105" s="56"/>
      <c r="CN2105" s="56"/>
      <c r="CO2105" s="52"/>
      <c r="CP2105" s="52"/>
      <c r="CQ2105" s="52"/>
      <c r="CR2105" s="52"/>
      <c r="CS2105" s="52"/>
      <c r="CT2105" s="52"/>
      <c r="CU2105" s="33"/>
      <c r="CV2105" s="33"/>
    </row>
    <row r="2106" spans="74:100">
      <c r="BV2106" s="62"/>
      <c r="BW2106" s="62"/>
      <c r="BX2106" s="62"/>
      <c r="BY2106" s="62"/>
      <c r="BZ2106" s="62"/>
      <c r="CA2106" s="62"/>
      <c r="CB2106" s="62"/>
      <c r="CC2106" s="62"/>
      <c r="CD2106" s="62"/>
      <c r="CE2106" s="62"/>
      <c r="CF2106" s="62"/>
      <c r="CL2106" s="56" t="s">
        <v>27178</v>
      </c>
      <c r="CM2106" s="56" t="s">
        <v>217</v>
      </c>
      <c r="CN2106" s="56" t="s">
        <v>217</v>
      </c>
      <c r="CO2106" s="52"/>
      <c r="CP2106" s="52"/>
      <c r="CQ2106" s="52"/>
      <c r="CR2106" s="52"/>
      <c r="CS2106" s="52"/>
      <c r="CT2106" s="52"/>
      <c r="CU2106" s="33"/>
      <c r="CV2106" s="33"/>
    </row>
    <row r="2107" spans="74:100">
      <c r="BV2107" s="62"/>
      <c r="BW2107" s="62"/>
      <c r="BX2107" s="62"/>
      <c r="BY2107" s="62"/>
      <c r="BZ2107" s="62"/>
      <c r="CA2107" s="62"/>
      <c r="CB2107" s="62"/>
      <c r="CC2107" s="62"/>
      <c r="CD2107" s="62"/>
      <c r="CE2107" s="62"/>
      <c r="CF2107" s="62"/>
      <c r="CL2107" s="56" t="s">
        <v>27179</v>
      </c>
      <c r="CM2107" s="56"/>
      <c r="CN2107" s="56"/>
      <c r="CO2107" s="52"/>
      <c r="CP2107" s="52"/>
      <c r="CQ2107" s="52"/>
      <c r="CR2107" s="52"/>
      <c r="CS2107" s="52"/>
      <c r="CT2107" s="52"/>
      <c r="CU2107" s="33"/>
      <c r="CV2107" s="33"/>
    </row>
    <row r="2108" spans="74:100">
      <c r="BV2108" s="62"/>
      <c r="BW2108" s="62"/>
      <c r="BX2108" s="62"/>
      <c r="BY2108" s="62"/>
      <c r="BZ2108" s="62"/>
      <c r="CA2108" s="62"/>
      <c r="CB2108" s="62"/>
      <c r="CC2108" s="62"/>
      <c r="CD2108" s="62"/>
      <c r="CE2108" s="62"/>
      <c r="CF2108" s="62"/>
      <c r="CL2108" s="56" t="s">
        <v>3720</v>
      </c>
      <c r="CM2108" s="56" t="s">
        <v>3118</v>
      </c>
      <c r="CN2108" s="56" t="s">
        <v>3118</v>
      </c>
      <c r="CO2108" s="52"/>
      <c r="CP2108" s="52"/>
      <c r="CQ2108" s="52"/>
      <c r="CR2108" s="52"/>
      <c r="CS2108" s="52"/>
      <c r="CT2108" s="52"/>
      <c r="CU2108" s="33"/>
      <c r="CV2108" s="33"/>
    </row>
    <row r="2109" spans="74:100">
      <c r="BV2109" s="62"/>
      <c r="BW2109" s="62"/>
      <c r="BX2109" s="62"/>
      <c r="BY2109" s="62"/>
      <c r="BZ2109" s="62"/>
      <c r="CA2109" s="62"/>
      <c r="CB2109" s="62"/>
      <c r="CC2109" s="62"/>
      <c r="CD2109" s="62"/>
      <c r="CE2109" s="62"/>
      <c r="CF2109" s="62"/>
      <c r="CL2109" s="56" t="s">
        <v>17973</v>
      </c>
      <c r="CM2109" s="56"/>
      <c r="CN2109" s="56"/>
      <c r="CO2109" s="52"/>
      <c r="CP2109" s="52"/>
      <c r="CQ2109" s="52"/>
      <c r="CR2109" s="52"/>
      <c r="CS2109" s="52"/>
      <c r="CT2109" s="52"/>
      <c r="CU2109" s="33"/>
      <c r="CV2109" s="33"/>
    </row>
    <row r="2110" spans="74:100">
      <c r="BV2110" s="62"/>
      <c r="BW2110" s="62"/>
      <c r="BX2110" s="62"/>
      <c r="BY2110" s="62"/>
      <c r="BZ2110" s="62"/>
      <c r="CA2110" s="62"/>
      <c r="CB2110" s="62"/>
      <c r="CC2110" s="62"/>
      <c r="CD2110" s="62"/>
      <c r="CE2110" s="62"/>
      <c r="CF2110" s="62"/>
      <c r="CL2110" s="56" t="s">
        <v>20977</v>
      </c>
      <c r="CM2110" s="56" t="s">
        <v>214</v>
      </c>
      <c r="CN2110" s="56" t="s">
        <v>214</v>
      </c>
      <c r="CO2110" s="52"/>
      <c r="CP2110" s="52"/>
      <c r="CQ2110" s="52"/>
      <c r="CR2110" s="52"/>
      <c r="CS2110" s="52"/>
      <c r="CT2110" s="52"/>
      <c r="CU2110" s="33"/>
      <c r="CV2110" s="33"/>
    </row>
    <row r="2111" spans="74:100">
      <c r="BV2111" s="62"/>
      <c r="BW2111" s="62"/>
      <c r="BX2111" s="62"/>
      <c r="BY2111" s="62"/>
      <c r="BZ2111" s="62"/>
      <c r="CA2111" s="62"/>
      <c r="CB2111" s="62"/>
      <c r="CC2111" s="62"/>
      <c r="CD2111" s="62"/>
      <c r="CE2111" s="62"/>
      <c r="CF2111" s="62"/>
      <c r="CL2111" s="56" t="s">
        <v>3721</v>
      </c>
      <c r="CM2111" s="56" t="s">
        <v>3118</v>
      </c>
      <c r="CN2111" s="56" t="s">
        <v>3118</v>
      </c>
      <c r="CO2111" s="52"/>
      <c r="CP2111" s="52"/>
      <c r="CQ2111" s="52"/>
      <c r="CR2111" s="52"/>
      <c r="CS2111" s="52"/>
      <c r="CT2111" s="52"/>
      <c r="CU2111" s="33"/>
      <c r="CV2111" s="33"/>
    </row>
    <row r="2112" spans="74:100">
      <c r="BV2112" s="62"/>
      <c r="BW2112" s="62"/>
      <c r="BX2112" s="62"/>
      <c r="BY2112" s="62"/>
      <c r="BZ2112" s="62"/>
      <c r="CA2112" s="62"/>
      <c r="CB2112" s="62"/>
      <c r="CC2112" s="62"/>
      <c r="CD2112" s="62"/>
      <c r="CE2112" s="62"/>
      <c r="CF2112" s="62"/>
      <c r="CL2112" s="56" t="s">
        <v>17974</v>
      </c>
      <c r="CM2112" s="56"/>
      <c r="CN2112" s="56"/>
      <c r="CO2112" s="52"/>
      <c r="CP2112" s="52"/>
      <c r="CQ2112" s="52"/>
      <c r="CR2112" s="52"/>
      <c r="CS2112" s="52"/>
      <c r="CT2112" s="52"/>
      <c r="CU2112" s="33"/>
      <c r="CV2112" s="33"/>
    </row>
    <row r="2113" spans="74:100">
      <c r="BV2113" s="62"/>
      <c r="BW2113" s="62"/>
      <c r="BX2113" s="62"/>
      <c r="BY2113" s="62"/>
      <c r="BZ2113" s="62"/>
      <c r="CA2113" s="62"/>
      <c r="CB2113" s="62"/>
      <c r="CC2113" s="62"/>
      <c r="CD2113" s="62"/>
      <c r="CE2113" s="62"/>
      <c r="CF2113" s="62"/>
      <c r="CL2113" s="56" t="s">
        <v>1019</v>
      </c>
      <c r="CM2113" s="56" t="s">
        <v>217</v>
      </c>
      <c r="CN2113" s="56" t="s">
        <v>217</v>
      </c>
      <c r="CO2113" s="52"/>
      <c r="CP2113" s="52"/>
      <c r="CQ2113" s="52"/>
      <c r="CR2113" s="52"/>
      <c r="CS2113" s="52"/>
      <c r="CT2113" s="52"/>
      <c r="CU2113" s="33"/>
      <c r="CV2113" s="33"/>
    </row>
    <row r="2114" spans="74:100">
      <c r="BV2114" s="62"/>
      <c r="BW2114" s="62"/>
      <c r="BX2114" s="62"/>
      <c r="BY2114" s="62"/>
      <c r="BZ2114" s="62"/>
      <c r="CA2114" s="62"/>
      <c r="CB2114" s="62"/>
      <c r="CC2114" s="62"/>
      <c r="CD2114" s="62"/>
      <c r="CE2114" s="62"/>
      <c r="CF2114" s="62"/>
      <c r="CL2114" s="56" t="s">
        <v>24943</v>
      </c>
      <c r="CM2114" s="56"/>
      <c r="CN2114" s="56"/>
      <c r="CO2114" s="52"/>
      <c r="CP2114" s="52"/>
      <c r="CQ2114" s="52"/>
      <c r="CR2114" s="52"/>
      <c r="CS2114" s="52"/>
      <c r="CT2114" s="52"/>
      <c r="CU2114" s="33"/>
      <c r="CV2114" s="33"/>
    </row>
    <row r="2115" spans="74:100">
      <c r="BV2115" s="62"/>
      <c r="BW2115" s="62"/>
      <c r="BX2115" s="62"/>
      <c r="BY2115" s="62"/>
      <c r="BZ2115" s="62"/>
      <c r="CA2115" s="62"/>
      <c r="CB2115" s="62"/>
      <c r="CC2115" s="62"/>
      <c r="CD2115" s="62"/>
      <c r="CE2115" s="62"/>
      <c r="CF2115" s="62"/>
      <c r="CL2115" s="56" t="s">
        <v>3722</v>
      </c>
      <c r="CM2115" s="56" t="s">
        <v>3118</v>
      </c>
      <c r="CN2115" s="56" t="s">
        <v>3118</v>
      </c>
      <c r="CO2115" s="52"/>
      <c r="CP2115" s="52"/>
      <c r="CQ2115" s="52"/>
      <c r="CR2115" s="52"/>
      <c r="CS2115" s="52"/>
      <c r="CT2115" s="52"/>
      <c r="CU2115" s="33"/>
      <c r="CV2115" s="33"/>
    </row>
    <row r="2116" spans="74:100">
      <c r="BV2116" s="62"/>
      <c r="BW2116" s="62"/>
      <c r="BX2116" s="62"/>
      <c r="BY2116" s="62"/>
      <c r="BZ2116" s="62"/>
      <c r="CA2116" s="62"/>
      <c r="CB2116" s="62"/>
      <c r="CC2116" s="62"/>
      <c r="CD2116" s="62"/>
      <c r="CE2116" s="62"/>
      <c r="CF2116" s="62"/>
      <c r="CL2116" s="56" t="s">
        <v>17975</v>
      </c>
      <c r="CM2116" s="56"/>
      <c r="CN2116" s="56"/>
      <c r="CO2116" s="52"/>
      <c r="CP2116" s="52"/>
      <c r="CQ2116" s="52"/>
      <c r="CR2116" s="52"/>
      <c r="CS2116" s="52"/>
      <c r="CT2116" s="52"/>
      <c r="CU2116" s="33"/>
      <c r="CV2116" s="33"/>
    </row>
    <row r="2117" spans="74:100">
      <c r="BV2117" s="62"/>
      <c r="BW2117" s="62"/>
      <c r="BX2117" s="62"/>
      <c r="BY2117" s="62"/>
      <c r="BZ2117" s="62"/>
      <c r="CA2117" s="62"/>
      <c r="CB2117" s="62"/>
      <c r="CC2117" s="62"/>
      <c r="CD2117" s="62"/>
      <c r="CE2117" s="62"/>
      <c r="CF2117" s="62"/>
      <c r="CL2117" s="56" t="s">
        <v>20484</v>
      </c>
      <c r="CM2117" s="56" t="s">
        <v>216</v>
      </c>
      <c r="CN2117" s="56" t="s">
        <v>216</v>
      </c>
      <c r="CO2117" s="52"/>
      <c r="CP2117" s="52"/>
      <c r="CQ2117" s="52"/>
      <c r="CR2117" s="52"/>
      <c r="CS2117" s="52"/>
      <c r="CT2117" s="52"/>
      <c r="CU2117" s="33"/>
      <c r="CV2117" s="33"/>
    </row>
    <row r="2118" spans="74:100">
      <c r="BV2118" s="62"/>
      <c r="BW2118" s="62"/>
      <c r="BX2118" s="62"/>
      <c r="BY2118" s="62"/>
      <c r="BZ2118" s="62"/>
      <c r="CA2118" s="62"/>
      <c r="CB2118" s="62"/>
      <c r="CC2118" s="62"/>
      <c r="CD2118" s="62"/>
      <c r="CE2118" s="62"/>
      <c r="CF2118" s="62"/>
      <c r="CL2118" s="56" t="s">
        <v>20978</v>
      </c>
      <c r="CM2118" s="56"/>
      <c r="CN2118" s="56"/>
      <c r="CO2118" s="52"/>
      <c r="CP2118" s="52"/>
      <c r="CQ2118" s="52"/>
      <c r="CR2118" s="52"/>
      <c r="CS2118" s="52"/>
      <c r="CT2118" s="52"/>
      <c r="CU2118" s="33"/>
      <c r="CV2118" s="33"/>
    </row>
    <row r="2119" spans="74:100">
      <c r="BV2119" s="62"/>
      <c r="BW2119" s="62"/>
      <c r="BX2119" s="62"/>
      <c r="BY2119" s="62"/>
      <c r="BZ2119" s="62"/>
      <c r="CA2119" s="62"/>
      <c r="CB2119" s="62"/>
      <c r="CC2119" s="62"/>
      <c r="CD2119" s="62"/>
      <c r="CE2119" s="62"/>
      <c r="CF2119" s="62"/>
      <c r="CL2119" s="56" t="s">
        <v>3723</v>
      </c>
      <c r="CM2119" s="56" t="s">
        <v>3118</v>
      </c>
      <c r="CN2119" s="56" t="s">
        <v>3118</v>
      </c>
      <c r="CO2119" s="52"/>
      <c r="CP2119" s="52"/>
      <c r="CQ2119" s="52"/>
      <c r="CR2119" s="52"/>
      <c r="CS2119" s="52"/>
      <c r="CT2119" s="52"/>
      <c r="CU2119" s="33"/>
      <c r="CV2119" s="33"/>
    </row>
    <row r="2120" spans="74:100">
      <c r="BV2120" s="62"/>
      <c r="BW2120" s="62"/>
      <c r="BX2120" s="62"/>
      <c r="BY2120" s="62"/>
      <c r="BZ2120" s="62"/>
      <c r="CA2120" s="62"/>
      <c r="CB2120" s="62"/>
      <c r="CC2120" s="62"/>
      <c r="CD2120" s="62"/>
      <c r="CE2120" s="62"/>
      <c r="CF2120" s="62"/>
      <c r="CL2120" s="56" t="s">
        <v>17976</v>
      </c>
      <c r="CM2120" s="56"/>
      <c r="CN2120" s="56"/>
      <c r="CO2120" s="52"/>
      <c r="CP2120" s="52"/>
      <c r="CQ2120" s="52"/>
      <c r="CR2120" s="52"/>
      <c r="CS2120" s="52"/>
      <c r="CT2120" s="52"/>
      <c r="CU2120" s="33"/>
      <c r="CV2120" s="33"/>
    </row>
    <row r="2121" spans="74:100">
      <c r="BV2121" s="62"/>
      <c r="BW2121" s="62"/>
      <c r="BX2121" s="62"/>
      <c r="BY2121" s="62"/>
      <c r="BZ2121" s="62"/>
      <c r="CA2121" s="62"/>
      <c r="CB2121" s="62"/>
      <c r="CC2121" s="62"/>
      <c r="CD2121" s="62"/>
      <c r="CE2121" s="62"/>
      <c r="CF2121" s="62"/>
      <c r="CL2121" s="56" t="s">
        <v>3724</v>
      </c>
      <c r="CM2121" s="56" t="s">
        <v>217</v>
      </c>
      <c r="CN2121" s="56" t="s">
        <v>217</v>
      </c>
      <c r="CO2121" s="52"/>
      <c r="CP2121" s="52"/>
      <c r="CQ2121" s="52"/>
      <c r="CR2121" s="52"/>
      <c r="CS2121" s="52"/>
      <c r="CT2121" s="52"/>
      <c r="CU2121" s="33"/>
      <c r="CV2121" s="33"/>
    </row>
    <row r="2122" spans="74:100">
      <c r="BV2122" s="62"/>
      <c r="BW2122" s="62"/>
      <c r="BX2122" s="62"/>
      <c r="BY2122" s="62"/>
      <c r="BZ2122" s="62"/>
      <c r="CA2122" s="62"/>
      <c r="CB2122" s="62"/>
      <c r="CC2122" s="62"/>
      <c r="CD2122" s="62"/>
      <c r="CE2122" s="62"/>
      <c r="CF2122" s="62"/>
      <c r="CL2122" s="56" t="s">
        <v>17977</v>
      </c>
      <c r="CM2122" s="56"/>
      <c r="CN2122" s="56"/>
      <c r="CO2122" s="52"/>
      <c r="CP2122" s="52"/>
      <c r="CQ2122" s="52"/>
      <c r="CR2122" s="52"/>
      <c r="CS2122" s="52"/>
      <c r="CT2122" s="52"/>
      <c r="CU2122" s="33"/>
      <c r="CV2122" s="33"/>
    </row>
    <row r="2123" spans="74:100">
      <c r="BV2123" s="62"/>
      <c r="BW2123" s="62"/>
      <c r="BX2123" s="62"/>
      <c r="BY2123" s="62"/>
      <c r="BZ2123" s="62"/>
      <c r="CA2123" s="62"/>
      <c r="CB2123" s="62"/>
      <c r="CC2123" s="62"/>
      <c r="CD2123" s="62"/>
      <c r="CE2123" s="62"/>
      <c r="CF2123" s="62"/>
      <c r="CL2123" s="56" t="s">
        <v>3725</v>
      </c>
      <c r="CM2123" s="56" t="s">
        <v>3118</v>
      </c>
      <c r="CN2123" s="56" t="s">
        <v>3118</v>
      </c>
      <c r="CO2123" s="52"/>
      <c r="CP2123" s="52"/>
      <c r="CQ2123" s="52"/>
      <c r="CR2123" s="52"/>
      <c r="CS2123" s="52"/>
      <c r="CT2123" s="52"/>
      <c r="CU2123" s="33"/>
      <c r="CV2123" s="33"/>
    </row>
    <row r="2124" spans="74:100">
      <c r="BV2124" s="62"/>
      <c r="BW2124" s="62"/>
      <c r="BX2124" s="62"/>
      <c r="BY2124" s="62"/>
      <c r="BZ2124" s="62"/>
      <c r="CA2124" s="62"/>
      <c r="CB2124" s="62"/>
      <c r="CC2124" s="62"/>
      <c r="CD2124" s="62"/>
      <c r="CE2124" s="62"/>
      <c r="CF2124" s="62"/>
      <c r="CL2124" s="56" t="s">
        <v>17978</v>
      </c>
      <c r="CM2124" s="56"/>
      <c r="CN2124" s="56"/>
      <c r="CO2124" s="52"/>
      <c r="CP2124" s="52"/>
      <c r="CQ2124" s="52"/>
      <c r="CR2124" s="52"/>
      <c r="CS2124" s="52"/>
      <c r="CT2124" s="52"/>
      <c r="CU2124" s="33"/>
      <c r="CV2124" s="33"/>
    </row>
    <row r="2125" spans="74:100">
      <c r="BV2125" s="62"/>
      <c r="BW2125" s="62"/>
      <c r="BX2125" s="62"/>
      <c r="BY2125" s="62"/>
      <c r="BZ2125" s="62"/>
      <c r="CA2125" s="62"/>
      <c r="CB2125" s="62"/>
      <c r="CC2125" s="62"/>
      <c r="CD2125" s="62"/>
      <c r="CE2125" s="62"/>
      <c r="CF2125" s="62"/>
      <c r="CL2125" s="56" t="s">
        <v>3726</v>
      </c>
      <c r="CM2125" s="56" t="s">
        <v>217</v>
      </c>
      <c r="CN2125" s="56" t="s">
        <v>217</v>
      </c>
      <c r="CO2125" s="52"/>
      <c r="CP2125" s="52"/>
      <c r="CQ2125" s="52"/>
      <c r="CR2125" s="52"/>
      <c r="CS2125" s="52"/>
      <c r="CT2125" s="52"/>
      <c r="CU2125" s="33"/>
      <c r="CV2125" s="33"/>
    </row>
    <row r="2126" spans="74:100">
      <c r="BV2126" s="62"/>
      <c r="BW2126" s="62"/>
      <c r="BX2126" s="62"/>
      <c r="BY2126" s="62"/>
      <c r="BZ2126" s="62"/>
      <c r="CA2126" s="62"/>
      <c r="CB2126" s="62"/>
      <c r="CC2126" s="62"/>
      <c r="CD2126" s="62"/>
      <c r="CE2126" s="62"/>
      <c r="CF2126" s="62"/>
      <c r="CL2126" s="56" t="s">
        <v>17979</v>
      </c>
      <c r="CM2126" s="56"/>
      <c r="CN2126" s="56"/>
      <c r="CO2126" s="52"/>
      <c r="CP2126" s="52"/>
      <c r="CQ2126" s="52"/>
      <c r="CR2126" s="52"/>
      <c r="CS2126" s="52"/>
      <c r="CT2126" s="52"/>
      <c r="CU2126" s="33"/>
      <c r="CV2126" s="33"/>
    </row>
    <row r="2127" spans="74:100">
      <c r="BV2127" s="62"/>
      <c r="BW2127" s="62"/>
      <c r="BX2127" s="62"/>
      <c r="BY2127" s="62"/>
      <c r="BZ2127" s="62"/>
      <c r="CA2127" s="62"/>
      <c r="CB2127" s="62"/>
      <c r="CC2127" s="62"/>
      <c r="CD2127" s="62"/>
      <c r="CE2127" s="62"/>
      <c r="CF2127" s="62"/>
      <c r="CL2127" s="56" t="s">
        <v>27180</v>
      </c>
      <c r="CM2127" s="56" t="s">
        <v>217</v>
      </c>
      <c r="CN2127" s="56" t="s">
        <v>217</v>
      </c>
      <c r="CO2127" s="52"/>
      <c r="CP2127" s="52"/>
      <c r="CQ2127" s="52"/>
      <c r="CR2127" s="52"/>
      <c r="CS2127" s="52"/>
      <c r="CT2127" s="52"/>
      <c r="CU2127" s="33"/>
      <c r="CV2127" s="33"/>
    </row>
    <row r="2128" spans="74:100">
      <c r="BV2128" s="62"/>
      <c r="BW2128" s="62"/>
      <c r="BX2128" s="62"/>
      <c r="BY2128" s="62"/>
      <c r="BZ2128" s="62"/>
      <c r="CA2128" s="62"/>
      <c r="CB2128" s="62"/>
      <c r="CC2128" s="62"/>
      <c r="CD2128" s="62"/>
      <c r="CE2128" s="62"/>
      <c r="CF2128" s="62"/>
      <c r="CL2128" s="56" t="s">
        <v>27181</v>
      </c>
      <c r="CM2128" s="56"/>
      <c r="CN2128" s="56"/>
      <c r="CO2128" s="52"/>
      <c r="CP2128" s="52"/>
      <c r="CQ2128" s="52"/>
      <c r="CR2128" s="52"/>
      <c r="CS2128" s="52"/>
      <c r="CT2128" s="52"/>
      <c r="CU2128" s="33"/>
      <c r="CV2128" s="33"/>
    </row>
    <row r="2129" spans="74:100">
      <c r="BV2129" s="62"/>
      <c r="BW2129" s="62"/>
      <c r="BX2129" s="62"/>
      <c r="BY2129" s="62"/>
      <c r="BZ2129" s="62"/>
      <c r="CA2129" s="62"/>
      <c r="CB2129" s="62"/>
      <c r="CC2129" s="62"/>
      <c r="CD2129" s="62"/>
      <c r="CE2129" s="62"/>
      <c r="CF2129" s="62"/>
      <c r="CL2129" s="56" t="s">
        <v>3727</v>
      </c>
      <c r="CM2129" s="56" t="s">
        <v>3118</v>
      </c>
      <c r="CN2129" s="56" t="s">
        <v>3118</v>
      </c>
      <c r="CO2129" s="52"/>
      <c r="CP2129" s="52"/>
      <c r="CQ2129" s="52"/>
      <c r="CR2129" s="52"/>
      <c r="CS2129" s="52"/>
      <c r="CT2129" s="52"/>
      <c r="CU2129" s="33"/>
      <c r="CV2129" s="33"/>
    </row>
    <row r="2130" spans="74:100">
      <c r="BV2130" s="62"/>
      <c r="BW2130" s="62"/>
      <c r="BX2130" s="62"/>
      <c r="BY2130" s="62"/>
      <c r="BZ2130" s="62"/>
      <c r="CA2130" s="62"/>
      <c r="CB2130" s="62"/>
      <c r="CC2130" s="62"/>
      <c r="CD2130" s="62"/>
      <c r="CE2130" s="62"/>
      <c r="CF2130" s="62"/>
      <c r="CL2130" s="56" t="s">
        <v>17980</v>
      </c>
      <c r="CM2130" s="56"/>
      <c r="CN2130" s="56"/>
      <c r="CO2130" s="52"/>
      <c r="CP2130" s="52"/>
      <c r="CQ2130" s="52"/>
      <c r="CR2130" s="52"/>
      <c r="CS2130" s="52"/>
      <c r="CT2130" s="52"/>
      <c r="CU2130" s="33"/>
      <c r="CV2130" s="33"/>
    </row>
    <row r="2131" spans="74:100">
      <c r="BV2131" s="62"/>
      <c r="BW2131" s="62"/>
      <c r="BX2131" s="62"/>
      <c r="BY2131" s="62"/>
      <c r="BZ2131" s="62"/>
      <c r="CA2131" s="62"/>
      <c r="CB2131" s="62"/>
      <c r="CC2131" s="62"/>
      <c r="CD2131" s="62"/>
      <c r="CE2131" s="62"/>
      <c r="CF2131" s="62"/>
      <c r="CL2131" s="56" t="s">
        <v>1020</v>
      </c>
      <c r="CM2131" s="56" t="s">
        <v>216</v>
      </c>
      <c r="CN2131" s="56" t="s">
        <v>216</v>
      </c>
      <c r="CO2131" s="52"/>
      <c r="CP2131" s="52"/>
      <c r="CQ2131" s="52"/>
      <c r="CR2131" s="52"/>
      <c r="CS2131" s="52"/>
      <c r="CT2131" s="52"/>
      <c r="CU2131" s="33"/>
      <c r="CV2131" s="33"/>
    </row>
    <row r="2132" spans="74:100">
      <c r="BV2132" s="62"/>
      <c r="BW2132" s="62"/>
      <c r="BX2132" s="62"/>
      <c r="BY2132" s="62"/>
      <c r="BZ2132" s="62"/>
      <c r="CA2132" s="62"/>
      <c r="CB2132" s="62"/>
      <c r="CC2132" s="62"/>
      <c r="CD2132" s="62"/>
      <c r="CE2132" s="62"/>
      <c r="CF2132" s="62"/>
      <c r="CL2132" s="56" t="s">
        <v>20979</v>
      </c>
      <c r="CM2132" s="56"/>
      <c r="CN2132" s="56"/>
      <c r="CO2132" s="52"/>
      <c r="CP2132" s="52"/>
      <c r="CQ2132" s="52"/>
      <c r="CR2132" s="52"/>
      <c r="CS2132" s="52"/>
      <c r="CT2132" s="52"/>
      <c r="CU2132" s="33"/>
      <c r="CV2132" s="33"/>
    </row>
    <row r="2133" spans="74:100">
      <c r="BV2133" s="62"/>
      <c r="BW2133" s="62"/>
      <c r="BX2133" s="62"/>
      <c r="BY2133" s="62"/>
      <c r="BZ2133" s="62"/>
      <c r="CA2133" s="62"/>
      <c r="CB2133" s="62"/>
      <c r="CC2133" s="62"/>
      <c r="CD2133" s="62"/>
      <c r="CE2133" s="62"/>
      <c r="CF2133" s="62"/>
      <c r="CL2133" s="56" t="s">
        <v>1021</v>
      </c>
      <c r="CM2133" s="56" t="s">
        <v>214</v>
      </c>
      <c r="CN2133" s="56" t="s">
        <v>214</v>
      </c>
      <c r="CO2133" s="52"/>
      <c r="CP2133" s="52"/>
      <c r="CQ2133" s="52"/>
      <c r="CR2133" s="52"/>
      <c r="CS2133" s="52"/>
      <c r="CT2133" s="52"/>
      <c r="CU2133" s="33"/>
      <c r="CV2133" s="33"/>
    </row>
    <row r="2134" spans="74:100">
      <c r="BV2134" s="62"/>
      <c r="BW2134" s="62"/>
      <c r="BX2134" s="62"/>
      <c r="BY2134" s="62"/>
      <c r="BZ2134" s="62"/>
      <c r="CA2134" s="62"/>
      <c r="CB2134" s="62"/>
      <c r="CC2134" s="62"/>
      <c r="CD2134" s="62"/>
      <c r="CE2134" s="62"/>
      <c r="CF2134" s="62"/>
      <c r="CL2134" s="56" t="s">
        <v>20980</v>
      </c>
      <c r="CM2134" s="56"/>
      <c r="CN2134" s="56"/>
      <c r="CO2134" s="52"/>
      <c r="CP2134" s="52"/>
      <c r="CQ2134" s="52"/>
      <c r="CR2134" s="52"/>
      <c r="CS2134" s="52"/>
      <c r="CT2134" s="52"/>
      <c r="CU2134" s="33"/>
      <c r="CV2134" s="33"/>
    </row>
    <row r="2135" spans="74:100">
      <c r="BV2135" s="62"/>
      <c r="BW2135" s="62"/>
      <c r="BX2135" s="62"/>
      <c r="BY2135" s="62"/>
      <c r="BZ2135" s="62"/>
      <c r="CA2135" s="62"/>
      <c r="CB2135" s="62"/>
      <c r="CC2135" s="62"/>
      <c r="CD2135" s="62"/>
      <c r="CE2135" s="62"/>
      <c r="CF2135" s="62"/>
      <c r="CL2135" s="56" t="s">
        <v>27182</v>
      </c>
      <c r="CM2135" s="56" t="s">
        <v>217</v>
      </c>
      <c r="CN2135" s="56" t="s">
        <v>217</v>
      </c>
      <c r="CO2135" s="52"/>
      <c r="CP2135" s="52"/>
      <c r="CQ2135" s="52"/>
      <c r="CR2135" s="52"/>
      <c r="CS2135" s="52"/>
      <c r="CT2135" s="52"/>
      <c r="CU2135" s="33"/>
      <c r="CV2135" s="33"/>
    </row>
    <row r="2136" spans="74:100">
      <c r="BV2136" s="62"/>
      <c r="BW2136" s="62"/>
      <c r="BX2136" s="62"/>
      <c r="BY2136" s="62"/>
      <c r="BZ2136" s="62"/>
      <c r="CA2136" s="62"/>
      <c r="CB2136" s="62"/>
      <c r="CC2136" s="62"/>
      <c r="CD2136" s="62"/>
      <c r="CE2136" s="62"/>
      <c r="CF2136" s="62"/>
      <c r="CL2136" s="56" t="s">
        <v>27183</v>
      </c>
      <c r="CM2136" s="56"/>
      <c r="CN2136" s="56"/>
      <c r="CO2136" s="52"/>
      <c r="CP2136" s="52"/>
      <c r="CQ2136" s="52"/>
      <c r="CR2136" s="52"/>
      <c r="CS2136" s="52"/>
      <c r="CT2136" s="52"/>
      <c r="CU2136" s="33"/>
      <c r="CV2136" s="33"/>
    </row>
    <row r="2137" spans="74:100">
      <c r="BV2137" s="62"/>
      <c r="BW2137" s="62"/>
      <c r="BX2137" s="62"/>
      <c r="BY2137" s="62"/>
      <c r="BZ2137" s="62"/>
      <c r="CA2137" s="62"/>
      <c r="CB2137" s="62"/>
      <c r="CC2137" s="62"/>
      <c r="CD2137" s="62"/>
      <c r="CE2137" s="62"/>
      <c r="CF2137" s="62"/>
      <c r="CL2137" s="56" t="s">
        <v>1022</v>
      </c>
      <c r="CM2137" s="56" t="s">
        <v>213</v>
      </c>
      <c r="CN2137" s="56" t="s">
        <v>213</v>
      </c>
      <c r="CO2137" s="52"/>
      <c r="CP2137" s="52"/>
      <c r="CQ2137" s="52"/>
      <c r="CR2137" s="52"/>
      <c r="CS2137" s="52"/>
      <c r="CT2137" s="52"/>
      <c r="CU2137" s="33"/>
      <c r="CV2137" s="33"/>
    </row>
    <row r="2138" spans="74:100">
      <c r="BV2138" s="62"/>
      <c r="BW2138" s="62"/>
      <c r="BX2138" s="62"/>
      <c r="BY2138" s="62"/>
      <c r="BZ2138" s="62"/>
      <c r="CA2138" s="62"/>
      <c r="CB2138" s="62"/>
      <c r="CC2138" s="62"/>
      <c r="CD2138" s="62"/>
      <c r="CE2138" s="62"/>
      <c r="CF2138" s="62"/>
      <c r="CL2138" s="56" t="s">
        <v>20981</v>
      </c>
      <c r="CM2138" s="56"/>
      <c r="CN2138" s="56"/>
      <c r="CO2138" s="52"/>
      <c r="CP2138" s="52"/>
      <c r="CQ2138" s="52"/>
      <c r="CR2138" s="52"/>
      <c r="CS2138" s="52"/>
      <c r="CT2138" s="52"/>
      <c r="CU2138" s="33"/>
      <c r="CV2138" s="33"/>
    </row>
    <row r="2139" spans="74:100">
      <c r="BV2139" s="62"/>
      <c r="BW2139" s="62"/>
      <c r="BX2139" s="62"/>
      <c r="BY2139" s="62"/>
      <c r="BZ2139" s="62"/>
      <c r="CA2139" s="62"/>
      <c r="CB2139" s="62"/>
      <c r="CC2139" s="62"/>
      <c r="CD2139" s="62"/>
      <c r="CE2139" s="62"/>
      <c r="CF2139" s="62"/>
      <c r="CL2139" s="56" t="s">
        <v>1023</v>
      </c>
      <c r="CM2139" s="56" t="s">
        <v>216</v>
      </c>
      <c r="CN2139" s="56" t="s">
        <v>216</v>
      </c>
      <c r="CO2139" s="52"/>
      <c r="CP2139" s="52"/>
      <c r="CQ2139" s="52"/>
      <c r="CR2139" s="52"/>
      <c r="CS2139" s="52"/>
      <c r="CT2139" s="52"/>
      <c r="CU2139" s="33"/>
      <c r="CV2139" s="33"/>
    </row>
    <row r="2140" spans="74:100">
      <c r="BV2140" s="62"/>
      <c r="BW2140" s="62"/>
      <c r="BX2140" s="62"/>
      <c r="BY2140" s="62"/>
      <c r="BZ2140" s="62"/>
      <c r="CA2140" s="62"/>
      <c r="CB2140" s="62"/>
      <c r="CC2140" s="62"/>
      <c r="CD2140" s="62"/>
      <c r="CE2140" s="62"/>
      <c r="CF2140" s="62"/>
      <c r="CL2140" s="56" t="s">
        <v>20982</v>
      </c>
      <c r="CM2140" s="56"/>
      <c r="CN2140" s="56"/>
      <c r="CO2140" s="52"/>
      <c r="CP2140" s="52"/>
      <c r="CQ2140" s="52"/>
      <c r="CR2140" s="52"/>
      <c r="CS2140" s="52"/>
      <c r="CT2140" s="52"/>
      <c r="CU2140" s="33"/>
      <c r="CV2140" s="33"/>
    </row>
    <row r="2141" spans="74:100">
      <c r="BV2141" s="62"/>
      <c r="BW2141" s="62"/>
      <c r="BX2141" s="62"/>
      <c r="BY2141" s="62"/>
      <c r="BZ2141" s="62"/>
      <c r="CA2141" s="62"/>
      <c r="CB2141" s="62"/>
      <c r="CC2141" s="62"/>
      <c r="CD2141" s="62"/>
      <c r="CE2141" s="62"/>
      <c r="CF2141" s="62"/>
      <c r="CL2141" s="56" t="s">
        <v>1024</v>
      </c>
      <c r="CM2141" s="56" t="s">
        <v>216</v>
      </c>
      <c r="CN2141" s="56" t="s">
        <v>216</v>
      </c>
      <c r="CO2141" s="52"/>
      <c r="CP2141" s="52"/>
      <c r="CQ2141" s="52"/>
      <c r="CR2141" s="52"/>
      <c r="CS2141" s="52"/>
      <c r="CT2141" s="52"/>
      <c r="CU2141" s="33"/>
      <c r="CV2141" s="33"/>
    </row>
    <row r="2142" spans="74:100">
      <c r="BV2142" s="62"/>
      <c r="BW2142" s="62"/>
      <c r="BX2142" s="62"/>
      <c r="BY2142" s="62"/>
      <c r="BZ2142" s="62"/>
      <c r="CA2142" s="62"/>
      <c r="CB2142" s="62"/>
      <c r="CC2142" s="62"/>
      <c r="CD2142" s="62"/>
      <c r="CE2142" s="62"/>
      <c r="CF2142" s="62"/>
      <c r="CL2142" s="56" t="s">
        <v>20983</v>
      </c>
      <c r="CM2142" s="56"/>
      <c r="CN2142" s="56"/>
      <c r="CO2142" s="52"/>
      <c r="CP2142" s="52"/>
      <c r="CQ2142" s="52"/>
      <c r="CR2142" s="52"/>
      <c r="CS2142" s="52"/>
      <c r="CT2142" s="52"/>
      <c r="CU2142" s="33"/>
      <c r="CV2142" s="33"/>
    </row>
    <row r="2143" spans="74:100">
      <c r="BV2143" s="62"/>
      <c r="BW2143" s="62"/>
      <c r="BX2143" s="62"/>
      <c r="BY2143" s="62"/>
      <c r="BZ2143" s="62"/>
      <c r="CA2143" s="62"/>
      <c r="CB2143" s="62"/>
      <c r="CC2143" s="62"/>
      <c r="CD2143" s="62"/>
      <c r="CE2143" s="62"/>
      <c r="CF2143" s="62"/>
      <c r="CL2143" s="56" t="s">
        <v>27184</v>
      </c>
      <c r="CM2143" s="56" t="s">
        <v>217</v>
      </c>
      <c r="CN2143" s="56" t="s">
        <v>217</v>
      </c>
      <c r="CO2143" s="52"/>
      <c r="CP2143" s="52"/>
      <c r="CQ2143" s="52"/>
      <c r="CR2143" s="52"/>
      <c r="CS2143" s="52"/>
      <c r="CT2143" s="52"/>
      <c r="CU2143" s="33"/>
      <c r="CV2143" s="33"/>
    </row>
    <row r="2144" spans="74:100">
      <c r="BV2144" s="62"/>
      <c r="BW2144" s="62"/>
      <c r="BX2144" s="62"/>
      <c r="BY2144" s="62"/>
      <c r="BZ2144" s="62"/>
      <c r="CA2144" s="62"/>
      <c r="CB2144" s="62"/>
      <c r="CC2144" s="62"/>
      <c r="CD2144" s="62"/>
      <c r="CE2144" s="62"/>
      <c r="CF2144" s="62"/>
      <c r="CL2144" s="56" t="s">
        <v>27185</v>
      </c>
      <c r="CM2144" s="56"/>
      <c r="CN2144" s="56"/>
      <c r="CO2144" s="52"/>
      <c r="CP2144" s="52"/>
      <c r="CQ2144" s="52"/>
      <c r="CR2144" s="52"/>
      <c r="CS2144" s="52"/>
      <c r="CT2144" s="52"/>
      <c r="CU2144" s="33"/>
      <c r="CV2144" s="33"/>
    </row>
    <row r="2145" spans="74:100">
      <c r="BV2145" s="62"/>
      <c r="BW2145" s="62"/>
      <c r="BX2145" s="62"/>
      <c r="BY2145" s="62"/>
      <c r="BZ2145" s="62"/>
      <c r="CA2145" s="62"/>
      <c r="CB2145" s="62"/>
      <c r="CC2145" s="62"/>
      <c r="CD2145" s="62"/>
      <c r="CE2145" s="62"/>
      <c r="CF2145" s="62"/>
      <c r="CL2145" s="56" t="s">
        <v>1025</v>
      </c>
      <c r="CM2145" s="56" t="s">
        <v>214</v>
      </c>
      <c r="CN2145" s="56" t="s">
        <v>214</v>
      </c>
      <c r="CO2145" s="52"/>
      <c r="CP2145" s="52"/>
      <c r="CQ2145" s="52"/>
      <c r="CR2145" s="52"/>
      <c r="CS2145" s="52"/>
      <c r="CT2145" s="52"/>
      <c r="CU2145" s="33"/>
      <c r="CV2145" s="33"/>
    </row>
    <row r="2146" spans="74:100">
      <c r="BV2146" s="62"/>
      <c r="BW2146" s="62"/>
      <c r="BX2146" s="62"/>
      <c r="BY2146" s="62"/>
      <c r="BZ2146" s="62"/>
      <c r="CA2146" s="62"/>
      <c r="CB2146" s="62"/>
      <c r="CC2146" s="62"/>
      <c r="CD2146" s="62"/>
      <c r="CE2146" s="62"/>
      <c r="CF2146" s="62"/>
      <c r="CL2146" s="56" t="s">
        <v>20984</v>
      </c>
      <c r="CM2146" s="56"/>
      <c r="CN2146" s="56"/>
      <c r="CO2146" s="52"/>
      <c r="CP2146" s="52"/>
      <c r="CQ2146" s="52"/>
      <c r="CR2146" s="52"/>
      <c r="CS2146" s="52"/>
      <c r="CT2146" s="52"/>
      <c r="CU2146" s="33"/>
      <c r="CV2146" s="33"/>
    </row>
    <row r="2147" spans="74:100">
      <c r="BV2147" s="62"/>
      <c r="BW2147" s="62"/>
      <c r="BX2147" s="62"/>
      <c r="BY2147" s="62"/>
      <c r="BZ2147" s="62"/>
      <c r="CA2147" s="62"/>
      <c r="CB2147" s="62"/>
      <c r="CC2147" s="62"/>
      <c r="CD2147" s="62"/>
      <c r="CE2147" s="62"/>
      <c r="CF2147" s="62"/>
      <c r="CL2147" s="56" t="s">
        <v>1026</v>
      </c>
      <c r="CM2147" s="56" t="s">
        <v>215</v>
      </c>
      <c r="CN2147" s="56" t="s">
        <v>215</v>
      </c>
      <c r="CO2147" s="52"/>
      <c r="CP2147" s="52"/>
      <c r="CQ2147" s="52"/>
      <c r="CR2147" s="52"/>
      <c r="CS2147" s="52"/>
      <c r="CT2147" s="52"/>
      <c r="CU2147" s="33"/>
      <c r="CV2147" s="33"/>
    </row>
    <row r="2148" spans="74:100">
      <c r="BV2148" s="62"/>
      <c r="BW2148" s="62"/>
      <c r="BX2148" s="62"/>
      <c r="BY2148" s="62"/>
      <c r="BZ2148" s="62"/>
      <c r="CA2148" s="62"/>
      <c r="CB2148" s="62"/>
      <c r="CC2148" s="62"/>
      <c r="CD2148" s="62"/>
      <c r="CE2148" s="62"/>
      <c r="CF2148" s="62"/>
      <c r="CL2148" s="56" t="s">
        <v>20985</v>
      </c>
      <c r="CM2148" s="56"/>
      <c r="CN2148" s="56"/>
      <c r="CO2148" s="52"/>
      <c r="CP2148" s="52"/>
      <c r="CQ2148" s="52"/>
      <c r="CR2148" s="52"/>
      <c r="CS2148" s="52"/>
      <c r="CT2148" s="52"/>
      <c r="CU2148" s="33"/>
      <c r="CV2148" s="33"/>
    </row>
    <row r="2149" spans="74:100">
      <c r="BV2149" s="62"/>
      <c r="BW2149" s="62"/>
      <c r="BX2149" s="62"/>
      <c r="BY2149" s="62"/>
      <c r="BZ2149" s="62"/>
      <c r="CA2149" s="62"/>
      <c r="CB2149" s="62"/>
      <c r="CC2149" s="62"/>
      <c r="CD2149" s="62"/>
      <c r="CE2149" s="62"/>
      <c r="CF2149" s="62"/>
      <c r="CL2149" s="56" t="s">
        <v>1027</v>
      </c>
      <c r="CM2149" s="56" t="s">
        <v>216</v>
      </c>
      <c r="CN2149" s="56" t="s">
        <v>216</v>
      </c>
      <c r="CO2149" s="52"/>
      <c r="CP2149" s="52"/>
      <c r="CQ2149" s="52"/>
      <c r="CR2149" s="52"/>
      <c r="CS2149" s="52"/>
      <c r="CT2149" s="52"/>
      <c r="CU2149" s="33"/>
      <c r="CV2149" s="33"/>
    </row>
    <row r="2150" spans="74:100">
      <c r="BV2150" s="62"/>
      <c r="BW2150" s="62"/>
      <c r="BX2150" s="62"/>
      <c r="BY2150" s="62"/>
      <c r="BZ2150" s="62"/>
      <c r="CA2150" s="62"/>
      <c r="CB2150" s="62"/>
      <c r="CC2150" s="62"/>
      <c r="CD2150" s="62"/>
      <c r="CE2150" s="62"/>
      <c r="CF2150" s="62"/>
      <c r="CL2150" s="56" t="s">
        <v>20986</v>
      </c>
      <c r="CM2150" s="56"/>
      <c r="CN2150" s="56"/>
      <c r="CO2150" s="52"/>
      <c r="CP2150" s="52"/>
      <c r="CQ2150" s="52"/>
      <c r="CR2150" s="52"/>
      <c r="CS2150" s="52"/>
      <c r="CT2150" s="52"/>
      <c r="CU2150" s="33"/>
      <c r="CV2150" s="33"/>
    </row>
    <row r="2151" spans="74:100">
      <c r="BV2151" s="62"/>
      <c r="BW2151" s="62"/>
      <c r="BX2151" s="62"/>
      <c r="BY2151" s="62"/>
      <c r="BZ2151" s="62"/>
      <c r="CA2151" s="62"/>
      <c r="CB2151" s="62"/>
      <c r="CC2151" s="62"/>
      <c r="CD2151" s="62"/>
      <c r="CE2151" s="62"/>
      <c r="CF2151" s="62"/>
      <c r="CL2151" s="56" t="s">
        <v>27186</v>
      </c>
      <c r="CM2151" s="56" t="s">
        <v>215</v>
      </c>
      <c r="CN2151" s="56" t="s">
        <v>215</v>
      </c>
      <c r="CO2151" s="52"/>
      <c r="CP2151" s="52"/>
      <c r="CQ2151" s="52"/>
      <c r="CR2151" s="52"/>
      <c r="CS2151" s="52"/>
      <c r="CT2151" s="52"/>
      <c r="CU2151" s="33"/>
      <c r="CV2151" s="33"/>
    </row>
    <row r="2152" spans="74:100">
      <c r="BV2152" s="62"/>
      <c r="BW2152" s="62"/>
      <c r="BX2152" s="62"/>
      <c r="BY2152" s="62"/>
      <c r="BZ2152" s="62"/>
      <c r="CA2152" s="62"/>
      <c r="CB2152" s="62"/>
      <c r="CC2152" s="62"/>
      <c r="CD2152" s="62"/>
      <c r="CE2152" s="62"/>
      <c r="CF2152" s="62"/>
      <c r="CL2152" s="56" t="s">
        <v>27187</v>
      </c>
      <c r="CM2152" s="56"/>
      <c r="CN2152" s="56"/>
      <c r="CO2152" s="52"/>
      <c r="CP2152" s="52"/>
      <c r="CQ2152" s="52"/>
      <c r="CR2152" s="52"/>
      <c r="CS2152" s="52"/>
      <c r="CT2152" s="52"/>
      <c r="CU2152" s="33"/>
      <c r="CV2152" s="33"/>
    </row>
    <row r="2153" spans="74:100">
      <c r="BV2153" s="62"/>
      <c r="BW2153" s="62"/>
      <c r="BX2153" s="62"/>
      <c r="BY2153" s="62"/>
      <c r="BZ2153" s="62"/>
      <c r="CA2153" s="62"/>
      <c r="CB2153" s="62"/>
      <c r="CC2153" s="62"/>
      <c r="CD2153" s="62"/>
      <c r="CE2153" s="62"/>
      <c r="CF2153" s="62"/>
      <c r="CL2153" s="56" t="s">
        <v>1028</v>
      </c>
      <c r="CM2153" s="56" t="s">
        <v>213</v>
      </c>
      <c r="CN2153" s="56" t="s">
        <v>213</v>
      </c>
      <c r="CO2153" s="52"/>
      <c r="CP2153" s="52"/>
      <c r="CQ2153" s="52"/>
      <c r="CR2153" s="52"/>
      <c r="CS2153" s="52"/>
      <c r="CT2153" s="52"/>
      <c r="CU2153" s="33"/>
      <c r="CV2153" s="33"/>
    </row>
    <row r="2154" spans="74:100">
      <c r="BV2154" s="62"/>
      <c r="BW2154" s="62"/>
      <c r="BX2154" s="62"/>
      <c r="BY2154" s="62"/>
      <c r="BZ2154" s="62"/>
      <c r="CA2154" s="62"/>
      <c r="CB2154" s="62"/>
      <c r="CC2154" s="62"/>
      <c r="CD2154" s="62"/>
      <c r="CE2154" s="62"/>
      <c r="CF2154" s="62"/>
      <c r="CL2154" s="56" t="s">
        <v>20987</v>
      </c>
      <c r="CM2154" s="56"/>
      <c r="CN2154" s="56"/>
      <c r="CO2154" s="52"/>
      <c r="CP2154" s="52"/>
      <c r="CQ2154" s="52"/>
      <c r="CR2154" s="52"/>
      <c r="CS2154" s="52"/>
      <c r="CT2154" s="52"/>
      <c r="CU2154" s="33"/>
      <c r="CV2154" s="33"/>
    </row>
    <row r="2155" spans="74:100">
      <c r="BV2155" s="62"/>
      <c r="BW2155" s="62"/>
      <c r="BX2155" s="62"/>
      <c r="BY2155" s="62"/>
      <c r="BZ2155" s="62"/>
      <c r="CA2155" s="62"/>
      <c r="CB2155" s="62"/>
      <c r="CC2155" s="62"/>
      <c r="CD2155" s="62"/>
      <c r="CE2155" s="62"/>
      <c r="CF2155" s="62"/>
      <c r="CL2155" s="56" t="s">
        <v>3728</v>
      </c>
      <c r="CM2155" s="56" t="s">
        <v>217</v>
      </c>
      <c r="CN2155" s="56" t="s">
        <v>217</v>
      </c>
      <c r="CO2155" s="52"/>
      <c r="CP2155" s="52"/>
      <c r="CQ2155" s="52"/>
      <c r="CR2155" s="52"/>
      <c r="CS2155" s="52"/>
      <c r="CT2155" s="52"/>
      <c r="CU2155" s="33"/>
      <c r="CV2155" s="33"/>
    </row>
    <row r="2156" spans="74:100">
      <c r="BV2156" s="62"/>
      <c r="BW2156" s="62"/>
      <c r="BX2156" s="62"/>
      <c r="BY2156" s="62"/>
      <c r="BZ2156" s="62"/>
      <c r="CA2156" s="62"/>
      <c r="CB2156" s="62"/>
      <c r="CC2156" s="62"/>
      <c r="CD2156" s="62"/>
      <c r="CE2156" s="62"/>
      <c r="CF2156" s="62"/>
      <c r="CL2156" s="56" t="s">
        <v>17981</v>
      </c>
      <c r="CM2156" s="56"/>
      <c r="CN2156" s="56"/>
      <c r="CO2156" s="52"/>
      <c r="CP2156" s="52"/>
      <c r="CQ2156" s="52"/>
      <c r="CR2156" s="52"/>
      <c r="CS2156" s="52"/>
      <c r="CT2156" s="52"/>
      <c r="CU2156" s="33"/>
      <c r="CV2156" s="33"/>
    </row>
    <row r="2157" spans="74:100">
      <c r="BV2157" s="62"/>
      <c r="BW2157" s="62"/>
      <c r="BX2157" s="62"/>
      <c r="BY2157" s="62"/>
      <c r="BZ2157" s="62"/>
      <c r="CA2157" s="62"/>
      <c r="CB2157" s="62"/>
      <c r="CC2157" s="62"/>
      <c r="CD2157" s="62"/>
      <c r="CE2157" s="62"/>
      <c r="CF2157" s="62"/>
      <c r="CL2157" s="56" t="s">
        <v>1029</v>
      </c>
      <c r="CM2157" s="56" t="s">
        <v>215</v>
      </c>
      <c r="CN2157" s="56" t="s">
        <v>215</v>
      </c>
      <c r="CO2157" s="52"/>
      <c r="CP2157" s="52"/>
      <c r="CQ2157" s="52"/>
      <c r="CR2157" s="52"/>
      <c r="CS2157" s="52"/>
      <c r="CT2157" s="52"/>
      <c r="CU2157" s="33"/>
      <c r="CV2157" s="33"/>
    </row>
    <row r="2158" spans="74:100">
      <c r="BV2158" s="62"/>
      <c r="BW2158" s="62"/>
      <c r="BX2158" s="62"/>
      <c r="BY2158" s="62"/>
      <c r="BZ2158" s="62"/>
      <c r="CA2158" s="62"/>
      <c r="CB2158" s="62"/>
      <c r="CC2158" s="62"/>
      <c r="CD2158" s="62"/>
      <c r="CE2158" s="62"/>
      <c r="CF2158" s="62"/>
      <c r="CL2158" s="56" t="s">
        <v>20988</v>
      </c>
      <c r="CM2158" s="56"/>
      <c r="CN2158" s="56"/>
      <c r="CO2158" s="52"/>
      <c r="CP2158" s="52"/>
      <c r="CQ2158" s="52"/>
      <c r="CR2158" s="52"/>
      <c r="CS2158" s="52"/>
      <c r="CT2158" s="52"/>
      <c r="CU2158" s="33"/>
      <c r="CV2158" s="33"/>
    </row>
    <row r="2159" spans="74:100">
      <c r="BV2159" s="62"/>
      <c r="BW2159" s="62"/>
      <c r="BX2159" s="62"/>
      <c r="BY2159" s="62"/>
      <c r="BZ2159" s="62"/>
      <c r="CA2159" s="62"/>
      <c r="CB2159" s="62"/>
      <c r="CC2159" s="62"/>
      <c r="CD2159" s="62"/>
      <c r="CE2159" s="62"/>
      <c r="CF2159" s="62"/>
      <c r="CL2159" s="56" t="s">
        <v>1030</v>
      </c>
      <c r="CM2159" s="56" t="s">
        <v>214</v>
      </c>
      <c r="CN2159" s="56" t="s">
        <v>214</v>
      </c>
      <c r="CO2159" s="52"/>
      <c r="CP2159" s="52"/>
      <c r="CQ2159" s="52"/>
      <c r="CR2159" s="52"/>
      <c r="CS2159" s="52"/>
      <c r="CT2159" s="52"/>
      <c r="CU2159" s="33"/>
      <c r="CV2159" s="33"/>
    </row>
    <row r="2160" spans="74:100">
      <c r="BV2160" s="62"/>
      <c r="BW2160" s="62"/>
      <c r="BX2160" s="62"/>
      <c r="BY2160" s="62"/>
      <c r="BZ2160" s="62"/>
      <c r="CA2160" s="62"/>
      <c r="CB2160" s="62"/>
      <c r="CC2160" s="62"/>
      <c r="CD2160" s="62"/>
      <c r="CE2160" s="62"/>
      <c r="CF2160" s="62"/>
      <c r="CL2160" s="56" t="s">
        <v>20989</v>
      </c>
      <c r="CM2160" s="56"/>
      <c r="CN2160" s="56"/>
      <c r="CO2160" s="52"/>
      <c r="CP2160" s="52"/>
      <c r="CQ2160" s="52"/>
      <c r="CR2160" s="52"/>
      <c r="CS2160" s="52"/>
      <c r="CT2160" s="52"/>
      <c r="CU2160" s="33"/>
      <c r="CV2160" s="33"/>
    </row>
    <row r="2161" spans="74:100">
      <c r="BV2161" s="62"/>
      <c r="BW2161" s="62"/>
      <c r="BX2161" s="62"/>
      <c r="BY2161" s="62"/>
      <c r="BZ2161" s="62"/>
      <c r="CA2161" s="62"/>
      <c r="CB2161" s="62"/>
      <c r="CC2161" s="62"/>
      <c r="CD2161" s="62"/>
      <c r="CE2161" s="62"/>
      <c r="CF2161" s="62"/>
      <c r="CL2161" s="56" t="s">
        <v>1031</v>
      </c>
      <c r="CM2161" s="56" t="s">
        <v>217</v>
      </c>
      <c r="CN2161" s="56" t="s">
        <v>217</v>
      </c>
      <c r="CO2161" s="52"/>
      <c r="CP2161" s="52"/>
      <c r="CQ2161" s="52"/>
      <c r="CR2161" s="52"/>
      <c r="CS2161" s="52"/>
      <c r="CT2161" s="52"/>
      <c r="CU2161" s="33"/>
      <c r="CV2161" s="33"/>
    </row>
    <row r="2162" spans="74:100">
      <c r="BV2162" s="62"/>
      <c r="BW2162" s="62"/>
      <c r="BX2162" s="62"/>
      <c r="BY2162" s="62"/>
      <c r="BZ2162" s="62"/>
      <c r="CA2162" s="62"/>
      <c r="CB2162" s="62"/>
      <c r="CC2162" s="62"/>
      <c r="CD2162" s="62"/>
      <c r="CE2162" s="62"/>
      <c r="CF2162" s="62"/>
      <c r="CL2162" s="56" t="s">
        <v>17982</v>
      </c>
      <c r="CM2162" s="56"/>
      <c r="CN2162" s="56"/>
      <c r="CO2162" s="52"/>
      <c r="CP2162" s="52"/>
      <c r="CQ2162" s="52"/>
      <c r="CR2162" s="52"/>
      <c r="CS2162" s="52"/>
      <c r="CT2162" s="52"/>
      <c r="CU2162" s="33"/>
      <c r="CV2162" s="33"/>
    </row>
    <row r="2163" spans="74:100">
      <c r="BV2163" s="62"/>
      <c r="BW2163" s="62"/>
      <c r="BX2163" s="62"/>
      <c r="BY2163" s="62"/>
      <c r="BZ2163" s="62"/>
      <c r="CA2163" s="62"/>
      <c r="CB2163" s="62"/>
      <c r="CC2163" s="62"/>
      <c r="CD2163" s="62"/>
      <c r="CE2163" s="62"/>
      <c r="CF2163" s="62"/>
      <c r="CL2163" s="56" t="s">
        <v>1032</v>
      </c>
      <c r="CM2163" s="56" t="s">
        <v>213</v>
      </c>
      <c r="CN2163" s="56" t="s">
        <v>213</v>
      </c>
      <c r="CO2163" s="52"/>
      <c r="CP2163" s="52"/>
      <c r="CQ2163" s="52"/>
      <c r="CR2163" s="52"/>
      <c r="CS2163" s="52"/>
      <c r="CT2163" s="52"/>
      <c r="CU2163" s="33"/>
      <c r="CV2163" s="33"/>
    </row>
    <row r="2164" spans="74:100">
      <c r="BV2164" s="62"/>
      <c r="BW2164" s="62"/>
      <c r="BX2164" s="62"/>
      <c r="BY2164" s="62"/>
      <c r="BZ2164" s="62"/>
      <c r="CA2164" s="62"/>
      <c r="CB2164" s="62"/>
      <c r="CC2164" s="62"/>
      <c r="CD2164" s="62"/>
      <c r="CE2164" s="62"/>
      <c r="CF2164" s="62"/>
      <c r="CL2164" s="56" t="s">
        <v>20990</v>
      </c>
      <c r="CM2164" s="56"/>
      <c r="CN2164" s="56"/>
      <c r="CO2164" s="52"/>
      <c r="CP2164" s="52"/>
      <c r="CQ2164" s="52"/>
      <c r="CR2164" s="52"/>
      <c r="CS2164" s="52"/>
      <c r="CT2164" s="52"/>
      <c r="CU2164" s="33"/>
      <c r="CV2164" s="33"/>
    </row>
    <row r="2165" spans="74:100">
      <c r="BV2165" s="62"/>
      <c r="BW2165" s="62"/>
      <c r="BX2165" s="62"/>
      <c r="BY2165" s="62"/>
      <c r="BZ2165" s="62"/>
      <c r="CA2165" s="62"/>
      <c r="CB2165" s="62"/>
      <c r="CC2165" s="62"/>
      <c r="CD2165" s="62"/>
      <c r="CE2165" s="62"/>
      <c r="CF2165" s="62"/>
      <c r="CL2165" s="56" t="s">
        <v>20991</v>
      </c>
      <c r="CM2165" s="56" t="s">
        <v>216</v>
      </c>
      <c r="CN2165" s="56" t="s">
        <v>216</v>
      </c>
      <c r="CO2165" s="52"/>
      <c r="CP2165" s="52"/>
      <c r="CQ2165" s="52"/>
      <c r="CR2165" s="52"/>
      <c r="CS2165" s="52"/>
      <c r="CT2165" s="52"/>
      <c r="CU2165" s="33"/>
      <c r="CV2165" s="33"/>
    </row>
    <row r="2166" spans="74:100">
      <c r="BV2166" s="62"/>
      <c r="BW2166" s="62"/>
      <c r="BX2166" s="62"/>
      <c r="BY2166" s="62"/>
      <c r="BZ2166" s="62"/>
      <c r="CA2166" s="62"/>
      <c r="CB2166" s="62"/>
      <c r="CC2166" s="62"/>
      <c r="CD2166" s="62"/>
      <c r="CE2166" s="62"/>
      <c r="CF2166" s="62"/>
      <c r="CL2166" s="56" t="s">
        <v>20992</v>
      </c>
      <c r="CM2166" s="56" t="s">
        <v>216</v>
      </c>
      <c r="CN2166" s="56" t="s">
        <v>216</v>
      </c>
      <c r="CO2166" s="52"/>
      <c r="CP2166" s="52"/>
      <c r="CQ2166" s="52"/>
      <c r="CR2166" s="52"/>
      <c r="CS2166" s="52"/>
      <c r="CT2166" s="52"/>
      <c r="CU2166" s="33"/>
      <c r="CV2166" s="33"/>
    </row>
    <row r="2167" spans="74:100">
      <c r="BV2167" s="62"/>
      <c r="BW2167" s="62"/>
      <c r="BX2167" s="62"/>
      <c r="BY2167" s="62"/>
      <c r="BZ2167" s="62"/>
      <c r="CA2167" s="62"/>
      <c r="CB2167" s="62"/>
      <c r="CC2167" s="62"/>
      <c r="CD2167" s="62"/>
      <c r="CE2167" s="62"/>
      <c r="CF2167" s="62"/>
      <c r="CL2167" s="56" t="s">
        <v>3729</v>
      </c>
      <c r="CM2167" s="56" t="s">
        <v>3118</v>
      </c>
      <c r="CN2167" s="56" t="s">
        <v>3118</v>
      </c>
      <c r="CO2167" s="52"/>
      <c r="CP2167" s="52"/>
      <c r="CQ2167" s="52"/>
      <c r="CR2167" s="52"/>
      <c r="CS2167" s="52"/>
      <c r="CT2167" s="52"/>
      <c r="CU2167" s="33"/>
      <c r="CV2167" s="33"/>
    </row>
    <row r="2168" spans="74:100">
      <c r="BV2168" s="62"/>
      <c r="BW2168" s="62"/>
      <c r="BX2168" s="62"/>
      <c r="BY2168" s="62"/>
      <c r="BZ2168" s="62"/>
      <c r="CA2168" s="62"/>
      <c r="CB2168" s="62"/>
      <c r="CC2168" s="62"/>
      <c r="CD2168" s="62"/>
      <c r="CE2168" s="62"/>
      <c r="CF2168" s="62"/>
      <c r="CL2168" s="56" t="s">
        <v>17983</v>
      </c>
      <c r="CM2168" s="56"/>
      <c r="CN2168" s="56"/>
      <c r="CO2168" s="52"/>
      <c r="CP2168" s="52"/>
      <c r="CQ2168" s="52"/>
      <c r="CR2168" s="52"/>
      <c r="CS2168" s="52"/>
      <c r="CT2168" s="52"/>
      <c r="CU2168" s="33"/>
      <c r="CV2168" s="33"/>
    </row>
    <row r="2169" spans="74:100">
      <c r="BV2169" s="62"/>
      <c r="BW2169" s="62"/>
      <c r="BX2169" s="62"/>
      <c r="BY2169" s="62"/>
      <c r="BZ2169" s="62"/>
      <c r="CA2169" s="62"/>
      <c r="CB2169" s="62"/>
      <c r="CC2169" s="62"/>
      <c r="CD2169" s="62"/>
      <c r="CE2169" s="62"/>
      <c r="CF2169" s="62"/>
      <c r="CL2169" s="56" t="s">
        <v>27188</v>
      </c>
      <c r="CM2169" s="56" t="s">
        <v>217</v>
      </c>
      <c r="CN2169" s="56" t="s">
        <v>217</v>
      </c>
      <c r="CO2169" s="52"/>
      <c r="CP2169" s="52"/>
      <c r="CQ2169" s="52"/>
      <c r="CR2169" s="52"/>
      <c r="CS2169" s="52"/>
      <c r="CT2169" s="52"/>
      <c r="CU2169" s="33"/>
      <c r="CV2169" s="33"/>
    </row>
    <row r="2170" spans="74:100">
      <c r="BV2170" s="62"/>
      <c r="BW2170" s="62"/>
      <c r="BX2170" s="62"/>
      <c r="BY2170" s="62"/>
      <c r="BZ2170" s="62"/>
      <c r="CA2170" s="62"/>
      <c r="CB2170" s="62"/>
      <c r="CC2170" s="62"/>
      <c r="CD2170" s="62"/>
      <c r="CE2170" s="62"/>
      <c r="CF2170" s="62"/>
      <c r="CL2170" s="56" t="s">
        <v>27189</v>
      </c>
      <c r="CM2170" s="56"/>
      <c r="CN2170" s="56"/>
      <c r="CO2170" s="52"/>
      <c r="CP2170" s="52"/>
      <c r="CQ2170" s="52"/>
      <c r="CR2170" s="52"/>
      <c r="CS2170" s="52"/>
      <c r="CT2170" s="52"/>
      <c r="CU2170" s="33"/>
      <c r="CV2170" s="33"/>
    </row>
    <row r="2171" spans="74:100">
      <c r="BV2171" s="62"/>
      <c r="BW2171" s="62"/>
      <c r="BX2171" s="62"/>
      <c r="BY2171" s="62"/>
      <c r="BZ2171" s="62"/>
      <c r="CA2171" s="62"/>
      <c r="CB2171" s="62"/>
      <c r="CC2171" s="62"/>
      <c r="CD2171" s="62"/>
      <c r="CE2171" s="62"/>
      <c r="CF2171" s="62"/>
      <c r="CL2171" s="56" t="s">
        <v>3730</v>
      </c>
      <c r="CM2171" s="56" t="s">
        <v>217</v>
      </c>
      <c r="CN2171" s="56" t="s">
        <v>217</v>
      </c>
      <c r="CO2171" s="52"/>
      <c r="CP2171" s="52"/>
      <c r="CQ2171" s="52"/>
      <c r="CR2171" s="52"/>
      <c r="CS2171" s="52"/>
      <c r="CT2171" s="52"/>
      <c r="CU2171" s="33"/>
      <c r="CV2171" s="33"/>
    </row>
    <row r="2172" spans="74:100">
      <c r="BV2172" s="62"/>
      <c r="BW2172" s="62"/>
      <c r="BX2172" s="62"/>
      <c r="BY2172" s="62"/>
      <c r="BZ2172" s="62"/>
      <c r="CA2172" s="62"/>
      <c r="CB2172" s="62"/>
      <c r="CC2172" s="62"/>
      <c r="CD2172" s="62"/>
      <c r="CE2172" s="62"/>
      <c r="CF2172" s="62"/>
      <c r="CL2172" s="56" t="s">
        <v>17983</v>
      </c>
      <c r="CM2172" s="56"/>
      <c r="CN2172" s="56"/>
      <c r="CO2172" s="52"/>
      <c r="CP2172" s="52"/>
      <c r="CQ2172" s="52"/>
      <c r="CR2172" s="52"/>
      <c r="CS2172" s="52"/>
      <c r="CT2172" s="52"/>
      <c r="CU2172" s="33"/>
      <c r="CV2172" s="33"/>
    </row>
    <row r="2173" spans="74:100">
      <c r="BV2173" s="62"/>
      <c r="BW2173" s="62"/>
      <c r="BX2173" s="62"/>
      <c r="BY2173" s="62"/>
      <c r="BZ2173" s="62"/>
      <c r="CA2173" s="62"/>
      <c r="CB2173" s="62"/>
      <c r="CC2173" s="62"/>
      <c r="CD2173" s="62"/>
      <c r="CE2173" s="62"/>
      <c r="CF2173" s="62"/>
      <c r="CL2173" s="56" t="s">
        <v>3732</v>
      </c>
      <c r="CM2173" s="56" t="s">
        <v>3118</v>
      </c>
      <c r="CN2173" s="56" t="s">
        <v>3118</v>
      </c>
      <c r="CO2173" s="52"/>
      <c r="CP2173" s="52"/>
      <c r="CQ2173" s="52"/>
      <c r="CR2173" s="52"/>
      <c r="CS2173" s="52"/>
      <c r="CT2173" s="52"/>
      <c r="CU2173" s="33"/>
      <c r="CV2173" s="33"/>
    </row>
    <row r="2174" spans="74:100">
      <c r="BV2174" s="62"/>
      <c r="BW2174" s="62"/>
      <c r="BX2174" s="62"/>
      <c r="BY2174" s="62"/>
      <c r="BZ2174" s="62"/>
      <c r="CA2174" s="62"/>
      <c r="CB2174" s="62"/>
      <c r="CC2174" s="62"/>
      <c r="CD2174" s="62"/>
      <c r="CE2174" s="62"/>
      <c r="CF2174" s="62"/>
      <c r="CL2174" s="56" t="s">
        <v>17984</v>
      </c>
      <c r="CM2174" s="56"/>
      <c r="CN2174" s="56"/>
      <c r="CO2174" s="52"/>
      <c r="CP2174" s="52"/>
      <c r="CQ2174" s="52"/>
      <c r="CR2174" s="52"/>
      <c r="CS2174" s="52"/>
      <c r="CT2174" s="52"/>
      <c r="CU2174" s="33"/>
      <c r="CV2174" s="33"/>
    </row>
    <row r="2175" spans="74:100">
      <c r="BV2175" s="62"/>
      <c r="BW2175" s="62"/>
      <c r="BX2175" s="62"/>
      <c r="BY2175" s="62"/>
      <c r="BZ2175" s="62"/>
      <c r="CA2175" s="62"/>
      <c r="CB2175" s="62"/>
      <c r="CC2175" s="62"/>
      <c r="CD2175" s="62"/>
      <c r="CE2175" s="62"/>
      <c r="CF2175" s="62"/>
      <c r="CL2175" s="56" t="s">
        <v>1033</v>
      </c>
      <c r="CM2175" s="56" t="s">
        <v>215</v>
      </c>
      <c r="CN2175" s="56" t="s">
        <v>215</v>
      </c>
      <c r="CO2175" s="52"/>
      <c r="CP2175" s="52"/>
      <c r="CQ2175" s="52"/>
      <c r="CR2175" s="52"/>
      <c r="CS2175" s="52"/>
      <c r="CT2175" s="52"/>
      <c r="CU2175" s="33"/>
      <c r="CV2175" s="33"/>
    </row>
    <row r="2176" spans="74:100">
      <c r="BV2176" s="62"/>
      <c r="BW2176" s="62"/>
      <c r="BX2176" s="62"/>
      <c r="BY2176" s="62"/>
      <c r="BZ2176" s="62"/>
      <c r="CA2176" s="62"/>
      <c r="CB2176" s="62"/>
      <c r="CC2176" s="62"/>
      <c r="CD2176" s="62"/>
      <c r="CE2176" s="62"/>
      <c r="CF2176" s="62"/>
      <c r="CL2176" s="56" t="s">
        <v>20993</v>
      </c>
      <c r="CM2176" s="56"/>
      <c r="CN2176" s="56"/>
      <c r="CO2176" s="52"/>
      <c r="CP2176" s="52"/>
      <c r="CQ2176" s="52"/>
      <c r="CR2176" s="52"/>
      <c r="CS2176" s="52"/>
      <c r="CT2176" s="52"/>
      <c r="CU2176" s="33"/>
      <c r="CV2176" s="33"/>
    </row>
    <row r="2177" spans="74:100">
      <c r="BV2177" s="62"/>
      <c r="BW2177" s="62"/>
      <c r="BX2177" s="62"/>
      <c r="BY2177" s="62"/>
      <c r="BZ2177" s="62"/>
      <c r="CA2177" s="62"/>
      <c r="CB2177" s="62"/>
      <c r="CC2177" s="62"/>
      <c r="CD2177" s="62"/>
      <c r="CE2177" s="62"/>
      <c r="CF2177" s="62"/>
      <c r="CL2177" s="56" t="s">
        <v>3733</v>
      </c>
      <c r="CM2177" s="56" t="s">
        <v>3118</v>
      </c>
      <c r="CN2177" s="56" t="s">
        <v>3118</v>
      </c>
      <c r="CO2177" s="52"/>
      <c r="CP2177" s="52"/>
      <c r="CQ2177" s="52"/>
      <c r="CR2177" s="52"/>
      <c r="CS2177" s="52"/>
      <c r="CT2177" s="52"/>
      <c r="CU2177" s="33"/>
      <c r="CV2177" s="33"/>
    </row>
    <row r="2178" spans="74:100">
      <c r="BV2178" s="62"/>
      <c r="BW2178" s="62"/>
      <c r="BX2178" s="62"/>
      <c r="BY2178" s="62"/>
      <c r="BZ2178" s="62"/>
      <c r="CA2178" s="62"/>
      <c r="CB2178" s="62"/>
      <c r="CC2178" s="62"/>
      <c r="CD2178" s="62"/>
      <c r="CE2178" s="62"/>
      <c r="CF2178" s="62"/>
      <c r="CL2178" s="56" t="s">
        <v>17985</v>
      </c>
      <c r="CM2178" s="56"/>
      <c r="CN2178" s="56"/>
      <c r="CO2178" s="52"/>
      <c r="CP2178" s="52"/>
      <c r="CQ2178" s="52"/>
      <c r="CR2178" s="52"/>
      <c r="CS2178" s="52"/>
      <c r="CT2178" s="52"/>
      <c r="CU2178" s="33"/>
      <c r="CV2178" s="33"/>
    </row>
    <row r="2179" spans="74:100">
      <c r="BV2179" s="62"/>
      <c r="BW2179" s="62"/>
      <c r="BX2179" s="62"/>
      <c r="BY2179" s="62"/>
      <c r="BZ2179" s="62"/>
      <c r="CA2179" s="62"/>
      <c r="CB2179" s="62"/>
      <c r="CC2179" s="62"/>
      <c r="CD2179" s="62"/>
      <c r="CE2179" s="62"/>
      <c r="CF2179" s="62"/>
      <c r="CL2179" s="56" t="s">
        <v>3734</v>
      </c>
      <c r="CM2179" s="56" t="s">
        <v>217</v>
      </c>
      <c r="CN2179" s="56" t="s">
        <v>217</v>
      </c>
      <c r="CO2179" s="52"/>
      <c r="CP2179" s="52"/>
      <c r="CQ2179" s="52"/>
      <c r="CR2179" s="52"/>
      <c r="CS2179" s="52"/>
      <c r="CT2179" s="52"/>
      <c r="CU2179" s="33"/>
      <c r="CV2179" s="33"/>
    </row>
    <row r="2180" spans="74:100">
      <c r="BV2180" s="62"/>
      <c r="BW2180" s="62"/>
      <c r="BX2180" s="62"/>
      <c r="BY2180" s="62"/>
      <c r="BZ2180" s="62"/>
      <c r="CA2180" s="62"/>
      <c r="CB2180" s="62"/>
      <c r="CC2180" s="62"/>
      <c r="CD2180" s="62"/>
      <c r="CE2180" s="62"/>
      <c r="CF2180" s="62"/>
      <c r="CL2180" s="56" t="s">
        <v>17986</v>
      </c>
      <c r="CM2180" s="56"/>
      <c r="CN2180" s="56"/>
      <c r="CO2180" s="52"/>
      <c r="CP2180" s="52"/>
      <c r="CQ2180" s="52"/>
      <c r="CR2180" s="52"/>
      <c r="CS2180" s="52"/>
      <c r="CT2180" s="52"/>
      <c r="CU2180" s="33"/>
      <c r="CV2180" s="33"/>
    </row>
    <row r="2181" spans="74:100">
      <c r="BV2181" s="62"/>
      <c r="BW2181" s="62"/>
      <c r="BX2181" s="62"/>
      <c r="BY2181" s="62"/>
      <c r="BZ2181" s="62"/>
      <c r="CA2181" s="62"/>
      <c r="CB2181" s="62"/>
      <c r="CC2181" s="62"/>
      <c r="CD2181" s="62"/>
      <c r="CE2181" s="62"/>
      <c r="CF2181" s="62"/>
      <c r="CL2181" s="56" t="s">
        <v>3735</v>
      </c>
      <c r="CM2181" s="56" t="s">
        <v>217</v>
      </c>
      <c r="CN2181" s="56" t="s">
        <v>217</v>
      </c>
      <c r="CO2181" s="52"/>
      <c r="CP2181" s="52"/>
      <c r="CQ2181" s="52"/>
      <c r="CR2181" s="52"/>
      <c r="CS2181" s="52"/>
      <c r="CT2181" s="52"/>
      <c r="CU2181" s="33"/>
      <c r="CV2181" s="33"/>
    </row>
    <row r="2182" spans="74:100">
      <c r="BV2182" s="62"/>
      <c r="BW2182" s="62"/>
      <c r="BX2182" s="62"/>
      <c r="BY2182" s="62"/>
      <c r="BZ2182" s="62"/>
      <c r="CA2182" s="62"/>
      <c r="CB2182" s="62"/>
      <c r="CC2182" s="62"/>
      <c r="CD2182" s="62"/>
      <c r="CE2182" s="62"/>
      <c r="CF2182" s="62"/>
      <c r="CL2182" s="56" t="s">
        <v>17987</v>
      </c>
      <c r="CM2182" s="56"/>
      <c r="CN2182" s="56"/>
      <c r="CO2182" s="52"/>
      <c r="CP2182" s="52"/>
      <c r="CQ2182" s="52"/>
      <c r="CR2182" s="52"/>
      <c r="CS2182" s="52"/>
      <c r="CT2182" s="52"/>
      <c r="CU2182" s="33"/>
      <c r="CV2182" s="33"/>
    </row>
    <row r="2183" spans="74:100">
      <c r="BV2183" s="62"/>
      <c r="BW2183" s="62"/>
      <c r="BX2183" s="62"/>
      <c r="BY2183" s="62"/>
      <c r="BZ2183" s="62"/>
      <c r="CA2183" s="62"/>
      <c r="CB2183" s="62"/>
      <c r="CC2183" s="62"/>
      <c r="CD2183" s="62"/>
      <c r="CE2183" s="62"/>
      <c r="CF2183" s="62"/>
      <c r="CL2183" s="56" t="s">
        <v>3736</v>
      </c>
      <c r="CM2183" s="56" t="s">
        <v>216</v>
      </c>
      <c r="CN2183" s="56" t="s">
        <v>216</v>
      </c>
      <c r="CO2183" s="52"/>
      <c r="CP2183" s="52"/>
      <c r="CQ2183" s="52"/>
      <c r="CR2183" s="52"/>
      <c r="CS2183" s="52"/>
      <c r="CT2183" s="52"/>
      <c r="CU2183" s="33"/>
      <c r="CV2183" s="33"/>
    </row>
    <row r="2184" spans="74:100">
      <c r="BV2184" s="62"/>
      <c r="BW2184" s="62"/>
      <c r="BX2184" s="62"/>
      <c r="BY2184" s="62"/>
      <c r="BZ2184" s="62"/>
      <c r="CA2184" s="62"/>
      <c r="CB2184" s="62"/>
      <c r="CC2184" s="62"/>
      <c r="CD2184" s="62"/>
      <c r="CE2184" s="62"/>
      <c r="CF2184" s="62"/>
      <c r="CL2184" s="56" t="s">
        <v>20994</v>
      </c>
      <c r="CM2184" s="56"/>
      <c r="CN2184" s="56"/>
      <c r="CO2184" s="52"/>
      <c r="CP2184" s="52"/>
      <c r="CQ2184" s="52"/>
      <c r="CR2184" s="52"/>
      <c r="CS2184" s="52"/>
      <c r="CT2184" s="52"/>
      <c r="CU2184" s="33"/>
      <c r="CV2184" s="33"/>
    </row>
    <row r="2185" spans="74:100">
      <c r="BV2185" s="62"/>
      <c r="BW2185" s="62"/>
      <c r="BX2185" s="62"/>
      <c r="BY2185" s="62"/>
      <c r="BZ2185" s="62"/>
      <c r="CA2185" s="62"/>
      <c r="CB2185" s="62"/>
      <c r="CC2185" s="62"/>
      <c r="CD2185" s="62"/>
      <c r="CE2185" s="62"/>
      <c r="CF2185" s="62"/>
      <c r="CL2185" s="56" t="s">
        <v>3737</v>
      </c>
      <c r="CM2185" s="56" t="s">
        <v>217</v>
      </c>
      <c r="CN2185" s="56" t="s">
        <v>217</v>
      </c>
      <c r="CO2185" s="52"/>
      <c r="CP2185" s="52"/>
      <c r="CQ2185" s="52"/>
      <c r="CR2185" s="52"/>
      <c r="CS2185" s="52"/>
      <c r="CT2185" s="52"/>
      <c r="CU2185" s="33"/>
      <c r="CV2185" s="33"/>
    </row>
    <row r="2186" spans="74:100">
      <c r="BV2186" s="62"/>
      <c r="BW2186" s="62"/>
      <c r="BX2186" s="62"/>
      <c r="BY2186" s="62"/>
      <c r="BZ2186" s="62"/>
      <c r="CA2186" s="62"/>
      <c r="CB2186" s="62"/>
      <c r="CC2186" s="62"/>
      <c r="CD2186" s="62"/>
      <c r="CE2186" s="62"/>
      <c r="CF2186" s="62"/>
      <c r="CL2186" s="56" t="s">
        <v>17988</v>
      </c>
      <c r="CM2186" s="56"/>
      <c r="CN2186" s="56"/>
      <c r="CO2186" s="52"/>
      <c r="CP2186" s="52"/>
      <c r="CQ2186" s="52"/>
      <c r="CR2186" s="52"/>
      <c r="CS2186" s="52"/>
      <c r="CT2186" s="52"/>
      <c r="CU2186" s="33"/>
      <c r="CV2186" s="33"/>
    </row>
    <row r="2187" spans="74:100">
      <c r="BV2187" s="62"/>
      <c r="BW2187" s="62"/>
      <c r="BX2187" s="62"/>
      <c r="BY2187" s="62"/>
      <c r="BZ2187" s="62"/>
      <c r="CA2187" s="62"/>
      <c r="CB2187" s="62"/>
      <c r="CC2187" s="62"/>
      <c r="CD2187" s="62"/>
      <c r="CE2187" s="62"/>
      <c r="CF2187" s="62"/>
      <c r="CL2187" s="56" t="s">
        <v>27190</v>
      </c>
      <c r="CM2187" s="56" t="s">
        <v>217</v>
      </c>
      <c r="CN2187" s="56" t="s">
        <v>217</v>
      </c>
      <c r="CO2187" s="52"/>
      <c r="CP2187" s="52"/>
      <c r="CQ2187" s="52"/>
      <c r="CR2187" s="52"/>
      <c r="CS2187" s="52"/>
      <c r="CT2187" s="52"/>
      <c r="CU2187" s="33"/>
      <c r="CV2187" s="33"/>
    </row>
    <row r="2188" spans="74:100">
      <c r="BV2188" s="62"/>
      <c r="BW2188" s="62"/>
      <c r="BX2188" s="62"/>
      <c r="BY2188" s="62"/>
      <c r="BZ2188" s="62"/>
      <c r="CA2188" s="62"/>
      <c r="CB2188" s="62"/>
      <c r="CC2188" s="62"/>
      <c r="CD2188" s="62"/>
      <c r="CE2188" s="62"/>
      <c r="CF2188" s="62"/>
      <c r="CL2188" s="56" t="s">
        <v>27191</v>
      </c>
      <c r="CM2188" s="56"/>
      <c r="CN2188" s="56"/>
      <c r="CO2188" s="52"/>
      <c r="CP2188" s="52"/>
      <c r="CQ2188" s="52"/>
      <c r="CR2188" s="52"/>
      <c r="CS2188" s="52"/>
      <c r="CT2188" s="52"/>
      <c r="CU2188" s="33"/>
      <c r="CV2188" s="33"/>
    </row>
    <row r="2189" spans="74:100">
      <c r="BV2189" s="62"/>
      <c r="BW2189" s="62"/>
      <c r="BX2189" s="62"/>
      <c r="BY2189" s="62"/>
      <c r="BZ2189" s="62"/>
      <c r="CA2189" s="62"/>
      <c r="CB2189" s="62"/>
      <c r="CC2189" s="62"/>
      <c r="CD2189" s="62"/>
      <c r="CE2189" s="62"/>
      <c r="CF2189" s="62"/>
      <c r="CL2189" s="56" t="s">
        <v>27192</v>
      </c>
      <c r="CM2189" s="56" t="s">
        <v>217</v>
      </c>
      <c r="CN2189" s="56" t="s">
        <v>217</v>
      </c>
      <c r="CO2189" s="52"/>
      <c r="CP2189" s="52"/>
      <c r="CQ2189" s="52"/>
      <c r="CR2189" s="52"/>
      <c r="CS2189" s="52"/>
      <c r="CT2189" s="52"/>
      <c r="CU2189" s="33"/>
      <c r="CV2189" s="33"/>
    </row>
    <row r="2190" spans="74:100">
      <c r="BV2190" s="62"/>
      <c r="BW2190" s="62"/>
      <c r="BX2190" s="62"/>
      <c r="BY2190" s="62"/>
      <c r="BZ2190" s="62"/>
      <c r="CA2190" s="62"/>
      <c r="CB2190" s="62"/>
      <c r="CC2190" s="62"/>
      <c r="CD2190" s="62"/>
      <c r="CE2190" s="62"/>
      <c r="CF2190" s="62"/>
      <c r="CL2190" s="56" t="s">
        <v>17985</v>
      </c>
      <c r="CM2190" s="56"/>
      <c r="CN2190" s="56"/>
      <c r="CO2190" s="52"/>
      <c r="CP2190" s="52"/>
      <c r="CQ2190" s="52"/>
      <c r="CR2190" s="52"/>
      <c r="CS2190" s="52"/>
      <c r="CT2190" s="52"/>
      <c r="CU2190" s="33"/>
      <c r="CV2190" s="33"/>
    </row>
    <row r="2191" spans="74:100">
      <c r="BV2191" s="62"/>
      <c r="BW2191" s="62"/>
      <c r="BX2191" s="62"/>
      <c r="BY2191" s="62"/>
      <c r="BZ2191" s="62"/>
      <c r="CA2191" s="62"/>
      <c r="CB2191" s="62"/>
      <c r="CC2191" s="62"/>
      <c r="CD2191" s="62"/>
      <c r="CE2191" s="62"/>
      <c r="CF2191" s="62"/>
      <c r="CL2191" s="56" t="s">
        <v>3738</v>
      </c>
      <c r="CM2191" s="56" t="s">
        <v>3118</v>
      </c>
      <c r="CN2191" s="56" t="s">
        <v>3118</v>
      </c>
      <c r="CO2191" s="52"/>
      <c r="CP2191" s="52"/>
      <c r="CQ2191" s="52"/>
      <c r="CR2191" s="52"/>
      <c r="CS2191" s="52"/>
      <c r="CT2191" s="52"/>
      <c r="CU2191" s="33"/>
      <c r="CV2191" s="33"/>
    </row>
    <row r="2192" spans="74:100">
      <c r="BV2192" s="62"/>
      <c r="BW2192" s="62"/>
      <c r="BX2192" s="62"/>
      <c r="BY2192" s="62"/>
      <c r="BZ2192" s="62"/>
      <c r="CA2192" s="62"/>
      <c r="CB2192" s="62"/>
      <c r="CC2192" s="62"/>
      <c r="CD2192" s="62"/>
      <c r="CE2192" s="62"/>
      <c r="CF2192" s="62"/>
      <c r="CL2192" s="56" t="s">
        <v>17989</v>
      </c>
      <c r="CM2192" s="56"/>
      <c r="CN2192" s="56"/>
      <c r="CO2192" s="52"/>
      <c r="CP2192" s="52"/>
      <c r="CQ2192" s="52"/>
      <c r="CR2192" s="52"/>
      <c r="CS2192" s="52"/>
      <c r="CT2192" s="52"/>
      <c r="CU2192" s="33"/>
      <c r="CV2192" s="33"/>
    </row>
    <row r="2193" spans="74:100">
      <c r="BV2193" s="62"/>
      <c r="BW2193" s="62"/>
      <c r="BX2193" s="62"/>
      <c r="BY2193" s="62"/>
      <c r="BZ2193" s="62"/>
      <c r="CA2193" s="62"/>
      <c r="CB2193" s="62"/>
      <c r="CC2193" s="62"/>
      <c r="CD2193" s="62"/>
      <c r="CE2193" s="62"/>
      <c r="CF2193" s="62"/>
      <c r="CL2193" s="56" t="s">
        <v>1034</v>
      </c>
      <c r="CM2193" s="56" t="s">
        <v>216</v>
      </c>
      <c r="CN2193" s="56" t="s">
        <v>216</v>
      </c>
      <c r="CO2193" s="52"/>
      <c r="CP2193" s="52"/>
      <c r="CQ2193" s="52"/>
      <c r="CR2193" s="52"/>
      <c r="CS2193" s="52"/>
      <c r="CT2193" s="52"/>
      <c r="CU2193" s="33"/>
      <c r="CV2193" s="33"/>
    </row>
    <row r="2194" spans="74:100">
      <c r="BV2194" s="62"/>
      <c r="BW2194" s="62"/>
      <c r="BX2194" s="62"/>
      <c r="BY2194" s="62"/>
      <c r="BZ2194" s="62"/>
      <c r="CA2194" s="62"/>
      <c r="CB2194" s="62"/>
      <c r="CC2194" s="62"/>
      <c r="CD2194" s="62"/>
      <c r="CE2194" s="62"/>
      <c r="CF2194" s="62"/>
      <c r="CL2194" s="56" t="s">
        <v>20995</v>
      </c>
      <c r="CM2194" s="56"/>
      <c r="CN2194" s="56"/>
      <c r="CO2194" s="52"/>
      <c r="CP2194" s="52"/>
      <c r="CQ2194" s="52"/>
      <c r="CR2194" s="52"/>
      <c r="CS2194" s="52"/>
      <c r="CT2194" s="52"/>
      <c r="CU2194" s="33"/>
      <c r="CV2194" s="33"/>
    </row>
    <row r="2195" spans="74:100">
      <c r="BV2195" s="62"/>
      <c r="BW2195" s="62"/>
      <c r="BX2195" s="62"/>
      <c r="BY2195" s="62"/>
      <c r="BZ2195" s="62"/>
      <c r="CA2195" s="62"/>
      <c r="CB2195" s="62"/>
      <c r="CC2195" s="62"/>
      <c r="CD2195" s="62"/>
      <c r="CE2195" s="62"/>
      <c r="CF2195" s="62"/>
      <c r="CL2195" s="56" t="s">
        <v>1035</v>
      </c>
      <c r="CM2195" s="56" t="s">
        <v>213</v>
      </c>
      <c r="CN2195" s="56" t="s">
        <v>213</v>
      </c>
      <c r="CO2195" s="52"/>
      <c r="CP2195" s="52"/>
      <c r="CQ2195" s="52"/>
      <c r="CR2195" s="52"/>
      <c r="CS2195" s="52"/>
      <c r="CT2195" s="52"/>
      <c r="CU2195" s="33"/>
      <c r="CV2195" s="33"/>
    </row>
    <row r="2196" spans="74:100">
      <c r="BV2196" s="62"/>
      <c r="BW2196" s="62"/>
      <c r="BX2196" s="62"/>
      <c r="BY2196" s="62"/>
      <c r="BZ2196" s="62"/>
      <c r="CA2196" s="62"/>
      <c r="CB2196" s="62"/>
      <c r="CC2196" s="62"/>
      <c r="CD2196" s="62"/>
      <c r="CE2196" s="62"/>
      <c r="CF2196" s="62"/>
      <c r="CL2196" s="56" t="s">
        <v>20996</v>
      </c>
      <c r="CM2196" s="56"/>
      <c r="CN2196" s="56"/>
      <c r="CO2196" s="52"/>
      <c r="CP2196" s="52"/>
      <c r="CQ2196" s="52"/>
      <c r="CR2196" s="52"/>
      <c r="CS2196" s="52"/>
      <c r="CT2196" s="52"/>
      <c r="CU2196" s="33"/>
      <c r="CV2196" s="33"/>
    </row>
    <row r="2197" spans="74:100">
      <c r="BV2197" s="62"/>
      <c r="BW2197" s="62"/>
      <c r="BX2197" s="62"/>
      <c r="BY2197" s="62"/>
      <c r="BZ2197" s="62"/>
      <c r="CA2197" s="62"/>
      <c r="CB2197" s="62"/>
      <c r="CC2197" s="62"/>
      <c r="CD2197" s="62"/>
      <c r="CE2197" s="62"/>
      <c r="CF2197" s="62"/>
      <c r="CL2197" s="56" t="s">
        <v>3739</v>
      </c>
      <c r="CM2197" s="56" t="s">
        <v>217</v>
      </c>
      <c r="CN2197" s="56" t="s">
        <v>217</v>
      </c>
      <c r="CO2197" s="52"/>
      <c r="CP2197" s="52"/>
      <c r="CQ2197" s="52"/>
      <c r="CR2197" s="52"/>
      <c r="CS2197" s="52"/>
      <c r="CT2197" s="52"/>
      <c r="CU2197" s="33"/>
      <c r="CV2197" s="33"/>
    </row>
    <row r="2198" spans="74:100">
      <c r="BV2198" s="62"/>
      <c r="BW2198" s="62"/>
      <c r="BX2198" s="62"/>
      <c r="BY2198" s="62"/>
      <c r="BZ2198" s="62"/>
      <c r="CA2198" s="62"/>
      <c r="CB2198" s="62"/>
      <c r="CC2198" s="62"/>
      <c r="CD2198" s="62"/>
      <c r="CE2198" s="62"/>
      <c r="CF2198" s="62"/>
      <c r="CL2198" s="56" t="s">
        <v>17990</v>
      </c>
      <c r="CM2198" s="56"/>
      <c r="CN2198" s="56"/>
      <c r="CO2198" s="52"/>
      <c r="CP2198" s="52"/>
      <c r="CQ2198" s="52"/>
      <c r="CR2198" s="52"/>
      <c r="CS2198" s="52"/>
      <c r="CT2198" s="52"/>
      <c r="CU2198" s="33"/>
      <c r="CV2198" s="33"/>
    </row>
    <row r="2199" spans="74:100">
      <c r="BV2199" s="62"/>
      <c r="BW2199" s="62"/>
      <c r="BX2199" s="62"/>
      <c r="BY2199" s="62"/>
      <c r="BZ2199" s="62"/>
      <c r="CA2199" s="62"/>
      <c r="CB2199" s="62"/>
      <c r="CC2199" s="62"/>
      <c r="CD2199" s="62"/>
      <c r="CE2199" s="62"/>
      <c r="CF2199" s="62"/>
      <c r="CL2199" s="56" t="s">
        <v>3740</v>
      </c>
      <c r="CM2199" s="56" t="s">
        <v>217</v>
      </c>
      <c r="CN2199" s="56" t="s">
        <v>217</v>
      </c>
      <c r="CO2199" s="52"/>
      <c r="CP2199" s="52"/>
      <c r="CQ2199" s="52"/>
      <c r="CR2199" s="52"/>
      <c r="CS2199" s="52"/>
      <c r="CT2199" s="52"/>
      <c r="CU2199" s="33"/>
      <c r="CV2199" s="33"/>
    </row>
    <row r="2200" spans="74:100">
      <c r="BV2200" s="62"/>
      <c r="BW2200" s="62"/>
      <c r="BX2200" s="62"/>
      <c r="BY2200" s="62"/>
      <c r="BZ2200" s="62"/>
      <c r="CA2200" s="62"/>
      <c r="CB2200" s="62"/>
      <c r="CC2200" s="62"/>
      <c r="CD2200" s="62"/>
      <c r="CE2200" s="62"/>
      <c r="CF2200" s="62"/>
      <c r="CL2200" s="56" t="s">
        <v>17991</v>
      </c>
      <c r="CM2200" s="56"/>
      <c r="CN2200" s="56"/>
      <c r="CO2200" s="52"/>
      <c r="CP2200" s="52"/>
      <c r="CQ2200" s="52"/>
      <c r="CR2200" s="52"/>
      <c r="CS2200" s="52"/>
      <c r="CT2200" s="52"/>
      <c r="CU2200" s="33"/>
      <c r="CV2200" s="33"/>
    </row>
    <row r="2201" spans="74:100">
      <c r="BV2201" s="62"/>
      <c r="BW2201" s="62"/>
      <c r="BX2201" s="62"/>
      <c r="BY2201" s="62"/>
      <c r="BZ2201" s="62"/>
      <c r="CA2201" s="62"/>
      <c r="CB2201" s="62"/>
      <c r="CC2201" s="62"/>
      <c r="CD2201" s="62"/>
      <c r="CE2201" s="62"/>
      <c r="CF2201" s="62"/>
      <c r="CL2201" s="56" t="s">
        <v>3741</v>
      </c>
      <c r="CM2201" s="56" t="s">
        <v>217</v>
      </c>
      <c r="CN2201" s="56" t="s">
        <v>217</v>
      </c>
      <c r="CO2201" s="52"/>
      <c r="CP2201" s="52"/>
      <c r="CQ2201" s="52"/>
      <c r="CR2201" s="52"/>
      <c r="CS2201" s="52"/>
      <c r="CT2201" s="52"/>
      <c r="CU2201" s="33"/>
      <c r="CV2201" s="33"/>
    </row>
    <row r="2202" spans="74:100">
      <c r="BV2202" s="62"/>
      <c r="BW2202" s="62"/>
      <c r="BX2202" s="62"/>
      <c r="BY2202" s="62"/>
      <c r="BZ2202" s="62"/>
      <c r="CA2202" s="62"/>
      <c r="CB2202" s="62"/>
      <c r="CC2202" s="62"/>
      <c r="CD2202" s="62"/>
      <c r="CE2202" s="62"/>
      <c r="CF2202" s="62"/>
      <c r="CL2202" s="56" t="s">
        <v>17992</v>
      </c>
      <c r="CM2202" s="56"/>
      <c r="CN2202" s="56"/>
      <c r="CO2202" s="52"/>
      <c r="CP2202" s="52"/>
      <c r="CQ2202" s="52"/>
      <c r="CR2202" s="52"/>
      <c r="CS2202" s="52"/>
      <c r="CT2202" s="52"/>
      <c r="CU2202" s="33"/>
      <c r="CV2202" s="33"/>
    </row>
    <row r="2203" spans="74:100">
      <c r="BV2203" s="62"/>
      <c r="BW2203" s="62"/>
      <c r="BX2203" s="62"/>
      <c r="BY2203" s="62"/>
      <c r="BZ2203" s="62"/>
      <c r="CA2203" s="62"/>
      <c r="CB2203" s="62"/>
      <c r="CC2203" s="62"/>
      <c r="CD2203" s="62"/>
      <c r="CE2203" s="62"/>
      <c r="CF2203" s="62"/>
      <c r="CL2203" s="56" t="s">
        <v>3742</v>
      </c>
      <c r="CM2203" s="56" t="s">
        <v>213</v>
      </c>
      <c r="CN2203" s="56" t="s">
        <v>213</v>
      </c>
      <c r="CO2203" s="52"/>
      <c r="CP2203" s="52"/>
      <c r="CQ2203" s="52"/>
      <c r="CR2203" s="52"/>
      <c r="CS2203" s="52"/>
      <c r="CT2203" s="52"/>
      <c r="CU2203" s="33"/>
      <c r="CV2203" s="33"/>
    </row>
    <row r="2204" spans="74:100">
      <c r="BV2204" s="62"/>
      <c r="BW2204" s="62"/>
      <c r="BX2204" s="62"/>
      <c r="BY2204" s="62"/>
      <c r="BZ2204" s="62"/>
      <c r="CA2204" s="62"/>
      <c r="CB2204" s="62"/>
      <c r="CC2204" s="62"/>
      <c r="CD2204" s="62"/>
      <c r="CE2204" s="62"/>
      <c r="CF2204" s="62"/>
      <c r="CL2204" s="56" t="s">
        <v>20997</v>
      </c>
      <c r="CM2204" s="56"/>
      <c r="CN2204" s="56"/>
      <c r="CO2204" s="52"/>
      <c r="CP2204" s="52"/>
      <c r="CQ2204" s="52"/>
      <c r="CR2204" s="52"/>
      <c r="CS2204" s="52"/>
      <c r="CT2204" s="52"/>
      <c r="CU2204" s="33"/>
      <c r="CV2204" s="33"/>
    </row>
    <row r="2205" spans="74:100">
      <c r="BV2205" s="62"/>
      <c r="BW2205" s="62"/>
      <c r="BX2205" s="62"/>
      <c r="BY2205" s="62"/>
      <c r="BZ2205" s="62"/>
      <c r="CA2205" s="62"/>
      <c r="CB2205" s="62"/>
      <c r="CC2205" s="62"/>
      <c r="CD2205" s="62"/>
      <c r="CE2205" s="62"/>
      <c r="CF2205" s="62"/>
      <c r="CL2205" s="56" t="s">
        <v>3743</v>
      </c>
      <c r="CM2205" s="56" t="s">
        <v>217</v>
      </c>
      <c r="CN2205" s="56" t="s">
        <v>217</v>
      </c>
      <c r="CO2205" s="52"/>
      <c r="CP2205" s="52"/>
      <c r="CQ2205" s="52"/>
      <c r="CR2205" s="52"/>
      <c r="CS2205" s="52"/>
      <c r="CT2205" s="52"/>
      <c r="CU2205" s="33"/>
      <c r="CV2205" s="33"/>
    </row>
    <row r="2206" spans="74:100">
      <c r="BV2206" s="62"/>
      <c r="BW2206" s="62"/>
      <c r="BX2206" s="62"/>
      <c r="BY2206" s="62"/>
      <c r="BZ2206" s="62"/>
      <c r="CA2206" s="62"/>
      <c r="CB2206" s="62"/>
      <c r="CC2206" s="62"/>
      <c r="CD2206" s="62"/>
      <c r="CE2206" s="62"/>
      <c r="CF2206" s="62"/>
      <c r="CL2206" s="56" t="s">
        <v>20998</v>
      </c>
      <c r="CM2206" s="56"/>
      <c r="CN2206" s="56"/>
      <c r="CO2206" s="52"/>
      <c r="CP2206" s="52"/>
      <c r="CQ2206" s="52"/>
      <c r="CR2206" s="52"/>
      <c r="CS2206" s="52"/>
      <c r="CT2206" s="52"/>
      <c r="CU2206" s="33"/>
      <c r="CV2206" s="33"/>
    </row>
    <row r="2207" spans="74:100">
      <c r="BV2207" s="62"/>
      <c r="BW2207" s="62"/>
      <c r="BX2207" s="62"/>
      <c r="BY2207" s="62"/>
      <c r="BZ2207" s="62"/>
      <c r="CA2207" s="62"/>
      <c r="CB2207" s="62"/>
      <c r="CC2207" s="62"/>
      <c r="CD2207" s="62"/>
      <c r="CE2207" s="62"/>
      <c r="CF2207" s="62"/>
      <c r="CL2207" s="56" t="s">
        <v>1036</v>
      </c>
      <c r="CM2207" s="56" t="s">
        <v>214</v>
      </c>
      <c r="CN2207" s="56" t="s">
        <v>214</v>
      </c>
      <c r="CO2207" s="52"/>
      <c r="CP2207" s="52"/>
      <c r="CQ2207" s="52"/>
      <c r="CR2207" s="52"/>
      <c r="CS2207" s="52"/>
      <c r="CT2207" s="52"/>
      <c r="CU2207" s="33"/>
      <c r="CV2207" s="33"/>
    </row>
    <row r="2208" spans="74:100">
      <c r="BV2208" s="62"/>
      <c r="BW2208" s="62"/>
      <c r="BX2208" s="62"/>
      <c r="BY2208" s="62"/>
      <c r="BZ2208" s="62"/>
      <c r="CA2208" s="62"/>
      <c r="CB2208" s="62"/>
      <c r="CC2208" s="62"/>
      <c r="CD2208" s="62"/>
      <c r="CE2208" s="62"/>
      <c r="CF2208" s="62"/>
      <c r="CL2208" s="56" t="s">
        <v>20999</v>
      </c>
      <c r="CM2208" s="56"/>
      <c r="CN2208" s="56"/>
      <c r="CO2208" s="52"/>
      <c r="CP2208" s="52"/>
      <c r="CQ2208" s="52"/>
      <c r="CR2208" s="52"/>
      <c r="CS2208" s="52"/>
      <c r="CT2208" s="52"/>
      <c r="CU2208" s="33"/>
      <c r="CV2208" s="33"/>
    </row>
    <row r="2209" spans="74:100">
      <c r="BV2209" s="62"/>
      <c r="BW2209" s="62"/>
      <c r="BX2209" s="62"/>
      <c r="BY2209" s="62"/>
      <c r="BZ2209" s="62"/>
      <c r="CA2209" s="62"/>
      <c r="CB2209" s="62"/>
      <c r="CC2209" s="62"/>
      <c r="CD2209" s="62"/>
      <c r="CE2209" s="62"/>
      <c r="CF2209" s="62"/>
      <c r="CL2209" s="56" t="s">
        <v>3744</v>
      </c>
      <c r="CM2209" s="56" t="s">
        <v>217</v>
      </c>
      <c r="CN2209" s="56" t="s">
        <v>217</v>
      </c>
      <c r="CO2209" s="52"/>
      <c r="CP2209" s="52"/>
      <c r="CQ2209" s="52"/>
      <c r="CR2209" s="52"/>
      <c r="CS2209" s="52"/>
      <c r="CT2209" s="52"/>
      <c r="CU2209" s="33"/>
      <c r="CV2209" s="33"/>
    </row>
    <row r="2210" spans="74:100">
      <c r="BV2210" s="62"/>
      <c r="BW2210" s="62"/>
      <c r="BX2210" s="62"/>
      <c r="BY2210" s="62"/>
      <c r="BZ2210" s="62"/>
      <c r="CA2210" s="62"/>
      <c r="CB2210" s="62"/>
      <c r="CC2210" s="62"/>
      <c r="CD2210" s="62"/>
      <c r="CE2210" s="62"/>
      <c r="CF2210" s="62"/>
      <c r="CL2210" s="56" t="s">
        <v>17993</v>
      </c>
      <c r="CM2210" s="56"/>
      <c r="CN2210" s="56"/>
      <c r="CO2210" s="52"/>
      <c r="CP2210" s="52"/>
      <c r="CQ2210" s="52"/>
      <c r="CR2210" s="52"/>
      <c r="CS2210" s="52"/>
      <c r="CT2210" s="52"/>
      <c r="CU2210" s="33"/>
      <c r="CV2210" s="33"/>
    </row>
    <row r="2211" spans="74:100">
      <c r="BV2211" s="62"/>
      <c r="BW2211" s="62"/>
      <c r="BX2211" s="62"/>
      <c r="BY2211" s="62"/>
      <c r="BZ2211" s="62"/>
      <c r="CA2211" s="62"/>
      <c r="CB2211" s="62"/>
      <c r="CC2211" s="62"/>
      <c r="CD2211" s="62"/>
      <c r="CE2211" s="62"/>
      <c r="CF2211" s="62"/>
      <c r="CL2211" s="56" t="s">
        <v>1037</v>
      </c>
      <c r="CM2211" s="56" t="s">
        <v>214</v>
      </c>
      <c r="CN2211" s="56" t="s">
        <v>214</v>
      </c>
      <c r="CO2211" s="52"/>
      <c r="CP2211" s="52"/>
      <c r="CQ2211" s="52"/>
      <c r="CR2211" s="52"/>
      <c r="CS2211" s="52"/>
      <c r="CT2211" s="52"/>
      <c r="CU2211" s="33"/>
      <c r="CV2211" s="33"/>
    </row>
    <row r="2212" spans="74:100">
      <c r="BV2212" s="62"/>
      <c r="BW2212" s="62"/>
      <c r="BX2212" s="62"/>
      <c r="BY2212" s="62"/>
      <c r="BZ2212" s="62"/>
      <c r="CA2212" s="62"/>
      <c r="CB2212" s="62"/>
      <c r="CC2212" s="62"/>
      <c r="CD2212" s="62"/>
      <c r="CE2212" s="62"/>
      <c r="CF2212" s="62"/>
      <c r="CL2212" s="56" t="s">
        <v>21000</v>
      </c>
      <c r="CM2212" s="56"/>
      <c r="CN2212" s="56"/>
      <c r="CO2212" s="52"/>
      <c r="CP2212" s="52"/>
      <c r="CQ2212" s="52"/>
      <c r="CR2212" s="52"/>
      <c r="CS2212" s="52"/>
      <c r="CT2212" s="52"/>
      <c r="CU2212" s="33"/>
      <c r="CV2212" s="33"/>
    </row>
    <row r="2213" spans="74:100">
      <c r="BV2213" s="62"/>
      <c r="BW2213" s="62"/>
      <c r="BX2213" s="62"/>
      <c r="BY2213" s="62"/>
      <c r="BZ2213" s="62"/>
      <c r="CA2213" s="62"/>
      <c r="CB2213" s="62"/>
      <c r="CC2213" s="62"/>
      <c r="CD2213" s="62"/>
      <c r="CE2213" s="62"/>
      <c r="CF2213" s="62"/>
      <c r="CL2213" s="56" t="s">
        <v>1038</v>
      </c>
      <c r="CM2213" s="56" t="s">
        <v>215</v>
      </c>
      <c r="CN2213" s="56" t="s">
        <v>215</v>
      </c>
      <c r="CO2213" s="52"/>
      <c r="CP2213" s="52"/>
      <c r="CQ2213" s="52"/>
      <c r="CR2213" s="52"/>
      <c r="CS2213" s="52"/>
      <c r="CT2213" s="52"/>
      <c r="CU2213" s="33"/>
      <c r="CV2213" s="33"/>
    </row>
    <row r="2214" spans="74:100">
      <c r="BV2214" s="62"/>
      <c r="BW2214" s="62"/>
      <c r="BX2214" s="62"/>
      <c r="BY2214" s="62"/>
      <c r="BZ2214" s="62"/>
      <c r="CA2214" s="62"/>
      <c r="CB2214" s="62"/>
      <c r="CC2214" s="62"/>
      <c r="CD2214" s="62"/>
      <c r="CE2214" s="62"/>
      <c r="CF2214" s="62"/>
      <c r="CL2214" s="56" t="s">
        <v>21001</v>
      </c>
      <c r="CM2214" s="56"/>
      <c r="CN2214" s="56"/>
      <c r="CO2214" s="52"/>
      <c r="CP2214" s="52"/>
      <c r="CQ2214" s="52"/>
      <c r="CR2214" s="52"/>
      <c r="CS2214" s="52"/>
      <c r="CT2214" s="52"/>
      <c r="CU2214" s="33"/>
      <c r="CV2214" s="33"/>
    </row>
    <row r="2215" spans="74:100">
      <c r="BV2215" s="62"/>
      <c r="BW2215" s="62"/>
      <c r="BX2215" s="62"/>
      <c r="BY2215" s="62"/>
      <c r="BZ2215" s="62"/>
      <c r="CA2215" s="62"/>
      <c r="CB2215" s="62"/>
      <c r="CC2215" s="62"/>
      <c r="CD2215" s="62"/>
      <c r="CE2215" s="62"/>
      <c r="CF2215" s="62"/>
      <c r="CL2215" s="56" t="s">
        <v>1039</v>
      </c>
      <c r="CM2215" s="56" t="s">
        <v>214</v>
      </c>
      <c r="CN2215" s="56" t="s">
        <v>214</v>
      </c>
      <c r="CO2215" s="52"/>
      <c r="CP2215" s="52"/>
      <c r="CQ2215" s="52"/>
      <c r="CR2215" s="52"/>
      <c r="CS2215" s="52"/>
      <c r="CT2215" s="52"/>
      <c r="CU2215" s="33"/>
      <c r="CV2215" s="33"/>
    </row>
    <row r="2216" spans="74:100">
      <c r="BV2216" s="62"/>
      <c r="BW2216" s="62"/>
      <c r="BX2216" s="62"/>
      <c r="BY2216" s="62"/>
      <c r="BZ2216" s="62"/>
      <c r="CA2216" s="62"/>
      <c r="CB2216" s="62"/>
      <c r="CC2216" s="62"/>
      <c r="CD2216" s="62"/>
      <c r="CE2216" s="62"/>
      <c r="CF2216" s="62"/>
      <c r="CL2216" s="56" t="s">
        <v>21002</v>
      </c>
      <c r="CM2216" s="56"/>
      <c r="CN2216" s="56"/>
      <c r="CO2216" s="52"/>
      <c r="CP2216" s="52"/>
      <c r="CQ2216" s="52"/>
      <c r="CR2216" s="52"/>
      <c r="CS2216" s="52"/>
      <c r="CT2216" s="52"/>
      <c r="CU2216" s="33"/>
      <c r="CV2216" s="33"/>
    </row>
    <row r="2217" spans="74:100">
      <c r="BV2217" s="62"/>
      <c r="BW2217" s="62"/>
      <c r="BX2217" s="62"/>
      <c r="BY2217" s="62"/>
      <c r="BZ2217" s="62"/>
      <c r="CA2217" s="62"/>
      <c r="CB2217" s="62"/>
      <c r="CC2217" s="62"/>
      <c r="CD2217" s="62"/>
      <c r="CE2217" s="62"/>
      <c r="CF2217" s="62"/>
      <c r="CL2217" s="56" t="s">
        <v>3745</v>
      </c>
      <c r="CM2217" s="56" t="s">
        <v>217</v>
      </c>
      <c r="CN2217" s="56" t="s">
        <v>217</v>
      </c>
      <c r="CO2217" s="52"/>
      <c r="CP2217" s="52"/>
      <c r="CQ2217" s="52"/>
      <c r="CR2217" s="52"/>
      <c r="CS2217" s="52"/>
      <c r="CT2217" s="52"/>
      <c r="CU2217" s="33"/>
      <c r="CV2217" s="33"/>
    </row>
    <row r="2218" spans="74:100">
      <c r="BV2218" s="62"/>
      <c r="BW2218" s="62"/>
      <c r="BX2218" s="62"/>
      <c r="BY2218" s="62"/>
      <c r="BZ2218" s="62"/>
      <c r="CA2218" s="62"/>
      <c r="CB2218" s="62"/>
      <c r="CC2218" s="62"/>
      <c r="CD2218" s="62"/>
      <c r="CE2218" s="62"/>
      <c r="CF2218" s="62"/>
      <c r="CL2218" s="56" t="s">
        <v>17994</v>
      </c>
      <c r="CM2218" s="56"/>
      <c r="CN2218" s="56"/>
      <c r="CO2218" s="52"/>
      <c r="CP2218" s="52"/>
      <c r="CQ2218" s="52"/>
      <c r="CR2218" s="52"/>
      <c r="CS2218" s="52"/>
      <c r="CT2218" s="52"/>
      <c r="CU2218" s="33"/>
      <c r="CV2218" s="33"/>
    </row>
    <row r="2219" spans="74:100">
      <c r="BV2219" s="62"/>
      <c r="BW2219" s="62"/>
      <c r="BX2219" s="62"/>
      <c r="BY2219" s="62"/>
      <c r="BZ2219" s="62"/>
      <c r="CA2219" s="62"/>
      <c r="CB2219" s="62"/>
      <c r="CC2219" s="62"/>
      <c r="CD2219" s="62"/>
      <c r="CE2219" s="62"/>
      <c r="CF2219" s="62"/>
      <c r="CL2219" s="56" t="s">
        <v>1040</v>
      </c>
      <c r="CM2219" s="56" t="s">
        <v>213</v>
      </c>
      <c r="CN2219" s="56" t="s">
        <v>213</v>
      </c>
      <c r="CO2219" s="52"/>
      <c r="CP2219" s="52"/>
      <c r="CQ2219" s="52"/>
      <c r="CR2219" s="52"/>
      <c r="CS2219" s="52"/>
      <c r="CT2219" s="52"/>
      <c r="CU2219" s="33"/>
      <c r="CV2219" s="33"/>
    </row>
    <row r="2220" spans="74:100">
      <c r="BV2220" s="62"/>
      <c r="BW2220" s="62"/>
      <c r="BX2220" s="62"/>
      <c r="BY2220" s="62"/>
      <c r="BZ2220" s="62"/>
      <c r="CA2220" s="62"/>
      <c r="CB2220" s="62"/>
      <c r="CC2220" s="62"/>
      <c r="CD2220" s="62"/>
      <c r="CE2220" s="62"/>
      <c r="CF2220" s="62"/>
      <c r="CL2220" s="56" t="s">
        <v>21003</v>
      </c>
      <c r="CM2220" s="56"/>
      <c r="CN2220" s="56"/>
      <c r="CO2220" s="52"/>
      <c r="CP2220" s="52"/>
      <c r="CQ2220" s="52"/>
      <c r="CR2220" s="52"/>
      <c r="CS2220" s="52"/>
      <c r="CT2220" s="52"/>
      <c r="CU2220" s="33"/>
      <c r="CV2220" s="33"/>
    </row>
    <row r="2221" spans="74:100">
      <c r="BV2221" s="62"/>
      <c r="BW2221" s="62"/>
      <c r="BX2221" s="62"/>
      <c r="BY2221" s="62"/>
      <c r="BZ2221" s="62"/>
      <c r="CA2221" s="62"/>
      <c r="CB2221" s="62"/>
      <c r="CC2221" s="62"/>
      <c r="CD2221" s="62"/>
      <c r="CE2221" s="62"/>
      <c r="CF2221" s="62"/>
      <c r="CL2221" s="56" t="s">
        <v>1041</v>
      </c>
      <c r="CM2221" s="56" t="s">
        <v>213</v>
      </c>
      <c r="CN2221" s="56" t="s">
        <v>213</v>
      </c>
      <c r="CO2221" s="52"/>
      <c r="CP2221" s="52"/>
      <c r="CQ2221" s="52"/>
      <c r="CR2221" s="52"/>
      <c r="CS2221" s="52"/>
      <c r="CT2221" s="52"/>
      <c r="CU2221" s="33"/>
      <c r="CV2221" s="33"/>
    </row>
    <row r="2222" spans="74:100">
      <c r="BV2222" s="62"/>
      <c r="BW2222" s="62"/>
      <c r="BX2222" s="62"/>
      <c r="BY2222" s="62"/>
      <c r="BZ2222" s="62"/>
      <c r="CA2222" s="62"/>
      <c r="CB2222" s="62"/>
      <c r="CC2222" s="62"/>
      <c r="CD2222" s="62"/>
      <c r="CE2222" s="62"/>
      <c r="CF2222" s="62"/>
      <c r="CL2222" s="56" t="s">
        <v>21004</v>
      </c>
      <c r="CM2222" s="56"/>
      <c r="CN2222" s="56"/>
      <c r="CO2222" s="52"/>
      <c r="CP2222" s="52"/>
      <c r="CQ2222" s="52"/>
      <c r="CR2222" s="52"/>
      <c r="CS2222" s="52"/>
      <c r="CT2222" s="52"/>
      <c r="CU2222" s="33"/>
      <c r="CV2222" s="33"/>
    </row>
    <row r="2223" spans="74:100">
      <c r="BV2223" s="62"/>
      <c r="BW2223" s="62"/>
      <c r="BX2223" s="62"/>
      <c r="BY2223" s="62"/>
      <c r="BZ2223" s="62"/>
      <c r="CA2223" s="62"/>
      <c r="CB2223" s="62"/>
      <c r="CC2223" s="62"/>
      <c r="CD2223" s="62"/>
      <c r="CE2223" s="62"/>
      <c r="CF2223" s="62"/>
      <c r="CL2223" s="56" t="s">
        <v>3746</v>
      </c>
      <c r="CM2223" s="56" t="s">
        <v>217</v>
      </c>
      <c r="CN2223" s="56" t="s">
        <v>217</v>
      </c>
      <c r="CO2223" s="52"/>
      <c r="CP2223" s="52"/>
      <c r="CQ2223" s="52"/>
      <c r="CR2223" s="52"/>
      <c r="CS2223" s="52"/>
      <c r="CT2223" s="52"/>
      <c r="CU2223" s="33"/>
      <c r="CV2223" s="33"/>
    </row>
    <row r="2224" spans="74:100">
      <c r="BV2224" s="62"/>
      <c r="BW2224" s="62"/>
      <c r="BX2224" s="62"/>
      <c r="BY2224" s="62"/>
      <c r="BZ2224" s="62"/>
      <c r="CA2224" s="62"/>
      <c r="CB2224" s="62"/>
      <c r="CC2224" s="62"/>
      <c r="CD2224" s="62"/>
      <c r="CE2224" s="62"/>
      <c r="CF2224" s="62"/>
      <c r="CL2224" s="56" t="s">
        <v>17995</v>
      </c>
      <c r="CM2224" s="56"/>
      <c r="CN2224" s="56"/>
      <c r="CO2224" s="52"/>
      <c r="CP2224" s="52"/>
      <c r="CQ2224" s="52"/>
      <c r="CR2224" s="52"/>
      <c r="CS2224" s="52"/>
      <c r="CT2224" s="52"/>
      <c r="CU2224" s="33"/>
      <c r="CV2224" s="33"/>
    </row>
    <row r="2225" spans="74:100">
      <c r="BV2225" s="62"/>
      <c r="BW2225" s="62"/>
      <c r="BX2225" s="62"/>
      <c r="BY2225" s="62"/>
      <c r="BZ2225" s="62"/>
      <c r="CA2225" s="62"/>
      <c r="CB2225" s="62"/>
      <c r="CC2225" s="62"/>
      <c r="CD2225" s="62"/>
      <c r="CE2225" s="62"/>
      <c r="CF2225" s="62"/>
      <c r="CL2225" s="56" t="s">
        <v>3747</v>
      </c>
      <c r="CM2225" s="56" t="s">
        <v>217</v>
      </c>
      <c r="CN2225" s="56" t="s">
        <v>217</v>
      </c>
      <c r="CO2225" s="52"/>
      <c r="CP2225" s="52"/>
      <c r="CQ2225" s="52"/>
      <c r="CR2225" s="52"/>
      <c r="CS2225" s="52"/>
      <c r="CT2225" s="52"/>
      <c r="CU2225" s="33"/>
      <c r="CV2225" s="33"/>
    </row>
    <row r="2226" spans="74:100">
      <c r="BV2226" s="62"/>
      <c r="BW2226" s="62"/>
      <c r="BX2226" s="62"/>
      <c r="BY2226" s="62"/>
      <c r="BZ2226" s="62"/>
      <c r="CA2226" s="62"/>
      <c r="CB2226" s="62"/>
      <c r="CC2226" s="62"/>
      <c r="CD2226" s="62"/>
      <c r="CE2226" s="62"/>
      <c r="CF2226" s="62"/>
      <c r="CL2226" s="56" t="s">
        <v>17996</v>
      </c>
      <c r="CM2226" s="56"/>
      <c r="CN2226" s="56"/>
      <c r="CO2226" s="52"/>
      <c r="CP2226" s="52"/>
      <c r="CQ2226" s="52"/>
      <c r="CR2226" s="52"/>
      <c r="CS2226" s="52"/>
      <c r="CT2226" s="52"/>
      <c r="CU2226" s="33"/>
      <c r="CV2226" s="33"/>
    </row>
    <row r="2227" spans="74:100">
      <c r="BV2227" s="62"/>
      <c r="BW2227" s="62"/>
      <c r="BX2227" s="62"/>
      <c r="BY2227" s="62"/>
      <c r="BZ2227" s="62"/>
      <c r="CA2227" s="62"/>
      <c r="CB2227" s="62"/>
      <c r="CC2227" s="62"/>
      <c r="CD2227" s="62"/>
      <c r="CE2227" s="62"/>
      <c r="CF2227" s="62"/>
      <c r="CL2227" s="56" t="s">
        <v>27193</v>
      </c>
      <c r="CM2227" s="56" t="s">
        <v>215</v>
      </c>
      <c r="CN2227" s="56" t="s">
        <v>215</v>
      </c>
      <c r="CO2227" s="52"/>
      <c r="CP2227" s="52"/>
      <c r="CQ2227" s="52"/>
      <c r="CR2227" s="52"/>
      <c r="CS2227" s="52"/>
      <c r="CT2227" s="52"/>
      <c r="CU2227" s="33"/>
      <c r="CV2227" s="33"/>
    </row>
    <row r="2228" spans="74:100">
      <c r="BV2228" s="62"/>
      <c r="BW2228" s="62"/>
      <c r="BX2228" s="62"/>
      <c r="BY2228" s="62"/>
      <c r="BZ2228" s="62"/>
      <c r="CA2228" s="62"/>
      <c r="CB2228" s="62"/>
      <c r="CC2228" s="62"/>
      <c r="CD2228" s="62"/>
      <c r="CE2228" s="62"/>
      <c r="CF2228" s="62"/>
      <c r="CL2228" s="56" t="s">
        <v>27194</v>
      </c>
      <c r="CM2228" s="56"/>
      <c r="CN2228" s="56"/>
      <c r="CO2228" s="52"/>
      <c r="CP2228" s="52"/>
      <c r="CQ2228" s="52"/>
      <c r="CR2228" s="52"/>
      <c r="CS2228" s="52"/>
      <c r="CT2228" s="52"/>
      <c r="CU2228" s="33"/>
      <c r="CV2228" s="33"/>
    </row>
    <row r="2229" spans="74:100">
      <c r="BV2229" s="62"/>
      <c r="BW2229" s="62"/>
      <c r="BX2229" s="62"/>
      <c r="BY2229" s="62"/>
      <c r="BZ2229" s="62"/>
      <c r="CA2229" s="62"/>
      <c r="CB2229" s="62"/>
      <c r="CC2229" s="62"/>
      <c r="CD2229" s="62"/>
      <c r="CE2229" s="62"/>
      <c r="CF2229" s="62"/>
      <c r="CL2229" s="56" t="s">
        <v>3748</v>
      </c>
      <c r="CM2229" s="56" t="s">
        <v>217</v>
      </c>
      <c r="CN2229" s="56" t="s">
        <v>217</v>
      </c>
      <c r="CO2229" s="52"/>
      <c r="CP2229" s="52"/>
      <c r="CQ2229" s="52"/>
      <c r="CR2229" s="52"/>
      <c r="CS2229" s="52"/>
      <c r="CT2229" s="52"/>
      <c r="CU2229" s="33"/>
      <c r="CV2229" s="33"/>
    </row>
    <row r="2230" spans="74:100">
      <c r="BV2230" s="62"/>
      <c r="BW2230" s="62"/>
      <c r="BX2230" s="62"/>
      <c r="BY2230" s="62"/>
      <c r="BZ2230" s="62"/>
      <c r="CA2230" s="62"/>
      <c r="CB2230" s="62"/>
      <c r="CC2230" s="62"/>
      <c r="CD2230" s="62"/>
      <c r="CE2230" s="62"/>
      <c r="CF2230" s="62"/>
      <c r="CL2230" s="56" t="s">
        <v>17997</v>
      </c>
      <c r="CM2230" s="56"/>
      <c r="CN2230" s="56"/>
      <c r="CO2230" s="52"/>
      <c r="CP2230" s="52"/>
      <c r="CQ2230" s="52"/>
      <c r="CR2230" s="52"/>
      <c r="CS2230" s="52"/>
      <c r="CT2230" s="52"/>
      <c r="CU2230" s="33"/>
      <c r="CV2230" s="33"/>
    </row>
    <row r="2231" spans="74:100">
      <c r="BV2231" s="62"/>
      <c r="BW2231" s="62"/>
      <c r="BX2231" s="62"/>
      <c r="BY2231" s="62"/>
      <c r="BZ2231" s="62"/>
      <c r="CA2231" s="62"/>
      <c r="CB2231" s="62"/>
      <c r="CC2231" s="62"/>
      <c r="CD2231" s="62"/>
      <c r="CE2231" s="62"/>
      <c r="CF2231" s="62"/>
      <c r="CL2231" s="56" t="s">
        <v>1042</v>
      </c>
      <c r="CM2231" s="56" t="s">
        <v>213</v>
      </c>
      <c r="CN2231" s="56" t="s">
        <v>213</v>
      </c>
      <c r="CO2231" s="52"/>
      <c r="CP2231" s="52"/>
      <c r="CQ2231" s="52"/>
      <c r="CR2231" s="52"/>
      <c r="CS2231" s="52"/>
      <c r="CT2231" s="52"/>
      <c r="CU2231" s="33"/>
      <c r="CV2231" s="33"/>
    </row>
    <row r="2232" spans="74:100">
      <c r="BV2232" s="62"/>
      <c r="BW2232" s="62"/>
      <c r="BX2232" s="62"/>
      <c r="BY2232" s="62"/>
      <c r="BZ2232" s="62"/>
      <c r="CA2232" s="62"/>
      <c r="CB2232" s="62"/>
      <c r="CC2232" s="62"/>
      <c r="CD2232" s="62"/>
      <c r="CE2232" s="62"/>
      <c r="CF2232" s="62"/>
      <c r="CL2232" s="56" t="s">
        <v>21005</v>
      </c>
      <c r="CM2232" s="56"/>
      <c r="CN2232" s="56"/>
      <c r="CO2232" s="52"/>
      <c r="CP2232" s="52"/>
      <c r="CQ2232" s="52"/>
      <c r="CR2232" s="52"/>
      <c r="CS2232" s="52"/>
      <c r="CT2232" s="52"/>
      <c r="CU2232" s="33"/>
      <c r="CV2232" s="33"/>
    </row>
    <row r="2233" spans="74:100">
      <c r="BV2233" s="62"/>
      <c r="BW2233" s="62"/>
      <c r="BX2233" s="62"/>
      <c r="BY2233" s="62"/>
      <c r="BZ2233" s="62"/>
      <c r="CA2233" s="62"/>
      <c r="CB2233" s="62"/>
      <c r="CC2233" s="62"/>
      <c r="CD2233" s="62"/>
      <c r="CE2233" s="62"/>
      <c r="CF2233" s="62"/>
      <c r="CL2233" s="56" t="s">
        <v>1043</v>
      </c>
      <c r="CM2233" s="56" t="s">
        <v>214</v>
      </c>
      <c r="CN2233" s="56" t="s">
        <v>214</v>
      </c>
      <c r="CO2233" s="52"/>
      <c r="CP2233" s="52"/>
      <c r="CQ2233" s="52"/>
      <c r="CR2233" s="52"/>
      <c r="CS2233" s="52"/>
      <c r="CT2233" s="52"/>
      <c r="CU2233" s="33"/>
      <c r="CV2233" s="33"/>
    </row>
    <row r="2234" spans="74:100">
      <c r="BV2234" s="62"/>
      <c r="BW2234" s="62"/>
      <c r="BX2234" s="62"/>
      <c r="BY2234" s="62"/>
      <c r="BZ2234" s="62"/>
      <c r="CA2234" s="62"/>
      <c r="CB2234" s="62"/>
      <c r="CC2234" s="62"/>
      <c r="CD2234" s="62"/>
      <c r="CE2234" s="62"/>
      <c r="CF2234" s="62"/>
      <c r="CL2234" s="56" t="s">
        <v>21006</v>
      </c>
      <c r="CM2234" s="56"/>
      <c r="CN2234" s="56"/>
      <c r="CO2234" s="52"/>
      <c r="CP2234" s="52"/>
      <c r="CQ2234" s="52"/>
      <c r="CR2234" s="52"/>
      <c r="CS2234" s="52"/>
      <c r="CT2234" s="52"/>
      <c r="CU2234" s="33"/>
      <c r="CV2234" s="33"/>
    </row>
    <row r="2235" spans="74:100">
      <c r="BV2235" s="62"/>
      <c r="BW2235" s="62"/>
      <c r="BX2235" s="62"/>
      <c r="BY2235" s="62"/>
      <c r="BZ2235" s="62"/>
      <c r="CA2235" s="62"/>
      <c r="CB2235" s="62"/>
      <c r="CC2235" s="62"/>
      <c r="CD2235" s="62"/>
      <c r="CE2235" s="62"/>
      <c r="CF2235" s="62"/>
      <c r="CL2235" s="56" t="s">
        <v>1044</v>
      </c>
      <c r="CM2235" s="56" t="s">
        <v>214</v>
      </c>
      <c r="CN2235" s="56" t="s">
        <v>214</v>
      </c>
      <c r="CO2235" s="52"/>
      <c r="CP2235" s="52"/>
      <c r="CQ2235" s="52"/>
      <c r="CR2235" s="52"/>
      <c r="CS2235" s="52"/>
      <c r="CT2235" s="52"/>
      <c r="CU2235" s="33"/>
      <c r="CV2235" s="33"/>
    </row>
    <row r="2236" spans="74:100">
      <c r="BV2236" s="62"/>
      <c r="BW2236" s="62"/>
      <c r="BX2236" s="62"/>
      <c r="BY2236" s="62"/>
      <c r="BZ2236" s="62"/>
      <c r="CA2236" s="62"/>
      <c r="CB2236" s="62"/>
      <c r="CC2236" s="62"/>
      <c r="CD2236" s="62"/>
      <c r="CE2236" s="62"/>
      <c r="CF2236" s="62"/>
      <c r="CL2236" s="56" t="s">
        <v>21007</v>
      </c>
      <c r="CM2236" s="56"/>
      <c r="CN2236" s="56"/>
      <c r="CO2236" s="52"/>
      <c r="CP2236" s="52"/>
      <c r="CQ2236" s="52"/>
      <c r="CR2236" s="52"/>
      <c r="CS2236" s="52"/>
      <c r="CT2236" s="52"/>
      <c r="CU2236" s="33"/>
      <c r="CV2236" s="33"/>
    </row>
    <row r="2237" spans="74:100">
      <c r="BV2237" s="62"/>
      <c r="BW2237" s="62"/>
      <c r="BX2237" s="62"/>
      <c r="BY2237" s="62"/>
      <c r="BZ2237" s="62"/>
      <c r="CA2237" s="62"/>
      <c r="CB2237" s="62"/>
      <c r="CC2237" s="62"/>
      <c r="CD2237" s="62"/>
      <c r="CE2237" s="62"/>
      <c r="CF2237" s="62"/>
      <c r="CL2237" s="56" t="s">
        <v>1045</v>
      </c>
      <c r="CM2237" s="56" t="s">
        <v>214</v>
      </c>
      <c r="CN2237" s="56" t="s">
        <v>214</v>
      </c>
      <c r="CO2237" s="52"/>
      <c r="CP2237" s="52"/>
      <c r="CQ2237" s="52"/>
      <c r="CR2237" s="52"/>
      <c r="CS2237" s="52"/>
      <c r="CT2237" s="52"/>
      <c r="CU2237" s="33"/>
      <c r="CV2237" s="33"/>
    </row>
    <row r="2238" spans="74:100">
      <c r="BV2238" s="62"/>
      <c r="BW2238" s="62"/>
      <c r="BX2238" s="62"/>
      <c r="BY2238" s="62"/>
      <c r="BZ2238" s="62"/>
      <c r="CA2238" s="62"/>
      <c r="CB2238" s="62"/>
      <c r="CC2238" s="62"/>
      <c r="CD2238" s="62"/>
      <c r="CE2238" s="62"/>
      <c r="CF2238" s="62"/>
      <c r="CL2238" s="56" t="s">
        <v>21008</v>
      </c>
      <c r="CM2238" s="56"/>
      <c r="CN2238" s="56"/>
      <c r="CO2238" s="52"/>
      <c r="CP2238" s="52"/>
      <c r="CQ2238" s="52"/>
      <c r="CR2238" s="52"/>
      <c r="CS2238" s="52"/>
      <c r="CT2238" s="52"/>
      <c r="CU2238" s="33"/>
      <c r="CV2238" s="33"/>
    </row>
    <row r="2239" spans="74:100">
      <c r="BV2239" s="62"/>
      <c r="BW2239" s="62"/>
      <c r="BX2239" s="62"/>
      <c r="BY2239" s="62"/>
      <c r="BZ2239" s="62"/>
      <c r="CA2239" s="62"/>
      <c r="CB2239" s="62"/>
      <c r="CC2239" s="62"/>
      <c r="CD2239" s="62"/>
      <c r="CE2239" s="62"/>
      <c r="CF2239" s="62"/>
      <c r="CL2239" s="56" t="s">
        <v>27195</v>
      </c>
      <c r="CM2239" s="56" t="s">
        <v>216</v>
      </c>
      <c r="CN2239" s="56" t="s">
        <v>216</v>
      </c>
      <c r="CO2239" s="52"/>
      <c r="CP2239" s="52"/>
      <c r="CQ2239" s="52"/>
      <c r="CR2239" s="52"/>
      <c r="CS2239" s="52"/>
      <c r="CT2239" s="52"/>
      <c r="CU2239" s="33"/>
      <c r="CV2239" s="33"/>
    </row>
    <row r="2240" spans="74:100">
      <c r="BV2240" s="62"/>
      <c r="BW2240" s="62"/>
      <c r="BX2240" s="62"/>
      <c r="BY2240" s="62"/>
      <c r="BZ2240" s="62"/>
      <c r="CA2240" s="62"/>
      <c r="CB2240" s="62"/>
      <c r="CC2240" s="62"/>
      <c r="CD2240" s="62"/>
      <c r="CE2240" s="62"/>
      <c r="CF2240" s="62"/>
      <c r="CL2240" s="56" t="s">
        <v>27196</v>
      </c>
      <c r="CM2240" s="56"/>
      <c r="CN2240" s="56"/>
      <c r="CO2240" s="52"/>
      <c r="CP2240" s="52"/>
      <c r="CQ2240" s="52"/>
      <c r="CR2240" s="52"/>
      <c r="CS2240" s="52"/>
      <c r="CT2240" s="52"/>
      <c r="CU2240" s="33"/>
      <c r="CV2240" s="33"/>
    </row>
    <row r="2241" spans="74:100">
      <c r="BV2241" s="62"/>
      <c r="BW2241" s="62"/>
      <c r="BX2241" s="62"/>
      <c r="BY2241" s="62"/>
      <c r="BZ2241" s="62"/>
      <c r="CA2241" s="62"/>
      <c r="CB2241" s="62"/>
      <c r="CC2241" s="62"/>
      <c r="CD2241" s="62"/>
      <c r="CE2241" s="62"/>
      <c r="CF2241" s="62"/>
      <c r="CL2241" s="56" t="s">
        <v>3749</v>
      </c>
      <c r="CM2241" s="56" t="s">
        <v>217</v>
      </c>
      <c r="CN2241" s="56" t="s">
        <v>217</v>
      </c>
      <c r="CO2241" s="52"/>
      <c r="CP2241" s="52"/>
      <c r="CQ2241" s="52"/>
      <c r="CR2241" s="52"/>
      <c r="CS2241" s="52"/>
      <c r="CT2241" s="52"/>
      <c r="CU2241" s="33"/>
      <c r="CV2241" s="33"/>
    </row>
    <row r="2242" spans="74:100">
      <c r="BV2242" s="62"/>
      <c r="BW2242" s="62"/>
      <c r="BX2242" s="62"/>
      <c r="BY2242" s="62"/>
      <c r="BZ2242" s="62"/>
      <c r="CA2242" s="62"/>
      <c r="CB2242" s="62"/>
      <c r="CC2242" s="62"/>
      <c r="CD2242" s="62"/>
      <c r="CE2242" s="62"/>
      <c r="CF2242" s="62"/>
      <c r="CL2242" s="56" t="s">
        <v>17998</v>
      </c>
      <c r="CM2242" s="56"/>
      <c r="CN2242" s="56"/>
      <c r="CO2242" s="52"/>
      <c r="CP2242" s="52"/>
      <c r="CQ2242" s="52"/>
      <c r="CR2242" s="52"/>
      <c r="CS2242" s="52"/>
      <c r="CT2242" s="52"/>
      <c r="CU2242" s="33"/>
      <c r="CV2242" s="33"/>
    </row>
    <row r="2243" spans="74:100">
      <c r="BV2243" s="62"/>
      <c r="BW2243" s="62"/>
      <c r="BX2243" s="62"/>
      <c r="BY2243" s="62"/>
      <c r="BZ2243" s="62"/>
      <c r="CA2243" s="62"/>
      <c r="CB2243" s="62"/>
      <c r="CC2243" s="62"/>
      <c r="CD2243" s="62"/>
      <c r="CE2243" s="62"/>
      <c r="CF2243" s="62"/>
      <c r="CL2243" s="56" t="s">
        <v>1046</v>
      </c>
      <c r="CM2243" s="56" t="s">
        <v>213</v>
      </c>
      <c r="CN2243" s="56" t="s">
        <v>213</v>
      </c>
      <c r="CO2243" s="52"/>
      <c r="CP2243" s="52"/>
      <c r="CQ2243" s="52"/>
      <c r="CR2243" s="52"/>
      <c r="CS2243" s="52"/>
      <c r="CT2243" s="52"/>
      <c r="CU2243" s="33"/>
      <c r="CV2243" s="33"/>
    </row>
    <row r="2244" spans="74:100">
      <c r="BV2244" s="62"/>
      <c r="BW2244" s="62"/>
      <c r="BX2244" s="62"/>
      <c r="BY2244" s="62"/>
      <c r="BZ2244" s="62"/>
      <c r="CA2244" s="62"/>
      <c r="CB2244" s="62"/>
      <c r="CC2244" s="62"/>
      <c r="CD2244" s="62"/>
      <c r="CE2244" s="62"/>
      <c r="CF2244" s="62"/>
      <c r="CL2244" s="56" t="s">
        <v>21009</v>
      </c>
      <c r="CM2244" s="56"/>
      <c r="CN2244" s="56"/>
      <c r="CO2244" s="52"/>
      <c r="CP2244" s="52"/>
      <c r="CQ2244" s="52"/>
      <c r="CR2244" s="52"/>
      <c r="CS2244" s="52"/>
      <c r="CT2244" s="52"/>
      <c r="CU2244" s="33"/>
      <c r="CV2244" s="33"/>
    </row>
    <row r="2245" spans="74:100">
      <c r="BV2245" s="62"/>
      <c r="BW2245" s="62"/>
      <c r="BX2245" s="62"/>
      <c r="BY2245" s="62"/>
      <c r="BZ2245" s="62"/>
      <c r="CA2245" s="62"/>
      <c r="CB2245" s="62"/>
      <c r="CC2245" s="62"/>
      <c r="CD2245" s="62"/>
      <c r="CE2245" s="62"/>
      <c r="CF2245" s="62"/>
      <c r="CL2245" s="56" t="s">
        <v>1047</v>
      </c>
      <c r="CM2245" s="56" t="s">
        <v>213</v>
      </c>
      <c r="CN2245" s="56" t="s">
        <v>213</v>
      </c>
      <c r="CO2245" s="52"/>
      <c r="CP2245" s="52"/>
      <c r="CQ2245" s="52"/>
      <c r="CR2245" s="52"/>
      <c r="CS2245" s="52"/>
      <c r="CT2245" s="52"/>
      <c r="CU2245" s="33"/>
      <c r="CV2245" s="33"/>
    </row>
    <row r="2246" spans="74:100">
      <c r="BV2246" s="62"/>
      <c r="BW2246" s="62"/>
      <c r="BX2246" s="62"/>
      <c r="BY2246" s="62"/>
      <c r="BZ2246" s="62"/>
      <c r="CA2246" s="62"/>
      <c r="CB2246" s="62"/>
      <c r="CC2246" s="62"/>
      <c r="CD2246" s="62"/>
      <c r="CE2246" s="62"/>
      <c r="CF2246" s="62"/>
      <c r="CL2246" s="56" t="s">
        <v>21010</v>
      </c>
      <c r="CM2246" s="56"/>
      <c r="CN2246" s="56"/>
      <c r="CO2246" s="52"/>
      <c r="CP2246" s="52"/>
      <c r="CQ2246" s="52"/>
      <c r="CR2246" s="52"/>
      <c r="CS2246" s="52"/>
      <c r="CT2246" s="52"/>
      <c r="CU2246" s="33"/>
      <c r="CV2246" s="33"/>
    </row>
    <row r="2247" spans="74:100">
      <c r="BV2247" s="62"/>
      <c r="BW2247" s="62"/>
      <c r="BX2247" s="62"/>
      <c r="BY2247" s="62"/>
      <c r="BZ2247" s="62"/>
      <c r="CA2247" s="62"/>
      <c r="CB2247" s="62"/>
      <c r="CC2247" s="62"/>
      <c r="CD2247" s="62"/>
      <c r="CE2247" s="62"/>
      <c r="CF2247" s="62"/>
      <c r="CL2247" s="56" t="s">
        <v>1048</v>
      </c>
      <c r="CM2247" s="56" t="s">
        <v>213</v>
      </c>
      <c r="CN2247" s="56" t="s">
        <v>213</v>
      </c>
      <c r="CO2247" s="52"/>
      <c r="CP2247" s="52"/>
      <c r="CQ2247" s="52"/>
      <c r="CR2247" s="52"/>
      <c r="CS2247" s="52"/>
      <c r="CT2247" s="52"/>
      <c r="CU2247" s="33"/>
      <c r="CV2247" s="33"/>
    </row>
    <row r="2248" spans="74:100">
      <c r="BV2248" s="62"/>
      <c r="BW2248" s="62"/>
      <c r="BX2248" s="62"/>
      <c r="BY2248" s="62"/>
      <c r="BZ2248" s="62"/>
      <c r="CA2248" s="62"/>
      <c r="CB2248" s="62"/>
      <c r="CC2248" s="62"/>
      <c r="CD2248" s="62"/>
      <c r="CE2248" s="62"/>
      <c r="CF2248" s="62"/>
      <c r="CL2248" s="56" t="s">
        <v>21011</v>
      </c>
      <c r="CM2248" s="56"/>
      <c r="CN2248" s="56"/>
      <c r="CO2248" s="52"/>
      <c r="CP2248" s="52"/>
      <c r="CQ2248" s="52"/>
      <c r="CR2248" s="52"/>
      <c r="CS2248" s="52"/>
      <c r="CT2248" s="52"/>
      <c r="CU2248" s="33"/>
      <c r="CV2248" s="33"/>
    </row>
    <row r="2249" spans="74:100">
      <c r="BV2249" s="62"/>
      <c r="BW2249" s="62"/>
      <c r="BX2249" s="62"/>
      <c r="BY2249" s="62"/>
      <c r="BZ2249" s="62"/>
      <c r="CA2249" s="62"/>
      <c r="CB2249" s="62"/>
      <c r="CC2249" s="62"/>
      <c r="CD2249" s="62"/>
      <c r="CE2249" s="62"/>
      <c r="CF2249" s="62"/>
      <c r="CL2249" s="56" t="s">
        <v>1049</v>
      </c>
      <c r="CM2249" s="56" t="s">
        <v>215</v>
      </c>
      <c r="CN2249" s="56" t="s">
        <v>215</v>
      </c>
      <c r="CO2249" s="52"/>
      <c r="CP2249" s="52"/>
      <c r="CQ2249" s="52"/>
      <c r="CR2249" s="52"/>
      <c r="CS2249" s="52"/>
      <c r="CT2249" s="52"/>
      <c r="CU2249" s="33"/>
      <c r="CV2249" s="33"/>
    </row>
    <row r="2250" spans="74:100">
      <c r="BV2250" s="62"/>
      <c r="BW2250" s="62"/>
      <c r="BX2250" s="62"/>
      <c r="BY2250" s="62"/>
      <c r="BZ2250" s="62"/>
      <c r="CA2250" s="62"/>
      <c r="CB2250" s="62"/>
      <c r="CC2250" s="62"/>
      <c r="CD2250" s="62"/>
      <c r="CE2250" s="62"/>
      <c r="CF2250" s="62"/>
      <c r="CL2250" s="56" t="s">
        <v>21012</v>
      </c>
      <c r="CM2250" s="56"/>
      <c r="CN2250" s="56"/>
      <c r="CO2250" s="52"/>
      <c r="CP2250" s="52"/>
      <c r="CQ2250" s="52"/>
      <c r="CR2250" s="52"/>
      <c r="CS2250" s="52"/>
      <c r="CT2250" s="52"/>
      <c r="CU2250" s="33"/>
      <c r="CV2250" s="33"/>
    </row>
    <row r="2251" spans="74:100">
      <c r="BV2251" s="62"/>
      <c r="BW2251" s="62"/>
      <c r="BX2251" s="62"/>
      <c r="BY2251" s="62"/>
      <c r="BZ2251" s="62"/>
      <c r="CA2251" s="62"/>
      <c r="CB2251" s="62"/>
      <c r="CC2251" s="62"/>
      <c r="CD2251" s="62"/>
      <c r="CE2251" s="62"/>
      <c r="CF2251" s="62"/>
      <c r="CL2251" s="56" t="s">
        <v>1050</v>
      </c>
      <c r="CM2251" s="56" t="s">
        <v>214</v>
      </c>
      <c r="CN2251" s="56" t="s">
        <v>214</v>
      </c>
      <c r="CO2251" s="52"/>
      <c r="CP2251" s="52"/>
      <c r="CQ2251" s="52"/>
      <c r="CR2251" s="52"/>
      <c r="CS2251" s="52"/>
      <c r="CT2251" s="52"/>
      <c r="CU2251" s="33"/>
      <c r="CV2251" s="33"/>
    </row>
    <row r="2252" spans="74:100">
      <c r="BV2252" s="62"/>
      <c r="BW2252" s="62"/>
      <c r="BX2252" s="62"/>
      <c r="BY2252" s="62"/>
      <c r="BZ2252" s="62"/>
      <c r="CA2252" s="62"/>
      <c r="CB2252" s="62"/>
      <c r="CC2252" s="62"/>
      <c r="CD2252" s="62"/>
      <c r="CE2252" s="62"/>
      <c r="CF2252" s="62"/>
      <c r="CL2252" s="56" t="s">
        <v>21013</v>
      </c>
      <c r="CM2252" s="56"/>
      <c r="CN2252" s="56"/>
      <c r="CO2252" s="52"/>
      <c r="CP2252" s="52"/>
      <c r="CQ2252" s="52"/>
      <c r="CR2252" s="52"/>
      <c r="CS2252" s="52"/>
      <c r="CT2252" s="52"/>
      <c r="CU2252" s="33"/>
      <c r="CV2252" s="33"/>
    </row>
    <row r="2253" spans="74:100">
      <c r="BV2253" s="62"/>
      <c r="BW2253" s="62"/>
      <c r="BX2253" s="62"/>
      <c r="BY2253" s="62"/>
      <c r="BZ2253" s="62"/>
      <c r="CA2253" s="62"/>
      <c r="CB2253" s="62"/>
      <c r="CC2253" s="62"/>
      <c r="CD2253" s="62"/>
      <c r="CE2253" s="62"/>
      <c r="CF2253" s="62"/>
      <c r="CL2253" s="56" t="s">
        <v>21014</v>
      </c>
      <c r="CM2253" s="56" t="s">
        <v>213</v>
      </c>
      <c r="CN2253" s="56" t="s">
        <v>213</v>
      </c>
      <c r="CO2253" s="52"/>
      <c r="CP2253" s="52"/>
      <c r="CQ2253" s="52"/>
      <c r="CR2253" s="52"/>
      <c r="CS2253" s="52"/>
      <c r="CT2253" s="52"/>
      <c r="CU2253" s="33"/>
      <c r="CV2253" s="33"/>
    </row>
    <row r="2254" spans="74:100">
      <c r="BV2254" s="62"/>
      <c r="BW2254" s="62"/>
      <c r="BX2254" s="62"/>
      <c r="BY2254" s="62"/>
      <c r="BZ2254" s="62"/>
      <c r="CA2254" s="62"/>
      <c r="CB2254" s="62"/>
      <c r="CC2254" s="62"/>
      <c r="CD2254" s="62"/>
      <c r="CE2254" s="62"/>
      <c r="CF2254" s="62"/>
      <c r="CL2254" s="56" t="s">
        <v>21015</v>
      </c>
      <c r="CM2254" s="56"/>
      <c r="CN2254" s="56"/>
      <c r="CO2254" s="52"/>
      <c r="CP2254" s="52"/>
      <c r="CQ2254" s="52"/>
      <c r="CR2254" s="52"/>
      <c r="CS2254" s="52"/>
      <c r="CT2254" s="52"/>
      <c r="CU2254" s="33"/>
      <c r="CV2254" s="33"/>
    </row>
    <row r="2255" spans="74:100">
      <c r="BV2255" s="62"/>
      <c r="BW2255" s="62"/>
      <c r="BX2255" s="62"/>
      <c r="BY2255" s="62"/>
      <c r="BZ2255" s="62"/>
      <c r="CA2255" s="62"/>
      <c r="CB2255" s="62"/>
      <c r="CC2255" s="62"/>
      <c r="CD2255" s="62"/>
      <c r="CE2255" s="62"/>
      <c r="CF2255" s="62"/>
      <c r="CL2255" s="56" t="s">
        <v>1051</v>
      </c>
      <c r="CM2255" s="56" t="s">
        <v>215</v>
      </c>
      <c r="CN2255" s="56" t="s">
        <v>215</v>
      </c>
      <c r="CO2255" s="52"/>
      <c r="CP2255" s="52"/>
      <c r="CQ2255" s="52"/>
      <c r="CR2255" s="52"/>
      <c r="CS2255" s="52"/>
      <c r="CT2255" s="52"/>
      <c r="CU2255" s="33"/>
      <c r="CV2255" s="33"/>
    </row>
    <row r="2256" spans="74:100">
      <c r="BV2256" s="62"/>
      <c r="BW2256" s="62"/>
      <c r="BX2256" s="62"/>
      <c r="BY2256" s="62"/>
      <c r="BZ2256" s="62"/>
      <c r="CA2256" s="62"/>
      <c r="CB2256" s="62"/>
      <c r="CC2256" s="62"/>
      <c r="CD2256" s="62"/>
      <c r="CE2256" s="62"/>
      <c r="CF2256" s="62"/>
      <c r="CL2256" s="56" t="s">
        <v>21016</v>
      </c>
      <c r="CM2256" s="56"/>
      <c r="CN2256" s="56"/>
      <c r="CO2256" s="52"/>
      <c r="CP2256" s="52"/>
      <c r="CQ2256" s="52"/>
      <c r="CR2256" s="52"/>
      <c r="CS2256" s="52"/>
      <c r="CT2256" s="52"/>
      <c r="CU2256" s="33"/>
      <c r="CV2256" s="33"/>
    </row>
    <row r="2257" spans="74:100">
      <c r="BV2257" s="62"/>
      <c r="BW2257" s="62"/>
      <c r="BX2257" s="62"/>
      <c r="BY2257" s="62"/>
      <c r="BZ2257" s="62"/>
      <c r="CA2257" s="62"/>
      <c r="CB2257" s="62"/>
      <c r="CC2257" s="62"/>
      <c r="CD2257" s="62"/>
      <c r="CE2257" s="62"/>
      <c r="CF2257" s="62"/>
      <c r="CL2257" s="56" t="s">
        <v>1052</v>
      </c>
      <c r="CM2257" s="56" t="s">
        <v>215</v>
      </c>
      <c r="CN2257" s="56" t="s">
        <v>215</v>
      </c>
      <c r="CO2257" s="52"/>
      <c r="CP2257" s="52"/>
      <c r="CQ2257" s="52"/>
      <c r="CR2257" s="52"/>
      <c r="CS2257" s="52"/>
      <c r="CT2257" s="52"/>
      <c r="CU2257" s="33"/>
      <c r="CV2257" s="33"/>
    </row>
    <row r="2258" spans="74:100">
      <c r="BV2258" s="62"/>
      <c r="BW2258" s="62"/>
      <c r="BX2258" s="62"/>
      <c r="BY2258" s="62"/>
      <c r="BZ2258" s="62"/>
      <c r="CA2258" s="62"/>
      <c r="CB2258" s="62"/>
      <c r="CC2258" s="62"/>
      <c r="CD2258" s="62"/>
      <c r="CE2258" s="62"/>
      <c r="CF2258" s="62"/>
      <c r="CL2258" s="56" t="s">
        <v>21017</v>
      </c>
      <c r="CM2258" s="56"/>
      <c r="CN2258" s="56"/>
      <c r="CO2258" s="52"/>
      <c r="CP2258" s="52"/>
      <c r="CQ2258" s="52"/>
      <c r="CR2258" s="52"/>
      <c r="CS2258" s="52"/>
      <c r="CT2258" s="52"/>
      <c r="CU2258" s="33"/>
      <c r="CV2258" s="33"/>
    </row>
    <row r="2259" spans="74:100">
      <c r="BV2259" s="62"/>
      <c r="BW2259" s="62"/>
      <c r="BX2259" s="62"/>
      <c r="BY2259" s="62"/>
      <c r="BZ2259" s="62"/>
      <c r="CA2259" s="62"/>
      <c r="CB2259" s="62"/>
      <c r="CC2259" s="62"/>
      <c r="CD2259" s="62"/>
      <c r="CE2259" s="62"/>
      <c r="CF2259" s="62"/>
      <c r="CL2259" s="56" t="s">
        <v>1053</v>
      </c>
      <c r="CM2259" s="56" t="s">
        <v>214</v>
      </c>
      <c r="CN2259" s="56" t="s">
        <v>214</v>
      </c>
      <c r="CO2259" s="52"/>
      <c r="CP2259" s="52"/>
      <c r="CQ2259" s="52"/>
      <c r="CR2259" s="52"/>
      <c r="CS2259" s="52"/>
      <c r="CT2259" s="52"/>
      <c r="CU2259" s="33"/>
      <c r="CV2259" s="33"/>
    </row>
    <row r="2260" spans="74:100">
      <c r="BV2260" s="62"/>
      <c r="BW2260" s="62"/>
      <c r="BX2260" s="62"/>
      <c r="BY2260" s="62"/>
      <c r="BZ2260" s="62"/>
      <c r="CA2260" s="62"/>
      <c r="CB2260" s="62"/>
      <c r="CC2260" s="62"/>
      <c r="CD2260" s="62"/>
      <c r="CE2260" s="62"/>
      <c r="CF2260" s="62"/>
      <c r="CL2260" s="56" t="s">
        <v>21018</v>
      </c>
      <c r="CM2260" s="56"/>
      <c r="CN2260" s="56"/>
      <c r="CO2260" s="52"/>
      <c r="CP2260" s="52"/>
      <c r="CQ2260" s="52"/>
      <c r="CR2260" s="52"/>
      <c r="CS2260" s="52"/>
      <c r="CT2260" s="52"/>
      <c r="CU2260" s="33"/>
      <c r="CV2260" s="33"/>
    </row>
    <row r="2261" spans="74:100">
      <c r="BV2261" s="62"/>
      <c r="BW2261" s="62"/>
      <c r="BX2261" s="62"/>
      <c r="BY2261" s="62"/>
      <c r="BZ2261" s="62"/>
      <c r="CA2261" s="62"/>
      <c r="CB2261" s="62"/>
      <c r="CC2261" s="62"/>
      <c r="CD2261" s="62"/>
      <c r="CE2261" s="62"/>
      <c r="CF2261" s="62"/>
      <c r="CL2261" s="56" t="s">
        <v>3750</v>
      </c>
      <c r="CM2261" s="56" t="s">
        <v>217</v>
      </c>
      <c r="CN2261" s="56" t="s">
        <v>217</v>
      </c>
      <c r="CO2261" s="52"/>
      <c r="CP2261" s="52"/>
      <c r="CQ2261" s="52"/>
      <c r="CR2261" s="52"/>
      <c r="CS2261" s="52"/>
      <c r="CT2261" s="52"/>
      <c r="CU2261" s="33"/>
      <c r="CV2261" s="33"/>
    </row>
    <row r="2262" spans="74:100">
      <c r="BV2262" s="62"/>
      <c r="BW2262" s="62"/>
      <c r="BX2262" s="62"/>
      <c r="BY2262" s="62"/>
      <c r="BZ2262" s="62"/>
      <c r="CA2262" s="62"/>
      <c r="CB2262" s="62"/>
      <c r="CC2262" s="62"/>
      <c r="CD2262" s="62"/>
      <c r="CE2262" s="62"/>
      <c r="CF2262" s="62"/>
      <c r="CL2262" s="56" t="s">
        <v>17999</v>
      </c>
      <c r="CM2262" s="56"/>
      <c r="CN2262" s="56"/>
      <c r="CO2262" s="52"/>
      <c r="CP2262" s="52"/>
      <c r="CQ2262" s="52"/>
      <c r="CR2262" s="52"/>
      <c r="CS2262" s="52"/>
      <c r="CT2262" s="52"/>
      <c r="CU2262" s="33"/>
      <c r="CV2262" s="33"/>
    </row>
    <row r="2263" spans="74:100">
      <c r="BV2263" s="62"/>
      <c r="BW2263" s="62"/>
      <c r="BX2263" s="62"/>
      <c r="BY2263" s="62"/>
      <c r="BZ2263" s="62"/>
      <c r="CA2263" s="62"/>
      <c r="CB2263" s="62"/>
      <c r="CC2263" s="62"/>
      <c r="CD2263" s="62"/>
      <c r="CE2263" s="62"/>
      <c r="CF2263" s="62"/>
      <c r="CL2263" s="56" t="s">
        <v>1054</v>
      </c>
      <c r="CM2263" s="56" t="s">
        <v>214</v>
      </c>
      <c r="CN2263" s="56" t="s">
        <v>214</v>
      </c>
      <c r="CO2263" s="52"/>
      <c r="CP2263" s="52"/>
      <c r="CQ2263" s="52"/>
      <c r="CR2263" s="52"/>
      <c r="CS2263" s="52"/>
      <c r="CT2263" s="52"/>
      <c r="CU2263" s="33"/>
      <c r="CV2263" s="33"/>
    </row>
    <row r="2264" spans="74:100">
      <c r="BV2264" s="62"/>
      <c r="BW2264" s="62"/>
      <c r="BX2264" s="62"/>
      <c r="BY2264" s="62"/>
      <c r="BZ2264" s="62"/>
      <c r="CA2264" s="62"/>
      <c r="CB2264" s="62"/>
      <c r="CC2264" s="62"/>
      <c r="CD2264" s="62"/>
      <c r="CE2264" s="62"/>
      <c r="CF2264" s="62"/>
      <c r="CL2264" s="56" t="s">
        <v>21019</v>
      </c>
      <c r="CM2264" s="56"/>
      <c r="CN2264" s="56"/>
      <c r="CO2264" s="52"/>
      <c r="CP2264" s="52"/>
      <c r="CQ2264" s="52"/>
      <c r="CR2264" s="52"/>
      <c r="CS2264" s="52"/>
      <c r="CT2264" s="52"/>
      <c r="CU2264" s="33"/>
      <c r="CV2264" s="33"/>
    </row>
    <row r="2265" spans="74:100">
      <c r="BV2265" s="62"/>
      <c r="BW2265" s="62"/>
      <c r="BX2265" s="62"/>
      <c r="BY2265" s="62"/>
      <c r="BZ2265" s="62"/>
      <c r="CA2265" s="62"/>
      <c r="CB2265" s="62"/>
      <c r="CC2265" s="62"/>
      <c r="CD2265" s="62"/>
      <c r="CE2265" s="62"/>
      <c r="CF2265" s="62"/>
      <c r="CL2265" s="56" t="s">
        <v>1055</v>
      </c>
      <c r="CM2265" s="56" t="s">
        <v>213</v>
      </c>
      <c r="CN2265" s="56" t="s">
        <v>213</v>
      </c>
      <c r="CO2265" s="52"/>
      <c r="CP2265" s="52"/>
      <c r="CQ2265" s="52"/>
      <c r="CR2265" s="52"/>
      <c r="CS2265" s="52"/>
      <c r="CT2265" s="52"/>
      <c r="CU2265" s="33"/>
      <c r="CV2265" s="33"/>
    </row>
    <row r="2266" spans="74:100">
      <c r="BV2266" s="62"/>
      <c r="BW2266" s="62"/>
      <c r="BX2266" s="62"/>
      <c r="BY2266" s="62"/>
      <c r="BZ2266" s="62"/>
      <c r="CA2266" s="62"/>
      <c r="CB2266" s="62"/>
      <c r="CC2266" s="62"/>
      <c r="CD2266" s="62"/>
      <c r="CE2266" s="62"/>
      <c r="CF2266" s="62"/>
      <c r="CL2266" s="56" t="s">
        <v>21020</v>
      </c>
      <c r="CM2266" s="56"/>
      <c r="CN2266" s="56"/>
      <c r="CO2266" s="52"/>
      <c r="CP2266" s="52"/>
      <c r="CQ2266" s="52"/>
      <c r="CR2266" s="52"/>
      <c r="CS2266" s="52"/>
      <c r="CT2266" s="52"/>
      <c r="CU2266" s="33"/>
      <c r="CV2266" s="33"/>
    </row>
    <row r="2267" spans="74:100">
      <c r="BV2267" s="62"/>
      <c r="BW2267" s="62"/>
      <c r="BX2267" s="62"/>
      <c r="BY2267" s="62"/>
      <c r="BZ2267" s="62"/>
      <c r="CA2267" s="62"/>
      <c r="CB2267" s="62"/>
      <c r="CC2267" s="62"/>
      <c r="CD2267" s="62"/>
      <c r="CE2267" s="62"/>
      <c r="CF2267" s="62"/>
      <c r="CL2267" s="56" t="s">
        <v>1056</v>
      </c>
      <c r="CM2267" s="56" t="s">
        <v>215</v>
      </c>
      <c r="CN2267" s="56" t="s">
        <v>215</v>
      </c>
      <c r="CO2267" s="52"/>
      <c r="CP2267" s="52"/>
      <c r="CQ2267" s="52"/>
      <c r="CR2267" s="52"/>
      <c r="CS2267" s="52"/>
      <c r="CT2267" s="52"/>
      <c r="CU2267" s="33"/>
      <c r="CV2267" s="33"/>
    </row>
    <row r="2268" spans="74:100">
      <c r="BV2268" s="62"/>
      <c r="BW2268" s="62"/>
      <c r="BX2268" s="62"/>
      <c r="BY2268" s="62"/>
      <c r="BZ2268" s="62"/>
      <c r="CA2268" s="62"/>
      <c r="CB2268" s="62"/>
      <c r="CC2268" s="62"/>
      <c r="CD2268" s="62"/>
      <c r="CE2268" s="62"/>
      <c r="CF2268" s="62"/>
      <c r="CL2268" s="56" t="s">
        <v>21021</v>
      </c>
      <c r="CM2268" s="56"/>
      <c r="CN2268" s="56"/>
      <c r="CO2268" s="52"/>
      <c r="CP2268" s="52"/>
      <c r="CQ2268" s="52"/>
      <c r="CR2268" s="52"/>
      <c r="CS2268" s="52"/>
      <c r="CT2268" s="52"/>
      <c r="CU2268" s="33"/>
      <c r="CV2268" s="33"/>
    </row>
    <row r="2269" spans="74:100">
      <c r="BV2269" s="62"/>
      <c r="BW2269" s="62"/>
      <c r="BX2269" s="62"/>
      <c r="BY2269" s="62"/>
      <c r="BZ2269" s="62"/>
      <c r="CA2269" s="62"/>
      <c r="CB2269" s="62"/>
      <c r="CC2269" s="62"/>
      <c r="CD2269" s="62"/>
      <c r="CE2269" s="62"/>
      <c r="CF2269" s="62"/>
      <c r="CL2269" s="56" t="s">
        <v>1057</v>
      </c>
      <c r="CM2269" s="56" t="s">
        <v>213</v>
      </c>
      <c r="CN2269" s="56" t="s">
        <v>213</v>
      </c>
      <c r="CO2269" s="52"/>
      <c r="CP2269" s="52"/>
      <c r="CQ2269" s="52"/>
      <c r="CR2269" s="52"/>
      <c r="CS2269" s="52"/>
      <c r="CT2269" s="52"/>
      <c r="CU2269" s="33"/>
      <c r="CV2269" s="33"/>
    </row>
    <row r="2270" spans="74:100">
      <c r="BV2270" s="62"/>
      <c r="BW2270" s="62"/>
      <c r="BX2270" s="62"/>
      <c r="BY2270" s="62"/>
      <c r="BZ2270" s="62"/>
      <c r="CA2270" s="62"/>
      <c r="CB2270" s="62"/>
      <c r="CC2270" s="62"/>
      <c r="CD2270" s="62"/>
      <c r="CE2270" s="62"/>
      <c r="CF2270" s="62"/>
      <c r="CL2270" s="56" t="s">
        <v>21022</v>
      </c>
      <c r="CM2270" s="56"/>
      <c r="CN2270" s="56"/>
      <c r="CO2270" s="52"/>
      <c r="CP2270" s="52"/>
      <c r="CQ2270" s="52"/>
      <c r="CR2270" s="52"/>
      <c r="CS2270" s="52"/>
      <c r="CT2270" s="52"/>
      <c r="CU2270" s="33"/>
      <c r="CV2270" s="33"/>
    </row>
    <row r="2271" spans="74:100">
      <c r="BV2271" s="62"/>
      <c r="BW2271" s="62"/>
      <c r="BX2271" s="62"/>
      <c r="BY2271" s="62"/>
      <c r="BZ2271" s="62"/>
      <c r="CA2271" s="62"/>
      <c r="CB2271" s="62"/>
      <c r="CC2271" s="62"/>
      <c r="CD2271" s="62"/>
      <c r="CE2271" s="62"/>
      <c r="CF2271" s="62"/>
      <c r="CL2271" s="56" t="s">
        <v>1058</v>
      </c>
      <c r="CM2271" s="56" t="s">
        <v>213</v>
      </c>
      <c r="CN2271" s="56" t="s">
        <v>213</v>
      </c>
      <c r="CO2271" s="52"/>
      <c r="CP2271" s="52"/>
      <c r="CQ2271" s="52"/>
      <c r="CR2271" s="52"/>
      <c r="CS2271" s="52"/>
      <c r="CT2271" s="52"/>
      <c r="CU2271" s="33"/>
      <c r="CV2271" s="33"/>
    </row>
    <row r="2272" spans="74:100">
      <c r="BV2272" s="62"/>
      <c r="BW2272" s="62"/>
      <c r="BX2272" s="62"/>
      <c r="BY2272" s="62"/>
      <c r="BZ2272" s="62"/>
      <c r="CA2272" s="62"/>
      <c r="CB2272" s="62"/>
      <c r="CC2272" s="62"/>
      <c r="CD2272" s="62"/>
      <c r="CE2272" s="62"/>
      <c r="CF2272" s="62"/>
      <c r="CL2272" s="56" t="s">
        <v>21023</v>
      </c>
      <c r="CM2272" s="56"/>
      <c r="CN2272" s="56"/>
      <c r="CO2272" s="52"/>
      <c r="CP2272" s="52"/>
      <c r="CQ2272" s="52"/>
      <c r="CR2272" s="52"/>
      <c r="CS2272" s="52"/>
      <c r="CT2272" s="52"/>
      <c r="CU2272" s="33"/>
      <c r="CV2272" s="33"/>
    </row>
    <row r="2273" spans="74:100">
      <c r="BV2273" s="62"/>
      <c r="BW2273" s="62"/>
      <c r="BX2273" s="62"/>
      <c r="BY2273" s="62"/>
      <c r="BZ2273" s="62"/>
      <c r="CA2273" s="62"/>
      <c r="CB2273" s="62"/>
      <c r="CC2273" s="62"/>
      <c r="CD2273" s="62"/>
      <c r="CE2273" s="62"/>
      <c r="CF2273" s="62"/>
      <c r="CL2273" s="56" t="s">
        <v>1059</v>
      </c>
      <c r="CM2273" s="56" t="s">
        <v>214</v>
      </c>
      <c r="CN2273" s="56" t="s">
        <v>214</v>
      </c>
      <c r="CO2273" s="52"/>
      <c r="CP2273" s="52"/>
      <c r="CQ2273" s="52"/>
      <c r="CR2273" s="52"/>
      <c r="CS2273" s="52"/>
      <c r="CT2273" s="52"/>
      <c r="CU2273" s="33"/>
      <c r="CV2273" s="33"/>
    </row>
    <row r="2274" spans="74:100">
      <c r="BV2274" s="62"/>
      <c r="BW2274" s="62"/>
      <c r="BX2274" s="62"/>
      <c r="BY2274" s="62"/>
      <c r="BZ2274" s="62"/>
      <c r="CA2274" s="62"/>
      <c r="CB2274" s="62"/>
      <c r="CC2274" s="62"/>
      <c r="CD2274" s="62"/>
      <c r="CE2274" s="62"/>
      <c r="CF2274" s="62"/>
      <c r="CL2274" s="56" t="s">
        <v>21024</v>
      </c>
      <c r="CM2274" s="56"/>
      <c r="CN2274" s="56"/>
      <c r="CO2274" s="52"/>
      <c r="CP2274" s="52"/>
      <c r="CQ2274" s="52"/>
      <c r="CR2274" s="52"/>
      <c r="CS2274" s="52"/>
      <c r="CT2274" s="52"/>
      <c r="CU2274" s="33"/>
      <c r="CV2274" s="33"/>
    </row>
    <row r="2275" spans="74:100">
      <c r="BV2275" s="62"/>
      <c r="BW2275" s="62"/>
      <c r="BX2275" s="62"/>
      <c r="BY2275" s="62"/>
      <c r="BZ2275" s="62"/>
      <c r="CA2275" s="62"/>
      <c r="CB2275" s="62"/>
      <c r="CC2275" s="62"/>
      <c r="CD2275" s="62"/>
      <c r="CE2275" s="62"/>
      <c r="CF2275" s="62"/>
      <c r="CL2275" s="56" t="s">
        <v>1060</v>
      </c>
      <c r="CM2275" s="56" t="s">
        <v>215</v>
      </c>
      <c r="CN2275" s="56" t="s">
        <v>215</v>
      </c>
      <c r="CO2275" s="52"/>
      <c r="CP2275" s="52"/>
      <c r="CQ2275" s="52"/>
      <c r="CR2275" s="52"/>
      <c r="CS2275" s="52"/>
      <c r="CT2275" s="52"/>
      <c r="CU2275" s="33"/>
      <c r="CV2275" s="33"/>
    </row>
    <row r="2276" spans="74:100">
      <c r="BV2276" s="62"/>
      <c r="BW2276" s="62"/>
      <c r="BX2276" s="62"/>
      <c r="BY2276" s="62"/>
      <c r="BZ2276" s="62"/>
      <c r="CA2276" s="62"/>
      <c r="CB2276" s="62"/>
      <c r="CC2276" s="62"/>
      <c r="CD2276" s="62"/>
      <c r="CE2276" s="62"/>
      <c r="CF2276" s="62"/>
      <c r="CL2276" s="56" t="s">
        <v>21025</v>
      </c>
      <c r="CM2276" s="56"/>
      <c r="CN2276" s="56"/>
      <c r="CO2276" s="52"/>
      <c r="CP2276" s="52"/>
      <c r="CQ2276" s="52"/>
      <c r="CR2276" s="52"/>
      <c r="CS2276" s="52"/>
      <c r="CT2276" s="52"/>
      <c r="CU2276" s="33"/>
      <c r="CV2276" s="33"/>
    </row>
    <row r="2277" spans="74:100">
      <c r="BV2277" s="62"/>
      <c r="BW2277" s="62"/>
      <c r="BX2277" s="62"/>
      <c r="BY2277" s="62"/>
      <c r="BZ2277" s="62"/>
      <c r="CA2277" s="62"/>
      <c r="CB2277" s="62"/>
      <c r="CC2277" s="62"/>
      <c r="CD2277" s="62"/>
      <c r="CE2277" s="62"/>
      <c r="CF2277" s="62"/>
      <c r="CL2277" s="56" t="s">
        <v>3752</v>
      </c>
      <c r="CM2277" s="56" t="s">
        <v>217</v>
      </c>
      <c r="CN2277" s="56" t="s">
        <v>217</v>
      </c>
      <c r="CO2277" s="52"/>
      <c r="CP2277" s="52"/>
      <c r="CQ2277" s="52"/>
      <c r="CR2277" s="52"/>
      <c r="CS2277" s="52"/>
      <c r="CT2277" s="52"/>
      <c r="CU2277" s="33"/>
      <c r="CV2277" s="33"/>
    </row>
    <row r="2278" spans="74:100">
      <c r="BV2278" s="62"/>
      <c r="BW2278" s="62"/>
      <c r="BX2278" s="62"/>
      <c r="BY2278" s="62"/>
      <c r="BZ2278" s="62"/>
      <c r="CA2278" s="62"/>
      <c r="CB2278" s="62"/>
      <c r="CC2278" s="62"/>
      <c r="CD2278" s="62"/>
      <c r="CE2278" s="62"/>
      <c r="CF2278" s="62"/>
      <c r="CL2278" s="56" t="s">
        <v>18000</v>
      </c>
      <c r="CM2278" s="56"/>
      <c r="CN2278" s="56"/>
      <c r="CO2278" s="52"/>
      <c r="CP2278" s="52"/>
      <c r="CQ2278" s="52"/>
      <c r="CR2278" s="52"/>
      <c r="CS2278" s="52"/>
      <c r="CT2278" s="52"/>
      <c r="CU2278" s="33"/>
      <c r="CV2278" s="33"/>
    </row>
    <row r="2279" spans="74:100">
      <c r="BV2279" s="62"/>
      <c r="BW2279" s="62"/>
      <c r="BX2279" s="62"/>
      <c r="BY2279" s="62"/>
      <c r="BZ2279" s="62"/>
      <c r="CA2279" s="62"/>
      <c r="CB2279" s="62"/>
      <c r="CC2279" s="62"/>
      <c r="CD2279" s="62"/>
      <c r="CE2279" s="62"/>
      <c r="CF2279" s="62"/>
      <c r="CL2279" s="56" t="s">
        <v>1061</v>
      </c>
      <c r="CM2279" s="56" t="s">
        <v>215</v>
      </c>
      <c r="CN2279" s="56" t="s">
        <v>215</v>
      </c>
      <c r="CO2279" s="52"/>
      <c r="CP2279" s="52"/>
      <c r="CQ2279" s="52"/>
      <c r="CR2279" s="52"/>
      <c r="CS2279" s="52"/>
      <c r="CT2279" s="52"/>
      <c r="CU2279" s="33"/>
      <c r="CV2279" s="33"/>
    </row>
    <row r="2280" spans="74:100">
      <c r="BV2280" s="62"/>
      <c r="BW2280" s="62"/>
      <c r="BX2280" s="62"/>
      <c r="BY2280" s="62"/>
      <c r="BZ2280" s="62"/>
      <c r="CA2280" s="62"/>
      <c r="CB2280" s="62"/>
      <c r="CC2280" s="62"/>
      <c r="CD2280" s="62"/>
      <c r="CE2280" s="62"/>
      <c r="CF2280" s="62"/>
      <c r="CL2280" s="56" t="s">
        <v>21026</v>
      </c>
      <c r="CM2280" s="56"/>
      <c r="CN2280" s="56"/>
      <c r="CO2280" s="52"/>
      <c r="CP2280" s="52"/>
      <c r="CQ2280" s="52"/>
      <c r="CR2280" s="52"/>
      <c r="CS2280" s="52"/>
      <c r="CT2280" s="52"/>
      <c r="CU2280" s="33"/>
      <c r="CV2280" s="33"/>
    </row>
    <row r="2281" spans="74:100">
      <c r="BV2281" s="62"/>
      <c r="BW2281" s="62"/>
      <c r="BX2281" s="62"/>
      <c r="BY2281" s="62"/>
      <c r="BZ2281" s="62"/>
      <c r="CA2281" s="62"/>
      <c r="CB2281" s="62"/>
      <c r="CC2281" s="62"/>
      <c r="CD2281" s="62"/>
      <c r="CE2281" s="62"/>
      <c r="CF2281" s="62"/>
      <c r="CL2281" s="56" t="s">
        <v>3753</v>
      </c>
      <c r="CM2281" s="56" t="s">
        <v>217</v>
      </c>
      <c r="CN2281" s="56" t="s">
        <v>217</v>
      </c>
      <c r="CO2281" s="52"/>
      <c r="CP2281" s="52"/>
      <c r="CQ2281" s="52"/>
      <c r="CR2281" s="52"/>
      <c r="CS2281" s="52"/>
      <c r="CT2281" s="52"/>
      <c r="CU2281" s="33"/>
      <c r="CV2281" s="33"/>
    </row>
    <row r="2282" spans="74:100">
      <c r="BV2282" s="62"/>
      <c r="BW2282" s="62"/>
      <c r="BX2282" s="62"/>
      <c r="BY2282" s="62"/>
      <c r="BZ2282" s="62"/>
      <c r="CA2282" s="62"/>
      <c r="CB2282" s="62"/>
      <c r="CC2282" s="62"/>
      <c r="CD2282" s="62"/>
      <c r="CE2282" s="62"/>
      <c r="CF2282" s="62"/>
      <c r="CL2282" s="56" t="s">
        <v>18001</v>
      </c>
      <c r="CM2282" s="56"/>
      <c r="CN2282" s="56"/>
      <c r="CO2282" s="52"/>
      <c r="CP2282" s="52"/>
      <c r="CQ2282" s="52"/>
      <c r="CR2282" s="52"/>
      <c r="CS2282" s="52"/>
      <c r="CT2282" s="52"/>
      <c r="CU2282" s="33"/>
      <c r="CV2282" s="33"/>
    </row>
    <row r="2283" spans="74:100">
      <c r="BV2283" s="62"/>
      <c r="BW2283" s="62"/>
      <c r="BX2283" s="62"/>
      <c r="BY2283" s="62"/>
      <c r="BZ2283" s="62"/>
      <c r="CA2283" s="62"/>
      <c r="CB2283" s="62"/>
      <c r="CC2283" s="62"/>
      <c r="CD2283" s="62"/>
      <c r="CE2283" s="62"/>
      <c r="CF2283" s="62"/>
      <c r="CL2283" s="56" t="s">
        <v>1062</v>
      </c>
      <c r="CM2283" s="56" t="s">
        <v>214</v>
      </c>
      <c r="CN2283" s="56" t="s">
        <v>214</v>
      </c>
      <c r="CO2283" s="52"/>
      <c r="CP2283" s="52"/>
      <c r="CQ2283" s="52"/>
      <c r="CR2283" s="52"/>
      <c r="CS2283" s="52"/>
      <c r="CT2283" s="52"/>
      <c r="CU2283" s="33"/>
      <c r="CV2283" s="33"/>
    </row>
    <row r="2284" spans="74:100">
      <c r="BV2284" s="62"/>
      <c r="BW2284" s="62"/>
      <c r="BX2284" s="62"/>
      <c r="BY2284" s="62"/>
      <c r="BZ2284" s="62"/>
      <c r="CA2284" s="62"/>
      <c r="CB2284" s="62"/>
      <c r="CC2284" s="62"/>
      <c r="CD2284" s="62"/>
      <c r="CE2284" s="62"/>
      <c r="CF2284" s="62"/>
      <c r="CL2284" s="56" t="s">
        <v>21027</v>
      </c>
      <c r="CM2284" s="56"/>
      <c r="CN2284" s="56"/>
      <c r="CO2284" s="52"/>
      <c r="CP2284" s="52"/>
      <c r="CQ2284" s="52"/>
      <c r="CR2284" s="52"/>
      <c r="CS2284" s="52"/>
      <c r="CT2284" s="52"/>
      <c r="CU2284" s="33"/>
      <c r="CV2284" s="33"/>
    </row>
    <row r="2285" spans="74:100">
      <c r="BV2285" s="62"/>
      <c r="BW2285" s="62"/>
      <c r="BX2285" s="62"/>
      <c r="BY2285" s="62"/>
      <c r="BZ2285" s="62"/>
      <c r="CA2285" s="62"/>
      <c r="CB2285" s="62"/>
      <c r="CC2285" s="62"/>
      <c r="CD2285" s="62"/>
      <c r="CE2285" s="62"/>
      <c r="CF2285" s="62"/>
      <c r="CL2285" s="56" t="s">
        <v>1063</v>
      </c>
      <c r="CM2285" s="56" t="s">
        <v>216</v>
      </c>
      <c r="CN2285" s="56" t="s">
        <v>216</v>
      </c>
      <c r="CO2285" s="52"/>
      <c r="CP2285" s="52"/>
      <c r="CQ2285" s="52"/>
      <c r="CR2285" s="52"/>
      <c r="CS2285" s="52"/>
      <c r="CT2285" s="52"/>
      <c r="CU2285" s="33"/>
      <c r="CV2285" s="33"/>
    </row>
    <row r="2286" spans="74:100">
      <c r="BV2286" s="62"/>
      <c r="BW2286" s="62"/>
      <c r="BX2286" s="62"/>
      <c r="BY2286" s="62"/>
      <c r="BZ2286" s="62"/>
      <c r="CA2286" s="62"/>
      <c r="CB2286" s="62"/>
      <c r="CC2286" s="62"/>
      <c r="CD2286" s="62"/>
      <c r="CE2286" s="62"/>
      <c r="CF2286" s="62"/>
      <c r="CL2286" s="56" t="s">
        <v>21028</v>
      </c>
      <c r="CM2286" s="56"/>
      <c r="CN2286" s="56"/>
      <c r="CO2286" s="52"/>
      <c r="CP2286" s="52"/>
      <c r="CQ2286" s="52"/>
      <c r="CR2286" s="52"/>
      <c r="CS2286" s="52"/>
      <c r="CT2286" s="52"/>
      <c r="CU2286" s="33"/>
      <c r="CV2286" s="33"/>
    </row>
    <row r="2287" spans="74:100">
      <c r="BV2287" s="62"/>
      <c r="BW2287" s="62"/>
      <c r="BX2287" s="62"/>
      <c r="BY2287" s="62"/>
      <c r="BZ2287" s="62"/>
      <c r="CA2287" s="62"/>
      <c r="CB2287" s="62"/>
      <c r="CC2287" s="62"/>
      <c r="CD2287" s="62"/>
      <c r="CE2287" s="62"/>
      <c r="CF2287" s="62"/>
      <c r="CL2287" s="56" t="s">
        <v>1064</v>
      </c>
      <c r="CM2287" s="56" t="s">
        <v>216</v>
      </c>
      <c r="CN2287" s="56" t="s">
        <v>216</v>
      </c>
      <c r="CO2287" s="52"/>
      <c r="CP2287" s="52"/>
      <c r="CQ2287" s="52"/>
      <c r="CR2287" s="52"/>
      <c r="CS2287" s="52"/>
      <c r="CT2287" s="52"/>
      <c r="CU2287" s="33"/>
      <c r="CV2287" s="33"/>
    </row>
    <row r="2288" spans="74:100">
      <c r="BV2288" s="62"/>
      <c r="BW2288" s="62"/>
      <c r="BX2288" s="62"/>
      <c r="BY2288" s="62"/>
      <c r="BZ2288" s="62"/>
      <c r="CA2288" s="62"/>
      <c r="CB2288" s="62"/>
      <c r="CC2288" s="62"/>
      <c r="CD2288" s="62"/>
      <c r="CE2288" s="62"/>
      <c r="CF2288" s="62"/>
      <c r="CL2288" s="56" t="s">
        <v>21029</v>
      </c>
      <c r="CM2288" s="56"/>
      <c r="CN2288" s="56"/>
      <c r="CO2288" s="52"/>
      <c r="CP2288" s="52"/>
      <c r="CQ2288" s="52"/>
      <c r="CR2288" s="52"/>
      <c r="CS2288" s="52"/>
      <c r="CT2288" s="52"/>
      <c r="CU2288" s="33"/>
      <c r="CV2288" s="33"/>
    </row>
    <row r="2289" spans="74:100">
      <c r="BV2289" s="62"/>
      <c r="BW2289" s="62"/>
      <c r="BX2289" s="62"/>
      <c r="BY2289" s="62"/>
      <c r="BZ2289" s="62"/>
      <c r="CA2289" s="62"/>
      <c r="CB2289" s="62"/>
      <c r="CC2289" s="62"/>
      <c r="CD2289" s="62"/>
      <c r="CE2289" s="62"/>
      <c r="CF2289" s="62"/>
      <c r="CL2289" s="56" t="s">
        <v>27197</v>
      </c>
      <c r="CM2289" s="56" t="s">
        <v>214</v>
      </c>
      <c r="CN2289" s="56" t="s">
        <v>214</v>
      </c>
      <c r="CO2289" s="52"/>
      <c r="CP2289" s="52"/>
      <c r="CQ2289" s="52"/>
      <c r="CR2289" s="52"/>
      <c r="CS2289" s="52"/>
      <c r="CT2289" s="52"/>
      <c r="CU2289" s="33"/>
      <c r="CV2289" s="33"/>
    </row>
    <row r="2290" spans="74:100">
      <c r="BV2290" s="62"/>
      <c r="BW2290" s="62"/>
      <c r="BX2290" s="62"/>
      <c r="BY2290" s="62"/>
      <c r="BZ2290" s="62"/>
      <c r="CA2290" s="62"/>
      <c r="CB2290" s="62"/>
      <c r="CC2290" s="62"/>
      <c r="CD2290" s="62"/>
      <c r="CE2290" s="62"/>
      <c r="CF2290" s="62"/>
      <c r="CL2290" s="56" t="s">
        <v>27198</v>
      </c>
      <c r="CM2290" s="56"/>
      <c r="CN2290" s="56"/>
      <c r="CO2290" s="52"/>
      <c r="CP2290" s="52"/>
      <c r="CQ2290" s="52"/>
      <c r="CR2290" s="52"/>
      <c r="CS2290" s="52"/>
      <c r="CT2290" s="52"/>
      <c r="CU2290" s="33"/>
      <c r="CV2290" s="33"/>
    </row>
    <row r="2291" spans="74:100">
      <c r="BV2291" s="62"/>
      <c r="BW2291" s="62"/>
      <c r="BX2291" s="62"/>
      <c r="BY2291" s="62"/>
      <c r="BZ2291" s="62"/>
      <c r="CA2291" s="62"/>
      <c r="CB2291" s="62"/>
      <c r="CC2291" s="62"/>
      <c r="CD2291" s="62"/>
      <c r="CE2291" s="62"/>
      <c r="CF2291" s="62"/>
      <c r="CL2291" s="56" t="s">
        <v>1065</v>
      </c>
      <c r="CM2291" s="56" t="s">
        <v>213</v>
      </c>
      <c r="CN2291" s="56" t="s">
        <v>213</v>
      </c>
      <c r="CO2291" s="52"/>
      <c r="CP2291" s="52"/>
      <c r="CQ2291" s="52"/>
      <c r="CR2291" s="52"/>
      <c r="CS2291" s="52"/>
      <c r="CT2291" s="52"/>
      <c r="CU2291" s="33"/>
      <c r="CV2291" s="33"/>
    </row>
    <row r="2292" spans="74:100">
      <c r="BV2292" s="62"/>
      <c r="BW2292" s="62"/>
      <c r="BX2292" s="62"/>
      <c r="BY2292" s="62"/>
      <c r="BZ2292" s="62"/>
      <c r="CA2292" s="62"/>
      <c r="CB2292" s="62"/>
      <c r="CC2292" s="62"/>
      <c r="CD2292" s="62"/>
      <c r="CE2292" s="62"/>
      <c r="CF2292" s="62"/>
      <c r="CL2292" s="56" t="s">
        <v>21030</v>
      </c>
      <c r="CM2292" s="56"/>
      <c r="CN2292" s="56"/>
      <c r="CO2292" s="52"/>
      <c r="CP2292" s="52"/>
      <c r="CQ2292" s="52"/>
      <c r="CR2292" s="52"/>
      <c r="CS2292" s="52"/>
      <c r="CT2292" s="52"/>
      <c r="CU2292" s="33"/>
      <c r="CV2292" s="33"/>
    </row>
    <row r="2293" spans="74:100">
      <c r="BV2293" s="62"/>
      <c r="BW2293" s="62"/>
      <c r="BX2293" s="62"/>
      <c r="BY2293" s="62"/>
      <c r="BZ2293" s="62"/>
      <c r="CA2293" s="62"/>
      <c r="CB2293" s="62"/>
      <c r="CC2293" s="62"/>
      <c r="CD2293" s="62"/>
      <c r="CE2293" s="62"/>
      <c r="CF2293" s="62"/>
      <c r="CL2293" s="56" t="s">
        <v>1066</v>
      </c>
      <c r="CM2293" s="56" t="s">
        <v>213</v>
      </c>
      <c r="CN2293" s="56" t="s">
        <v>213</v>
      </c>
      <c r="CO2293" s="52"/>
      <c r="CP2293" s="52"/>
      <c r="CQ2293" s="52"/>
      <c r="CR2293" s="52"/>
      <c r="CS2293" s="52"/>
      <c r="CT2293" s="52"/>
      <c r="CU2293" s="33"/>
      <c r="CV2293" s="33"/>
    </row>
    <row r="2294" spans="74:100">
      <c r="BV2294" s="62"/>
      <c r="BW2294" s="62"/>
      <c r="BX2294" s="62"/>
      <c r="BY2294" s="62"/>
      <c r="BZ2294" s="62"/>
      <c r="CA2294" s="62"/>
      <c r="CB2294" s="62"/>
      <c r="CC2294" s="62"/>
      <c r="CD2294" s="62"/>
      <c r="CE2294" s="62"/>
      <c r="CF2294" s="62"/>
      <c r="CL2294" s="56" t="s">
        <v>21031</v>
      </c>
      <c r="CM2294" s="56"/>
      <c r="CN2294" s="56"/>
      <c r="CO2294" s="52"/>
      <c r="CP2294" s="52"/>
      <c r="CQ2294" s="52"/>
      <c r="CR2294" s="52"/>
      <c r="CS2294" s="52"/>
      <c r="CT2294" s="52"/>
      <c r="CU2294" s="33"/>
      <c r="CV2294" s="33"/>
    </row>
    <row r="2295" spans="74:100">
      <c r="BV2295" s="62"/>
      <c r="BW2295" s="62"/>
      <c r="BX2295" s="62"/>
      <c r="BY2295" s="62"/>
      <c r="BZ2295" s="62"/>
      <c r="CA2295" s="62"/>
      <c r="CB2295" s="62"/>
      <c r="CC2295" s="62"/>
      <c r="CD2295" s="62"/>
      <c r="CE2295" s="62"/>
      <c r="CF2295" s="62"/>
      <c r="CL2295" s="56" t="s">
        <v>3754</v>
      </c>
      <c r="CM2295" s="56" t="s">
        <v>217</v>
      </c>
      <c r="CN2295" s="56" t="s">
        <v>217</v>
      </c>
      <c r="CO2295" s="52"/>
      <c r="CP2295" s="52"/>
      <c r="CQ2295" s="52"/>
      <c r="CR2295" s="52"/>
      <c r="CS2295" s="52"/>
      <c r="CT2295" s="52"/>
      <c r="CU2295" s="33"/>
      <c r="CV2295" s="33"/>
    </row>
    <row r="2296" spans="74:100">
      <c r="BV2296" s="62"/>
      <c r="BW2296" s="62"/>
      <c r="BX2296" s="62"/>
      <c r="BY2296" s="62"/>
      <c r="BZ2296" s="62"/>
      <c r="CA2296" s="62"/>
      <c r="CB2296" s="62"/>
      <c r="CC2296" s="62"/>
      <c r="CD2296" s="62"/>
      <c r="CE2296" s="62"/>
      <c r="CF2296" s="62"/>
      <c r="CL2296" s="56" t="s">
        <v>18002</v>
      </c>
      <c r="CM2296" s="56"/>
      <c r="CN2296" s="56"/>
      <c r="CO2296" s="52"/>
      <c r="CP2296" s="52"/>
      <c r="CQ2296" s="52"/>
      <c r="CR2296" s="52"/>
      <c r="CS2296" s="52"/>
      <c r="CT2296" s="52"/>
      <c r="CU2296" s="33"/>
      <c r="CV2296" s="33"/>
    </row>
    <row r="2297" spans="74:100">
      <c r="BV2297" s="62"/>
      <c r="BW2297" s="62"/>
      <c r="BX2297" s="62"/>
      <c r="BY2297" s="62"/>
      <c r="BZ2297" s="62"/>
      <c r="CA2297" s="62"/>
      <c r="CB2297" s="62"/>
      <c r="CC2297" s="62"/>
      <c r="CD2297" s="62"/>
      <c r="CE2297" s="62"/>
      <c r="CF2297" s="62"/>
      <c r="CL2297" s="56" t="s">
        <v>1067</v>
      </c>
      <c r="CM2297" s="56" t="s">
        <v>213</v>
      </c>
      <c r="CN2297" s="56" t="s">
        <v>213</v>
      </c>
      <c r="CO2297" s="52"/>
      <c r="CP2297" s="52"/>
      <c r="CQ2297" s="52"/>
      <c r="CR2297" s="52"/>
      <c r="CS2297" s="52"/>
      <c r="CT2297" s="52"/>
      <c r="CU2297" s="33"/>
      <c r="CV2297" s="33"/>
    </row>
    <row r="2298" spans="74:100">
      <c r="BV2298" s="62"/>
      <c r="BW2298" s="62"/>
      <c r="BX2298" s="62"/>
      <c r="BY2298" s="62"/>
      <c r="BZ2298" s="62"/>
      <c r="CA2298" s="62"/>
      <c r="CB2298" s="62"/>
      <c r="CC2298" s="62"/>
      <c r="CD2298" s="62"/>
      <c r="CE2298" s="62"/>
      <c r="CF2298" s="62"/>
      <c r="CL2298" s="56" t="s">
        <v>21032</v>
      </c>
      <c r="CM2298" s="56"/>
      <c r="CN2298" s="56"/>
      <c r="CO2298" s="52"/>
      <c r="CP2298" s="52"/>
      <c r="CQ2298" s="52"/>
      <c r="CR2298" s="52"/>
      <c r="CS2298" s="52"/>
      <c r="CT2298" s="52"/>
      <c r="CU2298" s="33"/>
      <c r="CV2298" s="33"/>
    </row>
    <row r="2299" spans="74:100">
      <c r="BV2299" s="62"/>
      <c r="BW2299" s="62"/>
      <c r="BX2299" s="62"/>
      <c r="BY2299" s="62"/>
      <c r="BZ2299" s="62"/>
      <c r="CA2299" s="62"/>
      <c r="CB2299" s="62"/>
      <c r="CC2299" s="62"/>
      <c r="CD2299" s="62"/>
      <c r="CE2299" s="62"/>
      <c r="CF2299" s="62"/>
      <c r="CL2299" s="56" t="s">
        <v>1068</v>
      </c>
      <c r="CM2299" s="56" t="s">
        <v>216</v>
      </c>
      <c r="CN2299" s="56" t="s">
        <v>216</v>
      </c>
      <c r="CO2299" s="52"/>
      <c r="CP2299" s="52"/>
      <c r="CQ2299" s="52"/>
      <c r="CR2299" s="52"/>
      <c r="CS2299" s="52"/>
      <c r="CT2299" s="52"/>
      <c r="CU2299" s="33"/>
      <c r="CV2299" s="33"/>
    </row>
    <row r="2300" spans="74:100">
      <c r="BV2300" s="62"/>
      <c r="BW2300" s="62"/>
      <c r="BX2300" s="62"/>
      <c r="BY2300" s="62"/>
      <c r="BZ2300" s="62"/>
      <c r="CA2300" s="62"/>
      <c r="CB2300" s="62"/>
      <c r="CC2300" s="62"/>
      <c r="CD2300" s="62"/>
      <c r="CE2300" s="62"/>
      <c r="CF2300" s="62"/>
      <c r="CL2300" s="56" t="s">
        <v>21033</v>
      </c>
      <c r="CM2300" s="56"/>
      <c r="CN2300" s="56"/>
      <c r="CO2300" s="52"/>
      <c r="CP2300" s="52"/>
      <c r="CQ2300" s="52"/>
      <c r="CR2300" s="52"/>
      <c r="CS2300" s="52"/>
      <c r="CT2300" s="52"/>
      <c r="CU2300" s="33"/>
      <c r="CV2300" s="33"/>
    </row>
    <row r="2301" spans="74:100">
      <c r="BV2301" s="62"/>
      <c r="BW2301" s="62"/>
      <c r="BX2301" s="62"/>
      <c r="BY2301" s="62"/>
      <c r="BZ2301" s="62"/>
      <c r="CA2301" s="62"/>
      <c r="CB2301" s="62"/>
      <c r="CC2301" s="62"/>
      <c r="CD2301" s="62"/>
      <c r="CE2301" s="62"/>
      <c r="CF2301" s="62"/>
      <c r="CL2301" s="56" t="s">
        <v>1069</v>
      </c>
      <c r="CM2301" s="56" t="s">
        <v>216</v>
      </c>
      <c r="CN2301" s="56" t="s">
        <v>216</v>
      </c>
      <c r="CO2301" s="52"/>
      <c r="CP2301" s="52"/>
      <c r="CQ2301" s="52"/>
      <c r="CR2301" s="52"/>
      <c r="CS2301" s="52"/>
      <c r="CT2301" s="52"/>
      <c r="CU2301" s="33"/>
      <c r="CV2301" s="33"/>
    </row>
    <row r="2302" spans="74:100">
      <c r="BV2302" s="62"/>
      <c r="BW2302" s="62"/>
      <c r="BX2302" s="62"/>
      <c r="BY2302" s="62"/>
      <c r="BZ2302" s="62"/>
      <c r="CA2302" s="62"/>
      <c r="CB2302" s="62"/>
      <c r="CC2302" s="62"/>
      <c r="CD2302" s="62"/>
      <c r="CE2302" s="62"/>
      <c r="CF2302" s="62"/>
      <c r="CL2302" s="56" t="s">
        <v>21034</v>
      </c>
      <c r="CM2302" s="56"/>
      <c r="CN2302" s="56"/>
      <c r="CO2302" s="52"/>
      <c r="CP2302" s="52"/>
      <c r="CQ2302" s="52"/>
      <c r="CR2302" s="52"/>
      <c r="CS2302" s="52"/>
      <c r="CT2302" s="52"/>
      <c r="CU2302" s="33"/>
      <c r="CV2302" s="33"/>
    </row>
    <row r="2303" spans="74:100">
      <c r="BV2303" s="62"/>
      <c r="BW2303" s="62"/>
      <c r="BX2303" s="62"/>
      <c r="BY2303" s="62"/>
      <c r="BZ2303" s="62"/>
      <c r="CA2303" s="62"/>
      <c r="CB2303" s="62"/>
      <c r="CC2303" s="62"/>
      <c r="CD2303" s="62"/>
      <c r="CE2303" s="62"/>
      <c r="CF2303" s="62"/>
      <c r="CL2303" s="56" t="s">
        <v>1070</v>
      </c>
      <c r="CM2303" s="56" t="s">
        <v>214</v>
      </c>
      <c r="CN2303" s="56" t="s">
        <v>214</v>
      </c>
      <c r="CO2303" s="52"/>
      <c r="CP2303" s="52"/>
      <c r="CQ2303" s="52"/>
      <c r="CR2303" s="52"/>
      <c r="CS2303" s="52"/>
      <c r="CT2303" s="52"/>
      <c r="CU2303" s="33"/>
      <c r="CV2303" s="33"/>
    </row>
    <row r="2304" spans="74:100">
      <c r="BV2304" s="62"/>
      <c r="BW2304" s="62"/>
      <c r="BX2304" s="62"/>
      <c r="BY2304" s="62"/>
      <c r="BZ2304" s="62"/>
      <c r="CA2304" s="62"/>
      <c r="CB2304" s="62"/>
      <c r="CC2304" s="62"/>
      <c r="CD2304" s="62"/>
      <c r="CE2304" s="62"/>
      <c r="CF2304" s="62"/>
      <c r="CL2304" s="56" t="s">
        <v>21035</v>
      </c>
      <c r="CM2304" s="56"/>
      <c r="CN2304" s="56"/>
      <c r="CO2304" s="52"/>
      <c r="CP2304" s="52"/>
      <c r="CQ2304" s="52"/>
      <c r="CR2304" s="52"/>
      <c r="CS2304" s="52"/>
      <c r="CT2304" s="52"/>
      <c r="CU2304" s="33"/>
      <c r="CV2304" s="33"/>
    </row>
    <row r="2305" spans="74:100">
      <c r="BV2305" s="62"/>
      <c r="BW2305" s="62"/>
      <c r="BX2305" s="62"/>
      <c r="BY2305" s="62"/>
      <c r="BZ2305" s="62"/>
      <c r="CA2305" s="62"/>
      <c r="CB2305" s="62"/>
      <c r="CC2305" s="62"/>
      <c r="CD2305" s="62"/>
      <c r="CE2305" s="62"/>
      <c r="CF2305" s="62"/>
      <c r="CL2305" s="56" t="s">
        <v>1071</v>
      </c>
      <c r="CM2305" s="56" t="s">
        <v>214</v>
      </c>
      <c r="CN2305" s="56" t="s">
        <v>214</v>
      </c>
      <c r="CO2305" s="52"/>
      <c r="CP2305" s="52"/>
      <c r="CQ2305" s="52"/>
      <c r="CR2305" s="52"/>
      <c r="CS2305" s="52"/>
      <c r="CT2305" s="52"/>
      <c r="CU2305" s="33"/>
      <c r="CV2305" s="33"/>
    </row>
    <row r="2306" spans="74:100">
      <c r="BV2306" s="62"/>
      <c r="BW2306" s="62"/>
      <c r="BX2306" s="62"/>
      <c r="BY2306" s="62"/>
      <c r="BZ2306" s="62"/>
      <c r="CA2306" s="62"/>
      <c r="CB2306" s="62"/>
      <c r="CC2306" s="62"/>
      <c r="CD2306" s="62"/>
      <c r="CE2306" s="62"/>
      <c r="CF2306" s="62"/>
      <c r="CL2306" s="56" t="s">
        <v>21036</v>
      </c>
      <c r="CM2306" s="56"/>
      <c r="CN2306" s="56"/>
      <c r="CO2306" s="52"/>
      <c r="CP2306" s="52"/>
      <c r="CQ2306" s="52"/>
      <c r="CR2306" s="52"/>
      <c r="CS2306" s="52"/>
      <c r="CT2306" s="52"/>
      <c r="CU2306" s="33"/>
      <c r="CV2306" s="33"/>
    </row>
    <row r="2307" spans="74:100">
      <c r="BV2307" s="62"/>
      <c r="BW2307" s="62"/>
      <c r="BX2307" s="62"/>
      <c r="BY2307" s="62"/>
      <c r="BZ2307" s="62"/>
      <c r="CA2307" s="62"/>
      <c r="CB2307" s="62"/>
      <c r="CC2307" s="62"/>
      <c r="CD2307" s="62"/>
      <c r="CE2307" s="62"/>
      <c r="CF2307" s="62"/>
      <c r="CL2307" s="56" t="s">
        <v>27199</v>
      </c>
      <c r="CM2307" s="56" t="s">
        <v>214</v>
      </c>
      <c r="CN2307" s="56" t="s">
        <v>214</v>
      </c>
      <c r="CO2307" s="52"/>
      <c r="CP2307" s="52"/>
      <c r="CQ2307" s="52"/>
      <c r="CR2307" s="52"/>
      <c r="CS2307" s="52"/>
      <c r="CT2307" s="52"/>
      <c r="CU2307" s="33"/>
      <c r="CV2307" s="33"/>
    </row>
    <row r="2308" spans="74:100">
      <c r="BV2308" s="62"/>
      <c r="BW2308" s="62"/>
      <c r="BX2308" s="62"/>
      <c r="BY2308" s="62"/>
      <c r="BZ2308" s="62"/>
      <c r="CA2308" s="62"/>
      <c r="CB2308" s="62"/>
      <c r="CC2308" s="62"/>
      <c r="CD2308" s="62"/>
      <c r="CE2308" s="62"/>
      <c r="CF2308" s="62"/>
      <c r="CL2308" s="56" t="s">
        <v>27200</v>
      </c>
      <c r="CM2308" s="56"/>
      <c r="CN2308" s="56"/>
      <c r="CO2308" s="52"/>
      <c r="CP2308" s="52"/>
      <c r="CQ2308" s="52"/>
      <c r="CR2308" s="52"/>
      <c r="CS2308" s="52"/>
      <c r="CT2308" s="52"/>
      <c r="CU2308" s="33"/>
      <c r="CV2308" s="33"/>
    </row>
    <row r="2309" spans="74:100">
      <c r="BV2309" s="62"/>
      <c r="BW2309" s="62"/>
      <c r="BX2309" s="62"/>
      <c r="BY2309" s="62"/>
      <c r="BZ2309" s="62"/>
      <c r="CA2309" s="62"/>
      <c r="CB2309" s="62"/>
      <c r="CC2309" s="62"/>
      <c r="CD2309" s="62"/>
      <c r="CE2309" s="62"/>
      <c r="CF2309" s="62"/>
      <c r="CL2309" s="56" t="s">
        <v>1072</v>
      </c>
      <c r="CM2309" s="56" t="s">
        <v>214</v>
      </c>
      <c r="CN2309" s="56" t="s">
        <v>214</v>
      </c>
      <c r="CO2309" s="52"/>
      <c r="CP2309" s="52"/>
      <c r="CQ2309" s="52"/>
      <c r="CR2309" s="52"/>
      <c r="CS2309" s="52"/>
      <c r="CT2309" s="52"/>
      <c r="CU2309" s="33"/>
      <c r="CV2309" s="33"/>
    </row>
    <row r="2310" spans="74:100">
      <c r="BV2310" s="62"/>
      <c r="BW2310" s="62"/>
      <c r="BX2310" s="62"/>
      <c r="BY2310" s="62"/>
      <c r="BZ2310" s="62"/>
      <c r="CA2310" s="62"/>
      <c r="CB2310" s="62"/>
      <c r="CC2310" s="62"/>
      <c r="CD2310" s="62"/>
      <c r="CE2310" s="62"/>
      <c r="CF2310" s="62"/>
      <c r="CL2310" s="56" t="s">
        <v>21037</v>
      </c>
      <c r="CM2310" s="56"/>
      <c r="CN2310" s="56"/>
      <c r="CO2310" s="52"/>
      <c r="CP2310" s="52"/>
      <c r="CQ2310" s="52"/>
      <c r="CR2310" s="52"/>
      <c r="CS2310" s="52"/>
      <c r="CT2310" s="52"/>
      <c r="CU2310" s="33"/>
      <c r="CV2310" s="33"/>
    </row>
    <row r="2311" spans="74:100">
      <c r="BV2311" s="62"/>
      <c r="BW2311" s="62"/>
      <c r="BX2311" s="62"/>
      <c r="BY2311" s="62"/>
      <c r="BZ2311" s="62"/>
      <c r="CA2311" s="62"/>
      <c r="CB2311" s="62"/>
      <c r="CC2311" s="62"/>
      <c r="CD2311" s="62"/>
      <c r="CE2311" s="62"/>
      <c r="CF2311" s="62"/>
      <c r="CL2311" s="56" t="s">
        <v>1073</v>
      </c>
      <c r="CM2311" s="56" t="s">
        <v>214</v>
      </c>
      <c r="CN2311" s="56" t="s">
        <v>214</v>
      </c>
      <c r="CO2311" s="52"/>
      <c r="CP2311" s="52"/>
      <c r="CQ2311" s="52"/>
      <c r="CR2311" s="52"/>
      <c r="CS2311" s="52"/>
      <c r="CT2311" s="52"/>
      <c r="CU2311" s="33"/>
      <c r="CV2311" s="33"/>
    </row>
    <row r="2312" spans="74:100">
      <c r="BV2312" s="62"/>
      <c r="BW2312" s="62"/>
      <c r="BX2312" s="62"/>
      <c r="BY2312" s="62"/>
      <c r="BZ2312" s="62"/>
      <c r="CA2312" s="62"/>
      <c r="CB2312" s="62"/>
      <c r="CC2312" s="62"/>
      <c r="CD2312" s="62"/>
      <c r="CE2312" s="62"/>
      <c r="CF2312" s="62"/>
      <c r="CL2312" s="56" t="s">
        <v>21038</v>
      </c>
      <c r="CM2312" s="56"/>
      <c r="CN2312" s="56"/>
      <c r="CO2312" s="52"/>
      <c r="CP2312" s="52"/>
      <c r="CQ2312" s="52"/>
      <c r="CR2312" s="52"/>
      <c r="CS2312" s="52"/>
      <c r="CT2312" s="52"/>
      <c r="CU2312" s="33"/>
      <c r="CV2312" s="33"/>
    </row>
    <row r="2313" spans="74:100">
      <c r="BV2313" s="62"/>
      <c r="BW2313" s="62"/>
      <c r="BX2313" s="62"/>
      <c r="BY2313" s="62"/>
      <c r="BZ2313" s="62"/>
      <c r="CA2313" s="62"/>
      <c r="CB2313" s="62"/>
      <c r="CC2313" s="62"/>
      <c r="CD2313" s="62"/>
      <c r="CE2313" s="62"/>
      <c r="CF2313" s="62"/>
      <c r="CL2313" s="56" t="s">
        <v>1074</v>
      </c>
      <c r="CM2313" s="56" t="s">
        <v>213</v>
      </c>
      <c r="CN2313" s="56" t="s">
        <v>213</v>
      </c>
      <c r="CO2313" s="52"/>
      <c r="CP2313" s="52"/>
      <c r="CQ2313" s="52"/>
      <c r="CR2313" s="52"/>
      <c r="CS2313" s="52"/>
      <c r="CT2313" s="52"/>
      <c r="CU2313" s="33"/>
      <c r="CV2313" s="33"/>
    </row>
    <row r="2314" spans="74:100">
      <c r="BV2314" s="62"/>
      <c r="BW2314" s="62"/>
      <c r="BX2314" s="62"/>
      <c r="BY2314" s="62"/>
      <c r="BZ2314" s="62"/>
      <c r="CA2314" s="62"/>
      <c r="CB2314" s="62"/>
      <c r="CC2314" s="62"/>
      <c r="CD2314" s="62"/>
      <c r="CE2314" s="62"/>
      <c r="CF2314" s="62"/>
      <c r="CL2314" s="56" t="s">
        <v>21039</v>
      </c>
      <c r="CM2314" s="56"/>
      <c r="CN2314" s="56"/>
      <c r="CO2314" s="52"/>
      <c r="CP2314" s="52"/>
      <c r="CQ2314" s="52"/>
      <c r="CR2314" s="52"/>
      <c r="CS2314" s="52"/>
      <c r="CT2314" s="52"/>
      <c r="CU2314" s="33"/>
      <c r="CV2314" s="33"/>
    </row>
    <row r="2315" spans="74:100">
      <c r="BV2315" s="62"/>
      <c r="BW2315" s="62"/>
      <c r="BX2315" s="62"/>
      <c r="BY2315" s="62"/>
      <c r="BZ2315" s="62"/>
      <c r="CA2315" s="62"/>
      <c r="CB2315" s="62"/>
      <c r="CC2315" s="62"/>
      <c r="CD2315" s="62"/>
      <c r="CE2315" s="62"/>
      <c r="CF2315" s="62"/>
      <c r="CL2315" s="56" t="s">
        <v>1075</v>
      </c>
      <c r="CM2315" s="56" t="s">
        <v>214</v>
      </c>
      <c r="CN2315" s="56" t="s">
        <v>214</v>
      </c>
      <c r="CO2315" s="52"/>
      <c r="CP2315" s="52"/>
      <c r="CQ2315" s="52"/>
      <c r="CR2315" s="52"/>
      <c r="CS2315" s="52"/>
      <c r="CT2315" s="52"/>
      <c r="CU2315" s="33"/>
      <c r="CV2315" s="33"/>
    </row>
    <row r="2316" spans="74:100">
      <c r="BV2316" s="62"/>
      <c r="BW2316" s="62"/>
      <c r="BX2316" s="62"/>
      <c r="BY2316" s="62"/>
      <c r="BZ2316" s="62"/>
      <c r="CA2316" s="62"/>
      <c r="CB2316" s="62"/>
      <c r="CC2316" s="62"/>
      <c r="CD2316" s="62"/>
      <c r="CE2316" s="62"/>
      <c r="CF2316" s="62"/>
      <c r="CL2316" s="56" t="s">
        <v>21040</v>
      </c>
      <c r="CM2316" s="56"/>
      <c r="CN2316" s="56"/>
      <c r="CO2316" s="52"/>
      <c r="CP2316" s="52"/>
      <c r="CQ2316" s="52"/>
      <c r="CR2316" s="52"/>
      <c r="CS2316" s="52"/>
      <c r="CT2316" s="52"/>
      <c r="CU2316" s="33"/>
      <c r="CV2316" s="33"/>
    </row>
    <row r="2317" spans="74:100">
      <c r="BV2317" s="62"/>
      <c r="BW2317" s="62"/>
      <c r="BX2317" s="62"/>
      <c r="BY2317" s="62"/>
      <c r="BZ2317" s="62"/>
      <c r="CA2317" s="62"/>
      <c r="CB2317" s="62"/>
      <c r="CC2317" s="62"/>
      <c r="CD2317" s="62"/>
      <c r="CE2317" s="62"/>
      <c r="CF2317" s="62"/>
      <c r="CL2317" s="56" t="s">
        <v>20485</v>
      </c>
      <c r="CM2317" s="56" t="s">
        <v>213</v>
      </c>
      <c r="CN2317" s="56" t="s">
        <v>213</v>
      </c>
      <c r="CO2317" s="52"/>
      <c r="CP2317" s="52"/>
      <c r="CQ2317" s="52"/>
      <c r="CR2317" s="52"/>
      <c r="CS2317" s="52"/>
      <c r="CT2317" s="52"/>
      <c r="CU2317" s="33"/>
      <c r="CV2317" s="33"/>
    </row>
    <row r="2318" spans="74:100">
      <c r="BV2318" s="62"/>
      <c r="BW2318" s="62"/>
      <c r="BX2318" s="62"/>
      <c r="BY2318" s="62"/>
      <c r="BZ2318" s="62"/>
      <c r="CA2318" s="62"/>
      <c r="CB2318" s="62"/>
      <c r="CC2318" s="62"/>
      <c r="CD2318" s="62"/>
      <c r="CE2318" s="62"/>
      <c r="CF2318" s="62"/>
      <c r="CL2318" s="56" t="s">
        <v>21041</v>
      </c>
      <c r="CM2318" s="56"/>
      <c r="CN2318" s="56"/>
      <c r="CO2318" s="52"/>
      <c r="CP2318" s="52"/>
      <c r="CQ2318" s="52"/>
      <c r="CR2318" s="52"/>
      <c r="CS2318" s="52"/>
      <c r="CT2318" s="52"/>
      <c r="CU2318" s="33"/>
      <c r="CV2318" s="33"/>
    </row>
    <row r="2319" spans="74:100">
      <c r="BV2319" s="62"/>
      <c r="BW2319" s="62"/>
      <c r="BX2319" s="62"/>
      <c r="BY2319" s="62"/>
      <c r="BZ2319" s="62"/>
      <c r="CA2319" s="62"/>
      <c r="CB2319" s="62"/>
      <c r="CC2319" s="62"/>
      <c r="CD2319" s="62"/>
      <c r="CE2319" s="62"/>
      <c r="CF2319" s="62"/>
      <c r="CL2319" s="56" t="s">
        <v>1076</v>
      </c>
      <c r="CM2319" s="56" t="s">
        <v>213</v>
      </c>
      <c r="CN2319" s="56" t="s">
        <v>213</v>
      </c>
      <c r="CO2319" s="52"/>
      <c r="CP2319" s="52"/>
      <c r="CQ2319" s="52"/>
      <c r="CR2319" s="52"/>
      <c r="CS2319" s="52"/>
      <c r="CT2319" s="52"/>
      <c r="CU2319" s="33"/>
      <c r="CV2319" s="33"/>
    </row>
    <row r="2320" spans="74:100">
      <c r="BV2320" s="62"/>
      <c r="BW2320" s="62"/>
      <c r="BX2320" s="62"/>
      <c r="BY2320" s="62"/>
      <c r="BZ2320" s="62"/>
      <c r="CA2320" s="62"/>
      <c r="CB2320" s="62"/>
      <c r="CC2320" s="62"/>
      <c r="CD2320" s="62"/>
      <c r="CE2320" s="62"/>
      <c r="CF2320" s="62"/>
      <c r="CL2320" s="56" t="s">
        <v>21042</v>
      </c>
      <c r="CM2320" s="56"/>
      <c r="CN2320" s="56"/>
      <c r="CO2320" s="52"/>
      <c r="CP2320" s="52"/>
      <c r="CQ2320" s="52"/>
      <c r="CR2320" s="52"/>
      <c r="CS2320" s="52"/>
      <c r="CT2320" s="52"/>
      <c r="CU2320" s="33"/>
      <c r="CV2320" s="33"/>
    </row>
    <row r="2321" spans="74:100">
      <c r="BV2321" s="62"/>
      <c r="BW2321" s="62"/>
      <c r="BX2321" s="62"/>
      <c r="BY2321" s="62"/>
      <c r="BZ2321" s="62"/>
      <c r="CA2321" s="62"/>
      <c r="CB2321" s="62"/>
      <c r="CC2321" s="62"/>
      <c r="CD2321" s="62"/>
      <c r="CE2321" s="62"/>
      <c r="CF2321" s="62"/>
      <c r="CL2321" s="56" t="s">
        <v>27201</v>
      </c>
      <c r="CM2321" s="56" t="s">
        <v>217</v>
      </c>
      <c r="CN2321" s="56" t="s">
        <v>217</v>
      </c>
      <c r="CO2321" s="52"/>
      <c r="CP2321" s="52"/>
      <c r="CQ2321" s="52"/>
      <c r="CR2321" s="52"/>
      <c r="CS2321" s="52"/>
      <c r="CT2321" s="52"/>
      <c r="CU2321" s="33"/>
      <c r="CV2321" s="33"/>
    </row>
    <row r="2322" spans="74:100">
      <c r="BV2322" s="62"/>
      <c r="BW2322" s="62"/>
      <c r="BX2322" s="62"/>
      <c r="BY2322" s="62"/>
      <c r="BZ2322" s="62"/>
      <c r="CA2322" s="62"/>
      <c r="CB2322" s="62"/>
      <c r="CC2322" s="62"/>
      <c r="CD2322" s="62"/>
      <c r="CE2322" s="62"/>
      <c r="CF2322" s="62"/>
      <c r="CL2322" s="56" t="s">
        <v>27202</v>
      </c>
      <c r="CM2322" s="56"/>
      <c r="CN2322" s="56"/>
      <c r="CO2322" s="52"/>
      <c r="CP2322" s="52"/>
      <c r="CQ2322" s="52"/>
      <c r="CR2322" s="52"/>
      <c r="CS2322" s="52"/>
      <c r="CT2322" s="52"/>
      <c r="CU2322" s="33"/>
      <c r="CV2322" s="33"/>
    </row>
    <row r="2323" spans="74:100">
      <c r="BV2323" s="62"/>
      <c r="BW2323" s="62"/>
      <c r="BX2323" s="62"/>
      <c r="BY2323" s="62"/>
      <c r="BZ2323" s="62"/>
      <c r="CA2323" s="62"/>
      <c r="CB2323" s="62"/>
      <c r="CC2323" s="62"/>
      <c r="CD2323" s="62"/>
      <c r="CE2323" s="62"/>
      <c r="CF2323" s="62"/>
      <c r="CL2323" s="56" t="s">
        <v>1077</v>
      </c>
      <c r="CM2323" s="56" t="s">
        <v>216</v>
      </c>
      <c r="CN2323" s="56" t="s">
        <v>216</v>
      </c>
      <c r="CO2323" s="52"/>
      <c r="CP2323" s="52"/>
      <c r="CQ2323" s="52"/>
      <c r="CR2323" s="52"/>
      <c r="CS2323" s="52"/>
      <c r="CT2323" s="52"/>
      <c r="CU2323" s="33"/>
      <c r="CV2323" s="33"/>
    </row>
    <row r="2324" spans="74:100">
      <c r="BV2324" s="62"/>
      <c r="BW2324" s="62"/>
      <c r="BX2324" s="62"/>
      <c r="BY2324" s="62"/>
      <c r="BZ2324" s="62"/>
      <c r="CA2324" s="62"/>
      <c r="CB2324" s="62"/>
      <c r="CC2324" s="62"/>
      <c r="CD2324" s="62"/>
      <c r="CE2324" s="62"/>
      <c r="CF2324" s="62"/>
      <c r="CL2324" s="56" t="s">
        <v>21043</v>
      </c>
      <c r="CM2324" s="56"/>
      <c r="CN2324" s="56"/>
      <c r="CO2324" s="52"/>
      <c r="CP2324" s="52"/>
      <c r="CQ2324" s="52"/>
      <c r="CR2324" s="52"/>
      <c r="CS2324" s="52"/>
      <c r="CT2324" s="52"/>
      <c r="CU2324" s="33"/>
      <c r="CV2324" s="33"/>
    </row>
    <row r="2325" spans="74:100">
      <c r="BV2325" s="62"/>
      <c r="BW2325" s="62"/>
      <c r="BX2325" s="62"/>
      <c r="BY2325" s="62"/>
      <c r="BZ2325" s="62"/>
      <c r="CA2325" s="62"/>
      <c r="CB2325" s="62"/>
      <c r="CC2325" s="62"/>
      <c r="CD2325" s="62"/>
      <c r="CE2325" s="62"/>
      <c r="CF2325" s="62"/>
      <c r="CL2325" s="56" t="s">
        <v>1078</v>
      </c>
      <c r="CM2325" s="56" t="s">
        <v>215</v>
      </c>
      <c r="CN2325" s="56" t="s">
        <v>215</v>
      </c>
      <c r="CO2325" s="52"/>
      <c r="CP2325" s="52"/>
      <c r="CQ2325" s="52"/>
      <c r="CR2325" s="52"/>
      <c r="CS2325" s="52"/>
      <c r="CT2325" s="52"/>
      <c r="CU2325" s="33"/>
      <c r="CV2325" s="33"/>
    </row>
    <row r="2326" spans="74:100">
      <c r="BV2326" s="62"/>
      <c r="BW2326" s="62"/>
      <c r="BX2326" s="62"/>
      <c r="BY2326" s="62"/>
      <c r="BZ2326" s="62"/>
      <c r="CA2326" s="62"/>
      <c r="CB2326" s="62"/>
      <c r="CC2326" s="62"/>
      <c r="CD2326" s="62"/>
      <c r="CE2326" s="62"/>
      <c r="CF2326" s="62"/>
      <c r="CL2326" s="56" t="s">
        <v>21044</v>
      </c>
      <c r="CM2326" s="56"/>
      <c r="CN2326" s="56"/>
      <c r="CO2326" s="52"/>
      <c r="CP2326" s="52"/>
      <c r="CQ2326" s="52"/>
      <c r="CR2326" s="52"/>
      <c r="CS2326" s="52"/>
      <c r="CT2326" s="52"/>
      <c r="CU2326" s="33"/>
      <c r="CV2326" s="33"/>
    </row>
    <row r="2327" spans="74:100">
      <c r="BV2327" s="62"/>
      <c r="BW2327" s="62"/>
      <c r="BX2327" s="62"/>
      <c r="BY2327" s="62"/>
      <c r="BZ2327" s="62"/>
      <c r="CA2327" s="62"/>
      <c r="CB2327" s="62"/>
      <c r="CC2327" s="62"/>
      <c r="CD2327" s="62"/>
      <c r="CE2327" s="62"/>
      <c r="CF2327" s="62"/>
      <c r="CL2327" s="56" t="s">
        <v>1079</v>
      </c>
      <c r="CM2327" s="56" t="s">
        <v>214</v>
      </c>
      <c r="CN2327" s="56" t="s">
        <v>214</v>
      </c>
      <c r="CO2327" s="52"/>
      <c r="CP2327" s="52"/>
      <c r="CQ2327" s="52"/>
      <c r="CR2327" s="52"/>
      <c r="CS2327" s="52"/>
      <c r="CT2327" s="52"/>
      <c r="CU2327" s="33"/>
      <c r="CV2327" s="33"/>
    </row>
    <row r="2328" spans="74:100">
      <c r="BV2328" s="62"/>
      <c r="BW2328" s="62"/>
      <c r="BX2328" s="62"/>
      <c r="BY2328" s="62"/>
      <c r="BZ2328" s="62"/>
      <c r="CA2328" s="62"/>
      <c r="CB2328" s="62"/>
      <c r="CC2328" s="62"/>
      <c r="CD2328" s="62"/>
      <c r="CE2328" s="62"/>
      <c r="CF2328" s="62"/>
      <c r="CL2328" s="56" t="s">
        <v>21045</v>
      </c>
      <c r="CM2328" s="56"/>
      <c r="CN2328" s="56"/>
      <c r="CO2328" s="52"/>
      <c r="CP2328" s="52"/>
      <c r="CQ2328" s="52"/>
      <c r="CR2328" s="52"/>
      <c r="CS2328" s="52"/>
      <c r="CT2328" s="52"/>
      <c r="CU2328" s="33"/>
      <c r="CV2328" s="33"/>
    </row>
    <row r="2329" spans="74:100">
      <c r="BV2329" s="62"/>
      <c r="BW2329" s="62"/>
      <c r="BX2329" s="62"/>
      <c r="BY2329" s="62"/>
      <c r="BZ2329" s="62"/>
      <c r="CA2329" s="62"/>
      <c r="CB2329" s="62"/>
      <c r="CC2329" s="62"/>
      <c r="CD2329" s="62"/>
      <c r="CE2329" s="62"/>
      <c r="CF2329" s="62"/>
      <c r="CL2329" s="56" t="s">
        <v>1080</v>
      </c>
      <c r="CM2329" s="56" t="s">
        <v>213</v>
      </c>
      <c r="CN2329" s="56" t="s">
        <v>213</v>
      </c>
      <c r="CO2329" s="52"/>
      <c r="CP2329" s="52"/>
      <c r="CQ2329" s="52"/>
      <c r="CR2329" s="52"/>
      <c r="CS2329" s="52"/>
      <c r="CT2329" s="52"/>
      <c r="CU2329" s="33"/>
      <c r="CV2329" s="33"/>
    </row>
    <row r="2330" spans="74:100">
      <c r="BV2330" s="62"/>
      <c r="BW2330" s="62"/>
      <c r="BX2330" s="62"/>
      <c r="BY2330" s="62"/>
      <c r="BZ2330" s="62"/>
      <c r="CA2330" s="62"/>
      <c r="CB2330" s="62"/>
      <c r="CC2330" s="62"/>
      <c r="CD2330" s="62"/>
      <c r="CE2330" s="62"/>
      <c r="CF2330" s="62"/>
      <c r="CL2330" s="56" t="s">
        <v>21046</v>
      </c>
      <c r="CM2330" s="56"/>
      <c r="CN2330" s="56"/>
      <c r="CO2330" s="52"/>
      <c r="CP2330" s="52"/>
      <c r="CQ2330" s="52"/>
      <c r="CR2330" s="52"/>
      <c r="CS2330" s="52"/>
      <c r="CT2330" s="52"/>
      <c r="CU2330" s="33"/>
      <c r="CV2330" s="33"/>
    </row>
    <row r="2331" spans="74:100">
      <c r="BV2331" s="62"/>
      <c r="BW2331" s="62"/>
      <c r="BX2331" s="62"/>
      <c r="BY2331" s="62"/>
      <c r="BZ2331" s="62"/>
      <c r="CA2331" s="62"/>
      <c r="CB2331" s="62"/>
      <c r="CC2331" s="62"/>
      <c r="CD2331" s="62"/>
      <c r="CE2331" s="62"/>
      <c r="CF2331" s="62"/>
      <c r="CL2331" s="56" t="s">
        <v>3758</v>
      </c>
      <c r="CM2331" s="56" t="s">
        <v>217</v>
      </c>
      <c r="CN2331" s="56" t="s">
        <v>217</v>
      </c>
      <c r="CO2331" s="52"/>
      <c r="CP2331" s="52"/>
      <c r="CQ2331" s="52"/>
      <c r="CR2331" s="52"/>
      <c r="CS2331" s="52"/>
      <c r="CT2331" s="52"/>
      <c r="CU2331" s="33"/>
      <c r="CV2331" s="33"/>
    </row>
    <row r="2332" spans="74:100">
      <c r="BV2332" s="62"/>
      <c r="BW2332" s="62"/>
      <c r="BX2332" s="62"/>
      <c r="BY2332" s="62"/>
      <c r="BZ2332" s="62"/>
      <c r="CA2332" s="62"/>
      <c r="CB2332" s="62"/>
      <c r="CC2332" s="62"/>
      <c r="CD2332" s="62"/>
      <c r="CE2332" s="62"/>
      <c r="CF2332" s="62"/>
      <c r="CL2332" s="56" t="s">
        <v>18003</v>
      </c>
      <c r="CM2332" s="56"/>
      <c r="CN2332" s="56"/>
      <c r="CO2332" s="52"/>
      <c r="CP2332" s="52"/>
      <c r="CQ2332" s="52"/>
      <c r="CR2332" s="52"/>
      <c r="CS2332" s="52"/>
      <c r="CT2332" s="52"/>
      <c r="CU2332" s="33"/>
      <c r="CV2332" s="33"/>
    </row>
    <row r="2333" spans="74:100">
      <c r="BV2333" s="62"/>
      <c r="BW2333" s="62"/>
      <c r="BX2333" s="62"/>
      <c r="BY2333" s="62"/>
      <c r="BZ2333" s="62"/>
      <c r="CA2333" s="62"/>
      <c r="CB2333" s="62"/>
      <c r="CC2333" s="62"/>
      <c r="CD2333" s="62"/>
      <c r="CE2333" s="62"/>
      <c r="CF2333" s="62"/>
      <c r="CL2333" s="56" t="s">
        <v>1081</v>
      </c>
      <c r="CM2333" s="56" t="s">
        <v>216</v>
      </c>
      <c r="CN2333" s="56" t="s">
        <v>216</v>
      </c>
      <c r="CO2333" s="52"/>
      <c r="CP2333" s="52"/>
      <c r="CQ2333" s="52"/>
      <c r="CR2333" s="52"/>
      <c r="CS2333" s="52"/>
      <c r="CT2333" s="52"/>
      <c r="CU2333" s="33"/>
      <c r="CV2333" s="33"/>
    </row>
    <row r="2334" spans="74:100">
      <c r="BV2334" s="62"/>
      <c r="BW2334" s="62"/>
      <c r="BX2334" s="62"/>
      <c r="BY2334" s="62"/>
      <c r="BZ2334" s="62"/>
      <c r="CA2334" s="62"/>
      <c r="CB2334" s="62"/>
      <c r="CC2334" s="62"/>
      <c r="CD2334" s="62"/>
      <c r="CE2334" s="62"/>
      <c r="CF2334" s="62"/>
      <c r="CL2334" s="56" t="s">
        <v>21047</v>
      </c>
      <c r="CM2334" s="56"/>
      <c r="CN2334" s="56"/>
      <c r="CO2334" s="52"/>
      <c r="CP2334" s="52"/>
      <c r="CQ2334" s="52"/>
      <c r="CR2334" s="52"/>
      <c r="CS2334" s="52"/>
      <c r="CT2334" s="52"/>
      <c r="CU2334" s="33"/>
      <c r="CV2334" s="33"/>
    </row>
    <row r="2335" spans="74:100">
      <c r="BV2335" s="62"/>
      <c r="BW2335" s="62"/>
      <c r="BX2335" s="62"/>
      <c r="BY2335" s="62"/>
      <c r="BZ2335" s="62"/>
      <c r="CA2335" s="62"/>
      <c r="CB2335" s="62"/>
      <c r="CC2335" s="62"/>
      <c r="CD2335" s="62"/>
      <c r="CE2335" s="62"/>
      <c r="CF2335" s="62"/>
      <c r="CL2335" s="56" t="s">
        <v>1082</v>
      </c>
      <c r="CM2335" s="56" t="s">
        <v>213</v>
      </c>
      <c r="CN2335" s="56" t="s">
        <v>213</v>
      </c>
      <c r="CO2335" s="52"/>
      <c r="CP2335" s="52"/>
      <c r="CQ2335" s="52"/>
      <c r="CR2335" s="52"/>
      <c r="CS2335" s="52"/>
      <c r="CT2335" s="52"/>
      <c r="CU2335" s="33"/>
      <c r="CV2335" s="33"/>
    </row>
    <row r="2336" spans="74:100">
      <c r="BV2336" s="62"/>
      <c r="BW2336" s="62"/>
      <c r="BX2336" s="62"/>
      <c r="BY2336" s="62"/>
      <c r="BZ2336" s="62"/>
      <c r="CA2336" s="62"/>
      <c r="CB2336" s="62"/>
      <c r="CC2336" s="62"/>
      <c r="CD2336" s="62"/>
      <c r="CE2336" s="62"/>
      <c r="CF2336" s="62"/>
      <c r="CL2336" s="56" t="s">
        <v>21048</v>
      </c>
      <c r="CM2336" s="56"/>
      <c r="CN2336" s="56"/>
      <c r="CO2336" s="52"/>
      <c r="CP2336" s="52"/>
      <c r="CQ2336" s="52"/>
      <c r="CR2336" s="52"/>
      <c r="CS2336" s="52"/>
      <c r="CT2336" s="52"/>
      <c r="CU2336" s="33"/>
      <c r="CV2336" s="33"/>
    </row>
    <row r="2337" spans="74:100">
      <c r="BV2337" s="62"/>
      <c r="BW2337" s="62"/>
      <c r="BX2337" s="62"/>
      <c r="BY2337" s="62"/>
      <c r="BZ2337" s="62"/>
      <c r="CA2337" s="62"/>
      <c r="CB2337" s="62"/>
      <c r="CC2337" s="62"/>
      <c r="CD2337" s="62"/>
      <c r="CE2337" s="62"/>
      <c r="CF2337" s="62"/>
      <c r="CL2337" s="56" t="s">
        <v>1083</v>
      </c>
      <c r="CM2337" s="56" t="s">
        <v>217</v>
      </c>
      <c r="CN2337" s="56" t="s">
        <v>217</v>
      </c>
      <c r="CO2337" s="52"/>
      <c r="CP2337" s="52"/>
      <c r="CQ2337" s="52"/>
      <c r="CR2337" s="52"/>
      <c r="CS2337" s="52"/>
      <c r="CT2337" s="52"/>
      <c r="CU2337" s="33"/>
      <c r="CV2337" s="33"/>
    </row>
    <row r="2338" spans="74:100">
      <c r="BV2338" s="62"/>
      <c r="BW2338" s="62"/>
      <c r="BX2338" s="62"/>
      <c r="BY2338" s="62"/>
      <c r="BZ2338" s="62"/>
      <c r="CA2338" s="62"/>
      <c r="CB2338" s="62"/>
      <c r="CC2338" s="62"/>
      <c r="CD2338" s="62"/>
      <c r="CE2338" s="62"/>
      <c r="CF2338" s="62"/>
      <c r="CL2338" s="56" t="s">
        <v>21049</v>
      </c>
      <c r="CM2338" s="56"/>
      <c r="CN2338" s="56"/>
      <c r="CO2338" s="52"/>
      <c r="CP2338" s="52"/>
      <c r="CQ2338" s="52"/>
      <c r="CR2338" s="52"/>
      <c r="CS2338" s="52"/>
      <c r="CT2338" s="52"/>
      <c r="CU2338" s="33"/>
      <c r="CV2338" s="33"/>
    </row>
    <row r="2339" spans="74:100">
      <c r="BV2339" s="62"/>
      <c r="BW2339" s="62"/>
      <c r="BX2339" s="62"/>
      <c r="BY2339" s="62"/>
      <c r="BZ2339" s="62"/>
      <c r="CA2339" s="62"/>
      <c r="CB2339" s="62"/>
      <c r="CC2339" s="62"/>
      <c r="CD2339" s="62"/>
      <c r="CE2339" s="62"/>
      <c r="CF2339" s="62"/>
      <c r="CL2339" s="56" t="s">
        <v>1084</v>
      </c>
      <c r="CM2339" s="56" t="s">
        <v>213</v>
      </c>
      <c r="CN2339" s="56" t="s">
        <v>213</v>
      </c>
      <c r="CO2339" s="52"/>
      <c r="CP2339" s="52"/>
      <c r="CQ2339" s="52"/>
      <c r="CR2339" s="52"/>
      <c r="CS2339" s="52"/>
      <c r="CT2339" s="52"/>
      <c r="CU2339" s="33"/>
      <c r="CV2339" s="33"/>
    </row>
    <row r="2340" spans="74:100">
      <c r="BV2340" s="62"/>
      <c r="BW2340" s="62"/>
      <c r="BX2340" s="62"/>
      <c r="BY2340" s="62"/>
      <c r="BZ2340" s="62"/>
      <c r="CA2340" s="62"/>
      <c r="CB2340" s="62"/>
      <c r="CC2340" s="62"/>
      <c r="CD2340" s="62"/>
      <c r="CE2340" s="62"/>
      <c r="CF2340" s="62"/>
      <c r="CL2340" s="56" t="s">
        <v>21050</v>
      </c>
      <c r="CM2340" s="56"/>
      <c r="CN2340" s="56"/>
      <c r="CO2340" s="52"/>
      <c r="CP2340" s="52"/>
      <c r="CQ2340" s="52"/>
      <c r="CR2340" s="52"/>
      <c r="CS2340" s="52"/>
      <c r="CT2340" s="52"/>
      <c r="CU2340" s="33"/>
      <c r="CV2340" s="33"/>
    </row>
    <row r="2341" spans="74:100">
      <c r="BV2341" s="62"/>
      <c r="BW2341" s="62"/>
      <c r="BX2341" s="62"/>
      <c r="BY2341" s="62"/>
      <c r="BZ2341" s="62"/>
      <c r="CA2341" s="62"/>
      <c r="CB2341" s="62"/>
      <c r="CC2341" s="62"/>
      <c r="CD2341" s="62"/>
      <c r="CE2341" s="62"/>
      <c r="CF2341" s="62"/>
      <c r="CL2341" s="56" t="s">
        <v>27203</v>
      </c>
      <c r="CM2341" s="56" t="s">
        <v>217</v>
      </c>
      <c r="CN2341" s="56" t="s">
        <v>217</v>
      </c>
      <c r="CO2341" s="52"/>
      <c r="CP2341" s="52"/>
      <c r="CQ2341" s="52"/>
      <c r="CR2341" s="52"/>
      <c r="CS2341" s="52"/>
      <c r="CT2341" s="52"/>
      <c r="CU2341" s="33"/>
      <c r="CV2341" s="33"/>
    </row>
    <row r="2342" spans="74:100">
      <c r="BV2342" s="62"/>
      <c r="BW2342" s="62"/>
      <c r="BX2342" s="62"/>
      <c r="BY2342" s="62"/>
      <c r="BZ2342" s="62"/>
      <c r="CA2342" s="62"/>
      <c r="CB2342" s="62"/>
      <c r="CC2342" s="62"/>
      <c r="CD2342" s="62"/>
      <c r="CE2342" s="62"/>
      <c r="CF2342" s="62"/>
      <c r="CL2342" s="56" t="s">
        <v>27204</v>
      </c>
      <c r="CM2342" s="56"/>
      <c r="CN2342" s="56"/>
      <c r="CO2342" s="52"/>
      <c r="CP2342" s="52"/>
      <c r="CQ2342" s="52"/>
      <c r="CR2342" s="52"/>
      <c r="CS2342" s="52"/>
      <c r="CT2342" s="52"/>
      <c r="CU2342" s="33"/>
      <c r="CV2342" s="33"/>
    </row>
    <row r="2343" spans="74:100">
      <c r="BV2343" s="62"/>
      <c r="BW2343" s="62"/>
      <c r="BX2343" s="62"/>
      <c r="BY2343" s="62"/>
      <c r="BZ2343" s="62"/>
      <c r="CA2343" s="62"/>
      <c r="CB2343" s="62"/>
      <c r="CC2343" s="62"/>
      <c r="CD2343" s="62"/>
      <c r="CE2343" s="62"/>
      <c r="CF2343" s="62"/>
      <c r="CL2343" s="56" t="s">
        <v>27205</v>
      </c>
      <c r="CM2343" s="56" t="s">
        <v>217</v>
      </c>
      <c r="CN2343" s="56" t="s">
        <v>217</v>
      </c>
      <c r="CO2343" s="52"/>
      <c r="CP2343" s="52"/>
      <c r="CQ2343" s="52"/>
      <c r="CR2343" s="52"/>
      <c r="CS2343" s="52"/>
      <c r="CT2343" s="52"/>
      <c r="CU2343" s="33"/>
      <c r="CV2343" s="33"/>
    </row>
    <row r="2344" spans="74:100">
      <c r="BV2344" s="62"/>
      <c r="BW2344" s="62"/>
      <c r="BX2344" s="62"/>
      <c r="BY2344" s="62"/>
      <c r="BZ2344" s="62"/>
      <c r="CA2344" s="62"/>
      <c r="CB2344" s="62"/>
      <c r="CC2344" s="62"/>
      <c r="CD2344" s="62"/>
      <c r="CE2344" s="62"/>
      <c r="CF2344" s="62"/>
      <c r="CL2344" s="56" t="s">
        <v>27206</v>
      </c>
      <c r="CM2344" s="56"/>
      <c r="CN2344" s="56"/>
      <c r="CO2344" s="52"/>
      <c r="CP2344" s="52"/>
      <c r="CQ2344" s="52"/>
      <c r="CR2344" s="52"/>
      <c r="CS2344" s="52"/>
      <c r="CT2344" s="52"/>
      <c r="CU2344" s="33"/>
      <c r="CV2344" s="33"/>
    </row>
    <row r="2345" spans="74:100">
      <c r="BV2345" s="62"/>
      <c r="BW2345" s="62"/>
      <c r="BX2345" s="62"/>
      <c r="BY2345" s="62"/>
      <c r="BZ2345" s="62"/>
      <c r="CA2345" s="62"/>
      <c r="CB2345" s="62"/>
      <c r="CC2345" s="62"/>
      <c r="CD2345" s="62"/>
      <c r="CE2345" s="62"/>
      <c r="CF2345" s="62"/>
      <c r="CL2345" s="56" t="s">
        <v>3759</v>
      </c>
      <c r="CM2345" s="56" t="s">
        <v>215</v>
      </c>
      <c r="CN2345" s="56" t="s">
        <v>215</v>
      </c>
      <c r="CO2345" s="52"/>
      <c r="CP2345" s="52"/>
      <c r="CQ2345" s="52"/>
      <c r="CR2345" s="52"/>
      <c r="CS2345" s="52"/>
      <c r="CT2345" s="52"/>
      <c r="CU2345" s="33"/>
      <c r="CV2345" s="33"/>
    </row>
    <row r="2346" spans="74:100">
      <c r="BV2346" s="62"/>
      <c r="BW2346" s="62"/>
      <c r="BX2346" s="62"/>
      <c r="BY2346" s="62"/>
      <c r="BZ2346" s="62"/>
      <c r="CA2346" s="62"/>
      <c r="CB2346" s="62"/>
      <c r="CC2346" s="62"/>
      <c r="CD2346" s="62"/>
      <c r="CE2346" s="62"/>
      <c r="CF2346" s="62"/>
      <c r="CL2346" s="56" t="s">
        <v>21051</v>
      </c>
      <c r="CM2346" s="56"/>
      <c r="CN2346" s="56"/>
      <c r="CO2346" s="52"/>
      <c r="CP2346" s="52"/>
      <c r="CQ2346" s="52"/>
      <c r="CR2346" s="52"/>
      <c r="CS2346" s="52"/>
      <c r="CT2346" s="52"/>
      <c r="CU2346" s="33"/>
      <c r="CV2346" s="33"/>
    </row>
    <row r="2347" spans="74:100">
      <c r="BV2347" s="62"/>
      <c r="BW2347" s="62"/>
      <c r="BX2347" s="62"/>
      <c r="BY2347" s="62"/>
      <c r="BZ2347" s="62"/>
      <c r="CA2347" s="62"/>
      <c r="CB2347" s="62"/>
      <c r="CC2347" s="62"/>
      <c r="CD2347" s="62"/>
      <c r="CE2347" s="62"/>
      <c r="CF2347" s="62"/>
      <c r="CL2347" s="56" t="s">
        <v>3760</v>
      </c>
      <c r="CM2347" s="56" t="s">
        <v>217</v>
      </c>
      <c r="CN2347" s="56" t="s">
        <v>217</v>
      </c>
      <c r="CO2347" s="52"/>
      <c r="CP2347" s="52"/>
      <c r="CQ2347" s="52"/>
      <c r="CR2347" s="52"/>
      <c r="CS2347" s="52"/>
      <c r="CT2347" s="52"/>
      <c r="CU2347" s="33"/>
      <c r="CV2347" s="33"/>
    </row>
    <row r="2348" spans="74:100">
      <c r="BV2348" s="62"/>
      <c r="BW2348" s="62"/>
      <c r="BX2348" s="62"/>
      <c r="BY2348" s="62"/>
      <c r="BZ2348" s="62"/>
      <c r="CA2348" s="62"/>
      <c r="CB2348" s="62"/>
      <c r="CC2348" s="62"/>
      <c r="CD2348" s="62"/>
      <c r="CE2348" s="62"/>
      <c r="CF2348" s="62"/>
      <c r="CL2348" s="56" t="s">
        <v>18004</v>
      </c>
      <c r="CM2348" s="56"/>
      <c r="CN2348" s="56"/>
      <c r="CO2348" s="52"/>
      <c r="CP2348" s="52"/>
      <c r="CQ2348" s="52"/>
      <c r="CR2348" s="52"/>
      <c r="CS2348" s="52"/>
      <c r="CT2348" s="52"/>
      <c r="CU2348" s="33"/>
      <c r="CV2348" s="33"/>
    </row>
    <row r="2349" spans="74:100">
      <c r="BV2349" s="62"/>
      <c r="BW2349" s="62"/>
      <c r="BX2349" s="62"/>
      <c r="BY2349" s="62"/>
      <c r="BZ2349" s="62"/>
      <c r="CA2349" s="62"/>
      <c r="CB2349" s="62"/>
      <c r="CC2349" s="62"/>
      <c r="CD2349" s="62"/>
      <c r="CE2349" s="62"/>
      <c r="CF2349" s="62"/>
      <c r="CL2349" s="56" t="s">
        <v>1085</v>
      </c>
      <c r="CM2349" s="56" t="s">
        <v>216</v>
      </c>
      <c r="CN2349" s="56" t="s">
        <v>216</v>
      </c>
      <c r="CO2349" s="52"/>
      <c r="CP2349" s="52"/>
      <c r="CQ2349" s="52"/>
      <c r="CR2349" s="52"/>
      <c r="CS2349" s="52"/>
      <c r="CT2349" s="52"/>
      <c r="CU2349" s="33"/>
      <c r="CV2349" s="33"/>
    </row>
    <row r="2350" spans="74:100">
      <c r="BV2350" s="62"/>
      <c r="BW2350" s="62"/>
      <c r="BX2350" s="62"/>
      <c r="BY2350" s="62"/>
      <c r="BZ2350" s="62"/>
      <c r="CA2350" s="62"/>
      <c r="CB2350" s="62"/>
      <c r="CC2350" s="62"/>
      <c r="CD2350" s="62"/>
      <c r="CE2350" s="62"/>
      <c r="CF2350" s="62"/>
      <c r="CL2350" s="56" t="s">
        <v>21052</v>
      </c>
      <c r="CM2350" s="56"/>
      <c r="CN2350" s="56"/>
      <c r="CO2350" s="52"/>
      <c r="CP2350" s="52"/>
      <c r="CQ2350" s="52"/>
      <c r="CR2350" s="52"/>
      <c r="CS2350" s="52"/>
      <c r="CT2350" s="52"/>
      <c r="CU2350" s="33"/>
      <c r="CV2350" s="33"/>
    </row>
    <row r="2351" spans="74:100">
      <c r="BV2351" s="62"/>
      <c r="BW2351" s="62"/>
      <c r="BX2351" s="62"/>
      <c r="BY2351" s="62"/>
      <c r="BZ2351" s="62"/>
      <c r="CA2351" s="62"/>
      <c r="CB2351" s="62"/>
      <c r="CC2351" s="62"/>
      <c r="CD2351" s="62"/>
      <c r="CE2351" s="62"/>
      <c r="CF2351" s="62"/>
      <c r="CL2351" s="56" t="s">
        <v>1086</v>
      </c>
      <c r="CM2351" s="56" t="s">
        <v>213</v>
      </c>
      <c r="CN2351" s="56" t="s">
        <v>213</v>
      </c>
      <c r="CO2351" s="52"/>
      <c r="CP2351" s="52"/>
      <c r="CQ2351" s="52"/>
      <c r="CR2351" s="52"/>
      <c r="CS2351" s="52"/>
      <c r="CT2351" s="52"/>
      <c r="CU2351" s="33"/>
      <c r="CV2351" s="33"/>
    </row>
    <row r="2352" spans="74:100">
      <c r="BV2352" s="62"/>
      <c r="BW2352" s="62"/>
      <c r="BX2352" s="62"/>
      <c r="BY2352" s="62"/>
      <c r="BZ2352" s="62"/>
      <c r="CA2352" s="62"/>
      <c r="CB2352" s="62"/>
      <c r="CC2352" s="62"/>
      <c r="CD2352" s="62"/>
      <c r="CE2352" s="62"/>
      <c r="CF2352" s="62"/>
      <c r="CL2352" s="56" t="s">
        <v>21053</v>
      </c>
      <c r="CM2352" s="56"/>
      <c r="CN2352" s="56"/>
      <c r="CO2352" s="52"/>
      <c r="CP2352" s="52"/>
      <c r="CQ2352" s="52"/>
      <c r="CR2352" s="52"/>
      <c r="CS2352" s="52"/>
      <c r="CT2352" s="52"/>
      <c r="CU2352" s="33"/>
      <c r="CV2352" s="33"/>
    </row>
    <row r="2353" spans="74:100">
      <c r="BV2353" s="62"/>
      <c r="BW2353" s="62"/>
      <c r="BX2353" s="62"/>
      <c r="BY2353" s="62"/>
      <c r="BZ2353" s="62"/>
      <c r="CA2353" s="62"/>
      <c r="CB2353" s="62"/>
      <c r="CC2353" s="62"/>
      <c r="CD2353" s="62"/>
      <c r="CE2353" s="62"/>
      <c r="CF2353" s="62"/>
      <c r="CL2353" s="56" t="s">
        <v>1087</v>
      </c>
      <c r="CM2353" s="56" t="s">
        <v>213</v>
      </c>
      <c r="CN2353" s="56" t="s">
        <v>213</v>
      </c>
      <c r="CO2353" s="52"/>
      <c r="CP2353" s="52"/>
      <c r="CQ2353" s="52"/>
      <c r="CR2353" s="52"/>
      <c r="CS2353" s="52"/>
      <c r="CT2353" s="52"/>
      <c r="CU2353" s="33"/>
      <c r="CV2353" s="33"/>
    </row>
    <row r="2354" spans="74:100">
      <c r="BV2354" s="62"/>
      <c r="BW2354" s="62"/>
      <c r="BX2354" s="62"/>
      <c r="BY2354" s="62"/>
      <c r="BZ2354" s="62"/>
      <c r="CA2354" s="62"/>
      <c r="CB2354" s="62"/>
      <c r="CC2354" s="62"/>
      <c r="CD2354" s="62"/>
      <c r="CE2354" s="62"/>
      <c r="CF2354" s="62"/>
      <c r="CL2354" s="56" t="s">
        <v>21054</v>
      </c>
      <c r="CM2354" s="56"/>
      <c r="CN2354" s="56"/>
      <c r="CO2354" s="52"/>
      <c r="CP2354" s="52"/>
      <c r="CQ2354" s="52"/>
      <c r="CR2354" s="52"/>
      <c r="CS2354" s="52"/>
      <c r="CT2354" s="52"/>
      <c r="CU2354" s="33"/>
      <c r="CV2354" s="33"/>
    </row>
    <row r="2355" spans="74:100">
      <c r="BV2355" s="62"/>
      <c r="BW2355" s="62"/>
      <c r="BX2355" s="62"/>
      <c r="BY2355" s="62"/>
      <c r="BZ2355" s="62"/>
      <c r="CA2355" s="62"/>
      <c r="CB2355" s="62"/>
      <c r="CC2355" s="62"/>
      <c r="CD2355" s="62"/>
      <c r="CE2355" s="62"/>
      <c r="CF2355" s="62"/>
      <c r="CL2355" s="56" t="s">
        <v>1088</v>
      </c>
      <c r="CM2355" s="56" t="s">
        <v>213</v>
      </c>
      <c r="CN2355" s="56" t="s">
        <v>213</v>
      </c>
      <c r="CO2355" s="52"/>
      <c r="CP2355" s="52"/>
      <c r="CQ2355" s="52"/>
      <c r="CR2355" s="52"/>
      <c r="CS2355" s="52"/>
      <c r="CT2355" s="52"/>
      <c r="CU2355" s="33"/>
      <c r="CV2355" s="33"/>
    </row>
    <row r="2356" spans="74:100">
      <c r="BV2356" s="62"/>
      <c r="BW2356" s="62"/>
      <c r="BX2356" s="62"/>
      <c r="BY2356" s="62"/>
      <c r="BZ2356" s="62"/>
      <c r="CA2356" s="62"/>
      <c r="CB2356" s="62"/>
      <c r="CC2356" s="62"/>
      <c r="CD2356" s="62"/>
      <c r="CE2356" s="62"/>
      <c r="CF2356" s="62"/>
      <c r="CL2356" s="56" t="s">
        <v>21055</v>
      </c>
      <c r="CM2356" s="56"/>
      <c r="CN2356" s="56"/>
      <c r="CO2356" s="52"/>
      <c r="CP2356" s="52"/>
      <c r="CQ2356" s="52"/>
      <c r="CR2356" s="52"/>
      <c r="CS2356" s="52"/>
      <c r="CT2356" s="52"/>
      <c r="CU2356" s="33"/>
      <c r="CV2356" s="33"/>
    </row>
    <row r="2357" spans="74:100">
      <c r="BV2357" s="62"/>
      <c r="BW2357" s="62"/>
      <c r="BX2357" s="62"/>
      <c r="BY2357" s="62"/>
      <c r="BZ2357" s="62"/>
      <c r="CA2357" s="62"/>
      <c r="CB2357" s="62"/>
      <c r="CC2357" s="62"/>
      <c r="CD2357" s="62"/>
      <c r="CE2357" s="62"/>
      <c r="CF2357" s="62"/>
      <c r="CL2357" s="56" t="s">
        <v>1089</v>
      </c>
      <c r="CM2357" s="56" t="s">
        <v>213</v>
      </c>
      <c r="CN2357" s="56" t="s">
        <v>213</v>
      </c>
      <c r="CO2357" s="52"/>
      <c r="CP2357" s="52"/>
      <c r="CQ2357" s="52"/>
      <c r="CR2357" s="52"/>
      <c r="CS2357" s="52"/>
      <c r="CT2357" s="52"/>
      <c r="CU2357" s="33"/>
      <c r="CV2357" s="33"/>
    </row>
    <row r="2358" spans="74:100">
      <c r="BV2358" s="62"/>
      <c r="BW2358" s="62"/>
      <c r="BX2358" s="62"/>
      <c r="BY2358" s="62"/>
      <c r="BZ2358" s="62"/>
      <c r="CA2358" s="62"/>
      <c r="CB2358" s="62"/>
      <c r="CC2358" s="62"/>
      <c r="CD2358" s="62"/>
      <c r="CE2358" s="62"/>
      <c r="CF2358" s="62"/>
      <c r="CL2358" s="56" t="s">
        <v>21056</v>
      </c>
      <c r="CM2358" s="56"/>
      <c r="CN2358" s="56"/>
      <c r="CO2358" s="52"/>
      <c r="CP2358" s="52"/>
      <c r="CQ2358" s="52"/>
      <c r="CR2358" s="52"/>
      <c r="CS2358" s="52"/>
      <c r="CT2358" s="52"/>
      <c r="CU2358" s="33"/>
      <c r="CV2358" s="33"/>
    </row>
    <row r="2359" spans="74:100">
      <c r="BV2359" s="62"/>
      <c r="BW2359" s="62"/>
      <c r="BX2359" s="62"/>
      <c r="BY2359" s="62"/>
      <c r="BZ2359" s="62"/>
      <c r="CA2359" s="62"/>
      <c r="CB2359" s="62"/>
      <c r="CC2359" s="62"/>
      <c r="CD2359" s="62"/>
      <c r="CE2359" s="62"/>
      <c r="CF2359" s="62"/>
      <c r="CL2359" s="56" t="s">
        <v>1090</v>
      </c>
      <c r="CM2359" s="56" t="s">
        <v>215</v>
      </c>
      <c r="CN2359" s="56" t="s">
        <v>215</v>
      </c>
      <c r="CO2359" s="52"/>
      <c r="CP2359" s="52"/>
      <c r="CQ2359" s="52"/>
      <c r="CR2359" s="52"/>
      <c r="CS2359" s="52"/>
      <c r="CT2359" s="52"/>
      <c r="CU2359" s="33"/>
      <c r="CV2359" s="33"/>
    </row>
    <row r="2360" spans="74:100">
      <c r="BV2360" s="62"/>
      <c r="BW2360" s="62"/>
      <c r="BX2360" s="62"/>
      <c r="BY2360" s="62"/>
      <c r="BZ2360" s="62"/>
      <c r="CA2360" s="62"/>
      <c r="CB2360" s="62"/>
      <c r="CC2360" s="62"/>
      <c r="CD2360" s="62"/>
      <c r="CE2360" s="62"/>
      <c r="CF2360" s="62"/>
      <c r="CL2360" s="56" t="s">
        <v>21057</v>
      </c>
      <c r="CM2360" s="56"/>
      <c r="CN2360" s="56"/>
      <c r="CO2360" s="52"/>
      <c r="CP2360" s="52"/>
      <c r="CQ2360" s="52"/>
      <c r="CR2360" s="52"/>
      <c r="CS2360" s="52"/>
      <c r="CT2360" s="52"/>
      <c r="CU2360" s="33"/>
      <c r="CV2360" s="33"/>
    </row>
    <row r="2361" spans="74:100">
      <c r="BV2361" s="62"/>
      <c r="BW2361" s="62"/>
      <c r="BX2361" s="62"/>
      <c r="BY2361" s="62"/>
      <c r="BZ2361" s="62"/>
      <c r="CA2361" s="62"/>
      <c r="CB2361" s="62"/>
      <c r="CC2361" s="62"/>
      <c r="CD2361" s="62"/>
      <c r="CE2361" s="62"/>
      <c r="CF2361" s="62"/>
      <c r="CL2361" s="56" t="s">
        <v>3761</v>
      </c>
      <c r="CM2361" s="56" t="s">
        <v>217</v>
      </c>
      <c r="CN2361" s="56" t="s">
        <v>217</v>
      </c>
      <c r="CO2361" s="52"/>
      <c r="CP2361" s="52"/>
      <c r="CQ2361" s="52"/>
      <c r="CR2361" s="52"/>
      <c r="CS2361" s="52"/>
      <c r="CT2361" s="52"/>
      <c r="CU2361" s="33"/>
      <c r="CV2361" s="33"/>
    </row>
    <row r="2362" spans="74:100">
      <c r="BV2362" s="62"/>
      <c r="BW2362" s="62"/>
      <c r="BX2362" s="62"/>
      <c r="BY2362" s="62"/>
      <c r="BZ2362" s="62"/>
      <c r="CA2362" s="62"/>
      <c r="CB2362" s="62"/>
      <c r="CC2362" s="62"/>
      <c r="CD2362" s="62"/>
      <c r="CE2362" s="62"/>
      <c r="CF2362" s="62"/>
      <c r="CL2362" s="56" t="s">
        <v>18005</v>
      </c>
      <c r="CM2362" s="56"/>
      <c r="CN2362" s="56"/>
      <c r="CO2362" s="52"/>
      <c r="CP2362" s="52"/>
      <c r="CQ2362" s="52"/>
      <c r="CR2362" s="52"/>
      <c r="CS2362" s="52"/>
      <c r="CT2362" s="52"/>
      <c r="CU2362" s="33"/>
      <c r="CV2362" s="33"/>
    </row>
    <row r="2363" spans="74:100">
      <c r="BV2363" s="62"/>
      <c r="BW2363" s="62"/>
      <c r="BX2363" s="62"/>
      <c r="BY2363" s="62"/>
      <c r="BZ2363" s="62"/>
      <c r="CA2363" s="62"/>
      <c r="CB2363" s="62"/>
      <c r="CC2363" s="62"/>
      <c r="CD2363" s="62"/>
      <c r="CE2363" s="62"/>
      <c r="CF2363" s="62"/>
      <c r="CL2363" s="56" t="s">
        <v>3762</v>
      </c>
      <c r="CM2363" s="56" t="s">
        <v>217</v>
      </c>
      <c r="CN2363" s="56" t="s">
        <v>217</v>
      </c>
      <c r="CO2363" s="52"/>
      <c r="CP2363" s="52"/>
      <c r="CQ2363" s="52"/>
      <c r="CR2363" s="52"/>
      <c r="CS2363" s="52"/>
      <c r="CT2363" s="52"/>
      <c r="CU2363" s="33"/>
      <c r="CV2363" s="33"/>
    </row>
    <row r="2364" spans="74:100">
      <c r="BV2364" s="62"/>
      <c r="BW2364" s="62"/>
      <c r="BX2364" s="62"/>
      <c r="BY2364" s="62"/>
      <c r="BZ2364" s="62"/>
      <c r="CA2364" s="62"/>
      <c r="CB2364" s="62"/>
      <c r="CC2364" s="62"/>
      <c r="CD2364" s="62"/>
      <c r="CE2364" s="62"/>
      <c r="CF2364" s="62"/>
      <c r="CL2364" s="56" t="s">
        <v>18006</v>
      </c>
      <c r="CM2364" s="56"/>
      <c r="CN2364" s="56"/>
      <c r="CO2364" s="52"/>
      <c r="CP2364" s="52"/>
      <c r="CQ2364" s="52"/>
      <c r="CR2364" s="52"/>
      <c r="CS2364" s="52"/>
      <c r="CT2364" s="52"/>
      <c r="CU2364" s="33"/>
      <c r="CV2364" s="33"/>
    </row>
    <row r="2365" spans="74:100">
      <c r="BV2365" s="62"/>
      <c r="BW2365" s="62"/>
      <c r="BX2365" s="62"/>
      <c r="BY2365" s="62"/>
      <c r="BZ2365" s="62"/>
      <c r="CA2365" s="62"/>
      <c r="CB2365" s="62"/>
      <c r="CC2365" s="62"/>
      <c r="CD2365" s="62"/>
      <c r="CE2365" s="62"/>
      <c r="CF2365" s="62"/>
      <c r="CL2365" s="56" t="s">
        <v>1091</v>
      </c>
      <c r="CM2365" s="56" t="s">
        <v>213</v>
      </c>
      <c r="CN2365" s="56" t="s">
        <v>213</v>
      </c>
      <c r="CO2365" s="52"/>
      <c r="CP2365" s="52"/>
      <c r="CQ2365" s="52"/>
      <c r="CR2365" s="52"/>
      <c r="CS2365" s="52"/>
      <c r="CT2365" s="52"/>
      <c r="CU2365" s="33"/>
      <c r="CV2365" s="33"/>
    </row>
    <row r="2366" spans="74:100">
      <c r="BV2366" s="62"/>
      <c r="BW2366" s="62"/>
      <c r="BX2366" s="62"/>
      <c r="BY2366" s="62"/>
      <c r="BZ2366" s="62"/>
      <c r="CA2366" s="62"/>
      <c r="CB2366" s="62"/>
      <c r="CC2366" s="62"/>
      <c r="CD2366" s="62"/>
      <c r="CE2366" s="62"/>
      <c r="CF2366" s="62"/>
      <c r="CL2366" s="56" t="s">
        <v>21058</v>
      </c>
      <c r="CM2366" s="56"/>
      <c r="CN2366" s="56"/>
      <c r="CO2366" s="52"/>
      <c r="CP2366" s="52"/>
      <c r="CQ2366" s="52"/>
      <c r="CR2366" s="52"/>
      <c r="CS2366" s="52"/>
      <c r="CT2366" s="52"/>
      <c r="CU2366" s="33"/>
      <c r="CV2366" s="33"/>
    </row>
    <row r="2367" spans="74:100">
      <c r="BV2367" s="62"/>
      <c r="BW2367" s="62"/>
      <c r="BX2367" s="62"/>
      <c r="BY2367" s="62"/>
      <c r="BZ2367" s="62"/>
      <c r="CA2367" s="62"/>
      <c r="CB2367" s="62"/>
      <c r="CC2367" s="62"/>
      <c r="CD2367" s="62"/>
      <c r="CE2367" s="62"/>
      <c r="CF2367" s="62"/>
      <c r="CL2367" s="56" t="s">
        <v>1092</v>
      </c>
      <c r="CM2367" s="56" t="s">
        <v>217</v>
      </c>
      <c r="CN2367" s="56" t="s">
        <v>217</v>
      </c>
      <c r="CO2367" s="52"/>
      <c r="CP2367" s="52"/>
      <c r="CQ2367" s="52"/>
      <c r="CR2367" s="52"/>
      <c r="CS2367" s="52"/>
      <c r="CT2367" s="52"/>
      <c r="CU2367" s="33"/>
      <c r="CV2367" s="33"/>
    </row>
    <row r="2368" spans="74:100">
      <c r="BV2368" s="62"/>
      <c r="BW2368" s="62"/>
      <c r="BX2368" s="62"/>
      <c r="BY2368" s="62"/>
      <c r="BZ2368" s="62"/>
      <c r="CA2368" s="62"/>
      <c r="CB2368" s="62"/>
      <c r="CC2368" s="62"/>
      <c r="CD2368" s="62"/>
      <c r="CE2368" s="62"/>
      <c r="CF2368" s="62"/>
      <c r="CL2368" s="56" t="s">
        <v>24944</v>
      </c>
      <c r="CM2368" s="56"/>
      <c r="CN2368" s="56"/>
      <c r="CO2368" s="52"/>
      <c r="CP2368" s="52"/>
      <c r="CQ2368" s="52"/>
      <c r="CR2368" s="52"/>
      <c r="CS2368" s="52"/>
      <c r="CT2368" s="52"/>
      <c r="CU2368" s="33"/>
      <c r="CV2368" s="33"/>
    </row>
    <row r="2369" spans="74:100">
      <c r="BV2369" s="62"/>
      <c r="BW2369" s="62"/>
      <c r="BX2369" s="62"/>
      <c r="BY2369" s="62"/>
      <c r="BZ2369" s="62"/>
      <c r="CA2369" s="62"/>
      <c r="CB2369" s="62"/>
      <c r="CC2369" s="62"/>
      <c r="CD2369" s="62"/>
      <c r="CE2369" s="62"/>
      <c r="CF2369" s="62"/>
      <c r="CL2369" s="56" t="s">
        <v>3763</v>
      </c>
      <c r="CM2369" s="56" t="s">
        <v>213</v>
      </c>
      <c r="CN2369" s="56" t="s">
        <v>213</v>
      </c>
      <c r="CO2369" s="52"/>
      <c r="CP2369" s="52"/>
      <c r="CQ2369" s="52"/>
      <c r="CR2369" s="52"/>
      <c r="CS2369" s="52"/>
      <c r="CT2369" s="52"/>
      <c r="CU2369" s="33"/>
      <c r="CV2369" s="33"/>
    </row>
    <row r="2370" spans="74:100">
      <c r="BV2370" s="62"/>
      <c r="BW2370" s="62"/>
      <c r="BX2370" s="62"/>
      <c r="BY2370" s="62"/>
      <c r="BZ2370" s="62"/>
      <c r="CA2370" s="62"/>
      <c r="CB2370" s="62"/>
      <c r="CC2370" s="62"/>
      <c r="CD2370" s="62"/>
      <c r="CE2370" s="62"/>
      <c r="CF2370" s="62"/>
      <c r="CL2370" s="56" t="s">
        <v>21059</v>
      </c>
      <c r="CM2370" s="56"/>
      <c r="CN2370" s="56"/>
      <c r="CO2370" s="52"/>
      <c r="CP2370" s="52"/>
      <c r="CQ2370" s="52"/>
      <c r="CR2370" s="52"/>
      <c r="CS2370" s="52"/>
      <c r="CT2370" s="52"/>
      <c r="CU2370" s="33"/>
      <c r="CV2370" s="33"/>
    </row>
    <row r="2371" spans="74:100">
      <c r="BV2371" s="62"/>
      <c r="BW2371" s="62"/>
      <c r="BX2371" s="62"/>
      <c r="BY2371" s="62"/>
      <c r="BZ2371" s="62"/>
      <c r="CA2371" s="62"/>
      <c r="CB2371" s="62"/>
      <c r="CC2371" s="62"/>
      <c r="CD2371" s="62"/>
      <c r="CE2371" s="62"/>
      <c r="CF2371" s="62"/>
      <c r="CL2371" s="56" t="s">
        <v>1093</v>
      </c>
      <c r="CM2371" s="56" t="s">
        <v>215</v>
      </c>
      <c r="CN2371" s="56" t="s">
        <v>215</v>
      </c>
      <c r="CO2371" s="52"/>
      <c r="CP2371" s="52"/>
      <c r="CQ2371" s="52"/>
      <c r="CR2371" s="52"/>
      <c r="CS2371" s="52"/>
      <c r="CT2371" s="52"/>
      <c r="CU2371" s="33"/>
      <c r="CV2371" s="33"/>
    </row>
    <row r="2372" spans="74:100">
      <c r="BV2372" s="62"/>
      <c r="BW2372" s="62"/>
      <c r="BX2372" s="62"/>
      <c r="BY2372" s="62"/>
      <c r="BZ2372" s="62"/>
      <c r="CA2372" s="62"/>
      <c r="CB2372" s="62"/>
      <c r="CC2372" s="62"/>
      <c r="CD2372" s="62"/>
      <c r="CE2372" s="62"/>
      <c r="CF2372" s="62"/>
      <c r="CL2372" s="56" t="s">
        <v>21060</v>
      </c>
      <c r="CM2372" s="56"/>
      <c r="CN2372" s="56"/>
      <c r="CO2372" s="52"/>
      <c r="CP2372" s="52"/>
      <c r="CQ2372" s="52"/>
      <c r="CR2372" s="52"/>
      <c r="CS2372" s="52"/>
      <c r="CT2372" s="52"/>
      <c r="CU2372" s="33"/>
      <c r="CV2372" s="33"/>
    </row>
    <row r="2373" spans="74:100">
      <c r="BV2373" s="62"/>
      <c r="BW2373" s="62"/>
      <c r="BX2373" s="62"/>
      <c r="BY2373" s="62"/>
      <c r="BZ2373" s="62"/>
      <c r="CA2373" s="62"/>
      <c r="CB2373" s="62"/>
      <c r="CC2373" s="62"/>
      <c r="CD2373" s="62"/>
      <c r="CE2373" s="62"/>
      <c r="CF2373" s="62"/>
      <c r="CL2373" s="56" t="s">
        <v>1094</v>
      </c>
      <c r="CM2373" s="56" t="s">
        <v>213</v>
      </c>
      <c r="CN2373" s="56" t="s">
        <v>213</v>
      </c>
      <c r="CO2373" s="52"/>
      <c r="CP2373" s="52"/>
      <c r="CQ2373" s="52"/>
      <c r="CR2373" s="52"/>
      <c r="CS2373" s="52"/>
      <c r="CT2373" s="52"/>
      <c r="CU2373" s="33"/>
      <c r="CV2373" s="33"/>
    </row>
    <row r="2374" spans="74:100">
      <c r="BV2374" s="62"/>
      <c r="BW2374" s="62"/>
      <c r="BX2374" s="62"/>
      <c r="BY2374" s="62"/>
      <c r="BZ2374" s="62"/>
      <c r="CA2374" s="62"/>
      <c r="CB2374" s="62"/>
      <c r="CC2374" s="62"/>
      <c r="CD2374" s="62"/>
      <c r="CE2374" s="62"/>
      <c r="CF2374" s="62"/>
      <c r="CL2374" s="56" t="s">
        <v>21061</v>
      </c>
      <c r="CM2374" s="56"/>
      <c r="CN2374" s="56"/>
      <c r="CO2374" s="52"/>
      <c r="CP2374" s="52"/>
      <c r="CQ2374" s="52"/>
      <c r="CR2374" s="52"/>
      <c r="CS2374" s="52"/>
      <c r="CT2374" s="52"/>
      <c r="CU2374" s="33"/>
      <c r="CV2374" s="33"/>
    </row>
    <row r="2375" spans="74:100">
      <c r="BV2375" s="62"/>
      <c r="BW2375" s="62"/>
      <c r="BX2375" s="62"/>
      <c r="BY2375" s="62"/>
      <c r="BZ2375" s="62"/>
      <c r="CA2375" s="62"/>
      <c r="CB2375" s="62"/>
      <c r="CC2375" s="62"/>
      <c r="CD2375" s="62"/>
      <c r="CE2375" s="62"/>
      <c r="CF2375" s="62"/>
      <c r="CL2375" s="56" t="s">
        <v>1095</v>
      </c>
      <c r="CM2375" s="56" t="s">
        <v>214</v>
      </c>
      <c r="CN2375" s="56" t="s">
        <v>214</v>
      </c>
      <c r="CO2375" s="52"/>
      <c r="CP2375" s="52"/>
      <c r="CQ2375" s="52"/>
      <c r="CR2375" s="52"/>
      <c r="CS2375" s="52"/>
      <c r="CT2375" s="52"/>
      <c r="CU2375" s="33"/>
      <c r="CV2375" s="33"/>
    </row>
    <row r="2376" spans="74:100">
      <c r="BV2376" s="62"/>
      <c r="BW2376" s="62"/>
      <c r="BX2376" s="62"/>
      <c r="BY2376" s="62"/>
      <c r="BZ2376" s="62"/>
      <c r="CA2376" s="62"/>
      <c r="CB2376" s="62"/>
      <c r="CC2376" s="62"/>
      <c r="CD2376" s="62"/>
      <c r="CE2376" s="62"/>
      <c r="CF2376" s="62"/>
      <c r="CL2376" s="56" t="s">
        <v>21062</v>
      </c>
      <c r="CM2376" s="56"/>
      <c r="CN2376" s="56"/>
      <c r="CO2376" s="52"/>
      <c r="CP2376" s="52"/>
      <c r="CQ2376" s="52"/>
      <c r="CR2376" s="52"/>
      <c r="CS2376" s="52"/>
      <c r="CT2376" s="52"/>
      <c r="CU2376" s="33"/>
      <c r="CV2376" s="33"/>
    </row>
    <row r="2377" spans="74:100">
      <c r="BV2377" s="62"/>
      <c r="BW2377" s="62"/>
      <c r="BX2377" s="62"/>
      <c r="BY2377" s="62"/>
      <c r="BZ2377" s="62"/>
      <c r="CA2377" s="62"/>
      <c r="CB2377" s="62"/>
      <c r="CC2377" s="62"/>
      <c r="CD2377" s="62"/>
      <c r="CE2377" s="62"/>
      <c r="CF2377" s="62"/>
      <c r="CL2377" s="56" t="s">
        <v>27207</v>
      </c>
      <c r="CM2377" s="56" t="s">
        <v>217</v>
      </c>
      <c r="CN2377" s="56" t="s">
        <v>217</v>
      </c>
      <c r="CO2377" s="52"/>
      <c r="CP2377" s="52"/>
      <c r="CQ2377" s="52"/>
      <c r="CR2377" s="52"/>
      <c r="CS2377" s="52"/>
      <c r="CT2377" s="52"/>
      <c r="CU2377" s="33"/>
      <c r="CV2377" s="33"/>
    </row>
    <row r="2378" spans="74:100">
      <c r="BV2378" s="62"/>
      <c r="BW2378" s="62"/>
      <c r="BX2378" s="62"/>
      <c r="BY2378" s="62"/>
      <c r="BZ2378" s="62"/>
      <c r="CA2378" s="62"/>
      <c r="CB2378" s="62"/>
      <c r="CC2378" s="62"/>
      <c r="CD2378" s="62"/>
      <c r="CE2378" s="62"/>
      <c r="CF2378" s="62"/>
      <c r="CL2378" s="56" t="s">
        <v>27208</v>
      </c>
      <c r="CM2378" s="56"/>
      <c r="CN2378" s="56"/>
      <c r="CO2378" s="52"/>
      <c r="CP2378" s="52"/>
      <c r="CQ2378" s="52"/>
      <c r="CR2378" s="52"/>
      <c r="CS2378" s="52"/>
      <c r="CT2378" s="52"/>
      <c r="CU2378" s="33"/>
      <c r="CV2378" s="33"/>
    </row>
    <row r="2379" spans="74:100">
      <c r="BV2379" s="62"/>
      <c r="BW2379" s="62"/>
      <c r="BX2379" s="62"/>
      <c r="BY2379" s="62"/>
      <c r="BZ2379" s="62"/>
      <c r="CA2379" s="62"/>
      <c r="CB2379" s="62"/>
      <c r="CC2379" s="62"/>
      <c r="CD2379" s="62"/>
      <c r="CE2379" s="62"/>
      <c r="CF2379" s="62"/>
      <c r="CL2379" s="56" t="s">
        <v>3764</v>
      </c>
      <c r="CM2379" s="56" t="s">
        <v>215</v>
      </c>
      <c r="CN2379" s="56" t="s">
        <v>215</v>
      </c>
      <c r="CO2379" s="52"/>
      <c r="CP2379" s="52"/>
      <c r="CQ2379" s="52"/>
      <c r="CR2379" s="52"/>
      <c r="CS2379" s="52"/>
      <c r="CT2379" s="52"/>
      <c r="CU2379" s="33"/>
      <c r="CV2379" s="33"/>
    </row>
    <row r="2380" spans="74:100">
      <c r="BV2380" s="62"/>
      <c r="BW2380" s="62"/>
      <c r="BX2380" s="62"/>
      <c r="BY2380" s="62"/>
      <c r="BZ2380" s="62"/>
      <c r="CA2380" s="62"/>
      <c r="CB2380" s="62"/>
      <c r="CC2380" s="62"/>
      <c r="CD2380" s="62"/>
      <c r="CE2380" s="62"/>
      <c r="CF2380" s="62"/>
      <c r="CL2380" s="56" t="s">
        <v>21063</v>
      </c>
      <c r="CM2380" s="56"/>
      <c r="CN2380" s="56"/>
      <c r="CO2380" s="52"/>
      <c r="CP2380" s="52"/>
      <c r="CQ2380" s="52"/>
      <c r="CR2380" s="52"/>
      <c r="CS2380" s="52"/>
      <c r="CT2380" s="52"/>
      <c r="CU2380" s="33"/>
      <c r="CV2380" s="33"/>
    </row>
    <row r="2381" spans="74:100">
      <c r="BV2381" s="62"/>
      <c r="BW2381" s="62"/>
      <c r="BX2381" s="62"/>
      <c r="BY2381" s="62"/>
      <c r="BZ2381" s="62"/>
      <c r="CA2381" s="62"/>
      <c r="CB2381" s="62"/>
      <c r="CC2381" s="62"/>
      <c r="CD2381" s="62"/>
      <c r="CE2381" s="62"/>
      <c r="CF2381" s="62"/>
      <c r="CL2381" s="56" t="s">
        <v>3765</v>
      </c>
      <c r="CM2381" s="56" t="s">
        <v>217</v>
      </c>
      <c r="CN2381" s="56" t="s">
        <v>217</v>
      </c>
      <c r="CO2381" s="52"/>
      <c r="CP2381" s="52"/>
      <c r="CQ2381" s="52"/>
      <c r="CR2381" s="52"/>
      <c r="CS2381" s="52"/>
      <c r="CT2381" s="52"/>
      <c r="CU2381" s="33"/>
      <c r="CV2381" s="33"/>
    </row>
    <row r="2382" spans="74:100">
      <c r="BV2382" s="62"/>
      <c r="BW2382" s="62"/>
      <c r="BX2382" s="62"/>
      <c r="BY2382" s="62"/>
      <c r="BZ2382" s="62"/>
      <c r="CA2382" s="62"/>
      <c r="CB2382" s="62"/>
      <c r="CC2382" s="62"/>
      <c r="CD2382" s="62"/>
      <c r="CE2382" s="62"/>
      <c r="CF2382" s="62"/>
      <c r="CL2382" s="56" t="s">
        <v>18007</v>
      </c>
      <c r="CM2382" s="56"/>
      <c r="CN2382" s="56"/>
      <c r="CO2382" s="52"/>
      <c r="CP2382" s="52"/>
      <c r="CQ2382" s="52"/>
      <c r="CR2382" s="52"/>
      <c r="CS2382" s="52"/>
      <c r="CT2382" s="52"/>
      <c r="CU2382" s="33"/>
      <c r="CV2382" s="33"/>
    </row>
    <row r="2383" spans="74:100">
      <c r="BV2383" s="62"/>
      <c r="BW2383" s="62"/>
      <c r="BX2383" s="62"/>
      <c r="BY2383" s="62"/>
      <c r="BZ2383" s="62"/>
      <c r="CA2383" s="62"/>
      <c r="CB2383" s="62"/>
      <c r="CC2383" s="62"/>
      <c r="CD2383" s="62"/>
      <c r="CE2383" s="62"/>
      <c r="CF2383" s="62"/>
      <c r="CL2383" s="56" t="s">
        <v>1096</v>
      </c>
      <c r="CM2383" s="56" t="s">
        <v>216</v>
      </c>
      <c r="CN2383" s="56" t="s">
        <v>216</v>
      </c>
      <c r="CO2383" s="52"/>
      <c r="CP2383" s="52"/>
      <c r="CQ2383" s="52"/>
      <c r="CR2383" s="52"/>
      <c r="CS2383" s="52"/>
      <c r="CT2383" s="52"/>
      <c r="CU2383" s="33"/>
      <c r="CV2383" s="33"/>
    </row>
    <row r="2384" spans="74:100">
      <c r="BV2384" s="62"/>
      <c r="BW2384" s="62"/>
      <c r="BX2384" s="62"/>
      <c r="BY2384" s="62"/>
      <c r="BZ2384" s="62"/>
      <c r="CA2384" s="62"/>
      <c r="CB2384" s="62"/>
      <c r="CC2384" s="62"/>
      <c r="CD2384" s="62"/>
      <c r="CE2384" s="62"/>
      <c r="CF2384" s="62"/>
      <c r="CL2384" s="56" t="s">
        <v>21064</v>
      </c>
      <c r="CM2384" s="56"/>
      <c r="CN2384" s="56"/>
      <c r="CO2384" s="52"/>
      <c r="CP2384" s="52"/>
      <c r="CQ2384" s="52"/>
      <c r="CR2384" s="52"/>
      <c r="CS2384" s="52"/>
      <c r="CT2384" s="52"/>
      <c r="CU2384" s="33"/>
      <c r="CV2384" s="33"/>
    </row>
    <row r="2385" spans="74:100">
      <c r="BV2385" s="62"/>
      <c r="BW2385" s="62"/>
      <c r="BX2385" s="62"/>
      <c r="BY2385" s="62"/>
      <c r="BZ2385" s="62"/>
      <c r="CA2385" s="62"/>
      <c r="CB2385" s="62"/>
      <c r="CC2385" s="62"/>
      <c r="CD2385" s="62"/>
      <c r="CE2385" s="62"/>
      <c r="CF2385" s="62"/>
      <c r="CL2385" s="56" t="s">
        <v>1097</v>
      </c>
      <c r="CM2385" s="56" t="s">
        <v>214</v>
      </c>
      <c r="CN2385" s="56" t="s">
        <v>214</v>
      </c>
      <c r="CO2385" s="52"/>
      <c r="CP2385" s="52"/>
      <c r="CQ2385" s="52"/>
      <c r="CR2385" s="52"/>
      <c r="CS2385" s="52"/>
      <c r="CT2385" s="52"/>
      <c r="CU2385" s="33"/>
      <c r="CV2385" s="33"/>
    </row>
    <row r="2386" spans="74:100">
      <c r="BV2386" s="62"/>
      <c r="BW2386" s="62"/>
      <c r="BX2386" s="62"/>
      <c r="BY2386" s="62"/>
      <c r="BZ2386" s="62"/>
      <c r="CA2386" s="62"/>
      <c r="CB2386" s="62"/>
      <c r="CC2386" s="62"/>
      <c r="CD2386" s="62"/>
      <c r="CE2386" s="62"/>
      <c r="CF2386" s="62"/>
      <c r="CL2386" s="56" t="s">
        <v>21065</v>
      </c>
      <c r="CM2386" s="56"/>
      <c r="CN2386" s="56"/>
      <c r="CO2386" s="52"/>
      <c r="CP2386" s="52"/>
      <c r="CQ2386" s="52"/>
      <c r="CR2386" s="52"/>
      <c r="CS2386" s="52"/>
      <c r="CT2386" s="52"/>
      <c r="CU2386" s="33"/>
      <c r="CV2386" s="33"/>
    </row>
    <row r="2387" spans="74:100">
      <c r="BV2387" s="62"/>
      <c r="BW2387" s="62"/>
      <c r="BX2387" s="62"/>
      <c r="BY2387" s="62"/>
      <c r="BZ2387" s="62"/>
      <c r="CA2387" s="62"/>
      <c r="CB2387" s="62"/>
      <c r="CC2387" s="62"/>
      <c r="CD2387" s="62"/>
      <c r="CE2387" s="62"/>
      <c r="CF2387" s="62"/>
      <c r="CL2387" s="56" t="s">
        <v>3766</v>
      </c>
      <c r="CM2387" s="56" t="s">
        <v>216</v>
      </c>
      <c r="CN2387" s="56" t="s">
        <v>216</v>
      </c>
      <c r="CO2387" s="52"/>
      <c r="CP2387" s="52"/>
      <c r="CQ2387" s="52"/>
      <c r="CR2387" s="52"/>
      <c r="CS2387" s="52"/>
      <c r="CT2387" s="52"/>
      <c r="CU2387" s="33"/>
      <c r="CV2387" s="33"/>
    </row>
    <row r="2388" spans="74:100">
      <c r="BV2388" s="62"/>
      <c r="BW2388" s="62"/>
      <c r="BX2388" s="62"/>
      <c r="BY2388" s="62"/>
      <c r="BZ2388" s="62"/>
      <c r="CA2388" s="62"/>
      <c r="CB2388" s="62"/>
      <c r="CC2388" s="62"/>
      <c r="CD2388" s="62"/>
      <c r="CE2388" s="62"/>
      <c r="CF2388" s="62"/>
      <c r="CL2388" s="56" t="s">
        <v>21066</v>
      </c>
      <c r="CM2388" s="56"/>
      <c r="CN2388" s="56"/>
      <c r="CO2388" s="52"/>
      <c r="CP2388" s="52"/>
      <c r="CQ2388" s="52"/>
      <c r="CR2388" s="52"/>
      <c r="CS2388" s="52"/>
      <c r="CT2388" s="52"/>
      <c r="CU2388" s="33"/>
      <c r="CV2388" s="33"/>
    </row>
    <row r="2389" spans="74:100">
      <c r="BV2389" s="62"/>
      <c r="BW2389" s="62"/>
      <c r="BX2389" s="62"/>
      <c r="BY2389" s="62"/>
      <c r="BZ2389" s="62"/>
      <c r="CA2389" s="62"/>
      <c r="CB2389" s="62"/>
      <c r="CC2389" s="62"/>
      <c r="CD2389" s="62"/>
      <c r="CE2389" s="62"/>
      <c r="CF2389" s="62"/>
      <c r="CL2389" s="56" t="s">
        <v>1098</v>
      </c>
      <c r="CM2389" s="56" t="s">
        <v>214</v>
      </c>
      <c r="CN2389" s="56" t="s">
        <v>214</v>
      </c>
      <c r="CO2389" s="52"/>
      <c r="CP2389" s="52"/>
      <c r="CQ2389" s="52"/>
      <c r="CR2389" s="52"/>
      <c r="CS2389" s="52"/>
      <c r="CT2389" s="52"/>
      <c r="CU2389" s="33"/>
      <c r="CV2389" s="33"/>
    </row>
    <row r="2390" spans="74:100">
      <c r="BV2390" s="62"/>
      <c r="BW2390" s="62"/>
      <c r="BX2390" s="62"/>
      <c r="BY2390" s="62"/>
      <c r="BZ2390" s="62"/>
      <c r="CA2390" s="62"/>
      <c r="CB2390" s="62"/>
      <c r="CC2390" s="62"/>
      <c r="CD2390" s="62"/>
      <c r="CE2390" s="62"/>
      <c r="CF2390" s="62"/>
      <c r="CL2390" s="56" t="s">
        <v>21067</v>
      </c>
      <c r="CM2390" s="56"/>
      <c r="CN2390" s="56"/>
      <c r="CO2390" s="52"/>
      <c r="CP2390" s="52"/>
      <c r="CQ2390" s="52"/>
      <c r="CR2390" s="52"/>
      <c r="CS2390" s="52"/>
      <c r="CT2390" s="52"/>
      <c r="CU2390" s="33"/>
      <c r="CV2390" s="33"/>
    </row>
    <row r="2391" spans="74:100">
      <c r="BV2391" s="62"/>
      <c r="BW2391" s="62"/>
      <c r="BX2391" s="62"/>
      <c r="BY2391" s="62"/>
      <c r="BZ2391" s="62"/>
      <c r="CA2391" s="62"/>
      <c r="CB2391" s="62"/>
      <c r="CC2391" s="62"/>
      <c r="CD2391" s="62"/>
      <c r="CE2391" s="62"/>
      <c r="CF2391" s="62"/>
      <c r="CL2391" s="56" t="s">
        <v>27209</v>
      </c>
      <c r="CM2391" s="56" t="s">
        <v>217</v>
      </c>
      <c r="CN2391" s="56" t="s">
        <v>217</v>
      </c>
      <c r="CO2391" s="52"/>
      <c r="CP2391" s="52"/>
      <c r="CQ2391" s="52"/>
      <c r="CR2391" s="52"/>
      <c r="CS2391" s="52"/>
      <c r="CT2391" s="52"/>
      <c r="CU2391" s="33"/>
      <c r="CV2391" s="33"/>
    </row>
    <row r="2392" spans="74:100">
      <c r="BV2392" s="62"/>
      <c r="BW2392" s="62"/>
      <c r="BX2392" s="62"/>
      <c r="BY2392" s="62"/>
      <c r="BZ2392" s="62"/>
      <c r="CA2392" s="62"/>
      <c r="CB2392" s="62"/>
      <c r="CC2392" s="62"/>
      <c r="CD2392" s="62"/>
      <c r="CE2392" s="62"/>
      <c r="CF2392" s="62"/>
      <c r="CL2392" s="56" t="s">
        <v>27210</v>
      </c>
      <c r="CM2392" s="56"/>
      <c r="CN2392" s="56"/>
      <c r="CO2392" s="52"/>
      <c r="CP2392" s="52"/>
      <c r="CQ2392" s="52"/>
      <c r="CR2392" s="52"/>
      <c r="CS2392" s="52"/>
      <c r="CT2392" s="52"/>
      <c r="CU2392" s="33"/>
      <c r="CV2392" s="33"/>
    </row>
    <row r="2393" spans="74:100">
      <c r="BV2393" s="62"/>
      <c r="BW2393" s="62"/>
      <c r="BX2393" s="62"/>
      <c r="BY2393" s="62"/>
      <c r="BZ2393" s="62"/>
      <c r="CA2393" s="62"/>
      <c r="CB2393" s="62"/>
      <c r="CC2393" s="62"/>
      <c r="CD2393" s="62"/>
      <c r="CE2393" s="62"/>
      <c r="CF2393" s="62"/>
      <c r="CL2393" s="56" t="s">
        <v>3768</v>
      </c>
      <c r="CM2393" s="56" t="s">
        <v>215</v>
      </c>
      <c r="CN2393" s="56" t="s">
        <v>215</v>
      </c>
      <c r="CO2393" s="52"/>
      <c r="CP2393" s="52"/>
      <c r="CQ2393" s="52"/>
      <c r="CR2393" s="52"/>
      <c r="CS2393" s="52"/>
      <c r="CT2393" s="52"/>
      <c r="CU2393" s="33"/>
      <c r="CV2393" s="33"/>
    </row>
    <row r="2394" spans="74:100">
      <c r="BV2394" s="62"/>
      <c r="BW2394" s="62"/>
      <c r="BX2394" s="62"/>
      <c r="BY2394" s="62"/>
      <c r="BZ2394" s="62"/>
      <c r="CA2394" s="62"/>
      <c r="CB2394" s="62"/>
      <c r="CC2394" s="62"/>
      <c r="CD2394" s="62"/>
      <c r="CE2394" s="62"/>
      <c r="CF2394" s="62"/>
      <c r="CL2394" s="56" t="s">
        <v>21068</v>
      </c>
      <c r="CM2394" s="56"/>
      <c r="CN2394" s="56"/>
      <c r="CO2394" s="52"/>
      <c r="CP2394" s="52"/>
      <c r="CQ2394" s="52"/>
      <c r="CR2394" s="52"/>
      <c r="CS2394" s="52"/>
      <c r="CT2394" s="52"/>
      <c r="CU2394" s="33"/>
      <c r="CV2394" s="33"/>
    </row>
    <row r="2395" spans="74:100">
      <c r="BV2395" s="62"/>
      <c r="BW2395" s="62"/>
      <c r="BX2395" s="62"/>
      <c r="BY2395" s="62"/>
      <c r="BZ2395" s="62"/>
      <c r="CA2395" s="62"/>
      <c r="CB2395" s="62"/>
      <c r="CC2395" s="62"/>
      <c r="CD2395" s="62"/>
      <c r="CE2395" s="62"/>
      <c r="CF2395" s="62"/>
      <c r="CL2395" s="56" t="s">
        <v>3769</v>
      </c>
      <c r="CM2395" s="56" t="s">
        <v>213</v>
      </c>
      <c r="CN2395" s="56" t="s">
        <v>213</v>
      </c>
      <c r="CO2395" s="52"/>
      <c r="CP2395" s="52"/>
      <c r="CQ2395" s="52"/>
      <c r="CR2395" s="52"/>
      <c r="CS2395" s="52"/>
      <c r="CT2395" s="52"/>
      <c r="CU2395" s="33"/>
      <c r="CV2395" s="33"/>
    </row>
    <row r="2396" spans="74:100">
      <c r="BV2396" s="62"/>
      <c r="BW2396" s="62"/>
      <c r="BX2396" s="62"/>
      <c r="BY2396" s="62"/>
      <c r="BZ2396" s="62"/>
      <c r="CA2396" s="62"/>
      <c r="CB2396" s="62"/>
      <c r="CC2396" s="62"/>
      <c r="CD2396" s="62"/>
      <c r="CE2396" s="62"/>
      <c r="CF2396" s="62"/>
      <c r="CL2396" s="56" t="s">
        <v>21069</v>
      </c>
      <c r="CM2396" s="56"/>
      <c r="CN2396" s="56"/>
      <c r="CO2396" s="52"/>
      <c r="CP2396" s="52"/>
      <c r="CQ2396" s="52"/>
      <c r="CR2396" s="52"/>
      <c r="CS2396" s="52"/>
      <c r="CT2396" s="52"/>
      <c r="CU2396" s="33"/>
      <c r="CV2396" s="33"/>
    </row>
    <row r="2397" spans="74:100">
      <c r="BV2397" s="62"/>
      <c r="BW2397" s="62"/>
      <c r="BX2397" s="62"/>
      <c r="BY2397" s="62"/>
      <c r="BZ2397" s="62"/>
      <c r="CA2397" s="62"/>
      <c r="CB2397" s="62"/>
      <c r="CC2397" s="62"/>
      <c r="CD2397" s="62"/>
      <c r="CE2397" s="62"/>
      <c r="CF2397" s="62"/>
      <c r="CL2397" s="56" t="s">
        <v>1099</v>
      </c>
      <c r="CM2397" s="56" t="s">
        <v>213</v>
      </c>
      <c r="CN2397" s="56" t="s">
        <v>213</v>
      </c>
      <c r="CO2397" s="52"/>
      <c r="CP2397" s="52"/>
      <c r="CQ2397" s="52"/>
      <c r="CR2397" s="52"/>
      <c r="CS2397" s="52"/>
      <c r="CT2397" s="52"/>
      <c r="CU2397" s="33"/>
      <c r="CV2397" s="33"/>
    </row>
    <row r="2398" spans="74:100">
      <c r="BV2398" s="62"/>
      <c r="BW2398" s="62"/>
      <c r="BX2398" s="62"/>
      <c r="BY2398" s="62"/>
      <c r="BZ2398" s="62"/>
      <c r="CA2398" s="62"/>
      <c r="CB2398" s="62"/>
      <c r="CC2398" s="62"/>
      <c r="CD2398" s="62"/>
      <c r="CE2398" s="62"/>
      <c r="CF2398" s="62"/>
      <c r="CL2398" s="56" t="s">
        <v>21070</v>
      </c>
      <c r="CM2398" s="56"/>
      <c r="CN2398" s="56"/>
      <c r="CO2398" s="52"/>
      <c r="CP2398" s="52"/>
      <c r="CQ2398" s="52"/>
      <c r="CR2398" s="52"/>
      <c r="CS2398" s="52"/>
      <c r="CT2398" s="52"/>
      <c r="CU2398" s="33"/>
      <c r="CV2398" s="33"/>
    </row>
    <row r="2399" spans="74:100">
      <c r="BV2399" s="62"/>
      <c r="BW2399" s="62"/>
      <c r="BX2399" s="62"/>
      <c r="BY2399" s="62"/>
      <c r="BZ2399" s="62"/>
      <c r="CA2399" s="62"/>
      <c r="CB2399" s="62"/>
      <c r="CC2399" s="62"/>
      <c r="CD2399" s="62"/>
      <c r="CE2399" s="62"/>
      <c r="CF2399" s="62"/>
      <c r="CL2399" s="56" t="s">
        <v>1100</v>
      </c>
      <c r="CM2399" s="56" t="s">
        <v>214</v>
      </c>
      <c r="CN2399" s="56" t="s">
        <v>214</v>
      </c>
      <c r="CO2399" s="52"/>
      <c r="CP2399" s="52"/>
      <c r="CQ2399" s="52"/>
      <c r="CR2399" s="52"/>
      <c r="CS2399" s="52"/>
      <c r="CT2399" s="52"/>
      <c r="CU2399" s="33"/>
      <c r="CV2399" s="33"/>
    </row>
    <row r="2400" spans="74:100">
      <c r="BV2400" s="62"/>
      <c r="BW2400" s="62"/>
      <c r="BX2400" s="62"/>
      <c r="BY2400" s="62"/>
      <c r="BZ2400" s="62"/>
      <c r="CA2400" s="62"/>
      <c r="CB2400" s="62"/>
      <c r="CC2400" s="62"/>
      <c r="CD2400" s="62"/>
      <c r="CE2400" s="62"/>
      <c r="CF2400" s="62"/>
      <c r="CL2400" s="56" t="s">
        <v>21071</v>
      </c>
      <c r="CM2400" s="56"/>
      <c r="CN2400" s="56"/>
      <c r="CO2400" s="52"/>
      <c r="CP2400" s="52"/>
      <c r="CQ2400" s="52"/>
      <c r="CR2400" s="52"/>
      <c r="CS2400" s="52"/>
      <c r="CT2400" s="52"/>
      <c r="CU2400" s="33"/>
      <c r="CV2400" s="33"/>
    </row>
    <row r="2401" spans="74:100">
      <c r="BV2401" s="62"/>
      <c r="BW2401" s="62"/>
      <c r="BX2401" s="62"/>
      <c r="BY2401" s="62"/>
      <c r="BZ2401" s="62"/>
      <c r="CA2401" s="62"/>
      <c r="CB2401" s="62"/>
      <c r="CC2401" s="62"/>
      <c r="CD2401" s="62"/>
      <c r="CE2401" s="62"/>
      <c r="CF2401" s="62"/>
      <c r="CL2401" s="56" t="s">
        <v>1101</v>
      </c>
      <c r="CM2401" s="56" t="s">
        <v>213</v>
      </c>
      <c r="CN2401" s="56" t="s">
        <v>213</v>
      </c>
      <c r="CO2401" s="52"/>
      <c r="CP2401" s="52"/>
      <c r="CQ2401" s="52"/>
      <c r="CR2401" s="52"/>
      <c r="CS2401" s="52"/>
      <c r="CT2401" s="52"/>
      <c r="CU2401" s="33"/>
      <c r="CV2401" s="33"/>
    </row>
    <row r="2402" spans="74:100">
      <c r="BV2402" s="62"/>
      <c r="BW2402" s="62"/>
      <c r="BX2402" s="62"/>
      <c r="BY2402" s="62"/>
      <c r="BZ2402" s="62"/>
      <c r="CA2402" s="62"/>
      <c r="CB2402" s="62"/>
      <c r="CC2402" s="62"/>
      <c r="CD2402" s="62"/>
      <c r="CE2402" s="62"/>
      <c r="CF2402" s="62"/>
      <c r="CL2402" s="56" t="s">
        <v>21072</v>
      </c>
      <c r="CM2402" s="56"/>
      <c r="CN2402" s="56"/>
      <c r="CO2402" s="52"/>
      <c r="CP2402" s="52"/>
      <c r="CQ2402" s="52"/>
      <c r="CR2402" s="52"/>
      <c r="CS2402" s="52"/>
      <c r="CT2402" s="52"/>
      <c r="CU2402" s="33"/>
      <c r="CV2402" s="33"/>
    </row>
    <row r="2403" spans="74:100">
      <c r="BV2403" s="62"/>
      <c r="BW2403" s="62"/>
      <c r="BX2403" s="62"/>
      <c r="BY2403" s="62"/>
      <c r="BZ2403" s="62"/>
      <c r="CA2403" s="62"/>
      <c r="CB2403" s="62"/>
      <c r="CC2403" s="62"/>
      <c r="CD2403" s="62"/>
      <c r="CE2403" s="62"/>
      <c r="CF2403" s="62"/>
      <c r="CL2403" s="56" t="s">
        <v>3770</v>
      </c>
      <c r="CM2403" s="56" t="s">
        <v>213</v>
      </c>
      <c r="CN2403" s="56" t="s">
        <v>213</v>
      </c>
      <c r="CO2403" s="52"/>
      <c r="CP2403" s="52"/>
      <c r="CQ2403" s="52"/>
      <c r="CR2403" s="52"/>
      <c r="CS2403" s="52"/>
      <c r="CT2403" s="52"/>
      <c r="CU2403" s="33"/>
      <c r="CV2403" s="33"/>
    </row>
    <row r="2404" spans="74:100">
      <c r="BV2404" s="62"/>
      <c r="BW2404" s="62"/>
      <c r="BX2404" s="62"/>
      <c r="BY2404" s="62"/>
      <c r="BZ2404" s="62"/>
      <c r="CA2404" s="62"/>
      <c r="CB2404" s="62"/>
      <c r="CC2404" s="62"/>
      <c r="CD2404" s="62"/>
      <c r="CE2404" s="62"/>
      <c r="CF2404" s="62"/>
      <c r="CL2404" s="56" t="s">
        <v>21073</v>
      </c>
      <c r="CM2404" s="56"/>
      <c r="CN2404" s="56"/>
      <c r="CO2404" s="52"/>
      <c r="CP2404" s="52"/>
      <c r="CQ2404" s="52"/>
      <c r="CR2404" s="52"/>
      <c r="CS2404" s="52"/>
      <c r="CT2404" s="52"/>
      <c r="CU2404" s="33"/>
      <c r="CV2404" s="33"/>
    </row>
    <row r="2405" spans="74:100">
      <c r="BV2405" s="62"/>
      <c r="BW2405" s="62"/>
      <c r="BX2405" s="62"/>
      <c r="BY2405" s="62"/>
      <c r="BZ2405" s="62"/>
      <c r="CA2405" s="62"/>
      <c r="CB2405" s="62"/>
      <c r="CC2405" s="62"/>
      <c r="CD2405" s="62"/>
      <c r="CE2405" s="62"/>
      <c r="CF2405" s="62"/>
      <c r="CL2405" s="56" t="s">
        <v>3771</v>
      </c>
      <c r="CM2405" s="56" t="s">
        <v>217</v>
      </c>
      <c r="CN2405" s="56" t="s">
        <v>217</v>
      </c>
      <c r="CO2405" s="52"/>
      <c r="CP2405" s="52"/>
      <c r="CQ2405" s="52"/>
      <c r="CR2405" s="52"/>
      <c r="CS2405" s="52"/>
      <c r="CT2405" s="52"/>
      <c r="CU2405" s="33"/>
      <c r="CV2405" s="33"/>
    </row>
    <row r="2406" spans="74:100">
      <c r="BV2406" s="62"/>
      <c r="BW2406" s="62"/>
      <c r="BX2406" s="62"/>
      <c r="BY2406" s="62"/>
      <c r="BZ2406" s="62"/>
      <c r="CA2406" s="62"/>
      <c r="CB2406" s="62"/>
      <c r="CC2406" s="62"/>
      <c r="CD2406" s="62"/>
      <c r="CE2406" s="62"/>
      <c r="CF2406" s="62"/>
      <c r="CL2406" s="56" t="s">
        <v>20521</v>
      </c>
      <c r="CM2406" s="56"/>
      <c r="CN2406" s="56"/>
      <c r="CO2406" s="52"/>
      <c r="CP2406" s="52"/>
      <c r="CQ2406" s="52"/>
      <c r="CR2406" s="52"/>
      <c r="CS2406" s="52"/>
      <c r="CT2406" s="52"/>
      <c r="CU2406" s="33"/>
      <c r="CV2406" s="33"/>
    </row>
    <row r="2407" spans="74:100">
      <c r="BV2407" s="62"/>
      <c r="BW2407" s="62"/>
      <c r="BX2407" s="62"/>
      <c r="BY2407" s="62"/>
      <c r="BZ2407" s="62"/>
      <c r="CA2407" s="62"/>
      <c r="CB2407" s="62"/>
      <c r="CC2407" s="62"/>
      <c r="CD2407" s="62"/>
      <c r="CE2407" s="62"/>
      <c r="CF2407" s="62"/>
      <c r="CL2407" s="56" t="s">
        <v>3772</v>
      </c>
      <c r="CM2407" s="56" t="s">
        <v>217</v>
      </c>
      <c r="CN2407" s="56" t="s">
        <v>217</v>
      </c>
      <c r="CO2407" s="52"/>
      <c r="CP2407" s="52"/>
      <c r="CQ2407" s="52"/>
      <c r="CR2407" s="52"/>
      <c r="CS2407" s="52"/>
      <c r="CT2407" s="52"/>
      <c r="CU2407" s="33"/>
      <c r="CV2407" s="33"/>
    </row>
    <row r="2408" spans="74:100">
      <c r="BV2408" s="62"/>
      <c r="BW2408" s="62"/>
      <c r="BX2408" s="62"/>
      <c r="BY2408" s="62"/>
      <c r="BZ2408" s="62"/>
      <c r="CA2408" s="62"/>
      <c r="CB2408" s="62"/>
      <c r="CC2408" s="62"/>
      <c r="CD2408" s="62"/>
      <c r="CE2408" s="62"/>
      <c r="CF2408" s="62"/>
      <c r="CL2408" s="56" t="s">
        <v>18008</v>
      </c>
      <c r="CM2408" s="56"/>
      <c r="CN2408" s="56"/>
      <c r="CO2408" s="52"/>
      <c r="CP2408" s="52"/>
      <c r="CQ2408" s="52"/>
      <c r="CR2408" s="52"/>
      <c r="CS2408" s="52"/>
      <c r="CT2408" s="52"/>
      <c r="CU2408" s="33"/>
      <c r="CV2408" s="33"/>
    </row>
    <row r="2409" spans="74:100">
      <c r="BV2409" s="62"/>
      <c r="BW2409" s="62"/>
      <c r="BX2409" s="62"/>
      <c r="BY2409" s="62"/>
      <c r="BZ2409" s="62"/>
      <c r="CA2409" s="62"/>
      <c r="CB2409" s="62"/>
      <c r="CC2409" s="62"/>
      <c r="CD2409" s="62"/>
      <c r="CE2409" s="62"/>
      <c r="CF2409" s="62"/>
      <c r="CL2409" s="56" t="s">
        <v>3773</v>
      </c>
      <c r="CM2409" s="56" t="s">
        <v>217</v>
      </c>
      <c r="CN2409" s="56" t="s">
        <v>217</v>
      </c>
      <c r="CO2409" s="52"/>
      <c r="CP2409" s="52"/>
      <c r="CQ2409" s="52"/>
      <c r="CR2409" s="52"/>
      <c r="CS2409" s="52"/>
      <c r="CT2409" s="52"/>
      <c r="CU2409" s="33"/>
      <c r="CV2409" s="33"/>
    </row>
    <row r="2410" spans="74:100">
      <c r="BV2410" s="62"/>
      <c r="BW2410" s="62"/>
      <c r="BX2410" s="62"/>
      <c r="BY2410" s="62"/>
      <c r="BZ2410" s="62"/>
      <c r="CA2410" s="62"/>
      <c r="CB2410" s="62"/>
      <c r="CC2410" s="62"/>
      <c r="CD2410" s="62"/>
      <c r="CE2410" s="62"/>
      <c r="CF2410" s="62"/>
      <c r="CL2410" s="56" t="s">
        <v>18009</v>
      </c>
      <c r="CM2410" s="56"/>
      <c r="CN2410" s="56"/>
      <c r="CO2410" s="52"/>
      <c r="CP2410" s="52"/>
      <c r="CQ2410" s="52"/>
      <c r="CR2410" s="52"/>
      <c r="CS2410" s="52"/>
      <c r="CT2410" s="52"/>
      <c r="CU2410" s="33"/>
      <c r="CV2410" s="33"/>
    </row>
    <row r="2411" spans="74:100">
      <c r="BV2411" s="62"/>
      <c r="BW2411" s="62"/>
      <c r="BX2411" s="62"/>
      <c r="BY2411" s="62"/>
      <c r="BZ2411" s="62"/>
      <c r="CA2411" s="62"/>
      <c r="CB2411" s="62"/>
      <c r="CC2411" s="62"/>
      <c r="CD2411" s="62"/>
      <c r="CE2411" s="62"/>
      <c r="CF2411" s="62"/>
      <c r="CL2411" s="56" t="s">
        <v>3774</v>
      </c>
      <c r="CM2411" s="56" t="s">
        <v>217</v>
      </c>
      <c r="CN2411" s="56" t="s">
        <v>217</v>
      </c>
      <c r="CO2411" s="52"/>
      <c r="CP2411" s="52"/>
      <c r="CQ2411" s="52"/>
      <c r="CR2411" s="52"/>
      <c r="CS2411" s="52"/>
      <c r="CT2411" s="52"/>
      <c r="CU2411" s="33"/>
      <c r="CV2411" s="33"/>
    </row>
    <row r="2412" spans="74:100">
      <c r="BV2412" s="62"/>
      <c r="BW2412" s="62"/>
      <c r="BX2412" s="62"/>
      <c r="BY2412" s="62"/>
      <c r="BZ2412" s="62"/>
      <c r="CA2412" s="62"/>
      <c r="CB2412" s="62"/>
      <c r="CC2412" s="62"/>
      <c r="CD2412" s="62"/>
      <c r="CE2412" s="62"/>
      <c r="CF2412" s="62"/>
      <c r="CL2412" s="56" t="s">
        <v>18010</v>
      </c>
      <c r="CM2412" s="56"/>
      <c r="CN2412" s="56"/>
      <c r="CO2412" s="52"/>
      <c r="CP2412" s="52"/>
      <c r="CQ2412" s="52"/>
      <c r="CR2412" s="52"/>
      <c r="CS2412" s="52"/>
      <c r="CT2412" s="52"/>
      <c r="CU2412" s="33"/>
      <c r="CV2412" s="33"/>
    </row>
    <row r="2413" spans="74:100">
      <c r="BV2413" s="62"/>
      <c r="BW2413" s="62"/>
      <c r="BX2413" s="62"/>
      <c r="BY2413" s="62"/>
      <c r="BZ2413" s="62"/>
      <c r="CA2413" s="62"/>
      <c r="CB2413" s="62"/>
      <c r="CC2413" s="62"/>
      <c r="CD2413" s="62"/>
      <c r="CE2413" s="62"/>
      <c r="CF2413" s="62"/>
      <c r="CL2413" s="56" t="s">
        <v>3775</v>
      </c>
      <c r="CM2413" s="56" t="s">
        <v>217</v>
      </c>
      <c r="CN2413" s="56" t="s">
        <v>217</v>
      </c>
      <c r="CO2413" s="52"/>
      <c r="CP2413" s="52"/>
      <c r="CQ2413" s="52"/>
      <c r="CR2413" s="52"/>
      <c r="CS2413" s="52"/>
      <c r="CT2413" s="52"/>
      <c r="CU2413" s="33"/>
      <c r="CV2413" s="33"/>
    </row>
    <row r="2414" spans="74:100">
      <c r="BV2414" s="62"/>
      <c r="BW2414" s="62"/>
      <c r="BX2414" s="62"/>
      <c r="BY2414" s="62"/>
      <c r="BZ2414" s="62"/>
      <c r="CA2414" s="62"/>
      <c r="CB2414" s="62"/>
      <c r="CC2414" s="62"/>
      <c r="CD2414" s="62"/>
      <c r="CE2414" s="62"/>
      <c r="CF2414" s="62"/>
      <c r="CL2414" s="56" t="s">
        <v>18011</v>
      </c>
      <c r="CM2414" s="56"/>
      <c r="CN2414" s="56"/>
      <c r="CO2414" s="52"/>
      <c r="CP2414" s="52"/>
      <c r="CQ2414" s="52"/>
      <c r="CR2414" s="52"/>
      <c r="CS2414" s="52"/>
      <c r="CT2414" s="52"/>
      <c r="CU2414" s="33"/>
      <c r="CV2414" s="33"/>
    </row>
    <row r="2415" spans="74:100">
      <c r="BV2415" s="62"/>
      <c r="BW2415" s="62"/>
      <c r="BX2415" s="62"/>
      <c r="BY2415" s="62"/>
      <c r="BZ2415" s="62"/>
      <c r="CA2415" s="62"/>
      <c r="CB2415" s="62"/>
      <c r="CC2415" s="62"/>
      <c r="CD2415" s="62"/>
      <c r="CE2415" s="62"/>
      <c r="CF2415" s="62"/>
      <c r="CL2415" s="56" t="s">
        <v>1102</v>
      </c>
      <c r="CM2415" s="56" t="s">
        <v>213</v>
      </c>
      <c r="CN2415" s="56" t="s">
        <v>213</v>
      </c>
      <c r="CO2415" s="52"/>
      <c r="CP2415" s="52"/>
      <c r="CQ2415" s="52"/>
      <c r="CR2415" s="52"/>
      <c r="CS2415" s="52"/>
      <c r="CT2415" s="52"/>
      <c r="CU2415" s="33"/>
      <c r="CV2415" s="33"/>
    </row>
    <row r="2416" spans="74:100">
      <c r="BV2416" s="62"/>
      <c r="BW2416" s="62"/>
      <c r="BX2416" s="62"/>
      <c r="BY2416" s="62"/>
      <c r="BZ2416" s="62"/>
      <c r="CA2416" s="62"/>
      <c r="CB2416" s="62"/>
      <c r="CC2416" s="62"/>
      <c r="CD2416" s="62"/>
      <c r="CE2416" s="62"/>
      <c r="CF2416" s="62"/>
      <c r="CL2416" s="56" t="s">
        <v>21074</v>
      </c>
      <c r="CM2416" s="56"/>
      <c r="CN2416" s="56"/>
      <c r="CO2416" s="52"/>
      <c r="CP2416" s="52"/>
      <c r="CQ2416" s="52"/>
      <c r="CR2416" s="52"/>
      <c r="CS2416" s="52"/>
      <c r="CT2416" s="52"/>
      <c r="CU2416" s="33"/>
      <c r="CV2416" s="33"/>
    </row>
    <row r="2417" spans="74:100">
      <c r="BV2417" s="62"/>
      <c r="BW2417" s="62"/>
      <c r="BX2417" s="62"/>
      <c r="BY2417" s="62"/>
      <c r="BZ2417" s="62"/>
      <c r="CA2417" s="62"/>
      <c r="CB2417" s="62"/>
      <c r="CC2417" s="62"/>
      <c r="CD2417" s="62"/>
      <c r="CE2417" s="62"/>
      <c r="CF2417" s="62"/>
      <c r="CL2417" s="56" t="s">
        <v>3776</v>
      </c>
      <c r="CM2417" s="56" t="s">
        <v>217</v>
      </c>
      <c r="CN2417" s="56" t="s">
        <v>217</v>
      </c>
      <c r="CO2417" s="52"/>
      <c r="CP2417" s="52"/>
      <c r="CQ2417" s="52"/>
      <c r="CR2417" s="52"/>
      <c r="CS2417" s="52"/>
      <c r="CT2417" s="52"/>
      <c r="CU2417" s="33"/>
      <c r="CV2417" s="33"/>
    </row>
    <row r="2418" spans="74:100">
      <c r="BV2418" s="62"/>
      <c r="BW2418" s="62"/>
      <c r="BX2418" s="62"/>
      <c r="BY2418" s="62"/>
      <c r="BZ2418" s="62"/>
      <c r="CA2418" s="62"/>
      <c r="CB2418" s="62"/>
      <c r="CC2418" s="62"/>
      <c r="CD2418" s="62"/>
      <c r="CE2418" s="62"/>
      <c r="CF2418" s="62"/>
      <c r="CL2418" s="56" t="s">
        <v>18012</v>
      </c>
      <c r="CM2418" s="56"/>
      <c r="CN2418" s="56"/>
      <c r="CO2418" s="52"/>
      <c r="CP2418" s="52"/>
      <c r="CQ2418" s="52"/>
      <c r="CR2418" s="52"/>
      <c r="CS2418" s="52"/>
      <c r="CT2418" s="52"/>
      <c r="CU2418" s="33"/>
      <c r="CV2418" s="33"/>
    </row>
    <row r="2419" spans="74:100">
      <c r="BV2419" s="62"/>
      <c r="BW2419" s="62"/>
      <c r="BX2419" s="62"/>
      <c r="BY2419" s="62"/>
      <c r="BZ2419" s="62"/>
      <c r="CA2419" s="62"/>
      <c r="CB2419" s="62"/>
      <c r="CC2419" s="62"/>
      <c r="CD2419" s="62"/>
      <c r="CE2419" s="62"/>
      <c r="CF2419" s="62"/>
      <c r="CL2419" s="56" t="s">
        <v>1104</v>
      </c>
      <c r="CM2419" s="56" t="s">
        <v>213</v>
      </c>
      <c r="CN2419" s="56" t="s">
        <v>213</v>
      </c>
      <c r="CO2419" s="52"/>
      <c r="CP2419" s="52"/>
      <c r="CQ2419" s="52"/>
      <c r="CR2419" s="52"/>
      <c r="CS2419" s="52"/>
      <c r="CT2419" s="52"/>
      <c r="CU2419" s="33"/>
      <c r="CV2419" s="33"/>
    </row>
    <row r="2420" spans="74:100">
      <c r="BV2420" s="62"/>
      <c r="BW2420" s="62"/>
      <c r="BX2420" s="62"/>
      <c r="BY2420" s="62"/>
      <c r="BZ2420" s="62"/>
      <c r="CA2420" s="62"/>
      <c r="CB2420" s="62"/>
      <c r="CC2420" s="62"/>
      <c r="CD2420" s="62"/>
      <c r="CE2420" s="62"/>
      <c r="CF2420" s="62"/>
      <c r="CL2420" s="56" t="s">
        <v>21075</v>
      </c>
      <c r="CM2420" s="56"/>
      <c r="CN2420" s="56"/>
      <c r="CO2420" s="52"/>
      <c r="CP2420" s="52"/>
      <c r="CQ2420" s="52"/>
      <c r="CR2420" s="52"/>
      <c r="CS2420" s="52"/>
      <c r="CT2420" s="52"/>
      <c r="CU2420" s="33"/>
      <c r="CV2420" s="33"/>
    </row>
    <row r="2421" spans="74:100">
      <c r="BV2421" s="62"/>
      <c r="BW2421" s="62"/>
      <c r="BX2421" s="62"/>
      <c r="BY2421" s="62"/>
      <c r="BZ2421" s="62"/>
      <c r="CA2421" s="62"/>
      <c r="CB2421" s="62"/>
      <c r="CC2421" s="62"/>
      <c r="CD2421" s="62"/>
      <c r="CE2421" s="62"/>
      <c r="CF2421" s="62"/>
      <c r="CL2421" s="56" t="s">
        <v>1105</v>
      </c>
      <c r="CM2421" s="56" t="s">
        <v>213</v>
      </c>
      <c r="CN2421" s="56" t="s">
        <v>213</v>
      </c>
      <c r="CO2421" s="52"/>
      <c r="CP2421" s="52"/>
      <c r="CQ2421" s="52"/>
      <c r="CR2421" s="52"/>
      <c r="CS2421" s="52"/>
      <c r="CT2421" s="52"/>
      <c r="CU2421" s="33"/>
      <c r="CV2421" s="33"/>
    </row>
    <row r="2422" spans="74:100">
      <c r="BV2422" s="62"/>
      <c r="BW2422" s="62"/>
      <c r="BX2422" s="62"/>
      <c r="BY2422" s="62"/>
      <c r="BZ2422" s="62"/>
      <c r="CA2422" s="62"/>
      <c r="CB2422" s="62"/>
      <c r="CC2422" s="62"/>
      <c r="CD2422" s="62"/>
      <c r="CE2422" s="62"/>
      <c r="CF2422" s="62"/>
      <c r="CL2422" s="56" t="s">
        <v>21076</v>
      </c>
      <c r="CM2422" s="56"/>
      <c r="CN2422" s="56"/>
      <c r="CO2422" s="52"/>
      <c r="CP2422" s="52"/>
      <c r="CQ2422" s="52"/>
      <c r="CR2422" s="52"/>
      <c r="CS2422" s="52"/>
      <c r="CT2422" s="52"/>
      <c r="CU2422" s="33"/>
      <c r="CV2422" s="33"/>
    </row>
    <row r="2423" spans="74:100">
      <c r="BV2423" s="62"/>
      <c r="BW2423" s="62"/>
      <c r="BX2423" s="62"/>
      <c r="BY2423" s="62"/>
      <c r="BZ2423" s="62"/>
      <c r="CA2423" s="62"/>
      <c r="CB2423" s="62"/>
      <c r="CC2423" s="62"/>
      <c r="CD2423" s="62"/>
      <c r="CE2423" s="62"/>
      <c r="CF2423" s="62"/>
      <c r="CL2423" s="56" t="s">
        <v>3777</v>
      </c>
      <c r="CM2423" s="56" t="s">
        <v>217</v>
      </c>
      <c r="CN2423" s="56" t="s">
        <v>217</v>
      </c>
      <c r="CO2423" s="52"/>
      <c r="CP2423" s="52"/>
      <c r="CQ2423" s="52"/>
      <c r="CR2423" s="52"/>
      <c r="CS2423" s="52"/>
      <c r="CT2423" s="52"/>
      <c r="CU2423" s="33"/>
      <c r="CV2423" s="33"/>
    </row>
    <row r="2424" spans="74:100">
      <c r="BV2424" s="62"/>
      <c r="BW2424" s="62"/>
      <c r="BX2424" s="62"/>
      <c r="BY2424" s="62"/>
      <c r="BZ2424" s="62"/>
      <c r="CA2424" s="62"/>
      <c r="CB2424" s="62"/>
      <c r="CC2424" s="62"/>
      <c r="CD2424" s="62"/>
      <c r="CE2424" s="62"/>
      <c r="CF2424" s="62"/>
      <c r="CL2424" s="56" t="s">
        <v>20522</v>
      </c>
      <c r="CM2424" s="56"/>
      <c r="CN2424" s="56"/>
      <c r="CO2424" s="52"/>
      <c r="CP2424" s="52"/>
      <c r="CQ2424" s="52"/>
      <c r="CR2424" s="52"/>
      <c r="CS2424" s="52"/>
      <c r="CT2424" s="52"/>
      <c r="CU2424" s="33"/>
      <c r="CV2424" s="33"/>
    </row>
    <row r="2425" spans="74:100">
      <c r="BV2425" s="62"/>
      <c r="BW2425" s="62"/>
      <c r="BX2425" s="62"/>
      <c r="BY2425" s="62"/>
      <c r="BZ2425" s="62"/>
      <c r="CA2425" s="62"/>
      <c r="CB2425" s="62"/>
      <c r="CC2425" s="62"/>
      <c r="CD2425" s="62"/>
      <c r="CE2425" s="62"/>
      <c r="CF2425" s="62"/>
      <c r="CL2425" s="56" t="s">
        <v>1106</v>
      </c>
      <c r="CM2425" s="56" t="s">
        <v>213</v>
      </c>
      <c r="CN2425" s="56" t="s">
        <v>213</v>
      </c>
      <c r="CO2425" s="52"/>
      <c r="CP2425" s="52"/>
      <c r="CQ2425" s="52"/>
      <c r="CR2425" s="52"/>
      <c r="CS2425" s="52"/>
      <c r="CT2425" s="52"/>
      <c r="CU2425" s="33"/>
      <c r="CV2425" s="33"/>
    </row>
    <row r="2426" spans="74:100">
      <c r="BV2426" s="62"/>
      <c r="BW2426" s="62"/>
      <c r="BX2426" s="62"/>
      <c r="BY2426" s="62"/>
      <c r="BZ2426" s="62"/>
      <c r="CA2426" s="62"/>
      <c r="CB2426" s="62"/>
      <c r="CC2426" s="62"/>
      <c r="CD2426" s="62"/>
      <c r="CE2426" s="62"/>
      <c r="CF2426" s="62"/>
      <c r="CL2426" s="56" t="s">
        <v>21077</v>
      </c>
      <c r="CM2426" s="56"/>
      <c r="CN2426" s="56"/>
      <c r="CO2426" s="52"/>
      <c r="CP2426" s="52"/>
      <c r="CQ2426" s="52"/>
      <c r="CR2426" s="52"/>
      <c r="CS2426" s="52"/>
      <c r="CT2426" s="52"/>
      <c r="CU2426" s="33"/>
      <c r="CV2426" s="33"/>
    </row>
    <row r="2427" spans="74:100">
      <c r="BV2427" s="62"/>
      <c r="BW2427" s="62"/>
      <c r="BX2427" s="62"/>
      <c r="BY2427" s="62"/>
      <c r="BZ2427" s="62"/>
      <c r="CA2427" s="62"/>
      <c r="CB2427" s="62"/>
      <c r="CC2427" s="62"/>
      <c r="CD2427" s="62"/>
      <c r="CE2427" s="62"/>
      <c r="CF2427" s="62"/>
      <c r="CL2427" s="56" t="s">
        <v>1107</v>
      </c>
      <c r="CM2427" s="56" t="s">
        <v>214</v>
      </c>
      <c r="CN2427" s="56" t="s">
        <v>214</v>
      </c>
      <c r="CO2427" s="52"/>
      <c r="CP2427" s="52"/>
      <c r="CQ2427" s="52"/>
      <c r="CR2427" s="52"/>
      <c r="CS2427" s="52"/>
      <c r="CT2427" s="52"/>
      <c r="CU2427" s="33"/>
      <c r="CV2427" s="33"/>
    </row>
    <row r="2428" spans="74:100">
      <c r="BV2428" s="62"/>
      <c r="BW2428" s="62"/>
      <c r="BX2428" s="62"/>
      <c r="BY2428" s="62"/>
      <c r="BZ2428" s="62"/>
      <c r="CA2428" s="62"/>
      <c r="CB2428" s="62"/>
      <c r="CC2428" s="62"/>
      <c r="CD2428" s="62"/>
      <c r="CE2428" s="62"/>
      <c r="CF2428" s="62"/>
      <c r="CL2428" s="56" t="s">
        <v>21078</v>
      </c>
      <c r="CM2428" s="56"/>
      <c r="CN2428" s="56"/>
      <c r="CO2428" s="52"/>
      <c r="CP2428" s="52"/>
      <c r="CQ2428" s="52"/>
      <c r="CR2428" s="52"/>
      <c r="CS2428" s="52"/>
      <c r="CT2428" s="52"/>
      <c r="CU2428" s="33"/>
      <c r="CV2428" s="33"/>
    </row>
    <row r="2429" spans="74:100">
      <c r="BV2429" s="62"/>
      <c r="BW2429" s="62"/>
      <c r="BX2429" s="62"/>
      <c r="BY2429" s="62"/>
      <c r="BZ2429" s="62"/>
      <c r="CA2429" s="62"/>
      <c r="CB2429" s="62"/>
      <c r="CC2429" s="62"/>
      <c r="CD2429" s="62"/>
      <c r="CE2429" s="62"/>
      <c r="CF2429" s="62"/>
      <c r="CL2429" s="56" t="s">
        <v>3778</v>
      </c>
      <c r="CM2429" s="56" t="s">
        <v>217</v>
      </c>
      <c r="CN2429" s="56" t="s">
        <v>217</v>
      </c>
      <c r="CO2429" s="52"/>
      <c r="CP2429" s="52"/>
      <c r="CQ2429" s="52"/>
      <c r="CR2429" s="52"/>
      <c r="CS2429" s="52"/>
      <c r="CT2429" s="52"/>
      <c r="CU2429" s="33"/>
      <c r="CV2429" s="33"/>
    </row>
    <row r="2430" spans="74:100">
      <c r="BV2430" s="62"/>
      <c r="BW2430" s="62"/>
      <c r="BX2430" s="62"/>
      <c r="BY2430" s="62"/>
      <c r="BZ2430" s="62"/>
      <c r="CA2430" s="62"/>
      <c r="CB2430" s="62"/>
      <c r="CC2430" s="62"/>
      <c r="CD2430" s="62"/>
      <c r="CE2430" s="62"/>
      <c r="CF2430" s="62"/>
      <c r="CL2430" s="56" t="s">
        <v>18013</v>
      </c>
      <c r="CM2430" s="56"/>
      <c r="CN2430" s="56"/>
      <c r="CO2430" s="52"/>
      <c r="CP2430" s="52"/>
      <c r="CQ2430" s="52"/>
      <c r="CR2430" s="52"/>
      <c r="CS2430" s="52"/>
      <c r="CT2430" s="52"/>
      <c r="CU2430" s="33"/>
      <c r="CV2430" s="33"/>
    </row>
    <row r="2431" spans="74:100">
      <c r="BV2431" s="62"/>
      <c r="BW2431" s="62"/>
      <c r="BX2431" s="62"/>
      <c r="BY2431" s="62"/>
      <c r="BZ2431" s="62"/>
      <c r="CA2431" s="62"/>
      <c r="CB2431" s="62"/>
      <c r="CC2431" s="62"/>
      <c r="CD2431" s="62"/>
      <c r="CE2431" s="62"/>
      <c r="CF2431" s="62"/>
      <c r="CL2431" s="56" t="s">
        <v>27211</v>
      </c>
      <c r="CM2431" s="56" t="s">
        <v>217</v>
      </c>
      <c r="CN2431" s="56" t="s">
        <v>217</v>
      </c>
      <c r="CO2431" s="52"/>
      <c r="CP2431" s="52"/>
      <c r="CQ2431" s="52"/>
      <c r="CR2431" s="52"/>
      <c r="CS2431" s="52"/>
      <c r="CT2431" s="52"/>
      <c r="CU2431" s="33"/>
      <c r="CV2431" s="33"/>
    </row>
    <row r="2432" spans="74:100">
      <c r="BV2432" s="62"/>
      <c r="BW2432" s="62"/>
      <c r="BX2432" s="62"/>
      <c r="BY2432" s="62"/>
      <c r="BZ2432" s="62"/>
      <c r="CA2432" s="62"/>
      <c r="CB2432" s="62"/>
      <c r="CC2432" s="62"/>
      <c r="CD2432" s="62"/>
      <c r="CE2432" s="62"/>
      <c r="CF2432" s="62"/>
      <c r="CL2432" s="56" t="s">
        <v>27212</v>
      </c>
      <c r="CM2432" s="56"/>
      <c r="CN2432" s="56"/>
      <c r="CO2432" s="52"/>
      <c r="CP2432" s="52"/>
      <c r="CQ2432" s="52"/>
      <c r="CR2432" s="52"/>
      <c r="CS2432" s="52"/>
      <c r="CT2432" s="52"/>
      <c r="CU2432" s="33"/>
      <c r="CV2432" s="33"/>
    </row>
    <row r="2433" spans="74:100">
      <c r="BV2433" s="62"/>
      <c r="BW2433" s="62"/>
      <c r="BX2433" s="62"/>
      <c r="BY2433" s="62"/>
      <c r="BZ2433" s="62"/>
      <c r="CA2433" s="62"/>
      <c r="CB2433" s="62"/>
      <c r="CC2433" s="62"/>
      <c r="CD2433" s="62"/>
      <c r="CE2433" s="62"/>
      <c r="CF2433" s="62"/>
      <c r="CL2433" s="56" t="s">
        <v>3779</v>
      </c>
      <c r="CM2433" s="56" t="s">
        <v>217</v>
      </c>
      <c r="CN2433" s="56" t="s">
        <v>217</v>
      </c>
      <c r="CO2433" s="52"/>
      <c r="CP2433" s="52"/>
      <c r="CQ2433" s="52"/>
      <c r="CR2433" s="52"/>
      <c r="CS2433" s="52"/>
      <c r="CT2433" s="52"/>
      <c r="CU2433" s="33"/>
      <c r="CV2433" s="33"/>
    </row>
    <row r="2434" spans="74:100">
      <c r="BV2434" s="62"/>
      <c r="BW2434" s="62"/>
      <c r="BX2434" s="62"/>
      <c r="BY2434" s="62"/>
      <c r="BZ2434" s="62"/>
      <c r="CA2434" s="62"/>
      <c r="CB2434" s="62"/>
      <c r="CC2434" s="62"/>
      <c r="CD2434" s="62"/>
      <c r="CE2434" s="62"/>
      <c r="CF2434" s="62"/>
      <c r="CL2434" s="56" t="s">
        <v>18014</v>
      </c>
      <c r="CM2434" s="56"/>
      <c r="CN2434" s="56"/>
      <c r="CO2434" s="52"/>
      <c r="CP2434" s="52"/>
      <c r="CQ2434" s="52"/>
      <c r="CR2434" s="52"/>
      <c r="CS2434" s="52"/>
      <c r="CT2434" s="52"/>
      <c r="CU2434" s="33"/>
      <c r="CV2434" s="33"/>
    </row>
    <row r="2435" spans="74:100">
      <c r="BV2435" s="62"/>
      <c r="BW2435" s="62"/>
      <c r="BX2435" s="62"/>
      <c r="BY2435" s="62"/>
      <c r="BZ2435" s="62"/>
      <c r="CA2435" s="62"/>
      <c r="CB2435" s="62"/>
      <c r="CC2435" s="62"/>
      <c r="CD2435" s="62"/>
      <c r="CE2435" s="62"/>
      <c r="CF2435" s="62"/>
      <c r="CL2435" s="56" t="s">
        <v>27213</v>
      </c>
      <c r="CM2435" s="56" t="s">
        <v>217</v>
      </c>
      <c r="CN2435" s="56" t="s">
        <v>217</v>
      </c>
      <c r="CO2435" s="52"/>
      <c r="CP2435" s="52"/>
      <c r="CQ2435" s="52"/>
      <c r="CR2435" s="52"/>
      <c r="CS2435" s="52"/>
      <c r="CT2435" s="52"/>
      <c r="CU2435" s="33"/>
      <c r="CV2435" s="33"/>
    </row>
    <row r="2436" spans="74:100">
      <c r="BV2436" s="62"/>
      <c r="BW2436" s="62"/>
      <c r="BX2436" s="62"/>
      <c r="BY2436" s="62"/>
      <c r="BZ2436" s="62"/>
      <c r="CA2436" s="62"/>
      <c r="CB2436" s="62"/>
      <c r="CC2436" s="62"/>
      <c r="CD2436" s="62"/>
      <c r="CE2436" s="62"/>
      <c r="CF2436" s="62"/>
      <c r="CL2436" s="56" t="s">
        <v>27214</v>
      </c>
      <c r="CM2436" s="56"/>
      <c r="CN2436" s="56"/>
      <c r="CO2436" s="52"/>
      <c r="CP2436" s="52"/>
      <c r="CQ2436" s="52"/>
      <c r="CR2436" s="52"/>
      <c r="CS2436" s="52"/>
      <c r="CT2436" s="52"/>
      <c r="CU2436" s="33"/>
      <c r="CV2436" s="33"/>
    </row>
    <row r="2437" spans="74:100">
      <c r="BV2437" s="62"/>
      <c r="BW2437" s="62"/>
      <c r="BX2437" s="62"/>
      <c r="BY2437" s="62"/>
      <c r="BZ2437" s="62"/>
      <c r="CA2437" s="62"/>
      <c r="CB2437" s="62"/>
      <c r="CC2437" s="62"/>
      <c r="CD2437" s="62"/>
      <c r="CE2437" s="62"/>
      <c r="CF2437" s="62"/>
      <c r="CL2437" s="56" t="s">
        <v>1108</v>
      </c>
      <c r="CM2437" s="56" t="s">
        <v>213</v>
      </c>
      <c r="CN2437" s="56" t="s">
        <v>213</v>
      </c>
      <c r="CO2437" s="52"/>
      <c r="CP2437" s="52"/>
      <c r="CQ2437" s="52"/>
      <c r="CR2437" s="52"/>
      <c r="CS2437" s="52"/>
      <c r="CT2437" s="52"/>
      <c r="CU2437" s="33"/>
      <c r="CV2437" s="33"/>
    </row>
    <row r="2438" spans="74:100">
      <c r="BV2438" s="62"/>
      <c r="BW2438" s="62"/>
      <c r="BX2438" s="62"/>
      <c r="BY2438" s="62"/>
      <c r="BZ2438" s="62"/>
      <c r="CA2438" s="62"/>
      <c r="CB2438" s="62"/>
      <c r="CC2438" s="62"/>
      <c r="CD2438" s="62"/>
      <c r="CE2438" s="62"/>
      <c r="CF2438" s="62"/>
      <c r="CL2438" s="56" t="s">
        <v>21079</v>
      </c>
      <c r="CM2438" s="56"/>
      <c r="CN2438" s="56"/>
      <c r="CO2438" s="52"/>
      <c r="CP2438" s="52"/>
      <c r="CQ2438" s="52"/>
      <c r="CR2438" s="52"/>
      <c r="CS2438" s="52"/>
      <c r="CT2438" s="52"/>
      <c r="CU2438" s="33"/>
      <c r="CV2438" s="33"/>
    </row>
    <row r="2439" spans="74:100">
      <c r="BV2439" s="62"/>
      <c r="BW2439" s="62"/>
      <c r="BX2439" s="62"/>
      <c r="BY2439" s="62"/>
      <c r="BZ2439" s="62"/>
      <c r="CA2439" s="62"/>
      <c r="CB2439" s="62"/>
      <c r="CC2439" s="62"/>
      <c r="CD2439" s="62"/>
      <c r="CE2439" s="62"/>
      <c r="CF2439" s="62"/>
      <c r="CL2439" s="56" t="s">
        <v>1109</v>
      </c>
      <c r="CM2439" s="56" t="s">
        <v>213</v>
      </c>
      <c r="CN2439" s="56" t="s">
        <v>213</v>
      </c>
      <c r="CO2439" s="52"/>
      <c r="CP2439" s="52"/>
      <c r="CQ2439" s="52"/>
      <c r="CR2439" s="52"/>
      <c r="CS2439" s="52"/>
      <c r="CT2439" s="52"/>
      <c r="CU2439" s="33"/>
      <c r="CV2439" s="33"/>
    </row>
    <row r="2440" spans="74:100">
      <c r="BV2440" s="62"/>
      <c r="BW2440" s="62"/>
      <c r="BX2440" s="62"/>
      <c r="BY2440" s="62"/>
      <c r="BZ2440" s="62"/>
      <c r="CA2440" s="62"/>
      <c r="CB2440" s="62"/>
      <c r="CC2440" s="62"/>
      <c r="CD2440" s="62"/>
      <c r="CE2440" s="62"/>
      <c r="CF2440" s="62"/>
      <c r="CL2440" s="56" t="s">
        <v>21080</v>
      </c>
      <c r="CM2440" s="56"/>
      <c r="CN2440" s="56"/>
      <c r="CO2440" s="52"/>
      <c r="CP2440" s="52"/>
      <c r="CQ2440" s="52"/>
      <c r="CR2440" s="52"/>
      <c r="CS2440" s="52"/>
      <c r="CT2440" s="52"/>
      <c r="CU2440" s="33"/>
      <c r="CV2440" s="33"/>
    </row>
    <row r="2441" spans="74:100">
      <c r="BV2441" s="62"/>
      <c r="BW2441" s="62"/>
      <c r="BX2441" s="62"/>
      <c r="BY2441" s="62"/>
      <c r="BZ2441" s="62"/>
      <c r="CA2441" s="62"/>
      <c r="CB2441" s="62"/>
      <c r="CC2441" s="62"/>
      <c r="CD2441" s="62"/>
      <c r="CE2441" s="62"/>
      <c r="CF2441" s="62"/>
      <c r="CL2441" s="56" t="s">
        <v>1110</v>
      </c>
      <c r="CM2441" s="56" t="s">
        <v>213</v>
      </c>
      <c r="CN2441" s="56" t="s">
        <v>213</v>
      </c>
      <c r="CO2441" s="52"/>
      <c r="CP2441" s="52"/>
      <c r="CQ2441" s="52"/>
      <c r="CR2441" s="52"/>
      <c r="CS2441" s="52"/>
      <c r="CT2441" s="52"/>
      <c r="CU2441" s="33"/>
      <c r="CV2441" s="33"/>
    </row>
    <row r="2442" spans="74:100">
      <c r="BV2442" s="62"/>
      <c r="BW2442" s="62"/>
      <c r="BX2442" s="62"/>
      <c r="BY2442" s="62"/>
      <c r="BZ2442" s="62"/>
      <c r="CA2442" s="62"/>
      <c r="CB2442" s="62"/>
      <c r="CC2442" s="62"/>
      <c r="CD2442" s="62"/>
      <c r="CE2442" s="62"/>
      <c r="CF2442" s="62"/>
      <c r="CL2442" s="56" t="s">
        <v>21081</v>
      </c>
      <c r="CM2442" s="56"/>
      <c r="CN2442" s="56"/>
      <c r="CO2442" s="52"/>
      <c r="CP2442" s="52"/>
      <c r="CQ2442" s="52"/>
      <c r="CR2442" s="52"/>
      <c r="CS2442" s="52"/>
      <c r="CT2442" s="52"/>
      <c r="CU2442" s="33"/>
      <c r="CV2442" s="33"/>
    </row>
    <row r="2443" spans="74:100">
      <c r="BV2443" s="62"/>
      <c r="BW2443" s="62"/>
      <c r="BX2443" s="62"/>
      <c r="BY2443" s="62"/>
      <c r="BZ2443" s="62"/>
      <c r="CA2443" s="62"/>
      <c r="CB2443" s="62"/>
      <c r="CC2443" s="62"/>
      <c r="CD2443" s="62"/>
      <c r="CE2443" s="62"/>
      <c r="CF2443" s="62"/>
      <c r="CL2443" s="56" t="s">
        <v>1112</v>
      </c>
      <c r="CM2443" s="56" t="s">
        <v>213</v>
      </c>
      <c r="CN2443" s="56" t="s">
        <v>213</v>
      </c>
      <c r="CO2443" s="52"/>
      <c r="CP2443" s="52"/>
      <c r="CQ2443" s="52"/>
      <c r="CR2443" s="52"/>
      <c r="CS2443" s="52"/>
      <c r="CT2443" s="52"/>
      <c r="CU2443" s="33"/>
      <c r="CV2443" s="33"/>
    </row>
    <row r="2444" spans="74:100">
      <c r="BV2444" s="62"/>
      <c r="BW2444" s="62"/>
      <c r="BX2444" s="62"/>
      <c r="BY2444" s="62"/>
      <c r="BZ2444" s="62"/>
      <c r="CA2444" s="62"/>
      <c r="CB2444" s="62"/>
      <c r="CC2444" s="62"/>
      <c r="CD2444" s="62"/>
      <c r="CE2444" s="62"/>
      <c r="CF2444" s="62"/>
      <c r="CL2444" s="56" t="s">
        <v>21082</v>
      </c>
      <c r="CM2444" s="56"/>
      <c r="CN2444" s="56"/>
      <c r="CO2444" s="52"/>
      <c r="CP2444" s="52"/>
      <c r="CQ2444" s="52"/>
      <c r="CR2444" s="52"/>
      <c r="CS2444" s="52"/>
      <c r="CT2444" s="52"/>
      <c r="CU2444" s="33"/>
      <c r="CV2444" s="33"/>
    </row>
    <row r="2445" spans="74:100">
      <c r="BV2445" s="62"/>
      <c r="BW2445" s="62"/>
      <c r="BX2445" s="62"/>
      <c r="BY2445" s="62"/>
      <c r="BZ2445" s="62"/>
      <c r="CA2445" s="62"/>
      <c r="CB2445" s="62"/>
      <c r="CC2445" s="62"/>
      <c r="CD2445" s="62"/>
      <c r="CE2445" s="62"/>
      <c r="CF2445" s="62"/>
      <c r="CL2445" s="56" t="s">
        <v>3780</v>
      </c>
      <c r="CM2445" s="56" t="s">
        <v>217</v>
      </c>
      <c r="CN2445" s="56" t="s">
        <v>217</v>
      </c>
      <c r="CO2445" s="52"/>
      <c r="CP2445" s="52"/>
      <c r="CQ2445" s="52"/>
      <c r="CR2445" s="52"/>
      <c r="CS2445" s="52"/>
      <c r="CT2445" s="52"/>
      <c r="CU2445" s="33"/>
      <c r="CV2445" s="33"/>
    </row>
    <row r="2446" spans="74:100">
      <c r="BV2446" s="62"/>
      <c r="BW2446" s="62"/>
      <c r="BX2446" s="62"/>
      <c r="BY2446" s="62"/>
      <c r="BZ2446" s="62"/>
      <c r="CA2446" s="62"/>
      <c r="CB2446" s="62"/>
      <c r="CC2446" s="62"/>
      <c r="CD2446" s="62"/>
      <c r="CE2446" s="62"/>
      <c r="CF2446" s="62"/>
      <c r="CL2446" s="56" t="s">
        <v>18015</v>
      </c>
      <c r="CM2446" s="56"/>
      <c r="CN2446" s="56"/>
      <c r="CO2446" s="52"/>
      <c r="CP2446" s="52"/>
      <c r="CQ2446" s="52"/>
      <c r="CR2446" s="52"/>
      <c r="CS2446" s="52"/>
      <c r="CT2446" s="52"/>
      <c r="CU2446" s="33"/>
      <c r="CV2446" s="33"/>
    </row>
    <row r="2447" spans="74:100">
      <c r="BV2447" s="62"/>
      <c r="BW2447" s="62"/>
      <c r="BX2447" s="62"/>
      <c r="BY2447" s="62"/>
      <c r="BZ2447" s="62"/>
      <c r="CA2447" s="62"/>
      <c r="CB2447" s="62"/>
      <c r="CC2447" s="62"/>
      <c r="CD2447" s="62"/>
      <c r="CE2447" s="62"/>
      <c r="CF2447" s="62"/>
      <c r="CL2447" s="56" t="s">
        <v>1113</v>
      </c>
      <c r="CM2447" s="56" t="s">
        <v>217</v>
      </c>
      <c r="CN2447" s="56" t="s">
        <v>217</v>
      </c>
      <c r="CO2447" s="52"/>
      <c r="CP2447" s="52"/>
      <c r="CQ2447" s="52"/>
      <c r="CR2447" s="52"/>
      <c r="CS2447" s="52"/>
      <c r="CT2447" s="52"/>
      <c r="CU2447" s="33"/>
      <c r="CV2447" s="33"/>
    </row>
    <row r="2448" spans="74:100">
      <c r="BV2448" s="62"/>
      <c r="BW2448" s="62"/>
      <c r="BX2448" s="62"/>
      <c r="BY2448" s="62"/>
      <c r="BZ2448" s="62"/>
      <c r="CA2448" s="62"/>
      <c r="CB2448" s="62"/>
      <c r="CC2448" s="62"/>
      <c r="CD2448" s="62"/>
      <c r="CE2448" s="62"/>
      <c r="CF2448" s="62"/>
      <c r="CL2448" s="56" t="s">
        <v>21083</v>
      </c>
      <c r="CM2448" s="56"/>
      <c r="CN2448" s="56"/>
      <c r="CO2448" s="52"/>
      <c r="CP2448" s="52"/>
      <c r="CQ2448" s="52"/>
      <c r="CR2448" s="52"/>
      <c r="CS2448" s="52"/>
      <c r="CT2448" s="52"/>
      <c r="CU2448" s="33"/>
      <c r="CV2448" s="33"/>
    </row>
    <row r="2449" spans="74:100">
      <c r="BV2449" s="62"/>
      <c r="BW2449" s="62"/>
      <c r="BX2449" s="62"/>
      <c r="BY2449" s="62"/>
      <c r="BZ2449" s="62"/>
      <c r="CA2449" s="62"/>
      <c r="CB2449" s="62"/>
      <c r="CC2449" s="62"/>
      <c r="CD2449" s="62"/>
      <c r="CE2449" s="62"/>
      <c r="CF2449" s="62"/>
      <c r="CL2449" s="56" t="s">
        <v>3782</v>
      </c>
      <c r="CM2449" s="56" t="s">
        <v>217</v>
      </c>
      <c r="CN2449" s="56" t="s">
        <v>217</v>
      </c>
      <c r="CO2449" s="52"/>
      <c r="CP2449" s="52"/>
      <c r="CQ2449" s="52"/>
      <c r="CR2449" s="52"/>
      <c r="CS2449" s="52"/>
      <c r="CT2449" s="52"/>
      <c r="CU2449" s="33"/>
      <c r="CV2449" s="33"/>
    </row>
    <row r="2450" spans="74:100">
      <c r="BV2450" s="62"/>
      <c r="BW2450" s="62"/>
      <c r="BX2450" s="62"/>
      <c r="BY2450" s="62"/>
      <c r="BZ2450" s="62"/>
      <c r="CA2450" s="62"/>
      <c r="CB2450" s="62"/>
      <c r="CC2450" s="62"/>
      <c r="CD2450" s="62"/>
      <c r="CE2450" s="62"/>
      <c r="CF2450" s="62"/>
      <c r="CL2450" s="56" t="s">
        <v>18016</v>
      </c>
      <c r="CM2450" s="56"/>
      <c r="CN2450" s="56"/>
      <c r="CO2450" s="52"/>
      <c r="CP2450" s="52"/>
      <c r="CQ2450" s="52"/>
      <c r="CR2450" s="52"/>
      <c r="CS2450" s="52"/>
      <c r="CT2450" s="52"/>
      <c r="CU2450" s="33"/>
      <c r="CV2450" s="33"/>
    </row>
    <row r="2451" spans="74:100">
      <c r="BV2451" s="62"/>
      <c r="BW2451" s="62"/>
      <c r="BX2451" s="62"/>
      <c r="BY2451" s="62"/>
      <c r="BZ2451" s="62"/>
      <c r="CA2451" s="62"/>
      <c r="CB2451" s="62"/>
      <c r="CC2451" s="62"/>
      <c r="CD2451" s="62"/>
      <c r="CE2451" s="62"/>
      <c r="CF2451" s="62"/>
      <c r="CL2451" s="56" t="s">
        <v>1114</v>
      </c>
      <c r="CM2451" s="56" t="s">
        <v>213</v>
      </c>
      <c r="CN2451" s="56" t="s">
        <v>213</v>
      </c>
      <c r="CO2451" s="52"/>
      <c r="CP2451" s="52"/>
      <c r="CQ2451" s="52"/>
      <c r="CR2451" s="52"/>
      <c r="CS2451" s="52"/>
      <c r="CT2451" s="52"/>
      <c r="CU2451" s="33"/>
      <c r="CV2451" s="33"/>
    </row>
    <row r="2452" spans="74:100">
      <c r="BV2452" s="62"/>
      <c r="BW2452" s="62"/>
      <c r="BX2452" s="62"/>
      <c r="BY2452" s="62"/>
      <c r="BZ2452" s="62"/>
      <c r="CA2452" s="62"/>
      <c r="CB2452" s="62"/>
      <c r="CC2452" s="62"/>
      <c r="CD2452" s="62"/>
      <c r="CE2452" s="62"/>
      <c r="CF2452" s="62"/>
      <c r="CL2452" s="56" t="s">
        <v>21084</v>
      </c>
      <c r="CM2452" s="56"/>
      <c r="CN2452" s="56"/>
      <c r="CO2452" s="52"/>
      <c r="CP2452" s="52"/>
      <c r="CQ2452" s="52"/>
      <c r="CR2452" s="52"/>
      <c r="CS2452" s="52"/>
      <c r="CT2452" s="52"/>
      <c r="CU2452" s="33"/>
      <c r="CV2452" s="33"/>
    </row>
    <row r="2453" spans="74:100">
      <c r="BV2453" s="62"/>
      <c r="BW2453" s="62"/>
      <c r="BX2453" s="62"/>
      <c r="BY2453" s="62"/>
      <c r="BZ2453" s="62"/>
      <c r="CA2453" s="62"/>
      <c r="CB2453" s="62"/>
      <c r="CC2453" s="62"/>
      <c r="CD2453" s="62"/>
      <c r="CE2453" s="62"/>
      <c r="CF2453" s="62"/>
      <c r="CL2453" s="56" t="s">
        <v>1116</v>
      </c>
      <c r="CM2453" s="56" t="s">
        <v>215</v>
      </c>
      <c r="CN2453" s="56" t="s">
        <v>215</v>
      </c>
      <c r="CO2453" s="52"/>
      <c r="CP2453" s="52"/>
      <c r="CQ2453" s="52"/>
      <c r="CR2453" s="52"/>
      <c r="CS2453" s="52"/>
      <c r="CT2453" s="52"/>
      <c r="CU2453" s="33"/>
      <c r="CV2453" s="33"/>
    </row>
    <row r="2454" spans="74:100">
      <c r="BV2454" s="62"/>
      <c r="BW2454" s="62"/>
      <c r="BX2454" s="62"/>
      <c r="BY2454" s="62"/>
      <c r="BZ2454" s="62"/>
      <c r="CA2454" s="62"/>
      <c r="CB2454" s="62"/>
      <c r="CC2454" s="62"/>
      <c r="CD2454" s="62"/>
      <c r="CE2454" s="62"/>
      <c r="CF2454" s="62"/>
      <c r="CL2454" s="56" t="s">
        <v>21109</v>
      </c>
      <c r="CM2454" s="56"/>
      <c r="CN2454" s="56"/>
      <c r="CO2454" s="52"/>
      <c r="CP2454" s="52"/>
      <c r="CQ2454" s="52"/>
      <c r="CR2454" s="52"/>
      <c r="CS2454" s="52"/>
      <c r="CT2454" s="52"/>
      <c r="CU2454" s="33"/>
      <c r="CV2454" s="33"/>
    </row>
    <row r="2455" spans="74:100">
      <c r="BV2455" s="62"/>
      <c r="BW2455" s="62"/>
      <c r="BX2455" s="62"/>
      <c r="BY2455" s="62"/>
      <c r="BZ2455" s="62"/>
      <c r="CA2455" s="62"/>
      <c r="CB2455" s="62"/>
      <c r="CC2455" s="62"/>
      <c r="CD2455" s="62"/>
      <c r="CE2455" s="62"/>
      <c r="CF2455" s="62"/>
      <c r="CL2455" s="56" t="s">
        <v>1117</v>
      </c>
      <c r="CM2455" s="56" t="s">
        <v>213</v>
      </c>
      <c r="CN2455" s="56" t="s">
        <v>213</v>
      </c>
      <c r="CO2455" s="52"/>
      <c r="CP2455" s="52"/>
      <c r="CQ2455" s="52"/>
      <c r="CR2455" s="52"/>
      <c r="CS2455" s="52"/>
      <c r="CT2455" s="52"/>
      <c r="CU2455" s="33"/>
      <c r="CV2455" s="33"/>
    </row>
    <row r="2456" spans="74:100">
      <c r="BV2456" s="62"/>
      <c r="BW2456" s="62"/>
      <c r="BX2456" s="62"/>
      <c r="BY2456" s="62"/>
      <c r="BZ2456" s="62"/>
      <c r="CA2456" s="62"/>
      <c r="CB2456" s="62"/>
      <c r="CC2456" s="62"/>
      <c r="CD2456" s="62"/>
      <c r="CE2456" s="62"/>
      <c r="CF2456" s="62"/>
      <c r="CL2456" s="56" t="s">
        <v>21085</v>
      </c>
      <c r="CM2456" s="56"/>
      <c r="CN2456" s="56"/>
      <c r="CO2456" s="52"/>
      <c r="CP2456" s="52"/>
      <c r="CQ2456" s="52"/>
      <c r="CR2456" s="52"/>
      <c r="CS2456" s="52"/>
      <c r="CT2456" s="52"/>
      <c r="CU2456" s="33"/>
      <c r="CV2456" s="33"/>
    </row>
    <row r="2457" spans="74:100">
      <c r="BV2457" s="62"/>
      <c r="BW2457" s="62"/>
      <c r="BX2457" s="62"/>
      <c r="BY2457" s="62"/>
      <c r="BZ2457" s="62"/>
      <c r="CA2457" s="62"/>
      <c r="CB2457" s="62"/>
      <c r="CC2457" s="62"/>
      <c r="CD2457" s="62"/>
      <c r="CE2457" s="62"/>
      <c r="CF2457" s="62"/>
      <c r="CL2457" s="56" t="s">
        <v>1118</v>
      </c>
      <c r="CM2457" s="56" t="s">
        <v>215</v>
      </c>
      <c r="CN2457" s="56" t="s">
        <v>215</v>
      </c>
      <c r="CO2457" s="52"/>
      <c r="CP2457" s="52"/>
      <c r="CQ2457" s="52"/>
      <c r="CR2457" s="52"/>
      <c r="CS2457" s="52"/>
      <c r="CT2457" s="52"/>
      <c r="CU2457" s="33"/>
      <c r="CV2457" s="33"/>
    </row>
    <row r="2458" spans="74:100">
      <c r="BV2458" s="62"/>
      <c r="BW2458" s="62"/>
      <c r="BX2458" s="62"/>
      <c r="BY2458" s="62"/>
      <c r="BZ2458" s="62"/>
      <c r="CA2458" s="62"/>
      <c r="CB2458" s="62"/>
      <c r="CC2458" s="62"/>
      <c r="CD2458" s="62"/>
      <c r="CE2458" s="62"/>
      <c r="CF2458" s="62"/>
      <c r="CL2458" s="56" t="s">
        <v>21086</v>
      </c>
      <c r="CM2458" s="56"/>
      <c r="CN2458" s="56"/>
      <c r="CO2458" s="52"/>
      <c r="CP2458" s="52"/>
      <c r="CQ2458" s="52"/>
      <c r="CR2458" s="52"/>
      <c r="CS2458" s="52"/>
      <c r="CT2458" s="52"/>
      <c r="CU2458" s="33"/>
      <c r="CV2458" s="33"/>
    </row>
    <row r="2459" spans="74:100">
      <c r="BV2459" s="62"/>
      <c r="BW2459" s="62"/>
      <c r="BX2459" s="62"/>
      <c r="BY2459" s="62"/>
      <c r="BZ2459" s="62"/>
      <c r="CA2459" s="62"/>
      <c r="CB2459" s="62"/>
      <c r="CC2459" s="62"/>
      <c r="CD2459" s="62"/>
      <c r="CE2459" s="62"/>
      <c r="CF2459" s="62"/>
      <c r="CL2459" s="56" t="s">
        <v>1119</v>
      </c>
      <c r="CM2459" s="56" t="s">
        <v>213</v>
      </c>
      <c r="CN2459" s="56" t="s">
        <v>213</v>
      </c>
      <c r="CO2459" s="52"/>
      <c r="CP2459" s="52"/>
      <c r="CQ2459" s="52"/>
      <c r="CR2459" s="52"/>
      <c r="CS2459" s="52"/>
      <c r="CT2459" s="52"/>
      <c r="CU2459" s="33"/>
      <c r="CV2459" s="33"/>
    </row>
    <row r="2460" spans="74:100">
      <c r="BV2460" s="62"/>
      <c r="BW2460" s="62"/>
      <c r="BX2460" s="62"/>
      <c r="BY2460" s="62"/>
      <c r="BZ2460" s="62"/>
      <c r="CA2460" s="62"/>
      <c r="CB2460" s="62"/>
      <c r="CC2460" s="62"/>
      <c r="CD2460" s="62"/>
      <c r="CE2460" s="62"/>
      <c r="CF2460" s="62"/>
      <c r="CL2460" s="56" t="s">
        <v>21087</v>
      </c>
      <c r="CM2460" s="56"/>
      <c r="CN2460" s="56"/>
      <c r="CO2460" s="52"/>
      <c r="CP2460" s="52"/>
      <c r="CQ2460" s="52"/>
      <c r="CR2460" s="52"/>
      <c r="CS2460" s="52"/>
      <c r="CT2460" s="52"/>
      <c r="CU2460" s="33"/>
      <c r="CV2460" s="33"/>
    </row>
    <row r="2461" spans="74:100">
      <c r="BV2461" s="62"/>
      <c r="BW2461" s="62"/>
      <c r="BX2461" s="62"/>
      <c r="BY2461" s="62"/>
      <c r="BZ2461" s="62"/>
      <c r="CA2461" s="62"/>
      <c r="CB2461" s="62"/>
      <c r="CC2461" s="62"/>
      <c r="CD2461" s="62"/>
      <c r="CE2461" s="62"/>
      <c r="CF2461" s="62"/>
      <c r="CL2461" s="56" t="s">
        <v>1120</v>
      </c>
      <c r="CM2461" s="56" t="s">
        <v>213</v>
      </c>
      <c r="CN2461" s="56" t="s">
        <v>213</v>
      </c>
      <c r="CO2461" s="52"/>
      <c r="CP2461" s="52"/>
      <c r="CQ2461" s="52"/>
      <c r="CR2461" s="52"/>
      <c r="CS2461" s="52"/>
      <c r="CT2461" s="52"/>
      <c r="CU2461" s="33"/>
      <c r="CV2461" s="33"/>
    </row>
    <row r="2462" spans="74:100">
      <c r="BV2462" s="62"/>
      <c r="BW2462" s="62"/>
      <c r="BX2462" s="62"/>
      <c r="BY2462" s="62"/>
      <c r="BZ2462" s="62"/>
      <c r="CA2462" s="62"/>
      <c r="CB2462" s="62"/>
      <c r="CC2462" s="62"/>
      <c r="CD2462" s="62"/>
      <c r="CE2462" s="62"/>
      <c r="CF2462" s="62"/>
      <c r="CL2462" s="56" t="s">
        <v>21088</v>
      </c>
      <c r="CM2462" s="56"/>
      <c r="CN2462" s="56"/>
      <c r="CO2462" s="52"/>
      <c r="CP2462" s="52"/>
      <c r="CQ2462" s="52"/>
      <c r="CR2462" s="52"/>
      <c r="CS2462" s="52"/>
      <c r="CT2462" s="52"/>
      <c r="CU2462" s="33"/>
      <c r="CV2462" s="33"/>
    </row>
    <row r="2463" spans="74:100">
      <c r="BV2463" s="62"/>
      <c r="BW2463" s="62"/>
      <c r="BX2463" s="62"/>
      <c r="BY2463" s="62"/>
      <c r="BZ2463" s="62"/>
      <c r="CA2463" s="62"/>
      <c r="CB2463" s="62"/>
      <c r="CC2463" s="62"/>
      <c r="CD2463" s="62"/>
      <c r="CE2463" s="62"/>
      <c r="CF2463" s="62"/>
      <c r="CL2463" s="56" t="s">
        <v>27215</v>
      </c>
      <c r="CM2463" s="56" t="s">
        <v>213</v>
      </c>
      <c r="CN2463" s="56" t="s">
        <v>213</v>
      </c>
      <c r="CO2463" s="52"/>
      <c r="CP2463" s="52"/>
      <c r="CQ2463" s="52"/>
      <c r="CR2463" s="52"/>
      <c r="CS2463" s="52"/>
      <c r="CT2463" s="52"/>
      <c r="CU2463" s="33"/>
      <c r="CV2463" s="33"/>
    </row>
    <row r="2464" spans="74:100">
      <c r="BV2464" s="62"/>
      <c r="BW2464" s="62"/>
      <c r="BX2464" s="62"/>
      <c r="BY2464" s="62"/>
      <c r="BZ2464" s="62"/>
      <c r="CA2464" s="62"/>
      <c r="CB2464" s="62"/>
      <c r="CC2464" s="62"/>
      <c r="CD2464" s="62"/>
      <c r="CE2464" s="62"/>
      <c r="CF2464" s="62"/>
      <c r="CL2464" s="56" t="s">
        <v>27216</v>
      </c>
      <c r="CM2464" s="56"/>
      <c r="CN2464" s="56"/>
      <c r="CO2464" s="52"/>
      <c r="CP2464" s="52"/>
      <c r="CQ2464" s="52"/>
      <c r="CR2464" s="52"/>
      <c r="CS2464" s="52"/>
      <c r="CT2464" s="52"/>
      <c r="CU2464" s="33"/>
      <c r="CV2464" s="33"/>
    </row>
    <row r="2465" spans="74:100">
      <c r="BV2465" s="62"/>
      <c r="BW2465" s="62"/>
      <c r="BX2465" s="62"/>
      <c r="BY2465" s="62"/>
      <c r="BZ2465" s="62"/>
      <c r="CA2465" s="62"/>
      <c r="CB2465" s="62"/>
      <c r="CC2465" s="62"/>
      <c r="CD2465" s="62"/>
      <c r="CE2465" s="62"/>
      <c r="CF2465" s="62"/>
      <c r="CL2465" s="56" t="s">
        <v>1121</v>
      </c>
      <c r="CM2465" s="56" t="s">
        <v>213</v>
      </c>
      <c r="CN2465" s="56" t="s">
        <v>213</v>
      </c>
      <c r="CO2465" s="52"/>
      <c r="CP2465" s="52"/>
      <c r="CQ2465" s="52"/>
      <c r="CR2465" s="52"/>
      <c r="CS2465" s="52"/>
      <c r="CT2465" s="52"/>
      <c r="CU2465" s="33"/>
      <c r="CV2465" s="33"/>
    </row>
    <row r="2466" spans="74:100">
      <c r="BV2466" s="62"/>
      <c r="BW2466" s="62"/>
      <c r="BX2466" s="62"/>
      <c r="BY2466" s="62"/>
      <c r="BZ2466" s="62"/>
      <c r="CA2466" s="62"/>
      <c r="CB2466" s="62"/>
      <c r="CC2466" s="62"/>
      <c r="CD2466" s="62"/>
      <c r="CE2466" s="62"/>
      <c r="CF2466" s="62"/>
      <c r="CL2466" s="56" t="s">
        <v>21089</v>
      </c>
      <c r="CM2466" s="56"/>
      <c r="CN2466" s="56"/>
      <c r="CO2466" s="52"/>
      <c r="CP2466" s="52"/>
      <c r="CQ2466" s="52"/>
      <c r="CR2466" s="52"/>
      <c r="CS2466" s="52"/>
      <c r="CT2466" s="52"/>
      <c r="CU2466" s="33"/>
      <c r="CV2466" s="33"/>
    </row>
    <row r="2467" spans="74:100">
      <c r="BV2467" s="62"/>
      <c r="BW2467" s="62"/>
      <c r="BX2467" s="62"/>
      <c r="BY2467" s="62"/>
      <c r="BZ2467" s="62"/>
      <c r="CA2467" s="62"/>
      <c r="CB2467" s="62"/>
      <c r="CC2467" s="62"/>
      <c r="CD2467" s="62"/>
      <c r="CE2467" s="62"/>
      <c r="CF2467" s="62"/>
      <c r="CL2467" s="56" t="s">
        <v>1122</v>
      </c>
      <c r="CM2467" s="56" t="s">
        <v>213</v>
      </c>
      <c r="CN2467" s="56" t="s">
        <v>213</v>
      </c>
      <c r="CO2467" s="52"/>
      <c r="CP2467" s="52"/>
      <c r="CQ2467" s="52"/>
      <c r="CR2467" s="52"/>
      <c r="CS2467" s="52"/>
      <c r="CT2467" s="52"/>
      <c r="CU2467" s="33"/>
      <c r="CV2467" s="33"/>
    </row>
    <row r="2468" spans="74:100">
      <c r="BV2468" s="62"/>
      <c r="BW2468" s="62"/>
      <c r="BX2468" s="62"/>
      <c r="BY2468" s="62"/>
      <c r="BZ2468" s="62"/>
      <c r="CA2468" s="62"/>
      <c r="CB2468" s="62"/>
      <c r="CC2468" s="62"/>
      <c r="CD2468" s="62"/>
      <c r="CE2468" s="62"/>
      <c r="CF2468" s="62"/>
      <c r="CL2468" s="56" t="s">
        <v>21090</v>
      </c>
      <c r="CM2468" s="56"/>
      <c r="CN2468" s="56"/>
      <c r="CO2468" s="52"/>
      <c r="CP2468" s="52"/>
      <c r="CQ2468" s="52"/>
      <c r="CR2468" s="52"/>
      <c r="CS2468" s="52"/>
      <c r="CT2468" s="52"/>
      <c r="CU2468" s="33"/>
      <c r="CV2468" s="33"/>
    </row>
    <row r="2469" spans="74:100">
      <c r="BV2469" s="62"/>
      <c r="BW2469" s="62"/>
      <c r="BX2469" s="62"/>
      <c r="BY2469" s="62"/>
      <c r="BZ2469" s="62"/>
      <c r="CA2469" s="62"/>
      <c r="CB2469" s="62"/>
      <c r="CC2469" s="62"/>
      <c r="CD2469" s="62"/>
      <c r="CE2469" s="62"/>
      <c r="CF2469" s="62"/>
      <c r="CL2469" s="56" t="s">
        <v>3783</v>
      </c>
      <c r="CM2469" s="56" t="s">
        <v>217</v>
      </c>
      <c r="CN2469" s="56" t="s">
        <v>217</v>
      </c>
      <c r="CO2469" s="52"/>
      <c r="CP2469" s="52"/>
      <c r="CQ2469" s="52"/>
      <c r="CR2469" s="52"/>
      <c r="CS2469" s="52"/>
      <c r="CT2469" s="52"/>
      <c r="CU2469" s="33"/>
      <c r="CV2469" s="33"/>
    </row>
    <row r="2470" spans="74:100">
      <c r="BV2470" s="62"/>
      <c r="BW2470" s="62"/>
      <c r="BX2470" s="62"/>
      <c r="BY2470" s="62"/>
      <c r="BZ2470" s="62"/>
      <c r="CA2470" s="62"/>
      <c r="CB2470" s="62"/>
      <c r="CC2470" s="62"/>
      <c r="CD2470" s="62"/>
      <c r="CE2470" s="62"/>
      <c r="CF2470" s="62"/>
      <c r="CL2470" s="56" t="s">
        <v>18017</v>
      </c>
      <c r="CM2470" s="56"/>
      <c r="CN2470" s="56"/>
      <c r="CO2470" s="52"/>
      <c r="CP2470" s="52"/>
      <c r="CQ2470" s="52"/>
      <c r="CR2470" s="52"/>
      <c r="CS2470" s="52"/>
      <c r="CT2470" s="52"/>
      <c r="CU2470" s="33"/>
      <c r="CV2470" s="33"/>
    </row>
    <row r="2471" spans="74:100">
      <c r="BV2471" s="62"/>
      <c r="BW2471" s="62"/>
      <c r="BX2471" s="62"/>
      <c r="BY2471" s="62"/>
      <c r="BZ2471" s="62"/>
      <c r="CA2471" s="62"/>
      <c r="CB2471" s="62"/>
      <c r="CC2471" s="62"/>
      <c r="CD2471" s="62"/>
      <c r="CE2471" s="62"/>
      <c r="CF2471" s="62"/>
      <c r="CL2471" s="56" t="s">
        <v>1123</v>
      </c>
      <c r="CM2471" s="56" t="s">
        <v>213</v>
      </c>
      <c r="CN2471" s="56" t="s">
        <v>213</v>
      </c>
      <c r="CO2471" s="52"/>
      <c r="CP2471" s="52"/>
      <c r="CQ2471" s="52"/>
      <c r="CR2471" s="52"/>
      <c r="CS2471" s="52"/>
      <c r="CT2471" s="52"/>
      <c r="CU2471" s="33"/>
      <c r="CV2471" s="33"/>
    </row>
    <row r="2472" spans="74:100">
      <c r="BV2472" s="62"/>
      <c r="BW2472" s="62"/>
      <c r="BX2472" s="62"/>
      <c r="BY2472" s="62"/>
      <c r="BZ2472" s="62"/>
      <c r="CA2472" s="62"/>
      <c r="CB2472" s="62"/>
      <c r="CC2472" s="62"/>
      <c r="CD2472" s="62"/>
      <c r="CE2472" s="62"/>
      <c r="CF2472" s="62"/>
      <c r="CL2472" s="56" t="s">
        <v>21091</v>
      </c>
      <c r="CM2472" s="56"/>
      <c r="CN2472" s="56"/>
      <c r="CO2472" s="52"/>
      <c r="CP2472" s="52"/>
      <c r="CQ2472" s="52"/>
      <c r="CR2472" s="52"/>
      <c r="CS2472" s="52"/>
      <c r="CT2472" s="52"/>
      <c r="CU2472" s="33"/>
      <c r="CV2472" s="33"/>
    </row>
    <row r="2473" spans="74:100">
      <c r="BV2473" s="62"/>
      <c r="BW2473" s="62"/>
      <c r="BX2473" s="62"/>
      <c r="BY2473" s="62"/>
      <c r="BZ2473" s="62"/>
      <c r="CA2473" s="62"/>
      <c r="CB2473" s="62"/>
      <c r="CC2473" s="62"/>
      <c r="CD2473" s="62"/>
      <c r="CE2473" s="62"/>
      <c r="CF2473" s="62"/>
      <c r="CL2473" s="56" t="s">
        <v>1124</v>
      </c>
      <c r="CM2473" s="56" t="s">
        <v>213</v>
      </c>
      <c r="CN2473" s="56" t="s">
        <v>213</v>
      </c>
      <c r="CO2473" s="52"/>
      <c r="CP2473" s="52"/>
      <c r="CQ2473" s="52"/>
      <c r="CR2473" s="52"/>
      <c r="CS2473" s="52"/>
      <c r="CT2473" s="52"/>
      <c r="CU2473" s="33"/>
      <c r="CV2473" s="33"/>
    </row>
    <row r="2474" spans="74:100">
      <c r="BV2474" s="62"/>
      <c r="BW2474" s="62"/>
      <c r="BX2474" s="62"/>
      <c r="BY2474" s="62"/>
      <c r="BZ2474" s="62"/>
      <c r="CA2474" s="62"/>
      <c r="CB2474" s="62"/>
      <c r="CC2474" s="62"/>
      <c r="CD2474" s="62"/>
      <c r="CE2474" s="62"/>
      <c r="CF2474" s="62"/>
      <c r="CL2474" s="56" t="s">
        <v>21092</v>
      </c>
      <c r="CM2474" s="56"/>
      <c r="CN2474" s="56"/>
      <c r="CO2474" s="52"/>
      <c r="CP2474" s="52"/>
      <c r="CQ2474" s="52"/>
      <c r="CR2474" s="52"/>
      <c r="CS2474" s="52"/>
      <c r="CT2474" s="52"/>
      <c r="CU2474" s="33"/>
      <c r="CV2474" s="33"/>
    </row>
    <row r="2475" spans="74:100">
      <c r="BV2475" s="62"/>
      <c r="BW2475" s="62"/>
      <c r="BX2475" s="62"/>
      <c r="BY2475" s="62"/>
      <c r="BZ2475" s="62"/>
      <c r="CA2475" s="62"/>
      <c r="CB2475" s="62"/>
      <c r="CC2475" s="62"/>
      <c r="CD2475" s="62"/>
      <c r="CE2475" s="62"/>
      <c r="CF2475" s="62"/>
      <c r="CL2475" s="56" t="s">
        <v>1125</v>
      </c>
      <c r="CM2475" s="56" t="s">
        <v>213</v>
      </c>
      <c r="CN2475" s="56" t="s">
        <v>213</v>
      </c>
      <c r="CO2475" s="52"/>
      <c r="CP2475" s="52"/>
      <c r="CQ2475" s="52"/>
      <c r="CR2475" s="52"/>
      <c r="CS2475" s="52"/>
      <c r="CT2475" s="52"/>
      <c r="CU2475" s="33"/>
      <c r="CV2475" s="33"/>
    </row>
    <row r="2476" spans="74:100">
      <c r="BV2476" s="62"/>
      <c r="BW2476" s="62"/>
      <c r="BX2476" s="62"/>
      <c r="BY2476" s="62"/>
      <c r="BZ2476" s="62"/>
      <c r="CA2476" s="62"/>
      <c r="CB2476" s="62"/>
      <c r="CC2476" s="62"/>
      <c r="CD2476" s="62"/>
      <c r="CE2476" s="62"/>
      <c r="CF2476" s="62"/>
      <c r="CL2476" s="56" t="s">
        <v>24945</v>
      </c>
      <c r="CM2476" s="56"/>
      <c r="CN2476" s="56"/>
      <c r="CO2476" s="52"/>
      <c r="CP2476" s="52"/>
      <c r="CQ2476" s="52"/>
      <c r="CR2476" s="52"/>
      <c r="CS2476" s="52"/>
      <c r="CT2476" s="52"/>
      <c r="CU2476" s="33"/>
      <c r="CV2476" s="33"/>
    </row>
    <row r="2477" spans="74:100">
      <c r="BV2477" s="62"/>
      <c r="BW2477" s="62"/>
      <c r="BX2477" s="62"/>
      <c r="BY2477" s="62"/>
      <c r="BZ2477" s="62"/>
      <c r="CA2477" s="62"/>
      <c r="CB2477" s="62"/>
      <c r="CC2477" s="62"/>
      <c r="CD2477" s="62"/>
      <c r="CE2477" s="62"/>
      <c r="CF2477" s="62"/>
      <c r="CL2477" s="56" t="s">
        <v>3784</v>
      </c>
      <c r="CM2477" s="56" t="s">
        <v>214</v>
      </c>
      <c r="CN2477" s="56" t="s">
        <v>214</v>
      </c>
      <c r="CO2477" s="52"/>
      <c r="CP2477" s="52"/>
      <c r="CQ2477" s="52"/>
      <c r="CR2477" s="52"/>
      <c r="CS2477" s="52"/>
      <c r="CT2477" s="52"/>
      <c r="CU2477" s="33"/>
      <c r="CV2477" s="33"/>
    </row>
    <row r="2478" spans="74:100">
      <c r="BV2478" s="62"/>
      <c r="BW2478" s="62"/>
      <c r="BX2478" s="62"/>
      <c r="BY2478" s="62"/>
      <c r="BZ2478" s="62"/>
      <c r="CA2478" s="62"/>
      <c r="CB2478" s="62"/>
      <c r="CC2478" s="62"/>
      <c r="CD2478" s="62"/>
      <c r="CE2478" s="62"/>
      <c r="CF2478" s="62"/>
      <c r="CL2478" s="56" t="s">
        <v>21093</v>
      </c>
      <c r="CM2478" s="56"/>
      <c r="CN2478" s="56"/>
      <c r="CO2478" s="52"/>
      <c r="CP2478" s="52"/>
      <c r="CQ2478" s="52"/>
      <c r="CR2478" s="52"/>
      <c r="CS2478" s="52"/>
      <c r="CT2478" s="52"/>
      <c r="CU2478" s="33"/>
      <c r="CV2478" s="33"/>
    </row>
    <row r="2479" spans="74:100">
      <c r="BV2479" s="62"/>
      <c r="BW2479" s="62"/>
      <c r="BX2479" s="62"/>
      <c r="BY2479" s="62"/>
      <c r="BZ2479" s="62"/>
      <c r="CA2479" s="62"/>
      <c r="CB2479" s="62"/>
      <c r="CC2479" s="62"/>
      <c r="CD2479" s="62"/>
      <c r="CE2479" s="62"/>
      <c r="CF2479" s="62"/>
      <c r="CL2479" s="56" t="s">
        <v>27217</v>
      </c>
      <c r="CM2479" s="56" t="s">
        <v>217</v>
      </c>
      <c r="CN2479" s="56" t="s">
        <v>217</v>
      </c>
      <c r="CO2479" s="52"/>
      <c r="CP2479" s="52"/>
      <c r="CQ2479" s="52"/>
      <c r="CR2479" s="52"/>
      <c r="CS2479" s="52"/>
      <c r="CT2479" s="52"/>
      <c r="CU2479" s="33"/>
      <c r="CV2479" s="33"/>
    </row>
    <row r="2480" spans="74:100">
      <c r="BV2480" s="62"/>
      <c r="BW2480" s="62"/>
      <c r="BX2480" s="62"/>
      <c r="BY2480" s="62"/>
      <c r="BZ2480" s="62"/>
      <c r="CA2480" s="62"/>
      <c r="CB2480" s="62"/>
      <c r="CC2480" s="62"/>
      <c r="CD2480" s="62"/>
      <c r="CE2480" s="62"/>
      <c r="CF2480" s="62"/>
      <c r="CL2480" s="56" t="s">
        <v>27218</v>
      </c>
      <c r="CM2480" s="56"/>
      <c r="CN2480" s="56"/>
      <c r="CO2480" s="52"/>
      <c r="CP2480" s="52"/>
      <c r="CQ2480" s="52"/>
      <c r="CR2480" s="52"/>
      <c r="CS2480" s="52"/>
      <c r="CT2480" s="52"/>
      <c r="CU2480" s="33"/>
      <c r="CV2480" s="33"/>
    </row>
    <row r="2481" spans="74:100">
      <c r="BV2481" s="62"/>
      <c r="BW2481" s="62"/>
      <c r="BX2481" s="62"/>
      <c r="BY2481" s="62"/>
      <c r="BZ2481" s="62"/>
      <c r="CA2481" s="62"/>
      <c r="CB2481" s="62"/>
      <c r="CC2481" s="62"/>
      <c r="CD2481" s="62"/>
      <c r="CE2481" s="62"/>
      <c r="CF2481" s="62"/>
      <c r="CL2481" s="56" t="s">
        <v>3785</v>
      </c>
      <c r="CM2481" s="56" t="s">
        <v>213</v>
      </c>
      <c r="CN2481" s="56" t="s">
        <v>213</v>
      </c>
      <c r="CO2481" s="52"/>
      <c r="CP2481" s="52"/>
      <c r="CQ2481" s="52"/>
      <c r="CR2481" s="52"/>
      <c r="CS2481" s="52"/>
      <c r="CT2481" s="52"/>
      <c r="CU2481" s="33"/>
      <c r="CV2481" s="33"/>
    </row>
    <row r="2482" spans="74:100">
      <c r="BV2482" s="62"/>
      <c r="BW2482" s="62"/>
      <c r="BX2482" s="62"/>
      <c r="BY2482" s="62"/>
      <c r="BZ2482" s="62"/>
      <c r="CA2482" s="62"/>
      <c r="CB2482" s="62"/>
      <c r="CC2482" s="62"/>
      <c r="CD2482" s="62"/>
      <c r="CE2482" s="62"/>
      <c r="CF2482" s="62"/>
      <c r="CL2482" s="56" t="s">
        <v>21094</v>
      </c>
      <c r="CM2482" s="56"/>
      <c r="CN2482" s="56"/>
      <c r="CO2482" s="52"/>
      <c r="CP2482" s="52"/>
      <c r="CQ2482" s="52"/>
      <c r="CR2482" s="52"/>
      <c r="CS2482" s="52"/>
      <c r="CT2482" s="52"/>
      <c r="CU2482" s="33"/>
      <c r="CV2482" s="33"/>
    </row>
    <row r="2483" spans="74:100">
      <c r="BV2483" s="62"/>
      <c r="BW2483" s="62"/>
      <c r="BX2483" s="62"/>
      <c r="BY2483" s="62"/>
      <c r="BZ2483" s="62"/>
      <c r="CA2483" s="62"/>
      <c r="CB2483" s="62"/>
      <c r="CC2483" s="62"/>
      <c r="CD2483" s="62"/>
      <c r="CE2483" s="62"/>
      <c r="CF2483" s="62"/>
      <c r="CL2483" s="56" t="s">
        <v>1126</v>
      </c>
      <c r="CM2483" s="56" t="s">
        <v>215</v>
      </c>
      <c r="CN2483" s="56" t="s">
        <v>215</v>
      </c>
      <c r="CO2483" s="52"/>
      <c r="CP2483" s="52"/>
      <c r="CQ2483" s="52"/>
      <c r="CR2483" s="52"/>
      <c r="CS2483" s="52"/>
      <c r="CT2483" s="52"/>
      <c r="CU2483" s="33"/>
      <c r="CV2483" s="33"/>
    </row>
    <row r="2484" spans="74:100">
      <c r="BV2484" s="62"/>
      <c r="BW2484" s="62"/>
      <c r="BX2484" s="62"/>
      <c r="BY2484" s="62"/>
      <c r="BZ2484" s="62"/>
      <c r="CA2484" s="62"/>
      <c r="CB2484" s="62"/>
      <c r="CC2484" s="62"/>
      <c r="CD2484" s="62"/>
      <c r="CE2484" s="62"/>
      <c r="CF2484" s="62"/>
      <c r="CL2484" s="56" t="s">
        <v>21095</v>
      </c>
      <c r="CM2484" s="56"/>
      <c r="CN2484" s="56"/>
      <c r="CO2484" s="52"/>
      <c r="CP2484" s="52"/>
      <c r="CQ2484" s="52"/>
      <c r="CR2484" s="52"/>
      <c r="CS2484" s="52"/>
      <c r="CT2484" s="52"/>
      <c r="CU2484" s="33"/>
      <c r="CV2484" s="33"/>
    </row>
    <row r="2485" spans="74:100">
      <c r="BV2485" s="62"/>
      <c r="BW2485" s="62"/>
      <c r="BX2485" s="62"/>
      <c r="BY2485" s="62"/>
      <c r="BZ2485" s="62"/>
      <c r="CA2485" s="62"/>
      <c r="CB2485" s="62"/>
      <c r="CC2485" s="62"/>
      <c r="CD2485" s="62"/>
      <c r="CE2485" s="62"/>
      <c r="CF2485" s="62"/>
      <c r="CL2485" s="56" t="s">
        <v>1127</v>
      </c>
      <c r="CM2485" s="56" t="s">
        <v>214</v>
      </c>
      <c r="CN2485" s="56" t="s">
        <v>214</v>
      </c>
      <c r="CO2485" s="52"/>
      <c r="CP2485" s="52"/>
      <c r="CQ2485" s="52"/>
      <c r="CR2485" s="52"/>
      <c r="CS2485" s="52"/>
      <c r="CT2485" s="52"/>
      <c r="CU2485" s="33"/>
      <c r="CV2485" s="33"/>
    </row>
    <row r="2486" spans="74:100">
      <c r="BV2486" s="62"/>
      <c r="BW2486" s="62"/>
      <c r="BX2486" s="62"/>
      <c r="BY2486" s="62"/>
      <c r="BZ2486" s="62"/>
      <c r="CA2486" s="62"/>
      <c r="CB2486" s="62"/>
      <c r="CC2486" s="62"/>
      <c r="CD2486" s="62"/>
      <c r="CE2486" s="62"/>
      <c r="CF2486" s="62"/>
      <c r="CL2486" s="56" t="s">
        <v>21096</v>
      </c>
      <c r="CM2486" s="56"/>
      <c r="CN2486" s="56"/>
      <c r="CO2486" s="52"/>
      <c r="CP2486" s="52"/>
      <c r="CQ2486" s="52"/>
      <c r="CR2486" s="52"/>
      <c r="CS2486" s="52"/>
      <c r="CT2486" s="52"/>
      <c r="CU2486" s="33"/>
      <c r="CV2486" s="33"/>
    </row>
    <row r="2487" spans="74:100">
      <c r="BV2487" s="62"/>
      <c r="BW2487" s="62"/>
      <c r="BX2487" s="62"/>
      <c r="BY2487" s="62"/>
      <c r="BZ2487" s="62"/>
      <c r="CA2487" s="62"/>
      <c r="CB2487" s="62"/>
      <c r="CC2487" s="62"/>
      <c r="CD2487" s="62"/>
      <c r="CE2487" s="62"/>
      <c r="CF2487" s="62"/>
      <c r="CL2487" s="56" t="s">
        <v>20486</v>
      </c>
      <c r="CM2487" s="56" t="s">
        <v>217</v>
      </c>
      <c r="CN2487" s="56" t="s">
        <v>217</v>
      </c>
      <c r="CO2487" s="52"/>
      <c r="CP2487" s="52"/>
      <c r="CQ2487" s="52"/>
      <c r="CR2487" s="52"/>
      <c r="CS2487" s="52"/>
      <c r="CT2487" s="52"/>
      <c r="CU2487" s="33"/>
      <c r="CV2487" s="33"/>
    </row>
    <row r="2488" spans="74:100">
      <c r="BV2488" s="62"/>
      <c r="BW2488" s="62"/>
      <c r="BX2488" s="62"/>
      <c r="BY2488" s="62"/>
      <c r="BZ2488" s="62"/>
      <c r="CA2488" s="62"/>
      <c r="CB2488" s="62"/>
      <c r="CC2488" s="62"/>
      <c r="CD2488" s="62"/>
      <c r="CE2488" s="62"/>
      <c r="CF2488" s="62"/>
      <c r="CL2488" s="56" t="s">
        <v>18018</v>
      </c>
      <c r="CM2488" s="56"/>
      <c r="CN2488" s="56"/>
      <c r="CO2488" s="52"/>
      <c r="CP2488" s="52"/>
      <c r="CQ2488" s="52"/>
      <c r="CR2488" s="52"/>
      <c r="CS2488" s="52"/>
      <c r="CT2488" s="52"/>
      <c r="CU2488" s="33"/>
      <c r="CV2488" s="33"/>
    </row>
    <row r="2489" spans="74:100">
      <c r="BV2489" s="62"/>
      <c r="BW2489" s="62"/>
      <c r="BX2489" s="62"/>
      <c r="BY2489" s="62"/>
      <c r="BZ2489" s="62"/>
      <c r="CA2489" s="62"/>
      <c r="CB2489" s="62"/>
      <c r="CC2489" s="62"/>
      <c r="CD2489" s="62"/>
      <c r="CE2489" s="62"/>
      <c r="CF2489" s="62"/>
      <c r="CL2489" s="56" t="s">
        <v>3786</v>
      </c>
      <c r="CM2489" s="56" t="s">
        <v>217</v>
      </c>
      <c r="CN2489" s="56" t="s">
        <v>217</v>
      </c>
      <c r="CO2489" s="52"/>
      <c r="CP2489" s="52"/>
      <c r="CQ2489" s="52"/>
      <c r="CR2489" s="52"/>
      <c r="CS2489" s="52"/>
      <c r="CT2489" s="52"/>
      <c r="CU2489" s="33"/>
      <c r="CV2489" s="33"/>
    </row>
    <row r="2490" spans="74:100">
      <c r="BV2490" s="62"/>
      <c r="BW2490" s="62"/>
      <c r="BX2490" s="62"/>
      <c r="BY2490" s="62"/>
      <c r="BZ2490" s="62"/>
      <c r="CA2490" s="62"/>
      <c r="CB2490" s="62"/>
      <c r="CC2490" s="62"/>
      <c r="CD2490" s="62"/>
      <c r="CE2490" s="62"/>
      <c r="CF2490" s="62"/>
      <c r="CL2490" s="56" t="s">
        <v>18019</v>
      </c>
      <c r="CM2490" s="56"/>
      <c r="CN2490" s="56"/>
      <c r="CO2490" s="52"/>
      <c r="CP2490" s="52"/>
      <c r="CQ2490" s="52"/>
      <c r="CR2490" s="52"/>
      <c r="CS2490" s="52"/>
      <c r="CT2490" s="52"/>
      <c r="CU2490" s="33"/>
      <c r="CV2490" s="33"/>
    </row>
    <row r="2491" spans="74:100">
      <c r="BV2491" s="62"/>
      <c r="BW2491" s="62"/>
      <c r="BX2491" s="62"/>
      <c r="BY2491" s="62"/>
      <c r="BZ2491" s="62"/>
      <c r="CA2491" s="62"/>
      <c r="CB2491" s="62"/>
      <c r="CC2491" s="62"/>
      <c r="CD2491" s="62"/>
      <c r="CE2491" s="62"/>
      <c r="CF2491" s="62"/>
      <c r="CL2491" s="56" t="s">
        <v>1128</v>
      </c>
      <c r="CM2491" s="56" t="s">
        <v>213</v>
      </c>
      <c r="CN2491" s="56" t="s">
        <v>213</v>
      </c>
      <c r="CO2491" s="52"/>
      <c r="CP2491" s="52"/>
      <c r="CQ2491" s="52"/>
      <c r="CR2491" s="52"/>
      <c r="CS2491" s="52"/>
      <c r="CT2491" s="52"/>
      <c r="CU2491" s="33"/>
      <c r="CV2491" s="33"/>
    </row>
    <row r="2492" spans="74:100">
      <c r="BV2492" s="62"/>
      <c r="BW2492" s="62"/>
      <c r="BX2492" s="62"/>
      <c r="BY2492" s="62"/>
      <c r="BZ2492" s="62"/>
      <c r="CA2492" s="62"/>
      <c r="CB2492" s="62"/>
      <c r="CC2492" s="62"/>
      <c r="CD2492" s="62"/>
      <c r="CE2492" s="62"/>
      <c r="CF2492" s="62"/>
      <c r="CL2492" s="56" t="s">
        <v>21097</v>
      </c>
      <c r="CM2492" s="56"/>
      <c r="CN2492" s="56"/>
      <c r="CO2492" s="52"/>
      <c r="CP2492" s="52"/>
      <c r="CQ2492" s="52"/>
      <c r="CR2492" s="52"/>
      <c r="CS2492" s="52"/>
      <c r="CT2492" s="52"/>
      <c r="CU2492" s="33"/>
      <c r="CV2492" s="33"/>
    </row>
    <row r="2493" spans="74:100">
      <c r="BV2493" s="62"/>
      <c r="BW2493" s="62"/>
      <c r="BX2493" s="62"/>
      <c r="BY2493" s="62"/>
      <c r="BZ2493" s="62"/>
      <c r="CA2493" s="62"/>
      <c r="CB2493" s="62"/>
      <c r="CC2493" s="62"/>
      <c r="CD2493" s="62"/>
      <c r="CE2493" s="62"/>
      <c r="CF2493" s="62"/>
      <c r="CL2493" s="56" t="s">
        <v>1129</v>
      </c>
      <c r="CM2493" s="56" t="s">
        <v>213</v>
      </c>
      <c r="CN2493" s="56" t="s">
        <v>213</v>
      </c>
      <c r="CO2493" s="52"/>
      <c r="CP2493" s="52"/>
      <c r="CQ2493" s="52"/>
      <c r="CR2493" s="52"/>
      <c r="CS2493" s="52"/>
      <c r="CT2493" s="52"/>
      <c r="CU2493" s="33"/>
      <c r="CV2493" s="33"/>
    </row>
    <row r="2494" spans="74:100">
      <c r="BV2494" s="62"/>
      <c r="BW2494" s="62"/>
      <c r="BX2494" s="62"/>
      <c r="BY2494" s="62"/>
      <c r="BZ2494" s="62"/>
      <c r="CA2494" s="62"/>
      <c r="CB2494" s="62"/>
      <c r="CC2494" s="62"/>
      <c r="CD2494" s="62"/>
      <c r="CE2494" s="62"/>
      <c r="CF2494" s="62"/>
      <c r="CL2494" s="56" t="s">
        <v>21098</v>
      </c>
      <c r="CM2494" s="56"/>
      <c r="CN2494" s="56"/>
      <c r="CO2494" s="52"/>
      <c r="CP2494" s="52"/>
      <c r="CQ2494" s="52"/>
      <c r="CR2494" s="52"/>
      <c r="CS2494" s="52"/>
      <c r="CT2494" s="52"/>
      <c r="CU2494" s="33"/>
      <c r="CV2494" s="33"/>
    </row>
    <row r="2495" spans="74:100">
      <c r="BV2495" s="62"/>
      <c r="BW2495" s="62"/>
      <c r="BX2495" s="62"/>
      <c r="BY2495" s="62"/>
      <c r="BZ2495" s="62"/>
      <c r="CA2495" s="62"/>
      <c r="CB2495" s="62"/>
      <c r="CC2495" s="62"/>
      <c r="CD2495" s="62"/>
      <c r="CE2495" s="62"/>
      <c r="CF2495" s="62"/>
      <c r="CL2495" s="56" t="s">
        <v>27219</v>
      </c>
      <c r="CM2495" s="56" t="s">
        <v>217</v>
      </c>
      <c r="CN2495" s="56" t="s">
        <v>217</v>
      </c>
      <c r="CO2495" s="52"/>
      <c r="CP2495" s="52"/>
      <c r="CQ2495" s="52"/>
      <c r="CR2495" s="52"/>
      <c r="CS2495" s="52"/>
      <c r="CT2495" s="52"/>
      <c r="CU2495" s="33"/>
      <c r="CV2495" s="33"/>
    </row>
    <row r="2496" spans="74:100">
      <c r="BV2496" s="62"/>
      <c r="BW2496" s="62"/>
      <c r="BX2496" s="62"/>
      <c r="BY2496" s="62"/>
      <c r="BZ2496" s="62"/>
      <c r="CA2496" s="62"/>
      <c r="CB2496" s="62"/>
      <c r="CC2496" s="62"/>
      <c r="CD2496" s="62"/>
      <c r="CE2496" s="62"/>
      <c r="CF2496" s="62"/>
      <c r="CL2496" s="56" t="s">
        <v>27220</v>
      </c>
      <c r="CM2496" s="56"/>
      <c r="CN2496" s="56"/>
      <c r="CO2496" s="52"/>
      <c r="CP2496" s="52"/>
      <c r="CQ2496" s="52"/>
      <c r="CR2496" s="52"/>
      <c r="CS2496" s="52"/>
      <c r="CT2496" s="52"/>
      <c r="CU2496" s="33"/>
      <c r="CV2496" s="33"/>
    </row>
    <row r="2497" spans="74:100">
      <c r="BV2497" s="62"/>
      <c r="BW2497" s="62"/>
      <c r="BX2497" s="62"/>
      <c r="BY2497" s="62"/>
      <c r="BZ2497" s="62"/>
      <c r="CA2497" s="62"/>
      <c r="CB2497" s="62"/>
      <c r="CC2497" s="62"/>
      <c r="CD2497" s="62"/>
      <c r="CE2497" s="62"/>
      <c r="CF2497" s="62"/>
      <c r="CL2497" s="56" t="s">
        <v>3787</v>
      </c>
      <c r="CM2497" s="56" t="s">
        <v>213</v>
      </c>
      <c r="CN2497" s="56" t="s">
        <v>213</v>
      </c>
      <c r="CO2497" s="52"/>
      <c r="CP2497" s="52"/>
      <c r="CQ2497" s="52"/>
      <c r="CR2497" s="52"/>
      <c r="CS2497" s="52"/>
      <c r="CT2497" s="52"/>
      <c r="CU2497" s="33"/>
      <c r="CV2497" s="33"/>
    </row>
    <row r="2498" spans="74:100">
      <c r="BV2498" s="62"/>
      <c r="BW2498" s="62"/>
      <c r="BX2498" s="62"/>
      <c r="BY2498" s="62"/>
      <c r="BZ2498" s="62"/>
      <c r="CA2498" s="62"/>
      <c r="CB2498" s="62"/>
      <c r="CC2498" s="62"/>
      <c r="CD2498" s="62"/>
      <c r="CE2498" s="62"/>
      <c r="CF2498" s="62"/>
      <c r="CL2498" s="56" t="s">
        <v>21099</v>
      </c>
      <c r="CM2498" s="56"/>
      <c r="CN2498" s="56"/>
      <c r="CO2498" s="52"/>
      <c r="CP2498" s="52"/>
      <c r="CQ2498" s="52"/>
      <c r="CR2498" s="52"/>
      <c r="CS2498" s="52"/>
      <c r="CT2498" s="52"/>
      <c r="CU2498" s="33"/>
      <c r="CV2498" s="33"/>
    </row>
    <row r="2499" spans="74:100">
      <c r="BV2499" s="62"/>
      <c r="BW2499" s="62"/>
      <c r="BX2499" s="62"/>
      <c r="BY2499" s="62"/>
      <c r="BZ2499" s="62"/>
      <c r="CA2499" s="62"/>
      <c r="CB2499" s="62"/>
      <c r="CC2499" s="62"/>
      <c r="CD2499" s="62"/>
      <c r="CE2499" s="62"/>
      <c r="CF2499" s="62"/>
      <c r="CL2499" s="56" t="s">
        <v>3788</v>
      </c>
      <c r="CM2499" s="56" t="s">
        <v>215</v>
      </c>
      <c r="CN2499" s="56" t="s">
        <v>215</v>
      </c>
      <c r="CO2499" s="52"/>
      <c r="CP2499" s="52"/>
      <c r="CQ2499" s="52"/>
      <c r="CR2499" s="52"/>
      <c r="CS2499" s="52"/>
      <c r="CT2499" s="52"/>
      <c r="CU2499" s="33"/>
      <c r="CV2499" s="33"/>
    </row>
    <row r="2500" spans="74:100">
      <c r="BV2500" s="62"/>
      <c r="BW2500" s="62"/>
      <c r="BX2500" s="62"/>
      <c r="BY2500" s="62"/>
      <c r="BZ2500" s="62"/>
      <c r="CA2500" s="62"/>
      <c r="CB2500" s="62"/>
      <c r="CC2500" s="62"/>
      <c r="CD2500" s="62"/>
      <c r="CE2500" s="62"/>
      <c r="CF2500" s="62"/>
      <c r="CL2500" s="56" t="s">
        <v>21100</v>
      </c>
      <c r="CM2500" s="56"/>
      <c r="CN2500" s="56"/>
      <c r="CO2500" s="52"/>
      <c r="CP2500" s="52"/>
      <c r="CQ2500" s="52"/>
      <c r="CR2500" s="52"/>
      <c r="CS2500" s="52"/>
      <c r="CT2500" s="52"/>
      <c r="CU2500" s="33"/>
      <c r="CV2500" s="33"/>
    </row>
    <row r="2501" spans="74:100">
      <c r="BV2501" s="62"/>
      <c r="BW2501" s="62"/>
      <c r="BX2501" s="62"/>
      <c r="BY2501" s="62"/>
      <c r="BZ2501" s="62"/>
      <c r="CA2501" s="62"/>
      <c r="CB2501" s="62"/>
      <c r="CC2501" s="62"/>
      <c r="CD2501" s="62"/>
      <c r="CE2501" s="62"/>
      <c r="CF2501" s="62"/>
      <c r="CL2501" s="56" t="s">
        <v>3789</v>
      </c>
      <c r="CM2501" s="56" t="s">
        <v>217</v>
      </c>
      <c r="CN2501" s="56" t="s">
        <v>217</v>
      </c>
      <c r="CO2501" s="52"/>
      <c r="CP2501" s="52"/>
      <c r="CQ2501" s="52"/>
      <c r="CR2501" s="52"/>
      <c r="CS2501" s="52"/>
      <c r="CT2501" s="52"/>
      <c r="CU2501" s="33"/>
      <c r="CV2501" s="33"/>
    </row>
    <row r="2502" spans="74:100">
      <c r="BV2502" s="62"/>
      <c r="BW2502" s="62"/>
      <c r="BX2502" s="62"/>
      <c r="BY2502" s="62"/>
      <c r="BZ2502" s="62"/>
      <c r="CA2502" s="62"/>
      <c r="CB2502" s="62"/>
      <c r="CC2502" s="62"/>
      <c r="CD2502" s="62"/>
      <c r="CE2502" s="62"/>
      <c r="CF2502" s="62"/>
      <c r="CL2502" s="56" t="s">
        <v>18020</v>
      </c>
      <c r="CM2502" s="56"/>
      <c r="CN2502" s="56"/>
      <c r="CO2502" s="52"/>
      <c r="CP2502" s="52"/>
      <c r="CQ2502" s="52"/>
      <c r="CR2502" s="52"/>
      <c r="CS2502" s="52"/>
      <c r="CT2502" s="52"/>
      <c r="CU2502" s="33"/>
      <c r="CV2502" s="33"/>
    </row>
    <row r="2503" spans="74:100">
      <c r="BV2503" s="62"/>
      <c r="BW2503" s="62"/>
      <c r="BX2503" s="62"/>
      <c r="BY2503" s="62"/>
      <c r="BZ2503" s="62"/>
      <c r="CA2503" s="62"/>
      <c r="CB2503" s="62"/>
      <c r="CC2503" s="62"/>
      <c r="CD2503" s="62"/>
      <c r="CE2503" s="62"/>
      <c r="CF2503" s="62"/>
      <c r="CL2503" s="56" t="s">
        <v>3790</v>
      </c>
      <c r="CM2503" s="56" t="s">
        <v>215</v>
      </c>
      <c r="CN2503" s="56" t="s">
        <v>215</v>
      </c>
      <c r="CO2503" s="52"/>
      <c r="CP2503" s="52"/>
      <c r="CQ2503" s="52"/>
      <c r="CR2503" s="52"/>
      <c r="CS2503" s="52"/>
      <c r="CT2503" s="52"/>
      <c r="CU2503" s="33"/>
      <c r="CV2503" s="33"/>
    </row>
    <row r="2504" spans="74:100">
      <c r="BV2504" s="62"/>
      <c r="BW2504" s="62"/>
      <c r="BX2504" s="62"/>
      <c r="BY2504" s="62"/>
      <c r="BZ2504" s="62"/>
      <c r="CA2504" s="62"/>
      <c r="CB2504" s="62"/>
      <c r="CC2504" s="62"/>
      <c r="CD2504" s="62"/>
      <c r="CE2504" s="62"/>
      <c r="CF2504" s="62"/>
      <c r="CL2504" s="56" t="s">
        <v>21101</v>
      </c>
      <c r="CM2504" s="56"/>
      <c r="CN2504" s="56"/>
      <c r="CO2504" s="52"/>
      <c r="CP2504" s="52"/>
      <c r="CQ2504" s="52"/>
      <c r="CR2504" s="52"/>
      <c r="CS2504" s="52"/>
      <c r="CT2504" s="52"/>
      <c r="CU2504" s="33"/>
      <c r="CV2504" s="33"/>
    </row>
    <row r="2505" spans="74:100">
      <c r="BV2505" s="62"/>
      <c r="BW2505" s="62"/>
      <c r="BX2505" s="62"/>
      <c r="BY2505" s="62"/>
      <c r="BZ2505" s="62"/>
      <c r="CA2505" s="62"/>
      <c r="CB2505" s="62"/>
      <c r="CC2505" s="62"/>
      <c r="CD2505" s="62"/>
      <c r="CE2505" s="62"/>
      <c r="CF2505" s="62"/>
      <c r="CL2505" s="56" t="s">
        <v>1130</v>
      </c>
      <c r="CM2505" s="56" t="s">
        <v>213</v>
      </c>
      <c r="CN2505" s="56" t="s">
        <v>213</v>
      </c>
      <c r="CO2505" s="52"/>
      <c r="CP2505" s="52"/>
      <c r="CQ2505" s="52"/>
      <c r="CR2505" s="52"/>
      <c r="CS2505" s="52"/>
      <c r="CT2505" s="52"/>
      <c r="CU2505" s="33"/>
      <c r="CV2505" s="33"/>
    </row>
    <row r="2506" spans="74:100">
      <c r="BV2506" s="62"/>
      <c r="BW2506" s="62"/>
      <c r="BX2506" s="62"/>
      <c r="BY2506" s="62"/>
      <c r="BZ2506" s="62"/>
      <c r="CA2506" s="62"/>
      <c r="CB2506" s="62"/>
      <c r="CC2506" s="62"/>
      <c r="CD2506" s="62"/>
      <c r="CE2506" s="62"/>
      <c r="CF2506" s="62"/>
      <c r="CL2506" s="56" t="s">
        <v>21102</v>
      </c>
      <c r="CM2506" s="56"/>
      <c r="CN2506" s="56"/>
      <c r="CO2506" s="52"/>
      <c r="CP2506" s="52"/>
      <c r="CQ2506" s="52"/>
      <c r="CR2506" s="52"/>
      <c r="CS2506" s="52"/>
      <c r="CT2506" s="52"/>
      <c r="CU2506" s="33"/>
      <c r="CV2506" s="33"/>
    </row>
    <row r="2507" spans="74:100">
      <c r="BV2507" s="62"/>
      <c r="BW2507" s="62"/>
      <c r="BX2507" s="62"/>
      <c r="BY2507" s="62"/>
      <c r="BZ2507" s="62"/>
      <c r="CA2507" s="62"/>
      <c r="CB2507" s="62"/>
      <c r="CC2507" s="62"/>
      <c r="CD2507" s="62"/>
      <c r="CE2507" s="62"/>
      <c r="CF2507" s="62"/>
      <c r="CL2507" s="56" t="s">
        <v>1131</v>
      </c>
      <c r="CM2507" s="56" t="s">
        <v>213</v>
      </c>
      <c r="CN2507" s="56" t="s">
        <v>213</v>
      </c>
      <c r="CO2507" s="52"/>
      <c r="CP2507" s="52"/>
      <c r="CQ2507" s="52"/>
      <c r="CR2507" s="52"/>
      <c r="CS2507" s="52"/>
      <c r="CT2507" s="52"/>
      <c r="CU2507" s="33"/>
      <c r="CV2507" s="33"/>
    </row>
    <row r="2508" spans="74:100">
      <c r="BV2508" s="62"/>
      <c r="BW2508" s="62"/>
      <c r="BX2508" s="62"/>
      <c r="BY2508" s="62"/>
      <c r="BZ2508" s="62"/>
      <c r="CA2508" s="62"/>
      <c r="CB2508" s="62"/>
      <c r="CC2508" s="62"/>
      <c r="CD2508" s="62"/>
      <c r="CE2508" s="62"/>
      <c r="CF2508" s="62"/>
      <c r="CL2508" s="56" t="s">
        <v>21103</v>
      </c>
      <c r="CM2508" s="56"/>
      <c r="CN2508" s="56"/>
      <c r="CO2508" s="52"/>
      <c r="CP2508" s="52"/>
      <c r="CQ2508" s="52"/>
      <c r="CR2508" s="52"/>
      <c r="CS2508" s="52"/>
      <c r="CT2508" s="52"/>
      <c r="CU2508" s="33"/>
      <c r="CV2508" s="33"/>
    </row>
    <row r="2509" spans="74:100">
      <c r="BV2509" s="62"/>
      <c r="BW2509" s="62"/>
      <c r="BX2509" s="62"/>
      <c r="BY2509" s="62"/>
      <c r="BZ2509" s="62"/>
      <c r="CA2509" s="62"/>
      <c r="CB2509" s="62"/>
      <c r="CC2509" s="62"/>
      <c r="CD2509" s="62"/>
      <c r="CE2509" s="62"/>
      <c r="CF2509" s="62"/>
      <c r="CL2509" s="56" t="s">
        <v>1132</v>
      </c>
      <c r="CM2509" s="56" t="s">
        <v>214</v>
      </c>
      <c r="CN2509" s="56" t="s">
        <v>214</v>
      </c>
      <c r="CO2509" s="52"/>
      <c r="CP2509" s="52"/>
      <c r="CQ2509" s="52"/>
      <c r="CR2509" s="52"/>
      <c r="CS2509" s="52"/>
      <c r="CT2509" s="52"/>
      <c r="CU2509" s="33"/>
      <c r="CV2509" s="33"/>
    </row>
    <row r="2510" spans="74:100">
      <c r="BV2510" s="62"/>
      <c r="BW2510" s="62"/>
      <c r="BX2510" s="62"/>
      <c r="BY2510" s="62"/>
      <c r="BZ2510" s="62"/>
      <c r="CA2510" s="62"/>
      <c r="CB2510" s="62"/>
      <c r="CC2510" s="62"/>
      <c r="CD2510" s="62"/>
      <c r="CE2510" s="62"/>
      <c r="CF2510" s="62"/>
      <c r="CL2510" s="56" t="s">
        <v>21104</v>
      </c>
      <c r="CM2510" s="56"/>
      <c r="CN2510" s="56"/>
      <c r="CO2510" s="52"/>
      <c r="CP2510" s="52"/>
      <c r="CQ2510" s="52"/>
      <c r="CR2510" s="52"/>
      <c r="CS2510" s="52"/>
      <c r="CT2510" s="52"/>
      <c r="CU2510" s="33"/>
      <c r="CV2510" s="33"/>
    </row>
    <row r="2511" spans="74:100">
      <c r="BV2511" s="62"/>
      <c r="BW2511" s="62"/>
      <c r="BX2511" s="62"/>
      <c r="BY2511" s="62"/>
      <c r="BZ2511" s="62"/>
      <c r="CA2511" s="62"/>
      <c r="CB2511" s="62"/>
      <c r="CC2511" s="62"/>
      <c r="CD2511" s="62"/>
      <c r="CE2511" s="62"/>
      <c r="CF2511" s="62"/>
      <c r="CL2511" s="56" t="s">
        <v>1133</v>
      </c>
      <c r="CM2511" s="56" t="s">
        <v>217</v>
      </c>
      <c r="CN2511" s="56" t="s">
        <v>217</v>
      </c>
      <c r="CO2511" s="52"/>
      <c r="CP2511" s="52"/>
      <c r="CQ2511" s="52"/>
      <c r="CR2511" s="52"/>
      <c r="CS2511" s="52"/>
      <c r="CT2511" s="52"/>
      <c r="CU2511" s="33"/>
      <c r="CV2511" s="33"/>
    </row>
    <row r="2512" spans="74:100">
      <c r="BV2512" s="62"/>
      <c r="BW2512" s="62"/>
      <c r="BX2512" s="62"/>
      <c r="BY2512" s="62"/>
      <c r="BZ2512" s="62"/>
      <c r="CA2512" s="62"/>
      <c r="CB2512" s="62"/>
      <c r="CC2512" s="62"/>
      <c r="CD2512" s="62"/>
      <c r="CE2512" s="62"/>
      <c r="CF2512" s="62"/>
      <c r="CL2512" s="56" t="s">
        <v>21105</v>
      </c>
      <c r="CM2512" s="56"/>
      <c r="CN2512" s="56"/>
      <c r="CO2512" s="52"/>
      <c r="CP2512" s="52"/>
      <c r="CQ2512" s="52"/>
      <c r="CR2512" s="52"/>
      <c r="CS2512" s="52"/>
      <c r="CT2512" s="52"/>
      <c r="CU2512" s="33"/>
      <c r="CV2512" s="33"/>
    </row>
    <row r="2513" spans="74:100">
      <c r="BV2513" s="62"/>
      <c r="BW2513" s="62"/>
      <c r="BX2513" s="62"/>
      <c r="BY2513" s="62"/>
      <c r="BZ2513" s="62"/>
      <c r="CA2513" s="62"/>
      <c r="CB2513" s="62"/>
      <c r="CC2513" s="62"/>
      <c r="CD2513" s="62"/>
      <c r="CE2513" s="62"/>
      <c r="CF2513" s="62"/>
      <c r="CL2513" s="56" t="s">
        <v>1134</v>
      </c>
      <c r="CM2513" s="56" t="s">
        <v>214</v>
      </c>
      <c r="CN2513" s="56" t="s">
        <v>214</v>
      </c>
      <c r="CO2513" s="52"/>
      <c r="CP2513" s="52"/>
      <c r="CQ2513" s="52"/>
      <c r="CR2513" s="52"/>
      <c r="CS2513" s="52"/>
      <c r="CT2513" s="52"/>
      <c r="CU2513" s="33"/>
      <c r="CV2513" s="33"/>
    </row>
    <row r="2514" spans="74:100">
      <c r="BV2514" s="62"/>
      <c r="BW2514" s="62"/>
      <c r="BX2514" s="62"/>
      <c r="BY2514" s="62"/>
      <c r="BZ2514" s="62"/>
      <c r="CA2514" s="62"/>
      <c r="CB2514" s="62"/>
      <c r="CC2514" s="62"/>
      <c r="CD2514" s="62"/>
      <c r="CE2514" s="62"/>
      <c r="CF2514" s="62"/>
      <c r="CL2514" s="56" t="s">
        <v>21106</v>
      </c>
      <c r="CM2514" s="56"/>
      <c r="CN2514" s="56"/>
      <c r="CO2514" s="52"/>
      <c r="CP2514" s="52"/>
      <c r="CQ2514" s="52"/>
      <c r="CR2514" s="52"/>
      <c r="CS2514" s="52"/>
      <c r="CT2514" s="52"/>
      <c r="CU2514" s="33"/>
      <c r="CV2514" s="33"/>
    </row>
    <row r="2515" spans="74:100">
      <c r="BV2515" s="62"/>
      <c r="BW2515" s="62"/>
      <c r="BX2515" s="62"/>
      <c r="BY2515" s="62"/>
      <c r="BZ2515" s="62"/>
      <c r="CA2515" s="62"/>
      <c r="CB2515" s="62"/>
      <c r="CC2515" s="62"/>
      <c r="CD2515" s="62"/>
      <c r="CE2515" s="62"/>
      <c r="CF2515" s="62"/>
      <c r="CL2515" s="56" t="s">
        <v>1135</v>
      </c>
      <c r="CM2515" s="56" t="s">
        <v>217</v>
      </c>
      <c r="CN2515" s="56" t="s">
        <v>217</v>
      </c>
      <c r="CO2515" s="52"/>
      <c r="CP2515" s="52"/>
      <c r="CQ2515" s="52"/>
      <c r="CR2515" s="52"/>
      <c r="CS2515" s="52"/>
      <c r="CT2515" s="52"/>
      <c r="CU2515" s="33"/>
      <c r="CV2515" s="33"/>
    </row>
    <row r="2516" spans="74:100">
      <c r="BV2516" s="62"/>
      <c r="BW2516" s="62"/>
      <c r="BX2516" s="62"/>
      <c r="BY2516" s="62"/>
      <c r="BZ2516" s="62"/>
      <c r="CA2516" s="62"/>
      <c r="CB2516" s="62"/>
      <c r="CC2516" s="62"/>
      <c r="CD2516" s="62"/>
      <c r="CE2516" s="62"/>
      <c r="CF2516" s="62"/>
      <c r="CL2516" s="56" t="s">
        <v>18021</v>
      </c>
      <c r="CM2516" s="56"/>
      <c r="CN2516" s="56"/>
      <c r="CO2516" s="52"/>
      <c r="CP2516" s="52"/>
      <c r="CQ2516" s="52"/>
      <c r="CR2516" s="52"/>
      <c r="CS2516" s="52"/>
      <c r="CT2516" s="52"/>
      <c r="CU2516" s="33"/>
      <c r="CV2516" s="33"/>
    </row>
    <row r="2517" spans="74:100">
      <c r="BV2517" s="62"/>
      <c r="BW2517" s="62"/>
      <c r="BX2517" s="62"/>
      <c r="BY2517" s="62"/>
      <c r="BZ2517" s="62"/>
      <c r="CA2517" s="62"/>
      <c r="CB2517" s="62"/>
      <c r="CC2517" s="62"/>
      <c r="CD2517" s="62"/>
      <c r="CE2517" s="62"/>
      <c r="CF2517" s="62"/>
      <c r="CL2517" s="56" t="s">
        <v>20487</v>
      </c>
      <c r="CM2517" s="56" t="s">
        <v>216</v>
      </c>
      <c r="CN2517" s="56" t="s">
        <v>216</v>
      </c>
      <c r="CO2517" s="52"/>
      <c r="CP2517" s="52"/>
      <c r="CQ2517" s="52"/>
      <c r="CR2517" s="52"/>
      <c r="CS2517" s="52"/>
      <c r="CT2517" s="52"/>
      <c r="CU2517" s="33"/>
      <c r="CV2517" s="33"/>
    </row>
    <row r="2518" spans="74:100">
      <c r="BV2518" s="62"/>
      <c r="BW2518" s="62"/>
      <c r="BX2518" s="62"/>
      <c r="BY2518" s="62"/>
      <c r="BZ2518" s="62"/>
      <c r="CA2518" s="62"/>
      <c r="CB2518" s="62"/>
      <c r="CC2518" s="62"/>
      <c r="CD2518" s="62"/>
      <c r="CE2518" s="62"/>
      <c r="CF2518" s="62"/>
      <c r="CL2518" s="56" t="s">
        <v>21107</v>
      </c>
      <c r="CM2518" s="56"/>
      <c r="CN2518" s="56"/>
      <c r="CO2518" s="52"/>
      <c r="CP2518" s="52"/>
      <c r="CQ2518" s="52"/>
      <c r="CR2518" s="52"/>
      <c r="CS2518" s="52"/>
      <c r="CT2518" s="52"/>
      <c r="CU2518" s="33"/>
      <c r="CV2518" s="33"/>
    </row>
    <row r="2519" spans="74:100">
      <c r="BV2519" s="62"/>
      <c r="BW2519" s="62"/>
      <c r="BX2519" s="62"/>
      <c r="BY2519" s="62"/>
      <c r="BZ2519" s="62"/>
      <c r="CA2519" s="62"/>
      <c r="CB2519" s="62"/>
      <c r="CC2519" s="62"/>
      <c r="CD2519" s="62"/>
      <c r="CE2519" s="62"/>
      <c r="CF2519" s="62"/>
      <c r="CL2519" s="56" t="s">
        <v>3792</v>
      </c>
      <c r="CM2519" s="56" t="s">
        <v>217</v>
      </c>
      <c r="CN2519" s="56" t="s">
        <v>217</v>
      </c>
      <c r="CO2519" s="52"/>
      <c r="CP2519" s="52"/>
      <c r="CQ2519" s="52"/>
      <c r="CR2519" s="52"/>
      <c r="CS2519" s="52"/>
      <c r="CT2519" s="52"/>
      <c r="CU2519" s="33"/>
      <c r="CV2519" s="33"/>
    </row>
    <row r="2520" spans="74:100">
      <c r="BV2520" s="62"/>
      <c r="BW2520" s="62"/>
      <c r="BX2520" s="62"/>
      <c r="BY2520" s="62"/>
      <c r="BZ2520" s="62"/>
      <c r="CA2520" s="62"/>
      <c r="CB2520" s="62"/>
      <c r="CC2520" s="62"/>
      <c r="CD2520" s="62"/>
      <c r="CE2520" s="62"/>
      <c r="CF2520" s="62"/>
      <c r="CL2520" s="56" t="s">
        <v>18022</v>
      </c>
      <c r="CM2520" s="56"/>
      <c r="CN2520" s="56"/>
      <c r="CO2520" s="52"/>
      <c r="CP2520" s="52"/>
      <c r="CQ2520" s="52"/>
      <c r="CR2520" s="52"/>
      <c r="CS2520" s="52"/>
      <c r="CT2520" s="52"/>
      <c r="CU2520" s="33"/>
      <c r="CV2520" s="33"/>
    </row>
    <row r="2521" spans="74:100">
      <c r="BV2521" s="62"/>
      <c r="BW2521" s="62"/>
      <c r="BX2521" s="62"/>
      <c r="BY2521" s="62"/>
      <c r="BZ2521" s="62"/>
      <c r="CA2521" s="62"/>
      <c r="CB2521" s="62"/>
      <c r="CC2521" s="62"/>
      <c r="CD2521" s="62"/>
      <c r="CE2521" s="62"/>
      <c r="CF2521" s="62"/>
      <c r="CL2521" s="56" t="s">
        <v>27221</v>
      </c>
      <c r="CM2521" s="56" t="s">
        <v>213</v>
      </c>
      <c r="CN2521" s="56" t="s">
        <v>213</v>
      </c>
      <c r="CO2521" s="52"/>
      <c r="CP2521" s="52"/>
      <c r="CQ2521" s="52"/>
      <c r="CR2521" s="52"/>
      <c r="CS2521" s="52"/>
      <c r="CT2521" s="52"/>
      <c r="CU2521" s="33"/>
      <c r="CV2521" s="33"/>
    </row>
    <row r="2522" spans="74:100">
      <c r="BV2522" s="62"/>
      <c r="BW2522" s="62"/>
      <c r="BX2522" s="62"/>
      <c r="BY2522" s="62"/>
      <c r="BZ2522" s="62"/>
      <c r="CA2522" s="62"/>
      <c r="CB2522" s="62"/>
      <c r="CC2522" s="62"/>
      <c r="CD2522" s="62"/>
      <c r="CE2522" s="62"/>
      <c r="CF2522" s="62"/>
      <c r="CL2522" s="56" t="s">
        <v>27222</v>
      </c>
      <c r="CM2522" s="56"/>
      <c r="CN2522" s="56"/>
      <c r="CO2522" s="52"/>
      <c r="CP2522" s="52"/>
      <c r="CQ2522" s="52"/>
      <c r="CR2522" s="52"/>
      <c r="CS2522" s="52"/>
      <c r="CT2522" s="52"/>
      <c r="CU2522" s="33"/>
      <c r="CV2522" s="33"/>
    </row>
    <row r="2523" spans="74:100">
      <c r="BV2523" s="62"/>
      <c r="BW2523" s="62"/>
      <c r="BX2523" s="62"/>
      <c r="BY2523" s="62"/>
      <c r="BZ2523" s="62"/>
      <c r="CA2523" s="62"/>
      <c r="CB2523" s="62"/>
      <c r="CC2523" s="62"/>
      <c r="CD2523" s="62"/>
      <c r="CE2523" s="62"/>
      <c r="CF2523" s="62"/>
      <c r="CL2523" s="56" t="s">
        <v>3793</v>
      </c>
      <c r="CM2523" s="56" t="s">
        <v>217</v>
      </c>
      <c r="CN2523" s="56" t="s">
        <v>217</v>
      </c>
      <c r="CO2523" s="52"/>
      <c r="CP2523" s="52"/>
      <c r="CQ2523" s="52"/>
      <c r="CR2523" s="52"/>
      <c r="CS2523" s="52"/>
      <c r="CT2523" s="52"/>
      <c r="CU2523" s="33"/>
      <c r="CV2523" s="33"/>
    </row>
    <row r="2524" spans="74:100">
      <c r="BV2524" s="62"/>
      <c r="BW2524" s="62"/>
      <c r="BX2524" s="62"/>
      <c r="BY2524" s="62"/>
      <c r="BZ2524" s="62"/>
      <c r="CA2524" s="62"/>
      <c r="CB2524" s="62"/>
      <c r="CC2524" s="62"/>
      <c r="CD2524" s="62"/>
      <c r="CE2524" s="62"/>
      <c r="CF2524" s="62"/>
      <c r="CL2524" s="56" t="s">
        <v>18023</v>
      </c>
      <c r="CM2524" s="56"/>
      <c r="CN2524" s="56"/>
      <c r="CO2524" s="52"/>
      <c r="CP2524" s="52"/>
      <c r="CQ2524" s="52"/>
      <c r="CR2524" s="52"/>
      <c r="CS2524" s="52"/>
      <c r="CT2524" s="52"/>
      <c r="CU2524" s="33"/>
      <c r="CV2524" s="33"/>
    </row>
    <row r="2525" spans="74:100">
      <c r="BV2525" s="62"/>
      <c r="BW2525" s="62"/>
      <c r="BX2525" s="62"/>
      <c r="BY2525" s="62"/>
      <c r="BZ2525" s="62"/>
      <c r="CA2525" s="62"/>
      <c r="CB2525" s="62"/>
      <c r="CC2525" s="62"/>
      <c r="CD2525" s="62"/>
      <c r="CE2525" s="62"/>
      <c r="CF2525" s="62"/>
      <c r="CL2525" s="56" t="s">
        <v>1136</v>
      </c>
      <c r="CM2525" s="56" t="s">
        <v>213</v>
      </c>
      <c r="CN2525" s="56" t="s">
        <v>213</v>
      </c>
      <c r="CO2525" s="52"/>
      <c r="CP2525" s="52"/>
      <c r="CQ2525" s="52"/>
      <c r="CR2525" s="52"/>
      <c r="CS2525" s="52"/>
      <c r="CT2525" s="52"/>
      <c r="CU2525" s="33"/>
      <c r="CV2525" s="33"/>
    </row>
    <row r="2526" spans="74:100">
      <c r="BV2526" s="62"/>
      <c r="BW2526" s="62"/>
      <c r="BX2526" s="62"/>
      <c r="BY2526" s="62"/>
      <c r="BZ2526" s="62"/>
      <c r="CA2526" s="62"/>
      <c r="CB2526" s="62"/>
      <c r="CC2526" s="62"/>
      <c r="CD2526" s="62"/>
      <c r="CE2526" s="62"/>
      <c r="CF2526" s="62"/>
      <c r="CL2526" s="56" t="s">
        <v>21108</v>
      </c>
      <c r="CM2526" s="56"/>
      <c r="CN2526" s="56"/>
      <c r="CO2526" s="52"/>
      <c r="CP2526" s="52"/>
      <c r="CQ2526" s="52"/>
      <c r="CR2526" s="52"/>
      <c r="CS2526" s="52"/>
      <c r="CT2526" s="52"/>
      <c r="CU2526" s="33"/>
      <c r="CV2526" s="33"/>
    </row>
    <row r="2527" spans="74:100">
      <c r="BV2527" s="62"/>
      <c r="BW2527" s="62"/>
      <c r="BX2527" s="62"/>
      <c r="BY2527" s="62"/>
      <c r="BZ2527" s="62"/>
      <c r="CA2527" s="62"/>
      <c r="CB2527" s="62"/>
      <c r="CC2527" s="62"/>
      <c r="CD2527" s="62"/>
      <c r="CE2527" s="62"/>
      <c r="CF2527" s="62"/>
      <c r="CL2527" s="56" t="s">
        <v>3794</v>
      </c>
      <c r="CM2527" s="56" t="s">
        <v>217</v>
      </c>
      <c r="CN2527" s="56" t="s">
        <v>217</v>
      </c>
      <c r="CO2527" s="52"/>
      <c r="CP2527" s="52"/>
      <c r="CQ2527" s="52"/>
      <c r="CR2527" s="52"/>
      <c r="CS2527" s="52"/>
      <c r="CT2527" s="52"/>
      <c r="CU2527" s="33"/>
      <c r="CV2527" s="33"/>
    </row>
    <row r="2528" spans="74:100">
      <c r="BV2528" s="62"/>
      <c r="BW2528" s="62"/>
      <c r="BX2528" s="62"/>
      <c r="BY2528" s="62"/>
      <c r="BZ2528" s="62"/>
      <c r="CA2528" s="62"/>
      <c r="CB2528" s="62"/>
      <c r="CC2528" s="62"/>
      <c r="CD2528" s="62"/>
      <c r="CE2528" s="62"/>
      <c r="CF2528" s="62"/>
      <c r="CL2528" s="56" t="s">
        <v>18024</v>
      </c>
      <c r="CM2528" s="56"/>
      <c r="CN2528" s="56"/>
      <c r="CO2528" s="52"/>
      <c r="CP2528" s="52"/>
      <c r="CQ2528" s="52"/>
      <c r="CR2528" s="52"/>
      <c r="CS2528" s="52"/>
      <c r="CT2528" s="52"/>
      <c r="CU2528" s="33"/>
      <c r="CV2528" s="33"/>
    </row>
    <row r="2529" spans="74:100">
      <c r="BV2529" s="62"/>
      <c r="BW2529" s="62"/>
      <c r="BX2529" s="62"/>
      <c r="BY2529" s="62"/>
      <c r="BZ2529" s="62"/>
      <c r="CA2529" s="62"/>
      <c r="CB2529" s="62"/>
      <c r="CC2529" s="62"/>
      <c r="CD2529" s="62"/>
      <c r="CE2529" s="62"/>
      <c r="CF2529" s="62"/>
      <c r="CL2529" s="56" t="s">
        <v>1137</v>
      </c>
      <c r="CM2529" s="56" t="s">
        <v>213</v>
      </c>
      <c r="CN2529" s="56" t="s">
        <v>213</v>
      </c>
      <c r="CO2529" s="52"/>
      <c r="CP2529" s="52"/>
      <c r="CQ2529" s="52"/>
      <c r="CR2529" s="52"/>
      <c r="CS2529" s="52"/>
      <c r="CT2529" s="52"/>
      <c r="CU2529" s="33"/>
      <c r="CV2529" s="33"/>
    </row>
    <row r="2530" spans="74:100">
      <c r="BV2530" s="62"/>
      <c r="BW2530" s="62"/>
      <c r="BX2530" s="62"/>
      <c r="BY2530" s="62"/>
      <c r="BZ2530" s="62"/>
      <c r="CA2530" s="62"/>
      <c r="CB2530" s="62"/>
      <c r="CC2530" s="62"/>
      <c r="CD2530" s="62"/>
      <c r="CE2530" s="62"/>
      <c r="CF2530" s="62"/>
      <c r="CL2530" s="56" t="s">
        <v>21110</v>
      </c>
      <c r="CM2530" s="56"/>
      <c r="CN2530" s="56"/>
      <c r="CO2530" s="52"/>
      <c r="CP2530" s="52"/>
      <c r="CQ2530" s="52"/>
      <c r="CR2530" s="52"/>
      <c r="CS2530" s="52"/>
      <c r="CT2530" s="52"/>
      <c r="CU2530" s="33"/>
      <c r="CV2530" s="33"/>
    </row>
    <row r="2531" spans="74:100">
      <c r="BV2531" s="62"/>
      <c r="BW2531" s="62"/>
      <c r="BX2531" s="62"/>
      <c r="BY2531" s="62"/>
      <c r="BZ2531" s="62"/>
      <c r="CA2531" s="62"/>
      <c r="CB2531" s="62"/>
      <c r="CC2531" s="62"/>
      <c r="CD2531" s="62"/>
      <c r="CE2531" s="62"/>
      <c r="CF2531" s="62"/>
      <c r="CL2531" s="56" t="s">
        <v>3796</v>
      </c>
      <c r="CM2531" s="56" t="s">
        <v>215</v>
      </c>
      <c r="CN2531" s="56" t="s">
        <v>215</v>
      </c>
      <c r="CO2531" s="52"/>
      <c r="CP2531" s="52"/>
      <c r="CQ2531" s="52"/>
      <c r="CR2531" s="52"/>
      <c r="CS2531" s="52"/>
      <c r="CT2531" s="52"/>
      <c r="CU2531" s="33"/>
      <c r="CV2531" s="33"/>
    </row>
    <row r="2532" spans="74:100">
      <c r="BV2532" s="62"/>
      <c r="BW2532" s="62"/>
      <c r="BX2532" s="62"/>
      <c r="BY2532" s="62"/>
      <c r="BZ2532" s="62"/>
      <c r="CA2532" s="62"/>
      <c r="CB2532" s="62"/>
      <c r="CC2532" s="62"/>
      <c r="CD2532" s="62"/>
      <c r="CE2532" s="62"/>
      <c r="CF2532" s="62"/>
      <c r="CL2532" s="56" t="s">
        <v>21111</v>
      </c>
      <c r="CM2532" s="56"/>
      <c r="CN2532" s="56"/>
      <c r="CO2532" s="52"/>
      <c r="CP2532" s="52"/>
      <c r="CQ2532" s="52"/>
      <c r="CR2532" s="52"/>
      <c r="CS2532" s="52"/>
      <c r="CT2532" s="52"/>
      <c r="CU2532" s="33"/>
      <c r="CV2532" s="33"/>
    </row>
    <row r="2533" spans="74:100">
      <c r="BV2533" s="62"/>
      <c r="BW2533" s="62"/>
      <c r="BX2533" s="62"/>
      <c r="BY2533" s="62"/>
      <c r="BZ2533" s="62"/>
      <c r="CA2533" s="62"/>
      <c r="CB2533" s="62"/>
      <c r="CC2533" s="62"/>
      <c r="CD2533" s="62"/>
      <c r="CE2533" s="62"/>
      <c r="CF2533" s="62"/>
      <c r="CL2533" s="56" t="s">
        <v>3797</v>
      </c>
      <c r="CM2533" s="56" t="s">
        <v>217</v>
      </c>
      <c r="CN2533" s="56" t="s">
        <v>217</v>
      </c>
      <c r="CO2533" s="52"/>
      <c r="CP2533" s="52"/>
      <c r="CQ2533" s="52"/>
      <c r="CR2533" s="52"/>
      <c r="CS2533" s="52"/>
      <c r="CT2533" s="52"/>
      <c r="CU2533" s="33"/>
      <c r="CV2533" s="33"/>
    </row>
    <row r="2534" spans="74:100">
      <c r="BV2534" s="62"/>
      <c r="BW2534" s="62"/>
      <c r="BX2534" s="62"/>
      <c r="BY2534" s="62"/>
      <c r="BZ2534" s="62"/>
      <c r="CA2534" s="62"/>
      <c r="CB2534" s="62"/>
      <c r="CC2534" s="62"/>
      <c r="CD2534" s="62"/>
      <c r="CE2534" s="62"/>
      <c r="CF2534" s="62"/>
      <c r="CL2534" s="56" t="s">
        <v>20523</v>
      </c>
      <c r="CM2534" s="56"/>
      <c r="CN2534" s="56"/>
      <c r="CO2534" s="52"/>
      <c r="CP2534" s="52"/>
      <c r="CQ2534" s="52"/>
      <c r="CR2534" s="52"/>
      <c r="CS2534" s="52"/>
      <c r="CT2534" s="52"/>
      <c r="CU2534" s="33"/>
      <c r="CV2534" s="33"/>
    </row>
    <row r="2535" spans="74:100">
      <c r="BV2535" s="62"/>
      <c r="BW2535" s="62"/>
      <c r="BX2535" s="62"/>
      <c r="BY2535" s="62"/>
      <c r="BZ2535" s="62"/>
      <c r="CA2535" s="62"/>
      <c r="CB2535" s="62"/>
      <c r="CC2535" s="62"/>
      <c r="CD2535" s="62"/>
      <c r="CE2535" s="62"/>
      <c r="CF2535" s="62"/>
      <c r="CL2535" s="56" t="s">
        <v>27223</v>
      </c>
      <c r="CM2535" s="56" t="s">
        <v>214</v>
      </c>
      <c r="CN2535" s="56" t="s">
        <v>214</v>
      </c>
      <c r="CO2535" s="52"/>
      <c r="CP2535" s="52"/>
      <c r="CQ2535" s="52"/>
      <c r="CR2535" s="52"/>
      <c r="CS2535" s="52"/>
      <c r="CT2535" s="52"/>
      <c r="CU2535" s="33"/>
      <c r="CV2535" s="33"/>
    </row>
    <row r="2536" spans="74:100">
      <c r="BV2536" s="62"/>
      <c r="BW2536" s="62"/>
      <c r="BX2536" s="62"/>
      <c r="BY2536" s="62"/>
      <c r="BZ2536" s="62"/>
      <c r="CA2536" s="62"/>
      <c r="CB2536" s="62"/>
      <c r="CC2536" s="62"/>
      <c r="CD2536" s="62"/>
      <c r="CE2536" s="62"/>
      <c r="CF2536" s="62"/>
      <c r="CL2536" s="56" t="s">
        <v>27224</v>
      </c>
      <c r="CM2536" s="56"/>
      <c r="CN2536" s="56"/>
      <c r="CO2536" s="52"/>
      <c r="CP2536" s="52"/>
      <c r="CQ2536" s="52"/>
      <c r="CR2536" s="52"/>
      <c r="CS2536" s="52"/>
      <c r="CT2536" s="52"/>
      <c r="CU2536" s="33"/>
      <c r="CV2536" s="33"/>
    </row>
    <row r="2537" spans="74:100">
      <c r="BV2537" s="62"/>
      <c r="BW2537" s="62"/>
      <c r="BX2537" s="62"/>
      <c r="BY2537" s="62"/>
      <c r="BZ2537" s="62"/>
      <c r="CA2537" s="62"/>
      <c r="CB2537" s="62"/>
      <c r="CC2537" s="62"/>
      <c r="CD2537" s="62"/>
      <c r="CE2537" s="62"/>
      <c r="CF2537" s="62"/>
      <c r="CL2537" s="56" t="s">
        <v>1138</v>
      </c>
      <c r="CM2537" s="56" t="s">
        <v>213</v>
      </c>
      <c r="CN2537" s="56" t="s">
        <v>213</v>
      </c>
      <c r="CO2537" s="52"/>
      <c r="CP2537" s="52"/>
      <c r="CQ2537" s="52"/>
      <c r="CR2537" s="52"/>
      <c r="CS2537" s="52"/>
      <c r="CT2537" s="52"/>
      <c r="CU2537" s="33"/>
      <c r="CV2537" s="33"/>
    </row>
    <row r="2538" spans="74:100">
      <c r="BV2538" s="62"/>
      <c r="BW2538" s="62"/>
      <c r="BX2538" s="62"/>
      <c r="BY2538" s="62"/>
      <c r="BZ2538" s="62"/>
      <c r="CA2538" s="62"/>
      <c r="CB2538" s="62"/>
      <c r="CC2538" s="62"/>
      <c r="CD2538" s="62"/>
      <c r="CE2538" s="62"/>
      <c r="CF2538" s="62"/>
      <c r="CL2538" s="56" t="s">
        <v>21112</v>
      </c>
      <c r="CM2538" s="56"/>
      <c r="CN2538" s="56"/>
      <c r="CO2538" s="52"/>
      <c r="CP2538" s="52"/>
      <c r="CQ2538" s="52"/>
      <c r="CR2538" s="52"/>
      <c r="CS2538" s="52"/>
      <c r="CT2538" s="52"/>
      <c r="CU2538" s="33"/>
      <c r="CV2538" s="33"/>
    </row>
    <row r="2539" spans="74:100">
      <c r="BV2539" s="62"/>
      <c r="BW2539" s="62"/>
      <c r="BX2539" s="62"/>
      <c r="BY2539" s="62"/>
      <c r="BZ2539" s="62"/>
      <c r="CA2539" s="62"/>
      <c r="CB2539" s="62"/>
      <c r="CC2539" s="62"/>
      <c r="CD2539" s="62"/>
      <c r="CE2539" s="62"/>
      <c r="CF2539" s="62"/>
      <c r="CL2539" s="56" t="s">
        <v>3798</v>
      </c>
      <c r="CM2539" s="56" t="s">
        <v>217</v>
      </c>
      <c r="CN2539" s="56" t="s">
        <v>217</v>
      </c>
      <c r="CO2539" s="52"/>
      <c r="CP2539" s="52"/>
      <c r="CQ2539" s="52"/>
      <c r="CR2539" s="52"/>
      <c r="CS2539" s="52"/>
      <c r="CT2539" s="52"/>
      <c r="CU2539" s="33"/>
      <c r="CV2539" s="33"/>
    </row>
    <row r="2540" spans="74:100">
      <c r="BV2540" s="62"/>
      <c r="BW2540" s="62"/>
      <c r="BX2540" s="62"/>
      <c r="BY2540" s="62"/>
      <c r="BZ2540" s="62"/>
      <c r="CA2540" s="62"/>
      <c r="CB2540" s="62"/>
      <c r="CC2540" s="62"/>
      <c r="CD2540" s="62"/>
      <c r="CE2540" s="62"/>
      <c r="CF2540" s="62"/>
      <c r="CL2540" s="56" t="s">
        <v>18025</v>
      </c>
      <c r="CM2540" s="56"/>
      <c r="CN2540" s="56"/>
      <c r="CO2540" s="52"/>
      <c r="CP2540" s="52"/>
      <c r="CQ2540" s="52"/>
      <c r="CR2540" s="52"/>
      <c r="CS2540" s="52"/>
      <c r="CT2540" s="52"/>
      <c r="CU2540" s="33"/>
      <c r="CV2540" s="33"/>
    </row>
    <row r="2541" spans="74:100">
      <c r="BV2541" s="62"/>
      <c r="BW2541" s="62"/>
      <c r="BX2541" s="62"/>
      <c r="BY2541" s="62"/>
      <c r="BZ2541" s="62"/>
      <c r="CA2541" s="62"/>
      <c r="CB2541" s="62"/>
      <c r="CC2541" s="62"/>
      <c r="CD2541" s="62"/>
      <c r="CE2541" s="62"/>
      <c r="CF2541" s="62"/>
      <c r="CL2541" s="56" t="s">
        <v>3799</v>
      </c>
      <c r="CM2541" s="56" t="s">
        <v>216</v>
      </c>
      <c r="CN2541" s="56" t="s">
        <v>216</v>
      </c>
      <c r="CO2541" s="52"/>
      <c r="CP2541" s="52"/>
      <c r="CQ2541" s="52"/>
      <c r="CR2541" s="52"/>
      <c r="CS2541" s="52"/>
      <c r="CT2541" s="52"/>
      <c r="CU2541" s="33"/>
      <c r="CV2541" s="33"/>
    </row>
    <row r="2542" spans="74:100">
      <c r="BV2542" s="62"/>
      <c r="BW2542" s="62"/>
      <c r="BX2542" s="62"/>
      <c r="BY2542" s="62"/>
      <c r="BZ2542" s="62"/>
      <c r="CA2542" s="62"/>
      <c r="CB2542" s="62"/>
      <c r="CC2542" s="62"/>
      <c r="CD2542" s="62"/>
      <c r="CE2542" s="62"/>
      <c r="CF2542" s="62"/>
      <c r="CL2542" s="56" t="s">
        <v>21113</v>
      </c>
      <c r="CM2542" s="56"/>
      <c r="CN2542" s="56"/>
      <c r="CO2542" s="52"/>
      <c r="CP2542" s="52"/>
      <c r="CQ2542" s="52"/>
      <c r="CR2542" s="52"/>
      <c r="CS2542" s="52"/>
      <c r="CT2542" s="52"/>
      <c r="CU2542" s="33"/>
      <c r="CV2542" s="33"/>
    </row>
    <row r="2543" spans="74:100">
      <c r="BV2543" s="62"/>
      <c r="BW2543" s="62"/>
      <c r="BX2543" s="62"/>
      <c r="BY2543" s="62"/>
      <c r="BZ2543" s="62"/>
      <c r="CA2543" s="62"/>
      <c r="CB2543" s="62"/>
      <c r="CC2543" s="62"/>
      <c r="CD2543" s="62"/>
      <c r="CE2543" s="62"/>
      <c r="CF2543" s="62"/>
      <c r="CL2543" s="56" t="s">
        <v>3800</v>
      </c>
      <c r="CM2543" s="56" t="s">
        <v>213</v>
      </c>
      <c r="CN2543" s="56" t="s">
        <v>213</v>
      </c>
      <c r="CO2543" s="52"/>
      <c r="CP2543" s="52"/>
      <c r="CQ2543" s="52"/>
      <c r="CR2543" s="52"/>
      <c r="CS2543" s="52"/>
      <c r="CT2543" s="52"/>
      <c r="CU2543" s="33"/>
      <c r="CV2543" s="33"/>
    </row>
    <row r="2544" spans="74:100">
      <c r="BV2544" s="62"/>
      <c r="BW2544" s="62"/>
      <c r="BX2544" s="62"/>
      <c r="BY2544" s="62"/>
      <c r="BZ2544" s="62"/>
      <c r="CA2544" s="62"/>
      <c r="CB2544" s="62"/>
      <c r="CC2544" s="62"/>
      <c r="CD2544" s="62"/>
      <c r="CE2544" s="62"/>
      <c r="CF2544" s="62"/>
      <c r="CL2544" s="56" t="s">
        <v>21114</v>
      </c>
      <c r="CM2544" s="56"/>
      <c r="CN2544" s="56"/>
      <c r="CO2544" s="52"/>
      <c r="CP2544" s="52"/>
      <c r="CQ2544" s="52"/>
      <c r="CR2544" s="52"/>
      <c r="CS2544" s="52"/>
      <c r="CT2544" s="52"/>
      <c r="CU2544" s="33"/>
      <c r="CV2544" s="33"/>
    </row>
    <row r="2545" spans="74:100">
      <c r="BV2545" s="62"/>
      <c r="BW2545" s="62"/>
      <c r="BX2545" s="62"/>
      <c r="BY2545" s="62"/>
      <c r="BZ2545" s="62"/>
      <c r="CA2545" s="62"/>
      <c r="CB2545" s="62"/>
      <c r="CC2545" s="62"/>
      <c r="CD2545" s="62"/>
      <c r="CE2545" s="62"/>
      <c r="CF2545" s="62"/>
      <c r="CL2545" s="56" t="s">
        <v>3801</v>
      </c>
      <c r="CM2545" s="56" t="s">
        <v>217</v>
      </c>
      <c r="CN2545" s="56" t="s">
        <v>217</v>
      </c>
      <c r="CO2545" s="52"/>
      <c r="CP2545" s="52"/>
      <c r="CQ2545" s="52"/>
      <c r="CR2545" s="52"/>
      <c r="CS2545" s="52"/>
      <c r="CT2545" s="52"/>
      <c r="CU2545" s="33"/>
      <c r="CV2545" s="33"/>
    </row>
    <row r="2546" spans="74:100">
      <c r="BV2546" s="62"/>
      <c r="BW2546" s="62"/>
      <c r="BX2546" s="62"/>
      <c r="BY2546" s="62"/>
      <c r="BZ2546" s="62"/>
      <c r="CA2546" s="62"/>
      <c r="CB2546" s="62"/>
      <c r="CC2546" s="62"/>
      <c r="CD2546" s="62"/>
      <c r="CE2546" s="62"/>
      <c r="CF2546" s="62"/>
      <c r="CL2546" s="56" t="s">
        <v>18026</v>
      </c>
      <c r="CM2546" s="56"/>
      <c r="CN2546" s="56"/>
      <c r="CO2546" s="52"/>
      <c r="CP2546" s="52"/>
      <c r="CQ2546" s="52"/>
      <c r="CR2546" s="52"/>
      <c r="CS2546" s="52"/>
      <c r="CT2546" s="52"/>
      <c r="CU2546" s="33"/>
      <c r="CV2546" s="33"/>
    </row>
    <row r="2547" spans="74:100">
      <c r="BV2547" s="62"/>
      <c r="BW2547" s="62"/>
      <c r="BX2547" s="62"/>
      <c r="BY2547" s="62"/>
      <c r="BZ2547" s="62"/>
      <c r="CA2547" s="62"/>
      <c r="CB2547" s="62"/>
      <c r="CC2547" s="62"/>
      <c r="CD2547" s="62"/>
      <c r="CE2547" s="62"/>
      <c r="CF2547" s="62"/>
      <c r="CL2547" s="56" t="s">
        <v>27225</v>
      </c>
      <c r="CM2547" s="56" t="s">
        <v>217</v>
      </c>
      <c r="CN2547" s="56" t="s">
        <v>217</v>
      </c>
      <c r="CO2547" s="52"/>
      <c r="CP2547" s="52"/>
      <c r="CQ2547" s="52"/>
      <c r="CR2547" s="52"/>
      <c r="CS2547" s="52"/>
      <c r="CT2547" s="52"/>
      <c r="CU2547" s="33"/>
      <c r="CV2547" s="33"/>
    </row>
    <row r="2548" spans="74:100">
      <c r="BV2548" s="62"/>
      <c r="BW2548" s="62"/>
      <c r="BX2548" s="62"/>
      <c r="BY2548" s="62"/>
      <c r="BZ2548" s="62"/>
      <c r="CA2548" s="62"/>
      <c r="CB2548" s="62"/>
      <c r="CC2548" s="62"/>
      <c r="CD2548" s="62"/>
      <c r="CE2548" s="62"/>
      <c r="CF2548" s="62"/>
      <c r="CL2548" s="56" t="s">
        <v>27226</v>
      </c>
      <c r="CM2548" s="56"/>
      <c r="CN2548" s="56"/>
      <c r="CO2548" s="52"/>
      <c r="CP2548" s="52"/>
      <c r="CQ2548" s="52"/>
      <c r="CR2548" s="52"/>
      <c r="CS2548" s="52"/>
      <c r="CT2548" s="52"/>
      <c r="CU2548" s="33"/>
      <c r="CV2548" s="33"/>
    </row>
    <row r="2549" spans="74:100">
      <c r="BV2549" s="62"/>
      <c r="BW2549" s="62"/>
      <c r="BX2549" s="62"/>
      <c r="BY2549" s="62"/>
      <c r="BZ2549" s="62"/>
      <c r="CA2549" s="62"/>
      <c r="CB2549" s="62"/>
      <c r="CC2549" s="62"/>
      <c r="CD2549" s="62"/>
      <c r="CE2549" s="62"/>
      <c r="CF2549" s="62"/>
      <c r="CL2549" s="56" t="s">
        <v>3802</v>
      </c>
      <c r="CM2549" s="56" t="s">
        <v>217</v>
      </c>
      <c r="CN2549" s="56" t="s">
        <v>217</v>
      </c>
      <c r="CO2549" s="52"/>
      <c r="CP2549" s="52"/>
      <c r="CQ2549" s="52"/>
      <c r="CR2549" s="52"/>
      <c r="CS2549" s="52"/>
      <c r="CT2549" s="52"/>
      <c r="CU2549" s="33"/>
      <c r="CV2549" s="33"/>
    </row>
    <row r="2550" spans="74:100">
      <c r="BV2550" s="62"/>
      <c r="BW2550" s="62"/>
      <c r="BX2550" s="62"/>
      <c r="BY2550" s="62"/>
      <c r="BZ2550" s="62"/>
      <c r="CA2550" s="62"/>
      <c r="CB2550" s="62"/>
      <c r="CC2550" s="62"/>
      <c r="CD2550" s="62"/>
      <c r="CE2550" s="62"/>
      <c r="CF2550" s="62"/>
      <c r="CL2550" s="56" t="s">
        <v>20524</v>
      </c>
      <c r="CM2550" s="56"/>
      <c r="CN2550" s="56"/>
      <c r="CO2550" s="52"/>
      <c r="CP2550" s="52"/>
      <c r="CQ2550" s="52"/>
      <c r="CR2550" s="52"/>
      <c r="CS2550" s="52"/>
      <c r="CT2550" s="52"/>
      <c r="CU2550" s="33"/>
      <c r="CV2550" s="33"/>
    </row>
    <row r="2551" spans="74:100">
      <c r="BV2551" s="62"/>
      <c r="BW2551" s="62"/>
      <c r="BX2551" s="62"/>
      <c r="BY2551" s="62"/>
      <c r="BZ2551" s="62"/>
      <c r="CA2551" s="62"/>
      <c r="CB2551" s="62"/>
      <c r="CC2551" s="62"/>
      <c r="CD2551" s="62"/>
      <c r="CE2551" s="62"/>
      <c r="CF2551" s="62"/>
      <c r="CL2551" s="56" t="s">
        <v>3803</v>
      </c>
      <c r="CM2551" s="56" t="s">
        <v>217</v>
      </c>
      <c r="CN2551" s="56" t="s">
        <v>217</v>
      </c>
      <c r="CO2551" s="52"/>
      <c r="CP2551" s="52"/>
      <c r="CQ2551" s="52"/>
      <c r="CR2551" s="52"/>
      <c r="CS2551" s="52"/>
      <c r="CT2551" s="52"/>
      <c r="CU2551" s="33"/>
      <c r="CV2551" s="33"/>
    </row>
    <row r="2552" spans="74:100">
      <c r="BV2552" s="62"/>
      <c r="BW2552" s="62"/>
      <c r="BX2552" s="62"/>
      <c r="BY2552" s="62"/>
      <c r="BZ2552" s="62"/>
      <c r="CA2552" s="62"/>
      <c r="CB2552" s="62"/>
      <c r="CC2552" s="62"/>
      <c r="CD2552" s="62"/>
      <c r="CE2552" s="62"/>
      <c r="CF2552" s="62"/>
      <c r="CL2552" s="56" t="s">
        <v>18027</v>
      </c>
      <c r="CM2552" s="56"/>
      <c r="CN2552" s="56"/>
      <c r="CO2552" s="52"/>
      <c r="CP2552" s="52"/>
      <c r="CQ2552" s="52"/>
      <c r="CR2552" s="52"/>
      <c r="CS2552" s="52"/>
      <c r="CT2552" s="52"/>
      <c r="CU2552" s="33"/>
      <c r="CV2552" s="33"/>
    </row>
    <row r="2553" spans="74:100">
      <c r="BV2553" s="62"/>
      <c r="BW2553" s="62"/>
      <c r="BX2553" s="62"/>
      <c r="BY2553" s="62"/>
      <c r="BZ2553" s="62"/>
      <c r="CA2553" s="62"/>
      <c r="CB2553" s="62"/>
      <c r="CC2553" s="62"/>
      <c r="CD2553" s="62"/>
      <c r="CE2553" s="62"/>
      <c r="CF2553" s="62"/>
      <c r="CL2553" s="56" t="s">
        <v>3804</v>
      </c>
      <c r="CM2553" s="56" t="s">
        <v>217</v>
      </c>
      <c r="CN2553" s="56" t="s">
        <v>217</v>
      </c>
      <c r="CO2553" s="52"/>
      <c r="CP2553" s="52"/>
      <c r="CQ2553" s="52"/>
      <c r="CR2553" s="52"/>
      <c r="CS2553" s="52"/>
      <c r="CT2553" s="52"/>
      <c r="CU2553" s="33"/>
      <c r="CV2553" s="33"/>
    </row>
    <row r="2554" spans="74:100">
      <c r="BV2554" s="62"/>
      <c r="BW2554" s="62"/>
      <c r="BX2554" s="62"/>
      <c r="BY2554" s="62"/>
      <c r="BZ2554" s="62"/>
      <c r="CA2554" s="62"/>
      <c r="CB2554" s="62"/>
      <c r="CC2554" s="62"/>
      <c r="CD2554" s="62"/>
      <c r="CE2554" s="62"/>
      <c r="CF2554" s="62"/>
      <c r="CL2554" s="56" t="s">
        <v>18028</v>
      </c>
      <c r="CM2554" s="56"/>
      <c r="CN2554" s="56"/>
      <c r="CO2554" s="52"/>
      <c r="CP2554" s="52"/>
      <c r="CQ2554" s="52"/>
      <c r="CR2554" s="52"/>
      <c r="CS2554" s="52"/>
      <c r="CT2554" s="52"/>
      <c r="CU2554" s="33"/>
      <c r="CV2554" s="33"/>
    </row>
    <row r="2555" spans="74:100">
      <c r="BV2555" s="62"/>
      <c r="BW2555" s="62"/>
      <c r="BX2555" s="62"/>
      <c r="BY2555" s="62"/>
      <c r="BZ2555" s="62"/>
      <c r="CA2555" s="62"/>
      <c r="CB2555" s="62"/>
      <c r="CC2555" s="62"/>
      <c r="CD2555" s="62"/>
      <c r="CE2555" s="62"/>
      <c r="CF2555" s="62"/>
      <c r="CL2555" s="56" t="s">
        <v>1141</v>
      </c>
      <c r="CM2555" s="56" t="s">
        <v>216</v>
      </c>
      <c r="CN2555" s="56" t="s">
        <v>216</v>
      </c>
      <c r="CO2555" s="52"/>
      <c r="CP2555" s="52"/>
      <c r="CQ2555" s="52"/>
      <c r="CR2555" s="52"/>
      <c r="CS2555" s="52"/>
      <c r="CT2555" s="52"/>
      <c r="CU2555" s="33"/>
      <c r="CV2555" s="33"/>
    </row>
    <row r="2556" spans="74:100">
      <c r="BV2556" s="62"/>
      <c r="BW2556" s="62"/>
      <c r="BX2556" s="62"/>
      <c r="BY2556" s="62"/>
      <c r="BZ2556" s="62"/>
      <c r="CA2556" s="62"/>
      <c r="CB2556" s="62"/>
      <c r="CC2556" s="62"/>
      <c r="CD2556" s="62"/>
      <c r="CE2556" s="62"/>
      <c r="CF2556" s="62"/>
      <c r="CL2556" s="56" t="s">
        <v>21115</v>
      </c>
      <c r="CM2556" s="56"/>
      <c r="CN2556" s="56"/>
      <c r="CO2556" s="52"/>
      <c r="CP2556" s="52"/>
      <c r="CQ2556" s="52"/>
      <c r="CR2556" s="52"/>
      <c r="CS2556" s="52"/>
      <c r="CT2556" s="52"/>
      <c r="CU2556" s="33"/>
      <c r="CV2556" s="33"/>
    </row>
    <row r="2557" spans="74:100">
      <c r="BV2557" s="62"/>
      <c r="BW2557" s="62"/>
      <c r="BX2557" s="62"/>
      <c r="BY2557" s="62"/>
      <c r="BZ2557" s="62"/>
      <c r="CA2557" s="62"/>
      <c r="CB2557" s="62"/>
      <c r="CC2557" s="62"/>
      <c r="CD2557" s="62"/>
      <c r="CE2557" s="62"/>
      <c r="CF2557" s="62"/>
      <c r="CL2557" s="56" t="s">
        <v>1142</v>
      </c>
      <c r="CM2557" s="56" t="s">
        <v>214</v>
      </c>
      <c r="CN2557" s="56" t="s">
        <v>214</v>
      </c>
      <c r="CO2557" s="52"/>
      <c r="CP2557" s="52"/>
      <c r="CQ2557" s="52"/>
      <c r="CR2557" s="52"/>
      <c r="CS2557" s="52"/>
      <c r="CT2557" s="52"/>
      <c r="CU2557" s="33"/>
      <c r="CV2557" s="33"/>
    </row>
    <row r="2558" spans="74:100">
      <c r="BV2558" s="62"/>
      <c r="BW2558" s="62"/>
      <c r="BX2558" s="62"/>
      <c r="BY2558" s="62"/>
      <c r="BZ2558" s="62"/>
      <c r="CA2558" s="62"/>
      <c r="CB2558" s="62"/>
      <c r="CC2558" s="62"/>
      <c r="CD2558" s="62"/>
      <c r="CE2558" s="62"/>
      <c r="CF2558" s="62"/>
      <c r="CL2558" s="56" t="s">
        <v>21116</v>
      </c>
      <c r="CM2558" s="56"/>
      <c r="CN2558" s="56"/>
      <c r="CO2558" s="52"/>
      <c r="CP2558" s="52"/>
      <c r="CQ2558" s="52"/>
      <c r="CR2558" s="52"/>
      <c r="CS2558" s="52"/>
      <c r="CT2558" s="52"/>
      <c r="CU2558" s="33"/>
      <c r="CV2558" s="33"/>
    </row>
    <row r="2559" spans="74:100">
      <c r="BV2559" s="62"/>
      <c r="BW2559" s="62"/>
      <c r="BX2559" s="62"/>
      <c r="BY2559" s="62"/>
      <c r="BZ2559" s="62"/>
      <c r="CA2559" s="62"/>
      <c r="CB2559" s="62"/>
      <c r="CC2559" s="62"/>
      <c r="CD2559" s="62"/>
      <c r="CE2559" s="62"/>
      <c r="CF2559" s="62"/>
      <c r="CL2559" s="56" t="s">
        <v>1143</v>
      </c>
      <c r="CM2559" s="56" t="s">
        <v>214</v>
      </c>
      <c r="CN2559" s="56" t="s">
        <v>214</v>
      </c>
      <c r="CO2559" s="52"/>
      <c r="CP2559" s="52"/>
      <c r="CQ2559" s="52"/>
      <c r="CR2559" s="52"/>
      <c r="CS2559" s="52"/>
      <c r="CT2559" s="52"/>
      <c r="CU2559" s="33"/>
      <c r="CV2559" s="33"/>
    </row>
    <row r="2560" spans="74:100">
      <c r="BV2560" s="62"/>
      <c r="BW2560" s="62"/>
      <c r="BX2560" s="62"/>
      <c r="BY2560" s="62"/>
      <c r="BZ2560" s="62"/>
      <c r="CA2560" s="62"/>
      <c r="CB2560" s="62"/>
      <c r="CC2560" s="62"/>
      <c r="CD2560" s="62"/>
      <c r="CE2560" s="62"/>
      <c r="CF2560" s="62"/>
      <c r="CL2560" s="56" t="s">
        <v>21117</v>
      </c>
      <c r="CM2560" s="56"/>
      <c r="CN2560" s="56"/>
      <c r="CO2560" s="52"/>
      <c r="CP2560" s="52"/>
      <c r="CQ2560" s="52"/>
      <c r="CR2560" s="52"/>
      <c r="CS2560" s="52"/>
      <c r="CT2560" s="52"/>
      <c r="CU2560" s="33"/>
      <c r="CV2560" s="33"/>
    </row>
    <row r="2561" spans="74:100">
      <c r="BV2561" s="62"/>
      <c r="BW2561" s="62"/>
      <c r="BX2561" s="62"/>
      <c r="BY2561" s="62"/>
      <c r="BZ2561" s="62"/>
      <c r="CA2561" s="62"/>
      <c r="CB2561" s="62"/>
      <c r="CC2561" s="62"/>
      <c r="CD2561" s="62"/>
      <c r="CE2561" s="62"/>
      <c r="CF2561" s="62"/>
      <c r="CL2561" s="56" t="s">
        <v>1144</v>
      </c>
      <c r="CM2561" s="56" t="s">
        <v>213</v>
      </c>
      <c r="CN2561" s="56" t="s">
        <v>213</v>
      </c>
      <c r="CO2561" s="52"/>
      <c r="CP2561" s="52"/>
      <c r="CQ2561" s="52"/>
      <c r="CR2561" s="52"/>
      <c r="CS2561" s="52"/>
      <c r="CT2561" s="52"/>
      <c r="CU2561" s="33"/>
      <c r="CV2561" s="33"/>
    </row>
    <row r="2562" spans="74:100">
      <c r="BV2562" s="62"/>
      <c r="BW2562" s="62"/>
      <c r="BX2562" s="62"/>
      <c r="BY2562" s="62"/>
      <c r="BZ2562" s="62"/>
      <c r="CA2562" s="62"/>
      <c r="CB2562" s="62"/>
      <c r="CC2562" s="62"/>
      <c r="CD2562" s="62"/>
      <c r="CE2562" s="62"/>
      <c r="CF2562" s="62"/>
      <c r="CL2562" s="56" t="s">
        <v>21118</v>
      </c>
      <c r="CM2562" s="56"/>
      <c r="CN2562" s="56"/>
      <c r="CO2562" s="52"/>
      <c r="CP2562" s="52"/>
      <c r="CQ2562" s="52"/>
      <c r="CR2562" s="52"/>
      <c r="CS2562" s="52"/>
      <c r="CT2562" s="52"/>
      <c r="CU2562" s="33"/>
      <c r="CV2562" s="33"/>
    </row>
    <row r="2563" spans="74:100">
      <c r="BV2563" s="62"/>
      <c r="BW2563" s="62"/>
      <c r="BX2563" s="62"/>
      <c r="BY2563" s="62"/>
      <c r="BZ2563" s="62"/>
      <c r="CA2563" s="62"/>
      <c r="CB2563" s="62"/>
      <c r="CC2563" s="62"/>
      <c r="CD2563" s="62"/>
      <c r="CE2563" s="62"/>
      <c r="CF2563" s="62"/>
      <c r="CL2563" s="56" t="s">
        <v>1145</v>
      </c>
      <c r="CM2563" s="56" t="s">
        <v>215</v>
      </c>
      <c r="CN2563" s="56" t="s">
        <v>215</v>
      </c>
      <c r="CO2563" s="52"/>
      <c r="CP2563" s="52"/>
      <c r="CQ2563" s="52"/>
      <c r="CR2563" s="52"/>
      <c r="CS2563" s="52"/>
      <c r="CT2563" s="52"/>
      <c r="CU2563" s="33"/>
      <c r="CV2563" s="33"/>
    </row>
    <row r="2564" spans="74:100">
      <c r="BV2564" s="62"/>
      <c r="BW2564" s="62"/>
      <c r="BX2564" s="62"/>
      <c r="BY2564" s="62"/>
      <c r="BZ2564" s="62"/>
      <c r="CA2564" s="62"/>
      <c r="CB2564" s="62"/>
      <c r="CC2564" s="62"/>
      <c r="CD2564" s="62"/>
      <c r="CE2564" s="62"/>
      <c r="CF2564" s="62"/>
      <c r="CL2564" s="56" t="s">
        <v>21119</v>
      </c>
      <c r="CM2564" s="56"/>
      <c r="CN2564" s="56"/>
      <c r="CO2564" s="52"/>
      <c r="CP2564" s="52"/>
      <c r="CQ2564" s="52"/>
      <c r="CR2564" s="52"/>
      <c r="CS2564" s="52"/>
      <c r="CT2564" s="52"/>
      <c r="CU2564" s="33"/>
      <c r="CV2564" s="33"/>
    </row>
    <row r="2565" spans="74:100">
      <c r="BV2565" s="62"/>
      <c r="BW2565" s="62"/>
      <c r="BX2565" s="62"/>
      <c r="BY2565" s="62"/>
      <c r="BZ2565" s="62"/>
      <c r="CA2565" s="62"/>
      <c r="CB2565" s="62"/>
      <c r="CC2565" s="62"/>
      <c r="CD2565" s="62"/>
      <c r="CE2565" s="62"/>
      <c r="CF2565" s="62"/>
      <c r="CL2565" s="56" t="s">
        <v>1146</v>
      </c>
      <c r="CM2565" s="56" t="s">
        <v>214</v>
      </c>
      <c r="CN2565" s="56" t="s">
        <v>214</v>
      </c>
      <c r="CO2565" s="52"/>
      <c r="CP2565" s="52"/>
      <c r="CQ2565" s="52"/>
      <c r="CR2565" s="52"/>
      <c r="CS2565" s="52"/>
      <c r="CT2565" s="52"/>
      <c r="CU2565" s="33"/>
      <c r="CV2565" s="33"/>
    </row>
    <row r="2566" spans="74:100">
      <c r="BV2566" s="62"/>
      <c r="BW2566" s="62"/>
      <c r="BX2566" s="62"/>
      <c r="BY2566" s="62"/>
      <c r="BZ2566" s="62"/>
      <c r="CA2566" s="62"/>
      <c r="CB2566" s="62"/>
      <c r="CC2566" s="62"/>
      <c r="CD2566" s="62"/>
      <c r="CE2566" s="62"/>
      <c r="CF2566" s="62"/>
      <c r="CL2566" s="56" t="s">
        <v>21120</v>
      </c>
      <c r="CM2566" s="56"/>
      <c r="CN2566" s="56"/>
      <c r="CO2566" s="52"/>
      <c r="CP2566" s="52"/>
      <c r="CQ2566" s="52"/>
      <c r="CR2566" s="52"/>
      <c r="CS2566" s="52"/>
      <c r="CT2566" s="52"/>
      <c r="CU2566" s="33"/>
      <c r="CV2566" s="33"/>
    </row>
    <row r="2567" spans="74:100">
      <c r="BV2567" s="62"/>
      <c r="BW2567" s="62"/>
      <c r="BX2567" s="62"/>
      <c r="BY2567" s="62"/>
      <c r="BZ2567" s="62"/>
      <c r="CA2567" s="62"/>
      <c r="CB2567" s="62"/>
      <c r="CC2567" s="62"/>
      <c r="CD2567" s="62"/>
      <c r="CE2567" s="62"/>
      <c r="CF2567" s="62"/>
      <c r="CL2567" s="56" t="s">
        <v>1147</v>
      </c>
      <c r="CM2567" s="56" t="s">
        <v>213</v>
      </c>
      <c r="CN2567" s="56" t="s">
        <v>213</v>
      </c>
      <c r="CO2567" s="52"/>
      <c r="CP2567" s="52"/>
      <c r="CQ2567" s="52"/>
      <c r="CR2567" s="52"/>
      <c r="CS2567" s="52"/>
      <c r="CT2567" s="52"/>
      <c r="CU2567" s="33"/>
      <c r="CV2567" s="33"/>
    </row>
    <row r="2568" spans="74:100">
      <c r="BV2568" s="62"/>
      <c r="BW2568" s="62"/>
      <c r="BX2568" s="62"/>
      <c r="BY2568" s="62"/>
      <c r="BZ2568" s="62"/>
      <c r="CA2568" s="62"/>
      <c r="CB2568" s="62"/>
      <c r="CC2568" s="62"/>
      <c r="CD2568" s="62"/>
      <c r="CE2568" s="62"/>
      <c r="CF2568" s="62"/>
      <c r="CL2568" s="56" t="s">
        <v>21121</v>
      </c>
      <c r="CM2568" s="56"/>
      <c r="CN2568" s="56"/>
      <c r="CO2568" s="52"/>
      <c r="CP2568" s="52"/>
      <c r="CQ2568" s="52"/>
      <c r="CR2568" s="52"/>
      <c r="CS2568" s="52"/>
      <c r="CT2568" s="52"/>
      <c r="CU2568" s="33"/>
      <c r="CV2568" s="33"/>
    </row>
    <row r="2569" spans="74:100">
      <c r="BV2569" s="62"/>
      <c r="BW2569" s="62"/>
      <c r="BX2569" s="62"/>
      <c r="BY2569" s="62"/>
      <c r="BZ2569" s="62"/>
      <c r="CA2569" s="62"/>
      <c r="CB2569" s="62"/>
      <c r="CC2569" s="62"/>
      <c r="CD2569" s="62"/>
      <c r="CE2569" s="62"/>
      <c r="CF2569" s="62"/>
      <c r="CL2569" s="56" t="s">
        <v>27227</v>
      </c>
      <c r="CM2569" s="56" t="s">
        <v>217</v>
      </c>
      <c r="CN2569" s="56" t="s">
        <v>217</v>
      </c>
      <c r="CO2569" s="52"/>
      <c r="CP2569" s="52"/>
      <c r="CQ2569" s="52"/>
      <c r="CR2569" s="52"/>
      <c r="CS2569" s="52"/>
      <c r="CT2569" s="52"/>
      <c r="CU2569" s="33"/>
      <c r="CV2569" s="33"/>
    </row>
    <row r="2570" spans="74:100">
      <c r="BV2570" s="62"/>
      <c r="BW2570" s="62"/>
      <c r="BX2570" s="62"/>
      <c r="BY2570" s="62"/>
      <c r="BZ2570" s="62"/>
      <c r="CA2570" s="62"/>
      <c r="CB2570" s="62"/>
      <c r="CC2570" s="62"/>
      <c r="CD2570" s="62"/>
      <c r="CE2570" s="62"/>
      <c r="CF2570" s="62"/>
      <c r="CL2570" s="56" t="s">
        <v>27228</v>
      </c>
      <c r="CM2570" s="56"/>
      <c r="CN2570" s="56"/>
      <c r="CO2570" s="52"/>
      <c r="CP2570" s="52"/>
      <c r="CQ2570" s="52"/>
      <c r="CR2570" s="52"/>
      <c r="CS2570" s="52"/>
      <c r="CT2570" s="52"/>
      <c r="CU2570" s="33"/>
      <c r="CV2570" s="33"/>
    </row>
    <row r="2571" spans="74:100">
      <c r="BV2571" s="62"/>
      <c r="BW2571" s="62"/>
      <c r="BX2571" s="62"/>
      <c r="BY2571" s="62"/>
      <c r="BZ2571" s="62"/>
      <c r="CA2571" s="62"/>
      <c r="CB2571" s="62"/>
      <c r="CC2571" s="62"/>
      <c r="CD2571" s="62"/>
      <c r="CE2571" s="62"/>
      <c r="CF2571" s="62"/>
      <c r="CL2571" s="56" t="s">
        <v>3805</v>
      </c>
      <c r="CM2571" s="56" t="s">
        <v>215</v>
      </c>
      <c r="CN2571" s="56" t="s">
        <v>215</v>
      </c>
      <c r="CO2571" s="52"/>
      <c r="CP2571" s="52"/>
      <c r="CQ2571" s="52"/>
      <c r="CR2571" s="52"/>
      <c r="CS2571" s="52"/>
      <c r="CT2571" s="52"/>
      <c r="CU2571" s="33"/>
      <c r="CV2571" s="33"/>
    </row>
    <row r="2572" spans="74:100">
      <c r="BV2572" s="62"/>
      <c r="BW2572" s="62"/>
      <c r="BX2572" s="62"/>
      <c r="BY2572" s="62"/>
      <c r="BZ2572" s="62"/>
      <c r="CA2572" s="62"/>
      <c r="CB2572" s="62"/>
      <c r="CC2572" s="62"/>
      <c r="CD2572" s="62"/>
      <c r="CE2572" s="62"/>
      <c r="CF2572" s="62"/>
      <c r="CL2572" s="56" t="s">
        <v>21122</v>
      </c>
      <c r="CM2572" s="56"/>
      <c r="CN2572" s="56"/>
      <c r="CO2572" s="52"/>
      <c r="CP2572" s="52"/>
      <c r="CQ2572" s="52"/>
      <c r="CR2572" s="52"/>
      <c r="CS2572" s="52"/>
      <c r="CT2572" s="52"/>
      <c r="CU2572" s="33"/>
      <c r="CV2572" s="33"/>
    </row>
    <row r="2573" spans="74:100">
      <c r="BV2573" s="62"/>
      <c r="BW2573" s="62"/>
      <c r="BX2573" s="62"/>
      <c r="BY2573" s="62"/>
      <c r="BZ2573" s="62"/>
      <c r="CA2573" s="62"/>
      <c r="CB2573" s="62"/>
      <c r="CC2573" s="62"/>
      <c r="CD2573" s="62"/>
      <c r="CE2573" s="62"/>
      <c r="CF2573" s="62"/>
      <c r="CL2573" s="56" t="s">
        <v>1148</v>
      </c>
      <c r="CM2573" s="56" t="s">
        <v>213</v>
      </c>
      <c r="CN2573" s="56" t="s">
        <v>213</v>
      </c>
      <c r="CO2573" s="52"/>
      <c r="CP2573" s="52"/>
      <c r="CQ2573" s="52"/>
      <c r="CR2573" s="52"/>
      <c r="CS2573" s="52"/>
      <c r="CT2573" s="52"/>
      <c r="CU2573" s="33"/>
      <c r="CV2573" s="33"/>
    </row>
    <row r="2574" spans="74:100">
      <c r="BV2574" s="62"/>
      <c r="BW2574" s="62"/>
      <c r="BX2574" s="62"/>
      <c r="BY2574" s="62"/>
      <c r="BZ2574" s="62"/>
      <c r="CA2574" s="62"/>
      <c r="CB2574" s="62"/>
      <c r="CC2574" s="62"/>
      <c r="CD2574" s="62"/>
      <c r="CE2574" s="62"/>
      <c r="CF2574" s="62"/>
      <c r="CL2574" s="56" t="s">
        <v>21123</v>
      </c>
      <c r="CM2574" s="56"/>
      <c r="CN2574" s="56"/>
      <c r="CO2574" s="52"/>
      <c r="CP2574" s="52"/>
      <c r="CQ2574" s="52"/>
      <c r="CR2574" s="52"/>
      <c r="CS2574" s="52"/>
      <c r="CT2574" s="52"/>
      <c r="CU2574" s="33"/>
      <c r="CV2574" s="33"/>
    </row>
    <row r="2575" spans="74:100">
      <c r="BV2575" s="62"/>
      <c r="BW2575" s="62"/>
      <c r="BX2575" s="62"/>
      <c r="BY2575" s="62"/>
      <c r="BZ2575" s="62"/>
      <c r="CA2575" s="62"/>
      <c r="CB2575" s="62"/>
      <c r="CC2575" s="62"/>
      <c r="CD2575" s="62"/>
      <c r="CE2575" s="62"/>
      <c r="CF2575" s="62"/>
      <c r="CL2575" s="56" t="s">
        <v>1149</v>
      </c>
      <c r="CM2575" s="56" t="s">
        <v>213</v>
      </c>
      <c r="CN2575" s="56" t="s">
        <v>213</v>
      </c>
      <c r="CO2575" s="52"/>
      <c r="CP2575" s="52"/>
      <c r="CQ2575" s="52"/>
      <c r="CR2575" s="52"/>
      <c r="CS2575" s="52"/>
      <c r="CT2575" s="52"/>
      <c r="CU2575" s="33"/>
      <c r="CV2575" s="33"/>
    </row>
    <row r="2576" spans="74:100">
      <c r="BV2576" s="62"/>
      <c r="BW2576" s="62"/>
      <c r="BX2576" s="62"/>
      <c r="BY2576" s="62"/>
      <c r="BZ2576" s="62"/>
      <c r="CA2576" s="62"/>
      <c r="CB2576" s="62"/>
      <c r="CC2576" s="62"/>
      <c r="CD2576" s="62"/>
      <c r="CE2576" s="62"/>
      <c r="CF2576" s="62"/>
      <c r="CL2576" s="56" t="s">
        <v>21124</v>
      </c>
      <c r="CM2576" s="56"/>
      <c r="CN2576" s="56"/>
      <c r="CO2576" s="52"/>
      <c r="CP2576" s="52"/>
      <c r="CQ2576" s="52"/>
      <c r="CR2576" s="52"/>
      <c r="CS2576" s="52"/>
      <c r="CT2576" s="52"/>
      <c r="CU2576" s="33"/>
      <c r="CV2576" s="33"/>
    </row>
    <row r="2577" spans="74:100">
      <c r="BV2577" s="62"/>
      <c r="BW2577" s="62"/>
      <c r="BX2577" s="62"/>
      <c r="BY2577" s="62"/>
      <c r="BZ2577" s="62"/>
      <c r="CA2577" s="62"/>
      <c r="CB2577" s="62"/>
      <c r="CC2577" s="62"/>
      <c r="CD2577" s="62"/>
      <c r="CE2577" s="62"/>
      <c r="CF2577" s="62"/>
      <c r="CL2577" s="56" t="s">
        <v>27229</v>
      </c>
      <c r="CM2577" s="56" t="s">
        <v>216</v>
      </c>
      <c r="CN2577" s="56" t="s">
        <v>216</v>
      </c>
      <c r="CO2577" s="52"/>
      <c r="CP2577" s="52"/>
      <c r="CQ2577" s="52"/>
      <c r="CR2577" s="52"/>
      <c r="CS2577" s="52"/>
      <c r="CT2577" s="52"/>
      <c r="CU2577" s="33"/>
      <c r="CV2577" s="33"/>
    </row>
    <row r="2578" spans="74:100">
      <c r="BV2578" s="62"/>
      <c r="BW2578" s="62"/>
      <c r="BX2578" s="62"/>
      <c r="BY2578" s="62"/>
      <c r="BZ2578" s="62"/>
      <c r="CA2578" s="62"/>
      <c r="CB2578" s="62"/>
      <c r="CC2578" s="62"/>
      <c r="CD2578" s="62"/>
      <c r="CE2578" s="62"/>
      <c r="CF2578" s="62"/>
      <c r="CL2578" s="56" t="s">
        <v>27230</v>
      </c>
      <c r="CM2578" s="56"/>
      <c r="CN2578" s="56"/>
      <c r="CO2578" s="52"/>
      <c r="CP2578" s="52"/>
      <c r="CQ2578" s="52"/>
      <c r="CR2578" s="52"/>
      <c r="CS2578" s="52"/>
      <c r="CT2578" s="52"/>
      <c r="CU2578" s="33"/>
      <c r="CV2578" s="33"/>
    </row>
    <row r="2579" spans="74:100">
      <c r="BV2579" s="62"/>
      <c r="BW2579" s="62"/>
      <c r="BX2579" s="62"/>
      <c r="BY2579" s="62"/>
      <c r="BZ2579" s="62"/>
      <c r="CA2579" s="62"/>
      <c r="CB2579" s="62"/>
      <c r="CC2579" s="62"/>
      <c r="CD2579" s="62"/>
      <c r="CE2579" s="62"/>
      <c r="CF2579" s="62"/>
      <c r="CL2579" s="56" t="s">
        <v>1150</v>
      </c>
      <c r="CM2579" s="56" t="s">
        <v>213</v>
      </c>
      <c r="CN2579" s="56" t="s">
        <v>213</v>
      </c>
      <c r="CO2579" s="52"/>
      <c r="CP2579" s="52"/>
      <c r="CQ2579" s="52"/>
      <c r="CR2579" s="52"/>
      <c r="CS2579" s="52"/>
      <c r="CT2579" s="52"/>
      <c r="CU2579" s="33"/>
      <c r="CV2579" s="33"/>
    </row>
    <row r="2580" spans="74:100">
      <c r="BV2580" s="62"/>
      <c r="BW2580" s="62"/>
      <c r="BX2580" s="62"/>
      <c r="BY2580" s="62"/>
      <c r="BZ2580" s="62"/>
      <c r="CA2580" s="62"/>
      <c r="CB2580" s="62"/>
      <c r="CC2580" s="62"/>
      <c r="CD2580" s="62"/>
      <c r="CE2580" s="62"/>
      <c r="CF2580" s="62"/>
      <c r="CL2580" s="56" t="s">
        <v>21125</v>
      </c>
      <c r="CM2580" s="56"/>
      <c r="CN2580" s="56"/>
      <c r="CO2580" s="52"/>
      <c r="CP2580" s="52"/>
      <c r="CQ2580" s="52"/>
      <c r="CR2580" s="52"/>
      <c r="CS2580" s="52"/>
      <c r="CT2580" s="52"/>
      <c r="CU2580" s="33"/>
      <c r="CV2580" s="33"/>
    </row>
    <row r="2581" spans="74:100">
      <c r="BV2581" s="62"/>
      <c r="BW2581" s="62"/>
      <c r="BX2581" s="62"/>
      <c r="BY2581" s="62"/>
      <c r="BZ2581" s="62"/>
      <c r="CA2581" s="62"/>
      <c r="CB2581" s="62"/>
      <c r="CC2581" s="62"/>
      <c r="CD2581" s="62"/>
      <c r="CE2581" s="62"/>
      <c r="CF2581" s="62"/>
      <c r="CL2581" s="56" t="s">
        <v>27231</v>
      </c>
      <c r="CM2581" s="56" t="s">
        <v>217</v>
      </c>
      <c r="CN2581" s="56" t="s">
        <v>217</v>
      </c>
      <c r="CO2581" s="52"/>
      <c r="CP2581" s="52"/>
      <c r="CQ2581" s="52"/>
      <c r="CR2581" s="52"/>
      <c r="CS2581" s="52"/>
      <c r="CT2581" s="52"/>
      <c r="CU2581" s="33"/>
      <c r="CV2581" s="33"/>
    </row>
    <row r="2582" spans="74:100">
      <c r="BV2582" s="62"/>
      <c r="BW2582" s="62"/>
      <c r="BX2582" s="62"/>
      <c r="BY2582" s="62"/>
      <c r="BZ2582" s="62"/>
      <c r="CA2582" s="62"/>
      <c r="CB2582" s="62"/>
      <c r="CC2582" s="62"/>
      <c r="CD2582" s="62"/>
      <c r="CE2582" s="62"/>
      <c r="CF2582" s="62"/>
      <c r="CL2582" s="56" t="s">
        <v>27232</v>
      </c>
      <c r="CM2582" s="56"/>
      <c r="CN2582" s="56"/>
      <c r="CO2582" s="52"/>
      <c r="CP2582" s="52"/>
      <c r="CQ2582" s="52"/>
      <c r="CR2582" s="52"/>
      <c r="CS2582" s="52"/>
      <c r="CT2582" s="52"/>
      <c r="CU2582" s="33"/>
      <c r="CV2582" s="33"/>
    </row>
    <row r="2583" spans="74:100">
      <c r="BV2583" s="62"/>
      <c r="BW2583" s="62"/>
      <c r="BX2583" s="62"/>
      <c r="BY2583" s="62"/>
      <c r="BZ2583" s="62"/>
      <c r="CA2583" s="62"/>
      <c r="CB2583" s="62"/>
      <c r="CC2583" s="62"/>
      <c r="CD2583" s="62"/>
      <c r="CE2583" s="62"/>
      <c r="CF2583" s="62"/>
      <c r="CL2583" s="56" t="s">
        <v>1151</v>
      </c>
      <c r="CM2583" s="56" t="s">
        <v>217</v>
      </c>
      <c r="CN2583" s="56" t="s">
        <v>217</v>
      </c>
      <c r="CO2583" s="52"/>
      <c r="CP2583" s="52"/>
      <c r="CQ2583" s="52"/>
      <c r="CR2583" s="52"/>
      <c r="CS2583" s="52"/>
      <c r="CT2583" s="52"/>
      <c r="CU2583" s="33"/>
      <c r="CV2583" s="33"/>
    </row>
    <row r="2584" spans="74:100">
      <c r="BV2584" s="62"/>
      <c r="BW2584" s="62"/>
      <c r="BX2584" s="62"/>
      <c r="BY2584" s="62"/>
      <c r="BZ2584" s="62"/>
      <c r="CA2584" s="62"/>
      <c r="CB2584" s="62"/>
      <c r="CC2584" s="62"/>
      <c r="CD2584" s="62"/>
      <c r="CE2584" s="62"/>
      <c r="CF2584" s="62"/>
      <c r="CL2584" s="56" t="s">
        <v>21126</v>
      </c>
      <c r="CM2584" s="56"/>
      <c r="CN2584" s="56"/>
      <c r="CO2584" s="52"/>
      <c r="CP2584" s="52"/>
      <c r="CQ2584" s="52"/>
      <c r="CR2584" s="52"/>
      <c r="CS2584" s="52"/>
      <c r="CT2584" s="52"/>
      <c r="CU2584" s="33"/>
      <c r="CV2584" s="33"/>
    </row>
    <row r="2585" spans="74:100">
      <c r="BV2585" s="62"/>
      <c r="BW2585" s="62"/>
      <c r="BX2585" s="62"/>
      <c r="BY2585" s="62"/>
      <c r="BZ2585" s="62"/>
      <c r="CA2585" s="62"/>
      <c r="CB2585" s="62"/>
      <c r="CC2585" s="62"/>
      <c r="CD2585" s="62"/>
      <c r="CE2585" s="62"/>
      <c r="CF2585" s="62"/>
      <c r="CL2585" s="56" t="s">
        <v>27233</v>
      </c>
      <c r="CM2585" s="56" t="s">
        <v>216</v>
      </c>
      <c r="CN2585" s="56" t="s">
        <v>216</v>
      </c>
      <c r="CO2585" s="52"/>
      <c r="CP2585" s="52"/>
      <c r="CQ2585" s="52"/>
      <c r="CR2585" s="52"/>
      <c r="CS2585" s="52"/>
      <c r="CT2585" s="52"/>
      <c r="CU2585" s="33"/>
      <c r="CV2585" s="33"/>
    </row>
    <row r="2586" spans="74:100">
      <c r="BV2586" s="62"/>
      <c r="BW2586" s="62"/>
      <c r="BX2586" s="62"/>
      <c r="BY2586" s="62"/>
      <c r="BZ2586" s="62"/>
      <c r="CA2586" s="62"/>
      <c r="CB2586" s="62"/>
      <c r="CC2586" s="62"/>
      <c r="CD2586" s="62"/>
      <c r="CE2586" s="62"/>
      <c r="CF2586" s="62"/>
      <c r="CL2586" s="56" t="s">
        <v>27234</v>
      </c>
      <c r="CM2586" s="56"/>
      <c r="CN2586" s="56"/>
      <c r="CO2586" s="52"/>
      <c r="CP2586" s="52"/>
      <c r="CQ2586" s="52"/>
      <c r="CR2586" s="52"/>
      <c r="CS2586" s="52"/>
      <c r="CT2586" s="52"/>
      <c r="CU2586" s="33"/>
      <c r="CV2586" s="33"/>
    </row>
    <row r="2587" spans="74:100">
      <c r="BV2587" s="62"/>
      <c r="BW2587" s="62"/>
      <c r="BX2587" s="62"/>
      <c r="BY2587" s="62"/>
      <c r="BZ2587" s="62"/>
      <c r="CA2587" s="62"/>
      <c r="CB2587" s="62"/>
      <c r="CC2587" s="62"/>
      <c r="CD2587" s="62"/>
      <c r="CE2587" s="62"/>
      <c r="CF2587" s="62"/>
      <c r="CL2587" s="56" t="s">
        <v>3806</v>
      </c>
      <c r="CM2587" s="56" t="s">
        <v>217</v>
      </c>
      <c r="CN2587" s="56" t="s">
        <v>217</v>
      </c>
      <c r="CO2587" s="52"/>
      <c r="CP2587" s="52"/>
      <c r="CQ2587" s="52"/>
      <c r="CR2587" s="52"/>
      <c r="CS2587" s="52"/>
      <c r="CT2587" s="52"/>
      <c r="CU2587" s="33"/>
      <c r="CV2587" s="33"/>
    </row>
    <row r="2588" spans="74:100">
      <c r="BV2588" s="62"/>
      <c r="BW2588" s="62"/>
      <c r="BX2588" s="62"/>
      <c r="BY2588" s="62"/>
      <c r="BZ2588" s="62"/>
      <c r="CA2588" s="62"/>
      <c r="CB2588" s="62"/>
      <c r="CC2588" s="62"/>
      <c r="CD2588" s="62"/>
      <c r="CE2588" s="62"/>
      <c r="CF2588" s="62"/>
      <c r="CL2588" s="56" t="s">
        <v>18029</v>
      </c>
      <c r="CM2588" s="56"/>
      <c r="CN2588" s="56"/>
      <c r="CO2588" s="52"/>
      <c r="CP2588" s="52"/>
      <c r="CQ2588" s="52"/>
      <c r="CR2588" s="52"/>
      <c r="CS2588" s="52"/>
      <c r="CT2588" s="52"/>
      <c r="CU2588" s="33"/>
      <c r="CV2588" s="33"/>
    </row>
    <row r="2589" spans="74:100">
      <c r="BV2589" s="62"/>
      <c r="BW2589" s="62"/>
      <c r="BX2589" s="62"/>
      <c r="BY2589" s="62"/>
      <c r="BZ2589" s="62"/>
      <c r="CA2589" s="62"/>
      <c r="CB2589" s="62"/>
      <c r="CC2589" s="62"/>
      <c r="CD2589" s="62"/>
      <c r="CE2589" s="62"/>
      <c r="CF2589" s="62"/>
      <c r="CL2589" s="56" t="s">
        <v>1152</v>
      </c>
      <c r="CM2589" s="56" t="s">
        <v>213</v>
      </c>
      <c r="CN2589" s="56" t="s">
        <v>213</v>
      </c>
      <c r="CO2589" s="52"/>
      <c r="CP2589" s="52"/>
      <c r="CQ2589" s="52"/>
      <c r="CR2589" s="52"/>
      <c r="CS2589" s="52"/>
      <c r="CT2589" s="52"/>
      <c r="CU2589" s="33"/>
      <c r="CV2589" s="33"/>
    </row>
    <row r="2590" spans="74:100">
      <c r="BV2590" s="62"/>
      <c r="BW2590" s="62"/>
      <c r="BX2590" s="62"/>
      <c r="BY2590" s="62"/>
      <c r="BZ2590" s="62"/>
      <c r="CA2590" s="62"/>
      <c r="CB2590" s="62"/>
      <c r="CC2590" s="62"/>
      <c r="CD2590" s="62"/>
      <c r="CE2590" s="62"/>
      <c r="CF2590" s="62"/>
      <c r="CL2590" s="56" t="s">
        <v>21127</v>
      </c>
      <c r="CM2590" s="56"/>
      <c r="CN2590" s="56"/>
      <c r="CO2590" s="52"/>
      <c r="CP2590" s="52"/>
      <c r="CQ2590" s="52"/>
      <c r="CR2590" s="52"/>
      <c r="CS2590" s="52"/>
      <c r="CT2590" s="52"/>
      <c r="CU2590" s="33"/>
      <c r="CV2590" s="33"/>
    </row>
    <row r="2591" spans="74:100">
      <c r="BV2591" s="62"/>
      <c r="BW2591" s="62"/>
      <c r="BX2591" s="62"/>
      <c r="BY2591" s="62"/>
      <c r="BZ2591" s="62"/>
      <c r="CA2591" s="62"/>
      <c r="CB2591" s="62"/>
      <c r="CC2591" s="62"/>
      <c r="CD2591" s="62"/>
      <c r="CE2591" s="62"/>
      <c r="CF2591" s="62"/>
      <c r="CL2591" s="56" t="s">
        <v>27235</v>
      </c>
      <c r="CM2591" s="56" t="s">
        <v>214</v>
      </c>
      <c r="CN2591" s="56" t="s">
        <v>214</v>
      </c>
      <c r="CO2591" s="52"/>
      <c r="CP2591" s="52"/>
      <c r="CQ2591" s="52"/>
      <c r="CR2591" s="52"/>
      <c r="CS2591" s="52"/>
      <c r="CT2591" s="52"/>
      <c r="CU2591" s="33"/>
      <c r="CV2591" s="33"/>
    </row>
    <row r="2592" spans="74:100">
      <c r="BV2592" s="62"/>
      <c r="BW2592" s="62"/>
      <c r="BX2592" s="62"/>
      <c r="BY2592" s="62"/>
      <c r="BZ2592" s="62"/>
      <c r="CA2592" s="62"/>
      <c r="CB2592" s="62"/>
      <c r="CC2592" s="62"/>
      <c r="CD2592" s="62"/>
      <c r="CE2592" s="62"/>
      <c r="CF2592" s="62"/>
      <c r="CL2592" s="56" t="s">
        <v>27236</v>
      </c>
      <c r="CM2592" s="56"/>
      <c r="CN2592" s="56"/>
      <c r="CO2592" s="52"/>
      <c r="CP2592" s="52"/>
      <c r="CQ2592" s="52"/>
      <c r="CR2592" s="52"/>
      <c r="CS2592" s="52"/>
      <c r="CT2592" s="52"/>
      <c r="CU2592" s="33"/>
      <c r="CV2592" s="33"/>
    </row>
    <row r="2593" spans="74:100">
      <c r="BV2593" s="62"/>
      <c r="BW2593" s="62"/>
      <c r="BX2593" s="62"/>
      <c r="BY2593" s="62"/>
      <c r="BZ2593" s="62"/>
      <c r="CA2593" s="62"/>
      <c r="CB2593" s="62"/>
      <c r="CC2593" s="62"/>
      <c r="CD2593" s="62"/>
      <c r="CE2593" s="62"/>
      <c r="CF2593" s="62"/>
      <c r="CL2593" s="56" t="s">
        <v>1153</v>
      </c>
      <c r="CM2593" s="56" t="s">
        <v>213</v>
      </c>
      <c r="CN2593" s="56" t="s">
        <v>213</v>
      </c>
      <c r="CO2593" s="52"/>
      <c r="CP2593" s="52"/>
      <c r="CQ2593" s="52"/>
      <c r="CR2593" s="52"/>
      <c r="CS2593" s="52"/>
      <c r="CT2593" s="52"/>
      <c r="CU2593" s="33"/>
      <c r="CV2593" s="33"/>
    </row>
    <row r="2594" spans="74:100">
      <c r="BV2594" s="62"/>
      <c r="BW2594" s="62"/>
      <c r="BX2594" s="62"/>
      <c r="BY2594" s="62"/>
      <c r="BZ2594" s="62"/>
      <c r="CA2594" s="62"/>
      <c r="CB2594" s="62"/>
      <c r="CC2594" s="62"/>
      <c r="CD2594" s="62"/>
      <c r="CE2594" s="62"/>
      <c r="CF2594" s="62"/>
      <c r="CL2594" s="56" t="s">
        <v>21128</v>
      </c>
      <c r="CM2594" s="56"/>
      <c r="CN2594" s="56"/>
      <c r="CO2594" s="52"/>
      <c r="CP2594" s="52"/>
      <c r="CQ2594" s="52"/>
      <c r="CR2594" s="52"/>
      <c r="CS2594" s="52"/>
      <c r="CT2594" s="52"/>
      <c r="CU2594" s="33"/>
      <c r="CV2594" s="33"/>
    </row>
    <row r="2595" spans="74:100">
      <c r="BV2595" s="62"/>
      <c r="BW2595" s="62"/>
      <c r="BX2595" s="62"/>
      <c r="BY2595" s="62"/>
      <c r="BZ2595" s="62"/>
      <c r="CA2595" s="62"/>
      <c r="CB2595" s="62"/>
      <c r="CC2595" s="62"/>
      <c r="CD2595" s="62"/>
      <c r="CE2595" s="62"/>
      <c r="CF2595" s="62"/>
      <c r="CL2595" s="56" t="s">
        <v>1154</v>
      </c>
      <c r="CM2595" s="56" t="s">
        <v>214</v>
      </c>
      <c r="CN2595" s="56" t="s">
        <v>214</v>
      </c>
      <c r="CO2595" s="52"/>
      <c r="CP2595" s="52"/>
      <c r="CQ2595" s="52"/>
      <c r="CR2595" s="52"/>
      <c r="CS2595" s="52"/>
      <c r="CT2595" s="52"/>
      <c r="CU2595" s="33"/>
      <c r="CV2595" s="33"/>
    </row>
    <row r="2596" spans="74:100">
      <c r="BV2596" s="62"/>
      <c r="BW2596" s="62"/>
      <c r="BX2596" s="62"/>
      <c r="BY2596" s="62"/>
      <c r="BZ2596" s="62"/>
      <c r="CA2596" s="62"/>
      <c r="CB2596" s="62"/>
      <c r="CC2596" s="62"/>
      <c r="CD2596" s="62"/>
      <c r="CE2596" s="62"/>
      <c r="CF2596" s="62"/>
      <c r="CL2596" s="56" t="s">
        <v>21129</v>
      </c>
      <c r="CM2596" s="56"/>
      <c r="CN2596" s="56"/>
      <c r="CO2596" s="52"/>
      <c r="CP2596" s="52"/>
      <c r="CQ2596" s="52"/>
      <c r="CR2596" s="52"/>
      <c r="CS2596" s="52"/>
      <c r="CT2596" s="52"/>
      <c r="CU2596" s="33"/>
      <c r="CV2596" s="33"/>
    </row>
    <row r="2597" spans="74:100">
      <c r="BV2597" s="62"/>
      <c r="BW2597" s="62"/>
      <c r="BX2597" s="62"/>
      <c r="BY2597" s="62"/>
      <c r="BZ2597" s="62"/>
      <c r="CA2597" s="62"/>
      <c r="CB2597" s="62"/>
      <c r="CC2597" s="62"/>
      <c r="CD2597" s="62"/>
      <c r="CE2597" s="62"/>
      <c r="CF2597" s="62"/>
      <c r="CL2597" s="56" t="s">
        <v>3808</v>
      </c>
      <c r="CM2597" s="56" t="s">
        <v>217</v>
      </c>
      <c r="CN2597" s="56" t="s">
        <v>217</v>
      </c>
      <c r="CO2597" s="52"/>
      <c r="CP2597" s="52"/>
      <c r="CQ2597" s="52"/>
      <c r="CR2597" s="52"/>
      <c r="CS2597" s="52"/>
      <c r="CT2597" s="52"/>
      <c r="CU2597" s="33"/>
      <c r="CV2597" s="33"/>
    </row>
    <row r="2598" spans="74:100">
      <c r="BV2598" s="62"/>
      <c r="BW2598" s="62"/>
      <c r="BX2598" s="62"/>
      <c r="BY2598" s="62"/>
      <c r="BZ2598" s="62"/>
      <c r="CA2598" s="62"/>
      <c r="CB2598" s="62"/>
      <c r="CC2598" s="62"/>
      <c r="CD2598" s="62"/>
      <c r="CE2598" s="62"/>
      <c r="CF2598" s="62"/>
      <c r="CL2598" s="56" t="s">
        <v>18030</v>
      </c>
      <c r="CM2598" s="56"/>
      <c r="CN2598" s="56"/>
      <c r="CO2598" s="52"/>
      <c r="CP2598" s="52"/>
      <c r="CQ2598" s="52"/>
      <c r="CR2598" s="52"/>
      <c r="CS2598" s="52"/>
      <c r="CT2598" s="52"/>
      <c r="CU2598" s="33"/>
      <c r="CV2598" s="33"/>
    </row>
    <row r="2599" spans="74:100">
      <c r="BV2599" s="62"/>
      <c r="BW2599" s="62"/>
      <c r="BX2599" s="62"/>
      <c r="BY2599" s="62"/>
      <c r="BZ2599" s="62"/>
      <c r="CA2599" s="62"/>
      <c r="CB2599" s="62"/>
      <c r="CC2599" s="62"/>
      <c r="CD2599" s="62"/>
      <c r="CE2599" s="62"/>
      <c r="CF2599" s="62"/>
      <c r="CL2599" s="56" t="s">
        <v>1155</v>
      </c>
      <c r="CM2599" s="56" t="s">
        <v>213</v>
      </c>
      <c r="CN2599" s="56" t="s">
        <v>213</v>
      </c>
      <c r="CO2599" s="52"/>
      <c r="CP2599" s="52"/>
      <c r="CQ2599" s="52"/>
      <c r="CR2599" s="52"/>
      <c r="CS2599" s="52"/>
      <c r="CT2599" s="52"/>
      <c r="CU2599" s="33"/>
      <c r="CV2599" s="33"/>
    </row>
    <row r="2600" spans="74:100">
      <c r="BV2600" s="62"/>
      <c r="BW2600" s="62"/>
      <c r="BX2600" s="62"/>
      <c r="BY2600" s="62"/>
      <c r="BZ2600" s="62"/>
      <c r="CA2600" s="62"/>
      <c r="CB2600" s="62"/>
      <c r="CC2600" s="62"/>
      <c r="CD2600" s="62"/>
      <c r="CE2600" s="62"/>
      <c r="CF2600" s="62"/>
      <c r="CL2600" s="56" t="s">
        <v>21130</v>
      </c>
      <c r="CM2600" s="56"/>
      <c r="CN2600" s="56"/>
      <c r="CO2600" s="52"/>
      <c r="CP2600" s="52"/>
      <c r="CQ2600" s="52"/>
      <c r="CR2600" s="52"/>
      <c r="CS2600" s="52"/>
      <c r="CT2600" s="52"/>
      <c r="CU2600" s="33"/>
      <c r="CV2600" s="33"/>
    </row>
    <row r="2601" spans="74:100">
      <c r="BV2601" s="62"/>
      <c r="BW2601" s="62"/>
      <c r="BX2601" s="62"/>
      <c r="BY2601" s="62"/>
      <c r="BZ2601" s="62"/>
      <c r="CA2601" s="62"/>
      <c r="CB2601" s="62"/>
      <c r="CC2601" s="62"/>
      <c r="CD2601" s="62"/>
      <c r="CE2601" s="62"/>
      <c r="CF2601" s="62"/>
      <c r="CL2601" s="56" t="s">
        <v>1156</v>
      </c>
      <c r="CM2601" s="56" t="s">
        <v>213</v>
      </c>
      <c r="CN2601" s="56" t="s">
        <v>213</v>
      </c>
      <c r="CO2601" s="52"/>
      <c r="CP2601" s="52"/>
      <c r="CQ2601" s="52"/>
      <c r="CR2601" s="52"/>
      <c r="CS2601" s="52"/>
      <c r="CT2601" s="52"/>
      <c r="CU2601" s="33"/>
      <c r="CV2601" s="33"/>
    </row>
    <row r="2602" spans="74:100">
      <c r="BV2602" s="62"/>
      <c r="BW2602" s="62"/>
      <c r="BX2602" s="62"/>
      <c r="BY2602" s="62"/>
      <c r="BZ2602" s="62"/>
      <c r="CA2602" s="62"/>
      <c r="CB2602" s="62"/>
      <c r="CC2602" s="62"/>
      <c r="CD2602" s="62"/>
      <c r="CE2602" s="62"/>
      <c r="CF2602" s="62"/>
      <c r="CL2602" s="56" t="s">
        <v>21131</v>
      </c>
      <c r="CM2602" s="56"/>
      <c r="CN2602" s="56"/>
      <c r="CO2602" s="52"/>
      <c r="CP2602" s="52"/>
      <c r="CQ2602" s="52"/>
      <c r="CR2602" s="52"/>
      <c r="CS2602" s="52"/>
      <c r="CT2602" s="52"/>
      <c r="CU2602" s="33"/>
      <c r="CV2602" s="33"/>
    </row>
    <row r="2603" spans="74:100">
      <c r="BV2603" s="62"/>
      <c r="BW2603" s="62"/>
      <c r="BX2603" s="62"/>
      <c r="BY2603" s="62"/>
      <c r="BZ2603" s="62"/>
      <c r="CA2603" s="62"/>
      <c r="CB2603" s="62"/>
      <c r="CC2603" s="62"/>
      <c r="CD2603" s="62"/>
      <c r="CE2603" s="62"/>
      <c r="CF2603" s="62"/>
      <c r="CL2603" s="56" t="s">
        <v>1157</v>
      </c>
      <c r="CM2603" s="56" t="s">
        <v>216</v>
      </c>
      <c r="CN2603" s="56" t="s">
        <v>216</v>
      </c>
      <c r="CO2603" s="52"/>
      <c r="CP2603" s="52"/>
      <c r="CQ2603" s="52"/>
      <c r="CR2603" s="52"/>
      <c r="CS2603" s="52"/>
      <c r="CT2603" s="52"/>
      <c r="CU2603" s="33"/>
      <c r="CV2603" s="33"/>
    </row>
    <row r="2604" spans="74:100">
      <c r="BV2604" s="62"/>
      <c r="BW2604" s="62"/>
      <c r="BX2604" s="62"/>
      <c r="BY2604" s="62"/>
      <c r="BZ2604" s="62"/>
      <c r="CA2604" s="62"/>
      <c r="CB2604" s="62"/>
      <c r="CC2604" s="62"/>
      <c r="CD2604" s="62"/>
      <c r="CE2604" s="62"/>
      <c r="CF2604" s="62"/>
      <c r="CL2604" s="56" t="s">
        <v>21132</v>
      </c>
      <c r="CM2604" s="56"/>
      <c r="CN2604" s="56"/>
      <c r="CO2604" s="52"/>
      <c r="CP2604" s="52"/>
      <c r="CQ2604" s="52"/>
      <c r="CR2604" s="52"/>
      <c r="CS2604" s="52"/>
      <c r="CT2604" s="52"/>
      <c r="CU2604" s="33"/>
      <c r="CV2604" s="33"/>
    </row>
    <row r="2605" spans="74:100">
      <c r="BV2605" s="62"/>
      <c r="BW2605" s="62"/>
      <c r="BX2605" s="62"/>
      <c r="BY2605" s="62"/>
      <c r="BZ2605" s="62"/>
      <c r="CA2605" s="62"/>
      <c r="CB2605" s="62"/>
      <c r="CC2605" s="62"/>
      <c r="CD2605" s="62"/>
      <c r="CE2605" s="62"/>
      <c r="CF2605" s="62"/>
      <c r="CL2605" s="56" t="s">
        <v>1158</v>
      </c>
      <c r="CM2605" s="56" t="s">
        <v>214</v>
      </c>
      <c r="CN2605" s="56" t="s">
        <v>214</v>
      </c>
      <c r="CO2605" s="52"/>
      <c r="CP2605" s="52"/>
      <c r="CQ2605" s="52"/>
      <c r="CR2605" s="52"/>
      <c r="CS2605" s="52"/>
      <c r="CT2605" s="52"/>
      <c r="CU2605" s="33"/>
      <c r="CV2605" s="33"/>
    </row>
    <row r="2606" spans="74:100">
      <c r="BV2606" s="62"/>
      <c r="BW2606" s="62"/>
      <c r="BX2606" s="62"/>
      <c r="BY2606" s="62"/>
      <c r="BZ2606" s="62"/>
      <c r="CA2606" s="62"/>
      <c r="CB2606" s="62"/>
      <c r="CC2606" s="62"/>
      <c r="CD2606" s="62"/>
      <c r="CE2606" s="62"/>
      <c r="CF2606" s="62"/>
      <c r="CL2606" s="56" t="s">
        <v>21133</v>
      </c>
      <c r="CM2606" s="56"/>
      <c r="CN2606" s="56"/>
      <c r="CO2606" s="52"/>
      <c r="CP2606" s="52"/>
      <c r="CQ2606" s="52"/>
      <c r="CR2606" s="52"/>
      <c r="CS2606" s="52"/>
      <c r="CT2606" s="52"/>
      <c r="CU2606" s="33"/>
      <c r="CV2606" s="33"/>
    </row>
    <row r="2607" spans="74:100">
      <c r="BV2607" s="62"/>
      <c r="BW2607" s="62"/>
      <c r="BX2607" s="62"/>
      <c r="BY2607" s="62"/>
      <c r="BZ2607" s="62"/>
      <c r="CA2607" s="62"/>
      <c r="CB2607" s="62"/>
      <c r="CC2607" s="62"/>
      <c r="CD2607" s="62"/>
      <c r="CE2607" s="62"/>
      <c r="CF2607" s="62"/>
      <c r="CL2607" s="56" t="s">
        <v>27237</v>
      </c>
      <c r="CM2607" s="56" t="s">
        <v>217</v>
      </c>
      <c r="CN2607" s="56" t="s">
        <v>217</v>
      </c>
      <c r="CO2607" s="52"/>
      <c r="CP2607" s="52"/>
      <c r="CQ2607" s="52"/>
      <c r="CR2607" s="52"/>
      <c r="CS2607" s="52"/>
      <c r="CT2607" s="52"/>
      <c r="CU2607" s="33"/>
      <c r="CV2607" s="33"/>
    </row>
    <row r="2608" spans="74:100">
      <c r="BV2608" s="62"/>
      <c r="BW2608" s="62"/>
      <c r="BX2608" s="62"/>
      <c r="BY2608" s="62"/>
      <c r="BZ2608" s="62"/>
      <c r="CA2608" s="62"/>
      <c r="CB2608" s="62"/>
      <c r="CC2608" s="62"/>
      <c r="CD2608" s="62"/>
      <c r="CE2608" s="62"/>
      <c r="CF2608" s="62"/>
      <c r="CL2608" s="56" t="s">
        <v>27238</v>
      </c>
      <c r="CM2608" s="56"/>
      <c r="CN2608" s="56"/>
      <c r="CO2608" s="52"/>
      <c r="CP2608" s="52"/>
      <c r="CQ2608" s="52"/>
      <c r="CR2608" s="52"/>
      <c r="CS2608" s="52"/>
      <c r="CT2608" s="52"/>
      <c r="CU2608" s="33"/>
      <c r="CV2608" s="33"/>
    </row>
    <row r="2609" spans="74:100">
      <c r="BV2609" s="62"/>
      <c r="BW2609" s="62"/>
      <c r="BX2609" s="62"/>
      <c r="BY2609" s="62"/>
      <c r="BZ2609" s="62"/>
      <c r="CA2609" s="62"/>
      <c r="CB2609" s="62"/>
      <c r="CC2609" s="62"/>
      <c r="CD2609" s="62"/>
      <c r="CE2609" s="62"/>
      <c r="CF2609" s="62"/>
      <c r="CL2609" s="56" t="s">
        <v>1159</v>
      </c>
      <c r="CM2609" s="56" t="s">
        <v>214</v>
      </c>
      <c r="CN2609" s="56" t="s">
        <v>214</v>
      </c>
      <c r="CO2609" s="52"/>
      <c r="CP2609" s="52"/>
      <c r="CQ2609" s="52"/>
      <c r="CR2609" s="52"/>
      <c r="CS2609" s="52"/>
      <c r="CT2609" s="52"/>
      <c r="CU2609" s="33"/>
      <c r="CV2609" s="33"/>
    </row>
    <row r="2610" spans="74:100">
      <c r="BV2610" s="62"/>
      <c r="BW2610" s="62"/>
      <c r="BX2610" s="62"/>
      <c r="BY2610" s="62"/>
      <c r="BZ2610" s="62"/>
      <c r="CA2610" s="62"/>
      <c r="CB2610" s="62"/>
      <c r="CC2610" s="62"/>
      <c r="CD2610" s="62"/>
      <c r="CE2610" s="62"/>
      <c r="CF2610" s="62"/>
      <c r="CL2610" s="56" t="s">
        <v>21134</v>
      </c>
      <c r="CM2610" s="56"/>
      <c r="CN2610" s="56"/>
      <c r="CO2610" s="52"/>
      <c r="CP2610" s="52"/>
      <c r="CQ2610" s="52"/>
      <c r="CR2610" s="52"/>
      <c r="CS2610" s="52"/>
      <c r="CT2610" s="52"/>
      <c r="CU2610" s="33"/>
      <c r="CV2610" s="33"/>
    </row>
    <row r="2611" spans="74:100">
      <c r="BV2611" s="62"/>
      <c r="BW2611" s="62"/>
      <c r="BX2611" s="62"/>
      <c r="BY2611" s="62"/>
      <c r="BZ2611" s="62"/>
      <c r="CA2611" s="62"/>
      <c r="CB2611" s="62"/>
      <c r="CC2611" s="62"/>
      <c r="CD2611" s="62"/>
      <c r="CE2611" s="62"/>
      <c r="CF2611" s="62"/>
      <c r="CL2611" s="56" t="s">
        <v>1160</v>
      </c>
      <c r="CM2611" s="56" t="s">
        <v>214</v>
      </c>
      <c r="CN2611" s="56" t="s">
        <v>214</v>
      </c>
      <c r="CO2611" s="52"/>
      <c r="CP2611" s="52"/>
      <c r="CQ2611" s="52"/>
      <c r="CR2611" s="52"/>
      <c r="CS2611" s="52"/>
      <c r="CT2611" s="52"/>
      <c r="CU2611" s="33"/>
      <c r="CV2611" s="33"/>
    </row>
    <row r="2612" spans="74:100">
      <c r="BV2612" s="62"/>
      <c r="BW2612" s="62"/>
      <c r="BX2612" s="62"/>
      <c r="BY2612" s="62"/>
      <c r="BZ2612" s="62"/>
      <c r="CA2612" s="62"/>
      <c r="CB2612" s="62"/>
      <c r="CC2612" s="62"/>
      <c r="CD2612" s="62"/>
      <c r="CE2612" s="62"/>
      <c r="CF2612" s="62"/>
      <c r="CL2612" s="56" t="s">
        <v>21135</v>
      </c>
      <c r="CM2612" s="56"/>
      <c r="CN2612" s="56"/>
      <c r="CO2612" s="52"/>
      <c r="CP2612" s="52"/>
      <c r="CQ2612" s="52"/>
      <c r="CR2612" s="52"/>
      <c r="CS2612" s="52"/>
      <c r="CT2612" s="52"/>
      <c r="CU2612" s="33"/>
      <c r="CV2612" s="33"/>
    </row>
    <row r="2613" spans="74:100">
      <c r="BV2613" s="62"/>
      <c r="BW2613" s="62"/>
      <c r="BX2613" s="62"/>
      <c r="BY2613" s="62"/>
      <c r="BZ2613" s="62"/>
      <c r="CA2613" s="62"/>
      <c r="CB2613" s="62"/>
      <c r="CC2613" s="62"/>
      <c r="CD2613" s="62"/>
      <c r="CE2613" s="62"/>
      <c r="CF2613" s="62"/>
      <c r="CL2613" s="56" t="s">
        <v>3809</v>
      </c>
      <c r="CM2613" s="56" t="s">
        <v>217</v>
      </c>
      <c r="CN2613" s="56" t="s">
        <v>217</v>
      </c>
      <c r="CO2613" s="52"/>
      <c r="CP2613" s="52"/>
      <c r="CQ2613" s="52"/>
      <c r="CR2613" s="52"/>
      <c r="CS2613" s="52"/>
      <c r="CT2613" s="52"/>
      <c r="CU2613" s="33"/>
      <c r="CV2613" s="33"/>
    </row>
    <row r="2614" spans="74:100">
      <c r="BV2614" s="62"/>
      <c r="BW2614" s="62"/>
      <c r="BX2614" s="62"/>
      <c r="BY2614" s="62"/>
      <c r="BZ2614" s="62"/>
      <c r="CA2614" s="62"/>
      <c r="CB2614" s="62"/>
      <c r="CC2614" s="62"/>
      <c r="CD2614" s="62"/>
      <c r="CE2614" s="62"/>
      <c r="CF2614" s="62"/>
      <c r="CL2614" s="56" t="s">
        <v>21136</v>
      </c>
      <c r="CM2614" s="56"/>
      <c r="CN2614" s="56"/>
      <c r="CO2614" s="52"/>
      <c r="CP2614" s="52"/>
      <c r="CQ2614" s="52"/>
      <c r="CR2614" s="52"/>
      <c r="CS2614" s="52"/>
      <c r="CT2614" s="52"/>
      <c r="CU2614" s="33"/>
      <c r="CV2614" s="33"/>
    </row>
    <row r="2615" spans="74:100">
      <c r="BV2615" s="62"/>
      <c r="BW2615" s="62"/>
      <c r="BX2615" s="62"/>
      <c r="BY2615" s="62"/>
      <c r="BZ2615" s="62"/>
      <c r="CA2615" s="62"/>
      <c r="CB2615" s="62"/>
      <c r="CC2615" s="62"/>
      <c r="CD2615" s="62"/>
      <c r="CE2615" s="62"/>
      <c r="CF2615" s="62"/>
      <c r="CL2615" s="56" t="s">
        <v>3810</v>
      </c>
      <c r="CM2615" s="56" t="s">
        <v>217</v>
      </c>
      <c r="CN2615" s="56" t="s">
        <v>217</v>
      </c>
      <c r="CO2615" s="52"/>
      <c r="CP2615" s="52"/>
      <c r="CQ2615" s="52"/>
      <c r="CR2615" s="52"/>
      <c r="CS2615" s="52"/>
      <c r="CT2615" s="52"/>
      <c r="CU2615" s="33"/>
      <c r="CV2615" s="33"/>
    </row>
    <row r="2616" spans="74:100">
      <c r="BV2616" s="62"/>
      <c r="BW2616" s="62"/>
      <c r="BX2616" s="62"/>
      <c r="BY2616" s="62"/>
      <c r="BZ2616" s="62"/>
      <c r="CA2616" s="62"/>
      <c r="CB2616" s="62"/>
      <c r="CC2616" s="62"/>
      <c r="CD2616" s="62"/>
      <c r="CE2616" s="62"/>
      <c r="CF2616" s="62"/>
      <c r="CL2616" s="56" t="s">
        <v>18031</v>
      </c>
      <c r="CM2616" s="56"/>
      <c r="CN2616" s="56"/>
      <c r="CO2616" s="52"/>
      <c r="CP2616" s="52"/>
      <c r="CQ2616" s="52"/>
      <c r="CR2616" s="52"/>
      <c r="CS2616" s="52"/>
      <c r="CT2616" s="52"/>
      <c r="CU2616" s="33"/>
      <c r="CV2616" s="33"/>
    </row>
    <row r="2617" spans="74:100">
      <c r="BV2617" s="62"/>
      <c r="BW2617" s="62"/>
      <c r="BX2617" s="62"/>
      <c r="BY2617" s="62"/>
      <c r="BZ2617" s="62"/>
      <c r="CA2617" s="62"/>
      <c r="CB2617" s="62"/>
      <c r="CC2617" s="62"/>
      <c r="CD2617" s="62"/>
      <c r="CE2617" s="62"/>
      <c r="CF2617" s="62"/>
      <c r="CL2617" s="56" t="s">
        <v>27239</v>
      </c>
      <c r="CM2617" s="56" t="s">
        <v>217</v>
      </c>
      <c r="CN2617" s="56" t="s">
        <v>217</v>
      </c>
      <c r="CO2617" s="52"/>
      <c r="CP2617" s="52"/>
      <c r="CQ2617" s="52"/>
      <c r="CR2617" s="52"/>
      <c r="CS2617" s="52"/>
      <c r="CT2617" s="52"/>
      <c r="CU2617" s="33"/>
      <c r="CV2617" s="33"/>
    </row>
    <row r="2618" spans="74:100">
      <c r="BV2618" s="62"/>
      <c r="BW2618" s="62"/>
      <c r="BX2618" s="62"/>
      <c r="BY2618" s="62"/>
      <c r="BZ2618" s="62"/>
      <c r="CA2618" s="62"/>
      <c r="CB2618" s="62"/>
      <c r="CC2618" s="62"/>
      <c r="CD2618" s="62"/>
      <c r="CE2618" s="62"/>
      <c r="CF2618" s="62"/>
      <c r="CL2618" s="56" t="s">
        <v>27240</v>
      </c>
      <c r="CM2618" s="56"/>
      <c r="CN2618" s="56"/>
      <c r="CO2618" s="52"/>
      <c r="CP2618" s="52"/>
      <c r="CQ2618" s="52"/>
      <c r="CR2618" s="52"/>
      <c r="CS2618" s="52"/>
      <c r="CT2618" s="52"/>
      <c r="CU2618" s="33"/>
      <c r="CV2618" s="33"/>
    </row>
    <row r="2619" spans="74:100">
      <c r="BV2619" s="62"/>
      <c r="BW2619" s="62"/>
      <c r="BX2619" s="62"/>
      <c r="BY2619" s="62"/>
      <c r="BZ2619" s="62"/>
      <c r="CA2619" s="62"/>
      <c r="CB2619" s="62"/>
      <c r="CC2619" s="62"/>
      <c r="CD2619" s="62"/>
      <c r="CE2619" s="62"/>
      <c r="CF2619" s="62"/>
      <c r="CL2619" s="56" t="s">
        <v>1161</v>
      </c>
      <c r="CM2619" s="56" t="s">
        <v>216</v>
      </c>
      <c r="CN2619" s="56" t="s">
        <v>216</v>
      </c>
      <c r="CO2619" s="52"/>
      <c r="CP2619" s="52"/>
      <c r="CQ2619" s="52"/>
      <c r="CR2619" s="52"/>
      <c r="CS2619" s="52"/>
      <c r="CT2619" s="52"/>
      <c r="CU2619" s="33"/>
      <c r="CV2619" s="33"/>
    </row>
    <row r="2620" spans="74:100">
      <c r="BV2620" s="62"/>
      <c r="BW2620" s="62"/>
      <c r="BX2620" s="62"/>
      <c r="BY2620" s="62"/>
      <c r="BZ2620" s="62"/>
      <c r="CA2620" s="62"/>
      <c r="CB2620" s="62"/>
      <c r="CC2620" s="62"/>
      <c r="CD2620" s="62"/>
      <c r="CE2620" s="62"/>
      <c r="CF2620" s="62"/>
      <c r="CL2620" s="56" t="s">
        <v>21137</v>
      </c>
      <c r="CM2620" s="56"/>
      <c r="CN2620" s="56"/>
      <c r="CO2620" s="52"/>
      <c r="CP2620" s="52"/>
      <c r="CQ2620" s="52"/>
      <c r="CR2620" s="52"/>
      <c r="CS2620" s="52"/>
      <c r="CT2620" s="52"/>
      <c r="CU2620" s="33"/>
      <c r="CV2620" s="33"/>
    </row>
    <row r="2621" spans="74:100">
      <c r="BV2621" s="62"/>
      <c r="BW2621" s="62"/>
      <c r="BX2621" s="62"/>
      <c r="BY2621" s="62"/>
      <c r="BZ2621" s="62"/>
      <c r="CA2621" s="62"/>
      <c r="CB2621" s="62"/>
      <c r="CC2621" s="62"/>
      <c r="CD2621" s="62"/>
      <c r="CE2621" s="62"/>
      <c r="CF2621" s="62"/>
      <c r="CL2621" s="56" t="s">
        <v>3811</v>
      </c>
      <c r="CM2621" s="56" t="s">
        <v>216</v>
      </c>
      <c r="CN2621" s="56" t="s">
        <v>216</v>
      </c>
      <c r="CO2621" s="52"/>
      <c r="CP2621" s="52"/>
      <c r="CQ2621" s="52"/>
      <c r="CR2621" s="52"/>
      <c r="CS2621" s="52"/>
      <c r="CT2621" s="52"/>
      <c r="CU2621" s="33"/>
      <c r="CV2621" s="33"/>
    </row>
    <row r="2622" spans="74:100">
      <c r="BV2622" s="62"/>
      <c r="BW2622" s="62"/>
      <c r="BX2622" s="62"/>
      <c r="BY2622" s="62"/>
      <c r="BZ2622" s="62"/>
      <c r="CA2622" s="62"/>
      <c r="CB2622" s="62"/>
      <c r="CC2622" s="62"/>
      <c r="CD2622" s="62"/>
      <c r="CE2622" s="62"/>
      <c r="CF2622" s="62"/>
      <c r="CL2622" s="56" t="s">
        <v>21138</v>
      </c>
      <c r="CM2622" s="56"/>
      <c r="CN2622" s="56"/>
      <c r="CO2622" s="52"/>
      <c r="CP2622" s="52"/>
      <c r="CQ2622" s="52"/>
      <c r="CR2622" s="52"/>
      <c r="CS2622" s="52"/>
      <c r="CT2622" s="52"/>
      <c r="CU2622" s="33"/>
      <c r="CV2622" s="33"/>
    </row>
    <row r="2623" spans="74:100">
      <c r="BV2623" s="62"/>
      <c r="BW2623" s="62"/>
      <c r="BX2623" s="62"/>
      <c r="BY2623" s="62"/>
      <c r="BZ2623" s="62"/>
      <c r="CA2623" s="62"/>
      <c r="CB2623" s="62"/>
      <c r="CC2623" s="62"/>
      <c r="CD2623" s="62"/>
      <c r="CE2623" s="62"/>
      <c r="CF2623" s="62"/>
      <c r="CL2623" s="56" t="s">
        <v>1162</v>
      </c>
      <c r="CM2623" s="56" t="s">
        <v>215</v>
      </c>
      <c r="CN2623" s="56" t="s">
        <v>215</v>
      </c>
      <c r="CO2623" s="52"/>
      <c r="CP2623" s="52"/>
      <c r="CQ2623" s="52"/>
      <c r="CR2623" s="52"/>
      <c r="CS2623" s="52"/>
      <c r="CT2623" s="52"/>
      <c r="CU2623" s="33"/>
      <c r="CV2623" s="33"/>
    </row>
    <row r="2624" spans="74:100">
      <c r="BV2624" s="62"/>
      <c r="BW2624" s="62"/>
      <c r="BX2624" s="62"/>
      <c r="BY2624" s="62"/>
      <c r="BZ2624" s="62"/>
      <c r="CA2624" s="62"/>
      <c r="CB2624" s="62"/>
      <c r="CC2624" s="62"/>
      <c r="CD2624" s="62"/>
      <c r="CE2624" s="62"/>
      <c r="CF2624" s="62"/>
      <c r="CL2624" s="56" t="s">
        <v>21139</v>
      </c>
      <c r="CM2624" s="56"/>
      <c r="CN2624" s="56"/>
      <c r="CO2624" s="52"/>
      <c r="CP2624" s="52"/>
      <c r="CQ2624" s="52"/>
      <c r="CR2624" s="52"/>
      <c r="CS2624" s="52"/>
      <c r="CT2624" s="52"/>
      <c r="CU2624" s="33"/>
      <c r="CV2624" s="33"/>
    </row>
    <row r="2625" spans="74:100">
      <c r="BV2625" s="62"/>
      <c r="BW2625" s="62"/>
      <c r="BX2625" s="62"/>
      <c r="BY2625" s="62"/>
      <c r="BZ2625" s="62"/>
      <c r="CA2625" s="62"/>
      <c r="CB2625" s="62"/>
      <c r="CC2625" s="62"/>
      <c r="CD2625" s="62"/>
      <c r="CE2625" s="62"/>
      <c r="CF2625" s="62"/>
      <c r="CL2625" s="56" t="s">
        <v>1163</v>
      </c>
      <c r="CM2625" s="56" t="s">
        <v>213</v>
      </c>
      <c r="CN2625" s="56" t="s">
        <v>213</v>
      </c>
      <c r="CO2625" s="52"/>
      <c r="CP2625" s="52"/>
      <c r="CQ2625" s="52"/>
      <c r="CR2625" s="52"/>
      <c r="CS2625" s="52"/>
      <c r="CT2625" s="52"/>
      <c r="CU2625" s="33"/>
      <c r="CV2625" s="33"/>
    </row>
    <row r="2626" spans="74:100">
      <c r="BV2626" s="62"/>
      <c r="BW2626" s="62"/>
      <c r="BX2626" s="62"/>
      <c r="BY2626" s="62"/>
      <c r="BZ2626" s="62"/>
      <c r="CA2626" s="62"/>
      <c r="CB2626" s="62"/>
      <c r="CC2626" s="62"/>
      <c r="CD2626" s="62"/>
      <c r="CE2626" s="62"/>
      <c r="CF2626" s="62"/>
      <c r="CL2626" s="56" t="s">
        <v>21140</v>
      </c>
      <c r="CM2626" s="56"/>
      <c r="CN2626" s="56"/>
      <c r="CO2626" s="52"/>
      <c r="CP2626" s="52"/>
      <c r="CQ2626" s="52"/>
      <c r="CR2626" s="52"/>
      <c r="CS2626" s="52"/>
      <c r="CT2626" s="52"/>
      <c r="CU2626" s="33"/>
      <c r="CV2626" s="33"/>
    </row>
    <row r="2627" spans="74:100">
      <c r="BV2627" s="62"/>
      <c r="BW2627" s="62"/>
      <c r="BX2627" s="62"/>
      <c r="BY2627" s="62"/>
      <c r="BZ2627" s="62"/>
      <c r="CA2627" s="62"/>
      <c r="CB2627" s="62"/>
      <c r="CC2627" s="62"/>
      <c r="CD2627" s="62"/>
      <c r="CE2627" s="62"/>
      <c r="CF2627" s="62"/>
      <c r="CL2627" s="56" t="s">
        <v>1164</v>
      </c>
      <c r="CM2627" s="56" t="s">
        <v>213</v>
      </c>
      <c r="CN2627" s="56" t="s">
        <v>213</v>
      </c>
      <c r="CO2627" s="52"/>
      <c r="CP2627" s="52"/>
      <c r="CQ2627" s="52"/>
      <c r="CR2627" s="52"/>
      <c r="CS2627" s="52"/>
      <c r="CT2627" s="52"/>
      <c r="CU2627" s="33"/>
      <c r="CV2627" s="33"/>
    </row>
    <row r="2628" spans="74:100">
      <c r="BV2628" s="62"/>
      <c r="BW2628" s="62"/>
      <c r="BX2628" s="62"/>
      <c r="BY2628" s="62"/>
      <c r="BZ2628" s="62"/>
      <c r="CA2628" s="62"/>
      <c r="CB2628" s="62"/>
      <c r="CC2628" s="62"/>
      <c r="CD2628" s="62"/>
      <c r="CE2628" s="62"/>
      <c r="CF2628" s="62"/>
      <c r="CL2628" s="56" t="s">
        <v>21141</v>
      </c>
      <c r="CM2628" s="56"/>
      <c r="CN2628" s="56"/>
      <c r="CO2628" s="52"/>
      <c r="CP2628" s="52"/>
      <c r="CQ2628" s="52"/>
      <c r="CR2628" s="52"/>
      <c r="CS2628" s="52"/>
      <c r="CT2628" s="52"/>
      <c r="CU2628" s="33"/>
      <c r="CV2628" s="33"/>
    </row>
    <row r="2629" spans="74:100">
      <c r="BV2629" s="62"/>
      <c r="BW2629" s="62"/>
      <c r="BX2629" s="62"/>
      <c r="BY2629" s="62"/>
      <c r="BZ2629" s="62"/>
      <c r="CA2629" s="62"/>
      <c r="CB2629" s="62"/>
      <c r="CC2629" s="62"/>
      <c r="CD2629" s="62"/>
      <c r="CE2629" s="62"/>
      <c r="CF2629" s="62"/>
      <c r="CL2629" s="56" t="s">
        <v>3812</v>
      </c>
      <c r="CM2629" s="56" t="s">
        <v>213</v>
      </c>
      <c r="CN2629" s="56" t="s">
        <v>213</v>
      </c>
      <c r="CO2629" s="52"/>
      <c r="CP2629" s="52"/>
      <c r="CQ2629" s="52"/>
      <c r="CR2629" s="52"/>
      <c r="CS2629" s="52"/>
      <c r="CT2629" s="52"/>
      <c r="CU2629" s="33"/>
      <c r="CV2629" s="33"/>
    </row>
    <row r="2630" spans="74:100">
      <c r="BV2630" s="62"/>
      <c r="BW2630" s="62"/>
      <c r="BX2630" s="62"/>
      <c r="BY2630" s="62"/>
      <c r="BZ2630" s="62"/>
      <c r="CA2630" s="62"/>
      <c r="CB2630" s="62"/>
      <c r="CC2630" s="62"/>
      <c r="CD2630" s="62"/>
      <c r="CE2630" s="62"/>
      <c r="CF2630" s="62"/>
      <c r="CL2630" s="56" t="s">
        <v>21142</v>
      </c>
      <c r="CM2630" s="56"/>
      <c r="CN2630" s="56"/>
      <c r="CO2630" s="52"/>
      <c r="CP2630" s="52"/>
      <c r="CQ2630" s="52"/>
      <c r="CR2630" s="52"/>
      <c r="CS2630" s="52"/>
      <c r="CT2630" s="52"/>
      <c r="CU2630" s="33"/>
      <c r="CV2630" s="33"/>
    </row>
    <row r="2631" spans="74:100">
      <c r="BV2631" s="62"/>
      <c r="BW2631" s="62"/>
      <c r="BX2631" s="62"/>
      <c r="BY2631" s="62"/>
      <c r="BZ2631" s="62"/>
      <c r="CA2631" s="62"/>
      <c r="CB2631" s="62"/>
      <c r="CC2631" s="62"/>
      <c r="CD2631" s="62"/>
      <c r="CE2631" s="62"/>
      <c r="CF2631" s="62"/>
      <c r="CL2631" s="56" t="s">
        <v>1165</v>
      </c>
      <c r="CM2631" s="56" t="s">
        <v>213</v>
      </c>
      <c r="CN2631" s="56" t="s">
        <v>213</v>
      </c>
      <c r="CO2631" s="52"/>
      <c r="CP2631" s="52"/>
      <c r="CQ2631" s="52"/>
      <c r="CR2631" s="52"/>
      <c r="CS2631" s="52"/>
      <c r="CT2631" s="52"/>
      <c r="CU2631" s="33"/>
      <c r="CV2631" s="33"/>
    </row>
    <row r="2632" spans="74:100">
      <c r="BV2632" s="62"/>
      <c r="BW2632" s="62"/>
      <c r="BX2632" s="62"/>
      <c r="BY2632" s="62"/>
      <c r="BZ2632" s="62"/>
      <c r="CA2632" s="62"/>
      <c r="CB2632" s="62"/>
      <c r="CC2632" s="62"/>
      <c r="CD2632" s="62"/>
      <c r="CE2632" s="62"/>
      <c r="CF2632" s="62"/>
      <c r="CL2632" s="56" t="s">
        <v>21143</v>
      </c>
      <c r="CM2632" s="56"/>
      <c r="CN2632" s="56"/>
      <c r="CO2632" s="52"/>
      <c r="CP2632" s="52"/>
      <c r="CQ2632" s="52"/>
      <c r="CR2632" s="52"/>
      <c r="CS2632" s="52"/>
      <c r="CT2632" s="52"/>
      <c r="CU2632" s="33"/>
      <c r="CV2632" s="33"/>
    </row>
    <row r="2633" spans="74:100">
      <c r="BV2633" s="62"/>
      <c r="BW2633" s="62"/>
      <c r="BX2633" s="62"/>
      <c r="BY2633" s="62"/>
      <c r="BZ2633" s="62"/>
      <c r="CA2633" s="62"/>
      <c r="CB2633" s="62"/>
      <c r="CC2633" s="62"/>
      <c r="CD2633" s="62"/>
      <c r="CE2633" s="62"/>
      <c r="CF2633" s="62"/>
      <c r="CL2633" s="56" t="s">
        <v>3813</v>
      </c>
      <c r="CM2633" s="56" t="s">
        <v>213</v>
      </c>
      <c r="CN2633" s="56" t="s">
        <v>213</v>
      </c>
      <c r="CO2633" s="52"/>
      <c r="CP2633" s="52"/>
      <c r="CQ2633" s="52"/>
      <c r="CR2633" s="52"/>
      <c r="CS2633" s="52"/>
      <c r="CT2633" s="52"/>
      <c r="CU2633" s="33"/>
      <c r="CV2633" s="33"/>
    </row>
    <row r="2634" spans="74:100">
      <c r="BV2634" s="62"/>
      <c r="BW2634" s="62"/>
      <c r="BX2634" s="62"/>
      <c r="BY2634" s="62"/>
      <c r="BZ2634" s="62"/>
      <c r="CA2634" s="62"/>
      <c r="CB2634" s="62"/>
      <c r="CC2634" s="62"/>
      <c r="CD2634" s="62"/>
      <c r="CE2634" s="62"/>
      <c r="CF2634" s="62"/>
      <c r="CL2634" s="56" t="s">
        <v>21144</v>
      </c>
      <c r="CM2634" s="56"/>
      <c r="CN2634" s="56"/>
      <c r="CO2634" s="52"/>
      <c r="CP2634" s="52"/>
      <c r="CQ2634" s="52"/>
      <c r="CR2634" s="52"/>
      <c r="CS2634" s="52"/>
      <c r="CT2634" s="52"/>
      <c r="CU2634" s="33"/>
      <c r="CV2634" s="33"/>
    </row>
    <row r="2635" spans="74:100">
      <c r="BV2635" s="62"/>
      <c r="BW2635" s="62"/>
      <c r="BX2635" s="62"/>
      <c r="BY2635" s="62"/>
      <c r="BZ2635" s="62"/>
      <c r="CA2635" s="62"/>
      <c r="CB2635" s="62"/>
      <c r="CC2635" s="62"/>
      <c r="CD2635" s="62"/>
      <c r="CE2635" s="62"/>
      <c r="CF2635" s="62"/>
      <c r="CL2635" s="56" t="s">
        <v>3814</v>
      </c>
      <c r="CM2635" s="56" t="s">
        <v>217</v>
      </c>
      <c r="CN2635" s="56" t="s">
        <v>217</v>
      </c>
      <c r="CO2635" s="52"/>
      <c r="CP2635" s="52"/>
      <c r="CQ2635" s="52"/>
      <c r="CR2635" s="52"/>
      <c r="CS2635" s="52"/>
      <c r="CT2635" s="52"/>
      <c r="CU2635" s="33"/>
      <c r="CV2635" s="33"/>
    </row>
    <row r="2636" spans="74:100">
      <c r="BV2636" s="62"/>
      <c r="BW2636" s="62"/>
      <c r="BX2636" s="62"/>
      <c r="BY2636" s="62"/>
      <c r="BZ2636" s="62"/>
      <c r="CA2636" s="62"/>
      <c r="CB2636" s="62"/>
      <c r="CC2636" s="62"/>
      <c r="CD2636" s="62"/>
      <c r="CE2636" s="62"/>
      <c r="CF2636" s="62"/>
      <c r="CL2636" s="56" t="s">
        <v>18032</v>
      </c>
      <c r="CM2636" s="56"/>
      <c r="CN2636" s="56"/>
      <c r="CO2636" s="52"/>
      <c r="CP2636" s="52"/>
      <c r="CQ2636" s="52"/>
      <c r="CR2636" s="52"/>
      <c r="CS2636" s="52"/>
      <c r="CT2636" s="52"/>
      <c r="CU2636" s="33"/>
      <c r="CV2636" s="33"/>
    </row>
    <row r="2637" spans="74:100">
      <c r="BV2637" s="62"/>
      <c r="BW2637" s="62"/>
      <c r="BX2637" s="62"/>
      <c r="BY2637" s="62"/>
      <c r="BZ2637" s="62"/>
      <c r="CA2637" s="62"/>
      <c r="CB2637" s="62"/>
      <c r="CC2637" s="62"/>
      <c r="CD2637" s="62"/>
      <c r="CE2637" s="62"/>
      <c r="CF2637" s="62"/>
      <c r="CL2637" s="56" t="s">
        <v>1166</v>
      </c>
      <c r="CM2637" s="56" t="s">
        <v>213</v>
      </c>
      <c r="CN2637" s="56" t="s">
        <v>213</v>
      </c>
      <c r="CO2637" s="52"/>
      <c r="CP2637" s="52"/>
      <c r="CQ2637" s="52"/>
      <c r="CR2637" s="52"/>
      <c r="CS2637" s="52"/>
      <c r="CT2637" s="52"/>
      <c r="CU2637" s="33"/>
      <c r="CV2637" s="33"/>
    </row>
    <row r="2638" spans="74:100">
      <c r="BV2638" s="62"/>
      <c r="BW2638" s="62"/>
      <c r="BX2638" s="62"/>
      <c r="BY2638" s="62"/>
      <c r="BZ2638" s="62"/>
      <c r="CA2638" s="62"/>
      <c r="CB2638" s="62"/>
      <c r="CC2638" s="62"/>
      <c r="CD2638" s="62"/>
      <c r="CE2638" s="62"/>
      <c r="CF2638" s="62"/>
      <c r="CL2638" s="56" t="s">
        <v>21145</v>
      </c>
      <c r="CM2638" s="56"/>
      <c r="CN2638" s="56"/>
      <c r="CO2638" s="52"/>
      <c r="CP2638" s="52"/>
      <c r="CQ2638" s="52"/>
      <c r="CR2638" s="52"/>
      <c r="CS2638" s="52"/>
      <c r="CT2638" s="52"/>
      <c r="CU2638" s="33"/>
      <c r="CV2638" s="33"/>
    </row>
    <row r="2639" spans="74:100">
      <c r="BV2639" s="62"/>
      <c r="BW2639" s="62"/>
      <c r="BX2639" s="62"/>
      <c r="BY2639" s="62"/>
      <c r="BZ2639" s="62"/>
      <c r="CA2639" s="62"/>
      <c r="CB2639" s="62"/>
      <c r="CC2639" s="62"/>
      <c r="CD2639" s="62"/>
      <c r="CE2639" s="62"/>
      <c r="CF2639" s="62"/>
      <c r="CL2639" s="56" t="s">
        <v>1167</v>
      </c>
      <c r="CM2639" s="56" t="s">
        <v>215</v>
      </c>
      <c r="CN2639" s="56" t="s">
        <v>215</v>
      </c>
      <c r="CO2639" s="52"/>
      <c r="CP2639" s="52"/>
      <c r="CQ2639" s="52"/>
      <c r="CR2639" s="52"/>
      <c r="CS2639" s="52"/>
      <c r="CT2639" s="52"/>
      <c r="CU2639" s="33"/>
      <c r="CV2639" s="33"/>
    </row>
    <row r="2640" spans="74:100">
      <c r="BV2640" s="62"/>
      <c r="BW2640" s="62"/>
      <c r="BX2640" s="62"/>
      <c r="BY2640" s="62"/>
      <c r="BZ2640" s="62"/>
      <c r="CA2640" s="62"/>
      <c r="CB2640" s="62"/>
      <c r="CC2640" s="62"/>
      <c r="CD2640" s="62"/>
      <c r="CE2640" s="62"/>
      <c r="CF2640" s="62"/>
      <c r="CL2640" s="56" t="s">
        <v>21146</v>
      </c>
      <c r="CM2640" s="56"/>
      <c r="CN2640" s="56"/>
      <c r="CO2640" s="52"/>
      <c r="CP2640" s="52"/>
      <c r="CQ2640" s="52"/>
      <c r="CR2640" s="52"/>
      <c r="CS2640" s="52"/>
      <c r="CT2640" s="52"/>
      <c r="CU2640" s="33"/>
      <c r="CV2640" s="33"/>
    </row>
    <row r="2641" spans="74:100">
      <c r="BV2641" s="62"/>
      <c r="BW2641" s="62"/>
      <c r="BX2641" s="62"/>
      <c r="BY2641" s="62"/>
      <c r="BZ2641" s="62"/>
      <c r="CA2641" s="62"/>
      <c r="CB2641" s="62"/>
      <c r="CC2641" s="62"/>
      <c r="CD2641" s="62"/>
      <c r="CE2641" s="62"/>
      <c r="CF2641" s="62"/>
      <c r="CL2641" s="56" t="s">
        <v>1168</v>
      </c>
      <c r="CM2641" s="56" t="s">
        <v>213</v>
      </c>
      <c r="CN2641" s="56" t="s">
        <v>213</v>
      </c>
      <c r="CO2641" s="52"/>
      <c r="CP2641" s="52"/>
      <c r="CQ2641" s="52"/>
      <c r="CR2641" s="52"/>
      <c r="CS2641" s="52"/>
      <c r="CT2641" s="52"/>
      <c r="CU2641" s="33"/>
      <c r="CV2641" s="33"/>
    </row>
    <row r="2642" spans="74:100">
      <c r="BV2642" s="62"/>
      <c r="BW2642" s="62"/>
      <c r="BX2642" s="62"/>
      <c r="BY2642" s="62"/>
      <c r="BZ2642" s="62"/>
      <c r="CA2642" s="62"/>
      <c r="CB2642" s="62"/>
      <c r="CC2642" s="62"/>
      <c r="CD2642" s="62"/>
      <c r="CE2642" s="62"/>
      <c r="CF2642" s="62"/>
      <c r="CL2642" s="56" t="s">
        <v>21147</v>
      </c>
      <c r="CM2642" s="56"/>
      <c r="CN2642" s="56"/>
      <c r="CO2642" s="52"/>
      <c r="CP2642" s="52"/>
      <c r="CQ2642" s="52"/>
      <c r="CR2642" s="52"/>
      <c r="CS2642" s="52"/>
      <c r="CT2642" s="52"/>
      <c r="CU2642" s="33"/>
      <c r="CV2642" s="33"/>
    </row>
    <row r="2643" spans="74:100">
      <c r="BV2643" s="62"/>
      <c r="BW2643" s="62"/>
      <c r="BX2643" s="62"/>
      <c r="BY2643" s="62"/>
      <c r="BZ2643" s="62"/>
      <c r="CA2643" s="62"/>
      <c r="CB2643" s="62"/>
      <c r="CC2643" s="62"/>
      <c r="CD2643" s="62"/>
      <c r="CE2643" s="62"/>
      <c r="CF2643" s="62"/>
      <c r="CL2643" s="56" t="s">
        <v>3815</v>
      </c>
      <c r="CM2643" s="56" t="s">
        <v>217</v>
      </c>
      <c r="CN2643" s="56" t="s">
        <v>217</v>
      </c>
      <c r="CO2643" s="52"/>
      <c r="CP2643" s="52"/>
      <c r="CQ2643" s="52"/>
      <c r="CR2643" s="52"/>
      <c r="CS2643" s="52"/>
      <c r="CT2643" s="52"/>
      <c r="CU2643" s="33"/>
      <c r="CV2643" s="33"/>
    </row>
    <row r="2644" spans="74:100">
      <c r="BV2644" s="62"/>
      <c r="BW2644" s="62"/>
      <c r="BX2644" s="62"/>
      <c r="BY2644" s="62"/>
      <c r="BZ2644" s="62"/>
      <c r="CA2644" s="62"/>
      <c r="CB2644" s="62"/>
      <c r="CC2644" s="62"/>
      <c r="CD2644" s="62"/>
      <c r="CE2644" s="62"/>
      <c r="CF2644" s="62"/>
      <c r="CL2644" s="56" t="s">
        <v>18033</v>
      </c>
      <c r="CM2644" s="56"/>
      <c r="CN2644" s="56"/>
      <c r="CO2644" s="52"/>
      <c r="CP2644" s="52"/>
      <c r="CQ2644" s="52"/>
      <c r="CR2644" s="52"/>
      <c r="CS2644" s="52"/>
      <c r="CT2644" s="52"/>
      <c r="CU2644" s="33"/>
      <c r="CV2644" s="33"/>
    </row>
    <row r="2645" spans="74:100">
      <c r="BV2645" s="62"/>
      <c r="BW2645" s="62"/>
      <c r="BX2645" s="62"/>
      <c r="BY2645" s="62"/>
      <c r="BZ2645" s="62"/>
      <c r="CA2645" s="62"/>
      <c r="CB2645" s="62"/>
      <c r="CC2645" s="62"/>
      <c r="CD2645" s="62"/>
      <c r="CE2645" s="62"/>
      <c r="CF2645" s="62"/>
      <c r="CL2645" s="56" t="s">
        <v>1169</v>
      </c>
      <c r="CM2645" s="56" t="s">
        <v>216</v>
      </c>
      <c r="CN2645" s="56" t="s">
        <v>216</v>
      </c>
      <c r="CO2645" s="52"/>
      <c r="CP2645" s="52"/>
      <c r="CQ2645" s="52"/>
      <c r="CR2645" s="52"/>
      <c r="CS2645" s="52"/>
      <c r="CT2645" s="52"/>
      <c r="CU2645" s="33"/>
      <c r="CV2645" s="33"/>
    </row>
    <row r="2646" spans="74:100">
      <c r="BV2646" s="62"/>
      <c r="BW2646" s="62"/>
      <c r="BX2646" s="62"/>
      <c r="BY2646" s="62"/>
      <c r="BZ2646" s="62"/>
      <c r="CA2646" s="62"/>
      <c r="CB2646" s="62"/>
      <c r="CC2646" s="62"/>
      <c r="CD2646" s="62"/>
      <c r="CE2646" s="62"/>
      <c r="CF2646" s="62"/>
      <c r="CL2646" s="56" t="s">
        <v>21148</v>
      </c>
      <c r="CM2646" s="56"/>
      <c r="CN2646" s="56"/>
      <c r="CO2646" s="52"/>
      <c r="CP2646" s="52"/>
      <c r="CQ2646" s="52"/>
      <c r="CR2646" s="52"/>
      <c r="CS2646" s="52"/>
      <c r="CT2646" s="52"/>
      <c r="CU2646" s="33"/>
      <c r="CV2646" s="33"/>
    </row>
    <row r="2647" spans="74:100">
      <c r="BV2647" s="62"/>
      <c r="BW2647" s="62"/>
      <c r="BX2647" s="62"/>
      <c r="BY2647" s="62"/>
      <c r="BZ2647" s="62"/>
      <c r="CA2647" s="62"/>
      <c r="CB2647" s="62"/>
      <c r="CC2647" s="62"/>
      <c r="CD2647" s="62"/>
      <c r="CE2647" s="62"/>
      <c r="CF2647" s="62"/>
      <c r="CL2647" s="56" t="s">
        <v>1170</v>
      </c>
      <c r="CM2647" s="56" t="s">
        <v>214</v>
      </c>
      <c r="CN2647" s="56" t="s">
        <v>214</v>
      </c>
      <c r="CO2647" s="52"/>
      <c r="CP2647" s="52"/>
      <c r="CQ2647" s="52"/>
      <c r="CR2647" s="52"/>
      <c r="CS2647" s="52"/>
      <c r="CT2647" s="52"/>
      <c r="CU2647" s="33"/>
      <c r="CV2647" s="33"/>
    </row>
    <row r="2648" spans="74:100">
      <c r="BV2648" s="62"/>
      <c r="BW2648" s="62"/>
      <c r="BX2648" s="62"/>
      <c r="BY2648" s="62"/>
      <c r="BZ2648" s="62"/>
      <c r="CA2648" s="62"/>
      <c r="CB2648" s="62"/>
      <c r="CC2648" s="62"/>
      <c r="CD2648" s="62"/>
      <c r="CE2648" s="62"/>
      <c r="CF2648" s="62"/>
      <c r="CL2648" s="56" t="s">
        <v>21149</v>
      </c>
      <c r="CM2648" s="56"/>
      <c r="CN2648" s="56"/>
      <c r="CO2648" s="52"/>
      <c r="CP2648" s="52"/>
      <c r="CQ2648" s="52"/>
      <c r="CR2648" s="52"/>
      <c r="CS2648" s="52"/>
      <c r="CT2648" s="52"/>
      <c r="CU2648" s="33"/>
      <c r="CV2648" s="33"/>
    </row>
    <row r="2649" spans="74:100">
      <c r="BV2649" s="62"/>
      <c r="BW2649" s="62"/>
      <c r="BX2649" s="62"/>
      <c r="BY2649" s="62"/>
      <c r="BZ2649" s="62"/>
      <c r="CA2649" s="62"/>
      <c r="CB2649" s="62"/>
      <c r="CC2649" s="62"/>
      <c r="CD2649" s="62"/>
      <c r="CE2649" s="62"/>
      <c r="CF2649" s="62"/>
      <c r="CL2649" s="56" t="s">
        <v>3816</v>
      </c>
      <c r="CM2649" s="56" t="s">
        <v>216</v>
      </c>
      <c r="CN2649" s="56" t="s">
        <v>216</v>
      </c>
      <c r="CO2649" s="52"/>
      <c r="CP2649" s="52"/>
      <c r="CQ2649" s="52"/>
      <c r="CR2649" s="52"/>
      <c r="CS2649" s="52"/>
      <c r="CT2649" s="52"/>
      <c r="CU2649" s="33"/>
      <c r="CV2649" s="33"/>
    </row>
    <row r="2650" spans="74:100">
      <c r="BV2650" s="62"/>
      <c r="BW2650" s="62"/>
      <c r="BX2650" s="62"/>
      <c r="BY2650" s="62"/>
      <c r="BZ2650" s="62"/>
      <c r="CA2650" s="62"/>
      <c r="CB2650" s="62"/>
      <c r="CC2650" s="62"/>
      <c r="CD2650" s="62"/>
      <c r="CE2650" s="62"/>
      <c r="CF2650" s="62"/>
      <c r="CL2650" s="56" t="s">
        <v>21150</v>
      </c>
      <c r="CM2650" s="56"/>
      <c r="CN2650" s="56"/>
      <c r="CO2650" s="52"/>
      <c r="CP2650" s="52"/>
      <c r="CQ2650" s="52"/>
      <c r="CR2650" s="52"/>
      <c r="CS2650" s="52"/>
      <c r="CT2650" s="52"/>
      <c r="CU2650" s="33"/>
      <c r="CV2650" s="33"/>
    </row>
    <row r="2651" spans="74:100">
      <c r="BV2651" s="62"/>
      <c r="BW2651" s="62"/>
      <c r="BX2651" s="62"/>
      <c r="BY2651" s="62"/>
      <c r="BZ2651" s="62"/>
      <c r="CA2651" s="62"/>
      <c r="CB2651" s="62"/>
      <c r="CC2651" s="62"/>
      <c r="CD2651" s="62"/>
      <c r="CE2651" s="62"/>
      <c r="CF2651" s="62"/>
      <c r="CL2651" s="56" t="s">
        <v>1171</v>
      </c>
      <c r="CM2651" s="56" t="s">
        <v>215</v>
      </c>
      <c r="CN2651" s="56" t="s">
        <v>215</v>
      </c>
      <c r="CO2651" s="52"/>
      <c r="CP2651" s="52"/>
      <c r="CQ2651" s="52"/>
      <c r="CR2651" s="52"/>
      <c r="CS2651" s="52"/>
      <c r="CT2651" s="52"/>
      <c r="CU2651" s="33"/>
      <c r="CV2651" s="33"/>
    </row>
    <row r="2652" spans="74:100">
      <c r="BV2652" s="62"/>
      <c r="BW2652" s="62"/>
      <c r="BX2652" s="62"/>
      <c r="BY2652" s="62"/>
      <c r="BZ2652" s="62"/>
      <c r="CA2652" s="62"/>
      <c r="CB2652" s="62"/>
      <c r="CC2652" s="62"/>
      <c r="CD2652" s="62"/>
      <c r="CE2652" s="62"/>
      <c r="CF2652" s="62"/>
      <c r="CL2652" s="56" t="s">
        <v>21151</v>
      </c>
      <c r="CM2652" s="56"/>
      <c r="CN2652" s="56"/>
      <c r="CO2652" s="52"/>
      <c r="CP2652" s="52"/>
      <c r="CQ2652" s="52"/>
      <c r="CR2652" s="52"/>
      <c r="CS2652" s="52"/>
      <c r="CT2652" s="52"/>
      <c r="CU2652" s="33"/>
      <c r="CV2652" s="33"/>
    </row>
    <row r="2653" spans="74:100">
      <c r="BV2653" s="62"/>
      <c r="BW2653" s="62"/>
      <c r="BX2653" s="62"/>
      <c r="BY2653" s="62"/>
      <c r="BZ2653" s="62"/>
      <c r="CA2653" s="62"/>
      <c r="CB2653" s="62"/>
      <c r="CC2653" s="62"/>
      <c r="CD2653" s="62"/>
      <c r="CE2653" s="62"/>
      <c r="CF2653" s="62"/>
      <c r="CL2653" s="56" t="s">
        <v>1172</v>
      </c>
      <c r="CM2653" s="56" t="s">
        <v>213</v>
      </c>
      <c r="CN2653" s="56" t="s">
        <v>213</v>
      </c>
      <c r="CO2653" s="52"/>
      <c r="CP2653" s="52"/>
      <c r="CQ2653" s="52"/>
      <c r="CR2653" s="52"/>
      <c r="CS2653" s="52"/>
      <c r="CT2653" s="52"/>
      <c r="CU2653" s="33"/>
      <c r="CV2653" s="33"/>
    </row>
    <row r="2654" spans="74:100">
      <c r="BV2654" s="62"/>
      <c r="BW2654" s="62"/>
      <c r="BX2654" s="62"/>
      <c r="BY2654" s="62"/>
      <c r="BZ2654" s="62"/>
      <c r="CA2654" s="62"/>
      <c r="CB2654" s="62"/>
      <c r="CC2654" s="62"/>
      <c r="CD2654" s="62"/>
      <c r="CE2654" s="62"/>
      <c r="CF2654" s="62"/>
      <c r="CL2654" s="56" t="s">
        <v>21152</v>
      </c>
      <c r="CM2654" s="56"/>
      <c r="CN2654" s="56"/>
      <c r="CO2654" s="52"/>
      <c r="CP2654" s="52"/>
      <c r="CQ2654" s="52"/>
      <c r="CR2654" s="52"/>
      <c r="CS2654" s="52"/>
      <c r="CT2654" s="52"/>
      <c r="CU2654" s="33"/>
      <c r="CV2654" s="33"/>
    </row>
    <row r="2655" spans="74:100">
      <c r="BV2655" s="62"/>
      <c r="BW2655" s="62"/>
      <c r="BX2655" s="62"/>
      <c r="BY2655" s="62"/>
      <c r="BZ2655" s="62"/>
      <c r="CA2655" s="62"/>
      <c r="CB2655" s="62"/>
      <c r="CC2655" s="62"/>
      <c r="CD2655" s="62"/>
      <c r="CE2655" s="62"/>
      <c r="CF2655" s="62"/>
      <c r="CL2655" s="56" t="s">
        <v>1173</v>
      </c>
      <c r="CM2655" s="56" t="s">
        <v>214</v>
      </c>
      <c r="CN2655" s="56" t="s">
        <v>214</v>
      </c>
      <c r="CO2655" s="52"/>
      <c r="CP2655" s="52"/>
      <c r="CQ2655" s="52"/>
      <c r="CR2655" s="52"/>
      <c r="CS2655" s="52"/>
      <c r="CT2655" s="52"/>
      <c r="CU2655" s="33"/>
      <c r="CV2655" s="33"/>
    </row>
    <row r="2656" spans="74:100">
      <c r="BV2656" s="62"/>
      <c r="BW2656" s="62"/>
      <c r="BX2656" s="62"/>
      <c r="BY2656" s="62"/>
      <c r="BZ2656" s="62"/>
      <c r="CA2656" s="62"/>
      <c r="CB2656" s="62"/>
      <c r="CC2656" s="62"/>
      <c r="CD2656" s="62"/>
      <c r="CE2656" s="62"/>
      <c r="CF2656" s="62"/>
      <c r="CL2656" s="56" t="s">
        <v>21153</v>
      </c>
      <c r="CM2656" s="56"/>
      <c r="CN2656" s="56"/>
      <c r="CO2656" s="52"/>
      <c r="CP2656" s="52"/>
      <c r="CQ2656" s="52"/>
      <c r="CR2656" s="52"/>
      <c r="CS2656" s="52"/>
      <c r="CT2656" s="52"/>
      <c r="CU2656" s="33"/>
      <c r="CV2656" s="33"/>
    </row>
    <row r="2657" spans="74:100">
      <c r="BV2657" s="62"/>
      <c r="BW2657" s="62"/>
      <c r="BX2657" s="62"/>
      <c r="BY2657" s="62"/>
      <c r="BZ2657" s="62"/>
      <c r="CA2657" s="62"/>
      <c r="CB2657" s="62"/>
      <c r="CC2657" s="62"/>
      <c r="CD2657" s="62"/>
      <c r="CE2657" s="62"/>
      <c r="CF2657" s="62"/>
      <c r="CL2657" s="56" t="s">
        <v>3817</v>
      </c>
      <c r="CM2657" s="56" t="s">
        <v>217</v>
      </c>
      <c r="CN2657" s="56" t="s">
        <v>217</v>
      </c>
      <c r="CO2657" s="52"/>
      <c r="CP2657" s="52"/>
      <c r="CQ2657" s="52"/>
      <c r="CR2657" s="52"/>
      <c r="CS2657" s="52"/>
      <c r="CT2657" s="52"/>
      <c r="CU2657" s="33"/>
      <c r="CV2657" s="33"/>
    </row>
    <row r="2658" spans="74:100">
      <c r="BV2658" s="62"/>
      <c r="BW2658" s="62"/>
      <c r="BX2658" s="62"/>
      <c r="BY2658" s="62"/>
      <c r="BZ2658" s="62"/>
      <c r="CA2658" s="62"/>
      <c r="CB2658" s="62"/>
      <c r="CC2658" s="62"/>
      <c r="CD2658" s="62"/>
      <c r="CE2658" s="62"/>
      <c r="CF2658" s="62"/>
      <c r="CL2658" s="56" t="s">
        <v>18034</v>
      </c>
      <c r="CM2658" s="56"/>
      <c r="CN2658" s="56"/>
      <c r="CO2658" s="52"/>
      <c r="CP2658" s="52"/>
      <c r="CQ2658" s="52"/>
      <c r="CR2658" s="52"/>
      <c r="CS2658" s="52"/>
      <c r="CT2658" s="52"/>
      <c r="CU2658" s="33"/>
      <c r="CV2658" s="33"/>
    </row>
    <row r="2659" spans="74:100">
      <c r="BV2659" s="62"/>
      <c r="BW2659" s="62"/>
      <c r="BX2659" s="62"/>
      <c r="BY2659" s="62"/>
      <c r="BZ2659" s="62"/>
      <c r="CA2659" s="62"/>
      <c r="CB2659" s="62"/>
      <c r="CC2659" s="62"/>
      <c r="CD2659" s="62"/>
      <c r="CE2659" s="62"/>
      <c r="CF2659" s="62"/>
      <c r="CL2659" s="56" t="s">
        <v>27241</v>
      </c>
      <c r="CM2659" s="56" t="s">
        <v>217</v>
      </c>
      <c r="CN2659" s="56" t="s">
        <v>217</v>
      </c>
      <c r="CO2659" s="52"/>
      <c r="CP2659" s="52"/>
      <c r="CQ2659" s="52"/>
      <c r="CR2659" s="52"/>
      <c r="CS2659" s="52"/>
      <c r="CT2659" s="52"/>
      <c r="CU2659" s="33"/>
      <c r="CV2659" s="33"/>
    </row>
    <row r="2660" spans="74:100">
      <c r="BV2660" s="62"/>
      <c r="BW2660" s="62"/>
      <c r="BX2660" s="62"/>
      <c r="BY2660" s="62"/>
      <c r="BZ2660" s="62"/>
      <c r="CA2660" s="62"/>
      <c r="CB2660" s="62"/>
      <c r="CC2660" s="62"/>
      <c r="CD2660" s="62"/>
      <c r="CE2660" s="62"/>
      <c r="CF2660" s="62"/>
      <c r="CL2660" s="56" t="s">
        <v>17989</v>
      </c>
      <c r="CM2660" s="56"/>
      <c r="CN2660" s="56"/>
      <c r="CO2660" s="52"/>
      <c r="CP2660" s="52"/>
      <c r="CQ2660" s="52"/>
      <c r="CR2660" s="52"/>
      <c r="CS2660" s="52"/>
      <c r="CT2660" s="52"/>
      <c r="CU2660" s="33"/>
      <c r="CV2660" s="33"/>
    </row>
    <row r="2661" spans="74:100">
      <c r="BV2661" s="62"/>
      <c r="BW2661" s="62"/>
      <c r="BX2661" s="62"/>
      <c r="BY2661" s="62"/>
      <c r="BZ2661" s="62"/>
      <c r="CA2661" s="62"/>
      <c r="CB2661" s="62"/>
      <c r="CC2661" s="62"/>
      <c r="CD2661" s="62"/>
      <c r="CE2661" s="62"/>
      <c r="CF2661" s="62"/>
      <c r="CL2661" s="56" t="s">
        <v>3818</v>
      </c>
      <c r="CM2661" s="56" t="s">
        <v>217</v>
      </c>
      <c r="CN2661" s="56" t="s">
        <v>217</v>
      </c>
      <c r="CO2661" s="52"/>
      <c r="CP2661" s="52"/>
      <c r="CQ2661" s="52"/>
      <c r="CR2661" s="52"/>
      <c r="CS2661" s="52"/>
      <c r="CT2661" s="52"/>
      <c r="CU2661" s="33"/>
      <c r="CV2661" s="33"/>
    </row>
    <row r="2662" spans="74:100">
      <c r="BV2662" s="62"/>
      <c r="BW2662" s="62"/>
      <c r="BX2662" s="62"/>
      <c r="BY2662" s="62"/>
      <c r="BZ2662" s="62"/>
      <c r="CA2662" s="62"/>
      <c r="CB2662" s="62"/>
      <c r="CC2662" s="62"/>
      <c r="CD2662" s="62"/>
      <c r="CE2662" s="62"/>
      <c r="CF2662" s="62"/>
      <c r="CL2662" s="56" t="s">
        <v>18035</v>
      </c>
      <c r="CM2662" s="56"/>
      <c r="CN2662" s="56"/>
      <c r="CO2662" s="52"/>
      <c r="CP2662" s="52"/>
      <c r="CQ2662" s="52"/>
      <c r="CR2662" s="52"/>
      <c r="CS2662" s="52"/>
      <c r="CT2662" s="52"/>
      <c r="CU2662" s="33"/>
      <c r="CV2662" s="33"/>
    </row>
    <row r="2663" spans="74:100">
      <c r="BV2663" s="62"/>
      <c r="BW2663" s="62"/>
      <c r="BX2663" s="62"/>
      <c r="BY2663" s="62"/>
      <c r="BZ2663" s="62"/>
      <c r="CA2663" s="62"/>
      <c r="CB2663" s="62"/>
      <c r="CC2663" s="62"/>
      <c r="CD2663" s="62"/>
      <c r="CE2663" s="62"/>
      <c r="CF2663" s="62"/>
      <c r="CL2663" s="56" t="s">
        <v>3819</v>
      </c>
      <c r="CM2663" s="56" t="s">
        <v>217</v>
      </c>
      <c r="CN2663" s="56" t="s">
        <v>217</v>
      </c>
      <c r="CO2663" s="52"/>
      <c r="CP2663" s="52"/>
      <c r="CQ2663" s="52"/>
      <c r="CR2663" s="52"/>
      <c r="CS2663" s="52"/>
      <c r="CT2663" s="52"/>
      <c r="CU2663" s="33"/>
      <c r="CV2663" s="33"/>
    </row>
    <row r="2664" spans="74:100">
      <c r="BV2664" s="62"/>
      <c r="BW2664" s="62"/>
      <c r="BX2664" s="62"/>
      <c r="BY2664" s="62"/>
      <c r="BZ2664" s="62"/>
      <c r="CA2664" s="62"/>
      <c r="CB2664" s="62"/>
      <c r="CC2664" s="62"/>
      <c r="CD2664" s="62"/>
      <c r="CE2664" s="62"/>
      <c r="CF2664" s="62"/>
      <c r="CL2664" s="56" t="s">
        <v>18036</v>
      </c>
      <c r="CM2664" s="56"/>
      <c r="CN2664" s="56"/>
      <c r="CO2664" s="52"/>
      <c r="CP2664" s="52"/>
      <c r="CQ2664" s="52"/>
      <c r="CR2664" s="52"/>
      <c r="CS2664" s="52"/>
      <c r="CT2664" s="52"/>
      <c r="CU2664" s="33"/>
      <c r="CV2664" s="33"/>
    </row>
    <row r="2665" spans="74:100">
      <c r="BV2665" s="62"/>
      <c r="BW2665" s="62"/>
      <c r="BX2665" s="62"/>
      <c r="BY2665" s="62"/>
      <c r="BZ2665" s="62"/>
      <c r="CA2665" s="62"/>
      <c r="CB2665" s="62"/>
      <c r="CC2665" s="62"/>
      <c r="CD2665" s="62"/>
      <c r="CE2665" s="62"/>
      <c r="CF2665" s="62"/>
      <c r="CL2665" s="56" t="s">
        <v>1174</v>
      </c>
      <c r="CM2665" s="56" t="s">
        <v>216</v>
      </c>
      <c r="CN2665" s="56" t="s">
        <v>216</v>
      </c>
      <c r="CO2665" s="52"/>
      <c r="CP2665" s="52"/>
      <c r="CQ2665" s="52"/>
      <c r="CR2665" s="52"/>
      <c r="CS2665" s="52"/>
      <c r="CT2665" s="52"/>
      <c r="CU2665" s="33"/>
      <c r="CV2665" s="33"/>
    </row>
    <row r="2666" spans="74:100">
      <c r="BV2666" s="62"/>
      <c r="BW2666" s="62"/>
      <c r="BX2666" s="62"/>
      <c r="BY2666" s="62"/>
      <c r="BZ2666" s="62"/>
      <c r="CA2666" s="62"/>
      <c r="CB2666" s="62"/>
      <c r="CC2666" s="62"/>
      <c r="CD2666" s="62"/>
      <c r="CE2666" s="62"/>
      <c r="CF2666" s="62"/>
      <c r="CL2666" s="56" t="s">
        <v>21154</v>
      </c>
      <c r="CM2666" s="56"/>
      <c r="CN2666" s="56"/>
      <c r="CO2666" s="52"/>
      <c r="CP2666" s="52"/>
      <c r="CQ2666" s="52"/>
      <c r="CR2666" s="52"/>
      <c r="CS2666" s="52"/>
      <c r="CT2666" s="52"/>
      <c r="CU2666" s="33"/>
      <c r="CV2666" s="33"/>
    </row>
    <row r="2667" spans="74:100">
      <c r="BV2667" s="62"/>
      <c r="BW2667" s="62"/>
      <c r="BX2667" s="62"/>
      <c r="BY2667" s="62"/>
      <c r="BZ2667" s="62"/>
      <c r="CA2667" s="62"/>
      <c r="CB2667" s="62"/>
      <c r="CC2667" s="62"/>
      <c r="CD2667" s="62"/>
      <c r="CE2667" s="62"/>
      <c r="CF2667" s="62"/>
      <c r="CL2667" s="56" t="s">
        <v>1175</v>
      </c>
      <c r="CM2667" s="56" t="s">
        <v>213</v>
      </c>
      <c r="CN2667" s="56" t="s">
        <v>213</v>
      </c>
      <c r="CO2667" s="52"/>
      <c r="CP2667" s="52"/>
      <c r="CQ2667" s="52"/>
      <c r="CR2667" s="52"/>
      <c r="CS2667" s="52"/>
      <c r="CT2667" s="52"/>
      <c r="CU2667" s="33"/>
      <c r="CV2667" s="33"/>
    </row>
    <row r="2668" spans="74:100">
      <c r="BV2668" s="62"/>
      <c r="BW2668" s="62"/>
      <c r="BX2668" s="62"/>
      <c r="BY2668" s="62"/>
      <c r="BZ2668" s="62"/>
      <c r="CA2668" s="62"/>
      <c r="CB2668" s="62"/>
      <c r="CC2668" s="62"/>
      <c r="CD2668" s="62"/>
      <c r="CE2668" s="62"/>
      <c r="CF2668" s="62"/>
      <c r="CL2668" s="56" t="s">
        <v>21155</v>
      </c>
      <c r="CM2668" s="56"/>
      <c r="CN2668" s="56"/>
      <c r="CO2668" s="52"/>
      <c r="CP2668" s="52"/>
      <c r="CQ2668" s="52"/>
      <c r="CR2668" s="52"/>
      <c r="CS2668" s="52"/>
      <c r="CT2668" s="52"/>
      <c r="CU2668" s="33"/>
      <c r="CV2668" s="33"/>
    </row>
    <row r="2669" spans="74:100">
      <c r="BV2669" s="62"/>
      <c r="BW2669" s="62"/>
      <c r="BX2669" s="62"/>
      <c r="BY2669" s="62"/>
      <c r="BZ2669" s="62"/>
      <c r="CA2669" s="62"/>
      <c r="CB2669" s="62"/>
      <c r="CC2669" s="62"/>
      <c r="CD2669" s="62"/>
      <c r="CE2669" s="62"/>
      <c r="CF2669" s="62"/>
      <c r="CL2669" s="56" t="s">
        <v>27242</v>
      </c>
      <c r="CM2669" s="56" t="s">
        <v>213</v>
      </c>
      <c r="CN2669" s="56" t="s">
        <v>213</v>
      </c>
      <c r="CO2669" s="52"/>
      <c r="CP2669" s="52"/>
      <c r="CQ2669" s="52"/>
      <c r="CR2669" s="52"/>
      <c r="CS2669" s="52"/>
      <c r="CT2669" s="52"/>
      <c r="CU2669" s="33"/>
      <c r="CV2669" s="33"/>
    </row>
    <row r="2670" spans="74:100">
      <c r="BV2670" s="62"/>
      <c r="BW2670" s="62"/>
      <c r="BX2670" s="62"/>
      <c r="BY2670" s="62"/>
      <c r="BZ2670" s="62"/>
      <c r="CA2670" s="62"/>
      <c r="CB2670" s="62"/>
      <c r="CC2670" s="62"/>
      <c r="CD2670" s="62"/>
      <c r="CE2670" s="62"/>
      <c r="CF2670" s="62"/>
      <c r="CL2670" s="56" t="s">
        <v>27243</v>
      </c>
      <c r="CM2670" s="56"/>
      <c r="CN2670" s="56"/>
      <c r="CO2670" s="52"/>
      <c r="CP2670" s="52"/>
      <c r="CQ2670" s="52"/>
      <c r="CR2670" s="52"/>
      <c r="CS2670" s="52"/>
      <c r="CT2670" s="52"/>
      <c r="CU2670" s="33"/>
      <c r="CV2670" s="33"/>
    </row>
    <row r="2671" spans="74:100">
      <c r="BV2671" s="62"/>
      <c r="BW2671" s="62"/>
      <c r="BX2671" s="62"/>
      <c r="BY2671" s="62"/>
      <c r="BZ2671" s="62"/>
      <c r="CA2671" s="62"/>
      <c r="CB2671" s="62"/>
      <c r="CC2671" s="62"/>
      <c r="CD2671" s="62"/>
      <c r="CE2671" s="62"/>
      <c r="CF2671" s="62"/>
      <c r="CL2671" s="56" t="s">
        <v>1176</v>
      </c>
      <c r="CM2671" s="56" t="s">
        <v>214</v>
      </c>
      <c r="CN2671" s="56" t="s">
        <v>214</v>
      </c>
      <c r="CO2671" s="52"/>
      <c r="CP2671" s="52"/>
      <c r="CQ2671" s="52"/>
      <c r="CR2671" s="52"/>
      <c r="CS2671" s="52"/>
      <c r="CT2671" s="52"/>
      <c r="CU2671" s="33"/>
      <c r="CV2671" s="33"/>
    </row>
    <row r="2672" spans="74:100">
      <c r="BV2672" s="62"/>
      <c r="BW2672" s="62"/>
      <c r="BX2672" s="62"/>
      <c r="BY2672" s="62"/>
      <c r="BZ2672" s="62"/>
      <c r="CA2672" s="62"/>
      <c r="CB2672" s="62"/>
      <c r="CC2672" s="62"/>
      <c r="CD2672" s="62"/>
      <c r="CE2672" s="62"/>
      <c r="CF2672" s="62"/>
      <c r="CL2672" s="56" t="s">
        <v>21156</v>
      </c>
      <c r="CM2672" s="56"/>
      <c r="CN2672" s="56"/>
      <c r="CO2672" s="52"/>
      <c r="CP2672" s="52"/>
      <c r="CQ2672" s="52"/>
      <c r="CR2672" s="52"/>
      <c r="CS2672" s="52"/>
      <c r="CT2672" s="52"/>
      <c r="CU2672" s="33"/>
      <c r="CV2672" s="33"/>
    </row>
    <row r="2673" spans="74:100">
      <c r="BV2673" s="62"/>
      <c r="BW2673" s="62"/>
      <c r="BX2673" s="62"/>
      <c r="BY2673" s="62"/>
      <c r="BZ2673" s="62"/>
      <c r="CA2673" s="62"/>
      <c r="CB2673" s="62"/>
      <c r="CC2673" s="62"/>
      <c r="CD2673" s="62"/>
      <c r="CE2673" s="62"/>
      <c r="CF2673" s="62"/>
      <c r="CL2673" s="56" t="s">
        <v>1177</v>
      </c>
      <c r="CM2673" s="56" t="s">
        <v>213</v>
      </c>
      <c r="CN2673" s="56" t="s">
        <v>213</v>
      </c>
      <c r="CO2673" s="52"/>
      <c r="CP2673" s="52"/>
      <c r="CQ2673" s="52"/>
      <c r="CR2673" s="52"/>
      <c r="CS2673" s="52"/>
      <c r="CT2673" s="52"/>
      <c r="CU2673" s="33"/>
      <c r="CV2673" s="33"/>
    </row>
    <row r="2674" spans="74:100">
      <c r="BV2674" s="62"/>
      <c r="BW2674" s="62"/>
      <c r="BX2674" s="62"/>
      <c r="BY2674" s="62"/>
      <c r="BZ2674" s="62"/>
      <c r="CA2674" s="62"/>
      <c r="CB2674" s="62"/>
      <c r="CC2674" s="62"/>
      <c r="CD2674" s="62"/>
      <c r="CE2674" s="62"/>
      <c r="CF2674" s="62"/>
      <c r="CL2674" s="56" t="s">
        <v>21157</v>
      </c>
      <c r="CM2674" s="56"/>
      <c r="CN2674" s="56"/>
      <c r="CO2674" s="52"/>
      <c r="CP2674" s="52"/>
      <c r="CQ2674" s="52"/>
      <c r="CR2674" s="52"/>
      <c r="CS2674" s="52"/>
      <c r="CT2674" s="52"/>
      <c r="CU2674" s="33"/>
      <c r="CV2674" s="33"/>
    </row>
    <row r="2675" spans="74:100">
      <c r="BV2675" s="62"/>
      <c r="BW2675" s="62"/>
      <c r="BX2675" s="62"/>
      <c r="BY2675" s="62"/>
      <c r="BZ2675" s="62"/>
      <c r="CA2675" s="62"/>
      <c r="CB2675" s="62"/>
      <c r="CC2675" s="62"/>
      <c r="CD2675" s="62"/>
      <c r="CE2675" s="62"/>
      <c r="CF2675" s="62"/>
      <c r="CL2675" s="56" t="s">
        <v>1178</v>
      </c>
      <c r="CM2675" s="56" t="s">
        <v>213</v>
      </c>
      <c r="CN2675" s="56" t="s">
        <v>213</v>
      </c>
      <c r="CO2675" s="52"/>
      <c r="CP2675" s="52"/>
      <c r="CQ2675" s="52"/>
      <c r="CR2675" s="52"/>
      <c r="CS2675" s="52"/>
      <c r="CT2675" s="52"/>
      <c r="CU2675" s="33"/>
      <c r="CV2675" s="33"/>
    </row>
    <row r="2676" spans="74:100">
      <c r="BV2676" s="62"/>
      <c r="BW2676" s="62"/>
      <c r="BX2676" s="62"/>
      <c r="BY2676" s="62"/>
      <c r="BZ2676" s="62"/>
      <c r="CA2676" s="62"/>
      <c r="CB2676" s="62"/>
      <c r="CC2676" s="62"/>
      <c r="CD2676" s="62"/>
      <c r="CE2676" s="62"/>
      <c r="CF2676" s="62"/>
      <c r="CL2676" s="56" t="s">
        <v>21158</v>
      </c>
      <c r="CM2676" s="56"/>
      <c r="CN2676" s="56"/>
      <c r="CO2676" s="52"/>
      <c r="CP2676" s="52"/>
      <c r="CQ2676" s="52"/>
      <c r="CR2676" s="52"/>
      <c r="CS2676" s="52"/>
      <c r="CT2676" s="52"/>
      <c r="CU2676" s="33"/>
      <c r="CV2676" s="33"/>
    </row>
    <row r="2677" spans="74:100">
      <c r="BV2677" s="62"/>
      <c r="BW2677" s="62"/>
      <c r="BX2677" s="62"/>
      <c r="BY2677" s="62"/>
      <c r="BZ2677" s="62"/>
      <c r="CA2677" s="62"/>
      <c r="CB2677" s="62"/>
      <c r="CC2677" s="62"/>
      <c r="CD2677" s="62"/>
      <c r="CE2677" s="62"/>
      <c r="CF2677" s="62"/>
      <c r="CL2677" s="56" t="s">
        <v>1179</v>
      </c>
      <c r="CM2677" s="56" t="s">
        <v>213</v>
      </c>
      <c r="CN2677" s="56" t="s">
        <v>213</v>
      </c>
      <c r="CO2677" s="52"/>
      <c r="CP2677" s="52"/>
      <c r="CQ2677" s="52"/>
      <c r="CR2677" s="52"/>
      <c r="CS2677" s="52"/>
      <c r="CT2677" s="52"/>
      <c r="CU2677" s="33"/>
      <c r="CV2677" s="33"/>
    </row>
    <row r="2678" spans="74:100">
      <c r="BV2678" s="62"/>
      <c r="BW2678" s="62"/>
      <c r="BX2678" s="62"/>
      <c r="BY2678" s="62"/>
      <c r="BZ2678" s="62"/>
      <c r="CA2678" s="62"/>
      <c r="CB2678" s="62"/>
      <c r="CC2678" s="62"/>
      <c r="CD2678" s="62"/>
      <c r="CE2678" s="62"/>
      <c r="CF2678" s="62"/>
      <c r="CL2678" s="56" t="s">
        <v>21159</v>
      </c>
      <c r="CM2678" s="56"/>
      <c r="CN2678" s="56"/>
      <c r="CO2678" s="52"/>
      <c r="CP2678" s="52"/>
      <c r="CQ2678" s="52"/>
      <c r="CR2678" s="52"/>
      <c r="CS2678" s="52"/>
      <c r="CT2678" s="52"/>
      <c r="CU2678" s="33"/>
      <c r="CV2678" s="33"/>
    </row>
    <row r="2679" spans="74:100">
      <c r="BV2679" s="62"/>
      <c r="BW2679" s="62"/>
      <c r="BX2679" s="62"/>
      <c r="BY2679" s="62"/>
      <c r="BZ2679" s="62"/>
      <c r="CA2679" s="62"/>
      <c r="CB2679" s="62"/>
      <c r="CC2679" s="62"/>
      <c r="CD2679" s="62"/>
      <c r="CE2679" s="62"/>
      <c r="CF2679" s="62"/>
      <c r="CL2679" s="56" t="s">
        <v>1180</v>
      </c>
      <c r="CM2679" s="56" t="s">
        <v>213</v>
      </c>
      <c r="CN2679" s="56" t="s">
        <v>213</v>
      </c>
      <c r="CO2679" s="52"/>
      <c r="CP2679" s="52"/>
      <c r="CQ2679" s="52"/>
      <c r="CR2679" s="52"/>
      <c r="CS2679" s="52"/>
      <c r="CT2679" s="52"/>
      <c r="CU2679" s="33"/>
      <c r="CV2679" s="33"/>
    </row>
    <row r="2680" spans="74:100">
      <c r="BV2680" s="62"/>
      <c r="BW2680" s="62"/>
      <c r="BX2680" s="62"/>
      <c r="BY2680" s="62"/>
      <c r="BZ2680" s="62"/>
      <c r="CA2680" s="62"/>
      <c r="CB2680" s="62"/>
      <c r="CC2680" s="62"/>
      <c r="CD2680" s="62"/>
      <c r="CE2680" s="62"/>
      <c r="CF2680" s="62"/>
      <c r="CL2680" s="56" t="s">
        <v>21160</v>
      </c>
      <c r="CM2680" s="56"/>
      <c r="CN2680" s="56"/>
      <c r="CO2680" s="52"/>
      <c r="CP2680" s="52"/>
      <c r="CQ2680" s="52"/>
      <c r="CR2680" s="52"/>
      <c r="CS2680" s="52"/>
      <c r="CT2680" s="52"/>
      <c r="CU2680" s="33"/>
      <c r="CV2680" s="33"/>
    </row>
    <row r="2681" spans="74:100">
      <c r="BV2681" s="62"/>
      <c r="BW2681" s="62"/>
      <c r="BX2681" s="62"/>
      <c r="BY2681" s="62"/>
      <c r="BZ2681" s="62"/>
      <c r="CA2681" s="62"/>
      <c r="CB2681" s="62"/>
      <c r="CC2681" s="62"/>
      <c r="CD2681" s="62"/>
      <c r="CE2681" s="62"/>
      <c r="CF2681" s="62"/>
      <c r="CL2681" s="56" t="s">
        <v>3821</v>
      </c>
      <c r="CM2681" s="56" t="s">
        <v>217</v>
      </c>
      <c r="CN2681" s="56" t="s">
        <v>217</v>
      </c>
      <c r="CO2681" s="52"/>
      <c r="CP2681" s="52"/>
      <c r="CQ2681" s="52"/>
      <c r="CR2681" s="52"/>
      <c r="CS2681" s="52"/>
      <c r="CT2681" s="52"/>
      <c r="CU2681" s="33"/>
      <c r="CV2681" s="33"/>
    </row>
    <row r="2682" spans="74:100">
      <c r="BV2682" s="62"/>
      <c r="BW2682" s="62"/>
      <c r="BX2682" s="62"/>
      <c r="BY2682" s="62"/>
      <c r="BZ2682" s="62"/>
      <c r="CA2682" s="62"/>
      <c r="CB2682" s="62"/>
      <c r="CC2682" s="62"/>
      <c r="CD2682" s="62"/>
      <c r="CE2682" s="62"/>
      <c r="CF2682" s="62"/>
      <c r="CL2682" s="56" t="s">
        <v>18037</v>
      </c>
      <c r="CM2682" s="56"/>
      <c r="CN2682" s="56"/>
      <c r="CO2682" s="52"/>
      <c r="CP2682" s="52"/>
      <c r="CQ2682" s="52"/>
      <c r="CR2682" s="52"/>
      <c r="CS2682" s="52"/>
      <c r="CT2682" s="52"/>
      <c r="CU2682" s="33"/>
      <c r="CV2682" s="33"/>
    </row>
    <row r="2683" spans="74:100">
      <c r="BV2683" s="62"/>
      <c r="BW2683" s="62"/>
      <c r="BX2683" s="62"/>
      <c r="BY2683" s="62"/>
      <c r="BZ2683" s="62"/>
      <c r="CA2683" s="62"/>
      <c r="CB2683" s="62"/>
      <c r="CC2683" s="62"/>
      <c r="CD2683" s="62"/>
      <c r="CE2683" s="62"/>
      <c r="CF2683" s="62"/>
      <c r="CL2683" s="56" t="s">
        <v>3822</v>
      </c>
      <c r="CM2683" s="56" t="s">
        <v>213</v>
      </c>
      <c r="CN2683" s="56" t="s">
        <v>213</v>
      </c>
      <c r="CO2683" s="52"/>
      <c r="CP2683" s="52"/>
      <c r="CQ2683" s="52"/>
      <c r="CR2683" s="52"/>
      <c r="CS2683" s="52"/>
      <c r="CT2683" s="52"/>
      <c r="CU2683" s="33"/>
      <c r="CV2683" s="33"/>
    </row>
    <row r="2684" spans="74:100">
      <c r="BV2684" s="62"/>
      <c r="BW2684" s="62"/>
      <c r="BX2684" s="62"/>
      <c r="BY2684" s="62"/>
      <c r="BZ2684" s="62"/>
      <c r="CA2684" s="62"/>
      <c r="CB2684" s="62"/>
      <c r="CC2684" s="62"/>
      <c r="CD2684" s="62"/>
      <c r="CE2684" s="62"/>
      <c r="CF2684" s="62"/>
      <c r="CL2684" s="56" t="s">
        <v>21161</v>
      </c>
      <c r="CM2684" s="56"/>
      <c r="CN2684" s="56"/>
      <c r="CO2684" s="52"/>
      <c r="CP2684" s="52"/>
      <c r="CQ2684" s="52"/>
      <c r="CR2684" s="52"/>
      <c r="CS2684" s="52"/>
      <c r="CT2684" s="52"/>
      <c r="CU2684" s="33"/>
      <c r="CV2684" s="33"/>
    </row>
    <row r="2685" spans="74:100">
      <c r="BV2685" s="62"/>
      <c r="BW2685" s="62"/>
      <c r="BX2685" s="62"/>
      <c r="BY2685" s="62"/>
      <c r="BZ2685" s="62"/>
      <c r="CA2685" s="62"/>
      <c r="CB2685" s="62"/>
      <c r="CC2685" s="62"/>
      <c r="CD2685" s="62"/>
      <c r="CE2685" s="62"/>
      <c r="CF2685" s="62"/>
      <c r="CL2685" s="56" t="s">
        <v>3823</v>
      </c>
      <c r="CM2685" s="56" t="s">
        <v>217</v>
      </c>
      <c r="CN2685" s="56" t="s">
        <v>217</v>
      </c>
      <c r="CO2685" s="52"/>
      <c r="CP2685" s="52"/>
      <c r="CQ2685" s="52"/>
      <c r="CR2685" s="52"/>
      <c r="CS2685" s="52"/>
      <c r="CT2685" s="52"/>
      <c r="CU2685" s="33"/>
      <c r="CV2685" s="33"/>
    </row>
    <row r="2686" spans="74:100">
      <c r="BV2686" s="62"/>
      <c r="BW2686" s="62"/>
      <c r="BX2686" s="62"/>
      <c r="BY2686" s="62"/>
      <c r="BZ2686" s="62"/>
      <c r="CA2686" s="62"/>
      <c r="CB2686" s="62"/>
      <c r="CC2686" s="62"/>
      <c r="CD2686" s="62"/>
      <c r="CE2686" s="62"/>
      <c r="CF2686" s="62"/>
      <c r="CL2686" s="56" t="s">
        <v>17989</v>
      </c>
      <c r="CM2686" s="56"/>
      <c r="CN2686" s="56"/>
      <c r="CO2686" s="52"/>
      <c r="CP2686" s="52"/>
      <c r="CQ2686" s="52"/>
      <c r="CR2686" s="52"/>
      <c r="CS2686" s="52"/>
      <c r="CT2686" s="52"/>
      <c r="CU2686" s="33"/>
      <c r="CV2686" s="33"/>
    </row>
    <row r="2687" spans="74:100">
      <c r="BV2687" s="62"/>
      <c r="BW2687" s="62"/>
      <c r="BX2687" s="62"/>
      <c r="BY2687" s="62"/>
      <c r="BZ2687" s="62"/>
      <c r="CA2687" s="62"/>
      <c r="CB2687" s="62"/>
      <c r="CC2687" s="62"/>
      <c r="CD2687" s="62"/>
      <c r="CE2687" s="62"/>
      <c r="CF2687" s="62"/>
      <c r="CL2687" s="56" t="s">
        <v>1181</v>
      </c>
      <c r="CM2687" s="56" t="s">
        <v>213</v>
      </c>
      <c r="CN2687" s="56" t="s">
        <v>213</v>
      </c>
      <c r="CO2687" s="52"/>
      <c r="CP2687" s="52"/>
      <c r="CQ2687" s="52"/>
      <c r="CR2687" s="52"/>
      <c r="CS2687" s="52"/>
      <c r="CT2687" s="52"/>
      <c r="CU2687" s="33"/>
      <c r="CV2687" s="33"/>
    </row>
    <row r="2688" spans="74:100">
      <c r="BV2688" s="62"/>
      <c r="BW2688" s="62"/>
      <c r="BX2688" s="62"/>
      <c r="BY2688" s="62"/>
      <c r="BZ2688" s="62"/>
      <c r="CA2688" s="62"/>
      <c r="CB2688" s="62"/>
      <c r="CC2688" s="62"/>
      <c r="CD2688" s="62"/>
      <c r="CE2688" s="62"/>
      <c r="CF2688" s="62"/>
      <c r="CL2688" s="56" t="s">
        <v>21162</v>
      </c>
      <c r="CM2688" s="56"/>
      <c r="CN2688" s="56"/>
      <c r="CO2688" s="52"/>
      <c r="CP2688" s="52"/>
      <c r="CQ2688" s="52"/>
      <c r="CR2688" s="52"/>
      <c r="CS2688" s="52"/>
      <c r="CT2688" s="52"/>
      <c r="CU2688" s="33"/>
      <c r="CV2688" s="33"/>
    </row>
    <row r="2689" spans="74:100">
      <c r="BV2689" s="62"/>
      <c r="BW2689" s="62"/>
      <c r="BX2689" s="62"/>
      <c r="BY2689" s="62"/>
      <c r="BZ2689" s="62"/>
      <c r="CA2689" s="62"/>
      <c r="CB2689" s="62"/>
      <c r="CC2689" s="62"/>
      <c r="CD2689" s="62"/>
      <c r="CE2689" s="62"/>
      <c r="CF2689" s="62"/>
      <c r="CL2689" s="56" t="s">
        <v>1182</v>
      </c>
      <c r="CM2689" s="56" t="s">
        <v>213</v>
      </c>
      <c r="CN2689" s="56" t="s">
        <v>213</v>
      </c>
      <c r="CO2689" s="52"/>
      <c r="CP2689" s="52"/>
      <c r="CQ2689" s="52"/>
      <c r="CR2689" s="52"/>
      <c r="CS2689" s="52"/>
      <c r="CT2689" s="52"/>
      <c r="CU2689" s="33"/>
      <c r="CV2689" s="33"/>
    </row>
    <row r="2690" spans="74:100">
      <c r="BV2690" s="62"/>
      <c r="BW2690" s="62"/>
      <c r="BX2690" s="62"/>
      <c r="BY2690" s="62"/>
      <c r="BZ2690" s="62"/>
      <c r="CA2690" s="62"/>
      <c r="CB2690" s="62"/>
      <c r="CC2690" s="62"/>
      <c r="CD2690" s="62"/>
      <c r="CE2690" s="62"/>
      <c r="CF2690" s="62"/>
      <c r="CL2690" s="56" t="s">
        <v>21163</v>
      </c>
      <c r="CM2690" s="56"/>
      <c r="CN2690" s="56"/>
      <c r="CO2690" s="52"/>
      <c r="CP2690" s="52"/>
      <c r="CQ2690" s="52"/>
      <c r="CR2690" s="52"/>
      <c r="CS2690" s="52"/>
      <c r="CT2690" s="52"/>
      <c r="CU2690" s="33"/>
      <c r="CV2690" s="33"/>
    </row>
    <row r="2691" spans="74:100">
      <c r="BV2691" s="62"/>
      <c r="BW2691" s="62"/>
      <c r="BX2691" s="62"/>
      <c r="BY2691" s="62"/>
      <c r="BZ2691" s="62"/>
      <c r="CA2691" s="62"/>
      <c r="CB2691" s="62"/>
      <c r="CC2691" s="62"/>
      <c r="CD2691" s="62"/>
      <c r="CE2691" s="62"/>
      <c r="CF2691" s="62"/>
      <c r="CL2691" s="56" t="s">
        <v>1183</v>
      </c>
      <c r="CM2691" s="56" t="s">
        <v>213</v>
      </c>
      <c r="CN2691" s="56" t="s">
        <v>213</v>
      </c>
      <c r="CO2691" s="52"/>
      <c r="CP2691" s="52"/>
      <c r="CQ2691" s="52"/>
      <c r="CR2691" s="52"/>
      <c r="CS2691" s="52"/>
      <c r="CT2691" s="52"/>
      <c r="CU2691" s="33"/>
      <c r="CV2691" s="33"/>
    </row>
    <row r="2692" spans="74:100">
      <c r="BV2692" s="62"/>
      <c r="BW2692" s="62"/>
      <c r="BX2692" s="62"/>
      <c r="BY2692" s="62"/>
      <c r="BZ2692" s="62"/>
      <c r="CA2692" s="62"/>
      <c r="CB2692" s="62"/>
      <c r="CC2692" s="62"/>
      <c r="CD2692" s="62"/>
      <c r="CE2692" s="62"/>
      <c r="CF2692" s="62"/>
      <c r="CL2692" s="56" t="s">
        <v>21164</v>
      </c>
      <c r="CM2692" s="56"/>
      <c r="CN2692" s="56"/>
      <c r="CO2692" s="52"/>
      <c r="CP2692" s="52"/>
      <c r="CQ2692" s="52"/>
      <c r="CR2692" s="52"/>
      <c r="CS2692" s="52"/>
      <c r="CT2692" s="52"/>
      <c r="CU2692" s="33"/>
      <c r="CV2692" s="33"/>
    </row>
    <row r="2693" spans="74:100">
      <c r="BV2693" s="62"/>
      <c r="BW2693" s="62"/>
      <c r="BX2693" s="62"/>
      <c r="BY2693" s="62"/>
      <c r="BZ2693" s="62"/>
      <c r="CA2693" s="62"/>
      <c r="CB2693" s="62"/>
      <c r="CC2693" s="62"/>
      <c r="CD2693" s="62"/>
      <c r="CE2693" s="62"/>
      <c r="CF2693" s="62"/>
      <c r="CL2693" s="56" t="s">
        <v>3830</v>
      </c>
      <c r="CM2693" s="56" t="s">
        <v>217</v>
      </c>
      <c r="CN2693" s="56" t="s">
        <v>217</v>
      </c>
      <c r="CO2693" s="52"/>
      <c r="CP2693" s="52"/>
      <c r="CQ2693" s="52"/>
      <c r="CR2693" s="52"/>
      <c r="CS2693" s="52"/>
      <c r="CT2693" s="52"/>
      <c r="CU2693" s="33"/>
      <c r="CV2693" s="33"/>
    </row>
    <row r="2694" spans="74:100">
      <c r="BV2694" s="62"/>
      <c r="BW2694" s="62"/>
      <c r="BX2694" s="62"/>
      <c r="BY2694" s="62"/>
      <c r="BZ2694" s="62"/>
      <c r="CA2694" s="62"/>
      <c r="CB2694" s="62"/>
      <c r="CC2694" s="62"/>
      <c r="CD2694" s="62"/>
      <c r="CE2694" s="62"/>
      <c r="CF2694" s="62"/>
      <c r="CL2694" s="56" t="s">
        <v>18038</v>
      </c>
      <c r="CM2694" s="56"/>
      <c r="CN2694" s="56"/>
      <c r="CO2694" s="52"/>
      <c r="CP2694" s="52"/>
      <c r="CQ2694" s="52"/>
      <c r="CR2694" s="52"/>
      <c r="CS2694" s="52"/>
      <c r="CT2694" s="52"/>
      <c r="CU2694" s="33"/>
      <c r="CV2694" s="33"/>
    </row>
    <row r="2695" spans="74:100">
      <c r="BV2695" s="62"/>
      <c r="BW2695" s="62"/>
      <c r="BX2695" s="62"/>
      <c r="BY2695" s="62"/>
      <c r="BZ2695" s="62"/>
      <c r="CA2695" s="62"/>
      <c r="CB2695" s="62"/>
      <c r="CC2695" s="62"/>
      <c r="CD2695" s="62"/>
      <c r="CE2695" s="62"/>
      <c r="CF2695" s="62"/>
      <c r="CL2695" s="56" t="s">
        <v>3831</v>
      </c>
      <c r="CM2695" s="56" t="s">
        <v>217</v>
      </c>
      <c r="CN2695" s="56" t="s">
        <v>217</v>
      </c>
      <c r="CO2695" s="52"/>
      <c r="CP2695" s="52"/>
      <c r="CQ2695" s="52"/>
      <c r="CR2695" s="52"/>
      <c r="CS2695" s="52"/>
      <c r="CT2695" s="52"/>
      <c r="CU2695" s="33"/>
      <c r="CV2695" s="33"/>
    </row>
    <row r="2696" spans="74:100">
      <c r="BV2696" s="62"/>
      <c r="BW2696" s="62"/>
      <c r="BX2696" s="62"/>
      <c r="BY2696" s="62"/>
      <c r="BZ2696" s="62"/>
      <c r="CA2696" s="62"/>
      <c r="CB2696" s="62"/>
      <c r="CC2696" s="62"/>
      <c r="CD2696" s="62"/>
      <c r="CE2696" s="62"/>
      <c r="CF2696" s="62"/>
      <c r="CL2696" s="56" t="s">
        <v>18039</v>
      </c>
      <c r="CM2696" s="56"/>
      <c r="CN2696" s="56"/>
      <c r="CO2696" s="52"/>
      <c r="CP2696" s="52"/>
      <c r="CQ2696" s="52"/>
      <c r="CR2696" s="52"/>
      <c r="CS2696" s="52"/>
      <c r="CT2696" s="52"/>
      <c r="CU2696" s="33"/>
      <c r="CV2696" s="33"/>
    </row>
    <row r="2697" spans="74:100">
      <c r="BV2697" s="62"/>
      <c r="BW2697" s="62"/>
      <c r="BX2697" s="62"/>
      <c r="BY2697" s="62"/>
      <c r="BZ2697" s="62"/>
      <c r="CA2697" s="62"/>
      <c r="CB2697" s="62"/>
      <c r="CC2697" s="62"/>
      <c r="CD2697" s="62"/>
      <c r="CE2697" s="62"/>
      <c r="CF2697" s="62"/>
      <c r="CL2697" s="56" t="s">
        <v>27244</v>
      </c>
      <c r="CM2697" s="56" t="s">
        <v>217</v>
      </c>
      <c r="CN2697" s="56" t="s">
        <v>217</v>
      </c>
      <c r="CO2697" s="52"/>
      <c r="CP2697" s="52"/>
      <c r="CQ2697" s="52"/>
      <c r="CR2697" s="52"/>
      <c r="CS2697" s="52"/>
      <c r="CT2697" s="52"/>
      <c r="CU2697" s="33"/>
      <c r="CV2697" s="33"/>
    </row>
    <row r="2698" spans="74:100">
      <c r="BV2698" s="62"/>
      <c r="BW2698" s="62"/>
      <c r="BX2698" s="62"/>
      <c r="BY2698" s="62"/>
      <c r="BZ2698" s="62"/>
      <c r="CA2698" s="62"/>
      <c r="CB2698" s="62"/>
      <c r="CC2698" s="62"/>
      <c r="CD2698" s="62"/>
      <c r="CE2698" s="62"/>
      <c r="CF2698" s="62"/>
      <c r="CL2698" s="56" t="s">
        <v>27245</v>
      </c>
      <c r="CM2698" s="56"/>
      <c r="CN2698" s="56"/>
      <c r="CO2698" s="52"/>
      <c r="CP2698" s="52"/>
      <c r="CQ2698" s="52"/>
      <c r="CR2698" s="52"/>
      <c r="CS2698" s="52"/>
      <c r="CT2698" s="52"/>
      <c r="CU2698" s="33"/>
      <c r="CV2698" s="33"/>
    </row>
    <row r="2699" spans="74:100">
      <c r="BV2699" s="62"/>
      <c r="BW2699" s="62"/>
      <c r="BX2699" s="62"/>
      <c r="BY2699" s="62"/>
      <c r="BZ2699" s="62"/>
      <c r="CA2699" s="62"/>
      <c r="CB2699" s="62"/>
      <c r="CC2699" s="62"/>
      <c r="CD2699" s="62"/>
      <c r="CE2699" s="62"/>
      <c r="CF2699" s="62"/>
      <c r="CL2699" s="56" t="s">
        <v>1184</v>
      </c>
      <c r="CM2699" s="56" t="s">
        <v>213</v>
      </c>
      <c r="CN2699" s="56" t="s">
        <v>213</v>
      </c>
      <c r="CO2699" s="52"/>
      <c r="CP2699" s="52"/>
      <c r="CQ2699" s="52"/>
      <c r="CR2699" s="52"/>
      <c r="CS2699" s="52"/>
      <c r="CT2699" s="52"/>
      <c r="CU2699" s="33"/>
      <c r="CV2699" s="33"/>
    </row>
    <row r="2700" spans="74:100">
      <c r="BV2700" s="62"/>
      <c r="BW2700" s="62"/>
      <c r="BX2700" s="62"/>
      <c r="BY2700" s="62"/>
      <c r="BZ2700" s="62"/>
      <c r="CA2700" s="62"/>
      <c r="CB2700" s="62"/>
      <c r="CC2700" s="62"/>
      <c r="CD2700" s="62"/>
      <c r="CE2700" s="62"/>
      <c r="CF2700" s="62"/>
      <c r="CL2700" s="56" t="s">
        <v>21165</v>
      </c>
      <c r="CM2700" s="56"/>
      <c r="CN2700" s="56"/>
      <c r="CO2700" s="52"/>
      <c r="CP2700" s="52"/>
      <c r="CQ2700" s="52"/>
      <c r="CR2700" s="52"/>
      <c r="CS2700" s="52"/>
      <c r="CT2700" s="52"/>
      <c r="CU2700" s="33"/>
      <c r="CV2700" s="33"/>
    </row>
    <row r="2701" spans="74:100">
      <c r="BV2701" s="62"/>
      <c r="BW2701" s="62"/>
      <c r="BX2701" s="62"/>
      <c r="BY2701" s="62"/>
      <c r="BZ2701" s="62"/>
      <c r="CA2701" s="62"/>
      <c r="CB2701" s="62"/>
      <c r="CC2701" s="62"/>
      <c r="CD2701" s="62"/>
      <c r="CE2701" s="62"/>
      <c r="CF2701" s="62"/>
      <c r="CL2701" s="56" t="s">
        <v>1185</v>
      </c>
      <c r="CM2701" s="56" t="s">
        <v>213</v>
      </c>
      <c r="CN2701" s="56" t="s">
        <v>213</v>
      </c>
      <c r="CO2701" s="52"/>
      <c r="CP2701" s="52"/>
      <c r="CQ2701" s="52"/>
      <c r="CR2701" s="52"/>
      <c r="CS2701" s="52"/>
      <c r="CT2701" s="52"/>
      <c r="CU2701" s="33"/>
      <c r="CV2701" s="33"/>
    </row>
    <row r="2702" spans="74:100">
      <c r="BV2702" s="62"/>
      <c r="BW2702" s="62"/>
      <c r="BX2702" s="62"/>
      <c r="BY2702" s="62"/>
      <c r="BZ2702" s="62"/>
      <c r="CA2702" s="62"/>
      <c r="CB2702" s="62"/>
      <c r="CC2702" s="62"/>
      <c r="CD2702" s="62"/>
      <c r="CE2702" s="62"/>
      <c r="CF2702" s="62"/>
      <c r="CL2702" s="56" t="s">
        <v>21166</v>
      </c>
      <c r="CM2702" s="56"/>
      <c r="CN2702" s="56"/>
      <c r="CO2702" s="52"/>
      <c r="CP2702" s="52"/>
      <c r="CQ2702" s="52"/>
      <c r="CR2702" s="52"/>
      <c r="CS2702" s="52"/>
      <c r="CT2702" s="52"/>
      <c r="CU2702" s="33"/>
      <c r="CV2702" s="33"/>
    </row>
    <row r="2703" spans="74:100">
      <c r="BV2703" s="62"/>
      <c r="BW2703" s="62"/>
      <c r="BX2703" s="62"/>
      <c r="BY2703" s="62"/>
      <c r="BZ2703" s="62"/>
      <c r="CA2703" s="62"/>
      <c r="CB2703" s="62"/>
      <c r="CC2703" s="62"/>
      <c r="CD2703" s="62"/>
      <c r="CE2703" s="62"/>
      <c r="CF2703" s="62"/>
      <c r="CL2703" s="56" t="s">
        <v>1186</v>
      </c>
      <c r="CM2703" s="56" t="s">
        <v>213</v>
      </c>
      <c r="CN2703" s="56" t="s">
        <v>213</v>
      </c>
      <c r="CO2703" s="52"/>
      <c r="CP2703" s="52"/>
      <c r="CQ2703" s="52"/>
      <c r="CR2703" s="52"/>
      <c r="CS2703" s="52"/>
      <c r="CT2703" s="52"/>
      <c r="CU2703" s="33"/>
      <c r="CV2703" s="33"/>
    </row>
    <row r="2704" spans="74:100">
      <c r="BV2704" s="62"/>
      <c r="BW2704" s="62"/>
      <c r="BX2704" s="62"/>
      <c r="BY2704" s="62"/>
      <c r="BZ2704" s="62"/>
      <c r="CA2704" s="62"/>
      <c r="CB2704" s="62"/>
      <c r="CC2704" s="62"/>
      <c r="CD2704" s="62"/>
      <c r="CE2704" s="62"/>
      <c r="CF2704" s="62"/>
      <c r="CL2704" s="56" t="s">
        <v>21167</v>
      </c>
      <c r="CM2704" s="56"/>
      <c r="CN2704" s="56"/>
      <c r="CO2704" s="52"/>
      <c r="CP2704" s="52"/>
      <c r="CQ2704" s="52"/>
      <c r="CR2704" s="52"/>
      <c r="CS2704" s="52"/>
      <c r="CT2704" s="52"/>
      <c r="CU2704" s="33"/>
      <c r="CV2704" s="33"/>
    </row>
    <row r="2705" spans="74:100">
      <c r="BV2705" s="62"/>
      <c r="BW2705" s="62"/>
      <c r="BX2705" s="62"/>
      <c r="BY2705" s="62"/>
      <c r="BZ2705" s="62"/>
      <c r="CA2705" s="62"/>
      <c r="CB2705" s="62"/>
      <c r="CC2705" s="62"/>
      <c r="CD2705" s="62"/>
      <c r="CE2705" s="62"/>
      <c r="CF2705" s="62"/>
      <c r="CL2705" s="56" t="s">
        <v>1187</v>
      </c>
      <c r="CM2705" s="56" t="s">
        <v>217</v>
      </c>
      <c r="CN2705" s="56" t="s">
        <v>217</v>
      </c>
      <c r="CO2705" s="52"/>
      <c r="CP2705" s="52"/>
      <c r="CQ2705" s="52"/>
      <c r="CR2705" s="52"/>
      <c r="CS2705" s="52"/>
      <c r="CT2705" s="52"/>
      <c r="CU2705" s="33"/>
      <c r="CV2705" s="33"/>
    </row>
    <row r="2706" spans="74:100">
      <c r="BV2706" s="62"/>
      <c r="BW2706" s="62"/>
      <c r="BX2706" s="62"/>
      <c r="BY2706" s="62"/>
      <c r="BZ2706" s="62"/>
      <c r="CA2706" s="62"/>
      <c r="CB2706" s="62"/>
      <c r="CC2706" s="62"/>
      <c r="CD2706" s="62"/>
      <c r="CE2706" s="62"/>
      <c r="CF2706" s="62"/>
      <c r="CL2706" s="56" t="s">
        <v>21168</v>
      </c>
      <c r="CM2706" s="56"/>
      <c r="CN2706" s="56"/>
      <c r="CO2706" s="52"/>
      <c r="CP2706" s="52"/>
      <c r="CQ2706" s="52"/>
      <c r="CR2706" s="52"/>
      <c r="CS2706" s="52"/>
      <c r="CT2706" s="52"/>
      <c r="CU2706" s="33"/>
      <c r="CV2706" s="33"/>
    </row>
    <row r="2707" spans="74:100">
      <c r="BV2707" s="62"/>
      <c r="BW2707" s="62"/>
      <c r="BX2707" s="62"/>
      <c r="BY2707" s="62"/>
      <c r="BZ2707" s="62"/>
      <c r="CA2707" s="62"/>
      <c r="CB2707" s="62"/>
      <c r="CC2707" s="62"/>
      <c r="CD2707" s="62"/>
      <c r="CE2707" s="62"/>
      <c r="CF2707" s="62"/>
      <c r="CL2707" s="56" t="s">
        <v>1188</v>
      </c>
      <c r="CM2707" s="56" t="s">
        <v>216</v>
      </c>
      <c r="CN2707" s="56" t="s">
        <v>216</v>
      </c>
      <c r="CO2707" s="52"/>
      <c r="CP2707" s="52"/>
      <c r="CQ2707" s="52"/>
      <c r="CR2707" s="52"/>
      <c r="CS2707" s="52"/>
      <c r="CT2707" s="52"/>
      <c r="CU2707" s="33"/>
      <c r="CV2707" s="33"/>
    </row>
    <row r="2708" spans="74:100">
      <c r="BV2708" s="62"/>
      <c r="BW2708" s="62"/>
      <c r="BX2708" s="62"/>
      <c r="BY2708" s="62"/>
      <c r="BZ2708" s="62"/>
      <c r="CA2708" s="62"/>
      <c r="CB2708" s="62"/>
      <c r="CC2708" s="62"/>
      <c r="CD2708" s="62"/>
      <c r="CE2708" s="62"/>
      <c r="CF2708" s="62"/>
      <c r="CL2708" s="56" t="s">
        <v>21169</v>
      </c>
      <c r="CM2708" s="56"/>
      <c r="CN2708" s="56"/>
      <c r="CO2708" s="52"/>
      <c r="CP2708" s="52"/>
      <c r="CQ2708" s="52"/>
      <c r="CR2708" s="52"/>
      <c r="CS2708" s="52"/>
      <c r="CT2708" s="52"/>
      <c r="CU2708" s="33"/>
      <c r="CV2708" s="33"/>
    </row>
    <row r="2709" spans="74:100">
      <c r="BV2709" s="62"/>
      <c r="BW2709" s="62"/>
      <c r="BX2709" s="62"/>
      <c r="BY2709" s="62"/>
      <c r="BZ2709" s="62"/>
      <c r="CA2709" s="62"/>
      <c r="CB2709" s="62"/>
      <c r="CC2709" s="62"/>
      <c r="CD2709" s="62"/>
      <c r="CE2709" s="62"/>
      <c r="CF2709" s="62"/>
      <c r="CL2709" s="56" t="s">
        <v>21170</v>
      </c>
      <c r="CM2709" s="56" t="s">
        <v>215</v>
      </c>
      <c r="CN2709" s="56" t="s">
        <v>215</v>
      </c>
      <c r="CO2709" s="52"/>
      <c r="CP2709" s="52"/>
      <c r="CQ2709" s="52"/>
      <c r="CR2709" s="52"/>
      <c r="CS2709" s="52"/>
      <c r="CT2709" s="52"/>
      <c r="CU2709" s="33"/>
      <c r="CV2709" s="33"/>
    </row>
    <row r="2710" spans="74:100">
      <c r="BV2710" s="62"/>
      <c r="BW2710" s="62"/>
      <c r="BX2710" s="62"/>
      <c r="BY2710" s="62"/>
      <c r="BZ2710" s="62"/>
      <c r="CA2710" s="62"/>
      <c r="CB2710" s="62"/>
      <c r="CC2710" s="62"/>
      <c r="CD2710" s="62"/>
      <c r="CE2710" s="62"/>
      <c r="CF2710" s="62"/>
      <c r="CL2710" s="56" t="s">
        <v>27246</v>
      </c>
      <c r="CM2710" s="56" t="s">
        <v>217</v>
      </c>
      <c r="CN2710" s="56" t="s">
        <v>217</v>
      </c>
      <c r="CO2710" s="52"/>
      <c r="CP2710" s="52"/>
      <c r="CQ2710" s="52"/>
      <c r="CR2710" s="52"/>
      <c r="CS2710" s="52"/>
      <c r="CT2710" s="52"/>
      <c r="CU2710" s="33"/>
      <c r="CV2710" s="33"/>
    </row>
    <row r="2711" spans="74:100">
      <c r="BV2711" s="62"/>
      <c r="BW2711" s="62"/>
      <c r="BX2711" s="62"/>
      <c r="BY2711" s="62"/>
      <c r="BZ2711" s="62"/>
      <c r="CA2711" s="62"/>
      <c r="CB2711" s="62"/>
      <c r="CC2711" s="62"/>
      <c r="CD2711" s="62"/>
      <c r="CE2711" s="62"/>
      <c r="CF2711" s="62"/>
      <c r="CL2711" s="56" t="s">
        <v>17989</v>
      </c>
      <c r="CM2711" s="56"/>
      <c r="CN2711" s="56"/>
      <c r="CO2711" s="52"/>
      <c r="CP2711" s="52"/>
      <c r="CQ2711" s="52"/>
      <c r="CR2711" s="52"/>
      <c r="CS2711" s="52"/>
      <c r="CT2711" s="52"/>
      <c r="CU2711" s="33"/>
      <c r="CV2711" s="33"/>
    </row>
    <row r="2712" spans="74:100">
      <c r="BV2712" s="62"/>
      <c r="BW2712" s="62"/>
      <c r="BX2712" s="62"/>
      <c r="BY2712" s="62"/>
      <c r="BZ2712" s="62"/>
      <c r="CA2712" s="62"/>
      <c r="CB2712" s="62"/>
      <c r="CC2712" s="62"/>
      <c r="CD2712" s="62"/>
      <c r="CE2712" s="62"/>
      <c r="CF2712" s="62"/>
      <c r="CL2712" s="56" t="s">
        <v>27247</v>
      </c>
      <c r="CM2712" s="56" t="s">
        <v>217</v>
      </c>
      <c r="CN2712" s="56" t="s">
        <v>217</v>
      </c>
      <c r="CO2712" s="52"/>
      <c r="CP2712" s="52"/>
      <c r="CQ2712" s="52"/>
      <c r="CR2712" s="52"/>
      <c r="CS2712" s="52"/>
      <c r="CT2712" s="52"/>
      <c r="CU2712" s="33"/>
      <c r="CV2712" s="33"/>
    </row>
    <row r="2713" spans="74:100">
      <c r="BV2713" s="62"/>
      <c r="BW2713" s="62"/>
      <c r="BX2713" s="62"/>
      <c r="BY2713" s="62"/>
      <c r="BZ2713" s="62"/>
      <c r="CA2713" s="62"/>
      <c r="CB2713" s="62"/>
      <c r="CC2713" s="62"/>
      <c r="CD2713" s="62"/>
      <c r="CE2713" s="62"/>
      <c r="CF2713" s="62"/>
      <c r="CL2713" s="56" t="s">
        <v>17989</v>
      </c>
      <c r="CM2713" s="56"/>
      <c r="CN2713" s="56"/>
      <c r="CO2713" s="52"/>
      <c r="CP2713" s="52"/>
      <c r="CQ2713" s="52"/>
      <c r="CR2713" s="52"/>
      <c r="CS2713" s="52"/>
      <c r="CT2713" s="52"/>
      <c r="CU2713" s="33"/>
      <c r="CV2713" s="33"/>
    </row>
    <row r="2714" spans="74:100">
      <c r="BV2714" s="62"/>
      <c r="BW2714" s="62"/>
      <c r="BX2714" s="62"/>
      <c r="BY2714" s="62"/>
      <c r="BZ2714" s="62"/>
      <c r="CA2714" s="62"/>
      <c r="CB2714" s="62"/>
      <c r="CC2714" s="62"/>
      <c r="CD2714" s="62"/>
      <c r="CE2714" s="62"/>
      <c r="CF2714" s="62"/>
      <c r="CL2714" s="56" t="s">
        <v>27248</v>
      </c>
      <c r="CM2714" s="56" t="s">
        <v>217</v>
      </c>
      <c r="CN2714" s="56" t="s">
        <v>217</v>
      </c>
      <c r="CO2714" s="52"/>
      <c r="CP2714" s="52"/>
      <c r="CQ2714" s="52"/>
      <c r="CR2714" s="52"/>
      <c r="CS2714" s="52"/>
      <c r="CT2714" s="52"/>
      <c r="CU2714" s="33"/>
      <c r="CV2714" s="33"/>
    </row>
    <row r="2715" spans="74:100">
      <c r="BV2715" s="62"/>
      <c r="BW2715" s="62"/>
      <c r="BX2715" s="62"/>
      <c r="BY2715" s="62"/>
      <c r="BZ2715" s="62"/>
      <c r="CA2715" s="62"/>
      <c r="CB2715" s="62"/>
      <c r="CC2715" s="62"/>
      <c r="CD2715" s="62"/>
      <c r="CE2715" s="62"/>
      <c r="CF2715" s="62"/>
      <c r="CL2715" s="56" t="s">
        <v>17989</v>
      </c>
      <c r="CM2715" s="56"/>
      <c r="CN2715" s="56"/>
      <c r="CO2715" s="52"/>
      <c r="CP2715" s="52"/>
      <c r="CQ2715" s="52"/>
      <c r="CR2715" s="52"/>
      <c r="CS2715" s="52"/>
      <c r="CT2715" s="52"/>
      <c r="CU2715" s="33"/>
      <c r="CV2715" s="33"/>
    </row>
    <row r="2716" spans="74:100">
      <c r="BV2716" s="62"/>
      <c r="BW2716" s="62"/>
      <c r="BX2716" s="62"/>
      <c r="BY2716" s="62"/>
      <c r="BZ2716" s="62"/>
      <c r="CA2716" s="62"/>
      <c r="CB2716" s="62"/>
      <c r="CC2716" s="62"/>
      <c r="CD2716" s="62"/>
      <c r="CE2716" s="62"/>
      <c r="CF2716" s="62"/>
      <c r="CL2716" s="56" t="s">
        <v>27249</v>
      </c>
      <c r="CM2716" s="56" t="s">
        <v>217</v>
      </c>
      <c r="CN2716" s="56" t="s">
        <v>217</v>
      </c>
      <c r="CO2716" s="52"/>
      <c r="CP2716" s="52"/>
      <c r="CQ2716" s="52"/>
      <c r="CR2716" s="52"/>
      <c r="CS2716" s="52"/>
      <c r="CT2716" s="52"/>
      <c r="CU2716" s="33"/>
      <c r="CV2716" s="33"/>
    </row>
    <row r="2717" spans="74:100">
      <c r="BV2717" s="62"/>
      <c r="BW2717" s="62"/>
      <c r="BX2717" s="62"/>
      <c r="BY2717" s="62"/>
      <c r="BZ2717" s="62"/>
      <c r="CA2717" s="62"/>
      <c r="CB2717" s="62"/>
      <c r="CC2717" s="62"/>
      <c r="CD2717" s="62"/>
      <c r="CE2717" s="62"/>
      <c r="CF2717" s="62"/>
      <c r="CL2717" s="56" t="s">
        <v>17989</v>
      </c>
      <c r="CM2717" s="56"/>
      <c r="CN2717" s="56"/>
      <c r="CO2717" s="52"/>
      <c r="CP2717" s="52"/>
      <c r="CQ2717" s="52"/>
      <c r="CR2717" s="52"/>
      <c r="CS2717" s="52"/>
      <c r="CT2717" s="52"/>
      <c r="CU2717" s="33"/>
      <c r="CV2717" s="33"/>
    </row>
    <row r="2718" spans="74:100">
      <c r="BV2718" s="62"/>
      <c r="BW2718" s="62"/>
      <c r="BX2718" s="62"/>
      <c r="BY2718" s="62"/>
      <c r="BZ2718" s="62"/>
      <c r="CA2718" s="62"/>
      <c r="CB2718" s="62"/>
      <c r="CC2718" s="62"/>
      <c r="CD2718" s="62"/>
      <c r="CE2718" s="62"/>
      <c r="CF2718" s="62"/>
      <c r="CL2718" s="56" t="s">
        <v>27250</v>
      </c>
      <c r="CM2718" s="56" t="s">
        <v>217</v>
      </c>
      <c r="CN2718" s="56" t="s">
        <v>217</v>
      </c>
      <c r="CO2718" s="52"/>
      <c r="CP2718" s="52"/>
      <c r="CQ2718" s="52"/>
      <c r="CR2718" s="52"/>
      <c r="CS2718" s="52"/>
      <c r="CT2718" s="52"/>
      <c r="CU2718" s="33"/>
      <c r="CV2718" s="33"/>
    </row>
    <row r="2719" spans="74:100">
      <c r="BV2719" s="62"/>
      <c r="BW2719" s="62"/>
      <c r="BX2719" s="62"/>
      <c r="BY2719" s="62"/>
      <c r="BZ2719" s="62"/>
      <c r="CA2719" s="62"/>
      <c r="CB2719" s="62"/>
      <c r="CC2719" s="62"/>
      <c r="CD2719" s="62"/>
      <c r="CE2719" s="62"/>
      <c r="CF2719" s="62"/>
      <c r="CL2719" s="56" t="s">
        <v>17989</v>
      </c>
      <c r="CM2719" s="56"/>
      <c r="CN2719" s="56"/>
      <c r="CO2719" s="52"/>
      <c r="CP2719" s="52"/>
      <c r="CQ2719" s="52"/>
      <c r="CR2719" s="52"/>
      <c r="CS2719" s="52"/>
      <c r="CT2719" s="52"/>
      <c r="CU2719" s="33"/>
      <c r="CV2719" s="33"/>
    </row>
    <row r="2720" spans="74:100">
      <c r="BV2720" s="62"/>
      <c r="BW2720" s="62"/>
      <c r="BX2720" s="62"/>
      <c r="BY2720" s="62"/>
      <c r="BZ2720" s="62"/>
      <c r="CA2720" s="62"/>
      <c r="CB2720" s="62"/>
      <c r="CC2720" s="62"/>
      <c r="CD2720" s="62"/>
      <c r="CE2720" s="62"/>
      <c r="CF2720" s="62"/>
      <c r="CL2720" s="56" t="s">
        <v>21171</v>
      </c>
      <c r="CM2720" s="56" t="s">
        <v>215</v>
      </c>
      <c r="CN2720" s="56" t="s">
        <v>215</v>
      </c>
      <c r="CO2720" s="52"/>
      <c r="CP2720" s="52"/>
      <c r="CQ2720" s="52"/>
      <c r="CR2720" s="52"/>
      <c r="CS2720" s="52"/>
      <c r="CT2720" s="52"/>
      <c r="CU2720" s="33"/>
      <c r="CV2720" s="33"/>
    </row>
    <row r="2721" spans="74:100">
      <c r="BV2721" s="62"/>
      <c r="BW2721" s="62"/>
      <c r="BX2721" s="62"/>
      <c r="BY2721" s="62"/>
      <c r="BZ2721" s="62"/>
      <c r="CA2721" s="62"/>
      <c r="CB2721" s="62"/>
      <c r="CC2721" s="62"/>
      <c r="CD2721" s="62"/>
      <c r="CE2721" s="62"/>
      <c r="CF2721" s="62"/>
      <c r="CL2721" s="56" t="s">
        <v>21172</v>
      </c>
      <c r="CM2721" s="56" t="s">
        <v>213</v>
      </c>
      <c r="CN2721" s="56" t="s">
        <v>213</v>
      </c>
      <c r="CO2721" s="52"/>
      <c r="CP2721" s="52"/>
      <c r="CQ2721" s="52"/>
      <c r="CR2721" s="52"/>
      <c r="CS2721" s="52"/>
      <c r="CT2721" s="52"/>
      <c r="CU2721" s="33"/>
      <c r="CV2721" s="33"/>
    </row>
    <row r="2722" spans="74:100">
      <c r="BV2722" s="62"/>
      <c r="BW2722" s="62"/>
      <c r="BX2722" s="62"/>
      <c r="BY2722" s="62"/>
      <c r="BZ2722" s="62"/>
      <c r="CA2722" s="62"/>
      <c r="CB2722" s="62"/>
      <c r="CC2722" s="62"/>
      <c r="CD2722" s="62"/>
      <c r="CE2722" s="62"/>
      <c r="CF2722" s="62"/>
      <c r="CL2722" s="56" t="s">
        <v>27251</v>
      </c>
      <c r="CM2722" s="56" t="s">
        <v>217</v>
      </c>
      <c r="CN2722" s="56" t="s">
        <v>217</v>
      </c>
      <c r="CO2722" s="52"/>
      <c r="CP2722" s="52"/>
      <c r="CQ2722" s="52"/>
      <c r="CR2722" s="52"/>
      <c r="CS2722" s="52"/>
      <c r="CT2722" s="52"/>
      <c r="CU2722" s="33"/>
      <c r="CV2722" s="33"/>
    </row>
    <row r="2723" spans="74:100">
      <c r="BV2723" s="62"/>
      <c r="BW2723" s="62"/>
      <c r="BX2723" s="62"/>
      <c r="BY2723" s="62"/>
      <c r="BZ2723" s="62"/>
      <c r="CA2723" s="62"/>
      <c r="CB2723" s="62"/>
      <c r="CC2723" s="62"/>
      <c r="CD2723" s="62"/>
      <c r="CE2723" s="62"/>
      <c r="CF2723" s="62"/>
      <c r="CL2723" s="56" t="s">
        <v>17989</v>
      </c>
      <c r="CM2723" s="56"/>
      <c r="CN2723" s="56"/>
      <c r="CO2723" s="52"/>
      <c r="CP2723" s="52"/>
      <c r="CQ2723" s="52"/>
      <c r="CR2723" s="52"/>
      <c r="CS2723" s="52"/>
      <c r="CT2723" s="52"/>
      <c r="CU2723" s="33"/>
      <c r="CV2723" s="33"/>
    </row>
    <row r="2724" spans="74:100">
      <c r="BV2724" s="62"/>
      <c r="BW2724" s="62"/>
      <c r="BX2724" s="62"/>
      <c r="BY2724" s="62"/>
      <c r="BZ2724" s="62"/>
      <c r="CA2724" s="62"/>
      <c r="CB2724" s="62"/>
      <c r="CC2724" s="62"/>
      <c r="CD2724" s="62"/>
      <c r="CE2724" s="62"/>
      <c r="CF2724" s="62"/>
      <c r="CL2724" s="56" t="s">
        <v>27252</v>
      </c>
      <c r="CM2724" s="56" t="s">
        <v>217</v>
      </c>
      <c r="CN2724" s="56" t="s">
        <v>217</v>
      </c>
      <c r="CO2724" s="52"/>
      <c r="CP2724" s="52"/>
      <c r="CQ2724" s="52"/>
      <c r="CR2724" s="52"/>
      <c r="CS2724" s="52"/>
      <c r="CT2724" s="52"/>
      <c r="CU2724" s="33"/>
      <c r="CV2724" s="33"/>
    </row>
    <row r="2725" spans="74:100">
      <c r="BV2725" s="62"/>
      <c r="BW2725" s="62"/>
      <c r="BX2725" s="62"/>
      <c r="BY2725" s="62"/>
      <c r="BZ2725" s="62"/>
      <c r="CA2725" s="62"/>
      <c r="CB2725" s="62"/>
      <c r="CC2725" s="62"/>
      <c r="CD2725" s="62"/>
      <c r="CE2725" s="62"/>
      <c r="CF2725" s="62"/>
      <c r="CL2725" s="56" t="s">
        <v>17989</v>
      </c>
      <c r="CM2725" s="56"/>
      <c r="CN2725" s="56"/>
      <c r="CO2725" s="52"/>
      <c r="CP2725" s="52"/>
      <c r="CQ2725" s="52"/>
      <c r="CR2725" s="52"/>
      <c r="CS2725" s="52"/>
      <c r="CT2725" s="52"/>
      <c r="CU2725" s="33"/>
      <c r="CV2725" s="33"/>
    </row>
    <row r="2726" spans="74:100">
      <c r="BV2726" s="62"/>
      <c r="BW2726" s="62"/>
      <c r="BX2726" s="62"/>
      <c r="BY2726" s="62"/>
      <c r="BZ2726" s="62"/>
      <c r="CA2726" s="62"/>
      <c r="CB2726" s="62"/>
      <c r="CC2726" s="62"/>
      <c r="CD2726" s="62"/>
      <c r="CE2726" s="62"/>
      <c r="CF2726" s="62"/>
      <c r="CL2726" s="56" t="s">
        <v>27253</v>
      </c>
      <c r="CM2726" s="56" t="s">
        <v>217</v>
      </c>
      <c r="CN2726" s="56" t="s">
        <v>217</v>
      </c>
      <c r="CO2726" s="52"/>
      <c r="CP2726" s="52"/>
      <c r="CQ2726" s="52"/>
      <c r="CR2726" s="52"/>
      <c r="CS2726" s="52"/>
      <c r="CT2726" s="52"/>
      <c r="CU2726" s="33"/>
      <c r="CV2726" s="33"/>
    </row>
    <row r="2727" spans="74:100">
      <c r="BV2727" s="62"/>
      <c r="BW2727" s="62"/>
      <c r="BX2727" s="62"/>
      <c r="BY2727" s="62"/>
      <c r="BZ2727" s="62"/>
      <c r="CA2727" s="62"/>
      <c r="CB2727" s="62"/>
      <c r="CC2727" s="62"/>
      <c r="CD2727" s="62"/>
      <c r="CE2727" s="62"/>
      <c r="CF2727" s="62"/>
      <c r="CL2727" s="56" t="s">
        <v>17989</v>
      </c>
      <c r="CM2727" s="56"/>
      <c r="CN2727" s="56"/>
      <c r="CO2727" s="52"/>
      <c r="CP2727" s="52"/>
      <c r="CQ2727" s="52"/>
      <c r="CR2727" s="52"/>
      <c r="CS2727" s="52"/>
      <c r="CT2727" s="52"/>
      <c r="CU2727" s="33"/>
      <c r="CV2727" s="33"/>
    </row>
    <row r="2728" spans="74:100">
      <c r="BV2728" s="62"/>
      <c r="BW2728" s="62"/>
      <c r="BX2728" s="62"/>
      <c r="BY2728" s="62"/>
      <c r="BZ2728" s="62"/>
      <c r="CA2728" s="62"/>
      <c r="CB2728" s="62"/>
      <c r="CC2728" s="62"/>
      <c r="CD2728" s="62"/>
      <c r="CE2728" s="62"/>
      <c r="CF2728" s="62"/>
      <c r="CL2728" s="56" t="s">
        <v>3833</v>
      </c>
      <c r="CM2728" s="56" t="s">
        <v>3118</v>
      </c>
      <c r="CN2728" s="56" t="s">
        <v>3118</v>
      </c>
      <c r="CO2728" s="52"/>
      <c r="CP2728" s="52"/>
      <c r="CQ2728" s="52"/>
      <c r="CR2728" s="52"/>
      <c r="CS2728" s="52"/>
      <c r="CT2728" s="52"/>
      <c r="CU2728" s="33"/>
      <c r="CV2728" s="33"/>
    </row>
    <row r="2729" spans="74:100">
      <c r="BV2729" s="62"/>
      <c r="BW2729" s="62"/>
      <c r="BX2729" s="62"/>
      <c r="BY2729" s="62"/>
      <c r="BZ2729" s="62"/>
      <c r="CA2729" s="62"/>
      <c r="CB2729" s="62"/>
      <c r="CC2729" s="62"/>
      <c r="CD2729" s="62"/>
      <c r="CE2729" s="62"/>
      <c r="CF2729" s="62"/>
      <c r="CL2729" s="56" t="s">
        <v>18040</v>
      </c>
      <c r="CM2729" s="56"/>
      <c r="CN2729" s="56"/>
      <c r="CO2729" s="52"/>
      <c r="CP2729" s="52"/>
      <c r="CQ2729" s="52"/>
      <c r="CR2729" s="52"/>
      <c r="CS2729" s="52"/>
      <c r="CT2729" s="52"/>
      <c r="CU2729" s="33"/>
      <c r="CV2729" s="33"/>
    </row>
    <row r="2730" spans="74:100">
      <c r="BV2730" s="62"/>
      <c r="BW2730" s="62"/>
      <c r="BX2730" s="62"/>
      <c r="BY2730" s="62"/>
      <c r="BZ2730" s="62"/>
      <c r="CA2730" s="62"/>
      <c r="CB2730" s="62"/>
      <c r="CC2730" s="62"/>
      <c r="CD2730" s="62"/>
      <c r="CE2730" s="62"/>
      <c r="CF2730" s="62"/>
      <c r="CL2730" s="56" t="s">
        <v>3834</v>
      </c>
      <c r="CM2730" s="56" t="s">
        <v>217</v>
      </c>
      <c r="CN2730" s="56" t="s">
        <v>217</v>
      </c>
      <c r="CO2730" s="52"/>
      <c r="CP2730" s="52"/>
      <c r="CQ2730" s="52"/>
      <c r="CR2730" s="52"/>
      <c r="CS2730" s="52"/>
      <c r="CT2730" s="52"/>
      <c r="CU2730" s="33"/>
      <c r="CV2730" s="33"/>
    </row>
    <row r="2731" spans="74:100">
      <c r="BV2731" s="62"/>
      <c r="BW2731" s="62"/>
      <c r="BX2731" s="62"/>
      <c r="BY2731" s="62"/>
      <c r="BZ2731" s="62"/>
      <c r="CA2731" s="62"/>
      <c r="CB2731" s="62"/>
      <c r="CC2731" s="62"/>
      <c r="CD2731" s="62"/>
      <c r="CE2731" s="62"/>
      <c r="CF2731" s="62"/>
      <c r="CL2731" s="56" t="s">
        <v>18040</v>
      </c>
      <c r="CM2731" s="56"/>
      <c r="CN2731" s="56"/>
      <c r="CO2731" s="52"/>
      <c r="CP2731" s="52"/>
      <c r="CQ2731" s="52"/>
      <c r="CR2731" s="52"/>
      <c r="CS2731" s="52"/>
      <c r="CT2731" s="52"/>
      <c r="CU2731" s="33"/>
      <c r="CV2731" s="33"/>
    </row>
    <row r="2732" spans="74:100">
      <c r="BV2732" s="62"/>
      <c r="BW2732" s="62"/>
      <c r="BX2732" s="62"/>
      <c r="BY2732" s="62"/>
      <c r="BZ2732" s="62"/>
      <c r="CA2732" s="62"/>
      <c r="CB2732" s="62"/>
      <c r="CC2732" s="62"/>
      <c r="CD2732" s="62"/>
      <c r="CE2732" s="62"/>
      <c r="CF2732" s="62"/>
      <c r="CL2732" s="56" t="s">
        <v>3835</v>
      </c>
      <c r="CM2732" s="56" t="s">
        <v>3118</v>
      </c>
      <c r="CN2732" s="56" t="s">
        <v>3118</v>
      </c>
      <c r="CO2732" s="52"/>
      <c r="CP2732" s="52"/>
      <c r="CQ2732" s="52"/>
      <c r="CR2732" s="52"/>
      <c r="CS2732" s="52"/>
      <c r="CT2732" s="52"/>
      <c r="CU2732" s="33"/>
      <c r="CV2732" s="33"/>
    </row>
    <row r="2733" spans="74:100">
      <c r="BV2733" s="62"/>
      <c r="BW2733" s="62"/>
      <c r="BX2733" s="62"/>
      <c r="BY2733" s="62"/>
      <c r="BZ2733" s="62"/>
      <c r="CA2733" s="62"/>
      <c r="CB2733" s="62"/>
      <c r="CC2733" s="62"/>
      <c r="CD2733" s="62"/>
      <c r="CE2733" s="62"/>
      <c r="CF2733" s="62"/>
      <c r="CL2733" s="56" t="s">
        <v>18041</v>
      </c>
      <c r="CM2733" s="56"/>
      <c r="CN2733" s="56"/>
      <c r="CO2733" s="52"/>
      <c r="CP2733" s="52"/>
      <c r="CQ2733" s="52"/>
      <c r="CR2733" s="52"/>
      <c r="CS2733" s="52"/>
      <c r="CT2733" s="52"/>
      <c r="CU2733" s="33"/>
      <c r="CV2733" s="33"/>
    </row>
    <row r="2734" spans="74:100">
      <c r="BV2734" s="62"/>
      <c r="BW2734" s="62"/>
      <c r="BX2734" s="62"/>
      <c r="BY2734" s="62"/>
      <c r="BZ2734" s="62"/>
      <c r="CA2734" s="62"/>
      <c r="CB2734" s="62"/>
      <c r="CC2734" s="62"/>
      <c r="CD2734" s="62"/>
      <c r="CE2734" s="62"/>
      <c r="CF2734" s="62"/>
      <c r="CL2734" s="56" t="s">
        <v>3836</v>
      </c>
      <c r="CM2734" s="56" t="s">
        <v>217</v>
      </c>
      <c r="CN2734" s="56" t="s">
        <v>217</v>
      </c>
      <c r="CO2734" s="52"/>
      <c r="CP2734" s="52"/>
      <c r="CQ2734" s="52"/>
      <c r="CR2734" s="52"/>
      <c r="CS2734" s="52"/>
      <c r="CT2734" s="52"/>
      <c r="CU2734" s="33"/>
      <c r="CV2734" s="33"/>
    </row>
    <row r="2735" spans="74:100">
      <c r="BV2735" s="62"/>
      <c r="BW2735" s="62"/>
      <c r="BX2735" s="62"/>
      <c r="BY2735" s="62"/>
      <c r="BZ2735" s="62"/>
      <c r="CA2735" s="62"/>
      <c r="CB2735" s="62"/>
      <c r="CC2735" s="62"/>
      <c r="CD2735" s="62"/>
      <c r="CE2735" s="62"/>
      <c r="CF2735" s="62"/>
      <c r="CL2735" s="56" t="s">
        <v>18042</v>
      </c>
      <c r="CM2735" s="56"/>
      <c r="CN2735" s="56"/>
      <c r="CO2735" s="52"/>
      <c r="CP2735" s="52"/>
      <c r="CQ2735" s="52"/>
      <c r="CR2735" s="52"/>
      <c r="CS2735" s="52"/>
      <c r="CT2735" s="52"/>
      <c r="CU2735" s="33"/>
      <c r="CV2735" s="33"/>
    </row>
    <row r="2736" spans="74:100">
      <c r="BV2736" s="62"/>
      <c r="BW2736" s="62"/>
      <c r="BX2736" s="62"/>
      <c r="BY2736" s="62"/>
      <c r="BZ2736" s="62"/>
      <c r="CA2736" s="62"/>
      <c r="CB2736" s="62"/>
      <c r="CC2736" s="62"/>
      <c r="CD2736" s="62"/>
      <c r="CE2736" s="62"/>
      <c r="CF2736" s="62"/>
      <c r="CL2736" s="56" t="s">
        <v>1189</v>
      </c>
      <c r="CM2736" s="56" t="s">
        <v>215</v>
      </c>
      <c r="CN2736" s="56" t="s">
        <v>215</v>
      </c>
      <c r="CO2736" s="52"/>
      <c r="CP2736" s="52"/>
      <c r="CQ2736" s="52"/>
      <c r="CR2736" s="52"/>
      <c r="CS2736" s="52"/>
      <c r="CT2736" s="52"/>
      <c r="CU2736" s="33"/>
      <c r="CV2736" s="33"/>
    </row>
    <row r="2737" spans="74:100">
      <c r="BV2737" s="62"/>
      <c r="BW2737" s="62"/>
      <c r="BX2737" s="62"/>
      <c r="BY2737" s="62"/>
      <c r="BZ2737" s="62"/>
      <c r="CA2737" s="62"/>
      <c r="CB2737" s="62"/>
      <c r="CC2737" s="62"/>
      <c r="CD2737" s="62"/>
      <c r="CE2737" s="62"/>
      <c r="CF2737" s="62"/>
      <c r="CL2737" s="56" t="s">
        <v>21173</v>
      </c>
      <c r="CM2737" s="56"/>
      <c r="CN2737" s="56"/>
      <c r="CO2737" s="52"/>
      <c r="CP2737" s="52"/>
      <c r="CQ2737" s="52"/>
      <c r="CR2737" s="52"/>
      <c r="CS2737" s="52"/>
      <c r="CT2737" s="52"/>
      <c r="CU2737" s="33"/>
      <c r="CV2737" s="33"/>
    </row>
    <row r="2738" spans="74:100">
      <c r="BV2738" s="62"/>
      <c r="BW2738" s="62"/>
      <c r="BX2738" s="62"/>
      <c r="BY2738" s="62"/>
      <c r="BZ2738" s="62"/>
      <c r="CA2738" s="62"/>
      <c r="CB2738" s="62"/>
      <c r="CC2738" s="62"/>
      <c r="CD2738" s="62"/>
      <c r="CE2738" s="62"/>
      <c r="CF2738" s="62"/>
      <c r="CL2738" s="56" t="s">
        <v>27254</v>
      </c>
      <c r="CM2738" s="56" t="s">
        <v>217</v>
      </c>
      <c r="CN2738" s="56" t="s">
        <v>217</v>
      </c>
      <c r="CO2738" s="52"/>
      <c r="CP2738" s="52"/>
      <c r="CQ2738" s="52"/>
      <c r="CR2738" s="52"/>
      <c r="CS2738" s="52"/>
      <c r="CT2738" s="52"/>
      <c r="CU2738" s="33"/>
      <c r="CV2738" s="33"/>
    </row>
    <row r="2739" spans="74:100">
      <c r="BV2739" s="62"/>
      <c r="BW2739" s="62"/>
      <c r="BX2739" s="62"/>
      <c r="BY2739" s="62"/>
      <c r="BZ2739" s="62"/>
      <c r="CA2739" s="62"/>
      <c r="CB2739" s="62"/>
      <c r="CC2739" s="62"/>
      <c r="CD2739" s="62"/>
      <c r="CE2739" s="62"/>
      <c r="CF2739" s="62"/>
      <c r="CL2739" s="56" t="s">
        <v>27255</v>
      </c>
      <c r="CM2739" s="56"/>
      <c r="CN2739" s="56"/>
      <c r="CO2739" s="52"/>
      <c r="CP2739" s="52"/>
      <c r="CQ2739" s="52"/>
      <c r="CR2739" s="52"/>
      <c r="CS2739" s="52"/>
      <c r="CT2739" s="52"/>
      <c r="CU2739" s="33"/>
      <c r="CV2739" s="33"/>
    </row>
    <row r="2740" spans="74:100">
      <c r="BV2740" s="62"/>
      <c r="BW2740" s="62"/>
      <c r="BX2740" s="62"/>
      <c r="BY2740" s="62"/>
      <c r="BZ2740" s="62"/>
      <c r="CA2740" s="62"/>
      <c r="CB2740" s="62"/>
      <c r="CC2740" s="62"/>
      <c r="CD2740" s="62"/>
      <c r="CE2740" s="62"/>
      <c r="CF2740" s="62"/>
      <c r="CL2740" s="56" t="s">
        <v>3837</v>
      </c>
      <c r="CM2740" s="56" t="s">
        <v>3118</v>
      </c>
      <c r="CN2740" s="56" t="s">
        <v>3118</v>
      </c>
      <c r="CO2740" s="52"/>
      <c r="CP2740" s="52"/>
      <c r="CQ2740" s="52"/>
      <c r="CR2740" s="52"/>
      <c r="CS2740" s="52"/>
      <c r="CT2740" s="52"/>
      <c r="CU2740" s="33"/>
      <c r="CV2740" s="33"/>
    </row>
    <row r="2741" spans="74:100">
      <c r="BV2741" s="62"/>
      <c r="BW2741" s="62"/>
      <c r="BX2741" s="62"/>
      <c r="BY2741" s="62"/>
      <c r="BZ2741" s="62"/>
      <c r="CA2741" s="62"/>
      <c r="CB2741" s="62"/>
      <c r="CC2741" s="62"/>
      <c r="CD2741" s="62"/>
      <c r="CE2741" s="62"/>
      <c r="CF2741" s="62"/>
      <c r="CL2741" s="56" t="s">
        <v>18043</v>
      </c>
      <c r="CM2741" s="56"/>
      <c r="CN2741" s="56"/>
      <c r="CO2741" s="52"/>
      <c r="CP2741" s="52"/>
      <c r="CQ2741" s="52"/>
      <c r="CR2741" s="52"/>
      <c r="CS2741" s="52"/>
      <c r="CT2741" s="52"/>
      <c r="CU2741" s="33"/>
      <c r="CV2741" s="33"/>
    </row>
    <row r="2742" spans="74:100">
      <c r="BV2742" s="62"/>
      <c r="BW2742" s="62"/>
      <c r="BX2742" s="62"/>
      <c r="BY2742" s="62"/>
      <c r="BZ2742" s="62"/>
      <c r="CA2742" s="62"/>
      <c r="CB2742" s="62"/>
      <c r="CC2742" s="62"/>
      <c r="CD2742" s="62"/>
      <c r="CE2742" s="62"/>
      <c r="CF2742" s="62"/>
      <c r="CL2742" s="56" t="s">
        <v>3838</v>
      </c>
      <c r="CM2742" s="56" t="s">
        <v>217</v>
      </c>
      <c r="CN2742" s="56" t="s">
        <v>217</v>
      </c>
      <c r="CO2742" s="52"/>
      <c r="CP2742" s="52"/>
      <c r="CQ2742" s="52"/>
      <c r="CR2742" s="52"/>
      <c r="CS2742" s="52"/>
      <c r="CT2742" s="52"/>
      <c r="CU2742" s="33"/>
      <c r="CV2742" s="33"/>
    </row>
    <row r="2743" spans="74:100">
      <c r="BV2743" s="62"/>
      <c r="BW2743" s="62"/>
      <c r="BX2743" s="62"/>
      <c r="BY2743" s="62"/>
      <c r="BZ2743" s="62"/>
      <c r="CA2743" s="62"/>
      <c r="CB2743" s="62"/>
      <c r="CC2743" s="62"/>
      <c r="CD2743" s="62"/>
      <c r="CE2743" s="62"/>
      <c r="CF2743" s="62"/>
      <c r="CL2743" s="56" t="s">
        <v>18044</v>
      </c>
      <c r="CM2743" s="56"/>
      <c r="CN2743" s="56"/>
      <c r="CO2743" s="52"/>
      <c r="CP2743" s="52"/>
      <c r="CQ2743" s="52"/>
      <c r="CR2743" s="52"/>
      <c r="CS2743" s="52"/>
      <c r="CT2743" s="52"/>
      <c r="CU2743" s="33"/>
      <c r="CV2743" s="33"/>
    </row>
    <row r="2744" spans="74:100">
      <c r="BV2744" s="62"/>
      <c r="BW2744" s="62"/>
      <c r="BX2744" s="62"/>
      <c r="BY2744" s="62"/>
      <c r="BZ2744" s="62"/>
      <c r="CA2744" s="62"/>
      <c r="CB2744" s="62"/>
      <c r="CC2744" s="62"/>
      <c r="CD2744" s="62"/>
      <c r="CE2744" s="62"/>
      <c r="CF2744" s="62"/>
      <c r="CL2744" s="56" t="s">
        <v>3839</v>
      </c>
      <c r="CM2744" s="56" t="s">
        <v>217</v>
      </c>
      <c r="CN2744" s="56" t="s">
        <v>217</v>
      </c>
      <c r="CO2744" s="52"/>
      <c r="CP2744" s="52"/>
      <c r="CQ2744" s="52"/>
      <c r="CR2744" s="52"/>
      <c r="CS2744" s="52"/>
      <c r="CT2744" s="52"/>
      <c r="CU2744" s="33"/>
      <c r="CV2744" s="33"/>
    </row>
    <row r="2745" spans="74:100">
      <c r="BV2745" s="62"/>
      <c r="BW2745" s="62"/>
      <c r="BX2745" s="62"/>
      <c r="BY2745" s="62"/>
      <c r="BZ2745" s="62"/>
      <c r="CA2745" s="62"/>
      <c r="CB2745" s="62"/>
      <c r="CC2745" s="62"/>
      <c r="CD2745" s="62"/>
      <c r="CE2745" s="62"/>
      <c r="CF2745" s="62"/>
      <c r="CL2745" s="56" t="s">
        <v>18045</v>
      </c>
      <c r="CM2745" s="56"/>
      <c r="CN2745" s="56"/>
      <c r="CO2745" s="52"/>
      <c r="CP2745" s="52"/>
      <c r="CQ2745" s="52"/>
      <c r="CR2745" s="52"/>
      <c r="CS2745" s="52"/>
      <c r="CT2745" s="52"/>
      <c r="CU2745" s="33"/>
      <c r="CV2745" s="33"/>
    </row>
    <row r="2746" spans="74:100">
      <c r="BV2746" s="62"/>
      <c r="BW2746" s="62"/>
      <c r="BX2746" s="62"/>
      <c r="BY2746" s="62"/>
      <c r="BZ2746" s="62"/>
      <c r="CA2746" s="62"/>
      <c r="CB2746" s="62"/>
      <c r="CC2746" s="62"/>
      <c r="CD2746" s="62"/>
      <c r="CE2746" s="62"/>
      <c r="CF2746" s="62"/>
      <c r="CL2746" s="56" t="s">
        <v>3840</v>
      </c>
      <c r="CM2746" s="56" t="s">
        <v>3118</v>
      </c>
      <c r="CN2746" s="56" t="s">
        <v>3118</v>
      </c>
      <c r="CO2746" s="52"/>
      <c r="CP2746" s="52"/>
      <c r="CQ2746" s="52"/>
      <c r="CR2746" s="52"/>
      <c r="CS2746" s="52"/>
      <c r="CT2746" s="52"/>
      <c r="CU2746" s="33"/>
      <c r="CV2746" s="33"/>
    </row>
    <row r="2747" spans="74:100">
      <c r="BV2747" s="62"/>
      <c r="BW2747" s="62"/>
      <c r="BX2747" s="62"/>
      <c r="BY2747" s="62"/>
      <c r="BZ2747" s="62"/>
      <c r="CA2747" s="62"/>
      <c r="CB2747" s="62"/>
      <c r="CC2747" s="62"/>
      <c r="CD2747" s="62"/>
      <c r="CE2747" s="62"/>
      <c r="CF2747" s="62"/>
      <c r="CL2747" s="56" t="s">
        <v>18046</v>
      </c>
      <c r="CM2747" s="56"/>
      <c r="CN2747" s="56"/>
      <c r="CO2747" s="52"/>
      <c r="CP2747" s="52"/>
      <c r="CQ2747" s="52"/>
      <c r="CR2747" s="52"/>
      <c r="CS2747" s="52"/>
      <c r="CT2747" s="52"/>
      <c r="CU2747" s="33"/>
      <c r="CV2747" s="33"/>
    </row>
    <row r="2748" spans="74:100">
      <c r="BV2748" s="62"/>
      <c r="BW2748" s="62"/>
      <c r="BX2748" s="62"/>
      <c r="BY2748" s="62"/>
      <c r="BZ2748" s="62"/>
      <c r="CA2748" s="62"/>
      <c r="CB2748" s="62"/>
      <c r="CC2748" s="62"/>
      <c r="CD2748" s="62"/>
      <c r="CE2748" s="62"/>
      <c r="CF2748" s="62"/>
      <c r="CL2748" s="56" t="s">
        <v>3841</v>
      </c>
      <c r="CM2748" s="56" t="s">
        <v>217</v>
      </c>
      <c r="CN2748" s="56" t="s">
        <v>217</v>
      </c>
      <c r="CO2748" s="52"/>
      <c r="CP2748" s="52"/>
      <c r="CQ2748" s="52"/>
      <c r="CR2748" s="52"/>
      <c r="CS2748" s="52"/>
      <c r="CT2748" s="52"/>
      <c r="CU2748" s="33"/>
      <c r="CV2748" s="33"/>
    </row>
    <row r="2749" spans="74:100">
      <c r="BV2749" s="62"/>
      <c r="BW2749" s="62"/>
      <c r="BX2749" s="62"/>
      <c r="BY2749" s="62"/>
      <c r="BZ2749" s="62"/>
      <c r="CA2749" s="62"/>
      <c r="CB2749" s="62"/>
      <c r="CC2749" s="62"/>
      <c r="CD2749" s="62"/>
      <c r="CE2749" s="62"/>
      <c r="CF2749" s="62"/>
      <c r="CL2749" s="56" t="s">
        <v>21174</v>
      </c>
      <c r="CM2749" s="56"/>
      <c r="CN2749" s="56"/>
      <c r="CO2749" s="52"/>
      <c r="CP2749" s="52"/>
      <c r="CQ2749" s="52"/>
      <c r="CR2749" s="52"/>
      <c r="CS2749" s="52"/>
      <c r="CT2749" s="52"/>
      <c r="CU2749" s="33"/>
      <c r="CV2749" s="33"/>
    </row>
    <row r="2750" spans="74:100">
      <c r="BV2750" s="62"/>
      <c r="BW2750" s="62"/>
      <c r="BX2750" s="62"/>
      <c r="BY2750" s="62"/>
      <c r="BZ2750" s="62"/>
      <c r="CA2750" s="62"/>
      <c r="CB2750" s="62"/>
      <c r="CC2750" s="62"/>
      <c r="CD2750" s="62"/>
      <c r="CE2750" s="62"/>
      <c r="CF2750" s="62"/>
      <c r="CL2750" s="56" t="s">
        <v>3842</v>
      </c>
      <c r="CM2750" s="56" t="s">
        <v>3118</v>
      </c>
      <c r="CN2750" s="56" t="s">
        <v>3118</v>
      </c>
      <c r="CO2750" s="52"/>
      <c r="CP2750" s="52"/>
      <c r="CQ2750" s="52"/>
      <c r="CR2750" s="52"/>
      <c r="CS2750" s="52"/>
      <c r="CT2750" s="52"/>
      <c r="CU2750" s="33"/>
      <c r="CV2750" s="33"/>
    </row>
    <row r="2751" spans="74:100">
      <c r="BV2751" s="62"/>
      <c r="BW2751" s="62"/>
      <c r="BX2751" s="62"/>
      <c r="BY2751" s="62"/>
      <c r="BZ2751" s="62"/>
      <c r="CA2751" s="62"/>
      <c r="CB2751" s="62"/>
      <c r="CC2751" s="62"/>
      <c r="CD2751" s="62"/>
      <c r="CE2751" s="62"/>
      <c r="CF2751" s="62"/>
      <c r="CL2751" s="56" t="s">
        <v>27256</v>
      </c>
      <c r="CM2751" s="56"/>
      <c r="CN2751" s="56"/>
      <c r="CO2751" s="52"/>
      <c r="CP2751" s="52"/>
      <c r="CQ2751" s="52"/>
      <c r="CR2751" s="52"/>
      <c r="CS2751" s="52"/>
      <c r="CT2751" s="52"/>
      <c r="CU2751" s="33"/>
      <c r="CV2751" s="33"/>
    </row>
    <row r="2752" spans="74:100">
      <c r="BV2752" s="62"/>
      <c r="BW2752" s="62"/>
      <c r="BX2752" s="62"/>
      <c r="BY2752" s="62"/>
      <c r="BZ2752" s="62"/>
      <c r="CA2752" s="62"/>
      <c r="CB2752" s="62"/>
      <c r="CC2752" s="62"/>
      <c r="CD2752" s="62"/>
      <c r="CE2752" s="62"/>
      <c r="CF2752" s="62"/>
      <c r="CL2752" s="56" t="s">
        <v>1190</v>
      </c>
      <c r="CM2752" s="56" t="s">
        <v>215</v>
      </c>
      <c r="CN2752" s="56" t="s">
        <v>215</v>
      </c>
      <c r="CO2752" s="52"/>
      <c r="CP2752" s="52"/>
      <c r="CQ2752" s="52"/>
      <c r="CR2752" s="52"/>
      <c r="CS2752" s="52"/>
      <c r="CT2752" s="52"/>
      <c r="CU2752" s="33"/>
      <c r="CV2752" s="33"/>
    </row>
    <row r="2753" spans="74:100">
      <c r="BV2753" s="62"/>
      <c r="BW2753" s="62"/>
      <c r="BX2753" s="62"/>
      <c r="BY2753" s="62"/>
      <c r="BZ2753" s="62"/>
      <c r="CA2753" s="62"/>
      <c r="CB2753" s="62"/>
      <c r="CC2753" s="62"/>
      <c r="CD2753" s="62"/>
      <c r="CE2753" s="62"/>
      <c r="CF2753" s="62"/>
      <c r="CL2753" s="56" t="s">
        <v>21175</v>
      </c>
      <c r="CM2753" s="56"/>
      <c r="CN2753" s="56"/>
      <c r="CO2753" s="52"/>
      <c r="CP2753" s="52"/>
      <c r="CQ2753" s="52"/>
      <c r="CR2753" s="52"/>
      <c r="CS2753" s="52"/>
      <c r="CT2753" s="52"/>
      <c r="CU2753" s="33"/>
      <c r="CV2753" s="33"/>
    </row>
    <row r="2754" spans="74:100">
      <c r="BV2754" s="62"/>
      <c r="BW2754" s="62"/>
      <c r="BX2754" s="62"/>
      <c r="BY2754" s="62"/>
      <c r="BZ2754" s="62"/>
      <c r="CA2754" s="62"/>
      <c r="CB2754" s="62"/>
      <c r="CC2754" s="62"/>
      <c r="CD2754" s="62"/>
      <c r="CE2754" s="62"/>
      <c r="CF2754" s="62"/>
      <c r="CL2754" s="56" t="s">
        <v>1191</v>
      </c>
      <c r="CM2754" s="56" t="s">
        <v>216</v>
      </c>
      <c r="CN2754" s="56" t="s">
        <v>216</v>
      </c>
      <c r="CO2754" s="52"/>
      <c r="CP2754" s="52"/>
      <c r="CQ2754" s="52"/>
      <c r="CR2754" s="52"/>
      <c r="CS2754" s="52"/>
      <c r="CT2754" s="52"/>
      <c r="CU2754" s="33"/>
      <c r="CV2754" s="33"/>
    </row>
    <row r="2755" spans="74:100">
      <c r="BV2755" s="62"/>
      <c r="BW2755" s="62"/>
      <c r="BX2755" s="62"/>
      <c r="BY2755" s="62"/>
      <c r="BZ2755" s="62"/>
      <c r="CA2755" s="62"/>
      <c r="CB2755" s="62"/>
      <c r="CC2755" s="62"/>
      <c r="CD2755" s="62"/>
      <c r="CE2755" s="62"/>
      <c r="CF2755" s="62"/>
      <c r="CL2755" s="56" t="s">
        <v>21176</v>
      </c>
      <c r="CM2755" s="56"/>
      <c r="CN2755" s="56"/>
      <c r="CO2755" s="52"/>
      <c r="CP2755" s="52"/>
      <c r="CQ2755" s="52"/>
      <c r="CR2755" s="52"/>
      <c r="CS2755" s="52"/>
      <c r="CT2755" s="52"/>
      <c r="CU2755" s="33"/>
      <c r="CV2755" s="33"/>
    </row>
    <row r="2756" spans="74:100">
      <c r="BV2756" s="62"/>
      <c r="BW2756" s="62"/>
      <c r="BX2756" s="62"/>
      <c r="BY2756" s="62"/>
      <c r="BZ2756" s="62"/>
      <c r="CA2756" s="62"/>
      <c r="CB2756" s="62"/>
      <c r="CC2756" s="62"/>
      <c r="CD2756" s="62"/>
      <c r="CE2756" s="62"/>
      <c r="CF2756" s="62"/>
      <c r="CL2756" s="56" t="s">
        <v>3844</v>
      </c>
      <c r="CM2756" s="56" t="s">
        <v>214</v>
      </c>
      <c r="CN2756" s="56" t="s">
        <v>214</v>
      </c>
      <c r="CO2756" s="52"/>
      <c r="CP2756" s="52"/>
      <c r="CQ2756" s="52"/>
      <c r="CR2756" s="52"/>
      <c r="CS2756" s="52"/>
      <c r="CT2756" s="52"/>
      <c r="CU2756" s="33"/>
      <c r="CV2756" s="33"/>
    </row>
    <row r="2757" spans="74:100">
      <c r="BV2757" s="62"/>
      <c r="BW2757" s="62"/>
      <c r="BX2757" s="62"/>
      <c r="BY2757" s="62"/>
      <c r="BZ2757" s="62"/>
      <c r="CA2757" s="62"/>
      <c r="CB2757" s="62"/>
      <c r="CC2757" s="62"/>
      <c r="CD2757" s="62"/>
      <c r="CE2757" s="62"/>
      <c r="CF2757" s="62"/>
      <c r="CL2757" s="56" t="s">
        <v>21177</v>
      </c>
      <c r="CM2757" s="56"/>
      <c r="CN2757" s="56"/>
      <c r="CO2757" s="52"/>
      <c r="CP2757" s="52"/>
      <c r="CQ2757" s="52"/>
      <c r="CR2757" s="52"/>
      <c r="CS2757" s="52"/>
      <c r="CT2757" s="52"/>
      <c r="CU2757" s="33"/>
      <c r="CV2757" s="33"/>
    </row>
    <row r="2758" spans="74:100">
      <c r="BV2758" s="62"/>
      <c r="BW2758" s="62"/>
      <c r="BX2758" s="62"/>
      <c r="BY2758" s="62"/>
      <c r="BZ2758" s="62"/>
      <c r="CA2758" s="62"/>
      <c r="CB2758" s="62"/>
      <c r="CC2758" s="62"/>
      <c r="CD2758" s="62"/>
      <c r="CE2758" s="62"/>
      <c r="CF2758" s="62"/>
      <c r="CL2758" s="56" t="s">
        <v>1192</v>
      </c>
      <c r="CM2758" s="56" t="s">
        <v>214</v>
      </c>
      <c r="CN2758" s="56" t="s">
        <v>214</v>
      </c>
      <c r="CO2758" s="52"/>
      <c r="CP2758" s="52"/>
      <c r="CQ2758" s="52"/>
      <c r="CR2758" s="52"/>
      <c r="CS2758" s="52"/>
      <c r="CT2758" s="52"/>
      <c r="CU2758" s="33"/>
      <c r="CV2758" s="33"/>
    </row>
    <row r="2759" spans="74:100">
      <c r="BV2759" s="62"/>
      <c r="BW2759" s="62"/>
      <c r="BX2759" s="62"/>
      <c r="BY2759" s="62"/>
      <c r="BZ2759" s="62"/>
      <c r="CA2759" s="62"/>
      <c r="CB2759" s="62"/>
      <c r="CC2759" s="62"/>
      <c r="CD2759" s="62"/>
      <c r="CE2759" s="62"/>
      <c r="CF2759" s="62"/>
      <c r="CL2759" s="56" t="s">
        <v>21178</v>
      </c>
      <c r="CM2759" s="56"/>
      <c r="CN2759" s="56"/>
      <c r="CO2759" s="52"/>
      <c r="CP2759" s="52"/>
      <c r="CQ2759" s="52"/>
      <c r="CR2759" s="52"/>
      <c r="CS2759" s="52"/>
      <c r="CT2759" s="52"/>
      <c r="CU2759" s="33"/>
      <c r="CV2759" s="33"/>
    </row>
    <row r="2760" spans="74:100">
      <c r="BV2760" s="62"/>
      <c r="BW2760" s="62"/>
      <c r="BX2760" s="62"/>
      <c r="BY2760" s="62"/>
      <c r="BZ2760" s="62"/>
      <c r="CA2760" s="62"/>
      <c r="CB2760" s="62"/>
      <c r="CC2760" s="62"/>
      <c r="CD2760" s="62"/>
      <c r="CE2760" s="62"/>
      <c r="CF2760" s="62"/>
      <c r="CL2760" s="56" t="s">
        <v>1193</v>
      </c>
      <c r="CM2760" s="56" t="s">
        <v>216</v>
      </c>
      <c r="CN2760" s="56" t="s">
        <v>216</v>
      </c>
      <c r="CO2760" s="52"/>
      <c r="CP2760" s="52"/>
      <c r="CQ2760" s="52"/>
      <c r="CR2760" s="52"/>
      <c r="CS2760" s="52"/>
      <c r="CT2760" s="52"/>
      <c r="CU2760" s="33"/>
      <c r="CV2760" s="33"/>
    </row>
    <row r="2761" spans="74:100">
      <c r="BV2761" s="62"/>
      <c r="BW2761" s="62"/>
      <c r="BX2761" s="62"/>
      <c r="BY2761" s="62"/>
      <c r="BZ2761" s="62"/>
      <c r="CA2761" s="62"/>
      <c r="CB2761" s="62"/>
      <c r="CC2761" s="62"/>
      <c r="CD2761" s="62"/>
      <c r="CE2761" s="62"/>
      <c r="CF2761" s="62"/>
      <c r="CL2761" s="56" t="s">
        <v>24946</v>
      </c>
      <c r="CM2761" s="56"/>
      <c r="CN2761" s="56"/>
      <c r="CO2761" s="52"/>
      <c r="CP2761" s="52"/>
      <c r="CQ2761" s="52"/>
      <c r="CR2761" s="52"/>
      <c r="CS2761" s="52"/>
      <c r="CT2761" s="52"/>
      <c r="CU2761" s="33"/>
      <c r="CV2761" s="33"/>
    </row>
    <row r="2762" spans="74:100">
      <c r="BV2762" s="62"/>
      <c r="BW2762" s="62"/>
      <c r="BX2762" s="62"/>
      <c r="BY2762" s="62"/>
      <c r="BZ2762" s="62"/>
      <c r="CA2762" s="62"/>
      <c r="CB2762" s="62"/>
      <c r="CC2762" s="62"/>
      <c r="CD2762" s="62"/>
      <c r="CE2762" s="62"/>
      <c r="CF2762" s="62"/>
      <c r="CL2762" s="56" t="s">
        <v>1194</v>
      </c>
      <c r="CM2762" s="56" t="s">
        <v>216</v>
      </c>
      <c r="CN2762" s="56" t="s">
        <v>216</v>
      </c>
      <c r="CO2762" s="52"/>
      <c r="CP2762" s="52"/>
      <c r="CQ2762" s="52"/>
      <c r="CR2762" s="52"/>
      <c r="CS2762" s="52"/>
      <c r="CT2762" s="52"/>
      <c r="CU2762" s="33"/>
      <c r="CV2762" s="33"/>
    </row>
    <row r="2763" spans="74:100">
      <c r="BV2763" s="62"/>
      <c r="BW2763" s="62"/>
      <c r="BX2763" s="62"/>
      <c r="BY2763" s="62"/>
      <c r="BZ2763" s="62"/>
      <c r="CA2763" s="62"/>
      <c r="CB2763" s="62"/>
      <c r="CC2763" s="62"/>
      <c r="CD2763" s="62"/>
      <c r="CE2763" s="62"/>
      <c r="CF2763" s="62"/>
      <c r="CL2763" s="56" t="s">
        <v>21179</v>
      </c>
      <c r="CM2763" s="56"/>
      <c r="CN2763" s="56"/>
      <c r="CO2763" s="52"/>
      <c r="CP2763" s="52"/>
      <c r="CQ2763" s="52"/>
      <c r="CR2763" s="52"/>
      <c r="CS2763" s="52"/>
      <c r="CT2763" s="52"/>
      <c r="CU2763" s="33"/>
      <c r="CV2763" s="33"/>
    </row>
    <row r="2764" spans="74:100">
      <c r="BV2764" s="62"/>
      <c r="BW2764" s="62"/>
      <c r="BX2764" s="62"/>
      <c r="BY2764" s="62"/>
      <c r="BZ2764" s="62"/>
      <c r="CA2764" s="62"/>
      <c r="CB2764" s="62"/>
      <c r="CC2764" s="62"/>
      <c r="CD2764" s="62"/>
      <c r="CE2764" s="62"/>
      <c r="CF2764" s="62"/>
      <c r="CL2764" s="56" t="s">
        <v>27257</v>
      </c>
      <c r="CM2764" s="56" t="s">
        <v>217</v>
      </c>
      <c r="CN2764" s="56" t="s">
        <v>217</v>
      </c>
      <c r="CO2764" s="52"/>
      <c r="CP2764" s="52"/>
      <c r="CQ2764" s="52"/>
      <c r="CR2764" s="52"/>
      <c r="CS2764" s="52"/>
      <c r="CT2764" s="52"/>
      <c r="CU2764" s="33"/>
      <c r="CV2764" s="33"/>
    </row>
    <row r="2765" spans="74:100">
      <c r="BV2765" s="62"/>
      <c r="BW2765" s="62"/>
      <c r="BX2765" s="62"/>
      <c r="BY2765" s="62"/>
      <c r="BZ2765" s="62"/>
      <c r="CA2765" s="62"/>
      <c r="CB2765" s="62"/>
      <c r="CC2765" s="62"/>
      <c r="CD2765" s="62"/>
      <c r="CE2765" s="62"/>
      <c r="CF2765" s="62"/>
      <c r="CL2765" s="56" t="s">
        <v>27258</v>
      </c>
      <c r="CM2765" s="56"/>
      <c r="CN2765" s="56"/>
      <c r="CO2765" s="52"/>
      <c r="CP2765" s="52"/>
      <c r="CQ2765" s="52"/>
      <c r="CR2765" s="52"/>
      <c r="CS2765" s="52"/>
      <c r="CT2765" s="52"/>
      <c r="CU2765" s="33"/>
      <c r="CV2765" s="33"/>
    </row>
    <row r="2766" spans="74:100">
      <c r="BV2766" s="62"/>
      <c r="BW2766" s="62"/>
      <c r="BX2766" s="62"/>
      <c r="BY2766" s="62"/>
      <c r="BZ2766" s="62"/>
      <c r="CA2766" s="62"/>
      <c r="CB2766" s="62"/>
      <c r="CC2766" s="62"/>
      <c r="CD2766" s="62"/>
      <c r="CE2766" s="62"/>
      <c r="CF2766" s="62"/>
      <c r="CL2766" s="56" t="s">
        <v>27259</v>
      </c>
      <c r="CM2766" s="56" t="s">
        <v>217</v>
      </c>
      <c r="CN2766" s="56" t="s">
        <v>217</v>
      </c>
      <c r="CO2766" s="52"/>
      <c r="CP2766" s="52"/>
      <c r="CQ2766" s="52"/>
      <c r="CR2766" s="52"/>
      <c r="CS2766" s="52"/>
      <c r="CT2766" s="52"/>
      <c r="CU2766" s="33"/>
      <c r="CV2766" s="33"/>
    </row>
    <row r="2767" spans="74:100">
      <c r="BV2767" s="62"/>
      <c r="BW2767" s="62"/>
      <c r="BX2767" s="62"/>
      <c r="BY2767" s="62"/>
      <c r="BZ2767" s="62"/>
      <c r="CA2767" s="62"/>
      <c r="CB2767" s="62"/>
      <c r="CC2767" s="62"/>
      <c r="CD2767" s="62"/>
      <c r="CE2767" s="62"/>
      <c r="CF2767" s="62"/>
      <c r="CL2767" s="56" t="s">
        <v>27260</v>
      </c>
      <c r="CM2767" s="56"/>
      <c r="CN2767" s="56"/>
      <c r="CO2767" s="52"/>
      <c r="CP2767" s="52"/>
      <c r="CQ2767" s="52"/>
      <c r="CR2767" s="52"/>
      <c r="CS2767" s="52"/>
      <c r="CT2767" s="52"/>
      <c r="CU2767" s="33"/>
      <c r="CV2767" s="33"/>
    </row>
    <row r="2768" spans="74:100">
      <c r="BV2768" s="62"/>
      <c r="BW2768" s="62"/>
      <c r="BX2768" s="62"/>
      <c r="BY2768" s="62"/>
      <c r="BZ2768" s="62"/>
      <c r="CA2768" s="62"/>
      <c r="CB2768" s="62"/>
      <c r="CC2768" s="62"/>
      <c r="CD2768" s="62"/>
      <c r="CE2768" s="62"/>
      <c r="CF2768" s="62"/>
      <c r="CL2768" s="56" t="s">
        <v>8765</v>
      </c>
      <c r="CM2768" s="56" t="s">
        <v>217</v>
      </c>
      <c r="CN2768" s="56" t="s">
        <v>217</v>
      </c>
      <c r="CO2768" s="52"/>
      <c r="CP2768" s="52"/>
      <c r="CQ2768" s="52"/>
      <c r="CR2768" s="52"/>
      <c r="CS2768" s="52"/>
      <c r="CT2768" s="52"/>
      <c r="CU2768" s="33"/>
      <c r="CV2768" s="33"/>
    </row>
    <row r="2769" spans="74:100">
      <c r="BV2769" s="62"/>
      <c r="BW2769" s="62"/>
      <c r="BX2769" s="62"/>
      <c r="BY2769" s="62"/>
      <c r="BZ2769" s="62"/>
      <c r="CA2769" s="62"/>
      <c r="CB2769" s="62"/>
      <c r="CC2769" s="62"/>
      <c r="CD2769" s="62"/>
      <c r="CE2769" s="62"/>
      <c r="CF2769" s="62"/>
      <c r="CL2769" s="56" t="s">
        <v>18047</v>
      </c>
      <c r="CM2769" s="56"/>
      <c r="CN2769" s="56"/>
      <c r="CO2769" s="52"/>
      <c r="CP2769" s="52"/>
      <c r="CQ2769" s="52"/>
      <c r="CR2769" s="52"/>
      <c r="CS2769" s="52"/>
      <c r="CT2769" s="52"/>
      <c r="CU2769" s="33"/>
      <c r="CV2769" s="33"/>
    </row>
    <row r="2770" spans="74:100">
      <c r="BV2770" s="62"/>
      <c r="BW2770" s="62"/>
      <c r="BX2770" s="62"/>
      <c r="BY2770" s="62"/>
      <c r="BZ2770" s="62"/>
      <c r="CA2770" s="62"/>
      <c r="CB2770" s="62"/>
      <c r="CC2770" s="62"/>
      <c r="CD2770" s="62"/>
      <c r="CE2770" s="62"/>
      <c r="CF2770" s="62"/>
      <c r="CL2770" s="56" t="s">
        <v>27261</v>
      </c>
      <c r="CM2770" s="56" t="s">
        <v>217</v>
      </c>
      <c r="CN2770" s="56" t="s">
        <v>217</v>
      </c>
      <c r="CO2770" s="52"/>
      <c r="CP2770" s="52"/>
      <c r="CQ2770" s="52"/>
      <c r="CR2770" s="52"/>
      <c r="CS2770" s="52"/>
      <c r="CT2770" s="52"/>
      <c r="CU2770" s="33"/>
      <c r="CV2770" s="33"/>
    </row>
    <row r="2771" spans="74:100">
      <c r="BV2771" s="62"/>
      <c r="BW2771" s="62"/>
      <c r="BX2771" s="62"/>
      <c r="BY2771" s="62"/>
      <c r="BZ2771" s="62"/>
      <c r="CA2771" s="62"/>
      <c r="CB2771" s="62"/>
      <c r="CC2771" s="62"/>
      <c r="CD2771" s="62"/>
      <c r="CE2771" s="62"/>
      <c r="CF2771" s="62"/>
      <c r="CL2771" s="56" t="s">
        <v>27256</v>
      </c>
      <c r="CM2771" s="56"/>
      <c r="CN2771" s="56"/>
      <c r="CO2771" s="52"/>
      <c r="CP2771" s="52"/>
      <c r="CQ2771" s="52"/>
      <c r="CR2771" s="52"/>
      <c r="CS2771" s="52"/>
      <c r="CT2771" s="52"/>
      <c r="CU2771" s="33"/>
      <c r="CV2771" s="33"/>
    </row>
    <row r="2772" spans="74:100">
      <c r="BV2772" s="62"/>
      <c r="BW2772" s="62"/>
      <c r="BX2772" s="62"/>
      <c r="BY2772" s="62"/>
      <c r="BZ2772" s="62"/>
      <c r="CA2772" s="62"/>
      <c r="CB2772" s="62"/>
      <c r="CC2772" s="62"/>
      <c r="CD2772" s="62"/>
      <c r="CE2772" s="62"/>
      <c r="CF2772" s="62"/>
      <c r="CL2772" s="56" t="s">
        <v>27262</v>
      </c>
      <c r="CM2772" s="56" t="s">
        <v>217</v>
      </c>
      <c r="CN2772" s="56" t="s">
        <v>217</v>
      </c>
      <c r="CO2772" s="52"/>
      <c r="CP2772" s="52"/>
      <c r="CQ2772" s="52"/>
      <c r="CR2772" s="52"/>
      <c r="CS2772" s="52"/>
      <c r="CT2772" s="52"/>
      <c r="CU2772" s="33"/>
      <c r="CV2772" s="33"/>
    </row>
    <row r="2773" spans="74:100">
      <c r="BV2773" s="62"/>
      <c r="BW2773" s="62"/>
      <c r="BX2773" s="62"/>
      <c r="BY2773" s="62"/>
      <c r="BZ2773" s="62"/>
      <c r="CA2773" s="62"/>
      <c r="CB2773" s="62"/>
      <c r="CC2773" s="62"/>
      <c r="CD2773" s="62"/>
      <c r="CE2773" s="62"/>
      <c r="CF2773" s="62"/>
      <c r="CL2773" s="56" t="s">
        <v>27256</v>
      </c>
      <c r="CM2773" s="56"/>
      <c r="CN2773" s="56"/>
      <c r="CO2773" s="52"/>
      <c r="CP2773" s="52"/>
      <c r="CQ2773" s="52"/>
      <c r="CR2773" s="52"/>
      <c r="CS2773" s="52"/>
      <c r="CT2773" s="52"/>
      <c r="CU2773" s="33"/>
      <c r="CV2773" s="33"/>
    </row>
    <row r="2774" spans="74:100">
      <c r="BV2774" s="62"/>
      <c r="BW2774" s="62"/>
      <c r="BX2774" s="62"/>
      <c r="BY2774" s="62"/>
      <c r="BZ2774" s="62"/>
      <c r="CA2774" s="62"/>
      <c r="CB2774" s="62"/>
      <c r="CC2774" s="62"/>
      <c r="CD2774" s="62"/>
      <c r="CE2774" s="62"/>
      <c r="CF2774" s="62"/>
      <c r="CL2774" s="56" t="s">
        <v>27263</v>
      </c>
      <c r="CM2774" s="56" t="s">
        <v>217</v>
      </c>
      <c r="CN2774" s="56" t="s">
        <v>217</v>
      </c>
      <c r="CO2774" s="52"/>
      <c r="CP2774" s="52"/>
      <c r="CQ2774" s="52"/>
      <c r="CR2774" s="52"/>
      <c r="CS2774" s="52"/>
      <c r="CT2774" s="52"/>
      <c r="CU2774" s="33"/>
      <c r="CV2774" s="33"/>
    </row>
    <row r="2775" spans="74:100">
      <c r="BV2775" s="62"/>
      <c r="BW2775" s="62"/>
      <c r="BX2775" s="62"/>
      <c r="BY2775" s="62"/>
      <c r="BZ2775" s="62"/>
      <c r="CA2775" s="62"/>
      <c r="CB2775" s="62"/>
      <c r="CC2775" s="62"/>
      <c r="CD2775" s="62"/>
      <c r="CE2775" s="62"/>
      <c r="CF2775" s="62"/>
      <c r="CL2775" s="56" t="s">
        <v>27256</v>
      </c>
      <c r="CM2775" s="56"/>
      <c r="CN2775" s="56"/>
      <c r="CO2775" s="52"/>
      <c r="CP2775" s="52"/>
      <c r="CQ2775" s="52"/>
      <c r="CR2775" s="52"/>
      <c r="CS2775" s="52"/>
      <c r="CT2775" s="52"/>
      <c r="CU2775" s="33"/>
      <c r="CV2775" s="33"/>
    </row>
    <row r="2776" spans="74:100">
      <c r="BV2776" s="62"/>
      <c r="BW2776" s="62"/>
      <c r="BX2776" s="62"/>
      <c r="BY2776" s="62"/>
      <c r="BZ2776" s="62"/>
      <c r="CA2776" s="62"/>
      <c r="CB2776" s="62"/>
      <c r="CC2776" s="62"/>
      <c r="CD2776" s="62"/>
      <c r="CE2776" s="62"/>
      <c r="CF2776" s="62"/>
      <c r="CL2776" s="56" t="s">
        <v>27264</v>
      </c>
      <c r="CM2776" s="56" t="s">
        <v>217</v>
      </c>
      <c r="CN2776" s="56" t="s">
        <v>217</v>
      </c>
      <c r="CO2776" s="52"/>
      <c r="CP2776" s="52"/>
      <c r="CQ2776" s="52"/>
      <c r="CR2776" s="52"/>
      <c r="CS2776" s="52"/>
      <c r="CT2776" s="52"/>
      <c r="CU2776" s="33"/>
      <c r="CV2776" s="33"/>
    </row>
    <row r="2777" spans="74:100">
      <c r="BV2777" s="62"/>
      <c r="BW2777" s="62"/>
      <c r="BX2777" s="62"/>
      <c r="BY2777" s="62"/>
      <c r="BZ2777" s="62"/>
      <c r="CA2777" s="62"/>
      <c r="CB2777" s="62"/>
      <c r="CC2777" s="62"/>
      <c r="CD2777" s="62"/>
      <c r="CE2777" s="62"/>
      <c r="CF2777" s="62"/>
      <c r="CL2777" s="56" t="s">
        <v>27256</v>
      </c>
      <c r="CM2777" s="56"/>
      <c r="CN2777" s="56"/>
      <c r="CO2777" s="52"/>
      <c r="CP2777" s="52"/>
      <c r="CQ2777" s="52"/>
      <c r="CR2777" s="52"/>
      <c r="CS2777" s="52"/>
      <c r="CT2777" s="52"/>
      <c r="CU2777" s="33"/>
      <c r="CV2777" s="33"/>
    </row>
    <row r="2778" spans="74:100">
      <c r="BV2778" s="62"/>
      <c r="BW2778" s="62"/>
      <c r="BX2778" s="62"/>
      <c r="BY2778" s="62"/>
      <c r="BZ2778" s="62"/>
      <c r="CA2778" s="62"/>
      <c r="CB2778" s="62"/>
      <c r="CC2778" s="62"/>
      <c r="CD2778" s="62"/>
      <c r="CE2778" s="62"/>
      <c r="CF2778" s="62"/>
      <c r="CL2778" s="56" t="s">
        <v>27265</v>
      </c>
      <c r="CM2778" s="56" t="s">
        <v>217</v>
      </c>
      <c r="CN2778" s="56" t="s">
        <v>217</v>
      </c>
      <c r="CO2778" s="52"/>
      <c r="CP2778" s="52"/>
      <c r="CQ2778" s="52"/>
      <c r="CR2778" s="52"/>
      <c r="CS2778" s="52"/>
      <c r="CT2778" s="52"/>
      <c r="CU2778" s="33"/>
      <c r="CV2778" s="33"/>
    </row>
    <row r="2779" spans="74:100">
      <c r="BV2779" s="62"/>
      <c r="BW2779" s="62"/>
      <c r="BX2779" s="62"/>
      <c r="BY2779" s="62"/>
      <c r="BZ2779" s="62"/>
      <c r="CA2779" s="62"/>
      <c r="CB2779" s="62"/>
      <c r="CC2779" s="62"/>
      <c r="CD2779" s="62"/>
      <c r="CE2779" s="62"/>
      <c r="CF2779" s="62"/>
      <c r="CL2779" s="56" t="s">
        <v>27256</v>
      </c>
      <c r="CM2779" s="56"/>
      <c r="CN2779" s="56"/>
      <c r="CO2779" s="52"/>
      <c r="CP2779" s="52"/>
      <c r="CQ2779" s="52"/>
      <c r="CR2779" s="52"/>
      <c r="CS2779" s="52"/>
      <c r="CT2779" s="52"/>
      <c r="CU2779" s="33"/>
      <c r="CV2779" s="33"/>
    </row>
    <row r="2780" spans="74:100">
      <c r="BV2780" s="62"/>
      <c r="BW2780" s="62"/>
      <c r="BX2780" s="62"/>
      <c r="BY2780" s="62"/>
      <c r="BZ2780" s="62"/>
      <c r="CA2780" s="62"/>
      <c r="CB2780" s="62"/>
      <c r="CC2780" s="62"/>
      <c r="CD2780" s="62"/>
      <c r="CE2780" s="62"/>
      <c r="CF2780" s="62"/>
      <c r="CL2780" s="56" t="s">
        <v>3845</v>
      </c>
      <c r="CM2780" s="56" t="s">
        <v>3118</v>
      </c>
      <c r="CN2780" s="56" t="s">
        <v>3118</v>
      </c>
      <c r="CO2780" s="52"/>
      <c r="CP2780" s="52"/>
      <c r="CQ2780" s="52"/>
      <c r="CR2780" s="52"/>
      <c r="CS2780" s="52"/>
      <c r="CT2780" s="52"/>
      <c r="CU2780" s="33"/>
      <c r="CV2780" s="33"/>
    </row>
    <row r="2781" spans="74:100">
      <c r="BV2781" s="62"/>
      <c r="BW2781" s="62"/>
      <c r="BX2781" s="62"/>
      <c r="BY2781" s="62"/>
      <c r="BZ2781" s="62"/>
      <c r="CA2781" s="62"/>
      <c r="CB2781" s="62"/>
      <c r="CC2781" s="62"/>
      <c r="CD2781" s="62"/>
      <c r="CE2781" s="62"/>
      <c r="CF2781" s="62"/>
      <c r="CL2781" s="56" t="s">
        <v>18048</v>
      </c>
      <c r="CM2781" s="56"/>
      <c r="CN2781" s="56"/>
      <c r="CO2781" s="52"/>
      <c r="CP2781" s="52"/>
      <c r="CQ2781" s="52"/>
      <c r="CR2781" s="52"/>
      <c r="CS2781" s="52"/>
      <c r="CT2781" s="52"/>
      <c r="CU2781" s="33"/>
      <c r="CV2781" s="33"/>
    </row>
    <row r="2782" spans="74:100">
      <c r="BV2782" s="62"/>
      <c r="BW2782" s="62"/>
      <c r="BX2782" s="62"/>
      <c r="BY2782" s="62"/>
      <c r="BZ2782" s="62"/>
      <c r="CA2782" s="62"/>
      <c r="CB2782" s="62"/>
      <c r="CC2782" s="62"/>
      <c r="CD2782" s="62"/>
      <c r="CE2782" s="62"/>
      <c r="CF2782" s="62"/>
      <c r="CL2782" s="56" t="s">
        <v>27266</v>
      </c>
      <c r="CM2782" s="56" t="s">
        <v>217</v>
      </c>
      <c r="CN2782" s="56" t="s">
        <v>217</v>
      </c>
      <c r="CO2782" s="52"/>
      <c r="CP2782" s="52"/>
      <c r="CQ2782" s="52"/>
      <c r="CR2782" s="52"/>
      <c r="CS2782" s="52"/>
      <c r="CT2782" s="52"/>
      <c r="CU2782" s="33"/>
      <c r="CV2782" s="33"/>
    </row>
    <row r="2783" spans="74:100">
      <c r="BV2783" s="62"/>
      <c r="BW2783" s="62"/>
      <c r="BX2783" s="62"/>
      <c r="BY2783" s="62"/>
      <c r="BZ2783" s="62"/>
      <c r="CA2783" s="62"/>
      <c r="CB2783" s="62"/>
      <c r="CC2783" s="62"/>
      <c r="CD2783" s="62"/>
      <c r="CE2783" s="62"/>
      <c r="CF2783" s="62"/>
      <c r="CL2783" s="56" t="s">
        <v>27267</v>
      </c>
      <c r="CM2783" s="56"/>
      <c r="CN2783" s="56"/>
      <c r="CO2783" s="52"/>
      <c r="CP2783" s="52"/>
      <c r="CQ2783" s="52"/>
      <c r="CR2783" s="52"/>
      <c r="CS2783" s="52"/>
      <c r="CT2783" s="52"/>
      <c r="CU2783" s="33"/>
      <c r="CV2783" s="33"/>
    </row>
    <row r="2784" spans="74:100">
      <c r="BV2784" s="62"/>
      <c r="BW2784" s="62"/>
      <c r="BX2784" s="62"/>
      <c r="BY2784" s="62"/>
      <c r="BZ2784" s="62"/>
      <c r="CA2784" s="62"/>
      <c r="CB2784" s="62"/>
      <c r="CC2784" s="62"/>
      <c r="CD2784" s="62"/>
      <c r="CE2784" s="62"/>
      <c r="CF2784" s="62"/>
      <c r="CL2784" s="56" t="s">
        <v>3846</v>
      </c>
      <c r="CM2784" s="56" t="s">
        <v>217</v>
      </c>
      <c r="CN2784" s="56" t="s">
        <v>217</v>
      </c>
      <c r="CO2784" s="52"/>
      <c r="CP2784" s="52"/>
      <c r="CQ2784" s="52"/>
      <c r="CR2784" s="52"/>
      <c r="CS2784" s="52"/>
      <c r="CT2784" s="52"/>
      <c r="CU2784" s="33"/>
      <c r="CV2784" s="33"/>
    </row>
    <row r="2785" spans="74:100">
      <c r="BV2785" s="62"/>
      <c r="BW2785" s="62"/>
      <c r="BX2785" s="62"/>
      <c r="BY2785" s="62"/>
      <c r="BZ2785" s="62"/>
      <c r="CA2785" s="62"/>
      <c r="CB2785" s="62"/>
      <c r="CC2785" s="62"/>
      <c r="CD2785" s="62"/>
      <c r="CE2785" s="62"/>
      <c r="CF2785" s="62"/>
      <c r="CL2785" s="56" t="s">
        <v>18049</v>
      </c>
      <c r="CM2785" s="56"/>
      <c r="CN2785" s="56"/>
      <c r="CO2785" s="52"/>
      <c r="CP2785" s="52"/>
      <c r="CQ2785" s="52"/>
      <c r="CR2785" s="52"/>
      <c r="CS2785" s="52"/>
      <c r="CT2785" s="52"/>
      <c r="CU2785" s="33"/>
      <c r="CV2785" s="33"/>
    </row>
    <row r="2786" spans="74:100">
      <c r="BV2786" s="62"/>
      <c r="BW2786" s="62"/>
      <c r="BX2786" s="62"/>
      <c r="BY2786" s="62"/>
      <c r="BZ2786" s="62"/>
      <c r="CA2786" s="62"/>
      <c r="CB2786" s="62"/>
      <c r="CC2786" s="62"/>
      <c r="CD2786" s="62"/>
      <c r="CE2786" s="62"/>
      <c r="CF2786" s="62"/>
      <c r="CL2786" s="56" t="s">
        <v>3847</v>
      </c>
      <c r="CM2786" s="56" t="s">
        <v>217</v>
      </c>
      <c r="CN2786" s="56" t="s">
        <v>217</v>
      </c>
      <c r="CO2786" s="52"/>
      <c r="CP2786" s="52"/>
      <c r="CQ2786" s="52"/>
      <c r="CR2786" s="52"/>
      <c r="CS2786" s="52"/>
      <c r="CT2786" s="52"/>
      <c r="CU2786" s="33"/>
      <c r="CV2786" s="33"/>
    </row>
    <row r="2787" spans="74:100">
      <c r="BV2787" s="62"/>
      <c r="BW2787" s="62"/>
      <c r="BX2787" s="62"/>
      <c r="BY2787" s="62"/>
      <c r="BZ2787" s="62"/>
      <c r="CA2787" s="62"/>
      <c r="CB2787" s="62"/>
      <c r="CC2787" s="62"/>
      <c r="CD2787" s="62"/>
      <c r="CE2787" s="62"/>
      <c r="CF2787" s="62"/>
      <c r="CL2787" s="56" t="s">
        <v>18050</v>
      </c>
      <c r="CM2787" s="56"/>
      <c r="CN2787" s="56"/>
      <c r="CO2787" s="52"/>
      <c r="CP2787" s="52"/>
      <c r="CQ2787" s="52"/>
      <c r="CR2787" s="52"/>
      <c r="CS2787" s="52"/>
      <c r="CT2787" s="52"/>
      <c r="CU2787" s="33"/>
      <c r="CV2787" s="33"/>
    </row>
    <row r="2788" spans="74:100">
      <c r="BV2788" s="62"/>
      <c r="BW2788" s="62"/>
      <c r="BX2788" s="62"/>
      <c r="BY2788" s="62"/>
      <c r="BZ2788" s="62"/>
      <c r="CA2788" s="62"/>
      <c r="CB2788" s="62"/>
      <c r="CC2788" s="62"/>
      <c r="CD2788" s="62"/>
      <c r="CE2788" s="62"/>
      <c r="CF2788" s="62"/>
      <c r="CL2788" s="56" t="s">
        <v>3848</v>
      </c>
      <c r="CM2788" s="56" t="s">
        <v>217</v>
      </c>
      <c r="CN2788" s="56" t="s">
        <v>217</v>
      </c>
      <c r="CO2788" s="52"/>
      <c r="CP2788" s="52"/>
      <c r="CQ2788" s="52"/>
      <c r="CR2788" s="52"/>
      <c r="CS2788" s="52"/>
      <c r="CT2788" s="52"/>
      <c r="CU2788" s="33"/>
      <c r="CV2788" s="33"/>
    </row>
    <row r="2789" spans="74:100">
      <c r="BV2789" s="62"/>
      <c r="BW2789" s="62"/>
      <c r="BX2789" s="62"/>
      <c r="BY2789" s="62"/>
      <c r="BZ2789" s="62"/>
      <c r="CA2789" s="62"/>
      <c r="CB2789" s="62"/>
      <c r="CC2789" s="62"/>
      <c r="CD2789" s="62"/>
      <c r="CE2789" s="62"/>
      <c r="CF2789" s="62"/>
      <c r="CL2789" s="56" t="s">
        <v>18051</v>
      </c>
      <c r="CM2789" s="56"/>
      <c r="CN2789" s="56"/>
      <c r="CO2789" s="52"/>
      <c r="CP2789" s="52"/>
      <c r="CQ2789" s="52"/>
      <c r="CR2789" s="52"/>
      <c r="CS2789" s="52"/>
      <c r="CT2789" s="52"/>
      <c r="CU2789" s="33"/>
      <c r="CV2789" s="33"/>
    </row>
    <row r="2790" spans="74:100">
      <c r="BV2790" s="62"/>
      <c r="BW2790" s="62"/>
      <c r="BX2790" s="62"/>
      <c r="BY2790" s="62"/>
      <c r="BZ2790" s="62"/>
      <c r="CA2790" s="62"/>
      <c r="CB2790" s="62"/>
      <c r="CC2790" s="62"/>
      <c r="CD2790" s="62"/>
      <c r="CE2790" s="62"/>
      <c r="CF2790" s="62"/>
      <c r="CL2790" s="56" t="s">
        <v>3849</v>
      </c>
      <c r="CM2790" s="56" t="s">
        <v>217</v>
      </c>
      <c r="CN2790" s="56" t="s">
        <v>217</v>
      </c>
      <c r="CO2790" s="52"/>
      <c r="CP2790" s="52"/>
      <c r="CQ2790" s="52"/>
      <c r="CR2790" s="52"/>
      <c r="CS2790" s="52"/>
      <c r="CT2790" s="52"/>
      <c r="CU2790" s="33"/>
      <c r="CV2790" s="33"/>
    </row>
    <row r="2791" spans="74:100">
      <c r="BV2791" s="62"/>
      <c r="BW2791" s="62"/>
      <c r="BX2791" s="62"/>
      <c r="BY2791" s="62"/>
      <c r="BZ2791" s="62"/>
      <c r="CA2791" s="62"/>
      <c r="CB2791" s="62"/>
      <c r="CC2791" s="62"/>
      <c r="CD2791" s="62"/>
      <c r="CE2791" s="62"/>
      <c r="CF2791" s="62"/>
      <c r="CL2791" s="56" t="s">
        <v>18052</v>
      </c>
      <c r="CM2791" s="56"/>
      <c r="CN2791" s="56"/>
      <c r="CO2791" s="52"/>
      <c r="CP2791" s="52"/>
      <c r="CQ2791" s="52"/>
      <c r="CR2791" s="52"/>
      <c r="CS2791" s="52"/>
      <c r="CT2791" s="52"/>
      <c r="CU2791" s="33"/>
      <c r="CV2791" s="33"/>
    </row>
    <row r="2792" spans="74:100">
      <c r="BV2792" s="62"/>
      <c r="BW2792" s="62"/>
      <c r="BX2792" s="62"/>
      <c r="BY2792" s="62"/>
      <c r="BZ2792" s="62"/>
      <c r="CA2792" s="62"/>
      <c r="CB2792" s="62"/>
      <c r="CC2792" s="62"/>
      <c r="CD2792" s="62"/>
      <c r="CE2792" s="62"/>
      <c r="CF2792" s="62"/>
      <c r="CL2792" s="56" t="s">
        <v>27268</v>
      </c>
      <c r="CM2792" s="56" t="s">
        <v>217</v>
      </c>
      <c r="CN2792" s="56" t="s">
        <v>217</v>
      </c>
      <c r="CO2792" s="52"/>
      <c r="CP2792" s="52"/>
      <c r="CQ2792" s="52"/>
      <c r="CR2792" s="52"/>
      <c r="CS2792" s="52"/>
      <c r="CT2792" s="52"/>
      <c r="CU2792" s="33"/>
      <c r="CV2792" s="33"/>
    </row>
    <row r="2793" spans="74:100">
      <c r="BV2793" s="62"/>
      <c r="BW2793" s="62"/>
      <c r="BX2793" s="62"/>
      <c r="BY2793" s="62"/>
      <c r="BZ2793" s="62"/>
      <c r="CA2793" s="62"/>
      <c r="CB2793" s="62"/>
      <c r="CC2793" s="62"/>
      <c r="CD2793" s="62"/>
      <c r="CE2793" s="62"/>
      <c r="CF2793" s="62"/>
      <c r="CL2793" s="56" t="s">
        <v>18048</v>
      </c>
      <c r="CM2793" s="56"/>
      <c r="CN2793" s="56"/>
      <c r="CO2793" s="52"/>
      <c r="CP2793" s="52"/>
      <c r="CQ2793" s="52"/>
      <c r="CR2793" s="52"/>
      <c r="CS2793" s="52"/>
      <c r="CT2793" s="52"/>
      <c r="CU2793" s="33"/>
      <c r="CV2793" s="33"/>
    </row>
    <row r="2794" spans="74:100">
      <c r="BV2794" s="62"/>
      <c r="BW2794" s="62"/>
      <c r="BX2794" s="62"/>
      <c r="BY2794" s="62"/>
      <c r="BZ2794" s="62"/>
      <c r="CA2794" s="62"/>
      <c r="CB2794" s="62"/>
      <c r="CC2794" s="62"/>
      <c r="CD2794" s="62"/>
      <c r="CE2794" s="62"/>
      <c r="CF2794" s="62"/>
      <c r="CL2794" s="56" t="s">
        <v>3850</v>
      </c>
      <c r="CM2794" s="56" t="s">
        <v>3118</v>
      </c>
      <c r="CN2794" s="56" t="s">
        <v>3118</v>
      </c>
      <c r="CO2794" s="52"/>
      <c r="CP2794" s="52"/>
      <c r="CQ2794" s="52"/>
      <c r="CR2794" s="52"/>
      <c r="CS2794" s="52"/>
      <c r="CT2794" s="52"/>
      <c r="CU2794" s="33"/>
      <c r="CV2794" s="33"/>
    </row>
    <row r="2795" spans="74:100">
      <c r="BV2795" s="62"/>
      <c r="BW2795" s="62"/>
      <c r="BX2795" s="62"/>
      <c r="BY2795" s="62"/>
      <c r="BZ2795" s="62"/>
      <c r="CA2795" s="62"/>
      <c r="CB2795" s="62"/>
      <c r="CC2795" s="62"/>
      <c r="CD2795" s="62"/>
      <c r="CE2795" s="62"/>
      <c r="CF2795" s="62"/>
      <c r="CL2795" s="56" t="s">
        <v>18053</v>
      </c>
      <c r="CM2795" s="56"/>
      <c r="CN2795" s="56"/>
      <c r="CO2795" s="52"/>
      <c r="CP2795" s="52"/>
      <c r="CQ2795" s="52"/>
      <c r="CR2795" s="52"/>
      <c r="CS2795" s="52"/>
      <c r="CT2795" s="52"/>
      <c r="CU2795" s="33"/>
      <c r="CV2795" s="33"/>
    </row>
    <row r="2796" spans="74:100">
      <c r="BV2796" s="62"/>
      <c r="BW2796" s="62"/>
      <c r="BX2796" s="62"/>
      <c r="BY2796" s="62"/>
      <c r="BZ2796" s="62"/>
      <c r="CA2796" s="62"/>
      <c r="CB2796" s="62"/>
      <c r="CC2796" s="62"/>
      <c r="CD2796" s="62"/>
      <c r="CE2796" s="62"/>
      <c r="CF2796" s="62"/>
      <c r="CL2796" s="56" t="s">
        <v>1199</v>
      </c>
      <c r="CM2796" s="56" t="s">
        <v>215</v>
      </c>
      <c r="CN2796" s="56" t="s">
        <v>215</v>
      </c>
      <c r="CO2796" s="52"/>
      <c r="CP2796" s="52"/>
      <c r="CQ2796" s="52"/>
      <c r="CR2796" s="52"/>
      <c r="CS2796" s="52"/>
      <c r="CT2796" s="52"/>
      <c r="CU2796" s="33"/>
      <c r="CV2796" s="33"/>
    </row>
    <row r="2797" spans="74:100">
      <c r="BV2797" s="62"/>
      <c r="BW2797" s="62"/>
      <c r="BX2797" s="62"/>
      <c r="BY2797" s="62"/>
      <c r="BZ2797" s="62"/>
      <c r="CA2797" s="62"/>
      <c r="CB2797" s="62"/>
      <c r="CC2797" s="62"/>
      <c r="CD2797" s="62"/>
      <c r="CE2797" s="62"/>
      <c r="CF2797" s="62"/>
      <c r="CL2797" s="56" t="s">
        <v>21180</v>
      </c>
      <c r="CM2797" s="56"/>
      <c r="CN2797" s="56"/>
      <c r="CO2797" s="52"/>
      <c r="CP2797" s="52"/>
      <c r="CQ2797" s="52"/>
      <c r="CR2797" s="52"/>
      <c r="CS2797" s="52"/>
      <c r="CT2797" s="52"/>
      <c r="CU2797" s="33"/>
      <c r="CV2797" s="33"/>
    </row>
    <row r="2798" spans="74:100">
      <c r="BV2798" s="62"/>
      <c r="BW2798" s="62"/>
      <c r="BX2798" s="62"/>
      <c r="BY2798" s="62"/>
      <c r="BZ2798" s="62"/>
      <c r="CA2798" s="62"/>
      <c r="CB2798" s="62"/>
      <c r="CC2798" s="62"/>
      <c r="CD2798" s="62"/>
      <c r="CE2798" s="62"/>
      <c r="CF2798" s="62"/>
      <c r="CL2798" s="56" t="s">
        <v>3851</v>
      </c>
      <c r="CM2798" s="56" t="s">
        <v>217</v>
      </c>
      <c r="CN2798" s="56" t="s">
        <v>217</v>
      </c>
      <c r="CO2798" s="52"/>
      <c r="CP2798" s="52"/>
      <c r="CQ2798" s="52"/>
      <c r="CR2798" s="52"/>
      <c r="CS2798" s="52"/>
      <c r="CT2798" s="52"/>
      <c r="CU2798" s="33"/>
      <c r="CV2798" s="33"/>
    </row>
    <row r="2799" spans="74:100">
      <c r="BV2799" s="62"/>
      <c r="BW2799" s="62"/>
      <c r="BX2799" s="62"/>
      <c r="BY2799" s="62"/>
      <c r="BZ2799" s="62"/>
      <c r="CA2799" s="62"/>
      <c r="CB2799" s="62"/>
      <c r="CC2799" s="62"/>
      <c r="CD2799" s="62"/>
      <c r="CE2799" s="62"/>
      <c r="CF2799" s="62"/>
      <c r="CL2799" s="56" t="s">
        <v>18054</v>
      </c>
      <c r="CM2799" s="56"/>
      <c r="CN2799" s="56"/>
      <c r="CO2799" s="52"/>
      <c r="CP2799" s="52"/>
      <c r="CQ2799" s="52"/>
      <c r="CR2799" s="52"/>
      <c r="CS2799" s="52"/>
      <c r="CT2799" s="52"/>
      <c r="CU2799" s="33"/>
      <c r="CV2799" s="33"/>
    </row>
    <row r="2800" spans="74:100">
      <c r="BV2800" s="62"/>
      <c r="BW2800" s="62"/>
      <c r="BX2800" s="62"/>
      <c r="BY2800" s="62"/>
      <c r="BZ2800" s="62"/>
      <c r="CA2800" s="62"/>
      <c r="CB2800" s="62"/>
      <c r="CC2800" s="62"/>
      <c r="CD2800" s="62"/>
      <c r="CE2800" s="62"/>
      <c r="CF2800" s="62"/>
      <c r="CL2800" s="56" t="s">
        <v>3852</v>
      </c>
      <c r="CM2800" s="56" t="s">
        <v>216</v>
      </c>
      <c r="CN2800" s="56" t="s">
        <v>216</v>
      </c>
      <c r="CO2800" s="52"/>
      <c r="CP2800" s="52"/>
      <c r="CQ2800" s="52"/>
      <c r="CR2800" s="52"/>
      <c r="CS2800" s="52"/>
      <c r="CT2800" s="52"/>
      <c r="CU2800" s="33"/>
      <c r="CV2800" s="33"/>
    </row>
    <row r="2801" spans="74:100">
      <c r="BV2801" s="62"/>
      <c r="BW2801" s="62"/>
      <c r="BX2801" s="62"/>
      <c r="BY2801" s="62"/>
      <c r="BZ2801" s="62"/>
      <c r="CA2801" s="62"/>
      <c r="CB2801" s="62"/>
      <c r="CC2801" s="62"/>
      <c r="CD2801" s="62"/>
      <c r="CE2801" s="62"/>
      <c r="CF2801" s="62"/>
      <c r="CL2801" s="56" t="s">
        <v>21181</v>
      </c>
      <c r="CM2801" s="56"/>
      <c r="CN2801" s="56"/>
      <c r="CO2801" s="52"/>
      <c r="CP2801" s="52"/>
      <c r="CQ2801" s="52"/>
      <c r="CR2801" s="52"/>
      <c r="CS2801" s="52"/>
      <c r="CT2801" s="52"/>
      <c r="CU2801" s="33"/>
      <c r="CV2801" s="33"/>
    </row>
    <row r="2802" spans="74:100">
      <c r="BV2802" s="62"/>
      <c r="BW2802" s="62"/>
      <c r="BX2802" s="62"/>
      <c r="BY2802" s="62"/>
      <c r="BZ2802" s="62"/>
      <c r="CA2802" s="62"/>
      <c r="CB2802" s="62"/>
      <c r="CC2802" s="62"/>
      <c r="CD2802" s="62"/>
      <c r="CE2802" s="62"/>
      <c r="CF2802" s="62"/>
      <c r="CL2802" s="56" t="s">
        <v>3853</v>
      </c>
      <c r="CM2802" s="56" t="s">
        <v>217</v>
      </c>
      <c r="CN2802" s="56" t="s">
        <v>217</v>
      </c>
      <c r="CO2802" s="52"/>
      <c r="CP2802" s="52"/>
      <c r="CQ2802" s="52"/>
      <c r="CR2802" s="52"/>
      <c r="CS2802" s="52"/>
      <c r="CT2802" s="52"/>
      <c r="CU2802" s="33"/>
      <c r="CV2802" s="33"/>
    </row>
    <row r="2803" spans="74:100">
      <c r="BV2803" s="62"/>
      <c r="BW2803" s="62"/>
      <c r="BX2803" s="62"/>
      <c r="BY2803" s="62"/>
      <c r="BZ2803" s="62"/>
      <c r="CA2803" s="62"/>
      <c r="CB2803" s="62"/>
      <c r="CC2803" s="62"/>
      <c r="CD2803" s="62"/>
      <c r="CE2803" s="62"/>
      <c r="CF2803" s="62"/>
      <c r="CL2803" s="56" t="s">
        <v>18055</v>
      </c>
      <c r="CM2803" s="56"/>
      <c r="CN2803" s="56"/>
      <c r="CO2803" s="52"/>
      <c r="CP2803" s="52"/>
      <c r="CQ2803" s="52"/>
      <c r="CR2803" s="52"/>
      <c r="CS2803" s="52"/>
      <c r="CT2803" s="52"/>
      <c r="CU2803" s="33"/>
      <c r="CV2803" s="33"/>
    </row>
    <row r="2804" spans="74:100">
      <c r="BV2804" s="62"/>
      <c r="BW2804" s="62"/>
      <c r="BX2804" s="62"/>
      <c r="BY2804" s="62"/>
      <c r="BZ2804" s="62"/>
      <c r="CA2804" s="62"/>
      <c r="CB2804" s="62"/>
      <c r="CC2804" s="62"/>
      <c r="CD2804" s="62"/>
      <c r="CE2804" s="62"/>
      <c r="CF2804" s="62"/>
      <c r="CL2804" s="56" t="s">
        <v>3854</v>
      </c>
      <c r="CM2804" s="56" t="s">
        <v>3118</v>
      </c>
      <c r="CN2804" s="56" t="s">
        <v>3118</v>
      </c>
      <c r="CO2804" s="52"/>
      <c r="CP2804" s="52"/>
      <c r="CQ2804" s="52"/>
      <c r="CR2804" s="52"/>
      <c r="CS2804" s="52"/>
      <c r="CT2804" s="52"/>
      <c r="CU2804" s="33"/>
      <c r="CV2804" s="33"/>
    </row>
    <row r="2805" spans="74:100">
      <c r="BV2805" s="62"/>
      <c r="BW2805" s="62"/>
      <c r="BX2805" s="62"/>
      <c r="BY2805" s="62"/>
      <c r="BZ2805" s="62"/>
      <c r="CA2805" s="62"/>
      <c r="CB2805" s="62"/>
      <c r="CC2805" s="62"/>
      <c r="CD2805" s="62"/>
      <c r="CE2805" s="62"/>
      <c r="CF2805" s="62"/>
      <c r="CL2805" s="56" t="s">
        <v>18056</v>
      </c>
      <c r="CM2805" s="56"/>
      <c r="CN2805" s="56"/>
      <c r="CO2805" s="52"/>
      <c r="CP2805" s="52"/>
      <c r="CQ2805" s="52"/>
      <c r="CR2805" s="52"/>
      <c r="CS2805" s="52"/>
      <c r="CT2805" s="52"/>
      <c r="CU2805" s="33"/>
      <c r="CV2805" s="33"/>
    </row>
    <row r="2806" spans="74:100">
      <c r="BV2806" s="62"/>
      <c r="BW2806" s="62"/>
      <c r="BX2806" s="62"/>
      <c r="BY2806" s="62"/>
      <c r="BZ2806" s="62"/>
      <c r="CA2806" s="62"/>
      <c r="CB2806" s="62"/>
      <c r="CC2806" s="62"/>
      <c r="CD2806" s="62"/>
      <c r="CE2806" s="62"/>
      <c r="CF2806" s="62"/>
      <c r="CL2806" s="56" t="s">
        <v>1200</v>
      </c>
      <c r="CM2806" s="56" t="s">
        <v>213</v>
      </c>
      <c r="CN2806" s="56" t="s">
        <v>213</v>
      </c>
      <c r="CO2806" s="52"/>
      <c r="CP2806" s="52"/>
      <c r="CQ2806" s="52"/>
      <c r="CR2806" s="52"/>
      <c r="CS2806" s="52"/>
      <c r="CT2806" s="52"/>
      <c r="CU2806" s="33"/>
      <c r="CV2806" s="33"/>
    </row>
    <row r="2807" spans="74:100">
      <c r="BV2807" s="62"/>
      <c r="BW2807" s="62"/>
      <c r="BX2807" s="62"/>
      <c r="BY2807" s="62"/>
      <c r="BZ2807" s="62"/>
      <c r="CA2807" s="62"/>
      <c r="CB2807" s="62"/>
      <c r="CC2807" s="62"/>
      <c r="CD2807" s="62"/>
      <c r="CE2807" s="62"/>
      <c r="CF2807" s="62"/>
      <c r="CL2807" s="56" t="s">
        <v>21182</v>
      </c>
      <c r="CM2807" s="56"/>
      <c r="CN2807" s="56"/>
      <c r="CO2807" s="52"/>
      <c r="CP2807" s="52"/>
      <c r="CQ2807" s="52"/>
      <c r="CR2807" s="52"/>
      <c r="CS2807" s="52"/>
      <c r="CT2807" s="52"/>
      <c r="CU2807" s="33"/>
      <c r="CV2807" s="33"/>
    </row>
    <row r="2808" spans="74:100">
      <c r="BV2808" s="62"/>
      <c r="BW2808" s="62"/>
      <c r="BX2808" s="62"/>
      <c r="BY2808" s="62"/>
      <c r="BZ2808" s="62"/>
      <c r="CA2808" s="62"/>
      <c r="CB2808" s="62"/>
      <c r="CC2808" s="62"/>
      <c r="CD2808" s="62"/>
      <c r="CE2808" s="62"/>
      <c r="CF2808" s="62"/>
      <c r="CL2808" s="56" t="s">
        <v>3855</v>
      </c>
      <c r="CM2808" s="56" t="s">
        <v>3118</v>
      </c>
      <c r="CN2808" s="56" t="s">
        <v>3118</v>
      </c>
      <c r="CO2808" s="52"/>
      <c r="CP2808" s="52"/>
      <c r="CQ2808" s="52"/>
      <c r="CR2808" s="52"/>
      <c r="CS2808" s="52"/>
      <c r="CT2808" s="52"/>
      <c r="CU2808" s="33"/>
      <c r="CV2808" s="33"/>
    </row>
    <row r="2809" spans="74:100">
      <c r="BV2809" s="62"/>
      <c r="BW2809" s="62"/>
      <c r="BX2809" s="62"/>
      <c r="BY2809" s="62"/>
      <c r="BZ2809" s="62"/>
      <c r="CA2809" s="62"/>
      <c r="CB2809" s="62"/>
      <c r="CC2809" s="62"/>
      <c r="CD2809" s="62"/>
      <c r="CE2809" s="62"/>
      <c r="CF2809" s="62"/>
      <c r="CL2809" s="56" t="s">
        <v>18057</v>
      </c>
      <c r="CM2809" s="56"/>
      <c r="CN2809" s="56"/>
      <c r="CO2809" s="52"/>
      <c r="CP2809" s="52"/>
      <c r="CQ2809" s="52"/>
      <c r="CR2809" s="52"/>
      <c r="CS2809" s="52"/>
      <c r="CT2809" s="52"/>
      <c r="CU2809" s="33"/>
      <c r="CV2809" s="33"/>
    </row>
    <row r="2810" spans="74:100">
      <c r="BV2810" s="62"/>
      <c r="BW2810" s="62"/>
      <c r="BX2810" s="62"/>
      <c r="BY2810" s="62"/>
      <c r="BZ2810" s="62"/>
      <c r="CA2810" s="62"/>
      <c r="CB2810" s="62"/>
      <c r="CC2810" s="62"/>
      <c r="CD2810" s="62"/>
      <c r="CE2810" s="62"/>
      <c r="CF2810" s="62"/>
      <c r="CL2810" s="56" t="s">
        <v>1201</v>
      </c>
      <c r="CM2810" s="56" t="s">
        <v>216</v>
      </c>
      <c r="CN2810" s="56" t="s">
        <v>216</v>
      </c>
      <c r="CO2810" s="52"/>
      <c r="CP2810" s="52"/>
      <c r="CQ2810" s="52"/>
      <c r="CR2810" s="52"/>
      <c r="CS2810" s="52"/>
      <c r="CT2810" s="52"/>
      <c r="CU2810" s="33"/>
      <c r="CV2810" s="33"/>
    </row>
    <row r="2811" spans="74:100">
      <c r="BV2811" s="62"/>
      <c r="BW2811" s="62"/>
      <c r="BX2811" s="62"/>
      <c r="BY2811" s="62"/>
      <c r="BZ2811" s="62"/>
      <c r="CA2811" s="62"/>
      <c r="CB2811" s="62"/>
      <c r="CC2811" s="62"/>
      <c r="CD2811" s="62"/>
      <c r="CE2811" s="62"/>
      <c r="CF2811" s="62"/>
      <c r="CL2811" s="56" t="s">
        <v>21183</v>
      </c>
      <c r="CM2811" s="56"/>
      <c r="CN2811" s="56"/>
      <c r="CO2811" s="52"/>
      <c r="CP2811" s="52"/>
      <c r="CQ2811" s="52"/>
      <c r="CR2811" s="52"/>
      <c r="CS2811" s="52"/>
      <c r="CT2811" s="52"/>
      <c r="CU2811" s="33"/>
      <c r="CV2811" s="33"/>
    </row>
    <row r="2812" spans="74:100">
      <c r="BV2812" s="62"/>
      <c r="BW2812" s="62"/>
      <c r="BX2812" s="62"/>
      <c r="BY2812" s="62"/>
      <c r="BZ2812" s="62"/>
      <c r="CA2812" s="62"/>
      <c r="CB2812" s="62"/>
      <c r="CC2812" s="62"/>
      <c r="CD2812" s="62"/>
      <c r="CE2812" s="62"/>
      <c r="CF2812" s="62"/>
      <c r="CL2812" s="56" t="s">
        <v>3856</v>
      </c>
      <c r="CM2812" s="56" t="s">
        <v>217</v>
      </c>
      <c r="CN2812" s="56" t="s">
        <v>217</v>
      </c>
      <c r="CO2812" s="52"/>
      <c r="CP2812" s="52"/>
      <c r="CQ2812" s="52"/>
      <c r="CR2812" s="52"/>
      <c r="CS2812" s="52"/>
      <c r="CT2812" s="52"/>
      <c r="CU2812" s="33"/>
      <c r="CV2812" s="33"/>
    </row>
    <row r="2813" spans="74:100">
      <c r="BV2813" s="62"/>
      <c r="BW2813" s="62"/>
      <c r="BX2813" s="62"/>
      <c r="BY2813" s="62"/>
      <c r="BZ2813" s="62"/>
      <c r="CA2813" s="62"/>
      <c r="CB2813" s="62"/>
      <c r="CC2813" s="62"/>
      <c r="CD2813" s="62"/>
      <c r="CE2813" s="62"/>
      <c r="CF2813" s="62"/>
      <c r="CL2813" s="56" t="s">
        <v>18058</v>
      </c>
      <c r="CM2813" s="56"/>
      <c r="CN2813" s="56"/>
      <c r="CO2813" s="52"/>
      <c r="CP2813" s="52"/>
      <c r="CQ2813" s="52"/>
      <c r="CR2813" s="52"/>
      <c r="CS2813" s="52"/>
      <c r="CT2813" s="52"/>
      <c r="CU2813" s="33"/>
      <c r="CV2813" s="33"/>
    </row>
    <row r="2814" spans="74:100">
      <c r="BV2814" s="62"/>
      <c r="BW2814" s="62"/>
      <c r="BX2814" s="62"/>
      <c r="BY2814" s="62"/>
      <c r="BZ2814" s="62"/>
      <c r="CA2814" s="62"/>
      <c r="CB2814" s="62"/>
      <c r="CC2814" s="62"/>
      <c r="CD2814" s="62"/>
      <c r="CE2814" s="62"/>
      <c r="CF2814" s="62"/>
      <c r="CL2814" s="56" t="s">
        <v>1202</v>
      </c>
      <c r="CM2814" s="56" t="s">
        <v>216</v>
      </c>
      <c r="CN2814" s="56" t="s">
        <v>216</v>
      </c>
      <c r="CO2814" s="52"/>
      <c r="CP2814" s="52"/>
      <c r="CQ2814" s="52"/>
      <c r="CR2814" s="52"/>
      <c r="CS2814" s="52"/>
      <c r="CT2814" s="52"/>
      <c r="CU2814" s="33"/>
      <c r="CV2814" s="33"/>
    </row>
    <row r="2815" spans="74:100">
      <c r="BV2815" s="62"/>
      <c r="BW2815" s="62"/>
      <c r="BX2815" s="62"/>
      <c r="BY2815" s="62"/>
      <c r="BZ2815" s="62"/>
      <c r="CA2815" s="62"/>
      <c r="CB2815" s="62"/>
      <c r="CC2815" s="62"/>
      <c r="CD2815" s="62"/>
      <c r="CE2815" s="62"/>
      <c r="CF2815" s="62"/>
      <c r="CL2815" s="56" t="s">
        <v>21184</v>
      </c>
      <c r="CM2815" s="56"/>
      <c r="CN2815" s="56"/>
      <c r="CO2815" s="52"/>
      <c r="CP2815" s="52"/>
      <c r="CQ2815" s="52"/>
      <c r="CR2815" s="52"/>
      <c r="CS2815" s="52"/>
      <c r="CT2815" s="52"/>
      <c r="CU2815" s="33"/>
      <c r="CV2815" s="33"/>
    </row>
    <row r="2816" spans="74:100">
      <c r="BV2816" s="62"/>
      <c r="BW2816" s="62"/>
      <c r="BX2816" s="62"/>
      <c r="BY2816" s="62"/>
      <c r="BZ2816" s="62"/>
      <c r="CA2816" s="62"/>
      <c r="CB2816" s="62"/>
      <c r="CC2816" s="62"/>
      <c r="CD2816" s="62"/>
      <c r="CE2816" s="62"/>
      <c r="CF2816" s="62"/>
      <c r="CL2816" s="56" t="s">
        <v>27269</v>
      </c>
      <c r="CM2816" s="56" t="s">
        <v>3118</v>
      </c>
      <c r="CN2816" s="56" t="s">
        <v>3118</v>
      </c>
      <c r="CO2816" s="52"/>
      <c r="CP2816" s="52"/>
      <c r="CQ2816" s="52"/>
      <c r="CR2816" s="52"/>
      <c r="CS2816" s="52"/>
      <c r="CT2816" s="52"/>
      <c r="CU2816" s="33"/>
      <c r="CV2816" s="33"/>
    </row>
    <row r="2817" spans="74:100">
      <c r="BV2817" s="62"/>
      <c r="BW2817" s="62"/>
      <c r="BX2817" s="62"/>
      <c r="BY2817" s="62"/>
      <c r="BZ2817" s="62"/>
      <c r="CA2817" s="62"/>
      <c r="CB2817" s="62"/>
      <c r="CC2817" s="62"/>
      <c r="CD2817" s="62"/>
      <c r="CE2817" s="62"/>
      <c r="CF2817" s="62"/>
      <c r="CL2817" s="56" t="s">
        <v>27270</v>
      </c>
      <c r="CM2817" s="56" t="s">
        <v>217</v>
      </c>
      <c r="CN2817" s="56" t="s">
        <v>217</v>
      </c>
      <c r="CO2817" s="52"/>
      <c r="CP2817" s="52"/>
      <c r="CQ2817" s="52"/>
      <c r="CR2817" s="52"/>
      <c r="CS2817" s="52"/>
      <c r="CT2817" s="52"/>
      <c r="CU2817" s="33"/>
      <c r="CV2817" s="33"/>
    </row>
    <row r="2818" spans="74:100">
      <c r="BV2818" s="62"/>
      <c r="BW2818" s="62"/>
      <c r="BX2818" s="62"/>
      <c r="BY2818" s="62"/>
      <c r="BZ2818" s="62"/>
      <c r="CA2818" s="62"/>
      <c r="CB2818" s="62"/>
      <c r="CC2818" s="62"/>
      <c r="CD2818" s="62"/>
      <c r="CE2818" s="62"/>
      <c r="CF2818" s="62"/>
      <c r="CL2818" s="56" t="s">
        <v>3857</v>
      </c>
      <c r="CM2818" s="56" t="s">
        <v>3118</v>
      </c>
      <c r="CN2818" s="56" t="s">
        <v>3118</v>
      </c>
      <c r="CO2818" s="52"/>
      <c r="CP2818" s="52"/>
      <c r="CQ2818" s="52"/>
      <c r="CR2818" s="52"/>
      <c r="CS2818" s="52"/>
      <c r="CT2818" s="52"/>
      <c r="CU2818" s="33"/>
      <c r="CV2818" s="33"/>
    </row>
    <row r="2819" spans="74:100">
      <c r="BV2819" s="62"/>
      <c r="BW2819" s="62"/>
      <c r="BX2819" s="62"/>
      <c r="BY2819" s="62"/>
      <c r="BZ2819" s="62"/>
      <c r="CA2819" s="62"/>
      <c r="CB2819" s="62"/>
      <c r="CC2819" s="62"/>
      <c r="CD2819" s="62"/>
      <c r="CE2819" s="62"/>
      <c r="CF2819" s="62"/>
      <c r="CL2819" s="56" t="s">
        <v>18059</v>
      </c>
      <c r="CM2819" s="56"/>
      <c r="CN2819" s="56"/>
      <c r="CO2819" s="52"/>
      <c r="CP2819" s="52"/>
      <c r="CQ2819" s="52"/>
      <c r="CR2819" s="52"/>
      <c r="CS2819" s="52"/>
      <c r="CT2819" s="52"/>
      <c r="CU2819" s="33"/>
      <c r="CV2819" s="33"/>
    </row>
    <row r="2820" spans="74:100">
      <c r="BV2820" s="62"/>
      <c r="BW2820" s="62"/>
      <c r="BX2820" s="62"/>
      <c r="BY2820" s="62"/>
      <c r="BZ2820" s="62"/>
      <c r="CA2820" s="62"/>
      <c r="CB2820" s="62"/>
      <c r="CC2820" s="62"/>
      <c r="CD2820" s="62"/>
      <c r="CE2820" s="62"/>
      <c r="CF2820" s="62"/>
      <c r="CL2820" s="56" t="s">
        <v>3858</v>
      </c>
      <c r="CM2820" s="56" t="s">
        <v>217</v>
      </c>
      <c r="CN2820" s="56" t="s">
        <v>217</v>
      </c>
      <c r="CO2820" s="52"/>
      <c r="CP2820" s="52"/>
      <c r="CQ2820" s="52"/>
      <c r="CR2820" s="52"/>
      <c r="CS2820" s="52"/>
      <c r="CT2820" s="52"/>
      <c r="CU2820" s="33"/>
      <c r="CV2820" s="33"/>
    </row>
    <row r="2821" spans="74:100">
      <c r="BV2821" s="62"/>
      <c r="BW2821" s="62"/>
      <c r="BX2821" s="62"/>
      <c r="BY2821" s="62"/>
      <c r="BZ2821" s="62"/>
      <c r="CA2821" s="62"/>
      <c r="CB2821" s="62"/>
      <c r="CC2821" s="62"/>
      <c r="CD2821" s="62"/>
      <c r="CE2821" s="62"/>
      <c r="CF2821" s="62"/>
      <c r="CL2821" s="56" t="s">
        <v>18059</v>
      </c>
      <c r="CM2821" s="56"/>
      <c r="CN2821" s="56"/>
      <c r="CO2821" s="52"/>
      <c r="CP2821" s="52"/>
      <c r="CQ2821" s="52"/>
      <c r="CR2821" s="52"/>
      <c r="CS2821" s="52"/>
      <c r="CT2821" s="52"/>
      <c r="CU2821" s="33"/>
      <c r="CV2821" s="33"/>
    </row>
    <row r="2822" spans="74:100">
      <c r="BV2822" s="62"/>
      <c r="BW2822" s="62"/>
      <c r="BX2822" s="62"/>
      <c r="BY2822" s="62"/>
      <c r="BZ2822" s="62"/>
      <c r="CA2822" s="62"/>
      <c r="CB2822" s="62"/>
      <c r="CC2822" s="62"/>
      <c r="CD2822" s="62"/>
      <c r="CE2822" s="62"/>
      <c r="CF2822" s="62"/>
      <c r="CL2822" s="56" t="s">
        <v>27271</v>
      </c>
      <c r="CM2822" s="56" t="s">
        <v>3118</v>
      </c>
      <c r="CN2822" s="56" t="s">
        <v>3118</v>
      </c>
      <c r="CO2822" s="52"/>
      <c r="CP2822" s="52"/>
      <c r="CQ2822" s="52"/>
      <c r="CR2822" s="52"/>
      <c r="CS2822" s="52"/>
      <c r="CT2822" s="52"/>
      <c r="CU2822" s="33"/>
      <c r="CV2822" s="33"/>
    </row>
    <row r="2823" spans="74:100">
      <c r="BV2823" s="62"/>
      <c r="BW2823" s="62"/>
      <c r="BX2823" s="62"/>
      <c r="BY2823" s="62"/>
      <c r="BZ2823" s="62"/>
      <c r="CA2823" s="62"/>
      <c r="CB2823" s="62"/>
      <c r="CC2823" s="62"/>
      <c r="CD2823" s="62"/>
      <c r="CE2823" s="62"/>
      <c r="CF2823" s="62"/>
      <c r="CL2823" s="56" t="s">
        <v>27272</v>
      </c>
      <c r="CM2823" s="56"/>
      <c r="CN2823" s="56"/>
      <c r="CO2823" s="52"/>
      <c r="CP2823" s="52"/>
      <c r="CQ2823" s="52"/>
      <c r="CR2823" s="52"/>
      <c r="CS2823" s="52"/>
      <c r="CT2823" s="52"/>
      <c r="CU2823" s="33"/>
      <c r="CV2823" s="33"/>
    </row>
    <row r="2824" spans="74:100">
      <c r="BV2824" s="62"/>
      <c r="BW2824" s="62"/>
      <c r="BX2824" s="62"/>
      <c r="BY2824" s="62"/>
      <c r="BZ2824" s="62"/>
      <c r="CA2824" s="62"/>
      <c r="CB2824" s="62"/>
      <c r="CC2824" s="62"/>
      <c r="CD2824" s="62"/>
      <c r="CE2824" s="62"/>
      <c r="CF2824" s="62"/>
      <c r="CL2824" s="56" t="s">
        <v>27273</v>
      </c>
      <c r="CM2824" s="56" t="s">
        <v>217</v>
      </c>
      <c r="CN2824" s="56" t="s">
        <v>217</v>
      </c>
      <c r="CO2824" s="52"/>
      <c r="CP2824" s="52"/>
      <c r="CQ2824" s="52"/>
      <c r="CR2824" s="52"/>
      <c r="CS2824" s="52"/>
      <c r="CT2824" s="52"/>
      <c r="CU2824" s="33"/>
      <c r="CV2824" s="33"/>
    </row>
    <row r="2825" spans="74:100">
      <c r="BV2825" s="62"/>
      <c r="BW2825" s="62"/>
      <c r="BX2825" s="62"/>
      <c r="BY2825" s="62"/>
      <c r="BZ2825" s="62"/>
      <c r="CA2825" s="62"/>
      <c r="CB2825" s="62"/>
      <c r="CC2825" s="62"/>
      <c r="CD2825" s="62"/>
      <c r="CE2825" s="62"/>
      <c r="CF2825" s="62"/>
      <c r="CL2825" s="56" t="s">
        <v>27274</v>
      </c>
      <c r="CM2825" s="56"/>
      <c r="CN2825" s="56"/>
      <c r="CO2825" s="52"/>
      <c r="CP2825" s="52"/>
      <c r="CQ2825" s="52"/>
      <c r="CR2825" s="52"/>
      <c r="CS2825" s="52"/>
      <c r="CT2825" s="52"/>
      <c r="CU2825" s="33"/>
      <c r="CV2825" s="33"/>
    </row>
    <row r="2826" spans="74:100">
      <c r="BV2826" s="62"/>
      <c r="BW2826" s="62"/>
      <c r="BX2826" s="62"/>
      <c r="BY2826" s="62"/>
      <c r="BZ2826" s="62"/>
      <c r="CA2826" s="62"/>
      <c r="CB2826" s="62"/>
      <c r="CC2826" s="62"/>
      <c r="CD2826" s="62"/>
      <c r="CE2826" s="62"/>
      <c r="CF2826" s="62"/>
      <c r="CL2826" s="56" t="s">
        <v>3859</v>
      </c>
      <c r="CM2826" s="56" t="s">
        <v>3118</v>
      </c>
      <c r="CN2826" s="56" t="s">
        <v>3118</v>
      </c>
      <c r="CO2826" s="52"/>
      <c r="CP2826" s="52"/>
      <c r="CQ2826" s="52"/>
      <c r="CR2826" s="52"/>
      <c r="CS2826" s="52"/>
      <c r="CT2826" s="52"/>
      <c r="CU2826" s="33"/>
      <c r="CV2826" s="33"/>
    </row>
    <row r="2827" spans="74:100">
      <c r="BV2827" s="62"/>
      <c r="BW2827" s="62"/>
      <c r="BX2827" s="62"/>
      <c r="BY2827" s="62"/>
      <c r="BZ2827" s="62"/>
      <c r="CA2827" s="62"/>
      <c r="CB2827" s="62"/>
      <c r="CC2827" s="62"/>
      <c r="CD2827" s="62"/>
      <c r="CE2827" s="62"/>
      <c r="CF2827" s="62"/>
      <c r="CL2827" s="56" t="s">
        <v>18060</v>
      </c>
      <c r="CM2827" s="56"/>
      <c r="CN2827" s="56"/>
      <c r="CO2827" s="52"/>
      <c r="CP2827" s="52"/>
      <c r="CQ2827" s="52"/>
      <c r="CR2827" s="52"/>
      <c r="CS2827" s="52"/>
      <c r="CT2827" s="52"/>
      <c r="CU2827" s="33"/>
      <c r="CV2827" s="33"/>
    </row>
    <row r="2828" spans="74:100">
      <c r="BV2828" s="62"/>
      <c r="BW2828" s="62"/>
      <c r="BX2828" s="62"/>
      <c r="BY2828" s="62"/>
      <c r="BZ2828" s="62"/>
      <c r="CA2828" s="62"/>
      <c r="CB2828" s="62"/>
      <c r="CC2828" s="62"/>
      <c r="CD2828" s="62"/>
      <c r="CE2828" s="62"/>
      <c r="CF2828" s="62"/>
      <c r="CL2828" s="56" t="s">
        <v>3860</v>
      </c>
      <c r="CM2828" s="56" t="s">
        <v>217</v>
      </c>
      <c r="CN2828" s="56" t="s">
        <v>217</v>
      </c>
      <c r="CO2828" s="52"/>
      <c r="CP2828" s="52"/>
      <c r="CQ2828" s="52"/>
      <c r="CR2828" s="52"/>
      <c r="CS2828" s="52"/>
      <c r="CT2828" s="52"/>
      <c r="CU2828" s="33"/>
      <c r="CV2828" s="33"/>
    </row>
    <row r="2829" spans="74:100">
      <c r="BV2829" s="62"/>
      <c r="BW2829" s="62"/>
      <c r="BX2829" s="62"/>
      <c r="BY2829" s="62"/>
      <c r="BZ2829" s="62"/>
      <c r="CA2829" s="62"/>
      <c r="CB2829" s="62"/>
      <c r="CC2829" s="62"/>
      <c r="CD2829" s="62"/>
      <c r="CE2829" s="62"/>
      <c r="CF2829" s="62"/>
      <c r="CL2829" s="56" t="s">
        <v>18061</v>
      </c>
      <c r="CM2829" s="56"/>
      <c r="CN2829" s="56"/>
      <c r="CO2829" s="52"/>
      <c r="CP2829" s="52"/>
      <c r="CQ2829" s="52"/>
      <c r="CR2829" s="52"/>
      <c r="CS2829" s="52"/>
      <c r="CT2829" s="52"/>
      <c r="CU2829" s="33"/>
      <c r="CV2829" s="33"/>
    </row>
    <row r="2830" spans="74:100">
      <c r="BV2830" s="62"/>
      <c r="BW2830" s="62"/>
      <c r="BX2830" s="62"/>
      <c r="BY2830" s="62"/>
      <c r="BZ2830" s="62"/>
      <c r="CA2830" s="62"/>
      <c r="CB2830" s="62"/>
      <c r="CC2830" s="62"/>
      <c r="CD2830" s="62"/>
      <c r="CE2830" s="62"/>
      <c r="CF2830" s="62"/>
      <c r="CL2830" s="56" t="s">
        <v>3861</v>
      </c>
      <c r="CM2830" s="56" t="s">
        <v>217</v>
      </c>
      <c r="CN2830" s="56" t="s">
        <v>217</v>
      </c>
      <c r="CO2830" s="52"/>
      <c r="CP2830" s="52"/>
      <c r="CQ2830" s="52"/>
      <c r="CR2830" s="52"/>
      <c r="CS2830" s="52"/>
      <c r="CT2830" s="52"/>
      <c r="CU2830" s="33"/>
      <c r="CV2830" s="33"/>
    </row>
    <row r="2831" spans="74:100">
      <c r="BV2831" s="62"/>
      <c r="BW2831" s="62"/>
      <c r="BX2831" s="62"/>
      <c r="BY2831" s="62"/>
      <c r="BZ2831" s="62"/>
      <c r="CA2831" s="62"/>
      <c r="CB2831" s="62"/>
      <c r="CC2831" s="62"/>
      <c r="CD2831" s="62"/>
      <c r="CE2831" s="62"/>
      <c r="CF2831" s="62"/>
      <c r="CL2831" s="56" t="s">
        <v>18062</v>
      </c>
      <c r="CM2831" s="56"/>
      <c r="CN2831" s="56"/>
      <c r="CO2831" s="52"/>
      <c r="CP2831" s="52"/>
      <c r="CQ2831" s="52"/>
      <c r="CR2831" s="52"/>
      <c r="CS2831" s="52"/>
      <c r="CT2831" s="52"/>
      <c r="CU2831" s="33"/>
      <c r="CV2831" s="33"/>
    </row>
    <row r="2832" spans="74:100">
      <c r="BV2832" s="62"/>
      <c r="BW2832" s="62"/>
      <c r="BX2832" s="62"/>
      <c r="BY2832" s="62"/>
      <c r="BZ2832" s="62"/>
      <c r="CA2832" s="62"/>
      <c r="CB2832" s="62"/>
      <c r="CC2832" s="62"/>
      <c r="CD2832" s="62"/>
      <c r="CE2832" s="62"/>
      <c r="CF2832" s="62"/>
      <c r="CL2832" s="56" t="s">
        <v>3862</v>
      </c>
      <c r="CM2832" s="56" t="s">
        <v>3118</v>
      </c>
      <c r="CN2832" s="56" t="s">
        <v>3118</v>
      </c>
      <c r="CO2832" s="52"/>
      <c r="CP2832" s="52"/>
      <c r="CQ2832" s="52"/>
      <c r="CR2832" s="52"/>
      <c r="CS2832" s="52"/>
      <c r="CT2832" s="52"/>
      <c r="CU2832" s="33"/>
      <c r="CV2832" s="33"/>
    </row>
    <row r="2833" spans="74:100">
      <c r="BV2833" s="62"/>
      <c r="BW2833" s="62"/>
      <c r="BX2833" s="62"/>
      <c r="BY2833" s="62"/>
      <c r="BZ2833" s="62"/>
      <c r="CA2833" s="62"/>
      <c r="CB2833" s="62"/>
      <c r="CC2833" s="62"/>
      <c r="CD2833" s="62"/>
      <c r="CE2833" s="62"/>
      <c r="CF2833" s="62"/>
      <c r="CL2833" s="56" t="s">
        <v>18063</v>
      </c>
      <c r="CM2833" s="56"/>
      <c r="CN2833" s="56"/>
      <c r="CO2833" s="52"/>
      <c r="CP2833" s="52"/>
      <c r="CQ2833" s="52"/>
      <c r="CR2833" s="52"/>
      <c r="CS2833" s="52"/>
      <c r="CT2833" s="52"/>
      <c r="CU2833" s="33"/>
      <c r="CV2833" s="33"/>
    </row>
    <row r="2834" spans="74:100">
      <c r="BV2834" s="62"/>
      <c r="BW2834" s="62"/>
      <c r="BX2834" s="62"/>
      <c r="BY2834" s="62"/>
      <c r="BZ2834" s="62"/>
      <c r="CA2834" s="62"/>
      <c r="CB2834" s="62"/>
      <c r="CC2834" s="62"/>
      <c r="CD2834" s="62"/>
      <c r="CE2834" s="62"/>
      <c r="CF2834" s="62"/>
      <c r="CL2834" s="56" t="s">
        <v>3863</v>
      </c>
      <c r="CM2834" s="56" t="s">
        <v>217</v>
      </c>
      <c r="CN2834" s="56" t="s">
        <v>217</v>
      </c>
      <c r="CO2834" s="52"/>
      <c r="CP2834" s="52"/>
      <c r="CQ2834" s="52"/>
      <c r="CR2834" s="52"/>
      <c r="CS2834" s="52"/>
      <c r="CT2834" s="52"/>
      <c r="CU2834" s="33"/>
      <c r="CV2834" s="33"/>
    </row>
    <row r="2835" spans="74:100">
      <c r="BV2835" s="62"/>
      <c r="BW2835" s="62"/>
      <c r="BX2835" s="62"/>
      <c r="BY2835" s="62"/>
      <c r="BZ2835" s="62"/>
      <c r="CA2835" s="62"/>
      <c r="CB2835" s="62"/>
      <c r="CC2835" s="62"/>
      <c r="CD2835" s="62"/>
      <c r="CE2835" s="62"/>
      <c r="CF2835" s="62"/>
      <c r="CL2835" s="56" t="s">
        <v>18064</v>
      </c>
      <c r="CM2835" s="56"/>
      <c r="CN2835" s="56"/>
      <c r="CO2835" s="52"/>
      <c r="CP2835" s="52"/>
      <c r="CQ2835" s="52"/>
      <c r="CR2835" s="52"/>
      <c r="CS2835" s="52"/>
      <c r="CT2835" s="52"/>
      <c r="CU2835" s="33"/>
      <c r="CV2835" s="33"/>
    </row>
    <row r="2836" spans="74:100">
      <c r="BV2836" s="62"/>
      <c r="BW2836" s="62"/>
      <c r="BX2836" s="62"/>
      <c r="BY2836" s="62"/>
      <c r="BZ2836" s="62"/>
      <c r="CA2836" s="62"/>
      <c r="CB2836" s="62"/>
      <c r="CC2836" s="62"/>
      <c r="CD2836" s="62"/>
      <c r="CE2836" s="62"/>
      <c r="CF2836" s="62"/>
      <c r="CL2836" s="56" t="s">
        <v>3864</v>
      </c>
      <c r="CM2836" s="56" t="s">
        <v>217</v>
      </c>
      <c r="CN2836" s="56" t="s">
        <v>217</v>
      </c>
      <c r="CO2836" s="52"/>
      <c r="CP2836" s="52"/>
      <c r="CQ2836" s="52"/>
      <c r="CR2836" s="52"/>
      <c r="CS2836" s="52"/>
      <c r="CT2836" s="52"/>
      <c r="CU2836" s="33"/>
      <c r="CV2836" s="33"/>
    </row>
    <row r="2837" spans="74:100">
      <c r="BV2837" s="62"/>
      <c r="BW2837" s="62"/>
      <c r="BX2837" s="62"/>
      <c r="BY2837" s="62"/>
      <c r="BZ2837" s="62"/>
      <c r="CA2837" s="62"/>
      <c r="CB2837" s="62"/>
      <c r="CC2837" s="62"/>
      <c r="CD2837" s="62"/>
      <c r="CE2837" s="62"/>
      <c r="CF2837" s="62"/>
      <c r="CL2837" s="56" t="s">
        <v>18065</v>
      </c>
      <c r="CM2837" s="56"/>
      <c r="CN2837" s="56"/>
      <c r="CO2837" s="52"/>
      <c r="CP2837" s="52"/>
      <c r="CQ2837" s="52"/>
      <c r="CR2837" s="52"/>
      <c r="CS2837" s="52"/>
      <c r="CT2837" s="52"/>
      <c r="CU2837" s="33"/>
      <c r="CV2837" s="33"/>
    </row>
    <row r="2838" spans="74:100">
      <c r="BV2838" s="62"/>
      <c r="BW2838" s="62"/>
      <c r="BX2838" s="62"/>
      <c r="BY2838" s="62"/>
      <c r="BZ2838" s="62"/>
      <c r="CA2838" s="62"/>
      <c r="CB2838" s="62"/>
      <c r="CC2838" s="62"/>
      <c r="CD2838" s="62"/>
      <c r="CE2838" s="62"/>
      <c r="CF2838" s="62"/>
      <c r="CL2838" s="56" t="s">
        <v>3865</v>
      </c>
      <c r="CM2838" s="56" t="s">
        <v>217</v>
      </c>
      <c r="CN2838" s="56" t="s">
        <v>217</v>
      </c>
      <c r="CO2838" s="52"/>
      <c r="CP2838" s="52"/>
      <c r="CQ2838" s="52"/>
      <c r="CR2838" s="52"/>
      <c r="CS2838" s="52"/>
      <c r="CT2838" s="52"/>
      <c r="CU2838" s="33"/>
      <c r="CV2838" s="33"/>
    </row>
    <row r="2839" spans="74:100">
      <c r="BV2839" s="62"/>
      <c r="BW2839" s="62"/>
      <c r="BX2839" s="62"/>
      <c r="BY2839" s="62"/>
      <c r="BZ2839" s="62"/>
      <c r="CA2839" s="62"/>
      <c r="CB2839" s="62"/>
      <c r="CC2839" s="62"/>
      <c r="CD2839" s="62"/>
      <c r="CE2839" s="62"/>
      <c r="CF2839" s="62"/>
      <c r="CL2839" s="56" t="s">
        <v>18066</v>
      </c>
      <c r="CM2839" s="56"/>
      <c r="CN2839" s="56"/>
      <c r="CO2839" s="52"/>
      <c r="CP2839" s="52"/>
      <c r="CQ2839" s="52"/>
      <c r="CR2839" s="52"/>
      <c r="CS2839" s="52"/>
      <c r="CT2839" s="52"/>
      <c r="CU2839" s="33"/>
      <c r="CV2839" s="33"/>
    </row>
    <row r="2840" spans="74:100">
      <c r="BV2840" s="62"/>
      <c r="BW2840" s="62"/>
      <c r="BX2840" s="62"/>
      <c r="BY2840" s="62"/>
      <c r="BZ2840" s="62"/>
      <c r="CA2840" s="62"/>
      <c r="CB2840" s="62"/>
      <c r="CC2840" s="62"/>
      <c r="CD2840" s="62"/>
      <c r="CE2840" s="62"/>
      <c r="CF2840" s="62"/>
      <c r="CL2840" s="56" t="s">
        <v>3866</v>
      </c>
      <c r="CM2840" s="56" t="s">
        <v>217</v>
      </c>
      <c r="CN2840" s="56" t="s">
        <v>217</v>
      </c>
      <c r="CO2840" s="52"/>
      <c r="CP2840" s="52"/>
      <c r="CQ2840" s="52"/>
      <c r="CR2840" s="52"/>
      <c r="CS2840" s="52"/>
      <c r="CT2840" s="52"/>
      <c r="CU2840" s="33"/>
      <c r="CV2840" s="33"/>
    </row>
    <row r="2841" spans="74:100">
      <c r="BV2841" s="62"/>
      <c r="BW2841" s="62"/>
      <c r="BX2841" s="62"/>
      <c r="BY2841" s="62"/>
      <c r="BZ2841" s="62"/>
      <c r="CA2841" s="62"/>
      <c r="CB2841" s="62"/>
      <c r="CC2841" s="62"/>
      <c r="CD2841" s="62"/>
      <c r="CE2841" s="62"/>
      <c r="CF2841" s="62"/>
      <c r="CL2841" s="56" t="s">
        <v>18067</v>
      </c>
      <c r="CM2841" s="56"/>
      <c r="CN2841" s="56"/>
      <c r="CO2841" s="52"/>
      <c r="CP2841" s="52"/>
      <c r="CQ2841" s="52"/>
      <c r="CR2841" s="52"/>
      <c r="CS2841" s="52"/>
      <c r="CT2841" s="52"/>
      <c r="CU2841" s="33"/>
      <c r="CV2841" s="33"/>
    </row>
    <row r="2842" spans="74:100">
      <c r="BV2842" s="62"/>
      <c r="BW2842" s="62"/>
      <c r="BX2842" s="62"/>
      <c r="BY2842" s="62"/>
      <c r="BZ2842" s="62"/>
      <c r="CA2842" s="62"/>
      <c r="CB2842" s="62"/>
      <c r="CC2842" s="62"/>
      <c r="CD2842" s="62"/>
      <c r="CE2842" s="62"/>
      <c r="CF2842" s="62"/>
      <c r="CL2842" s="56" t="s">
        <v>3867</v>
      </c>
      <c r="CM2842" s="56" t="s">
        <v>3118</v>
      </c>
      <c r="CN2842" s="56" t="s">
        <v>3118</v>
      </c>
      <c r="CO2842" s="52"/>
      <c r="CP2842" s="52"/>
      <c r="CQ2842" s="52"/>
      <c r="CR2842" s="52"/>
      <c r="CS2842" s="52"/>
      <c r="CT2842" s="52"/>
      <c r="CU2842" s="33"/>
      <c r="CV2842" s="33"/>
    </row>
    <row r="2843" spans="74:100">
      <c r="BV2843" s="62"/>
      <c r="BW2843" s="62"/>
      <c r="BX2843" s="62"/>
      <c r="BY2843" s="62"/>
      <c r="BZ2843" s="62"/>
      <c r="CA2843" s="62"/>
      <c r="CB2843" s="62"/>
      <c r="CC2843" s="62"/>
      <c r="CD2843" s="62"/>
      <c r="CE2843" s="62"/>
      <c r="CF2843" s="62"/>
      <c r="CL2843" s="56" t="s">
        <v>18068</v>
      </c>
      <c r="CM2843" s="56"/>
      <c r="CN2843" s="56"/>
      <c r="CO2843" s="52"/>
      <c r="CP2843" s="52"/>
      <c r="CQ2843" s="52"/>
      <c r="CR2843" s="52"/>
      <c r="CS2843" s="52"/>
      <c r="CT2843" s="52"/>
      <c r="CU2843" s="33"/>
      <c r="CV2843" s="33"/>
    </row>
    <row r="2844" spans="74:100">
      <c r="BV2844" s="62"/>
      <c r="BW2844" s="62"/>
      <c r="BX2844" s="62"/>
      <c r="BY2844" s="62"/>
      <c r="BZ2844" s="62"/>
      <c r="CA2844" s="62"/>
      <c r="CB2844" s="62"/>
      <c r="CC2844" s="62"/>
      <c r="CD2844" s="62"/>
      <c r="CE2844" s="62"/>
      <c r="CF2844" s="62"/>
      <c r="CL2844" s="56" t="s">
        <v>3868</v>
      </c>
      <c r="CM2844" s="56" t="s">
        <v>217</v>
      </c>
      <c r="CN2844" s="56" t="s">
        <v>217</v>
      </c>
      <c r="CO2844" s="52"/>
      <c r="CP2844" s="52"/>
      <c r="CQ2844" s="52"/>
      <c r="CR2844" s="52"/>
      <c r="CS2844" s="52"/>
      <c r="CT2844" s="52"/>
      <c r="CU2844" s="33"/>
      <c r="CV2844" s="33"/>
    </row>
    <row r="2845" spans="74:100">
      <c r="BV2845" s="62"/>
      <c r="BW2845" s="62"/>
      <c r="BX2845" s="62"/>
      <c r="BY2845" s="62"/>
      <c r="BZ2845" s="62"/>
      <c r="CA2845" s="62"/>
      <c r="CB2845" s="62"/>
      <c r="CC2845" s="62"/>
      <c r="CD2845" s="62"/>
      <c r="CE2845" s="62"/>
      <c r="CF2845" s="62"/>
      <c r="CL2845" s="56" t="s">
        <v>21185</v>
      </c>
      <c r="CM2845" s="56"/>
      <c r="CN2845" s="56"/>
      <c r="CO2845" s="52"/>
      <c r="CP2845" s="52"/>
      <c r="CQ2845" s="52"/>
      <c r="CR2845" s="52"/>
      <c r="CS2845" s="52"/>
      <c r="CT2845" s="52"/>
      <c r="CU2845" s="33"/>
      <c r="CV2845" s="33"/>
    </row>
    <row r="2846" spans="74:100">
      <c r="BV2846" s="62"/>
      <c r="BW2846" s="62"/>
      <c r="BX2846" s="62"/>
      <c r="BY2846" s="62"/>
      <c r="BZ2846" s="62"/>
      <c r="CA2846" s="62"/>
      <c r="CB2846" s="62"/>
      <c r="CC2846" s="62"/>
      <c r="CD2846" s="62"/>
      <c r="CE2846" s="62"/>
      <c r="CF2846" s="62"/>
      <c r="CL2846" s="56" t="s">
        <v>1204</v>
      </c>
      <c r="CM2846" s="56" t="s">
        <v>216</v>
      </c>
      <c r="CN2846" s="56" t="s">
        <v>216</v>
      </c>
      <c r="CO2846" s="52"/>
      <c r="CP2846" s="52"/>
      <c r="CQ2846" s="52"/>
      <c r="CR2846" s="52"/>
      <c r="CS2846" s="52"/>
      <c r="CT2846" s="52"/>
      <c r="CU2846" s="33"/>
      <c r="CV2846" s="33"/>
    </row>
    <row r="2847" spans="74:100">
      <c r="BV2847" s="62"/>
      <c r="BW2847" s="62"/>
      <c r="BX2847" s="62"/>
      <c r="BY2847" s="62"/>
      <c r="BZ2847" s="62"/>
      <c r="CA2847" s="62"/>
      <c r="CB2847" s="62"/>
      <c r="CC2847" s="62"/>
      <c r="CD2847" s="62"/>
      <c r="CE2847" s="62"/>
      <c r="CF2847" s="62"/>
      <c r="CL2847" s="56" t="s">
        <v>21186</v>
      </c>
      <c r="CM2847" s="56"/>
      <c r="CN2847" s="56"/>
      <c r="CO2847" s="52"/>
      <c r="CP2847" s="52"/>
      <c r="CQ2847" s="52"/>
      <c r="CR2847" s="52"/>
      <c r="CS2847" s="52"/>
      <c r="CT2847" s="52"/>
      <c r="CU2847" s="33"/>
      <c r="CV2847" s="33"/>
    </row>
    <row r="2848" spans="74:100">
      <c r="BV2848" s="62"/>
      <c r="BW2848" s="62"/>
      <c r="BX2848" s="62"/>
      <c r="BY2848" s="62"/>
      <c r="BZ2848" s="62"/>
      <c r="CA2848" s="62"/>
      <c r="CB2848" s="62"/>
      <c r="CC2848" s="62"/>
      <c r="CD2848" s="62"/>
      <c r="CE2848" s="62"/>
      <c r="CF2848" s="62"/>
      <c r="CL2848" s="56" t="s">
        <v>3869</v>
      </c>
      <c r="CM2848" s="56" t="s">
        <v>3118</v>
      </c>
      <c r="CN2848" s="56" t="s">
        <v>3118</v>
      </c>
      <c r="CO2848" s="52"/>
      <c r="CP2848" s="52"/>
      <c r="CQ2848" s="52"/>
      <c r="CR2848" s="52"/>
      <c r="CS2848" s="52"/>
      <c r="CT2848" s="52"/>
      <c r="CU2848" s="33"/>
      <c r="CV2848" s="33"/>
    </row>
    <row r="2849" spans="74:100">
      <c r="BV2849" s="62"/>
      <c r="BW2849" s="62"/>
      <c r="BX2849" s="62"/>
      <c r="BY2849" s="62"/>
      <c r="BZ2849" s="62"/>
      <c r="CA2849" s="62"/>
      <c r="CB2849" s="62"/>
      <c r="CC2849" s="62"/>
      <c r="CD2849" s="62"/>
      <c r="CE2849" s="62"/>
      <c r="CF2849" s="62"/>
      <c r="CL2849" s="56" t="s">
        <v>18069</v>
      </c>
      <c r="CM2849" s="56"/>
      <c r="CN2849" s="56"/>
      <c r="CO2849" s="52"/>
      <c r="CP2849" s="52"/>
      <c r="CQ2849" s="52"/>
      <c r="CR2849" s="52"/>
      <c r="CS2849" s="52"/>
      <c r="CT2849" s="52"/>
      <c r="CU2849" s="33"/>
      <c r="CV2849" s="33"/>
    </row>
    <row r="2850" spans="74:100">
      <c r="BV2850" s="62"/>
      <c r="BW2850" s="62"/>
      <c r="BX2850" s="62"/>
      <c r="BY2850" s="62"/>
      <c r="BZ2850" s="62"/>
      <c r="CA2850" s="62"/>
      <c r="CB2850" s="62"/>
      <c r="CC2850" s="62"/>
      <c r="CD2850" s="62"/>
      <c r="CE2850" s="62"/>
      <c r="CF2850" s="62"/>
      <c r="CL2850" s="56" t="s">
        <v>3870</v>
      </c>
      <c r="CM2850" s="56" t="s">
        <v>217</v>
      </c>
      <c r="CN2850" s="56" t="s">
        <v>217</v>
      </c>
      <c r="CO2850" s="52"/>
      <c r="CP2850" s="52"/>
      <c r="CQ2850" s="52"/>
      <c r="CR2850" s="52"/>
      <c r="CS2850" s="52"/>
      <c r="CT2850" s="52"/>
      <c r="CU2850" s="33"/>
      <c r="CV2850" s="33"/>
    </row>
    <row r="2851" spans="74:100">
      <c r="BV2851" s="62"/>
      <c r="BW2851" s="62"/>
      <c r="BX2851" s="62"/>
      <c r="BY2851" s="62"/>
      <c r="BZ2851" s="62"/>
      <c r="CA2851" s="62"/>
      <c r="CB2851" s="62"/>
      <c r="CC2851" s="62"/>
      <c r="CD2851" s="62"/>
      <c r="CE2851" s="62"/>
      <c r="CF2851" s="62"/>
      <c r="CL2851" s="56" t="s">
        <v>21187</v>
      </c>
      <c r="CM2851" s="56"/>
      <c r="CN2851" s="56"/>
      <c r="CO2851" s="52"/>
      <c r="CP2851" s="52"/>
      <c r="CQ2851" s="52"/>
      <c r="CR2851" s="52"/>
      <c r="CS2851" s="52"/>
      <c r="CT2851" s="52"/>
      <c r="CU2851" s="33"/>
      <c r="CV2851" s="33"/>
    </row>
    <row r="2852" spans="74:100">
      <c r="BV2852" s="62"/>
      <c r="BW2852" s="62"/>
      <c r="BX2852" s="62"/>
      <c r="BY2852" s="62"/>
      <c r="BZ2852" s="62"/>
      <c r="CA2852" s="62"/>
      <c r="CB2852" s="62"/>
      <c r="CC2852" s="62"/>
      <c r="CD2852" s="62"/>
      <c r="CE2852" s="62"/>
      <c r="CF2852" s="62"/>
      <c r="CL2852" s="56" t="s">
        <v>3871</v>
      </c>
      <c r="CM2852" s="56" t="s">
        <v>3118</v>
      </c>
      <c r="CN2852" s="56" t="s">
        <v>3118</v>
      </c>
      <c r="CO2852" s="52"/>
      <c r="CP2852" s="52"/>
      <c r="CQ2852" s="52"/>
      <c r="CR2852" s="52"/>
      <c r="CS2852" s="52"/>
      <c r="CT2852" s="52"/>
      <c r="CU2852" s="33"/>
      <c r="CV2852" s="33"/>
    </row>
    <row r="2853" spans="74:100">
      <c r="BV2853" s="62"/>
      <c r="BW2853" s="62"/>
      <c r="BX2853" s="62"/>
      <c r="BY2853" s="62"/>
      <c r="BZ2853" s="62"/>
      <c r="CA2853" s="62"/>
      <c r="CB2853" s="62"/>
      <c r="CC2853" s="62"/>
      <c r="CD2853" s="62"/>
      <c r="CE2853" s="62"/>
      <c r="CF2853" s="62"/>
      <c r="CL2853" s="56" t="s">
        <v>18070</v>
      </c>
      <c r="CM2853" s="56"/>
      <c r="CN2853" s="56"/>
      <c r="CO2853" s="52"/>
      <c r="CP2853" s="52"/>
      <c r="CQ2853" s="52"/>
      <c r="CR2853" s="52"/>
      <c r="CS2853" s="52"/>
      <c r="CT2853" s="52"/>
      <c r="CU2853" s="33"/>
      <c r="CV2853" s="33"/>
    </row>
    <row r="2854" spans="74:100">
      <c r="BV2854" s="62"/>
      <c r="BW2854" s="62"/>
      <c r="BX2854" s="62"/>
      <c r="BY2854" s="62"/>
      <c r="BZ2854" s="62"/>
      <c r="CA2854" s="62"/>
      <c r="CB2854" s="62"/>
      <c r="CC2854" s="62"/>
      <c r="CD2854" s="62"/>
      <c r="CE2854" s="62"/>
      <c r="CF2854" s="62"/>
      <c r="CL2854" s="56" t="s">
        <v>1205</v>
      </c>
      <c r="CM2854" s="56" t="s">
        <v>215</v>
      </c>
      <c r="CN2854" s="56" t="s">
        <v>215</v>
      </c>
      <c r="CO2854" s="52"/>
      <c r="CP2854" s="52"/>
      <c r="CQ2854" s="52"/>
      <c r="CR2854" s="52"/>
      <c r="CS2854" s="52"/>
      <c r="CT2854" s="52"/>
      <c r="CU2854" s="33"/>
      <c r="CV2854" s="33"/>
    </row>
    <row r="2855" spans="74:100">
      <c r="BV2855" s="62"/>
      <c r="BW2855" s="62"/>
      <c r="BX2855" s="62"/>
      <c r="BY2855" s="62"/>
      <c r="BZ2855" s="62"/>
      <c r="CA2855" s="62"/>
      <c r="CB2855" s="62"/>
      <c r="CC2855" s="62"/>
      <c r="CD2855" s="62"/>
      <c r="CE2855" s="62"/>
      <c r="CF2855" s="62"/>
      <c r="CL2855" s="56" t="s">
        <v>21188</v>
      </c>
      <c r="CM2855" s="56"/>
      <c r="CN2855" s="56"/>
      <c r="CO2855" s="52"/>
      <c r="CP2855" s="52"/>
      <c r="CQ2855" s="52"/>
      <c r="CR2855" s="52"/>
      <c r="CS2855" s="52"/>
      <c r="CT2855" s="52"/>
      <c r="CU2855" s="33"/>
      <c r="CV2855" s="33"/>
    </row>
    <row r="2856" spans="74:100">
      <c r="BV2856" s="62"/>
      <c r="BW2856" s="62"/>
      <c r="BX2856" s="62"/>
      <c r="BY2856" s="62"/>
      <c r="BZ2856" s="62"/>
      <c r="CA2856" s="62"/>
      <c r="CB2856" s="62"/>
      <c r="CC2856" s="62"/>
      <c r="CD2856" s="62"/>
      <c r="CE2856" s="62"/>
      <c r="CF2856" s="62"/>
      <c r="CL2856" s="56" t="s">
        <v>3872</v>
      </c>
      <c r="CM2856" s="56" t="s">
        <v>217</v>
      </c>
      <c r="CN2856" s="56" t="s">
        <v>217</v>
      </c>
      <c r="CO2856" s="52"/>
      <c r="CP2856" s="52"/>
      <c r="CQ2856" s="52"/>
      <c r="CR2856" s="52"/>
      <c r="CS2856" s="52"/>
      <c r="CT2856" s="52"/>
      <c r="CU2856" s="33"/>
      <c r="CV2856" s="33"/>
    </row>
    <row r="2857" spans="74:100">
      <c r="BV2857" s="62"/>
      <c r="BW2857" s="62"/>
      <c r="BX2857" s="62"/>
      <c r="BY2857" s="62"/>
      <c r="BZ2857" s="62"/>
      <c r="CA2857" s="62"/>
      <c r="CB2857" s="62"/>
      <c r="CC2857" s="62"/>
      <c r="CD2857" s="62"/>
      <c r="CE2857" s="62"/>
      <c r="CF2857" s="62"/>
      <c r="CL2857" s="56" t="s">
        <v>18071</v>
      </c>
      <c r="CM2857" s="56"/>
      <c r="CN2857" s="56"/>
      <c r="CO2857" s="52"/>
      <c r="CP2857" s="52"/>
      <c r="CQ2857" s="52"/>
      <c r="CR2857" s="52"/>
      <c r="CS2857" s="52"/>
      <c r="CT2857" s="52"/>
      <c r="CU2857" s="33"/>
      <c r="CV2857" s="33"/>
    </row>
    <row r="2858" spans="74:100">
      <c r="BV2858" s="62"/>
      <c r="BW2858" s="62"/>
      <c r="BX2858" s="62"/>
      <c r="BY2858" s="62"/>
      <c r="BZ2858" s="62"/>
      <c r="CA2858" s="62"/>
      <c r="CB2858" s="62"/>
      <c r="CC2858" s="62"/>
      <c r="CD2858" s="62"/>
      <c r="CE2858" s="62"/>
      <c r="CF2858" s="62"/>
      <c r="CL2858" s="56" t="s">
        <v>3873</v>
      </c>
      <c r="CM2858" s="56" t="s">
        <v>3118</v>
      </c>
      <c r="CN2858" s="56" t="s">
        <v>3118</v>
      </c>
      <c r="CO2858" s="52"/>
      <c r="CP2858" s="52"/>
      <c r="CQ2858" s="52"/>
      <c r="CR2858" s="52"/>
      <c r="CS2858" s="52"/>
      <c r="CT2858" s="52"/>
      <c r="CU2858" s="33"/>
      <c r="CV2858" s="33"/>
    </row>
    <row r="2859" spans="74:100">
      <c r="BV2859" s="62"/>
      <c r="BW2859" s="62"/>
      <c r="BX2859" s="62"/>
      <c r="BY2859" s="62"/>
      <c r="BZ2859" s="62"/>
      <c r="CA2859" s="62"/>
      <c r="CB2859" s="62"/>
      <c r="CC2859" s="62"/>
      <c r="CD2859" s="62"/>
      <c r="CE2859" s="62"/>
      <c r="CF2859" s="62"/>
      <c r="CL2859" s="56" t="s">
        <v>18072</v>
      </c>
      <c r="CM2859" s="56"/>
      <c r="CN2859" s="56"/>
      <c r="CO2859" s="52"/>
      <c r="CP2859" s="52"/>
      <c r="CQ2859" s="52"/>
      <c r="CR2859" s="52"/>
      <c r="CS2859" s="52"/>
      <c r="CT2859" s="52"/>
      <c r="CU2859" s="33"/>
      <c r="CV2859" s="33"/>
    </row>
    <row r="2860" spans="74:100">
      <c r="BV2860" s="62"/>
      <c r="BW2860" s="62"/>
      <c r="BX2860" s="62"/>
      <c r="BY2860" s="62"/>
      <c r="BZ2860" s="62"/>
      <c r="CA2860" s="62"/>
      <c r="CB2860" s="62"/>
      <c r="CC2860" s="62"/>
      <c r="CD2860" s="62"/>
      <c r="CE2860" s="62"/>
      <c r="CF2860" s="62"/>
      <c r="CL2860" s="56" t="s">
        <v>27275</v>
      </c>
      <c r="CM2860" s="56" t="s">
        <v>216</v>
      </c>
      <c r="CN2860" s="56" t="s">
        <v>216</v>
      </c>
      <c r="CO2860" s="52"/>
      <c r="CP2860" s="52"/>
      <c r="CQ2860" s="52"/>
      <c r="CR2860" s="52"/>
      <c r="CS2860" s="52"/>
      <c r="CT2860" s="52"/>
      <c r="CU2860" s="33"/>
      <c r="CV2860" s="33"/>
    </row>
    <row r="2861" spans="74:100">
      <c r="BV2861" s="62"/>
      <c r="BW2861" s="62"/>
      <c r="BX2861" s="62"/>
      <c r="BY2861" s="62"/>
      <c r="BZ2861" s="62"/>
      <c r="CA2861" s="62"/>
      <c r="CB2861" s="62"/>
      <c r="CC2861" s="62"/>
      <c r="CD2861" s="62"/>
      <c r="CE2861" s="62"/>
      <c r="CF2861" s="62"/>
      <c r="CL2861" s="56" t="s">
        <v>27276</v>
      </c>
      <c r="CM2861" s="56"/>
      <c r="CN2861" s="56"/>
      <c r="CO2861" s="52"/>
      <c r="CP2861" s="52"/>
      <c r="CQ2861" s="52"/>
      <c r="CR2861" s="52"/>
      <c r="CS2861" s="52"/>
      <c r="CT2861" s="52"/>
      <c r="CU2861" s="33"/>
      <c r="CV2861" s="33"/>
    </row>
    <row r="2862" spans="74:100">
      <c r="BV2862" s="62"/>
      <c r="BW2862" s="62"/>
      <c r="BX2862" s="62"/>
      <c r="BY2862" s="62"/>
      <c r="BZ2862" s="62"/>
      <c r="CA2862" s="62"/>
      <c r="CB2862" s="62"/>
      <c r="CC2862" s="62"/>
      <c r="CD2862" s="62"/>
      <c r="CE2862" s="62"/>
      <c r="CF2862" s="62"/>
      <c r="CL2862" s="56" t="s">
        <v>3874</v>
      </c>
      <c r="CM2862" s="56" t="s">
        <v>217</v>
      </c>
      <c r="CN2862" s="56" t="s">
        <v>217</v>
      </c>
      <c r="CO2862" s="52"/>
      <c r="CP2862" s="52"/>
      <c r="CQ2862" s="52"/>
      <c r="CR2862" s="52"/>
      <c r="CS2862" s="52"/>
      <c r="CT2862" s="52"/>
      <c r="CU2862" s="33"/>
      <c r="CV2862" s="33"/>
    </row>
    <row r="2863" spans="74:100">
      <c r="BV2863" s="62"/>
      <c r="BW2863" s="62"/>
      <c r="BX2863" s="62"/>
      <c r="BY2863" s="62"/>
      <c r="BZ2863" s="62"/>
      <c r="CA2863" s="62"/>
      <c r="CB2863" s="62"/>
      <c r="CC2863" s="62"/>
      <c r="CD2863" s="62"/>
      <c r="CE2863" s="62"/>
      <c r="CF2863" s="62"/>
      <c r="CL2863" s="56" t="s">
        <v>18073</v>
      </c>
      <c r="CM2863" s="56"/>
      <c r="CN2863" s="56"/>
      <c r="CO2863" s="52"/>
      <c r="CP2863" s="52"/>
      <c r="CQ2863" s="52"/>
      <c r="CR2863" s="52"/>
      <c r="CS2863" s="52"/>
      <c r="CT2863" s="52"/>
      <c r="CU2863" s="33"/>
      <c r="CV2863" s="33"/>
    </row>
    <row r="2864" spans="74:100">
      <c r="BV2864" s="62"/>
      <c r="BW2864" s="62"/>
      <c r="BX2864" s="62"/>
      <c r="BY2864" s="62"/>
      <c r="BZ2864" s="62"/>
      <c r="CA2864" s="62"/>
      <c r="CB2864" s="62"/>
      <c r="CC2864" s="62"/>
      <c r="CD2864" s="62"/>
      <c r="CE2864" s="62"/>
      <c r="CF2864" s="62"/>
      <c r="CL2864" s="56" t="s">
        <v>27277</v>
      </c>
      <c r="CM2864" s="56" t="s">
        <v>217</v>
      </c>
      <c r="CN2864" s="56" t="s">
        <v>217</v>
      </c>
      <c r="CO2864" s="52"/>
      <c r="CP2864" s="52"/>
      <c r="CQ2864" s="52"/>
      <c r="CR2864" s="52"/>
      <c r="CS2864" s="52"/>
      <c r="CT2864" s="52"/>
      <c r="CU2864" s="33"/>
      <c r="CV2864" s="33"/>
    </row>
    <row r="2865" spans="74:100">
      <c r="BV2865" s="62"/>
      <c r="BW2865" s="62"/>
      <c r="BX2865" s="62"/>
      <c r="BY2865" s="62"/>
      <c r="BZ2865" s="62"/>
      <c r="CA2865" s="62"/>
      <c r="CB2865" s="62"/>
      <c r="CC2865" s="62"/>
      <c r="CD2865" s="62"/>
      <c r="CE2865" s="62"/>
      <c r="CF2865" s="62"/>
      <c r="CL2865" s="56" t="s">
        <v>27278</v>
      </c>
      <c r="CM2865" s="56"/>
      <c r="CN2865" s="56"/>
      <c r="CO2865" s="52"/>
      <c r="CP2865" s="52"/>
      <c r="CQ2865" s="52"/>
      <c r="CR2865" s="52"/>
      <c r="CS2865" s="52"/>
      <c r="CT2865" s="52"/>
      <c r="CU2865" s="33"/>
      <c r="CV2865" s="33"/>
    </row>
    <row r="2866" spans="74:100">
      <c r="BV2866" s="62"/>
      <c r="BW2866" s="62"/>
      <c r="BX2866" s="62"/>
      <c r="BY2866" s="62"/>
      <c r="BZ2866" s="62"/>
      <c r="CA2866" s="62"/>
      <c r="CB2866" s="62"/>
      <c r="CC2866" s="62"/>
      <c r="CD2866" s="62"/>
      <c r="CE2866" s="62"/>
      <c r="CF2866" s="62"/>
      <c r="CL2866" s="56" t="s">
        <v>3875</v>
      </c>
      <c r="CM2866" s="56" t="s">
        <v>217</v>
      </c>
      <c r="CN2866" s="56" t="s">
        <v>217</v>
      </c>
      <c r="CO2866" s="52"/>
      <c r="CP2866" s="52"/>
      <c r="CQ2866" s="52"/>
      <c r="CR2866" s="52"/>
      <c r="CS2866" s="52"/>
      <c r="CT2866" s="52"/>
      <c r="CU2866" s="33"/>
      <c r="CV2866" s="33"/>
    </row>
    <row r="2867" spans="74:100">
      <c r="BV2867" s="62"/>
      <c r="BW2867" s="62"/>
      <c r="BX2867" s="62"/>
      <c r="BY2867" s="62"/>
      <c r="BZ2867" s="62"/>
      <c r="CA2867" s="62"/>
      <c r="CB2867" s="62"/>
      <c r="CC2867" s="62"/>
      <c r="CD2867" s="62"/>
      <c r="CE2867" s="62"/>
      <c r="CF2867" s="62"/>
      <c r="CL2867" s="56" t="s">
        <v>21189</v>
      </c>
      <c r="CM2867" s="56"/>
      <c r="CN2867" s="56"/>
      <c r="CO2867" s="52"/>
      <c r="CP2867" s="52"/>
      <c r="CQ2867" s="52"/>
      <c r="CR2867" s="52"/>
      <c r="CS2867" s="52"/>
      <c r="CT2867" s="52"/>
      <c r="CU2867" s="33"/>
      <c r="CV2867" s="33"/>
    </row>
    <row r="2868" spans="74:100">
      <c r="BV2868" s="62"/>
      <c r="BW2868" s="62"/>
      <c r="BX2868" s="62"/>
      <c r="BY2868" s="62"/>
      <c r="BZ2868" s="62"/>
      <c r="CA2868" s="62"/>
      <c r="CB2868" s="62"/>
      <c r="CC2868" s="62"/>
      <c r="CD2868" s="62"/>
      <c r="CE2868" s="62"/>
      <c r="CF2868" s="62"/>
      <c r="CL2868" s="56" t="s">
        <v>24887</v>
      </c>
      <c r="CM2868" s="56" t="s">
        <v>217</v>
      </c>
      <c r="CN2868" s="56" t="s">
        <v>217</v>
      </c>
      <c r="CO2868" s="52"/>
      <c r="CP2868" s="52"/>
      <c r="CQ2868" s="52"/>
      <c r="CR2868" s="52"/>
      <c r="CS2868" s="52"/>
      <c r="CT2868" s="52"/>
      <c r="CU2868" s="33"/>
      <c r="CV2868" s="33"/>
    </row>
    <row r="2869" spans="74:100">
      <c r="BV2869" s="62"/>
      <c r="BW2869" s="62"/>
      <c r="BX2869" s="62"/>
      <c r="BY2869" s="62"/>
      <c r="BZ2869" s="62"/>
      <c r="CA2869" s="62"/>
      <c r="CB2869" s="62"/>
      <c r="CC2869" s="62"/>
      <c r="CD2869" s="62"/>
      <c r="CE2869" s="62"/>
      <c r="CF2869" s="62"/>
      <c r="CL2869" s="56" t="s">
        <v>24947</v>
      </c>
      <c r="CM2869" s="56"/>
      <c r="CN2869" s="56"/>
      <c r="CO2869" s="52"/>
      <c r="CP2869" s="52"/>
      <c r="CQ2869" s="52"/>
      <c r="CR2869" s="52"/>
      <c r="CS2869" s="52"/>
      <c r="CT2869" s="52"/>
      <c r="CU2869" s="33"/>
      <c r="CV2869" s="33"/>
    </row>
    <row r="2870" spans="74:100">
      <c r="BV2870" s="62"/>
      <c r="BW2870" s="62"/>
      <c r="BX2870" s="62"/>
      <c r="BY2870" s="62"/>
      <c r="BZ2870" s="62"/>
      <c r="CA2870" s="62"/>
      <c r="CB2870" s="62"/>
      <c r="CC2870" s="62"/>
      <c r="CD2870" s="62"/>
      <c r="CE2870" s="62"/>
      <c r="CF2870" s="62"/>
      <c r="CL2870" s="56" t="s">
        <v>1206</v>
      </c>
      <c r="CM2870" s="56" t="s">
        <v>217</v>
      </c>
      <c r="CN2870" s="56" t="s">
        <v>217</v>
      </c>
      <c r="CO2870" s="52"/>
      <c r="CP2870" s="52"/>
      <c r="CQ2870" s="52"/>
      <c r="CR2870" s="52"/>
      <c r="CS2870" s="52"/>
      <c r="CT2870" s="52"/>
      <c r="CU2870" s="33"/>
      <c r="CV2870" s="33"/>
    </row>
    <row r="2871" spans="74:100">
      <c r="BV2871" s="62"/>
      <c r="BW2871" s="62"/>
      <c r="BX2871" s="62"/>
      <c r="BY2871" s="62"/>
      <c r="BZ2871" s="62"/>
      <c r="CA2871" s="62"/>
      <c r="CB2871" s="62"/>
      <c r="CC2871" s="62"/>
      <c r="CD2871" s="62"/>
      <c r="CE2871" s="62"/>
      <c r="CF2871" s="62"/>
      <c r="CL2871" s="56" t="s">
        <v>21190</v>
      </c>
      <c r="CM2871" s="56"/>
      <c r="CN2871" s="56"/>
      <c r="CO2871" s="52"/>
      <c r="CP2871" s="52"/>
      <c r="CQ2871" s="52"/>
      <c r="CR2871" s="52"/>
      <c r="CS2871" s="52"/>
      <c r="CT2871" s="52"/>
      <c r="CU2871" s="33"/>
      <c r="CV2871" s="33"/>
    </row>
    <row r="2872" spans="74:100">
      <c r="BV2872" s="62"/>
      <c r="BW2872" s="62"/>
      <c r="BX2872" s="62"/>
      <c r="BY2872" s="62"/>
      <c r="BZ2872" s="62"/>
      <c r="CA2872" s="62"/>
      <c r="CB2872" s="62"/>
      <c r="CC2872" s="62"/>
      <c r="CD2872" s="62"/>
      <c r="CE2872" s="62"/>
      <c r="CF2872" s="62"/>
      <c r="CL2872" s="56" t="s">
        <v>3876</v>
      </c>
      <c r="CM2872" s="56" t="s">
        <v>3118</v>
      </c>
      <c r="CN2872" s="56" t="s">
        <v>3118</v>
      </c>
      <c r="CO2872" s="52"/>
      <c r="CP2872" s="52"/>
      <c r="CQ2872" s="52"/>
      <c r="CR2872" s="52"/>
      <c r="CS2872" s="52"/>
      <c r="CT2872" s="52"/>
      <c r="CU2872" s="33"/>
      <c r="CV2872" s="33"/>
    </row>
    <row r="2873" spans="74:100">
      <c r="BV2873" s="62"/>
      <c r="BW2873" s="62"/>
      <c r="BX2873" s="62"/>
      <c r="BY2873" s="62"/>
      <c r="BZ2873" s="62"/>
      <c r="CA2873" s="62"/>
      <c r="CB2873" s="62"/>
      <c r="CC2873" s="62"/>
      <c r="CD2873" s="62"/>
      <c r="CE2873" s="62"/>
      <c r="CF2873" s="62"/>
      <c r="CL2873" s="56" t="s">
        <v>18074</v>
      </c>
      <c r="CM2873" s="56"/>
      <c r="CN2873" s="56"/>
      <c r="CO2873" s="52"/>
      <c r="CP2873" s="52"/>
      <c r="CQ2873" s="52"/>
      <c r="CR2873" s="52"/>
      <c r="CS2873" s="52"/>
      <c r="CT2873" s="52"/>
      <c r="CU2873" s="33"/>
      <c r="CV2873" s="33"/>
    </row>
    <row r="2874" spans="74:100">
      <c r="BV2874" s="62"/>
      <c r="BW2874" s="62"/>
      <c r="BX2874" s="62"/>
      <c r="BY2874" s="62"/>
      <c r="BZ2874" s="62"/>
      <c r="CA2874" s="62"/>
      <c r="CB2874" s="62"/>
      <c r="CC2874" s="62"/>
      <c r="CD2874" s="62"/>
      <c r="CE2874" s="62"/>
      <c r="CF2874" s="62"/>
      <c r="CL2874" s="56" t="s">
        <v>3877</v>
      </c>
      <c r="CM2874" s="56" t="s">
        <v>217</v>
      </c>
      <c r="CN2874" s="56" t="s">
        <v>217</v>
      </c>
      <c r="CO2874" s="52"/>
      <c r="CP2874" s="52"/>
      <c r="CQ2874" s="52"/>
      <c r="CR2874" s="52"/>
      <c r="CS2874" s="52"/>
      <c r="CT2874" s="52"/>
      <c r="CU2874" s="33"/>
      <c r="CV2874" s="33"/>
    </row>
    <row r="2875" spans="74:100">
      <c r="BV2875" s="62"/>
      <c r="BW2875" s="62"/>
      <c r="BX2875" s="62"/>
      <c r="BY2875" s="62"/>
      <c r="BZ2875" s="62"/>
      <c r="CA2875" s="62"/>
      <c r="CB2875" s="62"/>
      <c r="CC2875" s="62"/>
      <c r="CD2875" s="62"/>
      <c r="CE2875" s="62"/>
      <c r="CF2875" s="62"/>
      <c r="CL2875" s="56" t="s">
        <v>20525</v>
      </c>
      <c r="CM2875" s="56"/>
      <c r="CN2875" s="56"/>
      <c r="CO2875" s="52"/>
      <c r="CP2875" s="52"/>
      <c r="CQ2875" s="52"/>
      <c r="CR2875" s="52"/>
      <c r="CS2875" s="52"/>
      <c r="CT2875" s="52"/>
      <c r="CU2875" s="33"/>
      <c r="CV2875" s="33"/>
    </row>
    <row r="2876" spans="74:100">
      <c r="BV2876" s="62"/>
      <c r="BW2876" s="62"/>
      <c r="BX2876" s="62"/>
      <c r="BY2876" s="62"/>
      <c r="BZ2876" s="62"/>
      <c r="CA2876" s="62"/>
      <c r="CB2876" s="62"/>
      <c r="CC2876" s="62"/>
      <c r="CD2876" s="62"/>
      <c r="CE2876" s="62"/>
      <c r="CF2876" s="62"/>
      <c r="CL2876" s="56" t="s">
        <v>3878</v>
      </c>
      <c r="CM2876" s="56" t="s">
        <v>217</v>
      </c>
      <c r="CN2876" s="56" t="s">
        <v>217</v>
      </c>
      <c r="CO2876" s="52"/>
      <c r="CP2876" s="52"/>
      <c r="CQ2876" s="52"/>
      <c r="CR2876" s="52"/>
      <c r="CS2876" s="52"/>
      <c r="CT2876" s="52"/>
      <c r="CU2876" s="33"/>
      <c r="CV2876" s="33"/>
    </row>
    <row r="2877" spans="74:100">
      <c r="BV2877" s="62"/>
      <c r="BW2877" s="62"/>
      <c r="BX2877" s="62"/>
      <c r="BY2877" s="62"/>
      <c r="BZ2877" s="62"/>
      <c r="CA2877" s="62"/>
      <c r="CB2877" s="62"/>
      <c r="CC2877" s="62"/>
      <c r="CD2877" s="62"/>
      <c r="CE2877" s="62"/>
      <c r="CF2877" s="62"/>
      <c r="CL2877" s="56" t="s">
        <v>20526</v>
      </c>
      <c r="CM2877" s="56"/>
      <c r="CN2877" s="56"/>
      <c r="CO2877" s="52"/>
      <c r="CP2877" s="52"/>
      <c r="CQ2877" s="52"/>
      <c r="CR2877" s="52"/>
      <c r="CS2877" s="52"/>
      <c r="CT2877" s="52"/>
      <c r="CU2877" s="33"/>
      <c r="CV2877" s="33"/>
    </row>
    <row r="2878" spans="74:100">
      <c r="BV2878" s="62"/>
      <c r="BW2878" s="62"/>
      <c r="BX2878" s="62"/>
      <c r="BY2878" s="62"/>
      <c r="BZ2878" s="62"/>
      <c r="CA2878" s="62"/>
      <c r="CB2878" s="62"/>
      <c r="CC2878" s="62"/>
      <c r="CD2878" s="62"/>
      <c r="CE2878" s="62"/>
      <c r="CF2878" s="62"/>
      <c r="CL2878" s="56" t="s">
        <v>3879</v>
      </c>
      <c r="CM2878" s="56" t="s">
        <v>217</v>
      </c>
      <c r="CN2878" s="56" t="s">
        <v>217</v>
      </c>
      <c r="CO2878" s="52"/>
      <c r="CP2878" s="52"/>
      <c r="CQ2878" s="52"/>
      <c r="CR2878" s="52"/>
      <c r="CS2878" s="52"/>
      <c r="CT2878" s="52"/>
      <c r="CU2878" s="33"/>
      <c r="CV2878" s="33"/>
    </row>
    <row r="2879" spans="74:100">
      <c r="BV2879" s="62"/>
      <c r="BW2879" s="62"/>
      <c r="BX2879" s="62"/>
      <c r="BY2879" s="62"/>
      <c r="BZ2879" s="62"/>
      <c r="CA2879" s="62"/>
      <c r="CB2879" s="62"/>
      <c r="CC2879" s="62"/>
      <c r="CD2879" s="62"/>
      <c r="CE2879" s="62"/>
      <c r="CF2879" s="62"/>
      <c r="CL2879" s="56" t="s">
        <v>18075</v>
      </c>
      <c r="CM2879" s="56"/>
      <c r="CN2879" s="56"/>
      <c r="CO2879" s="52"/>
      <c r="CP2879" s="52"/>
      <c r="CQ2879" s="52"/>
      <c r="CR2879" s="52"/>
      <c r="CS2879" s="52"/>
      <c r="CT2879" s="52"/>
      <c r="CU2879" s="33"/>
      <c r="CV2879" s="33"/>
    </row>
    <row r="2880" spans="74:100">
      <c r="BV2880" s="62"/>
      <c r="BW2880" s="62"/>
      <c r="BX2880" s="62"/>
      <c r="BY2880" s="62"/>
      <c r="BZ2880" s="62"/>
      <c r="CA2880" s="62"/>
      <c r="CB2880" s="62"/>
      <c r="CC2880" s="62"/>
      <c r="CD2880" s="62"/>
      <c r="CE2880" s="62"/>
      <c r="CF2880" s="62"/>
      <c r="CL2880" s="56" t="s">
        <v>3880</v>
      </c>
      <c r="CM2880" s="56" t="s">
        <v>217</v>
      </c>
      <c r="CN2880" s="56" t="s">
        <v>217</v>
      </c>
      <c r="CO2880" s="52"/>
      <c r="CP2880" s="52"/>
      <c r="CQ2880" s="52"/>
      <c r="CR2880" s="52"/>
      <c r="CS2880" s="52"/>
      <c r="CT2880" s="52"/>
      <c r="CU2880" s="33"/>
      <c r="CV2880" s="33"/>
    </row>
    <row r="2881" spans="74:100">
      <c r="BV2881" s="62"/>
      <c r="BW2881" s="62"/>
      <c r="BX2881" s="62"/>
      <c r="BY2881" s="62"/>
      <c r="BZ2881" s="62"/>
      <c r="CA2881" s="62"/>
      <c r="CB2881" s="62"/>
      <c r="CC2881" s="62"/>
      <c r="CD2881" s="62"/>
      <c r="CE2881" s="62"/>
      <c r="CF2881" s="62"/>
      <c r="CL2881" s="56" t="s">
        <v>20527</v>
      </c>
      <c r="CM2881" s="56"/>
      <c r="CN2881" s="56"/>
      <c r="CO2881" s="52"/>
      <c r="CP2881" s="52"/>
      <c r="CQ2881" s="52"/>
      <c r="CR2881" s="52"/>
      <c r="CS2881" s="52"/>
      <c r="CT2881" s="52"/>
      <c r="CU2881" s="33"/>
      <c r="CV2881" s="33"/>
    </row>
    <row r="2882" spans="74:100">
      <c r="BV2882" s="62"/>
      <c r="BW2882" s="62"/>
      <c r="BX2882" s="62"/>
      <c r="BY2882" s="62"/>
      <c r="BZ2882" s="62"/>
      <c r="CA2882" s="62"/>
      <c r="CB2882" s="62"/>
      <c r="CC2882" s="62"/>
      <c r="CD2882" s="62"/>
      <c r="CE2882" s="62"/>
      <c r="CF2882" s="62"/>
      <c r="CL2882" s="56" t="s">
        <v>3881</v>
      </c>
      <c r="CM2882" s="56" t="s">
        <v>217</v>
      </c>
      <c r="CN2882" s="56" t="s">
        <v>217</v>
      </c>
      <c r="CO2882" s="52"/>
      <c r="CP2882" s="52"/>
      <c r="CQ2882" s="52"/>
      <c r="CR2882" s="52"/>
      <c r="CS2882" s="52"/>
      <c r="CT2882" s="52"/>
      <c r="CU2882" s="33"/>
      <c r="CV2882" s="33"/>
    </row>
    <row r="2883" spans="74:100">
      <c r="BV2883" s="62"/>
      <c r="BW2883" s="62"/>
      <c r="BX2883" s="62"/>
      <c r="BY2883" s="62"/>
      <c r="BZ2883" s="62"/>
      <c r="CA2883" s="62"/>
      <c r="CB2883" s="62"/>
      <c r="CC2883" s="62"/>
      <c r="CD2883" s="62"/>
      <c r="CE2883" s="62"/>
      <c r="CF2883" s="62"/>
      <c r="CL2883" s="56" t="s">
        <v>18076</v>
      </c>
      <c r="CM2883" s="56"/>
      <c r="CN2883" s="56"/>
      <c r="CO2883" s="52"/>
      <c r="CP2883" s="52"/>
      <c r="CQ2883" s="52"/>
      <c r="CR2883" s="52"/>
      <c r="CS2883" s="52"/>
      <c r="CT2883" s="52"/>
      <c r="CU2883" s="33"/>
      <c r="CV2883" s="33"/>
    </row>
    <row r="2884" spans="74:100">
      <c r="BV2884" s="62"/>
      <c r="BW2884" s="62"/>
      <c r="BX2884" s="62"/>
      <c r="BY2884" s="62"/>
      <c r="BZ2884" s="62"/>
      <c r="CA2884" s="62"/>
      <c r="CB2884" s="62"/>
      <c r="CC2884" s="62"/>
      <c r="CD2884" s="62"/>
      <c r="CE2884" s="62"/>
      <c r="CF2884" s="62"/>
      <c r="CL2884" s="56" t="s">
        <v>3882</v>
      </c>
      <c r="CM2884" s="56" t="s">
        <v>217</v>
      </c>
      <c r="CN2884" s="56" t="s">
        <v>217</v>
      </c>
      <c r="CO2884" s="52"/>
      <c r="CP2884" s="52"/>
      <c r="CQ2884" s="52"/>
      <c r="CR2884" s="52"/>
      <c r="CS2884" s="52"/>
      <c r="CT2884" s="52"/>
      <c r="CU2884" s="33"/>
      <c r="CV2884" s="33"/>
    </row>
    <row r="2885" spans="74:100">
      <c r="BV2885" s="62"/>
      <c r="BW2885" s="62"/>
      <c r="BX2885" s="62"/>
      <c r="BY2885" s="62"/>
      <c r="BZ2885" s="62"/>
      <c r="CA2885" s="62"/>
      <c r="CB2885" s="62"/>
      <c r="CC2885" s="62"/>
      <c r="CD2885" s="62"/>
      <c r="CE2885" s="62"/>
      <c r="CF2885" s="62"/>
      <c r="CL2885" s="56" t="s">
        <v>21191</v>
      </c>
      <c r="CM2885" s="56"/>
      <c r="CN2885" s="56"/>
      <c r="CO2885" s="52"/>
      <c r="CP2885" s="52"/>
      <c r="CQ2885" s="52"/>
      <c r="CR2885" s="52"/>
      <c r="CS2885" s="52"/>
      <c r="CT2885" s="52"/>
      <c r="CU2885" s="33"/>
      <c r="CV2885" s="33"/>
    </row>
    <row r="2886" spans="74:100">
      <c r="BV2886" s="62"/>
      <c r="BW2886" s="62"/>
      <c r="BX2886" s="62"/>
      <c r="BY2886" s="62"/>
      <c r="BZ2886" s="62"/>
      <c r="CA2886" s="62"/>
      <c r="CB2886" s="62"/>
      <c r="CC2886" s="62"/>
      <c r="CD2886" s="62"/>
      <c r="CE2886" s="62"/>
      <c r="CF2886" s="62"/>
      <c r="CL2886" s="56" t="s">
        <v>3883</v>
      </c>
      <c r="CM2886" s="56" t="s">
        <v>217</v>
      </c>
      <c r="CN2886" s="56" t="s">
        <v>217</v>
      </c>
      <c r="CO2886" s="52"/>
      <c r="CP2886" s="52"/>
      <c r="CQ2886" s="52"/>
      <c r="CR2886" s="52"/>
      <c r="CS2886" s="52"/>
      <c r="CT2886" s="52"/>
      <c r="CU2886" s="33"/>
      <c r="CV2886" s="33"/>
    </row>
    <row r="2887" spans="74:100">
      <c r="BV2887" s="62"/>
      <c r="BW2887" s="62"/>
      <c r="BX2887" s="62"/>
      <c r="BY2887" s="62"/>
      <c r="BZ2887" s="62"/>
      <c r="CA2887" s="62"/>
      <c r="CB2887" s="62"/>
      <c r="CC2887" s="62"/>
      <c r="CD2887" s="62"/>
      <c r="CE2887" s="62"/>
      <c r="CF2887" s="62"/>
      <c r="CL2887" s="56" t="s">
        <v>18077</v>
      </c>
      <c r="CM2887" s="56"/>
      <c r="CN2887" s="56"/>
      <c r="CO2887" s="52"/>
      <c r="CP2887" s="52"/>
      <c r="CQ2887" s="52"/>
      <c r="CR2887" s="52"/>
      <c r="CS2887" s="52"/>
      <c r="CT2887" s="52"/>
      <c r="CU2887" s="33"/>
      <c r="CV2887" s="33"/>
    </row>
    <row r="2888" spans="74:100">
      <c r="BV2888" s="62"/>
      <c r="BW2888" s="62"/>
      <c r="BX2888" s="62"/>
      <c r="BY2888" s="62"/>
      <c r="BZ2888" s="62"/>
      <c r="CA2888" s="62"/>
      <c r="CB2888" s="62"/>
      <c r="CC2888" s="62"/>
      <c r="CD2888" s="62"/>
      <c r="CE2888" s="62"/>
      <c r="CF2888" s="62"/>
      <c r="CL2888" s="56" t="s">
        <v>27279</v>
      </c>
      <c r="CM2888" s="56" t="s">
        <v>217</v>
      </c>
      <c r="CN2888" s="56" t="s">
        <v>217</v>
      </c>
      <c r="CO2888" s="52"/>
      <c r="CP2888" s="52"/>
      <c r="CQ2888" s="52"/>
      <c r="CR2888" s="52"/>
      <c r="CS2888" s="52"/>
      <c r="CT2888" s="52"/>
      <c r="CU2888" s="33"/>
      <c r="CV2888" s="33"/>
    </row>
    <row r="2889" spans="74:100">
      <c r="BV2889" s="62"/>
      <c r="BW2889" s="62"/>
      <c r="BX2889" s="62"/>
      <c r="BY2889" s="62"/>
      <c r="BZ2889" s="62"/>
      <c r="CA2889" s="62"/>
      <c r="CB2889" s="62"/>
      <c r="CC2889" s="62"/>
      <c r="CD2889" s="62"/>
      <c r="CE2889" s="62"/>
      <c r="CF2889" s="62"/>
      <c r="CL2889" s="56" t="s">
        <v>27280</v>
      </c>
      <c r="CM2889" s="56"/>
      <c r="CN2889" s="56"/>
      <c r="CO2889" s="52"/>
      <c r="CP2889" s="52"/>
      <c r="CQ2889" s="52"/>
      <c r="CR2889" s="52"/>
      <c r="CS2889" s="52"/>
      <c r="CT2889" s="52"/>
      <c r="CU2889" s="33"/>
      <c r="CV2889" s="33"/>
    </row>
    <row r="2890" spans="74:100">
      <c r="BV2890" s="62"/>
      <c r="BW2890" s="62"/>
      <c r="BX2890" s="62"/>
      <c r="BY2890" s="62"/>
      <c r="BZ2890" s="62"/>
      <c r="CA2890" s="62"/>
      <c r="CB2890" s="62"/>
      <c r="CC2890" s="62"/>
      <c r="CD2890" s="62"/>
      <c r="CE2890" s="62"/>
      <c r="CF2890" s="62"/>
      <c r="CL2890" s="56" t="s">
        <v>3884</v>
      </c>
      <c r="CM2890" s="56" t="s">
        <v>216</v>
      </c>
      <c r="CN2890" s="56" t="s">
        <v>216</v>
      </c>
      <c r="CO2890" s="52"/>
      <c r="CP2890" s="52"/>
      <c r="CQ2890" s="52"/>
      <c r="CR2890" s="52"/>
      <c r="CS2890" s="52"/>
      <c r="CT2890" s="52"/>
      <c r="CU2890" s="33"/>
      <c r="CV2890" s="33"/>
    </row>
    <row r="2891" spans="74:100">
      <c r="BV2891" s="62"/>
      <c r="BW2891" s="62"/>
      <c r="BX2891" s="62"/>
      <c r="BY2891" s="62"/>
      <c r="BZ2891" s="62"/>
      <c r="CA2891" s="62"/>
      <c r="CB2891" s="62"/>
      <c r="CC2891" s="62"/>
      <c r="CD2891" s="62"/>
      <c r="CE2891" s="62"/>
      <c r="CF2891" s="62"/>
      <c r="CL2891" s="56" t="s">
        <v>24948</v>
      </c>
      <c r="CM2891" s="56"/>
      <c r="CN2891" s="56"/>
      <c r="CO2891" s="52"/>
      <c r="CP2891" s="52"/>
      <c r="CQ2891" s="52"/>
      <c r="CR2891" s="52"/>
      <c r="CS2891" s="52"/>
      <c r="CT2891" s="52"/>
      <c r="CU2891" s="33"/>
      <c r="CV2891" s="33"/>
    </row>
    <row r="2892" spans="74:100">
      <c r="BV2892" s="62"/>
      <c r="BW2892" s="62"/>
      <c r="BX2892" s="62"/>
      <c r="BY2892" s="62"/>
      <c r="BZ2892" s="62"/>
      <c r="CA2892" s="62"/>
      <c r="CB2892" s="62"/>
      <c r="CC2892" s="62"/>
      <c r="CD2892" s="62"/>
      <c r="CE2892" s="62"/>
      <c r="CF2892" s="62"/>
      <c r="CL2892" s="56" t="s">
        <v>3885</v>
      </c>
      <c r="CM2892" s="56" t="s">
        <v>217</v>
      </c>
      <c r="CN2892" s="56" t="s">
        <v>217</v>
      </c>
      <c r="CO2892" s="52"/>
      <c r="CP2892" s="52"/>
      <c r="CQ2892" s="52"/>
      <c r="CR2892" s="52"/>
      <c r="CS2892" s="52"/>
      <c r="CT2892" s="52"/>
      <c r="CU2892" s="33"/>
      <c r="CV2892" s="33"/>
    </row>
    <row r="2893" spans="74:100">
      <c r="BV2893" s="62"/>
      <c r="BW2893" s="62"/>
      <c r="BX2893" s="62"/>
      <c r="BY2893" s="62"/>
      <c r="BZ2893" s="62"/>
      <c r="CA2893" s="62"/>
      <c r="CB2893" s="62"/>
      <c r="CC2893" s="62"/>
      <c r="CD2893" s="62"/>
      <c r="CE2893" s="62"/>
      <c r="CF2893" s="62"/>
      <c r="CL2893" s="56" t="s">
        <v>18078</v>
      </c>
      <c r="CM2893" s="56"/>
      <c r="CN2893" s="56"/>
      <c r="CO2893" s="52"/>
      <c r="CP2893" s="52"/>
      <c r="CQ2893" s="52"/>
      <c r="CR2893" s="52"/>
      <c r="CS2893" s="52"/>
      <c r="CT2893" s="52"/>
      <c r="CU2893" s="33"/>
      <c r="CV2893" s="33"/>
    </row>
    <row r="2894" spans="74:100">
      <c r="BV2894" s="62"/>
      <c r="BW2894" s="62"/>
      <c r="BX2894" s="62"/>
      <c r="BY2894" s="62"/>
      <c r="BZ2894" s="62"/>
      <c r="CA2894" s="62"/>
      <c r="CB2894" s="62"/>
      <c r="CC2894" s="62"/>
      <c r="CD2894" s="62"/>
      <c r="CE2894" s="62"/>
      <c r="CF2894" s="62"/>
      <c r="CL2894" s="56" t="s">
        <v>3886</v>
      </c>
      <c r="CM2894" s="56" t="s">
        <v>217</v>
      </c>
      <c r="CN2894" s="56" t="s">
        <v>217</v>
      </c>
      <c r="CO2894" s="52"/>
      <c r="CP2894" s="52"/>
      <c r="CQ2894" s="52"/>
      <c r="CR2894" s="52"/>
      <c r="CS2894" s="52"/>
      <c r="CT2894" s="52"/>
      <c r="CU2894" s="33"/>
      <c r="CV2894" s="33"/>
    </row>
    <row r="2895" spans="74:100">
      <c r="BV2895" s="62"/>
      <c r="BW2895" s="62"/>
      <c r="BX2895" s="62"/>
      <c r="BY2895" s="62"/>
      <c r="BZ2895" s="62"/>
      <c r="CA2895" s="62"/>
      <c r="CB2895" s="62"/>
      <c r="CC2895" s="62"/>
      <c r="CD2895" s="62"/>
      <c r="CE2895" s="62"/>
      <c r="CF2895" s="62"/>
      <c r="CL2895" s="56" t="s">
        <v>20528</v>
      </c>
      <c r="CM2895" s="56"/>
      <c r="CN2895" s="56"/>
      <c r="CO2895" s="52"/>
      <c r="CP2895" s="52"/>
      <c r="CQ2895" s="52"/>
      <c r="CR2895" s="52"/>
      <c r="CS2895" s="52"/>
      <c r="CT2895" s="52"/>
      <c r="CU2895" s="33"/>
      <c r="CV2895" s="33"/>
    </row>
    <row r="2896" spans="74:100">
      <c r="BV2896" s="62"/>
      <c r="BW2896" s="62"/>
      <c r="BX2896" s="62"/>
      <c r="BY2896" s="62"/>
      <c r="BZ2896" s="62"/>
      <c r="CA2896" s="62"/>
      <c r="CB2896" s="62"/>
      <c r="CC2896" s="62"/>
      <c r="CD2896" s="62"/>
      <c r="CE2896" s="62"/>
      <c r="CF2896" s="62"/>
      <c r="CL2896" s="56" t="s">
        <v>3887</v>
      </c>
      <c r="CM2896" s="56" t="s">
        <v>217</v>
      </c>
      <c r="CN2896" s="56" t="s">
        <v>217</v>
      </c>
      <c r="CO2896" s="52"/>
      <c r="CP2896" s="52"/>
      <c r="CQ2896" s="52"/>
      <c r="CR2896" s="52"/>
      <c r="CS2896" s="52"/>
      <c r="CT2896" s="52"/>
      <c r="CU2896" s="33"/>
      <c r="CV2896" s="33"/>
    </row>
    <row r="2897" spans="74:100">
      <c r="BV2897" s="62"/>
      <c r="BW2897" s="62"/>
      <c r="BX2897" s="62"/>
      <c r="BY2897" s="62"/>
      <c r="BZ2897" s="62"/>
      <c r="CA2897" s="62"/>
      <c r="CB2897" s="62"/>
      <c r="CC2897" s="62"/>
      <c r="CD2897" s="62"/>
      <c r="CE2897" s="62"/>
      <c r="CF2897" s="62"/>
      <c r="CL2897" s="56" t="s">
        <v>18079</v>
      </c>
      <c r="CM2897" s="56"/>
      <c r="CN2897" s="56"/>
      <c r="CO2897" s="52"/>
      <c r="CP2897" s="52"/>
      <c r="CQ2897" s="52"/>
      <c r="CR2897" s="52"/>
      <c r="CS2897" s="52"/>
      <c r="CT2897" s="52"/>
      <c r="CU2897" s="33"/>
      <c r="CV2897" s="33"/>
    </row>
    <row r="2898" spans="74:100">
      <c r="BV2898" s="62"/>
      <c r="BW2898" s="62"/>
      <c r="BX2898" s="62"/>
      <c r="BY2898" s="62"/>
      <c r="BZ2898" s="62"/>
      <c r="CA2898" s="62"/>
      <c r="CB2898" s="62"/>
      <c r="CC2898" s="62"/>
      <c r="CD2898" s="62"/>
      <c r="CE2898" s="62"/>
      <c r="CF2898" s="62"/>
      <c r="CL2898" s="56" t="s">
        <v>3888</v>
      </c>
      <c r="CM2898" s="56" t="s">
        <v>217</v>
      </c>
      <c r="CN2898" s="56" t="s">
        <v>217</v>
      </c>
      <c r="CO2898" s="52"/>
      <c r="CP2898" s="52"/>
      <c r="CQ2898" s="52"/>
      <c r="CR2898" s="52"/>
      <c r="CS2898" s="52"/>
      <c r="CT2898" s="52"/>
      <c r="CU2898" s="33"/>
      <c r="CV2898" s="33"/>
    </row>
    <row r="2899" spans="74:100">
      <c r="BV2899" s="62"/>
      <c r="BW2899" s="62"/>
      <c r="BX2899" s="62"/>
      <c r="BY2899" s="62"/>
      <c r="BZ2899" s="62"/>
      <c r="CA2899" s="62"/>
      <c r="CB2899" s="62"/>
      <c r="CC2899" s="62"/>
      <c r="CD2899" s="62"/>
      <c r="CE2899" s="62"/>
      <c r="CF2899" s="62"/>
      <c r="CL2899" s="56" t="s">
        <v>18080</v>
      </c>
      <c r="CM2899" s="56"/>
      <c r="CN2899" s="56"/>
      <c r="CO2899" s="52"/>
      <c r="CP2899" s="52"/>
      <c r="CQ2899" s="52"/>
      <c r="CR2899" s="52"/>
      <c r="CS2899" s="52"/>
      <c r="CT2899" s="52"/>
      <c r="CU2899" s="33"/>
      <c r="CV2899" s="33"/>
    </row>
    <row r="2900" spans="74:100">
      <c r="BV2900" s="62"/>
      <c r="BW2900" s="62"/>
      <c r="BX2900" s="62"/>
      <c r="BY2900" s="62"/>
      <c r="BZ2900" s="62"/>
      <c r="CA2900" s="62"/>
      <c r="CB2900" s="62"/>
      <c r="CC2900" s="62"/>
      <c r="CD2900" s="62"/>
      <c r="CE2900" s="62"/>
      <c r="CF2900" s="62"/>
      <c r="CL2900" s="56" t="s">
        <v>3889</v>
      </c>
      <c r="CM2900" s="56" t="s">
        <v>217</v>
      </c>
      <c r="CN2900" s="56" t="s">
        <v>217</v>
      </c>
      <c r="CO2900" s="52"/>
      <c r="CP2900" s="52"/>
      <c r="CQ2900" s="52"/>
      <c r="CR2900" s="52"/>
      <c r="CS2900" s="52"/>
      <c r="CT2900" s="52"/>
      <c r="CU2900" s="33"/>
      <c r="CV2900" s="33"/>
    </row>
    <row r="2901" spans="74:100">
      <c r="BV2901" s="62"/>
      <c r="BW2901" s="62"/>
      <c r="BX2901" s="62"/>
      <c r="BY2901" s="62"/>
      <c r="BZ2901" s="62"/>
      <c r="CA2901" s="62"/>
      <c r="CB2901" s="62"/>
      <c r="CC2901" s="62"/>
      <c r="CD2901" s="62"/>
      <c r="CE2901" s="62"/>
      <c r="CF2901" s="62"/>
      <c r="CL2901" s="56" t="s">
        <v>18081</v>
      </c>
      <c r="CM2901" s="56"/>
      <c r="CN2901" s="56"/>
      <c r="CO2901" s="52"/>
      <c r="CP2901" s="52"/>
      <c r="CQ2901" s="52"/>
      <c r="CR2901" s="52"/>
      <c r="CS2901" s="52"/>
      <c r="CT2901" s="52"/>
      <c r="CU2901" s="33"/>
      <c r="CV2901" s="33"/>
    </row>
    <row r="2902" spans="74:100">
      <c r="BV2902" s="62"/>
      <c r="BW2902" s="62"/>
      <c r="BX2902" s="62"/>
      <c r="BY2902" s="62"/>
      <c r="BZ2902" s="62"/>
      <c r="CA2902" s="62"/>
      <c r="CB2902" s="62"/>
      <c r="CC2902" s="62"/>
      <c r="CD2902" s="62"/>
      <c r="CE2902" s="62"/>
      <c r="CF2902" s="62"/>
      <c r="CL2902" s="56" t="s">
        <v>3890</v>
      </c>
      <c r="CM2902" s="56" t="s">
        <v>217</v>
      </c>
      <c r="CN2902" s="56" t="s">
        <v>217</v>
      </c>
      <c r="CO2902" s="52"/>
      <c r="CP2902" s="52"/>
      <c r="CQ2902" s="52"/>
      <c r="CR2902" s="52"/>
      <c r="CS2902" s="52"/>
      <c r="CT2902" s="52"/>
      <c r="CU2902" s="33"/>
      <c r="CV2902" s="33"/>
    </row>
    <row r="2903" spans="74:100">
      <c r="BV2903" s="62"/>
      <c r="BW2903" s="62"/>
      <c r="BX2903" s="62"/>
      <c r="BY2903" s="62"/>
      <c r="BZ2903" s="62"/>
      <c r="CA2903" s="62"/>
      <c r="CB2903" s="62"/>
      <c r="CC2903" s="62"/>
      <c r="CD2903" s="62"/>
      <c r="CE2903" s="62"/>
      <c r="CF2903" s="62"/>
      <c r="CL2903" s="56" t="s">
        <v>18082</v>
      </c>
      <c r="CM2903" s="56"/>
      <c r="CN2903" s="56"/>
      <c r="CO2903" s="52"/>
      <c r="CP2903" s="52"/>
      <c r="CQ2903" s="52"/>
      <c r="CR2903" s="52"/>
      <c r="CS2903" s="52"/>
      <c r="CT2903" s="52"/>
      <c r="CU2903" s="33"/>
      <c r="CV2903" s="33"/>
    </row>
    <row r="2904" spans="74:100">
      <c r="BV2904" s="62"/>
      <c r="BW2904" s="62"/>
      <c r="BX2904" s="62"/>
      <c r="BY2904" s="62"/>
      <c r="BZ2904" s="62"/>
      <c r="CA2904" s="62"/>
      <c r="CB2904" s="62"/>
      <c r="CC2904" s="62"/>
      <c r="CD2904" s="62"/>
      <c r="CE2904" s="62"/>
      <c r="CF2904" s="62"/>
      <c r="CL2904" s="56" t="s">
        <v>3891</v>
      </c>
      <c r="CM2904" s="56" t="s">
        <v>217</v>
      </c>
      <c r="CN2904" s="56" t="s">
        <v>217</v>
      </c>
      <c r="CO2904" s="52"/>
      <c r="CP2904" s="52"/>
      <c r="CQ2904" s="52"/>
      <c r="CR2904" s="52"/>
      <c r="CS2904" s="52"/>
      <c r="CT2904" s="52"/>
      <c r="CU2904" s="33"/>
      <c r="CV2904" s="33"/>
    </row>
    <row r="2905" spans="74:100">
      <c r="BV2905" s="62"/>
      <c r="BW2905" s="62"/>
      <c r="BX2905" s="62"/>
      <c r="BY2905" s="62"/>
      <c r="BZ2905" s="62"/>
      <c r="CA2905" s="62"/>
      <c r="CB2905" s="62"/>
      <c r="CC2905" s="62"/>
      <c r="CD2905" s="62"/>
      <c r="CE2905" s="62"/>
      <c r="CF2905" s="62"/>
      <c r="CL2905" s="56" t="s">
        <v>18083</v>
      </c>
      <c r="CM2905" s="56"/>
      <c r="CN2905" s="56"/>
      <c r="CO2905" s="52"/>
      <c r="CP2905" s="52"/>
      <c r="CQ2905" s="52"/>
      <c r="CR2905" s="52"/>
      <c r="CS2905" s="52"/>
      <c r="CT2905" s="52"/>
      <c r="CU2905" s="33"/>
      <c r="CV2905" s="33"/>
    </row>
    <row r="2906" spans="74:100">
      <c r="BV2906" s="62"/>
      <c r="BW2906" s="62"/>
      <c r="BX2906" s="62"/>
      <c r="BY2906" s="62"/>
      <c r="BZ2906" s="62"/>
      <c r="CA2906" s="62"/>
      <c r="CB2906" s="62"/>
      <c r="CC2906" s="62"/>
      <c r="CD2906" s="62"/>
      <c r="CE2906" s="62"/>
      <c r="CF2906" s="62"/>
      <c r="CL2906" s="56" t="s">
        <v>3892</v>
      </c>
      <c r="CM2906" s="56" t="s">
        <v>217</v>
      </c>
      <c r="CN2906" s="56" t="s">
        <v>217</v>
      </c>
      <c r="CO2906" s="52"/>
      <c r="CP2906" s="52"/>
      <c r="CQ2906" s="52"/>
      <c r="CR2906" s="52"/>
      <c r="CS2906" s="52"/>
      <c r="CT2906" s="52"/>
      <c r="CU2906" s="33"/>
      <c r="CV2906" s="33"/>
    </row>
    <row r="2907" spans="74:100">
      <c r="BV2907" s="62"/>
      <c r="BW2907" s="62"/>
      <c r="BX2907" s="62"/>
      <c r="BY2907" s="62"/>
      <c r="BZ2907" s="62"/>
      <c r="CA2907" s="62"/>
      <c r="CB2907" s="62"/>
      <c r="CC2907" s="62"/>
      <c r="CD2907" s="62"/>
      <c r="CE2907" s="62"/>
      <c r="CF2907" s="62"/>
      <c r="CL2907" s="56" t="s">
        <v>18084</v>
      </c>
      <c r="CM2907" s="56"/>
      <c r="CN2907" s="56"/>
      <c r="CO2907" s="52"/>
      <c r="CP2907" s="52"/>
      <c r="CQ2907" s="52"/>
      <c r="CR2907" s="52"/>
      <c r="CS2907" s="52"/>
      <c r="CT2907" s="52"/>
      <c r="CU2907" s="33"/>
      <c r="CV2907" s="33"/>
    </row>
    <row r="2908" spans="74:100">
      <c r="BV2908" s="62"/>
      <c r="BW2908" s="62"/>
      <c r="BX2908" s="62"/>
      <c r="BY2908" s="62"/>
      <c r="BZ2908" s="62"/>
      <c r="CA2908" s="62"/>
      <c r="CB2908" s="62"/>
      <c r="CC2908" s="62"/>
      <c r="CD2908" s="62"/>
      <c r="CE2908" s="62"/>
      <c r="CF2908" s="62"/>
      <c r="CL2908" s="56" t="s">
        <v>3893</v>
      </c>
      <c r="CM2908" s="56" t="s">
        <v>217</v>
      </c>
      <c r="CN2908" s="56" t="s">
        <v>217</v>
      </c>
      <c r="CO2908" s="52"/>
      <c r="CP2908" s="52"/>
      <c r="CQ2908" s="52"/>
      <c r="CR2908" s="52"/>
      <c r="CS2908" s="52"/>
      <c r="CT2908" s="52"/>
      <c r="CU2908" s="33"/>
      <c r="CV2908" s="33"/>
    </row>
    <row r="2909" spans="74:100">
      <c r="BV2909" s="62"/>
      <c r="BW2909" s="62"/>
      <c r="BX2909" s="62"/>
      <c r="BY2909" s="62"/>
      <c r="BZ2909" s="62"/>
      <c r="CA2909" s="62"/>
      <c r="CB2909" s="62"/>
      <c r="CC2909" s="62"/>
      <c r="CD2909" s="62"/>
      <c r="CE2909" s="62"/>
      <c r="CF2909" s="62"/>
      <c r="CL2909" s="56" t="s">
        <v>20529</v>
      </c>
      <c r="CM2909" s="56"/>
      <c r="CN2909" s="56"/>
      <c r="CO2909" s="52"/>
      <c r="CP2909" s="52"/>
      <c r="CQ2909" s="52"/>
      <c r="CR2909" s="52"/>
      <c r="CS2909" s="52"/>
      <c r="CT2909" s="52"/>
      <c r="CU2909" s="33"/>
      <c r="CV2909" s="33"/>
    </row>
    <row r="2910" spans="74:100">
      <c r="BV2910" s="62"/>
      <c r="BW2910" s="62"/>
      <c r="BX2910" s="62"/>
      <c r="BY2910" s="62"/>
      <c r="BZ2910" s="62"/>
      <c r="CA2910" s="62"/>
      <c r="CB2910" s="62"/>
      <c r="CC2910" s="62"/>
      <c r="CD2910" s="62"/>
      <c r="CE2910" s="62"/>
      <c r="CF2910" s="62"/>
      <c r="CL2910" s="56" t="s">
        <v>3894</v>
      </c>
      <c r="CM2910" s="56" t="s">
        <v>217</v>
      </c>
      <c r="CN2910" s="56" t="s">
        <v>217</v>
      </c>
      <c r="CO2910" s="52"/>
      <c r="CP2910" s="52"/>
      <c r="CQ2910" s="52"/>
      <c r="CR2910" s="52"/>
      <c r="CS2910" s="52"/>
      <c r="CT2910" s="52"/>
      <c r="CU2910" s="33"/>
      <c r="CV2910" s="33"/>
    </row>
    <row r="2911" spans="74:100">
      <c r="BV2911" s="62"/>
      <c r="BW2911" s="62"/>
      <c r="BX2911" s="62"/>
      <c r="BY2911" s="62"/>
      <c r="BZ2911" s="62"/>
      <c r="CA2911" s="62"/>
      <c r="CB2911" s="62"/>
      <c r="CC2911" s="62"/>
      <c r="CD2911" s="62"/>
      <c r="CE2911" s="62"/>
      <c r="CF2911" s="62"/>
      <c r="CL2911" s="56" t="s">
        <v>18085</v>
      </c>
      <c r="CM2911" s="56"/>
      <c r="CN2911" s="56"/>
      <c r="CO2911" s="52"/>
      <c r="CP2911" s="52"/>
      <c r="CQ2911" s="52"/>
      <c r="CR2911" s="52"/>
      <c r="CS2911" s="52"/>
      <c r="CT2911" s="52"/>
      <c r="CU2911" s="33"/>
      <c r="CV2911" s="33"/>
    </row>
    <row r="2912" spans="74:100">
      <c r="BV2912" s="62"/>
      <c r="BW2912" s="62"/>
      <c r="BX2912" s="62"/>
      <c r="BY2912" s="62"/>
      <c r="BZ2912" s="62"/>
      <c r="CA2912" s="62"/>
      <c r="CB2912" s="62"/>
      <c r="CC2912" s="62"/>
      <c r="CD2912" s="62"/>
      <c r="CE2912" s="62"/>
      <c r="CF2912" s="62"/>
      <c r="CL2912" s="56" t="s">
        <v>3895</v>
      </c>
      <c r="CM2912" s="56" t="s">
        <v>217</v>
      </c>
      <c r="CN2912" s="56" t="s">
        <v>217</v>
      </c>
      <c r="CO2912" s="52"/>
      <c r="CP2912" s="52"/>
      <c r="CQ2912" s="52"/>
      <c r="CR2912" s="52"/>
      <c r="CS2912" s="52"/>
      <c r="CT2912" s="52"/>
      <c r="CU2912" s="33"/>
      <c r="CV2912" s="33"/>
    </row>
    <row r="2913" spans="74:100">
      <c r="BV2913" s="62"/>
      <c r="BW2913" s="62"/>
      <c r="BX2913" s="62"/>
      <c r="BY2913" s="62"/>
      <c r="BZ2913" s="62"/>
      <c r="CA2913" s="62"/>
      <c r="CB2913" s="62"/>
      <c r="CC2913" s="62"/>
      <c r="CD2913" s="62"/>
      <c r="CE2913" s="62"/>
      <c r="CF2913" s="62"/>
      <c r="CL2913" s="56" t="s">
        <v>18086</v>
      </c>
      <c r="CM2913" s="56"/>
      <c r="CN2913" s="56"/>
      <c r="CO2913" s="52"/>
      <c r="CP2913" s="52"/>
      <c r="CQ2913" s="52"/>
      <c r="CR2913" s="52"/>
      <c r="CS2913" s="52"/>
      <c r="CT2913" s="52"/>
      <c r="CU2913" s="33"/>
      <c r="CV2913" s="33"/>
    </row>
    <row r="2914" spans="74:100">
      <c r="BV2914" s="62"/>
      <c r="BW2914" s="62"/>
      <c r="BX2914" s="62"/>
      <c r="BY2914" s="62"/>
      <c r="BZ2914" s="62"/>
      <c r="CA2914" s="62"/>
      <c r="CB2914" s="62"/>
      <c r="CC2914" s="62"/>
      <c r="CD2914" s="62"/>
      <c r="CE2914" s="62"/>
      <c r="CF2914" s="62"/>
      <c r="CL2914" s="56" t="s">
        <v>3896</v>
      </c>
      <c r="CM2914" s="56" t="s">
        <v>217</v>
      </c>
      <c r="CN2914" s="56" t="s">
        <v>217</v>
      </c>
      <c r="CO2914" s="52"/>
      <c r="CP2914" s="52"/>
      <c r="CQ2914" s="52"/>
      <c r="CR2914" s="52"/>
      <c r="CS2914" s="52"/>
      <c r="CT2914" s="52"/>
      <c r="CU2914" s="33"/>
      <c r="CV2914" s="33"/>
    </row>
    <row r="2915" spans="74:100">
      <c r="BV2915" s="62"/>
      <c r="BW2915" s="62"/>
      <c r="BX2915" s="62"/>
      <c r="BY2915" s="62"/>
      <c r="BZ2915" s="62"/>
      <c r="CA2915" s="62"/>
      <c r="CB2915" s="62"/>
      <c r="CC2915" s="62"/>
      <c r="CD2915" s="62"/>
      <c r="CE2915" s="62"/>
      <c r="CF2915" s="62"/>
      <c r="CL2915" s="56" t="s">
        <v>18087</v>
      </c>
      <c r="CM2915" s="56"/>
      <c r="CN2915" s="56"/>
      <c r="CO2915" s="52"/>
      <c r="CP2915" s="52"/>
      <c r="CQ2915" s="52"/>
      <c r="CR2915" s="52"/>
      <c r="CS2915" s="52"/>
      <c r="CT2915" s="52"/>
      <c r="CU2915" s="33"/>
      <c r="CV2915" s="33"/>
    </row>
    <row r="2916" spans="74:100">
      <c r="BV2916" s="62"/>
      <c r="BW2916" s="62"/>
      <c r="BX2916" s="62"/>
      <c r="BY2916" s="62"/>
      <c r="BZ2916" s="62"/>
      <c r="CA2916" s="62"/>
      <c r="CB2916" s="62"/>
      <c r="CC2916" s="62"/>
      <c r="CD2916" s="62"/>
      <c r="CE2916" s="62"/>
      <c r="CF2916" s="62"/>
      <c r="CL2916" s="56" t="s">
        <v>3897</v>
      </c>
      <c r="CM2916" s="56" t="s">
        <v>217</v>
      </c>
      <c r="CN2916" s="56" t="s">
        <v>217</v>
      </c>
      <c r="CO2916" s="52"/>
      <c r="CP2916" s="52"/>
      <c r="CQ2916" s="52"/>
      <c r="CR2916" s="52"/>
      <c r="CS2916" s="52"/>
      <c r="CT2916" s="52"/>
      <c r="CU2916" s="33"/>
      <c r="CV2916" s="33"/>
    </row>
    <row r="2917" spans="74:100">
      <c r="BV2917" s="62"/>
      <c r="BW2917" s="62"/>
      <c r="BX2917" s="62"/>
      <c r="BY2917" s="62"/>
      <c r="BZ2917" s="62"/>
      <c r="CA2917" s="62"/>
      <c r="CB2917" s="62"/>
      <c r="CC2917" s="62"/>
      <c r="CD2917" s="62"/>
      <c r="CE2917" s="62"/>
      <c r="CF2917" s="62"/>
      <c r="CL2917" s="56" t="s">
        <v>18088</v>
      </c>
      <c r="CM2917" s="56"/>
      <c r="CN2917" s="56"/>
      <c r="CO2917" s="52"/>
      <c r="CP2917" s="52"/>
      <c r="CQ2917" s="52"/>
      <c r="CR2917" s="52"/>
      <c r="CS2917" s="52"/>
      <c r="CT2917" s="52"/>
      <c r="CU2917" s="33"/>
      <c r="CV2917" s="33"/>
    </row>
    <row r="2918" spans="74:100">
      <c r="BV2918" s="62"/>
      <c r="BW2918" s="62"/>
      <c r="BX2918" s="62"/>
      <c r="BY2918" s="62"/>
      <c r="BZ2918" s="62"/>
      <c r="CA2918" s="62"/>
      <c r="CB2918" s="62"/>
      <c r="CC2918" s="62"/>
      <c r="CD2918" s="62"/>
      <c r="CE2918" s="62"/>
      <c r="CF2918" s="62"/>
      <c r="CL2918" s="56" t="s">
        <v>27281</v>
      </c>
      <c r="CM2918" s="56" t="s">
        <v>216</v>
      </c>
      <c r="CN2918" s="56" t="s">
        <v>216</v>
      </c>
      <c r="CO2918" s="52"/>
      <c r="CP2918" s="52"/>
      <c r="CQ2918" s="52"/>
      <c r="CR2918" s="52"/>
      <c r="CS2918" s="52"/>
      <c r="CT2918" s="52"/>
      <c r="CU2918" s="33"/>
      <c r="CV2918" s="33"/>
    </row>
    <row r="2919" spans="74:100">
      <c r="BV2919" s="62"/>
      <c r="BW2919" s="62"/>
      <c r="BX2919" s="62"/>
      <c r="BY2919" s="62"/>
      <c r="BZ2919" s="62"/>
      <c r="CA2919" s="62"/>
      <c r="CB2919" s="62"/>
      <c r="CC2919" s="62"/>
      <c r="CD2919" s="62"/>
      <c r="CE2919" s="62"/>
      <c r="CF2919" s="62"/>
      <c r="CL2919" s="56" t="s">
        <v>3898</v>
      </c>
      <c r="CM2919" s="56" t="s">
        <v>3118</v>
      </c>
      <c r="CN2919" s="56" t="s">
        <v>3118</v>
      </c>
      <c r="CO2919" s="52"/>
      <c r="CP2919" s="52"/>
      <c r="CQ2919" s="52"/>
      <c r="CR2919" s="52"/>
      <c r="CS2919" s="52"/>
      <c r="CT2919" s="52"/>
      <c r="CU2919" s="33"/>
      <c r="CV2919" s="33"/>
    </row>
    <row r="2920" spans="74:100">
      <c r="BV2920" s="62"/>
      <c r="BW2920" s="62"/>
      <c r="BX2920" s="62"/>
      <c r="BY2920" s="62"/>
      <c r="BZ2920" s="62"/>
      <c r="CA2920" s="62"/>
      <c r="CB2920" s="62"/>
      <c r="CC2920" s="62"/>
      <c r="CD2920" s="62"/>
      <c r="CE2920" s="62"/>
      <c r="CF2920" s="62"/>
      <c r="CL2920" s="56" t="s">
        <v>18089</v>
      </c>
      <c r="CM2920" s="56"/>
      <c r="CN2920" s="56"/>
      <c r="CO2920" s="52"/>
      <c r="CP2920" s="52"/>
      <c r="CQ2920" s="52"/>
      <c r="CR2920" s="52"/>
      <c r="CS2920" s="52"/>
      <c r="CT2920" s="52"/>
      <c r="CU2920" s="33"/>
      <c r="CV2920" s="33"/>
    </row>
    <row r="2921" spans="74:100">
      <c r="BV2921" s="62"/>
      <c r="BW2921" s="62"/>
      <c r="BX2921" s="62"/>
      <c r="BY2921" s="62"/>
      <c r="BZ2921" s="62"/>
      <c r="CA2921" s="62"/>
      <c r="CB2921" s="62"/>
      <c r="CC2921" s="62"/>
      <c r="CD2921" s="62"/>
      <c r="CE2921" s="62"/>
      <c r="CF2921" s="62"/>
      <c r="CL2921" s="56" t="s">
        <v>3899</v>
      </c>
      <c r="CM2921" s="56" t="s">
        <v>215</v>
      </c>
      <c r="CN2921" s="56" t="s">
        <v>215</v>
      </c>
      <c r="CO2921" s="52"/>
      <c r="CP2921" s="52"/>
      <c r="CQ2921" s="52"/>
      <c r="CR2921" s="52"/>
      <c r="CS2921" s="52"/>
      <c r="CT2921" s="52"/>
      <c r="CU2921" s="33"/>
      <c r="CV2921" s="33"/>
    </row>
    <row r="2922" spans="74:100">
      <c r="BV2922" s="62"/>
      <c r="BW2922" s="62"/>
      <c r="BX2922" s="62"/>
      <c r="BY2922" s="62"/>
      <c r="BZ2922" s="62"/>
      <c r="CA2922" s="62"/>
      <c r="CB2922" s="62"/>
      <c r="CC2922" s="62"/>
      <c r="CD2922" s="62"/>
      <c r="CE2922" s="62"/>
      <c r="CF2922" s="62"/>
      <c r="CL2922" s="56" t="s">
        <v>21192</v>
      </c>
      <c r="CM2922" s="56"/>
      <c r="CN2922" s="56"/>
      <c r="CO2922" s="52"/>
      <c r="CP2922" s="52"/>
      <c r="CQ2922" s="52"/>
      <c r="CR2922" s="52"/>
      <c r="CS2922" s="52"/>
      <c r="CT2922" s="52"/>
      <c r="CU2922" s="33"/>
      <c r="CV2922" s="33"/>
    </row>
    <row r="2923" spans="74:100">
      <c r="BV2923" s="62"/>
      <c r="BW2923" s="62"/>
      <c r="BX2923" s="62"/>
      <c r="BY2923" s="62"/>
      <c r="BZ2923" s="62"/>
      <c r="CA2923" s="62"/>
      <c r="CB2923" s="62"/>
      <c r="CC2923" s="62"/>
      <c r="CD2923" s="62"/>
      <c r="CE2923" s="62"/>
      <c r="CF2923" s="62"/>
      <c r="CL2923" s="56" t="s">
        <v>1207</v>
      </c>
      <c r="CM2923" s="56" t="s">
        <v>215</v>
      </c>
      <c r="CN2923" s="56" t="s">
        <v>215</v>
      </c>
      <c r="CO2923" s="52"/>
      <c r="CP2923" s="52"/>
      <c r="CQ2923" s="52"/>
      <c r="CR2923" s="52"/>
      <c r="CS2923" s="52"/>
      <c r="CT2923" s="52"/>
      <c r="CU2923" s="33"/>
      <c r="CV2923" s="33"/>
    </row>
    <row r="2924" spans="74:100">
      <c r="BV2924" s="62"/>
      <c r="BW2924" s="62"/>
      <c r="BX2924" s="62"/>
      <c r="BY2924" s="62"/>
      <c r="BZ2924" s="62"/>
      <c r="CA2924" s="62"/>
      <c r="CB2924" s="62"/>
      <c r="CC2924" s="62"/>
      <c r="CD2924" s="62"/>
      <c r="CE2924" s="62"/>
      <c r="CF2924" s="62"/>
      <c r="CL2924" s="56" t="s">
        <v>21193</v>
      </c>
      <c r="CM2924" s="56"/>
      <c r="CN2924" s="56"/>
      <c r="CO2924" s="52"/>
      <c r="CP2924" s="52"/>
      <c r="CQ2924" s="52"/>
      <c r="CR2924" s="52"/>
      <c r="CS2924" s="52"/>
      <c r="CT2924" s="52"/>
      <c r="CU2924" s="33"/>
      <c r="CV2924" s="33"/>
    </row>
    <row r="2925" spans="74:100">
      <c r="BV2925" s="62"/>
      <c r="BW2925" s="62"/>
      <c r="BX2925" s="62"/>
      <c r="BY2925" s="62"/>
      <c r="BZ2925" s="62"/>
      <c r="CA2925" s="62"/>
      <c r="CB2925" s="62"/>
      <c r="CC2925" s="62"/>
      <c r="CD2925" s="62"/>
      <c r="CE2925" s="62"/>
      <c r="CF2925" s="62"/>
      <c r="CL2925" s="56" t="s">
        <v>3900</v>
      </c>
      <c r="CM2925" s="56" t="s">
        <v>3118</v>
      </c>
      <c r="CN2925" s="56" t="s">
        <v>3118</v>
      </c>
      <c r="CO2925" s="52"/>
      <c r="CP2925" s="52"/>
      <c r="CQ2925" s="52"/>
      <c r="CR2925" s="52"/>
      <c r="CS2925" s="52"/>
      <c r="CT2925" s="52"/>
      <c r="CU2925" s="33"/>
      <c r="CV2925" s="33"/>
    </row>
    <row r="2926" spans="74:100">
      <c r="BV2926" s="62"/>
      <c r="BW2926" s="62"/>
      <c r="BX2926" s="62"/>
      <c r="BY2926" s="62"/>
      <c r="BZ2926" s="62"/>
      <c r="CA2926" s="62"/>
      <c r="CB2926" s="62"/>
      <c r="CC2926" s="62"/>
      <c r="CD2926" s="62"/>
      <c r="CE2926" s="62"/>
      <c r="CF2926" s="62"/>
      <c r="CL2926" s="56" t="s">
        <v>18090</v>
      </c>
      <c r="CM2926" s="56"/>
      <c r="CN2926" s="56"/>
      <c r="CO2926" s="52"/>
      <c r="CP2926" s="52"/>
      <c r="CQ2926" s="52"/>
      <c r="CR2926" s="52"/>
      <c r="CS2926" s="52"/>
      <c r="CT2926" s="52"/>
      <c r="CU2926" s="33"/>
      <c r="CV2926" s="33"/>
    </row>
    <row r="2927" spans="74:100">
      <c r="BV2927" s="62"/>
      <c r="BW2927" s="62"/>
      <c r="BX2927" s="62"/>
      <c r="BY2927" s="62"/>
      <c r="BZ2927" s="62"/>
      <c r="CA2927" s="62"/>
      <c r="CB2927" s="62"/>
      <c r="CC2927" s="62"/>
      <c r="CD2927" s="62"/>
      <c r="CE2927" s="62"/>
      <c r="CF2927" s="62"/>
      <c r="CL2927" s="56" t="s">
        <v>3901</v>
      </c>
      <c r="CM2927" s="56" t="s">
        <v>217</v>
      </c>
      <c r="CN2927" s="56" t="s">
        <v>217</v>
      </c>
      <c r="CO2927" s="52"/>
      <c r="CP2927" s="52"/>
      <c r="CQ2927" s="52"/>
      <c r="CR2927" s="52"/>
      <c r="CS2927" s="52"/>
      <c r="CT2927" s="52"/>
      <c r="CU2927" s="33"/>
      <c r="CV2927" s="33"/>
    </row>
    <row r="2928" spans="74:100">
      <c r="BV2928" s="62"/>
      <c r="BW2928" s="62"/>
      <c r="BX2928" s="62"/>
      <c r="BY2928" s="62"/>
      <c r="BZ2928" s="62"/>
      <c r="CA2928" s="62"/>
      <c r="CB2928" s="62"/>
      <c r="CC2928" s="62"/>
      <c r="CD2928" s="62"/>
      <c r="CE2928" s="62"/>
      <c r="CF2928" s="62"/>
      <c r="CL2928" s="56" t="s">
        <v>27282</v>
      </c>
      <c r="CM2928" s="56"/>
      <c r="CN2928" s="56"/>
      <c r="CO2928" s="52"/>
      <c r="CP2928" s="52"/>
      <c r="CQ2928" s="52"/>
      <c r="CR2928" s="52"/>
      <c r="CS2928" s="52"/>
      <c r="CT2928" s="52"/>
      <c r="CU2928" s="33"/>
      <c r="CV2928" s="33"/>
    </row>
    <row r="2929" spans="74:100">
      <c r="BV2929" s="62"/>
      <c r="BW2929" s="62"/>
      <c r="BX2929" s="62"/>
      <c r="BY2929" s="62"/>
      <c r="BZ2929" s="62"/>
      <c r="CA2929" s="62"/>
      <c r="CB2929" s="62"/>
      <c r="CC2929" s="62"/>
      <c r="CD2929" s="62"/>
      <c r="CE2929" s="62"/>
      <c r="CF2929" s="62"/>
      <c r="CL2929" s="56" t="s">
        <v>27283</v>
      </c>
      <c r="CM2929" s="56" t="s">
        <v>3118</v>
      </c>
      <c r="CN2929" s="56" t="s">
        <v>3118</v>
      </c>
      <c r="CO2929" s="52"/>
      <c r="CP2929" s="52"/>
      <c r="CQ2929" s="52"/>
      <c r="CR2929" s="52"/>
      <c r="CS2929" s="52"/>
      <c r="CT2929" s="52"/>
      <c r="CU2929" s="33"/>
      <c r="CV2929" s="33"/>
    </row>
    <row r="2930" spans="74:100">
      <c r="BV2930" s="62"/>
      <c r="BW2930" s="62"/>
      <c r="BX2930" s="62"/>
      <c r="BY2930" s="62"/>
      <c r="BZ2930" s="62"/>
      <c r="CA2930" s="62"/>
      <c r="CB2930" s="62"/>
      <c r="CC2930" s="62"/>
      <c r="CD2930" s="62"/>
      <c r="CE2930" s="62"/>
      <c r="CF2930" s="62"/>
      <c r="CL2930" s="56" t="s">
        <v>18876</v>
      </c>
      <c r="CM2930" s="56"/>
      <c r="CN2930" s="56"/>
      <c r="CO2930" s="52"/>
      <c r="CP2930" s="52"/>
      <c r="CQ2930" s="52"/>
      <c r="CR2930" s="52"/>
      <c r="CS2930" s="52"/>
      <c r="CT2930" s="52"/>
      <c r="CU2930" s="33"/>
      <c r="CV2930" s="33"/>
    </row>
    <row r="2931" spans="74:100">
      <c r="BV2931" s="62"/>
      <c r="BW2931" s="62"/>
      <c r="BX2931" s="62"/>
      <c r="BY2931" s="62"/>
      <c r="BZ2931" s="62"/>
      <c r="CA2931" s="62"/>
      <c r="CB2931" s="62"/>
      <c r="CC2931" s="62"/>
      <c r="CD2931" s="62"/>
      <c r="CE2931" s="62"/>
      <c r="CF2931" s="62"/>
      <c r="CL2931" s="56" t="s">
        <v>27284</v>
      </c>
      <c r="CM2931" s="56" t="s">
        <v>215</v>
      </c>
      <c r="CN2931" s="56" t="s">
        <v>215</v>
      </c>
      <c r="CO2931" s="52"/>
      <c r="CP2931" s="52"/>
      <c r="CQ2931" s="52"/>
      <c r="CR2931" s="52"/>
      <c r="CS2931" s="52"/>
      <c r="CT2931" s="52"/>
      <c r="CU2931" s="33"/>
      <c r="CV2931" s="33"/>
    </row>
    <row r="2932" spans="74:100">
      <c r="BV2932" s="62"/>
      <c r="BW2932" s="62"/>
      <c r="BX2932" s="62"/>
      <c r="BY2932" s="62"/>
      <c r="BZ2932" s="62"/>
      <c r="CA2932" s="62"/>
      <c r="CB2932" s="62"/>
      <c r="CC2932" s="62"/>
      <c r="CD2932" s="62"/>
      <c r="CE2932" s="62"/>
      <c r="CF2932" s="62"/>
      <c r="CL2932" s="56" t="s">
        <v>27285</v>
      </c>
      <c r="CM2932" s="56"/>
      <c r="CN2932" s="56"/>
      <c r="CO2932" s="52"/>
      <c r="CP2932" s="52"/>
      <c r="CQ2932" s="52"/>
      <c r="CR2932" s="52"/>
      <c r="CS2932" s="52"/>
      <c r="CT2932" s="52"/>
      <c r="CU2932" s="33"/>
      <c r="CV2932" s="33"/>
    </row>
    <row r="2933" spans="74:100">
      <c r="BV2933" s="62"/>
      <c r="BW2933" s="62"/>
      <c r="BX2933" s="62"/>
      <c r="BY2933" s="62"/>
      <c r="BZ2933" s="62"/>
      <c r="CA2933" s="62"/>
      <c r="CB2933" s="62"/>
      <c r="CC2933" s="62"/>
      <c r="CD2933" s="62"/>
      <c r="CE2933" s="62"/>
      <c r="CF2933" s="62"/>
      <c r="CL2933" s="56" t="s">
        <v>27286</v>
      </c>
      <c r="CM2933" s="56" t="s">
        <v>3118</v>
      </c>
      <c r="CN2933" s="56" t="s">
        <v>3118</v>
      </c>
      <c r="CO2933" s="52"/>
      <c r="CP2933" s="52"/>
      <c r="CQ2933" s="52"/>
      <c r="CR2933" s="52"/>
      <c r="CS2933" s="52"/>
      <c r="CT2933" s="52"/>
      <c r="CU2933" s="33"/>
      <c r="CV2933" s="33"/>
    </row>
    <row r="2934" spans="74:100">
      <c r="BV2934" s="62"/>
      <c r="BW2934" s="62"/>
      <c r="BX2934" s="62"/>
      <c r="BY2934" s="62"/>
      <c r="BZ2934" s="62"/>
      <c r="CA2934" s="62"/>
      <c r="CB2934" s="62"/>
      <c r="CC2934" s="62"/>
      <c r="CD2934" s="62"/>
      <c r="CE2934" s="62"/>
      <c r="CF2934" s="62"/>
      <c r="CL2934" s="56" t="s">
        <v>27287</v>
      </c>
      <c r="CM2934" s="56"/>
      <c r="CN2934" s="56"/>
      <c r="CO2934" s="52"/>
      <c r="CP2934" s="52"/>
      <c r="CQ2934" s="52"/>
      <c r="CR2934" s="52"/>
      <c r="CS2934" s="52"/>
      <c r="CT2934" s="52"/>
      <c r="CU2934" s="33"/>
      <c r="CV2934" s="33"/>
    </row>
    <row r="2935" spans="74:100">
      <c r="BV2935" s="62"/>
      <c r="BW2935" s="62"/>
      <c r="BX2935" s="62"/>
      <c r="BY2935" s="62"/>
      <c r="BZ2935" s="62"/>
      <c r="CA2935" s="62"/>
      <c r="CB2935" s="62"/>
      <c r="CC2935" s="62"/>
      <c r="CD2935" s="62"/>
      <c r="CE2935" s="62"/>
      <c r="CF2935" s="62"/>
      <c r="CL2935" s="56" t="s">
        <v>27288</v>
      </c>
      <c r="CM2935" s="56" t="s">
        <v>217</v>
      </c>
      <c r="CN2935" s="56" t="s">
        <v>217</v>
      </c>
      <c r="CO2935" s="52"/>
      <c r="CP2935" s="52"/>
      <c r="CQ2935" s="52"/>
      <c r="CR2935" s="52"/>
      <c r="CS2935" s="52"/>
      <c r="CT2935" s="52"/>
      <c r="CU2935" s="33"/>
      <c r="CV2935" s="33"/>
    </row>
    <row r="2936" spans="74:100">
      <c r="BV2936" s="62"/>
      <c r="BW2936" s="62"/>
      <c r="BX2936" s="62"/>
      <c r="BY2936" s="62"/>
      <c r="BZ2936" s="62"/>
      <c r="CA2936" s="62"/>
      <c r="CB2936" s="62"/>
      <c r="CC2936" s="62"/>
      <c r="CD2936" s="62"/>
      <c r="CE2936" s="62"/>
      <c r="CF2936" s="62"/>
      <c r="CL2936" s="56" t="s">
        <v>27289</v>
      </c>
      <c r="CM2936" s="56"/>
      <c r="CN2936" s="56"/>
      <c r="CO2936" s="52"/>
      <c r="CP2936" s="52"/>
      <c r="CQ2936" s="52"/>
      <c r="CR2936" s="52"/>
      <c r="CS2936" s="52"/>
      <c r="CT2936" s="52"/>
      <c r="CU2936" s="33"/>
      <c r="CV2936" s="33"/>
    </row>
    <row r="2937" spans="74:100">
      <c r="BV2937" s="62"/>
      <c r="BW2937" s="62"/>
      <c r="BX2937" s="62"/>
      <c r="BY2937" s="62"/>
      <c r="BZ2937" s="62"/>
      <c r="CA2937" s="62"/>
      <c r="CB2937" s="62"/>
      <c r="CC2937" s="62"/>
      <c r="CD2937" s="62"/>
      <c r="CE2937" s="62"/>
      <c r="CF2937" s="62"/>
      <c r="CL2937" s="56" t="s">
        <v>3902</v>
      </c>
      <c r="CM2937" s="56" t="s">
        <v>3118</v>
      </c>
      <c r="CN2937" s="56" t="s">
        <v>3118</v>
      </c>
      <c r="CO2937" s="52"/>
      <c r="CP2937" s="52"/>
      <c r="CQ2937" s="52"/>
      <c r="CR2937" s="52"/>
      <c r="CS2937" s="52"/>
      <c r="CT2937" s="52"/>
      <c r="CU2937" s="33"/>
      <c r="CV2937" s="33"/>
    </row>
    <row r="2938" spans="74:100">
      <c r="BV2938" s="62"/>
      <c r="BW2938" s="62"/>
      <c r="BX2938" s="62"/>
      <c r="BY2938" s="62"/>
      <c r="BZ2938" s="62"/>
      <c r="CA2938" s="62"/>
      <c r="CB2938" s="62"/>
      <c r="CC2938" s="62"/>
      <c r="CD2938" s="62"/>
      <c r="CE2938" s="62"/>
      <c r="CF2938" s="62"/>
      <c r="CL2938" s="56" t="s">
        <v>18091</v>
      </c>
      <c r="CM2938" s="56"/>
      <c r="CN2938" s="56"/>
      <c r="CO2938" s="52"/>
      <c r="CP2938" s="52"/>
      <c r="CQ2938" s="52"/>
      <c r="CR2938" s="52"/>
      <c r="CS2938" s="52"/>
      <c r="CT2938" s="52"/>
      <c r="CU2938" s="33"/>
      <c r="CV2938" s="33"/>
    </row>
    <row r="2939" spans="74:100">
      <c r="BV2939" s="62"/>
      <c r="BW2939" s="62"/>
      <c r="BX2939" s="62"/>
      <c r="BY2939" s="62"/>
      <c r="BZ2939" s="62"/>
      <c r="CA2939" s="62"/>
      <c r="CB2939" s="62"/>
      <c r="CC2939" s="62"/>
      <c r="CD2939" s="62"/>
      <c r="CE2939" s="62"/>
      <c r="CF2939" s="62"/>
      <c r="CL2939" s="56" t="s">
        <v>1211</v>
      </c>
      <c r="CM2939" s="56" t="s">
        <v>213</v>
      </c>
      <c r="CN2939" s="56" t="s">
        <v>213</v>
      </c>
      <c r="CO2939" s="52"/>
      <c r="CP2939" s="52"/>
      <c r="CQ2939" s="52"/>
      <c r="CR2939" s="52"/>
      <c r="CS2939" s="52"/>
      <c r="CT2939" s="52"/>
      <c r="CU2939" s="33"/>
      <c r="CV2939" s="33"/>
    </row>
    <row r="2940" spans="74:100">
      <c r="BV2940" s="62"/>
      <c r="BW2940" s="62"/>
      <c r="BX2940" s="62"/>
      <c r="BY2940" s="62"/>
      <c r="BZ2940" s="62"/>
      <c r="CA2940" s="62"/>
      <c r="CB2940" s="62"/>
      <c r="CC2940" s="62"/>
      <c r="CD2940" s="62"/>
      <c r="CE2940" s="62"/>
      <c r="CF2940" s="62"/>
      <c r="CL2940" s="56" t="s">
        <v>21194</v>
      </c>
      <c r="CM2940" s="56"/>
      <c r="CN2940" s="56"/>
      <c r="CO2940" s="52"/>
      <c r="CP2940" s="52"/>
      <c r="CQ2940" s="52"/>
      <c r="CR2940" s="52"/>
      <c r="CS2940" s="52"/>
      <c r="CT2940" s="52"/>
      <c r="CU2940" s="33"/>
      <c r="CV2940" s="33"/>
    </row>
    <row r="2941" spans="74:100">
      <c r="BV2941" s="62"/>
      <c r="BW2941" s="62"/>
      <c r="BX2941" s="62"/>
      <c r="BY2941" s="62"/>
      <c r="BZ2941" s="62"/>
      <c r="CA2941" s="62"/>
      <c r="CB2941" s="62"/>
      <c r="CC2941" s="62"/>
      <c r="CD2941" s="62"/>
      <c r="CE2941" s="62"/>
      <c r="CF2941" s="62"/>
      <c r="CL2941" s="56" t="s">
        <v>3903</v>
      </c>
      <c r="CM2941" s="56" t="s">
        <v>3118</v>
      </c>
      <c r="CN2941" s="56" t="s">
        <v>3118</v>
      </c>
      <c r="CO2941" s="52"/>
      <c r="CP2941" s="52"/>
      <c r="CQ2941" s="52"/>
      <c r="CR2941" s="52"/>
      <c r="CS2941" s="52"/>
      <c r="CT2941" s="52"/>
      <c r="CU2941" s="33"/>
      <c r="CV2941" s="33"/>
    </row>
    <row r="2942" spans="74:100">
      <c r="BV2942" s="62"/>
      <c r="BW2942" s="62"/>
      <c r="BX2942" s="62"/>
      <c r="BY2942" s="62"/>
      <c r="BZ2942" s="62"/>
      <c r="CA2942" s="62"/>
      <c r="CB2942" s="62"/>
      <c r="CC2942" s="62"/>
      <c r="CD2942" s="62"/>
      <c r="CE2942" s="62"/>
      <c r="CF2942" s="62"/>
      <c r="CL2942" s="56" t="s">
        <v>18092</v>
      </c>
      <c r="CM2942" s="56"/>
      <c r="CN2942" s="56"/>
      <c r="CO2942" s="52"/>
      <c r="CP2942" s="52"/>
      <c r="CQ2942" s="52"/>
      <c r="CR2942" s="52"/>
      <c r="CS2942" s="52"/>
      <c r="CT2942" s="52"/>
      <c r="CU2942" s="33"/>
      <c r="CV2942" s="33"/>
    </row>
    <row r="2943" spans="74:100">
      <c r="BV2943" s="62"/>
      <c r="BW2943" s="62"/>
      <c r="BX2943" s="62"/>
      <c r="BY2943" s="62"/>
      <c r="BZ2943" s="62"/>
      <c r="CA2943" s="62"/>
      <c r="CB2943" s="62"/>
      <c r="CC2943" s="62"/>
      <c r="CD2943" s="62"/>
      <c r="CE2943" s="62"/>
      <c r="CF2943" s="62"/>
      <c r="CL2943" s="56" t="s">
        <v>3904</v>
      </c>
      <c r="CM2943" s="56" t="s">
        <v>217</v>
      </c>
      <c r="CN2943" s="56" t="s">
        <v>217</v>
      </c>
      <c r="CO2943" s="52"/>
      <c r="CP2943" s="52"/>
      <c r="CQ2943" s="52"/>
      <c r="CR2943" s="52"/>
      <c r="CS2943" s="52"/>
      <c r="CT2943" s="52"/>
      <c r="CU2943" s="33"/>
      <c r="CV2943" s="33"/>
    </row>
    <row r="2944" spans="74:100">
      <c r="BV2944" s="62"/>
      <c r="BW2944" s="62"/>
      <c r="BX2944" s="62"/>
      <c r="BY2944" s="62"/>
      <c r="BZ2944" s="62"/>
      <c r="CA2944" s="62"/>
      <c r="CB2944" s="62"/>
      <c r="CC2944" s="62"/>
      <c r="CD2944" s="62"/>
      <c r="CE2944" s="62"/>
      <c r="CF2944" s="62"/>
      <c r="CL2944" s="56" t="s">
        <v>18093</v>
      </c>
      <c r="CM2944" s="56"/>
      <c r="CN2944" s="56"/>
      <c r="CO2944" s="52"/>
      <c r="CP2944" s="52"/>
      <c r="CQ2944" s="52"/>
      <c r="CR2944" s="52"/>
      <c r="CS2944" s="52"/>
      <c r="CT2944" s="52"/>
      <c r="CU2944" s="33"/>
      <c r="CV2944" s="33"/>
    </row>
    <row r="2945" spans="74:100">
      <c r="BV2945" s="62"/>
      <c r="BW2945" s="62"/>
      <c r="BX2945" s="62"/>
      <c r="BY2945" s="62"/>
      <c r="BZ2945" s="62"/>
      <c r="CA2945" s="62"/>
      <c r="CB2945" s="62"/>
      <c r="CC2945" s="62"/>
      <c r="CD2945" s="62"/>
      <c r="CE2945" s="62"/>
      <c r="CF2945" s="62"/>
      <c r="CL2945" s="56" t="s">
        <v>3905</v>
      </c>
      <c r="CM2945" s="56" t="s">
        <v>3118</v>
      </c>
      <c r="CN2945" s="56" t="s">
        <v>3118</v>
      </c>
      <c r="CO2945" s="52"/>
      <c r="CP2945" s="52"/>
      <c r="CQ2945" s="52"/>
      <c r="CR2945" s="52"/>
      <c r="CS2945" s="52"/>
      <c r="CT2945" s="52"/>
      <c r="CU2945" s="33"/>
      <c r="CV2945" s="33"/>
    </row>
    <row r="2946" spans="74:100">
      <c r="BV2946" s="62"/>
      <c r="BW2946" s="62"/>
      <c r="BX2946" s="62"/>
      <c r="BY2946" s="62"/>
      <c r="BZ2946" s="62"/>
      <c r="CA2946" s="62"/>
      <c r="CB2946" s="62"/>
      <c r="CC2946" s="62"/>
      <c r="CD2946" s="62"/>
      <c r="CE2946" s="62"/>
      <c r="CF2946" s="62"/>
      <c r="CL2946" s="56" t="s">
        <v>20530</v>
      </c>
      <c r="CM2946" s="56"/>
      <c r="CN2946" s="56"/>
      <c r="CO2946" s="52"/>
      <c r="CP2946" s="52"/>
      <c r="CQ2946" s="52"/>
      <c r="CR2946" s="52"/>
      <c r="CS2946" s="52"/>
      <c r="CT2946" s="52"/>
      <c r="CU2946" s="33"/>
      <c r="CV2946" s="33"/>
    </row>
    <row r="2947" spans="74:100">
      <c r="BV2947" s="62"/>
      <c r="BW2947" s="62"/>
      <c r="BX2947" s="62"/>
      <c r="BY2947" s="62"/>
      <c r="BZ2947" s="62"/>
      <c r="CA2947" s="62"/>
      <c r="CB2947" s="62"/>
      <c r="CC2947" s="62"/>
      <c r="CD2947" s="62"/>
      <c r="CE2947" s="62"/>
      <c r="CF2947" s="62"/>
      <c r="CL2947" s="56" t="s">
        <v>1212</v>
      </c>
      <c r="CM2947" s="56" t="s">
        <v>216</v>
      </c>
      <c r="CN2947" s="56" t="s">
        <v>216</v>
      </c>
      <c r="CO2947" s="52"/>
      <c r="CP2947" s="52"/>
      <c r="CQ2947" s="52"/>
      <c r="CR2947" s="52"/>
      <c r="CS2947" s="52"/>
      <c r="CT2947" s="52"/>
      <c r="CU2947" s="33"/>
      <c r="CV2947" s="33"/>
    </row>
    <row r="2948" spans="74:100">
      <c r="BV2948" s="62"/>
      <c r="BW2948" s="62"/>
      <c r="BX2948" s="62"/>
      <c r="BY2948" s="62"/>
      <c r="BZ2948" s="62"/>
      <c r="CA2948" s="62"/>
      <c r="CB2948" s="62"/>
      <c r="CC2948" s="62"/>
      <c r="CD2948" s="62"/>
      <c r="CE2948" s="62"/>
      <c r="CF2948" s="62"/>
      <c r="CL2948" s="56" t="s">
        <v>21195</v>
      </c>
      <c r="CM2948" s="56"/>
      <c r="CN2948" s="56"/>
      <c r="CO2948" s="52"/>
      <c r="CP2948" s="52"/>
      <c r="CQ2948" s="52"/>
      <c r="CR2948" s="52"/>
      <c r="CS2948" s="52"/>
      <c r="CT2948" s="52"/>
      <c r="CU2948" s="33"/>
      <c r="CV2948" s="33"/>
    </row>
    <row r="2949" spans="74:100">
      <c r="BV2949" s="62"/>
      <c r="BW2949" s="62"/>
      <c r="BX2949" s="62"/>
      <c r="BY2949" s="62"/>
      <c r="BZ2949" s="62"/>
      <c r="CA2949" s="62"/>
      <c r="CB2949" s="62"/>
      <c r="CC2949" s="62"/>
      <c r="CD2949" s="62"/>
      <c r="CE2949" s="62"/>
      <c r="CF2949" s="62"/>
      <c r="CL2949" s="56" t="s">
        <v>27290</v>
      </c>
      <c r="CM2949" s="56" t="s">
        <v>217</v>
      </c>
      <c r="CN2949" s="56" t="s">
        <v>217</v>
      </c>
      <c r="CO2949" s="52"/>
      <c r="CP2949" s="52"/>
      <c r="CQ2949" s="52"/>
      <c r="CR2949" s="52"/>
      <c r="CS2949" s="52"/>
      <c r="CT2949" s="52"/>
      <c r="CU2949" s="33"/>
      <c r="CV2949" s="33"/>
    </row>
    <row r="2950" spans="74:100">
      <c r="BV2950" s="62"/>
      <c r="BW2950" s="62"/>
      <c r="BX2950" s="62"/>
      <c r="BY2950" s="62"/>
      <c r="BZ2950" s="62"/>
      <c r="CA2950" s="62"/>
      <c r="CB2950" s="62"/>
      <c r="CC2950" s="62"/>
      <c r="CD2950" s="62"/>
      <c r="CE2950" s="62"/>
      <c r="CF2950" s="62"/>
      <c r="CL2950" s="56" t="s">
        <v>27291</v>
      </c>
      <c r="CM2950" s="56"/>
      <c r="CN2950" s="56"/>
      <c r="CO2950" s="52"/>
      <c r="CP2950" s="52"/>
      <c r="CQ2950" s="52"/>
      <c r="CR2950" s="52"/>
      <c r="CS2950" s="52"/>
      <c r="CT2950" s="52"/>
      <c r="CU2950" s="33"/>
      <c r="CV2950" s="33"/>
    </row>
    <row r="2951" spans="74:100">
      <c r="BV2951" s="62"/>
      <c r="BW2951" s="62"/>
      <c r="BX2951" s="62"/>
      <c r="BY2951" s="62"/>
      <c r="BZ2951" s="62"/>
      <c r="CA2951" s="62"/>
      <c r="CB2951" s="62"/>
      <c r="CC2951" s="62"/>
      <c r="CD2951" s="62"/>
      <c r="CE2951" s="62"/>
      <c r="CF2951" s="62"/>
      <c r="CL2951" s="56" t="s">
        <v>1213</v>
      </c>
      <c r="CM2951" s="56" t="s">
        <v>216</v>
      </c>
      <c r="CN2951" s="56" t="s">
        <v>216</v>
      </c>
      <c r="CO2951" s="52"/>
      <c r="CP2951" s="52"/>
      <c r="CQ2951" s="52"/>
      <c r="CR2951" s="52"/>
      <c r="CS2951" s="52"/>
      <c r="CT2951" s="52"/>
      <c r="CU2951" s="33"/>
      <c r="CV2951" s="33"/>
    </row>
    <row r="2952" spans="74:100">
      <c r="BV2952" s="62"/>
      <c r="BW2952" s="62"/>
      <c r="BX2952" s="62"/>
      <c r="BY2952" s="62"/>
      <c r="BZ2952" s="62"/>
      <c r="CA2952" s="62"/>
      <c r="CB2952" s="62"/>
      <c r="CC2952" s="62"/>
      <c r="CD2952" s="62"/>
      <c r="CE2952" s="62"/>
      <c r="CF2952" s="62"/>
      <c r="CL2952" s="56" t="s">
        <v>21196</v>
      </c>
      <c r="CM2952" s="56"/>
      <c r="CN2952" s="56"/>
      <c r="CO2952" s="52"/>
      <c r="CP2952" s="52"/>
      <c r="CQ2952" s="52"/>
      <c r="CR2952" s="52"/>
      <c r="CS2952" s="52"/>
      <c r="CT2952" s="52"/>
      <c r="CU2952" s="33"/>
      <c r="CV2952" s="33"/>
    </row>
    <row r="2953" spans="74:100">
      <c r="BV2953" s="62"/>
      <c r="BW2953" s="62"/>
      <c r="BX2953" s="62"/>
      <c r="BY2953" s="62"/>
      <c r="BZ2953" s="62"/>
      <c r="CA2953" s="62"/>
      <c r="CB2953" s="62"/>
      <c r="CC2953" s="62"/>
      <c r="CD2953" s="62"/>
      <c r="CE2953" s="62"/>
      <c r="CF2953" s="62"/>
      <c r="CL2953" s="56" t="s">
        <v>3906</v>
      </c>
      <c r="CM2953" s="56" t="s">
        <v>217</v>
      </c>
      <c r="CN2953" s="56" t="s">
        <v>217</v>
      </c>
      <c r="CO2953" s="52"/>
      <c r="CP2953" s="52"/>
      <c r="CQ2953" s="52"/>
      <c r="CR2953" s="52"/>
      <c r="CS2953" s="52"/>
      <c r="CT2953" s="52"/>
      <c r="CU2953" s="33"/>
      <c r="CV2953" s="33"/>
    </row>
    <row r="2954" spans="74:100">
      <c r="BV2954" s="62"/>
      <c r="BW2954" s="62"/>
      <c r="BX2954" s="62"/>
      <c r="BY2954" s="62"/>
      <c r="BZ2954" s="62"/>
      <c r="CA2954" s="62"/>
      <c r="CB2954" s="62"/>
      <c r="CC2954" s="62"/>
      <c r="CD2954" s="62"/>
      <c r="CE2954" s="62"/>
      <c r="CF2954" s="62"/>
      <c r="CL2954" s="56" t="s">
        <v>18094</v>
      </c>
      <c r="CM2954" s="56"/>
      <c r="CN2954" s="56"/>
      <c r="CO2954" s="52"/>
      <c r="CP2954" s="52"/>
      <c r="CQ2954" s="52"/>
      <c r="CR2954" s="52"/>
      <c r="CS2954" s="52"/>
      <c r="CT2954" s="52"/>
      <c r="CU2954" s="33"/>
      <c r="CV2954" s="33"/>
    </row>
    <row r="2955" spans="74:100">
      <c r="BV2955" s="62"/>
      <c r="BW2955" s="62"/>
      <c r="BX2955" s="62"/>
      <c r="BY2955" s="62"/>
      <c r="BZ2955" s="62"/>
      <c r="CA2955" s="62"/>
      <c r="CB2955" s="62"/>
      <c r="CC2955" s="62"/>
      <c r="CD2955" s="62"/>
      <c r="CE2955" s="62"/>
      <c r="CF2955" s="62"/>
      <c r="CL2955" s="56" t="s">
        <v>27292</v>
      </c>
      <c r="CM2955" s="56" t="s">
        <v>217</v>
      </c>
      <c r="CN2955" s="56" t="s">
        <v>217</v>
      </c>
      <c r="CO2955" s="52"/>
      <c r="CP2955" s="52"/>
      <c r="CQ2955" s="52"/>
      <c r="CR2955" s="52"/>
      <c r="CS2955" s="52"/>
      <c r="CT2955" s="52"/>
      <c r="CU2955" s="33"/>
      <c r="CV2955" s="33"/>
    </row>
    <row r="2956" spans="74:100">
      <c r="BV2956" s="62"/>
      <c r="BW2956" s="62"/>
      <c r="BX2956" s="62"/>
      <c r="BY2956" s="62"/>
      <c r="BZ2956" s="62"/>
      <c r="CA2956" s="62"/>
      <c r="CB2956" s="62"/>
      <c r="CC2956" s="62"/>
      <c r="CD2956" s="62"/>
      <c r="CE2956" s="62"/>
      <c r="CF2956" s="62"/>
      <c r="CL2956" s="56" t="s">
        <v>27293</v>
      </c>
      <c r="CM2956" s="56"/>
      <c r="CN2956" s="56"/>
      <c r="CO2956" s="52"/>
      <c r="CP2956" s="52"/>
      <c r="CQ2956" s="52"/>
      <c r="CR2956" s="52"/>
      <c r="CS2956" s="52"/>
      <c r="CT2956" s="52"/>
      <c r="CU2956" s="33"/>
      <c r="CV2956" s="33"/>
    </row>
    <row r="2957" spans="74:100">
      <c r="BV2957" s="62"/>
      <c r="BW2957" s="62"/>
      <c r="BX2957" s="62"/>
      <c r="BY2957" s="62"/>
      <c r="BZ2957" s="62"/>
      <c r="CA2957" s="62"/>
      <c r="CB2957" s="62"/>
      <c r="CC2957" s="62"/>
      <c r="CD2957" s="62"/>
      <c r="CE2957" s="62"/>
      <c r="CF2957" s="62"/>
      <c r="CL2957" s="56" t="s">
        <v>3907</v>
      </c>
      <c r="CM2957" s="56" t="s">
        <v>216</v>
      </c>
      <c r="CN2957" s="56" t="s">
        <v>216</v>
      </c>
      <c r="CO2957" s="52"/>
      <c r="CP2957" s="52"/>
      <c r="CQ2957" s="52"/>
      <c r="CR2957" s="52"/>
      <c r="CS2957" s="52"/>
      <c r="CT2957" s="52"/>
      <c r="CU2957" s="33"/>
      <c r="CV2957" s="33"/>
    </row>
    <row r="2958" spans="74:100">
      <c r="BV2958" s="62"/>
      <c r="BW2958" s="62"/>
      <c r="BX2958" s="62"/>
      <c r="BY2958" s="62"/>
      <c r="BZ2958" s="62"/>
      <c r="CA2958" s="62"/>
      <c r="CB2958" s="62"/>
      <c r="CC2958" s="62"/>
      <c r="CD2958" s="62"/>
      <c r="CE2958" s="62"/>
      <c r="CF2958" s="62"/>
      <c r="CL2958" s="56" t="s">
        <v>21197</v>
      </c>
      <c r="CM2958" s="56"/>
      <c r="CN2958" s="56"/>
      <c r="CO2958" s="52"/>
      <c r="CP2958" s="52"/>
      <c r="CQ2958" s="52"/>
      <c r="CR2958" s="52"/>
      <c r="CS2958" s="52"/>
      <c r="CT2958" s="52"/>
      <c r="CU2958" s="33"/>
      <c r="CV2958" s="33"/>
    </row>
    <row r="2959" spans="74:100">
      <c r="BV2959" s="62"/>
      <c r="BW2959" s="62"/>
      <c r="BX2959" s="62"/>
      <c r="BY2959" s="62"/>
      <c r="BZ2959" s="62"/>
      <c r="CA2959" s="62"/>
      <c r="CB2959" s="62"/>
      <c r="CC2959" s="62"/>
      <c r="CD2959" s="62"/>
      <c r="CE2959" s="62"/>
      <c r="CF2959" s="62"/>
      <c r="CL2959" s="56" t="s">
        <v>3908</v>
      </c>
      <c r="CM2959" s="56" t="s">
        <v>216</v>
      </c>
      <c r="CN2959" s="56" t="s">
        <v>216</v>
      </c>
      <c r="CO2959" s="52"/>
      <c r="CP2959" s="52"/>
      <c r="CQ2959" s="52"/>
      <c r="CR2959" s="52"/>
      <c r="CS2959" s="52"/>
      <c r="CT2959" s="52"/>
      <c r="CU2959" s="33"/>
      <c r="CV2959" s="33"/>
    </row>
    <row r="2960" spans="74:100">
      <c r="BV2960" s="62"/>
      <c r="BW2960" s="62"/>
      <c r="BX2960" s="62"/>
      <c r="BY2960" s="62"/>
      <c r="BZ2960" s="62"/>
      <c r="CA2960" s="62"/>
      <c r="CB2960" s="62"/>
      <c r="CC2960" s="62"/>
      <c r="CD2960" s="62"/>
      <c r="CE2960" s="62"/>
      <c r="CF2960" s="62"/>
      <c r="CL2960" s="56" t="s">
        <v>21198</v>
      </c>
      <c r="CM2960" s="56"/>
      <c r="CN2960" s="56"/>
      <c r="CO2960" s="52"/>
      <c r="CP2960" s="52"/>
      <c r="CQ2960" s="52"/>
      <c r="CR2960" s="52"/>
      <c r="CS2960" s="52"/>
      <c r="CT2960" s="52"/>
      <c r="CU2960" s="33"/>
      <c r="CV2960" s="33"/>
    </row>
    <row r="2961" spans="74:100">
      <c r="BV2961" s="62"/>
      <c r="BW2961" s="62"/>
      <c r="BX2961" s="62"/>
      <c r="BY2961" s="62"/>
      <c r="BZ2961" s="62"/>
      <c r="CA2961" s="62"/>
      <c r="CB2961" s="62"/>
      <c r="CC2961" s="62"/>
      <c r="CD2961" s="62"/>
      <c r="CE2961" s="62"/>
      <c r="CF2961" s="62"/>
      <c r="CL2961" s="56" t="s">
        <v>1214</v>
      </c>
      <c r="CM2961" s="56" t="s">
        <v>216</v>
      </c>
      <c r="CN2961" s="56" t="s">
        <v>216</v>
      </c>
      <c r="CO2961" s="52"/>
      <c r="CP2961" s="52"/>
      <c r="CQ2961" s="52"/>
      <c r="CR2961" s="52"/>
      <c r="CS2961" s="52"/>
      <c r="CT2961" s="52"/>
      <c r="CU2961" s="33"/>
      <c r="CV2961" s="33"/>
    </row>
    <row r="2962" spans="74:100">
      <c r="BV2962" s="62"/>
      <c r="BW2962" s="62"/>
      <c r="BX2962" s="62"/>
      <c r="BY2962" s="62"/>
      <c r="BZ2962" s="62"/>
      <c r="CA2962" s="62"/>
      <c r="CB2962" s="62"/>
      <c r="CC2962" s="62"/>
      <c r="CD2962" s="62"/>
      <c r="CE2962" s="62"/>
      <c r="CF2962" s="62"/>
      <c r="CL2962" s="56" t="s">
        <v>21199</v>
      </c>
      <c r="CM2962" s="56"/>
      <c r="CN2962" s="56"/>
      <c r="CO2962" s="52"/>
      <c r="CP2962" s="52"/>
      <c r="CQ2962" s="52"/>
      <c r="CR2962" s="52"/>
      <c r="CS2962" s="52"/>
      <c r="CT2962" s="52"/>
      <c r="CU2962" s="33"/>
      <c r="CV2962" s="33"/>
    </row>
    <row r="2963" spans="74:100">
      <c r="BV2963" s="62"/>
      <c r="BW2963" s="62"/>
      <c r="BX2963" s="62"/>
      <c r="BY2963" s="62"/>
      <c r="BZ2963" s="62"/>
      <c r="CA2963" s="62"/>
      <c r="CB2963" s="62"/>
      <c r="CC2963" s="62"/>
      <c r="CD2963" s="62"/>
      <c r="CE2963" s="62"/>
      <c r="CF2963" s="62"/>
      <c r="CL2963" s="56" t="s">
        <v>3909</v>
      </c>
      <c r="CM2963" s="56" t="s">
        <v>217</v>
      </c>
      <c r="CN2963" s="56" t="s">
        <v>217</v>
      </c>
      <c r="CO2963" s="52"/>
      <c r="CP2963" s="52"/>
      <c r="CQ2963" s="52"/>
      <c r="CR2963" s="52"/>
      <c r="CS2963" s="52"/>
      <c r="CT2963" s="52"/>
      <c r="CU2963" s="33"/>
      <c r="CV2963" s="33"/>
    </row>
    <row r="2964" spans="74:100">
      <c r="BV2964" s="62"/>
      <c r="BW2964" s="62"/>
      <c r="BX2964" s="62"/>
      <c r="BY2964" s="62"/>
      <c r="BZ2964" s="62"/>
      <c r="CA2964" s="62"/>
      <c r="CB2964" s="62"/>
      <c r="CC2964" s="62"/>
      <c r="CD2964" s="62"/>
      <c r="CE2964" s="62"/>
      <c r="CF2964" s="62"/>
      <c r="CL2964" s="56" t="s">
        <v>18095</v>
      </c>
      <c r="CM2964" s="56"/>
      <c r="CN2964" s="56"/>
      <c r="CO2964" s="52"/>
      <c r="CP2964" s="52"/>
      <c r="CQ2964" s="52"/>
      <c r="CR2964" s="52"/>
      <c r="CS2964" s="52"/>
      <c r="CT2964" s="52"/>
      <c r="CU2964" s="33"/>
      <c r="CV2964" s="33"/>
    </row>
    <row r="2965" spans="74:100">
      <c r="BV2965" s="62"/>
      <c r="BW2965" s="62"/>
      <c r="BX2965" s="62"/>
      <c r="BY2965" s="62"/>
      <c r="BZ2965" s="62"/>
      <c r="CA2965" s="62"/>
      <c r="CB2965" s="62"/>
      <c r="CC2965" s="62"/>
      <c r="CD2965" s="62"/>
      <c r="CE2965" s="62"/>
      <c r="CF2965" s="62"/>
      <c r="CL2965" s="56" t="s">
        <v>3910</v>
      </c>
      <c r="CM2965" s="56" t="s">
        <v>217</v>
      </c>
      <c r="CN2965" s="56" t="s">
        <v>217</v>
      </c>
      <c r="CO2965" s="52"/>
      <c r="CP2965" s="52"/>
      <c r="CQ2965" s="52"/>
      <c r="CR2965" s="52"/>
      <c r="CS2965" s="52"/>
      <c r="CT2965" s="52"/>
      <c r="CU2965" s="33"/>
      <c r="CV2965" s="33"/>
    </row>
    <row r="2966" spans="74:100">
      <c r="BV2966" s="62"/>
      <c r="BW2966" s="62"/>
      <c r="BX2966" s="62"/>
      <c r="BY2966" s="62"/>
      <c r="BZ2966" s="62"/>
      <c r="CA2966" s="62"/>
      <c r="CB2966" s="62"/>
      <c r="CC2966" s="62"/>
      <c r="CD2966" s="62"/>
      <c r="CE2966" s="62"/>
      <c r="CF2966" s="62"/>
      <c r="CL2966" s="56" t="s">
        <v>18096</v>
      </c>
      <c r="CM2966" s="56"/>
      <c r="CN2966" s="56"/>
      <c r="CO2966" s="52"/>
      <c r="CP2966" s="52"/>
      <c r="CQ2966" s="52"/>
      <c r="CR2966" s="52"/>
      <c r="CS2966" s="52"/>
      <c r="CT2966" s="52"/>
      <c r="CU2966" s="33"/>
      <c r="CV2966" s="33"/>
    </row>
    <row r="2967" spans="74:100">
      <c r="BV2967" s="62"/>
      <c r="BW2967" s="62"/>
      <c r="BX2967" s="62"/>
      <c r="BY2967" s="62"/>
      <c r="BZ2967" s="62"/>
      <c r="CA2967" s="62"/>
      <c r="CB2967" s="62"/>
      <c r="CC2967" s="62"/>
      <c r="CD2967" s="62"/>
      <c r="CE2967" s="62"/>
      <c r="CF2967" s="62"/>
      <c r="CL2967" s="56" t="s">
        <v>3911</v>
      </c>
      <c r="CM2967" s="56" t="s">
        <v>217</v>
      </c>
      <c r="CN2967" s="56" t="s">
        <v>217</v>
      </c>
      <c r="CO2967" s="52"/>
      <c r="CP2967" s="52"/>
      <c r="CQ2967" s="52"/>
      <c r="CR2967" s="52"/>
      <c r="CS2967" s="52"/>
      <c r="CT2967" s="52"/>
      <c r="CU2967" s="33"/>
      <c r="CV2967" s="33"/>
    </row>
    <row r="2968" spans="74:100">
      <c r="BV2968" s="62"/>
      <c r="BW2968" s="62"/>
      <c r="BX2968" s="62"/>
      <c r="BY2968" s="62"/>
      <c r="BZ2968" s="62"/>
      <c r="CA2968" s="62"/>
      <c r="CB2968" s="62"/>
      <c r="CC2968" s="62"/>
      <c r="CD2968" s="62"/>
      <c r="CE2968" s="62"/>
      <c r="CF2968" s="62"/>
      <c r="CL2968" s="56" t="s">
        <v>18097</v>
      </c>
      <c r="CM2968" s="56"/>
      <c r="CN2968" s="56"/>
      <c r="CO2968" s="52"/>
      <c r="CP2968" s="52"/>
      <c r="CQ2968" s="52"/>
      <c r="CR2968" s="52"/>
      <c r="CS2968" s="52"/>
      <c r="CT2968" s="52"/>
      <c r="CU2968" s="33"/>
      <c r="CV2968" s="33"/>
    </row>
    <row r="2969" spans="74:100">
      <c r="BV2969" s="62"/>
      <c r="BW2969" s="62"/>
      <c r="BX2969" s="62"/>
      <c r="BY2969" s="62"/>
      <c r="BZ2969" s="62"/>
      <c r="CA2969" s="62"/>
      <c r="CB2969" s="62"/>
      <c r="CC2969" s="62"/>
      <c r="CD2969" s="62"/>
      <c r="CE2969" s="62"/>
      <c r="CF2969" s="62"/>
      <c r="CL2969" s="56" t="s">
        <v>3912</v>
      </c>
      <c r="CM2969" s="56" t="s">
        <v>3118</v>
      </c>
      <c r="CN2969" s="56" t="s">
        <v>3118</v>
      </c>
      <c r="CO2969" s="52"/>
      <c r="CP2969" s="52"/>
      <c r="CQ2969" s="52"/>
      <c r="CR2969" s="52"/>
      <c r="CS2969" s="52"/>
      <c r="CT2969" s="52"/>
      <c r="CU2969" s="33"/>
      <c r="CV2969" s="33"/>
    </row>
    <row r="2970" spans="74:100">
      <c r="BV2970" s="62"/>
      <c r="BW2970" s="62"/>
      <c r="BX2970" s="62"/>
      <c r="BY2970" s="62"/>
      <c r="BZ2970" s="62"/>
      <c r="CA2970" s="62"/>
      <c r="CB2970" s="62"/>
      <c r="CC2970" s="62"/>
      <c r="CD2970" s="62"/>
      <c r="CE2970" s="62"/>
      <c r="CF2970" s="62"/>
      <c r="CL2970" s="56" t="s">
        <v>18098</v>
      </c>
      <c r="CM2970" s="56"/>
      <c r="CN2970" s="56"/>
      <c r="CO2970" s="52"/>
      <c r="CP2970" s="52"/>
      <c r="CQ2970" s="52"/>
      <c r="CR2970" s="52"/>
      <c r="CS2970" s="52"/>
      <c r="CT2970" s="52"/>
      <c r="CU2970" s="33"/>
      <c r="CV2970" s="33"/>
    </row>
    <row r="2971" spans="74:100">
      <c r="BV2971" s="62"/>
      <c r="BW2971" s="62"/>
      <c r="BX2971" s="62"/>
      <c r="BY2971" s="62"/>
      <c r="BZ2971" s="62"/>
      <c r="CA2971" s="62"/>
      <c r="CB2971" s="62"/>
      <c r="CC2971" s="62"/>
      <c r="CD2971" s="62"/>
      <c r="CE2971" s="62"/>
      <c r="CF2971" s="62"/>
      <c r="CL2971" s="56" t="s">
        <v>3913</v>
      </c>
      <c r="CM2971" s="56" t="s">
        <v>217</v>
      </c>
      <c r="CN2971" s="56" t="s">
        <v>217</v>
      </c>
      <c r="CO2971" s="52"/>
      <c r="CP2971" s="52"/>
      <c r="CQ2971" s="52"/>
      <c r="CR2971" s="52"/>
      <c r="CS2971" s="52"/>
      <c r="CT2971" s="52"/>
      <c r="CU2971" s="33"/>
      <c r="CV2971" s="33"/>
    </row>
    <row r="2972" spans="74:100">
      <c r="BV2972" s="62"/>
      <c r="BW2972" s="62"/>
      <c r="BX2972" s="62"/>
      <c r="BY2972" s="62"/>
      <c r="BZ2972" s="62"/>
      <c r="CA2972" s="62"/>
      <c r="CB2972" s="62"/>
      <c r="CC2972" s="62"/>
      <c r="CD2972" s="62"/>
      <c r="CE2972" s="62"/>
      <c r="CF2972" s="62"/>
      <c r="CL2972" s="56" t="s">
        <v>18098</v>
      </c>
      <c r="CM2972" s="56"/>
      <c r="CN2972" s="56"/>
      <c r="CO2972" s="52"/>
      <c r="CP2972" s="52"/>
      <c r="CQ2972" s="52"/>
      <c r="CR2972" s="52"/>
      <c r="CS2972" s="52"/>
      <c r="CT2972" s="52"/>
      <c r="CU2972" s="33"/>
      <c r="CV2972" s="33"/>
    </row>
    <row r="2973" spans="74:100">
      <c r="BV2973" s="62"/>
      <c r="BW2973" s="62"/>
      <c r="BX2973" s="62"/>
      <c r="BY2973" s="62"/>
      <c r="BZ2973" s="62"/>
      <c r="CA2973" s="62"/>
      <c r="CB2973" s="62"/>
      <c r="CC2973" s="62"/>
      <c r="CD2973" s="62"/>
      <c r="CE2973" s="62"/>
      <c r="CF2973" s="62"/>
      <c r="CL2973" s="56" t="s">
        <v>27294</v>
      </c>
      <c r="CM2973" s="56" t="s">
        <v>3118</v>
      </c>
      <c r="CN2973" s="56" t="s">
        <v>3118</v>
      </c>
      <c r="CO2973" s="52"/>
      <c r="CP2973" s="52"/>
      <c r="CQ2973" s="52"/>
      <c r="CR2973" s="52"/>
      <c r="CS2973" s="52"/>
      <c r="CT2973" s="52"/>
      <c r="CU2973" s="33"/>
      <c r="CV2973" s="33"/>
    </row>
    <row r="2974" spans="74:100">
      <c r="BV2974" s="62"/>
      <c r="BW2974" s="62"/>
      <c r="BX2974" s="62"/>
      <c r="BY2974" s="62"/>
      <c r="BZ2974" s="62"/>
      <c r="CA2974" s="62"/>
      <c r="CB2974" s="62"/>
      <c r="CC2974" s="62"/>
      <c r="CD2974" s="62"/>
      <c r="CE2974" s="62"/>
      <c r="CF2974" s="62"/>
      <c r="CL2974" s="56" t="s">
        <v>27295</v>
      </c>
      <c r="CM2974" s="56"/>
      <c r="CN2974" s="56"/>
      <c r="CO2974" s="52"/>
      <c r="CP2974" s="52"/>
      <c r="CQ2974" s="52"/>
      <c r="CR2974" s="52"/>
      <c r="CS2974" s="52"/>
      <c r="CT2974" s="52"/>
      <c r="CU2974" s="33"/>
      <c r="CV2974" s="33"/>
    </row>
    <row r="2975" spans="74:100">
      <c r="BV2975" s="62"/>
      <c r="BW2975" s="62"/>
      <c r="BX2975" s="62"/>
      <c r="BY2975" s="62"/>
      <c r="BZ2975" s="62"/>
      <c r="CA2975" s="62"/>
      <c r="CB2975" s="62"/>
      <c r="CC2975" s="62"/>
      <c r="CD2975" s="62"/>
      <c r="CE2975" s="62"/>
      <c r="CF2975" s="62"/>
      <c r="CL2975" s="56" t="s">
        <v>27296</v>
      </c>
      <c r="CM2975" s="56" t="s">
        <v>217</v>
      </c>
      <c r="CN2975" s="56" t="s">
        <v>217</v>
      </c>
      <c r="CO2975" s="52"/>
      <c r="CP2975" s="52"/>
      <c r="CQ2975" s="52"/>
      <c r="CR2975" s="52"/>
      <c r="CS2975" s="52"/>
      <c r="CT2975" s="52"/>
      <c r="CU2975" s="33"/>
      <c r="CV2975" s="33"/>
    </row>
    <row r="2976" spans="74:100">
      <c r="BV2976" s="62"/>
      <c r="BW2976" s="62"/>
      <c r="BX2976" s="62"/>
      <c r="BY2976" s="62"/>
      <c r="BZ2976" s="62"/>
      <c r="CA2976" s="62"/>
      <c r="CB2976" s="62"/>
      <c r="CC2976" s="62"/>
      <c r="CD2976" s="62"/>
      <c r="CE2976" s="62"/>
      <c r="CF2976" s="62"/>
      <c r="CL2976" s="56" t="s">
        <v>27295</v>
      </c>
      <c r="CM2976" s="56"/>
      <c r="CN2976" s="56"/>
      <c r="CO2976" s="52"/>
      <c r="CP2976" s="52"/>
      <c r="CQ2976" s="52"/>
      <c r="CR2976" s="52"/>
      <c r="CS2976" s="52"/>
      <c r="CT2976" s="52"/>
      <c r="CU2976" s="33"/>
      <c r="CV2976" s="33"/>
    </row>
    <row r="2977" spans="74:100">
      <c r="BV2977" s="62"/>
      <c r="BW2977" s="62"/>
      <c r="BX2977" s="62"/>
      <c r="BY2977" s="62"/>
      <c r="BZ2977" s="62"/>
      <c r="CA2977" s="62"/>
      <c r="CB2977" s="62"/>
      <c r="CC2977" s="62"/>
      <c r="CD2977" s="62"/>
      <c r="CE2977" s="62"/>
      <c r="CF2977" s="62"/>
      <c r="CL2977" s="56" t="s">
        <v>27297</v>
      </c>
      <c r="CM2977" s="56" t="s">
        <v>3118</v>
      </c>
      <c r="CN2977" s="56" t="s">
        <v>3118</v>
      </c>
      <c r="CO2977" s="52"/>
      <c r="CP2977" s="52"/>
      <c r="CQ2977" s="52"/>
      <c r="CR2977" s="52"/>
      <c r="CS2977" s="52"/>
      <c r="CT2977" s="52"/>
      <c r="CU2977" s="33"/>
      <c r="CV2977" s="33"/>
    </row>
    <row r="2978" spans="74:100">
      <c r="BV2978" s="62"/>
      <c r="BW2978" s="62"/>
      <c r="BX2978" s="62"/>
      <c r="BY2978" s="62"/>
      <c r="BZ2978" s="62"/>
      <c r="CA2978" s="62"/>
      <c r="CB2978" s="62"/>
      <c r="CC2978" s="62"/>
      <c r="CD2978" s="62"/>
      <c r="CE2978" s="62"/>
      <c r="CF2978" s="62"/>
      <c r="CL2978" s="56" t="s">
        <v>27298</v>
      </c>
      <c r="CM2978" s="56"/>
      <c r="CN2978" s="56"/>
      <c r="CO2978" s="52"/>
      <c r="CP2978" s="52"/>
      <c r="CQ2978" s="52"/>
      <c r="CR2978" s="52"/>
      <c r="CS2978" s="52"/>
      <c r="CT2978" s="52"/>
      <c r="CU2978" s="33"/>
      <c r="CV2978" s="33"/>
    </row>
    <row r="2979" spans="74:100">
      <c r="BV2979" s="62"/>
      <c r="BW2979" s="62"/>
      <c r="BX2979" s="62"/>
      <c r="BY2979" s="62"/>
      <c r="BZ2979" s="62"/>
      <c r="CA2979" s="62"/>
      <c r="CB2979" s="62"/>
      <c r="CC2979" s="62"/>
      <c r="CD2979" s="62"/>
      <c r="CE2979" s="62"/>
      <c r="CF2979" s="62"/>
      <c r="CL2979" s="56" t="s">
        <v>27299</v>
      </c>
      <c r="CM2979" s="56" t="s">
        <v>217</v>
      </c>
      <c r="CN2979" s="56" t="s">
        <v>217</v>
      </c>
      <c r="CO2979" s="52"/>
      <c r="CP2979" s="52"/>
      <c r="CQ2979" s="52"/>
      <c r="CR2979" s="52"/>
      <c r="CS2979" s="52"/>
      <c r="CT2979" s="52"/>
      <c r="CU2979" s="33"/>
      <c r="CV2979" s="33"/>
    </row>
    <row r="2980" spans="74:100">
      <c r="BV2980" s="62"/>
      <c r="BW2980" s="62"/>
      <c r="BX2980" s="62"/>
      <c r="BY2980" s="62"/>
      <c r="BZ2980" s="62"/>
      <c r="CA2980" s="62"/>
      <c r="CB2980" s="62"/>
      <c r="CC2980" s="62"/>
      <c r="CD2980" s="62"/>
      <c r="CE2980" s="62"/>
      <c r="CF2980" s="62"/>
      <c r="CL2980" s="56" t="s">
        <v>27300</v>
      </c>
      <c r="CM2980" s="56"/>
      <c r="CN2980" s="56"/>
      <c r="CO2980" s="52"/>
      <c r="CP2980" s="52"/>
      <c r="CQ2980" s="52"/>
      <c r="CR2980" s="52"/>
      <c r="CS2980" s="52"/>
      <c r="CT2980" s="52"/>
      <c r="CU2980" s="33"/>
      <c r="CV2980" s="33"/>
    </row>
    <row r="2981" spans="74:100">
      <c r="BV2981" s="62"/>
      <c r="BW2981" s="62"/>
      <c r="BX2981" s="62"/>
      <c r="BY2981" s="62"/>
      <c r="BZ2981" s="62"/>
      <c r="CA2981" s="62"/>
      <c r="CB2981" s="62"/>
      <c r="CC2981" s="62"/>
      <c r="CD2981" s="62"/>
      <c r="CE2981" s="62"/>
      <c r="CF2981" s="62"/>
      <c r="CL2981" s="56" t="s">
        <v>3914</v>
      </c>
      <c r="CM2981" s="56" t="s">
        <v>3118</v>
      </c>
      <c r="CN2981" s="56" t="s">
        <v>3118</v>
      </c>
      <c r="CO2981" s="52"/>
      <c r="CP2981" s="52"/>
      <c r="CQ2981" s="52"/>
      <c r="CR2981" s="52"/>
      <c r="CS2981" s="52"/>
      <c r="CT2981" s="52"/>
      <c r="CU2981" s="33"/>
      <c r="CV2981" s="33"/>
    </row>
    <row r="2982" spans="74:100">
      <c r="BV2982" s="62"/>
      <c r="BW2982" s="62"/>
      <c r="BX2982" s="62"/>
      <c r="BY2982" s="62"/>
      <c r="BZ2982" s="62"/>
      <c r="CA2982" s="62"/>
      <c r="CB2982" s="62"/>
      <c r="CC2982" s="62"/>
      <c r="CD2982" s="62"/>
      <c r="CE2982" s="62"/>
      <c r="CF2982" s="62"/>
      <c r="CL2982" s="56" t="s">
        <v>17676</v>
      </c>
      <c r="CM2982" s="56"/>
      <c r="CN2982" s="56"/>
      <c r="CO2982" s="52"/>
      <c r="CP2982" s="52"/>
      <c r="CQ2982" s="52"/>
      <c r="CR2982" s="52"/>
      <c r="CS2982" s="52"/>
      <c r="CT2982" s="52"/>
      <c r="CU2982" s="33"/>
      <c r="CV2982" s="33"/>
    </row>
    <row r="2983" spans="74:100">
      <c r="BV2983" s="62"/>
      <c r="BW2983" s="62"/>
      <c r="BX2983" s="62"/>
      <c r="BY2983" s="62"/>
      <c r="BZ2983" s="62"/>
      <c r="CA2983" s="62"/>
      <c r="CB2983" s="62"/>
      <c r="CC2983" s="62"/>
      <c r="CD2983" s="62"/>
      <c r="CE2983" s="62"/>
      <c r="CF2983" s="62"/>
      <c r="CL2983" s="56" t="s">
        <v>1217</v>
      </c>
      <c r="CM2983" s="56" t="s">
        <v>213</v>
      </c>
      <c r="CN2983" s="56" t="s">
        <v>213</v>
      </c>
      <c r="CO2983" s="52"/>
      <c r="CP2983" s="52"/>
      <c r="CQ2983" s="52"/>
      <c r="CR2983" s="52"/>
      <c r="CS2983" s="52"/>
      <c r="CT2983" s="52"/>
      <c r="CU2983" s="33"/>
      <c r="CV2983" s="33"/>
    </row>
    <row r="2984" spans="74:100">
      <c r="BV2984" s="62"/>
      <c r="BW2984" s="62"/>
      <c r="BX2984" s="62"/>
      <c r="BY2984" s="62"/>
      <c r="BZ2984" s="62"/>
      <c r="CA2984" s="62"/>
      <c r="CB2984" s="62"/>
      <c r="CC2984" s="62"/>
      <c r="CD2984" s="62"/>
      <c r="CE2984" s="62"/>
      <c r="CF2984" s="62"/>
      <c r="CL2984" s="56" t="s">
        <v>21200</v>
      </c>
      <c r="CM2984" s="56"/>
      <c r="CN2984" s="56"/>
      <c r="CO2984" s="52"/>
      <c r="CP2984" s="52"/>
      <c r="CQ2984" s="52"/>
      <c r="CR2984" s="52"/>
      <c r="CS2984" s="52"/>
      <c r="CT2984" s="52"/>
      <c r="CU2984" s="33"/>
      <c r="CV2984" s="33"/>
    </row>
    <row r="2985" spans="74:100">
      <c r="BV2985" s="62"/>
      <c r="BW2985" s="62"/>
      <c r="BX2985" s="62"/>
      <c r="BY2985" s="62"/>
      <c r="BZ2985" s="62"/>
      <c r="CA2985" s="62"/>
      <c r="CB2985" s="62"/>
      <c r="CC2985" s="62"/>
      <c r="CD2985" s="62"/>
      <c r="CE2985" s="62"/>
      <c r="CF2985" s="62"/>
      <c r="CL2985" s="56" t="s">
        <v>3915</v>
      </c>
      <c r="CM2985" s="56" t="s">
        <v>213</v>
      </c>
      <c r="CN2985" s="56" t="s">
        <v>213</v>
      </c>
      <c r="CO2985" s="52"/>
      <c r="CP2985" s="52"/>
      <c r="CQ2985" s="52"/>
      <c r="CR2985" s="52"/>
      <c r="CS2985" s="52"/>
      <c r="CT2985" s="52"/>
      <c r="CU2985" s="33"/>
      <c r="CV2985" s="33"/>
    </row>
    <row r="2986" spans="74:100">
      <c r="BV2986" s="62"/>
      <c r="BW2986" s="62"/>
      <c r="BX2986" s="62"/>
      <c r="BY2986" s="62"/>
      <c r="BZ2986" s="62"/>
      <c r="CA2986" s="62"/>
      <c r="CB2986" s="62"/>
      <c r="CC2986" s="62"/>
      <c r="CD2986" s="62"/>
      <c r="CE2986" s="62"/>
      <c r="CF2986" s="62"/>
      <c r="CL2986" s="56" t="s">
        <v>21201</v>
      </c>
      <c r="CM2986" s="56"/>
      <c r="CN2986" s="56"/>
      <c r="CO2986" s="52"/>
      <c r="CP2986" s="52"/>
      <c r="CQ2986" s="52"/>
      <c r="CR2986" s="52"/>
      <c r="CS2986" s="52"/>
      <c r="CT2986" s="52"/>
      <c r="CU2986" s="33"/>
      <c r="CV2986" s="33"/>
    </row>
    <row r="2987" spans="74:100">
      <c r="BV2987" s="62"/>
      <c r="BW2987" s="62"/>
      <c r="BX2987" s="62"/>
      <c r="BY2987" s="62"/>
      <c r="BZ2987" s="62"/>
      <c r="CA2987" s="62"/>
      <c r="CB2987" s="62"/>
      <c r="CC2987" s="62"/>
      <c r="CD2987" s="62"/>
      <c r="CE2987" s="62"/>
      <c r="CF2987" s="62"/>
      <c r="CL2987" s="56" t="s">
        <v>27301</v>
      </c>
      <c r="CM2987" s="56" t="s">
        <v>213</v>
      </c>
      <c r="CN2987" s="56" t="s">
        <v>213</v>
      </c>
      <c r="CO2987" s="52"/>
      <c r="CP2987" s="52"/>
      <c r="CQ2987" s="52"/>
      <c r="CR2987" s="52"/>
      <c r="CS2987" s="52"/>
      <c r="CT2987" s="52"/>
      <c r="CU2987" s="33"/>
      <c r="CV2987" s="33"/>
    </row>
    <row r="2988" spans="74:100">
      <c r="BV2988" s="62"/>
      <c r="BW2988" s="62"/>
      <c r="BX2988" s="62"/>
      <c r="BY2988" s="62"/>
      <c r="BZ2988" s="62"/>
      <c r="CA2988" s="62"/>
      <c r="CB2988" s="62"/>
      <c r="CC2988" s="62"/>
      <c r="CD2988" s="62"/>
      <c r="CE2988" s="62"/>
      <c r="CF2988" s="62"/>
      <c r="CL2988" s="56" t="s">
        <v>27302</v>
      </c>
      <c r="CM2988" s="56"/>
      <c r="CN2988" s="56"/>
      <c r="CO2988" s="52"/>
      <c r="CP2988" s="52"/>
      <c r="CQ2988" s="52"/>
      <c r="CR2988" s="52"/>
      <c r="CS2988" s="52"/>
      <c r="CT2988" s="52"/>
      <c r="CU2988" s="33"/>
      <c r="CV2988" s="33"/>
    </row>
    <row r="2989" spans="74:100">
      <c r="BV2989" s="62"/>
      <c r="BW2989" s="62"/>
      <c r="BX2989" s="62"/>
      <c r="BY2989" s="62"/>
      <c r="BZ2989" s="62"/>
      <c r="CA2989" s="62"/>
      <c r="CB2989" s="62"/>
      <c r="CC2989" s="62"/>
      <c r="CD2989" s="62"/>
      <c r="CE2989" s="62"/>
      <c r="CF2989" s="62"/>
      <c r="CL2989" s="56" t="s">
        <v>3916</v>
      </c>
      <c r="CM2989" s="56" t="s">
        <v>3118</v>
      </c>
      <c r="CN2989" s="56" t="s">
        <v>3118</v>
      </c>
      <c r="CO2989" s="52"/>
      <c r="CP2989" s="52"/>
      <c r="CQ2989" s="52"/>
      <c r="CR2989" s="52"/>
      <c r="CS2989" s="52"/>
      <c r="CT2989" s="52"/>
      <c r="CU2989" s="33"/>
      <c r="CV2989" s="33"/>
    </row>
    <row r="2990" spans="74:100">
      <c r="BV2990" s="62"/>
      <c r="BW2990" s="62"/>
      <c r="BX2990" s="62"/>
      <c r="BY2990" s="62"/>
      <c r="BZ2990" s="62"/>
      <c r="CA2990" s="62"/>
      <c r="CB2990" s="62"/>
      <c r="CC2990" s="62"/>
      <c r="CD2990" s="62"/>
      <c r="CE2990" s="62"/>
      <c r="CF2990" s="62"/>
      <c r="CL2990" s="56" t="s">
        <v>18099</v>
      </c>
      <c r="CM2990" s="56"/>
      <c r="CN2990" s="56"/>
      <c r="CO2990" s="52"/>
      <c r="CP2990" s="52"/>
      <c r="CQ2990" s="52"/>
      <c r="CR2990" s="52"/>
      <c r="CS2990" s="52"/>
      <c r="CT2990" s="52"/>
      <c r="CU2990" s="33"/>
      <c r="CV2990" s="33"/>
    </row>
    <row r="2991" spans="74:100">
      <c r="BV2991" s="62"/>
      <c r="BW2991" s="62"/>
      <c r="BX2991" s="62"/>
      <c r="BY2991" s="62"/>
      <c r="BZ2991" s="62"/>
      <c r="CA2991" s="62"/>
      <c r="CB2991" s="62"/>
      <c r="CC2991" s="62"/>
      <c r="CD2991" s="62"/>
      <c r="CE2991" s="62"/>
      <c r="CF2991" s="62"/>
      <c r="CL2991" s="56" t="s">
        <v>3917</v>
      </c>
      <c r="CM2991" s="56" t="s">
        <v>217</v>
      </c>
      <c r="CN2991" s="56" t="s">
        <v>217</v>
      </c>
      <c r="CO2991" s="52"/>
      <c r="CP2991" s="52"/>
      <c r="CQ2991" s="52"/>
      <c r="CR2991" s="52"/>
      <c r="CS2991" s="52"/>
      <c r="CT2991" s="52"/>
      <c r="CU2991" s="33"/>
      <c r="CV2991" s="33"/>
    </row>
    <row r="2992" spans="74:100">
      <c r="BV2992" s="62"/>
      <c r="BW2992" s="62"/>
      <c r="BX2992" s="62"/>
      <c r="BY2992" s="62"/>
      <c r="BZ2992" s="62"/>
      <c r="CA2992" s="62"/>
      <c r="CB2992" s="62"/>
      <c r="CC2992" s="62"/>
      <c r="CD2992" s="62"/>
      <c r="CE2992" s="62"/>
      <c r="CF2992" s="62"/>
      <c r="CL2992" s="56" t="s">
        <v>18099</v>
      </c>
      <c r="CM2992" s="56"/>
      <c r="CN2992" s="56"/>
      <c r="CO2992" s="52"/>
      <c r="CP2992" s="52"/>
      <c r="CQ2992" s="52"/>
      <c r="CR2992" s="52"/>
      <c r="CS2992" s="52"/>
      <c r="CT2992" s="52"/>
      <c r="CU2992" s="33"/>
      <c r="CV2992" s="33"/>
    </row>
    <row r="2993" spans="74:100">
      <c r="BV2993" s="62"/>
      <c r="BW2993" s="62"/>
      <c r="BX2993" s="62"/>
      <c r="BY2993" s="62"/>
      <c r="BZ2993" s="62"/>
      <c r="CA2993" s="62"/>
      <c r="CB2993" s="62"/>
      <c r="CC2993" s="62"/>
      <c r="CD2993" s="62"/>
      <c r="CE2993" s="62"/>
      <c r="CF2993" s="62"/>
      <c r="CL2993" s="56" t="s">
        <v>3918</v>
      </c>
      <c r="CM2993" s="56" t="s">
        <v>3118</v>
      </c>
      <c r="CN2993" s="56" t="s">
        <v>3118</v>
      </c>
      <c r="CO2993" s="52"/>
      <c r="CP2993" s="52"/>
      <c r="CQ2993" s="52"/>
      <c r="CR2993" s="52"/>
      <c r="CS2993" s="52"/>
      <c r="CT2993" s="52"/>
      <c r="CU2993" s="33"/>
      <c r="CV2993" s="33"/>
    </row>
    <row r="2994" spans="74:100">
      <c r="BV2994" s="62"/>
      <c r="BW2994" s="62"/>
      <c r="BX2994" s="62"/>
      <c r="BY2994" s="62"/>
      <c r="BZ2994" s="62"/>
      <c r="CA2994" s="62"/>
      <c r="CB2994" s="62"/>
      <c r="CC2994" s="62"/>
      <c r="CD2994" s="62"/>
      <c r="CE2994" s="62"/>
      <c r="CF2994" s="62"/>
      <c r="CL2994" s="56" t="s">
        <v>18100</v>
      </c>
      <c r="CM2994" s="56"/>
      <c r="CN2994" s="56"/>
      <c r="CO2994" s="52"/>
      <c r="CP2994" s="52"/>
      <c r="CQ2994" s="52"/>
      <c r="CR2994" s="52"/>
      <c r="CS2994" s="52"/>
      <c r="CT2994" s="52"/>
      <c r="CU2994" s="33"/>
      <c r="CV2994" s="33"/>
    </row>
    <row r="2995" spans="74:100">
      <c r="BV2995" s="62"/>
      <c r="BW2995" s="62"/>
      <c r="BX2995" s="62"/>
      <c r="BY2995" s="62"/>
      <c r="BZ2995" s="62"/>
      <c r="CA2995" s="62"/>
      <c r="CB2995" s="62"/>
      <c r="CC2995" s="62"/>
      <c r="CD2995" s="62"/>
      <c r="CE2995" s="62"/>
      <c r="CF2995" s="62"/>
      <c r="CL2995" s="56" t="s">
        <v>1218</v>
      </c>
      <c r="CM2995" s="56" t="s">
        <v>216</v>
      </c>
      <c r="CN2995" s="56" t="s">
        <v>216</v>
      </c>
      <c r="CO2995" s="52"/>
      <c r="CP2995" s="52"/>
      <c r="CQ2995" s="52"/>
      <c r="CR2995" s="52"/>
      <c r="CS2995" s="52"/>
      <c r="CT2995" s="52"/>
      <c r="CU2995" s="33"/>
      <c r="CV2995" s="33"/>
    </row>
    <row r="2996" spans="74:100">
      <c r="BV2996" s="62"/>
      <c r="BW2996" s="62"/>
      <c r="BX2996" s="62"/>
      <c r="BY2996" s="62"/>
      <c r="BZ2996" s="62"/>
      <c r="CA2996" s="62"/>
      <c r="CB2996" s="62"/>
      <c r="CC2996" s="62"/>
      <c r="CD2996" s="62"/>
      <c r="CE2996" s="62"/>
      <c r="CF2996" s="62"/>
      <c r="CL2996" s="56" t="s">
        <v>21202</v>
      </c>
      <c r="CM2996" s="56"/>
      <c r="CN2996" s="56"/>
      <c r="CO2996" s="52"/>
      <c r="CP2996" s="52"/>
      <c r="CQ2996" s="52"/>
      <c r="CR2996" s="52"/>
      <c r="CS2996" s="52"/>
      <c r="CT2996" s="52"/>
      <c r="CU2996" s="33"/>
      <c r="CV2996" s="33"/>
    </row>
    <row r="2997" spans="74:100">
      <c r="BV2997" s="62"/>
      <c r="BW2997" s="62"/>
      <c r="BX2997" s="62"/>
      <c r="BY2997" s="62"/>
      <c r="BZ2997" s="62"/>
      <c r="CA2997" s="62"/>
      <c r="CB2997" s="62"/>
      <c r="CC2997" s="62"/>
      <c r="CD2997" s="62"/>
      <c r="CE2997" s="62"/>
      <c r="CF2997" s="62"/>
      <c r="CL2997" s="56" t="s">
        <v>3919</v>
      </c>
      <c r="CM2997" s="56" t="s">
        <v>3118</v>
      </c>
      <c r="CN2997" s="56" t="s">
        <v>3118</v>
      </c>
      <c r="CO2997" s="52"/>
      <c r="CP2997" s="52"/>
      <c r="CQ2997" s="52"/>
      <c r="CR2997" s="52"/>
      <c r="CS2997" s="52"/>
      <c r="CT2997" s="52"/>
      <c r="CU2997" s="33"/>
      <c r="CV2997" s="33"/>
    </row>
    <row r="2998" spans="74:100">
      <c r="BV2998" s="62"/>
      <c r="BW2998" s="62"/>
      <c r="BX2998" s="62"/>
      <c r="BY2998" s="62"/>
      <c r="BZ2998" s="62"/>
      <c r="CA2998" s="62"/>
      <c r="CB2998" s="62"/>
      <c r="CC2998" s="62"/>
      <c r="CD2998" s="62"/>
      <c r="CE2998" s="62"/>
      <c r="CF2998" s="62"/>
      <c r="CL2998" s="56" t="s">
        <v>18101</v>
      </c>
      <c r="CM2998" s="56"/>
      <c r="CN2998" s="56"/>
      <c r="CO2998" s="52"/>
      <c r="CP2998" s="52"/>
      <c r="CQ2998" s="52"/>
      <c r="CR2998" s="52"/>
      <c r="CS2998" s="52"/>
      <c r="CT2998" s="52"/>
      <c r="CU2998" s="33"/>
      <c r="CV2998" s="33"/>
    </row>
    <row r="2999" spans="74:100">
      <c r="BV2999" s="62"/>
      <c r="BW2999" s="62"/>
      <c r="BX2999" s="62"/>
      <c r="BY2999" s="62"/>
      <c r="BZ2999" s="62"/>
      <c r="CA2999" s="62"/>
      <c r="CB2999" s="62"/>
      <c r="CC2999" s="62"/>
      <c r="CD2999" s="62"/>
      <c r="CE2999" s="62"/>
      <c r="CF2999" s="62"/>
      <c r="CL2999" s="56" t="s">
        <v>3920</v>
      </c>
      <c r="CM2999" s="56" t="s">
        <v>217</v>
      </c>
      <c r="CN2999" s="56" t="s">
        <v>217</v>
      </c>
      <c r="CO2999" s="52"/>
      <c r="CP2999" s="52"/>
      <c r="CQ2999" s="52"/>
      <c r="CR2999" s="52"/>
      <c r="CS2999" s="52"/>
      <c r="CT2999" s="52"/>
      <c r="CU2999" s="33"/>
      <c r="CV2999" s="33"/>
    </row>
    <row r="3000" spans="74:100">
      <c r="BV3000" s="62"/>
      <c r="BW3000" s="62"/>
      <c r="BX3000" s="62"/>
      <c r="BY3000" s="62"/>
      <c r="BZ3000" s="62"/>
      <c r="CA3000" s="62"/>
      <c r="CB3000" s="62"/>
      <c r="CC3000" s="62"/>
      <c r="CD3000" s="62"/>
      <c r="CE3000" s="62"/>
      <c r="CF3000" s="62"/>
      <c r="CL3000" s="56" t="s">
        <v>18102</v>
      </c>
      <c r="CM3000" s="56"/>
      <c r="CN3000" s="56"/>
      <c r="CO3000" s="52"/>
      <c r="CP3000" s="52"/>
      <c r="CQ3000" s="52"/>
      <c r="CR3000" s="52"/>
      <c r="CS3000" s="52"/>
      <c r="CT3000" s="52"/>
      <c r="CU3000" s="33"/>
      <c r="CV3000" s="33"/>
    </row>
    <row r="3001" spans="74:100">
      <c r="BV3001" s="62"/>
      <c r="BW3001" s="62"/>
      <c r="BX3001" s="62"/>
      <c r="BY3001" s="62"/>
      <c r="BZ3001" s="62"/>
      <c r="CA3001" s="62"/>
      <c r="CB3001" s="62"/>
      <c r="CC3001" s="62"/>
      <c r="CD3001" s="62"/>
      <c r="CE3001" s="62"/>
      <c r="CF3001" s="62"/>
      <c r="CL3001" s="56" t="s">
        <v>3921</v>
      </c>
      <c r="CM3001" s="56" t="s">
        <v>217</v>
      </c>
      <c r="CN3001" s="56" t="s">
        <v>217</v>
      </c>
      <c r="CO3001" s="52"/>
      <c r="CP3001" s="52"/>
      <c r="CQ3001" s="52"/>
      <c r="CR3001" s="52"/>
      <c r="CS3001" s="52"/>
      <c r="CT3001" s="52"/>
      <c r="CU3001" s="33"/>
      <c r="CV3001" s="33"/>
    </row>
    <row r="3002" spans="74:100">
      <c r="BV3002" s="62"/>
      <c r="BW3002" s="62"/>
      <c r="BX3002" s="62"/>
      <c r="BY3002" s="62"/>
      <c r="BZ3002" s="62"/>
      <c r="CA3002" s="62"/>
      <c r="CB3002" s="62"/>
      <c r="CC3002" s="62"/>
      <c r="CD3002" s="62"/>
      <c r="CE3002" s="62"/>
      <c r="CF3002" s="62"/>
      <c r="CL3002" s="56" t="s">
        <v>18103</v>
      </c>
      <c r="CM3002" s="56"/>
      <c r="CN3002" s="56"/>
      <c r="CO3002" s="52"/>
      <c r="CP3002" s="52"/>
      <c r="CQ3002" s="52"/>
      <c r="CR3002" s="52"/>
      <c r="CS3002" s="52"/>
      <c r="CT3002" s="52"/>
      <c r="CU3002" s="33"/>
      <c r="CV3002" s="33"/>
    </row>
    <row r="3003" spans="74:100">
      <c r="BV3003" s="62"/>
      <c r="BW3003" s="62"/>
      <c r="BX3003" s="62"/>
      <c r="BY3003" s="62"/>
      <c r="BZ3003" s="62"/>
      <c r="CA3003" s="62"/>
      <c r="CB3003" s="62"/>
      <c r="CC3003" s="62"/>
      <c r="CD3003" s="62"/>
      <c r="CE3003" s="62"/>
      <c r="CF3003" s="62"/>
      <c r="CL3003" s="56" t="s">
        <v>3922</v>
      </c>
      <c r="CM3003" s="56" t="s">
        <v>3118</v>
      </c>
      <c r="CN3003" s="56" t="s">
        <v>3118</v>
      </c>
      <c r="CO3003" s="52"/>
      <c r="CP3003" s="52"/>
      <c r="CQ3003" s="52"/>
      <c r="CR3003" s="52"/>
      <c r="CS3003" s="52"/>
      <c r="CT3003" s="52"/>
      <c r="CU3003" s="33"/>
      <c r="CV3003" s="33"/>
    </row>
    <row r="3004" spans="74:100">
      <c r="BV3004" s="62"/>
      <c r="BW3004" s="62"/>
      <c r="BX3004" s="62"/>
      <c r="BY3004" s="62"/>
      <c r="BZ3004" s="62"/>
      <c r="CA3004" s="62"/>
      <c r="CB3004" s="62"/>
      <c r="CC3004" s="62"/>
      <c r="CD3004" s="62"/>
      <c r="CE3004" s="62"/>
      <c r="CF3004" s="62"/>
      <c r="CL3004" s="56" t="s">
        <v>18104</v>
      </c>
      <c r="CM3004" s="56"/>
      <c r="CN3004" s="56"/>
      <c r="CO3004" s="52"/>
      <c r="CP3004" s="52"/>
      <c r="CQ3004" s="52"/>
      <c r="CR3004" s="52"/>
      <c r="CS3004" s="52"/>
      <c r="CT3004" s="52"/>
      <c r="CU3004" s="33"/>
      <c r="CV3004" s="33"/>
    </row>
    <row r="3005" spans="74:100">
      <c r="BV3005" s="62"/>
      <c r="BW3005" s="62"/>
      <c r="BX3005" s="62"/>
      <c r="BY3005" s="62"/>
      <c r="BZ3005" s="62"/>
      <c r="CA3005" s="62"/>
      <c r="CB3005" s="62"/>
      <c r="CC3005" s="62"/>
      <c r="CD3005" s="62"/>
      <c r="CE3005" s="62"/>
      <c r="CF3005" s="62"/>
      <c r="CL3005" s="56" t="s">
        <v>3923</v>
      </c>
      <c r="CM3005" s="56" t="s">
        <v>217</v>
      </c>
      <c r="CN3005" s="56" t="s">
        <v>217</v>
      </c>
      <c r="CO3005" s="52"/>
      <c r="CP3005" s="52"/>
      <c r="CQ3005" s="52"/>
      <c r="CR3005" s="52"/>
      <c r="CS3005" s="52"/>
      <c r="CT3005" s="52"/>
      <c r="CU3005" s="33"/>
      <c r="CV3005" s="33"/>
    </row>
    <row r="3006" spans="74:100">
      <c r="BV3006" s="62"/>
      <c r="BW3006" s="62"/>
      <c r="BX3006" s="62"/>
      <c r="BY3006" s="62"/>
      <c r="BZ3006" s="62"/>
      <c r="CA3006" s="62"/>
      <c r="CB3006" s="62"/>
      <c r="CC3006" s="62"/>
      <c r="CD3006" s="62"/>
      <c r="CE3006" s="62"/>
      <c r="CF3006" s="62"/>
      <c r="CL3006" s="56" t="s">
        <v>18105</v>
      </c>
      <c r="CM3006" s="56"/>
      <c r="CN3006" s="56"/>
      <c r="CO3006" s="52"/>
      <c r="CP3006" s="52"/>
      <c r="CQ3006" s="52"/>
      <c r="CR3006" s="52"/>
      <c r="CS3006" s="52"/>
      <c r="CT3006" s="52"/>
      <c r="CU3006" s="33"/>
      <c r="CV3006" s="33"/>
    </row>
    <row r="3007" spans="74:100">
      <c r="BV3007" s="62"/>
      <c r="BW3007" s="62"/>
      <c r="BX3007" s="62"/>
      <c r="BY3007" s="62"/>
      <c r="BZ3007" s="62"/>
      <c r="CA3007" s="62"/>
      <c r="CB3007" s="62"/>
      <c r="CC3007" s="62"/>
      <c r="CD3007" s="62"/>
      <c r="CE3007" s="62"/>
      <c r="CF3007" s="62"/>
      <c r="CL3007" s="56" t="s">
        <v>3924</v>
      </c>
      <c r="CM3007" s="56" t="s">
        <v>217</v>
      </c>
      <c r="CN3007" s="56" t="s">
        <v>217</v>
      </c>
      <c r="CO3007" s="52"/>
      <c r="CP3007" s="52"/>
      <c r="CQ3007" s="52"/>
      <c r="CR3007" s="52"/>
      <c r="CS3007" s="52"/>
      <c r="CT3007" s="52"/>
      <c r="CU3007" s="33"/>
      <c r="CV3007" s="33"/>
    </row>
    <row r="3008" spans="74:100">
      <c r="BV3008" s="62"/>
      <c r="BW3008" s="62"/>
      <c r="BX3008" s="62"/>
      <c r="BY3008" s="62"/>
      <c r="BZ3008" s="62"/>
      <c r="CA3008" s="62"/>
      <c r="CB3008" s="62"/>
      <c r="CC3008" s="62"/>
      <c r="CD3008" s="62"/>
      <c r="CE3008" s="62"/>
      <c r="CF3008" s="62"/>
      <c r="CL3008" s="56" t="s">
        <v>18104</v>
      </c>
      <c r="CM3008" s="56"/>
      <c r="CN3008" s="56"/>
      <c r="CO3008" s="52"/>
      <c r="CP3008" s="52"/>
      <c r="CQ3008" s="52"/>
      <c r="CR3008" s="52"/>
      <c r="CS3008" s="52"/>
      <c r="CT3008" s="52"/>
      <c r="CU3008" s="33"/>
      <c r="CV3008" s="33"/>
    </row>
    <row r="3009" spans="74:100">
      <c r="BV3009" s="62"/>
      <c r="BW3009" s="62"/>
      <c r="BX3009" s="62"/>
      <c r="BY3009" s="62"/>
      <c r="BZ3009" s="62"/>
      <c r="CA3009" s="62"/>
      <c r="CB3009" s="62"/>
      <c r="CC3009" s="62"/>
      <c r="CD3009" s="62"/>
      <c r="CE3009" s="62"/>
      <c r="CF3009" s="62"/>
      <c r="CL3009" s="56" t="s">
        <v>3925</v>
      </c>
      <c r="CM3009" s="56" t="s">
        <v>3118</v>
      </c>
      <c r="CN3009" s="56" t="s">
        <v>3118</v>
      </c>
      <c r="CO3009" s="52"/>
      <c r="CP3009" s="52"/>
      <c r="CQ3009" s="52"/>
      <c r="CR3009" s="52"/>
      <c r="CS3009" s="52"/>
      <c r="CT3009" s="52"/>
      <c r="CU3009" s="33"/>
      <c r="CV3009" s="33"/>
    </row>
    <row r="3010" spans="74:100">
      <c r="BV3010" s="62"/>
      <c r="BW3010" s="62"/>
      <c r="BX3010" s="62"/>
      <c r="BY3010" s="62"/>
      <c r="BZ3010" s="62"/>
      <c r="CA3010" s="62"/>
      <c r="CB3010" s="62"/>
      <c r="CC3010" s="62"/>
      <c r="CD3010" s="62"/>
      <c r="CE3010" s="62"/>
      <c r="CF3010" s="62"/>
      <c r="CL3010" s="56" t="s">
        <v>18106</v>
      </c>
      <c r="CM3010" s="56"/>
      <c r="CN3010" s="56"/>
      <c r="CO3010" s="52"/>
      <c r="CP3010" s="52"/>
      <c r="CQ3010" s="52"/>
      <c r="CR3010" s="52"/>
      <c r="CS3010" s="52"/>
      <c r="CT3010" s="52"/>
      <c r="CU3010" s="33"/>
      <c r="CV3010" s="33"/>
    </row>
    <row r="3011" spans="74:100">
      <c r="BV3011" s="62"/>
      <c r="BW3011" s="62"/>
      <c r="BX3011" s="62"/>
      <c r="BY3011" s="62"/>
      <c r="BZ3011" s="62"/>
      <c r="CA3011" s="62"/>
      <c r="CB3011" s="62"/>
      <c r="CC3011" s="62"/>
      <c r="CD3011" s="62"/>
      <c r="CE3011" s="62"/>
      <c r="CF3011" s="62"/>
      <c r="CL3011" s="56" t="s">
        <v>3926</v>
      </c>
      <c r="CM3011" s="56" t="s">
        <v>217</v>
      </c>
      <c r="CN3011" s="56" t="s">
        <v>217</v>
      </c>
      <c r="CO3011" s="52"/>
      <c r="CP3011" s="52"/>
      <c r="CQ3011" s="52"/>
      <c r="CR3011" s="52"/>
      <c r="CS3011" s="52"/>
      <c r="CT3011" s="52"/>
      <c r="CU3011" s="33"/>
      <c r="CV3011" s="33"/>
    </row>
    <row r="3012" spans="74:100">
      <c r="BV3012" s="62"/>
      <c r="BW3012" s="62"/>
      <c r="BX3012" s="62"/>
      <c r="BY3012" s="62"/>
      <c r="BZ3012" s="62"/>
      <c r="CA3012" s="62"/>
      <c r="CB3012" s="62"/>
      <c r="CC3012" s="62"/>
      <c r="CD3012" s="62"/>
      <c r="CE3012" s="62"/>
      <c r="CF3012" s="62"/>
      <c r="CL3012" s="56" t="s">
        <v>18106</v>
      </c>
      <c r="CM3012" s="56"/>
      <c r="CN3012" s="56"/>
      <c r="CO3012" s="52"/>
      <c r="CP3012" s="52"/>
      <c r="CQ3012" s="52"/>
      <c r="CR3012" s="52"/>
      <c r="CS3012" s="52"/>
      <c r="CT3012" s="52"/>
      <c r="CU3012" s="33"/>
      <c r="CV3012" s="33"/>
    </row>
    <row r="3013" spans="74:100">
      <c r="BV3013" s="62"/>
      <c r="BW3013" s="62"/>
      <c r="BX3013" s="62"/>
      <c r="BY3013" s="62"/>
      <c r="BZ3013" s="62"/>
      <c r="CA3013" s="62"/>
      <c r="CB3013" s="62"/>
      <c r="CC3013" s="62"/>
      <c r="CD3013" s="62"/>
      <c r="CE3013" s="62"/>
      <c r="CF3013" s="62"/>
      <c r="CL3013" s="56" t="s">
        <v>3927</v>
      </c>
      <c r="CM3013" s="56" t="s">
        <v>3118</v>
      </c>
      <c r="CN3013" s="56" t="s">
        <v>3118</v>
      </c>
      <c r="CO3013" s="52"/>
      <c r="CP3013" s="52"/>
      <c r="CQ3013" s="52"/>
      <c r="CR3013" s="52"/>
      <c r="CS3013" s="52"/>
      <c r="CT3013" s="52"/>
      <c r="CU3013" s="33"/>
      <c r="CV3013" s="33"/>
    </row>
    <row r="3014" spans="74:100">
      <c r="BV3014" s="62"/>
      <c r="BW3014" s="62"/>
      <c r="BX3014" s="62"/>
      <c r="BY3014" s="62"/>
      <c r="BZ3014" s="62"/>
      <c r="CA3014" s="62"/>
      <c r="CB3014" s="62"/>
      <c r="CC3014" s="62"/>
      <c r="CD3014" s="62"/>
      <c r="CE3014" s="62"/>
      <c r="CF3014" s="62"/>
      <c r="CL3014" s="56" t="s">
        <v>17679</v>
      </c>
      <c r="CM3014" s="56"/>
      <c r="CN3014" s="56"/>
      <c r="CO3014" s="52"/>
      <c r="CP3014" s="52"/>
      <c r="CQ3014" s="52"/>
      <c r="CR3014" s="52"/>
      <c r="CS3014" s="52"/>
      <c r="CT3014" s="52"/>
      <c r="CU3014" s="33"/>
      <c r="CV3014" s="33"/>
    </row>
    <row r="3015" spans="74:100">
      <c r="BV3015" s="62"/>
      <c r="BW3015" s="62"/>
      <c r="BX3015" s="62"/>
      <c r="BY3015" s="62"/>
      <c r="BZ3015" s="62"/>
      <c r="CA3015" s="62"/>
      <c r="CB3015" s="62"/>
      <c r="CC3015" s="62"/>
      <c r="CD3015" s="62"/>
      <c r="CE3015" s="62"/>
      <c r="CF3015" s="62"/>
      <c r="CL3015" s="56" t="s">
        <v>1219</v>
      </c>
      <c r="CM3015" s="56" t="s">
        <v>215</v>
      </c>
      <c r="CN3015" s="56" t="s">
        <v>215</v>
      </c>
      <c r="CO3015" s="52"/>
      <c r="CP3015" s="52"/>
      <c r="CQ3015" s="52"/>
      <c r="CR3015" s="52"/>
      <c r="CS3015" s="52"/>
      <c r="CT3015" s="52"/>
      <c r="CU3015" s="33"/>
      <c r="CV3015" s="33"/>
    </row>
    <row r="3016" spans="74:100">
      <c r="BV3016" s="62"/>
      <c r="BW3016" s="62"/>
      <c r="BX3016" s="62"/>
      <c r="BY3016" s="62"/>
      <c r="BZ3016" s="62"/>
      <c r="CA3016" s="62"/>
      <c r="CB3016" s="62"/>
      <c r="CC3016" s="62"/>
      <c r="CD3016" s="62"/>
      <c r="CE3016" s="62"/>
      <c r="CF3016" s="62"/>
      <c r="CL3016" s="56" t="s">
        <v>21203</v>
      </c>
      <c r="CM3016" s="56"/>
      <c r="CN3016" s="56"/>
      <c r="CO3016" s="52"/>
      <c r="CP3016" s="52"/>
      <c r="CQ3016" s="52"/>
      <c r="CR3016" s="52"/>
      <c r="CS3016" s="52"/>
      <c r="CT3016" s="52"/>
      <c r="CU3016" s="33"/>
      <c r="CV3016" s="33"/>
    </row>
    <row r="3017" spans="74:100">
      <c r="BV3017" s="62"/>
      <c r="BW3017" s="62"/>
      <c r="BX3017" s="62"/>
      <c r="BY3017" s="62"/>
      <c r="BZ3017" s="62"/>
      <c r="CA3017" s="62"/>
      <c r="CB3017" s="62"/>
      <c r="CC3017" s="62"/>
      <c r="CD3017" s="62"/>
      <c r="CE3017" s="62"/>
      <c r="CF3017" s="62"/>
      <c r="CL3017" s="56" t="s">
        <v>1220</v>
      </c>
      <c r="CM3017" s="56" t="s">
        <v>216</v>
      </c>
      <c r="CN3017" s="56" t="s">
        <v>216</v>
      </c>
      <c r="CO3017" s="52"/>
      <c r="CP3017" s="52"/>
      <c r="CQ3017" s="52"/>
      <c r="CR3017" s="52"/>
      <c r="CS3017" s="52"/>
      <c r="CT3017" s="52"/>
      <c r="CU3017" s="33"/>
      <c r="CV3017" s="33"/>
    </row>
    <row r="3018" spans="74:100">
      <c r="BV3018" s="62"/>
      <c r="BW3018" s="62"/>
      <c r="BX3018" s="62"/>
      <c r="BY3018" s="62"/>
      <c r="BZ3018" s="62"/>
      <c r="CA3018" s="62"/>
      <c r="CB3018" s="62"/>
      <c r="CC3018" s="62"/>
      <c r="CD3018" s="62"/>
      <c r="CE3018" s="62"/>
      <c r="CF3018" s="62"/>
      <c r="CL3018" s="56" t="s">
        <v>21204</v>
      </c>
      <c r="CM3018" s="56"/>
      <c r="CN3018" s="56"/>
      <c r="CO3018" s="52"/>
      <c r="CP3018" s="52"/>
      <c r="CQ3018" s="52"/>
      <c r="CR3018" s="52"/>
      <c r="CS3018" s="52"/>
      <c r="CT3018" s="52"/>
      <c r="CU3018" s="33"/>
      <c r="CV3018" s="33"/>
    </row>
    <row r="3019" spans="74:100">
      <c r="BV3019" s="62"/>
      <c r="BW3019" s="62"/>
      <c r="BX3019" s="62"/>
      <c r="BY3019" s="62"/>
      <c r="BZ3019" s="62"/>
      <c r="CA3019" s="62"/>
      <c r="CB3019" s="62"/>
      <c r="CC3019" s="62"/>
      <c r="CD3019" s="62"/>
      <c r="CE3019" s="62"/>
      <c r="CF3019" s="62"/>
      <c r="CL3019" s="56" t="s">
        <v>27303</v>
      </c>
      <c r="CM3019" s="56" t="s">
        <v>217</v>
      </c>
      <c r="CN3019" s="56" t="s">
        <v>217</v>
      </c>
      <c r="CO3019" s="52"/>
      <c r="CP3019" s="52"/>
      <c r="CQ3019" s="52"/>
      <c r="CR3019" s="52"/>
      <c r="CS3019" s="52"/>
      <c r="CT3019" s="52"/>
      <c r="CU3019" s="33"/>
      <c r="CV3019" s="33"/>
    </row>
    <row r="3020" spans="74:100">
      <c r="BV3020" s="62"/>
      <c r="BW3020" s="62"/>
      <c r="BX3020" s="62"/>
      <c r="BY3020" s="62"/>
      <c r="BZ3020" s="62"/>
      <c r="CA3020" s="62"/>
      <c r="CB3020" s="62"/>
      <c r="CC3020" s="62"/>
      <c r="CD3020" s="62"/>
      <c r="CE3020" s="62"/>
      <c r="CF3020" s="62"/>
      <c r="CL3020" s="56" t="s">
        <v>27304</v>
      </c>
      <c r="CM3020" s="56"/>
      <c r="CN3020" s="56"/>
      <c r="CO3020" s="52"/>
      <c r="CP3020" s="52"/>
      <c r="CQ3020" s="52"/>
      <c r="CR3020" s="52"/>
      <c r="CS3020" s="52"/>
      <c r="CT3020" s="52"/>
      <c r="CU3020" s="33"/>
      <c r="CV3020" s="33"/>
    </row>
    <row r="3021" spans="74:100">
      <c r="BV3021" s="62"/>
      <c r="BW3021" s="62"/>
      <c r="BX3021" s="62"/>
      <c r="BY3021" s="62"/>
      <c r="BZ3021" s="62"/>
      <c r="CA3021" s="62"/>
      <c r="CB3021" s="62"/>
      <c r="CC3021" s="62"/>
      <c r="CD3021" s="62"/>
      <c r="CE3021" s="62"/>
      <c r="CF3021" s="62"/>
      <c r="CL3021" s="56" t="s">
        <v>3928</v>
      </c>
      <c r="CM3021" s="56" t="s">
        <v>3118</v>
      </c>
      <c r="CN3021" s="56" t="s">
        <v>3118</v>
      </c>
      <c r="CO3021" s="52"/>
      <c r="CP3021" s="52"/>
      <c r="CQ3021" s="52"/>
      <c r="CR3021" s="52"/>
      <c r="CS3021" s="52"/>
      <c r="CT3021" s="52"/>
      <c r="CU3021" s="33"/>
      <c r="CV3021" s="33"/>
    </row>
    <row r="3022" spans="74:100">
      <c r="BV3022" s="62"/>
      <c r="BW3022" s="62"/>
      <c r="BX3022" s="62"/>
      <c r="BY3022" s="62"/>
      <c r="BZ3022" s="62"/>
      <c r="CA3022" s="62"/>
      <c r="CB3022" s="62"/>
      <c r="CC3022" s="62"/>
      <c r="CD3022" s="62"/>
      <c r="CE3022" s="62"/>
      <c r="CF3022" s="62"/>
      <c r="CL3022" s="56" t="s">
        <v>18107</v>
      </c>
      <c r="CM3022" s="56"/>
      <c r="CN3022" s="56"/>
      <c r="CO3022" s="52"/>
      <c r="CP3022" s="52"/>
      <c r="CQ3022" s="52"/>
      <c r="CR3022" s="52"/>
      <c r="CS3022" s="52"/>
      <c r="CT3022" s="52"/>
      <c r="CU3022" s="33"/>
      <c r="CV3022" s="33"/>
    </row>
    <row r="3023" spans="74:100">
      <c r="BV3023" s="62"/>
      <c r="BW3023" s="62"/>
      <c r="BX3023" s="62"/>
      <c r="BY3023" s="62"/>
      <c r="BZ3023" s="62"/>
      <c r="CA3023" s="62"/>
      <c r="CB3023" s="62"/>
      <c r="CC3023" s="62"/>
      <c r="CD3023" s="62"/>
      <c r="CE3023" s="62"/>
      <c r="CF3023" s="62"/>
      <c r="CL3023" s="56" t="s">
        <v>3929</v>
      </c>
      <c r="CM3023" s="56" t="s">
        <v>217</v>
      </c>
      <c r="CN3023" s="56" t="s">
        <v>217</v>
      </c>
      <c r="CO3023" s="52"/>
      <c r="CP3023" s="52"/>
      <c r="CQ3023" s="52"/>
      <c r="CR3023" s="52"/>
      <c r="CS3023" s="52"/>
      <c r="CT3023" s="52"/>
      <c r="CU3023" s="33"/>
      <c r="CV3023" s="33"/>
    </row>
    <row r="3024" spans="74:100">
      <c r="BV3024" s="62"/>
      <c r="BW3024" s="62"/>
      <c r="BX3024" s="62"/>
      <c r="BY3024" s="62"/>
      <c r="BZ3024" s="62"/>
      <c r="CA3024" s="62"/>
      <c r="CB3024" s="62"/>
      <c r="CC3024" s="62"/>
      <c r="CD3024" s="62"/>
      <c r="CE3024" s="62"/>
      <c r="CF3024" s="62"/>
      <c r="CL3024" s="56" t="s">
        <v>18107</v>
      </c>
      <c r="CM3024" s="56"/>
      <c r="CN3024" s="56"/>
      <c r="CO3024" s="52"/>
      <c r="CP3024" s="52"/>
      <c r="CQ3024" s="52"/>
      <c r="CR3024" s="52"/>
      <c r="CS3024" s="52"/>
      <c r="CT3024" s="52"/>
      <c r="CU3024" s="33"/>
      <c r="CV3024" s="33"/>
    </row>
    <row r="3025" spans="74:100">
      <c r="BV3025" s="62"/>
      <c r="BW3025" s="62"/>
      <c r="BX3025" s="62"/>
      <c r="BY3025" s="62"/>
      <c r="BZ3025" s="62"/>
      <c r="CA3025" s="62"/>
      <c r="CB3025" s="62"/>
      <c r="CC3025" s="62"/>
      <c r="CD3025" s="62"/>
      <c r="CE3025" s="62"/>
      <c r="CF3025" s="62"/>
      <c r="CL3025" s="56" t="s">
        <v>3930</v>
      </c>
      <c r="CM3025" s="56" t="s">
        <v>3118</v>
      </c>
      <c r="CN3025" s="56" t="s">
        <v>3118</v>
      </c>
      <c r="CO3025" s="52"/>
      <c r="CP3025" s="52"/>
      <c r="CQ3025" s="52"/>
      <c r="CR3025" s="52"/>
      <c r="CS3025" s="52"/>
      <c r="CT3025" s="52"/>
      <c r="CU3025" s="33"/>
      <c r="CV3025" s="33"/>
    </row>
    <row r="3026" spans="74:100">
      <c r="BV3026" s="62"/>
      <c r="BW3026" s="62"/>
      <c r="BX3026" s="62"/>
      <c r="BY3026" s="62"/>
      <c r="BZ3026" s="62"/>
      <c r="CA3026" s="62"/>
      <c r="CB3026" s="62"/>
      <c r="CC3026" s="62"/>
      <c r="CD3026" s="62"/>
      <c r="CE3026" s="62"/>
      <c r="CF3026" s="62"/>
      <c r="CL3026" s="56" t="s">
        <v>18108</v>
      </c>
      <c r="CM3026" s="56"/>
      <c r="CN3026" s="56"/>
      <c r="CO3026" s="52"/>
      <c r="CP3026" s="52"/>
      <c r="CQ3026" s="52"/>
      <c r="CR3026" s="52"/>
      <c r="CS3026" s="52"/>
      <c r="CT3026" s="52"/>
      <c r="CU3026" s="33"/>
      <c r="CV3026" s="33"/>
    </row>
    <row r="3027" spans="74:100">
      <c r="BV3027" s="62"/>
      <c r="BW3027" s="62"/>
      <c r="BX3027" s="62"/>
      <c r="BY3027" s="62"/>
      <c r="BZ3027" s="62"/>
      <c r="CA3027" s="62"/>
      <c r="CB3027" s="62"/>
      <c r="CC3027" s="62"/>
      <c r="CD3027" s="62"/>
      <c r="CE3027" s="62"/>
      <c r="CF3027" s="62"/>
      <c r="CL3027" s="56" t="s">
        <v>3931</v>
      </c>
      <c r="CM3027" s="56" t="s">
        <v>216</v>
      </c>
      <c r="CN3027" s="56" t="s">
        <v>216</v>
      </c>
      <c r="CO3027" s="52"/>
      <c r="CP3027" s="52"/>
      <c r="CQ3027" s="52"/>
      <c r="CR3027" s="52"/>
      <c r="CS3027" s="52"/>
      <c r="CT3027" s="52"/>
      <c r="CU3027" s="33"/>
      <c r="CV3027" s="33"/>
    </row>
    <row r="3028" spans="74:100">
      <c r="BV3028" s="62"/>
      <c r="BW3028" s="62"/>
      <c r="BX3028" s="62"/>
      <c r="BY3028" s="62"/>
      <c r="BZ3028" s="62"/>
      <c r="CA3028" s="62"/>
      <c r="CB3028" s="62"/>
      <c r="CC3028" s="62"/>
      <c r="CD3028" s="62"/>
      <c r="CE3028" s="62"/>
      <c r="CF3028" s="62"/>
      <c r="CL3028" s="56" t="s">
        <v>21205</v>
      </c>
      <c r="CM3028" s="56"/>
      <c r="CN3028" s="56"/>
      <c r="CO3028" s="52"/>
      <c r="CP3028" s="52"/>
      <c r="CQ3028" s="52"/>
      <c r="CR3028" s="52"/>
      <c r="CS3028" s="52"/>
      <c r="CT3028" s="52"/>
      <c r="CU3028" s="33"/>
      <c r="CV3028" s="33"/>
    </row>
    <row r="3029" spans="74:100">
      <c r="BV3029" s="62"/>
      <c r="BW3029" s="62"/>
      <c r="BX3029" s="62"/>
      <c r="BY3029" s="62"/>
      <c r="BZ3029" s="62"/>
      <c r="CA3029" s="62"/>
      <c r="CB3029" s="62"/>
      <c r="CC3029" s="62"/>
      <c r="CD3029" s="62"/>
      <c r="CE3029" s="62"/>
      <c r="CF3029" s="62"/>
      <c r="CL3029" s="56" t="s">
        <v>3932</v>
      </c>
      <c r="CM3029" s="56" t="s">
        <v>216</v>
      </c>
      <c r="CN3029" s="56" t="s">
        <v>216</v>
      </c>
      <c r="CO3029" s="52"/>
      <c r="CP3029" s="52"/>
      <c r="CQ3029" s="52"/>
      <c r="CR3029" s="52"/>
      <c r="CS3029" s="52"/>
      <c r="CT3029" s="52"/>
      <c r="CU3029" s="33"/>
      <c r="CV3029" s="33"/>
    </row>
    <row r="3030" spans="74:100">
      <c r="BV3030" s="62"/>
      <c r="BW3030" s="62"/>
      <c r="BX3030" s="62"/>
      <c r="BY3030" s="62"/>
      <c r="BZ3030" s="62"/>
      <c r="CA3030" s="62"/>
      <c r="CB3030" s="62"/>
      <c r="CC3030" s="62"/>
      <c r="CD3030" s="62"/>
      <c r="CE3030" s="62"/>
      <c r="CF3030" s="62"/>
      <c r="CL3030" s="56" t="s">
        <v>21206</v>
      </c>
      <c r="CM3030" s="56"/>
      <c r="CN3030" s="56"/>
      <c r="CO3030" s="52"/>
      <c r="CP3030" s="52"/>
      <c r="CQ3030" s="52"/>
      <c r="CR3030" s="52"/>
      <c r="CS3030" s="52"/>
      <c r="CT3030" s="52"/>
      <c r="CU3030" s="33"/>
      <c r="CV3030" s="33"/>
    </row>
    <row r="3031" spans="74:100">
      <c r="BV3031" s="62"/>
      <c r="BW3031" s="62"/>
      <c r="BX3031" s="62"/>
      <c r="BY3031" s="62"/>
      <c r="BZ3031" s="62"/>
      <c r="CA3031" s="62"/>
      <c r="CB3031" s="62"/>
      <c r="CC3031" s="62"/>
      <c r="CD3031" s="62"/>
      <c r="CE3031" s="62"/>
      <c r="CF3031" s="62"/>
      <c r="CL3031" s="56" t="s">
        <v>3933</v>
      </c>
      <c r="CM3031" s="56" t="s">
        <v>3118</v>
      </c>
      <c r="CN3031" s="56" t="s">
        <v>3118</v>
      </c>
      <c r="CO3031" s="52"/>
      <c r="CP3031" s="52"/>
      <c r="CQ3031" s="52"/>
      <c r="CR3031" s="52"/>
      <c r="CS3031" s="52"/>
      <c r="CT3031" s="52"/>
      <c r="CU3031" s="33"/>
      <c r="CV3031" s="33"/>
    </row>
    <row r="3032" spans="74:100">
      <c r="BV3032" s="62"/>
      <c r="BW3032" s="62"/>
      <c r="BX3032" s="62"/>
      <c r="BY3032" s="62"/>
      <c r="BZ3032" s="62"/>
      <c r="CA3032" s="62"/>
      <c r="CB3032" s="62"/>
      <c r="CC3032" s="62"/>
      <c r="CD3032" s="62"/>
      <c r="CE3032" s="62"/>
      <c r="CF3032" s="62"/>
      <c r="CL3032" s="56" t="s">
        <v>18109</v>
      </c>
      <c r="CM3032" s="56"/>
      <c r="CN3032" s="56"/>
      <c r="CO3032" s="52"/>
      <c r="CP3032" s="52"/>
      <c r="CQ3032" s="52"/>
      <c r="CR3032" s="52"/>
      <c r="CS3032" s="52"/>
      <c r="CT3032" s="52"/>
      <c r="CU3032" s="33"/>
      <c r="CV3032" s="33"/>
    </row>
    <row r="3033" spans="74:100">
      <c r="BV3033" s="62"/>
      <c r="BW3033" s="62"/>
      <c r="BX3033" s="62"/>
      <c r="BY3033" s="62"/>
      <c r="BZ3033" s="62"/>
      <c r="CA3033" s="62"/>
      <c r="CB3033" s="62"/>
      <c r="CC3033" s="62"/>
      <c r="CD3033" s="62"/>
      <c r="CE3033" s="62"/>
      <c r="CF3033" s="62"/>
      <c r="CL3033" s="56" t="s">
        <v>27305</v>
      </c>
      <c r="CM3033" s="56" t="s">
        <v>217</v>
      </c>
      <c r="CN3033" s="56" t="s">
        <v>217</v>
      </c>
      <c r="CO3033" s="52"/>
      <c r="CP3033" s="52"/>
      <c r="CQ3033" s="52"/>
      <c r="CR3033" s="52"/>
      <c r="CS3033" s="52"/>
      <c r="CT3033" s="52"/>
      <c r="CU3033" s="33"/>
      <c r="CV3033" s="33"/>
    </row>
    <row r="3034" spans="74:100">
      <c r="BV3034" s="62"/>
      <c r="BW3034" s="62"/>
      <c r="BX3034" s="62"/>
      <c r="BY3034" s="62"/>
      <c r="BZ3034" s="62"/>
      <c r="CA3034" s="62"/>
      <c r="CB3034" s="62"/>
      <c r="CC3034" s="62"/>
      <c r="CD3034" s="62"/>
      <c r="CE3034" s="62"/>
      <c r="CF3034" s="62"/>
      <c r="CL3034" s="56" t="s">
        <v>27306</v>
      </c>
      <c r="CM3034" s="56"/>
      <c r="CN3034" s="56"/>
      <c r="CO3034" s="52"/>
      <c r="CP3034" s="52"/>
      <c r="CQ3034" s="52"/>
      <c r="CR3034" s="52"/>
      <c r="CS3034" s="52"/>
      <c r="CT3034" s="52"/>
      <c r="CU3034" s="33"/>
      <c r="CV3034" s="33"/>
    </row>
    <row r="3035" spans="74:100">
      <c r="BV3035" s="62"/>
      <c r="BW3035" s="62"/>
      <c r="BX3035" s="62"/>
      <c r="BY3035" s="62"/>
      <c r="BZ3035" s="62"/>
      <c r="CA3035" s="62"/>
      <c r="CB3035" s="62"/>
      <c r="CC3035" s="62"/>
      <c r="CD3035" s="62"/>
      <c r="CE3035" s="62"/>
      <c r="CF3035" s="62"/>
      <c r="CL3035" s="56" t="s">
        <v>1221</v>
      </c>
      <c r="CM3035" s="56" t="s">
        <v>213</v>
      </c>
      <c r="CN3035" s="56" t="s">
        <v>213</v>
      </c>
      <c r="CO3035" s="52"/>
      <c r="CP3035" s="52"/>
      <c r="CQ3035" s="52"/>
      <c r="CR3035" s="52"/>
      <c r="CS3035" s="52"/>
      <c r="CT3035" s="52"/>
      <c r="CU3035" s="33"/>
      <c r="CV3035" s="33"/>
    </row>
    <row r="3036" spans="74:100">
      <c r="BV3036" s="62"/>
      <c r="BW3036" s="62"/>
      <c r="BX3036" s="62"/>
      <c r="BY3036" s="62"/>
      <c r="BZ3036" s="62"/>
      <c r="CA3036" s="62"/>
      <c r="CB3036" s="62"/>
      <c r="CC3036" s="62"/>
      <c r="CD3036" s="62"/>
      <c r="CE3036" s="62"/>
      <c r="CF3036" s="62"/>
      <c r="CL3036" s="56" t="s">
        <v>21207</v>
      </c>
      <c r="CM3036" s="56"/>
      <c r="CN3036" s="56"/>
      <c r="CO3036" s="52"/>
      <c r="CP3036" s="52"/>
      <c r="CQ3036" s="52"/>
      <c r="CR3036" s="52"/>
      <c r="CS3036" s="52"/>
      <c r="CT3036" s="52"/>
      <c r="CU3036" s="33"/>
      <c r="CV3036" s="33"/>
    </row>
    <row r="3037" spans="74:100">
      <c r="BV3037" s="62"/>
      <c r="BW3037" s="62"/>
      <c r="BX3037" s="62"/>
      <c r="BY3037" s="62"/>
      <c r="BZ3037" s="62"/>
      <c r="CA3037" s="62"/>
      <c r="CB3037" s="62"/>
      <c r="CC3037" s="62"/>
      <c r="CD3037" s="62"/>
      <c r="CE3037" s="62"/>
      <c r="CF3037" s="62"/>
      <c r="CL3037" s="56" t="s">
        <v>3934</v>
      </c>
      <c r="CM3037" s="56" t="s">
        <v>3118</v>
      </c>
      <c r="CN3037" s="56" t="s">
        <v>3118</v>
      </c>
      <c r="CO3037" s="52"/>
      <c r="CP3037" s="52"/>
      <c r="CQ3037" s="52"/>
      <c r="CR3037" s="52"/>
      <c r="CS3037" s="52"/>
      <c r="CT3037" s="52"/>
      <c r="CU3037" s="33"/>
      <c r="CV3037" s="33"/>
    </row>
    <row r="3038" spans="74:100">
      <c r="BV3038" s="62"/>
      <c r="BW3038" s="62"/>
      <c r="BX3038" s="62"/>
      <c r="BY3038" s="62"/>
      <c r="BZ3038" s="62"/>
      <c r="CA3038" s="62"/>
      <c r="CB3038" s="62"/>
      <c r="CC3038" s="62"/>
      <c r="CD3038" s="62"/>
      <c r="CE3038" s="62"/>
      <c r="CF3038" s="62"/>
      <c r="CL3038" s="56" t="s">
        <v>18110</v>
      </c>
      <c r="CM3038" s="56"/>
      <c r="CN3038" s="56"/>
      <c r="CO3038" s="52"/>
      <c r="CP3038" s="52"/>
      <c r="CQ3038" s="52"/>
      <c r="CR3038" s="52"/>
      <c r="CS3038" s="52"/>
      <c r="CT3038" s="52"/>
      <c r="CU3038" s="33"/>
      <c r="CV3038" s="33"/>
    </row>
    <row r="3039" spans="74:100">
      <c r="BV3039" s="62"/>
      <c r="BW3039" s="62"/>
      <c r="BX3039" s="62"/>
      <c r="BY3039" s="62"/>
      <c r="BZ3039" s="62"/>
      <c r="CA3039" s="62"/>
      <c r="CB3039" s="62"/>
      <c r="CC3039" s="62"/>
      <c r="CD3039" s="62"/>
      <c r="CE3039" s="62"/>
      <c r="CF3039" s="62"/>
      <c r="CL3039" s="56" t="s">
        <v>1222</v>
      </c>
      <c r="CM3039" s="56" t="s">
        <v>213</v>
      </c>
      <c r="CN3039" s="56" t="s">
        <v>213</v>
      </c>
      <c r="CO3039" s="52"/>
      <c r="CP3039" s="52"/>
      <c r="CQ3039" s="52"/>
      <c r="CR3039" s="52"/>
      <c r="CS3039" s="52"/>
      <c r="CT3039" s="52"/>
      <c r="CU3039" s="33"/>
      <c r="CV3039" s="33"/>
    </row>
    <row r="3040" spans="74:100">
      <c r="BV3040" s="62"/>
      <c r="BW3040" s="62"/>
      <c r="BX3040" s="62"/>
      <c r="BY3040" s="62"/>
      <c r="BZ3040" s="62"/>
      <c r="CA3040" s="62"/>
      <c r="CB3040" s="62"/>
      <c r="CC3040" s="62"/>
      <c r="CD3040" s="62"/>
      <c r="CE3040" s="62"/>
      <c r="CF3040" s="62"/>
      <c r="CL3040" s="56" t="s">
        <v>21208</v>
      </c>
      <c r="CM3040" s="56"/>
      <c r="CN3040" s="56"/>
      <c r="CO3040" s="52"/>
      <c r="CP3040" s="52"/>
      <c r="CQ3040" s="52"/>
      <c r="CR3040" s="52"/>
      <c r="CS3040" s="52"/>
      <c r="CT3040" s="52"/>
      <c r="CU3040" s="33"/>
      <c r="CV3040" s="33"/>
    </row>
    <row r="3041" spans="74:100">
      <c r="BV3041" s="62"/>
      <c r="BW3041" s="62"/>
      <c r="BX3041" s="62"/>
      <c r="BY3041" s="62"/>
      <c r="BZ3041" s="62"/>
      <c r="CA3041" s="62"/>
      <c r="CB3041" s="62"/>
      <c r="CC3041" s="62"/>
      <c r="CD3041" s="62"/>
      <c r="CE3041" s="62"/>
      <c r="CF3041" s="62"/>
      <c r="CL3041" s="56" t="s">
        <v>3935</v>
      </c>
      <c r="CM3041" s="56" t="s">
        <v>3118</v>
      </c>
      <c r="CN3041" s="56" t="s">
        <v>3118</v>
      </c>
      <c r="CO3041" s="52"/>
      <c r="CP3041" s="52"/>
      <c r="CQ3041" s="52"/>
      <c r="CR3041" s="52"/>
      <c r="CS3041" s="52"/>
      <c r="CT3041" s="52"/>
      <c r="CU3041" s="33"/>
      <c r="CV3041" s="33"/>
    </row>
    <row r="3042" spans="74:100">
      <c r="BV3042" s="62"/>
      <c r="BW3042" s="62"/>
      <c r="BX3042" s="62"/>
      <c r="BY3042" s="62"/>
      <c r="BZ3042" s="62"/>
      <c r="CA3042" s="62"/>
      <c r="CB3042" s="62"/>
      <c r="CC3042" s="62"/>
      <c r="CD3042" s="62"/>
      <c r="CE3042" s="62"/>
      <c r="CF3042" s="62"/>
      <c r="CL3042" s="56" t="s">
        <v>18111</v>
      </c>
      <c r="CM3042" s="56"/>
      <c r="CN3042" s="56"/>
      <c r="CO3042" s="52"/>
      <c r="CP3042" s="52"/>
      <c r="CQ3042" s="52"/>
      <c r="CR3042" s="52"/>
      <c r="CS3042" s="52"/>
      <c r="CT3042" s="52"/>
      <c r="CU3042" s="33"/>
      <c r="CV3042" s="33"/>
    </row>
    <row r="3043" spans="74:100">
      <c r="BV3043" s="62"/>
      <c r="BW3043" s="62"/>
      <c r="BX3043" s="62"/>
      <c r="BY3043" s="62"/>
      <c r="BZ3043" s="62"/>
      <c r="CA3043" s="62"/>
      <c r="CB3043" s="62"/>
      <c r="CC3043" s="62"/>
      <c r="CD3043" s="62"/>
      <c r="CE3043" s="62"/>
      <c r="CF3043" s="62"/>
      <c r="CL3043" s="56" t="s">
        <v>1223</v>
      </c>
      <c r="CM3043" s="56" t="s">
        <v>216</v>
      </c>
      <c r="CN3043" s="56" t="s">
        <v>216</v>
      </c>
      <c r="CO3043" s="52"/>
      <c r="CP3043" s="52"/>
      <c r="CQ3043" s="52"/>
      <c r="CR3043" s="52"/>
      <c r="CS3043" s="52"/>
      <c r="CT3043" s="52"/>
      <c r="CU3043" s="33"/>
      <c r="CV3043" s="33"/>
    </row>
    <row r="3044" spans="74:100">
      <c r="BV3044" s="62"/>
      <c r="BW3044" s="62"/>
      <c r="BX3044" s="62"/>
      <c r="BY3044" s="62"/>
      <c r="BZ3044" s="62"/>
      <c r="CA3044" s="62"/>
      <c r="CB3044" s="62"/>
      <c r="CC3044" s="62"/>
      <c r="CD3044" s="62"/>
      <c r="CE3044" s="62"/>
      <c r="CF3044" s="62"/>
      <c r="CL3044" s="56" t="s">
        <v>21209</v>
      </c>
      <c r="CM3044" s="56"/>
      <c r="CN3044" s="56"/>
      <c r="CO3044" s="52"/>
      <c r="CP3044" s="52"/>
      <c r="CQ3044" s="52"/>
      <c r="CR3044" s="52"/>
      <c r="CS3044" s="52"/>
      <c r="CT3044" s="52"/>
      <c r="CU3044" s="33"/>
      <c r="CV3044" s="33"/>
    </row>
    <row r="3045" spans="74:100">
      <c r="BV3045" s="62"/>
      <c r="BW3045" s="62"/>
      <c r="BX3045" s="62"/>
      <c r="BY3045" s="62"/>
      <c r="BZ3045" s="62"/>
      <c r="CA3045" s="62"/>
      <c r="CB3045" s="62"/>
      <c r="CC3045" s="62"/>
      <c r="CD3045" s="62"/>
      <c r="CE3045" s="62"/>
      <c r="CF3045" s="62"/>
      <c r="CL3045" s="56" t="s">
        <v>3936</v>
      </c>
      <c r="CM3045" s="56" t="s">
        <v>3118</v>
      </c>
      <c r="CN3045" s="56" t="s">
        <v>3118</v>
      </c>
      <c r="CO3045" s="52"/>
      <c r="CP3045" s="52"/>
      <c r="CQ3045" s="52"/>
      <c r="CR3045" s="52"/>
      <c r="CS3045" s="52"/>
      <c r="CT3045" s="52"/>
      <c r="CU3045" s="33"/>
      <c r="CV3045" s="33"/>
    </row>
    <row r="3046" spans="74:100">
      <c r="BV3046" s="62"/>
      <c r="BW3046" s="62"/>
      <c r="BX3046" s="62"/>
      <c r="BY3046" s="62"/>
      <c r="BZ3046" s="62"/>
      <c r="CA3046" s="62"/>
      <c r="CB3046" s="62"/>
      <c r="CC3046" s="62"/>
      <c r="CD3046" s="62"/>
      <c r="CE3046" s="62"/>
      <c r="CF3046" s="62"/>
      <c r="CL3046" s="56" t="s">
        <v>17673</v>
      </c>
      <c r="CM3046" s="56"/>
      <c r="CN3046" s="56"/>
      <c r="CO3046" s="52"/>
      <c r="CP3046" s="52"/>
      <c r="CQ3046" s="52"/>
      <c r="CR3046" s="52"/>
      <c r="CS3046" s="52"/>
      <c r="CT3046" s="52"/>
      <c r="CU3046" s="33"/>
      <c r="CV3046" s="33"/>
    </row>
    <row r="3047" spans="74:100">
      <c r="BV3047" s="62"/>
      <c r="BW3047" s="62"/>
      <c r="BX3047" s="62"/>
      <c r="BY3047" s="62"/>
      <c r="BZ3047" s="62"/>
      <c r="CA3047" s="62"/>
      <c r="CB3047" s="62"/>
      <c r="CC3047" s="62"/>
      <c r="CD3047" s="62"/>
      <c r="CE3047" s="62"/>
      <c r="CF3047" s="62"/>
      <c r="CL3047" s="56" t="s">
        <v>27307</v>
      </c>
      <c r="CM3047" s="56" t="s">
        <v>217</v>
      </c>
      <c r="CN3047" s="56" t="s">
        <v>217</v>
      </c>
      <c r="CO3047" s="52"/>
      <c r="CP3047" s="52"/>
      <c r="CQ3047" s="52"/>
      <c r="CR3047" s="52"/>
      <c r="CS3047" s="52"/>
      <c r="CT3047" s="52"/>
      <c r="CU3047" s="33"/>
      <c r="CV3047" s="33"/>
    </row>
    <row r="3048" spans="74:100">
      <c r="BV3048" s="62"/>
      <c r="BW3048" s="62"/>
      <c r="BX3048" s="62"/>
      <c r="BY3048" s="62"/>
      <c r="BZ3048" s="62"/>
      <c r="CA3048" s="62"/>
      <c r="CB3048" s="62"/>
      <c r="CC3048" s="62"/>
      <c r="CD3048" s="62"/>
      <c r="CE3048" s="62"/>
      <c r="CF3048" s="62"/>
      <c r="CL3048" s="56" t="s">
        <v>27308</v>
      </c>
      <c r="CM3048" s="56"/>
      <c r="CN3048" s="56"/>
      <c r="CO3048" s="52"/>
      <c r="CP3048" s="52"/>
      <c r="CQ3048" s="52"/>
      <c r="CR3048" s="52"/>
      <c r="CS3048" s="52"/>
      <c r="CT3048" s="52"/>
      <c r="CU3048" s="33"/>
      <c r="CV3048" s="33"/>
    </row>
    <row r="3049" spans="74:100">
      <c r="BV3049" s="62"/>
      <c r="BW3049" s="62"/>
      <c r="BX3049" s="62"/>
      <c r="BY3049" s="62"/>
      <c r="BZ3049" s="62"/>
      <c r="CA3049" s="62"/>
      <c r="CB3049" s="62"/>
      <c r="CC3049" s="62"/>
      <c r="CD3049" s="62"/>
      <c r="CE3049" s="62"/>
      <c r="CF3049" s="62"/>
      <c r="CL3049" s="56" t="s">
        <v>3937</v>
      </c>
      <c r="CM3049" s="56" t="s">
        <v>217</v>
      </c>
      <c r="CN3049" s="56" t="s">
        <v>217</v>
      </c>
      <c r="CO3049" s="52"/>
      <c r="CP3049" s="52"/>
      <c r="CQ3049" s="52"/>
      <c r="CR3049" s="52"/>
      <c r="CS3049" s="52"/>
      <c r="CT3049" s="52"/>
      <c r="CU3049" s="33"/>
      <c r="CV3049" s="33"/>
    </row>
    <row r="3050" spans="74:100">
      <c r="BV3050" s="62"/>
      <c r="BW3050" s="62"/>
      <c r="BX3050" s="62"/>
      <c r="BY3050" s="62"/>
      <c r="BZ3050" s="62"/>
      <c r="CA3050" s="62"/>
      <c r="CB3050" s="62"/>
      <c r="CC3050" s="62"/>
      <c r="CD3050" s="62"/>
      <c r="CE3050" s="62"/>
      <c r="CF3050" s="62"/>
      <c r="CL3050" s="56" t="s">
        <v>18112</v>
      </c>
      <c r="CM3050" s="56"/>
      <c r="CN3050" s="56"/>
      <c r="CO3050" s="52"/>
      <c r="CP3050" s="52"/>
      <c r="CQ3050" s="52"/>
      <c r="CR3050" s="52"/>
      <c r="CS3050" s="52"/>
      <c r="CT3050" s="52"/>
      <c r="CU3050" s="33"/>
      <c r="CV3050" s="33"/>
    </row>
    <row r="3051" spans="74:100">
      <c r="BV3051" s="62"/>
      <c r="BW3051" s="62"/>
      <c r="BX3051" s="62"/>
      <c r="BY3051" s="62"/>
      <c r="BZ3051" s="62"/>
      <c r="CA3051" s="62"/>
      <c r="CB3051" s="62"/>
      <c r="CC3051" s="62"/>
      <c r="CD3051" s="62"/>
      <c r="CE3051" s="62"/>
      <c r="CF3051" s="62"/>
      <c r="CL3051" s="56" t="s">
        <v>24856</v>
      </c>
      <c r="CM3051" s="56"/>
      <c r="CN3051" s="56"/>
      <c r="CO3051" s="52"/>
      <c r="CP3051" s="52"/>
      <c r="CQ3051" s="52"/>
      <c r="CR3051" s="52"/>
      <c r="CS3051" s="52"/>
      <c r="CT3051" s="52"/>
      <c r="CU3051" s="33"/>
      <c r="CV3051" s="33"/>
    </row>
    <row r="3052" spans="74:100">
      <c r="BV3052" s="62"/>
      <c r="BW3052" s="62"/>
      <c r="BX3052" s="62"/>
      <c r="BY3052" s="62"/>
      <c r="BZ3052" s="62"/>
      <c r="CA3052" s="62"/>
      <c r="CB3052" s="62"/>
      <c r="CC3052" s="62"/>
      <c r="CD3052" s="62"/>
      <c r="CE3052" s="62"/>
      <c r="CF3052" s="62"/>
      <c r="CL3052" s="56" t="s">
        <v>18121</v>
      </c>
      <c r="CM3052" s="56"/>
      <c r="CN3052" s="56"/>
      <c r="CO3052" s="52"/>
      <c r="CP3052" s="52"/>
      <c r="CQ3052" s="52"/>
      <c r="CR3052" s="52"/>
      <c r="CS3052" s="52"/>
      <c r="CT3052" s="52"/>
      <c r="CU3052" s="33"/>
      <c r="CV3052" s="33"/>
    </row>
    <row r="3053" spans="74:100">
      <c r="BV3053" s="62"/>
      <c r="BW3053" s="62"/>
      <c r="BX3053" s="62"/>
      <c r="BY3053" s="62"/>
      <c r="BZ3053" s="62"/>
      <c r="CA3053" s="62"/>
      <c r="CB3053" s="62"/>
      <c r="CC3053" s="62"/>
      <c r="CD3053" s="62"/>
      <c r="CE3053" s="62"/>
      <c r="CF3053" s="62"/>
      <c r="CL3053" s="56" t="s">
        <v>8986</v>
      </c>
      <c r="CM3053" s="56" t="s">
        <v>215</v>
      </c>
      <c r="CN3053" s="56" t="s">
        <v>215</v>
      </c>
      <c r="CO3053" s="52"/>
      <c r="CP3053" s="52"/>
      <c r="CQ3053" s="52"/>
      <c r="CR3053" s="52"/>
      <c r="CS3053" s="52"/>
      <c r="CT3053" s="52"/>
      <c r="CU3053" s="33"/>
      <c r="CV3053" s="33"/>
    </row>
    <row r="3054" spans="74:100">
      <c r="BV3054" s="62"/>
      <c r="BW3054" s="62"/>
      <c r="BX3054" s="62"/>
      <c r="BY3054" s="62"/>
      <c r="BZ3054" s="62"/>
      <c r="CA3054" s="62"/>
      <c r="CB3054" s="62"/>
      <c r="CC3054" s="62"/>
      <c r="CD3054" s="62"/>
      <c r="CE3054" s="62"/>
      <c r="CF3054" s="62"/>
      <c r="CL3054" s="56" t="s">
        <v>21210</v>
      </c>
      <c r="CM3054" s="56"/>
      <c r="CN3054" s="56"/>
      <c r="CO3054" s="52"/>
      <c r="CP3054" s="52"/>
      <c r="CQ3054" s="52"/>
      <c r="CR3054" s="52"/>
      <c r="CS3054" s="52"/>
      <c r="CT3054" s="52"/>
      <c r="CU3054" s="33"/>
      <c r="CV3054" s="33"/>
    </row>
    <row r="3055" spans="74:100">
      <c r="BV3055" s="62"/>
      <c r="BW3055" s="62"/>
      <c r="BX3055" s="62"/>
      <c r="BY3055" s="62"/>
      <c r="BZ3055" s="62"/>
      <c r="CA3055" s="62"/>
      <c r="CB3055" s="62"/>
      <c r="CC3055" s="62"/>
      <c r="CD3055" s="62"/>
      <c r="CE3055" s="62"/>
      <c r="CF3055" s="62"/>
      <c r="CL3055" s="56" t="s">
        <v>3938</v>
      </c>
      <c r="CM3055" s="56" t="s">
        <v>3118</v>
      </c>
      <c r="CN3055" s="56" t="s">
        <v>3118</v>
      </c>
      <c r="CO3055" s="52"/>
      <c r="CP3055" s="52"/>
      <c r="CQ3055" s="52"/>
      <c r="CR3055" s="52"/>
      <c r="CS3055" s="52"/>
      <c r="CT3055" s="52"/>
      <c r="CU3055" s="33"/>
      <c r="CV3055" s="33"/>
    </row>
    <row r="3056" spans="74:100">
      <c r="BV3056" s="62"/>
      <c r="BW3056" s="62"/>
      <c r="BX3056" s="62"/>
      <c r="BY3056" s="62"/>
      <c r="BZ3056" s="62"/>
      <c r="CA3056" s="62"/>
      <c r="CB3056" s="62"/>
      <c r="CC3056" s="62"/>
      <c r="CD3056" s="62"/>
      <c r="CE3056" s="62"/>
      <c r="CF3056" s="62"/>
      <c r="CL3056" s="56" t="s">
        <v>18113</v>
      </c>
      <c r="CM3056" s="56"/>
      <c r="CN3056" s="56"/>
      <c r="CO3056" s="52"/>
      <c r="CP3056" s="52"/>
      <c r="CQ3056" s="52"/>
      <c r="CR3056" s="52"/>
      <c r="CS3056" s="52"/>
      <c r="CT3056" s="52"/>
      <c r="CU3056" s="33"/>
      <c r="CV3056" s="33"/>
    </row>
    <row r="3057" spans="74:100">
      <c r="BV3057" s="62"/>
      <c r="BW3057" s="62"/>
      <c r="BX3057" s="62"/>
      <c r="BY3057" s="62"/>
      <c r="BZ3057" s="62"/>
      <c r="CA3057" s="62"/>
      <c r="CB3057" s="62"/>
      <c r="CC3057" s="62"/>
      <c r="CD3057" s="62"/>
      <c r="CE3057" s="62"/>
      <c r="CF3057" s="62"/>
      <c r="CL3057" s="56" t="s">
        <v>3939</v>
      </c>
      <c r="CM3057" s="56" t="s">
        <v>217</v>
      </c>
      <c r="CN3057" s="56" t="s">
        <v>217</v>
      </c>
      <c r="CO3057" s="52"/>
      <c r="CP3057" s="52"/>
      <c r="CQ3057" s="52"/>
      <c r="CR3057" s="52"/>
      <c r="CS3057" s="52"/>
      <c r="CT3057" s="52"/>
      <c r="CU3057" s="33"/>
      <c r="CV3057" s="33"/>
    </row>
    <row r="3058" spans="74:100">
      <c r="BV3058" s="62"/>
      <c r="BW3058" s="62"/>
      <c r="BX3058" s="62"/>
      <c r="BY3058" s="62"/>
      <c r="BZ3058" s="62"/>
      <c r="CA3058" s="62"/>
      <c r="CB3058" s="62"/>
      <c r="CC3058" s="62"/>
      <c r="CD3058" s="62"/>
      <c r="CE3058" s="62"/>
      <c r="CF3058" s="62"/>
      <c r="CL3058" s="56" t="s">
        <v>18113</v>
      </c>
      <c r="CM3058" s="56"/>
      <c r="CN3058" s="56"/>
      <c r="CO3058" s="52"/>
      <c r="CP3058" s="52"/>
      <c r="CQ3058" s="52"/>
      <c r="CR3058" s="52"/>
      <c r="CS3058" s="52"/>
      <c r="CT3058" s="52"/>
      <c r="CU3058" s="33"/>
      <c r="CV3058" s="33"/>
    </row>
    <row r="3059" spans="74:100">
      <c r="BV3059" s="62"/>
      <c r="BW3059" s="62"/>
      <c r="BX3059" s="62"/>
      <c r="BY3059" s="62"/>
      <c r="BZ3059" s="62"/>
      <c r="CA3059" s="62"/>
      <c r="CB3059" s="62"/>
      <c r="CC3059" s="62"/>
      <c r="CD3059" s="62"/>
      <c r="CE3059" s="62"/>
      <c r="CF3059" s="62"/>
      <c r="CL3059" s="56" t="s">
        <v>3940</v>
      </c>
      <c r="CM3059" s="56" t="s">
        <v>3118</v>
      </c>
      <c r="CN3059" s="56" t="s">
        <v>3118</v>
      </c>
      <c r="CO3059" s="52"/>
      <c r="CP3059" s="52"/>
      <c r="CQ3059" s="52"/>
      <c r="CR3059" s="52"/>
      <c r="CS3059" s="52"/>
      <c r="CT3059" s="52"/>
      <c r="CU3059" s="33"/>
      <c r="CV3059" s="33"/>
    </row>
    <row r="3060" spans="74:100">
      <c r="BV3060" s="62"/>
      <c r="BW3060" s="62"/>
      <c r="BX3060" s="62"/>
      <c r="BY3060" s="62"/>
      <c r="BZ3060" s="62"/>
      <c r="CA3060" s="62"/>
      <c r="CB3060" s="62"/>
      <c r="CC3060" s="62"/>
      <c r="CD3060" s="62"/>
      <c r="CE3060" s="62"/>
      <c r="CF3060" s="62"/>
      <c r="CL3060" s="56" t="s">
        <v>18114</v>
      </c>
      <c r="CM3060" s="56"/>
      <c r="CN3060" s="56"/>
      <c r="CO3060" s="52"/>
      <c r="CP3060" s="52"/>
      <c r="CQ3060" s="52"/>
      <c r="CR3060" s="52"/>
      <c r="CS3060" s="52"/>
      <c r="CT3060" s="52"/>
      <c r="CU3060" s="33"/>
      <c r="CV3060" s="33"/>
    </row>
    <row r="3061" spans="74:100">
      <c r="BV3061" s="62"/>
      <c r="BW3061" s="62"/>
      <c r="BX3061" s="62"/>
      <c r="BY3061" s="62"/>
      <c r="BZ3061" s="62"/>
      <c r="CA3061" s="62"/>
      <c r="CB3061" s="62"/>
      <c r="CC3061" s="62"/>
      <c r="CD3061" s="62"/>
      <c r="CE3061" s="62"/>
      <c r="CF3061" s="62"/>
      <c r="CL3061" s="56" t="s">
        <v>3941</v>
      </c>
      <c r="CM3061" s="56" t="s">
        <v>217</v>
      </c>
      <c r="CN3061" s="56" t="s">
        <v>217</v>
      </c>
      <c r="CO3061" s="52"/>
      <c r="CP3061" s="52"/>
      <c r="CQ3061" s="52"/>
      <c r="CR3061" s="52"/>
      <c r="CS3061" s="52"/>
      <c r="CT3061" s="52"/>
      <c r="CU3061" s="33"/>
      <c r="CV3061" s="33"/>
    </row>
    <row r="3062" spans="74:100">
      <c r="BV3062" s="62"/>
      <c r="BW3062" s="62"/>
      <c r="BX3062" s="62"/>
      <c r="BY3062" s="62"/>
      <c r="BZ3062" s="62"/>
      <c r="CA3062" s="62"/>
      <c r="CB3062" s="62"/>
      <c r="CC3062" s="62"/>
      <c r="CD3062" s="62"/>
      <c r="CE3062" s="62"/>
      <c r="CF3062" s="62"/>
      <c r="CL3062" s="56" t="s">
        <v>18115</v>
      </c>
      <c r="CM3062" s="56"/>
      <c r="CN3062" s="56"/>
      <c r="CO3062" s="52"/>
      <c r="CP3062" s="52"/>
      <c r="CQ3062" s="52"/>
      <c r="CR3062" s="52"/>
      <c r="CS3062" s="52"/>
      <c r="CT3062" s="52"/>
      <c r="CU3062" s="33"/>
      <c r="CV3062" s="33"/>
    </row>
    <row r="3063" spans="74:100">
      <c r="BV3063" s="62"/>
      <c r="BW3063" s="62"/>
      <c r="BX3063" s="62"/>
      <c r="BY3063" s="62"/>
      <c r="BZ3063" s="62"/>
      <c r="CA3063" s="62"/>
      <c r="CB3063" s="62"/>
      <c r="CC3063" s="62"/>
      <c r="CD3063" s="62"/>
      <c r="CE3063" s="62"/>
      <c r="CF3063" s="62"/>
      <c r="CL3063" s="56" t="s">
        <v>3942</v>
      </c>
      <c r="CM3063" s="56" t="s">
        <v>217</v>
      </c>
      <c r="CN3063" s="56" t="s">
        <v>217</v>
      </c>
      <c r="CO3063" s="52"/>
      <c r="CP3063" s="52"/>
      <c r="CQ3063" s="52"/>
      <c r="CR3063" s="52"/>
      <c r="CS3063" s="52"/>
      <c r="CT3063" s="52"/>
      <c r="CU3063" s="33"/>
      <c r="CV3063" s="33"/>
    </row>
    <row r="3064" spans="74:100">
      <c r="BV3064" s="62"/>
      <c r="BW3064" s="62"/>
      <c r="BX3064" s="62"/>
      <c r="BY3064" s="62"/>
      <c r="BZ3064" s="62"/>
      <c r="CA3064" s="62"/>
      <c r="CB3064" s="62"/>
      <c r="CC3064" s="62"/>
      <c r="CD3064" s="62"/>
      <c r="CE3064" s="62"/>
      <c r="CF3064" s="62"/>
      <c r="CL3064" s="56" t="s">
        <v>18116</v>
      </c>
      <c r="CM3064" s="56"/>
      <c r="CN3064" s="56"/>
      <c r="CO3064" s="52"/>
      <c r="CP3064" s="52"/>
      <c r="CQ3064" s="52"/>
      <c r="CR3064" s="52"/>
      <c r="CS3064" s="52"/>
      <c r="CT3064" s="52"/>
      <c r="CU3064" s="33"/>
      <c r="CV3064" s="33"/>
    </row>
    <row r="3065" spans="74:100">
      <c r="BV3065" s="62"/>
      <c r="BW3065" s="62"/>
      <c r="BX3065" s="62"/>
      <c r="BY3065" s="62"/>
      <c r="BZ3065" s="62"/>
      <c r="CA3065" s="62"/>
      <c r="CB3065" s="62"/>
      <c r="CC3065" s="62"/>
      <c r="CD3065" s="62"/>
      <c r="CE3065" s="62"/>
      <c r="CF3065" s="62"/>
      <c r="CL3065" s="56" t="s">
        <v>3946</v>
      </c>
      <c r="CM3065" s="56" t="s">
        <v>217</v>
      </c>
      <c r="CN3065" s="56" t="s">
        <v>217</v>
      </c>
      <c r="CO3065" s="52"/>
      <c r="CP3065" s="52"/>
      <c r="CQ3065" s="52"/>
      <c r="CR3065" s="52"/>
      <c r="CS3065" s="52"/>
      <c r="CT3065" s="52"/>
      <c r="CU3065" s="33"/>
      <c r="CV3065" s="33"/>
    </row>
    <row r="3066" spans="74:100">
      <c r="BV3066" s="62"/>
      <c r="BW3066" s="62"/>
      <c r="BX3066" s="62"/>
      <c r="BY3066" s="62"/>
      <c r="BZ3066" s="62"/>
      <c r="CA3066" s="62"/>
      <c r="CB3066" s="62"/>
      <c r="CC3066" s="62"/>
      <c r="CD3066" s="62"/>
      <c r="CE3066" s="62"/>
      <c r="CF3066" s="62"/>
      <c r="CL3066" s="56" t="s">
        <v>18117</v>
      </c>
      <c r="CM3066" s="56"/>
      <c r="CN3066" s="56"/>
      <c r="CO3066" s="52"/>
      <c r="CP3066" s="52"/>
      <c r="CQ3066" s="52"/>
      <c r="CR3066" s="52"/>
      <c r="CS3066" s="52"/>
      <c r="CT3066" s="52"/>
      <c r="CU3066" s="33"/>
      <c r="CV3066" s="33"/>
    </row>
    <row r="3067" spans="74:100">
      <c r="BV3067" s="62"/>
      <c r="BW3067" s="62"/>
      <c r="BX3067" s="62"/>
      <c r="BY3067" s="62"/>
      <c r="BZ3067" s="62"/>
      <c r="CA3067" s="62"/>
      <c r="CB3067" s="62"/>
      <c r="CC3067" s="62"/>
      <c r="CD3067" s="62"/>
      <c r="CE3067" s="62"/>
      <c r="CF3067" s="62"/>
      <c r="CL3067" s="56" t="s">
        <v>27309</v>
      </c>
      <c r="CM3067" s="56" t="s">
        <v>217</v>
      </c>
      <c r="CN3067" s="56" t="s">
        <v>217</v>
      </c>
      <c r="CO3067" s="52"/>
      <c r="CP3067" s="52"/>
      <c r="CQ3067" s="52"/>
      <c r="CR3067" s="52"/>
      <c r="CS3067" s="52"/>
      <c r="CT3067" s="52"/>
      <c r="CU3067" s="33"/>
      <c r="CV3067" s="33"/>
    </row>
    <row r="3068" spans="74:100">
      <c r="BV3068" s="62"/>
      <c r="BW3068" s="62"/>
      <c r="BX3068" s="62"/>
      <c r="BY3068" s="62"/>
      <c r="BZ3068" s="62"/>
      <c r="CA3068" s="62"/>
      <c r="CB3068" s="62"/>
      <c r="CC3068" s="62"/>
      <c r="CD3068" s="62"/>
      <c r="CE3068" s="62"/>
      <c r="CF3068" s="62"/>
      <c r="CL3068" s="56" t="s">
        <v>27310</v>
      </c>
      <c r="CM3068" s="56"/>
      <c r="CN3068" s="56"/>
      <c r="CO3068" s="52"/>
      <c r="CP3068" s="52"/>
      <c r="CQ3068" s="52"/>
      <c r="CR3068" s="52"/>
      <c r="CS3068" s="52"/>
      <c r="CT3068" s="52"/>
      <c r="CU3068" s="33"/>
      <c r="CV3068" s="33"/>
    </row>
    <row r="3069" spans="74:100">
      <c r="BV3069" s="62"/>
      <c r="BW3069" s="62"/>
      <c r="BX3069" s="62"/>
      <c r="BY3069" s="62"/>
      <c r="BZ3069" s="62"/>
      <c r="CA3069" s="62"/>
      <c r="CB3069" s="62"/>
      <c r="CC3069" s="62"/>
      <c r="CD3069" s="62"/>
      <c r="CE3069" s="62"/>
      <c r="CF3069" s="62"/>
      <c r="CL3069" s="56" t="s">
        <v>3950</v>
      </c>
      <c r="CM3069" s="56" t="s">
        <v>217</v>
      </c>
      <c r="CN3069" s="56" t="s">
        <v>217</v>
      </c>
      <c r="CO3069" s="52"/>
      <c r="CP3069" s="52"/>
      <c r="CQ3069" s="52"/>
      <c r="CR3069" s="52"/>
      <c r="CS3069" s="52"/>
      <c r="CT3069" s="52"/>
      <c r="CU3069" s="33"/>
      <c r="CV3069" s="33"/>
    </row>
    <row r="3070" spans="74:100">
      <c r="BV3070" s="62"/>
      <c r="BW3070" s="62"/>
      <c r="BX3070" s="62"/>
      <c r="BY3070" s="62"/>
      <c r="BZ3070" s="62"/>
      <c r="CA3070" s="62"/>
      <c r="CB3070" s="62"/>
      <c r="CC3070" s="62"/>
      <c r="CD3070" s="62"/>
      <c r="CE3070" s="62"/>
      <c r="CF3070" s="62"/>
      <c r="CL3070" s="56" t="s">
        <v>18118</v>
      </c>
      <c r="CM3070" s="56"/>
      <c r="CN3070" s="56"/>
      <c r="CO3070" s="52"/>
      <c r="CP3070" s="52"/>
      <c r="CQ3070" s="52"/>
      <c r="CR3070" s="52"/>
      <c r="CS3070" s="52"/>
      <c r="CT3070" s="52"/>
      <c r="CU3070" s="33"/>
      <c r="CV3070" s="33"/>
    </row>
    <row r="3071" spans="74:100">
      <c r="BV3071" s="62"/>
      <c r="BW3071" s="62"/>
      <c r="BX3071" s="62"/>
      <c r="BY3071" s="62"/>
      <c r="BZ3071" s="62"/>
      <c r="CA3071" s="62"/>
      <c r="CB3071" s="62"/>
      <c r="CC3071" s="62"/>
      <c r="CD3071" s="62"/>
      <c r="CE3071" s="62"/>
      <c r="CF3071" s="62"/>
      <c r="CL3071" s="56" t="s">
        <v>3951</v>
      </c>
      <c r="CM3071" s="56" t="s">
        <v>217</v>
      </c>
      <c r="CN3071" s="56" t="s">
        <v>217</v>
      </c>
      <c r="CO3071" s="52"/>
      <c r="CP3071" s="52"/>
      <c r="CQ3071" s="52"/>
      <c r="CR3071" s="52"/>
      <c r="CS3071" s="52"/>
      <c r="CT3071" s="52"/>
      <c r="CU3071" s="33"/>
      <c r="CV3071" s="33"/>
    </row>
    <row r="3072" spans="74:100">
      <c r="BV3072" s="62"/>
      <c r="BW3072" s="62"/>
      <c r="BX3072" s="62"/>
      <c r="BY3072" s="62"/>
      <c r="BZ3072" s="62"/>
      <c r="CA3072" s="62"/>
      <c r="CB3072" s="62"/>
      <c r="CC3072" s="62"/>
      <c r="CD3072" s="62"/>
      <c r="CE3072" s="62"/>
      <c r="CF3072" s="62"/>
      <c r="CL3072" s="56" t="s">
        <v>18119</v>
      </c>
      <c r="CM3072" s="56"/>
      <c r="CN3072" s="56"/>
      <c r="CO3072" s="52"/>
      <c r="CP3072" s="52"/>
      <c r="CQ3072" s="52"/>
      <c r="CR3072" s="52"/>
      <c r="CS3072" s="52"/>
      <c r="CT3072" s="52"/>
      <c r="CU3072" s="33"/>
      <c r="CV3072" s="33"/>
    </row>
    <row r="3073" spans="74:100">
      <c r="BV3073" s="62"/>
      <c r="BW3073" s="62"/>
      <c r="BX3073" s="62"/>
      <c r="BY3073" s="62"/>
      <c r="BZ3073" s="62"/>
      <c r="CA3073" s="62"/>
      <c r="CB3073" s="62"/>
      <c r="CC3073" s="62"/>
      <c r="CD3073" s="62"/>
      <c r="CE3073" s="62"/>
      <c r="CF3073" s="62"/>
      <c r="CL3073" s="56" t="s">
        <v>3952</v>
      </c>
      <c r="CM3073" s="56" t="s">
        <v>217</v>
      </c>
      <c r="CN3073" s="56" t="s">
        <v>217</v>
      </c>
      <c r="CO3073" s="52"/>
      <c r="CP3073" s="52"/>
      <c r="CQ3073" s="52"/>
      <c r="CR3073" s="52"/>
      <c r="CS3073" s="52"/>
      <c r="CT3073" s="52"/>
      <c r="CU3073" s="33"/>
      <c r="CV3073" s="33"/>
    </row>
    <row r="3074" spans="74:100">
      <c r="BV3074" s="62"/>
      <c r="BW3074" s="62"/>
      <c r="BX3074" s="62"/>
      <c r="BY3074" s="62"/>
      <c r="BZ3074" s="62"/>
      <c r="CA3074" s="62"/>
      <c r="CB3074" s="62"/>
      <c r="CC3074" s="62"/>
      <c r="CD3074" s="62"/>
      <c r="CE3074" s="62"/>
      <c r="CF3074" s="62"/>
      <c r="CL3074" s="56" t="s">
        <v>18120</v>
      </c>
      <c r="CM3074" s="56"/>
      <c r="CN3074" s="56"/>
      <c r="CO3074" s="52"/>
      <c r="CP3074" s="52"/>
      <c r="CQ3074" s="52"/>
      <c r="CR3074" s="52"/>
      <c r="CS3074" s="52"/>
      <c r="CT3074" s="52"/>
      <c r="CU3074" s="33"/>
      <c r="CV3074" s="33"/>
    </row>
    <row r="3075" spans="74:100">
      <c r="BV3075" s="62"/>
      <c r="BW3075" s="62"/>
      <c r="BX3075" s="62"/>
      <c r="BY3075" s="62"/>
      <c r="BZ3075" s="62"/>
      <c r="CA3075" s="62"/>
      <c r="CB3075" s="62"/>
      <c r="CC3075" s="62"/>
      <c r="CD3075" s="62"/>
      <c r="CE3075" s="62"/>
      <c r="CF3075" s="62"/>
      <c r="CL3075" s="56" t="s">
        <v>3953</v>
      </c>
      <c r="CM3075" s="56" t="s">
        <v>3118</v>
      </c>
      <c r="CN3075" s="56" t="s">
        <v>3118</v>
      </c>
      <c r="CO3075" s="52"/>
      <c r="CP3075" s="52"/>
      <c r="CQ3075" s="52"/>
      <c r="CR3075" s="52"/>
      <c r="CS3075" s="52"/>
      <c r="CT3075" s="52"/>
      <c r="CU3075" s="33"/>
      <c r="CV3075" s="33"/>
    </row>
    <row r="3076" spans="74:100">
      <c r="BV3076" s="62"/>
      <c r="BW3076" s="62"/>
      <c r="BX3076" s="62"/>
      <c r="BY3076" s="62"/>
      <c r="BZ3076" s="62"/>
      <c r="CA3076" s="62"/>
      <c r="CB3076" s="62"/>
      <c r="CC3076" s="62"/>
      <c r="CD3076" s="62"/>
      <c r="CE3076" s="62"/>
      <c r="CF3076" s="62"/>
      <c r="CL3076" s="56" t="s">
        <v>18122</v>
      </c>
      <c r="CM3076" s="56"/>
      <c r="CN3076" s="56"/>
      <c r="CO3076" s="52"/>
      <c r="CP3076" s="52"/>
      <c r="CQ3076" s="52"/>
      <c r="CR3076" s="52"/>
      <c r="CS3076" s="52"/>
      <c r="CT3076" s="52"/>
      <c r="CU3076" s="33"/>
      <c r="CV3076" s="33"/>
    </row>
    <row r="3077" spans="74:100">
      <c r="BV3077" s="62"/>
      <c r="BW3077" s="62"/>
      <c r="BX3077" s="62"/>
      <c r="BY3077" s="62"/>
      <c r="BZ3077" s="62"/>
      <c r="CA3077" s="62"/>
      <c r="CB3077" s="62"/>
      <c r="CC3077" s="62"/>
      <c r="CD3077" s="62"/>
      <c r="CE3077" s="62"/>
      <c r="CF3077" s="62"/>
      <c r="CL3077" s="56" t="s">
        <v>1225</v>
      </c>
      <c r="CM3077" s="56" t="s">
        <v>214</v>
      </c>
      <c r="CN3077" s="56" t="s">
        <v>214</v>
      </c>
      <c r="CO3077" s="52"/>
      <c r="CP3077" s="52"/>
      <c r="CQ3077" s="52"/>
      <c r="CR3077" s="52"/>
      <c r="CS3077" s="52"/>
      <c r="CT3077" s="52"/>
      <c r="CU3077" s="33"/>
      <c r="CV3077" s="33"/>
    </row>
    <row r="3078" spans="74:100">
      <c r="BV3078" s="62"/>
      <c r="BW3078" s="62"/>
      <c r="BX3078" s="62"/>
      <c r="BY3078" s="62"/>
      <c r="BZ3078" s="62"/>
      <c r="CA3078" s="62"/>
      <c r="CB3078" s="62"/>
      <c r="CC3078" s="62"/>
      <c r="CD3078" s="62"/>
      <c r="CE3078" s="62"/>
      <c r="CF3078" s="62"/>
      <c r="CL3078" s="56" t="s">
        <v>21218</v>
      </c>
      <c r="CM3078" s="56"/>
      <c r="CN3078" s="56"/>
      <c r="CO3078" s="52"/>
      <c r="CP3078" s="52"/>
      <c r="CQ3078" s="52"/>
      <c r="CR3078" s="52"/>
      <c r="CS3078" s="52"/>
      <c r="CT3078" s="52"/>
      <c r="CU3078" s="33"/>
      <c r="CV3078" s="33"/>
    </row>
    <row r="3079" spans="74:100">
      <c r="BV3079" s="62"/>
      <c r="BW3079" s="62"/>
      <c r="BX3079" s="62"/>
      <c r="BY3079" s="62"/>
      <c r="BZ3079" s="62"/>
      <c r="CA3079" s="62"/>
      <c r="CB3079" s="62"/>
      <c r="CC3079" s="62"/>
      <c r="CD3079" s="62"/>
      <c r="CE3079" s="62"/>
      <c r="CF3079" s="62"/>
      <c r="CL3079" s="56" t="s">
        <v>1226</v>
      </c>
      <c r="CM3079" s="56" t="s">
        <v>214</v>
      </c>
      <c r="CN3079" s="56" t="s">
        <v>214</v>
      </c>
      <c r="CO3079" s="52"/>
      <c r="CP3079" s="52"/>
      <c r="CQ3079" s="52"/>
      <c r="CR3079" s="52"/>
      <c r="CS3079" s="52"/>
      <c r="CT3079" s="52"/>
      <c r="CU3079" s="33"/>
      <c r="CV3079" s="33"/>
    </row>
    <row r="3080" spans="74:100">
      <c r="BV3080" s="62"/>
      <c r="BW3080" s="62"/>
      <c r="BX3080" s="62"/>
      <c r="BY3080" s="62"/>
      <c r="BZ3080" s="62"/>
      <c r="CA3080" s="62"/>
      <c r="CB3080" s="62"/>
      <c r="CC3080" s="62"/>
      <c r="CD3080" s="62"/>
      <c r="CE3080" s="62"/>
      <c r="CF3080" s="62"/>
      <c r="CL3080" s="56" t="s">
        <v>21219</v>
      </c>
      <c r="CM3080" s="56"/>
      <c r="CN3080" s="56"/>
      <c r="CO3080" s="52"/>
      <c r="CP3080" s="52"/>
      <c r="CQ3080" s="52"/>
      <c r="CR3080" s="52"/>
      <c r="CS3080" s="52"/>
      <c r="CT3080" s="52"/>
      <c r="CU3080" s="33"/>
      <c r="CV3080" s="33"/>
    </row>
    <row r="3081" spans="74:100">
      <c r="BV3081" s="62"/>
      <c r="BW3081" s="62"/>
      <c r="BX3081" s="62"/>
      <c r="BY3081" s="62"/>
      <c r="BZ3081" s="62"/>
      <c r="CA3081" s="62"/>
      <c r="CB3081" s="62"/>
      <c r="CC3081" s="62"/>
      <c r="CD3081" s="62"/>
      <c r="CE3081" s="62"/>
      <c r="CF3081" s="62"/>
      <c r="CL3081" s="56" t="s">
        <v>3954</v>
      </c>
      <c r="CM3081" s="56" t="s">
        <v>3118</v>
      </c>
      <c r="CN3081" s="56" t="s">
        <v>3118</v>
      </c>
      <c r="CO3081" s="52"/>
      <c r="CP3081" s="52"/>
      <c r="CQ3081" s="52"/>
      <c r="CR3081" s="52"/>
      <c r="CS3081" s="52"/>
      <c r="CT3081" s="52"/>
      <c r="CU3081" s="33"/>
      <c r="CV3081" s="33"/>
    </row>
    <row r="3082" spans="74:100">
      <c r="BV3082" s="62"/>
      <c r="BW3082" s="62"/>
      <c r="BX3082" s="62"/>
      <c r="BY3082" s="62"/>
      <c r="BZ3082" s="62"/>
      <c r="CA3082" s="62"/>
      <c r="CB3082" s="62"/>
      <c r="CC3082" s="62"/>
      <c r="CD3082" s="62"/>
      <c r="CE3082" s="62"/>
      <c r="CF3082" s="62"/>
      <c r="CL3082" s="56" t="s">
        <v>18123</v>
      </c>
      <c r="CM3082" s="56"/>
      <c r="CN3082" s="56"/>
      <c r="CO3082" s="52"/>
      <c r="CP3082" s="52"/>
      <c r="CQ3082" s="52"/>
      <c r="CR3082" s="52"/>
      <c r="CS3082" s="52"/>
      <c r="CT3082" s="52"/>
      <c r="CU3082" s="33"/>
      <c r="CV3082" s="33"/>
    </row>
    <row r="3083" spans="74:100">
      <c r="BV3083" s="62"/>
      <c r="BW3083" s="62"/>
      <c r="BX3083" s="62"/>
      <c r="BY3083" s="62"/>
      <c r="BZ3083" s="62"/>
      <c r="CA3083" s="62"/>
      <c r="CB3083" s="62"/>
      <c r="CC3083" s="62"/>
      <c r="CD3083" s="62"/>
      <c r="CE3083" s="62"/>
      <c r="CF3083" s="62"/>
      <c r="CL3083" s="56" t="s">
        <v>3955</v>
      </c>
      <c r="CM3083" s="56" t="s">
        <v>217</v>
      </c>
      <c r="CN3083" s="56" t="s">
        <v>217</v>
      </c>
      <c r="CO3083" s="52"/>
      <c r="CP3083" s="52"/>
      <c r="CQ3083" s="52"/>
      <c r="CR3083" s="52"/>
      <c r="CS3083" s="52"/>
      <c r="CT3083" s="52"/>
      <c r="CU3083" s="33"/>
      <c r="CV3083" s="33"/>
    </row>
    <row r="3084" spans="74:100">
      <c r="BV3084" s="62"/>
      <c r="BW3084" s="62"/>
      <c r="BX3084" s="62"/>
      <c r="BY3084" s="62"/>
      <c r="BZ3084" s="62"/>
      <c r="CA3084" s="62"/>
      <c r="CB3084" s="62"/>
      <c r="CC3084" s="62"/>
      <c r="CD3084" s="62"/>
      <c r="CE3084" s="62"/>
      <c r="CF3084" s="62"/>
      <c r="CL3084" s="56" t="s">
        <v>18124</v>
      </c>
      <c r="CM3084" s="56"/>
      <c r="CN3084" s="56"/>
      <c r="CO3084" s="52"/>
      <c r="CP3084" s="52"/>
      <c r="CQ3084" s="52"/>
      <c r="CR3084" s="52"/>
      <c r="CS3084" s="52"/>
      <c r="CT3084" s="52"/>
      <c r="CU3084" s="33"/>
      <c r="CV3084" s="33"/>
    </row>
    <row r="3085" spans="74:100">
      <c r="BV3085" s="62"/>
      <c r="BW3085" s="62"/>
      <c r="BX3085" s="62"/>
      <c r="BY3085" s="62"/>
      <c r="BZ3085" s="62"/>
      <c r="CA3085" s="62"/>
      <c r="CB3085" s="62"/>
      <c r="CC3085" s="62"/>
      <c r="CD3085" s="62"/>
      <c r="CE3085" s="62"/>
      <c r="CF3085" s="62"/>
      <c r="CL3085" s="56" t="s">
        <v>3956</v>
      </c>
      <c r="CM3085" s="56" t="s">
        <v>217</v>
      </c>
      <c r="CN3085" s="56" t="s">
        <v>217</v>
      </c>
      <c r="CO3085" s="52"/>
      <c r="CP3085" s="52"/>
      <c r="CQ3085" s="52"/>
      <c r="CR3085" s="52"/>
      <c r="CS3085" s="52"/>
      <c r="CT3085" s="52"/>
      <c r="CU3085" s="33"/>
      <c r="CV3085" s="33"/>
    </row>
    <row r="3086" spans="74:100">
      <c r="BV3086" s="62"/>
      <c r="BW3086" s="62"/>
      <c r="BX3086" s="62"/>
      <c r="BY3086" s="62"/>
      <c r="BZ3086" s="62"/>
      <c r="CA3086" s="62"/>
      <c r="CB3086" s="62"/>
      <c r="CC3086" s="62"/>
      <c r="CD3086" s="62"/>
      <c r="CE3086" s="62"/>
      <c r="CF3086" s="62"/>
      <c r="CL3086" s="56" t="s">
        <v>18125</v>
      </c>
      <c r="CM3086" s="56"/>
      <c r="CN3086" s="56"/>
      <c r="CO3086" s="52"/>
      <c r="CP3086" s="52"/>
      <c r="CQ3086" s="52"/>
      <c r="CR3086" s="52"/>
      <c r="CS3086" s="52"/>
      <c r="CT3086" s="52"/>
      <c r="CU3086" s="33"/>
      <c r="CV3086" s="33"/>
    </row>
    <row r="3087" spans="74:100">
      <c r="BV3087" s="62"/>
      <c r="BW3087" s="62"/>
      <c r="BX3087" s="62"/>
      <c r="BY3087" s="62"/>
      <c r="BZ3087" s="62"/>
      <c r="CA3087" s="62"/>
      <c r="CB3087" s="62"/>
      <c r="CC3087" s="62"/>
      <c r="CD3087" s="62"/>
      <c r="CE3087" s="62"/>
      <c r="CF3087" s="62"/>
      <c r="CL3087" s="56" t="s">
        <v>27311</v>
      </c>
      <c r="CM3087" s="56" t="s">
        <v>217</v>
      </c>
      <c r="CN3087" s="56" t="s">
        <v>217</v>
      </c>
      <c r="CO3087" s="52"/>
      <c r="CP3087" s="52"/>
      <c r="CQ3087" s="52"/>
      <c r="CR3087" s="52"/>
      <c r="CS3087" s="52"/>
      <c r="CT3087" s="52"/>
      <c r="CU3087" s="33"/>
      <c r="CV3087" s="33"/>
    </row>
    <row r="3088" spans="74:100">
      <c r="BV3088" s="62"/>
      <c r="BW3088" s="62"/>
      <c r="BX3088" s="62"/>
      <c r="BY3088" s="62"/>
      <c r="BZ3088" s="62"/>
      <c r="CA3088" s="62"/>
      <c r="CB3088" s="62"/>
      <c r="CC3088" s="62"/>
      <c r="CD3088" s="62"/>
      <c r="CE3088" s="62"/>
      <c r="CF3088" s="62"/>
      <c r="CL3088" s="56" t="s">
        <v>27312</v>
      </c>
      <c r="CM3088" s="56"/>
      <c r="CN3088" s="56"/>
      <c r="CO3088" s="52"/>
      <c r="CP3088" s="52"/>
      <c r="CQ3088" s="52"/>
      <c r="CR3088" s="52"/>
      <c r="CS3088" s="52"/>
      <c r="CT3088" s="52"/>
      <c r="CU3088" s="33"/>
      <c r="CV3088" s="33"/>
    </row>
    <row r="3089" spans="74:100">
      <c r="BV3089" s="62"/>
      <c r="BW3089" s="62"/>
      <c r="BX3089" s="62"/>
      <c r="BY3089" s="62"/>
      <c r="BZ3089" s="62"/>
      <c r="CA3089" s="62"/>
      <c r="CB3089" s="62"/>
      <c r="CC3089" s="62"/>
      <c r="CD3089" s="62"/>
      <c r="CE3089" s="62"/>
      <c r="CF3089" s="62"/>
      <c r="CL3089" s="56" t="s">
        <v>3957</v>
      </c>
      <c r="CM3089" s="56" t="s">
        <v>3118</v>
      </c>
      <c r="CN3089" s="56" t="s">
        <v>3118</v>
      </c>
      <c r="CO3089" s="52"/>
      <c r="CP3089" s="52"/>
      <c r="CQ3089" s="52"/>
      <c r="CR3089" s="52"/>
      <c r="CS3089" s="52"/>
      <c r="CT3089" s="52"/>
      <c r="CU3089" s="33"/>
      <c r="CV3089" s="33"/>
    </row>
    <row r="3090" spans="74:100">
      <c r="BV3090" s="62"/>
      <c r="BW3090" s="62"/>
      <c r="BX3090" s="62"/>
      <c r="BY3090" s="62"/>
      <c r="BZ3090" s="62"/>
      <c r="CA3090" s="62"/>
      <c r="CB3090" s="62"/>
      <c r="CC3090" s="62"/>
      <c r="CD3090" s="62"/>
      <c r="CE3090" s="62"/>
      <c r="CF3090" s="62"/>
      <c r="CL3090" s="56" t="s">
        <v>18126</v>
      </c>
      <c r="CM3090" s="56"/>
      <c r="CN3090" s="56"/>
      <c r="CO3090" s="52"/>
      <c r="CP3090" s="52"/>
      <c r="CQ3090" s="52"/>
      <c r="CR3090" s="52"/>
      <c r="CS3090" s="52"/>
      <c r="CT3090" s="52"/>
      <c r="CU3090" s="33"/>
      <c r="CV3090" s="33"/>
    </row>
    <row r="3091" spans="74:100">
      <c r="BV3091" s="62"/>
      <c r="BW3091" s="62"/>
      <c r="BX3091" s="62"/>
      <c r="BY3091" s="62"/>
      <c r="BZ3091" s="62"/>
      <c r="CA3091" s="62"/>
      <c r="CB3091" s="62"/>
      <c r="CC3091" s="62"/>
      <c r="CD3091" s="62"/>
      <c r="CE3091" s="62"/>
      <c r="CF3091" s="62"/>
      <c r="CL3091" s="56" t="s">
        <v>3958</v>
      </c>
      <c r="CM3091" s="56" t="s">
        <v>217</v>
      </c>
      <c r="CN3091" s="56" t="s">
        <v>217</v>
      </c>
      <c r="CO3091" s="52"/>
      <c r="CP3091" s="52"/>
      <c r="CQ3091" s="52"/>
      <c r="CR3091" s="52"/>
      <c r="CS3091" s="52"/>
      <c r="CT3091" s="52"/>
      <c r="CU3091" s="33"/>
      <c r="CV3091" s="33"/>
    </row>
    <row r="3092" spans="74:100">
      <c r="BV3092" s="62"/>
      <c r="BW3092" s="62"/>
      <c r="BX3092" s="62"/>
      <c r="BY3092" s="62"/>
      <c r="BZ3092" s="62"/>
      <c r="CA3092" s="62"/>
      <c r="CB3092" s="62"/>
      <c r="CC3092" s="62"/>
      <c r="CD3092" s="62"/>
      <c r="CE3092" s="62"/>
      <c r="CF3092" s="62"/>
      <c r="CL3092" s="56" t="s">
        <v>21220</v>
      </c>
      <c r="CM3092" s="56"/>
      <c r="CN3092" s="56"/>
      <c r="CO3092" s="52"/>
      <c r="CP3092" s="52"/>
      <c r="CQ3092" s="52"/>
      <c r="CR3092" s="52"/>
      <c r="CS3092" s="52"/>
      <c r="CT3092" s="52"/>
      <c r="CU3092" s="33"/>
      <c r="CV3092" s="33"/>
    </row>
    <row r="3093" spans="74:100">
      <c r="BV3093" s="62"/>
      <c r="BW3093" s="62"/>
      <c r="BX3093" s="62"/>
      <c r="BY3093" s="62"/>
      <c r="BZ3093" s="62"/>
      <c r="CA3093" s="62"/>
      <c r="CB3093" s="62"/>
      <c r="CC3093" s="62"/>
      <c r="CD3093" s="62"/>
      <c r="CE3093" s="62"/>
      <c r="CF3093" s="62"/>
      <c r="CL3093" s="56" t="s">
        <v>3959</v>
      </c>
      <c r="CM3093" s="56" t="s">
        <v>3118</v>
      </c>
      <c r="CN3093" s="56" t="s">
        <v>3118</v>
      </c>
      <c r="CO3093" s="52"/>
      <c r="CP3093" s="52"/>
      <c r="CQ3093" s="52"/>
      <c r="CR3093" s="52"/>
      <c r="CS3093" s="52"/>
      <c r="CT3093" s="52"/>
      <c r="CU3093" s="33"/>
      <c r="CV3093" s="33"/>
    </row>
    <row r="3094" spans="74:100">
      <c r="BV3094" s="62"/>
      <c r="BW3094" s="62"/>
      <c r="BX3094" s="62"/>
      <c r="BY3094" s="62"/>
      <c r="BZ3094" s="62"/>
      <c r="CA3094" s="62"/>
      <c r="CB3094" s="62"/>
      <c r="CC3094" s="62"/>
      <c r="CD3094" s="62"/>
      <c r="CE3094" s="62"/>
      <c r="CF3094" s="62"/>
      <c r="CL3094" s="56" t="s">
        <v>18127</v>
      </c>
      <c r="CM3094" s="56"/>
      <c r="CN3094" s="56"/>
      <c r="CO3094" s="52"/>
      <c r="CP3094" s="52"/>
      <c r="CQ3094" s="52"/>
      <c r="CR3094" s="52"/>
      <c r="CS3094" s="52"/>
      <c r="CT3094" s="52"/>
      <c r="CU3094" s="33"/>
      <c r="CV3094" s="33"/>
    </row>
    <row r="3095" spans="74:100">
      <c r="BV3095" s="62"/>
      <c r="BW3095" s="62"/>
      <c r="BX3095" s="62"/>
      <c r="BY3095" s="62"/>
      <c r="BZ3095" s="62"/>
      <c r="CA3095" s="62"/>
      <c r="CB3095" s="62"/>
      <c r="CC3095" s="62"/>
      <c r="CD3095" s="62"/>
      <c r="CE3095" s="62"/>
      <c r="CF3095" s="62"/>
      <c r="CL3095" s="56" t="s">
        <v>1227</v>
      </c>
      <c r="CM3095" s="56" t="s">
        <v>213</v>
      </c>
      <c r="CN3095" s="56" t="s">
        <v>213</v>
      </c>
      <c r="CO3095" s="52"/>
      <c r="CP3095" s="52"/>
      <c r="CQ3095" s="52"/>
      <c r="CR3095" s="52"/>
      <c r="CS3095" s="52"/>
      <c r="CT3095" s="52"/>
      <c r="CU3095" s="33"/>
      <c r="CV3095" s="33"/>
    </row>
    <row r="3096" spans="74:100">
      <c r="BV3096" s="62"/>
      <c r="BW3096" s="62"/>
      <c r="BX3096" s="62"/>
      <c r="BY3096" s="62"/>
      <c r="BZ3096" s="62"/>
      <c r="CA3096" s="62"/>
      <c r="CB3096" s="62"/>
      <c r="CC3096" s="62"/>
      <c r="CD3096" s="62"/>
      <c r="CE3096" s="62"/>
      <c r="CF3096" s="62"/>
      <c r="CL3096" s="56" t="s">
        <v>21221</v>
      </c>
      <c r="CM3096" s="56"/>
      <c r="CN3096" s="56"/>
      <c r="CO3096" s="52"/>
      <c r="CP3096" s="52"/>
      <c r="CQ3096" s="52"/>
      <c r="CR3096" s="52"/>
      <c r="CS3096" s="52"/>
      <c r="CT3096" s="52"/>
      <c r="CU3096" s="33"/>
      <c r="CV3096" s="33"/>
    </row>
    <row r="3097" spans="74:100">
      <c r="BV3097" s="62"/>
      <c r="BW3097" s="62"/>
      <c r="BX3097" s="62"/>
      <c r="BY3097" s="62"/>
      <c r="BZ3097" s="62"/>
      <c r="CA3097" s="62"/>
      <c r="CB3097" s="62"/>
      <c r="CC3097" s="62"/>
      <c r="CD3097" s="62"/>
      <c r="CE3097" s="62"/>
      <c r="CF3097" s="62"/>
      <c r="CL3097" s="56" t="s">
        <v>1228</v>
      </c>
      <c r="CM3097" s="56" t="s">
        <v>214</v>
      </c>
      <c r="CN3097" s="56" t="s">
        <v>214</v>
      </c>
      <c r="CO3097" s="52"/>
      <c r="CP3097" s="52"/>
      <c r="CQ3097" s="52"/>
      <c r="CR3097" s="52"/>
      <c r="CS3097" s="52"/>
      <c r="CT3097" s="52"/>
      <c r="CU3097" s="33"/>
      <c r="CV3097" s="33"/>
    </row>
    <row r="3098" spans="74:100">
      <c r="BV3098" s="62"/>
      <c r="BW3098" s="62"/>
      <c r="BX3098" s="62"/>
      <c r="BY3098" s="62"/>
      <c r="BZ3098" s="62"/>
      <c r="CA3098" s="62"/>
      <c r="CB3098" s="62"/>
      <c r="CC3098" s="62"/>
      <c r="CD3098" s="62"/>
      <c r="CE3098" s="62"/>
      <c r="CF3098" s="62"/>
      <c r="CL3098" s="56" t="s">
        <v>21222</v>
      </c>
      <c r="CM3098" s="56"/>
      <c r="CN3098" s="56"/>
      <c r="CO3098" s="52"/>
      <c r="CP3098" s="52"/>
      <c r="CQ3098" s="52"/>
      <c r="CR3098" s="52"/>
      <c r="CS3098" s="52"/>
      <c r="CT3098" s="52"/>
      <c r="CU3098" s="33"/>
      <c r="CV3098" s="33"/>
    </row>
    <row r="3099" spans="74:100">
      <c r="BV3099" s="62"/>
      <c r="BW3099" s="62"/>
      <c r="BX3099" s="62"/>
      <c r="BY3099" s="62"/>
      <c r="BZ3099" s="62"/>
      <c r="CA3099" s="62"/>
      <c r="CB3099" s="62"/>
      <c r="CC3099" s="62"/>
      <c r="CD3099" s="62"/>
      <c r="CE3099" s="62"/>
      <c r="CF3099" s="62"/>
      <c r="CL3099" s="56" t="s">
        <v>1229</v>
      </c>
      <c r="CM3099" s="56" t="s">
        <v>213</v>
      </c>
      <c r="CN3099" s="56" t="s">
        <v>213</v>
      </c>
      <c r="CO3099" s="52"/>
      <c r="CP3099" s="52"/>
      <c r="CQ3099" s="52"/>
      <c r="CR3099" s="52"/>
      <c r="CS3099" s="52"/>
      <c r="CT3099" s="52"/>
      <c r="CU3099" s="33"/>
      <c r="CV3099" s="33"/>
    </row>
    <row r="3100" spans="74:100">
      <c r="BV3100" s="62"/>
      <c r="BW3100" s="62"/>
      <c r="BX3100" s="62"/>
      <c r="BY3100" s="62"/>
      <c r="BZ3100" s="62"/>
      <c r="CA3100" s="62"/>
      <c r="CB3100" s="62"/>
      <c r="CC3100" s="62"/>
      <c r="CD3100" s="62"/>
      <c r="CE3100" s="62"/>
      <c r="CF3100" s="62"/>
      <c r="CL3100" s="56" t="s">
        <v>21223</v>
      </c>
      <c r="CM3100" s="56"/>
      <c r="CN3100" s="56"/>
      <c r="CO3100" s="52"/>
      <c r="CP3100" s="52"/>
      <c r="CQ3100" s="52"/>
      <c r="CR3100" s="52"/>
      <c r="CS3100" s="52"/>
      <c r="CT3100" s="52"/>
      <c r="CU3100" s="33"/>
      <c r="CV3100" s="33"/>
    </row>
    <row r="3101" spans="74:100">
      <c r="BV3101" s="62"/>
      <c r="BW3101" s="62"/>
      <c r="BX3101" s="62"/>
      <c r="BY3101" s="62"/>
      <c r="BZ3101" s="62"/>
      <c r="CA3101" s="62"/>
      <c r="CB3101" s="62"/>
      <c r="CC3101" s="62"/>
      <c r="CD3101" s="62"/>
      <c r="CE3101" s="62"/>
      <c r="CF3101" s="62"/>
      <c r="CL3101" s="56" t="s">
        <v>3960</v>
      </c>
      <c r="CM3101" s="56" t="s">
        <v>3118</v>
      </c>
      <c r="CN3101" s="56" t="s">
        <v>3118</v>
      </c>
      <c r="CO3101" s="52"/>
      <c r="CP3101" s="52"/>
      <c r="CQ3101" s="52"/>
      <c r="CR3101" s="52"/>
      <c r="CS3101" s="52"/>
      <c r="CT3101" s="52"/>
      <c r="CU3101" s="33"/>
      <c r="CV3101" s="33"/>
    </row>
    <row r="3102" spans="74:100">
      <c r="BV3102" s="62"/>
      <c r="BW3102" s="62"/>
      <c r="BX3102" s="62"/>
      <c r="BY3102" s="62"/>
      <c r="BZ3102" s="62"/>
      <c r="CA3102" s="62"/>
      <c r="CB3102" s="62"/>
      <c r="CC3102" s="62"/>
      <c r="CD3102" s="62"/>
      <c r="CE3102" s="62"/>
      <c r="CF3102" s="62"/>
      <c r="CL3102" s="56" t="s">
        <v>18128</v>
      </c>
      <c r="CM3102" s="56"/>
      <c r="CN3102" s="56"/>
      <c r="CO3102" s="52"/>
      <c r="CP3102" s="52"/>
      <c r="CQ3102" s="52"/>
      <c r="CR3102" s="52"/>
      <c r="CS3102" s="52"/>
      <c r="CT3102" s="52"/>
      <c r="CU3102" s="33"/>
      <c r="CV3102" s="33"/>
    </row>
    <row r="3103" spans="74:100">
      <c r="BV3103" s="62"/>
      <c r="BW3103" s="62"/>
      <c r="BX3103" s="62"/>
      <c r="BY3103" s="62"/>
      <c r="BZ3103" s="62"/>
      <c r="CA3103" s="62"/>
      <c r="CB3103" s="62"/>
      <c r="CC3103" s="62"/>
      <c r="CD3103" s="62"/>
      <c r="CE3103" s="62"/>
      <c r="CF3103" s="62"/>
      <c r="CL3103" s="56" t="s">
        <v>1230</v>
      </c>
      <c r="CM3103" s="56" t="s">
        <v>216</v>
      </c>
      <c r="CN3103" s="56" t="s">
        <v>216</v>
      </c>
      <c r="CO3103" s="52"/>
      <c r="CP3103" s="52"/>
      <c r="CQ3103" s="52"/>
      <c r="CR3103" s="52"/>
      <c r="CS3103" s="52"/>
      <c r="CT3103" s="52"/>
      <c r="CU3103" s="33"/>
      <c r="CV3103" s="33"/>
    </row>
    <row r="3104" spans="74:100">
      <c r="BV3104" s="62"/>
      <c r="BW3104" s="62"/>
      <c r="BX3104" s="62"/>
      <c r="BY3104" s="62"/>
      <c r="BZ3104" s="62"/>
      <c r="CA3104" s="62"/>
      <c r="CB3104" s="62"/>
      <c r="CC3104" s="62"/>
      <c r="CD3104" s="62"/>
      <c r="CE3104" s="62"/>
      <c r="CF3104" s="62"/>
      <c r="CL3104" s="56" t="s">
        <v>21224</v>
      </c>
      <c r="CM3104" s="56"/>
      <c r="CN3104" s="56"/>
      <c r="CO3104" s="52"/>
      <c r="CP3104" s="52"/>
      <c r="CQ3104" s="52"/>
      <c r="CR3104" s="52"/>
      <c r="CS3104" s="52"/>
      <c r="CT3104" s="52"/>
      <c r="CU3104" s="33"/>
      <c r="CV3104" s="33"/>
    </row>
    <row r="3105" spans="74:100">
      <c r="BV3105" s="62"/>
      <c r="BW3105" s="62"/>
      <c r="BX3105" s="62"/>
      <c r="BY3105" s="62"/>
      <c r="BZ3105" s="62"/>
      <c r="CA3105" s="62"/>
      <c r="CB3105" s="62"/>
      <c r="CC3105" s="62"/>
      <c r="CD3105" s="62"/>
      <c r="CE3105" s="62"/>
      <c r="CF3105" s="62"/>
      <c r="CL3105" s="56" t="s">
        <v>3963</v>
      </c>
      <c r="CM3105" s="56" t="s">
        <v>217</v>
      </c>
      <c r="CN3105" s="56" t="s">
        <v>217</v>
      </c>
      <c r="CO3105" s="52"/>
      <c r="CP3105" s="52"/>
      <c r="CQ3105" s="52"/>
      <c r="CR3105" s="52"/>
      <c r="CS3105" s="52"/>
      <c r="CT3105" s="52"/>
      <c r="CU3105" s="33"/>
      <c r="CV3105" s="33"/>
    </row>
    <row r="3106" spans="74:100">
      <c r="BV3106" s="62"/>
      <c r="BW3106" s="62"/>
      <c r="BX3106" s="62"/>
      <c r="BY3106" s="62"/>
      <c r="BZ3106" s="62"/>
      <c r="CA3106" s="62"/>
      <c r="CB3106" s="62"/>
      <c r="CC3106" s="62"/>
      <c r="CD3106" s="62"/>
      <c r="CE3106" s="62"/>
      <c r="CF3106" s="62"/>
      <c r="CL3106" s="56" t="s">
        <v>18129</v>
      </c>
      <c r="CM3106" s="56"/>
      <c r="CN3106" s="56"/>
      <c r="CO3106" s="52"/>
      <c r="CP3106" s="52"/>
      <c r="CQ3106" s="52"/>
      <c r="CR3106" s="52"/>
      <c r="CS3106" s="52"/>
      <c r="CT3106" s="52"/>
      <c r="CU3106" s="33"/>
      <c r="CV3106" s="33"/>
    </row>
    <row r="3107" spans="74:100">
      <c r="BV3107" s="62"/>
      <c r="BW3107" s="62"/>
      <c r="BX3107" s="62"/>
      <c r="BY3107" s="62"/>
      <c r="BZ3107" s="62"/>
      <c r="CA3107" s="62"/>
      <c r="CB3107" s="62"/>
      <c r="CC3107" s="62"/>
      <c r="CD3107" s="62"/>
      <c r="CE3107" s="62"/>
      <c r="CF3107" s="62"/>
      <c r="CL3107" s="56" t="s">
        <v>20488</v>
      </c>
      <c r="CM3107" s="56" t="s">
        <v>217</v>
      </c>
      <c r="CN3107" s="56" t="s">
        <v>217</v>
      </c>
      <c r="CO3107" s="52"/>
      <c r="CP3107" s="52"/>
      <c r="CQ3107" s="52"/>
      <c r="CR3107" s="52"/>
      <c r="CS3107" s="52"/>
      <c r="CT3107" s="52"/>
      <c r="CU3107" s="33"/>
      <c r="CV3107" s="33"/>
    </row>
    <row r="3108" spans="74:100">
      <c r="BV3108" s="62"/>
      <c r="BW3108" s="62"/>
      <c r="BX3108" s="62"/>
      <c r="BY3108" s="62"/>
      <c r="BZ3108" s="62"/>
      <c r="CA3108" s="62"/>
      <c r="CB3108" s="62"/>
      <c r="CC3108" s="62"/>
      <c r="CD3108" s="62"/>
      <c r="CE3108" s="62"/>
      <c r="CF3108" s="62"/>
      <c r="CL3108" s="56" t="s">
        <v>18130</v>
      </c>
      <c r="CM3108" s="56"/>
      <c r="CN3108" s="56"/>
      <c r="CO3108" s="52"/>
      <c r="CP3108" s="52"/>
      <c r="CQ3108" s="52"/>
      <c r="CR3108" s="52"/>
      <c r="CS3108" s="52"/>
      <c r="CT3108" s="52"/>
      <c r="CU3108" s="33"/>
      <c r="CV3108" s="33"/>
    </row>
    <row r="3109" spans="74:100">
      <c r="BV3109" s="62"/>
      <c r="BW3109" s="62"/>
      <c r="BX3109" s="62"/>
      <c r="BY3109" s="62"/>
      <c r="BZ3109" s="62"/>
      <c r="CA3109" s="62"/>
      <c r="CB3109" s="62"/>
      <c r="CC3109" s="62"/>
      <c r="CD3109" s="62"/>
      <c r="CE3109" s="62"/>
      <c r="CF3109" s="62"/>
      <c r="CL3109" s="56" t="s">
        <v>3964</v>
      </c>
      <c r="CM3109" s="56" t="s">
        <v>217</v>
      </c>
      <c r="CN3109" s="56" t="s">
        <v>217</v>
      </c>
      <c r="CO3109" s="52"/>
      <c r="CP3109" s="52"/>
      <c r="CQ3109" s="52"/>
      <c r="CR3109" s="52"/>
      <c r="CS3109" s="52"/>
      <c r="CT3109" s="52"/>
      <c r="CU3109" s="33"/>
      <c r="CV3109" s="33"/>
    </row>
    <row r="3110" spans="74:100">
      <c r="BV3110" s="62"/>
      <c r="BW3110" s="62"/>
      <c r="BX3110" s="62"/>
      <c r="BY3110" s="62"/>
      <c r="BZ3110" s="62"/>
      <c r="CA3110" s="62"/>
      <c r="CB3110" s="62"/>
      <c r="CC3110" s="62"/>
      <c r="CD3110" s="62"/>
      <c r="CE3110" s="62"/>
      <c r="CF3110" s="62"/>
      <c r="CL3110" s="56" t="s">
        <v>18131</v>
      </c>
      <c r="CM3110" s="56"/>
      <c r="CN3110" s="56"/>
      <c r="CO3110" s="52"/>
      <c r="CP3110" s="52"/>
      <c r="CQ3110" s="52"/>
      <c r="CR3110" s="52"/>
      <c r="CS3110" s="52"/>
      <c r="CT3110" s="52"/>
      <c r="CU3110" s="33"/>
      <c r="CV3110" s="33"/>
    </row>
    <row r="3111" spans="74:100">
      <c r="BV3111" s="62"/>
      <c r="BW3111" s="62"/>
      <c r="BX3111" s="62"/>
      <c r="BY3111" s="62"/>
      <c r="BZ3111" s="62"/>
      <c r="CA3111" s="62"/>
      <c r="CB3111" s="62"/>
      <c r="CC3111" s="62"/>
      <c r="CD3111" s="62"/>
      <c r="CE3111" s="62"/>
      <c r="CF3111" s="62"/>
      <c r="CL3111" s="56" t="s">
        <v>21225</v>
      </c>
      <c r="CM3111" s="56" t="s">
        <v>214</v>
      </c>
      <c r="CN3111" s="56" t="s">
        <v>214</v>
      </c>
      <c r="CO3111" s="52"/>
      <c r="CP3111" s="52"/>
      <c r="CQ3111" s="52"/>
      <c r="CR3111" s="52"/>
      <c r="CS3111" s="52"/>
      <c r="CT3111" s="52"/>
      <c r="CU3111" s="33"/>
      <c r="CV3111" s="33"/>
    </row>
    <row r="3112" spans="74:100">
      <c r="BV3112" s="62"/>
      <c r="BW3112" s="62"/>
      <c r="BX3112" s="62"/>
      <c r="BY3112" s="62"/>
      <c r="BZ3112" s="62"/>
      <c r="CA3112" s="62"/>
      <c r="CB3112" s="62"/>
      <c r="CC3112" s="62"/>
      <c r="CD3112" s="62"/>
      <c r="CE3112" s="62"/>
      <c r="CF3112" s="62"/>
      <c r="CL3112" s="56" t="s">
        <v>21226</v>
      </c>
      <c r="CM3112" s="56"/>
      <c r="CN3112" s="56"/>
      <c r="CO3112" s="52"/>
      <c r="CP3112" s="52"/>
      <c r="CQ3112" s="52"/>
      <c r="CR3112" s="52"/>
      <c r="CS3112" s="52"/>
      <c r="CT3112" s="52"/>
      <c r="CU3112" s="33"/>
      <c r="CV3112" s="33"/>
    </row>
    <row r="3113" spans="74:100">
      <c r="BV3113" s="62"/>
      <c r="BW3113" s="62"/>
      <c r="BX3113" s="62"/>
      <c r="BY3113" s="62"/>
      <c r="BZ3113" s="62"/>
      <c r="CA3113" s="62"/>
      <c r="CB3113" s="62"/>
      <c r="CC3113" s="62"/>
      <c r="CD3113" s="62"/>
      <c r="CE3113" s="62"/>
      <c r="CF3113" s="62"/>
      <c r="CL3113" s="56" t="s">
        <v>27313</v>
      </c>
      <c r="CM3113" s="56" t="s">
        <v>217</v>
      </c>
      <c r="CN3113" s="56" t="s">
        <v>217</v>
      </c>
      <c r="CO3113" s="52"/>
      <c r="CP3113" s="52"/>
      <c r="CQ3113" s="52"/>
      <c r="CR3113" s="52"/>
      <c r="CS3113" s="52"/>
      <c r="CT3113" s="52"/>
      <c r="CU3113" s="33"/>
      <c r="CV3113" s="33"/>
    </row>
    <row r="3114" spans="74:100">
      <c r="BV3114" s="62"/>
      <c r="BW3114" s="62"/>
      <c r="BX3114" s="62"/>
      <c r="BY3114" s="62"/>
      <c r="BZ3114" s="62"/>
      <c r="CA3114" s="62"/>
      <c r="CB3114" s="62"/>
      <c r="CC3114" s="62"/>
      <c r="CD3114" s="62"/>
      <c r="CE3114" s="62"/>
      <c r="CF3114" s="62"/>
      <c r="CL3114" s="56" t="s">
        <v>27314</v>
      </c>
      <c r="CM3114" s="56"/>
      <c r="CN3114" s="56"/>
      <c r="CO3114" s="52"/>
      <c r="CP3114" s="52"/>
      <c r="CQ3114" s="52"/>
      <c r="CR3114" s="52"/>
      <c r="CS3114" s="52"/>
      <c r="CT3114" s="52"/>
      <c r="CU3114" s="33"/>
      <c r="CV3114" s="33"/>
    </row>
    <row r="3115" spans="74:100">
      <c r="BV3115" s="62"/>
      <c r="BW3115" s="62"/>
      <c r="BX3115" s="62"/>
      <c r="BY3115" s="62"/>
      <c r="BZ3115" s="62"/>
      <c r="CA3115" s="62"/>
      <c r="CB3115" s="62"/>
      <c r="CC3115" s="62"/>
      <c r="CD3115" s="62"/>
      <c r="CE3115" s="62"/>
      <c r="CF3115" s="62"/>
      <c r="CL3115" s="56" t="s">
        <v>27315</v>
      </c>
      <c r="CM3115" s="56" t="s">
        <v>217</v>
      </c>
      <c r="CN3115" s="56" t="s">
        <v>217</v>
      </c>
      <c r="CO3115" s="52"/>
      <c r="CP3115" s="52"/>
      <c r="CQ3115" s="52"/>
      <c r="CR3115" s="52"/>
      <c r="CS3115" s="52"/>
      <c r="CT3115" s="52"/>
      <c r="CU3115" s="33"/>
      <c r="CV3115" s="33"/>
    </row>
    <row r="3116" spans="74:100">
      <c r="BV3116" s="62"/>
      <c r="BW3116" s="62"/>
      <c r="BX3116" s="62"/>
      <c r="BY3116" s="62"/>
      <c r="BZ3116" s="62"/>
      <c r="CA3116" s="62"/>
      <c r="CB3116" s="62"/>
      <c r="CC3116" s="62"/>
      <c r="CD3116" s="62"/>
      <c r="CE3116" s="62"/>
      <c r="CF3116" s="62"/>
      <c r="CL3116" s="56" t="s">
        <v>27316</v>
      </c>
      <c r="CM3116" s="56"/>
      <c r="CN3116" s="56"/>
      <c r="CO3116" s="52"/>
      <c r="CP3116" s="52"/>
      <c r="CQ3116" s="52"/>
      <c r="CR3116" s="52"/>
      <c r="CS3116" s="52"/>
      <c r="CT3116" s="52"/>
      <c r="CU3116" s="33"/>
      <c r="CV3116" s="33"/>
    </row>
    <row r="3117" spans="74:100">
      <c r="BV3117" s="62"/>
      <c r="BW3117" s="62"/>
      <c r="BX3117" s="62"/>
      <c r="BY3117" s="62"/>
      <c r="BZ3117" s="62"/>
      <c r="CA3117" s="62"/>
      <c r="CB3117" s="62"/>
      <c r="CC3117" s="62"/>
      <c r="CD3117" s="62"/>
      <c r="CE3117" s="62"/>
      <c r="CF3117" s="62"/>
      <c r="CL3117" s="56" t="s">
        <v>3965</v>
      </c>
      <c r="CM3117" s="56" t="s">
        <v>217</v>
      </c>
      <c r="CN3117" s="56" t="s">
        <v>217</v>
      </c>
      <c r="CO3117" s="52"/>
      <c r="CP3117" s="52"/>
      <c r="CQ3117" s="52"/>
      <c r="CR3117" s="52"/>
      <c r="CS3117" s="52"/>
      <c r="CT3117" s="52"/>
      <c r="CU3117" s="33"/>
      <c r="CV3117" s="33"/>
    </row>
    <row r="3118" spans="74:100">
      <c r="BV3118" s="62"/>
      <c r="BW3118" s="62"/>
      <c r="BX3118" s="62"/>
      <c r="BY3118" s="62"/>
      <c r="BZ3118" s="62"/>
      <c r="CA3118" s="62"/>
      <c r="CB3118" s="62"/>
      <c r="CC3118" s="62"/>
      <c r="CD3118" s="62"/>
      <c r="CE3118" s="62"/>
      <c r="CF3118" s="62"/>
      <c r="CL3118" s="56" t="s">
        <v>18132</v>
      </c>
      <c r="CM3118" s="56"/>
      <c r="CN3118" s="56"/>
      <c r="CO3118" s="52"/>
      <c r="CP3118" s="52"/>
      <c r="CQ3118" s="52"/>
      <c r="CR3118" s="52"/>
      <c r="CS3118" s="52"/>
      <c r="CT3118" s="52"/>
      <c r="CU3118" s="33"/>
      <c r="CV3118" s="33"/>
    </row>
    <row r="3119" spans="74:100">
      <c r="BV3119" s="62"/>
      <c r="BW3119" s="62"/>
      <c r="BX3119" s="62"/>
      <c r="BY3119" s="62"/>
      <c r="BZ3119" s="62"/>
      <c r="CA3119" s="62"/>
      <c r="CB3119" s="62"/>
      <c r="CC3119" s="62"/>
      <c r="CD3119" s="62"/>
      <c r="CE3119" s="62"/>
      <c r="CF3119" s="62"/>
      <c r="CL3119" s="56" t="s">
        <v>3966</v>
      </c>
      <c r="CM3119" s="56" t="s">
        <v>216</v>
      </c>
      <c r="CN3119" s="56" t="s">
        <v>216</v>
      </c>
      <c r="CO3119" s="52"/>
      <c r="CP3119" s="52"/>
      <c r="CQ3119" s="52"/>
      <c r="CR3119" s="52"/>
      <c r="CS3119" s="52"/>
      <c r="CT3119" s="52"/>
      <c r="CU3119" s="33"/>
      <c r="CV3119" s="33"/>
    </row>
    <row r="3120" spans="74:100">
      <c r="BV3120" s="62"/>
      <c r="BW3120" s="62"/>
      <c r="BX3120" s="62"/>
      <c r="BY3120" s="62"/>
      <c r="BZ3120" s="62"/>
      <c r="CA3120" s="62"/>
      <c r="CB3120" s="62"/>
      <c r="CC3120" s="62"/>
      <c r="CD3120" s="62"/>
      <c r="CE3120" s="62"/>
      <c r="CF3120" s="62"/>
      <c r="CL3120" s="56" t="s">
        <v>21227</v>
      </c>
      <c r="CM3120" s="56"/>
      <c r="CN3120" s="56"/>
      <c r="CO3120" s="52"/>
      <c r="CP3120" s="52"/>
      <c r="CQ3120" s="52"/>
      <c r="CR3120" s="52"/>
      <c r="CS3120" s="52"/>
      <c r="CT3120" s="52"/>
      <c r="CU3120" s="33"/>
      <c r="CV3120" s="33"/>
    </row>
    <row r="3121" spans="74:100">
      <c r="BV3121" s="62"/>
      <c r="BW3121" s="62"/>
      <c r="BX3121" s="62"/>
      <c r="BY3121" s="62"/>
      <c r="BZ3121" s="62"/>
      <c r="CA3121" s="62"/>
      <c r="CB3121" s="62"/>
      <c r="CC3121" s="62"/>
      <c r="CD3121" s="62"/>
      <c r="CE3121" s="62"/>
      <c r="CF3121" s="62"/>
      <c r="CL3121" s="56" t="s">
        <v>27317</v>
      </c>
      <c r="CM3121" s="56" t="s">
        <v>216</v>
      </c>
      <c r="CN3121" s="56" t="s">
        <v>216</v>
      </c>
      <c r="CO3121" s="52"/>
      <c r="CP3121" s="52"/>
      <c r="CQ3121" s="52"/>
      <c r="CR3121" s="52"/>
      <c r="CS3121" s="52"/>
      <c r="CT3121" s="52"/>
      <c r="CU3121" s="33"/>
      <c r="CV3121" s="33"/>
    </row>
    <row r="3122" spans="74:100">
      <c r="BV3122" s="62"/>
      <c r="BW3122" s="62"/>
      <c r="BX3122" s="62"/>
      <c r="BY3122" s="62"/>
      <c r="BZ3122" s="62"/>
      <c r="CA3122" s="62"/>
      <c r="CB3122" s="62"/>
      <c r="CC3122" s="62"/>
      <c r="CD3122" s="62"/>
      <c r="CE3122" s="62"/>
      <c r="CF3122" s="62"/>
      <c r="CL3122" s="56" t="s">
        <v>27318</v>
      </c>
      <c r="CM3122" s="56"/>
      <c r="CN3122" s="56"/>
      <c r="CO3122" s="52"/>
      <c r="CP3122" s="52"/>
      <c r="CQ3122" s="52"/>
      <c r="CR3122" s="52"/>
      <c r="CS3122" s="52"/>
      <c r="CT3122" s="52"/>
      <c r="CU3122" s="33"/>
      <c r="CV3122" s="33"/>
    </row>
    <row r="3123" spans="74:100">
      <c r="BV3123" s="62"/>
      <c r="BW3123" s="62"/>
      <c r="BX3123" s="62"/>
      <c r="BY3123" s="62"/>
      <c r="BZ3123" s="62"/>
      <c r="CA3123" s="62"/>
      <c r="CB3123" s="62"/>
      <c r="CC3123" s="62"/>
      <c r="CD3123" s="62"/>
      <c r="CE3123" s="62"/>
      <c r="CF3123" s="62"/>
      <c r="CL3123" s="56" t="s">
        <v>1233</v>
      </c>
      <c r="CM3123" s="56" t="s">
        <v>214</v>
      </c>
      <c r="CN3123" s="56" t="s">
        <v>214</v>
      </c>
      <c r="CO3123" s="52"/>
      <c r="CP3123" s="52"/>
      <c r="CQ3123" s="52"/>
      <c r="CR3123" s="52"/>
      <c r="CS3123" s="52"/>
      <c r="CT3123" s="52"/>
      <c r="CU3123" s="33"/>
      <c r="CV3123" s="33"/>
    </row>
    <row r="3124" spans="74:100">
      <c r="BV3124" s="62"/>
      <c r="BW3124" s="62"/>
      <c r="BX3124" s="62"/>
      <c r="BY3124" s="62"/>
      <c r="BZ3124" s="62"/>
      <c r="CA3124" s="62"/>
      <c r="CB3124" s="62"/>
      <c r="CC3124" s="62"/>
      <c r="CD3124" s="62"/>
      <c r="CE3124" s="62"/>
      <c r="CF3124" s="62"/>
      <c r="CL3124" s="56" t="s">
        <v>21228</v>
      </c>
      <c r="CM3124" s="56"/>
      <c r="CN3124" s="56"/>
      <c r="CO3124" s="52"/>
      <c r="CP3124" s="52"/>
      <c r="CQ3124" s="52"/>
      <c r="CR3124" s="52"/>
      <c r="CS3124" s="52"/>
      <c r="CT3124" s="52"/>
      <c r="CU3124" s="33"/>
      <c r="CV3124" s="33"/>
    </row>
    <row r="3125" spans="74:100">
      <c r="BV3125" s="62"/>
      <c r="BW3125" s="62"/>
      <c r="BX3125" s="62"/>
      <c r="BY3125" s="62"/>
      <c r="BZ3125" s="62"/>
      <c r="CA3125" s="62"/>
      <c r="CB3125" s="62"/>
      <c r="CC3125" s="62"/>
      <c r="CD3125" s="62"/>
      <c r="CE3125" s="62"/>
      <c r="CF3125" s="62"/>
      <c r="CL3125" s="56" t="s">
        <v>3968</v>
      </c>
      <c r="CM3125" s="56" t="s">
        <v>217</v>
      </c>
      <c r="CN3125" s="56" t="s">
        <v>217</v>
      </c>
      <c r="CO3125" s="52"/>
      <c r="CP3125" s="52"/>
      <c r="CQ3125" s="52"/>
      <c r="CR3125" s="52"/>
      <c r="CS3125" s="52"/>
      <c r="CT3125" s="52"/>
      <c r="CU3125" s="33"/>
      <c r="CV3125" s="33"/>
    </row>
    <row r="3126" spans="74:100">
      <c r="BV3126" s="62"/>
      <c r="BW3126" s="62"/>
      <c r="BX3126" s="62"/>
      <c r="BY3126" s="62"/>
      <c r="BZ3126" s="62"/>
      <c r="CA3126" s="62"/>
      <c r="CB3126" s="62"/>
      <c r="CC3126" s="62"/>
      <c r="CD3126" s="62"/>
      <c r="CE3126" s="62"/>
      <c r="CF3126" s="62"/>
      <c r="CL3126" s="56" t="s">
        <v>18134</v>
      </c>
      <c r="CM3126" s="56"/>
      <c r="CN3126" s="56"/>
      <c r="CO3126" s="52"/>
      <c r="CP3126" s="52"/>
      <c r="CQ3126" s="52"/>
      <c r="CR3126" s="52"/>
      <c r="CS3126" s="52"/>
      <c r="CT3126" s="52"/>
      <c r="CU3126" s="33"/>
      <c r="CV3126" s="33"/>
    </row>
    <row r="3127" spans="74:100">
      <c r="BV3127" s="62"/>
      <c r="BW3127" s="62"/>
      <c r="BX3127" s="62"/>
      <c r="BY3127" s="62"/>
      <c r="BZ3127" s="62"/>
      <c r="CA3127" s="62"/>
      <c r="CB3127" s="62"/>
      <c r="CC3127" s="62"/>
      <c r="CD3127" s="62"/>
      <c r="CE3127" s="62"/>
      <c r="CF3127" s="62"/>
      <c r="CL3127" s="56" t="s">
        <v>21229</v>
      </c>
      <c r="CM3127" s="56" t="s">
        <v>216</v>
      </c>
      <c r="CN3127" s="56" t="s">
        <v>216</v>
      </c>
      <c r="CO3127" s="52"/>
      <c r="CP3127" s="52"/>
      <c r="CQ3127" s="52"/>
      <c r="CR3127" s="52"/>
      <c r="CS3127" s="52"/>
      <c r="CT3127" s="52"/>
      <c r="CU3127" s="33"/>
      <c r="CV3127" s="33"/>
    </row>
    <row r="3128" spans="74:100">
      <c r="BV3128" s="62"/>
      <c r="BW3128" s="62"/>
      <c r="BX3128" s="62"/>
      <c r="BY3128" s="62"/>
      <c r="BZ3128" s="62"/>
      <c r="CA3128" s="62"/>
      <c r="CB3128" s="62"/>
      <c r="CC3128" s="62"/>
      <c r="CD3128" s="62"/>
      <c r="CE3128" s="62"/>
      <c r="CF3128" s="62"/>
      <c r="CL3128" s="56" t="s">
        <v>21230</v>
      </c>
      <c r="CM3128" s="56"/>
      <c r="CN3128" s="56"/>
      <c r="CO3128" s="52"/>
      <c r="CP3128" s="52"/>
      <c r="CQ3128" s="52"/>
      <c r="CR3128" s="52"/>
      <c r="CS3128" s="52"/>
      <c r="CT3128" s="52"/>
      <c r="CU3128" s="33"/>
      <c r="CV3128" s="33"/>
    </row>
    <row r="3129" spans="74:100">
      <c r="BV3129" s="62"/>
      <c r="BW3129" s="62"/>
      <c r="BX3129" s="62"/>
      <c r="BY3129" s="62"/>
      <c r="BZ3129" s="62"/>
      <c r="CA3129" s="62"/>
      <c r="CB3129" s="62"/>
      <c r="CC3129" s="62"/>
      <c r="CD3129" s="62"/>
      <c r="CE3129" s="62"/>
      <c r="CF3129" s="62"/>
      <c r="CL3129" s="56" t="s">
        <v>3970</v>
      </c>
      <c r="CM3129" s="56" t="s">
        <v>216</v>
      </c>
      <c r="CN3129" s="56" t="s">
        <v>216</v>
      </c>
      <c r="CO3129" s="52"/>
      <c r="CP3129" s="52"/>
      <c r="CQ3129" s="52"/>
      <c r="CR3129" s="52"/>
      <c r="CS3129" s="52"/>
      <c r="CT3129" s="52"/>
      <c r="CU3129" s="33"/>
      <c r="CV3129" s="33"/>
    </row>
    <row r="3130" spans="74:100">
      <c r="BV3130" s="62"/>
      <c r="BW3130" s="62"/>
      <c r="BX3130" s="62"/>
      <c r="BY3130" s="62"/>
      <c r="BZ3130" s="62"/>
      <c r="CA3130" s="62"/>
      <c r="CB3130" s="62"/>
      <c r="CC3130" s="62"/>
      <c r="CD3130" s="62"/>
      <c r="CE3130" s="62"/>
      <c r="CF3130" s="62"/>
      <c r="CL3130" s="56" t="s">
        <v>21231</v>
      </c>
      <c r="CM3130" s="56"/>
      <c r="CN3130" s="56"/>
      <c r="CO3130" s="52"/>
      <c r="CP3130" s="52"/>
      <c r="CQ3130" s="52"/>
      <c r="CR3130" s="52"/>
      <c r="CS3130" s="52"/>
      <c r="CT3130" s="52"/>
      <c r="CU3130" s="33"/>
      <c r="CV3130" s="33"/>
    </row>
    <row r="3131" spans="74:100">
      <c r="BV3131" s="62"/>
      <c r="BW3131" s="62"/>
      <c r="BX3131" s="62"/>
      <c r="BY3131" s="62"/>
      <c r="BZ3131" s="62"/>
      <c r="CA3131" s="62"/>
      <c r="CB3131" s="62"/>
      <c r="CC3131" s="62"/>
      <c r="CD3131" s="62"/>
      <c r="CE3131" s="62"/>
      <c r="CF3131" s="62"/>
      <c r="CL3131" s="56" t="s">
        <v>3971</v>
      </c>
      <c r="CM3131" s="56" t="s">
        <v>217</v>
      </c>
      <c r="CN3131" s="56" t="s">
        <v>217</v>
      </c>
      <c r="CO3131" s="52"/>
      <c r="CP3131" s="52"/>
      <c r="CQ3131" s="52"/>
      <c r="CR3131" s="52"/>
      <c r="CS3131" s="52"/>
      <c r="CT3131" s="52"/>
      <c r="CU3131" s="33"/>
      <c r="CV3131" s="33"/>
    </row>
    <row r="3132" spans="74:100">
      <c r="BV3132" s="62"/>
      <c r="BW3132" s="62"/>
      <c r="BX3132" s="62"/>
      <c r="BY3132" s="62"/>
      <c r="BZ3132" s="62"/>
      <c r="CA3132" s="62"/>
      <c r="CB3132" s="62"/>
      <c r="CC3132" s="62"/>
      <c r="CD3132" s="62"/>
      <c r="CE3132" s="62"/>
      <c r="CF3132" s="62"/>
      <c r="CL3132" s="56" t="s">
        <v>18136</v>
      </c>
      <c r="CM3132" s="56"/>
      <c r="CN3132" s="56"/>
      <c r="CO3132" s="52"/>
      <c r="CP3132" s="52"/>
      <c r="CQ3132" s="52"/>
      <c r="CR3132" s="52"/>
      <c r="CS3132" s="52"/>
      <c r="CT3132" s="52"/>
      <c r="CU3132" s="33"/>
      <c r="CV3132" s="33"/>
    </row>
    <row r="3133" spans="74:100">
      <c r="BV3133" s="62"/>
      <c r="BW3133" s="62"/>
      <c r="BX3133" s="62"/>
      <c r="BY3133" s="62"/>
      <c r="BZ3133" s="62"/>
      <c r="CA3133" s="62"/>
      <c r="CB3133" s="62"/>
      <c r="CC3133" s="62"/>
      <c r="CD3133" s="62"/>
      <c r="CE3133" s="62"/>
      <c r="CF3133" s="62"/>
      <c r="CL3133" s="56" t="s">
        <v>3972</v>
      </c>
      <c r="CM3133" s="56" t="s">
        <v>217</v>
      </c>
      <c r="CN3133" s="56" t="s">
        <v>217</v>
      </c>
      <c r="CO3133" s="52"/>
      <c r="CP3133" s="52"/>
      <c r="CQ3133" s="52"/>
      <c r="CR3133" s="52"/>
      <c r="CS3133" s="52"/>
      <c r="CT3133" s="52"/>
      <c r="CU3133" s="33"/>
      <c r="CV3133" s="33"/>
    </row>
    <row r="3134" spans="74:100">
      <c r="BV3134" s="62"/>
      <c r="BW3134" s="62"/>
      <c r="BX3134" s="62"/>
      <c r="BY3134" s="62"/>
      <c r="BZ3134" s="62"/>
      <c r="CA3134" s="62"/>
      <c r="CB3134" s="62"/>
      <c r="CC3134" s="62"/>
      <c r="CD3134" s="62"/>
      <c r="CE3134" s="62"/>
      <c r="CF3134" s="62"/>
      <c r="CL3134" s="56" t="s">
        <v>18137</v>
      </c>
      <c r="CM3134" s="56"/>
      <c r="CN3134" s="56"/>
      <c r="CO3134" s="52"/>
      <c r="CP3134" s="52"/>
      <c r="CQ3134" s="52"/>
      <c r="CR3134" s="52"/>
      <c r="CS3134" s="52"/>
      <c r="CT3134" s="52"/>
      <c r="CU3134" s="33"/>
      <c r="CV3134" s="33"/>
    </row>
    <row r="3135" spans="74:100">
      <c r="BV3135" s="62"/>
      <c r="BW3135" s="62"/>
      <c r="BX3135" s="62"/>
      <c r="BY3135" s="62"/>
      <c r="BZ3135" s="62"/>
      <c r="CA3135" s="62"/>
      <c r="CB3135" s="62"/>
      <c r="CC3135" s="62"/>
      <c r="CD3135" s="62"/>
      <c r="CE3135" s="62"/>
      <c r="CF3135" s="62"/>
      <c r="CL3135" s="56" t="s">
        <v>3973</v>
      </c>
      <c r="CM3135" s="56" t="s">
        <v>217</v>
      </c>
      <c r="CN3135" s="56" t="s">
        <v>217</v>
      </c>
      <c r="CO3135" s="52"/>
      <c r="CP3135" s="52"/>
      <c r="CQ3135" s="52"/>
      <c r="CR3135" s="52"/>
      <c r="CS3135" s="52"/>
      <c r="CT3135" s="52"/>
      <c r="CU3135" s="33"/>
      <c r="CV3135" s="33"/>
    </row>
    <row r="3136" spans="74:100">
      <c r="BV3136" s="62"/>
      <c r="BW3136" s="62"/>
      <c r="BX3136" s="62"/>
      <c r="BY3136" s="62"/>
      <c r="BZ3136" s="62"/>
      <c r="CA3136" s="62"/>
      <c r="CB3136" s="62"/>
      <c r="CC3136" s="62"/>
      <c r="CD3136" s="62"/>
      <c r="CE3136" s="62"/>
      <c r="CF3136" s="62"/>
      <c r="CL3136" s="56" t="s">
        <v>18138</v>
      </c>
      <c r="CM3136" s="56"/>
      <c r="CN3136" s="56"/>
      <c r="CO3136" s="52"/>
      <c r="CP3136" s="52"/>
      <c r="CQ3136" s="52"/>
      <c r="CR3136" s="52"/>
      <c r="CS3136" s="52"/>
      <c r="CT3136" s="52"/>
      <c r="CU3136" s="33"/>
      <c r="CV3136" s="33"/>
    </row>
    <row r="3137" spans="74:100">
      <c r="BV3137" s="62"/>
      <c r="BW3137" s="62"/>
      <c r="BX3137" s="62"/>
      <c r="BY3137" s="62"/>
      <c r="BZ3137" s="62"/>
      <c r="CA3137" s="62"/>
      <c r="CB3137" s="62"/>
      <c r="CC3137" s="62"/>
      <c r="CD3137" s="62"/>
      <c r="CE3137" s="62"/>
      <c r="CF3137" s="62"/>
      <c r="CL3137" s="56" t="s">
        <v>3974</v>
      </c>
      <c r="CM3137" s="56" t="s">
        <v>217</v>
      </c>
      <c r="CN3137" s="56" t="s">
        <v>217</v>
      </c>
      <c r="CO3137" s="52"/>
      <c r="CP3137" s="52"/>
      <c r="CQ3137" s="52"/>
      <c r="CR3137" s="52"/>
      <c r="CS3137" s="52"/>
      <c r="CT3137" s="52"/>
      <c r="CU3137" s="33"/>
      <c r="CV3137" s="33"/>
    </row>
    <row r="3138" spans="74:100">
      <c r="BV3138" s="62"/>
      <c r="BW3138" s="62"/>
      <c r="BX3138" s="62"/>
      <c r="BY3138" s="62"/>
      <c r="BZ3138" s="62"/>
      <c r="CA3138" s="62"/>
      <c r="CB3138" s="62"/>
      <c r="CC3138" s="62"/>
      <c r="CD3138" s="62"/>
      <c r="CE3138" s="62"/>
      <c r="CF3138" s="62"/>
      <c r="CL3138" s="56" t="s">
        <v>18139</v>
      </c>
      <c r="CM3138" s="56"/>
      <c r="CN3138" s="56"/>
      <c r="CO3138" s="52"/>
      <c r="CP3138" s="52"/>
      <c r="CQ3138" s="52"/>
      <c r="CR3138" s="52"/>
      <c r="CS3138" s="52"/>
      <c r="CT3138" s="52"/>
      <c r="CU3138" s="33"/>
      <c r="CV3138" s="33"/>
    </row>
    <row r="3139" spans="74:100">
      <c r="BV3139" s="62"/>
      <c r="BW3139" s="62"/>
      <c r="BX3139" s="62"/>
      <c r="BY3139" s="62"/>
      <c r="BZ3139" s="62"/>
      <c r="CA3139" s="62"/>
      <c r="CB3139" s="62"/>
      <c r="CC3139" s="62"/>
      <c r="CD3139" s="62"/>
      <c r="CE3139" s="62"/>
      <c r="CF3139" s="62"/>
      <c r="CL3139" s="56" t="s">
        <v>3975</v>
      </c>
      <c r="CM3139" s="56" t="s">
        <v>217</v>
      </c>
      <c r="CN3139" s="56" t="s">
        <v>217</v>
      </c>
      <c r="CO3139" s="52"/>
      <c r="CP3139" s="52"/>
      <c r="CQ3139" s="52"/>
      <c r="CR3139" s="52"/>
      <c r="CS3139" s="52"/>
      <c r="CT3139" s="52"/>
      <c r="CU3139" s="33"/>
      <c r="CV3139" s="33"/>
    </row>
    <row r="3140" spans="74:100">
      <c r="BV3140" s="62"/>
      <c r="BW3140" s="62"/>
      <c r="BX3140" s="62"/>
      <c r="BY3140" s="62"/>
      <c r="BZ3140" s="62"/>
      <c r="CA3140" s="62"/>
      <c r="CB3140" s="62"/>
      <c r="CC3140" s="62"/>
      <c r="CD3140" s="62"/>
      <c r="CE3140" s="62"/>
      <c r="CF3140" s="62"/>
      <c r="CL3140" s="56" t="s">
        <v>18140</v>
      </c>
      <c r="CM3140" s="56"/>
      <c r="CN3140" s="56"/>
      <c r="CO3140" s="52"/>
      <c r="CP3140" s="52"/>
      <c r="CQ3140" s="52"/>
      <c r="CR3140" s="52"/>
      <c r="CS3140" s="52"/>
      <c r="CT3140" s="52"/>
      <c r="CU3140" s="33"/>
      <c r="CV3140" s="33"/>
    </row>
    <row r="3141" spans="74:100">
      <c r="BV3141" s="62"/>
      <c r="BW3141" s="62"/>
      <c r="BX3141" s="62"/>
      <c r="BY3141" s="62"/>
      <c r="BZ3141" s="62"/>
      <c r="CA3141" s="62"/>
      <c r="CB3141" s="62"/>
      <c r="CC3141" s="62"/>
      <c r="CD3141" s="62"/>
      <c r="CE3141" s="62"/>
      <c r="CF3141" s="62"/>
      <c r="CL3141" s="56" t="s">
        <v>1235</v>
      </c>
      <c r="CM3141" s="56" t="s">
        <v>213</v>
      </c>
      <c r="CN3141" s="56" t="s">
        <v>213</v>
      </c>
      <c r="CO3141" s="52"/>
      <c r="CP3141" s="52"/>
      <c r="CQ3141" s="52"/>
      <c r="CR3141" s="52"/>
      <c r="CS3141" s="52"/>
      <c r="CT3141" s="52"/>
      <c r="CU3141" s="33"/>
      <c r="CV3141" s="33"/>
    </row>
    <row r="3142" spans="74:100">
      <c r="BV3142" s="62"/>
      <c r="BW3142" s="62"/>
      <c r="BX3142" s="62"/>
      <c r="BY3142" s="62"/>
      <c r="BZ3142" s="62"/>
      <c r="CA3142" s="62"/>
      <c r="CB3142" s="62"/>
      <c r="CC3142" s="62"/>
      <c r="CD3142" s="62"/>
      <c r="CE3142" s="62"/>
      <c r="CF3142" s="62"/>
      <c r="CL3142" s="56" t="s">
        <v>21232</v>
      </c>
      <c r="CM3142" s="56"/>
      <c r="CN3142" s="56"/>
      <c r="CO3142" s="52"/>
      <c r="CP3142" s="52"/>
      <c r="CQ3142" s="52"/>
      <c r="CR3142" s="52"/>
      <c r="CS3142" s="52"/>
      <c r="CT3142" s="52"/>
      <c r="CU3142" s="33"/>
      <c r="CV3142" s="33"/>
    </row>
    <row r="3143" spans="74:100">
      <c r="BV3143" s="62"/>
      <c r="BW3143" s="62"/>
      <c r="BX3143" s="62"/>
      <c r="BY3143" s="62"/>
      <c r="BZ3143" s="62"/>
      <c r="CA3143" s="62"/>
      <c r="CB3143" s="62"/>
      <c r="CC3143" s="62"/>
      <c r="CD3143" s="62"/>
      <c r="CE3143" s="62"/>
      <c r="CF3143" s="62"/>
      <c r="CL3143" s="56" t="s">
        <v>3977</v>
      </c>
      <c r="CM3143" s="56" t="s">
        <v>217</v>
      </c>
      <c r="CN3143" s="56" t="s">
        <v>217</v>
      </c>
      <c r="CO3143" s="52"/>
      <c r="CP3143" s="52"/>
      <c r="CQ3143" s="52"/>
      <c r="CR3143" s="52"/>
      <c r="CS3143" s="52"/>
      <c r="CT3143" s="52"/>
      <c r="CU3143" s="33"/>
      <c r="CV3143" s="33"/>
    </row>
    <row r="3144" spans="74:100">
      <c r="BV3144" s="62"/>
      <c r="BW3144" s="62"/>
      <c r="BX3144" s="62"/>
      <c r="BY3144" s="62"/>
      <c r="BZ3144" s="62"/>
      <c r="CA3144" s="62"/>
      <c r="CB3144" s="62"/>
      <c r="CC3144" s="62"/>
      <c r="CD3144" s="62"/>
      <c r="CE3144" s="62"/>
      <c r="CF3144" s="62"/>
      <c r="CL3144" s="56" t="s">
        <v>18142</v>
      </c>
      <c r="CM3144" s="56"/>
      <c r="CN3144" s="56"/>
      <c r="CO3144" s="52"/>
      <c r="CP3144" s="52"/>
      <c r="CQ3144" s="52"/>
      <c r="CR3144" s="52"/>
      <c r="CS3144" s="52"/>
      <c r="CT3144" s="52"/>
      <c r="CU3144" s="33"/>
      <c r="CV3144" s="33"/>
    </row>
    <row r="3145" spans="74:100">
      <c r="BV3145" s="62"/>
      <c r="BW3145" s="62"/>
      <c r="BX3145" s="62"/>
      <c r="BY3145" s="62"/>
      <c r="BZ3145" s="62"/>
      <c r="CA3145" s="62"/>
      <c r="CB3145" s="62"/>
      <c r="CC3145" s="62"/>
      <c r="CD3145" s="62"/>
      <c r="CE3145" s="62"/>
      <c r="CF3145" s="62"/>
      <c r="CL3145" s="56" t="s">
        <v>3978</v>
      </c>
      <c r="CM3145" s="56" t="s">
        <v>217</v>
      </c>
      <c r="CN3145" s="56" t="s">
        <v>217</v>
      </c>
      <c r="CO3145" s="52"/>
      <c r="CP3145" s="52"/>
      <c r="CQ3145" s="52"/>
      <c r="CR3145" s="52"/>
      <c r="CS3145" s="52"/>
      <c r="CT3145" s="52"/>
      <c r="CU3145" s="33"/>
      <c r="CV3145" s="33"/>
    </row>
    <row r="3146" spans="74:100">
      <c r="BV3146" s="62"/>
      <c r="BW3146" s="62"/>
      <c r="BX3146" s="62"/>
      <c r="BY3146" s="62"/>
      <c r="BZ3146" s="62"/>
      <c r="CA3146" s="62"/>
      <c r="CB3146" s="62"/>
      <c r="CC3146" s="62"/>
      <c r="CD3146" s="62"/>
      <c r="CE3146" s="62"/>
      <c r="CF3146" s="62"/>
      <c r="CL3146" s="56" t="s">
        <v>18143</v>
      </c>
      <c r="CM3146" s="56"/>
      <c r="CN3146" s="56"/>
      <c r="CO3146" s="52"/>
      <c r="CP3146" s="52"/>
      <c r="CQ3146" s="52"/>
      <c r="CR3146" s="52"/>
      <c r="CS3146" s="52"/>
      <c r="CT3146" s="52"/>
      <c r="CU3146" s="33"/>
      <c r="CV3146" s="33"/>
    </row>
    <row r="3147" spans="74:100">
      <c r="BV3147" s="62"/>
      <c r="BW3147" s="62"/>
      <c r="BX3147" s="62"/>
      <c r="BY3147" s="62"/>
      <c r="BZ3147" s="62"/>
      <c r="CA3147" s="62"/>
      <c r="CB3147" s="62"/>
      <c r="CC3147" s="62"/>
      <c r="CD3147" s="62"/>
      <c r="CE3147" s="62"/>
      <c r="CF3147" s="62"/>
      <c r="CL3147" s="56" t="s">
        <v>3979</v>
      </c>
      <c r="CM3147" s="56" t="s">
        <v>217</v>
      </c>
      <c r="CN3147" s="56" t="s">
        <v>217</v>
      </c>
      <c r="CO3147" s="52"/>
      <c r="CP3147" s="52"/>
      <c r="CQ3147" s="52"/>
      <c r="CR3147" s="52"/>
      <c r="CS3147" s="52"/>
      <c r="CT3147" s="52"/>
      <c r="CU3147" s="33"/>
      <c r="CV3147" s="33"/>
    </row>
    <row r="3148" spans="74:100">
      <c r="BV3148" s="62"/>
      <c r="BW3148" s="62"/>
      <c r="BX3148" s="62"/>
      <c r="BY3148" s="62"/>
      <c r="BZ3148" s="62"/>
      <c r="CA3148" s="62"/>
      <c r="CB3148" s="62"/>
      <c r="CC3148" s="62"/>
      <c r="CD3148" s="62"/>
      <c r="CE3148" s="62"/>
      <c r="CF3148" s="62"/>
      <c r="CL3148" s="56" t="s">
        <v>18144</v>
      </c>
      <c r="CM3148" s="56"/>
      <c r="CN3148" s="56"/>
      <c r="CO3148" s="52"/>
      <c r="CP3148" s="52"/>
      <c r="CQ3148" s="52"/>
      <c r="CR3148" s="52"/>
      <c r="CS3148" s="52"/>
      <c r="CT3148" s="52"/>
      <c r="CU3148" s="33"/>
      <c r="CV3148" s="33"/>
    </row>
    <row r="3149" spans="74:100">
      <c r="BV3149" s="62"/>
      <c r="BW3149" s="62"/>
      <c r="BX3149" s="62"/>
      <c r="BY3149" s="62"/>
      <c r="BZ3149" s="62"/>
      <c r="CA3149" s="62"/>
      <c r="CB3149" s="62"/>
      <c r="CC3149" s="62"/>
      <c r="CD3149" s="62"/>
      <c r="CE3149" s="62"/>
      <c r="CF3149" s="62"/>
      <c r="CL3149" s="56" t="s">
        <v>3980</v>
      </c>
      <c r="CM3149" s="56" t="s">
        <v>217</v>
      </c>
      <c r="CN3149" s="56" t="s">
        <v>217</v>
      </c>
      <c r="CO3149" s="52"/>
      <c r="CP3149" s="52"/>
      <c r="CQ3149" s="52"/>
      <c r="CR3149" s="52"/>
      <c r="CS3149" s="52"/>
      <c r="CT3149" s="52"/>
      <c r="CU3149" s="33"/>
      <c r="CV3149" s="33"/>
    </row>
    <row r="3150" spans="74:100">
      <c r="BV3150" s="62"/>
      <c r="BW3150" s="62"/>
      <c r="BX3150" s="62"/>
      <c r="BY3150" s="62"/>
      <c r="BZ3150" s="62"/>
      <c r="CA3150" s="62"/>
      <c r="CB3150" s="62"/>
      <c r="CC3150" s="62"/>
      <c r="CD3150" s="62"/>
      <c r="CE3150" s="62"/>
      <c r="CF3150" s="62"/>
      <c r="CL3150" s="56" t="s">
        <v>18145</v>
      </c>
      <c r="CM3150" s="56"/>
      <c r="CN3150" s="56"/>
      <c r="CO3150" s="52"/>
      <c r="CP3150" s="52"/>
      <c r="CQ3150" s="52"/>
      <c r="CR3150" s="52"/>
      <c r="CS3150" s="52"/>
      <c r="CT3150" s="52"/>
      <c r="CU3150" s="33"/>
      <c r="CV3150" s="33"/>
    </row>
    <row r="3151" spans="74:100">
      <c r="BV3151" s="62"/>
      <c r="BW3151" s="62"/>
      <c r="BX3151" s="62"/>
      <c r="BY3151" s="62"/>
      <c r="BZ3151" s="62"/>
      <c r="CA3151" s="62"/>
      <c r="CB3151" s="62"/>
      <c r="CC3151" s="62"/>
      <c r="CD3151" s="62"/>
      <c r="CE3151" s="62"/>
      <c r="CF3151" s="62"/>
      <c r="CL3151" s="56" t="s">
        <v>3981</v>
      </c>
      <c r="CM3151" s="56" t="s">
        <v>217</v>
      </c>
      <c r="CN3151" s="56" t="s">
        <v>217</v>
      </c>
      <c r="CO3151" s="52"/>
      <c r="CP3151" s="52"/>
      <c r="CQ3151" s="52"/>
      <c r="CR3151" s="52"/>
      <c r="CS3151" s="52"/>
      <c r="CT3151" s="52"/>
      <c r="CU3151" s="33"/>
      <c r="CV3151" s="33"/>
    </row>
    <row r="3152" spans="74:100">
      <c r="BV3152" s="62"/>
      <c r="BW3152" s="62"/>
      <c r="BX3152" s="62"/>
      <c r="BY3152" s="62"/>
      <c r="BZ3152" s="62"/>
      <c r="CA3152" s="62"/>
      <c r="CB3152" s="62"/>
      <c r="CC3152" s="62"/>
      <c r="CD3152" s="62"/>
      <c r="CE3152" s="62"/>
      <c r="CF3152" s="62"/>
      <c r="CL3152" s="56" t="s">
        <v>18146</v>
      </c>
      <c r="CM3152" s="56"/>
      <c r="CN3152" s="56"/>
      <c r="CO3152" s="52"/>
      <c r="CP3152" s="52"/>
      <c r="CQ3152" s="52"/>
      <c r="CR3152" s="52"/>
      <c r="CS3152" s="52"/>
      <c r="CT3152" s="52"/>
      <c r="CU3152" s="33"/>
      <c r="CV3152" s="33"/>
    </row>
    <row r="3153" spans="74:100">
      <c r="BV3153" s="62"/>
      <c r="BW3153" s="62"/>
      <c r="BX3153" s="62"/>
      <c r="BY3153" s="62"/>
      <c r="BZ3153" s="62"/>
      <c r="CA3153" s="62"/>
      <c r="CB3153" s="62"/>
      <c r="CC3153" s="62"/>
      <c r="CD3153" s="62"/>
      <c r="CE3153" s="62"/>
      <c r="CF3153" s="62"/>
      <c r="CL3153" s="56" t="s">
        <v>3982</v>
      </c>
      <c r="CM3153" s="56" t="s">
        <v>3118</v>
      </c>
      <c r="CN3153" s="56" t="s">
        <v>3118</v>
      </c>
      <c r="CO3153" s="52"/>
      <c r="CP3153" s="52"/>
      <c r="CQ3153" s="52"/>
      <c r="CR3153" s="52"/>
      <c r="CS3153" s="52"/>
      <c r="CT3153" s="52"/>
      <c r="CU3153" s="33"/>
      <c r="CV3153" s="33"/>
    </row>
    <row r="3154" spans="74:100">
      <c r="BV3154" s="62"/>
      <c r="BW3154" s="62"/>
      <c r="BX3154" s="62"/>
      <c r="BY3154" s="62"/>
      <c r="BZ3154" s="62"/>
      <c r="CA3154" s="62"/>
      <c r="CB3154" s="62"/>
      <c r="CC3154" s="62"/>
      <c r="CD3154" s="62"/>
      <c r="CE3154" s="62"/>
      <c r="CF3154" s="62"/>
      <c r="CL3154" s="56" t="s">
        <v>18147</v>
      </c>
      <c r="CM3154" s="56"/>
      <c r="CN3154" s="56"/>
      <c r="CO3154" s="52"/>
      <c r="CP3154" s="52"/>
      <c r="CQ3154" s="52"/>
      <c r="CR3154" s="52"/>
      <c r="CS3154" s="52"/>
      <c r="CT3154" s="52"/>
      <c r="CU3154" s="33"/>
      <c r="CV3154" s="33"/>
    </row>
    <row r="3155" spans="74:100">
      <c r="BV3155" s="62"/>
      <c r="BW3155" s="62"/>
      <c r="BX3155" s="62"/>
      <c r="BY3155" s="62"/>
      <c r="BZ3155" s="62"/>
      <c r="CA3155" s="62"/>
      <c r="CB3155" s="62"/>
      <c r="CC3155" s="62"/>
      <c r="CD3155" s="62"/>
      <c r="CE3155" s="62"/>
      <c r="CF3155" s="62"/>
      <c r="CL3155" s="56" t="s">
        <v>3983</v>
      </c>
      <c r="CM3155" s="56" t="s">
        <v>217</v>
      </c>
      <c r="CN3155" s="56" t="s">
        <v>217</v>
      </c>
      <c r="CO3155" s="52"/>
      <c r="CP3155" s="52"/>
      <c r="CQ3155" s="52"/>
      <c r="CR3155" s="52"/>
      <c r="CS3155" s="52"/>
      <c r="CT3155" s="52"/>
      <c r="CU3155" s="33"/>
      <c r="CV3155" s="33"/>
    </row>
    <row r="3156" spans="74:100">
      <c r="BV3156" s="62"/>
      <c r="BW3156" s="62"/>
      <c r="BX3156" s="62"/>
      <c r="BY3156" s="62"/>
      <c r="BZ3156" s="62"/>
      <c r="CA3156" s="62"/>
      <c r="CB3156" s="62"/>
      <c r="CC3156" s="62"/>
      <c r="CD3156" s="62"/>
      <c r="CE3156" s="62"/>
      <c r="CF3156" s="62"/>
      <c r="CL3156" s="56" t="s">
        <v>18148</v>
      </c>
      <c r="CM3156" s="56"/>
      <c r="CN3156" s="56"/>
      <c r="CO3156" s="52"/>
      <c r="CP3156" s="52"/>
      <c r="CQ3156" s="52"/>
      <c r="CR3156" s="52"/>
      <c r="CS3156" s="52"/>
      <c r="CT3156" s="52"/>
      <c r="CU3156" s="33"/>
      <c r="CV3156" s="33"/>
    </row>
    <row r="3157" spans="74:100">
      <c r="BV3157" s="62"/>
      <c r="BW3157" s="62"/>
      <c r="BX3157" s="62"/>
      <c r="BY3157" s="62"/>
      <c r="BZ3157" s="62"/>
      <c r="CA3157" s="62"/>
      <c r="CB3157" s="62"/>
      <c r="CC3157" s="62"/>
      <c r="CD3157" s="62"/>
      <c r="CE3157" s="62"/>
      <c r="CF3157" s="62"/>
      <c r="CL3157" s="56" t="s">
        <v>3984</v>
      </c>
      <c r="CM3157" s="56" t="s">
        <v>217</v>
      </c>
      <c r="CN3157" s="56" t="s">
        <v>217</v>
      </c>
      <c r="CO3157" s="52"/>
      <c r="CP3157" s="52"/>
      <c r="CQ3157" s="52"/>
      <c r="CR3157" s="52"/>
      <c r="CS3157" s="52"/>
      <c r="CT3157" s="52"/>
      <c r="CU3157" s="33"/>
      <c r="CV3157" s="33"/>
    </row>
    <row r="3158" spans="74:100">
      <c r="BV3158" s="62"/>
      <c r="BW3158" s="62"/>
      <c r="BX3158" s="62"/>
      <c r="BY3158" s="62"/>
      <c r="BZ3158" s="62"/>
      <c r="CA3158" s="62"/>
      <c r="CB3158" s="62"/>
      <c r="CC3158" s="62"/>
      <c r="CD3158" s="62"/>
      <c r="CE3158" s="62"/>
      <c r="CF3158" s="62"/>
      <c r="CL3158" s="56" t="s">
        <v>18149</v>
      </c>
      <c r="CM3158" s="56"/>
      <c r="CN3158" s="56"/>
      <c r="CO3158" s="52"/>
      <c r="CP3158" s="52"/>
      <c r="CQ3158" s="52"/>
      <c r="CR3158" s="52"/>
      <c r="CS3158" s="52"/>
      <c r="CT3158" s="52"/>
      <c r="CU3158" s="33"/>
      <c r="CV3158" s="33"/>
    </row>
    <row r="3159" spans="74:100">
      <c r="BV3159" s="62"/>
      <c r="BW3159" s="62"/>
      <c r="BX3159" s="62"/>
      <c r="BY3159" s="62"/>
      <c r="BZ3159" s="62"/>
      <c r="CA3159" s="62"/>
      <c r="CB3159" s="62"/>
      <c r="CC3159" s="62"/>
      <c r="CD3159" s="62"/>
      <c r="CE3159" s="62"/>
      <c r="CF3159" s="62"/>
      <c r="CL3159" s="56" t="s">
        <v>3985</v>
      </c>
      <c r="CM3159" s="56" t="s">
        <v>3118</v>
      </c>
      <c r="CN3159" s="56" t="s">
        <v>3118</v>
      </c>
      <c r="CO3159" s="52"/>
      <c r="CP3159" s="52"/>
      <c r="CQ3159" s="52"/>
      <c r="CR3159" s="52"/>
      <c r="CS3159" s="52"/>
      <c r="CT3159" s="52"/>
      <c r="CU3159" s="33"/>
      <c r="CV3159" s="33"/>
    </row>
    <row r="3160" spans="74:100">
      <c r="BV3160" s="62"/>
      <c r="BW3160" s="62"/>
      <c r="BX3160" s="62"/>
      <c r="BY3160" s="62"/>
      <c r="BZ3160" s="62"/>
      <c r="CA3160" s="62"/>
      <c r="CB3160" s="62"/>
      <c r="CC3160" s="62"/>
      <c r="CD3160" s="62"/>
      <c r="CE3160" s="62"/>
      <c r="CF3160" s="62"/>
      <c r="CL3160" s="56" t="s">
        <v>18150</v>
      </c>
      <c r="CM3160" s="56"/>
      <c r="CN3160" s="56"/>
      <c r="CO3160" s="52"/>
      <c r="CP3160" s="52"/>
      <c r="CQ3160" s="52"/>
      <c r="CR3160" s="52"/>
      <c r="CS3160" s="52"/>
      <c r="CT3160" s="52"/>
      <c r="CU3160" s="33"/>
      <c r="CV3160" s="33"/>
    </row>
    <row r="3161" spans="74:100">
      <c r="BV3161" s="62"/>
      <c r="BW3161" s="62"/>
      <c r="BX3161" s="62"/>
      <c r="BY3161" s="62"/>
      <c r="BZ3161" s="62"/>
      <c r="CA3161" s="62"/>
      <c r="CB3161" s="62"/>
      <c r="CC3161" s="62"/>
      <c r="CD3161" s="62"/>
      <c r="CE3161" s="62"/>
      <c r="CF3161" s="62"/>
      <c r="CL3161" s="56" t="s">
        <v>1237</v>
      </c>
      <c r="CM3161" s="56" t="s">
        <v>215</v>
      </c>
      <c r="CN3161" s="56" t="s">
        <v>215</v>
      </c>
      <c r="CO3161" s="52"/>
      <c r="CP3161" s="52"/>
      <c r="CQ3161" s="52"/>
      <c r="CR3161" s="52"/>
      <c r="CS3161" s="52"/>
      <c r="CT3161" s="52"/>
      <c r="CU3161" s="33"/>
      <c r="CV3161" s="33"/>
    </row>
    <row r="3162" spans="74:100">
      <c r="BV3162" s="62"/>
      <c r="BW3162" s="62"/>
      <c r="BX3162" s="62"/>
      <c r="BY3162" s="62"/>
      <c r="BZ3162" s="62"/>
      <c r="CA3162" s="62"/>
      <c r="CB3162" s="62"/>
      <c r="CC3162" s="62"/>
      <c r="CD3162" s="62"/>
      <c r="CE3162" s="62"/>
      <c r="CF3162" s="62"/>
      <c r="CL3162" s="56" t="s">
        <v>21233</v>
      </c>
      <c r="CM3162" s="56"/>
      <c r="CN3162" s="56"/>
      <c r="CO3162" s="52"/>
      <c r="CP3162" s="52"/>
      <c r="CQ3162" s="52"/>
      <c r="CR3162" s="52"/>
      <c r="CS3162" s="52"/>
      <c r="CT3162" s="52"/>
      <c r="CU3162" s="33"/>
      <c r="CV3162" s="33"/>
    </row>
    <row r="3163" spans="74:100">
      <c r="BV3163" s="62"/>
      <c r="BW3163" s="62"/>
      <c r="BX3163" s="62"/>
      <c r="BY3163" s="62"/>
      <c r="BZ3163" s="62"/>
      <c r="CA3163" s="62"/>
      <c r="CB3163" s="62"/>
      <c r="CC3163" s="62"/>
      <c r="CD3163" s="62"/>
      <c r="CE3163" s="62"/>
      <c r="CF3163" s="62"/>
      <c r="CL3163" s="56" t="s">
        <v>3987</v>
      </c>
      <c r="CM3163" s="56" t="s">
        <v>3118</v>
      </c>
      <c r="CN3163" s="56" t="s">
        <v>3118</v>
      </c>
      <c r="CO3163" s="52"/>
      <c r="CP3163" s="52"/>
      <c r="CQ3163" s="52"/>
      <c r="CR3163" s="52"/>
      <c r="CS3163" s="52"/>
      <c r="CT3163" s="52"/>
      <c r="CU3163" s="33"/>
      <c r="CV3163" s="33"/>
    </row>
    <row r="3164" spans="74:100">
      <c r="BV3164" s="62"/>
      <c r="BW3164" s="62"/>
      <c r="BX3164" s="62"/>
      <c r="BY3164" s="62"/>
      <c r="BZ3164" s="62"/>
      <c r="CA3164" s="62"/>
      <c r="CB3164" s="62"/>
      <c r="CC3164" s="62"/>
      <c r="CD3164" s="62"/>
      <c r="CE3164" s="62"/>
      <c r="CF3164" s="62"/>
      <c r="CL3164" s="56" t="s">
        <v>18151</v>
      </c>
      <c r="CM3164" s="56"/>
      <c r="CN3164" s="56"/>
      <c r="CO3164" s="52"/>
      <c r="CP3164" s="52"/>
      <c r="CQ3164" s="52"/>
      <c r="CR3164" s="52"/>
      <c r="CS3164" s="52"/>
      <c r="CT3164" s="52"/>
      <c r="CU3164" s="33"/>
      <c r="CV3164" s="33"/>
    </row>
    <row r="3165" spans="74:100">
      <c r="BV3165" s="62"/>
      <c r="BW3165" s="62"/>
      <c r="BX3165" s="62"/>
      <c r="BY3165" s="62"/>
      <c r="BZ3165" s="62"/>
      <c r="CA3165" s="62"/>
      <c r="CB3165" s="62"/>
      <c r="CC3165" s="62"/>
      <c r="CD3165" s="62"/>
      <c r="CE3165" s="62"/>
      <c r="CF3165" s="62"/>
      <c r="CL3165" s="56" t="s">
        <v>1238</v>
      </c>
      <c r="CM3165" s="56" t="s">
        <v>217</v>
      </c>
      <c r="CN3165" s="56" t="s">
        <v>217</v>
      </c>
      <c r="CO3165" s="52"/>
      <c r="CP3165" s="52"/>
      <c r="CQ3165" s="52"/>
      <c r="CR3165" s="52"/>
      <c r="CS3165" s="52"/>
      <c r="CT3165" s="52"/>
      <c r="CU3165" s="33"/>
      <c r="CV3165" s="33"/>
    </row>
    <row r="3166" spans="74:100">
      <c r="BV3166" s="62"/>
      <c r="BW3166" s="62"/>
      <c r="BX3166" s="62"/>
      <c r="BY3166" s="62"/>
      <c r="BZ3166" s="62"/>
      <c r="CA3166" s="62"/>
      <c r="CB3166" s="62"/>
      <c r="CC3166" s="62"/>
      <c r="CD3166" s="62"/>
      <c r="CE3166" s="62"/>
      <c r="CF3166" s="62"/>
      <c r="CL3166" s="56" t="s">
        <v>21234</v>
      </c>
      <c r="CM3166" s="56"/>
      <c r="CN3166" s="56"/>
      <c r="CO3166" s="52"/>
      <c r="CP3166" s="52"/>
      <c r="CQ3166" s="52"/>
      <c r="CR3166" s="52"/>
      <c r="CS3166" s="52"/>
      <c r="CT3166" s="52"/>
      <c r="CU3166" s="33"/>
      <c r="CV3166" s="33"/>
    </row>
    <row r="3167" spans="74:100">
      <c r="BV3167" s="62"/>
      <c r="BW3167" s="62"/>
      <c r="BX3167" s="62"/>
      <c r="BY3167" s="62"/>
      <c r="BZ3167" s="62"/>
      <c r="CA3167" s="62"/>
      <c r="CB3167" s="62"/>
      <c r="CC3167" s="62"/>
      <c r="CD3167" s="62"/>
      <c r="CE3167" s="62"/>
      <c r="CF3167" s="62"/>
      <c r="CL3167" s="56" t="s">
        <v>3988</v>
      </c>
      <c r="CM3167" s="56" t="s">
        <v>216</v>
      </c>
      <c r="CN3167" s="56" t="s">
        <v>216</v>
      </c>
      <c r="CO3167" s="52"/>
      <c r="CP3167" s="52"/>
      <c r="CQ3167" s="52"/>
      <c r="CR3167" s="52"/>
      <c r="CS3167" s="52"/>
      <c r="CT3167" s="52"/>
      <c r="CU3167" s="33"/>
      <c r="CV3167" s="33"/>
    </row>
    <row r="3168" spans="74:100">
      <c r="BV3168" s="62"/>
      <c r="BW3168" s="62"/>
      <c r="BX3168" s="62"/>
      <c r="BY3168" s="62"/>
      <c r="BZ3168" s="62"/>
      <c r="CA3168" s="62"/>
      <c r="CB3168" s="62"/>
      <c r="CC3168" s="62"/>
      <c r="CD3168" s="62"/>
      <c r="CE3168" s="62"/>
      <c r="CF3168" s="62"/>
      <c r="CL3168" s="56" t="s">
        <v>21235</v>
      </c>
      <c r="CM3168" s="56"/>
      <c r="CN3168" s="56"/>
      <c r="CO3168" s="52"/>
      <c r="CP3168" s="52"/>
      <c r="CQ3168" s="52"/>
      <c r="CR3168" s="52"/>
      <c r="CS3168" s="52"/>
      <c r="CT3168" s="52"/>
      <c r="CU3168" s="33"/>
      <c r="CV3168" s="33"/>
    </row>
    <row r="3169" spans="74:100">
      <c r="BV3169" s="62"/>
      <c r="BW3169" s="62"/>
      <c r="BX3169" s="62"/>
      <c r="BY3169" s="62"/>
      <c r="BZ3169" s="62"/>
      <c r="CA3169" s="62"/>
      <c r="CB3169" s="62"/>
      <c r="CC3169" s="62"/>
      <c r="CD3169" s="62"/>
      <c r="CE3169" s="62"/>
      <c r="CF3169" s="62"/>
      <c r="CL3169" s="56" t="s">
        <v>3989</v>
      </c>
      <c r="CM3169" s="56" t="s">
        <v>217</v>
      </c>
      <c r="CN3169" s="56" t="s">
        <v>217</v>
      </c>
      <c r="CO3169" s="52"/>
      <c r="CP3169" s="52"/>
      <c r="CQ3169" s="52"/>
      <c r="CR3169" s="52"/>
      <c r="CS3169" s="52"/>
      <c r="CT3169" s="52"/>
      <c r="CU3169" s="33"/>
      <c r="CV3169" s="33"/>
    </row>
    <row r="3170" spans="74:100">
      <c r="BV3170" s="62"/>
      <c r="BW3170" s="62"/>
      <c r="BX3170" s="62"/>
      <c r="BY3170" s="62"/>
      <c r="BZ3170" s="62"/>
      <c r="CA3170" s="62"/>
      <c r="CB3170" s="62"/>
      <c r="CC3170" s="62"/>
      <c r="CD3170" s="62"/>
      <c r="CE3170" s="62"/>
      <c r="CF3170" s="62"/>
      <c r="CL3170" s="56" t="s">
        <v>18152</v>
      </c>
      <c r="CM3170" s="56"/>
      <c r="CN3170" s="56"/>
      <c r="CO3170" s="52"/>
      <c r="CP3170" s="52"/>
      <c r="CQ3170" s="52"/>
      <c r="CR3170" s="52"/>
      <c r="CS3170" s="52"/>
      <c r="CT3170" s="52"/>
      <c r="CU3170" s="33"/>
      <c r="CV3170" s="33"/>
    </row>
    <row r="3171" spans="74:100">
      <c r="BV3171" s="62"/>
      <c r="BW3171" s="62"/>
      <c r="BX3171" s="62"/>
      <c r="BY3171" s="62"/>
      <c r="BZ3171" s="62"/>
      <c r="CA3171" s="62"/>
      <c r="CB3171" s="62"/>
      <c r="CC3171" s="62"/>
      <c r="CD3171" s="62"/>
      <c r="CE3171" s="62"/>
      <c r="CF3171" s="62"/>
      <c r="CL3171" s="56" t="s">
        <v>3990</v>
      </c>
      <c r="CM3171" s="56" t="s">
        <v>216</v>
      </c>
      <c r="CN3171" s="56" t="s">
        <v>216</v>
      </c>
      <c r="CO3171" s="52"/>
      <c r="CP3171" s="52"/>
      <c r="CQ3171" s="52"/>
      <c r="CR3171" s="52"/>
      <c r="CS3171" s="52"/>
      <c r="CT3171" s="52"/>
      <c r="CU3171" s="33"/>
      <c r="CV3171" s="33"/>
    </row>
    <row r="3172" spans="74:100">
      <c r="BV3172" s="62"/>
      <c r="BW3172" s="62"/>
      <c r="BX3172" s="62"/>
      <c r="BY3172" s="62"/>
      <c r="BZ3172" s="62"/>
      <c r="CA3172" s="62"/>
      <c r="CB3172" s="62"/>
      <c r="CC3172" s="62"/>
      <c r="CD3172" s="62"/>
      <c r="CE3172" s="62"/>
      <c r="CF3172" s="62"/>
      <c r="CL3172" s="56" t="s">
        <v>21236</v>
      </c>
      <c r="CM3172" s="56"/>
      <c r="CN3172" s="56"/>
      <c r="CO3172" s="52"/>
      <c r="CP3172" s="52"/>
      <c r="CQ3172" s="52"/>
      <c r="CR3172" s="52"/>
      <c r="CS3172" s="52"/>
      <c r="CT3172" s="52"/>
      <c r="CU3172" s="33"/>
      <c r="CV3172" s="33"/>
    </row>
    <row r="3173" spans="74:100">
      <c r="BV3173" s="62"/>
      <c r="BW3173" s="62"/>
      <c r="BX3173" s="62"/>
      <c r="BY3173" s="62"/>
      <c r="BZ3173" s="62"/>
      <c r="CA3173" s="62"/>
      <c r="CB3173" s="62"/>
      <c r="CC3173" s="62"/>
      <c r="CD3173" s="62"/>
      <c r="CE3173" s="62"/>
      <c r="CF3173" s="62"/>
      <c r="CL3173" s="56" t="s">
        <v>3991</v>
      </c>
      <c r="CM3173" s="56" t="s">
        <v>3118</v>
      </c>
      <c r="CN3173" s="56" t="s">
        <v>3118</v>
      </c>
      <c r="CO3173" s="52"/>
      <c r="CP3173" s="52"/>
      <c r="CQ3173" s="52"/>
      <c r="CR3173" s="52"/>
      <c r="CS3173" s="52"/>
      <c r="CT3173" s="52"/>
      <c r="CU3173" s="33"/>
      <c r="CV3173" s="33"/>
    </row>
    <row r="3174" spans="74:100">
      <c r="BV3174" s="62"/>
      <c r="BW3174" s="62"/>
      <c r="BX3174" s="62"/>
      <c r="BY3174" s="62"/>
      <c r="BZ3174" s="62"/>
      <c r="CA3174" s="62"/>
      <c r="CB3174" s="62"/>
      <c r="CC3174" s="62"/>
      <c r="CD3174" s="62"/>
      <c r="CE3174" s="62"/>
      <c r="CF3174" s="62"/>
      <c r="CL3174" s="56" t="s">
        <v>18153</v>
      </c>
      <c r="CM3174" s="56"/>
      <c r="CN3174" s="56"/>
      <c r="CO3174" s="52"/>
      <c r="CP3174" s="52"/>
      <c r="CQ3174" s="52"/>
      <c r="CR3174" s="52"/>
      <c r="CS3174" s="52"/>
      <c r="CT3174" s="52"/>
      <c r="CU3174" s="33"/>
      <c r="CV3174" s="33"/>
    </row>
    <row r="3175" spans="74:100">
      <c r="BV3175" s="62"/>
      <c r="BW3175" s="62"/>
      <c r="BX3175" s="62"/>
      <c r="BY3175" s="62"/>
      <c r="BZ3175" s="62"/>
      <c r="CA3175" s="62"/>
      <c r="CB3175" s="62"/>
      <c r="CC3175" s="62"/>
      <c r="CD3175" s="62"/>
      <c r="CE3175" s="62"/>
      <c r="CF3175" s="62"/>
      <c r="CL3175" s="56" t="s">
        <v>3992</v>
      </c>
      <c r="CM3175" s="56" t="s">
        <v>217</v>
      </c>
      <c r="CN3175" s="56" t="s">
        <v>217</v>
      </c>
      <c r="CO3175" s="52"/>
      <c r="CP3175" s="52"/>
      <c r="CQ3175" s="52"/>
      <c r="CR3175" s="52"/>
      <c r="CS3175" s="52"/>
      <c r="CT3175" s="52"/>
      <c r="CU3175" s="33"/>
      <c r="CV3175" s="33"/>
    </row>
    <row r="3176" spans="74:100">
      <c r="BV3176" s="62"/>
      <c r="BW3176" s="62"/>
      <c r="BX3176" s="62"/>
      <c r="BY3176" s="62"/>
      <c r="BZ3176" s="62"/>
      <c r="CA3176" s="62"/>
      <c r="CB3176" s="62"/>
      <c r="CC3176" s="62"/>
      <c r="CD3176" s="62"/>
      <c r="CE3176" s="62"/>
      <c r="CF3176" s="62"/>
      <c r="CL3176" s="56" t="s">
        <v>18154</v>
      </c>
      <c r="CM3176" s="56"/>
      <c r="CN3176" s="56"/>
      <c r="CO3176" s="52"/>
      <c r="CP3176" s="52"/>
      <c r="CQ3176" s="52"/>
      <c r="CR3176" s="52"/>
      <c r="CS3176" s="52"/>
      <c r="CT3176" s="52"/>
      <c r="CU3176" s="33"/>
      <c r="CV3176" s="33"/>
    </row>
    <row r="3177" spans="74:100">
      <c r="BV3177" s="62"/>
      <c r="BW3177" s="62"/>
      <c r="BX3177" s="62"/>
      <c r="BY3177" s="62"/>
      <c r="BZ3177" s="62"/>
      <c r="CA3177" s="62"/>
      <c r="CB3177" s="62"/>
      <c r="CC3177" s="62"/>
      <c r="CD3177" s="62"/>
      <c r="CE3177" s="62"/>
      <c r="CF3177" s="62"/>
      <c r="CL3177" s="56" t="s">
        <v>3993</v>
      </c>
      <c r="CM3177" s="56" t="s">
        <v>3118</v>
      </c>
      <c r="CN3177" s="56" t="s">
        <v>3118</v>
      </c>
      <c r="CO3177" s="52"/>
      <c r="CP3177" s="52"/>
      <c r="CQ3177" s="52"/>
      <c r="CR3177" s="52"/>
      <c r="CS3177" s="52"/>
      <c r="CT3177" s="52"/>
      <c r="CU3177" s="33"/>
      <c r="CV3177" s="33"/>
    </row>
    <row r="3178" spans="74:100">
      <c r="BV3178" s="62"/>
      <c r="BW3178" s="62"/>
      <c r="BX3178" s="62"/>
      <c r="BY3178" s="62"/>
      <c r="BZ3178" s="62"/>
      <c r="CA3178" s="62"/>
      <c r="CB3178" s="62"/>
      <c r="CC3178" s="62"/>
      <c r="CD3178" s="62"/>
      <c r="CE3178" s="62"/>
      <c r="CF3178" s="62"/>
      <c r="CL3178" s="56" t="s">
        <v>18155</v>
      </c>
      <c r="CM3178" s="56"/>
      <c r="CN3178" s="56"/>
      <c r="CO3178" s="52"/>
      <c r="CP3178" s="52"/>
      <c r="CQ3178" s="52"/>
      <c r="CR3178" s="52"/>
      <c r="CS3178" s="52"/>
      <c r="CT3178" s="52"/>
      <c r="CU3178" s="33"/>
      <c r="CV3178" s="33"/>
    </row>
    <row r="3179" spans="74:100">
      <c r="BV3179" s="62"/>
      <c r="BW3179" s="62"/>
      <c r="BX3179" s="62"/>
      <c r="BY3179" s="62"/>
      <c r="BZ3179" s="62"/>
      <c r="CA3179" s="62"/>
      <c r="CB3179" s="62"/>
      <c r="CC3179" s="62"/>
      <c r="CD3179" s="62"/>
      <c r="CE3179" s="62"/>
      <c r="CF3179" s="62"/>
      <c r="CL3179" s="56" t="s">
        <v>3994</v>
      </c>
      <c r="CM3179" s="56" t="s">
        <v>217</v>
      </c>
      <c r="CN3179" s="56" t="s">
        <v>217</v>
      </c>
      <c r="CO3179" s="52"/>
      <c r="CP3179" s="52"/>
      <c r="CQ3179" s="52"/>
      <c r="CR3179" s="52"/>
      <c r="CS3179" s="52"/>
      <c r="CT3179" s="52"/>
      <c r="CU3179" s="33"/>
      <c r="CV3179" s="33"/>
    </row>
    <row r="3180" spans="74:100">
      <c r="BV3180" s="62"/>
      <c r="BW3180" s="62"/>
      <c r="BX3180" s="62"/>
      <c r="BY3180" s="62"/>
      <c r="BZ3180" s="62"/>
      <c r="CA3180" s="62"/>
      <c r="CB3180" s="62"/>
      <c r="CC3180" s="62"/>
      <c r="CD3180" s="62"/>
      <c r="CE3180" s="62"/>
      <c r="CF3180" s="62"/>
      <c r="CL3180" s="56" t="s">
        <v>18156</v>
      </c>
      <c r="CM3180" s="56"/>
      <c r="CN3180" s="56"/>
      <c r="CO3180" s="52"/>
      <c r="CP3180" s="52"/>
      <c r="CQ3180" s="52"/>
      <c r="CR3180" s="52"/>
      <c r="CS3180" s="52"/>
      <c r="CT3180" s="52"/>
      <c r="CU3180" s="33"/>
      <c r="CV3180" s="33"/>
    </row>
    <row r="3181" spans="74:100">
      <c r="BV3181" s="62"/>
      <c r="BW3181" s="62"/>
      <c r="BX3181" s="62"/>
      <c r="BY3181" s="62"/>
      <c r="BZ3181" s="62"/>
      <c r="CA3181" s="62"/>
      <c r="CB3181" s="62"/>
      <c r="CC3181" s="62"/>
      <c r="CD3181" s="62"/>
      <c r="CE3181" s="62"/>
      <c r="CF3181" s="62"/>
      <c r="CL3181" s="56" t="s">
        <v>3995</v>
      </c>
      <c r="CM3181" s="56" t="s">
        <v>3118</v>
      </c>
      <c r="CN3181" s="56" t="s">
        <v>3118</v>
      </c>
      <c r="CO3181" s="52"/>
      <c r="CP3181" s="52"/>
      <c r="CQ3181" s="52"/>
      <c r="CR3181" s="52"/>
      <c r="CS3181" s="52"/>
      <c r="CT3181" s="52"/>
      <c r="CU3181" s="33"/>
      <c r="CV3181" s="33"/>
    </row>
    <row r="3182" spans="74:100">
      <c r="BV3182" s="62"/>
      <c r="BW3182" s="62"/>
      <c r="BX3182" s="62"/>
      <c r="BY3182" s="62"/>
      <c r="BZ3182" s="62"/>
      <c r="CA3182" s="62"/>
      <c r="CB3182" s="62"/>
      <c r="CC3182" s="62"/>
      <c r="CD3182" s="62"/>
      <c r="CE3182" s="62"/>
      <c r="CF3182" s="62"/>
      <c r="CL3182" s="56" t="s">
        <v>18157</v>
      </c>
      <c r="CM3182" s="56"/>
      <c r="CN3182" s="56"/>
      <c r="CO3182" s="52"/>
      <c r="CP3182" s="52"/>
      <c r="CQ3182" s="52"/>
      <c r="CR3182" s="52"/>
      <c r="CS3182" s="52"/>
      <c r="CT3182" s="52"/>
      <c r="CU3182" s="33"/>
      <c r="CV3182" s="33"/>
    </row>
    <row r="3183" spans="74:100">
      <c r="BV3183" s="62"/>
      <c r="BW3183" s="62"/>
      <c r="BX3183" s="62"/>
      <c r="BY3183" s="62"/>
      <c r="BZ3183" s="62"/>
      <c r="CA3183" s="62"/>
      <c r="CB3183" s="62"/>
      <c r="CC3183" s="62"/>
      <c r="CD3183" s="62"/>
      <c r="CE3183" s="62"/>
      <c r="CF3183" s="62"/>
      <c r="CL3183" s="56" t="s">
        <v>3996</v>
      </c>
      <c r="CM3183" s="56" t="s">
        <v>217</v>
      </c>
      <c r="CN3183" s="56" t="s">
        <v>217</v>
      </c>
      <c r="CO3183" s="52"/>
      <c r="CP3183" s="52"/>
      <c r="CQ3183" s="52"/>
      <c r="CR3183" s="52"/>
      <c r="CS3183" s="52"/>
      <c r="CT3183" s="52"/>
      <c r="CU3183" s="33"/>
      <c r="CV3183" s="33"/>
    </row>
    <row r="3184" spans="74:100">
      <c r="BV3184" s="62"/>
      <c r="BW3184" s="62"/>
      <c r="BX3184" s="62"/>
      <c r="BY3184" s="62"/>
      <c r="BZ3184" s="62"/>
      <c r="CA3184" s="62"/>
      <c r="CB3184" s="62"/>
      <c r="CC3184" s="62"/>
      <c r="CD3184" s="62"/>
      <c r="CE3184" s="62"/>
      <c r="CF3184" s="62"/>
      <c r="CL3184" s="56" t="s">
        <v>18158</v>
      </c>
      <c r="CM3184" s="56"/>
      <c r="CN3184" s="56"/>
      <c r="CO3184" s="52"/>
      <c r="CP3184" s="52"/>
      <c r="CQ3184" s="52"/>
      <c r="CR3184" s="52"/>
      <c r="CS3184" s="52"/>
      <c r="CT3184" s="52"/>
      <c r="CU3184" s="33"/>
      <c r="CV3184" s="33"/>
    </row>
    <row r="3185" spans="74:100">
      <c r="BV3185" s="62"/>
      <c r="BW3185" s="62"/>
      <c r="BX3185" s="62"/>
      <c r="BY3185" s="62"/>
      <c r="BZ3185" s="62"/>
      <c r="CA3185" s="62"/>
      <c r="CB3185" s="62"/>
      <c r="CC3185" s="62"/>
      <c r="CD3185" s="62"/>
      <c r="CE3185" s="62"/>
      <c r="CF3185" s="62"/>
      <c r="CL3185" s="56" t="s">
        <v>3997</v>
      </c>
      <c r="CM3185" s="56" t="s">
        <v>3118</v>
      </c>
      <c r="CN3185" s="56" t="s">
        <v>3118</v>
      </c>
      <c r="CO3185" s="52"/>
      <c r="CP3185" s="52"/>
      <c r="CQ3185" s="52"/>
      <c r="CR3185" s="52"/>
      <c r="CS3185" s="52"/>
      <c r="CT3185" s="52"/>
      <c r="CU3185" s="33"/>
      <c r="CV3185" s="33"/>
    </row>
    <row r="3186" spans="74:100">
      <c r="BV3186" s="62"/>
      <c r="BW3186" s="62"/>
      <c r="BX3186" s="62"/>
      <c r="BY3186" s="62"/>
      <c r="BZ3186" s="62"/>
      <c r="CA3186" s="62"/>
      <c r="CB3186" s="62"/>
      <c r="CC3186" s="62"/>
      <c r="CD3186" s="62"/>
      <c r="CE3186" s="62"/>
      <c r="CF3186" s="62"/>
      <c r="CL3186" s="56" t="s">
        <v>18159</v>
      </c>
      <c r="CM3186" s="56"/>
      <c r="CN3186" s="56"/>
      <c r="CO3186" s="52"/>
      <c r="CP3186" s="52"/>
      <c r="CQ3186" s="52"/>
      <c r="CR3186" s="52"/>
      <c r="CS3186" s="52"/>
      <c r="CT3186" s="52"/>
      <c r="CU3186" s="33"/>
      <c r="CV3186" s="33"/>
    </row>
    <row r="3187" spans="74:100">
      <c r="BV3187" s="62"/>
      <c r="BW3187" s="62"/>
      <c r="BX3187" s="62"/>
      <c r="BY3187" s="62"/>
      <c r="BZ3187" s="62"/>
      <c r="CA3187" s="62"/>
      <c r="CB3187" s="62"/>
      <c r="CC3187" s="62"/>
      <c r="CD3187" s="62"/>
      <c r="CE3187" s="62"/>
      <c r="CF3187" s="62"/>
      <c r="CL3187" s="56" t="s">
        <v>21237</v>
      </c>
      <c r="CM3187" s="56" t="s">
        <v>217</v>
      </c>
      <c r="CN3187" s="56" t="s">
        <v>217</v>
      </c>
      <c r="CO3187" s="52"/>
      <c r="CP3187" s="52"/>
      <c r="CQ3187" s="52"/>
      <c r="CR3187" s="52"/>
      <c r="CS3187" s="52"/>
      <c r="CT3187" s="52"/>
      <c r="CU3187" s="33"/>
      <c r="CV3187" s="33"/>
    </row>
    <row r="3188" spans="74:100">
      <c r="BV3188" s="62"/>
      <c r="BW3188" s="62"/>
      <c r="BX3188" s="62"/>
      <c r="BY3188" s="62"/>
      <c r="BZ3188" s="62"/>
      <c r="CA3188" s="62"/>
      <c r="CB3188" s="62"/>
      <c r="CC3188" s="62"/>
      <c r="CD3188" s="62"/>
      <c r="CE3188" s="62"/>
      <c r="CF3188" s="62"/>
      <c r="CL3188" s="56" t="s">
        <v>18160</v>
      </c>
      <c r="CM3188" s="56"/>
      <c r="CN3188" s="56"/>
      <c r="CO3188" s="52"/>
      <c r="CP3188" s="52"/>
      <c r="CQ3188" s="52"/>
      <c r="CR3188" s="52"/>
      <c r="CS3188" s="52"/>
      <c r="CT3188" s="52"/>
      <c r="CU3188" s="33"/>
      <c r="CV3188" s="33"/>
    </row>
    <row r="3189" spans="74:100">
      <c r="BV3189" s="62"/>
      <c r="BW3189" s="62"/>
      <c r="BX3189" s="62"/>
      <c r="BY3189" s="62"/>
      <c r="BZ3189" s="62"/>
      <c r="CA3189" s="62"/>
      <c r="CB3189" s="62"/>
      <c r="CC3189" s="62"/>
      <c r="CD3189" s="62"/>
      <c r="CE3189" s="62"/>
      <c r="CF3189" s="62"/>
      <c r="CL3189" s="56" t="s">
        <v>4000</v>
      </c>
      <c r="CM3189" s="56" t="s">
        <v>3118</v>
      </c>
      <c r="CN3189" s="56" t="s">
        <v>3118</v>
      </c>
      <c r="CO3189" s="52"/>
      <c r="CP3189" s="52"/>
      <c r="CQ3189" s="52"/>
      <c r="CR3189" s="52"/>
      <c r="CS3189" s="52"/>
      <c r="CT3189" s="52"/>
      <c r="CU3189" s="33"/>
      <c r="CV3189" s="33"/>
    </row>
    <row r="3190" spans="74:100">
      <c r="BV3190" s="62"/>
      <c r="BW3190" s="62"/>
      <c r="BX3190" s="62"/>
      <c r="BY3190" s="62"/>
      <c r="BZ3190" s="62"/>
      <c r="CA3190" s="62"/>
      <c r="CB3190" s="62"/>
      <c r="CC3190" s="62"/>
      <c r="CD3190" s="62"/>
      <c r="CE3190" s="62"/>
      <c r="CF3190" s="62"/>
      <c r="CL3190" s="56" t="s">
        <v>18161</v>
      </c>
      <c r="CM3190" s="56"/>
      <c r="CN3190" s="56"/>
      <c r="CO3190" s="52"/>
      <c r="CP3190" s="52"/>
      <c r="CQ3190" s="52"/>
      <c r="CR3190" s="52"/>
      <c r="CS3190" s="52"/>
      <c r="CT3190" s="52"/>
      <c r="CU3190" s="33"/>
      <c r="CV3190" s="33"/>
    </row>
    <row r="3191" spans="74:100">
      <c r="BV3191" s="62"/>
      <c r="BW3191" s="62"/>
      <c r="BX3191" s="62"/>
      <c r="BY3191" s="62"/>
      <c r="BZ3191" s="62"/>
      <c r="CA3191" s="62"/>
      <c r="CB3191" s="62"/>
      <c r="CC3191" s="62"/>
      <c r="CD3191" s="62"/>
      <c r="CE3191" s="62"/>
      <c r="CF3191" s="62"/>
      <c r="CL3191" s="56" t="s">
        <v>4001</v>
      </c>
      <c r="CM3191" s="56" t="s">
        <v>217</v>
      </c>
      <c r="CN3191" s="56" t="s">
        <v>217</v>
      </c>
      <c r="CO3191" s="52"/>
      <c r="CP3191" s="52"/>
      <c r="CQ3191" s="52"/>
      <c r="CR3191" s="52"/>
      <c r="CS3191" s="52"/>
      <c r="CT3191" s="52"/>
      <c r="CU3191" s="33"/>
      <c r="CV3191" s="33"/>
    </row>
    <row r="3192" spans="74:100">
      <c r="BV3192" s="62"/>
      <c r="BW3192" s="62"/>
      <c r="BX3192" s="62"/>
      <c r="BY3192" s="62"/>
      <c r="BZ3192" s="62"/>
      <c r="CA3192" s="62"/>
      <c r="CB3192" s="62"/>
      <c r="CC3192" s="62"/>
      <c r="CD3192" s="62"/>
      <c r="CE3192" s="62"/>
      <c r="CF3192" s="62"/>
      <c r="CL3192" s="56" t="s">
        <v>18162</v>
      </c>
      <c r="CM3192" s="56"/>
      <c r="CN3192" s="56"/>
      <c r="CO3192" s="52"/>
      <c r="CP3192" s="52"/>
      <c r="CQ3192" s="52"/>
      <c r="CR3192" s="52"/>
      <c r="CS3192" s="52"/>
      <c r="CT3192" s="52"/>
      <c r="CU3192" s="33"/>
      <c r="CV3192" s="33"/>
    </row>
    <row r="3193" spans="74:100">
      <c r="BV3193" s="62"/>
      <c r="BW3193" s="62"/>
      <c r="BX3193" s="62"/>
      <c r="BY3193" s="62"/>
      <c r="BZ3193" s="62"/>
      <c r="CA3193" s="62"/>
      <c r="CB3193" s="62"/>
      <c r="CC3193" s="62"/>
      <c r="CD3193" s="62"/>
      <c r="CE3193" s="62"/>
      <c r="CF3193" s="62"/>
      <c r="CL3193" s="56" t="s">
        <v>4002</v>
      </c>
      <c r="CM3193" s="56" t="s">
        <v>3118</v>
      </c>
      <c r="CN3193" s="56" t="s">
        <v>3118</v>
      </c>
      <c r="CO3193" s="52"/>
      <c r="CP3193" s="52"/>
      <c r="CQ3193" s="52"/>
      <c r="CR3193" s="52"/>
      <c r="CS3193" s="52"/>
      <c r="CT3193" s="52"/>
      <c r="CU3193" s="33"/>
      <c r="CV3193" s="33"/>
    </row>
    <row r="3194" spans="74:100">
      <c r="BV3194" s="62"/>
      <c r="BW3194" s="62"/>
      <c r="BX3194" s="62"/>
      <c r="BY3194" s="62"/>
      <c r="BZ3194" s="62"/>
      <c r="CA3194" s="62"/>
      <c r="CB3194" s="62"/>
      <c r="CC3194" s="62"/>
      <c r="CD3194" s="62"/>
      <c r="CE3194" s="62"/>
      <c r="CF3194" s="62"/>
      <c r="CL3194" s="56" t="s">
        <v>18163</v>
      </c>
      <c r="CM3194" s="56"/>
      <c r="CN3194" s="56"/>
      <c r="CO3194" s="52"/>
      <c r="CP3194" s="52"/>
      <c r="CQ3194" s="52"/>
      <c r="CR3194" s="52"/>
      <c r="CS3194" s="52"/>
      <c r="CT3194" s="52"/>
      <c r="CU3194" s="33"/>
      <c r="CV3194" s="33"/>
    </row>
    <row r="3195" spans="74:100">
      <c r="BV3195" s="62"/>
      <c r="BW3195" s="62"/>
      <c r="BX3195" s="62"/>
      <c r="BY3195" s="62"/>
      <c r="BZ3195" s="62"/>
      <c r="CA3195" s="62"/>
      <c r="CB3195" s="62"/>
      <c r="CC3195" s="62"/>
      <c r="CD3195" s="62"/>
      <c r="CE3195" s="62"/>
      <c r="CF3195" s="62"/>
      <c r="CL3195" s="56" t="s">
        <v>4003</v>
      </c>
      <c r="CM3195" s="56" t="s">
        <v>217</v>
      </c>
      <c r="CN3195" s="56" t="s">
        <v>217</v>
      </c>
      <c r="CO3195" s="52"/>
      <c r="CP3195" s="52"/>
      <c r="CQ3195" s="52"/>
      <c r="CR3195" s="52"/>
      <c r="CS3195" s="52"/>
      <c r="CT3195" s="52"/>
      <c r="CU3195" s="33"/>
      <c r="CV3195" s="33"/>
    </row>
    <row r="3196" spans="74:100">
      <c r="BV3196" s="62"/>
      <c r="BW3196" s="62"/>
      <c r="BX3196" s="62"/>
      <c r="BY3196" s="62"/>
      <c r="BZ3196" s="62"/>
      <c r="CA3196" s="62"/>
      <c r="CB3196" s="62"/>
      <c r="CC3196" s="62"/>
      <c r="CD3196" s="62"/>
      <c r="CE3196" s="62"/>
      <c r="CF3196" s="62"/>
      <c r="CL3196" s="56" t="s">
        <v>21238</v>
      </c>
      <c r="CM3196" s="56"/>
      <c r="CN3196" s="56"/>
      <c r="CO3196" s="52"/>
      <c r="CP3196" s="52"/>
      <c r="CQ3196" s="52"/>
      <c r="CR3196" s="52"/>
      <c r="CS3196" s="52"/>
      <c r="CT3196" s="52"/>
      <c r="CU3196" s="33"/>
      <c r="CV3196" s="33"/>
    </row>
    <row r="3197" spans="74:100">
      <c r="BV3197" s="62"/>
      <c r="BW3197" s="62"/>
      <c r="BX3197" s="62"/>
      <c r="BY3197" s="62"/>
      <c r="BZ3197" s="62"/>
      <c r="CA3197" s="62"/>
      <c r="CB3197" s="62"/>
      <c r="CC3197" s="62"/>
      <c r="CD3197" s="62"/>
      <c r="CE3197" s="62"/>
      <c r="CF3197" s="62"/>
      <c r="CL3197" s="56" t="s">
        <v>4004</v>
      </c>
      <c r="CM3197" s="56" t="s">
        <v>3118</v>
      </c>
      <c r="CN3197" s="56" t="s">
        <v>3118</v>
      </c>
      <c r="CO3197" s="52"/>
      <c r="CP3197" s="52"/>
      <c r="CQ3197" s="52"/>
      <c r="CR3197" s="52"/>
      <c r="CS3197" s="52"/>
      <c r="CT3197" s="52"/>
      <c r="CU3197" s="33"/>
      <c r="CV3197" s="33"/>
    </row>
    <row r="3198" spans="74:100">
      <c r="BV3198" s="62"/>
      <c r="BW3198" s="62"/>
      <c r="BX3198" s="62"/>
      <c r="BY3198" s="62"/>
      <c r="BZ3198" s="62"/>
      <c r="CA3198" s="62"/>
      <c r="CB3198" s="62"/>
      <c r="CC3198" s="62"/>
      <c r="CD3198" s="62"/>
      <c r="CE3198" s="62"/>
      <c r="CF3198" s="62"/>
      <c r="CL3198" s="56" t="s">
        <v>18164</v>
      </c>
      <c r="CM3198" s="56"/>
      <c r="CN3198" s="56"/>
      <c r="CO3198" s="52"/>
      <c r="CP3198" s="52"/>
      <c r="CQ3198" s="52"/>
      <c r="CR3198" s="52"/>
      <c r="CS3198" s="52"/>
      <c r="CT3198" s="52"/>
      <c r="CU3198" s="33"/>
      <c r="CV3198" s="33"/>
    </row>
    <row r="3199" spans="74:100">
      <c r="BV3199" s="62"/>
      <c r="BW3199" s="62"/>
      <c r="BX3199" s="62"/>
      <c r="BY3199" s="62"/>
      <c r="BZ3199" s="62"/>
      <c r="CA3199" s="62"/>
      <c r="CB3199" s="62"/>
      <c r="CC3199" s="62"/>
      <c r="CD3199" s="62"/>
      <c r="CE3199" s="62"/>
      <c r="CF3199" s="62"/>
      <c r="CL3199" s="56" t="s">
        <v>27319</v>
      </c>
      <c r="CM3199" s="56" t="s">
        <v>217</v>
      </c>
      <c r="CN3199" s="56" t="s">
        <v>217</v>
      </c>
      <c r="CO3199" s="52"/>
      <c r="CP3199" s="52"/>
      <c r="CQ3199" s="52"/>
      <c r="CR3199" s="52"/>
      <c r="CS3199" s="52"/>
      <c r="CT3199" s="52"/>
      <c r="CU3199" s="33"/>
      <c r="CV3199" s="33"/>
    </row>
    <row r="3200" spans="74:100">
      <c r="BV3200" s="62"/>
      <c r="BW3200" s="62"/>
      <c r="BX3200" s="62"/>
      <c r="BY3200" s="62"/>
      <c r="BZ3200" s="62"/>
      <c r="CA3200" s="62"/>
      <c r="CB3200" s="62"/>
      <c r="CC3200" s="62"/>
      <c r="CD3200" s="62"/>
      <c r="CE3200" s="62"/>
      <c r="CF3200" s="62"/>
      <c r="CL3200" s="56" t="s">
        <v>27320</v>
      </c>
      <c r="CM3200" s="56"/>
      <c r="CN3200" s="56"/>
      <c r="CO3200" s="52"/>
      <c r="CP3200" s="52"/>
      <c r="CQ3200" s="52"/>
      <c r="CR3200" s="52"/>
      <c r="CS3200" s="52"/>
      <c r="CT3200" s="52"/>
      <c r="CU3200" s="33"/>
      <c r="CV3200" s="33"/>
    </row>
    <row r="3201" spans="74:100">
      <c r="BV3201" s="62"/>
      <c r="BW3201" s="62"/>
      <c r="BX3201" s="62"/>
      <c r="BY3201" s="62"/>
      <c r="BZ3201" s="62"/>
      <c r="CA3201" s="62"/>
      <c r="CB3201" s="62"/>
      <c r="CC3201" s="62"/>
      <c r="CD3201" s="62"/>
      <c r="CE3201" s="62"/>
      <c r="CF3201" s="62"/>
      <c r="CL3201" s="56" t="s">
        <v>1240</v>
      </c>
      <c r="CM3201" s="56" t="s">
        <v>213</v>
      </c>
      <c r="CN3201" s="56" t="s">
        <v>213</v>
      </c>
      <c r="CO3201" s="52"/>
      <c r="CP3201" s="52"/>
      <c r="CQ3201" s="52"/>
      <c r="CR3201" s="52"/>
      <c r="CS3201" s="52"/>
      <c r="CT3201" s="52"/>
      <c r="CU3201" s="33"/>
      <c r="CV3201" s="33"/>
    </row>
    <row r="3202" spans="74:100">
      <c r="BV3202" s="62"/>
      <c r="BW3202" s="62"/>
      <c r="BX3202" s="62"/>
      <c r="BY3202" s="62"/>
      <c r="BZ3202" s="62"/>
      <c r="CA3202" s="62"/>
      <c r="CB3202" s="62"/>
      <c r="CC3202" s="62"/>
      <c r="CD3202" s="62"/>
      <c r="CE3202" s="62"/>
      <c r="CF3202" s="62"/>
      <c r="CL3202" s="56" t="s">
        <v>21239</v>
      </c>
      <c r="CM3202" s="56"/>
      <c r="CN3202" s="56"/>
      <c r="CO3202" s="52"/>
      <c r="CP3202" s="52"/>
      <c r="CQ3202" s="52"/>
      <c r="CR3202" s="52"/>
      <c r="CS3202" s="52"/>
      <c r="CT3202" s="52"/>
      <c r="CU3202" s="33"/>
      <c r="CV3202" s="33"/>
    </row>
    <row r="3203" spans="74:100">
      <c r="BV3203" s="62"/>
      <c r="BW3203" s="62"/>
      <c r="BX3203" s="62"/>
      <c r="BY3203" s="62"/>
      <c r="BZ3203" s="62"/>
      <c r="CA3203" s="62"/>
      <c r="CB3203" s="62"/>
      <c r="CC3203" s="62"/>
      <c r="CD3203" s="62"/>
      <c r="CE3203" s="62"/>
      <c r="CF3203" s="62"/>
      <c r="CL3203" s="56" t="s">
        <v>4005</v>
      </c>
      <c r="CM3203" s="56" t="s">
        <v>3118</v>
      </c>
      <c r="CN3203" s="56" t="s">
        <v>3118</v>
      </c>
      <c r="CO3203" s="52"/>
      <c r="CP3203" s="52"/>
      <c r="CQ3203" s="52"/>
      <c r="CR3203" s="52"/>
      <c r="CS3203" s="52"/>
      <c r="CT3203" s="52"/>
      <c r="CU3203" s="33"/>
      <c r="CV3203" s="33"/>
    </row>
    <row r="3204" spans="74:100">
      <c r="BV3204" s="62"/>
      <c r="BW3204" s="62"/>
      <c r="BX3204" s="62"/>
      <c r="BY3204" s="62"/>
      <c r="BZ3204" s="62"/>
      <c r="CA3204" s="62"/>
      <c r="CB3204" s="62"/>
      <c r="CC3204" s="62"/>
      <c r="CD3204" s="62"/>
      <c r="CE3204" s="62"/>
      <c r="CF3204" s="62"/>
      <c r="CL3204" s="56" t="s">
        <v>18165</v>
      </c>
      <c r="CM3204" s="56"/>
      <c r="CN3204" s="56"/>
      <c r="CO3204" s="52"/>
      <c r="CP3204" s="52"/>
      <c r="CQ3204" s="52"/>
      <c r="CR3204" s="52"/>
      <c r="CS3204" s="52"/>
      <c r="CT3204" s="52"/>
      <c r="CU3204" s="33"/>
      <c r="CV3204" s="33"/>
    </row>
    <row r="3205" spans="74:100">
      <c r="BV3205" s="62"/>
      <c r="BW3205" s="62"/>
      <c r="BX3205" s="62"/>
      <c r="BY3205" s="62"/>
      <c r="BZ3205" s="62"/>
      <c r="CA3205" s="62"/>
      <c r="CB3205" s="62"/>
      <c r="CC3205" s="62"/>
      <c r="CD3205" s="62"/>
      <c r="CE3205" s="62"/>
      <c r="CF3205" s="62"/>
      <c r="CL3205" s="56" t="s">
        <v>4006</v>
      </c>
      <c r="CM3205" s="56" t="s">
        <v>217</v>
      </c>
      <c r="CN3205" s="56" t="s">
        <v>217</v>
      </c>
      <c r="CO3205" s="52"/>
      <c r="CP3205" s="52"/>
      <c r="CQ3205" s="52"/>
      <c r="CR3205" s="52"/>
      <c r="CS3205" s="52"/>
      <c r="CT3205" s="52"/>
      <c r="CU3205" s="33"/>
      <c r="CV3205" s="33"/>
    </row>
    <row r="3206" spans="74:100">
      <c r="BV3206" s="62"/>
      <c r="BW3206" s="62"/>
      <c r="BX3206" s="62"/>
      <c r="BY3206" s="62"/>
      <c r="BZ3206" s="62"/>
      <c r="CA3206" s="62"/>
      <c r="CB3206" s="62"/>
      <c r="CC3206" s="62"/>
      <c r="CD3206" s="62"/>
      <c r="CE3206" s="62"/>
      <c r="CF3206" s="62"/>
      <c r="CL3206" s="56" t="s">
        <v>18166</v>
      </c>
      <c r="CM3206" s="56"/>
      <c r="CN3206" s="56"/>
      <c r="CO3206" s="52"/>
      <c r="CP3206" s="52"/>
      <c r="CQ3206" s="52"/>
      <c r="CR3206" s="52"/>
      <c r="CS3206" s="52"/>
      <c r="CT3206" s="52"/>
      <c r="CU3206" s="33"/>
      <c r="CV3206" s="33"/>
    </row>
    <row r="3207" spans="74:100">
      <c r="BV3207" s="62"/>
      <c r="BW3207" s="62"/>
      <c r="BX3207" s="62"/>
      <c r="BY3207" s="62"/>
      <c r="BZ3207" s="62"/>
      <c r="CA3207" s="62"/>
      <c r="CB3207" s="62"/>
      <c r="CC3207" s="62"/>
      <c r="CD3207" s="62"/>
      <c r="CE3207" s="62"/>
      <c r="CF3207" s="62"/>
      <c r="CL3207" s="56" t="s">
        <v>4007</v>
      </c>
      <c r="CM3207" s="56" t="s">
        <v>3118</v>
      </c>
      <c r="CN3207" s="56" t="s">
        <v>3118</v>
      </c>
      <c r="CO3207" s="52"/>
      <c r="CP3207" s="52"/>
      <c r="CQ3207" s="52"/>
      <c r="CR3207" s="52"/>
      <c r="CS3207" s="52"/>
      <c r="CT3207" s="52"/>
      <c r="CU3207" s="33"/>
      <c r="CV3207" s="33"/>
    </row>
    <row r="3208" spans="74:100">
      <c r="BV3208" s="62"/>
      <c r="BW3208" s="62"/>
      <c r="BX3208" s="62"/>
      <c r="BY3208" s="62"/>
      <c r="BZ3208" s="62"/>
      <c r="CA3208" s="62"/>
      <c r="CB3208" s="62"/>
      <c r="CC3208" s="62"/>
      <c r="CD3208" s="62"/>
      <c r="CE3208" s="62"/>
      <c r="CF3208" s="62"/>
      <c r="CL3208" s="56" t="s">
        <v>18167</v>
      </c>
      <c r="CM3208" s="56"/>
      <c r="CN3208" s="56"/>
      <c r="CO3208" s="52"/>
      <c r="CP3208" s="52"/>
      <c r="CQ3208" s="52"/>
      <c r="CR3208" s="52"/>
      <c r="CS3208" s="52"/>
      <c r="CT3208" s="52"/>
      <c r="CU3208" s="33"/>
      <c r="CV3208" s="33"/>
    </row>
    <row r="3209" spans="74:100">
      <c r="BV3209" s="62"/>
      <c r="BW3209" s="62"/>
      <c r="BX3209" s="62"/>
      <c r="BY3209" s="62"/>
      <c r="BZ3209" s="62"/>
      <c r="CA3209" s="62"/>
      <c r="CB3209" s="62"/>
      <c r="CC3209" s="62"/>
      <c r="CD3209" s="62"/>
      <c r="CE3209" s="62"/>
      <c r="CF3209" s="62"/>
      <c r="CL3209" s="56" t="s">
        <v>4008</v>
      </c>
      <c r="CM3209" s="56" t="s">
        <v>217</v>
      </c>
      <c r="CN3209" s="56" t="s">
        <v>217</v>
      </c>
      <c r="CO3209" s="52"/>
      <c r="CP3209" s="52"/>
      <c r="CQ3209" s="52"/>
      <c r="CR3209" s="52"/>
      <c r="CS3209" s="52"/>
      <c r="CT3209" s="52"/>
      <c r="CU3209" s="33"/>
      <c r="CV3209" s="33"/>
    </row>
    <row r="3210" spans="74:100">
      <c r="BV3210" s="62"/>
      <c r="BW3210" s="62"/>
      <c r="BX3210" s="62"/>
      <c r="BY3210" s="62"/>
      <c r="BZ3210" s="62"/>
      <c r="CA3210" s="62"/>
      <c r="CB3210" s="62"/>
      <c r="CC3210" s="62"/>
      <c r="CD3210" s="62"/>
      <c r="CE3210" s="62"/>
      <c r="CF3210" s="62"/>
      <c r="CL3210" s="56" t="s">
        <v>18168</v>
      </c>
      <c r="CM3210" s="56"/>
      <c r="CN3210" s="56"/>
      <c r="CO3210" s="52"/>
      <c r="CP3210" s="52"/>
      <c r="CQ3210" s="52"/>
      <c r="CR3210" s="52"/>
      <c r="CS3210" s="52"/>
      <c r="CT3210" s="52"/>
      <c r="CU3210" s="33"/>
      <c r="CV3210" s="33"/>
    </row>
    <row r="3211" spans="74:100">
      <c r="BV3211" s="62"/>
      <c r="BW3211" s="62"/>
      <c r="BX3211" s="62"/>
      <c r="BY3211" s="62"/>
      <c r="BZ3211" s="62"/>
      <c r="CA3211" s="62"/>
      <c r="CB3211" s="62"/>
      <c r="CC3211" s="62"/>
      <c r="CD3211" s="62"/>
      <c r="CE3211" s="62"/>
      <c r="CF3211" s="62"/>
      <c r="CL3211" s="56" t="s">
        <v>4009</v>
      </c>
      <c r="CM3211" s="56" t="s">
        <v>216</v>
      </c>
      <c r="CN3211" s="56" t="s">
        <v>216</v>
      </c>
      <c r="CO3211" s="52"/>
      <c r="CP3211" s="52"/>
      <c r="CQ3211" s="52"/>
      <c r="CR3211" s="52"/>
      <c r="CS3211" s="52"/>
      <c r="CT3211" s="52"/>
      <c r="CU3211" s="33"/>
      <c r="CV3211" s="33"/>
    </row>
    <row r="3212" spans="74:100">
      <c r="BV3212" s="62"/>
      <c r="BW3212" s="62"/>
      <c r="BX3212" s="62"/>
      <c r="BY3212" s="62"/>
      <c r="BZ3212" s="62"/>
      <c r="CA3212" s="62"/>
      <c r="CB3212" s="62"/>
      <c r="CC3212" s="62"/>
      <c r="CD3212" s="62"/>
      <c r="CE3212" s="62"/>
      <c r="CF3212" s="62"/>
      <c r="CL3212" s="56" t="s">
        <v>21240</v>
      </c>
      <c r="CM3212" s="56"/>
      <c r="CN3212" s="56"/>
      <c r="CO3212" s="52"/>
      <c r="CP3212" s="52"/>
      <c r="CQ3212" s="52"/>
      <c r="CR3212" s="52"/>
      <c r="CS3212" s="52"/>
      <c r="CT3212" s="52"/>
      <c r="CU3212" s="33"/>
      <c r="CV3212" s="33"/>
    </row>
    <row r="3213" spans="74:100">
      <c r="BV3213" s="62"/>
      <c r="BW3213" s="62"/>
      <c r="BX3213" s="62"/>
      <c r="BY3213" s="62"/>
      <c r="BZ3213" s="62"/>
      <c r="CA3213" s="62"/>
      <c r="CB3213" s="62"/>
      <c r="CC3213" s="62"/>
      <c r="CD3213" s="62"/>
      <c r="CE3213" s="62"/>
      <c r="CF3213" s="62"/>
      <c r="CL3213" s="56" t="s">
        <v>4010</v>
      </c>
      <c r="CM3213" s="56" t="s">
        <v>3118</v>
      </c>
      <c r="CN3213" s="56" t="s">
        <v>3118</v>
      </c>
      <c r="CO3213" s="52"/>
      <c r="CP3213" s="52"/>
      <c r="CQ3213" s="52"/>
      <c r="CR3213" s="52"/>
      <c r="CS3213" s="52"/>
      <c r="CT3213" s="52"/>
      <c r="CU3213" s="33"/>
      <c r="CV3213" s="33"/>
    </row>
    <row r="3214" spans="74:100">
      <c r="BV3214" s="62"/>
      <c r="BW3214" s="62"/>
      <c r="BX3214" s="62"/>
      <c r="BY3214" s="62"/>
      <c r="BZ3214" s="62"/>
      <c r="CA3214" s="62"/>
      <c r="CB3214" s="62"/>
      <c r="CC3214" s="62"/>
      <c r="CD3214" s="62"/>
      <c r="CE3214" s="62"/>
      <c r="CF3214" s="62"/>
      <c r="CL3214" s="56" t="s">
        <v>18169</v>
      </c>
      <c r="CM3214" s="56"/>
      <c r="CN3214" s="56"/>
      <c r="CO3214" s="52"/>
      <c r="CP3214" s="52"/>
      <c r="CQ3214" s="52"/>
      <c r="CR3214" s="52"/>
      <c r="CS3214" s="52"/>
      <c r="CT3214" s="52"/>
      <c r="CU3214" s="33"/>
      <c r="CV3214" s="33"/>
    </row>
    <row r="3215" spans="74:100">
      <c r="BV3215" s="62"/>
      <c r="BW3215" s="62"/>
      <c r="BX3215" s="62"/>
      <c r="BY3215" s="62"/>
      <c r="BZ3215" s="62"/>
      <c r="CA3215" s="62"/>
      <c r="CB3215" s="62"/>
      <c r="CC3215" s="62"/>
      <c r="CD3215" s="62"/>
      <c r="CE3215" s="62"/>
      <c r="CF3215" s="62"/>
      <c r="CL3215" s="56" t="s">
        <v>1241</v>
      </c>
      <c r="CM3215" s="56" t="s">
        <v>213</v>
      </c>
      <c r="CN3215" s="56" t="s">
        <v>213</v>
      </c>
      <c r="CO3215" s="52"/>
      <c r="CP3215" s="52"/>
      <c r="CQ3215" s="52"/>
      <c r="CR3215" s="52"/>
      <c r="CS3215" s="52"/>
      <c r="CT3215" s="52"/>
      <c r="CU3215" s="33"/>
      <c r="CV3215" s="33"/>
    </row>
    <row r="3216" spans="74:100">
      <c r="BV3216" s="62"/>
      <c r="BW3216" s="62"/>
      <c r="BX3216" s="62"/>
      <c r="BY3216" s="62"/>
      <c r="BZ3216" s="62"/>
      <c r="CA3216" s="62"/>
      <c r="CB3216" s="62"/>
      <c r="CC3216" s="62"/>
      <c r="CD3216" s="62"/>
      <c r="CE3216" s="62"/>
      <c r="CF3216" s="62"/>
      <c r="CL3216" s="56" t="s">
        <v>21241</v>
      </c>
      <c r="CM3216" s="56"/>
      <c r="CN3216" s="56"/>
      <c r="CO3216" s="52"/>
      <c r="CP3216" s="52"/>
      <c r="CQ3216" s="52"/>
      <c r="CR3216" s="52"/>
      <c r="CS3216" s="52"/>
      <c r="CT3216" s="52"/>
      <c r="CU3216" s="33"/>
      <c r="CV3216" s="33"/>
    </row>
    <row r="3217" spans="74:100">
      <c r="BV3217" s="62"/>
      <c r="BW3217" s="62"/>
      <c r="BX3217" s="62"/>
      <c r="BY3217" s="62"/>
      <c r="BZ3217" s="62"/>
      <c r="CA3217" s="62"/>
      <c r="CB3217" s="62"/>
      <c r="CC3217" s="62"/>
      <c r="CD3217" s="62"/>
      <c r="CE3217" s="62"/>
      <c r="CF3217" s="62"/>
      <c r="CL3217" s="56" t="s">
        <v>1242</v>
      </c>
      <c r="CM3217" s="56" t="s">
        <v>213</v>
      </c>
      <c r="CN3217" s="56" t="s">
        <v>213</v>
      </c>
      <c r="CO3217" s="52"/>
      <c r="CP3217" s="52"/>
      <c r="CQ3217" s="52"/>
      <c r="CR3217" s="52"/>
      <c r="CS3217" s="52"/>
      <c r="CT3217" s="52"/>
      <c r="CU3217" s="33"/>
      <c r="CV3217" s="33"/>
    </row>
    <row r="3218" spans="74:100">
      <c r="BV3218" s="62"/>
      <c r="BW3218" s="62"/>
      <c r="BX3218" s="62"/>
      <c r="BY3218" s="62"/>
      <c r="BZ3218" s="62"/>
      <c r="CA3218" s="62"/>
      <c r="CB3218" s="62"/>
      <c r="CC3218" s="62"/>
      <c r="CD3218" s="62"/>
      <c r="CE3218" s="62"/>
      <c r="CF3218" s="62"/>
      <c r="CL3218" s="56" t="s">
        <v>21242</v>
      </c>
      <c r="CM3218" s="56"/>
      <c r="CN3218" s="56"/>
      <c r="CO3218" s="52"/>
      <c r="CP3218" s="52"/>
      <c r="CQ3218" s="52"/>
      <c r="CR3218" s="52"/>
      <c r="CS3218" s="52"/>
      <c r="CT3218" s="52"/>
      <c r="CU3218" s="33"/>
      <c r="CV3218" s="33"/>
    </row>
    <row r="3219" spans="74:100">
      <c r="BV3219" s="62"/>
      <c r="BW3219" s="62"/>
      <c r="BX3219" s="62"/>
      <c r="BY3219" s="62"/>
      <c r="BZ3219" s="62"/>
      <c r="CA3219" s="62"/>
      <c r="CB3219" s="62"/>
      <c r="CC3219" s="62"/>
      <c r="CD3219" s="62"/>
      <c r="CE3219" s="62"/>
      <c r="CF3219" s="62"/>
      <c r="CL3219" s="56" t="s">
        <v>4011</v>
      </c>
      <c r="CM3219" s="56" t="s">
        <v>3118</v>
      </c>
      <c r="CN3219" s="56" t="s">
        <v>3118</v>
      </c>
      <c r="CO3219" s="52"/>
      <c r="CP3219" s="52"/>
      <c r="CQ3219" s="52"/>
      <c r="CR3219" s="52"/>
      <c r="CS3219" s="52"/>
      <c r="CT3219" s="52"/>
      <c r="CU3219" s="33"/>
      <c r="CV3219" s="33"/>
    </row>
    <row r="3220" spans="74:100">
      <c r="BV3220" s="62"/>
      <c r="BW3220" s="62"/>
      <c r="BX3220" s="62"/>
      <c r="BY3220" s="62"/>
      <c r="BZ3220" s="62"/>
      <c r="CA3220" s="62"/>
      <c r="CB3220" s="62"/>
      <c r="CC3220" s="62"/>
      <c r="CD3220" s="62"/>
      <c r="CE3220" s="62"/>
      <c r="CF3220" s="62"/>
      <c r="CL3220" s="56" t="s">
        <v>18170</v>
      </c>
      <c r="CM3220" s="56"/>
      <c r="CN3220" s="56"/>
      <c r="CO3220" s="52"/>
      <c r="CP3220" s="52"/>
      <c r="CQ3220" s="52"/>
      <c r="CR3220" s="52"/>
      <c r="CS3220" s="52"/>
      <c r="CT3220" s="52"/>
      <c r="CU3220" s="33"/>
      <c r="CV3220" s="33"/>
    </row>
    <row r="3221" spans="74:100">
      <c r="BV3221" s="62"/>
      <c r="BW3221" s="62"/>
      <c r="BX3221" s="62"/>
      <c r="BY3221" s="62"/>
      <c r="BZ3221" s="62"/>
      <c r="CA3221" s="62"/>
      <c r="CB3221" s="62"/>
      <c r="CC3221" s="62"/>
      <c r="CD3221" s="62"/>
      <c r="CE3221" s="62"/>
      <c r="CF3221" s="62"/>
      <c r="CL3221" s="56" t="s">
        <v>1244</v>
      </c>
      <c r="CM3221" s="56" t="s">
        <v>214</v>
      </c>
      <c r="CN3221" s="56" t="s">
        <v>214</v>
      </c>
      <c r="CO3221" s="52"/>
      <c r="CP3221" s="52"/>
      <c r="CQ3221" s="52"/>
      <c r="CR3221" s="52"/>
      <c r="CS3221" s="52"/>
      <c r="CT3221" s="52"/>
      <c r="CU3221" s="33"/>
      <c r="CV3221" s="33"/>
    </row>
    <row r="3222" spans="74:100">
      <c r="BV3222" s="62"/>
      <c r="BW3222" s="62"/>
      <c r="BX3222" s="62"/>
      <c r="BY3222" s="62"/>
      <c r="BZ3222" s="62"/>
      <c r="CA3222" s="62"/>
      <c r="CB3222" s="62"/>
      <c r="CC3222" s="62"/>
      <c r="CD3222" s="62"/>
      <c r="CE3222" s="62"/>
      <c r="CF3222" s="62"/>
      <c r="CL3222" s="56" t="s">
        <v>21243</v>
      </c>
      <c r="CM3222" s="56"/>
      <c r="CN3222" s="56"/>
      <c r="CO3222" s="52"/>
      <c r="CP3222" s="52"/>
      <c r="CQ3222" s="52"/>
      <c r="CR3222" s="52"/>
      <c r="CS3222" s="52"/>
      <c r="CT3222" s="52"/>
      <c r="CU3222" s="33"/>
      <c r="CV3222" s="33"/>
    </row>
    <row r="3223" spans="74:100">
      <c r="BV3223" s="62"/>
      <c r="BW3223" s="62"/>
      <c r="BX3223" s="62"/>
      <c r="BY3223" s="62"/>
      <c r="BZ3223" s="62"/>
      <c r="CA3223" s="62"/>
      <c r="CB3223" s="62"/>
      <c r="CC3223" s="62"/>
      <c r="CD3223" s="62"/>
      <c r="CE3223" s="62"/>
      <c r="CF3223" s="62"/>
      <c r="CL3223" s="56" t="s">
        <v>1245</v>
      </c>
      <c r="CM3223" s="56" t="s">
        <v>214</v>
      </c>
      <c r="CN3223" s="56" t="s">
        <v>214</v>
      </c>
      <c r="CO3223" s="52"/>
      <c r="CP3223" s="52"/>
      <c r="CQ3223" s="52"/>
      <c r="CR3223" s="52"/>
      <c r="CS3223" s="52"/>
      <c r="CT3223" s="52"/>
      <c r="CU3223" s="33"/>
      <c r="CV3223" s="33"/>
    </row>
    <row r="3224" spans="74:100">
      <c r="BV3224" s="62"/>
      <c r="BW3224" s="62"/>
      <c r="BX3224" s="62"/>
      <c r="BY3224" s="62"/>
      <c r="BZ3224" s="62"/>
      <c r="CA3224" s="62"/>
      <c r="CB3224" s="62"/>
      <c r="CC3224" s="62"/>
      <c r="CD3224" s="62"/>
      <c r="CE3224" s="62"/>
      <c r="CF3224" s="62"/>
      <c r="CL3224" s="56" t="s">
        <v>21244</v>
      </c>
      <c r="CM3224" s="56"/>
      <c r="CN3224" s="56"/>
      <c r="CO3224" s="52"/>
      <c r="CP3224" s="52"/>
      <c r="CQ3224" s="52"/>
      <c r="CR3224" s="52"/>
      <c r="CS3224" s="52"/>
      <c r="CT3224" s="52"/>
      <c r="CU3224" s="33"/>
      <c r="CV3224" s="33"/>
    </row>
    <row r="3225" spans="74:100">
      <c r="BV3225" s="62"/>
      <c r="BW3225" s="62"/>
      <c r="BX3225" s="62"/>
      <c r="BY3225" s="62"/>
      <c r="BZ3225" s="62"/>
      <c r="CA3225" s="62"/>
      <c r="CB3225" s="62"/>
      <c r="CC3225" s="62"/>
      <c r="CD3225" s="62"/>
      <c r="CE3225" s="62"/>
      <c r="CF3225" s="62"/>
      <c r="CL3225" s="56" t="s">
        <v>4012</v>
      </c>
      <c r="CM3225" s="56" t="s">
        <v>3118</v>
      </c>
      <c r="CN3225" s="56" t="s">
        <v>3118</v>
      </c>
      <c r="CO3225" s="52"/>
      <c r="CP3225" s="52"/>
      <c r="CQ3225" s="52"/>
      <c r="CR3225" s="52"/>
      <c r="CS3225" s="52"/>
      <c r="CT3225" s="52"/>
      <c r="CU3225" s="33"/>
      <c r="CV3225" s="33"/>
    </row>
    <row r="3226" spans="74:100">
      <c r="BV3226" s="62"/>
      <c r="BW3226" s="62"/>
      <c r="BX3226" s="62"/>
      <c r="BY3226" s="62"/>
      <c r="BZ3226" s="62"/>
      <c r="CA3226" s="62"/>
      <c r="CB3226" s="62"/>
      <c r="CC3226" s="62"/>
      <c r="CD3226" s="62"/>
      <c r="CE3226" s="62"/>
      <c r="CF3226" s="62"/>
      <c r="CL3226" s="56" t="s">
        <v>18171</v>
      </c>
      <c r="CM3226" s="56"/>
      <c r="CN3226" s="56"/>
      <c r="CO3226" s="52"/>
      <c r="CP3226" s="52"/>
      <c r="CQ3226" s="52"/>
      <c r="CR3226" s="52"/>
      <c r="CS3226" s="52"/>
      <c r="CT3226" s="52"/>
      <c r="CU3226" s="33"/>
      <c r="CV3226" s="33"/>
    </row>
    <row r="3227" spans="74:100">
      <c r="BV3227" s="62"/>
      <c r="BW3227" s="62"/>
      <c r="BX3227" s="62"/>
      <c r="BY3227" s="62"/>
      <c r="BZ3227" s="62"/>
      <c r="CA3227" s="62"/>
      <c r="CB3227" s="62"/>
      <c r="CC3227" s="62"/>
      <c r="CD3227" s="62"/>
      <c r="CE3227" s="62"/>
      <c r="CF3227" s="62"/>
      <c r="CL3227" s="56" t="s">
        <v>1246</v>
      </c>
      <c r="CM3227" s="56" t="s">
        <v>214</v>
      </c>
      <c r="CN3227" s="56" t="s">
        <v>214</v>
      </c>
      <c r="CO3227" s="52"/>
      <c r="CP3227" s="52"/>
      <c r="CQ3227" s="52"/>
      <c r="CR3227" s="52"/>
      <c r="CS3227" s="52"/>
      <c r="CT3227" s="52"/>
      <c r="CU3227" s="33"/>
      <c r="CV3227" s="33"/>
    </row>
    <row r="3228" spans="74:100">
      <c r="BV3228" s="62"/>
      <c r="BW3228" s="62"/>
      <c r="BX3228" s="62"/>
      <c r="BY3228" s="62"/>
      <c r="BZ3228" s="62"/>
      <c r="CA3228" s="62"/>
      <c r="CB3228" s="62"/>
      <c r="CC3228" s="62"/>
      <c r="CD3228" s="62"/>
      <c r="CE3228" s="62"/>
      <c r="CF3228" s="62"/>
      <c r="CL3228" s="56" t="s">
        <v>21245</v>
      </c>
      <c r="CM3228" s="56"/>
      <c r="CN3228" s="56"/>
      <c r="CO3228" s="52"/>
      <c r="CP3228" s="52"/>
      <c r="CQ3228" s="52"/>
      <c r="CR3228" s="52"/>
      <c r="CS3228" s="52"/>
      <c r="CT3228" s="52"/>
      <c r="CU3228" s="33"/>
      <c r="CV3228" s="33"/>
    </row>
    <row r="3229" spans="74:100">
      <c r="BV3229" s="62"/>
      <c r="BW3229" s="62"/>
      <c r="BX3229" s="62"/>
      <c r="BY3229" s="62"/>
      <c r="BZ3229" s="62"/>
      <c r="CA3229" s="62"/>
      <c r="CB3229" s="62"/>
      <c r="CC3229" s="62"/>
      <c r="CD3229" s="62"/>
      <c r="CE3229" s="62"/>
      <c r="CF3229" s="62"/>
      <c r="CL3229" s="56" t="s">
        <v>9089</v>
      </c>
      <c r="CM3229" s="56" t="s">
        <v>216</v>
      </c>
      <c r="CN3229" s="56" t="s">
        <v>216</v>
      </c>
      <c r="CO3229" s="52"/>
      <c r="CP3229" s="52"/>
      <c r="CQ3229" s="52"/>
      <c r="CR3229" s="52"/>
      <c r="CS3229" s="52"/>
      <c r="CT3229" s="52"/>
      <c r="CU3229" s="33"/>
      <c r="CV3229" s="33"/>
    </row>
    <row r="3230" spans="74:100">
      <c r="BV3230" s="62"/>
      <c r="BW3230" s="62"/>
      <c r="BX3230" s="62"/>
      <c r="BY3230" s="62"/>
      <c r="BZ3230" s="62"/>
      <c r="CA3230" s="62"/>
      <c r="CB3230" s="62"/>
      <c r="CC3230" s="62"/>
      <c r="CD3230" s="62"/>
      <c r="CE3230" s="62"/>
      <c r="CF3230" s="62"/>
      <c r="CL3230" s="56" t="s">
        <v>21246</v>
      </c>
      <c r="CM3230" s="56"/>
      <c r="CN3230" s="56"/>
      <c r="CO3230" s="52"/>
      <c r="CP3230" s="52"/>
      <c r="CQ3230" s="52"/>
      <c r="CR3230" s="52"/>
      <c r="CS3230" s="52"/>
      <c r="CT3230" s="52"/>
      <c r="CU3230" s="33"/>
      <c r="CV3230" s="33"/>
    </row>
    <row r="3231" spans="74:100">
      <c r="BV3231" s="62"/>
      <c r="BW3231" s="62"/>
      <c r="BX3231" s="62"/>
      <c r="BY3231" s="62"/>
      <c r="BZ3231" s="62"/>
      <c r="CA3231" s="62"/>
      <c r="CB3231" s="62"/>
      <c r="CC3231" s="62"/>
      <c r="CD3231" s="62"/>
      <c r="CE3231" s="62"/>
      <c r="CF3231" s="62"/>
      <c r="CL3231" s="56" t="s">
        <v>21247</v>
      </c>
      <c r="CM3231" s="56" t="s">
        <v>217</v>
      </c>
      <c r="CN3231" s="56" t="s">
        <v>217</v>
      </c>
      <c r="CO3231" s="52"/>
      <c r="CP3231" s="52"/>
      <c r="CQ3231" s="52"/>
      <c r="CR3231" s="52"/>
      <c r="CS3231" s="52"/>
      <c r="CT3231" s="52"/>
      <c r="CU3231" s="33"/>
      <c r="CV3231" s="33"/>
    </row>
    <row r="3232" spans="74:100">
      <c r="BV3232" s="62"/>
      <c r="BW3232" s="62"/>
      <c r="BX3232" s="62"/>
      <c r="BY3232" s="62"/>
      <c r="BZ3232" s="62"/>
      <c r="CA3232" s="62"/>
      <c r="CB3232" s="62"/>
      <c r="CC3232" s="62"/>
      <c r="CD3232" s="62"/>
      <c r="CE3232" s="62"/>
      <c r="CF3232" s="62"/>
      <c r="CL3232" s="56" t="s">
        <v>18171</v>
      </c>
      <c r="CM3232" s="56"/>
      <c r="CN3232" s="56"/>
      <c r="CO3232" s="52"/>
      <c r="CP3232" s="52"/>
      <c r="CQ3232" s="52"/>
      <c r="CR3232" s="52"/>
      <c r="CS3232" s="52"/>
      <c r="CT3232" s="52"/>
      <c r="CU3232" s="33"/>
      <c r="CV3232" s="33"/>
    </row>
    <row r="3233" spans="74:100">
      <c r="BV3233" s="62"/>
      <c r="BW3233" s="62"/>
      <c r="BX3233" s="62"/>
      <c r="BY3233" s="62"/>
      <c r="BZ3233" s="62"/>
      <c r="CA3233" s="62"/>
      <c r="CB3233" s="62"/>
      <c r="CC3233" s="62"/>
      <c r="CD3233" s="62"/>
      <c r="CE3233" s="62"/>
      <c r="CF3233" s="62"/>
      <c r="CL3233" s="56" t="s">
        <v>27321</v>
      </c>
      <c r="CM3233" s="56" t="s">
        <v>3118</v>
      </c>
      <c r="CN3233" s="56" t="s">
        <v>3118</v>
      </c>
      <c r="CO3233" s="52"/>
      <c r="CP3233" s="52"/>
      <c r="CQ3233" s="52"/>
      <c r="CR3233" s="52"/>
      <c r="CS3233" s="52"/>
      <c r="CT3233" s="52"/>
      <c r="CU3233" s="33"/>
      <c r="CV3233" s="33"/>
    </row>
    <row r="3234" spans="74:100">
      <c r="BV3234" s="62"/>
      <c r="BW3234" s="62"/>
      <c r="BX3234" s="62"/>
      <c r="BY3234" s="62"/>
      <c r="BZ3234" s="62"/>
      <c r="CA3234" s="62"/>
      <c r="CB3234" s="62"/>
      <c r="CC3234" s="62"/>
      <c r="CD3234" s="62"/>
      <c r="CE3234" s="62"/>
      <c r="CF3234" s="62"/>
      <c r="CL3234" s="56" t="s">
        <v>27322</v>
      </c>
      <c r="CM3234" s="56"/>
      <c r="CN3234" s="56"/>
      <c r="CO3234" s="52"/>
      <c r="CP3234" s="52"/>
      <c r="CQ3234" s="52"/>
      <c r="CR3234" s="52"/>
      <c r="CS3234" s="52"/>
      <c r="CT3234" s="52"/>
      <c r="CU3234" s="33"/>
      <c r="CV3234" s="33"/>
    </row>
    <row r="3235" spans="74:100">
      <c r="BV3235" s="62"/>
      <c r="BW3235" s="62"/>
      <c r="BX3235" s="62"/>
      <c r="BY3235" s="62"/>
      <c r="BZ3235" s="62"/>
      <c r="CA3235" s="62"/>
      <c r="CB3235" s="62"/>
      <c r="CC3235" s="62"/>
      <c r="CD3235" s="62"/>
      <c r="CE3235" s="62"/>
      <c r="CF3235" s="62"/>
      <c r="CL3235" s="56" t="s">
        <v>27323</v>
      </c>
      <c r="CM3235" s="56" t="s">
        <v>217</v>
      </c>
      <c r="CN3235" s="56" t="s">
        <v>217</v>
      </c>
      <c r="CO3235" s="52"/>
      <c r="CP3235" s="52"/>
      <c r="CQ3235" s="52"/>
      <c r="CR3235" s="52"/>
      <c r="CS3235" s="52"/>
      <c r="CT3235" s="52"/>
      <c r="CU3235" s="33"/>
      <c r="CV3235" s="33"/>
    </row>
    <row r="3236" spans="74:100">
      <c r="BV3236" s="62"/>
      <c r="BW3236" s="62"/>
      <c r="BX3236" s="62"/>
      <c r="BY3236" s="62"/>
      <c r="BZ3236" s="62"/>
      <c r="CA3236" s="62"/>
      <c r="CB3236" s="62"/>
      <c r="CC3236" s="62"/>
      <c r="CD3236" s="62"/>
      <c r="CE3236" s="62"/>
      <c r="CF3236" s="62"/>
      <c r="CL3236" s="56" t="s">
        <v>27322</v>
      </c>
      <c r="CM3236" s="56"/>
      <c r="CN3236" s="56"/>
      <c r="CO3236" s="52"/>
      <c r="CP3236" s="52"/>
      <c r="CQ3236" s="52"/>
      <c r="CR3236" s="52"/>
      <c r="CS3236" s="52"/>
      <c r="CT3236" s="52"/>
      <c r="CU3236" s="33"/>
      <c r="CV3236" s="33"/>
    </row>
    <row r="3237" spans="74:100">
      <c r="BV3237" s="62"/>
      <c r="BW3237" s="62"/>
      <c r="BX3237" s="62"/>
      <c r="BY3237" s="62"/>
      <c r="BZ3237" s="62"/>
      <c r="CA3237" s="62"/>
      <c r="CB3237" s="62"/>
      <c r="CC3237" s="62"/>
      <c r="CD3237" s="62"/>
      <c r="CE3237" s="62"/>
      <c r="CF3237" s="62"/>
      <c r="CL3237" s="56" t="s">
        <v>4014</v>
      </c>
      <c r="CM3237" s="56" t="s">
        <v>3118</v>
      </c>
      <c r="CN3237" s="56" t="s">
        <v>3118</v>
      </c>
      <c r="CO3237" s="52"/>
      <c r="CP3237" s="52"/>
      <c r="CQ3237" s="52"/>
      <c r="CR3237" s="52"/>
      <c r="CS3237" s="52"/>
      <c r="CT3237" s="52"/>
      <c r="CU3237" s="33"/>
      <c r="CV3237" s="33"/>
    </row>
    <row r="3238" spans="74:100">
      <c r="BV3238" s="62"/>
      <c r="BW3238" s="62"/>
      <c r="BX3238" s="62"/>
      <c r="BY3238" s="62"/>
      <c r="BZ3238" s="62"/>
      <c r="CA3238" s="62"/>
      <c r="CB3238" s="62"/>
      <c r="CC3238" s="62"/>
      <c r="CD3238" s="62"/>
      <c r="CE3238" s="62"/>
      <c r="CF3238" s="62"/>
      <c r="CL3238" s="56" t="s">
        <v>18172</v>
      </c>
      <c r="CM3238" s="56"/>
      <c r="CN3238" s="56"/>
      <c r="CO3238" s="52"/>
      <c r="CP3238" s="52"/>
      <c r="CQ3238" s="52"/>
      <c r="CR3238" s="52"/>
      <c r="CS3238" s="52"/>
      <c r="CT3238" s="52"/>
      <c r="CU3238" s="33"/>
      <c r="CV3238" s="33"/>
    </row>
    <row r="3239" spans="74:100">
      <c r="BV3239" s="62"/>
      <c r="BW3239" s="62"/>
      <c r="BX3239" s="62"/>
      <c r="BY3239" s="62"/>
      <c r="BZ3239" s="62"/>
      <c r="CA3239" s="62"/>
      <c r="CB3239" s="62"/>
      <c r="CC3239" s="62"/>
      <c r="CD3239" s="62"/>
      <c r="CE3239" s="62"/>
      <c r="CF3239" s="62"/>
      <c r="CL3239" s="56" t="s">
        <v>4015</v>
      </c>
      <c r="CM3239" s="56" t="s">
        <v>217</v>
      </c>
      <c r="CN3239" s="56" t="s">
        <v>217</v>
      </c>
      <c r="CO3239" s="52"/>
      <c r="CP3239" s="52"/>
      <c r="CQ3239" s="52"/>
      <c r="CR3239" s="52"/>
      <c r="CS3239" s="52"/>
      <c r="CT3239" s="52"/>
      <c r="CU3239" s="33"/>
      <c r="CV3239" s="33"/>
    </row>
    <row r="3240" spans="74:100">
      <c r="BV3240" s="62"/>
      <c r="BW3240" s="62"/>
      <c r="BX3240" s="62"/>
      <c r="BY3240" s="62"/>
      <c r="BZ3240" s="62"/>
      <c r="CA3240" s="62"/>
      <c r="CB3240" s="62"/>
      <c r="CC3240" s="62"/>
      <c r="CD3240" s="62"/>
      <c r="CE3240" s="62"/>
      <c r="CF3240" s="62"/>
      <c r="CL3240" s="56" t="s">
        <v>18173</v>
      </c>
      <c r="CM3240" s="56"/>
      <c r="CN3240" s="56"/>
      <c r="CO3240" s="52"/>
      <c r="CP3240" s="52"/>
      <c r="CQ3240" s="52"/>
      <c r="CR3240" s="52"/>
      <c r="CS3240" s="52"/>
      <c r="CT3240" s="52"/>
      <c r="CU3240" s="33"/>
      <c r="CV3240" s="33"/>
    </row>
    <row r="3241" spans="74:100">
      <c r="BV3241" s="62"/>
      <c r="BW3241" s="62"/>
      <c r="BX3241" s="62"/>
      <c r="BY3241" s="62"/>
      <c r="BZ3241" s="62"/>
      <c r="CA3241" s="62"/>
      <c r="CB3241" s="62"/>
      <c r="CC3241" s="62"/>
      <c r="CD3241" s="62"/>
      <c r="CE3241" s="62"/>
      <c r="CF3241" s="62"/>
      <c r="CL3241" s="56" t="s">
        <v>1248</v>
      </c>
      <c r="CM3241" s="56" t="s">
        <v>216</v>
      </c>
      <c r="CN3241" s="56" t="s">
        <v>216</v>
      </c>
      <c r="CO3241" s="52"/>
      <c r="CP3241" s="52"/>
      <c r="CQ3241" s="52"/>
      <c r="CR3241" s="52"/>
      <c r="CS3241" s="52"/>
      <c r="CT3241" s="52"/>
      <c r="CU3241" s="33"/>
      <c r="CV3241" s="33"/>
    </row>
    <row r="3242" spans="74:100">
      <c r="BV3242" s="62"/>
      <c r="BW3242" s="62"/>
      <c r="BX3242" s="62"/>
      <c r="BY3242" s="62"/>
      <c r="BZ3242" s="62"/>
      <c r="CA3242" s="62"/>
      <c r="CB3242" s="62"/>
      <c r="CC3242" s="62"/>
      <c r="CD3242" s="62"/>
      <c r="CE3242" s="62"/>
      <c r="CF3242" s="62"/>
      <c r="CL3242" s="56" t="s">
        <v>21248</v>
      </c>
      <c r="CM3242" s="56"/>
      <c r="CN3242" s="56"/>
      <c r="CO3242" s="52"/>
      <c r="CP3242" s="52"/>
      <c r="CQ3242" s="52"/>
      <c r="CR3242" s="52"/>
      <c r="CS3242" s="52"/>
      <c r="CT3242" s="52"/>
      <c r="CU3242" s="33"/>
      <c r="CV3242" s="33"/>
    </row>
    <row r="3243" spans="74:100">
      <c r="BV3243" s="62"/>
      <c r="BW3243" s="62"/>
      <c r="BX3243" s="62"/>
      <c r="BY3243" s="62"/>
      <c r="BZ3243" s="62"/>
      <c r="CA3243" s="62"/>
      <c r="CB3243" s="62"/>
      <c r="CC3243" s="62"/>
      <c r="CD3243" s="62"/>
      <c r="CE3243" s="62"/>
      <c r="CF3243" s="62"/>
      <c r="CL3243" s="56" t="s">
        <v>27324</v>
      </c>
      <c r="CM3243" s="56" t="s">
        <v>217</v>
      </c>
      <c r="CN3243" s="56" t="s">
        <v>217</v>
      </c>
      <c r="CO3243" s="52"/>
      <c r="CP3243" s="52"/>
      <c r="CQ3243" s="52"/>
      <c r="CR3243" s="52"/>
      <c r="CS3243" s="52"/>
      <c r="CT3243" s="52"/>
      <c r="CU3243" s="33"/>
      <c r="CV3243" s="33"/>
    </row>
    <row r="3244" spans="74:100">
      <c r="BV3244" s="62"/>
      <c r="BW3244" s="62"/>
      <c r="BX3244" s="62"/>
      <c r="BY3244" s="62"/>
      <c r="BZ3244" s="62"/>
      <c r="CA3244" s="62"/>
      <c r="CB3244" s="62"/>
      <c r="CC3244" s="62"/>
      <c r="CD3244" s="62"/>
      <c r="CE3244" s="62"/>
      <c r="CF3244" s="62"/>
      <c r="CL3244" s="56" t="s">
        <v>27325</v>
      </c>
      <c r="CM3244" s="56"/>
      <c r="CN3244" s="56"/>
      <c r="CO3244" s="52"/>
      <c r="CP3244" s="52"/>
      <c r="CQ3244" s="52"/>
      <c r="CR3244" s="52"/>
      <c r="CS3244" s="52"/>
      <c r="CT3244" s="52"/>
      <c r="CU3244" s="33"/>
      <c r="CV3244" s="33"/>
    </row>
    <row r="3245" spans="74:100">
      <c r="BV3245" s="62"/>
      <c r="BW3245" s="62"/>
      <c r="BX3245" s="62"/>
      <c r="BY3245" s="62"/>
      <c r="BZ3245" s="62"/>
      <c r="CA3245" s="62"/>
      <c r="CB3245" s="62"/>
      <c r="CC3245" s="62"/>
      <c r="CD3245" s="62"/>
      <c r="CE3245" s="62"/>
      <c r="CF3245" s="62"/>
      <c r="CL3245" s="56" t="s">
        <v>4016</v>
      </c>
      <c r="CM3245" s="56" t="s">
        <v>217</v>
      </c>
      <c r="CN3245" s="56" t="s">
        <v>217</v>
      </c>
      <c r="CO3245" s="52"/>
      <c r="CP3245" s="52"/>
      <c r="CQ3245" s="52"/>
      <c r="CR3245" s="52"/>
      <c r="CS3245" s="52"/>
      <c r="CT3245" s="52"/>
      <c r="CU3245" s="33"/>
      <c r="CV3245" s="33"/>
    </row>
    <row r="3246" spans="74:100">
      <c r="BV3246" s="62"/>
      <c r="BW3246" s="62"/>
      <c r="BX3246" s="62"/>
      <c r="BY3246" s="62"/>
      <c r="BZ3246" s="62"/>
      <c r="CA3246" s="62"/>
      <c r="CB3246" s="62"/>
      <c r="CC3246" s="62"/>
      <c r="CD3246" s="62"/>
      <c r="CE3246" s="62"/>
      <c r="CF3246" s="62"/>
      <c r="CL3246" s="56" t="s">
        <v>18174</v>
      </c>
      <c r="CM3246" s="56"/>
      <c r="CN3246" s="56"/>
      <c r="CO3246" s="52"/>
      <c r="CP3246" s="52"/>
      <c r="CQ3246" s="52"/>
      <c r="CR3246" s="52"/>
      <c r="CS3246" s="52"/>
      <c r="CT3246" s="52"/>
      <c r="CU3246" s="33"/>
      <c r="CV3246" s="33"/>
    </row>
    <row r="3247" spans="74:100">
      <c r="BV3247" s="62"/>
      <c r="BW3247" s="62"/>
      <c r="BX3247" s="62"/>
      <c r="BY3247" s="62"/>
      <c r="BZ3247" s="62"/>
      <c r="CA3247" s="62"/>
      <c r="CB3247" s="62"/>
      <c r="CC3247" s="62"/>
      <c r="CD3247" s="62"/>
      <c r="CE3247" s="62"/>
      <c r="CF3247" s="62"/>
      <c r="CL3247" s="56" t="s">
        <v>27326</v>
      </c>
      <c r="CM3247" s="56" t="s">
        <v>217</v>
      </c>
      <c r="CN3247" s="56" t="s">
        <v>217</v>
      </c>
      <c r="CO3247" s="52"/>
      <c r="CP3247" s="52"/>
      <c r="CQ3247" s="52"/>
      <c r="CR3247" s="52"/>
      <c r="CS3247" s="52"/>
      <c r="CT3247" s="52"/>
      <c r="CU3247" s="33"/>
      <c r="CV3247" s="33"/>
    </row>
    <row r="3248" spans="74:100">
      <c r="BV3248" s="62"/>
      <c r="BW3248" s="62"/>
      <c r="BX3248" s="62"/>
      <c r="BY3248" s="62"/>
      <c r="BZ3248" s="62"/>
      <c r="CA3248" s="62"/>
      <c r="CB3248" s="62"/>
      <c r="CC3248" s="62"/>
      <c r="CD3248" s="62"/>
      <c r="CE3248" s="62"/>
      <c r="CF3248" s="62"/>
      <c r="CL3248" s="56" t="s">
        <v>27327</v>
      </c>
      <c r="CM3248" s="56"/>
      <c r="CN3248" s="56"/>
      <c r="CO3248" s="52"/>
      <c r="CP3248" s="52"/>
      <c r="CQ3248" s="52"/>
      <c r="CR3248" s="52"/>
      <c r="CS3248" s="52"/>
      <c r="CT3248" s="52"/>
      <c r="CU3248" s="33"/>
      <c r="CV3248" s="33"/>
    </row>
    <row r="3249" spans="74:100">
      <c r="BV3249" s="62"/>
      <c r="BW3249" s="62"/>
      <c r="BX3249" s="62"/>
      <c r="BY3249" s="62"/>
      <c r="BZ3249" s="62"/>
      <c r="CA3249" s="62"/>
      <c r="CB3249" s="62"/>
      <c r="CC3249" s="62"/>
      <c r="CD3249" s="62"/>
      <c r="CE3249" s="62"/>
      <c r="CF3249" s="62"/>
      <c r="CL3249" s="56" t="s">
        <v>4017</v>
      </c>
      <c r="CM3249" s="56" t="s">
        <v>217</v>
      </c>
      <c r="CN3249" s="56" t="s">
        <v>217</v>
      </c>
      <c r="CO3249" s="52"/>
      <c r="CP3249" s="52"/>
      <c r="CQ3249" s="52"/>
      <c r="CR3249" s="52"/>
      <c r="CS3249" s="52"/>
      <c r="CT3249" s="52"/>
      <c r="CU3249" s="33"/>
      <c r="CV3249" s="33"/>
    </row>
    <row r="3250" spans="74:100">
      <c r="BV3250" s="62"/>
      <c r="BW3250" s="62"/>
      <c r="BX3250" s="62"/>
      <c r="BY3250" s="62"/>
      <c r="BZ3250" s="62"/>
      <c r="CA3250" s="62"/>
      <c r="CB3250" s="62"/>
      <c r="CC3250" s="62"/>
      <c r="CD3250" s="62"/>
      <c r="CE3250" s="62"/>
      <c r="CF3250" s="62"/>
      <c r="CL3250" s="56" t="s">
        <v>21249</v>
      </c>
      <c r="CM3250" s="56"/>
      <c r="CN3250" s="56"/>
      <c r="CO3250" s="52"/>
      <c r="CP3250" s="52"/>
      <c r="CQ3250" s="52"/>
      <c r="CR3250" s="52"/>
      <c r="CS3250" s="52"/>
      <c r="CT3250" s="52"/>
      <c r="CU3250" s="33"/>
      <c r="CV3250" s="33"/>
    </row>
    <row r="3251" spans="74:100">
      <c r="BV3251" s="62"/>
      <c r="BW3251" s="62"/>
      <c r="BX3251" s="62"/>
      <c r="BY3251" s="62"/>
      <c r="BZ3251" s="62"/>
      <c r="CA3251" s="62"/>
      <c r="CB3251" s="62"/>
      <c r="CC3251" s="62"/>
      <c r="CD3251" s="62"/>
      <c r="CE3251" s="62"/>
      <c r="CF3251" s="62"/>
      <c r="CL3251" s="56" t="s">
        <v>1249</v>
      </c>
      <c r="CM3251" s="56" t="s">
        <v>216</v>
      </c>
      <c r="CN3251" s="56" t="s">
        <v>216</v>
      </c>
      <c r="CO3251" s="52"/>
      <c r="CP3251" s="52"/>
      <c r="CQ3251" s="52"/>
      <c r="CR3251" s="52"/>
      <c r="CS3251" s="52"/>
      <c r="CT3251" s="52"/>
      <c r="CU3251" s="33"/>
      <c r="CV3251" s="33"/>
    </row>
    <row r="3252" spans="74:100">
      <c r="BV3252" s="62"/>
      <c r="BW3252" s="62"/>
      <c r="BX3252" s="62"/>
      <c r="BY3252" s="62"/>
      <c r="BZ3252" s="62"/>
      <c r="CA3252" s="62"/>
      <c r="CB3252" s="62"/>
      <c r="CC3252" s="62"/>
      <c r="CD3252" s="62"/>
      <c r="CE3252" s="62"/>
      <c r="CF3252" s="62"/>
      <c r="CL3252" s="56" t="s">
        <v>21250</v>
      </c>
      <c r="CM3252" s="56"/>
      <c r="CN3252" s="56"/>
      <c r="CO3252" s="52"/>
      <c r="CP3252" s="52"/>
      <c r="CQ3252" s="52"/>
      <c r="CR3252" s="52"/>
      <c r="CS3252" s="52"/>
      <c r="CT3252" s="52"/>
      <c r="CU3252" s="33"/>
      <c r="CV3252" s="33"/>
    </row>
    <row r="3253" spans="74:100">
      <c r="BV3253" s="62"/>
      <c r="BW3253" s="62"/>
      <c r="BX3253" s="62"/>
      <c r="BY3253" s="62"/>
      <c r="BZ3253" s="62"/>
      <c r="CA3253" s="62"/>
      <c r="CB3253" s="62"/>
      <c r="CC3253" s="62"/>
      <c r="CD3253" s="62"/>
      <c r="CE3253" s="62"/>
      <c r="CF3253" s="62"/>
      <c r="CL3253" s="56" t="s">
        <v>4018</v>
      </c>
      <c r="CM3253" s="56" t="s">
        <v>217</v>
      </c>
      <c r="CN3253" s="56" t="s">
        <v>217</v>
      </c>
      <c r="CO3253" s="52"/>
      <c r="CP3253" s="52"/>
      <c r="CQ3253" s="52"/>
      <c r="CR3253" s="52"/>
      <c r="CS3253" s="52"/>
      <c r="CT3253" s="52"/>
      <c r="CU3253" s="33"/>
      <c r="CV3253" s="33"/>
    </row>
    <row r="3254" spans="74:100">
      <c r="BV3254" s="62"/>
      <c r="BW3254" s="62"/>
      <c r="BX3254" s="62"/>
      <c r="BY3254" s="62"/>
      <c r="BZ3254" s="62"/>
      <c r="CA3254" s="62"/>
      <c r="CB3254" s="62"/>
      <c r="CC3254" s="62"/>
      <c r="CD3254" s="62"/>
      <c r="CE3254" s="62"/>
      <c r="CF3254" s="62"/>
      <c r="CL3254" s="56" t="s">
        <v>18175</v>
      </c>
      <c r="CM3254" s="56"/>
      <c r="CN3254" s="56"/>
      <c r="CO3254" s="52"/>
      <c r="CP3254" s="52"/>
      <c r="CQ3254" s="52"/>
      <c r="CR3254" s="52"/>
      <c r="CS3254" s="52"/>
      <c r="CT3254" s="52"/>
      <c r="CU3254" s="33"/>
      <c r="CV3254" s="33"/>
    </row>
    <row r="3255" spans="74:100">
      <c r="BV3255" s="62"/>
      <c r="BW3255" s="62"/>
      <c r="BX3255" s="62"/>
      <c r="BY3255" s="62"/>
      <c r="BZ3255" s="62"/>
      <c r="CA3255" s="62"/>
      <c r="CB3255" s="62"/>
      <c r="CC3255" s="62"/>
      <c r="CD3255" s="62"/>
      <c r="CE3255" s="62"/>
      <c r="CF3255" s="62"/>
      <c r="CL3255" s="56" t="s">
        <v>1250</v>
      </c>
      <c r="CM3255" s="56" t="s">
        <v>216</v>
      </c>
      <c r="CN3255" s="56" t="s">
        <v>216</v>
      </c>
      <c r="CO3255" s="52"/>
      <c r="CP3255" s="52"/>
      <c r="CQ3255" s="52"/>
      <c r="CR3255" s="52"/>
      <c r="CS3255" s="52"/>
      <c r="CT3255" s="52"/>
      <c r="CU3255" s="33"/>
      <c r="CV3255" s="33"/>
    </row>
    <row r="3256" spans="74:100">
      <c r="BV3256" s="62"/>
      <c r="BW3256" s="62"/>
      <c r="BX3256" s="62"/>
      <c r="BY3256" s="62"/>
      <c r="BZ3256" s="62"/>
      <c r="CA3256" s="62"/>
      <c r="CB3256" s="62"/>
      <c r="CC3256" s="62"/>
      <c r="CD3256" s="62"/>
      <c r="CE3256" s="62"/>
      <c r="CF3256" s="62"/>
      <c r="CL3256" s="56" t="s">
        <v>21251</v>
      </c>
      <c r="CM3256" s="56"/>
      <c r="CN3256" s="56"/>
      <c r="CO3256" s="52"/>
      <c r="CP3256" s="52"/>
      <c r="CQ3256" s="52"/>
      <c r="CR3256" s="52"/>
      <c r="CS3256" s="52"/>
      <c r="CT3256" s="52"/>
      <c r="CU3256" s="33"/>
      <c r="CV3256" s="33"/>
    </row>
    <row r="3257" spans="74:100">
      <c r="BV3257" s="62"/>
      <c r="BW3257" s="62"/>
      <c r="BX3257" s="62"/>
      <c r="BY3257" s="62"/>
      <c r="BZ3257" s="62"/>
      <c r="CA3257" s="62"/>
      <c r="CB3257" s="62"/>
      <c r="CC3257" s="62"/>
      <c r="CD3257" s="62"/>
      <c r="CE3257" s="62"/>
      <c r="CF3257" s="62"/>
      <c r="CL3257" s="56" t="s">
        <v>1251</v>
      </c>
      <c r="CM3257" s="56" t="s">
        <v>213</v>
      </c>
      <c r="CN3257" s="56" t="s">
        <v>213</v>
      </c>
      <c r="CO3257" s="52"/>
      <c r="CP3257" s="52"/>
      <c r="CQ3257" s="52"/>
      <c r="CR3257" s="52"/>
      <c r="CS3257" s="52"/>
      <c r="CT3257" s="52"/>
      <c r="CU3257" s="33"/>
      <c r="CV3257" s="33"/>
    </row>
    <row r="3258" spans="74:100">
      <c r="BV3258" s="62"/>
      <c r="BW3258" s="62"/>
      <c r="BX3258" s="62"/>
      <c r="BY3258" s="62"/>
      <c r="BZ3258" s="62"/>
      <c r="CA3258" s="62"/>
      <c r="CB3258" s="62"/>
      <c r="CC3258" s="62"/>
      <c r="CD3258" s="62"/>
      <c r="CE3258" s="62"/>
      <c r="CF3258" s="62"/>
      <c r="CL3258" s="56" t="s">
        <v>21252</v>
      </c>
      <c r="CM3258" s="56"/>
      <c r="CN3258" s="56"/>
      <c r="CO3258" s="52"/>
      <c r="CP3258" s="52"/>
      <c r="CQ3258" s="52"/>
      <c r="CR3258" s="52"/>
      <c r="CS3258" s="52"/>
      <c r="CT3258" s="52"/>
      <c r="CU3258" s="33"/>
      <c r="CV3258" s="33"/>
    </row>
    <row r="3259" spans="74:100">
      <c r="BV3259" s="62"/>
      <c r="BW3259" s="62"/>
      <c r="BX3259" s="62"/>
      <c r="BY3259" s="62"/>
      <c r="BZ3259" s="62"/>
      <c r="CA3259" s="62"/>
      <c r="CB3259" s="62"/>
      <c r="CC3259" s="62"/>
      <c r="CD3259" s="62"/>
      <c r="CE3259" s="62"/>
      <c r="CF3259" s="62"/>
      <c r="CL3259" s="56" t="s">
        <v>27328</v>
      </c>
      <c r="CM3259" s="56" t="s">
        <v>217</v>
      </c>
      <c r="CN3259" s="56" t="s">
        <v>217</v>
      </c>
      <c r="CO3259" s="52"/>
      <c r="CP3259" s="52"/>
      <c r="CQ3259" s="52"/>
      <c r="CR3259" s="52"/>
      <c r="CS3259" s="52"/>
      <c r="CT3259" s="52"/>
      <c r="CU3259" s="33"/>
      <c r="CV3259" s="33"/>
    </row>
    <row r="3260" spans="74:100">
      <c r="BV3260" s="62"/>
      <c r="BW3260" s="62"/>
      <c r="BX3260" s="62"/>
      <c r="BY3260" s="62"/>
      <c r="BZ3260" s="62"/>
      <c r="CA3260" s="62"/>
      <c r="CB3260" s="62"/>
      <c r="CC3260" s="62"/>
      <c r="CD3260" s="62"/>
      <c r="CE3260" s="62"/>
      <c r="CF3260" s="62"/>
      <c r="CL3260" s="56" t="s">
        <v>27329</v>
      </c>
      <c r="CM3260" s="56"/>
      <c r="CN3260" s="56"/>
      <c r="CO3260" s="52"/>
      <c r="CP3260" s="52"/>
      <c r="CQ3260" s="52"/>
      <c r="CR3260" s="52"/>
      <c r="CS3260" s="52"/>
      <c r="CT3260" s="52"/>
      <c r="CU3260" s="33"/>
      <c r="CV3260" s="33"/>
    </row>
    <row r="3261" spans="74:100">
      <c r="BV3261" s="62"/>
      <c r="BW3261" s="62"/>
      <c r="BX3261" s="62"/>
      <c r="BY3261" s="62"/>
      <c r="BZ3261" s="62"/>
      <c r="CA3261" s="62"/>
      <c r="CB3261" s="62"/>
      <c r="CC3261" s="62"/>
      <c r="CD3261" s="62"/>
      <c r="CE3261" s="62"/>
      <c r="CF3261" s="62"/>
      <c r="CL3261" s="56" t="s">
        <v>4019</v>
      </c>
      <c r="CM3261" s="56" t="s">
        <v>214</v>
      </c>
      <c r="CN3261" s="56" t="s">
        <v>214</v>
      </c>
      <c r="CO3261" s="52"/>
      <c r="CP3261" s="52"/>
      <c r="CQ3261" s="52"/>
      <c r="CR3261" s="52"/>
      <c r="CS3261" s="52"/>
      <c r="CT3261" s="52"/>
      <c r="CU3261" s="33"/>
      <c r="CV3261" s="33"/>
    </row>
    <row r="3262" spans="74:100">
      <c r="BV3262" s="62"/>
      <c r="BW3262" s="62"/>
      <c r="BX3262" s="62"/>
      <c r="BY3262" s="62"/>
      <c r="BZ3262" s="62"/>
      <c r="CA3262" s="62"/>
      <c r="CB3262" s="62"/>
      <c r="CC3262" s="62"/>
      <c r="CD3262" s="62"/>
      <c r="CE3262" s="62"/>
      <c r="CF3262" s="62"/>
      <c r="CL3262" s="56" t="s">
        <v>21253</v>
      </c>
      <c r="CM3262" s="56"/>
      <c r="CN3262" s="56"/>
      <c r="CO3262" s="52"/>
      <c r="CP3262" s="52"/>
      <c r="CQ3262" s="52"/>
      <c r="CR3262" s="52"/>
      <c r="CS3262" s="52"/>
      <c r="CT3262" s="52"/>
      <c r="CU3262" s="33"/>
      <c r="CV3262" s="33"/>
    </row>
    <row r="3263" spans="74:100">
      <c r="BV3263" s="62"/>
      <c r="BW3263" s="62"/>
      <c r="BX3263" s="62"/>
      <c r="BY3263" s="62"/>
      <c r="BZ3263" s="62"/>
      <c r="CA3263" s="62"/>
      <c r="CB3263" s="62"/>
      <c r="CC3263" s="62"/>
      <c r="CD3263" s="62"/>
      <c r="CE3263" s="62"/>
      <c r="CF3263" s="62"/>
      <c r="CL3263" s="56" t="s">
        <v>4020</v>
      </c>
      <c r="CM3263" s="56" t="s">
        <v>217</v>
      </c>
      <c r="CN3263" s="56" t="s">
        <v>217</v>
      </c>
      <c r="CO3263" s="52"/>
      <c r="CP3263" s="52"/>
      <c r="CQ3263" s="52"/>
      <c r="CR3263" s="52"/>
      <c r="CS3263" s="52"/>
      <c r="CT3263" s="52"/>
      <c r="CU3263" s="33"/>
      <c r="CV3263" s="33"/>
    </row>
    <row r="3264" spans="74:100">
      <c r="BV3264" s="62"/>
      <c r="BW3264" s="62"/>
      <c r="BX3264" s="62"/>
      <c r="BY3264" s="62"/>
      <c r="BZ3264" s="62"/>
      <c r="CA3264" s="62"/>
      <c r="CB3264" s="62"/>
      <c r="CC3264" s="62"/>
      <c r="CD3264" s="62"/>
      <c r="CE3264" s="62"/>
      <c r="CF3264" s="62"/>
      <c r="CL3264" s="56" t="s">
        <v>18176</v>
      </c>
      <c r="CM3264" s="56"/>
      <c r="CN3264" s="56"/>
      <c r="CO3264" s="52"/>
      <c r="CP3264" s="52"/>
      <c r="CQ3264" s="52"/>
      <c r="CR3264" s="52"/>
      <c r="CS3264" s="52"/>
      <c r="CT3264" s="52"/>
      <c r="CU3264" s="33"/>
      <c r="CV3264" s="33"/>
    </row>
    <row r="3265" spans="74:100">
      <c r="BV3265" s="62"/>
      <c r="BW3265" s="62"/>
      <c r="BX3265" s="62"/>
      <c r="BY3265" s="62"/>
      <c r="BZ3265" s="62"/>
      <c r="CA3265" s="62"/>
      <c r="CB3265" s="62"/>
      <c r="CC3265" s="62"/>
      <c r="CD3265" s="62"/>
      <c r="CE3265" s="62"/>
      <c r="CF3265" s="62"/>
      <c r="CL3265" s="56" t="s">
        <v>4021</v>
      </c>
      <c r="CM3265" s="56" t="s">
        <v>217</v>
      </c>
      <c r="CN3265" s="56" t="s">
        <v>217</v>
      </c>
      <c r="CO3265" s="52"/>
      <c r="CP3265" s="52"/>
      <c r="CQ3265" s="52"/>
      <c r="CR3265" s="52"/>
      <c r="CS3265" s="52"/>
      <c r="CT3265" s="52"/>
      <c r="CU3265" s="33"/>
      <c r="CV3265" s="33"/>
    </row>
    <row r="3266" spans="74:100">
      <c r="BV3266" s="62"/>
      <c r="BW3266" s="62"/>
      <c r="BX3266" s="62"/>
      <c r="BY3266" s="62"/>
      <c r="BZ3266" s="62"/>
      <c r="CA3266" s="62"/>
      <c r="CB3266" s="62"/>
      <c r="CC3266" s="62"/>
      <c r="CD3266" s="62"/>
      <c r="CE3266" s="62"/>
      <c r="CF3266" s="62"/>
      <c r="CL3266" s="56" t="s">
        <v>18177</v>
      </c>
      <c r="CM3266" s="56"/>
      <c r="CN3266" s="56"/>
      <c r="CO3266" s="52"/>
      <c r="CP3266" s="52"/>
      <c r="CQ3266" s="52"/>
      <c r="CR3266" s="52"/>
      <c r="CS3266" s="52"/>
      <c r="CT3266" s="52"/>
      <c r="CU3266" s="33"/>
      <c r="CV3266" s="33"/>
    </row>
    <row r="3267" spans="74:100">
      <c r="BV3267" s="62"/>
      <c r="BW3267" s="62"/>
      <c r="BX3267" s="62"/>
      <c r="BY3267" s="62"/>
      <c r="BZ3267" s="62"/>
      <c r="CA3267" s="62"/>
      <c r="CB3267" s="62"/>
      <c r="CC3267" s="62"/>
      <c r="CD3267" s="62"/>
      <c r="CE3267" s="62"/>
      <c r="CF3267" s="62"/>
      <c r="CL3267" s="56" t="s">
        <v>1252</v>
      </c>
      <c r="CM3267" s="56" t="s">
        <v>216</v>
      </c>
      <c r="CN3267" s="56" t="s">
        <v>216</v>
      </c>
      <c r="CO3267" s="52"/>
      <c r="CP3267" s="52"/>
      <c r="CQ3267" s="52"/>
      <c r="CR3267" s="52"/>
      <c r="CS3267" s="52"/>
      <c r="CT3267" s="52"/>
      <c r="CU3267" s="33"/>
      <c r="CV3267" s="33"/>
    </row>
    <row r="3268" spans="74:100">
      <c r="BV3268" s="62"/>
      <c r="BW3268" s="62"/>
      <c r="BX3268" s="62"/>
      <c r="BY3268" s="62"/>
      <c r="BZ3268" s="62"/>
      <c r="CA3268" s="62"/>
      <c r="CB3268" s="62"/>
      <c r="CC3268" s="62"/>
      <c r="CD3268" s="62"/>
      <c r="CE3268" s="62"/>
      <c r="CF3268" s="62"/>
      <c r="CL3268" s="56" t="s">
        <v>21254</v>
      </c>
      <c r="CM3268" s="56"/>
      <c r="CN3268" s="56"/>
      <c r="CO3268" s="52"/>
      <c r="CP3268" s="52"/>
      <c r="CQ3268" s="52"/>
      <c r="CR3268" s="52"/>
      <c r="CS3268" s="52"/>
      <c r="CT3268" s="52"/>
      <c r="CU3268" s="33"/>
      <c r="CV3268" s="33"/>
    </row>
    <row r="3269" spans="74:100">
      <c r="BV3269" s="62"/>
      <c r="BW3269" s="62"/>
      <c r="BX3269" s="62"/>
      <c r="BY3269" s="62"/>
      <c r="BZ3269" s="62"/>
      <c r="CA3269" s="62"/>
      <c r="CB3269" s="62"/>
      <c r="CC3269" s="62"/>
      <c r="CD3269" s="62"/>
      <c r="CE3269" s="62"/>
      <c r="CF3269" s="62"/>
      <c r="CL3269" s="56" t="s">
        <v>1253</v>
      </c>
      <c r="CM3269" s="56" t="s">
        <v>216</v>
      </c>
      <c r="CN3269" s="56" t="s">
        <v>216</v>
      </c>
      <c r="CO3269" s="52"/>
      <c r="CP3269" s="52"/>
      <c r="CQ3269" s="52"/>
      <c r="CR3269" s="52"/>
      <c r="CS3269" s="52"/>
      <c r="CT3269" s="52"/>
      <c r="CU3269" s="33"/>
      <c r="CV3269" s="33"/>
    </row>
    <row r="3270" spans="74:100">
      <c r="BV3270" s="62"/>
      <c r="BW3270" s="62"/>
      <c r="BX3270" s="62"/>
      <c r="BY3270" s="62"/>
      <c r="BZ3270" s="62"/>
      <c r="CA3270" s="62"/>
      <c r="CB3270" s="62"/>
      <c r="CC3270" s="62"/>
      <c r="CD3270" s="62"/>
      <c r="CE3270" s="62"/>
      <c r="CF3270" s="62"/>
      <c r="CL3270" s="56" t="s">
        <v>21255</v>
      </c>
      <c r="CM3270" s="56"/>
      <c r="CN3270" s="56"/>
      <c r="CO3270" s="52"/>
      <c r="CP3270" s="52"/>
      <c r="CQ3270" s="52"/>
      <c r="CR3270" s="52"/>
      <c r="CS3270" s="52"/>
      <c r="CT3270" s="52"/>
      <c r="CU3270" s="33"/>
      <c r="CV3270" s="33"/>
    </row>
    <row r="3271" spans="74:100">
      <c r="BV3271" s="62"/>
      <c r="BW3271" s="62"/>
      <c r="BX3271" s="62"/>
      <c r="BY3271" s="62"/>
      <c r="BZ3271" s="62"/>
      <c r="CA3271" s="62"/>
      <c r="CB3271" s="62"/>
      <c r="CC3271" s="62"/>
      <c r="CD3271" s="62"/>
      <c r="CE3271" s="62"/>
      <c r="CF3271" s="62"/>
      <c r="CL3271" s="56" t="s">
        <v>27330</v>
      </c>
      <c r="CM3271" s="56" t="s">
        <v>217</v>
      </c>
      <c r="CN3271" s="56" t="s">
        <v>217</v>
      </c>
      <c r="CO3271" s="52"/>
      <c r="CP3271" s="52"/>
      <c r="CQ3271" s="52"/>
      <c r="CR3271" s="52"/>
      <c r="CS3271" s="52"/>
      <c r="CT3271" s="52"/>
      <c r="CU3271" s="33"/>
      <c r="CV3271" s="33"/>
    </row>
    <row r="3272" spans="74:100">
      <c r="BV3272" s="62"/>
      <c r="BW3272" s="62"/>
      <c r="BX3272" s="62"/>
      <c r="BY3272" s="62"/>
      <c r="BZ3272" s="62"/>
      <c r="CA3272" s="62"/>
      <c r="CB3272" s="62"/>
      <c r="CC3272" s="62"/>
      <c r="CD3272" s="62"/>
      <c r="CE3272" s="62"/>
      <c r="CF3272" s="62"/>
      <c r="CL3272" s="56" t="s">
        <v>18172</v>
      </c>
      <c r="CM3272" s="56"/>
      <c r="CN3272" s="56"/>
      <c r="CO3272" s="52"/>
      <c r="CP3272" s="52"/>
      <c r="CQ3272" s="52"/>
      <c r="CR3272" s="52"/>
      <c r="CS3272" s="52"/>
      <c r="CT3272" s="52"/>
      <c r="CU3272" s="33"/>
      <c r="CV3272" s="33"/>
    </row>
    <row r="3273" spans="74:100">
      <c r="BV3273" s="62"/>
      <c r="BW3273" s="62"/>
      <c r="BX3273" s="62"/>
      <c r="BY3273" s="62"/>
      <c r="BZ3273" s="62"/>
      <c r="CA3273" s="62"/>
      <c r="CB3273" s="62"/>
      <c r="CC3273" s="62"/>
      <c r="CD3273" s="62"/>
      <c r="CE3273" s="62"/>
      <c r="CF3273" s="62"/>
      <c r="CL3273" s="56" t="s">
        <v>4022</v>
      </c>
      <c r="CM3273" s="56" t="s">
        <v>3118</v>
      </c>
      <c r="CN3273" s="56" t="s">
        <v>3118</v>
      </c>
      <c r="CO3273" s="52"/>
      <c r="CP3273" s="52"/>
      <c r="CQ3273" s="52"/>
      <c r="CR3273" s="52"/>
      <c r="CS3273" s="52"/>
      <c r="CT3273" s="52"/>
      <c r="CU3273" s="33"/>
      <c r="CV3273" s="33"/>
    </row>
    <row r="3274" spans="74:100">
      <c r="BV3274" s="62"/>
      <c r="BW3274" s="62"/>
      <c r="BX3274" s="62"/>
      <c r="BY3274" s="62"/>
      <c r="BZ3274" s="62"/>
      <c r="CA3274" s="62"/>
      <c r="CB3274" s="62"/>
      <c r="CC3274" s="62"/>
      <c r="CD3274" s="62"/>
      <c r="CE3274" s="62"/>
      <c r="CF3274" s="62"/>
      <c r="CL3274" s="56" t="s">
        <v>18178</v>
      </c>
      <c r="CM3274" s="56"/>
      <c r="CN3274" s="56"/>
      <c r="CO3274" s="52"/>
      <c r="CP3274" s="52"/>
      <c r="CQ3274" s="52"/>
      <c r="CR3274" s="52"/>
      <c r="CS3274" s="52"/>
      <c r="CT3274" s="52"/>
      <c r="CU3274" s="33"/>
      <c r="CV3274" s="33"/>
    </row>
    <row r="3275" spans="74:100">
      <c r="BV3275" s="62"/>
      <c r="BW3275" s="62"/>
      <c r="BX3275" s="62"/>
      <c r="BY3275" s="62"/>
      <c r="BZ3275" s="62"/>
      <c r="CA3275" s="62"/>
      <c r="CB3275" s="62"/>
      <c r="CC3275" s="62"/>
      <c r="CD3275" s="62"/>
      <c r="CE3275" s="62"/>
      <c r="CF3275" s="62"/>
      <c r="CL3275" s="56" t="s">
        <v>27331</v>
      </c>
      <c r="CM3275" s="56" t="s">
        <v>217</v>
      </c>
      <c r="CN3275" s="56" t="s">
        <v>217</v>
      </c>
      <c r="CO3275" s="52"/>
      <c r="CP3275" s="52"/>
      <c r="CQ3275" s="52"/>
      <c r="CR3275" s="52"/>
      <c r="CS3275" s="52"/>
      <c r="CT3275" s="52"/>
      <c r="CU3275" s="33"/>
      <c r="CV3275" s="33"/>
    </row>
    <row r="3276" spans="74:100">
      <c r="BV3276" s="62"/>
      <c r="BW3276" s="62"/>
      <c r="BX3276" s="62"/>
      <c r="BY3276" s="62"/>
      <c r="BZ3276" s="62"/>
      <c r="CA3276" s="62"/>
      <c r="CB3276" s="62"/>
      <c r="CC3276" s="62"/>
      <c r="CD3276" s="62"/>
      <c r="CE3276" s="62"/>
      <c r="CF3276" s="62"/>
      <c r="CL3276" s="56" t="s">
        <v>27332</v>
      </c>
      <c r="CM3276" s="56"/>
      <c r="CN3276" s="56"/>
      <c r="CO3276" s="52"/>
      <c r="CP3276" s="52"/>
      <c r="CQ3276" s="52"/>
      <c r="CR3276" s="52"/>
      <c r="CS3276" s="52"/>
      <c r="CT3276" s="52"/>
      <c r="CU3276" s="33"/>
      <c r="CV3276" s="33"/>
    </row>
    <row r="3277" spans="74:100">
      <c r="BV3277" s="62"/>
      <c r="BW3277" s="62"/>
      <c r="BX3277" s="62"/>
      <c r="BY3277" s="62"/>
      <c r="BZ3277" s="62"/>
      <c r="CA3277" s="62"/>
      <c r="CB3277" s="62"/>
      <c r="CC3277" s="62"/>
      <c r="CD3277" s="62"/>
      <c r="CE3277" s="62"/>
      <c r="CF3277" s="62"/>
      <c r="CL3277" s="56" t="s">
        <v>4023</v>
      </c>
      <c r="CM3277" s="56" t="s">
        <v>217</v>
      </c>
      <c r="CN3277" s="56" t="s">
        <v>217</v>
      </c>
      <c r="CO3277" s="52"/>
      <c r="CP3277" s="52"/>
      <c r="CQ3277" s="52"/>
      <c r="CR3277" s="52"/>
      <c r="CS3277" s="52"/>
      <c r="CT3277" s="52"/>
      <c r="CU3277" s="33"/>
      <c r="CV3277" s="33"/>
    </row>
    <row r="3278" spans="74:100">
      <c r="BV3278" s="62"/>
      <c r="BW3278" s="62"/>
      <c r="BX3278" s="62"/>
      <c r="BY3278" s="62"/>
      <c r="BZ3278" s="62"/>
      <c r="CA3278" s="62"/>
      <c r="CB3278" s="62"/>
      <c r="CC3278" s="62"/>
      <c r="CD3278" s="62"/>
      <c r="CE3278" s="62"/>
      <c r="CF3278" s="62"/>
      <c r="CL3278" s="56" t="s">
        <v>21256</v>
      </c>
      <c r="CM3278" s="56"/>
      <c r="CN3278" s="56"/>
      <c r="CO3278" s="52"/>
      <c r="CP3278" s="52"/>
      <c r="CQ3278" s="52"/>
      <c r="CR3278" s="52"/>
      <c r="CS3278" s="52"/>
      <c r="CT3278" s="52"/>
      <c r="CU3278" s="33"/>
      <c r="CV3278" s="33"/>
    </row>
    <row r="3279" spans="74:100">
      <c r="BV3279" s="62"/>
      <c r="BW3279" s="62"/>
      <c r="BX3279" s="62"/>
      <c r="BY3279" s="62"/>
      <c r="BZ3279" s="62"/>
      <c r="CA3279" s="62"/>
      <c r="CB3279" s="62"/>
      <c r="CC3279" s="62"/>
      <c r="CD3279" s="62"/>
      <c r="CE3279" s="62"/>
      <c r="CF3279" s="62"/>
      <c r="CL3279" s="56" t="s">
        <v>4024</v>
      </c>
      <c r="CM3279" s="56" t="s">
        <v>3118</v>
      </c>
      <c r="CN3279" s="56" t="s">
        <v>3118</v>
      </c>
      <c r="CO3279" s="52"/>
      <c r="CP3279" s="52"/>
      <c r="CQ3279" s="52"/>
      <c r="CR3279" s="52"/>
      <c r="CS3279" s="52"/>
      <c r="CT3279" s="52"/>
      <c r="CU3279" s="33"/>
      <c r="CV3279" s="33"/>
    </row>
    <row r="3280" spans="74:100">
      <c r="BV3280" s="62"/>
      <c r="BW3280" s="62"/>
      <c r="BX3280" s="62"/>
      <c r="BY3280" s="62"/>
      <c r="BZ3280" s="62"/>
      <c r="CA3280" s="62"/>
      <c r="CB3280" s="62"/>
      <c r="CC3280" s="62"/>
      <c r="CD3280" s="62"/>
      <c r="CE3280" s="62"/>
      <c r="CF3280" s="62"/>
      <c r="CL3280" s="56" t="s">
        <v>18179</v>
      </c>
      <c r="CM3280" s="56"/>
      <c r="CN3280" s="56"/>
      <c r="CO3280" s="52"/>
      <c r="CP3280" s="52"/>
      <c r="CQ3280" s="52"/>
      <c r="CR3280" s="52"/>
      <c r="CS3280" s="52"/>
      <c r="CT3280" s="52"/>
      <c r="CU3280" s="33"/>
      <c r="CV3280" s="33"/>
    </row>
    <row r="3281" spans="74:100">
      <c r="BV3281" s="62"/>
      <c r="BW3281" s="62"/>
      <c r="BX3281" s="62"/>
      <c r="BY3281" s="62"/>
      <c r="BZ3281" s="62"/>
      <c r="CA3281" s="62"/>
      <c r="CB3281" s="62"/>
      <c r="CC3281" s="62"/>
      <c r="CD3281" s="62"/>
      <c r="CE3281" s="62"/>
      <c r="CF3281" s="62"/>
      <c r="CL3281" s="56" t="s">
        <v>1254</v>
      </c>
      <c r="CM3281" s="56" t="s">
        <v>213</v>
      </c>
      <c r="CN3281" s="56" t="s">
        <v>213</v>
      </c>
      <c r="CO3281" s="52"/>
      <c r="CP3281" s="52"/>
      <c r="CQ3281" s="52"/>
      <c r="CR3281" s="52"/>
      <c r="CS3281" s="52"/>
      <c r="CT3281" s="52"/>
      <c r="CU3281" s="33"/>
      <c r="CV3281" s="33"/>
    </row>
    <row r="3282" spans="74:100">
      <c r="BV3282" s="62"/>
      <c r="BW3282" s="62"/>
      <c r="BX3282" s="62"/>
      <c r="BY3282" s="62"/>
      <c r="BZ3282" s="62"/>
      <c r="CA3282" s="62"/>
      <c r="CB3282" s="62"/>
      <c r="CC3282" s="62"/>
      <c r="CD3282" s="62"/>
      <c r="CE3282" s="62"/>
      <c r="CF3282" s="62"/>
      <c r="CL3282" s="56" t="s">
        <v>21257</v>
      </c>
      <c r="CM3282" s="56"/>
      <c r="CN3282" s="56"/>
      <c r="CO3282" s="52"/>
      <c r="CP3282" s="52"/>
      <c r="CQ3282" s="52"/>
      <c r="CR3282" s="52"/>
      <c r="CS3282" s="52"/>
      <c r="CT3282" s="52"/>
      <c r="CU3282" s="33"/>
      <c r="CV3282" s="33"/>
    </row>
    <row r="3283" spans="74:100">
      <c r="BV3283" s="62"/>
      <c r="BW3283" s="62"/>
      <c r="BX3283" s="62"/>
      <c r="BY3283" s="62"/>
      <c r="BZ3283" s="62"/>
      <c r="CA3283" s="62"/>
      <c r="CB3283" s="62"/>
      <c r="CC3283" s="62"/>
      <c r="CD3283" s="62"/>
      <c r="CE3283" s="62"/>
      <c r="CF3283" s="62"/>
      <c r="CL3283" s="56" t="s">
        <v>4025</v>
      </c>
      <c r="CM3283" s="56" t="s">
        <v>3118</v>
      </c>
      <c r="CN3283" s="56" t="s">
        <v>3118</v>
      </c>
      <c r="CO3283" s="52"/>
      <c r="CP3283" s="52"/>
      <c r="CQ3283" s="52"/>
      <c r="CR3283" s="52"/>
      <c r="CS3283" s="52"/>
      <c r="CT3283" s="52"/>
      <c r="CU3283" s="33"/>
      <c r="CV3283" s="33"/>
    </row>
    <row r="3284" spans="74:100">
      <c r="BV3284" s="62"/>
      <c r="BW3284" s="62"/>
      <c r="BX3284" s="62"/>
      <c r="BY3284" s="62"/>
      <c r="BZ3284" s="62"/>
      <c r="CA3284" s="62"/>
      <c r="CB3284" s="62"/>
      <c r="CC3284" s="62"/>
      <c r="CD3284" s="62"/>
      <c r="CE3284" s="62"/>
      <c r="CF3284" s="62"/>
      <c r="CL3284" s="56" t="s">
        <v>18180</v>
      </c>
      <c r="CM3284" s="56"/>
      <c r="CN3284" s="56"/>
      <c r="CO3284" s="52"/>
      <c r="CP3284" s="52"/>
      <c r="CQ3284" s="52"/>
      <c r="CR3284" s="52"/>
      <c r="CS3284" s="52"/>
      <c r="CT3284" s="52"/>
      <c r="CU3284" s="33"/>
      <c r="CV3284" s="33"/>
    </row>
    <row r="3285" spans="74:100">
      <c r="BV3285" s="62"/>
      <c r="BW3285" s="62"/>
      <c r="BX3285" s="62"/>
      <c r="BY3285" s="62"/>
      <c r="BZ3285" s="62"/>
      <c r="CA3285" s="62"/>
      <c r="CB3285" s="62"/>
      <c r="CC3285" s="62"/>
      <c r="CD3285" s="62"/>
      <c r="CE3285" s="62"/>
      <c r="CF3285" s="62"/>
      <c r="CL3285" s="56" t="s">
        <v>4026</v>
      </c>
      <c r="CM3285" s="56" t="s">
        <v>217</v>
      </c>
      <c r="CN3285" s="56" t="s">
        <v>217</v>
      </c>
      <c r="CO3285" s="52"/>
      <c r="CP3285" s="52"/>
      <c r="CQ3285" s="52"/>
      <c r="CR3285" s="52"/>
      <c r="CS3285" s="52"/>
      <c r="CT3285" s="52"/>
      <c r="CU3285" s="33"/>
      <c r="CV3285" s="33"/>
    </row>
    <row r="3286" spans="74:100">
      <c r="BV3286" s="62"/>
      <c r="BW3286" s="62"/>
      <c r="BX3286" s="62"/>
      <c r="BY3286" s="62"/>
      <c r="BZ3286" s="62"/>
      <c r="CA3286" s="62"/>
      <c r="CB3286" s="62"/>
      <c r="CC3286" s="62"/>
      <c r="CD3286" s="62"/>
      <c r="CE3286" s="62"/>
      <c r="CF3286" s="62"/>
      <c r="CL3286" s="56" t="s">
        <v>27333</v>
      </c>
      <c r="CM3286" s="56"/>
      <c r="CN3286" s="56"/>
      <c r="CO3286" s="52"/>
      <c r="CP3286" s="52"/>
      <c r="CQ3286" s="52"/>
      <c r="CR3286" s="52"/>
      <c r="CS3286" s="52"/>
      <c r="CT3286" s="52"/>
      <c r="CU3286" s="33"/>
      <c r="CV3286" s="33"/>
    </row>
    <row r="3287" spans="74:100">
      <c r="BV3287" s="62"/>
      <c r="BW3287" s="62"/>
      <c r="BX3287" s="62"/>
      <c r="BY3287" s="62"/>
      <c r="BZ3287" s="62"/>
      <c r="CA3287" s="62"/>
      <c r="CB3287" s="62"/>
      <c r="CC3287" s="62"/>
      <c r="CD3287" s="62"/>
      <c r="CE3287" s="62"/>
      <c r="CF3287" s="62"/>
      <c r="CL3287" s="56" t="s">
        <v>4027</v>
      </c>
      <c r="CM3287" s="56" t="s">
        <v>3118</v>
      </c>
      <c r="CN3287" s="56" t="s">
        <v>3118</v>
      </c>
      <c r="CO3287" s="52"/>
      <c r="CP3287" s="52"/>
      <c r="CQ3287" s="52"/>
      <c r="CR3287" s="52"/>
      <c r="CS3287" s="52"/>
      <c r="CT3287" s="52"/>
      <c r="CU3287" s="33"/>
      <c r="CV3287" s="33"/>
    </row>
    <row r="3288" spans="74:100">
      <c r="BV3288" s="62"/>
      <c r="BW3288" s="62"/>
      <c r="BX3288" s="62"/>
      <c r="BY3288" s="62"/>
      <c r="BZ3288" s="62"/>
      <c r="CA3288" s="62"/>
      <c r="CB3288" s="62"/>
      <c r="CC3288" s="62"/>
      <c r="CD3288" s="62"/>
      <c r="CE3288" s="62"/>
      <c r="CF3288" s="62"/>
      <c r="CL3288" s="56" t="s">
        <v>18181</v>
      </c>
      <c r="CM3288" s="56"/>
      <c r="CN3288" s="56"/>
      <c r="CO3288" s="52"/>
      <c r="CP3288" s="52"/>
      <c r="CQ3288" s="52"/>
      <c r="CR3288" s="52"/>
      <c r="CS3288" s="52"/>
      <c r="CT3288" s="52"/>
      <c r="CU3288" s="33"/>
      <c r="CV3288" s="33"/>
    </row>
    <row r="3289" spans="74:100">
      <c r="BV3289" s="62"/>
      <c r="BW3289" s="62"/>
      <c r="BX3289" s="62"/>
      <c r="BY3289" s="62"/>
      <c r="BZ3289" s="62"/>
      <c r="CA3289" s="62"/>
      <c r="CB3289" s="62"/>
      <c r="CC3289" s="62"/>
      <c r="CD3289" s="62"/>
      <c r="CE3289" s="62"/>
      <c r="CF3289" s="62"/>
      <c r="CL3289" s="56" t="s">
        <v>4028</v>
      </c>
      <c r="CM3289" s="56" t="s">
        <v>217</v>
      </c>
      <c r="CN3289" s="56" t="s">
        <v>217</v>
      </c>
      <c r="CO3289" s="52"/>
      <c r="CP3289" s="52"/>
      <c r="CQ3289" s="52"/>
      <c r="CR3289" s="52"/>
      <c r="CS3289" s="52"/>
      <c r="CT3289" s="52"/>
      <c r="CU3289" s="33"/>
      <c r="CV3289" s="33"/>
    </row>
    <row r="3290" spans="74:100">
      <c r="BV3290" s="62"/>
      <c r="BW3290" s="62"/>
      <c r="BX3290" s="62"/>
      <c r="BY3290" s="62"/>
      <c r="BZ3290" s="62"/>
      <c r="CA3290" s="62"/>
      <c r="CB3290" s="62"/>
      <c r="CC3290" s="62"/>
      <c r="CD3290" s="62"/>
      <c r="CE3290" s="62"/>
      <c r="CF3290" s="62"/>
      <c r="CL3290" s="56" t="s">
        <v>18182</v>
      </c>
      <c r="CM3290" s="56"/>
      <c r="CN3290" s="56"/>
      <c r="CO3290" s="52"/>
      <c r="CP3290" s="52"/>
      <c r="CQ3290" s="52"/>
      <c r="CR3290" s="52"/>
      <c r="CS3290" s="52"/>
      <c r="CT3290" s="52"/>
      <c r="CU3290" s="33"/>
      <c r="CV3290" s="33"/>
    </row>
    <row r="3291" spans="74:100">
      <c r="BV3291" s="62"/>
      <c r="BW3291" s="62"/>
      <c r="BX3291" s="62"/>
      <c r="BY3291" s="62"/>
      <c r="BZ3291" s="62"/>
      <c r="CA3291" s="62"/>
      <c r="CB3291" s="62"/>
      <c r="CC3291" s="62"/>
      <c r="CD3291" s="62"/>
      <c r="CE3291" s="62"/>
      <c r="CF3291" s="62"/>
      <c r="CL3291" s="56" t="s">
        <v>27334</v>
      </c>
      <c r="CM3291" s="56" t="s">
        <v>3118</v>
      </c>
      <c r="CN3291" s="56" t="s">
        <v>3118</v>
      </c>
      <c r="CO3291" s="52"/>
      <c r="CP3291" s="52"/>
      <c r="CQ3291" s="52"/>
      <c r="CR3291" s="52"/>
      <c r="CS3291" s="52"/>
      <c r="CT3291" s="52"/>
      <c r="CU3291" s="33"/>
      <c r="CV3291" s="33"/>
    </row>
    <row r="3292" spans="74:100">
      <c r="BV3292" s="62"/>
      <c r="BW3292" s="62"/>
      <c r="BX3292" s="62"/>
      <c r="BY3292" s="62"/>
      <c r="BZ3292" s="62"/>
      <c r="CA3292" s="62"/>
      <c r="CB3292" s="62"/>
      <c r="CC3292" s="62"/>
      <c r="CD3292" s="62"/>
      <c r="CE3292" s="62"/>
      <c r="CF3292" s="62"/>
      <c r="CL3292" s="56" t="s">
        <v>27335</v>
      </c>
      <c r="CM3292" s="56"/>
      <c r="CN3292" s="56"/>
      <c r="CO3292" s="52"/>
      <c r="CP3292" s="52"/>
      <c r="CQ3292" s="52"/>
      <c r="CR3292" s="52"/>
      <c r="CS3292" s="52"/>
      <c r="CT3292" s="52"/>
      <c r="CU3292" s="33"/>
      <c r="CV3292" s="33"/>
    </row>
    <row r="3293" spans="74:100">
      <c r="BV3293" s="62"/>
      <c r="BW3293" s="62"/>
      <c r="BX3293" s="62"/>
      <c r="BY3293" s="62"/>
      <c r="BZ3293" s="62"/>
      <c r="CA3293" s="62"/>
      <c r="CB3293" s="62"/>
      <c r="CC3293" s="62"/>
      <c r="CD3293" s="62"/>
      <c r="CE3293" s="62"/>
      <c r="CF3293" s="62"/>
      <c r="CL3293" s="56" t="s">
        <v>27336</v>
      </c>
      <c r="CM3293" s="56" t="s">
        <v>217</v>
      </c>
      <c r="CN3293" s="56" t="s">
        <v>217</v>
      </c>
      <c r="CO3293" s="52"/>
      <c r="CP3293" s="52"/>
      <c r="CQ3293" s="52"/>
      <c r="CR3293" s="52"/>
      <c r="CS3293" s="52"/>
      <c r="CT3293" s="52"/>
      <c r="CU3293" s="33"/>
      <c r="CV3293" s="33"/>
    </row>
    <row r="3294" spans="74:100">
      <c r="BV3294" s="62"/>
      <c r="BW3294" s="62"/>
      <c r="BX3294" s="62"/>
      <c r="BY3294" s="62"/>
      <c r="BZ3294" s="62"/>
      <c r="CA3294" s="62"/>
      <c r="CB3294" s="62"/>
      <c r="CC3294" s="62"/>
      <c r="CD3294" s="62"/>
      <c r="CE3294" s="62"/>
      <c r="CF3294" s="62"/>
      <c r="CL3294" s="56" t="s">
        <v>27335</v>
      </c>
      <c r="CM3294" s="56"/>
      <c r="CN3294" s="56"/>
      <c r="CO3294" s="52"/>
      <c r="CP3294" s="52"/>
      <c r="CQ3294" s="52"/>
      <c r="CR3294" s="52"/>
      <c r="CS3294" s="52"/>
      <c r="CT3294" s="52"/>
      <c r="CU3294" s="33"/>
      <c r="CV3294" s="33"/>
    </row>
    <row r="3295" spans="74:100">
      <c r="BV3295" s="62"/>
      <c r="BW3295" s="62"/>
      <c r="BX3295" s="62"/>
      <c r="BY3295" s="62"/>
      <c r="BZ3295" s="62"/>
      <c r="CA3295" s="62"/>
      <c r="CB3295" s="62"/>
      <c r="CC3295" s="62"/>
      <c r="CD3295" s="62"/>
      <c r="CE3295" s="62"/>
      <c r="CF3295" s="62"/>
      <c r="CL3295" s="56" t="s">
        <v>4029</v>
      </c>
      <c r="CM3295" s="56" t="s">
        <v>3118</v>
      </c>
      <c r="CN3295" s="56" t="s">
        <v>3118</v>
      </c>
      <c r="CO3295" s="52"/>
      <c r="CP3295" s="52"/>
      <c r="CQ3295" s="52"/>
      <c r="CR3295" s="52"/>
      <c r="CS3295" s="52"/>
      <c r="CT3295" s="52"/>
      <c r="CU3295" s="33"/>
      <c r="CV3295" s="33"/>
    </row>
    <row r="3296" spans="74:100">
      <c r="BV3296" s="62"/>
      <c r="BW3296" s="62"/>
      <c r="BX3296" s="62"/>
      <c r="BY3296" s="62"/>
      <c r="BZ3296" s="62"/>
      <c r="CA3296" s="62"/>
      <c r="CB3296" s="62"/>
      <c r="CC3296" s="62"/>
      <c r="CD3296" s="62"/>
      <c r="CE3296" s="62"/>
      <c r="CF3296" s="62"/>
      <c r="CL3296" s="56" t="s">
        <v>18183</v>
      </c>
      <c r="CM3296" s="56"/>
      <c r="CN3296" s="56"/>
      <c r="CO3296" s="52"/>
      <c r="CP3296" s="52"/>
      <c r="CQ3296" s="52"/>
      <c r="CR3296" s="52"/>
      <c r="CS3296" s="52"/>
      <c r="CT3296" s="52"/>
      <c r="CU3296" s="33"/>
      <c r="CV3296" s="33"/>
    </row>
    <row r="3297" spans="74:100">
      <c r="BV3297" s="62"/>
      <c r="BW3297" s="62"/>
      <c r="BX3297" s="62"/>
      <c r="BY3297" s="62"/>
      <c r="BZ3297" s="62"/>
      <c r="CA3297" s="62"/>
      <c r="CB3297" s="62"/>
      <c r="CC3297" s="62"/>
      <c r="CD3297" s="62"/>
      <c r="CE3297" s="62"/>
      <c r="CF3297" s="62"/>
      <c r="CL3297" s="56" t="s">
        <v>27337</v>
      </c>
      <c r="CM3297" s="56" t="s">
        <v>217</v>
      </c>
      <c r="CN3297" s="56" t="s">
        <v>217</v>
      </c>
      <c r="CO3297" s="52"/>
      <c r="CP3297" s="52"/>
      <c r="CQ3297" s="52"/>
      <c r="CR3297" s="52"/>
      <c r="CS3297" s="52"/>
      <c r="CT3297" s="52"/>
      <c r="CU3297" s="33"/>
      <c r="CV3297" s="33"/>
    </row>
    <row r="3298" spans="74:100">
      <c r="BV3298" s="62"/>
      <c r="BW3298" s="62"/>
      <c r="BX3298" s="62"/>
      <c r="BY3298" s="62"/>
      <c r="BZ3298" s="62"/>
      <c r="CA3298" s="62"/>
      <c r="CB3298" s="62"/>
      <c r="CC3298" s="62"/>
      <c r="CD3298" s="62"/>
      <c r="CE3298" s="62"/>
      <c r="CF3298" s="62"/>
      <c r="CL3298" s="56" t="s">
        <v>27338</v>
      </c>
      <c r="CM3298" s="56"/>
      <c r="CN3298" s="56"/>
      <c r="CO3298" s="52"/>
      <c r="CP3298" s="52"/>
      <c r="CQ3298" s="52"/>
      <c r="CR3298" s="52"/>
      <c r="CS3298" s="52"/>
      <c r="CT3298" s="52"/>
      <c r="CU3298" s="33"/>
      <c r="CV3298" s="33"/>
    </row>
    <row r="3299" spans="74:100">
      <c r="BV3299" s="62"/>
      <c r="BW3299" s="62"/>
      <c r="BX3299" s="62"/>
      <c r="BY3299" s="62"/>
      <c r="BZ3299" s="62"/>
      <c r="CA3299" s="62"/>
      <c r="CB3299" s="62"/>
      <c r="CC3299" s="62"/>
      <c r="CD3299" s="62"/>
      <c r="CE3299" s="62"/>
      <c r="CF3299" s="62"/>
      <c r="CL3299" s="56" t="s">
        <v>4030</v>
      </c>
      <c r="CM3299" s="56" t="s">
        <v>217</v>
      </c>
      <c r="CN3299" s="56" t="s">
        <v>217</v>
      </c>
      <c r="CO3299" s="52"/>
      <c r="CP3299" s="52"/>
      <c r="CQ3299" s="52"/>
      <c r="CR3299" s="52"/>
      <c r="CS3299" s="52"/>
      <c r="CT3299" s="52"/>
      <c r="CU3299" s="33"/>
      <c r="CV3299" s="33"/>
    </row>
    <row r="3300" spans="74:100">
      <c r="BV3300" s="62"/>
      <c r="BW3300" s="62"/>
      <c r="BX3300" s="62"/>
      <c r="BY3300" s="62"/>
      <c r="BZ3300" s="62"/>
      <c r="CA3300" s="62"/>
      <c r="CB3300" s="62"/>
      <c r="CC3300" s="62"/>
      <c r="CD3300" s="62"/>
      <c r="CE3300" s="62"/>
      <c r="CF3300" s="62"/>
      <c r="CL3300" s="56" t="s">
        <v>18184</v>
      </c>
      <c r="CM3300" s="56"/>
      <c r="CN3300" s="56"/>
      <c r="CO3300" s="52"/>
      <c r="CP3300" s="52"/>
      <c r="CQ3300" s="52"/>
      <c r="CR3300" s="52"/>
      <c r="CS3300" s="52"/>
      <c r="CT3300" s="52"/>
      <c r="CU3300" s="33"/>
      <c r="CV3300" s="33"/>
    </row>
    <row r="3301" spans="74:100">
      <c r="BV3301" s="62"/>
      <c r="BW3301" s="62"/>
      <c r="BX3301" s="62"/>
      <c r="BY3301" s="62"/>
      <c r="BZ3301" s="62"/>
      <c r="CA3301" s="62"/>
      <c r="CB3301" s="62"/>
      <c r="CC3301" s="62"/>
      <c r="CD3301" s="62"/>
      <c r="CE3301" s="62"/>
      <c r="CF3301" s="62"/>
      <c r="CL3301" s="56" t="s">
        <v>27339</v>
      </c>
      <c r="CM3301" s="56" t="s">
        <v>217</v>
      </c>
      <c r="CN3301" s="56" t="s">
        <v>217</v>
      </c>
      <c r="CO3301" s="52"/>
      <c r="CP3301" s="52"/>
      <c r="CQ3301" s="52"/>
      <c r="CR3301" s="52"/>
      <c r="CS3301" s="52"/>
      <c r="CT3301" s="52"/>
      <c r="CU3301" s="33"/>
      <c r="CV3301" s="33"/>
    </row>
    <row r="3302" spans="74:100">
      <c r="BV3302" s="62"/>
      <c r="BW3302" s="62"/>
      <c r="BX3302" s="62"/>
      <c r="BY3302" s="62"/>
      <c r="BZ3302" s="62"/>
      <c r="CA3302" s="62"/>
      <c r="CB3302" s="62"/>
      <c r="CC3302" s="62"/>
      <c r="CD3302" s="62"/>
      <c r="CE3302" s="62"/>
      <c r="CF3302" s="62"/>
      <c r="CL3302" s="56" t="s">
        <v>27340</v>
      </c>
      <c r="CM3302" s="56"/>
      <c r="CN3302" s="56"/>
      <c r="CO3302" s="52"/>
      <c r="CP3302" s="52"/>
      <c r="CQ3302" s="52"/>
      <c r="CR3302" s="52"/>
      <c r="CS3302" s="52"/>
      <c r="CT3302" s="52"/>
      <c r="CU3302" s="33"/>
      <c r="CV3302" s="33"/>
    </row>
    <row r="3303" spans="74:100">
      <c r="BV3303" s="62"/>
      <c r="BW3303" s="62"/>
      <c r="BX3303" s="62"/>
      <c r="BY3303" s="62"/>
      <c r="BZ3303" s="62"/>
      <c r="CA3303" s="62"/>
      <c r="CB3303" s="62"/>
      <c r="CC3303" s="62"/>
      <c r="CD3303" s="62"/>
      <c r="CE3303" s="62"/>
      <c r="CF3303" s="62"/>
      <c r="CL3303" s="56" t="s">
        <v>4031</v>
      </c>
      <c r="CM3303" s="56" t="s">
        <v>217</v>
      </c>
      <c r="CN3303" s="56" t="s">
        <v>217</v>
      </c>
      <c r="CO3303" s="52"/>
      <c r="CP3303" s="52"/>
      <c r="CQ3303" s="52"/>
      <c r="CR3303" s="52"/>
      <c r="CS3303" s="52"/>
      <c r="CT3303" s="52"/>
      <c r="CU3303" s="33"/>
      <c r="CV3303" s="33"/>
    </row>
    <row r="3304" spans="74:100">
      <c r="BV3304" s="62"/>
      <c r="BW3304" s="62"/>
      <c r="BX3304" s="62"/>
      <c r="BY3304" s="62"/>
      <c r="BZ3304" s="62"/>
      <c r="CA3304" s="62"/>
      <c r="CB3304" s="62"/>
      <c r="CC3304" s="62"/>
      <c r="CD3304" s="62"/>
      <c r="CE3304" s="62"/>
      <c r="CF3304" s="62"/>
      <c r="CL3304" s="56" t="s">
        <v>18185</v>
      </c>
      <c r="CM3304" s="56"/>
      <c r="CN3304" s="56"/>
      <c r="CO3304" s="52"/>
      <c r="CP3304" s="52"/>
      <c r="CQ3304" s="52"/>
      <c r="CR3304" s="52"/>
      <c r="CS3304" s="52"/>
      <c r="CT3304" s="52"/>
      <c r="CU3304" s="33"/>
      <c r="CV3304" s="33"/>
    </row>
    <row r="3305" spans="74:100">
      <c r="BV3305" s="62"/>
      <c r="BW3305" s="62"/>
      <c r="BX3305" s="62"/>
      <c r="BY3305" s="62"/>
      <c r="BZ3305" s="62"/>
      <c r="CA3305" s="62"/>
      <c r="CB3305" s="62"/>
      <c r="CC3305" s="62"/>
      <c r="CD3305" s="62"/>
      <c r="CE3305" s="62"/>
      <c r="CF3305" s="62"/>
      <c r="CL3305" s="56" t="s">
        <v>4032</v>
      </c>
      <c r="CM3305" s="56" t="s">
        <v>3118</v>
      </c>
      <c r="CN3305" s="56" t="s">
        <v>3118</v>
      </c>
      <c r="CO3305" s="52"/>
      <c r="CP3305" s="52"/>
      <c r="CQ3305" s="52"/>
      <c r="CR3305" s="52"/>
      <c r="CS3305" s="52"/>
      <c r="CT3305" s="52"/>
      <c r="CU3305" s="33"/>
      <c r="CV3305" s="33"/>
    </row>
    <row r="3306" spans="74:100">
      <c r="BV3306" s="62"/>
      <c r="BW3306" s="62"/>
      <c r="BX3306" s="62"/>
      <c r="BY3306" s="62"/>
      <c r="BZ3306" s="62"/>
      <c r="CA3306" s="62"/>
      <c r="CB3306" s="62"/>
      <c r="CC3306" s="62"/>
      <c r="CD3306" s="62"/>
      <c r="CE3306" s="62"/>
      <c r="CF3306" s="62"/>
      <c r="CL3306" s="56" t="s">
        <v>18186</v>
      </c>
      <c r="CM3306" s="56"/>
      <c r="CN3306" s="56"/>
      <c r="CO3306" s="52"/>
      <c r="CP3306" s="52"/>
      <c r="CQ3306" s="52"/>
      <c r="CR3306" s="52"/>
      <c r="CS3306" s="52"/>
      <c r="CT3306" s="52"/>
      <c r="CU3306" s="33"/>
      <c r="CV3306" s="33"/>
    </row>
    <row r="3307" spans="74:100">
      <c r="BV3307" s="62"/>
      <c r="BW3307" s="62"/>
      <c r="BX3307" s="62"/>
      <c r="BY3307" s="62"/>
      <c r="BZ3307" s="62"/>
      <c r="CA3307" s="62"/>
      <c r="CB3307" s="62"/>
      <c r="CC3307" s="62"/>
      <c r="CD3307" s="62"/>
      <c r="CE3307" s="62"/>
      <c r="CF3307" s="62"/>
      <c r="CL3307" s="56" t="s">
        <v>1255</v>
      </c>
      <c r="CM3307" s="56" t="s">
        <v>216</v>
      </c>
      <c r="CN3307" s="56" t="s">
        <v>216</v>
      </c>
      <c r="CO3307" s="52"/>
      <c r="CP3307" s="52"/>
      <c r="CQ3307" s="52"/>
      <c r="CR3307" s="52"/>
      <c r="CS3307" s="52"/>
      <c r="CT3307" s="52"/>
      <c r="CU3307" s="33"/>
      <c r="CV3307" s="33"/>
    </row>
    <row r="3308" spans="74:100">
      <c r="BV3308" s="62"/>
      <c r="BW3308" s="62"/>
      <c r="BX3308" s="62"/>
      <c r="BY3308" s="62"/>
      <c r="BZ3308" s="62"/>
      <c r="CA3308" s="62"/>
      <c r="CB3308" s="62"/>
      <c r="CC3308" s="62"/>
      <c r="CD3308" s="62"/>
      <c r="CE3308" s="62"/>
      <c r="CF3308" s="62"/>
      <c r="CL3308" s="56" t="s">
        <v>21258</v>
      </c>
      <c r="CM3308" s="56"/>
      <c r="CN3308" s="56"/>
      <c r="CO3308" s="52"/>
      <c r="CP3308" s="52"/>
      <c r="CQ3308" s="52"/>
      <c r="CR3308" s="52"/>
      <c r="CS3308" s="52"/>
      <c r="CT3308" s="52"/>
      <c r="CU3308" s="33"/>
      <c r="CV3308" s="33"/>
    </row>
    <row r="3309" spans="74:100">
      <c r="BV3309" s="62"/>
      <c r="BW3309" s="62"/>
      <c r="BX3309" s="62"/>
      <c r="BY3309" s="62"/>
      <c r="BZ3309" s="62"/>
      <c r="CA3309" s="62"/>
      <c r="CB3309" s="62"/>
      <c r="CC3309" s="62"/>
      <c r="CD3309" s="62"/>
      <c r="CE3309" s="62"/>
      <c r="CF3309" s="62"/>
      <c r="CL3309" s="56" t="s">
        <v>4033</v>
      </c>
      <c r="CM3309" s="56" t="s">
        <v>216</v>
      </c>
      <c r="CN3309" s="56" t="s">
        <v>216</v>
      </c>
      <c r="CO3309" s="52"/>
      <c r="CP3309" s="52"/>
      <c r="CQ3309" s="52"/>
      <c r="CR3309" s="52"/>
      <c r="CS3309" s="52"/>
      <c r="CT3309" s="52"/>
      <c r="CU3309" s="33"/>
      <c r="CV3309" s="33"/>
    </row>
    <row r="3310" spans="74:100">
      <c r="BV3310" s="62"/>
      <c r="BW3310" s="62"/>
      <c r="BX3310" s="62"/>
      <c r="BY3310" s="62"/>
      <c r="BZ3310" s="62"/>
      <c r="CA3310" s="62"/>
      <c r="CB3310" s="62"/>
      <c r="CC3310" s="62"/>
      <c r="CD3310" s="62"/>
      <c r="CE3310" s="62"/>
      <c r="CF3310" s="62"/>
      <c r="CL3310" s="56" t="s">
        <v>21259</v>
      </c>
      <c r="CM3310" s="56"/>
      <c r="CN3310" s="56"/>
      <c r="CO3310" s="52"/>
      <c r="CP3310" s="52"/>
      <c r="CQ3310" s="52"/>
      <c r="CR3310" s="52"/>
      <c r="CS3310" s="52"/>
      <c r="CT3310" s="52"/>
      <c r="CU3310" s="33"/>
      <c r="CV3310" s="33"/>
    </row>
    <row r="3311" spans="74:100">
      <c r="BV3311" s="62"/>
      <c r="BW3311" s="62"/>
      <c r="BX3311" s="62"/>
      <c r="BY3311" s="62"/>
      <c r="BZ3311" s="62"/>
      <c r="CA3311" s="62"/>
      <c r="CB3311" s="62"/>
      <c r="CC3311" s="62"/>
      <c r="CD3311" s="62"/>
      <c r="CE3311" s="62"/>
      <c r="CF3311" s="62"/>
      <c r="CL3311" s="56" t="s">
        <v>4034</v>
      </c>
      <c r="CM3311" s="56" t="s">
        <v>214</v>
      </c>
      <c r="CN3311" s="56" t="s">
        <v>214</v>
      </c>
      <c r="CO3311" s="52"/>
      <c r="CP3311" s="52"/>
      <c r="CQ3311" s="52"/>
      <c r="CR3311" s="52"/>
      <c r="CS3311" s="52"/>
      <c r="CT3311" s="52"/>
      <c r="CU3311" s="33"/>
      <c r="CV3311" s="33"/>
    </row>
    <row r="3312" spans="74:100">
      <c r="BV3312" s="62"/>
      <c r="BW3312" s="62"/>
      <c r="BX3312" s="62"/>
      <c r="BY3312" s="62"/>
      <c r="BZ3312" s="62"/>
      <c r="CA3312" s="62"/>
      <c r="CB3312" s="62"/>
      <c r="CC3312" s="62"/>
      <c r="CD3312" s="62"/>
      <c r="CE3312" s="62"/>
      <c r="CF3312" s="62"/>
      <c r="CL3312" s="56" t="s">
        <v>21260</v>
      </c>
      <c r="CM3312" s="56"/>
      <c r="CN3312" s="56"/>
      <c r="CO3312" s="52"/>
      <c r="CP3312" s="52"/>
      <c r="CQ3312" s="52"/>
      <c r="CR3312" s="52"/>
      <c r="CS3312" s="52"/>
      <c r="CT3312" s="52"/>
      <c r="CU3312" s="33"/>
      <c r="CV3312" s="33"/>
    </row>
    <row r="3313" spans="74:100">
      <c r="BV3313" s="62"/>
      <c r="BW3313" s="62"/>
      <c r="BX3313" s="62"/>
      <c r="BY3313" s="62"/>
      <c r="BZ3313" s="62"/>
      <c r="CA3313" s="62"/>
      <c r="CB3313" s="62"/>
      <c r="CC3313" s="62"/>
      <c r="CD3313" s="62"/>
      <c r="CE3313" s="62"/>
      <c r="CF3313" s="62"/>
      <c r="CL3313" s="56" t="s">
        <v>1256</v>
      </c>
      <c r="CM3313" s="56" t="s">
        <v>216</v>
      </c>
      <c r="CN3313" s="56" t="s">
        <v>216</v>
      </c>
      <c r="CO3313" s="52"/>
      <c r="CP3313" s="52"/>
      <c r="CQ3313" s="52"/>
      <c r="CR3313" s="52"/>
      <c r="CS3313" s="52"/>
      <c r="CT3313" s="52"/>
      <c r="CU3313" s="33"/>
      <c r="CV3313" s="33"/>
    </row>
    <row r="3314" spans="74:100">
      <c r="BV3314" s="62"/>
      <c r="BW3314" s="62"/>
      <c r="BX3314" s="62"/>
      <c r="BY3314" s="62"/>
      <c r="BZ3314" s="62"/>
      <c r="CA3314" s="62"/>
      <c r="CB3314" s="62"/>
      <c r="CC3314" s="62"/>
      <c r="CD3314" s="62"/>
      <c r="CE3314" s="62"/>
      <c r="CF3314" s="62"/>
      <c r="CL3314" s="56" t="s">
        <v>21261</v>
      </c>
      <c r="CM3314" s="56"/>
      <c r="CN3314" s="56"/>
      <c r="CO3314" s="52"/>
      <c r="CP3314" s="52"/>
      <c r="CQ3314" s="52"/>
      <c r="CR3314" s="52"/>
      <c r="CS3314" s="52"/>
      <c r="CT3314" s="52"/>
      <c r="CU3314" s="33"/>
      <c r="CV3314" s="33"/>
    </row>
    <row r="3315" spans="74:100">
      <c r="BV3315" s="62"/>
      <c r="BW3315" s="62"/>
      <c r="BX3315" s="62"/>
      <c r="BY3315" s="62"/>
      <c r="BZ3315" s="62"/>
      <c r="CA3315" s="62"/>
      <c r="CB3315" s="62"/>
      <c r="CC3315" s="62"/>
      <c r="CD3315" s="62"/>
      <c r="CE3315" s="62"/>
      <c r="CF3315" s="62"/>
      <c r="CL3315" s="56" t="s">
        <v>4036</v>
      </c>
      <c r="CM3315" s="56" t="s">
        <v>3118</v>
      </c>
      <c r="CN3315" s="56" t="s">
        <v>3118</v>
      </c>
      <c r="CO3315" s="52"/>
      <c r="CP3315" s="52"/>
      <c r="CQ3315" s="52"/>
      <c r="CR3315" s="52"/>
      <c r="CS3315" s="52"/>
      <c r="CT3315" s="52"/>
      <c r="CU3315" s="33"/>
      <c r="CV3315" s="33"/>
    </row>
    <row r="3316" spans="74:100">
      <c r="BV3316" s="62"/>
      <c r="BW3316" s="62"/>
      <c r="BX3316" s="62"/>
      <c r="BY3316" s="62"/>
      <c r="BZ3316" s="62"/>
      <c r="CA3316" s="62"/>
      <c r="CB3316" s="62"/>
      <c r="CC3316" s="62"/>
      <c r="CD3316" s="62"/>
      <c r="CE3316" s="62"/>
      <c r="CF3316" s="62"/>
      <c r="CL3316" s="56" t="s">
        <v>18187</v>
      </c>
      <c r="CM3316" s="56"/>
      <c r="CN3316" s="56"/>
      <c r="CO3316" s="52"/>
      <c r="CP3316" s="52"/>
      <c r="CQ3316" s="52"/>
      <c r="CR3316" s="52"/>
      <c r="CS3316" s="52"/>
      <c r="CT3316" s="52"/>
      <c r="CU3316" s="33"/>
      <c r="CV3316" s="33"/>
    </row>
    <row r="3317" spans="74:100">
      <c r="BV3317" s="62"/>
      <c r="BW3317" s="62"/>
      <c r="BX3317" s="62"/>
      <c r="BY3317" s="62"/>
      <c r="BZ3317" s="62"/>
      <c r="CA3317" s="62"/>
      <c r="CB3317" s="62"/>
      <c r="CC3317" s="62"/>
      <c r="CD3317" s="62"/>
      <c r="CE3317" s="62"/>
      <c r="CF3317" s="62"/>
      <c r="CL3317" s="56" t="s">
        <v>4037</v>
      </c>
      <c r="CM3317" s="56" t="s">
        <v>217</v>
      </c>
      <c r="CN3317" s="56" t="s">
        <v>217</v>
      </c>
      <c r="CO3317" s="52"/>
      <c r="CP3317" s="52"/>
      <c r="CQ3317" s="52"/>
      <c r="CR3317" s="52"/>
      <c r="CS3317" s="52"/>
      <c r="CT3317" s="52"/>
      <c r="CU3317" s="33"/>
      <c r="CV3317" s="33"/>
    </row>
    <row r="3318" spans="74:100">
      <c r="BV3318" s="62"/>
      <c r="BW3318" s="62"/>
      <c r="BX3318" s="62"/>
      <c r="BY3318" s="62"/>
      <c r="BZ3318" s="62"/>
      <c r="CA3318" s="62"/>
      <c r="CB3318" s="62"/>
      <c r="CC3318" s="62"/>
      <c r="CD3318" s="62"/>
      <c r="CE3318" s="62"/>
      <c r="CF3318" s="62"/>
      <c r="CL3318" s="56" t="s">
        <v>18188</v>
      </c>
      <c r="CM3318" s="56"/>
      <c r="CN3318" s="56"/>
      <c r="CO3318" s="52"/>
      <c r="CP3318" s="52"/>
      <c r="CQ3318" s="52"/>
      <c r="CR3318" s="52"/>
      <c r="CS3318" s="52"/>
      <c r="CT3318" s="52"/>
      <c r="CU3318" s="33"/>
      <c r="CV3318" s="33"/>
    </row>
    <row r="3319" spans="74:100">
      <c r="BV3319" s="62"/>
      <c r="BW3319" s="62"/>
      <c r="BX3319" s="62"/>
      <c r="BY3319" s="62"/>
      <c r="BZ3319" s="62"/>
      <c r="CA3319" s="62"/>
      <c r="CB3319" s="62"/>
      <c r="CC3319" s="62"/>
      <c r="CD3319" s="62"/>
      <c r="CE3319" s="62"/>
      <c r="CF3319" s="62"/>
      <c r="CL3319" s="56" t="s">
        <v>4038</v>
      </c>
      <c r="CM3319" s="56" t="s">
        <v>217</v>
      </c>
      <c r="CN3319" s="56" t="s">
        <v>217</v>
      </c>
      <c r="CO3319" s="52"/>
      <c r="CP3319" s="52"/>
      <c r="CQ3319" s="52"/>
      <c r="CR3319" s="52"/>
      <c r="CS3319" s="52"/>
      <c r="CT3319" s="52"/>
      <c r="CU3319" s="33"/>
      <c r="CV3319" s="33"/>
    </row>
    <row r="3320" spans="74:100">
      <c r="BV3320" s="62"/>
      <c r="BW3320" s="62"/>
      <c r="BX3320" s="62"/>
      <c r="BY3320" s="62"/>
      <c r="BZ3320" s="62"/>
      <c r="CA3320" s="62"/>
      <c r="CB3320" s="62"/>
      <c r="CC3320" s="62"/>
      <c r="CD3320" s="62"/>
      <c r="CE3320" s="62"/>
      <c r="CF3320" s="62"/>
      <c r="CL3320" s="56" t="s">
        <v>18189</v>
      </c>
      <c r="CM3320" s="56"/>
      <c r="CN3320" s="56"/>
      <c r="CO3320" s="52"/>
      <c r="CP3320" s="52"/>
      <c r="CQ3320" s="52"/>
      <c r="CR3320" s="52"/>
      <c r="CS3320" s="52"/>
      <c r="CT3320" s="52"/>
      <c r="CU3320" s="33"/>
      <c r="CV3320" s="33"/>
    </row>
    <row r="3321" spans="74:100">
      <c r="BV3321" s="62"/>
      <c r="BW3321" s="62"/>
      <c r="BX3321" s="62"/>
      <c r="BY3321" s="62"/>
      <c r="BZ3321" s="62"/>
      <c r="CA3321" s="62"/>
      <c r="CB3321" s="62"/>
      <c r="CC3321" s="62"/>
      <c r="CD3321" s="62"/>
      <c r="CE3321" s="62"/>
      <c r="CF3321" s="62"/>
      <c r="CL3321" s="56" t="s">
        <v>4039</v>
      </c>
      <c r="CM3321" s="56" t="s">
        <v>217</v>
      </c>
      <c r="CN3321" s="56" t="s">
        <v>217</v>
      </c>
      <c r="CO3321" s="52"/>
      <c r="CP3321" s="52"/>
      <c r="CQ3321" s="52"/>
      <c r="CR3321" s="52"/>
      <c r="CS3321" s="52"/>
      <c r="CT3321" s="52"/>
      <c r="CU3321" s="33"/>
      <c r="CV3321" s="33"/>
    </row>
    <row r="3322" spans="74:100">
      <c r="BV3322" s="62"/>
      <c r="BW3322" s="62"/>
      <c r="BX3322" s="62"/>
      <c r="BY3322" s="62"/>
      <c r="BZ3322" s="62"/>
      <c r="CA3322" s="62"/>
      <c r="CB3322" s="62"/>
      <c r="CC3322" s="62"/>
      <c r="CD3322" s="62"/>
      <c r="CE3322" s="62"/>
      <c r="CF3322" s="62"/>
      <c r="CL3322" s="56" t="s">
        <v>18190</v>
      </c>
      <c r="CM3322" s="56"/>
      <c r="CN3322" s="56"/>
      <c r="CO3322" s="52"/>
      <c r="CP3322" s="52"/>
      <c r="CQ3322" s="52"/>
      <c r="CR3322" s="52"/>
      <c r="CS3322" s="52"/>
      <c r="CT3322" s="52"/>
      <c r="CU3322" s="33"/>
      <c r="CV3322" s="33"/>
    </row>
    <row r="3323" spans="74:100">
      <c r="BV3323" s="62"/>
      <c r="BW3323" s="62"/>
      <c r="BX3323" s="62"/>
      <c r="BY3323" s="62"/>
      <c r="BZ3323" s="62"/>
      <c r="CA3323" s="62"/>
      <c r="CB3323" s="62"/>
      <c r="CC3323" s="62"/>
      <c r="CD3323" s="62"/>
      <c r="CE3323" s="62"/>
      <c r="CF3323" s="62"/>
      <c r="CL3323" s="56" t="s">
        <v>1257</v>
      </c>
      <c r="CM3323" s="56" t="s">
        <v>216</v>
      </c>
      <c r="CN3323" s="56" t="s">
        <v>216</v>
      </c>
      <c r="CO3323" s="52"/>
      <c r="CP3323" s="52"/>
      <c r="CQ3323" s="52"/>
      <c r="CR3323" s="52"/>
      <c r="CS3323" s="52"/>
      <c r="CT3323" s="52"/>
      <c r="CU3323" s="33"/>
      <c r="CV3323" s="33"/>
    </row>
    <row r="3324" spans="74:100">
      <c r="BV3324" s="62"/>
      <c r="BW3324" s="62"/>
      <c r="BX3324" s="62"/>
      <c r="BY3324" s="62"/>
      <c r="BZ3324" s="62"/>
      <c r="CA3324" s="62"/>
      <c r="CB3324" s="62"/>
      <c r="CC3324" s="62"/>
      <c r="CD3324" s="62"/>
      <c r="CE3324" s="62"/>
      <c r="CF3324" s="62"/>
      <c r="CL3324" s="56" t="s">
        <v>21262</v>
      </c>
      <c r="CM3324" s="56"/>
      <c r="CN3324" s="56"/>
      <c r="CO3324" s="52"/>
      <c r="CP3324" s="52"/>
      <c r="CQ3324" s="52"/>
      <c r="CR3324" s="52"/>
      <c r="CS3324" s="52"/>
      <c r="CT3324" s="52"/>
      <c r="CU3324" s="33"/>
      <c r="CV3324" s="33"/>
    </row>
    <row r="3325" spans="74:100">
      <c r="BV3325" s="62"/>
      <c r="BW3325" s="62"/>
      <c r="BX3325" s="62"/>
      <c r="BY3325" s="62"/>
      <c r="BZ3325" s="62"/>
      <c r="CA3325" s="62"/>
      <c r="CB3325" s="62"/>
      <c r="CC3325" s="62"/>
      <c r="CD3325" s="62"/>
      <c r="CE3325" s="62"/>
      <c r="CF3325" s="62"/>
      <c r="CL3325" s="56" t="s">
        <v>4040</v>
      </c>
      <c r="CM3325" s="56" t="s">
        <v>217</v>
      </c>
      <c r="CN3325" s="56" t="s">
        <v>217</v>
      </c>
      <c r="CO3325" s="52"/>
      <c r="CP3325" s="52"/>
      <c r="CQ3325" s="52"/>
      <c r="CR3325" s="52"/>
      <c r="CS3325" s="52"/>
      <c r="CT3325" s="52"/>
      <c r="CU3325" s="33"/>
      <c r="CV3325" s="33"/>
    </row>
    <row r="3326" spans="74:100">
      <c r="BV3326" s="62"/>
      <c r="BW3326" s="62"/>
      <c r="BX3326" s="62"/>
      <c r="BY3326" s="62"/>
      <c r="BZ3326" s="62"/>
      <c r="CA3326" s="62"/>
      <c r="CB3326" s="62"/>
      <c r="CC3326" s="62"/>
      <c r="CD3326" s="62"/>
      <c r="CE3326" s="62"/>
      <c r="CF3326" s="62"/>
      <c r="CL3326" s="56" t="s">
        <v>18191</v>
      </c>
      <c r="CM3326" s="56"/>
      <c r="CN3326" s="56"/>
      <c r="CO3326" s="52"/>
      <c r="CP3326" s="52"/>
      <c r="CQ3326" s="52"/>
      <c r="CR3326" s="52"/>
      <c r="CS3326" s="52"/>
      <c r="CT3326" s="52"/>
      <c r="CU3326" s="33"/>
      <c r="CV3326" s="33"/>
    </row>
    <row r="3327" spans="74:100">
      <c r="BV3327" s="62"/>
      <c r="BW3327" s="62"/>
      <c r="BX3327" s="62"/>
      <c r="BY3327" s="62"/>
      <c r="BZ3327" s="62"/>
      <c r="CA3327" s="62"/>
      <c r="CB3327" s="62"/>
      <c r="CC3327" s="62"/>
      <c r="CD3327" s="62"/>
      <c r="CE3327" s="62"/>
      <c r="CF3327" s="62"/>
      <c r="CL3327" s="56" t="s">
        <v>1258</v>
      </c>
      <c r="CM3327" s="56" t="s">
        <v>217</v>
      </c>
      <c r="CN3327" s="56" t="s">
        <v>217</v>
      </c>
      <c r="CO3327" s="52"/>
      <c r="CP3327" s="52"/>
      <c r="CQ3327" s="52"/>
      <c r="CR3327" s="52"/>
      <c r="CS3327" s="52"/>
      <c r="CT3327" s="52"/>
      <c r="CU3327" s="33"/>
      <c r="CV3327" s="33"/>
    </row>
    <row r="3328" spans="74:100">
      <c r="BV3328" s="62"/>
      <c r="BW3328" s="62"/>
      <c r="BX3328" s="62"/>
      <c r="BY3328" s="62"/>
      <c r="BZ3328" s="62"/>
      <c r="CA3328" s="62"/>
      <c r="CB3328" s="62"/>
      <c r="CC3328" s="62"/>
      <c r="CD3328" s="62"/>
      <c r="CE3328" s="62"/>
      <c r="CF3328" s="62"/>
      <c r="CL3328" s="56" t="s">
        <v>21263</v>
      </c>
      <c r="CM3328" s="56"/>
      <c r="CN3328" s="56"/>
      <c r="CO3328" s="52"/>
      <c r="CP3328" s="52"/>
      <c r="CQ3328" s="52"/>
      <c r="CR3328" s="52"/>
      <c r="CS3328" s="52"/>
      <c r="CT3328" s="52"/>
      <c r="CU3328" s="33"/>
      <c r="CV3328" s="33"/>
    </row>
    <row r="3329" spans="74:100">
      <c r="BV3329" s="62"/>
      <c r="BW3329" s="62"/>
      <c r="BX3329" s="62"/>
      <c r="BY3329" s="62"/>
      <c r="BZ3329" s="62"/>
      <c r="CA3329" s="62"/>
      <c r="CB3329" s="62"/>
      <c r="CC3329" s="62"/>
      <c r="CD3329" s="62"/>
      <c r="CE3329" s="62"/>
      <c r="CF3329" s="62"/>
      <c r="CL3329" s="56" t="s">
        <v>4041</v>
      </c>
      <c r="CM3329" s="56" t="s">
        <v>217</v>
      </c>
      <c r="CN3329" s="56" t="s">
        <v>217</v>
      </c>
      <c r="CO3329" s="52"/>
      <c r="CP3329" s="52"/>
      <c r="CQ3329" s="52"/>
      <c r="CR3329" s="52"/>
      <c r="CS3329" s="52"/>
      <c r="CT3329" s="52"/>
      <c r="CU3329" s="33"/>
      <c r="CV3329" s="33"/>
    </row>
    <row r="3330" spans="74:100">
      <c r="BV3330" s="62"/>
      <c r="BW3330" s="62"/>
      <c r="BX3330" s="62"/>
      <c r="BY3330" s="62"/>
      <c r="BZ3330" s="62"/>
      <c r="CA3330" s="62"/>
      <c r="CB3330" s="62"/>
      <c r="CC3330" s="62"/>
      <c r="CD3330" s="62"/>
      <c r="CE3330" s="62"/>
      <c r="CF3330" s="62"/>
      <c r="CL3330" s="56" t="s">
        <v>18192</v>
      </c>
      <c r="CM3330" s="56"/>
      <c r="CN3330" s="56"/>
      <c r="CO3330" s="52"/>
      <c r="CP3330" s="52"/>
      <c r="CQ3330" s="52"/>
      <c r="CR3330" s="52"/>
      <c r="CS3330" s="52"/>
      <c r="CT3330" s="52"/>
      <c r="CU3330" s="33"/>
      <c r="CV3330" s="33"/>
    </row>
    <row r="3331" spans="74:100">
      <c r="BV3331" s="62"/>
      <c r="BW3331" s="62"/>
      <c r="BX3331" s="62"/>
      <c r="BY3331" s="62"/>
      <c r="BZ3331" s="62"/>
      <c r="CA3331" s="62"/>
      <c r="CB3331" s="62"/>
      <c r="CC3331" s="62"/>
      <c r="CD3331" s="62"/>
      <c r="CE3331" s="62"/>
      <c r="CF3331" s="62"/>
      <c r="CL3331" s="56" t="s">
        <v>1259</v>
      </c>
      <c r="CM3331" s="56" t="s">
        <v>215</v>
      </c>
      <c r="CN3331" s="56" t="s">
        <v>215</v>
      </c>
      <c r="CO3331" s="52"/>
      <c r="CP3331" s="52"/>
      <c r="CQ3331" s="52"/>
      <c r="CR3331" s="52"/>
      <c r="CS3331" s="52"/>
      <c r="CT3331" s="52"/>
      <c r="CU3331" s="33"/>
      <c r="CV3331" s="33"/>
    </row>
    <row r="3332" spans="74:100">
      <c r="BV3332" s="62"/>
      <c r="BW3332" s="62"/>
      <c r="BX3332" s="62"/>
      <c r="BY3332" s="62"/>
      <c r="BZ3332" s="62"/>
      <c r="CA3332" s="62"/>
      <c r="CB3332" s="62"/>
      <c r="CC3332" s="62"/>
      <c r="CD3332" s="62"/>
      <c r="CE3332" s="62"/>
      <c r="CF3332" s="62"/>
      <c r="CL3332" s="56" t="s">
        <v>21264</v>
      </c>
      <c r="CM3332" s="56"/>
      <c r="CN3332" s="56"/>
      <c r="CO3332" s="52"/>
      <c r="CP3332" s="52"/>
      <c r="CQ3332" s="52"/>
      <c r="CR3332" s="52"/>
      <c r="CS3332" s="52"/>
      <c r="CT3332" s="52"/>
      <c r="CU3332" s="33"/>
      <c r="CV3332" s="33"/>
    </row>
    <row r="3333" spans="74:100">
      <c r="BV3333" s="62"/>
      <c r="BW3333" s="62"/>
      <c r="BX3333" s="62"/>
      <c r="BY3333" s="62"/>
      <c r="BZ3333" s="62"/>
      <c r="CA3333" s="62"/>
      <c r="CB3333" s="62"/>
      <c r="CC3333" s="62"/>
      <c r="CD3333" s="62"/>
      <c r="CE3333" s="62"/>
      <c r="CF3333" s="62"/>
      <c r="CL3333" s="56" t="s">
        <v>27341</v>
      </c>
      <c r="CM3333" s="56" t="s">
        <v>216</v>
      </c>
      <c r="CN3333" s="56" t="s">
        <v>216</v>
      </c>
      <c r="CO3333" s="52"/>
      <c r="CP3333" s="52"/>
      <c r="CQ3333" s="52"/>
      <c r="CR3333" s="52"/>
      <c r="CS3333" s="52"/>
      <c r="CT3333" s="52"/>
      <c r="CU3333" s="33"/>
      <c r="CV3333" s="33"/>
    </row>
    <row r="3334" spans="74:100">
      <c r="BV3334" s="62"/>
      <c r="BW3334" s="62"/>
      <c r="BX3334" s="62"/>
      <c r="BY3334" s="62"/>
      <c r="BZ3334" s="62"/>
      <c r="CA3334" s="62"/>
      <c r="CB3334" s="62"/>
      <c r="CC3334" s="62"/>
      <c r="CD3334" s="62"/>
      <c r="CE3334" s="62"/>
      <c r="CF3334" s="62"/>
      <c r="CL3334" s="56" t="s">
        <v>27342</v>
      </c>
      <c r="CM3334" s="56"/>
      <c r="CN3334" s="56"/>
      <c r="CO3334" s="52"/>
      <c r="CP3334" s="52"/>
      <c r="CQ3334" s="52"/>
      <c r="CR3334" s="52"/>
      <c r="CS3334" s="52"/>
      <c r="CT3334" s="52"/>
      <c r="CU3334" s="33"/>
      <c r="CV3334" s="33"/>
    </row>
    <row r="3335" spans="74:100">
      <c r="BV3335" s="62"/>
      <c r="BW3335" s="62"/>
      <c r="BX3335" s="62"/>
      <c r="BY3335" s="62"/>
      <c r="BZ3335" s="62"/>
      <c r="CA3335" s="62"/>
      <c r="CB3335" s="62"/>
      <c r="CC3335" s="62"/>
      <c r="CD3335" s="62"/>
      <c r="CE3335" s="62"/>
      <c r="CF3335" s="62"/>
      <c r="CL3335" s="56" t="s">
        <v>4042</v>
      </c>
      <c r="CM3335" s="56" t="s">
        <v>217</v>
      </c>
      <c r="CN3335" s="56" t="s">
        <v>217</v>
      </c>
      <c r="CO3335" s="52"/>
      <c r="CP3335" s="52"/>
      <c r="CQ3335" s="52"/>
      <c r="CR3335" s="52"/>
      <c r="CS3335" s="52"/>
      <c r="CT3335" s="52"/>
      <c r="CU3335" s="33"/>
      <c r="CV3335" s="33"/>
    </row>
    <row r="3336" spans="74:100">
      <c r="BV3336" s="62"/>
      <c r="BW3336" s="62"/>
      <c r="BX3336" s="62"/>
      <c r="BY3336" s="62"/>
      <c r="BZ3336" s="62"/>
      <c r="CA3336" s="62"/>
      <c r="CB3336" s="62"/>
      <c r="CC3336" s="62"/>
      <c r="CD3336" s="62"/>
      <c r="CE3336" s="62"/>
      <c r="CF3336" s="62"/>
      <c r="CL3336" s="56" t="s">
        <v>18193</v>
      </c>
      <c r="CM3336" s="56"/>
      <c r="CN3336" s="56"/>
      <c r="CO3336" s="52"/>
      <c r="CP3336" s="52"/>
      <c r="CQ3336" s="52"/>
      <c r="CR3336" s="52"/>
      <c r="CS3336" s="52"/>
      <c r="CT3336" s="52"/>
      <c r="CU3336" s="33"/>
      <c r="CV3336" s="33"/>
    </row>
    <row r="3337" spans="74:100">
      <c r="BV3337" s="62"/>
      <c r="BW3337" s="62"/>
      <c r="BX3337" s="62"/>
      <c r="BY3337" s="62"/>
      <c r="BZ3337" s="62"/>
      <c r="CA3337" s="62"/>
      <c r="CB3337" s="62"/>
      <c r="CC3337" s="62"/>
      <c r="CD3337" s="62"/>
      <c r="CE3337" s="62"/>
      <c r="CF3337" s="62"/>
      <c r="CL3337" s="56" t="s">
        <v>24949</v>
      </c>
      <c r="CM3337" s="56" t="s">
        <v>3118</v>
      </c>
      <c r="CN3337" s="56" t="s">
        <v>3118</v>
      </c>
      <c r="CO3337" s="52"/>
      <c r="CP3337" s="52"/>
      <c r="CQ3337" s="52"/>
      <c r="CR3337" s="52"/>
      <c r="CS3337" s="52"/>
      <c r="CT3337" s="52"/>
      <c r="CU3337" s="33"/>
      <c r="CV3337" s="33"/>
    </row>
    <row r="3338" spans="74:100">
      <c r="BV3338" s="62"/>
      <c r="BW3338" s="62"/>
      <c r="BX3338" s="62"/>
      <c r="BY3338" s="62"/>
      <c r="BZ3338" s="62"/>
      <c r="CA3338" s="62"/>
      <c r="CB3338" s="62"/>
      <c r="CC3338" s="62"/>
      <c r="CD3338" s="62"/>
      <c r="CE3338" s="62"/>
      <c r="CF3338" s="62"/>
      <c r="CL3338" s="56" t="s">
        <v>24950</v>
      </c>
      <c r="CM3338" s="56"/>
      <c r="CN3338" s="56"/>
      <c r="CO3338" s="52"/>
      <c r="CP3338" s="52"/>
      <c r="CQ3338" s="52"/>
      <c r="CR3338" s="52"/>
      <c r="CS3338" s="52"/>
      <c r="CT3338" s="52"/>
      <c r="CU3338" s="33"/>
      <c r="CV3338" s="33"/>
    </row>
    <row r="3339" spans="74:100">
      <c r="BV3339" s="62"/>
      <c r="BW3339" s="62"/>
      <c r="BX3339" s="62"/>
      <c r="BY3339" s="62"/>
      <c r="BZ3339" s="62"/>
      <c r="CA3339" s="62"/>
      <c r="CB3339" s="62"/>
      <c r="CC3339" s="62"/>
      <c r="CD3339" s="62"/>
      <c r="CE3339" s="62"/>
      <c r="CF3339" s="62"/>
      <c r="CL3339" s="56" t="s">
        <v>4043</v>
      </c>
      <c r="CM3339" s="56" t="s">
        <v>217</v>
      </c>
      <c r="CN3339" s="56" t="s">
        <v>217</v>
      </c>
      <c r="CO3339" s="52"/>
      <c r="CP3339" s="52"/>
      <c r="CQ3339" s="52"/>
      <c r="CR3339" s="52"/>
      <c r="CS3339" s="52"/>
      <c r="CT3339" s="52"/>
      <c r="CU3339" s="33"/>
      <c r="CV3339" s="33"/>
    </row>
    <row r="3340" spans="74:100">
      <c r="BV3340" s="62"/>
      <c r="BW3340" s="62"/>
      <c r="BX3340" s="62"/>
      <c r="BY3340" s="62"/>
      <c r="BZ3340" s="62"/>
      <c r="CA3340" s="62"/>
      <c r="CB3340" s="62"/>
      <c r="CC3340" s="62"/>
      <c r="CD3340" s="62"/>
      <c r="CE3340" s="62"/>
      <c r="CF3340" s="62"/>
      <c r="CL3340" s="56" t="s">
        <v>18194</v>
      </c>
      <c r="CM3340" s="56"/>
      <c r="CN3340" s="56"/>
      <c r="CO3340" s="52"/>
      <c r="CP3340" s="52"/>
      <c r="CQ3340" s="52"/>
      <c r="CR3340" s="52"/>
      <c r="CS3340" s="52"/>
      <c r="CT3340" s="52"/>
      <c r="CU3340" s="33"/>
      <c r="CV3340" s="33"/>
    </row>
    <row r="3341" spans="74:100">
      <c r="BV3341" s="62"/>
      <c r="BW3341" s="62"/>
      <c r="BX3341" s="62"/>
      <c r="BY3341" s="62"/>
      <c r="BZ3341" s="62"/>
      <c r="CA3341" s="62"/>
      <c r="CB3341" s="62"/>
      <c r="CC3341" s="62"/>
      <c r="CD3341" s="62"/>
      <c r="CE3341" s="62"/>
      <c r="CF3341" s="62"/>
      <c r="CL3341" s="56" t="s">
        <v>4044</v>
      </c>
      <c r="CM3341" s="56" t="s">
        <v>3118</v>
      </c>
      <c r="CN3341" s="56" t="s">
        <v>3118</v>
      </c>
      <c r="CO3341" s="52"/>
      <c r="CP3341" s="52"/>
      <c r="CQ3341" s="52"/>
      <c r="CR3341" s="52"/>
      <c r="CS3341" s="52"/>
      <c r="CT3341" s="52"/>
      <c r="CU3341" s="33"/>
      <c r="CV3341" s="33"/>
    </row>
    <row r="3342" spans="74:100">
      <c r="BV3342" s="62"/>
      <c r="BW3342" s="62"/>
      <c r="BX3342" s="62"/>
      <c r="BY3342" s="62"/>
      <c r="BZ3342" s="62"/>
      <c r="CA3342" s="62"/>
      <c r="CB3342" s="62"/>
      <c r="CC3342" s="62"/>
      <c r="CD3342" s="62"/>
      <c r="CE3342" s="62"/>
      <c r="CF3342" s="62"/>
      <c r="CL3342" s="56" t="s">
        <v>18195</v>
      </c>
      <c r="CM3342" s="56"/>
      <c r="CN3342" s="56"/>
      <c r="CO3342" s="52"/>
      <c r="CP3342" s="52"/>
      <c r="CQ3342" s="52"/>
      <c r="CR3342" s="52"/>
      <c r="CS3342" s="52"/>
      <c r="CT3342" s="52"/>
      <c r="CU3342" s="33"/>
      <c r="CV3342" s="33"/>
    </row>
    <row r="3343" spans="74:100">
      <c r="BV3343" s="62"/>
      <c r="BW3343" s="62"/>
      <c r="BX3343" s="62"/>
      <c r="BY3343" s="62"/>
      <c r="BZ3343" s="62"/>
      <c r="CA3343" s="62"/>
      <c r="CB3343" s="62"/>
      <c r="CC3343" s="62"/>
      <c r="CD3343" s="62"/>
      <c r="CE3343" s="62"/>
      <c r="CF3343" s="62"/>
      <c r="CL3343" s="56" t="s">
        <v>4045</v>
      </c>
      <c r="CM3343" s="56" t="s">
        <v>217</v>
      </c>
      <c r="CN3343" s="56" t="s">
        <v>217</v>
      </c>
      <c r="CO3343" s="52"/>
      <c r="CP3343" s="52"/>
      <c r="CQ3343" s="52"/>
      <c r="CR3343" s="52"/>
      <c r="CS3343" s="52"/>
      <c r="CT3343" s="52"/>
      <c r="CU3343" s="33"/>
      <c r="CV3343" s="33"/>
    </row>
    <row r="3344" spans="74:100">
      <c r="BV3344" s="62"/>
      <c r="BW3344" s="62"/>
      <c r="BX3344" s="62"/>
      <c r="BY3344" s="62"/>
      <c r="BZ3344" s="62"/>
      <c r="CA3344" s="62"/>
      <c r="CB3344" s="62"/>
      <c r="CC3344" s="62"/>
      <c r="CD3344" s="62"/>
      <c r="CE3344" s="62"/>
      <c r="CF3344" s="62"/>
      <c r="CL3344" s="56" t="s">
        <v>18196</v>
      </c>
      <c r="CM3344" s="56"/>
      <c r="CN3344" s="56"/>
      <c r="CO3344" s="52"/>
      <c r="CP3344" s="52"/>
      <c r="CQ3344" s="52"/>
      <c r="CR3344" s="52"/>
      <c r="CS3344" s="52"/>
      <c r="CT3344" s="52"/>
      <c r="CU3344" s="33"/>
      <c r="CV3344" s="33"/>
    </row>
    <row r="3345" spans="74:100">
      <c r="BV3345" s="62"/>
      <c r="BW3345" s="62"/>
      <c r="BX3345" s="62"/>
      <c r="BY3345" s="62"/>
      <c r="BZ3345" s="62"/>
      <c r="CA3345" s="62"/>
      <c r="CB3345" s="62"/>
      <c r="CC3345" s="62"/>
      <c r="CD3345" s="62"/>
      <c r="CE3345" s="62"/>
      <c r="CF3345" s="62"/>
      <c r="CL3345" s="56" t="s">
        <v>4046</v>
      </c>
      <c r="CM3345" s="56" t="s">
        <v>3118</v>
      </c>
      <c r="CN3345" s="56" t="s">
        <v>3118</v>
      </c>
      <c r="CO3345" s="52"/>
      <c r="CP3345" s="52"/>
      <c r="CQ3345" s="52"/>
      <c r="CR3345" s="52"/>
      <c r="CS3345" s="52"/>
      <c r="CT3345" s="52"/>
      <c r="CU3345" s="33"/>
      <c r="CV3345" s="33"/>
    </row>
    <row r="3346" spans="74:100">
      <c r="BV3346" s="62"/>
      <c r="BW3346" s="62"/>
      <c r="BX3346" s="62"/>
      <c r="BY3346" s="62"/>
      <c r="BZ3346" s="62"/>
      <c r="CA3346" s="62"/>
      <c r="CB3346" s="62"/>
      <c r="CC3346" s="62"/>
      <c r="CD3346" s="62"/>
      <c r="CE3346" s="62"/>
      <c r="CF3346" s="62"/>
      <c r="CL3346" s="56" t="s">
        <v>18197</v>
      </c>
      <c r="CM3346" s="56"/>
      <c r="CN3346" s="56"/>
      <c r="CO3346" s="52"/>
      <c r="CP3346" s="52"/>
      <c r="CQ3346" s="52"/>
      <c r="CR3346" s="52"/>
      <c r="CS3346" s="52"/>
      <c r="CT3346" s="52"/>
      <c r="CU3346" s="33"/>
      <c r="CV3346" s="33"/>
    </row>
    <row r="3347" spans="74:100">
      <c r="BV3347" s="62"/>
      <c r="BW3347" s="62"/>
      <c r="BX3347" s="62"/>
      <c r="BY3347" s="62"/>
      <c r="BZ3347" s="62"/>
      <c r="CA3347" s="62"/>
      <c r="CB3347" s="62"/>
      <c r="CC3347" s="62"/>
      <c r="CD3347" s="62"/>
      <c r="CE3347" s="62"/>
      <c r="CF3347" s="62"/>
      <c r="CL3347" s="56" t="s">
        <v>27343</v>
      </c>
      <c r="CM3347" s="56" t="s">
        <v>217</v>
      </c>
      <c r="CN3347" s="56" t="s">
        <v>217</v>
      </c>
      <c r="CO3347" s="52"/>
      <c r="CP3347" s="52"/>
      <c r="CQ3347" s="52"/>
      <c r="CR3347" s="52"/>
      <c r="CS3347" s="52"/>
      <c r="CT3347" s="52"/>
      <c r="CU3347" s="33"/>
      <c r="CV3347" s="33"/>
    </row>
    <row r="3348" spans="74:100">
      <c r="BV3348" s="62"/>
      <c r="BW3348" s="62"/>
      <c r="BX3348" s="62"/>
      <c r="BY3348" s="62"/>
      <c r="BZ3348" s="62"/>
      <c r="CA3348" s="62"/>
      <c r="CB3348" s="62"/>
      <c r="CC3348" s="62"/>
      <c r="CD3348" s="62"/>
      <c r="CE3348" s="62"/>
      <c r="CF3348" s="62"/>
      <c r="CL3348" s="56" t="s">
        <v>27344</v>
      </c>
      <c r="CM3348" s="56"/>
      <c r="CN3348" s="56"/>
      <c r="CO3348" s="52"/>
      <c r="CP3348" s="52"/>
      <c r="CQ3348" s="52"/>
      <c r="CR3348" s="52"/>
      <c r="CS3348" s="52"/>
      <c r="CT3348" s="52"/>
      <c r="CU3348" s="33"/>
      <c r="CV3348" s="33"/>
    </row>
    <row r="3349" spans="74:100">
      <c r="BV3349" s="62"/>
      <c r="BW3349" s="62"/>
      <c r="BX3349" s="62"/>
      <c r="BY3349" s="62"/>
      <c r="BZ3349" s="62"/>
      <c r="CA3349" s="62"/>
      <c r="CB3349" s="62"/>
      <c r="CC3349" s="62"/>
      <c r="CD3349" s="62"/>
      <c r="CE3349" s="62"/>
      <c r="CF3349" s="62"/>
      <c r="CL3349" s="56" t="s">
        <v>1261</v>
      </c>
      <c r="CM3349" s="56" t="s">
        <v>215</v>
      </c>
      <c r="CN3349" s="56" t="s">
        <v>215</v>
      </c>
      <c r="CO3349" s="52"/>
      <c r="CP3349" s="52"/>
      <c r="CQ3349" s="52"/>
      <c r="CR3349" s="52"/>
      <c r="CS3349" s="52"/>
      <c r="CT3349" s="52"/>
      <c r="CU3349" s="33"/>
      <c r="CV3349" s="33"/>
    </row>
    <row r="3350" spans="74:100">
      <c r="BV3350" s="62"/>
      <c r="BW3350" s="62"/>
      <c r="BX3350" s="62"/>
      <c r="BY3350" s="62"/>
      <c r="BZ3350" s="62"/>
      <c r="CA3350" s="62"/>
      <c r="CB3350" s="62"/>
      <c r="CC3350" s="62"/>
      <c r="CD3350" s="62"/>
      <c r="CE3350" s="62"/>
      <c r="CF3350" s="62"/>
      <c r="CL3350" s="56" t="s">
        <v>21266</v>
      </c>
      <c r="CM3350" s="56"/>
      <c r="CN3350" s="56"/>
      <c r="CO3350" s="52"/>
      <c r="CP3350" s="52"/>
      <c r="CQ3350" s="52"/>
      <c r="CR3350" s="52"/>
      <c r="CS3350" s="52"/>
      <c r="CT3350" s="52"/>
      <c r="CU3350" s="33"/>
      <c r="CV3350" s="33"/>
    </row>
    <row r="3351" spans="74:100">
      <c r="BV3351" s="62"/>
      <c r="BW3351" s="62"/>
      <c r="BX3351" s="62"/>
      <c r="BY3351" s="62"/>
      <c r="BZ3351" s="62"/>
      <c r="CA3351" s="62"/>
      <c r="CB3351" s="62"/>
      <c r="CC3351" s="62"/>
      <c r="CD3351" s="62"/>
      <c r="CE3351" s="62"/>
      <c r="CF3351" s="62"/>
      <c r="CL3351" s="56" t="s">
        <v>27345</v>
      </c>
      <c r="CM3351" s="56" t="s">
        <v>3118</v>
      </c>
      <c r="CN3351" s="56" t="s">
        <v>3118</v>
      </c>
      <c r="CO3351" s="52"/>
      <c r="CP3351" s="52"/>
      <c r="CQ3351" s="52"/>
      <c r="CR3351" s="52"/>
      <c r="CS3351" s="52"/>
      <c r="CT3351" s="52"/>
      <c r="CU3351" s="33"/>
      <c r="CV3351" s="33"/>
    </row>
    <row r="3352" spans="74:100">
      <c r="BV3352" s="62"/>
      <c r="BW3352" s="62"/>
      <c r="BX3352" s="62"/>
      <c r="BY3352" s="62"/>
      <c r="BZ3352" s="62"/>
      <c r="CA3352" s="62"/>
      <c r="CB3352" s="62"/>
      <c r="CC3352" s="62"/>
      <c r="CD3352" s="62"/>
      <c r="CE3352" s="62"/>
      <c r="CF3352" s="62"/>
      <c r="CL3352" s="56" t="s">
        <v>27346</v>
      </c>
      <c r="CM3352" s="56"/>
      <c r="CN3352" s="56"/>
      <c r="CO3352" s="52"/>
      <c r="CP3352" s="52"/>
      <c r="CQ3352" s="52"/>
      <c r="CR3352" s="52"/>
      <c r="CS3352" s="52"/>
      <c r="CT3352" s="52"/>
      <c r="CU3352" s="33"/>
      <c r="CV3352" s="33"/>
    </row>
    <row r="3353" spans="74:100">
      <c r="BV3353" s="62"/>
      <c r="BW3353" s="62"/>
      <c r="BX3353" s="62"/>
      <c r="BY3353" s="62"/>
      <c r="BZ3353" s="62"/>
      <c r="CA3353" s="62"/>
      <c r="CB3353" s="62"/>
      <c r="CC3353" s="62"/>
      <c r="CD3353" s="62"/>
      <c r="CE3353" s="62"/>
      <c r="CF3353" s="62"/>
      <c r="CL3353" s="56" t="s">
        <v>27347</v>
      </c>
      <c r="CM3353" s="56" t="s">
        <v>217</v>
      </c>
      <c r="CN3353" s="56" t="s">
        <v>217</v>
      </c>
      <c r="CO3353" s="52"/>
      <c r="CP3353" s="52"/>
      <c r="CQ3353" s="52"/>
      <c r="CR3353" s="52"/>
      <c r="CS3353" s="52"/>
      <c r="CT3353" s="52"/>
      <c r="CU3353" s="33"/>
      <c r="CV3353" s="33"/>
    </row>
    <row r="3354" spans="74:100">
      <c r="BV3354" s="62"/>
      <c r="BW3354" s="62"/>
      <c r="BX3354" s="62"/>
      <c r="BY3354" s="62"/>
      <c r="BZ3354" s="62"/>
      <c r="CA3354" s="62"/>
      <c r="CB3354" s="62"/>
      <c r="CC3354" s="62"/>
      <c r="CD3354" s="62"/>
      <c r="CE3354" s="62"/>
      <c r="CF3354" s="62"/>
      <c r="CL3354" s="56" t="s">
        <v>27348</v>
      </c>
      <c r="CM3354" s="56"/>
      <c r="CN3354" s="56"/>
      <c r="CO3354" s="52"/>
      <c r="CP3354" s="52"/>
      <c r="CQ3354" s="52"/>
      <c r="CR3354" s="52"/>
      <c r="CS3354" s="52"/>
      <c r="CT3354" s="52"/>
      <c r="CU3354" s="33"/>
      <c r="CV3354" s="33"/>
    </row>
    <row r="3355" spans="74:100">
      <c r="BV3355" s="62"/>
      <c r="BW3355" s="62"/>
      <c r="BX3355" s="62"/>
      <c r="BY3355" s="62"/>
      <c r="BZ3355" s="62"/>
      <c r="CA3355" s="62"/>
      <c r="CB3355" s="62"/>
      <c r="CC3355" s="62"/>
      <c r="CD3355" s="62"/>
      <c r="CE3355" s="62"/>
      <c r="CF3355" s="62"/>
      <c r="CL3355" s="56" t="s">
        <v>27349</v>
      </c>
      <c r="CM3355" s="56" t="s">
        <v>217</v>
      </c>
      <c r="CN3355" s="56" t="s">
        <v>217</v>
      </c>
      <c r="CO3355" s="52"/>
      <c r="CP3355" s="52"/>
      <c r="CQ3355" s="52"/>
      <c r="CR3355" s="52"/>
      <c r="CS3355" s="52"/>
      <c r="CT3355" s="52"/>
      <c r="CU3355" s="33"/>
      <c r="CV3355" s="33"/>
    </row>
    <row r="3356" spans="74:100">
      <c r="BV3356" s="62"/>
      <c r="BW3356" s="62"/>
      <c r="BX3356" s="62"/>
      <c r="BY3356" s="62"/>
      <c r="BZ3356" s="62"/>
      <c r="CA3356" s="62"/>
      <c r="CB3356" s="62"/>
      <c r="CC3356" s="62"/>
      <c r="CD3356" s="62"/>
      <c r="CE3356" s="62"/>
      <c r="CF3356" s="62"/>
      <c r="CL3356" s="56" t="s">
        <v>27350</v>
      </c>
      <c r="CM3356" s="56"/>
      <c r="CN3356" s="56"/>
      <c r="CO3356" s="52"/>
      <c r="CP3356" s="52"/>
      <c r="CQ3356" s="52"/>
      <c r="CR3356" s="52"/>
      <c r="CS3356" s="52"/>
      <c r="CT3356" s="52"/>
      <c r="CU3356" s="33"/>
      <c r="CV3356" s="33"/>
    </row>
    <row r="3357" spans="74:100">
      <c r="BV3357" s="62"/>
      <c r="BW3357" s="62"/>
      <c r="BX3357" s="62"/>
      <c r="BY3357" s="62"/>
      <c r="BZ3357" s="62"/>
      <c r="CA3357" s="62"/>
      <c r="CB3357" s="62"/>
      <c r="CC3357" s="62"/>
      <c r="CD3357" s="62"/>
      <c r="CE3357" s="62"/>
      <c r="CF3357" s="62"/>
      <c r="CL3357" s="56" t="s">
        <v>27351</v>
      </c>
      <c r="CM3357" s="56" t="s">
        <v>217</v>
      </c>
      <c r="CN3357" s="56" t="s">
        <v>217</v>
      </c>
      <c r="CO3357" s="52"/>
      <c r="CP3357" s="52"/>
      <c r="CQ3357" s="52"/>
      <c r="CR3357" s="52"/>
      <c r="CS3357" s="52"/>
      <c r="CT3357" s="52"/>
      <c r="CU3357" s="33"/>
      <c r="CV3357" s="33"/>
    </row>
    <row r="3358" spans="74:100">
      <c r="BV3358" s="62"/>
      <c r="BW3358" s="62"/>
      <c r="BX3358" s="62"/>
      <c r="BY3358" s="62"/>
      <c r="BZ3358" s="62"/>
      <c r="CA3358" s="62"/>
      <c r="CB3358" s="62"/>
      <c r="CC3358" s="62"/>
      <c r="CD3358" s="62"/>
      <c r="CE3358" s="62"/>
      <c r="CF3358" s="62"/>
      <c r="CL3358" s="56" t="s">
        <v>27352</v>
      </c>
      <c r="CM3358" s="56"/>
      <c r="CN3358" s="56"/>
      <c r="CO3358" s="52"/>
      <c r="CP3358" s="52"/>
      <c r="CQ3358" s="52"/>
      <c r="CR3358" s="52"/>
      <c r="CS3358" s="52"/>
      <c r="CT3358" s="52"/>
      <c r="CU3358" s="33"/>
      <c r="CV3358" s="33"/>
    </row>
    <row r="3359" spans="74:100">
      <c r="BV3359" s="62"/>
      <c r="BW3359" s="62"/>
      <c r="BX3359" s="62"/>
      <c r="BY3359" s="62"/>
      <c r="BZ3359" s="62"/>
      <c r="CA3359" s="62"/>
      <c r="CB3359" s="62"/>
      <c r="CC3359" s="62"/>
      <c r="CD3359" s="62"/>
      <c r="CE3359" s="62"/>
      <c r="CF3359" s="62"/>
      <c r="CL3359" s="56" t="s">
        <v>4047</v>
      </c>
      <c r="CM3359" s="56" t="s">
        <v>3118</v>
      </c>
      <c r="CN3359" s="56" t="s">
        <v>3118</v>
      </c>
      <c r="CO3359" s="52"/>
      <c r="CP3359" s="52"/>
      <c r="CQ3359" s="52"/>
      <c r="CR3359" s="52"/>
      <c r="CS3359" s="52"/>
      <c r="CT3359" s="52"/>
      <c r="CU3359" s="33"/>
      <c r="CV3359" s="33"/>
    </row>
    <row r="3360" spans="74:100">
      <c r="BV3360" s="62"/>
      <c r="BW3360" s="62"/>
      <c r="BX3360" s="62"/>
      <c r="BY3360" s="62"/>
      <c r="BZ3360" s="62"/>
      <c r="CA3360" s="62"/>
      <c r="CB3360" s="62"/>
      <c r="CC3360" s="62"/>
      <c r="CD3360" s="62"/>
      <c r="CE3360" s="62"/>
      <c r="CF3360" s="62"/>
      <c r="CL3360" s="56" t="s">
        <v>18198</v>
      </c>
      <c r="CM3360" s="56"/>
      <c r="CN3360" s="56"/>
      <c r="CO3360" s="52"/>
      <c r="CP3360" s="52"/>
      <c r="CQ3360" s="52"/>
      <c r="CR3360" s="52"/>
      <c r="CS3360" s="52"/>
      <c r="CT3360" s="52"/>
      <c r="CU3360" s="33"/>
      <c r="CV3360" s="33"/>
    </row>
    <row r="3361" spans="74:100">
      <c r="BV3361" s="62"/>
      <c r="BW3361" s="62"/>
      <c r="BX3361" s="62"/>
      <c r="BY3361" s="62"/>
      <c r="BZ3361" s="62"/>
      <c r="CA3361" s="62"/>
      <c r="CB3361" s="62"/>
      <c r="CC3361" s="62"/>
      <c r="CD3361" s="62"/>
      <c r="CE3361" s="62"/>
      <c r="CF3361" s="62"/>
      <c r="CL3361" s="56" t="s">
        <v>4048</v>
      </c>
      <c r="CM3361" s="56" t="s">
        <v>214</v>
      </c>
      <c r="CN3361" s="56" t="s">
        <v>214</v>
      </c>
      <c r="CO3361" s="52"/>
      <c r="CP3361" s="52"/>
      <c r="CQ3361" s="52"/>
      <c r="CR3361" s="52"/>
      <c r="CS3361" s="52"/>
      <c r="CT3361" s="52"/>
      <c r="CU3361" s="33"/>
      <c r="CV3361" s="33"/>
    </row>
    <row r="3362" spans="74:100">
      <c r="BV3362" s="62"/>
      <c r="BW3362" s="62"/>
      <c r="BX3362" s="62"/>
      <c r="BY3362" s="62"/>
      <c r="BZ3362" s="62"/>
      <c r="CA3362" s="62"/>
      <c r="CB3362" s="62"/>
      <c r="CC3362" s="62"/>
      <c r="CD3362" s="62"/>
      <c r="CE3362" s="62"/>
      <c r="CF3362" s="62"/>
      <c r="CL3362" s="56" t="s">
        <v>21267</v>
      </c>
      <c r="CM3362" s="56"/>
      <c r="CN3362" s="56"/>
      <c r="CO3362" s="52"/>
      <c r="CP3362" s="52"/>
      <c r="CQ3362" s="52"/>
      <c r="CR3362" s="52"/>
      <c r="CS3362" s="52"/>
      <c r="CT3362" s="52"/>
      <c r="CU3362" s="33"/>
      <c r="CV3362" s="33"/>
    </row>
    <row r="3363" spans="74:100">
      <c r="BV3363" s="62"/>
      <c r="BW3363" s="62"/>
      <c r="BX3363" s="62"/>
      <c r="BY3363" s="62"/>
      <c r="BZ3363" s="62"/>
      <c r="CA3363" s="62"/>
      <c r="CB3363" s="62"/>
      <c r="CC3363" s="62"/>
      <c r="CD3363" s="62"/>
      <c r="CE3363" s="62"/>
      <c r="CF3363" s="62"/>
      <c r="CL3363" s="56" t="s">
        <v>4049</v>
      </c>
      <c r="CM3363" s="56" t="s">
        <v>217</v>
      </c>
      <c r="CN3363" s="56" t="s">
        <v>217</v>
      </c>
      <c r="CO3363" s="52"/>
      <c r="CP3363" s="52"/>
      <c r="CQ3363" s="52"/>
      <c r="CR3363" s="52"/>
      <c r="CS3363" s="52"/>
      <c r="CT3363" s="52"/>
      <c r="CU3363" s="33"/>
      <c r="CV3363" s="33"/>
    </row>
    <row r="3364" spans="74:100">
      <c r="BV3364" s="62"/>
      <c r="BW3364" s="62"/>
      <c r="BX3364" s="62"/>
      <c r="BY3364" s="62"/>
      <c r="BZ3364" s="62"/>
      <c r="CA3364" s="62"/>
      <c r="CB3364" s="62"/>
      <c r="CC3364" s="62"/>
      <c r="CD3364" s="62"/>
      <c r="CE3364" s="62"/>
      <c r="CF3364" s="62"/>
      <c r="CL3364" s="56" t="s">
        <v>18199</v>
      </c>
      <c r="CM3364" s="56"/>
      <c r="CN3364" s="56"/>
      <c r="CO3364" s="52"/>
      <c r="CP3364" s="52"/>
      <c r="CQ3364" s="52"/>
      <c r="CR3364" s="52"/>
      <c r="CS3364" s="52"/>
      <c r="CT3364" s="52"/>
      <c r="CU3364" s="33"/>
      <c r="CV3364" s="33"/>
    </row>
    <row r="3365" spans="74:100">
      <c r="BV3365" s="62"/>
      <c r="BW3365" s="62"/>
      <c r="BX3365" s="62"/>
      <c r="BY3365" s="62"/>
      <c r="BZ3365" s="62"/>
      <c r="CA3365" s="62"/>
      <c r="CB3365" s="62"/>
      <c r="CC3365" s="62"/>
      <c r="CD3365" s="62"/>
      <c r="CE3365" s="62"/>
      <c r="CF3365" s="62"/>
      <c r="CL3365" s="56" t="s">
        <v>4050</v>
      </c>
      <c r="CM3365" s="56" t="s">
        <v>3118</v>
      </c>
      <c r="CN3365" s="56" t="s">
        <v>3118</v>
      </c>
      <c r="CO3365" s="52"/>
      <c r="CP3365" s="52"/>
      <c r="CQ3365" s="52"/>
      <c r="CR3365" s="52"/>
      <c r="CS3365" s="52"/>
      <c r="CT3365" s="52"/>
      <c r="CU3365" s="33"/>
      <c r="CV3365" s="33"/>
    </row>
    <row r="3366" spans="74:100">
      <c r="BV3366" s="62"/>
      <c r="BW3366" s="62"/>
      <c r="BX3366" s="62"/>
      <c r="BY3366" s="62"/>
      <c r="BZ3366" s="62"/>
      <c r="CA3366" s="62"/>
      <c r="CB3366" s="62"/>
      <c r="CC3366" s="62"/>
      <c r="CD3366" s="62"/>
      <c r="CE3366" s="62"/>
      <c r="CF3366" s="62"/>
      <c r="CL3366" s="56" t="s">
        <v>18200</v>
      </c>
      <c r="CM3366" s="56"/>
      <c r="CN3366" s="56"/>
      <c r="CO3366" s="52"/>
      <c r="CP3366" s="52"/>
      <c r="CQ3366" s="52"/>
      <c r="CR3366" s="52"/>
      <c r="CS3366" s="52"/>
      <c r="CT3366" s="52"/>
      <c r="CU3366" s="33"/>
      <c r="CV3366" s="33"/>
    </row>
    <row r="3367" spans="74:100">
      <c r="BV3367" s="62"/>
      <c r="BW3367" s="62"/>
      <c r="BX3367" s="62"/>
      <c r="BY3367" s="62"/>
      <c r="BZ3367" s="62"/>
      <c r="CA3367" s="62"/>
      <c r="CB3367" s="62"/>
      <c r="CC3367" s="62"/>
      <c r="CD3367" s="62"/>
      <c r="CE3367" s="62"/>
      <c r="CF3367" s="62"/>
      <c r="CL3367" s="56" t="s">
        <v>1262</v>
      </c>
      <c r="CM3367" s="56" t="s">
        <v>215</v>
      </c>
      <c r="CN3367" s="56" t="s">
        <v>215</v>
      </c>
      <c r="CO3367" s="52"/>
      <c r="CP3367" s="52"/>
      <c r="CQ3367" s="52"/>
      <c r="CR3367" s="52"/>
      <c r="CS3367" s="52"/>
      <c r="CT3367" s="52"/>
      <c r="CU3367" s="33"/>
      <c r="CV3367" s="33"/>
    </row>
    <row r="3368" spans="74:100">
      <c r="BV3368" s="62"/>
      <c r="BW3368" s="62"/>
      <c r="BX3368" s="62"/>
      <c r="BY3368" s="62"/>
      <c r="BZ3368" s="62"/>
      <c r="CA3368" s="62"/>
      <c r="CB3368" s="62"/>
      <c r="CC3368" s="62"/>
      <c r="CD3368" s="62"/>
      <c r="CE3368" s="62"/>
      <c r="CF3368" s="62"/>
      <c r="CL3368" s="56" t="s">
        <v>21268</v>
      </c>
      <c r="CM3368" s="56"/>
      <c r="CN3368" s="56"/>
      <c r="CO3368" s="52"/>
      <c r="CP3368" s="52"/>
      <c r="CQ3368" s="52"/>
      <c r="CR3368" s="52"/>
      <c r="CS3368" s="52"/>
      <c r="CT3368" s="52"/>
      <c r="CU3368" s="33"/>
      <c r="CV3368" s="33"/>
    </row>
    <row r="3369" spans="74:100">
      <c r="BV3369" s="62"/>
      <c r="BW3369" s="62"/>
      <c r="BX3369" s="62"/>
      <c r="BY3369" s="62"/>
      <c r="BZ3369" s="62"/>
      <c r="CA3369" s="62"/>
      <c r="CB3369" s="62"/>
      <c r="CC3369" s="62"/>
      <c r="CD3369" s="62"/>
      <c r="CE3369" s="62"/>
      <c r="CF3369" s="62"/>
      <c r="CL3369" s="56" t="s">
        <v>4051</v>
      </c>
      <c r="CM3369" s="56" t="s">
        <v>217</v>
      </c>
      <c r="CN3369" s="56" t="s">
        <v>217</v>
      </c>
      <c r="CO3369" s="52"/>
      <c r="CP3369" s="52"/>
      <c r="CQ3369" s="52"/>
      <c r="CR3369" s="52"/>
      <c r="CS3369" s="52"/>
      <c r="CT3369" s="52"/>
      <c r="CU3369" s="33"/>
      <c r="CV3369" s="33"/>
    </row>
    <row r="3370" spans="74:100">
      <c r="BV3370" s="62"/>
      <c r="BW3370" s="62"/>
      <c r="BX3370" s="62"/>
      <c r="BY3370" s="62"/>
      <c r="BZ3370" s="62"/>
      <c r="CA3370" s="62"/>
      <c r="CB3370" s="62"/>
      <c r="CC3370" s="62"/>
      <c r="CD3370" s="62"/>
      <c r="CE3370" s="62"/>
      <c r="CF3370" s="62"/>
      <c r="CL3370" s="56" t="s">
        <v>18201</v>
      </c>
      <c r="CM3370" s="56"/>
      <c r="CN3370" s="56"/>
      <c r="CO3370" s="52"/>
      <c r="CP3370" s="52"/>
      <c r="CQ3370" s="52"/>
      <c r="CR3370" s="52"/>
      <c r="CS3370" s="52"/>
      <c r="CT3370" s="52"/>
      <c r="CU3370" s="33"/>
      <c r="CV3370" s="33"/>
    </row>
    <row r="3371" spans="74:100">
      <c r="BV3371" s="62"/>
      <c r="BW3371" s="62"/>
      <c r="BX3371" s="62"/>
      <c r="BY3371" s="62"/>
      <c r="BZ3371" s="62"/>
      <c r="CA3371" s="62"/>
      <c r="CB3371" s="62"/>
      <c r="CC3371" s="62"/>
      <c r="CD3371" s="62"/>
      <c r="CE3371" s="62"/>
      <c r="CF3371" s="62"/>
      <c r="CL3371" s="56" t="s">
        <v>4052</v>
      </c>
      <c r="CM3371" s="56" t="s">
        <v>3118</v>
      </c>
      <c r="CN3371" s="56" t="s">
        <v>3118</v>
      </c>
      <c r="CO3371" s="52"/>
      <c r="CP3371" s="52"/>
      <c r="CQ3371" s="52"/>
      <c r="CR3371" s="52"/>
      <c r="CS3371" s="52"/>
      <c r="CT3371" s="52"/>
      <c r="CU3371" s="33"/>
      <c r="CV3371" s="33"/>
    </row>
    <row r="3372" spans="74:100">
      <c r="BV3372" s="62"/>
      <c r="BW3372" s="62"/>
      <c r="BX3372" s="62"/>
      <c r="BY3372" s="62"/>
      <c r="BZ3372" s="62"/>
      <c r="CA3372" s="62"/>
      <c r="CB3372" s="62"/>
      <c r="CC3372" s="62"/>
      <c r="CD3372" s="62"/>
      <c r="CE3372" s="62"/>
      <c r="CF3372" s="62"/>
      <c r="CL3372" s="56" t="s">
        <v>18202</v>
      </c>
      <c r="CM3372" s="56"/>
      <c r="CN3372" s="56"/>
      <c r="CO3372" s="52"/>
      <c r="CP3372" s="52"/>
      <c r="CQ3372" s="52"/>
      <c r="CR3372" s="52"/>
      <c r="CS3372" s="52"/>
      <c r="CT3372" s="52"/>
      <c r="CU3372" s="33"/>
      <c r="CV3372" s="33"/>
    </row>
    <row r="3373" spans="74:100">
      <c r="BV3373" s="62"/>
      <c r="BW3373" s="62"/>
      <c r="BX3373" s="62"/>
      <c r="BY3373" s="62"/>
      <c r="BZ3373" s="62"/>
      <c r="CA3373" s="62"/>
      <c r="CB3373" s="62"/>
      <c r="CC3373" s="62"/>
      <c r="CD3373" s="62"/>
      <c r="CE3373" s="62"/>
      <c r="CF3373" s="62"/>
      <c r="CL3373" s="56" t="s">
        <v>4053</v>
      </c>
      <c r="CM3373" s="56" t="s">
        <v>216</v>
      </c>
      <c r="CN3373" s="56" t="s">
        <v>216</v>
      </c>
      <c r="CO3373" s="52"/>
      <c r="CP3373" s="52"/>
      <c r="CQ3373" s="52"/>
      <c r="CR3373" s="52"/>
      <c r="CS3373" s="52"/>
      <c r="CT3373" s="52"/>
      <c r="CU3373" s="33"/>
      <c r="CV3373" s="33"/>
    </row>
    <row r="3374" spans="74:100">
      <c r="BV3374" s="62"/>
      <c r="BW3374" s="62"/>
      <c r="BX3374" s="62"/>
      <c r="BY3374" s="62"/>
      <c r="BZ3374" s="62"/>
      <c r="CA3374" s="62"/>
      <c r="CB3374" s="62"/>
      <c r="CC3374" s="62"/>
      <c r="CD3374" s="62"/>
      <c r="CE3374" s="62"/>
      <c r="CF3374" s="62"/>
      <c r="CL3374" s="56" t="s">
        <v>21269</v>
      </c>
      <c r="CM3374" s="56"/>
      <c r="CN3374" s="56"/>
      <c r="CO3374" s="52"/>
      <c r="CP3374" s="52"/>
      <c r="CQ3374" s="52"/>
      <c r="CR3374" s="52"/>
      <c r="CS3374" s="52"/>
      <c r="CT3374" s="52"/>
      <c r="CU3374" s="33"/>
      <c r="CV3374" s="33"/>
    </row>
    <row r="3375" spans="74:100">
      <c r="BV3375" s="62"/>
      <c r="BW3375" s="62"/>
      <c r="BX3375" s="62"/>
      <c r="BY3375" s="62"/>
      <c r="BZ3375" s="62"/>
      <c r="CA3375" s="62"/>
      <c r="CB3375" s="62"/>
      <c r="CC3375" s="62"/>
      <c r="CD3375" s="62"/>
      <c r="CE3375" s="62"/>
      <c r="CF3375" s="62"/>
      <c r="CL3375" s="56" t="s">
        <v>4054</v>
      </c>
      <c r="CM3375" s="56" t="s">
        <v>3118</v>
      </c>
      <c r="CN3375" s="56" t="s">
        <v>3118</v>
      </c>
      <c r="CO3375" s="52"/>
      <c r="CP3375" s="52"/>
      <c r="CQ3375" s="52"/>
      <c r="CR3375" s="52"/>
      <c r="CS3375" s="52"/>
      <c r="CT3375" s="52"/>
      <c r="CU3375" s="33"/>
      <c r="CV3375" s="33"/>
    </row>
    <row r="3376" spans="74:100">
      <c r="BV3376" s="62"/>
      <c r="BW3376" s="62"/>
      <c r="BX3376" s="62"/>
      <c r="BY3376" s="62"/>
      <c r="BZ3376" s="62"/>
      <c r="CA3376" s="62"/>
      <c r="CB3376" s="62"/>
      <c r="CC3376" s="62"/>
      <c r="CD3376" s="62"/>
      <c r="CE3376" s="62"/>
      <c r="CF3376" s="62"/>
      <c r="CL3376" s="56" t="s">
        <v>18203</v>
      </c>
      <c r="CM3376" s="56"/>
      <c r="CN3376" s="56"/>
      <c r="CO3376" s="52"/>
      <c r="CP3376" s="52"/>
      <c r="CQ3376" s="52"/>
      <c r="CR3376" s="52"/>
      <c r="CS3376" s="52"/>
      <c r="CT3376" s="52"/>
      <c r="CU3376" s="33"/>
      <c r="CV3376" s="33"/>
    </row>
    <row r="3377" spans="74:100">
      <c r="BV3377" s="62"/>
      <c r="BW3377" s="62"/>
      <c r="BX3377" s="62"/>
      <c r="BY3377" s="62"/>
      <c r="BZ3377" s="62"/>
      <c r="CA3377" s="62"/>
      <c r="CB3377" s="62"/>
      <c r="CC3377" s="62"/>
      <c r="CD3377" s="62"/>
      <c r="CE3377" s="62"/>
      <c r="CF3377" s="62"/>
      <c r="CL3377" s="56" t="s">
        <v>4055</v>
      </c>
      <c r="CM3377" s="56" t="s">
        <v>217</v>
      </c>
      <c r="CN3377" s="56" t="s">
        <v>217</v>
      </c>
      <c r="CO3377" s="52"/>
      <c r="CP3377" s="52"/>
      <c r="CQ3377" s="52"/>
      <c r="CR3377" s="52"/>
      <c r="CS3377" s="52"/>
      <c r="CT3377" s="52"/>
      <c r="CU3377" s="33"/>
      <c r="CV3377" s="33"/>
    </row>
    <row r="3378" spans="74:100">
      <c r="BV3378" s="62"/>
      <c r="BW3378" s="62"/>
      <c r="BX3378" s="62"/>
      <c r="BY3378" s="62"/>
      <c r="BZ3378" s="62"/>
      <c r="CA3378" s="62"/>
      <c r="CB3378" s="62"/>
      <c r="CC3378" s="62"/>
      <c r="CD3378" s="62"/>
      <c r="CE3378" s="62"/>
      <c r="CF3378" s="62"/>
      <c r="CL3378" s="56" t="s">
        <v>18204</v>
      </c>
      <c r="CM3378" s="56"/>
      <c r="CN3378" s="56"/>
      <c r="CO3378" s="52"/>
      <c r="CP3378" s="52"/>
      <c r="CQ3378" s="52"/>
      <c r="CR3378" s="52"/>
      <c r="CS3378" s="52"/>
      <c r="CT3378" s="52"/>
      <c r="CU3378" s="33"/>
      <c r="CV3378" s="33"/>
    </row>
    <row r="3379" spans="74:100">
      <c r="BV3379" s="62"/>
      <c r="BW3379" s="62"/>
      <c r="BX3379" s="62"/>
      <c r="BY3379" s="62"/>
      <c r="BZ3379" s="62"/>
      <c r="CA3379" s="62"/>
      <c r="CB3379" s="62"/>
      <c r="CC3379" s="62"/>
      <c r="CD3379" s="62"/>
      <c r="CE3379" s="62"/>
      <c r="CF3379" s="62"/>
      <c r="CL3379" s="56" t="s">
        <v>27353</v>
      </c>
      <c r="CM3379" s="56" t="s">
        <v>3118</v>
      </c>
      <c r="CN3379" s="56" t="s">
        <v>3118</v>
      </c>
      <c r="CO3379" s="52"/>
      <c r="CP3379" s="52"/>
      <c r="CQ3379" s="52"/>
      <c r="CR3379" s="52"/>
      <c r="CS3379" s="52"/>
      <c r="CT3379" s="52"/>
      <c r="CU3379" s="33"/>
      <c r="CV3379" s="33"/>
    </row>
    <row r="3380" spans="74:100">
      <c r="BV3380" s="62"/>
      <c r="BW3380" s="62"/>
      <c r="BX3380" s="62"/>
      <c r="BY3380" s="62"/>
      <c r="BZ3380" s="62"/>
      <c r="CA3380" s="62"/>
      <c r="CB3380" s="62"/>
      <c r="CC3380" s="62"/>
      <c r="CD3380" s="62"/>
      <c r="CE3380" s="62"/>
      <c r="CF3380" s="62"/>
      <c r="CL3380" s="56" t="s">
        <v>27354</v>
      </c>
      <c r="CM3380" s="56"/>
      <c r="CN3380" s="56"/>
      <c r="CO3380" s="52"/>
      <c r="CP3380" s="52"/>
      <c r="CQ3380" s="52"/>
      <c r="CR3380" s="52"/>
      <c r="CS3380" s="52"/>
      <c r="CT3380" s="52"/>
      <c r="CU3380" s="33"/>
      <c r="CV3380" s="33"/>
    </row>
    <row r="3381" spans="74:100">
      <c r="BV3381" s="62"/>
      <c r="BW3381" s="62"/>
      <c r="BX3381" s="62"/>
      <c r="BY3381" s="62"/>
      <c r="BZ3381" s="62"/>
      <c r="CA3381" s="62"/>
      <c r="CB3381" s="62"/>
      <c r="CC3381" s="62"/>
      <c r="CD3381" s="62"/>
      <c r="CE3381" s="62"/>
      <c r="CF3381" s="62"/>
      <c r="CL3381" s="56" t="s">
        <v>24857</v>
      </c>
      <c r="CM3381" s="56"/>
      <c r="CN3381" s="56"/>
      <c r="CO3381" s="52"/>
      <c r="CP3381" s="52"/>
      <c r="CQ3381" s="52"/>
      <c r="CR3381" s="52"/>
      <c r="CS3381" s="52"/>
      <c r="CT3381" s="52"/>
      <c r="CU3381" s="33"/>
      <c r="CV3381" s="33"/>
    </row>
    <row r="3382" spans="74:100">
      <c r="BV3382" s="62"/>
      <c r="BW3382" s="62"/>
      <c r="BX3382" s="62"/>
      <c r="BY3382" s="62"/>
      <c r="BZ3382" s="62"/>
      <c r="CA3382" s="62"/>
      <c r="CB3382" s="62"/>
      <c r="CC3382" s="62"/>
      <c r="CD3382" s="62"/>
      <c r="CE3382" s="62"/>
      <c r="CF3382" s="62"/>
      <c r="CL3382" s="56" t="s">
        <v>18434</v>
      </c>
      <c r="CM3382" s="56"/>
      <c r="CN3382" s="56"/>
      <c r="CO3382" s="52"/>
      <c r="CP3382" s="52"/>
      <c r="CQ3382" s="52"/>
      <c r="CR3382" s="52"/>
      <c r="CS3382" s="52"/>
      <c r="CT3382" s="52"/>
      <c r="CU3382" s="33"/>
      <c r="CV3382" s="33"/>
    </row>
    <row r="3383" spans="74:100">
      <c r="BV3383" s="62"/>
      <c r="BW3383" s="62"/>
      <c r="BX3383" s="62"/>
      <c r="BY3383" s="62"/>
      <c r="BZ3383" s="62"/>
      <c r="CA3383" s="62"/>
      <c r="CB3383" s="62"/>
      <c r="CC3383" s="62"/>
      <c r="CD3383" s="62"/>
      <c r="CE3383" s="62"/>
      <c r="CF3383" s="62"/>
      <c r="CL3383" s="56" t="s">
        <v>1263</v>
      </c>
      <c r="CM3383" s="56" t="s">
        <v>215</v>
      </c>
      <c r="CN3383" s="56" t="s">
        <v>215</v>
      </c>
      <c r="CO3383" s="52"/>
      <c r="CP3383" s="52"/>
      <c r="CQ3383" s="52"/>
      <c r="CR3383" s="52"/>
      <c r="CS3383" s="52"/>
      <c r="CT3383" s="52"/>
      <c r="CU3383" s="33"/>
      <c r="CV3383" s="33"/>
    </row>
    <row r="3384" spans="74:100">
      <c r="BV3384" s="62"/>
      <c r="BW3384" s="62"/>
      <c r="BX3384" s="62"/>
      <c r="BY3384" s="62"/>
      <c r="BZ3384" s="62"/>
      <c r="CA3384" s="62"/>
      <c r="CB3384" s="62"/>
      <c r="CC3384" s="62"/>
      <c r="CD3384" s="62"/>
      <c r="CE3384" s="62"/>
      <c r="CF3384" s="62"/>
      <c r="CL3384" s="56" t="s">
        <v>21270</v>
      </c>
      <c r="CM3384" s="56"/>
      <c r="CN3384" s="56"/>
      <c r="CO3384" s="52"/>
      <c r="CP3384" s="52"/>
      <c r="CQ3384" s="52"/>
      <c r="CR3384" s="52"/>
      <c r="CS3384" s="52"/>
      <c r="CT3384" s="52"/>
      <c r="CU3384" s="33"/>
      <c r="CV3384" s="33"/>
    </row>
    <row r="3385" spans="74:100">
      <c r="BV3385" s="62"/>
      <c r="BW3385" s="62"/>
      <c r="BX3385" s="62"/>
      <c r="BY3385" s="62"/>
      <c r="BZ3385" s="62"/>
      <c r="CA3385" s="62"/>
      <c r="CB3385" s="62"/>
      <c r="CC3385" s="62"/>
      <c r="CD3385" s="62"/>
      <c r="CE3385" s="62"/>
      <c r="CF3385" s="62"/>
      <c r="CL3385" s="56" t="s">
        <v>24858</v>
      </c>
      <c r="CM3385" s="56" t="s">
        <v>3118</v>
      </c>
      <c r="CN3385" s="56" t="s">
        <v>3118</v>
      </c>
      <c r="CO3385" s="52"/>
      <c r="CP3385" s="52"/>
      <c r="CQ3385" s="52"/>
      <c r="CR3385" s="52"/>
      <c r="CS3385" s="52"/>
      <c r="CT3385" s="52"/>
      <c r="CU3385" s="33"/>
      <c r="CV3385" s="33"/>
    </row>
    <row r="3386" spans="74:100">
      <c r="BV3386" s="62"/>
      <c r="BW3386" s="62"/>
      <c r="BX3386" s="62"/>
      <c r="BY3386" s="62"/>
      <c r="BZ3386" s="62"/>
      <c r="CA3386" s="62"/>
      <c r="CB3386" s="62"/>
      <c r="CC3386" s="62"/>
      <c r="CD3386" s="62"/>
      <c r="CE3386" s="62"/>
      <c r="CF3386" s="62"/>
      <c r="CL3386" s="56" t="s">
        <v>24859</v>
      </c>
      <c r="CM3386" s="56"/>
      <c r="CN3386" s="56"/>
      <c r="CO3386" s="52"/>
      <c r="CP3386" s="52"/>
      <c r="CQ3386" s="52"/>
      <c r="CR3386" s="52"/>
      <c r="CS3386" s="52"/>
      <c r="CT3386" s="52"/>
      <c r="CU3386" s="33"/>
      <c r="CV3386" s="33"/>
    </row>
    <row r="3387" spans="74:100">
      <c r="BV3387" s="62"/>
      <c r="BW3387" s="62"/>
      <c r="BX3387" s="62"/>
      <c r="BY3387" s="62"/>
      <c r="BZ3387" s="62"/>
      <c r="CA3387" s="62"/>
      <c r="CB3387" s="62"/>
      <c r="CC3387" s="62"/>
      <c r="CD3387" s="62"/>
      <c r="CE3387" s="62"/>
      <c r="CF3387" s="62"/>
      <c r="CL3387" s="56" t="s">
        <v>21271</v>
      </c>
      <c r="CM3387" s="56" t="s">
        <v>216</v>
      </c>
      <c r="CN3387" s="56" t="s">
        <v>216</v>
      </c>
      <c r="CO3387" s="52"/>
      <c r="CP3387" s="52"/>
      <c r="CQ3387" s="52"/>
      <c r="CR3387" s="52"/>
      <c r="CS3387" s="52"/>
      <c r="CT3387" s="52"/>
      <c r="CU3387" s="33"/>
      <c r="CV3387" s="33"/>
    </row>
    <row r="3388" spans="74:100">
      <c r="BV3388" s="62"/>
      <c r="BW3388" s="62"/>
      <c r="BX3388" s="62"/>
      <c r="BY3388" s="62"/>
      <c r="BZ3388" s="62"/>
      <c r="CA3388" s="62"/>
      <c r="CB3388" s="62"/>
      <c r="CC3388" s="62"/>
      <c r="CD3388" s="62"/>
      <c r="CE3388" s="62"/>
      <c r="CF3388" s="62"/>
      <c r="CL3388" s="56" t="s">
        <v>21272</v>
      </c>
      <c r="CM3388" s="56"/>
      <c r="CN3388" s="56"/>
      <c r="CO3388" s="52"/>
      <c r="CP3388" s="52"/>
      <c r="CQ3388" s="52"/>
      <c r="CR3388" s="52"/>
      <c r="CS3388" s="52"/>
      <c r="CT3388" s="52"/>
      <c r="CU3388" s="33"/>
      <c r="CV3388" s="33"/>
    </row>
    <row r="3389" spans="74:100">
      <c r="BV3389" s="62"/>
      <c r="BW3389" s="62"/>
      <c r="BX3389" s="62"/>
      <c r="BY3389" s="62"/>
      <c r="BZ3389" s="62"/>
      <c r="CA3389" s="62"/>
      <c r="CB3389" s="62"/>
      <c r="CC3389" s="62"/>
      <c r="CD3389" s="62"/>
      <c r="CE3389" s="62"/>
      <c r="CF3389" s="62"/>
      <c r="CL3389" s="56" t="s">
        <v>4056</v>
      </c>
      <c r="CM3389" s="56" t="s">
        <v>3118</v>
      </c>
      <c r="CN3389" s="56" t="s">
        <v>3118</v>
      </c>
      <c r="CO3389" s="52"/>
      <c r="CP3389" s="52"/>
      <c r="CQ3389" s="52"/>
      <c r="CR3389" s="52"/>
      <c r="CS3389" s="52"/>
      <c r="CT3389" s="52"/>
      <c r="CU3389" s="33"/>
      <c r="CV3389" s="33"/>
    </row>
    <row r="3390" spans="74:100">
      <c r="BV3390" s="62"/>
      <c r="BW3390" s="62"/>
      <c r="BX3390" s="62"/>
      <c r="BY3390" s="62"/>
      <c r="BZ3390" s="62"/>
      <c r="CA3390" s="62"/>
      <c r="CB3390" s="62"/>
      <c r="CC3390" s="62"/>
      <c r="CD3390" s="62"/>
      <c r="CE3390" s="62"/>
      <c r="CF3390" s="62"/>
      <c r="CL3390" s="56" t="s">
        <v>20531</v>
      </c>
      <c r="CM3390" s="56"/>
      <c r="CN3390" s="56"/>
      <c r="CO3390" s="52"/>
      <c r="CP3390" s="52"/>
      <c r="CQ3390" s="52"/>
      <c r="CR3390" s="52"/>
      <c r="CS3390" s="52"/>
      <c r="CT3390" s="52"/>
      <c r="CU3390" s="33"/>
      <c r="CV3390" s="33"/>
    </row>
    <row r="3391" spans="74:100">
      <c r="BV3391" s="62"/>
      <c r="BW3391" s="62"/>
      <c r="BX3391" s="62"/>
      <c r="BY3391" s="62"/>
      <c r="BZ3391" s="62"/>
      <c r="CA3391" s="62"/>
      <c r="CB3391" s="62"/>
      <c r="CC3391" s="62"/>
      <c r="CD3391" s="62"/>
      <c r="CE3391" s="62"/>
      <c r="CF3391" s="62"/>
      <c r="CL3391" s="56" t="s">
        <v>4057</v>
      </c>
      <c r="CM3391" s="56" t="s">
        <v>217</v>
      </c>
      <c r="CN3391" s="56" t="s">
        <v>217</v>
      </c>
      <c r="CO3391" s="52"/>
      <c r="CP3391" s="52"/>
      <c r="CQ3391" s="52"/>
      <c r="CR3391" s="52"/>
      <c r="CS3391" s="52"/>
      <c r="CT3391" s="52"/>
      <c r="CU3391" s="33"/>
      <c r="CV3391" s="33"/>
    </row>
    <row r="3392" spans="74:100">
      <c r="BV3392" s="62"/>
      <c r="BW3392" s="62"/>
      <c r="BX3392" s="62"/>
      <c r="BY3392" s="62"/>
      <c r="BZ3392" s="62"/>
      <c r="CA3392" s="62"/>
      <c r="CB3392" s="62"/>
      <c r="CC3392" s="62"/>
      <c r="CD3392" s="62"/>
      <c r="CE3392" s="62"/>
      <c r="CF3392" s="62"/>
      <c r="CL3392" s="56" t="s">
        <v>20531</v>
      </c>
      <c r="CM3392" s="56"/>
      <c r="CN3392" s="56"/>
      <c r="CO3392" s="52"/>
      <c r="CP3392" s="52"/>
      <c r="CQ3392" s="52"/>
      <c r="CR3392" s="52"/>
      <c r="CS3392" s="52"/>
      <c r="CT3392" s="52"/>
      <c r="CU3392" s="33"/>
      <c r="CV3392" s="33"/>
    </row>
    <row r="3393" spans="74:100">
      <c r="BV3393" s="62"/>
      <c r="BW3393" s="62"/>
      <c r="BX3393" s="62"/>
      <c r="BY3393" s="62"/>
      <c r="BZ3393" s="62"/>
      <c r="CA3393" s="62"/>
      <c r="CB3393" s="62"/>
      <c r="CC3393" s="62"/>
      <c r="CD3393" s="62"/>
      <c r="CE3393" s="62"/>
      <c r="CF3393" s="62"/>
      <c r="CL3393" s="56" t="s">
        <v>4058</v>
      </c>
      <c r="CM3393" s="56" t="s">
        <v>3118</v>
      </c>
      <c r="CN3393" s="56" t="s">
        <v>3118</v>
      </c>
      <c r="CO3393" s="52"/>
      <c r="CP3393" s="52"/>
      <c r="CQ3393" s="52"/>
      <c r="CR3393" s="52"/>
      <c r="CS3393" s="52"/>
      <c r="CT3393" s="52"/>
      <c r="CU3393" s="33"/>
      <c r="CV3393" s="33"/>
    </row>
    <row r="3394" spans="74:100">
      <c r="BV3394" s="62"/>
      <c r="BW3394" s="62"/>
      <c r="BX3394" s="62"/>
      <c r="BY3394" s="62"/>
      <c r="BZ3394" s="62"/>
      <c r="CA3394" s="62"/>
      <c r="CB3394" s="62"/>
      <c r="CC3394" s="62"/>
      <c r="CD3394" s="62"/>
      <c r="CE3394" s="62"/>
      <c r="CF3394" s="62"/>
      <c r="CL3394" s="56" t="s">
        <v>18205</v>
      </c>
      <c r="CM3394" s="56"/>
      <c r="CN3394" s="56"/>
      <c r="CO3394" s="52"/>
      <c r="CP3394" s="52"/>
      <c r="CQ3394" s="52"/>
      <c r="CR3394" s="52"/>
      <c r="CS3394" s="52"/>
      <c r="CT3394" s="52"/>
      <c r="CU3394" s="33"/>
      <c r="CV3394" s="33"/>
    </row>
    <row r="3395" spans="74:100">
      <c r="BV3395" s="62"/>
      <c r="BW3395" s="62"/>
      <c r="BX3395" s="62"/>
      <c r="BY3395" s="62"/>
      <c r="BZ3395" s="62"/>
      <c r="CA3395" s="62"/>
      <c r="CB3395" s="62"/>
      <c r="CC3395" s="62"/>
      <c r="CD3395" s="62"/>
      <c r="CE3395" s="62"/>
      <c r="CF3395" s="62"/>
      <c r="CL3395" s="56" t="s">
        <v>20489</v>
      </c>
      <c r="CM3395" s="56" t="s">
        <v>214</v>
      </c>
      <c r="CN3395" s="56" t="s">
        <v>214</v>
      </c>
      <c r="CO3395" s="52"/>
      <c r="CP3395" s="52"/>
      <c r="CQ3395" s="52"/>
      <c r="CR3395" s="52"/>
      <c r="CS3395" s="52"/>
      <c r="CT3395" s="52"/>
      <c r="CU3395" s="33"/>
      <c r="CV3395" s="33"/>
    </row>
    <row r="3396" spans="74:100">
      <c r="BV3396" s="62"/>
      <c r="BW3396" s="62"/>
      <c r="BX3396" s="62"/>
      <c r="BY3396" s="62"/>
      <c r="BZ3396" s="62"/>
      <c r="CA3396" s="62"/>
      <c r="CB3396" s="62"/>
      <c r="CC3396" s="62"/>
      <c r="CD3396" s="62"/>
      <c r="CE3396" s="62"/>
      <c r="CF3396" s="62"/>
      <c r="CL3396" s="56" t="s">
        <v>21273</v>
      </c>
      <c r="CM3396" s="56"/>
      <c r="CN3396" s="56"/>
      <c r="CO3396" s="52"/>
      <c r="CP3396" s="52"/>
      <c r="CQ3396" s="52"/>
      <c r="CR3396" s="52"/>
      <c r="CS3396" s="52"/>
      <c r="CT3396" s="52"/>
      <c r="CU3396" s="33"/>
      <c r="CV3396" s="33"/>
    </row>
    <row r="3397" spans="74:100">
      <c r="BV3397" s="62"/>
      <c r="BW3397" s="62"/>
      <c r="BX3397" s="62"/>
      <c r="BY3397" s="62"/>
      <c r="BZ3397" s="62"/>
      <c r="CA3397" s="62"/>
      <c r="CB3397" s="62"/>
      <c r="CC3397" s="62"/>
      <c r="CD3397" s="62"/>
      <c r="CE3397" s="62"/>
      <c r="CF3397" s="62"/>
      <c r="CL3397" s="56" t="s">
        <v>4059</v>
      </c>
      <c r="CM3397" s="56" t="s">
        <v>3118</v>
      </c>
      <c r="CN3397" s="56" t="s">
        <v>3118</v>
      </c>
      <c r="CO3397" s="52"/>
      <c r="CP3397" s="52"/>
      <c r="CQ3397" s="52"/>
      <c r="CR3397" s="52"/>
      <c r="CS3397" s="52"/>
      <c r="CT3397" s="52"/>
      <c r="CU3397" s="33"/>
      <c r="CV3397" s="33"/>
    </row>
    <row r="3398" spans="74:100">
      <c r="BV3398" s="62"/>
      <c r="BW3398" s="62"/>
      <c r="BX3398" s="62"/>
      <c r="BY3398" s="62"/>
      <c r="BZ3398" s="62"/>
      <c r="CA3398" s="62"/>
      <c r="CB3398" s="62"/>
      <c r="CC3398" s="62"/>
      <c r="CD3398" s="62"/>
      <c r="CE3398" s="62"/>
      <c r="CF3398" s="62"/>
      <c r="CL3398" s="56" t="s">
        <v>18206</v>
      </c>
      <c r="CM3398" s="56"/>
      <c r="CN3398" s="56"/>
      <c r="CO3398" s="52"/>
      <c r="CP3398" s="52"/>
      <c r="CQ3398" s="52"/>
      <c r="CR3398" s="52"/>
      <c r="CS3398" s="52"/>
      <c r="CT3398" s="52"/>
      <c r="CU3398" s="33"/>
      <c r="CV3398" s="33"/>
    </row>
    <row r="3399" spans="74:100">
      <c r="BV3399" s="62"/>
      <c r="BW3399" s="62"/>
      <c r="BX3399" s="62"/>
      <c r="BY3399" s="62"/>
      <c r="BZ3399" s="62"/>
      <c r="CA3399" s="62"/>
      <c r="CB3399" s="62"/>
      <c r="CC3399" s="62"/>
      <c r="CD3399" s="62"/>
      <c r="CE3399" s="62"/>
      <c r="CF3399" s="62"/>
      <c r="CL3399" s="56" t="s">
        <v>4060</v>
      </c>
      <c r="CM3399" s="56" t="s">
        <v>217</v>
      </c>
      <c r="CN3399" s="56" t="s">
        <v>217</v>
      </c>
      <c r="CO3399" s="52"/>
      <c r="CP3399" s="52"/>
      <c r="CQ3399" s="52"/>
      <c r="CR3399" s="52"/>
      <c r="CS3399" s="52"/>
      <c r="CT3399" s="52"/>
      <c r="CU3399" s="33"/>
      <c r="CV3399" s="33"/>
    </row>
    <row r="3400" spans="74:100">
      <c r="BV3400" s="62"/>
      <c r="BW3400" s="62"/>
      <c r="BX3400" s="62"/>
      <c r="BY3400" s="62"/>
      <c r="BZ3400" s="62"/>
      <c r="CA3400" s="62"/>
      <c r="CB3400" s="62"/>
      <c r="CC3400" s="62"/>
      <c r="CD3400" s="62"/>
      <c r="CE3400" s="62"/>
      <c r="CF3400" s="62"/>
      <c r="CL3400" s="56" t="s">
        <v>18207</v>
      </c>
      <c r="CM3400" s="56"/>
      <c r="CN3400" s="56"/>
      <c r="CO3400" s="52"/>
      <c r="CP3400" s="52"/>
      <c r="CQ3400" s="52"/>
      <c r="CR3400" s="52"/>
      <c r="CS3400" s="52"/>
      <c r="CT3400" s="52"/>
      <c r="CU3400" s="33"/>
      <c r="CV3400" s="33"/>
    </row>
    <row r="3401" spans="74:100">
      <c r="BV3401" s="62"/>
      <c r="BW3401" s="62"/>
      <c r="BX3401" s="62"/>
      <c r="BY3401" s="62"/>
      <c r="BZ3401" s="62"/>
      <c r="CA3401" s="62"/>
      <c r="CB3401" s="62"/>
      <c r="CC3401" s="62"/>
      <c r="CD3401" s="62"/>
      <c r="CE3401" s="62"/>
      <c r="CF3401" s="62"/>
      <c r="CL3401" s="56" t="s">
        <v>24951</v>
      </c>
      <c r="CM3401" s="56"/>
      <c r="CN3401" s="56"/>
      <c r="CO3401" s="52"/>
      <c r="CP3401" s="52"/>
      <c r="CQ3401" s="52"/>
      <c r="CR3401" s="52"/>
      <c r="CS3401" s="52"/>
      <c r="CT3401" s="52"/>
      <c r="CU3401" s="33"/>
      <c r="CV3401" s="33"/>
    </row>
    <row r="3402" spans="74:100">
      <c r="BV3402" s="62"/>
      <c r="BW3402" s="62"/>
      <c r="BX3402" s="62"/>
      <c r="BY3402" s="62"/>
      <c r="BZ3402" s="62"/>
      <c r="CA3402" s="62"/>
      <c r="CB3402" s="62"/>
      <c r="CC3402" s="62"/>
      <c r="CD3402" s="62"/>
      <c r="CE3402" s="62"/>
      <c r="CF3402" s="62"/>
      <c r="CL3402" s="56" t="s">
        <v>24952</v>
      </c>
      <c r="CM3402" s="56"/>
      <c r="CN3402" s="56"/>
      <c r="CO3402" s="52"/>
      <c r="CP3402" s="52"/>
      <c r="CQ3402" s="52"/>
      <c r="CR3402" s="52"/>
      <c r="CS3402" s="52"/>
      <c r="CT3402" s="52"/>
      <c r="CU3402" s="33"/>
      <c r="CV3402" s="33"/>
    </row>
    <row r="3403" spans="74:100">
      <c r="BV3403" s="62"/>
      <c r="BW3403" s="62"/>
      <c r="BX3403" s="62"/>
      <c r="BY3403" s="62"/>
      <c r="BZ3403" s="62"/>
      <c r="CA3403" s="62"/>
      <c r="CB3403" s="62"/>
      <c r="CC3403" s="62"/>
      <c r="CD3403" s="62"/>
      <c r="CE3403" s="62"/>
      <c r="CF3403" s="62"/>
      <c r="CL3403" s="56" t="s">
        <v>24953</v>
      </c>
      <c r="CM3403" s="56" t="s">
        <v>214</v>
      </c>
      <c r="CN3403" s="56" t="s">
        <v>214</v>
      </c>
      <c r="CO3403" s="52"/>
      <c r="CP3403" s="52"/>
      <c r="CQ3403" s="52"/>
      <c r="CR3403" s="52"/>
      <c r="CS3403" s="52"/>
      <c r="CT3403" s="52"/>
      <c r="CU3403" s="33"/>
      <c r="CV3403" s="33"/>
    </row>
    <row r="3404" spans="74:100">
      <c r="BV3404" s="62"/>
      <c r="BW3404" s="62"/>
      <c r="BX3404" s="62"/>
      <c r="BY3404" s="62"/>
      <c r="BZ3404" s="62"/>
      <c r="CA3404" s="62"/>
      <c r="CB3404" s="62"/>
      <c r="CC3404" s="62"/>
      <c r="CD3404" s="62"/>
      <c r="CE3404" s="62"/>
      <c r="CF3404" s="62"/>
      <c r="CL3404" s="56" t="s">
        <v>24954</v>
      </c>
      <c r="CM3404" s="56"/>
      <c r="CN3404" s="56"/>
      <c r="CO3404" s="52"/>
      <c r="CP3404" s="52"/>
      <c r="CQ3404" s="52"/>
      <c r="CR3404" s="52"/>
      <c r="CS3404" s="52"/>
      <c r="CT3404" s="52"/>
      <c r="CU3404" s="33"/>
      <c r="CV3404" s="33"/>
    </row>
    <row r="3405" spans="74:100">
      <c r="BV3405" s="62"/>
      <c r="BW3405" s="62"/>
      <c r="BX3405" s="62"/>
      <c r="BY3405" s="62"/>
      <c r="BZ3405" s="62"/>
      <c r="CA3405" s="62"/>
      <c r="CB3405" s="62"/>
      <c r="CC3405" s="62"/>
      <c r="CD3405" s="62"/>
      <c r="CE3405" s="62"/>
      <c r="CF3405" s="62"/>
      <c r="CL3405" s="56" t="s">
        <v>27355</v>
      </c>
      <c r="CM3405" s="56" t="s">
        <v>214</v>
      </c>
      <c r="CN3405" s="56" t="s">
        <v>214</v>
      </c>
      <c r="CO3405" s="52"/>
      <c r="CP3405" s="52"/>
      <c r="CQ3405" s="52"/>
      <c r="CR3405" s="52"/>
      <c r="CS3405" s="52"/>
      <c r="CT3405" s="52"/>
      <c r="CU3405" s="33"/>
      <c r="CV3405" s="33"/>
    </row>
    <row r="3406" spans="74:100">
      <c r="BV3406" s="62"/>
      <c r="BW3406" s="62"/>
      <c r="BX3406" s="62"/>
      <c r="BY3406" s="62"/>
      <c r="BZ3406" s="62"/>
      <c r="CA3406" s="62"/>
      <c r="CB3406" s="62"/>
      <c r="CC3406" s="62"/>
      <c r="CD3406" s="62"/>
      <c r="CE3406" s="62"/>
      <c r="CF3406" s="62"/>
      <c r="CL3406" s="56" t="s">
        <v>27356</v>
      </c>
      <c r="CM3406" s="56"/>
      <c r="CN3406" s="56"/>
      <c r="CO3406" s="52"/>
      <c r="CP3406" s="52"/>
      <c r="CQ3406" s="52"/>
      <c r="CR3406" s="52"/>
      <c r="CS3406" s="52"/>
      <c r="CT3406" s="52"/>
      <c r="CU3406" s="33"/>
      <c r="CV3406" s="33"/>
    </row>
    <row r="3407" spans="74:100">
      <c r="BV3407" s="62"/>
      <c r="BW3407" s="62"/>
      <c r="BX3407" s="62"/>
      <c r="BY3407" s="62"/>
      <c r="BZ3407" s="62"/>
      <c r="CA3407" s="62"/>
      <c r="CB3407" s="62"/>
      <c r="CC3407" s="62"/>
      <c r="CD3407" s="62"/>
      <c r="CE3407" s="62"/>
      <c r="CF3407" s="62"/>
      <c r="CL3407" s="56" t="s">
        <v>24955</v>
      </c>
      <c r="CM3407" s="56" t="s">
        <v>214</v>
      </c>
      <c r="CN3407" s="56" t="s">
        <v>214</v>
      </c>
      <c r="CO3407" s="52"/>
      <c r="CP3407" s="52"/>
      <c r="CQ3407" s="52"/>
      <c r="CR3407" s="52"/>
      <c r="CS3407" s="52"/>
      <c r="CT3407" s="52"/>
      <c r="CU3407" s="33"/>
      <c r="CV3407" s="33"/>
    </row>
    <row r="3408" spans="74:100">
      <c r="BV3408" s="62"/>
      <c r="BW3408" s="62"/>
      <c r="BX3408" s="62"/>
      <c r="BY3408" s="62"/>
      <c r="BZ3408" s="62"/>
      <c r="CA3408" s="62"/>
      <c r="CB3408" s="62"/>
      <c r="CC3408" s="62"/>
      <c r="CD3408" s="62"/>
      <c r="CE3408" s="62"/>
      <c r="CF3408" s="62"/>
      <c r="CL3408" s="56" t="s">
        <v>24956</v>
      </c>
      <c r="CM3408" s="56"/>
      <c r="CN3408" s="56"/>
      <c r="CO3408" s="52"/>
      <c r="CP3408" s="52"/>
      <c r="CQ3408" s="52"/>
      <c r="CR3408" s="52"/>
      <c r="CS3408" s="52"/>
      <c r="CT3408" s="52"/>
      <c r="CU3408" s="33"/>
      <c r="CV3408" s="33"/>
    </row>
    <row r="3409" spans="74:100">
      <c r="BV3409" s="62"/>
      <c r="BW3409" s="62"/>
      <c r="BX3409" s="62"/>
      <c r="BY3409" s="62"/>
      <c r="BZ3409" s="62"/>
      <c r="CA3409" s="62"/>
      <c r="CB3409" s="62"/>
      <c r="CC3409" s="62"/>
      <c r="CD3409" s="62"/>
      <c r="CE3409" s="62"/>
      <c r="CF3409" s="62"/>
      <c r="CL3409" s="56" t="s">
        <v>27357</v>
      </c>
      <c r="CM3409" s="56" t="s">
        <v>214</v>
      </c>
      <c r="CN3409" s="56" t="s">
        <v>214</v>
      </c>
      <c r="CO3409" s="52"/>
      <c r="CP3409" s="52"/>
      <c r="CQ3409" s="52"/>
      <c r="CR3409" s="52"/>
      <c r="CS3409" s="52"/>
      <c r="CT3409" s="52"/>
      <c r="CU3409" s="33"/>
      <c r="CV3409" s="33"/>
    </row>
    <row r="3410" spans="74:100">
      <c r="BV3410" s="62"/>
      <c r="BW3410" s="62"/>
      <c r="BX3410" s="62"/>
      <c r="BY3410" s="62"/>
      <c r="BZ3410" s="62"/>
      <c r="CA3410" s="62"/>
      <c r="CB3410" s="62"/>
      <c r="CC3410" s="62"/>
      <c r="CD3410" s="62"/>
      <c r="CE3410" s="62"/>
      <c r="CF3410" s="62"/>
      <c r="CL3410" s="56" t="s">
        <v>27358</v>
      </c>
      <c r="CM3410" s="56"/>
      <c r="CN3410" s="56"/>
      <c r="CO3410" s="52"/>
      <c r="CP3410" s="52"/>
      <c r="CQ3410" s="52"/>
      <c r="CR3410" s="52"/>
      <c r="CS3410" s="52"/>
      <c r="CT3410" s="52"/>
      <c r="CU3410" s="33"/>
      <c r="CV3410" s="33"/>
    </row>
    <row r="3411" spans="74:100">
      <c r="BV3411" s="62"/>
      <c r="BW3411" s="62"/>
      <c r="BX3411" s="62"/>
      <c r="BY3411" s="62"/>
      <c r="BZ3411" s="62"/>
      <c r="CA3411" s="62"/>
      <c r="CB3411" s="62"/>
      <c r="CC3411" s="62"/>
      <c r="CD3411" s="62"/>
      <c r="CE3411" s="62"/>
      <c r="CF3411" s="62"/>
      <c r="CL3411" s="56" t="s">
        <v>4061</v>
      </c>
      <c r="CM3411" s="56" t="s">
        <v>3118</v>
      </c>
      <c r="CN3411" s="56" t="s">
        <v>3118</v>
      </c>
      <c r="CO3411" s="52"/>
      <c r="CP3411" s="52"/>
      <c r="CQ3411" s="52"/>
      <c r="CR3411" s="52"/>
      <c r="CS3411" s="52"/>
      <c r="CT3411" s="52"/>
      <c r="CU3411" s="33"/>
      <c r="CV3411" s="33"/>
    </row>
    <row r="3412" spans="74:100">
      <c r="BV3412" s="62"/>
      <c r="BW3412" s="62"/>
      <c r="BX3412" s="62"/>
      <c r="BY3412" s="62"/>
      <c r="BZ3412" s="62"/>
      <c r="CA3412" s="62"/>
      <c r="CB3412" s="62"/>
      <c r="CC3412" s="62"/>
      <c r="CD3412" s="62"/>
      <c r="CE3412" s="62"/>
      <c r="CF3412" s="62"/>
      <c r="CL3412" s="56" t="s">
        <v>18208</v>
      </c>
      <c r="CM3412" s="56"/>
      <c r="CN3412" s="56"/>
      <c r="CO3412" s="52"/>
      <c r="CP3412" s="52"/>
      <c r="CQ3412" s="52"/>
      <c r="CR3412" s="52"/>
      <c r="CS3412" s="52"/>
      <c r="CT3412" s="52"/>
      <c r="CU3412" s="33"/>
      <c r="CV3412" s="33"/>
    </row>
    <row r="3413" spans="74:100">
      <c r="BV3413" s="62"/>
      <c r="BW3413" s="62"/>
      <c r="BX3413" s="62"/>
      <c r="BY3413" s="62"/>
      <c r="BZ3413" s="62"/>
      <c r="CA3413" s="62"/>
      <c r="CB3413" s="62"/>
      <c r="CC3413" s="62"/>
      <c r="CD3413" s="62"/>
      <c r="CE3413" s="62"/>
      <c r="CF3413" s="62"/>
      <c r="CL3413" s="56" t="s">
        <v>27359</v>
      </c>
      <c r="CM3413" s="56" t="s">
        <v>217</v>
      </c>
      <c r="CN3413" s="56" t="s">
        <v>217</v>
      </c>
      <c r="CO3413" s="52"/>
      <c r="CP3413" s="52"/>
      <c r="CQ3413" s="52"/>
      <c r="CR3413" s="52"/>
      <c r="CS3413" s="52"/>
      <c r="CT3413" s="52"/>
      <c r="CU3413" s="33"/>
      <c r="CV3413" s="33"/>
    </row>
    <row r="3414" spans="74:100">
      <c r="BV3414" s="62"/>
      <c r="BW3414" s="62"/>
      <c r="BX3414" s="62"/>
      <c r="BY3414" s="62"/>
      <c r="BZ3414" s="62"/>
      <c r="CA3414" s="62"/>
      <c r="CB3414" s="62"/>
      <c r="CC3414" s="62"/>
      <c r="CD3414" s="62"/>
      <c r="CE3414" s="62"/>
      <c r="CF3414" s="62"/>
      <c r="CL3414" s="56" t="s">
        <v>27360</v>
      </c>
      <c r="CM3414" s="56"/>
      <c r="CN3414" s="56"/>
      <c r="CO3414" s="52"/>
      <c r="CP3414" s="52"/>
      <c r="CQ3414" s="52"/>
      <c r="CR3414" s="52"/>
      <c r="CS3414" s="52"/>
      <c r="CT3414" s="52"/>
      <c r="CU3414" s="33"/>
      <c r="CV3414" s="33"/>
    </row>
    <row r="3415" spans="74:100">
      <c r="BV3415" s="62"/>
      <c r="BW3415" s="62"/>
      <c r="BX3415" s="62"/>
      <c r="BY3415" s="62"/>
      <c r="BZ3415" s="62"/>
      <c r="CA3415" s="62"/>
      <c r="CB3415" s="62"/>
      <c r="CC3415" s="62"/>
      <c r="CD3415" s="62"/>
      <c r="CE3415" s="62"/>
      <c r="CF3415" s="62"/>
      <c r="CL3415" s="56" t="s">
        <v>4062</v>
      </c>
      <c r="CM3415" s="56" t="s">
        <v>217</v>
      </c>
      <c r="CN3415" s="56" t="s">
        <v>217</v>
      </c>
      <c r="CO3415" s="52"/>
      <c r="CP3415" s="52"/>
      <c r="CQ3415" s="52"/>
      <c r="CR3415" s="52"/>
      <c r="CS3415" s="52"/>
      <c r="CT3415" s="52"/>
      <c r="CU3415" s="33"/>
      <c r="CV3415" s="33"/>
    </row>
    <row r="3416" spans="74:100">
      <c r="BV3416" s="62"/>
      <c r="BW3416" s="62"/>
      <c r="BX3416" s="62"/>
      <c r="BY3416" s="62"/>
      <c r="BZ3416" s="62"/>
      <c r="CA3416" s="62"/>
      <c r="CB3416" s="62"/>
      <c r="CC3416" s="62"/>
      <c r="CD3416" s="62"/>
      <c r="CE3416" s="62"/>
      <c r="CF3416" s="62"/>
      <c r="CL3416" s="56" t="s">
        <v>18209</v>
      </c>
      <c r="CM3416" s="56"/>
      <c r="CN3416" s="56"/>
      <c r="CO3416" s="52"/>
      <c r="CP3416" s="52"/>
      <c r="CQ3416" s="52"/>
      <c r="CR3416" s="52"/>
      <c r="CS3416" s="52"/>
      <c r="CT3416" s="52"/>
      <c r="CU3416" s="33"/>
      <c r="CV3416" s="33"/>
    </row>
    <row r="3417" spans="74:100">
      <c r="BV3417" s="62"/>
      <c r="BW3417" s="62"/>
      <c r="BX3417" s="62"/>
      <c r="BY3417" s="62"/>
      <c r="BZ3417" s="62"/>
      <c r="CA3417" s="62"/>
      <c r="CB3417" s="62"/>
      <c r="CC3417" s="62"/>
      <c r="CD3417" s="62"/>
      <c r="CE3417" s="62"/>
      <c r="CF3417" s="62"/>
      <c r="CL3417" s="56" t="s">
        <v>1264</v>
      </c>
      <c r="CM3417" s="56" t="s">
        <v>216</v>
      </c>
      <c r="CN3417" s="56" t="s">
        <v>216</v>
      </c>
      <c r="CO3417" s="52"/>
      <c r="CP3417" s="52"/>
      <c r="CQ3417" s="52"/>
      <c r="CR3417" s="52"/>
      <c r="CS3417" s="52"/>
      <c r="CT3417" s="52"/>
      <c r="CU3417" s="33"/>
      <c r="CV3417" s="33"/>
    </row>
    <row r="3418" spans="74:100">
      <c r="BV3418" s="62"/>
      <c r="BW3418" s="62"/>
      <c r="BX3418" s="62"/>
      <c r="BY3418" s="62"/>
      <c r="BZ3418" s="62"/>
      <c r="CA3418" s="62"/>
      <c r="CB3418" s="62"/>
      <c r="CC3418" s="62"/>
      <c r="CD3418" s="62"/>
      <c r="CE3418" s="62"/>
      <c r="CF3418" s="62"/>
      <c r="CL3418" s="56" t="s">
        <v>21274</v>
      </c>
      <c r="CM3418" s="56"/>
      <c r="CN3418" s="56"/>
      <c r="CO3418" s="52"/>
      <c r="CP3418" s="52"/>
      <c r="CQ3418" s="52"/>
      <c r="CR3418" s="52"/>
      <c r="CS3418" s="52"/>
      <c r="CT3418" s="52"/>
      <c r="CU3418" s="33"/>
      <c r="CV3418" s="33"/>
    </row>
    <row r="3419" spans="74:100">
      <c r="BV3419" s="62"/>
      <c r="BW3419" s="62"/>
      <c r="BX3419" s="62"/>
      <c r="BY3419" s="62"/>
      <c r="BZ3419" s="62"/>
      <c r="CA3419" s="62"/>
      <c r="CB3419" s="62"/>
      <c r="CC3419" s="62"/>
      <c r="CD3419" s="62"/>
      <c r="CE3419" s="62"/>
      <c r="CF3419" s="62"/>
      <c r="CL3419" s="56" t="s">
        <v>27361</v>
      </c>
      <c r="CM3419" s="56" t="s">
        <v>217</v>
      </c>
      <c r="CN3419" s="56" t="s">
        <v>217</v>
      </c>
      <c r="CO3419" s="52"/>
      <c r="CP3419" s="52"/>
      <c r="CQ3419" s="52"/>
      <c r="CR3419" s="52"/>
      <c r="CS3419" s="52"/>
      <c r="CT3419" s="52"/>
      <c r="CU3419" s="33"/>
      <c r="CV3419" s="33"/>
    </row>
    <row r="3420" spans="74:100">
      <c r="BV3420" s="62"/>
      <c r="BW3420" s="62"/>
      <c r="BX3420" s="62"/>
      <c r="BY3420" s="62"/>
      <c r="BZ3420" s="62"/>
      <c r="CA3420" s="62"/>
      <c r="CB3420" s="62"/>
      <c r="CC3420" s="62"/>
      <c r="CD3420" s="62"/>
      <c r="CE3420" s="62"/>
      <c r="CF3420" s="62"/>
      <c r="CL3420" s="56" t="s">
        <v>27362</v>
      </c>
      <c r="CM3420" s="56"/>
      <c r="CN3420" s="56"/>
      <c r="CO3420" s="52"/>
      <c r="CP3420" s="52"/>
      <c r="CQ3420" s="52"/>
      <c r="CR3420" s="52"/>
      <c r="CS3420" s="52"/>
      <c r="CT3420" s="52"/>
      <c r="CU3420" s="33"/>
      <c r="CV3420" s="33"/>
    </row>
    <row r="3421" spans="74:100">
      <c r="BV3421" s="62"/>
      <c r="BW3421" s="62"/>
      <c r="BX3421" s="62"/>
      <c r="BY3421" s="62"/>
      <c r="BZ3421" s="62"/>
      <c r="CA3421" s="62"/>
      <c r="CB3421" s="62"/>
      <c r="CC3421" s="62"/>
      <c r="CD3421" s="62"/>
      <c r="CE3421" s="62"/>
      <c r="CF3421" s="62"/>
      <c r="CL3421" s="56" t="s">
        <v>4063</v>
      </c>
      <c r="CM3421" s="56" t="s">
        <v>3118</v>
      </c>
      <c r="CN3421" s="56" t="s">
        <v>3118</v>
      </c>
      <c r="CO3421" s="52"/>
      <c r="CP3421" s="52"/>
      <c r="CQ3421" s="52"/>
      <c r="CR3421" s="52"/>
      <c r="CS3421" s="52"/>
      <c r="CT3421" s="52"/>
      <c r="CU3421" s="33"/>
      <c r="CV3421" s="33"/>
    </row>
    <row r="3422" spans="74:100">
      <c r="BV3422" s="62"/>
      <c r="BW3422" s="62"/>
      <c r="BX3422" s="62"/>
      <c r="BY3422" s="62"/>
      <c r="BZ3422" s="62"/>
      <c r="CA3422" s="62"/>
      <c r="CB3422" s="62"/>
      <c r="CC3422" s="62"/>
      <c r="CD3422" s="62"/>
      <c r="CE3422" s="62"/>
      <c r="CF3422" s="62"/>
      <c r="CL3422" s="56" t="s">
        <v>18210</v>
      </c>
      <c r="CM3422" s="56"/>
      <c r="CN3422" s="56"/>
      <c r="CO3422" s="52"/>
      <c r="CP3422" s="52"/>
      <c r="CQ3422" s="52"/>
      <c r="CR3422" s="52"/>
      <c r="CS3422" s="52"/>
      <c r="CT3422" s="52"/>
      <c r="CU3422" s="33"/>
      <c r="CV3422" s="33"/>
    </row>
    <row r="3423" spans="74:100">
      <c r="BV3423" s="62"/>
      <c r="BW3423" s="62"/>
      <c r="BX3423" s="62"/>
      <c r="BY3423" s="62"/>
      <c r="BZ3423" s="62"/>
      <c r="CA3423" s="62"/>
      <c r="CB3423" s="62"/>
      <c r="CC3423" s="62"/>
      <c r="CD3423" s="62"/>
      <c r="CE3423" s="62"/>
      <c r="CF3423" s="62"/>
      <c r="CL3423" s="56" t="s">
        <v>1265</v>
      </c>
      <c r="CM3423" s="56" t="s">
        <v>215</v>
      </c>
      <c r="CN3423" s="56" t="s">
        <v>215</v>
      </c>
      <c r="CO3423" s="52"/>
      <c r="CP3423" s="52"/>
      <c r="CQ3423" s="52"/>
      <c r="CR3423" s="52"/>
      <c r="CS3423" s="52"/>
      <c r="CT3423" s="52"/>
      <c r="CU3423" s="33"/>
      <c r="CV3423" s="33"/>
    </row>
    <row r="3424" spans="74:100">
      <c r="BV3424" s="62"/>
      <c r="BW3424" s="62"/>
      <c r="BX3424" s="62"/>
      <c r="BY3424" s="62"/>
      <c r="BZ3424" s="62"/>
      <c r="CA3424" s="62"/>
      <c r="CB3424" s="62"/>
      <c r="CC3424" s="62"/>
      <c r="CD3424" s="62"/>
      <c r="CE3424" s="62"/>
      <c r="CF3424" s="62"/>
      <c r="CL3424" s="56" t="s">
        <v>21275</v>
      </c>
      <c r="CM3424" s="56"/>
      <c r="CN3424" s="56"/>
      <c r="CO3424" s="52"/>
      <c r="CP3424" s="52"/>
      <c r="CQ3424" s="52"/>
      <c r="CR3424" s="52"/>
      <c r="CS3424" s="52"/>
      <c r="CT3424" s="52"/>
      <c r="CU3424" s="33"/>
      <c r="CV3424" s="33"/>
    </row>
    <row r="3425" spans="74:100">
      <c r="BV3425" s="62"/>
      <c r="BW3425" s="62"/>
      <c r="BX3425" s="62"/>
      <c r="BY3425" s="62"/>
      <c r="BZ3425" s="62"/>
      <c r="CA3425" s="62"/>
      <c r="CB3425" s="62"/>
      <c r="CC3425" s="62"/>
      <c r="CD3425" s="62"/>
      <c r="CE3425" s="62"/>
      <c r="CF3425" s="62"/>
      <c r="CL3425" s="56" t="s">
        <v>27363</v>
      </c>
      <c r="CM3425" s="56" t="s">
        <v>217</v>
      </c>
      <c r="CN3425" s="56" t="s">
        <v>217</v>
      </c>
      <c r="CO3425" s="52"/>
      <c r="CP3425" s="52"/>
      <c r="CQ3425" s="52"/>
      <c r="CR3425" s="52"/>
      <c r="CS3425" s="52"/>
      <c r="CT3425" s="52"/>
      <c r="CU3425" s="33"/>
      <c r="CV3425" s="33"/>
    </row>
    <row r="3426" spans="74:100">
      <c r="BV3426" s="62"/>
      <c r="BW3426" s="62"/>
      <c r="BX3426" s="62"/>
      <c r="BY3426" s="62"/>
      <c r="BZ3426" s="62"/>
      <c r="CA3426" s="62"/>
      <c r="CB3426" s="62"/>
      <c r="CC3426" s="62"/>
      <c r="CD3426" s="62"/>
      <c r="CE3426" s="62"/>
      <c r="CF3426" s="62"/>
      <c r="CL3426" s="56" t="s">
        <v>27364</v>
      </c>
      <c r="CM3426" s="56"/>
      <c r="CN3426" s="56"/>
      <c r="CO3426" s="52"/>
      <c r="CP3426" s="52"/>
      <c r="CQ3426" s="52"/>
      <c r="CR3426" s="52"/>
      <c r="CS3426" s="52"/>
      <c r="CT3426" s="52"/>
      <c r="CU3426" s="33"/>
      <c r="CV3426" s="33"/>
    </row>
    <row r="3427" spans="74:100">
      <c r="BV3427" s="62"/>
      <c r="BW3427" s="62"/>
      <c r="BX3427" s="62"/>
      <c r="BY3427" s="62"/>
      <c r="BZ3427" s="62"/>
      <c r="CA3427" s="62"/>
      <c r="CB3427" s="62"/>
      <c r="CC3427" s="62"/>
      <c r="CD3427" s="62"/>
      <c r="CE3427" s="62"/>
      <c r="CF3427" s="62"/>
      <c r="CL3427" s="56" t="s">
        <v>4064</v>
      </c>
      <c r="CM3427" s="56" t="s">
        <v>3118</v>
      </c>
      <c r="CN3427" s="56" t="s">
        <v>3118</v>
      </c>
      <c r="CO3427" s="52"/>
      <c r="CP3427" s="52"/>
      <c r="CQ3427" s="52"/>
      <c r="CR3427" s="52"/>
      <c r="CS3427" s="52"/>
      <c r="CT3427" s="52"/>
      <c r="CU3427" s="33"/>
      <c r="CV3427" s="33"/>
    </row>
    <row r="3428" spans="74:100">
      <c r="BV3428" s="62"/>
      <c r="BW3428" s="62"/>
      <c r="BX3428" s="62"/>
      <c r="BY3428" s="62"/>
      <c r="BZ3428" s="62"/>
      <c r="CA3428" s="62"/>
      <c r="CB3428" s="62"/>
      <c r="CC3428" s="62"/>
      <c r="CD3428" s="62"/>
      <c r="CE3428" s="62"/>
      <c r="CF3428" s="62"/>
      <c r="CL3428" s="56" t="s">
        <v>18211</v>
      </c>
      <c r="CM3428" s="56"/>
      <c r="CN3428" s="56"/>
      <c r="CO3428" s="52"/>
      <c r="CP3428" s="52"/>
      <c r="CQ3428" s="52"/>
      <c r="CR3428" s="52"/>
      <c r="CS3428" s="52"/>
      <c r="CT3428" s="52"/>
      <c r="CU3428" s="33"/>
      <c r="CV3428" s="33"/>
    </row>
    <row r="3429" spans="74:100">
      <c r="BV3429" s="62"/>
      <c r="BW3429" s="62"/>
      <c r="BX3429" s="62"/>
      <c r="BY3429" s="62"/>
      <c r="BZ3429" s="62"/>
      <c r="CA3429" s="62"/>
      <c r="CB3429" s="62"/>
      <c r="CC3429" s="62"/>
      <c r="CD3429" s="62"/>
      <c r="CE3429" s="62"/>
      <c r="CF3429" s="62"/>
      <c r="CL3429" s="56" t="s">
        <v>1266</v>
      </c>
      <c r="CM3429" s="56" t="s">
        <v>216</v>
      </c>
      <c r="CN3429" s="56" t="s">
        <v>216</v>
      </c>
      <c r="CO3429" s="52"/>
      <c r="CP3429" s="52"/>
      <c r="CQ3429" s="52"/>
      <c r="CR3429" s="52"/>
      <c r="CS3429" s="52"/>
      <c r="CT3429" s="52"/>
      <c r="CU3429" s="33"/>
      <c r="CV3429" s="33"/>
    </row>
    <row r="3430" spans="74:100">
      <c r="BV3430" s="62"/>
      <c r="BW3430" s="62"/>
      <c r="BX3430" s="62"/>
      <c r="BY3430" s="62"/>
      <c r="BZ3430" s="62"/>
      <c r="CA3430" s="62"/>
      <c r="CB3430" s="62"/>
      <c r="CC3430" s="62"/>
      <c r="CD3430" s="62"/>
      <c r="CE3430" s="62"/>
      <c r="CF3430" s="62"/>
      <c r="CL3430" s="56" t="s">
        <v>21276</v>
      </c>
      <c r="CM3430" s="56"/>
      <c r="CN3430" s="56"/>
      <c r="CO3430" s="52"/>
      <c r="CP3430" s="52"/>
      <c r="CQ3430" s="52"/>
      <c r="CR3430" s="52"/>
      <c r="CS3430" s="52"/>
      <c r="CT3430" s="52"/>
      <c r="CU3430" s="33"/>
      <c r="CV3430" s="33"/>
    </row>
    <row r="3431" spans="74:100">
      <c r="BV3431" s="62"/>
      <c r="BW3431" s="62"/>
      <c r="BX3431" s="62"/>
      <c r="BY3431" s="62"/>
      <c r="BZ3431" s="62"/>
      <c r="CA3431" s="62"/>
      <c r="CB3431" s="62"/>
      <c r="CC3431" s="62"/>
      <c r="CD3431" s="62"/>
      <c r="CE3431" s="62"/>
      <c r="CF3431" s="62"/>
      <c r="CL3431" s="56" t="s">
        <v>4065</v>
      </c>
      <c r="CM3431" s="56" t="s">
        <v>3118</v>
      </c>
      <c r="CN3431" s="56" t="s">
        <v>3118</v>
      </c>
      <c r="CO3431" s="52"/>
      <c r="CP3431" s="52"/>
      <c r="CQ3431" s="52"/>
      <c r="CR3431" s="52"/>
      <c r="CS3431" s="52"/>
      <c r="CT3431" s="52"/>
      <c r="CU3431" s="33"/>
      <c r="CV3431" s="33"/>
    </row>
    <row r="3432" spans="74:100">
      <c r="BV3432" s="62"/>
      <c r="BW3432" s="62"/>
      <c r="BX3432" s="62"/>
      <c r="BY3432" s="62"/>
      <c r="BZ3432" s="62"/>
      <c r="CA3432" s="62"/>
      <c r="CB3432" s="62"/>
      <c r="CC3432" s="62"/>
      <c r="CD3432" s="62"/>
      <c r="CE3432" s="62"/>
      <c r="CF3432" s="62"/>
      <c r="CL3432" s="56" t="s">
        <v>18212</v>
      </c>
      <c r="CM3432" s="56"/>
      <c r="CN3432" s="56"/>
      <c r="CO3432" s="52"/>
      <c r="CP3432" s="52"/>
      <c r="CQ3432" s="52"/>
      <c r="CR3432" s="52"/>
      <c r="CS3432" s="52"/>
      <c r="CT3432" s="52"/>
      <c r="CU3432" s="33"/>
      <c r="CV3432" s="33"/>
    </row>
    <row r="3433" spans="74:100">
      <c r="BV3433" s="62"/>
      <c r="BW3433" s="62"/>
      <c r="BX3433" s="62"/>
      <c r="BY3433" s="62"/>
      <c r="BZ3433" s="62"/>
      <c r="CA3433" s="62"/>
      <c r="CB3433" s="62"/>
      <c r="CC3433" s="62"/>
      <c r="CD3433" s="62"/>
      <c r="CE3433" s="62"/>
      <c r="CF3433" s="62"/>
      <c r="CL3433" s="56" t="s">
        <v>4066</v>
      </c>
      <c r="CM3433" s="56" t="s">
        <v>217</v>
      </c>
      <c r="CN3433" s="56" t="s">
        <v>217</v>
      </c>
      <c r="CO3433" s="52"/>
      <c r="CP3433" s="52"/>
      <c r="CQ3433" s="52"/>
      <c r="CR3433" s="52"/>
      <c r="CS3433" s="52"/>
      <c r="CT3433" s="52"/>
      <c r="CU3433" s="33"/>
      <c r="CV3433" s="33"/>
    </row>
    <row r="3434" spans="74:100">
      <c r="BV3434" s="62"/>
      <c r="BW3434" s="62"/>
      <c r="BX3434" s="62"/>
      <c r="BY3434" s="62"/>
      <c r="BZ3434" s="62"/>
      <c r="CA3434" s="62"/>
      <c r="CB3434" s="62"/>
      <c r="CC3434" s="62"/>
      <c r="CD3434" s="62"/>
      <c r="CE3434" s="62"/>
      <c r="CF3434" s="62"/>
      <c r="CL3434" s="56" t="s">
        <v>18213</v>
      </c>
      <c r="CM3434" s="56"/>
      <c r="CN3434" s="56"/>
      <c r="CO3434" s="52"/>
      <c r="CP3434" s="52"/>
      <c r="CQ3434" s="52"/>
      <c r="CR3434" s="52"/>
      <c r="CS3434" s="52"/>
      <c r="CT3434" s="52"/>
      <c r="CU3434" s="33"/>
      <c r="CV3434" s="33"/>
    </row>
    <row r="3435" spans="74:100">
      <c r="BV3435" s="62"/>
      <c r="BW3435" s="62"/>
      <c r="BX3435" s="62"/>
      <c r="BY3435" s="62"/>
      <c r="BZ3435" s="62"/>
      <c r="CA3435" s="62"/>
      <c r="CB3435" s="62"/>
      <c r="CC3435" s="62"/>
      <c r="CD3435" s="62"/>
      <c r="CE3435" s="62"/>
      <c r="CF3435" s="62"/>
      <c r="CL3435" s="56" t="s">
        <v>4067</v>
      </c>
      <c r="CM3435" s="56" t="s">
        <v>3118</v>
      </c>
      <c r="CN3435" s="56" t="s">
        <v>3118</v>
      </c>
      <c r="CO3435" s="52"/>
      <c r="CP3435" s="52"/>
      <c r="CQ3435" s="52"/>
      <c r="CR3435" s="52"/>
      <c r="CS3435" s="52"/>
      <c r="CT3435" s="52"/>
      <c r="CU3435" s="33"/>
      <c r="CV3435" s="33"/>
    </row>
    <row r="3436" spans="74:100">
      <c r="BV3436" s="62"/>
      <c r="BW3436" s="62"/>
      <c r="BX3436" s="62"/>
      <c r="BY3436" s="62"/>
      <c r="BZ3436" s="62"/>
      <c r="CA3436" s="62"/>
      <c r="CB3436" s="62"/>
      <c r="CC3436" s="62"/>
      <c r="CD3436" s="62"/>
      <c r="CE3436" s="62"/>
      <c r="CF3436" s="62"/>
      <c r="CL3436" s="56" t="s">
        <v>18214</v>
      </c>
      <c r="CM3436" s="56"/>
      <c r="CN3436" s="56"/>
      <c r="CO3436" s="52"/>
      <c r="CP3436" s="52"/>
      <c r="CQ3436" s="52"/>
      <c r="CR3436" s="52"/>
      <c r="CS3436" s="52"/>
      <c r="CT3436" s="52"/>
      <c r="CU3436" s="33"/>
      <c r="CV3436" s="33"/>
    </row>
    <row r="3437" spans="74:100">
      <c r="BV3437" s="62"/>
      <c r="BW3437" s="62"/>
      <c r="BX3437" s="62"/>
      <c r="BY3437" s="62"/>
      <c r="BZ3437" s="62"/>
      <c r="CA3437" s="62"/>
      <c r="CB3437" s="62"/>
      <c r="CC3437" s="62"/>
      <c r="CD3437" s="62"/>
      <c r="CE3437" s="62"/>
      <c r="CF3437" s="62"/>
      <c r="CL3437" s="56" t="s">
        <v>1267</v>
      </c>
      <c r="CM3437" s="56" t="s">
        <v>216</v>
      </c>
      <c r="CN3437" s="56" t="s">
        <v>216</v>
      </c>
      <c r="CO3437" s="52"/>
      <c r="CP3437" s="52"/>
      <c r="CQ3437" s="52"/>
      <c r="CR3437" s="52"/>
      <c r="CS3437" s="52"/>
      <c r="CT3437" s="52"/>
      <c r="CU3437" s="33"/>
      <c r="CV3437" s="33"/>
    </row>
    <row r="3438" spans="74:100">
      <c r="BV3438" s="62"/>
      <c r="BW3438" s="62"/>
      <c r="BX3438" s="62"/>
      <c r="BY3438" s="62"/>
      <c r="BZ3438" s="62"/>
      <c r="CA3438" s="62"/>
      <c r="CB3438" s="62"/>
      <c r="CC3438" s="62"/>
      <c r="CD3438" s="62"/>
      <c r="CE3438" s="62"/>
      <c r="CF3438" s="62"/>
      <c r="CL3438" s="56" t="s">
        <v>21277</v>
      </c>
      <c r="CM3438" s="56"/>
      <c r="CN3438" s="56"/>
      <c r="CO3438" s="52"/>
      <c r="CP3438" s="52"/>
      <c r="CQ3438" s="52"/>
      <c r="CR3438" s="52"/>
      <c r="CS3438" s="52"/>
      <c r="CT3438" s="52"/>
      <c r="CU3438" s="33"/>
      <c r="CV3438" s="33"/>
    </row>
    <row r="3439" spans="74:100">
      <c r="BV3439" s="62"/>
      <c r="BW3439" s="62"/>
      <c r="BX3439" s="62"/>
      <c r="BY3439" s="62"/>
      <c r="BZ3439" s="62"/>
      <c r="CA3439" s="62"/>
      <c r="CB3439" s="62"/>
      <c r="CC3439" s="62"/>
      <c r="CD3439" s="62"/>
      <c r="CE3439" s="62"/>
      <c r="CF3439" s="62"/>
      <c r="CL3439" s="56" t="s">
        <v>4068</v>
      </c>
      <c r="CM3439" s="56" t="s">
        <v>3118</v>
      </c>
      <c r="CN3439" s="56" t="s">
        <v>3118</v>
      </c>
      <c r="CO3439" s="52"/>
      <c r="CP3439" s="52"/>
      <c r="CQ3439" s="52"/>
      <c r="CR3439" s="52"/>
      <c r="CS3439" s="52"/>
      <c r="CT3439" s="52"/>
      <c r="CU3439" s="33"/>
      <c r="CV3439" s="33"/>
    </row>
    <row r="3440" spans="74:100">
      <c r="BV3440" s="62"/>
      <c r="BW3440" s="62"/>
      <c r="BX3440" s="62"/>
      <c r="BY3440" s="62"/>
      <c r="BZ3440" s="62"/>
      <c r="CA3440" s="62"/>
      <c r="CB3440" s="62"/>
      <c r="CC3440" s="62"/>
      <c r="CD3440" s="62"/>
      <c r="CE3440" s="62"/>
      <c r="CF3440" s="62"/>
      <c r="CL3440" s="56" t="s">
        <v>18215</v>
      </c>
      <c r="CM3440" s="56"/>
      <c r="CN3440" s="56"/>
      <c r="CO3440" s="52"/>
      <c r="CP3440" s="52"/>
      <c r="CQ3440" s="52"/>
      <c r="CR3440" s="52"/>
      <c r="CS3440" s="52"/>
      <c r="CT3440" s="52"/>
      <c r="CU3440" s="33"/>
      <c r="CV3440" s="33"/>
    </row>
    <row r="3441" spans="74:100">
      <c r="BV3441" s="62"/>
      <c r="BW3441" s="62"/>
      <c r="BX3441" s="62"/>
      <c r="BY3441" s="62"/>
      <c r="BZ3441" s="62"/>
      <c r="CA3441" s="62"/>
      <c r="CB3441" s="62"/>
      <c r="CC3441" s="62"/>
      <c r="CD3441" s="62"/>
      <c r="CE3441" s="62"/>
      <c r="CF3441" s="62"/>
      <c r="CL3441" s="56" t="s">
        <v>4069</v>
      </c>
      <c r="CM3441" s="56" t="s">
        <v>213</v>
      </c>
      <c r="CN3441" s="56" t="s">
        <v>213</v>
      </c>
      <c r="CO3441" s="52"/>
      <c r="CP3441" s="52"/>
      <c r="CQ3441" s="52"/>
      <c r="CR3441" s="52"/>
      <c r="CS3441" s="52"/>
      <c r="CT3441" s="52"/>
      <c r="CU3441" s="33"/>
      <c r="CV3441" s="33"/>
    </row>
    <row r="3442" spans="74:100">
      <c r="BV3442" s="62"/>
      <c r="BW3442" s="62"/>
      <c r="BX3442" s="62"/>
      <c r="BY3442" s="62"/>
      <c r="BZ3442" s="62"/>
      <c r="CA3442" s="62"/>
      <c r="CB3442" s="62"/>
      <c r="CC3442" s="62"/>
      <c r="CD3442" s="62"/>
      <c r="CE3442" s="62"/>
      <c r="CF3442" s="62"/>
      <c r="CL3442" s="56" t="s">
        <v>21278</v>
      </c>
      <c r="CM3442" s="56"/>
      <c r="CN3442" s="56"/>
      <c r="CO3442" s="52"/>
      <c r="CP3442" s="52"/>
      <c r="CQ3442" s="52"/>
      <c r="CR3442" s="52"/>
      <c r="CS3442" s="52"/>
      <c r="CT3442" s="52"/>
      <c r="CU3442" s="33"/>
      <c r="CV3442" s="33"/>
    </row>
    <row r="3443" spans="74:100">
      <c r="BV3443" s="62"/>
      <c r="BW3443" s="62"/>
      <c r="BX3443" s="62"/>
      <c r="BY3443" s="62"/>
      <c r="BZ3443" s="62"/>
      <c r="CA3443" s="62"/>
      <c r="CB3443" s="62"/>
      <c r="CC3443" s="62"/>
      <c r="CD3443" s="62"/>
      <c r="CE3443" s="62"/>
      <c r="CF3443" s="62"/>
      <c r="CL3443" s="56" t="s">
        <v>4070</v>
      </c>
      <c r="CM3443" s="56" t="s">
        <v>3118</v>
      </c>
      <c r="CN3443" s="56" t="s">
        <v>3118</v>
      </c>
      <c r="CO3443" s="52"/>
      <c r="CP3443" s="52"/>
      <c r="CQ3443" s="52"/>
      <c r="CR3443" s="52"/>
      <c r="CS3443" s="52"/>
      <c r="CT3443" s="52"/>
      <c r="CU3443" s="33"/>
      <c r="CV3443" s="33"/>
    </row>
    <row r="3444" spans="74:100">
      <c r="BV3444" s="62"/>
      <c r="BW3444" s="62"/>
      <c r="BX3444" s="62"/>
      <c r="BY3444" s="62"/>
      <c r="BZ3444" s="62"/>
      <c r="CA3444" s="62"/>
      <c r="CB3444" s="62"/>
      <c r="CC3444" s="62"/>
      <c r="CD3444" s="62"/>
      <c r="CE3444" s="62"/>
      <c r="CF3444" s="62"/>
      <c r="CL3444" s="56" t="s">
        <v>18216</v>
      </c>
      <c r="CM3444" s="56"/>
      <c r="CN3444" s="56"/>
      <c r="CO3444" s="52"/>
      <c r="CP3444" s="52"/>
      <c r="CQ3444" s="52"/>
      <c r="CR3444" s="52"/>
      <c r="CS3444" s="52"/>
      <c r="CT3444" s="52"/>
      <c r="CU3444" s="33"/>
      <c r="CV3444" s="33"/>
    </row>
    <row r="3445" spans="74:100">
      <c r="BV3445" s="62"/>
      <c r="BW3445" s="62"/>
      <c r="BX3445" s="62"/>
      <c r="BY3445" s="62"/>
      <c r="BZ3445" s="62"/>
      <c r="CA3445" s="62"/>
      <c r="CB3445" s="62"/>
      <c r="CC3445" s="62"/>
      <c r="CD3445" s="62"/>
      <c r="CE3445" s="62"/>
      <c r="CF3445" s="62"/>
      <c r="CL3445" s="56" t="s">
        <v>1268</v>
      </c>
      <c r="CM3445" s="56" t="s">
        <v>215</v>
      </c>
      <c r="CN3445" s="56" t="s">
        <v>215</v>
      </c>
      <c r="CO3445" s="52"/>
      <c r="CP3445" s="52"/>
      <c r="CQ3445" s="52"/>
      <c r="CR3445" s="52"/>
      <c r="CS3445" s="52"/>
      <c r="CT3445" s="52"/>
      <c r="CU3445" s="33"/>
      <c r="CV3445" s="33"/>
    </row>
    <row r="3446" spans="74:100">
      <c r="BV3446" s="62"/>
      <c r="BW3446" s="62"/>
      <c r="BX3446" s="62"/>
      <c r="BY3446" s="62"/>
      <c r="BZ3446" s="62"/>
      <c r="CA3446" s="62"/>
      <c r="CB3446" s="62"/>
      <c r="CC3446" s="62"/>
      <c r="CD3446" s="62"/>
      <c r="CE3446" s="62"/>
      <c r="CF3446" s="62"/>
      <c r="CL3446" s="56" t="s">
        <v>21279</v>
      </c>
      <c r="CM3446" s="56"/>
      <c r="CN3446" s="56"/>
      <c r="CO3446" s="52"/>
      <c r="CP3446" s="52"/>
      <c r="CQ3446" s="52"/>
      <c r="CR3446" s="52"/>
      <c r="CS3446" s="52"/>
      <c r="CT3446" s="52"/>
      <c r="CU3446" s="33"/>
      <c r="CV3446" s="33"/>
    </row>
    <row r="3447" spans="74:100">
      <c r="BV3447" s="62"/>
      <c r="BW3447" s="62"/>
      <c r="BX3447" s="62"/>
      <c r="BY3447" s="62"/>
      <c r="BZ3447" s="62"/>
      <c r="CA3447" s="62"/>
      <c r="CB3447" s="62"/>
      <c r="CC3447" s="62"/>
      <c r="CD3447" s="62"/>
      <c r="CE3447" s="62"/>
      <c r="CF3447" s="62"/>
      <c r="CL3447" s="56" t="s">
        <v>1269</v>
      </c>
      <c r="CM3447" s="56" t="s">
        <v>214</v>
      </c>
      <c r="CN3447" s="56" t="s">
        <v>214</v>
      </c>
      <c r="CO3447" s="52"/>
      <c r="CP3447" s="52"/>
      <c r="CQ3447" s="52"/>
      <c r="CR3447" s="52"/>
      <c r="CS3447" s="52"/>
      <c r="CT3447" s="52"/>
      <c r="CU3447" s="33"/>
      <c r="CV3447" s="33"/>
    </row>
    <row r="3448" spans="74:100">
      <c r="BV3448" s="62"/>
      <c r="BW3448" s="62"/>
      <c r="BX3448" s="62"/>
      <c r="BY3448" s="62"/>
      <c r="BZ3448" s="62"/>
      <c r="CA3448" s="62"/>
      <c r="CB3448" s="62"/>
      <c r="CC3448" s="62"/>
      <c r="CD3448" s="62"/>
      <c r="CE3448" s="62"/>
      <c r="CF3448" s="62"/>
      <c r="CL3448" s="56" t="s">
        <v>21280</v>
      </c>
      <c r="CM3448" s="56"/>
      <c r="CN3448" s="56"/>
      <c r="CO3448" s="52"/>
      <c r="CP3448" s="52"/>
      <c r="CQ3448" s="52"/>
      <c r="CR3448" s="52"/>
      <c r="CS3448" s="52"/>
      <c r="CT3448" s="52"/>
      <c r="CU3448" s="33"/>
      <c r="CV3448" s="33"/>
    </row>
    <row r="3449" spans="74:100">
      <c r="BV3449" s="62"/>
      <c r="BW3449" s="62"/>
      <c r="BX3449" s="62"/>
      <c r="BY3449" s="62"/>
      <c r="BZ3449" s="62"/>
      <c r="CA3449" s="62"/>
      <c r="CB3449" s="62"/>
      <c r="CC3449" s="62"/>
      <c r="CD3449" s="62"/>
      <c r="CE3449" s="62"/>
      <c r="CF3449" s="62"/>
      <c r="CL3449" s="56" t="s">
        <v>4071</v>
      </c>
      <c r="CM3449" s="56" t="s">
        <v>217</v>
      </c>
      <c r="CN3449" s="56" t="s">
        <v>217</v>
      </c>
      <c r="CO3449" s="52"/>
      <c r="CP3449" s="52"/>
      <c r="CQ3449" s="52"/>
      <c r="CR3449" s="52"/>
      <c r="CS3449" s="52"/>
      <c r="CT3449" s="52"/>
      <c r="CU3449" s="33"/>
      <c r="CV3449" s="33"/>
    </row>
    <row r="3450" spans="74:100">
      <c r="BV3450" s="62"/>
      <c r="BW3450" s="62"/>
      <c r="BX3450" s="62"/>
      <c r="BY3450" s="62"/>
      <c r="BZ3450" s="62"/>
      <c r="CA3450" s="62"/>
      <c r="CB3450" s="62"/>
      <c r="CC3450" s="62"/>
      <c r="CD3450" s="62"/>
      <c r="CE3450" s="62"/>
      <c r="CF3450" s="62"/>
      <c r="CL3450" s="56" t="s">
        <v>21281</v>
      </c>
      <c r="CM3450" s="56"/>
      <c r="CN3450" s="56"/>
      <c r="CO3450" s="52"/>
      <c r="CP3450" s="52"/>
      <c r="CQ3450" s="52"/>
      <c r="CR3450" s="52"/>
      <c r="CS3450" s="52"/>
      <c r="CT3450" s="52"/>
      <c r="CU3450" s="33"/>
      <c r="CV3450" s="33"/>
    </row>
    <row r="3451" spans="74:100">
      <c r="BV3451" s="62"/>
      <c r="BW3451" s="62"/>
      <c r="BX3451" s="62"/>
      <c r="BY3451" s="62"/>
      <c r="BZ3451" s="62"/>
      <c r="CA3451" s="62"/>
      <c r="CB3451" s="62"/>
      <c r="CC3451" s="62"/>
      <c r="CD3451" s="62"/>
      <c r="CE3451" s="62"/>
      <c r="CF3451" s="62"/>
      <c r="CL3451" s="56" t="s">
        <v>1270</v>
      </c>
      <c r="CM3451" s="56" t="s">
        <v>214</v>
      </c>
      <c r="CN3451" s="56" t="s">
        <v>214</v>
      </c>
      <c r="CO3451" s="52"/>
      <c r="CP3451" s="52"/>
      <c r="CQ3451" s="52"/>
      <c r="CR3451" s="52"/>
      <c r="CS3451" s="52"/>
      <c r="CT3451" s="52"/>
      <c r="CU3451" s="33"/>
      <c r="CV3451" s="33"/>
    </row>
    <row r="3452" spans="74:100">
      <c r="BV3452" s="62"/>
      <c r="BW3452" s="62"/>
      <c r="BX3452" s="62"/>
      <c r="BY3452" s="62"/>
      <c r="BZ3452" s="62"/>
      <c r="CA3452" s="62"/>
      <c r="CB3452" s="62"/>
      <c r="CC3452" s="62"/>
      <c r="CD3452" s="62"/>
      <c r="CE3452" s="62"/>
      <c r="CF3452" s="62"/>
      <c r="CL3452" s="56" t="s">
        <v>21282</v>
      </c>
      <c r="CM3452" s="56"/>
      <c r="CN3452" s="56"/>
      <c r="CO3452" s="52"/>
      <c r="CP3452" s="52"/>
      <c r="CQ3452" s="52"/>
      <c r="CR3452" s="52"/>
      <c r="CS3452" s="52"/>
      <c r="CT3452" s="52"/>
      <c r="CU3452" s="33"/>
      <c r="CV3452" s="33"/>
    </row>
    <row r="3453" spans="74:100">
      <c r="BV3453" s="62"/>
      <c r="BW3453" s="62"/>
      <c r="BX3453" s="62"/>
      <c r="BY3453" s="62"/>
      <c r="BZ3453" s="62"/>
      <c r="CA3453" s="62"/>
      <c r="CB3453" s="62"/>
      <c r="CC3453" s="62"/>
      <c r="CD3453" s="62"/>
      <c r="CE3453" s="62"/>
      <c r="CF3453" s="62"/>
      <c r="CL3453" s="56" t="s">
        <v>4074</v>
      </c>
      <c r="CM3453" s="56" t="s">
        <v>3118</v>
      </c>
      <c r="CN3453" s="56" t="s">
        <v>3118</v>
      </c>
      <c r="CO3453" s="52"/>
      <c r="CP3453" s="52"/>
      <c r="CQ3453" s="52"/>
      <c r="CR3453" s="52"/>
      <c r="CS3453" s="52"/>
      <c r="CT3453" s="52"/>
      <c r="CU3453" s="33"/>
      <c r="CV3453" s="33"/>
    </row>
    <row r="3454" spans="74:100">
      <c r="BV3454" s="62"/>
      <c r="BW3454" s="62"/>
      <c r="BX3454" s="62"/>
      <c r="BY3454" s="62"/>
      <c r="BZ3454" s="62"/>
      <c r="CA3454" s="62"/>
      <c r="CB3454" s="62"/>
      <c r="CC3454" s="62"/>
      <c r="CD3454" s="62"/>
      <c r="CE3454" s="62"/>
      <c r="CF3454" s="62"/>
      <c r="CL3454" s="56" t="s">
        <v>18217</v>
      </c>
      <c r="CM3454" s="56"/>
      <c r="CN3454" s="56"/>
      <c r="CO3454" s="52"/>
      <c r="CP3454" s="52"/>
      <c r="CQ3454" s="52"/>
      <c r="CR3454" s="52"/>
      <c r="CS3454" s="52"/>
      <c r="CT3454" s="52"/>
      <c r="CU3454" s="33"/>
      <c r="CV3454" s="33"/>
    </row>
    <row r="3455" spans="74:100">
      <c r="BV3455" s="62"/>
      <c r="BW3455" s="62"/>
      <c r="BX3455" s="62"/>
      <c r="BY3455" s="62"/>
      <c r="BZ3455" s="62"/>
      <c r="CA3455" s="62"/>
      <c r="CB3455" s="62"/>
      <c r="CC3455" s="62"/>
      <c r="CD3455" s="62"/>
      <c r="CE3455" s="62"/>
      <c r="CF3455" s="62"/>
      <c r="CL3455" s="56" t="s">
        <v>4075</v>
      </c>
      <c r="CM3455" s="56" t="s">
        <v>217</v>
      </c>
      <c r="CN3455" s="56" t="s">
        <v>217</v>
      </c>
      <c r="CO3455" s="52"/>
      <c r="CP3455" s="52"/>
      <c r="CQ3455" s="52"/>
      <c r="CR3455" s="52"/>
      <c r="CS3455" s="52"/>
      <c r="CT3455" s="52"/>
      <c r="CU3455" s="33"/>
      <c r="CV3455" s="33"/>
    </row>
    <row r="3456" spans="74:100">
      <c r="BV3456" s="62"/>
      <c r="BW3456" s="62"/>
      <c r="BX3456" s="62"/>
      <c r="BY3456" s="62"/>
      <c r="BZ3456" s="62"/>
      <c r="CA3456" s="62"/>
      <c r="CB3456" s="62"/>
      <c r="CC3456" s="62"/>
      <c r="CD3456" s="62"/>
      <c r="CE3456" s="62"/>
      <c r="CF3456" s="62"/>
      <c r="CL3456" s="56" t="s">
        <v>18217</v>
      </c>
      <c r="CM3456" s="56"/>
      <c r="CN3456" s="56"/>
      <c r="CO3456" s="52"/>
      <c r="CP3456" s="52"/>
      <c r="CQ3456" s="52"/>
      <c r="CR3456" s="52"/>
      <c r="CS3456" s="52"/>
      <c r="CT3456" s="52"/>
      <c r="CU3456" s="33"/>
      <c r="CV3456" s="33"/>
    </row>
    <row r="3457" spans="74:100">
      <c r="BV3457" s="62"/>
      <c r="BW3457" s="62"/>
      <c r="BX3457" s="62"/>
      <c r="BY3457" s="62"/>
      <c r="BZ3457" s="62"/>
      <c r="CA3457" s="62"/>
      <c r="CB3457" s="62"/>
      <c r="CC3457" s="62"/>
      <c r="CD3457" s="62"/>
      <c r="CE3457" s="62"/>
      <c r="CF3457" s="62"/>
      <c r="CL3457" s="56" t="s">
        <v>4076</v>
      </c>
      <c r="CM3457" s="56" t="s">
        <v>3118</v>
      </c>
      <c r="CN3457" s="56" t="s">
        <v>3118</v>
      </c>
      <c r="CO3457" s="52"/>
      <c r="CP3457" s="52"/>
      <c r="CQ3457" s="52"/>
      <c r="CR3457" s="52"/>
      <c r="CS3457" s="52"/>
      <c r="CT3457" s="52"/>
      <c r="CU3457" s="33"/>
      <c r="CV3457" s="33"/>
    </row>
    <row r="3458" spans="74:100">
      <c r="BV3458" s="62"/>
      <c r="BW3458" s="62"/>
      <c r="BX3458" s="62"/>
      <c r="BY3458" s="62"/>
      <c r="BZ3458" s="62"/>
      <c r="CA3458" s="62"/>
      <c r="CB3458" s="62"/>
      <c r="CC3458" s="62"/>
      <c r="CD3458" s="62"/>
      <c r="CE3458" s="62"/>
      <c r="CF3458" s="62"/>
      <c r="CL3458" s="56" t="s">
        <v>18218</v>
      </c>
      <c r="CM3458" s="56"/>
      <c r="CN3458" s="56"/>
      <c r="CO3458" s="52"/>
      <c r="CP3458" s="52"/>
      <c r="CQ3458" s="52"/>
      <c r="CR3458" s="52"/>
      <c r="CS3458" s="52"/>
      <c r="CT3458" s="52"/>
      <c r="CU3458" s="33"/>
      <c r="CV3458" s="33"/>
    </row>
    <row r="3459" spans="74:100">
      <c r="BV3459" s="62"/>
      <c r="BW3459" s="62"/>
      <c r="BX3459" s="62"/>
      <c r="BY3459" s="62"/>
      <c r="BZ3459" s="62"/>
      <c r="CA3459" s="62"/>
      <c r="CB3459" s="62"/>
      <c r="CC3459" s="62"/>
      <c r="CD3459" s="62"/>
      <c r="CE3459" s="62"/>
      <c r="CF3459" s="62"/>
      <c r="CL3459" s="56" t="s">
        <v>1271</v>
      </c>
      <c r="CM3459" s="56" t="s">
        <v>214</v>
      </c>
      <c r="CN3459" s="56" t="s">
        <v>214</v>
      </c>
      <c r="CO3459" s="52"/>
      <c r="CP3459" s="52"/>
      <c r="CQ3459" s="52"/>
      <c r="CR3459" s="52"/>
      <c r="CS3459" s="52"/>
      <c r="CT3459" s="52"/>
      <c r="CU3459" s="33"/>
      <c r="CV3459" s="33"/>
    </row>
    <row r="3460" spans="74:100">
      <c r="BV3460" s="62"/>
      <c r="BW3460" s="62"/>
      <c r="BX3460" s="62"/>
      <c r="BY3460" s="62"/>
      <c r="BZ3460" s="62"/>
      <c r="CA3460" s="62"/>
      <c r="CB3460" s="62"/>
      <c r="CC3460" s="62"/>
      <c r="CD3460" s="62"/>
      <c r="CE3460" s="62"/>
      <c r="CF3460" s="62"/>
      <c r="CL3460" s="56" t="s">
        <v>21283</v>
      </c>
      <c r="CM3460" s="56"/>
      <c r="CN3460" s="56"/>
      <c r="CO3460" s="52"/>
      <c r="CP3460" s="52"/>
      <c r="CQ3460" s="52"/>
      <c r="CR3460" s="52"/>
      <c r="CS3460" s="52"/>
      <c r="CT3460" s="52"/>
      <c r="CU3460" s="33"/>
      <c r="CV3460" s="33"/>
    </row>
    <row r="3461" spans="74:100">
      <c r="BV3461" s="62"/>
      <c r="BW3461" s="62"/>
      <c r="BX3461" s="62"/>
      <c r="BY3461" s="62"/>
      <c r="BZ3461" s="62"/>
      <c r="CA3461" s="62"/>
      <c r="CB3461" s="62"/>
      <c r="CC3461" s="62"/>
      <c r="CD3461" s="62"/>
      <c r="CE3461" s="62"/>
      <c r="CF3461" s="62"/>
      <c r="CL3461" s="56" t="s">
        <v>4077</v>
      </c>
      <c r="CM3461" s="56" t="s">
        <v>3118</v>
      </c>
      <c r="CN3461" s="56" t="s">
        <v>3118</v>
      </c>
      <c r="CO3461" s="52"/>
      <c r="CP3461" s="52"/>
      <c r="CQ3461" s="52"/>
      <c r="CR3461" s="52"/>
      <c r="CS3461" s="52"/>
      <c r="CT3461" s="52"/>
      <c r="CU3461" s="33"/>
      <c r="CV3461" s="33"/>
    </row>
    <row r="3462" spans="74:100">
      <c r="BV3462" s="62"/>
      <c r="BW3462" s="62"/>
      <c r="BX3462" s="62"/>
      <c r="BY3462" s="62"/>
      <c r="BZ3462" s="62"/>
      <c r="CA3462" s="62"/>
      <c r="CB3462" s="62"/>
      <c r="CC3462" s="62"/>
      <c r="CD3462" s="62"/>
      <c r="CE3462" s="62"/>
      <c r="CF3462" s="62"/>
      <c r="CL3462" s="56" t="s">
        <v>18219</v>
      </c>
      <c r="CM3462" s="56"/>
      <c r="CN3462" s="56"/>
      <c r="CO3462" s="52"/>
      <c r="CP3462" s="52"/>
      <c r="CQ3462" s="52"/>
      <c r="CR3462" s="52"/>
      <c r="CS3462" s="52"/>
      <c r="CT3462" s="52"/>
      <c r="CU3462" s="33"/>
      <c r="CV3462" s="33"/>
    </row>
    <row r="3463" spans="74:100">
      <c r="BV3463" s="62"/>
      <c r="BW3463" s="62"/>
      <c r="BX3463" s="62"/>
      <c r="BY3463" s="62"/>
      <c r="BZ3463" s="62"/>
      <c r="CA3463" s="62"/>
      <c r="CB3463" s="62"/>
      <c r="CC3463" s="62"/>
      <c r="CD3463" s="62"/>
      <c r="CE3463" s="62"/>
      <c r="CF3463" s="62"/>
      <c r="CL3463" s="56" t="s">
        <v>1272</v>
      </c>
      <c r="CM3463" s="56" t="s">
        <v>214</v>
      </c>
      <c r="CN3463" s="56" t="s">
        <v>214</v>
      </c>
      <c r="CO3463" s="52"/>
      <c r="CP3463" s="52"/>
      <c r="CQ3463" s="52"/>
      <c r="CR3463" s="52"/>
      <c r="CS3463" s="52"/>
      <c r="CT3463" s="52"/>
      <c r="CU3463" s="33"/>
      <c r="CV3463" s="33"/>
    </row>
    <row r="3464" spans="74:100">
      <c r="BV3464" s="62"/>
      <c r="BW3464" s="62"/>
      <c r="BX3464" s="62"/>
      <c r="BY3464" s="62"/>
      <c r="BZ3464" s="62"/>
      <c r="CA3464" s="62"/>
      <c r="CB3464" s="62"/>
      <c r="CC3464" s="62"/>
      <c r="CD3464" s="62"/>
      <c r="CE3464" s="62"/>
      <c r="CF3464" s="62"/>
      <c r="CL3464" s="56" t="s">
        <v>21284</v>
      </c>
      <c r="CM3464" s="56"/>
      <c r="CN3464" s="56"/>
      <c r="CO3464" s="52"/>
      <c r="CP3464" s="52"/>
      <c r="CQ3464" s="52"/>
      <c r="CR3464" s="52"/>
      <c r="CS3464" s="52"/>
      <c r="CT3464" s="52"/>
      <c r="CU3464" s="33"/>
      <c r="CV3464" s="33"/>
    </row>
    <row r="3465" spans="74:100">
      <c r="BV3465" s="62"/>
      <c r="BW3465" s="62"/>
      <c r="BX3465" s="62"/>
      <c r="BY3465" s="62"/>
      <c r="BZ3465" s="62"/>
      <c r="CA3465" s="62"/>
      <c r="CB3465" s="62"/>
      <c r="CC3465" s="62"/>
      <c r="CD3465" s="62"/>
      <c r="CE3465" s="62"/>
      <c r="CF3465" s="62"/>
      <c r="CL3465" s="56" t="s">
        <v>4078</v>
      </c>
      <c r="CM3465" s="56" t="s">
        <v>3118</v>
      </c>
      <c r="CN3465" s="56" t="s">
        <v>3118</v>
      </c>
      <c r="CO3465" s="52"/>
      <c r="CP3465" s="52"/>
      <c r="CQ3465" s="52"/>
      <c r="CR3465" s="52"/>
      <c r="CS3465" s="52"/>
      <c r="CT3465" s="52"/>
      <c r="CU3465" s="33"/>
      <c r="CV3465" s="33"/>
    </row>
    <row r="3466" spans="74:100">
      <c r="BV3466" s="62"/>
      <c r="BW3466" s="62"/>
      <c r="BX3466" s="62"/>
      <c r="BY3466" s="62"/>
      <c r="BZ3466" s="62"/>
      <c r="CA3466" s="62"/>
      <c r="CB3466" s="62"/>
      <c r="CC3466" s="62"/>
      <c r="CD3466" s="62"/>
      <c r="CE3466" s="62"/>
      <c r="CF3466" s="62"/>
      <c r="CL3466" s="56" t="s">
        <v>18220</v>
      </c>
      <c r="CM3466" s="56"/>
      <c r="CN3466" s="56"/>
      <c r="CO3466" s="52"/>
      <c r="CP3466" s="52"/>
      <c r="CQ3466" s="52"/>
      <c r="CR3466" s="52"/>
      <c r="CS3466" s="52"/>
      <c r="CT3466" s="52"/>
      <c r="CU3466" s="33"/>
      <c r="CV3466" s="33"/>
    </row>
    <row r="3467" spans="74:100">
      <c r="BV3467" s="62"/>
      <c r="BW3467" s="62"/>
      <c r="BX3467" s="62"/>
      <c r="BY3467" s="62"/>
      <c r="BZ3467" s="62"/>
      <c r="CA3467" s="62"/>
      <c r="CB3467" s="62"/>
      <c r="CC3467" s="62"/>
      <c r="CD3467" s="62"/>
      <c r="CE3467" s="62"/>
      <c r="CF3467" s="62"/>
      <c r="CL3467" s="56" t="s">
        <v>1273</v>
      </c>
      <c r="CM3467" s="56" t="s">
        <v>215</v>
      </c>
      <c r="CN3467" s="56" t="s">
        <v>215</v>
      </c>
      <c r="CO3467" s="52"/>
      <c r="CP3467" s="52"/>
      <c r="CQ3467" s="52"/>
      <c r="CR3467" s="52"/>
      <c r="CS3467" s="52"/>
      <c r="CT3467" s="52"/>
      <c r="CU3467" s="33"/>
      <c r="CV3467" s="33"/>
    </row>
    <row r="3468" spans="74:100">
      <c r="BV3468" s="62"/>
      <c r="BW3468" s="62"/>
      <c r="BX3468" s="62"/>
      <c r="BY3468" s="62"/>
      <c r="BZ3468" s="62"/>
      <c r="CA3468" s="62"/>
      <c r="CB3468" s="62"/>
      <c r="CC3468" s="62"/>
      <c r="CD3468" s="62"/>
      <c r="CE3468" s="62"/>
      <c r="CF3468" s="62"/>
      <c r="CL3468" s="56" t="s">
        <v>21285</v>
      </c>
      <c r="CM3468" s="56"/>
      <c r="CN3468" s="56"/>
      <c r="CO3468" s="52"/>
      <c r="CP3468" s="52"/>
      <c r="CQ3468" s="52"/>
      <c r="CR3468" s="52"/>
      <c r="CS3468" s="52"/>
      <c r="CT3468" s="52"/>
      <c r="CU3468" s="33"/>
      <c r="CV3468" s="33"/>
    </row>
    <row r="3469" spans="74:100">
      <c r="BV3469" s="62"/>
      <c r="BW3469" s="62"/>
      <c r="BX3469" s="62"/>
      <c r="BY3469" s="62"/>
      <c r="BZ3469" s="62"/>
      <c r="CA3469" s="62"/>
      <c r="CB3469" s="62"/>
      <c r="CC3469" s="62"/>
      <c r="CD3469" s="62"/>
      <c r="CE3469" s="62"/>
      <c r="CF3469" s="62"/>
      <c r="CL3469" s="56" t="s">
        <v>4079</v>
      </c>
      <c r="CM3469" s="56" t="s">
        <v>3118</v>
      </c>
      <c r="CN3469" s="56" t="s">
        <v>3118</v>
      </c>
      <c r="CO3469" s="52"/>
      <c r="CP3469" s="52"/>
      <c r="CQ3469" s="52"/>
      <c r="CR3469" s="52"/>
      <c r="CS3469" s="52"/>
      <c r="CT3469" s="52"/>
      <c r="CU3469" s="33"/>
      <c r="CV3469" s="33"/>
    </row>
    <row r="3470" spans="74:100">
      <c r="BV3470" s="62"/>
      <c r="BW3470" s="62"/>
      <c r="BX3470" s="62"/>
      <c r="BY3470" s="62"/>
      <c r="BZ3470" s="62"/>
      <c r="CA3470" s="62"/>
      <c r="CB3470" s="62"/>
      <c r="CC3470" s="62"/>
      <c r="CD3470" s="62"/>
      <c r="CE3470" s="62"/>
      <c r="CF3470" s="62"/>
      <c r="CL3470" s="56" t="s">
        <v>20532</v>
      </c>
      <c r="CM3470" s="56"/>
      <c r="CN3470" s="56"/>
      <c r="CO3470" s="52"/>
      <c r="CP3470" s="52"/>
      <c r="CQ3470" s="52"/>
      <c r="CR3470" s="52"/>
      <c r="CS3470" s="52"/>
      <c r="CT3470" s="52"/>
      <c r="CU3470" s="33"/>
      <c r="CV3470" s="33"/>
    </row>
    <row r="3471" spans="74:100">
      <c r="BV3471" s="62"/>
      <c r="BW3471" s="62"/>
      <c r="BX3471" s="62"/>
      <c r="BY3471" s="62"/>
      <c r="BZ3471" s="62"/>
      <c r="CA3471" s="62"/>
      <c r="CB3471" s="62"/>
      <c r="CC3471" s="62"/>
      <c r="CD3471" s="62"/>
      <c r="CE3471" s="62"/>
      <c r="CF3471" s="62"/>
      <c r="CL3471" s="56" t="s">
        <v>4080</v>
      </c>
      <c r="CM3471" s="56" t="s">
        <v>217</v>
      </c>
      <c r="CN3471" s="56" t="s">
        <v>217</v>
      </c>
      <c r="CO3471" s="52"/>
      <c r="CP3471" s="52"/>
      <c r="CQ3471" s="52"/>
      <c r="CR3471" s="52"/>
      <c r="CS3471" s="52"/>
      <c r="CT3471" s="52"/>
      <c r="CU3471" s="33"/>
      <c r="CV3471" s="33"/>
    </row>
    <row r="3472" spans="74:100">
      <c r="BV3472" s="62"/>
      <c r="BW3472" s="62"/>
      <c r="BX3472" s="62"/>
      <c r="BY3472" s="62"/>
      <c r="BZ3472" s="62"/>
      <c r="CA3472" s="62"/>
      <c r="CB3472" s="62"/>
      <c r="CC3472" s="62"/>
      <c r="CD3472" s="62"/>
      <c r="CE3472" s="62"/>
      <c r="CF3472" s="62"/>
      <c r="CL3472" s="56" t="s">
        <v>20533</v>
      </c>
      <c r="CM3472" s="56"/>
      <c r="CN3472" s="56"/>
      <c r="CO3472" s="52"/>
      <c r="CP3472" s="52"/>
      <c r="CQ3472" s="52"/>
      <c r="CR3472" s="52"/>
      <c r="CS3472" s="52"/>
      <c r="CT3472" s="52"/>
      <c r="CU3472" s="33"/>
      <c r="CV3472" s="33"/>
    </row>
    <row r="3473" spans="74:100">
      <c r="BV3473" s="62"/>
      <c r="BW3473" s="62"/>
      <c r="BX3473" s="62"/>
      <c r="BY3473" s="62"/>
      <c r="BZ3473" s="62"/>
      <c r="CA3473" s="62"/>
      <c r="CB3473" s="62"/>
      <c r="CC3473" s="62"/>
      <c r="CD3473" s="62"/>
      <c r="CE3473" s="62"/>
      <c r="CF3473" s="62"/>
      <c r="CL3473" s="56" t="s">
        <v>4081</v>
      </c>
      <c r="CM3473" s="56" t="s">
        <v>3118</v>
      </c>
      <c r="CN3473" s="56" t="s">
        <v>3118</v>
      </c>
      <c r="CO3473" s="52"/>
      <c r="CP3473" s="52"/>
      <c r="CQ3473" s="52"/>
      <c r="CR3473" s="52"/>
      <c r="CS3473" s="52"/>
      <c r="CT3473" s="52"/>
      <c r="CU3473" s="33"/>
      <c r="CV3473" s="33"/>
    </row>
    <row r="3474" spans="74:100">
      <c r="BV3474" s="62"/>
      <c r="BW3474" s="62"/>
      <c r="BX3474" s="62"/>
      <c r="BY3474" s="62"/>
      <c r="BZ3474" s="62"/>
      <c r="CA3474" s="62"/>
      <c r="CB3474" s="62"/>
      <c r="CC3474" s="62"/>
      <c r="CD3474" s="62"/>
      <c r="CE3474" s="62"/>
      <c r="CF3474" s="62"/>
      <c r="CL3474" s="56" t="s">
        <v>18221</v>
      </c>
      <c r="CM3474" s="56"/>
      <c r="CN3474" s="56"/>
      <c r="CO3474" s="52"/>
      <c r="CP3474" s="52"/>
      <c r="CQ3474" s="52"/>
      <c r="CR3474" s="52"/>
      <c r="CS3474" s="52"/>
      <c r="CT3474" s="52"/>
      <c r="CU3474" s="33"/>
      <c r="CV3474" s="33"/>
    </row>
    <row r="3475" spans="74:100">
      <c r="BV3475" s="62"/>
      <c r="BW3475" s="62"/>
      <c r="BX3475" s="62"/>
      <c r="BY3475" s="62"/>
      <c r="BZ3475" s="62"/>
      <c r="CA3475" s="62"/>
      <c r="CB3475" s="62"/>
      <c r="CC3475" s="62"/>
      <c r="CD3475" s="62"/>
      <c r="CE3475" s="62"/>
      <c r="CF3475" s="62"/>
      <c r="CL3475" s="56" t="s">
        <v>4082</v>
      </c>
      <c r="CM3475" s="56" t="s">
        <v>217</v>
      </c>
      <c r="CN3475" s="56" t="s">
        <v>217</v>
      </c>
      <c r="CO3475" s="52"/>
      <c r="CP3475" s="52"/>
      <c r="CQ3475" s="52"/>
      <c r="CR3475" s="52"/>
      <c r="CS3475" s="52"/>
      <c r="CT3475" s="52"/>
      <c r="CU3475" s="33"/>
      <c r="CV3475" s="33"/>
    </row>
    <row r="3476" spans="74:100">
      <c r="BV3476" s="62"/>
      <c r="BW3476" s="62"/>
      <c r="BX3476" s="62"/>
      <c r="BY3476" s="62"/>
      <c r="BZ3476" s="62"/>
      <c r="CA3476" s="62"/>
      <c r="CB3476" s="62"/>
      <c r="CC3476" s="62"/>
      <c r="CD3476" s="62"/>
      <c r="CE3476" s="62"/>
      <c r="CF3476" s="62"/>
      <c r="CL3476" s="56" t="s">
        <v>18221</v>
      </c>
      <c r="CM3476" s="56"/>
      <c r="CN3476" s="56"/>
      <c r="CO3476" s="52"/>
      <c r="CP3476" s="52"/>
      <c r="CQ3476" s="52"/>
      <c r="CR3476" s="52"/>
      <c r="CS3476" s="52"/>
      <c r="CT3476" s="52"/>
      <c r="CU3476" s="33"/>
      <c r="CV3476" s="33"/>
    </row>
    <row r="3477" spans="74:100">
      <c r="BV3477" s="62"/>
      <c r="BW3477" s="62"/>
      <c r="BX3477" s="62"/>
      <c r="BY3477" s="62"/>
      <c r="BZ3477" s="62"/>
      <c r="CA3477" s="62"/>
      <c r="CB3477" s="62"/>
      <c r="CC3477" s="62"/>
      <c r="CD3477" s="62"/>
      <c r="CE3477" s="62"/>
      <c r="CF3477" s="62"/>
      <c r="CL3477" s="56" t="s">
        <v>4083</v>
      </c>
      <c r="CM3477" s="56" t="s">
        <v>3118</v>
      </c>
      <c r="CN3477" s="56" t="s">
        <v>3118</v>
      </c>
      <c r="CO3477" s="52"/>
      <c r="CP3477" s="52"/>
      <c r="CQ3477" s="52"/>
      <c r="CR3477" s="52"/>
      <c r="CS3477" s="52"/>
      <c r="CT3477" s="52"/>
      <c r="CU3477" s="33"/>
      <c r="CV3477" s="33"/>
    </row>
    <row r="3478" spans="74:100">
      <c r="BV3478" s="62"/>
      <c r="BW3478" s="62"/>
      <c r="BX3478" s="62"/>
      <c r="BY3478" s="62"/>
      <c r="BZ3478" s="62"/>
      <c r="CA3478" s="62"/>
      <c r="CB3478" s="62"/>
      <c r="CC3478" s="62"/>
      <c r="CD3478" s="62"/>
      <c r="CE3478" s="62"/>
      <c r="CF3478" s="62"/>
      <c r="CL3478" s="56" t="s">
        <v>20534</v>
      </c>
      <c r="CM3478" s="56"/>
      <c r="CN3478" s="56"/>
      <c r="CO3478" s="52"/>
      <c r="CP3478" s="52"/>
      <c r="CQ3478" s="52"/>
      <c r="CR3478" s="52"/>
      <c r="CS3478" s="52"/>
      <c r="CT3478" s="52"/>
      <c r="CU3478" s="33"/>
      <c r="CV3478" s="33"/>
    </row>
    <row r="3479" spans="74:100">
      <c r="BV3479" s="62"/>
      <c r="BW3479" s="62"/>
      <c r="BX3479" s="62"/>
      <c r="BY3479" s="62"/>
      <c r="BZ3479" s="62"/>
      <c r="CA3479" s="62"/>
      <c r="CB3479" s="62"/>
      <c r="CC3479" s="62"/>
      <c r="CD3479" s="62"/>
      <c r="CE3479" s="62"/>
      <c r="CF3479" s="62"/>
      <c r="CL3479" s="56" t="s">
        <v>4084</v>
      </c>
      <c r="CM3479" s="56" t="s">
        <v>217</v>
      </c>
      <c r="CN3479" s="56" t="s">
        <v>217</v>
      </c>
      <c r="CO3479" s="52"/>
      <c r="CP3479" s="52"/>
      <c r="CQ3479" s="52"/>
      <c r="CR3479" s="52"/>
      <c r="CS3479" s="52"/>
      <c r="CT3479" s="52"/>
      <c r="CU3479" s="33"/>
      <c r="CV3479" s="33"/>
    </row>
    <row r="3480" spans="74:100">
      <c r="BV3480" s="62"/>
      <c r="BW3480" s="62"/>
      <c r="BX3480" s="62"/>
      <c r="BY3480" s="62"/>
      <c r="BZ3480" s="62"/>
      <c r="CA3480" s="62"/>
      <c r="CB3480" s="62"/>
      <c r="CC3480" s="62"/>
      <c r="CD3480" s="62"/>
      <c r="CE3480" s="62"/>
      <c r="CF3480" s="62"/>
      <c r="CL3480" s="56" t="s">
        <v>20535</v>
      </c>
      <c r="CM3480" s="56"/>
      <c r="CN3480" s="56"/>
      <c r="CO3480" s="52"/>
      <c r="CP3480" s="52"/>
      <c r="CQ3480" s="52"/>
      <c r="CR3480" s="52"/>
      <c r="CS3480" s="52"/>
      <c r="CT3480" s="52"/>
      <c r="CU3480" s="33"/>
      <c r="CV3480" s="33"/>
    </row>
    <row r="3481" spans="74:100">
      <c r="BV3481" s="62"/>
      <c r="BW3481" s="62"/>
      <c r="BX3481" s="62"/>
      <c r="BY3481" s="62"/>
      <c r="BZ3481" s="62"/>
      <c r="CA3481" s="62"/>
      <c r="CB3481" s="62"/>
      <c r="CC3481" s="62"/>
      <c r="CD3481" s="62"/>
      <c r="CE3481" s="62"/>
      <c r="CF3481" s="62"/>
      <c r="CL3481" s="56" t="s">
        <v>4085</v>
      </c>
      <c r="CM3481" s="56" t="s">
        <v>217</v>
      </c>
      <c r="CN3481" s="56" t="s">
        <v>217</v>
      </c>
      <c r="CO3481" s="52"/>
      <c r="CP3481" s="52"/>
      <c r="CQ3481" s="52"/>
      <c r="CR3481" s="52"/>
      <c r="CS3481" s="52"/>
      <c r="CT3481" s="52"/>
      <c r="CU3481" s="33"/>
      <c r="CV3481" s="33"/>
    </row>
    <row r="3482" spans="74:100">
      <c r="BV3482" s="62"/>
      <c r="BW3482" s="62"/>
      <c r="BX3482" s="62"/>
      <c r="BY3482" s="62"/>
      <c r="BZ3482" s="62"/>
      <c r="CA3482" s="62"/>
      <c r="CB3482" s="62"/>
      <c r="CC3482" s="62"/>
      <c r="CD3482" s="62"/>
      <c r="CE3482" s="62"/>
      <c r="CF3482" s="62"/>
      <c r="CL3482" s="56" t="s">
        <v>20536</v>
      </c>
      <c r="CM3482" s="56"/>
      <c r="CN3482" s="56"/>
      <c r="CO3482" s="52"/>
      <c r="CP3482" s="52"/>
      <c r="CQ3482" s="52"/>
      <c r="CR3482" s="52"/>
      <c r="CS3482" s="52"/>
      <c r="CT3482" s="52"/>
      <c r="CU3482" s="33"/>
      <c r="CV3482" s="33"/>
    </row>
    <row r="3483" spans="74:100">
      <c r="BV3483" s="62"/>
      <c r="BW3483" s="62"/>
      <c r="BX3483" s="62"/>
      <c r="BY3483" s="62"/>
      <c r="BZ3483" s="62"/>
      <c r="CA3483" s="62"/>
      <c r="CB3483" s="62"/>
      <c r="CC3483" s="62"/>
      <c r="CD3483" s="62"/>
      <c r="CE3483" s="62"/>
      <c r="CF3483" s="62"/>
      <c r="CL3483" s="56" t="s">
        <v>27365</v>
      </c>
      <c r="CM3483" s="56" t="s">
        <v>217</v>
      </c>
      <c r="CN3483" s="56" t="s">
        <v>217</v>
      </c>
      <c r="CO3483" s="52"/>
      <c r="CP3483" s="52"/>
      <c r="CQ3483" s="52"/>
      <c r="CR3483" s="52"/>
      <c r="CS3483" s="52"/>
      <c r="CT3483" s="52"/>
      <c r="CU3483" s="33"/>
      <c r="CV3483" s="33"/>
    </row>
    <row r="3484" spans="74:100">
      <c r="BV3484" s="62"/>
      <c r="BW3484" s="62"/>
      <c r="BX3484" s="62"/>
      <c r="BY3484" s="62"/>
      <c r="BZ3484" s="62"/>
      <c r="CA3484" s="62"/>
      <c r="CB3484" s="62"/>
      <c r="CC3484" s="62"/>
      <c r="CD3484" s="62"/>
      <c r="CE3484" s="62"/>
      <c r="CF3484" s="62"/>
      <c r="CL3484" s="56" t="s">
        <v>27366</v>
      </c>
      <c r="CM3484" s="56"/>
      <c r="CN3484" s="56"/>
      <c r="CO3484" s="52"/>
      <c r="CP3484" s="52"/>
      <c r="CQ3484" s="52"/>
      <c r="CR3484" s="52"/>
      <c r="CS3484" s="52"/>
      <c r="CT3484" s="52"/>
      <c r="CU3484" s="33"/>
      <c r="CV3484" s="33"/>
    </row>
    <row r="3485" spans="74:100">
      <c r="BV3485" s="62"/>
      <c r="BW3485" s="62"/>
      <c r="BX3485" s="62"/>
      <c r="BY3485" s="62"/>
      <c r="BZ3485" s="62"/>
      <c r="CA3485" s="62"/>
      <c r="CB3485" s="62"/>
      <c r="CC3485" s="62"/>
      <c r="CD3485" s="62"/>
      <c r="CE3485" s="62"/>
      <c r="CF3485" s="62"/>
      <c r="CL3485" s="56" t="s">
        <v>4086</v>
      </c>
      <c r="CM3485" s="56" t="s">
        <v>217</v>
      </c>
      <c r="CN3485" s="56" t="s">
        <v>217</v>
      </c>
      <c r="CO3485" s="52"/>
      <c r="CP3485" s="52"/>
      <c r="CQ3485" s="52"/>
      <c r="CR3485" s="52"/>
      <c r="CS3485" s="52"/>
      <c r="CT3485" s="52"/>
      <c r="CU3485" s="33"/>
      <c r="CV3485" s="33"/>
    </row>
    <row r="3486" spans="74:100">
      <c r="BV3486" s="62"/>
      <c r="BW3486" s="62"/>
      <c r="BX3486" s="62"/>
      <c r="BY3486" s="62"/>
      <c r="BZ3486" s="62"/>
      <c r="CA3486" s="62"/>
      <c r="CB3486" s="62"/>
      <c r="CC3486" s="62"/>
      <c r="CD3486" s="62"/>
      <c r="CE3486" s="62"/>
      <c r="CF3486" s="62"/>
      <c r="CL3486" s="56" t="s">
        <v>20537</v>
      </c>
      <c r="CM3486" s="56"/>
      <c r="CN3486" s="56"/>
      <c r="CO3486" s="52"/>
      <c r="CP3486" s="52"/>
      <c r="CQ3486" s="52"/>
      <c r="CR3486" s="52"/>
      <c r="CS3486" s="52"/>
      <c r="CT3486" s="52"/>
      <c r="CU3486" s="33"/>
      <c r="CV3486" s="33"/>
    </row>
    <row r="3487" spans="74:100">
      <c r="BV3487" s="62"/>
      <c r="BW3487" s="62"/>
      <c r="BX3487" s="62"/>
      <c r="BY3487" s="62"/>
      <c r="BZ3487" s="62"/>
      <c r="CA3487" s="62"/>
      <c r="CB3487" s="62"/>
      <c r="CC3487" s="62"/>
      <c r="CD3487" s="62"/>
      <c r="CE3487" s="62"/>
      <c r="CF3487" s="62"/>
      <c r="CL3487" s="56" t="s">
        <v>4087</v>
      </c>
      <c r="CM3487" s="56" t="s">
        <v>3118</v>
      </c>
      <c r="CN3487" s="56" t="s">
        <v>3118</v>
      </c>
      <c r="CO3487" s="52"/>
      <c r="CP3487" s="52"/>
      <c r="CQ3487" s="52"/>
      <c r="CR3487" s="52"/>
      <c r="CS3487" s="52"/>
      <c r="CT3487" s="52"/>
      <c r="CU3487" s="33"/>
      <c r="CV3487" s="33"/>
    </row>
    <row r="3488" spans="74:100">
      <c r="BV3488" s="62"/>
      <c r="BW3488" s="62"/>
      <c r="BX3488" s="62"/>
      <c r="BY3488" s="62"/>
      <c r="BZ3488" s="62"/>
      <c r="CA3488" s="62"/>
      <c r="CB3488" s="62"/>
      <c r="CC3488" s="62"/>
      <c r="CD3488" s="62"/>
      <c r="CE3488" s="62"/>
      <c r="CF3488" s="62"/>
      <c r="CL3488" s="56" t="s">
        <v>18222</v>
      </c>
      <c r="CM3488" s="56"/>
      <c r="CN3488" s="56"/>
      <c r="CO3488" s="52"/>
      <c r="CP3488" s="52"/>
      <c r="CQ3488" s="52"/>
      <c r="CR3488" s="52"/>
      <c r="CS3488" s="52"/>
      <c r="CT3488" s="52"/>
      <c r="CU3488" s="33"/>
      <c r="CV3488" s="33"/>
    </row>
    <row r="3489" spans="74:100">
      <c r="BV3489" s="62"/>
      <c r="BW3489" s="62"/>
      <c r="BX3489" s="62"/>
      <c r="BY3489" s="62"/>
      <c r="BZ3489" s="62"/>
      <c r="CA3489" s="62"/>
      <c r="CB3489" s="62"/>
      <c r="CC3489" s="62"/>
      <c r="CD3489" s="62"/>
      <c r="CE3489" s="62"/>
      <c r="CF3489" s="62"/>
      <c r="CL3489" s="56" t="s">
        <v>4088</v>
      </c>
      <c r="CM3489" s="56" t="s">
        <v>217</v>
      </c>
      <c r="CN3489" s="56" t="s">
        <v>217</v>
      </c>
      <c r="CO3489" s="52"/>
      <c r="CP3489" s="52"/>
      <c r="CQ3489" s="52"/>
      <c r="CR3489" s="52"/>
      <c r="CS3489" s="52"/>
      <c r="CT3489" s="52"/>
      <c r="CU3489" s="33"/>
      <c r="CV3489" s="33"/>
    </row>
    <row r="3490" spans="74:100">
      <c r="BV3490" s="62"/>
      <c r="BW3490" s="62"/>
      <c r="BX3490" s="62"/>
      <c r="BY3490" s="62"/>
      <c r="BZ3490" s="62"/>
      <c r="CA3490" s="62"/>
      <c r="CB3490" s="62"/>
      <c r="CC3490" s="62"/>
      <c r="CD3490" s="62"/>
      <c r="CE3490" s="62"/>
      <c r="CF3490" s="62"/>
      <c r="CL3490" s="56" t="s">
        <v>18223</v>
      </c>
      <c r="CM3490" s="56"/>
      <c r="CN3490" s="56"/>
      <c r="CO3490" s="52"/>
      <c r="CP3490" s="52"/>
      <c r="CQ3490" s="52"/>
      <c r="CR3490" s="52"/>
      <c r="CS3490" s="52"/>
      <c r="CT3490" s="52"/>
      <c r="CU3490" s="33"/>
      <c r="CV3490" s="33"/>
    </row>
    <row r="3491" spans="74:100">
      <c r="BV3491" s="62"/>
      <c r="BW3491" s="62"/>
      <c r="BX3491" s="62"/>
      <c r="BY3491" s="62"/>
      <c r="BZ3491" s="62"/>
      <c r="CA3491" s="62"/>
      <c r="CB3491" s="62"/>
      <c r="CC3491" s="62"/>
      <c r="CD3491" s="62"/>
      <c r="CE3491" s="62"/>
      <c r="CF3491" s="62"/>
      <c r="CL3491" s="56" t="s">
        <v>27367</v>
      </c>
      <c r="CM3491" s="56" t="s">
        <v>217</v>
      </c>
      <c r="CN3491" s="56" t="s">
        <v>217</v>
      </c>
      <c r="CO3491" s="52"/>
      <c r="CP3491" s="52"/>
      <c r="CQ3491" s="52"/>
      <c r="CR3491" s="52"/>
      <c r="CS3491" s="52"/>
      <c r="CT3491" s="52"/>
      <c r="CU3491" s="33"/>
      <c r="CV3491" s="33"/>
    </row>
    <row r="3492" spans="74:100">
      <c r="BV3492" s="62"/>
      <c r="BW3492" s="62"/>
      <c r="BX3492" s="62"/>
      <c r="BY3492" s="62"/>
      <c r="BZ3492" s="62"/>
      <c r="CA3492" s="62"/>
      <c r="CB3492" s="62"/>
      <c r="CC3492" s="62"/>
      <c r="CD3492" s="62"/>
      <c r="CE3492" s="62"/>
      <c r="CF3492" s="62"/>
      <c r="CL3492" s="56" t="s">
        <v>27368</v>
      </c>
      <c r="CM3492" s="56"/>
      <c r="CN3492" s="56"/>
      <c r="CO3492" s="52"/>
      <c r="CP3492" s="52"/>
      <c r="CQ3492" s="52"/>
      <c r="CR3492" s="52"/>
      <c r="CS3492" s="52"/>
      <c r="CT3492" s="52"/>
      <c r="CU3492" s="33"/>
      <c r="CV3492" s="33"/>
    </row>
    <row r="3493" spans="74:100">
      <c r="BV3493" s="62"/>
      <c r="BW3493" s="62"/>
      <c r="BX3493" s="62"/>
      <c r="BY3493" s="62"/>
      <c r="BZ3493" s="62"/>
      <c r="CA3493" s="62"/>
      <c r="CB3493" s="62"/>
      <c r="CC3493" s="62"/>
      <c r="CD3493" s="62"/>
      <c r="CE3493" s="62"/>
      <c r="CF3493" s="62"/>
      <c r="CL3493" s="56" t="s">
        <v>4089</v>
      </c>
      <c r="CM3493" s="56" t="s">
        <v>3118</v>
      </c>
      <c r="CN3493" s="56" t="s">
        <v>3118</v>
      </c>
      <c r="CO3493" s="52"/>
      <c r="CP3493" s="52"/>
      <c r="CQ3493" s="52"/>
      <c r="CR3493" s="52"/>
      <c r="CS3493" s="52"/>
      <c r="CT3493" s="52"/>
      <c r="CU3493" s="33"/>
      <c r="CV3493" s="33"/>
    </row>
    <row r="3494" spans="74:100">
      <c r="BV3494" s="62"/>
      <c r="BW3494" s="62"/>
      <c r="BX3494" s="62"/>
      <c r="BY3494" s="62"/>
      <c r="BZ3494" s="62"/>
      <c r="CA3494" s="62"/>
      <c r="CB3494" s="62"/>
      <c r="CC3494" s="62"/>
      <c r="CD3494" s="62"/>
      <c r="CE3494" s="62"/>
      <c r="CF3494" s="62"/>
      <c r="CL3494" s="56" t="s">
        <v>18224</v>
      </c>
      <c r="CM3494" s="56"/>
      <c r="CN3494" s="56"/>
      <c r="CO3494" s="52"/>
      <c r="CP3494" s="52"/>
      <c r="CQ3494" s="52"/>
      <c r="CR3494" s="52"/>
      <c r="CS3494" s="52"/>
      <c r="CT3494" s="52"/>
      <c r="CU3494" s="33"/>
      <c r="CV3494" s="33"/>
    </row>
    <row r="3495" spans="74:100">
      <c r="BV3495" s="62"/>
      <c r="BW3495" s="62"/>
      <c r="BX3495" s="62"/>
      <c r="BY3495" s="62"/>
      <c r="BZ3495" s="62"/>
      <c r="CA3495" s="62"/>
      <c r="CB3495" s="62"/>
      <c r="CC3495" s="62"/>
      <c r="CD3495" s="62"/>
      <c r="CE3495" s="62"/>
      <c r="CF3495" s="62"/>
      <c r="CL3495" s="56" t="s">
        <v>4090</v>
      </c>
      <c r="CM3495" s="56" t="s">
        <v>217</v>
      </c>
      <c r="CN3495" s="56" t="s">
        <v>217</v>
      </c>
      <c r="CO3495" s="52"/>
      <c r="CP3495" s="52"/>
      <c r="CQ3495" s="52"/>
      <c r="CR3495" s="52"/>
      <c r="CS3495" s="52"/>
      <c r="CT3495" s="52"/>
      <c r="CU3495" s="33"/>
      <c r="CV3495" s="33"/>
    </row>
    <row r="3496" spans="74:100">
      <c r="BV3496" s="62"/>
      <c r="BW3496" s="62"/>
      <c r="BX3496" s="62"/>
      <c r="BY3496" s="62"/>
      <c r="BZ3496" s="62"/>
      <c r="CA3496" s="62"/>
      <c r="CB3496" s="62"/>
      <c r="CC3496" s="62"/>
      <c r="CD3496" s="62"/>
      <c r="CE3496" s="62"/>
      <c r="CF3496" s="62"/>
      <c r="CL3496" s="56" t="s">
        <v>18225</v>
      </c>
      <c r="CM3496" s="56"/>
      <c r="CN3496" s="56"/>
      <c r="CO3496" s="52"/>
      <c r="CP3496" s="52"/>
      <c r="CQ3496" s="52"/>
      <c r="CR3496" s="52"/>
      <c r="CS3496" s="52"/>
      <c r="CT3496" s="52"/>
      <c r="CU3496" s="33"/>
      <c r="CV3496" s="33"/>
    </row>
    <row r="3497" spans="74:100">
      <c r="BV3497" s="62"/>
      <c r="BW3497" s="62"/>
      <c r="BX3497" s="62"/>
      <c r="BY3497" s="62"/>
      <c r="BZ3497" s="62"/>
      <c r="CA3497" s="62"/>
      <c r="CB3497" s="62"/>
      <c r="CC3497" s="62"/>
      <c r="CD3497" s="62"/>
      <c r="CE3497" s="62"/>
      <c r="CF3497" s="62"/>
      <c r="CL3497" s="56" t="s">
        <v>27369</v>
      </c>
      <c r="CM3497" s="56" t="s">
        <v>217</v>
      </c>
      <c r="CN3497" s="56" t="s">
        <v>217</v>
      </c>
      <c r="CO3497" s="52"/>
      <c r="CP3497" s="52"/>
      <c r="CQ3497" s="52"/>
      <c r="CR3497" s="52"/>
      <c r="CS3497" s="52"/>
      <c r="CT3497" s="52"/>
      <c r="CU3497" s="33"/>
      <c r="CV3497" s="33"/>
    </row>
    <row r="3498" spans="74:100">
      <c r="BV3498" s="62"/>
      <c r="BW3498" s="62"/>
      <c r="BX3498" s="62"/>
      <c r="BY3498" s="62"/>
      <c r="BZ3498" s="62"/>
      <c r="CA3498" s="62"/>
      <c r="CB3498" s="62"/>
      <c r="CC3498" s="62"/>
      <c r="CD3498" s="62"/>
      <c r="CE3498" s="62"/>
      <c r="CF3498" s="62"/>
      <c r="CL3498" s="56" t="s">
        <v>27370</v>
      </c>
      <c r="CM3498" s="56"/>
      <c r="CN3498" s="56"/>
      <c r="CO3498" s="52"/>
      <c r="CP3498" s="52"/>
      <c r="CQ3498" s="52"/>
      <c r="CR3498" s="52"/>
      <c r="CS3498" s="52"/>
      <c r="CT3498" s="52"/>
      <c r="CU3498" s="33"/>
      <c r="CV3498" s="33"/>
    </row>
    <row r="3499" spans="74:100">
      <c r="BV3499" s="62"/>
      <c r="BW3499" s="62"/>
      <c r="BX3499" s="62"/>
      <c r="BY3499" s="62"/>
      <c r="BZ3499" s="62"/>
      <c r="CA3499" s="62"/>
      <c r="CB3499" s="62"/>
      <c r="CC3499" s="62"/>
      <c r="CD3499" s="62"/>
      <c r="CE3499" s="62"/>
      <c r="CF3499" s="62"/>
      <c r="CL3499" s="56" t="s">
        <v>4091</v>
      </c>
      <c r="CM3499" s="56" t="s">
        <v>217</v>
      </c>
      <c r="CN3499" s="56" t="s">
        <v>217</v>
      </c>
      <c r="CO3499" s="52"/>
      <c r="CP3499" s="52"/>
      <c r="CQ3499" s="52"/>
      <c r="CR3499" s="52"/>
      <c r="CS3499" s="52"/>
      <c r="CT3499" s="52"/>
      <c r="CU3499" s="33"/>
      <c r="CV3499" s="33"/>
    </row>
    <row r="3500" spans="74:100">
      <c r="BV3500" s="62"/>
      <c r="BW3500" s="62"/>
      <c r="BX3500" s="62"/>
      <c r="BY3500" s="62"/>
      <c r="BZ3500" s="62"/>
      <c r="CA3500" s="62"/>
      <c r="CB3500" s="62"/>
      <c r="CC3500" s="62"/>
      <c r="CD3500" s="62"/>
      <c r="CE3500" s="62"/>
      <c r="CF3500" s="62"/>
      <c r="CL3500" s="56" t="s">
        <v>18226</v>
      </c>
      <c r="CM3500" s="56"/>
      <c r="CN3500" s="56"/>
      <c r="CO3500" s="52"/>
      <c r="CP3500" s="52"/>
      <c r="CQ3500" s="52"/>
      <c r="CR3500" s="52"/>
      <c r="CS3500" s="52"/>
      <c r="CT3500" s="52"/>
      <c r="CU3500" s="33"/>
      <c r="CV3500" s="33"/>
    </row>
    <row r="3501" spans="74:100">
      <c r="BV3501" s="62"/>
      <c r="BW3501" s="62"/>
      <c r="BX3501" s="62"/>
      <c r="BY3501" s="62"/>
      <c r="BZ3501" s="62"/>
      <c r="CA3501" s="62"/>
      <c r="CB3501" s="62"/>
      <c r="CC3501" s="62"/>
      <c r="CD3501" s="62"/>
      <c r="CE3501" s="62"/>
      <c r="CF3501" s="62"/>
      <c r="CL3501" s="56" t="s">
        <v>4092</v>
      </c>
      <c r="CM3501" s="56" t="s">
        <v>3118</v>
      </c>
      <c r="CN3501" s="56" t="s">
        <v>3118</v>
      </c>
      <c r="CO3501" s="52"/>
      <c r="CP3501" s="52"/>
      <c r="CQ3501" s="52"/>
      <c r="CR3501" s="52"/>
      <c r="CS3501" s="52"/>
      <c r="CT3501" s="52"/>
      <c r="CU3501" s="33"/>
      <c r="CV3501" s="33"/>
    </row>
    <row r="3502" spans="74:100">
      <c r="BV3502" s="62"/>
      <c r="BW3502" s="62"/>
      <c r="BX3502" s="62"/>
      <c r="BY3502" s="62"/>
      <c r="BZ3502" s="62"/>
      <c r="CA3502" s="62"/>
      <c r="CB3502" s="62"/>
      <c r="CC3502" s="62"/>
      <c r="CD3502" s="62"/>
      <c r="CE3502" s="62"/>
      <c r="CF3502" s="62"/>
      <c r="CL3502" s="56" t="s">
        <v>18227</v>
      </c>
      <c r="CM3502" s="56"/>
      <c r="CN3502" s="56"/>
      <c r="CO3502" s="52"/>
      <c r="CP3502" s="52"/>
      <c r="CQ3502" s="52"/>
      <c r="CR3502" s="52"/>
      <c r="CS3502" s="52"/>
      <c r="CT3502" s="52"/>
      <c r="CU3502" s="33"/>
      <c r="CV3502" s="33"/>
    </row>
    <row r="3503" spans="74:100">
      <c r="BV3503" s="62"/>
      <c r="BW3503" s="62"/>
      <c r="BX3503" s="62"/>
      <c r="BY3503" s="62"/>
      <c r="BZ3503" s="62"/>
      <c r="CA3503" s="62"/>
      <c r="CB3503" s="62"/>
      <c r="CC3503" s="62"/>
      <c r="CD3503" s="62"/>
      <c r="CE3503" s="62"/>
      <c r="CF3503" s="62"/>
      <c r="CL3503" s="56" t="s">
        <v>4095</v>
      </c>
      <c r="CM3503" s="56" t="s">
        <v>217</v>
      </c>
      <c r="CN3503" s="56" t="s">
        <v>217</v>
      </c>
      <c r="CO3503" s="52"/>
      <c r="CP3503" s="52"/>
      <c r="CQ3503" s="52"/>
      <c r="CR3503" s="52"/>
      <c r="CS3503" s="52"/>
      <c r="CT3503" s="52"/>
      <c r="CU3503" s="33"/>
      <c r="CV3503" s="33"/>
    </row>
    <row r="3504" spans="74:100">
      <c r="BV3504" s="62"/>
      <c r="BW3504" s="62"/>
      <c r="BX3504" s="62"/>
      <c r="BY3504" s="62"/>
      <c r="BZ3504" s="62"/>
      <c r="CA3504" s="62"/>
      <c r="CB3504" s="62"/>
      <c r="CC3504" s="62"/>
      <c r="CD3504" s="62"/>
      <c r="CE3504" s="62"/>
      <c r="CF3504" s="62"/>
      <c r="CL3504" s="56" t="s">
        <v>18228</v>
      </c>
      <c r="CM3504" s="56"/>
      <c r="CN3504" s="56"/>
      <c r="CO3504" s="52"/>
      <c r="CP3504" s="52"/>
      <c r="CQ3504" s="52"/>
      <c r="CR3504" s="52"/>
      <c r="CS3504" s="52"/>
      <c r="CT3504" s="52"/>
      <c r="CU3504" s="33"/>
      <c r="CV3504" s="33"/>
    </row>
    <row r="3505" spans="74:100">
      <c r="BV3505" s="62"/>
      <c r="BW3505" s="62"/>
      <c r="BX3505" s="62"/>
      <c r="BY3505" s="62"/>
      <c r="BZ3505" s="62"/>
      <c r="CA3505" s="62"/>
      <c r="CB3505" s="62"/>
      <c r="CC3505" s="62"/>
      <c r="CD3505" s="62"/>
      <c r="CE3505" s="62"/>
      <c r="CF3505" s="62"/>
      <c r="CL3505" s="56" t="s">
        <v>24957</v>
      </c>
      <c r="CM3505" s="56"/>
      <c r="CN3505" s="56"/>
      <c r="CO3505" s="52"/>
      <c r="CP3505" s="52"/>
      <c r="CQ3505" s="52"/>
      <c r="CR3505" s="52"/>
      <c r="CS3505" s="52"/>
      <c r="CT3505" s="52"/>
      <c r="CU3505" s="33"/>
      <c r="CV3505" s="33"/>
    </row>
    <row r="3506" spans="74:100">
      <c r="BV3506" s="62"/>
      <c r="BW3506" s="62"/>
      <c r="BX3506" s="62"/>
      <c r="BY3506" s="62"/>
      <c r="BZ3506" s="62"/>
      <c r="CA3506" s="62"/>
      <c r="CB3506" s="62"/>
      <c r="CC3506" s="62"/>
      <c r="CD3506" s="62"/>
      <c r="CE3506" s="62"/>
      <c r="CF3506" s="62"/>
      <c r="CL3506" s="56" t="s">
        <v>24958</v>
      </c>
      <c r="CM3506" s="56"/>
      <c r="CN3506" s="56"/>
      <c r="CO3506" s="52"/>
      <c r="CP3506" s="52"/>
      <c r="CQ3506" s="52"/>
      <c r="CR3506" s="52"/>
      <c r="CS3506" s="52"/>
      <c r="CT3506" s="52"/>
      <c r="CU3506" s="33"/>
      <c r="CV3506" s="33"/>
    </row>
    <row r="3507" spans="74:100">
      <c r="BV3507" s="62"/>
      <c r="BW3507" s="62"/>
      <c r="BX3507" s="62"/>
      <c r="BY3507" s="62"/>
      <c r="BZ3507" s="62"/>
      <c r="CA3507" s="62"/>
      <c r="CB3507" s="62"/>
      <c r="CC3507" s="62"/>
      <c r="CD3507" s="62"/>
      <c r="CE3507" s="62"/>
      <c r="CF3507" s="62"/>
      <c r="CL3507" s="56" t="s">
        <v>14595</v>
      </c>
      <c r="CM3507" s="56" t="s">
        <v>213</v>
      </c>
      <c r="CN3507" s="56" t="s">
        <v>213</v>
      </c>
      <c r="CO3507" s="52"/>
      <c r="CP3507" s="52"/>
      <c r="CQ3507" s="52"/>
      <c r="CR3507" s="52"/>
      <c r="CS3507" s="52"/>
      <c r="CT3507" s="52"/>
      <c r="CU3507" s="33"/>
      <c r="CV3507" s="33"/>
    </row>
    <row r="3508" spans="74:100">
      <c r="BV3508" s="62"/>
      <c r="BW3508" s="62"/>
      <c r="BX3508" s="62"/>
      <c r="BY3508" s="62"/>
      <c r="BZ3508" s="62"/>
      <c r="CA3508" s="62"/>
      <c r="CB3508" s="62"/>
      <c r="CC3508" s="62"/>
      <c r="CD3508" s="62"/>
      <c r="CE3508" s="62"/>
      <c r="CF3508" s="62"/>
      <c r="CL3508" s="56" t="s">
        <v>4096</v>
      </c>
      <c r="CM3508" s="56" t="s">
        <v>3118</v>
      </c>
      <c r="CN3508" s="56" t="s">
        <v>3118</v>
      </c>
      <c r="CO3508" s="52"/>
      <c r="CP3508" s="52"/>
      <c r="CQ3508" s="52"/>
      <c r="CR3508" s="52"/>
      <c r="CS3508" s="52"/>
      <c r="CT3508" s="52"/>
      <c r="CU3508" s="33"/>
      <c r="CV3508" s="33"/>
    </row>
    <row r="3509" spans="74:100">
      <c r="BV3509" s="62"/>
      <c r="BW3509" s="62"/>
      <c r="BX3509" s="62"/>
      <c r="BY3509" s="62"/>
      <c r="BZ3509" s="62"/>
      <c r="CA3509" s="62"/>
      <c r="CB3509" s="62"/>
      <c r="CC3509" s="62"/>
      <c r="CD3509" s="62"/>
      <c r="CE3509" s="62"/>
      <c r="CF3509" s="62"/>
      <c r="CL3509" s="56" t="s">
        <v>18229</v>
      </c>
      <c r="CM3509" s="56"/>
      <c r="CN3509" s="56"/>
      <c r="CO3509" s="52"/>
      <c r="CP3509" s="52"/>
      <c r="CQ3509" s="52"/>
      <c r="CR3509" s="52"/>
      <c r="CS3509" s="52"/>
      <c r="CT3509" s="52"/>
      <c r="CU3509" s="33"/>
      <c r="CV3509" s="33"/>
    </row>
    <row r="3510" spans="74:100">
      <c r="BV3510" s="62"/>
      <c r="BW3510" s="62"/>
      <c r="BX3510" s="62"/>
      <c r="BY3510" s="62"/>
      <c r="BZ3510" s="62"/>
      <c r="CA3510" s="62"/>
      <c r="CB3510" s="62"/>
      <c r="CC3510" s="62"/>
      <c r="CD3510" s="62"/>
      <c r="CE3510" s="62"/>
      <c r="CF3510" s="62"/>
      <c r="CL3510" s="56" t="s">
        <v>1274</v>
      </c>
      <c r="CM3510" s="56" t="s">
        <v>214</v>
      </c>
      <c r="CN3510" s="56" t="s">
        <v>214</v>
      </c>
      <c r="CO3510" s="52"/>
      <c r="CP3510" s="52"/>
      <c r="CQ3510" s="52"/>
      <c r="CR3510" s="52"/>
      <c r="CS3510" s="52"/>
      <c r="CT3510" s="52"/>
      <c r="CU3510" s="33"/>
      <c r="CV3510" s="33"/>
    </row>
    <row r="3511" spans="74:100">
      <c r="BV3511" s="62"/>
      <c r="BW3511" s="62"/>
      <c r="BX3511" s="62"/>
      <c r="BY3511" s="62"/>
      <c r="BZ3511" s="62"/>
      <c r="CA3511" s="62"/>
      <c r="CB3511" s="62"/>
      <c r="CC3511" s="62"/>
      <c r="CD3511" s="62"/>
      <c r="CE3511" s="62"/>
      <c r="CF3511" s="62"/>
      <c r="CL3511" s="56" t="s">
        <v>21286</v>
      </c>
      <c r="CM3511" s="56"/>
      <c r="CN3511" s="56"/>
      <c r="CO3511" s="52"/>
      <c r="CP3511" s="52"/>
      <c r="CQ3511" s="52"/>
      <c r="CR3511" s="52"/>
      <c r="CS3511" s="52"/>
      <c r="CT3511" s="52"/>
      <c r="CU3511" s="33"/>
      <c r="CV3511" s="33"/>
    </row>
    <row r="3512" spans="74:100">
      <c r="BV3512" s="62"/>
      <c r="BW3512" s="62"/>
      <c r="BX3512" s="62"/>
      <c r="BY3512" s="62"/>
      <c r="BZ3512" s="62"/>
      <c r="CA3512" s="62"/>
      <c r="CB3512" s="62"/>
      <c r="CC3512" s="62"/>
      <c r="CD3512" s="62"/>
      <c r="CE3512" s="62"/>
      <c r="CF3512" s="62"/>
      <c r="CL3512" s="56" t="s">
        <v>4097</v>
      </c>
      <c r="CM3512" s="56" t="s">
        <v>3118</v>
      </c>
      <c r="CN3512" s="56" t="s">
        <v>3118</v>
      </c>
      <c r="CO3512" s="52"/>
      <c r="CP3512" s="52"/>
      <c r="CQ3512" s="52"/>
      <c r="CR3512" s="52"/>
      <c r="CS3512" s="52"/>
      <c r="CT3512" s="52"/>
      <c r="CU3512" s="33"/>
      <c r="CV3512" s="33"/>
    </row>
    <row r="3513" spans="74:100">
      <c r="BV3513" s="62"/>
      <c r="BW3513" s="62"/>
      <c r="BX3513" s="62"/>
      <c r="BY3513" s="62"/>
      <c r="BZ3513" s="62"/>
      <c r="CA3513" s="62"/>
      <c r="CB3513" s="62"/>
      <c r="CC3513" s="62"/>
      <c r="CD3513" s="62"/>
      <c r="CE3513" s="62"/>
      <c r="CF3513" s="62"/>
      <c r="CL3513" s="56" t="s">
        <v>18230</v>
      </c>
      <c r="CM3513" s="56"/>
      <c r="CN3513" s="56"/>
      <c r="CO3513" s="52"/>
      <c r="CP3513" s="52"/>
      <c r="CQ3513" s="52"/>
      <c r="CR3513" s="52"/>
      <c r="CS3513" s="52"/>
      <c r="CT3513" s="52"/>
      <c r="CU3513" s="33"/>
      <c r="CV3513" s="33"/>
    </row>
    <row r="3514" spans="74:100">
      <c r="BV3514" s="62"/>
      <c r="BW3514" s="62"/>
      <c r="BX3514" s="62"/>
      <c r="BY3514" s="62"/>
      <c r="BZ3514" s="62"/>
      <c r="CA3514" s="62"/>
      <c r="CB3514" s="62"/>
      <c r="CC3514" s="62"/>
      <c r="CD3514" s="62"/>
      <c r="CE3514" s="62"/>
      <c r="CF3514" s="62"/>
      <c r="CL3514" s="56" t="s">
        <v>4098</v>
      </c>
      <c r="CM3514" s="56" t="s">
        <v>216</v>
      </c>
      <c r="CN3514" s="56" t="s">
        <v>216</v>
      </c>
      <c r="CO3514" s="52"/>
      <c r="CP3514" s="52"/>
      <c r="CQ3514" s="52"/>
      <c r="CR3514" s="52"/>
      <c r="CS3514" s="52"/>
      <c r="CT3514" s="52"/>
      <c r="CU3514" s="33"/>
      <c r="CV3514" s="33"/>
    </row>
    <row r="3515" spans="74:100">
      <c r="BV3515" s="62"/>
      <c r="BW3515" s="62"/>
      <c r="BX3515" s="62"/>
      <c r="BY3515" s="62"/>
      <c r="BZ3515" s="62"/>
      <c r="CA3515" s="62"/>
      <c r="CB3515" s="62"/>
      <c r="CC3515" s="62"/>
      <c r="CD3515" s="62"/>
      <c r="CE3515" s="62"/>
      <c r="CF3515" s="62"/>
      <c r="CL3515" s="56" t="s">
        <v>21287</v>
      </c>
      <c r="CM3515" s="56"/>
      <c r="CN3515" s="56"/>
      <c r="CO3515" s="52"/>
      <c r="CP3515" s="52"/>
      <c r="CQ3515" s="52"/>
      <c r="CR3515" s="52"/>
      <c r="CS3515" s="52"/>
      <c r="CT3515" s="52"/>
      <c r="CU3515" s="33"/>
      <c r="CV3515" s="33"/>
    </row>
    <row r="3516" spans="74:100">
      <c r="BV3516" s="62"/>
      <c r="BW3516" s="62"/>
      <c r="BX3516" s="62"/>
      <c r="BY3516" s="62"/>
      <c r="BZ3516" s="62"/>
      <c r="CA3516" s="62"/>
      <c r="CB3516" s="62"/>
      <c r="CC3516" s="62"/>
      <c r="CD3516" s="62"/>
      <c r="CE3516" s="62"/>
      <c r="CF3516" s="62"/>
      <c r="CL3516" s="56" t="s">
        <v>4099</v>
      </c>
      <c r="CM3516" s="56" t="s">
        <v>217</v>
      </c>
      <c r="CN3516" s="56" t="s">
        <v>217</v>
      </c>
      <c r="CO3516" s="52"/>
      <c r="CP3516" s="52"/>
      <c r="CQ3516" s="52"/>
      <c r="CR3516" s="52"/>
      <c r="CS3516" s="52"/>
      <c r="CT3516" s="52"/>
      <c r="CU3516" s="33"/>
      <c r="CV3516" s="33"/>
    </row>
    <row r="3517" spans="74:100">
      <c r="BV3517" s="62"/>
      <c r="BW3517" s="62"/>
      <c r="BX3517" s="62"/>
      <c r="BY3517" s="62"/>
      <c r="BZ3517" s="62"/>
      <c r="CA3517" s="62"/>
      <c r="CB3517" s="62"/>
      <c r="CC3517" s="62"/>
      <c r="CD3517" s="62"/>
      <c r="CE3517" s="62"/>
      <c r="CF3517" s="62"/>
      <c r="CL3517" s="56" t="s">
        <v>18231</v>
      </c>
      <c r="CM3517" s="56"/>
      <c r="CN3517" s="56"/>
      <c r="CO3517" s="52"/>
      <c r="CP3517" s="52"/>
      <c r="CQ3517" s="52"/>
      <c r="CR3517" s="52"/>
      <c r="CS3517" s="52"/>
      <c r="CT3517" s="52"/>
      <c r="CU3517" s="33"/>
      <c r="CV3517" s="33"/>
    </row>
    <row r="3518" spans="74:100">
      <c r="BV3518" s="62"/>
      <c r="BW3518" s="62"/>
      <c r="BX3518" s="62"/>
      <c r="BY3518" s="62"/>
      <c r="BZ3518" s="62"/>
      <c r="CA3518" s="62"/>
      <c r="CB3518" s="62"/>
      <c r="CC3518" s="62"/>
      <c r="CD3518" s="62"/>
      <c r="CE3518" s="62"/>
      <c r="CF3518" s="62"/>
      <c r="CL3518" s="56" t="s">
        <v>4100</v>
      </c>
      <c r="CM3518" s="56" t="s">
        <v>216</v>
      </c>
      <c r="CN3518" s="56" t="s">
        <v>216</v>
      </c>
      <c r="CO3518" s="52"/>
      <c r="CP3518" s="52"/>
      <c r="CQ3518" s="52"/>
      <c r="CR3518" s="52"/>
      <c r="CS3518" s="52"/>
      <c r="CT3518" s="52"/>
      <c r="CU3518" s="33"/>
      <c r="CV3518" s="33"/>
    </row>
    <row r="3519" spans="74:100">
      <c r="BV3519" s="62"/>
      <c r="BW3519" s="62"/>
      <c r="BX3519" s="62"/>
      <c r="BY3519" s="62"/>
      <c r="BZ3519" s="62"/>
      <c r="CA3519" s="62"/>
      <c r="CB3519" s="62"/>
      <c r="CC3519" s="62"/>
      <c r="CD3519" s="62"/>
      <c r="CE3519" s="62"/>
      <c r="CF3519" s="62"/>
      <c r="CL3519" s="56" t="s">
        <v>21288</v>
      </c>
      <c r="CM3519" s="56"/>
      <c r="CN3519" s="56"/>
      <c r="CO3519" s="52"/>
      <c r="CP3519" s="52"/>
      <c r="CQ3519" s="52"/>
      <c r="CR3519" s="52"/>
      <c r="CS3519" s="52"/>
      <c r="CT3519" s="52"/>
      <c r="CU3519" s="33"/>
      <c r="CV3519" s="33"/>
    </row>
    <row r="3520" spans="74:100">
      <c r="BV3520" s="62"/>
      <c r="BW3520" s="62"/>
      <c r="BX3520" s="62"/>
      <c r="BY3520" s="62"/>
      <c r="BZ3520" s="62"/>
      <c r="CA3520" s="62"/>
      <c r="CB3520" s="62"/>
      <c r="CC3520" s="62"/>
      <c r="CD3520" s="62"/>
      <c r="CE3520" s="62"/>
      <c r="CF3520" s="62"/>
      <c r="CL3520" s="56" t="s">
        <v>4101</v>
      </c>
      <c r="CM3520" s="56" t="s">
        <v>214</v>
      </c>
      <c r="CN3520" s="56" t="s">
        <v>214</v>
      </c>
      <c r="CO3520" s="52"/>
      <c r="CP3520" s="52"/>
      <c r="CQ3520" s="52"/>
      <c r="CR3520" s="52"/>
      <c r="CS3520" s="52"/>
      <c r="CT3520" s="52"/>
      <c r="CU3520" s="33"/>
      <c r="CV3520" s="33"/>
    </row>
    <row r="3521" spans="74:100">
      <c r="BV3521" s="62"/>
      <c r="BW3521" s="62"/>
      <c r="BX3521" s="62"/>
      <c r="BY3521" s="62"/>
      <c r="BZ3521" s="62"/>
      <c r="CA3521" s="62"/>
      <c r="CB3521" s="62"/>
      <c r="CC3521" s="62"/>
      <c r="CD3521" s="62"/>
      <c r="CE3521" s="62"/>
      <c r="CF3521" s="62"/>
      <c r="CL3521" s="56" t="s">
        <v>21289</v>
      </c>
      <c r="CM3521" s="56"/>
      <c r="CN3521" s="56"/>
      <c r="CO3521" s="52"/>
      <c r="CP3521" s="52"/>
      <c r="CQ3521" s="52"/>
      <c r="CR3521" s="52"/>
      <c r="CS3521" s="52"/>
      <c r="CT3521" s="52"/>
      <c r="CU3521" s="33"/>
      <c r="CV3521" s="33"/>
    </row>
    <row r="3522" spans="74:100">
      <c r="BV3522" s="62"/>
      <c r="BW3522" s="62"/>
      <c r="BX3522" s="62"/>
      <c r="BY3522" s="62"/>
      <c r="BZ3522" s="62"/>
      <c r="CA3522" s="62"/>
      <c r="CB3522" s="62"/>
      <c r="CC3522" s="62"/>
      <c r="CD3522" s="62"/>
      <c r="CE3522" s="62"/>
      <c r="CF3522" s="62"/>
      <c r="CL3522" s="56" t="s">
        <v>4102</v>
      </c>
      <c r="CM3522" s="56" t="s">
        <v>216</v>
      </c>
      <c r="CN3522" s="56" t="s">
        <v>216</v>
      </c>
      <c r="CO3522" s="52"/>
      <c r="CP3522" s="52"/>
      <c r="CQ3522" s="52"/>
      <c r="CR3522" s="52"/>
      <c r="CS3522" s="52"/>
      <c r="CT3522" s="52"/>
      <c r="CU3522" s="33"/>
      <c r="CV3522" s="33"/>
    </row>
    <row r="3523" spans="74:100">
      <c r="BV3523" s="62"/>
      <c r="BW3523" s="62"/>
      <c r="BX3523" s="62"/>
      <c r="BY3523" s="62"/>
      <c r="BZ3523" s="62"/>
      <c r="CA3523" s="62"/>
      <c r="CB3523" s="62"/>
      <c r="CC3523" s="62"/>
      <c r="CD3523" s="62"/>
      <c r="CE3523" s="62"/>
      <c r="CF3523" s="62"/>
      <c r="CL3523" s="56" t="s">
        <v>21290</v>
      </c>
      <c r="CM3523" s="56"/>
      <c r="CN3523" s="56"/>
      <c r="CO3523" s="52"/>
      <c r="CP3523" s="52"/>
      <c r="CQ3523" s="52"/>
      <c r="CR3523" s="52"/>
      <c r="CS3523" s="52"/>
      <c r="CT3523" s="52"/>
      <c r="CU3523" s="33"/>
      <c r="CV3523" s="33"/>
    </row>
    <row r="3524" spans="74:100">
      <c r="BV3524" s="62"/>
      <c r="BW3524" s="62"/>
      <c r="BX3524" s="62"/>
      <c r="BY3524" s="62"/>
      <c r="BZ3524" s="62"/>
      <c r="CA3524" s="62"/>
      <c r="CB3524" s="62"/>
      <c r="CC3524" s="62"/>
      <c r="CD3524" s="62"/>
      <c r="CE3524" s="62"/>
      <c r="CF3524" s="62"/>
      <c r="CL3524" s="56" t="s">
        <v>27371</v>
      </c>
      <c r="CM3524" s="56" t="s">
        <v>3118</v>
      </c>
      <c r="CN3524" s="56" t="s">
        <v>3118</v>
      </c>
      <c r="CO3524" s="52"/>
      <c r="CP3524" s="52"/>
      <c r="CQ3524" s="52"/>
      <c r="CR3524" s="52"/>
      <c r="CS3524" s="52"/>
      <c r="CT3524" s="52"/>
      <c r="CU3524" s="33"/>
      <c r="CV3524" s="33"/>
    </row>
    <row r="3525" spans="74:100">
      <c r="BV3525" s="62"/>
      <c r="BW3525" s="62"/>
      <c r="BX3525" s="62"/>
      <c r="BY3525" s="62"/>
      <c r="BZ3525" s="62"/>
      <c r="CA3525" s="62"/>
      <c r="CB3525" s="62"/>
      <c r="CC3525" s="62"/>
      <c r="CD3525" s="62"/>
      <c r="CE3525" s="62"/>
      <c r="CF3525" s="62"/>
      <c r="CL3525" s="56" t="s">
        <v>27372</v>
      </c>
      <c r="CM3525" s="56"/>
      <c r="CN3525" s="56"/>
      <c r="CO3525" s="52"/>
      <c r="CP3525" s="52"/>
      <c r="CQ3525" s="52"/>
      <c r="CR3525" s="52"/>
      <c r="CS3525" s="52"/>
      <c r="CT3525" s="52"/>
      <c r="CU3525" s="33"/>
      <c r="CV3525" s="33"/>
    </row>
    <row r="3526" spans="74:100">
      <c r="BV3526" s="62"/>
      <c r="BW3526" s="62"/>
      <c r="BX3526" s="62"/>
      <c r="BY3526" s="62"/>
      <c r="BZ3526" s="62"/>
      <c r="CA3526" s="62"/>
      <c r="CB3526" s="62"/>
      <c r="CC3526" s="62"/>
      <c r="CD3526" s="62"/>
      <c r="CE3526" s="62"/>
      <c r="CF3526" s="62"/>
      <c r="CL3526" s="56" t="s">
        <v>27373</v>
      </c>
      <c r="CM3526" s="56" t="s">
        <v>217</v>
      </c>
      <c r="CN3526" s="56" t="s">
        <v>217</v>
      </c>
      <c r="CO3526" s="52"/>
      <c r="CP3526" s="52"/>
      <c r="CQ3526" s="52"/>
      <c r="CR3526" s="52"/>
      <c r="CS3526" s="52"/>
      <c r="CT3526" s="52"/>
      <c r="CU3526" s="33"/>
      <c r="CV3526" s="33"/>
    </row>
    <row r="3527" spans="74:100">
      <c r="BV3527" s="62"/>
      <c r="BW3527" s="62"/>
      <c r="BX3527" s="62"/>
      <c r="BY3527" s="62"/>
      <c r="BZ3527" s="62"/>
      <c r="CA3527" s="62"/>
      <c r="CB3527" s="62"/>
      <c r="CC3527" s="62"/>
      <c r="CD3527" s="62"/>
      <c r="CE3527" s="62"/>
      <c r="CF3527" s="62"/>
      <c r="CL3527" s="56" t="s">
        <v>27372</v>
      </c>
      <c r="CM3527" s="56"/>
      <c r="CN3527" s="56"/>
      <c r="CO3527" s="52"/>
      <c r="CP3527" s="52"/>
      <c r="CQ3527" s="52"/>
      <c r="CR3527" s="52"/>
      <c r="CS3527" s="52"/>
      <c r="CT3527" s="52"/>
      <c r="CU3527" s="33"/>
      <c r="CV3527" s="33"/>
    </row>
    <row r="3528" spans="74:100">
      <c r="BV3528" s="62"/>
      <c r="BW3528" s="62"/>
      <c r="BX3528" s="62"/>
      <c r="BY3528" s="62"/>
      <c r="BZ3528" s="62"/>
      <c r="CA3528" s="62"/>
      <c r="CB3528" s="62"/>
      <c r="CC3528" s="62"/>
      <c r="CD3528" s="62"/>
      <c r="CE3528" s="62"/>
      <c r="CF3528" s="62"/>
      <c r="CL3528" s="56" t="s">
        <v>27374</v>
      </c>
      <c r="CM3528" s="56" t="s">
        <v>3118</v>
      </c>
      <c r="CN3528" s="56" t="s">
        <v>3118</v>
      </c>
      <c r="CO3528" s="52"/>
      <c r="CP3528" s="52"/>
      <c r="CQ3528" s="52"/>
      <c r="CR3528" s="52"/>
      <c r="CS3528" s="52"/>
      <c r="CT3528" s="52"/>
      <c r="CU3528" s="33"/>
      <c r="CV3528" s="33"/>
    </row>
    <row r="3529" spans="74:100">
      <c r="BV3529" s="62"/>
      <c r="BW3529" s="62"/>
      <c r="BX3529" s="62"/>
      <c r="BY3529" s="62"/>
      <c r="BZ3529" s="62"/>
      <c r="CA3529" s="62"/>
      <c r="CB3529" s="62"/>
      <c r="CC3529" s="62"/>
      <c r="CD3529" s="62"/>
      <c r="CE3529" s="62"/>
      <c r="CF3529" s="62"/>
      <c r="CL3529" s="56" t="s">
        <v>27375</v>
      </c>
      <c r="CM3529" s="56"/>
      <c r="CN3529" s="56"/>
      <c r="CO3529" s="52"/>
      <c r="CP3529" s="52"/>
      <c r="CQ3529" s="52"/>
      <c r="CR3529" s="52"/>
      <c r="CS3529" s="52"/>
      <c r="CT3529" s="52"/>
      <c r="CU3529" s="33"/>
      <c r="CV3529" s="33"/>
    </row>
    <row r="3530" spans="74:100">
      <c r="BV3530" s="62"/>
      <c r="BW3530" s="62"/>
      <c r="BX3530" s="62"/>
      <c r="BY3530" s="62"/>
      <c r="BZ3530" s="62"/>
      <c r="CA3530" s="62"/>
      <c r="CB3530" s="62"/>
      <c r="CC3530" s="62"/>
      <c r="CD3530" s="62"/>
      <c r="CE3530" s="62"/>
      <c r="CF3530" s="62"/>
      <c r="CL3530" s="56" t="s">
        <v>27376</v>
      </c>
      <c r="CM3530" s="56" t="s">
        <v>217</v>
      </c>
      <c r="CN3530" s="56" t="s">
        <v>217</v>
      </c>
      <c r="CO3530" s="52"/>
      <c r="CP3530" s="52"/>
      <c r="CQ3530" s="52"/>
      <c r="CR3530" s="52"/>
      <c r="CS3530" s="52"/>
      <c r="CT3530" s="52"/>
      <c r="CU3530" s="33"/>
      <c r="CV3530" s="33"/>
    </row>
    <row r="3531" spans="74:100">
      <c r="BV3531" s="62"/>
      <c r="BW3531" s="62"/>
      <c r="BX3531" s="62"/>
      <c r="BY3531" s="62"/>
      <c r="BZ3531" s="62"/>
      <c r="CA3531" s="62"/>
      <c r="CB3531" s="62"/>
      <c r="CC3531" s="62"/>
      <c r="CD3531" s="62"/>
      <c r="CE3531" s="62"/>
      <c r="CF3531" s="62"/>
      <c r="CL3531" s="56" t="s">
        <v>27377</v>
      </c>
      <c r="CM3531" s="56"/>
      <c r="CN3531" s="56"/>
      <c r="CO3531" s="52"/>
      <c r="CP3531" s="52"/>
      <c r="CQ3531" s="52"/>
      <c r="CR3531" s="52"/>
      <c r="CS3531" s="52"/>
      <c r="CT3531" s="52"/>
      <c r="CU3531" s="33"/>
      <c r="CV3531" s="33"/>
    </row>
    <row r="3532" spans="74:100">
      <c r="BV3532" s="62"/>
      <c r="BW3532" s="62"/>
      <c r="BX3532" s="62"/>
      <c r="BY3532" s="62"/>
      <c r="BZ3532" s="62"/>
      <c r="CA3532" s="62"/>
      <c r="CB3532" s="62"/>
      <c r="CC3532" s="62"/>
      <c r="CD3532" s="62"/>
      <c r="CE3532" s="62"/>
      <c r="CF3532" s="62"/>
      <c r="CL3532" s="56" t="s">
        <v>4103</v>
      </c>
      <c r="CM3532" s="56" t="s">
        <v>3118</v>
      </c>
      <c r="CN3532" s="56" t="s">
        <v>3118</v>
      </c>
      <c r="CO3532" s="52"/>
      <c r="CP3532" s="52"/>
      <c r="CQ3532" s="52"/>
      <c r="CR3532" s="52"/>
      <c r="CS3532" s="52"/>
      <c r="CT3532" s="52"/>
      <c r="CU3532" s="33"/>
      <c r="CV3532" s="33"/>
    </row>
    <row r="3533" spans="74:100">
      <c r="BV3533" s="62"/>
      <c r="BW3533" s="62"/>
      <c r="BX3533" s="62"/>
      <c r="BY3533" s="62"/>
      <c r="BZ3533" s="62"/>
      <c r="CA3533" s="62"/>
      <c r="CB3533" s="62"/>
      <c r="CC3533" s="62"/>
      <c r="CD3533" s="62"/>
      <c r="CE3533" s="62"/>
      <c r="CF3533" s="62"/>
      <c r="CL3533" s="56" t="s">
        <v>18232</v>
      </c>
      <c r="CM3533" s="56"/>
      <c r="CN3533" s="56"/>
      <c r="CO3533" s="52"/>
      <c r="CP3533" s="52"/>
      <c r="CQ3533" s="52"/>
      <c r="CR3533" s="52"/>
      <c r="CS3533" s="52"/>
      <c r="CT3533" s="52"/>
      <c r="CU3533" s="33"/>
      <c r="CV3533" s="33"/>
    </row>
    <row r="3534" spans="74:100">
      <c r="BV3534" s="62"/>
      <c r="BW3534" s="62"/>
      <c r="BX3534" s="62"/>
      <c r="BY3534" s="62"/>
      <c r="BZ3534" s="62"/>
      <c r="CA3534" s="62"/>
      <c r="CB3534" s="62"/>
      <c r="CC3534" s="62"/>
      <c r="CD3534" s="62"/>
      <c r="CE3534" s="62"/>
      <c r="CF3534" s="62"/>
      <c r="CL3534" s="56" t="s">
        <v>4104</v>
      </c>
      <c r="CM3534" s="56" t="s">
        <v>217</v>
      </c>
      <c r="CN3534" s="56" t="s">
        <v>217</v>
      </c>
      <c r="CO3534" s="52"/>
      <c r="CP3534" s="52"/>
      <c r="CQ3534" s="52"/>
      <c r="CR3534" s="52"/>
      <c r="CS3534" s="52"/>
      <c r="CT3534" s="52"/>
      <c r="CU3534" s="33"/>
      <c r="CV3534" s="33"/>
    </row>
    <row r="3535" spans="74:100">
      <c r="BV3535" s="62"/>
      <c r="BW3535" s="62"/>
      <c r="BX3535" s="62"/>
      <c r="BY3535" s="62"/>
      <c r="BZ3535" s="62"/>
      <c r="CA3535" s="62"/>
      <c r="CB3535" s="62"/>
      <c r="CC3535" s="62"/>
      <c r="CD3535" s="62"/>
      <c r="CE3535" s="62"/>
      <c r="CF3535" s="62"/>
      <c r="CL3535" s="56" t="s">
        <v>18233</v>
      </c>
      <c r="CM3535" s="56"/>
      <c r="CN3535" s="56"/>
      <c r="CO3535" s="52"/>
      <c r="CP3535" s="52"/>
      <c r="CQ3535" s="52"/>
      <c r="CR3535" s="52"/>
      <c r="CS3535" s="52"/>
      <c r="CT3535" s="52"/>
      <c r="CU3535" s="33"/>
      <c r="CV3535" s="33"/>
    </row>
    <row r="3536" spans="74:100">
      <c r="BV3536" s="62"/>
      <c r="BW3536" s="62"/>
      <c r="BX3536" s="62"/>
      <c r="BY3536" s="62"/>
      <c r="BZ3536" s="62"/>
      <c r="CA3536" s="62"/>
      <c r="CB3536" s="62"/>
      <c r="CC3536" s="62"/>
      <c r="CD3536" s="62"/>
      <c r="CE3536" s="62"/>
      <c r="CF3536" s="62"/>
      <c r="CL3536" s="56" t="s">
        <v>4105</v>
      </c>
      <c r="CM3536" s="56" t="s">
        <v>3118</v>
      </c>
      <c r="CN3536" s="56" t="s">
        <v>3118</v>
      </c>
      <c r="CO3536" s="52"/>
      <c r="CP3536" s="52"/>
      <c r="CQ3536" s="52"/>
      <c r="CR3536" s="52"/>
      <c r="CS3536" s="52"/>
      <c r="CT3536" s="52"/>
      <c r="CU3536" s="33"/>
      <c r="CV3536" s="33"/>
    </row>
    <row r="3537" spans="74:100">
      <c r="BV3537" s="62"/>
      <c r="BW3537" s="62"/>
      <c r="BX3537" s="62"/>
      <c r="BY3537" s="62"/>
      <c r="BZ3537" s="62"/>
      <c r="CA3537" s="62"/>
      <c r="CB3537" s="62"/>
      <c r="CC3537" s="62"/>
      <c r="CD3537" s="62"/>
      <c r="CE3537" s="62"/>
      <c r="CF3537" s="62"/>
      <c r="CL3537" s="56" t="s">
        <v>18234</v>
      </c>
      <c r="CM3537" s="56"/>
      <c r="CN3537" s="56"/>
      <c r="CO3537" s="52"/>
      <c r="CP3537" s="52"/>
      <c r="CQ3537" s="52"/>
      <c r="CR3537" s="52"/>
      <c r="CS3537" s="52"/>
      <c r="CT3537" s="52"/>
      <c r="CU3537" s="33"/>
      <c r="CV3537" s="33"/>
    </row>
    <row r="3538" spans="74:100">
      <c r="BV3538" s="62"/>
      <c r="BW3538" s="62"/>
      <c r="BX3538" s="62"/>
      <c r="BY3538" s="62"/>
      <c r="BZ3538" s="62"/>
      <c r="CA3538" s="62"/>
      <c r="CB3538" s="62"/>
      <c r="CC3538" s="62"/>
      <c r="CD3538" s="62"/>
      <c r="CE3538" s="62"/>
      <c r="CF3538" s="62"/>
      <c r="CL3538" s="56" t="s">
        <v>4106</v>
      </c>
      <c r="CM3538" s="56" t="s">
        <v>217</v>
      </c>
      <c r="CN3538" s="56" t="s">
        <v>217</v>
      </c>
      <c r="CO3538" s="52"/>
      <c r="CP3538" s="52"/>
      <c r="CQ3538" s="52"/>
      <c r="CR3538" s="52"/>
      <c r="CS3538" s="52"/>
      <c r="CT3538" s="52"/>
      <c r="CU3538" s="33"/>
      <c r="CV3538" s="33"/>
    </row>
    <row r="3539" spans="74:100">
      <c r="BV3539" s="62"/>
      <c r="BW3539" s="62"/>
      <c r="BX3539" s="62"/>
      <c r="BY3539" s="62"/>
      <c r="BZ3539" s="62"/>
      <c r="CA3539" s="62"/>
      <c r="CB3539" s="62"/>
      <c r="CC3539" s="62"/>
      <c r="CD3539" s="62"/>
      <c r="CE3539" s="62"/>
      <c r="CF3539" s="62"/>
      <c r="CL3539" s="56" t="s">
        <v>18235</v>
      </c>
      <c r="CM3539" s="56"/>
      <c r="CN3539" s="56"/>
      <c r="CO3539" s="52"/>
      <c r="CP3539" s="52"/>
      <c r="CQ3539" s="52"/>
      <c r="CR3539" s="52"/>
      <c r="CS3539" s="52"/>
      <c r="CT3539" s="52"/>
      <c r="CU3539" s="33"/>
      <c r="CV3539" s="33"/>
    </row>
    <row r="3540" spans="74:100">
      <c r="BV3540" s="62"/>
      <c r="BW3540" s="62"/>
      <c r="BX3540" s="62"/>
      <c r="BY3540" s="62"/>
      <c r="BZ3540" s="62"/>
      <c r="CA3540" s="62"/>
      <c r="CB3540" s="62"/>
      <c r="CC3540" s="62"/>
      <c r="CD3540" s="62"/>
      <c r="CE3540" s="62"/>
      <c r="CF3540" s="62"/>
      <c r="CL3540" s="56" t="s">
        <v>4107</v>
      </c>
      <c r="CM3540" s="56" t="s">
        <v>217</v>
      </c>
      <c r="CN3540" s="56" t="s">
        <v>217</v>
      </c>
      <c r="CO3540" s="52"/>
      <c r="CP3540" s="52"/>
      <c r="CQ3540" s="52"/>
      <c r="CR3540" s="52"/>
      <c r="CS3540" s="52"/>
      <c r="CT3540" s="52"/>
      <c r="CU3540" s="33"/>
      <c r="CV3540" s="33"/>
    </row>
    <row r="3541" spans="74:100">
      <c r="BV3541" s="62"/>
      <c r="BW3541" s="62"/>
      <c r="BX3541" s="62"/>
      <c r="BY3541" s="62"/>
      <c r="BZ3541" s="62"/>
      <c r="CA3541" s="62"/>
      <c r="CB3541" s="62"/>
      <c r="CC3541" s="62"/>
      <c r="CD3541" s="62"/>
      <c r="CE3541" s="62"/>
      <c r="CF3541" s="62"/>
      <c r="CL3541" s="56" t="s">
        <v>18236</v>
      </c>
      <c r="CM3541" s="56"/>
      <c r="CN3541" s="56"/>
      <c r="CO3541" s="52"/>
      <c r="CP3541" s="52"/>
      <c r="CQ3541" s="52"/>
      <c r="CR3541" s="52"/>
      <c r="CS3541" s="52"/>
      <c r="CT3541" s="52"/>
      <c r="CU3541" s="33"/>
      <c r="CV3541" s="33"/>
    </row>
    <row r="3542" spans="74:100">
      <c r="BV3542" s="62"/>
      <c r="BW3542" s="62"/>
      <c r="BX3542" s="62"/>
      <c r="BY3542" s="62"/>
      <c r="BZ3542" s="62"/>
      <c r="CA3542" s="62"/>
      <c r="CB3542" s="62"/>
      <c r="CC3542" s="62"/>
      <c r="CD3542" s="62"/>
      <c r="CE3542" s="62"/>
      <c r="CF3542" s="62"/>
      <c r="CL3542" s="56" t="s">
        <v>1278</v>
      </c>
      <c r="CM3542" s="56" t="s">
        <v>216</v>
      </c>
      <c r="CN3542" s="56" t="s">
        <v>216</v>
      </c>
      <c r="CO3542" s="52"/>
      <c r="CP3542" s="52"/>
      <c r="CQ3542" s="52"/>
      <c r="CR3542" s="52"/>
      <c r="CS3542" s="52"/>
      <c r="CT3542" s="52"/>
      <c r="CU3542" s="33"/>
      <c r="CV3542" s="33"/>
    </row>
    <row r="3543" spans="74:100">
      <c r="BV3543" s="62"/>
      <c r="BW3543" s="62"/>
      <c r="BX3543" s="62"/>
      <c r="BY3543" s="62"/>
      <c r="BZ3543" s="62"/>
      <c r="CA3543" s="62"/>
      <c r="CB3543" s="62"/>
      <c r="CC3543" s="62"/>
      <c r="CD3543" s="62"/>
      <c r="CE3543" s="62"/>
      <c r="CF3543" s="62"/>
      <c r="CL3543" s="56" t="s">
        <v>21291</v>
      </c>
      <c r="CM3543" s="56"/>
      <c r="CN3543" s="56"/>
      <c r="CO3543" s="52"/>
      <c r="CP3543" s="52"/>
      <c r="CQ3543" s="52"/>
      <c r="CR3543" s="52"/>
      <c r="CS3543" s="52"/>
      <c r="CT3543" s="52"/>
      <c r="CU3543" s="33"/>
      <c r="CV3543" s="33"/>
    </row>
    <row r="3544" spans="74:100">
      <c r="BV3544" s="62"/>
      <c r="BW3544" s="62"/>
      <c r="BX3544" s="62"/>
      <c r="BY3544" s="62"/>
      <c r="BZ3544" s="62"/>
      <c r="CA3544" s="62"/>
      <c r="CB3544" s="62"/>
      <c r="CC3544" s="62"/>
      <c r="CD3544" s="62"/>
      <c r="CE3544" s="62"/>
      <c r="CF3544" s="62"/>
      <c r="CL3544" s="56" t="s">
        <v>4108</v>
      </c>
      <c r="CM3544" s="56" t="s">
        <v>217</v>
      </c>
      <c r="CN3544" s="56" t="s">
        <v>217</v>
      </c>
      <c r="CO3544" s="52"/>
      <c r="CP3544" s="52"/>
      <c r="CQ3544" s="52"/>
      <c r="CR3544" s="52"/>
      <c r="CS3544" s="52"/>
      <c r="CT3544" s="52"/>
      <c r="CU3544" s="33"/>
      <c r="CV3544" s="33"/>
    </row>
    <row r="3545" spans="74:100">
      <c r="BV3545" s="62"/>
      <c r="BW3545" s="62"/>
      <c r="BX3545" s="62"/>
      <c r="BY3545" s="62"/>
      <c r="BZ3545" s="62"/>
      <c r="CA3545" s="62"/>
      <c r="CB3545" s="62"/>
      <c r="CC3545" s="62"/>
      <c r="CD3545" s="62"/>
      <c r="CE3545" s="62"/>
      <c r="CF3545" s="62"/>
      <c r="CL3545" s="56" t="s">
        <v>18237</v>
      </c>
      <c r="CM3545" s="56"/>
      <c r="CN3545" s="56"/>
      <c r="CO3545" s="52"/>
      <c r="CP3545" s="52"/>
      <c r="CQ3545" s="52"/>
      <c r="CR3545" s="52"/>
      <c r="CS3545" s="52"/>
      <c r="CT3545" s="52"/>
      <c r="CU3545" s="33"/>
      <c r="CV3545" s="33"/>
    </row>
    <row r="3546" spans="74:100">
      <c r="BV3546" s="62"/>
      <c r="BW3546" s="62"/>
      <c r="BX3546" s="62"/>
      <c r="BY3546" s="62"/>
      <c r="BZ3546" s="62"/>
      <c r="CA3546" s="62"/>
      <c r="CB3546" s="62"/>
      <c r="CC3546" s="62"/>
      <c r="CD3546" s="62"/>
      <c r="CE3546" s="62"/>
      <c r="CF3546" s="62"/>
      <c r="CL3546" s="56" t="s">
        <v>4109</v>
      </c>
      <c r="CM3546" s="56" t="s">
        <v>217</v>
      </c>
      <c r="CN3546" s="56" t="s">
        <v>217</v>
      </c>
      <c r="CO3546" s="52"/>
      <c r="CP3546" s="52"/>
      <c r="CQ3546" s="52"/>
      <c r="CR3546" s="52"/>
      <c r="CS3546" s="52"/>
      <c r="CT3546" s="52"/>
      <c r="CU3546" s="33"/>
      <c r="CV3546" s="33"/>
    </row>
    <row r="3547" spans="74:100">
      <c r="BV3547" s="62"/>
      <c r="BW3547" s="62"/>
      <c r="BX3547" s="62"/>
      <c r="BY3547" s="62"/>
      <c r="BZ3547" s="62"/>
      <c r="CA3547" s="62"/>
      <c r="CB3547" s="62"/>
      <c r="CC3547" s="62"/>
      <c r="CD3547" s="62"/>
      <c r="CE3547" s="62"/>
      <c r="CF3547" s="62"/>
      <c r="CL3547" s="56" t="s">
        <v>18238</v>
      </c>
      <c r="CM3547" s="56"/>
      <c r="CN3547" s="56"/>
      <c r="CO3547" s="52"/>
      <c r="CP3547" s="52"/>
      <c r="CQ3547" s="52"/>
      <c r="CR3547" s="52"/>
      <c r="CS3547" s="52"/>
      <c r="CT3547" s="52"/>
      <c r="CU3547" s="33"/>
      <c r="CV3547" s="33"/>
    </row>
    <row r="3548" spans="74:100">
      <c r="BV3548" s="62"/>
      <c r="BW3548" s="62"/>
      <c r="BX3548" s="62"/>
      <c r="BY3548" s="62"/>
      <c r="BZ3548" s="62"/>
      <c r="CA3548" s="62"/>
      <c r="CB3548" s="62"/>
      <c r="CC3548" s="62"/>
      <c r="CD3548" s="62"/>
      <c r="CE3548" s="62"/>
      <c r="CF3548" s="62"/>
      <c r="CL3548" s="56" t="s">
        <v>4110</v>
      </c>
      <c r="CM3548" s="56" t="s">
        <v>217</v>
      </c>
      <c r="CN3548" s="56" t="s">
        <v>217</v>
      </c>
      <c r="CO3548" s="52"/>
      <c r="CP3548" s="52"/>
      <c r="CQ3548" s="52"/>
      <c r="CR3548" s="52"/>
      <c r="CS3548" s="52"/>
      <c r="CT3548" s="52"/>
      <c r="CU3548" s="33"/>
      <c r="CV3548" s="33"/>
    </row>
    <row r="3549" spans="74:100">
      <c r="BV3549" s="62"/>
      <c r="BW3549" s="62"/>
      <c r="BX3549" s="62"/>
      <c r="BY3549" s="62"/>
      <c r="BZ3549" s="62"/>
      <c r="CA3549" s="62"/>
      <c r="CB3549" s="62"/>
      <c r="CC3549" s="62"/>
      <c r="CD3549" s="62"/>
      <c r="CE3549" s="62"/>
      <c r="CF3549" s="62"/>
      <c r="CL3549" s="56" t="s">
        <v>18239</v>
      </c>
      <c r="CM3549" s="56"/>
      <c r="CN3549" s="56"/>
      <c r="CO3549" s="52"/>
      <c r="CP3549" s="52"/>
      <c r="CQ3549" s="52"/>
      <c r="CR3549" s="52"/>
      <c r="CS3549" s="52"/>
      <c r="CT3549" s="52"/>
      <c r="CU3549" s="33"/>
      <c r="CV3549" s="33"/>
    </row>
    <row r="3550" spans="74:100">
      <c r="BV3550" s="62"/>
      <c r="BW3550" s="62"/>
      <c r="BX3550" s="62"/>
      <c r="BY3550" s="62"/>
      <c r="BZ3550" s="62"/>
      <c r="CA3550" s="62"/>
      <c r="CB3550" s="62"/>
      <c r="CC3550" s="62"/>
      <c r="CD3550" s="62"/>
      <c r="CE3550" s="62"/>
      <c r="CF3550" s="62"/>
      <c r="CL3550" s="56" t="s">
        <v>1279</v>
      </c>
      <c r="CM3550" s="56" t="s">
        <v>216</v>
      </c>
      <c r="CN3550" s="56" t="s">
        <v>216</v>
      </c>
      <c r="CO3550" s="52"/>
      <c r="CP3550" s="52"/>
      <c r="CQ3550" s="52"/>
      <c r="CR3550" s="52"/>
      <c r="CS3550" s="52"/>
      <c r="CT3550" s="52"/>
      <c r="CU3550" s="33"/>
      <c r="CV3550" s="33"/>
    </row>
    <row r="3551" spans="74:100">
      <c r="BV3551" s="62"/>
      <c r="BW3551" s="62"/>
      <c r="BX3551" s="62"/>
      <c r="BY3551" s="62"/>
      <c r="BZ3551" s="62"/>
      <c r="CA3551" s="62"/>
      <c r="CB3551" s="62"/>
      <c r="CC3551" s="62"/>
      <c r="CD3551" s="62"/>
      <c r="CE3551" s="62"/>
      <c r="CF3551" s="62"/>
      <c r="CL3551" s="56" t="s">
        <v>21292</v>
      </c>
      <c r="CM3551" s="56"/>
      <c r="CN3551" s="56"/>
      <c r="CO3551" s="52"/>
      <c r="CP3551" s="52"/>
      <c r="CQ3551" s="52"/>
      <c r="CR3551" s="52"/>
      <c r="CS3551" s="52"/>
      <c r="CT3551" s="52"/>
      <c r="CU3551" s="33"/>
      <c r="CV3551" s="33"/>
    </row>
    <row r="3552" spans="74:100">
      <c r="BV3552" s="62"/>
      <c r="BW3552" s="62"/>
      <c r="BX3552" s="62"/>
      <c r="BY3552" s="62"/>
      <c r="BZ3552" s="62"/>
      <c r="CA3552" s="62"/>
      <c r="CB3552" s="62"/>
      <c r="CC3552" s="62"/>
      <c r="CD3552" s="62"/>
      <c r="CE3552" s="62"/>
      <c r="CF3552" s="62"/>
      <c r="CL3552" s="56" t="s">
        <v>1280</v>
      </c>
      <c r="CM3552" s="56" t="s">
        <v>214</v>
      </c>
      <c r="CN3552" s="56" t="s">
        <v>214</v>
      </c>
      <c r="CO3552" s="52"/>
      <c r="CP3552" s="52"/>
      <c r="CQ3552" s="52"/>
      <c r="CR3552" s="52"/>
      <c r="CS3552" s="52"/>
      <c r="CT3552" s="52"/>
      <c r="CU3552" s="33"/>
      <c r="CV3552" s="33"/>
    </row>
    <row r="3553" spans="74:100">
      <c r="BV3553" s="62"/>
      <c r="BW3553" s="62"/>
      <c r="BX3553" s="62"/>
      <c r="BY3553" s="62"/>
      <c r="BZ3553" s="62"/>
      <c r="CA3553" s="62"/>
      <c r="CB3553" s="62"/>
      <c r="CC3553" s="62"/>
      <c r="CD3553" s="62"/>
      <c r="CE3553" s="62"/>
      <c r="CF3553" s="62"/>
      <c r="CL3553" s="56" t="s">
        <v>21293</v>
      </c>
      <c r="CM3553" s="56"/>
      <c r="CN3553" s="56"/>
      <c r="CO3553" s="52"/>
      <c r="CP3553" s="52"/>
      <c r="CQ3553" s="52"/>
      <c r="CR3553" s="52"/>
      <c r="CS3553" s="52"/>
      <c r="CT3553" s="52"/>
      <c r="CU3553" s="33"/>
      <c r="CV3553" s="33"/>
    </row>
    <row r="3554" spans="74:100">
      <c r="BV3554" s="62"/>
      <c r="BW3554" s="62"/>
      <c r="BX3554" s="62"/>
      <c r="BY3554" s="62"/>
      <c r="BZ3554" s="62"/>
      <c r="CA3554" s="62"/>
      <c r="CB3554" s="62"/>
      <c r="CC3554" s="62"/>
      <c r="CD3554" s="62"/>
      <c r="CE3554" s="62"/>
      <c r="CF3554" s="62"/>
      <c r="CL3554" s="56" t="s">
        <v>1281</v>
      </c>
      <c r="CM3554" s="56" t="s">
        <v>216</v>
      </c>
      <c r="CN3554" s="56" t="s">
        <v>216</v>
      </c>
      <c r="CO3554" s="52"/>
      <c r="CP3554" s="52"/>
      <c r="CQ3554" s="52"/>
      <c r="CR3554" s="52"/>
      <c r="CS3554" s="52"/>
      <c r="CT3554" s="52"/>
      <c r="CU3554" s="33"/>
      <c r="CV3554" s="33"/>
    </row>
    <row r="3555" spans="74:100">
      <c r="BV3555" s="62"/>
      <c r="BW3555" s="62"/>
      <c r="BX3555" s="62"/>
      <c r="BY3555" s="62"/>
      <c r="BZ3555" s="62"/>
      <c r="CA3555" s="62"/>
      <c r="CB3555" s="62"/>
      <c r="CC3555" s="62"/>
      <c r="CD3555" s="62"/>
      <c r="CE3555" s="62"/>
      <c r="CF3555" s="62"/>
      <c r="CL3555" s="56" t="s">
        <v>21294</v>
      </c>
      <c r="CM3555" s="56"/>
      <c r="CN3555" s="56"/>
      <c r="CO3555" s="52"/>
      <c r="CP3555" s="52"/>
      <c r="CQ3555" s="52"/>
      <c r="CR3555" s="52"/>
      <c r="CS3555" s="52"/>
      <c r="CT3555" s="52"/>
      <c r="CU3555" s="33"/>
      <c r="CV3555" s="33"/>
    </row>
    <row r="3556" spans="74:100">
      <c r="BV3556" s="62"/>
      <c r="BW3556" s="62"/>
      <c r="BX3556" s="62"/>
      <c r="BY3556" s="62"/>
      <c r="BZ3556" s="62"/>
      <c r="CA3556" s="62"/>
      <c r="CB3556" s="62"/>
      <c r="CC3556" s="62"/>
      <c r="CD3556" s="62"/>
      <c r="CE3556" s="62"/>
      <c r="CF3556" s="62"/>
      <c r="CL3556" s="56" t="s">
        <v>1282</v>
      </c>
      <c r="CM3556" s="56" t="s">
        <v>215</v>
      </c>
      <c r="CN3556" s="56" t="s">
        <v>215</v>
      </c>
      <c r="CO3556" s="52"/>
      <c r="CP3556" s="52"/>
      <c r="CQ3556" s="52"/>
      <c r="CR3556" s="52"/>
      <c r="CS3556" s="52"/>
      <c r="CT3556" s="52"/>
      <c r="CU3556" s="33"/>
      <c r="CV3556" s="33"/>
    </row>
    <row r="3557" spans="74:100">
      <c r="BV3557" s="62"/>
      <c r="BW3557" s="62"/>
      <c r="BX3557" s="62"/>
      <c r="BY3557" s="62"/>
      <c r="BZ3557" s="62"/>
      <c r="CA3557" s="62"/>
      <c r="CB3557" s="62"/>
      <c r="CC3557" s="62"/>
      <c r="CD3557" s="62"/>
      <c r="CE3557" s="62"/>
      <c r="CF3557" s="62"/>
      <c r="CL3557" s="56" t="s">
        <v>21295</v>
      </c>
      <c r="CM3557" s="56"/>
      <c r="CN3557" s="56"/>
      <c r="CO3557" s="52"/>
      <c r="CP3557" s="52"/>
      <c r="CQ3557" s="52"/>
      <c r="CR3557" s="52"/>
      <c r="CS3557" s="52"/>
      <c r="CT3557" s="52"/>
      <c r="CU3557" s="33"/>
      <c r="CV3557" s="33"/>
    </row>
    <row r="3558" spans="74:100">
      <c r="BV3558" s="62"/>
      <c r="BW3558" s="62"/>
      <c r="BX3558" s="62"/>
      <c r="BY3558" s="62"/>
      <c r="BZ3558" s="62"/>
      <c r="CA3558" s="62"/>
      <c r="CB3558" s="62"/>
      <c r="CC3558" s="62"/>
      <c r="CD3558" s="62"/>
      <c r="CE3558" s="62"/>
      <c r="CF3558" s="62"/>
      <c r="CL3558" s="56" t="s">
        <v>4111</v>
      </c>
      <c r="CM3558" s="56" t="s">
        <v>217</v>
      </c>
      <c r="CN3558" s="56" t="s">
        <v>217</v>
      </c>
      <c r="CO3558" s="52"/>
      <c r="CP3558" s="52"/>
      <c r="CQ3558" s="52"/>
      <c r="CR3558" s="52"/>
      <c r="CS3558" s="52"/>
      <c r="CT3558" s="52"/>
      <c r="CU3558" s="33"/>
      <c r="CV3558" s="33"/>
    </row>
    <row r="3559" spans="74:100">
      <c r="BV3559" s="62"/>
      <c r="BW3559" s="62"/>
      <c r="BX3559" s="62"/>
      <c r="BY3559" s="62"/>
      <c r="BZ3559" s="62"/>
      <c r="CA3559" s="62"/>
      <c r="CB3559" s="62"/>
      <c r="CC3559" s="62"/>
      <c r="CD3559" s="62"/>
      <c r="CE3559" s="62"/>
      <c r="CF3559" s="62"/>
      <c r="CL3559" s="56" t="s">
        <v>18240</v>
      </c>
      <c r="CM3559" s="56"/>
      <c r="CN3559" s="56"/>
      <c r="CO3559" s="52"/>
      <c r="CP3559" s="52"/>
      <c r="CQ3559" s="52"/>
      <c r="CR3559" s="52"/>
      <c r="CS3559" s="52"/>
      <c r="CT3559" s="52"/>
      <c r="CU3559" s="33"/>
      <c r="CV3559" s="33"/>
    </row>
    <row r="3560" spans="74:100">
      <c r="BV3560" s="62"/>
      <c r="BW3560" s="62"/>
      <c r="BX3560" s="62"/>
      <c r="BY3560" s="62"/>
      <c r="BZ3560" s="62"/>
      <c r="CA3560" s="62"/>
      <c r="CB3560" s="62"/>
      <c r="CC3560" s="62"/>
      <c r="CD3560" s="62"/>
      <c r="CE3560" s="62"/>
      <c r="CF3560" s="62"/>
      <c r="CL3560" s="56" t="s">
        <v>4112</v>
      </c>
      <c r="CM3560" s="56" t="s">
        <v>3118</v>
      </c>
      <c r="CN3560" s="56" t="s">
        <v>3118</v>
      </c>
      <c r="CO3560" s="52"/>
      <c r="CP3560" s="52"/>
      <c r="CQ3560" s="52"/>
      <c r="CR3560" s="52"/>
      <c r="CS3560" s="52"/>
      <c r="CT3560" s="52"/>
      <c r="CU3560" s="33"/>
      <c r="CV3560" s="33"/>
    </row>
    <row r="3561" spans="74:100">
      <c r="BV3561" s="62"/>
      <c r="BW3561" s="62"/>
      <c r="BX3561" s="62"/>
      <c r="BY3561" s="62"/>
      <c r="BZ3561" s="62"/>
      <c r="CA3561" s="62"/>
      <c r="CB3561" s="62"/>
      <c r="CC3561" s="62"/>
      <c r="CD3561" s="62"/>
      <c r="CE3561" s="62"/>
      <c r="CF3561" s="62"/>
      <c r="CL3561" s="56" t="s">
        <v>18241</v>
      </c>
      <c r="CM3561" s="56"/>
      <c r="CN3561" s="56"/>
      <c r="CO3561" s="52"/>
      <c r="CP3561" s="52"/>
      <c r="CQ3561" s="52"/>
      <c r="CR3561" s="52"/>
      <c r="CS3561" s="52"/>
      <c r="CT3561" s="52"/>
      <c r="CU3561" s="33"/>
      <c r="CV3561" s="33"/>
    </row>
    <row r="3562" spans="74:100">
      <c r="BV3562" s="62"/>
      <c r="BW3562" s="62"/>
      <c r="BX3562" s="62"/>
      <c r="BY3562" s="62"/>
      <c r="BZ3562" s="62"/>
      <c r="CA3562" s="62"/>
      <c r="CB3562" s="62"/>
      <c r="CC3562" s="62"/>
      <c r="CD3562" s="62"/>
      <c r="CE3562" s="62"/>
      <c r="CF3562" s="62"/>
      <c r="CL3562" s="56" t="s">
        <v>4113</v>
      </c>
      <c r="CM3562" s="56" t="s">
        <v>217</v>
      </c>
      <c r="CN3562" s="56" t="s">
        <v>217</v>
      </c>
      <c r="CO3562" s="52"/>
      <c r="CP3562" s="52"/>
      <c r="CQ3562" s="52"/>
      <c r="CR3562" s="52"/>
      <c r="CS3562" s="52"/>
      <c r="CT3562" s="52"/>
      <c r="CU3562" s="33"/>
      <c r="CV3562" s="33"/>
    </row>
    <row r="3563" spans="74:100">
      <c r="BV3563" s="62"/>
      <c r="BW3563" s="62"/>
      <c r="BX3563" s="62"/>
      <c r="BY3563" s="62"/>
      <c r="BZ3563" s="62"/>
      <c r="CA3563" s="62"/>
      <c r="CB3563" s="62"/>
      <c r="CC3563" s="62"/>
      <c r="CD3563" s="62"/>
      <c r="CE3563" s="62"/>
      <c r="CF3563" s="62"/>
      <c r="CL3563" s="56" t="s">
        <v>18241</v>
      </c>
      <c r="CM3563" s="56"/>
      <c r="CN3563" s="56"/>
      <c r="CO3563" s="52"/>
      <c r="CP3563" s="52"/>
      <c r="CQ3563" s="52"/>
      <c r="CR3563" s="52"/>
      <c r="CS3563" s="52"/>
      <c r="CT3563" s="52"/>
      <c r="CU3563" s="33"/>
      <c r="CV3563" s="33"/>
    </row>
    <row r="3564" spans="74:100">
      <c r="BV3564" s="62"/>
      <c r="BW3564" s="62"/>
      <c r="BX3564" s="62"/>
      <c r="BY3564" s="62"/>
      <c r="BZ3564" s="62"/>
      <c r="CA3564" s="62"/>
      <c r="CB3564" s="62"/>
      <c r="CC3564" s="62"/>
      <c r="CD3564" s="62"/>
      <c r="CE3564" s="62"/>
      <c r="CF3564" s="62"/>
      <c r="CL3564" s="56" t="s">
        <v>4114</v>
      </c>
      <c r="CM3564" s="56" t="s">
        <v>3118</v>
      </c>
      <c r="CN3564" s="56" t="s">
        <v>3118</v>
      </c>
      <c r="CO3564" s="52"/>
      <c r="CP3564" s="52"/>
      <c r="CQ3564" s="52"/>
      <c r="CR3564" s="52"/>
      <c r="CS3564" s="52"/>
      <c r="CT3564" s="52"/>
      <c r="CU3564" s="33"/>
      <c r="CV3564" s="33"/>
    </row>
    <row r="3565" spans="74:100">
      <c r="BV3565" s="62"/>
      <c r="BW3565" s="62"/>
      <c r="BX3565" s="62"/>
      <c r="BY3565" s="62"/>
      <c r="BZ3565" s="62"/>
      <c r="CA3565" s="62"/>
      <c r="CB3565" s="62"/>
      <c r="CC3565" s="62"/>
      <c r="CD3565" s="62"/>
      <c r="CE3565" s="62"/>
      <c r="CF3565" s="62"/>
      <c r="CL3565" s="56" t="s">
        <v>18242</v>
      </c>
      <c r="CM3565" s="56"/>
      <c r="CN3565" s="56"/>
      <c r="CO3565" s="52"/>
      <c r="CP3565" s="52"/>
      <c r="CQ3565" s="52"/>
      <c r="CR3565" s="52"/>
      <c r="CS3565" s="52"/>
      <c r="CT3565" s="52"/>
      <c r="CU3565" s="33"/>
      <c r="CV3565" s="33"/>
    </row>
    <row r="3566" spans="74:100">
      <c r="BV3566" s="62"/>
      <c r="BW3566" s="62"/>
      <c r="BX3566" s="62"/>
      <c r="BY3566" s="62"/>
      <c r="BZ3566" s="62"/>
      <c r="CA3566" s="62"/>
      <c r="CB3566" s="62"/>
      <c r="CC3566" s="62"/>
      <c r="CD3566" s="62"/>
      <c r="CE3566" s="62"/>
      <c r="CF3566" s="62"/>
      <c r="CL3566" s="56" t="s">
        <v>4115</v>
      </c>
      <c r="CM3566" s="56" t="s">
        <v>216</v>
      </c>
      <c r="CN3566" s="56" t="s">
        <v>216</v>
      </c>
      <c r="CO3566" s="52"/>
      <c r="CP3566" s="52"/>
      <c r="CQ3566" s="52"/>
      <c r="CR3566" s="52"/>
      <c r="CS3566" s="52"/>
      <c r="CT3566" s="52"/>
      <c r="CU3566" s="33"/>
      <c r="CV3566" s="33"/>
    </row>
    <row r="3567" spans="74:100">
      <c r="BV3567" s="62"/>
      <c r="BW3567" s="62"/>
      <c r="BX3567" s="62"/>
      <c r="BY3567" s="62"/>
      <c r="BZ3567" s="62"/>
      <c r="CA3567" s="62"/>
      <c r="CB3567" s="62"/>
      <c r="CC3567" s="62"/>
      <c r="CD3567" s="62"/>
      <c r="CE3567" s="62"/>
      <c r="CF3567" s="62"/>
      <c r="CL3567" s="56" t="s">
        <v>21296</v>
      </c>
      <c r="CM3567" s="56"/>
      <c r="CN3567" s="56"/>
      <c r="CO3567" s="52"/>
      <c r="CP3567" s="52"/>
      <c r="CQ3567" s="52"/>
      <c r="CR3567" s="52"/>
      <c r="CS3567" s="52"/>
      <c r="CT3567" s="52"/>
      <c r="CU3567" s="33"/>
      <c r="CV3567" s="33"/>
    </row>
    <row r="3568" spans="74:100">
      <c r="BV3568" s="62"/>
      <c r="BW3568" s="62"/>
      <c r="BX3568" s="62"/>
      <c r="BY3568" s="62"/>
      <c r="BZ3568" s="62"/>
      <c r="CA3568" s="62"/>
      <c r="CB3568" s="62"/>
      <c r="CC3568" s="62"/>
      <c r="CD3568" s="62"/>
      <c r="CE3568" s="62"/>
      <c r="CF3568" s="62"/>
      <c r="CL3568" s="56" t="s">
        <v>4116</v>
      </c>
      <c r="CM3568" s="56" t="s">
        <v>217</v>
      </c>
      <c r="CN3568" s="56" t="s">
        <v>217</v>
      </c>
      <c r="CO3568" s="52"/>
      <c r="CP3568" s="52"/>
      <c r="CQ3568" s="52"/>
      <c r="CR3568" s="52"/>
      <c r="CS3568" s="52"/>
      <c r="CT3568" s="52"/>
      <c r="CU3568" s="33"/>
      <c r="CV3568" s="33"/>
    </row>
    <row r="3569" spans="74:100">
      <c r="BV3569" s="62"/>
      <c r="BW3569" s="62"/>
      <c r="BX3569" s="62"/>
      <c r="BY3569" s="62"/>
      <c r="BZ3569" s="62"/>
      <c r="CA3569" s="62"/>
      <c r="CB3569" s="62"/>
      <c r="CC3569" s="62"/>
      <c r="CD3569" s="62"/>
      <c r="CE3569" s="62"/>
      <c r="CF3569" s="62"/>
      <c r="CL3569" s="56" t="s">
        <v>18243</v>
      </c>
      <c r="CM3569" s="56"/>
      <c r="CN3569" s="56"/>
      <c r="CO3569" s="52"/>
      <c r="CP3569" s="52"/>
      <c r="CQ3569" s="52"/>
      <c r="CR3569" s="52"/>
      <c r="CS3569" s="52"/>
      <c r="CT3569" s="52"/>
      <c r="CU3569" s="33"/>
      <c r="CV3569" s="33"/>
    </row>
    <row r="3570" spans="74:100">
      <c r="BV3570" s="62"/>
      <c r="BW3570" s="62"/>
      <c r="BX3570" s="62"/>
      <c r="BY3570" s="62"/>
      <c r="BZ3570" s="62"/>
      <c r="CA3570" s="62"/>
      <c r="CB3570" s="62"/>
      <c r="CC3570" s="62"/>
      <c r="CD3570" s="62"/>
      <c r="CE3570" s="62"/>
      <c r="CF3570" s="62"/>
      <c r="CL3570" s="56" t="s">
        <v>4117</v>
      </c>
      <c r="CM3570" s="56" t="s">
        <v>217</v>
      </c>
      <c r="CN3570" s="56" t="s">
        <v>217</v>
      </c>
      <c r="CO3570" s="52"/>
      <c r="CP3570" s="52"/>
      <c r="CQ3570" s="52"/>
      <c r="CR3570" s="52"/>
      <c r="CS3570" s="52"/>
      <c r="CT3570" s="52"/>
      <c r="CU3570" s="33"/>
      <c r="CV3570" s="33"/>
    </row>
    <row r="3571" spans="74:100">
      <c r="BV3571" s="62"/>
      <c r="BW3571" s="62"/>
      <c r="BX3571" s="62"/>
      <c r="BY3571" s="62"/>
      <c r="BZ3571" s="62"/>
      <c r="CA3571" s="62"/>
      <c r="CB3571" s="62"/>
      <c r="CC3571" s="62"/>
      <c r="CD3571" s="62"/>
      <c r="CE3571" s="62"/>
      <c r="CF3571" s="62"/>
      <c r="CL3571" s="56" t="s">
        <v>18244</v>
      </c>
      <c r="CM3571" s="56"/>
      <c r="CN3571" s="56"/>
      <c r="CO3571" s="52"/>
      <c r="CP3571" s="52"/>
      <c r="CQ3571" s="52"/>
      <c r="CR3571" s="52"/>
      <c r="CS3571" s="52"/>
      <c r="CT3571" s="52"/>
      <c r="CU3571" s="33"/>
      <c r="CV3571" s="33"/>
    </row>
    <row r="3572" spans="74:100">
      <c r="BV3572" s="62"/>
      <c r="BW3572" s="62"/>
      <c r="BX3572" s="62"/>
      <c r="BY3572" s="62"/>
      <c r="BZ3572" s="62"/>
      <c r="CA3572" s="62"/>
      <c r="CB3572" s="62"/>
      <c r="CC3572" s="62"/>
      <c r="CD3572" s="62"/>
      <c r="CE3572" s="62"/>
      <c r="CF3572" s="62"/>
      <c r="CL3572" s="56" t="s">
        <v>27378</v>
      </c>
      <c r="CM3572" s="56" t="s">
        <v>216</v>
      </c>
      <c r="CN3572" s="56" t="s">
        <v>216</v>
      </c>
      <c r="CO3572" s="52"/>
      <c r="CP3572" s="52"/>
      <c r="CQ3572" s="52"/>
      <c r="CR3572" s="52"/>
      <c r="CS3572" s="52"/>
      <c r="CT3572" s="52"/>
      <c r="CU3572" s="33"/>
      <c r="CV3572" s="33"/>
    </row>
    <row r="3573" spans="74:100">
      <c r="BV3573" s="62"/>
      <c r="BW3573" s="62"/>
      <c r="BX3573" s="62"/>
      <c r="BY3573" s="62"/>
      <c r="BZ3573" s="62"/>
      <c r="CA3573" s="62"/>
      <c r="CB3573" s="62"/>
      <c r="CC3573" s="62"/>
      <c r="CD3573" s="62"/>
      <c r="CE3573" s="62"/>
      <c r="CF3573" s="62"/>
      <c r="CL3573" s="56" t="s">
        <v>27379</v>
      </c>
      <c r="CM3573" s="56"/>
      <c r="CN3573" s="56"/>
      <c r="CO3573" s="52"/>
      <c r="CP3573" s="52"/>
      <c r="CQ3573" s="52"/>
      <c r="CR3573" s="52"/>
      <c r="CS3573" s="52"/>
      <c r="CT3573" s="52"/>
      <c r="CU3573" s="33"/>
      <c r="CV3573" s="33"/>
    </row>
    <row r="3574" spans="74:100">
      <c r="BV3574" s="62"/>
      <c r="BW3574" s="62"/>
      <c r="BX3574" s="62"/>
      <c r="BY3574" s="62"/>
      <c r="BZ3574" s="62"/>
      <c r="CA3574" s="62"/>
      <c r="CB3574" s="62"/>
      <c r="CC3574" s="62"/>
      <c r="CD3574" s="62"/>
      <c r="CE3574" s="62"/>
      <c r="CF3574" s="62"/>
      <c r="CL3574" s="56" t="s">
        <v>4118</v>
      </c>
      <c r="CM3574" s="56" t="s">
        <v>3118</v>
      </c>
      <c r="CN3574" s="56" t="s">
        <v>3118</v>
      </c>
      <c r="CO3574" s="52"/>
      <c r="CP3574" s="52"/>
      <c r="CQ3574" s="52"/>
      <c r="CR3574" s="52"/>
      <c r="CS3574" s="52"/>
      <c r="CT3574" s="52"/>
      <c r="CU3574" s="33"/>
      <c r="CV3574" s="33"/>
    </row>
    <row r="3575" spans="74:100">
      <c r="BV3575" s="62"/>
      <c r="BW3575" s="62"/>
      <c r="BX3575" s="62"/>
      <c r="BY3575" s="62"/>
      <c r="BZ3575" s="62"/>
      <c r="CA3575" s="62"/>
      <c r="CB3575" s="62"/>
      <c r="CC3575" s="62"/>
      <c r="CD3575" s="62"/>
      <c r="CE3575" s="62"/>
      <c r="CF3575" s="62"/>
      <c r="CL3575" s="56" t="s">
        <v>18245</v>
      </c>
      <c r="CM3575" s="56"/>
      <c r="CN3575" s="56"/>
      <c r="CO3575" s="52"/>
      <c r="CP3575" s="52"/>
      <c r="CQ3575" s="52"/>
      <c r="CR3575" s="52"/>
      <c r="CS3575" s="52"/>
      <c r="CT3575" s="52"/>
      <c r="CU3575" s="33"/>
      <c r="CV3575" s="33"/>
    </row>
    <row r="3576" spans="74:100">
      <c r="BV3576" s="62"/>
      <c r="BW3576" s="62"/>
      <c r="BX3576" s="62"/>
      <c r="BY3576" s="62"/>
      <c r="BZ3576" s="62"/>
      <c r="CA3576" s="62"/>
      <c r="CB3576" s="62"/>
      <c r="CC3576" s="62"/>
      <c r="CD3576" s="62"/>
      <c r="CE3576" s="62"/>
      <c r="CF3576" s="62"/>
      <c r="CL3576" s="56" t="s">
        <v>9299</v>
      </c>
      <c r="CM3576" s="56" t="s">
        <v>214</v>
      </c>
      <c r="CN3576" s="56" t="s">
        <v>214</v>
      </c>
      <c r="CO3576" s="52"/>
      <c r="CP3576" s="52"/>
      <c r="CQ3576" s="52"/>
      <c r="CR3576" s="52"/>
      <c r="CS3576" s="52"/>
      <c r="CT3576" s="52"/>
      <c r="CU3576" s="33"/>
      <c r="CV3576" s="33"/>
    </row>
    <row r="3577" spans="74:100">
      <c r="BV3577" s="62"/>
      <c r="BW3577" s="62"/>
      <c r="BX3577" s="62"/>
      <c r="BY3577" s="62"/>
      <c r="BZ3577" s="62"/>
      <c r="CA3577" s="62"/>
      <c r="CB3577" s="62"/>
      <c r="CC3577" s="62"/>
      <c r="CD3577" s="62"/>
      <c r="CE3577" s="62"/>
      <c r="CF3577" s="62"/>
      <c r="CL3577" s="56" t="s">
        <v>21297</v>
      </c>
      <c r="CM3577" s="56"/>
      <c r="CN3577" s="56"/>
      <c r="CO3577" s="52"/>
      <c r="CP3577" s="52"/>
      <c r="CQ3577" s="52"/>
      <c r="CR3577" s="52"/>
      <c r="CS3577" s="52"/>
      <c r="CT3577" s="52"/>
      <c r="CU3577" s="33"/>
      <c r="CV3577" s="33"/>
    </row>
    <row r="3578" spans="74:100">
      <c r="BV3578" s="62"/>
      <c r="BW3578" s="62"/>
      <c r="BX3578" s="62"/>
      <c r="BY3578" s="62"/>
      <c r="BZ3578" s="62"/>
      <c r="CA3578" s="62"/>
      <c r="CB3578" s="62"/>
      <c r="CC3578" s="62"/>
      <c r="CD3578" s="62"/>
      <c r="CE3578" s="62"/>
      <c r="CF3578" s="62"/>
      <c r="CL3578" s="56" t="s">
        <v>4119</v>
      </c>
      <c r="CM3578" s="56" t="s">
        <v>216</v>
      </c>
      <c r="CN3578" s="56" t="s">
        <v>216</v>
      </c>
      <c r="CO3578" s="52"/>
      <c r="CP3578" s="52"/>
      <c r="CQ3578" s="52"/>
      <c r="CR3578" s="52"/>
      <c r="CS3578" s="52"/>
      <c r="CT3578" s="52"/>
      <c r="CU3578" s="33"/>
      <c r="CV3578" s="33"/>
    </row>
    <row r="3579" spans="74:100">
      <c r="BV3579" s="62"/>
      <c r="BW3579" s="62"/>
      <c r="BX3579" s="62"/>
      <c r="BY3579" s="62"/>
      <c r="BZ3579" s="62"/>
      <c r="CA3579" s="62"/>
      <c r="CB3579" s="62"/>
      <c r="CC3579" s="62"/>
      <c r="CD3579" s="62"/>
      <c r="CE3579" s="62"/>
      <c r="CF3579" s="62"/>
      <c r="CL3579" s="56" t="s">
        <v>21298</v>
      </c>
      <c r="CM3579" s="56"/>
      <c r="CN3579" s="56"/>
      <c r="CO3579" s="52"/>
      <c r="CP3579" s="52"/>
      <c r="CQ3579" s="52"/>
      <c r="CR3579" s="52"/>
      <c r="CS3579" s="52"/>
      <c r="CT3579" s="52"/>
      <c r="CU3579" s="33"/>
      <c r="CV3579" s="33"/>
    </row>
    <row r="3580" spans="74:100">
      <c r="BV3580" s="62"/>
      <c r="BW3580" s="62"/>
      <c r="BX3580" s="62"/>
      <c r="BY3580" s="62"/>
      <c r="BZ3580" s="62"/>
      <c r="CA3580" s="62"/>
      <c r="CB3580" s="62"/>
      <c r="CC3580" s="62"/>
      <c r="CD3580" s="62"/>
      <c r="CE3580" s="62"/>
      <c r="CF3580" s="62"/>
      <c r="CL3580" s="56" t="s">
        <v>1283</v>
      </c>
      <c r="CM3580" s="56" t="s">
        <v>214</v>
      </c>
      <c r="CN3580" s="56" t="s">
        <v>214</v>
      </c>
      <c r="CO3580" s="52"/>
      <c r="CP3580" s="52"/>
      <c r="CQ3580" s="52"/>
      <c r="CR3580" s="52"/>
      <c r="CS3580" s="52"/>
      <c r="CT3580" s="52"/>
      <c r="CU3580" s="33"/>
      <c r="CV3580" s="33"/>
    </row>
    <row r="3581" spans="74:100">
      <c r="BV3581" s="62"/>
      <c r="BW3581" s="62"/>
      <c r="BX3581" s="62"/>
      <c r="BY3581" s="62"/>
      <c r="BZ3581" s="62"/>
      <c r="CA3581" s="62"/>
      <c r="CB3581" s="62"/>
      <c r="CC3581" s="62"/>
      <c r="CD3581" s="62"/>
      <c r="CE3581" s="62"/>
      <c r="CF3581" s="62"/>
      <c r="CL3581" s="56" t="s">
        <v>21299</v>
      </c>
      <c r="CM3581" s="56"/>
      <c r="CN3581" s="56"/>
      <c r="CO3581" s="52"/>
      <c r="CP3581" s="52"/>
      <c r="CQ3581" s="52"/>
      <c r="CR3581" s="52"/>
      <c r="CS3581" s="52"/>
      <c r="CT3581" s="52"/>
      <c r="CU3581" s="33"/>
      <c r="CV3581" s="33"/>
    </row>
    <row r="3582" spans="74:100">
      <c r="BV3582" s="62"/>
      <c r="BW3582" s="62"/>
      <c r="BX3582" s="62"/>
      <c r="BY3582" s="62"/>
      <c r="BZ3582" s="62"/>
      <c r="CA3582" s="62"/>
      <c r="CB3582" s="62"/>
      <c r="CC3582" s="62"/>
      <c r="CD3582" s="62"/>
      <c r="CE3582" s="62"/>
      <c r="CF3582" s="62"/>
      <c r="CL3582" s="56" t="s">
        <v>1284</v>
      </c>
      <c r="CM3582" s="56" t="s">
        <v>215</v>
      </c>
      <c r="CN3582" s="56" t="s">
        <v>215</v>
      </c>
      <c r="CO3582" s="52"/>
      <c r="CP3582" s="52"/>
      <c r="CQ3582" s="52"/>
      <c r="CR3582" s="52"/>
      <c r="CS3582" s="52"/>
      <c r="CT3582" s="52"/>
      <c r="CU3582" s="33"/>
      <c r="CV3582" s="33"/>
    </row>
    <row r="3583" spans="74:100">
      <c r="BV3583" s="62"/>
      <c r="BW3583" s="62"/>
      <c r="BX3583" s="62"/>
      <c r="BY3583" s="62"/>
      <c r="BZ3583" s="62"/>
      <c r="CA3583" s="62"/>
      <c r="CB3583" s="62"/>
      <c r="CC3583" s="62"/>
      <c r="CD3583" s="62"/>
      <c r="CE3583" s="62"/>
      <c r="CF3583" s="62"/>
      <c r="CL3583" s="56" t="s">
        <v>21300</v>
      </c>
      <c r="CM3583" s="56"/>
      <c r="CN3583" s="56"/>
      <c r="CO3583" s="52"/>
      <c r="CP3583" s="52"/>
      <c r="CQ3583" s="52"/>
      <c r="CR3583" s="52"/>
      <c r="CS3583" s="52"/>
      <c r="CT3583" s="52"/>
      <c r="CU3583" s="33"/>
      <c r="CV3583" s="33"/>
    </row>
    <row r="3584" spans="74:100">
      <c r="BV3584" s="62"/>
      <c r="BW3584" s="62"/>
      <c r="BX3584" s="62"/>
      <c r="BY3584" s="62"/>
      <c r="BZ3584" s="62"/>
      <c r="CA3584" s="62"/>
      <c r="CB3584" s="62"/>
      <c r="CC3584" s="62"/>
      <c r="CD3584" s="62"/>
      <c r="CE3584" s="62"/>
      <c r="CF3584" s="62"/>
      <c r="CL3584" s="56" t="s">
        <v>1285</v>
      </c>
      <c r="CM3584" s="56" t="s">
        <v>215</v>
      </c>
      <c r="CN3584" s="56" t="s">
        <v>215</v>
      </c>
      <c r="CO3584" s="52"/>
      <c r="CP3584" s="52"/>
      <c r="CQ3584" s="52"/>
      <c r="CR3584" s="52"/>
      <c r="CS3584" s="52"/>
      <c r="CT3584" s="52"/>
      <c r="CU3584" s="33"/>
      <c r="CV3584" s="33"/>
    </row>
    <row r="3585" spans="74:100">
      <c r="BV3585" s="62"/>
      <c r="BW3585" s="62"/>
      <c r="BX3585" s="62"/>
      <c r="BY3585" s="62"/>
      <c r="BZ3585" s="62"/>
      <c r="CA3585" s="62"/>
      <c r="CB3585" s="62"/>
      <c r="CC3585" s="62"/>
      <c r="CD3585" s="62"/>
      <c r="CE3585" s="62"/>
      <c r="CF3585" s="62"/>
      <c r="CL3585" s="56" t="s">
        <v>21301</v>
      </c>
      <c r="CM3585" s="56"/>
      <c r="CN3585" s="56"/>
      <c r="CO3585" s="52"/>
      <c r="CP3585" s="52"/>
      <c r="CQ3585" s="52"/>
      <c r="CR3585" s="52"/>
      <c r="CS3585" s="52"/>
      <c r="CT3585" s="52"/>
      <c r="CU3585" s="33"/>
      <c r="CV3585" s="33"/>
    </row>
    <row r="3586" spans="74:100">
      <c r="BV3586" s="62"/>
      <c r="BW3586" s="62"/>
      <c r="BX3586" s="62"/>
      <c r="BY3586" s="62"/>
      <c r="BZ3586" s="62"/>
      <c r="CA3586" s="62"/>
      <c r="CB3586" s="62"/>
      <c r="CC3586" s="62"/>
      <c r="CD3586" s="62"/>
      <c r="CE3586" s="62"/>
      <c r="CF3586" s="62"/>
      <c r="CL3586" s="56" t="s">
        <v>1286</v>
      </c>
      <c r="CM3586" s="56" t="s">
        <v>216</v>
      </c>
      <c r="CN3586" s="56" t="s">
        <v>216</v>
      </c>
      <c r="CO3586" s="52"/>
      <c r="CP3586" s="52"/>
      <c r="CQ3586" s="52"/>
      <c r="CR3586" s="52"/>
      <c r="CS3586" s="52"/>
      <c r="CT3586" s="52"/>
      <c r="CU3586" s="33"/>
      <c r="CV3586" s="33"/>
    </row>
    <row r="3587" spans="74:100">
      <c r="BV3587" s="62"/>
      <c r="BW3587" s="62"/>
      <c r="BX3587" s="62"/>
      <c r="BY3587" s="62"/>
      <c r="BZ3587" s="62"/>
      <c r="CA3587" s="62"/>
      <c r="CB3587" s="62"/>
      <c r="CC3587" s="62"/>
      <c r="CD3587" s="62"/>
      <c r="CE3587" s="62"/>
      <c r="CF3587" s="62"/>
      <c r="CL3587" s="56" t="s">
        <v>21302</v>
      </c>
      <c r="CM3587" s="56"/>
      <c r="CN3587" s="56"/>
      <c r="CO3587" s="52"/>
      <c r="CP3587" s="52"/>
      <c r="CQ3587" s="52"/>
      <c r="CR3587" s="52"/>
      <c r="CS3587" s="52"/>
      <c r="CT3587" s="52"/>
      <c r="CU3587" s="33"/>
      <c r="CV3587" s="33"/>
    </row>
    <row r="3588" spans="74:100">
      <c r="BV3588" s="62"/>
      <c r="BW3588" s="62"/>
      <c r="BX3588" s="62"/>
      <c r="BY3588" s="62"/>
      <c r="BZ3588" s="62"/>
      <c r="CA3588" s="62"/>
      <c r="CB3588" s="62"/>
      <c r="CC3588" s="62"/>
      <c r="CD3588" s="62"/>
      <c r="CE3588" s="62"/>
      <c r="CF3588" s="62"/>
      <c r="CL3588" s="56" t="s">
        <v>4120</v>
      </c>
      <c r="CM3588" s="56" t="s">
        <v>217</v>
      </c>
      <c r="CN3588" s="56" t="s">
        <v>217</v>
      </c>
      <c r="CO3588" s="52"/>
      <c r="CP3588" s="52"/>
      <c r="CQ3588" s="52"/>
      <c r="CR3588" s="52"/>
      <c r="CS3588" s="52"/>
      <c r="CT3588" s="52"/>
      <c r="CU3588" s="33"/>
      <c r="CV3588" s="33"/>
    </row>
    <row r="3589" spans="74:100">
      <c r="BV3589" s="62"/>
      <c r="BW3589" s="62"/>
      <c r="BX3589" s="62"/>
      <c r="BY3589" s="62"/>
      <c r="BZ3589" s="62"/>
      <c r="CA3589" s="62"/>
      <c r="CB3589" s="62"/>
      <c r="CC3589" s="62"/>
      <c r="CD3589" s="62"/>
      <c r="CE3589" s="62"/>
      <c r="CF3589" s="62"/>
      <c r="CL3589" s="56" t="s">
        <v>18246</v>
      </c>
      <c r="CM3589" s="56"/>
      <c r="CN3589" s="56"/>
      <c r="CO3589" s="52"/>
      <c r="CP3589" s="52"/>
      <c r="CQ3589" s="52"/>
      <c r="CR3589" s="52"/>
      <c r="CS3589" s="52"/>
      <c r="CT3589" s="52"/>
      <c r="CU3589" s="33"/>
      <c r="CV3589" s="33"/>
    </row>
    <row r="3590" spans="74:100">
      <c r="BV3590" s="62"/>
      <c r="BW3590" s="62"/>
      <c r="BX3590" s="62"/>
      <c r="BY3590" s="62"/>
      <c r="BZ3590" s="62"/>
      <c r="CA3590" s="62"/>
      <c r="CB3590" s="62"/>
      <c r="CC3590" s="62"/>
      <c r="CD3590" s="62"/>
      <c r="CE3590" s="62"/>
      <c r="CF3590" s="62"/>
      <c r="CL3590" s="56" t="s">
        <v>4121</v>
      </c>
      <c r="CM3590" s="56" t="s">
        <v>217</v>
      </c>
      <c r="CN3590" s="56" t="s">
        <v>217</v>
      </c>
      <c r="CO3590" s="52"/>
      <c r="CP3590" s="52"/>
      <c r="CQ3590" s="52"/>
      <c r="CR3590" s="52"/>
      <c r="CS3590" s="52"/>
      <c r="CT3590" s="52"/>
      <c r="CU3590" s="33"/>
      <c r="CV3590" s="33"/>
    </row>
    <row r="3591" spans="74:100">
      <c r="BV3591" s="62"/>
      <c r="BW3591" s="62"/>
      <c r="BX3591" s="62"/>
      <c r="BY3591" s="62"/>
      <c r="BZ3591" s="62"/>
      <c r="CA3591" s="62"/>
      <c r="CB3591" s="62"/>
      <c r="CC3591" s="62"/>
      <c r="CD3591" s="62"/>
      <c r="CE3591" s="62"/>
      <c r="CF3591" s="62"/>
      <c r="CL3591" s="56" t="s">
        <v>18247</v>
      </c>
      <c r="CM3591" s="56"/>
      <c r="CN3591" s="56"/>
      <c r="CO3591" s="52"/>
      <c r="CP3591" s="52"/>
      <c r="CQ3591" s="52"/>
      <c r="CR3591" s="52"/>
      <c r="CS3591" s="52"/>
      <c r="CT3591" s="52"/>
      <c r="CU3591" s="33"/>
      <c r="CV3591" s="33"/>
    </row>
    <row r="3592" spans="74:100">
      <c r="BV3592" s="62"/>
      <c r="BW3592" s="62"/>
      <c r="BX3592" s="62"/>
      <c r="BY3592" s="62"/>
      <c r="BZ3592" s="62"/>
      <c r="CA3592" s="62"/>
      <c r="CB3592" s="62"/>
      <c r="CC3592" s="62"/>
      <c r="CD3592" s="62"/>
      <c r="CE3592" s="62"/>
      <c r="CF3592" s="62"/>
      <c r="CL3592" s="56" t="s">
        <v>4122</v>
      </c>
      <c r="CM3592" s="56" t="s">
        <v>214</v>
      </c>
      <c r="CN3592" s="56" t="s">
        <v>214</v>
      </c>
      <c r="CO3592" s="52"/>
      <c r="CP3592" s="52"/>
      <c r="CQ3592" s="52"/>
      <c r="CR3592" s="52"/>
      <c r="CS3592" s="52"/>
      <c r="CT3592" s="52"/>
      <c r="CU3592" s="33"/>
      <c r="CV3592" s="33"/>
    </row>
    <row r="3593" spans="74:100">
      <c r="BV3593" s="62"/>
      <c r="BW3593" s="62"/>
      <c r="BX3593" s="62"/>
      <c r="BY3593" s="62"/>
      <c r="BZ3593" s="62"/>
      <c r="CA3593" s="62"/>
      <c r="CB3593" s="62"/>
      <c r="CC3593" s="62"/>
      <c r="CD3593" s="62"/>
      <c r="CE3593" s="62"/>
      <c r="CF3593" s="62"/>
      <c r="CL3593" s="56" t="s">
        <v>21303</v>
      </c>
      <c r="CM3593" s="56"/>
      <c r="CN3593" s="56"/>
      <c r="CO3593" s="52"/>
      <c r="CP3593" s="52"/>
      <c r="CQ3593" s="52"/>
      <c r="CR3593" s="52"/>
      <c r="CS3593" s="52"/>
      <c r="CT3593" s="52"/>
      <c r="CU3593" s="33"/>
      <c r="CV3593" s="33"/>
    </row>
    <row r="3594" spans="74:100">
      <c r="BV3594" s="62"/>
      <c r="BW3594" s="62"/>
      <c r="BX3594" s="62"/>
      <c r="BY3594" s="62"/>
      <c r="BZ3594" s="62"/>
      <c r="CA3594" s="62"/>
      <c r="CB3594" s="62"/>
      <c r="CC3594" s="62"/>
      <c r="CD3594" s="62"/>
      <c r="CE3594" s="62"/>
      <c r="CF3594" s="62"/>
      <c r="CL3594" s="56" t="s">
        <v>4123</v>
      </c>
      <c r="CM3594" s="56" t="s">
        <v>215</v>
      </c>
      <c r="CN3594" s="56" t="s">
        <v>215</v>
      </c>
      <c r="CO3594" s="52"/>
      <c r="CP3594" s="52"/>
      <c r="CQ3594" s="52"/>
      <c r="CR3594" s="52"/>
      <c r="CS3594" s="52"/>
      <c r="CT3594" s="52"/>
      <c r="CU3594" s="33"/>
      <c r="CV3594" s="33"/>
    </row>
    <row r="3595" spans="74:100">
      <c r="BV3595" s="62"/>
      <c r="BW3595" s="62"/>
      <c r="BX3595" s="62"/>
      <c r="BY3595" s="62"/>
      <c r="BZ3595" s="62"/>
      <c r="CA3595" s="62"/>
      <c r="CB3595" s="62"/>
      <c r="CC3595" s="62"/>
      <c r="CD3595" s="62"/>
      <c r="CE3595" s="62"/>
      <c r="CF3595" s="62"/>
      <c r="CL3595" s="56" t="s">
        <v>21304</v>
      </c>
      <c r="CM3595" s="56"/>
      <c r="CN3595" s="56"/>
      <c r="CO3595" s="52"/>
      <c r="CP3595" s="52"/>
      <c r="CQ3595" s="52"/>
      <c r="CR3595" s="52"/>
      <c r="CS3595" s="52"/>
      <c r="CT3595" s="52"/>
      <c r="CU3595" s="33"/>
      <c r="CV3595" s="33"/>
    </row>
    <row r="3596" spans="74:100">
      <c r="BV3596" s="62"/>
      <c r="BW3596" s="62"/>
      <c r="BX3596" s="62"/>
      <c r="BY3596" s="62"/>
      <c r="BZ3596" s="62"/>
      <c r="CA3596" s="62"/>
      <c r="CB3596" s="62"/>
      <c r="CC3596" s="62"/>
      <c r="CD3596" s="62"/>
      <c r="CE3596" s="62"/>
      <c r="CF3596" s="62"/>
      <c r="CL3596" s="56" t="s">
        <v>4124</v>
      </c>
      <c r="CM3596" s="56" t="s">
        <v>217</v>
      </c>
      <c r="CN3596" s="56" t="s">
        <v>217</v>
      </c>
      <c r="CO3596" s="52"/>
      <c r="CP3596" s="52"/>
      <c r="CQ3596" s="52"/>
      <c r="CR3596" s="52"/>
      <c r="CS3596" s="52"/>
      <c r="CT3596" s="52"/>
      <c r="CU3596" s="33"/>
      <c r="CV3596" s="33"/>
    </row>
    <row r="3597" spans="74:100">
      <c r="BV3597" s="62"/>
      <c r="BW3597" s="62"/>
      <c r="BX3597" s="62"/>
      <c r="BY3597" s="62"/>
      <c r="BZ3597" s="62"/>
      <c r="CA3597" s="62"/>
      <c r="CB3597" s="62"/>
      <c r="CC3597" s="62"/>
      <c r="CD3597" s="62"/>
      <c r="CE3597" s="62"/>
      <c r="CF3597" s="62"/>
      <c r="CL3597" s="56" t="s">
        <v>18248</v>
      </c>
      <c r="CM3597" s="56"/>
      <c r="CN3597" s="56"/>
      <c r="CO3597" s="52"/>
      <c r="CP3597" s="52"/>
      <c r="CQ3597" s="52"/>
      <c r="CR3597" s="52"/>
      <c r="CS3597" s="52"/>
      <c r="CT3597" s="52"/>
      <c r="CU3597" s="33"/>
      <c r="CV3597" s="33"/>
    </row>
    <row r="3598" spans="74:100">
      <c r="BV3598" s="62"/>
      <c r="BW3598" s="62"/>
      <c r="BX3598" s="62"/>
      <c r="BY3598" s="62"/>
      <c r="BZ3598" s="62"/>
      <c r="CA3598" s="62"/>
      <c r="CB3598" s="62"/>
      <c r="CC3598" s="62"/>
      <c r="CD3598" s="62"/>
      <c r="CE3598" s="62"/>
      <c r="CF3598" s="62"/>
      <c r="CL3598" s="56" t="s">
        <v>4125</v>
      </c>
      <c r="CM3598" s="56" t="s">
        <v>217</v>
      </c>
      <c r="CN3598" s="56" t="s">
        <v>217</v>
      </c>
      <c r="CO3598" s="52"/>
      <c r="CP3598" s="52"/>
      <c r="CQ3598" s="52"/>
      <c r="CR3598" s="52"/>
      <c r="CS3598" s="52"/>
      <c r="CT3598" s="52"/>
      <c r="CU3598" s="33"/>
      <c r="CV3598" s="33"/>
    </row>
    <row r="3599" spans="74:100">
      <c r="BV3599" s="62"/>
      <c r="BW3599" s="62"/>
      <c r="BX3599" s="62"/>
      <c r="BY3599" s="62"/>
      <c r="BZ3599" s="62"/>
      <c r="CA3599" s="62"/>
      <c r="CB3599" s="62"/>
      <c r="CC3599" s="62"/>
      <c r="CD3599" s="62"/>
      <c r="CE3599" s="62"/>
      <c r="CF3599" s="62"/>
      <c r="CL3599" s="56" t="s">
        <v>18249</v>
      </c>
      <c r="CM3599" s="56"/>
      <c r="CN3599" s="56"/>
      <c r="CO3599" s="52"/>
      <c r="CP3599" s="52"/>
      <c r="CQ3599" s="52"/>
      <c r="CR3599" s="52"/>
      <c r="CS3599" s="52"/>
      <c r="CT3599" s="52"/>
      <c r="CU3599" s="33"/>
      <c r="CV3599" s="33"/>
    </row>
    <row r="3600" spans="74:100">
      <c r="BV3600" s="62"/>
      <c r="BW3600" s="62"/>
      <c r="BX3600" s="62"/>
      <c r="BY3600" s="62"/>
      <c r="BZ3600" s="62"/>
      <c r="CA3600" s="62"/>
      <c r="CB3600" s="62"/>
      <c r="CC3600" s="62"/>
      <c r="CD3600" s="62"/>
      <c r="CE3600" s="62"/>
      <c r="CF3600" s="62"/>
      <c r="CL3600" s="56" t="s">
        <v>27380</v>
      </c>
      <c r="CM3600" s="56" t="s">
        <v>217</v>
      </c>
      <c r="CN3600" s="56" t="s">
        <v>217</v>
      </c>
      <c r="CO3600" s="52"/>
      <c r="CP3600" s="52"/>
      <c r="CQ3600" s="52"/>
      <c r="CR3600" s="52"/>
      <c r="CS3600" s="52"/>
      <c r="CT3600" s="52"/>
      <c r="CU3600" s="33"/>
      <c r="CV3600" s="33"/>
    </row>
    <row r="3601" spans="74:100">
      <c r="BV3601" s="62"/>
      <c r="BW3601" s="62"/>
      <c r="BX3601" s="62"/>
      <c r="BY3601" s="62"/>
      <c r="BZ3601" s="62"/>
      <c r="CA3601" s="62"/>
      <c r="CB3601" s="62"/>
      <c r="CC3601" s="62"/>
      <c r="CD3601" s="62"/>
      <c r="CE3601" s="62"/>
      <c r="CF3601" s="62"/>
      <c r="CL3601" s="56" t="s">
        <v>18245</v>
      </c>
      <c r="CM3601" s="56"/>
      <c r="CN3601" s="56"/>
      <c r="CO3601" s="52"/>
      <c r="CP3601" s="52"/>
      <c r="CQ3601" s="52"/>
      <c r="CR3601" s="52"/>
      <c r="CS3601" s="52"/>
      <c r="CT3601" s="52"/>
      <c r="CU3601" s="33"/>
      <c r="CV3601" s="33"/>
    </row>
    <row r="3602" spans="74:100">
      <c r="BV3602" s="62"/>
      <c r="BW3602" s="62"/>
      <c r="BX3602" s="62"/>
      <c r="BY3602" s="62"/>
      <c r="BZ3602" s="62"/>
      <c r="CA3602" s="62"/>
      <c r="CB3602" s="62"/>
      <c r="CC3602" s="62"/>
      <c r="CD3602" s="62"/>
      <c r="CE3602" s="62"/>
      <c r="CF3602" s="62"/>
      <c r="CL3602" s="56" t="s">
        <v>27381</v>
      </c>
      <c r="CM3602" s="56" t="s">
        <v>217</v>
      </c>
      <c r="CN3602" s="56" t="s">
        <v>217</v>
      </c>
      <c r="CO3602" s="52"/>
      <c r="CP3602" s="52"/>
      <c r="CQ3602" s="52"/>
      <c r="CR3602" s="52"/>
      <c r="CS3602" s="52"/>
      <c r="CT3602" s="52"/>
      <c r="CU3602" s="33"/>
      <c r="CV3602" s="33"/>
    </row>
    <row r="3603" spans="74:100">
      <c r="BV3603" s="62"/>
      <c r="BW3603" s="62"/>
      <c r="BX3603" s="62"/>
      <c r="BY3603" s="62"/>
      <c r="BZ3603" s="62"/>
      <c r="CA3603" s="62"/>
      <c r="CB3603" s="62"/>
      <c r="CC3603" s="62"/>
      <c r="CD3603" s="62"/>
      <c r="CE3603" s="62"/>
      <c r="CF3603" s="62"/>
      <c r="CL3603" s="56" t="s">
        <v>18245</v>
      </c>
      <c r="CM3603" s="56"/>
      <c r="CN3603" s="56"/>
      <c r="CO3603" s="52"/>
      <c r="CP3603" s="52"/>
      <c r="CQ3603" s="52"/>
      <c r="CR3603" s="52"/>
      <c r="CS3603" s="52"/>
      <c r="CT3603" s="52"/>
      <c r="CU3603" s="33"/>
      <c r="CV3603" s="33"/>
    </row>
    <row r="3604" spans="74:100">
      <c r="BV3604" s="62"/>
      <c r="BW3604" s="62"/>
      <c r="BX3604" s="62"/>
      <c r="BY3604" s="62"/>
      <c r="BZ3604" s="62"/>
      <c r="CA3604" s="62"/>
      <c r="CB3604" s="62"/>
      <c r="CC3604" s="62"/>
      <c r="CD3604" s="62"/>
      <c r="CE3604" s="62"/>
      <c r="CF3604" s="62"/>
      <c r="CL3604" s="56" t="s">
        <v>27382</v>
      </c>
      <c r="CM3604" s="56" t="s">
        <v>217</v>
      </c>
      <c r="CN3604" s="56" t="s">
        <v>217</v>
      </c>
      <c r="CO3604" s="52"/>
      <c r="CP3604" s="52"/>
      <c r="CQ3604" s="52"/>
      <c r="CR3604" s="52"/>
      <c r="CS3604" s="52"/>
      <c r="CT3604" s="52"/>
      <c r="CU3604" s="33"/>
      <c r="CV3604" s="33"/>
    </row>
    <row r="3605" spans="74:100">
      <c r="BV3605" s="62"/>
      <c r="BW3605" s="62"/>
      <c r="BX3605" s="62"/>
      <c r="BY3605" s="62"/>
      <c r="BZ3605" s="62"/>
      <c r="CA3605" s="62"/>
      <c r="CB3605" s="62"/>
      <c r="CC3605" s="62"/>
      <c r="CD3605" s="62"/>
      <c r="CE3605" s="62"/>
      <c r="CF3605" s="62"/>
      <c r="CL3605" s="56" t="s">
        <v>18245</v>
      </c>
      <c r="CM3605" s="56"/>
      <c r="CN3605" s="56"/>
      <c r="CO3605" s="52"/>
      <c r="CP3605" s="52"/>
      <c r="CQ3605" s="52"/>
      <c r="CR3605" s="52"/>
      <c r="CS3605" s="52"/>
      <c r="CT3605" s="52"/>
      <c r="CU3605" s="33"/>
      <c r="CV3605" s="33"/>
    </row>
    <row r="3606" spans="74:100">
      <c r="BV3606" s="62"/>
      <c r="BW3606" s="62"/>
      <c r="BX3606" s="62"/>
      <c r="BY3606" s="62"/>
      <c r="BZ3606" s="62"/>
      <c r="CA3606" s="62"/>
      <c r="CB3606" s="62"/>
      <c r="CC3606" s="62"/>
      <c r="CD3606" s="62"/>
      <c r="CE3606" s="62"/>
      <c r="CF3606" s="62"/>
      <c r="CL3606" s="56" t="s">
        <v>4127</v>
      </c>
      <c r="CM3606" s="56" t="s">
        <v>3118</v>
      </c>
      <c r="CN3606" s="56" t="s">
        <v>3118</v>
      </c>
      <c r="CO3606" s="52"/>
      <c r="CP3606" s="52"/>
      <c r="CQ3606" s="52"/>
      <c r="CR3606" s="52"/>
      <c r="CS3606" s="52"/>
      <c r="CT3606" s="52"/>
      <c r="CU3606" s="33"/>
      <c r="CV3606" s="33"/>
    </row>
    <row r="3607" spans="74:100">
      <c r="BV3607" s="62"/>
      <c r="BW3607" s="62"/>
      <c r="BX3607" s="62"/>
      <c r="BY3607" s="62"/>
      <c r="BZ3607" s="62"/>
      <c r="CA3607" s="62"/>
      <c r="CB3607" s="62"/>
      <c r="CC3607" s="62"/>
      <c r="CD3607" s="62"/>
      <c r="CE3607" s="62"/>
      <c r="CF3607" s="62"/>
      <c r="CL3607" s="56" t="s">
        <v>18250</v>
      </c>
      <c r="CM3607" s="56"/>
      <c r="CN3607" s="56"/>
      <c r="CO3607" s="52"/>
      <c r="CP3607" s="52"/>
      <c r="CQ3607" s="52"/>
      <c r="CR3607" s="52"/>
      <c r="CS3607" s="52"/>
      <c r="CT3607" s="52"/>
      <c r="CU3607" s="33"/>
      <c r="CV3607" s="33"/>
    </row>
    <row r="3608" spans="74:100">
      <c r="BV3608" s="62"/>
      <c r="BW3608" s="62"/>
      <c r="BX3608" s="62"/>
      <c r="BY3608" s="62"/>
      <c r="BZ3608" s="62"/>
      <c r="CA3608" s="62"/>
      <c r="CB3608" s="62"/>
      <c r="CC3608" s="62"/>
      <c r="CD3608" s="62"/>
      <c r="CE3608" s="62"/>
      <c r="CF3608" s="62"/>
      <c r="CL3608" s="56" t="s">
        <v>4128</v>
      </c>
      <c r="CM3608" s="56" t="s">
        <v>217</v>
      </c>
      <c r="CN3608" s="56" t="s">
        <v>217</v>
      </c>
      <c r="CO3608" s="52"/>
      <c r="CP3608" s="52"/>
      <c r="CQ3608" s="52"/>
      <c r="CR3608" s="52"/>
      <c r="CS3608" s="52"/>
      <c r="CT3608" s="52"/>
      <c r="CU3608" s="33"/>
      <c r="CV3608" s="33"/>
    </row>
    <row r="3609" spans="74:100">
      <c r="BV3609" s="62"/>
      <c r="BW3609" s="62"/>
      <c r="BX3609" s="62"/>
      <c r="BY3609" s="62"/>
      <c r="BZ3609" s="62"/>
      <c r="CA3609" s="62"/>
      <c r="CB3609" s="62"/>
      <c r="CC3609" s="62"/>
      <c r="CD3609" s="62"/>
      <c r="CE3609" s="62"/>
      <c r="CF3609" s="62"/>
      <c r="CL3609" s="56" t="s">
        <v>18251</v>
      </c>
      <c r="CM3609" s="56"/>
      <c r="CN3609" s="56"/>
      <c r="CO3609" s="52"/>
      <c r="CP3609" s="52"/>
      <c r="CQ3609" s="52"/>
      <c r="CR3609" s="52"/>
      <c r="CS3609" s="52"/>
      <c r="CT3609" s="52"/>
      <c r="CU3609" s="33"/>
      <c r="CV3609" s="33"/>
    </row>
    <row r="3610" spans="74:100">
      <c r="BV3610" s="62"/>
      <c r="BW3610" s="62"/>
      <c r="BX3610" s="62"/>
      <c r="BY3610" s="62"/>
      <c r="BZ3610" s="62"/>
      <c r="CA3610" s="62"/>
      <c r="CB3610" s="62"/>
      <c r="CC3610" s="62"/>
      <c r="CD3610" s="62"/>
      <c r="CE3610" s="62"/>
      <c r="CF3610" s="62"/>
      <c r="CL3610" s="56" t="s">
        <v>4129</v>
      </c>
      <c r="CM3610" s="56" t="s">
        <v>3118</v>
      </c>
      <c r="CN3610" s="56" t="s">
        <v>3118</v>
      </c>
      <c r="CO3610" s="52"/>
      <c r="CP3610" s="52"/>
      <c r="CQ3610" s="52"/>
      <c r="CR3610" s="52"/>
      <c r="CS3610" s="52"/>
      <c r="CT3610" s="52"/>
      <c r="CU3610" s="33"/>
      <c r="CV3610" s="33"/>
    </row>
    <row r="3611" spans="74:100">
      <c r="BV3611" s="62"/>
      <c r="BW3611" s="62"/>
      <c r="BX3611" s="62"/>
      <c r="BY3611" s="62"/>
      <c r="BZ3611" s="62"/>
      <c r="CA3611" s="62"/>
      <c r="CB3611" s="62"/>
      <c r="CC3611" s="62"/>
      <c r="CD3611" s="62"/>
      <c r="CE3611" s="62"/>
      <c r="CF3611" s="62"/>
      <c r="CL3611" s="56" t="s">
        <v>18252</v>
      </c>
      <c r="CM3611" s="56"/>
      <c r="CN3611" s="56"/>
      <c r="CO3611" s="52"/>
      <c r="CP3611" s="52"/>
      <c r="CQ3611" s="52"/>
      <c r="CR3611" s="52"/>
      <c r="CS3611" s="52"/>
      <c r="CT3611" s="52"/>
      <c r="CU3611" s="33"/>
      <c r="CV3611" s="33"/>
    </row>
    <row r="3612" spans="74:100">
      <c r="BV3612" s="62"/>
      <c r="BW3612" s="62"/>
      <c r="BX3612" s="62"/>
      <c r="BY3612" s="62"/>
      <c r="BZ3612" s="62"/>
      <c r="CA3612" s="62"/>
      <c r="CB3612" s="62"/>
      <c r="CC3612" s="62"/>
      <c r="CD3612" s="62"/>
      <c r="CE3612" s="62"/>
      <c r="CF3612" s="62"/>
      <c r="CL3612" s="56" t="s">
        <v>4130</v>
      </c>
      <c r="CM3612" s="56" t="s">
        <v>217</v>
      </c>
      <c r="CN3612" s="56" t="s">
        <v>217</v>
      </c>
      <c r="CO3612" s="52"/>
      <c r="CP3612" s="52"/>
      <c r="CQ3612" s="52"/>
      <c r="CR3612" s="52"/>
      <c r="CS3612" s="52"/>
      <c r="CT3612" s="52"/>
      <c r="CU3612" s="33"/>
      <c r="CV3612" s="33"/>
    </row>
    <row r="3613" spans="74:100">
      <c r="BV3613" s="62"/>
      <c r="BW3613" s="62"/>
      <c r="BX3613" s="62"/>
      <c r="BY3613" s="62"/>
      <c r="BZ3613" s="62"/>
      <c r="CA3613" s="62"/>
      <c r="CB3613" s="62"/>
      <c r="CC3613" s="62"/>
      <c r="CD3613" s="62"/>
      <c r="CE3613" s="62"/>
      <c r="CF3613" s="62"/>
      <c r="CL3613" s="56" t="s">
        <v>18253</v>
      </c>
      <c r="CM3613" s="56"/>
      <c r="CN3613" s="56"/>
      <c r="CO3613" s="52"/>
      <c r="CP3613" s="52"/>
      <c r="CQ3613" s="52"/>
      <c r="CR3613" s="52"/>
      <c r="CS3613" s="52"/>
      <c r="CT3613" s="52"/>
      <c r="CU3613" s="33"/>
      <c r="CV3613" s="33"/>
    </row>
    <row r="3614" spans="74:100">
      <c r="BV3614" s="62"/>
      <c r="BW3614" s="62"/>
      <c r="BX3614" s="62"/>
      <c r="BY3614" s="62"/>
      <c r="BZ3614" s="62"/>
      <c r="CA3614" s="62"/>
      <c r="CB3614" s="62"/>
      <c r="CC3614" s="62"/>
      <c r="CD3614" s="62"/>
      <c r="CE3614" s="62"/>
      <c r="CF3614" s="62"/>
      <c r="CL3614" s="56" t="s">
        <v>4131</v>
      </c>
      <c r="CM3614" s="56" t="s">
        <v>217</v>
      </c>
      <c r="CN3614" s="56" t="s">
        <v>217</v>
      </c>
      <c r="CO3614" s="52"/>
      <c r="CP3614" s="52"/>
      <c r="CQ3614" s="52"/>
      <c r="CR3614" s="52"/>
      <c r="CS3614" s="52"/>
      <c r="CT3614" s="52"/>
      <c r="CU3614" s="33"/>
      <c r="CV3614" s="33"/>
    </row>
    <row r="3615" spans="74:100">
      <c r="BV3615" s="62"/>
      <c r="BW3615" s="62"/>
      <c r="BX3615" s="62"/>
      <c r="BY3615" s="62"/>
      <c r="BZ3615" s="62"/>
      <c r="CA3615" s="62"/>
      <c r="CB3615" s="62"/>
      <c r="CC3615" s="62"/>
      <c r="CD3615" s="62"/>
      <c r="CE3615" s="62"/>
      <c r="CF3615" s="62"/>
      <c r="CL3615" s="56" t="s">
        <v>18254</v>
      </c>
      <c r="CM3615" s="56"/>
      <c r="CN3615" s="56"/>
      <c r="CO3615" s="52"/>
      <c r="CP3615" s="52"/>
      <c r="CQ3615" s="52"/>
      <c r="CR3615" s="52"/>
      <c r="CS3615" s="52"/>
      <c r="CT3615" s="52"/>
      <c r="CU3615" s="33"/>
      <c r="CV3615" s="33"/>
    </row>
    <row r="3616" spans="74:100">
      <c r="BV3616" s="62"/>
      <c r="BW3616" s="62"/>
      <c r="BX3616" s="62"/>
      <c r="BY3616" s="62"/>
      <c r="BZ3616" s="62"/>
      <c r="CA3616" s="62"/>
      <c r="CB3616" s="62"/>
      <c r="CC3616" s="62"/>
      <c r="CD3616" s="62"/>
      <c r="CE3616" s="62"/>
      <c r="CF3616" s="62"/>
      <c r="CL3616" s="56" t="s">
        <v>4132</v>
      </c>
      <c r="CM3616" s="56" t="s">
        <v>3118</v>
      </c>
      <c r="CN3616" s="56" t="s">
        <v>3118</v>
      </c>
      <c r="CO3616" s="52"/>
      <c r="CP3616" s="52"/>
      <c r="CQ3616" s="52"/>
      <c r="CR3616" s="52"/>
      <c r="CS3616" s="52"/>
      <c r="CT3616" s="52"/>
      <c r="CU3616" s="33"/>
      <c r="CV3616" s="33"/>
    </row>
    <row r="3617" spans="74:100">
      <c r="BV3617" s="62"/>
      <c r="BW3617" s="62"/>
      <c r="BX3617" s="62"/>
      <c r="BY3617" s="62"/>
      <c r="BZ3617" s="62"/>
      <c r="CA3617" s="62"/>
      <c r="CB3617" s="62"/>
      <c r="CC3617" s="62"/>
      <c r="CD3617" s="62"/>
      <c r="CE3617" s="62"/>
      <c r="CF3617" s="62"/>
      <c r="CL3617" s="56" t="s">
        <v>18255</v>
      </c>
      <c r="CM3617" s="56"/>
      <c r="CN3617" s="56"/>
      <c r="CO3617" s="52"/>
      <c r="CP3617" s="52"/>
      <c r="CQ3617" s="52"/>
      <c r="CR3617" s="52"/>
      <c r="CS3617" s="52"/>
      <c r="CT3617" s="52"/>
      <c r="CU3617" s="33"/>
      <c r="CV3617" s="33"/>
    </row>
    <row r="3618" spans="74:100">
      <c r="BV3618" s="62"/>
      <c r="BW3618" s="62"/>
      <c r="BX3618" s="62"/>
      <c r="BY3618" s="62"/>
      <c r="BZ3618" s="62"/>
      <c r="CA3618" s="62"/>
      <c r="CB3618" s="62"/>
      <c r="CC3618" s="62"/>
      <c r="CD3618" s="62"/>
      <c r="CE3618" s="62"/>
      <c r="CF3618" s="62"/>
      <c r="CL3618" s="56" t="s">
        <v>4133</v>
      </c>
      <c r="CM3618" s="56" t="s">
        <v>217</v>
      </c>
      <c r="CN3618" s="56" t="s">
        <v>217</v>
      </c>
      <c r="CO3618" s="52"/>
      <c r="CP3618" s="52"/>
      <c r="CQ3618" s="52"/>
      <c r="CR3618" s="52"/>
      <c r="CS3618" s="52"/>
      <c r="CT3618" s="52"/>
      <c r="CU3618" s="33"/>
      <c r="CV3618" s="33"/>
    </row>
    <row r="3619" spans="74:100">
      <c r="BV3619" s="62"/>
      <c r="BW3619" s="62"/>
      <c r="BX3619" s="62"/>
      <c r="BY3619" s="62"/>
      <c r="BZ3619" s="62"/>
      <c r="CA3619" s="62"/>
      <c r="CB3619" s="62"/>
      <c r="CC3619" s="62"/>
      <c r="CD3619" s="62"/>
      <c r="CE3619" s="62"/>
      <c r="CF3619" s="62"/>
      <c r="CL3619" s="56" t="s">
        <v>18256</v>
      </c>
      <c r="CM3619" s="56"/>
      <c r="CN3619" s="56"/>
      <c r="CO3619" s="52"/>
      <c r="CP3619" s="52"/>
      <c r="CQ3619" s="52"/>
      <c r="CR3619" s="52"/>
      <c r="CS3619" s="52"/>
      <c r="CT3619" s="52"/>
      <c r="CU3619" s="33"/>
      <c r="CV3619" s="33"/>
    </row>
    <row r="3620" spans="74:100">
      <c r="BV3620" s="62"/>
      <c r="BW3620" s="62"/>
      <c r="BX3620" s="62"/>
      <c r="BY3620" s="62"/>
      <c r="BZ3620" s="62"/>
      <c r="CA3620" s="62"/>
      <c r="CB3620" s="62"/>
      <c r="CC3620" s="62"/>
      <c r="CD3620" s="62"/>
      <c r="CE3620" s="62"/>
      <c r="CF3620" s="62"/>
      <c r="CL3620" s="56" t="s">
        <v>27383</v>
      </c>
      <c r="CM3620" s="56" t="s">
        <v>3118</v>
      </c>
      <c r="CN3620" s="56" t="s">
        <v>3118</v>
      </c>
      <c r="CO3620" s="52"/>
      <c r="CP3620" s="52"/>
      <c r="CQ3620" s="52"/>
      <c r="CR3620" s="52"/>
      <c r="CS3620" s="52"/>
      <c r="CT3620" s="52"/>
      <c r="CU3620" s="33"/>
      <c r="CV3620" s="33"/>
    </row>
    <row r="3621" spans="74:100">
      <c r="BV3621" s="62"/>
      <c r="BW3621" s="62"/>
      <c r="BX3621" s="62"/>
      <c r="BY3621" s="62"/>
      <c r="BZ3621" s="62"/>
      <c r="CA3621" s="62"/>
      <c r="CB3621" s="62"/>
      <c r="CC3621" s="62"/>
      <c r="CD3621" s="62"/>
      <c r="CE3621" s="62"/>
      <c r="CF3621" s="62"/>
      <c r="CL3621" s="56" t="s">
        <v>27384</v>
      </c>
      <c r="CM3621" s="56"/>
      <c r="CN3621" s="56"/>
      <c r="CO3621" s="52"/>
      <c r="CP3621" s="52"/>
      <c r="CQ3621" s="52"/>
      <c r="CR3621" s="52"/>
      <c r="CS3621" s="52"/>
      <c r="CT3621" s="52"/>
      <c r="CU3621" s="33"/>
      <c r="CV3621" s="33"/>
    </row>
    <row r="3622" spans="74:100">
      <c r="BV3622" s="62"/>
      <c r="BW3622" s="62"/>
      <c r="BX3622" s="62"/>
      <c r="BY3622" s="62"/>
      <c r="BZ3622" s="62"/>
      <c r="CA3622" s="62"/>
      <c r="CB3622" s="62"/>
      <c r="CC3622" s="62"/>
      <c r="CD3622" s="62"/>
      <c r="CE3622" s="62"/>
      <c r="CF3622" s="62"/>
      <c r="CL3622" s="56" t="s">
        <v>4134</v>
      </c>
      <c r="CM3622" s="56" t="s">
        <v>216</v>
      </c>
      <c r="CN3622" s="56" t="s">
        <v>216</v>
      </c>
      <c r="CO3622" s="52"/>
      <c r="CP3622" s="52"/>
      <c r="CQ3622" s="52"/>
      <c r="CR3622" s="52"/>
      <c r="CS3622" s="52"/>
      <c r="CT3622" s="52"/>
      <c r="CU3622" s="33"/>
      <c r="CV3622" s="33"/>
    </row>
    <row r="3623" spans="74:100">
      <c r="BV3623" s="62"/>
      <c r="BW3623" s="62"/>
      <c r="BX3623" s="62"/>
      <c r="BY3623" s="62"/>
      <c r="BZ3623" s="62"/>
      <c r="CA3623" s="62"/>
      <c r="CB3623" s="62"/>
      <c r="CC3623" s="62"/>
      <c r="CD3623" s="62"/>
      <c r="CE3623" s="62"/>
      <c r="CF3623" s="62"/>
      <c r="CL3623" s="56" t="s">
        <v>21305</v>
      </c>
      <c r="CM3623" s="56"/>
      <c r="CN3623" s="56"/>
      <c r="CO3623" s="52"/>
      <c r="CP3623" s="52"/>
      <c r="CQ3623" s="52"/>
      <c r="CR3623" s="52"/>
      <c r="CS3623" s="52"/>
      <c r="CT3623" s="52"/>
      <c r="CU3623" s="33"/>
      <c r="CV3623" s="33"/>
    </row>
    <row r="3624" spans="74:100">
      <c r="BV3624" s="62"/>
      <c r="BW3624" s="62"/>
      <c r="BX3624" s="62"/>
      <c r="BY3624" s="62"/>
      <c r="BZ3624" s="62"/>
      <c r="CA3624" s="62"/>
      <c r="CB3624" s="62"/>
      <c r="CC3624" s="62"/>
      <c r="CD3624" s="62"/>
      <c r="CE3624" s="62"/>
      <c r="CF3624" s="62"/>
      <c r="CL3624" s="56" t="s">
        <v>4135</v>
      </c>
      <c r="CM3624" s="56" t="s">
        <v>3118</v>
      </c>
      <c r="CN3624" s="56" t="s">
        <v>3118</v>
      </c>
      <c r="CO3624" s="52"/>
      <c r="CP3624" s="52"/>
      <c r="CQ3624" s="52"/>
      <c r="CR3624" s="52"/>
      <c r="CS3624" s="52"/>
      <c r="CT3624" s="52"/>
      <c r="CU3624" s="33"/>
      <c r="CV3624" s="33"/>
    </row>
    <row r="3625" spans="74:100">
      <c r="BV3625" s="62"/>
      <c r="BW3625" s="62"/>
      <c r="BX3625" s="62"/>
      <c r="BY3625" s="62"/>
      <c r="BZ3625" s="62"/>
      <c r="CA3625" s="62"/>
      <c r="CB3625" s="62"/>
      <c r="CC3625" s="62"/>
      <c r="CD3625" s="62"/>
      <c r="CE3625" s="62"/>
      <c r="CF3625" s="62"/>
      <c r="CL3625" s="56" t="s">
        <v>18257</v>
      </c>
      <c r="CM3625" s="56"/>
      <c r="CN3625" s="56"/>
      <c r="CO3625" s="52"/>
      <c r="CP3625" s="52"/>
      <c r="CQ3625" s="52"/>
      <c r="CR3625" s="52"/>
      <c r="CS3625" s="52"/>
      <c r="CT3625" s="52"/>
      <c r="CU3625" s="33"/>
      <c r="CV3625" s="33"/>
    </row>
    <row r="3626" spans="74:100">
      <c r="BV3626" s="62"/>
      <c r="BW3626" s="62"/>
      <c r="BX3626" s="62"/>
      <c r="BY3626" s="62"/>
      <c r="BZ3626" s="62"/>
      <c r="CA3626" s="62"/>
      <c r="CB3626" s="62"/>
      <c r="CC3626" s="62"/>
      <c r="CD3626" s="62"/>
      <c r="CE3626" s="62"/>
      <c r="CF3626" s="62"/>
      <c r="CL3626" s="56" t="s">
        <v>4136</v>
      </c>
      <c r="CM3626" s="56" t="s">
        <v>217</v>
      </c>
      <c r="CN3626" s="56" t="s">
        <v>217</v>
      </c>
      <c r="CO3626" s="52"/>
      <c r="CP3626" s="52"/>
      <c r="CQ3626" s="52"/>
      <c r="CR3626" s="52"/>
      <c r="CS3626" s="52"/>
      <c r="CT3626" s="52"/>
      <c r="CU3626" s="33"/>
      <c r="CV3626" s="33"/>
    </row>
    <row r="3627" spans="74:100">
      <c r="BV3627" s="62"/>
      <c r="BW3627" s="62"/>
      <c r="BX3627" s="62"/>
      <c r="BY3627" s="62"/>
      <c r="BZ3627" s="62"/>
      <c r="CA3627" s="62"/>
      <c r="CB3627" s="62"/>
      <c r="CC3627" s="62"/>
      <c r="CD3627" s="62"/>
      <c r="CE3627" s="62"/>
      <c r="CF3627" s="62"/>
      <c r="CL3627" s="56" t="s">
        <v>18258</v>
      </c>
      <c r="CM3627" s="56"/>
      <c r="CN3627" s="56"/>
      <c r="CO3627" s="52"/>
      <c r="CP3627" s="52"/>
      <c r="CQ3627" s="52"/>
      <c r="CR3627" s="52"/>
      <c r="CS3627" s="52"/>
      <c r="CT3627" s="52"/>
      <c r="CU3627" s="33"/>
      <c r="CV3627" s="33"/>
    </row>
    <row r="3628" spans="74:100">
      <c r="BV3628" s="62"/>
      <c r="BW3628" s="62"/>
      <c r="BX3628" s="62"/>
      <c r="BY3628" s="62"/>
      <c r="BZ3628" s="62"/>
      <c r="CA3628" s="62"/>
      <c r="CB3628" s="62"/>
      <c r="CC3628" s="62"/>
      <c r="CD3628" s="62"/>
      <c r="CE3628" s="62"/>
      <c r="CF3628" s="62"/>
      <c r="CL3628" s="56" t="s">
        <v>4137</v>
      </c>
      <c r="CM3628" s="56" t="s">
        <v>217</v>
      </c>
      <c r="CN3628" s="56" t="s">
        <v>217</v>
      </c>
      <c r="CO3628" s="52"/>
      <c r="CP3628" s="52"/>
      <c r="CQ3628" s="52"/>
      <c r="CR3628" s="52"/>
      <c r="CS3628" s="52"/>
      <c r="CT3628" s="52"/>
      <c r="CU3628" s="33"/>
      <c r="CV3628" s="33"/>
    </row>
    <row r="3629" spans="74:100">
      <c r="BV3629" s="62"/>
      <c r="BW3629" s="62"/>
      <c r="BX3629" s="62"/>
      <c r="BY3629" s="62"/>
      <c r="BZ3629" s="62"/>
      <c r="CA3629" s="62"/>
      <c r="CB3629" s="62"/>
      <c r="CC3629" s="62"/>
      <c r="CD3629" s="62"/>
      <c r="CE3629" s="62"/>
      <c r="CF3629" s="62"/>
      <c r="CL3629" s="56" t="s">
        <v>18259</v>
      </c>
      <c r="CM3629" s="56"/>
      <c r="CN3629" s="56"/>
      <c r="CO3629" s="52"/>
      <c r="CP3629" s="52"/>
      <c r="CQ3629" s="52"/>
      <c r="CR3629" s="52"/>
      <c r="CS3629" s="52"/>
      <c r="CT3629" s="52"/>
      <c r="CU3629" s="33"/>
      <c r="CV3629" s="33"/>
    </row>
    <row r="3630" spans="74:100">
      <c r="BV3630" s="62"/>
      <c r="BW3630" s="62"/>
      <c r="BX3630" s="62"/>
      <c r="BY3630" s="62"/>
      <c r="BZ3630" s="62"/>
      <c r="CA3630" s="62"/>
      <c r="CB3630" s="62"/>
      <c r="CC3630" s="62"/>
      <c r="CD3630" s="62"/>
      <c r="CE3630" s="62"/>
      <c r="CF3630" s="62"/>
      <c r="CL3630" s="56" t="s">
        <v>1288</v>
      </c>
      <c r="CM3630" s="56" t="s">
        <v>216</v>
      </c>
      <c r="CN3630" s="56" t="s">
        <v>216</v>
      </c>
      <c r="CO3630" s="52"/>
      <c r="CP3630" s="52"/>
      <c r="CQ3630" s="52"/>
      <c r="CR3630" s="52"/>
      <c r="CS3630" s="52"/>
      <c r="CT3630" s="52"/>
      <c r="CU3630" s="33"/>
      <c r="CV3630" s="33"/>
    </row>
    <row r="3631" spans="74:100">
      <c r="BV3631" s="62"/>
      <c r="BW3631" s="62"/>
      <c r="BX3631" s="62"/>
      <c r="BY3631" s="62"/>
      <c r="BZ3631" s="62"/>
      <c r="CA3631" s="62"/>
      <c r="CB3631" s="62"/>
      <c r="CC3631" s="62"/>
      <c r="CD3631" s="62"/>
      <c r="CE3631" s="62"/>
      <c r="CF3631" s="62"/>
      <c r="CL3631" s="56" t="s">
        <v>21306</v>
      </c>
      <c r="CM3631" s="56"/>
      <c r="CN3631" s="56"/>
      <c r="CO3631" s="52"/>
      <c r="CP3631" s="52"/>
      <c r="CQ3631" s="52"/>
      <c r="CR3631" s="52"/>
      <c r="CS3631" s="52"/>
      <c r="CT3631" s="52"/>
      <c r="CU3631" s="33"/>
      <c r="CV3631" s="33"/>
    </row>
    <row r="3632" spans="74:100">
      <c r="BV3632" s="62"/>
      <c r="BW3632" s="62"/>
      <c r="BX3632" s="62"/>
      <c r="BY3632" s="62"/>
      <c r="BZ3632" s="62"/>
      <c r="CA3632" s="62"/>
      <c r="CB3632" s="62"/>
      <c r="CC3632" s="62"/>
      <c r="CD3632" s="62"/>
      <c r="CE3632" s="62"/>
      <c r="CF3632" s="62"/>
      <c r="CL3632" s="56" t="s">
        <v>27385</v>
      </c>
      <c r="CM3632" s="56" t="s">
        <v>217</v>
      </c>
      <c r="CN3632" s="56" t="s">
        <v>217</v>
      </c>
      <c r="CO3632" s="52"/>
      <c r="CP3632" s="52"/>
      <c r="CQ3632" s="52"/>
      <c r="CR3632" s="52"/>
      <c r="CS3632" s="52"/>
      <c r="CT3632" s="52"/>
      <c r="CU3632" s="33"/>
      <c r="CV3632" s="33"/>
    </row>
    <row r="3633" spans="74:100">
      <c r="BV3633" s="62"/>
      <c r="BW3633" s="62"/>
      <c r="BX3633" s="62"/>
      <c r="BY3633" s="62"/>
      <c r="BZ3633" s="62"/>
      <c r="CA3633" s="62"/>
      <c r="CB3633" s="62"/>
      <c r="CC3633" s="62"/>
      <c r="CD3633" s="62"/>
      <c r="CE3633" s="62"/>
      <c r="CF3633" s="62"/>
      <c r="CL3633" s="56" t="s">
        <v>27386</v>
      </c>
      <c r="CM3633" s="56"/>
      <c r="CN3633" s="56"/>
      <c r="CO3633" s="52"/>
      <c r="CP3633" s="52"/>
      <c r="CQ3633" s="52"/>
      <c r="CR3633" s="52"/>
      <c r="CS3633" s="52"/>
      <c r="CT3633" s="52"/>
      <c r="CU3633" s="33"/>
      <c r="CV3633" s="33"/>
    </row>
    <row r="3634" spans="74:100">
      <c r="BV3634" s="62"/>
      <c r="BW3634" s="62"/>
      <c r="BX3634" s="62"/>
      <c r="BY3634" s="62"/>
      <c r="BZ3634" s="62"/>
      <c r="CA3634" s="62"/>
      <c r="CB3634" s="62"/>
      <c r="CC3634" s="62"/>
      <c r="CD3634" s="62"/>
      <c r="CE3634" s="62"/>
      <c r="CF3634" s="62"/>
      <c r="CL3634" s="56" t="s">
        <v>4138</v>
      </c>
      <c r="CM3634" s="56" t="s">
        <v>217</v>
      </c>
      <c r="CN3634" s="56" t="s">
        <v>217</v>
      </c>
      <c r="CO3634" s="52"/>
      <c r="CP3634" s="52"/>
      <c r="CQ3634" s="52"/>
      <c r="CR3634" s="52"/>
      <c r="CS3634" s="52"/>
      <c r="CT3634" s="52"/>
      <c r="CU3634" s="33"/>
      <c r="CV3634" s="33"/>
    </row>
    <row r="3635" spans="74:100">
      <c r="BV3635" s="62"/>
      <c r="BW3635" s="62"/>
      <c r="BX3635" s="62"/>
      <c r="BY3635" s="62"/>
      <c r="BZ3635" s="62"/>
      <c r="CA3635" s="62"/>
      <c r="CB3635" s="62"/>
      <c r="CC3635" s="62"/>
      <c r="CD3635" s="62"/>
      <c r="CE3635" s="62"/>
      <c r="CF3635" s="62"/>
      <c r="CL3635" s="56" t="s">
        <v>18260</v>
      </c>
      <c r="CM3635" s="56"/>
      <c r="CN3635" s="56"/>
      <c r="CO3635" s="52"/>
      <c r="CP3635" s="52"/>
      <c r="CQ3635" s="52"/>
      <c r="CR3635" s="52"/>
      <c r="CS3635" s="52"/>
      <c r="CT3635" s="52"/>
      <c r="CU3635" s="33"/>
      <c r="CV3635" s="33"/>
    </row>
    <row r="3636" spans="74:100">
      <c r="BV3636" s="62"/>
      <c r="BW3636" s="62"/>
      <c r="BX3636" s="62"/>
      <c r="BY3636" s="62"/>
      <c r="BZ3636" s="62"/>
      <c r="CA3636" s="62"/>
      <c r="CB3636" s="62"/>
      <c r="CC3636" s="62"/>
      <c r="CD3636" s="62"/>
      <c r="CE3636" s="62"/>
      <c r="CF3636" s="62"/>
      <c r="CL3636" s="56" t="s">
        <v>4139</v>
      </c>
      <c r="CM3636" s="56" t="s">
        <v>217</v>
      </c>
      <c r="CN3636" s="56" t="s">
        <v>217</v>
      </c>
      <c r="CO3636" s="52"/>
      <c r="CP3636" s="52"/>
      <c r="CQ3636" s="52"/>
      <c r="CR3636" s="52"/>
      <c r="CS3636" s="52"/>
      <c r="CT3636" s="52"/>
      <c r="CU3636" s="33"/>
      <c r="CV3636" s="33"/>
    </row>
    <row r="3637" spans="74:100">
      <c r="BV3637" s="62"/>
      <c r="BW3637" s="62"/>
      <c r="BX3637" s="62"/>
      <c r="BY3637" s="62"/>
      <c r="BZ3637" s="62"/>
      <c r="CA3637" s="62"/>
      <c r="CB3637" s="62"/>
      <c r="CC3637" s="62"/>
      <c r="CD3637" s="62"/>
      <c r="CE3637" s="62"/>
      <c r="CF3637" s="62"/>
      <c r="CL3637" s="56" t="s">
        <v>18261</v>
      </c>
      <c r="CM3637" s="56"/>
      <c r="CN3637" s="56"/>
      <c r="CO3637" s="52"/>
      <c r="CP3637" s="52"/>
      <c r="CQ3637" s="52"/>
      <c r="CR3637" s="52"/>
      <c r="CS3637" s="52"/>
      <c r="CT3637" s="52"/>
      <c r="CU3637" s="33"/>
      <c r="CV3637" s="33"/>
    </row>
    <row r="3638" spans="74:100">
      <c r="BV3638" s="62"/>
      <c r="BW3638" s="62"/>
      <c r="BX3638" s="62"/>
      <c r="BY3638" s="62"/>
      <c r="BZ3638" s="62"/>
      <c r="CA3638" s="62"/>
      <c r="CB3638" s="62"/>
      <c r="CC3638" s="62"/>
      <c r="CD3638" s="62"/>
      <c r="CE3638" s="62"/>
      <c r="CF3638" s="62"/>
      <c r="CL3638" s="56" t="s">
        <v>4140</v>
      </c>
      <c r="CM3638" s="56" t="s">
        <v>217</v>
      </c>
      <c r="CN3638" s="56" t="s">
        <v>217</v>
      </c>
      <c r="CO3638" s="52"/>
      <c r="CP3638" s="52"/>
      <c r="CQ3638" s="52"/>
      <c r="CR3638" s="52"/>
      <c r="CS3638" s="52"/>
      <c r="CT3638" s="52"/>
      <c r="CU3638" s="33"/>
      <c r="CV3638" s="33"/>
    </row>
    <row r="3639" spans="74:100">
      <c r="BV3639" s="62"/>
      <c r="BW3639" s="62"/>
      <c r="BX3639" s="62"/>
      <c r="BY3639" s="62"/>
      <c r="BZ3639" s="62"/>
      <c r="CA3639" s="62"/>
      <c r="CB3639" s="62"/>
      <c r="CC3639" s="62"/>
      <c r="CD3639" s="62"/>
      <c r="CE3639" s="62"/>
      <c r="CF3639" s="62"/>
      <c r="CL3639" s="56" t="s">
        <v>18262</v>
      </c>
      <c r="CM3639" s="56"/>
      <c r="CN3639" s="56"/>
      <c r="CO3639" s="52"/>
      <c r="CP3639" s="52"/>
      <c r="CQ3639" s="52"/>
      <c r="CR3639" s="52"/>
      <c r="CS3639" s="52"/>
      <c r="CT3639" s="52"/>
      <c r="CU3639" s="33"/>
      <c r="CV3639" s="33"/>
    </row>
    <row r="3640" spans="74:100">
      <c r="BV3640" s="62"/>
      <c r="BW3640" s="62"/>
      <c r="BX3640" s="62"/>
      <c r="BY3640" s="62"/>
      <c r="BZ3640" s="62"/>
      <c r="CA3640" s="62"/>
      <c r="CB3640" s="62"/>
      <c r="CC3640" s="62"/>
      <c r="CD3640" s="62"/>
      <c r="CE3640" s="62"/>
      <c r="CF3640" s="62"/>
      <c r="CL3640" s="56" t="s">
        <v>4141</v>
      </c>
      <c r="CM3640" s="56" t="s">
        <v>3118</v>
      </c>
      <c r="CN3640" s="56" t="s">
        <v>3118</v>
      </c>
      <c r="CO3640" s="52"/>
      <c r="CP3640" s="52"/>
      <c r="CQ3640" s="52"/>
      <c r="CR3640" s="52"/>
      <c r="CS3640" s="52"/>
      <c r="CT3640" s="52"/>
      <c r="CU3640" s="33"/>
      <c r="CV3640" s="33"/>
    </row>
    <row r="3641" spans="74:100">
      <c r="BV3641" s="62"/>
      <c r="BW3641" s="62"/>
      <c r="BX3641" s="62"/>
      <c r="BY3641" s="62"/>
      <c r="BZ3641" s="62"/>
      <c r="CA3641" s="62"/>
      <c r="CB3641" s="62"/>
      <c r="CC3641" s="62"/>
      <c r="CD3641" s="62"/>
      <c r="CE3641" s="62"/>
      <c r="CF3641" s="62"/>
      <c r="CL3641" s="56" t="s">
        <v>18263</v>
      </c>
      <c r="CM3641" s="56"/>
      <c r="CN3641" s="56"/>
      <c r="CO3641" s="52"/>
      <c r="CP3641" s="52"/>
      <c r="CQ3641" s="52"/>
      <c r="CR3641" s="52"/>
      <c r="CS3641" s="52"/>
      <c r="CT3641" s="52"/>
      <c r="CU3641" s="33"/>
      <c r="CV3641" s="33"/>
    </row>
    <row r="3642" spans="74:100">
      <c r="BV3642" s="62"/>
      <c r="BW3642" s="62"/>
      <c r="BX3642" s="62"/>
      <c r="BY3642" s="62"/>
      <c r="BZ3642" s="62"/>
      <c r="CA3642" s="62"/>
      <c r="CB3642" s="62"/>
      <c r="CC3642" s="62"/>
      <c r="CD3642" s="62"/>
      <c r="CE3642" s="62"/>
      <c r="CF3642" s="62"/>
      <c r="CL3642" s="56" t="s">
        <v>1289</v>
      </c>
      <c r="CM3642" s="56" t="s">
        <v>216</v>
      </c>
      <c r="CN3642" s="56" t="s">
        <v>216</v>
      </c>
      <c r="CO3642" s="52"/>
      <c r="CP3642" s="52"/>
      <c r="CQ3642" s="52"/>
      <c r="CR3642" s="52"/>
      <c r="CS3642" s="52"/>
      <c r="CT3642" s="52"/>
      <c r="CU3642" s="33"/>
      <c r="CV3642" s="33"/>
    </row>
    <row r="3643" spans="74:100">
      <c r="BV3643" s="62"/>
      <c r="BW3643" s="62"/>
      <c r="BX3643" s="62"/>
      <c r="BY3643" s="62"/>
      <c r="BZ3643" s="62"/>
      <c r="CA3643" s="62"/>
      <c r="CB3643" s="62"/>
      <c r="CC3643" s="62"/>
      <c r="CD3643" s="62"/>
      <c r="CE3643" s="62"/>
      <c r="CF3643" s="62"/>
      <c r="CL3643" s="56" t="s">
        <v>21307</v>
      </c>
      <c r="CM3643" s="56"/>
      <c r="CN3643" s="56"/>
      <c r="CO3643" s="52"/>
      <c r="CP3643" s="52"/>
      <c r="CQ3643" s="52"/>
      <c r="CR3643" s="52"/>
      <c r="CS3643" s="52"/>
      <c r="CT3643" s="52"/>
      <c r="CU3643" s="33"/>
      <c r="CV3643" s="33"/>
    </row>
    <row r="3644" spans="74:100">
      <c r="BV3644" s="62"/>
      <c r="BW3644" s="62"/>
      <c r="BX3644" s="62"/>
      <c r="BY3644" s="62"/>
      <c r="BZ3644" s="62"/>
      <c r="CA3644" s="62"/>
      <c r="CB3644" s="62"/>
      <c r="CC3644" s="62"/>
      <c r="CD3644" s="62"/>
      <c r="CE3644" s="62"/>
      <c r="CF3644" s="62"/>
      <c r="CL3644" s="56" t="s">
        <v>27387</v>
      </c>
      <c r="CM3644" s="56" t="s">
        <v>216</v>
      </c>
      <c r="CN3644" s="56" t="s">
        <v>216</v>
      </c>
      <c r="CO3644" s="52"/>
      <c r="CP3644" s="52"/>
      <c r="CQ3644" s="52"/>
      <c r="CR3644" s="52"/>
      <c r="CS3644" s="52"/>
      <c r="CT3644" s="52"/>
      <c r="CU3644" s="33"/>
      <c r="CV3644" s="33"/>
    </row>
    <row r="3645" spans="74:100">
      <c r="BV3645" s="62"/>
      <c r="BW3645" s="62"/>
      <c r="BX3645" s="62"/>
      <c r="BY3645" s="62"/>
      <c r="BZ3645" s="62"/>
      <c r="CA3645" s="62"/>
      <c r="CB3645" s="62"/>
      <c r="CC3645" s="62"/>
      <c r="CD3645" s="62"/>
      <c r="CE3645" s="62"/>
      <c r="CF3645" s="62"/>
      <c r="CL3645" s="56" t="s">
        <v>27388</v>
      </c>
      <c r="CM3645" s="56"/>
      <c r="CN3645" s="56"/>
      <c r="CO3645" s="52"/>
      <c r="CP3645" s="52"/>
      <c r="CQ3645" s="52"/>
      <c r="CR3645" s="52"/>
      <c r="CS3645" s="52"/>
      <c r="CT3645" s="52"/>
      <c r="CU3645" s="33"/>
      <c r="CV3645" s="33"/>
    </row>
    <row r="3646" spans="74:100">
      <c r="BV3646" s="62"/>
      <c r="BW3646" s="62"/>
      <c r="BX3646" s="62"/>
      <c r="BY3646" s="62"/>
      <c r="BZ3646" s="62"/>
      <c r="CA3646" s="62"/>
      <c r="CB3646" s="62"/>
      <c r="CC3646" s="62"/>
      <c r="CD3646" s="62"/>
      <c r="CE3646" s="62"/>
      <c r="CF3646" s="62"/>
      <c r="CL3646" s="56" t="s">
        <v>1290</v>
      </c>
      <c r="CM3646" s="56" t="s">
        <v>216</v>
      </c>
      <c r="CN3646" s="56" t="s">
        <v>216</v>
      </c>
      <c r="CO3646" s="52"/>
      <c r="CP3646" s="52"/>
      <c r="CQ3646" s="52"/>
      <c r="CR3646" s="52"/>
      <c r="CS3646" s="52"/>
      <c r="CT3646" s="52"/>
      <c r="CU3646" s="33"/>
      <c r="CV3646" s="33"/>
    </row>
    <row r="3647" spans="74:100">
      <c r="BV3647" s="62"/>
      <c r="BW3647" s="62"/>
      <c r="BX3647" s="62"/>
      <c r="BY3647" s="62"/>
      <c r="BZ3647" s="62"/>
      <c r="CA3647" s="62"/>
      <c r="CB3647" s="62"/>
      <c r="CC3647" s="62"/>
      <c r="CD3647" s="62"/>
      <c r="CE3647" s="62"/>
      <c r="CF3647" s="62"/>
      <c r="CL3647" s="56" t="s">
        <v>21308</v>
      </c>
      <c r="CM3647" s="56"/>
      <c r="CN3647" s="56"/>
      <c r="CO3647" s="52"/>
      <c r="CP3647" s="52"/>
      <c r="CQ3647" s="52"/>
      <c r="CR3647" s="52"/>
      <c r="CS3647" s="52"/>
      <c r="CT3647" s="52"/>
      <c r="CU3647" s="33"/>
      <c r="CV3647" s="33"/>
    </row>
    <row r="3648" spans="74:100">
      <c r="BV3648" s="62"/>
      <c r="BW3648" s="62"/>
      <c r="BX3648" s="62"/>
      <c r="BY3648" s="62"/>
      <c r="BZ3648" s="62"/>
      <c r="CA3648" s="62"/>
      <c r="CB3648" s="62"/>
      <c r="CC3648" s="62"/>
      <c r="CD3648" s="62"/>
      <c r="CE3648" s="62"/>
      <c r="CF3648" s="62"/>
      <c r="CL3648" s="56" t="s">
        <v>4142</v>
      </c>
      <c r="CM3648" s="56" t="s">
        <v>217</v>
      </c>
      <c r="CN3648" s="56" t="s">
        <v>217</v>
      </c>
      <c r="CO3648" s="52"/>
      <c r="CP3648" s="52"/>
      <c r="CQ3648" s="52"/>
      <c r="CR3648" s="52"/>
      <c r="CS3648" s="52"/>
      <c r="CT3648" s="52"/>
      <c r="CU3648" s="33"/>
      <c r="CV3648" s="33"/>
    </row>
    <row r="3649" spans="74:100">
      <c r="BV3649" s="62"/>
      <c r="BW3649" s="62"/>
      <c r="BX3649" s="62"/>
      <c r="BY3649" s="62"/>
      <c r="BZ3649" s="62"/>
      <c r="CA3649" s="62"/>
      <c r="CB3649" s="62"/>
      <c r="CC3649" s="62"/>
      <c r="CD3649" s="62"/>
      <c r="CE3649" s="62"/>
      <c r="CF3649" s="62"/>
      <c r="CL3649" s="56" t="s">
        <v>18264</v>
      </c>
      <c r="CM3649" s="56"/>
      <c r="CN3649" s="56"/>
      <c r="CO3649" s="52"/>
      <c r="CP3649" s="52"/>
      <c r="CQ3649" s="52"/>
      <c r="CR3649" s="52"/>
      <c r="CS3649" s="52"/>
      <c r="CT3649" s="52"/>
      <c r="CU3649" s="33"/>
      <c r="CV3649" s="33"/>
    </row>
    <row r="3650" spans="74:100">
      <c r="BV3650" s="62"/>
      <c r="BW3650" s="62"/>
      <c r="BX3650" s="62"/>
      <c r="BY3650" s="62"/>
      <c r="BZ3650" s="62"/>
      <c r="CA3650" s="62"/>
      <c r="CB3650" s="62"/>
      <c r="CC3650" s="62"/>
      <c r="CD3650" s="62"/>
      <c r="CE3650" s="62"/>
      <c r="CF3650" s="62"/>
      <c r="CL3650" s="56" t="s">
        <v>4143</v>
      </c>
      <c r="CM3650" s="56" t="s">
        <v>3118</v>
      </c>
      <c r="CN3650" s="56" t="s">
        <v>3118</v>
      </c>
      <c r="CO3650" s="52"/>
      <c r="CP3650" s="52"/>
      <c r="CQ3650" s="52"/>
      <c r="CR3650" s="52"/>
      <c r="CS3650" s="52"/>
      <c r="CT3650" s="52"/>
      <c r="CU3650" s="33"/>
      <c r="CV3650" s="33"/>
    </row>
    <row r="3651" spans="74:100">
      <c r="BV3651" s="62"/>
      <c r="BW3651" s="62"/>
      <c r="BX3651" s="62"/>
      <c r="BY3651" s="62"/>
      <c r="BZ3651" s="62"/>
      <c r="CA3651" s="62"/>
      <c r="CB3651" s="62"/>
      <c r="CC3651" s="62"/>
      <c r="CD3651" s="62"/>
      <c r="CE3651" s="62"/>
      <c r="CF3651" s="62"/>
      <c r="CL3651" s="56" t="s">
        <v>18265</v>
      </c>
      <c r="CM3651" s="56"/>
      <c r="CN3651" s="56"/>
      <c r="CO3651" s="52"/>
      <c r="CP3651" s="52"/>
      <c r="CQ3651" s="52"/>
      <c r="CR3651" s="52"/>
      <c r="CS3651" s="52"/>
      <c r="CT3651" s="52"/>
      <c r="CU3651" s="33"/>
      <c r="CV3651" s="33"/>
    </row>
    <row r="3652" spans="74:100">
      <c r="BV3652" s="62"/>
      <c r="BW3652" s="62"/>
      <c r="BX3652" s="62"/>
      <c r="BY3652" s="62"/>
      <c r="BZ3652" s="62"/>
      <c r="CA3652" s="62"/>
      <c r="CB3652" s="62"/>
      <c r="CC3652" s="62"/>
      <c r="CD3652" s="62"/>
      <c r="CE3652" s="62"/>
      <c r="CF3652" s="62"/>
      <c r="CL3652" s="56" t="s">
        <v>4144</v>
      </c>
      <c r="CM3652" s="56" t="s">
        <v>217</v>
      </c>
      <c r="CN3652" s="56" t="s">
        <v>217</v>
      </c>
      <c r="CO3652" s="52"/>
      <c r="CP3652" s="52"/>
      <c r="CQ3652" s="52"/>
      <c r="CR3652" s="52"/>
      <c r="CS3652" s="52"/>
      <c r="CT3652" s="52"/>
      <c r="CU3652" s="33"/>
      <c r="CV3652" s="33"/>
    </row>
    <row r="3653" spans="74:100">
      <c r="BV3653" s="62"/>
      <c r="BW3653" s="62"/>
      <c r="BX3653" s="62"/>
      <c r="BY3653" s="62"/>
      <c r="BZ3653" s="62"/>
      <c r="CA3653" s="62"/>
      <c r="CB3653" s="62"/>
      <c r="CC3653" s="62"/>
      <c r="CD3653" s="62"/>
      <c r="CE3653" s="62"/>
      <c r="CF3653" s="62"/>
      <c r="CL3653" s="56" t="s">
        <v>18266</v>
      </c>
      <c r="CM3653" s="56"/>
      <c r="CN3653" s="56"/>
      <c r="CO3653" s="52"/>
      <c r="CP3653" s="52"/>
      <c r="CQ3653" s="52"/>
      <c r="CR3653" s="52"/>
      <c r="CS3653" s="52"/>
      <c r="CT3653" s="52"/>
      <c r="CU3653" s="33"/>
      <c r="CV3653" s="33"/>
    </row>
    <row r="3654" spans="74:100">
      <c r="BV3654" s="62"/>
      <c r="BW3654" s="62"/>
      <c r="BX3654" s="62"/>
      <c r="BY3654" s="62"/>
      <c r="BZ3654" s="62"/>
      <c r="CA3654" s="62"/>
      <c r="CB3654" s="62"/>
      <c r="CC3654" s="62"/>
      <c r="CD3654" s="62"/>
      <c r="CE3654" s="62"/>
      <c r="CF3654" s="62"/>
      <c r="CL3654" s="56" t="s">
        <v>4145</v>
      </c>
      <c r="CM3654" s="56" t="s">
        <v>3118</v>
      </c>
      <c r="CN3654" s="56" t="s">
        <v>3118</v>
      </c>
      <c r="CO3654" s="52"/>
      <c r="CP3654" s="52"/>
      <c r="CQ3654" s="52"/>
      <c r="CR3654" s="52"/>
      <c r="CS3654" s="52"/>
      <c r="CT3654" s="52"/>
      <c r="CU3654" s="33"/>
      <c r="CV3654" s="33"/>
    </row>
    <row r="3655" spans="74:100">
      <c r="BV3655" s="62"/>
      <c r="BW3655" s="62"/>
      <c r="BX3655" s="62"/>
      <c r="BY3655" s="62"/>
      <c r="BZ3655" s="62"/>
      <c r="CA3655" s="62"/>
      <c r="CB3655" s="62"/>
      <c r="CC3655" s="62"/>
      <c r="CD3655" s="62"/>
      <c r="CE3655" s="62"/>
      <c r="CF3655" s="62"/>
      <c r="CL3655" s="56" t="s">
        <v>18267</v>
      </c>
      <c r="CM3655" s="56"/>
      <c r="CN3655" s="56"/>
      <c r="CO3655" s="52"/>
      <c r="CP3655" s="52"/>
      <c r="CQ3655" s="52"/>
      <c r="CR3655" s="52"/>
      <c r="CS3655" s="52"/>
      <c r="CT3655" s="52"/>
      <c r="CU3655" s="33"/>
      <c r="CV3655" s="33"/>
    </row>
    <row r="3656" spans="74:100">
      <c r="BV3656" s="62"/>
      <c r="BW3656" s="62"/>
      <c r="BX3656" s="62"/>
      <c r="BY3656" s="62"/>
      <c r="BZ3656" s="62"/>
      <c r="CA3656" s="62"/>
      <c r="CB3656" s="62"/>
      <c r="CC3656" s="62"/>
      <c r="CD3656" s="62"/>
      <c r="CE3656" s="62"/>
      <c r="CF3656" s="62"/>
      <c r="CL3656" s="56" t="s">
        <v>1291</v>
      </c>
      <c r="CM3656" s="56" t="s">
        <v>215</v>
      </c>
      <c r="CN3656" s="56" t="s">
        <v>215</v>
      </c>
      <c r="CO3656" s="52"/>
      <c r="CP3656" s="52"/>
      <c r="CQ3656" s="52"/>
      <c r="CR3656" s="52"/>
      <c r="CS3656" s="52"/>
      <c r="CT3656" s="52"/>
      <c r="CU3656" s="33"/>
      <c r="CV3656" s="33"/>
    </row>
    <row r="3657" spans="74:100">
      <c r="BV3657" s="62"/>
      <c r="BW3657" s="62"/>
      <c r="BX3657" s="62"/>
      <c r="BY3657" s="62"/>
      <c r="BZ3657" s="62"/>
      <c r="CA3657" s="62"/>
      <c r="CB3657" s="62"/>
      <c r="CC3657" s="62"/>
      <c r="CD3657" s="62"/>
      <c r="CE3657" s="62"/>
      <c r="CF3657" s="62"/>
      <c r="CL3657" s="56" t="s">
        <v>21309</v>
      </c>
      <c r="CM3657" s="56"/>
      <c r="CN3657" s="56"/>
      <c r="CO3657" s="52"/>
      <c r="CP3657" s="52"/>
      <c r="CQ3657" s="52"/>
      <c r="CR3657" s="52"/>
      <c r="CS3657" s="52"/>
      <c r="CT3657" s="52"/>
      <c r="CU3657" s="33"/>
      <c r="CV3657" s="33"/>
    </row>
    <row r="3658" spans="74:100">
      <c r="BV3658" s="62"/>
      <c r="BW3658" s="62"/>
      <c r="BX3658" s="62"/>
      <c r="BY3658" s="62"/>
      <c r="BZ3658" s="62"/>
      <c r="CA3658" s="62"/>
      <c r="CB3658" s="62"/>
      <c r="CC3658" s="62"/>
      <c r="CD3658" s="62"/>
      <c r="CE3658" s="62"/>
      <c r="CF3658" s="62"/>
      <c r="CL3658" s="56" t="s">
        <v>1292</v>
      </c>
      <c r="CM3658" s="56" t="s">
        <v>216</v>
      </c>
      <c r="CN3658" s="56" t="s">
        <v>216</v>
      </c>
      <c r="CO3658" s="52"/>
      <c r="CP3658" s="52"/>
      <c r="CQ3658" s="52"/>
      <c r="CR3658" s="52"/>
      <c r="CS3658" s="52"/>
      <c r="CT3658" s="52"/>
      <c r="CU3658" s="33"/>
      <c r="CV3658" s="33"/>
    </row>
    <row r="3659" spans="74:100">
      <c r="BV3659" s="62"/>
      <c r="BW3659" s="62"/>
      <c r="BX3659" s="62"/>
      <c r="BY3659" s="62"/>
      <c r="BZ3659" s="62"/>
      <c r="CA3659" s="62"/>
      <c r="CB3659" s="62"/>
      <c r="CC3659" s="62"/>
      <c r="CD3659" s="62"/>
      <c r="CE3659" s="62"/>
      <c r="CF3659" s="62"/>
      <c r="CL3659" s="56" t="s">
        <v>21310</v>
      </c>
      <c r="CM3659" s="56"/>
      <c r="CN3659" s="56"/>
      <c r="CO3659" s="52"/>
      <c r="CP3659" s="52"/>
      <c r="CQ3659" s="52"/>
      <c r="CR3659" s="52"/>
      <c r="CS3659" s="52"/>
      <c r="CT3659" s="52"/>
      <c r="CU3659" s="33"/>
      <c r="CV3659" s="33"/>
    </row>
    <row r="3660" spans="74:100">
      <c r="BV3660" s="62"/>
      <c r="BW3660" s="62"/>
      <c r="BX3660" s="62"/>
      <c r="BY3660" s="62"/>
      <c r="BZ3660" s="62"/>
      <c r="CA3660" s="62"/>
      <c r="CB3660" s="62"/>
      <c r="CC3660" s="62"/>
      <c r="CD3660" s="62"/>
      <c r="CE3660" s="62"/>
      <c r="CF3660" s="62"/>
      <c r="CL3660" s="56" t="s">
        <v>4146</v>
      </c>
      <c r="CM3660" s="56" t="s">
        <v>216</v>
      </c>
      <c r="CN3660" s="56" t="s">
        <v>216</v>
      </c>
      <c r="CO3660" s="52"/>
      <c r="CP3660" s="52"/>
      <c r="CQ3660" s="52"/>
      <c r="CR3660" s="52"/>
      <c r="CS3660" s="52"/>
      <c r="CT3660" s="52"/>
      <c r="CU3660" s="33"/>
      <c r="CV3660" s="33"/>
    </row>
    <row r="3661" spans="74:100">
      <c r="BV3661" s="62"/>
      <c r="BW3661" s="62"/>
      <c r="BX3661" s="62"/>
      <c r="BY3661" s="62"/>
      <c r="BZ3661" s="62"/>
      <c r="CA3661" s="62"/>
      <c r="CB3661" s="62"/>
      <c r="CC3661" s="62"/>
      <c r="CD3661" s="62"/>
      <c r="CE3661" s="62"/>
      <c r="CF3661" s="62"/>
      <c r="CL3661" s="56" t="s">
        <v>27389</v>
      </c>
      <c r="CM3661" s="56"/>
      <c r="CN3661" s="56"/>
      <c r="CO3661" s="52"/>
      <c r="CP3661" s="52"/>
      <c r="CQ3661" s="52"/>
      <c r="CR3661" s="52"/>
      <c r="CS3661" s="52"/>
      <c r="CT3661" s="52"/>
      <c r="CU3661" s="33"/>
      <c r="CV3661" s="33"/>
    </row>
    <row r="3662" spans="74:100">
      <c r="BV3662" s="62"/>
      <c r="BW3662" s="62"/>
      <c r="BX3662" s="62"/>
      <c r="BY3662" s="62"/>
      <c r="BZ3662" s="62"/>
      <c r="CA3662" s="62"/>
      <c r="CB3662" s="62"/>
      <c r="CC3662" s="62"/>
      <c r="CD3662" s="62"/>
      <c r="CE3662" s="62"/>
      <c r="CF3662" s="62"/>
      <c r="CL3662" s="56" t="s">
        <v>4147</v>
      </c>
      <c r="CM3662" s="56" t="s">
        <v>3118</v>
      </c>
      <c r="CN3662" s="56" t="s">
        <v>3118</v>
      </c>
      <c r="CO3662" s="52"/>
      <c r="CP3662" s="52"/>
      <c r="CQ3662" s="52"/>
      <c r="CR3662" s="52"/>
      <c r="CS3662" s="52"/>
      <c r="CT3662" s="52"/>
      <c r="CU3662" s="33"/>
      <c r="CV3662" s="33"/>
    </row>
    <row r="3663" spans="74:100">
      <c r="BV3663" s="62"/>
      <c r="BW3663" s="62"/>
      <c r="BX3663" s="62"/>
      <c r="BY3663" s="62"/>
      <c r="BZ3663" s="62"/>
      <c r="CA3663" s="62"/>
      <c r="CB3663" s="62"/>
      <c r="CC3663" s="62"/>
      <c r="CD3663" s="62"/>
      <c r="CE3663" s="62"/>
      <c r="CF3663" s="62"/>
      <c r="CL3663" s="56" t="s">
        <v>18268</v>
      </c>
      <c r="CM3663" s="56"/>
      <c r="CN3663" s="56"/>
      <c r="CO3663" s="52"/>
      <c r="CP3663" s="52"/>
      <c r="CQ3663" s="52"/>
      <c r="CR3663" s="52"/>
      <c r="CS3663" s="52"/>
      <c r="CT3663" s="52"/>
      <c r="CU3663" s="33"/>
      <c r="CV3663" s="33"/>
    </row>
    <row r="3664" spans="74:100">
      <c r="BV3664" s="62"/>
      <c r="BW3664" s="62"/>
      <c r="BX3664" s="62"/>
      <c r="BY3664" s="62"/>
      <c r="BZ3664" s="62"/>
      <c r="CA3664" s="62"/>
      <c r="CB3664" s="62"/>
      <c r="CC3664" s="62"/>
      <c r="CD3664" s="62"/>
      <c r="CE3664" s="62"/>
      <c r="CF3664" s="62"/>
      <c r="CL3664" s="56" t="s">
        <v>4148</v>
      </c>
      <c r="CM3664" s="56" t="s">
        <v>217</v>
      </c>
      <c r="CN3664" s="56" t="s">
        <v>217</v>
      </c>
      <c r="CO3664" s="52"/>
      <c r="CP3664" s="52"/>
      <c r="CQ3664" s="52"/>
      <c r="CR3664" s="52"/>
      <c r="CS3664" s="52"/>
      <c r="CT3664" s="52"/>
      <c r="CU3664" s="33"/>
      <c r="CV3664" s="33"/>
    </row>
    <row r="3665" spans="74:100">
      <c r="BV3665" s="62"/>
      <c r="BW3665" s="62"/>
      <c r="BX3665" s="62"/>
      <c r="BY3665" s="62"/>
      <c r="BZ3665" s="62"/>
      <c r="CA3665" s="62"/>
      <c r="CB3665" s="62"/>
      <c r="CC3665" s="62"/>
      <c r="CD3665" s="62"/>
      <c r="CE3665" s="62"/>
      <c r="CF3665" s="62"/>
      <c r="CL3665" s="56" t="s">
        <v>18269</v>
      </c>
      <c r="CM3665" s="56"/>
      <c r="CN3665" s="56"/>
      <c r="CO3665" s="52"/>
      <c r="CP3665" s="52"/>
      <c r="CQ3665" s="52"/>
      <c r="CR3665" s="52"/>
      <c r="CS3665" s="52"/>
      <c r="CT3665" s="52"/>
      <c r="CU3665" s="33"/>
      <c r="CV3665" s="33"/>
    </row>
    <row r="3666" spans="74:100">
      <c r="BV3666" s="62"/>
      <c r="BW3666" s="62"/>
      <c r="BX3666" s="62"/>
      <c r="BY3666" s="62"/>
      <c r="BZ3666" s="62"/>
      <c r="CA3666" s="62"/>
      <c r="CB3666" s="62"/>
      <c r="CC3666" s="62"/>
      <c r="CD3666" s="62"/>
      <c r="CE3666" s="62"/>
      <c r="CF3666" s="62"/>
      <c r="CL3666" s="56" t="s">
        <v>4149</v>
      </c>
      <c r="CM3666" s="56" t="s">
        <v>3118</v>
      </c>
      <c r="CN3666" s="56" t="s">
        <v>3118</v>
      </c>
      <c r="CO3666" s="52"/>
      <c r="CP3666" s="52"/>
      <c r="CQ3666" s="52"/>
      <c r="CR3666" s="52"/>
      <c r="CS3666" s="52"/>
      <c r="CT3666" s="52"/>
      <c r="CU3666" s="33"/>
      <c r="CV3666" s="33"/>
    </row>
    <row r="3667" spans="74:100">
      <c r="BV3667" s="62"/>
      <c r="BW3667" s="62"/>
      <c r="BX3667" s="62"/>
      <c r="BY3667" s="62"/>
      <c r="BZ3667" s="62"/>
      <c r="CA3667" s="62"/>
      <c r="CB3667" s="62"/>
      <c r="CC3667" s="62"/>
      <c r="CD3667" s="62"/>
      <c r="CE3667" s="62"/>
      <c r="CF3667" s="62"/>
      <c r="CL3667" s="56" t="s">
        <v>18270</v>
      </c>
      <c r="CM3667" s="56"/>
      <c r="CN3667" s="56"/>
      <c r="CO3667" s="52"/>
      <c r="CP3667" s="52"/>
      <c r="CQ3667" s="52"/>
      <c r="CR3667" s="52"/>
      <c r="CS3667" s="52"/>
      <c r="CT3667" s="52"/>
      <c r="CU3667" s="33"/>
      <c r="CV3667" s="33"/>
    </row>
    <row r="3668" spans="74:100">
      <c r="BV3668" s="62"/>
      <c r="BW3668" s="62"/>
      <c r="BX3668" s="62"/>
      <c r="BY3668" s="62"/>
      <c r="BZ3668" s="62"/>
      <c r="CA3668" s="62"/>
      <c r="CB3668" s="62"/>
      <c r="CC3668" s="62"/>
      <c r="CD3668" s="62"/>
      <c r="CE3668" s="62"/>
      <c r="CF3668" s="62"/>
      <c r="CL3668" s="56" t="s">
        <v>27390</v>
      </c>
      <c r="CM3668" s="56" t="s">
        <v>217</v>
      </c>
      <c r="CN3668" s="56" t="s">
        <v>217</v>
      </c>
      <c r="CO3668" s="52"/>
      <c r="CP3668" s="52"/>
      <c r="CQ3668" s="52"/>
      <c r="CR3668" s="52"/>
      <c r="CS3668" s="52"/>
      <c r="CT3668" s="52"/>
      <c r="CU3668" s="33"/>
      <c r="CV3668" s="33"/>
    </row>
    <row r="3669" spans="74:100">
      <c r="BV3669" s="62"/>
      <c r="BW3669" s="62"/>
      <c r="BX3669" s="62"/>
      <c r="BY3669" s="62"/>
      <c r="BZ3669" s="62"/>
      <c r="CA3669" s="62"/>
      <c r="CB3669" s="62"/>
      <c r="CC3669" s="62"/>
      <c r="CD3669" s="62"/>
      <c r="CE3669" s="62"/>
      <c r="CF3669" s="62"/>
      <c r="CL3669" s="56" t="s">
        <v>27391</v>
      </c>
      <c r="CM3669" s="56"/>
      <c r="CN3669" s="56"/>
      <c r="CO3669" s="52"/>
      <c r="CP3669" s="52"/>
      <c r="CQ3669" s="52"/>
      <c r="CR3669" s="52"/>
      <c r="CS3669" s="52"/>
      <c r="CT3669" s="52"/>
      <c r="CU3669" s="33"/>
      <c r="CV3669" s="33"/>
    </row>
    <row r="3670" spans="74:100">
      <c r="BV3670" s="62"/>
      <c r="BW3670" s="62"/>
      <c r="BX3670" s="62"/>
      <c r="BY3670" s="62"/>
      <c r="BZ3670" s="62"/>
      <c r="CA3670" s="62"/>
      <c r="CB3670" s="62"/>
      <c r="CC3670" s="62"/>
      <c r="CD3670" s="62"/>
      <c r="CE3670" s="62"/>
      <c r="CF3670" s="62"/>
      <c r="CL3670" s="56" t="s">
        <v>4150</v>
      </c>
      <c r="CM3670" s="56" t="s">
        <v>217</v>
      </c>
      <c r="CN3670" s="56" t="s">
        <v>217</v>
      </c>
      <c r="CO3670" s="52"/>
      <c r="CP3670" s="52"/>
      <c r="CQ3670" s="52"/>
      <c r="CR3670" s="52"/>
      <c r="CS3670" s="52"/>
      <c r="CT3670" s="52"/>
      <c r="CU3670" s="33"/>
      <c r="CV3670" s="33"/>
    </row>
    <row r="3671" spans="74:100">
      <c r="BV3671" s="62"/>
      <c r="BW3671" s="62"/>
      <c r="BX3671" s="62"/>
      <c r="BY3671" s="62"/>
      <c r="BZ3671" s="62"/>
      <c r="CA3671" s="62"/>
      <c r="CB3671" s="62"/>
      <c r="CC3671" s="62"/>
      <c r="CD3671" s="62"/>
      <c r="CE3671" s="62"/>
      <c r="CF3671" s="62"/>
      <c r="CL3671" s="56" t="s">
        <v>18271</v>
      </c>
      <c r="CM3671" s="56"/>
      <c r="CN3671" s="56"/>
      <c r="CO3671" s="52"/>
      <c r="CP3671" s="52"/>
      <c r="CQ3671" s="52"/>
      <c r="CR3671" s="52"/>
      <c r="CS3671" s="52"/>
      <c r="CT3671" s="52"/>
      <c r="CU3671" s="33"/>
      <c r="CV3671" s="33"/>
    </row>
    <row r="3672" spans="74:100">
      <c r="BV3672" s="62"/>
      <c r="BW3672" s="62"/>
      <c r="BX3672" s="62"/>
      <c r="BY3672" s="62"/>
      <c r="BZ3672" s="62"/>
      <c r="CA3672" s="62"/>
      <c r="CB3672" s="62"/>
      <c r="CC3672" s="62"/>
      <c r="CD3672" s="62"/>
      <c r="CE3672" s="62"/>
      <c r="CF3672" s="62"/>
      <c r="CL3672" s="56" t="s">
        <v>4151</v>
      </c>
      <c r="CM3672" s="56" t="s">
        <v>217</v>
      </c>
      <c r="CN3672" s="56" t="s">
        <v>217</v>
      </c>
      <c r="CO3672" s="52"/>
      <c r="CP3672" s="52"/>
      <c r="CQ3672" s="52"/>
      <c r="CR3672" s="52"/>
      <c r="CS3672" s="52"/>
      <c r="CT3672" s="52"/>
      <c r="CU3672" s="33"/>
      <c r="CV3672" s="33"/>
    </row>
    <row r="3673" spans="74:100">
      <c r="BV3673" s="62"/>
      <c r="BW3673" s="62"/>
      <c r="BX3673" s="62"/>
      <c r="BY3673" s="62"/>
      <c r="BZ3673" s="62"/>
      <c r="CA3673" s="62"/>
      <c r="CB3673" s="62"/>
      <c r="CC3673" s="62"/>
      <c r="CD3673" s="62"/>
      <c r="CE3673" s="62"/>
      <c r="CF3673" s="62"/>
      <c r="CL3673" s="56" t="s">
        <v>18272</v>
      </c>
      <c r="CM3673" s="56"/>
      <c r="CN3673" s="56"/>
      <c r="CO3673" s="52"/>
      <c r="CP3673" s="52"/>
      <c r="CQ3673" s="52"/>
      <c r="CR3673" s="52"/>
      <c r="CS3673" s="52"/>
      <c r="CT3673" s="52"/>
      <c r="CU3673" s="33"/>
      <c r="CV3673" s="33"/>
    </row>
    <row r="3674" spans="74:100">
      <c r="BV3674" s="62"/>
      <c r="BW3674" s="62"/>
      <c r="BX3674" s="62"/>
      <c r="BY3674" s="62"/>
      <c r="BZ3674" s="62"/>
      <c r="CA3674" s="62"/>
      <c r="CB3674" s="62"/>
      <c r="CC3674" s="62"/>
      <c r="CD3674" s="62"/>
      <c r="CE3674" s="62"/>
      <c r="CF3674" s="62"/>
      <c r="CL3674" s="56" t="s">
        <v>27392</v>
      </c>
      <c r="CM3674" s="56" t="s">
        <v>217</v>
      </c>
      <c r="CN3674" s="56" t="s">
        <v>217</v>
      </c>
      <c r="CO3674" s="52"/>
      <c r="CP3674" s="52"/>
      <c r="CQ3674" s="52"/>
      <c r="CR3674" s="52"/>
      <c r="CS3674" s="52"/>
      <c r="CT3674" s="52"/>
      <c r="CU3674" s="33"/>
      <c r="CV3674" s="33"/>
    </row>
    <row r="3675" spans="74:100">
      <c r="BV3675" s="62"/>
      <c r="BW3675" s="62"/>
      <c r="BX3675" s="62"/>
      <c r="BY3675" s="62"/>
      <c r="BZ3675" s="62"/>
      <c r="CA3675" s="62"/>
      <c r="CB3675" s="62"/>
      <c r="CC3675" s="62"/>
      <c r="CD3675" s="62"/>
      <c r="CE3675" s="62"/>
      <c r="CF3675" s="62"/>
      <c r="CL3675" s="56" t="s">
        <v>27393</v>
      </c>
      <c r="CM3675" s="56"/>
      <c r="CN3675" s="56"/>
      <c r="CO3675" s="52"/>
      <c r="CP3675" s="52"/>
      <c r="CQ3675" s="52"/>
      <c r="CR3675" s="52"/>
      <c r="CS3675" s="52"/>
      <c r="CT3675" s="52"/>
      <c r="CU3675" s="33"/>
      <c r="CV3675" s="33"/>
    </row>
    <row r="3676" spans="74:100">
      <c r="BV3676" s="62"/>
      <c r="BW3676" s="62"/>
      <c r="BX3676" s="62"/>
      <c r="BY3676" s="62"/>
      <c r="BZ3676" s="62"/>
      <c r="CA3676" s="62"/>
      <c r="CB3676" s="62"/>
      <c r="CC3676" s="62"/>
      <c r="CD3676" s="62"/>
      <c r="CE3676" s="62"/>
      <c r="CF3676" s="62"/>
      <c r="CL3676" s="56" t="s">
        <v>4152</v>
      </c>
      <c r="CM3676" s="56" t="s">
        <v>217</v>
      </c>
      <c r="CN3676" s="56" t="s">
        <v>217</v>
      </c>
      <c r="CO3676" s="52"/>
      <c r="CP3676" s="52"/>
      <c r="CQ3676" s="52"/>
      <c r="CR3676" s="52"/>
      <c r="CS3676" s="52"/>
      <c r="CT3676" s="52"/>
      <c r="CU3676" s="33"/>
      <c r="CV3676" s="33"/>
    </row>
    <row r="3677" spans="74:100">
      <c r="BV3677" s="62"/>
      <c r="BW3677" s="62"/>
      <c r="BX3677" s="62"/>
      <c r="BY3677" s="62"/>
      <c r="BZ3677" s="62"/>
      <c r="CA3677" s="62"/>
      <c r="CB3677" s="62"/>
      <c r="CC3677" s="62"/>
      <c r="CD3677" s="62"/>
      <c r="CE3677" s="62"/>
      <c r="CF3677" s="62"/>
      <c r="CL3677" s="56" t="s">
        <v>18273</v>
      </c>
      <c r="CM3677" s="56"/>
      <c r="CN3677" s="56"/>
      <c r="CO3677" s="52"/>
      <c r="CP3677" s="52"/>
      <c r="CQ3677" s="52"/>
      <c r="CR3677" s="52"/>
      <c r="CS3677" s="52"/>
      <c r="CT3677" s="52"/>
      <c r="CU3677" s="33"/>
      <c r="CV3677" s="33"/>
    </row>
    <row r="3678" spans="74:100">
      <c r="BV3678" s="62"/>
      <c r="BW3678" s="62"/>
      <c r="BX3678" s="62"/>
      <c r="BY3678" s="62"/>
      <c r="BZ3678" s="62"/>
      <c r="CA3678" s="62"/>
      <c r="CB3678" s="62"/>
      <c r="CC3678" s="62"/>
      <c r="CD3678" s="62"/>
      <c r="CE3678" s="62"/>
      <c r="CF3678" s="62"/>
      <c r="CL3678" s="56" t="s">
        <v>27394</v>
      </c>
      <c r="CM3678" s="56" t="s">
        <v>217</v>
      </c>
      <c r="CN3678" s="56" t="s">
        <v>217</v>
      </c>
      <c r="CO3678" s="52"/>
      <c r="CP3678" s="52"/>
      <c r="CQ3678" s="52"/>
      <c r="CR3678" s="52"/>
      <c r="CS3678" s="52"/>
      <c r="CT3678" s="52"/>
      <c r="CU3678" s="33"/>
      <c r="CV3678" s="33"/>
    </row>
    <row r="3679" spans="74:100">
      <c r="BV3679" s="62"/>
      <c r="BW3679" s="62"/>
      <c r="BX3679" s="62"/>
      <c r="BY3679" s="62"/>
      <c r="BZ3679" s="62"/>
      <c r="CA3679" s="62"/>
      <c r="CB3679" s="62"/>
      <c r="CC3679" s="62"/>
      <c r="CD3679" s="62"/>
      <c r="CE3679" s="62"/>
      <c r="CF3679" s="62"/>
      <c r="CL3679" s="56" t="s">
        <v>27395</v>
      </c>
      <c r="CM3679" s="56"/>
      <c r="CN3679" s="56"/>
      <c r="CO3679" s="52"/>
      <c r="CP3679" s="52"/>
      <c r="CQ3679" s="52"/>
      <c r="CR3679" s="52"/>
      <c r="CS3679" s="52"/>
      <c r="CT3679" s="52"/>
      <c r="CU3679" s="33"/>
      <c r="CV3679" s="33"/>
    </row>
    <row r="3680" spans="74:100">
      <c r="BV3680" s="62"/>
      <c r="BW3680" s="62"/>
      <c r="BX3680" s="62"/>
      <c r="BY3680" s="62"/>
      <c r="BZ3680" s="62"/>
      <c r="CA3680" s="62"/>
      <c r="CB3680" s="62"/>
      <c r="CC3680" s="62"/>
      <c r="CD3680" s="62"/>
      <c r="CE3680" s="62"/>
      <c r="CF3680" s="62"/>
      <c r="CL3680" s="56" t="s">
        <v>27396</v>
      </c>
      <c r="CM3680" s="56" t="s">
        <v>217</v>
      </c>
      <c r="CN3680" s="56" t="s">
        <v>217</v>
      </c>
      <c r="CO3680" s="52"/>
      <c r="CP3680" s="52"/>
      <c r="CQ3680" s="52"/>
      <c r="CR3680" s="52"/>
      <c r="CS3680" s="52"/>
      <c r="CT3680" s="52"/>
      <c r="CU3680" s="33"/>
      <c r="CV3680" s="33"/>
    </row>
    <row r="3681" spans="74:100">
      <c r="BV3681" s="62"/>
      <c r="BW3681" s="62"/>
      <c r="BX3681" s="62"/>
      <c r="BY3681" s="62"/>
      <c r="BZ3681" s="62"/>
      <c r="CA3681" s="62"/>
      <c r="CB3681" s="62"/>
      <c r="CC3681" s="62"/>
      <c r="CD3681" s="62"/>
      <c r="CE3681" s="62"/>
      <c r="CF3681" s="62"/>
      <c r="CL3681" s="56" t="s">
        <v>18270</v>
      </c>
      <c r="CM3681" s="56"/>
      <c r="CN3681" s="56"/>
      <c r="CO3681" s="52"/>
      <c r="CP3681" s="52"/>
      <c r="CQ3681" s="52"/>
      <c r="CR3681" s="52"/>
      <c r="CS3681" s="52"/>
      <c r="CT3681" s="52"/>
      <c r="CU3681" s="33"/>
      <c r="CV3681" s="33"/>
    </row>
    <row r="3682" spans="74:100">
      <c r="BV3682" s="62"/>
      <c r="BW3682" s="62"/>
      <c r="BX3682" s="62"/>
      <c r="BY3682" s="62"/>
      <c r="BZ3682" s="62"/>
      <c r="CA3682" s="62"/>
      <c r="CB3682" s="62"/>
      <c r="CC3682" s="62"/>
      <c r="CD3682" s="62"/>
      <c r="CE3682" s="62"/>
      <c r="CF3682" s="62"/>
      <c r="CL3682" s="56" t="s">
        <v>4153</v>
      </c>
      <c r="CM3682" s="56" t="s">
        <v>217</v>
      </c>
      <c r="CN3682" s="56" t="s">
        <v>217</v>
      </c>
      <c r="CO3682" s="52"/>
      <c r="CP3682" s="52"/>
      <c r="CQ3682" s="52"/>
      <c r="CR3682" s="52"/>
      <c r="CS3682" s="52"/>
      <c r="CT3682" s="52"/>
      <c r="CU3682" s="33"/>
      <c r="CV3682" s="33"/>
    </row>
    <row r="3683" spans="74:100">
      <c r="BV3683" s="62"/>
      <c r="BW3683" s="62"/>
      <c r="BX3683" s="62"/>
      <c r="BY3683" s="62"/>
      <c r="BZ3683" s="62"/>
      <c r="CA3683" s="62"/>
      <c r="CB3683" s="62"/>
      <c r="CC3683" s="62"/>
      <c r="CD3683" s="62"/>
      <c r="CE3683" s="62"/>
      <c r="CF3683" s="62"/>
      <c r="CL3683" s="56" t="s">
        <v>18274</v>
      </c>
      <c r="CM3683" s="56"/>
      <c r="CN3683" s="56"/>
      <c r="CO3683" s="52"/>
      <c r="CP3683" s="52"/>
      <c r="CQ3683" s="52"/>
      <c r="CR3683" s="52"/>
      <c r="CS3683" s="52"/>
      <c r="CT3683" s="52"/>
      <c r="CU3683" s="33"/>
      <c r="CV3683" s="33"/>
    </row>
    <row r="3684" spans="74:100">
      <c r="BV3684" s="62"/>
      <c r="BW3684" s="62"/>
      <c r="BX3684" s="62"/>
      <c r="BY3684" s="62"/>
      <c r="BZ3684" s="62"/>
      <c r="CA3684" s="62"/>
      <c r="CB3684" s="62"/>
      <c r="CC3684" s="62"/>
      <c r="CD3684" s="62"/>
      <c r="CE3684" s="62"/>
      <c r="CF3684" s="62"/>
      <c r="CL3684" s="56" t="s">
        <v>27397</v>
      </c>
      <c r="CM3684" s="56" t="s">
        <v>3118</v>
      </c>
      <c r="CN3684" s="56" t="s">
        <v>3118</v>
      </c>
      <c r="CO3684" s="52"/>
      <c r="CP3684" s="52"/>
      <c r="CQ3684" s="52"/>
      <c r="CR3684" s="52"/>
      <c r="CS3684" s="52"/>
      <c r="CT3684" s="52"/>
      <c r="CU3684" s="33"/>
      <c r="CV3684" s="33"/>
    </row>
    <row r="3685" spans="74:100">
      <c r="BV3685" s="62"/>
      <c r="BW3685" s="62"/>
      <c r="BX3685" s="62"/>
      <c r="BY3685" s="62"/>
      <c r="BZ3685" s="62"/>
      <c r="CA3685" s="62"/>
      <c r="CB3685" s="62"/>
      <c r="CC3685" s="62"/>
      <c r="CD3685" s="62"/>
      <c r="CE3685" s="62"/>
      <c r="CF3685" s="62"/>
      <c r="CL3685" s="56" t="s">
        <v>27398</v>
      </c>
      <c r="CM3685" s="56"/>
      <c r="CN3685" s="56"/>
      <c r="CO3685" s="52"/>
      <c r="CP3685" s="52"/>
      <c r="CQ3685" s="52"/>
      <c r="CR3685" s="52"/>
      <c r="CS3685" s="52"/>
      <c r="CT3685" s="52"/>
      <c r="CU3685" s="33"/>
      <c r="CV3685" s="33"/>
    </row>
    <row r="3686" spans="74:100">
      <c r="BV3686" s="62"/>
      <c r="BW3686" s="62"/>
      <c r="BX3686" s="62"/>
      <c r="BY3686" s="62"/>
      <c r="BZ3686" s="62"/>
      <c r="CA3686" s="62"/>
      <c r="CB3686" s="62"/>
      <c r="CC3686" s="62"/>
      <c r="CD3686" s="62"/>
      <c r="CE3686" s="62"/>
      <c r="CF3686" s="62"/>
      <c r="CL3686" s="56" t="s">
        <v>27399</v>
      </c>
      <c r="CM3686" s="56" t="s">
        <v>215</v>
      </c>
      <c r="CN3686" s="56" t="s">
        <v>215</v>
      </c>
      <c r="CO3686" s="52"/>
      <c r="CP3686" s="52"/>
      <c r="CQ3686" s="52"/>
      <c r="CR3686" s="52"/>
      <c r="CS3686" s="52"/>
      <c r="CT3686" s="52"/>
      <c r="CU3686" s="33"/>
      <c r="CV3686" s="33"/>
    </row>
    <row r="3687" spans="74:100">
      <c r="BV3687" s="62"/>
      <c r="BW3687" s="62"/>
      <c r="BX3687" s="62"/>
      <c r="BY3687" s="62"/>
      <c r="BZ3687" s="62"/>
      <c r="CA3687" s="62"/>
      <c r="CB3687" s="62"/>
      <c r="CC3687" s="62"/>
      <c r="CD3687" s="62"/>
      <c r="CE3687" s="62"/>
      <c r="CF3687" s="62"/>
      <c r="CL3687" s="56" t="s">
        <v>27400</v>
      </c>
      <c r="CM3687" s="56"/>
      <c r="CN3687" s="56"/>
      <c r="CO3687" s="52"/>
      <c r="CP3687" s="52"/>
      <c r="CQ3687" s="52"/>
      <c r="CR3687" s="52"/>
      <c r="CS3687" s="52"/>
      <c r="CT3687" s="52"/>
      <c r="CU3687" s="33"/>
      <c r="CV3687" s="33"/>
    </row>
    <row r="3688" spans="74:100">
      <c r="BV3688" s="62"/>
      <c r="BW3688" s="62"/>
      <c r="BX3688" s="62"/>
      <c r="BY3688" s="62"/>
      <c r="BZ3688" s="62"/>
      <c r="CA3688" s="62"/>
      <c r="CB3688" s="62"/>
      <c r="CC3688" s="62"/>
      <c r="CD3688" s="62"/>
      <c r="CE3688" s="62"/>
      <c r="CF3688" s="62"/>
      <c r="CL3688" s="56" t="s">
        <v>4154</v>
      </c>
      <c r="CM3688" s="56" t="s">
        <v>213</v>
      </c>
      <c r="CN3688" s="56" t="s">
        <v>213</v>
      </c>
      <c r="CO3688" s="52"/>
      <c r="CP3688" s="52"/>
      <c r="CQ3688" s="52"/>
      <c r="CR3688" s="52"/>
      <c r="CS3688" s="52"/>
      <c r="CT3688" s="52"/>
      <c r="CU3688" s="33"/>
      <c r="CV3688" s="33"/>
    </row>
    <row r="3689" spans="74:100">
      <c r="BV3689" s="62"/>
      <c r="BW3689" s="62"/>
      <c r="BX3689" s="62"/>
      <c r="BY3689" s="62"/>
      <c r="BZ3689" s="62"/>
      <c r="CA3689" s="62"/>
      <c r="CB3689" s="62"/>
      <c r="CC3689" s="62"/>
      <c r="CD3689" s="62"/>
      <c r="CE3689" s="62"/>
      <c r="CF3689" s="62"/>
      <c r="CL3689" s="56" t="s">
        <v>21311</v>
      </c>
      <c r="CM3689" s="56"/>
      <c r="CN3689" s="56"/>
      <c r="CO3689" s="52"/>
      <c r="CP3689" s="52"/>
      <c r="CQ3689" s="52"/>
      <c r="CR3689" s="52"/>
      <c r="CS3689" s="52"/>
      <c r="CT3689" s="52"/>
      <c r="CU3689" s="33"/>
      <c r="CV3689" s="33"/>
    </row>
    <row r="3690" spans="74:100">
      <c r="BV3690" s="62"/>
      <c r="BW3690" s="62"/>
      <c r="BX3690" s="62"/>
      <c r="BY3690" s="62"/>
      <c r="BZ3690" s="62"/>
      <c r="CA3690" s="62"/>
      <c r="CB3690" s="62"/>
      <c r="CC3690" s="62"/>
      <c r="CD3690" s="62"/>
      <c r="CE3690" s="62"/>
      <c r="CF3690" s="62"/>
      <c r="CL3690" s="56" t="s">
        <v>4155</v>
      </c>
      <c r="CM3690" s="56" t="s">
        <v>3118</v>
      </c>
      <c r="CN3690" s="56" t="s">
        <v>3118</v>
      </c>
      <c r="CO3690" s="52"/>
      <c r="CP3690" s="52"/>
      <c r="CQ3690" s="52"/>
      <c r="CR3690" s="52"/>
      <c r="CS3690" s="52"/>
      <c r="CT3690" s="52"/>
      <c r="CU3690" s="33"/>
      <c r="CV3690" s="33"/>
    </row>
    <row r="3691" spans="74:100">
      <c r="BV3691" s="62"/>
      <c r="BW3691" s="62"/>
      <c r="BX3691" s="62"/>
      <c r="BY3691" s="62"/>
      <c r="BZ3691" s="62"/>
      <c r="CA3691" s="62"/>
      <c r="CB3691" s="62"/>
      <c r="CC3691" s="62"/>
      <c r="CD3691" s="62"/>
      <c r="CE3691" s="62"/>
      <c r="CF3691" s="62"/>
      <c r="CL3691" s="56" t="s">
        <v>18275</v>
      </c>
      <c r="CM3691" s="56"/>
      <c r="CN3691" s="56"/>
      <c r="CO3691" s="52"/>
      <c r="CP3691" s="52"/>
      <c r="CQ3691" s="52"/>
      <c r="CR3691" s="52"/>
      <c r="CS3691" s="52"/>
      <c r="CT3691" s="52"/>
      <c r="CU3691" s="33"/>
      <c r="CV3691" s="33"/>
    </row>
    <row r="3692" spans="74:100">
      <c r="BV3692" s="62"/>
      <c r="BW3692" s="62"/>
      <c r="BX3692" s="62"/>
      <c r="BY3692" s="62"/>
      <c r="BZ3692" s="62"/>
      <c r="CA3692" s="62"/>
      <c r="CB3692" s="62"/>
      <c r="CC3692" s="62"/>
      <c r="CD3692" s="62"/>
      <c r="CE3692" s="62"/>
      <c r="CF3692" s="62"/>
      <c r="CL3692" s="56" t="s">
        <v>1293</v>
      </c>
      <c r="CM3692" s="56" t="s">
        <v>213</v>
      </c>
      <c r="CN3692" s="56" t="s">
        <v>213</v>
      </c>
      <c r="CO3692" s="52"/>
      <c r="CP3692" s="52"/>
      <c r="CQ3692" s="52"/>
      <c r="CR3692" s="52"/>
      <c r="CS3692" s="52"/>
      <c r="CT3692" s="52"/>
      <c r="CU3692" s="33"/>
      <c r="CV3692" s="33"/>
    </row>
    <row r="3693" spans="74:100">
      <c r="BV3693" s="62"/>
      <c r="BW3693" s="62"/>
      <c r="BX3693" s="62"/>
      <c r="BY3693" s="62"/>
      <c r="BZ3693" s="62"/>
      <c r="CA3693" s="62"/>
      <c r="CB3693" s="62"/>
      <c r="CC3693" s="62"/>
      <c r="CD3693" s="62"/>
      <c r="CE3693" s="62"/>
      <c r="CF3693" s="62"/>
      <c r="CL3693" s="56" t="s">
        <v>21312</v>
      </c>
      <c r="CM3693" s="56"/>
      <c r="CN3693" s="56"/>
      <c r="CO3693" s="52"/>
      <c r="CP3693" s="52"/>
      <c r="CQ3693" s="52"/>
      <c r="CR3693" s="52"/>
      <c r="CS3693" s="52"/>
      <c r="CT3693" s="52"/>
      <c r="CU3693" s="33"/>
      <c r="CV3693" s="33"/>
    </row>
    <row r="3694" spans="74:100">
      <c r="BV3694" s="62"/>
      <c r="BW3694" s="62"/>
      <c r="BX3694" s="62"/>
      <c r="BY3694" s="62"/>
      <c r="BZ3694" s="62"/>
      <c r="CA3694" s="62"/>
      <c r="CB3694" s="62"/>
      <c r="CC3694" s="62"/>
      <c r="CD3694" s="62"/>
      <c r="CE3694" s="62"/>
      <c r="CF3694" s="62"/>
      <c r="CL3694" s="56" t="s">
        <v>4156</v>
      </c>
      <c r="CM3694" s="56" t="s">
        <v>3118</v>
      </c>
      <c r="CN3694" s="56" t="s">
        <v>3118</v>
      </c>
      <c r="CO3694" s="52"/>
      <c r="CP3694" s="52"/>
      <c r="CQ3694" s="52"/>
      <c r="CR3694" s="52"/>
      <c r="CS3694" s="52"/>
      <c r="CT3694" s="52"/>
      <c r="CU3694" s="33"/>
      <c r="CV3694" s="33"/>
    </row>
    <row r="3695" spans="74:100">
      <c r="BV3695" s="62"/>
      <c r="BW3695" s="62"/>
      <c r="BX3695" s="62"/>
      <c r="BY3695" s="62"/>
      <c r="BZ3695" s="62"/>
      <c r="CA3695" s="62"/>
      <c r="CB3695" s="62"/>
      <c r="CC3695" s="62"/>
      <c r="CD3695" s="62"/>
      <c r="CE3695" s="62"/>
      <c r="CF3695" s="62"/>
      <c r="CL3695" s="56" t="s">
        <v>18276</v>
      </c>
      <c r="CM3695" s="56"/>
      <c r="CN3695" s="56"/>
      <c r="CO3695" s="52"/>
      <c r="CP3695" s="52"/>
      <c r="CQ3695" s="52"/>
      <c r="CR3695" s="52"/>
      <c r="CS3695" s="52"/>
      <c r="CT3695" s="52"/>
      <c r="CU3695" s="33"/>
      <c r="CV3695" s="33"/>
    </row>
    <row r="3696" spans="74:100">
      <c r="BV3696" s="62"/>
      <c r="BW3696" s="62"/>
      <c r="BX3696" s="62"/>
      <c r="BY3696" s="62"/>
      <c r="BZ3696" s="62"/>
      <c r="CA3696" s="62"/>
      <c r="CB3696" s="62"/>
      <c r="CC3696" s="62"/>
      <c r="CD3696" s="62"/>
      <c r="CE3696" s="62"/>
      <c r="CF3696" s="62"/>
      <c r="CL3696" s="56" t="s">
        <v>4157</v>
      </c>
      <c r="CM3696" s="56" t="s">
        <v>217</v>
      </c>
      <c r="CN3696" s="56" t="s">
        <v>217</v>
      </c>
      <c r="CO3696" s="52"/>
      <c r="CP3696" s="52"/>
      <c r="CQ3696" s="52"/>
      <c r="CR3696" s="52"/>
      <c r="CS3696" s="52"/>
      <c r="CT3696" s="52"/>
      <c r="CU3696" s="33"/>
      <c r="CV3696" s="33"/>
    </row>
    <row r="3697" spans="74:100">
      <c r="BV3697" s="62"/>
      <c r="BW3697" s="62"/>
      <c r="BX3697" s="62"/>
      <c r="BY3697" s="62"/>
      <c r="BZ3697" s="62"/>
      <c r="CA3697" s="62"/>
      <c r="CB3697" s="62"/>
      <c r="CC3697" s="62"/>
      <c r="CD3697" s="62"/>
      <c r="CE3697" s="62"/>
      <c r="CF3697" s="62"/>
      <c r="CL3697" s="56" t="s">
        <v>18277</v>
      </c>
      <c r="CM3697" s="56"/>
      <c r="CN3697" s="56"/>
      <c r="CO3697" s="52"/>
      <c r="CP3697" s="52"/>
      <c r="CQ3697" s="52"/>
      <c r="CR3697" s="52"/>
      <c r="CS3697" s="52"/>
      <c r="CT3697" s="52"/>
      <c r="CU3697" s="33"/>
      <c r="CV3697" s="33"/>
    </row>
    <row r="3698" spans="74:100">
      <c r="BV3698" s="62"/>
      <c r="BW3698" s="62"/>
      <c r="BX3698" s="62"/>
      <c r="BY3698" s="62"/>
      <c r="BZ3698" s="62"/>
      <c r="CA3698" s="62"/>
      <c r="CB3698" s="62"/>
      <c r="CC3698" s="62"/>
      <c r="CD3698" s="62"/>
      <c r="CE3698" s="62"/>
      <c r="CF3698" s="62"/>
      <c r="CL3698" s="56" t="s">
        <v>4158</v>
      </c>
      <c r="CM3698" s="56" t="s">
        <v>217</v>
      </c>
      <c r="CN3698" s="56" t="s">
        <v>217</v>
      </c>
      <c r="CO3698" s="52"/>
      <c r="CP3698" s="52"/>
      <c r="CQ3698" s="52"/>
      <c r="CR3698" s="52"/>
      <c r="CS3698" s="52"/>
      <c r="CT3698" s="52"/>
      <c r="CU3698" s="33"/>
      <c r="CV3698" s="33"/>
    </row>
    <row r="3699" spans="74:100">
      <c r="BV3699" s="62"/>
      <c r="BW3699" s="62"/>
      <c r="BX3699" s="62"/>
      <c r="BY3699" s="62"/>
      <c r="BZ3699" s="62"/>
      <c r="CA3699" s="62"/>
      <c r="CB3699" s="62"/>
      <c r="CC3699" s="62"/>
      <c r="CD3699" s="62"/>
      <c r="CE3699" s="62"/>
      <c r="CF3699" s="62"/>
      <c r="CL3699" s="56" t="s">
        <v>18279</v>
      </c>
      <c r="CM3699" s="56"/>
      <c r="CN3699" s="56"/>
      <c r="CO3699" s="52"/>
      <c r="CP3699" s="52"/>
      <c r="CQ3699" s="52"/>
      <c r="CR3699" s="52"/>
      <c r="CS3699" s="52"/>
      <c r="CT3699" s="52"/>
      <c r="CU3699" s="33"/>
      <c r="CV3699" s="33"/>
    </row>
    <row r="3700" spans="74:100">
      <c r="BV3700" s="62"/>
      <c r="BW3700" s="62"/>
      <c r="BX3700" s="62"/>
      <c r="BY3700" s="62"/>
      <c r="BZ3700" s="62"/>
      <c r="CA3700" s="62"/>
      <c r="CB3700" s="62"/>
      <c r="CC3700" s="62"/>
      <c r="CD3700" s="62"/>
      <c r="CE3700" s="62"/>
      <c r="CF3700" s="62"/>
      <c r="CL3700" s="56" t="s">
        <v>4159</v>
      </c>
      <c r="CM3700" s="56" t="s">
        <v>217</v>
      </c>
      <c r="CN3700" s="56" t="s">
        <v>217</v>
      </c>
      <c r="CO3700" s="52"/>
      <c r="CP3700" s="52"/>
      <c r="CQ3700" s="52"/>
      <c r="CR3700" s="52"/>
      <c r="CS3700" s="52"/>
      <c r="CT3700" s="52"/>
      <c r="CU3700" s="33"/>
      <c r="CV3700" s="33"/>
    </row>
    <row r="3701" spans="74:100">
      <c r="BV3701" s="62"/>
      <c r="BW3701" s="62"/>
      <c r="BX3701" s="62"/>
      <c r="BY3701" s="62"/>
      <c r="BZ3701" s="62"/>
      <c r="CA3701" s="62"/>
      <c r="CB3701" s="62"/>
      <c r="CC3701" s="62"/>
      <c r="CD3701" s="62"/>
      <c r="CE3701" s="62"/>
      <c r="CF3701" s="62"/>
      <c r="CL3701" s="56" t="s">
        <v>18280</v>
      </c>
      <c r="CM3701" s="56"/>
      <c r="CN3701" s="56"/>
      <c r="CO3701" s="52"/>
      <c r="CP3701" s="52"/>
      <c r="CQ3701" s="52"/>
      <c r="CR3701" s="52"/>
      <c r="CS3701" s="52"/>
      <c r="CT3701" s="52"/>
      <c r="CU3701" s="33"/>
      <c r="CV3701" s="33"/>
    </row>
    <row r="3702" spans="74:100">
      <c r="BV3702" s="62"/>
      <c r="BW3702" s="62"/>
      <c r="BX3702" s="62"/>
      <c r="BY3702" s="62"/>
      <c r="BZ3702" s="62"/>
      <c r="CA3702" s="62"/>
      <c r="CB3702" s="62"/>
      <c r="CC3702" s="62"/>
      <c r="CD3702" s="62"/>
      <c r="CE3702" s="62"/>
      <c r="CF3702" s="62"/>
      <c r="CL3702" s="56" t="s">
        <v>4160</v>
      </c>
      <c r="CM3702" s="56" t="s">
        <v>217</v>
      </c>
      <c r="CN3702" s="56" t="s">
        <v>217</v>
      </c>
      <c r="CO3702" s="52"/>
      <c r="CP3702" s="52"/>
      <c r="CQ3702" s="52"/>
      <c r="CR3702" s="52"/>
      <c r="CS3702" s="52"/>
      <c r="CT3702" s="52"/>
      <c r="CU3702" s="33"/>
      <c r="CV3702" s="33"/>
    </row>
    <row r="3703" spans="74:100">
      <c r="BV3703" s="62"/>
      <c r="BW3703" s="62"/>
      <c r="BX3703" s="62"/>
      <c r="BY3703" s="62"/>
      <c r="BZ3703" s="62"/>
      <c r="CA3703" s="62"/>
      <c r="CB3703" s="62"/>
      <c r="CC3703" s="62"/>
      <c r="CD3703" s="62"/>
      <c r="CE3703" s="62"/>
      <c r="CF3703" s="62"/>
      <c r="CL3703" s="56" t="s">
        <v>18281</v>
      </c>
      <c r="CM3703" s="56"/>
      <c r="CN3703" s="56"/>
      <c r="CO3703" s="52"/>
      <c r="CP3703" s="52"/>
      <c r="CQ3703" s="52"/>
      <c r="CR3703" s="52"/>
      <c r="CS3703" s="52"/>
      <c r="CT3703" s="52"/>
      <c r="CU3703" s="33"/>
      <c r="CV3703" s="33"/>
    </row>
    <row r="3704" spans="74:100">
      <c r="BV3704" s="62"/>
      <c r="BW3704" s="62"/>
      <c r="BX3704" s="62"/>
      <c r="BY3704" s="62"/>
      <c r="BZ3704" s="62"/>
      <c r="CA3704" s="62"/>
      <c r="CB3704" s="62"/>
      <c r="CC3704" s="62"/>
      <c r="CD3704" s="62"/>
      <c r="CE3704" s="62"/>
      <c r="CF3704" s="62"/>
      <c r="CL3704" s="56" t="s">
        <v>4161</v>
      </c>
      <c r="CM3704" s="56" t="s">
        <v>217</v>
      </c>
      <c r="CN3704" s="56" t="s">
        <v>217</v>
      </c>
      <c r="CO3704" s="52"/>
      <c r="CP3704" s="52"/>
      <c r="CQ3704" s="52"/>
      <c r="CR3704" s="52"/>
      <c r="CS3704" s="52"/>
      <c r="CT3704" s="52"/>
      <c r="CU3704" s="33"/>
      <c r="CV3704" s="33"/>
    </row>
    <row r="3705" spans="74:100">
      <c r="BV3705" s="62"/>
      <c r="BW3705" s="62"/>
      <c r="BX3705" s="62"/>
      <c r="BY3705" s="62"/>
      <c r="BZ3705" s="62"/>
      <c r="CA3705" s="62"/>
      <c r="CB3705" s="62"/>
      <c r="CC3705" s="62"/>
      <c r="CD3705" s="62"/>
      <c r="CE3705" s="62"/>
      <c r="CF3705" s="62"/>
      <c r="CL3705" s="56" t="s">
        <v>18282</v>
      </c>
      <c r="CM3705" s="56"/>
      <c r="CN3705" s="56"/>
      <c r="CO3705" s="52"/>
      <c r="CP3705" s="52"/>
      <c r="CQ3705" s="52"/>
      <c r="CR3705" s="52"/>
      <c r="CS3705" s="52"/>
      <c r="CT3705" s="52"/>
      <c r="CU3705" s="33"/>
      <c r="CV3705" s="33"/>
    </row>
    <row r="3706" spans="74:100">
      <c r="BV3706" s="62"/>
      <c r="BW3706" s="62"/>
      <c r="BX3706" s="62"/>
      <c r="BY3706" s="62"/>
      <c r="BZ3706" s="62"/>
      <c r="CA3706" s="62"/>
      <c r="CB3706" s="62"/>
      <c r="CC3706" s="62"/>
      <c r="CD3706" s="62"/>
      <c r="CE3706" s="62"/>
      <c r="CF3706" s="62"/>
      <c r="CL3706" s="56" t="s">
        <v>27401</v>
      </c>
      <c r="CM3706" s="56" t="s">
        <v>215</v>
      </c>
      <c r="CN3706" s="56" t="s">
        <v>215</v>
      </c>
      <c r="CO3706" s="52"/>
      <c r="CP3706" s="52"/>
      <c r="CQ3706" s="52"/>
      <c r="CR3706" s="52"/>
      <c r="CS3706" s="52"/>
      <c r="CT3706" s="52"/>
      <c r="CU3706" s="33"/>
      <c r="CV3706" s="33"/>
    </row>
    <row r="3707" spans="74:100">
      <c r="BV3707" s="62"/>
      <c r="BW3707" s="62"/>
      <c r="BX3707" s="62"/>
      <c r="BY3707" s="62"/>
      <c r="BZ3707" s="62"/>
      <c r="CA3707" s="62"/>
      <c r="CB3707" s="62"/>
      <c r="CC3707" s="62"/>
      <c r="CD3707" s="62"/>
      <c r="CE3707" s="62"/>
      <c r="CF3707" s="62"/>
      <c r="CL3707" s="56" t="s">
        <v>27402</v>
      </c>
      <c r="CM3707" s="56"/>
      <c r="CN3707" s="56"/>
      <c r="CO3707" s="52"/>
      <c r="CP3707" s="52"/>
      <c r="CQ3707" s="52"/>
      <c r="CR3707" s="52"/>
      <c r="CS3707" s="52"/>
      <c r="CT3707" s="52"/>
      <c r="CU3707" s="33"/>
      <c r="CV3707" s="33"/>
    </row>
    <row r="3708" spans="74:100">
      <c r="BV3708" s="62"/>
      <c r="BW3708" s="62"/>
      <c r="BX3708" s="62"/>
      <c r="BY3708" s="62"/>
      <c r="BZ3708" s="62"/>
      <c r="CA3708" s="62"/>
      <c r="CB3708" s="62"/>
      <c r="CC3708" s="62"/>
      <c r="CD3708" s="62"/>
      <c r="CE3708" s="62"/>
      <c r="CF3708" s="62"/>
      <c r="CL3708" s="56" t="s">
        <v>27403</v>
      </c>
      <c r="CM3708" s="56" t="s">
        <v>217</v>
      </c>
      <c r="CN3708" s="56" t="s">
        <v>217</v>
      </c>
      <c r="CO3708" s="52"/>
      <c r="CP3708" s="52"/>
      <c r="CQ3708" s="52"/>
      <c r="CR3708" s="52"/>
      <c r="CS3708" s="52"/>
      <c r="CT3708" s="52"/>
      <c r="CU3708" s="33"/>
      <c r="CV3708" s="33"/>
    </row>
    <row r="3709" spans="74:100">
      <c r="BV3709" s="62"/>
      <c r="BW3709" s="62"/>
      <c r="BX3709" s="62"/>
      <c r="BY3709" s="62"/>
      <c r="BZ3709" s="62"/>
      <c r="CA3709" s="62"/>
      <c r="CB3709" s="62"/>
      <c r="CC3709" s="62"/>
      <c r="CD3709" s="62"/>
      <c r="CE3709" s="62"/>
      <c r="CF3709" s="62"/>
      <c r="CL3709" s="56" t="s">
        <v>27404</v>
      </c>
      <c r="CM3709" s="56"/>
      <c r="CN3709" s="56"/>
      <c r="CO3709" s="52"/>
      <c r="CP3709" s="52"/>
      <c r="CQ3709" s="52"/>
      <c r="CR3709" s="52"/>
      <c r="CS3709" s="52"/>
      <c r="CT3709" s="52"/>
      <c r="CU3709" s="33"/>
      <c r="CV3709" s="33"/>
    </row>
    <row r="3710" spans="74:100">
      <c r="BV3710" s="62"/>
      <c r="BW3710" s="62"/>
      <c r="BX3710" s="62"/>
      <c r="BY3710" s="62"/>
      <c r="BZ3710" s="62"/>
      <c r="CA3710" s="62"/>
      <c r="CB3710" s="62"/>
      <c r="CC3710" s="62"/>
      <c r="CD3710" s="62"/>
      <c r="CE3710" s="62"/>
      <c r="CF3710" s="62"/>
      <c r="CL3710" s="56" t="s">
        <v>4162</v>
      </c>
      <c r="CM3710" s="56" t="s">
        <v>217</v>
      </c>
      <c r="CN3710" s="56" t="s">
        <v>217</v>
      </c>
      <c r="CO3710" s="52"/>
      <c r="CP3710" s="52"/>
      <c r="CQ3710" s="52"/>
      <c r="CR3710" s="52"/>
      <c r="CS3710" s="52"/>
      <c r="CT3710" s="52"/>
      <c r="CU3710" s="33"/>
      <c r="CV3710" s="33"/>
    </row>
    <row r="3711" spans="74:100">
      <c r="BV3711" s="62"/>
      <c r="BW3711" s="62"/>
      <c r="BX3711" s="62"/>
      <c r="BY3711" s="62"/>
      <c r="BZ3711" s="62"/>
      <c r="CA3711" s="62"/>
      <c r="CB3711" s="62"/>
      <c r="CC3711" s="62"/>
      <c r="CD3711" s="62"/>
      <c r="CE3711" s="62"/>
      <c r="CF3711" s="62"/>
      <c r="CL3711" s="56" t="s">
        <v>18283</v>
      </c>
      <c r="CM3711" s="56"/>
      <c r="CN3711" s="56"/>
      <c r="CO3711" s="52"/>
      <c r="CP3711" s="52"/>
      <c r="CQ3711" s="52"/>
      <c r="CR3711" s="52"/>
      <c r="CS3711" s="52"/>
      <c r="CT3711" s="52"/>
      <c r="CU3711" s="33"/>
      <c r="CV3711" s="33"/>
    </row>
    <row r="3712" spans="74:100">
      <c r="BV3712" s="62"/>
      <c r="BW3712" s="62"/>
      <c r="BX3712" s="62"/>
      <c r="BY3712" s="62"/>
      <c r="BZ3712" s="62"/>
      <c r="CA3712" s="62"/>
      <c r="CB3712" s="62"/>
      <c r="CC3712" s="62"/>
      <c r="CD3712" s="62"/>
      <c r="CE3712" s="62"/>
      <c r="CF3712" s="62"/>
      <c r="CL3712" s="56" t="s">
        <v>4163</v>
      </c>
      <c r="CM3712" s="56" t="s">
        <v>217</v>
      </c>
      <c r="CN3712" s="56" t="s">
        <v>217</v>
      </c>
      <c r="CO3712" s="52"/>
      <c r="CP3712" s="52"/>
      <c r="CQ3712" s="52"/>
      <c r="CR3712" s="52"/>
      <c r="CS3712" s="52"/>
      <c r="CT3712" s="52"/>
      <c r="CU3712" s="33"/>
      <c r="CV3712" s="33"/>
    </row>
    <row r="3713" spans="74:100">
      <c r="BV3713" s="62"/>
      <c r="BW3713" s="62"/>
      <c r="BX3713" s="62"/>
      <c r="BY3713" s="62"/>
      <c r="BZ3713" s="62"/>
      <c r="CA3713" s="62"/>
      <c r="CB3713" s="62"/>
      <c r="CC3713" s="62"/>
      <c r="CD3713" s="62"/>
      <c r="CE3713" s="62"/>
      <c r="CF3713" s="62"/>
      <c r="CL3713" s="56" t="s">
        <v>18284</v>
      </c>
      <c r="CM3713" s="56"/>
      <c r="CN3713" s="56"/>
      <c r="CO3713" s="52"/>
      <c r="CP3713" s="52"/>
      <c r="CQ3713" s="52"/>
      <c r="CR3713" s="52"/>
      <c r="CS3713" s="52"/>
      <c r="CT3713" s="52"/>
      <c r="CU3713" s="33"/>
      <c r="CV3713" s="33"/>
    </row>
    <row r="3714" spans="74:100">
      <c r="BV3714" s="62"/>
      <c r="BW3714" s="62"/>
      <c r="BX3714" s="62"/>
      <c r="BY3714" s="62"/>
      <c r="BZ3714" s="62"/>
      <c r="CA3714" s="62"/>
      <c r="CB3714" s="62"/>
      <c r="CC3714" s="62"/>
      <c r="CD3714" s="62"/>
      <c r="CE3714" s="62"/>
      <c r="CF3714" s="62"/>
      <c r="CL3714" s="56" t="s">
        <v>4164</v>
      </c>
      <c r="CM3714" s="56" t="s">
        <v>217</v>
      </c>
      <c r="CN3714" s="56" t="s">
        <v>217</v>
      </c>
      <c r="CO3714" s="52"/>
      <c r="CP3714" s="52"/>
      <c r="CQ3714" s="52"/>
      <c r="CR3714" s="52"/>
      <c r="CS3714" s="52"/>
      <c r="CT3714" s="52"/>
      <c r="CU3714" s="33"/>
      <c r="CV3714" s="33"/>
    </row>
    <row r="3715" spans="74:100">
      <c r="BV3715" s="62"/>
      <c r="BW3715" s="62"/>
      <c r="BX3715" s="62"/>
      <c r="BY3715" s="62"/>
      <c r="BZ3715" s="62"/>
      <c r="CA3715" s="62"/>
      <c r="CB3715" s="62"/>
      <c r="CC3715" s="62"/>
      <c r="CD3715" s="62"/>
      <c r="CE3715" s="62"/>
      <c r="CF3715" s="62"/>
      <c r="CL3715" s="56" t="s">
        <v>18285</v>
      </c>
      <c r="CM3715" s="56"/>
      <c r="CN3715" s="56"/>
      <c r="CO3715" s="52"/>
      <c r="CP3715" s="52"/>
      <c r="CQ3715" s="52"/>
      <c r="CR3715" s="52"/>
      <c r="CS3715" s="52"/>
      <c r="CT3715" s="52"/>
      <c r="CU3715" s="33"/>
      <c r="CV3715" s="33"/>
    </row>
    <row r="3716" spans="74:100">
      <c r="BV3716" s="62"/>
      <c r="BW3716" s="62"/>
      <c r="BX3716" s="62"/>
      <c r="BY3716" s="62"/>
      <c r="BZ3716" s="62"/>
      <c r="CA3716" s="62"/>
      <c r="CB3716" s="62"/>
      <c r="CC3716" s="62"/>
      <c r="CD3716" s="62"/>
      <c r="CE3716" s="62"/>
      <c r="CF3716" s="62"/>
      <c r="CL3716" s="56" t="s">
        <v>4165</v>
      </c>
      <c r="CM3716" s="56" t="s">
        <v>217</v>
      </c>
      <c r="CN3716" s="56" t="s">
        <v>217</v>
      </c>
      <c r="CO3716" s="52"/>
      <c r="CP3716" s="52"/>
      <c r="CQ3716" s="52"/>
      <c r="CR3716" s="52"/>
      <c r="CS3716" s="52"/>
      <c r="CT3716" s="52"/>
      <c r="CU3716" s="33"/>
      <c r="CV3716" s="33"/>
    </row>
    <row r="3717" spans="74:100">
      <c r="BV3717" s="62"/>
      <c r="BW3717" s="62"/>
      <c r="BX3717" s="62"/>
      <c r="BY3717" s="62"/>
      <c r="BZ3717" s="62"/>
      <c r="CA3717" s="62"/>
      <c r="CB3717" s="62"/>
      <c r="CC3717" s="62"/>
      <c r="CD3717" s="62"/>
      <c r="CE3717" s="62"/>
      <c r="CF3717" s="62"/>
      <c r="CL3717" s="56" t="s">
        <v>18286</v>
      </c>
      <c r="CM3717" s="56"/>
      <c r="CN3717" s="56"/>
      <c r="CO3717" s="52"/>
      <c r="CP3717" s="52"/>
      <c r="CQ3717" s="52"/>
      <c r="CR3717" s="52"/>
      <c r="CS3717" s="52"/>
      <c r="CT3717" s="52"/>
      <c r="CU3717" s="33"/>
      <c r="CV3717" s="33"/>
    </row>
    <row r="3718" spans="74:100">
      <c r="BV3718" s="62"/>
      <c r="BW3718" s="62"/>
      <c r="BX3718" s="62"/>
      <c r="BY3718" s="62"/>
      <c r="BZ3718" s="62"/>
      <c r="CA3718" s="62"/>
      <c r="CB3718" s="62"/>
      <c r="CC3718" s="62"/>
      <c r="CD3718" s="62"/>
      <c r="CE3718" s="62"/>
      <c r="CF3718" s="62"/>
      <c r="CL3718" s="56" t="s">
        <v>4166</v>
      </c>
      <c r="CM3718" s="56" t="s">
        <v>217</v>
      </c>
      <c r="CN3718" s="56" t="s">
        <v>217</v>
      </c>
      <c r="CO3718" s="52"/>
      <c r="CP3718" s="52"/>
      <c r="CQ3718" s="52"/>
      <c r="CR3718" s="52"/>
      <c r="CS3718" s="52"/>
      <c r="CT3718" s="52"/>
      <c r="CU3718" s="33"/>
      <c r="CV3718" s="33"/>
    </row>
    <row r="3719" spans="74:100">
      <c r="BV3719" s="62"/>
      <c r="BW3719" s="62"/>
      <c r="BX3719" s="62"/>
      <c r="BY3719" s="62"/>
      <c r="BZ3719" s="62"/>
      <c r="CA3719" s="62"/>
      <c r="CB3719" s="62"/>
      <c r="CC3719" s="62"/>
      <c r="CD3719" s="62"/>
      <c r="CE3719" s="62"/>
      <c r="CF3719" s="62"/>
      <c r="CL3719" s="56" t="s">
        <v>18287</v>
      </c>
      <c r="CM3719" s="56"/>
      <c r="CN3719" s="56"/>
      <c r="CO3719" s="52"/>
      <c r="CP3719" s="52"/>
      <c r="CQ3719" s="52"/>
      <c r="CR3719" s="52"/>
      <c r="CS3719" s="52"/>
      <c r="CT3719" s="52"/>
      <c r="CU3719" s="33"/>
      <c r="CV3719" s="33"/>
    </row>
    <row r="3720" spans="74:100">
      <c r="BV3720" s="62"/>
      <c r="BW3720" s="62"/>
      <c r="BX3720" s="62"/>
      <c r="BY3720" s="62"/>
      <c r="BZ3720" s="62"/>
      <c r="CA3720" s="62"/>
      <c r="CB3720" s="62"/>
      <c r="CC3720" s="62"/>
      <c r="CD3720" s="62"/>
      <c r="CE3720" s="62"/>
      <c r="CF3720" s="62"/>
      <c r="CL3720" s="56" t="s">
        <v>4167</v>
      </c>
      <c r="CM3720" s="56" t="s">
        <v>217</v>
      </c>
      <c r="CN3720" s="56" t="s">
        <v>217</v>
      </c>
      <c r="CO3720" s="52"/>
      <c r="CP3720" s="52"/>
      <c r="CQ3720" s="52"/>
      <c r="CR3720" s="52"/>
      <c r="CS3720" s="52"/>
      <c r="CT3720" s="52"/>
      <c r="CU3720" s="33"/>
      <c r="CV3720" s="33"/>
    </row>
    <row r="3721" spans="74:100">
      <c r="BV3721" s="62"/>
      <c r="BW3721" s="62"/>
      <c r="BX3721" s="62"/>
      <c r="BY3721" s="62"/>
      <c r="BZ3721" s="62"/>
      <c r="CA3721" s="62"/>
      <c r="CB3721" s="62"/>
      <c r="CC3721" s="62"/>
      <c r="CD3721" s="62"/>
      <c r="CE3721" s="62"/>
      <c r="CF3721" s="62"/>
      <c r="CL3721" s="56" t="s">
        <v>18288</v>
      </c>
      <c r="CM3721" s="56"/>
      <c r="CN3721" s="56"/>
      <c r="CO3721" s="52"/>
      <c r="CP3721" s="52"/>
      <c r="CQ3721" s="52"/>
      <c r="CR3721" s="52"/>
      <c r="CS3721" s="52"/>
      <c r="CT3721" s="52"/>
      <c r="CU3721" s="33"/>
      <c r="CV3721" s="33"/>
    </row>
    <row r="3722" spans="74:100">
      <c r="BV3722" s="62"/>
      <c r="BW3722" s="62"/>
      <c r="BX3722" s="62"/>
      <c r="BY3722" s="62"/>
      <c r="BZ3722" s="62"/>
      <c r="CA3722" s="62"/>
      <c r="CB3722" s="62"/>
      <c r="CC3722" s="62"/>
      <c r="CD3722" s="62"/>
      <c r="CE3722" s="62"/>
      <c r="CF3722" s="62"/>
      <c r="CL3722" s="56" t="s">
        <v>4168</v>
      </c>
      <c r="CM3722" s="56" t="s">
        <v>217</v>
      </c>
      <c r="CN3722" s="56" t="s">
        <v>217</v>
      </c>
      <c r="CO3722" s="52"/>
      <c r="CP3722" s="52"/>
      <c r="CQ3722" s="52"/>
      <c r="CR3722" s="52"/>
      <c r="CS3722" s="52"/>
      <c r="CT3722" s="52"/>
      <c r="CU3722" s="33"/>
      <c r="CV3722" s="33"/>
    </row>
    <row r="3723" spans="74:100">
      <c r="BV3723" s="62"/>
      <c r="BW3723" s="62"/>
      <c r="BX3723" s="62"/>
      <c r="BY3723" s="62"/>
      <c r="BZ3723" s="62"/>
      <c r="CA3723" s="62"/>
      <c r="CB3723" s="62"/>
      <c r="CC3723" s="62"/>
      <c r="CD3723" s="62"/>
      <c r="CE3723" s="62"/>
      <c r="CF3723" s="62"/>
      <c r="CL3723" s="56" t="s">
        <v>18289</v>
      </c>
      <c r="CM3723" s="56"/>
      <c r="CN3723" s="56"/>
      <c r="CO3723" s="52"/>
      <c r="CP3723" s="52"/>
      <c r="CQ3723" s="52"/>
      <c r="CR3723" s="52"/>
      <c r="CS3723" s="52"/>
      <c r="CT3723" s="52"/>
      <c r="CU3723" s="33"/>
      <c r="CV3723" s="33"/>
    </row>
    <row r="3724" spans="74:100">
      <c r="BV3724" s="62"/>
      <c r="BW3724" s="62"/>
      <c r="BX3724" s="62"/>
      <c r="BY3724" s="62"/>
      <c r="BZ3724" s="62"/>
      <c r="CA3724" s="62"/>
      <c r="CB3724" s="62"/>
      <c r="CC3724" s="62"/>
      <c r="CD3724" s="62"/>
      <c r="CE3724" s="62"/>
      <c r="CF3724" s="62"/>
      <c r="CL3724" s="56" t="s">
        <v>4169</v>
      </c>
      <c r="CM3724" s="56" t="s">
        <v>217</v>
      </c>
      <c r="CN3724" s="56" t="s">
        <v>217</v>
      </c>
      <c r="CO3724" s="52"/>
      <c r="CP3724" s="52"/>
      <c r="CQ3724" s="52"/>
      <c r="CR3724" s="52"/>
      <c r="CS3724" s="52"/>
      <c r="CT3724" s="52"/>
      <c r="CU3724" s="33"/>
      <c r="CV3724" s="33"/>
    </row>
    <row r="3725" spans="74:100">
      <c r="BV3725" s="62"/>
      <c r="BW3725" s="62"/>
      <c r="BX3725" s="62"/>
      <c r="BY3725" s="62"/>
      <c r="BZ3725" s="62"/>
      <c r="CA3725" s="62"/>
      <c r="CB3725" s="62"/>
      <c r="CC3725" s="62"/>
      <c r="CD3725" s="62"/>
      <c r="CE3725" s="62"/>
      <c r="CF3725" s="62"/>
      <c r="CL3725" s="56" t="s">
        <v>18290</v>
      </c>
      <c r="CM3725" s="56"/>
      <c r="CN3725" s="56"/>
      <c r="CO3725" s="52"/>
      <c r="CP3725" s="52"/>
      <c r="CQ3725" s="52"/>
      <c r="CR3725" s="52"/>
      <c r="CS3725" s="52"/>
      <c r="CT3725" s="52"/>
      <c r="CU3725" s="33"/>
      <c r="CV3725" s="33"/>
    </row>
    <row r="3726" spans="74:100">
      <c r="BV3726" s="62"/>
      <c r="BW3726" s="62"/>
      <c r="BX3726" s="62"/>
      <c r="BY3726" s="62"/>
      <c r="BZ3726" s="62"/>
      <c r="CA3726" s="62"/>
      <c r="CB3726" s="62"/>
      <c r="CC3726" s="62"/>
      <c r="CD3726" s="62"/>
      <c r="CE3726" s="62"/>
      <c r="CF3726" s="62"/>
      <c r="CL3726" s="56" t="s">
        <v>20490</v>
      </c>
      <c r="CM3726" s="56" t="s">
        <v>215</v>
      </c>
      <c r="CN3726" s="56" t="s">
        <v>215</v>
      </c>
      <c r="CO3726" s="52"/>
      <c r="CP3726" s="52"/>
      <c r="CQ3726" s="52"/>
      <c r="CR3726" s="52"/>
      <c r="CS3726" s="52"/>
      <c r="CT3726" s="52"/>
      <c r="CU3726" s="33"/>
      <c r="CV3726" s="33"/>
    </row>
    <row r="3727" spans="74:100">
      <c r="BV3727" s="62"/>
      <c r="BW3727" s="62"/>
      <c r="BX3727" s="62"/>
      <c r="BY3727" s="62"/>
      <c r="BZ3727" s="62"/>
      <c r="CA3727" s="62"/>
      <c r="CB3727" s="62"/>
      <c r="CC3727" s="62"/>
      <c r="CD3727" s="62"/>
      <c r="CE3727" s="62"/>
      <c r="CF3727" s="62"/>
      <c r="CL3727" s="56" t="s">
        <v>21313</v>
      </c>
      <c r="CM3727" s="56"/>
      <c r="CN3727" s="56"/>
      <c r="CO3727" s="52"/>
      <c r="CP3727" s="52"/>
      <c r="CQ3727" s="52"/>
      <c r="CR3727" s="52"/>
      <c r="CS3727" s="52"/>
      <c r="CT3727" s="52"/>
      <c r="CU3727" s="33"/>
      <c r="CV3727" s="33"/>
    </row>
    <row r="3728" spans="74:100">
      <c r="BV3728" s="62"/>
      <c r="BW3728" s="62"/>
      <c r="BX3728" s="62"/>
      <c r="BY3728" s="62"/>
      <c r="BZ3728" s="62"/>
      <c r="CA3728" s="62"/>
      <c r="CB3728" s="62"/>
      <c r="CC3728" s="62"/>
      <c r="CD3728" s="62"/>
      <c r="CE3728" s="62"/>
      <c r="CF3728" s="62"/>
      <c r="CL3728" s="56" t="s">
        <v>4170</v>
      </c>
      <c r="CM3728" s="56" t="s">
        <v>217</v>
      </c>
      <c r="CN3728" s="56" t="s">
        <v>217</v>
      </c>
      <c r="CO3728" s="52"/>
      <c r="CP3728" s="52"/>
      <c r="CQ3728" s="52"/>
      <c r="CR3728" s="52"/>
      <c r="CS3728" s="52"/>
      <c r="CT3728" s="52"/>
      <c r="CU3728" s="33"/>
      <c r="CV3728" s="33"/>
    </row>
    <row r="3729" spans="74:100">
      <c r="BV3729" s="62"/>
      <c r="BW3729" s="62"/>
      <c r="BX3729" s="62"/>
      <c r="BY3729" s="62"/>
      <c r="BZ3729" s="62"/>
      <c r="CA3729" s="62"/>
      <c r="CB3729" s="62"/>
      <c r="CC3729" s="62"/>
      <c r="CD3729" s="62"/>
      <c r="CE3729" s="62"/>
      <c r="CF3729" s="62"/>
      <c r="CL3729" s="56" t="s">
        <v>18291</v>
      </c>
      <c r="CM3729" s="56"/>
      <c r="CN3729" s="56"/>
      <c r="CO3729" s="52"/>
      <c r="CP3729" s="52"/>
      <c r="CQ3729" s="52"/>
      <c r="CR3729" s="52"/>
      <c r="CS3729" s="52"/>
      <c r="CT3729" s="52"/>
      <c r="CU3729" s="33"/>
      <c r="CV3729" s="33"/>
    </row>
    <row r="3730" spans="74:100">
      <c r="BV3730" s="62"/>
      <c r="BW3730" s="62"/>
      <c r="BX3730" s="62"/>
      <c r="BY3730" s="62"/>
      <c r="BZ3730" s="62"/>
      <c r="CA3730" s="62"/>
      <c r="CB3730" s="62"/>
      <c r="CC3730" s="62"/>
      <c r="CD3730" s="62"/>
      <c r="CE3730" s="62"/>
      <c r="CF3730" s="62"/>
      <c r="CL3730" s="56" t="s">
        <v>4171</v>
      </c>
      <c r="CM3730" s="56" t="s">
        <v>217</v>
      </c>
      <c r="CN3730" s="56" t="s">
        <v>217</v>
      </c>
      <c r="CO3730" s="52"/>
      <c r="CP3730" s="52"/>
      <c r="CQ3730" s="52"/>
      <c r="CR3730" s="52"/>
      <c r="CS3730" s="52"/>
      <c r="CT3730" s="52"/>
      <c r="CU3730" s="33"/>
      <c r="CV3730" s="33"/>
    </row>
    <row r="3731" spans="74:100">
      <c r="BV3731" s="62"/>
      <c r="BW3731" s="62"/>
      <c r="BX3731" s="62"/>
      <c r="BY3731" s="62"/>
      <c r="BZ3731" s="62"/>
      <c r="CA3731" s="62"/>
      <c r="CB3731" s="62"/>
      <c r="CC3731" s="62"/>
      <c r="CD3731" s="62"/>
      <c r="CE3731" s="62"/>
      <c r="CF3731" s="62"/>
      <c r="CL3731" s="56" t="s">
        <v>18292</v>
      </c>
      <c r="CM3731" s="56"/>
      <c r="CN3731" s="56"/>
      <c r="CO3731" s="52"/>
      <c r="CP3731" s="52"/>
      <c r="CQ3731" s="52"/>
      <c r="CR3731" s="52"/>
      <c r="CS3731" s="52"/>
      <c r="CT3731" s="52"/>
      <c r="CU3731" s="33"/>
      <c r="CV3731" s="33"/>
    </row>
    <row r="3732" spans="74:100">
      <c r="BV3732" s="62"/>
      <c r="BW3732" s="62"/>
      <c r="BX3732" s="62"/>
      <c r="BY3732" s="62"/>
      <c r="BZ3732" s="62"/>
      <c r="CA3732" s="62"/>
      <c r="CB3732" s="62"/>
      <c r="CC3732" s="62"/>
      <c r="CD3732" s="62"/>
      <c r="CE3732" s="62"/>
      <c r="CF3732" s="62"/>
      <c r="CL3732" s="56" t="s">
        <v>4172</v>
      </c>
      <c r="CM3732" s="56" t="s">
        <v>217</v>
      </c>
      <c r="CN3732" s="56" t="s">
        <v>217</v>
      </c>
      <c r="CO3732" s="52"/>
      <c r="CP3732" s="52"/>
      <c r="CQ3732" s="52"/>
      <c r="CR3732" s="52"/>
      <c r="CS3732" s="52"/>
      <c r="CT3732" s="52"/>
      <c r="CU3732" s="33"/>
      <c r="CV3732" s="33"/>
    </row>
    <row r="3733" spans="74:100">
      <c r="BV3733" s="62"/>
      <c r="BW3733" s="62"/>
      <c r="BX3733" s="62"/>
      <c r="BY3733" s="62"/>
      <c r="BZ3733" s="62"/>
      <c r="CA3733" s="62"/>
      <c r="CB3733" s="62"/>
      <c r="CC3733" s="62"/>
      <c r="CD3733" s="62"/>
      <c r="CE3733" s="62"/>
      <c r="CF3733" s="62"/>
      <c r="CL3733" s="56" t="s">
        <v>18293</v>
      </c>
      <c r="CM3733" s="56"/>
      <c r="CN3733" s="56"/>
      <c r="CO3733" s="52"/>
      <c r="CP3733" s="52"/>
      <c r="CQ3733" s="52"/>
      <c r="CR3733" s="52"/>
      <c r="CS3733" s="52"/>
      <c r="CT3733" s="52"/>
      <c r="CU3733" s="33"/>
      <c r="CV3733" s="33"/>
    </row>
    <row r="3734" spans="74:100">
      <c r="BV3734" s="62"/>
      <c r="BW3734" s="62"/>
      <c r="BX3734" s="62"/>
      <c r="BY3734" s="62"/>
      <c r="BZ3734" s="62"/>
      <c r="CA3734" s="62"/>
      <c r="CB3734" s="62"/>
      <c r="CC3734" s="62"/>
      <c r="CD3734" s="62"/>
      <c r="CE3734" s="62"/>
      <c r="CF3734" s="62"/>
      <c r="CL3734" s="56" t="s">
        <v>4173</v>
      </c>
      <c r="CM3734" s="56" t="s">
        <v>217</v>
      </c>
      <c r="CN3734" s="56" t="s">
        <v>217</v>
      </c>
      <c r="CO3734" s="52"/>
      <c r="CP3734" s="52"/>
      <c r="CQ3734" s="52"/>
      <c r="CR3734" s="52"/>
      <c r="CS3734" s="52"/>
      <c r="CT3734" s="52"/>
      <c r="CU3734" s="33"/>
      <c r="CV3734" s="33"/>
    </row>
    <row r="3735" spans="74:100">
      <c r="BV3735" s="62"/>
      <c r="BW3735" s="62"/>
      <c r="BX3735" s="62"/>
      <c r="BY3735" s="62"/>
      <c r="BZ3735" s="62"/>
      <c r="CA3735" s="62"/>
      <c r="CB3735" s="62"/>
      <c r="CC3735" s="62"/>
      <c r="CD3735" s="62"/>
      <c r="CE3735" s="62"/>
      <c r="CF3735" s="62"/>
      <c r="CL3735" s="56" t="s">
        <v>18294</v>
      </c>
      <c r="CM3735" s="56"/>
      <c r="CN3735" s="56"/>
      <c r="CO3735" s="52"/>
      <c r="CP3735" s="52"/>
      <c r="CQ3735" s="52"/>
      <c r="CR3735" s="52"/>
      <c r="CS3735" s="52"/>
      <c r="CT3735" s="52"/>
      <c r="CU3735" s="33"/>
      <c r="CV3735" s="33"/>
    </row>
    <row r="3736" spans="74:100">
      <c r="BV3736" s="62"/>
      <c r="BW3736" s="62"/>
      <c r="BX3736" s="62"/>
      <c r="BY3736" s="62"/>
      <c r="BZ3736" s="62"/>
      <c r="CA3736" s="62"/>
      <c r="CB3736" s="62"/>
      <c r="CC3736" s="62"/>
      <c r="CD3736" s="62"/>
      <c r="CE3736" s="62"/>
      <c r="CF3736" s="62"/>
      <c r="CL3736" s="56" t="s">
        <v>4174</v>
      </c>
      <c r="CM3736" s="56" t="s">
        <v>217</v>
      </c>
      <c r="CN3736" s="56" t="s">
        <v>217</v>
      </c>
      <c r="CO3736" s="52"/>
      <c r="CP3736" s="52"/>
      <c r="CQ3736" s="52"/>
      <c r="CR3736" s="52"/>
      <c r="CS3736" s="52"/>
      <c r="CT3736" s="52"/>
      <c r="CU3736" s="33"/>
      <c r="CV3736" s="33"/>
    </row>
    <row r="3737" spans="74:100">
      <c r="BV3737" s="62"/>
      <c r="BW3737" s="62"/>
      <c r="BX3737" s="62"/>
      <c r="BY3737" s="62"/>
      <c r="BZ3737" s="62"/>
      <c r="CA3737" s="62"/>
      <c r="CB3737" s="62"/>
      <c r="CC3737" s="62"/>
      <c r="CD3737" s="62"/>
      <c r="CE3737" s="62"/>
      <c r="CF3737" s="62"/>
      <c r="CL3737" s="56" t="s">
        <v>18295</v>
      </c>
      <c r="CM3737" s="56"/>
      <c r="CN3737" s="56"/>
      <c r="CO3737" s="52"/>
      <c r="CP3737" s="52"/>
      <c r="CQ3737" s="52"/>
      <c r="CR3737" s="52"/>
      <c r="CS3737" s="52"/>
      <c r="CT3737" s="52"/>
      <c r="CU3737" s="33"/>
      <c r="CV3737" s="33"/>
    </row>
    <row r="3738" spans="74:100">
      <c r="BV3738" s="62"/>
      <c r="BW3738" s="62"/>
      <c r="BX3738" s="62"/>
      <c r="BY3738" s="62"/>
      <c r="BZ3738" s="62"/>
      <c r="CA3738" s="62"/>
      <c r="CB3738" s="62"/>
      <c r="CC3738" s="62"/>
      <c r="CD3738" s="62"/>
      <c r="CE3738" s="62"/>
      <c r="CF3738" s="62"/>
      <c r="CL3738" s="56" t="s">
        <v>4175</v>
      </c>
      <c r="CM3738" s="56" t="s">
        <v>217</v>
      </c>
      <c r="CN3738" s="56" t="s">
        <v>217</v>
      </c>
      <c r="CO3738" s="52"/>
      <c r="CP3738" s="52"/>
      <c r="CQ3738" s="52"/>
      <c r="CR3738" s="52"/>
      <c r="CS3738" s="52"/>
      <c r="CT3738" s="52"/>
      <c r="CU3738" s="33"/>
      <c r="CV3738" s="33"/>
    </row>
    <row r="3739" spans="74:100">
      <c r="BV3739" s="62"/>
      <c r="BW3739" s="62"/>
      <c r="BX3739" s="62"/>
      <c r="BY3739" s="62"/>
      <c r="BZ3739" s="62"/>
      <c r="CA3739" s="62"/>
      <c r="CB3739" s="62"/>
      <c r="CC3739" s="62"/>
      <c r="CD3739" s="62"/>
      <c r="CE3739" s="62"/>
      <c r="CF3739" s="62"/>
      <c r="CL3739" s="56" t="s">
        <v>18296</v>
      </c>
      <c r="CM3739" s="56"/>
      <c r="CN3739" s="56"/>
      <c r="CO3739" s="52"/>
      <c r="CP3739" s="52"/>
      <c r="CQ3739" s="52"/>
      <c r="CR3739" s="52"/>
      <c r="CS3739" s="52"/>
      <c r="CT3739" s="52"/>
      <c r="CU3739" s="33"/>
      <c r="CV3739" s="33"/>
    </row>
    <row r="3740" spans="74:100">
      <c r="BV3740" s="62"/>
      <c r="BW3740" s="62"/>
      <c r="BX3740" s="62"/>
      <c r="BY3740" s="62"/>
      <c r="BZ3740" s="62"/>
      <c r="CA3740" s="62"/>
      <c r="CB3740" s="62"/>
      <c r="CC3740" s="62"/>
      <c r="CD3740" s="62"/>
      <c r="CE3740" s="62"/>
      <c r="CF3740" s="62"/>
      <c r="CL3740" s="56" t="s">
        <v>4176</v>
      </c>
      <c r="CM3740" s="56" t="s">
        <v>217</v>
      </c>
      <c r="CN3740" s="56" t="s">
        <v>217</v>
      </c>
      <c r="CO3740" s="52"/>
      <c r="CP3740" s="52"/>
      <c r="CQ3740" s="52"/>
      <c r="CR3740" s="52"/>
      <c r="CS3740" s="52"/>
      <c r="CT3740" s="52"/>
      <c r="CU3740" s="33"/>
      <c r="CV3740" s="33"/>
    </row>
    <row r="3741" spans="74:100">
      <c r="BV3741" s="62"/>
      <c r="BW3741" s="62"/>
      <c r="BX3741" s="62"/>
      <c r="BY3741" s="62"/>
      <c r="BZ3741" s="62"/>
      <c r="CA3741" s="62"/>
      <c r="CB3741" s="62"/>
      <c r="CC3741" s="62"/>
      <c r="CD3741" s="62"/>
      <c r="CE3741" s="62"/>
      <c r="CF3741" s="62"/>
      <c r="CL3741" s="56" t="s">
        <v>18297</v>
      </c>
      <c r="CM3741" s="56"/>
      <c r="CN3741" s="56"/>
      <c r="CO3741" s="52"/>
      <c r="CP3741" s="52"/>
      <c r="CQ3741" s="52"/>
      <c r="CR3741" s="52"/>
      <c r="CS3741" s="52"/>
      <c r="CT3741" s="52"/>
      <c r="CU3741" s="33"/>
      <c r="CV3741" s="33"/>
    </row>
    <row r="3742" spans="74:100">
      <c r="BV3742" s="62"/>
      <c r="BW3742" s="62"/>
      <c r="BX3742" s="62"/>
      <c r="BY3742" s="62"/>
      <c r="BZ3742" s="62"/>
      <c r="CA3742" s="62"/>
      <c r="CB3742" s="62"/>
      <c r="CC3742" s="62"/>
      <c r="CD3742" s="62"/>
      <c r="CE3742" s="62"/>
      <c r="CF3742" s="62"/>
      <c r="CL3742" s="56" t="s">
        <v>1294</v>
      </c>
      <c r="CM3742" s="56" t="s">
        <v>215</v>
      </c>
      <c r="CN3742" s="56" t="s">
        <v>215</v>
      </c>
      <c r="CO3742" s="52"/>
      <c r="CP3742" s="52"/>
      <c r="CQ3742" s="52"/>
      <c r="CR3742" s="52"/>
      <c r="CS3742" s="52"/>
      <c r="CT3742" s="52"/>
      <c r="CU3742" s="33"/>
      <c r="CV3742" s="33"/>
    </row>
    <row r="3743" spans="74:100">
      <c r="BV3743" s="62"/>
      <c r="BW3743" s="62"/>
      <c r="BX3743" s="62"/>
      <c r="BY3743" s="62"/>
      <c r="BZ3743" s="62"/>
      <c r="CA3743" s="62"/>
      <c r="CB3743" s="62"/>
      <c r="CC3743" s="62"/>
      <c r="CD3743" s="62"/>
      <c r="CE3743" s="62"/>
      <c r="CF3743" s="62"/>
      <c r="CL3743" s="56" t="s">
        <v>21314</v>
      </c>
      <c r="CM3743" s="56"/>
      <c r="CN3743" s="56"/>
      <c r="CO3743" s="52"/>
      <c r="CP3743" s="52"/>
      <c r="CQ3743" s="52"/>
      <c r="CR3743" s="52"/>
      <c r="CS3743" s="52"/>
      <c r="CT3743" s="52"/>
      <c r="CU3743" s="33"/>
      <c r="CV3743" s="33"/>
    </row>
    <row r="3744" spans="74:100">
      <c r="BV3744" s="62"/>
      <c r="BW3744" s="62"/>
      <c r="BX3744" s="62"/>
      <c r="BY3744" s="62"/>
      <c r="BZ3744" s="62"/>
      <c r="CA3744" s="62"/>
      <c r="CB3744" s="62"/>
      <c r="CC3744" s="62"/>
      <c r="CD3744" s="62"/>
      <c r="CE3744" s="62"/>
      <c r="CF3744" s="62"/>
      <c r="CL3744" s="56" t="s">
        <v>4177</v>
      </c>
      <c r="CM3744" s="56" t="s">
        <v>217</v>
      </c>
      <c r="CN3744" s="56" t="s">
        <v>217</v>
      </c>
      <c r="CO3744" s="52"/>
      <c r="CP3744" s="52"/>
      <c r="CQ3744" s="52"/>
      <c r="CR3744" s="52"/>
      <c r="CS3744" s="52"/>
      <c r="CT3744" s="52"/>
      <c r="CU3744" s="33"/>
      <c r="CV3744" s="33"/>
    </row>
    <row r="3745" spans="74:100">
      <c r="BV3745" s="62"/>
      <c r="BW3745" s="62"/>
      <c r="BX3745" s="62"/>
      <c r="BY3745" s="62"/>
      <c r="BZ3745" s="62"/>
      <c r="CA3745" s="62"/>
      <c r="CB3745" s="62"/>
      <c r="CC3745" s="62"/>
      <c r="CD3745" s="62"/>
      <c r="CE3745" s="62"/>
      <c r="CF3745" s="62"/>
      <c r="CL3745" s="56" t="s">
        <v>18298</v>
      </c>
      <c r="CM3745" s="56"/>
      <c r="CN3745" s="56"/>
      <c r="CO3745" s="52"/>
      <c r="CP3745" s="52"/>
      <c r="CQ3745" s="52"/>
      <c r="CR3745" s="52"/>
      <c r="CS3745" s="52"/>
      <c r="CT3745" s="52"/>
      <c r="CU3745" s="33"/>
      <c r="CV3745" s="33"/>
    </row>
    <row r="3746" spans="74:100">
      <c r="BV3746" s="62"/>
      <c r="BW3746" s="62"/>
      <c r="BX3746" s="62"/>
      <c r="BY3746" s="62"/>
      <c r="BZ3746" s="62"/>
      <c r="CA3746" s="62"/>
      <c r="CB3746" s="62"/>
      <c r="CC3746" s="62"/>
      <c r="CD3746" s="62"/>
      <c r="CE3746" s="62"/>
      <c r="CF3746" s="62"/>
      <c r="CL3746" s="56" t="s">
        <v>27405</v>
      </c>
      <c r="CM3746" s="56" t="s">
        <v>217</v>
      </c>
      <c r="CN3746" s="56" t="s">
        <v>217</v>
      </c>
      <c r="CO3746" s="52"/>
      <c r="CP3746" s="52"/>
      <c r="CQ3746" s="52"/>
      <c r="CR3746" s="52"/>
      <c r="CS3746" s="52"/>
      <c r="CT3746" s="52"/>
      <c r="CU3746" s="33"/>
      <c r="CV3746" s="33"/>
    </row>
    <row r="3747" spans="74:100">
      <c r="BV3747" s="62"/>
      <c r="BW3747" s="62"/>
      <c r="BX3747" s="62"/>
      <c r="BY3747" s="62"/>
      <c r="BZ3747" s="62"/>
      <c r="CA3747" s="62"/>
      <c r="CB3747" s="62"/>
      <c r="CC3747" s="62"/>
      <c r="CD3747" s="62"/>
      <c r="CE3747" s="62"/>
      <c r="CF3747" s="62"/>
      <c r="CL3747" s="56" t="s">
        <v>27406</v>
      </c>
      <c r="CM3747" s="56"/>
      <c r="CN3747" s="56"/>
      <c r="CO3747" s="52"/>
      <c r="CP3747" s="52"/>
      <c r="CQ3747" s="52"/>
      <c r="CR3747" s="52"/>
      <c r="CS3747" s="52"/>
      <c r="CT3747" s="52"/>
      <c r="CU3747" s="33"/>
      <c r="CV3747" s="33"/>
    </row>
    <row r="3748" spans="74:100">
      <c r="BV3748" s="62"/>
      <c r="BW3748" s="62"/>
      <c r="BX3748" s="62"/>
      <c r="BY3748" s="62"/>
      <c r="BZ3748" s="62"/>
      <c r="CA3748" s="62"/>
      <c r="CB3748" s="62"/>
      <c r="CC3748" s="62"/>
      <c r="CD3748" s="62"/>
      <c r="CE3748" s="62"/>
      <c r="CF3748" s="62"/>
      <c r="CL3748" s="56" t="s">
        <v>27407</v>
      </c>
      <c r="CM3748" s="56" t="s">
        <v>216</v>
      </c>
      <c r="CN3748" s="56" t="s">
        <v>216</v>
      </c>
      <c r="CO3748" s="52"/>
      <c r="CP3748" s="52"/>
      <c r="CQ3748" s="52"/>
      <c r="CR3748" s="52"/>
      <c r="CS3748" s="52"/>
      <c r="CT3748" s="52"/>
      <c r="CU3748" s="33"/>
      <c r="CV3748" s="33"/>
    </row>
    <row r="3749" spans="74:100">
      <c r="BV3749" s="62"/>
      <c r="BW3749" s="62"/>
      <c r="BX3749" s="62"/>
      <c r="BY3749" s="62"/>
      <c r="BZ3749" s="62"/>
      <c r="CA3749" s="62"/>
      <c r="CB3749" s="62"/>
      <c r="CC3749" s="62"/>
      <c r="CD3749" s="62"/>
      <c r="CE3749" s="62"/>
      <c r="CF3749" s="62"/>
      <c r="CL3749" s="56" t="s">
        <v>27408</v>
      </c>
      <c r="CM3749" s="56"/>
      <c r="CN3749" s="56"/>
      <c r="CO3749" s="52"/>
      <c r="CP3749" s="52"/>
      <c r="CQ3749" s="52"/>
      <c r="CR3749" s="52"/>
      <c r="CS3749" s="52"/>
      <c r="CT3749" s="52"/>
      <c r="CU3749" s="33"/>
      <c r="CV3749" s="33"/>
    </row>
    <row r="3750" spans="74:100">
      <c r="BV3750" s="62"/>
      <c r="BW3750" s="62"/>
      <c r="BX3750" s="62"/>
      <c r="BY3750" s="62"/>
      <c r="BZ3750" s="62"/>
      <c r="CA3750" s="62"/>
      <c r="CB3750" s="62"/>
      <c r="CC3750" s="62"/>
      <c r="CD3750" s="62"/>
      <c r="CE3750" s="62"/>
      <c r="CF3750" s="62"/>
      <c r="CL3750" s="56" t="s">
        <v>27409</v>
      </c>
      <c r="CM3750" s="56" t="s">
        <v>217</v>
      </c>
      <c r="CN3750" s="56" t="s">
        <v>217</v>
      </c>
      <c r="CO3750" s="52"/>
      <c r="CP3750" s="52"/>
      <c r="CQ3750" s="52"/>
      <c r="CR3750" s="52"/>
      <c r="CS3750" s="52"/>
      <c r="CT3750" s="52"/>
      <c r="CU3750" s="33"/>
      <c r="CV3750" s="33"/>
    </row>
    <row r="3751" spans="74:100">
      <c r="BV3751" s="62"/>
      <c r="BW3751" s="62"/>
      <c r="BX3751" s="62"/>
      <c r="BY3751" s="62"/>
      <c r="BZ3751" s="62"/>
      <c r="CA3751" s="62"/>
      <c r="CB3751" s="62"/>
      <c r="CC3751" s="62"/>
      <c r="CD3751" s="62"/>
      <c r="CE3751" s="62"/>
      <c r="CF3751" s="62"/>
      <c r="CL3751" s="56" t="s">
        <v>27410</v>
      </c>
      <c r="CM3751" s="56"/>
      <c r="CN3751" s="56"/>
      <c r="CO3751" s="52"/>
      <c r="CP3751" s="52"/>
      <c r="CQ3751" s="52"/>
      <c r="CR3751" s="52"/>
      <c r="CS3751" s="52"/>
      <c r="CT3751" s="52"/>
      <c r="CU3751" s="33"/>
      <c r="CV3751" s="33"/>
    </row>
    <row r="3752" spans="74:100">
      <c r="BV3752" s="62"/>
      <c r="BW3752" s="62"/>
      <c r="BX3752" s="62"/>
      <c r="BY3752" s="62"/>
      <c r="BZ3752" s="62"/>
      <c r="CA3752" s="62"/>
      <c r="CB3752" s="62"/>
      <c r="CC3752" s="62"/>
      <c r="CD3752" s="62"/>
      <c r="CE3752" s="62"/>
      <c r="CF3752" s="62"/>
      <c r="CL3752" s="56" t="s">
        <v>4178</v>
      </c>
      <c r="CM3752" s="56" t="s">
        <v>217</v>
      </c>
      <c r="CN3752" s="56" t="s">
        <v>217</v>
      </c>
      <c r="CO3752" s="52"/>
      <c r="CP3752" s="52"/>
      <c r="CQ3752" s="52"/>
      <c r="CR3752" s="52"/>
      <c r="CS3752" s="52"/>
      <c r="CT3752" s="52"/>
      <c r="CU3752" s="33"/>
      <c r="CV3752" s="33"/>
    </row>
    <row r="3753" spans="74:100">
      <c r="BV3753" s="62"/>
      <c r="BW3753" s="62"/>
      <c r="BX3753" s="62"/>
      <c r="BY3753" s="62"/>
      <c r="BZ3753" s="62"/>
      <c r="CA3753" s="62"/>
      <c r="CB3753" s="62"/>
      <c r="CC3753" s="62"/>
      <c r="CD3753" s="62"/>
      <c r="CE3753" s="62"/>
      <c r="CF3753" s="62"/>
      <c r="CL3753" s="56" t="s">
        <v>18299</v>
      </c>
      <c r="CM3753" s="56"/>
      <c r="CN3753" s="56"/>
      <c r="CO3753" s="52"/>
      <c r="CP3753" s="52"/>
      <c r="CQ3753" s="52"/>
      <c r="CR3753" s="52"/>
      <c r="CS3753" s="52"/>
      <c r="CT3753" s="52"/>
      <c r="CU3753" s="33"/>
      <c r="CV3753" s="33"/>
    </row>
    <row r="3754" spans="74:100">
      <c r="BV3754" s="62"/>
      <c r="BW3754" s="62"/>
      <c r="BX3754" s="62"/>
      <c r="BY3754" s="62"/>
      <c r="BZ3754" s="62"/>
      <c r="CA3754" s="62"/>
      <c r="CB3754" s="62"/>
      <c r="CC3754" s="62"/>
      <c r="CD3754" s="62"/>
      <c r="CE3754" s="62"/>
      <c r="CF3754" s="62"/>
      <c r="CL3754" s="56" t="s">
        <v>4179</v>
      </c>
      <c r="CM3754" s="56" t="s">
        <v>217</v>
      </c>
      <c r="CN3754" s="56" t="s">
        <v>217</v>
      </c>
      <c r="CO3754" s="52"/>
      <c r="CP3754" s="52"/>
      <c r="CQ3754" s="52"/>
      <c r="CR3754" s="52"/>
      <c r="CS3754" s="52"/>
      <c r="CT3754" s="52"/>
      <c r="CU3754" s="33"/>
      <c r="CV3754" s="33"/>
    </row>
    <row r="3755" spans="74:100">
      <c r="BV3755" s="62"/>
      <c r="BW3755" s="62"/>
      <c r="BX3755" s="62"/>
      <c r="BY3755" s="62"/>
      <c r="BZ3755" s="62"/>
      <c r="CA3755" s="62"/>
      <c r="CB3755" s="62"/>
      <c r="CC3755" s="62"/>
      <c r="CD3755" s="62"/>
      <c r="CE3755" s="62"/>
      <c r="CF3755" s="62"/>
      <c r="CL3755" s="56" t="s">
        <v>18300</v>
      </c>
      <c r="CM3755" s="56"/>
      <c r="CN3755" s="56"/>
      <c r="CO3755" s="52"/>
      <c r="CP3755" s="52"/>
      <c r="CQ3755" s="52"/>
      <c r="CR3755" s="52"/>
      <c r="CS3755" s="52"/>
      <c r="CT3755" s="52"/>
      <c r="CU3755" s="33"/>
      <c r="CV3755" s="33"/>
    </row>
    <row r="3756" spans="74:100">
      <c r="BV3756" s="62"/>
      <c r="BW3756" s="62"/>
      <c r="BX3756" s="62"/>
      <c r="BY3756" s="62"/>
      <c r="BZ3756" s="62"/>
      <c r="CA3756" s="62"/>
      <c r="CB3756" s="62"/>
      <c r="CC3756" s="62"/>
      <c r="CD3756" s="62"/>
      <c r="CE3756" s="62"/>
      <c r="CF3756" s="62"/>
      <c r="CL3756" s="56" t="s">
        <v>4180</v>
      </c>
      <c r="CM3756" s="56" t="s">
        <v>217</v>
      </c>
      <c r="CN3756" s="56" t="s">
        <v>217</v>
      </c>
      <c r="CO3756" s="52"/>
      <c r="CP3756" s="52"/>
      <c r="CQ3756" s="52"/>
      <c r="CR3756" s="52"/>
      <c r="CS3756" s="52"/>
      <c r="CT3756" s="52"/>
      <c r="CU3756" s="33"/>
      <c r="CV3756" s="33"/>
    </row>
    <row r="3757" spans="74:100">
      <c r="BV3757" s="62"/>
      <c r="BW3757" s="62"/>
      <c r="BX3757" s="62"/>
      <c r="BY3757" s="62"/>
      <c r="BZ3757" s="62"/>
      <c r="CA3757" s="62"/>
      <c r="CB3757" s="62"/>
      <c r="CC3757" s="62"/>
      <c r="CD3757" s="62"/>
      <c r="CE3757" s="62"/>
      <c r="CF3757" s="62"/>
      <c r="CL3757" s="56" t="s">
        <v>18301</v>
      </c>
      <c r="CM3757" s="56"/>
      <c r="CN3757" s="56"/>
      <c r="CO3757" s="52"/>
      <c r="CP3757" s="52"/>
      <c r="CQ3757" s="52"/>
      <c r="CR3757" s="52"/>
      <c r="CS3757" s="52"/>
      <c r="CT3757" s="52"/>
      <c r="CU3757" s="33"/>
      <c r="CV3757" s="33"/>
    </row>
    <row r="3758" spans="74:100">
      <c r="BV3758" s="62"/>
      <c r="BW3758" s="62"/>
      <c r="BX3758" s="62"/>
      <c r="BY3758" s="62"/>
      <c r="BZ3758" s="62"/>
      <c r="CA3758" s="62"/>
      <c r="CB3758" s="62"/>
      <c r="CC3758" s="62"/>
      <c r="CD3758" s="62"/>
      <c r="CE3758" s="62"/>
      <c r="CF3758" s="62"/>
      <c r="CL3758" s="56" t="s">
        <v>4181</v>
      </c>
      <c r="CM3758" s="56" t="s">
        <v>217</v>
      </c>
      <c r="CN3758" s="56" t="s">
        <v>217</v>
      </c>
      <c r="CO3758" s="52"/>
      <c r="CP3758" s="52"/>
      <c r="CQ3758" s="52"/>
      <c r="CR3758" s="52"/>
      <c r="CS3758" s="52"/>
      <c r="CT3758" s="52"/>
      <c r="CU3758" s="33"/>
      <c r="CV3758" s="33"/>
    </row>
    <row r="3759" spans="74:100">
      <c r="BV3759" s="62"/>
      <c r="BW3759" s="62"/>
      <c r="BX3759" s="62"/>
      <c r="BY3759" s="62"/>
      <c r="BZ3759" s="62"/>
      <c r="CA3759" s="62"/>
      <c r="CB3759" s="62"/>
      <c r="CC3759" s="62"/>
      <c r="CD3759" s="62"/>
      <c r="CE3759" s="62"/>
      <c r="CF3759" s="62"/>
      <c r="CL3759" s="56" t="s">
        <v>18302</v>
      </c>
      <c r="CM3759" s="56"/>
      <c r="CN3759" s="56"/>
      <c r="CO3759" s="52"/>
      <c r="CP3759" s="52"/>
      <c r="CQ3759" s="52"/>
      <c r="CR3759" s="52"/>
      <c r="CS3759" s="52"/>
      <c r="CT3759" s="52"/>
      <c r="CU3759" s="33"/>
      <c r="CV3759" s="33"/>
    </row>
    <row r="3760" spans="74:100">
      <c r="BV3760" s="62"/>
      <c r="BW3760" s="62"/>
      <c r="BX3760" s="62"/>
      <c r="BY3760" s="62"/>
      <c r="BZ3760" s="62"/>
      <c r="CA3760" s="62"/>
      <c r="CB3760" s="62"/>
      <c r="CC3760" s="62"/>
      <c r="CD3760" s="62"/>
      <c r="CE3760" s="62"/>
      <c r="CF3760" s="62"/>
      <c r="CL3760" s="56" t="s">
        <v>4182</v>
      </c>
      <c r="CM3760" s="56" t="s">
        <v>217</v>
      </c>
      <c r="CN3760" s="56" t="s">
        <v>217</v>
      </c>
      <c r="CO3760" s="52"/>
      <c r="CP3760" s="52"/>
      <c r="CQ3760" s="52"/>
      <c r="CR3760" s="52"/>
      <c r="CS3760" s="52"/>
      <c r="CT3760" s="52"/>
      <c r="CU3760" s="33"/>
      <c r="CV3760" s="33"/>
    </row>
    <row r="3761" spans="74:100">
      <c r="BV3761" s="62"/>
      <c r="BW3761" s="62"/>
      <c r="BX3761" s="62"/>
      <c r="BY3761" s="62"/>
      <c r="BZ3761" s="62"/>
      <c r="CA3761" s="62"/>
      <c r="CB3761" s="62"/>
      <c r="CC3761" s="62"/>
      <c r="CD3761" s="62"/>
      <c r="CE3761" s="62"/>
      <c r="CF3761" s="62"/>
      <c r="CL3761" s="56" t="s">
        <v>18303</v>
      </c>
      <c r="CM3761" s="56"/>
      <c r="CN3761" s="56"/>
      <c r="CO3761" s="52"/>
      <c r="CP3761" s="52"/>
      <c r="CQ3761" s="52"/>
      <c r="CR3761" s="52"/>
      <c r="CS3761" s="52"/>
      <c r="CT3761" s="52"/>
      <c r="CU3761" s="33"/>
      <c r="CV3761" s="33"/>
    </row>
    <row r="3762" spans="74:100">
      <c r="BV3762" s="62"/>
      <c r="BW3762" s="62"/>
      <c r="BX3762" s="62"/>
      <c r="BY3762" s="62"/>
      <c r="BZ3762" s="62"/>
      <c r="CA3762" s="62"/>
      <c r="CB3762" s="62"/>
      <c r="CC3762" s="62"/>
      <c r="CD3762" s="62"/>
      <c r="CE3762" s="62"/>
      <c r="CF3762" s="62"/>
      <c r="CL3762" s="56" t="s">
        <v>27411</v>
      </c>
      <c r="CM3762" s="56" t="s">
        <v>217</v>
      </c>
      <c r="CN3762" s="56" t="s">
        <v>217</v>
      </c>
      <c r="CO3762" s="52"/>
      <c r="CP3762" s="52"/>
      <c r="CQ3762" s="52"/>
      <c r="CR3762" s="52"/>
      <c r="CS3762" s="52"/>
      <c r="CT3762" s="52"/>
      <c r="CU3762" s="33"/>
      <c r="CV3762" s="33"/>
    </row>
    <row r="3763" spans="74:100">
      <c r="BV3763" s="62"/>
      <c r="BW3763" s="62"/>
      <c r="BX3763" s="62"/>
      <c r="BY3763" s="62"/>
      <c r="BZ3763" s="62"/>
      <c r="CA3763" s="62"/>
      <c r="CB3763" s="62"/>
      <c r="CC3763" s="62"/>
      <c r="CD3763" s="62"/>
      <c r="CE3763" s="62"/>
      <c r="CF3763" s="62"/>
      <c r="CL3763" s="56" t="s">
        <v>27412</v>
      </c>
      <c r="CM3763" s="56"/>
      <c r="CN3763" s="56"/>
      <c r="CO3763" s="52"/>
      <c r="CP3763" s="52"/>
      <c r="CQ3763" s="52"/>
      <c r="CR3763" s="52"/>
      <c r="CS3763" s="52"/>
      <c r="CT3763" s="52"/>
      <c r="CU3763" s="33"/>
      <c r="CV3763" s="33"/>
    </row>
    <row r="3764" spans="74:100">
      <c r="BV3764" s="62"/>
      <c r="BW3764" s="62"/>
      <c r="BX3764" s="62"/>
      <c r="BY3764" s="62"/>
      <c r="BZ3764" s="62"/>
      <c r="CA3764" s="62"/>
      <c r="CB3764" s="62"/>
      <c r="CC3764" s="62"/>
      <c r="CD3764" s="62"/>
      <c r="CE3764" s="62"/>
      <c r="CF3764" s="62"/>
      <c r="CL3764" s="56" t="s">
        <v>4183</v>
      </c>
      <c r="CM3764" s="56" t="s">
        <v>217</v>
      </c>
      <c r="CN3764" s="56" t="s">
        <v>217</v>
      </c>
      <c r="CO3764" s="52"/>
      <c r="CP3764" s="52"/>
      <c r="CQ3764" s="52"/>
      <c r="CR3764" s="52"/>
      <c r="CS3764" s="52"/>
      <c r="CT3764" s="52"/>
      <c r="CU3764" s="33"/>
      <c r="CV3764" s="33"/>
    </row>
    <row r="3765" spans="74:100">
      <c r="BV3765" s="62"/>
      <c r="BW3765" s="62"/>
      <c r="BX3765" s="62"/>
      <c r="BY3765" s="62"/>
      <c r="BZ3765" s="62"/>
      <c r="CA3765" s="62"/>
      <c r="CB3765" s="62"/>
      <c r="CC3765" s="62"/>
      <c r="CD3765" s="62"/>
      <c r="CE3765" s="62"/>
      <c r="CF3765" s="62"/>
      <c r="CL3765" s="56" t="s">
        <v>18304</v>
      </c>
      <c r="CM3765" s="56"/>
      <c r="CN3765" s="56"/>
      <c r="CO3765" s="52"/>
      <c r="CP3765" s="52"/>
      <c r="CQ3765" s="52"/>
      <c r="CR3765" s="52"/>
      <c r="CS3765" s="52"/>
      <c r="CT3765" s="52"/>
      <c r="CU3765" s="33"/>
      <c r="CV3765" s="33"/>
    </row>
    <row r="3766" spans="74:100">
      <c r="BV3766" s="62"/>
      <c r="BW3766" s="62"/>
      <c r="BX3766" s="62"/>
      <c r="BY3766" s="62"/>
      <c r="BZ3766" s="62"/>
      <c r="CA3766" s="62"/>
      <c r="CB3766" s="62"/>
      <c r="CC3766" s="62"/>
      <c r="CD3766" s="62"/>
      <c r="CE3766" s="62"/>
      <c r="CF3766" s="62"/>
      <c r="CL3766" s="56" t="s">
        <v>4184</v>
      </c>
      <c r="CM3766" s="56" t="s">
        <v>217</v>
      </c>
      <c r="CN3766" s="56" t="s">
        <v>217</v>
      </c>
      <c r="CO3766" s="52"/>
      <c r="CP3766" s="52"/>
      <c r="CQ3766" s="52"/>
      <c r="CR3766" s="52"/>
      <c r="CS3766" s="52"/>
      <c r="CT3766" s="52"/>
      <c r="CU3766" s="33"/>
      <c r="CV3766" s="33"/>
    </row>
    <row r="3767" spans="74:100">
      <c r="BV3767" s="62"/>
      <c r="BW3767" s="62"/>
      <c r="BX3767" s="62"/>
      <c r="BY3767" s="62"/>
      <c r="BZ3767" s="62"/>
      <c r="CA3767" s="62"/>
      <c r="CB3767" s="62"/>
      <c r="CC3767" s="62"/>
      <c r="CD3767" s="62"/>
      <c r="CE3767" s="62"/>
      <c r="CF3767" s="62"/>
      <c r="CL3767" s="56" t="s">
        <v>18305</v>
      </c>
      <c r="CM3767" s="56"/>
      <c r="CN3767" s="56"/>
      <c r="CO3767" s="52"/>
      <c r="CP3767" s="52"/>
      <c r="CQ3767" s="52"/>
      <c r="CR3767" s="52"/>
      <c r="CS3767" s="52"/>
      <c r="CT3767" s="52"/>
      <c r="CU3767" s="33"/>
      <c r="CV3767" s="33"/>
    </row>
    <row r="3768" spans="74:100">
      <c r="BV3768" s="62"/>
      <c r="BW3768" s="62"/>
      <c r="BX3768" s="62"/>
      <c r="BY3768" s="62"/>
      <c r="BZ3768" s="62"/>
      <c r="CA3768" s="62"/>
      <c r="CB3768" s="62"/>
      <c r="CC3768" s="62"/>
      <c r="CD3768" s="62"/>
      <c r="CE3768" s="62"/>
      <c r="CF3768" s="62"/>
      <c r="CL3768" s="56" t="s">
        <v>4185</v>
      </c>
      <c r="CM3768" s="56" t="s">
        <v>217</v>
      </c>
      <c r="CN3768" s="56" t="s">
        <v>217</v>
      </c>
      <c r="CO3768" s="52"/>
      <c r="CP3768" s="52"/>
      <c r="CQ3768" s="52"/>
      <c r="CR3768" s="52"/>
      <c r="CS3768" s="52"/>
      <c r="CT3768" s="52"/>
      <c r="CU3768" s="33"/>
      <c r="CV3768" s="33"/>
    </row>
    <row r="3769" spans="74:100">
      <c r="BV3769" s="62"/>
      <c r="BW3769" s="62"/>
      <c r="BX3769" s="62"/>
      <c r="BY3769" s="62"/>
      <c r="BZ3769" s="62"/>
      <c r="CA3769" s="62"/>
      <c r="CB3769" s="62"/>
      <c r="CC3769" s="62"/>
      <c r="CD3769" s="62"/>
      <c r="CE3769" s="62"/>
      <c r="CF3769" s="62"/>
      <c r="CL3769" s="56" t="s">
        <v>18306</v>
      </c>
      <c r="CM3769" s="56"/>
      <c r="CN3769" s="56"/>
      <c r="CO3769" s="52"/>
      <c r="CP3769" s="52"/>
      <c r="CQ3769" s="52"/>
      <c r="CR3769" s="52"/>
      <c r="CS3769" s="52"/>
      <c r="CT3769" s="52"/>
      <c r="CU3769" s="33"/>
      <c r="CV3769" s="33"/>
    </row>
    <row r="3770" spans="74:100">
      <c r="BV3770" s="62"/>
      <c r="BW3770" s="62"/>
      <c r="BX3770" s="62"/>
      <c r="BY3770" s="62"/>
      <c r="BZ3770" s="62"/>
      <c r="CA3770" s="62"/>
      <c r="CB3770" s="62"/>
      <c r="CC3770" s="62"/>
      <c r="CD3770" s="62"/>
      <c r="CE3770" s="62"/>
      <c r="CF3770" s="62"/>
      <c r="CL3770" s="56" t="s">
        <v>4186</v>
      </c>
      <c r="CM3770" s="56" t="s">
        <v>217</v>
      </c>
      <c r="CN3770" s="56" t="s">
        <v>217</v>
      </c>
      <c r="CO3770" s="52"/>
      <c r="CP3770" s="52"/>
      <c r="CQ3770" s="52"/>
      <c r="CR3770" s="52"/>
      <c r="CS3770" s="52"/>
      <c r="CT3770" s="52"/>
      <c r="CU3770" s="33"/>
      <c r="CV3770" s="33"/>
    </row>
    <row r="3771" spans="74:100">
      <c r="BV3771" s="62"/>
      <c r="BW3771" s="62"/>
      <c r="BX3771" s="62"/>
      <c r="BY3771" s="62"/>
      <c r="BZ3771" s="62"/>
      <c r="CA3771" s="62"/>
      <c r="CB3771" s="62"/>
      <c r="CC3771" s="62"/>
      <c r="CD3771" s="62"/>
      <c r="CE3771" s="62"/>
      <c r="CF3771" s="62"/>
      <c r="CL3771" s="56" t="s">
        <v>18307</v>
      </c>
      <c r="CM3771" s="56"/>
      <c r="CN3771" s="56"/>
      <c r="CO3771" s="52"/>
      <c r="CP3771" s="52"/>
      <c r="CQ3771" s="52"/>
      <c r="CR3771" s="52"/>
      <c r="CS3771" s="52"/>
      <c r="CT3771" s="52"/>
      <c r="CU3771" s="33"/>
      <c r="CV3771" s="33"/>
    </row>
    <row r="3772" spans="74:100">
      <c r="BV3772" s="62"/>
      <c r="BW3772" s="62"/>
      <c r="BX3772" s="62"/>
      <c r="BY3772" s="62"/>
      <c r="BZ3772" s="62"/>
      <c r="CA3772" s="62"/>
      <c r="CB3772" s="62"/>
      <c r="CC3772" s="62"/>
      <c r="CD3772" s="62"/>
      <c r="CE3772" s="62"/>
      <c r="CF3772" s="62"/>
      <c r="CL3772" s="56" t="s">
        <v>4187</v>
      </c>
      <c r="CM3772" s="56" t="s">
        <v>217</v>
      </c>
      <c r="CN3772" s="56" t="s">
        <v>217</v>
      </c>
      <c r="CO3772" s="52"/>
      <c r="CP3772" s="52"/>
      <c r="CQ3772" s="52"/>
      <c r="CR3772" s="52"/>
      <c r="CS3772" s="52"/>
      <c r="CT3772" s="52"/>
      <c r="CU3772" s="33"/>
      <c r="CV3772" s="33"/>
    </row>
    <row r="3773" spans="74:100">
      <c r="BV3773" s="62"/>
      <c r="BW3773" s="62"/>
      <c r="BX3773" s="62"/>
      <c r="BY3773" s="62"/>
      <c r="BZ3773" s="62"/>
      <c r="CA3773" s="62"/>
      <c r="CB3773" s="62"/>
      <c r="CC3773" s="62"/>
      <c r="CD3773" s="62"/>
      <c r="CE3773" s="62"/>
      <c r="CF3773" s="62"/>
      <c r="CL3773" s="56" t="s">
        <v>18308</v>
      </c>
      <c r="CM3773" s="56"/>
      <c r="CN3773" s="56"/>
      <c r="CO3773" s="52"/>
      <c r="CP3773" s="52"/>
      <c r="CQ3773" s="52"/>
      <c r="CR3773" s="52"/>
      <c r="CS3773" s="52"/>
      <c r="CT3773" s="52"/>
      <c r="CU3773" s="33"/>
      <c r="CV3773" s="33"/>
    </row>
    <row r="3774" spans="74:100">
      <c r="BV3774" s="62"/>
      <c r="BW3774" s="62"/>
      <c r="BX3774" s="62"/>
      <c r="BY3774" s="62"/>
      <c r="BZ3774" s="62"/>
      <c r="CA3774" s="62"/>
      <c r="CB3774" s="62"/>
      <c r="CC3774" s="62"/>
      <c r="CD3774" s="62"/>
      <c r="CE3774" s="62"/>
      <c r="CF3774" s="62"/>
      <c r="CL3774" s="56" t="s">
        <v>27413</v>
      </c>
      <c r="CM3774" s="56" t="s">
        <v>217</v>
      </c>
      <c r="CN3774" s="56" t="s">
        <v>217</v>
      </c>
      <c r="CO3774" s="52"/>
      <c r="CP3774" s="52"/>
      <c r="CQ3774" s="52"/>
      <c r="CR3774" s="52"/>
      <c r="CS3774" s="52"/>
      <c r="CT3774" s="52"/>
      <c r="CU3774" s="33"/>
      <c r="CV3774" s="33"/>
    </row>
    <row r="3775" spans="74:100">
      <c r="BV3775" s="62"/>
      <c r="BW3775" s="62"/>
      <c r="BX3775" s="62"/>
      <c r="BY3775" s="62"/>
      <c r="BZ3775" s="62"/>
      <c r="CA3775" s="62"/>
      <c r="CB3775" s="62"/>
      <c r="CC3775" s="62"/>
      <c r="CD3775" s="62"/>
      <c r="CE3775" s="62"/>
      <c r="CF3775" s="62"/>
      <c r="CL3775" s="56" t="s">
        <v>27414</v>
      </c>
      <c r="CM3775" s="56"/>
      <c r="CN3775" s="56"/>
      <c r="CO3775" s="52"/>
      <c r="CP3775" s="52"/>
      <c r="CQ3775" s="52"/>
      <c r="CR3775" s="52"/>
      <c r="CS3775" s="52"/>
      <c r="CT3775" s="52"/>
      <c r="CU3775" s="33"/>
      <c r="CV3775" s="33"/>
    </row>
    <row r="3776" spans="74:100">
      <c r="BV3776" s="62"/>
      <c r="BW3776" s="62"/>
      <c r="BX3776" s="62"/>
      <c r="BY3776" s="62"/>
      <c r="BZ3776" s="62"/>
      <c r="CA3776" s="62"/>
      <c r="CB3776" s="62"/>
      <c r="CC3776" s="62"/>
      <c r="CD3776" s="62"/>
      <c r="CE3776" s="62"/>
      <c r="CF3776" s="62"/>
      <c r="CL3776" s="56" t="s">
        <v>4188</v>
      </c>
      <c r="CM3776" s="56" t="s">
        <v>217</v>
      </c>
      <c r="CN3776" s="56" t="s">
        <v>217</v>
      </c>
      <c r="CO3776" s="52"/>
      <c r="CP3776" s="52"/>
      <c r="CQ3776" s="52"/>
      <c r="CR3776" s="52"/>
      <c r="CS3776" s="52"/>
      <c r="CT3776" s="52"/>
      <c r="CU3776" s="33"/>
      <c r="CV3776" s="33"/>
    </row>
    <row r="3777" spans="74:100">
      <c r="BV3777" s="62"/>
      <c r="BW3777" s="62"/>
      <c r="BX3777" s="62"/>
      <c r="BY3777" s="62"/>
      <c r="BZ3777" s="62"/>
      <c r="CA3777" s="62"/>
      <c r="CB3777" s="62"/>
      <c r="CC3777" s="62"/>
      <c r="CD3777" s="62"/>
      <c r="CE3777" s="62"/>
      <c r="CF3777" s="62"/>
      <c r="CL3777" s="56" t="s">
        <v>18309</v>
      </c>
      <c r="CM3777" s="56"/>
      <c r="CN3777" s="56"/>
      <c r="CO3777" s="52"/>
      <c r="CP3777" s="52"/>
      <c r="CQ3777" s="52"/>
      <c r="CR3777" s="52"/>
      <c r="CS3777" s="52"/>
      <c r="CT3777" s="52"/>
      <c r="CU3777" s="33"/>
      <c r="CV3777" s="33"/>
    </row>
    <row r="3778" spans="74:100">
      <c r="BV3778" s="62"/>
      <c r="BW3778" s="62"/>
      <c r="BX3778" s="62"/>
      <c r="BY3778" s="62"/>
      <c r="BZ3778" s="62"/>
      <c r="CA3778" s="62"/>
      <c r="CB3778" s="62"/>
      <c r="CC3778" s="62"/>
      <c r="CD3778" s="62"/>
      <c r="CE3778" s="62"/>
      <c r="CF3778" s="62"/>
      <c r="CL3778" s="56" t="s">
        <v>4189</v>
      </c>
      <c r="CM3778" s="56" t="s">
        <v>217</v>
      </c>
      <c r="CN3778" s="56" t="s">
        <v>217</v>
      </c>
      <c r="CO3778" s="52"/>
      <c r="CP3778" s="52"/>
      <c r="CQ3778" s="52"/>
      <c r="CR3778" s="52"/>
      <c r="CS3778" s="52"/>
      <c r="CT3778" s="52"/>
      <c r="CU3778" s="33"/>
      <c r="CV3778" s="33"/>
    </row>
    <row r="3779" spans="74:100">
      <c r="BV3779" s="62"/>
      <c r="BW3779" s="62"/>
      <c r="BX3779" s="62"/>
      <c r="BY3779" s="62"/>
      <c r="BZ3779" s="62"/>
      <c r="CA3779" s="62"/>
      <c r="CB3779" s="62"/>
      <c r="CC3779" s="62"/>
      <c r="CD3779" s="62"/>
      <c r="CE3779" s="62"/>
      <c r="CF3779" s="62"/>
      <c r="CL3779" s="56" t="s">
        <v>18310</v>
      </c>
      <c r="CM3779" s="56"/>
      <c r="CN3779" s="56"/>
      <c r="CO3779" s="52"/>
      <c r="CP3779" s="52"/>
      <c r="CQ3779" s="52"/>
      <c r="CR3779" s="52"/>
      <c r="CS3779" s="52"/>
      <c r="CT3779" s="52"/>
      <c r="CU3779" s="33"/>
      <c r="CV3779" s="33"/>
    </row>
    <row r="3780" spans="74:100">
      <c r="BV3780" s="62"/>
      <c r="BW3780" s="62"/>
      <c r="BX3780" s="62"/>
      <c r="BY3780" s="62"/>
      <c r="BZ3780" s="62"/>
      <c r="CA3780" s="62"/>
      <c r="CB3780" s="62"/>
      <c r="CC3780" s="62"/>
      <c r="CD3780" s="62"/>
      <c r="CE3780" s="62"/>
      <c r="CF3780" s="62"/>
      <c r="CL3780" s="56" t="s">
        <v>4190</v>
      </c>
      <c r="CM3780" s="56" t="s">
        <v>217</v>
      </c>
      <c r="CN3780" s="56" t="s">
        <v>217</v>
      </c>
      <c r="CO3780" s="52"/>
      <c r="CP3780" s="52"/>
      <c r="CQ3780" s="52"/>
      <c r="CR3780" s="52"/>
      <c r="CS3780" s="52"/>
      <c r="CT3780" s="52"/>
      <c r="CU3780" s="33"/>
      <c r="CV3780" s="33"/>
    </row>
    <row r="3781" spans="74:100">
      <c r="BV3781" s="62"/>
      <c r="BW3781" s="62"/>
      <c r="BX3781" s="62"/>
      <c r="BY3781" s="62"/>
      <c r="BZ3781" s="62"/>
      <c r="CA3781" s="62"/>
      <c r="CB3781" s="62"/>
      <c r="CC3781" s="62"/>
      <c r="CD3781" s="62"/>
      <c r="CE3781" s="62"/>
      <c r="CF3781" s="62"/>
      <c r="CL3781" s="56" t="s">
        <v>18311</v>
      </c>
      <c r="CM3781" s="56"/>
      <c r="CN3781" s="56"/>
      <c r="CO3781" s="52"/>
      <c r="CP3781" s="52"/>
      <c r="CQ3781" s="52"/>
      <c r="CR3781" s="52"/>
      <c r="CS3781" s="52"/>
      <c r="CT3781" s="52"/>
      <c r="CU3781" s="33"/>
      <c r="CV3781" s="33"/>
    </row>
    <row r="3782" spans="74:100">
      <c r="BV3782" s="62"/>
      <c r="BW3782" s="62"/>
      <c r="BX3782" s="62"/>
      <c r="BY3782" s="62"/>
      <c r="BZ3782" s="62"/>
      <c r="CA3782" s="62"/>
      <c r="CB3782" s="62"/>
      <c r="CC3782" s="62"/>
      <c r="CD3782" s="62"/>
      <c r="CE3782" s="62"/>
      <c r="CF3782" s="62"/>
      <c r="CL3782" s="56" t="s">
        <v>4191</v>
      </c>
      <c r="CM3782" s="56" t="s">
        <v>217</v>
      </c>
      <c r="CN3782" s="56" t="s">
        <v>217</v>
      </c>
      <c r="CO3782" s="52"/>
      <c r="CP3782" s="52"/>
      <c r="CQ3782" s="52"/>
      <c r="CR3782" s="52"/>
      <c r="CS3782" s="52"/>
      <c r="CT3782" s="52"/>
      <c r="CU3782" s="33"/>
      <c r="CV3782" s="33"/>
    </row>
    <row r="3783" spans="74:100">
      <c r="BV3783" s="62"/>
      <c r="BW3783" s="62"/>
      <c r="BX3783" s="62"/>
      <c r="BY3783" s="62"/>
      <c r="BZ3783" s="62"/>
      <c r="CA3783" s="62"/>
      <c r="CB3783" s="62"/>
      <c r="CC3783" s="62"/>
      <c r="CD3783" s="62"/>
      <c r="CE3783" s="62"/>
      <c r="CF3783" s="62"/>
      <c r="CL3783" s="56" t="s">
        <v>18312</v>
      </c>
      <c r="CM3783" s="56"/>
      <c r="CN3783" s="56"/>
      <c r="CO3783" s="52"/>
      <c r="CP3783" s="52"/>
      <c r="CQ3783" s="52"/>
      <c r="CR3783" s="52"/>
      <c r="CS3783" s="52"/>
      <c r="CT3783" s="52"/>
      <c r="CU3783" s="33"/>
      <c r="CV3783" s="33"/>
    </row>
    <row r="3784" spans="74:100">
      <c r="BV3784" s="62"/>
      <c r="BW3784" s="62"/>
      <c r="BX3784" s="62"/>
      <c r="BY3784" s="62"/>
      <c r="BZ3784" s="62"/>
      <c r="CA3784" s="62"/>
      <c r="CB3784" s="62"/>
      <c r="CC3784" s="62"/>
      <c r="CD3784" s="62"/>
      <c r="CE3784" s="62"/>
      <c r="CF3784" s="62"/>
      <c r="CL3784" s="56" t="s">
        <v>4192</v>
      </c>
      <c r="CM3784" s="56" t="s">
        <v>217</v>
      </c>
      <c r="CN3784" s="56" t="s">
        <v>217</v>
      </c>
      <c r="CO3784" s="52"/>
      <c r="CP3784" s="52"/>
      <c r="CQ3784" s="52"/>
      <c r="CR3784" s="52"/>
      <c r="CS3784" s="52"/>
      <c r="CT3784" s="52"/>
      <c r="CU3784" s="33"/>
      <c r="CV3784" s="33"/>
    </row>
    <row r="3785" spans="74:100">
      <c r="BV3785" s="62"/>
      <c r="BW3785" s="62"/>
      <c r="BX3785" s="62"/>
      <c r="BY3785" s="62"/>
      <c r="BZ3785" s="62"/>
      <c r="CA3785" s="62"/>
      <c r="CB3785" s="62"/>
      <c r="CC3785" s="62"/>
      <c r="CD3785" s="62"/>
      <c r="CE3785" s="62"/>
      <c r="CF3785" s="62"/>
      <c r="CL3785" s="56" t="s">
        <v>18313</v>
      </c>
      <c r="CM3785" s="56"/>
      <c r="CN3785" s="56"/>
      <c r="CO3785" s="52"/>
      <c r="CP3785" s="52"/>
      <c r="CQ3785" s="52"/>
      <c r="CR3785" s="52"/>
      <c r="CS3785" s="52"/>
      <c r="CT3785" s="52"/>
      <c r="CU3785" s="33"/>
      <c r="CV3785" s="33"/>
    </row>
    <row r="3786" spans="74:100">
      <c r="BV3786" s="62"/>
      <c r="BW3786" s="62"/>
      <c r="BX3786" s="62"/>
      <c r="BY3786" s="62"/>
      <c r="BZ3786" s="62"/>
      <c r="CA3786" s="62"/>
      <c r="CB3786" s="62"/>
      <c r="CC3786" s="62"/>
      <c r="CD3786" s="62"/>
      <c r="CE3786" s="62"/>
      <c r="CF3786" s="62"/>
      <c r="CL3786" s="56" t="s">
        <v>4193</v>
      </c>
      <c r="CM3786" s="56" t="s">
        <v>217</v>
      </c>
      <c r="CN3786" s="56" t="s">
        <v>217</v>
      </c>
      <c r="CO3786" s="52"/>
      <c r="CP3786" s="52"/>
      <c r="CQ3786" s="52"/>
      <c r="CR3786" s="52"/>
      <c r="CS3786" s="52"/>
      <c r="CT3786" s="52"/>
      <c r="CU3786" s="33"/>
      <c r="CV3786" s="33"/>
    </row>
    <row r="3787" spans="74:100">
      <c r="BV3787" s="62"/>
      <c r="BW3787" s="62"/>
      <c r="BX3787" s="62"/>
      <c r="BY3787" s="62"/>
      <c r="BZ3787" s="62"/>
      <c r="CA3787" s="62"/>
      <c r="CB3787" s="62"/>
      <c r="CC3787" s="62"/>
      <c r="CD3787" s="62"/>
      <c r="CE3787" s="62"/>
      <c r="CF3787" s="62"/>
      <c r="CL3787" s="56" t="s">
        <v>18314</v>
      </c>
      <c r="CM3787" s="56"/>
      <c r="CN3787" s="56"/>
      <c r="CO3787" s="52"/>
      <c r="CP3787" s="52"/>
      <c r="CQ3787" s="52"/>
      <c r="CR3787" s="52"/>
      <c r="CS3787" s="52"/>
      <c r="CT3787" s="52"/>
      <c r="CU3787" s="33"/>
      <c r="CV3787" s="33"/>
    </row>
    <row r="3788" spans="74:100">
      <c r="BV3788" s="62"/>
      <c r="BW3788" s="62"/>
      <c r="BX3788" s="62"/>
      <c r="BY3788" s="62"/>
      <c r="BZ3788" s="62"/>
      <c r="CA3788" s="62"/>
      <c r="CB3788" s="62"/>
      <c r="CC3788" s="62"/>
      <c r="CD3788" s="62"/>
      <c r="CE3788" s="62"/>
      <c r="CF3788" s="62"/>
      <c r="CL3788" s="56" t="s">
        <v>4194</v>
      </c>
      <c r="CM3788" s="56" t="s">
        <v>217</v>
      </c>
      <c r="CN3788" s="56" t="s">
        <v>217</v>
      </c>
      <c r="CO3788" s="52"/>
      <c r="CP3788" s="52"/>
      <c r="CQ3788" s="52"/>
      <c r="CR3788" s="52"/>
      <c r="CS3788" s="52"/>
      <c r="CT3788" s="52"/>
      <c r="CU3788" s="33"/>
      <c r="CV3788" s="33"/>
    </row>
    <row r="3789" spans="74:100">
      <c r="BV3789" s="62"/>
      <c r="BW3789" s="62"/>
      <c r="BX3789" s="62"/>
      <c r="BY3789" s="62"/>
      <c r="BZ3789" s="62"/>
      <c r="CA3789" s="62"/>
      <c r="CB3789" s="62"/>
      <c r="CC3789" s="62"/>
      <c r="CD3789" s="62"/>
      <c r="CE3789" s="62"/>
      <c r="CF3789" s="62"/>
      <c r="CL3789" s="56" t="s">
        <v>18315</v>
      </c>
      <c r="CM3789" s="56"/>
      <c r="CN3789" s="56"/>
      <c r="CO3789" s="52"/>
      <c r="CP3789" s="52"/>
      <c r="CQ3789" s="52"/>
      <c r="CR3789" s="52"/>
      <c r="CS3789" s="52"/>
      <c r="CT3789" s="52"/>
      <c r="CU3789" s="33"/>
      <c r="CV3789" s="33"/>
    </row>
    <row r="3790" spans="74:100">
      <c r="BV3790" s="62"/>
      <c r="BW3790" s="62"/>
      <c r="BX3790" s="62"/>
      <c r="BY3790" s="62"/>
      <c r="BZ3790" s="62"/>
      <c r="CA3790" s="62"/>
      <c r="CB3790" s="62"/>
      <c r="CC3790" s="62"/>
      <c r="CD3790" s="62"/>
      <c r="CE3790" s="62"/>
      <c r="CF3790" s="62"/>
      <c r="CL3790" s="56" t="s">
        <v>4195</v>
      </c>
      <c r="CM3790" s="56" t="s">
        <v>217</v>
      </c>
      <c r="CN3790" s="56" t="s">
        <v>217</v>
      </c>
      <c r="CO3790" s="52"/>
      <c r="CP3790" s="52"/>
      <c r="CQ3790" s="52"/>
      <c r="CR3790" s="52"/>
      <c r="CS3790" s="52"/>
      <c r="CT3790" s="52"/>
      <c r="CU3790" s="33"/>
      <c r="CV3790" s="33"/>
    </row>
    <row r="3791" spans="74:100">
      <c r="BV3791" s="62"/>
      <c r="BW3791" s="62"/>
      <c r="BX3791" s="62"/>
      <c r="BY3791" s="62"/>
      <c r="BZ3791" s="62"/>
      <c r="CA3791" s="62"/>
      <c r="CB3791" s="62"/>
      <c r="CC3791" s="62"/>
      <c r="CD3791" s="62"/>
      <c r="CE3791" s="62"/>
      <c r="CF3791" s="62"/>
      <c r="CL3791" s="56" t="s">
        <v>18316</v>
      </c>
      <c r="CM3791" s="56"/>
      <c r="CN3791" s="56"/>
      <c r="CO3791" s="52"/>
      <c r="CP3791" s="52"/>
      <c r="CQ3791" s="52"/>
      <c r="CR3791" s="52"/>
      <c r="CS3791" s="52"/>
      <c r="CT3791" s="52"/>
      <c r="CU3791" s="33"/>
      <c r="CV3791" s="33"/>
    </row>
    <row r="3792" spans="74:100">
      <c r="BV3792" s="62"/>
      <c r="BW3792" s="62"/>
      <c r="BX3792" s="62"/>
      <c r="BY3792" s="62"/>
      <c r="BZ3792" s="62"/>
      <c r="CA3792" s="62"/>
      <c r="CB3792" s="62"/>
      <c r="CC3792" s="62"/>
      <c r="CD3792" s="62"/>
      <c r="CE3792" s="62"/>
      <c r="CF3792" s="62"/>
      <c r="CL3792" s="56" t="s">
        <v>4196</v>
      </c>
      <c r="CM3792" s="56" t="s">
        <v>217</v>
      </c>
      <c r="CN3792" s="56" t="s">
        <v>217</v>
      </c>
      <c r="CO3792" s="52"/>
      <c r="CP3792" s="52"/>
      <c r="CQ3792" s="52"/>
      <c r="CR3792" s="52"/>
      <c r="CS3792" s="52"/>
      <c r="CT3792" s="52"/>
      <c r="CU3792" s="33"/>
      <c r="CV3792" s="33"/>
    </row>
    <row r="3793" spans="74:100">
      <c r="BV3793" s="62"/>
      <c r="BW3793" s="62"/>
      <c r="BX3793" s="62"/>
      <c r="BY3793" s="62"/>
      <c r="BZ3793" s="62"/>
      <c r="CA3793" s="62"/>
      <c r="CB3793" s="62"/>
      <c r="CC3793" s="62"/>
      <c r="CD3793" s="62"/>
      <c r="CE3793" s="62"/>
      <c r="CF3793" s="62"/>
      <c r="CL3793" s="56" t="s">
        <v>18317</v>
      </c>
      <c r="CM3793" s="56"/>
      <c r="CN3793" s="56"/>
      <c r="CO3793" s="52"/>
      <c r="CP3793" s="52"/>
      <c r="CQ3793" s="52"/>
      <c r="CR3793" s="52"/>
      <c r="CS3793" s="52"/>
      <c r="CT3793" s="52"/>
      <c r="CU3793" s="33"/>
      <c r="CV3793" s="33"/>
    </row>
    <row r="3794" spans="74:100">
      <c r="BV3794" s="62"/>
      <c r="BW3794" s="62"/>
      <c r="BX3794" s="62"/>
      <c r="BY3794" s="62"/>
      <c r="BZ3794" s="62"/>
      <c r="CA3794" s="62"/>
      <c r="CB3794" s="62"/>
      <c r="CC3794" s="62"/>
      <c r="CD3794" s="62"/>
      <c r="CE3794" s="62"/>
      <c r="CF3794" s="62"/>
      <c r="CL3794" s="56" t="s">
        <v>1295</v>
      </c>
      <c r="CM3794" s="56" t="s">
        <v>215</v>
      </c>
      <c r="CN3794" s="56" t="s">
        <v>215</v>
      </c>
      <c r="CO3794" s="52"/>
      <c r="CP3794" s="52"/>
      <c r="CQ3794" s="52"/>
      <c r="CR3794" s="52"/>
      <c r="CS3794" s="52"/>
      <c r="CT3794" s="52"/>
      <c r="CU3794" s="33"/>
      <c r="CV3794" s="33"/>
    </row>
    <row r="3795" spans="74:100">
      <c r="BV3795" s="62"/>
      <c r="BW3795" s="62"/>
      <c r="BX3795" s="62"/>
      <c r="BY3795" s="62"/>
      <c r="BZ3795" s="62"/>
      <c r="CA3795" s="62"/>
      <c r="CB3795" s="62"/>
      <c r="CC3795" s="62"/>
      <c r="CD3795" s="62"/>
      <c r="CE3795" s="62"/>
      <c r="CF3795" s="62"/>
      <c r="CL3795" s="56" t="s">
        <v>21315</v>
      </c>
      <c r="CM3795" s="56"/>
      <c r="CN3795" s="56"/>
      <c r="CO3795" s="52"/>
      <c r="CP3795" s="52"/>
      <c r="CQ3795" s="52"/>
      <c r="CR3795" s="52"/>
      <c r="CS3795" s="52"/>
      <c r="CT3795" s="52"/>
      <c r="CU3795" s="33"/>
      <c r="CV3795" s="33"/>
    </row>
    <row r="3796" spans="74:100">
      <c r="BV3796" s="62"/>
      <c r="BW3796" s="62"/>
      <c r="BX3796" s="62"/>
      <c r="BY3796" s="62"/>
      <c r="BZ3796" s="62"/>
      <c r="CA3796" s="62"/>
      <c r="CB3796" s="62"/>
      <c r="CC3796" s="62"/>
      <c r="CD3796" s="62"/>
      <c r="CE3796" s="62"/>
      <c r="CF3796" s="62"/>
      <c r="CL3796" s="56" t="s">
        <v>4197</v>
      </c>
      <c r="CM3796" s="56" t="s">
        <v>216</v>
      </c>
      <c r="CN3796" s="56" t="s">
        <v>216</v>
      </c>
      <c r="CO3796" s="52"/>
      <c r="CP3796" s="52"/>
      <c r="CQ3796" s="52"/>
      <c r="CR3796" s="52"/>
      <c r="CS3796" s="52"/>
      <c r="CT3796" s="52"/>
      <c r="CU3796" s="33"/>
      <c r="CV3796" s="33"/>
    </row>
    <row r="3797" spans="74:100">
      <c r="BV3797" s="62"/>
      <c r="BW3797" s="62"/>
      <c r="BX3797" s="62"/>
      <c r="BY3797" s="62"/>
      <c r="BZ3797" s="62"/>
      <c r="CA3797" s="62"/>
      <c r="CB3797" s="62"/>
      <c r="CC3797" s="62"/>
      <c r="CD3797" s="62"/>
      <c r="CE3797" s="62"/>
      <c r="CF3797" s="62"/>
      <c r="CL3797" s="56" t="s">
        <v>21316</v>
      </c>
      <c r="CM3797" s="56"/>
      <c r="CN3797" s="56"/>
      <c r="CO3797" s="52"/>
      <c r="CP3797" s="52"/>
      <c r="CQ3797" s="52"/>
      <c r="CR3797" s="52"/>
      <c r="CS3797" s="52"/>
      <c r="CT3797" s="52"/>
      <c r="CU3797" s="33"/>
      <c r="CV3797" s="33"/>
    </row>
    <row r="3798" spans="74:100">
      <c r="BV3798" s="62"/>
      <c r="BW3798" s="62"/>
      <c r="BX3798" s="62"/>
      <c r="BY3798" s="62"/>
      <c r="BZ3798" s="62"/>
      <c r="CA3798" s="62"/>
      <c r="CB3798" s="62"/>
      <c r="CC3798" s="62"/>
      <c r="CD3798" s="62"/>
      <c r="CE3798" s="62"/>
      <c r="CF3798" s="62"/>
      <c r="CL3798" s="56" t="s">
        <v>4199</v>
      </c>
      <c r="CM3798" s="56" t="s">
        <v>217</v>
      </c>
      <c r="CN3798" s="56" t="s">
        <v>217</v>
      </c>
      <c r="CO3798" s="52"/>
      <c r="CP3798" s="52"/>
      <c r="CQ3798" s="52"/>
      <c r="CR3798" s="52"/>
      <c r="CS3798" s="52"/>
      <c r="CT3798" s="52"/>
      <c r="CU3798" s="33"/>
      <c r="CV3798" s="33"/>
    </row>
    <row r="3799" spans="74:100">
      <c r="BV3799" s="62"/>
      <c r="BW3799" s="62"/>
      <c r="BX3799" s="62"/>
      <c r="BY3799" s="62"/>
      <c r="BZ3799" s="62"/>
      <c r="CA3799" s="62"/>
      <c r="CB3799" s="62"/>
      <c r="CC3799" s="62"/>
      <c r="CD3799" s="62"/>
      <c r="CE3799" s="62"/>
      <c r="CF3799" s="62"/>
      <c r="CL3799" s="56" t="s">
        <v>18318</v>
      </c>
      <c r="CM3799" s="56"/>
      <c r="CN3799" s="56"/>
      <c r="CO3799" s="52"/>
      <c r="CP3799" s="52"/>
      <c r="CQ3799" s="52"/>
      <c r="CR3799" s="52"/>
      <c r="CS3799" s="52"/>
      <c r="CT3799" s="52"/>
      <c r="CU3799" s="33"/>
      <c r="CV3799" s="33"/>
    </row>
    <row r="3800" spans="74:100">
      <c r="BV3800" s="62"/>
      <c r="BW3800" s="62"/>
      <c r="BX3800" s="62"/>
      <c r="BY3800" s="62"/>
      <c r="BZ3800" s="62"/>
      <c r="CA3800" s="62"/>
      <c r="CB3800" s="62"/>
      <c r="CC3800" s="62"/>
      <c r="CD3800" s="62"/>
      <c r="CE3800" s="62"/>
      <c r="CF3800" s="62"/>
      <c r="CL3800" s="56" t="s">
        <v>4200</v>
      </c>
      <c r="CM3800" s="56" t="s">
        <v>217</v>
      </c>
      <c r="CN3800" s="56" t="s">
        <v>217</v>
      </c>
      <c r="CO3800" s="52"/>
      <c r="CP3800" s="52"/>
      <c r="CQ3800" s="52"/>
      <c r="CR3800" s="52"/>
      <c r="CS3800" s="52"/>
      <c r="CT3800" s="52"/>
      <c r="CU3800" s="33"/>
      <c r="CV3800" s="33"/>
    </row>
    <row r="3801" spans="74:100">
      <c r="BV3801" s="62"/>
      <c r="BW3801" s="62"/>
      <c r="BX3801" s="62"/>
      <c r="BY3801" s="62"/>
      <c r="BZ3801" s="62"/>
      <c r="CA3801" s="62"/>
      <c r="CB3801" s="62"/>
      <c r="CC3801" s="62"/>
      <c r="CD3801" s="62"/>
      <c r="CE3801" s="62"/>
      <c r="CF3801" s="62"/>
      <c r="CL3801" s="56" t="s">
        <v>18319</v>
      </c>
      <c r="CM3801" s="56"/>
      <c r="CN3801" s="56"/>
      <c r="CO3801" s="52"/>
      <c r="CP3801" s="52"/>
      <c r="CQ3801" s="52"/>
      <c r="CR3801" s="52"/>
      <c r="CS3801" s="52"/>
      <c r="CT3801" s="52"/>
      <c r="CU3801" s="33"/>
      <c r="CV3801" s="33"/>
    </row>
    <row r="3802" spans="74:100">
      <c r="BV3802" s="62"/>
      <c r="BW3802" s="62"/>
      <c r="BX3802" s="62"/>
      <c r="BY3802" s="62"/>
      <c r="BZ3802" s="62"/>
      <c r="CA3802" s="62"/>
      <c r="CB3802" s="62"/>
      <c r="CC3802" s="62"/>
      <c r="CD3802" s="62"/>
      <c r="CE3802" s="62"/>
      <c r="CF3802" s="62"/>
      <c r="CL3802" s="56" t="s">
        <v>27415</v>
      </c>
      <c r="CM3802" s="56" t="s">
        <v>217</v>
      </c>
      <c r="CN3802" s="56" t="s">
        <v>217</v>
      </c>
      <c r="CO3802" s="52"/>
      <c r="CP3802" s="52"/>
      <c r="CQ3802" s="52"/>
      <c r="CR3802" s="52"/>
      <c r="CS3802" s="52"/>
      <c r="CT3802" s="52"/>
      <c r="CU3802" s="33"/>
      <c r="CV3802" s="33"/>
    </row>
    <row r="3803" spans="74:100">
      <c r="BV3803" s="62"/>
      <c r="BW3803" s="62"/>
      <c r="BX3803" s="62"/>
      <c r="BY3803" s="62"/>
      <c r="BZ3803" s="62"/>
      <c r="CA3803" s="62"/>
      <c r="CB3803" s="62"/>
      <c r="CC3803" s="62"/>
      <c r="CD3803" s="62"/>
      <c r="CE3803" s="62"/>
      <c r="CF3803" s="62"/>
      <c r="CL3803" s="56" t="s">
        <v>27416</v>
      </c>
      <c r="CM3803" s="56"/>
      <c r="CN3803" s="56"/>
      <c r="CO3803" s="52"/>
      <c r="CP3803" s="52"/>
      <c r="CQ3803" s="52"/>
      <c r="CR3803" s="52"/>
      <c r="CS3803" s="52"/>
      <c r="CT3803" s="52"/>
      <c r="CU3803" s="33"/>
      <c r="CV3803" s="33"/>
    </row>
    <row r="3804" spans="74:100">
      <c r="BV3804" s="62"/>
      <c r="BW3804" s="62"/>
      <c r="BX3804" s="62"/>
      <c r="BY3804" s="62"/>
      <c r="BZ3804" s="62"/>
      <c r="CA3804" s="62"/>
      <c r="CB3804" s="62"/>
      <c r="CC3804" s="62"/>
      <c r="CD3804" s="62"/>
      <c r="CE3804" s="62"/>
      <c r="CF3804" s="62"/>
      <c r="CL3804" s="56" t="s">
        <v>4201</v>
      </c>
      <c r="CM3804" s="56" t="s">
        <v>217</v>
      </c>
      <c r="CN3804" s="56" t="s">
        <v>217</v>
      </c>
      <c r="CO3804" s="52"/>
      <c r="CP3804" s="52"/>
      <c r="CQ3804" s="52"/>
      <c r="CR3804" s="52"/>
      <c r="CS3804" s="52"/>
      <c r="CT3804" s="52"/>
      <c r="CU3804" s="33"/>
      <c r="CV3804" s="33"/>
    </row>
    <row r="3805" spans="74:100">
      <c r="BV3805" s="62"/>
      <c r="BW3805" s="62"/>
      <c r="BX3805" s="62"/>
      <c r="BY3805" s="62"/>
      <c r="BZ3805" s="62"/>
      <c r="CA3805" s="62"/>
      <c r="CB3805" s="62"/>
      <c r="CC3805" s="62"/>
      <c r="CD3805" s="62"/>
      <c r="CE3805" s="62"/>
      <c r="CF3805" s="62"/>
      <c r="CL3805" s="56" t="s">
        <v>18320</v>
      </c>
      <c r="CM3805" s="56"/>
      <c r="CN3805" s="56"/>
      <c r="CO3805" s="52"/>
      <c r="CP3805" s="52"/>
      <c r="CQ3805" s="52"/>
      <c r="CR3805" s="52"/>
      <c r="CS3805" s="52"/>
      <c r="CT3805" s="52"/>
      <c r="CU3805" s="33"/>
      <c r="CV3805" s="33"/>
    </row>
    <row r="3806" spans="74:100">
      <c r="BV3806" s="62"/>
      <c r="BW3806" s="62"/>
      <c r="BX3806" s="62"/>
      <c r="BY3806" s="62"/>
      <c r="BZ3806" s="62"/>
      <c r="CA3806" s="62"/>
      <c r="CB3806" s="62"/>
      <c r="CC3806" s="62"/>
      <c r="CD3806" s="62"/>
      <c r="CE3806" s="62"/>
      <c r="CF3806" s="62"/>
      <c r="CL3806" s="56" t="s">
        <v>4202</v>
      </c>
      <c r="CM3806" s="56" t="s">
        <v>217</v>
      </c>
      <c r="CN3806" s="56" t="s">
        <v>217</v>
      </c>
      <c r="CO3806" s="52"/>
      <c r="CP3806" s="52"/>
      <c r="CQ3806" s="52"/>
      <c r="CR3806" s="52"/>
      <c r="CS3806" s="52"/>
      <c r="CT3806" s="52"/>
      <c r="CU3806" s="33"/>
      <c r="CV3806" s="33"/>
    </row>
    <row r="3807" spans="74:100">
      <c r="BV3807" s="62"/>
      <c r="BW3807" s="62"/>
      <c r="BX3807" s="62"/>
      <c r="BY3807" s="62"/>
      <c r="BZ3807" s="62"/>
      <c r="CA3807" s="62"/>
      <c r="CB3807" s="62"/>
      <c r="CC3807" s="62"/>
      <c r="CD3807" s="62"/>
      <c r="CE3807" s="62"/>
      <c r="CF3807" s="62"/>
      <c r="CL3807" s="56" t="s">
        <v>18321</v>
      </c>
      <c r="CM3807" s="56"/>
      <c r="CN3807" s="56"/>
      <c r="CO3807" s="52"/>
      <c r="CP3807" s="52"/>
      <c r="CQ3807" s="52"/>
      <c r="CR3807" s="52"/>
      <c r="CS3807" s="52"/>
      <c r="CT3807" s="52"/>
      <c r="CU3807" s="33"/>
      <c r="CV3807" s="33"/>
    </row>
    <row r="3808" spans="74:100">
      <c r="BV3808" s="62"/>
      <c r="BW3808" s="62"/>
      <c r="BX3808" s="62"/>
      <c r="BY3808" s="62"/>
      <c r="BZ3808" s="62"/>
      <c r="CA3808" s="62"/>
      <c r="CB3808" s="62"/>
      <c r="CC3808" s="62"/>
      <c r="CD3808" s="62"/>
      <c r="CE3808" s="62"/>
      <c r="CF3808" s="62"/>
      <c r="CL3808" s="56" t="s">
        <v>4203</v>
      </c>
      <c r="CM3808" s="56" t="s">
        <v>217</v>
      </c>
      <c r="CN3808" s="56" t="s">
        <v>217</v>
      </c>
      <c r="CO3808" s="52"/>
      <c r="CP3808" s="52"/>
      <c r="CQ3808" s="52"/>
      <c r="CR3808" s="52"/>
      <c r="CS3808" s="52"/>
      <c r="CT3808" s="52"/>
      <c r="CU3808" s="33"/>
      <c r="CV3808" s="33"/>
    </row>
    <row r="3809" spans="74:100">
      <c r="BV3809" s="62"/>
      <c r="BW3809" s="62"/>
      <c r="BX3809" s="62"/>
      <c r="BY3809" s="62"/>
      <c r="BZ3809" s="62"/>
      <c r="CA3809" s="62"/>
      <c r="CB3809" s="62"/>
      <c r="CC3809" s="62"/>
      <c r="CD3809" s="62"/>
      <c r="CE3809" s="62"/>
      <c r="CF3809" s="62"/>
      <c r="CL3809" s="56" t="s">
        <v>18322</v>
      </c>
      <c r="CM3809" s="56"/>
      <c r="CN3809" s="56"/>
      <c r="CO3809" s="52"/>
      <c r="CP3809" s="52"/>
      <c r="CQ3809" s="52"/>
      <c r="CR3809" s="52"/>
      <c r="CS3809" s="52"/>
      <c r="CT3809" s="52"/>
      <c r="CU3809" s="33"/>
      <c r="CV3809" s="33"/>
    </row>
    <row r="3810" spans="74:100">
      <c r="BV3810" s="62"/>
      <c r="BW3810" s="62"/>
      <c r="BX3810" s="62"/>
      <c r="BY3810" s="62"/>
      <c r="BZ3810" s="62"/>
      <c r="CA3810" s="62"/>
      <c r="CB3810" s="62"/>
      <c r="CC3810" s="62"/>
      <c r="CD3810" s="62"/>
      <c r="CE3810" s="62"/>
      <c r="CF3810" s="62"/>
      <c r="CL3810" s="56" t="s">
        <v>4204</v>
      </c>
      <c r="CM3810" s="56" t="s">
        <v>217</v>
      </c>
      <c r="CN3810" s="56" t="s">
        <v>217</v>
      </c>
      <c r="CO3810" s="52"/>
      <c r="CP3810" s="52"/>
      <c r="CQ3810" s="52"/>
      <c r="CR3810" s="52"/>
      <c r="CS3810" s="52"/>
      <c r="CT3810" s="52"/>
      <c r="CU3810" s="33"/>
      <c r="CV3810" s="33"/>
    </row>
    <row r="3811" spans="74:100">
      <c r="BV3811" s="62"/>
      <c r="BW3811" s="62"/>
      <c r="BX3811" s="62"/>
      <c r="BY3811" s="62"/>
      <c r="BZ3811" s="62"/>
      <c r="CA3811" s="62"/>
      <c r="CB3811" s="62"/>
      <c r="CC3811" s="62"/>
      <c r="CD3811" s="62"/>
      <c r="CE3811" s="62"/>
      <c r="CF3811" s="62"/>
      <c r="CL3811" s="56" t="s">
        <v>18323</v>
      </c>
      <c r="CM3811" s="56"/>
      <c r="CN3811" s="56"/>
      <c r="CO3811" s="52"/>
      <c r="CP3811" s="52"/>
      <c r="CQ3811" s="52"/>
      <c r="CR3811" s="52"/>
      <c r="CS3811" s="52"/>
      <c r="CT3811" s="52"/>
      <c r="CU3811" s="33"/>
      <c r="CV3811" s="33"/>
    </row>
    <row r="3812" spans="74:100">
      <c r="BV3812" s="62"/>
      <c r="BW3812" s="62"/>
      <c r="BX3812" s="62"/>
      <c r="BY3812" s="62"/>
      <c r="BZ3812" s="62"/>
      <c r="CA3812" s="62"/>
      <c r="CB3812" s="62"/>
      <c r="CC3812" s="62"/>
      <c r="CD3812" s="62"/>
      <c r="CE3812" s="62"/>
      <c r="CF3812" s="62"/>
      <c r="CL3812" s="56" t="s">
        <v>4205</v>
      </c>
      <c r="CM3812" s="56" t="s">
        <v>217</v>
      </c>
      <c r="CN3812" s="56" t="s">
        <v>217</v>
      </c>
      <c r="CO3812" s="52"/>
      <c r="CP3812" s="52"/>
      <c r="CQ3812" s="52"/>
      <c r="CR3812" s="52"/>
      <c r="CS3812" s="52"/>
      <c r="CT3812" s="52"/>
      <c r="CU3812" s="33"/>
      <c r="CV3812" s="33"/>
    </row>
    <row r="3813" spans="74:100">
      <c r="BV3813" s="62"/>
      <c r="BW3813" s="62"/>
      <c r="BX3813" s="62"/>
      <c r="BY3813" s="62"/>
      <c r="BZ3813" s="62"/>
      <c r="CA3813" s="62"/>
      <c r="CB3813" s="62"/>
      <c r="CC3813" s="62"/>
      <c r="CD3813" s="62"/>
      <c r="CE3813" s="62"/>
      <c r="CF3813" s="62"/>
      <c r="CL3813" s="56" t="s">
        <v>18324</v>
      </c>
      <c r="CM3813" s="56"/>
      <c r="CN3813" s="56"/>
      <c r="CO3813" s="52"/>
      <c r="CP3813" s="52"/>
      <c r="CQ3813" s="52"/>
      <c r="CR3813" s="52"/>
      <c r="CS3813" s="52"/>
      <c r="CT3813" s="52"/>
      <c r="CU3813" s="33"/>
      <c r="CV3813" s="33"/>
    </row>
    <row r="3814" spans="74:100">
      <c r="BV3814" s="62"/>
      <c r="BW3814" s="62"/>
      <c r="BX3814" s="62"/>
      <c r="BY3814" s="62"/>
      <c r="BZ3814" s="62"/>
      <c r="CA3814" s="62"/>
      <c r="CB3814" s="62"/>
      <c r="CC3814" s="62"/>
      <c r="CD3814" s="62"/>
      <c r="CE3814" s="62"/>
      <c r="CF3814" s="62"/>
      <c r="CL3814" s="56" t="s">
        <v>1296</v>
      </c>
      <c r="CM3814" s="56" t="s">
        <v>215</v>
      </c>
      <c r="CN3814" s="56" t="s">
        <v>215</v>
      </c>
      <c r="CO3814" s="52"/>
      <c r="CP3814" s="52"/>
      <c r="CQ3814" s="52"/>
      <c r="CR3814" s="52"/>
      <c r="CS3814" s="52"/>
      <c r="CT3814" s="52"/>
      <c r="CU3814" s="33"/>
      <c r="CV3814" s="33"/>
    </row>
    <row r="3815" spans="74:100">
      <c r="BV3815" s="62"/>
      <c r="BW3815" s="62"/>
      <c r="BX3815" s="62"/>
      <c r="BY3815" s="62"/>
      <c r="BZ3815" s="62"/>
      <c r="CA3815" s="62"/>
      <c r="CB3815" s="62"/>
      <c r="CC3815" s="62"/>
      <c r="CD3815" s="62"/>
      <c r="CE3815" s="62"/>
      <c r="CF3815" s="62"/>
      <c r="CL3815" s="56" t="s">
        <v>21317</v>
      </c>
      <c r="CM3815" s="56"/>
      <c r="CN3815" s="56"/>
      <c r="CO3815" s="52"/>
      <c r="CP3815" s="52"/>
      <c r="CQ3815" s="52"/>
      <c r="CR3815" s="52"/>
      <c r="CS3815" s="52"/>
      <c r="CT3815" s="52"/>
      <c r="CU3815" s="33"/>
      <c r="CV3815" s="33"/>
    </row>
    <row r="3816" spans="74:100">
      <c r="BV3816" s="62"/>
      <c r="BW3816" s="62"/>
      <c r="BX3816" s="62"/>
      <c r="BY3816" s="62"/>
      <c r="BZ3816" s="62"/>
      <c r="CA3816" s="62"/>
      <c r="CB3816" s="62"/>
      <c r="CC3816" s="62"/>
      <c r="CD3816" s="62"/>
      <c r="CE3816" s="62"/>
      <c r="CF3816" s="62"/>
      <c r="CL3816" s="56" t="s">
        <v>27417</v>
      </c>
      <c r="CM3816" s="56" t="s">
        <v>217</v>
      </c>
      <c r="CN3816" s="56" t="s">
        <v>217</v>
      </c>
      <c r="CO3816" s="52"/>
      <c r="CP3816" s="52"/>
      <c r="CQ3816" s="52"/>
      <c r="CR3816" s="52"/>
      <c r="CS3816" s="52"/>
      <c r="CT3816" s="52"/>
      <c r="CU3816" s="33"/>
      <c r="CV3816" s="33"/>
    </row>
    <row r="3817" spans="74:100">
      <c r="BV3817" s="62"/>
      <c r="BW3817" s="62"/>
      <c r="BX3817" s="62"/>
      <c r="BY3817" s="62"/>
      <c r="BZ3817" s="62"/>
      <c r="CA3817" s="62"/>
      <c r="CB3817" s="62"/>
      <c r="CC3817" s="62"/>
      <c r="CD3817" s="62"/>
      <c r="CE3817" s="62"/>
      <c r="CF3817" s="62"/>
      <c r="CL3817" s="56" t="s">
        <v>27418</v>
      </c>
      <c r="CM3817" s="56"/>
      <c r="CN3817" s="56"/>
      <c r="CO3817" s="52"/>
      <c r="CP3817" s="52"/>
      <c r="CQ3817" s="52"/>
      <c r="CR3817" s="52"/>
      <c r="CS3817" s="52"/>
      <c r="CT3817" s="52"/>
      <c r="CU3817" s="33"/>
      <c r="CV3817" s="33"/>
    </row>
    <row r="3818" spans="74:100">
      <c r="BV3818" s="62"/>
      <c r="BW3818" s="62"/>
      <c r="BX3818" s="62"/>
      <c r="BY3818" s="62"/>
      <c r="BZ3818" s="62"/>
      <c r="CA3818" s="62"/>
      <c r="CB3818" s="62"/>
      <c r="CC3818" s="62"/>
      <c r="CD3818" s="62"/>
      <c r="CE3818" s="62"/>
      <c r="CF3818" s="62"/>
      <c r="CL3818" s="56" t="s">
        <v>27419</v>
      </c>
      <c r="CM3818" s="56" t="s">
        <v>217</v>
      </c>
      <c r="CN3818" s="56" t="s">
        <v>217</v>
      </c>
      <c r="CO3818" s="52"/>
      <c r="CP3818" s="52"/>
      <c r="CQ3818" s="52"/>
      <c r="CR3818" s="52"/>
      <c r="CS3818" s="52"/>
      <c r="CT3818" s="52"/>
      <c r="CU3818" s="33"/>
      <c r="CV3818" s="33"/>
    </row>
    <row r="3819" spans="74:100">
      <c r="BV3819" s="62"/>
      <c r="BW3819" s="62"/>
      <c r="BX3819" s="62"/>
      <c r="BY3819" s="62"/>
      <c r="BZ3819" s="62"/>
      <c r="CA3819" s="62"/>
      <c r="CB3819" s="62"/>
      <c r="CC3819" s="62"/>
      <c r="CD3819" s="62"/>
      <c r="CE3819" s="62"/>
      <c r="CF3819" s="62"/>
      <c r="CL3819" s="56" t="s">
        <v>27420</v>
      </c>
      <c r="CM3819" s="56"/>
      <c r="CN3819" s="56"/>
      <c r="CO3819" s="52"/>
      <c r="CP3819" s="52"/>
      <c r="CQ3819" s="52"/>
      <c r="CR3819" s="52"/>
      <c r="CS3819" s="52"/>
      <c r="CT3819" s="52"/>
      <c r="CU3819" s="33"/>
      <c r="CV3819" s="33"/>
    </row>
    <row r="3820" spans="74:100">
      <c r="BV3820" s="62"/>
      <c r="BW3820" s="62"/>
      <c r="BX3820" s="62"/>
      <c r="BY3820" s="62"/>
      <c r="BZ3820" s="62"/>
      <c r="CA3820" s="62"/>
      <c r="CB3820" s="62"/>
      <c r="CC3820" s="62"/>
      <c r="CD3820" s="62"/>
      <c r="CE3820" s="62"/>
      <c r="CF3820" s="62"/>
      <c r="CL3820" s="56" t="s">
        <v>4206</v>
      </c>
      <c r="CM3820" s="56" t="s">
        <v>217</v>
      </c>
      <c r="CN3820" s="56" t="s">
        <v>217</v>
      </c>
      <c r="CO3820" s="52"/>
      <c r="CP3820" s="52"/>
      <c r="CQ3820" s="52"/>
      <c r="CR3820" s="52"/>
      <c r="CS3820" s="52"/>
      <c r="CT3820" s="52"/>
      <c r="CU3820" s="33"/>
      <c r="CV3820" s="33"/>
    </row>
    <row r="3821" spans="74:100">
      <c r="BV3821" s="62"/>
      <c r="BW3821" s="62"/>
      <c r="BX3821" s="62"/>
      <c r="BY3821" s="62"/>
      <c r="BZ3821" s="62"/>
      <c r="CA3821" s="62"/>
      <c r="CB3821" s="62"/>
      <c r="CC3821" s="62"/>
      <c r="CD3821" s="62"/>
      <c r="CE3821" s="62"/>
      <c r="CF3821" s="62"/>
      <c r="CL3821" s="56" t="s">
        <v>18325</v>
      </c>
      <c r="CM3821" s="56"/>
      <c r="CN3821" s="56"/>
      <c r="CO3821" s="52"/>
      <c r="CP3821" s="52"/>
      <c r="CQ3821" s="52"/>
      <c r="CR3821" s="52"/>
      <c r="CS3821" s="52"/>
      <c r="CT3821" s="52"/>
      <c r="CU3821" s="33"/>
      <c r="CV3821" s="33"/>
    </row>
    <row r="3822" spans="74:100">
      <c r="BV3822" s="62"/>
      <c r="BW3822" s="62"/>
      <c r="BX3822" s="62"/>
      <c r="BY3822" s="62"/>
      <c r="BZ3822" s="62"/>
      <c r="CA3822" s="62"/>
      <c r="CB3822" s="62"/>
      <c r="CC3822" s="62"/>
      <c r="CD3822" s="62"/>
      <c r="CE3822" s="62"/>
      <c r="CF3822" s="62"/>
      <c r="CL3822" s="56" t="s">
        <v>4207</v>
      </c>
      <c r="CM3822" s="56" t="s">
        <v>217</v>
      </c>
      <c r="CN3822" s="56" t="s">
        <v>217</v>
      </c>
      <c r="CO3822" s="52"/>
      <c r="CP3822" s="52"/>
      <c r="CQ3822" s="52"/>
      <c r="CR3822" s="52"/>
      <c r="CS3822" s="52"/>
      <c r="CT3822" s="52"/>
      <c r="CU3822" s="33"/>
      <c r="CV3822" s="33"/>
    </row>
    <row r="3823" spans="74:100">
      <c r="BV3823" s="62"/>
      <c r="BW3823" s="62"/>
      <c r="BX3823" s="62"/>
      <c r="BY3823" s="62"/>
      <c r="BZ3823" s="62"/>
      <c r="CA3823" s="62"/>
      <c r="CB3823" s="62"/>
      <c r="CC3823" s="62"/>
      <c r="CD3823" s="62"/>
      <c r="CE3823" s="62"/>
      <c r="CF3823" s="62"/>
      <c r="CL3823" s="56" t="s">
        <v>18326</v>
      </c>
      <c r="CM3823" s="56"/>
      <c r="CN3823" s="56"/>
      <c r="CO3823" s="52"/>
      <c r="CP3823" s="52"/>
      <c r="CQ3823" s="52"/>
      <c r="CR3823" s="52"/>
      <c r="CS3823" s="52"/>
      <c r="CT3823" s="52"/>
      <c r="CU3823" s="33"/>
      <c r="CV3823" s="33"/>
    </row>
    <row r="3824" spans="74:100">
      <c r="BV3824" s="62"/>
      <c r="BW3824" s="62"/>
      <c r="BX3824" s="62"/>
      <c r="BY3824" s="62"/>
      <c r="BZ3824" s="62"/>
      <c r="CA3824" s="62"/>
      <c r="CB3824" s="62"/>
      <c r="CC3824" s="62"/>
      <c r="CD3824" s="62"/>
      <c r="CE3824" s="62"/>
      <c r="CF3824" s="62"/>
      <c r="CL3824" s="56" t="s">
        <v>4208</v>
      </c>
      <c r="CM3824" s="56" t="s">
        <v>217</v>
      </c>
      <c r="CN3824" s="56" t="s">
        <v>217</v>
      </c>
      <c r="CO3824" s="52"/>
      <c r="CP3824" s="52"/>
      <c r="CQ3824" s="52"/>
      <c r="CR3824" s="52"/>
      <c r="CS3824" s="52"/>
      <c r="CT3824" s="52"/>
      <c r="CU3824" s="33"/>
      <c r="CV3824" s="33"/>
    </row>
    <row r="3825" spans="74:100">
      <c r="BV3825" s="62"/>
      <c r="BW3825" s="62"/>
      <c r="BX3825" s="62"/>
      <c r="BY3825" s="62"/>
      <c r="BZ3825" s="62"/>
      <c r="CA3825" s="62"/>
      <c r="CB3825" s="62"/>
      <c r="CC3825" s="62"/>
      <c r="CD3825" s="62"/>
      <c r="CE3825" s="62"/>
      <c r="CF3825" s="62"/>
      <c r="CL3825" s="56" t="s">
        <v>18327</v>
      </c>
      <c r="CM3825" s="56"/>
      <c r="CN3825" s="56"/>
      <c r="CO3825" s="52"/>
      <c r="CP3825" s="52"/>
      <c r="CQ3825" s="52"/>
      <c r="CR3825" s="52"/>
      <c r="CS3825" s="52"/>
      <c r="CT3825" s="52"/>
      <c r="CU3825" s="33"/>
      <c r="CV3825" s="33"/>
    </row>
    <row r="3826" spans="74:100">
      <c r="BV3826" s="62"/>
      <c r="BW3826" s="62"/>
      <c r="BX3826" s="62"/>
      <c r="BY3826" s="62"/>
      <c r="BZ3826" s="62"/>
      <c r="CA3826" s="62"/>
      <c r="CB3826" s="62"/>
      <c r="CC3826" s="62"/>
      <c r="CD3826" s="62"/>
      <c r="CE3826" s="62"/>
      <c r="CF3826" s="62"/>
      <c r="CL3826" s="56" t="s">
        <v>4209</v>
      </c>
      <c r="CM3826" s="56" t="s">
        <v>217</v>
      </c>
      <c r="CN3826" s="56" t="s">
        <v>217</v>
      </c>
      <c r="CO3826" s="52"/>
      <c r="CP3826" s="52"/>
      <c r="CQ3826" s="52"/>
      <c r="CR3826" s="52"/>
      <c r="CS3826" s="52"/>
      <c r="CT3826" s="52"/>
      <c r="CU3826" s="33"/>
      <c r="CV3826" s="33"/>
    </row>
    <row r="3827" spans="74:100">
      <c r="BV3827" s="62"/>
      <c r="BW3827" s="62"/>
      <c r="BX3827" s="62"/>
      <c r="BY3827" s="62"/>
      <c r="BZ3827" s="62"/>
      <c r="CA3827" s="62"/>
      <c r="CB3827" s="62"/>
      <c r="CC3827" s="62"/>
      <c r="CD3827" s="62"/>
      <c r="CE3827" s="62"/>
      <c r="CF3827" s="62"/>
      <c r="CL3827" s="56" t="s">
        <v>18328</v>
      </c>
      <c r="CM3827" s="56"/>
      <c r="CN3827" s="56"/>
      <c r="CO3827" s="52"/>
      <c r="CP3827" s="52"/>
      <c r="CQ3827" s="52"/>
      <c r="CR3827" s="52"/>
      <c r="CS3827" s="52"/>
      <c r="CT3827" s="52"/>
      <c r="CU3827" s="33"/>
      <c r="CV3827" s="33"/>
    </row>
    <row r="3828" spans="74:100">
      <c r="BV3828" s="62"/>
      <c r="BW3828" s="62"/>
      <c r="BX3828" s="62"/>
      <c r="BY3828" s="62"/>
      <c r="BZ3828" s="62"/>
      <c r="CA3828" s="62"/>
      <c r="CB3828" s="62"/>
      <c r="CC3828" s="62"/>
      <c r="CD3828" s="62"/>
      <c r="CE3828" s="62"/>
      <c r="CF3828" s="62"/>
      <c r="CL3828" s="56" t="s">
        <v>27421</v>
      </c>
      <c r="CM3828" s="56" t="s">
        <v>217</v>
      </c>
      <c r="CN3828" s="56" t="s">
        <v>217</v>
      </c>
      <c r="CO3828" s="52"/>
      <c r="CP3828" s="52"/>
      <c r="CQ3828" s="52"/>
      <c r="CR3828" s="52"/>
      <c r="CS3828" s="52"/>
      <c r="CT3828" s="52"/>
      <c r="CU3828" s="33"/>
      <c r="CV3828" s="33"/>
    </row>
    <row r="3829" spans="74:100">
      <c r="BV3829" s="62"/>
      <c r="BW3829" s="62"/>
      <c r="BX3829" s="62"/>
      <c r="BY3829" s="62"/>
      <c r="BZ3829" s="62"/>
      <c r="CA3829" s="62"/>
      <c r="CB3829" s="62"/>
      <c r="CC3829" s="62"/>
      <c r="CD3829" s="62"/>
      <c r="CE3829" s="62"/>
      <c r="CF3829" s="62"/>
      <c r="CL3829" s="56" t="s">
        <v>27422</v>
      </c>
      <c r="CM3829" s="56"/>
      <c r="CN3829" s="56"/>
      <c r="CO3829" s="52"/>
      <c r="CP3829" s="52"/>
      <c r="CQ3829" s="52"/>
      <c r="CR3829" s="52"/>
      <c r="CS3829" s="52"/>
      <c r="CT3829" s="52"/>
      <c r="CU3829" s="33"/>
      <c r="CV3829" s="33"/>
    </row>
    <row r="3830" spans="74:100">
      <c r="BV3830" s="62"/>
      <c r="BW3830" s="62"/>
      <c r="BX3830" s="62"/>
      <c r="BY3830" s="62"/>
      <c r="BZ3830" s="62"/>
      <c r="CA3830" s="62"/>
      <c r="CB3830" s="62"/>
      <c r="CC3830" s="62"/>
      <c r="CD3830" s="62"/>
      <c r="CE3830" s="62"/>
      <c r="CF3830" s="62"/>
      <c r="CL3830" s="56" t="s">
        <v>4210</v>
      </c>
      <c r="CM3830" s="56" t="s">
        <v>217</v>
      </c>
      <c r="CN3830" s="56" t="s">
        <v>217</v>
      </c>
      <c r="CO3830" s="52"/>
      <c r="CP3830" s="52"/>
      <c r="CQ3830" s="52"/>
      <c r="CR3830" s="52"/>
      <c r="CS3830" s="52"/>
      <c r="CT3830" s="52"/>
      <c r="CU3830" s="33"/>
      <c r="CV3830" s="33"/>
    </row>
    <row r="3831" spans="74:100">
      <c r="BV3831" s="62"/>
      <c r="BW3831" s="62"/>
      <c r="BX3831" s="62"/>
      <c r="BY3831" s="62"/>
      <c r="BZ3831" s="62"/>
      <c r="CA3831" s="62"/>
      <c r="CB3831" s="62"/>
      <c r="CC3831" s="62"/>
      <c r="CD3831" s="62"/>
      <c r="CE3831" s="62"/>
      <c r="CF3831" s="62"/>
      <c r="CL3831" s="56" t="s">
        <v>18329</v>
      </c>
      <c r="CM3831" s="56"/>
      <c r="CN3831" s="56"/>
      <c r="CO3831" s="52"/>
      <c r="CP3831" s="52"/>
      <c r="CQ3831" s="52"/>
      <c r="CR3831" s="52"/>
      <c r="CS3831" s="52"/>
      <c r="CT3831" s="52"/>
      <c r="CU3831" s="33"/>
      <c r="CV3831" s="33"/>
    </row>
    <row r="3832" spans="74:100">
      <c r="BV3832" s="62"/>
      <c r="BW3832" s="62"/>
      <c r="BX3832" s="62"/>
      <c r="BY3832" s="62"/>
      <c r="BZ3832" s="62"/>
      <c r="CA3832" s="62"/>
      <c r="CB3832" s="62"/>
      <c r="CC3832" s="62"/>
      <c r="CD3832" s="62"/>
      <c r="CE3832" s="62"/>
      <c r="CF3832" s="62"/>
      <c r="CL3832" s="56" t="s">
        <v>4211</v>
      </c>
      <c r="CM3832" s="56" t="s">
        <v>217</v>
      </c>
      <c r="CN3832" s="56" t="s">
        <v>217</v>
      </c>
      <c r="CO3832" s="52"/>
      <c r="CP3832" s="52"/>
      <c r="CQ3832" s="52"/>
      <c r="CR3832" s="52"/>
      <c r="CS3832" s="52"/>
      <c r="CT3832" s="52"/>
      <c r="CU3832" s="33"/>
      <c r="CV3832" s="33"/>
    </row>
    <row r="3833" spans="74:100">
      <c r="BV3833" s="62"/>
      <c r="BW3833" s="62"/>
      <c r="BX3833" s="62"/>
      <c r="BY3833" s="62"/>
      <c r="BZ3833" s="62"/>
      <c r="CA3833" s="62"/>
      <c r="CB3833" s="62"/>
      <c r="CC3833" s="62"/>
      <c r="CD3833" s="62"/>
      <c r="CE3833" s="62"/>
      <c r="CF3833" s="62"/>
      <c r="CL3833" s="56" t="s">
        <v>18330</v>
      </c>
      <c r="CM3833" s="56"/>
      <c r="CN3833" s="56"/>
      <c r="CO3833" s="52"/>
      <c r="CP3833" s="52"/>
      <c r="CQ3833" s="52"/>
      <c r="CR3833" s="52"/>
      <c r="CS3833" s="52"/>
      <c r="CT3833" s="52"/>
      <c r="CU3833" s="33"/>
      <c r="CV3833" s="33"/>
    </row>
    <row r="3834" spans="74:100">
      <c r="BV3834" s="62"/>
      <c r="BW3834" s="62"/>
      <c r="BX3834" s="62"/>
      <c r="BY3834" s="62"/>
      <c r="BZ3834" s="62"/>
      <c r="CA3834" s="62"/>
      <c r="CB3834" s="62"/>
      <c r="CC3834" s="62"/>
      <c r="CD3834" s="62"/>
      <c r="CE3834" s="62"/>
      <c r="CF3834" s="62"/>
      <c r="CL3834" s="56" t="s">
        <v>27423</v>
      </c>
      <c r="CM3834" s="56" t="s">
        <v>217</v>
      </c>
      <c r="CN3834" s="56" t="s">
        <v>217</v>
      </c>
      <c r="CO3834" s="52"/>
      <c r="CP3834" s="52"/>
      <c r="CQ3834" s="52"/>
      <c r="CR3834" s="52"/>
      <c r="CS3834" s="52"/>
      <c r="CT3834" s="52"/>
      <c r="CU3834" s="33"/>
      <c r="CV3834" s="33"/>
    </row>
    <row r="3835" spans="74:100">
      <c r="BV3835" s="62"/>
      <c r="BW3835" s="62"/>
      <c r="BX3835" s="62"/>
      <c r="BY3835" s="62"/>
      <c r="BZ3835" s="62"/>
      <c r="CA3835" s="62"/>
      <c r="CB3835" s="62"/>
      <c r="CC3835" s="62"/>
      <c r="CD3835" s="62"/>
      <c r="CE3835" s="62"/>
      <c r="CF3835" s="62"/>
      <c r="CL3835" s="56" t="s">
        <v>27424</v>
      </c>
      <c r="CM3835" s="56"/>
      <c r="CN3835" s="56"/>
      <c r="CO3835" s="52"/>
      <c r="CP3835" s="52"/>
      <c r="CQ3835" s="52"/>
      <c r="CR3835" s="52"/>
      <c r="CS3835" s="52"/>
      <c r="CT3835" s="52"/>
      <c r="CU3835" s="33"/>
      <c r="CV3835" s="33"/>
    </row>
    <row r="3836" spans="74:100">
      <c r="BV3836" s="62"/>
      <c r="BW3836" s="62"/>
      <c r="BX3836" s="62"/>
      <c r="BY3836" s="62"/>
      <c r="BZ3836" s="62"/>
      <c r="CA3836" s="62"/>
      <c r="CB3836" s="62"/>
      <c r="CC3836" s="62"/>
      <c r="CD3836" s="62"/>
      <c r="CE3836" s="62"/>
      <c r="CF3836" s="62"/>
      <c r="CL3836" s="56" t="s">
        <v>4212</v>
      </c>
      <c r="CM3836" s="56" t="s">
        <v>217</v>
      </c>
      <c r="CN3836" s="56" t="s">
        <v>217</v>
      </c>
      <c r="CO3836" s="52"/>
      <c r="CP3836" s="52"/>
      <c r="CQ3836" s="52"/>
      <c r="CR3836" s="52"/>
      <c r="CS3836" s="52"/>
      <c r="CT3836" s="52"/>
      <c r="CU3836" s="33"/>
      <c r="CV3836" s="33"/>
    </row>
    <row r="3837" spans="74:100">
      <c r="BV3837" s="62"/>
      <c r="BW3837" s="62"/>
      <c r="BX3837" s="62"/>
      <c r="BY3837" s="62"/>
      <c r="BZ3837" s="62"/>
      <c r="CA3837" s="62"/>
      <c r="CB3837" s="62"/>
      <c r="CC3837" s="62"/>
      <c r="CD3837" s="62"/>
      <c r="CE3837" s="62"/>
      <c r="CF3837" s="62"/>
      <c r="CL3837" s="56" t="s">
        <v>18331</v>
      </c>
      <c r="CM3837" s="56"/>
      <c r="CN3837" s="56"/>
      <c r="CO3837" s="52"/>
      <c r="CP3837" s="52"/>
      <c r="CQ3837" s="52"/>
      <c r="CR3837" s="52"/>
      <c r="CS3837" s="52"/>
      <c r="CT3837" s="52"/>
      <c r="CU3837" s="33"/>
      <c r="CV3837" s="33"/>
    </row>
    <row r="3838" spans="74:100">
      <c r="BV3838" s="62"/>
      <c r="BW3838" s="62"/>
      <c r="BX3838" s="62"/>
      <c r="BY3838" s="62"/>
      <c r="BZ3838" s="62"/>
      <c r="CA3838" s="62"/>
      <c r="CB3838" s="62"/>
      <c r="CC3838" s="62"/>
      <c r="CD3838" s="62"/>
      <c r="CE3838" s="62"/>
      <c r="CF3838" s="62"/>
      <c r="CL3838" s="56" t="s">
        <v>4213</v>
      </c>
      <c r="CM3838" s="56" t="s">
        <v>217</v>
      </c>
      <c r="CN3838" s="56" t="s">
        <v>217</v>
      </c>
      <c r="CO3838" s="52"/>
      <c r="CP3838" s="52"/>
      <c r="CQ3838" s="52"/>
      <c r="CR3838" s="52"/>
      <c r="CS3838" s="52"/>
      <c r="CT3838" s="52"/>
      <c r="CU3838" s="33"/>
      <c r="CV3838" s="33"/>
    </row>
    <row r="3839" spans="74:100">
      <c r="BV3839" s="62"/>
      <c r="BW3839" s="62"/>
      <c r="BX3839" s="62"/>
      <c r="BY3839" s="62"/>
      <c r="BZ3839" s="62"/>
      <c r="CA3839" s="62"/>
      <c r="CB3839" s="62"/>
      <c r="CC3839" s="62"/>
      <c r="CD3839" s="62"/>
      <c r="CE3839" s="62"/>
      <c r="CF3839" s="62"/>
      <c r="CL3839" s="56" t="s">
        <v>18332</v>
      </c>
      <c r="CM3839" s="56"/>
      <c r="CN3839" s="56"/>
      <c r="CO3839" s="52"/>
      <c r="CP3839" s="52"/>
      <c r="CQ3839" s="52"/>
      <c r="CR3839" s="52"/>
      <c r="CS3839" s="52"/>
      <c r="CT3839" s="52"/>
      <c r="CU3839" s="33"/>
      <c r="CV3839" s="33"/>
    </row>
    <row r="3840" spans="74:100">
      <c r="BV3840" s="62"/>
      <c r="BW3840" s="62"/>
      <c r="BX3840" s="62"/>
      <c r="BY3840" s="62"/>
      <c r="BZ3840" s="62"/>
      <c r="CA3840" s="62"/>
      <c r="CB3840" s="62"/>
      <c r="CC3840" s="62"/>
      <c r="CD3840" s="62"/>
      <c r="CE3840" s="62"/>
      <c r="CF3840" s="62"/>
      <c r="CL3840" s="56" t="s">
        <v>4214</v>
      </c>
      <c r="CM3840" s="56" t="s">
        <v>217</v>
      </c>
      <c r="CN3840" s="56" t="s">
        <v>217</v>
      </c>
      <c r="CO3840" s="52"/>
      <c r="CP3840" s="52"/>
      <c r="CQ3840" s="52"/>
      <c r="CR3840" s="52"/>
      <c r="CS3840" s="52"/>
      <c r="CT3840" s="52"/>
      <c r="CU3840" s="33"/>
      <c r="CV3840" s="33"/>
    </row>
    <row r="3841" spans="74:100">
      <c r="BV3841" s="62"/>
      <c r="BW3841" s="62"/>
      <c r="BX3841" s="62"/>
      <c r="BY3841" s="62"/>
      <c r="BZ3841" s="62"/>
      <c r="CA3841" s="62"/>
      <c r="CB3841" s="62"/>
      <c r="CC3841" s="62"/>
      <c r="CD3841" s="62"/>
      <c r="CE3841" s="62"/>
      <c r="CF3841" s="62"/>
      <c r="CL3841" s="56" t="s">
        <v>18333</v>
      </c>
      <c r="CM3841" s="56"/>
      <c r="CN3841" s="56"/>
      <c r="CO3841" s="52"/>
      <c r="CP3841" s="52"/>
      <c r="CQ3841" s="52"/>
      <c r="CR3841" s="52"/>
      <c r="CS3841" s="52"/>
      <c r="CT3841" s="52"/>
      <c r="CU3841" s="33"/>
      <c r="CV3841" s="33"/>
    </row>
    <row r="3842" spans="74:100">
      <c r="BV3842" s="62"/>
      <c r="BW3842" s="62"/>
      <c r="BX3842" s="62"/>
      <c r="BY3842" s="62"/>
      <c r="BZ3842" s="62"/>
      <c r="CA3842" s="62"/>
      <c r="CB3842" s="62"/>
      <c r="CC3842" s="62"/>
      <c r="CD3842" s="62"/>
      <c r="CE3842" s="62"/>
      <c r="CF3842" s="62"/>
      <c r="CL3842" s="56" t="s">
        <v>4215</v>
      </c>
      <c r="CM3842" s="56" t="s">
        <v>217</v>
      </c>
      <c r="CN3842" s="56" t="s">
        <v>217</v>
      </c>
      <c r="CO3842" s="52"/>
      <c r="CP3842" s="52"/>
      <c r="CQ3842" s="52"/>
      <c r="CR3842" s="52"/>
      <c r="CS3842" s="52"/>
      <c r="CT3842" s="52"/>
      <c r="CU3842" s="33"/>
      <c r="CV3842" s="33"/>
    </row>
    <row r="3843" spans="74:100">
      <c r="BV3843" s="62"/>
      <c r="BW3843" s="62"/>
      <c r="BX3843" s="62"/>
      <c r="BY3843" s="62"/>
      <c r="BZ3843" s="62"/>
      <c r="CA3843" s="62"/>
      <c r="CB3843" s="62"/>
      <c r="CC3843" s="62"/>
      <c r="CD3843" s="62"/>
      <c r="CE3843" s="62"/>
      <c r="CF3843" s="62"/>
      <c r="CL3843" s="56" t="s">
        <v>18334</v>
      </c>
      <c r="CM3843" s="56"/>
      <c r="CN3843" s="56"/>
      <c r="CO3843" s="52"/>
      <c r="CP3843" s="52"/>
      <c r="CQ3843" s="52"/>
      <c r="CR3843" s="52"/>
      <c r="CS3843" s="52"/>
      <c r="CT3843" s="52"/>
      <c r="CU3843" s="33"/>
      <c r="CV3843" s="33"/>
    </row>
    <row r="3844" spans="74:100">
      <c r="BV3844" s="62"/>
      <c r="BW3844" s="62"/>
      <c r="BX3844" s="62"/>
      <c r="BY3844" s="62"/>
      <c r="BZ3844" s="62"/>
      <c r="CA3844" s="62"/>
      <c r="CB3844" s="62"/>
      <c r="CC3844" s="62"/>
      <c r="CD3844" s="62"/>
      <c r="CE3844" s="62"/>
      <c r="CF3844" s="62"/>
      <c r="CL3844" s="56" t="s">
        <v>4216</v>
      </c>
      <c r="CM3844" s="56" t="s">
        <v>217</v>
      </c>
      <c r="CN3844" s="56" t="s">
        <v>217</v>
      </c>
      <c r="CO3844" s="52"/>
      <c r="CP3844" s="52"/>
      <c r="CQ3844" s="52"/>
      <c r="CR3844" s="52"/>
      <c r="CS3844" s="52"/>
      <c r="CT3844" s="52"/>
      <c r="CU3844" s="33"/>
      <c r="CV3844" s="33"/>
    </row>
    <row r="3845" spans="74:100">
      <c r="BV3845" s="62"/>
      <c r="BW3845" s="62"/>
      <c r="BX3845" s="62"/>
      <c r="BY3845" s="62"/>
      <c r="BZ3845" s="62"/>
      <c r="CA3845" s="62"/>
      <c r="CB3845" s="62"/>
      <c r="CC3845" s="62"/>
      <c r="CD3845" s="62"/>
      <c r="CE3845" s="62"/>
      <c r="CF3845" s="62"/>
      <c r="CL3845" s="56" t="s">
        <v>18335</v>
      </c>
      <c r="CM3845" s="56"/>
      <c r="CN3845" s="56"/>
      <c r="CO3845" s="52"/>
      <c r="CP3845" s="52"/>
      <c r="CQ3845" s="52"/>
      <c r="CR3845" s="52"/>
      <c r="CS3845" s="52"/>
      <c r="CT3845" s="52"/>
      <c r="CU3845" s="33"/>
      <c r="CV3845" s="33"/>
    </row>
    <row r="3846" spans="74:100">
      <c r="BV3846" s="62"/>
      <c r="BW3846" s="62"/>
      <c r="BX3846" s="62"/>
      <c r="BY3846" s="62"/>
      <c r="BZ3846" s="62"/>
      <c r="CA3846" s="62"/>
      <c r="CB3846" s="62"/>
      <c r="CC3846" s="62"/>
      <c r="CD3846" s="62"/>
      <c r="CE3846" s="62"/>
      <c r="CF3846" s="62"/>
      <c r="CL3846" s="56" t="s">
        <v>27425</v>
      </c>
      <c r="CM3846" s="56" t="s">
        <v>217</v>
      </c>
      <c r="CN3846" s="56" t="s">
        <v>217</v>
      </c>
      <c r="CO3846" s="52"/>
      <c r="CP3846" s="52"/>
      <c r="CQ3846" s="52"/>
      <c r="CR3846" s="52"/>
      <c r="CS3846" s="52"/>
      <c r="CT3846" s="52"/>
      <c r="CU3846" s="33"/>
      <c r="CV3846" s="33"/>
    </row>
    <row r="3847" spans="74:100">
      <c r="BV3847" s="62"/>
      <c r="BW3847" s="62"/>
      <c r="BX3847" s="62"/>
      <c r="BY3847" s="62"/>
      <c r="BZ3847" s="62"/>
      <c r="CA3847" s="62"/>
      <c r="CB3847" s="62"/>
      <c r="CC3847" s="62"/>
      <c r="CD3847" s="62"/>
      <c r="CE3847" s="62"/>
      <c r="CF3847" s="62"/>
      <c r="CL3847" s="56" t="s">
        <v>27426</v>
      </c>
      <c r="CM3847" s="56"/>
      <c r="CN3847" s="56"/>
      <c r="CO3847" s="52"/>
      <c r="CP3847" s="52"/>
      <c r="CQ3847" s="52"/>
      <c r="CR3847" s="52"/>
      <c r="CS3847" s="52"/>
      <c r="CT3847" s="52"/>
      <c r="CU3847" s="33"/>
      <c r="CV3847" s="33"/>
    </row>
    <row r="3848" spans="74:100">
      <c r="BV3848" s="62"/>
      <c r="BW3848" s="62"/>
      <c r="BX3848" s="62"/>
      <c r="BY3848" s="62"/>
      <c r="BZ3848" s="62"/>
      <c r="CA3848" s="62"/>
      <c r="CB3848" s="62"/>
      <c r="CC3848" s="62"/>
      <c r="CD3848" s="62"/>
      <c r="CE3848" s="62"/>
      <c r="CF3848" s="62"/>
      <c r="CL3848" s="56" t="s">
        <v>4217</v>
      </c>
      <c r="CM3848" s="56" t="s">
        <v>217</v>
      </c>
      <c r="CN3848" s="56" t="s">
        <v>217</v>
      </c>
      <c r="CO3848" s="52"/>
      <c r="CP3848" s="52"/>
      <c r="CQ3848" s="52"/>
      <c r="CR3848" s="52"/>
      <c r="CS3848" s="52"/>
      <c r="CT3848" s="52"/>
      <c r="CU3848" s="33"/>
      <c r="CV3848" s="33"/>
    </row>
    <row r="3849" spans="74:100">
      <c r="BV3849" s="62"/>
      <c r="BW3849" s="62"/>
      <c r="BX3849" s="62"/>
      <c r="BY3849" s="62"/>
      <c r="BZ3849" s="62"/>
      <c r="CA3849" s="62"/>
      <c r="CB3849" s="62"/>
      <c r="CC3849" s="62"/>
      <c r="CD3849" s="62"/>
      <c r="CE3849" s="62"/>
      <c r="CF3849" s="62"/>
      <c r="CL3849" s="56" t="s">
        <v>18336</v>
      </c>
      <c r="CM3849" s="56"/>
      <c r="CN3849" s="56"/>
      <c r="CO3849" s="52"/>
      <c r="CP3849" s="52"/>
      <c r="CQ3849" s="52"/>
      <c r="CR3849" s="52"/>
      <c r="CS3849" s="52"/>
      <c r="CT3849" s="52"/>
      <c r="CU3849" s="33"/>
      <c r="CV3849" s="33"/>
    </row>
    <row r="3850" spans="74:100">
      <c r="BV3850" s="62"/>
      <c r="BW3850" s="62"/>
      <c r="BX3850" s="62"/>
      <c r="BY3850" s="62"/>
      <c r="BZ3850" s="62"/>
      <c r="CA3850" s="62"/>
      <c r="CB3850" s="62"/>
      <c r="CC3850" s="62"/>
      <c r="CD3850" s="62"/>
      <c r="CE3850" s="62"/>
      <c r="CF3850" s="62"/>
      <c r="CL3850" s="56" t="s">
        <v>24959</v>
      </c>
      <c r="CM3850" s="56" t="s">
        <v>213</v>
      </c>
      <c r="CN3850" s="56" t="s">
        <v>213</v>
      </c>
      <c r="CO3850" s="52"/>
      <c r="CP3850" s="52"/>
      <c r="CQ3850" s="52"/>
      <c r="CR3850" s="52"/>
      <c r="CS3850" s="52"/>
      <c r="CT3850" s="52"/>
      <c r="CU3850" s="33"/>
      <c r="CV3850" s="33"/>
    </row>
    <row r="3851" spans="74:100">
      <c r="BV3851" s="62"/>
      <c r="BW3851" s="62"/>
      <c r="BX3851" s="62"/>
      <c r="BY3851" s="62"/>
      <c r="BZ3851" s="62"/>
      <c r="CA3851" s="62"/>
      <c r="CB3851" s="62"/>
      <c r="CC3851" s="62"/>
      <c r="CD3851" s="62"/>
      <c r="CE3851" s="62"/>
      <c r="CF3851" s="62"/>
      <c r="CL3851" s="56" t="s">
        <v>24960</v>
      </c>
      <c r="CM3851" s="56"/>
      <c r="CN3851" s="56"/>
      <c r="CO3851" s="52"/>
      <c r="CP3851" s="52"/>
      <c r="CQ3851" s="52"/>
      <c r="CR3851" s="52"/>
      <c r="CS3851" s="52"/>
      <c r="CT3851" s="52"/>
      <c r="CU3851" s="33"/>
      <c r="CV3851" s="33"/>
    </row>
    <row r="3852" spans="74:100">
      <c r="BV3852" s="62"/>
      <c r="BW3852" s="62"/>
      <c r="BX3852" s="62"/>
      <c r="BY3852" s="62"/>
      <c r="BZ3852" s="62"/>
      <c r="CA3852" s="62"/>
      <c r="CB3852" s="62"/>
      <c r="CC3852" s="62"/>
      <c r="CD3852" s="62"/>
      <c r="CE3852" s="62"/>
      <c r="CF3852" s="62"/>
      <c r="CL3852" s="56" t="s">
        <v>21318</v>
      </c>
      <c r="CM3852" s="56" t="s">
        <v>217</v>
      </c>
      <c r="CN3852" s="56" t="s">
        <v>217</v>
      </c>
      <c r="CO3852" s="52"/>
      <c r="CP3852" s="52"/>
      <c r="CQ3852" s="52"/>
      <c r="CR3852" s="52"/>
      <c r="CS3852" s="52"/>
      <c r="CT3852" s="52"/>
      <c r="CU3852" s="33"/>
      <c r="CV3852" s="33"/>
    </row>
    <row r="3853" spans="74:100">
      <c r="BV3853" s="62"/>
      <c r="BW3853" s="62"/>
      <c r="BX3853" s="62"/>
      <c r="BY3853" s="62"/>
      <c r="BZ3853" s="62"/>
      <c r="CA3853" s="62"/>
      <c r="CB3853" s="62"/>
      <c r="CC3853" s="62"/>
      <c r="CD3853" s="62"/>
      <c r="CE3853" s="62"/>
      <c r="CF3853" s="62"/>
      <c r="CL3853" s="56" t="s">
        <v>18278</v>
      </c>
      <c r="CM3853" s="56"/>
      <c r="CN3853" s="56"/>
      <c r="CO3853" s="52"/>
      <c r="CP3853" s="52"/>
      <c r="CQ3853" s="52"/>
      <c r="CR3853" s="52"/>
      <c r="CS3853" s="52"/>
      <c r="CT3853" s="52"/>
      <c r="CU3853" s="33"/>
      <c r="CV3853" s="33"/>
    </row>
    <row r="3854" spans="74:100">
      <c r="BV3854" s="62"/>
      <c r="BW3854" s="62"/>
      <c r="BX3854" s="62"/>
      <c r="BY3854" s="62"/>
      <c r="BZ3854" s="62"/>
      <c r="CA3854" s="62"/>
      <c r="CB3854" s="62"/>
      <c r="CC3854" s="62"/>
      <c r="CD3854" s="62"/>
      <c r="CE3854" s="62"/>
      <c r="CF3854" s="62"/>
      <c r="CL3854" s="56" t="s">
        <v>27427</v>
      </c>
      <c r="CM3854" s="56" t="s">
        <v>217</v>
      </c>
      <c r="CN3854" s="56" t="s">
        <v>217</v>
      </c>
      <c r="CO3854" s="52"/>
      <c r="CP3854" s="52"/>
      <c r="CQ3854" s="52"/>
      <c r="CR3854" s="52"/>
      <c r="CS3854" s="52"/>
      <c r="CT3854" s="52"/>
      <c r="CU3854" s="33"/>
      <c r="CV3854" s="33"/>
    </row>
    <row r="3855" spans="74:100">
      <c r="BV3855" s="62"/>
      <c r="BW3855" s="62"/>
      <c r="BX3855" s="62"/>
      <c r="BY3855" s="62"/>
      <c r="BZ3855" s="62"/>
      <c r="CA3855" s="62"/>
      <c r="CB3855" s="62"/>
      <c r="CC3855" s="62"/>
      <c r="CD3855" s="62"/>
      <c r="CE3855" s="62"/>
      <c r="CF3855" s="62"/>
      <c r="CL3855" s="56" t="s">
        <v>18276</v>
      </c>
      <c r="CM3855" s="56"/>
      <c r="CN3855" s="56"/>
      <c r="CO3855" s="52"/>
      <c r="CP3855" s="52"/>
      <c r="CQ3855" s="52"/>
      <c r="CR3855" s="52"/>
      <c r="CS3855" s="52"/>
      <c r="CT3855" s="52"/>
      <c r="CU3855" s="33"/>
      <c r="CV3855" s="33"/>
    </row>
    <row r="3856" spans="74:100">
      <c r="BV3856" s="62"/>
      <c r="BW3856" s="62"/>
      <c r="BX3856" s="62"/>
      <c r="BY3856" s="62"/>
      <c r="BZ3856" s="62"/>
      <c r="CA3856" s="62"/>
      <c r="CB3856" s="62"/>
      <c r="CC3856" s="62"/>
      <c r="CD3856" s="62"/>
      <c r="CE3856" s="62"/>
      <c r="CF3856" s="62"/>
      <c r="CL3856" s="56" t="s">
        <v>21319</v>
      </c>
      <c r="CM3856" s="56" t="s">
        <v>217</v>
      </c>
      <c r="CN3856" s="56" t="s">
        <v>217</v>
      </c>
      <c r="CO3856" s="52"/>
      <c r="CP3856" s="52"/>
      <c r="CQ3856" s="52"/>
      <c r="CR3856" s="52"/>
      <c r="CS3856" s="52"/>
      <c r="CT3856" s="52"/>
      <c r="CU3856" s="33"/>
      <c r="CV3856" s="33"/>
    </row>
    <row r="3857" spans="74:100">
      <c r="BV3857" s="62"/>
      <c r="BW3857" s="62"/>
      <c r="BX3857" s="62"/>
      <c r="BY3857" s="62"/>
      <c r="BZ3857" s="62"/>
      <c r="CA3857" s="62"/>
      <c r="CB3857" s="62"/>
      <c r="CC3857" s="62"/>
      <c r="CD3857" s="62"/>
      <c r="CE3857" s="62"/>
      <c r="CF3857" s="62"/>
      <c r="CL3857" s="56" t="s">
        <v>18276</v>
      </c>
      <c r="CM3857" s="56"/>
      <c r="CN3857" s="56"/>
      <c r="CO3857" s="52"/>
      <c r="CP3857" s="52"/>
      <c r="CQ3857" s="52"/>
      <c r="CR3857" s="52"/>
      <c r="CS3857" s="52"/>
      <c r="CT3857" s="52"/>
      <c r="CU3857" s="33"/>
      <c r="CV3857" s="33"/>
    </row>
    <row r="3858" spans="74:100">
      <c r="BV3858" s="62"/>
      <c r="BW3858" s="62"/>
      <c r="BX3858" s="62"/>
      <c r="BY3858" s="62"/>
      <c r="BZ3858" s="62"/>
      <c r="CA3858" s="62"/>
      <c r="CB3858" s="62"/>
      <c r="CC3858" s="62"/>
      <c r="CD3858" s="62"/>
      <c r="CE3858" s="62"/>
      <c r="CF3858" s="62"/>
      <c r="CL3858" s="56" t="s">
        <v>27428</v>
      </c>
      <c r="CM3858" s="56" t="s">
        <v>217</v>
      </c>
      <c r="CN3858" s="56" t="s">
        <v>217</v>
      </c>
      <c r="CO3858" s="52"/>
      <c r="CP3858" s="52"/>
      <c r="CQ3858" s="52"/>
      <c r="CR3858" s="52"/>
      <c r="CS3858" s="52"/>
      <c r="CT3858" s="52"/>
      <c r="CU3858" s="33"/>
      <c r="CV3858" s="33"/>
    </row>
    <row r="3859" spans="74:100">
      <c r="BV3859" s="62"/>
      <c r="BW3859" s="62"/>
      <c r="BX3859" s="62"/>
      <c r="BY3859" s="62"/>
      <c r="BZ3859" s="62"/>
      <c r="CA3859" s="62"/>
      <c r="CB3859" s="62"/>
      <c r="CC3859" s="62"/>
      <c r="CD3859" s="62"/>
      <c r="CE3859" s="62"/>
      <c r="CF3859" s="62"/>
      <c r="CL3859" s="56" t="s">
        <v>18276</v>
      </c>
      <c r="CM3859" s="56"/>
      <c r="CN3859" s="56"/>
      <c r="CO3859" s="52"/>
      <c r="CP3859" s="52"/>
      <c r="CQ3859" s="52"/>
      <c r="CR3859" s="52"/>
      <c r="CS3859" s="52"/>
      <c r="CT3859" s="52"/>
      <c r="CU3859" s="33"/>
      <c r="CV3859" s="33"/>
    </row>
    <row r="3860" spans="74:100">
      <c r="BV3860" s="62"/>
      <c r="BW3860" s="62"/>
      <c r="BX3860" s="62"/>
      <c r="BY3860" s="62"/>
      <c r="BZ3860" s="62"/>
      <c r="CA3860" s="62"/>
      <c r="CB3860" s="62"/>
      <c r="CC3860" s="62"/>
      <c r="CD3860" s="62"/>
      <c r="CE3860" s="62"/>
      <c r="CF3860" s="62"/>
      <c r="CL3860" s="56" t="s">
        <v>27429</v>
      </c>
      <c r="CM3860" s="56" t="s">
        <v>217</v>
      </c>
      <c r="CN3860" s="56" t="s">
        <v>217</v>
      </c>
      <c r="CO3860" s="52"/>
      <c r="CP3860" s="52"/>
      <c r="CQ3860" s="52"/>
      <c r="CR3860" s="52"/>
      <c r="CS3860" s="52"/>
      <c r="CT3860" s="52"/>
      <c r="CU3860" s="33"/>
      <c r="CV3860" s="33"/>
    </row>
    <row r="3861" spans="74:100">
      <c r="BV3861" s="62"/>
      <c r="BW3861" s="62"/>
      <c r="BX3861" s="62"/>
      <c r="BY3861" s="62"/>
      <c r="BZ3861" s="62"/>
      <c r="CA3861" s="62"/>
      <c r="CB3861" s="62"/>
      <c r="CC3861" s="62"/>
      <c r="CD3861" s="62"/>
      <c r="CE3861" s="62"/>
      <c r="CF3861" s="62"/>
      <c r="CL3861" s="56" t="s">
        <v>18276</v>
      </c>
      <c r="CM3861" s="56"/>
      <c r="CN3861" s="56"/>
      <c r="CO3861" s="52"/>
      <c r="CP3861" s="52"/>
      <c r="CQ3861" s="52"/>
      <c r="CR3861" s="52"/>
      <c r="CS3861" s="52"/>
      <c r="CT3861" s="52"/>
      <c r="CU3861" s="33"/>
      <c r="CV3861" s="33"/>
    </row>
    <row r="3862" spans="74:100">
      <c r="BV3862" s="62"/>
      <c r="BW3862" s="62"/>
      <c r="BX3862" s="62"/>
      <c r="BY3862" s="62"/>
      <c r="BZ3862" s="62"/>
      <c r="CA3862" s="62"/>
      <c r="CB3862" s="62"/>
      <c r="CC3862" s="62"/>
      <c r="CD3862" s="62"/>
      <c r="CE3862" s="62"/>
      <c r="CF3862" s="62"/>
      <c r="CL3862" s="56" t="s">
        <v>27430</v>
      </c>
      <c r="CM3862" s="56" t="s">
        <v>217</v>
      </c>
      <c r="CN3862" s="56" t="s">
        <v>217</v>
      </c>
      <c r="CO3862" s="52"/>
      <c r="CP3862" s="52"/>
      <c r="CQ3862" s="52"/>
      <c r="CR3862" s="52"/>
      <c r="CS3862" s="52"/>
      <c r="CT3862" s="52"/>
      <c r="CU3862" s="33"/>
      <c r="CV3862" s="33"/>
    </row>
    <row r="3863" spans="74:100">
      <c r="BV3863" s="62"/>
      <c r="BW3863" s="62"/>
      <c r="BX3863" s="62"/>
      <c r="BY3863" s="62"/>
      <c r="BZ3863" s="62"/>
      <c r="CA3863" s="62"/>
      <c r="CB3863" s="62"/>
      <c r="CC3863" s="62"/>
      <c r="CD3863" s="62"/>
      <c r="CE3863" s="62"/>
      <c r="CF3863" s="62"/>
      <c r="CL3863" s="56" t="s">
        <v>18276</v>
      </c>
      <c r="CM3863" s="56"/>
      <c r="CN3863" s="56"/>
      <c r="CO3863" s="52"/>
      <c r="CP3863" s="52"/>
      <c r="CQ3863" s="52"/>
      <c r="CR3863" s="52"/>
      <c r="CS3863" s="52"/>
      <c r="CT3863" s="52"/>
      <c r="CU3863" s="33"/>
      <c r="CV3863" s="33"/>
    </row>
    <row r="3864" spans="74:100">
      <c r="BV3864" s="62"/>
      <c r="BW3864" s="62"/>
      <c r="BX3864" s="62"/>
      <c r="BY3864" s="62"/>
      <c r="BZ3864" s="62"/>
      <c r="CA3864" s="62"/>
      <c r="CB3864" s="62"/>
      <c r="CC3864" s="62"/>
      <c r="CD3864" s="62"/>
      <c r="CE3864" s="62"/>
      <c r="CF3864" s="62"/>
      <c r="CL3864" s="56" t="s">
        <v>27431</v>
      </c>
      <c r="CM3864" s="56" t="s">
        <v>217</v>
      </c>
      <c r="CN3864" s="56" t="s">
        <v>217</v>
      </c>
      <c r="CO3864" s="52"/>
      <c r="CP3864" s="52"/>
      <c r="CQ3864" s="52"/>
      <c r="CR3864" s="52"/>
      <c r="CS3864" s="52"/>
      <c r="CT3864" s="52"/>
      <c r="CU3864" s="33"/>
      <c r="CV3864" s="33"/>
    </row>
    <row r="3865" spans="74:100">
      <c r="BV3865" s="62"/>
      <c r="BW3865" s="62"/>
      <c r="BX3865" s="62"/>
      <c r="BY3865" s="62"/>
      <c r="BZ3865" s="62"/>
      <c r="CA3865" s="62"/>
      <c r="CB3865" s="62"/>
      <c r="CC3865" s="62"/>
      <c r="CD3865" s="62"/>
      <c r="CE3865" s="62"/>
      <c r="CF3865" s="62"/>
      <c r="CL3865" s="56" t="s">
        <v>18276</v>
      </c>
      <c r="CM3865" s="56"/>
      <c r="CN3865" s="56"/>
      <c r="CO3865" s="52"/>
      <c r="CP3865" s="52"/>
      <c r="CQ3865" s="52"/>
      <c r="CR3865" s="52"/>
      <c r="CS3865" s="52"/>
      <c r="CT3865" s="52"/>
      <c r="CU3865" s="33"/>
      <c r="CV3865" s="33"/>
    </row>
    <row r="3866" spans="74:100">
      <c r="BV3866" s="62"/>
      <c r="BW3866" s="62"/>
      <c r="BX3866" s="62"/>
      <c r="BY3866" s="62"/>
      <c r="BZ3866" s="62"/>
      <c r="CA3866" s="62"/>
      <c r="CB3866" s="62"/>
      <c r="CC3866" s="62"/>
      <c r="CD3866" s="62"/>
      <c r="CE3866" s="62"/>
      <c r="CF3866" s="62"/>
      <c r="CL3866" s="56" t="s">
        <v>21320</v>
      </c>
      <c r="CM3866" s="56" t="s">
        <v>217</v>
      </c>
      <c r="CN3866" s="56" t="s">
        <v>217</v>
      </c>
      <c r="CO3866" s="52"/>
      <c r="CP3866" s="52"/>
      <c r="CQ3866" s="52"/>
      <c r="CR3866" s="52"/>
      <c r="CS3866" s="52"/>
      <c r="CT3866" s="52"/>
      <c r="CU3866" s="33"/>
      <c r="CV3866" s="33"/>
    </row>
    <row r="3867" spans="74:100">
      <c r="BV3867" s="62"/>
      <c r="BW3867" s="62"/>
      <c r="BX3867" s="62"/>
      <c r="BY3867" s="62"/>
      <c r="BZ3867" s="62"/>
      <c r="CA3867" s="62"/>
      <c r="CB3867" s="62"/>
      <c r="CC3867" s="62"/>
      <c r="CD3867" s="62"/>
      <c r="CE3867" s="62"/>
      <c r="CF3867" s="62"/>
      <c r="CL3867" s="56" t="s">
        <v>18276</v>
      </c>
      <c r="CM3867" s="56"/>
      <c r="CN3867" s="56"/>
      <c r="CO3867" s="52"/>
      <c r="CP3867" s="52"/>
      <c r="CQ3867" s="52"/>
      <c r="CR3867" s="52"/>
      <c r="CS3867" s="52"/>
      <c r="CT3867" s="52"/>
      <c r="CU3867" s="33"/>
      <c r="CV3867" s="33"/>
    </row>
    <row r="3868" spans="74:100">
      <c r="BV3868" s="62"/>
      <c r="BW3868" s="62"/>
      <c r="BX3868" s="62"/>
      <c r="BY3868" s="62"/>
      <c r="BZ3868" s="62"/>
      <c r="CA3868" s="62"/>
      <c r="CB3868" s="62"/>
      <c r="CC3868" s="62"/>
      <c r="CD3868" s="62"/>
      <c r="CE3868" s="62"/>
      <c r="CF3868" s="62"/>
      <c r="CL3868" s="56" t="s">
        <v>27432</v>
      </c>
      <c r="CM3868" s="56" t="s">
        <v>217</v>
      </c>
      <c r="CN3868" s="56" t="s">
        <v>217</v>
      </c>
      <c r="CO3868" s="52"/>
      <c r="CP3868" s="52"/>
      <c r="CQ3868" s="52"/>
      <c r="CR3868" s="52"/>
      <c r="CS3868" s="52"/>
      <c r="CT3868" s="52"/>
      <c r="CU3868" s="33"/>
      <c r="CV3868" s="33"/>
    </row>
    <row r="3869" spans="74:100">
      <c r="BV3869" s="62"/>
      <c r="BW3869" s="62"/>
      <c r="BX3869" s="62"/>
      <c r="BY3869" s="62"/>
      <c r="BZ3869" s="62"/>
      <c r="CA3869" s="62"/>
      <c r="CB3869" s="62"/>
      <c r="CC3869" s="62"/>
      <c r="CD3869" s="62"/>
      <c r="CE3869" s="62"/>
      <c r="CF3869" s="62"/>
      <c r="CL3869" s="56" t="s">
        <v>18276</v>
      </c>
      <c r="CM3869" s="56"/>
      <c r="CN3869" s="56"/>
      <c r="CO3869" s="52"/>
      <c r="CP3869" s="52"/>
      <c r="CQ3869" s="52"/>
      <c r="CR3869" s="52"/>
      <c r="CS3869" s="52"/>
      <c r="CT3869" s="52"/>
      <c r="CU3869" s="33"/>
      <c r="CV3869" s="33"/>
    </row>
    <row r="3870" spans="74:100">
      <c r="BV3870" s="62"/>
      <c r="BW3870" s="62"/>
      <c r="BX3870" s="62"/>
      <c r="BY3870" s="62"/>
      <c r="BZ3870" s="62"/>
      <c r="CA3870" s="62"/>
      <c r="CB3870" s="62"/>
      <c r="CC3870" s="62"/>
      <c r="CD3870" s="62"/>
      <c r="CE3870" s="62"/>
      <c r="CF3870" s="62"/>
      <c r="CL3870" s="56" t="s">
        <v>27433</v>
      </c>
      <c r="CM3870" s="56" t="s">
        <v>217</v>
      </c>
      <c r="CN3870" s="56" t="s">
        <v>217</v>
      </c>
      <c r="CO3870" s="52"/>
      <c r="CP3870" s="52"/>
      <c r="CQ3870" s="52"/>
      <c r="CR3870" s="52"/>
      <c r="CS3870" s="52"/>
      <c r="CT3870" s="52"/>
      <c r="CU3870" s="33"/>
      <c r="CV3870" s="33"/>
    </row>
    <row r="3871" spans="74:100">
      <c r="BV3871" s="62"/>
      <c r="BW3871" s="62"/>
      <c r="BX3871" s="62"/>
      <c r="BY3871" s="62"/>
      <c r="BZ3871" s="62"/>
      <c r="CA3871" s="62"/>
      <c r="CB3871" s="62"/>
      <c r="CC3871" s="62"/>
      <c r="CD3871" s="62"/>
      <c r="CE3871" s="62"/>
      <c r="CF3871" s="62"/>
      <c r="CL3871" s="56" t="s">
        <v>18276</v>
      </c>
      <c r="CM3871" s="56"/>
      <c r="CN3871" s="56"/>
      <c r="CO3871" s="52"/>
      <c r="CP3871" s="52"/>
      <c r="CQ3871" s="52"/>
      <c r="CR3871" s="52"/>
      <c r="CS3871" s="52"/>
      <c r="CT3871" s="52"/>
      <c r="CU3871" s="33"/>
      <c r="CV3871" s="33"/>
    </row>
    <row r="3872" spans="74:100">
      <c r="BV3872" s="62"/>
      <c r="BW3872" s="62"/>
      <c r="BX3872" s="62"/>
      <c r="BY3872" s="62"/>
      <c r="BZ3872" s="62"/>
      <c r="CA3872" s="62"/>
      <c r="CB3872" s="62"/>
      <c r="CC3872" s="62"/>
      <c r="CD3872" s="62"/>
      <c r="CE3872" s="62"/>
      <c r="CF3872" s="62"/>
      <c r="CL3872" s="56" t="s">
        <v>27434</v>
      </c>
      <c r="CM3872" s="56" t="s">
        <v>217</v>
      </c>
      <c r="CN3872" s="56" t="s">
        <v>217</v>
      </c>
      <c r="CO3872" s="52"/>
      <c r="CP3872" s="52"/>
      <c r="CQ3872" s="52"/>
      <c r="CR3872" s="52"/>
      <c r="CS3872" s="52"/>
      <c r="CT3872" s="52"/>
      <c r="CU3872" s="33"/>
      <c r="CV3872" s="33"/>
    </row>
    <row r="3873" spans="74:100">
      <c r="BV3873" s="62"/>
      <c r="BW3873" s="62"/>
      <c r="BX3873" s="62"/>
      <c r="BY3873" s="62"/>
      <c r="BZ3873" s="62"/>
      <c r="CA3873" s="62"/>
      <c r="CB3873" s="62"/>
      <c r="CC3873" s="62"/>
      <c r="CD3873" s="62"/>
      <c r="CE3873" s="62"/>
      <c r="CF3873" s="62"/>
      <c r="CL3873" s="56" t="s">
        <v>18276</v>
      </c>
      <c r="CM3873" s="56"/>
      <c r="CN3873" s="56"/>
      <c r="CO3873" s="52"/>
      <c r="CP3873" s="52"/>
      <c r="CQ3873" s="52"/>
      <c r="CR3873" s="52"/>
      <c r="CS3873" s="52"/>
      <c r="CT3873" s="52"/>
      <c r="CU3873" s="33"/>
      <c r="CV3873" s="33"/>
    </row>
    <row r="3874" spans="74:100">
      <c r="BV3874" s="62"/>
      <c r="BW3874" s="62"/>
      <c r="BX3874" s="62"/>
      <c r="BY3874" s="62"/>
      <c r="BZ3874" s="62"/>
      <c r="CA3874" s="62"/>
      <c r="CB3874" s="62"/>
      <c r="CC3874" s="62"/>
      <c r="CD3874" s="62"/>
      <c r="CE3874" s="62"/>
      <c r="CF3874" s="62"/>
      <c r="CL3874" s="56" t="s">
        <v>27435</v>
      </c>
      <c r="CM3874" s="56" t="s">
        <v>217</v>
      </c>
      <c r="CN3874" s="56" t="s">
        <v>217</v>
      </c>
      <c r="CO3874" s="52"/>
      <c r="CP3874" s="52"/>
      <c r="CQ3874" s="52"/>
      <c r="CR3874" s="52"/>
      <c r="CS3874" s="52"/>
      <c r="CT3874" s="52"/>
      <c r="CU3874" s="33"/>
      <c r="CV3874" s="33"/>
    </row>
    <row r="3875" spans="74:100">
      <c r="BV3875" s="62"/>
      <c r="BW3875" s="62"/>
      <c r="BX3875" s="62"/>
      <c r="BY3875" s="62"/>
      <c r="BZ3875" s="62"/>
      <c r="CA3875" s="62"/>
      <c r="CB3875" s="62"/>
      <c r="CC3875" s="62"/>
      <c r="CD3875" s="62"/>
      <c r="CE3875" s="62"/>
      <c r="CF3875" s="62"/>
      <c r="CL3875" s="56" t="s">
        <v>18276</v>
      </c>
      <c r="CM3875" s="56"/>
      <c r="CN3875" s="56"/>
      <c r="CO3875" s="52"/>
      <c r="CP3875" s="52"/>
      <c r="CQ3875" s="52"/>
      <c r="CR3875" s="52"/>
      <c r="CS3875" s="52"/>
      <c r="CT3875" s="52"/>
      <c r="CU3875" s="33"/>
      <c r="CV3875" s="33"/>
    </row>
    <row r="3876" spans="74:100">
      <c r="BV3876" s="62"/>
      <c r="BW3876" s="62"/>
      <c r="BX3876" s="62"/>
      <c r="BY3876" s="62"/>
      <c r="BZ3876" s="62"/>
      <c r="CA3876" s="62"/>
      <c r="CB3876" s="62"/>
      <c r="CC3876" s="62"/>
      <c r="CD3876" s="62"/>
      <c r="CE3876" s="62"/>
      <c r="CF3876" s="62"/>
      <c r="CL3876" s="56" t="s">
        <v>27436</v>
      </c>
      <c r="CM3876" s="56" t="s">
        <v>217</v>
      </c>
      <c r="CN3876" s="56" t="s">
        <v>217</v>
      </c>
      <c r="CO3876" s="52"/>
      <c r="CP3876" s="52"/>
      <c r="CQ3876" s="52"/>
      <c r="CR3876" s="52"/>
      <c r="CS3876" s="52"/>
      <c r="CT3876" s="52"/>
      <c r="CU3876" s="33"/>
      <c r="CV3876" s="33"/>
    </row>
    <row r="3877" spans="74:100">
      <c r="BV3877" s="62"/>
      <c r="BW3877" s="62"/>
      <c r="BX3877" s="62"/>
      <c r="BY3877" s="62"/>
      <c r="BZ3877" s="62"/>
      <c r="CA3877" s="62"/>
      <c r="CB3877" s="62"/>
      <c r="CC3877" s="62"/>
      <c r="CD3877" s="62"/>
      <c r="CE3877" s="62"/>
      <c r="CF3877" s="62"/>
      <c r="CL3877" s="56" t="s">
        <v>18276</v>
      </c>
      <c r="CM3877" s="56"/>
      <c r="CN3877" s="56"/>
      <c r="CO3877" s="52"/>
      <c r="CP3877" s="52"/>
      <c r="CQ3877" s="52"/>
      <c r="CR3877" s="52"/>
      <c r="CS3877" s="52"/>
      <c r="CT3877" s="52"/>
      <c r="CU3877" s="33"/>
      <c r="CV3877" s="33"/>
    </row>
    <row r="3878" spans="74:100">
      <c r="BV3878" s="62"/>
      <c r="BW3878" s="62"/>
      <c r="BX3878" s="62"/>
      <c r="BY3878" s="62"/>
      <c r="BZ3878" s="62"/>
      <c r="CA3878" s="62"/>
      <c r="CB3878" s="62"/>
      <c r="CC3878" s="62"/>
      <c r="CD3878" s="62"/>
      <c r="CE3878" s="62"/>
      <c r="CF3878" s="62"/>
      <c r="CL3878" s="56" t="s">
        <v>27437</v>
      </c>
      <c r="CM3878" s="56" t="s">
        <v>217</v>
      </c>
      <c r="CN3878" s="56" t="s">
        <v>217</v>
      </c>
      <c r="CO3878" s="52"/>
      <c r="CP3878" s="52"/>
      <c r="CQ3878" s="52"/>
      <c r="CR3878" s="52"/>
      <c r="CS3878" s="52"/>
      <c r="CT3878" s="52"/>
      <c r="CU3878" s="33"/>
      <c r="CV3878" s="33"/>
    </row>
    <row r="3879" spans="74:100">
      <c r="BV3879" s="62"/>
      <c r="BW3879" s="62"/>
      <c r="BX3879" s="62"/>
      <c r="BY3879" s="62"/>
      <c r="BZ3879" s="62"/>
      <c r="CA3879" s="62"/>
      <c r="CB3879" s="62"/>
      <c r="CC3879" s="62"/>
      <c r="CD3879" s="62"/>
      <c r="CE3879" s="62"/>
      <c r="CF3879" s="62"/>
      <c r="CL3879" s="56" t="s">
        <v>18276</v>
      </c>
      <c r="CM3879" s="56"/>
      <c r="CN3879" s="56"/>
      <c r="CO3879" s="52"/>
      <c r="CP3879" s="52"/>
      <c r="CQ3879" s="52"/>
      <c r="CR3879" s="52"/>
      <c r="CS3879" s="52"/>
      <c r="CT3879" s="52"/>
      <c r="CU3879" s="33"/>
      <c r="CV3879" s="33"/>
    </row>
    <row r="3880" spans="74:100">
      <c r="BV3880" s="62"/>
      <c r="BW3880" s="62"/>
      <c r="BX3880" s="62"/>
      <c r="BY3880" s="62"/>
      <c r="BZ3880" s="62"/>
      <c r="CA3880" s="62"/>
      <c r="CB3880" s="62"/>
      <c r="CC3880" s="62"/>
      <c r="CD3880" s="62"/>
      <c r="CE3880" s="62"/>
      <c r="CF3880" s="62"/>
      <c r="CL3880" s="56" t="s">
        <v>27438</v>
      </c>
      <c r="CM3880" s="56" t="s">
        <v>217</v>
      </c>
      <c r="CN3880" s="56" t="s">
        <v>217</v>
      </c>
      <c r="CO3880" s="52"/>
      <c r="CP3880" s="52"/>
      <c r="CQ3880" s="52"/>
      <c r="CR3880" s="52"/>
      <c r="CS3880" s="52"/>
      <c r="CT3880" s="52"/>
      <c r="CU3880" s="33"/>
      <c r="CV3880" s="33"/>
    </row>
    <row r="3881" spans="74:100">
      <c r="BV3881" s="62"/>
      <c r="BW3881" s="62"/>
      <c r="BX3881" s="62"/>
      <c r="BY3881" s="62"/>
      <c r="BZ3881" s="62"/>
      <c r="CA3881" s="62"/>
      <c r="CB3881" s="62"/>
      <c r="CC3881" s="62"/>
      <c r="CD3881" s="62"/>
      <c r="CE3881" s="62"/>
      <c r="CF3881" s="62"/>
      <c r="CL3881" s="56" t="s">
        <v>18276</v>
      </c>
      <c r="CM3881" s="56"/>
      <c r="CN3881" s="56"/>
      <c r="CO3881" s="52"/>
      <c r="CP3881" s="52"/>
      <c r="CQ3881" s="52"/>
      <c r="CR3881" s="52"/>
      <c r="CS3881" s="52"/>
      <c r="CT3881" s="52"/>
      <c r="CU3881" s="33"/>
      <c r="CV3881" s="33"/>
    </row>
    <row r="3882" spans="74:100">
      <c r="BV3882" s="62"/>
      <c r="BW3882" s="62"/>
      <c r="BX3882" s="62"/>
      <c r="BY3882" s="62"/>
      <c r="BZ3882" s="62"/>
      <c r="CA3882" s="62"/>
      <c r="CB3882" s="62"/>
      <c r="CC3882" s="62"/>
      <c r="CD3882" s="62"/>
      <c r="CE3882" s="62"/>
      <c r="CF3882" s="62"/>
      <c r="CL3882" s="56" t="s">
        <v>4218</v>
      </c>
      <c r="CM3882" s="56" t="s">
        <v>217</v>
      </c>
      <c r="CN3882" s="56" t="s">
        <v>217</v>
      </c>
      <c r="CO3882" s="52"/>
      <c r="CP3882" s="52"/>
      <c r="CQ3882" s="52"/>
      <c r="CR3882" s="52"/>
      <c r="CS3882" s="52"/>
      <c r="CT3882" s="52"/>
      <c r="CU3882" s="33"/>
      <c r="CV3882" s="33"/>
    </row>
    <row r="3883" spans="74:100">
      <c r="BV3883" s="62"/>
      <c r="BW3883" s="62"/>
      <c r="BX3883" s="62"/>
      <c r="BY3883" s="62"/>
      <c r="BZ3883" s="62"/>
      <c r="CA3883" s="62"/>
      <c r="CB3883" s="62"/>
      <c r="CC3883" s="62"/>
      <c r="CD3883" s="62"/>
      <c r="CE3883" s="62"/>
      <c r="CF3883" s="62"/>
      <c r="CL3883" s="56" t="s">
        <v>18337</v>
      </c>
      <c r="CM3883" s="56"/>
      <c r="CN3883" s="56"/>
      <c r="CO3883" s="52"/>
      <c r="CP3883" s="52"/>
      <c r="CQ3883" s="52"/>
      <c r="CR3883" s="52"/>
      <c r="CS3883" s="52"/>
      <c r="CT3883" s="52"/>
      <c r="CU3883" s="33"/>
      <c r="CV3883" s="33"/>
    </row>
    <row r="3884" spans="74:100">
      <c r="BV3884" s="62"/>
      <c r="BW3884" s="62"/>
      <c r="BX3884" s="62"/>
      <c r="BY3884" s="62"/>
      <c r="BZ3884" s="62"/>
      <c r="CA3884" s="62"/>
      <c r="CB3884" s="62"/>
      <c r="CC3884" s="62"/>
      <c r="CD3884" s="62"/>
      <c r="CE3884" s="62"/>
      <c r="CF3884" s="62"/>
      <c r="CL3884" s="56" t="s">
        <v>4219</v>
      </c>
      <c r="CM3884" s="56" t="s">
        <v>3118</v>
      </c>
      <c r="CN3884" s="56" t="s">
        <v>3118</v>
      </c>
      <c r="CO3884" s="52"/>
      <c r="CP3884" s="52"/>
      <c r="CQ3884" s="52"/>
      <c r="CR3884" s="52"/>
      <c r="CS3884" s="52"/>
      <c r="CT3884" s="52"/>
      <c r="CU3884" s="33"/>
      <c r="CV3884" s="33"/>
    </row>
    <row r="3885" spans="74:100">
      <c r="BV3885" s="62"/>
      <c r="BW3885" s="62"/>
      <c r="BX3885" s="62"/>
      <c r="BY3885" s="62"/>
      <c r="BZ3885" s="62"/>
      <c r="CA3885" s="62"/>
      <c r="CB3885" s="62"/>
      <c r="CC3885" s="62"/>
      <c r="CD3885" s="62"/>
      <c r="CE3885" s="62"/>
      <c r="CF3885" s="62"/>
      <c r="CL3885" s="56" t="s">
        <v>18338</v>
      </c>
      <c r="CM3885" s="56"/>
      <c r="CN3885" s="56"/>
      <c r="CO3885" s="52"/>
      <c r="CP3885" s="52"/>
      <c r="CQ3885" s="52"/>
      <c r="CR3885" s="52"/>
      <c r="CS3885" s="52"/>
      <c r="CT3885" s="52"/>
      <c r="CU3885" s="33"/>
      <c r="CV3885" s="33"/>
    </row>
    <row r="3886" spans="74:100">
      <c r="BV3886" s="62"/>
      <c r="BW3886" s="62"/>
      <c r="BX3886" s="62"/>
      <c r="BY3886" s="62"/>
      <c r="BZ3886" s="62"/>
      <c r="CA3886" s="62"/>
      <c r="CB3886" s="62"/>
      <c r="CC3886" s="62"/>
      <c r="CD3886" s="62"/>
      <c r="CE3886" s="62"/>
      <c r="CF3886" s="62"/>
      <c r="CL3886" s="56" t="s">
        <v>4220</v>
      </c>
      <c r="CM3886" s="56" t="s">
        <v>217</v>
      </c>
      <c r="CN3886" s="56" t="s">
        <v>217</v>
      </c>
      <c r="CO3886" s="52"/>
      <c r="CP3886" s="52"/>
      <c r="CQ3886" s="52"/>
      <c r="CR3886" s="52"/>
      <c r="CS3886" s="52"/>
      <c r="CT3886" s="52"/>
      <c r="CU3886" s="33"/>
      <c r="CV3886" s="33"/>
    </row>
    <row r="3887" spans="74:100">
      <c r="BV3887" s="62"/>
      <c r="BW3887" s="62"/>
      <c r="BX3887" s="62"/>
      <c r="BY3887" s="62"/>
      <c r="BZ3887" s="62"/>
      <c r="CA3887" s="62"/>
      <c r="CB3887" s="62"/>
      <c r="CC3887" s="62"/>
      <c r="CD3887" s="62"/>
      <c r="CE3887" s="62"/>
      <c r="CF3887" s="62"/>
      <c r="CL3887" s="56" t="s">
        <v>18339</v>
      </c>
      <c r="CM3887" s="56"/>
      <c r="CN3887" s="56"/>
      <c r="CO3887" s="52"/>
      <c r="CP3887" s="52"/>
      <c r="CQ3887" s="52"/>
      <c r="CR3887" s="52"/>
      <c r="CS3887" s="52"/>
      <c r="CT3887" s="52"/>
      <c r="CU3887" s="33"/>
      <c r="CV3887" s="33"/>
    </row>
    <row r="3888" spans="74:100">
      <c r="BV3888" s="62"/>
      <c r="BW3888" s="62"/>
      <c r="BX3888" s="62"/>
      <c r="BY3888" s="62"/>
      <c r="BZ3888" s="62"/>
      <c r="CA3888" s="62"/>
      <c r="CB3888" s="62"/>
      <c r="CC3888" s="62"/>
      <c r="CD3888" s="62"/>
      <c r="CE3888" s="62"/>
      <c r="CF3888" s="62"/>
      <c r="CL3888" s="56" t="s">
        <v>4221</v>
      </c>
      <c r="CM3888" s="56" t="s">
        <v>217</v>
      </c>
      <c r="CN3888" s="56" t="s">
        <v>217</v>
      </c>
      <c r="CO3888" s="52"/>
      <c r="CP3888" s="52"/>
      <c r="CQ3888" s="52"/>
      <c r="CR3888" s="52"/>
      <c r="CS3888" s="52"/>
      <c r="CT3888" s="52"/>
      <c r="CU3888" s="33"/>
      <c r="CV3888" s="33"/>
    </row>
    <row r="3889" spans="74:100">
      <c r="BV3889" s="62"/>
      <c r="BW3889" s="62"/>
      <c r="BX3889" s="62"/>
      <c r="BY3889" s="62"/>
      <c r="BZ3889" s="62"/>
      <c r="CA3889" s="62"/>
      <c r="CB3889" s="62"/>
      <c r="CC3889" s="62"/>
      <c r="CD3889" s="62"/>
      <c r="CE3889" s="62"/>
      <c r="CF3889" s="62"/>
      <c r="CL3889" s="56" t="s">
        <v>21321</v>
      </c>
      <c r="CM3889" s="56"/>
      <c r="CN3889" s="56"/>
      <c r="CO3889" s="52"/>
      <c r="CP3889" s="52"/>
      <c r="CQ3889" s="52"/>
      <c r="CR3889" s="52"/>
      <c r="CS3889" s="52"/>
      <c r="CT3889" s="52"/>
      <c r="CU3889" s="33"/>
      <c r="CV3889" s="33"/>
    </row>
    <row r="3890" spans="74:100">
      <c r="BV3890" s="62"/>
      <c r="BW3890" s="62"/>
      <c r="BX3890" s="62"/>
      <c r="BY3890" s="62"/>
      <c r="BZ3890" s="62"/>
      <c r="CA3890" s="62"/>
      <c r="CB3890" s="62"/>
      <c r="CC3890" s="62"/>
      <c r="CD3890" s="62"/>
      <c r="CE3890" s="62"/>
      <c r="CF3890" s="62"/>
      <c r="CL3890" s="56" t="s">
        <v>4222</v>
      </c>
      <c r="CM3890" s="56" t="s">
        <v>217</v>
      </c>
      <c r="CN3890" s="56" t="s">
        <v>217</v>
      </c>
      <c r="CO3890" s="52"/>
      <c r="CP3890" s="52"/>
      <c r="CQ3890" s="52"/>
      <c r="CR3890" s="52"/>
      <c r="CS3890" s="52"/>
      <c r="CT3890" s="52"/>
      <c r="CU3890" s="33"/>
      <c r="CV3890" s="33"/>
    </row>
    <row r="3891" spans="74:100">
      <c r="BV3891" s="62"/>
      <c r="BW3891" s="62"/>
      <c r="BX3891" s="62"/>
      <c r="BY3891" s="62"/>
      <c r="BZ3891" s="62"/>
      <c r="CA3891" s="62"/>
      <c r="CB3891" s="62"/>
      <c r="CC3891" s="62"/>
      <c r="CD3891" s="62"/>
      <c r="CE3891" s="62"/>
      <c r="CF3891" s="62"/>
      <c r="CL3891" s="56" t="s">
        <v>18340</v>
      </c>
      <c r="CM3891" s="56"/>
      <c r="CN3891" s="56"/>
      <c r="CO3891" s="52"/>
      <c r="CP3891" s="52"/>
      <c r="CQ3891" s="52"/>
      <c r="CR3891" s="52"/>
      <c r="CS3891" s="52"/>
      <c r="CT3891" s="52"/>
      <c r="CU3891" s="33"/>
      <c r="CV3891" s="33"/>
    </row>
    <row r="3892" spans="74:100">
      <c r="BV3892" s="62"/>
      <c r="BW3892" s="62"/>
      <c r="BX3892" s="62"/>
      <c r="BY3892" s="62"/>
      <c r="BZ3892" s="62"/>
      <c r="CA3892" s="62"/>
      <c r="CB3892" s="62"/>
      <c r="CC3892" s="62"/>
      <c r="CD3892" s="62"/>
      <c r="CE3892" s="62"/>
      <c r="CF3892" s="62"/>
      <c r="CL3892" s="56" t="s">
        <v>4223</v>
      </c>
      <c r="CM3892" s="56" t="s">
        <v>217</v>
      </c>
      <c r="CN3892" s="56" t="s">
        <v>217</v>
      </c>
      <c r="CO3892" s="52"/>
      <c r="CP3892" s="52"/>
      <c r="CQ3892" s="52"/>
      <c r="CR3892" s="52"/>
      <c r="CS3892" s="52"/>
      <c r="CT3892" s="52"/>
      <c r="CU3892" s="33"/>
      <c r="CV3892" s="33"/>
    </row>
    <row r="3893" spans="74:100">
      <c r="BV3893" s="62"/>
      <c r="BW3893" s="62"/>
      <c r="BX3893" s="62"/>
      <c r="BY3893" s="62"/>
      <c r="BZ3893" s="62"/>
      <c r="CA3893" s="62"/>
      <c r="CB3893" s="62"/>
      <c r="CC3893" s="62"/>
      <c r="CD3893" s="62"/>
      <c r="CE3893" s="62"/>
      <c r="CF3893" s="62"/>
      <c r="CL3893" s="56" t="s">
        <v>18341</v>
      </c>
      <c r="CM3893" s="56"/>
      <c r="CN3893" s="56"/>
      <c r="CO3893" s="52"/>
      <c r="CP3893" s="52"/>
      <c r="CQ3893" s="52"/>
      <c r="CR3893" s="52"/>
      <c r="CS3893" s="52"/>
      <c r="CT3893" s="52"/>
      <c r="CU3893" s="33"/>
      <c r="CV3893" s="33"/>
    </row>
    <row r="3894" spans="74:100">
      <c r="BV3894" s="62"/>
      <c r="BW3894" s="62"/>
      <c r="BX3894" s="62"/>
      <c r="BY3894" s="62"/>
      <c r="BZ3894" s="62"/>
      <c r="CA3894" s="62"/>
      <c r="CB3894" s="62"/>
      <c r="CC3894" s="62"/>
      <c r="CD3894" s="62"/>
      <c r="CE3894" s="62"/>
      <c r="CF3894" s="62"/>
      <c r="CL3894" s="56" t="s">
        <v>4224</v>
      </c>
      <c r="CM3894" s="56" t="s">
        <v>217</v>
      </c>
      <c r="CN3894" s="56" t="s">
        <v>217</v>
      </c>
      <c r="CO3894" s="52"/>
      <c r="CP3894" s="52"/>
      <c r="CQ3894" s="52"/>
      <c r="CR3894" s="52"/>
      <c r="CS3894" s="52"/>
      <c r="CT3894" s="52"/>
      <c r="CU3894" s="33"/>
      <c r="CV3894" s="33"/>
    </row>
    <row r="3895" spans="74:100">
      <c r="BV3895" s="62"/>
      <c r="BW3895" s="62"/>
      <c r="BX3895" s="62"/>
      <c r="BY3895" s="62"/>
      <c r="BZ3895" s="62"/>
      <c r="CA3895" s="62"/>
      <c r="CB3895" s="62"/>
      <c r="CC3895" s="62"/>
      <c r="CD3895" s="62"/>
      <c r="CE3895" s="62"/>
      <c r="CF3895" s="62"/>
      <c r="CL3895" s="56" t="s">
        <v>18342</v>
      </c>
      <c r="CM3895" s="56"/>
      <c r="CN3895" s="56"/>
      <c r="CO3895" s="52"/>
      <c r="CP3895" s="52"/>
      <c r="CQ3895" s="52"/>
      <c r="CR3895" s="52"/>
      <c r="CS3895" s="52"/>
      <c r="CT3895" s="52"/>
      <c r="CU3895" s="33"/>
      <c r="CV3895" s="33"/>
    </row>
    <row r="3896" spans="74:100">
      <c r="BV3896" s="62"/>
      <c r="BW3896" s="62"/>
      <c r="BX3896" s="62"/>
      <c r="BY3896" s="62"/>
      <c r="BZ3896" s="62"/>
      <c r="CA3896" s="62"/>
      <c r="CB3896" s="62"/>
      <c r="CC3896" s="62"/>
      <c r="CD3896" s="62"/>
      <c r="CE3896" s="62"/>
      <c r="CF3896" s="62"/>
      <c r="CL3896" s="56" t="s">
        <v>4225</v>
      </c>
      <c r="CM3896" s="56" t="s">
        <v>217</v>
      </c>
      <c r="CN3896" s="56" t="s">
        <v>217</v>
      </c>
      <c r="CO3896" s="52"/>
      <c r="CP3896" s="52"/>
      <c r="CQ3896" s="52"/>
      <c r="CR3896" s="52"/>
      <c r="CS3896" s="52"/>
      <c r="CT3896" s="52"/>
      <c r="CU3896" s="33"/>
      <c r="CV3896" s="33"/>
    </row>
    <row r="3897" spans="74:100">
      <c r="BV3897" s="62"/>
      <c r="BW3897" s="62"/>
      <c r="BX3897" s="62"/>
      <c r="BY3897" s="62"/>
      <c r="BZ3897" s="62"/>
      <c r="CA3897" s="62"/>
      <c r="CB3897" s="62"/>
      <c r="CC3897" s="62"/>
      <c r="CD3897" s="62"/>
      <c r="CE3897" s="62"/>
      <c r="CF3897" s="62"/>
      <c r="CL3897" s="56" t="s">
        <v>18343</v>
      </c>
      <c r="CM3897" s="56"/>
      <c r="CN3897" s="56"/>
      <c r="CO3897" s="52"/>
      <c r="CP3897" s="52"/>
      <c r="CQ3897" s="52"/>
      <c r="CR3897" s="52"/>
      <c r="CS3897" s="52"/>
      <c r="CT3897" s="52"/>
      <c r="CU3897" s="33"/>
      <c r="CV3897" s="33"/>
    </row>
    <row r="3898" spans="74:100">
      <c r="BV3898" s="62"/>
      <c r="BW3898" s="62"/>
      <c r="BX3898" s="62"/>
      <c r="BY3898" s="62"/>
      <c r="BZ3898" s="62"/>
      <c r="CA3898" s="62"/>
      <c r="CB3898" s="62"/>
      <c r="CC3898" s="62"/>
      <c r="CD3898" s="62"/>
      <c r="CE3898" s="62"/>
      <c r="CF3898" s="62"/>
      <c r="CL3898" s="56" t="s">
        <v>1297</v>
      </c>
      <c r="CM3898" s="56" t="s">
        <v>214</v>
      </c>
      <c r="CN3898" s="56" t="s">
        <v>214</v>
      </c>
      <c r="CO3898" s="52"/>
      <c r="CP3898" s="52"/>
      <c r="CQ3898" s="52"/>
      <c r="CR3898" s="52"/>
      <c r="CS3898" s="52"/>
      <c r="CT3898" s="52"/>
      <c r="CU3898" s="33"/>
      <c r="CV3898" s="33"/>
    </row>
    <row r="3899" spans="74:100">
      <c r="BV3899" s="62"/>
      <c r="BW3899" s="62"/>
      <c r="BX3899" s="62"/>
      <c r="BY3899" s="62"/>
      <c r="BZ3899" s="62"/>
      <c r="CA3899" s="62"/>
      <c r="CB3899" s="62"/>
      <c r="CC3899" s="62"/>
      <c r="CD3899" s="62"/>
      <c r="CE3899" s="62"/>
      <c r="CF3899" s="62"/>
      <c r="CL3899" s="56" t="s">
        <v>21322</v>
      </c>
      <c r="CM3899" s="56"/>
      <c r="CN3899" s="56"/>
      <c r="CO3899" s="52"/>
      <c r="CP3899" s="52"/>
      <c r="CQ3899" s="52"/>
      <c r="CR3899" s="52"/>
      <c r="CS3899" s="52"/>
      <c r="CT3899" s="52"/>
      <c r="CU3899" s="33"/>
      <c r="CV3899" s="33"/>
    </row>
    <row r="3900" spans="74:100">
      <c r="BV3900" s="62"/>
      <c r="BW3900" s="62"/>
      <c r="BX3900" s="62"/>
      <c r="BY3900" s="62"/>
      <c r="BZ3900" s="62"/>
      <c r="CA3900" s="62"/>
      <c r="CB3900" s="62"/>
      <c r="CC3900" s="62"/>
      <c r="CD3900" s="62"/>
      <c r="CE3900" s="62"/>
      <c r="CF3900" s="62"/>
      <c r="CL3900" s="56" t="s">
        <v>4226</v>
      </c>
      <c r="CM3900" s="56" t="s">
        <v>217</v>
      </c>
      <c r="CN3900" s="56" t="s">
        <v>217</v>
      </c>
      <c r="CO3900" s="52"/>
      <c r="CP3900" s="52"/>
      <c r="CQ3900" s="52"/>
      <c r="CR3900" s="52"/>
      <c r="CS3900" s="52"/>
      <c r="CT3900" s="52"/>
      <c r="CU3900" s="33"/>
      <c r="CV3900" s="33"/>
    </row>
    <row r="3901" spans="74:100">
      <c r="BV3901" s="62"/>
      <c r="BW3901" s="62"/>
      <c r="BX3901" s="62"/>
      <c r="BY3901" s="62"/>
      <c r="BZ3901" s="62"/>
      <c r="CA3901" s="62"/>
      <c r="CB3901" s="62"/>
      <c r="CC3901" s="62"/>
      <c r="CD3901" s="62"/>
      <c r="CE3901" s="62"/>
      <c r="CF3901" s="62"/>
      <c r="CL3901" s="56" t="s">
        <v>18344</v>
      </c>
      <c r="CM3901" s="56"/>
      <c r="CN3901" s="56"/>
      <c r="CO3901" s="52"/>
      <c r="CP3901" s="52"/>
      <c r="CQ3901" s="52"/>
      <c r="CR3901" s="52"/>
      <c r="CS3901" s="52"/>
      <c r="CT3901" s="52"/>
      <c r="CU3901" s="33"/>
      <c r="CV3901" s="33"/>
    </row>
    <row r="3902" spans="74:100">
      <c r="BV3902" s="62"/>
      <c r="BW3902" s="62"/>
      <c r="BX3902" s="62"/>
      <c r="BY3902" s="62"/>
      <c r="BZ3902" s="62"/>
      <c r="CA3902" s="62"/>
      <c r="CB3902" s="62"/>
      <c r="CC3902" s="62"/>
      <c r="CD3902" s="62"/>
      <c r="CE3902" s="62"/>
      <c r="CF3902" s="62"/>
      <c r="CL3902" s="56" t="s">
        <v>4227</v>
      </c>
      <c r="CM3902" s="56" t="s">
        <v>217</v>
      </c>
      <c r="CN3902" s="56" t="s">
        <v>217</v>
      </c>
      <c r="CO3902" s="52"/>
      <c r="CP3902" s="52"/>
      <c r="CQ3902" s="52"/>
      <c r="CR3902" s="52"/>
      <c r="CS3902" s="52"/>
      <c r="CT3902" s="52"/>
      <c r="CU3902" s="33"/>
      <c r="CV3902" s="33"/>
    </row>
    <row r="3903" spans="74:100">
      <c r="BV3903" s="62"/>
      <c r="BW3903" s="62"/>
      <c r="BX3903" s="62"/>
      <c r="BY3903" s="62"/>
      <c r="BZ3903" s="62"/>
      <c r="CA3903" s="62"/>
      <c r="CB3903" s="62"/>
      <c r="CC3903" s="62"/>
      <c r="CD3903" s="62"/>
      <c r="CE3903" s="62"/>
      <c r="CF3903" s="62"/>
      <c r="CL3903" s="56" t="s">
        <v>18345</v>
      </c>
      <c r="CM3903" s="56"/>
      <c r="CN3903" s="56"/>
      <c r="CO3903" s="52"/>
      <c r="CP3903" s="52"/>
      <c r="CQ3903" s="52"/>
      <c r="CR3903" s="52"/>
      <c r="CS3903" s="52"/>
      <c r="CT3903" s="52"/>
      <c r="CU3903" s="33"/>
      <c r="CV3903" s="33"/>
    </row>
    <row r="3904" spans="74:100">
      <c r="BV3904" s="62"/>
      <c r="BW3904" s="62"/>
      <c r="BX3904" s="62"/>
      <c r="BY3904" s="62"/>
      <c r="BZ3904" s="62"/>
      <c r="CA3904" s="62"/>
      <c r="CB3904" s="62"/>
      <c r="CC3904" s="62"/>
      <c r="CD3904" s="62"/>
      <c r="CE3904" s="62"/>
      <c r="CF3904" s="62"/>
      <c r="CL3904" s="56" t="s">
        <v>4228</v>
      </c>
      <c r="CM3904" s="56" t="s">
        <v>217</v>
      </c>
      <c r="CN3904" s="56" t="s">
        <v>217</v>
      </c>
      <c r="CO3904" s="52"/>
      <c r="CP3904" s="52"/>
      <c r="CQ3904" s="52"/>
      <c r="CR3904" s="52"/>
      <c r="CS3904" s="52"/>
      <c r="CT3904" s="52"/>
      <c r="CU3904" s="33"/>
      <c r="CV3904" s="33"/>
    </row>
    <row r="3905" spans="74:100">
      <c r="BV3905" s="62"/>
      <c r="BW3905" s="62"/>
      <c r="BX3905" s="62"/>
      <c r="BY3905" s="62"/>
      <c r="BZ3905" s="62"/>
      <c r="CA3905" s="62"/>
      <c r="CB3905" s="62"/>
      <c r="CC3905" s="62"/>
      <c r="CD3905" s="62"/>
      <c r="CE3905" s="62"/>
      <c r="CF3905" s="62"/>
      <c r="CL3905" s="56" t="s">
        <v>18346</v>
      </c>
      <c r="CM3905" s="56"/>
      <c r="CN3905" s="56"/>
      <c r="CO3905" s="52"/>
      <c r="CP3905" s="52"/>
      <c r="CQ3905" s="52"/>
      <c r="CR3905" s="52"/>
      <c r="CS3905" s="52"/>
      <c r="CT3905" s="52"/>
      <c r="CU3905" s="33"/>
      <c r="CV3905" s="33"/>
    </row>
    <row r="3906" spans="74:100">
      <c r="BV3906" s="62"/>
      <c r="BW3906" s="62"/>
      <c r="BX3906" s="62"/>
      <c r="BY3906" s="62"/>
      <c r="BZ3906" s="62"/>
      <c r="CA3906" s="62"/>
      <c r="CB3906" s="62"/>
      <c r="CC3906" s="62"/>
      <c r="CD3906" s="62"/>
      <c r="CE3906" s="62"/>
      <c r="CF3906" s="62"/>
      <c r="CL3906" s="56" t="s">
        <v>4229</v>
      </c>
      <c r="CM3906" s="56" t="s">
        <v>3118</v>
      </c>
      <c r="CN3906" s="56" t="s">
        <v>3118</v>
      </c>
      <c r="CO3906" s="52"/>
      <c r="CP3906" s="52"/>
      <c r="CQ3906" s="52"/>
      <c r="CR3906" s="52"/>
      <c r="CS3906" s="52"/>
      <c r="CT3906" s="52"/>
      <c r="CU3906" s="33"/>
      <c r="CV3906" s="33"/>
    </row>
    <row r="3907" spans="74:100">
      <c r="BV3907" s="62"/>
      <c r="BW3907" s="62"/>
      <c r="BX3907" s="62"/>
      <c r="BY3907" s="62"/>
      <c r="BZ3907" s="62"/>
      <c r="CA3907" s="62"/>
      <c r="CB3907" s="62"/>
      <c r="CC3907" s="62"/>
      <c r="CD3907" s="62"/>
      <c r="CE3907" s="62"/>
      <c r="CF3907" s="62"/>
      <c r="CL3907" s="56" t="s">
        <v>18347</v>
      </c>
      <c r="CM3907" s="56"/>
      <c r="CN3907" s="56"/>
      <c r="CO3907" s="52"/>
      <c r="CP3907" s="52"/>
      <c r="CQ3907" s="52"/>
      <c r="CR3907" s="52"/>
      <c r="CS3907" s="52"/>
      <c r="CT3907" s="52"/>
      <c r="CU3907" s="33"/>
      <c r="CV3907" s="33"/>
    </row>
    <row r="3908" spans="74:100">
      <c r="BV3908" s="62"/>
      <c r="BW3908" s="62"/>
      <c r="BX3908" s="62"/>
      <c r="BY3908" s="62"/>
      <c r="BZ3908" s="62"/>
      <c r="CA3908" s="62"/>
      <c r="CB3908" s="62"/>
      <c r="CC3908" s="62"/>
      <c r="CD3908" s="62"/>
      <c r="CE3908" s="62"/>
      <c r="CF3908" s="62"/>
      <c r="CL3908" s="56" t="s">
        <v>4230</v>
      </c>
      <c r="CM3908" s="56" t="s">
        <v>217</v>
      </c>
      <c r="CN3908" s="56" t="s">
        <v>217</v>
      </c>
      <c r="CO3908" s="52"/>
      <c r="CP3908" s="52"/>
      <c r="CQ3908" s="52"/>
      <c r="CR3908" s="52"/>
      <c r="CS3908" s="52"/>
      <c r="CT3908" s="52"/>
      <c r="CU3908" s="33"/>
      <c r="CV3908" s="33"/>
    </row>
    <row r="3909" spans="74:100">
      <c r="BV3909" s="62"/>
      <c r="BW3909" s="62"/>
      <c r="BX3909" s="62"/>
      <c r="BY3909" s="62"/>
      <c r="BZ3909" s="62"/>
      <c r="CA3909" s="62"/>
      <c r="CB3909" s="62"/>
      <c r="CC3909" s="62"/>
      <c r="CD3909" s="62"/>
      <c r="CE3909" s="62"/>
      <c r="CF3909" s="62"/>
      <c r="CL3909" s="56" t="s">
        <v>18348</v>
      </c>
      <c r="CM3909" s="56"/>
      <c r="CN3909" s="56"/>
      <c r="CO3909" s="52"/>
      <c r="CP3909" s="52"/>
      <c r="CQ3909" s="52"/>
      <c r="CR3909" s="52"/>
      <c r="CS3909" s="52"/>
      <c r="CT3909" s="52"/>
      <c r="CU3909" s="33"/>
      <c r="CV3909" s="33"/>
    </row>
    <row r="3910" spans="74:100">
      <c r="BV3910" s="62"/>
      <c r="BW3910" s="62"/>
      <c r="BX3910" s="62"/>
      <c r="BY3910" s="62"/>
      <c r="BZ3910" s="62"/>
      <c r="CA3910" s="62"/>
      <c r="CB3910" s="62"/>
      <c r="CC3910" s="62"/>
      <c r="CD3910" s="62"/>
      <c r="CE3910" s="62"/>
      <c r="CF3910" s="62"/>
      <c r="CL3910" s="56" t="s">
        <v>4231</v>
      </c>
      <c r="CM3910" s="56" t="s">
        <v>217</v>
      </c>
      <c r="CN3910" s="56" t="s">
        <v>217</v>
      </c>
      <c r="CO3910" s="52"/>
      <c r="CP3910" s="52"/>
      <c r="CQ3910" s="52"/>
      <c r="CR3910" s="52"/>
      <c r="CS3910" s="52"/>
      <c r="CT3910" s="52"/>
      <c r="CU3910" s="33"/>
      <c r="CV3910" s="33"/>
    </row>
    <row r="3911" spans="74:100">
      <c r="BV3911" s="62"/>
      <c r="BW3911" s="62"/>
      <c r="BX3911" s="62"/>
      <c r="BY3911" s="62"/>
      <c r="BZ3911" s="62"/>
      <c r="CA3911" s="62"/>
      <c r="CB3911" s="62"/>
      <c r="CC3911" s="62"/>
      <c r="CD3911" s="62"/>
      <c r="CE3911" s="62"/>
      <c r="CF3911" s="62"/>
      <c r="CL3911" s="56" t="s">
        <v>18349</v>
      </c>
      <c r="CM3911" s="56"/>
      <c r="CN3911" s="56"/>
      <c r="CO3911" s="52"/>
      <c r="CP3911" s="52"/>
      <c r="CQ3911" s="52"/>
      <c r="CR3911" s="52"/>
      <c r="CS3911" s="52"/>
      <c r="CT3911" s="52"/>
      <c r="CU3911" s="33"/>
      <c r="CV3911" s="33"/>
    </row>
    <row r="3912" spans="74:100">
      <c r="BV3912" s="62"/>
      <c r="BW3912" s="62"/>
      <c r="BX3912" s="62"/>
      <c r="BY3912" s="62"/>
      <c r="BZ3912" s="62"/>
      <c r="CA3912" s="62"/>
      <c r="CB3912" s="62"/>
      <c r="CC3912" s="62"/>
      <c r="CD3912" s="62"/>
      <c r="CE3912" s="62"/>
      <c r="CF3912" s="62"/>
      <c r="CL3912" s="56" t="s">
        <v>4232</v>
      </c>
      <c r="CM3912" s="56" t="s">
        <v>217</v>
      </c>
      <c r="CN3912" s="56" t="s">
        <v>217</v>
      </c>
      <c r="CO3912" s="52"/>
      <c r="CP3912" s="52"/>
      <c r="CQ3912" s="52"/>
      <c r="CR3912" s="52"/>
      <c r="CS3912" s="52"/>
      <c r="CT3912" s="52"/>
      <c r="CU3912" s="33"/>
      <c r="CV3912" s="33"/>
    </row>
    <row r="3913" spans="74:100">
      <c r="BV3913" s="62"/>
      <c r="BW3913" s="62"/>
      <c r="BX3913" s="62"/>
      <c r="BY3913" s="62"/>
      <c r="BZ3913" s="62"/>
      <c r="CA3913" s="62"/>
      <c r="CB3913" s="62"/>
      <c r="CC3913" s="62"/>
      <c r="CD3913" s="62"/>
      <c r="CE3913" s="62"/>
      <c r="CF3913" s="62"/>
      <c r="CL3913" s="56" t="s">
        <v>18350</v>
      </c>
      <c r="CM3913" s="56"/>
      <c r="CN3913" s="56"/>
      <c r="CO3913" s="52"/>
      <c r="CP3913" s="52"/>
      <c r="CQ3913" s="52"/>
      <c r="CR3913" s="52"/>
      <c r="CS3913" s="52"/>
      <c r="CT3913" s="52"/>
      <c r="CU3913" s="33"/>
      <c r="CV3913" s="33"/>
    </row>
    <row r="3914" spans="74:100">
      <c r="BV3914" s="62"/>
      <c r="BW3914" s="62"/>
      <c r="BX3914" s="62"/>
      <c r="BY3914" s="62"/>
      <c r="BZ3914" s="62"/>
      <c r="CA3914" s="62"/>
      <c r="CB3914" s="62"/>
      <c r="CC3914" s="62"/>
      <c r="CD3914" s="62"/>
      <c r="CE3914" s="62"/>
      <c r="CF3914" s="62"/>
      <c r="CL3914" s="56" t="s">
        <v>4233</v>
      </c>
      <c r="CM3914" s="56" t="s">
        <v>217</v>
      </c>
      <c r="CN3914" s="56" t="s">
        <v>217</v>
      </c>
      <c r="CO3914" s="52"/>
      <c r="CP3914" s="52"/>
      <c r="CQ3914" s="52"/>
      <c r="CR3914" s="52"/>
      <c r="CS3914" s="52"/>
      <c r="CT3914" s="52"/>
      <c r="CU3914" s="33"/>
      <c r="CV3914" s="33"/>
    </row>
    <row r="3915" spans="74:100">
      <c r="BV3915" s="62"/>
      <c r="BW3915" s="62"/>
      <c r="BX3915" s="62"/>
      <c r="BY3915" s="62"/>
      <c r="BZ3915" s="62"/>
      <c r="CA3915" s="62"/>
      <c r="CB3915" s="62"/>
      <c r="CC3915" s="62"/>
      <c r="CD3915" s="62"/>
      <c r="CE3915" s="62"/>
      <c r="CF3915" s="62"/>
      <c r="CL3915" s="56" t="s">
        <v>18351</v>
      </c>
      <c r="CM3915" s="56"/>
      <c r="CN3915" s="56"/>
      <c r="CO3915" s="52"/>
      <c r="CP3915" s="52"/>
      <c r="CQ3915" s="52"/>
      <c r="CR3915" s="52"/>
      <c r="CS3915" s="52"/>
      <c r="CT3915" s="52"/>
      <c r="CU3915" s="33"/>
      <c r="CV3915" s="33"/>
    </row>
    <row r="3916" spans="74:100">
      <c r="BV3916" s="62"/>
      <c r="BW3916" s="62"/>
      <c r="BX3916" s="62"/>
      <c r="BY3916" s="62"/>
      <c r="BZ3916" s="62"/>
      <c r="CA3916" s="62"/>
      <c r="CB3916" s="62"/>
      <c r="CC3916" s="62"/>
      <c r="CD3916" s="62"/>
      <c r="CE3916" s="62"/>
      <c r="CF3916" s="62"/>
      <c r="CL3916" s="56" t="s">
        <v>4234</v>
      </c>
      <c r="CM3916" s="56" t="s">
        <v>3118</v>
      </c>
      <c r="CN3916" s="56" t="s">
        <v>3118</v>
      </c>
      <c r="CO3916" s="52"/>
      <c r="CP3916" s="52"/>
      <c r="CQ3916" s="52"/>
      <c r="CR3916" s="52"/>
      <c r="CS3916" s="52"/>
      <c r="CT3916" s="52"/>
      <c r="CU3916" s="33"/>
      <c r="CV3916" s="33"/>
    </row>
    <row r="3917" spans="74:100">
      <c r="BV3917" s="62"/>
      <c r="BW3917" s="62"/>
      <c r="BX3917" s="62"/>
      <c r="BY3917" s="62"/>
      <c r="BZ3917" s="62"/>
      <c r="CA3917" s="62"/>
      <c r="CB3917" s="62"/>
      <c r="CC3917" s="62"/>
      <c r="CD3917" s="62"/>
      <c r="CE3917" s="62"/>
      <c r="CF3917" s="62"/>
      <c r="CL3917" s="56" t="s">
        <v>18352</v>
      </c>
      <c r="CM3917" s="56"/>
      <c r="CN3917" s="56"/>
      <c r="CO3917" s="52"/>
      <c r="CP3917" s="52"/>
      <c r="CQ3917" s="52"/>
      <c r="CR3917" s="52"/>
      <c r="CS3917" s="52"/>
      <c r="CT3917" s="52"/>
      <c r="CU3917" s="33"/>
      <c r="CV3917" s="33"/>
    </row>
    <row r="3918" spans="74:100">
      <c r="BV3918" s="62"/>
      <c r="BW3918" s="62"/>
      <c r="BX3918" s="62"/>
      <c r="BY3918" s="62"/>
      <c r="BZ3918" s="62"/>
      <c r="CA3918" s="62"/>
      <c r="CB3918" s="62"/>
      <c r="CC3918" s="62"/>
      <c r="CD3918" s="62"/>
      <c r="CE3918" s="62"/>
      <c r="CF3918" s="62"/>
      <c r="CL3918" s="56" t="s">
        <v>21323</v>
      </c>
      <c r="CM3918" s="56" t="s">
        <v>217</v>
      </c>
      <c r="CN3918" s="56" t="s">
        <v>217</v>
      </c>
      <c r="CO3918" s="52"/>
      <c r="CP3918" s="52"/>
      <c r="CQ3918" s="52"/>
      <c r="CR3918" s="52"/>
      <c r="CS3918" s="52"/>
      <c r="CT3918" s="52"/>
      <c r="CU3918" s="33"/>
      <c r="CV3918" s="33"/>
    </row>
    <row r="3919" spans="74:100">
      <c r="BV3919" s="62"/>
      <c r="BW3919" s="62"/>
      <c r="BX3919" s="62"/>
      <c r="BY3919" s="62"/>
      <c r="BZ3919" s="62"/>
      <c r="CA3919" s="62"/>
      <c r="CB3919" s="62"/>
      <c r="CC3919" s="62"/>
      <c r="CD3919" s="62"/>
      <c r="CE3919" s="62"/>
      <c r="CF3919" s="62"/>
      <c r="CL3919" s="56" t="s">
        <v>21324</v>
      </c>
      <c r="CM3919" s="56"/>
      <c r="CN3919" s="56"/>
      <c r="CO3919" s="52"/>
      <c r="CP3919" s="52"/>
      <c r="CQ3919" s="52"/>
      <c r="CR3919" s="52"/>
      <c r="CS3919" s="52"/>
      <c r="CT3919" s="52"/>
      <c r="CU3919" s="33"/>
      <c r="CV3919" s="33"/>
    </row>
    <row r="3920" spans="74:100">
      <c r="BV3920" s="62"/>
      <c r="BW3920" s="62"/>
      <c r="BX3920" s="62"/>
      <c r="BY3920" s="62"/>
      <c r="BZ3920" s="62"/>
      <c r="CA3920" s="62"/>
      <c r="CB3920" s="62"/>
      <c r="CC3920" s="62"/>
      <c r="CD3920" s="62"/>
      <c r="CE3920" s="62"/>
      <c r="CF3920" s="62"/>
      <c r="CL3920" s="56" t="s">
        <v>4235</v>
      </c>
      <c r="CM3920" s="56" t="s">
        <v>217</v>
      </c>
      <c r="CN3920" s="56" t="s">
        <v>217</v>
      </c>
      <c r="CO3920" s="52"/>
      <c r="CP3920" s="52"/>
      <c r="CQ3920" s="52"/>
      <c r="CR3920" s="52"/>
      <c r="CS3920" s="52"/>
      <c r="CT3920" s="52"/>
      <c r="CU3920" s="33"/>
      <c r="CV3920" s="33"/>
    </row>
    <row r="3921" spans="74:100">
      <c r="BV3921" s="62"/>
      <c r="BW3921" s="62"/>
      <c r="BX3921" s="62"/>
      <c r="BY3921" s="62"/>
      <c r="BZ3921" s="62"/>
      <c r="CA3921" s="62"/>
      <c r="CB3921" s="62"/>
      <c r="CC3921" s="62"/>
      <c r="CD3921" s="62"/>
      <c r="CE3921" s="62"/>
      <c r="CF3921" s="62"/>
      <c r="CL3921" s="56" t="s">
        <v>18353</v>
      </c>
      <c r="CM3921" s="56"/>
      <c r="CN3921" s="56"/>
      <c r="CO3921" s="52"/>
      <c r="CP3921" s="52"/>
      <c r="CQ3921" s="52"/>
      <c r="CR3921" s="52"/>
      <c r="CS3921" s="52"/>
      <c r="CT3921" s="52"/>
      <c r="CU3921" s="33"/>
      <c r="CV3921" s="33"/>
    </row>
    <row r="3922" spans="74:100">
      <c r="BV3922" s="62"/>
      <c r="BW3922" s="62"/>
      <c r="BX3922" s="62"/>
      <c r="BY3922" s="62"/>
      <c r="BZ3922" s="62"/>
      <c r="CA3922" s="62"/>
      <c r="CB3922" s="62"/>
      <c r="CC3922" s="62"/>
      <c r="CD3922" s="62"/>
      <c r="CE3922" s="62"/>
      <c r="CF3922" s="62"/>
      <c r="CL3922" s="56" t="s">
        <v>4236</v>
      </c>
      <c r="CM3922" s="56" t="s">
        <v>3118</v>
      </c>
      <c r="CN3922" s="56" t="s">
        <v>3118</v>
      </c>
      <c r="CO3922" s="52"/>
      <c r="CP3922" s="52"/>
      <c r="CQ3922" s="52"/>
      <c r="CR3922" s="52"/>
      <c r="CS3922" s="52"/>
      <c r="CT3922" s="52"/>
      <c r="CU3922" s="33"/>
      <c r="CV3922" s="33"/>
    </row>
    <row r="3923" spans="74:100">
      <c r="BV3923" s="62"/>
      <c r="BW3923" s="62"/>
      <c r="BX3923" s="62"/>
      <c r="BY3923" s="62"/>
      <c r="BZ3923" s="62"/>
      <c r="CA3923" s="62"/>
      <c r="CB3923" s="62"/>
      <c r="CC3923" s="62"/>
      <c r="CD3923" s="62"/>
      <c r="CE3923" s="62"/>
      <c r="CF3923" s="62"/>
      <c r="CL3923" s="56" t="s">
        <v>18354</v>
      </c>
      <c r="CM3923" s="56"/>
      <c r="CN3923" s="56"/>
      <c r="CO3923" s="52"/>
      <c r="CP3923" s="52"/>
      <c r="CQ3923" s="52"/>
      <c r="CR3923" s="52"/>
      <c r="CS3923" s="52"/>
      <c r="CT3923" s="52"/>
      <c r="CU3923" s="33"/>
      <c r="CV3923" s="33"/>
    </row>
    <row r="3924" spans="74:100">
      <c r="BV3924" s="62"/>
      <c r="BW3924" s="62"/>
      <c r="BX3924" s="62"/>
      <c r="BY3924" s="62"/>
      <c r="BZ3924" s="62"/>
      <c r="CA3924" s="62"/>
      <c r="CB3924" s="62"/>
      <c r="CC3924" s="62"/>
      <c r="CD3924" s="62"/>
      <c r="CE3924" s="62"/>
      <c r="CF3924" s="62"/>
      <c r="CL3924" s="56" t="s">
        <v>4237</v>
      </c>
      <c r="CM3924" s="56" t="s">
        <v>217</v>
      </c>
      <c r="CN3924" s="56" t="s">
        <v>217</v>
      </c>
      <c r="CO3924" s="52"/>
      <c r="CP3924" s="52"/>
      <c r="CQ3924" s="52"/>
      <c r="CR3924" s="52"/>
      <c r="CS3924" s="52"/>
      <c r="CT3924" s="52"/>
      <c r="CU3924" s="33"/>
      <c r="CV3924" s="33"/>
    </row>
    <row r="3925" spans="74:100">
      <c r="BV3925" s="62"/>
      <c r="BW3925" s="62"/>
      <c r="BX3925" s="62"/>
      <c r="BY3925" s="62"/>
      <c r="BZ3925" s="62"/>
      <c r="CA3925" s="62"/>
      <c r="CB3925" s="62"/>
      <c r="CC3925" s="62"/>
      <c r="CD3925" s="62"/>
      <c r="CE3925" s="62"/>
      <c r="CF3925" s="62"/>
      <c r="CL3925" s="56" t="s">
        <v>18355</v>
      </c>
      <c r="CM3925" s="56"/>
      <c r="CN3925" s="56"/>
      <c r="CO3925" s="52"/>
      <c r="CP3925" s="52"/>
      <c r="CQ3925" s="52"/>
      <c r="CR3925" s="52"/>
      <c r="CS3925" s="52"/>
      <c r="CT3925" s="52"/>
      <c r="CU3925" s="33"/>
      <c r="CV3925" s="33"/>
    </row>
    <row r="3926" spans="74:100">
      <c r="BV3926" s="62"/>
      <c r="BW3926" s="62"/>
      <c r="BX3926" s="62"/>
      <c r="BY3926" s="62"/>
      <c r="BZ3926" s="62"/>
      <c r="CA3926" s="62"/>
      <c r="CB3926" s="62"/>
      <c r="CC3926" s="62"/>
      <c r="CD3926" s="62"/>
      <c r="CE3926" s="62"/>
      <c r="CF3926" s="62"/>
      <c r="CL3926" s="56" t="s">
        <v>4238</v>
      </c>
      <c r="CM3926" s="56" t="s">
        <v>217</v>
      </c>
      <c r="CN3926" s="56" t="s">
        <v>217</v>
      </c>
      <c r="CO3926" s="52"/>
      <c r="CP3926" s="52"/>
      <c r="CQ3926" s="52"/>
      <c r="CR3926" s="52"/>
      <c r="CS3926" s="52"/>
      <c r="CT3926" s="52"/>
      <c r="CU3926" s="33"/>
      <c r="CV3926" s="33"/>
    </row>
    <row r="3927" spans="74:100">
      <c r="BV3927" s="62"/>
      <c r="BW3927" s="62"/>
      <c r="BX3927" s="62"/>
      <c r="BY3927" s="62"/>
      <c r="BZ3927" s="62"/>
      <c r="CA3927" s="62"/>
      <c r="CB3927" s="62"/>
      <c r="CC3927" s="62"/>
      <c r="CD3927" s="62"/>
      <c r="CE3927" s="62"/>
      <c r="CF3927" s="62"/>
      <c r="CL3927" s="56" t="s">
        <v>18356</v>
      </c>
      <c r="CM3927" s="56"/>
      <c r="CN3927" s="56"/>
      <c r="CO3927" s="52"/>
      <c r="CP3927" s="52"/>
      <c r="CQ3927" s="52"/>
      <c r="CR3927" s="52"/>
      <c r="CS3927" s="52"/>
      <c r="CT3927" s="52"/>
      <c r="CU3927" s="33"/>
      <c r="CV3927" s="33"/>
    </row>
    <row r="3928" spans="74:100">
      <c r="BV3928" s="62"/>
      <c r="BW3928" s="62"/>
      <c r="BX3928" s="62"/>
      <c r="BY3928" s="62"/>
      <c r="BZ3928" s="62"/>
      <c r="CA3928" s="62"/>
      <c r="CB3928" s="62"/>
      <c r="CC3928" s="62"/>
      <c r="CD3928" s="62"/>
      <c r="CE3928" s="62"/>
      <c r="CF3928" s="62"/>
      <c r="CL3928" s="56" t="s">
        <v>27439</v>
      </c>
      <c r="CM3928" s="56" t="s">
        <v>217</v>
      </c>
      <c r="CN3928" s="56" t="s">
        <v>217</v>
      </c>
      <c r="CO3928" s="52"/>
      <c r="CP3928" s="52"/>
      <c r="CQ3928" s="52"/>
      <c r="CR3928" s="52"/>
      <c r="CS3928" s="52"/>
      <c r="CT3928" s="52"/>
      <c r="CU3928" s="33"/>
      <c r="CV3928" s="33"/>
    </row>
    <row r="3929" spans="74:100">
      <c r="BV3929" s="62"/>
      <c r="BW3929" s="62"/>
      <c r="BX3929" s="62"/>
      <c r="BY3929" s="62"/>
      <c r="BZ3929" s="62"/>
      <c r="CA3929" s="62"/>
      <c r="CB3929" s="62"/>
      <c r="CC3929" s="62"/>
      <c r="CD3929" s="62"/>
      <c r="CE3929" s="62"/>
      <c r="CF3929" s="62"/>
      <c r="CL3929" s="56" t="s">
        <v>27440</v>
      </c>
      <c r="CM3929" s="56"/>
      <c r="CN3929" s="56"/>
      <c r="CO3929" s="52"/>
      <c r="CP3929" s="52"/>
      <c r="CQ3929" s="52"/>
      <c r="CR3929" s="52"/>
      <c r="CS3929" s="52"/>
      <c r="CT3929" s="52"/>
      <c r="CU3929" s="33"/>
      <c r="CV3929" s="33"/>
    </row>
    <row r="3930" spans="74:100">
      <c r="BV3930" s="62"/>
      <c r="BW3930" s="62"/>
      <c r="BX3930" s="62"/>
      <c r="BY3930" s="62"/>
      <c r="BZ3930" s="62"/>
      <c r="CA3930" s="62"/>
      <c r="CB3930" s="62"/>
      <c r="CC3930" s="62"/>
      <c r="CD3930" s="62"/>
      <c r="CE3930" s="62"/>
      <c r="CF3930" s="62"/>
      <c r="CL3930" s="56" t="s">
        <v>4239</v>
      </c>
      <c r="CM3930" s="56" t="s">
        <v>217</v>
      </c>
      <c r="CN3930" s="56" t="s">
        <v>217</v>
      </c>
      <c r="CO3930" s="52"/>
      <c r="CP3930" s="52"/>
      <c r="CQ3930" s="52"/>
      <c r="CR3930" s="52"/>
      <c r="CS3930" s="52"/>
      <c r="CT3930" s="52"/>
      <c r="CU3930" s="33"/>
      <c r="CV3930" s="33"/>
    </row>
    <row r="3931" spans="74:100">
      <c r="BV3931" s="62"/>
      <c r="BW3931" s="62"/>
      <c r="BX3931" s="62"/>
      <c r="BY3931" s="62"/>
      <c r="BZ3931" s="62"/>
      <c r="CA3931" s="62"/>
      <c r="CB3931" s="62"/>
      <c r="CC3931" s="62"/>
      <c r="CD3931" s="62"/>
      <c r="CE3931" s="62"/>
      <c r="CF3931" s="62"/>
      <c r="CL3931" s="56" t="s">
        <v>18357</v>
      </c>
      <c r="CM3931" s="56"/>
      <c r="CN3931" s="56"/>
      <c r="CO3931" s="52"/>
      <c r="CP3931" s="52"/>
      <c r="CQ3931" s="52"/>
      <c r="CR3931" s="52"/>
      <c r="CS3931" s="52"/>
      <c r="CT3931" s="52"/>
      <c r="CU3931" s="33"/>
      <c r="CV3931" s="33"/>
    </row>
    <row r="3932" spans="74:100">
      <c r="BV3932" s="62"/>
      <c r="BW3932" s="62"/>
      <c r="BX3932" s="62"/>
      <c r="BY3932" s="62"/>
      <c r="BZ3932" s="62"/>
      <c r="CA3932" s="62"/>
      <c r="CB3932" s="62"/>
      <c r="CC3932" s="62"/>
      <c r="CD3932" s="62"/>
      <c r="CE3932" s="62"/>
      <c r="CF3932" s="62"/>
      <c r="CL3932" s="56" t="s">
        <v>4240</v>
      </c>
      <c r="CM3932" s="56" t="s">
        <v>217</v>
      </c>
      <c r="CN3932" s="56" t="s">
        <v>217</v>
      </c>
      <c r="CO3932" s="52"/>
      <c r="CP3932" s="52"/>
      <c r="CQ3932" s="52"/>
      <c r="CR3932" s="52"/>
      <c r="CS3932" s="52"/>
      <c r="CT3932" s="52"/>
      <c r="CU3932" s="33"/>
      <c r="CV3932" s="33"/>
    </row>
    <row r="3933" spans="74:100">
      <c r="BV3933" s="62"/>
      <c r="BW3933" s="62"/>
      <c r="BX3933" s="62"/>
      <c r="BY3933" s="62"/>
      <c r="BZ3933" s="62"/>
      <c r="CA3933" s="62"/>
      <c r="CB3933" s="62"/>
      <c r="CC3933" s="62"/>
      <c r="CD3933" s="62"/>
      <c r="CE3933" s="62"/>
      <c r="CF3933" s="62"/>
      <c r="CL3933" s="56" t="s">
        <v>18358</v>
      </c>
      <c r="CM3933" s="56"/>
      <c r="CN3933" s="56"/>
      <c r="CO3933" s="52"/>
      <c r="CP3933" s="52"/>
      <c r="CQ3933" s="52"/>
      <c r="CR3933" s="52"/>
      <c r="CS3933" s="52"/>
      <c r="CT3933" s="52"/>
      <c r="CU3933" s="33"/>
      <c r="CV3933" s="33"/>
    </row>
    <row r="3934" spans="74:100">
      <c r="BV3934" s="62"/>
      <c r="BW3934" s="62"/>
      <c r="BX3934" s="62"/>
      <c r="BY3934" s="62"/>
      <c r="BZ3934" s="62"/>
      <c r="CA3934" s="62"/>
      <c r="CB3934" s="62"/>
      <c r="CC3934" s="62"/>
      <c r="CD3934" s="62"/>
      <c r="CE3934" s="62"/>
      <c r="CF3934" s="62"/>
      <c r="CL3934" s="56" t="s">
        <v>27441</v>
      </c>
      <c r="CM3934" s="56" t="s">
        <v>217</v>
      </c>
      <c r="CN3934" s="56" t="s">
        <v>217</v>
      </c>
      <c r="CO3934" s="52"/>
      <c r="CP3934" s="52"/>
      <c r="CQ3934" s="52"/>
      <c r="CR3934" s="52"/>
      <c r="CS3934" s="52"/>
      <c r="CT3934" s="52"/>
      <c r="CU3934" s="33"/>
      <c r="CV3934" s="33"/>
    </row>
    <row r="3935" spans="74:100">
      <c r="BV3935" s="62"/>
      <c r="BW3935" s="62"/>
      <c r="BX3935" s="62"/>
      <c r="BY3935" s="62"/>
      <c r="BZ3935" s="62"/>
      <c r="CA3935" s="62"/>
      <c r="CB3935" s="62"/>
      <c r="CC3935" s="62"/>
      <c r="CD3935" s="62"/>
      <c r="CE3935" s="62"/>
      <c r="CF3935" s="62"/>
      <c r="CL3935" s="56" t="s">
        <v>27442</v>
      </c>
      <c r="CM3935" s="56"/>
      <c r="CN3935" s="56"/>
      <c r="CO3935" s="52"/>
      <c r="CP3935" s="52"/>
      <c r="CQ3935" s="52"/>
      <c r="CR3935" s="52"/>
      <c r="CS3935" s="52"/>
      <c r="CT3935" s="52"/>
      <c r="CU3935" s="33"/>
      <c r="CV3935" s="33"/>
    </row>
    <row r="3936" spans="74:100">
      <c r="BV3936" s="62"/>
      <c r="BW3936" s="62"/>
      <c r="BX3936" s="62"/>
      <c r="BY3936" s="62"/>
      <c r="BZ3936" s="62"/>
      <c r="CA3936" s="62"/>
      <c r="CB3936" s="62"/>
      <c r="CC3936" s="62"/>
      <c r="CD3936" s="62"/>
      <c r="CE3936" s="62"/>
      <c r="CF3936" s="62"/>
      <c r="CL3936" s="56" t="s">
        <v>4241</v>
      </c>
      <c r="CM3936" s="56" t="s">
        <v>217</v>
      </c>
      <c r="CN3936" s="56" t="s">
        <v>217</v>
      </c>
      <c r="CO3936" s="52"/>
      <c r="CP3936" s="52"/>
      <c r="CQ3936" s="52"/>
      <c r="CR3936" s="52"/>
      <c r="CS3936" s="52"/>
      <c r="CT3936" s="52"/>
      <c r="CU3936" s="33"/>
      <c r="CV3936" s="33"/>
    </row>
    <row r="3937" spans="74:100">
      <c r="BV3937" s="62"/>
      <c r="BW3937" s="62"/>
      <c r="BX3937" s="62"/>
      <c r="BY3937" s="62"/>
      <c r="BZ3937" s="62"/>
      <c r="CA3937" s="62"/>
      <c r="CB3937" s="62"/>
      <c r="CC3937" s="62"/>
      <c r="CD3937" s="62"/>
      <c r="CE3937" s="62"/>
      <c r="CF3937" s="62"/>
      <c r="CL3937" s="56" t="s">
        <v>18359</v>
      </c>
      <c r="CM3937" s="56"/>
      <c r="CN3937" s="56"/>
      <c r="CO3937" s="52"/>
      <c r="CP3937" s="52"/>
      <c r="CQ3937" s="52"/>
      <c r="CR3937" s="52"/>
      <c r="CS3937" s="52"/>
      <c r="CT3937" s="52"/>
      <c r="CU3937" s="33"/>
      <c r="CV3937" s="33"/>
    </row>
    <row r="3938" spans="74:100">
      <c r="BV3938" s="62"/>
      <c r="BW3938" s="62"/>
      <c r="BX3938" s="62"/>
      <c r="BY3938" s="62"/>
      <c r="BZ3938" s="62"/>
      <c r="CA3938" s="62"/>
      <c r="CB3938" s="62"/>
      <c r="CC3938" s="62"/>
      <c r="CD3938" s="62"/>
      <c r="CE3938" s="62"/>
      <c r="CF3938" s="62"/>
      <c r="CL3938" s="56" t="s">
        <v>4242</v>
      </c>
      <c r="CM3938" s="56" t="s">
        <v>3118</v>
      </c>
      <c r="CN3938" s="56" t="s">
        <v>3118</v>
      </c>
      <c r="CO3938" s="52"/>
      <c r="CP3938" s="52"/>
      <c r="CQ3938" s="52"/>
      <c r="CR3938" s="52"/>
      <c r="CS3938" s="52"/>
      <c r="CT3938" s="52"/>
      <c r="CU3938" s="33"/>
      <c r="CV3938" s="33"/>
    </row>
    <row r="3939" spans="74:100">
      <c r="BV3939" s="62"/>
      <c r="BW3939" s="62"/>
      <c r="BX3939" s="62"/>
      <c r="BY3939" s="62"/>
      <c r="BZ3939" s="62"/>
      <c r="CA3939" s="62"/>
      <c r="CB3939" s="62"/>
      <c r="CC3939" s="62"/>
      <c r="CD3939" s="62"/>
      <c r="CE3939" s="62"/>
      <c r="CF3939" s="62"/>
      <c r="CL3939" s="56" t="s">
        <v>18360</v>
      </c>
      <c r="CM3939" s="56"/>
      <c r="CN3939" s="56"/>
      <c r="CO3939" s="52"/>
      <c r="CP3939" s="52"/>
      <c r="CQ3939" s="52"/>
      <c r="CR3939" s="52"/>
      <c r="CS3939" s="52"/>
      <c r="CT3939" s="52"/>
      <c r="CU3939" s="33"/>
      <c r="CV3939" s="33"/>
    </row>
    <row r="3940" spans="74:100">
      <c r="BV3940" s="62"/>
      <c r="BW3940" s="62"/>
      <c r="BX3940" s="62"/>
      <c r="BY3940" s="62"/>
      <c r="BZ3940" s="62"/>
      <c r="CA3940" s="62"/>
      <c r="CB3940" s="62"/>
      <c r="CC3940" s="62"/>
      <c r="CD3940" s="62"/>
      <c r="CE3940" s="62"/>
      <c r="CF3940" s="62"/>
      <c r="CL3940" s="56" t="s">
        <v>4243</v>
      </c>
      <c r="CM3940" s="56" t="s">
        <v>217</v>
      </c>
      <c r="CN3940" s="56" t="s">
        <v>217</v>
      </c>
      <c r="CO3940" s="52"/>
      <c r="CP3940" s="52"/>
      <c r="CQ3940" s="52"/>
      <c r="CR3940" s="52"/>
      <c r="CS3940" s="52"/>
      <c r="CT3940" s="52"/>
      <c r="CU3940" s="33"/>
      <c r="CV3940" s="33"/>
    </row>
    <row r="3941" spans="74:100">
      <c r="BV3941" s="62"/>
      <c r="BW3941" s="62"/>
      <c r="BX3941" s="62"/>
      <c r="BY3941" s="62"/>
      <c r="BZ3941" s="62"/>
      <c r="CA3941" s="62"/>
      <c r="CB3941" s="62"/>
      <c r="CC3941" s="62"/>
      <c r="CD3941" s="62"/>
      <c r="CE3941" s="62"/>
      <c r="CF3941" s="62"/>
      <c r="CL3941" s="56" t="s">
        <v>18361</v>
      </c>
      <c r="CM3941" s="56"/>
      <c r="CN3941" s="56"/>
      <c r="CO3941" s="52"/>
      <c r="CP3941" s="52"/>
      <c r="CQ3941" s="52"/>
      <c r="CR3941" s="52"/>
      <c r="CS3941" s="52"/>
      <c r="CT3941" s="52"/>
      <c r="CU3941" s="33"/>
      <c r="CV3941" s="33"/>
    </row>
    <row r="3942" spans="74:100">
      <c r="BV3942" s="62"/>
      <c r="BW3942" s="62"/>
      <c r="BX3942" s="62"/>
      <c r="BY3942" s="62"/>
      <c r="BZ3942" s="62"/>
      <c r="CA3942" s="62"/>
      <c r="CB3942" s="62"/>
      <c r="CC3942" s="62"/>
      <c r="CD3942" s="62"/>
      <c r="CE3942" s="62"/>
      <c r="CF3942" s="62"/>
      <c r="CL3942" s="56" t="s">
        <v>4244</v>
      </c>
      <c r="CM3942" s="56" t="s">
        <v>217</v>
      </c>
      <c r="CN3942" s="56" t="s">
        <v>217</v>
      </c>
      <c r="CO3942" s="52"/>
      <c r="CP3942" s="52"/>
      <c r="CQ3942" s="52"/>
      <c r="CR3942" s="52"/>
      <c r="CS3942" s="52"/>
      <c r="CT3942" s="52"/>
      <c r="CU3942" s="33"/>
      <c r="CV3942" s="33"/>
    </row>
    <row r="3943" spans="74:100">
      <c r="BV3943" s="62"/>
      <c r="BW3943" s="62"/>
      <c r="BX3943" s="62"/>
      <c r="BY3943" s="62"/>
      <c r="BZ3943" s="62"/>
      <c r="CA3943" s="62"/>
      <c r="CB3943" s="62"/>
      <c r="CC3943" s="62"/>
      <c r="CD3943" s="62"/>
      <c r="CE3943" s="62"/>
      <c r="CF3943" s="62"/>
      <c r="CL3943" s="56" t="s">
        <v>18362</v>
      </c>
      <c r="CM3943" s="56"/>
      <c r="CN3943" s="56"/>
      <c r="CO3943" s="52"/>
      <c r="CP3943" s="52"/>
      <c r="CQ3943" s="52"/>
      <c r="CR3943" s="52"/>
      <c r="CS3943" s="52"/>
      <c r="CT3943" s="52"/>
      <c r="CU3943" s="33"/>
      <c r="CV3943" s="33"/>
    </row>
    <row r="3944" spans="74:100">
      <c r="BV3944" s="62"/>
      <c r="BW3944" s="62"/>
      <c r="BX3944" s="62"/>
      <c r="BY3944" s="62"/>
      <c r="BZ3944" s="62"/>
      <c r="CA3944" s="62"/>
      <c r="CB3944" s="62"/>
      <c r="CC3944" s="62"/>
      <c r="CD3944" s="62"/>
      <c r="CE3944" s="62"/>
      <c r="CF3944" s="62"/>
      <c r="CL3944" s="56" t="s">
        <v>4245</v>
      </c>
      <c r="CM3944" s="56" t="s">
        <v>3118</v>
      </c>
      <c r="CN3944" s="56" t="s">
        <v>3118</v>
      </c>
      <c r="CO3944" s="52"/>
      <c r="CP3944" s="52"/>
      <c r="CQ3944" s="52"/>
      <c r="CR3944" s="52"/>
      <c r="CS3944" s="52"/>
      <c r="CT3944" s="52"/>
      <c r="CU3944" s="33"/>
      <c r="CV3944" s="33"/>
    </row>
    <row r="3945" spans="74:100">
      <c r="BV3945" s="62"/>
      <c r="BW3945" s="62"/>
      <c r="BX3945" s="62"/>
      <c r="BY3945" s="62"/>
      <c r="BZ3945" s="62"/>
      <c r="CA3945" s="62"/>
      <c r="CB3945" s="62"/>
      <c r="CC3945" s="62"/>
      <c r="CD3945" s="62"/>
      <c r="CE3945" s="62"/>
      <c r="CF3945" s="62"/>
      <c r="CL3945" s="56" t="s">
        <v>18363</v>
      </c>
      <c r="CM3945" s="56"/>
      <c r="CN3945" s="56"/>
      <c r="CO3945" s="52"/>
      <c r="CP3945" s="52"/>
      <c r="CQ3945" s="52"/>
      <c r="CR3945" s="52"/>
      <c r="CS3945" s="52"/>
      <c r="CT3945" s="52"/>
      <c r="CU3945" s="33"/>
      <c r="CV3945" s="33"/>
    </row>
    <row r="3946" spans="74:100">
      <c r="BV3946" s="62"/>
      <c r="BW3946" s="62"/>
      <c r="BX3946" s="62"/>
      <c r="BY3946" s="62"/>
      <c r="BZ3946" s="62"/>
      <c r="CA3946" s="62"/>
      <c r="CB3946" s="62"/>
      <c r="CC3946" s="62"/>
      <c r="CD3946" s="62"/>
      <c r="CE3946" s="62"/>
      <c r="CF3946" s="62"/>
      <c r="CL3946" s="56" t="s">
        <v>4246</v>
      </c>
      <c r="CM3946" s="56" t="s">
        <v>217</v>
      </c>
      <c r="CN3946" s="56" t="s">
        <v>217</v>
      </c>
      <c r="CO3946" s="52"/>
      <c r="CP3946" s="52"/>
      <c r="CQ3946" s="52"/>
      <c r="CR3946" s="52"/>
      <c r="CS3946" s="52"/>
      <c r="CT3946" s="52"/>
      <c r="CU3946" s="33"/>
      <c r="CV3946" s="33"/>
    </row>
    <row r="3947" spans="74:100">
      <c r="BV3947" s="62"/>
      <c r="BW3947" s="62"/>
      <c r="BX3947" s="62"/>
      <c r="BY3947" s="62"/>
      <c r="BZ3947" s="62"/>
      <c r="CA3947" s="62"/>
      <c r="CB3947" s="62"/>
      <c r="CC3947" s="62"/>
      <c r="CD3947" s="62"/>
      <c r="CE3947" s="62"/>
      <c r="CF3947" s="62"/>
      <c r="CL3947" s="56" t="s">
        <v>18364</v>
      </c>
      <c r="CM3947" s="56"/>
      <c r="CN3947" s="56"/>
      <c r="CO3947" s="52"/>
      <c r="CP3947" s="52"/>
      <c r="CQ3947" s="52"/>
      <c r="CR3947" s="52"/>
      <c r="CS3947" s="52"/>
      <c r="CT3947" s="52"/>
      <c r="CU3947" s="33"/>
      <c r="CV3947" s="33"/>
    </row>
    <row r="3948" spans="74:100">
      <c r="BV3948" s="62"/>
      <c r="BW3948" s="62"/>
      <c r="BX3948" s="62"/>
      <c r="BY3948" s="62"/>
      <c r="BZ3948" s="62"/>
      <c r="CA3948" s="62"/>
      <c r="CB3948" s="62"/>
      <c r="CC3948" s="62"/>
      <c r="CD3948" s="62"/>
      <c r="CE3948" s="62"/>
      <c r="CF3948" s="62"/>
      <c r="CL3948" s="56" t="s">
        <v>4247</v>
      </c>
      <c r="CM3948" s="56" t="s">
        <v>3118</v>
      </c>
      <c r="CN3948" s="56" t="s">
        <v>3118</v>
      </c>
      <c r="CO3948" s="52"/>
      <c r="CP3948" s="52"/>
      <c r="CQ3948" s="52"/>
      <c r="CR3948" s="52"/>
      <c r="CS3948" s="52"/>
      <c r="CT3948" s="52"/>
      <c r="CU3948" s="33"/>
      <c r="CV3948" s="33"/>
    </row>
    <row r="3949" spans="74:100">
      <c r="BV3949" s="62"/>
      <c r="BW3949" s="62"/>
      <c r="BX3949" s="62"/>
      <c r="BY3949" s="62"/>
      <c r="BZ3949" s="62"/>
      <c r="CA3949" s="62"/>
      <c r="CB3949" s="62"/>
      <c r="CC3949" s="62"/>
      <c r="CD3949" s="62"/>
      <c r="CE3949" s="62"/>
      <c r="CF3949" s="62"/>
      <c r="CL3949" s="56" t="s">
        <v>18365</v>
      </c>
      <c r="CM3949" s="56"/>
      <c r="CN3949" s="56"/>
      <c r="CO3949" s="52"/>
      <c r="CP3949" s="52"/>
      <c r="CQ3949" s="52"/>
      <c r="CR3949" s="52"/>
      <c r="CS3949" s="52"/>
      <c r="CT3949" s="52"/>
      <c r="CU3949" s="33"/>
      <c r="CV3949" s="33"/>
    </row>
    <row r="3950" spans="74:100">
      <c r="BV3950" s="62"/>
      <c r="BW3950" s="62"/>
      <c r="BX3950" s="62"/>
      <c r="BY3950" s="62"/>
      <c r="BZ3950" s="62"/>
      <c r="CA3950" s="62"/>
      <c r="CB3950" s="62"/>
      <c r="CC3950" s="62"/>
      <c r="CD3950" s="62"/>
      <c r="CE3950" s="62"/>
      <c r="CF3950" s="62"/>
      <c r="CL3950" s="56" t="s">
        <v>1298</v>
      </c>
      <c r="CM3950" s="56" t="s">
        <v>213</v>
      </c>
      <c r="CN3950" s="56" t="s">
        <v>213</v>
      </c>
      <c r="CO3950" s="52"/>
      <c r="CP3950" s="52"/>
      <c r="CQ3950" s="52"/>
      <c r="CR3950" s="52"/>
      <c r="CS3950" s="52"/>
      <c r="CT3950" s="52"/>
      <c r="CU3950" s="33"/>
      <c r="CV3950" s="33"/>
    </row>
    <row r="3951" spans="74:100">
      <c r="BV3951" s="62"/>
      <c r="BW3951" s="62"/>
      <c r="BX3951" s="62"/>
      <c r="BY3951" s="62"/>
      <c r="BZ3951" s="62"/>
      <c r="CA3951" s="62"/>
      <c r="CB3951" s="62"/>
      <c r="CC3951" s="62"/>
      <c r="CD3951" s="62"/>
      <c r="CE3951" s="62"/>
      <c r="CF3951" s="62"/>
      <c r="CL3951" s="56" t="s">
        <v>21325</v>
      </c>
      <c r="CM3951" s="56"/>
      <c r="CN3951" s="56"/>
      <c r="CO3951" s="52"/>
      <c r="CP3951" s="52"/>
      <c r="CQ3951" s="52"/>
      <c r="CR3951" s="52"/>
      <c r="CS3951" s="52"/>
      <c r="CT3951" s="52"/>
      <c r="CU3951" s="33"/>
      <c r="CV3951" s="33"/>
    </row>
    <row r="3952" spans="74:100">
      <c r="BV3952" s="62"/>
      <c r="BW3952" s="62"/>
      <c r="BX3952" s="62"/>
      <c r="BY3952" s="62"/>
      <c r="BZ3952" s="62"/>
      <c r="CA3952" s="62"/>
      <c r="CB3952" s="62"/>
      <c r="CC3952" s="62"/>
      <c r="CD3952" s="62"/>
      <c r="CE3952" s="62"/>
      <c r="CF3952" s="62"/>
      <c r="CL3952" s="56" t="s">
        <v>4248</v>
      </c>
      <c r="CM3952" s="56" t="s">
        <v>3118</v>
      </c>
      <c r="CN3952" s="56" t="s">
        <v>3118</v>
      </c>
      <c r="CO3952" s="52"/>
      <c r="CP3952" s="52"/>
      <c r="CQ3952" s="52"/>
      <c r="CR3952" s="52"/>
      <c r="CS3952" s="52"/>
      <c r="CT3952" s="52"/>
      <c r="CU3952" s="33"/>
      <c r="CV3952" s="33"/>
    </row>
    <row r="3953" spans="74:100">
      <c r="BV3953" s="62"/>
      <c r="BW3953" s="62"/>
      <c r="BX3953" s="62"/>
      <c r="BY3953" s="62"/>
      <c r="BZ3953" s="62"/>
      <c r="CA3953" s="62"/>
      <c r="CB3953" s="62"/>
      <c r="CC3953" s="62"/>
      <c r="CD3953" s="62"/>
      <c r="CE3953" s="62"/>
      <c r="CF3953" s="62"/>
      <c r="CL3953" s="56" t="s">
        <v>18366</v>
      </c>
      <c r="CM3953" s="56"/>
      <c r="CN3953" s="56"/>
      <c r="CO3953" s="52"/>
      <c r="CP3953" s="52"/>
      <c r="CQ3953" s="52"/>
      <c r="CR3953" s="52"/>
      <c r="CS3953" s="52"/>
      <c r="CT3953" s="52"/>
      <c r="CU3953" s="33"/>
      <c r="CV3953" s="33"/>
    </row>
    <row r="3954" spans="74:100">
      <c r="BV3954" s="62"/>
      <c r="BW3954" s="62"/>
      <c r="BX3954" s="62"/>
      <c r="BY3954" s="62"/>
      <c r="BZ3954" s="62"/>
      <c r="CA3954" s="62"/>
      <c r="CB3954" s="62"/>
      <c r="CC3954" s="62"/>
      <c r="CD3954" s="62"/>
      <c r="CE3954" s="62"/>
      <c r="CF3954" s="62"/>
      <c r="CL3954" s="56" t="s">
        <v>4249</v>
      </c>
      <c r="CM3954" s="56" t="s">
        <v>217</v>
      </c>
      <c r="CN3954" s="56" t="s">
        <v>217</v>
      </c>
      <c r="CO3954" s="52"/>
      <c r="CP3954" s="52"/>
      <c r="CQ3954" s="52"/>
      <c r="CR3954" s="52"/>
      <c r="CS3954" s="52"/>
      <c r="CT3954" s="52"/>
      <c r="CU3954" s="33"/>
      <c r="CV3954" s="33"/>
    </row>
    <row r="3955" spans="74:100">
      <c r="BV3955" s="62"/>
      <c r="BW3955" s="62"/>
      <c r="BX3955" s="62"/>
      <c r="BY3955" s="62"/>
      <c r="BZ3955" s="62"/>
      <c r="CA3955" s="62"/>
      <c r="CB3955" s="62"/>
      <c r="CC3955" s="62"/>
      <c r="CD3955" s="62"/>
      <c r="CE3955" s="62"/>
      <c r="CF3955" s="62"/>
      <c r="CL3955" s="56" t="s">
        <v>18367</v>
      </c>
      <c r="CM3955" s="56"/>
      <c r="CN3955" s="56"/>
      <c r="CO3955" s="52"/>
      <c r="CP3955" s="52"/>
      <c r="CQ3955" s="52"/>
      <c r="CR3955" s="52"/>
      <c r="CS3955" s="52"/>
      <c r="CT3955" s="52"/>
      <c r="CU3955" s="33"/>
      <c r="CV3955" s="33"/>
    </row>
    <row r="3956" spans="74:100">
      <c r="BV3956" s="62"/>
      <c r="BW3956" s="62"/>
      <c r="BX3956" s="62"/>
      <c r="BY3956" s="62"/>
      <c r="BZ3956" s="62"/>
      <c r="CA3956" s="62"/>
      <c r="CB3956" s="62"/>
      <c r="CC3956" s="62"/>
      <c r="CD3956" s="62"/>
      <c r="CE3956" s="62"/>
      <c r="CF3956" s="62"/>
      <c r="CL3956" s="56" t="s">
        <v>4250</v>
      </c>
      <c r="CM3956" s="56" t="s">
        <v>3118</v>
      </c>
      <c r="CN3956" s="56" t="s">
        <v>3118</v>
      </c>
      <c r="CO3956" s="52"/>
      <c r="CP3956" s="52"/>
      <c r="CQ3956" s="52"/>
      <c r="CR3956" s="52"/>
      <c r="CS3956" s="52"/>
      <c r="CT3956" s="52"/>
      <c r="CU3956" s="33"/>
      <c r="CV3956" s="33"/>
    </row>
    <row r="3957" spans="74:100">
      <c r="BV3957" s="62"/>
      <c r="BW3957" s="62"/>
      <c r="BX3957" s="62"/>
      <c r="BY3957" s="62"/>
      <c r="BZ3957" s="62"/>
      <c r="CA3957" s="62"/>
      <c r="CB3957" s="62"/>
      <c r="CC3957" s="62"/>
      <c r="CD3957" s="62"/>
      <c r="CE3957" s="62"/>
      <c r="CF3957" s="62"/>
      <c r="CL3957" s="56" t="s">
        <v>18368</v>
      </c>
      <c r="CM3957" s="56"/>
      <c r="CN3957" s="56"/>
      <c r="CO3957" s="52"/>
      <c r="CP3957" s="52"/>
      <c r="CQ3957" s="52"/>
      <c r="CR3957" s="52"/>
      <c r="CS3957" s="52"/>
      <c r="CT3957" s="52"/>
      <c r="CU3957" s="33"/>
      <c r="CV3957" s="33"/>
    </row>
    <row r="3958" spans="74:100">
      <c r="BV3958" s="62"/>
      <c r="BW3958" s="62"/>
      <c r="BX3958" s="62"/>
      <c r="BY3958" s="62"/>
      <c r="BZ3958" s="62"/>
      <c r="CA3958" s="62"/>
      <c r="CB3958" s="62"/>
      <c r="CC3958" s="62"/>
      <c r="CD3958" s="62"/>
      <c r="CE3958" s="62"/>
      <c r="CF3958" s="62"/>
      <c r="CL3958" s="56" t="s">
        <v>4251</v>
      </c>
      <c r="CM3958" s="56" t="s">
        <v>217</v>
      </c>
      <c r="CN3958" s="56" t="s">
        <v>217</v>
      </c>
      <c r="CO3958" s="52"/>
      <c r="CP3958" s="52"/>
      <c r="CQ3958" s="52"/>
      <c r="CR3958" s="52"/>
      <c r="CS3958" s="52"/>
      <c r="CT3958" s="52"/>
      <c r="CU3958" s="33"/>
      <c r="CV3958" s="33"/>
    </row>
    <row r="3959" spans="74:100">
      <c r="BV3959" s="62"/>
      <c r="BW3959" s="62"/>
      <c r="BX3959" s="62"/>
      <c r="BY3959" s="62"/>
      <c r="BZ3959" s="62"/>
      <c r="CA3959" s="62"/>
      <c r="CB3959" s="62"/>
      <c r="CC3959" s="62"/>
      <c r="CD3959" s="62"/>
      <c r="CE3959" s="62"/>
      <c r="CF3959" s="62"/>
      <c r="CL3959" s="56" t="s">
        <v>18369</v>
      </c>
      <c r="CM3959" s="56"/>
      <c r="CN3959" s="56"/>
      <c r="CO3959" s="52"/>
      <c r="CP3959" s="52"/>
      <c r="CQ3959" s="52"/>
      <c r="CR3959" s="52"/>
      <c r="CS3959" s="52"/>
      <c r="CT3959" s="52"/>
      <c r="CU3959" s="33"/>
      <c r="CV3959" s="33"/>
    </row>
    <row r="3960" spans="74:100">
      <c r="BV3960" s="62"/>
      <c r="BW3960" s="62"/>
      <c r="BX3960" s="62"/>
      <c r="BY3960" s="62"/>
      <c r="BZ3960" s="62"/>
      <c r="CA3960" s="62"/>
      <c r="CB3960" s="62"/>
      <c r="CC3960" s="62"/>
      <c r="CD3960" s="62"/>
      <c r="CE3960" s="62"/>
      <c r="CF3960" s="62"/>
      <c r="CL3960" s="56" t="s">
        <v>1299</v>
      </c>
      <c r="CM3960" s="56" t="s">
        <v>216</v>
      </c>
      <c r="CN3960" s="56" t="s">
        <v>216</v>
      </c>
      <c r="CO3960" s="52"/>
      <c r="CP3960" s="52"/>
      <c r="CQ3960" s="52"/>
      <c r="CR3960" s="52"/>
      <c r="CS3960" s="52"/>
      <c r="CT3960" s="52"/>
      <c r="CU3960" s="33"/>
      <c r="CV3960" s="33"/>
    </row>
    <row r="3961" spans="74:100">
      <c r="BV3961" s="62"/>
      <c r="BW3961" s="62"/>
      <c r="BX3961" s="62"/>
      <c r="BY3961" s="62"/>
      <c r="BZ3961" s="62"/>
      <c r="CA3961" s="62"/>
      <c r="CB3961" s="62"/>
      <c r="CC3961" s="62"/>
      <c r="CD3961" s="62"/>
      <c r="CE3961" s="62"/>
      <c r="CF3961" s="62"/>
      <c r="CL3961" s="56" t="s">
        <v>21326</v>
      </c>
      <c r="CM3961" s="56"/>
      <c r="CN3961" s="56"/>
      <c r="CO3961" s="52"/>
      <c r="CP3961" s="52"/>
      <c r="CQ3961" s="52"/>
      <c r="CR3961" s="52"/>
      <c r="CS3961" s="52"/>
      <c r="CT3961" s="52"/>
      <c r="CU3961" s="33"/>
      <c r="CV3961" s="33"/>
    </row>
    <row r="3962" spans="74:100">
      <c r="BV3962" s="62"/>
      <c r="BW3962" s="62"/>
      <c r="BX3962" s="62"/>
      <c r="BY3962" s="62"/>
      <c r="BZ3962" s="62"/>
      <c r="CA3962" s="62"/>
      <c r="CB3962" s="62"/>
      <c r="CC3962" s="62"/>
      <c r="CD3962" s="62"/>
      <c r="CE3962" s="62"/>
      <c r="CF3962" s="62"/>
      <c r="CL3962" s="56" t="s">
        <v>4252</v>
      </c>
      <c r="CM3962" s="56" t="s">
        <v>3118</v>
      </c>
      <c r="CN3962" s="56" t="s">
        <v>3118</v>
      </c>
      <c r="CO3962" s="52"/>
      <c r="CP3962" s="52"/>
      <c r="CQ3962" s="52"/>
      <c r="CR3962" s="52"/>
      <c r="CS3962" s="52"/>
      <c r="CT3962" s="52"/>
      <c r="CU3962" s="33"/>
      <c r="CV3962" s="33"/>
    </row>
    <row r="3963" spans="74:100">
      <c r="BV3963" s="62"/>
      <c r="BW3963" s="62"/>
      <c r="BX3963" s="62"/>
      <c r="BY3963" s="62"/>
      <c r="BZ3963" s="62"/>
      <c r="CA3963" s="62"/>
      <c r="CB3963" s="62"/>
      <c r="CC3963" s="62"/>
      <c r="CD3963" s="62"/>
      <c r="CE3963" s="62"/>
      <c r="CF3963" s="62"/>
      <c r="CL3963" s="56" t="s">
        <v>18370</v>
      </c>
      <c r="CM3963" s="56"/>
      <c r="CN3963" s="56"/>
      <c r="CO3963" s="52"/>
      <c r="CP3963" s="52"/>
      <c r="CQ3963" s="52"/>
      <c r="CR3963" s="52"/>
      <c r="CS3963" s="52"/>
      <c r="CT3963" s="52"/>
      <c r="CU3963" s="33"/>
      <c r="CV3963" s="33"/>
    </row>
    <row r="3964" spans="74:100">
      <c r="BV3964" s="62"/>
      <c r="BW3964" s="62"/>
      <c r="BX3964" s="62"/>
      <c r="BY3964" s="62"/>
      <c r="BZ3964" s="62"/>
      <c r="CA3964" s="62"/>
      <c r="CB3964" s="62"/>
      <c r="CC3964" s="62"/>
      <c r="CD3964" s="62"/>
      <c r="CE3964" s="62"/>
      <c r="CF3964" s="62"/>
      <c r="CL3964" s="56" t="s">
        <v>1300</v>
      </c>
      <c r="CM3964" s="56" t="s">
        <v>215</v>
      </c>
      <c r="CN3964" s="56" t="s">
        <v>215</v>
      </c>
      <c r="CO3964" s="52"/>
      <c r="CP3964" s="52"/>
      <c r="CQ3964" s="52"/>
      <c r="CR3964" s="52"/>
      <c r="CS3964" s="52"/>
      <c r="CT3964" s="52"/>
      <c r="CU3964" s="33"/>
      <c r="CV3964" s="33"/>
    </row>
    <row r="3965" spans="74:100">
      <c r="BV3965" s="62"/>
      <c r="BW3965" s="62"/>
      <c r="BX3965" s="62"/>
      <c r="BY3965" s="62"/>
      <c r="BZ3965" s="62"/>
      <c r="CA3965" s="62"/>
      <c r="CB3965" s="62"/>
      <c r="CC3965" s="62"/>
      <c r="CD3965" s="62"/>
      <c r="CE3965" s="62"/>
      <c r="CF3965" s="62"/>
      <c r="CL3965" s="56" t="s">
        <v>21327</v>
      </c>
      <c r="CM3965" s="56"/>
      <c r="CN3965" s="56"/>
      <c r="CO3965" s="52"/>
      <c r="CP3965" s="52"/>
      <c r="CQ3965" s="52"/>
      <c r="CR3965" s="52"/>
      <c r="CS3965" s="52"/>
      <c r="CT3965" s="52"/>
      <c r="CU3965" s="33"/>
      <c r="CV3965" s="33"/>
    </row>
    <row r="3966" spans="74:100">
      <c r="BV3966" s="62"/>
      <c r="BW3966" s="62"/>
      <c r="BX3966" s="62"/>
      <c r="BY3966" s="62"/>
      <c r="BZ3966" s="62"/>
      <c r="CA3966" s="62"/>
      <c r="CB3966" s="62"/>
      <c r="CC3966" s="62"/>
      <c r="CD3966" s="62"/>
      <c r="CE3966" s="62"/>
      <c r="CF3966" s="62"/>
      <c r="CL3966" s="56" t="s">
        <v>27443</v>
      </c>
      <c r="CM3966" s="56" t="s">
        <v>3118</v>
      </c>
      <c r="CN3966" s="56" t="s">
        <v>3118</v>
      </c>
      <c r="CO3966" s="52"/>
      <c r="CP3966" s="52"/>
      <c r="CQ3966" s="52"/>
      <c r="CR3966" s="52"/>
      <c r="CS3966" s="52"/>
      <c r="CT3966" s="52"/>
      <c r="CU3966" s="33"/>
      <c r="CV3966" s="33"/>
    </row>
    <row r="3967" spans="74:100">
      <c r="BV3967" s="62"/>
      <c r="BW3967" s="62"/>
      <c r="BX3967" s="62"/>
      <c r="BY3967" s="62"/>
      <c r="BZ3967" s="62"/>
      <c r="CA3967" s="62"/>
      <c r="CB3967" s="62"/>
      <c r="CC3967" s="62"/>
      <c r="CD3967" s="62"/>
      <c r="CE3967" s="62"/>
      <c r="CF3967" s="62"/>
      <c r="CL3967" s="56" t="s">
        <v>27444</v>
      </c>
      <c r="CM3967" s="56"/>
      <c r="CN3967" s="56"/>
      <c r="CO3967" s="52"/>
      <c r="CP3967" s="52"/>
      <c r="CQ3967" s="52"/>
      <c r="CR3967" s="52"/>
      <c r="CS3967" s="52"/>
      <c r="CT3967" s="52"/>
      <c r="CU3967" s="33"/>
      <c r="CV3967" s="33"/>
    </row>
    <row r="3968" spans="74:100">
      <c r="BV3968" s="62"/>
      <c r="BW3968" s="62"/>
      <c r="BX3968" s="62"/>
      <c r="BY3968" s="62"/>
      <c r="BZ3968" s="62"/>
      <c r="CA3968" s="62"/>
      <c r="CB3968" s="62"/>
      <c r="CC3968" s="62"/>
      <c r="CD3968" s="62"/>
      <c r="CE3968" s="62"/>
      <c r="CF3968" s="62"/>
      <c r="CL3968" s="56" t="s">
        <v>27445</v>
      </c>
      <c r="CM3968" s="56" t="s">
        <v>217</v>
      </c>
      <c r="CN3968" s="56" t="s">
        <v>217</v>
      </c>
      <c r="CO3968" s="52"/>
      <c r="CP3968" s="52"/>
      <c r="CQ3968" s="52"/>
      <c r="CR3968" s="52"/>
      <c r="CS3968" s="52"/>
      <c r="CT3968" s="52"/>
      <c r="CU3968" s="33"/>
      <c r="CV3968" s="33"/>
    </row>
    <row r="3969" spans="74:100">
      <c r="BV3969" s="62"/>
      <c r="BW3969" s="62"/>
      <c r="BX3969" s="62"/>
      <c r="BY3969" s="62"/>
      <c r="BZ3969" s="62"/>
      <c r="CA3969" s="62"/>
      <c r="CB3969" s="62"/>
      <c r="CC3969" s="62"/>
      <c r="CD3969" s="62"/>
      <c r="CE3969" s="62"/>
      <c r="CF3969" s="62"/>
      <c r="CL3969" s="56" t="s">
        <v>27444</v>
      </c>
      <c r="CM3969" s="56"/>
      <c r="CN3969" s="56"/>
      <c r="CO3969" s="52"/>
      <c r="CP3969" s="52"/>
      <c r="CQ3969" s="52"/>
      <c r="CR3969" s="52"/>
      <c r="CS3969" s="52"/>
      <c r="CT3969" s="52"/>
      <c r="CU3969" s="33"/>
      <c r="CV3969" s="33"/>
    </row>
    <row r="3970" spans="74:100">
      <c r="BV3970" s="62"/>
      <c r="BW3970" s="62"/>
      <c r="BX3970" s="62"/>
      <c r="BY3970" s="62"/>
      <c r="BZ3970" s="62"/>
      <c r="CA3970" s="62"/>
      <c r="CB3970" s="62"/>
      <c r="CC3970" s="62"/>
      <c r="CD3970" s="62"/>
      <c r="CE3970" s="62"/>
      <c r="CF3970" s="62"/>
      <c r="CL3970" s="56" t="s">
        <v>27446</v>
      </c>
      <c r="CM3970" s="56" t="s">
        <v>217</v>
      </c>
      <c r="CN3970" s="56" t="s">
        <v>217</v>
      </c>
      <c r="CO3970" s="52"/>
      <c r="CP3970" s="52"/>
      <c r="CQ3970" s="52"/>
      <c r="CR3970" s="52"/>
      <c r="CS3970" s="52"/>
      <c r="CT3970" s="52"/>
      <c r="CU3970" s="33"/>
      <c r="CV3970" s="33"/>
    </row>
    <row r="3971" spans="74:100">
      <c r="BV3971" s="62"/>
      <c r="BW3971" s="62"/>
      <c r="BX3971" s="62"/>
      <c r="BY3971" s="62"/>
      <c r="BZ3971" s="62"/>
      <c r="CA3971" s="62"/>
      <c r="CB3971" s="62"/>
      <c r="CC3971" s="62"/>
      <c r="CD3971" s="62"/>
      <c r="CE3971" s="62"/>
      <c r="CF3971" s="62"/>
      <c r="CL3971" s="56" t="s">
        <v>27447</v>
      </c>
      <c r="CM3971" s="56"/>
      <c r="CN3971" s="56"/>
      <c r="CO3971" s="52"/>
      <c r="CP3971" s="52"/>
      <c r="CQ3971" s="52"/>
      <c r="CR3971" s="52"/>
      <c r="CS3971" s="52"/>
      <c r="CT3971" s="52"/>
      <c r="CU3971" s="33"/>
      <c r="CV3971" s="33"/>
    </row>
    <row r="3972" spans="74:100">
      <c r="BV3972" s="62"/>
      <c r="BW3972" s="62"/>
      <c r="BX3972" s="62"/>
      <c r="BY3972" s="62"/>
      <c r="BZ3972" s="62"/>
      <c r="CA3972" s="62"/>
      <c r="CB3972" s="62"/>
      <c r="CC3972" s="62"/>
      <c r="CD3972" s="62"/>
      <c r="CE3972" s="62"/>
      <c r="CF3972" s="62"/>
      <c r="CL3972" s="56" t="s">
        <v>27448</v>
      </c>
      <c r="CM3972" s="56" t="s">
        <v>3118</v>
      </c>
      <c r="CN3972" s="56" t="s">
        <v>3118</v>
      </c>
      <c r="CO3972" s="52"/>
      <c r="CP3972" s="52"/>
      <c r="CQ3972" s="52"/>
      <c r="CR3972" s="52"/>
      <c r="CS3972" s="52"/>
      <c r="CT3972" s="52"/>
      <c r="CU3972" s="33"/>
      <c r="CV3972" s="33"/>
    </row>
    <row r="3973" spans="74:100">
      <c r="BV3973" s="62"/>
      <c r="BW3973" s="62"/>
      <c r="BX3973" s="62"/>
      <c r="BY3973" s="62"/>
      <c r="BZ3973" s="62"/>
      <c r="CA3973" s="62"/>
      <c r="CB3973" s="62"/>
      <c r="CC3973" s="62"/>
      <c r="CD3973" s="62"/>
      <c r="CE3973" s="62"/>
      <c r="CF3973" s="62"/>
      <c r="CL3973" s="56" t="s">
        <v>27449</v>
      </c>
      <c r="CM3973" s="56"/>
      <c r="CN3973" s="56"/>
      <c r="CO3973" s="52"/>
      <c r="CP3973" s="52"/>
      <c r="CQ3973" s="52"/>
      <c r="CR3973" s="52"/>
      <c r="CS3973" s="52"/>
      <c r="CT3973" s="52"/>
      <c r="CU3973" s="33"/>
      <c r="CV3973" s="33"/>
    </row>
    <row r="3974" spans="74:100">
      <c r="BV3974" s="62"/>
      <c r="BW3974" s="62"/>
      <c r="BX3974" s="62"/>
      <c r="BY3974" s="62"/>
      <c r="BZ3974" s="62"/>
      <c r="CA3974" s="62"/>
      <c r="CB3974" s="62"/>
      <c r="CC3974" s="62"/>
      <c r="CD3974" s="62"/>
      <c r="CE3974" s="62"/>
      <c r="CF3974" s="62"/>
      <c r="CL3974" s="56" t="s">
        <v>27450</v>
      </c>
      <c r="CM3974" s="56" t="s">
        <v>214</v>
      </c>
      <c r="CN3974" s="56" t="s">
        <v>214</v>
      </c>
      <c r="CO3974" s="52"/>
      <c r="CP3974" s="52"/>
      <c r="CQ3974" s="52"/>
      <c r="CR3974" s="52"/>
      <c r="CS3974" s="52"/>
      <c r="CT3974" s="52"/>
      <c r="CU3974" s="33"/>
      <c r="CV3974" s="33"/>
    </row>
    <row r="3975" spans="74:100">
      <c r="BV3975" s="62"/>
      <c r="BW3975" s="62"/>
      <c r="BX3975" s="62"/>
      <c r="BY3975" s="62"/>
      <c r="BZ3975" s="62"/>
      <c r="CA3975" s="62"/>
      <c r="CB3975" s="62"/>
      <c r="CC3975" s="62"/>
      <c r="CD3975" s="62"/>
      <c r="CE3975" s="62"/>
      <c r="CF3975" s="62"/>
      <c r="CL3975" s="56" t="s">
        <v>27451</v>
      </c>
      <c r="CM3975" s="56"/>
      <c r="CN3975" s="56"/>
      <c r="CO3975" s="52"/>
      <c r="CP3975" s="52"/>
      <c r="CQ3975" s="52"/>
      <c r="CR3975" s="52"/>
      <c r="CS3975" s="52"/>
      <c r="CT3975" s="52"/>
      <c r="CU3975" s="33"/>
      <c r="CV3975" s="33"/>
    </row>
    <row r="3976" spans="74:100">
      <c r="BV3976" s="62"/>
      <c r="BW3976" s="62"/>
      <c r="BX3976" s="62"/>
      <c r="BY3976" s="62"/>
      <c r="BZ3976" s="62"/>
      <c r="CA3976" s="62"/>
      <c r="CB3976" s="62"/>
      <c r="CC3976" s="62"/>
      <c r="CD3976" s="62"/>
      <c r="CE3976" s="62"/>
      <c r="CF3976" s="62"/>
      <c r="CL3976" s="56" t="s">
        <v>4253</v>
      </c>
      <c r="CM3976" s="56" t="s">
        <v>3118</v>
      </c>
      <c r="CN3976" s="56" t="s">
        <v>3118</v>
      </c>
      <c r="CO3976" s="52"/>
      <c r="CP3976" s="52"/>
      <c r="CQ3976" s="52"/>
      <c r="CR3976" s="52"/>
      <c r="CS3976" s="52"/>
      <c r="CT3976" s="52"/>
      <c r="CU3976" s="33"/>
      <c r="CV3976" s="33"/>
    </row>
    <row r="3977" spans="74:100">
      <c r="BV3977" s="62"/>
      <c r="BW3977" s="62"/>
      <c r="BX3977" s="62"/>
      <c r="BY3977" s="62"/>
      <c r="BZ3977" s="62"/>
      <c r="CA3977" s="62"/>
      <c r="CB3977" s="62"/>
      <c r="CC3977" s="62"/>
      <c r="CD3977" s="62"/>
      <c r="CE3977" s="62"/>
      <c r="CF3977" s="62"/>
      <c r="CL3977" s="56" t="s">
        <v>18371</v>
      </c>
      <c r="CM3977" s="56"/>
      <c r="CN3977" s="56"/>
      <c r="CO3977" s="52"/>
      <c r="CP3977" s="52"/>
      <c r="CQ3977" s="52"/>
      <c r="CR3977" s="52"/>
      <c r="CS3977" s="52"/>
      <c r="CT3977" s="52"/>
      <c r="CU3977" s="33"/>
      <c r="CV3977" s="33"/>
    </row>
    <row r="3978" spans="74:100">
      <c r="BV3978" s="62"/>
      <c r="BW3978" s="62"/>
      <c r="BX3978" s="62"/>
      <c r="BY3978" s="62"/>
      <c r="BZ3978" s="62"/>
      <c r="CA3978" s="62"/>
      <c r="CB3978" s="62"/>
      <c r="CC3978" s="62"/>
      <c r="CD3978" s="62"/>
      <c r="CE3978" s="62"/>
      <c r="CF3978" s="62"/>
      <c r="CL3978" s="56" t="s">
        <v>4254</v>
      </c>
      <c r="CM3978" s="56" t="s">
        <v>217</v>
      </c>
      <c r="CN3978" s="56" t="s">
        <v>217</v>
      </c>
      <c r="CO3978" s="52"/>
      <c r="CP3978" s="52"/>
      <c r="CQ3978" s="52"/>
      <c r="CR3978" s="52"/>
      <c r="CS3978" s="52"/>
      <c r="CT3978" s="52"/>
      <c r="CU3978" s="33"/>
      <c r="CV3978" s="33"/>
    </row>
    <row r="3979" spans="74:100">
      <c r="BV3979" s="62"/>
      <c r="BW3979" s="62"/>
      <c r="BX3979" s="62"/>
      <c r="BY3979" s="62"/>
      <c r="BZ3979" s="62"/>
      <c r="CA3979" s="62"/>
      <c r="CB3979" s="62"/>
      <c r="CC3979" s="62"/>
      <c r="CD3979" s="62"/>
      <c r="CE3979" s="62"/>
      <c r="CF3979" s="62"/>
      <c r="CL3979" s="56" t="s">
        <v>18372</v>
      </c>
      <c r="CM3979" s="56"/>
      <c r="CN3979" s="56"/>
      <c r="CO3979" s="52"/>
      <c r="CP3979" s="52"/>
      <c r="CQ3979" s="52"/>
      <c r="CR3979" s="52"/>
      <c r="CS3979" s="52"/>
      <c r="CT3979" s="52"/>
      <c r="CU3979" s="33"/>
      <c r="CV3979" s="33"/>
    </row>
    <row r="3980" spans="74:100">
      <c r="BV3980" s="62"/>
      <c r="BW3980" s="62"/>
      <c r="BX3980" s="62"/>
      <c r="BY3980" s="62"/>
      <c r="BZ3980" s="62"/>
      <c r="CA3980" s="62"/>
      <c r="CB3980" s="62"/>
      <c r="CC3980" s="62"/>
      <c r="CD3980" s="62"/>
      <c r="CE3980" s="62"/>
      <c r="CF3980" s="62"/>
      <c r="CL3980" s="56" t="s">
        <v>4255</v>
      </c>
      <c r="CM3980" s="56" t="s">
        <v>217</v>
      </c>
      <c r="CN3980" s="56" t="s">
        <v>217</v>
      </c>
      <c r="CO3980" s="52"/>
      <c r="CP3980" s="52"/>
      <c r="CQ3980" s="52"/>
      <c r="CR3980" s="52"/>
      <c r="CS3980" s="52"/>
      <c r="CT3980" s="52"/>
      <c r="CU3980" s="33"/>
      <c r="CV3980" s="33"/>
    </row>
    <row r="3981" spans="74:100">
      <c r="BV3981" s="62"/>
      <c r="BW3981" s="62"/>
      <c r="BX3981" s="62"/>
      <c r="BY3981" s="62"/>
      <c r="BZ3981" s="62"/>
      <c r="CA3981" s="62"/>
      <c r="CB3981" s="62"/>
      <c r="CC3981" s="62"/>
      <c r="CD3981" s="62"/>
      <c r="CE3981" s="62"/>
      <c r="CF3981" s="62"/>
      <c r="CL3981" s="56" t="s">
        <v>18373</v>
      </c>
      <c r="CM3981" s="56"/>
      <c r="CN3981" s="56"/>
      <c r="CO3981" s="52"/>
      <c r="CP3981" s="52"/>
      <c r="CQ3981" s="52"/>
      <c r="CR3981" s="52"/>
      <c r="CS3981" s="52"/>
      <c r="CT3981" s="52"/>
      <c r="CU3981" s="33"/>
      <c r="CV3981" s="33"/>
    </row>
    <row r="3982" spans="74:100">
      <c r="BV3982" s="62"/>
      <c r="BW3982" s="62"/>
      <c r="BX3982" s="62"/>
      <c r="BY3982" s="62"/>
      <c r="BZ3982" s="62"/>
      <c r="CA3982" s="62"/>
      <c r="CB3982" s="62"/>
      <c r="CC3982" s="62"/>
      <c r="CD3982" s="62"/>
      <c r="CE3982" s="62"/>
      <c r="CF3982" s="62"/>
      <c r="CL3982" s="56" t="s">
        <v>4256</v>
      </c>
      <c r="CM3982" s="56" t="s">
        <v>217</v>
      </c>
      <c r="CN3982" s="56" t="s">
        <v>217</v>
      </c>
      <c r="CO3982" s="52"/>
      <c r="CP3982" s="52"/>
      <c r="CQ3982" s="52"/>
      <c r="CR3982" s="52"/>
      <c r="CS3982" s="52"/>
      <c r="CT3982" s="52"/>
      <c r="CU3982" s="33"/>
      <c r="CV3982" s="33"/>
    </row>
    <row r="3983" spans="74:100">
      <c r="BV3983" s="62"/>
      <c r="BW3983" s="62"/>
      <c r="BX3983" s="62"/>
      <c r="BY3983" s="62"/>
      <c r="BZ3983" s="62"/>
      <c r="CA3983" s="62"/>
      <c r="CB3983" s="62"/>
      <c r="CC3983" s="62"/>
      <c r="CD3983" s="62"/>
      <c r="CE3983" s="62"/>
      <c r="CF3983" s="62"/>
      <c r="CL3983" s="56" t="s">
        <v>18374</v>
      </c>
      <c r="CM3983" s="56"/>
      <c r="CN3983" s="56"/>
      <c r="CO3983" s="52"/>
      <c r="CP3983" s="52"/>
      <c r="CQ3983" s="52"/>
      <c r="CR3983" s="52"/>
      <c r="CS3983" s="52"/>
      <c r="CT3983" s="52"/>
      <c r="CU3983" s="33"/>
      <c r="CV3983" s="33"/>
    </row>
    <row r="3984" spans="74:100">
      <c r="BV3984" s="62"/>
      <c r="BW3984" s="62"/>
      <c r="BX3984" s="62"/>
      <c r="BY3984" s="62"/>
      <c r="BZ3984" s="62"/>
      <c r="CA3984" s="62"/>
      <c r="CB3984" s="62"/>
      <c r="CC3984" s="62"/>
      <c r="CD3984" s="62"/>
      <c r="CE3984" s="62"/>
      <c r="CF3984" s="62"/>
      <c r="CL3984" s="56" t="s">
        <v>4257</v>
      </c>
      <c r="CM3984" s="56" t="s">
        <v>3118</v>
      </c>
      <c r="CN3984" s="56" t="s">
        <v>3118</v>
      </c>
      <c r="CO3984" s="52"/>
      <c r="CP3984" s="52"/>
      <c r="CQ3984" s="52"/>
      <c r="CR3984" s="52"/>
      <c r="CS3984" s="52"/>
      <c r="CT3984" s="52"/>
      <c r="CU3984" s="33"/>
      <c r="CV3984" s="33"/>
    </row>
    <row r="3985" spans="74:100">
      <c r="BV3985" s="62"/>
      <c r="BW3985" s="62"/>
      <c r="BX3985" s="62"/>
      <c r="BY3985" s="62"/>
      <c r="BZ3985" s="62"/>
      <c r="CA3985" s="62"/>
      <c r="CB3985" s="62"/>
      <c r="CC3985" s="62"/>
      <c r="CD3985" s="62"/>
      <c r="CE3985" s="62"/>
      <c r="CF3985" s="62"/>
      <c r="CL3985" s="56" t="s">
        <v>18375</v>
      </c>
      <c r="CM3985" s="56"/>
      <c r="CN3985" s="56"/>
      <c r="CO3985" s="52"/>
      <c r="CP3985" s="52"/>
      <c r="CQ3985" s="52"/>
      <c r="CR3985" s="52"/>
      <c r="CS3985" s="52"/>
      <c r="CT3985" s="52"/>
      <c r="CU3985" s="33"/>
      <c r="CV3985" s="33"/>
    </row>
    <row r="3986" spans="74:100">
      <c r="BV3986" s="62"/>
      <c r="BW3986" s="62"/>
      <c r="BX3986" s="62"/>
      <c r="BY3986" s="62"/>
      <c r="BZ3986" s="62"/>
      <c r="CA3986" s="62"/>
      <c r="CB3986" s="62"/>
      <c r="CC3986" s="62"/>
      <c r="CD3986" s="62"/>
      <c r="CE3986" s="62"/>
      <c r="CF3986" s="62"/>
      <c r="CL3986" s="56" t="s">
        <v>4258</v>
      </c>
      <c r="CM3986" s="56" t="s">
        <v>217</v>
      </c>
      <c r="CN3986" s="56" t="s">
        <v>217</v>
      </c>
      <c r="CO3986" s="52"/>
      <c r="CP3986" s="52"/>
      <c r="CQ3986" s="52"/>
      <c r="CR3986" s="52"/>
      <c r="CS3986" s="52"/>
      <c r="CT3986" s="52"/>
      <c r="CU3986" s="33"/>
      <c r="CV3986" s="33"/>
    </row>
    <row r="3987" spans="74:100">
      <c r="BV3987" s="62"/>
      <c r="BW3987" s="62"/>
      <c r="BX3987" s="62"/>
      <c r="BY3987" s="62"/>
      <c r="BZ3987" s="62"/>
      <c r="CA3987" s="62"/>
      <c r="CB3987" s="62"/>
      <c r="CC3987" s="62"/>
      <c r="CD3987" s="62"/>
      <c r="CE3987" s="62"/>
      <c r="CF3987" s="62"/>
      <c r="CL3987" s="56" t="s">
        <v>18376</v>
      </c>
      <c r="CM3987" s="56"/>
      <c r="CN3987" s="56"/>
      <c r="CO3987" s="52"/>
      <c r="CP3987" s="52"/>
      <c r="CQ3987" s="52"/>
      <c r="CR3987" s="52"/>
      <c r="CS3987" s="52"/>
      <c r="CT3987" s="52"/>
      <c r="CU3987" s="33"/>
      <c r="CV3987" s="33"/>
    </row>
    <row r="3988" spans="74:100">
      <c r="BV3988" s="62"/>
      <c r="BW3988" s="62"/>
      <c r="BX3988" s="62"/>
      <c r="BY3988" s="62"/>
      <c r="BZ3988" s="62"/>
      <c r="CA3988" s="62"/>
      <c r="CB3988" s="62"/>
      <c r="CC3988" s="62"/>
      <c r="CD3988" s="62"/>
      <c r="CE3988" s="62"/>
      <c r="CF3988" s="62"/>
      <c r="CL3988" s="56" t="s">
        <v>4259</v>
      </c>
      <c r="CM3988" s="56" t="s">
        <v>217</v>
      </c>
      <c r="CN3988" s="56" t="s">
        <v>217</v>
      </c>
      <c r="CO3988" s="52"/>
      <c r="CP3988" s="52"/>
      <c r="CQ3988" s="52"/>
      <c r="CR3988" s="52"/>
      <c r="CS3988" s="52"/>
      <c r="CT3988" s="52"/>
      <c r="CU3988" s="33"/>
      <c r="CV3988" s="33"/>
    </row>
    <row r="3989" spans="74:100">
      <c r="BV3989" s="62"/>
      <c r="BW3989" s="62"/>
      <c r="BX3989" s="62"/>
      <c r="BY3989" s="62"/>
      <c r="BZ3989" s="62"/>
      <c r="CA3989" s="62"/>
      <c r="CB3989" s="62"/>
      <c r="CC3989" s="62"/>
      <c r="CD3989" s="62"/>
      <c r="CE3989" s="62"/>
      <c r="CF3989" s="62"/>
      <c r="CL3989" s="56" t="s">
        <v>18377</v>
      </c>
      <c r="CM3989" s="56"/>
      <c r="CN3989" s="56"/>
      <c r="CO3989" s="52"/>
      <c r="CP3989" s="52"/>
      <c r="CQ3989" s="52"/>
      <c r="CR3989" s="52"/>
      <c r="CS3989" s="52"/>
      <c r="CT3989" s="52"/>
      <c r="CU3989" s="33"/>
      <c r="CV3989" s="33"/>
    </row>
    <row r="3990" spans="74:100">
      <c r="BV3990" s="62"/>
      <c r="BW3990" s="62"/>
      <c r="BX3990" s="62"/>
      <c r="BY3990" s="62"/>
      <c r="BZ3990" s="62"/>
      <c r="CA3990" s="62"/>
      <c r="CB3990" s="62"/>
      <c r="CC3990" s="62"/>
      <c r="CD3990" s="62"/>
      <c r="CE3990" s="62"/>
      <c r="CF3990" s="62"/>
      <c r="CL3990" s="56" t="s">
        <v>4260</v>
      </c>
      <c r="CM3990" s="56" t="s">
        <v>217</v>
      </c>
      <c r="CN3990" s="56" t="s">
        <v>217</v>
      </c>
      <c r="CO3990" s="52"/>
      <c r="CP3990" s="52"/>
      <c r="CQ3990" s="52"/>
      <c r="CR3990" s="52"/>
      <c r="CS3990" s="52"/>
      <c r="CT3990" s="52"/>
      <c r="CU3990" s="33"/>
      <c r="CV3990" s="33"/>
    </row>
    <row r="3991" spans="74:100">
      <c r="BV3991" s="62"/>
      <c r="BW3991" s="62"/>
      <c r="BX3991" s="62"/>
      <c r="BY3991" s="62"/>
      <c r="BZ3991" s="62"/>
      <c r="CA3991" s="62"/>
      <c r="CB3991" s="62"/>
      <c r="CC3991" s="62"/>
      <c r="CD3991" s="62"/>
      <c r="CE3991" s="62"/>
      <c r="CF3991" s="62"/>
      <c r="CL3991" s="56" t="s">
        <v>18378</v>
      </c>
      <c r="CM3991" s="56"/>
      <c r="CN3991" s="56"/>
      <c r="CO3991" s="52"/>
      <c r="CP3991" s="52"/>
      <c r="CQ3991" s="52"/>
      <c r="CR3991" s="52"/>
      <c r="CS3991" s="52"/>
      <c r="CT3991" s="52"/>
      <c r="CU3991" s="33"/>
      <c r="CV3991" s="33"/>
    </row>
    <row r="3992" spans="74:100">
      <c r="BV3992" s="62"/>
      <c r="BW3992" s="62"/>
      <c r="BX3992" s="62"/>
      <c r="BY3992" s="62"/>
      <c r="BZ3992" s="62"/>
      <c r="CA3992" s="62"/>
      <c r="CB3992" s="62"/>
      <c r="CC3992" s="62"/>
      <c r="CD3992" s="62"/>
      <c r="CE3992" s="62"/>
      <c r="CF3992" s="62"/>
      <c r="CL3992" s="56" t="s">
        <v>4261</v>
      </c>
      <c r="CM3992" s="56" t="s">
        <v>217</v>
      </c>
      <c r="CN3992" s="56" t="s">
        <v>217</v>
      </c>
      <c r="CO3992" s="52"/>
      <c r="CP3992" s="52"/>
      <c r="CQ3992" s="52"/>
      <c r="CR3992" s="52"/>
      <c r="CS3992" s="52"/>
      <c r="CT3992" s="52"/>
      <c r="CU3992" s="33"/>
      <c r="CV3992" s="33"/>
    </row>
    <row r="3993" spans="74:100">
      <c r="BV3993" s="62"/>
      <c r="BW3993" s="62"/>
      <c r="BX3993" s="62"/>
      <c r="BY3993" s="62"/>
      <c r="BZ3993" s="62"/>
      <c r="CA3993" s="62"/>
      <c r="CB3993" s="62"/>
      <c r="CC3993" s="62"/>
      <c r="CD3993" s="62"/>
      <c r="CE3993" s="62"/>
      <c r="CF3993" s="62"/>
      <c r="CL3993" s="56" t="s">
        <v>18379</v>
      </c>
      <c r="CM3993" s="56"/>
      <c r="CN3993" s="56"/>
      <c r="CO3993" s="52"/>
      <c r="CP3993" s="52"/>
      <c r="CQ3993" s="52"/>
      <c r="CR3993" s="52"/>
      <c r="CS3993" s="52"/>
      <c r="CT3993" s="52"/>
      <c r="CU3993" s="33"/>
      <c r="CV3993" s="33"/>
    </row>
    <row r="3994" spans="74:100">
      <c r="BV3994" s="62"/>
      <c r="BW3994" s="62"/>
      <c r="BX3994" s="62"/>
      <c r="BY3994" s="62"/>
      <c r="BZ3994" s="62"/>
      <c r="CA3994" s="62"/>
      <c r="CB3994" s="62"/>
      <c r="CC3994" s="62"/>
      <c r="CD3994" s="62"/>
      <c r="CE3994" s="62"/>
      <c r="CF3994" s="62"/>
      <c r="CL3994" s="56" t="s">
        <v>4262</v>
      </c>
      <c r="CM3994" s="56" t="s">
        <v>3118</v>
      </c>
      <c r="CN3994" s="56" t="s">
        <v>3118</v>
      </c>
      <c r="CO3994" s="52"/>
      <c r="CP3994" s="52"/>
      <c r="CQ3994" s="52"/>
      <c r="CR3994" s="52"/>
      <c r="CS3994" s="52"/>
      <c r="CT3994" s="52"/>
      <c r="CU3994" s="33"/>
      <c r="CV3994" s="33"/>
    </row>
    <row r="3995" spans="74:100">
      <c r="BV3995" s="62"/>
      <c r="BW3995" s="62"/>
      <c r="BX3995" s="62"/>
      <c r="BY3995" s="62"/>
      <c r="BZ3995" s="62"/>
      <c r="CA3995" s="62"/>
      <c r="CB3995" s="62"/>
      <c r="CC3995" s="62"/>
      <c r="CD3995" s="62"/>
      <c r="CE3995" s="62"/>
      <c r="CF3995" s="62"/>
      <c r="CL3995" s="56" t="s">
        <v>18380</v>
      </c>
      <c r="CM3995" s="56"/>
      <c r="CN3995" s="56"/>
      <c r="CO3995" s="52"/>
      <c r="CP3995" s="52"/>
      <c r="CQ3995" s="52"/>
      <c r="CR3995" s="52"/>
      <c r="CS3995" s="52"/>
      <c r="CT3995" s="52"/>
      <c r="CU3995" s="33"/>
      <c r="CV3995" s="33"/>
    </row>
    <row r="3996" spans="74:100">
      <c r="BV3996" s="62"/>
      <c r="BW3996" s="62"/>
      <c r="BX3996" s="62"/>
      <c r="BY3996" s="62"/>
      <c r="BZ3996" s="62"/>
      <c r="CA3996" s="62"/>
      <c r="CB3996" s="62"/>
      <c r="CC3996" s="62"/>
      <c r="CD3996" s="62"/>
      <c r="CE3996" s="62"/>
      <c r="CF3996" s="62"/>
      <c r="CL3996" s="56" t="s">
        <v>4263</v>
      </c>
      <c r="CM3996" s="56" t="s">
        <v>217</v>
      </c>
      <c r="CN3996" s="56" t="s">
        <v>217</v>
      </c>
      <c r="CO3996" s="52"/>
      <c r="CP3996" s="52"/>
      <c r="CQ3996" s="52"/>
      <c r="CR3996" s="52"/>
      <c r="CS3996" s="52"/>
      <c r="CT3996" s="52"/>
      <c r="CU3996" s="33"/>
      <c r="CV3996" s="33"/>
    </row>
    <row r="3997" spans="74:100">
      <c r="BV3997" s="62"/>
      <c r="BW3997" s="62"/>
      <c r="BX3997" s="62"/>
      <c r="BY3997" s="62"/>
      <c r="BZ3997" s="62"/>
      <c r="CA3997" s="62"/>
      <c r="CB3997" s="62"/>
      <c r="CC3997" s="62"/>
      <c r="CD3997" s="62"/>
      <c r="CE3997" s="62"/>
      <c r="CF3997" s="62"/>
      <c r="CL3997" s="56" t="s">
        <v>18380</v>
      </c>
      <c r="CM3997" s="56"/>
      <c r="CN3997" s="56"/>
      <c r="CO3997" s="52"/>
      <c r="CP3997" s="52"/>
      <c r="CQ3997" s="52"/>
      <c r="CR3997" s="52"/>
      <c r="CS3997" s="52"/>
      <c r="CT3997" s="52"/>
      <c r="CU3997" s="33"/>
      <c r="CV3997" s="33"/>
    </row>
    <row r="3998" spans="74:100">
      <c r="BV3998" s="62"/>
      <c r="BW3998" s="62"/>
      <c r="BX3998" s="62"/>
      <c r="BY3998" s="62"/>
      <c r="BZ3998" s="62"/>
      <c r="CA3998" s="62"/>
      <c r="CB3998" s="62"/>
      <c r="CC3998" s="62"/>
      <c r="CD3998" s="62"/>
      <c r="CE3998" s="62"/>
      <c r="CF3998" s="62"/>
      <c r="CL3998" s="56" t="s">
        <v>4264</v>
      </c>
      <c r="CM3998" s="56" t="s">
        <v>3118</v>
      </c>
      <c r="CN3998" s="56" t="s">
        <v>3118</v>
      </c>
      <c r="CO3998" s="52"/>
      <c r="CP3998" s="52"/>
      <c r="CQ3998" s="52"/>
      <c r="CR3998" s="52"/>
      <c r="CS3998" s="52"/>
      <c r="CT3998" s="52"/>
      <c r="CU3998" s="33"/>
      <c r="CV3998" s="33"/>
    </row>
    <row r="3999" spans="74:100">
      <c r="BV3999" s="62"/>
      <c r="BW3999" s="62"/>
      <c r="BX3999" s="62"/>
      <c r="BY3999" s="62"/>
      <c r="BZ3999" s="62"/>
      <c r="CA3999" s="62"/>
      <c r="CB3999" s="62"/>
      <c r="CC3999" s="62"/>
      <c r="CD3999" s="62"/>
      <c r="CE3999" s="62"/>
      <c r="CF3999" s="62"/>
      <c r="CL3999" s="56" t="s">
        <v>18381</v>
      </c>
      <c r="CM3999" s="56"/>
      <c r="CN3999" s="56"/>
      <c r="CO3999" s="52"/>
      <c r="CP3999" s="52"/>
      <c r="CQ3999" s="52"/>
      <c r="CR3999" s="52"/>
      <c r="CS3999" s="52"/>
      <c r="CT3999" s="52"/>
      <c r="CU3999" s="33"/>
      <c r="CV3999" s="33"/>
    </row>
    <row r="4000" spans="74:100">
      <c r="BV4000" s="62"/>
      <c r="BW4000" s="62"/>
      <c r="BX4000" s="62"/>
      <c r="BY4000" s="62"/>
      <c r="BZ4000" s="62"/>
      <c r="CA4000" s="62"/>
      <c r="CB4000" s="62"/>
      <c r="CC4000" s="62"/>
      <c r="CD4000" s="62"/>
      <c r="CE4000" s="62"/>
      <c r="CF4000" s="62"/>
      <c r="CL4000" s="56" t="s">
        <v>4265</v>
      </c>
      <c r="CM4000" s="56" t="s">
        <v>217</v>
      </c>
      <c r="CN4000" s="56" t="s">
        <v>217</v>
      </c>
      <c r="CO4000" s="52"/>
      <c r="CP4000" s="52"/>
      <c r="CQ4000" s="52"/>
      <c r="CR4000" s="52"/>
      <c r="CS4000" s="52"/>
      <c r="CT4000" s="52"/>
      <c r="CU4000" s="33"/>
      <c r="CV4000" s="33"/>
    </row>
    <row r="4001" spans="74:100">
      <c r="BV4001" s="62"/>
      <c r="BW4001" s="62"/>
      <c r="BX4001" s="62"/>
      <c r="BY4001" s="62"/>
      <c r="BZ4001" s="62"/>
      <c r="CA4001" s="62"/>
      <c r="CB4001" s="62"/>
      <c r="CC4001" s="62"/>
      <c r="CD4001" s="62"/>
      <c r="CE4001" s="62"/>
      <c r="CF4001" s="62"/>
      <c r="CL4001" s="56" t="s">
        <v>18382</v>
      </c>
      <c r="CM4001" s="56"/>
      <c r="CN4001" s="56"/>
      <c r="CO4001" s="52"/>
      <c r="CP4001" s="52"/>
      <c r="CQ4001" s="52"/>
      <c r="CR4001" s="52"/>
      <c r="CS4001" s="52"/>
      <c r="CT4001" s="52"/>
      <c r="CU4001" s="33"/>
      <c r="CV4001" s="33"/>
    </row>
    <row r="4002" spans="74:100">
      <c r="BV4002" s="62"/>
      <c r="BW4002" s="62"/>
      <c r="BX4002" s="62"/>
      <c r="BY4002" s="62"/>
      <c r="BZ4002" s="62"/>
      <c r="CA4002" s="62"/>
      <c r="CB4002" s="62"/>
      <c r="CC4002" s="62"/>
      <c r="CD4002" s="62"/>
      <c r="CE4002" s="62"/>
      <c r="CF4002" s="62"/>
      <c r="CL4002" s="56" t="s">
        <v>4266</v>
      </c>
      <c r="CM4002" s="56" t="s">
        <v>3118</v>
      </c>
      <c r="CN4002" s="56" t="s">
        <v>3118</v>
      </c>
      <c r="CO4002" s="52"/>
      <c r="CP4002" s="52"/>
      <c r="CQ4002" s="52"/>
      <c r="CR4002" s="52"/>
      <c r="CS4002" s="52"/>
      <c r="CT4002" s="52"/>
      <c r="CU4002" s="33"/>
      <c r="CV4002" s="33"/>
    </row>
    <row r="4003" spans="74:100">
      <c r="BV4003" s="62"/>
      <c r="BW4003" s="62"/>
      <c r="BX4003" s="62"/>
      <c r="BY4003" s="62"/>
      <c r="BZ4003" s="62"/>
      <c r="CA4003" s="62"/>
      <c r="CB4003" s="62"/>
      <c r="CC4003" s="62"/>
      <c r="CD4003" s="62"/>
      <c r="CE4003" s="62"/>
      <c r="CF4003" s="62"/>
      <c r="CL4003" s="56" t="s">
        <v>18383</v>
      </c>
      <c r="CM4003" s="56"/>
      <c r="CN4003" s="56"/>
      <c r="CO4003" s="52"/>
      <c r="CP4003" s="52"/>
      <c r="CQ4003" s="52"/>
      <c r="CR4003" s="52"/>
      <c r="CS4003" s="52"/>
      <c r="CT4003" s="52"/>
      <c r="CU4003" s="33"/>
      <c r="CV4003" s="33"/>
    </row>
    <row r="4004" spans="74:100">
      <c r="BV4004" s="62"/>
      <c r="BW4004" s="62"/>
      <c r="BX4004" s="62"/>
      <c r="BY4004" s="62"/>
      <c r="BZ4004" s="62"/>
      <c r="CA4004" s="62"/>
      <c r="CB4004" s="62"/>
      <c r="CC4004" s="62"/>
      <c r="CD4004" s="62"/>
      <c r="CE4004" s="62"/>
      <c r="CF4004" s="62"/>
      <c r="CL4004" s="56" t="s">
        <v>4267</v>
      </c>
      <c r="CM4004" s="56" t="s">
        <v>217</v>
      </c>
      <c r="CN4004" s="56" t="s">
        <v>217</v>
      </c>
      <c r="CO4004" s="52"/>
      <c r="CP4004" s="52"/>
      <c r="CQ4004" s="52"/>
      <c r="CR4004" s="52"/>
      <c r="CS4004" s="52"/>
      <c r="CT4004" s="52"/>
      <c r="CU4004" s="33"/>
      <c r="CV4004" s="33"/>
    </row>
    <row r="4005" spans="74:100">
      <c r="BV4005" s="62"/>
      <c r="BW4005" s="62"/>
      <c r="BX4005" s="62"/>
      <c r="BY4005" s="62"/>
      <c r="BZ4005" s="62"/>
      <c r="CA4005" s="62"/>
      <c r="CB4005" s="62"/>
      <c r="CC4005" s="62"/>
      <c r="CD4005" s="62"/>
      <c r="CE4005" s="62"/>
      <c r="CF4005" s="62"/>
      <c r="CL4005" s="56" t="s">
        <v>18384</v>
      </c>
      <c r="CM4005" s="56"/>
      <c r="CN4005" s="56"/>
      <c r="CO4005" s="52"/>
      <c r="CP4005" s="52"/>
      <c r="CQ4005" s="52"/>
      <c r="CR4005" s="52"/>
      <c r="CS4005" s="52"/>
      <c r="CT4005" s="52"/>
      <c r="CU4005" s="33"/>
      <c r="CV4005" s="33"/>
    </row>
    <row r="4006" spans="74:100">
      <c r="BV4006" s="62"/>
      <c r="BW4006" s="62"/>
      <c r="BX4006" s="62"/>
      <c r="BY4006" s="62"/>
      <c r="BZ4006" s="62"/>
      <c r="CA4006" s="62"/>
      <c r="CB4006" s="62"/>
      <c r="CC4006" s="62"/>
      <c r="CD4006" s="62"/>
      <c r="CE4006" s="62"/>
      <c r="CF4006" s="62"/>
      <c r="CL4006" s="56" t="s">
        <v>1301</v>
      </c>
      <c r="CM4006" s="56" t="s">
        <v>216</v>
      </c>
      <c r="CN4006" s="56" t="s">
        <v>216</v>
      </c>
      <c r="CO4006" s="52"/>
      <c r="CP4006" s="52"/>
      <c r="CQ4006" s="52"/>
      <c r="CR4006" s="52"/>
      <c r="CS4006" s="52"/>
      <c r="CT4006" s="52"/>
      <c r="CU4006" s="33"/>
      <c r="CV4006" s="33"/>
    </row>
    <row r="4007" spans="74:100">
      <c r="BV4007" s="62"/>
      <c r="BW4007" s="62"/>
      <c r="BX4007" s="62"/>
      <c r="BY4007" s="62"/>
      <c r="BZ4007" s="62"/>
      <c r="CA4007" s="62"/>
      <c r="CB4007" s="62"/>
      <c r="CC4007" s="62"/>
      <c r="CD4007" s="62"/>
      <c r="CE4007" s="62"/>
      <c r="CF4007" s="62"/>
      <c r="CL4007" s="56" t="s">
        <v>21328</v>
      </c>
      <c r="CM4007" s="56"/>
      <c r="CN4007" s="56"/>
      <c r="CO4007" s="52"/>
      <c r="CP4007" s="52"/>
      <c r="CQ4007" s="52"/>
      <c r="CR4007" s="52"/>
      <c r="CS4007" s="52"/>
      <c r="CT4007" s="52"/>
      <c r="CU4007" s="33"/>
      <c r="CV4007" s="33"/>
    </row>
    <row r="4008" spans="74:100">
      <c r="BV4008" s="62"/>
      <c r="BW4008" s="62"/>
      <c r="BX4008" s="62"/>
      <c r="BY4008" s="62"/>
      <c r="BZ4008" s="62"/>
      <c r="CA4008" s="62"/>
      <c r="CB4008" s="62"/>
      <c r="CC4008" s="62"/>
      <c r="CD4008" s="62"/>
      <c r="CE4008" s="62"/>
      <c r="CF4008" s="62"/>
      <c r="CL4008" s="56" t="s">
        <v>4268</v>
      </c>
      <c r="CM4008" s="56" t="s">
        <v>3118</v>
      </c>
      <c r="CN4008" s="56" t="s">
        <v>3118</v>
      </c>
      <c r="CO4008" s="52"/>
      <c r="CP4008" s="52"/>
      <c r="CQ4008" s="52"/>
      <c r="CR4008" s="52"/>
      <c r="CS4008" s="52"/>
      <c r="CT4008" s="52"/>
      <c r="CU4008" s="33"/>
      <c r="CV4008" s="33"/>
    </row>
    <row r="4009" spans="74:100">
      <c r="BV4009" s="62"/>
      <c r="BW4009" s="62"/>
      <c r="BX4009" s="62"/>
      <c r="BY4009" s="62"/>
      <c r="BZ4009" s="62"/>
      <c r="CA4009" s="62"/>
      <c r="CB4009" s="62"/>
      <c r="CC4009" s="62"/>
      <c r="CD4009" s="62"/>
      <c r="CE4009" s="62"/>
      <c r="CF4009" s="62"/>
      <c r="CL4009" s="56" t="s">
        <v>18385</v>
      </c>
      <c r="CM4009" s="56"/>
      <c r="CN4009" s="56"/>
      <c r="CO4009" s="52"/>
      <c r="CP4009" s="52"/>
      <c r="CQ4009" s="52"/>
      <c r="CR4009" s="52"/>
      <c r="CS4009" s="52"/>
      <c r="CT4009" s="52"/>
      <c r="CU4009" s="33"/>
      <c r="CV4009" s="33"/>
    </row>
    <row r="4010" spans="74:100">
      <c r="BV4010" s="62"/>
      <c r="BW4010" s="62"/>
      <c r="BX4010" s="62"/>
      <c r="BY4010" s="62"/>
      <c r="BZ4010" s="62"/>
      <c r="CA4010" s="62"/>
      <c r="CB4010" s="62"/>
      <c r="CC4010" s="62"/>
      <c r="CD4010" s="62"/>
      <c r="CE4010" s="62"/>
      <c r="CF4010" s="62"/>
      <c r="CL4010" s="56" t="s">
        <v>4269</v>
      </c>
      <c r="CM4010" s="56" t="s">
        <v>217</v>
      </c>
      <c r="CN4010" s="56" t="s">
        <v>217</v>
      </c>
      <c r="CO4010" s="52"/>
      <c r="CP4010" s="52"/>
      <c r="CQ4010" s="52"/>
      <c r="CR4010" s="52"/>
      <c r="CS4010" s="52"/>
      <c r="CT4010" s="52"/>
      <c r="CU4010" s="33"/>
      <c r="CV4010" s="33"/>
    </row>
    <row r="4011" spans="74:100">
      <c r="BV4011" s="62"/>
      <c r="BW4011" s="62"/>
      <c r="BX4011" s="62"/>
      <c r="BY4011" s="62"/>
      <c r="BZ4011" s="62"/>
      <c r="CA4011" s="62"/>
      <c r="CB4011" s="62"/>
      <c r="CC4011" s="62"/>
      <c r="CD4011" s="62"/>
      <c r="CE4011" s="62"/>
      <c r="CF4011" s="62"/>
      <c r="CL4011" s="56" t="s">
        <v>18386</v>
      </c>
      <c r="CM4011" s="56"/>
      <c r="CN4011" s="56"/>
      <c r="CO4011" s="52"/>
      <c r="CP4011" s="52"/>
      <c r="CQ4011" s="52"/>
      <c r="CR4011" s="52"/>
      <c r="CS4011" s="52"/>
      <c r="CT4011" s="52"/>
      <c r="CU4011" s="33"/>
      <c r="CV4011" s="33"/>
    </row>
    <row r="4012" spans="74:100">
      <c r="BV4012" s="62"/>
      <c r="BW4012" s="62"/>
      <c r="BX4012" s="62"/>
      <c r="BY4012" s="62"/>
      <c r="BZ4012" s="62"/>
      <c r="CA4012" s="62"/>
      <c r="CB4012" s="62"/>
      <c r="CC4012" s="62"/>
      <c r="CD4012" s="62"/>
      <c r="CE4012" s="62"/>
      <c r="CF4012" s="62"/>
      <c r="CL4012" s="56" t="s">
        <v>4270</v>
      </c>
      <c r="CM4012" s="56" t="s">
        <v>217</v>
      </c>
      <c r="CN4012" s="56" t="s">
        <v>217</v>
      </c>
      <c r="CO4012" s="52"/>
      <c r="CP4012" s="52"/>
      <c r="CQ4012" s="52"/>
      <c r="CR4012" s="52"/>
      <c r="CS4012" s="52"/>
      <c r="CT4012" s="52"/>
      <c r="CU4012" s="33"/>
      <c r="CV4012" s="33"/>
    </row>
    <row r="4013" spans="74:100">
      <c r="BV4013" s="62"/>
      <c r="BW4013" s="62"/>
      <c r="BX4013" s="62"/>
      <c r="BY4013" s="62"/>
      <c r="BZ4013" s="62"/>
      <c r="CA4013" s="62"/>
      <c r="CB4013" s="62"/>
      <c r="CC4013" s="62"/>
      <c r="CD4013" s="62"/>
      <c r="CE4013" s="62"/>
      <c r="CF4013" s="62"/>
      <c r="CL4013" s="56" t="s">
        <v>18387</v>
      </c>
      <c r="CM4013" s="56"/>
      <c r="CN4013" s="56"/>
      <c r="CO4013" s="52"/>
      <c r="CP4013" s="52"/>
      <c r="CQ4013" s="52"/>
      <c r="CR4013" s="52"/>
      <c r="CS4013" s="52"/>
      <c r="CT4013" s="52"/>
      <c r="CU4013" s="33"/>
      <c r="CV4013" s="33"/>
    </row>
    <row r="4014" spans="74:100">
      <c r="BV4014" s="62"/>
      <c r="BW4014" s="62"/>
      <c r="BX4014" s="62"/>
      <c r="BY4014" s="62"/>
      <c r="BZ4014" s="62"/>
      <c r="CA4014" s="62"/>
      <c r="CB4014" s="62"/>
      <c r="CC4014" s="62"/>
      <c r="CD4014" s="62"/>
      <c r="CE4014" s="62"/>
      <c r="CF4014" s="62"/>
      <c r="CL4014" s="56" t="s">
        <v>4271</v>
      </c>
      <c r="CM4014" s="56" t="s">
        <v>217</v>
      </c>
      <c r="CN4014" s="56" t="s">
        <v>217</v>
      </c>
      <c r="CO4014" s="52"/>
      <c r="CP4014" s="52"/>
      <c r="CQ4014" s="52"/>
      <c r="CR4014" s="52"/>
      <c r="CS4014" s="52"/>
      <c r="CT4014" s="52"/>
      <c r="CU4014" s="33"/>
      <c r="CV4014" s="33"/>
    </row>
    <row r="4015" spans="74:100">
      <c r="BV4015" s="62"/>
      <c r="BW4015" s="62"/>
      <c r="BX4015" s="62"/>
      <c r="BY4015" s="62"/>
      <c r="BZ4015" s="62"/>
      <c r="CA4015" s="62"/>
      <c r="CB4015" s="62"/>
      <c r="CC4015" s="62"/>
      <c r="CD4015" s="62"/>
      <c r="CE4015" s="62"/>
      <c r="CF4015" s="62"/>
      <c r="CL4015" s="56" t="s">
        <v>18388</v>
      </c>
      <c r="CM4015" s="56"/>
      <c r="CN4015" s="56"/>
      <c r="CO4015" s="52"/>
      <c r="CP4015" s="52"/>
      <c r="CQ4015" s="52"/>
      <c r="CR4015" s="52"/>
      <c r="CS4015" s="52"/>
      <c r="CT4015" s="52"/>
      <c r="CU4015" s="33"/>
      <c r="CV4015" s="33"/>
    </row>
    <row r="4016" spans="74:100">
      <c r="BV4016" s="62"/>
      <c r="BW4016" s="62"/>
      <c r="BX4016" s="62"/>
      <c r="BY4016" s="62"/>
      <c r="BZ4016" s="62"/>
      <c r="CA4016" s="62"/>
      <c r="CB4016" s="62"/>
      <c r="CC4016" s="62"/>
      <c r="CD4016" s="62"/>
      <c r="CE4016" s="62"/>
      <c r="CF4016" s="62"/>
      <c r="CL4016" s="56" t="s">
        <v>4272</v>
      </c>
      <c r="CM4016" s="56" t="s">
        <v>217</v>
      </c>
      <c r="CN4016" s="56" t="s">
        <v>217</v>
      </c>
      <c r="CO4016" s="52"/>
      <c r="CP4016" s="52"/>
      <c r="CQ4016" s="52"/>
      <c r="CR4016" s="52"/>
      <c r="CS4016" s="52"/>
      <c r="CT4016" s="52"/>
      <c r="CU4016" s="33"/>
      <c r="CV4016" s="33"/>
    </row>
    <row r="4017" spans="74:100">
      <c r="BV4017" s="62"/>
      <c r="BW4017" s="62"/>
      <c r="BX4017" s="62"/>
      <c r="BY4017" s="62"/>
      <c r="BZ4017" s="62"/>
      <c r="CA4017" s="62"/>
      <c r="CB4017" s="62"/>
      <c r="CC4017" s="62"/>
      <c r="CD4017" s="62"/>
      <c r="CE4017" s="62"/>
      <c r="CF4017" s="62"/>
      <c r="CL4017" s="56" t="s">
        <v>18389</v>
      </c>
      <c r="CM4017" s="56"/>
      <c r="CN4017" s="56"/>
      <c r="CO4017" s="52"/>
      <c r="CP4017" s="52"/>
      <c r="CQ4017" s="52"/>
      <c r="CR4017" s="52"/>
      <c r="CS4017" s="52"/>
      <c r="CT4017" s="52"/>
      <c r="CU4017" s="33"/>
      <c r="CV4017" s="33"/>
    </row>
    <row r="4018" spans="74:100">
      <c r="BV4018" s="62"/>
      <c r="BW4018" s="62"/>
      <c r="BX4018" s="62"/>
      <c r="BY4018" s="62"/>
      <c r="BZ4018" s="62"/>
      <c r="CA4018" s="62"/>
      <c r="CB4018" s="62"/>
      <c r="CC4018" s="62"/>
      <c r="CD4018" s="62"/>
      <c r="CE4018" s="62"/>
      <c r="CF4018" s="62"/>
      <c r="CL4018" s="56" t="s">
        <v>4273</v>
      </c>
      <c r="CM4018" s="56" t="s">
        <v>217</v>
      </c>
      <c r="CN4018" s="56" t="s">
        <v>217</v>
      </c>
      <c r="CO4018" s="52"/>
      <c r="CP4018" s="52"/>
      <c r="CQ4018" s="52"/>
      <c r="CR4018" s="52"/>
      <c r="CS4018" s="52"/>
      <c r="CT4018" s="52"/>
      <c r="CU4018" s="33"/>
      <c r="CV4018" s="33"/>
    </row>
    <row r="4019" spans="74:100">
      <c r="BV4019" s="62"/>
      <c r="BW4019" s="62"/>
      <c r="BX4019" s="62"/>
      <c r="BY4019" s="62"/>
      <c r="BZ4019" s="62"/>
      <c r="CA4019" s="62"/>
      <c r="CB4019" s="62"/>
      <c r="CC4019" s="62"/>
      <c r="CD4019" s="62"/>
      <c r="CE4019" s="62"/>
      <c r="CF4019" s="62"/>
      <c r="CL4019" s="56" t="s">
        <v>18390</v>
      </c>
      <c r="CM4019" s="56"/>
      <c r="CN4019" s="56"/>
      <c r="CO4019" s="52"/>
      <c r="CP4019" s="52"/>
      <c r="CQ4019" s="52"/>
      <c r="CR4019" s="52"/>
      <c r="CS4019" s="52"/>
      <c r="CT4019" s="52"/>
      <c r="CU4019" s="33"/>
      <c r="CV4019" s="33"/>
    </row>
    <row r="4020" spans="74:100">
      <c r="BV4020" s="62"/>
      <c r="BW4020" s="62"/>
      <c r="BX4020" s="62"/>
      <c r="BY4020" s="62"/>
      <c r="BZ4020" s="62"/>
      <c r="CA4020" s="62"/>
      <c r="CB4020" s="62"/>
      <c r="CC4020" s="62"/>
      <c r="CD4020" s="62"/>
      <c r="CE4020" s="62"/>
      <c r="CF4020" s="62"/>
      <c r="CL4020" s="56" t="s">
        <v>4274</v>
      </c>
      <c r="CM4020" s="56" t="s">
        <v>217</v>
      </c>
      <c r="CN4020" s="56" t="s">
        <v>217</v>
      </c>
      <c r="CO4020" s="52"/>
      <c r="CP4020" s="52"/>
      <c r="CQ4020" s="52"/>
      <c r="CR4020" s="52"/>
      <c r="CS4020" s="52"/>
      <c r="CT4020" s="52"/>
      <c r="CU4020" s="33"/>
      <c r="CV4020" s="33"/>
    </row>
    <row r="4021" spans="74:100">
      <c r="BV4021" s="62"/>
      <c r="BW4021" s="62"/>
      <c r="BX4021" s="62"/>
      <c r="BY4021" s="62"/>
      <c r="BZ4021" s="62"/>
      <c r="CA4021" s="62"/>
      <c r="CB4021" s="62"/>
      <c r="CC4021" s="62"/>
      <c r="CD4021" s="62"/>
      <c r="CE4021" s="62"/>
      <c r="CF4021" s="62"/>
      <c r="CL4021" s="56" t="s">
        <v>18391</v>
      </c>
      <c r="CM4021" s="56"/>
      <c r="CN4021" s="56"/>
      <c r="CO4021" s="52"/>
      <c r="CP4021" s="52"/>
      <c r="CQ4021" s="52"/>
      <c r="CR4021" s="52"/>
      <c r="CS4021" s="52"/>
      <c r="CT4021" s="52"/>
      <c r="CU4021" s="33"/>
      <c r="CV4021" s="33"/>
    </row>
    <row r="4022" spans="74:100">
      <c r="BV4022" s="62"/>
      <c r="BW4022" s="62"/>
      <c r="BX4022" s="62"/>
      <c r="BY4022" s="62"/>
      <c r="BZ4022" s="62"/>
      <c r="CA4022" s="62"/>
      <c r="CB4022" s="62"/>
      <c r="CC4022" s="62"/>
      <c r="CD4022" s="62"/>
      <c r="CE4022" s="62"/>
      <c r="CF4022" s="62"/>
      <c r="CL4022" s="56" t="s">
        <v>4275</v>
      </c>
      <c r="CM4022" s="56" t="s">
        <v>217</v>
      </c>
      <c r="CN4022" s="56" t="s">
        <v>217</v>
      </c>
      <c r="CO4022" s="52"/>
      <c r="CP4022" s="52"/>
      <c r="CQ4022" s="52"/>
      <c r="CR4022" s="52"/>
      <c r="CS4022" s="52"/>
      <c r="CT4022" s="52"/>
      <c r="CU4022" s="33"/>
      <c r="CV4022" s="33"/>
    </row>
    <row r="4023" spans="74:100">
      <c r="BV4023" s="62"/>
      <c r="BW4023" s="62"/>
      <c r="BX4023" s="62"/>
      <c r="BY4023" s="62"/>
      <c r="BZ4023" s="62"/>
      <c r="CA4023" s="62"/>
      <c r="CB4023" s="62"/>
      <c r="CC4023" s="62"/>
      <c r="CD4023" s="62"/>
      <c r="CE4023" s="62"/>
      <c r="CF4023" s="62"/>
      <c r="CL4023" s="56" t="s">
        <v>18392</v>
      </c>
      <c r="CM4023" s="56"/>
      <c r="CN4023" s="56"/>
      <c r="CO4023" s="52"/>
      <c r="CP4023" s="52"/>
      <c r="CQ4023" s="52"/>
      <c r="CR4023" s="52"/>
      <c r="CS4023" s="52"/>
      <c r="CT4023" s="52"/>
      <c r="CU4023" s="33"/>
      <c r="CV4023" s="33"/>
    </row>
    <row r="4024" spans="74:100">
      <c r="BV4024" s="62"/>
      <c r="BW4024" s="62"/>
      <c r="BX4024" s="62"/>
      <c r="BY4024" s="62"/>
      <c r="BZ4024" s="62"/>
      <c r="CA4024" s="62"/>
      <c r="CB4024" s="62"/>
      <c r="CC4024" s="62"/>
      <c r="CD4024" s="62"/>
      <c r="CE4024" s="62"/>
      <c r="CF4024" s="62"/>
      <c r="CL4024" s="56" t="s">
        <v>4276</v>
      </c>
      <c r="CM4024" s="56" t="s">
        <v>217</v>
      </c>
      <c r="CN4024" s="56" t="s">
        <v>217</v>
      </c>
      <c r="CO4024" s="52"/>
      <c r="CP4024" s="52"/>
      <c r="CQ4024" s="52"/>
      <c r="CR4024" s="52"/>
      <c r="CS4024" s="52"/>
      <c r="CT4024" s="52"/>
      <c r="CU4024" s="33"/>
      <c r="CV4024" s="33"/>
    </row>
    <row r="4025" spans="74:100">
      <c r="BV4025" s="62"/>
      <c r="BW4025" s="62"/>
      <c r="BX4025" s="62"/>
      <c r="BY4025" s="62"/>
      <c r="BZ4025" s="62"/>
      <c r="CA4025" s="62"/>
      <c r="CB4025" s="62"/>
      <c r="CC4025" s="62"/>
      <c r="CD4025" s="62"/>
      <c r="CE4025" s="62"/>
      <c r="CF4025" s="62"/>
      <c r="CL4025" s="56" t="s">
        <v>18393</v>
      </c>
      <c r="CM4025" s="56"/>
      <c r="CN4025" s="56"/>
      <c r="CO4025" s="52"/>
      <c r="CP4025" s="52"/>
      <c r="CQ4025" s="52"/>
      <c r="CR4025" s="52"/>
      <c r="CS4025" s="52"/>
      <c r="CT4025" s="52"/>
      <c r="CU4025" s="33"/>
      <c r="CV4025" s="33"/>
    </row>
    <row r="4026" spans="74:100">
      <c r="BV4026" s="62"/>
      <c r="BW4026" s="62"/>
      <c r="BX4026" s="62"/>
      <c r="BY4026" s="62"/>
      <c r="BZ4026" s="62"/>
      <c r="CA4026" s="62"/>
      <c r="CB4026" s="62"/>
      <c r="CC4026" s="62"/>
      <c r="CD4026" s="62"/>
      <c r="CE4026" s="62"/>
      <c r="CF4026" s="62"/>
      <c r="CL4026" s="56" t="s">
        <v>4277</v>
      </c>
      <c r="CM4026" s="56" t="s">
        <v>217</v>
      </c>
      <c r="CN4026" s="56" t="s">
        <v>217</v>
      </c>
      <c r="CO4026" s="52"/>
      <c r="CP4026" s="52"/>
      <c r="CQ4026" s="52"/>
      <c r="CR4026" s="52"/>
      <c r="CS4026" s="52"/>
      <c r="CT4026" s="52"/>
      <c r="CU4026" s="33"/>
      <c r="CV4026" s="33"/>
    </row>
    <row r="4027" spans="74:100">
      <c r="BV4027" s="62"/>
      <c r="BW4027" s="62"/>
      <c r="BX4027" s="62"/>
      <c r="BY4027" s="62"/>
      <c r="BZ4027" s="62"/>
      <c r="CA4027" s="62"/>
      <c r="CB4027" s="62"/>
      <c r="CC4027" s="62"/>
      <c r="CD4027" s="62"/>
      <c r="CE4027" s="62"/>
      <c r="CF4027" s="62"/>
      <c r="CL4027" s="56" t="s">
        <v>18394</v>
      </c>
      <c r="CM4027" s="56"/>
      <c r="CN4027" s="56"/>
      <c r="CO4027" s="52"/>
      <c r="CP4027" s="52"/>
      <c r="CQ4027" s="52"/>
      <c r="CR4027" s="52"/>
      <c r="CS4027" s="52"/>
      <c r="CT4027" s="52"/>
      <c r="CU4027" s="33"/>
      <c r="CV4027" s="33"/>
    </row>
    <row r="4028" spans="74:100">
      <c r="BV4028" s="62"/>
      <c r="BW4028" s="62"/>
      <c r="BX4028" s="62"/>
      <c r="BY4028" s="62"/>
      <c r="BZ4028" s="62"/>
      <c r="CA4028" s="62"/>
      <c r="CB4028" s="62"/>
      <c r="CC4028" s="62"/>
      <c r="CD4028" s="62"/>
      <c r="CE4028" s="62"/>
      <c r="CF4028" s="62"/>
      <c r="CL4028" s="56" t="s">
        <v>4278</v>
      </c>
      <c r="CM4028" s="56" t="s">
        <v>217</v>
      </c>
      <c r="CN4028" s="56" t="s">
        <v>217</v>
      </c>
      <c r="CO4028" s="52"/>
      <c r="CP4028" s="52"/>
      <c r="CQ4028" s="52"/>
      <c r="CR4028" s="52"/>
      <c r="CS4028" s="52"/>
      <c r="CT4028" s="52"/>
      <c r="CU4028" s="33"/>
      <c r="CV4028" s="33"/>
    </row>
    <row r="4029" spans="74:100">
      <c r="BV4029" s="62"/>
      <c r="BW4029" s="62"/>
      <c r="BX4029" s="62"/>
      <c r="BY4029" s="62"/>
      <c r="BZ4029" s="62"/>
      <c r="CA4029" s="62"/>
      <c r="CB4029" s="62"/>
      <c r="CC4029" s="62"/>
      <c r="CD4029" s="62"/>
      <c r="CE4029" s="62"/>
      <c r="CF4029" s="62"/>
      <c r="CL4029" s="56" t="s">
        <v>18395</v>
      </c>
      <c r="CM4029" s="56"/>
      <c r="CN4029" s="56"/>
      <c r="CO4029" s="52"/>
      <c r="CP4029" s="52"/>
      <c r="CQ4029" s="52"/>
      <c r="CR4029" s="52"/>
      <c r="CS4029" s="52"/>
      <c r="CT4029" s="52"/>
      <c r="CU4029" s="33"/>
      <c r="CV4029" s="33"/>
    </row>
    <row r="4030" spans="74:100">
      <c r="BV4030" s="62"/>
      <c r="BW4030" s="62"/>
      <c r="BX4030" s="62"/>
      <c r="BY4030" s="62"/>
      <c r="BZ4030" s="62"/>
      <c r="CA4030" s="62"/>
      <c r="CB4030" s="62"/>
      <c r="CC4030" s="62"/>
      <c r="CD4030" s="62"/>
      <c r="CE4030" s="62"/>
      <c r="CF4030" s="62"/>
      <c r="CL4030" s="56" t="s">
        <v>4279</v>
      </c>
      <c r="CM4030" s="56" t="s">
        <v>217</v>
      </c>
      <c r="CN4030" s="56" t="s">
        <v>217</v>
      </c>
      <c r="CO4030" s="52"/>
      <c r="CP4030" s="52"/>
      <c r="CQ4030" s="52"/>
      <c r="CR4030" s="52"/>
      <c r="CS4030" s="52"/>
      <c r="CT4030" s="52"/>
      <c r="CU4030" s="33"/>
      <c r="CV4030" s="33"/>
    </row>
    <row r="4031" spans="74:100">
      <c r="BV4031" s="62"/>
      <c r="BW4031" s="62"/>
      <c r="BX4031" s="62"/>
      <c r="BY4031" s="62"/>
      <c r="BZ4031" s="62"/>
      <c r="CA4031" s="62"/>
      <c r="CB4031" s="62"/>
      <c r="CC4031" s="62"/>
      <c r="CD4031" s="62"/>
      <c r="CE4031" s="62"/>
      <c r="CF4031" s="62"/>
      <c r="CL4031" s="56" t="s">
        <v>18396</v>
      </c>
      <c r="CM4031" s="56"/>
      <c r="CN4031" s="56"/>
      <c r="CO4031" s="52"/>
      <c r="CP4031" s="52"/>
      <c r="CQ4031" s="52"/>
      <c r="CR4031" s="52"/>
      <c r="CS4031" s="52"/>
      <c r="CT4031" s="52"/>
      <c r="CU4031" s="33"/>
      <c r="CV4031" s="33"/>
    </row>
    <row r="4032" spans="74:100">
      <c r="BV4032" s="62"/>
      <c r="BW4032" s="62"/>
      <c r="BX4032" s="62"/>
      <c r="BY4032" s="62"/>
      <c r="BZ4032" s="62"/>
      <c r="CA4032" s="62"/>
      <c r="CB4032" s="62"/>
      <c r="CC4032" s="62"/>
      <c r="CD4032" s="62"/>
      <c r="CE4032" s="62"/>
      <c r="CF4032" s="62"/>
      <c r="CL4032" s="56" t="s">
        <v>4280</v>
      </c>
      <c r="CM4032" s="56" t="s">
        <v>217</v>
      </c>
      <c r="CN4032" s="56" t="s">
        <v>217</v>
      </c>
      <c r="CO4032" s="52"/>
      <c r="CP4032" s="52"/>
      <c r="CQ4032" s="52"/>
      <c r="CR4032" s="52"/>
      <c r="CS4032" s="52"/>
      <c r="CT4032" s="52"/>
      <c r="CU4032" s="33"/>
      <c r="CV4032" s="33"/>
    </row>
    <row r="4033" spans="74:100">
      <c r="BV4033" s="62"/>
      <c r="BW4033" s="62"/>
      <c r="BX4033" s="62"/>
      <c r="BY4033" s="62"/>
      <c r="BZ4033" s="62"/>
      <c r="CA4033" s="62"/>
      <c r="CB4033" s="62"/>
      <c r="CC4033" s="62"/>
      <c r="CD4033" s="62"/>
      <c r="CE4033" s="62"/>
      <c r="CF4033" s="62"/>
      <c r="CL4033" s="56" t="s">
        <v>18397</v>
      </c>
      <c r="CM4033" s="56"/>
      <c r="CN4033" s="56"/>
      <c r="CO4033" s="52"/>
      <c r="CP4033" s="52"/>
      <c r="CQ4033" s="52"/>
      <c r="CR4033" s="52"/>
      <c r="CS4033" s="52"/>
      <c r="CT4033" s="52"/>
      <c r="CU4033" s="33"/>
      <c r="CV4033" s="33"/>
    </row>
    <row r="4034" spans="74:100">
      <c r="BV4034" s="62"/>
      <c r="BW4034" s="62"/>
      <c r="BX4034" s="62"/>
      <c r="BY4034" s="62"/>
      <c r="BZ4034" s="62"/>
      <c r="CA4034" s="62"/>
      <c r="CB4034" s="62"/>
      <c r="CC4034" s="62"/>
      <c r="CD4034" s="62"/>
      <c r="CE4034" s="62"/>
      <c r="CF4034" s="62"/>
      <c r="CL4034" s="56" t="s">
        <v>4281</v>
      </c>
      <c r="CM4034" s="56" t="s">
        <v>217</v>
      </c>
      <c r="CN4034" s="56" t="s">
        <v>217</v>
      </c>
      <c r="CO4034" s="52"/>
      <c r="CP4034" s="52"/>
      <c r="CQ4034" s="52"/>
      <c r="CR4034" s="52"/>
      <c r="CS4034" s="52"/>
      <c r="CT4034" s="52"/>
      <c r="CU4034" s="33"/>
      <c r="CV4034" s="33"/>
    </row>
    <row r="4035" spans="74:100">
      <c r="BV4035" s="62"/>
      <c r="BW4035" s="62"/>
      <c r="BX4035" s="62"/>
      <c r="BY4035" s="62"/>
      <c r="BZ4035" s="62"/>
      <c r="CA4035" s="62"/>
      <c r="CB4035" s="62"/>
      <c r="CC4035" s="62"/>
      <c r="CD4035" s="62"/>
      <c r="CE4035" s="62"/>
      <c r="CF4035" s="62"/>
      <c r="CL4035" s="56" t="s">
        <v>18398</v>
      </c>
      <c r="CM4035" s="56"/>
      <c r="CN4035" s="56"/>
      <c r="CO4035" s="52"/>
      <c r="CP4035" s="52"/>
      <c r="CQ4035" s="52"/>
      <c r="CR4035" s="52"/>
      <c r="CS4035" s="52"/>
      <c r="CT4035" s="52"/>
      <c r="CU4035" s="33"/>
      <c r="CV4035" s="33"/>
    </row>
    <row r="4036" spans="74:100">
      <c r="BV4036" s="62"/>
      <c r="BW4036" s="62"/>
      <c r="BX4036" s="62"/>
      <c r="BY4036" s="62"/>
      <c r="BZ4036" s="62"/>
      <c r="CA4036" s="62"/>
      <c r="CB4036" s="62"/>
      <c r="CC4036" s="62"/>
      <c r="CD4036" s="62"/>
      <c r="CE4036" s="62"/>
      <c r="CF4036" s="62"/>
      <c r="CL4036" s="56" t="s">
        <v>4282</v>
      </c>
      <c r="CM4036" s="56" t="s">
        <v>217</v>
      </c>
      <c r="CN4036" s="56" t="s">
        <v>217</v>
      </c>
      <c r="CO4036" s="52"/>
      <c r="CP4036" s="52"/>
      <c r="CQ4036" s="52"/>
      <c r="CR4036" s="52"/>
      <c r="CS4036" s="52"/>
      <c r="CT4036" s="52"/>
      <c r="CU4036" s="33"/>
      <c r="CV4036" s="33"/>
    </row>
    <row r="4037" spans="74:100">
      <c r="BV4037" s="62"/>
      <c r="BW4037" s="62"/>
      <c r="BX4037" s="62"/>
      <c r="BY4037" s="62"/>
      <c r="BZ4037" s="62"/>
      <c r="CA4037" s="62"/>
      <c r="CB4037" s="62"/>
      <c r="CC4037" s="62"/>
      <c r="CD4037" s="62"/>
      <c r="CE4037" s="62"/>
      <c r="CF4037" s="62"/>
      <c r="CL4037" s="56" t="s">
        <v>18399</v>
      </c>
      <c r="CM4037" s="56"/>
      <c r="CN4037" s="56"/>
      <c r="CO4037" s="52"/>
      <c r="CP4037" s="52"/>
      <c r="CQ4037" s="52"/>
      <c r="CR4037" s="52"/>
      <c r="CS4037" s="52"/>
      <c r="CT4037" s="52"/>
      <c r="CU4037" s="33"/>
      <c r="CV4037" s="33"/>
    </row>
    <row r="4038" spans="74:100">
      <c r="BV4038" s="62"/>
      <c r="BW4038" s="62"/>
      <c r="BX4038" s="62"/>
      <c r="BY4038" s="62"/>
      <c r="BZ4038" s="62"/>
      <c r="CA4038" s="62"/>
      <c r="CB4038" s="62"/>
      <c r="CC4038" s="62"/>
      <c r="CD4038" s="62"/>
      <c r="CE4038" s="62"/>
      <c r="CF4038" s="62"/>
      <c r="CL4038" s="56" t="s">
        <v>4283</v>
      </c>
      <c r="CM4038" s="56" t="s">
        <v>3118</v>
      </c>
      <c r="CN4038" s="56" t="s">
        <v>3118</v>
      </c>
      <c r="CO4038" s="52"/>
      <c r="CP4038" s="52"/>
      <c r="CQ4038" s="52"/>
      <c r="CR4038" s="52"/>
      <c r="CS4038" s="52"/>
      <c r="CT4038" s="52"/>
      <c r="CU4038" s="33"/>
      <c r="CV4038" s="33"/>
    </row>
    <row r="4039" spans="74:100">
      <c r="BV4039" s="62"/>
      <c r="BW4039" s="62"/>
      <c r="BX4039" s="62"/>
      <c r="BY4039" s="62"/>
      <c r="BZ4039" s="62"/>
      <c r="CA4039" s="62"/>
      <c r="CB4039" s="62"/>
      <c r="CC4039" s="62"/>
      <c r="CD4039" s="62"/>
      <c r="CE4039" s="62"/>
      <c r="CF4039" s="62"/>
      <c r="CL4039" s="56" t="s">
        <v>27452</v>
      </c>
      <c r="CM4039" s="56"/>
      <c r="CN4039" s="56"/>
      <c r="CO4039" s="52"/>
      <c r="CP4039" s="52"/>
      <c r="CQ4039" s="52"/>
      <c r="CR4039" s="52"/>
      <c r="CS4039" s="52"/>
      <c r="CT4039" s="52"/>
      <c r="CU4039" s="33"/>
      <c r="CV4039" s="33"/>
    </row>
    <row r="4040" spans="74:100">
      <c r="BV4040" s="62"/>
      <c r="BW4040" s="62"/>
      <c r="BX4040" s="62"/>
      <c r="BY4040" s="62"/>
      <c r="BZ4040" s="62"/>
      <c r="CA4040" s="62"/>
      <c r="CB4040" s="62"/>
      <c r="CC4040" s="62"/>
      <c r="CD4040" s="62"/>
      <c r="CE4040" s="62"/>
      <c r="CF4040" s="62"/>
      <c r="CL4040" s="56" t="s">
        <v>21329</v>
      </c>
      <c r="CM4040" s="56" t="s">
        <v>215</v>
      </c>
      <c r="CN4040" s="56" t="s">
        <v>215</v>
      </c>
      <c r="CO4040" s="52"/>
      <c r="CP4040" s="52"/>
      <c r="CQ4040" s="52"/>
      <c r="CR4040" s="52"/>
      <c r="CS4040" s="52"/>
      <c r="CT4040" s="52"/>
      <c r="CU4040" s="33"/>
      <c r="CV4040" s="33"/>
    </row>
    <row r="4041" spans="74:100">
      <c r="BV4041" s="62"/>
      <c r="BW4041" s="62"/>
      <c r="BX4041" s="62"/>
      <c r="BY4041" s="62"/>
      <c r="BZ4041" s="62"/>
      <c r="CA4041" s="62"/>
      <c r="CB4041" s="62"/>
      <c r="CC4041" s="62"/>
      <c r="CD4041" s="62"/>
      <c r="CE4041" s="62"/>
      <c r="CF4041" s="62"/>
      <c r="CL4041" s="56" t="s">
        <v>21330</v>
      </c>
      <c r="CM4041" s="56"/>
      <c r="CN4041" s="56"/>
      <c r="CO4041" s="52"/>
      <c r="CP4041" s="52"/>
      <c r="CQ4041" s="52"/>
      <c r="CR4041" s="52"/>
      <c r="CS4041" s="52"/>
      <c r="CT4041" s="52"/>
      <c r="CU4041" s="33"/>
      <c r="CV4041" s="33"/>
    </row>
    <row r="4042" spans="74:100">
      <c r="BV4042" s="62"/>
      <c r="BW4042" s="62"/>
      <c r="BX4042" s="62"/>
      <c r="BY4042" s="62"/>
      <c r="BZ4042" s="62"/>
      <c r="CA4042" s="62"/>
      <c r="CB4042" s="62"/>
      <c r="CC4042" s="62"/>
      <c r="CD4042" s="62"/>
      <c r="CE4042" s="62"/>
      <c r="CF4042" s="62"/>
      <c r="CL4042" s="56" t="s">
        <v>4285</v>
      </c>
      <c r="CM4042" s="56" t="s">
        <v>3118</v>
      </c>
      <c r="CN4042" s="56" t="s">
        <v>3118</v>
      </c>
      <c r="CO4042" s="52"/>
      <c r="CP4042" s="52"/>
      <c r="CQ4042" s="52"/>
      <c r="CR4042" s="52"/>
      <c r="CS4042" s="52"/>
      <c r="CT4042" s="52"/>
      <c r="CU4042" s="33"/>
      <c r="CV4042" s="33"/>
    </row>
    <row r="4043" spans="74:100">
      <c r="BV4043" s="62"/>
      <c r="BW4043" s="62"/>
      <c r="BX4043" s="62"/>
      <c r="BY4043" s="62"/>
      <c r="BZ4043" s="62"/>
      <c r="CA4043" s="62"/>
      <c r="CB4043" s="62"/>
      <c r="CC4043" s="62"/>
      <c r="CD4043" s="62"/>
      <c r="CE4043" s="62"/>
      <c r="CF4043" s="62"/>
      <c r="CL4043" s="56" t="s">
        <v>18400</v>
      </c>
      <c r="CM4043" s="56"/>
      <c r="CN4043" s="56"/>
      <c r="CO4043" s="52"/>
      <c r="CP4043" s="52"/>
      <c r="CQ4043" s="52"/>
      <c r="CR4043" s="52"/>
      <c r="CS4043" s="52"/>
      <c r="CT4043" s="52"/>
      <c r="CU4043" s="33"/>
      <c r="CV4043" s="33"/>
    </row>
    <row r="4044" spans="74:100">
      <c r="BV4044" s="62"/>
      <c r="BW4044" s="62"/>
      <c r="BX4044" s="62"/>
      <c r="BY4044" s="62"/>
      <c r="BZ4044" s="62"/>
      <c r="CA4044" s="62"/>
      <c r="CB4044" s="62"/>
      <c r="CC4044" s="62"/>
      <c r="CD4044" s="62"/>
      <c r="CE4044" s="62"/>
      <c r="CF4044" s="62"/>
      <c r="CL4044" s="56" t="s">
        <v>1302</v>
      </c>
      <c r="CM4044" s="56" t="s">
        <v>216</v>
      </c>
      <c r="CN4044" s="56" t="s">
        <v>216</v>
      </c>
      <c r="CO4044" s="52"/>
      <c r="CP4044" s="52"/>
      <c r="CQ4044" s="52"/>
      <c r="CR4044" s="52"/>
      <c r="CS4044" s="52"/>
      <c r="CT4044" s="52"/>
      <c r="CU4044" s="33"/>
      <c r="CV4044" s="33"/>
    </row>
    <row r="4045" spans="74:100">
      <c r="BV4045" s="62"/>
      <c r="BW4045" s="62"/>
      <c r="BX4045" s="62"/>
      <c r="BY4045" s="62"/>
      <c r="BZ4045" s="62"/>
      <c r="CA4045" s="62"/>
      <c r="CB4045" s="62"/>
      <c r="CC4045" s="62"/>
      <c r="CD4045" s="62"/>
      <c r="CE4045" s="62"/>
      <c r="CF4045" s="62"/>
      <c r="CL4045" s="56" t="s">
        <v>21331</v>
      </c>
      <c r="CM4045" s="56"/>
      <c r="CN4045" s="56"/>
      <c r="CO4045" s="52"/>
      <c r="CP4045" s="52"/>
      <c r="CQ4045" s="52"/>
      <c r="CR4045" s="52"/>
      <c r="CS4045" s="52"/>
      <c r="CT4045" s="52"/>
      <c r="CU4045" s="33"/>
      <c r="CV4045" s="33"/>
    </row>
    <row r="4046" spans="74:100">
      <c r="BV4046" s="62"/>
      <c r="BW4046" s="62"/>
      <c r="BX4046" s="62"/>
      <c r="BY4046" s="62"/>
      <c r="BZ4046" s="62"/>
      <c r="CA4046" s="62"/>
      <c r="CB4046" s="62"/>
      <c r="CC4046" s="62"/>
      <c r="CD4046" s="62"/>
      <c r="CE4046" s="62"/>
      <c r="CF4046" s="62"/>
      <c r="CL4046" s="56" t="s">
        <v>4286</v>
      </c>
      <c r="CM4046" s="56" t="s">
        <v>3118</v>
      </c>
      <c r="CN4046" s="56" t="s">
        <v>3118</v>
      </c>
      <c r="CO4046" s="52"/>
      <c r="CP4046" s="52"/>
      <c r="CQ4046" s="52"/>
      <c r="CR4046" s="52"/>
      <c r="CS4046" s="52"/>
      <c r="CT4046" s="52"/>
      <c r="CU4046" s="33"/>
      <c r="CV4046" s="33"/>
    </row>
    <row r="4047" spans="74:100">
      <c r="BV4047" s="62"/>
      <c r="BW4047" s="62"/>
      <c r="BX4047" s="62"/>
      <c r="BY4047" s="62"/>
      <c r="BZ4047" s="62"/>
      <c r="CA4047" s="62"/>
      <c r="CB4047" s="62"/>
      <c r="CC4047" s="62"/>
      <c r="CD4047" s="62"/>
      <c r="CE4047" s="62"/>
      <c r="CF4047" s="62"/>
      <c r="CL4047" s="56" t="s">
        <v>18401</v>
      </c>
      <c r="CM4047" s="56"/>
      <c r="CN4047" s="56"/>
      <c r="CO4047" s="52"/>
      <c r="CP4047" s="52"/>
      <c r="CQ4047" s="52"/>
      <c r="CR4047" s="52"/>
      <c r="CS4047" s="52"/>
      <c r="CT4047" s="52"/>
      <c r="CU4047" s="33"/>
      <c r="CV4047" s="33"/>
    </row>
    <row r="4048" spans="74:100">
      <c r="BV4048" s="62"/>
      <c r="BW4048" s="62"/>
      <c r="BX4048" s="62"/>
      <c r="BY4048" s="62"/>
      <c r="BZ4048" s="62"/>
      <c r="CA4048" s="62"/>
      <c r="CB4048" s="62"/>
      <c r="CC4048" s="62"/>
      <c r="CD4048" s="62"/>
      <c r="CE4048" s="62"/>
      <c r="CF4048" s="62"/>
      <c r="CL4048" s="56" t="s">
        <v>4287</v>
      </c>
      <c r="CM4048" s="56" t="s">
        <v>217</v>
      </c>
      <c r="CN4048" s="56" t="s">
        <v>217</v>
      </c>
      <c r="CO4048" s="52"/>
      <c r="CP4048" s="52"/>
      <c r="CQ4048" s="52"/>
      <c r="CR4048" s="52"/>
      <c r="CS4048" s="52"/>
      <c r="CT4048" s="52"/>
      <c r="CU4048" s="33"/>
      <c r="CV4048" s="33"/>
    </row>
    <row r="4049" spans="74:100">
      <c r="BV4049" s="62"/>
      <c r="BW4049" s="62"/>
      <c r="BX4049" s="62"/>
      <c r="BY4049" s="62"/>
      <c r="BZ4049" s="62"/>
      <c r="CA4049" s="62"/>
      <c r="CB4049" s="62"/>
      <c r="CC4049" s="62"/>
      <c r="CD4049" s="62"/>
      <c r="CE4049" s="62"/>
      <c r="CF4049" s="62"/>
      <c r="CL4049" s="56" t="s">
        <v>18402</v>
      </c>
      <c r="CM4049" s="56"/>
      <c r="CN4049" s="56"/>
      <c r="CO4049" s="52"/>
      <c r="CP4049" s="52"/>
      <c r="CQ4049" s="52"/>
      <c r="CR4049" s="52"/>
      <c r="CS4049" s="52"/>
      <c r="CT4049" s="52"/>
      <c r="CU4049" s="33"/>
      <c r="CV4049" s="33"/>
    </row>
    <row r="4050" spans="74:100">
      <c r="BV4050" s="62"/>
      <c r="BW4050" s="62"/>
      <c r="BX4050" s="62"/>
      <c r="BY4050" s="62"/>
      <c r="BZ4050" s="62"/>
      <c r="CA4050" s="62"/>
      <c r="CB4050" s="62"/>
      <c r="CC4050" s="62"/>
      <c r="CD4050" s="62"/>
      <c r="CE4050" s="62"/>
      <c r="CF4050" s="62"/>
      <c r="CL4050" s="56" t="s">
        <v>4288</v>
      </c>
      <c r="CM4050" s="56" t="s">
        <v>3118</v>
      </c>
      <c r="CN4050" s="56" t="s">
        <v>3118</v>
      </c>
      <c r="CO4050" s="52"/>
      <c r="CP4050" s="52"/>
      <c r="CQ4050" s="52"/>
      <c r="CR4050" s="52"/>
      <c r="CS4050" s="52"/>
      <c r="CT4050" s="52"/>
      <c r="CU4050" s="33"/>
      <c r="CV4050" s="33"/>
    </row>
    <row r="4051" spans="74:100">
      <c r="BV4051" s="62"/>
      <c r="BW4051" s="62"/>
      <c r="BX4051" s="62"/>
      <c r="BY4051" s="62"/>
      <c r="BZ4051" s="62"/>
      <c r="CA4051" s="62"/>
      <c r="CB4051" s="62"/>
      <c r="CC4051" s="62"/>
      <c r="CD4051" s="62"/>
      <c r="CE4051" s="62"/>
      <c r="CF4051" s="62"/>
      <c r="CL4051" s="56" t="s">
        <v>18403</v>
      </c>
      <c r="CM4051" s="56"/>
      <c r="CN4051" s="56"/>
      <c r="CO4051" s="52"/>
      <c r="CP4051" s="52"/>
      <c r="CQ4051" s="52"/>
      <c r="CR4051" s="52"/>
      <c r="CS4051" s="52"/>
      <c r="CT4051" s="52"/>
      <c r="CU4051" s="33"/>
      <c r="CV4051" s="33"/>
    </row>
    <row r="4052" spans="74:100">
      <c r="BV4052" s="62"/>
      <c r="BW4052" s="62"/>
      <c r="BX4052" s="62"/>
      <c r="BY4052" s="62"/>
      <c r="BZ4052" s="62"/>
      <c r="CA4052" s="62"/>
      <c r="CB4052" s="62"/>
      <c r="CC4052" s="62"/>
      <c r="CD4052" s="62"/>
      <c r="CE4052" s="62"/>
      <c r="CF4052" s="62"/>
      <c r="CL4052" s="56" t="s">
        <v>4289</v>
      </c>
      <c r="CM4052" s="56" t="s">
        <v>217</v>
      </c>
      <c r="CN4052" s="56" t="s">
        <v>217</v>
      </c>
      <c r="CO4052" s="52"/>
      <c r="CP4052" s="52"/>
      <c r="CQ4052" s="52"/>
      <c r="CR4052" s="52"/>
      <c r="CS4052" s="52"/>
      <c r="CT4052" s="52"/>
      <c r="CU4052" s="33"/>
      <c r="CV4052" s="33"/>
    </row>
    <row r="4053" spans="74:100">
      <c r="BV4053" s="62"/>
      <c r="BW4053" s="62"/>
      <c r="BX4053" s="62"/>
      <c r="BY4053" s="62"/>
      <c r="BZ4053" s="62"/>
      <c r="CA4053" s="62"/>
      <c r="CB4053" s="62"/>
      <c r="CC4053" s="62"/>
      <c r="CD4053" s="62"/>
      <c r="CE4053" s="62"/>
      <c r="CF4053" s="62"/>
      <c r="CL4053" s="56" t="s">
        <v>18404</v>
      </c>
      <c r="CM4053" s="56"/>
      <c r="CN4053" s="56"/>
      <c r="CO4053" s="52"/>
      <c r="CP4053" s="52"/>
      <c r="CQ4053" s="52"/>
      <c r="CR4053" s="52"/>
      <c r="CS4053" s="52"/>
      <c r="CT4053" s="52"/>
      <c r="CU4053" s="33"/>
      <c r="CV4053" s="33"/>
    </row>
    <row r="4054" spans="74:100">
      <c r="BV4054" s="62"/>
      <c r="BW4054" s="62"/>
      <c r="BX4054" s="62"/>
      <c r="BY4054" s="62"/>
      <c r="BZ4054" s="62"/>
      <c r="CA4054" s="62"/>
      <c r="CB4054" s="62"/>
      <c r="CC4054" s="62"/>
      <c r="CD4054" s="62"/>
      <c r="CE4054" s="62"/>
      <c r="CF4054" s="62"/>
      <c r="CL4054" s="56" t="s">
        <v>4290</v>
      </c>
      <c r="CM4054" s="56" t="s">
        <v>3118</v>
      </c>
      <c r="CN4054" s="56" t="s">
        <v>3118</v>
      </c>
      <c r="CO4054" s="52"/>
      <c r="CP4054" s="52"/>
      <c r="CQ4054" s="52"/>
      <c r="CR4054" s="52"/>
      <c r="CS4054" s="52"/>
      <c r="CT4054" s="52"/>
      <c r="CU4054" s="33"/>
      <c r="CV4054" s="33"/>
    </row>
    <row r="4055" spans="74:100">
      <c r="BV4055" s="62"/>
      <c r="BW4055" s="62"/>
      <c r="BX4055" s="62"/>
      <c r="BY4055" s="62"/>
      <c r="BZ4055" s="62"/>
      <c r="CA4055" s="62"/>
      <c r="CB4055" s="62"/>
      <c r="CC4055" s="62"/>
      <c r="CD4055" s="62"/>
      <c r="CE4055" s="62"/>
      <c r="CF4055" s="62"/>
      <c r="CL4055" s="56" t="s">
        <v>18405</v>
      </c>
      <c r="CM4055" s="56"/>
      <c r="CN4055" s="56"/>
      <c r="CO4055" s="52"/>
      <c r="CP4055" s="52"/>
      <c r="CQ4055" s="52"/>
      <c r="CR4055" s="52"/>
      <c r="CS4055" s="52"/>
      <c r="CT4055" s="52"/>
      <c r="CU4055" s="33"/>
      <c r="CV4055" s="33"/>
    </row>
    <row r="4056" spans="74:100">
      <c r="BV4056" s="62"/>
      <c r="BW4056" s="62"/>
      <c r="BX4056" s="62"/>
      <c r="BY4056" s="62"/>
      <c r="BZ4056" s="62"/>
      <c r="CA4056" s="62"/>
      <c r="CB4056" s="62"/>
      <c r="CC4056" s="62"/>
      <c r="CD4056" s="62"/>
      <c r="CE4056" s="62"/>
      <c r="CF4056" s="62"/>
      <c r="CL4056" s="56" t="s">
        <v>4291</v>
      </c>
      <c r="CM4056" s="56" t="s">
        <v>217</v>
      </c>
      <c r="CN4056" s="56" t="s">
        <v>217</v>
      </c>
      <c r="CO4056" s="52"/>
      <c r="CP4056" s="52"/>
      <c r="CQ4056" s="52"/>
      <c r="CR4056" s="52"/>
      <c r="CS4056" s="52"/>
      <c r="CT4056" s="52"/>
      <c r="CU4056" s="33"/>
      <c r="CV4056" s="33"/>
    </row>
    <row r="4057" spans="74:100">
      <c r="BV4057" s="62"/>
      <c r="BW4057" s="62"/>
      <c r="BX4057" s="62"/>
      <c r="BY4057" s="62"/>
      <c r="BZ4057" s="62"/>
      <c r="CA4057" s="62"/>
      <c r="CB4057" s="62"/>
      <c r="CC4057" s="62"/>
      <c r="CD4057" s="62"/>
      <c r="CE4057" s="62"/>
      <c r="CF4057" s="62"/>
      <c r="CL4057" s="56" t="s">
        <v>18406</v>
      </c>
      <c r="CM4057" s="56"/>
      <c r="CN4057" s="56"/>
      <c r="CO4057" s="52"/>
      <c r="CP4057" s="52"/>
      <c r="CQ4057" s="52"/>
      <c r="CR4057" s="52"/>
      <c r="CS4057" s="52"/>
      <c r="CT4057" s="52"/>
      <c r="CU4057" s="33"/>
      <c r="CV4057" s="33"/>
    </row>
    <row r="4058" spans="74:100">
      <c r="BV4058" s="62"/>
      <c r="BW4058" s="62"/>
      <c r="BX4058" s="62"/>
      <c r="BY4058" s="62"/>
      <c r="BZ4058" s="62"/>
      <c r="CA4058" s="62"/>
      <c r="CB4058" s="62"/>
      <c r="CC4058" s="62"/>
      <c r="CD4058" s="62"/>
      <c r="CE4058" s="62"/>
      <c r="CF4058" s="62"/>
      <c r="CL4058" s="56" t="s">
        <v>4292</v>
      </c>
      <c r="CM4058" s="56" t="s">
        <v>3118</v>
      </c>
      <c r="CN4058" s="56" t="s">
        <v>3118</v>
      </c>
      <c r="CO4058" s="52"/>
      <c r="CP4058" s="52"/>
      <c r="CQ4058" s="52"/>
      <c r="CR4058" s="52"/>
      <c r="CS4058" s="52"/>
      <c r="CT4058" s="52"/>
      <c r="CU4058" s="33"/>
      <c r="CV4058" s="33"/>
    </row>
    <row r="4059" spans="74:100">
      <c r="BV4059" s="62"/>
      <c r="BW4059" s="62"/>
      <c r="BX4059" s="62"/>
      <c r="BY4059" s="62"/>
      <c r="BZ4059" s="62"/>
      <c r="CA4059" s="62"/>
      <c r="CB4059" s="62"/>
      <c r="CC4059" s="62"/>
      <c r="CD4059" s="62"/>
      <c r="CE4059" s="62"/>
      <c r="CF4059" s="62"/>
      <c r="CL4059" s="56" t="s">
        <v>20538</v>
      </c>
      <c r="CM4059" s="56"/>
      <c r="CN4059" s="56"/>
      <c r="CO4059" s="52"/>
      <c r="CP4059" s="52"/>
      <c r="CQ4059" s="52"/>
      <c r="CR4059" s="52"/>
      <c r="CS4059" s="52"/>
      <c r="CT4059" s="52"/>
      <c r="CU4059" s="33"/>
      <c r="CV4059" s="33"/>
    </row>
    <row r="4060" spans="74:100">
      <c r="BV4060" s="62"/>
      <c r="BW4060" s="62"/>
      <c r="BX4060" s="62"/>
      <c r="BY4060" s="62"/>
      <c r="BZ4060" s="62"/>
      <c r="CA4060" s="62"/>
      <c r="CB4060" s="62"/>
      <c r="CC4060" s="62"/>
      <c r="CD4060" s="62"/>
      <c r="CE4060" s="62"/>
      <c r="CF4060" s="62"/>
      <c r="CL4060" s="56" t="s">
        <v>4293</v>
      </c>
      <c r="CM4060" s="56" t="s">
        <v>215</v>
      </c>
      <c r="CN4060" s="56" t="s">
        <v>215</v>
      </c>
      <c r="CO4060" s="52"/>
      <c r="CP4060" s="52"/>
      <c r="CQ4060" s="52"/>
      <c r="CR4060" s="52"/>
      <c r="CS4060" s="52"/>
      <c r="CT4060" s="52"/>
      <c r="CU4060" s="33"/>
      <c r="CV4060" s="33"/>
    </row>
    <row r="4061" spans="74:100">
      <c r="BV4061" s="62"/>
      <c r="BW4061" s="62"/>
      <c r="BX4061" s="62"/>
      <c r="BY4061" s="62"/>
      <c r="BZ4061" s="62"/>
      <c r="CA4061" s="62"/>
      <c r="CB4061" s="62"/>
      <c r="CC4061" s="62"/>
      <c r="CD4061" s="62"/>
      <c r="CE4061" s="62"/>
      <c r="CF4061" s="62"/>
      <c r="CL4061" s="56" t="s">
        <v>21332</v>
      </c>
      <c r="CM4061" s="56"/>
      <c r="CN4061" s="56"/>
      <c r="CO4061" s="52"/>
      <c r="CP4061" s="52"/>
      <c r="CQ4061" s="52"/>
      <c r="CR4061" s="52"/>
      <c r="CS4061" s="52"/>
      <c r="CT4061" s="52"/>
      <c r="CU4061" s="33"/>
      <c r="CV4061" s="33"/>
    </row>
    <row r="4062" spans="74:100">
      <c r="BV4062" s="62"/>
      <c r="BW4062" s="62"/>
      <c r="BX4062" s="62"/>
      <c r="BY4062" s="62"/>
      <c r="BZ4062" s="62"/>
      <c r="CA4062" s="62"/>
      <c r="CB4062" s="62"/>
      <c r="CC4062" s="62"/>
      <c r="CD4062" s="62"/>
      <c r="CE4062" s="62"/>
      <c r="CF4062" s="62"/>
      <c r="CL4062" s="56" t="s">
        <v>4294</v>
      </c>
      <c r="CM4062" s="56" t="s">
        <v>217</v>
      </c>
      <c r="CN4062" s="56" t="s">
        <v>217</v>
      </c>
      <c r="CO4062" s="52"/>
      <c r="CP4062" s="52"/>
      <c r="CQ4062" s="52"/>
      <c r="CR4062" s="52"/>
      <c r="CS4062" s="52"/>
      <c r="CT4062" s="52"/>
      <c r="CU4062" s="33"/>
      <c r="CV4062" s="33"/>
    </row>
    <row r="4063" spans="74:100">
      <c r="BV4063" s="62"/>
      <c r="BW4063" s="62"/>
      <c r="BX4063" s="62"/>
      <c r="BY4063" s="62"/>
      <c r="BZ4063" s="62"/>
      <c r="CA4063" s="62"/>
      <c r="CB4063" s="62"/>
      <c r="CC4063" s="62"/>
      <c r="CD4063" s="62"/>
      <c r="CE4063" s="62"/>
      <c r="CF4063" s="62"/>
      <c r="CL4063" s="56" t="s">
        <v>20539</v>
      </c>
      <c r="CM4063" s="56"/>
      <c r="CN4063" s="56"/>
      <c r="CO4063" s="52"/>
      <c r="CP4063" s="52"/>
      <c r="CQ4063" s="52"/>
      <c r="CR4063" s="52"/>
      <c r="CS4063" s="52"/>
      <c r="CT4063" s="52"/>
      <c r="CU4063" s="33"/>
      <c r="CV4063" s="33"/>
    </row>
    <row r="4064" spans="74:100">
      <c r="BV4064" s="62"/>
      <c r="BW4064" s="62"/>
      <c r="BX4064" s="62"/>
      <c r="BY4064" s="62"/>
      <c r="BZ4064" s="62"/>
      <c r="CA4064" s="62"/>
      <c r="CB4064" s="62"/>
      <c r="CC4064" s="62"/>
      <c r="CD4064" s="62"/>
      <c r="CE4064" s="62"/>
      <c r="CF4064" s="62"/>
      <c r="CL4064" s="56" t="s">
        <v>4295</v>
      </c>
      <c r="CM4064" s="56" t="s">
        <v>217</v>
      </c>
      <c r="CN4064" s="56" t="s">
        <v>217</v>
      </c>
      <c r="CO4064" s="52"/>
      <c r="CP4064" s="52"/>
      <c r="CQ4064" s="52"/>
      <c r="CR4064" s="52"/>
      <c r="CS4064" s="52"/>
      <c r="CT4064" s="52"/>
      <c r="CU4064" s="33"/>
      <c r="CV4064" s="33"/>
    </row>
    <row r="4065" spans="74:100">
      <c r="BV4065" s="62"/>
      <c r="BW4065" s="62"/>
      <c r="BX4065" s="62"/>
      <c r="BY4065" s="62"/>
      <c r="BZ4065" s="62"/>
      <c r="CA4065" s="62"/>
      <c r="CB4065" s="62"/>
      <c r="CC4065" s="62"/>
      <c r="CD4065" s="62"/>
      <c r="CE4065" s="62"/>
      <c r="CF4065" s="62"/>
      <c r="CL4065" s="56" t="s">
        <v>20540</v>
      </c>
      <c r="CM4065" s="56"/>
      <c r="CN4065" s="56"/>
      <c r="CO4065" s="52"/>
      <c r="CP4065" s="52"/>
      <c r="CQ4065" s="52"/>
      <c r="CR4065" s="52"/>
      <c r="CS4065" s="52"/>
      <c r="CT4065" s="52"/>
      <c r="CU4065" s="33"/>
      <c r="CV4065" s="33"/>
    </row>
    <row r="4066" spans="74:100">
      <c r="BV4066" s="62"/>
      <c r="BW4066" s="62"/>
      <c r="BX4066" s="62"/>
      <c r="BY4066" s="62"/>
      <c r="BZ4066" s="62"/>
      <c r="CA4066" s="62"/>
      <c r="CB4066" s="62"/>
      <c r="CC4066" s="62"/>
      <c r="CD4066" s="62"/>
      <c r="CE4066" s="62"/>
      <c r="CF4066" s="62"/>
      <c r="CL4066" s="56" t="s">
        <v>4296</v>
      </c>
      <c r="CM4066" s="56" t="s">
        <v>217</v>
      </c>
      <c r="CN4066" s="56" t="s">
        <v>217</v>
      </c>
      <c r="CO4066" s="52"/>
      <c r="CP4066" s="52"/>
      <c r="CQ4066" s="52"/>
      <c r="CR4066" s="52"/>
      <c r="CS4066" s="52"/>
      <c r="CT4066" s="52"/>
      <c r="CU4066" s="33"/>
      <c r="CV4066" s="33"/>
    </row>
    <row r="4067" spans="74:100">
      <c r="BV4067" s="62"/>
      <c r="BW4067" s="62"/>
      <c r="BX4067" s="62"/>
      <c r="BY4067" s="62"/>
      <c r="BZ4067" s="62"/>
      <c r="CA4067" s="62"/>
      <c r="CB4067" s="62"/>
      <c r="CC4067" s="62"/>
      <c r="CD4067" s="62"/>
      <c r="CE4067" s="62"/>
      <c r="CF4067" s="62"/>
      <c r="CL4067" s="56" t="s">
        <v>20541</v>
      </c>
      <c r="CM4067" s="56"/>
      <c r="CN4067" s="56"/>
      <c r="CO4067" s="52"/>
      <c r="CP4067" s="52"/>
      <c r="CQ4067" s="52"/>
      <c r="CR4067" s="52"/>
      <c r="CS4067" s="52"/>
      <c r="CT4067" s="52"/>
      <c r="CU4067" s="33"/>
      <c r="CV4067" s="33"/>
    </row>
    <row r="4068" spans="74:100">
      <c r="BV4068" s="62"/>
      <c r="BW4068" s="62"/>
      <c r="BX4068" s="62"/>
      <c r="BY4068" s="62"/>
      <c r="BZ4068" s="62"/>
      <c r="CA4068" s="62"/>
      <c r="CB4068" s="62"/>
      <c r="CC4068" s="62"/>
      <c r="CD4068" s="62"/>
      <c r="CE4068" s="62"/>
      <c r="CF4068" s="62"/>
      <c r="CL4068" s="56" t="s">
        <v>4297</v>
      </c>
      <c r="CM4068" s="56" t="s">
        <v>3118</v>
      </c>
      <c r="CN4068" s="56" t="s">
        <v>3118</v>
      </c>
      <c r="CO4068" s="52"/>
      <c r="CP4068" s="52"/>
      <c r="CQ4068" s="52"/>
      <c r="CR4068" s="52"/>
      <c r="CS4068" s="52"/>
      <c r="CT4068" s="52"/>
      <c r="CU4068" s="33"/>
      <c r="CV4068" s="33"/>
    </row>
    <row r="4069" spans="74:100">
      <c r="BV4069" s="62"/>
      <c r="BW4069" s="62"/>
      <c r="BX4069" s="62"/>
      <c r="BY4069" s="62"/>
      <c r="BZ4069" s="62"/>
      <c r="CA4069" s="62"/>
      <c r="CB4069" s="62"/>
      <c r="CC4069" s="62"/>
      <c r="CD4069" s="62"/>
      <c r="CE4069" s="62"/>
      <c r="CF4069" s="62"/>
      <c r="CL4069" s="56" t="s">
        <v>18407</v>
      </c>
      <c r="CM4069" s="56"/>
      <c r="CN4069" s="56"/>
      <c r="CO4069" s="52"/>
      <c r="CP4069" s="52"/>
      <c r="CQ4069" s="52"/>
      <c r="CR4069" s="52"/>
      <c r="CS4069" s="52"/>
      <c r="CT4069" s="52"/>
      <c r="CU4069" s="33"/>
      <c r="CV4069" s="33"/>
    </row>
    <row r="4070" spans="74:100">
      <c r="BV4070" s="62"/>
      <c r="BW4070" s="62"/>
      <c r="BX4070" s="62"/>
      <c r="BY4070" s="62"/>
      <c r="BZ4070" s="62"/>
      <c r="CA4070" s="62"/>
      <c r="CB4070" s="62"/>
      <c r="CC4070" s="62"/>
      <c r="CD4070" s="62"/>
      <c r="CE4070" s="62"/>
      <c r="CF4070" s="62"/>
      <c r="CL4070" s="56" t="s">
        <v>1303</v>
      </c>
      <c r="CM4070" s="56" t="s">
        <v>216</v>
      </c>
      <c r="CN4070" s="56" t="s">
        <v>216</v>
      </c>
      <c r="CO4070" s="52"/>
      <c r="CP4070" s="52"/>
      <c r="CQ4070" s="52"/>
      <c r="CR4070" s="52"/>
      <c r="CS4070" s="52"/>
      <c r="CT4070" s="52"/>
      <c r="CU4070" s="33"/>
      <c r="CV4070" s="33"/>
    </row>
    <row r="4071" spans="74:100">
      <c r="BV4071" s="62"/>
      <c r="BW4071" s="62"/>
      <c r="BX4071" s="62"/>
      <c r="BY4071" s="62"/>
      <c r="BZ4071" s="62"/>
      <c r="CA4071" s="62"/>
      <c r="CB4071" s="62"/>
      <c r="CC4071" s="62"/>
      <c r="CD4071" s="62"/>
      <c r="CE4071" s="62"/>
      <c r="CF4071" s="62"/>
      <c r="CL4071" s="56" t="s">
        <v>21333</v>
      </c>
      <c r="CM4071" s="56"/>
      <c r="CN4071" s="56"/>
      <c r="CO4071" s="52"/>
      <c r="CP4071" s="52"/>
      <c r="CQ4071" s="52"/>
      <c r="CR4071" s="52"/>
      <c r="CS4071" s="52"/>
      <c r="CT4071" s="52"/>
      <c r="CU4071" s="33"/>
      <c r="CV4071" s="33"/>
    </row>
    <row r="4072" spans="74:100">
      <c r="BV4072" s="62"/>
      <c r="BW4072" s="62"/>
      <c r="BX4072" s="62"/>
      <c r="BY4072" s="62"/>
      <c r="BZ4072" s="62"/>
      <c r="CA4072" s="62"/>
      <c r="CB4072" s="62"/>
      <c r="CC4072" s="62"/>
      <c r="CD4072" s="62"/>
      <c r="CE4072" s="62"/>
      <c r="CF4072" s="62"/>
      <c r="CL4072" s="56" t="s">
        <v>4298</v>
      </c>
      <c r="CM4072" s="56" t="s">
        <v>3118</v>
      </c>
      <c r="CN4072" s="56" t="s">
        <v>3118</v>
      </c>
      <c r="CO4072" s="52"/>
      <c r="CP4072" s="52"/>
      <c r="CQ4072" s="52"/>
      <c r="CR4072" s="52"/>
      <c r="CS4072" s="52"/>
      <c r="CT4072" s="52"/>
      <c r="CU4072" s="33"/>
      <c r="CV4072" s="33"/>
    </row>
    <row r="4073" spans="74:100">
      <c r="BV4073" s="62"/>
      <c r="BW4073" s="62"/>
      <c r="BX4073" s="62"/>
      <c r="BY4073" s="62"/>
      <c r="BZ4073" s="62"/>
      <c r="CA4073" s="62"/>
      <c r="CB4073" s="62"/>
      <c r="CC4073" s="62"/>
      <c r="CD4073" s="62"/>
      <c r="CE4073" s="62"/>
      <c r="CF4073" s="62"/>
      <c r="CL4073" s="56" t="s">
        <v>18408</v>
      </c>
      <c r="CM4073" s="56"/>
      <c r="CN4073" s="56"/>
      <c r="CO4073" s="52"/>
      <c r="CP4073" s="52"/>
      <c r="CQ4073" s="52"/>
      <c r="CR4073" s="52"/>
      <c r="CS4073" s="52"/>
      <c r="CT4073" s="52"/>
      <c r="CU4073" s="33"/>
      <c r="CV4073" s="33"/>
    </row>
    <row r="4074" spans="74:100">
      <c r="BV4074" s="62"/>
      <c r="BW4074" s="62"/>
      <c r="BX4074" s="62"/>
      <c r="BY4074" s="62"/>
      <c r="BZ4074" s="62"/>
      <c r="CA4074" s="62"/>
      <c r="CB4074" s="62"/>
      <c r="CC4074" s="62"/>
      <c r="CD4074" s="62"/>
      <c r="CE4074" s="62"/>
      <c r="CF4074" s="62"/>
      <c r="CL4074" s="56" t="s">
        <v>4299</v>
      </c>
      <c r="CM4074" s="56" t="s">
        <v>217</v>
      </c>
      <c r="CN4074" s="56" t="s">
        <v>217</v>
      </c>
      <c r="CO4074" s="52"/>
      <c r="CP4074" s="52"/>
      <c r="CQ4074" s="52"/>
      <c r="CR4074" s="52"/>
      <c r="CS4074" s="52"/>
      <c r="CT4074" s="52"/>
      <c r="CU4074" s="33"/>
      <c r="CV4074" s="33"/>
    </row>
    <row r="4075" spans="74:100">
      <c r="BV4075" s="62"/>
      <c r="BW4075" s="62"/>
      <c r="BX4075" s="62"/>
      <c r="BY4075" s="62"/>
      <c r="BZ4075" s="62"/>
      <c r="CA4075" s="62"/>
      <c r="CB4075" s="62"/>
      <c r="CC4075" s="62"/>
      <c r="CD4075" s="62"/>
      <c r="CE4075" s="62"/>
      <c r="CF4075" s="62"/>
      <c r="CL4075" s="56" t="s">
        <v>18409</v>
      </c>
      <c r="CM4075" s="56"/>
      <c r="CN4075" s="56"/>
      <c r="CO4075" s="52"/>
      <c r="CP4075" s="52"/>
      <c r="CQ4075" s="52"/>
      <c r="CR4075" s="52"/>
      <c r="CS4075" s="52"/>
      <c r="CT4075" s="52"/>
      <c r="CU4075" s="33"/>
      <c r="CV4075" s="33"/>
    </row>
    <row r="4076" spans="74:100">
      <c r="BV4076" s="62"/>
      <c r="BW4076" s="62"/>
      <c r="BX4076" s="62"/>
      <c r="BY4076" s="62"/>
      <c r="BZ4076" s="62"/>
      <c r="CA4076" s="62"/>
      <c r="CB4076" s="62"/>
      <c r="CC4076" s="62"/>
      <c r="CD4076" s="62"/>
      <c r="CE4076" s="62"/>
      <c r="CF4076" s="62"/>
      <c r="CL4076" s="56" t="s">
        <v>4300</v>
      </c>
      <c r="CM4076" s="56" t="s">
        <v>217</v>
      </c>
      <c r="CN4076" s="56" t="s">
        <v>217</v>
      </c>
      <c r="CO4076" s="52"/>
      <c r="CP4076" s="52"/>
      <c r="CQ4076" s="52"/>
      <c r="CR4076" s="52"/>
      <c r="CS4076" s="52"/>
      <c r="CT4076" s="52"/>
      <c r="CU4076" s="33"/>
      <c r="CV4076" s="33"/>
    </row>
    <row r="4077" spans="74:100">
      <c r="BV4077" s="62"/>
      <c r="BW4077" s="62"/>
      <c r="BX4077" s="62"/>
      <c r="BY4077" s="62"/>
      <c r="BZ4077" s="62"/>
      <c r="CA4077" s="62"/>
      <c r="CB4077" s="62"/>
      <c r="CC4077" s="62"/>
      <c r="CD4077" s="62"/>
      <c r="CE4077" s="62"/>
      <c r="CF4077" s="62"/>
      <c r="CL4077" s="56" t="s">
        <v>18410</v>
      </c>
      <c r="CM4077" s="56"/>
      <c r="CN4077" s="56"/>
      <c r="CO4077" s="52"/>
      <c r="CP4077" s="52"/>
      <c r="CQ4077" s="52"/>
      <c r="CR4077" s="52"/>
      <c r="CS4077" s="52"/>
      <c r="CT4077" s="52"/>
      <c r="CU4077" s="33"/>
      <c r="CV4077" s="33"/>
    </row>
    <row r="4078" spans="74:100">
      <c r="BV4078" s="62"/>
      <c r="BW4078" s="62"/>
      <c r="BX4078" s="62"/>
      <c r="BY4078" s="62"/>
      <c r="BZ4078" s="62"/>
      <c r="CA4078" s="62"/>
      <c r="CB4078" s="62"/>
      <c r="CC4078" s="62"/>
      <c r="CD4078" s="62"/>
      <c r="CE4078" s="62"/>
      <c r="CF4078" s="62"/>
      <c r="CL4078" s="56" t="s">
        <v>4301</v>
      </c>
      <c r="CM4078" s="56" t="s">
        <v>217</v>
      </c>
      <c r="CN4078" s="56" t="s">
        <v>217</v>
      </c>
      <c r="CO4078" s="52"/>
      <c r="CP4078" s="52"/>
      <c r="CQ4078" s="52"/>
      <c r="CR4078" s="52"/>
      <c r="CS4078" s="52"/>
      <c r="CT4078" s="52"/>
      <c r="CU4078" s="33"/>
      <c r="CV4078" s="33"/>
    </row>
    <row r="4079" spans="74:100">
      <c r="BV4079" s="62"/>
      <c r="BW4079" s="62"/>
      <c r="BX4079" s="62"/>
      <c r="BY4079" s="62"/>
      <c r="BZ4079" s="62"/>
      <c r="CA4079" s="62"/>
      <c r="CB4079" s="62"/>
      <c r="CC4079" s="62"/>
      <c r="CD4079" s="62"/>
      <c r="CE4079" s="62"/>
      <c r="CF4079" s="62"/>
      <c r="CL4079" s="56" t="s">
        <v>18411</v>
      </c>
      <c r="CM4079" s="56"/>
      <c r="CN4079" s="56"/>
      <c r="CO4079" s="52"/>
      <c r="CP4079" s="52"/>
      <c r="CQ4079" s="52"/>
      <c r="CR4079" s="52"/>
      <c r="CS4079" s="52"/>
      <c r="CT4079" s="52"/>
      <c r="CU4079" s="33"/>
      <c r="CV4079" s="33"/>
    </row>
    <row r="4080" spans="74:100">
      <c r="BV4080" s="62"/>
      <c r="BW4080" s="62"/>
      <c r="BX4080" s="62"/>
      <c r="BY4080" s="62"/>
      <c r="BZ4080" s="62"/>
      <c r="CA4080" s="62"/>
      <c r="CB4080" s="62"/>
      <c r="CC4080" s="62"/>
      <c r="CD4080" s="62"/>
      <c r="CE4080" s="62"/>
      <c r="CF4080" s="62"/>
      <c r="CL4080" s="56" t="s">
        <v>4302</v>
      </c>
      <c r="CM4080" s="56" t="s">
        <v>217</v>
      </c>
      <c r="CN4080" s="56" t="s">
        <v>217</v>
      </c>
      <c r="CO4080" s="52"/>
      <c r="CP4080" s="52"/>
      <c r="CQ4080" s="52"/>
      <c r="CR4080" s="52"/>
      <c r="CS4080" s="52"/>
      <c r="CT4080" s="52"/>
      <c r="CU4080" s="33"/>
      <c r="CV4080" s="33"/>
    </row>
    <row r="4081" spans="74:100">
      <c r="BV4081" s="62"/>
      <c r="BW4081" s="62"/>
      <c r="BX4081" s="62"/>
      <c r="BY4081" s="62"/>
      <c r="BZ4081" s="62"/>
      <c r="CA4081" s="62"/>
      <c r="CB4081" s="62"/>
      <c r="CC4081" s="62"/>
      <c r="CD4081" s="62"/>
      <c r="CE4081" s="62"/>
      <c r="CF4081" s="62"/>
      <c r="CL4081" s="56" t="s">
        <v>21334</v>
      </c>
      <c r="CM4081" s="56"/>
      <c r="CN4081" s="56"/>
      <c r="CO4081" s="52"/>
      <c r="CP4081" s="52"/>
      <c r="CQ4081" s="52"/>
      <c r="CR4081" s="52"/>
      <c r="CS4081" s="52"/>
      <c r="CT4081" s="52"/>
      <c r="CU4081" s="33"/>
      <c r="CV4081" s="33"/>
    </row>
    <row r="4082" spans="74:100">
      <c r="BV4082" s="62"/>
      <c r="BW4082" s="62"/>
      <c r="BX4082" s="62"/>
      <c r="BY4082" s="62"/>
      <c r="BZ4082" s="62"/>
      <c r="CA4082" s="62"/>
      <c r="CB4082" s="62"/>
      <c r="CC4082" s="62"/>
      <c r="CD4082" s="62"/>
      <c r="CE4082" s="62"/>
      <c r="CF4082" s="62"/>
      <c r="CL4082" s="56" t="s">
        <v>4303</v>
      </c>
      <c r="CM4082" s="56" t="s">
        <v>217</v>
      </c>
      <c r="CN4082" s="56" t="s">
        <v>217</v>
      </c>
      <c r="CO4082" s="52"/>
      <c r="CP4082" s="52"/>
      <c r="CQ4082" s="52"/>
      <c r="CR4082" s="52"/>
      <c r="CS4082" s="52"/>
      <c r="CT4082" s="52"/>
      <c r="CU4082" s="33"/>
      <c r="CV4082" s="33"/>
    </row>
    <row r="4083" spans="74:100">
      <c r="BV4083" s="62"/>
      <c r="BW4083" s="62"/>
      <c r="BX4083" s="62"/>
      <c r="BY4083" s="62"/>
      <c r="BZ4083" s="62"/>
      <c r="CA4083" s="62"/>
      <c r="CB4083" s="62"/>
      <c r="CC4083" s="62"/>
      <c r="CD4083" s="62"/>
      <c r="CE4083" s="62"/>
      <c r="CF4083" s="62"/>
      <c r="CL4083" s="56" t="s">
        <v>18412</v>
      </c>
      <c r="CM4083" s="56"/>
      <c r="CN4083" s="56"/>
      <c r="CO4083" s="52"/>
      <c r="CP4083" s="52"/>
      <c r="CQ4083" s="52"/>
      <c r="CR4083" s="52"/>
      <c r="CS4083" s="52"/>
      <c r="CT4083" s="52"/>
      <c r="CU4083" s="33"/>
      <c r="CV4083" s="33"/>
    </row>
    <row r="4084" spans="74:100">
      <c r="BV4084" s="62"/>
      <c r="BW4084" s="62"/>
      <c r="BX4084" s="62"/>
      <c r="BY4084" s="62"/>
      <c r="BZ4084" s="62"/>
      <c r="CA4084" s="62"/>
      <c r="CB4084" s="62"/>
      <c r="CC4084" s="62"/>
      <c r="CD4084" s="62"/>
      <c r="CE4084" s="62"/>
      <c r="CF4084" s="62"/>
      <c r="CL4084" s="56" t="s">
        <v>4304</v>
      </c>
      <c r="CM4084" s="56" t="s">
        <v>3118</v>
      </c>
      <c r="CN4084" s="56" t="s">
        <v>3118</v>
      </c>
      <c r="CO4084" s="52"/>
      <c r="CP4084" s="52"/>
      <c r="CQ4084" s="52"/>
      <c r="CR4084" s="52"/>
      <c r="CS4084" s="52"/>
      <c r="CT4084" s="52"/>
      <c r="CU4084" s="33"/>
      <c r="CV4084" s="33"/>
    </row>
    <row r="4085" spans="74:100">
      <c r="BV4085" s="62"/>
      <c r="BW4085" s="62"/>
      <c r="BX4085" s="62"/>
      <c r="BY4085" s="62"/>
      <c r="BZ4085" s="62"/>
      <c r="CA4085" s="62"/>
      <c r="CB4085" s="62"/>
      <c r="CC4085" s="62"/>
      <c r="CD4085" s="62"/>
      <c r="CE4085" s="62"/>
      <c r="CF4085" s="62"/>
      <c r="CL4085" s="56" t="s">
        <v>18413</v>
      </c>
      <c r="CM4085" s="56"/>
      <c r="CN4085" s="56"/>
      <c r="CO4085" s="52"/>
      <c r="CP4085" s="52"/>
      <c r="CQ4085" s="52"/>
      <c r="CR4085" s="52"/>
      <c r="CS4085" s="52"/>
      <c r="CT4085" s="52"/>
      <c r="CU4085" s="33"/>
      <c r="CV4085" s="33"/>
    </row>
    <row r="4086" spans="74:100">
      <c r="BV4086" s="62"/>
      <c r="BW4086" s="62"/>
      <c r="BX4086" s="62"/>
      <c r="BY4086" s="62"/>
      <c r="BZ4086" s="62"/>
      <c r="CA4086" s="62"/>
      <c r="CB4086" s="62"/>
      <c r="CC4086" s="62"/>
      <c r="CD4086" s="62"/>
      <c r="CE4086" s="62"/>
      <c r="CF4086" s="62"/>
      <c r="CL4086" s="56" t="s">
        <v>1304</v>
      </c>
      <c r="CM4086" s="56" t="s">
        <v>215</v>
      </c>
      <c r="CN4086" s="56" t="s">
        <v>215</v>
      </c>
      <c r="CO4086" s="52"/>
      <c r="CP4086" s="52"/>
      <c r="CQ4086" s="52"/>
      <c r="CR4086" s="52"/>
      <c r="CS4086" s="52"/>
      <c r="CT4086" s="52"/>
      <c r="CU4086" s="33"/>
      <c r="CV4086" s="33"/>
    </row>
    <row r="4087" spans="74:100">
      <c r="BV4087" s="62"/>
      <c r="BW4087" s="62"/>
      <c r="BX4087" s="62"/>
      <c r="BY4087" s="62"/>
      <c r="BZ4087" s="62"/>
      <c r="CA4087" s="62"/>
      <c r="CB4087" s="62"/>
      <c r="CC4087" s="62"/>
      <c r="CD4087" s="62"/>
      <c r="CE4087" s="62"/>
      <c r="CF4087" s="62"/>
      <c r="CL4087" s="56" t="s">
        <v>21335</v>
      </c>
      <c r="CM4087" s="56"/>
      <c r="CN4087" s="56"/>
      <c r="CO4087" s="52"/>
      <c r="CP4087" s="52"/>
      <c r="CQ4087" s="52"/>
      <c r="CR4087" s="52"/>
      <c r="CS4087" s="52"/>
      <c r="CT4087" s="52"/>
      <c r="CU4087" s="33"/>
      <c r="CV4087" s="33"/>
    </row>
    <row r="4088" spans="74:100">
      <c r="BV4088" s="62"/>
      <c r="BW4088" s="62"/>
      <c r="BX4088" s="62"/>
      <c r="BY4088" s="62"/>
      <c r="BZ4088" s="62"/>
      <c r="CA4088" s="62"/>
      <c r="CB4088" s="62"/>
      <c r="CC4088" s="62"/>
      <c r="CD4088" s="62"/>
      <c r="CE4088" s="62"/>
      <c r="CF4088" s="62"/>
      <c r="CL4088" s="56" t="s">
        <v>4305</v>
      </c>
      <c r="CM4088" s="56" t="s">
        <v>217</v>
      </c>
      <c r="CN4088" s="56" t="s">
        <v>217</v>
      </c>
      <c r="CO4088" s="52"/>
      <c r="CP4088" s="52"/>
      <c r="CQ4088" s="52"/>
      <c r="CR4088" s="52"/>
      <c r="CS4088" s="52"/>
      <c r="CT4088" s="52"/>
      <c r="CU4088" s="33"/>
      <c r="CV4088" s="33"/>
    </row>
    <row r="4089" spans="74:100">
      <c r="BV4089" s="62"/>
      <c r="BW4089" s="62"/>
      <c r="BX4089" s="62"/>
      <c r="BY4089" s="62"/>
      <c r="BZ4089" s="62"/>
      <c r="CA4089" s="62"/>
      <c r="CB4089" s="62"/>
      <c r="CC4089" s="62"/>
      <c r="CD4089" s="62"/>
      <c r="CE4089" s="62"/>
      <c r="CF4089" s="62"/>
      <c r="CL4089" s="56" t="s">
        <v>18414</v>
      </c>
      <c r="CM4089" s="56"/>
      <c r="CN4089" s="56"/>
      <c r="CO4089" s="52"/>
      <c r="CP4089" s="52"/>
      <c r="CQ4089" s="52"/>
      <c r="CR4089" s="52"/>
      <c r="CS4089" s="52"/>
      <c r="CT4089" s="52"/>
      <c r="CU4089" s="33"/>
      <c r="CV4089" s="33"/>
    </row>
    <row r="4090" spans="74:100">
      <c r="BV4090" s="62"/>
      <c r="BW4090" s="62"/>
      <c r="BX4090" s="62"/>
      <c r="BY4090" s="62"/>
      <c r="BZ4090" s="62"/>
      <c r="CA4090" s="62"/>
      <c r="CB4090" s="62"/>
      <c r="CC4090" s="62"/>
      <c r="CD4090" s="62"/>
      <c r="CE4090" s="62"/>
      <c r="CF4090" s="62"/>
      <c r="CL4090" s="56" t="s">
        <v>4306</v>
      </c>
      <c r="CM4090" s="56" t="s">
        <v>3118</v>
      </c>
      <c r="CN4090" s="56" t="s">
        <v>3118</v>
      </c>
      <c r="CO4090" s="52"/>
      <c r="CP4090" s="52"/>
      <c r="CQ4090" s="52"/>
      <c r="CR4090" s="52"/>
      <c r="CS4090" s="52"/>
      <c r="CT4090" s="52"/>
      <c r="CU4090" s="33"/>
      <c r="CV4090" s="33"/>
    </row>
    <row r="4091" spans="74:100">
      <c r="BV4091" s="62"/>
      <c r="BW4091" s="62"/>
      <c r="BX4091" s="62"/>
      <c r="BY4091" s="62"/>
      <c r="BZ4091" s="62"/>
      <c r="CA4091" s="62"/>
      <c r="CB4091" s="62"/>
      <c r="CC4091" s="62"/>
      <c r="CD4091" s="62"/>
      <c r="CE4091" s="62"/>
      <c r="CF4091" s="62"/>
      <c r="CL4091" s="56" t="s">
        <v>18415</v>
      </c>
      <c r="CM4091" s="56"/>
      <c r="CN4091" s="56"/>
      <c r="CO4091" s="52"/>
      <c r="CP4091" s="52"/>
      <c r="CQ4091" s="52"/>
      <c r="CR4091" s="52"/>
      <c r="CS4091" s="52"/>
      <c r="CT4091" s="52"/>
      <c r="CU4091" s="33"/>
      <c r="CV4091" s="33"/>
    </row>
    <row r="4092" spans="74:100">
      <c r="BV4092" s="62"/>
      <c r="BW4092" s="62"/>
      <c r="BX4092" s="62"/>
      <c r="BY4092" s="62"/>
      <c r="BZ4092" s="62"/>
      <c r="CA4092" s="62"/>
      <c r="CB4092" s="62"/>
      <c r="CC4092" s="62"/>
      <c r="CD4092" s="62"/>
      <c r="CE4092" s="62"/>
      <c r="CF4092" s="62"/>
      <c r="CL4092" s="56" t="s">
        <v>1305</v>
      </c>
      <c r="CM4092" s="56" t="s">
        <v>213</v>
      </c>
      <c r="CN4092" s="56" t="s">
        <v>213</v>
      </c>
      <c r="CO4092" s="52"/>
      <c r="CP4092" s="52"/>
      <c r="CQ4092" s="52"/>
      <c r="CR4092" s="52"/>
      <c r="CS4092" s="52"/>
      <c r="CT4092" s="52"/>
      <c r="CU4092" s="33"/>
      <c r="CV4092" s="33"/>
    </row>
    <row r="4093" spans="74:100">
      <c r="BV4093" s="62"/>
      <c r="BW4093" s="62"/>
      <c r="BX4093" s="62"/>
      <c r="BY4093" s="62"/>
      <c r="BZ4093" s="62"/>
      <c r="CA4093" s="62"/>
      <c r="CB4093" s="62"/>
      <c r="CC4093" s="62"/>
      <c r="CD4093" s="62"/>
      <c r="CE4093" s="62"/>
      <c r="CF4093" s="62"/>
      <c r="CL4093" s="56" t="s">
        <v>21336</v>
      </c>
      <c r="CM4093" s="56"/>
      <c r="CN4093" s="56"/>
      <c r="CO4093" s="52"/>
      <c r="CP4093" s="52"/>
      <c r="CQ4093" s="52"/>
      <c r="CR4093" s="52"/>
      <c r="CS4093" s="52"/>
      <c r="CT4093" s="52"/>
      <c r="CU4093" s="33"/>
      <c r="CV4093" s="33"/>
    </row>
    <row r="4094" spans="74:100">
      <c r="BV4094" s="62"/>
      <c r="BW4094" s="62"/>
      <c r="BX4094" s="62"/>
      <c r="BY4094" s="62"/>
      <c r="BZ4094" s="62"/>
      <c r="CA4094" s="62"/>
      <c r="CB4094" s="62"/>
      <c r="CC4094" s="62"/>
      <c r="CD4094" s="62"/>
      <c r="CE4094" s="62"/>
      <c r="CF4094" s="62"/>
      <c r="CL4094" s="56" t="s">
        <v>4307</v>
      </c>
      <c r="CM4094" s="56" t="s">
        <v>217</v>
      </c>
      <c r="CN4094" s="56" t="s">
        <v>217</v>
      </c>
      <c r="CO4094" s="52"/>
      <c r="CP4094" s="52"/>
      <c r="CQ4094" s="52"/>
      <c r="CR4094" s="52"/>
      <c r="CS4094" s="52"/>
      <c r="CT4094" s="52"/>
      <c r="CU4094" s="33"/>
      <c r="CV4094" s="33"/>
    </row>
    <row r="4095" spans="74:100">
      <c r="BV4095" s="62"/>
      <c r="BW4095" s="62"/>
      <c r="BX4095" s="62"/>
      <c r="BY4095" s="62"/>
      <c r="BZ4095" s="62"/>
      <c r="CA4095" s="62"/>
      <c r="CB4095" s="62"/>
      <c r="CC4095" s="62"/>
      <c r="CD4095" s="62"/>
      <c r="CE4095" s="62"/>
      <c r="CF4095" s="62"/>
      <c r="CL4095" s="56" t="s">
        <v>18416</v>
      </c>
      <c r="CM4095" s="56"/>
      <c r="CN4095" s="56"/>
      <c r="CO4095" s="52"/>
      <c r="CP4095" s="52"/>
      <c r="CQ4095" s="52"/>
      <c r="CR4095" s="52"/>
      <c r="CS4095" s="52"/>
      <c r="CT4095" s="52"/>
      <c r="CU4095" s="33"/>
      <c r="CV4095" s="33"/>
    </row>
    <row r="4096" spans="74:100">
      <c r="BV4096" s="62"/>
      <c r="BW4096" s="62"/>
      <c r="BX4096" s="62"/>
      <c r="BY4096" s="62"/>
      <c r="BZ4096" s="62"/>
      <c r="CA4096" s="62"/>
      <c r="CB4096" s="62"/>
      <c r="CC4096" s="62"/>
      <c r="CD4096" s="62"/>
      <c r="CE4096" s="62"/>
      <c r="CF4096" s="62"/>
      <c r="CL4096" s="56" t="s">
        <v>4308</v>
      </c>
      <c r="CM4096" s="56" t="s">
        <v>214</v>
      </c>
      <c r="CN4096" s="56" t="s">
        <v>214</v>
      </c>
      <c r="CO4096" s="52"/>
      <c r="CP4096" s="52"/>
      <c r="CQ4096" s="52"/>
      <c r="CR4096" s="52"/>
      <c r="CS4096" s="52"/>
      <c r="CT4096" s="52"/>
      <c r="CU4096" s="33"/>
      <c r="CV4096" s="33"/>
    </row>
    <row r="4097" spans="74:100">
      <c r="BV4097" s="62"/>
      <c r="BW4097" s="62"/>
      <c r="BX4097" s="62"/>
      <c r="BY4097" s="62"/>
      <c r="BZ4097" s="62"/>
      <c r="CA4097" s="62"/>
      <c r="CB4097" s="62"/>
      <c r="CC4097" s="62"/>
      <c r="CD4097" s="62"/>
      <c r="CE4097" s="62"/>
      <c r="CF4097" s="62"/>
      <c r="CL4097" s="56" t="s">
        <v>21337</v>
      </c>
      <c r="CM4097" s="56"/>
      <c r="CN4097" s="56"/>
      <c r="CO4097" s="52"/>
      <c r="CP4097" s="52"/>
      <c r="CQ4097" s="52"/>
      <c r="CR4097" s="52"/>
      <c r="CS4097" s="52"/>
      <c r="CT4097" s="52"/>
      <c r="CU4097" s="33"/>
      <c r="CV4097" s="33"/>
    </row>
    <row r="4098" spans="74:100">
      <c r="BV4098" s="62"/>
      <c r="BW4098" s="62"/>
      <c r="BX4098" s="62"/>
      <c r="BY4098" s="62"/>
      <c r="BZ4098" s="62"/>
      <c r="CA4098" s="62"/>
      <c r="CB4098" s="62"/>
      <c r="CC4098" s="62"/>
      <c r="CD4098" s="62"/>
      <c r="CE4098" s="62"/>
      <c r="CF4098" s="62"/>
      <c r="CL4098" s="56" t="s">
        <v>1310</v>
      </c>
      <c r="CM4098" s="56" t="s">
        <v>214</v>
      </c>
      <c r="CN4098" s="56" t="s">
        <v>214</v>
      </c>
      <c r="CO4098" s="52"/>
      <c r="CP4098" s="52"/>
      <c r="CQ4098" s="52"/>
      <c r="CR4098" s="52"/>
      <c r="CS4098" s="52"/>
      <c r="CT4098" s="52"/>
      <c r="CU4098" s="33"/>
      <c r="CV4098" s="33"/>
    </row>
    <row r="4099" spans="74:100">
      <c r="BV4099" s="62"/>
      <c r="BW4099" s="62"/>
      <c r="BX4099" s="62"/>
      <c r="BY4099" s="62"/>
      <c r="BZ4099" s="62"/>
      <c r="CA4099" s="62"/>
      <c r="CB4099" s="62"/>
      <c r="CC4099" s="62"/>
      <c r="CD4099" s="62"/>
      <c r="CE4099" s="62"/>
      <c r="CF4099" s="62"/>
      <c r="CL4099" s="56" t="s">
        <v>21338</v>
      </c>
      <c r="CM4099" s="56"/>
      <c r="CN4099" s="56"/>
      <c r="CO4099" s="52"/>
      <c r="CP4099" s="52"/>
      <c r="CQ4099" s="52"/>
      <c r="CR4099" s="52"/>
      <c r="CS4099" s="52"/>
      <c r="CT4099" s="52"/>
      <c r="CU4099" s="33"/>
      <c r="CV4099" s="33"/>
    </row>
    <row r="4100" spans="74:100">
      <c r="BV4100" s="62"/>
      <c r="BW4100" s="62"/>
      <c r="BX4100" s="62"/>
      <c r="BY4100" s="62"/>
      <c r="BZ4100" s="62"/>
      <c r="CA4100" s="62"/>
      <c r="CB4100" s="62"/>
      <c r="CC4100" s="62"/>
      <c r="CD4100" s="62"/>
      <c r="CE4100" s="62"/>
      <c r="CF4100" s="62"/>
      <c r="CL4100" s="56" t="s">
        <v>1311</v>
      </c>
      <c r="CM4100" s="56" t="s">
        <v>213</v>
      </c>
      <c r="CN4100" s="56" t="s">
        <v>213</v>
      </c>
      <c r="CO4100" s="52"/>
      <c r="CP4100" s="52"/>
      <c r="CQ4100" s="52"/>
      <c r="CR4100" s="52"/>
      <c r="CS4100" s="52"/>
      <c r="CT4100" s="52"/>
      <c r="CU4100" s="33"/>
      <c r="CV4100" s="33"/>
    </row>
    <row r="4101" spans="74:100">
      <c r="BV4101" s="62"/>
      <c r="BW4101" s="62"/>
      <c r="BX4101" s="62"/>
      <c r="BY4101" s="62"/>
      <c r="BZ4101" s="62"/>
      <c r="CA4101" s="62"/>
      <c r="CB4101" s="62"/>
      <c r="CC4101" s="62"/>
      <c r="CD4101" s="62"/>
      <c r="CE4101" s="62"/>
      <c r="CF4101" s="62"/>
      <c r="CL4101" s="56" t="s">
        <v>21339</v>
      </c>
      <c r="CM4101" s="56"/>
      <c r="CN4101" s="56"/>
      <c r="CO4101" s="52"/>
      <c r="CP4101" s="52"/>
      <c r="CQ4101" s="52"/>
      <c r="CR4101" s="52"/>
      <c r="CS4101" s="52"/>
      <c r="CT4101" s="52"/>
      <c r="CU4101" s="33"/>
      <c r="CV4101" s="33"/>
    </row>
    <row r="4102" spans="74:100">
      <c r="BV4102" s="62"/>
      <c r="BW4102" s="62"/>
      <c r="BX4102" s="62"/>
      <c r="BY4102" s="62"/>
      <c r="BZ4102" s="62"/>
      <c r="CA4102" s="62"/>
      <c r="CB4102" s="62"/>
      <c r="CC4102" s="62"/>
      <c r="CD4102" s="62"/>
      <c r="CE4102" s="62"/>
      <c r="CF4102" s="62"/>
      <c r="CL4102" s="56" t="s">
        <v>1312</v>
      </c>
      <c r="CM4102" s="56" t="s">
        <v>213</v>
      </c>
      <c r="CN4102" s="56" t="s">
        <v>213</v>
      </c>
      <c r="CO4102" s="52"/>
      <c r="CP4102" s="52"/>
      <c r="CQ4102" s="52"/>
      <c r="CR4102" s="52"/>
      <c r="CS4102" s="52"/>
      <c r="CT4102" s="52"/>
      <c r="CU4102" s="33"/>
      <c r="CV4102" s="33"/>
    </row>
    <row r="4103" spans="74:100">
      <c r="BV4103" s="62"/>
      <c r="BW4103" s="62"/>
      <c r="BX4103" s="62"/>
      <c r="BY4103" s="62"/>
      <c r="BZ4103" s="62"/>
      <c r="CA4103" s="62"/>
      <c r="CB4103" s="62"/>
      <c r="CC4103" s="62"/>
      <c r="CD4103" s="62"/>
      <c r="CE4103" s="62"/>
      <c r="CF4103" s="62"/>
      <c r="CL4103" s="56" t="s">
        <v>21340</v>
      </c>
      <c r="CM4103" s="56"/>
      <c r="CN4103" s="56"/>
      <c r="CO4103" s="52"/>
      <c r="CP4103" s="52"/>
      <c r="CQ4103" s="52"/>
      <c r="CR4103" s="52"/>
      <c r="CS4103" s="52"/>
      <c r="CT4103" s="52"/>
      <c r="CU4103" s="33"/>
      <c r="CV4103" s="33"/>
    </row>
    <row r="4104" spans="74:100">
      <c r="BV4104" s="62"/>
      <c r="BW4104" s="62"/>
      <c r="BX4104" s="62"/>
      <c r="BY4104" s="62"/>
      <c r="BZ4104" s="62"/>
      <c r="CA4104" s="62"/>
      <c r="CB4104" s="62"/>
      <c r="CC4104" s="62"/>
      <c r="CD4104" s="62"/>
      <c r="CE4104" s="62"/>
      <c r="CF4104" s="62"/>
      <c r="CL4104" s="56" t="s">
        <v>27453</v>
      </c>
      <c r="CM4104" s="56" t="s">
        <v>213</v>
      </c>
      <c r="CN4104" s="56" t="s">
        <v>213</v>
      </c>
      <c r="CO4104" s="52"/>
      <c r="CP4104" s="52"/>
      <c r="CQ4104" s="52"/>
      <c r="CR4104" s="52"/>
      <c r="CS4104" s="52"/>
      <c r="CT4104" s="52"/>
      <c r="CU4104" s="33"/>
      <c r="CV4104" s="33"/>
    </row>
    <row r="4105" spans="74:100">
      <c r="BV4105" s="62"/>
      <c r="BW4105" s="62"/>
      <c r="BX4105" s="62"/>
      <c r="BY4105" s="62"/>
      <c r="BZ4105" s="62"/>
      <c r="CA4105" s="62"/>
      <c r="CB4105" s="62"/>
      <c r="CC4105" s="62"/>
      <c r="CD4105" s="62"/>
      <c r="CE4105" s="62"/>
      <c r="CF4105" s="62"/>
      <c r="CL4105" s="56" t="s">
        <v>27454</v>
      </c>
      <c r="CM4105" s="56"/>
      <c r="CN4105" s="56"/>
      <c r="CO4105" s="52"/>
      <c r="CP4105" s="52"/>
      <c r="CQ4105" s="52"/>
      <c r="CR4105" s="52"/>
      <c r="CS4105" s="52"/>
      <c r="CT4105" s="52"/>
      <c r="CU4105" s="33"/>
      <c r="CV4105" s="33"/>
    </row>
    <row r="4106" spans="74:100">
      <c r="BV4106" s="62"/>
      <c r="BW4106" s="62"/>
      <c r="BX4106" s="62"/>
      <c r="BY4106" s="62"/>
      <c r="BZ4106" s="62"/>
      <c r="CA4106" s="62"/>
      <c r="CB4106" s="62"/>
      <c r="CC4106" s="62"/>
      <c r="CD4106" s="62"/>
      <c r="CE4106" s="62"/>
      <c r="CF4106" s="62"/>
      <c r="CL4106" s="56" t="s">
        <v>4309</v>
      </c>
      <c r="CM4106" s="56" t="s">
        <v>215</v>
      </c>
      <c r="CN4106" s="56" t="s">
        <v>215</v>
      </c>
      <c r="CO4106" s="52"/>
      <c r="CP4106" s="52"/>
      <c r="CQ4106" s="52"/>
      <c r="CR4106" s="52"/>
      <c r="CS4106" s="52"/>
      <c r="CT4106" s="52"/>
      <c r="CU4106" s="33"/>
      <c r="CV4106" s="33"/>
    </row>
    <row r="4107" spans="74:100">
      <c r="BV4107" s="62"/>
      <c r="BW4107" s="62"/>
      <c r="BX4107" s="62"/>
      <c r="BY4107" s="62"/>
      <c r="BZ4107" s="62"/>
      <c r="CA4107" s="62"/>
      <c r="CB4107" s="62"/>
      <c r="CC4107" s="62"/>
      <c r="CD4107" s="62"/>
      <c r="CE4107" s="62"/>
      <c r="CF4107" s="62"/>
      <c r="CL4107" s="56" t="s">
        <v>21341</v>
      </c>
      <c r="CM4107" s="56"/>
      <c r="CN4107" s="56"/>
      <c r="CO4107" s="52"/>
      <c r="CP4107" s="52"/>
      <c r="CQ4107" s="52"/>
      <c r="CR4107" s="52"/>
      <c r="CS4107" s="52"/>
      <c r="CT4107" s="52"/>
      <c r="CU4107" s="33"/>
      <c r="CV4107" s="33"/>
    </row>
    <row r="4108" spans="74:100">
      <c r="BV4108" s="62"/>
      <c r="BW4108" s="62"/>
      <c r="BX4108" s="62"/>
      <c r="BY4108" s="62"/>
      <c r="BZ4108" s="62"/>
      <c r="CA4108" s="62"/>
      <c r="CB4108" s="62"/>
      <c r="CC4108" s="62"/>
      <c r="CD4108" s="62"/>
      <c r="CE4108" s="62"/>
      <c r="CF4108" s="62"/>
      <c r="CL4108" s="56" t="s">
        <v>27455</v>
      </c>
      <c r="CM4108" s="56" t="s">
        <v>214</v>
      </c>
      <c r="CN4108" s="56" t="s">
        <v>214</v>
      </c>
      <c r="CO4108" s="52"/>
      <c r="CP4108" s="52"/>
      <c r="CQ4108" s="52"/>
      <c r="CR4108" s="52"/>
      <c r="CS4108" s="52"/>
      <c r="CT4108" s="52"/>
      <c r="CU4108" s="33"/>
      <c r="CV4108" s="33"/>
    </row>
    <row r="4109" spans="74:100">
      <c r="BV4109" s="62"/>
      <c r="BW4109" s="62"/>
      <c r="BX4109" s="62"/>
      <c r="BY4109" s="62"/>
      <c r="BZ4109" s="62"/>
      <c r="CA4109" s="62"/>
      <c r="CB4109" s="62"/>
      <c r="CC4109" s="62"/>
      <c r="CD4109" s="62"/>
      <c r="CE4109" s="62"/>
      <c r="CF4109" s="62"/>
      <c r="CL4109" s="56" t="s">
        <v>27456</v>
      </c>
      <c r="CM4109" s="56"/>
      <c r="CN4109" s="56"/>
      <c r="CO4109" s="52"/>
      <c r="CP4109" s="52"/>
      <c r="CQ4109" s="52"/>
      <c r="CR4109" s="52"/>
      <c r="CS4109" s="52"/>
      <c r="CT4109" s="52"/>
      <c r="CU4109" s="33"/>
      <c r="CV4109" s="33"/>
    </row>
    <row r="4110" spans="74:100">
      <c r="BV4110" s="62"/>
      <c r="BW4110" s="62"/>
      <c r="BX4110" s="62"/>
      <c r="BY4110" s="62"/>
      <c r="BZ4110" s="62"/>
      <c r="CA4110" s="62"/>
      <c r="CB4110" s="62"/>
      <c r="CC4110" s="62"/>
      <c r="CD4110" s="62"/>
      <c r="CE4110" s="62"/>
      <c r="CF4110" s="62"/>
      <c r="CL4110" s="56" t="s">
        <v>1314</v>
      </c>
      <c r="CM4110" s="56" t="s">
        <v>213</v>
      </c>
      <c r="CN4110" s="56" t="s">
        <v>213</v>
      </c>
      <c r="CO4110" s="52"/>
      <c r="CP4110" s="52"/>
      <c r="CQ4110" s="52"/>
      <c r="CR4110" s="52"/>
      <c r="CS4110" s="52"/>
      <c r="CT4110" s="52"/>
      <c r="CU4110" s="33"/>
      <c r="CV4110" s="33"/>
    </row>
    <row r="4111" spans="74:100">
      <c r="BV4111" s="62"/>
      <c r="BW4111" s="62"/>
      <c r="BX4111" s="62"/>
      <c r="BY4111" s="62"/>
      <c r="BZ4111" s="62"/>
      <c r="CA4111" s="62"/>
      <c r="CB4111" s="62"/>
      <c r="CC4111" s="62"/>
      <c r="CD4111" s="62"/>
      <c r="CE4111" s="62"/>
      <c r="CF4111" s="62"/>
      <c r="CL4111" s="56" t="s">
        <v>21342</v>
      </c>
      <c r="CM4111" s="56"/>
      <c r="CN4111" s="56"/>
      <c r="CO4111" s="52"/>
      <c r="CP4111" s="52"/>
      <c r="CQ4111" s="52"/>
      <c r="CR4111" s="52"/>
      <c r="CS4111" s="52"/>
      <c r="CT4111" s="52"/>
      <c r="CU4111" s="33"/>
      <c r="CV4111" s="33"/>
    </row>
    <row r="4112" spans="74:100">
      <c r="BV4112" s="62"/>
      <c r="BW4112" s="62"/>
      <c r="BX4112" s="62"/>
      <c r="BY4112" s="62"/>
      <c r="BZ4112" s="62"/>
      <c r="CA4112" s="62"/>
      <c r="CB4112" s="62"/>
      <c r="CC4112" s="62"/>
      <c r="CD4112" s="62"/>
      <c r="CE4112" s="62"/>
      <c r="CF4112" s="62"/>
      <c r="CL4112" s="56" t="s">
        <v>1315</v>
      </c>
      <c r="CM4112" s="56" t="s">
        <v>214</v>
      </c>
      <c r="CN4112" s="56" t="s">
        <v>214</v>
      </c>
      <c r="CO4112" s="52"/>
      <c r="CP4112" s="52"/>
      <c r="CQ4112" s="52"/>
      <c r="CR4112" s="52"/>
      <c r="CS4112" s="52"/>
      <c r="CT4112" s="52"/>
      <c r="CU4112" s="33"/>
      <c r="CV4112" s="33"/>
    </row>
    <row r="4113" spans="74:100">
      <c r="BV4113" s="62"/>
      <c r="BW4113" s="62"/>
      <c r="BX4113" s="62"/>
      <c r="BY4113" s="62"/>
      <c r="BZ4113" s="62"/>
      <c r="CA4113" s="62"/>
      <c r="CB4113" s="62"/>
      <c r="CC4113" s="62"/>
      <c r="CD4113" s="62"/>
      <c r="CE4113" s="62"/>
      <c r="CF4113" s="62"/>
      <c r="CL4113" s="56" t="s">
        <v>21343</v>
      </c>
      <c r="CM4113" s="56"/>
      <c r="CN4113" s="56"/>
      <c r="CO4113" s="52"/>
      <c r="CP4113" s="52"/>
      <c r="CQ4113" s="52"/>
      <c r="CR4113" s="52"/>
      <c r="CS4113" s="52"/>
      <c r="CT4113" s="52"/>
      <c r="CU4113" s="33"/>
      <c r="CV4113" s="33"/>
    </row>
    <row r="4114" spans="74:100">
      <c r="BV4114" s="62"/>
      <c r="BW4114" s="62"/>
      <c r="BX4114" s="62"/>
      <c r="BY4114" s="62"/>
      <c r="BZ4114" s="62"/>
      <c r="CA4114" s="62"/>
      <c r="CB4114" s="62"/>
      <c r="CC4114" s="62"/>
      <c r="CD4114" s="62"/>
      <c r="CE4114" s="62"/>
      <c r="CF4114" s="62"/>
      <c r="CL4114" s="56" t="s">
        <v>1318</v>
      </c>
      <c r="CM4114" s="56" t="s">
        <v>213</v>
      </c>
      <c r="CN4114" s="56" t="s">
        <v>213</v>
      </c>
      <c r="CO4114" s="52"/>
      <c r="CP4114" s="52"/>
      <c r="CQ4114" s="52"/>
      <c r="CR4114" s="52"/>
      <c r="CS4114" s="52"/>
      <c r="CT4114" s="52"/>
      <c r="CU4114" s="33"/>
      <c r="CV4114" s="33"/>
    </row>
    <row r="4115" spans="74:100">
      <c r="BV4115" s="62"/>
      <c r="BW4115" s="62"/>
      <c r="BX4115" s="62"/>
      <c r="BY4115" s="62"/>
      <c r="BZ4115" s="62"/>
      <c r="CA4115" s="62"/>
      <c r="CB4115" s="62"/>
      <c r="CC4115" s="62"/>
      <c r="CD4115" s="62"/>
      <c r="CE4115" s="62"/>
      <c r="CF4115" s="62"/>
      <c r="CL4115" s="56" t="s">
        <v>21344</v>
      </c>
      <c r="CM4115" s="56"/>
      <c r="CN4115" s="56"/>
      <c r="CO4115" s="52"/>
      <c r="CP4115" s="52"/>
      <c r="CQ4115" s="52"/>
      <c r="CR4115" s="52"/>
      <c r="CS4115" s="52"/>
      <c r="CT4115" s="52"/>
      <c r="CU4115" s="33"/>
      <c r="CV4115" s="33"/>
    </row>
    <row r="4116" spans="74:100">
      <c r="BV4116" s="62"/>
      <c r="BW4116" s="62"/>
      <c r="BX4116" s="62"/>
      <c r="BY4116" s="62"/>
      <c r="BZ4116" s="62"/>
      <c r="CA4116" s="62"/>
      <c r="CB4116" s="62"/>
      <c r="CC4116" s="62"/>
      <c r="CD4116" s="62"/>
      <c r="CE4116" s="62"/>
      <c r="CF4116" s="62"/>
      <c r="CL4116" s="56" t="s">
        <v>1319</v>
      </c>
      <c r="CM4116" s="56" t="s">
        <v>213</v>
      </c>
      <c r="CN4116" s="56" t="s">
        <v>213</v>
      </c>
      <c r="CO4116" s="52"/>
      <c r="CP4116" s="52"/>
      <c r="CQ4116" s="52"/>
      <c r="CR4116" s="52"/>
      <c r="CS4116" s="52"/>
      <c r="CT4116" s="52"/>
      <c r="CU4116" s="33"/>
      <c r="CV4116" s="33"/>
    </row>
    <row r="4117" spans="74:100">
      <c r="BV4117" s="62"/>
      <c r="BW4117" s="62"/>
      <c r="BX4117" s="62"/>
      <c r="BY4117" s="62"/>
      <c r="BZ4117" s="62"/>
      <c r="CA4117" s="62"/>
      <c r="CB4117" s="62"/>
      <c r="CC4117" s="62"/>
      <c r="CD4117" s="62"/>
      <c r="CE4117" s="62"/>
      <c r="CF4117" s="62"/>
      <c r="CL4117" s="56" t="s">
        <v>21345</v>
      </c>
      <c r="CM4117" s="56"/>
      <c r="CN4117" s="56"/>
      <c r="CO4117" s="52"/>
      <c r="CP4117" s="52"/>
      <c r="CQ4117" s="52"/>
      <c r="CR4117" s="52"/>
      <c r="CS4117" s="52"/>
      <c r="CT4117" s="52"/>
      <c r="CU4117" s="33"/>
      <c r="CV4117" s="33"/>
    </row>
    <row r="4118" spans="74:100">
      <c r="BV4118" s="62"/>
      <c r="BW4118" s="62"/>
      <c r="BX4118" s="62"/>
      <c r="BY4118" s="62"/>
      <c r="BZ4118" s="62"/>
      <c r="CA4118" s="62"/>
      <c r="CB4118" s="62"/>
      <c r="CC4118" s="62"/>
      <c r="CD4118" s="62"/>
      <c r="CE4118" s="62"/>
      <c r="CF4118" s="62"/>
      <c r="CL4118" s="56" t="s">
        <v>4310</v>
      </c>
      <c r="CM4118" s="56" t="s">
        <v>215</v>
      </c>
      <c r="CN4118" s="56" t="s">
        <v>215</v>
      </c>
      <c r="CO4118" s="52"/>
      <c r="CP4118" s="52"/>
      <c r="CQ4118" s="52"/>
      <c r="CR4118" s="52"/>
      <c r="CS4118" s="52"/>
      <c r="CT4118" s="52"/>
      <c r="CU4118" s="33"/>
      <c r="CV4118" s="33"/>
    </row>
    <row r="4119" spans="74:100">
      <c r="BV4119" s="62"/>
      <c r="BW4119" s="62"/>
      <c r="BX4119" s="62"/>
      <c r="BY4119" s="62"/>
      <c r="BZ4119" s="62"/>
      <c r="CA4119" s="62"/>
      <c r="CB4119" s="62"/>
      <c r="CC4119" s="62"/>
      <c r="CD4119" s="62"/>
      <c r="CE4119" s="62"/>
      <c r="CF4119" s="62"/>
      <c r="CL4119" s="56" t="s">
        <v>21346</v>
      </c>
      <c r="CM4119" s="56"/>
      <c r="CN4119" s="56"/>
      <c r="CO4119" s="52"/>
      <c r="CP4119" s="52"/>
      <c r="CQ4119" s="52"/>
      <c r="CR4119" s="52"/>
      <c r="CS4119" s="52"/>
      <c r="CT4119" s="52"/>
      <c r="CU4119" s="33"/>
      <c r="CV4119" s="33"/>
    </row>
    <row r="4120" spans="74:100">
      <c r="BV4120" s="62"/>
      <c r="BW4120" s="62"/>
      <c r="BX4120" s="62"/>
      <c r="BY4120" s="62"/>
      <c r="BZ4120" s="62"/>
      <c r="CA4120" s="62"/>
      <c r="CB4120" s="62"/>
      <c r="CC4120" s="62"/>
      <c r="CD4120" s="62"/>
      <c r="CE4120" s="62"/>
      <c r="CF4120" s="62"/>
      <c r="CL4120" s="56" t="s">
        <v>1320</v>
      </c>
      <c r="CM4120" s="56" t="s">
        <v>215</v>
      </c>
      <c r="CN4120" s="56" t="s">
        <v>215</v>
      </c>
      <c r="CO4120" s="52"/>
      <c r="CP4120" s="52"/>
      <c r="CQ4120" s="52"/>
      <c r="CR4120" s="52"/>
      <c r="CS4120" s="52"/>
      <c r="CT4120" s="52"/>
      <c r="CU4120" s="33"/>
      <c r="CV4120" s="33"/>
    </row>
    <row r="4121" spans="74:100">
      <c r="BV4121" s="62"/>
      <c r="BW4121" s="62"/>
      <c r="BX4121" s="62"/>
      <c r="BY4121" s="62"/>
      <c r="BZ4121" s="62"/>
      <c r="CA4121" s="62"/>
      <c r="CB4121" s="62"/>
      <c r="CC4121" s="62"/>
      <c r="CD4121" s="62"/>
      <c r="CE4121" s="62"/>
      <c r="CF4121" s="62"/>
      <c r="CL4121" s="56" t="s">
        <v>21347</v>
      </c>
      <c r="CM4121" s="56"/>
      <c r="CN4121" s="56"/>
      <c r="CO4121" s="52"/>
      <c r="CP4121" s="52"/>
      <c r="CQ4121" s="52"/>
      <c r="CR4121" s="52"/>
      <c r="CS4121" s="52"/>
      <c r="CT4121" s="52"/>
      <c r="CU4121" s="33"/>
      <c r="CV4121" s="33"/>
    </row>
    <row r="4122" spans="74:100">
      <c r="BV4122" s="62"/>
      <c r="BW4122" s="62"/>
      <c r="BX4122" s="62"/>
      <c r="BY4122" s="62"/>
      <c r="BZ4122" s="62"/>
      <c r="CA4122" s="62"/>
      <c r="CB4122" s="62"/>
      <c r="CC4122" s="62"/>
      <c r="CD4122" s="62"/>
      <c r="CE4122" s="62"/>
      <c r="CF4122" s="62"/>
      <c r="CL4122" s="56" t="s">
        <v>4311</v>
      </c>
      <c r="CM4122" s="56" t="s">
        <v>217</v>
      </c>
      <c r="CN4122" s="56" t="s">
        <v>217</v>
      </c>
      <c r="CO4122" s="52"/>
      <c r="CP4122" s="52"/>
      <c r="CQ4122" s="52"/>
      <c r="CR4122" s="52"/>
      <c r="CS4122" s="52"/>
      <c r="CT4122" s="52"/>
      <c r="CU4122" s="33"/>
      <c r="CV4122" s="33"/>
    </row>
    <row r="4123" spans="74:100">
      <c r="BV4123" s="62"/>
      <c r="BW4123" s="62"/>
      <c r="BX4123" s="62"/>
      <c r="BY4123" s="62"/>
      <c r="BZ4123" s="62"/>
      <c r="CA4123" s="62"/>
      <c r="CB4123" s="62"/>
      <c r="CC4123" s="62"/>
      <c r="CD4123" s="62"/>
      <c r="CE4123" s="62"/>
      <c r="CF4123" s="62"/>
      <c r="CL4123" s="56" t="s">
        <v>18417</v>
      </c>
      <c r="CM4123" s="56"/>
      <c r="CN4123" s="56"/>
      <c r="CO4123" s="52"/>
      <c r="CP4123" s="52"/>
      <c r="CQ4123" s="52"/>
      <c r="CR4123" s="52"/>
      <c r="CS4123" s="52"/>
      <c r="CT4123" s="52"/>
      <c r="CU4123" s="33"/>
      <c r="CV4123" s="33"/>
    </row>
    <row r="4124" spans="74:100">
      <c r="BV4124" s="62"/>
      <c r="BW4124" s="62"/>
      <c r="BX4124" s="62"/>
      <c r="BY4124" s="62"/>
      <c r="BZ4124" s="62"/>
      <c r="CA4124" s="62"/>
      <c r="CB4124" s="62"/>
      <c r="CC4124" s="62"/>
      <c r="CD4124" s="62"/>
      <c r="CE4124" s="62"/>
      <c r="CF4124" s="62"/>
      <c r="CL4124" s="56" t="s">
        <v>27457</v>
      </c>
      <c r="CM4124" s="56" t="s">
        <v>217</v>
      </c>
      <c r="CN4124" s="56" t="s">
        <v>217</v>
      </c>
      <c r="CO4124" s="52"/>
      <c r="CP4124" s="52"/>
      <c r="CQ4124" s="52"/>
      <c r="CR4124" s="52"/>
      <c r="CS4124" s="52"/>
      <c r="CT4124" s="52"/>
      <c r="CU4124" s="33"/>
      <c r="CV4124" s="33"/>
    </row>
    <row r="4125" spans="74:100">
      <c r="BV4125" s="62"/>
      <c r="BW4125" s="62"/>
      <c r="BX4125" s="62"/>
      <c r="BY4125" s="62"/>
      <c r="BZ4125" s="62"/>
      <c r="CA4125" s="62"/>
      <c r="CB4125" s="62"/>
      <c r="CC4125" s="62"/>
      <c r="CD4125" s="62"/>
      <c r="CE4125" s="62"/>
      <c r="CF4125" s="62"/>
      <c r="CL4125" s="56" t="s">
        <v>27458</v>
      </c>
      <c r="CM4125" s="56"/>
      <c r="CN4125" s="56"/>
      <c r="CO4125" s="52"/>
      <c r="CP4125" s="52"/>
      <c r="CQ4125" s="52"/>
      <c r="CR4125" s="52"/>
      <c r="CS4125" s="52"/>
      <c r="CT4125" s="52"/>
      <c r="CU4125" s="33"/>
      <c r="CV4125" s="33"/>
    </row>
    <row r="4126" spans="74:100">
      <c r="BV4126" s="62"/>
      <c r="BW4126" s="62"/>
      <c r="BX4126" s="62"/>
      <c r="BY4126" s="62"/>
      <c r="BZ4126" s="62"/>
      <c r="CA4126" s="62"/>
      <c r="CB4126" s="62"/>
      <c r="CC4126" s="62"/>
      <c r="CD4126" s="62"/>
      <c r="CE4126" s="62"/>
      <c r="CF4126" s="62"/>
      <c r="CL4126" s="56" t="s">
        <v>4312</v>
      </c>
      <c r="CM4126" s="56" t="s">
        <v>217</v>
      </c>
      <c r="CN4126" s="56" t="s">
        <v>217</v>
      </c>
      <c r="CO4126" s="52"/>
      <c r="CP4126" s="52"/>
      <c r="CQ4126" s="52"/>
      <c r="CR4126" s="52"/>
      <c r="CS4126" s="52"/>
      <c r="CT4126" s="52"/>
      <c r="CU4126" s="33"/>
      <c r="CV4126" s="33"/>
    </row>
    <row r="4127" spans="74:100">
      <c r="BV4127" s="62"/>
      <c r="BW4127" s="62"/>
      <c r="BX4127" s="62"/>
      <c r="BY4127" s="62"/>
      <c r="BZ4127" s="62"/>
      <c r="CA4127" s="62"/>
      <c r="CB4127" s="62"/>
      <c r="CC4127" s="62"/>
      <c r="CD4127" s="62"/>
      <c r="CE4127" s="62"/>
      <c r="CF4127" s="62"/>
      <c r="CL4127" s="56" t="s">
        <v>18418</v>
      </c>
      <c r="CM4127" s="56"/>
      <c r="CN4127" s="56"/>
      <c r="CO4127" s="52"/>
      <c r="CP4127" s="52"/>
      <c r="CQ4127" s="52"/>
      <c r="CR4127" s="52"/>
      <c r="CS4127" s="52"/>
      <c r="CT4127" s="52"/>
      <c r="CU4127" s="33"/>
      <c r="CV4127" s="33"/>
    </row>
    <row r="4128" spans="74:100">
      <c r="BV4128" s="62"/>
      <c r="BW4128" s="62"/>
      <c r="BX4128" s="62"/>
      <c r="BY4128" s="62"/>
      <c r="BZ4128" s="62"/>
      <c r="CA4128" s="62"/>
      <c r="CB4128" s="62"/>
      <c r="CC4128" s="62"/>
      <c r="CD4128" s="62"/>
      <c r="CE4128" s="62"/>
      <c r="CF4128" s="62"/>
      <c r="CL4128" s="56" t="s">
        <v>27459</v>
      </c>
      <c r="CM4128" s="56" t="s">
        <v>217</v>
      </c>
      <c r="CN4128" s="56" t="s">
        <v>217</v>
      </c>
      <c r="CO4128" s="52"/>
      <c r="CP4128" s="52"/>
      <c r="CQ4128" s="52"/>
      <c r="CR4128" s="52"/>
      <c r="CS4128" s="52"/>
      <c r="CT4128" s="52"/>
      <c r="CU4128" s="33"/>
      <c r="CV4128" s="33"/>
    </row>
    <row r="4129" spans="74:100">
      <c r="BV4129" s="62"/>
      <c r="BW4129" s="62"/>
      <c r="BX4129" s="62"/>
      <c r="BY4129" s="62"/>
      <c r="BZ4129" s="62"/>
      <c r="CA4129" s="62"/>
      <c r="CB4129" s="62"/>
      <c r="CC4129" s="62"/>
      <c r="CD4129" s="62"/>
      <c r="CE4129" s="62"/>
      <c r="CF4129" s="62"/>
      <c r="CL4129" s="56" t="s">
        <v>27460</v>
      </c>
      <c r="CM4129" s="56"/>
      <c r="CN4129" s="56"/>
      <c r="CO4129" s="52"/>
      <c r="CP4129" s="52"/>
      <c r="CQ4129" s="52"/>
      <c r="CR4129" s="52"/>
      <c r="CS4129" s="52"/>
      <c r="CT4129" s="52"/>
      <c r="CU4129" s="33"/>
      <c r="CV4129" s="33"/>
    </row>
    <row r="4130" spans="74:100">
      <c r="BV4130" s="62"/>
      <c r="BW4130" s="62"/>
      <c r="BX4130" s="62"/>
      <c r="BY4130" s="62"/>
      <c r="BZ4130" s="62"/>
      <c r="CA4130" s="62"/>
      <c r="CB4130" s="62"/>
      <c r="CC4130" s="62"/>
      <c r="CD4130" s="62"/>
      <c r="CE4130" s="62"/>
      <c r="CF4130" s="62"/>
      <c r="CL4130" s="56" t="s">
        <v>4313</v>
      </c>
      <c r="CM4130" s="56" t="s">
        <v>213</v>
      </c>
      <c r="CN4130" s="56" t="s">
        <v>213</v>
      </c>
      <c r="CO4130" s="52"/>
      <c r="CP4130" s="52"/>
      <c r="CQ4130" s="52"/>
      <c r="CR4130" s="52"/>
      <c r="CS4130" s="52"/>
      <c r="CT4130" s="52"/>
      <c r="CU4130" s="33"/>
      <c r="CV4130" s="33"/>
    </row>
    <row r="4131" spans="74:100">
      <c r="BV4131" s="62"/>
      <c r="BW4131" s="62"/>
      <c r="BX4131" s="62"/>
      <c r="BY4131" s="62"/>
      <c r="BZ4131" s="62"/>
      <c r="CA4131" s="62"/>
      <c r="CB4131" s="62"/>
      <c r="CC4131" s="62"/>
      <c r="CD4131" s="62"/>
      <c r="CE4131" s="62"/>
      <c r="CF4131" s="62"/>
      <c r="CL4131" s="56" t="s">
        <v>21348</v>
      </c>
      <c r="CM4131" s="56"/>
      <c r="CN4131" s="56"/>
      <c r="CO4131" s="52"/>
      <c r="CP4131" s="52"/>
      <c r="CQ4131" s="52"/>
      <c r="CR4131" s="52"/>
      <c r="CS4131" s="52"/>
      <c r="CT4131" s="52"/>
      <c r="CU4131" s="33"/>
      <c r="CV4131" s="33"/>
    </row>
    <row r="4132" spans="74:100">
      <c r="BV4132" s="62"/>
      <c r="BW4132" s="62"/>
      <c r="BX4132" s="62"/>
      <c r="BY4132" s="62"/>
      <c r="BZ4132" s="62"/>
      <c r="CA4132" s="62"/>
      <c r="CB4132" s="62"/>
      <c r="CC4132" s="62"/>
      <c r="CD4132" s="62"/>
      <c r="CE4132" s="62"/>
      <c r="CF4132" s="62"/>
      <c r="CL4132" s="56" t="s">
        <v>1321</v>
      </c>
      <c r="CM4132" s="56" t="s">
        <v>214</v>
      </c>
      <c r="CN4132" s="56" t="s">
        <v>214</v>
      </c>
      <c r="CO4132" s="52"/>
      <c r="CP4132" s="52"/>
      <c r="CQ4132" s="52"/>
      <c r="CR4132" s="52"/>
      <c r="CS4132" s="52"/>
      <c r="CT4132" s="52"/>
      <c r="CU4132" s="33"/>
      <c r="CV4132" s="33"/>
    </row>
    <row r="4133" spans="74:100">
      <c r="BV4133" s="62"/>
      <c r="BW4133" s="62"/>
      <c r="BX4133" s="62"/>
      <c r="BY4133" s="62"/>
      <c r="BZ4133" s="62"/>
      <c r="CA4133" s="62"/>
      <c r="CB4133" s="62"/>
      <c r="CC4133" s="62"/>
      <c r="CD4133" s="62"/>
      <c r="CE4133" s="62"/>
      <c r="CF4133" s="62"/>
      <c r="CL4133" s="56" t="s">
        <v>21349</v>
      </c>
      <c r="CM4133" s="56"/>
      <c r="CN4133" s="56"/>
      <c r="CO4133" s="52"/>
      <c r="CP4133" s="52"/>
      <c r="CQ4133" s="52"/>
      <c r="CR4133" s="52"/>
      <c r="CS4133" s="52"/>
      <c r="CT4133" s="52"/>
      <c r="CU4133" s="33"/>
      <c r="CV4133" s="33"/>
    </row>
    <row r="4134" spans="74:100">
      <c r="BV4134" s="62"/>
      <c r="BW4134" s="62"/>
      <c r="BX4134" s="62"/>
      <c r="BY4134" s="62"/>
      <c r="BZ4134" s="62"/>
      <c r="CA4134" s="62"/>
      <c r="CB4134" s="62"/>
      <c r="CC4134" s="62"/>
      <c r="CD4134" s="62"/>
      <c r="CE4134" s="62"/>
      <c r="CF4134" s="62"/>
      <c r="CL4134" s="56" t="s">
        <v>1322</v>
      </c>
      <c r="CM4134" s="56" t="s">
        <v>215</v>
      </c>
      <c r="CN4134" s="56" t="s">
        <v>215</v>
      </c>
      <c r="CO4134" s="52"/>
      <c r="CP4134" s="52"/>
      <c r="CQ4134" s="52"/>
      <c r="CR4134" s="52"/>
      <c r="CS4134" s="52"/>
      <c r="CT4134" s="52"/>
      <c r="CU4134" s="33"/>
      <c r="CV4134" s="33"/>
    </row>
    <row r="4135" spans="74:100">
      <c r="BV4135" s="62"/>
      <c r="BW4135" s="62"/>
      <c r="BX4135" s="62"/>
      <c r="BY4135" s="62"/>
      <c r="BZ4135" s="62"/>
      <c r="CA4135" s="62"/>
      <c r="CB4135" s="62"/>
      <c r="CC4135" s="62"/>
      <c r="CD4135" s="62"/>
      <c r="CE4135" s="62"/>
      <c r="CF4135" s="62"/>
      <c r="CL4135" s="56" t="s">
        <v>21350</v>
      </c>
      <c r="CM4135" s="56"/>
      <c r="CN4135" s="56"/>
      <c r="CO4135" s="52"/>
      <c r="CP4135" s="52"/>
      <c r="CQ4135" s="52"/>
      <c r="CR4135" s="52"/>
      <c r="CS4135" s="52"/>
      <c r="CT4135" s="52"/>
      <c r="CU4135" s="33"/>
      <c r="CV4135" s="33"/>
    </row>
    <row r="4136" spans="74:100">
      <c r="BV4136" s="62"/>
      <c r="BW4136" s="62"/>
      <c r="BX4136" s="62"/>
      <c r="BY4136" s="62"/>
      <c r="BZ4136" s="62"/>
      <c r="CA4136" s="62"/>
      <c r="CB4136" s="62"/>
      <c r="CC4136" s="62"/>
      <c r="CD4136" s="62"/>
      <c r="CE4136" s="62"/>
      <c r="CF4136" s="62"/>
      <c r="CL4136" s="56" t="s">
        <v>4314</v>
      </c>
      <c r="CM4136" s="56" t="s">
        <v>216</v>
      </c>
      <c r="CN4136" s="56" t="s">
        <v>216</v>
      </c>
      <c r="CO4136" s="52"/>
      <c r="CP4136" s="52"/>
      <c r="CQ4136" s="52"/>
      <c r="CR4136" s="52"/>
      <c r="CS4136" s="52"/>
      <c r="CT4136" s="52"/>
      <c r="CU4136" s="33"/>
      <c r="CV4136" s="33"/>
    </row>
    <row r="4137" spans="74:100">
      <c r="BV4137" s="62"/>
      <c r="BW4137" s="62"/>
      <c r="BX4137" s="62"/>
      <c r="BY4137" s="62"/>
      <c r="BZ4137" s="62"/>
      <c r="CA4137" s="62"/>
      <c r="CB4137" s="62"/>
      <c r="CC4137" s="62"/>
      <c r="CD4137" s="62"/>
      <c r="CE4137" s="62"/>
      <c r="CF4137" s="62"/>
      <c r="CL4137" s="56" t="s">
        <v>21351</v>
      </c>
      <c r="CM4137" s="56"/>
      <c r="CN4137" s="56"/>
      <c r="CO4137" s="52"/>
      <c r="CP4137" s="52"/>
      <c r="CQ4137" s="52"/>
      <c r="CR4137" s="52"/>
      <c r="CS4137" s="52"/>
      <c r="CT4137" s="52"/>
      <c r="CU4137" s="33"/>
      <c r="CV4137" s="33"/>
    </row>
    <row r="4138" spans="74:100">
      <c r="BV4138" s="62"/>
      <c r="BW4138" s="62"/>
      <c r="BX4138" s="62"/>
      <c r="BY4138" s="62"/>
      <c r="BZ4138" s="62"/>
      <c r="CA4138" s="62"/>
      <c r="CB4138" s="62"/>
      <c r="CC4138" s="62"/>
      <c r="CD4138" s="62"/>
      <c r="CE4138" s="62"/>
      <c r="CF4138" s="62"/>
      <c r="CL4138" s="56" t="s">
        <v>1323</v>
      </c>
      <c r="CM4138" s="56" t="s">
        <v>213</v>
      </c>
      <c r="CN4138" s="56" t="s">
        <v>213</v>
      </c>
      <c r="CO4138" s="52"/>
      <c r="CP4138" s="52"/>
      <c r="CQ4138" s="52"/>
      <c r="CR4138" s="52"/>
      <c r="CS4138" s="52"/>
      <c r="CT4138" s="52"/>
      <c r="CU4138" s="33"/>
      <c r="CV4138" s="33"/>
    </row>
    <row r="4139" spans="74:100">
      <c r="BV4139" s="62"/>
      <c r="BW4139" s="62"/>
      <c r="BX4139" s="62"/>
      <c r="BY4139" s="62"/>
      <c r="BZ4139" s="62"/>
      <c r="CA4139" s="62"/>
      <c r="CB4139" s="62"/>
      <c r="CC4139" s="62"/>
      <c r="CD4139" s="62"/>
      <c r="CE4139" s="62"/>
      <c r="CF4139" s="62"/>
      <c r="CL4139" s="56" t="s">
        <v>21352</v>
      </c>
      <c r="CM4139" s="56"/>
      <c r="CN4139" s="56"/>
      <c r="CO4139" s="52"/>
      <c r="CP4139" s="52"/>
      <c r="CQ4139" s="52"/>
      <c r="CR4139" s="52"/>
      <c r="CS4139" s="52"/>
      <c r="CT4139" s="52"/>
      <c r="CU4139" s="33"/>
      <c r="CV4139" s="33"/>
    </row>
    <row r="4140" spans="74:100">
      <c r="BV4140" s="62"/>
      <c r="BW4140" s="62"/>
      <c r="BX4140" s="62"/>
      <c r="BY4140" s="62"/>
      <c r="BZ4140" s="62"/>
      <c r="CA4140" s="62"/>
      <c r="CB4140" s="62"/>
      <c r="CC4140" s="62"/>
      <c r="CD4140" s="62"/>
      <c r="CE4140" s="62"/>
      <c r="CF4140" s="62"/>
      <c r="CL4140" s="56" t="s">
        <v>4315</v>
      </c>
      <c r="CM4140" s="56" t="s">
        <v>217</v>
      </c>
      <c r="CN4140" s="56" t="s">
        <v>217</v>
      </c>
      <c r="CO4140" s="52"/>
      <c r="CP4140" s="52"/>
      <c r="CQ4140" s="52"/>
      <c r="CR4140" s="52"/>
      <c r="CS4140" s="52"/>
      <c r="CT4140" s="52"/>
      <c r="CU4140" s="33"/>
      <c r="CV4140" s="33"/>
    </row>
    <row r="4141" spans="74:100">
      <c r="BV4141" s="62"/>
      <c r="BW4141" s="62"/>
      <c r="BX4141" s="62"/>
      <c r="BY4141" s="62"/>
      <c r="BZ4141" s="62"/>
      <c r="CA4141" s="62"/>
      <c r="CB4141" s="62"/>
      <c r="CC4141" s="62"/>
      <c r="CD4141" s="62"/>
      <c r="CE4141" s="62"/>
      <c r="CF4141" s="62"/>
      <c r="CL4141" s="56" t="s">
        <v>18419</v>
      </c>
      <c r="CM4141" s="56"/>
      <c r="CN4141" s="56"/>
      <c r="CO4141" s="52"/>
      <c r="CP4141" s="52"/>
      <c r="CQ4141" s="52"/>
      <c r="CR4141" s="52"/>
      <c r="CS4141" s="52"/>
      <c r="CT4141" s="52"/>
      <c r="CU4141" s="33"/>
      <c r="CV4141" s="33"/>
    </row>
    <row r="4142" spans="74:100">
      <c r="BV4142" s="62"/>
      <c r="BW4142" s="62"/>
      <c r="BX4142" s="62"/>
      <c r="BY4142" s="62"/>
      <c r="BZ4142" s="62"/>
      <c r="CA4142" s="62"/>
      <c r="CB4142" s="62"/>
      <c r="CC4142" s="62"/>
      <c r="CD4142" s="62"/>
      <c r="CE4142" s="62"/>
      <c r="CF4142" s="62"/>
      <c r="CL4142" s="56" t="s">
        <v>1325</v>
      </c>
      <c r="CM4142" s="56" t="s">
        <v>214</v>
      </c>
      <c r="CN4142" s="56" t="s">
        <v>214</v>
      </c>
      <c r="CO4142" s="52"/>
      <c r="CP4142" s="52"/>
      <c r="CQ4142" s="52"/>
      <c r="CR4142" s="52"/>
      <c r="CS4142" s="52"/>
      <c r="CT4142" s="52"/>
      <c r="CU4142" s="33"/>
      <c r="CV4142" s="33"/>
    </row>
    <row r="4143" spans="74:100">
      <c r="BV4143" s="62"/>
      <c r="BW4143" s="62"/>
      <c r="BX4143" s="62"/>
      <c r="BY4143" s="62"/>
      <c r="BZ4143" s="62"/>
      <c r="CA4143" s="62"/>
      <c r="CB4143" s="62"/>
      <c r="CC4143" s="62"/>
      <c r="CD4143" s="62"/>
      <c r="CE4143" s="62"/>
      <c r="CF4143" s="62"/>
      <c r="CL4143" s="56" t="s">
        <v>21353</v>
      </c>
      <c r="CM4143" s="56"/>
      <c r="CN4143" s="56"/>
      <c r="CO4143" s="52"/>
      <c r="CP4143" s="52"/>
      <c r="CQ4143" s="52"/>
      <c r="CR4143" s="52"/>
      <c r="CS4143" s="52"/>
      <c r="CT4143" s="52"/>
      <c r="CU4143" s="33"/>
      <c r="CV4143" s="33"/>
    </row>
    <row r="4144" spans="74:100">
      <c r="BV4144" s="62"/>
      <c r="BW4144" s="62"/>
      <c r="BX4144" s="62"/>
      <c r="BY4144" s="62"/>
      <c r="BZ4144" s="62"/>
      <c r="CA4144" s="62"/>
      <c r="CB4144" s="62"/>
      <c r="CC4144" s="62"/>
      <c r="CD4144" s="62"/>
      <c r="CE4144" s="62"/>
      <c r="CF4144" s="62"/>
      <c r="CL4144" s="56" t="s">
        <v>1326</v>
      </c>
      <c r="CM4144" s="56" t="s">
        <v>214</v>
      </c>
      <c r="CN4144" s="56" t="s">
        <v>214</v>
      </c>
      <c r="CO4144" s="52"/>
      <c r="CP4144" s="52"/>
      <c r="CQ4144" s="52"/>
      <c r="CR4144" s="52"/>
      <c r="CS4144" s="52"/>
      <c r="CT4144" s="52"/>
      <c r="CU4144" s="33"/>
      <c r="CV4144" s="33"/>
    </row>
    <row r="4145" spans="74:100">
      <c r="BV4145" s="62"/>
      <c r="BW4145" s="62"/>
      <c r="BX4145" s="62"/>
      <c r="BY4145" s="62"/>
      <c r="BZ4145" s="62"/>
      <c r="CA4145" s="62"/>
      <c r="CB4145" s="62"/>
      <c r="CC4145" s="62"/>
      <c r="CD4145" s="62"/>
      <c r="CE4145" s="62"/>
      <c r="CF4145" s="62"/>
      <c r="CL4145" s="56" t="s">
        <v>21354</v>
      </c>
      <c r="CM4145" s="56"/>
      <c r="CN4145" s="56"/>
      <c r="CO4145" s="52"/>
      <c r="CP4145" s="52"/>
      <c r="CQ4145" s="52"/>
      <c r="CR4145" s="52"/>
      <c r="CS4145" s="52"/>
      <c r="CT4145" s="52"/>
      <c r="CU4145" s="33"/>
      <c r="CV4145" s="33"/>
    </row>
    <row r="4146" spans="74:100">
      <c r="BV4146" s="62"/>
      <c r="BW4146" s="62"/>
      <c r="BX4146" s="62"/>
      <c r="BY4146" s="62"/>
      <c r="BZ4146" s="62"/>
      <c r="CA4146" s="62"/>
      <c r="CB4146" s="62"/>
      <c r="CC4146" s="62"/>
      <c r="CD4146" s="62"/>
      <c r="CE4146" s="62"/>
      <c r="CF4146" s="62"/>
      <c r="CL4146" s="56" t="s">
        <v>27461</v>
      </c>
      <c r="CM4146" s="56" t="s">
        <v>217</v>
      </c>
      <c r="CN4146" s="56" t="s">
        <v>217</v>
      </c>
      <c r="CO4146" s="52"/>
      <c r="CP4146" s="52"/>
      <c r="CQ4146" s="52"/>
      <c r="CR4146" s="52"/>
      <c r="CS4146" s="52"/>
      <c r="CT4146" s="52"/>
      <c r="CU4146" s="33"/>
      <c r="CV4146" s="33"/>
    </row>
    <row r="4147" spans="74:100">
      <c r="BV4147" s="62"/>
      <c r="BW4147" s="62"/>
      <c r="BX4147" s="62"/>
      <c r="BY4147" s="62"/>
      <c r="BZ4147" s="62"/>
      <c r="CA4147" s="62"/>
      <c r="CB4147" s="62"/>
      <c r="CC4147" s="62"/>
      <c r="CD4147" s="62"/>
      <c r="CE4147" s="62"/>
      <c r="CF4147" s="62"/>
      <c r="CL4147" s="56" t="s">
        <v>27462</v>
      </c>
      <c r="CM4147" s="56"/>
      <c r="CN4147" s="56"/>
      <c r="CO4147" s="52"/>
      <c r="CP4147" s="52"/>
      <c r="CQ4147" s="52"/>
      <c r="CR4147" s="52"/>
      <c r="CS4147" s="52"/>
      <c r="CT4147" s="52"/>
      <c r="CU4147" s="33"/>
      <c r="CV4147" s="33"/>
    </row>
    <row r="4148" spans="74:100">
      <c r="BV4148" s="62"/>
      <c r="BW4148" s="62"/>
      <c r="BX4148" s="62"/>
      <c r="BY4148" s="62"/>
      <c r="BZ4148" s="62"/>
      <c r="CA4148" s="62"/>
      <c r="CB4148" s="62"/>
      <c r="CC4148" s="62"/>
      <c r="CD4148" s="62"/>
      <c r="CE4148" s="62"/>
      <c r="CF4148" s="62"/>
      <c r="CL4148" s="56" t="s">
        <v>4316</v>
      </c>
      <c r="CM4148" s="56" t="s">
        <v>217</v>
      </c>
      <c r="CN4148" s="56" t="s">
        <v>217</v>
      </c>
      <c r="CO4148" s="52"/>
      <c r="CP4148" s="52"/>
      <c r="CQ4148" s="52"/>
      <c r="CR4148" s="52"/>
      <c r="CS4148" s="52"/>
      <c r="CT4148" s="52"/>
      <c r="CU4148" s="33"/>
      <c r="CV4148" s="33"/>
    </row>
    <row r="4149" spans="74:100">
      <c r="BV4149" s="62"/>
      <c r="BW4149" s="62"/>
      <c r="BX4149" s="62"/>
      <c r="BY4149" s="62"/>
      <c r="BZ4149" s="62"/>
      <c r="CA4149" s="62"/>
      <c r="CB4149" s="62"/>
      <c r="CC4149" s="62"/>
      <c r="CD4149" s="62"/>
      <c r="CE4149" s="62"/>
      <c r="CF4149" s="62"/>
      <c r="CL4149" s="56" t="s">
        <v>21355</v>
      </c>
      <c r="CM4149" s="56"/>
      <c r="CN4149" s="56"/>
      <c r="CO4149" s="52"/>
      <c r="CP4149" s="52"/>
      <c r="CQ4149" s="52"/>
      <c r="CR4149" s="52"/>
      <c r="CS4149" s="52"/>
      <c r="CT4149" s="52"/>
      <c r="CU4149" s="33"/>
      <c r="CV4149" s="33"/>
    </row>
    <row r="4150" spans="74:100">
      <c r="BV4150" s="62"/>
      <c r="BW4150" s="62"/>
      <c r="BX4150" s="62"/>
      <c r="BY4150" s="62"/>
      <c r="BZ4150" s="62"/>
      <c r="CA4150" s="62"/>
      <c r="CB4150" s="62"/>
      <c r="CC4150" s="62"/>
      <c r="CD4150" s="62"/>
      <c r="CE4150" s="62"/>
      <c r="CF4150" s="62"/>
      <c r="CL4150" s="56" t="s">
        <v>1327</v>
      </c>
      <c r="CM4150" s="56" t="s">
        <v>216</v>
      </c>
      <c r="CN4150" s="56" t="s">
        <v>216</v>
      </c>
      <c r="CO4150" s="52"/>
      <c r="CP4150" s="52"/>
      <c r="CQ4150" s="52"/>
      <c r="CR4150" s="52"/>
      <c r="CS4150" s="52"/>
      <c r="CT4150" s="52"/>
      <c r="CU4150" s="33"/>
      <c r="CV4150" s="33"/>
    </row>
    <row r="4151" spans="74:100">
      <c r="BV4151" s="62"/>
      <c r="BW4151" s="62"/>
      <c r="BX4151" s="62"/>
      <c r="BY4151" s="62"/>
      <c r="BZ4151" s="62"/>
      <c r="CA4151" s="62"/>
      <c r="CB4151" s="62"/>
      <c r="CC4151" s="62"/>
      <c r="CD4151" s="62"/>
      <c r="CE4151" s="62"/>
      <c r="CF4151" s="62"/>
      <c r="CL4151" s="56" t="s">
        <v>21356</v>
      </c>
      <c r="CM4151" s="56"/>
      <c r="CN4151" s="56"/>
      <c r="CO4151" s="52"/>
      <c r="CP4151" s="52"/>
      <c r="CQ4151" s="52"/>
      <c r="CR4151" s="52"/>
      <c r="CS4151" s="52"/>
      <c r="CT4151" s="52"/>
      <c r="CU4151" s="33"/>
      <c r="CV4151" s="33"/>
    </row>
    <row r="4152" spans="74:100">
      <c r="BV4152" s="62"/>
      <c r="BW4152" s="62"/>
      <c r="BX4152" s="62"/>
      <c r="BY4152" s="62"/>
      <c r="BZ4152" s="62"/>
      <c r="CA4152" s="62"/>
      <c r="CB4152" s="62"/>
      <c r="CC4152" s="62"/>
      <c r="CD4152" s="62"/>
      <c r="CE4152" s="62"/>
      <c r="CF4152" s="62"/>
      <c r="CL4152" s="56" t="s">
        <v>1329</v>
      </c>
      <c r="CM4152" s="56" t="s">
        <v>216</v>
      </c>
      <c r="CN4152" s="56" t="s">
        <v>216</v>
      </c>
      <c r="CO4152" s="52"/>
      <c r="CP4152" s="52"/>
      <c r="CQ4152" s="52"/>
      <c r="CR4152" s="52"/>
      <c r="CS4152" s="52"/>
      <c r="CT4152" s="52"/>
      <c r="CU4152" s="33"/>
      <c r="CV4152" s="33"/>
    </row>
    <row r="4153" spans="74:100">
      <c r="BV4153" s="62"/>
      <c r="BW4153" s="62"/>
      <c r="BX4153" s="62"/>
      <c r="BY4153" s="62"/>
      <c r="BZ4153" s="62"/>
      <c r="CA4153" s="62"/>
      <c r="CB4153" s="62"/>
      <c r="CC4153" s="62"/>
      <c r="CD4153" s="62"/>
      <c r="CE4153" s="62"/>
      <c r="CF4153" s="62"/>
      <c r="CL4153" s="56" t="s">
        <v>21357</v>
      </c>
      <c r="CM4153" s="56"/>
      <c r="CN4153" s="56"/>
      <c r="CO4153" s="52"/>
      <c r="CP4153" s="52"/>
      <c r="CQ4153" s="52"/>
      <c r="CR4153" s="52"/>
      <c r="CS4153" s="52"/>
      <c r="CT4153" s="52"/>
      <c r="CU4153" s="33"/>
      <c r="CV4153" s="33"/>
    </row>
    <row r="4154" spans="74:100">
      <c r="BV4154" s="62"/>
      <c r="BW4154" s="62"/>
      <c r="BX4154" s="62"/>
      <c r="BY4154" s="62"/>
      <c r="BZ4154" s="62"/>
      <c r="CA4154" s="62"/>
      <c r="CB4154" s="62"/>
      <c r="CC4154" s="62"/>
      <c r="CD4154" s="62"/>
      <c r="CE4154" s="62"/>
      <c r="CF4154" s="62"/>
      <c r="CL4154" s="56" t="s">
        <v>1330</v>
      </c>
      <c r="CM4154" s="56" t="s">
        <v>216</v>
      </c>
      <c r="CN4154" s="56" t="s">
        <v>216</v>
      </c>
      <c r="CO4154" s="52"/>
      <c r="CP4154" s="52"/>
      <c r="CQ4154" s="52"/>
      <c r="CR4154" s="52"/>
      <c r="CS4154" s="52"/>
      <c r="CT4154" s="52"/>
      <c r="CU4154" s="33"/>
      <c r="CV4154" s="33"/>
    </row>
    <row r="4155" spans="74:100">
      <c r="BV4155" s="62"/>
      <c r="BW4155" s="62"/>
      <c r="BX4155" s="62"/>
      <c r="BY4155" s="62"/>
      <c r="BZ4155" s="62"/>
      <c r="CA4155" s="62"/>
      <c r="CB4155" s="62"/>
      <c r="CC4155" s="62"/>
      <c r="CD4155" s="62"/>
      <c r="CE4155" s="62"/>
      <c r="CF4155" s="62"/>
      <c r="CL4155" s="56" t="s">
        <v>21358</v>
      </c>
      <c r="CM4155" s="56"/>
      <c r="CN4155" s="56"/>
      <c r="CO4155" s="52"/>
      <c r="CP4155" s="52"/>
      <c r="CQ4155" s="52"/>
      <c r="CR4155" s="52"/>
      <c r="CS4155" s="52"/>
      <c r="CT4155" s="52"/>
      <c r="CU4155" s="33"/>
      <c r="CV4155" s="33"/>
    </row>
    <row r="4156" spans="74:100">
      <c r="BV4156" s="62"/>
      <c r="BW4156" s="62"/>
      <c r="BX4156" s="62"/>
      <c r="BY4156" s="62"/>
      <c r="BZ4156" s="62"/>
      <c r="CA4156" s="62"/>
      <c r="CB4156" s="62"/>
      <c r="CC4156" s="62"/>
      <c r="CD4156" s="62"/>
      <c r="CE4156" s="62"/>
      <c r="CF4156" s="62"/>
      <c r="CL4156" s="56" t="s">
        <v>27463</v>
      </c>
      <c r="CM4156" s="56" t="s">
        <v>213</v>
      </c>
      <c r="CN4156" s="56" t="s">
        <v>213</v>
      </c>
      <c r="CO4156" s="52"/>
      <c r="CP4156" s="52"/>
      <c r="CQ4156" s="52"/>
      <c r="CR4156" s="52"/>
      <c r="CS4156" s="52"/>
      <c r="CT4156" s="52"/>
      <c r="CU4156" s="33"/>
      <c r="CV4156" s="33"/>
    </row>
    <row r="4157" spans="74:100">
      <c r="BV4157" s="62"/>
      <c r="BW4157" s="62"/>
      <c r="BX4157" s="62"/>
      <c r="BY4157" s="62"/>
      <c r="BZ4157" s="62"/>
      <c r="CA4157" s="62"/>
      <c r="CB4157" s="62"/>
      <c r="CC4157" s="62"/>
      <c r="CD4157" s="62"/>
      <c r="CE4157" s="62"/>
      <c r="CF4157" s="62"/>
      <c r="CL4157" s="56" t="s">
        <v>27464</v>
      </c>
      <c r="CM4157" s="56"/>
      <c r="CN4157" s="56"/>
      <c r="CO4157" s="52"/>
      <c r="CP4157" s="52"/>
      <c r="CQ4157" s="52"/>
      <c r="CR4157" s="52"/>
      <c r="CS4157" s="52"/>
      <c r="CT4157" s="52"/>
      <c r="CU4157" s="33"/>
      <c r="CV4157" s="33"/>
    </row>
    <row r="4158" spans="74:100">
      <c r="BV4158" s="62"/>
      <c r="BW4158" s="62"/>
      <c r="BX4158" s="62"/>
      <c r="BY4158" s="62"/>
      <c r="BZ4158" s="62"/>
      <c r="CA4158" s="62"/>
      <c r="CB4158" s="62"/>
      <c r="CC4158" s="62"/>
      <c r="CD4158" s="62"/>
      <c r="CE4158" s="62"/>
      <c r="CF4158" s="62"/>
      <c r="CL4158" s="56" t="s">
        <v>4317</v>
      </c>
      <c r="CM4158" s="56" t="s">
        <v>213</v>
      </c>
      <c r="CN4158" s="56" t="s">
        <v>213</v>
      </c>
      <c r="CO4158" s="52"/>
      <c r="CP4158" s="52"/>
      <c r="CQ4158" s="52"/>
      <c r="CR4158" s="52"/>
      <c r="CS4158" s="52"/>
      <c r="CT4158" s="52"/>
      <c r="CU4158" s="33"/>
      <c r="CV4158" s="33"/>
    </row>
    <row r="4159" spans="74:100">
      <c r="BV4159" s="62"/>
      <c r="BW4159" s="62"/>
      <c r="BX4159" s="62"/>
      <c r="BY4159" s="62"/>
      <c r="BZ4159" s="62"/>
      <c r="CA4159" s="62"/>
      <c r="CB4159" s="62"/>
      <c r="CC4159" s="62"/>
      <c r="CD4159" s="62"/>
      <c r="CE4159" s="62"/>
      <c r="CF4159" s="62"/>
      <c r="CL4159" s="56" t="s">
        <v>21359</v>
      </c>
      <c r="CM4159" s="56"/>
      <c r="CN4159" s="56"/>
      <c r="CO4159" s="52"/>
      <c r="CP4159" s="52"/>
      <c r="CQ4159" s="52"/>
      <c r="CR4159" s="52"/>
      <c r="CS4159" s="52"/>
      <c r="CT4159" s="52"/>
      <c r="CU4159" s="33"/>
      <c r="CV4159" s="33"/>
    </row>
    <row r="4160" spans="74:100">
      <c r="BV4160" s="62"/>
      <c r="BW4160" s="62"/>
      <c r="BX4160" s="62"/>
      <c r="BY4160" s="62"/>
      <c r="BZ4160" s="62"/>
      <c r="CA4160" s="62"/>
      <c r="CB4160" s="62"/>
      <c r="CC4160" s="62"/>
      <c r="CD4160" s="62"/>
      <c r="CE4160" s="62"/>
      <c r="CF4160" s="62"/>
      <c r="CL4160" s="56" t="s">
        <v>1331</v>
      </c>
      <c r="CM4160" s="56" t="s">
        <v>214</v>
      </c>
      <c r="CN4160" s="56" t="s">
        <v>214</v>
      </c>
      <c r="CO4160" s="52"/>
      <c r="CP4160" s="52"/>
      <c r="CQ4160" s="52"/>
      <c r="CR4160" s="52"/>
      <c r="CS4160" s="52"/>
      <c r="CT4160" s="52"/>
      <c r="CU4160" s="33"/>
      <c r="CV4160" s="33"/>
    </row>
    <row r="4161" spans="74:100">
      <c r="BV4161" s="62"/>
      <c r="BW4161" s="62"/>
      <c r="BX4161" s="62"/>
      <c r="BY4161" s="62"/>
      <c r="BZ4161" s="62"/>
      <c r="CA4161" s="62"/>
      <c r="CB4161" s="62"/>
      <c r="CC4161" s="62"/>
      <c r="CD4161" s="62"/>
      <c r="CE4161" s="62"/>
      <c r="CF4161" s="62"/>
      <c r="CL4161" s="56" t="s">
        <v>21360</v>
      </c>
      <c r="CM4161" s="56"/>
      <c r="CN4161" s="56"/>
      <c r="CO4161" s="52"/>
      <c r="CP4161" s="52"/>
      <c r="CQ4161" s="52"/>
      <c r="CR4161" s="52"/>
      <c r="CS4161" s="52"/>
      <c r="CT4161" s="52"/>
      <c r="CU4161" s="33"/>
      <c r="CV4161" s="33"/>
    </row>
    <row r="4162" spans="74:100">
      <c r="BV4162" s="62"/>
      <c r="BW4162" s="62"/>
      <c r="BX4162" s="62"/>
      <c r="BY4162" s="62"/>
      <c r="BZ4162" s="62"/>
      <c r="CA4162" s="62"/>
      <c r="CB4162" s="62"/>
      <c r="CC4162" s="62"/>
      <c r="CD4162" s="62"/>
      <c r="CE4162" s="62"/>
      <c r="CF4162" s="62"/>
      <c r="CL4162" s="56" t="s">
        <v>27465</v>
      </c>
      <c r="CM4162" s="56" t="s">
        <v>217</v>
      </c>
      <c r="CN4162" s="56" t="s">
        <v>217</v>
      </c>
      <c r="CO4162" s="52"/>
      <c r="CP4162" s="52"/>
      <c r="CQ4162" s="52"/>
      <c r="CR4162" s="52"/>
      <c r="CS4162" s="52"/>
      <c r="CT4162" s="52"/>
      <c r="CU4162" s="33"/>
      <c r="CV4162" s="33"/>
    </row>
    <row r="4163" spans="74:100">
      <c r="BV4163" s="62"/>
      <c r="BW4163" s="62"/>
      <c r="BX4163" s="62"/>
      <c r="BY4163" s="62"/>
      <c r="BZ4163" s="62"/>
      <c r="CA4163" s="62"/>
      <c r="CB4163" s="62"/>
      <c r="CC4163" s="62"/>
      <c r="CD4163" s="62"/>
      <c r="CE4163" s="62"/>
      <c r="CF4163" s="62"/>
      <c r="CL4163" s="56" t="s">
        <v>18415</v>
      </c>
      <c r="CM4163" s="56"/>
      <c r="CN4163" s="56"/>
      <c r="CO4163" s="52"/>
      <c r="CP4163" s="52"/>
      <c r="CQ4163" s="52"/>
      <c r="CR4163" s="52"/>
      <c r="CS4163" s="52"/>
      <c r="CT4163" s="52"/>
      <c r="CU4163" s="33"/>
      <c r="CV4163" s="33"/>
    </row>
    <row r="4164" spans="74:100">
      <c r="BV4164" s="62"/>
      <c r="BW4164" s="62"/>
      <c r="BX4164" s="62"/>
      <c r="BY4164" s="62"/>
      <c r="BZ4164" s="62"/>
      <c r="CA4164" s="62"/>
      <c r="CB4164" s="62"/>
      <c r="CC4164" s="62"/>
      <c r="CD4164" s="62"/>
      <c r="CE4164" s="62"/>
      <c r="CF4164" s="62"/>
      <c r="CL4164" s="56" t="s">
        <v>4318</v>
      </c>
      <c r="CM4164" s="56" t="s">
        <v>3118</v>
      </c>
      <c r="CN4164" s="56" t="s">
        <v>3118</v>
      </c>
      <c r="CO4164" s="52"/>
      <c r="CP4164" s="52"/>
      <c r="CQ4164" s="52"/>
      <c r="CR4164" s="52"/>
      <c r="CS4164" s="52"/>
      <c r="CT4164" s="52"/>
      <c r="CU4164" s="33"/>
      <c r="CV4164" s="33"/>
    </row>
    <row r="4165" spans="74:100">
      <c r="BV4165" s="62"/>
      <c r="BW4165" s="62"/>
      <c r="BX4165" s="62"/>
      <c r="BY4165" s="62"/>
      <c r="BZ4165" s="62"/>
      <c r="CA4165" s="62"/>
      <c r="CB4165" s="62"/>
      <c r="CC4165" s="62"/>
      <c r="CD4165" s="62"/>
      <c r="CE4165" s="62"/>
      <c r="CF4165" s="62"/>
      <c r="CL4165" s="56" t="s">
        <v>18420</v>
      </c>
      <c r="CM4165" s="56"/>
      <c r="CN4165" s="56"/>
      <c r="CO4165" s="52"/>
      <c r="CP4165" s="52"/>
      <c r="CQ4165" s="52"/>
      <c r="CR4165" s="52"/>
      <c r="CS4165" s="52"/>
      <c r="CT4165" s="52"/>
      <c r="CU4165" s="33"/>
      <c r="CV4165" s="33"/>
    </row>
    <row r="4166" spans="74:100">
      <c r="BV4166" s="62"/>
      <c r="BW4166" s="62"/>
      <c r="BX4166" s="62"/>
      <c r="BY4166" s="62"/>
      <c r="BZ4166" s="62"/>
      <c r="CA4166" s="62"/>
      <c r="CB4166" s="62"/>
      <c r="CC4166" s="62"/>
      <c r="CD4166" s="62"/>
      <c r="CE4166" s="62"/>
      <c r="CF4166" s="62"/>
      <c r="CL4166" s="56" t="s">
        <v>1333</v>
      </c>
      <c r="CM4166" s="56" t="s">
        <v>214</v>
      </c>
      <c r="CN4166" s="56" t="s">
        <v>214</v>
      </c>
      <c r="CO4166" s="52"/>
      <c r="CP4166" s="52"/>
      <c r="CQ4166" s="52"/>
      <c r="CR4166" s="52"/>
      <c r="CS4166" s="52"/>
      <c r="CT4166" s="52"/>
      <c r="CU4166" s="33"/>
      <c r="CV4166" s="33"/>
    </row>
    <row r="4167" spans="74:100">
      <c r="BV4167" s="62"/>
      <c r="BW4167" s="62"/>
      <c r="BX4167" s="62"/>
      <c r="BY4167" s="62"/>
      <c r="BZ4167" s="62"/>
      <c r="CA4167" s="62"/>
      <c r="CB4167" s="62"/>
      <c r="CC4167" s="62"/>
      <c r="CD4167" s="62"/>
      <c r="CE4167" s="62"/>
      <c r="CF4167" s="62"/>
      <c r="CL4167" s="56" t="s">
        <v>21361</v>
      </c>
      <c r="CM4167" s="56"/>
      <c r="CN4167" s="56"/>
      <c r="CO4167" s="52"/>
      <c r="CP4167" s="52"/>
      <c r="CQ4167" s="52"/>
      <c r="CR4167" s="52"/>
      <c r="CS4167" s="52"/>
      <c r="CT4167" s="52"/>
      <c r="CU4167" s="33"/>
      <c r="CV4167" s="33"/>
    </row>
    <row r="4168" spans="74:100">
      <c r="BV4168" s="62"/>
      <c r="BW4168" s="62"/>
      <c r="BX4168" s="62"/>
      <c r="BY4168" s="62"/>
      <c r="BZ4168" s="62"/>
      <c r="CA4168" s="62"/>
      <c r="CB4168" s="62"/>
      <c r="CC4168" s="62"/>
      <c r="CD4168" s="62"/>
      <c r="CE4168" s="62"/>
      <c r="CF4168" s="62"/>
      <c r="CL4168" s="56" t="s">
        <v>1334</v>
      </c>
      <c r="CM4168" s="56" t="s">
        <v>214</v>
      </c>
      <c r="CN4168" s="56" t="s">
        <v>214</v>
      </c>
      <c r="CO4168" s="52"/>
      <c r="CP4168" s="52"/>
      <c r="CQ4168" s="52"/>
      <c r="CR4168" s="52"/>
      <c r="CS4168" s="52"/>
      <c r="CT4168" s="52"/>
      <c r="CU4168" s="33"/>
      <c r="CV4168" s="33"/>
    </row>
    <row r="4169" spans="74:100">
      <c r="BV4169" s="62"/>
      <c r="BW4169" s="62"/>
      <c r="BX4169" s="62"/>
      <c r="BY4169" s="62"/>
      <c r="BZ4169" s="62"/>
      <c r="CA4169" s="62"/>
      <c r="CB4169" s="62"/>
      <c r="CC4169" s="62"/>
      <c r="CD4169" s="62"/>
      <c r="CE4169" s="62"/>
      <c r="CF4169" s="62"/>
      <c r="CL4169" s="56" t="s">
        <v>21362</v>
      </c>
      <c r="CM4169" s="56"/>
      <c r="CN4169" s="56"/>
      <c r="CO4169" s="52"/>
      <c r="CP4169" s="52"/>
      <c r="CQ4169" s="52"/>
      <c r="CR4169" s="52"/>
      <c r="CS4169" s="52"/>
      <c r="CT4169" s="52"/>
      <c r="CU4169" s="33"/>
      <c r="CV4169" s="33"/>
    </row>
    <row r="4170" spans="74:100">
      <c r="BV4170" s="62"/>
      <c r="BW4170" s="62"/>
      <c r="BX4170" s="62"/>
      <c r="BY4170" s="62"/>
      <c r="BZ4170" s="62"/>
      <c r="CA4170" s="62"/>
      <c r="CB4170" s="62"/>
      <c r="CC4170" s="62"/>
      <c r="CD4170" s="62"/>
      <c r="CE4170" s="62"/>
      <c r="CF4170" s="62"/>
      <c r="CL4170" s="56" t="s">
        <v>1335</v>
      </c>
      <c r="CM4170" s="56" t="s">
        <v>213</v>
      </c>
      <c r="CN4170" s="56" t="s">
        <v>213</v>
      </c>
      <c r="CO4170" s="52"/>
      <c r="CP4170" s="52"/>
      <c r="CQ4170" s="52"/>
      <c r="CR4170" s="52"/>
      <c r="CS4170" s="52"/>
      <c r="CT4170" s="52"/>
      <c r="CU4170" s="33"/>
      <c r="CV4170" s="33"/>
    </row>
    <row r="4171" spans="74:100">
      <c r="BV4171" s="62"/>
      <c r="BW4171" s="62"/>
      <c r="BX4171" s="62"/>
      <c r="BY4171" s="62"/>
      <c r="BZ4171" s="62"/>
      <c r="CA4171" s="62"/>
      <c r="CB4171" s="62"/>
      <c r="CC4171" s="62"/>
      <c r="CD4171" s="62"/>
      <c r="CE4171" s="62"/>
      <c r="CF4171" s="62"/>
      <c r="CL4171" s="56" t="s">
        <v>21363</v>
      </c>
      <c r="CM4171" s="56"/>
      <c r="CN4171" s="56"/>
      <c r="CO4171" s="52"/>
      <c r="CP4171" s="52"/>
      <c r="CQ4171" s="52"/>
      <c r="CR4171" s="52"/>
      <c r="CS4171" s="52"/>
      <c r="CT4171" s="52"/>
      <c r="CU4171" s="33"/>
      <c r="CV4171" s="33"/>
    </row>
    <row r="4172" spans="74:100">
      <c r="BV4172" s="62"/>
      <c r="BW4172" s="62"/>
      <c r="BX4172" s="62"/>
      <c r="BY4172" s="62"/>
      <c r="BZ4172" s="62"/>
      <c r="CA4172" s="62"/>
      <c r="CB4172" s="62"/>
      <c r="CC4172" s="62"/>
      <c r="CD4172" s="62"/>
      <c r="CE4172" s="62"/>
      <c r="CF4172" s="62"/>
      <c r="CL4172" s="56" t="s">
        <v>4319</v>
      </c>
      <c r="CM4172" s="56" t="s">
        <v>215</v>
      </c>
      <c r="CN4172" s="56" t="s">
        <v>215</v>
      </c>
      <c r="CO4172" s="52"/>
      <c r="CP4172" s="52"/>
      <c r="CQ4172" s="52"/>
      <c r="CR4172" s="52"/>
      <c r="CS4172" s="52"/>
      <c r="CT4172" s="52"/>
      <c r="CU4172" s="33"/>
      <c r="CV4172" s="33"/>
    </row>
    <row r="4173" spans="74:100">
      <c r="BV4173" s="62"/>
      <c r="BW4173" s="62"/>
      <c r="BX4173" s="62"/>
      <c r="BY4173" s="62"/>
      <c r="BZ4173" s="62"/>
      <c r="CA4173" s="62"/>
      <c r="CB4173" s="62"/>
      <c r="CC4173" s="62"/>
      <c r="CD4173" s="62"/>
      <c r="CE4173" s="62"/>
      <c r="CF4173" s="62"/>
      <c r="CL4173" s="56" t="s">
        <v>21364</v>
      </c>
      <c r="CM4173" s="56"/>
      <c r="CN4173" s="56"/>
      <c r="CO4173" s="52"/>
      <c r="CP4173" s="52"/>
      <c r="CQ4173" s="52"/>
      <c r="CR4173" s="52"/>
      <c r="CS4173" s="52"/>
      <c r="CT4173" s="52"/>
      <c r="CU4173" s="33"/>
      <c r="CV4173" s="33"/>
    </row>
    <row r="4174" spans="74:100">
      <c r="BV4174" s="62"/>
      <c r="BW4174" s="62"/>
      <c r="BX4174" s="62"/>
      <c r="BY4174" s="62"/>
      <c r="BZ4174" s="62"/>
      <c r="CA4174" s="62"/>
      <c r="CB4174" s="62"/>
      <c r="CC4174" s="62"/>
      <c r="CD4174" s="62"/>
      <c r="CE4174" s="62"/>
      <c r="CF4174" s="62"/>
      <c r="CL4174" s="56" t="s">
        <v>1336</v>
      </c>
      <c r="CM4174" s="56" t="s">
        <v>214</v>
      </c>
      <c r="CN4174" s="56" t="s">
        <v>214</v>
      </c>
      <c r="CO4174" s="52"/>
      <c r="CP4174" s="52"/>
      <c r="CQ4174" s="52"/>
      <c r="CR4174" s="52"/>
      <c r="CS4174" s="52"/>
      <c r="CT4174" s="52"/>
      <c r="CU4174" s="33"/>
      <c r="CV4174" s="33"/>
    </row>
    <row r="4175" spans="74:100">
      <c r="BV4175" s="62"/>
      <c r="BW4175" s="62"/>
      <c r="BX4175" s="62"/>
      <c r="BY4175" s="62"/>
      <c r="BZ4175" s="62"/>
      <c r="CA4175" s="62"/>
      <c r="CB4175" s="62"/>
      <c r="CC4175" s="62"/>
      <c r="CD4175" s="62"/>
      <c r="CE4175" s="62"/>
      <c r="CF4175" s="62"/>
      <c r="CL4175" s="56" t="s">
        <v>21365</v>
      </c>
      <c r="CM4175" s="56"/>
      <c r="CN4175" s="56"/>
      <c r="CO4175" s="52"/>
      <c r="CP4175" s="52"/>
      <c r="CQ4175" s="52"/>
      <c r="CR4175" s="52"/>
      <c r="CS4175" s="52"/>
      <c r="CT4175" s="52"/>
      <c r="CU4175" s="33"/>
      <c r="CV4175" s="33"/>
    </row>
    <row r="4176" spans="74:100">
      <c r="BV4176" s="62"/>
      <c r="BW4176" s="62"/>
      <c r="BX4176" s="62"/>
      <c r="BY4176" s="62"/>
      <c r="BZ4176" s="62"/>
      <c r="CA4176" s="62"/>
      <c r="CB4176" s="62"/>
      <c r="CC4176" s="62"/>
      <c r="CD4176" s="62"/>
      <c r="CE4176" s="62"/>
      <c r="CF4176" s="62"/>
      <c r="CL4176" s="56" t="s">
        <v>21366</v>
      </c>
      <c r="CM4176" s="56" t="s">
        <v>214</v>
      </c>
      <c r="CN4176" s="56" t="s">
        <v>214</v>
      </c>
      <c r="CO4176" s="52"/>
      <c r="CP4176" s="52"/>
      <c r="CQ4176" s="52"/>
      <c r="CR4176" s="52"/>
      <c r="CS4176" s="52"/>
      <c r="CT4176" s="52"/>
      <c r="CU4176" s="33"/>
      <c r="CV4176" s="33"/>
    </row>
    <row r="4177" spans="74:100">
      <c r="BV4177" s="62"/>
      <c r="BW4177" s="62"/>
      <c r="BX4177" s="62"/>
      <c r="BY4177" s="62"/>
      <c r="BZ4177" s="62"/>
      <c r="CA4177" s="62"/>
      <c r="CB4177" s="62"/>
      <c r="CC4177" s="62"/>
      <c r="CD4177" s="62"/>
      <c r="CE4177" s="62"/>
      <c r="CF4177" s="62"/>
      <c r="CL4177" s="56" t="s">
        <v>4320</v>
      </c>
      <c r="CM4177" s="56" t="s">
        <v>3118</v>
      </c>
      <c r="CN4177" s="56" t="s">
        <v>3118</v>
      </c>
      <c r="CO4177" s="52"/>
      <c r="CP4177" s="52"/>
      <c r="CQ4177" s="52"/>
      <c r="CR4177" s="52"/>
      <c r="CS4177" s="52"/>
      <c r="CT4177" s="52"/>
      <c r="CU4177" s="33"/>
      <c r="CV4177" s="33"/>
    </row>
    <row r="4178" spans="74:100">
      <c r="BV4178" s="62"/>
      <c r="BW4178" s="62"/>
      <c r="BX4178" s="62"/>
      <c r="BY4178" s="62"/>
      <c r="BZ4178" s="62"/>
      <c r="CA4178" s="62"/>
      <c r="CB4178" s="62"/>
      <c r="CC4178" s="62"/>
      <c r="CD4178" s="62"/>
      <c r="CE4178" s="62"/>
      <c r="CF4178" s="62"/>
      <c r="CL4178" s="56" t="s">
        <v>18421</v>
      </c>
      <c r="CM4178" s="56"/>
      <c r="CN4178" s="56"/>
      <c r="CO4178" s="52"/>
      <c r="CP4178" s="52"/>
      <c r="CQ4178" s="52"/>
      <c r="CR4178" s="52"/>
      <c r="CS4178" s="52"/>
      <c r="CT4178" s="52"/>
      <c r="CU4178" s="33"/>
      <c r="CV4178" s="33"/>
    </row>
    <row r="4179" spans="74:100">
      <c r="BV4179" s="62"/>
      <c r="BW4179" s="62"/>
      <c r="BX4179" s="62"/>
      <c r="BY4179" s="62"/>
      <c r="BZ4179" s="62"/>
      <c r="CA4179" s="62"/>
      <c r="CB4179" s="62"/>
      <c r="CC4179" s="62"/>
      <c r="CD4179" s="62"/>
      <c r="CE4179" s="62"/>
      <c r="CF4179" s="62"/>
      <c r="CL4179" s="56" t="s">
        <v>4321</v>
      </c>
      <c r="CM4179" s="56" t="s">
        <v>217</v>
      </c>
      <c r="CN4179" s="56" t="s">
        <v>217</v>
      </c>
      <c r="CO4179" s="52"/>
      <c r="CP4179" s="52"/>
      <c r="CQ4179" s="52"/>
      <c r="CR4179" s="52"/>
      <c r="CS4179" s="52"/>
      <c r="CT4179" s="52"/>
      <c r="CU4179" s="33"/>
      <c r="CV4179" s="33"/>
    </row>
    <row r="4180" spans="74:100">
      <c r="BV4180" s="62"/>
      <c r="BW4180" s="62"/>
      <c r="BX4180" s="62"/>
      <c r="BY4180" s="62"/>
      <c r="BZ4180" s="62"/>
      <c r="CA4180" s="62"/>
      <c r="CB4180" s="62"/>
      <c r="CC4180" s="62"/>
      <c r="CD4180" s="62"/>
      <c r="CE4180" s="62"/>
      <c r="CF4180" s="62"/>
      <c r="CL4180" s="56" t="s">
        <v>18422</v>
      </c>
      <c r="CM4180" s="56"/>
      <c r="CN4180" s="56"/>
      <c r="CO4180" s="52"/>
      <c r="CP4180" s="52"/>
      <c r="CQ4180" s="52"/>
      <c r="CR4180" s="52"/>
      <c r="CS4180" s="52"/>
      <c r="CT4180" s="52"/>
      <c r="CU4180" s="33"/>
      <c r="CV4180" s="33"/>
    </row>
    <row r="4181" spans="74:100">
      <c r="BV4181" s="62"/>
      <c r="BW4181" s="62"/>
      <c r="BX4181" s="62"/>
      <c r="BY4181" s="62"/>
      <c r="BZ4181" s="62"/>
      <c r="CA4181" s="62"/>
      <c r="CB4181" s="62"/>
      <c r="CC4181" s="62"/>
      <c r="CD4181" s="62"/>
      <c r="CE4181" s="62"/>
      <c r="CF4181" s="62"/>
      <c r="CL4181" s="56" t="s">
        <v>24961</v>
      </c>
      <c r="CM4181" s="56"/>
      <c r="CN4181" s="56"/>
      <c r="CO4181" s="52"/>
      <c r="CP4181" s="52"/>
      <c r="CQ4181" s="52"/>
      <c r="CR4181" s="52"/>
      <c r="CS4181" s="52"/>
      <c r="CT4181" s="52"/>
      <c r="CU4181" s="33"/>
      <c r="CV4181" s="33"/>
    </row>
    <row r="4182" spans="74:100">
      <c r="BV4182" s="62"/>
      <c r="BW4182" s="62"/>
      <c r="BX4182" s="62"/>
      <c r="BY4182" s="62"/>
      <c r="BZ4182" s="62"/>
      <c r="CA4182" s="62"/>
      <c r="CB4182" s="62"/>
      <c r="CC4182" s="62"/>
      <c r="CD4182" s="62"/>
      <c r="CE4182" s="62"/>
      <c r="CF4182" s="62"/>
      <c r="CL4182" s="56" t="s">
        <v>24962</v>
      </c>
      <c r="CM4182" s="56"/>
      <c r="CN4182" s="56"/>
      <c r="CO4182" s="52"/>
      <c r="CP4182" s="52"/>
      <c r="CQ4182" s="52"/>
      <c r="CR4182" s="52"/>
      <c r="CS4182" s="52"/>
      <c r="CT4182" s="52"/>
      <c r="CU4182" s="33"/>
      <c r="CV4182" s="33"/>
    </row>
    <row r="4183" spans="74:100">
      <c r="BV4183" s="62"/>
      <c r="BW4183" s="62"/>
      <c r="BX4183" s="62"/>
      <c r="BY4183" s="62"/>
      <c r="BZ4183" s="62"/>
      <c r="CA4183" s="62"/>
      <c r="CB4183" s="62"/>
      <c r="CC4183" s="62"/>
      <c r="CD4183" s="62"/>
      <c r="CE4183" s="62"/>
      <c r="CF4183" s="62"/>
      <c r="CL4183" s="56" t="s">
        <v>24963</v>
      </c>
      <c r="CM4183" s="56" t="s">
        <v>213</v>
      </c>
      <c r="CN4183" s="56" t="s">
        <v>213</v>
      </c>
      <c r="CO4183" s="52"/>
      <c r="CP4183" s="52"/>
      <c r="CQ4183" s="52"/>
      <c r="CR4183" s="52"/>
      <c r="CS4183" s="52"/>
      <c r="CT4183" s="52"/>
      <c r="CU4183" s="33"/>
      <c r="CV4183" s="33"/>
    </row>
    <row r="4184" spans="74:100">
      <c r="BV4184" s="62"/>
      <c r="BW4184" s="62"/>
      <c r="BX4184" s="62"/>
      <c r="BY4184" s="62"/>
      <c r="BZ4184" s="62"/>
      <c r="CA4184" s="62"/>
      <c r="CB4184" s="62"/>
      <c r="CC4184" s="62"/>
      <c r="CD4184" s="62"/>
      <c r="CE4184" s="62"/>
      <c r="CF4184" s="62"/>
      <c r="CL4184" s="56" t="s">
        <v>22660</v>
      </c>
      <c r="CM4184" s="56"/>
      <c r="CN4184" s="56"/>
      <c r="CO4184" s="52"/>
      <c r="CP4184" s="52"/>
      <c r="CQ4184" s="52"/>
      <c r="CR4184" s="52"/>
      <c r="CS4184" s="52"/>
      <c r="CT4184" s="52"/>
      <c r="CU4184" s="33"/>
      <c r="CV4184" s="33"/>
    </row>
    <row r="4185" spans="74:100">
      <c r="BV4185" s="62"/>
      <c r="BW4185" s="62"/>
      <c r="BX4185" s="62"/>
      <c r="BY4185" s="62"/>
      <c r="BZ4185" s="62"/>
      <c r="CA4185" s="62"/>
      <c r="CB4185" s="62"/>
      <c r="CC4185" s="62"/>
      <c r="CD4185" s="62"/>
      <c r="CE4185" s="62"/>
      <c r="CF4185" s="62"/>
      <c r="CL4185" s="56" t="s">
        <v>4322</v>
      </c>
      <c r="CM4185" s="56" t="s">
        <v>3118</v>
      </c>
      <c r="CN4185" s="56" t="s">
        <v>3118</v>
      </c>
      <c r="CO4185" s="52"/>
      <c r="CP4185" s="52"/>
      <c r="CQ4185" s="52"/>
      <c r="CR4185" s="52"/>
      <c r="CS4185" s="52"/>
      <c r="CT4185" s="52"/>
      <c r="CU4185" s="33"/>
      <c r="CV4185" s="33"/>
    </row>
    <row r="4186" spans="74:100">
      <c r="BV4186" s="62"/>
      <c r="BW4186" s="62"/>
      <c r="BX4186" s="62"/>
      <c r="BY4186" s="62"/>
      <c r="BZ4186" s="62"/>
      <c r="CA4186" s="62"/>
      <c r="CB4186" s="62"/>
      <c r="CC4186" s="62"/>
      <c r="CD4186" s="62"/>
      <c r="CE4186" s="62"/>
      <c r="CF4186" s="62"/>
      <c r="CL4186" s="56" t="s">
        <v>18423</v>
      </c>
      <c r="CM4186" s="56"/>
      <c r="CN4186" s="56"/>
      <c r="CO4186" s="52"/>
      <c r="CP4186" s="52"/>
      <c r="CQ4186" s="52"/>
      <c r="CR4186" s="52"/>
      <c r="CS4186" s="52"/>
      <c r="CT4186" s="52"/>
      <c r="CU4186" s="33"/>
      <c r="CV4186" s="33"/>
    </row>
    <row r="4187" spans="74:100">
      <c r="BV4187" s="62"/>
      <c r="BW4187" s="62"/>
      <c r="BX4187" s="62"/>
      <c r="BY4187" s="62"/>
      <c r="BZ4187" s="62"/>
      <c r="CA4187" s="62"/>
      <c r="CB4187" s="62"/>
      <c r="CC4187" s="62"/>
      <c r="CD4187" s="62"/>
      <c r="CE4187" s="62"/>
      <c r="CF4187" s="62"/>
      <c r="CL4187" s="56" t="s">
        <v>1337</v>
      </c>
      <c r="CM4187" s="56" t="s">
        <v>214</v>
      </c>
      <c r="CN4187" s="56" t="s">
        <v>214</v>
      </c>
      <c r="CO4187" s="52"/>
      <c r="CP4187" s="52"/>
      <c r="CQ4187" s="52"/>
      <c r="CR4187" s="52"/>
      <c r="CS4187" s="52"/>
      <c r="CT4187" s="52"/>
      <c r="CU4187" s="33"/>
      <c r="CV4187" s="33"/>
    </row>
    <row r="4188" spans="74:100">
      <c r="BV4188" s="62"/>
      <c r="BW4188" s="62"/>
      <c r="BX4188" s="62"/>
      <c r="BY4188" s="62"/>
      <c r="BZ4188" s="62"/>
      <c r="CA4188" s="62"/>
      <c r="CB4188" s="62"/>
      <c r="CC4188" s="62"/>
      <c r="CD4188" s="62"/>
      <c r="CE4188" s="62"/>
      <c r="CF4188" s="62"/>
      <c r="CL4188" s="56" t="s">
        <v>21367</v>
      </c>
      <c r="CM4188" s="56"/>
      <c r="CN4188" s="56"/>
      <c r="CO4188" s="52"/>
      <c r="CP4188" s="52"/>
      <c r="CQ4188" s="52"/>
      <c r="CR4188" s="52"/>
      <c r="CS4188" s="52"/>
      <c r="CT4188" s="52"/>
      <c r="CU4188" s="33"/>
      <c r="CV4188" s="33"/>
    </row>
    <row r="4189" spans="74:100">
      <c r="BV4189" s="62"/>
      <c r="BW4189" s="62"/>
      <c r="BX4189" s="62"/>
      <c r="BY4189" s="62"/>
      <c r="BZ4189" s="62"/>
      <c r="CA4189" s="62"/>
      <c r="CB4189" s="62"/>
      <c r="CC4189" s="62"/>
      <c r="CD4189" s="62"/>
      <c r="CE4189" s="62"/>
      <c r="CF4189" s="62"/>
      <c r="CL4189" s="56" t="s">
        <v>1338</v>
      </c>
      <c r="CM4189" s="56" t="s">
        <v>216</v>
      </c>
      <c r="CN4189" s="56" t="s">
        <v>216</v>
      </c>
      <c r="CO4189" s="52"/>
      <c r="CP4189" s="52"/>
      <c r="CQ4189" s="52"/>
      <c r="CR4189" s="52"/>
      <c r="CS4189" s="52"/>
      <c r="CT4189" s="52"/>
      <c r="CU4189" s="33"/>
      <c r="CV4189" s="33"/>
    </row>
    <row r="4190" spans="74:100">
      <c r="BV4190" s="62"/>
      <c r="BW4190" s="62"/>
      <c r="BX4190" s="62"/>
      <c r="BY4190" s="62"/>
      <c r="BZ4190" s="62"/>
      <c r="CA4190" s="62"/>
      <c r="CB4190" s="62"/>
      <c r="CC4190" s="62"/>
      <c r="CD4190" s="62"/>
      <c r="CE4190" s="62"/>
      <c r="CF4190" s="62"/>
      <c r="CL4190" s="56" t="s">
        <v>21368</v>
      </c>
      <c r="CM4190" s="56"/>
      <c r="CN4190" s="56"/>
      <c r="CO4190" s="52"/>
      <c r="CP4190" s="52"/>
      <c r="CQ4190" s="52"/>
      <c r="CR4190" s="52"/>
      <c r="CS4190" s="52"/>
      <c r="CT4190" s="52"/>
      <c r="CU4190" s="33"/>
      <c r="CV4190" s="33"/>
    </row>
    <row r="4191" spans="74:100">
      <c r="BV4191" s="62"/>
      <c r="BW4191" s="62"/>
      <c r="BX4191" s="62"/>
      <c r="BY4191" s="62"/>
      <c r="BZ4191" s="62"/>
      <c r="CA4191" s="62"/>
      <c r="CB4191" s="62"/>
      <c r="CC4191" s="62"/>
      <c r="CD4191" s="62"/>
      <c r="CE4191" s="62"/>
      <c r="CF4191" s="62"/>
      <c r="CL4191" s="56" t="s">
        <v>4323</v>
      </c>
      <c r="CM4191" s="56" t="s">
        <v>217</v>
      </c>
      <c r="CN4191" s="56" t="s">
        <v>217</v>
      </c>
      <c r="CO4191" s="52"/>
      <c r="CP4191" s="52"/>
      <c r="CQ4191" s="52"/>
      <c r="CR4191" s="52"/>
      <c r="CS4191" s="52"/>
      <c r="CT4191" s="52"/>
      <c r="CU4191" s="33"/>
      <c r="CV4191" s="33"/>
    </row>
    <row r="4192" spans="74:100">
      <c r="BV4192" s="62"/>
      <c r="BW4192" s="62"/>
      <c r="BX4192" s="62"/>
      <c r="BY4192" s="62"/>
      <c r="BZ4192" s="62"/>
      <c r="CA4192" s="62"/>
      <c r="CB4192" s="62"/>
      <c r="CC4192" s="62"/>
      <c r="CD4192" s="62"/>
      <c r="CE4192" s="62"/>
      <c r="CF4192" s="62"/>
      <c r="CL4192" s="56" t="s">
        <v>18424</v>
      </c>
      <c r="CM4192" s="56"/>
      <c r="CN4192" s="56"/>
      <c r="CO4192" s="52"/>
      <c r="CP4192" s="52"/>
      <c r="CQ4192" s="52"/>
      <c r="CR4192" s="52"/>
      <c r="CS4192" s="52"/>
      <c r="CT4192" s="52"/>
      <c r="CU4192" s="33"/>
      <c r="CV4192" s="33"/>
    </row>
    <row r="4193" spans="74:100">
      <c r="BV4193" s="62"/>
      <c r="BW4193" s="62"/>
      <c r="BX4193" s="62"/>
      <c r="BY4193" s="62"/>
      <c r="BZ4193" s="62"/>
      <c r="CA4193" s="62"/>
      <c r="CB4193" s="62"/>
      <c r="CC4193" s="62"/>
      <c r="CD4193" s="62"/>
      <c r="CE4193" s="62"/>
      <c r="CF4193" s="62"/>
      <c r="CL4193" s="56" t="s">
        <v>4324</v>
      </c>
      <c r="CM4193" s="56" t="s">
        <v>216</v>
      </c>
      <c r="CN4193" s="56" t="s">
        <v>216</v>
      </c>
      <c r="CO4193" s="52"/>
      <c r="CP4193" s="52"/>
      <c r="CQ4193" s="52"/>
      <c r="CR4193" s="52"/>
      <c r="CS4193" s="52"/>
      <c r="CT4193" s="52"/>
      <c r="CU4193" s="33"/>
      <c r="CV4193" s="33"/>
    </row>
    <row r="4194" spans="74:100">
      <c r="BV4194" s="62"/>
      <c r="BW4194" s="62"/>
      <c r="BX4194" s="62"/>
      <c r="BY4194" s="62"/>
      <c r="BZ4194" s="62"/>
      <c r="CA4194" s="62"/>
      <c r="CB4194" s="62"/>
      <c r="CC4194" s="62"/>
      <c r="CD4194" s="62"/>
      <c r="CE4194" s="62"/>
      <c r="CF4194" s="62"/>
      <c r="CL4194" s="56" t="s">
        <v>21369</v>
      </c>
      <c r="CM4194" s="56"/>
      <c r="CN4194" s="56"/>
      <c r="CO4194" s="52"/>
      <c r="CP4194" s="52"/>
      <c r="CQ4194" s="52"/>
      <c r="CR4194" s="52"/>
      <c r="CS4194" s="52"/>
      <c r="CT4194" s="52"/>
      <c r="CU4194" s="33"/>
      <c r="CV4194" s="33"/>
    </row>
    <row r="4195" spans="74:100">
      <c r="BV4195" s="62"/>
      <c r="BW4195" s="62"/>
      <c r="BX4195" s="62"/>
      <c r="BY4195" s="62"/>
      <c r="BZ4195" s="62"/>
      <c r="CA4195" s="62"/>
      <c r="CB4195" s="62"/>
      <c r="CC4195" s="62"/>
      <c r="CD4195" s="62"/>
      <c r="CE4195" s="62"/>
      <c r="CF4195" s="62"/>
      <c r="CL4195" s="56" t="s">
        <v>4325</v>
      </c>
      <c r="CM4195" s="56" t="s">
        <v>217</v>
      </c>
      <c r="CN4195" s="56" t="s">
        <v>217</v>
      </c>
      <c r="CO4195" s="52"/>
      <c r="CP4195" s="52"/>
      <c r="CQ4195" s="52"/>
      <c r="CR4195" s="52"/>
      <c r="CS4195" s="52"/>
      <c r="CT4195" s="52"/>
      <c r="CU4195" s="33"/>
      <c r="CV4195" s="33"/>
    </row>
    <row r="4196" spans="74:100">
      <c r="BV4196" s="62"/>
      <c r="BW4196" s="62"/>
      <c r="BX4196" s="62"/>
      <c r="BY4196" s="62"/>
      <c r="BZ4196" s="62"/>
      <c r="CA4196" s="62"/>
      <c r="CB4196" s="62"/>
      <c r="CC4196" s="62"/>
      <c r="CD4196" s="62"/>
      <c r="CE4196" s="62"/>
      <c r="CF4196" s="62"/>
      <c r="CL4196" s="56" t="s">
        <v>18425</v>
      </c>
      <c r="CM4196" s="56"/>
      <c r="CN4196" s="56"/>
      <c r="CO4196" s="52"/>
      <c r="CP4196" s="52"/>
      <c r="CQ4196" s="52"/>
      <c r="CR4196" s="52"/>
      <c r="CS4196" s="52"/>
      <c r="CT4196" s="52"/>
      <c r="CU4196" s="33"/>
      <c r="CV4196" s="33"/>
    </row>
    <row r="4197" spans="74:100">
      <c r="BV4197" s="62"/>
      <c r="BW4197" s="62"/>
      <c r="BX4197" s="62"/>
      <c r="BY4197" s="62"/>
      <c r="BZ4197" s="62"/>
      <c r="CA4197" s="62"/>
      <c r="CB4197" s="62"/>
      <c r="CC4197" s="62"/>
      <c r="CD4197" s="62"/>
      <c r="CE4197" s="62"/>
      <c r="CF4197" s="62"/>
      <c r="CL4197" s="56" t="s">
        <v>4326</v>
      </c>
      <c r="CM4197" s="56" t="s">
        <v>217</v>
      </c>
      <c r="CN4197" s="56" t="s">
        <v>217</v>
      </c>
      <c r="CO4197" s="52"/>
      <c r="CP4197" s="52"/>
      <c r="CQ4197" s="52"/>
      <c r="CR4197" s="52"/>
      <c r="CS4197" s="52"/>
      <c r="CT4197" s="52"/>
      <c r="CU4197" s="33"/>
      <c r="CV4197" s="33"/>
    </row>
    <row r="4198" spans="74:100">
      <c r="BV4198" s="62"/>
      <c r="BW4198" s="62"/>
      <c r="BX4198" s="62"/>
      <c r="BY4198" s="62"/>
      <c r="BZ4198" s="62"/>
      <c r="CA4198" s="62"/>
      <c r="CB4198" s="62"/>
      <c r="CC4198" s="62"/>
      <c r="CD4198" s="62"/>
      <c r="CE4198" s="62"/>
      <c r="CF4198" s="62"/>
      <c r="CL4198" s="56" t="s">
        <v>18426</v>
      </c>
      <c r="CM4198" s="56"/>
      <c r="CN4198" s="56"/>
      <c r="CO4198" s="52"/>
      <c r="CP4198" s="52"/>
      <c r="CQ4198" s="52"/>
      <c r="CR4198" s="52"/>
      <c r="CS4198" s="52"/>
      <c r="CT4198" s="52"/>
      <c r="CU4198" s="33"/>
      <c r="CV4198" s="33"/>
    </row>
    <row r="4199" spans="74:100">
      <c r="BV4199" s="62"/>
      <c r="BW4199" s="62"/>
      <c r="BX4199" s="62"/>
      <c r="BY4199" s="62"/>
      <c r="BZ4199" s="62"/>
      <c r="CA4199" s="62"/>
      <c r="CB4199" s="62"/>
      <c r="CC4199" s="62"/>
      <c r="CD4199" s="62"/>
      <c r="CE4199" s="62"/>
      <c r="CF4199" s="62"/>
      <c r="CL4199" s="56" t="s">
        <v>27466</v>
      </c>
      <c r="CM4199" s="56" t="s">
        <v>217</v>
      </c>
      <c r="CN4199" s="56" t="s">
        <v>217</v>
      </c>
      <c r="CO4199" s="52"/>
      <c r="CP4199" s="52"/>
      <c r="CQ4199" s="52"/>
      <c r="CR4199" s="52"/>
      <c r="CS4199" s="52"/>
      <c r="CT4199" s="52"/>
      <c r="CU4199" s="33"/>
      <c r="CV4199" s="33"/>
    </row>
    <row r="4200" spans="74:100">
      <c r="BV4200" s="62"/>
      <c r="BW4200" s="62"/>
      <c r="BX4200" s="62"/>
      <c r="BY4200" s="62"/>
      <c r="BZ4200" s="62"/>
      <c r="CA4200" s="62"/>
      <c r="CB4200" s="62"/>
      <c r="CC4200" s="62"/>
      <c r="CD4200" s="62"/>
      <c r="CE4200" s="62"/>
      <c r="CF4200" s="62"/>
      <c r="CL4200" s="56" t="s">
        <v>18423</v>
      </c>
      <c r="CM4200" s="56"/>
      <c r="CN4200" s="56"/>
      <c r="CO4200" s="52"/>
      <c r="CP4200" s="52"/>
      <c r="CQ4200" s="52"/>
      <c r="CR4200" s="52"/>
      <c r="CS4200" s="52"/>
      <c r="CT4200" s="52"/>
      <c r="CU4200" s="33"/>
      <c r="CV4200" s="33"/>
    </row>
    <row r="4201" spans="74:100">
      <c r="BV4201" s="62"/>
      <c r="BW4201" s="62"/>
      <c r="BX4201" s="62"/>
      <c r="BY4201" s="62"/>
      <c r="BZ4201" s="62"/>
      <c r="CA4201" s="62"/>
      <c r="CB4201" s="62"/>
      <c r="CC4201" s="62"/>
      <c r="CD4201" s="62"/>
      <c r="CE4201" s="62"/>
      <c r="CF4201" s="62"/>
      <c r="CL4201" s="56" t="s">
        <v>27467</v>
      </c>
      <c r="CM4201" s="56" t="s">
        <v>217</v>
      </c>
      <c r="CN4201" s="56" t="s">
        <v>217</v>
      </c>
      <c r="CO4201" s="52"/>
      <c r="CP4201" s="52"/>
      <c r="CQ4201" s="52"/>
      <c r="CR4201" s="52"/>
      <c r="CS4201" s="52"/>
      <c r="CT4201" s="52"/>
      <c r="CU4201" s="33"/>
      <c r="CV4201" s="33"/>
    </row>
    <row r="4202" spans="74:100">
      <c r="BV4202" s="62"/>
      <c r="BW4202" s="62"/>
      <c r="BX4202" s="62"/>
      <c r="BY4202" s="62"/>
      <c r="BZ4202" s="62"/>
      <c r="CA4202" s="62"/>
      <c r="CB4202" s="62"/>
      <c r="CC4202" s="62"/>
      <c r="CD4202" s="62"/>
      <c r="CE4202" s="62"/>
      <c r="CF4202" s="62"/>
      <c r="CL4202" s="56" t="s">
        <v>18423</v>
      </c>
      <c r="CM4202" s="56"/>
      <c r="CN4202" s="56"/>
      <c r="CO4202" s="52"/>
      <c r="CP4202" s="52"/>
      <c r="CQ4202" s="52"/>
      <c r="CR4202" s="52"/>
      <c r="CS4202" s="52"/>
      <c r="CT4202" s="52"/>
      <c r="CU4202" s="33"/>
      <c r="CV4202" s="33"/>
    </row>
    <row r="4203" spans="74:100">
      <c r="BV4203" s="62"/>
      <c r="BW4203" s="62"/>
      <c r="BX4203" s="62"/>
      <c r="BY4203" s="62"/>
      <c r="BZ4203" s="62"/>
      <c r="CA4203" s="62"/>
      <c r="CB4203" s="62"/>
      <c r="CC4203" s="62"/>
      <c r="CD4203" s="62"/>
      <c r="CE4203" s="62"/>
      <c r="CF4203" s="62"/>
      <c r="CL4203" s="56" t="s">
        <v>4327</v>
      </c>
      <c r="CM4203" s="56" t="s">
        <v>3118</v>
      </c>
      <c r="CN4203" s="56" t="s">
        <v>3118</v>
      </c>
      <c r="CO4203" s="52"/>
      <c r="CP4203" s="52"/>
      <c r="CQ4203" s="52"/>
      <c r="CR4203" s="52"/>
      <c r="CS4203" s="52"/>
      <c r="CT4203" s="52"/>
      <c r="CU4203" s="33"/>
      <c r="CV4203" s="33"/>
    </row>
    <row r="4204" spans="74:100">
      <c r="BV4204" s="62"/>
      <c r="BW4204" s="62"/>
      <c r="BX4204" s="62"/>
      <c r="BY4204" s="62"/>
      <c r="BZ4204" s="62"/>
      <c r="CA4204" s="62"/>
      <c r="CB4204" s="62"/>
      <c r="CC4204" s="62"/>
      <c r="CD4204" s="62"/>
      <c r="CE4204" s="62"/>
      <c r="CF4204" s="62"/>
      <c r="CL4204" s="56" t="s">
        <v>18427</v>
      </c>
      <c r="CM4204" s="56"/>
      <c r="CN4204" s="56"/>
      <c r="CO4204" s="52"/>
      <c r="CP4204" s="52"/>
      <c r="CQ4204" s="52"/>
      <c r="CR4204" s="52"/>
      <c r="CS4204" s="52"/>
      <c r="CT4204" s="52"/>
      <c r="CU4204" s="33"/>
      <c r="CV4204" s="33"/>
    </row>
    <row r="4205" spans="74:100">
      <c r="BV4205" s="62"/>
      <c r="BW4205" s="62"/>
      <c r="BX4205" s="62"/>
      <c r="BY4205" s="62"/>
      <c r="BZ4205" s="62"/>
      <c r="CA4205" s="62"/>
      <c r="CB4205" s="62"/>
      <c r="CC4205" s="62"/>
      <c r="CD4205" s="62"/>
      <c r="CE4205" s="62"/>
      <c r="CF4205" s="62"/>
      <c r="CL4205" s="56" t="s">
        <v>4328</v>
      </c>
      <c r="CM4205" s="56" t="s">
        <v>217</v>
      </c>
      <c r="CN4205" s="56" t="s">
        <v>217</v>
      </c>
      <c r="CO4205" s="52"/>
      <c r="CP4205" s="52"/>
      <c r="CQ4205" s="52"/>
      <c r="CR4205" s="52"/>
      <c r="CS4205" s="52"/>
      <c r="CT4205" s="52"/>
      <c r="CU4205" s="33"/>
      <c r="CV4205" s="33"/>
    </row>
    <row r="4206" spans="74:100">
      <c r="BV4206" s="62"/>
      <c r="BW4206" s="62"/>
      <c r="BX4206" s="62"/>
      <c r="BY4206" s="62"/>
      <c r="BZ4206" s="62"/>
      <c r="CA4206" s="62"/>
      <c r="CB4206" s="62"/>
      <c r="CC4206" s="62"/>
      <c r="CD4206" s="62"/>
      <c r="CE4206" s="62"/>
      <c r="CF4206" s="62"/>
      <c r="CL4206" s="56" t="s">
        <v>18428</v>
      </c>
      <c r="CM4206" s="56"/>
      <c r="CN4206" s="56"/>
      <c r="CO4206" s="52"/>
      <c r="CP4206" s="52"/>
      <c r="CQ4206" s="52"/>
      <c r="CR4206" s="52"/>
      <c r="CS4206" s="52"/>
      <c r="CT4206" s="52"/>
      <c r="CU4206" s="33"/>
      <c r="CV4206" s="33"/>
    </row>
    <row r="4207" spans="74:100">
      <c r="BV4207" s="62"/>
      <c r="BW4207" s="62"/>
      <c r="BX4207" s="62"/>
      <c r="BY4207" s="62"/>
      <c r="BZ4207" s="62"/>
      <c r="CA4207" s="62"/>
      <c r="CB4207" s="62"/>
      <c r="CC4207" s="62"/>
      <c r="CD4207" s="62"/>
      <c r="CE4207" s="62"/>
      <c r="CF4207" s="62"/>
      <c r="CL4207" s="56" t="s">
        <v>4329</v>
      </c>
      <c r="CM4207" s="56" t="s">
        <v>217</v>
      </c>
      <c r="CN4207" s="56" t="s">
        <v>217</v>
      </c>
      <c r="CO4207" s="52"/>
      <c r="CP4207" s="52"/>
      <c r="CQ4207" s="52"/>
      <c r="CR4207" s="52"/>
      <c r="CS4207" s="52"/>
      <c r="CT4207" s="52"/>
      <c r="CU4207" s="33"/>
      <c r="CV4207" s="33"/>
    </row>
    <row r="4208" spans="74:100">
      <c r="BV4208" s="62"/>
      <c r="BW4208" s="62"/>
      <c r="BX4208" s="62"/>
      <c r="BY4208" s="62"/>
      <c r="BZ4208" s="62"/>
      <c r="CA4208" s="62"/>
      <c r="CB4208" s="62"/>
      <c r="CC4208" s="62"/>
      <c r="CD4208" s="62"/>
      <c r="CE4208" s="62"/>
      <c r="CF4208" s="62"/>
      <c r="CL4208" s="56" t="s">
        <v>18429</v>
      </c>
      <c r="CM4208" s="56"/>
      <c r="CN4208" s="56"/>
      <c r="CO4208" s="52"/>
      <c r="CP4208" s="52"/>
      <c r="CQ4208" s="52"/>
      <c r="CR4208" s="52"/>
      <c r="CS4208" s="52"/>
      <c r="CT4208" s="52"/>
      <c r="CU4208" s="33"/>
      <c r="CV4208" s="33"/>
    </row>
    <row r="4209" spans="74:100">
      <c r="BV4209" s="62"/>
      <c r="BW4209" s="62"/>
      <c r="BX4209" s="62"/>
      <c r="BY4209" s="62"/>
      <c r="BZ4209" s="62"/>
      <c r="CA4209" s="62"/>
      <c r="CB4209" s="62"/>
      <c r="CC4209" s="62"/>
      <c r="CD4209" s="62"/>
      <c r="CE4209" s="62"/>
      <c r="CF4209" s="62"/>
      <c r="CL4209" s="56" t="s">
        <v>27468</v>
      </c>
      <c r="CM4209" s="56" t="s">
        <v>217</v>
      </c>
      <c r="CN4209" s="56" t="s">
        <v>217</v>
      </c>
      <c r="CO4209" s="52"/>
      <c r="CP4209" s="52"/>
      <c r="CQ4209" s="52"/>
      <c r="CR4209" s="52"/>
      <c r="CS4209" s="52"/>
      <c r="CT4209" s="52"/>
      <c r="CU4209" s="33"/>
      <c r="CV4209" s="33"/>
    </row>
    <row r="4210" spans="74:100">
      <c r="BV4210" s="62"/>
      <c r="BW4210" s="62"/>
      <c r="BX4210" s="62"/>
      <c r="BY4210" s="62"/>
      <c r="BZ4210" s="62"/>
      <c r="CA4210" s="62"/>
      <c r="CB4210" s="62"/>
      <c r="CC4210" s="62"/>
      <c r="CD4210" s="62"/>
      <c r="CE4210" s="62"/>
      <c r="CF4210" s="62"/>
      <c r="CL4210" s="56" t="s">
        <v>27469</v>
      </c>
      <c r="CM4210" s="56"/>
      <c r="CN4210" s="56"/>
      <c r="CO4210" s="52"/>
      <c r="CP4210" s="52"/>
      <c r="CQ4210" s="52"/>
      <c r="CR4210" s="52"/>
      <c r="CS4210" s="52"/>
      <c r="CT4210" s="52"/>
      <c r="CU4210" s="33"/>
      <c r="CV4210" s="33"/>
    </row>
    <row r="4211" spans="74:100">
      <c r="BV4211" s="62"/>
      <c r="BW4211" s="62"/>
      <c r="BX4211" s="62"/>
      <c r="BY4211" s="62"/>
      <c r="BZ4211" s="62"/>
      <c r="CA4211" s="62"/>
      <c r="CB4211" s="62"/>
      <c r="CC4211" s="62"/>
      <c r="CD4211" s="62"/>
      <c r="CE4211" s="62"/>
      <c r="CF4211" s="62"/>
      <c r="CL4211" s="56" t="s">
        <v>4330</v>
      </c>
      <c r="CM4211" s="56" t="s">
        <v>3118</v>
      </c>
      <c r="CN4211" s="56" t="s">
        <v>3118</v>
      </c>
      <c r="CO4211" s="52"/>
      <c r="CP4211" s="52"/>
      <c r="CQ4211" s="52"/>
      <c r="CR4211" s="52"/>
      <c r="CS4211" s="52"/>
      <c r="CT4211" s="52"/>
      <c r="CU4211" s="33"/>
      <c r="CV4211" s="33"/>
    </row>
    <row r="4212" spans="74:100">
      <c r="BV4212" s="62"/>
      <c r="BW4212" s="62"/>
      <c r="BX4212" s="62"/>
      <c r="BY4212" s="62"/>
      <c r="BZ4212" s="62"/>
      <c r="CA4212" s="62"/>
      <c r="CB4212" s="62"/>
      <c r="CC4212" s="62"/>
      <c r="CD4212" s="62"/>
      <c r="CE4212" s="62"/>
      <c r="CF4212" s="62"/>
      <c r="CL4212" s="56" t="s">
        <v>18430</v>
      </c>
      <c r="CM4212" s="56"/>
      <c r="CN4212" s="56"/>
      <c r="CO4212" s="52"/>
      <c r="CP4212" s="52"/>
      <c r="CQ4212" s="52"/>
      <c r="CR4212" s="52"/>
      <c r="CS4212" s="52"/>
      <c r="CT4212" s="52"/>
      <c r="CU4212" s="33"/>
      <c r="CV4212" s="33"/>
    </row>
    <row r="4213" spans="74:100">
      <c r="BV4213" s="62"/>
      <c r="BW4213" s="62"/>
      <c r="BX4213" s="62"/>
      <c r="BY4213" s="62"/>
      <c r="BZ4213" s="62"/>
      <c r="CA4213" s="62"/>
      <c r="CB4213" s="62"/>
      <c r="CC4213" s="62"/>
      <c r="CD4213" s="62"/>
      <c r="CE4213" s="62"/>
      <c r="CF4213" s="62"/>
      <c r="CL4213" s="56" t="s">
        <v>1339</v>
      </c>
      <c r="CM4213" s="56" t="s">
        <v>216</v>
      </c>
      <c r="CN4213" s="56" t="s">
        <v>216</v>
      </c>
      <c r="CO4213" s="52"/>
      <c r="CP4213" s="52"/>
      <c r="CQ4213" s="52"/>
      <c r="CR4213" s="52"/>
      <c r="CS4213" s="52"/>
      <c r="CT4213" s="52"/>
      <c r="CU4213" s="33"/>
      <c r="CV4213" s="33"/>
    </row>
    <row r="4214" spans="74:100">
      <c r="BV4214" s="62"/>
      <c r="BW4214" s="62"/>
      <c r="BX4214" s="62"/>
      <c r="BY4214" s="62"/>
      <c r="BZ4214" s="62"/>
      <c r="CA4214" s="62"/>
      <c r="CB4214" s="62"/>
      <c r="CC4214" s="62"/>
      <c r="CD4214" s="62"/>
      <c r="CE4214" s="62"/>
      <c r="CF4214" s="62"/>
      <c r="CL4214" s="56" t="s">
        <v>21370</v>
      </c>
      <c r="CM4214" s="56"/>
      <c r="CN4214" s="56"/>
      <c r="CO4214" s="52"/>
      <c r="CP4214" s="52"/>
      <c r="CQ4214" s="52"/>
      <c r="CR4214" s="52"/>
      <c r="CS4214" s="52"/>
      <c r="CT4214" s="52"/>
      <c r="CU4214" s="33"/>
      <c r="CV4214" s="33"/>
    </row>
    <row r="4215" spans="74:100">
      <c r="BV4215" s="62"/>
      <c r="BW4215" s="62"/>
      <c r="BX4215" s="62"/>
      <c r="BY4215" s="62"/>
      <c r="BZ4215" s="62"/>
      <c r="CA4215" s="62"/>
      <c r="CB4215" s="62"/>
      <c r="CC4215" s="62"/>
      <c r="CD4215" s="62"/>
      <c r="CE4215" s="62"/>
      <c r="CF4215" s="62"/>
      <c r="CL4215" s="56" t="s">
        <v>4332</v>
      </c>
      <c r="CM4215" s="56" t="s">
        <v>3118</v>
      </c>
      <c r="CN4215" s="56" t="s">
        <v>3118</v>
      </c>
      <c r="CO4215" s="52"/>
      <c r="CP4215" s="52"/>
      <c r="CQ4215" s="52"/>
      <c r="CR4215" s="52"/>
      <c r="CS4215" s="52"/>
      <c r="CT4215" s="52"/>
      <c r="CU4215" s="33"/>
      <c r="CV4215" s="33"/>
    </row>
    <row r="4216" spans="74:100">
      <c r="BV4216" s="62"/>
      <c r="BW4216" s="62"/>
      <c r="BX4216" s="62"/>
      <c r="BY4216" s="62"/>
      <c r="BZ4216" s="62"/>
      <c r="CA4216" s="62"/>
      <c r="CB4216" s="62"/>
      <c r="CC4216" s="62"/>
      <c r="CD4216" s="62"/>
      <c r="CE4216" s="62"/>
      <c r="CF4216" s="62"/>
      <c r="CL4216" s="56" t="s">
        <v>18431</v>
      </c>
      <c r="CM4216" s="56"/>
      <c r="CN4216" s="56"/>
      <c r="CO4216" s="52"/>
      <c r="CP4216" s="52"/>
      <c r="CQ4216" s="52"/>
      <c r="CR4216" s="52"/>
      <c r="CS4216" s="52"/>
      <c r="CT4216" s="52"/>
      <c r="CU4216" s="33"/>
      <c r="CV4216" s="33"/>
    </row>
    <row r="4217" spans="74:100">
      <c r="BV4217" s="62"/>
      <c r="BW4217" s="62"/>
      <c r="BX4217" s="62"/>
      <c r="BY4217" s="62"/>
      <c r="BZ4217" s="62"/>
      <c r="CA4217" s="62"/>
      <c r="CB4217" s="62"/>
      <c r="CC4217" s="62"/>
      <c r="CD4217" s="62"/>
      <c r="CE4217" s="62"/>
      <c r="CF4217" s="62"/>
      <c r="CL4217" s="56" t="s">
        <v>4333</v>
      </c>
      <c r="CM4217" s="56" t="s">
        <v>217</v>
      </c>
      <c r="CN4217" s="56" t="s">
        <v>217</v>
      </c>
      <c r="CO4217" s="52"/>
      <c r="CP4217" s="52"/>
      <c r="CQ4217" s="52"/>
      <c r="CR4217" s="52"/>
      <c r="CS4217" s="52"/>
      <c r="CT4217" s="52"/>
      <c r="CU4217" s="33"/>
      <c r="CV4217" s="33"/>
    </row>
    <row r="4218" spans="74:100">
      <c r="BV4218" s="62"/>
      <c r="BW4218" s="62"/>
      <c r="BX4218" s="62"/>
      <c r="BY4218" s="62"/>
      <c r="BZ4218" s="62"/>
      <c r="CA4218" s="62"/>
      <c r="CB4218" s="62"/>
      <c r="CC4218" s="62"/>
      <c r="CD4218" s="62"/>
      <c r="CE4218" s="62"/>
      <c r="CF4218" s="62"/>
      <c r="CL4218" s="56" t="s">
        <v>18432</v>
      </c>
      <c r="CM4218" s="56"/>
      <c r="CN4218" s="56"/>
      <c r="CO4218" s="52"/>
      <c r="CP4218" s="52"/>
      <c r="CQ4218" s="52"/>
      <c r="CR4218" s="52"/>
      <c r="CS4218" s="52"/>
      <c r="CT4218" s="52"/>
      <c r="CU4218" s="33"/>
      <c r="CV4218" s="33"/>
    </row>
    <row r="4219" spans="74:100">
      <c r="BV4219" s="62"/>
      <c r="BW4219" s="62"/>
      <c r="BX4219" s="62"/>
      <c r="BY4219" s="62"/>
      <c r="BZ4219" s="62"/>
      <c r="CA4219" s="62"/>
      <c r="CB4219" s="62"/>
      <c r="CC4219" s="62"/>
      <c r="CD4219" s="62"/>
      <c r="CE4219" s="62"/>
      <c r="CF4219" s="62"/>
      <c r="CL4219" s="56" t="s">
        <v>4334</v>
      </c>
      <c r="CM4219" s="56" t="s">
        <v>217</v>
      </c>
      <c r="CN4219" s="56" t="s">
        <v>217</v>
      </c>
      <c r="CO4219" s="52"/>
      <c r="CP4219" s="52"/>
      <c r="CQ4219" s="52"/>
      <c r="CR4219" s="52"/>
      <c r="CS4219" s="52"/>
      <c r="CT4219" s="52"/>
      <c r="CU4219" s="33"/>
      <c r="CV4219" s="33"/>
    </row>
    <row r="4220" spans="74:100">
      <c r="BV4220" s="62"/>
      <c r="BW4220" s="62"/>
      <c r="BX4220" s="62"/>
      <c r="BY4220" s="62"/>
      <c r="BZ4220" s="62"/>
      <c r="CA4220" s="62"/>
      <c r="CB4220" s="62"/>
      <c r="CC4220" s="62"/>
      <c r="CD4220" s="62"/>
      <c r="CE4220" s="62"/>
      <c r="CF4220" s="62"/>
      <c r="CL4220" s="56" t="s">
        <v>18433</v>
      </c>
      <c r="CM4220" s="56"/>
      <c r="CN4220" s="56"/>
      <c r="CO4220" s="52"/>
      <c r="CP4220" s="52"/>
      <c r="CQ4220" s="52"/>
      <c r="CR4220" s="52"/>
      <c r="CS4220" s="52"/>
      <c r="CT4220" s="52"/>
      <c r="CU4220" s="33"/>
      <c r="CV4220" s="33"/>
    </row>
    <row r="4221" spans="74:100">
      <c r="BV4221" s="62"/>
      <c r="BW4221" s="62"/>
      <c r="BX4221" s="62"/>
      <c r="BY4221" s="62"/>
      <c r="BZ4221" s="62"/>
      <c r="CA4221" s="62"/>
      <c r="CB4221" s="62"/>
      <c r="CC4221" s="62"/>
      <c r="CD4221" s="62"/>
      <c r="CE4221" s="62"/>
      <c r="CF4221" s="62"/>
      <c r="CL4221" s="56" t="s">
        <v>4336</v>
      </c>
      <c r="CM4221" s="56" t="s">
        <v>3118</v>
      </c>
      <c r="CN4221" s="56" t="s">
        <v>3118</v>
      </c>
      <c r="CO4221" s="52"/>
      <c r="CP4221" s="52"/>
      <c r="CQ4221" s="52"/>
      <c r="CR4221" s="52"/>
      <c r="CS4221" s="52"/>
      <c r="CT4221" s="52"/>
      <c r="CU4221" s="33"/>
      <c r="CV4221" s="33"/>
    </row>
    <row r="4222" spans="74:100">
      <c r="BV4222" s="62"/>
      <c r="BW4222" s="62"/>
      <c r="BX4222" s="62"/>
      <c r="BY4222" s="62"/>
      <c r="BZ4222" s="62"/>
      <c r="CA4222" s="62"/>
      <c r="CB4222" s="62"/>
      <c r="CC4222" s="62"/>
      <c r="CD4222" s="62"/>
      <c r="CE4222" s="62"/>
      <c r="CF4222" s="62"/>
      <c r="CL4222" s="56" t="s">
        <v>18435</v>
      </c>
      <c r="CM4222" s="56"/>
      <c r="CN4222" s="56"/>
      <c r="CO4222" s="52"/>
      <c r="CP4222" s="52"/>
      <c r="CQ4222" s="52"/>
      <c r="CR4222" s="52"/>
      <c r="CS4222" s="52"/>
      <c r="CT4222" s="52"/>
      <c r="CU4222" s="33"/>
      <c r="CV4222" s="33"/>
    </row>
    <row r="4223" spans="74:100">
      <c r="BV4223" s="62"/>
      <c r="BW4223" s="62"/>
      <c r="BX4223" s="62"/>
      <c r="BY4223" s="62"/>
      <c r="BZ4223" s="62"/>
      <c r="CA4223" s="62"/>
      <c r="CB4223" s="62"/>
      <c r="CC4223" s="62"/>
      <c r="CD4223" s="62"/>
      <c r="CE4223" s="62"/>
      <c r="CF4223" s="62"/>
      <c r="CL4223" s="56" t="s">
        <v>4337</v>
      </c>
      <c r="CM4223" s="56" t="s">
        <v>217</v>
      </c>
      <c r="CN4223" s="56" t="s">
        <v>217</v>
      </c>
      <c r="CO4223" s="52"/>
      <c r="CP4223" s="52"/>
      <c r="CQ4223" s="52"/>
      <c r="CR4223" s="52"/>
      <c r="CS4223" s="52"/>
      <c r="CT4223" s="52"/>
      <c r="CU4223" s="33"/>
      <c r="CV4223" s="33"/>
    </row>
    <row r="4224" spans="74:100">
      <c r="BV4224" s="62"/>
      <c r="BW4224" s="62"/>
      <c r="BX4224" s="62"/>
      <c r="BY4224" s="62"/>
      <c r="BZ4224" s="62"/>
      <c r="CA4224" s="62"/>
      <c r="CB4224" s="62"/>
      <c r="CC4224" s="62"/>
      <c r="CD4224" s="62"/>
      <c r="CE4224" s="62"/>
      <c r="CF4224" s="62"/>
      <c r="CL4224" s="56" t="s">
        <v>18436</v>
      </c>
      <c r="CM4224" s="56"/>
      <c r="CN4224" s="56"/>
      <c r="CO4224" s="52"/>
      <c r="CP4224" s="52"/>
      <c r="CQ4224" s="52"/>
      <c r="CR4224" s="52"/>
      <c r="CS4224" s="52"/>
      <c r="CT4224" s="52"/>
      <c r="CU4224" s="33"/>
      <c r="CV4224" s="33"/>
    </row>
    <row r="4225" spans="74:100">
      <c r="BV4225" s="62"/>
      <c r="BW4225" s="62"/>
      <c r="BX4225" s="62"/>
      <c r="BY4225" s="62"/>
      <c r="BZ4225" s="62"/>
      <c r="CA4225" s="62"/>
      <c r="CB4225" s="62"/>
      <c r="CC4225" s="62"/>
      <c r="CD4225" s="62"/>
      <c r="CE4225" s="62"/>
      <c r="CF4225" s="62"/>
      <c r="CL4225" s="56" t="s">
        <v>27470</v>
      </c>
      <c r="CM4225" s="56" t="s">
        <v>217</v>
      </c>
      <c r="CN4225" s="56" t="s">
        <v>217</v>
      </c>
      <c r="CO4225" s="52"/>
      <c r="CP4225" s="52"/>
      <c r="CQ4225" s="52"/>
      <c r="CR4225" s="52"/>
      <c r="CS4225" s="52"/>
      <c r="CT4225" s="52"/>
      <c r="CU4225" s="33"/>
      <c r="CV4225" s="33"/>
    </row>
    <row r="4226" spans="74:100">
      <c r="BV4226" s="62"/>
      <c r="BW4226" s="62"/>
      <c r="BX4226" s="62"/>
      <c r="BY4226" s="62"/>
      <c r="BZ4226" s="62"/>
      <c r="CA4226" s="62"/>
      <c r="CB4226" s="62"/>
      <c r="CC4226" s="62"/>
      <c r="CD4226" s="62"/>
      <c r="CE4226" s="62"/>
      <c r="CF4226" s="62"/>
      <c r="CL4226" s="56" t="s">
        <v>27471</v>
      </c>
      <c r="CM4226" s="56"/>
      <c r="CN4226" s="56"/>
      <c r="CO4226" s="52"/>
      <c r="CP4226" s="52"/>
      <c r="CQ4226" s="52"/>
      <c r="CR4226" s="52"/>
      <c r="CS4226" s="52"/>
      <c r="CT4226" s="52"/>
      <c r="CU4226" s="33"/>
      <c r="CV4226" s="33"/>
    </row>
    <row r="4227" spans="74:100">
      <c r="BV4227" s="62"/>
      <c r="BW4227" s="62"/>
      <c r="BX4227" s="62"/>
      <c r="BY4227" s="62"/>
      <c r="BZ4227" s="62"/>
      <c r="CA4227" s="62"/>
      <c r="CB4227" s="62"/>
      <c r="CC4227" s="62"/>
      <c r="CD4227" s="62"/>
      <c r="CE4227" s="62"/>
      <c r="CF4227" s="62"/>
      <c r="CL4227" s="56" t="s">
        <v>4338</v>
      </c>
      <c r="CM4227" s="56" t="s">
        <v>217</v>
      </c>
      <c r="CN4227" s="56" t="s">
        <v>217</v>
      </c>
      <c r="CO4227" s="52"/>
      <c r="CP4227" s="52"/>
      <c r="CQ4227" s="52"/>
      <c r="CR4227" s="52"/>
      <c r="CS4227" s="52"/>
      <c r="CT4227" s="52"/>
      <c r="CU4227" s="33"/>
      <c r="CV4227" s="33"/>
    </row>
    <row r="4228" spans="74:100">
      <c r="BV4228" s="62"/>
      <c r="BW4228" s="62"/>
      <c r="BX4228" s="62"/>
      <c r="BY4228" s="62"/>
      <c r="BZ4228" s="62"/>
      <c r="CA4228" s="62"/>
      <c r="CB4228" s="62"/>
      <c r="CC4228" s="62"/>
      <c r="CD4228" s="62"/>
      <c r="CE4228" s="62"/>
      <c r="CF4228" s="62"/>
      <c r="CL4228" s="56" t="s">
        <v>18437</v>
      </c>
      <c r="CM4228" s="56"/>
      <c r="CN4228" s="56"/>
      <c r="CO4228" s="52"/>
      <c r="CP4228" s="52"/>
      <c r="CQ4228" s="52"/>
      <c r="CR4228" s="52"/>
      <c r="CS4228" s="52"/>
      <c r="CT4228" s="52"/>
      <c r="CU4228" s="33"/>
      <c r="CV4228" s="33"/>
    </row>
    <row r="4229" spans="74:100">
      <c r="BV4229" s="62"/>
      <c r="BW4229" s="62"/>
      <c r="BX4229" s="62"/>
      <c r="BY4229" s="62"/>
      <c r="BZ4229" s="62"/>
      <c r="CA4229" s="62"/>
      <c r="CB4229" s="62"/>
      <c r="CC4229" s="62"/>
      <c r="CD4229" s="62"/>
      <c r="CE4229" s="62"/>
      <c r="CF4229" s="62"/>
      <c r="CL4229" s="56" t="s">
        <v>1340</v>
      </c>
      <c r="CM4229" s="56" t="s">
        <v>217</v>
      </c>
      <c r="CN4229" s="56" t="s">
        <v>217</v>
      </c>
      <c r="CO4229" s="52"/>
      <c r="CP4229" s="52"/>
      <c r="CQ4229" s="52"/>
      <c r="CR4229" s="52"/>
      <c r="CS4229" s="52"/>
      <c r="CT4229" s="52"/>
      <c r="CU4229" s="33"/>
      <c r="CV4229" s="33"/>
    </row>
    <row r="4230" spans="74:100">
      <c r="BV4230" s="62"/>
      <c r="BW4230" s="62"/>
      <c r="BX4230" s="62"/>
      <c r="BY4230" s="62"/>
      <c r="BZ4230" s="62"/>
      <c r="CA4230" s="62"/>
      <c r="CB4230" s="62"/>
      <c r="CC4230" s="62"/>
      <c r="CD4230" s="62"/>
      <c r="CE4230" s="62"/>
      <c r="CF4230" s="62"/>
      <c r="CL4230" s="56" t="s">
        <v>21371</v>
      </c>
      <c r="CM4230" s="56"/>
      <c r="CN4230" s="56"/>
      <c r="CO4230" s="52"/>
      <c r="CP4230" s="52"/>
      <c r="CQ4230" s="52"/>
      <c r="CR4230" s="52"/>
      <c r="CS4230" s="52"/>
      <c r="CT4230" s="52"/>
      <c r="CU4230" s="33"/>
      <c r="CV4230" s="33"/>
    </row>
    <row r="4231" spans="74:100">
      <c r="BV4231" s="62"/>
      <c r="BW4231" s="62"/>
      <c r="BX4231" s="62"/>
      <c r="BY4231" s="62"/>
      <c r="BZ4231" s="62"/>
      <c r="CA4231" s="62"/>
      <c r="CB4231" s="62"/>
      <c r="CC4231" s="62"/>
      <c r="CD4231" s="62"/>
      <c r="CE4231" s="62"/>
      <c r="CF4231" s="62"/>
      <c r="CL4231" s="56" t="s">
        <v>4339</v>
      </c>
      <c r="CM4231" s="56" t="s">
        <v>217</v>
      </c>
      <c r="CN4231" s="56" t="s">
        <v>217</v>
      </c>
      <c r="CO4231" s="52"/>
      <c r="CP4231" s="52"/>
      <c r="CQ4231" s="52"/>
      <c r="CR4231" s="52"/>
      <c r="CS4231" s="52"/>
      <c r="CT4231" s="52"/>
      <c r="CU4231" s="33"/>
      <c r="CV4231" s="33"/>
    </row>
    <row r="4232" spans="74:100">
      <c r="BV4232" s="62"/>
      <c r="BW4232" s="62"/>
      <c r="BX4232" s="62"/>
      <c r="BY4232" s="62"/>
      <c r="BZ4232" s="62"/>
      <c r="CA4232" s="62"/>
      <c r="CB4232" s="62"/>
      <c r="CC4232" s="62"/>
      <c r="CD4232" s="62"/>
      <c r="CE4232" s="62"/>
      <c r="CF4232" s="62"/>
      <c r="CL4232" s="56" t="s">
        <v>18438</v>
      </c>
      <c r="CM4232" s="56"/>
      <c r="CN4232" s="56"/>
      <c r="CO4232" s="52"/>
      <c r="CP4232" s="52"/>
      <c r="CQ4232" s="52"/>
      <c r="CR4232" s="52"/>
      <c r="CS4232" s="52"/>
      <c r="CT4232" s="52"/>
      <c r="CU4232" s="33"/>
      <c r="CV4232" s="33"/>
    </row>
    <row r="4233" spans="74:100">
      <c r="BV4233" s="62"/>
      <c r="BW4233" s="62"/>
      <c r="BX4233" s="62"/>
      <c r="BY4233" s="62"/>
      <c r="BZ4233" s="62"/>
      <c r="CA4233" s="62"/>
      <c r="CB4233" s="62"/>
      <c r="CC4233" s="62"/>
      <c r="CD4233" s="62"/>
      <c r="CE4233" s="62"/>
      <c r="CF4233" s="62"/>
      <c r="CL4233" s="56" t="s">
        <v>4340</v>
      </c>
      <c r="CM4233" s="56" t="s">
        <v>217</v>
      </c>
      <c r="CN4233" s="56" t="s">
        <v>217</v>
      </c>
      <c r="CO4233" s="52"/>
      <c r="CP4233" s="52"/>
      <c r="CQ4233" s="52"/>
      <c r="CR4233" s="52"/>
      <c r="CS4233" s="52"/>
      <c r="CT4233" s="52"/>
      <c r="CU4233" s="33"/>
      <c r="CV4233" s="33"/>
    </row>
    <row r="4234" spans="74:100">
      <c r="BV4234" s="62"/>
      <c r="BW4234" s="62"/>
      <c r="BX4234" s="62"/>
      <c r="BY4234" s="62"/>
      <c r="BZ4234" s="62"/>
      <c r="CA4234" s="62"/>
      <c r="CB4234" s="62"/>
      <c r="CC4234" s="62"/>
      <c r="CD4234" s="62"/>
      <c r="CE4234" s="62"/>
      <c r="CF4234" s="62"/>
      <c r="CL4234" s="56" t="s">
        <v>18439</v>
      </c>
      <c r="CM4234" s="56"/>
      <c r="CN4234" s="56"/>
      <c r="CO4234" s="52"/>
      <c r="CP4234" s="52"/>
      <c r="CQ4234" s="52"/>
      <c r="CR4234" s="52"/>
      <c r="CS4234" s="52"/>
      <c r="CT4234" s="52"/>
      <c r="CU4234" s="33"/>
      <c r="CV4234" s="33"/>
    </row>
    <row r="4235" spans="74:100">
      <c r="BV4235" s="62"/>
      <c r="BW4235" s="62"/>
      <c r="BX4235" s="62"/>
      <c r="BY4235" s="62"/>
      <c r="BZ4235" s="62"/>
      <c r="CA4235" s="62"/>
      <c r="CB4235" s="62"/>
      <c r="CC4235" s="62"/>
      <c r="CD4235" s="62"/>
      <c r="CE4235" s="62"/>
      <c r="CF4235" s="62"/>
      <c r="CL4235" s="56" t="s">
        <v>4341</v>
      </c>
      <c r="CM4235" s="56" t="s">
        <v>3118</v>
      </c>
      <c r="CN4235" s="56" t="s">
        <v>3118</v>
      </c>
      <c r="CO4235" s="52"/>
      <c r="CP4235" s="52"/>
      <c r="CQ4235" s="52"/>
      <c r="CR4235" s="52"/>
      <c r="CS4235" s="52"/>
      <c r="CT4235" s="52"/>
      <c r="CU4235" s="33"/>
      <c r="CV4235" s="33"/>
    </row>
    <row r="4236" spans="74:100">
      <c r="BV4236" s="62"/>
      <c r="BW4236" s="62"/>
      <c r="BX4236" s="62"/>
      <c r="BY4236" s="62"/>
      <c r="BZ4236" s="62"/>
      <c r="CA4236" s="62"/>
      <c r="CB4236" s="62"/>
      <c r="CC4236" s="62"/>
      <c r="CD4236" s="62"/>
      <c r="CE4236" s="62"/>
      <c r="CF4236" s="62"/>
      <c r="CL4236" s="56" t="s">
        <v>17744</v>
      </c>
      <c r="CM4236" s="56"/>
      <c r="CN4236" s="56"/>
      <c r="CO4236" s="52"/>
      <c r="CP4236" s="52"/>
      <c r="CQ4236" s="52"/>
      <c r="CR4236" s="52"/>
      <c r="CS4236" s="52"/>
      <c r="CT4236" s="52"/>
      <c r="CU4236" s="33"/>
      <c r="CV4236" s="33"/>
    </row>
    <row r="4237" spans="74:100">
      <c r="BV4237" s="62"/>
      <c r="BW4237" s="62"/>
      <c r="BX4237" s="62"/>
      <c r="BY4237" s="62"/>
      <c r="BZ4237" s="62"/>
      <c r="CA4237" s="62"/>
      <c r="CB4237" s="62"/>
      <c r="CC4237" s="62"/>
      <c r="CD4237" s="62"/>
      <c r="CE4237" s="62"/>
      <c r="CF4237" s="62"/>
      <c r="CL4237" s="56" t="s">
        <v>1342</v>
      </c>
      <c r="CM4237" s="56" t="s">
        <v>216</v>
      </c>
      <c r="CN4237" s="56" t="s">
        <v>216</v>
      </c>
      <c r="CO4237" s="52"/>
      <c r="CP4237" s="52"/>
      <c r="CQ4237" s="52"/>
      <c r="CR4237" s="52"/>
      <c r="CS4237" s="52"/>
      <c r="CT4237" s="52"/>
      <c r="CU4237" s="33"/>
      <c r="CV4237" s="33"/>
    </row>
    <row r="4238" spans="74:100">
      <c r="BV4238" s="62"/>
      <c r="BW4238" s="62"/>
      <c r="BX4238" s="62"/>
      <c r="BY4238" s="62"/>
      <c r="BZ4238" s="62"/>
      <c r="CA4238" s="62"/>
      <c r="CB4238" s="62"/>
      <c r="CC4238" s="62"/>
      <c r="CD4238" s="62"/>
      <c r="CE4238" s="62"/>
      <c r="CF4238" s="62"/>
      <c r="CL4238" s="56" t="s">
        <v>21373</v>
      </c>
      <c r="CM4238" s="56"/>
      <c r="CN4238" s="56"/>
      <c r="CO4238" s="52"/>
      <c r="CP4238" s="52"/>
      <c r="CQ4238" s="52"/>
      <c r="CR4238" s="52"/>
      <c r="CS4238" s="52"/>
      <c r="CT4238" s="52"/>
      <c r="CU4238" s="33"/>
      <c r="CV4238" s="33"/>
    </row>
    <row r="4239" spans="74:100">
      <c r="BV4239" s="62"/>
      <c r="BW4239" s="62"/>
      <c r="BX4239" s="62"/>
      <c r="BY4239" s="62"/>
      <c r="BZ4239" s="62"/>
      <c r="CA4239" s="62"/>
      <c r="CB4239" s="62"/>
      <c r="CC4239" s="62"/>
      <c r="CD4239" s="62"/>
      <c r="CE4239" s="62"/>
      <c r="CF4239" s="62"/>
      <c r="CL4239" s="56" t="s">
        <v>1343</v>
      </c>
      <c r="CM4239" s="56" t="s">
        <v>216</v>
      </c>
      <c r="CN4239" s="56" t="s">
        <v>216</v>
      </c>
      <c r="CO4239" s="52"/>
      <c r="CP4239" s="52"/>
      <c r="CQ4239" s="52"/>
      <c r="CR4239" s="52"/>
      <c r="CS4239" s="52"/>
      <c r="CT4239" s="52"/>
      <c r="CU4239" s="33"/>
      <c r="CV4239" s="33"/>
    </row>
    <row r="4240" spans="74:100">
      <c r="BV4240" s="62"/>
      <c r="BW4240" s="62"/>
      <c r="BX4240" s="62"/>
      <c r="BY4240" s="62"/>
      <c r="BZ4240" s="62"/>
      <c r="CA4240" s="62"/>
      <c r="CB4240" s="62"/>
      <c r="CC4240" s="62"/>
      <c r="CD4240" s="62"/>
      <c r="CE4240" s="62"/>
      <c r="CF4240" s="62"/>
      <c r="CL4240" s="56" t="s">
        <v>21374</v>
      </c>
      <c r="CM4240" s="56"/>
      <c r="CN4240" s="56"/>
      <c r="CO4240" s="52"/>
      <c r="CP4240" s="52"/>
      <c r="CQ4240" s="52"/>
      <c r="CR4240" s="52"/>
      <c r="CS4240" s="52"/>
      <c r="CT4240" s="52"/>
      <c r="CU4240" s="33"/>
      <c r="CV4240" s="33"/>
    </row>
    <row r="4241" spans="74:100">
      <c r="BV4241" s="62"/>
      <c r="BW4241" s="62"/>
      <c r="BX4241" s="62"/>
      <c r="BY4241" s="62"/>
      <c r="BZ4241" s="62"/>
      <c r="CA4241" s="62"/>
      <c r="CB4241" s="62"/>
      <c r="CC4241" s="62"/>
      <c r="CD4241" s="62"/>
      <c r="CE4241" s="62"/>
      <c r="CF4241" s="62"/>
      <c r="CL4241" s="56" t="s">
        <v>1344</v>
      </c>
      <c r="CM4241" s="56" t="s">
        <v>215</v>
      </c>
      <c r="CN4241" s="56" t="s">
        <v>215</v>
      </c>
      <c r="CO4241" s="52"/>
      <c r="CP4241" s="52"/>
      <c r="CQ4241" s="52"/>
      <c r="CR4241" s="52"/>
      <c r="CS4241" s="52"/>
      <c r="CT4241" s="52"/>
      <c r="CU4241" s="33"/>
      <c r="CV4241" s="33"/>
    </row>
    <row r="4242" spans="74:100">
      <c r="BV4242" s="62"/>
      <c r="BW4242" s="62"/>
      <c r="BX4242" s="62"/>
      <c r="BY4242" s="62"/>
      <c r="BZ4242" s="62"/>
      <c r="CA4242" s="62"/>
      <c r="CB4242" s="62"/>
      <c r="CC4242" s="62"/>
      <c r="CD4242" s="62"/>
      <c r="CE4242" s="62"/>
      <c r="CF4242" s="62"/>
      <c r="CL4242" s="56" t="s">
        <v>21375</v>
      </c>
      <c r="CM4242" s="56"/>
      <c r="CN4242" s="56"/>
      <c r="CO4242" s="52"/>
      <c r="CP4242" s="52"/>
      <c r="CQ4242" s="52"/>
      <c r="CR4242" s="52"/>
      <c r="CS4242" s="52"/>
      <c r="CT4242" s="52"/>
      <c r="CU4242" s="33"/>
      <c r="CV4242" s="33"/>
    </row>
    <row r="4243" spans="74:100">
      <c r="BV4243" s="62"/>
      <c r="BW4243" s="62"/>
      <c r="BX4243" s="62"/>
      <c r="BY4243" s="62"/>
      <c r="BZ4243" s="62"/>
      <c r="CA4243" s="62"/>
      <c r="CB4243" s="62"/>
      <c r="CC4243" s="62"/>
      <c r="CD4243" s="62"/>
      <c r="CE4243" s="62"/>
      <c r="CF4243" s="62"/>
      <c r="CL4243" s="56" t="s">
        <v>1345</v>
      </c>
      <c r="CM4243" s="56" t="s">
        <v>216</v>
      </c>
      <c r="CN4243" s="56" t="s">
        <v>216</v>
      </c>
      <c r="CO4243" s="52"/>
      <c r="CP4243" s="52"/>
      <c r="CQ4243" s="52"/>
      <c r="CR4243" s="52"/>
      <c r="CS4243" s="52"/>
      <c r="CT4243" s="52"/>
      <c r="CU4243" s="33"/>
      <c r="CV4243" s="33"/>
    </row>
    <row r="4244" spans="74:100">
      <c r="BV4244" s="62"/>
      <c r="BW4244" s="62"/>
      <c r="BX4244" s="62"/>
      <c r="BY4244" s="62"/>
      <c r="BZ4244" s="62"/>
      <c r="CA4244" s="62"/>
      <c r="CB4244" s="62"/>
      <c r="CC4244" s="62"/>
      <c r="CD4244" s="62"/>
      <c r="CE4244" s="62"/>
      <c r="CF4244" s="62"/>
      <c r="CL4244" s="56" t="s">
        <v>21376</v>
      </c>
      <c r="CM4244" s="56"/>
      <c r="CN4244" s="56"/>
      <c r="CO4244" s="52"/>
      <c r="CP4244" s="52"/>
      <c r="CQ4244" s="52"/>
      <c r="CR4244" s="52"/>
      <c r="CS4244" s="52"/>
      <c r="CT4244" s="52"/>
      <c r="CU4244" s="33"/>
      <c r="CV4244" s="33"/>
    </row>
    <row r="4245" spans="74:100">
      <c r="BV4245" s="62"/>
      <c r="BW4245" s="62"/>
      <c r="BX4245" s="62"/>
      <c r="BY4245" s="62"/>
      <c r="BZ4245" s="62"/>
      <c r="CA4245" s="62"/>
      <c r="CB4245" s="62"/>
      <c r="CC4245" s="62"/>
      <c r="CD4245" s="62"/>
      <c r="CE4245" s="62"/>
      <c r="CF4245" s="62"/>
      <c r="CL4245" s="56" t="s">
        <v>4342</v>
      </c>
      <c r="CM4245" s="56" t="s">
        <v>217</v>
      </c>
      <c r="CN4245" s="56" t="s">
        <v>217</v>
      </c>
      <c r="CO4245" s="52"/>
      <c r="CP4245" s="52"/>
      <c r="CQ4245" s="52"/>
      <c r="CR4245" s="52"/>
      <c r="CS4245" s="52"/>
      <c r="CT4245" s="52"/>
      <c r="CU4245" s="33"/>
      <c r="CV4245" s="33"/>
    </row>
    <row r="4246" spans="74:100">
      <c r="BV4246" s="62"/>
      <c r="BW4246" s="62"/>
      <c r="BX4246" s="62"/>
      <c r="BY4246" s="62"/>
      <c r="BZ4246" s="62"/>
      <c r="CA4246" s="62"/>
      <c r="CB4246" s="62"/>
      <c r="CC4246" s="62"/>
      <c r="CD4246" s="62"/>
      <c r="CE4246" s="62"/>
      <c r="CF4246" s="62"/>
      <c r="CL4246" s="56" t="s">
        <v>18440</v>
      </c>
      <c r="CM4246" s="56"/>
      <c r="CN4246" s="56"/>
      <c r="CO4246" s="52"/>
      <c r="CP4246" s="52"/>
      <c r="CQ4246" s="52"/>
      <c r="CR4246" s="52"/>
      <c r="CS4246" s="52"/>
      <c r="CT4246" s="52"/>
      <c r="CU4246" s="33"/>
      <c r="CV4246" s="33"/>
    </row>
    <row r="4247" spans="74:100">
      <c r="BV4247" s="62"/>
      <c r="BW4247" s="62"/>
      <c r="BX4247" s="62"/>
      <c r="BY4247" s="62"/>
      <c r="BZ4247" s="62"/>
      <c r="CA4247" s="62"/>
      <c r="CB4247" s="62"/>
      <c r="CC4247" s="62"/>
      <c r="CD4247" s="62"/>
      <c r="CE4247" s="62"/>
      <c r="CF4247" s="62"/>
      <c r="CL4247" s="56" t="s">
        <v>4343</v>
      </c>
      <c r="CM4247" s="56" t="s">
        <v>3118</v>
      </c>
      <c r="CN4247" s="56" t="s">
        <v>3118</v>
      </c>
      <c r="CO4247" s="52"/>
      <c r="CP4247" s="52"/>
      <c r="CQ4247" s="52"/>
      <c r="CR4247" s="52"/>
      <c r="CS4247" s="52"/>
      <c r="CT4247" s="52"/>
      <c r="CU4247" s="33"/>
      <c r="CV4247" s="33"/>
    </row>
    <row r="4248" spans="74:100">
      <c r="BV4248" s="62"/>
      <c r="BW4248" s="62"/>
      <c r="BX4248" s="62"/>
      <c r="BY4248" s="62"/>
      <c r="BZ4248" s="62"/>
      <c r="CA4248" s="62"/>
      <c r="CB4248" s="62"/>
      <c r="CC4248" s="62"/>
      <c r="CD4248" s="62"/>
      <c r="CE4248" s="62"/>
      <c r="CF4248" s="62"/>
      <c r="CL4248" s="56" t="s">
        <v>18441</v>
      </c>
      <c r="CM4248" s="56"/>
      <c r="CN4248" s="56"/>
      <c r="CO4248" s="52"/>
      <c r="CP4248" s="52"/>
      <c r="CQ4248" s="52"/>
      <c r="CR4248" s="52"/>
      <c r="CS4248" s="52"/>
      <c r="CT4248" s="52"/>
      <c r="CU4248" s="33"/>
      <c r="CV4248" s="33"/>
    </row>
    <row r="4249" spans="74:100">
      <c r="BV4249" s="62"/>
      <c r="BW4249" s="62"/>
      <c r="BX4249" s="62"/>
      <c r="BY4249" s="62"/>
      <c r="BZ4249" s="62"/>
      <c r="CA4249" s="62"/>
      <c r="CB4249" s="62"/>
      <c r="CC4249" s="62"/>
      <c r="CD4249" s="62"/>
      <c r="CE4249" s="62"/>
      <c r="CF4249" s="62"/>
      <c r="CL4249" s="56" t="s">
        <v>27472</v>
      </c>
      <c r="CM4249" s="56" t="s">
        <v>217</v>
      </c>
      <c r="CN4249" s="56" t="s">
        <v>217</v>
      </c>
      <c r="CO4249" s="52"/>
      <c r="CP4249" s="52"/>
      <c r="CQ4249" s="52"/>
      <c r="CR4249" s="52"/>
      <c r="CS4249" s="52"/>
      <c r="CT4249" s="52"/>
      <c r="CU4249" s="33"/>
      <c r="CV4249" s="33"/>
    </row>
    <row r="4250" spans="74:100">
      <c r="BV4250" s="62"/>
      <c r="BW4250" s="62"/>
      <c r="BX4250" s="62"/>
      <c r="BY4250" s="62"/>
      <c r="BZ4250" s="62"/>
      <c r="CA4250" s="62"/>
      <c r="CB4250" s="62"/>
      <c r="CC4250" s="62"/>
      <c r="CD4250" s="62"/>
      <c r="CE4250" s="62"/>
      <c r="CF4250" s="62"/>
      <c r="CL4250" s="56" t="s">
        <v>27473</v>
      </c>
      <c r="CM4250" s="56"/>
      <c r="CN4250" s="56"/>
      <c r="CO4250" s="52"/>
      <c r="CP4250" s="52"/>
      <c r="CQ4250" s="52"/>
      <c r="CR4250" s="52"/>
      <c r="CS4250" s="52"/>
      <c r="CT4250" s="52"/>
      <c r="CU4250" s="33"/>
      <c r="CV4250" s="33"/>
    </row>
    <row r="4251" spans="74:100">
      <c r="BV4251" s="62"/>
      <c r="BW4251" s="62"/>
      <c r="BX4251" s="62"/>
      <c r="BY4251" s="62"/>
      <c r="BZ4251" s="62"/>
      <c r="CA4251" s="62"/>
      <c r="CB4251" s="62"/>
      <c r="CC4251" s="62"/>
      <c r="CD4251" s="62"/>
      <c r="CE4251" s="62"/>
      <c r="CF4251" s="62"/>
      <c r="CL4251" s="56" t="s">
        <v>4344</v>
      </c>
      <c r="CM4251" s="56" t="s">
        <v>216</v>
      </c>
      <c r="CN4251" s="56" t="s">
        <v>216</v>
      </c>
      <c r="CO4251" s="52"/>
      <c r="CP4251" s="52"/>
      <c r="CQ4251" s="52"/>
      <c r="CR4251" s="52"/>
      <c r="CS4251" s="52"/>
      <c r="CT4251" s="52"/>
      <c r="CU4251" s="33"/>
      <c r="CV4251" s="33"/>
    </row>
    <row r="4252" spans="74:100">
      <c r="BV4252" s="62"/>
      <c r="BW4252" s="62"/>
      <c r="BX4252" s="62"/>
      <c r="BY4252" s="62"/>
      <c r="BZ4252" s="62"/>
      <c r="CA4252" s="62"/>
      <c r="CB4252" s="62"/>
      <c r="CC4252" s="62"/>
      <c r="CD4252" s="62"/>
      <c r="CE4252" s="62"/>
      <c r="CF4252" s="62"/>
      <c r="CL4252" s="56" t="s">
        <v>21377</v>
      </c>
      <c r="CM4252" s="56"/>
      <c r="CN4252" s="56"/>
      <c r="CO4252" s="52"/>
      <c r="CP4252" s="52"/>
      <c r="CQ4252" s="52"/>
      <c r="CR4252" s="52"/>
      <c r="CS4252" s="52"/>
      <c r="CT4252" s="52"/>
      <c r="CU4252" s="33"/>
      <c r="CV4252" s="33"/>
    </row>
    <row r="4253" spans="74:100">
      <c r="BV4253" s="62"/>
      <c r="BW4253" s="62"/>
      <c r="BX4253" s="62"/>
      <c r="BY4253" s="62"/>
      <c r="BZ4253" s="62"/>
      <c r="CA4253" s="62"/>
      <c r="CB4253" s="62"/>
      <c r="CC4253" s="62"/>
      <c r="CD4253" s="62"/>
      <c r="CE4253" s="62"/>
      <c r="CF4253" s="62"/>
      <c r="CL4253" s="56" t="s">
        <v>4345</v>
      </c>
      <c r="CM4253" s="56" t="s">
        <v>3118</v>
      </c>
      <c r="CN4253" s="56" t="s">
        <v>3118</v>
      </c>
      <c r="CO4253" s="52"/>
      <c r="CP4253" s="52"/>
      <c r="CQ4253" s="52"/>
      <c r="CR4253" s="52"/>
      <c r="CS4253" s="52"/>
      <c r="CT4253" s="52"/>
      <c r="CU4253" s="33"/>
      <c r="CV4253" s="33"/>
    </row>
    <row r="4254" spans="74:100">
      <c r="BV4254" s="62"/>
      <c r="BW4254" s="62"/>
      <c r="BX4254" s="62"/>
      <c r="BY4254" s="62"/>
      <c r="BZ4254" s="62"/>
      <c r="CA4254" s="62"/>
      <c r="CB4254" s="62"/>
      <c r="CC4254" s="62"/>
      <c r="CD4254" s="62"/>
      <c r="CE4254" s="62"/>
      <c r="CF4254" s="62"/>
      <c r="CL4254" s="56" t="s">
        <v>18442</v>
      </c>
      <c r="CM4254" s="56"/>
      <c r="CN4254" s="56"/>
      <c r="CO4254" s="52"/>
      <c r="CP4254" s="52"/>
      <c r="CQ4254" s="52"/>
      <c r="CR4254" s="52"/>
      <c r="CS4254" s="52"/>
      <c r="CT4254" s="52"/>
      <c r="CU4254" s="33"/>
      <c r="CV4254" s="33"/>
    </row>
    <row r="4255" spans="74:100">
      <c r="BV4255" s="62"/>
      <c r="BW4255" s="62"/>
      <c r="BX4255" s="62"/>
      <c r="BY4255" s="62"/>
      <c r="BZ4255" s="62"/>
      <c r="CA4255" s="62"/>
      <c r="CB4255" s="62"/>
      <c r="CC4255" s="62"/>
      <c r="CD4255" s="62"/>
      <c r="CE4255" s="62"/>
      <c r="CF4255" s="62"/>
      <c r="CL4255" s="56" t="s">
        <v>4346</v>
      </c>
      <c r="CM4255" s="56" t="s">
        <v>214</v>
      </c>
      <c r="CN4255" s="56" t="s">
        <v>214</v>
      </c>
      <c r="CO4255" s="52"/>
      <c r="CP4255" s="52"/>
      <c r="CQ4255" s="52"/>
      <c r="CR4255" s="52"/>
      <c r="CS4255" s="52"/>
      <c r="CT4255" s="52"/>
      <c r="CU4255" s="33"/>
      <c r="CV4255" s="33"/>
    </row>
    <row r="4256" spans="74:100">
      <c r="BV4256" s="62"/>
      <c r="BW4256" s="62"/>
      <c r="BX4256" s="62"/>
      <c r="BY4256" s="62"/>
      <c r="BZ4256" s="62"/>
      <c r="CA4256" s="62"/>
      <c r="CB4256" s="62"/>
      <c r="CC4256" s="62"/>
      <c r="CD4256" s="62"/>
      <c r="CE4256" s="62"/>
      <c r="CF4256" s="62"/>
      <c r="CL4256" s="56" t="s">
        <v>21378</v>
      </c>
      <c r="CM4256" s="56"/>
      <c r="CN4256" s="56"/>
      <c r="CO4256" s="52"/>
      <c r="CP4256" s="52"/>
      <c r="CQ4256" s="52"/>
      <c r="CR4256" s="52"/>
      <c r="CS4256" s="52"/>
      <c r="CT4256" s="52"/>
      <c r="CU4256" s="33"/>
      <c r="CV4256" s="33"/>
    </row>
    <row r="4257" spans="74:100">
      <c r="BV4257" s="62"/>
      <c r="BW4257" s="62"/>
      <c r="BX4257" s="62"/>
      <c r="BY4257" s="62"/>
      <c r="BZ4257" s="62"/>
      <c r="CA4257" s="62"/>
      <c r="CB4257" s="62"/>
      <c r="CC4257" s="62"/>
      <c r="CD4257" s="62"/>
      <c r="CE4257" s="62"/>
      <c r="CF4257" s="62"/>
      <c r="CL4257" s="56" t="s">
        <v>4347</v>
      </c>
      <c r="CM4257" s="56" t="s">
        <v>3118</v>
      </c>
      <c r="CN4257" s="56" t="s">
        <v>3118</v>
      </c>
      <c r="CO4257" s="52"/>
      <c r="CP4257" s="52"/>
      <c r="CQ4257" s="52"/>
      <c r="CR4257" s="52"/>
      <c r="CS4257" s="52"/>
      <c r="CT4257" s="52"/>
      <c r="CU4257" s="33"/>
      <c r="CV4257" s="33"/>
    </row>
    <row r="4258" spans="74:100">
      <c r="BV4258" s="62"/>
      <c r="BW4258" s="62"/>
      <c r="BX4258" s="62"/>
      <c r="BY4258" s="62"/>
      <c r="BZ4258" s="62"/>
      <c r="CA4258" s="62"/>
      <c r="CB4258" s="62"/>
      <c r="CC4258" s="62"/>
      <c r="CD4258" s="62"/>
      <c r="CE4258" s="62"/>
      <c r="CF4258" s="62"/>
      <c r="CL4258" s="56" t="s">
        <v>18443</v>
      </c>
      <c r="CM4258" s="56"/>
      <c r="CN4258" s="56"/>
      <c r="CO4258" s="52"/>
      <c r="CP4258" s="52"/>
      <c r="CQ4258" s="52"/>
      <c r="CR4258" s="52"/>
      <c r="CS4258" s="52"/>
      <c r="CT4258" s="52"/>
      <c r="CU4258" s="33"/>
      <c r="CV4258" s="33"/>
    </row>
    <row r="4259" spans="74:100">
      <c r="BV4259" s="62"/>
      <c r="BW4259" s="62"/>
      <c r="BX4259" s="62"/>
      <c r="BY4259" s="62"/>
      <c r="BZ4259" s="62"/>
      <c r="CA4259" s="62"/>
      <c r="CB4259" s="62"/>
      <c r="CC4259" s="62"/>
      <c r="CD4259" s="62"/>
      <c r="CE4259" s="62"/>
      <c r="CF4259" s="62"/>
      <c r="CL4259" s="56" t="s">
        <v>1346</v>
      </c>
      <c r="CM4259" s="56" t="s">
        <v>216</v>
      </c>
      <c r="CN4259" s="56" t="s">
        <v>216</v>
      </c>
      <c r="CO4259" s="52"/>
      <c r="CP4259" s="52"/>
      <c r="CQ4259" s="52"/>
      <c r="CR4259" s="52"/>
      <c r="CS4259" s="52"/>
      <c r="CT4259" s="52"/>
      <c r="CU4259" s="33"/>
      <c r="CV4259" s="33"/>
    </row>
    <row r="4260" spans="74:100">
      <c r="BV4260" s="62"/>
      <c r="BW4260" s="62"/>
      <c r="BX4260" s="62"/>
      <c r="BY4260" s="62"/>
      <c r="BZ4260" s="62"/>
      <c r="CA4260" s="62"/>
      <c r="CB4260" s="62"/>
      <c r="CC4260" s="62"/>
      <c r="CD4260" s="62"/>
      <c r="CE4260" s="62"/>
      <c r="CF4260" s="62"/>
      <c r="CL4260" s="56" t="s">
        <v>21379</v>
      </c>
      <c r="CM4260" s="56"/>
      <c r="CN4260" s="56"/>
      <c r="CO4260" s="52"/>
      <c r="CP4260" s="52"/>
      <c r="CQ4260" s="52"/>
      <c r="CR4260" s="52"/>
      <c r="CS4260" s="52"/>
      <c r="CT4260" s="52"/>
      <c r="CU4260" s="33"/>
      <c r="CV4260" s="33"/>
    </row>
    <row r="4261" spans="74:100">
      <c r="BV4261" s="62"/>
      <c r="BW4261" s="62"/>
      <c r="BX4261" s="62"/>
      <c r="BY4261" s="62"/>
      <c r="BZ4261" s="62"/>
      <c r="CA4261" s="62"/>
      <c r="CB4261" s="62"/>
      <c r="CC4261" s="62"/>
      <c r="CD4261" s="62"/>
      <c r="CE4261" s="62"/>
      <c r="CF4261" s="62"/>
      <c r="CL4261" s="56" t="s">
        <v>27474</v>
      </c>
      <c r="CM4261" s="56" t="s">
        <v>3118</v>
      </c>
      <c r="CN4261" s="56" t="s">
        <v>3118</v>
      </c>
      <c r="CO4261" s="52"/>
      <c r="CP4261" s="52"/>
      <c r="CQ4261" s="52"/>
      <c r="CR4261" s="52"/>
      <c r="CS4261" s="52"/>
      <c r="CT4261" s="52"/>
      <c r="CU4261" s="33"/>
      <c r="CV4261" s="33"/>
    </row>
    <row r="4262" spans="74:100">
      <c r="BV4262" s="62"/>
      <c r="BW4262" s="62"/>
      <c r="BX4262" s="62"/>
      <c r="BY4262" s="62"/>
      <c r="BZ4262" s="62"/>
      <c r="CA4262" s="62"/>
      <c r="CB4262" s="62"/>
      <c r="CC4262" s="62"/>
      <c r="CD4262" s="62"/>
      <c r="CE4262" s="62"/>
      <c r="CF4262" s="62"/>
      <c r="CL4262" s="56" t="s">
        <v>27475</v>
      </c>
      <c r="CM4262" s="56"/>
      <c r="CN4262" s="56"/>
      <c r="CO4262" s="52"/>
      <c r="CP4262" s="52"/>
      <c r="CQ4262" s="52"/>
      <c r="CR4262" s="52"/>
      <c r="CS4262" s="52"/>
      <c r="CT4262" s="52"/>
      <c r="CU4262" s="33"/>
      <c r="CV4262" s="33"/>
    </row>
    <row r="4263" spans="74:100">
      <c r="BV4263" s="62"/>
      <c r="BW4263" s="62"/>
      <c r="BX4263" s="62"/>
      <c r="BY4263" s="62"/>
      <c r="BZ4263" s="62"/>
      <c r="CA4263" s="62"/>
      <c r="CB4263" s="62"/>
      <c r="CC4263" s="62"/>
      <c r="CD4263" s="62"/>
      <c r="CE4263" s="62"/>
      <c r="CF4263" s="62"/>
      <c r="CL4263" s="56" t="s">
        <v>27476</v>
      </c>
      <c r="CM4263" s="56" t="s">
        <v>217</v>
      </c>
      <c r="CN4263" s="56" t="s">
        <v>217</v>
      </c>
      <c r="CO4263" s="52"/>
      <c r="CP4263" s="52"/>
      <c r="CQ4263" s="52"/>
      <c r="CR4263" s="52"/>
      <c r="CS4263" s="52"/>
      <c r="CT4263" s="52"/>
      <c r="CU4263" s="33"/>
      <c r="CV4263" s="33"/>
    </row>
    <row r="4264" spans="74:100">
      <c r="BV4264" s="62"/>
      <c r="BW4264" s="62"/>
      <c r="BX4264" s="62"/>
      <c r="BY4264" s="62"/>
      <c r="BZ4264" s="62"/>
      <c r="CA4264" s="62"/>
      <c r="CB4264" s="62"/>
      <c r="CC4264" s="62"/>
      <c r="CD4264" s="62"/>
      <c r="CE4264" s="62"/>
      <c r="CF4264" s="62"/>
      <c r="CL4264" s="56" t="s">
        <v>27475</v>
      </c>
      <c r="CM4264" s="56"/>
      <c r="CN4264" s="56"/>
      <c r="CO4264" s="52"/>
      <c r="CP4264" s="52"/>
      <c r="CQ4264" s="52"/>
      <c r="CR4264" s="52"/>
      <c r="CS4264" s="52"/>
      <c r="CT4264" s="52"/>
      <c r="CU4264" s="33"/>
      <c r="CV4264" s="33"/>
    </row>
    <row r="4265" spans="74:100">
      <c r="BV4265" s="62"/>
      <c r="BW4265" s="62"/>
      <c r="BX4265" s="62"/>
      <c r="BY4265" s="62"/>
      <c r="BZ4265" s="62"/>
      <c r="CA4265" s="62"/>
      <c r="CB4265" s="62"/>
      <c r="CC4265" s="62"/>
      <c r="CD4265" s="62"/>
      <c r="CE4265" s="62"/>
      <c r="CF4265" s="62"/>
      <c r="CL4265" s="56" t="s">
        <v>4348</v>
      </c>
      <c r="CM4265" s="56" t="s">
        <v>3118</v>
      </c>
      <c r="CN4265" s="56" t="s">
        <v>3118</v>
      </c>
      <c r="CO4265" s="52"/>
      <c r="CP4265" s="52"/>
      <c r="CQ4265" s="52"/>
      <c r="CR4265" s="52"/>
      <c r="CS4265" s="52"/>
      <c r="CT4265" s="52"/>
      <c r="CU4265" s="33"/>
      <c r="CV4265" s="33"/>
    </row>
    <row r="4266" spans="74:100">
      <c r="BV4266" s="62"/>
      <c r="BW4266" s="62"/>
      <c r="BX4266" s="62"/>
      <c r="BY4266" s="62"/>
      <c r="BZ4266" s="62"/>
      <c r="CA4266" s="62"/>
      <c r="CB4266" s="62"/>
      <c r="CC4266" s="62"/>
      <c r="CD4266" s="62"/>
      <c r="CE4266" s="62"/>
      <c r="CF4266" s="62"/>
      <c r="CL4266" s="56" t="s">
        <v>18444</v>
      </c>
      <c r="CM4266" s="56"/>
      <c r="CN4266" s="56"/>
      <c r="CO4266" s="52"/>
      <c r="CP4266" s="52"/>
      <c r="CQ4266" s="52"/>
      <c r="CR4266" s="52"/>
      <c r="CS4266" s="52"/>
      <c r="CT4266" s="52"/>
      <c r="CU4266" s="33"/>
      <c r="CV4266" s="33"/>
    </row>
    <row r="4267" spans="74:100">
      <c r="BV4267" s="62"/>
      <c r="BW4267" s="62"/>
      <c r="BX4267" s="62"/>
      <c r="BY4267" s="62"/>
      <c r="BZ4267" s="62"/>
      <c r="CA4267" s="62"/>
      <c r="CB4267" s="62"/>
      <c r="CC4267" s="62"/>
      <c r="CD4267" s="62"/>
      <c r="CE4267" s="62"/>
      <c r="CF4267" s="62"/>
      <c r="CL4267" s="56" t="s">
        <v>27477</v>
      </c>
      <c r="CM4267" s="56" t="s">
        <v>217</v>
      </c>
      <c r="CN4267" s="56" t="s">
        <v>217</v>
      </c>
      <c r="CO4267" s="52"/>
      <c r="CP4267" s="52"/>
      <c r="CQ4267" s="52"/>
      <c r="CR4267" s="52"/>
      <c r="CS4267" s="52"/>
      <c r="CT4267" s="52"/>
      <c r="CU4267" s="33"/>
      <c r="CV4267" s="33"/>
    </row>
    <row r="4268" spans="74:100">
      <c r="BV4268" s="62"/>
      <c r="BW4268" s="62"/>
      <c r="BX4268" s="62"/>
      <c r="BY4268" s="62"/>
      <c r="BZ4268" s="62"/>
      <c r="CA4268" s="62"/>
      <c r="CB4268" s="62"/>
      <c r="CC4268" s="62"/>
      <c r="CD4268" s="62"/>
      <c r="CE4268" s="62"/>
      <c r="CF4268" s="62"/>
      <c r="CL4268" s="56" t="s">
        <v>27478</v>
      </c>
      <c r="CM4268" s="56"/>
      <c r="CN4268" s="56"/>
      <c r="CO4268" s="52"/>
      <c r="CP4268" s="52"/>
      <c r="CQ4268" s="52"/>
      <c r="CR4268" s="52"/>
      <c r="CS4268" s="52"/>
      <c r="CT4268" s="52"/>
      <c r="CU4268" s="33"/>
      <c r="CV4268" s="33"/>
    </row>
    <row r="4269" spans="74:100">
      <c r="BV4269" s="62"/>
      <c r="BW4269" s="62"/>
      <c r="BX4269" s="62"/>
      <c r="BY4269" s="62"/>
      <c r="BZ4269" s="62"/>
      <c r="CA4269" s="62"/>
      <c r="CB4269" s="62"/>
      <c r="CC4269" s="62"/>
      <c r="CD4269" s="62"/>
      <c r="CE4269" s="62"/>
      <c r="CF4269" s="62"/>
      <c r="CL4269" s="56" t="s">
        <v>4350</v>
      </c>
      <c r="CM4269" s="56" t="s">
        <v>217</v>
      </c>
      <c r="CN4269" s="56" t="s">
        <v>217</v>
      </c>
      <c r="CO4269" s="52"/>
      <c r="CP4269" s="52"/>
      <c r="CQ4269" s="52"/>
      <c r="CR4269" s="52"/>
      <c r="CS4269" s="52"/>
      <c r="CT4269" s="52"/>
      <c r="CU4269" s="33"/>
      <c r="CV4269" s="33"/>
    </row>
    <row r="4270" spans="74:100">
      <c r="BV4270" s="62"/>
      <c r="BW4270" s="62"/>
      <c r="BX4270" s="62"/>
      <c r="BY4270" s="62"/>
      <c r="BZ4270" s="62"/>
      <c r="CA4270" s="62"/>
      <c r="CB4270" s="62"/>
      <c r="CC4270" s="62"/>
      <c r="CD4270" s="62"/>
      <c r="CE4270" s="62"/>
      <c r="CF4270" s="62"/>
      <c r="CL4270" s="56" t="s">
        <v>18444</v>
      </c>
      <c r="CM4270" s="56"/>
      <c r="CN4270" s="56"/>
      <c r="CO4270" s="52"/>
      <c r="CP4270" s="52"/>
      <c r="CQ4270" s="52"/>
      <c r="CR4270" s="52"/>
      <c r="CS4270" s="52"/>
      <c r="CT4270" s="52"/>
      <c r="CU4270" s="33"/>
      <c r="CV4270" s="33"/>
    </row>
    <row r="4271" spans="74:100">
      <c r="BV4271" s="62"/>
      <c r="BW4271" s="62"/>
      <c r="BX4271" s="62"/>
      <c r="BY4271" s="62"/>
      <c r="BZ4271" s="62"/>
      <c r="CA4271" s="62"/>
      <c r="CB4271" s="62"/>
      <c r="CC4271" s="62"/>
      <c r="CD4271" s="62"/>
      <c r="CE4271" s="62"/>
      <c r="CF4271" s="62"/>
      <c r="CL4271" s="56" t="s">
        <v>4351</v>
      </c>
      <c r="CM4271" s="56" t="s">
        <v>216</v>
      </c>
      <c r="CN4271" s="56" t="s">
        <v>216</v>
      </c>
      <c r="CO4271" s="52"/>
      <c r="CP4271" s="52"/>
      <c r="CQ4271" s="52"/>
      <c r="CR4271" s="52"/>
      <c r="CS4271" s="52"/>
      <c r="CT4271" s="52"/>
      <c r="CU4271" s="33"/>
      <c r="CV4271" s="33"/>
    </row>
    <row r="4272" spans="74:100">
      <c r="BV4272" s="62"/>
      <c r="BW4272" s="62"/>
      <c r="BX4272" s="62"/>
      <c r="BY4272" s="62"/>
      <c r="BZ4272" s="62"/>
      <c r="CA4272" s="62"/>
      <c r="CB4272" s="62"/>
      <c r="CC4272" s="62"/>
      <c r="CD4272" s="62"/>
      <c r="CE4272" s="62"/>
      <c r="CF4272" s="62"/>
      <c r="CL4272" s="56" t="s">
        <v>21380</v>
      </c>
      <c r="CM4272" s="56"/>
      <c r="CN4272" s="56"/>
      <c r="CO4272" s="52"/>
      <c r="CP4272" s="52"/>
      <c r="CQ4272" s="52"/>
      <c r="CR4272" s="52"/>
      <c r="CS4272" s="52"/>
      <c r="CT4272" s="52"/>
      <c r="CU4272" s="33"/>
      <c r="CV4272" s="33"/>
    </row>
    <row r="4273" spans="74:100">
      <c r="BV4273" s="62"/>
      <c r="BW4273" s="62"/>
      <c r="BX4273" s="62"/>
      <c r="BY4273" s="62"/>
      <c r="BZ4273" s="62"/>
      <c r="CA4273" s="62"/>
      <c r="CB4273" s="62"/>
      <c r="CC4273" s="62"/>
      <c r="CD4273" s="62"/>
      <c r="CE4273" s="62"/>
      <c r="CF4273" s="62"/>
      <c r="CL4273" s="56" t="s">
        <v>4352</v>
      </c>
      <c r="CM4273" s="56" t="s">
        <v>3118</v>
      </c>
      <c r="CN4273" s="56" t="s">
        <v>3118</v>
      </c>
      <c r="CO4273" s="52"/>
      <c r="CP4273" s="52"/>
      <c r="CQ4273" s="52"/>
      <c r="CR4273" s="52"/>
      <c r="CS4273" s="52"/>
      <c r="CT4273" s="52"/>
      <c r="CU4273" s="33"/>
      <c r="CV4273" s="33"/>
    </row>
    <row r="4274" spans="74:100">
      <c r="BV4274" s="62"/>
      <c r="BW4274" s="62"/>
      <c r="BX4274" s="62"/>
      <c r="BY4274" s="62"/>
      <c r="BZ4274" s="62"/>
      <c r="CA4274" s="62"/>
      <c r="CB4274" s="62"/>
      <c r="CC4274" s="62"/>
      <c r="CD4274" s="62"/>
      <c r="CE4274" s="62"/>
      <c r="CF4274" s="62"/>
      <c r="CL4274" s="56" t="s">
        <v>18445</v>
      </c>
      <c r="CM4274" s="56"/>
      <c r="CN4274" s="56"/>
      <c r="CO4274" s="52"/>
      <c r="CP4274" s="52"/>
      <c r="CQ4274" s="52"/>
      <c r="CR4274" s="52"/>
      <c r="CS4274" s="52"/>
      <c r="CT4274" s="52"/>
      <c r="CU4274" s="33"/>
      <c r="CV4274" s="33"/>
    </row>
    <row r="4275" spans="74:100">
      <c r="BV4275" s="62"/>
      <c r="BW4275" s="62"/>
      <c r="BX4275" s="62"/>
      <c r="BY4275" s="62"/>
      <c r="BZ4275" s="62"/>
      <c r="CA4275" s="62"/>
      <c r="CB4275" s="62"/>
      <c r="CC4275" s="62"/>
      <c r="CD4275" s="62"/>
      <c r="CE4275" s="62"/>
      <c r="CF4275" s="62"/>
      <c r="CL4275" s="56" t="s">
        <v>4353</v>
      </c>
      <c r="CM4275" s="56" t="s">
        <v>217</v>
      </c>
      <c r="CN4275" s="56" t="s">
        <v>217</v>
      </c>
      <c r="CO4275" s="52"/>
      <c r="CP4275" s="52"/>
      <c r="CQ4275" s="52"/>
      <c r="CR4275" s="52"/>
      <c r="CS4275" s="52"/>
      <c r="CT4275" s="52"/>
      <c r="CU4275" s="33"/>
      <c r="CV4275" s="33"/>
    </row>
    <row r="4276" spans="74:100">
      <c r="BV4276" s="62"/>
      <c r="BW4276" s="62"/>
      <c r="BX4276" s="62"/>
      <c r="BY4276" s="62"/>
      <c r="BZ4276" s="62"/>
      <c r="CA4276" s="62"/>
      <c r="CB4276" s="62"/>
      <c r="CC4276" s="62"/>
      <c r="CD4276" s="62"/>
      <c r="CE4276" s="62"/>
      <c r="CF4276" s="62"/>
      <c r="CL4276" s="56" t="s">
        <v>21381</v>
      </c>
      <c r="CM4276" s="56"/>
      <c r="CN4276" s="56"/>
      <c r="CO4276" s="52"/>
      <c r="CP4276" s="52"/>
      <c r="CQ4276" s="52"/>
      <c r="CR4276" s="52"/>
      <c r="CS4276" s="52"/>
      <c r="CT4276" s="52"/>
      <c r="CU4276" s="33"/>
      <c r="CV4276" s="33"/>
    </row>
    <row r="4277" spans="74:100">
      <c r="BV4277" s="62"/>
      <c r="BW4277" s="62"/>
      <c r="BX4277" s="62"/>
      <c r="BY4277" s="62"/>
      <c r="BZ4277" s="62"/>
      <c r="CA4277" s="62"/>
      <c r="CB4277" s="62"/>
      <c r="CC4277" s="62"/>
      <c r="CD4277" s="62"/>
      <c r="CE4277" s="62"/>
      <c r="CF4277" s="62"/>
      <c r="CL4277" s="56" t="s">
        <v>27479</v>
      </c>
      <c r="CM4277" s="56" t="s">
        <v>217</v>
      </c>
      <c r="CN4277" s="56" t="s">
        <v>217</v>
      </c>
      <c r="CO4277" s="52"/>
      <c r="CP4277" s="52"/>
      <c r="CQ4277" s="52"/>
      <c r="CR4277" s="52"/>
      <c r="CS4277" s="52"/>
      <c r="CT4277" s="52"/>
      <c r="CU4277" s="33"/>
      <c r="CV4277" s="33"/>
    </row>
    <row r="4278" spans="74:100">
      <c r="BV4278" s="62"/>
      <c r="BW4278" s="62"/>
      <c r="BX4278" s="62"/>
      <c r="BY4278" s="62"/>
      <c r="BZ4278" s="62"/>
      <c r="CA4278" s="62"/>
      <c r="CB4278" s="62"/>
      <c r="CC4278" s="62"/>
      <c r="CD4278" s="62"/>
      <c r="CE4278" s="62"/>
      <c r="CF4278" s="62"/>
      <c r="CL4278" s="56" t="s">
        <v>27480</v>
      </c>
      <c r="CM4278" s="56"/>
      <c r="CN4278" s="56"/>
      <c r="CO4278" s="52"/>
      <c r="CP4278" s="52"/>
      <c r="CQ4278" s="52"/>
      <c r="CR4278" s="52"/>
      <c r="CS4278" s="52"/>
      <c r="CT4278" s="52"/>
      <c r="CU4278" s="33"/>
      <c r="CV4278" s="33"/>
    </row>
    <row r="4279" spans="74:100">
      <c r="BV4279" s="62"/>
      <c r="BW4279" s="62"/>
      <c r="BX4279" s="62"/>
      <c r="BY4279" s="62"/>
      <c r="BZ4279" s="62"/>
      <c r="CA4279" s="62"/>
      <c r="CB4279" s="62"/>
      <c r="CC4279" s="62"/>
      <c r="CD4279" s="62"/>
      <c r="CE4279" s="62"/>
      <c r="CF4279" s="62"/>
      <c r="CL4279" s="56" t="s">
        <v>4354</v>
      </c>
      <c r="CM4279" s="56" t="s">
        <v>3118</v>
      </c>
      <c r="CN4279" s="56" t="s">
        <v>3118</v>
      </c>
      <c r="CO4279" s="52"/>
      <c r="CP4279" s="52"/>
      <c r="CQ4279" s="52"/>
      <c r="CR4279" s="52"/>
      <c r="CS4279" s="52"/>
      <c r="CT4279" s="52"/>
      <c r="CU4279" s="33"/>
      <c r="CV4279" s="33"/>
    </row>
    <row r="4280" spans="74:100">
      <c r="BV4280" s="62"/>
      <c r="BW4280" s="62"/>
      <c r="BX4280" s="62"/>
      <c r="BY4280" s="62"/>
      <c r="BZ4280" s="62"/>
      <c r="CA4280" s="62"/>
      <c r="CB4280" s="62"/>
      <c r="CC4280" s="62"/>
      <c r="CD4280" s="62"/>
      <c r="CE4280" s="62"/>
      <c r="CF4280" s="62"/>
      <c r="CL4280" s="56" t="s">
        <v>18446</v>
      </c>
      <c r="CM4280" s="56"/>
      <c r="CN4280" s="56"/>
      <c r="CO4280" s="52"/>
      <c r="CP4280" s="52"/>
      <c r="CQ4280" s="52"/>
      <c r="CR4280" s="52"/>
      <c r="CS4280" s="52"/>
      <c r="CT4280" s="52"/>
      <c r="CU4280" s="33"/>
      <c r="CV4280" s="33"/>
    </row>
    <row r="4281" spans="74:100">
      <c r="BV4281" s="62"/>
      <c r="BW4281" s="62"/>
      <c r="BX4281" s="62"/>
      <c r="BY4281" s="62"/>
      <c r="BZ4281" s="62"/>
      <c r="CA4281" s="62"/>
      <c r="CB4281" s="62"/>
      <c r="CC4281" s="62"/>
      <c r="CD4281" s="62"/>
      <c r="CE4281" s="62"/>
      <c r="CF4281" s="62"/>
      <c r="CL4281" s="56" t="s">
        <v>1347</v>
      </c>
      <c r="CM4281" s="56" t="s">
        <v>213</v>
      </c>
      <c r="CN4281" s="56" t="s">
        <v>213</v>
      </c>
      <c r="CO4281" s="52"/>
      <c r="CP4281" s="52"/>
      <c r="CQ4281" s="52"/>
      <c r="CR4281" s="52"/>
      <c r="CS4281" s="52"/>
      <c r="CT4281" s="52"/>
      <c r="CU4281" s="33"/>
      <c r="CV4281" s="33"/>
    </row>
    <row r="4282" spans="74:100">
      <c r="BV4282" s="62"/>
      <c r="BW4282" s="62"/>
      <c r="BX4282" s="62"/>
      <c r="BY4282" s="62"/>
      <c r="BZ4282" s="62"/>
      <c r="CA4282" s="62"/>
      <c r="CB4282" s="62"/>
      <c r="CC4282" s="62"/>
      <c r="CD4282" s="62"/>
      <c r="CE4282" s="62"/>
      <c r="CF4282" s="62"/>
      <c r="CL4282" s="56" t="s">
        <v>21382</v>
      </c>
      <c r="CM4282" s="56"/>
      <c r="CN4282" s="56"/>
      <c r="CO4282" s="52"/>
      <c r="CP4282" s="52"/>
      <c r="CQ4282" s="52"/>
      <c r="CR4282" s="52"/>
      <c r="CS4282" s="52"/>
      <c r="CT4282" s="52"/>
      <c r="CU4282" s="33"/>
      <c r="CV4282" s="33"/>
    </row>
    <row r="4283" spans="74:100">
      <c r="BV4283" s="62"/>
      <c r="BW4283" s="62"/>
      <c r="BX4283" s="62"/>
      <c r="BY4283" s="62"/>
      <c r="BZ4283" s="62"/>
      <c r="CA4283" s="62"/>
      <c r="CB4283" s="62"/>
      <c r="CC4283" s="62"/>
      <c r="CD4283" s="62"/>
      <c r="CE4283" s="62"/>
      <c r="CF4283" s="62"/>
      <c r="CL4283" s="56" t="s">
        <v>4355</v>
      </c>
      <c r="CM4283" s="56" t="s">
        <v>3118</v>
      </c>
      <c r="CN4283" s="56" t="s">
        <v>3118</v>
      </c>
      <c r="CO4283" s="52"/>
      <c r="CP4283" s="52"/>
      <c r="CQ4283" s="52"/>
      <c r="CR4283" s="52"/>
      <c r="CS4283" s="52"/>
      <c r="CT4283" s="52"/>
      <c r="CU4283" s="33"/>
      <c r="CV4283" s="33"/>
    </row>
    <row r="4284" spans="74:100">
      <c r="BV4284" s="62"/>
      <c r="BW4284" s="62"/>
      <c r="BX4284" s="62"/>
      <c r="BY4284" s="62"/>
      <c r="BZ4284" s="62"/>
      <c r="CA4284" s="62"/>
      <c r="CB4284" s="62"/>
      <c r="CC4284" s="62"/>
      <c r="CD4284" s="62"/>
      <c r="CE4284" s="62"/>
      <c r="CF4284" s="62"/>
      <c r="CL4284" s="56" t="s">
        <v>18447</v>
      </c>
      <c r="CM4284" s="56"/>
      <c r="CN4284" s="56"/>
      <c r="CO4284" s="52"/>
      <c r="CP4284" s="52"/>
      <c r="CQ4284" s="52"/>
      <c r="CR4284" s="52"/>
      <c r="CS4284" s="52"/>
      <c r="CT4284" s="52"/>
      <c r="CU4284" s="33"/>
      <c r="CV4284" s="33"/>
    </row>
    <row r="4285" spans="74:100">
      <c r="BV4285" s="62"/>
      <c r="BW4285" s="62"/>
      <c r="BX4285" s="62"/>
      <c r="BY4285" s="62"/>
      <c r="BZ4285" s="62"/>
      <c r="CA4285" s="62"/>
      <c r="CB4285" s="62"/>
      <c r="CC4285" s="62"/>
      <c r="CD4285" s="62"/>
      <c r="CE4285" s="62"/>
      <c r="CF4285" s="62"/>
      <c r="CL4285" s="56" t="s">
        <v>1348</v>
      </c>
      <c r="CM4285" s="56" t="s">
        <v>213</v>
      </c>
      <c r="CN4285" s="56" t="s">
        <v>213</v>
      </c>
      <c r="CO4285" s="52"/>
      <c r="CP4285" s="52"/>
      <c r="CQ4285" s="52"/>
      <c r="CR4285" s="52"/>
      <c r="CS4285" s="52"/>
      <c r="CT4285" s="52"/>
      <c r="CU4285" s="33"/>
      <c r="CV4285" s="33"/>
    </row>
    <row r="4286" spans="74:100">
      <c r="BV4286" s="62"/>
      <c r="BW4286" s="62"/>
      <c r="BX4286" s="62"/>
      <c r="BY4286" s="62"/>
      <c r="BZ4286" s="62"/>
      <c r="CA4286" s="62"/>
      <c r="CB4286" s="62"/>
      <c r="CC4286" s="62"/>
      <c r="CD4286" s="62"/>
      <c r="CE4286" s="62"/>
      <c r="CF4286" s="62"/>
      <c r="CL4286" s="56" t="s">
        <v>21383</v>
      </c>
      <c r="CM4286" s="56"/>
      <c r="CN4286" s="56"/>
      <c r="CO4286" s="52"/>
      <c r="CP4286" s="52"/>
      <c r="CQ4286" s="52"/>
      <c r="CR4286" s="52"/>
      <c r="CS4286" s="52"/>
      <c r="CT4286" s="52"/>
      <c r="CU4286" s="33"/>
      <c r="CV4286" s="33"/>
    </row>
    <row r="4287" spans="74:100">
      <c r="BV4287" s="62"/>
      <c r="BW4287" s="62"/>
      <c r="BX4287" s="62"/>
      <c r="BY4287" s="62"/>
      <c r="BZ4287" s="62"/>
      <c r="CA4287" s="62"/>
      <c r="CB4287" s="62"/>
      <c r="CC4287" s="62"/>
      <c r="CD4287" s="62"/>
      <c r="CE4287" s="62"/>
      <c r="CF4287" s="62"/>
      <c r="CL4287" s="56" t="s">
        <v>27481</v>
      </c>
      <c r="CM4287" s="56"/>
      <c r="CN4287" s="56"/>
      <c r="CO4287" s="52"/>
      <c r="CP4287" s="52"/>
      <c r="CQ4287" s="52"/>
      <c r="CR4287" s="52"/>
      <c r="CS4287" s="52"/>
      <c r="CT4287" s="52"/>
      <c r="CU4287" s="33"/>
      <c r="CV4287" s="33"/>
    </row>
    <row r="4288" spans="74:100">
      <c r="BV4288" s="62"/>
      <c r="BW4288" s="62"/>
      <c r="BX4288" s="62"/>
      <c r="BY4288" s="62"/>
      <c r="BZ4288" s="62"/>
      <c r="CA4288" s="62"/>
      <c r="CB4288" s="62"/>
      <c r="CC4288" s="62"/>
      <c r="CD4288" s="62"/>
      <c r="CE4288" s="62"/>
      <c r="CF4288" s="62"/>
      <c r="CL4288" s="56" t="s">
        <v>27482</v>
      </c>
      <c r="CM4288" s="56"/>
      <c r="CN4288" s="56"/>
      <c r="CO4288" s="52"/>
      <c r="CP4288" s="52"/>
      <c r="CQ4288" s="52"/>
      <c r="CR4288" s="52"/>
      <c r="CS4288" s="52"/>
      <c r="CT4288" s="52"/>
      <c r="CU4288" s="33"/>
      <c r="CV4288" s="33"/>
    </row>
    <row r="4289" spans="74:100">
      <c r="BV4289" s="62"/>
      <c r="BW4289" s="62"/>
      <c r="BX4289" s="62"/>
      <c r="BY4289" s="62"/>
      <c r="BZ4289" s="62"/>
      <c r="CA4289" s="62"/>
      <c r="CB4289" s="62"/>
      <c r="CC4289" s="62"/>
      <c r="CD4289" s="62"/>
      <c r="CE4289" s="62"/>
      <c r="CF4289" s="62"/>
      <c r="CL4289" s="56" t="s">
        <v>11498</v>
      </c>
      <c r="CM4289" s="56" t="s">
        <v>216</v>
      </c>
      <c r="CN4289" s="56" t="s">
        <v>216</v>
      </c>
      <c r="CO4289" s="52"/>
      <c r="CP4289" s="52"/>
      <c r="CQ4289" s="52"/>
      <c r="CR4289" s="52"/>
      <c r="CS4289" s="52"/>
      <c r="CT4289" s="52"/>
      <c r="CU4289" s="33"/>
      <c r="CV4289" s="33"/>
    </row>
    <row r="4290" spans="74:100">
      <c r="BV4290" s="62"/>
      <c r="BW4290" s="62"/>
      <c r="BX4290" s="62"/>
      <c r="BY4290" s="62"/>
      <c r="BZ4290" s="62"/>
      <c r="CA4290" s="62"/>
      <c r="CB4290" s="62"/>
      <c r="CC4290" s="62"/>
      <c r="CD4290" s="62"/>
      <c r="CE4290" s="62"/>
      <c r="CF4290" s="62"/>
      <c r="CL4290" s="56" t="s">
        <v>21384</v>
      </c>
      <c r="CM4290" s="56"/>
      <c r="CN4290" s="56"/>
      <c r="CO4290" s="52"/>
      <c r="CP4290" s="52"/>
      <c r="CQ4290" s="52"/>
      <c r="CR4290" s="52"/>
      <c r="CS4290" s="52"/>
      <c r="CT4290" s="52"/>
      <c r="CU4290" s="33"/>
      <c r="CV4290" s="33"/>
    </row>
    <row r="4291" spans="74:100">
      <c r="BV4291" s="62"/>
      <c r="BW4291" s="62"/>
      <c r="BX4291" s="62"/>
      <c r="BY4291" s="62"/>
      <c r="BZ4291" s="62"/>
      <c r="CA4291" s="62"/>
      <c r="CB4291" s="62"/>
      <c r="CC4291" s="62"/>
      <c r="CD4291" s="62"/>
      <c r="CE4291" s="62"/>
      <c r="CF4291" s="62"/>
      <c r="CL4291" s="56" t="s">
        <v>4356</v>
      </c>
      <c r="CM4291" s="56" t="s">
        <v>3118</v>
      </c>
      <c r="CN4291" s="56" t="s">
        <v>3118</v>
      </c>
      <c r="CO4291" s="52"/>
      <c r="CP4291" s="52"/>
      <c r="CQ4291" s="52"/>
      <c r="CR4291" s="52"/>
      <c r="CS4291" s="52"/>
      <c r="CT4291" s="52"/>
      <c r="CU4291" s="33"/>
      <c r="CV4291" s="33"/>
    </row>
    <row r="4292" spans="74:100">
      <c r="BV4292" s="62"/>
      <c r="BW4292" s="62"/>
      <c r="BX4292" s="62"/>
      <c r="BY4292" s="62"/>
      <c r="BZ4292" s="62"/>
      <c r="CA4292" s="62"/>
      <c r="CB4292" s="62"/>
      <c r="CC4292" s="62"/>
      <c r="CD4292" s="62"/>
      <c r="CE4292" s="62"/>
      <c r="CF4292" s="62"/>
      <c r="CL4292" s="56" t="s">
        <v>18448</v>
      </c>
      <c r="CM4292" s="56"/>
      <c r="CN4292" s="56"/>
      <c r="CO4292" s="52"/>
      <c r="CP4292" s="52"/>
      <c r="CQ4292" s="52"/>
      <c r="CR4292" s="52"/>
      <c r="CS4292" s="52"/>
      <c r="CT4292" s="52"/>
      <c r="CU4292" s="33"/>
      <c r="CV4292" s="33"/>
    </row>
    <row r="4293" spans="74:100">
      <c r="BV4293" s="62"/>
      <c r="BW4293" s="62"/>
      <c r="BX4293" s="62"/>
      <c r="BY4293" s="62"/>
      <c r="BZ4293" s="62"/>
      <c r="CA4293" s="62"/>
      <c r="CB4293" s="62"/>
      <c r="CC4293" s="62"/>
      <c r="CD4293" s="62"/>
      <c r="CE4293" s="62"/>
      <c r="CF4293" s="62"/>
      <c r="CL4293" s="56" t="s">
        <v>4357</v>
      </c>
      <c r="CM4293" s="56" t="s">
        <v>217</v>
      </c>
      <c r="CN4293" s="56" t="s">
        <v>217</v>
      </c>
      <c r="CO4293" s="52"/>
      <c r="CP4293" s="52"/>
      <c r="CQ4293" s="52"/>
      <c r="CR4293" s="52"/>
      <c r="CS4293" s="52"/>
      <c r="CT4293" s="52"/>
      <c r="CU4293" s="33"/>
      <c r="CV4293" s="33"/>
    </row>
    <row r="4294" spans="74:100">
      <c r="BV4294" s="62"/>
      <c r="BW4294" s="62"/>
      <c r="BX4294" s="62"/>
      <c r="BY4294" s="62"/>
      <c r="BZ4294" s="62"/>
      <c r="CA4294" s="62"/>
      <c r="CB4294" s="62"/>
      <c r="CC4294" s="62"/>
      <c r="CD4294" s="62"/>
      <c r="CE4294" s="62"/>
      <c r="CF4294" s="62"/>
      <c r="CL4294" s="56" t="s">
        <v>18449</v>
      </c>
      <c r="CM4294" s="56"/>
      <c r="CN4294" s="56"/>
      <c r="CO4294" s="52"/>
      <c r="CP4294" s="52"/>
      <c r="CQ4294" s="52"/>
      <c r="CR4294" s="52"/>
      <c r="CS4294" s="52"/>
      <c r="CT4294" s="52"/>
      <c r="CU4294" s="33"/>
      <c r="CV4294" s="33"/>
    </row>
    <row r="4295" spans="74:100">
      <c r="BV4295" s="62"/>
      <c r="BW4295" s="62"/>
      <c r="BX4295" s="62"/>
      <c r="BY4295" s="62"/>
      <c r="BZ4295" s="62"/>
      <c r="CA4295" s="62"/>
      <c r="CB4295" s="62"/>
      <c r="CC4295" s="62"/>
      <c r="CD4295" s="62"/>
      <c r="CE4295" s="62"/>
      <c r="CF4295" s="62"/>
      <c r="CL4295" s="56" t="s">
        <v>4358</v>
      </c>
      <c r="CM4295" s="56" t="s">
        <v>217</v>
      </c>
      <c r="CN4295" s="56" t="s">
        <v>217</v>
      </c>
      <c r="CO4295" s="52"/>
      <c r="CP4295" s="52"/>
      <c r="CQ4295" s="52"/>
      <c r="CR4295" s="52"/>
      <c r="CS4295" s="52"/>
      <c r="CT4295" s="52"/>
      <c r="CU4295" s="33"/>
      <c r="CV4295" s="33"/>
    </row>
    <row r="4296" spans="74:100">
      <c r="BV4296" s="62"/>
      <c r="BW4296" s="62"/>
      <c r="BX4296" s="62"/>
      <c r="BY4296" s="62"/>
      <c r="BZ4296" s="62"/>
      <c r="CA4296" s="62"/>
      <c r="CB4296" s="62"/>
      <c r="CC4296" s="62"/>
      <c r="CD4296" s="62"/>
      <c r="CE4296" s="62"/>
      <c r="CF4296" s="62"/>
      <c r="CL4296" s="56" t="s">
        <v>18450</v>
      </c>
      <c r="CM4296" s="56"/>
      <c r="CN4296" s="56"/>
      <c r="CO4296" s="52"/>
      <c r="CP4296" s="52"/>
      <c r="CQ4296" s="52"/>
      <c r="CR4296" s="52"/>
      <c r="CS4296" s="52"/>
      <c r="CT4296" s="52"/>
      <c r="CU4296" s="33"/>
      <c r="CV4296" s="33"/>
    </row>
    <row r="4297" spans="74:100">
      <c r="BV4297" s="62"/>
      <c r="BW4297" s="62"/>
      <c r="BX4297" s="62"/>
      <c r="BY4297" s="62"/>
      <c r="BZ4297" s="62"/>
      <c r="CA4297" s="62"/>
      <c r="CB4297" s="62"/>
      <c r="CC4297" s="62"/>
      <c r="CD4297" s="62"/>
      <c r="CE4297" s="62"/>
      <c r="CF4297" s="62"/>
      <c r="CL4297" s="56" t="s">
        <v>4359</v>
      </c>
      <c r="CM4297" s="56" t="s">
        <v>217</v>
      </c>
      <c r="CN4297" s="56" t="s">
        <v>217</v>
      </c>
      <c r="CO4297" s="52"/>
      <c r="CP4297" s="52"/>
      <c r="CQ4297" s="52"/>
      <c r="CR4297" s="52"/>
      <c r="CS4297" s="52"/>
      <c r="CT4297" s="52"/>
      <c r="CU4297" s="33"/>
      <c r="CV4297" s="33"/>
    </row>
    <row r="4298" spans="74:100">
      <c r="BV4298" s="62"/>
      <c r="BW4298" s="62"/>
      <c r="BX4298" s="62"/>
      <c r="BY4298" s="62"/>
      <c r="BZ4298" s="62"/>
      <c r="CA4298" s="62"/>
      <c r="CB4298" s="62"/>
      <c r="CC4298" s="62"/>
      <c r="CD4298" s="62"/>
      <c r="CE4298" s="62"/>
      <c r="CF4298" s="62"/>
      <c r="CL4298" s="56" t="s">
        <v>18451</v>
      </c>
      <c r="CM4298" s="56"/>
      <c r="CN4298" s="56"/>
      <c r="CO4298" s="52"/>
      <c r="CP4298" s="52"/>
      <c r="CQ4298" s="52"/>
      <c r="CR4298" s="52"/>
      <c r="CS4298" s="52"/>
      <c r="CT4298" s="52"/>
      <c r="CU4298" s="33"/>
      <c r="CV4298" s="33"/>
    </row>
    <row r="4299" spans="74:100">
      <c r="BV4299" s="62"/>
      <c r="BW4299" s="62"/>
      <c r="BX4299" s="62"/>
      <c r="BY4299" s="62"/>
      <c r="BZ4299" s="62"/>
      <c r="CA4299" s="62"/>
      <c r="CB4299" s="62"/>
      <c r="CC4299" s="62"/>
      <c r="CD4299" s="62"/>
      <c r="CE4299" s="62"/>
      <c r="CF4299" s="62"/>
      <c r="CL4299" s="56" t="s">
        <v>4360</v>
      </c>
      <c r="CM4299" s="56" t="s">
        <v>217</v>
      </c>
      <c r="CN4299" s="56" t="s">
        <v>217</v>
      </c>
      <c r="CO4299" s="52"/>
      <c r="CP4299" s="52"/>
      <c r="CQ4299" s="52"/>
      <c r="CR4299" s="52"/>
      <c r="CS4299" s="52"/>
      <c r="CT4299" s="52"/>
      <c r="CU4299" s="33"/>
      <c r="CV4299" s="33"/>
    </row>
    <row r="4300" spans="74:100">
      <c r="BV4300" s="62"/>
      <c r="BW4300" s="62"/>
      <c r="BX4300" s="62"/>
      <c r="BY4300" s="62"/>
      <c r="BZ4300" s="62"/>
      <c r="CA4300" s="62"/>
      <c r="CB4300" s="62"/>
      <c r="CC4300" s="62"/>
      <c r="CD4300" s="62"/>
      <c r="CE4300" s="62"/>
      <c r="CF4300" s="62"/>
      <c r="CL4300" s="56" t="s">
        <v>18452</v>
      </c>
      <c r="CM4300" s="56"/>
      <c r="CN4300" s="56"/>
      <c r="CO4300" s="52"/>
      <c r="CP4300" s="52"/>
      <c r="CQ4300" s="52"/>
      <c r="CR4300" s="52"/>
      <c r="CS4300" s="52"/>
      <c r="CT4300" s="52"/>
      <c r="CU4300" s="33"/>
      <c r="CV4300" s="33"/>
    </row>
    <row r="4301" spans="74:100">
      <c r="BV4301" s="62"/>
      <c r="BW4301" s="62"/>
      <c r="BX4301" s="62"/>
      <c r="BY4301" s="62"/>
      <c r="BZ4301" s="62"/>
      <c r="CA4301" s="62"/>
      <c r="CB4301" s="62"/>
      <c r="CC4301" s="62"/>
      <c r="CD4301" s="62"/>
      <c r="CE4301" s="62"/>
      <c r="CF4301" s="62"/>
      <c r="CL4301" s="56" t="s">
        <v>4361</v>
      </c>
      <c r="CM4301" s="56" t="s">
        <v>217</v>
      </c>
      <c r="CN4301" s="56" t="s">
        <v>217</v>
      </c>
      <c r="CO4301" s="52"/>
      <c r="CP4301" s="52"/>
      <c r="CQ4301" s="52"/>
      <c r="CR4301" s="52"/>
      <c r="CS4301" s="52"/>
      <c r="CT4301" s="52"/>
      <c r="CU4301" s="33"/>
      <c r="CV4301" s="33"/>
    </row>
    <row r="4302" spans="74:100">
      <c r="BV4302" s="62"/>
      <c r="BW4302" s="62"/>
      <c r="BX4302" s="62"/>
      <c r="BY4302" s="62"/>
      <c r="BZ4302" s="62"/>
      <c r="CA4302" s="62"/>
      <c r="CB4302" s="62"/>
      <c r="CC4302" s="62"/>
      <c r="CD4302" s="62"/>
      <c r="CE4302" s="62"/>
      <c r="CF4302" s="62"/>
      <c r="CL4302" s="56" t="s">
        <v>18453</v>
      </c>
      <c r="CM4302" s="56"/>
      <c r="CN4302" s="56"/>
      <c r="CO4302" s="52"/>
      <c r="CP4302" s="52"/>
      <c r="CQ4302" s="52"/>
      <c r="CR4302" s="52"/>
      <c r="CS4302" s="52"/>
      <c r="CT4302" s="52"/>
      <c r="CU4302" s="33"/>
      <c r="CV4302" s="33"/>
    </row>
    <row r="4303" spans="74:100">
      <c r="BV4303" s="62"/>
      <c r="BW4303" s="62"/>
      <c r="BX4303" s="62"/>
      <c r="BY4303" s="62"/>
      <c r="BZ4303" s="62"/>
      <c r="CA4303" s="62"/>
      <c r="CB4303" s="62"/>
      <c r="CC4303" s="62"/>
      <c r="CD4303" s="62"/>
      <c r="CE4303" s="62"/>
      <c r="CF4303" s="62"/>
      <c r="CL4303" s="56" t="s">
        <v>24860</v>
      </c>
      <c r="CM4303" s="56"/>
      <c r="CN4303" s="56"/>
      <c r="CO4303" s="52"/>
      <c r="CP4303" s="52"/>
      <c r="CQ4303" s="52"/>
      <c r="CR4303" s="52"/>
      <c r="CS4303" s="52"/>
      <c r="CT4303" s="52"/>
      <c r="CU4303" s="33"/>
      <c r="CV4303" s="33"/>
    </row>
    <row r="4304" spans="74:100">
      <c r="BV4304" s="62"/>
      <c r="BW4304" s="62"/>
      <c r="BX4304" s="62"/>
      <c r="BY4304" s="62"/>
      <c r="BZ4304" s="62"/>
      <c r="CA4304" s="62"/>
      <c r="CB4304" s="62"/>
      <c r="CC4304" s="62"/>
      <c r="CD4304" s="62"/>
      <c r="CE4304" s="62"/>
      <c r="CF4304" s="62"/>
      <c r="CL4304" s="56" t="s">
        <v>27483</v>
      </c>
      <c r="CM4304" s="56"/>
      <c r="CN4304" s="56"/>
      <c r="CO4304" s="52"/>
      <c r="CP4304" s="52"/>
      <c r="CQ4304" s="52"/>
      <c r="CR4304" s="52"/>
      <c r="CS4304" s="52"/>
      <c r="CT4304" s="52"/>
      <c r="CU4304" s="33"/>
      <c r="CV4304" s="33"/>
    </row>
    <row r="4305" spans="74:100">
      <c r="BV4305" s="62"/>
      <c r="BW4305" s="62"/>
      <c r="BX4305" s="62"/>
      <c r="BY4305" s="62"/>
      <c r="BZ4305" s="62"/>
      <c r="CA4305" s="62"/>
      <c r="CB4305" s="62"/>
      <c r="CC4305" s="62"/>
      <c r="CD4305" s="62"/>
      <c r="CE4305" s="62"/>
      <c r="CF4305" s="62"/>
      <c r="CL4305" s="56" t="s">
        <v>21385</v>
      </c>
      <c r="CM4305" s="56" t="s">
        <v>216</v>
      </c>
      <c r="CN4305" s="56" t="s">
        <v>216</v>
      </c>
      <c r="CO4305" s="52"/>
      <c r="CP4305" s="52"/>
      <c r="CQ4305" s="52"/>
      <c r="CR4305" s="52"/>
      <c r="CS4305" s="52"/>
      <c r="CT4305" s="52"/>
      <c r="CU4305" s="33"/>
      <c r="CV4305" s="33"/>
    </row>
    <row r="4306" spans="74:100">
      <c r="BV4306" s="62"/>
      <c r="BW4306" s="62"/>
      <c r="BX4306" s="62"/>
      <c r="BY4306" s="62"/>
      <c r="BZ4306" s="62"/>
      <c r="CA4306" s="62"/>
      <c r="CB4306" s="62"/>
      <c r="CC4306" s="62"/>
      <c r="CD4306" s="62"/>
      <c r="CE4306" s="62"/>
      <c r="CF4306" s="62"/>
      <c r="CL4306" s="56" t="s">
        <v>21386</v>
      </c>
      <c r="CM4306" s="56"/>
      <c r="CN4306" s="56"/>
      <c r="CO4306" s="52"/>
      <c r="CP4306" s="52"/>
      <c r="CQ4306" s="52"/>
      <c r="CR4306" s="52"/>
      <c r="CS4306" s="52"/>
      <c r="CT4306" s="52"/>
      <c r="CU4306" s="33"/>
      <c r="CV4306" s="33"/>
    </row>
    <row r="4307" spans="74:100">
      <c r="BV4307" s="62"/>
      <c r="BW4307" s="62"/>
      <c r="BX4307" s="62"/>
      <c r="BY4307" s="62"/>
      <c r="BZ4307" s="62"/>
      <c r="CA4307" s="62"/>
      <c r="CB4307" s="62"/>
      <c r="CC4307" s="62"/>
      <c r="CD4307" s="62"/>
      <c r="CE4307" s="62"/>
      <c r="CF4307" s="62"/>
      <c r="CL4307" s="56" t="s">
        <v>21387</v>
      </c>
      <c r="CM4307" s="56" t="s">
        <v>216</v>
      </c>
      <c r="CN4307" s="56" t="s">
        <v>216</v>
      </c>
      <c r="CO4307" s="52"/>
      <c r="CP4307" s="52"/>
      <c r="CQ4307" s="52"/>
      <c r="CR4307" s="52"/>
      <c r="CS4307" s="52"/>
      <c r="CT4307" s="52"/>
      <c r="CU4307" s="33"/>
      <c r="CV4307" s="33"/>
    </row>
    <row r="4308" spans="74:100">
      <c r="BV4308" s="62"/>
      <c r="BW4308" s="62"/>
      <c r="BX4308" s="62"/>
      <c r="BY4308" s="62"/>
      <c r="BZ4308" s="62"/>
      <c r="CA4308" s="62"/>
      <c r="CB4308" s="62"/>
      <c r="CC4308" s="62"/>
      <c r="CD4308" s="62"/>
      <c r="CE4308" s="62"/>
      <c r="CF4308" s="62"/>
      <c r="CL4308" s="56" t="s">
        <v>21388</v>
      </c>
      <c r="CM4308" s="56"/>
      <c r="CN4308" s="56"/>
      <c r="CO4308" s="52"/>
      <c r="CP4308" s="52"/>
      <c r="CQ4308" s="52"/>
      <c r="CR4308" s="52"/>
      <c r="CS4308" s="52"/>
      <c r="CT4308" s="52"/>
      <c r="CU4308" s="33"/>
      <c r="CV4308" s="33"/>
    </row>
    <row r="4309" spans="74:100">
      <c r="BV4309" s="62"/>
      <c r="BW4309" s="62"/>
      <c r="BX4309" s="62"/>
      <c r="BY4309" s="62"/>
      <c r="BZ4309" s="62"/>
      <c r="CA4309" s="62"/>
      <c r="CB4309" s="62"/>
      <c r="CC4309" s="62"/>
      <c r="CD4309" s="62"/>
      <c r="CE4309" s="62"/>
      <c r="CF4309" s="62"/>
      <c r="CL4309" s="56" t="s">
        <v>4362</v>
      </c>
      <c r="CM4309" s="56" t="s">
        <v>3118</v>
      </c>
      <c r="CN4309" s="56" t="s">
        <v>3118</v>
      </c>
      <c r="CO4309" s="52"/>
      <c r="CP4309" s="52"/>
      <c r="CQ4309" s="52"/>
      <c r="CR4309" s="52"/>
      <c r="CS4309" s="52"/>
      <c r="CT4309" s="52"/>
      <c r="CU4309" s="33"/>
      <c r="CV4309" s="33"/>
    </row>
    <row r="4310" spans="74:100">
      <c r="BV4310" s="62"/>
      <c r="BW4310" s="62"/>
      <c r="BX4310" s="62"/>
      <c r="BY4310" s="62"/>
      <c r="BZ4310" s="62"/>
      <c r="CA4310" s="62"/>
      <c r="CB4310" s="62"/>
      <c r="CC4310" s="62"/>
      <c r="CD4310" s="62"/>
      <c r="CE4310" s="62"/>
      <c r="CF4310" s="62"/>
      <c r="CL4310" s="56" t="s">
        <v>18454</v>
      </c>
      <c r="CM4310" s="56"/>
      <c r="CN4310" s="56"/>
      <c r="CO4310" s="52"/>
      <c r="CP4310" s="52"/>
      <c r="CQ4310" s="52"/>
      <c r="CR4310" s="52"/>
      <c r="CS4310" s="52"/>
      <c r="CT4310" s="52"/>
      <c r="CU4310" s="33"/>
      <c r="CV4310" s="33"/>
    </row>
    <row r="4311" spans="74:100">
      <c r="BV4311" s="62"/>
      <c r="BW4311" s="62"/>
      <c r="BX4311" s="62"/>
      <c r="BY4311" s="62"/>
      <c r="BZ4311" s="62"/>
      <c r="CA4311" s="62"/>
      <c r="CB4311" s="62"/>
      <c r="CC4311" s="62"/>
      <c r="CD4311" s="62"/>
      <c r="CE4311" s="62"/>
      <c r="CF4311" s="62"/>
      <c r="CL4311" s="56" t="s">
        <v>4363</v>
      </c>
      <c r="CM4311" s="56" t="s">
        <v>217</v>
      </c>
      <c r="CN4311" s="56" t="s">
        <v>217</v>
      </c>
      <c r="CO4311" s="52"/>
      <c r="CP4311" s="52"/>
      <c r="CQ4311" s="52"/>
      <c r="CR4311" s="52"/>
      <c r="CS4311" s="52"/>
      <c r="CT4311" s="52"/>
      <c r="CU4311" s="33"/>
      <c r="CV4311" s="33"/>
    </row>
    <row r="4312" spans="74:100">
      <c r="BV4312" s="62"/>
      <c r="BW4312" s="62"/>
      <c r="BX4312" s="62"/>
      <c r="BY4312" s="62"/>
      <c r="BZ4312" s="62"/>
      <c r="CA4312" s="62"/>
      <c r="CB4312" s="62"/>
      <c r="CC4312" s="62"/>
      <c r="CD4312" s="62"/>
      <c r="CE4312" s="62"/>
      <c r="CF4312" s="62"/>
      <c r="CL4312" s="56" t="s">
        <v>21389</v>
      </c>
      <c r="CM4312" s="56"/>
      <c r="CN4312" s="56"/>
      <c r="CO4312" s="52"/>
      <c r="CP4312" s="52"/>
      <c r="CQ4312" s="52"/>
      <c r="CR4312" s="52"/>
      <c r="CS4312" s="52"/>
      <c r="CT4312" s="52"/>
      <c r="CU4312" s="33"/>
      <c r="CV4312" s="33"/>
    </row>
    <row r="4313" spans="74:100">
      <c r="BV4313" s="62"/>
      <c r="BW4313" s="62"/>
      <c r="BX4313" s="62"/>
      <c r="BY4313" s="62"/>
      <c r="BZ4313" s="62"/>
      <c r="CA4313" s="62"/>
      <c r="CB4313" s="62"/>
      <c r="CC4313" s="62"/>
      <c r="CD4313" s="62"/>
      <c r="CE4313" s="62"/>
      <c r="CF4313" s="62"/>
      <c r="CL4313" s="56" t="s">
        <v>4364</v>
      </c>
      <c r="CM4313" s="56" t="s">
        <v>3118</v>
      </c>
      <c r="CN4313" s="56" t="s">
        <v>3118</v>
      </c>
      <c r="CO4313" s="52"/>
      <c r="CP4313" s="52"/>
      <c r="CQ4313" s="52"/>
      <c r="CR4313" s="52"/>
      <c r="CS4313" s="52"/>
      <c r="CT4313" s="52"/>
      <c r="CU4313" s="33"/>
      <c r="CV4313" s="33"/>
    </row>
    <row r="4314" spans="74:100">
      <c r="BV4314" s="62"/>
      <c r="BW4314" s="62"/>
      <c r="BX4314" s="62"/>
      <c r="BY4314" s="62"/>
      <c r="BZ4314" s="62"/>
      <c r="CA4314" s="62"/>
      <c r="CB4314" s="62"/>
      <c r="CC4314" s="62"/>
      <c r="CD4314" s="62"/>
      <c r="CE4314" s="62"/>
      <c r="CF4314" s="62"/>
      <c r="CL4314" s="56" t="s">
        <v>18455</v>
      </c>
      <c r="CM4314" s="56"/>
      <c r="CN4314" s="56"/>
      <c r="CO4314" s="52"/>
      <c r="CP4314" s="52"/>
      <c r="CQ4314" s="52"/>
      <c r="CR4314" s="52"/>
      <c r="CS4314" s="52"/>
      <c r="CT4314" s="52"/>
      <c r="CU4314" s="33"/>
      <c r="CV4314" s="33"/>
    </row>
    <row r="4315" spans="74:100">
      <c r="BV4315" s="62"/>
      <c r="BW4315" s="62"/>
      <c r="BX4315" s="62"/>
      <c r="BY4315" s="62"/>
      <c r="BZ4315" s="62"/>
      <c r="CA4315" s="62"/>
      <c r="CB4315" s="62"/>
      <c r="CC4315" s="62"/>
      <c r="CD4315" s="62"/>
      <c r="CE4315" s="62"/>
      <c r="CF4315" s="62"/>
      <c r="CL4315" s="56" t="s">
        <v>4365</v>
      </c>
      <c r="CM4315" s="56" t="s">
        <v>215</v>
      </c>
      <c r="CN4315" s="56" t="s">
        <v>215</v>
      </c>
      <c r="CO4315" s="52"/>
      <c r="CP4315" s="52"/>
      <c r="CQ4315" s="52"/>
      <c r="CR4315" s="52"/>
      <c r="CS4315" s="52"/>
      <c r="CT4315" s="52"/>
      <c r="CU4315" s="33"/>
      <c r="CV4315" s="33"/>
    </row>
    <row r="4316" spans="74:100">
      <c r="BV4316" s="62"/>
      <c r="BW4316" s="62"/>
      <c r="BX4316" s="62"/>
      <c r="BY4316" s="62"/>
      <c r="BZ4316" s="62"/>
      <c r="CA4316" s="62"/>
      <c r="CB4316" s="62"/>
      <c r="CC4316" s="62"/>
      <c r="CD4316" s="62"/>
      <c r="CE4316" s="62"/>
      <c r="CF4316" s="62"/>
      <c r="CL4316" s="56" t="s">
        <v>21390</v>
      </c>
      <c r="CM4316" s="56"/>
      <c r="CN4316" s="56"/>
      <c r="CO4316" s="52"/>
      <c r="CP4316" s="52"/>
      <c r="CQ4316" s="52"/>
      <c r="CR4316" s="52"/>
      <c r="CS4316" s="52"/>
      <c r="CT4316" s="52"/>
      <c r="CU4316" s="33"/>
      <c r="CV4316" s="33"/>
    </row>
    <row r="4317" spans="74:100">
      <c r="BV4317" s="62"/>
      <c r="BW4317" s="62"/>
      <c r="BX4317" s="62"/>
      <c r="BY4317" s="62"/>
      <c r="BZ4317" s="62"/>
      <c r="CA4317" s="62"/>
      <c r="CB4317" s="62"/>
      <c r="CC4317" s="62"/>
      <c r="CD4317" s="62"/>
      <c r="CE4317" s="62"/>
      <c r="CF4317" s="62"/>
      <c r="CL4317" s="56" t="s">
        <v>4366</v>
      </c>
      <c r="CM4317" s="56" t="s">
        <v>3118</v>
      </c>
      <c r="CN4317" s="56" t="s">
        <v>3118</v>
      </c>
      <c r="CO4317" s="52"/>
      <c r="CP4317" s="52"/>
      <c r="CQ4317" s="52"/>
      <c r="CR4317" s="52"/>
      <c r="CS4317" s="52"/>
      <c r="CT4317" s="52"/>
      <c r="CU4317" s="33"/>
      <c r="CV4317" s="33"/>
    </row>
    <row r="4318" spans="74:100">
      <c r="BV4318" s="62"/>
      <c r="BW4318" s="62"/>
      <c r="BX4318" s="62"/>
      <c r="BY4318" s="62"/>
      <c r="BZ4318" s="62"/>
      <c r="CA4318" s="62"/>
      <c r="CB4318" s="62"/>
      <c r="CC4318" s="62"/>
      <c r="CD4318" s="62"/>
      <c r="CE4318" s="62"/>
      <c r="CF4318" s="62"/>
      <c r="CL4318" s="56" t="s">
        <v>17576</v>
      </c>
      <c r="CM4318" s="56"/>
      <c r="CN4318" s="56"/>
      <c r="CO4318" s="52"/>
      <c r="CP4318" s="52"/>
      <c r="CQ4318" s="52"/>
      <c r="CR4318" s="52"/>
      <c r="CS4318" s="52"/>
      <c r="CT4318" s="52"/>
      <c r="CU4318" s="33"/>
      <c r="CV4318" s="33"/>
    </row>
    <row r="4319" spans="74:100">
      <c r="BV4319" s="62"/>
      <c r="BW4319" s="62"/>
      <c r="BX4319" s="62"/>
      <c r="BY4319" s="62"/>
      <c r="BZ4319" s="62"/>
      <c r="CA4319" s="62"/>
      <c r="CB4319" s="62"/>
      <c r="CC4319" s="62"/>
      <c r="CD4319" s="62"/>
      <c r="CE4319" s="62"/>
      <c r="CF4319" s="62"/>
      <c r="CL4319" s="56" t="s">
        <v>9866</v>
      </c>
      <c r="CM4319" s="56" t="s">
        <v>214</v>
      </c>
      <c r="CN4319" s="56" t="s">
        <v>214</v>
      </c>
      <c r="CO4319" s="52"/>
      <c r="CP4319" s="52"/>
      <c r="CQ4319" s="52"/>
      <c r="CR4319" s="52"/>
      <c r="CS4319" s="52"/>
      <c r="CT4319" s="52"/>
      <c r="CU4319" s="33"/>
      <c r="CV4319" s="33"/>
    </row>
    <row r="4320" spans="74:100">
      <c r="BV4320" s="62"/>
      <c r="BW4320" s="62"/>
      <c r="BX4320" s="62"/>
      <c r="BY4320" s="62"/>
      <c r="BZ4320" s="62"/>
      <c r="CA4320" s="62"/>
      <c r="CB4320" s="62"/>
      <c r="CC4320" s="62"/>
      <c r="CD4320" s="62"/>
      <c r="CE4320" s="62"/>
      <c r="CF4320" s="62"/>
      <c r="CL4320" s="56" t="s">
        <v>21391</v>
      </c>
      <c r="CM4320" s="56"/>
      <c r="CN4320" s="56"/>
      <c r="CO4320" s="52"/>
      <c r="CP4320" s="52"/>
      <c r="CQ4320" s="52"/>
      <c r="CR4320" s="52"/>
      <c r="CS4320" s="52"/>
      <c r="CT4320" s="52"/>
      <c r="CU4320" s="33"/>
      <c r="CV4320" s="33"/>
    </row>
    <row r="4321" spans="74:100">
      <c r="BV4321" s="62"/>
      <c r="BW4321" s="62"/>
      <c r="BX4321" s="62"/>
      <c r="BY4321" s="62"/>
      <c r="BZ4321" s="62"/>
      <c r="CA4321" s="62"/>
      <c r="CB4321" s="62"/>
      <c r="CC4321" s="62"/>
      <c r="CD4321" s="62"/>
      <c r="CE4321" s="62"/>
      <c r="CF4321" s="62"/>
      <c r="CL4321" s="56" t="s">
        <v>1349</v>
      </c>
      <c r="CM4321" s="56" t="s">
        <v>217</v>
      </c>
      <c r="CN4321" s="56" t="s">
        <v>217</v>
      </c>
      <c r="CO4321" s="52"/>
      <c r="CP4321" s="52"/>
      <c r="CQ4321" s="52"/>
      <c r="CR4321" s="52"/>
      <c r="CS4321" s="52"/>
      <c r="CT4321" s="52"/>
      <c r="CU4321" s="33"/>
      <c r="CV4321" s="33"/>
    </row>
    <row r="4322" spans="74:100">
      <c r="BV4322" s="62"/>
      <c r="BW4322" s="62"/>
      <c r="BX4322" s="62"/>
      <c r="BY4322" s="62"/>
      <c r="BZ4322" s="62"/>
      <c r="CA4322" s="62"/>
      <c r="CB4322" s="62"/>
      <c r="CC4322" s="62"/>
      <c r="CD4322" s="62"/>
      <c r="CE4322" s="62"/>
      <c r="CF4322" s="62"/>
      <c r="CL4322" s="56" t="s">
        <v>18456</v>
      </c>
      <c r="CM4322" s="56"/>
      <c r="CN4322" s="56"/>
      <c r="CO4322" s="52"/>
      <c r="CP4322" s="52"/>
      <c r="CQ4322" s="52"/>
      <c r="CR4322" s="52"/>
      <c r="CS4322" s="52"/>
      <c r="CT4322" s="52"/>
      <c r="CU4322" s="33"/>
      <c r="CV4322" s="33"/>
    </row>
    <row r="4323" spans="74:100">
      <c r="BV4323" s="62"/>
      <c r="BW4323" s="62"/>
      <c r="BX4323" s="62"/>
      <c r="BY4323" s="62"/>
      <c r="BZ4323" s="62"/>
      <c r="CA4323" s="62"/>
      <c r="CB4323" s="62"/>
      <c r="CC4323" s="62"/>
      <c r="CD4323" s="62"/>
      <c r="CE4323" s="62"/>
      <c r="CF4323" s="62"/>
      <c r="CL4323" s="56" t="s">
        <v>1350</v>
      </c>
      <c r="CM4323" s="56" t="s">
        <v>214</v>
      </c>
      <c r="CN4323" s="56" t="s">
        <v>214</v>
      </c>
      <c r="CO4323" s="52"/>
      <c r="CP4323" s="52"/>
      <c r="CQ4323" s="52"/>
      <c r="CR4323" s="52"/>
      <c r="CS4323" s="52"/>
      <c r="CT4323" s="52"/>
      <c r="CU4323" s="33"/>
      <c r="CV4323" s="33"/>
    </row>
    <row r="4324" spans="74:100">
      <c r="BV4324" s="62"/>
      <c r="BW4324" s="62"/>
      <c r="BX4324" s="62"/>
      <c r="BY4324" s="62"/>
      <c r="BZ4324" s="62"/>
      <c r="CA4324" s="62"/>
      <c r="CB4324" s="62"/>
      <c r="CC4324" s="62"/>
      <c r="CD4324" s="62"/>
      <c r="CE4324" s="62"/>
      <c r="CF4324" s="62"/>
      <c r="CL4324" s="56" t="s">
        <v>21392</v>
      </c>
      <c r="CM4324" s="56"/>
      <c r="CN4324" s="56"/>
      <c r="CO4324" s="52"/>
      <c r="CP4324" s="52"/>
      <c r="CQ4324" s="52"/>
      <c r="CR4324" s="52"/>
      <c r="CS4324" s="52"/>
      <c r="CT4324" s="52"/>
      <c r="CU4324" s="33"/>
      <c r="CV4324" s="33"/>
    </row>
    <row r="4325" spans="74:100">
      <c r="BV4325" s="62"/>
      <c r="BW4325" s="62"/>
      <c r="BX4325" s="62"/>
      <c r="BY4325" s="62"/>
      <c r="BZ4325" s="62"/>
      <c r="CA4325" s="62"/>
      <c r="CB4325" s="62"/>
      <c r="CC4325" s="62"/>
      <c r="CD4325" s="62"/>
      <c r="CE4325" s="62"/>
      <c r="CF4325" s="62"/>
      <c r="CL4325" s="56" t="s">
        <v>1351</v>
      </c>
      <c r="CM4325" s="56" t="s">
        <v>214</v>
      </c>
      <c r="CN4325" s="56" t="s">
        <v>214</v>
      </c>
      <c r="CO4325" s="52"/>
      <c r="CP4325" s="52"/>
      <c r="CQ4325" s="52"/>
      <c r="CR4325" s="52"/>
      <c r="CS4325" s="52"/>
      <c r="CT4325" s="52"/>
      <c r="CU4325" s="33"/>
      <c r="CV4325" s="33"/>
    </row>
    <row r="4326" spans="74:100">
      <c r="BV4326" s="62"/>
      <c r="BW4326" s="62"/>
      <c r="BX4326" s="62"/>
      <c r="BY4326" s="62"/>
      <c r="BZ4326" s="62"/>
      <c r="CA4326" s="62"/>
      <c r="CB4326" s="62"/>
      <c r="CC4326" s="62"/>
      <c r="CD4326" s="62"/>
      <c r="CE4326" s="62"/>
      <c r="CF4326" s="62"/>
      <c r="CL4326" s="56" t="s">
        <v>21393</v>
      </c>
      <c r="CM4326" s="56"/>
      <c r="CN4326" s="56"/>
      <c r="CO4326" s="52"/>
      <c r="CP4326" s="52"/>
      <c r="CQ4326" s="52"/>
      <c r="CR4326" s="52"/>
      <c r="CS4326" s="52"/>
      <c r="CT4326" s="52"/>
      <c r="CU4326" s="33"/>
      <c r="CV4326" s="33"/>
    </row>
    <row r="4327" spans="74:100">
      <c r="BV4327" s="62"/>
      <c r="BW4327" s="62"/>
      <c r="BX4327" s="62"/>
      <c r="BY4327" s="62"/>
      <c r="BZ4327" s="62"/>
      <c r="CA4327" s="62"/>
      <c r="CB4327" s="62"/>
      <c r="CC4327" s="62"/>
      <c r="CD4327" s="62"/>
      <c r="CE4327" s="62"/>
      <c r="CF4327" s="62"/>
      <c r="CL4327" s="56" t="s">
        <v>27484</v>
      </c>
      <c r="CM4327" s="56" t="s">
        <v>216</v>
      </c>
      <c r="CN4327" s="56" t="s">
        <v>216</v>
      </c>
      <c r="CO4327" s="52"/>
      <c r="CP4327" s="52"/>
      <c r="CQ4327" s="52"/>
      <c r="CR4327" s="52"/>
      <c r="CS4327" s="52"/>
      <c r="CT4327" s="52"/>
      <c r="CU4327" s="33"/>
      <c r="CV4327" s="33"/>
    </row>
    <row r="4328" spans="74:100">
      <c r="BV4328" s="62"/>
      <c r="BW4328" s="62"/>
      <c r="BX4328" s="62"/>
      <c r="BY4328" s="62"/>
      <c r="BZ4328" s="62"/>
      <c r="CA4328" s="62"/>
      <c r="CB4328" s="62"/>
      <c r="CC4328" s="62"/>
      <c r="CD4328" s="62"/>
      <c r="CE4328" s="62"/>
      <c r="CF4328" s="62"/>
      <c r="CL4328" s="56" t="s">
        <v>27485</v>
      </c>
      <c r="CM4328" s="56"/>
      <c r="CN4328" s="56"/>
      <c r="CO4328" s="52"/>
      <c r="CP4328" s="52"/>
      <c r="CQ4328" s="52"/>
      <c r="CR4328" s="52"/>
      <c r="CS4328" s="52"/>
      <c r="CT4328" s="52"/>
      <c r="CU4328" s="33"/>
      <c r="CV4328" s="33"/>
    </row>
    <row r="4329" spans="74:100">
      <c r="BV4329" s="62"/>
      <c r="BW4329" s="62"/>
      <c r="BX4329" s="62"/>
      <c r="BY4329" s="62"/>
      <c r="BZ4329" s="62"/>
      <c r="CA4329" s="62"/>
      <c r="CB4329" s="62"/>
      <c r="CC4329" s="62"/>
      <c r="CD4329" s="62"/>
      <c r="CE4329" s="62"/>
      <c r="CF4329" s="62"/>
      <c r="CL4329" s="56" t="s">
        <v>4367</v>
      </c>
      <c r="CM4329" s="56" t="s">
        <v>3118</v>
      </c>
      <c r="CN4329" s="56" t="s">
        <v>3118</v>
      </c>
      <c r="CO4329" s="52"/>
      <c r="CP4329" s="52"/>
      <c r="CQ4329" s="52"/>
      <c r="CR4329" s="52"/>
      <c r="CS4329" s="52"/>
      <c r="CT4329" s="52"/>
      <c r="CU4329" s="33"/>
      <c r="CV4329" s="33"/>
    </row>
    <row r="4330" spans="74:100">
      <c r="BV4330" s="62"/>
      <c r="BW4330" s="62"/>
      <c r="BX4330" s="62"/>
      <c r="BY4330" s="62"/>
      <c r="BZ4330" s="62"/>
      <c r="CA4330" s="62"/>
      <c r="CB4330" s="62"/>
      <c r="CC4330" s="62"/>
      <c r="CD4330" s="62"/>
      <c r="CE4330" s="62"/>
      <c r="CF4330" s="62"/>
      <c r="CL4330" s="56" t="s">
        <v>18457</v>
      </c>
      <c r="CM4330" s="56"/>
      <c r="CN4330" s="56"/>
      <c r="CO4330" s="52"/>
      <c r="CP4330" s="52"/>
      <c r="CQ4330" s="52"/>
      <c r="CR4330" s="52"/>
      <c r="CS4330" s="52"/>
      <c r="CT4330" s="52"/>
      <c r="CU4330" s="33"/>
      <c r="CV4330" s="33"/>
    </row>
    <row r="4331" spans="74:100">
      <c r="BV4331" s="62"/>
      <c r="BW4331" s="62"/>
      <c r="BX4331" s="62"/>
      <c r="BY4331" s="62"/>
      <c r="BZ4331" s="62"/>
      <c r="CA4331" s="62"/>
      <c r="CB4331" s="62"/>
      <c r="CC4331" s="62"/>
      <c r="CD4331" s="62"/>
      <c r="CE4331" s="62"/>
      <c r="CF4331" s="62"/>
      <c r="CL4331" s="56" t="s">
        <v>4368</v>
      </c>
      <c r="CM4331" s="56" t="s">
        <v>217</v>
      </c>
      <c r="CN4331" s="56" t="s">
        <v>217</v>
      </c>
      <c r="CO4331" s="52"/>
      <c r="CP4331" s="52"/>
      <c r="CQ4331" s="52"/>
      <c r="CR4331" s="52"/>
      <c r="CS4331" s="52"/>
      <c r="CT4331" s="52"/>
      <c r="CU4331" s="33"/>
      <c r="CV4331" s="33"/>
    </row>
    <row r="4332" spans="74:100">
      <c r="BV4332" s="62"/>
      <c r="BW4332" s="62"/>
      <c r="BX4332" s="62"/>
      <c r="BY4332" s="62"/>
      <c r="BZ4332" s="62"/>
      <c r="CA4332" s="62"/>
      <c r="CB4332" s="62"/>
      <c r="CC4332" s="62"/>
      <c r="CD4332" s="62"/>
      <c r="CE4332" s="62"/>
      <c r="CF4332" s="62"/>
      <c r="CL4332" s="56" t="s">
        <v>21394</v>
      </c>
      <c r="CM4332" s="56"/>
      <c r="CN4332" s="56"/>
      <c r="CO4332" s="52"/>
      <c r="CP4332" s="52"/>
      <c r="CQ4332" s="52"/>
      <c r="CR4332" s="52"/>
      <c r="CS4332" s="52"/>
      <c r="CT4332" s="52"/>
      <c r="CU4332" s="33"/>
      <c r="CV4332" s="33"/>
    </row>
    <row r="4333" spans="74:100">
      <c r="BV4333" s="62"/>
      <c r="BW4333" s="62"/>
      <c r="BX4333" s="62"/>
      <c r="BY4333" s="62"/>
      <c r="BZ4333" s="62"/>
      <c r="CA4333" s="62"/>
      <c r="CB4333" s="62"/>
      <c r="CC4333" s="62"/>
      <c r="CD4333" s="62"/>
      <c r="CE4333" s="62"/>
      <c r="CF4333" s="62"/>
      <c r="CL4333" s="56" t="s">
        <v>4369</v>
      </c>
      <c r="CM4333" s="56" t="s">
        <v>217</v>
      </c>
      <c r="CN4333" s="56" t="s">
        <v>217</v>
      </c>
      <c r="CO4333" s="52"/>
      <c r="CP4333" s="52"/>
      <c r="CQ4333" s="52"/>
      <c r="CR4333" s="52"/>
      <c r="CS4333" s="52"/>
      <c r="CT4333" s="52"/>
      <c r="CU4333" s="33"/>
      <c r="CV4333" s="33"/>
    </row>
    <row r="4334" spans="74:100">
      <c r="BV4334" s="62"/>
      <c r="BW4334" s="62"/>
      <c r="BX4334" s="62"/>
      <c r="BY4334" s="62"/>
      <c r="BZ4334" s="62"/>
      <c r="CA4334" s="62"/>
      <c r="CB4334" s="62"/>
      <c r="CC4334" s="62"/>
      <c r="CD4334" s="62"/>
      <c r="CE4334" s="62"/>
      <c r="CF4334" s="62"/>
      <c r="CL4334" s="56" t="s">
        <v>18458</v>
      </c>
      <c r="CM4334" s="56"/>
      <c r="CN4334" s="56"/>
      <c r="CO4334" s="52"/>
      <c r="CP4334" s="52"/>
      <c r="CQ4334" s="52"/>
      <c r="CR4334" s="52"/>
      <c r="CS4334" s="52"/>
      <c r="CT4334" s="52"/>
      <c r="CU4334" s="33"/>
      <c r="CV4334" s="33"/>
    </row>
    <row r="4335" spans="74:100">
      <c r="BV4335" s="62"/>
      <c r="BW4335" s="62"/>
      <c r="BX4335" s="62"/>
      <c r="BY4335" s="62"/>
      <c r="BZ4335" s="62"/>
      <c r="CA4335" s="62"/>
      <c r="CB4335" s="62"/>
      <c r="CC4335" s="62"/>
      <c r="CD4335" s="62"/>
      <c r="CE4335" s="62"/>
      <c r="CF4335" s="62"/>
      <c r="CL4335" s="56" t="s">
        <v>4370</v>
      </c>
      <c r="CM4335" s="56" t="s">
        <v>217</v>
      </c>
      <c r="CN4335" s="56" t="s">
        <v>217</v>
      </c>
      <c r="CO4335" s="52"/>
      <c r="CP4335" s="52"/>
      <c r="CQ4335" s="52"/>
      <c r="CR4335" s="52"/>
      <c r="CS4335" s="52"/>
      <c r="CT4335" s="52"/>
      <c r="CU4335" s="33"/>
      <c r="CV4335" s="33"/>
    </row>
    <row r="4336" spans="74:100">
      <c r="BV4336" s="62"/>
      <c r="BW4336" s="62"/>
      <c r="BX4336" s="62"/>
      <c r="BY4336" s="62"/>
      <c r="BZ4336" s="62"/>
      <c r="CA4336" s="62"/>
      <c r="CB4336" s="62"/>
      <c r="CC4336" s="62"/>
      <c r="CD4336" s="62"/>
      <c r="CE4336" s="62"/>
      <c r="CF4336" s="62"/>
      <c r="CL4336" s="56" t="s">
        <v>18459</v>
      </c>
      <c r="CM4336" s="56"/>
      <c r="CN4336" s="56"/>
      <c r="CO4336" s="52"/>
      <c r="CP4336" s="52"/>
      <c r="CQ4336" s="52"/>
      <c r="CR4336" s="52"/>
      <c r="CS4336" s="52"/>
      <c r="CT4336" s="52"/>
      <c r="CU4336" s="33"/>
      <c r="CV4336" s="33"/>
    </row>
    <row r="4337" spans="74:100">
      <c r="BV4337" s="62"/>
      <c r="BW4337" s="62"/>
      <c r="BX4337" s="62"/>
      <c r="BY4337" s="62"/>
      <c r="BZ4337" s="62"/>
      <c r="CA4337" s="62"/>
      <c r="CB4337" s="62"/>
      <c r="CC4337" s="62"/>
      <c r="CD4337" s="62"/>
      <c r="CE4337" s="62"/>
      <c r="CF4337" s="62"/>
      <c r="CL4337" s="56" t="s">
        <v>4371</v>
      </c>
      <c r="CM4337" s="56" t="s">
        <v>3118</v>
      </c>
      <c r="CN4337" s="56" t="s">
        <v>3118</v>
      </c>
      <c r="CO4337" s="52"/>
      <c r="CP4337" s="52"/>
      <c r="CQ4337" s="52"/>
      <c r="CR4337" s="52"/>
      <c r="CS4337" s="52"/>
      <c r="CT4337" s="52"/>
      <c r="CU4337" s="33"/>
      <c r="CV4337" s="33"/>
    </row>
    <row r="4338" spans="74:100">
      <c r="BV4338" s="62"/>
      <c r="BW4338" s="62"/>
      <c r="BX4338" s="62"/>
      <c r="BY4338" s="62"/>
      <c r="BZ4338" s="62"/>
      <c r="CA4338" s="62"/>
      <c r="CB4338" s="62"/>
      <c r="CC4338" s="62"/>
      <c r="CD4338" s="62"/>
      <c r="CE4338" s="62"/>
      <c r="CF4338" s="62"/>
      <c r="CL4338" s="56" t="s">
        <v>18460</v>
      </c>
      <c r="CM4338" s="56"/>
      <c r="CN4338" s="56"/>
      <c r="CO4338" s="52"/>
      <c r="CP4338" s="52"/>
      <c r="CQ4338" s="52"/>
      <c r="CR4338" s="52"/>
      <c r="CS4338" s="52"/>
      <c r="CT4338" s="52"/>
      <c r="CU4338" s="33"/>
      <c r="CV4338" s="33"/>
    </row>
    <row r="4339" spans="74:100">
      <c r="BV4339" s="62"/>
      <c r="BW4339" s="62"/>
      <c r="BX4339" s="62"/>
      <c r="BY4339" s="62"/>
      <c r="BZ4339" s="62"/>
      <c r="CA4339" s="62"/>
      <c r="CB4339" s="62"/>
      <c r="CC4339" s="62"/>
      <c r="CD4339" s="62"/>
      <c r="CE4339" s="62"/>
      <c r="CF4339" s="62"/>
      <c r="CL4339" s="56" t="s">
        <v>1352</v>
      </c>
      <c r="CM4339" s="56" t="s">
        <v>216</v>
      </c>
      <c r="CN4339" s="56" t="s">
        <v>216</v>
      </c>
      <c r="CO4339" s="52"/>
      <c r="CP4339" s="52"/>
      <c r="CQ4339" s="52"/>
      <c r="CR4339" s="52"/>
      <c r="CS4339" s="52"/>
      <c r="CT4339" s="52"/>
      <c r="CU4339" s="33"/>
      <c r="CV4339" s="33"/>
    </row>
    <row r="4340" spans="74:100">
      <c r="BV4340" s="62"/>
      <c r="BW4340" s="62"/>
      <c r="BX4340" s="62"/>
      <c r="BY4340" s="62"/>
      <c r="BZ4340" s="62"/>
      <c r="CA4340" s="62"/>
      <c r="CB4340" s="62"/>
      <c r="CC4340" s="62"/>
      <c r="CD4340" s="62"/>
      <c r="CE4340" s="62"/>
      <c r="CF4340" s="62"/>
      <c r="CL4340" s="56" t="s">
        <v>21395</v>
      </c>
      <c r="CM4340" s="56"/>
      <c r="CN4340" s="56"/>
      <c r="CO4340" s="52"/>
      <c r="CP4340" s="52"/>
      <c r="CQ4340" s="52"/>
      <c r="CR4340" s="52"/>
      <c r="CS4340" s="52"/>
      <c r="CT4340" s="52"/>
      <c r="CU4340" s="33"/>
      <c r="CV4340" s="33"/>
    </row>
    <row r="4341" spans="74:100">
      <c r="BV4341" s="62"/>
      <c r="BW4341" s="62"/>
      <c r="BX4341" s="62"/>
      <c r="BY4341" s="62"/>
      <c r="BZ4341" s="62"/>
      <c r="CA4341" s="62"/>
      <c r="CB4341" s="62"/>
      <c r="CC4341" s="62"/>
      <c r="CD4341" s="62"/>
      <c r="CE4341" s="62"/>
      <c r="CF4341" s="62"/>
      <c r="CL4341" s="56" t="s">
        <v>4372</v>
      </c>
      <c r="CM4341" s="56" t="s">
        <v>3118</v>
      </c>
      <c r="CN4341" s="56" t="s">
        <v>3118</v>
      </c>
      <c r="CO4341" s="52"/>
      <c r="CP4341" s="52"/>
      <c r="CQ4341" s="52"/>
      <c r="CR4341" s="52"/>
      <c r="CS4341" s="52"/>
      <c r="CT4341" s="52"/>
      <c r="CU4341" s="33"/>
      <c r="CV4341" s="33"/>
    </row>
    <row r="4342" spans="74:100">
      <c r="BV4342" s="62"/>
      <c r="BW4342" s="62"/>
      <c r="BX4342" s="62"/>
      <c r="BY4342" s="62"/>
      <c r="BZ4342" s="62"/>
      <c r="CA4342" s="62"/>
      <c r="CB4342" s="62"/>
      <c r="CC4342" s="62"/>
      <c r="CD4342" s="62"/>
      <c r="CE4342" s="62"/>
      <c r="CF4342" s="62"/>
      <c r="CL4342" s="56" t="s">
        <v>18461</v>
      </c>
      <c r="CM4342" s="56"/>
      <c r="CN4342" s="56"/>
      <c r="CO4342" s="52"/>
      <c r="CP4342" s="52"/>
      <c r="CQ4342" s="52"/>
      <c r="CR4342" s="52"/>
      <c r="CS4342" s="52"/>
      <c r="CT4342" s="52"/>
      <c r="CU4342" s="33"/>
      <c r="CV4342" s="33"/>
    </row>
    <row r="4343" spans="74:100">
      <c r="BV4343" s="62"/>
      <c r="BW4343" s="62"/>
      <c r="BX4343" s="62"/>
      <c r="BY4343" s="62"/>
      <c r="BZ4343" s="62"/>
      <c r="CA4343" s="62"/>
      <c r="CB4343" s="62"/>
      <c r="CC4343" s="62"/>
      <c r="CD4343" s="62"/>
      <c r="CE4343" s="62"/>
      <c r="CF4343" s="62"/>
      <c r="CL4343" s="56" t="s">
        <v>1353</v>
      </c>
      <c r="CM4343" s="56" t="s">
        <v>215</v>
      </c>
      <c r="CN4343" s="56" t="s">
        <v>215</v>
      </c>
      <c r="CO4343" s="52"/>
      <c r="CP4343" s="52"/>
      <c r="CQ4343" s="52"/>
      <c r="CR4343" s="52"/>
      <c r="CS4343" s="52"/>
      <c r="CT4343" s="52"/>
      <c r="CU4343" s="33"/>
      <c r="CV4343" s="33"/>
    </row>
    <row r="4344" spans="74:100">
      <c r="BV4344" s="62"/>
      <c r="BW4344" s="62"/>
      <c r="BX4344" s="62"/>
      <c r="BY4344" s="62"/>
      <c r="BZ4344" s="62"/>
      <c r="CA4344" s="62"/>
      <c r="CB4344" s="62"/>
      <c r="CC4344" s="62"/>
      <c r="CD4344" s="62"/>
      <c r="CE4344" s="62"/>
      <c r="CF4344" s="62"/>
      <c r="CL4344" s="56" t="s">
        <v>21396</v>
      </c>
      <c r="CM4344" s="56"/>
      <c r="CN4344" s="56"/>
      <c r="CO4344" s="52"/>
      <c r="CP4344" s="52"/>
      <c r="CQ4344" s="52"/>
      <c r="CR4344" s="52"/>
      <c r="CS4344" s="52"/>
      <c r="CT4344" s="52"/>
      <c r="CU4344" s="33"/>
      <c r="CV4344" s="33"/>
    </row>
    <row r="4345" spans="74:100">
      <c r="BV4345" s="62"/>
      <c r="BW4345" s="62"/>
      <c r="BX4345" s="62"/>
      <c r="BY4345" s="62"/>
      <c r="BZ4345" s="62"/>
      <c r="CA4345" s="62"/>
      <c r="CB4345" s="62"/>
      <c r="CC4345" s="62"/>
      <c r="CD4345" s="62"/>
      <c r="CE4345" s="62"/>
      <c r="CF4345" s="62"/>
      <c r="CL4345" s="56" t="s">
        <v>4373</v>
      </c>
      <c r="CM4345" s="56" t="s">
        <v>217</v>
      </c>
      <c r="CN4345" s="56" t="s">
        <v>217</v>
      </c>
      <c r="CO4345" s="52"/>
      <c r="CP4345" s="52"/>
      <c r="CQ4345" s="52"/>
      <c r="CR4345" s="52"/>
      <c r="CS4345" s="52"/>
      <c r="CT4345" s="52"/>
      <c r="CU4345" s="33"/>
      <c r="CV4345" s="33"/>
    </row>
    <row r="4346" spans="74:100">
      <c r="BV4346" s="62"/>
      <c r="BW4346" s="62"/>
      <c r="BX4346" s="62"/>
      <c r="BY4346" s="62"/>
      <c r="BZ4346" s="62"/>
      <c r="CA4346" s="62"/>
      <c r="CB4346" s="62"/>
      <c r="CC4346" s="62"/>
      <c r="CD4346" s="62"/>
      <c r="CE4346" s="62"/>
      <c r="CF4346" s="62"/>
      <c r="CL4346" s="56" t="s">
        <v>18462</v>
      </c>
      <c r="CM4346" s="56"/>
      <c r="CN4346" s="56"/>
      <c r="CO4346" s="52"/>
      <c r="CP4346" s="52"/>
      <c r="CQ4346" s="52"/>
      <c r="CR4346" s="52"/>
      <c r="CS4346" s="52"/>
      <c r="CT4346" s="52"/>
      <c r="CU4346" s="33"/>
      <c r="CV4346" s="33"/>
    </row>
    <row r="4347" spans="74:100">
      <c r="BV4347" s="62"/>
      <c r="BW4347" s="62"/>
      <c r="BX4347" s="62"/>
      <c r="BY4347" s="62"/>
      <c r="BZ4347" s="62"/>
      <c r="CA4347" s="62"/>
      <c r="CB4347" s="62"/>
      <c r="CC4347" s="62"/>
      <c r="CD4347" s="62"/>
      <c r="CE4347" s="62"/>
      <c r="CF4347" s="62"/>
      <c r="CL4347" s="56" t="s">
        <v>4374</v>
      </c>
      <c r="CM4347" s="56" t="s">
        <v>217</v>
      </c>
      <c r="CN4347" s="56" t="s">
        <v>217</v>
      </c>
      <c r="CO4347" s="52"/>
      <c r="CP4347" s="52"/>
      <c r="CQ4347" s="52"/>
      <c r="CR4347" s="52"/>
      <c r="CS4347" s="52"/>
      <c r="CT4347" s="52"/>
      <c r="CU4347" s="33"/>
      <c r="CV4347" s="33"/>
    </row>
    <row r="4348" spans="74:100">
      <c r="BV4348" s="62"/>
      <c r="BW4348" s="62"/>
      <c r="BX4348" s="62"/>
      <c r="BY4348" s="62"/>
      <c r="BZ4348" s="62"/>
      <c r="CA4348" s="62"/>
      <c r="CB4348" s="62"/>
      <c r="CC4348" s="62"/>
      <c r="CD4348" s="62"/>
      <c r="CE4348" s="62"/>
      <c r="CF4348" s="62"/>
      <c r="CL4348" s="56" t="s">
        <v>20542</v>
      </c>
      <c r="CM4348" s="56"/>
      <c r="CN4348" s="56"/>
      <c r="CO4348" s="52"/>
      <c r="CP4348" s="52"/>
      <c r="CQ4348" s="52"/>
      <c r="CR4348" s="52"/>
      <c r="CS4348" s="52"/>
      <c r="CT4348" s="52"/>
      <c r="CU4348" s="33"/>
      <c r="CV4348" s="33"/>
    </row>
    <row r="4349" spans="74:100">
      <c r="BV4349" s="62"/>
      <c r="BW4349" s="62"/>
      <c r="BX4349" s="62"/>
      <c r="BY4349" s="62"/>
      <c r="BZ4349" s="62"/>
      <c r="CA4349" s="62"/>
      <c r="CB4349" s="62"/>
      <c r="CC4349" s="62"/>
      <c r="CD4349" s="62"/>
      <c r="CE4349" s="62"/>
      <c r="CF4349" s="62"/>
      <c r="CL4349" s="56" t="s">
        <v>4375</v>
      </c>
      <c r="CM4349" s="56" t="s">
        <v>217</v>
      </c>
      <c r="CN4349" s="56" t="s">
        <v>217</v>
      </c>
      <c r="CO4349" s="52"/>
      <c r="CP4349" s="52"/>
      <c r="CQ4349" s="52"/>
      <c r="CR4349" s="52"/>
      <c r="CS4349" s="52"/>
      <c r="CT4349" s="52"/>
      <c r="CU4349" s="33"/>
      <c r="CV4349" s="33"/>
    </row>
    <row r="4350" spans="74:100">
      <c r="BV4350" s="62"/>
      <c r="BW4350" s="62"/>
      <c r="BX4350" s="62"/>
      <c r="BY4350" s="62"/>
      <c r="BZ4350" s="62"/>
      <c r="CA4350" s="62"/>
      <c r="CB4350" s="62"/>
      <c r="CC4350" s="62"/>
      <c r="CD4350" s="62"/>
      <c r="CE4350" s="62"/>
      <c r="CF4350" s="62"/>
      <c r="CL4350" s="56" t="s">
        <v>18463</v>
      </c>
      <c r="CM4350" s="56"/>
      <c r="CN4350" s="56"/>
      <c r="CO4350" s="52"/>
      <c r="CP4350" s="52"/>
      <c r="CQ4350" s="52"/>
      <c r="CR4350" s="52"/>
      <c r="CS4350" s="52"/>
      <c r="CT4350" s="52"/>
      <c r="CU4350" s="33"/>
      <c r="CV4350" s="33"/>
    </row>
    <row r="4351" spans="74:100">
      <c r="BV4351" s="62"/>
      <c r="BW4351" s="62"/>
      <c r="BX4351" s="62"/>
      <c r="BY4351" s="62"/>
      <c r="BZ4351" s="62"/>
      <c r="CA4351" s="62"/>
      <c r="CB4351" s="62"/>
      <c r="CC4351" s="62"/>
      <c r="CD4351" s="62"/>
      <c r="CE4351" s="62"/>
      <c r="CF4351" s="62"/>
      <c r="CL4351" s="56" t="s">
        <v>4376</v>
      </c>
      <c r="CM4351" s="56" t="s">
        <v>217</v>
      </c>
      <c r="CN4351" s="56" t="s">
        <v>217</v>
      </c>
      <c r="CO4351" s="52"/>
      <c r="CP4351" s="52"/>
      <c r="CQ4351" s="52"/>
      <c r="CR4351" s="52"/>
      <c r="CS4351" s="52"/>
      <c r="CT4351" s="52"/>
      <c r="CU4351" s="33"/>
      <c r="CV4351" s="33"/>
    </row>
    <row r="4352" spans="74:100">
      <c r="BV4352" s="62"/>
      <c r="BW4352" s="62"/>
      <c r="BX4352" s="62"/>
      <c r="BY4352" s="62"/>
      <c r="BZ4352" s="62"/>
      <c r="CA4352" s="62"/>
      <c r="CB4352" s="62"/>
      <c r="CC4352" s="62"/>
      <c r="CD4352" s="62"/>
      <c r="CE4352" s="62"/>
      <c r="CF4352" s="62"/>
      <c r="CL4352" s="56" t="s">
        <v>18464</v>
      </c>
      <c r="CM4352" s="56"/>
      <c r="CN4352" s="56"/>
      <c r="CO4352" s="52"/>
      <c r="CP4352" s="52"/>
      <c r="CQ4352" s="52"/>
      <c r="CR4352" s="52"/>
      <c r="CS4352" s="52"/>
      <c r="CT4352" s="52"/>
      <c r="CU4352" s="33"/>
      <c r="CV4352" s="33"/>
    </row>
    <row r="4353" spans="74:100">
      <c r="BV4353" s="62"/>
      <c r="BW4353" s="62"/>
      <c r="BX4353" s="62"/>
      <c r="BY4353" s="62"/>
      <c r="BZ4353" s="62"/>
      <c r="CA4353" s="62"/>
      <c r="CB4353" s="62"/>
      <c r="CC4353" s="62"/>
      <c r="CD4353" s="62"/>
      <c r="CE4353" s="62"/>
      <c r="CF4353" s="62"/>
      <c r="CL4353" s="56" t="s">
        <v>27486</v>
      </c>
      <c r="CM4353" s="56" t="s">
        <v>217</v>
      </c>
      <c r="CN4353" s="56" t="s">
        <v>217</v>
      </c>
      <c r="CO4353" s="52"/>
      <c r="CP4353" s="52"/>
      <c r="CQ4353" s="52"/>
      <c r="CR4353" s="52"/>
      <c r="CS4353" s="52"/>
      <c r="CT4353" s="52"/>
      <c r="CU4353" s="33"/>
      <c r="CV4353" s="33"/>
    </row>
    <row r="4354" spans="74:100">
      <c r="BV4354" s="62"/>
      <c r="BW4354" s="62"/>
      <c r="BX4354" s="62"/>
      <c r="BY4354" s="62"/>
      <c r="BZ4354" s="62"/>
      <c r="CA4354" s="62"/>
      <c r="CB4354" s="62"/>
      <c r="CC4354" s="62"/>
      <c r="CD4354" s="62"/>
      <c r="CE4354" s="62"/>
      <c r="CF4354" s="62"/>
      <c r="CL4354" s="56" t="s">
        <v>27487</v>
      </c>
      <c r="CM4354" s="56"/>
      <c r="CN4354" s="56"/>
      <c r="CO4354" s="52"/>
      <c r="CP4354" s="52"/>
      <c r="CQ4354" s="52"/>
      <c r="CR4354" s="52"/>
      <c r="CS4354" s="52"/>
      <c r="CT4354" s="52"/>
      <c r="CU4354" s="33"/>
      <c r="CV4354" s="33"/>
    </row>
    <row r="4355" spans="74:100">
      <c r="BV4355" s="62"/>
      <c r="BW4355" s="62"/>
      <c r="BX4355" s="62"/>
      <c r="BY4355" s="62"/>
      <c r="BZ4355" s="62"/>
      <c r="CA4355" s="62"/>
      <c r="CB4355" s="62"/>
      <c r="CC4355" s="62"/>
      <c r="CD4355" s="62"/>
      <c r="CE4355" s="62"/>
      <c r="CF4355" s="62"/>
      <c r="CL4355" s="56" t="s">
        <v>4377</v>
      </c>
      <c r="CM4355" s="56" t="s">
        <v>217</v>
      </c>
      <c r="CN4355" s="56" t="s">
        <v>217</v>
      </c>
      <c r="CO4355" s="52"/>
      <c r="CP4355" s="52"/>
      <c r="CQ4355" s="52"/>
      <c r="CR4355" s="52"/>
      <c r="CS4355" s="52"/>
      <c r="CT4355" s="52"/>
      <c r="CU4355" s="33"/>
      <c r="CV4355" s="33"/>
    </row>
    <row r="4356" spans="74:100">
      <c r="BV4356" s="62"/>
      <c r="BW4356" s="62"/>
      <c r="BX4356" s="62"/>
      <c r="BY4356" s="62"/>
      <c r="BZ4356" s="62"/>
      <c r="CA4356" s="62"/>
      <c r="CB4356" s="62"/>
      <c r="CC4356" s="62"/>
      <c r="CD4356" s="62"/>
      <c r="CE4356" s="62"/>
      <c r="CF4356" s="62"/>
      <c r="CL4356" s="56" t="s">
        <v>18465</v>
      </c>
      <c r="CM4356" s="56"/>
      <c r="CN4356" s="56"/>
      <c r="CO4356" s="52"/>
      <c r="CP4356" s="52"/>
      <c r="CQ4356" s="52"/>
      <c r="CR4356" s="52"/>
      <c r="CS4356" s="52"/>
      <c r="CT4356" s="52"/>
      <c r="CU4356" s="33"/>
      <c r="CV4356" s="33"/>
    </row>
    <row r="4357" spans="74:100">
      <c r="BV4357" s="62"/>
      <c r="BW4357" s="62"/>
      <c r="BX4357" s="62"/>
      <c r="BY4357" s="62"/>
      <c r="BZ4357" s="62"/>
      <c r="CA4357" s="62"/>
      <c r="CB4357" s="62"/>
      <c r="CC4357" s="62"/>
      <c r="CD4357" s="62"/>
      <c r="CE4357" s="62"/>
      <c r="CF4357" s="62"/>
      <c r="CL4357" s="56" t="s">
        <v>4378</v>
      </c>
      <c r="CM4357" s="56" t="s">
        <v>217</v>
      </c>
      <c r="CN4357" s="56" t="s">
        <v>217</v>
      </c>
      <c r="CO4357" s="52"/>
      <c r="CP4357" s="52"/>
      <c r="CQ4357" s="52"/>
      <c r="CR4357" s="52"/>
      <c r="CS4357" s="52"/>
      <c r="CT4357" s="52"/>
      <c r="CU4357" s="33"/>
      <c r="CV4357" s="33"/>
    </row>
    <row r="4358" spans="74:100">
      <c r="BV4358" s="62"/>
      <c r="BW4358" s="62"/>
      <c r="BX4358" s="62"/>
      <c r="BY4358" s="62"/>
      <c r="BZ4358" s="62"/>
      <c r="CA4358" s="62"/>
      <c r="CB4358" s="62"/>
      <c r="CC4358" s="62"/>
      <c r="CD4358" s="62"/>
      <c r="CE4358" s="62"/>
      <c r="CF4358" s="62"/>
      <c r="CL4358" s="56" t="s">
        <v>18466</v>
      </c>
      <c r="CM4358" s="56"/>
      <c r="CN4358" s="56"/>
      <c r="CO4358" s="52"/>
      <c r="CP4358" s="52"/>
      <c r="CQ4358" s="52"/>
      <c r="CR4358" s="52"/>
      <c r="CS4358" s="52"/>
      <c r="CT4358" s="52"/>
      <c r="CU4358" s="33"/>
      <c r="CV4358" s="33"/>
    </row>
    <row r="4359" spans="74:100">
      <c r="BV4359" s="62"/>
      <c r="BW4359" s="62"/>
      <c r="BX4359" s="62"/>
      <c r="BY4359" s="62"/>
      <c r="BZ4359" s="62"/>
      <c r="CA4359" s="62"/>
      <c r="CB4359" s="62"/>
      <c r="CC4359" s="62"/>
      <c r="CD4359" s="62"/>
      <c r="CE4359" s="62"/>
      <c r="CF4359" s="62"/>
      <c r="CL4359" s="56" t="s">
        <v>4379</v>
      </c>
      <c r="CM4359" s="56" t="s">
        <v>217</v>
      </c>
      <c r="CN4359" s="56" t="s">
        <v>217</v>
      </c>
      <c r="CO4359" s="52"/>
      <c r="CP4359" s="52"/>
      <c r="CQ4359" s="52"/>
      <c r="CR4359" s="52"/>
      <c r="CS4359" s="52"/>
      <c r="CT4359" s="52"/>
      <c r="CU4359" s="33"/>
      <c r="CV4359" s="33"/>
    </row>
    <row r="4360" spans="74:100">
      <c r="BV4360" s="62"/>
      <c r="BW4360" s="62"/>
      <c r="BX4360" s="62"/>
      <c r="BY4360" s="62"/>
      <c r="BZ4360" s="62"/>
      <c r="CA4360" s="62"/>
      <c r="CB4360" s="62"/>
      <c r="CC4360" s="62"/>
      <c r="CD4360" s="62"/>
      <c r="CE4360" s="62"/>
      <c r="CF4360" s="62"/>
      <c r="CL4360" s="56" t="s">
        <v>18467</v>
      </c>
      <c r="CM4360" s="56"/>
      <c r="CN4360" s="56"/>
      <c r="CO4360" s="52"/>
      <c r="CP4360" s="52"/>
      <c r="CQ4360" s="52"/>
      <c r="CR4360" s="52"/>
      <c r="CS4360" s="52"/>
      <c r="CT4360" s="52"/>
      <c r="CU4360" s="33"/>
      <c r="CV4360" s="33"/>
    </row>
    <row r="4361" spans="74:100">
      <c r="BV4361" s="62"/>
      <c r="BW4361" s="62"/>
      <c r="BX4361" s="62"/>
      <c r="BY4361" s="62"/>
      <c r="BZ4361" s="62"/>
      <c r="CA4361" s="62"/>
      <c r="CB4361" s="62"/>
      <c r="CC4361" s="62"/>
      <c r="CD4361" s="62"/>
      <c r="CE4361" s="62"/>
      <c r="CF4361" s="62"/>
      <c r="CL4361" s="56" t="s">
        <v>4380</v>
      </c>
      <c r="CM4361" s="56" t="s">
        <v>217</v>
      </c>
      <c r="CN4361" s="56" t="s">
        <v>217</v>
      </c>
      <c r="CO4361" s="52"/>
      <c r="CP4361" s="52"/>
      <c r="CQ4361" s="52"/>
      <c r="CR4361" s="52"/>
      <c r="CS4361" s="52"/>
      <c r="CT4361" s="52"/>
      <c r="CU4361" s="33"/>
      <c r="CV4361" s="33"/>
    </row>
    <row r="4362" spans="74:100">
      <c r="BV4362" s="62"/>
      <c r="BW4362" s="62"/>
      <c r="BX4362" s="62"/>
      <c r="BY4362" s="62"/>
      <c r="BZ4362" s="62"/>
      <c r="CA4362" s="62"/>
      <c r="CB4362" s="62"/>
      <c r="CC4362" s="62"/>
      <c r="CD4362" s="62"/>
      <c r="CE4362" s="62"/>
      <c r="CF4362" s="62"/>
      <c r="CL4362" s="56" t="s">
        <v>18468</v>
      </c>
      <c r="CM4362" s="56"/>
      <c r="CN4362" s="56"/>
      <c r="CO4362" s="52"/>
      <c r="CP4362" s="52"/>
      <c r="CQ4362" s="52"/>
      <c r="CR4362" s="52"/>
      <c r="CS4362" s="52"/>
      <c r="CT4362" s="52"/>
      <c r="CU4362" s="33"/>
      <c r="CV4362" s="33"/>
    </row>
    <row r="4363" spans="74:100">
      <c r="BV4363" s="62"/>
      <c r="BW4363" s="62"/>
      <c r="BX4363" s="62"/>
      <c r="BY4363" s="62"/>
      <c r="BZ4363" s="62"/>
      <c r="CA4363" s="62"/>
      <c r="CB4363" s="62"/>
      <c r="CC4363" s="62"/>
      <c r="CD4363" s="62"/>
      <c r="CE4363" s="62"/>
      <c r="CF4363" s="62"/>
      <c r="CL4363" s="56" t="s">
        <v>4381</v>
      </c>
      <c r="CM4363" s="56" t="s">
        <v>217</v>
      </c>
      <c r="CN4363" s="56" t="s">
        <v>217</v>
      </c>
      <c r="CO4363" s="52"/>
      <c r="CP4363" s="52"/>
      <c r="CQ4363" s="52"/>
      <c r="CR4363" s="52"/>
      <c r="CS4363" s="52"/>
      <c r="CT4363" s="52"/>
      <c r="CU4363" s="33"/>
      <c r="CV4363" s="33"/>
    </row>
    <row r="4364" spans="74:100">
      <c r="BV4364" s="62"/>
      <c r="BW4364" s="62"/>
      <c r="BX4364" s="62"/>
      <c r="BY4364" s="62"/>
      <c r="BZ4364" s="62"/>
      <c r="CA4364" s="62"/>
      <c r="CB4364" s="62"/>
      <c r="CC4364" s="62"/>
      <c r="CD4364" s="62"/>
      <c r="CE4364" s="62"/>
      <c r="CF4364" s="62"/>
      <c r="CL4364" s="56" t="s">
        <v>20543</v>
      </c>
      <c r="CM4364" s="56"/>
      <c r="CN4364" s="56"/>
      <c r="CO4364" s="52"/>
      <c r="CP4364" s="52"/>
      <c r="CQ4364" s="52"/>
      <c r="CR4364" s="52"/>
      <c r="CS4364" s="52"/>
      <c r="CT4364" s="52"/>
      <c r="CU4364" s="33"/>
      <c r="CV4364" s="33"/>
    </row>
    <row r="4365" spans="74:100">
      <c r="BV4365" s="62"/>
      <c r="BW4365" s="62"/>
      <c r="BX4365" s="62"/>
      <c r="BY4365" s="62"/>
      <c r="BZ4365" s="62"/>
      <c r="CA4365" s="62"/>
      <c r="CB4365" s="62"/>
      <c r="CC4365" s="62"/>
      <c r="CD4365" s="62"/>
      <c r="CE4365" s="62"/>
      <c r="CF4365" s="62"/>
      <c r="CL4365" s="56" t="s">
        <v>4382</v>
      </c>
      <c r="CM4365" s="56" t="s">
        <v>217</v>
      </c>
      <c r="CN4365" s="56" t="s">
        <v>217</v>
      </c>
      <c r="CO4365" s="52"/>
      <c r="CP4365" s="52"/>
      <c r="CQ4365" s="52"/>
      <c r="CR4365" s="52"/>
      <c r="CS4365" s="52"/>
      <c r="CT4365" s="52"/>
      <c r="CU4365" s="33"/>
      <c r="CV4365" s="33"/>
    </row>
    <row r="4366" spans="74:100">
      <c r="BV4366" s="62"/>
      <c r="BW4366" s="62"/>
      <c r="BX4366" s="62"/>
      <c r="BY4366" s="62"/>
      <c r="BZ4366" s="62"/>
      <c r="CA4366" s="62"/>
      <c r="CB4366" s="62"/>
      <c r="CC4366" s="62"/>
      <c r="CD4366" s="62"/>
      <c r="CE4366" s="62"/>
      <c r="CF4366" s="62"/>
      <c r="CL4366" s="56" t="s">
        <v>18469</v>
      </c>
      <c r="CM4366" s="56"/>
      <c r="CN4366" s="56"/>
      <c r="CO4366" s="52"/>
      <c r="CP4366" s="52"/>
      <c r="CQ4366" s="52"/>
      <c r="CR4366" s="52"/>
      <c r="CS4366" s="52"/>
      <c r="CT4366" s="52"/>
      <c r="CU4366" s="33"/>
      <c r="CV4366" s="33"/>
    </row>
    <row r="4367" spans="74:100">
      <c r="BV4367" s="62"/>
      <c r="BW4367" s="62"/>
      <c r="BX4367" s="62"/>
      <c r="BY4367" s="62"/>
      <c r="BZ4367" s="62"/>
      <c r="CA4367" s="62"/>
      <c r="CB4367" s="62"/>
      <c r="CC4367" s="62"/>
      <c r="CD4367" s="62"/>
      <c r="CE4367" s="62"/>
      <c r="CF4367" s="62"/>
      <c r="CL4367" s="56" t="s">
        <v>4383</v>
      </c>
      <c r="CM4367" s="56" t="s">
        <v>217</v>
      </c>
      <c r="CN4367" s="56" t="s">
        <v>217</v>
      </c>
      <c r="CO4367" s="52"/>
      <c r="CP4367" s="52"/>
      <c r="CQ4367" s="52"/>
      <c r="CR4367" s="52"/>
      <c r="CS4367" s="52"/>
      <c r="CT4367" s="52"/>
      <c r="CU4367" s="33"/>
      <c r="CV4367" s="33"/>
    </row>
    <row r="4368" spans="74:100">
      <c r="BV4368" s="62"/>
      <c r="BW4368" s="62"/>
      <c r="BX4368" s="62"/>
      <c r="BY4368" s="62"/>
      <c r="BZ4368" s="62"/>
      <c r="CA4368" s="62"/>
      <c r="CB4368" s="62"/>
      <c r="CC4368" s="62"/>
      <c r="CD4368" s="62"/>
      <c r="CE4368" s="62"/>
      <c r="CF4368" s="62"/>
      <c r="CL4368" s="56" t="s">
        <v>18470</v>
      </c>
      <c r="CM4368" s="56"/>
      <c r="CN4368" s="56"/>
      <c r="CO4368" s="52"/>
      <c r="CP4368" s="52"/>
      <c r="CQ4368" s="52"/>
      <c r="CR4368" s="52"/>
      <c r="CS4368" s="52"/>
      <c r="CT4368" s="52"/>
      <c r="CU4368" s="33"/>
      <c r="CV4368" s="33"/>
    </row>
    <row r="4369" spans="74:100">
      <c r="BV4369" s="62"/>
      <c r="BW4369" s="62"/>
      <c r="BX4369" s="62"/>
      <c r="BY4369" s="62"/>
      <c r="BZ4369" s="62"/>
      <c r="CA4369" s="62"/>
      <c r="CB4369" s="62"/>
      <c r="CC4369" s="62"/>
      <c r="CD4369" s="62"/>
      <c r="CE4369" s="62"/>
      <c r="CF4369" s="62"/>
      <c r="CL4369" s="56" t="s">
        <v>4384</v>
      </c>
      <c r="CM4369" s="56" t="s">
        <v>217</v>
      </c>
      <c r="CN4369" s="56" t="s">
        <v>217</v>
      </c>
      <c r="CO4369" s="52"/>
      <c r="CP4369" s="52"/>
      <c r="CQ4369" s="52"/>
      <c r="CR4369" s="52"/>
      <c r="CS4369" s="52"/>
      <c r="CT4369" s="52"/>
      <c r="CU4369" s="33"/>
      <c r="CV4369" s="33"/>
    </row>
    <row r="4370" spans="74:100">
      <c r="BV4370" s="62"/>
      <c r="BW4370" s="62"/>
      <c r="BX4370" s="62"/>
      <c r="BY4370" s="62"/>
      <c r="BZ4370" s="62"/>
      <c r="CA4370" s="62"/>
      <c r="CB4370" s="62"/>
      <c r="CC4370" s="62"/>
      <c r="CD4370" s="62"/>
      <c r="CE4370" s="62"/>
      <c r="CF4370" s="62"/>
      <c r="CL4370" s="56" t="s">
        <v>18471</v>
      </c>
      <c r="CM4370" s="56"/>
      <c r="CN4370" s="56"/>
      <c r="CO4370" s="52"/>
      <c r="CP4370" s="52"/>
      <c r="CQ4370" s="52"/>
      <c r="CR4370" s="52"/>
      <c r="CS4370" s="52"/>
      <c r="CT4370" s="52"/>
      <c r="CU4370" s="33"/>
      <c r="CV4370" s="33"/>
    </row>
    <row r="4371" spans="74:100">
      <c r="BV4371" s="62"/>
      <c r="BW4371" s="62"/>
      <c r="BX4371" s="62"/>
      <c r="BY4371" s="62"/>
      <c r="BZ4371" s="62"/>
      <c r="CA4371" s="62"/>
      <c r="CB4371" s="62"/>
      <c r="CC4371" s="62"/>
      <c r="CD4371" s="62"/>
      <c r="CE4371" s="62"/>
      <c r="CF4371" s="62"/>
      <c r="CL4371" s="56" t="s">
        <v>27488</v>
      </c>
      <c r="CM4371" s="56" t="s">
        <v>217</v>
      </c>
      <c r="CN4371" s="56" t="s">
        <v>217</v>
      </c>
      <c r="CO4371" s="52"/>
      <c r="CP4371" s="52"/>
      <c r="CQ4371" s="52"/>
      <c r="CR4371" s="52"/>
      <c r="CS4371" s="52"/>
      <c r="CT4371" s="52"/>
      <c r="CU4371" s="33"/>
      <c r="CV4371" s="33"/>
    </row>
    <row r="4372" spans="74:100">
      <c r="BV4372" s="62"/>
      <c r="BW4372" s="62"/>
      <c r="BX4372" s="62"/>
      <c r="BY4372" s="62"/>
      <c r="BZ4372" s="62"/>
      <c r="CA4372" s="62"/>
      <c r="CB4372" s="62"/>
      <c r="CC4372" s="62"/>
      <c r="CD4372" s="62"/>
      <c r="CE4372" s="62"/>
      <c r="CF4372" s="62"/>
      <c r="CL4372" s="56" t="s">
        <v>27489</v>
      </c>
      <c r="CM4372" s="56"/>
      <c r="CN4372" s="56"/>
      <c r="CO4372" s="52"/>
      <c r="CP4372" s="52"/>
      <c r="CQ4372" s="52"/>
      <c r="CR4372" s="52"/>
      <c r="CS4372" s="52"/>
      <c r="CT4372" s="52"/>
      <c r="CU4372" s="33"/>
      <c r="CV4372" s="33"/>
    </row>
    <row r="4373" spans="74:100">
      <c r="BV4373" s="62"/>
      <c r="BW4373" s="62"/>
      <c r="BX4373" s="62"/>
      <c r="BY4373" s="62"/>
      <c r="BZ4373" s="62"/>
      <c r="CA4373" s="62"/>
      <c r="CB4373" s="62"/>
      <c r="CC4373" s="62"/>
      <c r="CD4373" s="62"/>
      <c r="CE4373" s="62"/>
      <c r="CF4373" s="62"/>
      <c r="CL4373" s="56" t="s">
        <v>1354</v>
      </c>
      <c r="CM4373" s="56" t="s">
        <v>216</v>
      </c>
      <c r="CN4373" s="56" t="s">
        <v>216</v>
      </c>
      <c r="CO4373" s="52"/>
      <c r="CP4373" s="52"/>
      <c r="CQ4373" s="52"/>
      <c r="CR4373" s="52"/>
      <c r="CS4373" s="52"/>
      <c r="CT4373" s="52"/>
      <c r="CU4373" s="33"/>
      <c r="CV4373" s="33"/>
    </row>
    <row r="4374" spans="74:100">
      <c r="BV4374" s="62"/>
      <c r="BW4374" s="62"/>
      <c r="BX4374" s="62"/>
      <c r="BY4374" s="62"/>
      <c r="BZ4374" s="62"/>
      <c r="CA4374" s="62"/>
      <c r="CB4374" s="62"/>
      <c r="CC4374" s="62"/>
      <c r="CD4374" s="62"/>
      <c r="CE4374" s="62"/>
      <c r="CF4374" s="62"/>
      <c r="CL4374" s="56" t="s">
        <v>21397</v>
      </c>
      <c r="CM4374" s="56"/>
      <c r="CN4374" s="56"/>
      <c r="CO4374" s="52"/>
      <c r="CP4374" s="52"/>
      <c r="CQ4374" s="52"/>
      <c r="CR4374" s="52"/>
      <c r="CS4374" s="52"/>
      <c r="CT4374" s="52"/>
      <c r="CU4374" s="33"/>
      <c r="CV4374" s="33"/>
    </row>
    <row r="4375" spans="74:100">
      <c r="BV4375" s="62"/>
      <c r="BW4375" s="62"/>
      <c r="BX4375" s="62"/>
      <c r="BY4375" s="62"/>
      <c r="BZ4375" s="62"/>
      <c r="CA4375" s="62"/>
      <c r="CB4375" s="62"/>
      <c r="CC4375" s="62"/>
      <c r="CD4375" s="62"/>
      <c r="CE4375" s="62"/>
      <c r="CF4375" s="62"/>
      <c r="CL4375" s="56" t="s">
        <v>4385</v>
      </c>
      <c r="CM4375" s="56" t="s">
        <v>217</v>
      </c>
      <c r="CN4375" s="56" t="s">
        <v>217</v>
      </c>
      <c r="CO4375" s="52"/>
      <c r="CP4375" s="52"/>
      <c r="CQ4375" s="52"/>
      <c r="CR4375" s="52"/>
      <c r="CS4375" s="52"/>
      <c r="CT4375" s="52"/>
      <c r="CU4375" s="33"/>
      <c r="CV4375" s="33"/>
    </row>
    <row r="4376" spans="74:100">
      <c r="BV4376" s="62"/>
      <c r="BW4376" s="62"/>
      <c r="BX4376" s="62"/>
      <c r="BY4376" s="62"/>
      <c r="BZ4376" s="62"/>
      <c r="CA4376" s="62"/>
      <c r="CB4376" s="62"/>
      <c r="CC4376" s="62"/>
      <c r="CD4376" s="62"/>
      <c r="CE4376" s="62"/>
      <c r="CF4376" s="62"/>
      <c r="CL4376" s="56" t="s">
        <v>18472</v>
      </c>
      <c r="CM4376" s="56"/>
      <c r="CN4376" s="56"/>
      <c r="CO4376" s="52"/>
      <c r="CP4376" s="52"/>
      <c r="CQ4376" s="52"/>
      <c r="CR4376" s="52"/>
      <c r="CS4376" s="52"/>
      <c r="CT4376" s="52"/>
      <c r="CU4376" s="33"/>
      <c r="CV4376" s="33"/>
    </row>
    <row r="4377" spans="74:100">
      <c r="BV4377" s="62"/>
      <c r="BW4377" s="62"/>
      <c r="BX4377" s="62"/>
      <c r="BY4377" s="62"/>
      <c r="BZ4377" s="62"/>
      <c r="CA4377" s="62"/>
      <c r="CB4377" s="62"/>
      <c r="CC4377" s="62"/>
      <c r="CD4377" s="62"/>
      <c r="CE4377" s="62"/>
      <c r="CF4377" s="62"/>
      <c r="CL4377" s="56" t="s">
        <v>4386</v>
      </c>
      <c r="CM4377" s="56" t="s">
        <v>217</v>
      </c>
      <c r="CN4377" s="56" t="s">
        <v>217</v>
      </c>
      <c r="CO4377" s="52"/>
      <c r="CP4377" s="52"/>
      <c r="CQ4377" s="52"/>
      <c r="CR4377" s="52"/>
      <c r="CS4377" s="52"/>
      <c r="CT4377" s="52"/>
      <c r="CU4377" s="33"/>
      <c r="CV4377" s="33"/>
    </row>
    <row r="4378" spans="74:100">
      <c r="BV4378" s="62"/>
      <c r="BW4378" s="62"/>
      <c r="BX4378" s="62"/>
      <c r="BY4378" s="62"/>
      <c r="BZ4378" s="62"/>
      <c r="CA4378" s="62"/>
      <c r="CB4378" s="62"/>
      <c r="CC4378" s="62"/>
      <c r="CD4378" s="62"/>
      <c r="CE4378" s="62"/>
      <c r="CF4378" s="62"/>
      <c r="CL4378" s="56" t="s">
        <v>18473</v>
      </c>
      <c r="CM4378" s="56"/>
      <c r="CN4378" s="56"/>
      <c r="CO4378" s="52"/>
      <c r="CP4378" s="52"/>
      <c r="CQ4378" s="52"/>
      <c r="CR4378" s="52"/>
      <c r="CS4378" s="52"/>
      <c r="CT4378" s="52"/>
      <c r="CU4378" s="33"/>
      <c r="CV4378" s="33"/>
    </row>
    <row r="4379" spans="74:100">
      <c r="BV4379" s="62"/>
      <c r="BW4379" s="62"/>
      <c r="BX4379" s="62"/>
      <c r="BY4379" s="62"/>
      <c r="BZ4379" s="62"/>
      <c r="CA4379" s="62"/>
      <c r="CB4379" s="62"/>
      <c r="CC4379" s="62"/>
      <c r="CD4379" s="62"/>
      <c r="CE4379" s="62"/>
      <c r="CF4379" s="62"/>
      <c r="CL4379" s="56" t="s">
        <v>4387</v>
      </c>
      <c r="CM4379" s="56" t="s">
        <v>217</v>
      </c>
      <c r="CN4379" s="56" t="s">
        <v>217</v>
      </c>
      <c r="CO4379" s="52"/>
      <c r="CP4379" s="52"/>
      <c r="CQ4379" s="52"/>
      <c r="CR4379" s="52"/>
      <c r="CS4379" s="52"/>
      <c r="CT4379" s="52"/>
      <c r="CU4379" s="33"/>
      <c r="CV4379" s="33"/>
    </row>
    <row r="4380" spans="74:100">
      <c r="BV4380" s="62"/>
      <c r="BW4380" s="62"/>
      <c r="BX4380" s="62"/>
      <c r="BY4380" s="62"/>
      <c r="BZ4380" s="62"/>
      <c r="CA4380" s="62"/>
      <c r="CB4380" s="62"/>
      <c r="CC4380" s="62"/>
      <c r="CD4380" s="62"/>
      <c r="CE4380" s="62"/>
      <c r="CF4380" s="62"/>
      <c r="CL4380" s="56" t="s">
        <v>18474</v>
      </c>
      <c r="CM4380" s="56"/>
      <c r="CN4380" s="56"/>
      <c r="CO4380" s="52"/>
      <c r="CP4380" s="52"/>
      <c r="CQ4380" s="52"/>
      <c r="CR4380" s="52"/>
      <c r="CS4380" s="52"/>
      <c r="CT4380" s="52"/>
      <c r="CU4380" s="33"/>
      <c r="CV4380" s="33"/>
    </row>
    <row r="4381" spans="74:100">
      <c r="BV4381" s="62"/>
      <c r="BW4381" s="62"/>
      <c r="BX4381" s="62"/>
      <c r="BY4381" s="62"/>
      <c r="BZ4381" s="62"/>
      <c r="CA4381" s="62"/>
      <c r="CB4381" s="62"/>
      <c r="CC4381" s="62"/>
      <c r="CD4381" s="62"/>
      <c r="CE4381" s="62"/>
      <c r="CF4381" s="62"/>
      <c r="CL4381" s="56" t="s">
        <v>4388</v>
      </c>
      <c r="CM4381" s="56" t="s">
        <v>217</v>
      </c>
      <c r="CN4381" s="56" t="s">
        <v>217</v>
      </c>
      <c r="CO4381" s="52"/>
      <c r="CP4381" s="52"/>
      <c r="CQ4381" s="52"/>
      <c r="CR4381" s="52"/>
      <c r="CS4381" s="52"/>
      <c r="CT4381" s="52"/>
      <c r="CU4381" s="33"/>
      <c r="CV4381" s="33"/>
    </row>
    <row r="4382" spans="74:100">
      <c r="BV4382" s="62"/>
      <c r="BW4382" s="62"/>
      <c r="BX4382" s="62"/>
      <c r="BY4382" s="62"/>
      <c r="BZ4382" s="62"/>
      <c r="CA4382" s="62"/>
      <c r="CB4382" s="62"/>
      <c r="CC4382" s="62"/>
      <c r="CD4382" s="62"/>
      <c r="CE4382" s="62"/>
      <c r="CF4382" s="62"/>
      <c r="CL4382" s="56" t="s">
        <v>18475</v>
      </c>
      <c r="CM4382" s="56"/>
      <c r="CN4382" s="56"/>
      <c r="CO4382" s="52"/>
      <c r="CP4382" s="52"/>
      <c r="CQ4382" s="52"/>
      <c r="CR4382" s="52"/>
      <c r="CS4382" s="52"/>
      <c r="CT4382" s="52"/>
      <c r="CU4382" s="33"/>
      <c r="CV4382" s="33"/>
    </row>
    <row r="4383" spans="74:100">
      <c r="BV4383" s="62"/>
      <c r="BW4383" s="62"/>
      <c r="BX4383" s="62"/>
      <c r="BY4383" s="62"/>
      <c r="BZ4383" s="62"/>
      <c r="CA4383" s="62"/>
      <c r="CB4383" s="62"/>
      <c r="CC4383" s="62"/>
      <c r="CD4383" s="62"/>
      <c r="CE4383" s="62"/>
      <c r="CF4383" s="62"/>
      <c r="CL4383" s="56" t="s">
        <v>27490</v>
      </c>
      <c r="CM4383" s="56" t="s">
        <v>217</v>
      </c>
      <c r="CN4383" s="56" t="s">
        <v>217</v>
      </c>
      <c r="CO4383" s="52"/>
      <c r="CP4383" s="52"/>
      <c r="CQ4383" s="52"/>
      <c r="CR4383" s="52"/>
      <c r="CS4383" s="52"/>
      <c r="CT4383" s="52"/>
      <c r="CU4383" s="33"/>
      <c r="CV4383" s="33"/>
    </row>
    <row r="4384" spans="74:100">
      <c r="BV4384" s="62"/>
      <c r="BW4384" s="62"/>
      <c r="BX4384" s="62"/>
      <c r="BY4384" s="62"/>
      <c r="BZ4384" s="62"/>
      <c r="CA4384" s="62"/>
      <c r="CB4384" s="62"/>
      <c r="CC4384" s="62"/>
      <c r="CD4384" s="62"/>
      <c r="CE4384" s="62"/>
      <c r="CF4384" s="62"/>
      <c r="CL4384" s="56" t="s">
        <v>27491</v>
      </c>
      <c r="CM4384" s="56"/>
      <c r="CN4384" s="56"/>
      <c r="CO4384" s="52"/>
      <c r="CP4384" s="52"/>
      <c r="CQ4384" s="52"/>
      <c r="CR4384" s="52"/>
      <c r="CS4384" s="52"/>
      <c r="CT4384" s="52"/>
      <c r="CU4384" s="33"/>
      <c r="CV4384" s="33"/>
    </row>
    <row r="4385" spans="74:100">
      <c r="BV4385" s="62"/>
      <c r="BW4385" s="62"/>
      <c r="BX4385" s="62"/>
      <c r="BY4385" s="62"/>
      <c r="BZ4385" s="62"/>
      <c r="CA4385" s="62"/>
      <c r="CB4385" s="62"/>
      <c r="CC4385" s="62"/>
      <c r="CD4385" s="62"/>
      <c r="CE4385" s="62"/>
      <c r="CF4385" s="62"/>
      <c r="CL4385" s="56" t="s">
        <v>4389</v>
      </c>
      <c r="CM4385" s="56" t="s">
        <v>217</v>
      </c>
      <c r="CN4385" s="56" t="s">
        <v>217</v>
      </c>
      <c r="CO4385" s="52"/>
      <c r="CP4385" s="52"/>
      <c r="CQ4385" s="52"/>
      <c r="CR4385" s="52"/>
      <c r="CS4385" s="52"/>
      <c r="CT4385" s="52"/>
      <c r="CU4385" s="33"/>
      <c r="CV4385" s="33"/>
    </row>
    <row r="4386" spans="74:100">
      <c r="BV4386" s="62"/>
      <c r="BW4386" s="62"/>
      <c r="BX4386" s="62"/>
      <c r="BY4386" s="62"/>
      <c r="BZ4386" s="62"/>
      <c r="CA4386" s="62"/>
      <c r="CB4386" s="62"/>
      <c r="CC4386" s="62"/>
      <c r="CD4386" s="62"/>
      <c r="CE4386" s="62"/>
      <c r="CF4386" s="62"/>
      <c r="CL4386" s="56" t="s">
        <v>18476</v>
      </c>
      <c r="CM4386" s="56"/>
      <c r="CN4386" s="56"/>
      <c r="CO4386" s="52"/>
      <c r="CP4386" s="52"/>
      <c r="CQ4386" s="52"/>
      <c r="CR4386" s="52"/>
      <c r="CS4386" s="52"/>
      <c r="CT4386" s="52"/>
      <c r="CU4386" s="33"/>
      <c r="CV4386" s="33"/>
    </row>
    <row r="4387" spans="74:100">
      <c r="BV4387" s="62"/>
      <c r="BW4387" s="62"/>
      <c r="BX4387" s="62"/>
      <c r="BY4387" s="62"/>
      <c r="BZ4387" s="62"/>
      <c r="CA4387" s="62"/>
      <c r="CB4387" s="62"/>
      <c r="CC4387" s="62"/>
      <c r="CD4387" s="62"/>
      <c r="CE4387" s="62"/>
      <c r="CF4387" s="62"/>
      <c r="CL4387" s="56" t="s">
        <v>4390</v>
      </c>
      <c r="CM4387" s="56" t="s">
        <v>3118</v>
      </c>
      <c r="CN4387" s="56" t="s">
        <v>3118</v>
      </c>
      <c r="CO4387" s="52"/>
      <c r="CP4387" s="52"/>
      <c r="CQ4387" s="52"/>
      <c r="CR4387" s="52"/>
      <c r="CS4387" s="52"/>
      <c r="CT4387" s="52"/>
      <c r="CU4387" s="33"/>
      <c r="CV4387" s="33"/>
    </row>
    <row r="4388" spans="74:100">
      <c r="BV4388" s="62"/>
      <c r="BW4388" s="62"/>
      <c r="BX4388" s="62"/>
      <c r="BY4388" s="62"/>
      <c r="BZ4388" s="62"/>
      <c r="CA4388" s="62"/>
      <c r="CB4388" s="62"/>
      <c r="CC4388" s="62"/>
      <c r="CD4388" s="62"/>
      <c r="CE4388" s="62"/>
      <c r="CF4388" s="62"/>
      <c r="CL4388" s="56" t="s">
        <v>20544</v>
      </c>
      <c r="CM4388" s="56"/>
      <c r="CN4388" s="56"/>
      <c r="CO4388" s="52"/>
      <c r="CP4388" s="52"/>
      <c r="CQ4388" s="52"/>
      <c r="CR4388" s="52"/>
      <c r="CS4388" s="52"/>
      <c r="CT4388" s="52"/>
      <c r="CU4388" s="33"/>
      <c r="CV4388" s="33"/>
    </row>
    <row r="4389" spans="74:100">
      <c r="BV4389" s="62"/>
      <c r="BW4389" s="62"/>
      <c r="BX4389" s="62"/>
      <c r="BY4389" s="62"/>
      <c r="BZ4389" s="62"/>
      <c r="CA4389" s="62"/>
      <c r="CB4389" s="62"/>
      <c r="CC4389" s="62"/>
      <c r="CD4389" s="62"/>
      <c r="CE4389" s="62"/>
      <c r="CF4389" s="62"/>
      <c r="CL4389" s="56" t="s">
        <v>4391</v>
      </c>
      <c r="CM4389" s="56" t="s">
        <v>217</v>
      </c>
      <c r="CN4389" s="56" t="s">
        <v>217</v>
      </c>
      <c r="CO4389" s="52"/>
      <c r="CP4389" s="52"/>
      <c r="CQ4389" s="52"/>
      <c r="CR4389" s="52"/>
      <c r="CS4389" s="52"/>
      <c r="CT4389" s="52"/>
      <c r="CU4389" s="33"/>
      <c r="CV4389" s="33"/>
    </row>
    <row r="4390" spans="74:100">
      <c r="BV4390" s="62"/>
      <c r="BW4390" s="62"/>
      <c r="BX4390" s="62"/>
      <c r="BY4390" s="62"/>
      <c r="BZ4390" s="62"/>
      <c r="CA4390" s="62"/>
      <c r="CB4390" s="62"/>
      <c r="CC4390" s="62"/>
      <c r="CD4390" s="62"/>
      <c r="CE4390" s="62"/>
      <c r="CF4390" s="62"/>
      <c r="CL4390" s="56" t="s">
        <v>20545</v>
      </c>
      <c r="CM4390" s="56"/>
      <c r="CN4390" s="56"/>
      <c r="CO4390" s="52"/>
      <c r="CP4390" s="52"/>
      <c r="CQ4390" s="52"/>
      <c r="CR4390" s="52"/>
      <c r="CS4390" s="52"/>
      <c r="CT4390" s="52"/>
      <c r="CU4390" s="33"/>
      <c r="CV4390" s="33"/>
    </row>
    <row r="4391" spans="74:100">
      <c r="BV4391" s="62"/>
      <c r="BW4391" s="62"/>
      <c r="BX4391" s="62"/>
      <c r="BY4391" s="62"/>
      <c r="BZ4391" s="62"/>
      <c r="CA4391" s="62"/>
      <c r="CB4391" s="62"/>
      <c r="CC4391" s="62"/>
      <c r="CD4391" s="62"/>
      <c r="CE4391" s="62"/>
      <c r="CF4391" s="62"/>
      <c r="CL4391" s="56" t="s">
        <v>4392</v>
      </c>
      <c r="CM4391" s="56" t="s">
        <v>3118</v>
      </c>
      <c r="CN4391" s="56" t="s">
        <v>3118</v>
      </c>
      <c r="CO4391" s="52"/>
      <c r="CP4391" s="52"/>
      <c r="CQ4391" s="52"/>
      <c r="CR4391" s="52"/>
      <c r="CS4391" s="52"/>
      <c r="CT4391" s="52"/>
      <c r="CU4391" s="33"/>
      <c r="CV4391" s="33"/>
    </row>
    <row r="4392" spans="74:100">
      <c r="BV4392" s="62"/>
      <c r="BW4392" s="62"/>
      <c r="BX4392" s="62"/>
      <c r="BY4392" s="62"/>
      <c r="BZ4392" s="62"/>
      <c r="CA4392" s="62"/>
      <c r="CB4392" s="62"/>
      <c r="CC4392" s="62"/>
      <c r="CD4392" s="62"/>
      <c r="CE4392" s="62"/>
      <c r="CF4392" s="62"/>
      <c r="CL4392" s="56" t="s">
        <v>18477</v>
      </c>
      <c r="CM4392" s="56"/>
      <c r="CN4392" s="56"/>
      <c r="CO4392" s="52"/>
      <c r="CP4392" s="52"/>
      <c r="CQ4392" s="52"/>
      <c r="CR4392" s="52"/>
      <c r="CS4392" s="52"/>
      <c r="CT4392" s="52"/>
      <c r="CU4392" s="33"/>
      <c r="CV4392" s="33"/>
    </row>
    <row r="4393" spans="74:100">
      <c r="BV4393" s="62"/>
      <c r="BW4393" s="62"/>
      <c r="BX4393" s="62"/>
      <c r="BY4393" s="62"/>
      <c r="BZ4393" s="62"/>
      <c r="CA4393" s="62"/>
      <c r="CB4393" s="62"/>
      <c r="CC4393" s="62"/>
      <c r="CD4393" s="62"/>
      <c r="CE4393" s="62"/>
      <c r="CF4393" s="62"/>
      <c r="CL4393" s="56" t="s">
        <v>4393</v>
      </c>
      <c r="CM4393" s="56" t="s">
        <v>217</v>
      </c>
      <c r="CN4393" s="56" t="s">
        <v>217</v>
      </c>
      <c r="CO4393" s="52"/>
      <c r="CP4393" s="52"/>
      <c r="CQ4393" s="52"/>
      <c r="CR4393" s="52"/>
      <c r="CS4393" s="52"/>
      <c r="CT4393" s="52"/>
      <c r="CU4393" s="33"/>
      <c r="CV4393" s="33"/>
    </row>
    <row r="4394" spans="74:100">
      <c r="BV4394" s="62"/>
      <c r="BW4394" s="62"/>
      <c r="BX4394" s="62"/>
      <c r="BY4394" s="62"/>
      <c r="BZ4394" s="62"/>
      <c r="CA4394" s="62"/>
      <c r="CB4394" s="62"/>
      <c r="CC4394" s="62"/>
      <c r="CD4394" s="62"/>
      <c r="CE4394" s="62"/>
      <c r="CF4394" s="62"/>
      <c r="CL4394" s="56" t="s">
        <v>21398</v>
      </c>
      <c r="CM4394" s="56"/>
      <c r="CN4394" s="56"/>
      <c r="CO4394" s="52"/>
      <c r="CP4394" s="52"/>
      <c r="CQ4394" s="52"/>
      <c r="CR4394" s="52"/>
      <c r="CS4394" s="52"/>
      <c r="CT4394" s="52"/>
      <c r="CU4394" s="33"/>
      <c r="CV4394" s="33"/>
    </row>
    <row r="4395" spans="74:100">
      <c r="BV4395" s="62"/>
      <c r="BW4395" s="62"/>
      <c r="BX4395" s="62"/>
      <c r="BY4395" s="62"/>
      <c r="BZ4395" s="62"/>
      <c r="CA4395" s="62"/>
      <c r="CB4395" s="62"/>
      <c r="CC4395" s="62"/>
      <c r="CD4395" s="62"/>
      <c r="CE4395" s="62"/>
      <c r="CF4395" s="62"/>
      <c r="CL4395" s="56" t="s">
        <v>4394</v>
      </c>
      <c r="CM4395" s="56" t="s">
        <v>217</v>
      </c>
      <c r="CN4395" s="56" t="s">
        <v>217</v>
      </c>
      <c r="CO4395" s="52"/>
      <c r="CP4395" s="52"/>
      <c r="CQ4395" s="52"/>
      <c r="CR4395" s="52"/>
      <c r="CS4395" s="52"/>
      <c r="CT4395" s="52"/>
      <c r="CU4395" s="33"/>
      <c r="CV4395" s="33"/>
    </row>
    <row r="4396" spans="74:100">
      <c r="BV4396" s="62"/>
      <c r="BW4396" s="62"/>
      <c r="BX4396" s="62"/>
      <c r="BY4396" s="62"/>
      <c r="BZ4396" s="62"/>
      <c r="CA4396" s="62"/>
      <c r="CB4396" s="62"/>
      <c r="CC4396" s="62"/>
      <c r="CD4396" s="62"/>
      <c r="CE4396" s="62"/>
      <c r="CF4396" s="62"/>
      <c r="CL4396" s="56" t="s">
        <v>18478</v>
      </c>
      <c r="CM4396" s="56"/>
      <c r="CN4396" s="56"/>
      <c r="CO4396" s="52"/>
      <c r="CP4396" s="52"/>
      <c r="CQ4396" s="52"/>
      <c r="CR4396" s="52"/>
      <c r="CS4396" s="52"/>
      <c r="CT4396" s="52"/>
      <c r="CU4396" s="33"/>
      <c r="CV4396" s="33"/>
    </row>
    <row r="4397" spans="74:100">
      <c r="BV4397" s="62"/>
      <c r="BW4397" s="62"/>
      <c r="BX4397" s="62"/>
      <c r="BY4397" s="62"/>
      <c r="BZ4397" s="62"/>
      <c r="CA4397" s="62"/>
      <c r="CB4397" s="62"/>
      <c r="CC4397" s="62"/>
      <c r="CD4397" s="62"/>
      <c r="CE4397" s="62"/>
      <c r="CF4397" s="62"/>
      <c r="CL4397" s="56" t="s">
        <v>4395</v>
      </c>
      <c r="CM4397" s="56" t="s">
        <v>217</v>
      </c>
      <c r="CN4397" s="56" t="s">
        <v>217</v>
      </c>
      <c r="CO4397" s="52"/>
      <c r="CP4397" s="52"/>
      <c r="CQ4397" s="52"/>
      <c r="CR4397" s="52"/>
      <c r="CS4397" s="52"/>
      <c r="CT4397" s="52"/>
      <c r="CU4397" s="33"/>
      <c r="CV4397" s="33"/>
    </row>
    <row r="4398" spans="74:100">
      <c r="BV4398" s="62"/>
      <c r="BW4398" s="62"/>
      <c r="BX4398" s="62"/>
      <c r="BY4398" s="62"/>
      <c r="BZ4398" s="62"/>
      <c r="CA4398" s="62"/>
      <c r="CB4398" s="62"/>
      <c r="CC4398" s="62"/>
      <c r="CD4398" s="62"/>
      <c r="CE4398" s="62"/>
      <c r="CF4398" s="62"/>
      <c r="CL4398" s="56" t="s">
        <v>18479</v>
      </c>
      <c r="CM4398" s="56"/>
      <c r="CN4398" s="56"/>
      <c r="CO4398" s="52"/>
      <c r="CP4398" s="52"/>
      <c r="CQ4398" s="52"/>
      <c r="CR4398" s="52"/>
      <c r="CS4398" s="52"/>
      <c r="CT4398" s="52"/>
      <c r="CU4398" s="33"/>
      <c r="CV4398" s="33"/>
    </row>
    <row r="4399" spans="74:100">
      <c r="BV4399" s="62"/>
      <c r="BW4399" s="62"/>
      <c r="BX4399" s="62"/>
      <c r="BY4399" s="62"/>
      <c r="BZ4399" s="62"/>
      <c r="CA4399" s="62"/>
      <c r="CB4399" s="62"/>
      <c r="CC4399" s="62"/>
      <c r="CD4399" s="62"/>
      <c r="CE4399" s="62"/>
      <c r="CF4399" s="62"/>
      <c r="CL4399" s="56" t="s">
        <v>4396</v>
      </c>
      <c r="CM4399" s="56" t="s">
        <v>217</v>
      </c>
      <c r="CN4399" s="56" t="s">
        <v>217</v>
      </c>
      <c r="CO4399" s="52"/>
      <c r="CP4399" s="52"/>
      <c r="CQ4399" s="52"/>
      <c r="CR4399" s="52"/>
      <c r="CS4399" s="52"/>
      <c r="CT4399" s="52"/>
      <c r="CU4399" s="33"/>
      <c r="CV4399" s="33"/>
    </row>
    <row r="4400" spans="74:100">
      <c r="BV4400" s="62"/>
      <c r="BW4400" s="62"/>
      <c r="BX4400" s="62"/>
      <c r="BY4400" s="62"/>
      <c r="BZ4400" s="62"/>
      <c r="CA4400" s="62"/>
      <c r="CB4400" s="62"/>
      <c r="CC4400" s="62"/>
      <c r="CD4400" s="62"/>
      <c r="CE4400" s="62"/>
      <c r="CF4400" s="62"/>
      <c r="CL4400" s="56" t="s">
        <v>18480</v>
      </c>
      <c r="CM4400" s="56"/>
      <c r="CN4400" s="56"/>
      <c r="CO4400" s="52"/>
      <c r="CP4400" s="52"/>
      <c r="CQ4400" s="52"/>
      <c r="CR4400" s="52"/>
      <c r="CS4400" s="52"/>
      <c r="CT4400" s="52"/>
      <c r="CU4400" s="33"/>
      <c r="CV4400" s="33"/>
    </row>
    <row r="4401" spans="74:100">
      <c r="BV4401" s="62"/>
      <c r="BW4401" s="62"/>
      <c r="BX4401" s="62"/>
      <c r="BY4401" s="62"/>
      <c r="BZ4401" s="62"/>
      <c r="CA4401" s="62"/>
      <c r="CB4401" s="62"/>
      <c r="CC4401" s="62"/>
      <c r="CD4401" s="62"/>
      <c r="CE4401" s="62"/>
      <c r="CF4401" s="62"/>
      <c r="CL4401" s="56" t="s">
        <v>4397</v>
      </c>
      <c r="CM4401" s="56" t="s">
        <v>217</v>
      </c>
      <c r="CN4401" s="56" t="s">
        <v>217</v>
      </c>
      <c r="CO4401" s="52"/>
      <c r="CP4401" s="52"/>
      <c r="CQ4401" s="52"/>
      <c r="CR4401" s="52"/>
      <c r="CS4401" s="52"/>
      <c r="CT4401" s="52"/>
      <c r="CU4401" s="33"/>
      <c r="CV4401" s="33"/>
    </row>
    <row r="4402" spans="74:100">
      <c r="BV4402" s="62"/>
      <c r="BW4402" s="62"/>
      <c r="BX4402" s="62"/>
      <c r="BY4402" s="62"/>
      <c r="BZ4402" s="62"/>
      <c r="CA4402" s="62"/>
      <c r="CB4402" s="62"/>
      <c r="CC4402" s="62"/>
      <c r="CD4402" s="62"/>
      <c r="CE4402" s="62"/>
      <c r="CF4402" s="62"/>
      <c r="CL4402" s="56" t="s">
        <v>21399</v>
      </c>
      <c r="CM4402" s="56"/>
      <c r="CN4402" s="56"/>
      <c r="CO4402" s="52"/>
      <c r="CP4402" s="52"/>
      <c r="CQ4402" s="52"/>
      <c r="CR4402" s="52"/>
      <c r="CS4402" s="52"/>
      <c r="CT4402" s="52"/>
      <c r="CU4402" s="33"/>
      <c r="CV4402" s="33"/>
    </row>
    <row r="4403" spans="74:100">
      <c r="BV4403" s="62"/>
      <c r="BW4403" s="62"/>
      <c r="BX4403" s="62"/>
      <c r="BY4403" s="62"/>
      <c r="BZ4403" s="62"/>
      <c r="CA4403" s="62"/>
      <c r="CB4403" s="62"/>
      <c r="CC4403" s="62"/>
      <c r="CD4403" s="62"/>
      <c r="CE4403" s="62"/>
      <c r="CF4403" s="62"/>
      <c r="CL4403" s="56" t="s">
        <v>4398</v>
      </c>
      <c r="CM4403" s="56" t="s">
        <v>217</v>
      </c>
      <c r="CN4403" s="56" t="s">
        <v>217</v>
      </c>
      <c r="CO4403" s="52"/>
      <c r="CP4403" s="52"/>
      <c r="CQ4403" s="52"/>
      <c r="CR4403" s="52"/>
      <c r="CS4403" s="52"/>
      <c r="CT4403" s="52"/>
      <c r="CU4403" s="33"/>
      <c r="CV4403" s="33"/>
    </row>
    <row r="4404" spans="74:100">
      <c r="BV4404" s="62"/>
      <c r="BW4404" s="62"/>
      <c r="BX4404" s="62"/>
      <c r="BY4404" s="62"/>
      <c r="BZ4404" s="62"/>
      <c r="CA4404" s="62"/>
      <c r="CB4404" s="62"/>
      <c r="CC4404" s="62"/>
      <c r="CD4404" s="62"/>
      <c r="CE4404" s="62"/>
      <c r="CF4404" s="62"/>
      <c r="CL4404" s="56" t="s">
        <v>18481</v>
      </c>
      <c r="CM4404" s="56"/>
      <c r="CN4404" s="56"/>
      <c r="CO4404" s="52"/>
      <c r="CP4404" s="52"/>
      <c r="CQ4404" s="52"/>
      <c r="CR4404" s="52"/>
      <c r="CS4404" s="52"/>
      <c r="CT4404" s="52"/>
      <c r="CU4404" s="33"/>
      <c r="CV4404" s="33"/>
    </row>
    <row r="4405" spans="74:100">
      <c r="BV4405" s="62"/>
      <c r="BW4405" s="62"/>
      <c r="BX4405" s="62"/>
      <c r="BY4405" s="62"/>
      <c r="BZ4405" s="62"/>
      <c r="CA4405" s="62"/>
      <c r="CB4405" s="62"/>
      <c r="CC4405" s="62"/>
      <c r="CD4405" s="62"/>
      <c r="CE4405" s="62"/>
      <c r="CF4405" s="62"/>
      <c r="CL4405" s="56" t="s">
        <v>4399</v>
      </c>
      <c r="CM4405" s="56" t="s">
        <v>217</v>
      </c>
      <c r="CN4405" s="56" t="s">
        <v>217</v>
      </c>
      <c r="CO4405" s="52"/>
      <c r="CP4405" s="52"/>
      <c r="CQ4405" s="52"/>
      <c r="CR4405" s="52"/>
      <c r="CS4405" s="52"/>
      <c r="CT4405" s="52"/>
      <c r="CU4405" s="33"/>
      <c r="CV4405" s="33"/>
    </row>
    <row r="4406" spans="74:100">
      <c r="BV4406" s="62"/>
      <c r="BW4406" s="62"/>
      <c r="BX4406" s="62"/>
      <c r="BY4406" s="62"/>
      <c r="BZ4406" s="62"/>
      <c r="CA4406" s="62"/>
      <c r="CB4406" s="62"/>
      <c r="CC4406" s="62"/>
      <c r="CD4406" s="62"/>
      <c r="CE4406" s="62"/>
      <c r="CF4406" s="62"/>
      <c r="CL4406" s="56" t="s">
        <v>18482</v>
      </c>
      <c r="CM4406" s="56"/>
      <c r="CN4406" s="56"/>
      <c r="CO4406" s="52"/>
      <c r="CP4406" s="52"/>
      <c r="CQ4406" s="52"/>
      <c r="CR4406" s="52"/>
      <c r="CS4406" s="52"/>
      <c r="CT4406" s="52"/>
      <c r="CU4406" s="33"/>
      <c r="CV4406" s="33"/>
    </row>
    <row r="4407" spans="74:100">
      <c r="BV4407" s="62"/>
      <c r="BW4407" s="62"/>
      <c r="BX4407" s="62"/>
      <c r="BY4407" s="62"/>
      <c r="BZ4407" s="62"/>
      <c r="CA4407" s="62"/>
      <c r="CB4407" s="62"/>
      <c r="CC4407" s="62"/>
      <c r="CD4407" s="62"/>
      <c r="CE4407" s="62"/>
      <c r="CF4407" s="62"/>
      <c r="CL4407" s="56" t="s">
        <v>4400</v>
      </c>
      <c r="CM4407" s="56" t="s">
        <v>3118</v>
      </c>
      <c r="CN4407" s="56" t="s">
        <v>3118</v>
      </c>
      <c r="CO4407" s="52"/>
      <c r="CP4407" s="52"/>
      <c r="CQ4407" s="52"/>
      <c r="CR4407" s="52"/>
      <c r="CS4407" s="52"/>
      <c r="CT4407" s="52"/>
      <c r="CU4407" s="33"/>
      <c r="CV4407" s="33"/>
    </row>
    <row r="4408" spans="74:100">
      <c r="BV4408" s="62"/>
      <c r="BW4408" s="62"/>
      <c r="BX4408" s="62"/>
      <c r="BY4408" s="62"/>
      <c r="BZ4408" s="62"/>
      <c r="CA4408" s="62"/>
      <c r="CB4408" s="62"/>
      <c r="CC4408" s="62"/>
      <c r="CD4408" s="62"/>
      <c r="CE4408" s="62"/>
      <c r="CF4408" s="62"/>
      <c r="CL4408" s="56" t="s">
        <v>18483</v>
      </c>
      <c r="CM4408" s="56"/>
      <c r="CN4408" s="56"/>
      <c r="CO4408" s="52"/>
      <c r="CP4408" s="52"/>
      <c r="CQ4408" s="52"/>
      <c r="CR4408" s="52"/>
      <c r="CS4408" s="52"/>
      <c r="CT4408" s="52"/>
      <c r="CU4408" s="33"/>
      <c r="CV4408" s="33"/>
    </row>
    <row r="4409" spans="74:100">
      <c r="BV4409" s="62"/>
      <c r="BW4409" s="62"/>
      <c r="BX4409" s="62"/>
      <c r="BY4409" s="62"/>
      <c r="BZ4409" s="62"/>
      <c r="CA4409" s="62"/>
      <c r="CB4409" s="62"/>
      <c r="CC4409" s="62"/>
      <c r="CD4409" s="62"/>
      <c r="CE4409" s="62"/>
      <c r="CF4409" s="62"/>
      <c r="CL4409" s="56" t="s">
        <v>4401</v>
      </c>
      <c r="CM4409" s="56" t="s">
        <v>217</v>
      </c>
      <c r="CN4409" s="56" t="s">
        <v>217</v>
      </c>
      <c r="CO4409" s="52"/>
      <c r="CP4409" s="52"/>
      <c r="CQ4409" s="52"/>
      <c r="CR4409" s="52"/>
      <c r="CS4409" s="52"/>
      <c r="CT4409" s="52"/>
      <c r="CU4409" s="33"/>
      <c r="CV4409" s="33"/>
    </row>
    <row r="4410" spans="74:100">
      <c r="BV4410" s="62"/>
      <c r="BW4410" s="62"/>
      <c r="BX4410" s="62"/>
      <c r="BY4410" s="62"/>
      <c r="BZ4410" s="62"/>
      <c r="CA4410" s="62"/>
      <c r="CB4410" s="62"/>
      <c r="CC4410" s="62"/>
      <c r="CD4410" s="62"/>
      <c r="CE4410" s="62"/>
      <c r="CF4410" s="62"/>
      <c r="CL4410" s="56" t="s">
        <v>18484</v>
      </c>
      <c r="CM4410" s="56"/>
      <c r="CN4410" s="56"/>
      <c r="CO4410" s="52"/>
      <c r="CP4410" s="52"/>
      <c r="CQ4410" s="52"/>
      <c r="CR4410" s="52"/>
      <c r="CS4410" s="52"/>
      <c r="CT4410" s="52"/>
      <c r="CU4410" s="33"/>
      <c r="CV4410" s="33"/>
    </row>
    <row r="4411" spans="74:100">
      <c r="BV4411" s="62"/>
      <c r="BW4411" s="62"/>
      <c r="BX4411" s="62"/>
      <c r="BY4411" s="62"/>
      <c r="BZ4411" s="62"/>
      <c r="CA4411" s="62"/>
      <c r="CB4411" s="62"/>
      <c r="CC4411" s="62"/>
      <c r="CD4411" s="62"/>
      <c r="CE4411" s="62"/>
      <c r="CF4411" s="62"/>
      <c r="CL4411" s="56" t="s">
        <v>4402</v>
      </c>
      <c r="CM4411" s="56" t="s">
        <v>3118</v>
      </c>
      <c r="CN4411" s="56" t="s">
        <v>3118</v>
      </c>
      <c r="CO4411" s="52"/>
      <c r="CP4411" s="52"/>
      <c r="CQ4411" s="52"/>
      <c r="CR4411" s="52"/>
      <c r="CS4411" s="52"/>
      <c r="CT4411" s="52"/>
      <c r="CU4411" s="33"/>
      <c r="CV4411" s="33"/>
    </row>
    <row r="4412" spans="74:100">
      <c r="BV4412" s="62"/>
      <c r="BW4412" s="62"/>
      <c r="BX4412" s="62"/>
      <c r="BY4412" s="62"/>
      <c r="BZ4412" s="62"/>
      <c r="CA4412" s="62"/>
      <c r="CB4412" s="62"/>
      <c r="CC4412" s="62"/>
      <c r="CD4412" s="62"/>
      <c r="CE4412" s="62"/>
      <c r="CF4412" s="62"/>
      <c r="CL4412" s="56" t="s">
        <v>18485</v>
      </c>
      <c r="CM4412" s="56"/>
      <c r="CN4412" s="56"/>
      <c r="CO4412" s="52"/>
      <c r="CP4412" s="52"/>
      <c r="CQ4412" s="52"/>
      <c r="CR4412" s="52"/>
      <c r="CS4412" s="52"/>
      <c r="CT4412" s="52"/>
      <c r="CU4412" s="33"/>
      <c r="CV4412" s="33"/>
    </row>
    <row r="4413" spans="74:100">
      <c r="BV4413" s="62"/>
      <c r="BW4413" s="62"/>
      <c r="BX4413" s="62"/>
      <c r="BY4413" s="62"/>
      <c r="BZ4413" s="62"/>
      <c r="CA4413" s="62"/>
      <c r="CB4413" s="62"/>
      <c r="CC4413" s="62"/>
      <c r="CD4413" s="62"/>
      <c r="CE4413" s="62"/>
      <c r="CF4413" s="62"/>
      <c r="CL4413" s="56" t="s">
        <v>4403</v>
      </c>
      <c r="CM4413" s="56" t="s">
        <v>217</v>
      </c>
      <c r="CN4413" s="56" t="s">
        <v>217</v>
      </c>
      <c r="CO4413" s="52"/>
      <c r="CP4413" s="52"/>
      <c r="CQ4413" s="52"/>
      <c r="CR4413" s="52"/>
      <c r="CS4413" s="52"/>
      <c r="CT4413" s="52"/>
      <c r="CU4413" s="33"/>
      <c r="CV4413" s="33"/>
    </row>
    <row r="4414" spans="74:100">
      <c r="BV4414" s="62"/>
      <c r="BW4414" s="62"/>
      <c r="BX4414" s="62"/>
      <c r="BY4414" s="62"/>
      <c r="BZ4414" s="62"/>
      <c r="CA4414" s="62"/>
      <c r="CB4414" s="62"/>
      <c r="CC4414" s="62"/>
      <c r="CD4414" s="62"/>
      <c r="CE4414" s="62"/>
      <c r="CF4414" s="62"/>
      <c r="CL4414" s="56" t="s">
        <v>18486</v>
      </c>
      <c r="CM4414" s="56"/>
      <c r="CN4414" s="56"/>
      <c r="CO4414" s="52"/>
      <c r="CP4414" s="52"/>
      <c r="CQ4414" s="52"/>
      <c r="CR4414" s="52"/>
      <c r="CS4414" s="52"/>
      <c r="CT4414" s="52"/>
      <c r="CU4414" s="33"/>
      <c r="CV4414" s="33"/>
    </row>
    <row r="4415" spans="74:100">
      <c r="BV4415" s="62"/>
      <c r="BW4415" s="62"/>
      <c r="BX4415" s="62"/>
      <c r="BY4415" s="62"/>
      <c r="BZ4415" s="62"/>
      <c r="CA4415" s="62"/>
      <c r="CB4415" s="62"/>
      <c r="CC4415" s="62"/>
      <c r="CD4415" s="62"/>
      <c r="CE4415" s="62"/>
      <c r="CF4415" s="62"/>
      <c r="CL4415" s="56" t="s">
        <v>4404</v>
      </c>
      <c r="CM4415" s="56" t="s">
        <v>216</v>
      </c>
      <c r="CN4415" s="56" t="s">
        <v>216</v>
      </c>
      <c r="CO4415" s="52"/>
      <c r="CP4415" s="52"/>
      <c r="CQ4415" s="52"/>
      <c r="CR4415" s="52"/>
      <c r="CS4415" s="52"/>
      <c r="CT4415" s="52"/>
      <c r="CU4415" s="33"/>
      <c r="CV4415" s="33"/>
    </row>
    <row r="4416" spans="74:100">
      <c r="BV4416" s="62"/>
      <c r="BW4416" s="62"/>
      <c r="BX4416" s="62"/>
      <c r="BY4416" s="62"/>
      <c r="BZ4416" s="62"/>
      <c r="CA4416" s="62"/>
      <c r="CB4416" s="62"/>
      <c r="CC4416" s="62"/>
      <c r="CD4416" s="62"/>
      <c r="CE4416" s="62"/>
      <c r="CF4416" s="62"/>
      <c r="CL4416" s="56" t="s">
        <v>21400</v>
      </c>
      <c r="CM4416" s="56"/>
      <c r="CN4416" s="56"/>
      <c r="CO4416" s="52"/>
      <c r="CP4416" s="52"/>
      <c r="CQ4416" s="52"/>
      <c r="CR4416" s="52"/>
      <c r="CS4416" s="52"/>
      <c r="CT4416" s="52"/>
      <c r="CU4416" s="33"/>
      <c r="CV4416" s="33"/>
    </row>
    <row r="4417" spans="74:100">
      <c r="BV4417" s="62"/>
      <c r="BW4417" s="62"/>
      <c r="BX4417" s="62"/>
      <c r="BY4417" s="62"/>
      <c r="BZ4417" s="62"/>
      <c r="CA4417" s="62"/>
      <c r="CB4417" s="62"/>
      <c r="CC4417" s="62"/>
      <c r="CD4417" s="62"/>
      <c r="CE4417" s="62"/>
      <c r="CF4417" s="62"/>
      <c r="CL4417" s="56" t="s">
        <v>4405</v>
      </c>
      <c r="CM4417" s="56" t="s">
        <v>3118</v>
      </c>
      <c r="CN4417" s="56" t="s">
        <v>3118</v>
      </c>
      <c r="CO4417" s="52"/>
      <c r="CP4417" s="52"/>
      <c r="CQ4417" s="52"/>
      <c r="CR4417" s="52"/>
      <c r="CS4417" s="52"/>
      <c r="CT4417" s="52"/>
      <c r="CU4417" s="33"/>
      <c r="CV4417" s="33"/>
    </row>
    <row r="4418" spans="74:100">
      <c r="BV4418" s="62"/>
      <c r="BW4418" s="62"/>
      <c r="BX4418" s="62"/>
      <c r="BY4418" s="62"/>
      <c r="BZ4418" s="62"/>
      <c r="CA4418" s="62"/>
      <c r="CB4418" s="62"/>
      <c r="CC4418" s="62"/>
      <c r="CD4418" s="62"/>
      <c r="CE4418" s="62"/>
      <c r="CF4418" s="62"/>
      <c r="CL4418" s="56" t="s">
        <v>18487</v>
      </c>
      <c r="CM4418" s="56"/>
      <c r="CN4418" s="56"/>
      <c r="CO4418" s="52"/>
      <c r="CP4418" s="52"/>
      <c r="CQ4418" s="52"/>
      <c r="CR4418" s="52"/>
      <c r="CS4418" s="52"/>
      <c r="CT4418" s="52"/>
      <c r="CU4418" s="33"/>
      <c r="CV4418" s="33"/>
    </row>
    <row r="4419" spans="74:100">
      <c r="BV4419" s="62"/>
      <c r="BW4419" s="62"/>
      <c r="BX4419" s="62"/>
      <c r="BY4419" s="62"/>
      <c r="BZ4419" s="62"/>
      <c r="CA4419" s="62"/>
      <c r="CB4419" s="62"/>
      <c r="CC4419" s="62"/>
      <c r="CD4419" s="62"/>
      <c r="CE4419" s="62"/>
      <c r="CF4419" s="62"/>
      <c r="CL4419" s="56" t="s">
        <v>4406</v>
      </c>
      <c r="CM4419" s="56" t="s">
        <v>217</v>
      </c>
      <c r="CN4419" s="56" t="s">
        <v>217</v>
      </c>
      <c r="CO4419" s="52"/>
      <c r="CP4419" s="52"/>
      <c r="CQ4419" s="52"/>
      <c r="CR4419" s="52"/>
      <c r="CS4419" s="52"/>
      <c r="CT4419" s="52"/>
      <c r="CU4419" s="33"/>
      <c r="CV4419" s="33"/>
    </row>
    <row r="4420" spans="74:100">
      <c r="BV4420" s="62"/>
      <c r="BW4420" s="62"/>
      <c r="BX4420" s="62"/>
      <c r="BY4420" s="62"/>
      <c r="BZ4420" s="62"/>
      <c r="CA4420" s="62"/>
      <c r="CB4420" s="62"/>
      <c r="CC4420" s="62"/>
      <c r="CD4420" s="62"/>
      <c r="CE4420" s="62"/>
      <c r="CF4420" s="62"/>
      <c r="CL4420" s="56" t="s">
        <v>18488</v>
      </c>
      <c r="CM4420" s="56"/>
      <c r="CN4420" s="56"/>
      <c r="CO4420" s="52"/>
      <c r="CP4420" s="52"/>
      <c r="CQ4420" s="52"/>
      <c r="CR4420" s="52"/>
      <c r="CS4420" s="52"/>
      <c r="CT4420" s="52"/>
      <c r="CU4420" s="33"/>
      <c r="CV4420" s="33"/>
    </row>
    <row r="4421" spans="74:100">
      <c r="BV4421" s="62"/>
      <c r="BW4421" s="62"/>
      <c r="BX4421" s="62"/>
      <c r="BY4421" s="62"/>
      <c r="BZ4421" s="62"/>
      <c r="CA4421" s="62"/>
      <c r="CB4421" s="62"/>
      <c r="CC4421" s="62"/>
      <c r="CD4421" s="62"/>
      <c r="CE4421" s="62"/>
      <c r="CF4421" s="62"/>
      <c r="CL4421" s="56" t="s">
        <v>4407</v>
      </c>
      <c r="CM4421" s="56" t="s">
        <v>217</v>
      </c>
      <c r="CN4421" s="56" t="s">
        <v>217</v>
      </c>
      <c r="CO4421" s="52"/>
      <c r="CP4421" s="52"/>
      <c r="CQ4421" s="52"/>
      <c r="CR4421" s="52"/>
      <c r="CS4421" s="52"/>
      <c r="CT4421" s="52"/>
      <c r="CU4421" s="33"/>
      <c r="CV4421" s="33"/>
    </row>
    <row r="4422" spans="74:100">
      <c r="BV4422" s="62"/>
      <c r="BW4422" s="62"/>
      <c r="BX4422" s="62"/>
      <c r="BY4422" s="62"/>
      <c r="BZ4422" s="62"/>
      <c r="CA4422" s="62"/>
      <c r="CB4422" s="62"/>
      <c r="CC4422" s="62"/>
      <c r="CD4422" s="62"/>
      <c r="CE4422" s="62"/>
      <c r="CF4422" s="62"/>
      <c r="CL4422" s="56" t="s">
        <v>18489</v>
      </c>
      <c r="CM4422" s="56"/>
      <c r="CN4422" s="56"/>
      <c r="CO4422" s="52"/>
      <c r="CP4422" s="52"/>
      <c r="CQ4422" s="52"/>
      <c r="CR4422" s="52"/>
      <c r="CS4422" s="52"/>
      <c r="CT4422" s="52"/>
      <c r="CU4422" s="33"/>
      <c r="CV4422" s="33"/>
    </row>
    <row r="4423" spans="74:100">
      <c r="BV4423" s="62"/>
      <c r="BW4423" s="62"/>
      <c r="BX4423" s="62"/>
      <c r="BY4423" s="62"/>
      <c r="BZ4423" s="62"/>
      <c r="CA4423" s="62"/>
      <c r="CB4423" s="62"/>
      <c r="CC4423" s="62"/>
      <c r="CD4423" s="62"/>
      <c r="CE4423" s="62"/>
      <c r="CF4423" s="62"/>
      <c r="CL4423" s="56" t="s">
        <v>4408</v>
      </c>
      <c r="CM4423" s="56" t="s">
        <v>217</v>
      </c>
      <c r="CN4423" s="56" t="s">
        <v>217</v>
      </c>
      <c r="CO4423" s="52"/>
      <c r="CP4423" s="52"/>
      <c r="CQ4423" s="52"/>
      <c r="CR4423" s="52"/>
      <c r="CS4423" s="52"/>
      <c r="CT4423" s="52"/>
      <c r="CU4423" s="33"/>
      <c r="CV4423" s="33"/>
    </row>
    <row r="4424" spans="74:100">
      <c r="BV4424" s="62"/>
      <c r="BW4424" s="62"/>
      <c r="BX4424" s="62"/>
      <c r="BY4424" s="62"/>
      <c r="BZ4424" s="62"/>
      <c r="CA4424" s="62"/>
      <c r="CB4424" s="62"/>
      <c r="CC4424" s="62"/>
      <c r="CD4424" s="62"/>
      <c r="CE4424" s="62"/>
      <c r="CF4424" s="62"/>
      <c r="CL4424" s="56" t="s">
        <v>18490</v>
      </c>
      <c r="CM4424" s="56"/>
      <c r="CN4424" s="56"/>
      <c r="CO4424" s="52"/>
      <c r="CP4424" s="52"/>
      <c r="CQ4424" s="52"/>
      <c r="CR4424" s="52"/>
      <c r="CS4424" s="52"/>
      <c r="CT4424" s="52"/>
      <c r="CU4424" s="33"/>
      <c r="CV4424" s="33"/>
    </row>
    <row r="4425" spans="74:100">
      <c r="BV4425" s="62"/>
      <c r="BW4425" s="62"/>
      <c r="BX4425" s="62"/>
      <c r="BY4425" s="62"/>
      <c r="BZ4425" s="62"/>
      <c r="CA4425" s="62"/>
      <c r="CB4425" s="62"/>
      <c r="CC4425" s="62"/>
      <c r="CD4425" s="62"/>
      <c r="CE4425" s="62"/>
      <c r="CF4425" s="62"/>
      <c r="CL4425" s="56" t="s">
        <v>4409</v>
      </c>
      <c r="CM4425" s="56" t="s">
        <v>216</v>
      </c>
      <c r="CN4425" s="56" t="s">
        <v>216</v>
      </c>
      <c r="CO4425" s="52"/>
      <c r="CP4425" s="52"/>
      <c r="CQ4425" s="52"/>
      <c r="CR4425" s="52"/>
      <c r="CS4425" s="52"/>
      <c r="CT4425" s="52"/>
      <c r="CU4425" s="33"/>
      <c r="CV4425" s="33"/>
    </row>
    <row r="4426" spans="74:100">
      <c r="BV4426" s="62"/>
      <c r="BW4426" s="62"/>
      <c r="BX4426" s="62"/>
      <c r="BY4426" s="62"/>
      <c r="BZ4426" s="62"/>
      <c r="CA4426" s="62"/>
      <c r="CB4426" s="62"/>
      <c r="CC4426" s="62"/>
      <c r="CD4426" s="62"/>
      <c r="CE4426" s="62"/>
      <c r="CF4426" s="62"/>
      <c r="CL4426" s="56" t="s">
        <v>21401</v>
      </c>
      <c r="CM4426" s="56"/>
      <c r="CN4426" s="56"/>
      <c r="CO4426" s="52"/>
      <c r="CP4426" s="52"/>
      <c r="CQ4426" s="52"/>
      <c r="CR4426" s="52"/>
      <c r="CS4426" s="52"/>
      <c r="CT4426" s="52"/>
      <c r="CU4426" s="33"/>
      <c r="CV4426" s="33"/>
    </row>
    <row r="4427" spans="74:100">
      <c r="BV4427" s="62"/>
      <c r="BW4427" s="62"/>
      <c r="BX4427" s="62"/>
      <c r="BY4427" s="62"/>
      <c r="BZ4427" s="62"/>
      <c r="CA4427" s="62"/>
      <c r="CB4427" s="62"/>
      <c r="CC4427" s="62"/>
      <c r="CD4427" s="62"/>
      <c r="CE4427" s="62"/>
      <c r="CF4427" s="62"/>
      <c r="CL4427" s="56" t="s">
        <v>4410</v>
      </c>
      <c r="CM4427" s="56" t="s">
        <v>3118</v>
      </c>
      <c r="CN4427" s="56" t="s">
        <v>3118</v>
      </c>
      <c r="CO4427" s="52"/>
      <c r="CP4427" s="52"/>
      <c r="CQ4427" s="52"/>
      <c r="CR4427" s="52"/>
      <c r="CS4427" s="52"/>
      <c r="CT4427" s="52"/>
      <c r="CU4427" s="33"/>
      <c r="CV4427" s="33"/>
    </row>
    <row r="4428" spans="74:100">
      <c r="BV4428" s="62"/>
      <c r="BW4428" s="62"/>
      <c r="BX4428" s="62"/>
      <c r="BY4428" s="62"/>
      <c r="BZ4428" s="62"/>
      <c r="CA4428" s="62"/>
      <c r="CB4428" s="62"/>
      <c r="CC4428" s="62"/>
      <c r="CD4428" s="62"/>
      <c r="CE4428" s="62"/>
      <c r="CF4428" s="62"/>
      <c r="CL4428" s="56" t="s">
        <v>18491</v>
      </c>
      <c r="CM4428" s="56"/>
      <c r="CN4428" s="56"/>
      <c r="CO4428" s="52"/>
      <c r="CP4428" s="52"/>
      <c r="CQ4428" s="52"/>
      <c r="CR4428" s="52"/>
      <c r="CS4428" s="52"/>
      <c r="CT4428" s="52"/>
      <c r="CU4428" s="33"/>
      <c r="CV4428" s="33"/>
    </row>
    <row r="4429" spans="74:100">
      <c r="BV4429" s="62"/>
      <c r="BW4429" s="62"/>
      <c r="BX4429" s="62"/>
      <c r="BY4429" s="62"/>
      <c r="BZ4429" s="62"/>
      <c r="CA4429" s="62"/>
      <c r="CB4429" s="62"/>
      <c r="CC4429" s="62"/>
      <c r="CD4429" s="62"/>
      <c r="CE4429" s="62"/>
      <c r="CF4429" s="62"/>
      <c r="CL4429" s="56" t="s">
        <v>1355</v>
      </c>
      <c r="CM4429" s="56" t="s">
        <v>216</v>
      </c>
      <c r="CN4429" s="56" t="s">
        <v>216</v>
      </c>
      <c r="CO4429" s="52"/>
      <c r="CP4429" s="52"/>
      <c r="CQ4429" s="52"/>
      <c r="CR4429" s="52"/>
      <c r="CS4429" s="52"/>
      <c r="CT4429" s="52"/>
      <c r="CU4429" s="33"/>
      <c r="CV4429" s="33"/>
    </row>
    <row r="4430" spans="74:100">
      <c r="BV4430" s="62"/>
      <c r="BW4430" s="62"/>
      <c r="BX4430" s="62"/>
      <c r="BY4430" s="62"/>
      <c r="BZ4430" s="62"/>
      <c r="CA4430" s="62"/>
      <c r="CB4430" s="62"/>
      <c r="CC4430" s="62"/>
      <c r="CD4430" s="62"/>
      <c r="CE4430" s="62"/>
      <c r="CF4430" s="62"/>
      <c r="CL4430" s="56" t="s">
        <v>21402</v>
      </c>
      <c r="CM4430" s="56"/>
      <c r="CN4430" s="56"/>
      <c r="CO4430" s="52"/>
      <c r="CP4430" s="52"/>
      <c r="CQ4430" s="52"/>
      <c r="CR4430" s="52"/>
      <c r="CS4430" s="52"/>
      <c r="CT4430" s="52"/>
      <c r="CU4430" s="33"/>
      <c r="CV4430" s="33"/>
    </row>
    <row r="4431" spans="74:100">
      <c r="BV4431" s="62"/>
      <c r="BW4431" s="62"/>
      <c r="BX4431" s="62"/>
      <c r="BY4431" s="62"/>
      <c r="BZ4431" s="62"/>
      <c r="CA4431" s="62"/>
      <c r="CB4431" s="62"/>
      <c r="CC4431" s="62"/>
      <c r="CD4431" s="62"/>
      <c r="CE4431" s="62"/>
      <c r="CF4431" s="62"/>
      <c r="CL4431" s="56" t="s">
        <v>1356</v>
      </c>
      <c r="CM4431" s="56" t="s">
        <v>215</v>
      </c>
      <c r="CN4431" s="56" t="s">
        <v>215</v>
      </c>
      <c r="CO4431" s="52"/>
      <c r="CP4431" s="52"/>
      <c r="CQ4431" s="52"/>
      <c r="CR4431" s="52"/>
      <c r="CS4431" s="52"/>
      <c r="CT4431" s="52"/>
      <c r="CU4431" s="33"/>
      <c r="CV4431" s="33"/>
    </row>
    <row r="4432" spans="74:100">
      <c r="BV4432" s="62"/>
      <c r="BW4432" s="62"/>
      <c r="BX4432" s="62"/>
      <c r="BY4432" s="62"/>
      <c r="BZ4432" s="62"/>
      <c r="CA4432" s="62"/>
      <c r="CB4432" s="62"/>
      <c r="CC4432" s="62"/>
      <c r="CD4432" s="62"/>
      <c r="CE4432" s="62"/>
      <c r="CF4432" s="62"/>
      <c r="CL4432" s="56" t="s">
        <v>21403</v>
      </c>
      <c r="CM4432" s="56"/>
      <c r="CN4432" s="56"/>
      <c r="CO4432" s="52"/>
      <c r="CP4432" s="52"/>
      <c r="CQ4432" s="52"/>
      <c r="CR4432" s="52"/>
      <c r="CS4432" s="52"/>
      <c r="CT4432" s="52"/>
      <c r="CU4432" s="33"/>
      <c r="CV4432" s="33"/>
    </row>
    <row r="4433" spans="74:100">
      <c r="BV4433" s="62"/>
      <c r="BW4433" s="62"/>
      <c r="BX4433" s="62"/>
      <c r="BY4433" s="62"/>
      <c r="BZ4433" s="62"/>
      <c r="CA4433" s="62"/>
      <c r="CB4433" s="62"/>
      <c r="CC4433" s="62"/>
      <c r="CD4433" s="62"/>
      <c r="CE4433" s="62"/>
      <c r="CF4433" s="62"/>
      <c r="CL4433" s="56" t="s">
        <v>1357</v>
      </c>
      <c r="CM4433" s="56" t="s">
        <v>215</v>
      </c>
      <c r="CN4433" s="56" t="s">
        <v>215</v>
      </c>
      <c r="CO4433" s="52"/>
      <c r="CP4433" s="52"/>
      <c r="CQ4433" s="52"/>
      <c r="CR4433" s="52"/>
      <c r="CS4433" s="52"/>
      <c r="CT4433" s="52"/>
      <c r="CU4433" s="33"/>
      <c r="CV4433" s="33"/>
    </row>
    <row r="4434" spans="74:100">
      <c r="BV4434" s="62"/>
      <c r="BW4434" s="62"/>
      <c r="BX4434" s="62"/>
      <c r="BY4434" s="62"/>
      <c r="BZ4434" s="62"/>
      <c r="CA4434" s="62"/>
      <c r="CB4434" s="62"/>
      <c r="CC4434" s="62"/>
      <c r="CD4434" s="62"/>
      <c r="CE4434" s="62"/>
      <c r="CF4434" s="62"/>
      <c r="CL4434" s="56" t="s">
        <v>21404</v>
      </c>
      <c r="CM4434" s="56"/>
      <c r="CN4434" s="56"/>
      <c r="CO4434" s="52"/>
      <c r="CP4434" s="52"/>
      <c r="CQ4434" s="52"/>
      <c r="CR4434" s="52"/>
      <c r="CS4434" s="52"/>
      <c r="CT4434" s="52"/>
      <c r="CU4434" s="33"/>
      <c r="CV4434" s="33"/>
    </row>
    <row r="4435" spans="74:100">
      <c r="BV4435" s="62"/>
      <c r="BW4435" s="62"/>
      <c r="BX4435" s="62"/>
      <c r="BY4435" s="62"/>
      <c r="BZ4435" s="62"/>
      <c r="CA4435" s="62"/>
      <c r="CB4435" s="62"/>
      <c r="CC4435" s="62"/>
      <c r="CD4435" s="62"/>
      <c r="CE4435" s="62"/>
      <c r="CF4435" s="62"/>
      <c r="CL4435" s="56" t="s">
        <v>4411</v>
      </c>
      <c r="CM4435" s="56" t="s">
        <v>217</v>
      </c>
      <c r="CN4435" s="56" t="s">
        <v>217</v>
      </c>
      <c r="CO4435" s="52"/>
      <c r="CP4435" s="52"/>
      <c r="CQ4435" s="52"/>
      <c r="CR4435" s="52"/>
      <c r="CS4435" s="52"/>
      <c r="CT4435" s="52"/>
      <c r="CU4435" s="33"/>
      <c r="CV4435" s="33"/>
    </row>
    <row r="4436" spans="74:100">
      <c r="BV4436" s="62"/>
      <c r="BW4436" s="62"/>
      <c r="BX4436" s="62"/>
      <c r="BY4436" s="62"/>
      <c r="BZ4436" s="62"/>
      <c r="CA4436" s="62"/>
      <c r="CB4436" s="62"/>
      <c r="CC4436" s="62"/>
      <c r="CD4436" s="62"/>
      <c r="CE4436" s="62"/>
      <c r="CF4436" s="62"/>
      <c r="CL4436" s="56" t="s">
        <v>18492</v>
      </c>
      <c r="CM4436" s="56"/>
      <c r="CN4436" s="56"/>
      <c r="CO4436" s="52"/>
      <c r="CP4436" s="52"/>
      <c r="CQ4436" s="52"/>
      <c r="CR4436" s="52"/>
      <c r="CS4436" s="52"/>
      <c r="CT4436" s="52"/>
      <c r="CU4436" s="33"/>
      <c r="CV4436" s="33"/>
    </row>
    <row r="4437" spans="74:100">
      <c r="BV4437" s="62"/>
      <c r="BW4437" s="62"/>
      <c r="BX4437" s="62"/>
      <c r="BY4437" s="62"/>
      <c r="BZ4437" s="62"/>
      <c r="CA4437" s="62"/>
      <c r="CB4437" s="62"/>
      <c r="CC4437" s="62"/>
      <c r="CD4437" s="62"/>
      <c r="CE4437" s="62"/>
      <c r="CF4437" s="62"/>
      <c r="CL4437" s="56" t="s">
        <v>1358</v>
      </c>
      <c r="CM4437" s="56" t="s">
        <v>214</v>
      </c>
      <c r="CN4437" s="56" t="s">
        <v>214</v>
      </c>
      <c r="CO4437" s="52"/>
      <c r="CP4437" s="52"/>
      <c r="CQ4437" s="52"/>
      <c r="CR4437" s="52"/>
      <c r="CS4437" s="52"/>
      <c r="CT4437" s="52"/>
      <c r="CU4437" s="33"/>
      <c r="CV4437" s="33"/>
    </row>
    <row r="4438" spans="74:100">
      <c r="BV4438" s="62"/>
      <c r="BW4438" s="62"/>
      <c r="BX4438" s="62"/>
      <c r="BY4438" s="62"/>
      <c r="BZ4438" s="62"/>
      <c r="CA4438" s="62"/>
      <c r="CB4438" s="62"/>
      <c r="CC4438" s="62"/>
      <c r="CD4438" s="62"/>
      <c r="CE4438" s="62"/>
      <c r="CF4438" s="62"/>
      <c r="CL4438" s="56" t="s">
        <v>21405</v>
      </c>
      <c r="CM4438" s="56"/>
      <c r="CN4438" s="56"/>
      <c r="CO4438" s="52"/>
      <c r="CP4438" s="52"/>
      <c r="CQ4438" s="52"/>
      <c r="CR4438" s="52"/>
      <c r="CS4438" s="52"/>
      <c r="CT4438" s="52"/>
      <c r="CU4438" s="33"/>
      <c r="CV4438" s="33"/>
    </row>
    <row r="4439" spans="74:100">
      <c r="BV4439" s="62"/>
      <c r="BW4439" s="62"/>
      <c r="BX4439" s="62"/>
      <c r="BY4439" s="62"/>
      <c r="BZ4439" s="62"/>
      <c r="CA4439" s="62"/>
      <c r="CB4439" s="62"/>
      <c r="CC4439" s="62"/>
      <c r="CD4439" s="62"/>
      <c r="CE4439" s="62"/>
      <c r="CF4439" s="62"/>
      <c r="CL4439" s="56" t="s">
        <v>1359</v>
      </c>
      <c r="CM4439" s="56" t="s">
        <v>215</v>
      </c>
      <c r="CN4439" s="56" t="s">
        <v>215</v>
      </c>
      <c r="CO4439" s="52"/>
      <c r="CP4439" s="52"/>
      <c r="CQ4439" s="52"/>
      <c r="CR4439" s="52"/>
      <c r="CS4439" s="52"/>
      <c r="CT4439" s="52"/>
      <c r="CU4439" s="33"/>
      <c r="CV4439" s="33"/>
    </row>
    <row r="4440" spans="74:100">
      <c r="BV4440" s="62"/>
      <c r="BW4440" s="62"/>
      <c r="BX4440" s="62"/>
      <c r="BY4440" s="62"/>
      <c r="BZ4440" s="62"/>
      <c r="CA4440" s="62"/>
      <c r="CB4440" s="62"/>
      <c r="CC4440" s="62"/>
      <c r="CD4440" s="62"/>
      <c r="CE4440" s="62"/>
      <c r="CF4440" s="62"/>
      <c r="CL4440" s="56" t="s">
        <v>21406</v>
      </c>
      <c r="CM4440" s="56"/>
      <c r="CN4440" s="56"/>
      <c r="CO4440" s="52"/>
      <c r="CP4440" s="52"/>
      <c r="CQ4440" s="52"/>
      <c r="CR4440" s="52"/>
      <c r="CS4440" s="52"/>
      <c r="CT4440" s="52"/>
      <c r="CU4440" s="33"/>
      <c r="CV4440" s="33"/>
    </row>
    <row r="4441" spans="74:100">
      <c r="BV4441" s="62"/>
      <c r="BW4441" s="62"/>
      <c r="BX4441" s="62"/>
      <c r="BY4441" s="62"/>
      <c r="BZ4441" s="62"/>
      <c r="CA4441" s="62"/>
      <c r="CB4441" s="62"/>
      <c r="CC4441" s="62"/>
      <c r="CD4441" s="62"/>
      <c r="CE4441" s="62"/>
      <c r="CF4441" s="62"/>
      <c r="CL4441" s="56" t="s">
        <v>4412</v>
      </c>
      <c r="CM4441" s="56" t="s">
        <v>217</v>
      </c>
      <c r="CN4441" s="56" t="s">
        <v>217</v>
      </c>
      <c r="CO4441" s="52"/>
      <c r="CP4441" s="52"/>
      <c r="CQ4441" s="52"/>
      <c r="CR4441" s="52"/>
      <c r="CS4441" s="52"/>
      <c r="CT4441" s="52"/>
      <c r="CU4441" s="33"/>
      <c r="CV4441" s="33"/>
    </row>
    <row r="4442" spans="74:100">
      <c r="BV4442" s="62"/>
      <c r="BW4442" s="62"/>
      <c r="BX4442" s="62"/>
      <c r="BY4442" s="62"/>
      <c r="BZ4442" s="62"/>
      <c r="CA4442" s="62"/>
      <c r="CB4442" s="62"/>
      <c r="CC4442" s="62"/>
      <c r="CD4442" s="62"/>
      <c r="CE4442" s="62"/>
      <c r="CF4442" s="62"/>
      <c r="CL4442" s="56" t="s">
        <v>18493</v>
      </c>
      <c r="CM4442" s="56"/>
      <c r="CN4442" s="56"/>
      <c r="CO4442" s="52"/>
      <c r="CP4442" s="52"/>
      <c r="CQ4442" s="52"/>
      <c r="CR4442" s="52"/>
      <c r="CS4442" s="52"/>
      <c r="CT4442" s="52"/>
      <c r="CU4442" s="33"/>
      <c r="CV4442" s="33"/>
    </row>
    <row r="4443" spans="74:100">
      <c r="BV4443" s="62"/>
      <c r="BW4443" s="62"/>
      <c r="BX4443" s="62"/>
      <c r="BY4443" s="62"/>
      <c r="BZ4443" s="62"/>
      <c r="CA4443" s="62"/>
      <c r="CB4443" s="62"/>
      <c r="CC4443" s="62"/>
      <c r="CD4443" s="62"/>
      <c r="CE4443" s="62"/>
      <c r="CF4443" s="62"/>
      <c r="CL4443" s="56" t="s">
        <v>1360</v>
      </c>
      <c r="CM4443" s="56" t="s">
        <v>215</v>
      </c>
      <c r="CN4443" s="56" t="s">
        <v>215</v>
      </c>
      <c r="CO4443" s="52"/>
      <c r="CP4443" s="52"/>
      <c r="CQ4443" s="52"/>
      <c r="CR4443" s="52"/>
      <c r="CS4443" s="52"/>
      <c r="CT4443" s="52"/>
      <c r="CU4443" s="33"/>
      <c r="CV4443" s="33"/>
    </row>
    <row r="4444" spans="74:100">
      <c r="BV4444" s="62"/>
      <c r="BW4444" s="62"/>
      <c r="BX4444" s="62"/>
      <c r="BY4444" s="62"/>
      <c r="BZ4444" s="62"/>
      <c r="CA4444" s="62"/>
      <c r="CB4444" s="62"/>
      <c r="CC4444" s="62"/>
      <c r="CD4444" s="62"/>
      <c r="CE4444" s="62"/>
      <c r="CF4444" s="62"/>
      <c r="CL4444" s="56" t="s">
        <v>21407</v>
      </c>
      <c r="CM4444" s="56"/>
      <c r="CN4444" s="56"/>
      <c r="CO4444" s="52"/>
      <c r="CP4444" s="52"/>
      <c r="CQ4444" s="52"/>
      <c r="CR4444" s="52"/>
      <c r="CS4444" s="52"/>
      <c r="CT4444" s="52"/>
      <c r="CU4444" s="33"/>
      <c r="CV4444" s="33"/>
    </row>
    <row r="4445" spans="74:100">
      <c r="BV4445" s="62"/>
      <c r="BW4445" s="62"/>
      <c r="BX4445" s="62"/>
      <c r="BY4445" s="62"/>
      <c r="BZ4445" s="62"/>
      <c r="CA4445" s="62"/>
      <c r="CB4445" s="62"/>
      <c r="CC4445" s="62"/>
      <c r="CD4445" s="62"/>
      <c r="CE4445" s="62"/>
      <c r="CF4445" s="62"/>
      <c r="CL4445" s="56" t="s">
        <v>1361</v>
      </c>
      <c r="CM4445" s="56" t="s">
        <v>216</v>
      </c>
      <c r="CN4445" s="56" t="s">
        <v>216</v>
      </c>
      <c r="CO4445" s="52"/>
      <c r="CP4445" s="52"/>
      <c r="CQ4445" s="52"/>
      <c r="CR4445" s="52"/>
      <c r="CS4445" s="52"/>
      <c r="CT4445" s="52"/>
      <c r="CU4445" s="33"/>
      <c r="CV4445" s="33"/>
    </row>
    <row r="4446" spans="74:100">
      <c r="BV4446" s="62"/>
      <c r="BW4446" s="62"/>
      <c r="BX4446" s="62"/>
      <c r="BY4446" s="62"/>
      <c r="BZ4446" s="62"/>
      <c r="CA4446" s="62"/>
      <c r="CB4446" s="62"/>
      <c r="CC4446" s="62"/>
      <c r="CD4446" s="62"/>
      <c r="CE4446" s="62"/>
      <c r="CF4446" s="62"/>
      <c r="CL4446" s="56" t="s">
        <v>21408</v>
      </c>
      <c r="CM4446" s="56"/>
      <c r="CN4446" s="56"/>
      <c r="CO4446" s="52"/>
      <c r="CP4446" s="52"/>
      <c r="CQ4446" s="52"/>
      <c r="CR4446" s="52"/>
      <c r="CS4446" s="52"/>
      <c r="CT4446" s="52"/>
      <c r="CU4446" s="33"/>
      <c r="CV4446" s="33"/>
    </row>
    <row r="4447" spans="74:100">
      <c r="BV4447" s="62"/>
      <c r="BW4447" s="62"/>
      <c r="BX4447" s="62"/>
      <c r="BY4447" s="62"/>
      <c r="BZ4447" s="62"/>
      <c r="CA4447" s="62"/>
      <c r="CB4447" s="62"/>
      <c r="CC4447" s="62"/>
      <c r="CD4447" s="62"/>
      <c r="CE4447" s="62"/>
      <c r="CF4447" s="62"/>
      <c r="CL4447" s="56" t="s">
        <v>1362</v>
      </c>
      <c r="CM4447" s="56" t="s">
        <v>216</v>
      </c>
      <c r="CN4447" s="56" t="s">
        <v>216</v>
      </c>
      <c r="CO4447" s="52"/>
      <c r="CP4447" s="52"/>
      <c r="CQ4447" s="52"/>
      <c r="CR4447" s="52"/>
      <c r="CS4447" s="52"/>
      <c r="CT4447" s="52"/>
      <c r="CU4447" s="33"/>
      <c r="CV4447" s="33"/>
    </row>
    <row r="4448" spans="74:100">
      <c r="BV4448" s="62"/>
      <c r="BW4448" s="62"/>
      <c r="BX4448" s="62"/>
      <c r="BY4448" s="62"/>
      <c r="BZ4448" s="62"/>
      <c r="CA4448" s="62"/>
      <c r="CB4448" s="62"/>
      <c r="CC4448" s="62"/>
      <c r="CD4448" s="62"/>
      <c r="CE4448" s="62"/>
      <c r="CF4448" s="62"/>
      <c r="CL4448" s="56" t="s">
        <v>21409</v>
      </c>
      <c r="CM4448" s="56"/>
      <c r="CN4448" s="56"/>
      <c r="CO4448" s="52"/>
      <c r="CP4448" s="52"/>
      <c r="CQ4448" s="52"/>
      <c r="CR4448" s="52"/>
      <c r="CS4448" s="52"/>
      <c r="CT4448" s="52"/>
      <c r="CU4448" s="33"/>
      <c r="CV4448" s="33"/>
    </row>
    <row r="4449" spans="74:100">
      <c r="BV4449" s="62"/>
      <c r="BW4449" s="62"/>
      <c r="BX4449" s="62"/>
      <c r="BY4449" s="62"/>
      <c r="BZ4449" s="62"/>
      <c r="CA4449" s="62"/>
      <c r="CB4449" s="62"/>
      <c r="CC4449" s="62"/>
      <c r="CD4449" s="62"/>
      <c r="CE4449" s="62"/>
      <c r="CF4449" s="62"/>
      <c r="CL4449" s="56" t="s">
        <v>1363</v>
      </c>
      <c r="CM4449" s="56" t="s">
        <v>216</v>
      </c>
      <c r="CN4449" s="56" t="s">
        <v>216</v>
      </c>
      <c r="CO4449" s="52"/>
      <c r="CP4449" s="52"/>
      <c r="CQ4449" s="52"/>
      <c r="CR4449" s="52"/>
      <c r="CS4449" s="52"/>
      <c r="CT4449" s="52"/>
      <c r="CU4449" s="33"/>
      <c r="CV4449" s="33"/>
    </row>
    <row r="4450" spans="74:100">
      <c r="BV4450" s="62"/>
      <c r="BW4450" s="62"/>
      <c r="BX4450" s="62"/>
      <c r="BY4450" s="62"/>
      <c r="BZ4450" s="62"/>
      <c r="CA4450" s="62"/>
      <c r="CB4450" s="62"/>
      <c r="CC4450" s="62"/>
      <c r="CD4450" s="62"/>
      <c r="CE4450" s="62"/>
      <c r="CF4450" s="62"/>
      <c r="CL4450" s="56" t="s">
        <v>21410</v>
      </c>
      <c r="CM4450" s="56"/>
      <c r="CN4450" s="56"/>
      <c r="CO4450" s="52"/>
      <c r="CP4450" s="52"/>
      <c r="CQ4450" s="52"/>
      <c r="CR4450" s="52"/>
      <c r="CS4450" s="52"/>
      <c r="CT4450" s="52"/>
      <c r="CU4450" s="33"/>
      <c r="CV4450" s="33"/>
    </row>
    <row r="4451" spans="74:100">
      <c r="BV4451" s="62"/>
      <c r="BW4451" s="62"/>
      <c r="BX4451" s="62"/>
      <c r="BY4451" s="62"/>
      <c r="BZ4451" s="62"/>
      <c r="CA4451" s="62"/>
      <c r="CB4451" s="62"/>
      <c r="CC4451" s="62"/>
      <c r="CD4451" s="62"/>
      <c r="CE4451" s="62"/>
      <c r="CF4451" s="62"/>
      <c r="CL4451" s="56" t="s">
        <v>27492</v>
      </c>
      <c r="CM4451" s="56" t="s">
        <v>214</v>
      </c>
      <c r="CN4451" s="56" t="s">
        <v>214</v>
      </c>
      <c r="CO4451" s="52"/>
      <c r="CP4451" s="52"/>
      <c r="CQ4451" s="52"/>
      <c r="CR4451" s="52"/>
      <c r="CS4451" s="52"/>
      <c r="CT4451" s="52"/>
      <c r="CU4451" s="33"/>
      <c r="CV4451" s="33"/>
    </row>
    <row r="4452" spans="74:100">
      <c r="BV4452" s="62"/>
      <c r="BW4452" s="62"/>
      <c r="BX4452" s="62"/>
      <c r="BY4452" s="62"/>
      <c r="BZ4452" s="62"/>
      <c r="CA4452" s="62"/>
      <c r="CB4452" s="62"/>
      <c r="CC4452" s="62"/>
      <c r="CD4452" s="62"/>
      <c r="CE4452" s="62"/>
      <c r="CF4452" s="62"/>
      <c r="CL4452" s="56" t="s">
        <v>27493</v>
      </c>
      <c r="CM4452" s="56"/>
      <c r="CN4452" s="56"/>
      <c r="CO4452" s="52"/>
      <c r="CP4452" s="52"/>
      <c r="CQ4452" s="52"/>
      <c r="CR4452" s="52"/>
      <c r="CS4452" s="52"/>
      <c r="CT4452" s="52"/>
      <c r="CU4452" s="33"/>
      <c r="CV4452" s="33"/>
    </row>
    <row r="4453" spans="74:100">
      <c r="BV4453" s="62"/>
      <c r="BW4453" s="62"/>
      <c r="BX4453" s="62"/>
      <c r="BY4453" s="62"/>
      <c r="BZ4453" s="62"/>
      <c r="CA4453" s="62"/>
      <c r="CB4453" s="62"/>
      <c r="CC4453" s="62"/>
      <c r="CD4453" s="62"/>
      <c r="CE4453" s="62"/>
      <c r="CF4453" s="62"/>
      <c r="CL4453" s="56" t="s">
        <v>4413</v>
      </c>
      <c r="CM4453" s="56" t="s">
        <v>217</v>
      </c>
      <c r="CN4453" s="56" t="s">
        <v>217</v>
      </c>
      <c r="CO4453" s="52"/>
      <c r="CP4453" s="52"/>
      <c r="CQ4453" s="52"/>
      <c r="CR4453" s="52"/>
      <c r="CS4453" s="52"/>
      <c r="CT4453" s="52"/>
      <c r="CU4453" s="33"/>
      <c r="CV4453" s="33"/>
    </row>
    <row r="4454" spans="74:100">
      <c r="BV4454" s="62"/>
      <c r="BW4454" s="62"/>
      <c r="BX4454" s="62"/>
      <c r="BY4454" s="62"/>
      <c r="BZ4454" s="62"/>
      <c r="CA4454" s="62"/>
      <c r="CB4454" s="62"/>
      <c r="CC4454" s="62"/>
      <c r="CD4454" s="62"/>
      <c r="CE4454" s="62"/>
      <c r="CF4454" s="62"/>
      <c r="CL4454" s="56" t="s">
        <v>18494</v>
      </c>
      <c r="CM4454" s="56"/>
      <c r="CN4454" s="56"/>
      <c r="CO4454" s="52"/>
      <c r="CP4454" s="52"/>
      <c r="CQ4454" s="52"/>
      <c r="CR4454" s="52"/>
      <c r="CS4454" s="52"/>
      <c r="CT4454" s="52"/>
      <c r="CU4454" s="33"/>
      <c r="CV4454" s="33"/>
    </row>
    <row r="4455" spans="74:100">
      <c r="BV4455" s="62"/>
      <c r="BW4455" s="62"/>
      <c r="BX4455" s="62"/>
      <c r="BY4455" s="62"/>
      <c r="BZ4455" s="62"/>
      <c r="CA4455" s="62"/>
      <c r="CB4455" s="62"/>
      <c r="CC4455" s="62"/>
      <c r="CD4455" s="62"/>
      <c r="CE4455" s="62"/>
      <c r="CF4455" s="62"/>
      <c r="CL4455" s="56" t="s">
        <v>27494</v>
      </c>
      <c r="CM4455" s="56" t="s">
        <v>217</v>
      </c>
      <c r="CN4455" s="56" t="s">
        <v>217</v>
      </c>
      <c r="CO4455" s="52"/>
      <c r="CP4455" s="52"/>
      <c r="CQ4455" s="52"/>
      <c r="CR4455" s="52"/>
      <c r="CS4455" s="52"/>
      <c r="CT4455" s="52"/>
      <c r="CU4455" s="33"/>
      <c r="CV4455" s="33"/>
    </row>
    <row r="4456" spans="74:100">
      <c r="BV4456" s="62"/>
      <c r="BW4456" s="62"/>
      <c r="BX4456" s="62"/>
      <c r="BY4456" s="62"/>
      <c r="BZ4456" s="62"/>
      <c r="CA4456" s="62"/>
      <c r="CB4456" s="62"/>
      <c r="CC4456" s="62"/>
      <c r="CD4456" s="62"/>
      <c r="CE4456" s="62"/>
      <c r="CF4456" s="62"/>
      <c r="CL4456" s="56" t="s">
        <v>27495</v>
      </c>
      <c r="CM4456" s="56"/>
      <c r="CN4456" s="56"/>
      <c r="CO4456" s="52"/>
      <c r="CP4456" s="52"/>
      <c r="CQ4456" s="52"/>
      <c r="CR4456" s="52"/>
      <c r="CS4456" s="52"/>
      <c r="CT4456" s="52"/>
      <c r="CU4456" s="33"/>
      <c r="CV4456" s="33"/>
    </row>
    <row r="4457" spans="74:100">
      <c r="BV4457" s="62"/>
      <c r="BW4457" s="62"/>
      <c r="BX4457" s="62"/>
      <c r="BY4457" s="62"/>
      <c r="BZ4457" s="62"/>
      <c r="CA4457" s="62"/>
      <c r="CB4457" s="62"/>
      <c r="CC4457" s="62"/>
      <c r="CD4457" s="62"/>
      <c r="CE4457" s="62"/>
      <c r="CF4457" s="62"/>
      <c r="CL4457" s="56" t="s">
        <v>1364</v>
      </c>
      <c r="CM4457" s="56" t="s">
        <v>216</v>
      </c>
      <c r="CN4457" s="56" t="s">
        <v>216</v>
      </c>
      <c r="CO4457" s="52"/>
      <c r="CP4457" s="52"/>
      <c r="CQ4457" s="52"/>
      <c r="CR4457" s="52"/>
      <c r="CS4457" s="52"/>
      <c r="CT4457" s="52"/>
      <c r="CU4457" s="33"/>
      <c r="CV4457" s="33"/>
    </row>
    <row r="4458" spans="74:100">
      <c r="BV4458" s="62"/>
      <c r="BW4458" s="62"/>
      <c r="BX4458" s="62"/>
      <c r="BY4458" s="62"/>
      <c r="BZ4458" s="62"/>
      <c r="CA4458" s="62"/>
      <c r="CB4458" s="62"/>
      <c r="CC4458" s="62"/>
      <c r="CD4458" s="62"/>
      <c r="CE4458" s="62"/>
      <c r="CF4458" s="62"/>
      <c r="CL4458" s="56" t="s">
        <v>21411</v>
      </c>
      <c r="CM4458" s="56"/>
      <c r="CN4458" s="56"/>
      <c r="CO4458" s="52"/>
      <c r="CP4458" s="52"/>
      <c r="CQ4458" s="52"/>
      <c r="CR4458" s="52"/>
      <c r="CS4458" s="52"/>
      <c r="CT4458" s="52"/>
      <c r="CU4458" s="33"/>
      <c r="CV4458" s="33"/>
    </row>
    <row r="4459" spans="74:100">
      <c r="BV4459" s="62"/>
      <c r="BW4459" s="62"/>
      <c r="BX4459" s="62"/>
      <c r="BY4459" s="62"/>
      <c r="BZ4459" s="62"/>
      <c r="CA4459" s="62"/>
      <c r="CB4459" s="62"/>
      <c r="CC4459" s="62"/>
      <c r="CD4459" s="62"/>
      <c r="CE4459" s="62"/>
      <c r="CF4459" s="62"/>
      <c r="CL4459" s="56" t="s">
        <v>1365</v>
      </c>
      <c r="CM4459" s="56" t="s">
        <v>216</v>
      </c>
      <c r="CN4459" s="56" t="s">
        <v>216</v>
      </c>
      <c r="CO4459" s="52"/>
      <c r="CP4459" s="52"/>
      <c r="CQ4459" s="52"/>
      <c r="CR4459" s="52"/>
      <c r="CS4459" s="52"/>
      <c r="CT4459" s="52"/>
      <c r="CU4459" s="33"/>
      <c r="CV4459" s="33"/>
    </row>
    <row r="4460" spans="74:100">
      <c r="BV4460" s="62"/>
      <c r="BW4460" s="62"/>
      <c r="BX4460" s="62"/>
      <c r="BY4460" s="62"/>
      <c r="BZ4460" s="62"/>
      <c r="CA4460" s="62"/>
      <c r="CB4460" s="62"/>
      <c r="CC4460" s="62"/>
      <c r="CD4460" s="62"/>
      <c r="CE4460" s="62"/>
      <c r="CF4460" s="62"/>
      <c r="CL4460" s="56" t="s">
        <v>21412</v>
      </c>
      <c r="CM4460" s="56"/>
      <c r="CN4460" s="56"/>
      <c r="CO4460" s="52"/>
      <c r="CP4460" s="52"/>
      <c r="CQ4460" s="52"/>
      <c r="CR4460" s="52"/>
      <c r="CS4460" s="52"/>
      <c r="CT4460" s="52"/>
      <c r="CU4460" s="33"/>
      <c r="CV4460" s="33"/>
    </row>
    <row r="4461" spans="74:100">
      <c r="BV4461" s="62"/>
      <c r="BW4461" s="62"/>
      <c r="BX4461" s="62"/>
      <c r="BY4461" s="62"/>
      <c r="BZ4461" s="62"/>
      <c r="CA4461" s="62"/>
      <c r="CB4461" s="62"/>
      <c r="CC4461" s="62"/>
      <c r="CD4461" s="62"/>
      <c r="CE4461" s="62"/>
      <c r="CF4461" s="62"/>
      <c r="CL4461" s="56" t="s">
        <v>10150</v>
      </c>
      <c r="CM4461" s="56" t="s">
        <v>216</v>
      </c>
      <c r="CN4461" s="56" t="s">
        <v>216</v>
      </c>
      <c r="CO4461" s="52"/>
      <c r="CP4461" s="52"/>
      <c r="CQ4461" s="52"/>
      <c r="CR4461" s="52"/>
      <c r="CS4461" s="52"/>
      <c r="CT4461" s="52"/>
      <c r="CU4461" s="33"/>
      <c r="CV4461" s="33"/>
    </row>
    <row r="4462" spans="74:100">
      <c r="BV4462" s="62"/>
      <c r="BW4462" s="62"/>
      <c r="BX4462" s="62"/>
      <c r="BY4462" s="62"/>
      <c r="BZ4462" s="62"/>
      <c r="CA4462" s="62"/>
      <c r="CB4462" s="62"/>
      <c r="CC4462" s="62"/>
      <c r="CD4462" s="62"/>
      <c r="CE4462" s="62"/>
      <c r="CF4462" s="62"/>
      <c r="CL4462" s="56" t="s">
        <v>21413</v>
      </c>
      <c r="CM4462" s="56"/>
      <c r="CN4462" s="56"/>
      <c r="CO4462" s="52"/>
      <c r="CP4462" s="52"/>
      <c r="CQ4462" s="52"/>
      <c r="CR4462" s="52"/>
      <c r="CS4462" s="52"/>
      <c r="CT4462" s="52"/>
      <c r="CU4462" s="33"/>
      <c r="CV4462" s="33"/>
    </row>
    <row r="4463" spans="74:100">
      <c r="BV4463" s="62"/>
      <c r="BW4463" s="62"/>
      <c r="BX4463" s="62"/>
      <c r="BY4463" s="62"/>
      <c r="BZ4463" s="62"/>
      <c r="CA4463" s="62"/>
      <c r="CB4463" s="62"/>
      <c r="CC4463" s="62"/>
      <c r="CD4463" s="62"/>
      <c r="CE4463" s="62"/>
      <c r="CF4463" s="62"/>
      <c r="CL4463" s="56" t="s">
        <v>1366</v>
      </c>
      <c r="CM4463" s="56" t="s">
        <v>217</v>
      </c>
      <c r="CN4463" s="56" t="s">
        <v>217</v>
      </c>
      <c r="CO4463" s="52"/>
      <c r="CP4463" s="52"/>
      <c r="CQ4463" s="52"/>
      <c r="CR4463" s="52"/>
      <c r="CS4463" s="52"/>
      <c r="CT4463" s="52"/>
      <c r="CU4463" s="33"/>
      <c r="CV4463" s="33"/>
    </row>
    <row r="4464" spans="74:100">
      <c r="BV4464" s="62"/>
      <c r="BW4464" s="62"/>
      <c r="BX4464" s="62"/>
      <c r="BY4464" s="62"/>
      <c r="BZ4464" s="62"/>
      <c r="CA4464" s="62"/>
      <c r="CB4464" s="62"/>
      <c r="CC4464" s="62"/>
      <c r="CD4464" s="62"/>
      <c r="CE4464" s="62"/>
      <c r="CF4464" s="62"/>
      <c r="CL4464" s="56" t="s">
        <v>24964</v>
      </c>
      <c r="CM4464" s="56"/>
      <c r="CN4464" s="56"/>
      <c r="CO4464" s="52"/>
      <c r="CP4464" s="52"/>
      <c r="CQ4464" s="52"/>
      <c r="CR4464" s="52"/>
      <c r="CS4464" s="52"/>
      <c r="CT4464" s="52"/>
      <c r="CU4464" s="33"/>
      <c r="CV4464" s="33"/>
    </row>
    <row r="4465" spans="74:100">
      <c r="BV4465" s="62"/>
      <c r="BW4465" s="62"/>
      <c r="BX4465" s="62"/>
      <c r="BY4465" s="62"/>
      <c r="BZ4465" s="62"/>
      <c r="CA4465" s="62"/>
      <c r="CB4465" s="62"/>
      <c r="CC4465" s="62"/>
      <c r="CD4465" s="62"/>
      <c r="CE4465" s="62"/>
      <c r="CF4465" s="62"/>
      <c r="CL4465" s="56" t="s">
        <v>1367</v>
      </c>
      <c r="CM4465" s="56" t="s">
        <v>213</v>
      </c>
      <c r="CN4465" s="56" t="s">
        <v>213</v>
      </c>
      <c r="CO4465" s="52"/>
      <c r="CP4465" s="52"/>
      <c r="CQ4465" s="52"/>
      <c r="CR4465" s="52"/>
      <c r="CS4465" s="52"/>
      <c r="CT4465" s="52"/>
      <c r="CU4465" s="33"/>
      <c r="CV4465" s="33"/>
    </row>
    <row r="4466" spans="74:100">
      <c r="BV4466" s="62"/>
      <c r="BW4466" s="62"/>
      <c r="BX4466" s="62"/>
      <c r="BY4466" s="62"/>
      <c r="BZ4466" s="62"/>
      <c r="CA4466" s="62"/>
      <c r="CB4466" s="62"/>
      <c r="CC4466" s="62"/>
      <c r="CD4466" s="62"/>
      <c r="CE4466" s="62"/>
      <c r="CF4466" s="62"/>
      <c r="CL4466" s="56" t="s">
        <v>21414</v>
      </c>
      <c r="CM4466" s="56"/>
      <c r="CN4466" s="56"/>
      <c r="CO4466" s="52"/>
      <c r="CP4466" s="52"/>
      <c r="CQ4466" s="52"/>
      <c r="CR4466" s="52"/>
      <c r="CS4466" s="52"/>
      <c r="CT4466" s="52"/>
      <c r="CU4466" s="33"/>
      <c r="CV4466" s="33"/>
    </row>
    <row r="4467" spans="74:100">
      <c r="BV4467" s="62"/>
      <c r="BW4467" s="62"/>
      <c r="BX4467" s="62"/>
      <c r="BY4467" s="62"/>
      <c r="BZ4467" s="62"/>
      <c r="CA4467" s="62"/>
      <c r="CB4467" s="62"/>
      <c r="CC4467" s="62"/>
      <c r="CD4467" s="62"/>
      <c r="CE4467" s="62"/>
      <c r="CF4467" s="62"/>
      <c r="CL4467" s="56" t="s">
        <v>1368</v>
      </c>
      <c r="CM4467" s="56" t="s">
        <v>214</v>
      </c>
      <c r="CN4467" s="56" t="s">
        <v>214</v>
      </c>
      <c r="CO4467" s="52"/>
      <c r="CP4467" s="52"/>
      <c r="CQ4467" s="52"/>
      <c r="CR4467" s="52"/>
      <c r="CS4467" s="52"/>
      <c r="CT4467" s="52"/>
      <c r="CU4467" s="33"/>
      <c r="CV4467" s="33"/>
    </row>
    <row r="4468" spans="74:100">
      <c r="BV4468" s="62"/>
      <c r="BW4468" s="62"/>
      <c r="BX4468" s="62"/>
      <c r="BY4468" s="62"/>
      <c r="BZ4468" s="62"/>
      <c r="CA4468" s="62"/>
      <c r="CB4468" s="62"/>
      <c r="CC4468" s="62"/>
      <c r="CD4468" s="62"/>
      <c r="CE4468" s="62"/>
      <c r="CF4468" s="62"/>
      <c r="CL4468" s="56" t="s">
        <v>21415</v>
      </c>
      <c r="CM4468" s="56"/>
      <c r="CN4468" s="56"/>
      <c r="CO4468" s="52"/>
      <c r="CP4468" s="52"/>
      <c r="CQ4468" s="52"/>
      <c r="CR4468" s="52"/>
      <c r="CS4468" s="52"/>
      <c r="CT4468" s="52"/>
      <c r="CU4468" s="33"/>
      <c r="CV4468" s="33"/>
    </row>
    <row r="4469" spans="74:100">
      <c r="BV4469" s="62"/>
      <c r="BW4469" s="62"/>
      <c r="BX4469" s="62"/>
      <c r="BY4469" s="62"/>
      <c r="BZ4469" s="62"/>
      <c r="CA4469" s="62"/>
      <c r="CB4469" s="62"/>
      <c r="CC4469" s="62"/>
      <c r="CD4469" s="62"/>
      <c r="CE4469" s="62"/>
      <c r="CF4469" s="62"/>
      <c r="CL4469" s="56" t="s">
        <v>1369</v>
      </c>
      <c r="CM4469" s="56" t="s">
        <v>216</v>
      </c>
      <c r="CN4469" s="56" t="s">
        <v>216</v>
      </c>
      <c r="CO4469" s="52"/>
      <c r="CP4469" s="52"/>
      <c r="CQ4469" s="52"/>
      <c r="CR4469" s="52"/>
      <c r="CS4469" s="52"/>
      <c r="CT4469" s="52"/>
      <c r="CU4469" s="33"/>
      <c r="CV4469" s="33"/>
    </row>
    <row r="4470" spans="74:100">
      <c r="BV4470" s="62"/>
      <c r="BW4470" s="62"/>
      <c r="BX4470" s="62"/>
      <c r="BY4470" s="62"/>
      <c r="BZ4470" s="62"/>
      <c r="CA4470" s="62"/>
      <c r="CB4470" s="62"/>
      <c r="CC4470" s="62"/>
      <c r="CD4470" s="62"/>
      <c r="CE4470" s="62"/>
      <c r="CF4470" s="62"/>
      <c r="CL4470" s="56" t="s">
        <v>21416</v>
      </c>
      <c r="CM4470" s="56"/>
      <c r="CN4470" s="56"/>
      <c r="CO4470" s="52"/>
      <c r="CP4470" s="52"/>
      <c r="CQ4470" s="52"/>
      <c r="CR4470" s="52"/>
      <c r="CS4470" s="52"/>
      <c r="CT4470" s="52"/>
      <c r="CU4470" s="33"/>
      <c r="CV4470" s="33"/>
    </row>
    <row r="4471" spans="74:100">
      <c r="BV4471" s="62"/>
      <c r="BW4471" s="62"/>
      <c r="BX4471" s="62"/>
      <c r="BY4471" s="62"/>
      <c r="BZ4471" s="62"/>
      <c r="CA4471" s="62"/>
      <c r="CB4471" s="62"/>
      <c r="CC4471" s="62"/>
      <c r="CD4471" s="62"/>
      <c r="CE4471" s="62"/>
      <c r="CF4471" s="62"/>
      <c r="CL4471" s="56" t="s">
        <v>4416</v>
      </c>
      <c r="CM4471" s="56" t="s">
        <v>217</v>
      </c>
      <c r="CN4471" s="56" t="s">
        <v>217</v>
      </c>
      <c r="CO4471" s="52"/>
      <c r="CP4471" s="52"/>
      <c r="CQ4471" s="52"/>
      <c r="CR4471" s="52"/>
      <c r="CS4471" s="52"/>
      <c r="CT4471" s="52"/>
      <c r="CU4471" s="33"/>
      <c r="CV4471" s="33"/>
    </row>
    <row r="4472" spans="74:100">
      <c r="BV4472" s="62"/>
      <c r="BW4472" s="62"/>
      <c r="BX4472" s="62"/>
      <c r="BY4472" s="62"/>
      <c r="BZ4472" s="62"/>
      <c r="CA4472" s="62"/>
      <c r="CB4472" s="62"/>
      <c r="CC4472" s="62"/>
      <c r="CD4472" s="62"/>
      <c r="CE4472" s="62"/>
      <c r="CF4472" s="62"/>
      <c r="CL4472" s="56" t="s">
        <v>18496</v>
      </c>
      <c r="CM4472" s="56"/>
      <c r="CN4472" s="56"/>
      <c r="CO4472" s="52"/>
      <c r="CP4472" s="52"/>
      <c r="CQ4472" s="52"/>
      <c r="CR4472" s="52"/>
      <c r="CS4472" s="52"/>
      <c r="CT4472" s="52"/>
      <c r="CU4472" s="33"/>
      <c r="CV4472" s="33"/>
    </row>
    <row r="4473" spans="74:100">
      <c r="BV4473" s="62"/>
      <c r="BW4473" s="62"/>
      <c r="BX4473" s="62"/>
      <c r="BY4473" s="62"/>
      <c r="BZ4473" s="62"/>
      <c r="CA4473" s="62"/>
      <c r="CB4473" s="62"/>
      <c r="CC4473" s="62"/>
      <c r="CD4473" s="62"/>
      <c r="CE4473" s="62"/>
      <c r="CF4473" s="62"/>
      <c r="CL4473" s="56" t="s">
        <v>4417</v>
      </c>
      <c r="CM4473" s="56" t="s">
        <v>217</v>
      </c>
      <c r="CN4473" s="56" t="s">
        <v>217</v>
      </c>
      <c r="CO4473" s="52"/>
      <c r="CP4473" s="52"/>
      <c r="CQ4473" s="52"/>
      <c r="CR4473" s="52"/>
      <c r="CS4473" s="52"/>
      <c r="CT4473" s="52"/>
      <c r="CU4473" s="33"/>
      <c r="CV4473" s="33"/>
    </row>
    <row r="4474" spans="74:100">
      <c r="BV4474" s="62"/>
      <c r="BW4474" s="62"/>
      <c r="BX4474" s="62"/>
      <c r="BY4474" s="62"/>
      <c r="BZ4474" s="62"/>
      <c r="CA4474" s="62"/>
      <c r="CB4474" s="62"/>
      <c r="CC4474" s="62"/>
      <c r="CD4474" s="62"/>
      <c r="CE4474" s="62"/>
      <c r="CF4474" s="62"/>
      <c r="CL4474" s="56" t="s">
        <v>18497</v>
      </c>
      <c r="CM4474" s="56"/>
      <c r="CN4474" s="56"/>
      <c r="CO4474" s="52"/>
      <c r="CP4474" s="52"/>
      <c r="CQ4474" s="52"/>
      <c r="CR4474" s="52"/>
      <c r="CS4474" s="52"/>
      <c r="CT4474" s="52"/>
      <c r="CU4474" s="33"/>
      <c r="CV4474" s="33"/>
    </row>
    <row r="4475" spans="74:100">
      <c r="BV4475" s="62"/>
      <c r="BW4475" s="62"/>
      <c r="BX4475" s="62"/>
      <c r="BY4475" s="62"/>
      <c r="BZ4475" s="62"/>
      <c r="CA4475" s="62"/>
      <c r="CB4475" s="62"/>
      <c r="CC4475" s="62"/>
      <c r="CD4475" s="62"/>
      <c r="CE4475" s="62"/>
      <c r="CF4475" s="62"/>
      <c r="CL4475" s="56" t="s">
        <v>21417</v>
      </c>
      <c r="CM4475" s="56" t="s">
        <v>217</v>
      </c>
      <c r="CN4475" s="56" t="s">
        <v>217</v>
      </c>
      <c r="CO4475" s="52"/>
      <c r="CP4475" s="52"/>
      <c r="CQ4475" s="52"/>
      <c r="CR4475" s="52"/>
      <c r="CS4475" s="52"/>
      <c r="CT4475" s="52"/>
      <c r="CU4475" s="33"/>
      <c r="CV4475" s="33"/>
    </row>
    <row r="4476" spans="74:100">
      <c r="BV4476" s="62"/>
      <c r="BW4476" s="62"/>
      <c r="BX4476" s="62"/>
      <c r="BY4476" s="62"/>
      <c r="BZ4476" s="62"/>
      <c r="CA4476" s="62"/>
      <c r="CB4476" s="62"/>
      <c r="CC4476" s="62"/>
      <c r="CD4476" s="62"/>
      <c r="CE4476" s="62"/>
      <c r="CF4476" s="62"/>
      <c r="CL4476" s="56" t="s">
        <v>18495</v>
      </c>
      <c r="CM4476" s="56"/>
      <c r="CN4476" s="56"/>
      <c r="CO4476" s="52"/>
      <c r="CP4476" s="52"/>
      <c r="CQ4476" s="52"/>
      <c r="CR4476" s="52"/>
      <c r="CS4476" s="52"/>
      <c r="CT4476" s="52"/>
      <c r="CU4476" s="33"/>
      <c r="CV4476" s="33"/>
    </row>
    <row r="4477" spans="74:100">
      <c r="BV4477" s="62"/>
      <c r="BW4477" s="62"/>
      <c r="BX4477" s="62"/>
      <c r="BY4477" s="62"/>
      <c r="BZ4477" s="62"/>
      <c r="CA4477" s="62"/>
      <c r="CB4477" s="62"/>
      <c r="CC4477" s="62"/>
      <c r="CD4477" s="62"/>
      <c r="CE4477" s="62"/>
      <c r="CF4477" s="62"/>
      <c r="CL4477" s="56" t="s">
        <v>4418</v>
      </c>
      <c r="CM4477" s="56" t="s">
        <v>217</v>
      </c>
      <c r="CN4477" s="56" t="s">
        <v>217</v>
      </c>
      <c r="CO4477" s="52"/>
      <c r="CP4477" s="52"/>
      <c r="CQ4477" s="52"/>
      <c r="CR4477" s="52"/>
      <c r="CS4477" s="52"/>
      <c r="CT4477" s="52"/>
      <c r="CU4477" s="33"/>
      <c r="CV4477" s="33"/>
    </row>
    <row r="4478" spans="74:100">
      <c r="BV4478" s="62"/>
      <c r="BW4478" s="62"/>
      <c r="BX4478" s="62"/>
      <c r="BY4478" s="62"/>
      <c r="BZ4478" s="62"/>
      <c r="CA4478" s="62"/>
      <c r="CB4478" s="62"/>
      <c r="CC4478" s="62"/>
      <c r="CD4478" s="62"/>
      <c r="CE4478" s="62"/>
      <c r="CF4478" s="62"/>
      <c r="CL4478" s="56" t="s">
        <v>18498</v>
      </c>
      <c r="CM4478" s="56"/>
      <c r="CN4478" s="56"/>
      <c r="CO4478" s="52"/>
      <c r="CP4478" s="52"/>
      <c r="CQ4478" s="52"/>
      <c r="CR4478" s="52"/>
      <c r="CS4478" s="52"/>
      <c r="CT4478" s="52"/>
      <c r="CU4478" s="33"/>
      <c r="CV4478" s="33"/>
    </row>
    <row r="4479" spans="74:100">
      <c r="BV4479" s="62"/>
      <c r="BW4479" s="62"/>
      <c r="BX4479" s="62"/>
      <c r="BY4479" s="62"/>
      <c r="BZ4479" s="62"/>
      <c r="CA4479" s="62"/>
      <c r="CB4479" s="62"/>
      <c r="CC4479" s="62"/>
      <c r="CD4479" s="62"/>
      <c r="CE4479" s="62"/>
      <c r="CF4479" s="62"/>
      <c r="CL4479" s="56" t="s">
        <v>27496</v>
      </c>
      <c r="CM4479" s="56" t="s">
        <v>3118</v>
      </c>
      <c r="CN4479" s="56" t="s">
        <v>3118</v>
      </c>
      <c r="CO4479" s="52"/>
      <c r="CP4479" s="52"/>
      <c r="CQ4479" s="52"/>
      <c r="CR4479" s="52"/>
      <c r="CS4479" s="52"/>
      <c r="CT4479" s="52"/>
      <c r="CU4479" s="33"/>
      <c r="CV4479" s="33"/>
    </row>
    <row r="4480" spans="74:100">
      <c r="BV4480" s="62"/>
      <c r="BW4480" s="62"/>
      <c r="BX4480" s="62"/>
      <c r="BY4480" s="62"/>
      <c r="BZ4480" s="62"/>
      <c r="CA4480" s="62"/>
      <c r="CB4480" s="62"/>
      <c r="CC4480" s="62"/>
      <c r="CD4480" s="62"/>
      <c r="CE4480" s="62"/>
      <c r="CF4480" s="62"/>
      <c r="CL4480" s="56" t="s">
        <v>27497</v>
      </c>
      <c r="CM4480" s="56"/>
      <c r="CN4480" s="56"/>
      <c r="CO4480" s="52"/>
      <c r="CP4480" s="52"/>
      <c r="CQ4480" s="52"/>
      <c r="CR4480" s="52"/>
      <c r="CS4480" s="52"/>
      <c r="CT4480" s="52"/>
      <c r="CU4480" s="33"/>
      <c r="CV4480" s="33"/>
    </row>
    <row r="4481" spans="74:100">
      <c r="BV4481" s="62"/>
      <c r="BW4481" s="62"/>
      <c r="BX4481" s="62"/>
      <c r="BY4481" s="62"/>
      <c r="BZ4481" s="62"/>
      <c r="CA4481" s="62"/>
      <c r="CB4481" s="62"/>
      <c r="CC4481" s="62"/>
      <c r="CD4481" s="62"/>
      <c r="CE4481" s="62"/>
      <c r="CF4481" s="62"/>
      <c r="CL4481" s="56" t="s">
        <v>27498</v>
      </c>
      <c r="CM4481" s="56" t="s">
        <v>217</v>
      </c>
      <c r="CN4481" s="56" t="s">
        <v>217</v>
      </c>
      <c r="CO4481" s="52"/>
      <c r="CP4481" s="52"/>
      <c r="CQ4481" s="52"/>
      <c r="CR4481" s="52"/>
      <c r="CS4481" s="52"/>
      <c r="CT4481" s="52"/>
      <c r="CU4481" s="33"/>
      <c r="CV4481" s="33"/>
    </row>
    <row r="4482" spans="74:100">
      <c r="BV4482" s="62"/>
      <c r="BW4482" s="62"/>
      <c r="BX4482" s="62"/>
      <c r="BY4482" s="62"/>
      <c r="BZ4482" s="62"/>
      <c r="CA4482" s="62"/>
      <c r="CB4482" s="62"/>
      <c r="CC4482" s="62"/>
      <c r="CD4482" s="62"/>
      <c r="CE4482" s="62"/>
      <c r="CF4482" s="62"/>
      <c r="CL4482" s="56" t="s">
        <v>27497</v>
      </c>
      <c r="CM4482" s="56"/>
      <c r="CN4482" s="56"/>
      <c r="CO4482" s="52"/>
      <c r="CP4482" s="52"/>
      <c r="CQ4482" s="52"/>
      <c r="CR4482" s="52"/>
      <c r="CS4482" s="52"/>
      <c r="CT4482" s="52"/>
      <c r="CU4482" s="33"/>
      <c r="CV4482" s="33"/>
    </row>
    <row r="4483" spans="74:100">
      <c r="BV4483" s="62"/>
      <c r="BW4483" s="62"/>
      <c r="BX4483" s="62"/>
      <c r="BY4483" s="62"/>
      <c r="BZ4483" s="62"/>
      <c r="CA4483" s="62"/>
      <c r="CB4483" s="62"/>
      <c r="CC4483" s="62"/>
      <c r="CD4483" s="62"/>
      <c r="CE4483" s="62"/>
      <c r="CF4483" s="62"/>
      <c r="CL4483" s="56" t="s">
        <v>27499</v>
      </c>
      <c r="CM4483" s="56" t="s">
        <v>217</v>
      </c>
      <c r="CN4483" s="56" t="s">
        <v>217</v>
      </c>
      <c r="CO4483" s="52"/>
      <c r="CP4483" s="52"/>
      <c r="CQ4483" s="52"/>
      <c r="CR4483" s="52"/>
      <c r="CS4483" s="52"/>
      <c r="CT4483" s="52"/>
      <c r="CU4483" s="33"/>
      <c r="CV4483" s="33"/>
    </row>
    <row r="4484" spans="74:100">
      <c r="BV4484" s="62"/>
      <c r="BW4484" s="62"/>
      <c r="BX4484" s="62"/>
      <c r="BY4484" s="62"/>
      <c r="BZ4484" s="62"/>
      <c r="CA4484" s="62"/>
      <c r="CB4484" s="62"/>
      <c r="CC4484" s="62"/>
      <c r="CD4484" s="62"/>
      <c r="CE4484" s="62"/>
      <c r="CF4484" s="62"/>
      <c r="CL4484" s="56" t="s">
        <v>27497</v>
      </c>
      <c r="CM4484" s="56"/>
      <c r="CN4484" s="56"/>
      <c r="CO4484" s="52"/>
      <c r="CP4484" s="52"/>
      <c r="CQ4484" s="52"/>
      <c r="CR4484" s="52"/>
      <c r="CS4484" s="52"/>
      <c r="CT4484" s="52"/>
      <c r="CU4484" s="33"/>
      <c r="CV4484" s="33"/>
    </row>
    <row r="4485" spans="74:100">
      <c r="BV4485" s="62"/>
      <c r="BW4485" s="62"/>
      <c r="BX4485" s="62"/>
      <c r="BY4485" s="62"/>
      <c r="BZ4485" s="62"/>
      <c r="CA4485" s="62"/>
      <c r="CB4485" s="62"/>
      <c r="CC4485" s="62"/>
      <c r="CD4485" s="62"/>
      <c r="CE4485" s="62"/>
      <c r="CF4485" s="62"/>
      <c r="CL4485" s="56" t="s">
        <v>27500</v>
      </c>
      <c r="CM4485" s="56" t="s">
        <v>3118</v>
      </c>
      <c r="CN4485" s="56" t="s">
        <v>3118</v>
      </c>
      <c r="CO4485" s="52"/>
      <c r="CP4485" s="52"/>
      <c r="CQ4485" s="52"/>
      <c r="CR4485" s="52"/>
      <c r="CS4485" s="52"/>
      <c r="CT4485" s="52"/>
      <c r="CU4485" s="33"/>
      <c r="CV4485" s="33"/>
    </row>
    <row r="4486" spans="74:100">
      <c r="BV4486" s="62"/>
      <c r="BW4486" s="62"/>
      <c r="BX4486" s="62"/>
      <c r="BY4486" s="62"/>
      <c r="BZ4486" s="62"/>
      <c r="CA4486" s="62"/>
      <c r="CB4486" s="62"/>
      <c r="CC4486" s="62"/>
      <c r="CD4486" s="62"/>
      <c r="CE4486" s="62"/>
      <c r="CF4486" s="62"/>
      <c r="CL4486" s="56" t="s">
        <v>27501</v>
      </c>
      <c r="CM4486" s="56"/>
      <c r="CN4486" s="56"/>
      <c r="CO4486" s="52"/>
      <c r="CP4486" s="52"/>
      <c r="CQ4486" s="52"/>
      <c r="CR4486" s="52"/>
      <c r="CS4486" s="52"/>
      <c r="CT4486" s="52"/>
      <c r="CU4486" s="33"/>
      <c r="CV4486" s="33"/>
    </row>
    <row r="4487" spans="74:100">
      <c r="BV4487" s="62"/>
      <c r="BW4487" s="62"/>
      <c r="BX4487" s="62"/>
      <c r="BY4487" s="62"/>
      <c r="BZ4487" s="62"/>
      <c r="CA4487" s="62"/>
      <c r="CB4487" s="62"/>
      <c r="CC4487" s="62"/>
      <c r="CD4487" s="62"/>
      <c r="CE4487" s="62"/>
      <c r="CF4487" s="62"/>
      <c r="CL4487" s="56" t="s">
        <v>27502</v>
      </c>
      <c r="CM4487" s="56" t="s">
        <v>214</v>
      </c>
      <c r="CN4487" s="56" t="s">
        <v>214</v>
      </c>
      <c r="CO4487" s="52"/>
      <c r="CP4487" s="52"/>
      <c r="CQ4487" s="52"/>
      <c r="CR4487" s="52"/>
      <c r="CS4487" s="52"/>
      <c r="CT4487" s="52"/>
      <c r="CU4487" s="33"/>
      <c r="CV4487" s="33"/>
    </row>
    <row r="4488" spans="74:100">
      <c r="BV4488" s="62"/>
      <c r="BW4488" s="62"/>
      <c r="BX4488" s="62"/>
      <c r="BY4488" s="62"/>
      <c r="BZ4488" s="62"/>
      <c r="CA4488" s="62"/>
      <c r="CB4488" s="62"/>
      <c r="CC4488" s="62"/>
      <c r="CD4488" s="62"/>
      <c r="CE4488" s="62"/>
      <c r="CF4488" s="62"/>
      <c r="CL4488" s="56" t="s">
        <v>27503</v>
      </c>
      <c r="CM4488" s="56"/>
      <c r="CN4488" s="56"/>
      <c r="CO4488" s="52"/>
      <c r="CP4488" s="52"/>
      <c r="CQ4488" s="52"/>
      <c r="CR4488" s="52"/>
      <c r="CS4488" s="52"/>
      <c r="CT4488" s="52"/>
      <c r="CU4488" s="33"/>
      <c r="CV4488" s="33"/>
    </row>
    <row r="4489" spans="74:100">
      <c r="BV4489" s="62"/>
      <c r="BW4489" s="62"/>
      <c r="BX4489" s="62"/>
      <c r="BY4489" s="62"/>
      <c r="BZ4489" s="62"/>
      <c r="CA4489" s="62"/>
      <c r="CB4489" s="62"/>
      <c r="CC4489" s="62"/>
      <c r="CD4489" s="62"/>
      <c r="CE4489" s="62"/>
      <c r="CF4489" s="62"/>
      <c r="CL4489" s="56" t="s">
        <v>27504</v>
      </c>
      <c r="CM4489" s="56" t="s">
        <v>3118</v>
      </c>
      <c r="CN4489" s="56" t="s">
        <v>3118</v>
      </c>
      <c r="CO4489" s="52"/>
      <c r="CP4489" s="52"/>
      <c r="CQ4489" s="52"/>
      <c r="CR4489" s="52"/>
      <c r="CS4489" s="52"/>
      <c r="CT4489" s="52"/>
      <c r="CU4489" s="33"/>
      <c r="CV4489" s="33"/>
    </row>
    <row r="4490" spans="74:100">
      <c r="BV4490" s="62"/>
      <c r="BW4490" s="62"/>
      <c r="BX4490" s="62"/>
      <c r="BY4490" s="62"/>
      <c r="BZ4490" s="62"/>
      <c r="CA4490" s="62"/>
      <c r="CB4490" s="62"/>
      <c r="CC4490" s="62"/>
      <c r="CD4490" s="62"/>
      <c r="CE4490" s="62"/>
      <c r="CF4490" s="62"/>
      <c r="CL4490" s="56" t="s">
        <v>27505</v>
      </c>
      <c r="CM4490" s="56"/>
      <c r="CN4490" s="56"/>
      <c r="CO4490" s="52"/>
      <c r="CP4490" s="52"/>
      <c r="CQ4490" s="52"/>
      <c r="CR4490" s="52"/>
      <c r="CS4490" s="52"/>
      <c r="CT4490" s="52"/>
      <c r="CU4490" s="33"/>
      <c r="CV4490" s="33"/>
    </row>
    <row r="4491" spans="74:100">
      <c r="BV4491" s="62"/>
      <c r="BW4491" s="62"/>
      <c r="BX4491" s="62"/>
      <c r="BY4491" s="62"/>
      <c r="BZ4491" s="62"/>
      <c r="CA4491" s="62"/>
      <c r="CB4491" s="62"/>
      <c r="CC4491" s="62"/>
      <c r="CD4491" s="62"/>
      <c r="CE4491" s="62"/>
      <c r="CF4491" s="62"/>
      <c r="CL4491" s="56" t="s">
        <v>27506</v>
      </c>
      <c r="CM4491" s="56" t="s">
        <v>217</v>
      </c>
      <c r="CN4491" s="56" t="s">
        <v>217</v>
      </c>
      <c r="CO4491" s="52"/>
      <c r="CP4491" s="52"/>
      <c r="CQ4491" s="52"/>
      <c r="CR4491" s="52"/>
      <c r="CS4491" s="52"/>
      <c r="CT4491" s="52"/>
      <c r="CU4491" s="33"/>
      <c r="CV4491" s="33"/>
    </row>
    <row r="4492" spans="74:100">
      <c r="BV4492" s="62"/>
      <c r="BW4492" s="62"/>
      <c r="BX4492" s="62"/>
      <c r="BY4492" s="62"/>
      <c r="BZ4492" s="62"/>
      <c r="CA4492" s="62"/>
      <c r="CB4492" s="62"/>
      <c r="CC4492" s="62"/>
      <c r="CD4492" s="62"/>
      <c r="CE4492" s="62"/>
      <c r="CF4492" s="62"/>
      <c r="CL4492" s="56" t="s">
        <v>27505</v>
      </c>
      <c r="CM4492" s="56"/>
      <c r="CN4492" s="56"/>
      <c r="CO4492" s="52"/>
      <c r="CP4492" s="52"/>
      <c r="CQ4492" s="52"/>
      <c r="CR4492" s="52"/>
      <c r="CS4492" s="52"/>
      <c r="CT4492" s="52"/>
      <c r="CU4492" s="33"/>
      <c r="CV4492" s="33"/>
    </row>
    <row r="4493" spans="74:100">
      <c r="BV4493" s="62"/>
      <c r="BW4493" s="62"/>
      <c r="BX4493" s="62"/>
      <c r="BY4493" s="62"/>
      <c r="BZ4493" s="62"/>
      <c r="CA4493" s="62"/>
      <c r="CB4493" s="62"/>
      <c r="CC4493" s="62"/>
      <c r="CD4493" s="62"/>
      <c r="CE4493" s="62"/>
      <c r="CF4493" s="62"/>
      <c r="CL4493" s="56" t="s">
        <v>27507</v>
      </c>
      <c r="CM4493" s="56" t="s">
        <v>217</v>
      </c>
      <c r="CN4493" s="56" t="s">
        <v>217</v>
      </c>
      <c r="CO4493" s="52"/>
      <c r="CP4493" s="52"/>
      <c r="CQ4493" s="52"/>
      <c r="CR4493" s="52"/>
      <c r="CS4493" s="52"/>
      <c r="CT4493" s="52"/>
      <c r="CU4493" s="33"/>
      <c r="CV4493" s="33"/>
    </row>
    <row r="4494" spans="74:100">
      <c r="BV4494" s="62"/>
      <c r="BW4494" s="62"/>
      <c r="BX4494" s="62"/>
      <c r="BY4494" s="62"/>
      <c r="BZ4494" s="62"/>
      <c r="CA4494" s="62"/>
      <c r="CB4494" s="62"/>
      <c r="CC4494" s="62"/>
      <c r="CD4494" s="62"/>
      <c r="CE4494" s="62"/>
      <c r="CF4494" s="62"/>
      <c r="CL4494" s="56" t="s">
        <v>27505</v>
      </c>
      <c r="CM4494" s="56"/>
      <c r="CN4494" s="56"/>
      <c r="CO4494" s="52"/>
      <c r="CP4494" s="52"/>
      <c r="CQ4494" s="52"/>
      <c r="CR4494" s="52"/>
      <c r="CS4494" s="52"/>
      <c r="CT4494" s="52"/>
      <c r="CU4494" s="33"/>
      <c r="CV4494" s="33"/>
    </row>
    <row r="4495" spans="74:100">
      <c r="BV4495" s="62"/>
      <c r="BW4495" s="62"/>
      <c r="BX4495" s="62"/>
      <c r="BY4495" s="62"/>
      <c r="BZ4495" s="62"/>
      <c r="CA4495" s="62"/>
      <c r="CB4495" s="62"/>
      <c r="CC4495" s="62"/>
      <c r="CD4495" s="62"/>
      <c r="CE4495" s="62"/>
      <c r="CF4495" s="62"/>
      <c r="CL4495" s="56" t="s">
        <v>27508</v>
      </c>
      <c r="CM4495" s="56" t="s">
        <v>217</v>
      </c>
      <c r="CN4495" s="56" t="s">
        <v>217</v>
      </c>
      <c r="CO4495" s="52"/>
      <c r="CP4495" s="52"/>
      <c r="CQ4495" s="52"/>
      <c r="CR4495" s="52"/>
      <c r="CS4495" s="52"/>
      <c r="CT4495" s="52"/>
      <c r="CU4495" s="33"/>
      <c r="CV4495" s="33"/>
    </row>
    <row r="4496" spans="74:100">
      <c r="BV4496" s="62"/>
      <c r="BW4496" s="62"/>
      <c r="BX4496" s="62"/>
      <c r="BY4496" s="62"/>
      <c r="BZ4496" s="62"/>
      <c r="CA4496" s="62"/>
      <c r="CB4496" s="62"/>
      <c r="CC4496" s="62"/>
      <c r="CD4496" s="62"/>
      <c r="CE4496" s="62"/>
      <c r="CF4496" s="62"/>
      <c r="CL4496" s="56" t="s">
        <v>27505</v>
      </c>
      <c r="CM4496" s="56"/>
      <c r="CN4496" s="56"/>
      <c r="CO4496" s="52"/>
      <c r="CP4496" s="52"/>
      <c r="CQ4496" s="52"/>
      <c r="CR4496" s="52"/>
      <c r="CS4496" s="52"/>
      <c r="CT4496" s="52"/>
      <c r="CU4496" s="33"/>
      <c r="CV4496" s="33"/>
    </row>
    <row r="4497" spans="74:100">
      <c r="BV4497" s="62"/>
      <c r="BW4497" s="62"/>
      <c r="BX4497" s="62"/>
      <c r="BY4497" s="62"/>
      <c r="BZ4497" s="62"/>
      <c r="CA4497" s="62"/>
      <c r="CB4497" s="62"/>
      <c r="CC4497" s="62"/>
      <c r="CD4497" s="62"/>
      <c r="CE4497" s="62"/>
      <c r="CF4497" s="62"/>
      <c r="CL4497" s="56" t="s">
        <v>27509</v>
      </c>
      <c r="CM4497" s="56" t="s">
        <v>3118</v>
      </c>
      <c r="CN4497" s="56" t="s">
        <v>3118</v>
      </c>
      <c r="CO4497" s="52"/>
      <c r="CP4497" s="52"/>
      <c r="CQ4497" s="52"/>
      <c r="CR4497" s="52"/>
      <c r="CS4497" s="52"/>
      <c r="CT4497" s="52"/>
      <c r="CU4497" s="33"/>
      <c r="CV4497" s="33"/>
    </row>
    <row r="4498" spans="74:100">
      <c r="BV4498" s="62"/>
      <c r="BW4498" s="62"/>
      <c r="BX4498" s="62"/>
      <c r="BY4498" s="62"/>
      <c r="BZ4498" s="62"/>
      <c r="CA4498" s="62"/>
      <c r="CB4498" s="62"/>
      <c r="CC4498" s="62"/>
      <c r="CD4498" s="62"/>
      <c r="CE4498" s="62"/>
      <c r="CF4498" s="62"/>
      <c r="CL4498" s="56" t="s">
        <v>27510</v>
      </c>
      <c r="CM4498" s="56"/>
      <c r="CN4498" s="56"/>
      <c r="CO4498" s="52"/>
      <c r="CP4498" s="52"/>
      <c r="CQ4498" s="52"/>
      <c r="CR4498" s="52"/>
      <c r="CS4498" s="52"/>
      <c r="CT4498" s="52"/>
      <c r="CU4498" s="33"/>
      <c r="CV4498" s="33"/>
    </row>
    <row r="4499" spans="74:100">
      <c r="BV4499" s="62"/>
      <c r="BW4499" s="62"/>
      <c r="BX4499" s="62"/>
      <c r="BY4499" s="62"/>
      <c r="BZ4499" s="62"/>
      <c r="CA4499" s="62"/>
      <c r="CB4499" s="62"/>
      <c r="CC4499" s="62"/>
      <c r="CD4499" s="62"/>
      <c r="CE4499" s="62"/>
      <c r="CF4499" s="62"/>
      <c r="CL4499" s="56" t="s">
        <v>27511</v>
      </c>
      <c r="CM4499" s="56" t="s">
        <v>217</v>
      </c>
      <c r="CN4499" s="56" t="s">
        <v>217</v>
      </c>
      <c r="CO4499" s="52"/>
      <c r="CP4499" s="52"/>
      <c r="CQ4499" s="52"/>
      <c r="CR4499" s="52"/>
      <c r="CS4499" s="52"/>
      <c r="CT4499" s="52"/>
      <c r="CU4499" s="33"/>
      <c r="CV4499" s="33"/>
    </row>
    <row r="4500" spans="74:100">
      <c r="BV4500" s="62"/>
      <c r="BW4500" s="62"/>
      <c r="BX4500" s="62"/>
      <c r="BY4500" s="62"/>
      <c r="BZ4500" s="62"/>
      <c r="CA4500" s="62"/>
      <c r="CB4500" s="62"/>
      <c r="CC4500" s="62"/>
      <c r="CD4500" s="62"/>
      <c r="CE4500" s="62"/>
      <c r="CF4500" s="62"/>
      <c r="CL4500" s="56" t="s">
        <v>27512</v>
      </c>
      <c r="CM4500" s="56"/>
      <c r="CN4500" s="56"/>
      <c r="CO4500" s="52"/>
      <c r="CP4500" s="52"/>
      <c r="CQ4500" s="52"/>
      <c r="CR4500" s="52"/>
      <c r="CS4500" s="52"/>
      <c r="CT4500" s="52"/>
      <c r="CU4500" s="33"/>
      <c r="CV4500" s="33"/>
    </row>
    <row r="4501" spans="74:100">
      <c r="BV4501" s="62"/>
      <c r="BW4501" s="62"/>
      <c r="BX4501" s="62"/>
      <c r="BY4501" s="62"/>
      <c r="BZ4501" s="62"/>
      <c r="CA4501" s="62"/>
      <c r="CB4501" s="62"/>
      <c r="CC4501" s="62"/>
      <c r="CD4501" s="62"/>
      <c r="CE4501" s="62"/>
      <c r="CF4501" s="62"/>
      <c r="CL4501" s="56" t="s">
        <v>27513</v>
      </c>
      <c r="CM4501" s="56" t="s">
        <v>217</v>
      </c>
      <c r="CN4501" s="56" t="s">
        <v>217</v>
      </c>
      <c r="CO4501" s="52"/>
      <c r="CP4501" s="52"/>
      <c r="CQ4501" s="52"/>
      <c r="CR4501" s="52"/>
      <c r="CS4501" s="52"/>
      <c r="CT4501" s="52"/>
      <c r="CU4501" s="33"/>
      <c r="CV4501" s="33"/>
    </row>
    <row r="4502" spans="74:100">
      <c r="BV4502" s="62"/>
      <c r="BW4502" s="62"/>
      <c r="BX4502" s="62"/>
      <c r="BY4502" s="62"/>
      <c r="BZ4502" s="62"/>
      <c r="CA4502" s="62"/>
      <c r="CB4502" s="62"/>
      <c r="CC4502" s="62"/>
      <c r="CD4502" s="62"/>
      <c r="CE4502" s="62"/>
      <c r="CF4502" s="62"/>
      <c r="CL4502" s="56" t="s">
        <v>27514</v>
      </c>
      <c r="CM4502" s="56"/>
      <c r="CN4502" s="56"/>
      <c r="CO4502" s="52"/>
      <c r="CP4502" s="52"/>
      <c r="CQ4502" s="52"/>
      <c r="CR4502" s="52"/>
      <c r="CS4502" s="52"/>
      <c r="CT4502" s="52"/>
      <c r="CU4502" s="33"/>
      <c r="CV4502" s="33"/>
    </row>
    <row r="4503" spans="74:100">
      <c r="BV4503" s="62"/>
      <c r="BW4503" s="62"/>
      <c r="BX4503" s="62"/>
      <c r="BY4503" s="62"/>
      <c r="BZ4503" s="62"/>
      <c r="CA4503" s="62"/>
      <c r="CB4503" s="62"/>
      <c r="CC4503" s="62"/>
      <c r="CD4503" s="62"/>
      <c r="CE4503" s="62"/>
      <c r="CF4503" s="62"/>
      <c r="CL4503" s="56" t="s">
        <v>27515</v>
      </c>
      <c r="CM4503" s="56" t="s">
        <v>217</v>
      </c>
      <c r="CN4503" s="56" t="s">
        <v>217</v>
      </c>
      <c r="CO4503" s="52"/>
      <c r="CP4503" s="52"/>
      <c r="CQ4503" s="52"/>
      <c r="CR4503" s="52"/>
      <c r="CS4503" s="52"/>
      <c r="CT4503" s="52"/>
      <c r="CU4503" s="33"/>
      <c r="CV4503" s="33"/>
    </row>
    <row r="4504" spans="74:100">
      <c r="BV4504" s="62"/>
      <c r="BW4504" s="62"/>
      <c r="BX4504" s="62"/>
      <c r="BY4504" s="62"/>
      <c r="BZ4504" s="62"/>
      <c r="CA4504" s="62"/>
      <c r="CB4504" s="62"/>
      <c r="CC4504" s="62"/>
      <c r="CD4504" s="62"/>
      <c r="CE4504" s="62"/>
      <c r="CF4504" s="62"/>
      <c r="CL4504" s="56" t="s">
        <v>27510</v>
      </c>
      <c r="CM4504" s="56"/>
      <c r="CN4504" s="56"/>
      <c r="CO4504" s="52"/>
      <c r="CP4504" s="52"/>
      <c r="CQ4504" s="52"/>
      <c r="CR4504" s="52"/>
      <c r="CS4504" s="52"/>
      <c r="CT4504" s="52"/>
      <c r="CU4504" s="33"/>
      <c r="CV4504" s="33"/>
    </row>
    <row r="4505" spans="74:100">
      <c r="BV4505" s="62"/>
      <c r="BW4505" s="62"/>
      <c r="BX4505" s="62"/>
      <c r="BY4505" s="62"/>
      <c r="BZ4505" s="62"/>
      <c r="CA4505" s="62"/>
      <c r="CB4505" s="62"/>
      <c r="CC4505" s="62"/>
      <c r="CD4505" s="62"/>
      <c r="CE4505" s="62"/>
      <c r="CF4505" s="62"/>
      <c r="CL4505" s="56" t="s">
        <v>27516</v>
      </c>
      <c r="CM4505" s="56" t="s">
        <v>217</v>
      </c>
      <c r="CN4505" s="56" t="s">
        <v>217</v>
      </c>
      <c r="CO4505" s="52"/>
      <c r="CP4505" s="52"/>
      <c r="CQ4505" s="52"/>
      <c r="CR4505" s="52"/>
      <c r="CS4505" s="52"/>
      <c r="CT4505" s="52"/>
      <c r="CU4505" s="33"/>
      <c r="CV4505" s="33"/>
    </row>
    <row r="4506" spans="74:100">
      <c r="BV4506" s="62"/>
      <c r="BW4506" s="62"/>
      <c r="BX4506" s="62"/>
      <c r="BY4506" s="62"/>
      <c r="BZ4506" s="62"/>
      <c r="CA4506" s="62"/>
      <c r="CB4506" s="62"/>
      <c r="CC4506" s="62"/>
      <c r="CD4506" s="62"/>
      <c r="CE4506" s="62"/>
      <c r="CF4506" s="62"/>
      <c r="CL4506" s="56" t="s">
        <v>27510</v>
      </c>
      <c r="CM4506" s="56"/>
      <c r="CN4506" s="56"/>
      <c r="CO4506" s="52"/>
      <c r="CP4506" s="52"/>
      <c r="CQ4506" s="52"/>
      <c r="CR4506" s="52"/>
      <c r="CS4506" s="52"/>
      <c r="CT4506" s="52"/>
      <c r="CU4506" s="33"/>
      <c r="CV4506" s="33"/>
    </row>
    <row r="4507" spans="74:100">
      <c r="BV4507" s="62"/>
      <c r="BW4507" s="62"/>
      <c r="BX4507" s="62"/>
      <c r="BY4507" s="62"/>
      <c r="BZ4507" s="62"/>
      <c r="CA4507" s="62"/>
      <c r="CB4507" s="62"/>
      <c r="CC4507" s="62"/>
      <c r="CD4507" s="62"/>
      <c r="CE4507" s="62"/>
      <c r="CF4507" s="62"/>
      <c r="CL4507" s="56" t="s">
        <v>27517</v>
      </c>
      <c r="CM4507" s="56" t="s">
        <v>217</v>
      </c>
      <c r="CN4507" s="56" t="s">
        <v>217</v>
      </c>
      <c r="CO4507" s="52"/>
      <c r="CP4507" s="52"/>
      <c r="CQ4507" s="52"/>
      <c r="CR4507" s="52"/>
      <c r="CS4507" s="52"/>
      <c r="CT4507" s="52"/>
      <c r="CU4507" s="33"/>
      <c r="CV4507" s="33"/>
    </row>
    <row r="4508" spans="74:100">
      <c r="BV4508" s="62"/>
      <c r="BW4508" s="62"/>
      <c r="BX4508" s="62"/>
      <c r="BY4508" s="62"/>
      <c r="BZ4508" s="62"/>
      <c r="CA4508" s="62"/>
      <c r="CB4508" s="62"/>
      <c r="CC4508" s="62"/>
      <c r="CD4508" s="62"/>
      <c r="CE4508" s="62"/>
      <c r="CF4508" s="62"/>
      <c r="CL4508" s="56" t="s">
        <v>27518</v>
      </c>
      <c r="CM4508" s="56"/>
      <c r="CN4508" s="56"/>
      <c r="CO4508" s="52"/>
      <c r="CP4508" s="52"/>
      <c r="CQ4508" s="52"/>
      <c r="CR4508" s="52"/>
      <c r="CS4508" s="52"/>
      <c r="CT4508" s="52"/>
      <c r="CU4508" s="33"/>
      <c r="CV4508" s="33"/>
    </row>
    <row r="4509" spans="74:100">
      <c r="BV4509" s="62"/>
      <c r="BW4509" s="62"/>
      <c r="BX4509" s="62"/>
      <c r="BY4509" s="62"/>
      <c r="BZ4509" s="62"/>
      <c r="CA4509" s="62"/>
      <c r="CB4509" s="62"/>
      <c r="CC4509" s="62"/>
      <c r="CD4509" s="62"/>
      <c r="CE4509" s="62"/>
      <c r="CF4509" s="62"/>
      <c r="CL4509" s="56" t="s">
        <v>27519</v>
      </c>
      <c r="CM4509" s="56" t="s">
        <v>217</v>
      </c>
      <c r="CN4509" s="56" t="s">
        <v>217</v>
      </c>
      <c r="CO4509" s="52"/>
      <c r="CP4509" s="52"/>
      <c r="CQ4509" s="52"/>
      <c r="CR4509" s="52"/>
      <c r="CS4509" s="52"/>
      <c r="CT4509" s="52"/>
      <c r="CU4509" s="33"/>
      <c r="CV4509" s="33"/>
    </row>
    <row r="4510" spans="74:100">
      <c r="BV4510" s="62"/>
      <c r="BW4510" s="62"/>
      <c r="BX4510" s="62"/>
      <c r="BY4510" s="62"/>
      <c r="BZ4510" s="62"/>
      <c r="CA4510" s="62"/>
      <c r="CB4510" s="62"/>
      <c r="CC4510" s="62"/>
      <c r="CD4510" s="62"/>
      <c r="CE4510" s="62"/>
      <c r="CF4510" s="62"/>
      <c r="CL4510" s="56" t="s">
        <v>27510</v>
      </c>
      <c r="CM4510" s="56"/>
      <c r="CN4510" s="56"/>
      <c r="CO4510" s="52"/>
      <c r="CP4510" s="52"/>
      <c r="CQ4510" s="52"/>
      <c r="CR4510" s="52"/>
      <c r="CS4510" s="52"/>
      <c r="CT4510" s="52"/>
      <c r="CU4510" s="33"/>
      <c r="CV4510" s="33"/>
    </row>
    <row r="4511" spans="74:100">
      <c r="BV4511" s="62"/>
      <c r="BW4511" s="62"/>
      <c r="BX4511" s="62"/>
      <c r="BY4511" s="62"/>
      <c r="BZ4511" s="62"/>
      <c r="CA4511" s="62"/>
      <c r="CB4511" s="62"/>
      <c r="CC4511" s="62"/>
      <c r="CD4511" s="62"/>
      <c r="CE4511" s="62"/>
      <c r="CF4511" s="62"/>
      <c r="CL4511" s="56" t="s">
        <v>27520</v>
      </c>
      <c r="CM4511" s="56" t="s">
        <v>217</v>
      </c>
      <c r="CN4511" s="56" t="s">
        <v>217</v>
      </c>
      <c r="CO4511" s="52"/>
      <c r="CP4511" s="52"/>
      <c r="CQ4511" s="52"/>
      <c r="CR4511" s="52"/>
      <c r="CS4511" s="52"/>
      <c r="CT4511" s="52"/>
      <c r="CU4511" s="33"/>
      <c r="CV4511" s="33"/>
    </row>
    <row r="4512" spans="74:100">
      <c r="BV4512" s="62"/>
      <c r="BW4512" s="62"/>
      <c r="BX4512" s="62"/>
      <c r="BY4512" s="62"/>
      <c r="BZ4512" s="62"/>
      <c r="CA4512" s="62"/>
      <c r="CB4512" s="62"/>
      <c r="CC4512" s="62"/>
      <c r="CD4512" s="62"/>
      <c r="CE4512" s="62"/>
      <c r="CF4512" s="62"/>
      <c r="CL4512" s="56" t="s">
        <v>27510</v>
      </c>
      <c r="CM4512" s="56"/>
      <c r="CN4512" s="56"/>
      <c r="CO4512" s="52"/>
      <c r="CP4512" s="52"/>
      <c r="CQ4512" s="52"/>
      <c r="CR4512" s="52"/>
      <c r="CS4512" s="52"/>
      <c r="CT4512" s="52"/>
      <c r="CU4512" s="33"/>
      <c r="CV4512" s="33"/>
    </row>
    <row r="4513" spans="74:100">
      <c r="BV4513" s="62"/>
      <c r="BW4513" s="62"/>
      <c r="BX4513" s="62"/>
      <c r="BY4513" s="62"/>
      <c r="BZ4513" s="62"/>
      <c r="CA4513" s="62"/>
      <c r="CB4513" s="62"/>
      <c r="CC4513" s="62"/>
      <c r="CD4513" s="62"/>
      <c r="CE4513" s="62"/>
      <c r="CF4513" s="62"/>
      <c r="CL4513" s="56" t="s">
        <v>4419</v>
      </c>
      <c r="CM4513" s="56" t="s">
        <v>3118</v>
      </c>
      <c r="CN4513" s="56" t="s">
        <v>3118</v>
      </c>
      <c r="CO4513" s="52"/>
      <c r="CP4513" s="52"/>
      <c r="CQ4513" s="52"/>
      <c r="CR4513" s="52"/>
      <c r="CS4513" s="52"/>
      <c r="CT4513" s="52"/>
      <c r="CU4513" s="33"/>
      <c r="CV4513" s="33"/>
    </row>
    <row r="4514" spans="74:100">
      <c r="BV4514" s="62"/>
      <c r="BW4514" s="62"/>
      <c r="BX4514" s="62"/>
      <c r="BY4514" s="62"/>
      <c r="BZ4514" s="62"/>
      <c r="CA4514" s="62"/>
      <c r="CB4514" s="62"/>
      <c r="CC4514" s="62"/>
      <c r="CD4514" s="62"/>
      <c r="CE4514" s="62"/>
      <c r="CF4514" s="62"/>
      <c r="CL4514" s="56" t="s">
        <v>18499</v>
      </c>
      <c r="CM4514" s="56"/>
      <c r="CN4514" s="56"/>
      <c r="CO4514" s="52"/>
      <c r="CP4514" s="52"/>
      <c r="CQ4514" s="52"/>
      <c r="CR4514" s="52"/>
      <c r="CS4514" s="52"/>
      <c r="CT4514" s="52"/>
      <c r="CU4514" s="33"/>
      <c r="CV4514" s="33"/>
    </row>
    <row r="4515" spans="74:100">
      <c r="BV4515" s="62"/>
      <c r="BW4515" s="62"/>
      <c r="BX4515" s="62"/>
      <c r="BY4515" s="62"/>
      <c r="BZ4515" s="62"/>
      <c r="CA4515" s="62"/>
      <c r="CB4515" s="62"/>
      <c r="CC4515" s="62"/>
      <c r="CD4515" s="62"/>
      <c r="CE4515" s="62"/>
      <c r="CF4515" s="62"/>
      <c r="CL4515" s="56" t="s">
        <v>4420</v>
      </c>
      <c r="CM4515" s="56" t="s">
        <v>217</v>
      </c>
      <c r="CN4515" s="56" t="s">
        <v>217</v>
      </c>
      <c r="CO4515" s="52"/>
      <c r="CP4515" s="52"/>
      <c r="CQ4515" s="52"/>
      <c r="CR4515" s="52"/>
      <c r="CS4515" s="52"/>
      <c r="CT4515" s="52"/>
      <c r="CU4515" s="33"/>
      <c r="CV4515" s="33"/>
    </row>
    <row r="4516" spans="74:100">
      <c r="BV4516" s="62"/>
      <c r="BW4516" s="62"/>
      <c r="BX4516" s="62"/>
      <c r="BY4516" s="62"/>
      <c r="BZ4516" s="62"/>
      <c r="CA4516" s="62"/>
      <c r="CB4516" s="62"/>
      <c r="CC4516" s="62"/>
      <c r="CD4516" s="62"/>
      <c r="CE4516" s="62"/>
      <c r="CF4516" s="62"/>
      <c r="CL4516" s="56" t="s">
        <v>18500</v>
      </c>
      <c r="CM4516" s="56"/>
      <c r="CN4516" s="56"/>
      <c r="CO4516" s="52"/>
      <c r="CP4516" s="52"/>
      <c r="CQ4516" s="52"/>
      <c r="CR4516" s="52"/>
      <c r="CS4516" s="52"/>
      <c r="CT4516" s="52"/>
      <c r="CU4516" s="33"/>
      <c r="CV4516" s="33"/>
    </row>
    <row r="4517" spans="74:100">
      <c r="BV4517" s="62"/>
      <c r="BW4517" s="62"/>
      <c r="BX4517" s="62"/>
      <c r="BY4517" s="62"/>
      <c r="BZ4517" s="62"/>
      <c r="CA4517" s="62"/>
      <c r="CB4517" s="62"/>
      <c r="CC4517" s="62"/>
      <c r="CD4517" s="62"/>
      <c r="CE4517" s="62"/>
      <c r="CF4517" s="62"/>
      <c r="CL4517" s="56" t="s">
        <v>4421</v>
      </c>
      <c r="CM4517" s="56" t="s">
        <v>3118</v>
      </c>
      <c r="CN4517" s="56" t="s">
        <v>3118</v>
      </c>
      <c r="CO4517" s="52"/>
      <c r="CP4517" s="52"/>
      <c r="CQ4517" s="52"/>
      <c r="CR4517" s="52"/>
      <c r="CS4517" s="52"/>
      <c r="CT4517" s="52"/>
      <c r="CU4517" s="33"/>
      <c r="CV4517" s="33"/>
    </row>
    <row r="4518" spans="74:100">
      <c r="BV4518" s="62"/>
      <c r="BW4518" s="62"/>
      <c r="BX4518" s="62"/>
      <c r="BY4518" s="62"/>
      <c r="BZ4518" s="62"/>
      <c r="CA4518" s="62"/>
      <c r="CB4518" s="62"/>
      <c r="CC4518" s="62"/>
      <c r="CD4518" s="62"/>
      <c r="CE4518" s="62"/>
      <c r="CF4518" s="62"/>
      <c r="CL4518" s="56" t="s">
        <v>18501</v>
      </c>
      <c r="CM4518" s="56"/>
      <c r="CN4518" s="56"/>
      <c r="CO4518" s="52"/>
      <c r="CP4518" s="52"/>
      <c r="CQ4518" s="52"/>
      <c r="CR4518" s="52"/>
      <c r="CS4518" s="52"/>
      <c r="CT4518" s="52"/>
      <c r="CU4518" s="33"/>
      <c r="CV4518" s="33"/>
    </row>
    <row r="4519" spans="74:100">
      <c r="BV4519" s="62"/>
      <c r="BW4519" s="62"/>
      <c r="BX4519" s="62"/>
      <c r="BY4519" s="62"/>
      <c r="BZ4519" s="62"/>
      <c r="CA4519" s="62"/>
      <c r="CB4519" s="62"/>
      <c r="CC4519" s="62"/>
      <c r="CD4519" s="62"/>
      <c r="CE4519" s="62"/>
      <c r="CF4519" s="62"/>
      <c r="CL4519" s="56" t="s">
        <v>1370</v>
      </c>
      <c r="CM4519" s="56" t="s">
        <v>213</v>
      </c>
      <c r="CN4519" s="56" t="s">
        <v>213</v>
      </c>
      <c r="CO4519" s="52"/>
      <c r="CP4519" s="52"/>
      <c r="CQ4519" s="52"/>
      <c r="CR4519" s="52"/>
      <c r="CS4519" s="52"/>
      <c r="CT4519" s="52"/>
      <c r="CU4519" s="33"/>
      <c r="CV4519" s="33"/>
    </row>
    <row r="4520" spans="74:100">
      <c r="BV4520" s="62"/>
      <c r="BW4520" s="62"/>
      <c r="BX4520" s="62"/>
      <c r="BY4520" s="62"/>
      <c r="BZ4520" s="62"/>
      <c r="CA4520" s="62"/>
      <c r="CB4520" s="62"/>
      <c r="CC4520" s="62"/>
      <c r="CD4520" s="62"/>
      <c r="CE4520" s="62"/>
      <c r="CF4520" s="62"/>
      <c r="CL4520" s="56" t="s">
        <v>21418</v>
      </c>
      <c r="CM4520" s="56"/>
      <c r="CN4520" s="56"/>
      <c r="CO4520" s="52"/>
      <c r="CP4520" s="52"/>
      <c r="CQ4520" s="52"/>
      <c r="CR4520" s="52"/>
      <c r="CS4520" s="52"/>
      <c r="CT4520" s="52"/>
      <c r="CU4520" s="33"/>
      <c r="CV4520" s="33"/>
    </row>
    <row r="4521" spans="74:100">
      <c r="BV4521" s="62"/>
      <c r="BW4521" s="62"/>
      <c r="BX4521" s="62"/>
      <c r="BY4521" s="62"/>
      <c r="BZ4521" s="62"/>
      <c r="CA4521" s="62"/>
      <c r="CB4521" s="62"/>
      <c r="CC4521" s="62"/>
      <c r="CD4521" s="62"/>
      <c r="CE4521" s="62"/>
      <c r="CF4521" s="62"/>
      <c r="CL4521" s="56" t="s">
        <v>27521</v>
      </c>
      <c r="CM4521" s="56" t="s">
        <v>3118</v>
      </c>
      <c r="CN4521" s="56" t="s">
        <v>3118</v>
      </c>
      <c r="CO4521" s="52"/>
      <c r="CP4521" s="52"/>
      <c r="CQ4521" s="52"/>
      <c r="CR4521" s="52"/>
      <c r="CS4521" s="52"/>
      <c r="CT4521" s="52"/>
      <c r="CU4521" s="33"/>
      <c r="CV4521" s="33"/>
    </row>
    <row r="4522" spans="74:100">
      <c r="BV4522" s="62"/>
      <c r="BW4522" s="62"/>
      <c r="BX4522" s="62"/>
      <c r="BY4522" s="62"/>
      <c r="BZ4522" s="62"/>
      <c r="CA4522" s="62"/>
      <c r="CB4522" s="62"/>
      <c r="CC4522" s="62"/>
      <c r="CD4522" s="62"/>
      <c r="CE4522" s="62"/>
      <c r="CF4522" s="62"/>
      <c r="CL4522" s="56" t="s">
        <v>27522</v>
      </c>
      <c r="CM4522" s="56"/>
      <c r="CN4522" s="56"/>
      <c r="CO4522" s="52"/>
      <c r="CP4522" s="52"/>
      <c r="CQ4522" s="52"/>
      <c r="CR4522" s="52"/>
      <c r="CS4522" s="52"/>
      <c r="CT4522" s="52"/>
      <c r="CU4522" s="33"/>
      <c r="CV4522" s="33"/>
    </row>
    <row r="4523" spans="74:100">
      <c r="BV4523" s="62"/>
      <c r="BW4523" s="62"/>
      <c r="BX4523" s="62"/>
      <c r="BY4523" s="62"/>
      <c r="BZ4523" s="62"/>
      <c r="CA4523" s="62"/>
      <c r="CB4523" s="62"/>
      <c r="CC4523" s="62"/>
      <c r="CD4523" s="62"/>
      <c r="CE4523" s="62"/>
      <c r="CF4523" s="62"/>
      <c r="CL4523" s="56" t="s">
        <v>27523</v>
      </c>
      <c r="CM4523" s="56" t="s">
        <v>217</v>
      </c>
      <c r="CN4523" s="56" t="s">
        <v>217</v>
      </c>
      <c r="CO4523" s="52"/>
      <c r="CP4523" s="52"/>
      <c r="CQ4523" s="52"/>
      <c r="CR4523" s="52"/>
      <c r="CS4523" s="52"/>
      <c r="CT4523" s="52"/>
      <c r="CU4523" s="33"/>
      <c r="CV4523" s="33"/>
    </row>
    <row r="4524" spans="74:100">
      <c r="BV4524" s="62"/>
      <c r="BW4524" s="62"/>
      <c r="BX4524" s="62"/>
      <c r="BY4524" s="62"/>
      <c r="BZ4524" s="62"/>
      <c r="CA4524" s="62"/>
      <c r="CB4524" s="62"/>
      <c r="CC4524" s="62"/>
      <c r="CD4524" s="62"/>
      <c r="CE4524" s="62"/>
      <c r="CF4524" s="62"/>
      <c r="CL4524" s="56" t="s">
        <v>27522</v>
      </c>
      <c r="CM4524" s="56"/>
      <c r="CN4524" s="56"/>
      <c r="CO4524" s="52"/>
      <c r="CP4524" s="52"/>
      <c r="CQ4524" s="52"/>
      <c r="CR4524" s="52"/>
      <c r="CS4524" s="52"/>
      <c r="CT4524" s="52"/>
      <c r="CU4524" s="33"/>
      <c r="CV4524" s="33"/>
    </row>
    <row r="4525" spans="74:100">
      <c r="BV4525" s="62"/>
      <c r="BW4525" s="62"/>
      <c r="BX4525" s="62"/>
      <c r="BY4525" s="62"/>
      <c r="BZ4525" s="62"/>
      <c r="CA4525" s="62"/>
      <c r="CB4525" s="62"/>
      <c r="CC4525" s="62"/>
      <c r="CD4525" s="62"/>
      <c r="CE4525" s="62"/>
      <c r="CF4525" s="62"/>
      <c r="CL4525" s="56" t="s">
        <v>4422</v>
      </c>
      <c r="CM4525" s="56" t="s">
        <v>3118</v>
      </c>
      <c r="CN4525" s="56" t="s">
        <v>3118</v>
      </c>
      <c r="CO4525" s="52"/>
      <c r="CP4525" s="52"/>
      <c r="CQ4525" s="52"/>
      <c r="CR4525" s="52"/>
      <c r="CS4525" s="52"/>
      <c r="CT4525" s="52"/>
      <c r="CU4525" s="33"/>
      <c r="CV4525" s="33"/>
    </row>
    <row r="4526" spans="74:100">
      <c r="BV4526" s="62"/>
      <c r="BW4526" s="62"/>
      <c r="BX4526" s="62"/>
      <c r="BY4526" s="62"/>
      <c r="BZ4526" s="62"/>
      <c r="CA4526" s="62"/>
      <c r="CB4526" s="62"/>
      <c r="CC4526" s="62"/>
      <c r="CD4526" s="62"/>
      <c r="CE4526" s="62"/>
      <c r="CF4526" s="62"/>
      <c r="CL4526" s="56" t="s">
        <v>18502</v>
      </c>
      <c r="CM4526" s="56"/>
      <c r="CN4526" s="56"/>
      <c r="CO4526" s="52"/>
      <c r="CP4526" s="52"/>
      <c r="CQ4526" s="52"/>
      <c r="CR4526" s="52"/>
      <c r="CS4526" s="52"/>
      <c r="CT4526" s="52"/>
      <c r="CU4526" s="33"/>
      <c r="CV4526" s="33"/>
    </row>
    <row r="4527" spans="74:100">
      <c r="BV4527" s="62"/>
      <c r="BW4527" s="62"/>
      <c r="BX4527" s="62"/>
      <c r="BY4527" s="62"/>
      <c r="BZ4527" s="62"/>
      <c r="CA4527" s="62"/>
      <c r="CB4527" s="62"/>
      <c r="CC4527" s="62"/>
      <c r="CD4527" s="62"/>
      <c r="CE4527" s="62"/>
      <c r="CF4527" s="62"/>
      <c r="CL4527" s="56" t="s">
        <v>4423</v>
      </c>
      <c r="CM4527" s="56" t="s">
        <v>217</v>
      </c>
      <c r="CN4527" s="56" t="s">
        <v>217</v>
      </c>
      <c r="CO4527" s="52"/>
      <c r="CP4527" s="52"/>
      <c r="CQ4527" s="52"/>
      <c r="CR4527" s="52"/>
      <c r="CS4527" s="52"/>
      <c r="CT4527" s="52"/>
      <c r="CU4527" s="33"/>
      <c r="CV4527" s="33"/>
    </row>
    <row r="4528" spans="74:100">
      <c r="BV4528" s="62"/>
      <c r="BW4528" s="62"/>
      <c r="BX4528" s="62"/>
      <c r="BY4528" s="62"/>
      <c r="BZ4528" s="62"/>
      <c r="CA4528" s="62"/>
      <c r="CB4528" s="62"/>
      <c r="CC4528" s="62"/>
      <c r="CD4528" s="62"/>
      <c r="CE4528" s="62"/>
      <c r="CF4528" s="62"/>
      <c r="CL4528" s="56" t="s">
        <v>18503</v>
      </c>
      <c r="CM4528" s="56"/>
      <c r="CN4528" s="56"/>
      <c r="CO4528" s="52"/>
      <c r="CP4528" s="52"/>
      <c r="CQ4528" s="52"/>
      <c r="CR4528" s="52"/>
      <c r="CS4528" s="52"/>
      <c r="CT4528" s="52"/>
      <c r="CU4528" s="33"/>
      <c r="CV4528" s="33"/>
    </row>
    <row r="4529" spans="74:100">
      <c r="BV4529" s="62"/>
      <c r="BW4529" s="62"/>
      <c r="BX4529" s="62"/>
      <c r="BY4529" s="62"/>
      <c r="BZ4529" s="62"/>
      <c r="CA4529" s="62"/>
      <c r="CB4529" s="62"/>
      <c r="CC4529" s="62"/>
      <c r="CD4529" s="62"/>
      <c r="CE4529" s="62"/>
      <c r="CF4529" s="62"/>
      <c r="CL4529" s="56" t="s">
        <v>24861</v>
      </c>
      <c r="CM4529" s="56"/>
      <c r="CN4529" s="56"/>
      <c r="CO4529" s="52"/>
      <c r="CP4529" s="52"/>
      <c r="CQ4529" s="52"/>
      <c r="CR4529" s="52"/>
      <c r="CS4529" s="52"/>
      <c r="CT4529" s="52"/>
      <c r="CU4529" s="33"/>
      <c r="CV4529" s="33"/>
    </row>
    <row r="4530" spans="74:100">
      <c r="BV4530" s="62"/>
      <c r="BW4530" s="62"/>
      <c r="BX4530" s="62"/>
      <c r="BY4530" s="62"/>
      <c r="BZ4530" s="62"/>
      <c r="CA4530" s="62"/>
      <c r="CB4530" s="62"/>
      <c r="CC4530" s="62"/>
      <c r="CD4530" s="62"/>
      <c r="CE4530" s="62"/>
      <c r="CF4530" s="62"/>
      <c r="CL4530" s="56" t="s">
        <v>19241</v>
      </c>
      <c r="CM4530" s="56"/>
      <c r="CN4530" s="56"/>
      <c r="CO4530" s="52"/>
      <c r="CP4530" s="52"/>
      <c r="CQ4530" s="52"/>
      <c r="CR4530" s="52"/>
      <c r="CS4530" s="52"/>
      <c r="CT4530" s="52"/>
      <c r="CU4530" s="33"/>
      <c r="CV4530" s="33"/>
    </row>
    <row r="4531" spans="74:100">
      <c r="BV4531" s="62"/>
      <c r="BW4531" s="62"/>
      <c r="BX4531" s="62"/>
      <c r="BY4531" s="62"/>
      <c r="BZ4531" s="62"/>
      <c r="CA4531" s="62"/>
      <c r="CB4531" s="62"/>
      <c r="CC4531" s="62"/>
      <c r="CD4531" s="62"/>
      <c r="CE4531" s="62"/>
      <c r="CF4531" s="62"/>
      <c r="CL4531" s="56" t="s">
        <v>12476</v>
      </c>
      <c r="CM4531" s="56" t="s">
        <v>215</v>
      </c>
      <c r="CN4531" s="56" t="s">
        <v>215</v>
      </c>
      <c r="CO4531" s="52"/>
      <c r="CP4531" s="52"/>
      <c r="CQ4531" s="52"/>
      <c r="CR4531" s="52"/>
      <c r="CS4531" s="52"/>
      <c r="CT4531" s="52"/>
      <c r="CU4531" s="33"/>
      <c r="CV4531" s="33"/>
    </row>
    <row r="4532" spans="74:100">
      <c r="BV4532" s="62"/>
      <c r="BW4532" s="62"/>
      <c r="BX4532" s="62"/>
      <c r="BY4532" s="62"/>
      <c r="BZ4532" s="62"/>
      <c r="CA4532" s="62"/>
      <c r="CB4532" s="62"/>
      <c r="CC4532" s="62"/>
      <c r="CD4532" s="62"/>
      <c r="CE4532" s="62"/>
      <c r="CF4532" s="62"/>
      <c r="CL4532" s="56" t="s">
        <v>21419</v>
      </c>
      <c r="CM4532" s="56"/>
      <c r="CN4532" s="56"/>
      <c r="CO4532" s="52"/>
      <c r="CP4532" s="52"/>
      <c r="CQ4532" s="52"/>
      <c r="CR4532" s="52"/>
      <c r="CS4532" s="52"/>
      <c r="CT4532" s="52"/>
      <c r="CU4532" s="33"/>
      <c r="CV4532" s="33"/>
    </row>
    <row r="4533" spans="74:100">
      <c r="BV4533" s="62"/>
      <c r="BW4533" s="62"/>
      <c r="BX4533" s="62"/>
      <c r="BY4533" s="62"/>
      <c r="BZ4533" s="62"/>
      <c r="CA4533" s="62"/>
      <c r="CB4533" s="62"/>
      <c r="CC4533" s="62"/>
      <c r="CD4533" s="62"/>
      <c r="CE4533" s="62"/>
      <c r="CF4533" s="62"/>
      <c r="CL4533" s="56" t="s">
        <v>27524</v>
      </c>
      <c r="CM4533" s="56" t="s">
        <v>3118</v>
      </c>
      <c r="CN4533" s="56" t="s">
        <v>3118</v>
      </c>
      <c r="CO4533" s="52"/>
      <c r="CP4533" s="52"/>
      <c r="CQ4533" s="52"/>
      <c r="CR4533" s="52"/>
      <c r="CS4533" s="52"/>
      <c r="CT4533" s="52"/>
      <c r="CU4533" s="33"/>
      <c r="CV4533" s="33"/>
    </row>
    <row r="4534" spans="74:100">
      <c r="BV4534" s="62"/>
      <c r="BW4534" s="62"/>
      <c r="BX4534" s="62"/>
      <c r="BY4534" s="62"/>
      <c r="BZ4534" s="62"/>
      <c r="CA4534" s="62"/>
      <c r="CB4534" s="62"/>
      <c r="CC4534" s="62"/>
      <c r="CD4534" s="62"/>
      <c r="CE4534" s="62"/>
      <c r="CF4534" s="62"/>
      <c r="CL4534" s="56" t="s">
        <v>27525</v>
      </c>
      <c r="CM4534" s="56"/>
      <c r="CN4534" s="56"/>
      <c r="CO4534" s="52"/>
      <c r="CP4534" s="52"/>
      <c r="CQ4534" s="52"/>
      <c r="CR4534" s="52"/>
      <c r="CS4534" s="52"/>
      <c r="CT4534" s="52"/>
      <c r="CU4534" s="33"/>
      <c r="CV4534" s="33"/>
    </row>
    <row r="4535" spans="74:100">
      <c r="BV4535" s="62"/>
      <c r="BW4535" s="62"/>
      <c r="BX4535" s="62"/>
      <c r="BY4535" s="62"/>
      <c r="BZ4535" s="62"/>
      <c r="CA4535" s="62"/>
      <c r="CB4535" s="62"/>
      <c r="CC4535" s="62"/>
      <c r="CD4535" s="62"/>
      <c r="CE4535" s="62"/>
      <c r="CF4535" s="62"/>
      <c r="CL4535" s="56" t="s">
        <v>27526</v>
      </c>
      <c r="CM4535" s="56" t="s">
        <v>217</v>
      </c>
      <c r="CN4535" s="56" t="s">
        <v>217</v>
      </c>
      <c r="CO4535" s="52"/>
      <c r="CP4535" s="52"/>
      <c r="CQ4535" s="52"/>
      <c r="CR4535" s="52"/>
      <c r="CS4535" s="52"/>
      <c r="CT4535" s="52"/>
      <c r="CU4535" s="33"/>
      <c r="CV4535" s="33"/>
    </row>
    <row r="4536" spans="74:100">
      <c r="BV4536" s="62"/>
      <c r="BW4536" s="62"/>
      <c r="BX4536" s="62"/>
      <c r="BY4536" s="62"/>
      <c r="BZ4536" s="62"/>
      <c r="CA4536" s="62"/>
      <c r="CB4536" s="62"/>
      <c r="CC4536" s="62"/>
      <c r="CD4536" s="62"/>
      <c r="CE4536" s="62"/>
      <c r="CF4536" s="62"/>
      <c r="CL4536" s="56" t="s">
        <v>27525</v>
      </c>
      <c r="CM4536" s="56"/>
      <c r="CN4536" s="56"/>
      <c r="CO4536" s="52"/>
      <c r="CP4536" s="52"/>
      <c r="CQ4536" s="52"/>
      <c r="CR4536" s="52"/>
      <c r="CS4536" s="52"/>
      <c r="CT4536" s="52"/>
      <c r="CU4536" s="33"/>
      <c r="CV4536" s="33"/>
    </row>
    <row r="4537" spans="74:100">
      <c r="BV4537" s="62"/>
      <c r="BW4537" s="62"/>
      <c r="BX4537" s="62"/>
      <c r="BY4537" s="62"/>
      <c r="BZ4537" s="62"/>
      <c r="CA4537" s="62"/>
      <c r="CB4537" s="62"/>
      <c r="CC4537" s="62"/>
      <c r="CD4537" s="62"/>
      <c r="CE4537" s="62"/>
      <c r="CF4537" s="62"/>
      <c r="CL4537" s="56" t="s">
        <v>4424</v>
      </c>
      <c r="CM4537" s="56" t="s">
        <v>3118</v>
      </c>
      <c r="CN4537" s="56" t="s">
        <v>3118</v>
      </c>
      <c r="CO4537" s="52"/>
      <c r="CP4537" s="52"/>
      <c r="CQ4537" s="52"/>
      <c r="CR4537" s="52"/>
      <c r="CS4537" s="52"/>
      <c r="CT4537" s="52"/>
      <c r="CU4537" s="33"/>
      <c r="CV4537" s="33"/>
    </row>
    <row r="4538" spans="74:100">
      <c r="BV4538" s="62"/>
      <c r="BW4538" s="62"/>
      <c r="BX4538" s="62"/>
      <c r="BY4538" s="62"/>
      <c r="BZ4538" s="62"/>
      <c r="CA4538" s="62"/>
      <c r="CB4538" s="62"/>
      <c r="CC4538" s="62"/>
      <c r="CD4538" s="62"/>
      <c r="CE4538" s="62"/>
      <c r="CF4538" s="62"/>
      <c r="CL4538" s="56" t="s">
        <v>18504</v>
      </c>
      <c r="CM4538" s="56"/>
      <c r="CN4538" s="56"/>
      <c r="CO4538" s="52"/>
      <c r="CP4538" s="52"/>
      <c r="CQ4538" s="52"/>
      <c r="CR4538" s="52"/>
      <c r="CS4538" s="52"/>
      <c r="CT4538" s="52"/>
      <c r="CU4538" s="33"/>
      <c r="CV4538" s="33"/>
    </row>
    <row r="4539" spans="74:100">
      <c r="BV4539" s="62"/>
      <c r="BW4539" s="62"/>
      <c r="BX4539" s="62"/>
      <c r="BY4539" s="62"/>
      <c r="BZ4539" s="62"/>
      <c r="CA4539" s="62"/>
      <c r="CB4539" s="62"/>
      <c r="CC4539" s="62"/>
      <c r="CD4539" s="62"/>
      <c r="CE4539" s="62"/>
      <c r="CF4539" s="62"/>
      <c r="CL4539" s="56" t="s">
        <v>4425</v>
      </c>
      <c r="CM4539" s="56" t="s">
        <v>217</v>
      </c>
      <c r="CN4539" s="56" t="s">
        <v>217</v>
      </c>
      <c r="CO4539" s="52"/>
      <c r="CP4539" s="52"/>
      <c r="CQ4539" s="52"/>
      <c r="CR4539" s="52"/>
      <c r="CS4539" s="52"/>
      <c r="CT4539" s="52"/>
      <c r="CU4539" s="33"/>
      <c r="CV4539" s="33"/>
    </row>
    <row r="4540" spans="74:100">
      <c r="BV4540" s="62"/>
      <c r="BW4540" s="62"/>
      <c r="BX4540" s="62"/>
      <c r="BY4540" s="62"/>
      <c r="BZ4540" s="62"/>
      <c r="CA4540" s="62"/>
      <c r="CB4540" s="62"/>
      <c r="CC4540" s="62"/>
      <c r="CD4540" s="62"/>
      <c r="CE4540" s="62"/>
      <c r="CF4540" s="62"/>
      <c r="CL4540" s="56" t="s">
        <v>18505</v>
      </c>
      <c r="CM4540" s="56"/>
      <c r="CN4540" s="56"/>
      <c r="CO4540" s="52"/>
      <c r="CP4540" s="52"/>
      <c r="CQ4540" s="52"/>
      <c r="CR4540" s="52"/>
      <c r="CS4540" s="52"/>
      <c r="CT4540" s="52"/>
      <c r="CU4540" s="33"/>
      <c r="CV4540" s="33"/>
    </row>
    <row r="4541" spans="74:100">
      <c r="BV4541" s="62"/>
      <c r="BW4541" s="62"/>
      <c r="BX4541" s="62"/>
      <c r="BY4541" s="62"/>
      <c r="BZ4541" s="62"/>
      <c r="CA4541" s="62"/>
      <c r="CB4541" s="62"/>
      <c r="CC4541" s="62"/>
      <c r="CD4541" s="62"/>
      <c r="CE4541" s="62"/>
      <c r="CF4541" s="62"/>
      <c r="CL4541" s="56" t="s">
        <v>4426</v>
      </c>
      <c r="CM4541" s="56" t="s">
        <v>217</v>
      </c>
      <c r="CN4541" s="56" t="s">
        <v>217</v>
      </c>
      <c r="CO4541" s="52"/>
      <c r="CP4541" s="52"/>
      <c r="CQ4541" s="52"/>
      <c r="CR4541" s="52"/>
      <c r="CS4541" s="52"/>
      <c r="CT4541" s="52"/>
      <c r="CU4541" s="33"/>
      <c r="CV4541" s="33"/>
    </row>
    <row r="4542" spans="74:100">
      <c r="BV4542" s="62"/>
      <c r="BW4542" s="62"/>
      <c r="BX4542" s="62"/>
      <c r="BY4542" s="62"/>
      <c r="BZ4542" s="62"/>
      <c r="CA4542" s="62"/>
      <c r="CB4542" s="62"/>
      <c r="CC4542" s="62"/>
      <c r="CD4542" s="62"/>
      <c r="CE4542" s="62"/>
      <c r="CF4542" s="62"/>
      <c r="CL4542" s="56" t="s">
        <v>18506</v>
      </c>
      <c r="CM4542" s="56"/>
      <c r="CN4542" s="56"/>
      <c r="CO4542" s="52"/>
      <c r="CP4542" s="52"/>
      <c r="CQ4542" s="52"/>
      <c r="CR4542" s="52"/>
      <c r="CS4542" s="52"/>
      <c r="CT4542" s="52"/>
      <c r="CU4542" s="33"/>
      <c r="CV4542" s="33"/>
    </row>
    <row r="4543" spans="74:100">
      <c r="BV4543" s="62"/>
      <c r="BW4543" s="62"/>
      <c r="BX4543" s="62"/>
      <c r="BY4543" s="62"/>
      <c r="BZ4543" s="62"/>
      <c r="CA4543" s="62"/>
      <c r="CB4543" s="62"/>
      <c r="CC4543" s="62"/>
      <c r="CD4543" s="62"/>
      <c r="CE4543" s="62"/>
      <c r="CF4543" s="62"/>
      <c r="CL4543" s="56" t="s">
        <v>4427</v>
      </c>
      <c r="CM4543" s="56" t="s">
        <v>217</v>
      </c>
      <c r="CN4543" s="56" t="s">
        <v>217</v>
      </c>
      <c r="CO4543" s="52"/>
      <c r="CP4543" s="52"/>
      <c r="CQ4543" s="52"/>
      <c r="CR4543" s="52"/>
      <c r="CS4543" s="52"/>
      <c r="CT4543" s="52"/>
      <c r="CU4543" s="33"/>
      <c r="CV4543" s="33"/>
    </row>
    <row r="4544" spans="74:100">
      <c r="BV4544" s="62"/>
      <c r="BW4544" s="62"/>
      <c r="BX4544" s="62"/>
      <c r="BY4544" s="62"/>
      <c r="BZ4544" s="62"/>
      <c r="CA4544" s="62"/>
      <c r="CB4544" s="62"/>
      <c r="CC4544" s="62"/>
      <c r="CD4544" s="62"/>
      <c r="CE4544" s="62"/>
      <c r="CF4544" s="62"/>
      <c r="CL4544" s="56" t="s">
        <v>18507</v>
      </c>
      <c r="CM4544" s="56"/>
      <c r="CN4544" s="56"/>
      <c r="CO4544" s="52"/>
      <c r="CP4544" s="52"/>
      <c r="CQ4544" s="52"/>
      <c r="CR4544" s="52"/>
      <c r="CS4544" s="52"/>
      <c r="CT4544" s="52"/>
      <c r="CU4544" s="33"/>
      <c r="CV4544" s="33"/>
    </row>
    <row r="4545" spans="74:100">
      <c r="BV4545" s="62"/>
      <c r="BW4545" s="62"/>
      <c r="BX4545" s="62"/>
      <c r="BY4545" s="62"/>
      <c r="BZ4545" s="62"/>
      <c r="CA4545" s="62"/>
      <c r="CB4545" s="62"/>
      <c r="CC4545" s="62"/>
      <c r="CD4545" s="62"/>
      <c r="CE4545" s="62"/>
      <c r="CF4545" s="62"/>
      <c r="CL4545" s="56" t="s">
        <v>4428</v>
      </c>
      <c r="CM4545" s="56" t="s">
        <v>216</v>
      </c>
      <c r="CN4545" s="56" t="s">
        <v>216</v>
      </c>
      <c r="CO4545" s="52"/>
      <c r="CP4545" s="52"/>
      <c r="CQ4545" s="52"/>
      <c r="CR4545" s="52"/>
      <c r="CS4545" s="52"/>
      <c r="CT4545" s="52"/>
      <c r="CU4545" s="33"/>
      <c r="CV4545" s="33"/>
    </row>
    <row r="4546" spans="74:100">
      <c r="BV4546" s="62"/>
      <c r="BW4546" s="62"/>
      <c r="BX4546" s="62"/>
      <c r="BY4546" s="62"/>
      <c r="BZ4546" s="62"/>
      <c r="CA4546" s="62"/>
      <c r="CB4546" s="62"/>
      <c r="CC4546" s="62"/>
      <c r="CD4546" s="62"/>
      <c r="CE4546" s="62"/>
      <c r="CF4546" s="62"/>
      <c r="CL4546" s="56" t="s">
        <v>21420</v>
      </c>
      <c r="CM4546" s="56"/>
      <c r="CN4546" s="56"/>
      <c r="CO4546" s="52"/>
      <c r="CP4546" s="52"/>
      <c r="CQ4546" s="52"/>
      <c r="CR4546" s="52"/>
      <c r="CS4546" s="52"/>
      <c r="CT4546" s="52"/>
      <c r="CU4546" s="33"/>
      <c r="CV4546" s="33"/>
    </row>
    <row r="4547" spans="74:100">
      <c r="BV4547" s="62"/>
      <c r="BW4547" s="62"/>
      <c r="BX4547" s="62"/>
      <c r="BY4547" s="62"/>
      <c r="BZ4547" s="62"/>
      <c r="CA4547" s="62"/>
      <c r="CB4547" s="62"/>
      <c r="CC4547" s="62"/>
      <c r="CD4547" s="62"/>
      <c r="CE4547" s="62"/>
      <c r="CF4547" s="62"/>
      <c r="CL4547" s="56" t="s">
        <v>4429</v>
      </c>
      <c r="CM4547" s="56" t="s">
        <v>3118</v>
      </c>
      <c r="CN4547" s="56" t="s">
        <v>3118</v>
      </c>
      <c r="CO4547" s="52"/>
      <c r="CP4547" s="52"/>
      <c r="CQ4547" s="52"/>
      <c r="CR4547" s="52"/>
      <c r="CS4547" s="52"/>
      <c r="CT4547" s="52"/>
      <c r="CU4547" s="33"/>
      <c r="CV4547" s="33"/>
    </row>
    <row r="4548" spans="74:100">
      <c r="BV4548" s="62"/>
      <c r="BW4548" s="62"/>
      <c r="BX4548" s="62"/>
      <c r="BY4548" s="62"/>
      <c r="BZ4548" s="62"/>
      <c r="CA4548" s="62"/>
      <c r="CB4548" s="62"/>
      <c r="CC4548" s="62"/>
      <c r="CD4548" s="62"/>
      <c r="CE4548" s="62"/>
      <c r="CF4548" s="62"/>
      <c r="CL4548" s="56" t="s">
        <v>18508</v>
      </c>
      <c r="CM4548" s="56"/>
      <c r="CN4548" s="56"/>
      <c r="CO4548" s="52"/>
      <c r="CP4548" s="52"/>
      <c r="CQ4548" s="52"/>
      <c r="CR4548" s="52"/>
      <c r="CS4548" s="52"/>
      <c r="CT4548" s="52"/>
      <c r="CU4548" s="33"/>
      <c r="CV4548" s="33"/>
    </row>
    <row r="4549" spans="74:100">
      <c r="BV4549" s="62"/>
      <c r="BW4549" s="62"/>
      <c r="BX4549" s="62"/>
      <c r="BY4549" s="62"/>
      <c r="BZ4549" s="62"/>
      <c r="CA4549" s="62"/>
      <c r="CB4549" s="62"/>
      <c r="CC4549" s="62"/>
      <c r="CD4549" s="62"/>
      <c r="CE4549" s="62"/>
      <c r="CF4549" s="62"/>
      <c r="CL4549" s="56" t="s">
        <v>4430</v>
      </c>
      <c r="CM4549" s="56" t="s">
        <v>216</v>
      </c>
      <c r="CN4549" s="56" t="s">
        <v>216</v>
      </c>
      <c r="CO4549" s="52"/>
      <c r="CP4549" s="52"/>
      <c r="CQ4549" s="52"/>
      <c r="CR4549" s="52"/>
      <c r="CS4549" s="52"/>
      <c r="CT4549" s="52"/>
      <c r="CU4549" s="33"/>
      <c r="CV4549" s="33"/>
    </row>
    <row r="4550" spans="74:100">
      <c r="BV4550" s="62"/>
      <c r="BW4550" s="62"/>
      <c r="BX4550" s="62"/>
      <c r="BY4550" s="62"/>
      <c r="BZ4550" s="62"/>
      <c r="CA4550" s="62"/>
      <c r="CB4550" s="62"/>
      <c r="CC4550" s="62"/>
      <c r="CD4550" s="62"/>
      <c r="CE4550" s="62"/>
      <c r="CF4550" s="62"/>
      <c r="CL4550" s="56" t="s">
        <v>21421</v>
      </c>
      <c r="CM4550" s="56"/>
      <c r="CN4550" s="56"/>
      <c r="CO4550" s="52"/>
      <c r="CP4550" s="52"/>
      <c r="CQ4550" s="52"/>
      <c r="CR4550" s="52"/>
      <c r="CS4550" s="52"/>
      <c r="CT4550" s="52"/>
      <c r="CU4550" s="33"/>
      <c r="CV4550" s="33"/>
    </row>
    <row r="4551" spans="74:100">
      <c r="BV4551" s="62"/>
      <c r="BW4551" s="62"/>
      <c r="BX4551" s="62"/>
      <c r="BY4551" s="62"/>
      <c r="BZ4551" s="62"/>
      <c r="CA4551" s="62"/>
      <c r="CB4551" s="62"/>
      <c r="CC4551" s="62"/>
      <c r="CD4551" s="62"/>
      <c r="CE4551" s="62"/>
      <c r="CF4551" s="62"/>
      <c r="CL4551" s="56" t="s">
        <v>4431</v>
      </c>
      <c r="CM4551" s="56" t="s">
        <v>217</v>
      </c>
      <c r="CN4551" s="56" t="s">
        <v>217</v>
      </c>
      <c r="CO4551" s="52"/>
      <c r="CP4551" s="52"/>
      <c r="CQ4551" s="52"/>
      <c r="CR4551" s="52"/>
      <c r="CS4551" s="52"/>
      <c r="CT4551" s="52"/>
      <c r="CU4551" s="33"/>
      <c r="CV4551" s="33"/>
    </row>
    <row r="4552" spans="74:100">
      <c r="BV4552" s="62"/>
      <c r="BW4552" s="62"/>
      <c r="BX4552" s="62"/>
      <c r="BY4552" s="62"/>
      <c r="BZ4552" s="62"/>
      <c r="CA4552" s="62"/>
      <c r="CB4552" s="62"/>
      <c r="CC4552" s="62"/>
      <c r="CD4552" s="62"/>
      <c r="CE4552" s="62"/>
      <c r="CF4552" s="62"/>
      <c r="CL4552" s="56" t="s">
        <v>18509</v>
      </c>
      <c r="CM4552" s="56"/>
      <c r="CN4552" s="56"/>
      <c r="CO4552" s="52"/>
      <c r="CP4552" s="52"/>
      <c r="CQ4552" s="52"/>
      <c r="CR4552" s="52"/>
      <c r="CS4552" s="52"/>
      <c r="CT4552" s="52"/>
      <c r="CU4552" s="33"/>
      <c r="CV4552" s="33"/>
    </row>
    <row r="4553" spans="74:100">
      <c r="BV4553" s="62"/>
      <c r="BW4553" s="62"/>
      <c r="BX4553" s="62"/>
      <c r="BY4553" s="62"/>
      <c r="BZ4553" s="62"/>
      <c r="CA4553" s="62"/>
      <c r="CB4553" s="62"/>
      <c r="CC4553" s="62"/>
      <c r="CD4553" s="62"/>
      <c r="CE4553" s="62"/>
      <c r="CF4553" s="62"/>
      <c r="CL4553" s="56" t="s">
        <v>4432</v>
      </c>
      <c r="CM4553" s="56" t="s">
        <v>217</v>
      </c>
      <c r="CN4553" s="56" t="s">
        <v>217</v>
      </c>
      <c r="CO4553" s="52"/>
      <c r="CP4553" s="52"/>
      <c r="CQ4553" s="52"/>
      <c r="CR4553" s="52"/>
      <c r="CS4553" s="52"/>
      <c r="CT4553" s="52"/>
      <c r="CU4553" s="33"/>
      <c r="CV4553" s="33"/>
    </row>
    <row r="4554" spans="74:100">
      <c r="BV4554" s="62"/>
      <c r="BW4554" s="62"/>
      <c r="BX4554" s="62"/>
      <c r="BY4554" s="62"/>
      <c r="BZ4554" s="62"/>
      <c r="CA4554" s="62"/>
      <c r="CB4554" s="62"/>
      <c r="CC4554" s="62"/>
      <c r="CD4554" s="62"/>
      <c r="CE4554" s="62"/>
      <c r="CF4554" s="62"/>
      <c r="CL4554" s="56" t="s">
        <v>18510</v>
      </c>
      <c r="CM4554" s="56"/>
      <c r="CN4554" s="56"/>
      <c r="CO4554" s="52"/>
      <c r="CP4554" s="52"/>
      <c r="CQ4554" s="52"/>
      <c r="CR4554" s="52"/>
      <c r="CS4554" s="52"/>
      <c r="CT4554" s="52"/>
      <c r="CU4554" s="33"/>
      <c r="CV4554" s="33"/>
    </row>
    <row r="4555" spans="74:100">
      <c r="BV4555" s="62"/>
      <c r="BW4555" s="62"/>
      <c r="BX4555" s="62"/>
      <c r="BY4555" s="62"/>
      <c r="BZ4555" s="62"/>
      <c r="CA4555" s="62"/>
      <c r="CB4555" s="62"/>
      <c r="CC4555" s="62"/>
      <c r="CD4555" s="62"/>
      <c r="CE4555" s="62"/>
      <c r="CF4555" s="62"/>
      <c r="CL4555" s="56" t="s">
        <v>1371</v>
      </c>
      <c r="CM4555" s="56" t="s">
        <v>216</v>
      </c>
      <c r="CN4555" s="56" t="s">
        <v>216</v>
      </c>
      <c r="CO4555" s="52"/>
      <c r="CP4555" s="52"/>
      <c r="CQ4555" s="52"/>
      <c r="CR4555" s="52"/>
      <c r="CS4555" s="52"/>
      <c r="CT4555" s="52"/>
      <c r="CU4555" s="33"/>
      <c r="CV4555" s="33"/>
    </row>
    <row r="4556" spans="74:100">
      <c r="BV4556" s="62"/>
      <c r="BW4556" s="62"/>
      <c r="BX4556" s="62"/>
      <c r="BY4556" s="62"/>
      <c r="BZ4556" s="62"/>
      <c r="CA4556" s="62"/>
      <c r="CB4556" s="62"/>
      <c r="CC4556" s="62"/>
      <c r="CD4556" s="62"/>
      <c r="CE4556" s="62"/>
      <c r="CF4556" s="62"/>
      <c r="CL4556" s="56" t="s">
        <v>21422</v>
      </c>
      <c r="CM4556" s="56"/>
      <c r="CN4556" s="56"/>
      <c r="CO4556" s="52"/>
      <c r="CP4556" s="52"/>
      <c r="CQ4556" s="52"/>
      <c r="CR4556" s="52"/>
      <c r="CS4556" s="52"/>
      <c r="CT4556" s="52"/>
      <c r="CU4556" s="33"/>
      <c r="CV4556" s="33"/>
    </row>
    <row r="4557" spans="74:100">
      <c r="BV4557" s="62"/>
      <c r="BW4557" s="62"/>
      <c r="BX4557" s="62"/>
      <c r="BY4557" s="62"/>
      <c r="BZ4557" s="62"/>
      <c r="CA4557" s="62"/>
      <c r="CB4557" s="62"/>
      <c r="CC4557" s="62"/>
      <c r="CD4557" s="62"/>
      <c r="CE4557" s="62"/>
      <c r="CF4557" s="62"/>
      <c r="CL4557" s="56" t="s">
        <v>27527</v>
      </c>
      <c r="CM4557" s="56" t="s">
        <v>217</v>
      </c>
      <c r="CN4557" s="56" t="s">
        <v>217</v>
      </c>
      <c r="CO4557" s="52"/>
      <c r="CP4557" s="52"/>
      <c r="CQ4557" s="52"/>
      <c r="CR4557" s="52"/>
      <c r="CS4557" s="52"/>
      <c r="CT4557" s="52"/>
      <c r="CU4557" s="33"/>
      <c r="CV4557" s="33"/>
    </row>
    <row r="4558" spans="74:100">
      <c r="BV4558" s="62"/>
      <c r="BW4558" s="62"/>
      <c r="BX4558" s="62"/>
      <c r="BY4558" s="62"/>
      <c r="BZ4558" s="62"/>
      <c r="CA4558" s="62"/>
      <c r="CB4558" s="62"/>
      <c r="CC4558" s="62"/>
      <c r="CD4558" s="62"/>
      <c r="CE4558" s="62"/>
      <c r="CF4558" s="62"/>
      <c r="CL4558" s="56" t="s">
        <v>27528</v>
      </c>
      <c r="CM4558" s="56"/>
      <c r="CN4558" s="56"/>
      <c r="CO4558" s="52"/>
      <c r="CP4558" s="52"/>
      <c r="CQ4558" s="52"/>
      <c r="CR4558" s="52"/>
      <c r="CS4558" s="52"/>
      <c r="CT4558" s="52"/>
      <c r="CU4558" s="33"/>
      <c r="CV4558" s="33"/>
    </row>
    <row r="4559" spans="74:100">
      <c r="BV4559" s="62"/>
      <c r="BW4559" s="62"/>
      <c r="BX4559" s="62"/>
      <c r="BY4559" s="62"/>
      <c r="BZ4559" s="62"/>
      <c r="CA4559" s="62"/>
      <c r="CB4559" s="62"/>
      <c r="CC4559" s="62"/>
      <c r="CD4559" s="62"/>
      <c r="CE4559" s="62"/>
      <c r="CF4559" s="62"/>
      <c r="CL4559" s="56" t="s">
        <v>1372</v>
      </c>
      <c r="CM4559" s="56" t="s">
        <v>216</v>
      </c>
      <c r="CN4559" s="56" t="s">
        <v>216</v>
      </c>
      <c r="CO4559" s="52"/>
      <c r="CP4559" s="52"/>
      <c r="CQ4559" s="52"/>
      <c r="CR4559" s="52"/>
      <c r="CS4559" s="52"/>
      <c r="CT4559" s="52"/>
      <c r="CU4559" s="33"/>
      <c r="CV4559" s="33"/>
    </row>
    <row r="4560" spans="74:100">
      <c r="BV4560" s="62"/>
      <c r="BW4560" s="62"/>
      <c r="BX4560" s="62"/>
      <c r="BY4560" s="62"/>
      <c r="BZ4560" s="62"/>
      <c r="CA4560" s="62"/>
      <c r="CB4560" s="62"/>
      <c r="CC4560" s="62"/>
      <c r="CD4560" s="62"/>
      <c r="CE4560" s="62"/>
      <c r="CF4560" s="62"/>
      <c r="CL4560" s="56" t="s">
        <v>21423</v>
      </c>
      <c r="CM4560" s="56"/>
      <c r="CN4560" s="56"/>
      <c r="CO4560" s="52"/>
      <c r="CP4560" s="52"/>
      <c r="CQ4560" s="52"/>
      <c r="CR4560" s="52"/>
      <c r="CS4560" s="52"/>
      <c r="CT4560" s="52"/>
      <c r="CU4560" s="33"/>
      <c r="CV4560" s="33"/>
    </row>
    <row r="4561" spans="74:100">
      <c r="BV4561" s="62"/>
      <c r="BW4561" s="62"/>
      <c r="BX4561" s="62"/>
      <c r="BY4561" s="62"/>
      <c r="BZ4561" s="62"/>
      <c r="CA4561" s="62"/>
      <c r="CB4561" s="62"/>
      <c r="CC4561" s="62"/>
      <c r="CD4561" s="62"/>
      <c r="CE4561" s="62"/>
      <c r="CF4561" s="62"/>
      <c r="CL4561" s="56" t="s">
        <v>27529</v>
      </c>
      <c r="CM4561" s="56" t="s">
        <v>217</v>
      </c>
      <c r="CN4561" s="56" t="s">
        <v>217</v>
      </c>
      <c r="CO4561" s="52"/>
      <c r="CP4561" s="52"/>
      <c r="CQ4561" s="52"/>
      <c r="CR4561" s="52"/>
      <c r="CS4561" s="52"/>
      <c r="CT4561" s="52"/>
      <c r="CU4561" s="33"/>
      <c r="CV4561" s="33"/>
    </row>
    <row r="4562" spans="74:100">
      <c r="BV4562" s="62"/>
      <c r="BW4562" s="62"/>
      <c r="BX4562" s="62"/>
      <c r="BY4562" s="62"/>
      <c r="BZ4562" s="62"/>
      <c r="CA4562" s="62"/>
      <c r="CB4562" s="62"/>
      <c r="CC4562" s="62"/>
      <c r="CD4562" s="62"/>
      <c r="CE4562" s="62"/>
      <c r="CF4562" s="62"/>
      <c r="CL4562" s="56" t="s">
        <v>27530</v>
      </c>
      <c r="CM4562" s="56"/>
      <c r="CN4562" s="56"/>
      <c r="CO4562" s="52"/>
      <c r="CP4562" s="52"/>
      <c r="CQ4562" s="52"/>
      <c r="CR4562" s="52"/>
      <c r="CS4562" s="52"/>
      <c r="CT4562" s="52"/>
      <c r="CU4562" s="33"/>
      <c r="CV4562" s="33"/>
    </row>
    <row r="4563" spans="74:100">
      <c r="BV4563" s="62"/>
      <c r="BW4563" s="62"/>
      <c r="BX4563" s="62"/>
      <c r="BY4563" s="62"/>
      <c r="BZ4563" s="62"/>
      <c r="CA4563" s="62"/>
      <c r="CB4563" s="62"/>
      <c r="CC4563" s="62"/>
      <c r="CD4563" s="62"/>
      <c r="CE4563" s="62"/>
      <c r="CF4563" s="62"/>
      <c r="CL4563" s="56" t="s">
        <v>4433</v>
      </c>
      <c r="CM4563" s="56" t="s">
        <v>216</v>
      </c>
      <c r="CN4563" s="56" t="s">
        <v>216</v>
      </c>
      <c r="CO4563" s="52"/>
      <c r="CP4563" s="52"/>
      <c r="CQ4563" s="52"/>
      <c r="CR4563" s="52"/>
      <c r="CS4563" s="52"/>
      <c r="CT4563" s="52"/>
      <c r="CU4563" s="33"/>
      <c r="CV4563" s="33"/>
    </row>
    <row r="4564" spans="74:100">
      <c r="BV4564" s="62"/>
      <c r="BW4564" s="62"/>
      <c r="BX4564" s="62"/>
      <c r="BY4564" s="62"/>
      <c r="BZ4564" s="62"/>
      <c r="CA4564" s="62"/>
      <c r="CB4564" s="62"/>
      <c r="CC4564" s="62"/>
      <c r="CD4564" s="62"/>
      <c r="CE4564" s="62"/>
      <c r="CF4564" s="62"/>
      <c r="CL4564" s="56" t="s">
        <v>21424</v>
      </c>
      <c r="CM4564" s="56"/>
      <c r="CN4564" s="56"/>
      <c r="CO4564" s="52"/>
      <c r="CP4564" s="52"/>
      <c r="CQ4564" s="52"/>
      <c r="CR4564" s="52"/>
      <c r="CS4564" s="52"/>
      <c r="CT4564" s="52"/>
      <c r="CU4564" s="33"/>
      <c r="CV4564" s="33"/>
    </row>
    <row r="4565" spans="74:100">
      <c r="BV4565" s="62"/>
      <c r="BW4565" s="62"/>
      <c r="BX4565" s="62"/>
      <c r="BY4565" s="62"/>
      <c r="BZ4565" s="62"/>
      <c r="CA4565" s="62"/>
      <c r="CB4565" s="62"/>
      <c r="CC4565" s="62"/>
      <c r="CD4565" s="62"/>
      <c r="CE4565" s="62"/>
      <c r="CF4565" s="62"/>
      <c r="CL4565" s="56" t="s">
        <v>24862</v>
      </c>
      <c r="CM4565" s="56"/>
      <c r="CN4565" s="56"/>
      <c r="CO4565" s="52"/>
      <c r="CP4565" s="52"/>
      <c r="CQ4565" s="52"/>
      <c r="CR4565" s="52"/>
      <c r="CS4565" s="52"/>
      <c r="CT4565" s="52"/>
      <c r="CU4565" s="33"/>
      <c r="CV4565" s="33"/>
    </row>
    <row r="4566" spans="74:100">
      <c r="BV4566" s="62"/>
      <c r="BW4566" s="62"/>
      <c r="BX4566" s="62"/>
      <c r="BY4566" s="62"/>
      <c r="BZ4566" s="62"/>
      <c r="CA4566" s="62"/>
      <c r="CB4566" s="62"/>
      <c r="CC4566" s="62"/>
      <c r="CD4566" s="62"/>
      <c r="CE4566" s="62"/>
      <c r="CF4566" s="62"/>
      <c r="CL4566" s="56" t="s">
        <v>24863</v>
      </c>
      <c r="CM4566" s="56"/>
      <c r="CN4566" s="56"/>
      <c r="CO4566" s="52"/>
      <c r="CP4566" s="52"/>
      <c r="CQ4566" s="52"/>
      <c r="CR4566" s="52"/>
      <c r="CS4566" s="52"/>
      <c r="CT4566" s="52"/>
      <c r="CU4566" s="33"/>
      <c r="CV4566" s="33"/>
    </row>
    <row r="4567" spans="74:100">
      <c r="BV4567" s="62"/>
      <c r="BW4567" s="62"/>
      <c r="BX4567" s="62"/>
      <c r="BY4567" s="62"/>
      <c r="BZ4567" s="62"/>
      <c r="CA4567" s="62"/>
      <c r="CB4567" s="62"/>
      <c r="CC4567" s="62"/>
      <c r="CD4567" s="62"/>
      <c r="CE4567" s="62"/>
      <c r="CF4567" s="62"/>
      <c r="CL4567" s="56" t="s">
        <v>21425</v>
      </c>
      <c r="CM4567" s="56" t="s">
        <v>214</v>
      </c>
      <c r="CN4567" s="56" t="s">
        <v>214</v>
      </c>
      <c r="CO4567" s="52"/>
      <c r="CP4567" s="52"/>
      <c r="CQ4567" s="52"/>
      <c r="CR4567" s="52"/>
      <c r="CS4567" s="52"/>
      <c r="CT4567" s="52"/>
      <c r="CU4567" s="33"/>
      <c r="CV4567" s="33"/>
    </row>
    <row r="4568" spans="74:100">
      <c r="BV4568" s="62"/>
      <c r="BW4568" s="62"/>
      <c r="BX4568" s="62"/>
      <c r="BY4568" s="62"/>
      <c r="BZ4568" s="62"/>
      <c r="CA4568" s="62"/>
      <c r="CB4568" s="62"/>
      <c r="CC4568" s="62"/>
      <c r="CD4568" s="62"/>
      <c r="CE4568" s="62"/>
      <c r="CF4568" s="62"/>
      <c r="CL4568" s="56" t="s">
        <v>24965</v>
      </c>
      <c r="CM4568" s="56"/>
      <c r="CN4568" s="56"/>
      <c r="CO4568" s="52"/>
      <c r="CP4568" s="52"/>
      <c r="CQ4568" s="52"/>
      <c r="CR4568" s="52"/>
      <c r="CS4568" s="52"/>
      <c r="CT4568" s="52"/>
      <c r="CU4568" s="33"/>
      <c r="CV4568" s="33"/>
    </row>
    <row r="4569" spans="74:100">
      <c r="BV4569" s="62"/>
      <c r="BW4569" s="62"/>
      <c r="BX4569" s="62"/>
      <c r="BY4569" s="62"/>
      <c r="BZ4569" s="62"/>
      <c r="CA4569" s="62"/>
      <c r="CB4569" s="62"/>
      <c r="CC4569" s="62"/>
      <c r="CD4569" s="62"/>
      <c r="CE4569" s="62"/>
      <c r="CF4569" s="62"/>
      <c r="CL4569" s="56" t="s">
        <v>4434</v>
      </c>
      <c r="CM4569" s="56" t="s">
        <v>3118</v>
      </c>
      <c r="CN4569" s="56" t="s">
        <v>3118</v>
      </c>
      <c r="CO4569" s="52"/>
      <c r="CP4569" s="52"/>
      <c r="CQ4569" s="52"/>
      <c r="CR4569" s="52"/>
      <c r="CS4569" s="52"/>
      <c r="CT4569" s="52"/>
      <c r="CU4569" s="33"/>
      <c r="CV4569" s="33"/>
    </row>
    <row r="4570" spans="74:100">
      <c r="BV4570" s="62"/>
      <c r="BW4570" s="62"/>
      <c r="BX4570" s="62"/>
      <c r="BY4570" s="62"/>
      <c r="BZ4570" s="62"/>
      <c r="CA4570" s="62"/>
      <c r="CB4570" s="62"/>
      <c r="CC4570" s="62"/>
      <c r="CD4570" s="62"/>
      <c r="CE4570" s="62"/>
      <c r="CF4570" s="62"/>
      <c r="CL4570" s="56" t="s">
        <v>18511</v>
      </c>
      <c r="CM4570" s="56"/>
      <c r="CN4570" s="56"/>
      <c r="CO4570" s="52"/>
      <c r="CP4570" s="52"/>
      <c r="CQ4570" s="52"/>
      <c r="CR4570" s="52"/>
      <c r="CS4570" s="52"/>
      <c r="CT4570" s="52"/>
      <c r="CU4570" s="33"/>
      <c r="CV4570" s="33"/>
    </row>
    <row r="4571" spans="74:100">
      <c r="BV4571" s="62"/>
      <c r="BW4571" s="62"/>
      <c r="BX4571" s="62"/>
      <c r="BY4571" s="62"/>
      <c r="BZ4571" s="62"/>
      <c r="CA4571" s="62"/>
      <c r="CB4571" s="62"/>
      <c r="CC4571" s="62"/>
      <c r="CD4571" s="62"/>
      <c r="CE4571" s="62"/>
      <c r="CF4571" s="62"/>
      <c r="CL4571" s="56" t="s">
        <v>1373</v>
      </c>
      <c r="CM4571" s="56" t="s">
        <v>216</v>
      </c>
      <c r="CN4571" s="56" t="s">
        <v>216</v>
      </c>
      <c r="CO4571" s="52"/>
      <c r="CP4571" s="52"/>
      <c r="CQ4571" s="52"/>
      <c r="CR4571" s="52"/>
      <c r="CS4571" s="52"/>
      <c r="CT4571" s="52"/>
      <c r="CU4571" s="33"/>
      <c r="CV4571" s="33"/>
    </row>
    <row r="4572" spans="74:100">
      <c r="BV4572" s="62"/>
      <c r="BW4572" s="62"/>
      <c r="BX4572" s="62"/>
      <c r="BY4572" s="62"/>
      <c r="BZ4572" s="62"/>
      <c r="CA4572" s="62"/>
      <c r="CB4572" s="62"/>
      <c r="CC4572" s="62"/>
      <c r="CD4572" s="62"/>
      <c r="CE4572" s="62"/>
      <c r="CF4572" s="62"/>
      <c r="CL4572" s="56" t="s">
        <v>21426</v>
      </c>
      <c r="CM4572" s="56"/>
      <c r="CN4572" s="56"/>
      <c r="CO4572" s="52"/>
      <c r="CP4572" s="52"/>
      <c r="CQ4572" s="52"/>
      <c r="CR4572" s="52"/>
      <c r="CS4572" s="52"/>
      <c r="CT4572" s="52"/>
      <c r="CU4572" s="33"/>
      <c r="CV4572" s="33"/>
    </row>
    <row r="4573" spans="74:100">
      <c r="BV4573" s="62"/>
      <c r="BW4573" s="62"/>
      <c r="BX4573" s="62"/>
      <c r="BY4573" s="62"/>
      <c r="BZ4573" s="62"/>
      <c r="CA4573" s="62"/>
      <c r="CB4573" s="62"/>
      <c r="CC4573" s="62"/>
      <c r="CD4573" s="62"/>
      <c r="CE4573" s="62"/>
      <c r="CF4573" s="62"/>
      <c r="CL4573" s="56" t="s">
        <v>1374</v>
      </c>
      <c r="CM4573" s="56" t="s">
        <v>214</v>
      </c>
      <c r="CN4573" s="56" t="s">
        <v>214</v>
      </c>
      <c r="CO4573" s="52"/>
      <c r="CP4573" s="52"/>
      <c r="CQ4573" s="52"/>
      <c r="CR4573" s="52"/>
      <c r="CS4573" s="52"/>
      <c r="CT4573" s="52"/>
      <c r="CU4573" s="33"/>
      <c r="CV4573" s="33"/>
    </row>
    <row r="4574" spans="74:100">
      <c r="BV4574" s="62"/>
      <c r="BW4574" s="62"/>
      <c r="BX4574" s="62"/>
      <c r="BY4574" s="62"/>
      <c r="BZ4574" s="62"/>
      <c r="CA4574" s="62"/>
      <c r="CB4574" s="62"/>
      <c r="CC4574" s="62"/>
      <c r="CD4574" s="62"/>
      <c r="CE4574" s="62"/>
      <c r="CF4574" s="62"/>
      <c r="CL4574" s="56" t="s">
        <v>21427</v>
      </c>
      <c r="CM4574" s="56"/>
      <c r="CN4574" s="56"/>
      <c r="CO4574" s="52"/>
      <c r="CP4574" s="52"/>
      <c r="CQ4574" s="52"/>
      <c r="CR4574" s="52"/>
      <c r="CS4574" s="52"/>
      <c r="CT4574" s="52"/>
      <c r="CU4574" s="33"/>
      <c r="CV4574" s="33"/>
    </row>
    <row r="4575" spans="74:100">
      <c r="BV4575" s="62"/>
      <c r="BW4575" s="62"/>
      <c r="BX4575" s="62"/>
      <c r="BY4575" s="62"/>
      <c r="BZ4575" s="62"/>
      <c r="CA4575" s="62"/>
      <c r="CB4575" s="62"/>
      <c r="CC4575" s="62"/>
      <c r="CD4575" s="62"/>
      <c r="CE4575" s="62"/>
      <c r="CF4575" s="62"/>
      <c r="CL4575" s="56" t="s">
        <v>4435</v>
      </c>
      <c r="CM4575" s="56" t="s">
        <v>3118</v>
      </c>
      <c r="CN4575" s="56" t="s">
        <v>3118</v>
      </c>
      <c r="CO4575" s="52"/>
      <c r="CP4575" s="52"/>
      <c r="CQ4575" s="52"/>
      <c r="CR4575" s="52"/>
      <c r="CS4575" s="52"/>
      <c r="CT4575" s="52"/>
      <c r="CU4575" s="33"/>
      <c r="CV4575" s="33"/>
    </row>
    <row r="4576" spans="74:100">
      <c r="BV4576" s="62"/>
      <c r="BW4576" s="62"/>
      <c r="BX4576" s="62"/>
      <c r="BY4576" s="62"/>
      <c r="BZ4576" s="62"/>
      <c r="CA4576" s="62"/>
      <c r="CB4576" s="62"/>
      <c r="CC4576" s="62"/>
      <c r="CD4576" s="62"/>
      <c r="CE4576" s="62"/>
      <c r="CF4576" s="62"/>
      <c r="CL4576" s="56" t="s">
        <v>18512</v>
      </c>
      <c r="CM4576" s="56"/>
      <c r="CN4576" s="56"/>
      <c r="CO4576" s="52"/>
      <c r="CP4576" s="52"/>
      <c r="CQ4576" s="52"/>
      <c r="CR4576" s="52"/>
      <c r="CS4576" s="52"/>
      <c r="CT4576" s="52"/>
      <c r="CU4576" s="33"/>
      <c r="CV4576" s="33"/>
    </row>
    <row r="4577" spans="74:100">
      <c r="BV4577" s="62"/>
      <c r="BW4577" s="62"/>
      <c r="BX4577" s="62"/>
      <c r="BY4577" s="62"/>
      <c r="BZ4577" s="62"/>
      <c r="CA4577" s="62"/>
      <c r="CB4577" s="62"/>
      <c r="CC4577" s="62"/>
      <c r="CD4577" s="62"/>
      <c r="CE4577" s="62"/>
      <c r="CF4577" s="62"/>
      <c r="CL4577" s="56" t="s">
        <v>4436</v>
      </c>
      <c r="CM4577" s="56" t="s">
        <v>217</v>
      </c>
      <c r="CN4577" s="56" t="s">
        <v>217</v>
      </c>
      <c r="CO4577" s="52"/>
      <c r="CP4577" s="52"/>
      <c r="CQ4577" s="52"/>
      <c r="CR4577" s="52"/>
      <c r="CS4577" s="52"/>
      <c r="CT4577" s="52"/>
      <c r="CU4577" s="33"/>
      <c r="CV4577" s="33"/>
    </row>
    <row r="4578" spans="74:100">
      <c r="BV4578" s="62"/>
      <c r="BW4578" s="62"/>
      <c r="BX4578" s="62"/>
      <c r="BY4578" s="62"/>
      <c r="BZ4578" s="62"/>
      <c r="CA4578" s="62"/>
      <c r="CB4578" s="62"/>
      <c r="CC4578" s="62"/>
      <c r="CD4578" s="62"/>
      <c r="CE4578" s="62"/>
      <c r="CF4578" s="62"/>
      <c r="CL4578" s="56" t="s">
        <v>18513</v>
      </c>
      <c r="CM4578" s="56"/>
      <c r="CN4578" s="56"/>
      <c r="CO4578" s="52"/>
      <c r="CP4578" s="52"/>
      <c r="CQ4578" s="52"/>
      <c r="CR4578" s="52"/>
      <c r="CS4578" s="52"/>
      <c r="CT4578" s="52"/>
      <c r="CU4578" s="33"/>
      <c r="CV4578" s="33"/>
    </row>
    <row r="4579" spans="74:100">
      <c r="BV4579" s="62"/>
      <c r="BW4579" s="62"/>
      <c r="BX4579" s="62"/>
      <c r="BY4579" s="62"/>
      <c r="BZ4579" s="62"/>
      <c r="CA4579" s="62"/>
      <c r="CB4579" s="62"/>
      <c r="CC4579" s="62"/>
      <c r="CD4579" s="62"/>
      <c r="CE4579" s="62"/>
      <c r="CF4579" s="62"/>
      <c r="CL4579" s="56" t="s">
        <v>1377</v>
      </c>
      <c r="CM4579" s="56" t="s">
        <v>215</v>
      </c>
      <c r="CN4579" s="56" t="s">
        <v>215</v>
      </c>
      <c r="CO4579" s="52"/>
      <c r="CP4579" s="52"/>
      <c r="CQ4579" s="52"/>
      <c r="CR4579" s="52"/>
      <c r="CS4579" s="52"/>
      <c r="CT4579" s="52"/>
      <c r="CU4579" s="33"/>
      <c r="CV4579" s="33"/>
    </row>
    <row r="4580" spans="74:100">
      <c r="BV4580" s="62"/>
      <c r="BW4580" s="62"/>
      <c r="BX4580" s="62"/>
      <c r="BY4580" s="62"/>
      <c r="BZ4580" s="62"/>
      <c r="CA4580" s="62"/>
      <c r="CB4580" s="62"/>
      <c r="CC4580" s="62"/>
      <c r="CD4580" s="62"/>
      <c r="CE4580" s="62"/>
      <c r="CF4580" s="62"/>
      <c r="CL4580" s="56" t="s">
        <v>21428</v>
      </c>
      <c r="CM4580" s="56"/>
      <c r="CN4580" s="56"/>
      <c r="CO4580" s="52"/>
      <c r="CP4580" s="52"/>
      <c r="CQ4580" s="52"/>
      <c r="CR4580" s="52"/>
      <c r="CS4580" s="52"/>
      <c r="CT4580" s="52"/>
      <c r="CU4580" s="33"/>
      <c r="CV4580" s="33"/>
    </row>
    <row r="4581" spans="74:100">
      <c r="BV4581" s="62"/>
      <c r="BW4581" s="62"/>
      <c r="BX4581" s="62"/>
      <c r="BY4581" s="62"/>
      <c r="BZ4581" s="62"/>
      <c r="CA4581" s="62"/>
      <c r="CB4581" s="62"/>
      <c r="CC4581" s="62"/>
      <c r="CD4581" s="62"/>
      <c r="CE4581" s="62"/>
      <c r="CF4581" s="62"/>
      <c r="CL4581" s="56" t="s">
        <v>4437</v>
      </c>
      <c r="CM4581" s="56" t="s">
        <v>3118</v>
      </c>
      <c r="CN4581" s="56" t="s">
        <v>3118</v>
      </c>
      <c r="CO4581" s="52"/>
      <c r="CP4581" s="52"/>
      <c r="CQ4581" s="52"/>
      <c r="CR4581" s="52"/>
      <c r="CS4581" s="52"/>
      <c r="CT4581" s="52"/>
      <c r="CU4581" s="33"/>
      <c r="CV4581" s="33"/>
    </row>
    <row r="4582" spans="74:100">
      <c r="BV4582" s="62"/>
      <c r="BW4582" s="62"/>
      <c r="BX4582" s="62"/>
      <c r="BY4582" s="62"/>
      <c r="BZ4582" s="62"/>
      <c r="CA4582" s="62"/>
      <c r="CB4582" s="62"/>
      <c r="CC4582" s="62"/>
      <c r="CD4582" s="62"/>
      <c r="CE4582" s="62"/>
      <c r="CF4582" s="62"/>
      <c r="CL4582" s="56" t="s">
        <v>18514</v>
      </c>
      <c r="CM4582" s="56"/>
      <c r="CN4582" s="56"/>
      <c r="CO4582" s="52"/>
      <c r="CP4582" s="52"/>
      <c r="CQ4582" s="52"/>
      <c r="CR4582" s="52"/>
      <c r="CS4582" s="52"/>
      <c r="CT4582" s="52"/>
      <c r="CU4582" s="33"/>
      <c r="CV4582" s="33"/>
    </row>
    <row r="4583" spans="74:100">
      <c r="BV4583" s="62"/>
      <c r="BW4583" s="62"/>
      <c r="BX4583" s="62"/>
      <c r="BY4583" s="62"/>
      <c r="BZ4583" s="62"/>
      <c r="CA4583" s="62"/>
      <c r="CB4583" s="62"/>
      <c r="CC4583" s="62"/>
      <c r="CD4583" s="62"/>
      <c r="CE4583" s="62"/>
      <c r="CF4583" s="62"/>
      <c r="CL4583" s="56" t="s">
        <v>1378</v>
      </c>
      <c r="CM4583" s="56" t="s">
        <v>215</v>
      </c>
      <c r="CN4583" s="56" t="s">
        <v>215</v>
      </c>
      <c r="CO4583" s="52"/>
      <c r="CP4583" s="52"/>
      <c r="CQ4583" s="52"/>
      <c r="CR4583" s="52"/>
      <c r="CS4583" s="52"/>
      <c r="CT4583" s="52"/>
      <c r="CU4583" s="33"/>
      <c r="CV4583" s="33"/>
    </row>
    <row r="4584" spans="74:100">
      <c r="BV4584" s="62"/>
      <c r="BW4584" s="62"/>
      <c r="BX4584" s="62"/>
      <c r="BY4584" s="62"/>
      <c r="BZ4584" s="62"/>
      <c r="CA4584" s="62"/>
      <c r="CB4584" s="62"/>
      <c r="CC4584" s="62"/>
      <c r="CD4584" s="62"/>
      <c r="CE4584" s="62"/>
      <c r="CF4584" s="62"/>
      <c r="CL4584" s="56" t="s">
        <v>21429</v>
      </c>
      <c r="CM4584" s="56"/>
      <c r="CN4584" s="56"/>
      <c r="CO4584" s="52"/>
      <c r="CP4584" s="52"/>
      <c r="CQ4584" s="52"/>
      <c r="CR4584" s="52"/>
      <c r="CS4584" s="52"/>
      <c r="CT4584" s="52"/>
      <c r="CU4584" s="33"/>
      <c r="CV4584" s="33"/>
    </row>
    <row r="4585" spans="74:100">
      <c r="BV4585" s="62"/>
      <c r="BW4585" s="62"/>
      <c r="BX4585" s="62"/>
      <c r="BY4585" s="62"/>
      <c r="BZ4585" s="62"/>
      <c r="CA4585" s="62"/>
      <c r="CB4585" s="62"/>
      <c r="CC4585" s="62"/>
      <c r="CD4585" s="62"/>
      <c r="CE4585" s="62"/>
      <c r="CF4585" s="62"/>
      <c r="CL4585" s="56" t="s">
        <v>24864</v>
      </c>
      <c r="CM4585" s="56"/>
      <c r="CN4585" s="56"/>
      <c r="CO4585" s="52"/>
      <c r="CP4585" s="52"/>
      <c r="CQ4585" s="52"/>
      <c r="CR4585" s="52"/>
      <c r="CS4585" s="52"/>
      <c r="CT4585" s="52"/>
      <c r="CU4585" s="33"/>
      <c r="CV4585" s="33"/>
    </row>
    <row r="4586" spans="74:100">
      <c r="BV4586" s="62"/>
      <c r="BW4586" s="62"/>
      <c r="BX4586" s="62"/>
      <c r="BY4586" s="62"/>
      <c r="BZ4586" s="62"/>
      <c r="CA4586" s="62"/>
      <c r="CB4586" s="62"/>
      <c r="CC4586" s="62"/>
      <c r="CD4586" s="62"/>
      <c r="CE4586" s="62"/>
      <c r="CF4586" s="62"/>
      <c r="CL4586" s="56" t="s">
        <v>27531</v>
      </c>
      <c r="CM4586" s="56"/>
      <c r="CN4586" s="56"/>
      <c r="CO4586" s="52"/>
      <c r="CP4586" s="52"/>
      <c r="CQ4586" s="52"/>
      <c r="CR4586" s="52"/>
      <c r="CS4586" s="52"/>
      <c r="CT4586" s="52"/>
      <c r="CU4586" s="33"/>
      <c r="CV4586" s="33"/>
    </row>
    <row r="4587" spans="74:100">
      <c r="BV4587" s="62"/>
      <c r="BW4587" s="62"/>
      <c r="BX4587" s="62"/>
      <c r="BY4587" s="62"/>
      <c r="BZ4587" s="62"/>
      <c r="CA4587" s="62"/>
      <c r="CB4587" s="62"/>
      <c r="CC4587" s="62"/>
      <c r="CD4587" s="62"/>
      <c r="CE4587" s="62"/>
      <c r="CF4587" s="62"/>
      <c r="CL4587" s="56" t="s">
        <v>21430</v>
      </c>
      <c r="CM4587" s="56" t="s">
        <v>216</v>
      </c>
      <c r="CN4587" s="56" t="s">
        <v>216</v>
      </c>
      <c r="CO4587" s="52"/>
      <c r="CP4587" s="52"/>
      <c r="CQ4587" s="52"/>
      <c r="CR4587" s="52"/>
      <c r="CS4587" s="52"/>
      <c r="CT4587" s="52"/>
      <c r="CU4587" s="33"/>
      <c r="CV4587" s="33"/>
    </row>
    <row r="4588" spans="74:100">
      <c r="BV4588" s="62"/>
      <c r="BW4588" s="62"/>
      <c r="BX4588" s="62"/>
      <c r="BY4588" s="62"/>
      <c r="BZ4588" s="62"/>
      <c r="CA4588" s="62"/>
      <c r="CB4588" s="62"/>
      <c r="CC4588" s="62"/>
      <c r="CD4588" s="62"/>
      <c r="CE4588" s="62"/>
      <c r="CF4588" s="62"/>
      <c r="CL4588" s="56" t="s">
        <v>24966</v>
      </c>
      <c r="CM4588" s="56"/>
      <c r="CN4588" s="56"/>
      <c r="CO4588" s="52"/>
      <c r="CP4588" s="52"/>
      <c r="CQ4588" s="52"/>
      <c r="CR4588" s="52"/>
      <c r="CS4588" s="52"/>
      <c r="CT4588" s="52"/>
      <c r="CU4588" s="33"/>
      <c r="CV4588" s="33"/>
    </row>
    <row r="4589" spans="74:100">
      <c r="BV4589" s="62"/>
      <c r="BW4589" s="62"/>
      <c r="BX4589" s="62"/>
      <c r="BY4589" s="62"/>
      <c r="BZ4589" s="62"/>
      <c r="CA4589" s="62"/>
      <c r="CB4589" s="62"/>
      <c r="CC4589" s="62"/>
      <c r="CD4589" s="62"/>
      <c r="CE4589" s="62"/>
      <c r="CF4589" s="62"/>
      <c r="CL4589" s="56" t="s">
        <v>12381</v>
      </c>
      <c r="CM4589" s="56" t="s">
        <v>216</v>
      </c>
      <c r="CN4589" s="56" t="s">
        <v>216</v>
      </c>
      <c r="CO4589" s="52"/>
      <c r="CP4589" s="52"/>
      <c r="CQ4589" s="52"/>
      <c r="CR4589" s="52"/>
      <c r="CS4589" s="52"/>
      <c r="CT4589" s="52"/>
      <c r="CU4589" s="33"/>
      <c r="CV4589" s="33"/>
    </row>
    <row r="4590" spans="74:100">
      <c r="BV4590" s="62"/>
      <c r="BW4590" s="62"/>
      <c r="BX4590" s="62"/>
      <c r="BY4590" s="62"/>
      <c r="BZ4590" s="62"/>
      <c r="CA4590" s="62"/>
      <c r="CB4590" s="62"/>
      <c r="CC4590" s="62"/>
      <c r="CD4590" s="62"/>
      <c r="CE4590" s="62"/>
      <c r="CF4590" s="62"/>
      <c r="CL4590" s="56" t="s">
        <v>24967</v>
      </c>
      <c r="CM4590" s="56"/>
      <c r="CN4590" s="56"/>
      <c r="CO4590" s="52"/>
      <c r="CP4590" s="52"/>
      <c r="CQ4590" s="52"/>
      <c r="CR4590" s="52"/>
      <c r="CS4590" s="52"/>
      <c r="CT4590" s="52"/>
      <c r="CU4590" s="33"/>
      <c r="CV4590" s="33"/>
    </row>
    <row r="4591" spans="74:100">
      <c r="BV4591" s="62"/>
      <c r="BW4591" s="62"/>
      <c r="BX4591" s="62"/>
      <c r="BY4591" s="62"/>
      <c r="BZ4591" s="62"/>
      <c r="CA4591" s="62"/>
      <c r="CB4591" s="62"/>
      <c r="CC4591" s="62"/>
      <c r="CD4591" s="62"/>
      <c r="CE4591" s="62"/>
      <c r="CF4591" s="62"/>
      <c r="CL4591" s="56" t="s">
        <v>27532</v>
      </c>
      <c r="CM4591" s="56" t="s">
        <v>3118</v>
      </c>
      <c r="CN4591" s="56" t="s">
        <v>3118</v>
      </c>
      <c r="CO4591" s="52"/>
      <c r="CP4591" s="52"/>
      <c r="CQ4591" s="52"/>
      <c r="CR4591" s="52"/>
      <c r="CS4591" s="52"/>
      <c r="CT4591" s="52"/>
      <c r="CU4591" s="33"/>
      <c r="CV4591" s="33"/>
    </row>
    <row r="4592" spans="74:100">
      <c r="BV4592" s="62"/>
      <c r="BW4592" s="62"/>
      <c r="BX4592" s="62"/>
      <c r="BY4592" s="62"/>
      <c r="BZ4592" s="62"/>
      <c r="CA4592" s="62"/>
      <c r="CB4592" s="62"/>
      <c r="CC4592" s="62"/>
      <c r="CD4592" s="62"/>
      <c r="CE4592" s="62"/>
      <c r="CF4592" s="62"/>
      <c r="CL4592" s="56" t="s">
        <v>27533</v>
      </c>
      <c r="CM4592" s="56"/>
      <c r="CN4592" s="56"/>
      <c r="CO4592" s="52"/>
      <c r="CP4592" s="52"/>
      <c r="CQ4592" s="52"/>
      <c r="CR4592" s="52"/>
      <c r="CS4592" s="52"/>
      <c r="CT4592" s="52"/>
      <c r="CU4592" s="33"/>
      <c r="CV4592" s="33"/>
    </row>
    <row r="4593" spans="74:100">
      <c r="BV4593" s="62"/>
      <c r="BW4593" s="62"/>
      <c r="BX4593" s="62"/>
      <c r="BY4593" s="62"/>
      <c r="BZ4593" s="62"/>
      <c r="CA4593" s="62"/>
      <c r="CB4593" s="62"/>
      <c r="CC4593" s="62"/>
      <c r="CD4593" s="62"/>
      <c r="CE4593" s="62"/>
      <c r="CF4593" s="62"/>
      <c r="CL4593" s="56" t="s">
        <v>27534</v>
      </c>
      <c r="CM4593" s="56" t="s">
        <v>217</v>
      </c>
      <c r="CN4593" s="56" t="s">
        <v>217</v>
      </c>
      <c r="CO4593" s="52"/>
      <c r="CP4593" s="52"/>
      <c r="CQ4593" s="52"/>
      <c r="CR4593" s="52"/>
      <c r="CS4593" s="52"/>
      <c r="CT4593" s="52"/>
      <c r="CU4593" s="33"/>
      <c r="CV4593" s="33"/>
    </row>
    <row r="4594" spans="74:100">
      <c r="BV4594" s="62"/>
      <c r="BW4594" s="62"/>
      <c r="BX4594" s="62"/>
      <c r="BY4594" s="62"/>
      <c r="BZ4594" s="62"/>
      <c r="CA4594" s="62"/>
      <c r="CB4594" s="62"/>
      <c r="CC4594" s="62"/>
      <c r="CD4594" s="62"/>
      <c r="CE4594" s="62"/>
      <c r="CF4594" s="62"/>
      <c r="CL4594" s="56" t="s">
        <v>27533</v>
      </c>
      <c r="CM4594" s="56"/>
      <c r="CN4594" s="56"/>
      <c r="CO4594" s="52"/>
      <c r="CP4594" s="52"/>
      <c r="CQ4594" s="52"/>
      <c r="CR4594" s="52"/>
      <c r="CS4594" s="52"/>
      <c r="CT4594" s="52"/>
      <c r="CU4594" s="33"/>
      <c r="CV4594" s="33"/>
    </row>
    <row r="4595" spans="74:100">
      <c r="BV4595" s="62"/>
      <c r="BW4595" s="62"/>
      <c r="BX4595" s="62"/>
      <c r="BY4595" s="62"/>
      <c r="BZ4595" s="62"/>
      <c r="CA4595" s="62"/>
      <c r="CB4595" s="62"/>
      <c r="CC4595" s="62"/>
      <c r="CD4595" s="62"/>
      <c r="CE4595" s="62"/>
      <c r="CF4595" s="62"/>
      <c r="CL4595" s="56" t="s">
        <v>27535</v>
      </c>
      <c r="CM4595" s="56"/>
      <c r="CN4595" s="56"/>
      <c r="CO4595" s="52"/>
      <c r="CP4595" s="52"/>
      <c r="CQ4595" s="52"/>
      <c r="CR4595" s="52"/>
      <c r="CS4595" s="52"/>
      <c r="CT4595" s="52"/>
      <c r="CU4595" s="33"/>
      <c r="CV4595" s="33"/>
    </row>
    <row r="4596" spans="74:100">
      <c r="BV4596" s="62"/>
      <c r="BW4596" s="62"/>
      <c r="BX4596" s="62"/>
      <c r="BY4596" s="62"/>
      <c r="BZ4596" s="62"/>
      <c r="CA4596" s="62"/>
      <c r="CB4596" s="62"/>
      <c r="CC4596" s="62"/>
      <c r="CD4596" s="62"/>
      <c r="CE4596" s="62"/>
      <c r="CF4596" s="62"/>
      <c r="CL4596" s="56" t="s">
        <v>27536</v>
      </c>
      <c r="CM4596" s="56"/>
      <c r="CN4596" s="56"/>
      <c r="CO4596" s="52"/>
      <c r="CP4596" s="52"/>
      <c r="CQ4596" s="52"/>
      <c r="CR4596" s="52"/>
      <c r="CS4596" s="52"/>
      <c r="CT4596" s="52"/>
      <c r="CU4596" s="33"/>
      <c r="CV4596" s="33"/>
    </row>
    <row r="4597" spans="74:100">
      <c r="BV4597" s="62"/>
      <c r="BW4597" s="62"/>
      <c r="BX4597" s="62"/>
      <c r="BY4597" s="62"/>
      <c r="BZ4597" s="62"/>
      <c r="CA4597" s="62"/>
      <c r="CB4597" s="62"/>
      <c r="CC4597" s="62"/>
      <c r="CD4597" s="62"/>
      <c r="CE4597" s="62"/>
      <c r="CF4597" s="62"/>
      <c r="CL4597" s="56" t="s">
        <v>21431</v>
      </c>
      <c r="CM4597" s="56" t="s">
        <v>213</v>
      </c>
      <c r="CN4597" s="56" t="s">
        <v>213</v>
      </c>
      <c r="CO4597" s="52"/>
      <c r="CP4597" s="52"/>
      <c r="CQ4597" s="52"/>
      <c r="CR4597" s="52"/>
      <c r="CS4597" s="52"/>
      <c r="CT4597" s="52"/>
      <c r="CU4597" s="33"/>
      <c r="CV4597" s="33"/>
    </row>
    <row r="4598" spans="74:100">
      <c r="BV4598" s="62"/>
      <c r="BW4598" s="62"/>
      <c r="BX4598" s="62"/>
      <c r="BY4598" s="62"/>
      <c r="BZ4598" s="62"/>
      <c r="CA4598" s="62"/>
      <c r="CB4598" s="62"/>
      <c r="CC4598" s="62"/>
      <c r="CD4598" s="62"/>
      <c r="CE4598" s="62"/>
      <c r="CF4598" s="62"/>
      <c r="CL4598" s="56" t="s">
        <v>21432</v>
      </c>
      <c r="CM4598" s="56"/>
      <c r="CN4598" s="56"/>
      <c r="CO4598" s="52"/>
      <c r="CP4598" s="52"/>
      <c r="CQ4598" s="52"/>
      <c r="CR4598" s="52"/>
      <c r="CS4598" s="52"/>
      <c r="CT4598" s="52"/>
      <c r="CU4598" s="33"/>
      <c r="CV4598" s="33"/>
    </row>
    <row r="4599" spans="74:100">
      <c r="BV4599" s="62"/>
      <c r="BW4599" s="62"/>
      <c r="BX4599" s="62"/>
      <c r="BY4599" s="62"/>
      <c r="BZ4599" s="62"/>
      <c r="CA4599" s="62"/>
      <c r="CB4599" s="62"/>
      <c r="CC4599" s="62"/>
      <c r="CD4599" s="62"/>
      <c r="CE4599" s="62"/>
      <c r="CF4599" s="62"/>
      <c r="CL4599" s="56" t="s">
        <v>4438</v>
      </c>
      <c r="CM4599" s="56" t="s">
        <v>3118</v>
      </c>
      <c r="CN4599" s="56" t="s">
        <v>3118</v>
      </c>
      <c r="CO4599" s="52"/>
      <c r="CP4599" s="52"/>
      <c r="CQ4599" s="52"/>
      <c r="CR4599" s="52"/>
      <c r="CS4599" s="52"/>
      <c r="CT4599" s="52"/>
      <c r="CU4599" s="33"/>
      <c r="CV4599" s="33"/>
    </row>
    <row r="4600" spans="74:100">
      <c r="BV4600" s="62"/>
      <c r="BW4600" s="62"/>
      <c r="BX4600" s="62"/>
      <c r="BY4600" s="62"/>
      <c r="BZ4600" s="62"/>
      <c r="CA4600" s="62"/>
      <c r="CB4600" s="62"/>
      <c r="CC4600" s="62"/>
      <c r="CD4600" s="62"/>
      <c r="CE4600" s="62"/>
      <c r="CF4600" s="62"/>
      <c r="CL4600" s="56" t="s">
        <v>18515</v>
      </c>
      <c r="CM4600" s="56"/>
      <c r="CN4600" s="56"/>
      <c r="CO4600" s="52"/>
      <c r="CP4600" s="52"/>
      <c r="CQ4600" s="52"/>
      <c r="CR4600" s="52"/>
      <c r="CS4600" s="52"/>
      <c r="CT4600" s="52"/>
      <c r="CU4600" s="33"/>
      <c r="CV4600" s="33"/>
    </row>
    <row r="4601" spans="74:100">
      <c r="BV4601" s="62"/>
      <c r="BW4601" s="62"/>
      <c r="BX4601" s="62"/>
      <c r="BY4601" s="62"/>
      <c r="BZ4601" s="62"/>
      <c r="CA4601" s="62"/>
      <c r="CB4601" s="62"/>
      <c r="CC4601" s="62"/>
      <c r="CD4601" s="62"/>
      <c r="CE4601" s="62"/>
      <c r="CF4601" s="62"/>
      <c r="CL4601" s="56" t="s">
        <v>4439</v>
      </c>
      <c r="CM4601" s="56" t="s">
        <v>215</v>
      </c>
      <c r="CN4601" s="56" t="s">
        <v>215</v>
      </c>
      <c r="CO4601" s="52"/>
      <c r="CP4601" s="52"/>
      <c r="CQ4601" s="52"/>
      <c r="CR4601" s="52"/>
      <c r="CS4601" s="52"/>
      <c r="CT4601" s="52"/>
      <c r="CU4601" s="33"/>
      <c r="CV4601" s="33"/>
    </row>
    <row r="4602" spans="74:100">
      <c r="BV4602" s="62"/>
      <c r="BW4602" s="62"/>
      <c r="BX4602" s="62"/>
      <c r="BY4602" s="62"/>
      <c r="BZ4602" s="62"/>
      <c r="CA4602" s="62"/>
      <c r="CB4602" s="62"/>
      <c r="CC4602" s="62"/>
      <c r="CD4602" s="62"/>
      <c r="CE4602" s="62"/>
      <c r="CF4602" s="62"/>
      <c r="CL4602" s="56" t="s">
        <v>21433</v>
      </c>
      <c r="CM4602" s="56"/>
      <c r="CN4602" s="56"/>
      <c r="CO4602" s="52"/>
      <c r="CP4602" s="52"/>
      <c r="CQ4602" s="52"/>
      <c r="CR4602" s="52"/>
      <c r="CS4602" s="52"/>
      <c r="CT4602" s="52"/>
      <c r="CU4602" s="33"/>
      <c r="CV4602" s="33"/>
    </row>
    <row r="4603" spans="74:100">
      <c r="BV4603" s="62"/>
      <c r="BW4603" s="62"/>
      <c r="BX4603" s="62"/>
      <c r="BY4603" s="62"/>
      <c r="BZ4603" s="62"/>
      <c r="CA4603" s="62"/>
      <c r="CB4603" s="62"/>
      <c r="CC4603" s="62"/>
      <c r="CD4603" s="62"/>
      <c r="CE4603" s="62"/>
      <c r="CF4603" s="62"/>
      <c r="CL4603" s="56" t="s">
        <v>4440</v>
      </c>
      <c r="CM4603" s="56" t="s">
        <v>3118</v>
      </c>
      <c r="CN4603" s="56" t="s">
        <v>3118</v>
      </c>
      <c r="CO4603" s="52"/>
      <c r="CP4603" s="52"/>
      <c r="CQ4603" s="52"/>
      <c r="CR4603" s="52"/>
      <c r="CS4603" s="52"/>
      <c r="CT4603" s="52"/>
      <c r="CU4603" s="33"/>
      <c r="CV4603" s="33"/>
    </row>
    <row r="4604" spans="74:100">
      <c r="BV4604" s="62"/>
      <c r="BW4604" s="62"/>
      <c r="BX4604" s="62"/>
      <c r="BY4604" s="62"/>
      <c r="BZ4604" s="62"/>
      <c r="CA4604" s="62"/>
      <c r="CB4604" s="62"/>
      <c r="CC4604" s="62"/>
      <c r="CD4604" s="62"/>
      <c r="CE4604" s="62"/>
      <c r="CF4604" s="62"/>
      <c r="CL4604" s="56" t="s">
        <v>18516</v>
      </c>
      <c r="CM4604" s="56"/>
      <c r="CN4604" s="56"/>
      <c r="CO4604" s="52"/>
      <c r="CP4604" s="52"/>
      <c r="CQ4604" s="52"/>
      <c r="CR4604" s="52"/>
      <c r="CS4604" s="52"/>
      <c r="CT4604" s="52"/>
      <c r="CU4604" s="33"/>
      <c r="CV4604" s="33"/>
    </row>
    <row r="4605" spans="74:100">
      <c r="BV4605" s="62"/>
      <c r="BW4605" s="62"/>
      <c r="BX4605" s="62"/>
      <c r="BY4605" s="62"/>
      <c r="BZ4605" s="62"/>
      <c r="CA4605" s="62"/>
      <c r="CB4605" s="62"/>
      <c r="CC4605" s="62"/>
      <c r="CD4605" s="62"/>
      <c r="CE4605" s="62"/>
      <c r="CF4605" s="62"/>
      <c r="CL4605" s="56" t="s">
        <v>4441</v>
      </c>
      <c r="CM4605" s="56" t="s">
        <v>217</v>
      </c>
      <c r="CN4605" s="56" t="s">
        <v>217</v>
      </c>
      <c r="CO4605" s="52"/>
      <c r="CP4605" s="52"/>
      <c r="CQ4605" s="52"/>
      <c r="CR4605" s="52"/>
      <c r="CS4605" s="52"/>
      <c r="CT4605" s="52"/>
      <c r="CU4605" s="33"/>
      <c r="CV4605" s="33"/>
    </row>
    <row r="4606" spans="74:100">
      <c r="BV4606" s="62"/>
      <c r="BW4606" s="62"/>
      <c r="BX4606" s="62"/>
      <c r="BY4606" s="62"/>
      <c r="BZ4606" s="62"/>
      <c r="CA4606" s="62"/>
      <c r="CB4606" s="62"/>
      <c r="CC4606" s="62"/>
      <c r="CD4606" s="62"/>
      <c r="CE4606" s="62"/>
      <c r="CF4606" s="62"/>
      <c r="CL4606" s="56" t="s">
        <v>18517</v>
      </c>
      <c r="CM4606" s="56"/>
      <c r="CN4606" s="56"/>
      <c r="CO4606" s="52"/>
      <c r="CP4606" s="52"/>
      <c r="CQ4606" s="52"/>
      <c r="CR4606" s="52"/>
      <c r="CS4606" s="52"/>
      <c r="CT4606" s="52"/>
      <c r="CU4606" s="33"/>
      <c r="CV4606" s="33"/>
    </row>
    <row r="4607" spans="74:100">
      <c r="BV4607" s="62"/>
      <c r="BW4607" s="62"/>
      <c r="BX4607" s="62"/>
      <c r="BY4607" s="62"/>
      <c r="BZ4607" s="62"/>
      <c r="CA4607" s="62"/>
      <c r="CB4607" s="62"/>
      <c r="CC4607" s="62"/>
      <c r="CD4607" s="62"/>
      <c r="CE4607" s="62"/>
      <c r="CF4607" s="62"/>
      <c r="CL4607" s="56" t="s">
        <v>4442</v>
      </c>
      <c r="CM4607" s="56" t="s">
        <v>217</v>
      </c>
      <c r="CN4607" s="56" t="s">
        <v>217</v>
      </c>
      <c r="CO4607" s="52"/>
      <c r="CP4607" s="52"/>
      <c r="CQ4607" s="52"/>
      <c r="CR4607" s="52"/>
      <c r="CS4607" s="52"/>
      <c r="CT4607" s="52"/>
      <c r="CU4607" s="33"/>
      <c r="CV4607" s="33"/>
    </row>
    <row r="4608" spans="74:100">
      <c r="BV4608" s="62"/>
      <c r="BW4608" s="62"/>
      <c r="BX4608" s="62"/>
      <c r="BY4608" s="62"/>
      <c r="BZ4608" s="62"/>
      <c r="CA4608" s="62"/>
      <c r="CB4608" s="62"/>
      <c r="CC4608" s="62"/>
      <c r="CD4608" s="62"/>
      <c r="CE4608" s="62"/>
      <c r="CF4608" s="62"/>
      <c r="CL4608" s="56" t="s">
        <v>18518</v>
      </c>
      <c r="CM4608" s="56"/>
      <c r="CN4608" s="56"/>
      <c r="CO4608" s="52"/>
      <c r="CP4608" s="52"/>
      <c r="CQ4608" s="52"/>
      <c r="CR4608" s="52"/>
      <c r="CS4608" s="52"/>
      <c r="CT4608" s="52"/>
      <c r="CU4608" s="33"/>
      <c r="CV4608" s="33"/>
    </row>
    <row r="4609" spans="74:100">
      <c r="BV4609" s="62"/>
      <c r="BW4609" s="62"/>
      <c r="BX4609" s="62"/>
      <c r="BY4609" s="62"/>
      <c r="BZ4609" s="62"/>
      <c r="CA4609" s="62"/>
      <c r="CB4609" s="62"/>
      <c r="CC4609" s="62"/>
      <c r="CD4609" s="62"/>
      <c r="CE4609" s="62"/>
      <c r="CF4609" s="62"/>
      <c r="CL4609" s="56" t="s">
        <v>4443</v>
      </c>
      <c r="CM4609" s="56" t="s">
        <v>217</v>
      </c>
      <c r="CN4609" s="56" t="s">
        <v>217</v>
      </c>
      <c r="CO4609" s="52"/>
      <c r="CP4609" s="52"/>
      <c r="CQ4609" s="52"/>
      <c r="CR4609" s="52"/>
      <c r="CS4609" s="52"/>
      <c r="CT4609" s="52"/>
      <c r="CU4609" s="33"/>
      <c r="CV4609" s="33"/>
    </row>
    <row r="4610" spans="74:100">
      <c r="BV4610" s="62"/>
      <c r="BW4610" s="62"/>
      <c r="BX4610" s="62"/>
      <c r="BY4610" s="62"/>
      <c r="BZ4610" s="62"/>
      <c r="CA4610" s="62"/>
      <c r="CB4610" s="62"/>
      <c r="CC4610" s="62"/>
      <c r="CD4610" s="62"/>
      <c r="CE4610" s="62"/>
      <c r="CF4610" s="62"/>
      <c r="CL4610" s="56" t="s">
        <v>18519</v>
      </c>
      <c r="CM4610" s="56"/>
      <c r="CN4610" s="56"/>
      <c r="CO4610" s="52"/>
      <c r="CP4610" s="52"/>
      <c r="CQ4610" s="52"/>
      <c r="CR4610" s="52"/>
      <c r="CS4610" s="52"/>
      <c r="CT4610" s="52"/>
      <c r="CU4610" s="33"/>
      <c r="CV4610" s="33"/>
    </row>
    <row r="4611" spans="74:100">
      <c r="BV4611" s="62"/>
      <c r="BW4611" s="62"/>
      <c r="BX4611" s="62"/>
      <c r="BY4611" s="62"/>
      <c r="BZ4611" s="62"/>
      <c r="CA4611" s="62"/>
      <c r="CB4611" s="62"/>
      <c r="CC4611" s="62"/>
      <c r="CD4611" s="62"/>
      <c r="CE4611" s="62"/>
      <c r="CF4611" s="62"/>
      <c r="CL4611" s="56" t="s">
        <v>4444</v>
      </c>
      <c r="CM4611" s="56" t="s">
        <v>3118</v>
      </c>
      <c r="CN4611" s="56" t="s">
        <v>3118</v>
      </c>
      <c r="CO4611" s="52"/>
      <c r="CP4611" s="52"/>
      <c r="CQ4611" s="52"/>
      <c r="CR4611" s="52"/>
      <c r="CS4611" s="52"/>
      <c r="CT4611" s="52"/>
      <c r="CU4611" s="33"/>
      <c r="CV4611" s="33"/>
    </row>
    <row r="4612" spans="74:100">
      <c r="BV4612" s="62"/>
      <c r="BW4612" s="62"/>
      <c r="BX4612" s="62"/>
      <c r="BY4612" s="62"/>
      <c r="BZ4612" s="62"/>
      <c r="CA4612" s="62"/>
      <c r="CB4612" s="62"/>
      <c r="CC4612" s="62"/>
      <c r="CD4612" s="62"/>
      <c r="CE4612" s="62"/>
      <c r="CF4612" s="62"/>
      <c r="CL4612" s="56" t="s">
        <v>18520</v>
      </c>
      <c r="CM4612" s="56"/>
      <c r="CN4612" s="56"/>
      <c r="CO4612" s="52"/>
      <c r="CP4612" s="52"/>
      <c r="CQ4612" s="52"/>
      <c r="CR4612" s="52"/>
      <c r="CS4612" s="52"/>
      <c r="CT4612" s="52"/>
      <c r="CU4612" s="33"/>
      <c r="CV4612" s="33"/>
    </row>
    <row r="4613" spans="74:100">
      <c r="BV4613" s="62"/>
      <c r="BW4613" s="62"/>
      <c r="BX4613" s="62"/>
      <c r="BY4613" s="62"/>
      <c r="BZ4613" s="62"/>
      <c r="CA4613" s="62"/>
      <c r="CB4613" s="62"/>
      <c r="CC4613" s="62"/>
      <c r="CD4613" s="62"/>
      <c r="CE4613" s="62"/>
      <c r="CF4613" s="62"/>
      <c r="CL4613" s="56" t="s">
        <v>4445</v>
      </c>
      <c r="CM4613" s="56" t="s">
        <v>216</v>
      </c>
      <c r="CN4613" s="56" t="s">
        <v>216</v>
      </c>
      <c r="CO4613" s="52"/>
      <c r="CP4613" s="52"/>
      <c r="CQ4613" s="52"/>
      <c r="CR4613" s="52"/>
      <c r="CS4613" s="52"/>
      <c r="CT4613" s="52"/>
      <c r="CU4613" s="33"/>
      <c r="CV4613" s="33"/>
    </row>
    <row r="4614" spans="74:100">
      <c r="BV4614" s="62"/>
      <c r="BW4614" s="62"/>
      <c r="BX4614" s="62"/>
      <c r="BY4614" s="62"/>
      <c r="BZ4614" s="62"/>
      <c r="CA4614" s="62"/>
      <c r="CB4614" s="62"/>
      <c r="CC4614" s="62"/>
      <c r="CD4614" s="62"/>
      <c r="CE4614" s="62"/>
      <c r="CF4614" s="62"/>
      <c r="CL4614" s="56" t="s">
        <v>21434</v>
      </c>
      <c r="CM4614" s="56"/>
      <c r="CN4614" s="56"/>
      <c r="CO4614" s="52"/>
      <c r="CP4614" s="52"/>
      <c r="CQ4614" s="52"/>
      <c r="CR4614" s="52"/>
      <c r="CS4614" s="52"/>
      <c r="CT4614" s="52"/>
      <c r="CU4614" s="33"/>
      <c r="CV4614" s="33"/>
    </row>
    <row r="4615" spans="74:100">
      <c r="BV4615" s="62"/>
      <c r="BW4615" s="62"/>
      <c r="BX4615" s="62"/>
      <c r="BY4615" s="62"/>
      <c r="BZ4615" s="62"/>
      <c r="CA4615" s="62"/>
      <c r="CB4615" s="62"/>
      <c r="CC4615" s="62"/>
      <c r="CD4615" s="62"/>
      <c r="CE4615" s="62"/>
      <c r="CF4615" s="62"/>
      <c r="CL4615" s="56" t="s">
        <v>4446</v>
      </c>
      <c r="CM4615" s="56" t="s">
        <v>216</v>
      </c>
      <c r="CN4615" s="56" t="s">
        <v>216</v>
      </c>
      <c r="CO4615" s="52"/>
      <c r="CP4615" s="52"/>
      <c r="CQ4615" s="52"/>
      <c r="CR4615" s="52"/>
      <c r="CS4615" s="52"/>
      <c r="CT4615" s="52"/>
      <c r="CU4615" s="33"/>
      <c r="CV4615" s="33"/>
    </row>
    <row r="4616" spans="74:100">
      <c r="BV4616" s="62"/>
      <c r="BW4616" s="62"/>
      <c r="BX4616" s="62"/>
      <c r="BY4616" s="62"/>
      <c r="BZ4616" s="62"/>
      <c r="CA4616" s="62"/>
      <c r="CB4616" s="62"/>
      <c r="CC4616" s="62"/>
      <c r="CD4616" s="62"/>
      <c r="CE4616" s="62"/>
      <c r="CF4616" s="62"/>
      <c r="CL4616" s="56" t="s">
        <v>21435</v>
      </c>
      <c r="CM4616" s="56"/>
      <c r="CN4616" s="56"/>
      <c r="CO4616" s="52"/>
      <c r="CP4616" s="52"/>
      <c r="CQ4616" s="52"/>
      <c r="CR4616" s="52"/>
      <c r="CS4616" s="52"/>
      <c r="CT4616" s="52"/>
      <c r="CU4616" s="33"/>
      <c r="CV4616" s="33"/>
    </row>
    <row r="4617" spans="74:100">
      <c r="BV4617" s="62"/>
      <c r="BW4617" s="62"/>
      <c r="BX4617" s="62"/>
      <c r="BY4617" s="62"/>
      <c r="BZ4617" s="62"/>
      <c r="CA4617" s="62"/>
      <c r="CB4617" s="62"/>
      <c r="CC4617" s="62"/>
      <c r="CD4617" s="62"/>
      <c r="CE4617" s="62"/>
      <c r="CF4617" s="62"/>
      <c r="CL4617" s="56" t="s">
        <v>4447</v>
      </c>
      <c r="CM4617" s="56" t="s">
        <v>217</v>
      </c>
      <c r="CN4617" s="56" t="s">
        <v>217</v>
      </c>
      <c r="CO4617" s="52"/>
      <c r="CP4617" s="52"/>
      <c r="CQ4617" s="52"/>
      <c r="CR4617" s="52"/>
      <c r="CS4617" s="52"/>
      <c r="CT4617" s="52"/>
      <c r="CU4617" s="33"/>
      <c r="CV4617" s="33"/>
    </row>
    <row r="4618" spans="74:100">
      <c r="BV4618" s="62"/>
      <c r="BW4618" s="62"/>
      <c r="BX4618" s="62"/>
      <c r="BY4618" s="62"/>
      <c r="BZ4618" s="62"/>
      <c r="CA4618" s="62"/>
      <c r="CB4618" s="62"/>
      <c r="CC4618" s="62"/>
      <c r="CD4618" s="62"/>
      <c r="CE4618" s="62"/>
      <c r="CF4618" s="62"/>
      <c r="CL4618" s="56" t="s">
        <v>18521</v>
      </c>
      <c r="CM4618" s="56"/>
      <c r="CN4618" s="56"/>
      <c r="CO4618" s="52"/>
      <c r="CP4618" s="52"/>
      <c r="CQ4618" s="52"/>
      <c r="CR4618" s="52"/>
      <c r="CS4618" s="52"/>
      <c r="CT4618" s="52"/>
      <c r="CU4618" s="33"/>
      <c r="CV4618" s="33"/>
    </row>
    <row r="4619" spans="74:100">
      <c r="BV4619" s="62"/>
      <c r="BW4619" s="62"/>
      <c r="BX4619" s="62"/>
      <c r="BY4619" s="62"/>
      <c r="BZ4619" s="62"/>
      <c r="CA4619" s="62"/>
      <c r="CB4619" s="62"/>
      <c r="CC4619" s="62"/>
      <c r="CD4619" s="62"/>
      <c r="CE4619" s="62"/>
      <c r="CF4619" s="62"/>
      <c r="CL4619" s="56" t="s">
        <v>4448</v>
      </c>
      <c r="CM4619" s="56" t="s">
        <v>3118</v>
      </c>
      <c r="CN4619" s="56" t="s">
        <v>3118</v>
      </c>
      <c r="CO4619" s="52"/>
      <c r="CP4619" s="52"/>
      <c r="CQ4619" s="52"/>
      <c r="CR4619" s="52"/>
      <c r="CS4619" s="52"/>
      <c r="CT4619" s="52"/>
      <c r="CU4619" s="33"/>
      <c r="CV4619" s="33"/>
    </row>
    <row r="4620" spans="74:100">
      <c r="BV4620" s="62"/>
      <c r="BW4620" s="62"/>
      <c r="BX4620" s="62"/>
      <c r="BY4620" s="62"/>
      <c r="BZ4620" s="62"/>
      <c r="CA4620" s="62"/>
      <c r="CB4620" s="62"/>
      <c r="CC4620" s="62"/>
      <c r="CD4620" s="62"/>
      <c r="CE4620" s="62"/>
      <c r="CF4620" s="62"/>
      <c r="CL4620" s="56" t="s">
        <v>18522</v>
      </c>
      <c r="CM4620" s="56"/>
      <c r="CN4620" s="56"/>
      <c r="CO4620" s="52"/>
      <c r="CP4620" s="52"/>
      <c r="CQ4620" s="52"/>
      <c r="CR4620" s="52"/>
      <c r="CS4620" s="52"/>
      <c r="CT4620" s="52"/>
      <c r="CU4620" s="33"/>
      <c r="CV4620" s="33"/>
    </row>
    <row r="4621" spans="74:100">
      <c r="BV4621" s="62"/>
      <c r="BW4621" s="62"/>
      <c r="BX4621" s="62"/>
      <c r="BY4621" s="62"/>
      <c r="BZ4621" s="62"/>
      <c r="CA4621" s="62"/>
      <c r="CB4621" s="62"/>
      <c r="CC4621" s="62"/>
      <c r="CD4621" s="62"/>
      <c r="CE4621" s="62"/>
      <c r="CF4621" s="62"/>
      <c r="CL4621" s="56" t="s">
        <v>1380</v>
      </c>
      <c r="CM4621" s="56" t="s">
        <v>215</v>
      </c>
      <c r="CN4621" s="56" t="s">
        <v>215</v>
      </c>
      <c r="CO4621" s="52"/>
      <c r="CP4621" s="52"/>
      <c r="CQ4621" s="52"/>
      <c r="CR4621" s="52"/>
      <c r="CS4621" s="52"/>
      <c r="CT4621" s="52"/>
      <c r="CU4621" s="33"/>
      <c r="CV4621" s="33"/>
    </row>
    <row r="4622" spans="74:100">
      <c r="BV4622" s="62"/>
      <c r="BW4622" s="62"/>
      <c r="BX4622" s="62"/>
      <c r="BY4622" s="62"/>
      <c r="BZ4622" s="62"/>
      <c r="CA4622" s="62"/>
      <c r="CB4622" s="62"/>
      <c r="CC4622" s="62"/>
      <c r="CD4622" s="62"/>
      <c r="CE4622" s="62"/>
      <c r="CF4622" s="62"/>
      <c r="CL4622" s="56" t="s">
        <v>21436</v>
      </c>
      <c r="CM4622" s="56"/>
      <c r="CN4622" s="56"/>
      <c r="CO4622" s="52"/>
      <c r="CP4622" s="52"/>
      <c r="CQ4622" s="52"/>
      <c r="CR4622" s="52"/>
      <c r="CS4622" s="52"/>
      <c r="CT4622" s="52"/>
      <c r="CU4622" s="33"/>
      <c r="CV4622" s="33"/>
    </row>
    <row r="4623" spans="74:100">
      <c r="BV4623" s="62"/>
      <c r="BW4623" s="62"/>
      <c r="BX4623" s="62"/>
      <c r="BY4623" s="62"/>
      <c r="BZ4623" s="62"/>
      <c r="CA4623" s="62"/>
      <c r="CB4623" s="62"/>
      <c r="CC4623" s="62"/>
      <c r="CD4623" s="62"/>
      <c r="CE4623" s="62"/>
      <c r="CF4623" s="62"/>
      <c r="CL4623" s="56" t="s">
        <v>4449</v>
      </c>
      <c r="CM4623" s="56" t="s">
        <v>3118</v>
      </c>
      <c r="CN4623" s="56" t="s">
        <v>3118</v>
      </c>
      <c r="CO4623" s="52"/>
      <c r="CP4623" s="52"/>
      <c r="CQ4623" s="52"/>
      <c r="CR4623" s="52"/>
      <c r="CS4623" s="52"/>
      <c r="CT4623" s="52"/>
      <c r="CU4623" s="33"/>
      <c r="CV4623" s="33"/>
    </row>
    <row r="4624" spans="74:100">
      <c r="BV4624" s="62"/>
      <c r="BW4624" s="62"/>
      <c r="BX4624" s="62"/>
      <c r="BY4624" s="62"/>
      <c r="BZ4624" s="62"/>
      <c r="CA4624" s="62"/>
      <c r="CB4624" s="62"/>
      <c r="CC4624" s="62"/>
      <c r="CD4624" s="62"/>
      <c r="CE4624" s="62"/>
      <c r="CF4624" s="62"/>
      <c r="CL4624" s="56" t="s">
        <v>18523</v>
      </c>
      <c r="CM4624" s="56"/>
      <c r="CN4624" s="56"/>
      <c r="CO4624" s="52"/>
      <c r="CP4624" s="52"/>
      <c r="CQ4624" s="52"/>
      <c r="CR4624" s="52"/>
      <c r="CS4624" s="52"/>
      <c r="CT4624" s="52"/>
      <c r="CU4624" s="33"/>
      <c r="CV4624" s="33"/>
    </row>
    <row r="4625" spans="74:100">
      <c r="BV4625" s="62"/>
      <c r="BW4625" s="62"/>
      <c r="BX4625" s="62"/>
      <c r="BY4625" s="62"/>
      <c r="BZ4625" s="62"/>
      <c r="CA4625" s="62"/>
      <c r="CB4625" s="62"/>
      <c r="CC4625" s="62"/>
      <c r="CD4625" s="62"/>
      <c r="CE4625" s="62"/>
      <c r="CF4625" s="62"/>
      <c r="CL4625" s="56" t="s">
        <v>1381</v>
      </c>
      <c r="CM4625" s="56" t="s">
        <v>214</v>
      </c>
      <c r="CN4625" s="56" t="s">
        <v>214</v>
      </c>
      <c r="CO4625" s="52"/>
      <c r="CP4625" s="52"/>
      <c r="CQ4625" s="52"/>
      <c r="CR4625" s="52"/>
      <c r="CS4625" s="52"/>
      <c r="CT4625" s="52"/>
      <c r="CU4625" s="33"/>
      <c r="CV4625" s="33"/>
    </row>
    <row r="4626" spans="74:100">
      <c r="BV4626" s="62"/>
      <c r="BW4626" s="62"/>
      <c r="BX4626" s="62"/>
      <c r="BY4626" s="62"/>
      <c r="BZ4626" s="62"/>
      <c r="CA4626" s="62"/>
      <c r="CB4626" s="62"/>
      <c r="CC4626" s="62"/>
      <c r="CD4626" s="62"/>
      <c r="CE4626" s="62"/>
      <c r="CF4626" s="62"/>
      <c r="CL4626" s="56" t="s">
        <v>21437</v>
      </c>
      <c r="CM4626" s="56"/>
      <c r="CN4626" s="56"/>
      <c r="CO4626" s="52"/>
      <c r="CP4626" s="52"/>
      <c r="CQ4626" s="52"/>
      <c r="CR4626" s="52"/>
      <c r="CS4626" s="52"/>
      <c r="CT4626" s="52"/>
      <c r="CU4626" s="33"/>
      <c r="CV4626" s="33"/>
    </row>
    <row r="4627" spans="74:100">
      <c r="BV4627" s="62"/>
      <c r="BW4627" s="62"/>
      <c r="BX4627" s="62"/>
      <c r="BY4627" s="62"/>
      <c r="BZ4627" s="62"/>
      <c r="CA4627" s="62"/>
      <c r="CB4627" s="62"/>
      <c r="CC4627" s="62"/>
      <c r="CD4627" s="62"/>
      <c r="CE4627" s="62"/>
      <c r="CF4627" s="62"/>
      <c r="CL4627" s="56" t="s">
        <v>27537</v>
      </c>
      <c r="CM4627" s="56" t="s">
        <v>3118</v>
      </c>
      <c r="CN4627" s="56" t="s">
        <v>3118</v>
      </c>
      <c r="CO4627" s="52"/>
      <c r="CP4627" s="52"/>
      <c r="CQ4627" s="52"/>
      <c r="CR4627" s="52"/>
      <c r="CS4627" s="52"/>
      <c r="CT4627" s="52"/>
      <c r="CU4627" s="33"/>
      <c r="CV4627" s="33"/>
    </row>
    <row r="4628" spans="74:100">
      <c r="BV4628" s="62"/>
      <c r="BW4628" s="62"/>
      <c r="BX4628" s="62"/>
      <c r="BY4628" s="62"/>
      <c r="BZ4628" s="62"/>
      <c r="CA4628" s="62"/>
      <c r="CB4628" s="62"/>
      <c r="CC4628" s="62"/>
      <c r="CD4628" s="62"/>
      <c r="CE4628" s="62"/>
      <c r="CF4628" s="62"/>
      <c r="CL4628" s="56" t="s">
        <v>27538</v>
      </c>
      <c r="CM4628" s="56"/>
      <c r="CN4628" s="56"/>
      <c r="CO4628" s="52"/>
      <c r="CP4628" s="52"/>
      <c r="CQ4628" s="52"/>
      <c r="CR4628" s="52"/>
      <c r="CS4628" s="52"/>
      <c r="CT4628" s="52"/>
      <c r="CU4628" s="33"/>
      <c r="CV4628" s="33"/>
    </row>
    <row r="4629" spans="74:100">
      <c r="BV4629" s="62"/>
      <c r="BW4629" s="62"/>
      <c r="BX4629" s="62"/>
      <c r="BY4629" s="62"/>
      <c r="BZ4629" s="62"/>
      <c r="CA4629" s="62"/>
      <c r="CB4629" s="62"/>
      <c r="CC4629" s="62"/>
      <c r="CD4629" s="62"/>
      <c r="CE4629" s="62"/>
      <c r="CF4629" s="62"/>
      <c r="CL4629" s="56" t="s">
        <v>27539</v>
      </c>
      <c r="CM4629" s="56" t="s">
        <v>217</v>
      </c>
      <c r="CN4629" s="56" t="s">
        <v>217</v>
      </c>
      <c r="CO4629" s="52"/>
      <c r="CP4629" s="52"/>
      <c r="CQ4629" s="52"/>
      <c r="CR4629" s="52"/>
      <c r="CS4629" s="52"/>
      <c r="CT4629" s="52"/>
      <c r="CU4629" s="33"/>
      <c r="CV4629" s="33"/>
    </row>
    <row r="4630" spans="74:100">
      <c r="BV4630" s="62"/>
      <c r="BW4630" s="62"/>
      <c r="BX4630" s="62"/>
      <c r="BY4630" s="62"/>
      <c r="BZ4630" s="62"/>
      <c r="CA4630" s="62"/>
      <c r="CB4630" s="62"/>
      <c r="CC4630" s="62"/>
      <c r="CD4630" s="62"/>
      <c r="CE4630" s="62"/>
      <c r="CF4630" s="62"/>
      <c r="CL4630" s="56" t="s">
        <v>27538</v>
      </c>
      <c r="CM4630" s="56"/>
      <c r="CN4630" s="56"/>
      <c r="CO4630" s="52"/>
      <c r="CP4630" s="52"/>
      <c r="CQ4630" s="52"/>
      <c r="CR4630" s="52"/>
      <c r="CS4630" s="52"/>
      <c r="CT4630" s="52"/>
      <c r="CU4630" s="33"/>
      <c r="CV4630" s="33"/>
    </row>
    <row r="4631" spans="74:100">
      <c r="BV4631" s="62"/>
      <c r="BW4631" s="62"/>
      <c r="BX4631" s="62"/>
      <c r="BY4631" s="62"/>
      <c r="BZ4631" s="62"/>
      <c r="CA4631" s="62"/>
      <c r="CB4631" s="62"/>
      <c r="CC4631" s="62"/>
      <c r="CD4631" s="62"/>
      <c r="CE4631" s="62"/>
      <c r="CF4631" s="62"/>
      <c r="CL4631" s="56" t="s">
        <v>27540</v>
      </c>
      <c r="CM4631" s="56" t="s">
        <v>217</v>
      </c>
      <c r="CN4631" s="56" t="s">
        <v>217</v>
      </c>
      <c r="CO4631" s="52"/>
      <c r="CP4631" s="52"/>
      <c r="CQ4631" s="52"/>
      <c r="CR4631" s="52"/>
      <c r="CS4631" s="52"/>
      <c r="CT4631" s="52"/>
      <c r="CU4631" s="33"/>
      <c r="CV4631" s="33"/>
    </row>
    <row r="4632" spans="74:100">
      <c r="BV4632" s="62"/>
      <c r="BW4632" s="62"/>
      <c r="BX4632" s="62"/>
      <c r="BY4632" s="62"/>
      <c r="BZ4632" s="62"/>
      <c r="CA4632" s="62"/>
      <c r="CB4632" s="62"/>
      <c r="CC4632" s="62"/>
      <c r="CD4632" s="62"/>
      <c r="CE4632" s="62"/>
      <c r="CF4632" s="62"/>
      <c r="CL4632" s="56" t="s">
        <v>27541</v>
      </c>
      <c r="CM4632" s="56"/>
      <c r="CN4632" s="56"/>
      <c r="CO4632" s="52"/>
      <c r="CP4632" s="52"/>
      <c r="CQ4632" s="52"/>
      <c r="CR4632" s="52"/>
      <c r="CS4632" s="52"/>
      <c r="CT4632" s="52"/>
      <c r="CU4632" s="33"/>
      <c r="CV4632" s="33"/>
    </row>
    <row r="4633" spans="74:100">
      <c r="BV4633" s="62"/>
      <c r="BW4633" s="62"/>
      <c r="BX4633" s="62"/>
      <c r="BY4633" s="62"/>
      <c r="BZ4633" s="62"/>
      <c r="CA4633" s="62"/>
      <c r="CB4633" s="62"/>
      <c r="CC4633" s="62"/>
      <c r="CD4633" s="62"/>
      <c r="CE4633" s="62"/>
      <c r="CF4633" s="62"/>
      <c r="CL4633" s="56" t="s">
        <v>27542</v>
      </c>
      <c r="CM4633" s="56" t="s">
        <v>217</v>
      </c>
      <c r="CN4633" s="56" t="s">
        <v>217</v>
      </c>
      <c r="CO4633" s="52"/>
      <c r="CP4633" s="52"/>
      <c r="CQ4633" s="52"/>
      <c r="CR4633" s="52"/>
      <c r="CS4633" s="52"/>
      <c r="CT4633" s="52"/>
      <c r="CU4633" s="33"/>
      <c r="CV4633" s="33"/>
    </row>
    <row r="4634" spans="74:100">
      <c r="BV4634" s="62"/>
      <c r="BW4634" s="62"/>
      <c r="BX4634" s="62"/>
      <c r="BY4634" s="62"/>
      <c r="BZ4634" s="62"/>
      <c r="CA4634" s="62"/>
      <c r="CB4634" s="62"/>
      <c r="CC4634" s="62"/>
      <c r="CD4634" s="62"/>
      <c r="CE4634" s="62"/>
      <c r="CF4634" s="62"/>
      <c r="CL4634" s="56" t="s">
        <v>27538</v>
      </c>
      <c r="CM4634" s="56"/>
      <c r="CN4634" s="56"/>
      <c r="CO4634" s="52"/>
      <c r="CP4634" s="52"/>
      <c r="CQ4634" s="52"/>
      <c r="CR4634" s="52"/>
      <c r="CS4634" s="52"/>
      <c r="CT4634" s="52"/>
      <c r="CU4634" s="33"/>
      <c r="CV4634" s="33"/>
    </row>
    <row r="4635" spans="74:100">
      <c r="BV4635" s="62"/>
      <c r="BW4635" s="62"/>
      <c r="BX4635" s="62"/>
      <c r="BY4635" s="62"/>
      <c r="BZ4635" s="62"/>
      <c r="CA4635" s="62"/>
      <c r="CB4635" s="62"/>
      <c r="CC4635" s="62"/>
      <c r="CD4635" s="62"/>
      <c r="CE4635" s="62"/>
      <c r="CF4635" s="62"/>
      <c r="CL4635" s="56" t="s">
        <v>4451</v>
      </c>
      <c r="CM4635" s="56" t="s">
        <v>3118</v>
      </c>
      <c r="CN4635" s="56" t="s">
        <v>3118</v>
      </c>
      <c r="CO4635" s="52"/>
      <c r="CP4635" s="52"/>
      <c r="CQ4635" s="52"/>
      <c r="CR4635" s="52"/>
      <c r="CS4635" s="52"/>
      <c r="CT4635" s="52"/>
      <c r="CU4635" s="33"/>
      <c r="CV4635" s="33"/>
    </row>
    <row r="4636" spans="74:100">
      <c r="BV4636" s="62"/>
      <c r="BW4636" s="62"/>
      <c r="BX4636" s="62"/>
      <c r="BY4636" s="62"/>
      <c r="BZ4636" s="62"/>
      <c r="CA4636" s="62"/>
      <c r="CB4636" s="62"/>
      <c r="CC4636" s="62"/>
      <c r="CD4636" s="62"/>
      <c r="CE4636" s="62"/>
      <c r="CF4636" s="62"/>
      <c r="CL4636" s="56" t="s">
        <v>18524</v>
      </c>
      <c r="CM4636" s="56"/>
      <c r="CN4636" s="56"/>
      <c r="CO4636" s="52"/>
      <c r="CP4636" s="52"/>
      <c r="CQ4636" s="52"/>
      <c r="CR4636" s="52"/>
      <c r="CS4636" s="52"/>
      <c r="CT4636" s="52"/>
      <c r="CU4636" s="33"/>
      <c r="CV4636" s="33"/>
    </row>
    <row r="4637" spans="74:100">
      <c r="BV4637" s="62"/>
      <c r="BW4637" s="62"/>
      <c r="BX4637" s="62"/>
      <c r="BY4637" s="62"/>
      <c r="BZ4637" s="62"/>
      <c r="CA4637" s="62"/>
      <c r="CB4637" s="62"/>
      <c r="CC4637" s="62"/>
      <c r="CD4637" s="62"/>
      <c r="CE4637" s="62"/>
      <c r="CF4637" s="62"/>
      <c r="CL4637" s="56" t="s">
        <v>4452</v>
      </c>
      <c r="CM4637" s="56" t="s">
        <v>217</v>
      </c>
      <c r="CN4637" s="56" t="s">
        <v>217</v>
      </c>
      <c r="CO4637" s="52"/>
      <c r="CP4637" s="52"/>
      <c r="CQ4637" s="52"/>
      <c r="CR4637" s="52"/>
      <c r="CS4637" s="52"/>
      <c r="CT4637" s="52"/>
      <c r="CU4637" s="33"/>
      <c r="CV4637" s="33"/>
    </row>
    <row r="4638" spans="74:100">
      <c r="BV4638" s="62"/>
      <c r="BW4638" s="62"/>
      <c r="BX4638" s="62"/>
      <c r="BY4638" s="62"/>
      <c r="BZ4638" s="62"/>
      <c r="CA4638" s="62"/>
      <c r="CB4638" s="62"/>
      <c r="CC4638" s="62"/>
      <c r="CD4638" s="62"/>
      <c r="CE4638" s="62"/>
      <c r="CF4638" s="62"/>
      <c r="CL4638" s="56" t="s">
        <v>18525</v>
      </c>
      <c r="CM4638" s="56"/>
      <c r="CN4638" s="56"/>
      <c r="CO4638" s="52"/>
      <c r="CP4638" s="52"/>
      <c r="CQ4638" s="52"/>
      <c r="CR4638" s="52"/>
      <c r="CS4638" s="52"/>
      <c r="CT4638" s="52"/>
      <c r="CU4638" s="33"/>
      <c r="CV4638" s="33"/>
    </row>
    <row r="4639" spans="74:100">
      <c r="BV4639" s="62"/>
      <c r="BW4639" s="62"/>
      <c r="BX4639" s="62"/>
      <c r="BY4639" s="62"/>
      <c r="BZ4639" s="62"/>
      <c r="CA4639" s="62"/>
      <c r="CB4639" s="62"/>
      <c r="CC4639" s="62"/>
      <c r="CD4639" s="62"/>
      <c r="CE4639" s="62"/>
      <c r="CF4639" s="62"/>
      <c r="CL4639" s="56" t="s">
        <v>27543</v>
      </c>
      <c r="CM4639" s="56" t="s">
        <v>217</v>
      </c>
      <c r="CN4639" s="56" t="s">
        <v>217</v>
      </c>
      <c r="CO4639" s="52"/>
      <c r="CP4639" s="52"/>
      <c r="CQ4639" s="52"/>
      <c r="CR4639" s="52"/>
      <c r="CS4639" s="52"/>
      <c r="CT4639" s="52"/>
      <c r="CU4639" s="33"/>
      <c r="CV4639" s="33"/>
    </row>
    <row r="4640" spans="74:100">
      <c r="BV4640" s="62"/>
      <c r="BW4640" s="62"/>
      <c r="BX4640" s="62"/>
      <c r="BY4640" s="62"/>
      <c r="BZ4640" s="62"/>
      <c r="CA4640" s="62"/>
      <c r="CB4640" s="62"/>
      <c r="CC4640" s="62"/>
      <c r="CD4640" s="62"/>
      <c r="CE4640" s="62"/>
      <c r="CF4640" s="62"/>
      <c r="CL4640" s="56" t="s">
        <v>27544</v>
      </c>
      <c r="CM4640" s="56"/>
      <c r="CN4640" s="56"/>
      <c r="CO4640" s="52"/>
      <c r="CP4640" s="52"/>
      <c r="CQ4640" s="52"/>
      <c r="CR4640" s="52"/>
      <c r="CS4640" s="52"/>
      <c r="CT4640" s="52"/>
      <c r="CU4640" s="33"/>
      <c r="CV4640" s="33"/>
    </row>
    <row r="4641" spans="74:100">
      <c r="BV4641" s="62"/>
      <c r="BW4641" s="62"/>
      <c r="BX4641" s="62"/>
      <c r="BY4641" s="62"/>
      <c r="BZ4641" s="62"/>
      <c r="CA4641" s="62"/>
      <c r="CB4641" s="62"/>
      <c r="CC4641" s="62"/>
      <c r="CD4641" s="62"/>
      <c r="CE4641" s="62"/>
      <c r="CF4641" s="62"/>
      <c r="CL4641" s="56" t="s">
        <v>4453</v>
      </c>
      <c r="CM4641" s="56" t="s">
        <v>3118</v>
      </c>
      <c r="CN4641" s="56" t="s">
        <v>3118</v>
      </c>
      <c r="CO4641" s="52"/>
      <c r="CP4641" s="52"/>
      <c r="CQ4641" s="52"/>
      <c r="CR4641" s="52"/>
      <c r="CS4641" s="52"/>
      <c r="CT4641" s="52"/>
      <c r="CU4641" s="33"/>
      <c r="CV4641" s="33"/>
    </row>
    <row r="4642" spans="74:100">
      <c r="BV4642" s="62"/>
      <c r="BW4642" s="62"/>
      <c r="BX4642" s="62"/>
      <c r="BY4642" s="62"/>
      <c r="BZ4642" s="62"/>
      <c r="CA4642" s="62"/>
      <c r="CB4642" s="62"/>
      <c r="CC4642" s="62"/>
      <c r="CD4642" s="62"/>
      <c r="CE4642" s="62"/>
      <c r="CF4642" s="62"/>
      <c r="CL4642" s="56" t="s">
        <v>18526</v>
      </c>
      <c r="CM4642" s="56"/>
      <c r="CN4642" s="56"/>
      <c r="CO4642" s="52"/>
      <c r="CP4642" s="52"/>
      <c r="CQ4642" s="52"/>
      <c r="CR4642" s="52"/>
      <c r="CS4642" s="52"/>
      <c r="CT4642" s="52"/>
      <c r="CU4642" s="33"/>
      <c r="CV4642" s="33"/>
    </row>
    <row r="4643" spans="74:100">
      <c r="BV4643" s="62"/>
      <c r="BW4643" s="62"/>
      <c r="BX4643" s="62"/>
      <c r="BY4643" s="62"/>
      <c r="BZ4643" s="62"/>
      <c r="CA4643" s="62"/>
      <c r="CB4643" s="62"/>
      <c r="CC4643" s="62"/>
      <c r="CD4643" s="62"/>
      <c r="CE4643" s="62"/>
      <c r="CF4643" s="62"/>
      <c r="CL4643" s="56" t="s">
        <v>4454</v>
      </c>
      <c r="CM4643" s="56" t="s">
        <v>217</v>
      </c>
      <c r="CN4643" s="56" t="s">
        <v>217</v>
      </c>
      <c r="CO4643" s="52"/>
      <c r="CP4643" s="52"/>
      <c r="CQ4643" s="52"/>
      <c r="CR4643" s="52"/>
      <c r="CS4643" s="52"/>
      <c r="CT4643" s="52"/>
      <c r="CU4643" s="33"/>
      <c r="CV4643" s="33"/>
    </row>
    <row r="4644" spans="74:100">
      <c r="BV4644" s="62"/>
      <c r="BW4644" s="62"/>
      <c r="BX4644" s="62"/>
      <c r="BY4644" s="62"/>
      <c r="BZ4644" s="62"/>
      <c r="CA4644" s="62"/>
      <c r="CB4644" s="62"/>
      <c r="CC4644" s="62"/>
      <c r="CD4644" s="62"/>
      <c r="CE4644" s="62"/>
      <c r="CF4644" s="62"/>
      <c r="CL4644" s="56" t="s">
        <v>18527</v>
      </c>
      <c r="CM4644" s="56"/>
      <c r="CN4644" s="56"/>
      <c r="CO4644" s="52"/>
      <c r="CP4644" s="52"/>
      <c r="CQ4644" s="52"/>
      <c r="CR4644" s="52"/>
      <c r="CS4644" s="52"/>
      <c r="CT4644" s="52"/>
      <c r="CU4644" s="33"/>
      <c r="CV4644" s="33"/>
    </row>
    <row r="4645" spans="74:100">
      <c r="BV4645" s="62"/>
      <c r="BW4645" s="62"/>
      <c r="BX4645" s="62"/>
      <c r="BY4645" s="62"/>
      <c r="BZ4645" s="62"/>
      <c r="CA4645" s="62"/>
      <c r="CB4645" s="62"/>
      <c r="CC4645" s="62"/>
      <c r="CD4645" s="62"/>
      <c r="CE4645" s="62"/>
      <c r="CF4645" s="62"/>
      <c r="CL4645" s="56" t="s">
        <v>27545</v>
      </c>
      <c r="CM4645" s="56" t="s">
        <v>217</v>
      </c>
      <c r="CN4645" s="56" t="s">
        <v>217</v>
      </c>
      <c r="CO4645" s="52"/>
      <c r="CP4645" s="52"/>
      <c r="CQ4645" s="52"/>
      <c r="CR4645" s="52"/>
      <c r="CS4645" s="52"/>
      <c r="CT4645" s="52"/>
      <c r="CU4645" s="33"/>
      <c r="CV4645" s="33"/>
    </row>
    <row r="4646" spans="74:100">
      <c r="BV4646" s="62"/>
      <c r="BW4646" s="62"/>
      <c r="BX4646" s="62"/>
      <c r="BY4646" s="62"/>
      <c r="BZ4646" s="62"/>
      <c r="CA4646" s="62"/>
      <c r="CB4646" s="62"/>
      <c r="CC4646" s="62"/>
      <c r="CD4646" s="62"/>
      <c r="CE4646" s="62"/>
      <c r="CF4646" s="62"/>
      <c r="CL4646" s="56" t="s">
        <v>27546</v>
      </c>
      <c r="CM4646" s="56"/>
      <c r="CN4646" s="56"/>
      <c r="CO4646" s="52"/>
      <c r="CP4646" s="52"/>
      <c r="CQ4646" s="52"/>
      <c r="CR4646" s="52"/>
      <c r="CS4646" s="52"/>
      <c r="CT4646" s="52"/>
      <c r="CU4646" s="33"/>
      <c r="CV4646" s="33"/>
    </row>
    <row r="4647" spans="74:100">
      <c r="BV4647" s="62"/>
      <c r="BW4647" s="62"/>
      <c r="BX4647" s="62"/>
      <c r="BY4647" s="62"/>
      <c r="BZ4647" s="62"/>
      <c r="CA4647" s="62"/>
      <c r="CB4647" s="62"/>
      <c r="CC4647" s="62"/>
      <c r="CD4647" s="62"/>
      <c r="CE4647" s="62"/>
      <c r="CF4647" s="62"/>
      <c r="CL4647" s="56" t="s">
        <v>1382</v>
      </c>
      <c r="CM4647" s="56" t="s">
        <v>216</v>
      </c>
      <c r="CN4647" s="56" t="s">
        <v>216</v>
      </c>
      <c r="CO4647" s="52"/>
      <c r="CP4647" s="52"/>
      <c r="CQ4647" s="52"/>
      <c r="CR4647" s="52"/>
      <c r="CS4647" s="52"/>
      <c r="CT4647" s="52"/>
      <c r="CU4647" s="33"/>
      <c r="CV4647" s="33"/>
    </row>
    <row r="4648" spans="74:100">
      <c r="BV4648" s="62"/>
      <c r="BW4648" s="62"/>
      <c r="BX4648" s="62"/>
      <c r="BY4648" s="62"/>
      <c r="BZ4648" s="62"/>
      <c r="CA4648" s="62"/>
      <c r="CB4648" s="62"/>
      <c r="CC4648" s="62"/>
      <c r="CD4648" s="62"/>
      <c r="CE4648" s="62"/>
      <c r="CF4648" s="62"/>
      <c r="CL4648" s="56" t="s">
        <v>21438</v>
      </c>
      <c r="CM4648" s="56"/>
      <c r="CN4648" s="56"/>
      <c r="CO4648" s="52"/>
      <c r="CP4648" s="52"/>
      <c r="CQ4648" s="52"/>
      <c r="CR4648" s="52"/>
      <c r="CS4648" s="52"/>
      <c r="CT4648" s="52"/>
      <c r="CU4648" s="33"/>
      <c r="CV4648" s="33"/>
    </row>
    <row r="4649" spans="74:100">
      <c r="BV4649" s="62"/>
      <c r="BW4649" s="62"/>
      <c r="BX4649" s="62"/>
      <c r="BY4649" s="62"/>
      <c r="BZ4649" s="62"/>
      <c r="CA4649" s="62"/>
      <c r="CB4649" s="62"/>
      <c r="CC4649" s="62"/>
      <c r="CD4649" s="62"/>
      <c r="CE4649" s="62"/>
      <c r="CF4649" s="62"/>
      <c r="CL4649" s="56" t="s">
        <v>4455</v>
      </c>
      <c r="CM4649" s="56" t="s">
        <v>3118</v>
      </c>
      <c r="CN4649" s="56" t="s">
        <v>3118</v>
      </c>
      <c r="CO4649" s="52"/>
      <c r="CP4649" s="52"/>
      <c r="CQ4649" s="52"/>
      <c r="CR4649" s="52"/>
      <c r="CS4649" s="52"/>
      <c r="CT4649" s="52"/>
      <c r="CU4649" s="33"/>
      <c r="CV4649" s="33"/>
    </row>
    <row r="4650" spans="74:100">
      <c r="BV4650" s="62"/>
      <c r="BW4650" s="62"/>
      <c r="BX4650" s="62"/>
      <c r="BY4650" s="62"/>
      <c r="BZ4650" s="62"/>
      <c r="CA4650" s="62"/>
      <c r="CB4650" s="62"/>
      <c r="CC4650" s="62"/>
      <c r="CD4650" s="62"/>
      <c r="CE4650" s="62"/>
      <c r="CF4650" s="62"/>
      <c r="CL4650" s="56" t="s">
        <v>17983</v>
      </c>
      <c r="CM4650" s="56"/>
      <c r="CN4650" s="56"/>
      <c r="CO4650" s="52"/>
      <c r="CP4650" s="52"/>
      <c r="CQ4650" s="52"/>
      <c r="CR4650" s="52"/>
      <c r="CS4650" s="52"/>
      <c r="CT4650" s="52"/>
      <c r="CU4650" s="33"/>
      <c r="CV4650" s="33"/>
    </row>
    <row r="4651" spans="74:100">
      <c r="BV4651" s="62"/>
      <c r="BW4651" s="62"/>
      <c r="BX4651" s="62"/>
      <c r="BY4651" s="62"/>
      <c r="BZ4651" s="62"/>
      <c r="CA4651" s="62"/>
      <c r="CB4651" s="62"/>
      <c r="CC4651" s="62"/>
      <c r="CD4651" s="62"/>
      <c r="CE4651" s="62"/>
      <c r="CF4651" s="62"/>
      <c r="CL4651" s="56" t="s">
        <v>4456</v>
      </c>
      <c r="CM4651" s="56" t="s">
        <v>217</v>
      </c>
      <c r="CN4651" s="56" t="s">
        <v>217</v>
      </c>
      <c r="CO4651" s="52"/>
      <c r="CP4651" s="52"/>
      <c r="CQ4651" s="52"/>
      <c r="CR4651" s="52"/>
      <c r="CS4651" s="52"/>
      <c r="CT4651" s="52"/>
      <c r="CU4651" s="33"/>
      <c r="CV4651" s="33"/>
    </row>
    <row r="4652" spans="74:100">
      <c r="BV4652" s="62"/>
      <c r="BW4652" s="62"/>
      <c r="BX4652" s="62"/>
      <c r="BY4652" s="62"/>
      <c r="BZ4652" s="62"/>
      <c r="CA4652" s="62"/>
      <c r="CB4652" s="62"/>
      <c r="CC4652" s="62"/>
      <c r="CD4652" s="62"/>
      <c r="CE4652" s="62"/>
      <c r="CF4652" s="62"/>
      <c r="CL4652" s="56" t="s">
        <v>20546</v>
      </c>
      <c r="CM4652" s="56"/>
      <c r="CN4652" s="56"/>
      <c r="CO4652" s="52"/>
      <c r="CP4652" s="52"/>
      <c r="CQ4652" s="52"/>
      <c r="CR4652" s="52"/>
      <c r="CS4652" s="52"/>
      <c r="CT4652" s="52"/>
      <c r="CU4652" s="33"/>
      <c r="CV4652" s="33"/>
    </row>
    <row r="4653" spans="74:100">
      <c r="BV4653" s="62"/>
      <c r="BW4653" s="62"/>
      <c r="BX4653" s="62"/>
      <c r="BY4653" s="62"/>
      <c r="BZ4653" s="62"/>
      <c r="CA4653" s="62"/>
      <c r="CB4653" s="62"/>
      <c r="CC4653" s="62"/>
      <c r="CD4653" s="62"/>
      <c r="CE4653" s="62"/>
      <c r="CF4653" s="62"/>
      <c r="CL4653" s="56" t="s">
        <v>27547</v>
      </c>
      <c r="CM4653" s="56" t="s">
        <v>214</v>
      </c>
      <c r="CN4653" s="56" t="s">
        <v>214</v>
      </c>
      <c r="CO4653" s="52"/>
      <c r="CP4653" s="52"/>
      <c r="CQ4653" s="52"/>
      <c r="CR4653" s="52"/>
      <c r="CS4653" s="52"/>
      <c r="CT4653" s="52"/>
      <c r="CU4653" s="33"/>
      <c r="CV4653" s="33"/>
    </row>
    <row r="4654" spans="74:100">
      <c r="BV4654" s="62"/>
      <c r="BW4654" s="62"/>
      <c r="BX4654" s="62"/>
      <c r="BY4654" s="62"/>
      <c r="BZ4654" s="62"/>
      <c r="CA4654" s="62"/>
      <c r="CB4654" s="62"/>
      <c r="CC4654" s="62"/>
      <c r="CD4654" s="62"/>
      <c r="CE4654" s="62"/>
      <c r="CF4654" s="62"/>
      <c r="CL4654" s="56" t="s">
        <v>27548</v>
      </c>
      <c r="CM4654" s="56"/>
      <c r="CN4654" s="56"/>
      <c r="CO4654" s="52"/>
      <c r="CP4654" s="52"/>
      <c r="CQ4654" s="52"/>
      <c r="CR4654" s="52"/>
      <c r="CS4654" s="52"/>
      <c r="CT4654" s="52"/>
      <c r="CU4654" s="33"/>
      <c r="CV4654" s="33"/>
    </row>
    <row r="4655" spans="74:100">
      <c r="BV4655" s="62"/>
      <c r="BW4655" s="62"/>
      <c r="BX4655" s="62"/>
      <c r="BY4655" s="62"/>
      <c r="BZ4655" s="62"/>
      <c r="CA4655" s="62"/>
      <c r="CB4655" s="62"/>
      <c r="CC4655" s="62"/>
      <c r="CD4655" s="62"/>
      <c r="CE4655" s="62"/>
      <c r="CF4655" s="62"/>
      <c r="CL4655" s="56" t="s">
        <v>4457</v>
      </c>
      <c r="CM4655" s="56" t="s">
        <v>214</v>
      </c>
      <c r="CN4655" s="56" t="s">
        <v>214</v>
      </c>
      <c r="CO4655" s="52"/>
      <c r="CP4655" s="52"/>
      <c r="CQ4655" s="52"/>
      <c r="CR4655" s="52"/>
      <c r="CS4655" s="52"/>
      <c r="CT4655" s="52"/>
      <c r="CU4655" s="33"/>
      <c r="CV4655" s="33"/>
    </row>
    <row r="4656" spans="74:100">
      <c r="BV4656" s="62"/>
      <c r="BW4656" s="62"/>
      <c r="BX4656" s="62"/>
      <c r="BY4656" s="62"/>
      <c r="BZ4656" s="62"/>
      <c r="CA4656" s="62"/>
      <c r="CB4656" s="62"/>
      <c r="CC4656" s="62"/>
      <c r="CD4656" s="62"/>
      <c r="CE4656" s="62"/>
      <c r="CF4656" s="62"/>
      <c r="CL4656" s="56" t="s">
        <v>21439</v>
      </c>
      <c r="CM4656" s="56"/>
      <c r="CN4656" s="56"/>
      <c r="CO4656" s="52"/>
      <c r="CP4656" s="52"/>
      <c r="CQ4656" s="52"/>
      <c r="CR4656" s="52"/>
      <c r="CS4656" s="52"/>
      <c r="CT4656" s="52"/>
      <c r="CU4656" s="33"/>
      <c r="CV4656" s="33"/>
    </row>
    <row r="4657" spans="74:100">
      <c r="BV4657" s="62"/>
      <c r="BW4657" s="62"/>
      <c r="BX4657" s="62"/>
      <c r="BY4657" s="62"/>
      <c r="BZ4657" s="62"/>
      <c r="CA4657" s="62"/>
      <c r="CB4657" s="62"/>
      <c r="CC4657" s="62"/>
      <c r="CD4657" s="62"/>
      <c r="CE4657" s="62"/>
      <c r="CF4657" s="62"/>
      <c r="CL4657" s="56" t="s">
        <v>4458</v>
      </c>
      <c r="CM4657" s="56" t="s">
        <v>3118</v>
      </c>
      <c r="CN4657" s="56" t="s">
        <v>3118</v>
      </c>
      <c r="CO4657" s="52"/>
      <c r="CP4657" s="52"/>
      <c r="CQ4657" s="52"/>
      <c r="CR4657" s="52"/>
      <c r="CS4657" s="52"/>
      <c r="CT4657" s="52"/>
      <c r="CU4657" s="33"/>
      <c r="CV4657" s="33"/>
    </row>
    <row r="4658" spans="74:100">
      <c r="BV4658" s="62"/>
      <c r="BW4658" s="62"/>
      <c r="BX4658" s="62"/>
      <c r="BY4658" s="62"/>
      <c r="BZ4658" s="62"/>
      <c r="CA4658" s="62"/>
      <c r="CB4658" s="62"/>
      <c r="CC4658" s="62"/>
      <c r="CD4658" s="62"/>
      <c r="CE4658" s="62"/>
      <c r="CF4658" s="62"/>
      <c r="CL4658" s="56" t="s">
        <v>18528</v>
      </c>
      <c r="CM4658" s="56"/>
      <c r="CN4658" s="56"/>
      <c r="CO4658" s="52"/>
      <c r="CP4658" s="52"/>
      <c r="CQ4658" s="52"/>
      <c r="CR4658" s="52"/>
      <c r="CS4658" s="52"/>
      <c r="CT4658" s="52"/>
      <c r="CU4658" s="33"/>
      <c r="CV4658" s="33"/>
    </row>
    <row r="4659" spans="74:100">
      <c r="BV4659" s="62"/>
      <c r="BW4659" s="62"/>
      <c r="BX4659" s="62"/>
      <c r="BY4659" s="62"/>
      <c r="BZ4659" s="62"/>
      <c r="CA4659" s="62"/>
      <c r="CB4659" s="62"/>
      <c r="CC4659" s="62"/>
      <c r="CD4659" s="62"/>
      <c r="CE4659" s="62"/>
      <c r="CF4659" s="62"/>
      <c r="CL4659" s="56" t="s">
        <v>4459</v>
      </c>
      <c r="CM4659" s="56" t="s">
        <v>217</v>
      </c>
      <c r="CN4659" s="56" t="s">
        <v>217</v>
      </c>
      <c r="CO4659" s="52"/>
      <c r="CP4659" s="52"/>
      <c r="CQ4659" s="52"/>
      <c r="CR4659" s="52"/>
      <c r="CS4659" s="52"/>
      <c r="CT4659" s="52"/>
      <c r="CU4659" s="33"/>
      <c r="CV4659" s="33"/>
    </row>
    <row r="4660" spans="74:100">
      <c r="BV4660" s="62"/>
      <c r="BW4660" s="62"/>
      <c r="BX4660" s="62"/>
      <c r="BY4660" s="62"/>
      <c r="BZ4660" s="62"/>
      <c r="CA4660" s="62"/>
      <c r="CB4660" s="62"/>
      <c r="CC4660" s="62"/>
      <c r="CD4660" s="62"/>
      <c r="CE4660" s="62"/>
      <c r="CF4660" s="62"/>
      <c r="CL4660" s="56" t="s">
        <v>18529</v>
      </c>
      <c r="CM4660" s="56"/>
      <c r="CN4660" s="56"/>
      <c r="CO4660" s="52"/>
      <c r="CP4660" s="52"/>
      <c r="CQ4660" s="52"/>
      <c r="CR4660" s="52"/>
      <c r="CS4660" s="52"/>
      <c r="CT4660" s="52"/>
      <c r="CU4660" s="33"/>
      <c r="CV4660" s="33"/>
    </row>
    <row r="4661" spans="74:100">
      <c r="BV4661" s="62"/>
      <c r="BW4661" s="62"/>
      <c r="BX4661" s="62"/>
      <c r="BY4661" s="62"/>
      <c r="BZ4661" s="62"/>
      <c r="CA4661" s="62"/>
      <c r="CB4661" s="62"/>
      <c r="CC4661" s="62"/>
      <c r="CD4661" s="62"/>
      <c r="CE4661" s="62"/>
      <c r="CF4661" s="62"/>
      <c r="CL4661" s="56" t="s">
        <v>4460</v>
      </c>
      <c r="CM4661" s="56" t="s">
        <v>3118</v>
      </c>
      <c r="CN4661" s="56" t="s">
        <v>3118</v>
      </c>
      <c r="CO4661" s="52"/>
      <c r="CP4661" s="52"/>
      <c r="CQ4661" s="52"/>
      <c r="CR4661" s="52"/>
      <c r="CS4661" s="52"/>
      <c r="CT4661" s="52"/>
      <c r="CU4661" s="33"/>
      <c r="CV4661" s="33"/>
    </row>
    <row r="4662" spans="74:100">
      <c r="BV4662" s="62"/>
      <c r="BW4662" s="62"/>
      <c r="BX4662" s="62"/>
      <c r="BY4662" s="62"/>
      <c r="BZ4662" s="62"/>
      <c r="CA4662" s="62"/>
      <c r="CB4662" s="62"/>
      <c r="CC4662" s="62"/>
      <c r="CD4662" s="62"/>
      <c r="CE4662" s="62"/>
      <c r="CF4662" s="62"/>
      <c r="CL4662" s="56" t="s">
        <v>18530</v>
      </c>
      <c r="CM4662" s="56"/>
      <c r="CN4662" s="56"/>
      <c r="CO4662" s="52"/>
      <c r="CP4662" s="52"/>
      <c r="CQ4662" s="52"/>
      <c r="CR4662" s="52"/>
      <c r="CS4662" s="52"/>
      <c r="CT4662" s="52"/>
      <c r="CU4662" s="33"/>
      <c r="CV4662" s="33"/>
    </row>
    <row r="4663" spans="74:100">
      <c r="BV4663" s="62"/>
      <c r="BW4663" s="62"/>
      <c r="BX4663" s="62"/>
      <c r="BY4663" s="62"/>
      <c r="BZ4663" s="62"/>
      <c r="CA4663" s="62"/>
      <c r="CB4663" s="62"/>
      <c r="CC4663" s="62"/>
      <c r="CD4663" s="62"/>
      <c r="CE4663" s="62"/>
      <c r="CF4663" s="62"/>
      <c r="CL4663" s="56" t="s">
        <v>4461</v>
      </c>
      <c r="CM4663" s="56" t="s">
        <v>217</v>
      </c>
      <c r="CN4663" s="56" t="s">
        <v>217</v>
      </c>
      <c r="CO4663" s="52"/>
      <c r="CP4663" s="52"/>
      <c r="CQ4663" s="52"/>
      <c r="CR4663" s="52"/>
      <c r="CS4663" s="52"/>
      <c r="CT4663" s="52"/>
      <c r="CU4663" s="33"/>
      <c r="CV4663" s="33"/>
    </row>
    <row r="4664" spans="74:100">
      <c r="BV4664" s="62"/>
      <c r="BW4664" s="62"/>
      <c r="BX4664" s="62"/>
      <c r="BY4664" s="62"/>
      <c r="BZ4664" s="62"/>
      <c r="CA4664" s="62"/>
      <c r="CB4664" s="62"/>
      <c r="CC4664" s="62"/>
      <c r="CD4664" s="62"/>
      <c r="CE4664" s="62"/>
      <c r="CF4664" s="62"/>
      <c r="CL4664" s="56" t="s">
        <v>18531</v>
      </c>
      <c r="CM4664" s="56"/>
      <c r="CN4664" s="56"/>
      <c r="CO4664" s="52"/>
      <c r="CP4664" s="52"/>
      <c r="CQ4664" s="52"/>
      <c r="CR4664" s="52"/>
      <c r="CS4664" s="52"/>
      <c r="CT4664" s="52"/>
      <c r="CU4664" s="33"/>
      <c r="CV4664" s="33"/>
    </row>
    <row r="4665" spans="74:100">
      <c r="BV4665" s="62"/>
      <c r="BW4665" s="62"/>
      <c r="BX4665" s="62"/>
      <c r="BY4665" s="62"/>
      <c r="BZ4665" s="62"/>
      <c r="CA4665" s="62"/>
      <c r="CB4665" s="62"/>
      <c r="CC4665" s="62"/>
      <c r="CD4665" s="62"/>
      <c r="CE4665" s="62"/>
      <c r="CF4665" s="62"/>
      <c r="CL4665" s="56" t="s">
        <v>4462</v>
      </c>
      <c r="CM4665" s="56" t="s">
        <v>217</v>
      </c>
      <c r="CN4665" s="56" t="s">
        <v>217</v>
      </c>
      <c r="CO4665" s="52"/>
      <c r="CP4665" s="52"/>
      <c r="CQ4665" s="52"/>
      <c r="CR4665" s="52"/>
      <c r="CS4665" s="52"/>
      <c r="CT4665" s="52"/>
      <c r="CU4665" s="33"/>
      <c r="CV4665" s="33"/>
    </row>
    <row r="4666" spans="74:100">
      <c r="BV4666" s="62"/>
      <c r="BW4666" s="62"/>
      <c r="BX4666" s="62"/>
      <c r="BY4666" s="62"/>
      <c r="BZ4666" s="62"/>
      <c r="CA4666" s="62"/>
      <c r="CB4666" s="62"/>
      <c r="CC4666" s="62"/>
      <c r="CD4666" s="62"/>
      <c r="CE4666" s="62"/>
      <c r="CF4666" s="62"/>
      <c r="CL4666" s="56" t="s">
        <v>18532</v>
      </c>
      <c r="CM4666" s="56"/>
      <c r="CN4666" s="56"/>
      <c r="CO4666" s="52"/>
      <c r="CP4666" s="52"/>
      <c r="CQ4666" s="52"/>
      <c r="CR4666" s="52"/>
      <c r="CS4666" s="52"/>
      <c r="CT4666" s="52"/>
      <c r="CU4666" s="33"/>
      <c r="CV4666" s="33"/>
    </row>
    <row r="4667" spans="74:100">
      <c r="BV4667" s="62"/>
      <c r="BW4667" s="62"/>
      <c r="BX4667" s="62"/>
      <c r="BY4667" s="62"/>
      <c r="BZ4667" s="62"/>
      <c r="CA4667" s="62"/>
      <c r="CB4667" s="62"/>
      <c r="CC4667" s="62"/>
      <c r="CD4667" s="62"/>
      <c r="CE4667" s="62"/>
      <c r="CF4667" s="62"/>
      <c r="CL4667" s="56" t="s">
        <v>4463</v>
      </c>
      <c r="CM4667" s="56" t="s">
        <v>217</v>
      </c>
      <c r="CN4667" s="56" t="s">
        <v>217</v>
      </c>
      <c r="CO4667" s="52"/>
      <c r="CP4667" s="52"/>
      <c r="CQ4667" s="52"/>
      <c r="CR4667" s="52"/>
      <c r="CS4667" s="52"/>
      <c r="CT4667" s="52"/>
      <c r="CU4667" s="33"/>
      <c r="CV4667" s="33"/>
    </row>
    <row r="4668" spans="74:100">
      <c r="BV4668" s="62"/>
      <c r="BW4668" s="62"/>
      <c r="BX4668" s="62"/>
      <c r="BY4668" s="62"/>
      <c r="BZ4668" s="62"/>
      <c r="CA4668" s="62"/>
      <c r="CB4668" s="62"/>
      <c r="CC4668" s="62"/>
      <c r="CD4668" s="62"/>
      <c r="CE4668" s="62"/>
      <c r="CF4668" s="62"/>
      <c r="CL4668" s="56" t="s">
        <v>18533</v>
      </c>
      <c r="CM4668" s="56"/>
      <c r="CN4668" s="56"/>
      <c r="CO4668" s="52"/>
      <c r="CP4668" s="52"/>
      <c r="CQ4668" s="52"/>
      <c r="CR4668" s="52"/>
      <c r="CS4668" s="52"/>
      <c r="CT4668" s="52"/>
      <c r="CU4668" s="33"/>
      <c r="CV4668" s="33"/>
    </row>
    <row r="4669" spans="74:100">
      <c r="BV4669" s="62"/>
      <c r="BW4669" s="62"/>
      <c r="BX4669" s="62"/>
      <c r="BY4669" s="62"/>
      <c r="BZ4669" s="62"/>
      <c r="CA4669" s="62"/>
      <c r="CB4669" s="62"/>
      <c r="CC4669" s="62"/>
      <c r="CD4669" s="62"/>
      <c r="CE4669" s="62"/>
      <c r="CF4669" s="62"/>
      <c r="CL4669" s="56" t="s">
        <v>27549</v>
      </c>
      <c r="CM4669" s="56" t="s">
        <v>217</v>
      </c>
      <c r="CN4669" s="56" t="s">
        <v>217</v>
      </c>
      <c r="CO4669" s="52"/>
      <c r="CP4669" s="52"/>
      <c r="CQ4669" s="52"/>
      <c r="CR4669" s="52"/>
      <c r="CS4669" s="52"/>
      <c r="CT4669" s="52"/>
      <c r="CU4669" s="33"/>
      <c r="CV4669" s="33"/>
    </row>
    <row r="4670" spans="74:100">
      <c r="BV4670" s="62"/>
      <c r="BW4670" s="62"/>
      <c r="BX4670" s="62"/>
      <c r="BY4670" s="62"/>
      <c r="BZ4670" s="62"/>
      <c r="CA4670" s="62"/>
      <c r="CB4670" s="62"/>
      <c r="CC4670" s="62"/>
      <c r="CD4670" s="62"/>
      <c r="CE4670" s="62"/>
      <c r="CF4670" s="62"/>
      <c r="CL4670" s="56" t="s">
        <v>27550</v>
      </c>
      <c r="CM4670" s="56"/>
      <c r="CN4670" s="56"/>
      <c r="CO4670" s="52"/>
      <c r="CP4670" s="52"/>
      <c r="CQ4670" s="52"/>
      <c r="CR4670" s="52"/>
      <c r="CS4670" s="52"/>
      <c r="CT4670" s="52"/>
      <c r="CU4670" s="33"/>
      <c r="CV4670" s="33"/>
    </row>
    <row r="4671" spans="74:100">
      <c r="BV4671" s="62"/>
      <c r="BW4671" s="62"/>
      <c r="BX4671" s="62"/>
      <c r="BY4671" s="62"/>
      <c r="BZ4671" s="62"/>
      <c r="CA4671" s="62"/>
      <c r="CB4671" s="62"/>
      <c r="CC4671" s="62"/>
      <c r="CD4671" s="62"/>
      <c r="CE4671" s="62"/>
      <c r="CF4671" s="62"/>
      <c r="CL4671" s="56" t="s">
        <v>4464</v>
      </c>
      <c r="CM4671" s="56" t="s">
        <v>217</v>
      </c>
      <c r="CN4671" s="56" t="s">
        <v>217</v>
      </c>
      <c r="CO4671" s="52"/>
      <c r="CP4671" s="52"/>
      <c r="CQ4671" s="52"/>
      <c r="CR4671" s="52"/>
      <c r="CS4671" s="52"/>
      <c r="CT4671" s="52"/>
      <c r="CU4671" s="33"/>
      <c r="CV4671" s="33"/>
    </row>
    <row r="4672" spans="74:100">
      <c r="BV4672" s="62"/>
      <c r="BW4672" s="62"/>
      <c r="BX4672" s="62"/>
      <c r="BY4672" s="62"/>
      <c r="BZ4672" s="62"/>
      <c r="CA4672" s="62"/>
      <c r="CB4672" s="62"/>
      <c r="CC4672" s="62"/>
      <c r="CD4672" s="62"/>
      <c r="CE4672" s="62"/>
      <c r="CF4672" s="62"/>
      <c r="CL4672" s="56" t="s">
        <v>18534</v>
      </c>
      <c r="CM4672" s="56"/>
      <c r="CN4672" s="56"/>
      <c r="CO4672" s="52"/>
      <c r="CP4672" s="52"/>
      <c r="CQ4672" s="52"/>
      <c r="CR4672" s="52"/>
      <c r="CS4672" s="52"/>
      <c r="CT4672" s="52"/>
      <c r="CU4672" s="33"/>
      <c r="CV4672" s="33"/>
    </row>
    <row r="4673" spans="74:100">
      <c r="BV4673" s="62"/>
      <c r="BW4673" s="62"/>
      <c r="BX4673" s="62"/>
      <c r="BY4673" s="62"/>
      <c r="BZ4673" s="62"/>
      <c r="CA4673" s="62"/>
      <c r="CB4673" s="62"/>
      <c r="CC4673" s="62"/>
      <c r="CD4673" s="62"/>
      <c r="CE4673" s="62"/>
      <c r="CF4673" s="62"/>
      <c r="CL4673" s="56" t="s">
        <v>4465</v>
      </c>
      <c r="CM4673" s="56" t="s">
        <v>217</v>
      </c>
      <c r="CN4673" s="56" t="s">
        <v>217</v>
      </c>
      <c r="CO4673" s="52"/>
      <c r="CP4673" s="52"/>
      <c r="CQ4673" s="52"/>
      <c r="CR4673" s="52"/>
      <c r="CS4673" s="52"/>
      <c r="CT4673" s="52"/>
      <c r="CU4673" s="33"/>
      <c r="CV4673" s="33"/>
    </row>
    <row r="4674" spans="74:100">
      <c r="BV4674" s="62"/>
      <c r="BW4674" s="62"/>
      <c r="BX4674" s="62"/>
      <c r="BY4674" s="62"/>
      <c r="BZ4674" s="62"/>
      <c r="CA4674" s="62"/>
      <c r="CB4674" s="62"/>
      <c r="CC4674" s="62"/>
      <c r="CD4674" s="62"/>
      <c r="CE4674" s="62"/>
      <c r="CF4674" s="62"/>
      <c r="CL4674" s="56" t="s">
        <v>18535</v>
      </c>
      <c r="CM4674" s="56"/>
      <c r="CN4674" s="56"/>
      <c r="CO4674" s="52"/>
      <c r="CP4674" s="52"/>
      <c r="CQ4674" s="52"/>
      <c r="CR4674" s="52"/>
      <c r="CS4674" s="52"/>
      <c r="CT4674" s="52"/>
      <c r="CU4674" s="33"/>
      <c r="CV4674" s="33"/>
    </row>
    <row r="4675" spans="74:100">
      <c r="BV4675" s="62"/>
      <c r="BW4675" s="62"/>
      <c r="BX4675" s="62"/>
      <c r="BY4675" s="62"/>
      <c r="BZ4675" s="62"/>
      <c r="CA4675" s="62"/>
      <c r="CB4675" s="62"/>
      <c r="CC4675" s="62"/>
      <c r="CD4675" s="62"/>
      <c r="CE4675" s="62"/>
      <c r="CF4675" s="62"/>
      <c r="CL4675" s="56" t="s">
        <v>4466</v>
      </c>
      <c r="CM4675" s="56" t="s">
        <v>217</v>
      </c>
      <c r="CN4675" s="56" t="s">
        <v>217</v>
      </c>
      <c r="CO4675" s="52"/>
      <c r="CP4675" s="52"/>
      <c r="CQ4675" s="52"/>
      <c r="CR4675" s="52"/>
      <c r="CS4675" s="52"/>
      <c r="CT4675" s="52"/>
      <c r="CU4675" s="33"/>
      <c r="CV4675" s="33"/>
    </row>
    <row r="4676" spans="74:100">
      <c r="BV4676" s="62"/>
      <c r="BW4676" s="62"/>
      <c r="BX4676" s="62"/>
      <c r="BY4676" s="62"/>
      <c r="BZ4676" s="62"/>
      <c r="CA4676" s="62"/>
      <c r="CB4676" s="62"/>
      <c r="CC4676" s="62"/>
      <c r="CD4676" s="62"/>
      <c r="CE4676" s="62"/>
      <c r="CF4676" s="62"/>
      <c r="CL4676" s="56" t="s">
        <v>18536</v>
      </c>
      <c r="CM4676" s="56"/>
      <c r="CN4676" s="56"/>
      <c r="CO4676" s="52"/>
      <c r="CP4676" s="52"/>
      <c r="CQ4676" s="52"/>
      <c r="CR4676" s="52"/>
      <c r="CS4676" s="52"/>
      <c r="CT4676" s="52"/>
      <c r="CU4676" s="33"/>
      <c r="CV4676" s="33"/>
    </row>
    <row r="4677" spans="74:100">
      <c r="BV4677" s="62"/>
      <c r="BW4677" s="62"/>
      <c r="BX4677" s="62"/>
      <c r="BY4677" s="62"/>
      <c r="BZ4677" s="62"/>
      <c r="CA4677" s="62"/>
      <c r="CB4677" s="62"/>
      <c r="CC4677" s="62"/>
      <c r="CD4677" s="62"/>
      <c r="CE4677" s="62"/>
      <c r="CF4677" s="62"/>
      <c r="CL4677" s="56" t="s">
        <v>4467</v>
      </c>
      <c r="CM4677" s="56" t="s">
        <v>217</v>
      </c>
      <c r="CN4677" s="56" t="s">
        <v>217</v>
      </c>
      <c r="CO4677" s="52"/>
      <c r="CP4677" s="52"/>
      <c r="CQ4677" s="52"/>
      <c r="CR4677" s="52"/>
      <c r="CS4677" s="52"/>
      <c r="CT4677" s="52"/>
      <c r="CU4677" s="33"/>
      <c r="CV4677" s="33"/>
    </row>
    <row r="4678" spans="74:100">
      <c r="BV4678" s="62"/>
      <c r="BW4678" s="62"/>
      <c r="BX4678" s="62"/>
      <c r="BY4678" s="62"/>
      <c r="BZ4678" s="62"/>
      <c r="CA4678" s="62"/>
      <c r="CB4678" s="62"/>
      <c r="CC4678" s="62"/>
      <c r="CD4678" s="62"/>
      <c r="CE4678" s="62"/>
      <c r="CF4678" s="62"/>
      <c r="CL4678" s="56" t="s">
        <v>18537</v>
      </c>
      <c r="CM4678" s="56"/>
      <c r="CN4678" s="56"/>
      <c r="CO4678" s="52"/>
      <c r="CP4678" s="52"/>
      <c r="CQ4678" s="52"/>
      <c r="CR4678" s="52"/>
      <c r="CS4678" s="52"/>
      <c r="CT4678" s="52"/>
      <c r="CU4678" s="33"/>
      <c r="CV4678" s="33"/>
    </row>
    <row r="4679" spans="74:100">
      <c r="BV4679" s="62"/>
      <c r="BW4679" s="62"/>
      <c r="BX4679" s="62"/>
      <c r="BY4679" s="62"/>
      <c r="BZ4679" s="62"/>
      <c r="CA4679" s="62"/>
      <c r="CB4679" s="62"/>
      <c r="CC4679" s="62"/>
      <c r="CD4679" s="62"/>
      <c r="CE4679" s="62"/>
      <c r="CF4679" s="62"/>
      <c r="CL4679" s="56" t="s">
        <v>4468</v>
      </c>
      <c r="CM4679" s="56" t="s">
        <v>217</v>
      </c>
      <c r="CN4679" s="56" t="s">
        <v>217</v>
      </c>
      <c r="CO4679" s="52"/>
      <c r="CP4679" s="52"/>
      <c r="CQ4679" s="52"/>
      <c r="CR4679" s="52"/>
      <c r="CS4679" s="52"/>
      <c r="CT4679" s="52"/>
      <c r="CU4679" s="33"/>
      <c r="CV4679" s="33"/>
    </row>
    <row r="4680" spans="74:100">
      <c r="BV4680" s="62"/>
      <c r="BW4680" s="62"/>
      <c r="BX4680" s="62"/>
      <c r="BY4680" s="62"/>
      <c r="BZ4680" s="62"/>
      <c r="CA4680" s="62"/>
      <c r="CB4680" s="62"/>
      <c r="CC4680" s="62"/>
      <c r="CD4680" s="62"/>
      <c r="CE4680" s="62"/>
      <c r="CF4680" s="62"/>
      <c r="CL4680" s="56" t="s">
        <v>18538</v>
      </c>
      <c r="CM4680" s="56"/>
      <c r="CN4680" s="56"/>
      <c r="CO4680" s="52"/>
      <c r="CP4680" s="52"/>
      <c r="CQ4680" s="52"/>
      <c r="CR4680" s="52"/>
      <c r="CS4680" s="52"/>
      <c r="CT4680" s="52"/>
      <c r="CU4680" s="33"/>
      <c r="CV4680" s="33"/>
    </row>
    <row r="4681" spans="74:100">
      <c r="BV4681" s="62"/>
      <c r="BW4681" s="62"/>
      <c r="BX4681" s="62"/>
      <c r="BY4681" s="62"/>
      <c r="BZ4681" s="62"/>
      <c r="CA4681" s="62"/>
      <c r="CB4681" s="62"/>
      <c r="CC4681" s="62"/>
      <c r="CD4681" s="62"/>
      <c r="CE4681" s="62"/>
      <c r="CF4681" s="62"/>
      <c r="CL4681" s="56" t="s">
        <v>4469</v>
      </c>
      <c r="CM4681" s="56" t="s">
        <v>217</v>
      </c>
      <c r="CN4681" s="56" t="s">
        <v>217</v>
      </c>
      <c r="CO4681" s="52"/>
      <c r="CP4681" s="52"/>
      <c r="CQ4681" s="52"/>
      <c r="CR4681" s="52"/>
      <c r="CS4681" s="52"/>
      <c r="CT4681" s="52"/>
      <c r="CU4681" s="33"/>
      <c r="CV4681" s="33"/>
    </row>
    <row r="4682" spans="74:100">
      <c r="BV4682" s="62"/>
      <c r="BW4682" s="62"/>
      <c r="BX4682" s="62"/>
      <c r="BY4682" s="62"/>
      <c r="BZ4682" s="62"/>
      <c r="CA4682" s="62"/>
      <c r="CB4682" s="62"/>
      <c r="CC4682" s="62"/>
      <c r="CD4682" s="62"/>
      <c r="CE4682" s="62"/>
      <c r="CF4682" s="62"/>
      <c r="CL4682" s="56" t="s">
        <v>18539</v>
      </c>
      <c r="CM4682" s="56"/>
      <c r="CN4682" s="56"/>
      <c r="CO4682" s="52"/>
      <c r="CP4682" s="52"/>
      <c r="CQ4682" s="52"/>
      <c r="CR4682" s="52"/>
      <c r="CS4682" s="52"/>
      <c r="CT4682" s="52"/>
      <c r="CU4682" s="33"/>
      <c r="CV4682" s="33"/>
    </row>
    <row r="4683" spans="74:100">
      <c r="BV4683" s="62"/>
      <c r="BW4683" s="62"/>
      <c r="BX4683" s="62"/>
      <c r="BY4683" s="62"/>
      <c r="BZ4683" s="62"/>
      <c r="CA4683" s="62"/>
      <c r="CB4683" s="62"/>
      <c r="CC4683" s="62"/>
      <c r="CD4683" s="62"/>
      <c r="CE4683" s="62"/>
      <c r="CF4683" s="62"/>
      <c r="CL4683" s="56" t="s">
        <v>4470</v>
      </c>
      <c r="CM4683" s="56" t="s">
        <v>3118</v>
      </c>
      <c r="CN4683" s="56" t="s">
        <v>3118</v>
      </c>
      <c r="CO4683" s="52"/>
      <c r="CP4683" s="52"/>
      <c r="CQ4683" s="52"/>
      <c r="CR4683" s="52"/>
      <c r="CS4683" s="52"/>
      <c r="CT4683" s="52"/>
      <c r="CU4683" s="33"/>
      <c r="CV4683" s="33"/>
    </row>
    <row r="4684" spans="74:100">
      <c r="BV4684" s="62"/>
      <c r="BW4684" s="62"/>
      <c r="BX4684" s="62"/>
      <c r="BY4684" s="62"/>
      <c r="BZ4684" s="62"/>
      <c r="CA4684" s="62"/>
      <c r="CB4684" s="62"/>
      <c r="CC4684" s="62"/>
      <c r="CD4684" s="62"/>
      <c r="CE4684" s="62"/>
      <c r="CF4684" s="62"/>
      <c r="CL4684" s="56" t="s">
        <v>18540</v>
      </c>
      <c r="CM4684" s="56"/>
      <c r="CN4684" s="56"/>
      <c r="CO4684" s="52"/>
      <c r="CP4684" s="52"/>
      <c r="CQ4684" s="52"/>
      <c r="CR4684" s="52"/>
      <c r="CS4684" s="52"/>
      <c r="CT4684" s="52"/>
      <c r="CU4684" s="33"/>
      <c r="CV4684" s="33"/>
    </row>
    <row r="4685" spans="74:100">
      <c r="BV4685" s="62"/>
      <c r="BW4685" s="62"/>
      <c r="BX4685" s="62"/>
      <c r="BY4685" s="62"/>
      <c r="BZ4685" s="62"/>
      <c r="CA4685" s="62"/>
      <c r="CB4685" s="62"/>
      <c r="CC4685" s="62"/>
      <c r="CD4685" s="62"/>
      <c r="CE4685" s="62"/>
      <c r="CF4685" s="62"/>
      <c r="CL4685" s="56" t="s">
        <v>4471</v>
      </c>
      <c r="CM4685" s="56" t="s">
        <v>217</v>
      </c>
      <c r="CN4685" s="56" t="s">
        <v>217</v>
      </c>
      <c r="CO4685" s="52"/>
      <c r="CP4685" s="52"/>
      <c r="CQ4685" s="52"/>
      <c r="CR4685" s="52"/>
      <c r="CS4685" s="52"/>
      <c r="CT4685" s="52"/>
      <c r="CU4685" s="33"/>
      <c r="CV4685" s="33"/>
    </row>
    <row r="4686" spans="74:100">
      <c r="BV4686" s="62"/>
      <c r="BW4686" s="62"/>
      <c r="BX4686" s="62"/>
      <c r="BY4686" s="62"/>
      <c r="BZ4686" s="62"/>
      <c r="CA4686" s="62"/>
      <c r="CB4686" s="62"/>
      <c r="CC4686" s="62"/>
      <c r="CD4686" s="62"/>
      <c r="CE4686" s="62"/>
      <c r="CF4686" s="62"/>
      <c r="CL4686" s="56" t="s">
        <v>18541</v>
      </c>
      <c r="CM4686" s="56"/>
      <c r="CN4686" s="56"/>
      <c r="CO4686" s="52"/>
      <c r="CP4686" s="52"/>
      <c r="CQ4686" s="52"/>
      <c r="CR4686" s="52"/>
      <c r="CS4686" s="52"/>
      <c r="CT4686" s="52"/>
      <c r="CU4686" s="33"/>
      <c r="CV4686" s="33"/>
    </row>
    <row r="4687" spans="74:100">
      <c r="BV4687" s="62"/>
      <c r="BW4687" s="62"/>
      <c r="BX4687" s="62"/>
      <c r="BY4687" s="62"/>
      <c r="BZ4687" s="62"/>
      <c r="CA4687" s="62"/>
      <c r="CB4687" s="62"/>
      <c r="CC4687" s="62"/>
      <c r="CD4687" s="62"/>
      <c r="CE4687" s="62"/>
      <c r="CF4687" s="62"/>
      <c r="CL4687" s="56" t="s">
        <v>1383</v>
      </c>
      <c r="CM4687" s="56" t="s">
        <v>216</v>
      </c>
      <c r="CN4687" s="56" t="s">
        <v>216</v>
      </c>
      <c r="CO4687" s="52"/>
      <c r="CP4687" s="52"/>
      <c r="CQ4687" s="52"/>
      <c r="CR4687" s="52"/>
      <c r="CS4687" s="52"/>
      <c r="CT4687" s="52"/>
      <c r="CU4687" s="33"/>
      <c r="CV4687" s="33"/>
    </row>
    <row r="4688" spans="74:100">
      <c r="BV4688" s="62"/>
      <c r="BW4688" s="62"/>
      <c r="BX4688" s="62"/>
      <c r="BY4688" s="62"/>
      <c r="BZ4688" s="62"/>
      <c r="CA4688" s="62"/>
      <c r="CB4688" s="62"/>
      <c r="CC4688" s="62"/>
      <c r="CD4688" s="62"/>
      <c r="CE4688" s="62"/>
      <c r="CF4688" s="62"/>
      <c r="CL4688" s="56" t="s">
        <v>21440</v>
      </c>
      <c r="CM4688" s="56"/>
      <c r="CN4688" s="56"/>
      <c r="CO4688" s="52"/>
      <c r="CP4688" s="52"/>
      <c r="CQ4688" s="52"/>
      <c r="CR4688" s="52"/>
      <c r="CS4688" s="52"/>
      <c r="CT4688" s="52"/>
      <c r="CU4688" s="33"/>
      <c r="CV4688" s="33"/>
    </row>
    <row r="4689" spans="74:100">
      <c r="BV4689" s="62"/>
      <c r="BW4689" s="62"/>
      <c r="BX4689" s="62"/>
      <c r="BY4689" s="62"/>
      <c r="BZ4689" s="62"/>
      <c r="CA4689" s="62"/>
      <c r="CB4689" s="62"/>
      <c r="CC4689" s="62"/>
      <c r="CD4689" s="62"/>
      <c r="CE4689" s="62"/>
      <c r="CF4689" s="62"/>
      <c r="CL4689" s="56" t="s">
        <v>4472</v>
      </c>
      <c r="CM4689" s="56" t="s">
        <v>217</v>
      </c>
      <c r="CN4689" s="56" t="s">
        <v>217</v>
      </c>
      <c r="CO4689" s="52"/>
      <c r="CP4689" s="52"/>
      <c r="CQ4689" s="52"/>
      <c r="CR4689" s="52"/>
      <c r="CS4689" s="52"/>
      <c r="CT4689" s="52"/>
      <c r="CU4689" s="33"/>
      <c r="CV4689" s="33"/>
    </row>
    <row r="4690" spans="74:100">
      <c r="BV4690" s="62"/>
      <c r="BW4690" s="62"/>
      <c r="BX4690" s="62"/>
      <c r="BY4690" s="62"/>
      <c r="BZ4690" s="62"/>
      <c r="CA4690" s="62"/>
      <c r="CB4690" s="62"/>
      <c r="CC4690" s="62"/>
      <c r="CD4690" s="62"/>
      <c r="CE4690" s="62"/>
      <c r="CF4690" s="62"/>
      <c r="CL4690" s="56" t="s">
        <v>18542</v>
      </c>
      <c r="CM4690" s="56"/>
      <c r="CN4690" s="56"/>
      <c r="CO4690" s="52"/>
      <c r="CP4690" s="52"/>
      <c r="CQ4690" s="52"/>
      <c r="CR4690" s="52"/>
      <c r="CS4690" s="52"/>
      <c r="CT4690" s="52"/>
      <c r="CU4690" s="33"/>
      <c r="CV4690" s="33"/>
    </row>
    <row r="4691" spans="74:100">
      <c r="BV4691" s="62"/>
      <c r="BW4691" s="62"/>
      <c r="BX4691" s="62"/>
      <c r="BY4691" s="62"/>
      <c r="BZ4691" s="62"/>
      <c r="CA4691" s="62"/>
      <c r="CB4691" s="62"/>
      <c r="CC4691" s="62"/>
      <c r="CD4691" s="62"/>
      <c r="CE4691" s="62"/>
      <c r="CF4691" s="62"/>
      <c r="CL4691" s="56" t="s">
        <v>4473</v>
      </c>
      <c r="CM4691" s="56" t="s">
        <v>3118</v>
      </c>
      <c r="CN4691" s="56" t="s">
        <v>3118</v>
      </c>
      <c r="CO4691" s="52"/>
      <c r="CP4691" s="52"/>
      <c r="CQ4691" s="52"/>
      <c r="CR4691" s="52"/>
      <c r="CS4691" s="52"/>
      <c r="CT4691" s="52"/>
      <c r="CU4691" s="33"/>
      <c r="CV4691" s="33"/>
    </row>
    <row r="4692" spans="74:100">
      <c r="BV4692" s="62"/>
      <c r="BW4692" s="62"/>
      <c r="BX4692" s="62"/>
      <c r="BY4692" s="62"/>
      <c r="BZ4692" s="62"/>
      <c r="CA4692" s="62"/>
      <c r="CB4692" s="62"/>
      <c r="CC4692" s="62"/>
      <c r="CD4692" s="62"/>
      <c r="CE4692" s="62"/>
      <c r="CF4692" s="62"/>
      <c r="CL4692" s="56" t="s">
        <v>18543</v>
      </c>
      <c r="CM4692" s="56"/>
      <c r="CN4692" s="56"/>
      <c r="CO4692" s="52"/>
      <c r="CP4692" s="52"/>
      <c r="CQ4692" s="52"/>
      <c r="CR4692" s="52"/>
      <c r="CS4692" s="52"/>
      <c r="CT4692" s="52"/>
      <c r="CU4692" s="33"/>
      <c r="CV4692" s="33"/>
    </row>
    <row r="4693" spans="74:100">
      <c r="BV4693" s="62"/>
      <c r="BW4693" s="62"/>
      <c r="BX4693" s="62"/>
      <c r="BY4693" s="62"/>
      <c r="BZ4693" s="62"/>
      <c r="CA4693" s="62"/>
      <c r="CB4693" s="62"/>
      <c r="CC4693" s="62"/>
      <c r="CD4693" s="62"/>
      <c r="CE4693" s="62"/>
      <c r="CF4693" s="62"/>
      <c r="CL4693" s="56" t="s">
        <v>1384</v>
      </c>
      <c r="CM4693" s="56" t="s">
        <v>216</v>
      </c>
      <c r="CN4693" s="56" t="s">
        <v>216</v>
      </c>
      <c r="CO4693" s="52"/>
      <c r="CP4693" s="52"/>
      <c r="CQ4693" s="52"/>
      <c r="CR4693" s="52"/>
      <c r="CS4693" s="52"/>
      <c r="CT4693" s="52"/>
      <c r="CU4693" s="33"/>
      <c r="CV4693" s="33"/>
    </row>
    <row r="4694" spans="74:100">
      <c r="BV4694" s="62"/>
      <c r="BW4694" s="62"/>
      <c r="BX4694" s="62"/>
      <c r="BY4694" s="62"/>
      <c r="BZ4694" s="62"/>
      <c r="CA4694" s="62"/>
      <c r="CB4694" s="62"/>
      <c r="CC4694" s="62"/>
      <c r="CD4694" s="62"/>
      <c r="CE4694" s="62"/>
      <c r="CF4694" s="62"/>
      <c r="CL4694" s="56" t="s">
        <v>21441</v>
      </c>
      <c r="CM4694" s="56"/>
      <c r="CN4694" s="56"/>
      <c r="CO4694" s="52"/>
      <c r="CP4694" s="52"/>
      <c r="CQ4694" s="52"/>
      <c r="CR4694" s="52"/>
      <c r="CS4694" s="52"/>
      <c r="CT4694" s="52"/>
      <c r="CU4694" s="33"/>
      <c r="CV4694" s="33"/>
    </row>
    <row r="4695" spans="74:100">
      <c r="BV4695" s="62"/>
      <c r="BW4695" s="62"/>
      <c r="BX4695" s="62"/>
      <c r="BY4695" s="62"/>
      <c r="BZ4695" s="62"/>
      <c r="CA4695" s="62"/>
      <c r="CB4695" s="62"/>
      <c r="CC4695" s="62"/>
      <c r="CD4695" s="62"/>
      <c r="CE4695" s="62"/>
      <c r="CF4695" s="62"/>
      <c r="CL4695" s="56" t="s">
        <v>27551</v>
      </c>
      <c r="CM4695" s="56" t="s">
        <v>3118</v>
      </c>
      <c r="CN4695" s="56" t="s">
        <v>3118</v>
      </c>
      <c r="CO4695" s="52"/>
      <c r="CP4695" s="52"/>
      <c r="CQ4695" s="52"/>
      <c r="CR4695" s="52"/>
      <c r="CS4695" s="52"/>
      <c r="CT4695" s="52"/>
      <c r="CU4695" s="33"/>
      <c r="CV4695" s="33"/>
    </row>
    <row r="4696" spans="74:100">
      <c r="BV4696" s="62"/>
      <c r="BW4696" s="62"/>
      <c r="BX4696" s="62"/>
      <c r="BY4696" s="62"/>
      <c r="BZ4696" s="62"/>
      <c r="CA4696" s="62"/>
      <c r="CB4696" s="62"/>
      <c r="CC4696" s="62"/>
      <c r="CD4696" s="62"/>
      <c r="CE4696" s="62"/>
      <c r="CF4696" s="62"/>
      <c r="CL4696" s="56" t="s">
        <v>27552</v>
      </c>
      <c r="CM4696" s="56"/>
      <c r="CN4696" s="56"/>
      <c r="CO4696" s="52"/>
      <c r="CP4696" s="52"/>
      <c r="CQ4696" s="52"/>
      <c r="CR4696" s="52"/>
      <c r="CS4696" s="52"/>
      <c r="CT4696" s="52"/>
      <c r="CU4696" s="33"/>
      <c r="CV4696" s="33"/>
    </row>
    <row r="4697" spans="74:100">
      <c r="BV4697" s="62"/>
      <c r="BW4697" s="62"/>
      <c r="BX4697" s="62"/>
      <c r="BY4697" s="62"/>
      <c r="BZ4697" s="62"/>
      <c r="CA4697" s="62"/>
      <c r="CB4697" s="62"/>
      <c r="CC4697" s="62"/>
      <c r="CD4697" s="62"/>
      <c r="CE4697" s="62"/>
      <c r="CF4697" s="62"/>
      <c r="CL4697" s="56" t="s">
        <v>27553</v>
      </c>
      <c r="CM4697" s="56" t="s">
        <v>217</v>
      </c>
      <c r="CN4697" s="56" t="s">
        <v>217</v>
      </c>
      <c r="CO4697" s="52"/>
      <c r="CP4697" s="52"/>
      <c r="CQ4697" s="52"/>
      <c r="CR4697" s="52"/>
      <c r="CS4697" s="52"/>
      <c r="CT4697" s="52"/>
      <c r="CU4697" s="33"/>
      <c r="CV4697" s="33"/>
    </row>
    <row r="4698" spans="74:100">
      <c r="BV4698" s="62"/>
      <c r="BW4698" s="62"/>
      <c r="BX4698" s="62"/>
      <c r="BY4698" s="62"/>
      <c r="BZ4698" s="62"/>
      <c r="CA4698" s="62"/>
      <c r="CB4698" s="62"/>
      <c r="CC4698" s="62"/>
      <c r="CD4698" s="62"/>
      <c r="CE4698" s="62"/>
      <c r="CF4698" s="62"/>
      <c r="CL4698" s="56" t="s">
        <v>27552</v>
      </c>
      <c r="CM4698" s="56"/>
      <c r="CN4698" s="56"/>
      <c r="CO4698" s="52"/>
      <c r="CP4698" s="52"/>
      <c r="CQ4698" s="52"/>
      <c r="CR4698" s="52"/>
      <c r="CS4698" s="52"/>
      <c r="CT4698" s="52"/>
      <c r="CU4698" s="33"/>
      <c r="CV4698" s="33"/>
    </row>
    <row r="4699" spans="74:100">
      <c r="BV4699" s="62"/>
      <c r="BW4699" s="62"/>
      <c r="BX4699" s="62"/>
      <c r="BY4699" s="62"/>
      <c r="BZ4699" s="62"/>
      <c r="CA4699" s="62"/>
      <c r="CB4699" s="62"/>
      <c r="CC4699" s="62"/>
      <c r="CD4699" s="62"/>
      <c r="CE4699" s="62"/>
      <c r="CF4699" s="62"/>
      <c r="CL4699" s="56" t="s">
        <v>4474</v>
      </c>
      <c r="CM4699" s="56" t="s">
        <v>3118</v>
      </c>
      <c r="CN4699" s="56" t="s">
        <v>3118</v>
      </c>
      <c r="CO4699" s="52"/>
      <c r="CP4699" s="52"/>
      <c r="CQ4699" s="52"/>
      <c r="CR4699" s="52"/>
      <c r="CS4699" s="52"/>
      <c r="CT4699" s="52"/>
      <c r="CU4699" s="33"/>
      <c r="CV4699" s="33"/>
    </row>
    <row r="4700" spans="74:100">
      <c r="BV4700" s="62"/>
      <c r="BW4700" s="62"/>
      <c r="BX4700" s="62"/>
      <c r="BY4700" s="62"/>
      <c r="BZ4700" s="62"/>
      <c r="CA4700" s="62"/>
      <c r="CB4700" s="62"/>
      <c r="CC4700" s="62"/>
      <c r="CD4700" s="62"/>
      <c r="CE4700" s="62"/>
      <c r="CF4700" s="62"/>
      <c r="CL4700" s="56" t="s">
        <v>18544</v>
      </c>
      <c r="CM4700" s="56"/>
      <c r="CN4700" s="56"/>
      <c r="CO4700" s="52"/>
      <c r="CP4700" s="52"/>
      <c r="CQ4700" s="52"/>
      <c r="CR4700" s="52"/>
      <c r="CS4700" s="52"/>
      <c r="CT4700" s="52"/>
      <c r="CU4700" s="33"/>
      <c r="CV4700" s="33"/>
    </row>
    <row r="4701" spans="74:100">
      <c r="BV4701" s="62"/>
      <c r="BW4701" s="62"/>
      <c r="BX4701" s="62"/>
      <c r="BY4701" s="62"/>
      <c r="BZ4701" s="62"/>
      <c r="CA4701" s="62"/>
      <c r="CB4701" s="62"/>
      <c r="CC4701" s="62"/>
      <c r="CD4701" s="62"/>
      <c r="CE4701" s="62"/>
      <c r="CF4701" s="62"/>
      <c r="CL4701" s="56" t="s">
        <v>1385</v>
      </c>
      <c r="CM4701" s="56" t="s">
        <v>213</v>
      </c>
      <c r="CN4701" s="56" t="s">
        <v>213</v>
      </c>
      <c r="CO4701" s="52"/>
      <c r="CP4701" s="52"/>
      <c r="CQ4701" s="52"/>
      <c r="CR4701" s="52"/>
      <c r="CS4701" s="52"/>
      <c r="CT4701" s="52"/>
      <c r="CU4701" s="33"/>
      <c r="CV4701" s="33"/>
    </row>
    <row r="4702" spans="74:100">
      <c r="BV4702" s="62"/>
      <c r="BW4702" s="62"/>
      <c r="BX4702" s="62"/>
      <c r="BY4702" s="62"/>
      <c r="BZ4702" s="62"/>
      <c r="CA4702" s="62"/>
      <c r="CB4702" s="62"/>
      <c r="CC4702" s="62"/>
      <c r="CD4702" s="62"/>
      <c r="CE4702" s="62"/>
      <c r="CF4702" s="62"/>
      <c r="CL4702" s="56" t="s">
        <v>21442</v>
      </c>
      <c r="CM4702" s="56"/>
      <c r="CN4702" s="56"/>
      <c r="CO4702" s="52"/>
      <c r="CP4702" s="52"/>
      <c r="CQ4702" s="52"/>
      <c r="CR4702" s="52"/>
      <c r="CS4702" s="52"/>
      <c r="CT4702" s="52"/>
      <c r="CU4702" s="33"/>
      <c r="CV4702" s="33"/>
    </row>
    <row r="4703" spans="74:100">
      <c r="BV4703" s="62"/>
      <c r="BW4703" s="62"/>
      <c r="BX4703" s="62"/>
      <c r="BY4703" s="62"/>
      <c r="BZ4703" s="62"/>
      <c r="CA4703" s="62"/>
      <c r="CB4703" s="62"/>
      <c r="CC4703" s="62"/>
      <c r="CD4703" s="62"/>
      <c r="CE4703" s="62"/>
      <c r="CF4703" s="62"/>
      <c r="CL4703" s="56" t="s">
        <v>1386</v>
      </c>
      <c r="CM4703" s="56" t="s">
        <v>213</v>
      </c>
      <c r="CN4703" s="56" t="s">
        <v>213</v>
      </c>
      <c r="CO4703" s="52"/>
      <c r="CP4703" s="52"/>
      <c r="CQ4703" s="52"/>
      <c r="CR4703" s="52"/>
      <c r="CS4703" s="52"/>
      <c r="CT4703" s="52"/>
      <c r="CU4703" s="33"/>
      <c r="CV4703" s="33"/>
    </row>
    <row r="4704" spans="74:100">
      <c r="BV4704" s="62"/>
      <c r="BW4704" s="62"/>
      <c r="BX4704" s="62"/>
      <c r="BY4704" s="62"/>
      <c r="BZ4704" s="62"/>
      <c r="CA4704" s="62"/>
      <c r="CB4704" s="62"/>
      <c r="CC4704" s="62"/>
      <c r="CD4704" s="62"/>
      <c r="CE4704" s="62"/>
      <c r="CF4704" s="62"/>
      <c r="CL4704" s="56" t="s">
        <v>21443</v>
      </c>
      <c r="CM4704" s="56"/>
      <c r="CN4704" s="56"/>
      <c r="CO4704" s="52"/>
      <c r="CP4704" s="52"/>
      <c r="CQ4704" s="52"/>
      <c r="CR4704" s="52"/>
      <c r="CS4704" s="52"/>
      <c r="CT4704" s="52"/>
      <c r="CU4704" s="33"/>
      <c r="CV4704" s="33"/>
    </row>
    <row r="4705" spans="74:100">
      <c r="BV4705" s="62"/>
      <c r="BW4705" s="62"/>
      <c r="BX4705" s="62"/>
      <c r="BY4705" s="62"/>
      <c r="BZ4705" s="62"/>
      <c r="CA4705" s="62"/>
      <c r="CB4705" s="62"/>
      <c r="CC4705" s="62"/>
      <c r="CD4705" s="62"/>
      <c r="CE4705" s="62"/>
      <c r="CF4705" s="62"/>
      <c r="CL4705" s="56" t="s">
        <v>1387</v>
      </c>
      <c r="CM4705" s="56" t="s">
        <v>213</v>
      </c>
      <c r="CN4705" s="56" t="s">
        <v>213</v>
      </c>
      <c r="CO4705" s="52"/>
      <c r="CP4705" s="52"/>
      <c r="CQ4705" s="52"/>
      <c r="CR4705" s="52"/>
      <c r="CS4705" s="52"/>
      <c r="CT4705" s="52"/>
      <c r="CU4705" s="33"/>
      <c r="CV4705" s="33"/>
    </row>
    <row r="4706" spans="74:100">
      <c r="BV4706" s="62"/>
      <c r="BW4706" s="62"/>
      <c r="BX4706" s="62"/>
      <c r="BY4706" s="62"/>
      <c r="BZ4706" s="62"/>
      <c r="CA4706" s="62"/>
      <c r="CB4706" s="62"/>
      <c r="CC4706" s="62"/>
      <c r="CD4706" s="62"/>
      <c r="CE4706" s="62"/>
      <c r="CF4706" s="62"/>
      <c r="CL4706" s="56" t="s">
        <v>21444</v>
      </c>
      <c r="CM4706" s="56"/>
      <c r="CN4706" s="56"/>
      <c r="CO4706" s="52"/>
      <c r="CP4706" s="52"/>
      <c r="CQ4706" s="52"/>
      <c r="CR4706" s="52"/>
      <c r="CS4706" s="52"/>
      <c r="CT4706" s="52"/>
      <c r="CU4706" s="33"/>
      <c r="CV4706" s="33"/>
    </row>
    <row r="4707" spans="74:100">
      <c r="BV4707" s="62"/>
      <c r="BW4707" s="62"/>
      <c r="BX4707" s="62"/>
      <c r="BY4707" s="62"/>
      <c r="BZ4707" s="62"/>
      <c r="CA4707" s="62"/>
      <c r="CB4707" s="62"/>
      <c r="CC4707" s="62"/>
      <c r="CD4707" s="62"/>
      <c r="CE4707" s="62"/>
      <c r="CF4707" s="62"/>
      <c r="CL4707" s="56" t="s">
        <v>1388</v>
      </c>
      <c r="CM4707" s="56" t="s">
        <v>213</v>
      </c>
      <c r="CN4707" s="56" t="s">
        <v>213</v>
      </c>
      <c r="CO4707" s="52"/>
      <c r="CP4707" s="52"/>
      <c r="CQ4707" s="52"/>
      <c r="CR4707" s="52"/>
      <c r="CS4707" s="52"/>
      <c r="CT4707" s="52"/>
      <c r="CU4707" s="33"/>
      <c r="CV4707" s="33"/>
    </row>
    <row r="4708" spans="74:100">
      <c r="BV4708" s="62"/>
      <c r="BW4708" s="62"/>
      <c r="BX4708" s="62"/>
      <c r="BY4708" s="62"/>
      <c r="BZ4708" s="62"/>
      <c r="CA4708" s="62"/>
      <c r="CB4708" s="62"/>
      <c r="CC4708" s="62"/>
      <c r="CD4708" s="62"/>
      <c r="CE4708" s="62"/>
      <c r="CF4708" s="62"/>
      <c r="CL4708" s="56" t="s">
        <v>21445</v>
      </c>
      <c r="CM4708" s="56"/>
      <c r="CN4708" s="56"/>
      <c r="CO4708" s="52"/>
      <c r="CP4708" s="52"/>
      <c r="CQ4708" s="52"/>
      <c r="CR4708" s="52"/>
      <c r="CS4708" s="52"/>
      <c r="CT4708" s="52"/>
      <c r="CU4708" s="33"/>
      <c r="CV4708" s="33"/>
    </row>
    <row r="4709" spans="74:100">
      <c r="BV4709" s="62"/>
      <c r="BW4709" s="62"/>
      <c r="BX4709" s="62"/>
      <c r="BY4709" s="62"/>
      <c r="BZ4709" s="62"/>
      <c r="CA4709" s="62"/>
      <c r="CB4709" s="62"/>
      <c r="CC4709" s="62"/>
      <c r="CD4709" s="62"/>
      <c r="CE4709" s="62"/>
      <c r="CF4709" s="62"/>
      <c r="CL4709" s="56" t="s">
        <v>1390</v>
      </c>
      <c r="CM4709" s="56" t="s">
        <v>213</v>
      </c>
      <c r="CN4709" s="56" t="s">
        <v>213</v>
      </c>
      <c r="CO4709" s="52"/>
      <c r="CP4709" s="52"/>
      <c r="CQ4709" s="52"/>
      <c r="CR4709" s="52"/>
      <c r="CS4709" s="52"/>
      <c r="CT4709" s="52"/>
      <c r="CU4709" s="33"/>
      <c r="CV4709" s="33"/>
    </row>
    <row r="4710" spans="74:100">
      <c r="BV4710" s="62"/>
      <c r="BW4710" s="62"/>
      <c r="BX4710" s="62"/>
      <c r="BY4710" s="62"/>
      <c r="BZ4710" s="62"/>
      <c r="CA4710" s="62"/>
      <c r="CB4710" s="62"/>
      <c r="CC4710" s="62"/>
      <c r="CD4710" s="62"/>
      <c r="CE4710" s="62"/>
      <c r="CF4710" s="62"/>
      <c r="CL4710" s="56" t="s">
        <v>21446</v>
      </c>
      <c r="CM4710" s="56"/>
      <c r="CN4710" s="56"/>
      <c r="CO4710" s="52"/>
      <c r="CP4710" s="52"/>
      <c r="CQ4710" s="52"/>
      <c r="CR4710" s="52"/>
      <c r="CS4710" s="52"/>
      <c r="CT4710" s="52"/>
      <c r="CU4710" s="33"/>
      <c r="CV4710" s="33"/>
    </row>
    <row r="4711" spans="74:100">
      <c r="BV4711" s="62"/>
      <c r="BW4711" s="62"/>
      <c r="BX4711" s="62"/>
      <c r="BY4711" s="62"/>
      <c r="BZ4711" s="62"/>
      <c r="CA4711" s="62"/>
      <c r="CB4711" s="62"/>
      <c r="CC4711" s="62"/>
      <c r="CD4711" s="62"/>
      <c r="CE4711" s="62"/>
      <c r="CF4711" s="62"/>
      <c r="CL4711" s="56" t="s">
        <v>21447</v>
      </c>
      <c r="CM4711" s="56" t="s">
        <v>213</v>
      </c>
      <c r="CN4711" s="56" t="s">
        <v>213</v>
      </c>
      <c r="CO4711" s="52"/>
      <c r="CP4711" s="52"/>
      <c r="CQ4711" s="52"/>
      <c r="CR4711" s="52"/>
      <c r="CS4711" s="52"/>
      <c r="CT4711" s="52"/>
      <c r="CU4711" s="33"/>
      <c r="CV4711" s="33"/>
    </row>
    <row r="4712" spans="74:100">
      <c r="BV4712" s="62"/>
      <c r="BW4712" s="62"/>
      <c r="BX4712" s="62"/>
      <c r="BY4712" s="62"/>
      <c r="BZ4712" s="62"/>
      <c r="CA4712" s="62"/>
      <c r="CB4712" s="62"/>
      <c r="CC4712" s="62"/>
      <c r="CD4712" s="62"/>
      <c r="CE4712" s="62"/>
      <c r="CF4712" s="62"/>
      <c r="CL4712" s="56" t="s">
        <v>21448</v>
      </c>
      <c r="CM4712" s="56" t="s">
        <v>213</v>
      </c>
      <c r="CN4712" s="56" t="s">
        <v>213</v>
      </c>
      <c r="CO4712" s="52"/>
      <c r="CP4712" s="52"/>
      <c r="CQ4712" s="52"/>
      <c r="CR4712" s="52"/>
      <c r="CS4712" s="52"/>
      <c r="CT4712" s="52"/>
      <c r="CU4712" s="33"/>
      <c r="CV4712" s="33"/>
    </row>
    <row r="4713" spans="74:100">
      <c r="BV4713" s="62"/>
      <c r="BW4713" s="62"/>
      <c r="BX4713" s="62"/>
      <c r="BY4713" s="62"/>
      <c r="BZ4713" s="62"/>
      <c r="CA4713" s="62"/>
      <c r="CB4713" s="62"/>
      <c r="CC4713" s="62"/>
      <c r="CD4713" s="62"/>
      <c r="CE4713" s="62"/>
      <c r="CF4713" s="62"/>
      <c r="CL4713" s="56" t="s">
        <v>27554</v>
      </c>
      <c r="CM4713" s="56" t="s">
        <v>3118</v>
      </c>
      <c r="CN4713" s="56" t="s">
        <v>3118</v>
      </c>
      <c r="CO4713" s="52"/>
      <c r="CP4713" s="52"/>
      <c r="CQ4713" s="52"/>
      <c r="CR4713" s="52"/>
      <c r="CS4713" s="52"/>
      <c r="CT4713" s="52"/>
      <c r="CU4713" s="33"/>
      <c r="CV4713" s="33"/>
    </row>
    <row r="4714" spans="74:100">
      <c r="BV4714" s="62"/>
      <c r="BW4714" s="62"/>
      <c r="BX4714" s="62"/>
      <c r="BY4714" s="62"/>
      <c r="BZ4714" s="62"/>
      <c r="CA4714" s="62"/>
      <c r="CB4714" s="62"/>
      <c r="CC4714" s="62"/>
      <c r="CD4714" s="62"/>
      <c r="CE4714" s="62"/>
      <c r="CF4714" s="62"/>
      <c r="CL4714" s="56" t="s">
        <v>27555</v>
      </c>
      <c r="CM4714" s="56"/>
      <c r="CN4714" s="56"/>
      <c r="CO4714" s="52"/>
      <c r="CP4714" s="52"/>
      <c r="CQ4714" s="52"/>
      <c r="CR4714" s="52"/>
      <c r="CS4714" s="52"/>
      <c r="CT4714" s="52"/>
      <c r="CU4714" s="33"/>
      <c r="CV4714" s="33"/>
    </row>
    <row r="4715" spans="74:100">
      <c r="BV4715" s="62"/>
      <c r="BW4715" s="62"/>
      <c r="BX4715" s="62"/>
      <c r="BY4715" s="62"/>
      <c r="BZ4715" s="62"/>
      <c r="CA4715" s="62"/>
      <c r="CB4715" s="62"/>
      <c r="CC4715" s="62"/>
      <c r="CD4715" s="62"/>
      <c r="CE4715" s="62"/>
      <c r="CF4715" s="62"/>
      <c r="CL4715" s="56" t="s">
        <v>27556</v>
      </c>
      <c r="CM4715" s="56" t="s">
        <v>217</v>
      </c>
      <c r="CN4715" s="56" t="s">
        <v>217</v>
      </c>
      <c r="CO4715" s="52"/>
      <c r="CP4715" s="52"/>
      <c r="CQ4715" s="52"/>
      <c r="CR4715" s="52"/>
      <c r="CS4715" s="52"/>
      <c r="CT4715" s="52"/>
      <c r="CU4715" s="33"/>
      <c r="CV4715" s="33"/>
    </row>
    <row r="4716" spans="74:100">
      <c r="BV4716" s="62"/>
      <c r="BW4716" s="62"/>
      <c r="BX4716" s="62"/>
      <c r="BY4716" s="62"/>
      <c r="BZ4716" s="62"/>
      <c r="CA4716" s="62"/>
      <c r="CB4716" s="62"/>
      <c r="CC4716" s="62"/>
      <c r="CD4716" s="62"/>
      <c r="CE4716" s="62"/>
      <c r="CF4716" s="62"/>
      <c r="CL4716" s="56" t="s">
        <v>27555</v>
      </c>
      <c r="CM4716" s="56"/>
      <c r="CN4716" s="56"/>
      <c r="CO4716" s="52"/>
      <c r="CP4716" s="52"/>
      <c r="CQ4716" s="52"/>
      <c r="CR4716" s="52"/>
      <c r="CS4716" s="52"/>
      <c r="CT4716" s="52"/>
      <c r="CU4716" s="33"/>
      <c r="CV4716" s="33"/>
    </row>
    <row r="4717" spans="74:100">
      <c r="BV4717" s="62"/>
      <c r="BW4717" s="62"/>
      <c r="BX4717" s="62"/>
      <c r="BY4717" s="62"/>
      <c r="BZ4717" s="62"/>
      <c r="CA4717" s="62"/>
      <c r="CB4717" s="62"/>
      <c r="CC4717" s="62"/>
      <c r="CD4717" s="62"/>
      <c r="CE4717" s="62"/>
      <c r="CF4717" s="62"/>
      <c r="CL4717" s="56" t="s">
        <v>27557</v>
      </c>
      <c r="CM4717" s="56" t="s">
        <v>3118</v>
      </c>
      <c r="CN4717" s="56" t="s">
        <v>3118</v>
      </c>
      <c r="CO4717" s="52"/>
      <c r="CP4717" s="52"/>
      <c r="CQ4717" s="52"/>
      <c r="CR4717" s="52"/>
      <c r="CS4717" s="52"/>
      <c r="CT4717" s="52"/>
      <c r="CU4717" s="33"/>
      <c r="CV4717" s="33"/>
    </row>
    <row r="4718" spans="74:100">
      <c r="BV4718" s="62"/>
      <c r="BW4718" s="62"/>
      <c r="BX4718" s="62"/>
      <c r="BY4718" s="62"/>
      <c r="BZ4718" s="62"/>
      <c r="CA4718" s="62"/>
      <c r="CB4718" s="62"/>
      <c r="CC4718" s="62"/>
      <c r="CD4718" s="62"/>
      <c r="CE4718" s="62"/>
      <c r="CF4718" s="62"/>
      <c r="CL4718" s="56" t="s">
        <v>27558</v>
      </c>
      <c r="CM4718" s="56"/>
      <c r="CN4718" s="56"/>
      <c r="CO4718" s="52"/>
      <c r="CP4718" s="52"/>
      <c r="CQ4718" s="52"/>
      <c r="CR4718" s="52"/>
      <c r="CS4718" s="52"/>
      <c r="CT4718" s="52"/>
      <c r="CU4718" s="33"/>
      <c r="CV4718" s="33"/>
    </row>
    <row r="4719" spans="74:100">
      <c r="BV4719" s="62"/>
      <c r="BW4719" s="62"/>
      <c r="BX4719" s="62"/>
      <c r="BY4719" s="62"/>
      <c r="BZ4719" s="62"/>
      <c r="CA4719" s="62"/>
      <c r="CB4719" s="62"/>
      <c r="CC4719" s="62"/>
      <c r="CD4719" s="62"/>
      <c r="CE4719" s="62"/>
      <c r="CF4719" s="62"/>
      <c r="CL4719" s="56" t="s">
        <v>27559</v>
      </c>
      <c r="CM4719" s="56" t="s">
        <v>216</v>
      </c>
      <c r="CN4719" s="56" t="s">
        <v>216</v>
      </c>
      <c r="CO4719" s="52"/>
      <c r="CP4719" s="52"/>
      <c r="CQ4719" s="52"/>
      <c r="CR4719" s="52"/>
      <c r="CS4719" s="52"/>
      <c r="CT4719" s="52"/>
      <c r="CU4719" s="33"/>
      <c r="CV4719" s="33"/>
    </row>
    <row r="4720" spans="74:100">
      <c r="BV4720" s="62"/>
      <c r="BW4720" s="62"/>
      <c r="BX4720" s="62"/>
      <c r="BY4720" s="62"/>
      <c r="BZ4720" s="62"/>
      <c r="CA4720" s="62"/>
      <c r="CB4720" s="62"/>
      <c r="CC4720" s="62"/>
      <c r="CD4720" s="62"/>
      <c r="CE4720" s="62"/>
      <c r="CF4720" s="62"/>
      <c r="CL4720" s="56" t="s">
        <v>27560</v>
      </c>
      <c r="CM4720" s="56"/>
      <c r="CN4720" s="56"/>
      <c r="CO4720" s="52"/>
      <c r="CP4720" s="52"/>
      <c r="CQ4720" s="52"/>
      <c r="CR4720" s="52"/>
      <c r="CS4720" s="52"/>
      <c r="CT4720" s="52"/>
      <c r="CU4720" s="33"/>
      <c r="CV4720" s="33"/>
    </row>
    <row r="4721" spans="74:100">
      <c r="BV4721" s="62"/>
      <c r="BW4721" s="62"/>
      <c r="BX4721" s="62"/>
      <c r="BY4721" s="62"/>
      <c r="BZ4721" s="62"/>
      <c r="CA4721" s="62"/>
      <c r="CB4721" s="62"/>
      <c r="CC4721" s="62"/>
      <c r="CD4721" s="62"/>
      <c r="CE4721" s="62"/>
      <c r="CF4721" s="62"/>
      <c r="CL4721" s="56" t="s">
        <v>24865</v>
      </c>
      <c r="CM4721" s="56"/>
      <c r="CN4721" s="56"/>
      <c r="CO4721" s="52"/>
      <c r="CP4721" s="52"/>
      <c r="CQ4721" s="52"/>
      <c r="CR4721" s="52"/>
      <c r="CS4721" s="52"/>
      <c r="CT4721" s="52"/>
      <c r="CU4721" s="33"/>
      <c r="CV4721" s="33"/>
    </row>
    <row r="4722" spans="74:100">
      <c r="BV4722" s="62"/>
      <c r="BW4722" s="62"/>
      <c r="BX4722" s="62"/>
      <c r="BY4722" s="62"/>
      <c r="BZ4722" s="62"/>
      <c r="CA4722" s="62"/>
      <c r="CB4722" s="62"/>
      <c r="CC4722" s="62"/>
      <c r="CD4722" s="62"/>
      <c r="CE4722" s="62"/>
      <c r="CF4722" s="62"/>
      <c r="CL4722" s="56" t="s">
        <v>27561</v>
      </c>
      <c r="CM4722" s="56"/>
      <c r="CN4722" s="56"/>
      <c r="CO4722" s="52"/>
      <c r="CP4722" s="52"/>
      <c r="CQ4722" s="52"/>
      <c r="CR4722" s="52"/>
      <c r="CS4722" s="52"/>
      <c r="CT4722" s="52"/>
      <c r="CU4722" s="33"/>
      <c r="CV4722" s="33"/>
    </row>
    <row r="4723" spans="74:100">
      <c r="BV4723" s="62"/>
      <c r="BW4723" s="62"/>
      <c r="BX4723" s="62"/>
      <c r="BY4723" s="62"/>
      <c r="BZ4723" s="62"/>
      <c r="CA4723" s="62"/>
      <c r="CB4723" s="62"/>
      <c r="CC4723" s="62"/>
      <c r="CD4723" s="62"/>
      <c r="CE4723" s="62"/>
      <c r="CF4723" s="62"/>
      <c r="CL4723" s="56" t="s">
        <v>14297</v>
      </c>
      <c r="CM4723" s="56" t="s">
        <v>216</v>
      </c>
      <c r="CN4723" s="56" t="s">
        <v>216</v>
      </c>
      <c r="CO4723" s="52"/>
      <c r="CP4723" s="52"/>
      <c r="CQ4723" s="52"/>
      <c r="CR4723" s="52"/>
      <c r="CS4723" s="52"/>
      <c r="CT4723" s="52"/>
      <c r="CU4723" s="33"/>
      <c r="CV4723" s="33"/>
    </row>
    <row r="4724" spans="74:100">
      <c r="BV4724" s="62"/>
      <c r="BW4724" s="62"/>
      <c r="BX4724" s="62"/>
      <c r="BY4724" s="62"/>
      <c r="BZ4724" s="62"/>
      <c r="CA4724" s="62"/>
      <c r="CB4724" s="62"/>
      <c r="CC4724" s="62"/>
      <c r="CD4724" s="62"/>
      <c r="CE4724" s="62"/>
      <c r="CF4724" s="62"/>
      <c r="CL4724" s="56" t="s">
        <v>24968</v>
      </c>
      <c r="CM4724" s="56"/>
      <c r="CN4724" s="56"/>
      <c r="CO4724" s="52"/>
      <c r="CP4724" s="52"/>
      <c r="CQ4724" s="52"/>
      <c r="CR4724" s="52"/>
      <c r="CS4724" s="52"/>
      <c r="CT4724" s="52"/>
      <c r="CU4724" s="33"/>
      <c r="CV4724" s="33"/>
    </row>
    <row r="4725" spans="74:100">
      <c r="BV4725" s="62"/>
      <c r="BW4725" s="62"/>
      <c r="BX4725" s="62"/>
      <c r="BY4725" s="62"/>
      <c r="BZ4725" s="62"/>
      <c r="CA4725" s="62"/>
      <c r="CB4725" s="62"/>
      <c r="CC4725" s="62"/>
      <c r="CD4725" s="62"/>
      <c r="CE4725" s="62"/>
      <c r="CF4725" s="62"/>
      <c r="CL4725" s="56" t="s">
        <v>4475</v>
      </c>
      <c r="CM4725" s="56" t="s">
        <v>3118</v>
      </c>
      <c r="CN4725" s="56" t="s">
        <v>3118</v>
      </c>
      <c r="CO4725" s="52"/>
      <c r="CP4725" s="52"/>
      <c r="CQ4725" s="52"/>
      <c r="CR4725" s="52"/>
      <c r="CS4725" s="52"/>
      <c r="CT4725" s="52"/>
      <c r="CU4725" s="33"/>
      <c r="CV4725" s="33"/>
    </row>
    <row r="4726" spans="74:100">
      <c r="BV4726" s="62"/>
      <c r="BW4726" s="62"/>
      <c r="BX4726" s="62"/>
      <c r="BY4726" s="62"/>
      <c r="BZ4726" s="62"/>
      <c r="CA4726" s="62"/>
      <c r="CB4726" s="62"/>
      <c r="CC4726" s="62"/>
      <c r="CD4726" s="62"/>
      <c r="CE4726" s="62"/>
      <c r="CF4726" s="62"/>
      <c r="CL4726" s="56" t="s">
        <v>18545</v>
      </c>
      <c r="CM4726" s="56"/>
      <c r="CN4726" s="56"/>
      <c r="CO4726" s="52"/>
      <c r="CP4726" s="52"/>
      <c r="CQ4726" s="52"/>
      <c r="CR4726" s="52"/>
      <c r="CS4726" s="52"/>
      <c r="CT4726" s="52"/>
      <c r="CU4726" s="33"/>
      <c r="CV4726" s="33"/>
    </row>
    <row r="4727" spans="74:100">
      <c r="BV4727" s="62"/>
      <c r="BW4727" s="62"/>
      <c r="BX4727" s="62"/>
      <c r="BY4727" s="62"/>
      <c r="BZ4727" s="62"/>
      <c r="CA4727" s="62"/>
      <c r="CB4727" s="62"/>
      <c r="CC4727" s="62"/>
      <c r="CD4727" s="62"/>
      <c r="CE4727" s="62"/>
      <c r="CF4727" s="62"/>
      <c r="CL4727" s="56" t="s">
        <v>4476</v>
      </c>
      <c r="CM4727" s="56" t="s">
        <v>216</v>
      </c>
      <c r="CN4727" s="56" t="s">
        <v>216</v>
      </c>
      <c r="CO4727" s="52"/>
      <c r="CP4727" s="52"/>
      <c r="CQ4727" s="52"/>
      <c r="CR4727" s="52"/>
      <c r="CS4727" s="52"/>
      <c r="CT4727" s="52"/>
      <c r="CU4727" s="33"/>
      <c r="CV4727" s="33"/>
    </row>
    <row r="4728" spans="74:100">
      <c r="BV4728" s="62"/>
      <c r="BW4728" s="62"/>
      <c r="BX4728" s="62"/>
      <c r="BY4728" s="62"/>
      <c r="BZ4728" s="62"/>
      <c r="CA4728" s="62"/>
      <c r="CB4728" s="62"/>
      <c r="CC4728" s="62"/>
      <c r="CD4728" s="62"/>
      <c r="CE4728" s="62"/>
      <c r="CF4728" s="62"/>
      <c r="CL4728" s="56" t="s">
        <v>21449</v>
      </c>
      <c r="CM4728" s="56"/>
      <c r="CN4728" s="56"/>
      <c r="CO4728" s="52"/>
      <c r="CP4728" s="52"/>
      <c r="CQ4728" s="52"/>
      <c r="CR4728" s="52"/>
      <c r="CS4728" s="52"/>
      <c r="CT4728" s="52"/>
      <c r="CU4728" s="33"/>
      <c r="CV4728" s="33"/>
    </row>
    <row r="4729" spans="74:100">
      <c r="BV4729" s="62"/>
      <c r="BW4729" s="62"/>
      <c r="BX4729" s="62"/>
      <c r="BY4729" s="62"/>
      <c r="BZ4729" s="62"/>
      <c r="CA4729" s="62"/>
      <c r="CB4729" s="62"/>
      <c r="CC4729" s="62"/>
      <c r="CD4729" s="62"/>
      <c r="CE4729" s="62"/>
      <c r="CF4729" s="62"/>
      <c r="CL4729" s="56" t="s">
        <v>4477</v>
      </c>
      <c r="CM4729" s="56" t="s">
        <v>214</v>
      </c>
      <c r="CN4729" s="56" t="s">
        <v>214</v>
      </c>
      <c r="CO4729" s="52"/>
      <c r="CP4729" s="52"/>
      <c r="CQ4729" s="52"/>
      <c r="CR4729" s="52"/>
      <c r="CS4729" s="52"/>
      <c r="CT4729" s="52"/>
      <c r="CU4729" s="33"/>
      <c r="CV4729" s="33"/>
    </row>
    <row r="4730" spans="74:100">
      <c r="BV4730" s="62"/>
      <c r="BW4730" s="62"/>
      <c r="BX4730" s="62"/>
      <c r="BY4730" s="62"/>
      <c r="BZ4730" s="62"/>
      <c r="CA4730" s="62"/>
      <c r="CB4730" s="62"/>
      <c r="CC4730" s="62"/>
      <c r="CD4730" s="62"/>
      <c r="CE4730" s="62"/>
      <c r="CF4730" s="62"/>
      <c r="CL4730" s="56" t="s">
        <v>21450</v>
      </c>
      <c r="CM4730" s="56"/>
      <c r="CN4730" s="56"/>
      <c r="CO4730" s="52"/>
      <c r="CP4730" s="52"/>
      <c r="CQ4730" s="52"/>
      <c r="CR4730" s="52"/>
      <c r="CS4730" s="52"/>
      <c r="CT4730" s="52"/>
      <c r="CU4730" s="33"/>
      <c r="CV4730" s="33"/>
    </row>
    <row r="4731" spans="74:100">
      <c r="BV4731" s="62"/>
      <c r="BW4731" s="62"/>
      <c r="BX4731" s="62"/>
      <c r="BY4731" s="62"/>
      <c r="BZ4731" s="62"/>
      <c r="CA4731" s="62"/>
      <c r="CB4731" s="62"/>
      <c r="CC4731" s="62"/>
      <c r="CD4731" s="62"/>
      <c r="CE4731" s="62"/>
      <c r="CF4731" s="62"/>
      <c r="CL4731" s="56" t="s">
        <v>1392</v>
      </c>
      <c r="CM4731" s="56" t="s">
        <v>213</v>
      </c>
      <c r="CN4731" s="56" t="s">
        <v>213</v>
      </c>
      <c r="CO4731" s="52"/>
      <c r="CP4731" s="52"/>
      <c r="CQ4731" s="52"/>
      <c r="CR4731" s="52"/>
      <c r="CS4731" s="52"/>
      <c r="CT4731" s="52"/>
      <c r="CU4731" s="33"/>
      <c r="CV4731" s="33"/>
    </row>
    <row r="4732" spans="74:100">
      <c r="BV4732" s="62"/>
      <c r="BW4732" s="62"/>
      <c r="BX4732" s="62"/>
      <c r="BY4732" s="62"/>
      <c r="BZ4732" s="62"/>
      <c r="CA4732" s="62"/>
      <c r="CB4732" s="62"/>
      <c r="CC4732" s="62"/>
      <c r="CD4732" s="62"/>
      <c r="CE4732" s="62"/>
      <c r="CF4732" s="62"/>
      <c r="CL4732" s="56" t="s">
        <v>21451</v>
      </c>
      <c r="CM4732" s="56"/>
      <c r="CN4732" s="56"/>
      <c r="CO4732" s="52"/>
      <c r="CP4732" s="52"/>
      <c r="CQ4732" s="52"/>
      <c r="CR4732" s="52"/>
      <c r="CS4732" s="52"/>
      <c r="CT4732" s="52"/>
      <c r="CU4732" s="33"/>
      <c r="CV4732" s="33"/>
    </row>
    <row r="4733" spans="74:100">
      <c r="BV4733" s="62"/>
      <c r="BW4733" s="62"/>
      <c r="BX4733" s="62"/>
      <c r="BY4733" s="62"/>
      <c r="BZ4733" s="62"/>
      <c r="CA4733" s="62"/>
      <c r="CB4733" s="62"/>
      <c r="CC4733" s="62"/>
      <c r="CD4733" s="62"/>
      <c r="CE4733" s="62"/>
      <c r="CF4733" s="62"/>
      <c r="CL4733" s="56" t="s">
        <v>1393</v>
      </c>
      <c r="CM4733" s="56" t="s">
        <v>214</v>
      </c>
      <c r="CN4733" s="56" t="s">
        <v>214</v>
      </c>
      <c r="CO4733" s="52"/>
      <c r="CP4733" s="52"/>
      <c r="CQ4733" s="52"/>
      <c r="CR4733" s="52"/>
      <c r="CS4733" s="52"/>
      <c r="CT4733" s="52"/>
      <c r="CU4733" s="33"/>
      <c r="CV4733" s="33"/>
    </row>
    <row r="4734" spans="74:100">
      <c r="BV4734" s="62"/>
      <c r="BW4734" s="62"/>
      <c r="BX4734" s="62"/>
      <c r="BY4734" s="62"/>
      <c r="BZ4734" s="62"/>
      <c r="CA4734" s="62"/>
      <c r="CB4734" s="62"/>
      <c r="CC4734" s="62"/>
      <c r="CD4734" s="62"/>
      <c r="CE4734" s="62"/>
      <c r="CF4734" s="62"/>
      <c r="CL4734" s="56" t="s">
        <v>21452</v>
      </c>
      <c r="CM4734" s="56"/>
      <c r="CN4734" s="56"/>
      <c r="CO4734" s="52"/>
      <c r="CP4734" s="52"/>
      <c r="CQ4734" s="52"/>
      <c r="CR4734" s="52"/>
      <c r="CS4734" s="52"/>
      <c r="CT4734" s="52"/>
      <c r="CU4734" s="33"/>
      <c r="CV4734" s="33"/>
    </row>
    <row r="4735" spans="74:100">
      <c r="BV4735" s="62"/>
      <c r="BW4735" s="62"/>
      <c r="BX4735" s="62"/>
      <c r="BY4735" s="62"/>
      <c r="BZ4735" s="62"/>
      <c r="CA4735" s="62"/>
      <c r="CB4735" s="62"/>
      <c r="CC4735" s="62"/>
      <c r="CD4735" s="62"/>
      <c r="CE4735" s="62"/>
      <c r="CF4735" s="62"/>
      <c r="CL4735" s="56" t="s">
        <v>1394</v>
      </c>
      <c r="CM4735" s="56" t="s">
        <v>213</v>
      </c>
      <c r="CN4735" s="56" t="s">
        <v>213</v>
      </c>
      <c r="CO4735" s="52"/>
      <c r="CP4735" s="52"/>
      <c r="CQ4735" s="52"/>
      <c r="CR4735" s="52"/>
      <c r="CS4735" s="52"/>
      <c r="CT4735" s="52"/>
      <c r="CU4735" s="33"/>
      <c r="CV4735" s="33"/>
    </row>
    <row r="4736" spans="74:100">
      <c r="BV4736" s="62"/>
      <c r="BW4736" s="62"/>
      <c r="BX4736" s="62"/>
      <c r="BY4736" s="62"/>
      <c r="BZ4736" s="62"/>
      <c r="CA4736" s="62"/>
      <c r="CB4736" s="62"/>
      <c r="CC4736" s="62"/>
      <c r="CD4736" s="62"/>
      <c r="CE4736" s="62"/>
      <c r="CF4736" s="62"/>
      <c r="CL4736" s="56" t="s">
        <v>21453</v>
      </c>
      <c r="CM4736" s="56"/>
      <c r="CN4736" s="56"/>
      <c r="CO4736" s="52"/>
      <c r="CP4736" s="52"/>
      <c r="CQ4736" s="52"/>
      <c r="CR4736" s="52"/>
      <c r="CS4736" s="52"/>
      <c r="CT4736" s="52"/>
      <c r="CU4736" s="33"/>
      <c r="CV4736" s="33"/>
    </row>
    <row r="4737" spans="74:100">
      <c r="BV4737" s="62"/>
      <c r="BW4737" s="62"/>
      <c r="BX4737" s="62"/>
      <c r="BY4737" s="62"/>
      <c r="BZ4737" s="62"/>
      <c r="CA4737" s="62"/>
      <c r="CB4737" s="62"/>
      <c r="CC4737" s="62"/>
      <c r="CD4737" s="62"/>
      <c r="CE4737" s="62"/>
      <c r="CF4737" s="62"/>
      <c r="CL4737" s="56" t="s">
        <v>4478</v>
      </c>
      <c r="CM4737" s="56" t="s">
        <v>215</v>
      </c>
      <c r="CN4737" s="56" t="s">
        <v>215</v>
      </c>
      <c r="CO4737" s="52"/>
      <c r="CP4737" s="52"/>
      <c r="CQ4737" s="52"/>
      <c r="CR4737" s="52"/>
      <c r="CS4737" s="52"/>
      <c r="CT4737" s="52"/>
      <c r="CU4737" s="33"/>
      <c r="CV4737" s="33"/>
    </row>
    <row r="4738" spans="74:100">
      <c r="BV4738" s="62"/>
      <c r="BW4738" s="62"/>
      <c r="BX4738" s="62"/>
      <c r="BY4738" s="62"/>
      <c r="BZ4738" s="62"/>
      <c r="CA4738" s="62"/>
      <c r="CB4738" s="62"/>
      <c r="CC4738" s="62"/>
      <c r="CD4738" s="62"/>
      <c r="CE4738" s="62"/>
      <c r="CF4738" s="62"/>
      <c r="CL4738" s="56" t="s">
        <v>21454</v>
      </c>
      <c r="CM4738" s="56"/>
      <c r="CN4738" s="56"/>
      <c r="CO4738" s="52"/>
      <c r="CP4738" s="52"/>
      <c r="CQ4738" s="52"/>
      <c r="CR4738" s="52"/>
      <c r="CS4738" s="52"/>
      <c r="CT4738" s="52"/>
      <c r="CU4738" s="33"/>
      <c r="CV4738" s="33"/>
    </row>
    <row r="4739" spans="74:100">
      <c r="BV4739" s="62"/>
      <c r="BW4739" s="62"/>
      <c r="BX4739" s="62"/>
      <c r="BY4739" s="62"/>
      <c r="BZ4739" s="62"/>
      <c r="CA4739" s="62"/>
      <c r="CB4739" s="62"/>
      <c r="CC4739" s="62"/>
      <c r="CD4739" s="62"/>
      <c r="CE4739" s="62"/>
      <c r="CF4739" s="62"/>
      <c r="CL4739" s="56" t="s">
        <v>20491</v>
      </c>
      <c r="CM4739" s="56" t="s">
        <v>217</v>
      </c>
      <c r="CN4739" s="56" t="s">
        <v>217</v>
      </c>
      <c r="CO4739" s="52"/>
      <c r="CP4739" s="52"/>
      <c r="CQ4739" s="52"/>
      <c r="CR4739" s="52"/>
      <c r="CS4739" s="52"/>
      <c r="CT4739" s="52"/>
      <c r="CU4739" s="33"/>
      <c r="CV4739" s="33"/>
    </row>
    <row r="4740" spans="74:100">
      <c r="BV4740" s="62"/>
      <c r="BW4740" s="62"/>
      <c r="BX4740" s="62"/>
      <c r="BY4740" s="62"/>
      <c r="BZ4740" s="62"/>
      <c r="CA4740" s="62"/>
      <c r="CB4740" s="62"/>
      <c r="CC4740" s="62"/>
      <c r="CD4740" s="62"/>
      <c r="CE4740" s="62"/>
      <c r="CF4740" s="62"/>
      <c r="CL4740" s="56" t="s">
        <v>18546</v>
      </c>
      <c r="CM4740" s="56"/>
      <c r="CN4740" s="56"/>
      <c r="CO4740" s="52"/>
      <c r="CP4740" s="52"/>
      <c r="CQ4740" s="52"/>
      <c r="CR4740" s="52"/>
      <c r="CS4740" s="52"/>
      <c r="CT4740" s="52"/>
      <c r="CU4740" s="33"/>
      <c r="CV4740" s="33"/>
    </row>
    <row r="4741" spans="74:100">
      <c r="BV4741" s="62"/>
      <c r="BW4741" s="62"/>
      <c r="BX4741" s="62"/>
      <c r="BY4741" s="62"/>
      <c r="BZ4741" s="62"/>
      <c r="CA4741" s="62"/>
      <c r="CB4741" s="62"/>
      <c r="CC4741" s="62"/>
      <c r="CD4741" s="62"/>
      <c r="CE4741" s="62"/>
      <c r="CF4741" s="62"/>
      <c r="CL4741" s="56" t="s">
        <v>4479</v>
      </c>
      <c r="CM4741" s="56" t="s">
        <v>217</v>
      </c>
      <c r="CN4741" s="56" t="s">
        <v>217</v>
      </c>
      <c r="CO4741" s="52"/>
      <c r="CP4741" s="52"/>
      <c r="CQ4741" s="52"/>
      <c r="CR4741" s="52"/>
      <c r="CS4741" s="52"/>
      <c r="CT4741" s="52"/>
      <c r="CU4741" s="33"/>
      <c r="CV4741" s="33"/>
    </row>
    <row r="4742" spans="74:100">
      <c r="BV4742" s="62"/>
      <c r="BW4742" s="62"/>
      <c r="BX4742" s="62"/>
      <c r="BY4742" s="62"/>
      <c r="BZ4742" s="62"/>
      <c r="CA4742" s="62"/>
      <c r="CB4742" s="62"/>
      <c r="CC4742" s="62"/>
      <c r="CD4742" s="62"/>
      <c r="CE4742" s="62"/>
      <c r="CF4742" s="62"/>
      <c r="CL4742" s="56" t="s">
        <v>18547</v>
      </c>
      <c r="CM4742" s="56"/>
      <c r="CN4742" s="56"/>
      <c r="CO4742" s="52"/>
      <c r="CP4742" s="52"/>
      <c r="CQ4742" s="52"/>
      <c r="CR4742" s="52"/>
      <c r="CS4742" s="52"/>
      <c r="CT4742" s="52"/>
      <c r="CU4742" s="33"/>
      <c r="CV4742" s="33"/>
    </row>
    <row r="4743" spans="74:100">
      <c r="BV4743" s="62"/>
      <c r="BW4743" s="62"/>
      <c r="BX4743" s="62"/>
      <c r="BY4743" s="62"/>
      <c r="BZ4743" s="62"/>
      <c r="CA4743" s="62"/>
      <c r="CB4743" s="62"/>
      <c r="CC4743" s="62"/>
      <c r="CD4743" s="62"/>
      <c r="CE4743" s="62"/>
      <c r="CF4743" s="62"/>
      <c r="CL4743" s="56" t="s">
        <v>1396</v>
      </c>
      <c r="CM4743" s="56" t="s">
        <v>215</v>
      </c>
      <c r="CN4743" s="56" t="s">
        <v>215</v>
      </c>
      <c r="CO4743" s="52"/>
      <c r="CP4743" s="52"/>
      <c r="CQ4743" s="52"/>
      <c r="CR4743" s="52"/>
      <c r="CS4743" s="52"/>
      <c r="CT4743" s="52"/>
      <c r="CU4743" s="33"/>
      <c r="CV4743" s="33"/>
    </row>
    <row r="4744" spans="74:100">
      <c r="BV4744" s="62"/>
      <c r="BW4744" s="62"/>
      <c r="BX4744" s="62"/>
      <c r="BY4744" s="62"/>
      <c r="BZ4744" s="62"/>
      <c r="CA4744" s="62"/>
      <c r="CB4744" s="62"/>
      <c r="CC4744" s="62"/>
      <c r="CD4744" s="62"/>
      <c r="CE4744" s="62"/>
      <c r="CF4744" s="62"/>
      <c r="CL4744" s="56" t="s">
        <v>21455</v>
      </c>
      <c r="CM4744" s="56"/>
      <c r="CN4744" s="56"/>
      <c r="CO4744" s="52"/>
      <c r="CP4744" s="52"/>
      <c r="CQ4744" s="52"/>
      <c r="CR4744" s="52"/>
      <c r="CS4744" s="52"/>
      <c r="CT4744" s="52"/>
      <c r="CU4744" s="33"/>
      <c r="CV4744" s="33"/>
    </row>
    <row r="4745" spans="74:100">
      <c r="BV4745" s="62"/>
      <c r="BW4745" s="62"/>
      <c r="BX4745" s="62"/>
      <c r="BY4745" s="62"/>
      <c r="BZ4745" s="62"/>
      <c r="CA4745" s="62"/>
      <c r="CB4745" s="62"/>
      <c r="CC4745" s="62"/>
      <c r="CD4745" s="62"/>
      <c r="CE4745" s="62"/>
      <c r="CF4745" s="62"/>
      <c r="CL4745" s="56" t="s">
        <v>1397</v>
      </c>
      <c r="CM4745" s="56" t="s">
        <v>215</v>
      </c>
      <c r="CN4745" s="56" t="s">
        <v>215</v>
      </c>
      <c r="CO4745" s="52"/>
      <c r="CP4745" s="52"/>
      <c r="CQ4745" s="52"/>
      <c r="CR4745" s="52"/>
      <c r="CS4745" s="52"/>
      <c r="CT4745" s="52"/>
      <c r="CU4745" s="33"/>
      <c r="CV4745" s="33"/>
    </row>
    <row r="4746" spans="74:100">
      <c r="BV4746" s="62"/>
      <c r="BW4746" s="62"/>
      <c r="BX4746" s="62"/>
      <c r="BY4746" s="62"/>
      <c r="BZ4746" s="62"/>
      <c r="CA4746" s="62"/>
      <c r="CB4746" s="62"/>
      <c r="CC4746" s="62"/>
      <c r="CD4746" s="62"/>
      <c r="CE4746" s="62"/>
      <c r="CF4746" s="62"/>
      <c r="CL4746" s="56" t="s">
        <v>21456</v>
      </c>
      <c r="CM4746" s="56"/>
      <c r="CN4746" s="56"/>
      <c r="CO4746" s="52"/>
      <c r="CP4746" s="52"/>
      <c r="CQ4746" s="52"/>
      <c r="CR4746" s="52"/>
      <c r="CS4746" s="52"/>
      <c r="CT4746" s="52"/>
      <c r="CU4746" s="33"/>
      <c r="CV4746" s="33"/>
    </row>
    <row r="4747" spans="74:100">
      <c r="BV4747" s="62"/>
      <c r="BW4747" s="62"/>
      <c r="BX4747" s="62"/>
      <c r="BY4747" s="62"/>
      <c r="BZ4747" s="62"/>
      <c r="CA4747" s="62"/>
      <c r="CB4747" s="62"/>
      <c r="CC4747" s="62"/>
      <c r="CD4747" s="62"/>
      <c r="CE4747" s="62"/>
      <c r="CF4747" s="62"/>
      <c r="CL4747" s="56" t="s">
        <v>1398</v>
      </c>
      <c r="CM4747" s="56" t="s">
        <v>216</v>
      </c>
      <c r="CN4747" s="56" t="s">
        <v>216</v>
      </c>
      <c r="CO4747" s="52"/>
      <c r="CP4747" s="52"/>
      <c r="CQ4747" s="52"/>
      <c r="CR4747" s="52"/>
      <c r="CS4747" s="52"/>
      <c r="CT4747" s="52"/>
      <c r="CU4747" s="33"/>
      <c r="CV4747" s="33"/>
    </row>
    <row r="4748" spans="74:100">
      <c r="BV4748" s="62"/>
      <c r="BW4748" s="62"/>
      <c r="BX4748" s="62"/>
      <c r="BY4748" s="62"/>
      <c r="BZ4748" s="62"/>
      <c r="CA4748" s="62"/>
      <c r="CB4748" s="62"/>
      <c r="CC4748" s="62"/>
      <c r="CD4748" s="62"/>
      <c r="CE4748" s="62"/>
      <c r="CF4748" s="62"/>
      <c r="CL4748" s="56" t="s">
        <v>21457</v>
      </c>
      <c r="CM4748" s="56"/>
      <c r="CN4748" s="56"/>
      <c r="CO4748" s="52"/>
      <c r="CP4748" s="52"/>
      <c r="CQ4748" s="52"/>
      <c r="CR4748" s="52"/>
      <c r="CS4748" s="52"/>
      <c r="CT4748" s="52"/>
      <c r="CU4748" s="33"/>
      <c r="CV4748" s="33"/>
    </row>
    <row r="4749" spans="74:100">
      <c r="BV4749" s="62"/>
      <c r="BW4749" s="62"/>
      <c r="BX4749" s="62"/>
      <c r="BY4749" s="62"/>
      <c r="BZ4749" s="62"/>
      <c r="CA4749" s="62"/>
      <c r="CB4749" s="62"/>
      <c r="CC4749" s="62"/>
      <c r="CD4749" s="62"/>
      <c r="CE4749" s="62"/>
      <c r="CF4749" s="62"/>
      <c r="CL4749" s="56" t="s">
        <v>27562</v>
      </c>
      <c r="CM4749" s="56" t="s">
        <v>217</v>
      </c>
      <c r="CN4749" s="56" t="s">
        <v>217</v>
      </c>
      <c r="CO4749" s="52"/>
      <c r="CP4749" s="52"/>
      <c r="CQ4749" s="52"/>
      <c r="CR4749" s="52"/>
      <c r="CS4749" s="52"/>
      <c r="CT4749" s="52"/>
      <c r="CU4749" s="33"/>
      <c r="CV4749" s="33"/>
    </row>
    <row r="4750" spans="74:100">
      <c r="BV4750" s="62"/>
      <c r="BW4750" s="62"/>
      <c r="BX4750" s="62"/>
      <c r="BY4750" s="62"/>
      <c r="BZ4750" s="62"/>
      <c r="CA4750" s="62"/>
      <c r="CB4750" s="62"/>
      <c r="CC4750" s="62"/>
      <c r="CD4750" s="62"/>
      <c r="CE4750" s="62"/>
      <c r="CF4750" s="62"/>
      <c r="CL4750" s="56" t="s">
        <v>18545</v>
      </c>
      <c r="CM4750" s="56"/>
      <c r="CN4750" s="56"/>
      <c r="CO4750" s="52"/>
      <c r="CP4750" s="52"/>
      <c r="CQ4750" s="52"/>
      <c r="CR4750" s="52"/>
      <c r="CS4750" s="52"/>
      <c r="CT4750" s="52"/>
      <c r="CU4750" s="33"/>
      <c r="CV4750" s="33"/>
    </row>
    <row r="4751" spans="74:100">
      <c r="BV4751" s="62"/>
      <c r="BW4751" s="62"/>
      <c r="BX4751" s="62"/>
      <c r="BY4751" s="62"/>
      <c r="BZ4751" s="62"/>
      <c r="CA4751" s="62"/>
      <c r="CB4751" s="62"/>
      <c r="CC4751" s="62"/>
      <c r="CD4751" s="62"/>
      <c r="CE4751" s="62"/>
      <c r="CF4751" s="62"/>
      <c r="CL4751" s="56" t="s">
        <v>21458</v>
      </c>
      <c r="CM4751" s="56" t="s">
        <v>214</v>
      </c>
      <c r="CN4751" s="56" t="s">
        <v>214</v>
      </c>
      <c r="CO4751" s="52"/>
      <c r="CP4751" s="52"/>
      <c r="CQ4751" s="52"/>
      <c r="CR4751" s="52"/>
      <c r="CS4751" s="52"/>
      <c r="CT4751" s="52"/>
      <c r="CU4751" s="33"/>
      <c r="CV4751" s="33"/>
    </row>
    <row r="4752" spans="74:100">
      <c r="BV4752" s="62"/>
      <c r="BW4752" s="62"/>
      <c r="BX4752" s="62"/>
      <c r="BY4752" s="62"/>
      <c r="BZ4752" s="62"/>
      <c r="CA4752" s="62"/>
      <c r="CB4752" s="62"/>
      <c r="CC4752" s="62"/>
      <c r="CD4752" s="62"/>
      <c r="CE4752" s="62"/>
      <c r="CF4752" s="62"/>
      <c r="CL4752" s="56" t="s">
        <v>27563</v>
      </c>
      <c r="CM4752" s="56" t="s">
        <v>217</v>
      </c>
      <c r="CN4752" s="56" t="s">
        <v>217</v>
      </c>
      <c r="CO4752" s="52"/>
      <c r="CP4752" s="52"/>
      <c r="CQ4752" s="52"/>
      <c r="CR4752" s="52"/>
      <c r="CS4752" s="52"/>
      <c r="CT4752" s="52"/>
      <c r="CU4752" s="33"/>
      <c r="CV4752" s="33"/>
    </row>
    <row r="4753" spans="74:100">
      <c r="BV4753" s="62"/>
      <c r="BW4753" s="62"/>
      <c r="BX4753" s="62"/>
      <c r="BY4753" s="62"/>
      <c r="BZ4753" s="62"/>
      <c r="CA4753" s="62"/>
      <c r="CB4753" s="62"/>
      <c r="CC4753" s="62"/>
      <c r="CD4753" s="62"/>
      <c r="CE4753" s="62"/>
      <c r="CF4753" s="62"/>
      <c r="CL4753" s="56" t="s">
        <v>18545</v>
      </c>
      <c r="CM4753" s="56"/>
      <c r="CN4753" s="56"/>
      <c r="CO4753" s="52"/>
      <c r="CP4753" s="52"/>
      <c r="CQ4753" s="52"/>
      <c r="CR4753" s="52"/>
      <c r="CS4753" s="52"/>
      <c r="CT4753" s="52"/>
      <c r="CU4753" s="33"/>
      <c r="CV4753" s="33"/>
    </row>
    <row r="4754" spans="74:100">
      <c r="BV4754" s="62"/>
      <c r="BW4754" s="62"/>
      <c r="BX4754" s="62"/>
      <c r="BY4754" s="62"/>
      <c r="BZ4754" s="62"/>
      <c r="CA4754" s="62"/>
      <c r="CB4754" s="62"/>
      <c r="CC4754" s="62"/>
      <c r="CD4754" s="62"/>
      <c r="CE4754" s="62"/>
      <c r="CF4754" s="62"/>
      <c r="CL4754" s="56" t="s">
        <v>27564</v>
      </c>
      <c r="CM4754" s="56" t="s">
        <v>214</v>
      </c>
      <c r="CN4754" s="56" t="s">
        <v>214</v>
      </c>
      <c r="CO4754" s="52"/>
      <c r="CP4754" s="52"/>
      <c r="CQ4754" s="52"/>
      <c r="CR4754" s="52"/>
      <c r="CS4754" s="52"/>
      <c r="CT4754" s="52"/>
      <c r="CU4754" s="33"/>
      <c r="CV4754" s="33"/>
    </row>
    <row r="4755" spans="74:100">
      <c r="BV4755" s="62"/>
      <c r="BW4755" s="62"/>
      <c r="BX4755" s="62"/>
      <c r="BY4755" s="62"/>
      <c r="BZ4755" s="62"/>
      <c r="CA4755" s="62"/>
      <c r="CB4755" s="62"/>
      <c r="CC4755" s="62"/>
      <c r="CD4755" s="62"/>
      <c r="CE4755" s="62"/>
      <c r="CF4755" s="62"/>
      <c r="CL4755" s="56" t="s">
        <v>27565</v>
      </c>
      <c r="CM4755" s="56" t="s">
        <v>217</v>
      </c>
      <c r="CN4755" s="56" t="s">
        <v>217</v>
      </c>
      <c r="CO4755" s="52"/>
      <c r="CP4755" s="52"/>
      <c r="CQ4755" s="52"/>
      <c r="CR4755" s="52"/>
      <c r="CS4755" s="52"/>
      <c r="CT4755" s="52"/>
      <c r="CU4755" s="33"/>
      <c r="CV4755" s="33"/>
    </row>
    <row r="4756" spans="74:100">
      <c r="BV4756" s="62"/>
      <c r="BW4756" s="62"/>
      <c r="BX4756" s="62"/>
      <c r="BY4756" s="62"/>
      <c r="BZ4756" s="62"/>
      <c r="CA4756" s="62"/>
      <c r="CB4756" s="62"/>
      <c r="CC4756" s="62"/>
      <c r="CD4756" s="62"/>
      <c r="CE4756" s="62"/>
      <c r="CF4756" s="62"/>
      <c r="CL4756" s="56" t="s">
        <v>18545</v>
      </c>
      <c r="CM4756" s="56"/>
      <c r="CN4756" s="56"/>
      <c r="CO4756" s="52"/>
      <c r="CP4756" s="52"/>
      <c r="CQ4756" s="52"/>
      <c r="CR4756" s="52"/>
      <c r="CS4756" s="52"/>
      <c r="CT4756" s="52"/>
      <c r="CU4756" s="33"/>
      <c r="CV4756" s="33"/>
    </row>
    <row r="4757" spans="74:100">
      <c r="BV4757" s="62"/>
      <c r="BW4757" s="62"/>
      <c r="BX4757" s="62"/>
      <c r="BY4757" s="62"/>
      <c r="BZ4757" s="62"/>
      <c r="CA4757" s="62"/>
      <c r="CB4757" s="62"/>
      <c r="CC4757" s="62"/>
      <c r="CD4757" s="62"/>
      <c r="CE4757" s="62"/>
      <c r="CF4757" s="62"/>
      <c r="CL4757" s="56" t="s">
        <v>27566</v>
      </c>
      <c r="CM4757" s="56" t="s">
        <v>217</v>
      </c>
      <c r="CN4757" s="56" t="s">
        <v>217</v>
      </c>
      <c r="CO4757" s="52"/>
      <c r="CP4757" s="52"/>
      <c r="CQ4757" s="52"/>
      <c r="CR4757" s="52"/>
      <c r="CS4757" s="52"/>
      <c r="CT4757" s="52"/>
      <c r="CU4757" s="33"/>
      <c r="CV4757" s="33"/>
    </row>
    <row r="4758" spans="74:100">
      <c r="BV4758" s="62"/>
      <c r="BW4758" s="62"/>
      <c r="BX4758" s="62"/>
      <c r="BY4758" s="62"/>
      <c r="BZ4758" s="62"/>
      <c r="CA4758" s="62"/>
      <c r="CB4758" s="62"/>
      <c r="CC4758" s="62"/>
      <c r="CD4758" s="62"/>
      <c r="CE4758" s="62"/>
      <c r="CF4758" s="62"/>
      <c r="CL4758" s="56" t="s">
        <v>18545</v>
      </c>
      <c r="CM4758" s="56"/>
      <c r="CN4758" s="56"/>
      <c r="CO4758" s="52"/>
      <c r="CP4758" s="52"/>
      <c r="CQ4758" s="52"/>
      <c r="CR4758" s="52"/>
      <c r="CS4758" s="52"/>
      <c r="CT4758" s="52"/>
      <c r="CU4758" s="33"/>
      <c r="CV4758" s="33"/>
    </row>
    <row r="4759" spans="74:100">
      <c r="BV4759" s="62"/>
      <c r="BW4759" s="62"/>
      <c r="BX4759" s="62"/>
      <c r="BY4759" s="62"/>
      <c r="BZ4759" s="62"/>
      <c r="CA4759" s="62"/>
      <c r="CB4759" s="62"/>
      <c r="CC4759" s="62"/>
      <c r="CD4759" s="62"/>
      <c r="CE4759" s="62"/>
      <c r="CF4759" s="62"/>
      <c r="CL4759" s="56" t="s">
        <v>21459</v>
      </c>
      <c r="CM4759" s="56" t="s">
        <v>215</v>
      </c>
      <c r="CN4759" s="56" t="s">
        <v>215</v>
      </c>
      <c r="CO4759" s="52"/>
      <c r="CP4759" s="52"/>
      <c r="CQ4759" s="52"/>
      <c r="CR4759" s="52"/>
      <c r="CS4759" s="52"/>
      <c r="CT4759" s="52"/>
      <c r="CU4759" s="33"/>
      <c r="CV4759" s="33"/>
    </row>
    <row r="4760" spans="74:100">
      <c r="BV4760" s="62"/>
      <c r="BW4760" s="62"/>
      <c r="BX4760" s="62"/>
      <c r="BY4760" s="62"/>
      <c r="BZ4760" s="62"/>
      <c r="CA4760" s="62"/>
      <c r="CB4760" s="62"/>
      <c r="CC4760" s="62"/>
      <c r="CD4760" s="62"/>
      <c r="CE4760" s="62"/>
      <c r="CF4760" s="62"/>
      <c r="CL4760" s="56" t="s">
        <v>27567</v>
      </c>
      <c r="CM4760" s="56" t="s">
        <v>217</v>
      </c>
      <c r="CN4760" s="56" t="s">
        <v>217</v>
      </c>
      <c r="CO4760" s="52"/>
      <c r="CP4760" s="52"/>
      <c r="CQ4760" s="52"/>
      <c r="CR4760" s="52"/>
      <c r="CS4760" s="52"/>
      <c r="CT4760" s="52"/>
      <c r="CU4760" s="33"/>
      <c r="CV4760" s="33"/>
    </row>
    <row r="4761" spans="74:100">
      <c r="BV4761" s="62"/>
      <c r="BW4761" s="62"/>
      <c r="BX4761" s="62"/>
      <c r="BY4761" s="62"/>
      <c r="BZ4761" s="62"/>
      <c r="CA4761" s="62"/>
      <c r="CB4761" s="62"/>
      <c r="CC4761" s="62"/>
      <c r="CD4761" s="62"/>
      <c r="CE4761" s="62"/>
      <c r="CF4761" s="62"/>
      <c r="CL4761" s="56" t="s">
        <v>18545</v>
      </c>
      <c r="CM4761" s="56"/>
      <c r="CN4761" s="56"/>
      <c r="CO4761" s="52"/>
      <c r="CP4761" s="52"/>
      <c r="CQ4761" s="52"/>
      <c r="CR4761" s="52"/>
      <c r="CS4761" s="52"/>
      <c r="CT4761" s="52"/>
      <c r="CU4761" s="33"/>
      <c r="CV4761" s="33"/>
    </row>
    <row r="4762" spans="74:100">
      <c r="BV4762" s="62"/>
      <c r="BW4762" s="62"/>
      <c r="BX4762" s="62"/>
      <c r="BY4762" s="62"/>
      <c r="BZ4762" s="62"/>
      <c r="CA4762" s="62"/>
      <c r="CB4762" s="62"/>
      <c r="CC4762" s="62"/>
      <c r="CD4762" s="62"/>
      <c r="CE4762" s="62"/>
      <c r="CF4762" s="62"/>
      <c r="CL4762" s="56" t="s">
        <v>27568</v>
      </c>
      <c r="CM4762" s="56" t="s">
        <v>217</v>
      </c>
      <c r="CN4762" s="56" t="s">
        <v>217</v>
      </c>
      <c r="CO4762" s="52"/>
      <c r="CP4762" s="52"/>
      <c r="CQ4762" s="52"/>
      <c r="CR4762" s="52"/>
      <c r="CS4762" s="52"/>
      <c r="CT4762" s="52"/>
      <c r="CU4762" s="33"/>
      <c r="CV4762" s="33"/>
    </row>
    <row r="4763" spans="74:100">
      <c r="BV4763" s="62"/>
      <c r="BW4763" s="62"/>
      <c r="BX4763" s="62"/>
      <c r="BY4763" s="62"/>
      <c r="BZ4763" s="62"/>
      <c r="CA4763" s="62"/>
      <c r="CB4763" s="62"/>
      <c r="CC4763" s="62"/>
      <c r="CD4763" s="62"/>
      <c r="CE4763" s="62"/>
      <c r="CF4763" s="62"/>
      <c r="CL4763" s="56" t="s">
        <v>27569</v>
      </c>
      <c r="CM4763" s="56"/>
      <c r="CN4763" s="56"/>
      <c r="CO4763" s="52"/>
      <c r="CP4763" s="52"/>
      <c r="CQ4763" s="52"/>
      <c r="CR4763" s="52"/>
      <c r="CS4763" s="52"/>
      <c r="CT4763" s="52"/>
      <c r="CU4763" s="33"/>
      <c r="CV4763" s="33"/>
    </row>
    <row r="4764" spans="74:100">
      <c r="BV4764" s="62"/>
      <c r="BW4764" s="62"/>
      <c r="BX4764" s="62"/>
      <c r="BY4764" s="62"/>
      <c r="BZ4764" s="62"/>
      <c r="CA4764" s="62"/>
      <c r="CB4764" s="62"/>
      <c r="CC4764" s="62"/>
      <c r="CD4764" s="62"/>
      <c r="CE4764" s="62"/>
      <c r="CF4764" s="62"/>
      <c r="CL4764" s="56" t="s">
        <v>27570</v>
      </c>
      <c r="CM4764" s="56" t="s">
        <v>217</v>
      </c>
      <c r="CN4764" s="56" t="s">
        <v>217</v>
      </c>
      <c r="CO4764" s="52"/>
      <c r="CP4764" s="52"/>
      <c r="CQ4764" s="52"/>
      <c r="CR4764" s="52"/>
      <c r="CS4764" s="52"/>
      <c r="CT4764" s="52"/>
      <c r="CU4764" s="33"/>
      <c r="CV4764" s="33"/>
    </row>
    <row r="4765" spans="74:100">
      <c r="BV4765" s="62"/>
      <c r="BW4765" s="62"/>
      <c r="BX4765" s="62"/>
      <c r="BY4765" s="62"/>
      <c r="BZ4765" s="62"/>
      <c r="CA4765" s="62"/>
      <c r="CB4765" s="62"/>
      <c r="CC4765" s="62"/>
      <c r="CD4765" s="62"/>
      <c r="CE4765" s="62"/>
      <c r="CF4765" s="62"/>
      <c r="CL4765" s="56" t="s">
        <v>18545</v>
      </c>
      <c r="CM4765" s="56"/>
      <c r="CN4765" s="56"/>
      <c r="CO4765" s="52"/>
      <c r="CP4765" s="52"/>
      <c r="CQ4765" s="52"/>
      <c r="CR4765" s="52"/>
      <c r="CS4765" s="52"/>
      <c r="CT4765" s="52"/>
      <c r="CU4765" s="33"/>
      <c r="CV4765" s="33"/>
    </row>
    <row r="4766" spans="74:100">
      <c r="BV4766" s="62"/>
      <c r="BW4766" s="62"/>
      <c r="BX4766" s="62"/>
      <c r="BY4766" s="62"/>
      <c r="BZ4766" s="62"/>
      <c r="CA4766" s="62"/>
      <c r="CB4766" s="62"/>
      <c r="CC4766" s="62"/>
      <c r="CD4766" s="62"/>
      <c r="CE4766" s="62"/>
      <c r="CF4766" s="62"/>
      <c r="CL4766" s="56" t="s">
        <v>27571</v>
      </c>
      <c r="CM4766" s="56" t="s">
        <v>217</v>
      </c>
      <c r="CN4766" s="56" t="s">
        <v>217</v>
      </c>
      <c r="CO4766" s="52"/>
      <c r="CP4766" s="52"/>
      <c r="CQ4766" s="52"/>
      <c r="CR4766" s="52"/>
      <c r="CS4766" s="52"/>
      <c r="CT4766" s="52"/>
      <c r="CU4766" s="33"/>
      <c r="CV4766" s="33"/>
    </row>
    <row r="4767" spans="74:100">
      <c r="BV4767" s="62"/>
      <c r="BW4767" s="62"/>
      <c r="BX4767" s="62"/>
      <c r="BY4767" s="62"/>
      <c r="BZ4767" s="62"/>
      <c r="CA4767" s="62"/>
      <c r="CB4767" s="62"/>
      <c r="CC4767" s="62"/>
      <c r="CD4767" s="62"/>
      <c r="CE4767" s="62"/>
      <c r="CF4767" s="62"/>
      <c r="CL4767" s="56" t="s">
        <v>18545</v>
      </c>
      <c r="CM4767" s="56"/>
      <c r="CN4767" s="56"/>
      <c r="CO4767" s="52"/>
      <c r="CP4767" s="52"/>
      <c r="CQ4767" s="52"/>
      <c r="CR4767" s="52"/>
      <c r="CS4767" s="52"/>
      <c r="CT4767" s="52"/>
      <c r="CU4767" s="33"/>
      <c r="CV4767" s="33"/>
    </row>
    <row r="4768" spans="74:100">
      <c r="BV4768" s="62"/>
      <c r="BW4768" s="62"/>
      <c r="BX4768" s="62"/>
      <c r="BY4768" s="62"/>
      <c r="BZ4768" s="62"/>
      <c r="CA4768" s="62"/>
      <c r="CB4768" s="62"/>
      <c r="CC4768" s="62"/>
      <c r="CD4768" s="62"/>
      <c r="CE4768" s="62"/>
      <c r="CF4768" s="62"/>
      <c r="CL4768" s="56" t="s">
        <v>21460</v>
      </c>
      <c r="CM4768" s="56" t="s">
        <v>215</v>
      </c>
      <c r="CN4768" s="56" t="s">
        <v>215</v>
      </c>
      <c r="CO4768" s="52"/>
      <c r="CP4768" s="52"/>
      <c r="CQ4768" s="52"/>
      <c r="CR4768" s="52"/>
      <c r="CS4768" s="52"/>
      <c r="CT4768" s="52"/>
      <c r="CU4768" s="33"/>
      <c r="CV4768" s="33"/>
    </row>
    <row r="4769" spans="74:100">
      <c r="BV4769" s="62"/>
      <c r="BW4769" s="62"/>
      <c r="BX4769" s="62"/>
      <c r="BY4769" s="62"/>
      <c r="BZ4769" s="62"/>
      <c r="CA4769" s="62"/>
      <c r="CB4769" s="62"/>
      <c r="CC4769" s="62"/>
      <c r="CD4769" s="62"/>
      <c r="CE4769" s="62"/>
      <c r="CF4769" s="62"/>
      <c r="CL4769" s="56" t="s">
        <v>21461</v>
      </c>
      <c r="CM4769" s="56" t="s">
        <v>215</v>
      </c>
      <c r="CN4769" s="56" t="s">
        <v>215</v>
      </c>
      <c r="CO4769" s="52"/>
      <c r="CP4769" s="52"/>
      <c r="CQ4769" s="52"/>
      <c r="CR4769" s="52"/>
      <c r="CS4769" s="52"/>
      <c r="CT4769" s="52"/>
      <c r="CU4769" s="33"/>
      <c r="CV4769" s="33"/>
    </row>
    <row r="4770" spans="74:100">
      <c r="BV4770" s="62"/>
      <c r="BW4770" s="62"/>
      <c r="BX4770" s="62"/>
      <c r="BY4770" s="62"/>
      <c r="BZ4770" s="62"/>
      <c r="CA4770" s="62"/>
      <c r="CB4770" s="62"/>
      <c r="CC4770" s="62"/>
      <c r="CD4770" s="62"/>
      <c r="CE4770" s="62"/>
      <c r="CF4770" s="62"/>
      <c r="CL4770" s="56" t="s">
        <v>4481</v>
      </c>
      <c r="CM4770" s="56" t="s">
        <v>3118</v>
      </c>
      <c r="CN4770" s="56" t="s">
        <v>3118</v>
      </c>
      <c r="CO4770" s="52"/>
      <c r="CP4770" s="52"/>
      <c r="CQ4770" s="52"/>
      <c r="CR4770" s="52"/>
      <c r="CS4770" s="52"/>
      <c r="CT4770" s="52"/>
      <c r="CU4770" s="33"/>
      <c r="CV4770" s="33"/>
    </row>
    <row r="4771" spans="74:100">
      <c r="BV4771" s="62"/>
      <c r="BW4771" s="62"/>
      <c r="BX4771" s="62"/>
      <c r="BY4771" s="62"/>
      <c r="BZ4771" s="62"/>
      <c r="CA4771" s="62"/>
      <c r="CB4771" s="62"/>
      <c r="CC4771" s="62"/>
      <c r="CD4771" s="62"/>
      <c r="CE4771" s="62"/>
      <c r="CF4771" s="62"/>
      <c r="CL4771" s="56" t="s">
        <v>18548</v>
      </c>
      <c r="CM4771" s="56"/>
      <c r="CN4771" s="56"/>
      <c r="CO4771" s="52"/>
      <c r="CP4771" s="52"/>
      <c r="CQ4771" s="52"/>
      <c r="CR4771" s="52"/>
      <c r="CS4771" s="52"/>
      <c r="CT4771" s="52"/>
      <c r="CU4771" s="33"/>
      <c r="CV4771" s="33"/>
    </row>
    <row r="4772" spans="74:100">
      <c r="BV4772" s="62"/>
      <c r="BW4772" s="62"/>
      <c r="BX4772" s="62"/>
      <c r="BY4772" s="62"/>
      <c r="BZ4772" s="62"/>
      <c r="CA4772" s="62"/>
      <c r="CB4772" s="62"/>
      <c r="CC4772" s="62"/>
      <c r="CD4772" s="62"/>
      <c r="CE4772" s="62"/>
      <c r="CF4772" s="62"/>
      <c r="CL4772" s="56" t="s">
        <v>1400</v>
      </c>
      <c r="CM4772" s="56" t="s">
        <v>213</v>
      </c>
      <c r="CN4772" s="56" t="s">
        <v>213</v>
      </c>
      <c r="CO4772" s="52"/>
      <c r="CP4772" s="52"/>
      <c r="CQ4772" s="52"/>
      <c r="CR4772" s="52"/>
      <c r="CS4772" s="52"/>
      <c r="CT4772" s="52"/>
      <c r="CU4772" s="33"/>
      <c r="CV4772" s="33"/>
    </row>
    <row r="4773" spans="74:100">
      <c r="BV4773" s="62"/>
      <c r="BW4773" s="62"/>
      <c r="BX4773" s="62"/>
      <c r="BY4773" s="62"/>
      <c r="BZ4773" s="62"/>
      <c r="CA4773" s="62"/>
      <c r="CB4773" s="62"/>
      <c r="CC4773" s="62"/>
      <c r="CD4773" s="62"/>
      <c r="CE4773" s="62"/>
      <c r="CF4773" s="62"/>
      <c r="CL4773" s="56" t="s">
        <v>21462</v>
      </c>
      <c r="CM4773" s="56"/>
      <c r="CN4773" s="56"/>
      <c r="CO4773" s="52"/>
      <c r="CP4773" s="52"/>
      <c r="CQ4773" s="52"/>
      <c r="CR4773" s="52"/>
      <c r="CS4773" s="52"/>
      <c r="CT4773" s="52"/>
      <c r="CU4773" s="33"/>
      <c r="CV4773" s="33"/>
    </row>
    <row r="4774" spans="74:100">
      <c r="BV4774" s="62"/>
      <c r="BW4774" s="62"/>
      <c r="BX4774" s="62"/>
      <c r="BY4774" s="62"/>
      <c r="BZ4774" s="62"/>
      <c r="CA4774" s="62"/>
      <c r="CB4774" s="62"/>
      <c r="CC4774" s="62"/>
      <c r="CD4774" s="62"/>
      <c r="CE4774" s="62"/>
      <c r="CF4774" s="62"/>
      <c r="CL4774" s="56" t="s">
        <v>27572</v>
      </c>
      <c r="CM4774" s="56" t="s">
        <v>3118</v>
      </c>
      <c r="CN4774" s="56" t="s">
        <v>3118</v>
      </c>
      <c r="CO4774" s="52"/>
      <c r="CP4774" s="52"/>
      <c r="CQ4774" s="52"/>
      <c r="CR4774" s="52"/>
      <c r="CS4774" s="52"/>
      <c r="CT4774" s="52"/>
      <c r="CU4774" s="33"/>
      <c r="CV4774" s="33"/>
    </row>
    <row r="4775" spans="74:100">
      <c r="BV4775" s="62"/>
      <c r="BW4775" s="62"/>
      <c r="BX4775" s="62"/>
      <c r="BY4775" s="62"/>
      <c r="BZ4775" s="62"/>
      <c r="CA4775" s="62"/>
      <c r="CB4775" s="62"/>
      <c r="CC4775" s="62"/>
      <c r="CD4775" s="62"/>
      <c r="CE4775" s="62"/>
      <c r="CF4775" s="62"/>
      <c r="CL4775" s="56" t="s">
        <v>27573</v>
      </c>
      <c r="CM4775" s="56"/>
      <c r="CN4775" s="56"/>
      <c r="CO4775" s="52"/>
      <c r="CP4775" s="52"/>
      <c r="CQ4775" s="52"/>
      <c r="CR4775" s="52"/>
      <c r="CS4775" s="52"/>
      <c r="CT4775" s="52"/>
      <c r="CU4775" s="33"/>
      <c r="CV4775" s="33"/>
    </row>
    <row r="4776" spans="74:100">
      <c r="BV4776" s="62"/>
      <c r="BW4776" s="62"/>
      <c r="BX4776" s="62"/>
      <c r="BY4776" s="62"/>
      <c r="BZ4776" s="62"/>
      <c r="CA4776" s="62"/>
      <c r="CB4776" s="62"/>
      <c r="CC4776" s="62"/>
      <c r="CD4776" s="62"/>
      <c r="CE4776" s="62"/>
      <c r="CF4776" s="62"/>
      <c r="CL4776" s="56" t="s">
        <v>21463</v>
      </c>
      <c r="CM4776" s="56" t="s">
        <v>216</v>
      </c>
      <c r="CN4776" s="56" t="s">
        <v>216</v>
      </c>
      <c r="CO4776" s="52"/>
      <c r="CP4776" s="52"/>
      <c r="CQ4776" s="52"/>
      <c r="CR4776" s="52"/>
      <c r="CS4776" s="52"/>
      <c r="CT4776" s="52"/>
      <c r="CU4776" s="33"/>
      <c r="CV4776" s="33"/>
    </row>
    <row r="4777" spans="74:100">
      <c r="BV4777" s="62"/>
      <c r="BW4777" s="62"/>
      <c r="BX4777" s="62"/>
      <c r="BY4777" s="62"/>
      <c r="BZ4777" s="62"/>
      <c r="CA4777" s="62"/>
      <c r="CB4777" s="62"/>
      <c r="CC4777" s="62"/>
      <c r="CD4777" s="62"/>
      <c r="CE4777" s="62"/>
      <c r="CF4777" s="62"/>
      <c r="CL4777" s="56" t="s">
        <v>21464</v>
      </c>
      <c r="CM4777" s="56"/>
      <c r="CN4777" s="56"/>
      <c r="CO4777" s="52"/>
      <c r="CP4777" s="52"/>
      <c r="CQ4777" s="52"/>
      <c r="CR4777" s="52"/>
      <c r="CS4777" s="52"/>
      <c r="CT4777" s="52"/>
      <c r="CU4777" s="33"/>
      <c r="CV4777" s="33"/>
    </row>
    <row r="4778" spans="74:100">
      <c r="BV4778" s="62"/>
      <c r="BW4778" s="62"/>
      <c r="BX4778" s="62"/>
      <c r="BY4778" s="62"/>
      <c r="BZ4778" s="62"/>
      <c r="CA4778" s="62"/>
      <c r="CB4778" s="62"/>
      <c r="CC4778" s="62"/>
      <c r="CD4778" s="62"/>
      <c r="CE4778" s="62"/>
      <c r="CF4778" s="62"/>
      <c r="CL4778" s="56" t="s">
        <v>27574</v>
      </c>
      <c r="CM4778" s="56" t="s">
        <v>216</v>
      </c>
      <c r="CN4778" s="56" t="s">
        <v>216</v>
      </c>
      <c r="CO4778" s="52"/>
      <c r="CP4778" s="52"/>
      <c r="CQ4778" s="52"/>
      <c r="CR4778" s="52"/>
      <c r="CS4778" s="52"/>
      <c r="CT4778" s="52"/>
      <c r="CU4778" s="33"/>
      <c r="CV4778" s="33"/>
    </row>
    <row r="4779" spans="74:100">
      <c r="BV4779" s="62"/>
      <c r="BW4779" s="62"/>
      <c r="BX4779" s="62"/>
      <c r="BY4779" s="62"/>
      <c r="BZ4779" s="62"/>
      <c r="CA4779" s="62"/>
      <c r="CB4779" s="62"/>
      <c r="CC4779" s="62"/>
      <c r="CD4779" s="62"/>
      <c r="CE4779" s="62"/>
      <c r="CF4779" s="62"/>
      <c r="CL4779" s="56" t="s">
        <v>27575</v>
      </c>
      <c r="CM4779" s="56"/>
      <c r="CN4779" s="56"/>
      <c r="CO4779" s="52"/>
      <c r="CP4779" s="52"/>
      <c r="CQ4779" s="52"/>
      <c r="CR4779" s="52"/>
      <c r="CS4779" s="52"/>
      <c r="CT4779" s="52"/>
      <c r="CU4779" s="33"/>
      <c r="CV4779" s="33"/>
    </row>
    <row r="4780" spans="74:100">
      <c r="BV4780" s="62"/>
      <c r="BW4780" s="62"/>
      <c r="BX4780" s="62"/>
      <c r="BY4780" s="62"/>
      <c r="BZ4780" s="62"/>
      <c r="CA4780" s="62"/>
      <c r="CB4780" s="62"/>
      <c r="CC4780" s="62"/>
      <c r="CD4780" s="62"/>
      <c r="CE4780" s="62"/>
      <c r="CF4780" s="62"/>
      <c r="CL4780" s="56" t="s">
        <v>21465</v>
      </c>
      <c r="CM4780" s="56" t="s">
        <v>216</v>
      </c>
      <c r="CN4780" s="56" t="s">
        <v>216</v>
      </c>
      <c r="CO4780" s="52"/>
      <c r="CP4780" s="52"/>
      <c r="CQ4780" s="52"/>
      <c r="CR4780" s="52"/>
      <c r="CS4780" s="52"/>
      <c r="CT4780" s="52"/>
      <c r="CU4780" s="33"/>
      <c r="CV4780" s="33"/>
    </row>
    <row r="4781" spans="74:100">
      <c r="BV4781" s="62"/>
      <c r="BW4781" s="62"/>
      <c r="BX4781" s="62"/>
      <c r="BY4781" s="62"/>
      <c r="BZ4781" s="62"/>
      <c r="CA4781" s="62"/>
      <c r="CB4781" s="62"/>
      <c r="CC4781" s="62"/>
      <c r="CD4781" s="62"/>
      <c r="CE4781" s="62"/>
      <c r="CF4781" s="62"/>
      <c r="CL4781" s="56" t="s">
        <v>21466</v>
      </c>
      <c r="CM4781" s="56"/>
      <c r="CN4781" s="56"/>
      <c r="CO4781" s="52"/>
      <c r="CP4781" s="52"/>
      <c r="CQ4781" s="52"/>
      <c r="CR4781" s="52"/>
      <c r="CS4781" s="52"/>
      <c r="CT4781" s="52"/>
      <c r="CU4781" s="33"/>
      <c r="CV4781" s="33"/>
    </row>
    <row r="4782" spans="74:100">
      <c r="BV4782" s="62"/>
      <c r="BW4782" s="62"/>
      <c r="BX4782" s="62"/>
      <c r="BY4782" s="62"/>
      <c r="BZ4782" s="62"/>
      <c r="CA4782" s="62"/>
      <c r="CB4782" s="62"/>
      <c r="CC4782" s="62"/>
      <c r="CD4782" s="62"/>
      <c r="CE4782" s="62"/>
      <c r="CF4782" s="62"/>
      <c r="CL4782" s="56" t="s">
        <v>27576</v>
      </c>
      <c r="CM4782" s="56" t="s">
        <v>217</v>
      </c>
      <c r="CN4782" s="56" t="s">
        <v>217</v>
      </c>
      <c r="CO4782" s="52"/>
      <c r="CP4782" s="52"/>
      <c r="CQ4782" s="52"/>
      <c r="CR4782" s="52"/>
      <c r="CS4782" s="52"/>
      <c r="CT4782" s="52"/>
      <c r="CU4782" s="33"/>
      <c r="CV4782" s="33"/>
    </row>
    <row r="4783" spans="74:100">
      <c r="BV4783" s="62"/>
      <c r="BW4783" s="62"/>
      <c r="BX4783" s="62"/>
      <c r="BY4783" s="62"/>
      <c r="BZ4783" s="62"/>
      <c r="CA4783" s="62"/>
      <c r="CB4783" s="62"/>
      <c r="CC4783" s="62"/>
      <c r="CD4783" s="62"/>
      <c r="CE4783" s="62"/>
      <c r="CF4783" s="62"/>
      <c r="CL4783" s="56" t="s">
        <v>18133</v>
      </c>
      <c r="CM4783" s="56"/>
      <c r="CN4783" s="56"/>
      <c r="CO4783" s="52"/>
      <c r="CP4783" s="52"/>
      <c r="CQ4783" s="52"/>
      <c r="CR4783" s="52"/>
      <c r="CS4783" s="52"/>
      <c r="CT4783" s="52"/>
      <c r="CU4783" s="33"/>
      <c r="CV4783" s="33"/>
    </row>
    <row r="4784" spans="74:100">
      <c r="BV4784" s="62"/>
      <c r="BW4784" s="62"/>
      <c r="BX4784" s="62"/>
      <c r="BY4784" s="62"/>
      <c r="BZ4784" s="62"/>
      <c r="CA4784" s="62"/>
      <c r="CB4784" s="62"/>
      <c r="CC4784" s="62"/>
      <c r="CD4784" s="62"/>
      <c r="CE4784" s="62"/>
      <c r="CF4784" s="62"/>
      <c r="CL4784" s="56" t="s">
        <v>27577</v>
      </c>
      <c r="CM4784" s="56" t="s">
        <v>217</v>
      </c>
      <c r="CN4784" s="56" t="s">
        <v>217</v>
      </c>
      <c r="CO4784" s="52"/>
      <c r="CP4784" s="52"/>
      <c r="CQ4784" s="52"/>
      <c r="CR4784" s="52"/>
      <c r="CS4784" s="52"/>
      <c r="CT4784" s="52"/>
      <c r="CU4784" s="33"/>
      <c r="CV4784" s="33"/>
    </row>
    <row r="4785" spans="74:100">
      <c r="BV4785" s="62"/>
      <c r="BW4785" s="62"/>
      <c r="BX4785" s="62"/>
      <c r="BY4785" s="62"/>
      <c r="BZ4785" s="62"/>
      <c r="CA4785" s="62"/>
      <c r="CB4785" s="62"/>
      <c r="CC4785" s="62"/>
      <c r="CD4785" s="62"/>
      <c r="CE4785" s="62"/>
      <c r="CF4785" s="62"/>
      <c r="CL4785" s="56" t="s">
        <v>18135</v>
      </c>
      <c r="CM4785" s="56"/>
      <c r="CN4785" s="56"/>
      <c r="CO4785" s="52"/>
      <c r="CP4785" s="52"/>
      <c r="CQ4785" s="52"/>
      <c r="CR4785" s="52"/>
      <c r="CS4785" s="52"/>
      <c r="CT4785" s="52"/>
      <c r="CU4785" s="33"/>
      <c r="CV4785" s="33"/>
    </row>
    <row r="4786" spans="74:100">
      <c r="BV4786" s="62"/>
      <c r="BW4786" s="62"/>
      <c r="BX4786" s="62"/>
      <c r="BY4786" s="62"/>
      <c r="BZ4786" s="62"/>
      <c r="CA4786" s="62"/>
      <c r="CB4786" s="62"/>
      <c r="CC4786" s="62"/>
      <c r="CD4786" s="62"/>
      <c r="CE4786" s="62"/>
      <c r="CF4786" s="62"/>
      <c r="CL4786" s="56" t="s">
        <v>27578</v>
      </c>
      <c r="CM4786" s="56" t="s">
        <v>217</v>
      </c>
      <c r="CN4786" s="56" t="s">
        <v>217</v>
      </c>
      <c r="CO4786" s="52"/>
      <c r="CP4786" s="52"/>
      <c r="CQ4786" s="52"/>
      <c r="CR4786" s="52"/>
      <c r="CS4786" s="52"/>
      <c r="CT4786" s="52"/>
      <c r="CU4786" s="33"/>
      <c r="CV4786" s="33"/>
    </row>
    <row r="4787" spans="74:100">
      <c r="BV4787" s="62"/>
      <c r="BW4787" s="62"/>
      <c r="BX4787" s="62"/>
      <c r="BY4787" s="62"/>
      <c r="BZ4787" s="62"/>
      <c r="CA4787" s="62"/>
      <c r="CB4787" s="62"/>
      <c r="CC4787" s="62"/>
      <c r="CD4787" s="62"/>
      <c r="CE4787" s="62"/>
      <c r="CF4787" s="62"/>
      <c r="CL4787" s="56" t="s">
        <v>18141</v>
      </c>
      <c r="CM4787" s="56"/>
      <c r="CN4787" s="56"/>
      <c r="CO4787" s="52"/>
      <c r="CP4787" s="52"/>
      <c r="CQ4787" s="52"/>
      <c r="CR4787" s="52"/>
      <c r="CS4787" s="52"/>
      <c r="CT4787" s="52"/>
      <c r="CU4787" s="33"/>
      <c r="CV4787" s="33"/>
    </row>
    <row r="4788" spans="74:100">
      <c r="BV4788" s="62"/>
      <c r="BW4788" s="62"/>
      <c r="BX4788" s="62"/>
      <c r="BY4788" s="62"/>
      <c r="BZ4788" s="62"/>
      <c r="CA4788" s="62"/>
      <c r="CB4788" s="62"/>
      <c r="CC4788" s="62"/>
      <c r="CD4788" s="62"/>
      <c r="CE4788" s="62"/>
      <c r="CF4788" s="62"/>
      <c r="CL4788" s="56" t="s">
        <v>4482</v>
      </c>
      <c r="CM4788" s="56" t="s">
        <v>3118</v>
      </c>
      <c r="CN4788" s="56" t="s">
        <v>3118</v>
      </c>
      <c r="CO4788" s="52"/>
      <c r="CP4788" s="52"/>
      <c r="CQ4788" s="52"/>
      <c r="CR4788" s="52"/>
      <c r="CS4788" s="52"/>
      <c r="CT4788" s="52"/>
      <c r="CU4788" s="33"/>
      <c r="CV4788" s="33"/>
    </row>
    <row r="4789" spans="74:100">
      <c r="BV4789" s="62"/>
      <c r="BW4789" s="62"/>
      <c r="BX4789" s="62"/>
      <c r="BY4789" s="62"/>
      <c r="BZ4789" s="62"/>
      <c r="CA4789" s="62"/>
      <c r="CB4789" s="62"/>
      <c r="CC4789" s="62"/>
      <c r="CD4789" s="62"/>
      <c r="CE4789" s="62"/>
      <c r="CF4789" s="62"/>
      <c r="CL4789" s="56" t="s">
        <v>18549</v>
      </c>
      <c r="CM4789" s="56"/>
      <c r="CN4789" s="56"/>
      <c r="CO4789" s="52"/>
      <c r="CP4789" s="52"/>
      <c r="CQ4789" s="52"/>
      <c r="CR4789" s="52"/>
      <c r="CS4789" s="52"/>
      <c r="CT4789" s="52"/>
      <c r="CU4789" s="33"/>
      <c r="CV4789" s="33"/>
    </row>
    <row r="4790" spans="74:100">
      <c r="BV4790" s="62"/>
      <c r="BW4790" s="62"/>
      <c r="BX4790" s="62"/>
      <c r="BY4790" s="62"/>
      <c r="BZ4790" s="62"/>
      <c r="CA4790" s="62"/>
      <c r="CB4790" s="62"/>
      <c r="CC4790" s="62"/>
      <c r="CD4790" s="62"/>
      <c r="CE4790" s="62"/>
      <c r="CF4790" s="62"/>
      <c r="CL4790" s="56" t="s">
        <v>4483</v>
      </c>
      <c r="CM4790" s="56" t="s">
        <v>217</v>
      </c>
      <c r="CN4790" s="56" t="s">
        <v>217</v>
      </c>
      <c r="CO4790" s="52"/>
      <c r="CP4790" s="52"/>
      <c r="CQ4790" s="52"/>
      <c r="CR4790" s="52"/>
      <c r="CS4790" s="52"/>
      <c r="CT4790" s="52"/>
      <c r="CU4790" s="33"/>
      <c r="CV4790" s="33"/>
    </row>
    <row r="4791" spans="74:100">
      <c r="BV4791" s="62"/>
      <c r="BW4791" s="62"/>
      <c r="BX4791" s="62"/>
      <c r="BY4791" s="62"/>
      <c r="BZ4791" s="62"/>
      <c r="CA4791" s="62"/>
      <c r="CB4791" s="62"/>
      <c r="CC4791" s="62"/>
      <c r="CD4791" s="62"/>
      <c r="CE4791" s="62"/>
      <c r="CF4791" s="62"/>
      <c r="CL4791" s="56" t="s">
        <v>18550</v>
      </c>
      <c r="CM4791" s="56"/>
      <c r="CN4791" s="56"/>
      <c r="CO4791" s="52"/>
      <c r="CP4791" s="52"/>
      <c r="CQ4791" s="52"/>
      <c r="CR4791" s="52"/>
      <c r="CS4791" s="52"/>
      <c r="CT4791" s="52"/>
      <c r="CU4791" s="33"/>
      <c r="CV4791" s="33"/>
    </row>
    <row r="4792" spans="74:100">
      <c r="BV4792" s="62"/>
      <c r="BW4792" s="62"/>
      <c r="BX4792" s="62"/>
      <c r="BY4792" s="62"/>
      <c r="BZ4792" s="62"/>
      <c r="CA4792" s="62"/>
      <c r="CB4792" s="62"/>
      <c r="CC4792" s="62"/>
      <c r="CD4792" s="62"/>
      <c r="CE4792" s="62"/>
      <c r="CF4792" s="62"/>
      <c r="CL4792" s="56" t="s">
        <v>4484</v>
      </c>
      <c r="CM4792" s="56" t="s">
        <v>3118</v>
      </c>
      <c r="CN4792" s="56" t="s">
        <v>3118</v>
      </c>
      <c r="CO4792" s="52"/>
      <c r="CP4792" s="52"/>
      <c r="CQ4792" s="52"/>
      <c r="CR4792" s="52"/>
      <c r="CS4792" s="52"/>
      <c r="CT4792" s="52"/>
      <c r="CU4792" s="33"/>
      <c r="CV4792" s="33"/>
    </row>
    <row r="4793" spans="74:100">
      <c r="BV4793" s="62"/>
      <c r="BW4793" s="62"/>
      <c r="BX4793" s="62"/>
      <c r="BY4793" s="62"/>
      <c r="BZ4793" s="62"/>
      <c r="CA4793" s="62"/>
      <c r="CB4793" s="62"/>
      <c r="CC4793" s="62"/>
      <c r="CD4793" s="62"/>
      <c r="CE4793" s="62"/>
      <c r="CF4793" s="62"/>
      <c r="CL4793" s="56" t="s">
        <v>18551</v>
      </c>
      <c r="CM4793" s="56"/>
      <c r="CN4793" s="56"/>
      <c r="CO4793" s="52"/>
      <c r="CP4793" s="52"/>
      <c r="CQ4793" s="52"/>
      <c r="CR4793" s="52"/>
      <c r="CS4793" s="52"/>
      <c r="CT4793" s="52"/>
      <c r="CU4793" s="33"/>
      <c r="CV4793" s="33"/>
    </row>
    <row r="4794" spans="74:100">
      <c r="BV4794" s="62"/>
      <c r="BW4794" s="62"/>
      <c r="BX4794" s="62"/>
      <c r="BY4794" s="62"/>
      <c r="BZ4794" s="62"/>
      <c r="CA4794" s="62"/>
      <c r="CB4794" s="62"/>
      <c r="CC4794" s="62"/>
      <c r="CD4794" s="62"/>
      <c r="CE4794" s="62"/>
      <c r="CF4794" s="62"/>
      <c r="CL4794" s="56" t="s">
        <v>4485</v>
      </c>
      <c r="CM4794" s="56" t="s">
        <v>217</v>
      </c>
      <c r="CN4794" s="56" t="s">
        <v>217</v>
      </c>
      <c r="CO4794" s="52"/>
      <c r="CP4794" s="52"/>
      <c r="CQ4794" s="52"/>
      <c r="CR4794" s="52"/>
      <c r="CS4794" s="52"/>
      <c r="CT4794" s="52"/>
      <c r="CU4794" s="33"/>
      <c r="CV4794" s="33"/>
    </row>
    <row r="4795" spans="74:100">
      <c r="BV4795" s="62"/>
      <c r="BW4795" s="62"/>
      <c r="BX4795" s="62"/>
      <c r="BY4795" s="62"/>
      <c r="BZ4795" s="62"/>
      <c r="CA4795" s="62"/>
      <c r="CB4795" s="62"/>
      <c r="CC4795" s="62"/>
      <c r="CD4795" s="62"/>
      <c r="CE4795" s="62"/>
      <c r="CF4795" s="62"/>
      <c r="CL4795" s="56" t="s">
        <v>18551</v>
      </c>
      <c r="CM4795" s="56"/>
      <c r="CN4795" s="56"/>
      <c r="CO4795" s="52"/>
      <c r="CP4795" s="52"/>
      <c r="CQ4795" s="52"/>
      <c r="CR4795" s="52"/>
      <c r="CS4795" s="52"/>
      <c r="CT4795" s="52"/>
      <c r="CU4795" s="33"/>
      <c r="CV4795" s="33"/>
    </row>
    <row r="4796" spans="74:100">
      <c r="BV4796" s="62"/>
      <c r="BW4796" s="62"/>
      <c r="BX4796" s="62"/>
      <c r="BY4796" s="62"/>
      <c r="BZ4796" s="62"/>
      <c r="CA4796" s="62"/>
      <c r="CB4796" s="62"/>
      <c r="CC4796" s="62"/>
      <c r="CD4796" s="62"/>
      <c r="CE4796" s="62"/>
      <c r="CF4796" s="62"/>
      <c r="CL4796" s="56" t="s">
        <v>4486</v>
      </c>
      <c r="CM4796" s="56" t="s">
        <v>3118</v>
      </c>
      <c r="CN4796" s="56" t="s">
        <v>3118</v>
      </c>
      <c r="CO4796" s="52"/>
      <c r="CP4796" s="52"/>
      <c r="CQ4796" s="52"/>
      <c r="CR4796" s="52"/>
      <c r="CS4796" s="52"/>
      <c r="CT4796" s="52"/>
      <c r="CU4796" s="33"/>
      <c r="CV4796" s="33"/>
    </row>
    <row r="4797" spans="74:100">
      <c r="BV4797" s="62"/>
      <c r="BW4797" s="62"/>
      <c r="BX4797" s="62"/>
      <c r="BY4797" s="62"/>
      <c r="BZ4797" s="62"/>
      <c r="CA4797" s="62"/>
      <c r="CB4797" s="62"/>
      <c r="CC4797" s="62"/>
      <c r="CD4797" s="62"/>
      <c r="CE4797" s="62"/>
      <c r="CF4797" s="62"/>
      <c r="CL4797" s="56" t="s">
        <v>18552</v>
      </c>
      <c r="CM4797" s="56"/>
      <c r="CN4797" s="56"/>
      <c r="CO4797" s="52"/>
      <c r="CP4797" s="52"/>
      <c r="CQ4797" s="52"/>
      <c r="CR4797" s="52"/>
      <c r="CS4797" s="52"/>
      <c r="CT4797" s="52"/>
      <c r="CU4797" s="33"/>
      <c r="CV4797" s="33"/>
    </row>
    <row r="4798" spans="74:100">
      <c r="BV4798" s="62"/>
      <c r="BW4798" s="62"/>
      <c r="BX4798" s="62"/>
      <c r="BY4798" s="62"/>
      <c r="BZ4798" s="62"/>
      <c r="CA4798" s="62"/>
      <c r="CB4798" s="62"/>
      <c r="CC4798" s="62"/>
      <c r="CD4798" s="62"/>
      <c r="CE4798" s="62"/>
      <c r="CF4798" s="62"/>
      <c r="CL4798" s="56" t="s">
        <v>4487</v>
      </c>
      <c r="CM4798" s="56" t="s">
        <v>217</v>
      </c>
      <c r="CN4798" s="56" t="s">
        <v>217</v>
      </c>
      <c r="CO4798" s="52"/>
      <c r="CP4798" s="52"/>
      <c r="CQ4798" s="52"/>
      <c r="CR4798" s="52"/>
      <c r="CS4798" s="52"/>
      <c r="CT4798" s="52"/>
      <c r="CU4798" s="33"/>
      <c r="CV4798" s="33"/>
    </row>
    <row r="4799" spans="74:100">
      <c r="BV4799" s="62"/>
      <c r="BW4799" s="62"/>
      <c r="BX4799" s="62"/>
      <c r="BY4799" s="62"/>
      <c r="BZ4799" s="62"/>
      <c r="CA4799" s="62"/>
      <c r="CB4799" s="62"/>
      <c r="CC4799" s="62"/>
      <c r="CD4799" s="62"/>
      <c r="CE4799" s="62"/>
      <c r="CF4799" s="62"/>
      <c r="CL4799" s="56" t="s">
        <v>18553</v>
      </c>
      <c r="CM4799" s="56"/>
      <c r="CN4799" s="56"/>
      <c r="CO4799" s="52"/>
      <c r="CP4799" s="52"/>
      <c r="CQ4799" s="52"/>
      <c r="CR4799" s="52"/>
      <c r="CS4799" s="52"/>
      <c r="CT4799" s="52"/>
      <c r="CU4799" s="33"/>
      <c r="CV4799" s="33"/>
    </row>
    <row r="4800" spans="74:100">
      <c r="BV4800" s="62"/>
      <c r="BW4800" s="62"/>
      <c r="BX4800" s="62"/>
      <c r="BY4800" s="62"/>
      <c r="BZ4800" s="62"/>
      <c r="CA4800" s="62"/>
      <c r="CB4800" s="62"/>
      <c r="CC4800" s="62"/>
      <c r="CD4800" s="62"/>
      <c r="CE4800" s="62"/>
      <c r="CF4800" s="62"/>
      <c r="CL4800" s="56" t="s">
        <v>27579</v>
      </c>
      <c r="CM4800" s="56" t="s">
        <v>217</v>
      </c>
      <c r="CN4800" s="56" t="s">
        <v>217</v>
      </c>
      <c r="CO4800" s="52"/>
      <c r="CP4800" s="52"/>
      <c r="CQ4800" s="52"/>
      <c r="CR4800" s="52"/>
      <c r="CS4800" s="52"/>
      <c r="CT4800" s="52"/>
      <c r="CU4800" s="33"/>
      <c r="CV4800" s="33"/>
    </row>
    <row r="4801" spans="74:100">
      <c r="BV4801" s="62"/>
      <c r="BW4801" s="62"/>
      <c r="BX4801" s="62"/>
      <c r="BY4801" s="62"/>
      <c r="BZ4801" s="62"/>
      <c r="CA4801" s="62"/>
      <c r="CB4801" s="62"/>
      <c r="CC4801" s="62"/>
      <c r="CD4801" s="62"/>
      <c r="CE4801" s="62"/>
      <c r="CF4801" s="62"/>
      <c r="CL4801" s="56" t="s">
        <v>27580</v>
      </c>
      <c r="CM4801" s="56"/>
      <c r="CN4801" s="56"/>
      <c r="CO4801" s="52"/>
      <c r="CP4801" s="52"/>
      <c r="CQ4801" s="52"/>
      <c r="CR4801" s="52"/>
      <c r="CS4801" s="52"/>
      <c r="CT4801" s="52"/>
      <c r="CU4801" s="33"/>
      <c r="CV4801" s="33"/>
    </row>
    <row r="4802" spans="74:100">
      <c r="BV4802" s="62"/>
      <c r="BW4802" s="62"/>
      <c r="BX4802" s="62"/>
      <c r="BY4802" s="62"/>
      <c r="BZ4802" s="62"/>
      <c r="CA4802" s="62"/>
      <c r="CB4802" s="62"/>
      <c r="CC4802" s="62"/>
      <c r="CD4802" s="62"/>
      <c r="CE4802" s="62"/>
      <c r="CF4802" s="62"/>
      <c r="CL4802" s="56" t="s">
        <v>4488</v>
      </c>
      <c r="CM4802" s="56" t="s">
        <v>217</v>
      </c>
      <c r="CN4802" s="56" t="s">
        <v>217</v>
      </c>
      <c r="CO4802" s="52"/>
      <c r="CP4802" s="52"/>
      <c r="CQ4802" s="52"/>
      <c r="CR4802" s="52"/>
      <c r="CS4802" s="52"/>
      <c r="CT4802" s="52"/>
      <c r="CU4802" s="33"/>
      <c r="CV4802" s="33"/>
    </row>
    <row r="4803" spans="74:100">
      <c r="BV4803" s="62"/>
      <c r="BW4803" s="62"/>
      <c r="BX4803" s="62"/>
      <c r="BY4803" s="62"/>
      <c r="BZ4803" s="62"/>
      <c r="CA4803" s="62"/>
      <c r="CB4803" s="62"/>
      <c r="CC4803" s="62"/>
      <c r="CD4803" s="62"/>
      <c r="CE4803" s="62"/>
      <c r="CF4803" s="62"/>
      <c r="CL4803" s="56" t="s">
        <v>18554</v>
      </c>
      <c r="CM4803" s="56"/>
      <c r="CN4803" s="56"/>
      <c r="CO4803" s="52"/>
      <c r="CP4803" s="52"/>
      <c r="CQ4803" s="52"/>
      <c r="CR4803" s="52"/>
      <c r="CS4803" s="52"/>
      <c r="CT4803" s="52"/>
      <c r="CU4803" s="33"/>
      <c r="CV4803" s="33"/>
    </row>
    <row r="4804" spans="74:100">
      <c r="BV4804" s="62"/>
      <c r="BW4804" s="62"/>
      <c r="BX4804" s="62"/>
      <c r="BY4804" s="62"/>
      <c r="BZ4804" s="62"/>
      <c r="CA4804" s="62"/>
      <c r="CB4804" s="62"/>
      <c r="CC4804" s="62"/>
      <c r="CD4804" s="62"/>
      <c r="CE4804" s="62"/>
      <c r="CF4804" s="62"/>
      <c r="CL4804" s="56" t="s">
        <v>4489</v>
      </c>
      <c r="CM4804" s="56" t="s">
        <v>217</v>
      </c>
      <c r="CN4804" s="56" t="s">
        <v>217</v>
      </c>
      <c r="CO4804" s="52"/>
      <c r="CP4804" s="52"/>
      <c r="CQ4804" s="52"/>
      <c r="CR4804" s="52"/>
      <c r="CS4804" s="52"/>
      <c r="CT4804" s="52"/>
      <c r="CU4804" s="33"/>
      <c r="CV4804" s="33"/>
    </row>
    <row r="4805" spans="74:100">
      <c r="BV4805" s="62"/>
      <c r="BW4805" s="62"/>
      <c r="BX4805" s="62"/>
      <c r="BY4805" s="62"/>
      <c r="BZ4805" s="62"/>
      <c r="CA4805" s="62"/>
      <c r="CB4805" s="62"/>
      <c r="CC4805" s="62"/>
      <c r="CD4805" s="62"/>
      <c r="CE4805" s="62"/>
      <c r="CF4805" s="62"/>
      <c r="CL4805" s="56" t="s">
        <v>18555</v>
      </c>
      <c r="CM4805" s="56"/>
      <c r="CN4805" s="56"/>
      <c r="CO4805" s="52"/>
      <c r="CP4805" s="52"/>
      <c r="CQ4805" s="52"/>
      <c r="CR4805" s="52"/>
      <c r="CS4805" s="52"/>
      <c r="CT4805" s="52"/>
      <c r="CU4805" s="33"/>
      <c r="CV4805" s="33"/>
    </row>
    <row r="4806" spans="74:100">
      <c r="BV4806" s="62"/>
      <c r="BW4806" s="62"/>
      <c r="BX4806" s="62"/>
      <c r="BY4806" s="62"/>
      <c r="BZ4806" s="62"/>
      <c r="CA4806" s="62"/>
      <c r="CB4806" s="62"/>
      <c r="CC4806" s="62"/>
      <c r="CD4806" s="62"/>
      <c r="CE4806" s="62"/>
      <c r="CF4806" s="62"/>
      <c r="CL4806" s="56" t="s">
        <v>27581</v>
      </c>
      <c r="CM4806" s="56" t="s">
        <v>217</v>
      </c>
      <c r="CN4806" s="56" t="s">
        <v>217</v>
      </c>
      <c r="CO4806" s="52"/>
      <c r="CP4806" s="52"/>
      <c r="CQ4806" s="52"/>
      <c r="CR4806" s="52"/>
      <c r="CS4806" s="52"/>
      <c r="CT4806" s="52"/>
      <c r="CU4806" s="33"/>
      <c r="CV4806" s="33"/>
    </row>
    <row r="4807" spans="74:100">
      <c r="BV4807" s="62"/>
      <c r="BW4807" s="62"/>
      <c r="BX4807" s="62"/>
      <c r="BY4807" s="62"/>
      <c r="BZ4807" s="62"/>
      <c r="CA4807" s="62"/>
      <c r="CB4807" s="62"/>
      <c r="CC4807" s="62"/>
      <c r="CD4807" s="62"/>
      <c r="CE4807" s="62"/>
      <c r="CF4807" s="62"/>
      <c r="CL4807" s="56" t="s">
        <v>27582</v>
      </c>
      <c r="CM4807" s="56"/>
      <c r="CN4807" s="56"/>
      <c r="CO4807" s="52"/>
      <c r="CP4807" s="52"/>
      <c r="CQ4807" s="52"/>
      <c r="CR4807" s="52"/>
      <c r="CS4807" s="52"/>
      <c r="CT4807" s="52"/>
      <c r="CU4807" s="33"/>
      <c r="CV4807" s="33"/>
    </row>
    <row r="4808" spans="74:100">
      <c r="BV4808" s="62"/>
      <c r="BW4808" s="62"/>
      <c r="BX4808" s="62"/>
      <c r="BY4808" s="62"/>
      <c r="BZ4808" s="62"/>
      <c r="CA4808" s="62"/>
      <c r="CB4808" s="62"/>
      <c r="CC4808" s="62"/>
      <c r="CD4808" s="62"/>
      <c r="CE4808" s="62"/>
      <c r="CF4808" s="62"/>
      <c r="CL4808" s="56" t="s">
        <v>4490</v>
      </c>
      <c r="CM4808" s="56" t="s">
        <v>3118</v>
      </c>
      <c r="CN4808" s="56" t="s">
        <v>3118</v>
      </c>
      <c r="CO4808" s="52"/>
      <c r="CP4808" s="52"/>
      <c r="CQ4808" s="52"/>
      <c r="CR4808" s="52"/>
      <c r="CS4808" s="52"/>
      <c r="CT4808" s="52"/>
      <c r="CU4808" s="33"/>
      <c r="CV4808" s="33"/>
    </row>
    <row r="4809" spans="74:100">
      <c r="BV4809" s="62"/>
      <c r="BW4809" s="62"/>
      <c r="BX4809" s="62"/>
      <c r="BY4809" s="62"/>
      <c r="BZ4809" s="62"/>
      <c r="CA4809" s="62"/>
      <c r="CB4809" s="62"/>
      <c r="CC4809" s="62"/>
      <c r="CD4809" s="62"/>
      <c r="CE4809" s="62"/>
      <c r="CF4809" s="62"/>
      <c r="CL4809" s="56" t="s">
        <v>18556</v>
      </c>
      <c r="CM4809" s="56"/>
      <c r="CN4809" s="56"/>
      <c r="CO4809" s="52"/>
      <c r="CP4809" s="52"/>
      <c r="CQ4809" s="52"/>
      <c r="CR4809" s="52"/>
      <c r="CS4809" s="52"/>
      <c r="CT4809" s="52"/>
      <c r="CU4809" s="33"/>
      <c r="CV4809" s="33"/>
    </row>
    <row r="4810" spans="74:100">
      <c r="BV4810" s="62"/>
      <c r="BW4810" s="62"/>
      <c r="BX4810" s="62"/>
      <c r="BY4810" s="62"/>
      <c r="BZ4810" s="62"/>
      <c r="CA4810" s="62"/>
      <c r="CB4810" s="62"/>
      <c r="CC4810" s="62"/>
      <c r="CD4810" s="62"/>
      <c r="CE4810" s="62"/>
      <c r="CF4810" s="62"/>
      <c r="CL4810" s="56" t="s">
        <v>1401</v>
      </c>
      <c r="CM4810" s="56" t="s">
        <v>214</v>
      </c>
      <c r="CN4810" s="56" t="s">
        <v>214</v>
      </c>
      <c r="CO4810" s="52"/>
      <c r="CP4810" s="52"/>
      <c r="CQ4810" s="52"/>
      <c r="CR4810" s="52"/>
      <c r="CS4810" s="52"/>
      <c r="CT4810" s="52"/>
      <c r="CU4810" s="33"/>
      <c r="CV4810" s="33"/>
    </row>
    <row r="4811" spans="74:100">
      <c r="BV4811" s="62"/>
      <c r="BW4811" s="62"/>
      <c r="BX4811" s="62"/>
      <c r="BY4811" s="62"/>
      <c r="BZ4811" s="62"/>
      <c r="CA4811" s="62"/>
      <c r="CB4811" s="62"/>
      <c r="CC4811" s="62"/>
      <c r="CD4811" s="62"/>
      <c r="CE4811" s="62"/>
      <c r="CF4811" s="62"/>
      <c r="CL4811" s="56" t="s">
        <v>21467</v>
      </c>
      <c r="CM4811" s="56"/>
      <c r="CN4811" s="56"/>
      <c r="CO4811" s="52"/>
      <c r="CP4811" s="52"/>
      <c r="CQ4811" s="52"/>
      <c r="CR4811" s="52"/>
      <c r="CS4811" s="52"/>
      <c r="CT4811" s="52"/>
      <c r="CU4811" s="33"/>
      <c r="CV4811" s="33"/>
    </row>
    <row r="4812" spans="74:100">
      <c r="BV4812" s="62"/>
      <c r="BW4812" s="62"/>
      <c r="BX4812" s="62"/>
      <c r="BY4812" s="62"/>
      <c r="BZ4812" s="62"/>
      <c r="CA4812" s="62"/>
      <c r="CB4812" s="62"/>
      <c r="CC4812" s="62"/>
      <c r="CD4812" s="62"/>
      <c r="CE4812" s="62"/>
      <c r="CF4812" s="62"/>
      <c r="CL4812" s="56" t="s">
        <v>20492</v>
      </c>
      <c r="CM4812" s="56" t="s">
        <v>215</v>
      </c>
      <c r="CN4812" s="56" t="s">
        <v>215</v>
      </c>
      <c r="CO4812" s="52"/>
      <c r="CP4812" s="52"/>
      <c r="CQ4812" s="52"/>
      <c r="CR4812" s="52"/>
      <c r="CS4812" s="52"/>
      <c r="CT4812" s="52"/>
      <c r="CU4812" s="33"/>
      <c r="CV4812" s="33"/>
    </row>
    <row r="4813" spans="74:100">
      <c r="BV4813" s="62"/>
      <c r="BW4813" s="62"/>
      <c r="BX4813" s="62"/>
      <c r="BY4813" s="62"/>
      <c r="BZ4813" s="62"/>
      <c r="CA4813" s="62"/>
      <c r="CB4813" s="62"/>
      <c r="CC4813" s="62"/>
      <c r="CD4813" s="62"/>
      <c r="CE4813" s="62"/>
      <c r="CF4813" s="62"/>
      <c r="CL4813" s="56" t="s">
        <v>21468</v>
      </c>
      <c r="CM4813" s="56"/>
      <c r="CN4813" s="56"/>
      <c r="CO4813" s="52"/>
      <c r="CP4813" s="52"/>
      <c r="CQ4813" s="52"/>
      <c r="CR4813" s="52"/>
      <c r="CS4813" s="52"/>
      <c r="CT4813" s="52"/>
      <c r="CU4813" s="33"/>
      <c r="CV4813" s="33"/>
    </row>
    <row r="4814" spans="74:100">
      <c r="BV4814" s="62"/>
      <c r="BW4814" s="62"/>
      <c r="BX4814" s="62"/>
      <c r="BY4814" s="62"/>
      <c r="BZ4814" s="62"/>
      <c r="CA4814" s="62"/>
      <c r="CB4814" s="62"/>
      <c r="CC4814" s="62"/>
      <c r="CD4814" s="62"/>
      <c r="CE4814" s="62"/>
      <c r="CF4814" s="62"/>
      <c r="CL4814" s="56" t="s">
        <v>27583</v>
      </c>
      <c r="CM4814" s="56" t="s">
        <v>216</v>
      </c>
      <c r="CN4814" s="56" t="s">
        <v>216</v>
      </c>
      <c r="CO4814" s="52"/>
      <c r="CP4814" s="52"/>
      <c r="CQ4814" s="52"/>
      <c r="CR4814" s="52"/>
      <c r="CS4814" s="52"/>
      <c r="CT4814" s="52"/>
      <c r="CU4814" s="33"/>
      <c r="CV4814" s="33"/>
    </row>
    <row r="4815" spans="74:100">
      <c r="BV4815" s="62"/>
      <c r="BW4815" s="62"/>
      <c r="BX4815" s="62"/>
      <c r="BY4815" s="62"/>
      <c r="BZ4815" s="62"/>
      <c r="CA4815" s="62"/>
      <c r="CB4815" s="62"/>
      <c r="CC4815" s="62"/>
      <c r="CD4815" s="62"/>
      <c r="CE4815" s="62"/>
      <c r="CF4815" s="62"/>
      <c r="CL4815" s="56" t="s">
        <v>27584</v>
      </c>
      <c r="CM4815" s="56"/>
      <c r="CN4815" s="56"/>
      <c r="CO4815" s="52"/>
      <c r="CP4815" s="52"/>
      <c r="CQ4815" s="52"/>
      <c r="CR4815" s="52"/>
      <c r="CS4815" s="52"/>
      <c r="CT4815" s="52"/>
      <c r="CU4815" s="33"/>
      <c r="CV4815" s="33"/>
    </row>
    <row r="4816" spans="74:100">
      <c r="BV4816" s="62"/>
      <c r="BW4816" s="62"/>
      <c r="BX4816" s="62"/>
      <c r="BY4816" s="62"/>
      <c r="BZ4816" s="62"/>
      <c r="CA4816" s="62"/>
      <c r="CB4816" s="62"/>
      <c r="CC4816" s="62"/>
      <c r="CD4816" s="62"/>
      <c r="CE4816" s="62"/>
      <c r="CF4816" s="62"/>
      <c r="CL4816" s="56" t="s">
        <v>4491</v>
      </c>
      <c r="CM4816" s="56" t="s">
        <v>215</v>
      </c>
      <c r="CN4816" s="56" t="s">
        <v>215</v>
      </c>
      <c r="CO4816" s="52"/>
      <c r="CP4816" s="52"/>
      <c r="CQ4816" s="52"/>
      <c r="CR4816" s="52"/>
      <c r="CS4816" s="52"/>
      <c r="CT4816" s="52"/>
      <c r="CU4816" s="33"/>
      <c r="CV4816" s="33"/>
    </row>
    <row r="4817" spans="74:100">
      <c r="BV4817" s="62"/>
      <c r="BW4817" s="62"/>
      <c r="BX4817" s="62"/>
      <c r="BY4817" s="62"/>
      <c r="BZ4817" s="62"/>
      <c r="CA4817" s="62"/>
      <c r="CB4817" s="62"/>
      <c r="CC4817" s="62"/>
      <c r="CD4817" s="62"/>
      <c r="CE4817" s="62"/>
      <c r="CF4817" s="62"/>
      <c r="CL4817" s="56" t="s">
        <v>21469</v>
      </c>
      <c r="CM4817" s="56"/>
      <c r="CN4817" s="56"/>
      <c r="CO4817" s="52"/>
      <c r="CP4817" s="52"/>
      <c r="CQ4817" s="52"/>
      <c r="CR4817" s="52"/>
      <c r="CS4817" s="52"/>
      <c r="CT4817" s="52"/>
      <c r="CU4817" s="33"/>
      <c r="CV4817" s="33"/>
    </row>
    <row r="4818" spans="74:100">
      <c r="BV4818" s="62"/>
      <c r="BW4818" s="62"/>
      <c r="BX4818" s="62"/>
      <c r="BY4818" s="62"/>
      <c r="BZ4818" s="62"/>
      <c r="CA4818" s="62"/>
      <c r="CB4818" s="62"/>
      <c r="CC4818" s="62"/>
      <c r="CD4818" s="62"/>
      <c r="CE4818" s="62"/>
      <c r="CF4818" s="62"/>
      <c r="CL4818" s="56" t="s">
        <v>1402</v>
      </c>
      <c r="CM4818" s="56" t="s">
        <v>213</v>
      </c>
      <c r="CN4818" s="56" t="s">
        <v>213</v>
      </c>
      <c r="CO4818" s="52"/>
      <c r="CP4818" s="52"/>
      <c r="CQ4818" s="52"/>
      <c r="CR4818" s="52"/>
      <c r="CS4818" s="52"/>
      <c r="CT4818" s="52"/>
      <c r="CU4818" s="33"/>
      <c r="CV4818" s="33"/>
    </row>
    <row r="4819" spans="74:100">
      <c r="BV4819" s="62"/>
      <c r="BW4819" s="62"/>
      <c r="BX4819" s="62"/>
      <c r="BY4819" s="62"/>
      <c r="BZ4819" s="62"/>
      <c r="CA4819" s="62"/>
      <c r="CB4819" s="62"/>
      <c r="CC4819" s="62"/>
      <c r="CD4819" s="62"/>
      <c r="CE4819" s="62"/>
      <c r="CF4819" s="62"/>
      <c r="CL4819" s="56" t="s">
        <v>21470</v>
      </c>
      <c r="CM4819" s="56"/>
      <c r="CN4819" s="56"/>
      <c r="CO4819" s="52"/>
      <c r="CP4819" s="52"/>
      <c r="CQ4819" s="52"/>
      <c r="CR4819" s="52"/>
      <c r="CS4819" s="52"/>
      <c r="CT4819" s="52"/>
      <c r="CU4819" s="33"/>
      <c r="CV4819" s="33"/>
    </row>
    <row r="4820" spans="74:100">
      <c r="BV4820" s="62"/>
      <c r="BW4820" s="62"/>
      <c r="BX4820" s="62"/>
      <c r="BY4820" s="62"/>
      <c r="BZ4820" s="62"/>
      <c r="CA4820" s="62"/>
      <c r="CB4820" s="62"/>
      <c r="CC4820" s="62"/>
      <c r="CD4820" s="62"/>
      <c r="CE4820" s="62"/>
      <c r="CF4820" s="62"/>
      <c r="CL4820" s="56" t="s">
        <v>1403</v>
      </c>
      <c r="CM4820" s="56" t="s">
        <v>213</v>
      </c>
      <c r="CN4820" s="56" t="s">
        <v>213</v>
      </c>
      <c r="CO4820" s="52"/>
      <c r="CP4820" s="52"/>
      <c r="CQ4820" s="52"/>
      <c r="CR4820" s="52"/>
      <c r="CS4820" s="52"/>
      <c r="CT4820" s="52"/>
      <c r="CU4820" s="33"/>
      <c r="CV4820" s="33"/>
    </row>
    <row r="4821" spans="74:100">
      <c r="BV4821" s="62"/>
      <c r="BW4821" s="62"/>
      <c r="BX4821" s="62"/>
      <c r="BY4821" s="62"/>
      <c r="BZ4821" s="62"/>
      <c r="CA4821" s="62"/>
      <c r="CB4821" s="62"/>
      <c r="CC4821" s="62"/>
      <c r="CD4821" s="62"/>
      <c r="CE4821" s="62"/>
      <c r="CF4821" s="62"/>
      <c r="CL4821" s="56" t="s">
        <v>21471</v>
      </c>
      <c r="CM4821" s="56"/>
      <c r="CN4821" s="56"/>
      <c r="CO4821" s="52"/>
      <c r="CP4821" s="52"/>
      <c r="CQ4821" s="52"/>
      <c r="CR4821" s="52"/>
      <c r="CS4821" s="52"/>
      <c r="CT4821" s="52"/>
      <c r="CU4821" s="33"/>
      <c r="CV4821" s="33"/>
    </row>
    <row r="4822" spans="74:100">
      <c r="BV4822" s="62"/>
      <c r="BW4822" s="62"/>
      <c r="BX4822" s="62"/>
      <c r="BY4822" s="62"/>
      <c r="BZ4822" s="62"/>
      <c r="CA4822" s="62"/>
      <c r="CB4822" s="62"/>
      <c r="CC4822" s="62"/>
      <c r="CD4822" s="62"/>
      <c r="CE4822" s="62"/>
      <c r="CF4822" s="62"/>
      <c r="CL4822" s="56" t="s">
        <v>4492</v>
      </c>
      <c r="CM4822" s="56" t="s">
        <v>3118</v>
      </c>
      <c r="CN4822" s="56" t="s">
        <v>3118</v>
      </c>
      <c r="CO4822" s="52"/>
      <c r="CP4822" s="52"/>
      <c r="CQ4822" s="52"/>
      <c r="CR4822" s="52"/>
      <c r="CS4822" s="52"/>
      <c r="CT4822" s="52"/>
      <c r="CU4822" s="33"/>
      <c r="CV4822" s="33"/>
    </row>
    <row r="4823" spans="74:100">
      <c r="BV4823" s="62"/>
      <c r="BW4823" s="62"/>
      <c r="BX4823" s="62"/>
      <c r="BY4823" s="62"/>
      <c r="BZ4823" s="62"/>
      <c r="CA4823" s="62"/>
      <c r="CB4823" s="62"/>
      <c r="CC4823" s="62"/>
      <c r="CD4823" s="62"/>
      <c r="CE4823" s="62"/>
      <c r="CF4823" s="62"/>
      <c r="CL4823" s="56" t="s">
        <v>18557</v>
      </c>
      <c r="CM4823" s="56"/>
      <c r="CN4823" s="56"/>
      <c r="CO4823" s="52"/>
      <c r="CP4823" s="52"/>
      <c r="CQ4823" s="52"/>
      <c r="CR4823" s="52"/>
      <c r="CS4823" s="52"/>
      <c r="CT4823" s="52"/>
      <c r="CU4823" s="33"/>
      <c r="CV4823" s="33"/>
    </row>
    <row r="4824" spans="74:100">
      <c r="BV4824" s="62"/>
      <c r="BW4824" s="62"/>
      <c r="BX4824" s="62"/>
      <c r="BY4824" s="62"/>
      <c r="BZ4824" s="62"/>
      <c r="CA4824" s="62"/>
      <c r="CB4824" s="62"/>
      <c r="CC4824" s="62"/>
      <c r="CD4824" s="62"/>
      <c r="CE4824" s="62"/>
      <c r="CF4824" s="62"/>
      <c r="CL4824" s="56" t="s">
        <v>1404</v>
      </c>
      <c r="CM4824" s="56" t="s">
        <v>214</v>
      </c>
      <c r="CN4824" s="56" t="s">
        <v>214</v>
      </c>
      <c r="CO4824" s="52"/>
      <c r="CP4824" s="52"/>
      <c r="CQ4824" s="52"/>
      <c r="CR4824" s="52"/>
      <c r="CS4824" s="52"/>
      <c r="CT4824" s="52"/>
      <c r="CU4824" s="33"/>
      <c r="CV4824" s="33"/>
    </row>
    <row r="4825" spans="74:100">
      <c r="BV4825" s="62"/>
      <c r="BW4825" s="62"/>
      <c r="BX4825" s="62"/>
      <c r="BY4825" s="62"/>
      <c r="BZ4825" s="62"/>
      <c r="CA4825" s="62"/>
      <c r="CB4825" s="62"/>
      <c r="CC4825" s="62"/>
      <c r="CD4825" s="62"/>
      <c r="CE4825" s="62"/>
      <c r="CF4825" s="62"/>
      <c r="CL4825" s="56" t="s">
        <v>21472</v>
      </c>
      <c r="CM4825" s="56"/>
      <c r="CN4825" s="56"/>
      <c r="CO4825" s="52"/>
      <c r="CP4825" s="52"/>
      <c r="CQ4825" s="52"/>
      <c r="CR4825" s="52"/>
      <c r="CS4825" s="52"/>
      <c r="CT4825" s="52"/>
      <c r="CU4825" s="33"/>
      <c r="CV4825" s="33"/>
    </row>
    <row r="4826" spans="74:100">
      <c r="BV4826" s="62"/>
      <c r="BW4826" s="62"/>
      <c r="BX4826" s="62"/>
      <c r="BY4826" s="62"/>
      <c r="BZ4826" s="62"/>
      <c r="CA4826" s="62"/>
      <c r="CB4826" s="62"/>
      <c r="CC4826" s="62"/>
      <c r="CD4826" s="62"/>
      <c r="CE4826" s="62"/>
      <c r="CF4826" s="62"/>
      <c r="CL4826" s="56" t="s">
        <v>4493</v>
      </c>
      <c r="CM4826" s="56" t="s">
        <v>3118</v>
      </c>
      <c r="CN4826" s="56" t="s">
        <v>3118</v>
      </c>
      <c r="CO4826" s="52"/>
      <c r="CP4826" s="52"/>
      <c r="CQ4826" s="52"/>
      <c r="CR4826" s="52"/>
      <c r="CS4826" s="52"/>
      <c r="CT4826" s="52"/>
      <c r="CU4826" s="33"/>
      <c r="CV4826" s="33"/>
    </row>
    <row r="4827" spans="74:100">
      <c r="BV4827" s="62"/>
      <c r="BW4827" s="62"/>
      <c r="BX4827" s="62"/>
      <c r="BY4827" s="62"/>
      <c r="BZ4827" s="62"/>
      <c r="CA4827" s="62"/>
      <c r="CB4827" s="62"/>
      <c r="CC4827" s="62"/>
      <c r="CD4827" s="62"/>
      <c r="CE4827" s="62"/>
      <c r="CF4827" s="62"/>
      <c r="CL4827" s="56" t="s">
        <v>18558</v>
      </c>
      <c r="CM4827" s="56"/>
      <c r="CN4827" s="56"/>
      <c r="CO4827" s="52"/>
      <c r="CP4827" s="52"/>
      <c r="CQ4827" s="52"/>
      <c r="CR4827" s="52"/>
      <c r="CS4827" s="52"/>
      <c r="CT4827" s="52"/>
      <c r="CU4827" s="33"/>
      <c r="CV4827" s="33"/>
    </row>
    <row r="4828" spans="74:100">
      <c r="BV4828" s="62"/>
      <c r="BW4828" s="62"/>
      <c r="BX4828" s="62"/>
      <c r="BY4828" s="62"/>
      <c r="BZ4828" s="62"/>
      <c r="CA4828" s="62"/>
      <c r="CB4828" s="62"/>
      <c r="CC4828" s="62"/>
      <c r="CD4828" s="62"/>
      <c r="CE4828" s="62"/>
      <c r="CF4828" s="62"/>
      <c r="CL4828" s="56" t="s">
        <v>4494</v>
      </c>
      <c r="CM4828" s="56" t="s">
        <v>213</v>
      </c>
      <c r="CN4828" s="56" t="s">
        <v>213</v>
      </c>
      <c r="CO4828" s="52"/>
      <c r="CP4828" s="52"/>
      <c r="CQ4828" s="52"/>
      <c r="CR4828" s="52"/>
      <c r="CS4828" s="52"/>
      <c r="CT4828" s="52"/>
      <c r="CU4828" s="33"/>
      <c r="CV4828" s="33"/>
    </row>
    <row r="4829" spans="74:100">
      <c r="BV4829" s="62"/>
      <c r="BW4829" s="62"/>
      <c r="BX4829" s="62"/>
      <c r="BY4829" s="62"/>
      <c r="BZ4829" s="62"/>
      <c r="CA4829" s="62"/>
      <c r="CB4829" s="62"/>
      <c r="CC4829" s="62"/>
      <c r="CD4829" s="62"/>
      <c r="CE4829" s="62"/>
      <c r="CF4829" s="62"/>
      <c r="CL4829" s="56" t="s">
        <v>21473</v>
      </c>
      <c r="CM4829" s="56"/>
      <c r="CN4829" s="56"/>
      <c r="CO4829" s="52"/>
      <c r="CP4829" s="52"/>
      <c r="CQ4829" s="52"/>
      <c r="CR4829" s="52"/>
      <c r="CS4829" s="52"/>
      <c r="CT4829" s="52"/>
      <c r="CU4829" s="33"/>
      <c r="CV4829" s="33"/>
    </row>
    <row r="4830" spans="74:100">
      <c r="BV4830" s="62"/>
      <c r="BW4830" s="62"/>
      <c r="BX4830" s="62"/>
      <c r="BY4830" s="62"/>
      <c r="BZ4830" s="62"/>
      <c r="CA4830" s="62"/>
      <c r="CB4830" s="62"/>
      <c r="CC4830" s="62"/>
      <c r="CD4830" s="62"/>
      <c r="CE4830" s="62"/>
      <c r="CF4830" s="62"/>
      <c r="CL4830" s="56" t="s">
        <v>4496</v>
      </c>
      <c r="CM4830" s="56" t="s">
        <v>3118</v>
      </c>
      <c r="CN4830" s="56" t="s">
        <v>3118</v>
      </c>
      <c r="CO4830" s="52"/>
      <c r="CP4830" s="52"/>
      <c r="CQ4830" s="52"/>
      <c r="CR4830" s="52"/>
      <c r="CS4830" s="52"/>
      <c r="CT4830" s="52"/>
      <c r="CU4830" s="33"/>
      <c r="CV4830" s="33"/>
    </row>
    <row r="4831" spans="74:100">
      <c r="BV4831" s="62"/>
      <c r="BW4831" s="62"/>
      <c r="BX4831" s="62"/>
      <c r="BY4831" s="62"/>
      <c r="BZ4831" s="62"/>
      <c r="CA4831" s="62"/>
      <c r="CB4831" s="62"/>
      <c r="CC4831" s="62"/>
      <c r="CD4831" s="62"/>
      <c r="CE4831" s="62"/>
      <c r="CF4831" s="62"/>
      <c r="CL4831" s="56" t="s">
        <v>18559</v>
      </c>
      <c r="CM4831" s="56"/>
      <c r="CN4831" s="56"/>
      <c r="CO4831" s="52"/>
      <c r="CP4831" s="52"/>
      <c r="CQ4831" s="52"/>
      <c r="CR4831" s="52"/>
      <c r="CS4831" s="52"/>
      <c r="CT4831" s="52"/>
      <c r="CU4831" s="33"/>
      <c r="CV4831" s="33"/>
    </row>
    <row r="4832" spans="74:100">
      <c r="BV4832" s="62"/>
      <c r="BW4832" s="62"/>
      <c r="BX4832" s="62"/>
      <c r="BY4832" s="62"/>
      <c r="BZ4832" s="62"/>
      <c r="CA4832" s="62"/>
      <c r="CB4832" s="62"/>
      <c r="CC4832" s="62"/>
      <c r="CD4832" s="62"/>
      <c r="CE4832" s="62"/>
      <c r="CF4832" s="62"/>
      <c r="CL4832" s="56" t="s">
        <v>4497</v>
      </c>
      <c r="CM4832" s="56" t="s">
        <v>217</v>
      </c>
      <c r="CN4832" s="56" t="s">
        <v>217</v>
      </c>
      <c r="CO4832" s="52"/>
      <c r="CP4832" s="52"/>
      <c r="CQ4832" s="52"/>
      <c r="CR4832" s="52"/>
      <c r="CS4832" s="52"/>
      <c r="CT4832" s="52"/>
      <c r="CU4832" s="33"/>
      <c r="CV4832" s="33"/>
    </row>
    <row r="4833" spans="74:100">
      <c r="BV4833" s="62"/>
      <c r="BW4833" s="62"/>
      <c r="BX4833" s="62"/>
      <c r="BY4833" s="62"/>
      <c r="BZ4833" s="62"/>
      <c r="CA4833" s="62"/>
      <c r="CB4833" s="62"/>
      <c r="CC4833" s="62"/>
      <c r="CD4833" s="62"/>
      <c r="CE4833" s="62"/>
      <c r="CF4833" s="62"/>
      <c r="CL4833" s="56" t="s">
        <v>18560</v>
      </c>
      <c r="CM4833" s="56"/>
      <c r="CN4833" s="56"/>
      <c r="CO4833" s="52"/>
      <c r="CP4833" s="52"/>
      <c r="CQ4833" s="52"/>
      <c r="CR4833" s="52"/>
      <c r="CS4833" s="52"/>
      <c r="CT4833" s="52"/>
      <c r="CU4833" s="33"/>
      <c r="CV4833" s="33"/>
    </row>
    <row r="4834" spans="74:100">
      <c r="BV4834" s="62"/>
      <c r="BW4834" s="62"/>
      <c r="BX4834" s="62"/>
      <c r="BY4834" s="62"/>
      <c r="BZ4834" s="62"/>
      <c r="CA4834" s="62"/>
      <c r="CB4834" s="62"/>
      <c r="CC4834" s="62"/>
      <c r="CD4834" s="62"/>
      <c r="CE4834" s="62"/>
      <c r="CF4834" s="62"/>
      <c r="CL4834" s="56" t="s">
        <v>4498</v>
      </c>
      <c r="CM4834" s="56" t="s">
        <v>3118</v>
      </c>
      <c r="CN4834" s="56" t="s">
        <v>3118</v>
      </c>
      <c r="CO4834" s="52"/>
      <c r="CP4834" s="52"/>
      <c r="CQ4834" s="52"/>
      <c r="CR4834" s="52"/>
      <c r="CS4834" s="52"/>
      <c r="CT4834" s="52"/>
      <c r="CU4834" s="33"/>
      <c r="CV4834" s="33"/>
    </row>
    <row r="4835" spans="74:100">
      <c r="BV4835" s="62"/>
      <c r="BW4835" s="62"/>
      <c r="BX4835" s="62"/>
      <c r="BY4835" s="62"/>
      <c r="BZ4835" s="62"/>
      <c r="CA4835" s="62"/>
      <c r="CB4835" s="62"/>
      <c r="CC4835" s="62"/>
      <c r="CD4835" s="62"/>
      <c r="CE4835" s="62"/>
      <c r="CF4835" s="62"/>
      <c r="CL4835" s="56" t="s">
        <v>18561</v>
      </c>
      <c r="CM4835" s="56"/>
      <c r="CN4835" s="56"/>
      <c r="CO4835" s="52"/>
      <c r="CP4835" s="52"/>
      <c r="CQ4835" s="52"/>
      <c r="CR4835" s="52"/>
      <c r="CS4835" s="52"/>
      <c r="CT4835" s="52"/>
      <c r="CU4835" s="33"/>
      <c r="CV4835" s="33"/>
    </row>
    <row r="4836" spans="74:100">
      <c r="BV4836" s="62"/>
      <c r="BW4836" s="62"/>
      <c r="BX4836" s="62"/>
      <c r="BY4836" s="62"/>
      <c r="BZ4836" s="62"/>
      <c r="CA4836" s="62"/>
      <c r="CB4836" s="62"/>
      <c r="CC4836" s="62"/>
      <c r="CD4836" s="62"/>
      <c r="CE4836" s="62"/>
      <c r="CF4836" s="62"/>
      <c r="CL4836" s="56" t="s">
        <v>4499</v>
      </c>
      <c r="CM4836" s="56" t="s">
        <v>217</v>
      </c>
      <c r="CN4836" s="56" t="s">
        <v>217</v>
      </c>
      <c r="CO4836" s="52"/>
      <c r="CP4836" s="52"/>
      <c r="CQ4836" s="52"/>
      <c r="CR4836" s="52"/>
      <c r="CS4836" s="52"/>
      <c r="CT4836" s="52"/>
      <c r="CU4836" s="33"/>
      <c r="CV4836" s="33"/>
    </row>
    <row r="4837" spans="74:100">
      <c r="BV4837" s="62"/>
      <c r="BW4837" s="62"/>
      <c r="BX4837" s="62"/>
      <c r="BY4837" s="62"/>
      <c r="BZ4837" s="62"/>
      <c r="CA4837" s="62"/>
      <c r="CB4837" s="62"/>
      <c r="CC4837" s="62"/>
      <c r="CD4837" s="62"/>
      <c r="CE4837" s="62"/>
      <c r="CF4837" s="62"/>
      <c r="CL4837" s="56" t="s">
        <v>18562</v>
      </c>
      <c r="CM4837" s="56"/>
      <c r="CN4837" s="56"/>
      <c r="CO4837" s="52"/>
      <c r="CP4837" s="52"/>
      <c r="CQ4837" s="52"/>
      <c r="CR4837" s="52"/>
      <c r="CS4837" s="52"/>
      <c r="CT4837" s="52"/>
      <c r="CU4837" s="33"/>
      <c r="CV4837" s="33"/>
    </row>
    <row r="4838" spans="74:100">
      <c r="BV4838" s="62"/>
      <c r="BW4838" s="62"/>
      <c r="BX4838" s="62"/>
      <c r="BY4838" s="62"/>
      <c r="BZ4838" s="62"/>
      <c r="CA4838" s="62"/>
      <c r="CB4838" s="62"/>
      <c r="CC4838" s="62"/>
      <c r="CD4838" s="62"/>
      <c r="CE4838" s="62"/>
      <c r="CF4838" s="62"/>
      <c r="CL4838" s="56" t="s">
        <v>4500</v>
      </c>
      <c r="CM4838" s="56" t="s">
        <v>217</v>
      </c>
      <c r="CN4838" s="56" t="s">
        <v>217</v>
      </c>
      <c r="CO4838" s="52"/>
      <c r="CP4838" s="52"/>
      <c r="CQ4838" s="52"/>
      <c r="CR4838" s="52"/>
      <c r="CS4838" s="52"/>
      <c r="CT4838" s="52"/>
      <c r="CU4838" s="33"/>
      <c r="CV4838" s="33"/>
    </row>
    <row r="4839" spans="74:100">
      <c r="BV4839" s="62"/>
      <c r="BW4839" s="62"/>
      <c r="BX4839" s="62"/>
      <c r="BY4839" s="62"/>
      <c r="BZ4839" s="62"/>
      <c r="CA4839" s="62"/>
      <c r="CB4839" s="62"/>
      <c r="CC4839" s="62"/>
      <c r="CD4839" s="62"/>
      <c r="CE4839" s="62"/>
      <c r="CF4839" s="62"/>
      <c r="CL4839" s="56" t="s">
        <v>18563</v>
      </c>
      <c r="CM4839" s="56"/>
      <c r="CN4839" s="56"/>
      <c r="CO4839" s="52"/>
      <c r="CP4839" s="52"/>
      <c r="CQ4839" s="52"/>
      <c r="CR4839" s="52"/>
      <c r="CS4839" s="52"/>
      <c r="CT4839" s="52"/>
      <c r="CU4839" s="33"/>
      <c r="CV4839" s="33"/>
    </row>
    <row r="4840" spans="74:100">
      <c r="BV4840" s="62"/>
      <c r="BW4840" s="62"/>
      <c r="BX4840" s="62"/>
      <c r="BY4840" s="62"/>
      <c r="BZ4840" s="62"/>
      <c r="CA4840" s="62"/>
      <c r="CB4840" s="62"/>
      <c r="CC4840" s="62"/>
      <c r="CD4840" s="62"/>
      <c r="CE4840" s="62"/>
      <c r="CF4840" s="62"/>
      <c r="CL4840" s="56" t="s">
        <v>4501</v>
      </c>
      <c r="CM4840" s="56" t="s">
        <v>217</v>
      </c>
      <c r="CN4840" s="56" t="s">
        <v>217</v>
      </c>
      <c r="CO4840" s="52"/>
      <c r="CP4840" s="52"/>
      <c r="CQ4840" s="52"/>
      <c r="CR4840" s="52"/>
      <c r="CS4840" s="52"/>
      <c r="CT4840" s="52"/>
      <c r="CU4840" s="33"/>
      <c r="CV4840" s="33"/>
    </row>
    <row r="4841" spans="74:100">
      <c r="BV4841" s="62"/>
      <c r="BW4841" s="62"/>
      <c r="BX4841" s="62"/>
      <c r="BY4841" s="62"/>
      <c r="BZ4841" s="62"/>
      <c r="CA4841" s="62"/>
      <c r="CB4841" s="62"/>
      <c r="CC4841" s="62"/>
      <c r="CD4841" s="62"/>
      <c r="CE4841" s="62"/>
      <c r="CF4841" s="62"/>
      <c r="CL4841" s="56" t="s">
        <v>18564</v>
      </c>
      <c r="CM4841" s="56"/>
      <c r="CN4841" s="56"/>
      <c r="CO4841" s="52"/>
      <c r="CP4841" s="52"/>
      <c r="CQ4841" s="52"/>
      <c r="CR4841" s="52"/>
      <c r="CS4841" s="52"/>
      <c r="CT4841" s="52"/>
      <c r="CU4841" s="33"/>
      <c r="CV4841" s="33"/>
    </row>
    <row r="4842" spans="74:100">
      <c r="BV4842" s="62"/>
      <c r="BW4842" s="62"/>
      <c r="BX4842" s="62"/>
      <c r="BY4842" s="62"/>
      <c r="BZ4842" s="62"/>
      <c r="CA4842" s="62"/>
      <c r="CB4842" s="62"/>
      <c r="CC4842" s="62"/>
      <c r="CD4842" s="62"/>
      <c r="CE4842" s="62"/>
      <c r="CF4842" s="62"/>
      <c r="CL4842" s="56" t="s">
        <v>4502</v>
      </c>
      <c r="CM4842" s="56" t="s">
        <v>217</v>
      </c>
      <c r="CN4842" s="56" t="s">
        <v>217</v>
      </c>
      <c r="CO4842" s="52"/>
      <c r="CP4842" s="52"/>
      <c r="CQ4842" s="52"/>
      <c r="CR4842" s="52"/>
      <c r="CS4842" s="52"/>
      <c r="CT4842" s="52"/>
      <c r="CU4842" s="33"/>
      <c r="CV4842" s="33"/>
    </row>
    <row r="4843" spans="74:100">
      <c r="BV4843" s="62"/>
      <c r="BW4843" s="62"/>
      <c r="BX4843" s="62"/>
      <c r="BY4843" s="62"/>
      <c r="BZ4843" s="62"/>
      <c r="CA4843" s="62"/>
      <c r="CB4843" s="62"/>
      <c r="CC4843" s="62"/>
      <c r="CD4843" s="62"/>
      <c r="CE4843" s="62"/>
      <c r="CF4843" s="62"/>
      <c r="CL4843" s="56" t="s">
        <v>18565</v>
      </c>
      <c r="CM4843" s="56"/>
      <c r="CN4843" s="56"/>
      <c r="CO4843" s="52"/>
      <c r="CP4843" s="52"/>
      <c r="CQ4843" s="52"/>
      <c r="CR4843" s="52"/>
      <c r="CS4843" s="52"/>
      <c r="CT4843" s="52"/>
      <c r="CU4843" s="33"/>
      <c r="CV4843" s="33"/>
    </row>
    <row r="4844" spans="74:100">
      <c r="BV4844" s="62"/>
      <c r="BW4844" s="62"/>
      <c r="BX4844" s="62"/>
      <c r="BY4844" s="62"/>
      <c r="BZ4844" s="62"/>
      <c r="CA4844" s="62"/>
      <c r="CB4844" s="62"/>
      <c r="CC4844" s="62"/>
      <c r="CD4844" s="62"/>
      <c r="CE4844" s="62"/>
      <c r="CF4844" s="62"/>
      <c r="CL4844" s="56" t="s">
        <v>4503</v>
      </c>
      <c r="CM4844" s="56" t="s">
        <v>3118</v>
      </c>
      <c r="CN4844" s="56" t="s">
        <v>3118</v>
      </c>
      <c r="CO4844" s="52"/>
      <c r="CP4844" s="52"/>
      <c r="CQ4844" s="52"/>
      <c r="CR4844" s="52"/>
      <c r="CS4844" s="52"/>
      <c r="CT4844" s="52"/>
      <c r="CU4844" s="33"/>
      <c r="CV4844" s="33"/>
    </row>
    <row r="4845" spans="74:100">
      <c r="BV4845" s="62"/>
      <c r="BW4845" s="62"/>
      <c r="BX4845" s="62"/>
      <c r="BY4845" s="62"/>
      <c r="BZ4845" s="62"/>
      <c r="CA4845" s="62"/>
      <c r="CB4845" s="62"/>
      <c r="CC4845" s="62"/>
      <c r="CD4845" s="62"/>
      <c r="CE4845" s="62"/>
      <c r="CF4845" s="62"/>
      <c r="CL4845" s="56" t="s">
        <v>18566</v>
      </c>
      <c r="CM4845" s="56"/>
      <c r="CN4845" s="56"/>
      <c r="CO4845" s="52"/>
      <c r="CP4845" s="52"/>
      <c r="CQ4845" s="52"/>
      <c r="CR4845" s="52"/>
      <c r="CS4845" s="52"/>
      <c r="CT4845" s="52"/>
      <c r="CU4845" s="33"/>
      <c r="CV4845" s="33"/>
    </row>
    <row r="4846" spans="74:100">
      <c r="BV4846" s="62"/>
      <c r="BW4846" s="62"/>
      <c r="BX4846" s="62"/>
      <c r="BY4846" s="62"/>
      <c r="BZ4846" s="62"/>
      <c r="CA4846" s="62"/>
      <c r="CB4846" s="62"/>
      <c r="CC4846" s="62"/>
      <c r="CD4846" s="62"/>
      <c r="CE4846" s="62"/>
      <c r="CF4846" s="62"/>
      <c r="CL4846" s="56" t="s">
        <v>4504</v>
      </c>
      <c r="CM4846" s="56" t="s">
        <v>214</v>
      </c>
      <c r="CN4846" s="56" t="s">
        <v>214</v>
      </c>
      <c r="CO4846" s="52"/>
      <c r="CP4846" s="52"/>
      <c r="CQ4846" s="52"/>
      <c r="CR4846" s="52"/>
      <c r="CS4846" s="52"/>
      <c r="CT4846" s="52"/>
      <c r="CU4846" s="33"/>
      <c r="CV4846" s="33"/>
    </row>
    <row r="4847" spans="74:100">
      <c r="BV4847" s="62"/>
      <c r="BW4847" s="62"/>
      <c r="BX4847" s="62"/>
      <c r="BY4847" s="62"/>
      <c r="BZ4847" s="62"/>
      <c r="CA4847" s="62"/>
      <c r="CB4847" s="62"/>
      <c r="CC4847" s="62"/>
      <c r="CD4847" s="62"/>
      <c r="CE4847" s="62"/>
      <c r="CF4847" s="62"/>
      <c r="CL4847" s="56" t="s">
        <v>21474</v>
      </c>
      <c r="CM4847" s="56"/>
      <c r="CN4847" s="56"/>
      <c r="CO4847" s="52"/>
      <c r="CP4847" s="52"/>
      <c r="CQ4847" s="52"/>
      <c r="CR4847" s="52"/>
      <c r="CS4847" s="52"/>
      <c r="CT4847" s="52"/>
      <c r="CU4847" s="33"/>
      <c r="CV4847" s="33"/>
    </row>
    <row r="4848" spans="74:100">
      <c r="BV4848" s="62"/>
      <c r="BW4848" s="62"/>
      <c r="BX4848" s="62"/>
      <c r="BY4848" s="62"/>
      <c r="BZ4848" s="62"/>
      <c r="CA4848" s="62"/>
      <c r="CB4848" s="62"/>
      <c r="CC4848" s="62"/>
      <c r="CD4848" s="62"/>
      <c r="CE4848" s="62"/>
      <c r="CF4848" s="62"/>
      <c r="CL4848" s="56" t="s">
        <v>4505</v>
      </c>
      <c r="CM4848" s="56" t="s">
        <v>3118</v>
      </c>
      <c r="CN4848" s="56" t="s">
        <v>3118</v>
      </c>
      <c r="CO4848" s="52"/>
      <c r="CP4848" s="52"/>
      <c r="CQ4848" s="52"/>
      <c r="CR4848" s="52"/>
      <c r="CS4848" s="52"/>
      <c r="CT4848" s="52"/>
      <c r="CU4848" s="33"/>
      <c r="CV4848" s="33"/>
    </row>
    <row r="4849" spans="74:100">
      <c r="BV4849" s="62"/>
      <c r="BW4849" s="62"/>
      <c r="BX4849" s="62"/>
      <c r="BY4849" s="62"/>
      <c r="BZ4849" s="62"/>
      <c r="CA4849" s="62"/>
      <c r="CB4849" s="62"/>
      <c r="CC4849" s="62"/>
      <c r="CD4849" s="62"/>
      <c r="CE4849" s="62"/>
      <c r="CF4849" s="62"/>
      <c r="CL4849" s="56" t="s">
        <v>18567</v>
      </c>
      <c r="CM4849" s="56"/>
      <c r="CN4849" s="56"/>
      <c r="CO4849" s="52"/>
      <c r="CP4849" s="52"/>
      <c r="CQ4849" s="52"/>
      <c r="CR4849" s="52"/>
      <c r="CS4849" s="52"/>
      <c r="CT4849" s="52"/>
      <c r="CU4849" s="33"/>
      <c r="CV4849" s="33"/>
    </row>
    <row r="4850" spans="74:100">
      <c r="BV4850" s="62"/>
      <c r="BW4850" s="62"/>
      <c r="BX4850" s="62"/>
      <c r="BY4850" s="62"/>
      <c r="BZ4850" s="62"/>
      <c r="CA4850" s="62"/>
      <c r="CB4850" s="62"/>
      <c r="CC4850" s="62"/>
      <c r="CD4850" s="62"/>
      <c r="CE4850" s="62"/>
      <c r="CF4850" s="62"/>
      <c r="CL4850" s="56" t="s">
        <v>1408</v>
      </c>
      <c r="CM4850" s="56" t="s">
        <v>213</v>
      </c>
      <c r="CN4850" s="56" t="s">
        <v>213</v>
      </c>
      <c r="CO4850" s="52"/>
      <c r="CP4850" s="52"/>
      <c r="CQ4850" s="52"/>
      <c r="CR4850" s="52"/>
      <c r="CS4850" s="52"/>
      <c r="CT4850" s="52"/>
      <c r="CU4850" s="33"/>
      <c r="CV4850" s="33"/>
    </row>
    <row r="4851" spans="74:100">
      <c r="BV4851" s="62"/>
      <c r="BW4851" s="62"/>
      <c r="BX4851" s="62"/>
      <c r="BY4851" s="62"/>
      <c r="BZ4851" s="62"/>
      <c r="CA4851" s="62"/>
      <c r="CB4851" s="62"/>
      <c r="CC4851" s="62"/>
      <c r="CD4851" s="62"/>
      <c r="CE4851" s="62"/>
      <c r="CF4851" s="62"/>
      <c r="CL4851" s="56" t="s">
        <v>21475</v>
      </c>
      <c r="CM4851" s="56"/>
      <c r="CN4851" s="56"/>
      <c r="CO4851" s="52"/>
      <c r="CP4851" s="52"/>
      <c r="CQ4851" s="52"/>
      <c r="CR4851" s="52"/>
      <c r="CS4851" s="52"/>
      <c r="CT4851" s="52"/>
      <c r="CU4851" s="33"/>
      <c r="CV4851" s="33"/>
    </row>
    <row r="4852" spans="74:100">
      <c r="BV4852" s="62"/>
      <c r="BW4852" s="62"/>
      <c r="BX4852" s="62"/>
      <c r="BY4852" s="62"/>
      <c r="BZ4852" s="62"/>
      <c r="CA4852" s="62"/>
      <c r="CB4852" s="62"/>
      <c r="CC4852" s="62"/>
      <c r="CD4852" s="62"/>
      <c r="CE4852" s="62"/>
      <c r="CF4852" s="62"/>
      <c r="CL4852" s="56" t="s">
        <v>4506</v>
      </c>
      <c r="CM4852" s="56" t="s">
        <v>3118</v>
      </c>
      <c r="CN4852" s="56" t="s">
        <v>3118</v>
      </c>
      <c r="CO4852" s="52"/>
      <c r="CP4852" s="52"/>
      <c r="CQ4852" s="52"/>
      <c r="CR4852" s="52"/>
      <c r="CS4852" s="52"/>
      <c r="CT4852" s="52"/>
      <c r="CU4852" s="33"/>
      <c r="CV4852" s="33"/>
    </row>
    <row r="4853" spans="74:100">
      <c r="BV4853" s="62"/>
      <c r="BW4853" s="62"/>
      <c r="BX4853" s="62"/>
      <c r="BY4853" s="62"/>
      <c r="BZ4853" s="62"/>
      <c r="CA4853" s="62"/>
      <c r="CB4853" s="62"/>
      <c r="CC4853" s="62"/>
      <c r="CD4853" s="62"/>
      <c r="CE4853" s="62"/>
      <c r="CF4853" s="62"/>
      <c r="CL4853" s="56" t="s">
        <v>18568</v>
      </c>
      <c r="CM4853" s="56"/>
      <c r="CN4853" s="56"/>
      <c r="CO4853" s="52"/>
      <c r="CP4853" s="52"/>
      <c r="CQ4853" s="52"/>
      <c r="CR4853" s="52"/>
      <c r="CS4853" s="52"/>
      <c r="CT4853" s="52"/>
      <c r="CU4853" s="33"/>
      <c r="CV4853" s="33"/>
    </row>
    <row r="4854" spans="74:100">
      <c r="BV4854" s="62"/>
      <c r="BW4854" s="62"/>
      <c r="BX4854" s="62"/>
      <c r="BY4854" s="62"/>
      <c r="BZ4854" s="62"/>
      <c r="CA4854" s="62"/>
      <c r="CB4854" s="62"/>
      <c r="CC4854" s="62"/>
      <c r="CD4854" s="62"/>
      <c r="CE4854" s="62"/>
      <c r="CF4854" s="62"/>
      <c r="CL4854" s="56" t="s">
        <v>1409</v>
      </c>
      <c r="CM4854" s="56" t="s">
        <v>213</v>
      </c>
      <c r="CN4854" s="56" t="s">
        <v>213</v>
      </c>
      <c r="CO4854" s="52"/>
      <c r="CP4854" s="52"/>
      <c r="CQ4854" s="52"/>
      <c r="CR4854" s="52"/>
      <c r="CS4854" s="52"/>
      <c r="CT4854" s="52"/>
      <c r="CU4854" s="33"/>
      <c r="CV4854" s="33"/>
    </row>
    <row r="4855" spans="74:100">
      <c r="BV4855" s="62"/>
      <c r="BW4855" s="62"/>
      <c r="BX4855" s="62"/>
      <c r="BY4855" s="62"/>
      <c r="BZ4855" s="62"/>
      <c r="CA4855" s="62"/>
      <c r="CB4855" s="62"/>
      <c r="CC4855" s="62"/>
      <c r="CD4855" s="62"/>
      <c r="CE4855" s="62"/>
      <c r="CF4855" s="62"/>
      <c r="CL4855" s="56" t="s">
        <v>21476</v>
      </c>
      <c r="CM4855" s="56"/>
      <c r="CN4855" s="56"/>
      <c r="CO4855" s="52"/>
      <c r="CP4855" s="52"/>
      <c r="CQ4855" s="52"/>
      <c r="CR4855" s="52"/>
      <c r="CS4855" s="52"/>
      <c r="CT4855" s="52"/>
      <c r="CU4855" s="33"/>
      <c r="CV4855" s="33"/>
    </row>
    <row r="4856" spans="74:100">
      <c r="BV4856" s="62"/>
      <c r="BW4856" s="62"/>
      <c r="BX4856" s="62"/>
      <c r="BY4856" s="62"/>
      <c r="BZ4856" s="62"/>
      <c r="CA4856" s="62"/>
      <c r="CB4856" s="62"/>
      <c r="CC4856" s="62"/>
      <c r="CD4856" s="62"/>
      <c r="CE4856" s="62"/>
      <c r="CF4856" s="62"/>
      <c r="CL4856" s="56" t="s">
        <v>4507</v>
      </c>
      <c r="CM4856" s="56" t="s">
        <v>3118</v>
      </c>
      <c r="CN4856" s="56" t="s">
        <v>3118</v>
      </c>
      <c r="CO4856" s="52"/>
      <c r="CP4856" s="52"/>
      <c r="CQ4856" s="52"/>
      <c r="CR4856" s="52"/>
      <c r="CS4856" s="52"/>
      <c r="CT4856" s="52"/>
      <c r="CU4856" s="33"/>
      <c r="CV4856" s="33"/>
    </row>
    <row r="4857" spans="74:100">
      <c r="BV4857" s="62"/>
      <c r="BW4857" s="62"/>
      <c r="BX4857" s="62"/>
      <c r="BY4857" s="62"/>
      <c r="BZ4857" s="62"/>
      <c r="CA4857" s="62"/>
      <c r="CB4857" s="62"/>
      <c r="CC4857" s="62"/>
      <c r="CD4857" s="62"/>
      <c r="CE4857" s="62"/>
      <c r="CF4857" s="62"/>
      <c r="CL4857" s="56" t="s">
        <v>18569</v>
      </c>
      <c r="CM4857" s="56"/>
      <c r="CN4857" s="56"/>
      <c r="CO4857" s="52"/>
      <c r="CP4857" s="52"/>
      <c r="CQ4857" s="52"/>
      <c r="CR4857" s="52"/>
      <c r="CS4857" s="52"/>
      <c r="CT4857" s="52"/>
      <c r="CU4857" s="33"/>
      <c r="CV4857" s="33"/>
    </row>
    <row r="4858" spans="74:100">
      <c r="BV4858" s="62"/>
      <c r="BW4858" s="62"/>
      <c r="BX4858" s="62"/>
      <c r="BY4858" s="62"/>
      <c r="BZ4858" s="62"/>
      <c r="CA4858" s="62"/>
      <c r="CB4858" s="62"/>
      <c r="CC4858" s="62"/>
      <c r="CD4858" s="62"/>
      <c r="CE4858" s="62"/>
      <c r="CF4858" s="62"/>
      <c r="CL4858" s="56" t="s">
        <v>1410</v>
      </c>
      <c r="CM4858" s="56" t="s">
        <v>216</v>
      </c>
      <c r="CN4858" s="56" t="s">
        <v>216</v>
      </c>
      <c r="CO4858" s="52"/>
      <c r="CP4858" s="52"/>
      <c r="CQ4858" s="52"/>
      <c r="CR4858" s="52"/>
      <c r="CS4858" s="52"/>
      <c r="CT4858" s="52"/>
      <c r="CU4858" s="33"/>
      <c r="CV4858" s="33"/>
    </row>
    <row r="4859" spans="74:100">
      <c r="BV4859" s="62"/>
      <c r="BW4859" s="62"/>
      <c r="BX4859" s="62"/>
      <c r="BY4859" s="62"/>
      <c r="BZ4859" s="62"/>
      <c r="CA4859" s="62"/>
      <c r="CB4859" s="62"/>
      <c r="CC4859" s="62"/>
      <c r="CD4859" s="62"/>
      <c r="CE4859" s="62"/>
      <c r="CF4859" s="62"/>
      <c r="CL4859" s="56" t="s">
        <v>21477</v>
      </c>
      <c r="CM4859" s="56"/>
      <c r="CN4859" s="56"/>
      <c r="CO4859" s="52"/>
      <c r="CP4859" s="52"/>
      <c r="CQ4859" s="52"/>
      <c r="CR4859" s="52"/>
      <c r="CS4859" s="52"/>
      <c r="CT4859" s="52"/>
      <c r="CU4859" s="33"/>
      <c r="CV4859" s="33"/>
    </row>
    <row r="4860" spans="74:100">
      <c r="BV4860" s="62"/>
      <c r="BW4860" s="62"/>
      <c r="BX4860" s="62"/>
      <c r="BY4860" s="62"/>
      <c r="BZ4860" s="62"/>
      <c r="CA4860" s="62"/>
      <c r="CB4860" s="62"/>
      <c r="CC4860" s="62"/>
      <c r="CD4860" s="62"/>
      <c r="CE4860" s="62"/>
      <c r="CF4860" s="62"/>
      <c r="CL4860" s="56" t="s">
        <v>1411</v>
      </c>
      <c r="CM4860" s="56" t="s">
        <v>217</v>
      </c>
      <c r="CN4860" s="56" t="s">
        <v>217</v>
      </c>
      <c r="CO4860" s="52"/>
      <c r="CP4860" s="52"/>
      <c r="CQ4860" s="52"/>
      <c r="CR4860" s="52"/>
      <c r="CS4860" s="52"/>
      <c r="CT4860" s="52"/>
      <c r="CU4860" s="33"/>
      <c r="CV4860" s="33"/>
    </row>
    <row r="4861" spans="74:100">
      <c r="BV4861" s="62"/>
      <c r="BW4861" s="62"/>
      <c r="BX4861" s="62"/>
      <c r="BY4861" s="62"/>
      <c r="BZ4861" s="62"/>
      <c r="CA4861" s="62"/>
      <c r="CB4861" s="62"/>
      <c r="CC4861" s="62"/>
      <c r="CD4861" s="62"/>
      <c r="CE4861" s="62"/>
      <c r="CF4861" s="62"/>
      <c r="CL4861" s="56" t="s">
        <v>21478</v>
      </c>
      <c r="CM4861" s="56"/>
      <c r="CN4861" s="56"/>
      <c r="CO4861" s="52"/>
      <c r="CP4861" s="52"/>
      <c r="CQ4861" s="52"/>
      <c r="CR4861" s="52"/>
      <c r="CS4861" s="52"/>
      <c r="CT4861" s="52"/>
      <c r="CU4861" s="33"/>
      <c r="CV4861" s="33"/>
    </row>
    <row r="4862" spans="74:100">
      <c r="BV4862" s="62"/>
      <c r="BW4862" s="62"/>
      <c r="BX4862" s="62"/>
      <c r="BY4862" s="62"/>
      <c r="BZ4862" s="62"/>
      <c r="CA4862" s="62"/>
      <c r="CB4862" s="62"/>
      <c r="CC4862" s="62"/>
      <c r="CD4862" s="62"/>
      <c r="CE4862" s="62"/>
      <c r="CF4862" s="62"/>
      <c r="CL4862" s="56" t="s">
        <v>4508</v>
      </c>
      <c r="CM4862" s="56" t="s">
        <v>217</v>
      </c>
      <c r="CN4862" s="56" t="s">
        <v>217</v>
      </c>
      <c r="CO4862" s="52"/>
      <c r="CP4862" s="52"/>
      <c r="CQ4862" s="52"/>
      <c r="CR4862" s="52"/>
      <c r="CS4862" s="52"/>
      <c r="CT4862" s="52"/>
      <c r="CU4862" s="33"/>
      <c r="CV4862" s="33"/>
    </row>
    <row r="4863" spans="74:100">
      <c r="BV4863" s="62"/>
      <c r="BW4863" s="62"/>
      <c r="BX4863" s="62"/>
      <c r="BY4863" s="62"/>
      <c r="BZ4863" s="62"/>
      <c r="CA4863" s="62"/>
      <c r="CB4863" s="62"/>
      <c r="CC4863" s="62"/>
      <c r="CD4863" s="62"/>
      <c r="CE4863" s="62"/>
      <c r="CF4863" s="62"/>
      <c r="CL4863" s="56" t="s">
        <v>18570</v>
      </c>
      <c r="CM4863" s="56"/>
      <c r="CN4863" s="56"/>
      <c r="CO4863" s="52"/>
      <c r="CP4863" s="52"/>
      <c r="CQ4863" s="52"/>
      <c r="CR4863" s="52"/>
      <c r="CS4863" s="52"/>
      <c r="CT4863" s="52"/>
      <c r="CU4863" s="33"/>
      <c r="CV4863" s="33"/>
    </row>
    <row r="4864" spans="74:100">
      <c r="BV4864" s="62"/>
      <c r="BW4864" s="62"/>
      <c r="BX4864" s="62"/>
      <c r="BY4864" s="62"/>
      <c r="BZ4864" s="62"/>
      <c r="CA4864" s="62"/>
      <c r="CB4864" s="62"/>
      <c r="CC4864" s="62"/>
      <c r="CD4864" s="62"/>
      <c r="CE4864" s="62"/>
      <c r="CF4864" s="62"/>
      <c r="CL4864" s="56" t="s">
        <v>4509</v>
      </c>
      <c r="CM4864" s="56" t="s">
        <v>217</v>
      </c>
      <c r="CN4864" s="56" t="s">
        <v>217</v>
      </c>
      <c r="CO4864" s="52"/>
      <c r="CP4864" s="52"/>
      <c r="CQ4864" s="52"/>
      <c r="CR4864" s="52"/>
      <c r="CS4864" s="52"/>
      <c r="CT4864" s="52"/>
      <c r="CU4864" s="33"/>
      <c r="CV4864" s="33"/>
    </row>
    <row r="4865" spans="74:100">
      <c r="BV4865" s="62"/>
      <c r="BW4865" s="62"/>
      <c r="BX4865" s="62"/>
      <c r="BY4865" s="62"/>
      <c r="BZ4865" s="62"/>
      <c r="CA4865" s="62"/>
      <c r="CB4865" s="62"/>
      <c r="CC4865" s="62"/>
      <c r="CD4865" s="62"/>
      <c r="CE4865" s="62"/>
      <c r="CF4865" s="62"/>
      <c r="CL4865" s="56" t="s">
        <v>18571</v>
      </c>
      <c r="CM4865" s="56"/>
      <c r="CN4865" s="56"/>
      <c r="CO4865" s="52"/>
      <c r="CP4865" s="52"/>
      <c r="CQ4865" s="52"/>
      <c r="CR4865" s="52"/>
      <c r="CS4865" s="52"/>
      <c r="CT4865" s="52"/>
      <c r="CU4865" s="33"/>
      <c r="CV4865" s="33"/>
    </row>
    <row r="4866" spans="74:100">
      <c r="BV4866" s="62"/>
      <c r="BW4866" s="62"/>
      <c r="BX4866" s="62"/>
      <c r="BY4866" s="62"/>
      <c r="BZ4866" s="62"/>
      <c r="CA4866" s="62"/>
      <c r="CB4866" s="62"/>
      <c r="CC4866" s="62"/>
      <c r="CD4866" s="62"/>
      <c r="CE4866" s="62"/>
      <c r="CF4866" s="62"/>
      <c r="CL4866" s="56" t="s">
        <v>4510</v>
      </c>
      <c r="CM4866" s="56" t="s">
        <v>217</v>
      </c>
      <c r="CN4866" s="56" t="s">
        <v>217</v>
      </c>
      <c r="CO4866" s="52"/>
      <c r="CP4866" s="52"/>
      <c r="CQ4866" s="52"/>
      <c r="CR4866" s="52"/>
      <c r="CS4866" s="52"/>
      <c r="CT4866" s="52"/>
      <c r="CU4866" s="33"/>
      <c r="CV4866" s="33"/>
    </row>
    <row r="4867" spans="74:100">
      <c r="BV4867" s="62"/>
      <c r="BW4867" s="62"/>
      <c r="BX4867" s="62"/>
      <c r="BY4867" s="62"/>
      <c r="BZ4867" s="62"/>
      <c r="CA4867" s="62"/>
      <c r="CB4867" s="62"/>
      <c r="CC4867" s="62"/>
      <c r="CD4867" s="62"/>
      <c r="CE4867" s="62"/>
      <c r="CF4867" s="62"/>
      <c r="CL4867" s="56" t="s">
        <v>18572</v>
      </c>
      <c r="CM4867" s="56"/>
      <c r="CN4867" s="56"/>
      <c r="CO4867" s="52"/>
      <c r="CP4867" s="52"/>
      <c r="CQ4867" s="52"/>
      <c r="CR4867" s="52"/>
      <c r="CS4867" s="52"/>
      <c r="CT4867" s="52"/>
      <c r="CU4867" s="33"/>
      <c r="CV4867" s="33"/>
    </row>
    <row r="4868" spans="74:100">
      <c r="BV4868" s="62"/>
      <c r="BW4868" s="62"/>
      <c r="BX4868" s="62"/>
      <c r="BY4868" s="62"/>
      <c r="BZ4868" s="62"/>
      <c r="CA4868" s="62"/>
      <c r="CB4868" s="62"/>
      <c r="CC4868" s="62"/>
      <c r="CD4868" s="62"/>
      <c r="CE4868" s="62"/>
      <c r="CF4868" s="62"/>
      <c r="CL4868" s="56" t="s">
        <v>4511</v>
      </c>
      <c r="CM4868" s="56" t="s">
        <v>3118</v>
      </c>
      <c r="CN4868" s="56" t="s">
        <v>3118</v>
      </c>
      <c r="CO4868" s="52"/>
      <c r="CP4868" s="52"/>
      <c r="CQ4868" s="52"/>
      <c r="CR4868" s="52"/>
      <c r="CS4868" s="52"/>
      <c r="CT4868" s="52"/>
      <c r="CU4868" s="33"/>
      <c r="CV4868" s="33"/>
    </row>
    <row r="4869" spans="74:100">
      <c r="BV4869" s="62"/>
      <c r="BW4869" s="62"/>
      <c r="BX4869" s="62"/>
      <c r="BY4869" s="62"/>
      <c r="BZ4869" s="62"/>
      <c r="CA4869" s="62"/>
      <c r="CB4869" s="62"/>
      <c r="CC4869" s="62"/>
      <c r="CD4869" s="62"/>
      <c r="CE4869" s="62"/>
      <c r="CF4869" s="62"/>
      <c r="CL4869" s="56" t="s">
        <v>18573</v>
      </c>
      <c r="CM4869" s="56"/>
      <c r="CN4869" s="56"/>
      <c r="CO4869" s="52"/>
      <c r="CP4869" s="52"/>
      <c r="CQ4869" s="52"/>
      <c r="CR4869" s="52"/>
      <c r="CS4869" s="52"/>
      <c r="CT4869" s="52"/>
      <c r="CU4869" s="33"/>
      <c r="CV4869" s="33"/>
    </row>
    <row r="4870" spans="74:100">
      <c r="BV4870" s="62"/>
      <c r="BW4870" s="62"/>
      <c r="BX4870" s="62"/>
      <c r="BY4870" s="62"/>
      <c r="BZ4870" s="62"/>
      <c r="CA4870" s="62"/>
      <c r="CB4870" s="62"/>
      <c r="CC4870" s="62"/>
      <c r="CD4870" s="62"/>
      <c r="CE4870" s="62"/>
      <c r="CF4870" s="62"/>
      <c r="CL4870" s="56" t="s">
        <v>1412</v>
      </c>
      <c r="CM4870" s="56" t="s">
        <v>213</v>
      </c>
      <c r="CN4870" s="56" t="s">
        <v>213</v>
      </c>
      <c r="CO4870" s="52"/>
      <c r="CP4870" s="52"/>
      <c r="CQ4870" s="52"/>
      <c r="CR4870" s="52"/>
      <c r="CS4870" s="52"/>
      <c r="CT4870" s="52"/>
      <c r="CU4870" s="33"/>
      <c r="CV4870" s="33"/>
    </row>
    <row r="4871" spans="74:100">
      <c r="BV4871" s="62"/>
      <c r="BW4871" s="62"/>
      <c r="BX4871" s="62"/>
      <c r="BY4871" s="62"/>
      <c r="BZ4871" s="62"/>
      <c r="CA4871" s="62"/>
      <c r="CB4871" s="62"/>
      <c r="CC4871" s="62"/>
      <c r="CD4871" s="62"/>
      <c r="CE4871" s="62"/>
      <c r="CF4871" s="62"/>
      <c r="CL4871" s="56" t="s">
        <v>21479</v>
      </c>
      <c r="CM4871" s="56"/>
      <c r="CN4871" s="56"/>
      <c r="CO4871" s="52"/>
      <c r="CP4871" s="52"/>
      <c r="CQ4871" s="52"/>
      <c r="CR4871" s="52"/>
      <c r="CS4871" s="52"/>
      <c r="CT4871" s="52"/>
      <c r="CU4871" s="33"/>
      <c r="CV4871" s="33"/>
    </row>
    <row r="4872" spans="74:100">
      <c r="BV4872" s="62"/>
      <c r="BW4872" s="62"/>
      <c r="BX4872" s="62"/>
      <c r="BY4872" s="62"/>
      <c r="BZ4872" s="62"/>
      <c r="CA4872" s="62"/>
      <c r="CB4872" s="62"/>
      <c r="CC4872" s="62"/>
      <c r="CD4872" s="62"/>
      <c r="CE4872" s="62"/>
      <c r="CF4872" s="62"/>
      <c r="CL4872" s="56" t="s">
        <v>1413</v>
      </c>
      <c r="CM4872" s="56" t="s">
        <v>213</v>
      </c>
      <c r="CN4872" s="56" t="s">
        <v>213</v>
      </c>
      <c r="CO4872" s="52"/>
      <c r="CP4872" s="52"/>
      <c r="CQ4872" s="52"/>
      <c r="CR4872" s="52"/>
      <c r="CS4872" s="52"/>
      <c r="CT4872" s="52"/>
      <c r="CU4872" s="33"/>
      <c r="CV4872" s="33"/>
    </row>
    <row r="4873" spans="74:100">
      <c r="BV4873" s="62"/>
      <c r="BW4873" s="62"/>
      <c r="BX4873" s="62"/>
      <c r="BY4873" s="62"/>
      <c r="BZ4873" s="62"/>
      <c r="CA4873" s="62"/>
      <c r="CB4873" s="62"/>
      <c r="CC4873" s="62"/>
      <c r="CD4873" s="62"/>
      <c r="CE4873" s="62"/>
      <c r="CF4873" s="62"/>
      <c r="CL4873" s="56" t="s">
        <v>21480</v>
      </c>
      <c r="CM4873" s="56"/>
      <c r="CN4873" s="56"/>
      <c r="CO4873" s="52"/>
      <c r="CP4873" s="52"/>
      <c r="CQ4873" s="52"/>
      <c r="CR4873" s="52"/>
      <c r="CS4873" s="52"/>
      <c r="CT4873" s="52"/>
      <c r="CU4873" s="33"/>
      <c r="CV4873" s="33"/>
    </row>
    <row r="4874" spans="74:100">
      <c r="BV4874" s="62"/>
      <c r="BW4874" s="62"/>
      <c r="BX4874" s="62"/>
      <c r="BY4874" s="62"/>
      <c r="BZ4874" s="62"/>
      <c r="CA4874" s="62"/>
      <c r="CB4874" s="62"/>
      <c r="CC4874" s="62"/>
      <c r="CD4874" s="62"/>
      <c r="CE4874" s="62"/>
      <c r="CF4874" s="62"/>
      <c r="CL4874" s="56" t="s">
        <v>4512</v>
      </c>
      <c r="CM4874" s="56" t="s">
        <v>213</v>
      </c>
      <c r="CN4874" s="56" t="s">
        <v>213</v>
      </c>
      <c r="CO4874" s="52"/>
      <c r="CP4874" s="52"/>
      <c r="CQ4874" s="52"/>
      <c r="CR4874" s="52"/>
      <c r="CS4874" s="52"/>
      <c r="CT4874" s="52"/>
      <c r="CU4874" s="33"/>
      <c r="CV4874" s="33"/>
    </row>
    <row r="4875" spans="74:100">
      <c r="BV4875" s="62"/>
      <c r="BW4875" s="62"/>
      <c r="BX4875" s="62"/>
      <c r="BY4875" s="62"/>
      <c r="BZ4875" s="62"/>
      <c r="CA4875" s="62"/>
      <c r="CB4875" s="62"/>
      <c r="CC4875" s="62"/>
      <c r="CD4875" s="62"/>
      <c r="CE4875" s="62"/>
      <c r="CF4875" s="62"/>
      <c r="CL4875" s="56" t="s">
        <v>21481</v>
      </c>
      <c r="CM4875" s="56"/>
      <c r="CN4875" s="56"/>
      <c r="CO4875" s="52"/>
      <c r="CP4875" s="52"/>
      <c r="CQ4875" s="52"/>
      <c r="CR4875" s="52"/>
      <c r="CS4875" s="52"/>
      <c r="CT4875" s="52"/>
      <c r="CU4875" s="33"/>
      <c r="CV4875" s="33"/>
    </row>
    <row r="4876" spans="74:100">
      <c r="BV4876" s="62"/>
      <c r="BW4876" s="62"/>
      <c r="BX4876" s="62"/>
      <c r="BY4876" s="62"/>
      <c r="BZ4876" s="62"/>
      <c r="CA4876" s="62"/>
      <c r="CB4876" s="62"/>
      <c r="CC4876" s="62"/>
      <c r="CD4876" s="62"/>
      <c r="CE4876" s="62"/>
      <c r="CF4876" s="62"/>
      <c r="CL4876" s="56" t="s">
        <v>1414</v>
      </c>
      <c r="CM4876" s="56" t="s">
        <v>213</v>
      </c>
      <c r="CN4876" s="56" t="s">
        <v>213</v>
      </c>
      <c r="CO4876" s="52"/>
      <c r="CP4876" s="52"/>
      <c r="CQ4876" s="52"/>
      <c r="CR4876" s="52"/>
      <c r="CS4876" s="52"/>
      <c r="CT4876" s="52"/>
      <c r="CU4876" s="33"/>
      <c r="CV4876" s="33"/>
    </row>
    <row r="4877" spans="74:100">
      <c r="BV4877" s="62"/>
      <c r="BW4877" s="62"/>
      <c r="BX4877" s="62"/>
      <c r="BY4877" s="62"/>
      <c r="BZ4877" s="62"/>
      <c r="CA4877" s="62"/>
      <c r="CB4877" s="62"/>
      <c r="CC4877" s="62"/>
      <c r="CD4877" s="62"/>
      <c r="CE4877" s="62"/>
      <c r="CF4877" s="62"/>
      <c r="CL4877" s="56" t="s">
        <v>21482</v>
      </c>
      <c r="CM4877" s="56"/>
      <c r="CN4877" s="56"/>
      <c r="CO4877" s="52"/>
      <c r="CP4877" s="52"/>
      <c r="CQ4877" s="52"/>
      <c r="CR4877" s="52"/>
      <c r="CS4877" s="52"/>
      <c r="CT4877" s="52"/>
      <c r="CU4877" s="33"/>
      <c r="CV4877" s="33"/>
    </row>
    <row r="4878" spans="74:100">
      <c r="BV4878" s="62"/>
      <c r="BW4878" s="62"/>
      <c r="BX4878" s="62"/>
      <c r="BY4878" s="62"/>
      <c r="BZ4878" s="62"/>
      <c r="CA4878" s="62"/>
      <c r="CB4878" s="62"/>
      <c r="CC4878" s="62"/>
      <c r="CD4878" s="62"/>
      <c r="CE4878" s="62"/>
      <c r="CF4878" s="62"/>
      <c r="CL4878" s="56" t="s">
        <v>4513</v>
      </c>
      <c r="CM4878" s="56" t="s">
        <v>3118</v>
      </c>
      <c r="CN4878" s="56" t="s">
        <v>3118</v>
      </c>
      <c r="CO4878" s="52"/>
      <c r="CP4878" s="52"/>
      <c r="CQ4878" s="52"/>
      <c r="CR4878" s="52"/>
      <c r="CS4878" s="52"/>
      <c r="CT4878" s="52"/>
      <c r="CU4878" s="33"/>
      <c r="CV4878" s="33"/>
    </row>
    <row r="4879" spans="74:100">
      <c r="BV4879" s="62"/>
      <c r="BW4879" s="62"/>
      <c r="BX4879" s="62"/>
      <c r="BY4879" s="62"/>
      <c r="BZ4879" s="62"/>
      <c r="CA4879" s="62"/>
      <c r="CB4879" s="62"/>
      <c r="CC4879" s="62"/>
      <c r="CD4879" s="62"/>
      <c r="CE4879" s="62"/>
      <c r="CF4879" s="62"/>
      <c r="CL4879" s="56" t="s">
        <v>18574</v>
      </c>
      <c r="CM4879" s="56"/>
      <c r="CN4879" s="56"/>
      <c r="CO4879" s="52"/>
      <c r="CP4879" s="52"/>
      <c r="CQ4879" s="52"/>
      <c r="CR4879" s="52"/>
      <c r="CS4879" s="52"/>
      <c r="CT4879" s="52"/>
      <c r="CU4879" s="33"/>
      <c r="CV4879" s="33"/>
    </row>
    <row r="4880" spans="74:100">
      <c r="BV4880" s="62"/>
      <c r="BW4880" s="62"/>
      <c r="BX4880" s="62"/>
      <c r="BY4880" s="62"/>
      <c r="BZ4880" s="62"/>
      <c r="CA4880" s="62"/>
      <c r="CB4880" s="62"/>
      <c r="CC4880" s="62"/>
      <c r="CD4880" s="62"/>
      <c r="CE4880" s="62"/>
      <c r="CF4880" s="62"/>
      <c r="CL4880" s="56" t="s">
        <v>1415</v>
      </c>
      <c r="CM4880" s="56" t="s">
        <v>213</v>
      </c>
      <c r="CN4880" s="56" t="s">
        <v>213</v>
      </c>
      <c r="CO4880" s="52"/>
      <c r="CP4880" s="52"/>
      <c r="CQ4880" s="52"/>
      <c r="CR4880" s="52"/>
      <c r="CS4880" s="52"/>
      <c r="CT4880" s="52"/>
      <c r="CU4880" s="33"/>
      <c r="CV4880" s="33"/>
    </row>
    <row r="4881" spans="74:100">
      <c r="BV4881" s="62"/>
      <c r="BW4881" s="62"/>
      <c r="BX4881" s="62"/>
      <c r="BY4881" s="62"/>
      <c r="BZ4881" s="62"/>
      <c r="CA4881" s="62"/>
      <c r="CB4881" s="62"/>
      <c r="CC4881" s="62"/>
      <c r="CD4881" s="62"/>
      <c r="CE4881" s="62"/>
      <c r="CF4881" s="62"/>
      <c r="CL4881" s="56" t="s">
        <v>21483</v>
      </c>
      <c r="CM4881" s="56"/>
      <c r="CN4881" s="56"/>
      <c r="CO4881" s="52"/>
      <c r="CP4881" s="52"/>
      <c r="CQ4881" s="52"/>
      <c r="CR4881" s="52"/>
      <c r="CS4881" s="52"/>
      <c r="CT4881" s="52"/>
      <c r="CU4881" s="33"/>
      <c r="CV4881" s="33"/>
    </row>
    <row r="4882" spans="74:100">
      <c r="BV4882" s="62"/>
      <c r="BW4882" s="62"/>
      <c r="BX4882" s="62"/>
      <c r="BY4882" s="62"/>
      <c r="BZ4882" s="62"/>
      <c r="CA4882" s="62"/>
      <c r="CB4882" s="62"/>
      <c r="CC4882" s="62"/>
      <c r="CD4882" s="62"/>
      <c r="CE4882" s="62"/>
      <c r="CF4882" s="62"/>
      <c r="CL4882" s="56" t="s">
        <v>4515</v>
      </c>
      <c r="CM4882" s="56" t="s">
        <v>213</v>
      </c>
      <c r="CN4882" s="56" t="s">
        <v>213</v>
      </c>
      <c r="CO4882" s="52"/>
      <c r="CP4882" s="52"/>
      <c r="CQ4882" s="52"/>
      <c r="CR4882" s="52"/>
      <c r="CS4882" s="52"/>
      <c r="CT4882" s="52"/>
      <c r="CU4882" s="33"/>
      <c r="CV4882" s="33"/>
    </row>
    <row r="4883" spans="74:100">
      <c r="BV4883" s="62"/>
      <c r="BW4883" s="62"/>
      <c r="BX4883" s="62"/>
      <c r="BY4883" s="62"/>
      <c r="BZ4883" s="62"/>
      <c r="CA4883" s="62"/>
      <c r="CB4883" s="62"/>
      <c r="CC4883" s="62"/>
      <c r="CD4883" s="62"/>
      <c r="CE4883" s="62"/>
      <c r="CF4883" s="62"/>
      <c r="CL4883" s="56" t="s">
        <v>21484</v>
      </c>
      <c r="CM4883" s="56"/>
      <c r="CN4883" s="56"/>
      <c r="CO4883" s="52"/>
      <c r="CP4883" s="52"/>
      <c r="CQ4883" s="52"/>
      <c r="CR4883" s="52"/>
      <c r="CS4883" s="52"/>
      <c r="CT4883" s="52"/>
      <c r="CU4883" s="33"/>
      <c r="CV4883" s="33"/>
    </row>
    <row r="4884" spans="74:100">
      <c r="BV4884" s="62"/>
      <c r="BW4884" s="62"/>
      <c r="BX4884" s="62"/>
      <c r="BY4884" s="62"/>
      <c r="BZ4884" s="62"/>
      <c r="CA4884" s="62"/>
      <c r="CB4884" s="62"/>
      <c r="CC4884" s="62"/>
      <c r="CD4884" s="62"/>
      <c r="CE4884" s="62"/>
      <c r="CF4884" s="62"/>
      <c r="CL4884" s="56" t="s">
        <v>1417</v>
      </c>
      <c r="CM4884" s="56" t="s">
        <v>214</v>
      </c>
      <c r="CN4884" s="56" t="s">
        <v>214</v>
      </c>
      <c r="CO4884" s="52"/>
      <c r="CP4884" s="52"/>
      <c r="CQ4884" s="52"/>
      <c r="CR4884" s="52"/>
      <c r="CS4884" s="52"/>
      <c r="CT4884" s="52"/>
      <c r="CU4884" s="33"/>
      <c r="CV4884" s="33"/>
    </row>
    <row r="4885" spans="74:100">
      <c r="BV4885" s="62"/>
      <c r="BW4885" s="62"/>
      <c r="BX4885" s="62"/>
      <c r="BY4885" s="62"/>
      <c r="BZ4885" s="62"/>
      <c r="CA4885" s="62"/>
      <c r="CB4885" s="62"/>
      <c r="CC4885" s="62"/>
      <c r="CD4885" s="62"/>
      <c r="CE4885" s="62"/>
      <c r="CF4885" s="62"/>
      <c r="CL4885" s="56" t="s">
        <v>21485</v>
      </c>
      <c r="CM4885" s="56"/>
      <c r="CN4885" s="56"/>
      <c r="CO4885" s="52"/>
      <c r="CP4885" s="52"/>
      <c r="CQ4885" s="52"/>
      <c r="CR4885" s="52"/>
      <c r="CS4885" s="52"/>
      <c r="CT4885" s="52"/>
      <c r="CU4885" s="33"/>
      <c r="CV4885" s="33"/>
    </row>
    <row r="4886" spans="74:100">
      <c r="BV4886" s="62"/>
      <c r="BW4886" s="62"/>
      <c r="BX4886" s="62"/>
      <c r="BY4886" s="62"/>
      <c r="BZ4886" s="62"/>
      <c r="CA4886" s="62"/>
      <c r="CB4886" s="62"/>
      <c r="CC4886" s="62"/>
      <c r="CD4886" s="62"/>
      <c r="CE4886" s="62"/>
      <c r="CF4886" s="62"/>
      <c r="CL4886" s="56" t="s">
        <v>1420</v>
      </c>
      <c r="CM4886" s="56" t="s">
        <v>214</v>
      </c>
      <c r="CN4886" s="56" t="s">
        <v>214</v>
      </c>
      <c r="CO4886" s="52"/>
      <c r="CP4886" s="52"/>
      <c r="CQ4886" s="52"/>
      <c r="CR4886" s="52"/>
      <c r="CS4886" s="52"/>
      <c r="CT4886" s="52"/>
      <c r="CU4886" s="33"/>
      <c r="CV4886" s="33"/>
    </row>
    <row r="4887" spans="74:100">
      <c r="BV4887" s="62"/>
      <c r="BW4887" s="62"/>
      <c r="BX4887" s="62"/>
      <c r="BY4887" s="62"/>
      <c r="BZ4887" s="62"/>
      <c r="CA4887" s="62"/>
      <c r="CB4887" s="62"/>
      <c r="CC4887" s="62"/>
      <c r="CD4887" s="62"/>
      <c r="CE4887" s="62"/>
      <c r="CF4887" s="62"/>
      <c r="CL4887" s="56" t="s">
        <v>21486</v>
      </c>
      <c r="CM4887" s="56"/>
      <c r="CN4887" s="56"/>
      <c r="CO4887" s="52"/>
      <c r="CP4887" s="52"/>
      <c r="CQ4887" s="52"/>
      <c r="CR4887" s="52"/>
      <c r="CS4887" s="52"/>
      <c r="CT4887" s="52"/>
      <c r="CU4887" s="33"/>
      <c r="CV4887" s="33"/>
    </row>
    <row r="4888" spans="74:100">
      <c r="BV4888" s="62"/>
      <c r="BW4888" s="62"/>
      <c r="BX4888" s="62"/>
      <c r="BY4888" s="62"/>
      <c r="BZ4888" s="62"/>
      <c r="CA4888" s="62"/>
      <c r="CB4888" s="62"/>
      <c r="CC4888" s="62"/>
      <c r="CD4888" s="62"/>
      <c r="CE4888" s="62"/>
      <c r="CF4888" s="62"/>
      <c r="CL4888" s="56" t="s">
        <v>4517</v>
      </c>
      <c r="CM4888" s="56" t="s">
        <v>213</v>
      </c>
      <c r="CN4888" s="56" t="s">
        <v>213</v>
      </c>
      <c r="CO4888" s="52"/>
      <c r="CP4888" s="52"/>
      <c r="CQ4888" s="52"/>
      <c r="CR4888" s="52"/>
      <c r="CS4888" s="52"/>
      <c r="CT4888" s="52"/>
      <c r="CU4888" s="33"/>
      <c r="CV4888" s="33"/>
    </row>
    <row r="4889" spans="74:100">
      <c r="BV4889" s="62"/>
      <c r="BW4889" s="62"/>
      <c r="BX4889" s="62"/>
      <c r="BY4889" s="62"/>
      <c r="BZ4889" s="62"/>
      <c r="CA4889" s="62"/>
      <c r="CB4889" s="62"/>
      <c r="CC4889" s="62"/>
      <c r="CD4889" s="62"/>
      <c r="CE4889" s="62"/>
      <c r="CF4889" s="62"/>
      <c r="CL4889" s="56" t="s">
        <v>21487</v>
      </c>
      <c r="CM4889" s="56"/>
      <c r="CN4889" s="56"/>
      <c r="CO4889" s="52"/>
      <c r="CP4889" s="52"/>
      <c r="CQ4889" s="52"/>
      <c r="CR4889" s="52"/>
      <c r="CS4889" s="52"/>
      <c r="CT4889" s="52"/>
      <c r="CU4889" s="33"/>
      <c r="CV4889" s="33"/>
    </row>
    <row r="4890" spans="74:100">
      <c r="BV4890" s="62"/>
      <c r="BW4890" s="62"/>
      <c r="BX4890" s="62"/>
      <c r="BY4890" s="62"/>
      <c r="BZ4890" s="62"/>
      <c r="CA4890" s="62"/>
      <c r="CB4890" s="62"/>
      <c r="CC4890" s="62"/>
      <c r="CD4890" s="62"/>
      <c r="CE4890" s="62"/>
      <c r="CF4890" s="62"/>
      <c r="CL4890" s="56" t="s">
        <v>4518</v>
      </c>
      <c r="CM4890" s="56" t="s">
        <v>213</v>
      </c>
      <c r="CN4890" s="56" t="s">
        <v>213</v>
      </c>
      <c r="CO4890" s="52"/>
      <c r="CP4890" s="52"/>
      <c r="CQ4890" s="52"/>
      <c r="CR4890" s="52"/>
      <c r="CS4890" s="52"/>
      <c r="CT4890" s="52"/>
      <c r="CU4890" s="33"/>
      <c r="CV4890" s="33"/>
    </row>
    <row r="4891" spans="74:100">
      <c r="BV4891" s="62"/>
      <c r="BW4891" s="62"/>
      <c r="BX4891" s="62"/>
      <c r="BY4891" s="62"/>
      <c r="BZ4891" s="62"/>
      <c r="CA4891" s="62"/>
      <c r="CB4891" s="62"/>
      <c r="CC4891" s="62"/>
      <c r="CD4891" s="62"/>
      <c r="CE4891" s="62"/>
      <c r="CF4891" s="62"/>
      <c r="CL4891" s="56" t="s">
        <v>21488</v>
      </c>
      <c r="CM4891" s="56"/>
      <c r="CN4891" s="56"/>
      <c r="CO4891" s="52"/>
      <c r="CP4891" s="52"/>
      <c r="CQ4891" s="52"/>
      <c r="CR4891" s="52"/>
      <c r="CS4891" s="52"/>
      <c r="CT4891" s="52"/>
      <c r="CU4891" s="33"/>
      <c r="CV4891" s="33"/>
    </row>
    <row r="4892" spans="74:100">
      <c r="BV4892" s="62"/>
      <c r="BW4892" s="62"/>
      <c r="BX4892" s="62"/>
      <c r="BY4892" s="62"/>
      <c r="BZ4892" s="62"/>
      <c r="CA4892" s="62"/>
      <c r="CB4892" s="62"/>
      <c r="CC4892" s="62"/>
      <c r="CD4892" s="62"/>
      <c r="CE4892" s="62"/>
      <c r="CF4892" s="62"/>
      <c r="CL4892" s="56" t="s">
        <v>1421</v>
      </c>
      <c r="CM4892" s="56" t="s">
        <v>214</v>
      </c>
      <c r="CN4892" s="56" t="s">
        <v>214</v>
      </c>
      <c r="CO4892" s="52"/>
      <c r="CP4892" s="52"/>
      <c r="CQ4892" s="52"/>
      <c r="CR4892" s="52"/>
      <c r="CS4892" s="52"/>
      <c r="CT4892" s="52"/>
      <c r="CU4892" s="33"/>
      <c r="CV4892" s="33"/>
    </row>
    <row r="4893" spans="74:100">
      <c r="BV4893" s="62"/>
      <c r="BW4893" s="62"/>
      <c r="BX4893" s="62"/>
      <c r="BY4893" s="62"/>
      <c r="BZ4893" s="62"/>
      <c r="CA4893" s="62"/>
      <c r="CB4893" s="62"/>
      <c r="CC4893" s="62"/>
      <c r="CD4893" s="62"/>
      <c r="CE4893" s="62"/>
      <c r="CF4893" s="62"/>
      <c r="CL4893" s="56" t="s">
        <v>21489</v>
      </c>
      <c r="CM4893" s="56"/>
      <c r="CN4893" s="56"/>
      <c r="CO4893" s="52"/>
      <c r="CP4893" s="52"/>
      <c r="CQ4893" s="52"/>
      <c r="CR4893" s="52"/>
      <c r="CS4893" s="52"/>
      <c r="CT4893" s="52"/>
      <c r="CU4893" s="33"/>
      <c r="CV4893" s="33"/>
    </row>
    <row r="4894" spans="74:100">
      <c r="BV4894" s="62"/>
      <c r="BW4894" s="62"/>
      <c r="BX4894" s="62"/>
      <c r="BY4894" s="62"/>
      <c r="BZ4894" s="62"/>
      <c r="CA4894" s="62"/>
      <c r="CB4894" s="62"/>
      <c r="CC4894" s="62"/>
      <c r="CD4894" s="62"/>
      <c r="CE4894" s="62"/>
      <c r="CF4894" s="62"/>
      <c r="CL4894" s="56" t="s">
        <v>1422</v>
      </c>
      <c r="CM4894" s="56" t="s">
        <v>213</v>
      </c>
      <c r="CN4894" s="56" t="s">
        <v>213</v>
      </c>
      <c r="CO4894" s="52"/>
      <c r="CP4894" s="52"/>
      <c r="CQ4894" s="52"/>
      <c r="CR4894" s="52"/>
      <c r="CS4894" s="52"/>
      <c r="CT4894" s="52"/>
      <c r="CU4894" s="33"/>
      <c r="CV4894" s="33"/>
    </row>
    <row r="4895" spans="74:100">
      <c r="BV4895" s="62"/>
      <c r="BW4895" s="62"/>
      <c r="BX4895" s="62"/>
      <c r="BY4895" s="62"/>
      <c r="BZ4895" s="62"/>
      <c r="CA4895" s="62"/>
      <c r="CB4895" s="62"/>
      <c r="CC4895" s="62"/>
      <c r="CD4895" s="62"/>
      <c r="CE4895" s="62"/>
      <c r="CF4895" s="62"/>
      <c r="CL4895" s="56" t="s">
        <v>21490</v>
      </c>
      <c r="CM4895" s="56"/>
      <c r="CN4895" s="56"/>
      <c r="CO4895" s="52"/>
      <c r="CP4895" s="52"/>
      <c r="CQ4895" s="52"/>
      <c r="CR4895" s="52"/>
      <c r="CS4895" s="52"/>
      <c r="CT4895" s="52"/>
      <c r="CU4895" s="33"/>
      <c r="CV4895" s="33"/>
    </row>
    <row r="4896" spans="74:100">
      <c r="BV4896" s="62"/>
      <c r="BW4896" s="62"/>
      <c r="BX4896" s="62"/>
      <c r="BY4896" s="62"/>
      <c r="BZ4896" s="62"/>
      <c r="CA4896" s="62"/>
      <c r="CB4896" s="62"/>
      <c r="CC4896" s="62"/>
      <c r="CD4896" s="62"/>
      <c r="CE4896" s="62"/>
      <c r="CF4896" s="62"/>
      <c r="CL4896" s="56" t="s">
        <v>1424</v>
      </c>
      <c r="CM4896" s="56" t="s">
        <v>213</v>
      </c>
      <c r="CN4896" s="56" t="s">
        <v>213</v>
      </c>
      <c r="CO4896" s="52"/>
      <c r="CP4896" s="52"/>
      <c r="CQ4896" s="52"/>
      <c r="CR4896" s="52"/>
      <c r="CS4896" s="52"/>
      <c r="CT4896" s="52"/>
      <c r="CU4896" s="33"/>
      <c r="CV4896" s="33"/>
    </row>
    <row r="4897" spans="74:100">
      <c r="BV4897" s="62"/>
      <c r="BW4897" s="62"/>
      <c r="BX4897" s="62"/>
      <c r="BY4897" s="62"/>
      <c r="BZ4897" s="62"/>
      <c r="CA4897" s="62"/>
      <c r="CB4897" s="62"/>
      <c r="CC4897" s="62"/>
      <c r="CD4897" s="62"/>
      <c r="CE4897" s="62"/>
      <c r="CF4897" s="62"/>
      <c r="CL4897" s="56" t="s">
        <v>21491</v>
      </c>
      <c r="CM4897" s="56"/>
      <c r="CN4897" s="56"/>
      <c r="CO4897" s="52"/>
      <c r="CP4897" s="52"/>
      <c r="CQ4897" s="52"/>
      <c r="CR4897" s="52"/>
      <c r="CS4897" s="52"/>
      <c r="CT4897" s="52"/>
      <c r="CU4897" s="33"/>
      <c r="CV4897" s="33"/>
    </row>
    <row r="4898" spans="74:100">
      <c r="BV4898" s="62"/>
      <c r="BW4898" s="62"/>
      <c r="BX4898" s="62"/>
      <c r="BY4898" s="62"/>
      <c r="BZ4898" s="62"/>
      <c r="CA4898" s="62"/>
      <c r="CB4898" s="62"/>
      <c r="CC4898" s="62"/>
      <c r="CD4898" s="62"/>
      <c r="CE4898" s="62"/>
      <c r="CF4898" s="62"/>
      <c r="CL4898" s="56" t="s">
        <v>1425</v>
      </c>
      <c r="CM4898" s="56" t="s">
        <v>213</v>
      </c>
      <c r="CN4898" s="56" t="s">
        <v>213</v>
      </c>
      <c r="CO4898" s="52"/>
      <c r="CP4898" s="52"/>
      <c r="CQ4898" s="52"/>
      <c r="CR4898" s="52"/>
      <c r="CS4898" s="52"/>
      <c r="CT4898" s="52"/>
      <c r="CU4898" s="33"/>
      <c r="CV4898" s="33"/>
    </row>
    <row r="4899" spans="74:100">
      <c r="BV4899" s="62"/>
      <c r="BW4899" s="62"/>
      <c r="BX4899" s="62"/>
      <c r="BY4899" s="62"/>
      <c r="BZ4899" s="62"/>
      <c r="CA4899" s="62"/>
      <c r="CB4899" s="62"/>
      <c r="CC4899" s="62"/>
      <c r="CD4899" s="62"/>
      <c r="CE4899" s="62"/>
      <c r="CF4899" s="62"/>
      <c r="CL4899" s="56" t="s">
        <v>21492</v>
      </c>
      <c r="CM4899" s="56"/>
      <c r="CN4899" s="56"/>
      <c r="CO4899" s="52"/>
      <c r="CP4899" s="52"/>
      <c r="CQ4899" s="52"/>
      <c r="CR4899" s="52"/>
      <c r="CS4899" s="52"/>
      <c r="CT4899" s="52"/>
      <c r="CU4899" s="33"/>
      <c r="CV4899" s="33"/>
    </row>
    <row r="4900" spans="74:100">
      <c r="BV4900" s="62"/>
      <c r="BW4900" s="62"/>
      <c r="BX4900" s="62"/>
      <c r="BY4900" s="62"/>
      <c r="BZ4900" s="62"/>
      <c r="CA4900" s="62"/>
      <c r="CB4900" s="62"/>
      <c r="CC4900" s="62"/>
      <c r="CD4900" s="62"/>
      <c r="CE4900" s="62"/>
      <c r="CF4900" s="62"/>
      <c r="CL4900" s="56" t="s">
        <v>1426</v>
      </c>
      <c r="CM4900" s="56" t="s">
        <v>213</v>
      </c>
      <c r="CN4900" s="56" t="s">
        <v>213</v>
      </c>
      <c r="CO4900" s="52"/>
      <c r="CP4900" s="52"/>
      <c r="CQ4900" s="52"/>
      <c r="CR4900" s="52"/>
      <c r="CS4900" s="52"/>
      <c r="CT4900" s="52"/>
      <c r="CU4900" s="33"/>
      <c r="CV4900" s="33"/>
    </row>
    <row r="4901" spans="74:100">
      <c r="BV4901" s="62"/>
      <c r="BW4901" s="62"/>
      <c r="BX4901" s="62"/>
      <c r="BY4901" s="62"/>
      <c r="BZ4901" s="62"/>
      <c r="CA4901" s="62"/>
      <c r="CB4901" s="62"/>
      <c r="CC4901" s="62"/>
      <c r="CD4901" s="62"/>
      <c r="CE4901" s="62"/>
      <c r="CF4901" s="62"/>
      <c r="CL4901" s="56" t="s">
        <v>21493</v>
      </c>
      <c r="CM4901" s="56"/>
      <c r="CN4901" s="56"/>
      <c r="CO4901" s="52"/>
      <c r="CP4901" s="52"/>
      <c r="CQ4901" s="52"/>
      <c r="CR4901" s="52"/>
      <c r="CS4901" s="52"/>
      <c r="CT4901" s="52"/>
      <c r="CU4901" s="33"/>
      <c r="CV4901" s="33"/>
    </row>
    <row r="4902" spans="74:100">
      <c r="BV4902" s="62"/>
      <c r="BW4902" s="62"/>
      <c r="BX4902" s="62"/>
      <c r="BY4902" s="62"/>
      <c r="BZ4902" s="62"/>
      <c r="CA4902" s="62"/>
      <c r="CB4902" s="62"/>
      <c r="CC4902" s="62"/>
      <c r="CD4902" s="62"/>
      <c r="CE4902" s="62"/>
      <c r="CF4902" s="62"/>
      <c r="CL4902" s="56" t="s">
        <v>1427</v>
      </c>
      <c r="CM4902" s="56" t="s">
        <v>213</v>
      </c>
      <c r="CN4902" s="56" t="s">
        <v>213</v>
      </c>
      <c r="CO4902" s="52"/>
      <c r="CP4902" s="52"/>
      <c r="CQ4902" s="52"/>
      <c r="CR4902" s="52"/>
      <c r="CS4902" s="52"/>
      <c r="CT4902" s="52"/>
      <c r="CU4902" s="33"/>
      <c r="CV4902" s="33"/>
    </row>
    <row r="4903" spans="74:100">
      <c r="BV4903" s="62"/>
      <c r="BW4903" s="62"/>
      <c r="BX4903" s="62"/>
      <c r="BY4903" s="62"/>
      <c r="BZ4903" s="62"/>
      <c r="CA4903" s="62"/>
      <c r="CB4903" s="62"/>
      <c r="CC4903" s="62"/>
      <c r="CD4903" s="62"/>
      <c r="CE4903" s="62"/>
      <c r="CF4903" s="62"/>
      <c r="CL4903" s="56" t="s">
        <v>21494</v>
      </c>
      <c r="CM4903" s="56"/>
      <c r="CN4903" s="56"/>
      <c r="CO4903" s="52"/>
      <c r="CP4903" s="52"/>
      <c r="CQ4903" s="52"/>
      <c r="CR4903" s="52"/>
      <c r="CS4903" s="52"/>
      <c r="CT4903" s="52"/>
      <c r="CU4903" s="33"/>
      <c r="CV4903" s="33"/>
    </row>
    <row r="4904" spans="74:100">
      <c r="BV4904" s="62"/>
      <c r="BW4904" s="62"/>
      <c r="BX4904" s="62"/>
      <c r="BY4904" s="62"/>
      <c r="BZ4904" s="62"/>
      <c r="CA4904" s="62"/>
      <c r="CB4904" s="62"/>
      <c r="CC4904" s="62"/>
      <c r="CD4904" s="62"/>
      <c r="CE4904" s="62"/>
      <c r="CF4904" s="62"/>
      <c r="CL4904" s="56" t="s">
        <v>4519</v>
      </c>
      <c r="CM4904" s="56" t="s">
        <v>213</v>
      </c>
      <c r="CN4904" s="56" t="s">
        <v>213</v>
      </c>
      <c r="CO4904" s="52"/>
      <c r="CP4904" s="52"/>
      <c r="CQ4904" s="52"/>
      <c r="CR4904" s="52"/>
      <c r="CS4904" s="52"/>
      <c r="CT4904" s="52"/>
      <c r="CU4904" s="33"/>
      <c r="CV4904" s="33"/>
    </row>
    <row r="4905" spans="74:100">
      <c r="BV4905" s="62"/>
      <c r="BW4905" s="62"/>
      <c r="BX4905" s="62"/>
      <c r="BY4905" s="62"/>
      <c r="BZ4905" s="62"/>
      <c r="CA4905" s="62"/>
      <c r="CB4905" s="62"/>
      <c r="CC4905" s="62"/>
      <c r="CD4905" s="62"/>
      <c r="CE4905" s="62"/>
      <c r="CF4905" s="62"/>
      <c r="CL4905" s="56" t="s">
        <v>21495</v>
      </c>
      <c r="CM4905" s="56"/>
      <c r="CN4905" s="56"/>
      <c r="CO4905" s="52"/>
      <c r="CP4905" s="52"/>
      <c r="CQ4905" s="52"/>
      <c r="CR4905" s="52"/>
      <c r="CS4905" s="52"/>
      <c r="CT4905" s="52"/>
      <c r="CU4905" s="33"/>
      <c r="CV4905" s="33"/>
    </row>
    <row r="4906" spans="74:100">
      <c r="BV4906" s="62"/>
      <c r="BW4906" s="62"/>
      <c r="BX4906" s="62"/>
      <c r="BY4906" s="62"/>
      <c r="BZ4906" s="62"/>
      <c r="CA4906" s="62"/>
      <c r="CB4906" s="62"/>
      <c r="CC4906" s="62"/>
      <c r="CD4906" s="62"/>
      <c r="CE4906" s="62"/>
      <c r="CF4906" s="62"/>
      <c r="CL4906" s="56" t="s">
        <v>1429</v>
      </c>
      <c r="CM4906" s="56" t="s">
        <v>214</v>
      </c>
      <c r="CN4906" s="56" t="s">
        <v>214</v>
      </c>
      <c r="CO4906" s="52"/>
      <c r="CP4906" s="52"/>
      <c r="CQ4906" s="52"/>
      <c r="CR4906" s="52"/>
      <c r="CS4906" s="52"/>
      <c r="CT4906" s="52"/>
      <c r="CU4906" s="33"/>
      <c r="CV4906" s="33"/>
    </row>
    <row r="4907" spans="74:100">
      <c r="BV4907" s="62"/>
      <c r="BW4907" s="62"/>
      <c r="BX4907" s="62"/>
      <c r="BY4907" s="62"/>
      <c r="BZ4907" s="62"/>
      <c r="CA4907" s="62"/>
      <c r="CB4907" s="62"/>
      <c r="CC4907" s="62"/>
      <c r="CD4907" s="62"/>
      <c r="CE4907" s="62"/>
      <c r="CF4907" s="62"/>
      <c r="CL4907" s="56" t="s">
        <v>21496</v>
      </c>
      <c r="CM4907" s="56"/>
      <c r="CN4907" s="56"/>
      <c r="CO4907" s="52"/>
      <c r="CP4907" s="52"/>
      <c r="CQ4907" s="52"/>
      <c r="CR4907" s="52"/>
      <c r="CS4907" s="52"/>
      <c r="CT4907" s="52"/>
      <c r="CU4907" s="33"/>
      <c r="CV4907" s="33"/>
    </row>
    <row r="4908" spans="74:100">
      <c r="BV4908" s="62"/>
      <c r="BW4908" s="62"/>
      <c r="BX4908" s="62"/>
      <c r="BY4908" s="62"/>
      <c r="BZ4908" s="62"/>
      <c r="CA4908" s="62"/>
      <c r="CB4908" s="62"/>
      <c r="CC4908" s="62"/>
      <c r="CD4908" s="62"/>
      <c r="CE4908" s="62"/>
      <c r="CF4908" s="62"/>
      <c r="CL4908" s="56" t="s">
        <v>1430</v>
      </c>
      <c r="CM4908" s="56" t="s">
        <v>213</v>
      </c>
      <c r="CN4908" s="56" t="s">
        <v>213</v>
      </c>
      <c r="CO4908" s="52"/>
      <c r="CP4908" s="52"/>
      <c r="CQ4908" s="52"/>
      <c r="CR4908" s="52"/>
      <c r="CS4908" s="52"/>
      <c r="CT4908" s="52"/>
      <c r="CU4908" s="33"/>
      <c r="CV4908" s="33"/>
    </row>
    <row r="4909" spans="74:100">
      <c r="BV4909" s="62"/>
      <c r="BW4909" s="62"/>
      <c r="BX4909" s="62"/>
      <c r="BY4909" s="62"/>
      <c r="BZ4909" s="62"/>
      <c r="CA4909" s="62"/>
      <c r="CB4909" s="62"/>
      <c r="CC4909" s="62"/>
      <c r="CD4909" s="62"/>
      <c r="CE4909" s="62"/>
      <c r="CF4909" s="62"/>
      <c r="CL4909" s="56" t="s">
        <v>21497</v>
      </c>
      <c r="CM4909" s="56"/>
      <c r="CN4909" s="56"/>
      <c r="CO4909" s="52"/>
      <c r="CP4909" s="52"/>
      <c r="CQ4909" s="52"/>
      <c r="CR4909" s="52"/>
      <c r="CS4909" s="52"/>
      <c r="CT4909" s="52"/>
      <c r="CU4909" s="33"/>
      <c r="CV4909" s="33"/>
    </row>
    <row r="4910" spans="74:100">
      <c r="BV4910" s="62"/>
      <c r="BW4910" s="62"/>
      <c r="BX4910" s="62"/>
      <c r="BY4910" s="62"/>
      <c r="BZ4910" s="62"/>
      <c r="CA4910" s="62"/>
      <c r="CB4910" s="62"/>
      <c r="CC4910" s="62"/>
      <c r="CD4910" s="62"/>
      <c r="CE4910" s="62"/>
      <c r="CF4910" s="62"/>
      <c r="CL4910" s="56" t="s">
        <v>1431</v>
      </c>
      <c r="CM4910" s="56" t="s">
        <v>213</v>
      </c>
      <c r="CN4910" s="56" t="s">
        <v>213</v>
      </c>
      <c r="CO4910" s="52"/>
      <c r="CP4910" s="52"/>
      <c r="CQ4910" s="52"/>
      <c r="CR4910" s="52"/>
      <c r="CS4910" s="52"/>
      <c r="CT4910" s="52"/>
      <c r="CU4910" s="33"/>
      <c r="CV4910" s="33"/>
    </row>
    <row r="4911" spans="74:100">
      <c r="BV4911" s="62"/>
      <c r="BW4911" s="62"/>
      <c r="BX4911" s="62"/>
      <c r="BY4911" s="62"/>
      <c r="BZ4911" s="62"/>
      <c r="CA4911" s="62"/>
      <c r="CB4911" s="62"/>
      <c r="CC4911" s="62"/>
      <c r="CD4911" s="62"/>
      <c r="CE4911" s="62"/>
      <c r="CF4911" s="62"/>
      <c r="CL4911" s="56" t="s">
        <v>21498</v>
      </c>
      <c r="CM4911" s="56"/>
      <c r="CN4911" s="56"/>
      <c r="CO4911" s="52"/>
      <c r="CP4911" s="52"/>
      <c r="CQ4911" s="52"/>
      <c r="CR4911" s="52"/>
      <c r="CS4911" s="52"/>
      <c r="CT4911" s="52"/>
      <c r="CU4911" s="33"/>
      <c r="CV4911" s="33"/>
    </row>
    <row r="4912" spans="74:100">
      <c r="BV4912" s="62"/>
      <c r="BW4912" s="62"/>
      <c r="BX4912" s="62"/>
      <c r="BY4912" s="62"/>
      <c r="BZ4912" s="62"/>
      <c r="CA4912" s="62"/>
      <c r="CB4912" s="62"/>
      <c r="CC4912" s="62"/>
      <c r="CD4912" s="62"/>
      <c r="CE4912" s="62"/>
      <c r="CF4912" s="62"/>
      <c r="CL4912" s="56" t="s">
        <v>1432</v>
      </c>
      <c r="CM4912" s="56" t="s">
        <v>213</v>
      </c>
      <c r="CN4912" s="56" t="s">
        <v>213</v>
      </c>
      <c r="CO4912" s="52"/>
      <c r="CP4912" s="52"/>
      <c r="CQ4912" s="52"/>
      <c r="CR4912" s="52"/>
      <c r="CS4912" s="52"/>
      <c r="CT4912" s="52"/>
      <c r="CU4912" s="33"/>
      <c r="CV4912" s="33"/>
    </row>
    <row r="4913" spans="74:100">
      <c r="BV4913" s="62"/>
      <c r="BW4913" s="62"/>
      <c r="BX4913" s="62"/>
      <c r="BY4913" s="62"/>
      <c r="BZ4913" s="62"/>
      <c r="CA4913" s="62"/>
      <c r="CB4913" s="62"/>
      <c r="CC4913" s="62"/>
      <c r="CD4913" s="62"/>
      <c r="CE4913" s="62"/>
      <c r="CF4913" s="62"/>
      <c r="CL4913" s="56" t="s">
        <v>21499</v>
      </c>
      <c r="CM4913" s="56"/>
      <c r="CN4913" s="56"/>
      <c r="CO4913" s="52"/>
      <c r="CP4913" s="52"/>
      <c r="CQ4913" s="52"/>
      <c r="CR4913" s="52"/>
      <c r="CS4913" s="52"/>
      <c r="CT4913" s="52"/>
      <c r="CU4913" s="33"/>
      <c r="CV4913" s="33"/>
    </row>
    <row r="4914" spans="74:100">
      <c r="BV4914" s="62"/>
      <c r="BW4914" s="62"/>
      <c r="BX4914" s="62"/>
      <c r="BY4914" s="62"/>
      <c r="BZ4914" s="62"/>
      <c r="CA4914" s="62"/>
      <c r="CB4914" s="62"/>
      <c r="CC4914" s="62"/>
      <c r="CD4914" s="62"/>
      <c r="CE4914" s="62"/>
      <c r="CF4914" s="62"/>
      <c r="CL4914" s="56" t="s">
        <v>1433</v>
      </c>
      <c r="CM4914" s="56" t="s">
        <v>213</v>
      </c>
      <c r="CN4914" s="56" t="s">
        <v>213</v>
      </c>
      <c r="CO4914" s="52"/>
      <c r="CP4914" s="52"/>
      <c r="CQ4914" s="52"/>
      <c r="CR4914" s="52"/>
      <c r="CS4914" s="52"/>
      <c r="CT4914" s="52"/>
      <c r="CU4914" s="33"/>
      <c r="CV4914" s="33"/>
    </row>
    <row r="4915" spans="74:100">
      <c r="BV4915" s="62"/>
      <c r="BW4915" s="62"/>
      <c r="BX4915" s="62"/>
      <c r="BY4915" s="62"/>
      <c r="BZ4915" s="62"/>
      <c r="CA4915" s="62"/>
      <c r="CB4915" s="62"/>
      <c r="CC4915" s="62"/>
      <c r="CD4915" s="62"/>
      <c r="CE4915" s="62"/>
      <c r="CF4915" s="62"/>
      <c r="CL4915" s="56" t="s">
        <v>21500</v>
      </c>
      <c r="CM4915" s="56"/>
      <c r="CN4915" s="56"/>
      <c r="CO4915" s="52"/>
      <c r="CP4915" s="52"/>
      <c r="CQ4915" s="52"/>
      <c r="CR4915" s="52"/>
      <c r="CS4915" s="52"/>
      <c r="CT4915" s="52"/>
      <c r="CU4915" s="33"/>
      <c r="CV4915" s="33"/>
    </row>
    <row r="4916" spans="74:100">
      <c r="BV4916" s="62"/>
      <c r="BW4916" s="62"/>
      <c r="BX4916" s="62"/>
      <c r="BY4916" s="62"/>
      <c r="BZ4916" s="62"/>
      <c r="CA4916" s="62"/>
      <c r="CB4916" s="62"/>
      <c r="CC4916" s="62"/>
      <c r="CD4916" s="62"/>
      <c r="CE4916" s="62"/>
      <c r="CF4916" s="62"/>
      <c r="CL4916" s="56" t="s">
        <v>1435</v>
      </c>
      <c r="CM4916" s="56" t="s">
        <v>213</v>
      </c>
      <c r="CN4916" s="56" t="s">
        <v>213</v>
      </c>
      <c r="CO4916" s="52"/>
      <c r="CP4916" s="52"/>
      <c r="CQ4916" s="52"/>
      <c r="CR4916" s="52"/>
      <c r="CS4916" s="52"/>
      <c r="CT4916" s="52"/>
      <c r="CU4916" s="33"/>
      <c r="CV4916" s="33"/>
    </row>
    <row r="4917" spans="74:100">
      <c r="BV4917" s="62"/>
      <c r="BW4917" s="62"/>
      <c r="BX4917" s="62"/>
      <c r="BY4917" s="62"/>
      <c r="BZ4917" s="62"/>
      <c r="CA4917" s="62"/>
      <c r="CB4917" s="62"/>
      <c r="CC4917" s="62"/>
      <c r="CD4917" s="62"/>
      <c r="CE4917" s="62"/>
      <c r="CF4917" s="62"/>
      <c r="CL4917" s="56" t="s">
        <v>21501</v>
      </c>
      <c r="CM4917" s="56"/>
      <c r="CN4917" s="56"/>
      <c r="CO4917" s="52"/>
      <c r="CP4917" s="52"/>
      <c r="CQ4917" s="52"/>
      <c r="CR4917" s="52"/>
      <c r="CS4917" s="52"/>
      <c r="CT4917" s="52"/>
      <c r="CU4917" s="33"/>
      <c r="CV4917" s="33"/>
    </row>
    <row r="4918" spans="74:100">
      <c r="BV4918" s="62"/>
      <c r="BW4918" s="62"/>
      <c r="BX4918" s="62"/>
      <c r="BY4918" s="62"/>
      <c r="BZ4918" s="62"/>
      <c r="CA4918" s="62"/>
      <c r="CB4918" s="62"/>
      <c r="CC4918" s="62"/>
      <c r="CD4918" s="62"/>
      <c r="CE4918" s="62"/>
      <c r="CF4918" s="62"/>
      <c r="CL4918" s="56" t="s">
        <v>1436</v>
      </c>
      <c r="CM4918" s="56" t="s">
        <v>213</v>
      </c>
      <c r="CN4918" s="56" t="s">
        <v>213</v>
      </c>
      <c r="CO4918" s="52"/>
      <c r="CP4918" s="52"/>
      <c r="CQ4918" s="52"/>
      <c r="CR4918" s="52"/>
      <c r="CS4918" s="52"/>
      <c r="CT4918" s="52"/>
      <c r="CU4918" s="33"/>
      <c r="CV4918" s="33"/>
    </row>
    <row r="4919" spans="74:100">
      <c r="BV4919" s="62"/>
      <c r="BW4919" s="62"/>
      <c r="BX4919" s="62"/>
      <c r="BY4919" s="62"/>
      <c r="BZ4919" s="62"/>
      <c r="CA4919" s="62"/>
      <c r="CB4919" s="62"/>
      <c r="CC4919" s="62"/>
      <c r="CD4919" s="62"/>
      <c r="CE4919" s="62"/>
      <c r="CF4919" s="62"/>
      <c r="CL4919" s="56" t="s">
        <v>21502</v>
      </c>
      <c r="CM4919" s="56"/>
      <c r="CN4919" s="56"/>
      <c r="CO4919" s="52"/>
      <c r="CP4919" s="52"/>
      <c r="CQ4919" s="52"/>
      <c r="CR4919" s="52"/>
      <c r="CS4919" s="52"/>
      <c r="CT4919" s="52"/>
      <c r="CU4919" s="33"/>
      <c r="CV4919" s="33"/>
    </row>
    <row r="4920" spans="74:100">
      <c r="BV4920" s="62"/>
      <c r="BW4920" s="62"/>
      <c r="BX4920" s="62"/>
      <c r="BY4920" s="62"/>
      <c r="BZ4920" s="62"/>
      <c r="CA4920" s="62"/>
      <c r="CB4920" s="62"/>
      <c r="CC4920" s="62"/>
      <c r="CD4920" s="62"/>
      <c r="CE4920" s="62"/>
      <c r="CF4920" s="62"/>
      <c r="CL4920" s="56" t="s">
        <v>1438</v>
      </c>
      <c r="CM4920" s="56" t="s">
        <v>213</v>
      </c>
      <c r="CN4920" s="56" t="s">
        <v>213</v>
      </c>
      <c r="CO4920" s="52"/>
      <c r="CP4920" s="52"/>
      <c r="CQ4920" s="52"/>
      <c r="CR4920" s="52"/>
      <c r="CS4920" s="52"/>
      <c r="CT4920" s="52"/>
      <c r="CU4920" s="33"/>
      <c r="CV4920" s="33"/>
    </row>
    <row r="4921" spans="74:100">
      <c r="BV4921" s="62"/>
      <c r="BW4921" s="62"/>
      <c r="BX4921" s="62"/>
      <c r="BY4921" s="62"/>
      <c r="BZ4921" s="62"/>
      <c r="CA4921" s="62"/>
      <c r="CB4921" s="62"/>
      <c r="CC4921" s="62"/>
      <c r="CD4921" s="62"/>
      <c r="CE4921" s="62"/>
      <c r="CF4921" s="62"/>
      <c r="CL4921" s="56" t="s">
        <v>21503</v>
      </c>
      <c r="CM4921" s="56"/>
      <c r="CN4921" s="56"/>
      <c r="CO4921" s="52"/>
      <c r="CP4921" s="52"/>
      <c r="CQ4921" s="52"/>
      <c r="CR4921" s="52"/>
      <c r="CS4921" s="52"/>
      <c r="CT4921" s="52"/>
      <c r="CU4921" s="33"/>
      <c r="CV4921" s="33"/>
    </row>
    <row r="4922" spans="74:100">
      <c r="BV4922" s="62"/>
      <c r="BW4922" s="62"/>
      <c r="BX4922" s="62"/>
      <c r="BY4922" s="62"/>
      <c r="BZ4922" s="62"/>
      <c r="CA4922" s="62"/>
      <c r="CB4922" s="62"/>
      <c r="CC4922" s="62"/>
      <c r="CD4922" s="62"/>
      <c r="CE4922" s="62"/>
      <c r="CF4922" s="62"/>
      <c r="CL4922" s="56" t="s">
        <v>4521</v>
      </c>
      <c r="CM4922" s="56" t="s">
        <v>213</v>
      </c>
      <c r="CN4922" s="56" t="s">
        <v>213</v>
      </c>
      <c r="CO4922" s="52"/>
      <c r="CP4922" s="52"/>
      <c r="CQ4922" s="52"/>
      <c r="CR4922" s="52"/>
      <c r="CS4922" s="52"/>
      <c r="CT4922" s="52"/>
      <c r="CU4922" s="33"/>
      <c r="CV4922" s="33"/>
    </row>
    <row r="4923" spans="74:100">
      <c r="BV4923" s="62"/>
      <c r="BW4923" s="62"/>
      <c r="BX4923" s="62"/>
      <c r="BY4923" s="62"/>
      <c r="BZ4923" s="62"/>
      <c r="CA4923" s="62"/>
      <c r="CB4923" s="62"/>
      <c r="CC4923" s="62"/>
      <c r="CD4923" s="62"/>
      <c r="CE4923" s="62"/>
      <c r="CF4923" s="62"/>
      <c r="CL4923" s="56" t="s">
        <v>21504</v>
      </c>
      <c r="CM4923" s="56"/>
      <c r="CN4923" s="56"/>
      <c r="CO4923" s="52"/>
      <c r="CP4923" s="52"/>
      <c r="CQ4923" s="52"/>
      <c r="CR4923" s="52"/>
      <c r="CS4923" s="52"/>
      <c r="CT4923" s="52"/>
      <c r="CU4923" s="33"/>
      <c r="CV4923" s="33"/>
    </row>
    <row r="4924" spans="74:100">
      <c r="BV4924" s="62"/>
      <c r="BW4924" s="62"/>
      <c r="BX4924" s="62"/>
      <c r="BY4924" s="62"/>
      <c r="BZ4924" s="62"/>
      <c r="CA4924" s="62"/>
      <c r="CB4924" s="62"/>
      <c r="CC4924" s="62"/>
      <c r="CD4924" s="62"/>
      <c r="CE4924" s="62"/>
      <c r="CF4924" s="62"/>
      <c r="CL4924" s="56" t="s">
        <v>1439</v>
      </c>
      <c r="CM4924" s="56" t="s">
        <v>213</v>
      </c>
      <c r="CN4924" s="56" t="s">
        <v>213</v>
      </c>
      <c r="CO4924" s="52"/>
      <c r="CP4924" s="52"/>
      <c r="CQ4924" s="52"/>
      <c r="CR4924" s="52"/>
      <c r="CS4924" s="52"/>
      <c r="CT4924" s="52"/>
      <c r="CU4924" s="33"/>
      <c r="CV4924" s="33"/>
    </row>
    <row r="4925" spans="74:100">
      <c r="BV4925" s="62"/>
      <c r="BW4925" s="62"/>
      <c r="BX4925" s="62"/>
      <c r="BY4925" s="62"/>
      <c r="BZ4925" s="62"/>
      <c r="CA4925" s="62"/>
      <c r="CB4925" s="62"/>
      <c r="CC4925" s="62"/>
      <c r="CD4925" s="62"/>
      <c r="CE4925" s="62"/>
      <c r="CF4925" s="62"/>
      <c r="CL4925" s="56" t="s">
        <v>21505</v>
      </c>
      <c r="CM4925" s="56"/>
      <c r="CN4925" s="56"/>
      <c r="CO4925" s="52"/>
      <c r="CP4925" s="52"/>
      <c r="CQ4925" s="52"/>
      <c r="CR4925" s="52"/>
      <c r="CS4925" s="52"/>
      <c r="CT4925" s="52"/>
      <c r="CU4925" s="33"/>
      <c r="CV4925" s="33"/>
    </row>
    <row r="4926" spans="74:100">
      <c r="BV4926" s="62"/>
      <c r="BW4926" s="62"/>
      <c r="BX4926" s="62"/>
      <c r="BY4926" s="62"/>
      <c r="BZ4926" s="62"/>
      <c r="CA4926" s="62"/>
      <c r="CB4926" s="62"/>
      <c r="CC4926" s="62"/>
      <c r="CD4926" s="62"/>
      <c r="CE4926" s="62"/>
      <c r="CF4926" s="62"/>
      <c r="CL4926" s="56" t="s">
        <v>1440</v>
      </c>
      <c r="CM4926" s="56" t="s">
        <v>213</v>
      </c>
      <c r="CN4926" s="56" t="s">
        <v>213</v>
      </c>
      <c r="CO4926" s="52"/>
      <c r="CP4926" s="52"/>
      <c r="CQ4926" s="52"/>
      <c r="CR4926" s="52"/>
      <c r="CS4926" s="52"/>
      <c r="CT4926" s="52"/>
      <c r="CU4926" s="33"/>
      <c r="CV4926" s="33"/>
    </row>
    <row r="4927" spans="74:100">
      <c r="BV4927" s="62"/>
      <c r="BW4927" s="62"/>
      <c r="BX4927" s="62"/>
      <c r="BY4927" s="62"/>
      <c r="BZ4927" s="62"/>
      <c r="CA4927" s="62"/>
      <c r="CB4927" s="62"/>
      <c r="CC4927" s="62"/>
      <c r="CD4927" s="62"/>
      <c r="CE4927" s="62"/>
      <c r="CF4927" s="62"/>
      <c r="CL4927" s="56" t="s">
        <v>21506</v>
      </c>
      <c r="CM4927" s="56"/>
      <c r="CN4927" s="56"/>
      <c r="CO4927" s="52"/>
      <c r="CP4927" s="52"/>
      <c r="CQ4927" s="52"/>
      <c r="CR4927" s="52"/>
      <c r="CS4927" s="52"/>
      <c r="CT4927" s="52"/>
      <c r="CU4927" s="33"/>
      <c r="CV4927" s="33"/>
    </row>
    <row r="4928" spans="74:100">
      <c r="BV4928" s="62"/>
      <c r="BW4928" s="62"/>
      <c r="BX4928" s="62"/>
      <c r="BY4928" s="62"/>
      <c r="BZ4928" s="62"/>
      <c r="CA4928" s="62"/>
      <c r="CB4928" s="62"/>
      <c r="CC4928" s="62"/>
      <c r="CD4928" s="62"/>
      <c r="CE4928" s="62"/>
      <c r="CF4928" s="62"/>
      <c r="CL4928" s="56" t="s">
        <v>1441</v>
      </c>
      <c r="CM4928" s="56" t="s">
        <v>213</v>
      </c>
      <c r="CN4928" s="56" t="s">
        <v>213</v>
      </c>
      <c r="CO4928" s="52"/>
      <c r="CP4928" s="52"/>
      <c r="CQ4928" s="52"/>
      <c r="CR4928" s="52"/>
      <c r="CS4928" s="52"/>
      <c r="CT4928" s="52"/>
      <c r="CU4928" s="33"/>
      <c r="CV4928" s="33"/>
    </row>
    <row r="4929" spans="74:100">
      <c r="BV4929" s="62"/>
      <c r="BW4929" s="62"/>
      <c r="BX4929" s="62"/>
      <c r="BY4929" s="62"/>
      <c r="BZ4929" s="62"/>
      <c r="CA4929" s="62"/>
      <c r="CB4929" s="62"/>
      <c r="CC4929" s="62"/>
      <c r="CD4929" s="62"/>
      <c r="CE4929" s="62"/>
      <c r="CF4929" s="62"/>
      <c r="CL4929" s="56" t="s">
        <v>21507</v>
      </c>
      <c r="CM4929" s="56"/>
      <c r="CN4929" s="56"/>
      <c r="CO4929" s="52"/>
      <c r="CP4929" s="52"/>
      <c r="CQ4929" s="52"/>
      <c r="CR4929" s="52"/>
      <c r="CS4929" s="52"/>
      <c r="CT4929" s="52"/>
      <c r="CU4929" s="33"/>
      <c r="CV4929" s="33"/>
    </row>
    <row r="4930" spans="74:100">
      <c r="BV4930" s="62"/>
      <c r="BW4930" s="62"/>
      <c r="BX4930" s="62"/>
      <c r="BY4930" s="62"/>
      <c r="BZ4930" s="62"/>
      <c r="CA4930" s="62"/>
      <c r="CB4930" s="62"/>
      <c r="CC4930" s="62"/>
      <c r="CD4930" s="62"/>
      <c r="CE4930" s="62"/>
      <c r="CF4930" s="62"/>
      <c r="CL4930" s="56" t="s">
        <v>1443</v>
      </c>
      <c r="CM4930" s="56" t="s">
        <v>214</v>
      </c>
      <c r="CN4930" s="56" t="s">
        <v>214</v>
      </c>
      <c r="CO4930" s="52"/>
      <c r="CP4930" s="52"/>
      <c r="CQ4930" s="52"/>
      <c r="CR4930" s="52"/>
      <c r="CS4930" s="52"/>
      <c r="CT4930" s="52"/>
      <c r="CU4930" s="33"/>
      <c r="CV4930" s="33"/>
    </row>
    <row r="4931" spans="74:100">
      <c r="BV4931" s="62"/>
      <c r="BW4931" s="62"/>
      <c r="BX4931" s="62"/>
      <c r="BY4931" s="62"/>
      <c r="BZ4931" s="62"/>
      <c r="CA4931" s="62"/>
      <c r="CB4931" s="62"/>
      <c r="CC4931" s="62"/>
      <c r="CD4931" s="62"/>
      <c r="CE4931" s="62"/>
      <c r="CF4931" s="62"/>
      <c r="CL4931" s="56" t="s">
        <v>21508</v>
      </c>
      <c r="CM4931" s="56"/>
      <c r="CN4931" s="56"/>
      <c r="CO4931" s="52"/>
      <c r="CP4931" s="52"/>
      <c r="CQ4931" s="52"/>
      <c r="CR4931" s="52"/>
      <c r="CS4931" s="52"/>
      <c r="CT4931" s="52"/>
      <c r="CU4931" s="33"/>
      <c r="CV4931" s="33"/>
    </row>
    <row r="4932" spans="74:100">
      <c r="BV4932" s="62"/>
      <c r="BW4932" s="62"/>
      <c r="BX4932" s="62"/>
      <c r="BY4932" s="62"/>
      <c r="BZ4932" s="62"/>
      <c r="CA4932" s="62"/>
      <c r="CB4932" s="62"/>
      <c r="CC4932" s="62"/>
      <c r="CD4932" s="62"/>
      <c r="CE4932" s="62"/>
      <c r="CF4932" s="62"/>
      <c r="CL4932" s="56" t="s">
        <v>1444</v>
      </c>
      <c r="CM4932" s="56" t="s">
        <v>214</v>
      </c>
      <c r="CN4932" s="56" t="s">
        <v>214</v>
      </c>
      <c r="CO4932" s="52"/>
      <c r="CP4932" s="52"/>
      <c r="CQ4932" s="52"/>
      <c r="CR4932" s="52"/>
      <c r="CS4932" s="52"/>
      <c r="CT4932" s="52"/>
      <c r="CU4932" s="33"/>
      <c r="CV4932" s="33"/>
    </row>
    <row r="4933" spans="74:100">
      <c r="BV4933" s="62"/>
      <c r="BW4933" s="62"/>
      <c r="BX4933" s="62"/>
      <c r="BY4933" s="62"/>
      <c r="BZ4933" s="62"/>
      <c r="CA4933" s="62"/>
      <c r="CB4933" s="62"/>
      <c r="CC4933" s="62"/>
      <c r="CD4933" s="62"/>
      <c r="CE4933" s="62"/>
      <c r="CF4933" s="62"/>
      <c r="CL4933" s="56" t="s">
        <v>21509</v>
      </c>
      <c r="CM4933" s="56"/>
      <c r="CN4933" s="56"/>
      <c r="CO4933" s="52"/>
      <c r="CP4933" s="52"/>
      <c r="CQ4933" s="52"/>
      <c r="CR4933" s="52"/>
      <c r="CS4933" s="52"/>
      <c r="CT4933" s="52"/>
      <c r="CU4933" s="33"/>
      <c r="CV4933" s="33"/>
    </row>
    <row r="4934" spans="74:100">
      <c r="BV4934" s="62"/>
      <c r="BW4934" s="62"/>
      <c r="BX4934" s="62"/>
      <c r="BY4934" s="62"/>
      <c r="BZ4934" s="62"/>
      <c r="CA4934" s="62"/>
      <c r="CB4934" s="62"/>
      <c r="CC4934" s="62"/>
      <c r="CD4934" s="62"/>
      <c r="CE4934" s="62"/>
      <c r="CF4934" s="62"/>
      <c r="CL4934" s="56" t="s">
        <v>1445</v>
      </c>
      <c r="CM4934" s="56" t="s">
        <v>213</v>
      </c>
      <c r="CN4934" s="56" t="s">
        <v>213</v>
      </c>
      <c r="CO4934" s="52"/>
      <c r="CP4934" s="52"/>
      <c r="CQ4934" s="52"/>
      <c r="CR4934" s="52"/>
      <c r="CS4934" s="52"/>
      <c r="CT4934" s="52"/>
      <c r="CU4934" s="33"/>
      <c r="CV4934" s="33"/>
    </row>
    <row r="4935" spans="74:100">
      <c r="BV4935" s="62"/>
      <c r="BW4935" s="62"/>
      <c r="BX4935" s="62"/>
      <c r="BY4935" s="62"/>
      <c r="BZ4935" s="62"/>
      <c r="CA4935" s="62"/>
      <c r="CB4935" s="62"/>
      <c r="CC4935" s="62"/>
      <c r="CD4935" s="62"/>
      <c r="CE4935" s="62"/>
      <c r="CF4935" s="62"/>
      <c r="CL4935" s="56" t="s">
        <v>21510</v>
      </c>
      <c r="CM4935" s="56"/>
      <c r="CN4935" s="56"/>
      <c r="CO4935" s="52"/>
      <c r="CP4935" s="52"/>
      <c r="CQ4935" s="52"/>
      <c r="CR4935" s="52"/>
      <c r="CS4935" s="52"/>
      <c r="CT4935" s="52"/>
      <c r="CU4935" s="33"/>
      <c r="CV4935" s="33"/>
    </row>
    <row r="4936" spans="74:100">
      <c r="BV4936" s="62"/>
      <c r="BW4936" s="62"/>
      <c r="BX4936" s="62"/>
      <c r="BY4936" s="62"/>
      <c r="BZ4936" s="62"/>
      <c r="CA4936" s="62"/>
      <c r="CB4936" s="62"/>
      <c r="CC4936" s="62"/>
      <c r="CD4936" s="62"/>
      <c r="CE4936" s="62"/>
      <c r="CF4936" s="62"/>
      <c r="CL4936" s="56" t="s">
        <v>1446</v>
      </c>
      <c r="CM4936" s="56" t="s">
        <v>213</v>
      </c>
      <c r="CN4936" s="56" t="s">
        <v>213</v>
      </c>
      <c r="CO4936" s="52"/>
      <c r="CP4936" s="52"/>
      <c r="CQ4936" s="52"/>
      <c r="CR4936" s="52"/>
      <c r="CS4936" s="52"/>
      <c r="CT4936" s="52"/>
      <c r="CU4936" s="33"/>
      <c r="CV4936" s="33"/>
    </row>
    <row r="4937" spans="74:100">
      <c r="BV4937" s="62"/>
      <c r="BW4937" s="62"/>
      <c r="BX4937" s="62"/>
      <c r="BY4937" s="62"/>
      <c r="BZ4937" s="62"/>
      <c r="CA4937" s="62"/>
      <c r="CB4937" s="62"/>
      <c r="CC4937" s="62"/>
      <c r="CD4937" s="62"/>
      <c r="CE4937" s="62"/>
      <c r="CF4937" s="62"/>
      <c r="CL4937" s="56" t="s">
        <v>21511</v>
      </c>
      <c r="CM4937" s="56"/>
      <c r="CN4937" s="56"/>
      <c r="CO4937" s="52"/>
      <c r="CP4937" s="52"/>
      <c r="CQ4937" s="52"/>
      <c r="CR4937" s="52"/>
      <c r="CS4937" s="52"/>
      <c r="CT4937" s="52"/>
      <c r="CU4937" s="33"/>
      <c r="CV4937" s="33"/>
    </row>
    <row r="4938" spans="74:100">
      <c r="BV4938" s="62"/>
      <c r="BW4938" s="62"/>
      <c r="BX4938" s="62"/>
      <c r="BY4938" s="62"/>
      <c r="BZ4938" s="62"/>
      <c r="CA4938" s="62"/>
      <c r="CB4938" s="62"/>
      <c r="CC4938" s="62"/>
      <c r="CD4938" s="62"/>
      <c r="CE4938" s="62"/>
      <c r="CF4938" s="62"/>
      <c r="CL4938" s="56" t="s">
        <v>1448</v>
      </c>
      <c r="CM4938" s="56" t="s">
        <v>213</v>
      </c>
      <c r="CN4938" s="56" t="s">
        <v>213</v>
      </c>
      <c r="CO4938" s="52"/>
      <c r="CP4938" s="52"/>
      <c r="CQ4938" s="52"/>
      <c r="CR4938" s="52"/>
      <c r="CS4938" s="52"/>
      <c r="CT4938" s="52"/>
      <c r="CU4938" s="33"/>
      <c r="CV4938" s="33"/>
    </row>
    <row r="4939" spans="74:100">
      <c r="BV4939" s="62"/>
      <c r="BW4939" s="62"/>
      <c r="BX4939" s="62"/>
      <c r="BY4939" s="62"/>
      <c r="BZ4939" s="62"/>
      <c r="CA4939" s="62"/>
      <c r="CB4939" s="62"/>
      <c r="CC4939" s="62"/>
      <c r="CD4939" s="62"/>
      <c r="CE4939" s="62"/>
      <c r="CF4939" s="62"/>
      <c r="CL4939" s="56" t="s">
        <v>21512</v>
      </c>
      <c r="CM4939" s="56"/>
      <c r="CN4939" s="56"/>
      <c r="CO4939" s="52"/>
      <c r="CP4939" s="52"/>
      <c r="CQ4939" s="52"/>
      <c r="CR4939" s="52"/>
      <c r="CS4939" s="52"/>
      <c r="CT4939" s="52"/>
      <c r="CU4939" s="33"/>
      <c r="CV4939" s="33"/>
    </row>
    <row r="4940" spans="74:100">
      <c r="BV4940" s="62"/>
      <c r="BW4940" s="62"/>
      <c r="BX4940" s="62"/>
      <c r="BY4940" s="62"/>
      <c r="BZ4940" s="62"/>
      <c r="CA4940" s="62"/>
      <c r="CB4940" s="62"/>
      <c r="CC4940" s="62"/>
      <c r="CD4940" s="62"/>
      <c r="CE4940" s="62"/>
      <c r="CF4940" s="62"/>
      <c r="CL4940" s="56" t="s">
        <v>4522</v>
      </c>
      <c r="CM4940" s="56" t="s">
        <v>3118</v>
      </c>
      <c r="CN4940" s="56" t="s">
        <v>3118</v>
      </c>
      <c r="CO4940" s="52"/>
      <c r="CP4940" s="52"/>
      <c r="CQ4940" s="52"/>
      <c r="CR4940" s="52"/>
      <c r="CS4940" s="52"/>
      <c r="CT4940" s="52"/>
      <c r="CU4940" s="33"/>
      <c r="CV4940" s="33"/>
    </row>
    <row r="4941" spans="74:100">
      <c r="BV4941" s="62"/>
      <c r="BW4941" s="62"/>
      <c r="BX4941" s="62"/>
      <c r="BY4941" s="62"/>
      <c r="BZ4941" s="62"/>
      <c r="CA4941" s="62"/>
      <c r="CB4941" s="62"/>
      <c r="CC4941" s="62"/>
      <c r="CD4941" s="62"/>
      <c r="CE4941" s="62"/>
      <c r="CF4941" s="62"/>
      <c r="CL4941" s="56" t="s">
        <v>18575</v>
      </c>
      <c r="CM4941" s="56"/>
      <c r="CN4941" s="56"/>
      <c r="CO4941" s="52"/>
      <c r="CP4941" s="52"/>
      <c r="CQ4941" s="52"/>
      <c r="CR4941" s="52"/>
      <c r="CS4941" s="52"/>
      <c r="CT4941" s="52"/>
      <c r="CU4941" s="33"/>
      <c r="CV4941" s="33"/>
    </row>
    <row r="4942" spans="74:100">
      <c r="BV4942" s="62"/>
      <c r="BW4942" s="62"/>
      <c r="BX4942" s="62"/>
      <c r="BY4942" s="62"/>
      <c r="BZ4942" s="62"/>
      <c r="CA4942" s="62"/>
      <c r="CB4942" s="62"/>
      <c r="CC4942" s="62"/>
      <c r="CD4942" s="62"/>
      <c r="CE4942" s="62"/>
      <c r="CF4942" s="62"/>
      <c r="CL4942" s="56" t="s">
        <v>1449</v>
      </c>
      <c r="CM4942" s="56" t="s">
        <v>216</v>
      </c>
      <c r="CN4942" s="56" t="s">
        <v>216</v>
      </c>
      <c r="CO4942" s="52"/>
      <c r="CP4942" s="52"/>
      <c r="CQ4942" s="52"/>
      <c r="CR4942" s="52"/>
      <c r="CS4942" s="52"/>
      <c r="CT4942" s="52"/>
      <c r="CU4942" s="33"/>
      <c r="CV4942" s="33"/>
    </row>
    <row r="4943" spans="74:100">
      <c r="BV4943" s="62"/>
      <c r="BW4943" s="62"/>
      <c r="BX4943" s="62"/>
      <c r="BY4943" s="62"/>
      <c r="BZ4943" s="62"/>
      <c r="CA4943" s="62"/>
      <c r="CB4943" s="62"/>
      <c r="CC4943" s="62"/>
      <c r="CD4943" s="62"/>
      <c r="CE4943" s="62"/>
      <c r="CF4943" s="62"/>
      <c r="CL4943" s="56" t="s">
        <v>21513</v>
      </c>
      <c r="CM4943" s="56"/>
      <c r="CN4943" s="56"/>
      <c r="CO4943" s="52"/>
      <c r="CP4943" s="52"/>
      <c r="CQ4943" s="52"/>
      <c r="CR4943" s="52"/>
      <c r="CS4943" s="52"/>
      <c r="CT4943" s="52"/>
      <c r="CU4943" s="33"/>
      <c r="CV4943" s="33"/>
    </row>
    <row r="4944" spans="74:100">
      <c r="BV4944" s="62"/>
      <c r="BW4944" s="62"/>
      <c r="BX4944" s="62"/>
      <c r="BY4944" s="62"/>
      <c r="BZ4944" s="62"/>
      <c r="CA4944" s="62"/>
      <c r="CB4944" s="62"/>
      <c r="CC4944" s="62"/>
      <c r="CD4944" s="62"/>
      <c r="CE4944" s="62"/>
      <c r="CF4944" s="62"/>
      <c r="CL4944" s="56" t="s">
        <v>4523</v>
      </c>
      <c r="CM4944" s="56" t="s">
        <v>217</v>
      </c>
      <c r="CN4944" s="56" t="s">
        <v>217</v>
      </c>
      <c r="CO4944" s="52"/>
      <c r="CP4944" s="52"/>
      <c r="CQ4944" s="52"/>
      <c r="CR4944" s="52"/>
      <c r="CS4944" s="52"/>
      <c r="CT4944" s="52"/>
      <c r="CU4944" s="33"/>
      <c r="CV4944" s="33"/>
    </row>
    <row r="4945" spans="74:100">
      <c r="BV4945" s="62"/>
      <c r="BW4945" s="62"/>
      <c r="BX4945" s="62"/>
      <c r="BY4945" s="62"/>
      <c r="BZ4945" s="62"/>
      <c r="CA4945" s="62"/>
      <c r="CB4945" s="62"/>
      <c r="CC4945" s="62"/>
      <c r="CD4945" s="62"/>
      <c r="CE4945" s="62"/>
      <c r="CF4945" s="62"/>
      <c r="CL4945" s="56" t="s">
        <v>18576</v>
      </c>
      <c r="CM4945" s="56"/>
      <c r="CN4945" s="56"/>
      <c r="CO4945" s="52"/>
      <c r="CP4945" s="52"/>
      <c r="CQ4945" s="52"/>
      <c r="CR4945" s="52"/>
      <c r="CS4945" s="52"/>
      <c r="CT4945" s="52"/>
      <c r="CU4945" s="33"/>
      <c r="CV4945" s="33"/>
    </row>
    <row r="4946" spans="74:100">
      <c r="BV4946" s="62"/>
      <c r="BW4946" s="62"/>
      <c r="BX4946" s="62"/>
      <c r="BY4946" s="62"/>
      <c r="BZ4946" s="62"/>
      <c r="CA4946" s="62"/>
      <c r="CB4946" s="62"/>
      <c r="CC4946" s="62"/>
      <c r="CD4946" s="62"/>
      <c r="CE4946" s="62"/>
      <c r="CF4946" s="62"/>
      <c r="CL4946" s="56" t="s">
        <v>4524</v>
      </c>
      <c r="CM4946" s="56" t="s">
        <v>3118</v>
      </c>
      <c r="CN4946" s="56" t="s">
        <v>3118</v>
      </c>
      <c r="CO4946" s="52"/>
      <c r="CP4946" s="52"/>
      <c r="CQ4946" s="52"/>
      <c r="CR4946" s="52"/>
      <c r="CS4946" s="52"/>
      <c r="CT4946" s="52"/>
      <c r="CU4946" s="33"/>
      <c r="CV4946" s="33"/>
    </row>
    <row r="4947" spans="74:100">
      <c r="BV4947" s="62"/>
      <c r="BW4947" s="62"/>
      <c r="BX4947" s="62"/>
      <c r="BY4947" s="62"/>
      <c r="BZ4947" s="62"/>
      <c r="CA4947" s="62"/>
      <c r="CB4947" s="62"/>
      <c r="CC4947" s="62"/>
      <c r="CD4947" s="62"/>
      <c r="CE4947" s="62"/>
      <c r="CF4947" s="62"/>
      <c r="CL4947" s="56" t="s">
        <v>18577</v>
      </c>
      <c r="CM4947" s="56"/>
      <c r="CN4947" s="56"/>
      <c r="CO4947" s="52"/>
      <c r="CP4947" s="52"/>
      <c r="CQ4947" s="52"/>
      <c r="CR4947" s="52"/>
      <c r="CS4947" s="52"/>
      <c r="CT4947" s="52"/>
      <c r="CU4947" s="33"/>
      <c r="CV4947" s="33"/>
    </row>
    <row r="4948" spans="74:100">
      <c r="BV4948" s="62"/>
      <c r="BW4948" s="62"/>
      <c r="BX4948" s="62"/>
      <c r="BY4948" s="62"/>
      <c r="BZ4948" s="62"/>
      <c r="CA4948" s="62"/>
      <c r="CB4948" s="62"/>
      <c r="CC4948" s="62"/>
      <c r="CD4948" s="62"/>
      <c r="CE4948" s="62"/>
      <c r="CF4948" s="62"/>
      <c r="CL4948" s="56" t="s">
        <v>4525</v>
      </c>
      <c r="CM4948" s="56" t="s">
        <v>217</v>
      </c>
      <c r="CN4948" s="56" t="s">
        <v>217</v>
      </c>
      <c r="CO4948" s="52"/>
      <c r="CP4948" s="52"/>
      <c r="CQ4948" s="52"/>
      <c r="CR4948" s="52"/>
      <c r="CS4948" s="52"/>
      <c r="CT4948" s="52"/>
      <c r="CU4948" s="33"/>
      <c r="CV4948" s="33"/>
    </row>
    <row r="4949" spans="74:100">
      <c r="BV4949" s="62"/>
      <c r="BW4949" s="62"/>
      <c r="BX4949" s="62"/>
      <c r="BY4949" s="62"/>
      <c r="BZ4949" s="62"/>
      <c r="CA4949" s="62"/>
      <c r="CB4949" s="62"/>
      <c r="CC4949" s="62"/>
      <c r="CD4949" s="62"/>
      <c r="CE4949" s="62"/>
      <c r="CF4949" s="62"/>
      <c r="CL4949" s="56" t="s">
        <v>18577</v>
      </c>
      <c r="CM4949" s="56"/>
      <c r="CN4949" s="56"/>
      <c r="CO4949" s="52"/>
      <c r="CP4949" s="52"/>
      <c r="CQ4949" s="52"/>
      <c r="CR4949" s="52"/>
      <c r="CS4949" s="52"/>
      <c r="CT4949" s="52"/>
      <c r="CU4949" s="33"/>
      <c r="CV4949" s="33"/>
    </row>
    <row r="4950" spans="74:100">
      <c r="BV4950" s="62"/>
      <c r="BW4950" s="62"/>
      <c r="BX4950" s="62"/>
      <c r="BY4950" s="62"/>
      <c r="BZ4950" s="62"/>
      <c r="CA4950" s="62"/>
      <c r="CB4950" s="62"/>
      <c r="CC4950" s="62"/>
      <c r="CD4950" s="62"/>
      <c r="CE4950" s="62"/>
      <c r="CF4950" s="62"/>
      <c r="CL4950" s="56" t="s">
        <v>4526</v>
      </c>
      <c r="CM4950" s="56" t="s">
        <v>3118</v>
      </c>
      <c r="CN4950" s="56" t="s">
        <v>3118</v>
      </c>
      <c r="CO4950" s="52"/>
      <c r="CP4950" s="52"/>
      <c r="CQ4950" s="52"/>
      <c r="CR4950" s="52"/>
      <c r="CS4950" s="52"/>
      <c r="CT4950" s="52"/>
      <c r="CU4950" s="33"/>
      <c r="CV4950" s="33"/>
    </row>
    <row r="4951" spans="74:100">
      <c r="BV4951" s="62"/>
      <c r="BW4951" s="62"/>
      <c r="BX4951" s="62"/>
      <c r="BY4951" s="62"/>
      <c r="BZ4951" s="62"/>
      <c r="CA4951" s="62"/>
      <c r="CB4951" s="62"/>
      <c r="CC4951" s="62"/>
      <c r="CD4951" s="62"/>
      <c r="CE4951" s="62"/>
      <c r="CF4951" s="62"/>
      <c r="CL4951" s="56" t="s">
        <v>18578</v>
      </c>
      <c r="CM4951" s="56"/>
      <c r="CN4951" s="56"/>
      <c r="CO4951" s="52"/>
      <c r="CP4951" s="52"/>
      <c r="CQ4951" s="52"/>
      <c r="CR4951" s="52"/>
      <c r="CS4951" s="52"/>
      <c r="CT4951" s="52"/>
      <c r="CU4951" s="33"/>
      <c r="CV4951" s="33"/>
    </row>
    <row r="4952" spans="74:100">
      <c r="BV4952" s="62"/>
      <c r="BW4952" s="62"/>
      <c r="BX4952" s="62"/>
      <c r="BY4952" s="62"/>
      <c r="BZ4952" s="62"/>
      <c r="CA4952" s="62"/>
      <c r="CB4952" s="62"/>
      <c r="CC4952" s="62"/>
      <c r="CD4952" s="62"/>
      <c r="CE4952" s="62"/>
      <c r="CF4952" s="62"/>
      <c r="CL4952" s="56" t="s">
        <v>1450</v>
      </c>
      <c r="CM4952" s="56" t="s">
        <v>215</v>
      </c>
      <c r="CN4952" s="56" t="s">
        <v>215</v>
      </c>
      <c r="CO4952" s="52"/>
      <c r="CP4952" s="52"/>
      <c r="CQ4952" s="52"/>
      <c r="CR4952" s="52"/>
      <c r="CS4952" s="52"/>
      <c r="CT4952" s="52"/>
      <c r="CU4952" s="33"/>
      <c r="CV4952" s="33"/>
    </row>
    <row r="4953" spans="74:100">
      <c r="BV4953" s="62"/>
      <c r="BW4953" s="62"/>
      <c r="BX4953" s="62"/>
      <c r="BY4953" s="62"/>
      <c r="BZ4953" s="62"/>
      <c r="CA4953" s="62"/>
      <c r="CB4953" s="62"/>
      <c r="CC4953" s="62"/>
      <c r="CD4953" s="62"/>
      <c r="CE4953" s="62"/>
      <c r="CF4953" s="62"/>
      <c r="CL4953" s="56" t="s">
        <v>18579</v>
      </c>
      <c r="CM4953" s="56"/>
      <c r="CN4953" s="56"/>
      <c r="CO4953" s="52"/>
      <c r="CP4953" s="52"/>
      <c r="CQ4953" s="52"/>
      <c r="CR4953" s="52"/>
      <c r="CS4953" s="52"/>
      <c r="CT4953" s="52"/>
      <c r="CU4953" s="33"/>
      <c r="CV4953" s="33"/>
    </row>
    <row r="4954" spans="74:100">
      <c r="BV4954" s="62"/>
      <c r="BW4954" s="62"/>
      <c r="BX4954" s="62"/>
      <c r="BY4954" s="62"/>
      <c r="BZ4954" s="62"/>
      <c r="CA4954" s="62"/>
      <c r="CB4954" s="62"/>
      <c r="CC4954" s="62"/>
      <c r="CD4954" s="62"/>
      <c r="CE4954" s="62"/>
      <c r="CF4954" s="62"/>
      <c r="CL4954" s="56" t="s">
        <v>4527</v>
      </c>
      <c r="CM4954" s="56" t="s">
        <v>3118</v>
      </c>
      <c r="CN4954" s="56" t="s">
        <v>3118</v>
      </c>
      <c r="CO4954" s="52"/>
      <c r="CP4954" s="52"/>
      <c r="CQ4954" s="52"/>
      <c r="CR4954" s="52"/>
      <c r="CS4954" s="52"/>
      <c r="CT4954" s="52"/>
      <c r="CU4954" s="33"/>
      <c r="CV4954" s="33"/>
    </row>
    <row r="4955" spans="74:100">
      <c r="BV4955" s="62"/>
      <c r="BW4955" s="62"/>
      <c r="BX4955" s="62"/>
      <c r="BY4955" s="62"/>
      <c r="BZ4955" s="62"/>
      <c r="CA4955" s="62"/>
      <c r="CB4955" s="62"/>
      <c r="CC4955" s="62"/>
      <c r="CD4955" s="62"/>
      <c r="CE4955" s="62"/>
      <c r="CF4955" s="62"/>
      <c r="CL4955" s="56" t="s">
        <v>18580</v>
      </c>
      <c r="CM4955" s="56"/>
      <c r="CN4955" s="56"/>
      <c r="CO4955" s="52"/>
      <c r="CP4955" s="52"/>
      <c r="CQ4955" s="52"/>
      <c r="CR4955" s="52"/>
      <c r="CS4955" s="52"/>
      <c r="CT4955" s="52"/>
      <c r="CU4955" s="33"/>
      <c r="CV4955" s="33"/>
    </row>
    <row r="4956" spans="74:100">
      <c r="BV4956" s="62"/>
      <c r="BW4956" s="62"/>
      <c r="BX4956" s="62"/>
      <c r="BY4956" s="62"/>
      <c r="BZ4956" s="62"/>
      <c r="CA4956" s="62"/>
      <c r="CB4956" s="62"/>
      <c r="CC4956" s="62"/>
      <c r="CD4956" s="62"/>
      <c r="CE4956" s="62"/>
      <c r="CF4956" s="62"/>
      <c r="CL4956" s="56" t="s">
        <v>4528</v>
      </c>
      <c r="CM4956" s="56" t="s">
        <v>213</v>
      </c>
      <c r="CN4956" s="56" t="s">
        <v>213</v>
      </c>
      <c r="CO4956" s="52"/>
      <c r="CP4956" s="52"/>
      <c r="CQ4956" s="52"/>
      <c r="CR4956" s="52"/>
      <c r="CS4956" s="52"/>
      <c r="CT4956" s="52"/>
      <c r="CU4956" s="33"/>
      <c r="CV4956" s="33"/>
    </row>
    <row r="4957" spans="74:100">
      <c r="BV4957" s="62"/>
      <c r="BW4957" s="62"/>
      <c r="BX4957" s="62"/>
      <c r="BY4957" s="62"/>
      <c r="BZ4957" s="62"/>
      <c r="CA4957" s="62"/>
      <c r="CB4957" s="62"/>
      <c r="CC4957" s="62"/>
      <c r="CD4957" s="62"/>
      <c r="CE4957" s="62"/>
      <c r="CF4957" s="62"/>
      <c r="CL4957" s="56" t="s">
        <v>21514</v>
      </c>
      <c r="CM4957" s="56"/>
      <c r="CN4957" s="56"/>
      <c r="CO4957" s="52"/>
      <c r="CP4957" s="52"/>
      <c r="CQ4957" s="52"/>
      <c r="CR4957" s="52"/>
      <c r="CS4957" s="52"/>
      <c r="CT4957" s="52"/>
      <c r="CU4957" s="33"/>
      <c r="CV4957" s="33"/>
    </row>
    <row r="4958" spans="74:100">
      <c r="BV4958" s="62"/>
      <c r="BW4958" s="62"/>
      <c r="BX4958" s="62"/>
      <c r="BY4958" s="62"/>
      <c r="BZ4958" s="62"/>
      <c r="CA4958" s="62"/>
      <c r="CB4958" s="62"/>
      <c r="CC4958" s="62"/>
      <c r="CD4958" s="62"/>
      <c r="CE4958" s="62"/>
      <c r="CF4958" s="62"/>
      <c r="CL4958" s="56" t="s">
        <v>1451</v>
      </c>
      <c r="CM4958" s="56" t="s">
        <v>213</v>
      </c>
      <c r="CN4958" s="56" t="s">
        <v>213</v>
      </c>
      <c r="CO4958" s="52"/>
      <c r="CP4958" s="52"/>
      <c r="CQ4958" s="52"/>
      <c r="CR4958" s="52"/>
      <c r="CS4958" s="52"/>
      <c r="CT4958" s="52"/>
      <c r="CU4958" s="33"/>
      <c r="CV4958" s="33"/>
    </row>
    <row r="4959" spans="74:100">
      <c r="BV4959" s="62"/>
      <c r="BW4959" s="62"/>
      <c r="BX4959" s="62"/>
      <c r="BY4959" s="62"/>
      <c r="BZ4959" s="62"/>
      <c r="CA4959" s="62"/>
      <c r="CB4959" s="62"/>
      <c r="CC4959" s="62"/>
      <c r="CD4959" s="62"/>
      <c r="CE4959" s="62"/>
      <c r="CF4959" s="62"/>
      <c r="CL4959" s="56" t="s">
        <v>21515</v>
      </c>
      <c r="CM4959" s="56"/>
      <c r="CN4959" s="56"/>
      <c r="CO4959" s="52"/>
      <c r="CP4959" s="52"/>
      <c r="CQ4959" s="52"/>
      <c r="CR4959" s="52"/>
      <c r="CS4959" s="52"/>
      <c r="CT4959" s="52"/>
      <c r="CU4959" s="33"/>
      <c r="CV4959" s="33"/>
    </row>
    <row r="4960" spans="74:100">
      <c r="BV4960" s="62"/>
      <c r="BW4960" s="62"/>
      <c r="BX4960" s="62"/>
      <c r="BY4960" s="62"/>
      <c r="BZ4960" s="62"/>
      <c r="CA4960" s="62"/>
      <c r="CB4960" s="62"/>
      <c r="CC4960" s="62"/>
      <c r="CD4960" s="62"/>
      <c r="CE4960" s="62"/>
      <c r="CF4960" s="62"/>
      <c r="CL4960" s="56" t="s">
        <v>1452</v>
      </c>
      <c r="CM4960" s="56" t="s">
        <v>213</v>
      </c>
      <c r="CN4960" s="56" t="s">
        <v>213</v>
      </c>
      <c r="CO4960" s="52"/>
      <c r="CP4960" s="52"/>
      <c r="CQ4960" s="52"/>
      <c r="CR4960" s="52"/>
      <c r="CS4960" s="52"/>
      <c r="CT4960" s="52"/>
      <c r="CU4960" s="33"/>
      <c r="CV4960" s="33"/>
    </row>
    <row r="4961" spans="74:100">
      <c r="BV4961" s="62"/>
      <c r="BW4961" s="62"/>
      <c r="BX4961" s="62"/>
      <c r="BY4961" s="62"/>
      <c r="BZ4961" s="62"/>
      <c r="CA4961" s="62"/>
      <c r="CB4961" s="62"/>
      <c r="CC4961" s="62"/>
      <c r="CD4961" s="62"/>
      <c r="CE4961" s="62"/>
      <c r="CF4961" s="62"/>
      <c r="CL4961" s="56" t="s">
        <v>21516</v>
      </c>
      <c r="CM4961" s="56"/>
      <c r="CN4961" s="56"/>
      <c r="CO4961" s="52"/>
      <c r="CP4961" s="52"/>
      <c r="CQ4961" s="52"/>
      <c r="CR4961" s="52"/>
      <c r="CS4961" s="52"/>
      <c r="CT4961" s="52"/>
      <c r="CU4961" s="33"/>
      <c r="CV4961" s="33"/>
    </row>
    <row r="4962" spans="74:100">
      <c r="BV4962" s="62"/>
      <c r="BW4962" s="62"/>
      <c r="BX4962" s="62"/>
      <c r="BY4962" s="62"/>
      <c r="BZ4962" s="62"/>
      <c r="CA4962" s="62"/>
      <c r="CB4962" s="62"/>
      <c r="CC4962" s="62"/>
      <c r="CD4962" s="62"/>
      <c r="CE4962" s="62"/>
      <c r="CF4962" s="62"/>
      <c r="CL4962" s="56" t="s">
        <v>4529</v>
      </c>
      <c r="CM4962" s="56" t="s">
        <v>213</v>
      </c>
      <c r="CN4962" s="56" t="s">
        <v>213</v>
      </c>
      <c r="CO4962" s="52"/>
      <c r="CP4962" s="52"/>
      <c r="CQ4962" s="52"/>
      <c r="CR4962" s="52"/>
      <c r="CS4962" s="52"/>
      <c r="CT4962" s="52"/>
      <c r="CU4962" s="33"/>
      <c r="CV4962" s="33"/>
    </row>
    <row r="4963" spans="74:100">
      <c r="BV4963" s="62"/>
      <c r="BW4963" s="62"/>
      <c r="BX4963" s="62"/>
      <c r="BY4963" s="62"/>
      <c r="BZ4963" s="62"/>
      <c r="CA4963" s="62"/>
      <c r="CB4963" s="62"/>
      <c r="CC4963" s="62"/>
      <c r="CD4963" s="62"/>
      <c r="CE4963" s="62"/>
      <c r="CF4963" s="62"/>
      <c r="CL4963" s="56" t="s">
        <v>21517</v>
      </c>
      <c r="CM4963" s="56"/>
      <c r="CN4963" s="56"/>
      <c r="CO4963" s="52"/>
      <c r="CP4963" s="52"/>
      <c r="CQ4963" s="52"/>
      <c r="CR4963" s="52"/>
      <c r="CS4963" s="52"/>
      <c r="CT4963" s="52"/>
      <c r="CU4963" s="33"/>
      <c r="CV4963" s="33"/>
    </row>
    <row r="4964" spans="74:100">
      <c r="BV4964" s="62"/>
      <c r="BW4964" s="62"/>
      <c r="BX4964" s="62"/>
      <c r="BY4964" s="62"/>
      <c r="BZ4964" s="62"/>
      <c r="CA4964" s="62"/>
      <c r="CB4964" s="62"/>
      <c r="CC4964" s="62"/>
      <c r="CD4964" s="62"/>
      <c r="CE4964" s="62"/>
      <c r="CF4964" s="62"/>
      <c r="CL4964" s="56" t="s">
        <v>4530</v>
      </c>
      <c r="CM4964" s="56" t="s">
        <v>3118</v>
      </c>
      <c r="CN4964" s="56" t="s">
        <v>3118</v>
      </c>
      <c r="CO4964" s="52"/>
      <c r="CP4964" s="52"/>
      <c r="CQ4964" s="52"/>
      <c r="CR4964" s="52"/>
      <c r="CS4964" s="52"/>
      <c r="CT4964" s="52"/>
      <c r="CU4964" s="33"/>
      <c r="CV4964" s="33"/>
    </row>
    <row r="4965" spans="74:100">
      <c r="BV4965" s="62"/>
      <c r="BW4965" s="62"/>
      <c r="BX4965" s="62"/>
      <c r="BY4965" s="62"/>
      <c r="BZ4965" s="62"/>
      <c r="CA4965" s="62"/>
      <c r="CB4965" s="62"/>
      <c r="CC4965" s="62"/>
      <c r="CD4965" s="62"/>
      <c r="CE4965" s="62"/>
      <c r="CF4965" s="62"/>
      <c r="CL4965" s="56" t="s">
        <v>18581</v>
      </c>
      <c r="CM4965" s="56"/>
      <c r="CN4965" s="56"/>
      <c r="CO4965" s="52"/>
      <c r="CP4965" s="52"/>
      <c r="CQ4965" s="52"/>
      <c r="CR4965" s="52"/>
      <c r="CS4965" s="52"/>
      <c r="CT4965" s="52"/>
      <c r="CU4965" s="33"/>
      <c r="CV4965" s="33"/>
    </row>
    <row r="4966" spans="74:100">
      <c r="BV4966" s="62"/>
      <c r="BW4966" s="62"/>
      <c r="BX4966" s="62"/>
      <c r="BY4966" s="62"/>
      <c r="BZ4966" s="62"/>
      <c r="CA4966" s="62"/>
      <c r="CB4966" s="62"/>
      <c r="CC4966" s="62"/>
      <c r="CD4966" s="62"/>
      <c r="CE4966" s="62"/>
      <c r="CF4966" s="62"/>
      <c r="CL4966" s="56" t="s">
        <v>4531</v>
      </c>
      <c r="CM4966" s="56" t="s">
        <v>217</v>
      </c>
      <c r="CN4966" s="56" t="s">
        <v>217</v>
      </c>
      <c r="CO4966" s="52"/>
      <c r="CP4966" s="52"/>
      <c r="CQ4966" s="52"/>
      <c r="CR4966" s="52"/>
      <c r="CS4966" s="52"/>
      <c r="CT4966" s="52"/>
      <c r="CU4966" s="33"/>
      <c r="CV4966" s="33"/>
    </row>
    <row r="4967" spans="74:100">
      <c r="BV4967" s="62"/>
      <c r="BW4967" s="62"/>
      <c r="BX4967" s="62"/>
      <c r="BY4967" s="62"/>
      <c r="BZ4967" s="62"/>
      <c r="CA4967" s="62"/>
      <c r="CB4967" s="62"/>
      <c r="CC4967" s="62"/>
      <c r="CD4967" s="62"/>
      <c r="CE4967" s="62"/>
      <c r="CF4967" s="62"/>
      <c r="CL4967" s="56" t="s">
        <v>18582</v>
      </c>
      <c r="CM4967" s="56"/>
      <c r="CN4967" s="56"/>
      <c r="CO4967" s="52"/>
      <c r="CP4967" s="52"/>
      <c r="CQ4967" s="52"/>
      <c r="CR4967" s="52"/>
      <c r="CS4967" s="52"/>
      <c r="CT4967" s="52"/>
      <c r="CU4967" s="33"/>
      <c r="CV4967" s="33"/>
    </row>
    <row r="4968" spans="74:100">
      <c r="BV4968" s="62"/>
      <c r="BW4968" s="62"/>
      <c r="BX4968" s="62"/>
      <c r="BY4968" s="62"/>
      <c r="BZ4968" s="62"/>
      <c r="CA4968" s="62"/>
      <c r="CB4968" s="62"/>
      <c r="CC4968" s="62"/>
      <c r="CD4968" s="62"/>
      <c r="CE4968" s="62"/>
      <c r="CF4968" s="62"/>
      <c r="CL4968" s="56" t="s">
        <v>4532</v>
      </c>
      <c r="CM4968" s="56" t="s">
        <v>3118</v>
      </c>
      <c r="CN4968" s="56" t="s">
        <v>3118</v>
      </c>
      <c r="CO4968" s="52"/>
      <c r="CP4968" s="52"/>
      <c r="CQ4968" s="52"/>
      <c r="CR4968" s="52"/>
      <c r="CS4968" s="52"/>
      <c r="CT4968" s="52"/>
      <c r="CU4968" s="33"/>
      <c r="CV4968" s="33"/>
    </row>
    <row r="4969" spans="74:100">
      <c r="BV4969" s="62"/>
      <c r="BW4969" s="62"/>
      <c r="BX4969" s="62"/>
      <c r="BY4969" s="62"/>
      <c r="BZ4969" s="62"/>
      <c r="CA4969" s="62"/>
      <c r="CB4969" s="62"/>
      <c r="CC4969" s="62"/>
      <c r="CD4969" s="62"/>
      <c r="CE4969" s="62"/>
      <c r="CF4969" s="62"/>
      <c r="CL4969" s="56" t="s">
        <v>18584</v>
      </c>
      <c r="CM4969" s="56"/>
      <c r="CN4969" s="56"/>
      <c r="CO4969" s="52"/>
      <c r="CP4969" s="52"/>
      <c r="CQ4969" s="52"/>
      <c r="CR4969" s="52"/>
      <c r="CS4969" s="52"/>
      <c r="CT4969" s="52"/>
      <c r="CU4969" s="33"/>
      <c r="CV4969" s="33"/>
    </row>
    <row r="4970" spans="74:100">
      <c r="BV4970" s="62"/>
      <c r="BW4970" s="62"/>
      <c r="BX4970" s="62"/>
      <c r="BY4970" s="62"/>
      <c r="BZ4970" s="62"/>
      <c r="CA4970" s="62"/>
      <c r="CB4970" s="62"/>
      <c r="CC4970" s="62"/>
      <c r="CD4970" s="62"/>
      <c r="CE4970" s="62"/>
      <c r="CF4970" s="62"/>
      <c r="CL4970" s="56" t="s">
        <v>4533</v>
      </c>
      <c r="CM4970" s="56" t="s">
        <v>217</v>
      </c>
      <c r="CN4970" s="56" t="s">
        <v>217</v>
      </c>
      <c r="CO4970" s="52"/>
      <c r="CP4970" s="52"/>
      <c r="CQ4970" s="52"/>
      <c r="CR4970" s="52"/>
      <c r="CS4970" s="52"/>
      <c r="CT4970" s="52"/>
      <c r="CU4970" s="33"/>
      <c r="CV4970" s="33"/>
    </row>
    <row r="4971" spans="74:100">
      <c r="BV4971" s="62"/>
      <c r="BW4971" s="62"/>
      <c r="BX4971" s="62"/>
      <c r="BY4971" s="62"/>
      <c r="BZ4971" s="62"/>
      <c r="CA4971" s="62"/>
      <c r="CB4971" s="62"/>
      <c r="CC4971" s="62"/>
      <c r="CD4971" s="62"/>
      <c r="CE4971" s="62"/>
      <c r="CF4971" s="62"/>
      <c r="CL4971" s="56" t="s">
        <v>21518</v>
      </c>
      <c r="CM4971" s="56"/>
      <c r="CN4971" s="56"/>
      <c r="CO4971" s="52"/>
      <c r="CP4971" s="52"/>
      <c r="CQ4971" s="52"/>
      <c r="CR4971" s="52"/>
      <c r="CS4971" s="52"/>
      <c r="CT4971" s="52"/>
      <c r="CU4971" s="33"/>
      <c r="CV4971" s="33"/>
    </row>
    <row r="4972" spans="74:100">
      <c r="BV4972" s="62"/>
      <c r="BW4972" s="62"/>
      <c r="BX4972" s="62"/>
      <c r="BY4972" s="62"/>
      <c r="BZ4972" s="62"/>
      <c r="CA4972" s="62"/>
      <c r="CB4972" s="62"/>
      <c r="CC4972" s="62"/>
      <c r="CD4972" s="62"/>
      <c r="CE4972" s="62"/>
      <c r="CF4972" s="62"/>
      <c r="CL4972" s="56" t="s">
        <v>1454</v>
      </c>
      <c r="CM4972" s="56" t="s">
        <v>216</v>
      </c>
      <c r="CN4972" s="56" t="s">
        <v>216</v>
      </c>
      <c r="CO4972" s="52"/>
      <c r="CP4972" s="52"/>
      <c r="CQ4972" s="52"/>
      <c r="CR4972" s="52"/>
      <c r="CS4972" s="52"/>
      <c r="CT4972" s="52"/>
      <c r="CU4972" s="33"/>
      <c r="CV4972" s="33"/>
    </row>
    <row r="4973" spans="74:100">
      <c r="BV4973" s="62"/>
      <c r="BW4973" s="62"/>
      <c r="BX4973" s="62"/>
      <c r="BY4973" s="62"/>
      <c r="BZ4973" s="62"/>
      <c r="CA4973" s="62"/>
      <c r="CB4973" s="62"/>
      <c r="CC4973" s="62"/>
      <c r="CD4973" s="62"/>
      <c r="CE4973" s="62"/>
      <c r="CF4973" s="62"/>
      <c r="CL4973" s="56" t="s">
        <v>21519</v>
      </c>
      <c r="CM4973" s="56"/>
      <c r="CN4973" s="56"/>
      <c r="CO4973" s="52"/>
      <c r="CP4973" s="52"/>
      <c r="CQ4973" s="52"/>
      <c r="CR4973" s="52"/>
      <c r="CS4973" s="52"/>
      <c r="CT4973" s="52"/>
      <c r="CU4973" s="33"/>
      <c r="CV4973" s="33"/>
    </row>
    <row r="4974" spans="74:100">
      <c r="BV4974" s="62"/>
      <c r="BW4974" s="62"/>
      <c r="BX4974" s="62"/>
      <c r="BY4974" s="62"/>
      <c r="BZ4974" s="62"/>
      <c r="CA4974" s="62"/>
      <c r="CB4974" s="62"/>
      <c r="CC4974" s="62"/>
      <c r="CD4974" s="62"/>
      <c r="CE4974" s="62"/>
      <c r="CF4974" s="62"/>
      <c r="CL4974" s="56" t="s">
        <v>10526</v>
      </c>
      <c r="CM4974" s="56" t="s">
        <v>215</v>
      </c>
      <c r="CN4974" s="56" t="s">
        <v>215</v>
      </c>
      <c r="CO4974" s="52"/>
      <c r="CP4974" s="52"/>
      <c r="CQ4974" s="52"/>
      <c r="CR4974" s="52"/>
      <c r="CS4974" s="52"/>
      <c r="CT4974" s="52"/>
      <c r="CU4974" s="33"/>
      <c r="CV4974" s="33"/>
    </row>
    <row r="4975" spans="74:100">
      <c r="BV4975" s="62"/>
      <c r="BW4975" s="62"/>
      <c r="BX4975" s="62"/>
      <c r="BY4975" s="62"/>
      <c r="BZ4975" s="62"/>
      <c r="CA4975" s="62"/>
      <c r="CB4975" s="62"/>
      <c r="CC4975" s="62"/>
      <c r="CD4975" s="62"/>
      <c r="CE4975" s="62"/>
      <c r="CF4975" s="62"/>
      <c r="CL4975" s="56" t="s">
        <v>21520</v>
      </c>
      <c r="CM4975" s="56"/>
      <c r="CN4975" s="56"/>
      <c r="CO4975" s="52"/>
      <c r="CP4975" s="52"/>
      <c r="CQ4975" s="52"/>
      <c r="CR4975" s="52"/>
      <c r="CS4975" s="52"/>
      <c r="CT4975" s="52"/>
      <c r="CU4975" s="33"/>
      <c r="CV4975" s="33"/>
    </row>
    <row r="4976" spans="74:100">
      <c r="BV4976" s="62"/>
      <c r="BW4976" s="62"/>
      <c r="BX4976" s="62"/>
      <c r="BY4976" s="62"/>
      <c r="BZ4976" s="62"/>
      <c r="CA4976" s="62"/>
      <c r="CB4976" s="62"/>
      <c r="CC4976" s="62"/>
      <c r="CD4976" s="62"/>
      <c r="CE4976" s="62"/>
      <c r="CF4976" s="62"/>
      <c r="CL4976" s="56" t="s">
        <v>4535</v>
      </c>
      <c r="CM4976" s="56" t="s">
        <v>217</v>
      </c>
      <c r="CN4976" s="56" t="s">
        <v>217</v>
      </c>
      <c r="CO4976" s="52"/>
      <c r="CP4976" s="52"/>
      <c r="CQ4976" s="52"/>
      <c r="CR4976" s="52"/>
      <c r="CS4976" s="52"/>
      <c r="CT4976" s="52"/>
      <c r="CU4976" s="33"/>
      <c r="CV4976" s="33"/>
    </row>
    <row r="4977" spans="74:100">
      <c r="BV4977" s="62"/>
      <c r="BW4977" s="62"/>
      <c r="BX4977" s="62"/>
      <c r="BY4977" s="62"/>
      <c r="BZ4977" s="62"/>
      <c r="CA4977" s="62"/>
      <c r="CB4977" s="62"/>
      <c r="CC4977" s="62"/>
      <c r="CD4977" s="62"/>
      <c r="CE4977" s="62"/>
      <c r="CF4977" s="62"/>
      <c r="CL4977" s="56" t="s">
        <v>18585</v>
      </c>
      <c r="CM4977" s="56"/>
      <c r="CN4977" s="56"/>
      <c r="CO4977" s="52"/>
      <c r="CP4977" s="52"/>
      <c r="CQ4977" s="52"/>
      <c r="CR4977" s="52"/>
      <c r="CS4977" s="52"/>
      <c r="CT4977" s="52"/>
      <c r="CU4977" s="33"/>
      <c r="CV4977" s="33"/>
    </row>
    <row r="4978" spans="74:100">
      <c r="BV4978" s="62"/>
      <c r="BW4978" s="62"/>
      <c r="BX4978" s="62"/>
      <c r="BY4978" s="62"/>
      <c r="BZ4978" s="62"/>
      <c r="CA4978" s="62"/>
      <c r="CB4978" s="62"/>
      <c r="CC4978" s="62"/>
      <c r="CD4978" s="62"/>
      <c r="CE4978" s="62"/>
      <c r="CF4978" s="62"/>
      <c r="CL4978" s="56" t="s">
        <v>10574</v>
      </c>
      <c r="CM4978" s="56" t="s">
        <v>217</v>
      </c>
      <c r="CN4978" s="56" t="s">
        <v>217</v>
      </c>
      <c r="CO4978" s="52"/>
      <c r="CP4978" s="52"/>
      <c r="CQ4978" s="52"/>
      <c r="CR4978" s="52"/>
      <c r="CS4978" s="52"/>
      <c r="CT4978" s="52"/>
      <c r="CU4978" s="33"/>
      <c r="CV4978" s="33"/>
    </row>
    <row r="4979" spans="74:100">
      <c r="BV4979" s="62"/>
      <c r="BW4979" s="62"/>
      <c r="BX4979" s="62"/>
      <c r="BY4979" s="62"/>
      <c r="BZ4979" s="62"/>
      <c r="CA4979" s="62"/>
      <c r="CB4979" s="62"/>
      <c r="CC4979" s="62"/>
      <c r="CD4979" s="62"/>
      <c r="CE4979" s="62"/>
      <c r="CF4979" s="62"/>
      <c r="CL4979" s="56" t="s">
        <v>21521</v>
      </c>
      <c r="CM4979" s="56"/>
      <c r="CN4979" s="56"/>
      <c r="CO4979" s="52"/>
      <c r="CP4979" s="52"/>
      <c r="CQ4979" s="52"/>
      <c r="CR4979" s="52"/>
      <c r="CS4979" s="52"/>
      <c r="CT4979" s="52"/>
      <c r="CU4979" s="33"/>
      <c r="CV4979" s="33"/>
    </row>
    <row r="4980" spans="74:100">
      <c r="BV4980" s="62"/>
      <c r="BW4980" s="62"/>
      <c r="BX4980" s="62"/>
      <c r="BY4980" s="62"/>
      <c r="BZ4980" s="62"/>
      <c r="CA4980" s="62"/>
      <c r="CB4980" s="62"/>
      <c r="CC4980" s="62"/>
      <c r="CD4980" s="62"/>
      <c r="CE4980" s="62"/>
      <c r="CF4980" s="62"/>
      <c r="CL4980" s="56" t="s">
        <v>1455</v>
      </c>
      <c r="CM4980" s="56" t="s">
        <v>216</v>
      </c>
      <c r="CN4980" s="56" t="s">
        <v>216</v>
      </c>
      <c r="CO4980" s="52"/>
      <c r="CP4980" s="52"/>
      <c r="CQ4980" s="52"/>
      <c r="CR4980" s="52"/>
      <c r="CS4980" s="52"/>
      <c r="CT4980" s="52"/>
      <c r="CU4980" s="33"/>
      <c r="CV4980" s="33"/>
    </row>
    <row r="4981" spans="74:100">
      <c r="BV4981" s="62"/>
      <c r="BW4981" s="62"/>
      <c r="BX4981" s="62"/>
      <c r="BY4981" s="62"/>
      <c r="BZ4981" s="62"/>
      <c r="CA4981" s="62"/>
      <c r="CB4981" s="62"/>
      <c r="CC4981" s="62"/>
      <c r="CD4981" s="62"/>
      <c r="CE4981" s="62"/>
      <c r="CF4981" s="62"/>
      <c r="CL4981" s="56" t="s">
        <v>21522</v>
      </c>
      <c r="CM4981" s="56"/>
      <c r="CN4981" s="56"/>
      <c r="CO4981" s="52"/>
      <c r="CP4981" s="52"/>
      <c r="CQ4981" s="52"/>
      <c r="CR4981" s="52"/>
      <c r="CS4981" s="52"/>
      <c r="CT4981" s="52"/>
      <c r="CU4981" s="33"/>
      <c r="CV4981" s="33"/>
    </row>
    <row r="4982" spans="74:100">
      <c r="BV4982" s="62"/>
      <c r="BW4982" s="62"/>
      <c r="BX4982" s="62"/>
      <c r="BY4982" s="62"/>
      <c r="BZ4982" s="62"/>
      <c r="CA4982" s="62"/>
      <c r="CB4982" s="62"/>
      <c r="CC4982" s="62"/>
      <c r="CD4982" s="62"/>
      <c r="CE4982" s="62"/>
      <c r="CF4982" s="62"/>
      <c r="CL4982" s="56" t="s">
        <v>4536</v>
      </c>
      <c r="CM4982" s="56" t="s">
        <v>216</v>
      </c>
      <c r="CN4982" s="56" t="s">
        <v>216</v>
      </c>
      <c r="CO4982" s="52"/>
      <c r="CP4982" s="52"/>
      <c r="CQ4982" s="52"/>
      <c r="CR4982" s="52"/>
      <c r="CS4982" s="52"/>
      <c r="CT4982" s="52"/>
      <c r="CU4982" s="33"/>
      <c r="CV4982" s="33"/>
    </row>
    <row r="4983" spans="74:100">
      <c r="BV4983" s="62"/>
      <c r="BW4983" s="62"/>
      <c r="BX4983" s="62"/>
      <c r="BY4983" s="62"/>
      <c r="BZ4983" s="62"/>
      <c r="CA4983" s="62"/>
      <c r="CB4983" s="62"/>
      <c r="CC4983" s="62"/>
      <c r="CD4983" s="62"/>
      <c r="CE4983" s="62"/>
      <c r="CF4983" s="62"/>
      <c r="CL4983" s="56" t="s">
        <v>21523</v>
      </c>
      <c r="CM4983" s="56"/>
      <c r="CN4983" s="56"/>
      <c r="CO4983" s="52"/>
      <c r="CP4983" s="52"/>
      <c r="CQ4983" s="52"/>
      <c r="CR4983" s="52"/>
      <c r="CS4983" s="52"/>
      <c r="CT4983" s="52"/>
      <c r="CU4983" s="33"/>
      <c r="CV4983" s="33"/>
    </row>
    <row r="4984" spans="74:100">
      <c r="BV4984" s="62"/>
      <c r="BW4984" s="62"/>
      <c r="BX4984" s="62"/>
      <c r="BY4984" s="62"/>
      <c r="BZ4984" s="62"/>
      <c r="CA4984" s="62"/>
      <c r="CB4984" s="62"/>
      <c r="CC4984" s="62"/>
      <c r="CD4984" s="62"/>
      <c r="CE4984" s="62"/>
      <c r="CF4984" s="62"/>
      <c r="CL4984" s="56" t="s">
        <v>4537</v>
      </c>
      <c r="CM4984" s="56" t="s">
        <v>216</v>
      </c>
      <c r="CN4984" s="56" t="s">
        <v>216</v>
      </c>
      <c r="CO4984" s="52"/>
      <c r="CP4984" s="52"/>
      <c r="CQ4984" s="52"/>
      <c r="CR4984" s="52"/>
      <c r="CS4984" s="52"/>
      <c r="CT4984" s="52"/>
      <c r="CU4984" s="33"/>
      <c r="CV4984" s="33"/>
    </row>
    <row r="4985" spans="74:100">
      <c r="BV4985" s="62"/>
      <c r="BW4985" s="62"/>
      <c r="BX4985" s="62"/>
      <c r="BY4985" s="62"/>
      <c r="BZ4985" s="62"/>
      <c r="CA4985" s="62"/>
      <c r="CB4985" s="62"/>
      <c r="CC4985" s="62"/>
      <c r="CD4985" s="62"/>
      <c r="CE4985" s="62"/>
      <c r="CF4985" s="62"/>
      <c r="CL4985" s="56" t="s">
        <v>21524</v>
      </c>
      <c r="CM4985" s="56"/>
      <c r="CN4985" s="56"/>
      <c r="CO4985" s="52"/>
      <c r="CP4985" s="52"/>
      <c r="CQ4985" s="52"/>
      <c r="CR4985" s="52"/>
      <c r="CS4985" s="52"/>
      <c r="CT4985" s="52"/>
      <c r="CU4985" s="33"/>
      <c r="CV4985" s="33"/>
    </row>
    <row r="4986" spans="74:100">
      <c r="BV4986" s="62"/>
      <c r="BW4986" s="62"/>
      <c r="BX4986" s="62"/>
      <c r="BY4986" s="62"/>
      <c r="BZ4986" s="62"/>
      <c r="CA4986" s="62"/>
      <c r="CB4986" s="62"/>
      <c r="CC4986" s="62"/>
      <c r="CD4986" s="62"/>
      <c r="CE4986" s="62"/>
      <c r="CF4986" s="62"/>
      <c r="CL4986" s="56" t="s">
        <v>21525</v>
      </c>
      <c r="CM4986" s="56" t="s">
        <v>217</v>
      </c>
      <c r="CN4986" s="56" t="s">
        <v>217</v>
      </c>
      <c r="CO4986" s="52"/>
      <c r="CP4986" s="52"/>
      <c r="CQ4986" s="52"/>
      <c r="CR4986" s="52"/>
      <c r="CS4986" s="52"/>
      <c r="CT4986" s="52"/>
      <c r="CU4986" s="33"/>
      <c r="CV4986" s="33"/>
    </row>
    <row r="4987" spans="74:100">
      <c r="BV4987" s="62"/>
      <c r="BW4987" s="62"/>
      <c r="BX4987" s="62"/>
      <c r="BY4987" s="62"/>
      <c r="BZ4987" s="62"/>
      <c r="CA4987" s="62"/>
      <c r="CB4987" s="62"/>
      <c r="CC4987" s="62"/>
      <c r="CD4987" s="62"/>
      <c r="CE4987" s="62"/>
      <c r="CF4987" s="62"/>
      <c r="CL4987" s="56" t="s">
        <v>21526</v>
      </c>
      <c r="CM4987" s="56"/>
      <c r="CN4987" s="56"/>
      <c r="CO4987" s="52"/>
      <c r="CP4987" s="52"/>
      <c r="CQ4987" s="52"/>
      <c r="CR4987" s="52"/>
      <c r="CS4987" s="52"/>
      <c r="CT4987" s="52"/>
      <c r="CU4987" s="33"/>
      <c r="CV4987" s="33"/>
    </row>
    <row r="4988" spans="74:100">
      <c r="BV4988" s="62"/>
      <c r="BW4988" s="62"/>
      <c r="BX4988" s="62"/>
      <c r="BY4988" s="62"/>
      <c r="BZ4988" s="62"/>
      <c r="CA4988" s="62"/>
      <c r="CB4988" s="62"/>
      <c r="CC4988" s="62"/>
      <c r="CD4988" s="62"/>
      <c r="CE4988" s="62"/>
      <c r="CF4988" s="62"/>
      <c r="CL4988" s="56" t="s">
        <v>4538</v>
      </c>
      <c r="CM4988" s="56" t="s">
        <v>216</v>
      </c>
      <c r="CN4988" s="56" t="s">
        <v>216</v>
      </c>
      <c r="CO4988" s="52"/>
      <c r="CP4988" s="52"/>
      <c r="CQ4988" s="52"/>
      <c r="CR4988" s="52"/>
      <c r="CS4988" s="52"/>
      <c r="CT4988" s="52"/>
      <c r="CU4988" s="33"/>
      <c r="CV4988" s="33"/>
    </row>
    <row r="4989" spans="74:100">
      <c r="BV4989" s="62"/>
      <c r="BW4989" s="62"/>
      <c r="BX4989" s="62"/>
      <c r="BY4989" s="62"/>
      <c r="BZ4989" s="62"/>
      <c r="CA4989" s="62"/>
      <c r="CB4989" s="62"/>
      <c r="CC4989" s="62"/>
      <c r="CD4989" s="62"/>
      <c r="CE4989" s="62"/>
      <c r="CF4989" s="62"/>
      <c r="CL4989" s="56" t="s">
        <v>21527</v>
      </c>
      <c r="CM4989" s="56"/>
      <c r="CN4989" s="56"/>
      <c r="CO4989" s="52"/>
      <c r="CP4989" s="52"/>
      <c r="CQ4989" s="52"/>
      <c r="CR4989" s="52"/>
      <c r="CS4989" s="52"/>
      <c r="CT4989" s="52"/>
      <c r="CU4989" s="33"/>
      <c r="CV4989" s="33"/>
    </row>
    <row r="4990" spans="74:100">
      <c r="BV4990" s="62"/>
      <c r="BW4990" s="62"/>
      <c r="BX4990" s="62"/>
      <c r="BY4990" s="62"/>
      <c r="BZ4990" s="62"/>
      <c r="CA4990" s="62"/>
      <c r="CB4990" s="62"/>
      <c r="CC4990" s="62"/>
      <c r="CD4990" s="62"/>
      <c r="CE4990" s="62"/>
      <c r="CF4990" s="62"/>
      <c r="CL4990" s="56" t="s">
        <v>1456</v>
      </c>
      <c r="CM4990" s="56" t="s">
        <v>214</v>
      </c>
      <c r="CN4990" s="56" t="s">
        <v>214</v>
      </c>
      <c r="CO4990" s="52"/>
      <c r="CP4990" s="52"/>
      <c r="CQ4990" s="52"/>
      <c r="CR4990" s="52"/>
      <c r="CS4990" s="52"/>
      <c r="CT4990" s="52"/>
      <c r="CU4990" s="33"/>
      <c r="CV4990" s="33"/>
    </row>
    <row r="4991" spans="74:100">
      <c r="BV4991" s="62"/>
      <c r="BW4991" s="62"/>
      <c r="BX4991" s="62"/>
      <c r="BY4991" s="62"/>
      <c r="BZ4991" s="62"/>
      <c r="CA4991" s="62"/>
      <c r="CB4991" s="62"/>
      <c r="CC4991" s="62"/>
      <c r="CD4991" s="62"/>
      <c r="CE4991" s="62"/>
      <c r="CF4991" s="62"/>
      <c r="CL4991" s="56" t="s">
        <v>21528</v>
      </c>
      <c r="CM4991" s="56"/>
      <c r="CN4991" s="56"/>
      <c r="CO4991" s="52"/>
      <c r="CP4991" s="52"/>
      <c r="CQ4991" s="52"/>
      <c r="CR4991" s="52"/>
      <c r="CS4991" s="52"/>
      <c r="CT4991" s="52"/>
      <c r="CU4991" s="33"/>
      <c r="CV4991" s="33"/>
    </row>
    <row r="4992" spans="74:100">
      <c r="BV4992" s="62"/>
      <c r="BW4992" s="62"/>
      <c r="BX4992" s="62"/>
      <c r="BY4992" s="62"/>
      <c r="BZ4992" s="62"/>
      <c r="CA4992" s="62"/>
      <c r="CB4992" s="62"/>
      <c r="CC4992" s="62"/>
      <c r="CD4992" s="62"/>
      <c r="CE4992" s="62"/>
      <c r="CF4992" s="62"/>
      <c r="CL4992" s="56" t="s">
        <v>4540</v>
      </c>
      <c r="CM4992" s="56" t="s">
        <v>216</v>
      </c>
      <c r="CN4992" s="56" t="s">
        <v>216</v>
      </c>
      <c r="CO4992" s="52"/>
      <c r="CP4992" s="52"/>
      <c r="CQ4992" s="52"/>
      <c r="CR4992" s="52"/>
      <c r="CS4992" s="52"/>
      <c r="CT4992" s="52"/>
      <c r="CU4992" s="33"/>
      <c r="CV4992" s="33"/>
    </row>
    <row r="4993" spans="74:100">
      <c r="BV4993" s="62"/>
      <c r="BW4993" s="62"/>
      <c r="BX4993" s="62"/>
      <c r="BY4993" s="62"/>
      <c r="BZ4993" s="62"/>
      <c r="CA4993" s="62"/>
      <c r="CB4993" s="62"/>
      <c r="CC4993" s="62"/>
      <c r="CD4993" s="62"/>
      <c r="CE4993" s="62"/>
      <c r="CF4993" s="62"/>
      <c r="CL4993" s="56" t="s">
        <v>21529</v>
      </c>
      <c r="CM4993" s="56"/>
      <c r="CN4993" s="56"/>
      <c r="CO4993" s="52"/>
      <c r="CP4993" s="52"/>
      <c r="CQ4993" s="52"/>
      <c r="CR4993" s="52"/>
      <c r="CS4993" s="52"/>
      <c r="CT4993" s="52"/>
      <c r="CU4993" s="33"/>
      <c r="CV4993" s="33"/>
    </row>
    <row r="4994" spans="74:100">
      <c r="BV4994" s="62"/>
      <c r="BW4994" s="62"/>
      <c r="BX4994" s="62"/>
      <c r="BY4994" s="62"/>
      <c r="BZ4994" s="62"/>
      <c r="CA4994" s="62"/>
      <c r="CB4994" s="62"/>
      <c r="CC4994" s="62"/>
      <c r="CD4994" s="62"/>
      <c r="CE4994" s="62"/>
      <c r="CF4994" s="62"/>
      <c r="CL4994" s="56" t="s">
        <v>1457</v>
      </c>
      <c r="CM4994" s="56" t="s">
        <v>216</v>
      </c>
      <c r="CN4994" s="56" t="s">
        <v>216</v>
      </c>
      <c r="CO4994" s="52"/>
      <c r="CP4994" s="52"/>
      <c r="CQ4994" s="52"/>
      <c r="CR4994" s="52"/>
      <c r="CS4994" s="52"/>
      <c r="CT4994" s="52"/>
      <c r="CU4994" s="33"/>
      <c r="CV4994" s="33"/>
    </row>
    <row r="4995" spans="74:100">
      <c r="BV4995" s="62"/>
      <c r="BW4995" s="62"/>
      <c r="BX4995" s="62"/>
      <c r="BY4995" s="62"/>
      <c r="BZ4995" s="62"/>
      <c r="CA4995" s="62"/>
      <c r="CB4995" s="62"/>
      <c r="CC4995" s="62"/>
      <c r="CD4995" s="62"/>
      <c r="CE4995" s="62"/>
      <c r="CF4995" s="62"/>
      <c r="CL4995" s="56" t="s">
        <v>21530</v>
      </c>
      <c r="CM4995" s="56"/>
      <c r="CN4995" s="56"/>
      <c r="CO4995" s="52"/>
      <c r="CP4995" s="52"/>
      <c r="CQ4995" s="52"/>
      <c r="CR4995" s="52"/>
      <c r="CS4995" s="52"/>
      <c r="CT4995" s="52"/>
      <c r="CU4995" s="33"/>
      <c r="CV4995" s="33"/>
    </row>
    <row r="4996" spans="74:100">
      <c r="BV4996" s="62"/>
      <c r="BW4996" s="62"/>
      <c r="BX4996" s="62"/>
      <c r="BY4996" s="62"/>
      <c r="BZ4996" s="62"/>
      <c r="CA4996" s="62"/>
      <c r="CB4996" s="62"/>
      <c r="CC4996" s="62"/>
      <c r="CD4996" s="62"/>
      <c r="CE4996" s="62"/>
      <c r="CF4996" s="62"/>
      <c r="CL4996" s="56" t="s">
        <v>1458</v>
      </c>
      <c r="CM4996" s="56" t="s">
        <v>214</v>
      </c>
      <c r="CN4996" s="56" t="s">
        <v>214</v>
      </c>
      <c r="CO4996" s="52"/>
      <c r="CP4996" s="52"/>
      <c r="CQ4996" s="52"/>
      <c r="CR4996" s="52"/>
      <c r="CS4996" s="52"/>
      <c r="CT4996" s="52"/>
      <c r="CU4996" s="33"/>
      <c r="CV4996" s="33"/>
    </row>
    <row r="4997" spans="74:100">
      <c r="BV4997" s="62"/>
      <c r="BW4997" s="62"/>
      <c r="BX4997" s="62"/>
      <c r="BY4997" s="62"/>
      <c r="BZ4997" s="62"/>
      <c r="CA4997" s="62"/>
      <c r="CB4997" s="62"/>
      <c r="CC4997" s="62"/>
      <c r="CD4997" s="62"/>
      <c r="CE4997" s="62"/>
      <c r="CF4997" s="62"/>
      <c r="CL4997" s="56" t="s">
        <v>21531</v>
      </c>
      <c r="CM4997" s="56"/>
      <c r="CN4997" s="56"/>
      <c r="CO4997" s="52"/>
      <c r="CP4997" s="52"/>
      <c r="CQ4997" s="52"/>
      <c r="CR4997" s="52"/>
      <c r="CS4997" s="52"/>
      <c r="CT4997" s="52"/>
      <c r="CU4997" s="33"/>
      <c r="CV4997" s="33"/>
    </row>
    <row r="4998" spans="74:100">
      <c r="BV4998" s="62"/>
      <c r="BW4998" s="62"/>
      <c r="BX4998" s="62"/>
      <c r="BY4998" s="62"/>
      <c r="BZ4998" s="62"/>
      <c r="CA4998" s="62"/>
      <c r="CB4998" s="62"/>
      <c r="CC4998" s="62"/>
      <c r="CD4998" s="62"/>
      <c r="CE4998" s="62"/>
      <c r="CF4998" s="62"/>
      <c r="CL4998" s="56" t="s">
        <v>1459</v>
      </c>
      <c r="CM4998" s="56" t="s">
        <v>215</v>
      </c>
      <c r="CN4998" s="56" t="s">
        <v>215</v>
      </c>
      <c r="CO4998" s="52"/>
      <c r="CP4998" s="52"/>
      <c r="CQ4998" s="52"/>
      <c r="CR4998" s="52"/>
      <c r="CS4998" s="52"/>
      <c r="CT4998" s="52"/>
      <c r="CU4998" s="33"/>
      <c r="CV4998" s="33"/>
    </row>
    <row r="4999" spans="74:100">
      <c r="BV4999" s="62"/>
      <c r="BW4999" s="62"/>
      <c r="BX4999" s="62"/>
      <c r="BY4999" s="62"/>
      <c r="BZ4999" s="62"/>
      <c r="CA4999" s="62"/>
      <c r="CB4999" s="62"/>
      <c r="CC4999" s="62"/>
      <c r="CD4999" s="62"/>
      <c r="CE4999" s="62"/>
      <c r="CF4999" s="62"/>
      <c r="CL4999" s="56" t="s">
        <v>21532</v>
      </c>
      <c r="CM4999" s="56"/>
      <c r="CN4999" s="56"/>
      <c r="CO4999" s="52"/>
      <c r="CP4999" s="52"/>
      <c r="CQ4999" s="52"/>
      <c r="CR4999" s="52"/>
      <c r="CS4999" s="52"/>
      <c r="CT4999" s="52"/>
      <c r="CU4999" s="33"/>
      <c r="CV4999" s="33"/>
    </row>
    <row r="5000" spans="74:100">
      <c r="BV5000" s="62"/>
      <c r="BW5000" s="62"/>
      <c r="BX5000" s="62"/>
      <c r="BY5000" s="62"/>
      <c r="BZ5000" s="62"/>
      <c r="CA5000" s="62"/>
      <c r="CB5000" s="62"/>
      <c r="CC5000" s="62"/>
      <c r="CD5000" s="62"/>
      <c r="CE5000" s="62"/>
      <c r="CF5000" s="62"/>
      <c r="CL5000" s="56" t="s">
        <v>27585</v>
      </c>
      <c r="CM5000" s="56" t="s">
        <v>217</v>
      </c>
      <c r="CN5000" s="56" t="s">
        <v>217</v>
      </c>
      <c r="CO5000" s="52"/>
      <c r="CP5000" s="52"/>
      <c r="CQ5000" s="52"/>
      <c r="CR5000" s="52"/>
      <c r="CS5000" s="52"/>
      <c r="CT5000" s="52"/>
      <c r="CU5000" s="33"/>
      <c r="CV5000" s="33"/>
    </row>
    <row r="5001" spans="74:100">
      <c r="BV5001" s="62"/>
      <c r="BW5001" s="62"/>
      <c r="BX5001" s="62"/>
      <c r="BY5001" s="62"/>
      <c r="BZ5001" s="62"/>
      <c r="CA5001" s="62"/>
      <c r="CB5001" s="62"/>
      <c r="CC5001" s="62"/>
      <c r="CD5001" s="62"/>
      <c r="CE5001" s="62"/>
      <c r="CF5001" s="62"/>
      <c r="CL5001" s="56" t="s">
        <v>18584</v>
      </c>
      <c r="CM5001" s="56"/>
      <c r="CN5001" s="56"/>
      <c r="CO5001" s="52"/>
      <c r="CP5001" s="52"/>
      <c r="CQ5001" s="52"/>
      <c r="CR5001" s="52"/>
      <c r="CS5001" s="52"/>
      <c r="CT5001" s="52"/>
      <c r="CU5001" s="33"/>
      <c r="CV5001" s="33"/>
    </row>
    <row r="5002" spans="74:100">
      <c r="BV5002" s="62"/>
      <c r="BW5002" s="62"/>
      <c r="BX5002" s="62"/>
      <c r="BY5002" s="62"/>
      <c r="BZ5002" s="62"/>
      <c r="CA5002" s="62"/>
      <c r="CB5002" s="62"/>
      <c r="CC5002" s="62"/>
      <c r="CD5002" s="62"/>
      <c r="CE5002" s="62"/>
      <c r="CF5002" s="62"/>
      <c r="CL5002" s="56" t="s">
        <v>21533</v>
      </c>
      <c r="CM5002" s="56" t="s">
        <v>217</v>
      </c>
      <c r="CN5002" s="56" t="s">
        <v>217</v>
      </c>
      <c r="CO5002" s="52"/>
      <c r="CP5002" s="52"/>
      <c r="CQ5002" s="52"/>
      <c r="CR5002" s="52"/>
      <c r="CS5002" s="52"/>
      <c r="CT5002" s="52"/>
      <c r="CU5002" s="33"/>
      <c r="CV5002" s="33"/>
    </row>
    <row r="5003" spans="74:100">
      <c r="BV5003" s="62"/>
      <c r="BW5003" s="62"/>
      <c r="BX5003" s="62"/>
      <c r="BY5003" s="62"/>
      <c r="BZ5003" s="62"/>
      <c r="CA5003" s="62"/>
      <c r="CB5003" s="62"/>
      <c r="CC5003" s="62"/>
      <c r="CD5003" s="62"/>
      <c r="CE5003" s="62"/>
      <c r="CF5003" s="62"/>
      <c r="CL5003" s="56" t="s">
        <v>18584</v>
      </c>
      <c r="CM5003" s="56"/>
      <c r="CN5003" s="56"/>
      <c r="CO5003" s="52"/>
      <c r="CP5003" s="52"/>
      <c r="CQ5003" s="52"/>
      <c r="CR5003" s="52"/>
      <c r="CS5003" s="52"/>
      <c r="CT5003" s="52"/>
      <c r="CU5003" s="33"/>
      <c r="CV5003" s="33"/>
    </row>
    <row r="5004" spans="74:100">
      <c r="BV5004" s="62"/>
      <c r="BW5004" s="62"/>
      <c r="BX5004" s="62"/>
      <c r="BY5004" s="62"/>
      <c r="BZ5004" s="62"/>
      <c r="CA5004" s="62"/>
      <c r="CB5004" s="62"/>
      <c r="CC5004" s="62"/>
      <c r="CD5004" s="62"/>
      <c r="CE5004" s="62"/>
      <c r="CF5004" s="62"/>
      <c r="CL5004" s="56" t="s">
        <v>4541</v>
      </c>
      <c r="CM5004" s="56" t="s">
        <v>3118</v>
      </c>
      <c r="CN5004" s="56" t="s">
        <v>3118</v>
      </c>
      <c r="CO5004" s="52"/>
      <c r="CP5004" s="52"/>
      <c r="CQ5004" s="52"/>
      <c r="CR5004" s="52"/>
      <c r="CS5004" s="52"/>
      <c r="CT5004" s="52"/>
      <c r="CU5004" s="33"/>
      <c r="CV5004" s="33"/>
    </row>
    <row r="5005" spans="74:100">
      <c r="BV5005" s="62"/>
      <c r="BW5005" s="62"/>
      <c r="BX5005" s="62"/>
      <c r="BY5005" s="62"/>
      <c r="BZ5005" s="62"/>
      <c r="CA5005" s="62"/>
      <c r="CB5005" s="62"/>
      <c r="CC5005" s="62"/>
      <c r="CD5005" s="62"/>
      <c r="CE5005" s="62"/>
      <c r="CF5005" s="62"/>
      <c r="CL5005" s="56" t="s">
        <v>18586</v>
      </c>
      <c r="CM5005" s="56"/>
      <c r="CN5005" s="56"/>
      <c r="CO5005" s="52"/>
      <c r="CP5005" s="52"/>
      <c r="CQ5005" s="52"/>
      <c r="CR5005" s="52"/>
      <c r="CS5005" s="52"/>
      <c r="CT5005" s="52"/>
      <c r="CU5005" s="33"/>
      <c r="CV5005" s="33"/>
    </row>
    <row r="5006" spans="74:100">
      <c r="BV5006" s="62"/>
      <c r="BW5006" s="62"/>
      <c r="BX5006" s="62"/>
      <c r="BY5006" s="62"/>
      <c r="BZ5006" s="62"/>
      <c r="CA5006" s="62"/>
      <c r="CB5006" s="62"/>
      <c r="CC5006" s="62"/>
      <c r="CD5006" s="62"/>
      <c r="CE5006" s="62"/>
      <c r="CF5006" s="62"/>
      <c r="CL5006" s="56" t="s">
        <v>4542</v>
      </c>
      <c r="CM5006" s="56" t="s">
        <v>217</v>
      </c>
      <c r="CN5006" s="56" t="s">
        <v>217</v>
      </c>
      <c r="CO5006" s="52"/>
      <c r="CP5006" s="52"/>
      <c r="CQ5006" s="52"/>
      <c r="CR5006" s="52"/>
      <c r="CS5006" s="52"/>
      <c r="CT5006" s="52"/>
      <c r="CU5006" s="33"/>
      <c r="CV5006" s="33"/>
    </row>
    <row r="5007" spans="74:100">
      <c r="BV5007" s="62"/>
      <c r="BW5007" s="62"/>
      <c r="BX5007" s="62"/>
      <c r="BY5007" s="62"/>
      <c r="BZ5007" s="62"/>
      <c r="CA5007" s="62"/>
      <c r="CB5007" s="62"/>
      <c r="CC5007" s="62"/>
      <c r="CD5007" s="62"/>
      <c r="CE5007" s="62"/>
      <c r="CF5007" s="62"/>
      <c r="CL5007" s="56" t="s">
        <v>18587</v>
      </c>
      <c r="CM5007" s="56"/>
      <c r="CN5007" s="56"/>
      <c r="CO5007" s="52"/>
      <c r="CP5007" s="52"/>
      <c r="CQ5007" s="52"/>
      <c r="CR5007" s="52"/>
      <c r="CS5007" s="52"/>
      <c r="CT5007" s="52"/>
      <c r="CU5007" s="33"/>
      <c r="CV5007" s="33"/>
    </row>
    <row r="5008" spans="74:100">
      <c r="BV5008" s="62"/>
      <c r="BW5008" s="62"/>
      <c r="BX5008" s="62"/>
      <c r="BY5008" s="62"/>
      <c r="BZ5008" s="62"/>
      <c r="CA5008" s="62"/>
      <c r="CB5008" s="62"/>
      <c r="CC5008" s="62"/>
      <c r="CD5008" s="62"/>
      <c r="CE5008" s="62"/>
      <c r="CF5008" s="62"/>
      <c r="CL5008" s="56" t="s">
        <v>4543</v>
      </c>
      <c r="CM5008" s="56" t="s">
        <v>3118</v>
      </c>
      <c r="CN5008" s="56" t="s">
        <v>3118</v>
      </c>
      <c r="CO5008" s="52"/>
      <c r="CP5008" s="52"/>
      <c r="CQ5008" s="52"/>
      <c r="CR5008" s="52"/>
      <c r="CS5008" s="52"/>
      <c r="CT5008" s="52"/>
      <c r="CU5008" s="33"/>
      <c r="CV5008" s="33"/>
    </row>
    <row r="5009" spans="74:100">
      <c r="BV5009" s="62"/>
      <c r="BW5009" s="62"/>
      <c r="BX5009" s="62"/>
      <c r="BY5009" s="62"/>
      <c r="BZ5009" s="62"/>
      <c r="CA5009" s="62"/>
      <c r="CB5009" s="62"/>
      <c r="CC5009" s="62"/>
      <c r="CD5009" s="62"/>
      <c r="CE5009" s="62"/>
      <c r="CF5009" s="62"/>
      <c r="CL5009" s="56" t="s">
        <v>18588</v>
      </c>
      <c r="CM5009" s="56"/>
      <c r="CN5009" s="56"/>
      <c r="CO5009" s="52"/>
      <c r="CP5009" s="52"/>
      <c r="CQ5009" s="52"/>
      <c r="CR5009" s="52"/>
      <c r="CS5009" s="52"/>
      <c r="CT5009" s="52"/>
      <c r="CU5009" s="33"/>
      <c r="CV5009" s="33"/>
    </row>
    <row r="5010" spans="74:100">
      <c r="BV5010" s="62"/>
      <c r="BW5010" s="62"/>
      <c r="BX5010" s="62"/>
      <c r="BY5010" s="62"/>
      <c r="BZ5010" s="62"/>
      <c r="CA5010" s="62"/>
      <c r="CB5010" s="62"/>
      <c r="CC5010" s="62"/>
      <c r="CD5010" s="62"/>
      <c r="CE5010" s="62"/>
      <c r="CF5010" s="62"/>
      <c r="CL5010" s="56" t="s">
        <v>1460</v>
      </c>
      <c r="CM5010" s="56" t="s">
        <v>215</v>
      </c>
      <c r="CN5010" s="56" t="s">
        <v>215</v>
      </c>
      <c r="CO5010" s="52"/>
      <c r="CP5010" s="52"/>
      <c r="CQ5010" s="52"/>
      <c r="CR5010" s="52"/>
      <c r="CS5010" s="52"/>
      <c r="CT5010" s="52"/>
      <c r="CU5010" s="33"/>
      <c r="CV5010" s="33"/>
    </row>
    <row r="5011" spans="74:100">
      <c r="BV5011" s="62"/>
      <c r="BW5011" s="62"/>
      <c r="BX5011" s="62"/>
      <c r="BY5011" s="62"/>
      <c r="BZ5011" s="62"/>
      <c r="CA5011" s="62"/>
      <c r="CB5011" s="62"/>
      <c r="CC5011" s="62"/>
      <c r="CD5011" s="62"/>
      <c r="CE5011" s="62"/>
      <c r="CF5011" s="62"/>
      <c r="CL5011" s="56" t="s">
        <v>21534</v>
      </c>
      <c r="CM5011" s="56"/>
      <c r="CN5011" s="56"/>
      <c r="CO5011" s="52"/>
      <c r="CP5011" s="52"/>
      <c r="CQ5011" s="52"/>
      <c r="CR5011" s="52"/>
      <c r="CS5011" s="52"/>
      <c r="CT5011" s="52"/>
      <c r="CU5011" s="33"/>
      <c r="CV5011" s="33"/>
    </row>
    <row r="5012" spans="74:100">
      <c r="BV5012" s="62"/>
      <c r="BW5012" s="62"/>
      <c r="BX5012" s="62"/>
      <c r="BY5012" s="62"/>
      <c r="BZ5012" s="62"/>
      <c r="CA5012" s="62"/>
      <c r="CB5012" s="62"/>
      <c r="CC5012" s="62"/>
      <c r="CD5012" s="62"/>
      <c r="CE5012" s="62"/>
      <c r="CF5012" s="62"/>
      <c r="CL5012" s="56" t="s">
        <v>27586</v>
      </c>
      <c r="CM5012" s="56" t="s">
        <v>3118</v>
      </c>
      <c r="CN5012" s="56" t="s">
        <v>3118</v>
      </c>
      <c r="CO5012" s="52"/>
      <c r="CP5012" s="52"/>
      <c r="CQ5012" s="52"/>
      <c r="CR5012" s="52"/>
      <c r="CS5012" s="52"/>
      <c r="CT5012" s="52"/>
      <c r="CU5012" s="33"/>
      <c r="CV5012" s="33"/>
    </row>
    <row r="5013" spans="74:100">
      <c r="BV5013" s="62"/>
      <c r="BW5013" s="62"/>
      <c r="BX5013" s="62"/>
      <c r="BY5013" s="62"/>
      <c r="BZ5013" s="62"/>
      <c r="CA5013" s="62"/>
      <c r="CB5013" s="62"/>
      <c r="CC5013" s="62"/>
      <c r="CD5013" s="62"/>
      <c r="CE5013" s="62"/>
      <c r="CF5013" s="62"/>
      <c r="CL5013" s="56" t="s">
        <v>27587</v>
      </c>
      <c r="CM5013" s="56"/>
      <c r="CN5013" s="56"/>
      <c r="CO5013" s="52"/>
      <c r="CP5013" s="52"/>
      <c r="CQ5013" s="52"/>
      <c r="CR5013" s="52"/>
      <c r="CS5013" s="52"/>
      <c r="CT5013" s="52"/>
      <c r="CU5013" s="33"/>
      <c r="CV5013" s="33"/>
    </row>
    <row r="5014" spans="74:100">
      <c r="BV5014" s="62"/>
      <c r="BW5014" s="62"/>
      <c r="BX5014" s="62"/>
      <c r="BY5014" s="62"/>
      <c r="BZ5014" s="62"/>
      <c r="CA5014" s="62"/>
      <c r="CB5014" s="62"/>
      <c r="CC5014" s="62"/>
      <c r="CD5014" s="62"/>
      <c r="CE5014" s="62"/>
      <c r="CF5014" s="62"/>
      <c r="CL5014" s="56" t="s">
        <v>27588</v>
      </c>
      <c r="CM5014" s="56" t="s">
        <v>217</v>
      </c>
      <c r="CN5014" s="56" t="s">
        <v>217</v>
      </c>
      <c r="CO5014" s="52"/>
      <c r="CP5014" s="52"/>
      <c r="CQ5014" s="52"/>
      <c r="CR5014" s="52"/>
      <c r="CS5014" s="52"/>
      <c r="CT5014" s="52"/>
      <c r="CU5014" s="33"/>
      <c r="CV5014" s="33"/>
    </row>
    <row r="5015" spans="74:100">
      <c r="BV5015" s="62"/>
      <c r="BW5015" s="62"/>
      <c r="BX5015" s="62"/>
      <c r="BY5015" s="62"/>
      <c r="BZ5015" s="62"/>
      <c r="CA5015" s="62"/>
      <c r="CB5015" s="62"/>
      <c r="CC5015" s="62"/>
      <c r="CD5015" s="62"/>
      <c r="CE5015" s="62"/>
      <c r="CF5015" s="62"/>
      <c r="CL5015" s="56" t="s">
        <v>27587</v>
      </c>
      <c r="CM5015" s="56"/>
      <c r="CN5015" s="56"/>
      <c r="CO5015" s="52"/>
      <c r="CP5015" s="52"/>
      <c r="CQ5015" s="52"/>
      <c r="CR5015" s="52"/>
      <c r="CS5015" s="52"/>
      <c r="CT5015" s="52"/>
      <c r="CU5015" s="33"/>
      <c r="CV5015" s="33"/>
    </row>
    <row r="5016" spans="74:100">
      <c r="BV5016" s="62"/>
      <c r="BW5016" s="62"/>
      <c r="BX5016" s="62"/>
      <c r="BY5016" s="62"/>
      <c r="BZ5016" s="62"/>
      <c r="CA5016" s="62"/>
      <c r="CB5016" s="62"/>
      <c r="CC5016" s="62"/>
      <c r="CD5016" s="62"/>
      <c r="CE5016" s="62"/>
      <c r="CF5016" s="62"/>
      <c r="CL5016" s="56" t="s">
        <v>27589</v>
      </c>
      <c r="CM5016" s="56"/>
      <c r="CN5016" s="56"/>
      <c r="CO5016" s="52"/>
      <c r="CP5016" s="52"/>
      <c r="CQ5016" s="52"/>
      <c r="CR5016" s="52"/>
      <c r="CS5016" s="52"/>
      <c r="CT5016" s="52"/>
      <c r="CU5016" s="33"/>
      <c r="CV5016" s="33"/>
    </row>
    <row r="5017" spans="74:100">
      <c r="BV5017" s="62"/>
      <c r="BW5017" s="62"/>
      <c r="BX5017" s="62"/>
      <c r="BY5017" s="62"/>
      <c r="BZ5017" s="62"/>
      <c r="CA5017" s="62"/>
      <c r="CB5017" s="62"/>
      <c r="CC5017" s="62"/>
      <c r="CD5017" s="62"/>
      <c r="CE5017" s="62"/>
      <c r="CF5017" s="62"/>
      <c r="CL5017" s="56" t="s">
        <v>27590</v>
      </c>
      <c r="CM5017" s="56"/>
      <c r="CN5017" s="56"/>
      <c r="CO5017" s="52"/>
      <c r="CP5017" s="52"/>
      <c r="CQ5017" s="52"/>
      <c r="CR5017" s="52"/>
      <c r="CS5017" s="52"/>
      <c r="CT5017" s="52"/>
      <c r="CU5017" s="33"/>
      <c r="CV5017" s="33"/>
    </row>
    <row r="5018" spans="74:100">
      <c r="BV5018" s="62"/>
      <c r="BW5018" s="62"/>
      <c r="BX5018" s="62"/>
      <c r="BY5018" s="62"/>
      <c r="BZ5018" s="62"/>
      <c r="CA5018" s="62"/>
      <c r="CB5018" s="62"/>
      <c r="CC5018" s="62"/>
      <c r="CD5018" s="62"/>
      <c r="CE5018" s="62"/>
      <c r="CF5018" s="62"/>
      <c r="CL5018" s="56" t="s">
        <v>21535</v>
      </c>
      <c r="CM5018" s="56" t="s">
        <v>217</v>
      </c>
      <c r="CN5018" s="56" t="s">
        <v>217</v>
      </c>
      <c r="CO5018" s="52"/>
      <c r="CP5018" s="52"/>
      <c r="CQ5018" s="52"/>
      <c r="CR5018" s="52"/>
      <c r="CS5018" s="52"/>
      <c r="CT5018" s="52"/>
      <c r="CU5018" s="33"/>
      <c r="CV5018" s="33"/>
    </row>
    <row r="5019" spans="74:100">
      <c r="BV5019" s="62"/>
      <c r="BW5019" s="62"/>
      <c r="BX5019" s="62"/>
      <c r="BY5019" s="62"/>
      <c r="BZ5019" s="62"/>
      <c r="CA5019" s="62"/>
      <c r="CB5019" s="62"/>
      <c r="CC5019" s="62"/>
      <c r="CD5019" s="62"/>
      <c r="CE5019" s="62"/>
      <c r="CF5019" s="62"/>
      <c r="CL5019" s="56" t="s">
        <v>21536</v>
      </c>
      <c r="CM5019" s="56"/>
      <c r="CN5019" s="56"/>
      <c r="CO5019" s="52"/>
      <c r="CP5019" s="52"/>
      <c r="CQ5019" s="52"/>
      <c r="CR5019" s="52"/>
      <c r="CS5019" s="52"/>
      <c r="CT5019" s="52"/>
      <c r="CU5019" s="33"/>
      <c r="CV5019" s="33"/>
    </row>
    <row r="5020" spans="74:100">
      <c r="BV5020" s="62"/>
      <c r="BW5020" s="62"/>
      <c r="BX5020" s="62"/>
      <c r="BY5020" s="62"/>
      <c r="BZ5020" s="62"/>
      <c r="CA5020" s="62"/>
      <c r="CB5020" s="62"/>
      <c r="CC5020" s="62"/>
      <c r="CD5020" s="62"/>
      <c r="CE5020" s="62"/>
      <c r="CF5020" s="62"/>
      <c r="CL5020" s="56" t="s">
        <v>4547</v>
      </c>
      <c r="CM5020" s="56" t="s">
        <v>3118</v>
      </c>
      <c r="CN5020" s="56" t="s">
        <v>3118</v>
      </c>
      <c r="CO5020" s="52"/>
      <c r="CP5020" s="52"/>
      <c r="CQ5020" s="52"/>
      <c r="CR5020" s="52"/>
      <c r="CS5020" s="52"/>
      <c r="CT5020" s="52"/>
      <c r="CU5020" s="33"/>
      <c r="CV5020" s="33"/>
    </row>
    <row r="5021" spans="74:100">
      <c r="BV5021" s="62"/>
      <c r="BW5021" s="62"/>
      <c r="BX5021" s="62"/>
      <c r="BY5021" s="62"/>
      <c r="BZ5021" s="62"/>
      <c r="CA5021" s="62"/>
      <c r="CB5021" s="62"/>
      <c r="CC5021" s="62"/>
      <c r="CD5021" s="62"/>
      <c r="CE5021" s="62"/>
      <c r="CF5021" s="62"/>
      <c r="CL5021" s="56" t="s">
        <v>18589</v>
      </c>
      <c r="CM5021" s="56"/>
      <c r="CN5021" s="56"/>
      <c r="CO5021" s="52"/>
      <c r="CP5021" s="52"/>
      <c r="CQ5021" s="52"/>
      <c r="CR5021" s="52"/>
      <c r="CS5021" s="52"/>
      <c r="CT5021" s="52"/>
      <c r="CU5021" s="33"/>
      <c r="CV5021" s="33"/>
    </row>
    <row r="5022" spans="74:100">
      <c r="BV5022" s="62"/>
      <c r="BW5022" s="62"/>
      <c r="BX5022" s="62"/>
      <c r="BY5022" s="62"/>
      <c r="BZ5022" s="62"/>
      <c r="CA5022" s="62"/>
      <c r="CB5022" s="62"/>
      <c r="CC5022" s="62"/>
      <c r="CD5022" s="62"/>
      <c r="CE5022" s="62"/>
      <c r="CF5022" s="62"/>
      <c r="CL5022" s="56" t="s">
        <v>1461</v>
      </c>
      <c r="CM5022" s="56" t="s">
        <v>215</v>
      </c>
      <c r="CN5022" s="56" t="s">
        <v>215</v>
      </c>
      <c r="CO5022" s="52"/>
      <c r="CP5022" s="52"/>
      <c r="CQ5022" s="52"/>
      <c r="CR5022" s="52"/>
      <c r="CS5022" s="52"/>
      <c r="CT5022" s="52"/>
      <c r="CU5022" s="33"/>
      <c r="CV5022" s="33"/>
    </row>
    <row r="5023" spans="74:100">
      <c r="BV5023" s="62"/>
      <c r="BW5023" s="62"/>
      <c r="BX5023" s="62"/>
      <c r="BY5023" s="62"/>
      <c r="BZ5023" s="62"/>
      <c r="CA5023" s="62"/>
      <c r="CB5023" s="62"/>
      <c r="CC5023" s="62"/>
      <c r="CD5023" s="62"/>
      <c r="CE5023" s="62"/>
      <c r="CF5023" s="62"/>
      <c r="CL5023" s="56" t="s">
        <v>21537</v>
      </c>
      <c r="CM5023" s="56"/>
      <c r="CN5023" s="56"/>
      <c r="CO5023" s="52"/>
      <c r="CP5023" s="52"/>
      <c r="CQ5023" s="52"/>
      <c r="CR5023" s="52"/>
      <c r="CS5023" s="52"/>
      <c r="CT5023" s="52"/>
      <c r="CU5023" s="33"/>
      <c r="CV5023" s="33"/>
    </row>
    <row r="5024" spans="74:100">
      <c r="BV5024" s="62"/>
      <c r="BW5024" s="62"/>
      <c r="BX5024" s="62"/>
      <c r="BY5024" s="62"/>
      <c r="BZ5024" s="62"/>
      <c r="CA5024" s="62"/>
      <c r="CB5024" s="62"/>
      <c r="CC5024" s="62"/>
      <c r="CD5024" s="62"/>
      <c r="CE5024" s="62"/>
      <c r="CF5024" s="62"/>
      <c r="CL5024" s="56" t="s">
        <v>27591</v>
      </c>
      <c r="CM5024" s="56" t="s">
        <v>3118</v>
      </c>
      <c r="CN5024" s="56" t="s">
        <v>3118</v>
      </c>
      <c r="CO5024" s="52"/>
      <c r="CP5024" s="52"/>
      <c r="CQ5024" s="52"/>
      <c r="CR5024" s="52"/>
      <c r="CS5024" s="52"/>
      <c r="CT5024" s="52"/>
      <c r="CU5024" s="33"/>
      <c r="CV5024" s="33"/>
    </row>
    <row r="5025" spans="74:100">
      <c r="BV5025" s="62"/>
      <c r="BW5025" s="62"/>
      <c r="BX5025" s="62"/>
      <c r="BY5025" s="62"/>
      <c r="BZ5025" s="62"/>
      <c r="CA5025" s="62"/>
      <c r="CB5025" s="62"/>
      <c r="CC5025" s="62"/>
      <c r="CD5025" s="62"/>
      <c r="CE5025" s="62"/>
      <c r="CF5025" s="62"/>
      <c r="CL5025" s="56" t="s">
        <v>27592</v>
      </c>
      <c r="CM5025" s="56"/>
      <c r="CN5025" s="56"/>
      <c r="CO5025" s="52"/>
      <c r="CP5025" s="52"/>
      <c r="CQ5025" s="52"/>
      <c r="CR5025" s="52"/>
      <c r="CS5025" s="52"/>
      <c r="CT5025" s="52"/>
      <c r="CU5025" s="33"/>
      <c r="CV5025" s="33"/>
    </row>
    <row r="5026" spans="74:100">
      <c r="BV5026" s="62"/>
      <c r="BW5026" s="62"/>
      <c r="BX5026" s="62"/>
      <c r="BY5026" s="62"/>
      <c r="BZ5026" s="62"/>
      <c r="CA5026" s="62"/>
      <c r="CB5026" s="62"/>
      <c r="CC5026" s="62"/>
      <c r="CD5026" s="62"/>
      <c r="CE5026" s="62"/>
      <c r="CF5026" s="62"/>
      <c r="CL5026" s="56" t="s">
        <v>27593</v>
      </c>
      <c r="CM5026" s="56" t="s">
        <v>217</v>
      </c>
      <c r="CN5026" s="56" t="s">
        <v>217</v>
      </c>
      <c r="CO5026" s="52"/>
      <c r="CP5026" s="52"/>
      <c r="CQ5026" s="52"/>
      <c r="CR5026" s="52"/>
      <c r="CS5026" s="52"/>
      <c r="CT5026" s="52"/>
      <c r="CU5026" s="33"/>
      <c r="CV5026" s="33"/>
    </row>
    <row r="5027" spans="74:100">
      <c r="BV5027" s="62"/>
      <c r="BW5027" s="62"/>
      <c r="BX5027" s="62"/>
      <c r="BY5027" s="62"/>
      <c r="BZ5027" s="62"/>
      <c r="CA5027" s="62"/>
      <c r="CB5027" s="62"/>
      <c r="CC5027" s="62"/>
      <c r="CD5027" s="62"/>
      <c r="CE5027" s="62"/>
      <c r="CF5027" s="62"/>
      <c r="CL5027" s="56" t="s">
        <v>27592</v>
      </c>
      <c r="CM5027" s="56"/>
      <c r="CN5027" s="56"/>
      <c r="CO5027" s="52"/>
      <c r="CP5027" s="52"/>
      <c r="CQ5027" s="52"/>
      <c r="CR5027" s="52"/>
      <c r="CS5027" s="52"/>
      <c r="CT5027" s="52"/>
      <c r="CU5027" s="33"/>
      <c r="CV5027" s="33"/>
    </row>
    <row r="5028" spans="74:100">
      <c r="BV5028" s="62"/>
      <c r="BW5028" s="62"/>
      <c r="BX5028" s="62"/>
      <c r="BY5028" s="62"/>
      <c r="BZ5028" s="62"/>
      <c r="CA5028" s="62"/>
      <c r="CB5028" s="62"/>
      <c r="CC5028" s="62"/>
      <c r="CD5028" s="62"/>
      <c r="CE5028" s="62"/>
      <c r="CF5028" s="62"/>
      <c r="CL5028" s="56" t="s">
        <v>27594</v>
      </c>
      <c r="CM5028" s="56" t="s">
        <v>217</v>
      </c>
      <c r="CN5028" s="56" t="s">
        <v>217</v>
      </c>
      <c r="CO5028" s="52"/>
      <c r="CP5028" s="52"/>
      <c r="CQ5028" s="52"/>
      <c r="CR5028" s="52"/>
      <c r="CS5028" s="52"/>
      <c r="CT5028" s="52"/>
      <c r="CU5028" s="33"/>
      <c r="CV5028" s="33"/>
    </row>
    <row r="5029" spans="74:100">
      <c r="BV5029" s="62"/>
      <c r="BW5029" s="62"/>
      <c r="BX5029" s="62"/>
      <c r="BY5029" s="62"/>
      <c r="BZ5029" s="62"/>
      <c r="CA5029" s="62"/>
      <c r="CB5029" s="62"/>
      <c r="CC5029" s="62"/>
      <c r="CD5029" s="62"/>
      <c r="CE5029" s="62"/>
      <c r="CF5029" s="62"/>
      <c r="CL5029" s="56" t="s">
        <v>27592</v>
      </c>
      <c r="CM5029" s="56"/>
      <c r="CN5029" s="56"/>
      <c r="CO5029" s="52"/>
      <c r="CP5029" s="52"/>
      <c r="CQ5029" s="52"/>
      <c r="CR5029" s="52"/>
      <c r="CS5029" s="52"/>
      <c r="CT5029" s="52"/>
      <c r="CU5029" s="33"/>
      <c r="CV5029" s="33"/>
    </row>
    <row r="5030" spans="74:100">
      <c r="BV5030" s="62"/>
      <c r="BW5030" s="62"/>
      <c r="BX5030" s="62"/>
      <c r="BY5030" s="62"/>
      <c r="BZ5030" s="62"/>
      <c r="CA5030" s="62"/>
      <c r="CB5030" s="62"/>
      <c r="CC5030" s="62"/>
      <c r="CD5030" s="62"/>
      <c r="CE5030" s="62"/>
      <c r="CF5030" s="62"/>
      <c r="CL5030" s="56" t="s">
        <v>27595</v>
      </c>
      <c r="CM5030" s="56" t="s">
        <v>217</v>
      </c>
      <c r="CN5030" s="56" t="s">
        <v>217</v>
      </c>
      <c r="CO5030" s="52"/>
      <c r="CP5030" s="52"/>
      <c r="CQ5030" s="52"/>
      <c r="CR5030" s="52"/>
      <c r="CS5030" s="52"/>
      <c r="CT5030" s="52"/>
      <c r="CU5030" s="33"/>
      <c r="CV5030" s="33"/>
    </row>
    <row r="5031" spans="74:100">
      <c r="BV5031" s="62"/>
      <c r="BW5031" s="62"/>
      <c r="BX5031" s="62"/>
      <c r="BY5031" s="62"/>
      <c r="BZ5031" s="62"/>
      <c r="CA5031" s="62"/>
      <c r="CB5031" s="62"/>
      <c r="CC5031" s="62"/>
      <c r="CD5031" s="62"/>
      <c r="CE5031" s="62"/>
      <c r="CF5031" s="62"/>
      <c r="CL5031" s="56" t="s">
        <v>27596</v>
      </c>
      <c r="CM5031" s="56"/>
      <c r="CN5031" s="56"/>
      <c r="CO5031" s="52"/>
      <c r="CP5031" s="52"/>
      <c r="CQ5031" s="52"/>
      <c r="CR5031" s="52"/>
      <c r="CS5031" s="52"/>
      <c r="CT5031" s="52"/>
      <c r="CU5031" s="33"/>
      <c r="CV5031" s="33"/>
    </row>
    <row r="5032" spans="74:100">
      <c r="BV5032" s="62"/>
      <c r="BW5032" s="62"/>
      <c r="BX5032" s="62"/>
      <c r="BY5032" s="62"/>
      <c r="BZ5032" s="62"/>
      <c r="CA5032" s="62"/>
      <c r="CB5032" s="62"/>
      <c r="CC5032" s="62"/>
      <c r="CD5032" s="62"/>
      <c r="CE5032" s="62"/>
      <c r="CF5032" s="62"/>
      <c r="CL5032" s="56" t="s">
        <v>27597</v>
      </c>
      <c r="CM5032" s="56" t="s">
        <v>3118</v>
      </c>
      <c r="CN5032" s="56" t="s">
        <v>3118</v>
      </c>
      <c r="CO5032" s="52"/>
      <c r="CP5032" s="52"/>
      <c r="CQ5032" s="52"/>
      <c r="CR5032" s="52"/>
      <c r="CS5032" s="52"/>
      <c r="CT5032" s="52"/>
      <c r="CU5032" s="33"/>
      <c r="CV5032" s="33"/>
    </row>
    <row r="5033" spans="74:100">
      <c r="BV5033" s="62"/>
      <c r="BW5033" s="62"/>
      <c r="BX5033" s="62"/>
      <c r="BY5033" s="62"/>
      <c r="BZ5033" s="62"/>
      <c r="CA5033" s="62"/>
      <c r="CB5033" s="62"/>
      <c r="CC5033" s="62"/>
      <c r="CD5033" s="62"/>
      <c r="CE5033" s="62"/>
      <c r="CF5033" s="62"/>
      <c r="CL5033" s="56" t="s">
        <v>27598</v>
      </c>
      <c r="CM5033" s="56"/>
      <c r="CN5033" s="56"/>
      <c r="CO5033" s="52"/>
      <c r="CP5033" s="52"/>
      <c r="CQ5033" s="52"/>
      <c r="CR5033" s="52"/>
      <c r="CS5033" s="52"/>
      <c r="CT5033" s="52"/>
      <c r="CU5033" s="33"/>
      <c r="CV5033" s="33"/>
    </row>
    <row r="5034" spans="74:100">
      <c r="BV5034" s="62"/>
      <c r="BW5034" s="62"/>
      <c r="BX5034" s="62"/>
      <c r="BY5034" s="62"/>
      <c r="BZ5034" s="62"/>
      <c r="CA5034" s="62"/>
      <c r="CB5034" s="62"/>
      <c r="CC5034" s="62"/>
      <c r="CD5034" s="62"/>
      <c r="CE5034" s="62"/>
      <c r="CF5034" s="62"/>
      <c r="CL5034" s="56" t="s">
        <v>27599</v>
      </c>
      <c r="CM5034" s="56" t="s">
        <v>217</v>
      </c>
      <c r="CN5034" s="56" t="s">
        <v>217</v>
      </c>
      <c r="CO5034" s="52"/>
      <c r="CP5034" s="52"/>
      <c r="CQ5034" s="52"/>
      <c r="CR5034" s="52"/>
      <c r="CS5034" s="52"/>
      <c r="CT5034" s="52"/>
      <c r="CU5034" s="33"/>
      <c r="CV5034" s="33"/>
    </row>
    <row r="5035" spans="74:100">
      <c r="BV5035" s="62"/>
      <c r="BW5035" s="62"/>
      <c r="BX5035" s="62"/>
      <c r="BY5035" s="62"/>
      <c r="BZ5035" s="62"/>
      <c r="CA5035" s="62"/>
      <c r="CB5035" s="62"/>
      <c r="CC5035" s="62"/>
      <c r="CD5035" s="62"/>
      <c r="CE5035" s="62"/>
      <c r="CF5035" s="62"/>
      <c r="CL5035" s="56" t="s">
        <v>27598</v>
      </c>
      <c r="CM5035" s="56"/>
      <c r="CN5035" s="56"/>
      <c r="CO5035" s="52"/>
      <c r="CP5035" s="52"/>
      <c r="CQ5035" s="52"/>
      <c r="CR5035" s="52"/>
      <c r="CS5035" s="52"/>
      <c r="CT5035" s="52"/>
      <c r="CU5035" s="33"/>
      <c r="CV5035" s="33"/>
    </row>
    <row r="5036" spans="74:100">
      <c r="BV5036" s="62"/>
      <c r="BW5036" s="62"/>
      <c r="BX5036" s="62"/>
      <c r="BY5036" s="62"/>
      <c r="BZ5036" s="62"/>
      <c r="CA5036" s="62"/>
      <c r="CB5036" s="62"/>
      <c r="CC5036" s="62"/>
      <c r="CD5036" s="62"/>
      <c r="CE5036" s="62"/>
      <c r="CF5036" s="62"/>
      <c r="CL5036" s="56" t="s">
        <v>27600</v>
      </c>
      <c r="CM5036" s="56" t="s">
        <v>217</v>
      </c>
      <c r="CN5036" s="56" t="s">
        <v>217</v>
      </c>
      <c r="CO5036" s="52"/>
      <c r="CP5036" s="52"/>
      <c r="CQ5036" s="52"/>
      <c r="CR5036" s="52"/>
      <c r="CS5036" s="52"/>
      <c r="CT5036" s="52"/>
      <c r="CU5036" s="33"/>
      <c r="CV5036" s="33"/>
    </row>
    <row r="5037" spans="74:100">
      <c r="BV5037" s="62"/>
      <c r="BW5037" s="62"/>
      <c r="BX5037" s="62"/>
      <c r="BY5037" s="62"/>
      <c r="BZ5037" s="62"/>
      <c r="CA5037" s="62"/>
      <c r="CB5037" s="62"/>
      <c r="CC5037" s="62"/>
      <c r="CD5037" s="62"/>
      <c r="CE5037" s="62"/>
      <c r="CF5037" s="62"/>
      <c r="CL5037" s="56" t="s">
        <v>27601</v>
      </c>
      <c r="CM5037" s="56"/>
      <c r="CN5037" s="56"/>
      <c r="CO5037" s="52"/>
      <c r="CP5037" s="52"/>
      <c r="CQ5037" s="52"/>
      <c r="CR5037" s="52"/>
      <c r="CS5037" s="52"/>
      <c r="CT5037" s="52"/>
      <c r="CU5037" s="33"/>
      <c r="CV5037" s="33"/>
    </row>
    <row r="5038" spans="74:100">
      <c r="BV5038" s="62"/>
      <c r="BW5038" s="62"/>
      <c r="BX5038" s="62"/>
      <c r="BY5038" s="62"/>
      <c r="BZ5038" s="62"/>
      <c r="CA5038" s="62"/>
      <c r="CB5038" s="62"/>
      <c r="CC5038" s="62"/>
      <c r="CD5038" s="62"/>
      <c r="CE5038" s="62"/>
      <c r="CF5038" s="62"/>
      <c r="CL5038" s="56" t="s">
        <v>4548</v>
      </c>
      <c r="CM5038" s="56" t="s">
        <v>3118</v>
      </c>
      <c r="CN5038" s="56" t="s">
        <v>3118</v>
      </c>
      <c r="CO5038" s="52"/>
      <c r="CP5038" s="52"/>
      <c r="CQ5038" s="52"/>
      <c r="CR5038" s="52"/>
      <c r="CS5038" s="52"/>
      <c r="CT5038" s="52"/>
      <c r="CU5038" s="33"/>
      <c r="CV5038" s="33"/>
    </row>
    <row r="5039" spans="74:100">
      <c r="BV5039" s="62"/>
      <c r="BW5039" s="62"/>
      <c r="BX5039" s="62"/>
      <c r="BY5039" s="62"/>
      <c r="BZ5039" s="62"/>
      <c r="CA5039" s="62"/>
      <c r="CB5039" s="62"/>
      <c r="CC5039" s="62"/>
      <c r="CD5039" s="62"/>
      <c r="CE5039" s="62"/>
      <c r="CF5039" s="62"/>
      <c r="CL5039" s="56" t="s">
        <v>18590</v>
      </c>
      <c r="CM5039" s="56"/>
      <c r="CN5039" s="56"/>
      <c r="CO5039" s="52"/>
      <c r="CP5039" s="52"/>
      <c r="CQ5039" s="52"/>
      <c r="CR5039" s="52"/>
      <c r="CS5039" s="52"/>
      <c r="CT5039" s="52"/>
      <c r="CU5039" s="33"/>
      <c r="CV5039" s="33"/>
    </row>
    <row r="5040" spans="74:100">
      <c r="BV5040" s="62"/>
      <c r="BW5040" s="62"/>
      <c r="BX5040" s="62"/>
      <c r="BY5040" s="62"/>
      <c r="BZ5040" s="62"/>
      <c r="CA5040" s="62"/>
      <c r="CB5040" s="62"/>
      <c r="CC5040" s="62"/>
      <c r="CD5040" s="62"/>
      <c r="CE5040" s="62"/>
      <c r="CF5040" s="62"/>
      <c r="CL5040" s="56" t="s">
        <v>4549</v>
      </c>
      <c r="CM5040" s="56" t="s">
        <v>217</v>
      </c>
      <c r="CN5040" s="56" t="s">
        <v>217</v>
      </c>
      <c r="CO5040" s="52"/>
      <c r="CP5040" s="52"/>
      <c r="CQ5040" s="52"/>
      <c r="CR5040" s="52"/>
      <c r="CS5040" s="52"/>
      <c r="CT5040" s="52"/>
      <c r="CU5040" s="33"/>
      <c r="CV5040" s="33"/>
    </row>
    <row r="5041" spans="74:100">
      <c r="BV5041" s="62"/>
      <c r="BW5041" s="62"/>
      <c r="BX5041" s="62"/>
      <c r="BY5041" s="62"/>
      <c r="BZ5041" s="62"/>
      <c r="CA5041" s="62"/>
      <c r="CB5041" s="62"/>
      <c r="CC5041" s="62"/>
      <c r="CD5041" s="62"/>
      <c r="CE5041" s="62"/>
      <c r="CF5041" s="62"/>
      <c r="CL5041" s="56" t="s">
        <v>18590</v>
      </c>
      <c r="CM5041" s="56"/>
      <c r="CN5041" s="56"/>
      <c r="CO5041" s="52"/>
      <c r="CP5041" s="52"/>
      <c r="CQ5041" s="52"/>
      <c r="CR5041" s="52"/>
      <c r="CS5041" s="52"/>
      <c r="CT5041" s="52"/>
      <c r="CU5041" s="33"/>
      <c r="CV5041" s="33"/>
    </row>
    <row r="5042" spans="74:100">
      <c r="BV5042" s="62"/>
      <c r="BW5042" s="62"/>
      <c r="BX5042" s="62"/>
      <c r="BY5042" s="62"/>
      <c r="BZ5042" s="62"/>
      <c r="CA5042" s="62"/>
      <c r="CB5042" s="62"/>
      <c r="CC5042" s="62"/>
      <c r="CD5042" s="62"/>
      <c r="CE5042" s="62"/>
      <c r="CF5042" s="62"/>
      <c r="CL5042" s="56" t="s">
        <v>4550</v>
      </c>
      <c r="CM5042" s="56" t="s">
        <v>3118</v>
      </c>
      <c r="CN5042" s="56" t="s">
        <v>3118</v>
      </c>
      <c r="CO5042" s="52"/>
      <c r="CP5042" s="52"/>
      <c r="CQ5042" s="52"/>
      <c r="CR5042" s="52"/>
      <c r="CS5042" s="52"/>
      <c r="CT5042" s="52"/>
      <c r="CU5042" s="33"/>
      <c r="CV5042" s="33"/>
    </row>
    <row r="5043" spans="74:100">
      <c r="BV5043" s="62"/>
      <c r="BW5043" s="62"/>
      <c r="BX5043" s="62"/>
      <c r="BY5043" s="62"/>
      <c r="BZ5043" s="62"/>
      <c r="CA5043" s="62"/>
      <c r="CB5043" s="62"/>
      <c r="CC5043" s="62"/>
      <c r="CD5043" s="62"/>
      <c r="CE5043" s="62"/>
      <c r="CF5043" s="62"/>
      <c r="CL5043" s="56" t="s">
        <v>18591</v>
      </c>
      <c r="CM5043" s="56"/>
      <c r="CN5043" s="56"/>
      <c r="CO5043" s="52"/>
      <c r="CP5043" s="52"/>
      <c r="CQ5043" s="52"/>
      <c r="CR5043" s="52"/>
      <c r="CS5043" s="52"/>
      <c r="CT5043" s="52"/>
      <c r="CU5043" s="33"/>
      <c r="CV5043" s="33"/>
    </row>
    <row r="5044" spans="74:100">
      <c r="BV5044" s="62"/>
      <c r="BW5044" s="62"/>
      <c r="BX5044" s="62"/>
      <c r="BY5044" s="62"/>
      <c r="BZ5044" s="62"/>
      <c r="CA5044" s="62"/>
      <c r="CB5044" s="62"/>
      <c r="CC5044" s="62"/>
      <c r="CD5044" s="62"/>
      <c r="CE5044" s="62"/>
      <c r="CF5044" s="62"/>
      <c r="CL5044" s="56" t="s">
        <v>4551</v>
      </c>
      <c r="CM5044" s="56" t="s">
        <v>217</v>
      </c>
      <c r="CN5044" s="56" t="s">
        <v>217</v>
      </c>
      <c r="CO5044" s="52"/>
      <c r="CP5044" s="52"/>
      <c r="CQ5044" s="52"/>
      <c r="CR5044" s="52"/>
      <c r="CS5044" s="52"/>
      <c r="CT5044" s="52"/>
      <c r="CU5044" s="33"/>
      <c r="CV5044" s="33"/>
    </row>
    <row r="5045" spans="74:100">
      <c r="BV5045" s="62"/>
      <c r="BW5045" s="62"/>
      <c r="BX5045" s="62"/>
      <c r="BY5045" s="62"/>
      <c r="BZ5045" s="62"/>
      <c r="CA5045" s="62"/>
      <c r="CB5045" s="62"/>
      <c r="CC5045" s="62"/>
      <c r="CD5045" s="62"/>
      <c r="CE5045" s="62"/>
      <c r="CF5045" s="62"/>
      <c r="CL5045" s="56" t="s">
        <v>18591</v>
      </c>
      <c r="CM5045" s="56"/>
      <c r="CN5045" s="56"/>
      <c r="CO5045" s="52"/>
      <c r="CP5045" s="52"/>
      <c r="CQ5045" s="52"/>
      <c r="CR5045" s="52"/>
      <c r="CS5045" s="52"/>
      <c r="CT5045" s="52"/>
      <c r="CU5045" s="33"/>
      <c r="CV5045" s="33"/>
    </row>
    <row r="5046" spans="74:100">
      <c r="BV5046" s="62"/>
      <c r="BW5046" s="62"/>
      <c r="BX5046" s="62"/>
      <c r="BY5046" s="62"/>
      <c r="BZ5046" s="62"/>
      <c r="CA5046" s="62"/>
      <c r="CB5046" s="62"/>
      <c r="CC5046" s="62"/>
      <c r="CD5046" s="62"/>
      <c r="CE5046" s="62"/>
      <c r="CF5046" s="62"/>
      <c r="CL5046" s="56" t="s">
        <v>4552</v>
      </c>
      <c r="CM5046" s="56" t="s">
        <v>3118</v>
      </c>
      <c r="CN5046" s="56" t="s">
        <v>3118</v>
      </c>
      <c r="CO5046" s="52"/>
      <c r="CP5046" s="52"/>
      <c r="CQ5046" s="52"/>
      <c r="CR5046" s="52"/>
      <c r="CS5046" s="52"/>
      <c r="CT5046" s="52"/>
      <c r="CU5046" s="33"/>
      <c r="CV5046" s="33"/>
    </row>
    <row r="5047" spans="74:100">
      <c r="BV5047" s="62"/>
      <c r="BW5047" s="62"/>
      <c r="BX5047" s="62"/>
      <c r="BY5047" s="62"/>
      <c r="BZ5047" s="62"/>
      <c r="CA5047" s="62"/>
      <c r="CB5047" s="62"/>
      <c r="CC5047" s="62"/>
      <c r="CD5047" s="62"/>
      <c r="CE5047" s="62"/>
      <c r="CF5047" s="62"/>
      <c r="CL5047" s="56" t="s">
        <v>18592</v>
      </c>
      <c r="CM5047" s="56"/>
      <c r="CN5047" s="56"/>
      <c r="CO5047" s="52"/>
      <c r="CP5047" s="52"/>
      <c r="CQ5047" s="52"/>
      <c r="CR5047" s="52"/>
      <c r="CS5047" s="52"/>
      <c r="CT5047" s="52"/>
      <c r="CU5047" s="33"/>
      <c r="CV5047" s="33"/>
    </row>
    <row r="5048" spans="74:100">
      <c r="BV5048" s="62"/>
      <c r="BW5048" s="62"/>
      <c r="BX5048" s="62"/>
      <c r="BY5048" s="62"/>
      <c r="BZ5048" s="62"/>
      <c r="CA5048" s="62"/>
      <c r="CB5048" s="62"/>
      <c r="CC5048" s="62"/>
      <c r="CD5048" s="62"/>
      <c r="CE5048" s="62"/>
      <c r="CF5048" s="62"/>
      <c r="CL5048" s="56" t="s">
        <v>1462</v>
      </c>
      <c r="CM5048" s="56" t="s">
        <v>214</v>
      </c>
      <c r="CN5048" s="56" t="s">
        <v>214</v>
      </c>
      <c r="CO5048" s="52"/>
      <c r="CP5048" s="52"/>
      <c r="CQ5048" s="52"/>
      <c r="CR5048" s="52"/>
      <c r="CS5048" s="52"/>
      <c r="CT5048" s="52"/>
      <c r="CU5048" s="33"/>
      <c r="CV5048" s="33"/>
    </row>
    <row r="5049" spans="74:100">
      <c r="BV5049" s="62"/>
      <c r="BW5049" s="62"/>
      <c r="BX5049" s="62"/>
      <c r="BY5049" s="62"/>
      <c r="BZ5049" s="62"/>
      <c r="CA5049" s="62"/>
      <c r="CB5049" s="62"/>
      <c r="CC5049" s="62"/>
      <c r="CD5049" s="62"/>
      <c r="CE5049" s="62"/>
      <c r="CF5049" s="62"/>
      <c r="CL5049" s="56" t="s">
        <v>21538</v>
      </c>
      <c r="CM5049" s="56"/>
      <c r="CN5049" s="56"/>
      <c r="CO5049" s="52"/>
      <c r="CP5049" s="52"/>
      <c r="CQ5049" s="52"/>
      <c r="CR5049" s="52"/>
      <c r="CS5049" s="52"/>
      <c r="CT5049" s="52"/>
      <c r="CU5049" s="33"/>
      <c r="CV5049" s="33"/>
    </row>
    <row r="5050" spans="74:100">
      <c r="BV5050" s="62"/>
      <c r="BW5050" s="62"/>
      <c r="BX5050" s="62"/>
      <c r="BY5050" s="62"/>
      <c r="BZ5050" s="62"/>
      <c r="CA5050" s="62"/>
      <c r="CB5050" s="62"/>
      <c r="CC5050" s="62"/>
      <c r="CD5050" s="62"/>
      <c r="CE5050" s="62"/>
      <c r="CF5050" s="62"/>
      <c r="CL5050" s="56" t="s">
        <v>1464</v>
      </c>
      <c r="CM5050" s="56" t="s">
        <v>217</v>
      </c>
      <c r="CN5050" s="56" t="s">
        <v>217</v>
      </c>
      <c r="CO5050" s="52"/>
      <c r="CP5050" s="52"/>
      <c r="CQ5050" s="52"/>
      <c r="CR5050" s="52"/>
      <c r="CS5050" s="52"/>
      <c r="CT5050" s="52"/>
      <c r="CU5050" s="33"/>
      <c r="CV5050" s="33"/>
    </row>
    <row r="5051" spans="74:100">
      <c r="BV5051" s="62"/>
      <c r="BW5051" s="62"/>
      <c r="BX5051" s="62"/>
      <c r="BY5051" s="62"/>
      <c r="BZ5051" s="62"/>
      <c r="CA5051" s="62"/>
      <c r="CB5051" s="62"/>
      <c r="CC5051" s="62"/>
      <c r="CD5051" s="62"/>
      <c r="CE5051" s="62"/>
      <c r="CF5051" s="62"/>
      <c r="CL5051" s="56" t="s">
        <v>18593</v>
      </c>
      <c r="CM5051" s="56"/>
      <c r="CN5051" s="56"/>
      <c r="CO5051" s="52"/>
      <c r="CP5051" s="52"/>
      <c r="CQ5051" s="52"/>
      <c r="CR5051" s="52"/>
      <c r="CS5051" s="52"/>
      <c r="CT5051" s="52"/>
      <c r="CU5051" s="33"/>
      <c r="CV5051" s="33"/>
    </row>
    <row r="5052" spans="74:100">
      <c r="BV5052" s="62"/>
      <c r="BW5052" s="62"/>
      <c r="BX5052" s="62"/>
      <c r="BY5052" s="62"/>
      <c r="BZ5052" s="62"/>
      <c r="CA5052" s="62"/>
      <c r="CB5052" s="62"/>
      <c r="CC5052" s="62"/>
      <c r="CD5052" s="62"/>
      <c r="CE5052" s="62"/>
      <c r="CF5052" s="62"/>
      <c r="CL5052" s="56" t="s">
        <v>1465</v>
      </c>
      <c r="CM5052" s="56" t="s">
        <v>214</v>
      </c>
      <c r="CN5052" s="56" t="s">
        <v>214</v>
      </c>
      <c r="CO5052" s="52"/>
      <c r="CP5052" s="52"/>
      <c r="CQ5052" s="52"/>
      <c r="CR5052" s="52"/>
      <c r="CS5052" s="52"/>
      <c r="CT5052" s="52"/>
      <c r="CU5052" s="33"/>
      <c r="CV5052" s="33"/>
    </row>
    <row r="5053" spans="74:100">
      <c r="BV5053" s="62"/>
      <c r="BW5053" s="62"/>
      <c r="BX5053" s="62"/>
      <c r="BY5053" s="62"/>
      <c r="BZ5053" s="62"/>
      <c r="CA5053" s="62"/>
      <c r="CB5053" s="62"/>
      <c r="CC5053" s="62"/>
      <c r="CD5053" s="62"/>
      <c r="CE5053" s="62"/>
      <c r="CF5053" s="62"/>
      <c r="CL5053" s="56" t="s">
        <v>21539</v>
      </c>
      <c r="CM5053" s="56"/>
      <c r="CN5053" s="56"/>
      <c r="CO5053" s="52"/>
      <c r="CP5053" s="52"/>
      <c r="CQ5053" s="52"/>
      <c r="CR5053" s="52"/>
      <c r="CS5053" s="52"/>
      <c r="CT5053" s="52"/>
      <c r="CU5053" s="33"/>
      <c r="CV5053" s="33"/>
    </row>
    <row r="5054" spans="74:100">
      <c r="BV5054" s="62"/>
      <c r="BW5054" s="62"/>
      <c r="BX5054" s="62"/>
      <c r="BY5054" s="62"/>
      <c r="BZ5054" s="62"/>
      <c r="CA5054" s="62"/>
      <c r="CB5054" s="62"/>
      <c r="CC5054" s="62"/>
      <c r="CD5054" s="62"/>
      <c r="CE5054" s="62"/>
      <c r="CF5054" s="62"/>
      <c r="CL5054" s="56" t="s">
        <v>1466</v>
      </c>
      <c r="CM5054" s="56" t="s">
        <v>213</v>
      </c>
      <c r="CN5054" s="56" t="s">
        <v>213</v>
      </c>
      <c r="CO5054" s="52"/>
      <c r="CP5054" s="52"/>
      <c r="CQ5054" s="52"/>
      <c r="CR5054" s="52"/>
      <c r="CS5054" s="52"/>
      <c r="CT5054" s="52"/>
      <c r="CU5054" s="33"/>
      <c r="CV5054" s="33"/>
    </row>
    <row r="5055" spans="74:100">
      <c r="BV5055" s="62"/>
      <c r="BW5055" s="62"/>
      <c r="BX5055" s="62"/>
      <c r="BY5055" s="62"/>
      <c r="BZ5055" s="62"/>
      <c r="CA5055" s="62"/>
      <c r="CB5055" s="62"/>
      <c r="CC5055" s="62"/>
      <c r="CD5055" s="62"/>
      <c r="CE5055" s="62"/>
      <c r="CF5055" s="62"/>
      <c r="CL5055" s="56" t="s">
        <v>21540</v>
      </c>
      <c r="CM5055" s="56"/>
      <c r="CN5055" s="56"/>
      <c r="CO5055" s="52"/>
      <c r="CP5055" s="52"/>
      <c r="CQ5055" s="52"/>
      <c r="CR5055" s="52"/>
      <c r="CS5055" s="52"/>
      <c r="CT5055" s="52"/>
      <c r="CU5055" s="33"/>
      <c r="CV5055" s="33"/>
    </row>
    <row r="5056" spans="74:100">
      <c r="BV5056" s="62"/>
      <c r="BW5056" s="62"/>
      <c r="BX5056" s="62"/>
      <c r="BY5056" s="62"/>
      <c r="BZ5056" s="62"/>
      <c r="CA5056" s="62"/>
      <c r="CB5056" s="62"/>
      <c r="CC5056" s="62"/>
      <c r="CD5056" s="62"/>
      <c r="CE5056" s="62"/>
      <c r="CF5056" s="62"/>
      <c r="CL5056" s="56" t="s">
        <v>1467</v>
      </c>
      <c r="CM5056" s="56" t="s">
        <v>214</v>
      </c>
      <c r="CN5056" s="56" t="s">
        <v>214</v>
      </c>
      <c r="CO5056" s="52"/>
      <c r="CP5056" s="52"/>
      <c r="CQ5056" s="52"/>
      <c r="CR5056" s="52"/>
      <c r="CS5056" s="52"/>
      <c r="CT5056" s="52"/>
      <c r="CU5056" s="33"/>
      <c r="CV5056" s="33"/>
    </row>
    <row r="5057" spans="74:100">
      <c r="BV5057" s="62"/>
      <c r="BW5057" s="62"/>
      <c r="BX5057" s="62"/>
      <c r="BY5057" s="62"/>
      <c r="BZ5057" s="62"/>
      <c r="CA5057" s="62"/>
      <c r="CB5057" s="62"/>
      <c r="CC5057" s="62"/>
      <c r="CD5057" s="62"/>
      <c r="CE5057" s="62"/>
      <c r="CF5057" s="62"/>
      <c r="CL5057" s="56" t="s">
        <v>21541</v>
      </c>
      <c r="CM5057" s="56"/>
      <c r="CN5057" s="56"/>
      <c r="CO5057" s="52"/>
      <c r="CP5057" s="52"/>
      <c r="CQ5057" s="52"/>
      <c r="CR5057" s="52"/>
      <c r="CS5057" s="52"/>
      <c r="CT5057" s="52"/>
      <c r="CU5057" s="33"/>
      <c r="CV5057" s="33"/>
    </row>
    <row r="5058" spans="74:100">
      <c r="BV5058" s="62"/>
      <c r="BW5058" s="62"/>
      <c r="BX5058" s="62"/>
      <c r="BY5058" s="62"/>
      <c r="BZ5058" s="62"/>
      <c r="CA5058" s="62"/>
      <c r="CB5058" s="62"/>
      <c r="CC5058" s="62"/>
      <c r="CD5058" s="62"/>
      <c r="CE5058" s="62"/>
      <c r="CF5058" s="62"/>
      <c r="CL5058" s="56" t="s">
        <v>1468</v>
      </c>
      <c r="CM5058" s="56" t="s">
        <v>214</v>
      </c>
      <c r="CN5058" s="56" t="s">
        <v>214</v>
      </c>
      <c r="CO5058" s="52"/>
      <c r="CP5058" s="52"/>
      <c r="CQ5058" s="52"/>
      <c r="CR5058" s="52"/>
      <c r="CS5058" s="52"/>
      <c r="CT5058" s="52"/>
      <c r="CU5058" s="33"/>
      <c r="CV5058" s="33"/>
    </row>
    <row r="5059" spans="74:100">
      <c r="BV5059" s="62"/>
      <c r="BW5059" s="62"/>
      <c r="BX5059" s="62"/>
      <c r="BY5059" s="62"/>
      <c r="BZ5059" s="62"/>
      <c r="CA5059" s="62"/>
      <c r="CB5059" s="62"/>
      <c r="CC5059" s="62"/>
      <c r="CD5059" s="62"/>
      <c r="CE5059" s="62"/>
      <c r="CF5059" s="62"/>
      <c r="CL5059" s="56" t="s">
        <v>21542</v>
      </c>
      <c r="CM5059" s="56"/>
      <c r="CN5059" s="56"/>
      <c r="CO5059" s="52"/>
      <c r="CP5059" s="52"/>
      <c r="CQ5059" s="52"/>
      <c r="CR5059" s="52"/>
      <c r="CS5059" s="52"/>
      <c r="CT5059" s="52"/>
      <c r="CU5059" s="33"/>
      <c r="CV5059" s="33"/>
    </row>
    <row r="5060" spans="74:100">
      <c r="BV5060" s="62"/>
      <c r="BW5060" s="62"/>
      <c r="BX5060" s="62"/>
      <c r="BY5060" s="62"/>
      <c r="BZ5060" s="62"/>
      <c r="CA5060" s="62"/>
      <c r="CB5060" s="62"/>
      <c r="CC5060" s="62"/>
      <c r="CD5060" s="62"/>
      <c r="CE5060" s="62"/>
      <c r="CF5060" s="62"/>
      <c r="CL5060" s="56" t="s">
        <v>1469</v>
      </c>
      <c r="CM5060" s="56" t="s">
        <v>214</v>
      </c>
      <c r="CN5060" s="56" t="s">
        <v>214</v>
      </c>
      <c r="CO5060" s="52"/>
      <c r="CP5060" s="52"/>
      <c r="CQ5060" s="52"/>
      <c r="CR5060" s="52"/>
      <c r="CS5060" s="52"/>
      <c r="CT5060" s="52"/>
      <c r="CU5060" s="33"/>
      <c r="CV5060" s="33"/>
    </row>
    <row r="5061" spans="74:100">
      <c r="BV5061" s="62"/>
      <c r="BW5061" s="62"/>
      <c r="BX5061" s="62"/>
      <c r="BY5061" s="62"/>
      <c r="BZ5061" s="62"/>
      <c r="CA5061" s="62"/>
      <c r="CB5061" s="62"/>
      <c r="CC5061" s="62"/>
      <c r="CD5061" s="62"/>
      <c r="CE5061" s="62"/>
      <c r="CF5061" s="62"/>
      <c r="CL5061" s="56" t="s">
        <v>21543</v>
      </c>
      <c r="CM5061" s="56"/>
      <c r="CN5061" s="56"/>
      <c r="CO5061" s="52"/>
      <c r="CP5061" s="52"/>
      <c r="CQ5061" s="52"/>
      <c r="CR5061" s="52"/>
      <c r="CS5061" s="52"/>
      <c r="CT5061" s="52"/>
      <c r="CU5061" s="33"/>
      <c r="CV5061" s="33"/>
    </row>
    <row r="5062" spans="74:100">
      <c r="BV5062" s="62"/>
      <c r="BW5062" s="62"/>
      <c r="BX5062" s="62"/>
      <c r="BY5062" s="62"/>
      <c r="BZ5062" s="62"/>
      <c r="CA5062" s="62"/>
      <c r="CB5062" s="62"/>
      <c r="CC5062" s="62"/>
      <c r="CD5062" s="62"/>
      <c r="CE5062" s="62"/>
      <c r="CF5062" s="62"/>
      <c r="CL5062" s="56" t="s">
        <v>1470</v>
      </c>
      <c r="CM5062" s="56" t="s">
        <v>213</v>
      </c>
      <c r="CN5062" s="56" t="s">
        <v>213</v>
      </c>
      <c r="CO5062" s="52"/>
      <c r="CP5062" s="52"/>
      <c r="CQ5062" s="52"/>
      <c r="CR5062" s="52"/>
      <c r="CS5062" s="52"/>
      <c r="CT5062" s="52"/>
      <c r="CU5062" s="33"/>
      <c r="CV5062" s="33"/>
    </row>
    <row r="5063" spans="74:100">
      <c r="BV5063" s="62"/>
      <c r="BW5063" s="62"/>
      <c r="BX5063" s="62"/>
      <c r="BY5063" s="62"/>
      <c r="BZ5063" s="62"/>
      <c r="CA5063" s="62"/>
      <c r="CB5063" s="62"/>
      <c r="CC5063" s="62"/>
      <c r="CD5063" s="62"/>
      <c r="CE5063" s="62"/>
      <c r="CF5063" s="62"/>
      <c r="CL5063" s="56" t="s">
        <v>21544</v>
      </c>
      <c r="CM5063" s="56"/>
      <c r="CN5063" s="56"/>
      <c r="CO5063" s="52"/>
      <c r="CP5063" s="52"/>
      <c r="CQ5063" s="52"/>
      <c r="CR5063" s="52"/>
      <c r="CS5063" s="52"/>
      <c r="CT5063" s="52"/>
      <c r="CU5063" s="33"/>
      <c r="CV5063" s="33"/>
    </row>
    <row r="5064" spans="74:100">
      <c r="BV5064" s="62"/>
      <c r="BW5064" s="62"/>
      <c r="BX5064" s="62"/>
      <c r="BY5064" s="62"/>
      <c r="BZ5064" s="62"/>
      <c r="CA5064" s="62"/>
      <c r="CB5064" s="62"/>
      <c r="CC5064" s="62"/>
      <c r="CD5064" s="62"/>
      <c r="CE5064" s="62"/>
      <c r="CF5064" s="62"/>
      <c r="CL5064" s="56" t="s">
        <v>4553</v>
      </c>
      <c r="CM5064" s="56" t="s">
        <v>217</v>
      </c>
      <c r="CN5064" s="56" t="s">
        <v>217</v>
      </c>
      <c r="CO5064" s="52"/>
      <c r="CP5064" s="52"/>
      <c r="CQ5064" s="52"/>
      <c r="CR5064" s="52"/>
      <c r="CS5064" s="52"/>
      <c r="CT5064" s="52"/>
      <c r="CU5064" s="33"/>
      <c r="CV5064" s="33"/>
    </row>
    <row r="5065" spans="74:100">
      <c r="BV5065" s="62"/>
      <c r="BW5065" s="62"/>
      <c r="BX5065" s="62"/>
      <c r="BY5065" s="62"/>
      <c r="BZ5065" s="62"/>
      <c r="CA5065" s="62"/>
      <c r="CB5065" s="62"/>
      <c r="CC5065" s="62"/>
      <c r="CD5065" s="62"/>
      <c r="CE5065" s="62"/>
      <c r="CF5065" s="62"/>
      <c r="CL5065" s="56" t="s">
        <v>18594</v>
      </c>
      <c r="CM5065" s="56"/>
      <c r="CN5065" s="56"/>
      <c r="CO5065" s="52"/>
      <c r="CP5065" s="52"/>
      <c r="CQ5065" s="52"/>
      <c r="CR5065" s="52"/>
      <c r="CS5065" s="52"/>
      <c r="CT5065" s="52"/>
      <c r="CU5065" s="33"/>
      <c r="CV5065" s="33"/>
    </row>
    <row r="5066" spans="74:100">
      <c r="BV5066" s="62"/>
      <c r="BW5066" s="62"/>
      <c r="BX5066" s="62"/>
      <c r="BY5066" s="62"/>
      <c r="BZ5066" s="62"/>
      <c r="CA5066" s="62"/>
      <c r="CB5066" s="62"/>
      <c r="CC5066" s="62"/>
      <c r="CD5066" s="62"/>
      <c r="CE5066" s="62"/>
      <c r="CF5066" s="62"/>
      <c r="CL5066" s="56" t="s">
        <v>1471</v>
      </c>
      <c r="CM5066" s="56" t="s">
        <v>213</v>
      </c>
      <c r="CN5066" s="56" t="s">
        <v>213</v>
      </c>
      <c r="CO5066" s="52"/>
      <c r="CP5066" s="52"/>
      <c r="CQ5066" s="52"/>
      <c r="CR5066" s="52"/>
      <c r="CS5066" s="52"/>
      <c r="CT5066" s="52"/>
      <c r="CU5066" s="33"/>
      <c r="CV5066" s="33"/>
    </row>
    <row r="5067" spans="74:100">
      <c r="BV5067" s="62"/>
      <c r="BW5067" s="62"/>
      <c r="BX5067" s="62"/>
      <c r="BY5067" s="62"/>
      <c r="BZ5067" s="62"/>
      <c r="CA5067" s="62"/>
      <c r="CB5067" s="62"/>
      <c r="CC5067" s="62"/>
      <c r="CD5067" s="62"/>
      <c r="CE5067" s="62"/>
      <c r="CF5067" s="62"/>
      <c r="CL5067" s="56" t="s">
        <v>21545</v>
      </c>
      <c r="CM5067" s="56"/>
      <c r="CN5067" s="56"/>
      <c r="CO5067" s="52"/>
      <c r="CP5067" s="52"/>
      <c r="CQ5067" s="52"/>
      <c r="CR5067" s="52"/>
      <c r="CS5067" s="52"/>
      <c r="CT5067" s="52"/>
      <c r="CU5067" s="33"/>
      <c r="CV5067" s="33"/>
    </row>
    <row r="5068" spans="74:100">
      <c r="BV5068" s="62"/>
      <c r="BW5068" s="62"/>
      <c r="BX5068" s="62"/>
      <c r="BY5068" s="62"/>
      <c r="BZ5068" s="62"/>
      <c r="CA5068" s="62"/>
      <c r="CB5068" s="62"/>
      <c r="CC5068" s="62"/>
      <c r="CD5068" s="62"/>
      <c r="CE5068" s="62"/>
      <c r="CF5068" s="62"/>
      <c r="CL5068" s="56" t="s">
        <v>27602</v>
      </c>
      <c r="CM5068" s="56" t="s">
        <v>214</v>
      </c>
      <c r="CN5068" s="56" t="s">
        <v>214</v>
      </c>
      <c r="CO5068" s="52"/>
      <c r="CP5068" s="52"/>
      <c r="CQ5068" s="52"/>
      <c r="CR5068" s="52"/>
      <c r="CS5068" s="52"/>
      <c r="CT5068" s="52"/>
      <c r="CU5068" s="33"/>
      <c r="CV5068" s="33"/>
    </row>
    <row r="5069" spans="74:100">
      <c r="BV5069" s="62"/>
      <c r="BW5069" s="62"/>
      <c r="BX5069" s="62"/>
      <c r="BY5069" s="62"/>
      <c r="BZ5069" s="62"/>
      <c r="CA5069" s="62"/>
      <c r="CB5069" s="62"/>
      <c r="CC5069" s="62"/>
      <c r="CD5069" s="62"/>
      <c r="CE5069" s="62"/>
      <c r="CF5069" s="62"/>
      <c r="CL5069" s="56" t="s">
        <v>27603</v>
      </c>
      <c r="CM5069" s="56"/>
      <c r="CN5069" s="56"/>
      <c r="CO5069" s="52"/>
      <c r="CP5069" s="52"/>
      <c r="CQ5069" s="52"/>
      <c r="CR5069" s="52"/>
      <c r="CS5069" s="52"/>
      <c r="CT5069" s="52"/>
      <c r="CU5069" s="33"/>
      <c r="CV5069" s="33"/>
    </row>
    <row r="5070" spans="74:100">
      <c r="BV5070" s="62"/>
      <c r="BW5070" s="62"/>
      <c r="BX5070" s="62"/>
      <c r="BY5070" s="62"/>
      <c r="BZ5070" s="62"/>
      <c r="CA5070" s="62"/>
      <c r="CB5070" s="62"/>
      <c r="CC5070" s="62"/>
      <c r="CD5070" s="62"/>
      <c r="CE5070" s="62"/>
      <c r="CF5070" s="62"/>
      <c r="CL5070" s="56" t="s">
        <v>1472</v>
      </c>
      <c r="CM5070" s="56" t="s">
        <v>213</v>
      </c>
      <c r="CN5070" s="56" t="s">
        <v>213</v>
      </c>
      <c r="CO5070" s="52"/>
      <c r="CP5070" s="52"/>
      <c r="CQ5070" s="52"/>
      <c r="CR5070" s="52"/>
      <c r="CS5070" s="52"/>
      <c r="CT5070" s="52"/>
      <c r="CU5070" s="33"/>
      <c r="CV5070" s="33"/>
    </row>
    <row r="5071" spans="74:100">
      <c r="BV5071" s="62"/>
      <c r="BW5071" s="62"/>
      <c r="BX5071" s="62"/>
      <c r="BY5071" s="62"/>
      <c r="BZ5071" s="62"/>
      <c r="CA5071" s="62"/>
      <c r="CB5071" s="62"/>
      <c r="CC5071" s="62"/>
      <c r="CD5071" s="62"/>
      <c r="CE5071" s="62"/>
      <c r="CF5071" s="62"/>
      <c r="CL5071" s="56" t="s">
        <v>21546</v>
      </c>
      <c r="CM5071" s="56"/>
      <c r="CN5071" s="56"/>
      <c r="CO5071" s="52"/>
      <c r="CP5071" s="52"/>
      <c r="CQ5071" s="52"/>
      <c r="CR5071" s="52"/>
      <c r="CS5071" s="52"/>
      <c r="CT5071" s="52"/>
      <c r="CU5071" s="33"/>
      <c r="CV5071" s="33"/>
    </row>
    <row r="5072" spans="74:100">
      <c r="BV5072" s="62"/>
      <c r="BW5072" s="62"/>
      <c r="BX5072" s="62"/>
      <c r="BY5072" s="62"/>
      <c r="BZ5072" s="62"/>
      <c r="CA5072" s="62"/>
      <c r="CB5072" s="62"/>
      <c r="CC5072" s="62"/>
      <c r="CD5072" s="62"/>
      <c r="CE5072" s="62"/>
      <c r="CF5072" s="62"/>
      <c r="CL5072" s="56" t="s">
        <v>27604</v>
      </c>
      <c r="CM5072" s="56" t="s">
        <v>217</v>
      </c>
      <c r="CN5072" s="56" t="s">
        <v>217</v>
      </c>
      <c r="CO5072" s="52"/>
      <c r="CP5072" s="52"/>
      <c r="CQ5072" s="52"/>
      <c r="CR5072" s="52"/>
      <c r="CS5072" s="52"/>
      <c r="CT5072" s="52"/>
      <c r="CU5072" s="33"/>
      <c r="CV5072" s="33"/>
    </row>
    <row r="5073" spans="74:100">
      <c r="BV5073" s="62"/>
      <c r="BW5073" s="62"/>
      <c r="BX5073" s="62"/>
      <c r="BY5073" s="62"/>
      <c r="BZ5073" s="62"/>
      <c r="CA5073" s="62"/>
      <c r="CB5073" s="62"/>
      <c r="CC5073" s="62"/>
      <c r="CD5073" s="62"/>
      <c r="CE5073" s="62"/>
      <c r="CF5073" s="62"/>
      <c r="CL5073" s="56" t="s">
        <v>18592</v>
      </c>
      <c r="CM5073" s="56"/>
      <c r="CN5073" s="56"/>
      <c r="CO5073" s="52"/>
      <c r="CP5073" s="52"/>
      <c r="CQ5073" s="52"/>
      <c r="CR5073" s="52"/>
      <c r="CS5073" s="52"/>
      <c r="CT5073" s="52"/>
      <c r="CU5073" s="33"/>
      <c r="CV5073" s="33"/>
    </row>
    <row r="5074" spans="74:100">
      <c r="BV5074" s="62"/>
      <c r="BW5074" s="62"/>
      <c r="BX5074" s="62"/>
      <c r="BY5074" s="62"/>
      <c r="BZ5074" s="62"/>
      <c r="CA5074" s="62"/>
      <c r="CB5074" s="62"/>
      <c r="CC5074" s="62"/>
      <c r="CD5074" s="62"/>
      <c r="CE5074" s="62"/>
      <c r="CF5074" s="62"/>
      <c r="CL5074" s="56" t="s">
        <v>4554</v>
      </c>
      <c r="CM5074" s="56" t="s">
        <v>3118</v>
      </c>
      <c r="CN5074" s="56" t="s">
        <v>3118</v>
      </c>
      <c r="CO5074" s="52"/>
      <c r="CP5074" s="52"/>
      <c r="CQ5074" s="52"/>
      <c r="CR5074" s="52"/>
      <c r="CS5074" s="52"/>
      <c r="CT5074" s="52"/>
      <c r="CU5074" s="33"/>
      <c r="CV5074" s="33"/>
    </row>
    <row r="5075" spans="74:100">
      <c r="BV5075" s="62"/>
      <c r="BW5075" s="62"/>
      <c r="BX5075" s="62"/>
      <c r="BY5075" s="62"/>
      <c r="BZ5075" s="62"/>
      <c r="CA5075" s="62"/>
      <c r="CB5075" s="62"/>
      <c r="CC5075" s="62"/>
      <c r="CD5075" s="62"/>
      <c r="CE5075" s="62"/>
      <c r="CF5075" s="62"/>
      <c r="CL5075" s="56" t="s">
        <v>18595</v>
      </c>
      <c r="CM5075" s="56"/>
      <c r="CN5075" s="56"/>
      <c r="CO5075" s="52"/>
      <c r="CP5075" s="52"/>
      <c r="CQ5075" s="52"/>
      <c r="CR5075" s="52"/>
      <c r="CS5075" s="52"/>
      <c r="CT5075" s="52"/>
      <c r="CU5075" s="33"/>
      <c r="CV5075" s="33"/>
    </row>
    <row r="5076" spans="74:100">
      <c r="BV5076" s="62"/>
      <c r="BW5076" s="62"/>
      <c r="BX5076" s="62"/>
      <c r="BY5076" s="62"/>
      <c r="BZ5076" s="62"/>
      <c r="CA5076" s="62"/>
      <c r="CB5076" s="62"/>
      <c r="CC5076" s="62"/>
      <c r="CD5076" s="62"/>
      <c r="CE5076" s="62"/>
      <c r="CF5076" s="62"/>
      <c r="CL5076" s="56" t="s">
        <v>21547</v>
      </c>
      <c r="CM5076" s="56" t="s">
        <v>217</v>
      </c>
      <c r="CN5076" s="56" t="s">
        <v>217</v>
      </c>
      <c r="CO5076" s="52"/>
      <c r="CP5076" s="52"/>
      <c r="CQ5076" s="52"/>
      <c r="CR5076" s="52"/>
      <c r="CS5076" s="52"/>
      <c r="CT5076" s="52"/>
      <c r="CU5076" s="33"/>
      <c r="CV5076" s="33"/>
    </row>
    <row r="5077" spans="74:100">
      <c r="BV5077" s="62"/>
      <c r="BW5077" s="62"/>
      <c r="BX5077" s="62"/>
      <c r="BY5077" s="62"/>
      <c r="BZ5077" s="62"/>
      <c r="CA5077" s="62"/>
      <c r="CB5077" s="62"/>
      <c r="CC5077" s="62"/>
      <c r="CD5077" s="62"/>
      <c r="CE5077" s="62"/>
      <c r="CF5077" s="62"/>
      <c r="CL5077" s="56" t="s">
        <v>18595</v>
      </c>
      <c r="CM5077" s="56"/>
      <c r="CN5077" s="56"/>
      <c r="CO5077" s="52"/>
      <c r="CP5077" s="52"/>
      <c r="CQ5077" s="52"/>
      <c r="CR5077" s="52"/>
      <c r="CS5077" s="52"/>
      <c r="CT5077" s="52"/>
      <c r="CU5077" s="33"/>
      <c r="CV5077" s="33"/>
    </row>
    <row r="5078" spans="74:100">
      <c r="BV5078" s="62"/>
      <c r="BW5078" s="62"/>
      <c r="BX5078" s="62"/>
      <c r="BY5078" s="62"/>
      <c r="BZ5078" s="62"/>
      <c r="CA5078" s="62"/>
      <c r="CB5078" s="62"/>
      <c r="CC5078" s="62"/>
      <c r="CD5078" s="62"/>
      <c r="CE5078" s="62"/>
      <c r="CF5078" s="62"/>
      <c r="CL5078" s="56" t="s">
        <v>4555</v>
      </c>
      <c r="CM5078" s="56" t="s">
        <v>3118</v>
      </c>
      <c r="CN5078" s="56" t="s">
        <v>3118</v>
      </c>
      <c r="CO5078" s="52"/>
      <c r="CP5078" s="52"/>
      <c r="CQ5078" s="52"/>
      <c r="CR5078" s="52"/>
      <c r="CS5078" s="52"/>
      <c r="CT5078" s="52"/>
      <c r="CU5078" s="33"/>
      <c r="CV5078" s="33"/>
    </row>
    <row r="5079" spans="74:100">
      <c r="BV5079" s="62"/>
      <c r="BW5079" s="62"/>
      <c r="BX5079" s="62"/>
      <c r="BY5079" s="62"/>
      <c r="BZ5079" s="62"/>
      <c r="CA5079" s="62"/>
      <c r="CB5079" s="62"/>
      <c r="CC5079" s="62"/>
      <c r="CD5079" s="62"/>
      <c r="CE5079" s="62"/>
      <c r="CF5079" s="62"/>
      <c r="CL5079" s="56" t="s">
        <v>18596</v>
      </c>
      <c r="CM5079" s="56"/>
      <c r="CN5079" s="56"/>
      <c r="CO5079" s="52"/>
      <c r="CP5079" s="52"/>
      <c r="CQ5079" s="52"/>
      <c r="CR5079" s="52"/>
      <c r="CS5079" s="52"/>
      <c r="CT5079" s="52"/>
      <c r="CU5079" s="33"/>
      <c r="CV5079" s="33"/>
    </row>
    <row r="5080" spans="74:100">
      <c r="BV5080" s="62"/>
      <c r="BW5080" s="62"/>
      <c r="BX5080" s="62"/>
      <c r="BY5080" s="62"/>
      <c r="BZ5080" s="62"/>
      <c r="CA5080" s="62"/>
      <c r="CB5080" s="62"/>
      <c r="CC5080" s="62"/>
      <c r="CD5080" s="62"/>
      <c r="CE5080" s="62"/>
      <c r="CF5080" s="62"/>
      <c r="CL5080" s="56" t="s">
        <v>4556</v>
      </c>
      <c r="CM5080" s="56" t="s">
        <v>217</v>
      </c>
      <c r="CN5080" s="56" t="s">
        <v>217</v>
      </c>
      <c r="CO5080" s="52"/>
      <c r="CP5080" s="52"/>
      <c r="CQ5080" s="52"/>
      <c r="CR5080" s="52"/>
      <c r="CS5080" s="52"/>
      <c r="CT5080" s="52"/>
      <c r="CU5080" s="33"/>
      <c r="CV5080" s="33"/>
    </row>
    <row r="5081" spans="74:100">
      <c r="BV5081" s="62"/>
      <c r="BW5081" s="62"/>
      <c r="BX5081" s="62"/>
      <c r="BY5081" s="62"/>
      <c r="BZ5081" s="62"/>
      <c r="CA5081" s="62"/>
      <c r="CB5081" s="62"/>
      <c r="CC5081" s="62"/>
      <c r="CD5081" s="62"/>
      <c r="CE5081" s="62"/>
      <c r="CF5081" s="62"/>
      <c r="CL5081" s="56" t="s">
        <v>18597</v>
      </c>
      <c r="CM5081" s="56"/>
      <c r="CN5081" s="56"/>
      <c r="CO5081" s="52"/>
      <c r="CP5081" s="52"/>
      <c r="CQ5081" s="52"/>
      <c r="CR5081" s="52"/>
      <c r="CS5081" s="52"/>
      <c r="CT5081" s="52"/>
      <c r="CU5081" s="33"/>
      <c r="CV5081" s="33"/>
    </row>
    <row r="5082" spans="74:100">
      <c r="BV5082" s="62"/>
      <c r="BW5082" s="62"/>
      <c r="BX5082" s="62"/>
      <c r="BY5082" s="62"/>
      <c r="BZ5082" s="62"/>
      <c r="CA5082" s="62"/>
      <c r="CB5082" s="62"/>
      <c r="CC5082" s="62"/>
      <c r="CD5082" s="62"/>
      <c r="CE5082" s="62"/>
      <c r="CF5082" s="62"/>
      <c r="CL5082" s="56" t="s">
        <v>4557</v>
      </c>
      <c r="CM5082" s="56" t="s">
        <v>217</v>
      </c>
      <c r="CN5082" s="56" t="s">
        <v>217</v>
      </c>
      <c r="CO5082" s="52"/>
      <c r="CP5082" s="52"/>
      <c r="CQ5082" s="52"/>
      <c r="CR5082" s="52"/>
      <c r="CS5082" s="52"/>
      <c r="CT5082" s="52"/>
      <c r="CU5082" s="33"/>
      <c r="CV5082" s="33"/>
    </row>
    <row r="5083" spans="74:100">
      <c r="BV5083" s="62"/>
      <c r="BW5083" s="62"/>
      <c r="BX5083" s="62"/>
      <c r="BY5083" s="62"/>
      <c r="BZ5083" s="62"/>
      <c r="CA5083" s="62"/>
      <c r="CB5083" s="62"/>
      <c r="CC5083" s="62"/>
      <c r="CD5083" s="62"/>
      <c r="CE5083" s="62"/>
      <c r="CF5083" s="62"/>
      <c r="CL5083" s="56" t="s">
        <v>21548</v>
      </c>
      <c r="CM5083" s="56"/>
      <c r="CN5083" s="56"/>
      <c r="CO5083" s="52"/>
      <c r="CP5083" s="52"/>
      <c r="CQ5083" s="52"/>
      <c r="CR5083" s="52"/>
      <c r="CS5083" s="52"/>
      <c r="CT5083" s="52"/>
      <c r="CU5083" s="33"/>
      <c r="CV5083" s="33"/>
    </row>
    <row r="5084" spans="74:100">
      <c r="BV5084" s="62"/>
      <c r="BW5084" s="62"/>
      <c r="BX5084" s="62"/>
      <c r="BY5084" s="62"/>
      <c r="BZ5084" s="62"/>
      <c r="CA5084" s="62"/>
      <c r="CB5084" s="62"/>
      <c r="CC5084" s="62"/>
      <c r="CD5084" s="62"/>
      <c r="CE5084" s="62"/>
      <c r="CF5084" s="62"/>
      <c r="CL5084" s="56" t="s">
        <v>21549</v>
      </c>
      <c r="CM5084" s="56" t="s">
        <v>214</v>
      </c>
      <c r="CN5084" s="56" t="s">
        <v>214</v>
      </c>
      <c r="CO5084" s="52"/>
      <c r="CP5084" s="52"/>
      <c r="CQ5084" s="52"/>
      <c r="CR5084" s="52"/>
      <c r="CS5084" s="52"/>
      <c r="CT5084" s="52"/>
      <c r="CU5084" s="33"/>
      <c r="CV5084" s="33"/>
    </row>
    <row r="5085" spans="74:100">
      <c r="BV5085" s="62"/>
      <c r="BW5085" s="62"/>
      <c r="BX5085" s="62"/>
      <c r="BY5085" s="62"/>
      <c r="BZ5085" s="62"/>
      <c r="CA5085" s="62"/>
      <c r="CB5085" s="62"/>
      <c r="CC5085" s="62"/>
      <c r="CD5085" s="62"/>
      <c r="CE5085" s="62"/>
      <c r="CF5085" s="62"/>
      <c r="CL5085" s="56" t="s">
        <v>21550</v>
      </c>
      <c r="CM5085" s="56"/>
      <c r="CN5085" s="56"/>
      <c r="CO5085" s="52"/>
      <c r="CP5085" s="52"/>
      <c r="CQ5085" s="52"/>
      <c r="CR5085" s="52"/>
      <c r="CS5085" s="52"/>
      <c r="CT5085" s="52"/>
      <c r="CU5085" s="33"/>
      <c r="CV5085" s="33"/>
    </row>
    <row r="5086" spans="74:100">
      <c r="BV5086" s="62"/>
      <c r="BW5086" s="62"/>
      <c r="BX5086" s="62"/>
      <c r="BY5086" s="62"/>
      <c r="BZ5086" s="62"/>
      <c r="CA5086" s="62"/>
      <c r="CB5086" s="62"/>
      <c r="CC5086" s="62"/>
      <c r="CD5086" s="62"/>
      <c r="CE5086" s="62"/>
      <c r="CF5086" s="62"/>
      <c r="CL5086" s="56" t="s">
        <v>4558</v>
      </c>
      <c r="CM5086" s="56" t="s">
        <v>3118</v>
      </c>
      <c r="CN5086" s="56" t="s">
        <v>3118</v>
      </c>
      <c r="CO5086" s="52"/>
      <c r="CP5086" s="52"/>
      <c r="CQ5086" s="52"/>
      <c r="CR5086" s="52"/>
      <c r="CS5086" s="52"/>
      <c r="CT5086" s="52"/>
      <c r="CU5086" s="33"/>
      <c r="CV5086" s="33"/>
    </row>
    <row r="5087" spans="74:100">
      <c r="BV5087" s="62"/>
      <c r="BW5087" s="62"/>
      <c r="BX5087" s="62"/>
      <c r="BY5087" s="62"/>
      <c r="BZ5087" s="62"/>
      <c r="CA5087" s="62"/>
      <c r="CB5087" s="62"/>
      <c r="CC5087" s="62"/>
      <c r="CD5087" s="62"/>
      <c r="CE5087" s="62"/>
      <c r="CF5087" s="62"/>
      <c r="CL5087" s="56" t="s">
        <v>18598</v>
      </c>
      <c r="CM5087" s="56"/>
      <c r="CN5087" s="56"/>
      <c r="CO5087" s="52"/>
      <c r="CP5087" s="52"/>
      <c r="CQ5087" s="52"/>
      <c r="CR5087" s="52"/>
      <c r="CS5087" s="52"/>
      <c r="CT5087" s="52"/>
      <c r="CU5087" s="33"/>
      <c r="CV5087" s="33"/>
    </row>
    <row r="5088" spans="74:100">
      <c r="BV5088" s="62"/>
      <c r="BW5088" s="62"/>
      <c r="BX5088" s="62"/>
      <c r="BY5088" s="62"/>
      <c r="BZ5088" s="62"/>
      <c r="CA5088" s="62"/>
      <c r="CB5088" s="62"/>
      <c r="CC5088" s="62"/>
      <c r="CD5088" s="62"/>
      <c r="CE5088" s="62"/>
      <c r="CF5088" s="62"/>
      <c r="CL5088" s="56" t="s">
        <v>1473</v>
      </c>
      <c r="CM5088" s="56" t="s">
        <v>215</v>
      </c>
      <c r="CN5088" s="56" t="s">
        <v>215</v>
      </c>
      <c r="CO5088" s="52"/>
      <c r="CP5088" s="52"/>
      <c r="CQ5088" s="52"/>
      <c r="CR5088" s="52"/>
      <c r="CS5088" s="52"/>
      <c r="CT5088" s="52"/>
      <c r="CU5088" s="33"/>
      <c r="CV5088" s="33"/>
    </row>
    <row r="5089" spans="74:100">
      <c r="BV5089" s="62"/>
      <c r="BW5089" s="62"/>
      <c r="BX5089" s="62"/>
      <c r="BY5089" s="62"/>
      <c r="BZ5089" s="62"/>
      <c r="CA5089" s="62"/>
      <c r="CB5089" s="62"/>
      <c r="CC5089" s="62"/>
      <c r="CD5089" s="62"/>
      <c r="CE5089" s="62"/>
      <c r="CF5089" s="62"/>
      <c r="CL5089" s="56" t="s">
        <v>21551</v>
      </c>
      <c r="CM5089" s="56"/>
      <c r="CN5089" s="56"/>
      <c r="CO5089" s="52"/>
      <c r="CP5089" s="52"/>
      <c r="CQ5089" s="52"/>
      <c r="CR5089" s="52"/>
      <c r="CS5089" s="52"/>
      <c r="CT5089" s="52"/>
      <c r="CU5089" s="33"/>
      <c r="CV5089" s="33"/>
    </row>
    <row r="5090" spans="74:100">
      <c r="BV5090" s="62"/>
      <c r="BW5090" s="62"/>
      <c r="BX5090" s="62"/>
      <c r="BY5090" s="62"/>
      <c r="BZ5090" s="62"/>
      <c r="CA5090" s="62"/>
      <c r="CB5090" s="62"/>
      <c r="CC5090" s="62"/>
      <c r="CD5090" s="62"/>
      <c r="CE5090" s="62"/>
      <c r="CF5090" s="62"/>
      <c r="CL5090" s="56" t="s">
        <v>1474</v>
      </c>
      <c r="CM5090" s="56" t="s">
        <v>213</v>
      </c>
      <c r="CN5090" s="56" t="s">
        <v>213</v>
      </c>
      <c r="CO5090" s="52"/>
      <c r="CP5090" s="52"/>
      <c r="CQ5090" s="52"/>
      <c r="CR5090" s="52"/>
      <c r="CS5090" s="52"/>
      <c r="CT5090" s="52"/>
      <c r="CU5090" s="33"/>
      <c r="CV5090" s="33"/>
    </row>
    <row r="5091" spans="74:100">
      <c r="BV5091" s="62"/>
      <c r="BW5091" s="62"/>
      <c r="BX5091" s="62"/>
      <c r="BY5091" s="62"/>
      <c r="BZ5091" s="62"/>
      <c r="CA5091" s="62"/>
      <c r="CB5091" s="62"/>
      <c r="CC5091" s="62"/>
      <c r="CD5091" s="62"/>
      <c r="CE5091" s="62"/>
      <c r="CF5091" s="62"/>
      <c r="CL5091" s="56" t="s">
        <v>21552</v>
      </c>
      <c r="CM5091" s="56"/>
      <c r="CN5091" s="56"/>
      <c r="CO5091" s="52"/>
      <c r="CP5091" s="52"/>
      <c r="CQ5091" s="52"/>
      <c r="CR5091" s="52"/>
      <c r="CS5091" s="52"/>
      <c r="CT5091" s="52"/>
      <c r="CU5091" s="33"/>
      <c r="CV5091" s="33"/>
    </row>
    <row r="5092" spans="74:100">
      <c r="BV5092" s="62"/>
      <c r="BW5092" s="62"/>
      <c r="BX5092" s="62"/>
      <c r="BY5092" s="62"/>
      <c r="BZ5092" s="62"/>
      <c r="CA5092" s="62"/>
      <c r="CB5092" s="62"/>
      <c r="CC5092" s="62"/>
      <c r="CD5092" s="62"/>
      <c r="CE5092" s="62"/>
      <c r="CF5092" s="62"/>
      <c r="CL5092" s="56" t="s">
        <v>1475</v>
      </c>
      <c r="CM5092" s="56" t="s">
        <v>215</v>
      </c>
      <c r="CN5092" s="56" t="s">
        <v>215</v>
      </c>
      <c r="CO5092" s="52"/>
      <c r="CP5092" s="52"/>
      <c r="CQ5092" s="52"/>
      <c r="CR5092" s="52"/>
      <c r="CS5092" s="52"/>
      <c r="CT5092" s="52"/>
      <c r="CU5092" s="33"/>
      <c r="CV5092" s="33"/>
    </row>
    <row r="5093" spans="74:100">
      <c r="BV5093" s="62"/>
      <c r="BW5093" s="62"/>
      <c r="BX5093" s="62"/>
      <c r="BY5093" s="62"/>
      <c r="BZ5093" s="62"/>
      <c r="CA5093" s="62"/>
      <c r="CB5093" s="62"/>
      <c r="CC5093" s="62"/>
      <c r="CD5093" s="62"/>
      <c r="CE5093" s="62"/>
      <c r="CF5093" s="62"/>
      <c r="CL5093" s="56" t="s">
        <v>21553</v>
      </c>
      <c r="CM5093" s="56"/>
      <c r="CN5093" s="56"/>
      <c r="CO5093" s="52"/>
      <c r="CP5093" s="52"/>
      <c r="CQ5093" s="52"/>
      <c r="CR5093" s="52"/>
      <c r="CS5093" s="52"/>
      <c r="CT5093" s="52"/>
      <c r="CU5093" s="33"/>
      <c r="CV5093" s="33"/>
    </row>
    <row r="5094" spans="74:100">
      <c r="BV5094" s="62"/>
      <c r="BW5094" s="62"/>
      <c r="BX5094" s="62"/>
      <c r="BY5094" s="62"/>
      <c r="BZ5094" s="62"/>
      <c r="CA5094" s="62"/>
      <c r="CB5094" s="62"/>
      <c r="CC5094" s="62"/>
      <c r="CD5094" s="62"/>
      <c r="CE5094" s="62"/>
      <c r="CF5094" s="62"/>
      <c r="CL5094" s="56" t="s">
        <v>1476</v>
      </c>
      <c r="CM5094" s="56" t="s">
        <v>214</v>
      </c>
      <c r="CN5094" s="56" t="s">
        <v>214</v>
      </c>
      <c r="CO5094" s="52"/>
      <c r="CP5094" s="52"/>
      <c r="CQ5094" s="52"/>
      <c r="CR5094" s="52"/>
      <c r="CS5094" s="52"/>
      <c r="CT5094" s="52"/>
      <c r="CU5094" s="33"/>
      <c r="CV5094" s="33"/>
    </row>
    <row r="5095" spans="74:100">
      <c r="BV5095" s="62"/>
      <c r="BW5095" s="62"/>
      <c r="BX5095" s="62"/>
      <c r="BY5095" s="62"/>
      <c r="BZ5095" s="62"/>
      <c r="CA5095" s="62"/>
      <c r="CB5095" s="62"/>
      <c r="CC5095" s="62"/>
      <c r="CD5095" s="62"/>
      <c r="CE5095" s="62"/>
      <c r="CF5095" s="62"/>
      <c r="CL5095" s="56" t="s">
        <v>21554</v>
      </c>
      <c r="CM5095" s="56"/>
      <c r="CN5095" s="56"/>
      <c r="CO5095" s="52"/>
      <c r="CP5095" s="52"/>
      <c r="CQ5095" s="52"/>
      <c r="CR5095" s="52"/>
      <c r="CS5095" s="52"/>
      <c r="CT5095" s="52"/>
      <c r="CU5095" s="33"/>
      <c r="CV5095" s="33"/>
    </row>
    <row r="5096" spans="74:100">
      <c r="BV5096" s="62"/>
      <c r="BW5096" s="62"/>
      <c r="BX5096" s="62"/>
      <c r="BY5096" s="62"/>
      <c r="BZ5096" s="62"/>
      <c r="CA5096" s="62"/>
      <c r="CB5096" s="62"/>
      <c r="CC5096" s="62"/>
      <c r="CD5096" s="62"/>
      <c r="CE5096" s="62"/>
      <c r="CF5096" s="62"/>
      <c r="CL5096" s="56" t="s">
        <v>1477</v>
      </c>
      <c r="CM5096" s="56" t="s">
        <v>214</v>
      </c>
      <c r="CN5096" s="56" t="s">
        <v>214</v>
      </c>
      <c r="CO5096" s="52"/>
      <c r="CP5096" s="52"/>
      <c r="CQ5096" s="52"/>
      <c r="CR5096" s="52"/>
      <c r="CS5096" s="52"/>
      <c r="CT5096" s="52"/>
      <c r="CU5096" s="33"/>
      <c r="CV5096" s="33"/>
    </row>
    <row r="5097" spans="74:100">
      <c r="BV5097" s="62"/>
      <c r="BW5097" s="62"/>
      <c r="BX5097" s="62"/>
      <c r="BY5097" s="62"/>
      <c r="BZ5097" s="62"/>
      <c r="CA5097" s="62"/>
      <c r="CB5097" s="62"/>
      <c r="CC5097" s="62"/>
      <c r="CD5097" s="62"/>
      <c r="CE5097" s="62"/>
      <c r="CF5097" s="62"/>
      <c r="CL5097" s="56" t="s">
        <v>21555</v>
      </c>
      <c r="CM5097" s="56"/>
      <c r="CN5097" s="56"/>
      <c r="CO5097" s="52"/>
      <c r="CP5097" s="52"/>
      <c r="CQ5097" s="52"/>
      <c r="CR5097" s="52"/>
      <c r="CS5097" s="52"/>
      <c r="CT5097" s="52"/>
      <c r="CU5097" s="33"/>
      <c r="CV5097" s="33"/>
    </row>
    <row r="5098" spans="74:100">
      <c r="BV5098" s="62"/>
      <c r="BW5098" s="62"/>
      <c r="BX5098" s="62"/>
      <c r="BY5098" s="62"/>
      <c r="BZ5098" s="62"/>
      <c r="CA5098" s="62"/>
      <c r="CB5098" s="62"/>
      <c r="CC5098" s="62"/>
      <c r="CD5098" s="62"/>
      <c r="CE5098" s="62"/>
      <c r="CF5098" s="62"/>
      <c r="CL5098" s="56" t="s">
        <v>1478</v>
      </c>
      <c r="CM5098" s="56" t="s">
        <v>214</v>
      </c>
      <c r="CN5098" s="56" t="s">
        <v>214</v>
      </c>
      <c r="CO5098" s="52"/>
      <c r="CP5098" s="52"/>
      <c r="CQ5098" s="52"/>
      <c r="CR5098" s="52"/>
      <c r="CS5098" s="52"/>
      <c r="CT5098" s="52"/>
      <c r="CU5098" s="33"/>
      <c r="CV5098" s="33"/>
    </row>
    <row r="5099" spans="74:100">
      <c r="BV5099" s="62"/>
      <c r="BW5099" s="62"/>
      <c r="BX5099" s="62"/>
      <c r="BY5099" s="62"/>
      <c r="BZ5099" s="62"/>
      <c r="CA5099" s="62"/>
      <c r="CB5099" s="62"/>
      <c r="CC5099" s="62"/>
      <c r="CD5099" s="62"/>
      <c r="CE5099" s="62"/>
      <c r="CF5099" s="62"/>
      <c r="CL5099" s="56" t="s">
        <v>21556</v>
      </c>
      <c r="CM5099" s="56"/>
      <c r="CN5099" s="56"/>
      <c r="CO5099" s="52"/>
      <c r="CP5099" s="52"/>
      <c r="CQ5099" s="52"/>
      <c r="CR5099" s="52"/>
      <c r="CS5099" s="52"/>
      <c r="CT5099" s="52"/>
      <c r="CU5099" s="33"/>
      <c r="CV5099" s="33"/>
    </row>
    <row r="5100" spans="74:100">
      <c r="BV5100" s="62"/>
      <c r="BW5100" s="62"/>
      <c r="BX5100" s="62"/>
      <c r="BY5100" s="62"/>
      <c r="BZ5100" s="62"/>
      <c r="CA5100" s="62"/>
      <c r="CB5100" s="62"/>
      <c r="CC5100" s="62"/>
      <c r="CD5100" s="62"/>
      <c r="CE5100" s="62"/>
      <c r="CF5100" s="62"/>
      <c r="CL5100" s="56" t="s">
        <v>1479</v>
      </c>
      <c r="CM5100" s="56" t="s">
        <v>215</v>
      </c>
      <c r="CN5100" s="56" t="s">
        <v>215</v>
      </c>
      <c r="CO5100" s="52"/>
      <c r="CP5100" s="52"/>
      <c r="CQ5100" s="52"/>
      <c r="CR5100" s="52"/>
      <c r="CS5100" s="52"/>
      <c r="CT5100" s="52"/>
      <c r="CU5100" s="33"/>
      <c r="CV5100" s="33"/>
    </row>
    <row r="5101" spans="74:100">
      <c r="BV5101" s="62"/>
      <c r="BW5101" s="62"/>
      <c r="BX5101" s="62"/>
      <c r="BY5101" s="62"/>
      <c r="BZ5101" s="62"/>
      <c r="CA5101" s="62"/>
      <c r="CB5101" s="62"/>
      <c r="CC5101" s="62"/>
      <c r="CD5101" s="62"/>
      <c r="CE5101" s="62"/>
      <c r="CF5101" s="62"/>
      <c r="CL5101" s="56" t="s">
        <v>21557</v>
      </c>
      <c r="CM5101" s="56"/>
      <c r="CN5101" s="56"/>
      <c r="CO5101" s="52"/>
      <c r="CP5101" s="52"/>
      <c r="CQ5101" s="52"/>
      <c r="CR5101" s="52"/>
      <c r="CS5101" s="52"/>
      <c r="CT5101" s="52"/>
      <c r="CU5101" s="33"/>
      <c r="CV5101" s="33"/>
    </row>
    <row r="5102" spans="74:100">
      <c r="BV5102" s="62"/>
      <c r="BW5102" s="62"/>
      <c r="BX5102" s="62"/>
      <c r="BY5102" s="62"/>
      <c r="BZ5102" s="62"/>
      <c r="CA5102" s="62"/>
      <c r="CB5102" s="62"/>
      <c r="CC5102" s="62"/>
      <c r="CD5102" s="62"/>
      <c r="CE5102" s="62"/>
      <c r="CF5102" s="62"/>
      <c r="CL5102" s="56" t="s">
        <v>1480</v>
      </c>
      <c r="CM5102" s="56" t="s">
        <v>214</v>
      </c>
      <c r="CN5102" s="56" t="s">
        <v>214</v>
      </c>
      <c r="CO5102" s="52"/>
      <c r="CP5102" s="52"/>
      <c r="CQ5102" s="52"/>
      <c r="CR5102" s="52"/>
      <c r="CS5102" s="52"/>
      <c r="CT5102" s="52"/>
      <c r="CU5102" s="33"/>
      <c r="CV5102" s="33"/>
    </row>
    <row r="5103" spans="74:100">
      <c r="BV5103" s="62"/>
      <c r="BW5103" s="62"/>
      <c r="BX5103" s="62"/>
      <c r="BY5103" s="62"/>
      <c r="BZ5103" s="62"/>
      <c r="CA5103" s="62"/>
      <c r="CB5103" s="62"/>
      <c r="CC5103" s="62"/>
      <c r="CD5103" s="62"/>
      <c r="CE5103" s="62"/>
      <c r="CF5103" s="62"/>
      <c r="CL5103" s="56" t="s">
        <v>21558</v>
      </c>
      <c r="CM5103" s="56"/>
      <c r="CN5103" s="56"/>
      <c r="CO5103" s="52"/>
      <c r="CP5103" s="52"/>
      <c r="CQ5103" s="52"/>
      <c r="CR5103" s="52"/>
      <c r="CS5103" s="52"/>
      <c r="CT5103" s="52"/>
      <c r="CU5103" s="33"/>
      <c r="CV5103" s="33"/>
    </row>
    <row r="5104" spans="74:100">
      <c r="BV5104" s="62"/>
      <c r="BW5104" s="62"/>
      <c r="BX5104" s="62"/>
      <c r="BY5104" s="62"/>
      <c r="BZ5104" s="62"/>
      <c r="CA5104" s="62"/>
      <c r="CB5104" s="62"/>
      <c r="CC5104" s="62"/>
      <c r="CD5104" s="62"/>
      <c r="CE5104" s="62"/>
      <c r="CF5104" s="62"/>
      <c r="CL5104" s="56" t="s">
        <v>1481</v>
      </c>
      <c r="CM5104" s="56" t="s">
        <v>213</v>
      </c>
      <c r="CN5104" s="56" t="s">
        <v>213</v>
      </c>
      <c r="CO5104" s="52"/>
      <c r="CP5104" s="52"/>
      <c r="CQ5104" s="52"/>
      <c r="CR5104" s="52"/>
      <c r="CS5104" s="52"/>
      <c r="CT5104" s="52"/>
      <c r="CU5104" s="33"/>
      <c r="CV5104" s="33"/>
    </row>
    <row r="5105" spans="74:100">
      <c r="BV5105" s="62"/>
      <c r="BW5105" s="62"/>
      <c r="BX5105" s="62"/>
      <c r="BY5105" s="62"/>
      <c r="BZ5105" s="62"/>
      <c r="CA5105" s="62"/>
      <c r="CB5105" s="62"/>
      <c r="CC5105" s="62"/>
      <c r="CD5105" s="62"/>
      <c r="CE5105" s="62"/>
      <c r="CF5105" s="62"/>
      <c r="CL5105" s="56" t="s">
        <v>21559</v>
      </c>
      <c r="CM5105" s="56"/>
      <c r="CN5105" s="56"/>
      <c r="CO5105" s="52"/>
      <c r="CP5105" s="52"/>
      <c r="CQ5105" s="52"/>
      <c r="CR5105" s="52"/>
      <c r="CS5105" s="52"/>
      <c r="CT5105" s="52"/>
      <c r="CU5105" s="33"/>
      <c r="CV5105" s="33"/>
    </row>
    <row r="5106" spans="74:100">
      <c r="BV5106" s="62"/>
      <c r="BW5106" s="62"/>
      <c r="BX5106" s="62"/>
      <c r="BY5106" s="62"/>
      <c r="BZ5106" s="62"/>
      <c r="CA5106" s="62"/>
      <c r="CB5106" s="62"/>
      <c r="CC5106" s="62"/>
      <c r="CD5106" s="62"/>
      <c r="CE5106" s="62"/>
      <c r="CF5106" s="62"/>
      <c r="CL5106" s="56" t="s">
        <v>1482</v>
      </c>
      <c r="CM5106" s="56" t="s">
        <v>214</v>
      </c>
      <c r="CN5106" s="56" t="s">
        <v>214</v>
      </c>
      <c r="CO5106" s="52"/>
      <c r="CP5106" s="52"/>
      <c r="CQ5106" s="52"/>
      <c r="CR5106" s="52"/>
      <c r="CS5106" s="52"/>
      <c r="CT5106" s="52"/>
      <c r="CU5106" s="33"/>
      <c r="CV5106" s="33"/>
    </row>
    <row r="5107" spans="74:100">
      <c r="BV5107" s="62"/>
      <c r="BW5107" s="62"/>
      <c r="BX5107" s="62"/>
      <c r="BY5107" s="62"/>
      <c r="BZ5107" s="62"/>
      <c r="CA5107" s="62"/>
      <c r="CB5107" s="62"/>
      <c r="CC5107" s="62"/>
      <c r="CD5107" s="62"/>
      <c r="CE5107" s="62"/>
      <c r="CF5107" s="62"/>
      <c r="CL5107" s="56" t="s">
        <v>21560</v>
      </c>
      <c r="CM5107" s="56"/>
      <c r="CN5107" s="56"/>
      <c r="CO5107" s="52"/>
      <c r="CP5107" s="52"/>
      <c r="CQ5107" s="52"/>
      <c r="CR5107" s="52"/>
      <c r="CS5107" s="52"/>
      <c r="CT5107" s="52"/>
      <c r="CU5107" s="33"/>
      <c r="CV5107" s="33"/>
    </row>
    <row r="5108" spans="74:100">
      <c r="BV5108" s="62"/>
      <c r="BW5108" s="62"/>
      <c r="BX5108" s="62"/>
      <c r="BY5108" s="62"/>
      <c r="BZ5108" s="62"/>
      <c r="CA5108" s="62"/>
      <c r="CB5108" s="62"/>
      <c r="CC5108" s="62"/>
      <c r="CD5108" s="62"/>
      <c r="CE5108" s="62"/>
      <c r="CF5108" s="62"/>
      <c r="CL5108" s="56" t="s">
        <v>21561</v>
      </c>
      <c r="CM5108" s="56" t="s">
        <v>214</v>
      </c>
      <c r="CN5108" s="56" t="s">
        <v>214</v>
      </c>
      <c r="CO5108" s="52"/>
      <c r="CP5108" s="52"/>
      <c r="CQ5108" s="52"/>
      <c r="CR5108" s="52"/>
      <c r="CS5108" s="52"/>
      <c r="CT5108" s="52"/>
      <c r="CU5108" s="33"/>
      <c r="CV5108" s="33"/>
    </row>
    <row r="5109" spans="74:100">
      <c r="BV5109" s="62"/>
      <c r="BW5109" s="62"/>
      <c r="BX5109" s="62"/>
      <c r="BY5109" s="62"/>
      <c r="BZ5109" s="62"/>
      <c r="CA5109" s="62"/>
      <c r="CB5109" s="62"/>
      <c r="CC5109" s="62"/>
      <c r="CD5109" s="62"/>
      <c r="CE5109" s="62"/>
      <c r="CF5109" s="62"/>
      <c r="CL5109" s="56" t="s">
        <v>21562</v>
      </c>
      <c r="CM5109" s="56" t="s">
        <v>213</v>
      </c>
      <c r="CN5109" s="56" t="s">
        <v>213</v>
      </c>
      <c r="CO5109" s="52"/>
      <c r="CP5109" s="52"/>
      <c r="CQ5109" s="52"/>
      <c r="CR5109" s="52"/>
      <c r="CS5109" s="52"/>
      <c r="CT5109" s="52"/>
      <c r="CU5109" s="33"/>
      <c r="CV5109" s="33"/>
    </row>
    <row r="5110" spans="74:100">
      <c r="BV5110" s="62"/>
      <c r="BW5110" s="62"/>
      <c r="BX5110" s="62"/>
      <c r="BY5110" s="62"/>
      <c r="BZ5110" s="62"/>
      <c r="CA5110" s="62"/>
      <c r="CB5110" s="62"/>
      <c r="CC5110" s="62"/>
      <c r="CD5110" s="62"/>
      <c r="CE5110" s="62"/>
      <c r="CF5110" s="62"/>
      <c r="CL5110" s="56" t="s">
        <v>21563</v>
      </c>
      <c r="CM5110" s="56" t="s">
        <v>214</v>
      </c>
      <c r="CN5110" s="56" t="s">
        <v>214</v>
      </c>
      <c r="CO5110" s="52"/>
      <c r="CP5110" s="52"/>
      <c r="CQ5110" s="52"/>
      <c r="CR5110" s="52"/>
      <c r="CS5110" s="52"/>
      <c r="CT5110" s="52"/>
      <c r="CU5110" s="33"/>
      <c r="CV5110" s="33"/>
    </row>
    <row r="5111" spans="74:100">
      <c r="BV5111" s="62"/>
      <c r="BW5111" s="62"/>
      <c r="BX5111" s="62"/>
      <c r="BY5111" s="62"/>
      <c r="BZ5111" s="62"/>
      <c r="CA5111" s="62"/>
      <c r="CB5111" s="62"/>
      <c r="CC5111" s="62"/>
      <c r="CD5111" s="62"/>
      <c r="CE5111" s="62"/>
      <c r="CF5111" s="62"/>
      <c r="CL5111" s="56" t="s">
        <v>21564</v>
      </c>
      <c r="CM5111" s="56" t="s">
        <v>215</v>
      </c>
      <c r="CN5111" s="56" t="s">
        <v>215</v>
      </c>
      <c r="CO5111" s="52"/>
      <c r="CP5111" s="52"/>
      <c r="CQ5111" s="52"/>
      <c r="CR5111" s="52"/>
      <c r="CS5111" s="52"/>
      <c r="CT5111" s="52"/>
      <c r="CU5111" s="33"/>
      <c r="CV5111" s="33"/>
    </row>
    <row r="5112" spans="74:100">
      <c r="BV5112" s="62"/>
      <c r="BW5112" s="62"/>
      <c r="BX5112" s="62"/>
      <c r="BY5112" s="62"/>
      <c r="BZ5112" s="62"/>
      <c r="CA5112" s="62"/>
      <c r="CB5112" s="62"/>
      <c r="CC5112" s="62"/>
      <c r="CD5112" s="62"/>
      <c r="CE5112" s="62"/>
      <c r="CF5112" s="62"/>
      <c r="CL5112" s="56" t="s">
        <v>4559</v>
      </c>
      <c r="CM5112" s="56" t="s">
        <v>3118</v>
      </c>
      <c r="CN5112" s="56" t="s">
        <v>3118</v>
      </c>
      <c r="CO5112" s="52"/>
      <c r="CP5112" s="52"/>
      <c r="CQ5112" s="52"/>
      <c r="CR5112" s="52"/>
      <c r="CS5112" s="52"/>
      <c r="CT5112" s="52"/>
      <c r="CU5112" s="33"/>
      <c r="CV5112" s="33"/>
    </row>
    <row r="5113" spans="74:100">
      <c r="BV5113" s="62"/>
      <c r="BW5113" s="62"/>
      <c r="BX5113" s="62"/>
      <c r="BY5113" s="62"/>
      <c r="BZ5113" s="62"/>
      <c r="CA5113" s="62"/>
      <c r="CB5113" s="62"/>
      <c r="CC5113" s="62"/>
      <c r="CD5113" s="62"/>
      <c r="CE5113" s="62"/>
      <c r="CF5113" s="62"/>
      <c r="CL5113" s="56" t="s">
        <v>18599</v>
      </c>
      <c r="CM5113" s="56"/>
      <c r="CN5113" s="56"/>
      <c r="CO5113" s="52"/>
      <c r="CP5113" s="52"/>
      <c r="CQ5113" s="52"/>
      <c r="CR5113" s="52"/>
      <c r="CS5113" s="52"/>
      <c r="CT5113" s="52"/>
      <c r="CU5113" s="33"/>
      <c r="CV5113" s="33"/>
    </row>
    <row r="5114" spans="74:100">
      <c r="BV5114" s="62"/>
      <c r="BW5114" s="62"/>
      <c r="BX5114" s="62"/>
      <c r="BY5114" s="62"/>
      <c r="BZ5114" s="62"/>
      <c r="CA5114" s="62"/>
      <c r="CB5114" s="62"/>
      <c r="CC5114" s="62"/>
      <c r="CD5114" s="62"/>
      <c r="CE5114" s="62"/>
      <c r="CF5114" s="62"/>
      <c r="CL5114" s="56" t="s">
        <v>27605</v>
      </c>
      <c r="CM5114" s="56" t="s">
        <v>215</v>
      </c>
      <c r="CN5114" s="56" t="s">
        <v>215</v>
      </c>
      <c r="CO5114" s="52"/>
      <c r="CP5114" s="52"/>
      <c r="CQ5114" s="52"/>
      <c r="CR5114" s="52"/>
      <c r="CS5114" s="52"/>
      <c r="CT5114" s="52"/>
      <c r="CU5114" s="33"/>
      <c r="CV5114" s="33"/>
    </row>
    <row r="5115" spans="74:100">
      <c r="BV5115" s="62"/>
      <c r="BW5115" s="62"/>
      <c r="BX5115" s="62"/>
      <c r="BY5115" s="62"/>
      <c r="BZ5115" s="62"/>
      <c r="CA5115" s="62"/>
      <c r="CB5115" s="62"/>
      <c r="CC5115" s="62"/>
      <c r="CD5115" s="62"/>
      <c r="CE5115" s="62"/>
      <c r="CF5115" s="62"/>
      <c r="CL5115" s="56" t="s">
        <v>27606</v>
      </c>
      <c r="CM5115" s="56"/>
      <c r="CN5115" s="56"/>
      <c r="CO5115" s="52"/>
      <c r="CP5115" s="52"/>
      <c r="CQ5115" s="52"/>
      <c r="CR5115" s="52"/>
      <c r="CS5115" s="52"/>
      <c r="CT5115" s="52"/>
      <c r="CU5115" s="33"/>
      <c r="CV5115" s="33"/>
    </row>
    <row r="5116" spans="74:100">
      <c r="BV5116" s="62"/>
      <c r="BW5116" s="62"/>
      <c r="BX5116" s="62"/>
      <c r="BY5116" s="62"/>
      <c r="BZ5116" s="62"/>
      <c r="CA5116" s="62"/>
      <c r="CB5116" s="62"/>
      <c r="CC5116" s="62"/>
      <c r="CD5116" s="62"/>
      <c r="CE5116" s="62"/>
      <c r="CF5116" s="62"/>
      <c r="CL5116" s="56" t="s">
        <v>4560</v>
      </c>
      <c r="CM5116" s="56" t="s">
        <v>217</v>
      </c>
      <c r="CN5116" s="56" t="s">
        <v>217</v>
      </c>
      <c r="CO5116" s="52"/>
      <c r="CP5116" s="52"/>
      <c r="CQ5116" s="52"/>
      <c r="CR5116" s="52"/>
      <c r="CS5116" s="52"/>
      <c r="CT5116" s="52"/>
      <c r="CU5116" s="33"/>
      <c r="CV5116" s="33"/>
    </row>
    <row r="5117" spans="74:100">
      <c r="BV5117" s="62"/>
      <c r="BW5117" s="62"/>
      <c r="BX5117" s="62"/>
      <c r="BY5117" s="62"/>
      <c r="BZ5117" s="62"/>
      <c r="CA5117" s="62"/>
      <c r="CB5117" s="62"/>
      <c r="CC5117" s="62"/>
      <c r="CD5117" s="62"/>
      <c r="CE5117" s="62"/>
      <c r="CF5117" s="62"/>
      <c r="CL5117" s="56" t="s">
        <v>18600</v>
      </c>
      <c r="CM5117" s="56"/>
      <c r="CN5117" s="56"/>
      <c r="CO5117" s="52"/>
      <c r="CP5117" s="52"/>
      <c r="CQ5117" s="52"/>
      <c r="CR5117" s="52"/>
      <c r="CS5117" s="52"/>
      <c r="CT5117" s="52"/>
      <c r="CU5117" s="33"/>
      <c r="CV5117" s="33"/>
    </row>
    <row r="5118" spans="74:100">
      <c r="BV5118" s="62"/>
      <c r="BW5118" s="62"/>
      <c r="BX5118" s="62"/>
      <c r="BY5118" s="62"/>
      <c r="BZ5118" s="62"/>
      <c r="CA5118" s="62"/>
      <c r="CB5118" s="62"/>
      <c r="CC5118" s="62"/>
      <c r="CD5118" s="62"/>
      <c r="CE5118" s="62"/>
      <c r="CF5118" s="62"/>
      <c r="CL5118" s="56" t="s">
        <v>4561</v>
      </c>
      <c r="CM5118" s="56" t="s">
        <v>217</v>
      </c>
      <c r="CN5118" s="56" t="s">
        <v>217</v>
      </c>
      <c r="CO5118" s="52"/>
      <c r="CP5118" s="52"/>
      <c r="CQ5118" s="52"/>
      <c r="CR5118" s="52"/>
      <c r="CS5118" s="52"/>
      <c r="CT5118" s="52"/>
      <c r="CU5118" s="33"/>
      <c r="CV5118" s="33"/>
    </row>
    <row r="5119" spans="74:100">
      <c r="BV5119" s="62"/>
      <c r="BW5119" s="62"/>
      <c r="BX5119" s="62"/>
      <c r="BY5119" s="62"/>
      <c r="BZ5119" s="62"/>
      <c r="CA5119" s="62"/>
      <c r="CB5119" s="62"/>
      <c r="CC5119" s="62"/>
      <c r="CD5119" s="62"/>
      <c r="CE5119" s="62"/>
      <c r="CF5119" s="62"/>
      <c r="CL5119" s="56" t="s">
        <v>18601</v>
      </c>
      <c r="CM5119" s="56"/>
      <c r="CN5119" s="56"/>
      <c r="CO5119" s="52"/>
      <c r="CP5119" s="52"/>
      <c r="CQ5119" s="52"/>
      <c r="CR5119" s="52"/>
      <c r="CS5119" s="52"/>
      <c r="CT5119" s="52"/>
      <c r="CU5119" s="33"/>
      <c r="CV5119" s="33"/>
    </row>
    <row r="5120" spans="74:100">
      <c r="BV5120" s="62"/>
      <c r="BW5120" s="62"/>
      <c r="BX5120" s="62"/>
      <c r="BY5120" s="62"/>
      <c r="BZ5120" s="62"/>
      <c r="CA5120" s="62"/>
      <c r="CB5120" s="62"/>
      <c r="CC5120" s="62"/>
      <c r="CD5120" s="62"/>
      <c r="CE5120" s="62"/>
      <c r="CF5120" s="62"/>
      <c r="CL5120" s="56" t="s">
        <v>1483</v>
      </c>
      <c r="CM5120" s="56" t="s">
        <v>216</v>
      </c>
      <c r="CN5120" s="56" t="s">
        <v>216</v>
      </c>
      <c r="CO5120" s="52"/>
      <c r="CP5120" s="52"/>
      <c r="CQ5120" s="52"/>
      <c r="CR5120" s="52"/>
      <c r="CS5120" s="52"/>
      <c r="CT5120" s="52"/>
      <c r="CU5120" s="33"/>
      <c r="CV5120" s="33"/>
    </row>
    <row r="5121" spans="74:100">
      <c r="BV5121" s="62"/>
      <c r="BW5121" s="62"/>
      <c r="BX5121" s="62"/>
      <c r="BY5121" s="62"/>
      <c r="BZ5121" s="62"/>
      <c r="CA5121" s="62"/>
      <c r="CB5121" s="62"/>
      <c r="CC5121" s="62"/>
      <c r="CD5121" s="62"/>
      <c r="CE5121" s="62"/>
      <c r="CF5121" s="62"/>
      <c r="CL5121" s="56" t="s">
        <v>21565</v>
      </c>
      <c r="CM5121" s="56"/>
      <c r="CN5121" s="56"/>
      <c r="CO5121" s="52"/>
      <c r="CP5121" s="52"/>
      <c r="CQ5121" s="52"/>
      <c r="CR5121" s="52"/>
      <c r="CS5121" s="52"/>
      <c r="CT5121" s="52"/>
      <c r="CU5121" s="33"/>
      <c r="CV5121" s="33"/>
    </row>
    <row r="5122" spans="74:100">
      <c r="BV5122" s="62"/>
      <c r="BW5122" s="62"/>
      <c r="BX5122" s="62"/>
      <c r="BY5122" s="62"/>
      <c r="BZ5122" s="62"/>
      <c r="CA5122" s="62"/>
      <c r="CB5122" s="62"/>
      <c r="CC5122" s="62"/>
      <c r="CD5122" s="62"/>
      <c r="CE5122" s="62"/>
      <c r="CF5122" s="62"/>
      <c r="CL5122" s="56" t="s">
        <v>27607</v>
      </c>
      <c r="CM5122" s="56" t="s">
        <v>216</v>
      </c>
      <c r="CN5122" s="56" t="s">
        <v>216</v>
      </c>
      <c r="CO5122" s="52"/>
      <c r="CP5122" s="52"/>
      <c r="CQ5122" s="52"/>
      <c r="CR5122" s="52"/>
      <c r="CS5122" s="52"/>
      <c r="CT5122" s="52"/>
      <c r="CU5122" s="33"/>
      <c r="CV5122" s="33"/>
    </row>
    <row r="5123" spans="74:100">
      <c r="BV5123" s="62"/>
      <c r="BW5123" s="62"/>
      <c r="BX5123" s="62"/>
      <c r="BY5123" s="62"/>
      <c r="BZ5123" s="62"/>
      <c r="CA5123" s="62"/>
      <c r="CB5123" s="62"/>
      <c r="CC5123" s="62"/>
      <c r="CD5123" s="62"/>
      <c r="CE5123" s="62"/>
      <c r="CF5123" s="62"/>
      <c r="CL5123" s="56" t="s">
        <v>27608</v>
      </c>
      <c r="CM5123" s="56"/>
      <c r="CN5123" s="56"/>
      <c r="CO5123" s="52"/>
      <c r="CP5123" s="52"/>
      <c r="CQ5123" s="52"/>
      <c r="CR5123" s="52"/>
      <c r="CS5123" s="52"/>
      <c r="CT5123" s="52"/>
      <c r="CU5123" s="33"/>
      <c r="CV5123" s="33"/>
    </row>
    <row r="5124" spans="74:100">
      <c r="BV5124" s="62"/>
      <c r="BW5124" s="62"/>
      <c r="BX5124" s="62"/>
      <c r="BY5124" s="62"/>
      <c r="BZ5124" s="62"/>
      <c r="CA5124" s="62"/>
      <c r="CB5124" s="62"/>
      <c r="CC5124" s="62"/>
      <c r="CD5124" s="62"/>
      <c r="CE5124" s="62"/>
      <c r="CF5124" s="62"/>
      <c r="CL5124" s="56" t="s">
        <v>4562</v>
      </c>
      <c r="CM5124" s="56" t="s">
        <v>217</v>
      </c>
      <c r="CN5124" s="56" t="s">
        <v>217</v>
      </c>
      <c r="CO5124" s="52"/>
      <c r="CP5124" s="52"/>
      <c r="CQ5124" s="52"/>
      <c r="CR5124" s="52"/>
      <c r="CS5124" s="52"/>
      <c r="CT5124" s="52"/>
      <c r="CU5124" s="33"/>
      <c r="CV5124" s="33"/>
    </row>
    <row r="5125" spans="74:100">
      <c r="BV5125" s="62"/>
      <c r="BW5125" s="62"/>
      <c r="BX5125" s="62"/>
      <c r="BY5125" s="62"/>
      <c r="BZ5125" s="62"/>
      <c r="CA5125" s="62"/>
      <c r="CB5125" s="62"/>
      <c r="CC5125" s="62"/>
      <c r="CD5125" s="62"/>
      <c r="CE5125" s="62"/>
      <c r="CF5125" s="62"/>
      <c r="CL5125" s="56" t="s">
        <v>18602</v>
      </c>
      <c r="CM5125" s="56"/>
      <c r="CN5125" s="56"/>
      <c r="CO5125" s="52"/>
      <c r="CP5125" s="52"/>
      <c r="CQ5125" s="52"/>
      <c r="CR5125" s="52"/>
      <c r="CS5125" s="52"/>
      <c r="CT5125" s="52"/>
      <c r="CU5125" s="33"/>
      <c r="CV5125" s="33"/>
    </row>
    <row r="5126" spans="74:100">
      <c r="BV5126" s="62"/>
      <c r="BW5126" s="62"/>
      <c r="BX5126" s="62"/>
      <c r="BY5126" s="62"/>
      <c r="BZ5126" s="62"/>
      <c r="CA5126" s="62"/>
      <c r="CB5126" s="62"/>
      <c r="CC5126" s="62"/>
      <c r="CD5126" s="62"/>
      <c r="CE5126" s="62"/>
      <c r="CF5126" s="62"/>
      <c r="CL5126" s="56" t="s">
        <v>1484</v>
      </c>
      <c r="CM5126" s="56" t="s">
        <v>214</v>
      </c>
      <c r="CN5126" s="56" t="s">
        <v>214</v>
      </c>
      <c r="CO5126" s="52"/>
      <c r="CP5126" s="52"/>
      <c r="CQ5126" s="52"/>
      <c r="CR5126" s="52"/>
      <c r="CS5126" s="52"/>
      <c r="CT5126" s="52"/>
      <c r="CU5126" s="33"/>
      <c r="CV5126" s="33"/>
    </row>
    <row r="5127" spans="74:100">
      <c r="BV5127" s="62"/>
      <c r="BW5127" s="62"/>
      <c r="BX5127" s="62"/>
      <c r="BY5127" s="62"/>
      <c r="BZ5127" s="62"/>
      <c r="CA5127" s="62"/>
      <c r="CB5127" s="62"/>
      <c r="CC5127" s="62"/>
      <c r="CD5127" s="62"/>
      <c r="CE5127" s="62"/>
      <c r="CF5127" s="62"/>
      <c r="CL5127" s="56" t="s">
        <v>21566</v>
      </c>
      <c r="CM5127" s="56"/>
      <c r="CN5127" s="56"/>
      <c r="CO5127" s="52"/>
      <c r="CP5127" s="52"/>
      <c r="CQ5127" s="52"/>
      <c r="CR5127" s="52"/>
      <c r="CS5127" s="52"/>
      <c r="CT5127" s="52"/>
      <c r="CU5127" s="33"/>
      <c r="CV5127" s="33"/>
    </row>
    <row r="5128" spans="74:100">
      <c r="BV5128" s="62"/>
      <c r="BW5128" s="62"/>
      <c r="BX5128" s="62"/>
      <c r="BY5128" s="62"/>
      <c r="BZ5128" s="62"/>
      <c r="CA5128" s="62"/>
      <c r="CB5128" s="62"/>
      <c r="CC5128" s="62"/>
      <c r="CD5128" s="62"/>
      <c r="CE5128" s="62"/>
      <c r="CF5128" s="62"/>
      <c r="CL5128" s="56" t="s">
        <v>1485</v>
      </c>
      <c r="CM5128" s="56" t="s">
        <v>216</v>
      </c>
      <c r="CN5128" s="56" t="s">
        <v>216</v>
      </c>
      <c r="CO5128" s="52"/>
      <c r="CP5128" s="52"/>
      <c r="CQ5128" s="52"/>
      <c r="CR5128" s="52"/>
      <c r="CS5128" s="52"/>
      <c r="CT5128" s="52"/>
      <c r="CU5128" s="33"/>
      <c r="CV5128" s="33"/>
    </row>
    <row r="5129" spans="74:100">
      <c r="BV5129" s="62"/>
      <c r="BW5129" s="62"/>
      <c r="BX5129" s="62"/>
      <c r="BY5129" s="62"/>
      <c r="BZ5129" s="62"/>
      <c r="CA5129" s="62"/>
      <c r="CB5129" s="62"/>
      <c r="CC5129" s="62"/>
      <c r="CD5129" s="62"/>
      <c r="CE5129" s="62"/>
      <c r="CF5129" s="62"/>
      <c r="CL5129" s="56" t="s">
        <v>21567</v>
      </c>
      <c r="CM5129" s="56"/>
      <c r="CN5129" s="56"/>
      <c r="CO5129" s="52"/>
      <c r="CP5129" s="52"/>
      <c r="CQ5129" s="52"/>
      <c r="CR5129" s="52"/>
      <c r="CS5129" s="52"/>
      <c r="CT5129" s="52"/>
      <c r="CU5129" s="33"/>
      <c r="CV5129" s="33"/>
    </row>
    <row r="5130" spans="74:100">
      <c r="BV5130" s="62"/>
      <c r="BW5130" s="62"/>
      <c r="BX5130" s="62"/>
      <c r="BY5130" s="62"/>
      <c r="BZ5130" s="62"/>
      <c r="CA5130" s="62"/>
      <c r="CB5130" s="62"/>
      <c r="CC5130" s="62"/>
      <c r="CD5130" s="62"/>
      <c r="CE5130" s="62"/>
      <c r="CF5130" s="62"/>
      <c r="CL5130" s="56" t="s">
        <v>1486</v>
      </c>
      <c r="CM5130" s="56" t="s">
        <v>213</v>
      </c>
      <c r="CN5130" s="56" t="s">
        <v>213</v>
      </c>
      <c r="CO5130" s="52"/>
      <c r="CP5130" s="52"/>
      <c r="CQ5130" s="52"/>
      <c r="CR5130" s="52"/>
      <c r="CS5130" s="52"/>
      <c r="CT5130" s="52"/>
      <c r="CU5130" s="33"/>
      <c r="CV5130" s="33"/>
    </row>
    <row r="5131" spans="74:100">
      <c r="BV5131" s="62"/>
      <c r="BW5131" s="62"/>
      <c r="BX5131" s="62"/>
      <c r="BY5131" s="62"/>
      <c r="BZ5131" s="62"/>
      <c r="CA5131" s="62"/>
      <c r="CB5131" s="62"/>
      <c r="CC5131" s="62"/>
      <c r="CD5131" s="62"/>
      <c r="CE5131" s="62"/>
      <c r="CF5131" s="62"/>
      <c r="CL5131" s="56" t="s">
        <v>21568</v>
      </c>
      <c r="CM5131" s="56"/>
      <c r="CN5131" s="56"/>
      <c r="CO5131" s="52"/>
      <c r="CP5131" s="52"/>
      <c r="CQ5131" s="52"/>
      <c r="CR5131" s="52"/>
      <c r="CS5131" s="52"/>
      <c r="CT5131" s="52"/>
      <c r="CU5131" s="33"/>
      <c r="CV5131" s="33"/>
    </row>
    <row r="5132" spans="74:100">
      <c r="BV5132" s="62"/>
      <c r="BW5132" s="62"/>
      <c r="BX5132" s="62"/>
      <c r="BY5132" s="62"/>
      <c r="BZ5132" s="62"/>
      <c r="CA5132" s="62"/>
      <c r="CB5132" s="62"/>
      <c r="CC5132" s="62"/>
      <c r="CD5132" s="62"/>
      <c r="CE5132" s="62"/>
      <c r="CF5132" s="62"/>
      <c r="CL5132" s="56" t="s">
        <v>4563</v>
      </c>
      <c r="CM5132" s="56" t="s">
        <v>217</v>
      </c>
      <c r="CN5132" s="56" t="s">
        <v>217</v>
      </c>
      <c r="CO5132" s="52"/>
      <c r="CP5132" s="52"/>
      <c r="CQ5132" s="52"/>
      <c r="CR5132" s="52"/>
      <c r="CS5132" s="52"/>
      <c r="CT5132" s="52"/>
      <c r="CU5132" s="33"/>
      <c r="CV5132" s="33"/>
    </row>
    <row r="5133" spans="74:100">
      <c r="BV5133" s="62"/>
      <c r="BW5133" s="62"/>
      <c r="BX5133" s="62"/>
      <c r="BY5133" s="62"/>
      <c r="BZ5133" s="62"/>
      <c r="CA5133" s="62"/>
      <c r="CB5133" s="62"/>
      <c r="CC5133" s="62"/>
      <c r="CD5133" s="62"/>
      <c r="CE5133" s="62"/>
      <c r="CF5133" s="62"/>
      <c r="CL5133" s="56" t="s">
        <v>18603</v>
      </c>
      <c r="CM5133" s="56"/>
      <c r="CN5133" s="56"/>
      <c r="CO5133" s="52"/>
      <c r="CP5133" s="52"/>
      <c r="CQ5133" s="52"/>
      <c r="CR5133" s="52"/>
      <c r="CS5133" s="52"/>
      <c r="CT5133" s="52"/>
      <c r="CU5133" s="33"/>
      <c r="CV5133" s="33"/>
    </row>
    <row r="5134" spans="74:100">
      <c r="BV5134" s="62"/>
      <c r="BW5134" s="62"/>
      <c r="BX5134" s="62"/>
      <c r="BY5134" s="62"/>
      <c r="BZ5134" s="62"/>
      <c r="CA5134" s="62"/>
      <c r="CB5134" s="62"/>
      <c r="CC5134" s="62"/>
      <c r="CD5134" s="62"/>
      <c r="CE5134" s="62"/>
      <c r="CF5134" s="62"/>
      <c r="CL5134" s="56" t="s">
        <v>1487</v>
      </c>
      <c r="CM5134" s="56" t="s">
        <v>215</v>
      </c>
      <c r="CN5134" s="56" t="s">
        <v>215</v>
      </c>
      <c r="CO5134" s="52"/>
      <c r="CP5134" s="52"/>
      <c r="CQ5134" s="52"/>
      <c r="CR5134" s="52"/>
      <c r="CS5134" s="52"/>
      <c r="CT5134" s="52"/>
      <c r="CU5134" s="33"/>
      <c r="CV5134" s="33"/>
    </row>
    <row r="5135" spans="74:100">
      <c r="BV5135" s="62"/>
      <c r="BW5135" s="62"/>
      <c r="BX5135" s="62"/>
      <c r="BY5135" s="62"/>
      <c r="BZ5135" s="62"/>
      <c r="CA5135" s="62"/>
      <c r="CB5135" s="62"/>
      <c r="CC5135" s="62"/>
      <c r="CD5135" s="62"/>
      <c r="CE5135" s="62"/>
      <c r="CF5135" s="62"/>
      <c r="CL5135" s="56" t="s">
        <v>21569</v>
      </c>
      <c r="CM5135" s="56"/>
      <c r="CN5135" s="56"/>
      <c r="CO5135" s="52"/>
      <c r="CP5135" s="52"/>
      <c r="CQ5135" s="52"/>
      <c r="CR5135" s="52"/>
      <c r="CS5135" s="52"/>
      <c r="CT5135" s="52"/>
      <c r="CU5135" s="33"/>
      <c r="CV5135" s="33"/>
    </row>
    <row r="5136" spans="74:100">
      <c r="BV5136" s="62"/>
      <c r="BW5136" s="62"/>
      <c r="BX5136" s="62"/>
      <c r="BY5136" s="62"/>
      <c r="BZ5136" s="62"/>
      <c r="CA5136" s="62"/>
      <c r="CB5136" s="62"/>
      <c r="CC5136" s="62"/>
      <c r="CD5136" s="62"/>
      <c r="CE5136" s="62"/>
      <c r="CF5136" s="62"/>
      <c r="CL5136" s="56" t="s">
        <v>4564</v>
      </c>
      <c r="CM5136" s="56" t="s">
        <v>217</v>
      </c>
      <c r="CN5136" s="56" t="s">
        <v>217</v>
      </c>
      <c r="CO5136" s="52"/>
      <c r="CP5136" s="52"/>
      <c r="CQ5136" s="52"/>
      <c r="CR5136" s="52"/>
      <c r="CS5136" s="52"/>
      <c r="CT5136" s="52"/>
      <c r="CU5136" s="33"/>
      <c r="CV5136" s="33"/>
    </row>
    <row r="5137" spans="74:100">
      <c r="BV5137" s="62"/>
      <c r="BW5137" s="62"/>
      <c r="BX5137" s="62"/>
      <c r="BY5137" s="62"/>
      <c r="BZ5137" s="62"/>
      <c r="CA5137" s="62"/>
      <c r="CB5137" s="62"/>
      <c r="CC5137" s="62"/>
      <c r="CD5137" s="62"/>
      <c r="CE5137" s="62"/>
      <c r="CF5137" s="62"/>
      <c r="CL5137" s="56" t="s">
        <v>18604</v>
      </c>
      <c r="CM5137" s="56"/>
      <c r="CN5137" s="56"/>
      <c r="CO5137" s="52"/>
      <c r="CP5137" s="52"/>
      <c r="CQ5137" s="52"/>
      <c r="CR5137" s="52"/>
      <c r="CS5137" s="52"/>
      <c r="CT5137" s="52"/>
      <c r="CU5137" s="33"/>
      <c r="CV5137" s="33"/>
    </row>
    <row r="5138" spans="74:100">
      <c r="BV5138" s="62"/>
      <c r="BW5138" s="62"/>
      <c r="BX5138" s="62"/>
      <c r="BY5138" s="62"/>
      <c r="BZ5138" s="62"/>
      <c r="CA5138" s="62"/>
      <c r="CB5138" s="62"/>
      <c r="CC5138" s="62"/>
      <c r="CD5138" s="62"/>
      <c r="CE5138" s="62"/>
      <c r="CF5138" s="62"/>
      <c r="CL5138" s="56" t="s">
        <v>1488</v>
      </c>
      <c r="CM5138" s="56" t="s">
        <v>215</v>
      </c>
      <c r="CN5138" s="56" t="s">
        <v>215</v>
      </c>
      <c r="CO5138" s="52"/>
      <c r="CP5138" s="52"/>
      <c r="CQ5138" s="52"/>
      <c r="CR5138" s="52"/>
      <c r="CS5138" s="52"/>
      <c r="CT5138" s="52"/>
      <c r="CU5138" s="33"/>
      <c r="CV5138" s="33"/>
    </row>
    <row r="5139" spans="74:100">
      <c r="BV5139" s="62"/>
      <c r="BW5139" s="62"/>
      <c r="BX5139" s="62"/>
      <c r="BY5139" s="62"/>
      <c r="BZ5139" s="62"/>
      <c r="CA5139" s="62"/>
      <c r="CB5139" s="62"/>
      <c r="CC5139" s="62"/>
      <c r="CD5139" s="62"/>
      <c r="CE5139" s="62"/>
      <c r="CF5139" s="62"/>
      <c r="CL5139" s="56" t="s">
        <v>21570</v>
      </c>
      <c r="CM5139" s="56"/>
      <c r="CN5139" s="56"/>
      <c r="CO5139" s="52"/>
      <c r="CP5139" s="52"/>
      <c r="CQ5139" s="52"/>
      <c r="CR5139" s="52"/>
      <c r="CS5139" s="52"/>
      <c r="CT5139" s="52"/>
      <c r="CU5139" s="33"/>
      <c r="CV5139" s="33"/>
    </row>
    <row r="5140" spans="74:100">
      <c r="BV5140" s="62"/>
      <c r="BW5140" s="62"/>
      <c r="BX5140" s="62"/>
      <c r="BY5140" s="62"/>
      <c r="BZ5140" s="62"/>
      <c r="CA5140" s="62"/>
      <c r="CB5140" s="62"/>
      <c r="CC5140" s="62"/>
      <c r="CD5140" s="62"/>
      <c r="CE5140" s="62"/>
      <c r="CF5140" s="62"/>
      <c r="CL5140" s="56" t="s">
        <v>1489</v>
      </c>
      <c r="CM5140" s="56" t="s">
        <v>216</v>
      </c>
      <c r="CN5140" s="56" t="s">
        <v>216</v>
      </c>
      <c r="CO5140" s="52"/>
      <c r="CP5140" s="52"/>
      <c r="CQ5140" s="52"/>
      <c r="CR5140" s="52"/>
      <c r="CS5140" s="52"/>
      <c r="CT5140" s="52"/>
      <c r="CU5140" s="33"/>
      <c r="CV5140" s="33"/>
    </row>
    <row r="5141" spans="74:100">
      <c r="BV5141" s="62"/>
      <c r="BW5141" s="62"/>
      <c r="BX5141" s="62"/>
      <c r="BY5141" s="62"/>
      <c r="BZ5141" s="62"/>
      <c r="CA5141" s="62"/>
      <c r="CB5141" s="62"/>
      <c r="CC5141" s="62"/>
      <c r="CD5141" s="62"/>
      <c r="CE5141" s="62"/>
      <c r="CF5141" s="62"/>
      <c r="CL5141" s="56" t="s">
        <v>21571</v>
      </c>
      <c r="CM5141" s="56"/>
      <c r="CN5141" s="56"/>
      <c r="CO5141" s="52"/>
      <c r="CP5141" s="52"/>
      <c r="CQ5141" s="52"/>
      <c r="CR5141" s="52"/>
      <c r="CS5141" s="52"/>
      <c r="CT5141" s="52"/>
      <c r="CU5141" s="33"/>
      <c r="CV5141" s="33"/>
    </row>
    <row r="5142" spans="74:100">
      <c r="BV5142" s="62"/>
      <c r="BW5142" s="62"/>
      <c r="BX5142" s="62"/>
      <c r="BY5142" s="62"/>
      <c r="BZ5142" s="62"/>
      <c r="CA5142" s="62"/>
      <c r="CB5142" s="62"/>
      <c r="CC5142" s="62"/>
      <c r="CD5142" s="62"/>
      <c r="CE5142" s="62"/>
      <c r="CF5142" s="62"/>
      <c r="CL5142" s="56" t="s">
        <v>25665</v>
      </c>
      <c r="CM5142" s="56" t="s">
        <v>214</v>
      </c>
      <c r="CN5142" s="56" t="s">
        <v>214</v>
      </c>
      <c r="CO5142" s="52"/>
      <c r="CP5142" s="52"/>
      <c r="CQ5142" s="52"/>
      <c r="CR5142" s="52"/>
      <c r="CS5142" s="52"/>
      <c r="CT5142" s="52"/>
      <c r="CU5142" s="33"/>
      <c r="CV5142" s="33"/>
    </row>
    <row r="5143" spans="74:100">
      <c r="BV5143" s="62"/>
      <c r="BW5143" s="62"/>
      <c r="BX5143" s="62"/>
      <c r="BY5143" s="62"/>
      <c r="BZ5143" s="62"/>
      <c r="CA5143" s="62"/>
      <c r="CB5143" s="62"/>
      <c r="CC5143" s="62"/>
      <c r="CD5143" s="62"/>
      <c r="CE5143" s="62"/>
      <c r="CF5143" s="62"/>
      <c r="CL5143" s="56" t="s">
        <v>27609</v>
      </c>
      <c r="CM5143" s="56"/>
      <c r="CN5143" s="56"/>
      <c r="CO5143" s="52"/>
      <c r="CP5143" s="52"/>
      <c r="CQ5143" s="52"/>
      <c r="CR5143" s="52"/>
      <c r="CS5143" s="52"/>
      <c r="CT5143" s="52"/>
      <c r="CU5143" s="33"/>
      <c r="CV5143" s="33"/>
    </row>
    <row r="5144" spans="74:100">
      <c r="BV5144" s="62"/>
      <c r="BW5144" s="62"/>
      <c r="BX5144" s="62"/>
      <c r="BY5144" s="62"/>
      <c r="BZ5144" s="62"/>
      <c r="CA5144" s="62"/>
      <c r="CB5144" s="62"/>
      <c r="CC5144" s="62"/>
      <c r="CD5144" s="62"/>
      <c r="CE5144" s="62"/>
      <c r="CF5144" s="62"/>
      <c r="CL5144" s="56" t="s">
        <v>1490</v>
      </c>
      <c r="CM5144" s="56" t="s">
        <v>213</v>
      </c>
      <c r="CN5144" s="56" t="s">
        <v>213</v>
      </c>
      <c r="CO5144" s="52"/>
      <c r="CP5144" s="52"/>
      <c r="CQ5144" s="52"/>
      <c r="CR5144" s="52"/>
      <c r="CS5144" s="52"/>
      <c r="CT5144" s="52"/>
      <c r="CU5144" s="33"/>
      <c r="CV5144" s="33"/>
    </row>
    <row r="5145" spans="74:100">
      <c r="BV5145" s="62"/>
      <c r="BW5145" s="62"/>
      <c r="BX5145" s="62"/>
      <c r="BY5145" s="62"/>
      <c r="BZ5145" s="62"/>
      <c r="CA5145" s="62"/>
      <c r="CB5145" s="62"/>
      <c r="CC5145" s="62"/>
      <c r="CD5145" s="62"/>
      <c r="CE5145" s="62"/>
      <c r="CF5145" s="62"/>
      <c r="CL5145" s="56" t="s">
        <v>21572</v>
      </c>
      <c r="CM5145" s="56"/>
      <c r="CN5145" s="56"/>
      <c r="CO5145" s="52"/>
      <c r="CP5145" s="52"/>
      <c r="CQ5145" s="52"/>
      <c r="CR5145" s="52"/>
      <c r="CS5145" s="52"/>
      <c r="CT5145" s="52"/>
      <c r="CU5145" s="33"/>
      <c r="CV5145" s="33"/>
    </row>
    <row r="5146" spans="74:100">
      <c r="BV5146" s="62"/>
      <c r="BW5146" s="62"/>
      <c r="BX5146" s="62"/>
      <c r="BY5146" s="62"/>
      <c r="BZ5146" s="62"/>
      <c r="CA5146" s="62"/>
      <c r="CB5146" s="62"/>
      <c r="CC5146" s="62"/>
      <c r="CD5146" s="62"/>
      <c r="CE5146" s="62"/>
      <c r="CF5146" s="62"/>
      <c r="CL5146" s="56" t="s">
        <v>1491</v>
      </c>
      <c r="CM5146" s="56" t="s">
        <v>217</v>
      </c>
      <c r="CN5146" s="56" t="s">
        <v>217</v>
      </c>
      <c r="CO5146" s="52"/>
      <c r="CP5146" s="52"/>
      <c r="CQ5146" s="52"/>
      <c r="CR5146" s="52"/>
      <c r="CS5146" s="52"/>
      <c r="CT5146" s="52"/>
      <c r="CU5146" s="33"/>
      <c r="CV5146" s="33"/>
    </row>
    <row r="5147" spans="74:100">
      <c r="BV5147" s="62"/>
      <c r="BW5147" s="62"/>
      <c r="BX5147" s="62"/>
      <c r="BY5147" s="62"/>
      <c r="BZ5147" s="62"/>
      <c r="CA5147" s="62"/>
      <c r="CB5147" s="62"/>
      <c r="CC5147" s="62"/>
      <c r="CD5147" s="62"/>
      <c r="CE5147" s="62"/>
      <c r="CF5147" s="62"/>
      <c r="CL5147" s="56" t="s">
        <v>21573</v>
      </c>
      <c r="CM5147" s="56"/>
      <c r="CN5147" s="56"/>
      <c r="CO5147" s="52"/>
      <c r="CP5147" s="52"/>
      <c r="CQ5147" s="52"/>
      <c r="CR5147" s="52"/>
      <c r="CS5147" s="52"/>
      <c r="CT5147" s="52"/>
      <c r="CU5147" s="33"/>
      <c r="CV5147" s="33"/>
    </row>
    <row r="5148" spans="74:100">
      <c r="BV5148" s="62"/>
      <c r="BW5148" s="62"/>
      <c r="BX5148" s="62"/>
      <c r="BY5148" s="62"/>
      <c r="BZ5148" s="62"/>
      <c r="CA5148" s="62"/>
      <c r="CB5148" s="62"/>
      <c r="CC5148" s="62"/>
      <c r="CD5148" s="62"/>
      <c r="CE5148" s="62"/>
      <c r="CF5148" s="62"/>
      <c r="CL5148" s="56" t="s">
        <v>4565</v>
      </c>
      <c r="CM5148" s="56" t="s">
        <v>217</v>
      </c>
      <c r="CN5148" s="56" t="s">
        <v>217</v>
      </c>
      <c r="CO5148" s="52"/>
      <c r="CP5148" s="52"/>
      <c r="CQ5148" s="52"/>
      <c r="CR5148" s="52"/>
      <c r="CS5148" s="52"/>
      <c r="CT5148" s="52"/>
      <c r="CU5148" s="33"/>
      <c r="CV5148" s="33"/>
    </row>
    <row r="5149" spans="74:100">
      <c r="BV5149" s="62"/>
      <c r="BW5149" s="62"/>
      <c r="BX5149" s="62"/>
      <c r="BY5149" s="62"/>
      <c r="BZ5149" s="62"/>
      <c r="CA5149" s="62"/>
      <c r="CB5149" s="62"/>
      <c r="CC5149" s="62"/>
      <c r="CD5149" s="62"/>
      <c r="CE5149" s="62"/>
      <c r="CF5149" s="62"/>
      <c r="CL5149" s="56" t="s">
        <v>18605</v>
      </c>
      <c r="CM5149" s="56"/>
      <c r="CN5149" s="56"/>
      <c r="CO5149" s="52"/>
      <c r="CP5149" s="52"/>
      <c r="CQ5149" s="52"/>
      <c r="CR5149" s="52"/>
      <c r="CS5149" s="52"/>
      <c r="CT5149" s="52"/>
      <c r="CU5149" s="33"/>
      <c r="CV5149" s="33"/>
    </row>
    <row r="5150" spans="74:100">
      <c r="BV5150" s="62"/>
      <c r="BW5150" s="62"/>
      <c r="BX5150" s="62"/>
      <c r="BY5150" s="62"/>
      <c r="BZ5150" s="62"/>
      <c r="CA5150" s="62"/>
      <c r="CB5150" s="62"/>
      <c r="CC5150" s="62"/>
      <c r="CD5150" s="62"/>
      <c r="CE5150" s="62"/>
      <c r="CF5150" s="62"/>
      <c r="CL5150" s="56" t="s">
        <v>4566</v>
      </c>
      <c r="CM5150" s="56" t="s">
        <v>3118</v>
      </c>
      <c r="CN5150" s="56" t="s">
        <v>3118</v>
      </c>
      <c r="CO5150" s="52"/>
      <c r="CP5150" s="52"/>
      <c r="CQ5150" s="52"/>
      <c r="CR5150" s="52"/>
      <c r="CS5150" s="52"/>
      <c r="CT5150" s="52"/>
      <c r="CU5150" s="33"/>
      <c r="CV5150" s="33"/>
    </row>
    <row r="5151" spans="74:100">
      <c r="BV5151" s="62"/>
      <c r="BW5151" s="62"/>
      <c r="BX5151" s="62"/>
      <c r="BY5151" s="62"/>
      <c r="BZ5151" s="62"/>
      <c r="CA5151" s="62"/>
      <c r="CB5151" s="62"/>
      <c r="CC5151" s="62"/>
      <c r="CD5151" s="62"/>
      <c r="CE5151" s="62"/>
      <c r="CF5151" s="62"/>
      <c r="CL5151" s="56" t="s">
        <v>18606</v>
      </c>
      <c r="CM5151" s="56"/>
      <c r="CN5151" s="56"/>
      <c r="CO5151" s="52"/>
      <c r="CP5151" s="52"/>
      <c r="CQ5151" s="52"/>
      <c r="CR5151" s="52"/>
      <c r="CS5151" s="52"/>
      <c r="CT5151" s="52"/>
      <c r="CU5151" s="33"/>
      <c r="CV5151" s="33"/>
    </row>
    <row r="5152" spans="74:100">
      <c r="BV5152" s="62"/>
      <c r="BW5152" s="62"/>
      <c r="BX5152" s="62"/>
      <c r="BY5152" s="62"/>
      <c r="BZ5152" s="62"/>
      <c r="CA5152" s="62"/>
      <c r="CB5152" s="62"/>
      <c r="CC5152" s="62"/>
      <c r="CD5152" s="62"/>
      <c r="CE5152" s="62"/>
      <c r="CF5152" s="62"/>
      <c r="CL5152" s="56" t="s">
        <v>4567</v>
      </c>
      <c r="CM5152" s="56" t="s">
        <v>217</v>
      </c>
      <c r="CN5152" s="56" t="s">
        <v>217</v>
      </c>
      <c r="CO5152" s="52"/>
      <c r="CP5152" s="52"/>
      <c r="CQ5152" s="52"/>
      <c r="CR5152" s="52"/>
      <c r="CS5152" s="52"/>
      <c r="CT5152" s="52"/>
      <c r="CU5152" s="33"/>
      <c r="CV5152" s="33"/>
    </row>
    <row r="5153" spans="74:100">
      <c r="BV5153" s="62"/>
      <c r="BW5153" s="62"/>
      <c r="BX5153" s="62"/>
      <c r="BY5153" s="62"/>
      <c r="BZ5153" s="62"/>
      <c r="CA5153" s="62"/>
      <c r="CB5153" s="62"/>
      <c r="CC5153" s="62"/>
      <c r="CD5153" s="62"/>
      <c r="CE5153" s="62"/>
      <c r="CF5153" s="62"/>
      <c r="CL5153" s="56" t="s">
        <v>18607</v>
      </c>
      <c r="CM5153" s="56"/>
      <c r="CN5153" s="56"/>
      <c r="CO5153" s="52"/>
      <c r="CP5153" s="52"/>
      <c r="CQ5153" s="52"/>
      <c r="CR5153" s="52"/>
      <c r="CS5153" s="52"/>
      <c r="CT5153" s="52"/>
      <c r="CU5153" s="33"/>
      <c r="CV5153" s="33"/>
    </row>
    <row r="5154" spans="74:100">
      <c r="BV5154" s="62"/>
      <c r="BW5154" s="62"/>
      <c r="BX5154" s="62"/>
      <c r="BY5154" s="62"/>
      <c r="BZ5154" s="62"/>
      <c r="CA5154" s="62"/>
      <c r="CB5154" s="62"/>
      <c r="CC5154" s="62"/>
      <c r="CD5154" s="62"/>
      <c r="CE5154" s="62"/>
      <c r="CF5154" s="62"/>
      <c r="CL5154" s="56" t="s">
        <v>4568</v>
      </c>
      <c r="CM5154" s="56" t="s">
        <v>3118</v>
      </c>
      <c r="CN5154" s="56" t="s">
        <v>3118</v>
      </c>
      <c r="CO5154" s="52"/>
      <c r="CP5154" s="52"/>
      <c r="CQ5154" s="52"/>
      <c r="CR5154" s="52"/>
      <c r="CS5154" s="52"/>
      <c r="CT5154" s="52"/>
      <c r="CU5154" s="33"/>
      <c r="CV5154" s="33"/>
    </row>
    <row r="5155" spans="74:100">
      <c r="BV5155" s="62"/>
      <c r="BW5155" s="62"/>
      <c r="BX5155" s="62"/>
      <c r="BY5155" s="62"/>
      <c r="BZ5155" s="62"/>
      <c r="CA5155" s="62"/>
      <c r="CB5155" s="62"/>
      <c r="CC5155" s="62"/>
      <c r="CD5155" s="62"/>
      <c r="CE5155" s="62"/>
      <c r="CF5155" s="62"/>
      <c r="CL5155" s="56" t="s">
        <v>18608</v>
      </c>
      <c r="CM5155" s="56"/>
      <c r="CN5155" s="56"/>
      <c r="CO5155" s="52"/>
      <c r="CP5155" s="52"/>
      <c r="CQ5155" s="52"/>
      <c r="CR5155" s="52"/>
      <c r="CS5155" s="52"/>
      <c r="CT5155" s="52"/>
      <c r="CU5155" s="33"/>
      <c r="CV5155" s="33"/>
    </row>
    <row r="5156" spans="74:100">
      <c r="BV5156" s="62"/>
      <c r="BW5156" s="62"/>
      <c r="BX5156" s="62"/>
      <c r="BY5156" s="62"/>
      <c r="BZ5156" s="62"/>
      <c r="CA5156" s="62"/>
      <c r="CB5156" s="62"/>
      <c r="CC5156" s="62"/>
      <c r="CD5156" s="62"/>
      <c r="CE5156" s="62"/>
      <c r="CF5156" s="62"/>
      <c r="CL5156" s="56" t="s">
        <v>1492</v>
      </c>
      <c r="CM5156" s="56" t="s">
        <v>217</v>
      </c>
      <c r="CN5156" s="56" t="s">
        <v>217</v>
      </c>
      <c r="CO5156" s="52"/>
      <c r="CP5156" s="52"/>
      <c r="CQ5156" s="52"/>
      <c r="CR5156" s="52"/>
      <c r="CS5156" s="52"/>
      <c r="CT5156" s="52"/>
      <c r="CU5156" s="33"/>
      <c r="CV5156" s="33"/>
    </row>
    <row r="5157" spans="74:100">
      <c r="BV5157" s="62"/>
      <c r="BW5157" s="62"/>
      <c r="BX5157" s="62"/>
      <c r="BY5157" s="62"/>
      <c r="BZ5157" s="62"/>
      <c r="CA5157" s="62"/>
      <c r="CB5157" s="62"/>
      <c r="CC5157" s="62"/>
      <c r="CD5157" s="62"/>
      <c r="CE5157" s="62"/>
      <c r="CF5157" s="62"/>
      <c r="CL5157" s="56" t="s">
        <v>18609</v>
      </c>
      <c r="CM5157" s="56"/>
      <c r="CN5157" s="56"/>
      <c r="CO5157" s="52"/>
      <c r="CP5157" s="52"/>
      <c r="CQ5157" s="52"/>
      <c r="CR5157" s="52"/>
      <c r="CS5157" s="52"/>
      <c r="CT5157" s="52"/>
      <c r="CU5157" s="33"/>
      <c r="CV5157" s="33"/>
    </row>
    <row r="5158" spans="74:100">
      <c r="BV5158" s="62"/>
      <c r="BW5158" s="62"/>
      <c r="BX5158" s="62"/>
      <c r="BY5158" s="62"/>
      <c r="BZ5158" s="62"/>
      <c r="CA5158" s="62"/>
      <c r="CB5158" s="62"/>
      <c r="CC5158" s="62"/>
      <c r="CD5158" s="62"/>
      <c r="CE5158" s="62"/>
      <c r="CF5158" s="62"/>
      <c r="CL5158" s="56" t="s">
        <v>4569</v>
      </c>
      <c r="CM5158" s="56" t="s">
        <v>3118</v>
      </c>
      <c r="CN5158" s="56" t="s">
        <v>3118</v>
      </c>
      <c r="CO5158" s="52"/>
      <c r="CP5158" s="52"/>
      <c r="CQ5158" s="52"/>
      <c r="CR5158" s="52"/>
      <c r="CS5158" s="52"/>
      <c r="CT5158" s="52"/>
      <c r="CU5158" s="33"/>
      <c r="CV5158" s="33"/>
    </row>
    <row r="5159" spans="74:100">
      <c r="BV5159" s="62"/>
      <c r="BW5159" s="62"/>
      <c r="BX5159" s="62"/>
      <c r="BY5159" s="62"/>
      <c r="BZ5159" s="62"/>
      <c r="CA5159" s="62"/>
      <c r="CB5159" s="62"/>
      <c r="CC5159" s="62"/>
      <c r="CD5159" s="62"/>
      <c r="CE5159" s="62"/>
      <c r="CF5159" s="62"/>
      <c r="CL5159" s="56" t="s">
        <v>18610</v>
      </c>
      <c r="CM5159" s="56"/>
      <c r="CN5159" s="56"/>
      <c r="CO5159" s="52"/>
      <c r="CP5159" s="52"/>
      <c r="CQ5159" s="52"/>
      <c r="CR5159" s="52"/>
      <c r="CS5159" s="52"/>
      <c r="CT5159" s="52"/>
      <c r="CU5159" s="33"/>
      <c r="CV5159" s="33"/>
    </row>
    <row r="5160" spans="74:100">
      <c r="BV5160" s="62"/>
      <c r="BW5160" s="62"/>
      <c r="BX5160" s="62"/>
      <c r="BY5160" s="62"/>
      <c r="BZ5160" s="62"/>
      <c r="CA5160" s="62"/>
      <c r="CB5160" s="62"/>
      <c r="CC5160" s="62"/>
      <c r="CD5160" s="62"/>
      <c r="CE5160" s="62"/>
      <c r="CF5160" s="62"/>
      <c r="CL5160" s="56" t="s">
        <v>4570</v>
      </c>
      <c r="CM5160" s="56" t="s">
        <v>217</v>
      </c>
      <c r="CN5160" s="56" t="s">
        <v>217</v>
      </c>
      <c r="CO5160" s="52"/>
      <c r="CP5160" s="52"/>
      <c r="CQ5160" s="52"/>
      <c r="CR5160" s="52"/>
      <c r="CS5160" s="52"/>
      <c r="CT5160" s="52"/>
      <c r="CU5160" s="33"/>
      <c r="CV5160" s="33"/>
    </row>
    <row r="5161" spans="74:100">
      <c r="BV5161" s="62"/>
      <c r="BW5161" s="62"/>
      <c r="BX5161" s="62"/>
      <c r="BY5161" s="62"/>
      <c r="BZ5161" s="62"/>
      <c r="CA5161" s="62"/>
      <c r="CB5161" s="62"/>
      <c r="CC5161" s="62"/>
      <c r="CD5161" s="62"/>
      <c r="CE5161" s="62"/>
      <c r="CF5161" s="62"/>
      <c r="CL5161" s="56" t="s">
        <v>18610</v>
      </c>
      <c r="CM5161" s="56"/>
      <c r="CN5161" s="56"/>
      <c r="CO5161" s="52"/>
      <c r="CP5161" s="52"/>
      <c r="CQ5161" s="52"/>
      <c r="CR5161" s="52"/>
      <c r="CS5161" s="52"/>
      <c r="CT5161" s="52"/>
      <c r="CU5161" s="33"/>
      <c r="CV5161" s="33"/>
    </row>
    <row r="5162" spans="74:100">
      <c r="BV5162" s="62"/>
      <c r="BW5162" s="62"/>
      <c r="BX5162" s="62"/>
      <c r="BY5162" s="62"/>
      <c r="BZ5162" s="62"/>
      <c r="CA5162" s="62"/>
      <c r="CB5162" s="62"/>
      <c r="CC5162" s="62"/>
      <c r="CD5162" s="62"/>
      <c r="CE5162" s="62"/>
      <c r="CF5162" s="62"/>
      <c r="CL5162" s="56" t="s">
        <v>4571</v>
      </c>
      <c r="CM5162" s="56" t="s">
        <v>3118</v>
      </c>
      <c r="CN5162" s="56" t="s">
        <v>3118</v>
      </c>
      <c r="CO5162" s="52"/>
      <c r="CP5162" s="52"/>
      <c r="CQ5162" s="52"/>
      <c r="CR5162" s="52"/>
      <c r="CS5162" s="52"/>
      <c r="CT5162" s="52"/>
      <c r="CU5162" s="33"/>
      <c r="CV5162" s="33"/>
    </row>
    <row r="5163" spans="74:100">
      <c r="BV5163" s="62"/>
      <c r="BW5163" s="62"/>
      <c r="BX5163" s="62"/>
      <c r="BY5163" s="62"/>
      <c r="BZ5163" s="62"/>
      <c r="CA5163" s="62"/>
      <c r="CB5163" s="62"/>
      <c r="CC5163" s="62"/>
      <c r="CD5163" s="62"/>
      <c r="CE5163" s="62"/>
      <c r="CF5163" s="62"/>
      <c r="CL5163" s="56" t="s">
        <v>18611</v>
      </c>
      <c r="CM5163" s="56"/>
      <c r="CN5163" s="56"/>
      <c r="CO5163" s="52"/>
      <c r="CP5163" s="52"/>
      <c r="CQ5163" s="52"/>
      <c r="CR5163" s="52"/>
      <c r="CS5163" s="52"/>
      <c r="CT5163" s="52"/>
      <c r="CU5163" s="33"/>
      <c r="CV5163" s="33"/>
    </row>
    <row r="5164" spans="74:100">
      <c r="BV5164" s="62"/>
      <c r="BW5164" s="62"/>
      <c r="BX5164" s="62"/>
      <c r="BY5164" s="62"/>
      <c r="BZ5164" s="62"/>
      <c r="CA5164" s="62"/>
      <c r="CB5164" s="62"/>
      <c r="CC5164" s="62"/>
      <c r="CD5164" s="62"/>
      <c r="CE5164" s="62"/>
      <c r="CF5164" s="62"/>
      <c r="CL5164" s="56" t="s">
        <v>4572</v>
      </c>
      <c r="CM5164" s="56" t="s">
        <v>217</v>
      </c>
      <c r="CN5164" s="56" t="s">
        <v>217</v>
      </c>
      <c r="CO5164" s="52"/>
      <c r="CP5164" s="52"/>
      <c r="CQ5164" s="52"/>
      <c r="CR5164" s="52"/>
      <c r="CS5164" s="52"/>
      <c r="CT5164" s="52"/>
      <c r="CU5164" s="33"/>
      <c r="CV5164" s="33"/>
    </row>
    <row r="5165" spans="74:100">
      <c r="BV5165" s="62"/>
      <c r="BW5165" s="62"/>
      <c r="BX5165" s="62"/>
      <c r="BY5165" s="62"/>
      <c r="BZ5165" s="62"/>
      <c r="CA5165" s="62"/>
      <c r="CB5165" s="62"/>
      <c r="CC5165" s="62"/>
      <c r="CD5165" s="62"/>
      <c r="CE5165" s="62"/>
      <c r="CF5165" s="62"/>
      <c r="CL5165" s="56" t="s">
        <v>18612</v>
      </c>
      <c r="CM5165" s="56"/>
      <c r="CN5165" s="56"/>
      <c r="CO5165" s="52"/>
      <c r="CP5165" s="52"/>
      <c r="CQ5165" s="52"/>
      <c r="CR5165" s="52"/>
      <c r="CS5165" s="52"/>
      <c r="CT5165" s="52"/>
      <c r="CU5165" s="33"/>
      <c r="CV5165" s="33"/>
    </row>
    <row r="5166" spans="74:100">
      <c r="BV5166" s="62"/>
      <c r="BW5166" s="62"/>
      <c r="BX5166" s="62"/>
      <c r="BY5166" s="62"/>
      <c r="BZ5166" s="62"/>
      <c r="CA5166" s="62"/>
      <c r="CB5166" s="62"/>
      <c r="CC5166" s="62"/>
      <c r="CD5166" s="62"/>
      <c r="CE5166" s="62"/>
      <c r="CF5166" s="62"/>
      <c r="CL5166" s="56" t="s">
        <v>4573</v>
      </c>
      <c r="CM5166" s="56" t="s">
        <v>217</v>
      </c>
      <c r="CN5166" s="56" t="s">
        <v>217</v>
      </c>
      <c r="CO5166" s="52"/>
      <c r="CP5166" s="52"/>
      <c r="CQ5166" s="52"/>
      <c r="CR5166" s="52"/>
      <c r="CS5166" s="52"/>
      <c r="CT5166" s="52"/>
      <c r="CU5166" s="33"/>
      <c r="CV5166" s="33"/>
    </row>
    <row r="5167" spans="74:100">
      <c r="BV5167" s="62"/>
      <c r="BW5167" s="62"/>
      <c r="BX5167" s="62"/>
      <c r="BY5167" s="62"/>
      <c r="BZ5167" s="62"/>
      <c r="CA5167" s="62"/>
      <c r="CB5167" s="62"/>
      <c r="CC5167" s="62"/>
      <c r="CD5167" s="62"/>
      <c r="CE5167" s="62"/>
      <c r="CF5167" s="62"/>
      <c r="CL5167" s="56" t="s">
        <v>18613</v>
      </c>
      <c r="CM5167" s="56"/>
      <c r="CN5167" s="56"/>
      <c r="CO5167" s="52"/>
      <c r="CP5167" s="52"/>
      <c r="CQ5167" s="52"/>
      <c r="CR5167" s="52"/>
      <c r="CS5167" s="52"/>
      <c r="CT5167" s="52"/>
      <c r="CU5167" s="33"/>
      <c r="CV5167" s="33"/>
    </row>
    <row r="5168" spans="74:100">
      <c r="BV5168" s="62"/>
      <c r="BW5168" s="62"/>
      <c r="BX5168" s="62"/>
      <c r="BY5168" s="62"/>
      <c r="BZ5168" s="62"/>
      <c r="CA5168" s="62"/>
      <c r="CB5168" s="62"/>
      <c r="CC5168" s="62"/>
      <c r="CD5168" s="62"/>
      <c r="CE5168" s="62"/>
      <c r="CF5168" s="62"/>
      <c r="CL5168" s="56" t="s">
        <v>4574</v>
      </c>
      <c r="CM5168" s="56" t="s">
        <v>217</v>
      </c>
      <c r="CN5168" s="56" t="s">
        <v>217</v>
      </c>
      <c r="CO5168" s="52"/>
      <c r="CP5168" s="52"/>
      <c r="CQ5168" s="52"/>
      <c r="CR5168" s="52"/>
      <c r="CS5168" s="52"/>
      <c r="CT5168" s="52"/>
      <c r="CU5168" s="33"/>
      <c r="CV5168" s="33"/>
    </row>
    <row r="5169" spans="74:100">
      <c r="BV5169" s="62"/>
      <c r="BW5169" s="62"/>
      <c r="BX5169" s="62"/>
      <c r="BY5169" s="62"/>
      <c r="BZ5169" s="62"/>
      <c r="CA5169" s="62"/>
      <c r="CB5169" s="62"/>
      <c r="CC5169" s="62"/>
      <c r="CD5169" s="62"/>
      <c r="CE5169" s="62"/>
      <c r="CF5169" s="62"/>
      <c r="CL5169" s="56" t="s">
        <v>18614</v>
      </c>
      <c r="CM5169" s="56"/>
      <c r="CN5169" s="56"/>
      <c r="CO5169" s="52"/>
      <c r="CP5169" s="52"/>
      <c r="CQ5169" s="52"/>
      <c r="CR5169" s="52"/>
      <c r="CS5169" s="52"/>
      <c r="CT5169" s="52"/>
      <c r="CU5169" s="33"/>
      <c r="CV5169" s="33"/>
    </row>
    <row r="5170" spans="74:100">
      <c r="BV5170" s="62"/>
      <c r="BW5170" s="62"/>
      <c r="BX5170" s="62"/>
      <c r="BY5170" s="62"/>
      <c r="BZ5170" s="62"/>
      <c r="CA5170" s="62"/>
      <c r="CB5170" s="62"/>
      <c r="CC5170" s="62"/>
      <c r="CD5170" s="62"/>
      <c r="CE5170" s="62"/>
      <c r="CF5170" s="62"/>
      <c r="CL5170" s="56" t="s">
        <v>4575</v>
      </c>
      <c r="CM5170" s="56" t="s">
        <v>3118</v>
      </c>
      <c r="CN5170" s="56" t="s">
        <v>3118</v>
      </c>
      <c r="CO5170" s="52"/>
      <c r="CP5170" s="52"/>
      <c r="CQ5170" s="52"/>
      <c r="CR5170" s="52"/>
      <c r="CS5170" s="52"/>
      <c r="CT5170" s="52"/>
      <c r="CU5170" s="33"/>
      <c r="CV5170" s="33"/>
    </row>
    <row r="5171" spans="74:100">
      <c r="BV5171" s="62"/>
      <c r="BW5171" s="62"/>
      <c r="BX5171" s="62"/>
      <c r="BY5171" s="62"/>
      <c r="BZ5171" s="62"/>
      <c r="CA5171" s="62"/>
      <c r="CB5171" s="62"/>
      <c r="CC5171" s="62"/>
      <c r="CD5171" s="62"/>
      <c r="CE5171" s="62"/>
      <c r="CF5171" s="62"/>
      <c r="CL5171" s="56" t="s">
        <v>18615</v>
      </c>
      <c r="CM5171" s="56"/>
      <c r="CN5171" s="56"/>
      <c r="CO5171" s="52"/>
      <c r="CP5171" s="52"/>
      <c r="CQ5171" s="52"/>
      <c r="CR5171" s="52"/>
      <c r="CS5171" s="52"/>
      <c r="CT5171" s="52"/>
      <c r="CU5171" s="33"/>
      <c r="CV5171" s="33"/>
    </row>
    <row r="5172" spans="74:100">
      <c r="BV5172" s="62"/>
      <c r="BW5172" s="62"/>
      <c r="BX5172" s="62"/>
      <c r="BY5172" s="62"/>
      <c r="BZ5172" s="62"/>
      <c r="CA5172" s="62"/>
      <c r="CB5172" s="62"/>
      <c r="CC5172" s="62"/>
      <c r="CD5172" s="62"/>
      <c r="CE5172" s="62"/>
      <c r="CF5172" s="62"/>
      <c r="CL5172" s="56" t="s">
        <v>4576</v>
      </c>
      <c r="CM5172" s="56" t="s">
        <v>217</v>
      </c>
      <c r="CN5172" s="56" t="s">
        <v>217</v>
      </c>
      <c r="CO5172" s="52"/>
      <c r="CP5172" s="52"/>
      <c r="CQ5172" s="52"/>
      <c r="CR5172" s="52"/>
      <c r="CS5172" s="52"/>
      <c r="CT5172" s="52"/>
      <c r="CU5172" s="33"/>
      <c r="CV5172" s="33"/>
    </row>
    <row r="5173" spans="74:100">
      <c r="BV5173" s="62"/>
      <c r="BW5173" s="62"/>
      <c r="BX5173" s="62"/>
      <c r="BY5173" s="62"/>
      <c r="BZ5173" s="62"/>
      <c r="CA5173" s="62"/>
      <c r="CB5173" s="62"/>
      <c r="CC5173" s="62"/>
      <c r="CD5173" s="62"/>
      <c r="CE5173" s="62"/>
      <c r="CF5173" s="62"/>
      <c r="CL5173" s="56" t="s">
        <v>18616</v>
      </c>
      <c r="CM5173" s="56"/>
      <c r="CN5173" s="56"/>
      <c r="CO5173" s="52"/>
      <c r="CP5173" s="52"/>
      <c r="CQ5173" s="52"/>
      <c r="CR5173" s="52"/>
      <c r="CS5173" s="52"/>
      <c r="CT5173" s="52"/>
      <c r="CU5173" s="33"/>
      <c r="CV5173" s="33"/>
    </row>
    <row r="5174" spans="74:100">
      <c r="BV5174" s="62"/>
      <c r="BW5174" s="62"/>
      <c r="BX5174" s="62"/>
      <c r="BY5174" s="62"/>
      <c r="BZ5174" s="62"/>
      <c r="CA5174" s="62"/>
      <c r="CB5174" s="62"/>
      <c r="CC5174" s="62"/>
      <c r="CD5174" s="62"/>
      <c r="CE5174" s="62"/>
      <c r="CF5174" s="62"/>
      <c r="CL5174" s="56" t="s">
        <v>1496</v>
      </c>
      <c r="CM5174" s="56" t="s">
        <v>216</v>
      </c>
      <c r="CN5174" s="56" t="s">
        <v>216</v>
      </c>
      <c r="CO5174" s="52"/>
      <c r="CP5174" s="52"/>
      <c r="CQ5174" s="52"/>
      <c r="CR5174" s="52"/>
      <c r="CS5174" s="52"/>
      <c r="CT5174" s="52"/>
      <c r="CU5174" s="33"/>
      <c r="CV5174" s="33"/>
    </row>
    <row r="5175" spans="74:100">
      <c r="BV5175" s="62"/>
      <c r="BW5175" s="62"/>
      <c r="BX5175" s="62"/>
      <c r="BY5175" s="62"/>
      <c r="BZ5175" s="62"/>
      <c r="CA5175" s="62"/>
      <c r="CB5175" s="62"/>
      <c r="CC5175" s="62"/>
      <c r="CD5175" s="62"/>
      <c r="CE5175" s="62"/>
      <c r="CF5175" s="62"/>
      <c r="CL5175" s="56" t="s">
        <v>21574</v>
      </c>
      <c r="CM5175" s="56"/>
      <c r="CN5175" s="56"/>
      <c r="CO5175" s="52"/>
      <c r="CP5175" s="52"/>
      <c r="CQ5175" s="52"/>
      <c r="CR5175" s="52"/>
      <c r="CS5175" s="52"/>
      <c r="CT5175" s="52"/>
      <c r="CU5175" s="33"/>
      <c r="CV5175" s="33"/>
    </row>
    <row r="5176" spans="74:100">
      <c r="BV5176" s="62"/>
      <c r="BW5176" s="62"/>
      <c r="BX5176" s="62"/>
      <c r="BY5176" s="62"/>
      <c r="BZ5176" s="62"/>
      <c r="CA5176" s="62"/>
      <c r="CB5176" s="62"/>
      <c r="CC5176" s="62"/>
      <c r="CD5176" s="62"/>
      <c r="CE5176" s="62"/>
      <c r="CF5176" s="62"/>
      <c r="CL5176" s="56" t="s">
        <v>4577</v>
      </c>
      <c r="CM5176" s="56" t="s">
        <v>217</v>
      </c>
      <c r="CN5176" s="56" t="s">
        <v>217</v>
      </c>
      <c r="CO5176" s="52"/>
      <c r="CP5176" s="52"/>
      <c r="CQ5176" s="52"/>
      <c r="CR5176" s="52"/>
      <c r="CS5176" s="52"/>
      <c r="CT5176" s="52"/>
      <c r="CU5176" s="33"/>
      <c r="CV5176" s="33"/>
    </row>
    <row r="5177" spans="74:100">
      <c r="BV5177" s="62"/>
      <c r="BW5177" s="62"/>
      <c r="BX5177" s="62"/>
      <c r="BY5177" s="62"/>
      <c r="BZ5177" s="62"/>
      <c r="CA5177" s="62"/>
      <c r="CB5177" s="62"/>
      <c r="CC5177" s="62"/>
      <c r="CD5177" s="62"/>
      <c r="CE5177" s="62"/>
      <c r="CF5177" s="62"/>
      <c r="CL5177" s="56" t="s">
        <v>18617</v>
      </c>
      <c r="CM5177" s="56"/>
      <c r="CN5177" s="56"/>
      <c r="CO5177" s="52"/>
      <c r="CP5177" s="52"/>
      <c r="CQ5177" s="52"/>
      <c r="CR5177" s="52"/>
      <c r="CS5177" s="52"/>
      <c r="CT5177" s="52"/>
      <c r="CU5177" s="33"/>
      <c r="CV5177" s="33"/>
    </row>
    <row r="5178" spans="74:100">
      <c r="BV5178" s="62"/>
      <c r="BW5178" s="62"/>
      <c r="BX5178" s="62"/>
      <c r="BY5178" s="62"/>
      <c r="BZ5178" s="62"/>
      <c r="CA5178" s="62"/>
      <c r="CB5178" s="62"/>
      <c r="CC5178" s="62"/>
      <c r="CD5178" s="62"/>
      <c r="CE5178" s="62"/>
      <c r="CF5178" s="62"/>
      <c r="CL5178" s="56" t="s">
        <v>4578</v>
      </c>
      <c r="CM5178" s="56" t="s">
        <v>3118</v>
      </c>
      <c r="CN5178" s="56" t="s">
        <v>3118</v>
      </c>
      <c r="CO5178" s="52"/>
      <c r="CP5178" s="52"/>
      <c r="CQ5178" s="52"/>
      <c r="CR5178" s="52"/>
      <c r="CS5178" s="52"/>
      <c r="CT5178" s="52"/>
      <c r="CU5178" s="33"/>
      <c r="CV5178" s="33"/>
    </row>
    <row r="5179" spans="74:100">
      <c r="BV5179" s="62"/>
      <c r="BW5179" s="62"/>
      <c r="BX5179" s="62"/>
      <c r="BY5179" s="62"/>
      <c r="BZ5179" s="62"/>
      <c r="CA5179" s="62"/>
      <c r="CB5179" s="62"/>
      <c r="CC5179" s="62"/>
      <c r="CD5179" s="62"/>
      <c r="CE5179" s="62"/>
      <c r="CF5179" s="62"/>
      <c r="CL5179" s="56" t="s">
        <v>18618</v>
      </c>
      <c r="CM5179" s="56"/>
      <c r="CN5179" s="56"/>
      <c r="CO5179" s="52"/>
      <c r="CP5179" s="52"/>
      <c r="CQ5179" s="52"/>
      <c r="CR5179" s="52"/>
      <c r="CS5179" s="52"/>
      <c r="CT5179" s="52"/>
      <c r="CU5179" s="33"/>
      <c r="CV5179" s="33"/>
    </row>
    <row r="5180" spans="74:100">
      <c r="BV5180" s="62"/>
      <c r="BW5180" s="62"/>
      <c r="BX5180" s="62"/>
      <c r="BY5180" s="62"/>
      <c r="BZ5180" s="62"/>
      <c r="CA5180" s="62"/>
      <c r="CB5180" s="62"/>
      <c r="CC5180" s="62"/>
      <c r="CD5180" s="62"/>
      <c r="CE5180" s="62"/>
      <c r="CF5180" s="62"/>
      <c r="CL5180" s="56" t="s">
        <v>4579</v>
      </c>
      <c r="CM5180" s="56" t="s">
        <v>217</v>
      </c>
      <c r="CN5180" s="56" t="s">
        <v>217</v>
      </c>
      <c r="CO5180" s="52"/>
      <c r="CP5180" s="52"/>
      <c r="CQ5180" s="52"/>
      <c r="CR5180" s="52"/>
      <c r="CS5180" s="52"/>
      <c r="CT5180" s="52"/>
      <c r="CU5180" s="33"/>
      <c r="CV5180" s="33"/>
    </row>
    <row r="5181" spans="74:100">
      <c r="BV5181" s="62"/>
      <c r="BW5181" s="62"/>
      <c r="BX5181" s="62"/>
      <c r="BY5181" s="62"/>
      <c r="BZ5181" s="62"/>
      <c r="CA5181" s="62"/>
      <c r="CB5181" s="62"/>
      <c r="CC5181" s="62"/>
      <c r="CD5181" s="62"/>
      <c r="CE5181" s="62"/>
      <c r="CF5181" s="62"/>
      <c r="CL5181" s="56" t="s">
        <v>18619</v>
      </c>
      <c r="CM5181" s="56"/>
      <c r="CN5181" s="56"/>
      <c r="CO5181" s="52"/>
      <c r="CP5181" s="52"/>
      <c r="CQ5181" s="52"/>
      <c r="CR5181" s="52"/>
      <c r="CS5181" s="52"/>
      <c r="CT5181" s="52"/>
      <c r="CU5181" s="33"/>
      <c r="CV5181" s="33"/>
    </row>
    <row r="5182" spans="74:100">
      <c r="BV5182" s="62"/>
      <c r="BW5182" s="62"/>
      <c r="BX5182" s="62"/>
      <c r="BY5182" s="62"/>
      <c r="BZ5182" s="62"/>
      <c r="CA5182" s="62"/>
      <c r="CB5182" s="62"/>
      <c r="CC5182" s="62"/>
      <c r="CD5182" s="62"/>
      <c r="CE5182" s="62"/>
      <c r="CF5182" s="62"/>
      <c r="CL5182" s="56" t="s">
        <v>4580</v>
      </c>
      <c r="CM5182" s="56" t="s">
        <v>3118</v>
      </c>
      <c r="CN5182" s="56" t="s">
        <v>3118</v>
      </c>
      <c r="CO5182" s="52"/>
      <c r="CP5182" s="52"/>
      <c r="CQ5182" s="52"/>
      <c r="CR5182" s="52"/>
      <c r="CS5182" s="52"/>
      <c r="CT5182" s="52"/>
      <c r="CU5182" s="33"/>
      <c r="CV5182" s="33"/>
    </row>
    <row r="5183" spans="74:100">
      <c r="BV5183" s="62"/>
      <c r="BW5183" s="62"/>
      <c r="BX5183" s="62"/>
      <c r="BY5183" s="62"/>
      <c r="BZ5183" s="62"/>
      <c r="CA5183" s="62"/>
      <c r="CB5183" s="62"/>
      <c r="CC5183" s="62"/>
      <c r="CD5183" s="62"/>
      <c r="CE5183" s="62"/>
      <c r="CF5183" s="62"/>
      <c r="CL5183" s="56" t="s">
        <v>18620</v>
      </c>
      <c r="CM5183" s="56"/>
      <c r="CN5183" s="56"/>
      <c r="CO5183" s="52"/>
      <c r="CP5183" s="52"/>
      <c r="CQ5183" s="52"/>
      <c r="CR5183" s="52"/>
      <c r="CS5183" s="52"/>
      <c r="CT5183" s="52"/>
      <c r="CU5183" s="33"/>
      <c r="CV5183" s="33"/>
    </row>
    <row r="5184" spans="74:100">
      <c r="BV5184" s="62"/>
      <c r="BW5184" s="62"/>
      <c r="BX5184" s="62"/>
      <c r="BY5184" s="62"/>
      <c r="BZ5184" s="62"/>
      <c r="CA5184" s="62"/>
      <c r="CB5184" s="62"/>
      <c r="CC5184" s="62"/>
      <c r="CD5184" s="62"/>
      <c r="CE5184" s="62"/>
      <c r="CF5184" s="62"/>
      <c r="CL5184" s="56" t="s">
        <v>4581</v>
      </c>
      <c r="CM5184" s="56" t="s">
        <v>217</v>
      </c>
      <c r="CN5184" s="56" t="s">
        <v>217</v>
      </c>
      <c r="CO5184" s="52"/>
      <c r="CP5184" s="52"/>
      <c r="CQ5184" s="52"/>
      <c r="CR5184" s="52"/>
      <c r="CS5184" s="52"/>
      <c r="CT5184" s="52"/>
      <c r="CU5184" s="33"/>
      <c r="CV5184" s="33"/>
    </row>
    <row r="5185" spans="74:100">
      <c r="BV5185" s="62"/>
      <c r="BW5185" s="62"/>
      <c r="BX5185" s="62"/>
      <c r="BY5185" s="62"/>
      <c r="BZ5185" s="62"/>
      <c r="CA5185" s="62"/>
      <c r="CB5185" s="62"/>
      <c r="CC5185" s="62"/>
      <c r="CD5185" s="62"/>
      <c r="CE5185" s="62"/>
      <c r="CF5185" s="62"/>
      <c r="CL5185" s="56" t="s">
        <v>18621</v>
      </c>
      <c r="CM5185" s="56"/>
      <c r="CN5185" s="56"/>
      <c r="CO5185" s="52"/>
      <c r="CP5185" s="52"/>
      <c r="CQ5185" s="52"/>
      <c r="CR5185" s="52"/>
      <c r="CS5185" s="52"/>
      <c r="CT5185" s="52"/>
      <c r="CU5185" s="33"/>
      <c r="CV5185" s="33"/>
    </row>
    <row r="5186" spans="74:100">
      <c r="BV5186" s="62"/>
      <c r="BW5186" s="62"/>
      <c r="BX5186" s="62"/>
      <c r="BY5186" s="62"/>
      <c r="BZ5186" s="62"/>
      <c r="CA5186" s="62"/>
      <c r="CB5186" s="62"/>
      <c r="CC5186" s="62"/>
      <c r="CD5186" s="62"/>
      <c r="CE5186" s="62"/>
      <c r="CF5186" s="62"/>
      <c r="CL5186" s="56" t="s">
        <v>4582</v>
      </c>
      <c r="CM5186" s="56" t="s">
        <v>3118</v>
      </c>
      <c r="CN5186" s="56" t="s">
        <v>3118</v>
      </c>
      <c r="CO5186" s="52"/>
      <c r="CP5186" s="52"/>
      <c r="CQ5186" s="52"/>
      <c r="CR5186" s="52"/>
      <c r="CS5186" s="52"/>
      <c r="CT5186" s="52"/>
      <c r="CU5186" s="33"/>
      <c r="CV5186" s="33"/>
    </row>
    <row r="5187" spans="74:100">
      <c r="BV5187" s="62"/>
      <c r="BW5187" s="62"/>
      <c r="BX5187" s="62"/>
      <c r="BY5187" s="62"/>
      <c r="BZ5187" s="62"/>
      <c r="CA5187" s="62"/>
      <c r="CB5187" s="62"/>
      <c r="CC5187" s="62"/>
      <c r="CD5187" s="62"/>
      <c r="CE5187" s="62"/>
      <c r="CF5187" s="62"/>
      <c r="CL5187" s="56" t="s">
        <v>18622</v>
      </c>
      <c r="CM5187" s="56"/>
      <c r="CN5187" s="56"/>
      <c r="CO5187" s="52"/>
      <c r="CP5187" s="52"/>
      <c r="CQ5187" s="52"/>
      <c r="CR5187" s="52"/>
      <c r="CS5187" s="52"/>
      <c r="CT5187" s="52"/>
      <c r="CU5187" s="33"/>
      <c r="CV5187" s="33"/>
    </row>
    <row r="5188" spans="74:100">
      <c r="BV5188" s="62"/>
      <c r="BW5188" s="62"/>
      <c r="BX5188" s="62"/>
      <c r="BY5188" s="62"/>
      <c r="BZ5188" s="62"/>
      <c r="CA5188" s="62"/>
      <c r="CB5188" s="62"/>
      <c r="CC5188" s="62"/>
      <c r="CD5188" s="62"/>
      <c r="CE5188" s="62"/>
      <c r="CF5188" s="62"/>
      <c r="CL5188" s="56" t="s">
        <v>1497</v>
      </c>
      <c r="CM5188" s="56" t="s">
        <v>215</v>
      </c>
      <c r="CN5188" s="56" t="s">
        <v>215</v>
      </c>
      <c r="CO5188" s="52"/>
      <c r="CP5188" s="52"/>
      <c r="CQ5188" s="52"/>
      <c r="CR5188" s="52"/>
      <c r="CS5188" s="52"/>
      <c r="CT5188" s="52"/>
      <c r="CU5188" s="33"/>
      <c r="CV5188" s="33"/>
    </row>
    <row r="5189" spans="74:100">
      <c r="BV5189" s="62"/>
      <c r="BW5189" s="62"/>
      <c r="BX5189" s="62"/>
      <c r="BY5189" s="62"/>
      <c r="BZ5189" s="62"/>
      <c r="CA5189" s="62"/>
      <c r="CB5189" s="62"/>
      <c r="CC5189" s="62"/>
      <c r="CD5189" s="62"/>
      <c r="CE5189" s="62"/>
      <c r="CF5189" s="62"/>
      <c r="CL5189" s="56" t="s">
        <v>21575</v>
      </c>
      <c r="CM5189" s="56"/>
      <c r="CN5189" s="56"/>
      <c r="CO5189" s="52"/>
      <c r="CP5189" s="52"/>
      <c r="CQ5189" s="52"/>
      <c r="CR5189" s="52"/>
      <c r="CS5189" s="52"/>
      <c r="CT5189" s="52"/>
      <c r="CU5189" s="33"/>
      <c r="CV5189" s="33"/>
    </row>
    <row r="5190" spans="74:100">
      <c r="BV5190" s="62"/>
      <c r="BW5190" s="62"/>
      <c r="BX5190" s="62"/>
      <c r="BY5190" s="62"/>
      <c r="BZ5190" s="62"/>
      <c r="CA5190" s="62"/>
      <c r="CB5190" s="62"/>
      <c r="CC5190" s="62"/>
      <c r="CD5190" s="62"/>
      <c r="CE5190" s="62"/>
      <c r="CF5190" s="62"/>
      <c r="CL5190" s="56" t="s">
        <v>1498</v>
      </c>
      <c r="CM5190" s="56" t="s">
        <v>216</v>
      </c>
      <c r="CN5190" s="56" t="s">
        <v>216</v>
      </c>
      <c r="CO5190" s="52"/>
      <c r="CP5190" s="52"/>
      <c r="CQ5190" s="52"/>
      <c r="CR5190" s="52"/>
      <c r="CS5190" s="52"/>
      <c r="CT5190" s="52"/>
      <c r="CU5190" s="33"/>
      <c r="CV5190" s="33"/>
    </row>
    <row r="5191" spans="74:100">
      <c r="BV5191" s="62"/>
      <c r="BW5191" s="62"/>
      <c r="BX5191" s="62"/>
      <c r="BY5191" s="62"/>
      <c r="BZ5191" s="62"/>
      <c r="CA5191" s="62"/>
      <c r="CB5191" s="62"/>
      <c r="CC5191" s="62"/>
      <c r="CD5191" s="62"/>
      <c r="CE5191" s="62"/>
      <c r="CF5191" s="62"/>
      <c r="CL5191" s="56" t="s">
        <v>21576</v>
      </c>
      <c r="CM5191" s="56"/>
      <c r="CN5191" s="56"/>
      <c r="CO5191" s="52"/>
      <c r="CP5191" s="52"/>
      <c r="CQ5191" s="52"/>
      <c r="CR5191" s="52"/>
      <c r="CS5191" s="52"/>
      <c r="CT5191" s="52"/>
      <c r="CU5191" s="33"/>
      <c r="CV5191" s="33"/>
    </row>
    <row r="5192" spans="74:100">
      <c r="BV5192" s="62"/>
      <c r="BW5192" s="62"/>
      <c r="BX5192" s="62"/>
      <c r="BY5192" s="62"/>
      <c r="BZ5192" s="62"/>
      <c r="CA5192" s="62"/>
      <c r="CB5192" s="62"/>
      <c r="CC5192" s="62"/>
      <c r="CD5192" s="62"/>
      <c r="CE5192" s="62"/>
      <c r="CF5192" s="62"/>
      <c r="CL5192" s="56" t="s">
        <v>9233</v>
      </c>
      <c r="CM5192" s="56" t="s">
        <v>216</v>
      </c>
      <c r="CN5192" s="56" t="s">
        <v>216</v>
      </c>
      <c r="CO5192" s="52"/>
      <c r="CP5192" s="52"/>
      <c r="CQ5192" s="52"/>
      <c r="CR5192" s="52"/>
      <c r="CS5192" s="52"/>
      <c r="CT5192" s="52"/>
      <c r="CU5192" s="33"/>
      <c r="CV5192" s="33"/>
    </row>
    <row r="5193" spans="74:100">
      <c r="BV5193" s="62"/>
      <c r="BW5193" s="62"/>
      <c r="BX5193" s="62"/>
      <c r="BY5193" s="62"/>
      <c r="BZ5193" s="62"/>
      <c r="CA5193" s="62"/>
      <c r="CB5193" s="62"/>
      <c r="CC5193" s="62"/>
      <c r="CD5193" s="62"/>
      <c r="CE5193" s="62"/>
      <c r="CF5193" s="62"/>
      <c r="CL5193" s="56" t="s">
        <v>21577</v>
      </c>
      <c r="CM5193" s="56"/>
      <c r="CN5193" s="56"/>
      <c r="CO5193" s="52"/>
      <c r="CP5193" s="52"/>
      <c r="CQ5193" s="52"/>
      <c r="CR5193" s="52"/>
      <c r="CS5193" s="52"/>
      <c r="CT5193" s="52"/>
      <c r="CU5193" s="33"/>
      <c r="CV5193" s="33"/>
    </row>
    <row r="5194" spans="74:100">
      <c r="BV5194" s="62"/>
      <c r="BW5194" s="62"/>
      <c r="BX5194" s="62"/>
      <c r="BY5194" s="62"/>
      <c r="BZ5194" s="62"/>
      <c r="CA5194" s="62"/>
      <c r="CB5194" s="62"/>
      <c r="CC5194" s="62"/>
      <c r="CD5194" s="62"/>
      <c r="CE5194" s="62"/>
      <c r="CF5194" s="62"/>
      <c r="CL5194" s="56" t="s">
        <v>4584</v>
      </c>
      <c r="CM5194" s="56" t="s">
        <v>215</v>
      </c>
      <c r="CN5194" s="56" t="s">
        <v>215</v>
      </c>
      <c r="CO5194" s="52"/>
      <c r="CP5194" s="52"/>
      <c r="CQ5194" s="52"/>
      <c r="CR5194" s="52"/>
      <c r="CS5194" s="52"/>
      <c r="CT5194" s="52"/>
      <c r="CU5194" s="33"/>
      <c r="CV5194" s="33"/>
    </row>
    <row r="5195" spans="74:100">
      <c r="BV5195" s="62"/>
      <c r="BW5195" s="62"/>
      <c r="BX5195" s="62"/>
      <c r="BY5195" s="62"/>
      <c r="BZ5195" s="62"/>
      <c r="CA5195" s="62"/>
      <c r="CB5195" s="62"/>
      <c r="CC5195" s="62"/>
      <c r="CD5195" s="62"/>
      <c r="CE5195" s="62"/>
      <c r="CF5195" s="62"/>
      <c r="CL5195" s="56" t="s">
        <v>21578</v>
      </c>
      <c r="CM5195" s="56"/>
      <c r="CN5195" s="56"/>
      <c r="CO5195" s="52"/>
      <c r="CP5195" s="52"/>
      <c r="CQ5195" s="52"/>
      <c r="CR5195" s="52"/>
      <c r="CS5195" s="52"/>
      <c r="CT5195" s="52"/>
      <c r="CU5195" s="33"/>
      <c r="CV5195" s="33"/>
    </row>
    <row r="5196" spans="74:100">
      <c r="BV5196" s="62"/>
      <c r="BW5196" s="62"/>
      <c r="BX5196" s="62"/>
      <c r="BY5196" s="62"/>
      <c r="BZ5196" s="62"/>
      <c r="CA5196" s="62"/>
      <c r="CB5196" s="62"/>
      <c r="CC5196" s="62"/>
      <c r="CD5196" s="62"/>
      <c r="CE5196" s="62"/>
      <c r="CF5196" s="62"/>
      <c r="CL5196" s="56" t="s">
        <v>4585</v>
      </c>
      <c r="CM5196" s="56" t="s">
        <v>214</v>
      </c>
      <c r="CN5196" s="56" t="s">
        <v>214</v>
      </c>
      <c r="CO5196" s="52"/>
      <c r="CP5196" s="52"/>
      <c r="CQ5196" s="52"/>
      <c r="CR5196" s="52"/>
      <c r="CS5196" s="52"/>
      <c r="CT5196" s="52"/>
      <c r="CU5196" s="33"/>
      <c r="CV5196" s="33"/>
    </row>
    <row r="5197" spans="74:100">
      <c r="BV5197" s="62"/>
      <c r="BW5197" s="62"/>
      <c r="BX5197" s="62"/>
      <c r="BY5197" s="62"/>
      <c r="BZ5197" s="62"/>
      <c r="CA5197" s="62"/>
      <c r="CB5197" s="62"/>
      <c r="CC5197" s="62"/>
      <c r="CD5197" s="62"/>
      <c r="CE5197" s="62"/>
      <c r="CF5197" s="62"/>
      <c r="CL5197" s="56" t="s">
        <v>21579</v>
      </c>
      <c r="CM5197" s="56"/>
      <c r="CN5197" s="56"/>
      <c r="CO5197" s="52"/>
      <c r="CP5197" s="52"/>
      <c r="CQ5197" s="52"/>
      <c r="CR5197" s="52"/>
      <c r="CS5197" s="52"/>
      <c r="CT5197" s="52"/>
      <c r="CU5197" s="33"/>
      <c r="CV5197" s="33"/>
    </row>
    <row r="5198" spans="74:100">
      <c r="BV5198" s="62"/>
      <c r="BW5198" s="62"/>
      <c r="BX5198" s="62"/>
      <c r="BY5198" s="62"/>
      <c r="BZ5198" s="62"/>
      <c r="CA5198" s="62"/>
      <c r="CB5198" s="62"/>
      <c r="CC5198" s="62"/>
      <c r="CD5198" s="62"/>
      <c r="CE5198" s="62"/>
      <c r="CF5198" s="62"/>
      <c r="CL5198" s="56" t="s">
        <v>1499</v>
      </c>
      <c r="CM5198" s="56" t="s">
        <v>214</v>
      </c>
      <c r="CN5198" s="56" t="s">
        <v>214</v>
      </c>
      <c r="CO5198" s="52"/>
      <c r="CP5198" s="52"/>
      <c r="CQ5198" s="52"/>
      <c r="CR5198" s="52"/>
      <c r="CS5198" s="52"/>
      <c r="CT5198" s="52"/>
      <c r="CU5198" s="33"/>
      <c r="CV5198" s="33"/>
    </row>
    <row r="5199" spans="74:100">
      <c r="BV5199" s="62"/>
      <c r="BW5199" s="62"/>
      <c r="BX5199" s="62"/>
      <c r="BY5199" s="62"/>
      <c r="BZ5199" s="62"/>
      <c r="CA5199" s="62"/>
      <c r="CB5199" s="62"/>
      <c r="CC5199" s="62"/>
      <c r="CD5199" s="62"/>
      <c r="CE5199" s="62"/>
      <c r="CF5199" s="62"/>
      <c r="CL5199" s="56" t="s">
        <v>21580</v>
      </c>
      <c r="CM5199" s="56"/>
      <c r="CN5199" s="56"/>
      <c r="CO5199" s="52"/>
      <c r="CP5199" s="52"/>
      <c r="CQ5199" s="52"/>
      <c r="CR5199" s="52"/>
      <c r="CS5199" s="52"/>
      <c r="CT5199" s="52"/>
      <c r="CU5199" s="33"/>
      <c r="CV5199" s="33"/>
    </row>
    <row r="5200" spans="74:100">
      <c r="BV5200" s="62"/>
      <c r="BW5200" s="62"/>
      <c r="BX5200" s="62"/>
      <c r="BY5200" s="62"/>
      <c r="BZ5200" s="62"/>
      <c r="CA5200" s="62"/>
      <c r="CB5200" s="62"/>
      <c r="CC5200" s="62"/>
      <c r="CD5200" s="62"/>
      <c r="CE5200" s="62"/>
      <c r="CF5200" s="62"/>
      <c r="CL5200" s="56" t="s">
        <v>1500</v>
      </c>
      <c r="CM5200" s="56" t="s">
        <v>214</v>
      </c>
      <c r="CN5200" s="56" t="s">
        <v>214</v>
      </c>
      <c r="CO5200" s="52"/>
      <c r="CP5200" s="52"/>
      <c r="CQ5200" s="52"/>
      <c r="CR5200" s="52"/>
      <c r="CS5200" s="52"/>
      <c r="CT5200" s="52"/>
      <c r="CU5200" s="33"/>
      <c r="CV5200" s="33"/>
    </row>
    <row r="5201" spans="74:100">
      <c r="BV5201" s="62"/>
      <c r="BW5201" s="62"/>
      <c r="BX5201" s="62"/>
      <c r="BY5201" s="62"/>
      <c r="BZ5201" s="62"/>
      <c r="CA5201" s="62"/>
      <c r="CB5201" s="62"/>
      <c r="CC5201" s="62"/>
      <c r="CD5201" s="62"/>
      <c r="CE5201" s="62"/>
      <c r="CF5201" s="62"/>
      <c r="CL5201" s="56" t="s">
        <v>21581</v>
      </c>
      <c r="CM5201" s="56"/>
      <c r="CN5201" s="56"/>
      <c r="CO5201" s="52"/>
      <c r="CP5201" s="52"/>
      <c r="CQ5201" s="52"/>
      <c r="CR5201" s="52"/>
      <c r="CS5201" s="52"/>
      <c r="CT5201" s="52"/>
      <c r="CU5201" s="33"/>
      <c r="CV5201" s="33"/>
    </row>
    <row r="5202" spans="74:100">
      <c r="BV5202" s="62"/>
      <c r="BW5202" s="62"/>
      <c r="BX5202" s="62"/>
      <c r="BY5202" s="62"/>
      <c r="BZ5202" s="62"/>
      <c r="CA5202" s="62"/>
      <c r="CB5202" s="62"/>
      <c r="CC5202" s="62"/>
      <c r="CD5202" s="62"/>
      <c r="CE5202" s="62"/>
      <c r="CF5202" s="62"/>
      <c r="CL5202" s="56" t="s">
        <v>1501</v>
      </c>
      <c r="CM5202" s="56" t="s">
        <v>215</v>
      </c>
      <c r="CN5202" s="56" t="s">
        <v>215</v>
      </c>
      <c r="CO5202" s="52"/>
      <c r="CP5202" s="52"/>
      <c r="CQ5202" s="52"/>
      <c r="CR5202" s="52"/>
      <c r="CS5202" s="52"/>
      <c r="CT5202" s="52"/>
      <c r="CU5202" s="33"/>
      <c r="CV5202" s="33"/>
    </row>
    <row r="5203" spans="74:100">
      <c r="BV5203" s="62"/>
      <c r="BW5203" s="62"/>
      <c r="BX5203" s="62"/>
      <c r="BY5203" s="62"/>
      <c r="BZ5203" s="62"/>
      <c r="CA5203" s="62"/>
      <c r="CB5203" s="62"/>
      <c r="CC5203" s="62"/>
      <c r="CD5203" s="62"/>
      <c r="CE5203" s="62"/>
      <c r="CF5203" s="62"/>
      <c r="CL5203" s="56" t="s">
        <v>21582</v>
      </c>
      <c r="CM5203" s="56"/>
      <c r="CN5203" s="56"/>
      <c r="CO5203" s="52"/>
      <c r="CP5203" s="52"/>
      <c r="CQ5203" s="52"/>
      <c r="CR5203" s="52"/>
      <c r="CS5203" s="52"/>
      <c r="CT5203" s="52"/>
      <c r="CU5203" s="33"/>
      <c r="CV5203" s="33"/>
    </row>
    <row r="5204" spans="74:100">
      <c r="BV5204" s="62"/>
      <c r="BW5204" s="62"/>
      <c r="BX5204" s="62"/>
      <c r="BY5204" s="62"/>
      <c r="BZ5204" s="62"/>
      <c r="CA5204" s="62"/>
      <c r="CB5204" s="62"/>
      <c r="CC5204" s="62"/>
      <c r="CD5204" s="62"/>
      <c r="CE5204" s="62"/>
      <c r="CF5204" s="62"/>
      <c r="CL5204" s="56" t="s">
        <v>1502</v>
      </c>
      <c r="CM5204" s="56" t="s">
        <v>216</v>
      </c>
      <c r="CN5204" s="56" t="s">
        <v>216</v>
      </c>
      <c r="CO5204" s="52"/>
      <c r="CP5204" s="52"/>
      <c r="CQ5204" s="52"/>
      <c r="CR5204" s="52"/>
      <c r="CS5204" s="52"/>
      <c r="CT5204" s="52"/>
      <c r="CU5204" s="33"/>
      <c r="CV5204" s="33"/>
    </row>
    <row r="5205" spans="74:100">
      <c r="BV5205" s="62"/>
      <c r="BW5205" s="62"/>
      <c r="BX5205" s="62"/>
      <c r="BY5205" s="62"/>
      <c r="BZ5205" s="62"/>
      <c r="CA5205" s="62"/>
      <c r="CB5205" s="62"/>
      <c r="CC5205" s="62"/>
      <c r="CD5205" s="62"/>
      <c r="CE5205" s="62"/>
      <c r="CF5205" s="62"/>
      <c r="CL5205" s="56" t="s">
        <v>21583</v>
      </c>
      <c r="CM5205" s="56"/>
      <c r="CN5205" s="56"/>
      <c r="CO5205" s="52"/>
      <c r="CP5205" s="52"/>
      <c r="CQ5205" s="52"/>
      <c r="CR5205" s="52"/>
      <c r="CS5205" s="52"/>
      <c r="CT5205" s="52"/>
      <c r="CU5205" s="33"/>
      <c r="CV5205" s="33"/>
    </row>
    <row r="5206" spans="74:100">
      <c r="BV5206" s="62"/>
      <c r="BW5206" s="62"/>
      <c r="BX5206" s="62"/>
      <c r="BY5206" s="62"/>
      <c r="BZ5206" s="62"/>
      <c r="CA5206" s="62"/>
      <c r="CB5206" s="62"/>
      <c r="CC5206" s="62"/>
      <c r="CD5206" s="62"/>
      <c r="CE5206" s="62"/>
      <c r="CF5206" s="62"/>
      <c r="CL5206" s="56" t="s">
        <v>1503</v>
      </c>
      <c r="CM5206" s="56" t="s">
        <v>216</v>
      </c>
      <c r="CN5206" s="56" t="s">
        <v>216</v>
      </c>
      <c r="CO5206" s="52"/>
      <c r="CP5206" s="52"/>
      <c r="CQ5206" s="52"/>
      <c r="CR5206" s="52"/>
      <c r="CS5206" s="52"/>
      <c r="CT5206" s="52"/>
      <c r="CU5206" s="33"/>
      <c r="CV5206" s="33"/>
    </row>
    <row r="5207" spans="74:100">
      <c r="BV5207" s="62"/>
      <c r="BW5207" s="62"/>
      <c r="BX5207" s="62"/>
      <c r="BY5207" s="62"/>
      <c r="BZ5207" s="62"/>
      <c r="CA5207" s="62"/>
      <c r="CB5207" s="62"/>
      <c r="CC5207" s="62"/>
      <c r="CD5207" s="62"/>
      <c r="CE5207" s="62"/>
      <c r="CF5207" s="62"/>
      <c r="CL5207" s="56" t="s">
        <v>21584</v>
      </c>
      <c r="CM5207" s="56"/>
      <c r="CN5207" s="56"/>
      <c r="CO5207" s="52"/>
      <c r="CP5207" s="52"/>
      <c r="CQ5207" s="52"/>
      <c r="CR5207" s="52"/>
      <c r="CS5207" s="52"/>
      <c r="CT5207" s="52"/>
      <c r="CU5207" s="33"/>
      <c r="CV5207" s="33"/>
    </row>
    <row r="5208" spans="74:100">
      <c r="BV5208" s="62"/>
      <c r="BW5208" s="62"/>
      <c r="BX5208" s="62"/>
      <c r="BY5208" s="62"/>
      <c r="BZ5208" s="62"/>
      <c r="CA5208" s="62"/>
      <c r="CB5208" s="62"/>
      <c r="CC5208" s="62"/>
      <c r="CD5208" s="62"/>
      <c r="CE5208" s="62"/>
      <c r="CF5208" s="62"/>
      <c r="CL5208" s="56" t="s">
        <v>4588</v>
      </c>
      <c r="CM5208" s="56" t="s">
        <v>3118</v>
      </c>
      <c r="CN5208" s="56" t="s">
        <v>3118</v>
      </c>
      <c r="CO5208" s="52"/>
      <c r="CP5208" s="52"/>
      <c r="CQ5208" s="52"/>
      <c r="CR5208" s="52"/>
      <c r="CS5208" s="52"/>
      <c r="CT5208" s="52"/>
      <c r="CU5208" s="33"/>
      <c r="CV5208" s="33"/>
    </row>
    <row r="5209" spans="74:100">
      <c r="BV5209" s="62"/>
      <c r="BW5209" s="62"/>
      <c r="BX5209" s="62"/>
      <c r="BY5209" s="62"/>
      <c r="BZ5209" s="62"/>
      <c r="CA5209" s="62"/>
      <c r="CB5209" s="62"/>
      <c r="CC5209" s="62"/>
      <c r="CD5209" s="62"/>
      <c r="CE5209" s="62"/>
      <c r="CF5209" s="62"/>
      <c r="CL5209" s="56" t="s">
        <v>18623</v>
      </c>
      <c r="CM5209" s="56"/>
      <c r="CN5209" s="56"/>
      <c r="CO5209" s="52"/>
      <c r="CP5209" s="52"/>
      <c r="CQ5209" s="52"/>
      <c r="CR5209" s="52"/>
      <c r="CS5209" s="52"/>
      <c r="CT5209" s="52"/>
      <c r="CU5209" s="33"/>
      <c r="CV5209" s="33"/>
    </row>
    <row r="5210" spans="74:100">
      <c r="BV5210" s="62"/>
      <c r="BW5210" s="62"/>
      <c r="BX5210" s="62"/>
      <c r="BY5210" s="62"/>
      <c r="BZ5210" s="62"/>
      <c r="CA5210" s="62"/>
      <c r="CB5210" s="62"/>
      <c r="CC5210" s="62"/>
      <c r="CD5210" s="62"/>
      <c r="CE5210" s="62"/>
      <c r="CF5210" s="62"/>
      <c r="CL5210" s="56" t="s">
        <v>4589</v>
      </c>
      <c r="CM5210" s="56" t="s">
        <v>213</v>
      </c>
      <c r="CN5210" s="56" t="s">
        <v>213</v>
      </c>
      <c r="CO5210" s="52"/>
      <c r="CP5210" s="52"/>
      <c r="CQ5210" s="52"/>
      <c r="CR5210" s="52"/>
      <c r="CS5210" s="52"/>
      <c r="CT5210" s="52"/>
      <c r="CU5210" s="33"/>
      <c r="CV5210" s="33"/>
    </row>
    <row r="5211" spans="74:100">
      <c r="BV5211" s="62"/>
      <c r="BW5211" s="62"/>
      <c r="BX5211" s="62"/>
      <c r="BY5211" s="62"/>
      <c r="BZ5211" s="62"/>
      <c r="CA5211" s="62"/>
      <c r="CB5211" s="62"/>
      <c r="CC5211" s="62"/>
      <c r="CD5211" s="62"/>
      <c r="CE5211" s="62"/>
      <c r="CF5211" s="62"/>
      <c r="CL5211" s="56" t="s">
        <v>21585</v>
      </c>
      <c r="CM5211" s="56"/>
      <c r="CN5211" s="56"/>
      <c r="CO5211" s="52"/>
      <c r="CP5211" s="52"/>
      <c r="CQ5211" s="52"/>
      <c r="CR5211" s="52"/>
      <c r="CS5211" s="52"/>
      <c r="CT5211" s="52"/>
      <c r="CU5211" s="33"/>
      <c r="CV5211" s="33"/>
    </row>
    <row r="5212" spans="74:100">
      <c r="BV5212" s="62"/>
      <c r="BW5212" s="62"/>
      <c r="BX5212" s="62"/>
      <c r="BY5212" s="62"/>
      <c r="BZ5212" s="62"/>
      <c r="CA5212" s="62"/>
      <c r="CB5212" s="62"/>
      <c r="CC5212" s="62"/>
      <c r="CD5212" s="62"/>
      <c r="CE5212" s="62"/>
      <c r="CF5212" s="62"/>
      <c r="CL5212" s="56" t="s">
        <v>1504</v>
      </c>
      <c r="CM5212" s="56" t="s">
        <v>213</v>
      </c>
      <c r="CN5212" s="56" t="s">
        <v>213</v>
      </c>
      <c r="CO5212" s="52"/>
      <c r="CP5212" s="52"/>
      <c r="CQ5212" s="52"/>
      <c r="CR5212" s="52"/>
      <c r="CS5212" s="52"/>
      <c r="CT5212" s="52"/>
      <c r="CU5212" s="33"/>
      <c r="CV5212" s="33"/>
    </row>
    <row r="5213" spans="74:100">
      <c r="BV5213" s="62"/>
      <c r="BW5213" s="62"/>
      <c r="BX5213" s="62"/>
      <c r="BY5213" s="62"/>
      <c r="BZ5213" s="62"/>
      <c r="CA5213" s="62"/>
      <c r="CB5213" s="62"/>
      <c r="CC5213" s="62"/>
      <c r="CD5213" s="62"/>
      <c r="CE5213" s="62"/>
      <c r="CF5213" s="62"/>
      <c r="CL5213" s="56" t="s">
        <v>21586</v>
      </c>
      <c r="CM5213" s="56"/>
      <c r="CN5213" s="56"/>
      <c r="CO5213" s="52"/>
      <c r="CP5213" s="52"/>
      <c r="CQ5213" s="52"/>
      <c r="CR5213" s="52"/>
      <c r="CS5213" s="52"/>
      <c r="CT5213" s="52"/>
      <c r="CU5213" s="33"/>
      <c r="CV5213" s="33"/>
    </row>
    <row r="5214" spans="74:100">
      <c r="BV5214" s="62"/>
      <c r="BW5214" s="62"/>
      <c r="BX5214" s="62"/>
      <c r="BY5214" s="62"/>
      <c r="BZ5214" s="62"/>
      <c r="CA5214" s="62"/>
      <c r="CB5214" s="62"/>
      <c r="CC5214" s="62"/>
      <c r="CD5214" s="62"/>
      <c r="CE5214" s="62"/>
      <c r="CF5214" s="62"/>
      <c r="CL5214" s="56" t="s">
        <v>1505</v>
      </c>
      <c r="CM5214" s="56" t="s">
        <v>213</v>
      </c>
      <c r="CN5214" s="56" t="s">
        <v>213</v>
      </c>
      <c r="CO5214" s="52"/>
      <c r="CP5214" s="52"/>
      <c r="CQ5214" s="52"/>
      <c r="CR5214" s="52"/>
      <c r="CS5214" s="52"/>
      <c r="CT5214" s="52"/>
      <c r="CU5214" s="33"/>
      <c r="CV5214" s="33"/>
    </row>
    <row r="5215" spans="74:100">
      <c r="BV5215" s="62"/>
      <c r="BW5215" s="62"/>
      <c r="BX5215" s="62"/>
      <c r="BY5215" s="62"/>
      <c r="BZ5215" s="62"/>
      <c r="CA5215" s="62"/>
      <c r="CB5215" s="62"/>
      <c r="CC5215" s="62"/>
      <c r="CD5215" s="62"/>
      <c r="CE5215" s="62"/>
      <c r="CF5215" s="62"/>
      <c r="CL5215" s="56" t="s">
        <v>21587</v>
      </c>
      <c r="CM5215" s="56"/>
      <c r="CN5215" s="56"/>
      <c r="CO5215" s="52"/>
      <c r="CP5215" s="52"/>
      <c r="CQ5215" s="52"/>
      <c r="CR5215" s="52"/>
      <c r="CS5215" s="52"/>
      <c r="CT5215" s="52"/>
      <c r="CU5215" s="33"/>
      <c r="CV5215" s="33"/>
    </row>
    <row r="5216" spans="74:100">
      <c r="BV5216" s="62"/>
      <c r="BW5216" s="62"/>
      <c r="BX5216" s="62"/>
      <c r="BY5216" s="62"/>
      <c r="BZ5216" s="62"/>
      <c r="CA5216" s="62"/>
      <c r="CB5216" s="62"/>
      <c r="CC5216" s="62"/>
      <c r="CD5216" s="62"/>
      <c r="CE5216" s="62"/>
      <c r="CF5216" s="62"/>
      <c r="CL5216" s="56" t="s">
        <v>4590</v>
      </c>
      <c r="CM5216" s="56" t="s">
        <v>3118</v>
      </c>
      <c r="CN5216" s="56" t="s">
        <v>3118</v>
      </c>
      <c r="CO5216" s="52"/>
      <c r="CP5216" s="52"/>
      <c r="CQ5216" s="52"/>
      <c r="CR5216" s="52"/>
      <c r="CS5216" s="52"/>
      <c r="CT5216" s="52"/>
      <c r="CU5216" s="33"/>
      <c r="CV5216" s="33"/>
    </row>
    <row r="5217" spans="74:100">
      <c r="BV5217" s="62"/>
      <c r="BW5217" s="62"/>
      <c r="BX5217" s="62"/>
      <c r="BY5217" s="62"/>
      <c r="BZ5217" s="62"/>
      <c r="CA5217" s="62"/>
      <c r="CB5217" s="62"/>
      <c r="CC5217" s="62"/>
      <c r="CD5217" s="62"/>
      <c r="CE5217" s="62"/>
      <c r="CF5217" s="62"/>
      <c r="CL5217" s="56" t="s">
        <v>18624</v>
      </c>
      <c r="CM5217" s="56"/>
      <c r="CN5217" s="56"/>
      <c r="CO5217" s="52"/>
      <c r="CP5217" s="52"/>
      <c r="CQ5217" s="52"/>
      <c r="CR5217" s="52"/>
      <c r="CS5217" s="52"/>
      <c r="CT5217" s="52"/>
      <c r="CU5217" s="33"/>
      <c r="CV5217" s="33"/>
    </row>
    <row r="5218" spans="74:100">
      <c r="BV5218" s="62"/>
      <c r="BW5218" s="62"/>
      <c r="BX5218" s="62"/>
      <c r="BY5218" s="62"/>
      <c r="BZ5218" s="62"/>
      <c r="CA5218" s="62"/>
      <c r="CB5218" s="62"/>
      <c r="CC5218" s="62"/>
      <c r="CD5218" s="62"/>
      <c r="CE5218" s="62"/>
      <c r="CF5218" s="62"/>
      <c r="CL5218" s="56" t="s">
        <v>4591</v>
      </c>
      <c r="CM5218" s="56" t="s">
        <v>214</v>
      </c>
      <c r="CN5218" s="56" t="s">
        <v>214</v>
      </c>
      <c r="CO5218" s="52"/>
      <c r="CP5218" s="52"/>
      <c r="CQ5218" s="52"/>
      <c r="CR5218" s="52"/>
      <c r="CS5218" s="52"/>
      <c r="CT5218" s="52"/>
      <c r="CU5218" s="33"/>
      <c r="CV5218" s="33"/>
    </row>
    <row r="5219" spans="74:100">
      <c r="BV5219" s="62"/>
      <c r="BW5219" s="62"/>
      <c r="BX5219" s="62"/>
      <c r="BY5219" s="62"/>
      <c r="BZ5219" s="62"/>
      <c r="CA5219" s="62"/>
      <c r="CB5219" s="62"/>
      <c r="CC5219" s="62"/>
      <c r="CD5219" s="62"/>
      <c r="CE5219" s="62"/>
      <c r="CF5219" s="62"/>
      <c r="CL5219" s="56" t="s">
        <v>21588</v>
      </c>
      <c r="CM5219" s="56"/>
      <c r="CN5219" s="56"/>
      <c r="CO5219" s="52"/>
      <c r="CP5219" s="52"/>
      <c r="CQ5219" s="52"/>
      <c r="CR5219" s="52"/>
      <c r="CS5219" s="52"/>
      <c r="CT5219" s="52"/>
      <c r="CU5219" s="33"/>
      <c r="CV5219" s="33"/>
    </row>
    <row r="5220" spans="74:100">
      <c r="BV5220" s="62"/>
      <c r="BW5220" s="62"/>
      <c r="BX5220" s="62"/>
      <c r="BY5220" s="62"/>
      <c r="BZ5220" s="62"/>
      <c r="CA5220" s="62"/>
      <c r="CB5220" s="62"/>
      <c r="CC5220" s="62"/>
      <c r="CD5220" s="62"/>
      <c r="CE5220" s="62"/>
      <c r="CF5220" s="62"/>
      <c r="CL5220" s="56" t="s">
        <v>1507</v>
      </c>
      <c r="CM5220" s="56" t="s">
        <v>215</v>
      </c>
      <c r="CN5220" s="56" t="s">
        <v>215</v>
      </c>
      <c r="CO5220" s="52"/>
      <c r="CP5220" s="52"/>
      <c r="CQ5220" s="52"/>
      <c r="CR5220" s="52"/>
      <c r="CS5220" s="52"/>
      <c r="CT5220" s="52"/>
      <c r="CU5220" s="33"/>
      <c r="CV5220" s="33"/>
    </row>
    <row r="5221" spans="74:100">
      <c r="BV5221" s="62"/>
      <c r="BW5221" s="62"/>
      <c r="BX5221" s="62"/>
      <c r="BY5221" s="62"/>
      <c r="BZ5221" s="62"/>
      <c r="CA5221" s="62"/>
      <c r="CB5221" s="62"/>
      <c r="CC5221" s="62"/>
      <c r="CD5221" s="62"/>
      <c r="CE5221" s="62"/>
      <c r="CF5221" s="62"/>
      <c r="CL5221" s="56" t="s">
        <v>21589</v>
      </c>
      <c r="CM5221" s="56"/>
      <c r="CN5221" s="56"/>
      <c r="CO5221" s="52"/>
      <c r="CP5221" s="52"/>
      <c r="CQ5221" s="52"/>
      <c r="CR5221" s="52"/>
      <c r="CS5221" s="52"/>
      <c r="CT5221" s="52"/>
      <c r="CU5221" s="33"/>
      <c r="CV5221" s="33"/>
    </row>
    <row r="5222" spans="74:100">
      <c r="BV5222" s="62"/>
      <c r="BW5222" s="62"/>
      <c r="BX5222" s="62"/>
      <c r="BY5222" s="62"/>
      <c r="BZ5222" s="62"/>
      <c r="CA5222" s="62"/>
      <c r="CB5222" s="62"/>
      <c r="CC5222" s="62"/>
      <c r="CD5222" s="62"/>
      <c r="CE5222" s="62"/>
      <c r="CF5222" s="62"/>
      <c r="CL5222" s="56" t="s">
        <v>4592</v>
      </c>
      <c r="CM5222" s="56" t="s">
        <v>217</v>
      </c>
      <c r="CN5222" s="56" t="s">
        <v>217</v>
      </c>
      <c r="CO5222" s="52"/>
      <c r="CP5222" s="52"/>
      <c r="CQ5222" s="52"/>
      <c r="CR5222" s="52"/>
      <c r="CS5222" s="52"/>
      <c r="CT5222" s="52"/>
      <c r="CU5222" s="33"/>
      <c r="CV5222" s="33"/>
    </row>
    <row r="5223" spans="74:100">
      <c r="BV5223" s="62"/>
      <c r="BW5223" s="62"/>
      <c r="BX5223" s="62"/>
      <c r="BY5223" s="62"/>
      <c r="BZ5223" s="62"/>
      <c r="CA5223" s="62"/>
      <c r="CB5223" s="62"/>
      <c r="CC5223" s="62"/>
      <c r="CD5223" s="62"/>
      <c r="CE5223" s="62"/>
      <c r="CF5223" s="62"/>
      <c r="CL5223" s="56" t="s">
        <v>18625</v>
      </c>
      <c r="CM5223" s="56"/>
      <c r="CN5223" s="56"/>
      <c r="CO5223" s="52"/>
      <c r="CP5223" s="52"/>
      <c r="CQ5223" s="52"/>
      <c r="CR5223" s="52"/>
      <c r="CS5223" s="52"/>
      <c r="CT5223" s="52"/>
      <c r="CU5223" s="33"/>
      <c r="CV5223" s="33"/>
    </row>
    <row r="5224" spans="74:100">
      <c r="BV5224" s="62"/>
      <c r="BW5224" s="62"/>
      <c r="BX5224" s="62"/>
      <c r="BY5224" s="62"/>
      <c r="BZ5224" s="62"/>
      <c r="CA5224" s="62"/>
      <c r="CB5224" s="62"/>
      <c r="CC5224" s="62"/>
      <c r="CD5224" s="62"/>
      <c r="CE5224" s="62"/>
      <c r="CF5224" s="62"/>
      <c r="CL5224" s="56" t="s">
        <v>4593</v>
      </c>
      <c r="CM5224" s="56" t="s">
        <v>3118</v>
      </c>
      <c r="CN5224" s="56" t="s">
        <v>3118</v>
      </c>
      <c r="CO5224" s="52"/>
      <c r="CP5224" s="52"/>
      <c r="CQ5224" s="52"/>
      <c r="CR5224" s="52"/>
      <c r="CS5224" s="52"/>
      <c r="CT5224" s="52"/>
      <c r="CU5224" s="33"/>
      <c r="CV5224" s="33"/>
    </row>
    <row r="5225" spans="74:100">
      <c r="BV5225" s="62"/>
      <c r="BW5225" s="62"/>
      <c r="BX5225" s="62"/>
      <c r="BY5225" s="62"/>
      <c r="BZ5225" s="62"/>
      <c r="CA5225" s="62"/>
      <c r="CB5225" s="62"/>
      <c r="CC5225" s="62"/>
      <c r="CD5225" s="62"/>
      <c r="CE5225" s="62"/>
      <c r="CF5225" s="62"/>
      <c r="CL5225" s="56" t="s">
        <v>18626</v>
      </c>
      <c r="CM5225" s="56"/>
      <c r="CN5225" s="56"/>
      <c r="CO5225" s="52"/>
      <c r="CP5225" s="52"/>
      <c r="CQ5225" s="52"/>
      <c r="CR5225" s="52"/>
      <c r="CS5225" s="52"/>
      <c r="CT5225" s="52"/>
      <c r="CU5225" s="33"/>
      <c r="CV5225" s="33"/>
    </row>
    <row r="5226" spans="74:100">
      <c r="BV5226" s="62"/>
      <c r="BW5226" s="62"/>
      <c r="BX5226" s="62"/>
      <c r="BY5226" s="62"/>
      <c r="BZ5226" s="62"/>
      <c r="CA5226" s="62"/>
      <c r="CB5226" s="62"/>
      <c r="CC5226" s="62"/>
      <c r="CD5226" s="62"/>
      <c r="CE5226" s="62"/>
      <c r="CF5226" s="62"/>
      <c r="CL5226" s="56" t="s">
        <v>4594</v>
      </c>
      <c r="CM5226" s="56" t="s">
        <v>217</v>
      </c>
      <c r="CN5226" s="56" t="s">
        <v>217</v>
      </c>
      <c r="CO5226" s="52"/>
      <c r="CP5226" s="52"/>
      <c r="CQ5226" s="52"/>
      <c r="CR5226" s="52"/>
      <c r="CS5226" s="52"/>
      <c r="CT5226" s="52"/>
      <c r="CU5226" s="33"/>
      <c r="CV5226" s="33"/>
    </row>
    <row r="5227" spans="74:100">
      <c r="BV5227" s="62"/>
      <c r="BW5227" s="62"/>
      <c r="BX5227" s="62"/>
      <c r="BY5227" s="62"/>
      <c r="BZ5227" s="62"/>
      <c r="CA5227" s="62"/>
      <c r="CB5227" s="62"/>
      <c r="CC5227" s="62"/>
      <c r="CD5227" s="62"/>
      <c r="CE5227" s="62"/>
      <c r="CF5227" s="62"/>
      <c r="CL5227" s="56" t="s">
        <v>18627</v>
      </c>
      <c r="CM5227" s="56"/>
      <c r="CN5227" s="56"/>
      <c r="CO5227" s="52"/>
      <c r="CP5227" s="52"/>
      <c r="CQ5227" s="52"/>
      <c r="CR5227" s="52"/>
      <c r="CS5227" s="52"/>
      <c r="CT5227" s="52"/>
      <c r="CU5227" s="33"/>
      <c r="CV5227" s="33"/>
    </row>
    <row r="5228" spans="74:100">
      <c r="BV5228" s="62"/>
      <c r="BW5228" s="62"/>
      <c r="BX5228" s="62"/>
      <c r="BY5228" s="62"/>
      <c r="BZ5228" s="62"/>
      <c r="CA5228" s="62"/>
      <c r="CB5228" s="62"/>
      <c r="CC5228" s="62"/>
      <c r="CD5228" s="62"/>
      <c r="CE5228" s="62"/>
      <c r="CF5228" s="62"/>
      <c r="CL5228" s="56" t="s">
        <v>4595</v>
      </c>
      <c r="CM5228" s="56" t="s">
        <v>3118</v>
      </c>
      <c r="CN5228" s="56" t="s">
        <v>3118</v>
      </c>
      <c r="CO5228" s="52"/>
      <c r="CP5228" s="52"/>
      <c r="CQ5228" s="52"/>
      <c r="CR5228" s="52"/>
      <c r="CS5228" s="52"/>
      <c r="CT5228" s="52"/>
      <c r="CU5228" s="33"/>
      <c r="CV5228" s="33"/>
    </row>
    <row r="5229" spans="74:100">
      <c r="BV5229" s="62"/>
      <c r="BW5229" s="62"/>
      <c r="BX5229" s="62"/>
      <c r="BY5229" s="62"/>
      <c r="BZ5229" s="62"/>
      <c r="CA5229" s="62"/>
      <c r="CB5229" s="62"/>
      <c r="CC5229" s="62"/>
      <c r="CD5229" s="62"/>
      <c r="CE5229" s="62"/>
      <c r="CF5229" s="62"/>
      <c r="CL5229" s="56" t="s">
        <v>18628</v>
      </c>
      <c r="CM5229" s="56"/>
      <c r="CN5229" s="56"/>
      <c r="CO5229" s="52"/>
      <c r="CP5229" s="52"/>
      <c r="CQ5229" s="52"/>
      <c r="CR5229" s="52"/>
      <c r="CS5229" s="52"/>
      <c r="CT5229" s="52"/>
      <c r="CU5229" s="33"/>
      <c r="CV5229" s="33"/>
    </row>
    <row r="5230" spans="74:100">
      <c r="BV5230" s="62"/>
      <c r="BW5230" s="62"/>
      <c r="BX5230" s="62"/>
      <c r="BY5230" s="62"/>
      <c r="BZ5230" s="62"/>
      <c r="CA5230" s="62"/>
      <c r="CB5230" s="62"/>
      <c r="CC5230" s="62"/>
      <c r="CD5230" s="62"/>
      <c r="CE5230" s="62"/>
      <c r="CF5230" s="62"/>
      <c r="CL5230" s="56" t="s">
        <v>4596</v>
      </c>
      <c r="CM5230" s="56" t="s">
        <v>217</v>
      </c>
      <c r="CN5230" s="56" t="s">
        <v>217</v>
      </c>
      <c r="CO5230" s="52"/>
      <c r="CP5230" s="52"/>
      <c r="CQ5230" s="52"/>
      <c r="CR5230" s="52"/>
      <c r="CS5230" s="52"/>
      <c r="CT5230" s="52"/>
      <c r="CU5230" s="33"/>
      <c r="CV5230" s="33"/>
    </row>
    <row r="5231" spans="74:100">
      <c r="BV5231" s="62"/>
      <c r="BW5231" s="62"/>
      <c r="BX5231" s="62"/>
      <c r="BY5231" s="62"/>
      <c r="BZ5231" s="62"/>
      <c r="CA5231" s="62"/>
      <c r="CB5231" s="62"/>
      <c r="CC5231" s="62"/>
      <c r="CD5231" s="62"/>
      <c r="CE5231" s="62"/>
      <c r="CF5231" s="62"/>
      <c r="CL5231" s="56" t="s">
        <v>18629</v>
      </c>
      <c r="CM5231" s="56"/>
      <c r="CN5231" s="56"/>
      <c r="CO5231" s="52"/>
      <c r="CP5231" s="52"/>
      <c r="CQ5231" s="52"/>
      <c r="CR5231" s="52"/>
      <c r="CS5231" s="52"/>
      <c r="CT5231" s="52"/>
      <c r="CU5231" s="33"/>
      <c r="CV5231" s="33"/>
    </row>
    <row r="5232" spans="74:100">
      <c r="BV5232" s="62"/>
      <c r="BW5232" s="62"/>
      <c r="BX5232" s="62"/>
      <c r="BY5232" s="62"/>
      <c r="BZ5232" s="62"/>
      <c r="CA5232" s="62"/>
      <c r="CB5232" s="62"/>
      <c r="CC5232" s="62"/>
      <c r="CD5232" s="62"/>
      <c r="CE5232" s="62"/>
      <c r="CF5232" s="62"/>
      <c r="CL5232" s="56" t="s">
        <v>4597</v>
      </c>
      <c r="CM5232" s="56" t="s">
        <v>3118</v>
      </c>
      <c r="CN5232" s="56" t="s">
        <v>3118</v>
      </c>
      <c r="CO5232" s="52"/>
      <c r="CP5232" s="52"/>
      <c r="CQ5232" s="52"/>
      <c r="CR5232" s="52"/>
      <c r="CS5232" s="52"/>
      <c r="CT5232" s="52"/>
      <c r="CU5232" s="33"/>
      <c r="CV5232" s="33"/>
    </row>
    <row r="5233" spans="74:100">
      <c r="BV5233" s="62"/>
      <c r="BW5233" s="62"/>
      <c r="BX5233" s="62"/>
      <c r="BY5233" s="62"/>
      <c r="BZ5233" s="62"/>
      <c r="CA5233" s="62"/>
      <c r="CB5233" s="62"/>
      <c r="CC5233" s="62"/>
      <c r="CD5233" s="62"/>
      <c r="CE5233" s="62"/>
      <c r="CF5233" s="62"/>
      <c r="CL5233" s="56" t="s">
        <v>18630</v>
      </c>
      <c r="CM5233" s="56"/>
      <c r="CN5233" s="56"/>
      <c r="CO5233" s="52"/>
      <c r="CP5233" s="52"/>
      <c r="CQ5233" s="52"/>
      <c r="CR5233" s="52"/>
      <c r="CS5233" s="52"/>
      <c r="CT5233" s="52"/>
      <c r="CU5233" s="33"/>
      <c r="CV5233" s="33"/>
    </row>
    <row r="5234" spans="74:100">
      <c r="BV5234" s="62"/>
      <c r="BW5234" s="62"/>
      <c r="BX5234" s="62"/>
      <c r="BY5234" s="62"/>
      <c r="BZ5234" s="62"/>
      <c r="CA5234" s="62"/>
      <c r="CB5234" s="62"/>
      <c r="CC5234" s="62"/>
      <c r="CD5234" s="62"/>
      <c r="CE5234" s="62"/>
      <c r="CF5234" s="62"/>
      <c r="CL5234" s="56" t="s">
        <v>1510</v>
      </c>
      <c r="CM5234" s="56" t="s">
        <v>213</v>
      </c>
      <c r="CN5234" s="56" t="s">
        <v>213</v>
      </c>
      <c r="CO5234" s="52"/>
      <c r="CP5234" s="52"/>
      <c r="CQ5234" s="52"/>
      <c r="CR5234" s="52"/>
      <c r="CS5234" s="52"/>
      <c r="CT5234" s="52"/>
      <c r="CU5234" s="33"/>
      <c r="CV5234" s="33"/>
    </row>
    <row r="5235" spans="74:100">
      <c r="BV5235" s="62"/>
      <c r="BW5235" s="62"/>
      <c r="BX5235" s="62"/>
      <c r="BY5235" s="62"/>
      <c r="BZ5235" s="62"/>
      <c r="CA5235" s="62"/>
      <c r="CB5235" s="62"/>
      <c r="CC5235" s="62"/>
      <c r="CD5235" s="62"/>
      <c r="CE5235" s="62"/>
      <c r="CF5235" s="62"/>
      <c r="CL5235" s="56" t="s">
        <v>21590</v>
      </c>
      <c r="CM5235" s="56"/>
      <c r="CN5235" s="56"/>
      <c r="CO5235" s="52"/>
      <c r="CP5235" s="52"/>
      <c r="CQ5235" s="52"/>
      <c r="CR5235" s="52"/>
      <c r="CS5235" s="52"/>
      <c r="CT5235" s="52"/>
      <c r="CU5235" s="33"/>
      <c r="CV5235" s="33"/>
    </row>
    <row r="5236" spans="74:100">
      <c r="BV5236" s="62"/>
      <c r="BW5236" s="62"/>
      <c r="BX5236" s="62"/>
      <c r="BY5236" s="62"/>
      <c r="BZ5236" s="62"/>
      <c r="CA5236" s="62"/>
      <c r="CB5236" s="62"/>
      <c r="CC5236" s="62"/>
      <c r="CD5236" s="62"/>
      <c r="CE5236" s="62"/>
      <c r="CF5236" s="62"/>
      <c r="CL5236" s="56" t="s">
        <v>1511</v>
      </c>
      <c r="CM5236" s="56" t="s">
        <v>213</v>
      </c>
      <c r="CN5236" s="56" t="s">
        <v>213</v>
      </c>
      <c r="CO5236" s="52"/>
      <c r="CP5236" s="52"/>
      <c r="CQ5236" s="52"/>
      <c r="CR5236" s="52"/>
      <c r="CS5236" s="52"/>
      <c r="CT5236" s="52"/>
      <c r="CU5236" s="33"/>
      <c r="CV5236" s="33"/>
    </row>
    <row r="5237" spans="74:100">
      <c r="BV5237" s="62"/>
      <c r="BW5237" s="62"/>
      <c r="BX5237" s="62"/>
      <c r="BY5237" s="62"/>
      <c r="BZ5237" s="62"/>
      <c r="CA5237" s="62"/>
      <c r="CB5237" s="62"/>
      <c r="CC5237" s="62"/>
      <c r="CD5237" s="62"/>
      <c r="CE5237" s="62"/>
      <c r="CF5237" s="62"/>
      <c r="CL5237" s="56" t="s">
        <v>21591</v>
      </c>
      <c r="CM5237" s="56"/>
      <c r="CN5237" s="56"/>
      <c r="CO5237" s="52"/>
      <c r="CP5237" s="52"/>
      <c r="CQ5237" s="52"/>
      <c r="CR5237" s="52"/>
      <c r="CS5237" s="52"/>
      <c r="CT5237" s="52"/>
      <c r="CU5237" s="33"/>
      <c r="CV5237" s="33"/>
    </row>
    <row r="5238" spans="74:100">
      <c r="BV5238" s="62"/>
      <c r="BW5238" s="62"/>
      <c r="BX5238" s="62"/>
      <c r="BY5238" s="62"/>
      <c r="BZ5238" s="62"/>
      <c r="CA5238" s="62"/>
      <c r="CB5238" s="62"/>
      <c r="CC5238" s="62"/>
      <c r="CD5238" s="62"/>
      <c r="CE5238" s="62"/>
      <c r="CF5238" s="62"/>
      <c r="CL5238" s="56" t="s">
        <v>1512</v>
      </c>
      <c r="CM5238" s="56" t="s">
        <v>213</v>
      </c>
      <c r="CN5238" s="56" t="s">
        <v>213</v>
      </c>
      <c r="CO5238" s="52"/>
      <c r="CP5238" s="52"/>
      <c r="CQ5238" s="52"/>
      <c r="CR5238" s="52"/>
      <c r="CS5238" s="52"/>
      <c r="CT5238" s="52"/>
      <c r="CU5238" s="33"/>
      <c r="CV5238" s="33"/>
    </row>
    <row r="5239" spans="74:100">
      <c r="BV5239" s="62"/>
      <c r="BW5239" s="62"/>
      <c r="BX5239" s="62"/>
      <c r="BY5239" s="62"/>
      <c r="BZ5239" s="62"/>
      <c r="CA5239" s="62"/>
      <c r="CB5239" s="62"/>
      <c r="CC5239" s="62"/>
      <c r="CD5239" s="62"/>
      <c r="CE5239" s="62"/>
      <c r="CF5239" s="62"/>
      <c r="CL5239" s="56" t="s">
        <v>21592</v>
      </c>
      <c r="CM5239" s="56"/>
      <c r="CN5239" s="56"/>
      <c r="CO5239" s="52"/>
      <c r="CP5239" s="52"/>
      <c r="CQ5239" s="52"/>
      <c r="CR5239" s="52"/>
      <c r="CS5239" s="52"/>
      <c r="CT5239" s="52"/>
      <c r="CU5239" s="33"/>
      <c r="CV5239" s="33"/>
    </row>
    <row r="5240" spans="74:100">
      <c r="BV5240" s="62"/>
      <c r="BW5240" s="62"/>
      <c r="BX5240" s="62"/>
      <c r="BY5240" s="62"/>
      <c r="BZ5240" s="62"/>
      <c r="CA5240" s="62"/>
      <c r="CB5240" s="62"/>
      <c r="CC5240" s="62"/>
      <c r="CD5240" s="62"/>
      <c r="CE5240" s="62"/>
      <c r="CF5240" s="62"/>
      <c r="CL5240" s="56" t="s">
        <v>4598</v>
      </c>
      <c r="CM5240" s="56" t="s">
        <v>213</v>
      </c>
      <c r="CN5240" s="56" t="s">
        <v>213</v>
      </c>
      <c r="CO5240" s="52"/>
      <c r="CP5240" s="52"/>
      <c r="CQ5240" s="52"/>
      <c r="CR5240" s="52"/>
      <c r="CS5240" s="52"/>
      <c r="CT5240" s="52"/>
      <c r="CU5240" s="33"/>
      <c r="CV5240" s="33"/>
    </row>
    <row r="5241" spans="74:100">
      <c r="BV5241" s="62"/>
      <c r="BW5241" s="62"/>
      <c r="BX5241" s="62"/>
      <c r="BY5241" s="62"/>
      <c r="BZ5241" s="62"/>
      <c r="CA5241" s="62"/>
      <c r="CB5241" s="62"/>
      <c r="CC5241" s="62"/>
      <c r="CD5241" s="62"/>
      <c r="CE5241" s="62"/>
      <c r="CF5241" s="62"/>
      <c r="CL5241" s="56" t="s">
        <v>21593</v>
      </c>
      <c r="CM5241" s="56"/>
      <c r="CN5241" s="56"/>
      <c r="CO5241" s="52"/>
      <c r="CP5241" s="52"/>
      <c r="CQ5241" s="52"/>
      <c r="CR5241" s="52"/>
      <c r="CS5241" s="52"/>
      <c r="CT5241" s="52"/>
      <c r="CU5241" s="33"/>
      <c r="CV5241" s="33"/>
    </row>
    <row r="5242" spans="74:100">
      <c r="BV5242" s="62"/>
      <c r="BW5242" s="62"/>
      <c r="BX5242" s="62"/>
      <c r="BY5242" s="62"/>
      <c r="BZ5242" s="62"/>
      <c r="CA5242" s="62"/>
      <c r="CB5242" s="62"/>
      <c r="CC5242" s="62"/>
      <c r="CD5242" s="62"/>
      <c r="CE5242" s="62"/>
      <c r="CF5242" s="62"/>
      <c r="CL5242" s="56" t="s">
        <v>1515</v>
      </c>
      <c r="CM5242" s="56" t="s">
        <v>213</v>
      </c>
      <c r="CN5242" s="56" t="s">
        <v>213</v>
      </c>
      <c r="CO5242" s="52"/>
      <c r="CP5242" s="52"/>
      <c r="CQ5242" s="52"/>
      <c r="CR5242" s="52"/>
      <c r="CS5242" s="52"/>
      <c r="CT5242" s="52"/>
      <c r="CU5242" s="33"/>
      <c r="CV5242" s="33"/>
    </row>
    <row r="5243" spans="74:100">
      <c r="BV5243" s="62"/>
      <c r="BW5243" s="62"/>
      <c r="BX5243" s="62"/>
      <c r="BY5243" s="62"/>
      <c r="BZ5243" s="62"/>
      <c r="CA5243" s="62"/>
      <c r="CB5243" s="62"/>
      <c r="CC5243" s="62"/>
      <c r="CD5243" s="62"/>
      <c r="CE5243" s="62"/>
      <c r="CF5243" s="62"/>
      <c r="CL5243" s="56" t="s">
        <v>21594</v>
      </c>
      <c r="CM5243" s="56"/>
      <c r="CN5243" s="56"/>
      <c r="CO5243" s="52"/>
      <c r="CP5243" s="52"/>
      <c r="CQ5243" s="52"/>
      <c r="CR5243" s="52"/>
      <c r="CS5243" s="52"/>
      <c r="CT5243" s="52"/>
      <c r="CU5243" s="33"/>
      <c r="CV5243" s="33"/>
    </row>
    <row r="5244" spans="74:100">
      <c r="BV5244" s="62"/>
      <c r="BW5244" s="62"/>
      <c r="BX5244" s="62"/>
      <c r="BY5244" s="62"/>
      <c r="BZ5244" s="62"/>
      <c r="CA5244" s="62"/>
      <c r="CB5244" s="62"/>
      <c r="CC5244" s="62"/>
      <c r="CD5244" s="62"/>
      <c r="CE5244" s="62"/>
      <c r="CF5244" s="62"/>
      <c r="CL5244" s="56" t="s">
        <v>1516</v>
      </c>
      <c r="CM5244" s="56" t="s">
        <v>213</v>
      </c>
      <c r="CN5244" s="56" t="s">
        <v>213</v>
      </c>
      <c r="CO5244" s="52"/>
      <c r="CP5244" s="52"/>
      <c r="CQ5244" s="52"/>
      <c r="CR5244" s="52"/>
      <c r="CS5244" s="52"/>
      <c r="CT5244" s="52"/>
      <c r="CU5244" s="33"/>
      <c r="CV5244" s="33"/>
    </row>
    <row r="5245" spans="74:100">
      <c r="BV5245" s="62"/>
      <c r="BW5245" s="62"/>
      <c r="BX5245" s="62"/>
      <c r="BY5245" s="62"/>
      <c r="BZ5245" s="62"/>
      <c r="CA5245" s="62"/>
      <c r="CB5245" s="62"/>
      <c r="CC5245" s="62"/>
      <c r="CD5245" s="62"/>
      <c r="CE5245" s="62"/>
      <c r="CF5245" s="62"/>
      <c r="CL5245" s="56" t="s">
        <v>21595</v>
      </c>
      <c r="CM5245" s="56"/>
      <c r="CN5245" s="56"/>
      <c r="CO5245" s="52"/>
      <c r="CP5245" s="52"/>
      <c r="CQ5245" s="52"/>
      <c r="CR5245" s="52"/>
      <c r="CS5245" s="52"/>
      <c r="CT5245" s="52"/>
      <c r="CU5245" s="33"/>
      <c r="CV5245" s="33"/>
    </row>
    <row r="5246" spans="74:100">
      <c r="BV5246" s="62"/>
      <c r="BW5246" s="62"/>
      <c r="BX5246" s="62"/>
      <c r="BY5246" s="62"/>
      <c r="BZ5246" s="62"/>
      <c r="CA5246" s="62"/>
      <c r="CB5246" s="62"/>
      <c r="CC5246" s="62"/>
      <c r="CD5246" s="62"/>
      <c r="CE5246" s="62"/>
      <c r="CF5246" s="62"/>
      <c r="CL5246" s="56" t="s">
        <v>1517</v>
      </c>
      <c r="CM5246" s="56" t="s">
        <v>213</v>
      </c>
      <c r="CN5246" s="56" t="s">
        <v>213</v>
      </c>
      <c r="CO5246" s="52"/>
      <c r="CP5246" s="52"/>
      <c r="CQ5246" s="52"/>
      <c r="CR5246" s="52"/>
      <c r="CS5246" s="52"/>
      <c r="CT5246" s="52"/>
      <c r="CU5246" s="33"/>
      <c r="CV5246" s="33"/>
    </row>
    <row r="5247" spans="74:100">
      <c r="BV5247" s="62"/>
      <c r="BW5247" s="62"/>
      <c r="BX5247" s="62"/>
      <c r="BY5247" s="62"/>
      <c r="BZ5247" s="62"/>
      <c r="CA5247" s="62"/>
      <c r="CB5247" s="62"/>
      <c r="CC5247" s="62"/>
      <c r="CD5247" s="62"/>
      <c r="CE5247" s="62"/>
      <c r="CF5247" s="62"/>
      <c r="CL5247" s="56" t="s">
        <v>21596</v>
      </c>
      <c r="CM5247" s="56"/>
      <c r="CN5247" s="56"/>
      <c r="CO5247" s="52"/>
      <c r="CP5247" s="52"/>
      <c r="CQ5247" s="52"/>
      <c r="CR5247" s="52"/>
      <c r="CS5247" s="52"/>
      <c r="CT5247" s="52"/>
      <c r="CU5247" s="33"/>
      <c r="CV5247" s="33"/>
    </row>
    <row r="5248" spans="74:100">
      <c r="BV5248" s="62"/>
      <c r="BW5248" s="62"/>
      <c r="BX5248" s="62"/>
      <c r="BY5248" s="62"/>
      <c r="BZ5248" s="62"/>
      <c r="CA5248" s="62"/>
      <c r="CB5248" s="62"/>
      <c r="CC5248" s="62"/>
      <c r="CD5248" s="62"/>
      <c r="CE5248" s="62"/>
      <c r="CF5248" s="62"/>
      <c r="CL5248" s="56" t="s">
        <v>1518</v>
      </c>
      <c r="CM5248" s="56" t="s">
        <v>213</v>
      </c>
      <c r="CN5248" s="56" t="s">
        <v>213</v>
      </c>
      <c r="CO5248" s="52"/>
      <c r="CP5248" s="52"/>
      <c r="CQ5248" s="52"/>
      <c r="CR5248" s="52"/>
      <c r="CS5248" s="52"/>
      <c r="CT5248" s="52"/>
      <c r="CU5248" s="33"/>
      <c r="CV5248" s="33"/>
    </row>
    <row r="5249" spans="74:100">
      <c r="BV5249" s="62"/>
      <c r="BW5249" s="62"/>
      <c r="BX5249" s="62"/>
      <c r="BY5249" s="62"/>
      <c r="BZ5249" s="62"/>
      <c r="CA5249" s="62"/>
      <c r="CB5249" s="62"/>
      <c r="CC5249" s="62"/>
      <c r="CD5249" s="62"/>
      <c r="CE5249" s="62"/>
      <c r="CF5249" s="62"/>
      <c r="CL5249" s="56" t="s">
        <v>21597</v>
      </c>
      <c r="CM5249" s="56"/>
      <c r="CN5249" s="56"/>
      <c r="CO5249" s="52"/>
      <c r="CP5249" s="52"/>
      <c r="CQ5249" s="52"/>
      <c r="CR5249" s="52"/>
      <c r="CS5249" s="52"/>
      <c r="CT5249" s="52"/>
      <c r="CU5249" s="33"/>
      <c r="CV5249" s="33"/>
    </row>
    <row r="5250" spans="74:100">
      <c r="BV5250" s="62"/>
      <c r="BW5250" s="62"/>
      <c r="BX5250" s="62"/>
      <c r="BY5250" s="62"/>
      <c r="BZ5250" s="62"/>
      <c r="CA5250" s="62"/>
      <c r="CB5250" s="62"/>
      <c r="CC5250" s="62"/>
      <c r="CD5250" s="62"/>
      <c r="CE5250" s="62"/>
      <c r="CF5250" s="62"/>
      <c r="CL5250" s="56" t="s">
        <v>4600</v>
      </c>
      <c r="CM5250" s="56" t="s">
        <v>3118</v>
      </c>
      <c r="CN5250" s="56" t="s">
        <v>3118</v>
      </c>
      <c r="CO5250" s="52"/>
      <c r="CP5250" s="52"/>
      <c r="CQ5250" s="52"/>
      <c r="CR5250" s="52"/>
      <c r="CS5250" s="52"/>
      <c r="CT5250" s="52"/>
      <c r="CU5250" s="33"/>
      <c r="CV5250" s="33"/>
    </row>
    <row r="5251" spans="74:100">
      <c r="BV5251" s="62"/>
      <c r="BW5251" s="62"/>
      <c r="BX5251" s="62"/>
      <c r="BY5251" s="62"/>
      <c r="BZ5251" s="62"/>
      <c r="CA5251" s="62"/>
      <c r="CB5251" s="62"/>
      <c r="CC5251" s="62"/>
      <c r="CD5251" s="62"/>
      <c r="CE5251" s="62"/>
      <c r="CF5251" s="62"/>
      <c r="CL5251" s="56" t="s">
        <v>18631</v>
      </c>
      <c r="CM5251" s="56"/>
      <c r="CN5251" s="56"/>
      <c r="CO5251" s="52"/>
      <c r="CP5251" s="52"/>
      <c r="CQ5251" s="52"/>
      <c r="CR5251" s="52"/>
      <c r="CS5251" s="52"/>
      <c r="CT5251" s="52"/>
      <c r="CU5251" s="33"/>
      <c r="CV5251" s="33"/>
    </row>
    <row r="5252" spans="74:100">
      <c r="BV5252" s="62"/>
      <c r="BW5252" s="62"/>
      <c r="BX5252" s="62"/>
      <c r="BY5252" s="62"/>
      <c r="BZ5252" s="62"/>
      <c r="CA5252" s="62"/>
      <c r="CB5252" s="62"/>
      <c r="CC5252" s="62"/>
      <c r="CD5252" s="62"/>
      <c r="CE5252" s="62"/>
      <c r="CF5252" s="62"/>
      <c r="CL5252" s="56" t="s">
        <v>4601</v>
      </c>
      <c r="CM5252" s="56" t="s">
        <v>216</v>
      </c>
      <c r="CN5252" s="56" t="s">
        <v>216</v>
      </c>
      <c r="CO5252" s="52"/>
      <c r="CP5252" s="52"/>
      <c r="CQ5252" s="52"/>
      <c r="CR5252" s="52"/>
      <c r="CS5252" s="52"/>
      <c r="CT5252" s="52"/>
      <c r="CU5252" s="33"/>
      <c r="CV5252" s="33"/>
    </row>
    <row r="5253" spans="74:100">
      <c r="BV5253" s="62"/>
      <c r="BW5253" s="62"/>
      <c r="BX5253" s="62"/>
      <c r="BY5253" s="62"/>
      <c r="BZ5253" s="62"/>
      <c r="CA5253" s="62"/>
      <c r="CB5253" s="62"/>
      <c r="CC5253" s="62"/>
      <c r="CD5253" s="62"/>
      <c r="CE5253" s="62"/>
      <c r="CF5253" s="62"/>
      <c r="CL5253" s="56" t="s">
        <v>21598</v>
      </c>
      <c r="CM5253" s="56"/>
      <c r="CN5253" s="56"/>
      <c r="CO5253" s="52"/>
      <c r="CP5253" s="52"/>
      <c r="CQ5253" s="52"/>
      <c r="CR5253" s="52"/>
      <c r="CS5253" s="52"/>
      <c r="CT5253" s="52"/>
      <c r="CU5253" s="33"/>
      <c r="CV5253" s="33"/>
    </row>
    <row r="5254" spans="74:100">
      <c r="BV5254" s="62"/>
      <c r="BW5254" s="62"/>
      <c r="BX5254" s="62"/>
      <c r="BY5254" s="62"/>
      <c r="BZ5254" s="62"/>
      <c r="CA5254" s="62"/>
      <c r="CB5254" s="62"/>
      <c r="CC5254" s="62"/>
      <c r="CD5254" s="62"/>
      <c r="CE5254" s="62"/>
      <c r="CF5254" s="62"/>
      <c r="CL5254" s="56" t="s">
        <v>4602</v>
      </c>
      <c r="CM5254" s="56" t="s">
        <v>217</v>
      </c>
      <c r="CN5254" s="56" t="s">
        <v>217</v>
      </c>
      <c r="CO5254" s="52"/>
      <c r="CP5254" s="52"/>
      <c r="CQ5254" s="52"/>
      <c r="CR5254" s="52"/>
      <c r="CS5254" s="52"/>
      <c r="CT5254" s="52"/>
      <c r="CU5254" s="33"/>
      <c r="CV5254" s="33"/>
    </row>
    <row r="5255" spans="74:100">
      <c r="BV5255" s="62"/>
      <c r="BW5255" s="62"/>
      <c r="BX5255" s="62"/>
      <c r="BY5255" s="62"/>
      <c r="BZ5255" s="62"/>
      <c r="CA5255" s="62"/>
      <c r="CB5255" s="62"/>
      <c r="CC5255" s="62"/>
      <c r="CD5255" s="62"/>
      <c r="CE5255" s="62"/>
      <c r="CF5255" s="62"/>
      <c r="CL5255" s="56" t="s">
        <v>18632</v>
      </c>
      <c r="CM5255" s="56"/>
      <c r="CN5255" s="56"/>
      <c r="CO5255" s="52"/>
      <c r="CP5255" s="52"/>
      <c r="CQ5255" s="52"/>
      <c r="CR5255" s="52"/>
      <c r="CS5255" s="52"/>
      <c r="CT5255" s="52"/>
      <c r="CU5255" s="33"/>
      <c r="CV5255" s="33"/>
    </row>
    <row r="5256" spans="74:100">
      <c r="BV5256" s="62"/>
      <c r="BW5256" s="62"/>
      <c r="BX5256" s="62"/>
      <c r="BY5256" s="62"/>
      <c r="BZ5256" s="62"/>
      <c r="CA5256" s="62"/>
      <c r="CB5256" s="62"/>
      <c r="CC5256" s="62"/>
      <c r="CD5256" s="62"/>
      <c r="CE5256" s="62"/>
      <c r="CF5256" s="62"/>
      <c r="CL5256" s="56" t="s">
        <v>4603</v>
      </c>
      <c r="CM5256" s="56" t="s">
        <v>217</v>
      </c>
      <c r="CN5256" s="56" t="s">
        <v>217</v>
      </c>
      <c r="CO5256" s="52"/>
      <c r="CP5256" s="52"/>
      <c r="CQ5256" s="52"/>
      <c r="CR5256" s="52"/>
      <c r="CS5256" s="52"/>
      <c r="CT5256" s="52"/>
      <c r="CU5256" s="33"/>
      <c r="CV5256" s="33"/>
    </row>
    <row r="5257" spans="74:100">
      <c r="BV5257" s="62"/>
      <c r="BW5257" s="62"/>
      <c r="BX5257" s="62"/>
      <c r="BY5257" s="62"/>
      <c r="BZ5257" s="62"/>
      <c r="CA5257" s="62"/>
      <c r="CB5257" s="62"/>
      <c r="CC5257" s="62"/>
      <c r="CD5257" s="62"/>
      <c r="CE5257" s="62"/>
      <c r="CF5257" s="62"/>
      <c r="CL5257" s="56" t="s">
        <v>18633</v>
      </c>
      <c r="CM5257" s="56"/>
      <c r="CN5257" s="56"/>
      <c r="CO5257" s="52"/>
      <c r="CP5257" s="52"/>
      <c r="CQ5257" s="52"/>
      <c r="CR5257" s="52"/>
      <c r="CS5257" s="52"/>
      <c r="CT5257" s="52"/>
      <c r="CU5257" s="33"/>
      <c r="CV5257" s="33"/>
    </row>
    <row r="5258" spans="74:100">
      <c r="BV5258" s="62"/>
      <c r="BW5258" s="62"/>
      <c r="BX5258" s="62"/>
      <c r="BY5258" s="62"/>
      <c r="BZ5258" s="62"/>
      <c r="CA5258" s="62"/>
      <c r="CB5258" s="62"/>
      <c r="CC5258" s="62"/>
      <c r="CD5258" s="62"/>
      <c r="CE5258" s="62"/>
      <c r="CF5258" s="62"/>
      <c r="CL5258" s="56" t="s">
        <v>4604</v>
      </c>
      <c r="CM5258" s="56" t="s">
        <v>217</v>
      </c>
      <c r="CN5258" s="56" t="s">
        <v>217</v>
      </c>
      <c r="CO5258" s="52"/>
      <c r="CP5258" s="52"/>
      <c r="CQ5258" s="52"/>
      <c r="CR5258" s="52"/>
      <c r="CS5258" s="52"/>
      <c r="CT5258" s="52"/>
      <c r="CU5258" s="33"/>
      <c r="CV5258" s="33"/>
    </row>
    <row r="5259" spans="74:100">
      <c r="BV5259" s="62"/>
      <c r="BW5259" s="62"/>
      <c r="BX5259" s="62"/>
      <c r="BY5259" s="62"/>
      <c r="BZ5259" s="62"/>
      <c r="CA5259" s="62"/>
      <c r="CB5259" s="62"/>
      <c r="CC5259" s="62"/>
      <c r="CD5259" s="62"/>
      <c r="CE5259" s="62"/>
      <c r="CF5259" s="62"/>
      <c r="CL5259" s="56" t="s">
        <v>18634</v>
      </c>
      <c r="CM5259" s="56"/>
      <c r="CN5259" s="56"/>
      <c r="CO5259" s="52"/>
      <c r="CP5259" s="52"/>
      <c r="CQ5259" s="52"/>
      <c r="CR5259" s="52"/>
      <c r="CS5259" s="52"/>
      <c r="CT5259" s="52"/>
      <c r="CU5259" s="33"/>
      <c r="CV5259" s="33"/>
    </row>
    <row r="5260" spans="74:100">
      <c r="BV5260" s="62"/>
      <c r="BW5260" s="62"/>
      <c r="BX5260" s="62"/>
      <c r="BY5260" s="62"/>
      <c r="BZ5260" s="62"/>
      <c r="CA5260" s="62"/>
      <c r="CB5260" s="62"/>
      <c r="CC5260" s="62"/>
      <c r="CD5260" s="62"/>
      <c r="CE5260" s="62"/>
      <c r="CF5260" s="62"/>
      <c r="CL5260" s="56" t="s">
        <v>4605</v>
      </c>
      <c r="CM5260" s="56" t="s">
        <v>217</v>
      </c>
      <c r="CN5260" s="56" t="s">
        <v>217</v>
      </c>
      <c r="CO5260" s="52"/>
      <c r="CP5260" s="52"/>
      <c r="CQ5260" s="52"/>
      <c r="CR5260" s="52"/>
      <c r="CS5260" s="52"/>
      <c r="CT5260" s="52"/>
      <c r="CU5260" s="33"/>
      <c r="CV5260" s="33"/>
    </row>
    <row r="5261" spans="74:100">
      <c r="BV5261" s="62"/>
      <c r="BW5261" s="62"/>
      <c r="BX5261" s="62"/>
      <c r="BY5261" s="62"/>
      <c r="BZ5261" s="62"/>
      <c r="CA5261" s="62"/>
      <c r="CB5261" s="62"/>
      <c r="CC5261" s="62"/>
      <c r="CD5261" s="62"/>
      <c r="CE5261" s="62"/>
      <c r="CF5261" s="62"/>
      <c r="CL5261" s="56" t="s">
        <v>18635</v>
      </c>
      <c r="CM5261" s="56"/>
      <c r="CN5261" s="56"/>
      <c r="CO5261" s="52"/>
      <c r="CP5261" s="52"/>
      <c r="CQ5261" s="52"/>
      <c r="CR5261" s="52"/>
      <c r="CS5261" s="52"/>
      <c r="CT5261" s="52"/>
      <c r="CU5261" s="33"/>
      <c r="CV5261" s="33"/>
    </row>
    <row r="5262" spans="74:100">
      <c r="BV5262" s="62"/>
      <c r="BW5262" s="62"/>
      <c r="BX5262" s="62"/>
      <c r="BY5262" s="62"/>
      <c r="BZ5262" s="62"/>
      <c r="CA5262" s="62"/>
      <c r="CB5262" s="62"/>
      <c r="CC5262" s="62"/>
      <c r="CD5262" s="62"/>
      <c r="CE5262" s="62"/>
      <c r="CF5262" s="62"/>
      <c r="CL5262" s="56" t="s">
        <v>4606</v>
      </c>
      <c r="CM5262" s="56" t="s">
        <v>217</v>
      </c>
      <c r="CN5262" s="56" t="s">
        <v>217</v>
      </c>
      <c r="CO5262" s="52"/>
      <c r="CP5262" s="52"/>
      <c r="CQ5262" s="52"/>
      <c r="CR5262" s="52"/>
      <c r="CS5262" s="52"/>
      <c r="CT5262" s="52"/>
      <c r="CU5262" s="33"/>
      <c r="CV5262" s="33"/>
    </row>
    <row r="5263" spans="74:100">
      <c r="BV5263" s="62"/>
      <c r="BW5263" s="62"/>
      <c r="BX5263" s="62"/>
      <c r="BY5263" s="62"/>
      <c r="BZ5263" s="62"/>
      <c r="CA5263" s="62"/>
      <c r="CB5263" s="62"/>
      <c r="CC5263" s="62"/>
      <c r="CD5263" s="62"/>
      <c r="CE5263" s="62"/>
      <c r="CF5263" s="62"/>
      <c r="CL5263" s="56" t="s">
        <v>18636</v>
      </c>
      <c r="CM5263" s="56"/>
      <c r="CN5263" s="56"/>
      <c r="CO5263" s="52"/>
      <c r="CP5263" s="52"/>
      <c r="CQ5263" s="52"/>
      <c r="CR5263" s="52"/>
      <c r="CS5263" s="52"/>
      <c r="CT5263" s="52"/>
      <c r="CU5263" s="33"/>
      <c r="CV5263" s="33"/>
    </row>
    <row r="5264" spans="74:100">
      <c r="BV5264" s="62"/>
      <c r="BW5264" s="62"/>
      <c r="BX5264" s="62"/>
      <c r="BY5264" s="62"/>
      <c r="BZ5264" s="62"/>
      <c r="CA5264" s="62"/>
      <c r="CB5264" s="62"/>
      <c r="CC5264" s="62"/>
      <c r="CD5264" s="62"/>
      <c r="CE5264" s="62"/>
      <c r="CF5264" s="62"/>
      <c r="CL5264" s="56" t="s">
        <v>4607</v>
      </c>
      <c r="CM5264" s="56" t="s">
        <v>217</v>
      </c>
      <c r="CN5264" s="56" t="s">
        <v>217</v>
      </c>
      <c r="CO5264" s="52"/>
      <c r="CP5264" s="52"/>
      <c r="CQ5264" s="52"/>
      <c r="CR5264" s="52"/>
      <c r="CS5264" s="52"/>
      <c r="CT5264" s="52"/>
      <c r="CU5264" s="33"/>
      <c r="CV5264" s="33"/>
    </row>
    <row r="5265" spans="74:100">
      <c r="BV5265" s="62"/>
      <c r="BW5265" s="62"/>
      <c r="BX5265" s="62"/>
      <c r="BY5265" s="62"/>
      <c r="BZ5265" s="62"/>
      <c r="CA5265" s="62"/>
      <c r="CB5265" s="62"/>
      <c r="CC5265" s="62"/>
      <c r="CD5265" s="62"/>
      <c r="CE5265" s="62"/>
      <c r="CF5265" s="62"/>
      <c r="CL5265" s="56" t="s">
        <v>18637</v>
      </c>
      <c r="CM5265" s="56"/>
      <c r="CN5265" s="56"/>
      <c r="CO5265" s="52"/>
      <c r="CP5265" s="52"/>
      <c r="CQ5265" s="52"/>
      <c r="CR5265" s="52"/>
      <c r="CS5265" s="52"/>
      <c r="CT5265" s="52"/>
      <c r="CU5265" s="33"/>
      <c r="CV5265" s="33"/>
    </row>
    <row r="5266" spans="74:100">
      <c r="BV5266" s="62"/>
      <c r="BW5266" s="62"/>
      <c r="BX5266" s="62"/>
      <c r="BY5266" s="62"/>
      <c r="BZ5266" s="62"/>
      <c r="CA5266" s="62"/>
      <c r="CB5266" s="62"/>
      <c r="CC5266" s="62"/>
      <c r="CD5266" s="62"/>
      <c r="CE5266" s="62"/>
      <c r="CF5266" s="62"/>
      <c r="CL5266" s="56" t="s">
        <v>4608</v>
      </c>
      <c r="CM5266" s="56" t="s">
        <v>217</v>
      </c>
      <c r="CN5266" s="56" t="s">
        <v>217</v>
      </c>
      <c r="CO5266" s="52"/>
      <c r="CP5266" s="52"/>
      <c r="CQ5266" s="52"/>
      <c r="CR5266" s="52"/>
      <c r="CS5266" s="52"/>
      <c r="CT5266" s="52"/>
      <c r="CU5266" s="33"/>
      <c r="CV5266" s="33"/>
    </row>
    <row r="5267" spans="74:100">
      <c r="BV5267" s="62"/>
      <c r="BW5267" s="62"/>
      <c r="BX5267" s="62"/>
      <c r="BY5267" s="62"/>
      <c r="BZ5267" s="62"/>
      <c r="CA5267" s="62"/>
      <c r="CB5267" s="62"/>
      <c r="CC5267" s="62"/>
      <c r="CD5267" s="62"/>
      <c r="CE5267" s="62"/>
      <c r="CF5267" s="62"/>
      <c r="CL5267" s="56" t="s">
        <v>18638</v>
      </c>
      <c r="CM5267" s="56"/>
      <c r="CN5267" s="56"/>
      <c r="CO5267" s="52"/>
      <c r="CP5267" s="52"/>
      <c r="CQ5267" s="52"/>
      <c r="CR5267" s="52"/>
      <c r="CS5267" s="52"/>
      <c r="CT5267" s="52"/>
      <c r="CU5267" s="33"/>
      <c r="CV5267" s="33"/>
    </row>
    <row r="5268" spans="74:100">
      <c r="BV5268" s="62"/>
      <c r="BW5268" s="62"/>
      <c r="BX5268" s="62"/>
      <c r="BY5268" s="62"/>
      <c r="BZ5268" s="62"/>
      <c r="CA5268" s="62"/>
      <c r="CB5268" s="62"/>
      <c r="CC5268" s="62"/>
      <c r="CD5268" s="62"/>
      <c r="CE5268" s="62"/>
      <c r="CF5268" s="62"/>
      <c r="CL5268" s="56" t="s">
        <v>4609</v>
      </c>
      <c r="CM5268" s="56" t="s">
        <v>217</v>
      </c>
      <c r="CN5268" s="56" t="s">
        <v>217</v>
      </c>
      <c r="CO5268" s="52"/>
      <c r="CP5268" s="52"/>
      <c r="CQ5268" s="52"/>
      <c r="CR5268" s="52"/>
      <c r="CS5268" s="52"/>
      <c r="CT5268" s="52"/>
      <c r="CU5268" s="33"/>
      <c r="CV5268" s="33"/>
    </row>
    <row r="5269" spans="74:100">
      <c r="BV5269" s="62"/>
      <c r="BW5269" s="62"/>
      <c r="BX5269" s="62"/>
      <c r="BY5269" s="62"/>
      <c r="BZ5269" s="62"/>
      <c r="CA5269" s="62"/>
      <c r="CB5269" s="62"/>
      <c r="CC5269" s="62"/>
      <c r="CD5269" s="62"/>
      <c r="CE5269" s="62"/>
      <c r="CF5269" s="62"/>
      <c r="CL5269" s="56" t="s">
        <v>18639</v>
      </c>
      <c r="CM5269" s="56"/>
      <c r="CN5269" s="56"/>
      <c r="CO5269" s="52"/>
      <c r="CP5269" s="52"/>
      <c r="CQ5269" s="52"/>
      <c r="CR5269" s="52"/>
      <c r="CS5269" s="52"/>
      <c r="CT5269" s="52"/>
      <c r="CU5269" s="33"/>
      <c r="CV5269" s="33"/>
    </row>
    <row r="5270" spans="74:100">
      <c r="BV5270" s="62"/>
      <c r="BW5270" s="62"/>
      <c r="BX5270" s="62"/>
      <c r="BY5270" s="62"/>
      <c r="BZ5270" s="62"/>
      <c r="CA5270" s="62"/>
      <c r="CB5270" s="62"/>
      <c r="CC5270" s="62"/>
      <c r="CD5270" s="62"/>
      <c r="CE5270" s="62"/>
      <c r="CF5270" s="62"/>
      <c r="CL5270" s="56" t="s">
        <v>4610</v>
      </c>
      <c r="CM5270" s="56" t="s">
        <v>3118</v>
      </c>
      <c r="CN5270" s="56" t="s">
        <v>3118</v>
      </c>
      <c r="CO5270" s="52"/>
      <c r="CP5270" s="52"/>
      <c r="CQ5270" s="52"/>
      <c r="CR5270" s="52"/>
      <c r="CS5270" s="52"/>
      <c r="CT5270" s="52"/>
      <c r="CU5270" s="33"/>
      <c r="CV5270" s="33"/>
    </row>
    <row r="5271" spans="74:100">
      <c r="BV5271" s="62"/>
      <c r="BW5271" s="62"/>
      <c r="BX5271" s="62"/>
      <c r="BY5271" s="62"/>
      <c r="BZ5271" s="62"/>
      <c r="CA5271" s="62"/>
      <c r="CB5271" s="62"/>
      <c r="CC5271" s="62"/>
      <c r="CD5271" s="62"/>
      <c r="CE5271" s="62"/>
      <c r="CF5271" s="62"/>
      <c r="CL5271" s="56" t="s">
        <v>18640</v>
      </c>
      <c r="CM5271" s="56"/>
      <c r="CN5271" s="56"/>
      <c r="CO5271" s="52"/>
      <c r="CP5271" s="52"/>
      <c r="CQ5271" s="52"/>
      <c r="CR5271" s="52"/>
      <c r="CS5271" s="52"/>
      <c r="CT5271" s="52"/>
      <c r="CU5271" s="33"/>
      <c r="CV5271" s="33"/>
    </row>
    <row r="5272" spans="74:100">
      <c r="BV5272" s="62"/>
      <c r="BW5272" s="62"/>
      <c r="BX5272" s="62"/>
      <c r="BY5272" s="62"/>
      <c r="BZ5272" s="62"/>
      <c r="CA5272" s="62"/>
      <c r="CB5272" s="62"/>
      <c r="CC5272" s="62"/>
      <c r="CD5272" s="62"/>
      <c r="CE5272" s="62"/>
      <c r="CF5272" s="62"/>
      <c r="CL5272" s="56" t="s">
        <v>4611</v>
      </c>
      <c r="CM5272" s="56" t="s">
        <v>217</v>
      </c>
      <c r="CN5272" s="56" t="s">
        <v>217</v>
      </c>
      <c r="CO5272" s="52"/>
      <c r="CP5272" s="52"/>
      <c r="CQ5272" s="52"/>
      <c r="CR5272" s="52"/>
      <c r="CS5272" s="52"/>
      <c r="CT5272" s="52"/>
      <c r="CU5272" s="33"/>
      <c r="CV5272" s="33"/>
    </row>
    <row r="5273" spans="74:100">
      <c r="BV5273" s="62"/>
      <c r="BW5273" s="62"/>
      <c r="BX5273" s="62"/>
      <c r="BY5273" s="62"/>
      <c r="BZ5273" s="62"/>
      <c r="CA5273" s="62"/>
      <c r="CB5273" s="62"/>
      <c r="CC5273" s="62"/>
      <c r="CD5273" s="62"/>
      <c r="CE5273" s="62"/>
      <c r="CF5273" s="62"/>
      <c r="CL5273" s="56" t="s">
        <v>18640</v>
      </c>
      <c r="CM5273" s="56"/>
      <c r="CN5273" s="56"/>
      <c r="CO5273" s="52"/>
      <c r="CP5273" s="52"/>
      <c r="CQ5273" s="52"/>
      <c r="CR5273" s="52"/>
      <c r="CS5273" s="52"/>
      <c r="CT5273" s="52"/>
      <c r="CU5273" s="33"/>
      <c r="CV5273" s="33"/>
    </row>
    <row r="5274" spans="74:100">
      <c r="BV5274" s="62"/>
      <c r="BW5274" s="62"/>
      <c r="BX5274" s="62"/>
      <c r="BY5274" s="62"/>
      <c r="BZ5274" s="62"/>
      <c r="CA5274" s="62"/>
      <c r="CB5274" s="62"/>
      <c r="CC5274" s="62"/>
      <c r="CD5274" s="62"/>
      <c r="CE5274" s="62"/>
      <c r="CF5274" s="62"/>
      <c r="CL5274" s="56" t="s">
        <v>4612</v>
      </c>
      <c r="CM5274" s="56" t="s">
        <v>3118</v>
      </c>
      <c r="CN5274" s="56" t="s">
        <v>3118</v>
      </c>
      <c r="CO5274" s="52"/>
      <c r="CP5274" s="52"/>
      <c r="CQ5274" s="52"/>
      <c r="CR5274" s="52"/>
      <c r="CS5274" s="52"/>
      <c r="CT5274" s="52"/>
      <c r="CU5274" s="33"/>
      <c r="CV5274" s="33"/>
    </row>
    <row r="5275" spans="74:100">
      <c r="BV5275" s="62"/>
      <c r="BW5275" s="62"/>
      <c r="BX5275" s="62"/>
      <c r="BY5275" s="62"/>
      <c r="BZ5275" s="62"/>
      <c r="CA5275" s="62"/>
      <c r="CB5275" s="62"/>
      <c r="CC5275" s="62"/>
      <c r="CD5275" s="62"/>
      <c r="CE5275" s="62"/>
      <c r="CF5275" s="62"/>
      <c r="CL5275" s="56" t="s">
        <v>18641</v>
      </c>
      <c r="CM5275" s="56"/>
      <c r="CN5275" s="56"/>
      <c r="CO5275" s="52"/>
      <c r="CP5275" s="52"/>
      <c r="CQ5275" s="52"/>
      <c r="CR5275" s="52"/>
      <c r="CS5275" s="52"/>
      <c r="CT5275" s="52"/>
      <c r="CU5275" s="33"/>
      <c r="CV5275" s="33"/>
    </row>
    <row r="5276" spans="74:100">
      <c r="BV5276" s="62"/>
      <c r="BW5276" s="62"/>
      <c r="BX5276" s="62"/>
      <c r="BY5276" s="62"/>
      <c r="BZ5276" s="62"/>
      <c r="CA5276" s="62"/>
      <c r="CB5276" s="62"/>
      <c r="CC5276" s="62"/>
      <c r="CD5276" s="62"/>
      <c r="CE5276" s="62"/>
      <c r="CF5276" s="62"/>
      <c r="CL5276" s="56" t="s">
        <v>4613</v>
      </c>
      <c r="CM5276" s="56" t="s">
        <v>217</v>
      </c>
      <c r="CN5276" s="56" t="s">
        <v>217</v>
      </c>
      <c r="CO5276" s="52"/>
      <c r="CP5276" s="52"/>
      <c r="CQ5276" s="52"/>
      <c r="CR5276" s="52"/>
      <c r="CS5276" s="52"/>
      <c r="CT5276" s="52"/>
      <c r="CU5276" s="33"/>
      <c r="CV5276" s="33"/>
    </row>
    <row r="5277" spans="74:100">
      <c r="BV5277" s="62"/>
      <c r="BW5277" s="62"/>
      <c r="BX5277" s="62"/>
      <c r="BY5277" s="62"/>
      <c r="BZ5277" s="62"/>
      <c r="CA5277" s="62"/>
      <c r="CB5277" s="62"/>
      <c r="CC5277" s="62"/>
      <c r="CD5277" s="62"/>
      <c r="CE5277" s="62"/>
      <c r="CF5277" s="62"/>
      <c r="CL5277" s="56" t="s">
        <v>18642</v>
      </c>
      <c r="CM5277" s="56"/>
      <c r="CN5277" s="56"/>
      <c r="CO5277" s="52"/>
      <c r="CP5277" s="52"/>
      <c r="CQ5277" s="52"/>
      <c r="CR5277" s="52"/>
      <c r="CS5277" s="52"/>
      <c r="CT5277" s="52"/>
      <c r="CU5277" s="33"/>
      <c r="CV5277" s="33"/>
    </row>
    <row r="5278" spans="74:100">
      <c r="BV5278" s="62"/>
      <c r="BW5278" s="62"/>
      <c r="BX5278" s="62"/>
      <c r="BY5278" s="62"/>
      <c r="BZ5278" s="62"/>
      <c r="CA5278" s="62"/>
      <c r="CB5278" s="62"/>
      <c r="CC5278" s="62"/>
      <c r="CD5278" s="62"/>
      <c r="CE5278" s="62"/>
      <c r="CF5278" s="62"/>
      <c r="CL5278" s="56" t="s">
        <v>4614</v>
      </c>
      <c r="CM5278" s="56" t="s">
        <v>3118</v>
      </c>
      <c r="CN5278" s="56" t="s">
        <v>3118</v>
      </c>
      <c r="CO5278" s="52"/>
      <c r="CP5278" s="52"/>
      <c r="CQ5278" s="52"/>
      <c r="CR5278" s="52"/>
      <c r="CS5278" s="52"/>
      <c r="CT5278" s="52"/>
      <c r="CU5278" s="33"/>
      <c r="CV5278" s="33"/>
    </row>
    <row r="5279" spans="74:100">
      <c r="BV5279" s="62"/>
      <c r="BW5279" s="62"/>
      <c r="BX5279" s="62"/>
      <c r="BY5279" s="62"/>
      <c r="BZ5279" s="62"/>
      <c r="CA5279" s="62"/>
      <c r="CB5279" s="62"/>
      <c r="CC5279" s="62"/>
      <c r="CD5279" s="62"/>
      <c r="CE5279" s="62"/>
      <c r="CF5279" s="62"/>
      <c r="CL5279" s="56" t="s">
        <v>18643</v>
      </c>
      <c r="CM5279" s="56"/>
      <c r="CN5279" s="56"/>
      <c r="CO5279" s="52"/>
      <c r="CP5279" s="52"/>
      <c r="CQ5279" s="52"/>
      <c r="CR5279" s="52"/>
      <c r="CS5279" s="52"/>
      <c r="CT5279" s="52"/>
      <c r="CU5279" s="33"/>
      <c r="CV5279" s="33"/>
    </row>
    <row r="5280" spans="74:100">
      <c r="BV5280" s="62"/>
      <c r="BW5280" s="62"/>
      <c r="BX5280" s="62"/>
      <c r="BY5280" s="62"/>
      <c r="BZ5280" s="62"/>
      <c r="CA5280" s="62"/>
      <c r="CB5280" s="62"/>
      <c r="CC5280" s="62"/>
      <c r="CD5280" s="62"/>
      <c r="CE5280" s="62"/>
      <c r="CF5280" s="62"/>
      <c r="CL5280" s="56" t="s">
        <v>1519</v>
      </c>
      <c r="CM5280" s="56" t="s">
        <v>213</v>
      </c>
      <c r="CN5280" s="56" t="s">
        <v>213</v>
      </c>
      <c r="CO5280" s="52"/>
      <c r="CP5280" s="52"/>
      <c r="CQ5280" s="52"/>
      <c r="CR5280" s="52"/>
      <c r="CS5280" s="52"/>
      <c r="CT5280" s="52"/>
      <c r="CU5280" s="33"/>
      <c r="CV5280" s="33"/>
    </row>
    <row r="5281" spans="74:100">
      <c r="BV5281" s="62"/>
      <c r="BW5281" s="62"/>
      <c r="BX5281" s="62"/>
      <c r="BY5281" s="62"/>
      <c r="BZ5281" s="62"/>
      <c r="CA5281" s="62"/>
      <c r="CB5281" s="62"/>
      <c r="CC5281" s="62"/>
      <c r="CD5281" s="62"/>
      <c r="CE5281" s="62"/>
      <c r="CF5281" s="62"/>
      <c r="CL5281" s="56" t="s">
        <v>21599</v>
      </c>
      <c r="CM5281" s="56"/>
      <c r="CN5281" s="56"/>
      <c r="CO5281" s="52"/>
      <c r="CP5281" s="52"/>
      <c r="CQ5281" s="52"/>
      <c r="CR5281" s="52"/>
      <c r="CS5281" s="52"/>
      <c r="CT5281" s="52"/>
      <c r="CU5281" s="33"/>
      <c r="CV5281" s="33"/>
    </row>
    <row r="5282" spans="74:100">
      <c r="BV5282" s="62"/>
      <c r="BW5282" s="62"/>
      <c r="BX5282" s="62"/>
      <c r="BY5282" s="62"/>
      <c r="BZ5282" s="62"/>
      <c r="CA5282" s="62"/>
      <c r="CB5282" s="62"/>
      <c r="CC5282" s="62"/>
      <c r="CD5282" s="62"/>
      <c r="CE5282" s="62"/>
      <c r="CF5282" s="62"/>
      <c r="CL5282" s="56" t="s">
        <v>27610</v>
      </c>
      <c r="CM5282" s="56" t="s">
        <v>217</v>
      </c>
      <c r="CN5282" s="56" t="s">
        <v>217</v>
      </c>
      <c r="CO5282" s="52"/>
      <c r="CP5282" s="52"/>
      <c r="CQ5282" s="52"/>
      <c r="CR5282" s="52"/>
      <c r="CS5282" s="52"/>
      <c r="CT5282" s="52"/>
      <c r="CU5282" s="33"/>
      <c r="CV5282" s="33"/>
    </row>
    <row r="5283" spans="74:100">
      <c r="BV5283" s="62"/>
      <c r="BW5283" s="62"/>
      <c r="BX5283" s="62"/>
      <c r="BY5283" s="62"/>
      <c r="BZ5283" s="62"/>
      <c r="CA5283" s="62"/>
      <c r="CB5283" s="62"/>
      <c r="CC5283" s="62"/>
      <c r="CD5283" s="62"/>
      <c r="CE5283" s="62"/>
      <c r="CF5283" s="62"/>
      <c r="CL5283" s="56" t="s">
        <v>27611</v>
      </c>
      <c r="CM5283" s="56"/>
      <c r="CN5283" s="56"/>
      <c r="CO5283" s="52"/>
      <c r="CP5283" s="52"/>
      <c r="CQ5283" s="52"/>
      <c r="CR5283" s="52"/>
      <c r="CS5283" s="52"/>
      <c r="CT5283" s="52"/>
      <c r="CU5283" s="33"/>
      <c r="CV5283" s="33"/>
    </row>
    <row r="5284" spans="74:100">
      <c r="BV5284" s="62"/>
      <c r="BW5284" s="62"/>
      <c r="BX5284" s="62"/>
      <c r="BY5284" s="62"/>
      <c r="BZ5284" s="62"/>
      <c r="CA5284" s="62"/>
      <c r="CB5284" s="62"/>
      <c r="CC5284" s="62"/>
      <c r="CD5284" s="62"/>
      <c r="CE5284" s="62"/>
      <c r="CF5284" s="62"/>
      <c r="CL5284" s="56" t="s">
        <v>4615</v>
      </c>
      <c r="CM5284" s="56" t="s">
        <v>217</v>
      </c>
      <c r="CN5284" s="56" t="s">
        <v>217</v>
      </c>
      <c r="CO5284" s="52"/>
      <c r="CP5284" s="52"/>
      <c r="CQ5284" s="52"/>
      <c r="CR5284" s="52"/>
      <c r="CS5284" s="52"/>
      <c r="CT5284" s="52"/>
      <c r="CU5284" s="33"/>
      <c r="CV5284" s="33"/>
    </row>
    <row r="5285" spans="74:100">
      <c r="BV5285" s="62"/>
      <c r="BW5285" s="62"/>
      <c r="BX5285" s="62"/>
      <c r="BY5285" s="62"/>
      <c r="BZ5285" s="62"/>
      <c r="CA5285" s="62"/>
      <c r="CB5285" s="62"/>
      <c r="CC5285" s="62"/>
      <c r="CD5285" s="62"/>
      <c r="CE5285" s="62"/>
      <c r="CF5285" s="62"/>
      <c r="CL5285" s="56" t="s">
        <v>18644</v>
      </c>
      <c r="CM5285" s="56"/>
      <c r="CN5285" s="56"/>
      <c r="CO5285" s="52"/>
      <c r="CP5285" s="52"/>
      <c r="CQ5285" s="52"/>
      <c r="CR5285" s="52"/>
      <c r="CS5285" s="52"/>
      <c r="CT5285" s="52"/>
      <c r="CU5285" s="33"/>
      <c r="CV5285" s="33"/>
    </row>
    <row r="5286" spans="74:100">
      <c r="BV5286" s="62"/>
      <c r="BW5286" s="62"/>
      <c r="BX5286" s="62"/>
      <c r="BY5286" s="62"/>
      <c r="BZ5286" s="62"/>
      <c r="CA5286" s="62"/>
      <c r="CB5286" s="62"/>
      <c r="CC5286" s="62"/>
      <c r="CD5286" s="62"/>
      <c r="CE5286" s="62"/>
      <c r="CF5286" s="62"/>
      <c r="CL5286" s="56" t="s">
        <v>4616</v>
      </c>
      <c r="CM5286" s="56" t="s">
        <v>217</v>
      </c>
      <c r="CN5286" s="56" t="s">
        <v>217</v>
      </c>
      <c r="CO5286" s="52"/>
      <c r="CP5286" s="52"/>
      <c r="CQ5286" s="52"/>
      <c r="CR5286" s="52"/>
      <c r="CS5286" s="52"/>
      <c r="CT5286" s="52"/>
      <c r="CU5286" s="33"/>
      <c r="CV5286" s="33"/>
    </row>
    <row r="5287" spans="74:100">
      <c r="BV5287" s="62"/>
      <c r="BW5287" s="62"/>
      <c r="BX5287" s="62"/>
      <c r="BY5287" s="62"/>
      <c r="BZ5287" s="62"/>
      <c r="CA5287" s="62"/>
      <c r="CB5287" s="62"/>
      <c r="CC5287" s="62"/>
      <c r="CD5287" s="62"/>
      <c r="CE5287" s="62"/>
      <c r="CF5287" s="62"/>
      <c r="CL5287" s="56" t="s">
        <v>18645</v>
      </c>
      <c r="CM5287" s="56"/>
      <c r="CN5287" s="56"/>
      <c r="CO5287" s="52"/>
      <c r="CP5287" s="52"/>
      <c r="CQ5287" s="52"/>
      <c r="CR5287" s="52"/>
      <c r="CS5287" s="52"/>
      <c r="CT5287" s="52"/>
      <c r="CU5287" s="33"/>
      <c r="CV5287" s="33"/>
    </row>
    <row r="5288" spans="74:100">
      <c r="BV5288" s="62"/>
      <c r="BW5288" s="62"/>
      <c r="BX5288" s="62"/>
      <c r="BY5288" s="62"/>
      <c r="BZ5288" s="62"/>
      <c r="CA5288" s="62"/>
      <c r="CB5288" s="62"/>
      <c r="CC5288" s="62"/>
      <c r="CD5288" s="62"/>
      <c r="CE5288" s="62"/>
      <c r="CF5288" s="62"/>
      <c r="CL5288" s="56" t="s">
        <v>1520</v>
      </c>
      <c r="CM5288" s="56" t="s">
        <v>215</v>
      </c>
      <c r="CN5288" s="56" t="s">
        <v>215</v>
      </c>
      <c r="CO5288" s="52"/>
      <c r="CP5288" s="52"/>
      <c r="CQ5288" s="52"/>
      <c r="CR5288" s="52"/>
      <c r="CS5288" s="52"/>
      <c r="CT5288" s="52"/>
      <c r="CU5288" s="33"/>
      <c r="CV5288" s="33"/>
    </row>
    <row r="5289" spans="74:100">
      <c r="BV5289" s="62"/>
      <c r="BW5289" s="62"/>
      <c r="BX5289" s="62"/>
      <c r="BY5289" s="62"/>
      <c r="BZ5289" s="62"/>
      <c r="CA5289" s="62"/>
      <c r="CB5289" s="62"/>
      <c r="CC5289" s="62"/>
      <c r="CD5289" s="62"/>
      <c r="CE5289" s="62"/>
      <c r="CF5289" s="62"/>
      <c r="CL5289" s="56" t="s">
        <v>21600</v>
      </c>
      <c r="CM5289" s="56"/>
      <c r="CN5289" s="56"/>
      <c r="CO5289" s="52"/>
      <c r="CP5289" s="52"/>
      <c r="CQ5289" s="52"/>
      <c r="CR5289" s="52"/>
      <c r="CS5289" s="52"/>
      <c r="CT5289" s="52"/>
      <c r="CU5289" s="33"/>
      <c r="CV5289" s="33"/>
    </row>
    <row r="5290" spans="74:100">
      <c r="BV5290" s="62"/>
      <c r="BW5290" s="62"/>
      <c r="BX5290" s="62"/>
      <c r="BY5290" s="62"/>
      <c r="BZ5290" s="62"/>
      <c r="CA5290" s="62"/>
      <c r="CB5290" s="62"/>
      <c r="CC5290" s="62"/>
      <c r="CD5290" s="62"/>
      <c r="CE5290" s="62"/>
      <c r="CF5290" s="62"/>
      <c r="CL5290" s="56" t="s">
        <v>4617</v>
      </c>
      <c r="CM5290" s="56" t="s">
        <v>3118</v>
      </c>
      <c r="CN5290" s="56" t="s">
        <v>3118</v>
      </c>
      <c r="CO5290" s="52"/>
      <c r="CP5290" s="52"/>
      <c r="CQ5290" s="52"/>
      <c r="CR5290" s="52"/>
      <c r="CS5290" s="52"/>
      <c r="CT5290" s="52"/>
      <c r="CU5290" s="33"/>
      <c r="CV5290" s="33"/>
    </row>
    <row r="5291" spans="74:100">
      <c r="BV5291" s="62"/>
      <c r="BW5291" s="62"/>
      <c r="BX5291" s="62"/>
      <c r="BY5291" s="62"/>
      <c r="BZ5291" s="62"/>
      <c r="CA5291" s="62"/>
      <c r="CB5291" s="62"/>
      <c r="CC5291" s="62"/>
      <c r="CD5291" s="62"/>
      <c r="CE5291" s="62"/>
      <c r="CF5291" s="62"/>
      <c r="CL5291" s="56" t="s">
        <v>18646</v>
      </c>
      <c r="CM5291" s="56"/>
      <c r="CN5291" s="56"/>
      <c r="CO5291" s="52"/>
      <c r="CP5291" s="52"/>
      <c r="CQ5291" s="52"/>
      <c r="CR5291" s="52"/>
      <c r="CS5291" s="52"/>
      <c r="CT5291" s="52"/>
      <c r="CU5291" s="33"/>
      <c r="CV5291" s="33"/>
    </row>
    <row r="5292" spans="74:100">
      <c r="BV5292" s="62"/>
      <c r="BW5292" s="62"/>
      <c r="BX5292" s="62"/>
      <c r="BY5292" s="62"/>
      <c r="BZ5292" s="62"/>
      <c r="CA5292" s="62"/>
      <c r="CB5292" s="62"/>
      <c r="CC5292" s="62"/>
      <c r="CD5292" s="62"/>
      <c r="CE5292" s="62"/>
      <c r="CF5292" s="62"/>
      <c r="CL5292" s="56" t="s">
        <v>27612</v>
      </c>
      <c r="CM5292" s="56" t="s">
        <v>217</v>
      </c>
      <c r="CN5292" s="56" t="s">
        <v>217</v>
      </c>
      <c r="CO5292" s="52"/>
      <c r="CP5292" s="52"/>
      <c r="CQ5292" s="52"/>
      <c r="CR5292" s="52"/>
      <c r="CS5292" s="52"/>
      <c r="CT5292" s="52"/>
      <c r="CU5292" s="33"/>
      <c r="CV5292" s="33"/>
    </row>
    <row r="5293" spans="74:100">
      <c r="BV5293" s="62"/>
      <c r="BW5293" s="62"/>
      <c r="BX5293" s="62"/>
      <c r="BY5293" s="62"/>
      <c r="BZ5293" s="62"/>
      <c r="CA5293" s="62"/>
      <c r="CB5293" s="62"/>
      <c r="CC5293" s="62"/>
      <c r="CD5293" s="62"/>
      <c r="CE5293" s="62"/>
      <c r="CF5293" s="62"/>
      <c r="CL5293" s="56" t="s">
        <v>27613</v>
      </c>
      <c r="CM5293" s="56"/>
      <c r="CN5293" s="56"/>
      <c r="CO5293" s="52"/>
      <c r="CP5293" s="52"/>
      <c r="CQ5293" s="52"/>
      <c r="CR5293" s="52"/>
      <c r="CS5293" s="52"/>
      <c r="CT5293" s="52"/>
      <c r="CU5293" s="33"/>
      <c r="CV5293" s="33"/>
    </row>
    <row r="5294" spans="74:100">
      <c r="BV5294" s="62"/>
      <c r="BW5294" s="62"/>
      <c r="BX5294" s="62"/>
      <c r="BY5294" s="62"/>
      <c r="BZ5294" s="62"/>
      <c r="CA5294" s="62"/>
      <c r="CB5294" s="62"/>
      <c r="CC5294" s="62"/>
      <c r="CD5294" s="62"/>
      <c r="CE5294" s="62"/>
      <c r="CF5294" s="62"/>
      <c r="CL5294" s="56" t="s">
        <v>4618</v>
      </c>
      <c r="CM5294" s="56" t="s">
        <v>217</v>
      </c>
      <c r="CN5294" s="56" t="s">
        <v>217</v>
      </c>
      <c r="CO5294" s="52"/>
      <c r="CP5294" s="52"/>
      <c r="CQ5294" s="52"/>
      <c r="CR5294" s="52"/>
      <c r="CS5294" s="52"/>
      <c r="CT5294" s="52"/>
      <c r="CU5294" s="33"/>
      <c r="CV5294" s="33"/>
    </row>
    <row r="5295" spans="74:100">
      <c r="BV5295" s="62"/>
      <c r="BW5295" s="62"/>
      <c r="BX5295" s="62"/>
      <c r="BY5295" s="62"/>
      <c r="BZ5295" s="62"/>
      <c r="CA5295" s="62"/>
      <c r="CB5295" s="62"/>
      <c r="CC5295" s="62"/>
      <c r="CD5295" s="62"/>
      <c r="CE5295" s="62"/>
      <c r="CF5295" s="62"/>
      <c r="CL5295" s="56" t="s">
        <v>18647</v>
      </c>
      <c r="CM5295" s="56"/>
      <c r="CN5295" s="56"/>
      <c r="CO5295" s="52"/>
      <c r="CP5295" s="52"/>
      <c r="CQ5295" s="52"/>
      <c r="CR5295" s="52"/>
      <c r="CS5295" s="52"/>
      <c r="CT5295" s="52"/>
      <c r="CU5295" s="33"/>
      <c r="CV5295" s="33"/>
    </row>
    <row r="5296" spans="74:100">
      <c r="BV5296" s="62"/>
      <c r="BW5296" s="62"/>
      <c r="BX5296" s="62"/>
      <c r="BY5296" s="62"/>
      <c r="BZ5296" s="62"/>
      <c r="CA5296" s="62"/>
      <c r="CB5296" s="62"/>
      <c r="CC5296" s="62"/>
      <c r="CD5296" s="62"/>
      <c r="CE5296" s="62"/>
      <c r="CF5296" s="62"/>
      <c r="CL5296" s="56" t="s">
        <v>1521</v>
      </c>
      <c r="CM5296" s="56" t="s">
        <v>216</v>
      </c>
      <c r="CN5296" s="56" t="s">
        <v>216</v>
      </c>
      <c r="CO5296" s="52"/>
      <c r="CP5296" s="52"/>
      <c r="CQ5296" s="52"/>
      <c r="CR5296" s="52"/>
      <c r="CS5296" s="52"/>
      <c r="CT5296" s="52"/>
      <c r="CU5296" s="33"/>
      <c r="CV5296" s="33"/>
    </row>
    <row r="5297" spans="74:100">
      <c r="BV5297" s="62"/>
      <c r="BW5297" s="62"/>
      <c r="BX5297" s="62"/>
      <c r="BY5297" s="62"/>
      <c r="BZ5297" s="62"/>
      <c r="CA5297" s="62"/>
      <c r="CB5297" s="62"/>
      <c r="CC5297" s="62"/>
      <c r="CD5297" s="62"/>
      <c r="CE5297" s="62"/>
      <c r="CF5297" s="62"/>
      <c r="CL5297" s="56" t="s">
        <v>21601</v>
      </c>
      <c r="CM5297" s="56"/>
      <c r="CN5297" s="56"/>
      <c r="CO5297" s="52"/>
      <c r="CP5297" s="52"/>
      <c r="CQ5297" s="52"/>
      <c r="CR5297" s="52"/>
      <c r="CS5297" s="52"/>
      <c r="CT5297" s="52"/>
      <c r="CU5297" s="33"/>
      <c r="CV5297" s="33"/>
    </row>
    <row r="5298" spans="74:100">
      <c r="BV5298" s="62"/>
      <c r="BW5298" s="62"/>
      <c r="BX5298" s="62"/>
      <c r="BY5298" s="62"/>
      <c r="BZ5298" s="62"/>
      <c r="CA5298" s="62"/>
      <c r="CB5298" s="62"/>
      <c r="CC5298" s="62"/>
      <c r="CD5298" s="62"/>
      <c r="CE5298" s="62"/>
      <c r="CF5298" s="62"/>
      <c r="CL5298" s="56" t="s">
        <v>4619</v>
      </c>
      <c r="CM5298" s="56" t="s">
        <v>217</v>
      </c>
      <c r="CN5298" s="56" t="s">
        <v>217</v>
      </c>
      <c r="CO5298" s="52"/>
      <c r="CP5298" s="52"/>
      <c r="CQ5298" s="52"/>
      <c r="CR5298" s="52"/>
      <c r="CS5298" s="52"/>
      <c r="CT5298" s="52"/>
      <c r="CU5298" s="33"/>
      <c r="CV5298" s="33"/>
    </row>
    <row r="5299" spans="74:100">
      <c r="BV5299" s="62"/>
      <c r="BW5299" s="62"/>
      <c r="BX5299" s="62"/>
      <c r="BY5299" s="62"/>
      <c r="BZ5299" s="62"/>
      <c r="CA5299" s="62"/>
      <c r="CB5299" s="62"/>
      <c r="CC5299" s="62"/>
      <c r="CD5299" s="62"/>
      <c r="CE5299" s="62"/>
      <c r="CF5299" s="62"/>
      <c r="CL5299" s="56" t="s">
        <v>18648</v>
      </c>
      <c r="CM5299" s="56"/>
      <c r="CN5299" s="56"/>
      <c r="CO5299" s="52"/>
      <c r="CP5299" s="52"/>
      <c r="CQ5299" s="52"/>
      <c r="CR5299" s="52"/>
      <c r="CS5299" s="52"/>
      <c r="CT5299" s="52"/>
      <c r="CU5299" s="33"/>
      <c r="CV5299" s="33"/>
    </row>
    <row r="5300" spans="74:100">
      <c r="BV5300" s="62"/>
      <c r="BW5300" s="62"/>
      <c r="BX5300" s="62"/>
      <c r="BY5300" s="62"/>
      <c r="BZ5300" s="62"/>
      <c r="CA5300" s="62"/>
      <c r="CB5300" s="62"/>
      <c r="CC5300" s="62"/>
      <c r="CD5300" s="62"/>
      <c r="CE5300" s="62"/>
      <c r="CF5300" s="62"/>
      <c r="CL5300" s="56" t="s">
        <v>4620</v>
      </c>
      <c r="CM5300" s="56" t="s">
        <v>217</v>
      </c>
      <c r="CN5300" s="56" t="s">
        <v>217</v>
      </c>
      <c r="CO5300" s="52"/>
      <c r="CP5300" s="52"/>
      <c r="CQ5300" s="52"/>
      <c r="CR5300" s="52"/>
      <c r="CS5300" s="52"/>
      <c r="CT5300" s="52"/>
      <c r="CU5300" s="33"/>
      <c r="CV5300" s="33"/>
    </row>
    <row r="5301" spans="74:100">
      <c r="BV5301" s="62"/>
      <c r="BW5301" s="62"/>
      <c r="BX5301" s="62"/>
      <c r="BY5301" s="62"/>
      <c r="BZ5301" s="62"/>
      <c r="CA5301" s="62"/>
      <c r="CB5301" s="62"/>
      <c r="CC5301" s="62"/>
      <c r="CD5301" s="62"/>
      <c r="CE5301" s="62"/>
      <c r="CF5301" s="62"/>
      <c r="CL5301" s="56" t="s">
        <v>18649</v>
      </c>
      <c r="CM5301" s="56"/>
      <c r="CN5301" s="56"/>
      <c r="CO5301" s="52"/>
      <c r="CP5301" s="52"/>
      <c r="CQ5301" s="52"/>
      <c r="CR5301" s="52"/>
      <c r="CS5301" s="52"/>
      <c r="CT5301" s="52"/>
      <c r="CU5301" s="33"/>
      <c r="CV5301" s="33"/>
    </row>
    <row r="5302" spans="74:100">
      <c r="BV5302" s="62"/>
      <c r="BW5302" s="62"/>
      <c r="BX5302" s="62"/>
      <c r="BY5302" s="62"/>
      <c r="BZ5302" s="62"/>
      <c r="CA5302" s="62"/>
      <c r="CB5302" s="62"/>
      <c r="CC5302" s="62"/>
      <c r="CD5302" s="62"/>
      <c r="CE5302" s="62"/>
      <c r="CF5302" s="62"/>
      <c r="CL5302" s="56" t="s">
        <v>4621</v>
      </c>
      <c r="CM5302" s="56" t="s">
        <v>217</v>
      </c>
      <c r="CN5302" s="56" t="s">
        <v>217</v>
      </c>
      <c r="CO5302" s="52"/>
      <c r="CP5302" s="52"/>
      <c r="CQ5302" s="52"/>
      <c r="CR5302" s="52"/>
      <c r="CS5302" s="52"/>
      <c r="CT5302" s="52"/>
      <c r="CU5302" s="33"/>
      <c r="CV5302" s="33"/>
    </row>
    <row r="5303" spans="74:100">
      <c r="BV5303" s="62"/>
      <c r="BW5303" s="62"/>
      <c r="BX5303" s="62"/>
      <c r="BY5303" s="62"/>
      <c r="BZ5303" s="62"/>
      <c r="CA5303" s="62"/>
      <c r="CB5303" s="62"/>
      <c r="CC5303" s="62"/>
      <c r="CD5303" s="62"/>
      <c r="CE5303" s="62"/>
      <c r="CF5303" s="62"/>
      <c r="CL5303" s="56" t="s">
        <v>18650</v>
      </c>
      <c r="CM5303" s="56"/>
      <c r="CN5303" s="56"/>
      <c r="CO5303" s="52"/>
      <c r="CP5303" s="52"/>
      <c r="CQ5303" s="52"/>
      <c r="CR5303" s="52"/>
      <c r="CS5303" s="52"/>
      <c r="CT5303" s="52"/>
      <c r="CU5303" s="33"/>
      <c r="CV5303" s="33"/>
    </row>
    <row r="5304" spans="74:100">
      <c r="BV5304" s="62"/>
      <c r="BW5304" s="62"/>
      <c r="BX5304" s="62"/>
      <c r="BY5304" s="62"/>
      <c r="BZ5304" s="62"/>
      <c r="CA5304" s="62"/>
      <c r="CB5304" s="62"/>
      <c r="CC5304" s="62"/>
      <c r="CD5304" s="62"/>
      <c r="CE5304" s="62"/>
      <c r="CF5304" s="62"/>
      <c r="CL5304" s="56" t="s">
        <v>4622</v>
      </c>
      <c r="CM5304" s="56" t="s">
        <v>217</v>
      </c>
      <c r="CN5304" s="56" t="s">
        <v>217</v>
      </c>
      <c r="CO5304" s="52"/>
      <c r="CP5304" s="52"/>
      <c r="CQ5304" s="52"/>
      <c r="CR5304" s="52"/>
      <c r="CS5304" s="52"/>
      <c r="CT5304" s="52"/>
      <c r="CU5304" s="33"/>
      <c r="CV5304" s="33"/>
    </row>
    <row r="5305" spans="74:100">
      <c r="BV5305" s="62"/>
      <c r="BW5305" s="62"/>
      <c r="BX5305" s="62"/>
      <c r="BY5305" s="62"/>
      <c r="BZ5305" s="62"/>
      <c r="CA5305" s="62"/>
      <c r="CB5305" s="62"/>
      <c r="CC5305" s="62"/>
      <c r="CD5305" s="62"/>
      <c r="CE5305" s="62"/>
      <c r="CF5305" s="62"/>
      <c r="CL5305" s="56" t="s">
        <v>18651</v>
      </c>
      <c r="CM5305" s="56"/>
      <c r="CN5305" s="56"/>
      <c r="CO5305" s="52"/>
      <c r="CP5305" s="52"/>
      <c r="CQ5305" s="52"/>
      <c r="CR5305" s="52"/>
      <c r="CS5305" s="52"/>
      <c r="CT5305" s="52"/>
      <c r="CU5305" s="33"/>
      <c r="CV5305" s="33"/>
    </row>
    <row r="5306" spans="74:100">
      <c r="BV5306" s="62"/>
      <c r="BW5306" s="62"/>
      <c r="BX5306" s="62"/>
      <c r="BY5306" s="62"/>
      <c r="BZ5306" s="62"/>
      <c r="CA5306" s="62"/>
      <c r="CB5306" s="62"/>
      <c r="CC5306" s="62"/>
      <c r="CD5306" s="62"/>
      <c r="CE5306" s="62"/>
      <c r="CF5306" s="62"/>
      <c r="CL5306" s="56" t="s">
        <v>4623</v>
      </c>
      <c r="CM5306" s="56" t="s">
        <v>217</v>
      </c>
      <c r="CN5306" s="56" t="s">
        <v>217</v>
      </c>
      <c r="CO5306" s="52"/>
      <c r="CP5306" s="52"/>
      <c r="CQ5306" s="52"/>
      <c r="CR5306" s="52"/>
      <c r="CS5306" s="52"/>
      <c r="CT5306" s="52"/>
      <c r="CU5306" s="33"/>
      <c r="CV5306" s="33"/>
    </row>
    <row r="5307" spans="74:100">
      <c r="BV5307" s="62"/>
      <c r="BW5307" s="62"/>
      <c r="BX5307" s="62"/>
      <c r="BY5307" s="62"/>
      <c r="BZ5307" s="62"/>
      <c r="CA5307" s="62"/>
      <c r="CB5307" s="62"/>
      <c r="CC5307" s="62"/>
      <c r="CD5307" s="62"/>
      <c r="CE5307" s="62"/>
      <c r="CF5307" s="62"/>
      <c r="CL5307" s="56" t="s">
        <v>18652</v>
      </c>
      <c r="CM5307" s="56"/>
      <c r="CN5307" s="56"/>
      <c r="CO5307" s="52"/>
      <c r="CP5307" s="52"/>
      <c r="CQ5307" s="52"/>
      <c r="CR5307" s="52"/>
      <c r="CS5307" s="52"/>
      <c r="CT5307" s="52"/>
      <c r="CU5307" s="33"/>
      <c r="CV5307" s="33"/>
    </row>
    <row r="5308" spans="74:100">
      <c r="BV5308" s="62"/>
      <c r="BW5308" s="62"/>
      <c r="BX5308" s="62"/>
      <c r="BY5308" s="62"/>
      <c r="BZ5308" s="62"/>
      <c r="CA5308" s="62"/>
      <c r="CB5308" s="62"/>
      <c r="CC5308" s="62"/>
      <c r="CD5308" s="62"/>
      <c r="CE5308" s="62"/>
      <c r="CF5308" s="62"/>
      <c r="CL5308" s="56" t="s">
        <v>4624</v>
      </c>
      <c r="CM5308" s="56" t="s">
        <v>217</v>
      </c>
      <c r="CN5308" s="56" t="s">
        <v>217</v>
      </c>
      <c r="CO5308" s="52"/>
      <c r="CP5308" s="52"/>
      <c r="CQ5308" s="52"/>
      <c r="CR5308" s="52"/>
      <c r="CS5308" s="52"/>
      <c r="CT5308" s="52"/>
      <c r="CU5308" s="33"/>
      <c r="CV5308" s="33"/>
    </row>
    <row r="5309" spans="74:100">
      <c r="BV5309" s="62"/>
      <c r="BW5309" s="62"/>
      <c r="BX5309" s="62"/>
      <c r="BY5309" s="62"/>
      <c r="BZ5309" s="62"/>
      <c r="CA5309" s="62"/>
      <c r="CB5309" s="62"/>
      <c r="CC5309" s="62"/>
      <c r="CD5309" s="62"/>
      <c r="CE5309" s="62"/>
      <c r="CF5309" s="62"/>
      <c r="CL5309" s="56" t="s">
        <v>18653</v>
      </c>
      <c r="CM5309" s="56"/>
      <c r="CN5309" s="56"/>
      <c r="CO5309" s="52"/>
      <c r="CP5309" s="52"/>
      <c r="CQ5309" s="52"/>
      <c r="CR5309" s="52"/>
      <c r="CS5309" s="52"/>
      <c r="CT5309" s="52"/>
      <c r="CU5309" s="33"/>
      <c r="CV5309" s="33"/>
    </row>
    <row r="5310" spans="74:100">
      <c r="BV5310" s="62"/>
      <c r="BW5310" s="62"/>
      <c r="BX5310" s="62"/>
      <c r="BY5310" s="62"/>
      <c r="BZ5310" s="62"/>
      <c r="CA5310" s="62"/>
      <c r="CB5310" s="62"/>
      <c r="CC5310" s="62"/>
      <c r="CD5310" s="62"/>
      <c r="CE5310" s="62"/>
      <c r="CF5310" s="62"/>
      <c r="CL5310" s="56" t="s">
        <v>4625</v>
      </c>
      <c r="CM5310" s="56" t="s">
        <v>3118</v>
      </c>
      <c r="CN5310" s="56" t="s">
        <v>3118</v>
      </c>
      <c r="CO5310" s="52"/>
      <c r="CP5310" s="52"/>
      <c r="CQ5310" s="52"/>
      <c r="CR5310" s="52"/>
      <c r="CS5310" s="52"/>
      <c r="CT5310" s="52"/>
      <c r="CU5310" s="33"/>
      <c r="CV5310" s="33"/>
    </row>
    <row r="5311" spans="74:100">
      <c r="BV5311" s="62"/>
      <c r="BW5311" s="62"/>
      <c r="BX5311" s="62"/>
      <c r="BY5311" s="62"/>
      <c r="BZ5311" s="62"/>
      <c r="CA5311" s="62"/>
      <c r="CB5311" s="62"/>
      <c r="CC5311" s="62"/>
      <c r="CD5311" s="62"/>
      <c r="CE5311" s="62"/>
      <c r="CF5311" s="62"/>
      <c r="CL5311" s="56" t="s">
        <v>18654</v>
      </c>
      <c r="CM5311" s="56"/>
      <c r="CN5311" s="56"/>
      <c r="CO5311" s="52"/>
      <c r="CP5311" s="52"/>
      <c r="CQ5311" s="52"/>
      <c r="CR5311" s="52"/>
      <c r="CS5311" s="52"/>
      <c r="CT5311" s="52"/>
      <c r="CU5311" s="33"/>
      <c r="CV5311" s="33"/>
    </row>
    <row r="5312" spans="74:100">
      <c r="BV5312" s="62"/>
      <c r="BW5312" s="62"/>
      <c r="BX5312" s="62"/>
      <c r="BY5312" s="62"/>
      <c r="BZ5312" s="62"/>
      <c r="CA5312" s="62"/>
      <c r="CB5312" s="62"/>
      <c r="CC5312" s="62"/>
      <c r="CD5312" s="62"/>
      <c r="CE5312" s="62"/>
      <c r="CF5312" s="62"/>
      <c r="CL5312" s="56" t="s">
        <v>4626</v>
      </c>
      <c r="CM5312" s="56" t="s">
        <v>216</v>
      </c>
      <c r="CN5312" s="56" t="s">
        <v>216</v>
      </c>
      <c r="CO5312" s="52"/>
      <c r="CP5312" s="52"/>
      <c r="CQ5312" s="52"/>
      <c r="CR5312" s="52"/>
      <c r="CS5312" s="52"/>
      <c r="CT5312" s="52"/>
      <c r="CU5312" s="33"/>
      <c r="CV5312" s="33"/>
    </row>
    <row r="5313" spans="74:100">
      <c r="BV5313" s="62"/>
      <c r="BW5313" s="62"/>
      <c r="BX5313" s="62"/>
      <c r="BY5313" s="62"/>
      <c r="BZ5313" s="62"/>
      <c r="CA5313" s="62"/>
      <c r="CB5313" s="62"/>
      <c r="CC5313" s="62"/>
      <c r="CD5313" s="62"/>
      <c r="CE5313" s="62"/>
      <c r="CF5313" s="62"/>
      <c r="CL5313" s="56" t="s">
        <v>21602</v>
      </c>
      <c r="CM5313" s="56"/>
      <c r="CN5313" s="56"/>
      <c r="CO5313" s="52"/>
      <c r="CP5313" s="52"/>
      <c r="CQ5313" s="52"/>
      <c r="CR5313" s="52"/>
      <c r="CS5313" s="52"/>
      <c r="CT5313" s="52"/>
      <c r="CU5313" s="33"/>
      <c r="CV5313" s="33"/>
    </row>
    <row r="5314" spans="74:100">
      <c r="BV5314" s="62"/>
      <c r="BW5314" s="62"/>
      <c r="BX5314" s="62"/>
      <c r="BY5314" s="62"/>
      <c r="BZ5314" s="62"/>
      <c r="CA5314" s="62"/>
      <c r="CB5314" s="62"/>
      <c r="CC5314" s="62"/>
      <c r="CD5314" s="62"/>
      <c r="CE5314" s="62"/>
      <c r="CF5314" s="62"/>
      <c r="CL5314" s="56" t="s">
        <v>4627</v>
      </c>
      <c r="CM5314" s="56" t="s">
        <v>217</v>
      </c>
      <c r="CN5314" s="56" t="s">
        <v>217</v>
      </c>
      <c r="CO5314" s="52"/>
      <c r="CP5314" s="52"/>
      <c r="CQ5314" s="52"/>
      <c r="CR5314" s="52"/>
      <c r="CS5314" s="52"/>
      <c r="CT5314" s="52"/>
      <c r="CU5314" s="33"/>
      <c r="CV5314" s="33"/>
    </row>
    <row r="5315" spans="74:100">
      <c r="BV5315" s="62"/>
      <c r="BW5315" s="62"/>
      <c r="BX5315" s="62"/>
      <c r="BY5315" s="62"/>
      <c r="BZ5315" s="62"/>
      <c r="CA5315" s="62"/>
      <c r="CB5315" s="62"/>
      <c r="CC5315" s="62"/>
      <c r="CD5315" s="62"/>
      <c r="CE5315" s="62"/>
      <c r="CF5315" s="62"/>
      <c r="CL5315" s="56" t="s">
        <v>18655</v>
      </c>
      <c r="CM5315" s="56"/>
      <c r="CN5315" s="56"/>
      <c r="CO5315" s="52"/>
      <c r="CP5315" s="52"/>
      <c r="CQ5315" s="52"/>
      <c r="CR5315" s="52"/>
      <c r="CS5315" s="52"/>
      <c r="CT5315" s="52"/>
      <c r="CU5315" s="33"/>
      <c r="CV5315" s="33"/>
    </row>
    <row r="5316" spans="74:100">
      <c r="BV5316" s="62"/>
      <c r="BW5316" s="62"/>
      <c r="BX5316" s="62"/>
      <c r="BY5316" s="62"/>
      <c r="BZ5316" s="62"/>
      <c r="CA5316" s="62"/>
      <c r="CB5316" s="62"/>
      <c r="CC5316" s="62"/>
      <c r="CD5316" s="62"/>
      <c r="CE5316" s="62"/>
      <c r="CF5316" s="62"/>
      <c r="CL5316" s="56" t="s">
        <v>27614</v>
      </c>
      <c r="CM5316" s="56" t="s">
        <v>217</v>
      </c>
      <c r="CN5316" s="56" t="s">
        <v>217</v>
      </c>
      <c r="CO5316" s="52"/>
      <c r="CP5316" s="52"/>
      <c r="CQ5316" s="52"/>
      <c r="CR5316" s="52"/>
      <c r="CS5316" s="52"/>
      <c r="CT5316" s="52"/>
      <c r="CU5316" s="33"/>
      <c r="CV5316" s="33"/>
    </row>
    <row r="5317" spans="74:100">
      <c r="BV5317" s="62"/>
      <c r="BW5317" s="62"/>
      <c r="BX5317" s="62"/>
      <c r="BY5317" s="62"/>
      <c r="BZ5317" s="62"/>
      <c r="CA5317" s="62"/>
      <c r="CB5317" s="62"/>
      <c r="CC5317" s="62"/>
      <c r="CD5317" s="62"/>
      <c r="CE5317" s="62"/>
      <c r="CF5317" s="62"/>
      <c r="CL5317" s="56" t="s">
        <v>27615</v>
      </c>
      <c r="CM5317" s="56"/>
      <c r="CN5317" s="56"/>
      <c r="CO5317" s="52"/>
      <c r="CP5317" s="52"/>
      <c r="CQ5317" s="52"/>
      <c r="CR5317" s="52"/>
      <c r="CS5317" s="52"/>
      <c r="CT5317" s="52"/>
      <c r="CU5317" s="33"/>
      <c r="CV5317" s="33"/>
    </row>
    <row r="5318" spans="74:100">
      <c r="BV5318" s="62"/>
      <c r="BW5318" s="62"/>
      <c r="BX5318" s="62"/>
      <c r="BY5318" s="62"/>
      <c r="BZ5318" s="62"/>
      <c r="CA5318" s="62"/>
      <c r="CB5318" s="62"/>
      <c r="CC5318" s="62"/>
      <c r="CD5318" s="62"/>
      <c r="CE5318" s="62"/>
      <c r="CF5318" s="62"/>
      <c r="CL5318" s="56" t="s">
        <v>27616</v>
      </c>
      <c r="CM5318" s="56" t="s">
        <v>217</v>
      </c>
      <c r="CN5318" s="56" t="s">
        <v>217</v>
      </c>
      <c r="CO5318" s="52"/>
      <c r="CP5318" s="52"/>
      <c r="CQ5318" s="52"/>
      <c r="CR5318" s="52"/>
      <c r="CS5318" s="52"/>
      <c r="CT5318" s="52"/>
      <c r="CU5318" s="33"/>
      <c r="CV5318" s="33"/>
    </row>
    <row r="5319" spans="74:100">
      <c r="BV5319" s="62"/>
      <c r="BW5319" s="62"/>
      <c r="BX5319" s="62"/>
      <c r="BY5319" s="62"/>
      <c r="BZ5319" s="62"/>
      <c r="CA5319" s="62"/>
      <c r="CB5319" s="62"/>
      <c r="CC5319" s="62"/>
      <c r="CD5319" s="62"/>
      <c r="CE5319" s="62"/>
      <c r="CF5319" s="62"/>
      <c r="CL5319" s="56" t="s">
        <v>27617</v>
      </c>
      <c r="CM5319" s="56"/>
      <c r="CN5319" s="56"/>
      <c r="CO5319" s="52"/>
      <c r="CP5319" s="52"/>
      <c r="CQ5319" s="52"/>
      <c r="CR5319" s="52"/>
      <c r="CS5319" s="52"/>
      <c r="CT5319" s="52"/>
      <c r="CU5319" s="33"/>
      <c r="CV5319" s="33"/>
    </row>
    <row r="5320" spans="74:100">
      <c r="BV5320" s="62"/>
      <c r="BW5320" s="62"/>
      <c r="BX5320" s="62"/>
      <c r="BY5320" s="62"/>
      <c r="BZ5320" s="62"/>
      <c r="CA5320" s="62"/>
      <c r="CB5320" s="62"/>
      <c r="CC5320" s="62"/>
      <c r="CD5320" s="62"/>
      <c r="CE5320" s="62"/>
      <c r="CF5320" s="62"/>
      <c r="CL5320" s="56" t="s">
        <v>4628</v>
      </c>
      <c r="CM5320" s="56" t="s">
        <v>3118</v>
      </c>
      <c r="CN5320" s="56" t="s">
        <v>3118</v>
      </c>
      <c r="CO5320" s="52"/>
      <c r="CP5320" s="52"/>
      <c r="CQ5320" s="52"/>
      <c r="CR5320" s="52"/>
      <c r="CS5320" s="52"/>
      <c r="CT5320" s="52"/>
      <c r="CU5320" s="33"/>
      <c r="CV5320" s="33"/>
    </row>
    <row r="5321" spans="74:100">
      <c r="BV5321" s="62"/>
      <c r="BW5321" s="62"/>
      <c r="BX5321" s="62"/>
      <c r="BY5321" s="62"/>
      <c r="BZ5321" s="62"/>
      <c r="CA5321" s="62"/>
      <c r="CB5321" s="62"/>
      <c r="CC5321" s="62"/>
      <c r="CD5321" s="62"/>
      <c r="CE5321" s="62"/>
      <c r="CF5321" s="62"/>
      <c r="CL5321" s="56" t="s">
        <v>18656</v>
      </c>
      <c r="CM5321" s="56"/>
      <c r="CN5321" s="56"/>
      <c r="CO5321" s="52"/>
      <c r="CP5321" s="52"/>
      <c r="CQ5321" s="52"/>
      <c r="CR5321" s="52"/>
      <c r="CS5321" s="52"/>
      <c r="CT5321" s="52"/>
      <c r="CU5321" s="33"/>
      <c r="CV5321" s="33"/>
    </row>
    <row r="5322" spans="74:100">
      <c r="BV5322" s="62"/>
      <c r="BW5322" s="62"/>
      <c r="BX5322" s="62"/>
      <c r="BY5322" s="62"/>
      <c r="BZ5322" s="62"/>
      <c r="CA5322" s="62"/>
      <c r="CB5322" s="62"/>
      <c r="CC5322" s="62"/>
      <c r="CD5322" s="62"/>
      <c r="CE5322" s="62"/>
      <c r="CF5322" s="62"/>
      <c r="CL5322" s="56" t="s">
        <v>4629</v>
      </c>
      <c r="CM5322" s="56" t="s">
        <v>217</v>
      </c>
      <c r="CN5322" s="56" t="s">
        <v>217</v>
      </c>
      <c r="CO5322" s="52"/>
      <c r="CP5322" s="52"/>
      <c r="CQ5322" s="52"/>
      <c r="CR5322" s="52"/>
      <c r="CS5322" s="52"/>
      <c r="CT5322" s="52"/>
      <c r="CU5322" s="33"/>
      <c r="CV5322" s="33"/>
    </row>
    <row r="5323" spans="74:100">
      <c r="BV5323" s="62"/>
      <c r="BW5323" s="62"/>
      <c r="BX5323" s="62"/>
      <c r="BY5323" s="62"/>
      <c r="BZ5323" s="62"/>
      <c r="CA5323" s="62"/>
      <c r="CB5323" s="62"/>
      <c r="CC5323" s="62"/>
      <c r="CD5323" s="62"/>
      <c r="CE5323" s="62"/>
      <c r="CF5323" s="62"/>
      <c r="CL5323" s="56" t="s">
        <v>18656</v>
      </c>
      <c r="CM5323" s="56"/>
      <c r="CN5323" s="56"/>
      <c r="CO5323" s="52"/>
      <c r="CP5323" s="52"/>
      <c r="CQ5323" s="52"/>
      <c r="CR5323" s="52"/>
      <c r="CS5323" s="52"/>
      <c r="CT5323" s="52"/>
      <c r="CU5323" s="33"/>
      <c r="CV5323" s="33"/>
    </row>
    <row r="5324" spans="74:100">
      <c r="BV5324" s="62"/>
      <c r="BW5324" s="62"/>
      <c r="BX5324" s="62"/>
      <c r="BY5324" s="62"/>
      <c r="BZ5324" s="62"/>
      <c r="CA5324" s="62"/>
      <c r="CB5324" s="62"/>
      <c r="CC5324" s="62"/>
      <c r="CD5324" s="62"/>
      <c r="CE5324" s="62"/>
      <c r="CF5324" s="62"/>
      <c r="CL5324" s="56" t="s">
        <v>27618</v>
      </c>
      <c r="CM5324" s="56" t="s">
        <v>3118</v>
      </c>
      <c r="CN5324" s="56" t="s">
        <v>3118</v>
      </c>
      <c r="CO5324" s="52"/>
      <c r="CP5324" s="52"/>
      <c r="CQ5324" s="52"/>
      <c r="CR5324" s="52"/>
      <c r="CS5324" s="52"/>
      <c r="CT5324" s="52"/>
      <c r="CU5324" s="33"/>
      <c r="CV5324" s="33"/>
    </row>
    <row r="5325" spans="74:100">
      <c r="BV5325" s="62"/>
      <c r="BW5325" s="62"/>
      <c r="BX5325" s="62"/>
      <c r="BY5325" s="62"/>
      <c r="BZ5325" s="62"/>
      <c r="CA5325" s="62"/>
      <c r="CB5325" s="62"/>
      <c r="CC5325" s="62"/>
      <c r="CD5325" s="62"/>
      <c r="CE5325" s="62"/>
      <c r="CF5325" s="62"/>
      <c r="CL5325" s="56" t="s">
        <v>27619</v>
      </c>
      <c r="CM5325" s="56"/>
      <c r="CN5325" s="56"/>
      <c r="CO5325" s="52"/>
      <c r="CP5325" s="52"/>
      <c r="CQ5325" s="52"/>
      <c r="CR5325" s="52"/>
      <c r="CS5325" s="52"/>
      <c r="CT5325" s="52"/>
      <c r="CU5325" s="33"/>
      <c r="CV5325" s="33"/>
    </row>
    <row r="5326" spans="74:100">
      <c r="BV5326" s="62"/>
      <c r="BW5326" s="62"/>
      <c r="BX5326" s="62"/>
      <c r="BY5326" s="62"/>
      <c r="BZ5326" s="62"/>
      <c r="CA5326" s="62"/>
      <c r="CB5326" s="62"/>
      <c r="CC5326" s="62"/>
      <c r="CD5326" s="62"/>
      <c r="CE5326" s="62"/>
      <c r="CF5326" s="62"/>
      <c r="CL5326" s="56" t="s">
        <v>27620</v>
      </c>
      <c r="CM5326" s="56" t="s">
        <v>217</v>
      </c>
      <c r="CN5326" s="56" t="s">
        <v>217</v>
      </c>
      <c r="CO5326" s="52"/>
      <c r="CP5326" s="52"/>
      <c r="CQ5326" s="52"/>
      <c r="CR5326" s="52"/>
      <c r="CS5326" s="52"/>
      <c r="CT5326" s="52"/>
      <c r="CU5326" s="33"/>
      <c r="CV5326" s="33"/>
    </row>
    <row r="5327" spans="74:100">
      <c r="BV5327" s="62"/>
      <c r="BW5327" s="62"/>
      <c r="BX5327" s="62"/>
      <c r="BY5327" s="62"/>
      <c r="BZ5327" s="62"/>
      <c r="CA5327" s="62"/>
      <c r="CB5327" s="62"/>
      <c r="CC5327" s="62"/>
      <c r="CD5327" s="62"/>
      <c r="CE5327" s="62"/>
      <c r="CF5327" s="62"/>
      <c r="CL5327" s="56" t="s">
        <v>27621</v>
      </c>
      <c r="CM5327" s="56"/>
      <c r="CN5327" s="56"/>
      <c r="CO5327" s="52"/>
      <c r="CP5327" s="52"/>
      <c r="CQ5327" s="52"/>
      <c r="CR5327" s="52"/>
      <c r="CS5327" s="52"/>
      <c r="CT5327" s="52"/>
      <c r="CU5327" s="33"/>
      <c r="CV5327" s="33"/>
    </row>
    <row r="5328" spans="74:100">
      <c r="BV5328" s="62"/>
      <c r="BW5328" s="62"/>
      <c r="BX5328" s="62"/>
      <c r="BY5328" s="62"/>
      <c r="BZ5328" s="62"/>
      <c r="CA5328" s="62"/>
      <c r="CB5328" s="62"/>
      <c r="CC5328" s="62"/>
      <c r="CD5328" s="62"/>
      <c r="CE5328" s="62"/>
      <c r="CF5328" s="62"/>
      <c r="CL5328" s="56" t="s">
        <v>27622</v>
      </c>
      <c r="CM5328" s="56" t="s">
        <v>217</v>
      </c>
      <c r="CN5328" s="56" t="s">
        <v>217</v>
      </c>
      <c r="CO5328" s="52"/>
      <c r="CP5328" s="52"/>
      <c r="CQ5328" s="52"/>
      <c r="CR5328" s="52"/>
      <c r="CS5328" s="52"/>
      <c r="CT5328" s="52"/>
      <c r="CU5328" s="33"/>
      <c r="CV5328" s="33"/>
    </row>
    <row r="5329" spans="74:100">
      <c r="BV5329" s="62"/>
      <c r="BW5329" s="62"/>
      <c r="BX5329" s="62"/>
      <c r="BY5329" s="62"/>
      <c r="BZ5329" s="62"/>
      <c r="CA5329" s="62"/>
      <c r="CB5329" s="62"/>
      <c r="CC5329" s="62"/>
      <c r="CD5329" s="62"/>
      <c r="CE5329" s="62"/>
      <c r="CF5329" s="62"/>
      <c r="CL5329" s="56" t="s">
        <v>27623</v>
      </c>
      <c r="CM5329" s="56"/>
      <c r="CN5329" s="56"/>
      <c r="CO5329" s="52"/>
      <c r="CP5329" s="52"/>
      <c r="CQ5329" s="52"/>
      <c r="CR5329" s="52"/>
      <c r="CS5329" s="52"/>
      <c r="CT5329" s="52"/>
      <c r="CU5329" s="33"/>
      <c r="CV5329" s="33"/>
    </row>
    <row r="5330" spans="74:100">
      <c r="BV5330" s="62"/>
      <c r="BW5330" s="62"/>
      <c r="BX5330" s="62"/>
      <c r="BY5330" s="62"/>
      <c r="BZ5330" s="62"/>
      <c r="CA5330" s="62"/>
      <c r="CB5330" s="62"/>
      <c r="CC5330" s="62"/>
      <c r="CD5330" s="62"/>
      <c r="CE5330" s="62"/>
      <c r="CF5330" s="62"/>
      <c r="CL5330" s="56" t="s">
        <v>4630</v>
      </c>
      <c r="CM5330" s="56" t="s">
        <v>3118</v>
      </c>
      <c r="CN5330" s="56" t="s">
        <v>3118</v>
      </c>
      <c r="CO5330" s="52"/>
      <c r="CP5330" s="52"/>
      <c r="CQ5330" s="52"/>
      <c r="CR5330" s="52"/>
      <c r="CS5330" s="52"/>
      <c r="CT5330" s="52"/>
      <c r="CU5330" s="33"/>
      <c r="CV5330" s="33"/>
    </row>
    <row r="5331" spans="74:100">
      <c r="BV5331" s="62"/>
      <c r="BW5331" s="62"/>
      <c r="BX5331" s="62"/>
      <c r="BY5331" s="62"/>
      <c r="BZ5331" s="62"/>
      <c r="CA5331" s="62"/>
      <c r="CB5331" s="62"/>
      <c r="CC5331" s="62"/>
      <c r="CD5331" s="62"/>
      <c r="CE5331" s="62"/>
      <c r="CF5331" s="62"/>
      <c r="CL5331" s="56" t="s">
        <v>19133</v>
      </c>
      <c r="CM5331" s="56"/>
      <c r="CN5331" s="56"/>
      <c r="CO5331" s="52"/>
      <c r="CP5331" s="52"/>
      <c r="CQ5331" s="52"/>
      <c r="CR5331" s="52"/>
      <c r="CS5331" s="52"/>
      <c r="CT5331" s="52"/>
      <c r="CU5331" s="33"/>
      <c r="CV5331" s="33"/>
    </row>
    <row r="5332" spans="74:100">
      <c r="BV5332" s="62"/>
      <c r="BW5332" s="62"/>
      <c r="BX5332" s="62"/>
      <c r="BY5332" s="62"/>
      <c r="BZ5332" s="62"/>
      <c r="CA5332" s="62"/>
      <c r="CB5332" s="62"/>
      <c r="CC5332" s="62"/>
      <c r="CD5332" s="62"/>
      <c r="CE5332" s="62"/>
      <c r="CF5332" s="62"/>
      <c r="CL5332" s="56" t="s">
        <v>4631</v>
      </c>
      <c r="CM5332" s="56" t="s">
        <v>214</v>
      </c>
      <c r="CN5332" s="56" t="s">
        <v>214</v>
      </c>
      <c r="CO5332" s="52"/>
      <c r="CP5332" s="52"/>
      <c r="CQ5332" s="52"/>
      <c r="CR5332" s="52"/>
      <c r="CS5332" s="52"/>
      <c r="CT5332" s="52"/>
      <c r="CU5332" s="33"/>
      <c r="CV5332" s="33"/>
    </row>
    <row r="5333" spans="74:100">
      <c r="BV5333" s="62"/>
      <c r="BW5333" s="62"/>
      <c r="BX5333" s="62"/>
      <c r="BY5333" s="62"/>
      <c r="BZ5333" s="62"/>
      <c r="CA5333" s="62"/>
      <c r="CB5333" s="62"/>
      <c r="CC5333" s="62"/>
      <c r="CD5333" s="62"/>
      <c r="CE5333" s="62"/>
      <c r="CF5333" s="62"/>
      <c r="CL5333" s="56" t="s">
        <v>21603</v>
      </c>
      <c r="CM5333" s="56"/>
      <c r="CN5333" s="56"/>
      <c r="CO5333" s="52"/>
      <c r="CP5333" s="52"/>
      <c r="CQ5333" s="52"/>
      <c r="CR5333" s="52"/>
      <c r="CS5333" s="52"/>
      <c r="CT5333" s="52"/>
      <c r="CU5333" s="33"/>
      <c r="CV5333" s="33"/>
    </row>
    <row r="5334" spans="74:100">
      <c r="BV5334" s="62"/>
      <c r="BW5334" s="62"/>
      <c r="BX5334" s="62"/>
      <c r="BY5334" s="62"/>
      <c r="BZ5334" s="62"/>
      <c r="CA5334" s="62"/>
      <c r="CB5334" s="62"/>
      <c r="CC5334" s="62"/>
      <c r="CD5334" s="62"/>
      <c r="CE5334" s="62"/>
      <c r="CF5334" s="62"/>
      <c r="CL5334" s="56" t="s">
        <v>4632</v>
      </c>
      <c r="CM5334" s="56" t="s">
        <v>216</v>
      </c>
      <c r="CN5334" s="56" t="s">
        <v>216</v>
      </c>
      <c r="CO5334" s="52"/>
      <c r="CP5334" s="52"/>
      <c r="CQ5334" s="52"/>
      <c r="CR5334" s="52"/>
      <c r="CS5334" s="52"/>
      <c r="CT5334" s="52"/>
      <c r="CU5334" s="33"/>
      <c r="CV5334" s="33"/>
    </row>
    <row r="5335" spans="74:100">
      <c r="BV5335" s="62"/>
      <c r="BW5335" s="62"/>
      <c r="BX5335" s="62"/>
      <c r="BY5335" s="62"/>
      <c r="BZ5335" s="62"/>
      <c r="CA5335" s="62"/>
      <c r="CB5335" s="62"/>
      <c r="CC5335" s="62"/>
      <c r="CD5335" s="62"/>
      <c r="CE5335" s="62"/>
      <c r="CF5335" s="62"/>
      <c r="CL5335" s="56" t="s">
        <v>21604</v>
      </c>
      <c r="CM5335" s="56"/>
      <c r="CN5335" s="56"/>
      <c r="CO5335" s="52"/>
      <c r="CP5335" s="52"/>
      <c r="CQ5335" s="52"/>
      <c r="CR5335" s="52"/>
      <c r="CS5335" s="52"/>
      <c r="CT5335" s="52"/>
      <c r="CU5335" s="33"/>
      <c r="CV5335" s="33"/>
    </row>
    <row r="5336" spans="74:100">
      <c r="BV5336" s="62"/>
      <c r="BW5336" s="62"/>
      <c r="BX5336" s="62"/>
      <c r="BY5336" s="62"/>
      <c r="BZ5336" s="62"/>
      <c r="CA5336" s="62"/>
      <c r="CB5336" s="62"/>
      <c r="CC5336" s="62"/>
      <c r="CD5336" s="62"/>
      <c r="CE5336" s="62"/>
      <c r="CF5336" s="62"/>
      <c r="CL5336" s="56" t="s">
        <v>27624</v>
      </c>
      <c r="CM5336" s="56" t="s">
        <v>3118</v>
      </c>
      <c r="CN5336" s="56" t="s">
        <v>3118</v>
      </c>
      <c r="CO5336" s="52"/>
      <c r="CP5336" s="52"/>
      <c r="CQ5336" s="52"/>
      <c r="CR5336" s="52"/>
      <c r="CS5336" s="52"/>
      <c r="CT5336" s="52"/>
      <c r="CU5336" s="33"/>
      <c r="CV5336" s="33"/>
    </row>
    <row r="5337" spans="74:100">
      <c r="BV5337" s="62"/>
      <c r="BW5337" s="62"/>
      <c r="BX5337" s="62"/>
      <c r="BY5337" s="62"/>
      <c r="BZ5337" s="62"/>
      <c r="CA5337" s="62"/>
      <c r="CB5337" s="62"/>
      <c r="CC5337" s="62"/>
      <c r="CD5337" s="62"/>
      <c r="CE5337" s="62"/>
      <c r="CF5337" s="62"/>
      <c r="CL5337" s="56" t="s">
        <v>27625</v>
      </c>
      <c r="CM5337" s="56"/>
      <c r="CN5337" s="56"/>
      <c r="CO5337" s="52"/>
      <c r="CP5337" s="52"/>
      <c r="CQ5337" s="52"/>
      <c r="CR5337" s="52"/>
      <c r="CS5337" s="52"/>
      <c r="CT5337" s="52"/>
      <c r="CU5337" s="33"/>
      <c r="CV5337" s="33"/>
    </row>
    <row r="5338" spans="74:100">
      <c r="BV5338" s="62"/>
      <c r="BW5338" s="62"/>
      <c r="BX5338" s="62"/>
      <c r="BY5338" s="62"/>
      <c r="BZ5338" s="62"/>
      <c r="CA5338" s="62"/>
      <c r="CB5338" s="62"/>
      <c r="CC5338" s="62"/>
      <c r="CD5338" s="62"/>
      <c r="CE5338" s="62"/>
      <c r="CF5338" s="62"/>
      <c r="CL5338" s="56" t="s">
        <v>21605</v>
      </c>
      <c r="CM5338" s="56" t="s">
        <v>214</v>
      </c>
      <c r="CN5338" s="56" t="s">
        <v>214</v>
      </c>
      <c r="CO5338" s="52"/>
      <c r="CP5338" s="52"/>
      <c r="CQ5338" s="52"/>
      <c r="CR5338" s="52"/>
      <c r="CS5338" s="52"/>
      <c r="CT5338" s="52"/>
      <c r="CU5338" s="33"/>
      <c r="CV5338" s="33"/>
    </row>
    <row r="5339" spans="74:100">
      <c r="BV5339" s="62"/>
      <c r="BW5339" s="62"/>
      <c r="BX5339" s="62"/>
      <c r="BY5339" s="62"/>
      <c r="BZ5339" s="62"/>
      <c r="CA5339" s="62"/>
      <c r="CB5339" s="62"/>
      <c r="CC5339" s="62"/>
      <c r="CD5339" s="62"/>
      <c r="CE5339" s="62"/>
      <c r="CF5339" s="62"/>
      <c r="CL5339" s="56" t="s">
        <v>24969</v>
      </c>
      <c r="CM5339" s="56"/>
      <c r="CN5339" s="56"/>
      <c r="CO5339" s="52"/>
      <c r="CP5339" s="52"/>
      <c r="CQ5339" s="52"/>
      <c r="CR5339" s="52"/>
      <c r="CS5339" s="52"/>
      <c r="CT5339" s="52"/>
      <c r="CU5339" s="33"/>
      <c r="CV5339" s="33"/>
    </row>
    <row r="5340" spans="74:100">
      <c r="BV5340" s="62"/>
      <c r="BW5340" s="62"/>
      <c r="BX5340" s="62"/>
      <c r="BY5340" s="62"/>
      <c r="BZ5340" s="62"/>
      <c r="CA5340" s="62"/>
      <c r="CB5340" s="62"/>
      <c r="CC5340" s="62"/>
      <c r="CD5340" s="62"/>
      <c r="CE5340" s="62"/>
      <c r="CF5340" s="62"/>
      <c r="CL5340" s="56" t="s">
        <v>4633</v>
      </c>
      <c r="CM5340" s="56" t="s">
        <v>3118</v>
      </c>
      <c r="CN5340" s="56" t="s">
        <v>3118</v>
      </c>
      <c r="CO5340" s="52"/>
      <c r="CP5340" s="52"/>
      <c r="CQ5340" s="52"/>
      <c r="CR5340" s="52"/>
      <c r="CS5340" s="52"/>
      <c r="CT5340" s="52"/>
      <c r="CU5340" s="33"/>
      <c r="CV5340" s="33"/>
    </row>
    <row r="5341" spans="74:100">
      <c r="BV5341" s="62"/>
      <c r="BW5341" s="62"/>
      <c r="BX5341" s="62"/>
      <c r="BY5341" s="62"/>
      <c r="BZ5341" s="62"/>
      <c r="CA5341" s="62"/>
      <c r="CB5341" s="62"/>
      <c r="CC5341" s="62"/>
      <c r="CD5341" s="62"/>
      <c r="CE5341" s="62"/>
      <c r="CF5341" s="62"/>
      <c r="CL5341" s="56" t="s">
        <v>17875</v>
      </c>
      <c r="CM5341" s="56"/>
      <c r="CN5341" s="56"/>
      <c r="CO5341" s="52"/>
      <c r="CP5341" s="52"/>
      <c r="CQ5341" s="52"/>
      <c r="CR5341" s="52"/>
      <c r="CS5341" s="52"/>
      <c r="CT5341" s="52"/>
      <c r="CU5341" s="33"/>
      <c r="CV5341" s="33"/>
    </row>
    <row r="5342" spans="74:100">
      <c r="BV5342" s="62"/>
      <c r="BW5342" s="62"/>
      <c r="BX5342" s="62"/>
      <c r="BY5342" s="62"/>
      <c r="BZ5342" s="62"/>
      <c r="CA5342" s="62"/>
      <c r="CB5342" s="62"/>
      <c r="CC5342" s="62"/>
      <c r="CD5342" s="62"/>
      <c r="CE5342" s="62"/>
      <c r="CF5342" s="62"/>
      <c r="CL5342" s="56" t="s">
        <v>4634</v>
      </c>
      <c r="CM5342" s="56" t="s">
        <v>217</v>
      </c>
      <c r="CN5342" s="56" t="s">
        <v>217</v>
      </c>
      <c r="CO5342" s="52"/>
      <c r="CP5342" s="52"/>
      <c r="CQ5342" s="52"/>
      <c r="CR5342" s="52"/>
      <c r="CS5342" s="52"/>
      <c r="CT5342" s="52"/>
      <c r="CU5342" s="33"/>
      <c r="CV5342" s="33"/>
    </row>
    <row r="5343" spans="74:100">
      <c r="BV5343" s="62"/>
      <c r="BW5343" s="62"/>
      <c r="BX5343" s="62"/>
      <c r="BY5343" s="62"/>
      <c r="BZ5343" s="62"/>
      <c r="CA5343" s="62"/>
      <c r="CB5343" s="62"/>
      <c r="CC5343" s="62"/>
      <c r="CD5343" s="62"/>
      <c r="CE5343" s="62"/>
      <c r="CF5343" s="62"/>
      <c r="CL5343" s="56" t="s">
        <v>18657</v>
      </c>
      <c r="CM5343" s="56"/>
      <c r="CN5343" s="56"/>
      <c r="CO5343" s="52"/>
      <c r="CP5343" s="52"/>
      <c r="CQ5343" s="52"/>
      <c r="CR5343" s="52"/>
      <c r="CS5343" s="52"/>
      <c r="CT5343" s="52"/>
      <c r="CU5343" s="33"/>
      <c r="CV5343" s="33"/>
    </row>
    <row r="5344" spans="74:100">
      <c r="BV5344" s="62"/>
      <c r="BW5344" s="62"/>
      <c r="BX5344" s="62"/>
      <c r="BY5344" s="62"/>
      <c r="BZ5344" s="62"/>
      <c r="CA5344" s="62"/>
      <c r="CB5344" s="62"/>
      <c r="CC5344" s="62"/>
      <c r="CD5344" s="62"/>
      <c r="CE5344" s="62"/>
      <c r="CF5344" s="62"/>
      <c r="CL5344" s="56" t="s">
        <v>4635</v>
      </c>
      <c r="CM5344" s="56" t="s">
        <v>3118</v>
      </c>
      <c r="CN5344" s="56" t="s">
        <v>3118</v>
      </c>
      <c r="CO5344" s="52"/>
      <c r="CP5344" s="52"/>
      <c r="CQ5344" s="52"/>
      <c r="CR5344" s="52"/>
      <c r="CS5344" s="52"/>
      <c r="CT5344" s="52"/>
      <c r="CU5344" s="33"/>
      <c r="CV5344" s="33"/>
    </row>
    <row r="5345" spans="74:100">
      <c r="BV5345" s="62"/>
      <c r="BW5345" s="62"/>
      <c r="BX5345" s="62"/>
      <c r="BY5345" s="62"/>
      <c r="BZ5345" s="62"/>
      <c r="CA5345" s="62"/>
      <c r="CB5345" s="62"/>
      <c r="CC5345" s="62"/>
      <c r="CD5345" s="62"/>
      <c r="CE5345" s="62"/>
      <c r="CF5345" s="62"/>
      <c r="CL5345" s="56" t="s">
        <v>18658</v>
      </c>
      <c r="CM5345" s="56"/>
      <c r="CN5345" s="56"/>
      <c r="CO5345" s="52"/>
      <c r="CP5345" s="52"/>
      <c r="CQ5345" s="52"/>
      <c r="CR5345" s="52"/>
      <c r="CS5345" s="52"/>
      <c r="CT5345" s="52"/>
      <c r="CU5345" s="33"/>
      <c r="CV5345" s="33"/>
    </row>
    <row r="5346" spans="74:100">
      <c r="BV5346" s="62"/>
      <c r="BW5346" s="62"/>
      <c r="BX5346" s="62"/>
      <c r="BY5346" s="62"/>
      <c r="BZ5346" s="62"/>
      <c r="CA5346" s="62"/>
      <c r="CB5346" s="62"/>
      <c r="CC5346" s="62"/>
      <c r="CD5346" s="62"/>
      <c r="CE5346" s="62"/>
      <c r="CF5346" s="62"/>
      <c r="CL5346" s="56" t="s">
        <v>4636</v>
      </c>
      <c r="CM5346" s="56" t="s">
        <v>217</v>
      </c>
      <c r="CN5346" s="56" t="s">
        <v>217</v>
      </c>
      <c r="CO5346" s="52"/>
      <c r="CP5346" s="52"/>
      <c r="CQ5346" s="52"/>
      <c r="CR5346" s="52"/>
      <c r="CS5346" s="52"/>
      <c r="CT5346" s="52"/>
      <c r="CU5346" s="33"/>
      <c r="CV5346" s="33"/>
    </row>
    <row r="5347" spans="74:100">
      <c r="BV5347" s="62"/>
      <c r="BW5347" s="62"/>
      <c r="BX5347" s="62"/>
      <c r="BY5347" s="62"/>
      <c r="BZ5347" s="62"/>
      <c r="CA5347" s="62"/>
      <c r="CB5347" s="62"/>
      <c r="CC5347" s="62"/>
      <c r="CD5347" s="62"/>
      <c r="CE5347" s="62"/>
      <c r="CF5347" s="62"/>
      <c r="CL5347" s="56" t="s">
        <v>17827</v>
      </c>
      <c r="CM5347" s="56"/>
      <c r="CN5347" s="56"/>
      <c r="CO5347" s="52"/>
      <c r="CP5347" s="52"/>
      <c r="CQ5347" s="52"/>
      <c r="CR5347" s="52"/>
      <c r="CS5347" s="52"/>
      <c r="CT5347" s="52"/>
      <c r="CU5347" s="33"/>
      <c r="CV5347" s="33"/>
    </row>
    <row r="5348" spans="74:100">
      <c r="BV5348" s="62"/>
      <c r="BW5348" s="62"/>
      <c r="BX5348" s="62"/>
      <c r="BY5348" s="62"/>
      <c r="BZ5348" s="62"/>
      <c r="CA5348" s="62"/>
      <c r="CB5348" s="62"/>
      <c r="CC5348" s="62"/>
      <c r="CD5348" s="62"/>
      <c r="CE5348" s="62"/>
      <c r="CF5348" s="62"/>
      <c r="CL5348" s="56" t="s">
        <v>1523</v>
      </c>
      <c r="CM5348" s="56" t="s">
        <v>215</v>
      </c>
      <c r="CN5348" s="56" t="s">
        <v>215</v>
      </c>
      <c r="CO5348" s="52"/>
      <c r="CP5348" s="52"/>
      <c r="CQ5348" s="52"/>
      <c r="CR5348" s="52"/>
      <c r="CS5348" s="52"/>
      <c r="CT5348" s="52"/>
      <c r="CU5348" s="33"/>
      <c r="CV5348" s="33"/>
    </row>
    <row r="5349" spans="74:100">
      <c r="BV5349" s="62"/>
      <c r="BW5349" s="62"/>
      <c r="BX5349" s="62"/>
      <c r="BY5349" s="62"/>
      <c r="BZ5349" s="62"/>
      <c r="CA5349" s="62"/>
      <c r="CB5349" s="62"/>
      <c r="CC5349" s="62"/>
      <c r="CD5349" s="62"/>
      <c r="CE5349" s="62"/>
      <c r="CF5349" s="62"/>
      <c r="CL5349" s="56" t="s">
        <v>21606</v>
      </c>
      <c r="CM5349" s="56"/>
      <c r="CN5349" s="56"/>
      <c r="CO5349" s="52"/>
      <c r="CP5349" s="52"/>
      <c r="CQ5349" s="52"/>
      <c r="CR5349" s="52"/>
      <c r="CS5349" s="52"/>
      <c r="CT5349" s="52"/>
      <c r="CU5349" s="33"/>
      <c r="CV5349" s="33"/>
    </row>
    <row r="5350" spans="74:100">
      <c r="BV5350" s="62"/>
      <c r="BW5350" s="62"/>
      <c r="BX5350" s="62"/>
      <c r="BY5350" s="62"/>
      <c r="BZ5350" s="62"/>
      <c r="CA5350" s="62"/>
      <c r="CB5350" s="62"/>
      <c r="CC5350" s="62"/>
      <c r="CD5350" s="62"/>
      <c r="CE5350" s="62"/>
      <c r="CF5350" s="62"/>
      <c r="CL5350" s="56" t="s">
        <v>1524</v>
      </c>
      <c r="CM5350" s="56" t="s">
        <v>216</v>
      </c>
      <c r="CN5350" s="56" t="s">
        <v>216</v>
      </c>
      <c r="CO5350" s="52"/>
      <c r="CP5350" s="52"/>
      <c r="CQ5350" s="52"/>
      <c r="CR5350" s="52"/>
      <c r="CS5350" s="52"/>
      <c r="CT5350" s="52"/>
      <c r="CU5350" s="33"/>
      <c r="CV5350" s="33"/>
    </row>
    <row r="5351" spans="74:100">
      <c r="BV5351" s="62"/>
      <c r="BW5351" s="62"/>
      <c r="BX5351" s="62"/>
      <c r="BY5351" s="62"/>
      <c r="BZ5351" s="62"/>
      <c r="CA5351" s="62"/>
      <c r="CB5351" s="62"/>
      <c r="CC5351" s="62"/>
      <c r="CD5351" s="62"/>
      <c r="CE5351" s="62"/>
      <c r="CF5351" s="62"/>
      <c r="CL5351" s="56" t="s">
        <v>21607</v>
      </c>
      <c r="CM5351" s="56"/>
      <c r="CN5351" s="56"/>
      <c r="CO5351" s="52"/>
      <c r="CP5351" s="52"/>
      <c r="CQ5351" s="52"/>
      <c r="CR5351" s="52"/>
      <c r="CS5351" s="52"/>
      <c r="CT5351" s="52"/>
      <c r="CU5351" s="33"/>
      <c r="CV5351" s="33"/>
    </row>
    <row r="5352" spans="74:100">
      <c r="BV5352" s="62"/>
      <c r="BW5352" s="62"/>
      <c r="BX5352" s="62"/>
      <c r="BY5352" s="62"/>
      <c r="BZ5352" s="62"/>
      <c r="CA5352" s="62"/>
      <c r="CB5352" s="62"/>
      <c r="CC5352" s="62"/>
      <c r="CD5352" s="62"/>
      <c r="CE5352" s="62"/>
      <c r="CF5352" s="62"/>
      <c r="CL5352" s="56" t="s">
        <v>27626</v>
      </c>
      <c r="CM5352" s="56" t="s">
        <v>217</v>
      </c>
      <c r="CN5352" s="56" t="s">
        <v>217</v>
      </c>
      <c r="CO5352" s="52"/>
      <c r="CP5352" s="52"/>
      <c r="CQ5352" s="52"/>
      <c r="CR5352" s="52"/>
      <c r="CS5352" s="52"/>
      <c r="CT5352" s="52"/>
      <c r="CU5352" s="33"/>
      <c r="CV5352" s="33"/>
    </row>
    <row r="5353" spans="74:100">
      <c r="BV5353" s="62"/>
      <c r="BW5353" s="62"/>
      <c r="BX5353" s="62"/>
      <c r="BY5353" s="62"/>
      <c r="BZ5353" s="62"/>
      <c r="CA5353" s="62"/>
      <c r="CB5353" s="62"/>
      <c r="CC5353" s="62"/>
      <c r="CD5353" s="62"/>
      <c r="CE5353" s="62"/>
      <c r="CF5353" s="62"/>
      <c r="CL5353" s="56" t="s">
        <v>27627</v>
      </c>
      <c r="CM5353" s="56"/>
      <c r="CN5353" s="56"/>
      <c r="CO5353" s="52"/>
      <c r="CP5353" s="52"/>
      <c r="CQ5353" s="52"/>
      <c r="CR5353" s="52"/>
      <c r="CS5353" s="52"/>
      <c r="CT5353" s="52"/>
      <c r="CU5353" s="33"/>
      <c r="CV5353" s="33"/>
    </row>
    <row r="5354" spans="74:100">
      <c r="BV5354" s="62"/>
      <c r="BW5354" s="62"/>
      <c r="BX5354" s="62"/>
      <c r="BY5354" s="62"/>
      <c r="BZ5354" s="62"/>
      <c r="CA5354" s="62"/>
      <c r="CB5354" s="62"/>
      <c r="CC5354" s="62"/>
      <c r="CD5354" s="62"/>
      <c r="CE5354" s="62"/>
      <c r="CF5354" s="62"/>
      <c r="CL5354" s="56" t="s">
        <v>4637</v>
      </c>
      <c r="CM5354" s="56" t="s">
        <v>217</v>
      </c>
      <c r="CN5354" s="56" t="s">
        <v>217</v>
      </c>
      <c r="CO5354" s="52"/>
      <c r="CP5354" s="52"/>
      <c r="CQ5354" s="52"/>
      <c r="CR5354" s="52"/>
      <c r="CS5354" s="52"/>
      <c r="CT5354" s="52"/>
      <c r="CU5354" s="33"/>
      <c r="CV5354" s="33"/>
    </row>
    <row r="5355" spans="74:100">
      <c r="BV5355" s="62"/>
      <c r="BW5355" s="62"/>
      <c r="BX5355" s="62"/>
      <c r="BY5355" s="62"/>
      <c r="BZ5355" s="62"/>
      <c r="CA5355" s="62"/>
      <c r="CB5355" s="62"/>
      <c r="CC5355" s="62"/>
      <c r="CD5355" s="62"/>
      <c r="CE5355" s="62"/>
      <c r="CF5355" s="62"/>
      <c r="CL5355" s="56" t="s">
        <v>18659</v>
      </c>
      <c r="CM5355" s="56"/>
      <c r="CN5355" s="56"/>
      <c r="CO5355" s="52"/>
      <c r="CP5355" s="52"/>
      <c r="CQ5355" s="52"/>
      <c r="CR5355" s="52"/>
      <c r="CS5355" s="52"/>
      <c r="CT5355" s="52"/>
      <c r="CU5355" s="33"/>
      <c r="CV5355" s="33"/>
    </row>
    <row r="5356" spans="74:100">
      <c r="BV5356" s="62"/>
      <c r="BW5356" s="62"/>
      <c r="BX5356" s="62"/>
      <c r="BY5356" s="62"/>
      <c r="BZ5356" s="62"/>
      <c r="CA5356" s="62"/>
      <c r="CB5356" s="62"/>
      <c r="CC5356" s="62"/>
      <c r="CD5356" s="62"/>
      <c r="CE5356" s="62"/>
      <c r="CF5356" s="62"/>
      <c r="CL5356" s="56" t="s">
        <v>4638</v>
      </c>
      <c r="CM5356" s="56" t="s">
        <v>217</v>
      </c>
      <c r="CN5356" s="56" t="s">
        <v>217</v>
      </c>
      <c r="CO5356" s="52"/>
      <c r="CP5356" s="52"/>
      <c r="CQ5356" s="52"/>
      <c r="CR5356" s="52"/>
      <c r="CS5356" s="52"/>
      <c r="CT5356" s="52"/>
      <c r="CU5356" s="33"/>
      <c r="CV5356" s="33"/>
    </row>
    <row r="5357" spans="74:100">
      <c r="BV5357" s="62"/>
      <c r="BW5357" s="62"/>
      <c r="BX5357" s="62"/>
      <c r="BY5357" s="62"/>
      <c r="BZ5357" s="62"/>
      <c r="CA5357" s="62"/>
      <c r="CB5357" s="62"/>
      <c r="CC5357" s="62"/>
      <c r="CD5357" s="62"/>
      <c r="CE5357" s="62"/>
      <c r="CF5357" s="62"/>
      <c r="CL5357" s="56" t="s">
        <v>18660</v>
      </c>
      <c r="CM5357" s="56"/>
      <c r="CN5357" s="56"/>
      <c r="CO5357" s="52"/>
      <c r="CP5357" s="52"/>
      <c r="CQ5357" s="52"/>
      <c r="CR5357" s="52"/>
      <c r="CS5357" s="52"/>
      <c r="CT5357" s="52"/>
      <c r="CU5357" s="33"/>
      <c r="CV5357" s="33"/>
    </row>
    <row r="5358" spans="74:100">
      <c r="BV5358" s="62"/>
      <c r="BW5358" s="62"/>
      <c r="BX5358" s="62"/>
      <c r="BY5358" s="62"/>
      <c r="BZ5358" s="62"/>
      <c r="CA5358" s="62"/>
      <c r="CB5358" s="62"/>
      <c r="CC5358" s="62"/>
      <c r="CD5358" s="62"/>
      <c r="CE5358" s="62"/>
      <c r="CF5358" s="62"/>
      <c r="CL5358" s="56" t="s">
        <v>4639</v>
      </c>
      <c r="CM5358" s="56" t="s">
        <v>217</v>
      </c>
      <c r="CN5358" s="56" t="s">
        <v>217</v>
      </c>
      <c r="CO5358" s="52"/>
      <c r="CP5358" s="52"/>
      <c r="CQ5358" s="52"/>
      <c r="CR5358" s="52"/>
      <c r="CS5358" s="52"/>
      <c r="CT5358" s="52"/>
      <c r="CU5358" s="33"/>
      <c r="CV5358" s="33"/>
    </row>
    <row r="5359" spans="74:100">
      <c r="BV5359" s="62"/>
      <c r="BW5359" s="62"/>
      <c r="BX5359" s="62"/>
      <c r="BY5359" s="62"/>
      <c r="BZ5359" s="62"/>
      <c r="CA5359" s="62"/>
      <c r="CB5359" s="62"/>
      <c r="CC5359" s="62"/>
      <c r="CD5359" s="62"/>
      <c r="CE5359" s="62"/>
      <c r="CF5359" s="62"/>
      <c r="CL5359" s="56" t="s">
        <v>18661</v>
      </c>
      <c r="CM5359" s="56"/>
      <c r="CN5359" s="56"/>
      <c r="CO5359" s="52"/>
      <c r="CP5359" s="52"/>
      <c r="CQ5359" s="52"/>
      <c r="CR5359" s="52"/>
      <c r="CS5359" s="52"/>
      <c r="CT5359" s="52"/>
      <c r="CU5359" s="33"/>
      <c r="CV5359" s="33"/>
    </row>
    <row r="5360" spans="74:100">
      <c r="BV5360" s="62"/>
      <c r="BW5360" s="62"/>
      <c r="BX5360" s="62"/>
      <c r="BY5360" s="62"/>
      <c r="BZ5360" s="62"/>
      <c r="CA5360" s="62"/>
      <c r="CB5360" s="62"/>
      <c r="CC5360" s="62"/>
      <c r="CD5360" s="62"/>
      <c r="CE5360" s="62"/>
      <c r="CF5360" s="62"/>
      <c r="CL5360" s="56" t="s">
        <v>27628</v>
      </c>
      <c r="CM5360" s="56" t="s">
        <v>217</v>
      </c>
      <c r="CN5360" s="56" t="s">
        <v>217</v>
      </c>
      <c r="CO5360" s="52"/>
      <c r="CP5360" s="52"/>
      <c r="CQ5360" s="52"/>
      <c r="CR5360" s="52"/>
      <c r="CS5360" s="52"/>
      <c r="CT5360" s="52"/>
      <c r="CU5360" s="33"/>
      <c r="CV5360" s="33"/>
    </row>
    <row r="5361" spans="74:100">
      <c r="BV5361" s="62"/>
      <c r="BW5361" s="62"/>
      <c r="BX5361" s="62"/>
      <c r="BY5361" s="62"/>
      <c r="BZ5361" s="62"/>
      <c r="CA5361" s="62"/>
      <c r="CB5361" s="62"/>
      <c r="CC5361" s="62"/>
      <c r="CD5361" s="62"/>
      <c r="CE5361" s="62"/>
      <c r="CF5361" s="62"/>
      <c r="CL5361" s="56" t="s">
        <v>27629</v>
      </c>
      <c r="CM5361" s="56"/>
      <c r="CN5361" s="56"/>
      <c r="CO5361" s="52"/>
      <c r="CP5361" s="52"/>
      <c r="CQ5361" s="52"/>
      <c r="CR5361" s="52"/>
      <c r="CS5361" s="52"/>
      <c r="CT5361" s="52"/>
      <c r="CU5361" s="33"/>
      <c r="CV5361" s="33"/>
    </row>
    <row r="5362" spans="74:100">
      <c r="BV5362" s="62"/>
      <c r="BW5362" s="62"/>
      <c r="BX5362" s="62"/>
      <c r="BY5362" s="62"/>
      <c r="BZ5362" s="62"/>
      <c r="CA5362" s="62"/>
      <c r="CB5362" s="62"/>
      <c r="CC5362" s="62"/>
      <c r="CD5362" s="62"/>
      <c r="CE5362" s="62"/>
      <c r="CF5362" s="62"/>
      <c r="CL5362" s="56" t="s">
        <v>27630</v>
      </c>
      <c r="CM5362" s="56" t="s">
        <v>217</v>
      </c>
      <c r="CN5362" s="56" t="s">
        <v>217</v>
      </c>
      <c r="CO5362" s="52"/>
      <c r="CP5362" s="52"/>
      <c r="CQ5362" s="52"/>
      <c r="CR5362" s="52"/>
      <c r="CS5362" s="52"/>
      <c r="CT5362" s="52"/>
      <c r="CU5362" s="33"/>
      <c r="CV5362" s="33"/>
    </row>
    <row r="5363" spans="74:100">
      <c r="BV5363" s="62"/>
      <c r="BW5363" s="62"/>
      <c r="BX5363" s="62"/>
      <c r="BY5363" s="62"/>
      <c r="BZ5363" s="62"/>
      <c r="CA5363" s="62"/>
      <c r="CB5363" s="62"/>
      <c r="CC5363" s="62"/>
      <c r="CD5363" s="62"/>
      <c r="CE5363" s="62"/>
      <c r="CF5363" s="62"/>
      <c r="CL5363" s="56" t="s">
        <v>27631</v>
      </c>
      <c r="CM5363" s="56"/>
      <c r="CN5363" s="56"/>
      <c r="CO5363" s="52"/>
      <c r="CP5363" s="52"/>
      <c r="CQ5363" s="52"/>
      <c r="CR5363" s="52"/>
      <c r="CS5363" s="52"/>
      <c r="CT5363" s="52"/>
      <c r="CU5363" s="33"/>
      <c r="CV5363" s="33"/>
    </row>
    <row r="5364" spans="74:100">
      <c r="BV5364" s="62"/>
      <c r="BW5364" s="62"/>
      <c r="BX5364" s="62"/>
      <c r="BY5364" s="62"/>
      <c r="BZ5364" s="62"/>
      <c r="CA5364" s="62"/>
      <c r="CB5364" s="62"/>
      <c r="CC5364" s="62"/>
      <c r="CD5364" s="62"/>
      <c r="CE5364" s="62"/>
      <c r="CF5364" s="62"/>
      <c r="CL5364" s="56" t="s">
        <v>4640</v>
      </c>
      <c r="CM5364" s="56" t="s">
        <v>216</v>
      </c>
      <c r="CN5364" s="56" t="s">
        <v>216</v>
      </c>
      <c r="CO5364" s="52"/>
      <c r="CP5364" s="52"/>
      <c r="CQ5364" s="52"/>
      <c r="CR5364" s="52"/>
      <c r="CS5364" s="52"/>
      <c r="CT5364" s="52"/>
      <c r="CU5364" s="33"/>
      <c r="CV5364" s="33"/>
    </row>
    <row r="5365" spans="74:100">
      <c r="BV5365" s="62"/>
      <c r="BW5365" s="62"/>
      <c r="BX5365" s="62"/>
      <c r="BY5365" s="62"/>
      <c r="BZ5365" s="62"/>
      <c r="CA5365" s="62"/>
      <c r="CB5365" s="62"/>
      <c r="CC5365" s="62"/>
      <c r="CD5365" s="62"/>
      <c r="CE5365" s="62"/>
      <c r="CF5365" s="62"/>
      <c r="CL5365" s="56" t="s">
        <v>21608</v>
      </c>
      <c r="CM5365" s="56"/>
      <c r="CN5365" s="56"/>
      <c r="CO5365" s="52"/>
      <c r="CP5365" s="52"/>
      <c r="CQ5365" s="52"/>
      <c r="CR5365" s="52"/>
      <c r="CS5365" s="52"/>
      <c r="CT5365" s="52"/>
      <c r="CU5365" s="33"/>
      <c r="CV5365" s="33"/>
    </row>
    <row r="5366" spans="74:100">
      <c r="BV5366" s="62"/>
      <c r="BW5366" s="62"/>
      <c r="BX5366" s="62"/>
      <c r="BY5366" s="62"/>
      <c r="BZ5366" s="62"/>
      <c r="CA5366" s="62"/>
      <c r="CB5366" s="62"/>
      <c r="CC5366" s="62"/>
      <c r="CD5366" s="62"/>
      <c r="CE5366" s="62"/>
      <c r="CF5366" s="62"/>
      <c r="CL5366" s="56" t="s">
        <v>4641</v>
      </c>
      <c r="CM5366" s="56" t="s">
        <v>217</v>
      </c>
      <c r="CN5366" s="56" t="s">
        <v>217</v>
      </c>
      <c r="CO5366" s="52"/>
      <c r="CP5366" s="52"/>
      <c r="CQ5366" s="52"/>
      <c r="CR5366" s="52"/>
      <c r="CS5366" s="52"/>
      <c r="CT5366" s="52"/>
      <c r="CU5366" s="33"/>
      <c r="CV5366" s="33"/>
    </row>
    <row r="5367" spans="74:100">
      <c r="BV5367" s="62"/>
      <c r="BW5367" s="62"/>
      <c r="BX5367" s="62"/>
      <c r="BY5367" s="62"/>
      <c r="BZ5367" s="62"/>
      <c r="CA5367" s="62"/>
      <c r="CB5367" s="62"/>
      <c r="CC5367" s="62"/>
      <c r="CD5367" s="62"/>
      <c r="CE5367" s="62"/>
      <c r="CF5367" s="62"/>
      <c r="CL5367" s="56" t="s">
        <v>18662</v>
      </c>
      <c r="CM5367" s="56"/>
      <c r="CN5367" s="56"/>
      <c r="CO5367" s="52"/>
      <c r="CP5367" s="52"/>
      <c r="CQ5367" s="52"/>
      <c r="CR5367" s="52"/>
      <c r="CS5367" s="52"/>
      <c r="CT5367" s="52"/>
      <c r="CU5367" s="33"/>
      <c r="CV5367" s="33"/>
    </row>
    <row r="5368" spans="74:100">
      <c r="BV5368" s="62"/>
      <c r="BW5368" s="62"/>
      <c r="BX5368" s="62"/>
      <c r="BY5368" s="62"/>
      <c r="BZ5368" s="62"/>
      <c r="CA5368" s="62"/>
      <c r="CB5368" s="62"/>
      <c r="CC5368" s="62"/>
      <c r="CD5368" s="62"/>
      <c r="CE5368" s="62"/>
      <c r="CF5368" s="62"/>
      <c r="CL5368" s="56" t="s">
        <v>4645</v>
      </c>
      <c r="CM5368" s="56" t="s">
        <v>3118</v>
      </c>
      <c r="CN5368" s="56" t="s">
        <v>3118</v>
      </c>
      <c r="CO5368" s="52"/>
      <c r="CP5368" s="52"/>
      <c r="CQ5368" s="52"/>
      <c r="CR5368" s="52"/>
      <c r="CS5368" s="52"/>
      <c r="CT5368" s="52"/>
      <c r="CU5368" s="33"/>
      <c r="CV5368" s="33"/>
    </row>
    <row r="5369" spans="74:100">
      <c r="BV5369" s="62"/>
      <c r="BW5369" s="62"/>
      <c r="BX5369" s="62"/>
      <c r="BY5369" s="62"/>
      <c r="BZ5369" s="62"/>
      <c r="CA5369" s="62"/>
      <c r="CB5369" s="62"/>
      <c r="CC5369" s="62"/>
      <c r="CD5369" s="62"/>
      <c r="CE5369" s="62"/>
      <c r="CF5369" s="62"/>
      <c r="CL5369" s="56" t="s">
        <v>18220</v>
      </c>
      <c r="CM5369" s="56"/>
      <c r="CN5369" s="56"/>
      <c r="CO5369" s="52"/>
      <c r="CP5369" s="52"/>
      <c r="CQ5369" s="52"/>
      <c r="CR5369" s="52"/>
      <c r="CS5369" s="52"/>
      <c r="CT5369" s="52"/>
      <c r="CU5369" s="33"/>
      <c r="CV5369" s="33"/>
    </row>
    <row r="5370" spans="74:100">
      <c r="BV5370" s="62"/>
      <c r="BW5370" s="62"/>
      <c r="BX5370" s="62"/>
      <c r="BY5370" s="62"/>
      <c r="BZ5370" s="62"/>
      <c r="CA5370" s="62"/>
      <c r="CB5370" s="62"/>
      <c r="CC5370" s="62"/>
      <c r="CD5370" s="62"/>
      <c r="CE5370" s="62"/>
      <c r="CF5370" s="62"/>
      <c r="CL5370" s="56" t="s">
        <v>4646</v>
      </c>
      <c r="CM5370" s="56" t="s">
        <v>217</v>
      </c>
      <c r="CN5370" s="56" t="s">
        <v>217</v>
      </c>
      <c r="CO5370" s="52"/>
      <c r="CP5370" s="52"/>
      <c r="CQ5370" s="52"/>
      <c r="CR5370" s="52"/>
      <c r="CS5370" s="52"/>
      <c r="CT5370" s="52"/>
      <c r="CU5370" s="33"/>
      <c r="CV5370" s="33"/>
    </row>
    <row r="5371" spans="74:100">
      <c r="BV5371" s="62"/>
      <c r="BW5371" s="62"/>
      <c r="BX5371" s="62"/>
      <c r="BY5371" s="62"/>
      <c r="BZ5371" s="62"/>
      <c r="CA5371" s="62"/>
      <c r="CB5371" s="62"/>
      <c r="CC5371" s="62"/>
      <c r="CD5371" s="62"/>
      <c r="CE5371" s="62"/>
      <c r="CF5371" s="62"/>
      <c r="CL5371" s="56" t="s">
        <v>18663</v>
      </c>
      <c r="CM5371" s="56"/>
      <c r="CN5371" s="56"/>
      <c r="CO5371" s="52"/>
      <c r="CP5371" s="52"/>
      <c r="CQ5371" s="52"/>
      <c r="CR5371" s="52"/>
      <c r="CS5371" s="52"/>
      <c r="CT5371" s="52"/>
      <c r="CU5371" s="33"/>
      <c r="CV5371" s="33"/>
    </row>
    <row r="5372" spans="74:100">
      <c r="BV5372" s="62"/>
      <c r="BW5372" s="62"/>
      <c r="BX5372" s="62"/>
      <c r="BY5372" s="62"/>
      <c r="BZ5372" s="62"/>
      <c r="CA5372" s="62"/>
      <c r="CB5372" s="62"/>
      <c r="CC5372" s="62"/>
      <c r="CD5372" s="62"/>
      <c r="CE5372" s="62"/>
      <c r="CF5372" s="62"/>
      <c r="CL5372" s="56" t="s">
        <v>4647</v>
      </c>
      <c r="CM5372" s="56" t="s">
        <v>217</v>
      </c>
      <c r="CN5372" s="56" t="s">
        <v>217</v>
      </c>
      <c r="CO5372" s="52"/>
      <c r="CP5372" s="52"/>
      <c r="CQ5372" s="52"/>
      <c r="CR5372" s="52"/>
      <c r="CS5372" s="52"/>
      <c r="CT5372" s="52"/>
      <c r="CU5372" s="33"/>
      <c r="CV5372" s="33"/>
    </row>
    <row r="5373" spans="74:100">
      <c r="BV5373" s="62"/>
      <c r="BW5373" s="62"/>
      <c r="BX5373" s="62"/>
      <c r="BY5373" s="62"/>
      <c r="BZ5373" s="62"/>
      <c r="CA5373" s="62"/>
      <c r="CB5373" s="62"/>
      <c r="CC5373" s="62"/>
      <c r="CD5373" s="62"/>
      <c r="CE5373" s="62"/>
      <c r="CF5373" s="62"/>
      <c r="CL5373" s="56" t="s">
        <v>18664</v>
      </c>
      <c r="CM5373" s="56"/>
      <c r="CN5373" s="56"/>
      <c r="CO5373" s="52"/>
      <c r="CP5373" s="52"/>
      <c r="CQ5373" s="52"/>
      <c r="CR5373" s="52"/>
      <c r="CS5373" s="52"/>
      <c r="CT5373" s="52"/>
      <c r="CU5373" s="33"/>
      <c r="CV5373" s="33"/>
    </row>
    <row r="5374" spans="74:100">
      <c r="BV5374" s="62"/>
      <c r="BW5374" s="62"/>
      <c r="BX5374" s="62"/>
      <c r="BY5374" s="62"/>
      <c r="BZ5374" s="62"/>
      <c r="CA5374" s="62"/>
      <c r="CB5374" s="62"/>
      <c r="CC5374" s="62"/>
      <c r="CD5374" s="62"/>
      <c r="CE5374" s="62"/>
      <c r="CF5374" s="62"/>
      <c r="CL5374" s="56" t="s">
        <v>4648</v>
      </c>
      <c r="CM5374" s="56" t="s">
        <v>217</v>
      </c>
      <c r="CN5374" s="56" t="s">
        <v>217</v>
      </c>
      <c r="CO5374" s="52"/>
      <c r="CP5374" s="52"/>
      <c r="CQ5374" s="52"/>
      <c r="CR5374" s="52"/>
      <c r="CS5374" s="52"/>
      <c r="CT5374" s="52"/>
      <c r="CU5374" s="33"/>
      <c r="CV5374" s="33"/>
    </row>
    <row r="5375" spans="74:100">
      <c r="BV5375" s="62"/>
      <c r="BW5375" s="62"/>
      <c r="BX5375" s="62"/>
      <c r="BY5375" s="62"/>
      <c r="BZ5375" s="62"/>
      <c r="CA5375" s="62"/>
      <c r="CB5375" s="62"/>
      <c r="CC5375" s="62"/>
      <c r="CD5375" s="62"/>
      <c r="CE5375" s="62"/>
      <c r="CF5375" s="62"/>
      <c r="CL5375" s="56" t="s">
        <v>18665</v>
      </c>
      <c r="CM5375" s="56"/>
      <c r="CN5375" s="56"/>
      <c r="CO5375" s="52"/>
      <c r="CP5375" s="52"/>
      <c r="CQ5375" s="52"/>
      <c r="CR5375" s="52"/>
      <c r="CS5375" s="52"/>
      <c r="CT5375" s="52"/>
      <c r="CU5375" s="33"/>
      <c r="CV5375" s="33"/>
    </row>
    <row r="5376" spans="74:100">
      <c r="BV5376" s="62"/>
      <c r="BW5376" s="62"/>
      <c r="BX5376" s="62"/>
      <c r="BY5376" s="62"/>
      <c r="BZ5376" s="62"/>
      <c r="CA5376" s="62"/>
      <c r="CB5376" s="62"/>
      <c r="CC5376" s="62"/>
      <c r="CD5376" s="62"/>
      <c r="CE5376" s="62"/>
      <c r="CF5376" s="62"/>
      <c r="CL5376" s="56" t="s">
        <v>1529</v>
      </c>
      <c r="CM5376" s="56" t="s">
        <v>216</v>
      </c>
      <c r="CN5376" s="56" t="s">
        <v>216</v>
      </c>
      <c r="CO5376" s="52"/>
      <c r="CP5376" s="52"/>
      <c r="CQ5376" s="52"/>
      <c r="CR5376" s="52"/>
      <c r="CS5376" s="52"/>
      <c r="CT5376" s="52"/>
      <c r="CU5376" s="33"/>
      <c r="CV5376" s="33"/>
    </row>
    <row r="5377" spans="74:100">
      <c r="BV5377" s="62"/>
      <c r="BW5377" s="62"/>
      <c r="BX5377" s="62"/>
      <c r="BY5377" s="62"/>
      <c r="BZ5377" s="62"/>
      <c r="CA5377" s="62"/>
      <c r="CB5377" s="62"/>
      <c r="CC5377" s="62"/>
      <c r="CD5377" s="62"/>
      <c r="CE5377" s="62"/>
      <c r="CF5377" s="62"/>
      <c r="CL5377" s="56" t="s">
        <v>21609</v>
      </c>
      <c r="CM5377" s="56"/>
      <c r="CN5377" s="56"/>
      <c r="CO5377" s="52"/>
      <c r="CP5377" s="52"/>
      <c r="CQ5377" s="52"/>
      <c r="CR5377" s="52"/>
      <c r="CS5377" s="52"/>
      <c r="CT5377" s="52"/>
      <c r="CU5377" s="33"/>
      <c r="CV5377" s="33"/>
    </row>
    <row r="5378" spans="74:100">
      <c r="BV5378" s="62"/>
      <c r="BW5378" s="62"/>
      <c r="BX5378" s="62"/>
      <c r="BY5378" s="62"/>
      <c r="BZ5378" s="62"/>
      <c r="CA5378" s="62"/>
      <c r="CB5378" s="62"/>
      <c r="CC5378" s="62"/>
      <c r="CD5378" s="62"/>
      <c r="CE5378" s="62"/>
      <c r="CF5378" s="62"/>
      <c r="CL5378" s="56" t="s">
        <v>27632</v>
      </c>
      <c r="CM5378" s="56" t="s">
        <v>217</v>
      </c>
      <c r="CN5378" s="56" t="s">
        <v>217</v>
      </c>
      <c r="CO5378" s="52"/>
      <c r="CP5378" s="52"/>
      <c r="CQ5378" s="52"/>
      <c r="CR5378" s="52"/>
      <c r="CS5378" s="52"/>
      <c r="CT5378" s="52"/>
      <c r="CU5378" s="33"/>
      <c r="CV5378" s="33"/>
    </row>
    <row r="5379" spans="74:100">
      <c r="BV5379" s="62"/>
      <c r="BW5379" s="62"/>
      <c r="BX5379" s="62"/>
      <c r="BY5379" s="62"/>
      <c r="BZ5379" s="62"/>
      <c r="CA5379" s="62"/>
      <c r="CB5379" s="62"/>
      <c r="CC5379" s="62"/>
      <c r="CD5379" s="62"/>
      <c r="CE5379" s="62"/>
      <c r="CF5379" s="62"/>
      <c r="CL5379" s="56" t="s">
        <v>27633</v>
      </c>
      <c r="CM5379" s="56"/>
      <c r="CN5379" s="56"/>
      <c r="CO5379" s="52"/>
      <c r="CP5379" s="52"/>
      <c r="CQ5379" s="52"/>
      <c r="CR5379" s="52"/>
      <c r="CS5379" s="52"/>
      <c r="CT5379" s="52"/>
      <c r="CU5379" s="33"/>
      <c r="CV5379" s="33"/>
    </row>
    <row r="5380" spans="74:100">
      <c r="BV5380" s="62"/>
      <c r="BW5380" s="62"/>
      <c r="BX5380" s="62"/>
      <c r="BY5380" s="62"/>
      <c r="BZ5380" s="62"/>
      <c r="CA5380" s="62"/>
      <c r="CB5380" s="62"/>
      <c r="CC5380" s="62"/>
      <c r="CD5380" s="62"/>
      <c r="CE5380" s="62"/>
      <c r="CF5380" s="62"/>
      <c r="CL5380" s="56" t="s">
        <v>4649</v>
      </c>
      <c r="CM5380" s="56" t="s">
        <v>217</v>
      </c>
      <c r="CN5380" s="56" t="s">
        <v>217</v>
      </c>
      <c r="CO5380" s="52"/>
      <c r="CP5380" s="52"/>
      <c r="CQ5380" s="52"/>
      <c r="CR5380" s="52"/>
      <c r="CS5380" s="52"/>
      <c r="CT5380" s="52"/>
      <c r="CU5380" s="33"/>
      <c r="CV5380" s="33"/>
    </row>
    <row r="5381" spans="74:100">
      <c r="BV5381" s="62"/>
      <c r="BW5381" s="62"/>
      <c r="BX5381" s="62"/>
      <c r="BY5381" s="62"/>
      <c r="BZ5381" s="62"/>
      <c r="CA5381" s="62"/>
      <c r="CB5381" s="62"/>
      <c r="CC5381" s="62"/>
      <c r="CD5381" s="62"/>
      <c r="CE5381" s="62"/>
      <c r="CF5381" s="62"/>
      <c r="CL5381" s="56" t="s">
        <v>18666</v>
      </c>
      <c r="CM5381" s="56"/>
      <c r="CN5381" s="56"/>
      <c r="CO5381" s="52"/>
      <c r="CP5381" s="52"/>
      <c r="CQ5381" s="52"/>
      <c r="CR5381" s="52"/>
      <c r="CS5381" s="52"/>
      <c r="CT5381" s="52"/>
      <c r="CU5381" s="33"/>
      <c r="CV5381" s="33"/>
    </row>
    <row r="5382" spans="74:100">
      <c r="BV5382" s="62"/>
      <c r="BW5382" s="62"/>
      <c r="BX5382" s="62"/>
      <c r="BY5382" s="62"/>
      <c r="BZ5382" s="62"/>
      <c r="CA5382" s="62"/>
      <c r="CB5382" s="62"/>
      <c r="CC5382" s="62"/>
      <c r="CD5382" s="62"/>
      <c r="CE5382" s="62"/>
      <c r="CF5382" s="62"/>
      <c r="CL5382" s="56" t="s">
        <v>1530</v>
      </c>
      <c r="CM5382" s="56" t="s">
        <v>214</v>
      </c>
      <c r="CN5382" s="56" t="s">
        <v>214</v>
      </c>
      <c r="CO5382" s="52"/>
      <c r="CP5382" s="52"/>
      <c r="CQ5382" s="52"/>
      <c r="CR5382" s="52"/>
      <c r="CS5382" s="52"/>
      <c r="CT5382" s="52"/>
      <c r="CU5382" s="33"/>
      <c r="CV5382" s="33"/>
    </row>
    <row r="5383" spans="74:100">
      <c r="BV5383" s="62"/>
      <c r="BW5383" s="62"/>
      <c r="BX5383" s="62"/>
      <c r="BY5383" s="62"/>
      <c r="BZ5383" s="62"/>
      <c r="CA5383" s="62"/>
      <c r="CB5383" s="62"/>
      <c r="CC5383" s="62"/>
      <c r="CD5383" s="62"/>
      <c r="CE5383" s="62"/>
      <c r="CF5383" s="62"/>
      <c r="CL5383" s="56" t="s">
        <v>21610</v>
      </c>
      <c r="CM5383" s="56"/>
      <c r="CN5383" s="56"/>
      <c r="CO5383" s="52"/>
      <c r="CP5383" s="52"/>
      <c r="CQ5383" s="52"/>
      <c r="CR5383" s="52"/>
      <c r="CS5383" s="52"/>
      <c r="CT5383" s="52"/>
      <c r="CU5383" s="33"/>
      <c r="CV5383" s="33"/>
    </row>
    <row r="5384" spans="74:100">
      <c r="BV5384" s="62"/>
      <c r="BW5384" s="62"/>
      <c r="BX5384" s="62"/>
      <c r="BY5384" s="62"/>
      <c r="BZ5384" s="62"/>
      <c r="CA5384" s="62"/>
      <c r="CB5384" s="62"/>
      <c r="CC5384" s="62"/>
      <c r="CD5384" s="62"/>
      <c r="CE5384" s="62"/>
      <c r="CF5384" s="62"/>
      <c r="CL5384" s="56" t="s">
        <v>21611</v>
      </c>
      <c r="CM5384" s="56" t="s">
        <v>214</v>
      </c>
      <c r="CN5384" s="56" t="s">
        <v>214</v>
      </c>
      <c r="CO5384" s="52"/>
      <c r="CP5384" s="52"/>
      <c r="CQ5384" s="52"/>
      <c r="CR5384" s="52"/>
      <c r="CS5384" s="52"/>
      <c r="CT5384" s="52"/>
      <c r="CU5384" s="33"/>
      <c r="CV5384" s="33"/>
    </row>
    <row r="5385" spans="74:100">
      <c r="BV5385" s="62"/>
      <c r="BW5385" s="62"/>
      <c r="BX5385" s="62"/>
      <c r="BY5385" s="62"/>
      <c r="BZ5385" s="62"/>
      <c r="CA5385" s="62"/>
      <c r="CB5385" s="62"/>
      <c r="CC5385" s="62"/>
      <c r="CD5385" s="62"/>
      <c r="CE5385" s="62"/>
      <c r="CF5385" s="62"/>
      <c r="CL5385" s="56" t="s">
        <v>27634</v>
      </c>
      <c r="CM5385" s="56"/>
      <c r="CN5385" s="56"/>
      <c r="CO5385" s="52"/>
      <c r="CP5385" s="52"/>
      <c r="CQ5385" s="52"/>
      <c r="CR5385" s="52"/>
      <c r="CS5385" s="52"/>
      <c r="CT5385" s="52"/>
      <c r="CU5385" s="33"/>
      <c r="CV5385" s="33"/>
    </row>
    <row r="5386" spans="74:100">
      <c r="BV5386" s="62"/>
      <c r="BW5386" s="62"/>
      <c r="BX5386" s="62"/>
      <c r="BY5386" s="62"/>
      <c r="BZ5386" s="62"/>
      <c r="CA5386" s="62"/>
      <c r="CB5386" s="62"/>
      <c r="CC5386" s="62"/>
      <c r="CD5386" s="62"/>
      <c r="CE5386" s="62"/>
      <c r="CF5386" s="62"/>
      <c r="CL5386" s="56" t="s">
        <v>1531</v>
      </c>
      <c r="CM5386" s="56" t="s">
        <v>214</v>
      </c>
      <c r="CN5386" s="56" t="s">
        <v>214</v>
      </c>
      <c r="CO5386" s="52"/>
      <c r="CP5386" s="52"/>
      <c r="CQ5386" s="52"/>
      <c r="CR5386" s="52"/>
      <c r="CS5386" s="52"/>
      <c r="CT5386" s="52"/>
      <c r="CU5386" s="33"/>
      <c r="CV5386" s="33"/>
    </row>
    <row r="5387" spans="74:100">
      <c r="BV5387" s="62"/>
      <c r="BW5387" s="62"/>
      <c r="BX5387" s="62"/>
      <c r="BY5387" s="62"/>
      <c r="BZ5387" s="62"/>
      <c r="CA5387" s="62"/>
      <c r="CB5387" s="62"/>
      <c r="CC5387" s="62"/>
      <c r="CD5387" s="62"/>
      <c r="CE5387" s="62"/>
      <c r="CF5387" s="62"/>
      <c r="CL5387" s="56" t="s">
        <v>21612</v>
      </c>
      <c r="CM5387" s="56"/>
      <c r="CN5387" s="56"/>
      <c r="CO5387" s="52"/>
      <c r="CP5387" s="52"/>
      <c r="CQ5387" s="52"/>
      <c r="CR5387" s="52"/>
      <c r="CS5387" s="52"/>
      <c r="CT5387" s="52"/>
      <c r="CU5387" s="33"/>
      <c r="CV5387" s="33"/>
    </row>
    <row r="5388" spans="74:100">
      <c r="BV5388" s="62"/>
      <c r="BW5388" s="62"/>
      <c r="BX5388" s="62"/>
      <c r="BY5388" s="62"/>
      <c r="BZ5388" s="62"/>
      <c r="CA5388" s="62"/>
      <c r="CB5388" s="62"/>
      <c r="CC5388" s="62"/>
      <c r="CD5388" s="62"/>
      <c r="CE5388" s="62"/>
      <c r="CF5388" s="62"/>
      <c r="CL5388" s="56" t="s">
        <v>1532</v>
      </c>
      <c r="CM5388" s="56" t="s">
        <v>214</v>
      </c>
      <c r="CN5388" s="56" t="s">
        <v>214</v>
      </c>
      <c r="CO5388" s="52"/>
      <c r="CP5388" s="52"/>
      <c r="CQ5388" s="52"/>
      <c r="CR5388" s="52"/>
      <c r="CS5388" s="52"/>
      <c r="CT5388" s="52"/>
      <c r="CU5388" s="33"/>
      <c r="CV5388" s="33"/>
    </row>
    <row r="5389" spans="74:100">
      <c r="BV5389" s="62"/>
      <c r="BW5389" s="62"/>
      <c r="BX5389" s="62"/>
      <c r="BY5389" s="62"/>
      <c r="BZ5389" s="62"/>
      <c r="CA5389" s="62"/>
      <c r="CB5389" s="62"/>
      <c r="CC5389" s="62"/>
      <c r="CD5389" s="62"/>
      <c r="CE5389" s="62"/>
      <c r="CF5389" s="62"/>
      <c r="CL5389" s="56" t="s">
        <v>21613</v>
      </c>
      <c r="CM5389" s="56"/>
      <c r="CN5389" s="56"/>
      <c r="CO5389" s="52"/>
      <c r="CP5389" s="52"/>
      <c r="CQ5389" s="52"/>
      <c r="CR5389" s="52"/>
      <c r="CS5389" s="52"/>
      <c r="CT5389" s="52"/>
      <c r="CU5389" s="33"/>
      <c r="CV5389" s="33"/>
    </row>
    <row r="5390" spans="74:100">
      <c r="BV5390" s="62"/>
      <c r="BW5390" s="62"/>
      <c r="BX5390" s="62"/>
      <c r="BY5390" s="62"/>
      <c r="BZ5390" s="62"/>
      <c r="CA5390" s="62"/>
      <c r="CB5390" s="62"/>
      <c r="CC5390" s="62"/>
      <c r="CD5390" s="62"/>
      <c r="CE5390" s="62"/>
      <c r="CF5390" s="62"/>
      <c r="CL5390" s="56" t="s">
        <v>1533</v>
      </c>
      <c r="CM5390" s="56" t="s">
        <v>213</v>
      </c>
      <c r="CN5390" s="56" t="s">
        <v>213</v>
      </c>
      <c r="CO5390" s="52"/>
      <c r="CP5390" s="52"/>
      <c r="CQ5390" s="52"/>
      <c r="CR5390" s="52"/>
      <c r="CS5390" s="52"/>
      <c r="CT5390" s="52"/>
      <c r="CU5390" s="33"/>
      <c r="CV5390" s="33"/>
    </row>
    <row r="5391" spans="74:100">
      <c r="BV5391" s="62"/>
      <c r="BW5391" s="62"/>
      <c r="BX5391" s="62"/>
      <c r="BY5391" s="62"/>
      <c r="BZ5391" s="62"/>
      <c r="CA5391" s="62"/>
      <c r="CB5391" s="62"/>
      <c r="CC5391" s="62"/>
      <c r="CD5391" s="62"/>
      <c r="CE5391" s="62"/>
      <c r="CF5391" s="62"/>
      <c r="CL5391" s="56" t="s">
        <v>21614</v>
      </c>
      <c r="CM5391" s="56"/>
      <c r="CN5391" s="56"/>
      <c r="CO5391" s="52"/>
      <c r="CP5391" s="52"/>
      <c r="CQ5391" s="52"/>
      <c r="CR5391" s="52"/>
      <c r="CS5391" s="52"/>
      <c r="CT5391" s="52"/>
      <c r="CU5391" s="33"/>
      <c r="CV5391" s="33"/>
    </row>
    <row r="5392" spans="74:100">
      <c r="BV5392" s="62"/>
      <c r="BW5392" s="62"/>
      <c r="BX5392" s="62"/>
      <c r="BY5392" s="62"/>
      <c r="BZ5392" s="62"/>
      <c r="CA5392" s="62"/>
      <c r="CB5392" s="62"/>
      <c r="CC5392" s="62"/>
      <c r="CD5392" s="62"/>
      <c r="CE5392" s="62"/>
      <c r="CF5392" s="62"/>
      <c r="CL5392" s="56" t="s">
        <v>1534</v>
      </c>
      <c r="CM5392" s="56" t="s">
        <v>215</v>
      </c>
      <c r="CN5392" s="56" t="s">
        <v>215</v>
      </c>
      <c r="CO5392" s="52"/>
      <c r="CP5392" s="52"/>
      <c r="CQ5392" s="52"/>
      <c r="CR5392" s="52"/>
      <c r="CS5392" s="52"/>
      <c r="CT5392" s="52"/>
      <c r="CU5392" s="33"/>
      <c r="CV5392" s="33"/>
    </row>
    <row r="5393" spans="74:100">
      <c r="BV5393" s="62"/>
      <c r="BW5393" s="62"/>
      <c r="BX5393" s="62"/>
      <c r="BY5393" s="62"/>
      <c r="BZ5393" s="62"/>
      <c r="CA5393" s="62"/>
      <c r="CB5393" s="62"/>
      <c r="CC5393" s="62"/>
      <c r="CD5393" s="62"/>
      <c r="CE5393" s="62"/>
      <c r="CF5393" s="62"/>
      <c r="CL5393" s="56" t="s">
        <v>21615</v>
      </c>
      <c r="CM5393" s="56"/>
      <c r="CN5393" s="56"/>
      <c r="CO5393" s="52"/>
      <c r="CP5393" s="52"/>
      <c r="CQ5393" s="52"/>
      <c r="CR5393" s="52"/>
      <c r="CS5393" s="52"/>
      <c r="CT5393" s="52"/>
      <c r="CU5393" s="33"/>
      <c r="CV5393" s="33"/>
    </row>
    <row r="5394" spans="74:100">
      <c r="BV5394" s="62"/>
      <c r="BW5394" s="62"/>
      <c r="BX5394" s="62"/>
      <c r="BY5394" s="62"/>
      <c r="BZ5394" s="62"/>
      <c r="CA5394" s="62"/>
      <c r="CB5394" s="62"/>
      <c r="CC5394" s="62"/>
      <c r="CD5394" s="62"/>
      <c r="CE5394" s="62"/>
      <c r="CF5394" s="62"/>
      <c r="CL5394" s="56" t="s">
        <v>1535</v>
      </c>
      <c r="CM5394" s="56" t="s">
        <v>215</v>
      </c>
      <c r="CN5394" s="56" t="s">
        <v>215</v>
      </c>
      <c r="CO5394" s="52"/>
      <c r="CP5394" s="52"/>
      <c r="CQ5394" s="52"/>
      <c r="CR5394" s="52"/>
      <c r="CS5394" s="52"/>
      <c r="CT5394" s="52"/>
      <c r="CU5394" s="33"/>
      <c r="CV5394" s="33"/>
    </row>
    <row r="5395" spans="74:100">
      <c r="BV5395" s="62"/>
      <c r="BW5395" s="62"/>
      <c r="BX5395" s="62"/>
      <c r="BY5395" s="62"/>
      <c r="BZ5395" s="62"/>
      <c r="CA5395" s="62"/>
      <c r="CB5395" s="62"/>
      <c r="CC5395" s="62"/>
      <c r="CD5395" s="62"/>
      <c r="CE5395" s="62"/>
      <c r="CF5395" s="62"/>
      <c r="CL5395" s="56" t="s">
        <v>21616</v>
      </c>
      <c r="CM5395" s="56"/>
      <c r="CN5395" s="56"/>
      <c r="CO5395" s="52"/>
      <c r="CP5395" s="52"/>
      <c r="CQ5395" s="52"/>
      <c r="CR5395" s="52"/>
      <c r="CS5395" s="52"/>
      <c r="CT5395" s="52"/>
      <c r="CU5395" s="33"/>
      <c r="CV5395" s="33"/>
    </row>
    <row r="5396" spans="74:100">
      <c r="BV5396" s="62"/>
      <c r="BW5396" s="62"/>
      <c r="BX5396" s="62"/>
      <c r="BY5396" s="62"/>
      <c r="BZ5396" s="62"/>
      <c r="CA5396" s="62"/>
      <c r="CB5396" s="62"/>
      <c r="CC5396" s="62"/>
      <c r="CD5396" s="62"/>
      <c r="CE5396" s="62"/>
      <c r="CF5396" s="62"/>
      <c r="CL5396" s="56" t="s">
        <v>4653</v>
      </c>
      <c r="CM5396" s="56" t="s">
        <v>217</v>
      </c>
      <c r="CN5396" s="56" t="s">
        <v>217</v>
      </c>
      <c r="CO5396" s="52"/>
      <c r="CP5396" s="52"/>
      <c r="CQ5396" s="52"/>
      <c r="CR5396" s="52"/>
      <c r="CS5396" s="52"/>
      <c r="CT5396" s="52"/>
      <c r="CU5396" s="33"/>
      <c r="CV5396" s="33"/>
    </row>
    <row r="5397" spans="74:100">
      <c r="BV5397" s="62"/>
      <c r="BW5397" s="62"/>
      <c r="BX5397" s="62"/>
      <c r="BY5397" s="62"/>
      <c r="BZ5397" s="62"/>
      <c r="CA5397" s="62"/>
      <c r="CB5397" s="62"/>
      <c r="CC5397" s="62"/>
      <c r="CD5397" s="62"/>
      <c r="CE5397" s="62"/>
      <c r="CF5397" s="62"/>
      <c r="CL5397" s="56" t="s">
        <v>18667</v>
      </c>
      <c r="CM5397" s="56"/>
      <c r="CN5397" s="56"/>
      <c r="CO5397" s="52"/>
      <c r="CP5397" s="52"/>
      <c r="CQ5397" s="52"/>
      <c r="CR5397" s="52"/>
      <c r="CS5397" s="52"/>
      <c r="CT5397" s="52"/>
      <c r="CU5397" s="33"/>
      <c r="CV5397" s="33"/>
    </row>
    <row r="5398" spans="74:100">
      <c r="BV5398" s="62"/>
      <c r="BW5398" s="62"/>
      <c r="BX5398" s="62"/>
      <c r="BY5398" s="62"/>
      <c r="BZ5398" s="62"/>
      <c r="CA5398" s="62"/>
      <c r="CB5398" s="62"/>
      <c r="CC5398" s="62"/>
      <c r="CD5398" s="62"/>
      <c r="CE5398" s="62"/>
      <c r="CF5398" s="62"/>
      <c r="CL5398" s="56" t="s">
        <v>21617</v>
      </c>
      <c r="CM5398" s="56" t="s">
        <v>217</v>
      </c>
      <c r="CN5398" s="56" t="s">
        <v>217</v>
      </c>
      <c r="CO5398" s="52"/>
      <c r="CP5398" s="52"/>
      <c r="CQ5398" s="52"/>
      <c r="CR5398" s="52"/>
      <c r="CS5398" s="52"/>
      <c r="CT5398" s="52"/>
      <c r="CU5398" s="33"/>
      <c r="CV5398" s="33"/>
    </row>
    <row r="5399" spans="74:100">
      <c r="BV5399" s="62"/>
      <c r="BW5399" s="62"/>
      <c r="BX5399" s="62"/>
      <c r="BY5399" s="62"/>
      <c r="BZ5399" s="62"/>
      <c r="CA5399" s="62"/>
      <c r="CB5399" s="62"/>
      <c r="CC5399" s="62"/>
      <c r="CD5399" s="62"/>
      <c r="CE5399" s="62"/>
      <c r="CF5399" s="62"/>
      <c r="CL5399" s="56" t="s">
        <v>18220</v>
      </c>
      <c r="CM5399" s="56"/>
      <c r="CN5399" s="56"/>
      <c r="CO5399" s="52"/>
      <c r="CP5399" s="52"/>
      <c r="CQ5399" s="52"/>
      <c r="CR5399" s="52"/>
      <c r="CS5399" s="52"/>
      <c r="CT5399" s="52"/>
      <c r="CU5399" s="33"/>
      <c r="CV5399" s="33"/>
    </row>
    <row r="5400" spans="74:100">
      <c r="BV5400" s="62"/>
      <c r="BW5400" s="62"/>
      <c r="BX5400" s="62"/>
      <c r="BY5400" s="62"/>
      <c r="BZ5400" s="62"/>
      <c r="CA5400" s="62"/>
      <c r="CB5400" s="62"/>
      <c r="CC5400" s="62"/>
      <c r="CD5400" s="62"/>
      <c r="CE5400" s="62"/>
      <c r="CF5400" s="62"/>
      <c r="CL5400" s="56" t="s">
        <v>4654</v>
      </c>
      <c r="CM5400" s="56" t="s">
        <v>3118</v>
      </c>
      <c r="CN5400" s="56" t="s">
        <v>3118</v>
      </c>
      <c r="CO5400" s="52"/>
      <c r="CP5400" s="52"/>
      <c r="CQ5400" s="52"/>
      <c r="CR5400" s="52"/>
      <c r="CS5400" s="52"/>
      <c r="CT5400" s="52"/>
      <c r="CU5400" s="33"/>
      <c r="CV5400" s="33"/>
    </row>
    <row r="5401" spans="74:100">
      <c r="BV5401" s="62"/>
      <c r="BW5401" s="62"/>
      <c r="BX5401" s="62"/>
      <c r="BY5401" s="62"/>
      <c r="BZ5401" s="62"/>
      <c r="CA5401" s="62"/>
      <c r="CB5401" s="62"/>
      <c r="CC5401" s="62"/>
      <c r="CD5401" s="62"/>
      <c r="CE5401" s="62"/>
      <c r="CF5401" s="62"/>
      <c r="CL5401" s="56" t="s">
        <v>18668</v>
      </c>
      <c r="CM5401" s="56"/>
      <c r="CN5401" s="56"/>
      <c r="CO5401" s="52"/>
      <c r="CP5401" s="52"/>
      <c r="CQ5401" s="52"/>
      <c r="CR5401" s="52"/>
      <c r="CS5401" s="52"/>
      <c r="CT5401" s="52"/>
      <c r="CU5401" s="33"/>
      <c r="CV5401" s="33"/>
    </row>
    <row r="5402" spans="74:100">
      <c r="BV5402" s="62"/>
      <c r="BW5402" s="62"/>
      <c r="BX5402" s="62"/>
      <c r="BY5402" s="62"/>
      <c r="BZ5402" s="62"/>
      <c r="CA5402" s="62"/>
      <c r="CB5402" s="62"/>
      <c r="CC5402" s="62"/>
      <c r="CD5402" s="62"/>
      <c r="CE5402" s="62"/>
      <c r="CF5402" s="62"/>
      <c r="CL5402" s="56" t="s">
        <v>4655</v>
      </c>
      <c r="CM5402" s="56" t="s">
        <v>217</v>
      </c>
      <c r="CN5402" s="56" t="s">
        <v>217</v>
      </c>
      <c r="CO5402" s="52"/>
      <c r="CP5402" s="52"/>
      <c r="CQ5402" s="52"/>
      <c r="CR5402" s="52"/>
      <c r="CS5402" s="52"/>
      <c r="CT5402" s="52"/>
      <c r="CU5402" s="33"/>
      <c r="CV5402" s="33"/>
    </row>
    <row r="5403" spans="74:100">
      <c r="BV5403" s="62"/>
      <c r="BW5403" s="62"/>
      <c r="BX5403" s="62"/>
      <c r="BY5403" s="62"/>
      <c r="BZ5403" s="62"/>
      <c r="CA5403" s="62"/>
      <c r="CB5403" s="62"/>
      <c r="CC5403" s="62"/>
      <c r="CD5403" s="62"/>
      <c r="CE5403" s="62"/>
      <c r="CF5403" s="62"/>
      <c r="CL5403" s="56" t="s">
        <v>18669</v>
      </c>
      <c r="CM5403" s="56"/>
      <c r="CN5403" s="56"/>
      <c r="CO5403" s="52"/>
      <c r="CP5403" s="52"/>
      <c r="CQ5403" s="52"/>
      <c r="CR5403" s="52"/>
      <c r="CS5403" s="52"/>
      <c r="CT5403" s="52"/>
      <c r="CU5403" s="33"/>
      <c r="CV5403" s="33"/>
    </row>
    <row r="5404" spans="74:100">
      <c r="BV5404" s="62"/>
      <c r="BW5404" s="62"/>
      <c r="BX5404" s="62"/>
      <c r="BY5404" s="62"/>
      <c r="BZ5404" s="62"/>
      <c r="CA5404" s="62"/>
      <c r="CB5404" s="62"/>
      <c r="CC5404" s="62"/>
      <c r="CD5404" s="62"/>
      <c r="CE5404" s="62"/>
      <c r="CF5404" s="62"/>
      <c r="CL5404" s="56" t="s">
        <v>27635</v>
      </c>
      <c r="CM5404" s="56" t="s">
        <v>217</v>
      </c>
      <c r="CN5404" s="56" t="s">
        <v>217</v>
      </c>
      <c r="CO5404" s="52"/>
      <c r="CP5404" s="52"/>
      <c r="CQ5404" s="52"/>
      <c r="CR5404" s="52"/>
      <c r="CS5404" s="52"/>
      <c r="CT5404" s="52"/>
      <c r="CU5404" s="33"/>
      <c r="CV5404" s="33"/>
    </row>
    <row r="5405" spans="74:100">
      <c r="BV5405" s="62"/>
      <c r="BW5405" s="62"/>
      <c r="BX5405" s="62"/>
      <c r="BY5405" s="62"/>
      <c r="BZ5405" s="62"/>
      <c r="CA5405" s="62"/>
      <c r="CB5405" s="62"/>
      <c r="CC5405" s="62"/>
      <c r="CD5405" s="62"/>
      <c r="CE5405" s="62"/>
      <c r="CF5405" s="62"/>
      <c r="CL5405" s="56" t="s">
        <v>27636</v>
      </c>
      <c r="CM5405" s="56"/>
      <c r="CN5405" s="56"/>
      <c r="CO5405" s="52"/>
      <c r="CP5405" s="52"/>
      <c r="CQ5405" s="52"/>
      <c r="CR5405" s="52"/>
      <c r="CS5405" s="52"/>
      <c r="CT5405" s="52"/>
      <c r="CU5405" s="33"/>
      <c r="CV5405" s="33"/>
    </row>
    <row r="5406" spans="74:100">
      <c r="BV5406" s="62"/>
      <c r="BW5406" s="62"/>
      <c r="BX5406" s="62"/>
      <c r="BY5406" s="62"/>
      <c r="BZ5406" s="62"/>
      <c r="CA5406" s="62"/>
      <c r="CB5406" s="62"/>
      <c r="CC5406" s="62"/>
      <c r="CD5406" s="62"/>
      <c r="CE5406" s="62"/>
      <c r="CF5406" s="62"/>
      <c r="CL5406" s="56" t="s">
        <v>1536</v>
      </c>
      <c r="CM5406" s="56" t="s">
        <v>217</v>
      </c>
      <c r="CN5406" s="56" t="s">
        <v>217</v>
      </c>
      <c r="CO5406" s="52"/>
      <c r="CP5406" s="52"/>
      <c r="CQ5406" s="52"/>
      <c r="CR5406" s="52"/>
      <c r="CS5406" s="52"/>
      <c r="CT5406" s="52"/>
      <c r="CU5406" s="33"/>
      <c r="CV5406" s="33"/>
    </row>
    <row r="5407" spans="74:100">
      <c r="BV5407" s="62"/>
      <c r="BW5407" s="62"/>
      <c r="BX5407" s="62"/>
      <c r="BY5407" s="62"/>
      <c r="BZ5407" s="62"/>
      <c r="CA5407" s="62"/>
      <c r="CB5407" s="62"/>
      <c r="CC5407" s="62"/>
      <c r="CD5407" s="62"/>
      <c r="CE5407" s="62"/>
      <c r="CF5407" s="62"/>
      <c r="CL5407" s="56" t="s">
        <v>21618</v>
      </c>
      <c r="CM5407" s="56"/>
      <c r="CN5407" s="56"/>
      <c r="CO5407" s="52"/>
      <c r="CP5407" s="52"/>
      <c r="CQ5407" s="52"/>
      <c r="CR5407" s="52"/>
      <c r="CS5407" s="52"/>
      <c r="CT5407" s="52"/>
      <c r="CU5407" s="33"/>
      <c r="CV5407" s="33"/>
    </row>
    <row r="5408" spans="74:100">
      <c r="BV5408" s="62"/>
      <c r="BW5408" s="62"/>
      <c r="BX5408" s="62"/>
      <c r="BY5408" s="62"/>
      <c r="BZ5408" s="62"/>
      <c r="CA5408" s="62"/>
      <c r="CB5408" s="62"/>
      <c r="CC5408" s="62"/>
      <c r="CD5408" s="62"/>
      <c r="CE5408" s="62"/>
      <c r="CF5408" s="62"/>
      <c r="CL5408" s="56" t="s">
        <v>4656</v>
      </c>
      <c r="CM5408" s="56" t="s">
        <v>217</v>
      </c>
      <c r="CN5408" s="56" t="s">
        <v>217</v>
      </c>
      <c r="CO5408" s="52"/>
      <c r="CP5408" s="52"/>
      <c r="CQ5408" s="52"/>
      <c r="CR5408" s="52"/>
      <c r="CS5408" s="52"/>
      <c r="CT5408" s="52"/>
      <c r="CU5408" s="33"/>
      <c r="CV5408" s="33"/>
    </row>
    <row r="5409" spans="74:100">
      <c r="BV5409" s="62"/>
      <c r="BW5409" s="62"/>
      <c r="BX5409" s="62"/>
      <c r="BY5409" s="62"/>
      <c r="BZ5409" s="62"/>
      <c r="CA5409" s="62"/>
      <c r="CB5409" s="62"/>
      <c r="CC5409" s="62"/>
      <c r="CD5409" s="62"/>
      <c r="CE5409" s="62"/>
      <c r="CF5409" s="62"/>
      <c r="CL5409" s="56" t="s">
        <v>18670</v>
      </c>
      <c r="CM5409" s="56"/>
      <c r="CN5409" s="56"/>
      <c r="CO5409" s="52"/>
      <c r="CP5409" s="52"/>
      <c r="CQ5409" s="52"/>
      <c r="CR5409" s="52"/>
      <c r="CS5409" s="52"/>
      <c r="CT5409" s="52"/>
      <c r="CU5409" s="33"/>
      <c r="CV5409" s="33"/>
    </row>
    <row r="5410" spans="74:100">
      <c r="BV5410" s="62"/>
      <c r="BW5410" s="62"/>
      <c r="BX5410" s="62"/>
      <c r="BY5410" s="62"/>
      <c r="BZ5410" s="62"/>
      <c r="CA5410" s="62"/>
      <c r="CB5410" s="62"/>
      <c r="CC5410" s="62"/>
      <c r="CD5410" s="62"/>
      <c r="CE5410" s="62"/>
      <c r="CF5410" s="62"/>
      <c r="CL5410" s="56" t="s">
        <v>4657</v>
      </c>
      <c r="CM5410" s="56" t="s">
        <v>216</v>
      </c>
      <c r="CN5410" s="56" t="s">
        <v>216</v>
      </c>
      <c r="CO5410" s="52"/>
      <c r="CP5410" s="52"/>
      <c r="CQ5410" s="52"/>
      <c r="CR5410" s="52"/>
      <c r="CS5410" s="52"/>
      <c r="CT5410" s="52"/>
      <c r="CU5410" s="33"/>
      <c r="CV5410" s="33"/>
    </row>
    <row r="5411" spans="74:100">
      <c r="BV5411" s="62"/>
      <c r="BW5411" s="62"/>
      <c r="BX5411" s="62"/>
      <c r="BY5411" s="62"/>
      <c r="BZ5411" s="62"/>
      <c r="CA5411" s="62"/>
      <c r="CB5411" s="62"/>
      <c r="CC5411" s="62"/>
      <c r="CD5411" s="62"/>
      <c r="CE5411" s="62"/>
      <c r="CF5411" s="62"/>
      <c r="CL5411" s="56" t="s">
        <v>21619</v>
      </c>
      <c r="CM5411" s="56"/>
      <c r="CN5411" s="56"/>
      <c r="CO5411" s="52"/>
      <c r="CP5411" s="52"/>
      <c r="CQ5411" s="52"/>
      <c r="CR5411" s="52"/>
      <c r="CS5411" s="52"/>
      <c r="CT5411" s="52"/>
      <c r="CU5411" s="33"/>
      <c r="CV5411" s="33"/>
    </row>
    <row r="5412" spans="74:100">
      <c r="BV5412" s="62"/>
      <c r="BW5412" s="62"/>
      <c r="BX5412" s="62"/>
      <c r="BY5412" s="62"/>
      <c r="BZ5412" s="62"/>
      <c r="CA5412" s="62"/>
      <c r="CB5412" s="62"/>
      <c r="CC5412" s="62"/>
      <c r="CD5412" s="62"/>
      <c r="CE5412" s="62"/>
      <c r="CF5412" s="62"/>
      <c r="CL5412" s="56" t="s">
        <v>4658</v>
      </c>
      <c r="CM5412" s="56" t="s">
        <v>217</v>
      </c>
      <c r="CN5412" s="56" t="s">
        <v>217</v>
      </c>
      <c r="CO5412" s="52"/>
      <c r="CP5412" s="52"/>
      <c r="CQ5412" s="52"/>
      <c r="CR5412" s="52"/>
      <c r="CS5412" s="52"/>
      <c r="CT5412" s="52"/>
      <c r="CU5412" s="33"/>
      <c r="CV5412" s="33"/>
    </row>
    <row r="5413" spans="74:100">
      <c r="BV5413" s="62"/>
      <c r="BW5413" s="62"/>
      <c r="BX5413" s="62"/>
      <c r="BY5413" s="62"/>
      <c r="BZ5413" s="62"/>
      <c r="CA5413" s="62"/>
      <c r="CB5413" s="62"/>
      <c r="CC5413" s="62"/>
      <c r="CD5413" s="62"/>
      <c r="CE5413" s="62"/>
      <c r="CF5413" s="62"/>
      <c r="CL5413" s="56" t="s">
        <v>18671</v>
      </c>
      <c r="CM5413" s="56"/>
      <c r="CN5413" s="56"/>
      <c r="CO5413" s="52"/>
      <c r="CP5413" s="52"/>
      <c r="CQ5413" s="52"/>
      <c r="CR5413" s="52"/>
      <c r="CS5413" s="52"/>
      <c r="CT5413" s="52"/>
      <c r="CU5413" s="33"/>
      <c r="CV5413" s="33"/>
    </row>
    <row r="5414" spans="74:100">
      <c r="BV5414" s="62"/>
      <c r="BW5414" s="62"/>
      <c r="BX5414" s="62"/>
      <c r="BY5414" s="62"/>
      <c r="BZ5414" s="62"/>
      <c r="CA5414" s="62"/>
      <c r="CB5414" s="62"/>
      <c r="CC5414" s="62"/>
      <c r="CD5414" s="62"/>
      <c r="CE5414" s="62"/>
      <c r="CF5414" s="62"/>
      <c r="CL5414" s="56" t="s">
        <v>4659</v>
      </c>
      <c r="CM5414" s="56" t="s">
        <v>217</v>
      </c>
      <c r="CN5414" s="56" t="s">
        <v>217</v>
      </c>
      <c r="CO5414" s="52"/>
      <c r="CP5414" s="52"/>
      <c r="CQ5414" s="52"/>
      <c r="CR5414" s="52"/>
      <c r="CS5414" s="52"/>
      <c r="CT5414" s="52"/>
      <c r="CU5414" s="33"/>
      <c r="CV5414" s="33"/>
    </row>
    <row r="5415" spans="74:100">
      <c r="BV5415" s="62"/>
      <c r="BW5415" s="62"/>
      <c r="BX5415" s="62"/>
      <c r="BY5415" s="62"/>
      <c r="BZ5415" s="62"/>
      <c r="CA5415" s="62"/>
      <c r="CB5415" s="62"/>
      <c r="CC5415" s="62"/>
      <c r="CD5415" s="62"/>
      <c r="CE5415" s="62"/>
      <c r="CF5415" s="62"/>
      <c r="CL5415" s="56" t="s">
        <v>18672</v>
      </c>
      <c r="CM5415" s="56"/>
      <c r="CN5415" s="56"/>
      <c r="CO5415" s="52"/>
      <c r="CP5415" s="52"/>
      <c r="CQ5415" s="52"/>
      <c r="CR5415" s="52"/>
      <c r="CS5415" s="52"/>
      <c r="CT5415" s="52"/>
      <c r="CU5415" s="33"/>
      <c r="CV5415" s="33"/>
    </row>
    <row r="5416" spans="74:100">
      <c r="BV5416" s="62"/>
      <c r="BW5416" s="62"/>
      <c r="BX5416" s="62"/>
      <c r="BY5416" s="62"/>
      <c r="BZ5416" s="62"/>
      <c r="CA5416" s="62"/>
      <c r="CB5416" s="62"/>
      <c r="CC5416" s="62"/>
      <c r="CD5416" s="62"/>
      <c r="CE5416" s="62"/>
      <c r="CF5416" s="62"/>
      <c r="CL5416" s="56" t="s">
        <v>4660</v>
      </c>
      <c r="CM5416" s="56" t="s">
        <v>217</v>
      </c>
      <c r="CN5416" s="56" t="s">
        <v>217</v>
      </c>
      <c r="CO5416" s="52"/>
      <c r="CP5416" s="52"/>
      <c r="CQ5416" s="52"/>
      <c r="CR5416" s="52"/>
      <c r="CS5416" s="52"/>
      <c r="CT5416" s="52"/>
      <c r="CU5416" s="33"/>
      <c r="CV5416" s="33"/>
    </row>
    <row r="5417" spans="74:100">
      <c r="BV5417" s="62"/>
      <c r="BW5417" s="62"/>
      <c r="BX5417" s="62"/>
      <c r="BY5417" s="62"/>
      <c r="BZ5417" s="62"/>
      <c r="CA5417" s="62"/>
      <c r="CB5417" s="62"/>
      <c r="CC5417" s="62"/>
      <c r="CD5417" s="62"/>
      <c r="CE5417" s="62"/>
      <c r="CF5417" s="62"/>
      <c r="CL5417" s="56" t="s">
        <v>18673</v>
      </c>
      <c r="CM5417" s="56"/>
      <c r="CN5417" s="56"/>
      <c r="CO5417" s="52"/>
      <c r="CP5417" s="52"/>
      <c r="CQ5417" s="52"/>
      <c r="CR5417" s="52"/>
      <c r="CS5417" s="52"/>
      <c r="CT5417" s="52"/>
      <c r="CU5417" s="33"/>
      <c r="CV5417" s="33"/>
    </row>
    <row r="5418" spans="74:100">
      <c r="BV5418" s="62"/>
      <c r="BW5418" s="62"/>
      <c r="BX5418" s="62"/>
      <c r="BY5418" s="62"/>
      <c r="BZ5418" s="62"/>
      <c r="CA5418" s="62"/>
      <c r="CB5418" s="62"/>
      <c r="CC5418" s="62"/>
      <c r="CD5418" s="62"/>
      <c r="CE5418" s="62"/>
      <c r="CF5418" s="62"/>
      <c r="CL5418" s="56" t="s">
        <v>4661</v>
      </c>
      <c r="CM5418" s="56" t="s">
        <v>217</v>
      </c>
      <c r="CN5418" s="56" t="s">
        <v>217</v>
      </c>
      <c r="CO5418" s="52"/>
      <c r="CP5418" s="52"/>
      <c r="CQ5418" s="52"/>
      <c r="CR5418" s="52"/>
      <c r="CS5418" s="52"/>
      <c r="CT5418" s="52"/>
      <c r="CU5418" s="33"/>
      <c r="CV5418" s="33"/>
    </row>
    <row r="5419" spans="74:100">
      <c r="BV5419" s="62"/>
      <c r="BW5419" s="62"/>
      <c r="BX5419" s="62"/>
      <c r="BY5419" s="62"/>
      <c r="BZ5419" s="62"/>
      <c r="CA5419" s="62"/>
      <c r="CB5419" s="62"/>
      <c r="CC5419" s="62"/>
      <c r="CD5419" s="62"/>
      <c r="CE5419" s="62"/>
      <c r="CF5419" s="62"/>
      <c r="CL5419" s="56" t="s">
        <v>18674</v>
      </c>
      <c r="CM5419" s="56"/>
      <c r="CN5419" s="56"/>
      <c r="CO5419" s="52"/>
      <c r="CP5419" s="52"/>
      <c r="CQ5419" s="52"/>
      <c r="CR5419" s="52"/>
      <c r="CS5419" s="52"/>
      <c r="CT5419" s="52"/>
      <c r="CU5419" s="33"/>
      <c r="CV5419" s="33"/>
    </row>
    <row r="5420" spans="74:100">
      <c r="BV5420" s="62"/>
      <c r="BW5420" s="62"/>
      <c r="BX5420" s="62"/>
      <c r="BY5420" s="62"/>
      <c r="BZ5420" s="62"/>
      <c r="CA5420" s="62"/>
      <c r="CB5420" s="62"/>
      <c r="CC5420" s="62"/>
      <c r="CD5420" s="62"/>
      <c r="CE5420" s="62"/>
      <c r="CF5420" s="62"/>
      <c r="CL5420" s="56" t="s">
        <v>4662</v>
      </c>
      <c r="CM5420" s="56" t="s">
        <v>217</v>
      </c>
      <c r="CN5420" s="56" t="s">
        <v>217</v>
      </c>
      <c r="CO5420" s="52"/>
      <c r="CP5420" s="52"/>
      <c r="CQ5420" s="52"/>
      <c r="CR5420" s="52"/>
      <c r="CS5420" s="52"/>
      <c r="CT5420" s="52"/>
      <c r="CU5420" s="33"/>
      <c r="CV5420" s="33"/>
    </row>
    <row r="5421" spans="74:100">
      <c r="BV5421" s="62"/>
      <c r="BW5421" s="62"/>
      <c r="BX5421" s="62"/>
      <c r="BY5421" s="62"/>
      <c r="BZ5421" s="62"/>
      <c r="CA5421" s="62"/>
      <c r="CB5421" s="62"/>
      <c r="CC5421" s="62"/>
      <c r="CD5421" s="62"/>
      <c r="CE5421" s="62"/>
      <c r="CF5421" s="62"/>
      <c r="CL5421" s="56" t="s">
        <v>18675</v>
      </c>
      <c r="CM5421" s="56"/>
      <c r="CN5421" s="56"/>
      <c r="CO5421" s="52"/>
      <c r="CP5421" s="52"/>
      <c r="CQ5421" s="52"/>
      <c r="CR5421" s="52"/>
      <c r="CS5421" s="52"/>
      <c r="CT5421" s="52"/>
      <c r="CU5421" s="33"/>
      <c r="CV5421" s="33"/>
    </row>
    <row r="5422" spans="74:100">
      <c r="BV5422" s="62"/>
      <c r="BW5422" s="62"/>
      <c r="BX5422" s="62"/>
      <c r="BY5422" s="62"/>
      <c r="BZ5422" s="62"/>
      <c r="CA5422" s="62"/>
      <c r="CB5422" s="62"/>
      <c r="CC5422" s="62"/>
      <c r="CD5422" s="62"/>
      <c r="CE5422" s="62"/>
      <c r="CF5422" s="62"/>
      <c r="CL5422" s="56" t="s">
        <v>4663</v>
      </c>
      <c r="CM5422" s="56" t="s">
        <v>217</v>
      </c>
      <c r="CN5422" s="56" t="s">
        <v>217</v>
      </c>
      <c r="CO5422" s="52"/>
      <c r="CP5422" s="52"/>
      <c r="CQ5422" s="52"/>
      <c r="CR5422" s="52"/>
      <c r="CS5422" s="52"/>
      <c r="CT5422" s="52"/>
      <c r="CU5422" s="33"/>
      <c r="CV5422" s="33"/>
    </row>
    <row r="5423" spans="74:100">
      <c r="BV5423" s="62"/>
      <c r="BW5423" s="62"/>
      <c r="BX5423" s="62"/>
      <c r="BY5423" s="62"/>
      <c r="BZ5423" s="62"/>
      <c r="CA5423" s="62"/>
      <c r="CB5423" s="62"/>
      <c r="CC5423" s="62"/>
      <c r="CD5423" s="62"/>
      <c r="CE5423" s="62"/>
      <c r="CF5423" s="62"/>
      <c r="CL5423" s="56" t="s">
        <v>18676</v>
      </c>
      <c r="CM5423" s="56"/>
      <c r="CN5423" s="56"/>
      <c r="CO5423" s="52"/>
      <c r="CP5423" s="52"/>
      <c r="CQ5423" s="52"/>
      <c r="CR5423" s="52"/>
      <c r="CS5423" s="52"/>
      <c r="CT5423" s="52"/>
      <c r="CU5423" s="33"/>
      <c r="CV5423" s="33"/>
    </row>
    <row r="5424" spans="74:100">
      <c r="BV5424" s="62"/>
      <c r="BW5424" s="62"/>
      <c r="BX5424" s="62"/>
      <c r="BY5424" s="62"/>
      <c r="BZ5424" s="62"/>
      <c r="CA5424" s="62"/>
      <c r="CB5424" s="62"/>
      <c r="CC5424" s="62"/>
      <c r="CD5424" s="62"/>
      <c r="CE5424" s="62"/>
      <c r="CF5424" s="62"/>
      <c r="CL5424" s="56" t="s">
        <v>4664</v>
      </c>
      <c r="CM5424" s="56" t="s">
        <v>217</v>
      </c>
      <c r="CN5424" s="56" t="s">
        <v>217</v>
      </c>
      <c r="CO5424" s="52"/>
      <c r="CP5424" s="52"/>
      <c r="CQ5424" s="52"/>
      <c r="CR5424" s="52"/>
      <c r="CS5424" s="52"/>
      <c r="CT5424" s="52"/>
      <c r="CU5424" s="33"/>
      <c r="CV5424" s="33"/>
    </row>
    <row r="5425" spans="74:100">
      <c r="BV5425" s="62"/>
      <c r="BW5425" s="62"/>
      <c r="BX5425" s="62"/>
      <c r="BY5425" s="62"/>
      <c r="BZ5425" s="62"/>
      <c r="CA5425" s="62"/>
      <c r="CB5425" s="62"/>
      <c r="CC5425" s="62"/>
      <c r="CD5425" s="62"/>
      <c r="CE5425" s="62"/>
      <c r="CF5425" s="62"/>
      <c r="CL5425" s="56" t="s">
        <v>18677</v>
      </c>
      <c r="CM5425" s="56"/>
      <c r="CN5425" s="56"/>
      <c r="CO5425" s="52"/>
      <c r="CP5425" s="52"/>
      <c r="CQ5425" s="52"/>
      <c r="CR5425" s="52"/>
      <c r="CS5425" s="52"/>
      <c r="CT5425" s="52"/>
      <c r="CU5425" s="33"/>
      <c r="CV5425" s="33"/>
    </row>
    <row r="5426" spans="74:100">
      <c r="BV5426" s="62"/>
      <c r="BW5426" s="62"/>
      <c r="BX5426" s="62"/>
      <c r="BY5426" s="62"/>
      <c r="BZ5426" s="62"/>
      <c r="CA5426" s="62"/>
      <c r="CB5426" s="62"/>
      <c r="CC5426" s="62"/>
      <c r="CD5426" s="62"/>
      <c r="CE5426" s="62"/>
      <c r="CF5426" s="62"/>
      <c r="CL5426" s="56" t="s">
        <v>4665</v>
      </c>
      <c r="CM5426" s="56" t="s">
        <v>217</v>
      </c>
      <c r="CN5426" s="56" t="s">
        <v>217</v>
      </c>
      <c r="CO5426" s="52"/>
      <c r="CP5426" s="52"/>
      <c r="CQ5426" s="52"/>
      <c r="CR5426" s="52"/>
      <c r="CS5426" s="52"/>
      <c r="CT5426" s="52"/>
      <c r="CU5426" s="33"/>
      <c r="CV5426" s="33"/>
    </row>
    <row r="5427" spans="74:100">
      <c r="BV5427" s="62"/>
      <c r="BW5427" s="62"/>
      <c r="BX5427" s="62"/>
      <c r="BY5427" s="62"/>
      <c r="BZ5427" s="62"/>
      <c r="CA5427" s="62"/>
      <c r="CB5427" s="62"/>
      <c r="CC5427" s="62"/>
      <c r="CD5427" s="62"/>
      <c r="CE5427" s="62"/>
      <c r="CF5427" s="62"/>
      <c r="CL5427" s="56" t="s">
        <v>18678</v>
      </c>
      <c r="CM5427" s="56"/>
      <c r="CN5427" s="56"/>
      <c r="CO5427" s="52"/>
      <c r="CP5427" s="52"/>
      <c r="CQ5427" s="52"/>
      <c r="CR5427" s="52"/>
      <c r="CS5427" s="52"/>
      <c r="CT5427" s="52"/>
      <c r="CU5427" s="33"/>
      <c r="CV5427" s="33"/>
    </row>
    <row r="5428" spans="74:100">
      <c r="BV5428" s="62"/>
      <c r="BW5428" s="62"/>
      <c r="BX5428" s="62"/>
      <c r="BY5428" s="62"/>
      <c r="BZ5428" s="62"/>
      <c r="CA5428" s="62"/>
      <c r="CB5428" s="62"/>
      <c r="CC5428" s="62"/>
      <c r="CD5428" s="62"/>
      <c r="CE5428" s="62"/>
      <c r="CF5428" s="62"/>
      <c r="CL5428" s="56" t="s">
        <v>27637</v>
      </c>
      <c r="CM5428" s="56" t="s">
        <v>217</v>
      </c>
      <c r="CN5428" s="56" t="s">
        <v>217</v>
      </c>
      <c r="CO5428" s="52"/>
      <c r="CP5428" s="52"/>
      <c r="CQ5428" s="52"/>
      <c r="CR5428" s="52"/>
      <c r="CS5428" s="52"/>
      <c r="CT5428" s="52"/>
      <c r="CU5428" s="33"/>
      <c r="CV5428" s="33"/>
    </row>
    <row r="5429" spans="74:100">
      <c r="BV5429" s="62"/>
      <c r="BW5429" s="62"/>
      <c r="BX5429" s="62"/>
      <c r="BY5429" s="62"/>
      <c r="BZ5429" s="62"/>
      <c r="CA5429" s="62"/>
      <c r="CB5429" s="62"/>
      <c r="CC5429" s="62"/>
      <c r="CD5429" s="62"/>
      <c r="CE5429" s="62"/>
      <c r="CF5429" s="62"/>
      <c r="CL5429" s="56" t="s">
        <v>27638</v>
      </c>
      <c r="CM5429" s="56"/>
      <c r="CN5429" s="56"/>
      <c r="CO5429" s="52"/>
      <c r="CP5429" s="52"/>
      <c r="CQ5429" s="52"/>
      <c r="CR5429" s="52"/>
      <c r="CS5429" s="52"/>
      <c r="CT5429" s="52"/>
      <c r="CU5429" s="33"/>
      <c r="CV5429" s="33"/>
    </row>
    <row r="5430" spans="74:100">
      <c r="BV5430" s="62"/>
      <c r="BW5430" s="62"/>
      <c r="BX5430" s="62"/>
      <c r="BY5430" s="62"/>
      <c r="BZ5430" s="62"/>
      <c r="CA5430" s="62"/>
      <c r="CB5430" s="62"/>
      <c r="CC5430" s="62"/>
      <c r="CD5430" s="62"/>
      <c r="CE5430" s="62"/>
      <c r="CF5430" s="62"/>
      <c r="CL5430" s="56" t="s">
        <v>8962</v>
      </c>
      <c r="CM5430" s="56" t="s">
        <v>217</v>
      </c>
      <c r="CN5430" s="56" t="s">
        <v>217</v>
      </c>
      <c r="CO5430" s="52"/>
      <c r="CP5430" s="52"/>
      <c r="CQ5430" s="52"/>
      <c r="CR5430" s="52"/>
      <c r="CS5430" s="52"/>
      <c r="CT5430" s="52"/>
      <c r="CU5430" s="33"/>
      <c r="CV5430" s="33"/>
    </row>
    <row r="5431" spans="74:100">
      <c r="BV5431" s="62"/>
      <c r="BW5431" s="62"/>
      <c r="BX5431" s="62"/>
      <c r="BY5431" s="62"/>
      <c r="BZ5431" s="62"/>
      <c r="CA5431" s="62"/>
      <c r="CB5431" s="62"/>
      <c r="CC5431" s="62"/>
      <c r="CD5431" s="62"/>
      <c r="CE5431" s="62"/>
      <c r="CF5431" s="62"/>
      <c r="CL5431" s="56" t="s">
        <v>21211</v>
      </c>
      <c r="CM5431" s="56"/>
      <c r="CN5431" s="56"/>
      <c r="CO5431" s="52"/>
      <c r="CP5431" s="52"/>
      <c r="CQ5431" s="52"/>
      <c r="CR5431" s="52"/>
      <c r="CS5431" s="52"/>
      <c r="CT5431" s="52"/>
      <c r="CU5431" s="33"/>
      <c r="CV5431" s="33"/>
    </row>
    <row r="5432" spans="74:100">
      <c r="BV5432" s="62"/>
      <c r="BW5432" s="62"/>
      <c r="BX5432" s="62"/>
      <c r="BY5432" s="62"/>
      <c r="BZ5432" s="62"/>
      <c r="CA5432" s="62"/>
      <c r="CB5432" s="62"/>
      <c r="CC5432" s="62"/>
      <c r="CD5432" s="62"/>
      <c r="CE5432" s="62"/>
      <c r="CF5432" s="62"/>
      <c r="CL5432" s="56" t="s">
        <v>1537</v>
      </c>
      <c r="CM5432" s="56" t="s">
        <v>214</v>
      </c>
      <c r="CN5432" s="56" t="s">
        <v>214</v>
      </c>
      <c r="CO5432" s="52"/>
      <c r="CP5432" s="52"/>
      <c r="CQ5432" s="52"/>
      <c r="CR5432" s="52"/>
      <c r="CS5432" s="52"/>
      <c r="CT5432" s="52"/>
      <c r="CU5432" s="33"/>
      <c r="CV5432" s="33"/>
    </row>
    <row r="5433" spans="74:100">
      <c r="BV5433" s="62"/>
      <c r="BW5433" s="62"/>
      <c r="BX5433" s="62"/>
      <c r="BY5433" s="62"/>
      <c r="BZ5433" s="62"/>
      <c r="CA5433" s="62"/>
      <c r="CB5433" s="62"/>
      <c r="CC5433" s="62"/>
      <c r="CD5433" s="62"/>
      <c r="CE5433" s="62"/>
      <c r="CF5433" s="62"/>
      <c r="CL5433" s="56" t="s">
        <v>21212</v>
      </c>
      <c r="CM5433" s="56"/>
      <c r="CN5433" s="56"/>
      <c r="CO5433" s="52"/>
      <c r="CP5433" s="52"/>
      <c r="CQ5433" s="52"/>
      <c r="CR5433" s="52"/>
      <c r="CS5433" s="52"/>
      <c r="CT5433" s="52"/>
      <c r="CU5433" s="33"/>
      <c r="CV5433" s="33"/>
    </row>
    <row r="5434" spans="74:100">
      <c r="BV5434" s="62"/>
      <c r="BW5434" s="62"/>
      <c r="BX5434" s="62"/>
      <c r="BY5434" s="62"/>
      <c r="BZ5434" s="62"/>
      <c r="CA5434" s="62"/>
      <c r="CB5434" s="62"/>
      <c r="CC5434" s="62"/>
      <c r="CD5434" s="62"/>
      <c r="CE5434" s="62"/>
      <c r="CF5434" s="62"/>
      <c r="CL5434" s="56" t="s">
        <v>4666</v>
      </c>
      <c r="CM5434" s="56" t="s">
        <v>217</v>
      </c>
      <c r="CN5434" s="56" t="s">
        <v>217</v>
      </c>
      <c r="CO5434" s="52"/>
      <c r="CP5434" s="52"/>
      <c r="CQ5434" s="52"/>
      <c r="CR5434" s="52"/>
      <c r="CS5434" s="52"/>
      <c r="CT5434" s="52"/>
      <c r="CU5434" s="33"/>
      <c r="CV5434" s="33"/>
    </row>
    <row r="5435" spans="74:100">
      <c r="BV5435" s="62"/>
      <c r="BW5435" s="62"/>
      <c r="BX5435" s="62"/>
      <c r="BY5435" s="62"/>
      <c r="BZ5435" s="62"/>
      <c r="CA5435" s="62"/>
      <c r="CB5435" s="62"/>
      <c r="CC5435" s="62"/>
      <c r="CD5435" s="62"/>
      <c r="CE5435" s="62"/>
      <c r="CF5435" s="62"/>
      <c r="CL5435" s="56" t="s">
        <v>18679</v>
      </c>
      <c r="CM5435" s="56"/>
      <c r="CN5435" s="56"/>
      <c r="CO5435" s="52"/>
      <c r="CP5435" s="52"/>
      <c r="CQ5435" s="52"/>
      <c r="CR5435" s="52"/>
      <c r="CS5435" s="52"/>
      <c r="CT5435" s="52"/>
      <c r="CU5435" s="33"/>
      <c r="CV5435" s="33"/>
    </row>
    <row r="5436" spans="74:100">
      <c r="BV5436" s="62"/>
      <c r="BW5436" s="62"/>
      <c r="BX5436" s="62"/>
      <c r="BY5436" s="62"/>
      <c r="BZ5436" s="62"/>
      <c r="CA5436" s="62"/>
      <c r="CB5436" s="62"/>
      <c r="CC5436" s="62"/>
      <c r="CD5436" s="62"/>
      <c r="CE5436" s="62"/>
      <c r="CF5436" s="62"/>
      <c r="CL5436" s="56" t="s">
        <v>4667</v>
      </c>
      <c r="CM5436" s="56" t="s">
        <v>217</v>
      </c>
      <c r="CN5436" s="56" t="s">
        <v>217</v>
      </c>
      <c r="CO5436" s="52"/>
      <c r="CP5436" s="52"/>
      <c r="CQ5436" s="52"/>
      <c r="CR5436" s="52"/>
      <c r="CS5436" s="52"/>
      <c r="CT5436" s="52"/>
      <c r="CU5436" s="33"/>
      <c r="CV5436" s="33"/>
    </row>
    <row r="5437" spans="74:100">
      <c r="BV5437" s="62"/>
      <c r="BW5437" s="62"/>
      <c r="BX5437" s="62"/>
      <c r="BY5437" s="62"/>
      <c r="BZ5437" s="62"/>
      <c r="CA5437" s="62"/>
      <c r="CB5437" s="62"/>
      <c r="CC5437" s="62"/>
      <c r="CD5437" s="62"/>
      <c r="CE5437" s="62"/>
      <c r="CF5437" s="62"/>
      <c r="CL5437" s="56" t="s">
        <v>18680</v>
      </c>
      <c r="CM5437" s="56"/>
      <c r="CN5437" s="56"/>
      <c r="CO5437" s="52"/>
      <c r="CP5437" s="52"/>
      <c r="CQ5437" s="52"/>
      <c r="CR5437" s="52"/>
      <c r="CS5437" s="52"/>
      <c r="CT5437" s="52"/>
      <c r="CU5437" s="33"/>
      <c r="CV5437" s="33"/>
    </row>
    <row r="5438" spans="74:100">
      <c r="BV5438" s="62"/>
      <c r="BW5438" s="62"/>
      <c r="BX5438" s="62"/>
      <c r="BY5438" s="62"/>
      <c r="BZ5438" s="62"/>
      <c r="CA5438" s="62"/>
      <c r="CB5438" s="62"/>
      <c r="CC5438" s="62"/>
      <c r="CD5438" s="62"/>
      <c r="CE5438" s="62"/>
      <c r="CF5438" s="62"/>
      <c r="CL5438" s="56" t="s">
        <v>4668</v>
      </c>
      <c r="CM5438" s="56" t="s">
        <v>217</v>
      </c>
      <c r="CN5438" s="56" t="s">
        <v>217</v>
      </c>
      <c r="CO5438" s="52"/>
      <c r="CP5438" s="52"/>
      <c r="CQ5438" s="52"/>
      <c r="CR5438" s="52"/>
      <c r="CS5438" s="52"/>
      <c r="CT5438" s="52"/>
      <c r="CU5438" s="33"/>
      <c r="CV5438" s="33"/>
    </row>
    <row r="5439" spans="74:100">
      <c r="BV5439" s="62"/>
      <c r="BW5439" s="62"/>
      <c r="BX5439" s="62"/>
      <c r="BY5439" s="62"/>
      <c r="BZ5439" s="62"/>
      <c r="CA5439" s="62"/>
      <c r="CB5439" s="62"/>
      <c r="CC5439" s="62"/>
      <c r="CD5439" s="62"/>
      <c r="CE5439" s="62"/>
      <c r="CF5439" s="62"/>
      <c r="CL5439" s="56" t="s">
        <v>18681</v>
      </c>
      <c r="CM5439" s="56"/>
      <c r="CN5439" s="56"/>
      <c r="CO5439" s="52"/>
      <c r="CP5439" s="52"/>
      <c r="CQ5439" s="52"/>
      <c r="CR5439" s="52"/>
      <c r="CS5439" s="52"/>
      <c r="CT5439" s="52"/>
      <c r="CU5439" s="33"/>
      <c r="CV5439" s="33"/>
    </row>
    <row r="5440" spans="74:100">
      <c r="BV5440" s="62"/>
      <c r="BW5440" s="62"/>
      <c r="BX5440" s="62"/>
      <c r="BY5440" s="62"/>
      <c r="BZ5440" s="62"/>
      <c r="CA5440" s="62"/>
      <c r="CB5440" s="62"/>
      <c r="CC5440" s="62"/>
      <c r="CD5440" s="62"/>
      <c r="CE5440" s="62"/>
      <c r="CF5440" s="62"/>
      <c r="CL5440" s="56" t="s">
        <v>1538</v>
      </c>
      <c r="CM5440" s="56" t="s">
        <v>216</v>
      </c>
      <c r="CN5440" s="56" t="s">
        <v>216</v>
      </c>
      <c r="CO5440" s="52"/>
      <c r="CP5440" s="52"/>
      <c r="CQ5440" s="52"/>
      <c r="CR5440" s="52"/>
      <c r="CS5440" s="52"/>
      <c r="CT5440" s="52"/>
      <c r="CU5440" s="33"/>
      <c r="CV5440" s="33"/>
    </row>
    <row r="5441" spans="74:100">
      <c r="BV5441" s="62"/>
      <c r="BW5441" s="62"/>
      <c r="BX5441" s="62"/>
      <c r="BY5441" s="62"/>
      <c r="BZ5441" s="62"/>
      <c r="CA5441" s="62"/>
      <c r="CB5441" s="62"/>
      <c r="CC5441" s="62"/>
      <c r="CD5441" s="62"/>
      <c r="CE5441" s="62"/>
      <c r="CF5441" s="62"/>
      <c r="CL5441" s="56" t="s">
        <v>21213</v>
      </c>
      <c r="CM5441" s="56"/>
      <c r="CN5441" s="56"/>
      <c r="CO5441" s="52"/>
      <c r="CP5441" s="52"/>
      <c r="CQ5441" s="52"/>
      <c r="CR5441" s="52"/>
      <c r="CS5441" s="52"/>
      <c r="CT5441" s="52"/>
      <c r="CU5441" s="33"/>
      <c r="CV5441" s="33"/>
    </row>
    <row r="5442" spans="74:100">
      <c r="BV5442" s="62"/>
      <c r="BW5442" s="62"/>
      <c r="BX5442" s="62"/>
      <c r="BY5442" s="62"/>
      <c r="BZ5442" s="62"/>
      <c r="CA5442" s="62"/>
      <c r="CB5442" s="62"/>
      <c r="CC5442" s="62"/>
      <c r="CD5442" s="62"/>
      <c r="CE5442" s="62"/>
      <c r="CF5442" s="62"/>
      <c r="CL5442" s="56" t="s">
        <v>1539</v>
      </c>
      <c r="CM5442" s="56" t="s">
        <v>216</v>
      </c>
      <c r="CN5442" s="56" t="s">
        <v>216</v>
      </c>
      <c r="CO5442" s="52"/>
      <c r="CP5442" s="52"/>
      <c r="CQ5442" s="52"/>
      <c r="CR5442" s="52"/>
      <c r="CS5442" s="52"/>
      <c r="CT5442" s="52"/>
      <c r="CU5442" s="33"/>
      <c r="CV5442" s="33"/>
    </row>
    <row r="5443" spans="74:100">
      <c r="BV5443" s="62"/>
      <c r="BW5443" s="62"/>
      <c r="BX5443" s="62"/>
      <c r="BY5443" s="62"/>
      <c r="BZ5443" s="62"/>
      <c r="CA5443" s="62"/>
      <c r="CB5443" s="62"/>
      <c r="CC5443" s="62"/>
      <c r="CD5443" s="62"/>
      <c r="CE5443" s="62"/>
      <c r="CF5443" s="62"/>
      <c r="CL5443" s="56" t="s">
        <v>21620</v>
      </c>
      <c r="CM5443" s="56"/>
      <c r="CN5443" s="56"/>
      <c r="CO5443" s="52"/>
      <c r="CP5443" s="52"/>
      <c r="CQ5443" s="52"/>
      <c r="CR5443" s="52"/>
      <c r="CS5443" s="52"/>
      <c r="CT5443" s="52"/>
      <c r="CU5443" s="33"/>
      <c r="CV5443" s="33"/>
    </row>
    <row r="5444" spans="74:100">
      <c r="BV5444" s="62"/>
      <c r="BW5444" s="62"/>
      <c r="BX5444" s="62"/>
      <c r="BY5444" s="62"/>
      <c r="BZ5444" s="62"/>
      <c r="CA5444" s="62"/>
      <c r="CB5444" s="62"/>
      <c r="CC5444" s="62"/>
      <c r="CD5444" s="62"/>
      <c r="CE5444" s="62"/>
      <c r="CF5444" s="62"/>
      <c r="CL5444" s="56" t="s">
        <v>27639</v>
      </c>
      <c r="CM5444" s="56" t="s">
        <v>217</v>
      </c>
      <c r="CN5444" s="56" t="s">
        <v>217</v>
      </c>
      <c r="CO5444" s="52"/>
      <c r="CP5444" s="52"/>
      <c r="CQ5444" s="52"/>
      <c r="CR5444" s="52"/>
      <c r="CS5444" s="52"/>
      <c r="CT5444" s="52"/>
      <c r="CU5444" s="33"/>
      <c r="CV5444" s="33"/>
    </row>
    <row r="5445" spans="74:100">
      <c r="BV5445" s="62"/>
      <c r="BW5445" s="62"/>
      <c r="BX5445" s="62"/>
      <c r="BY5445" s="62"/>
      <c r="BZ5445" s="62"/>
      <c r="CA5445" s="62"/>
      <c r="CB5445" s="62"/>
      <c r="CC5445" s="62"/>
      <c r="CD5445" s="62"/>
      <c r="CE5445" s="62"/>
      <c r="CF5445" s="62"/>
      <c r="CL5445" s="56" t="s">
        <v>27640</v>
      </c>
      <c r="CM5445" s="56"/>
      <c r="CN5445" s="56"/>
      <c r="CO5445" s="52"/>
      <c r="CP5445" s="52"/>
      <c r="CQ5445" s="52"/>
      <c r="CR5445" s="52"/>
      <c r="CS5445" s="52"/>
      <c r="CT5445" s="52"/>
      <c r="CU5445" s="33"/>
      <c r="CV5445" s="33"/>
    </row>
    <row r="5446" spans="74:100">
      <c r="BV5446" s="62"/>
      <c r="BW5446" s="62"/>
      <c r="BX5446" s="62"/>
      <c r="BY5446" s="62"/>
      <c r="BZ5446" s="62"/>
      <c r="CA5446" s="62"/>
      <c r="CB5446" s="62"/>
      <c r="CC5446" s="62"/>
      <c r="CD5446" s="62"/>
      <c r="CE5446" s="62"/>
      <c r="CF5446" s="62"/>
      <c r="CL5446" s="56" t="s">
        <v>1540</v>
      </c>
      <c r="CM5446" s="56" t="s">
        <v>216</v>
      </c>
      <c r="CN5446" s="56" t="s">
        <v>216</v>
      </c>
      <c r="CO5446" s="52"/>
      <c r="CP5446" s="52"/>
      <c r="CQ5446" s="52"/>
      <c r="CR5446" s="52"/>
      <c r="CS5446" s="52"/>
      <c r="CT5446" s="52"/>
      <c r="CU5446" s="33"/>
      <c r="CV5446" s="33"/>
    </row>
    <row r="5447" spans="74:100">
      <c r="BV5447" s="62"/>
      <c r="BW5447" s="62"/>
      <c r="BX5447" s="62"/>
      <c r="BY5447" s="62"/>
      <c r="BZ5447" s="62"/>
      <c r="CA5447" s="62"/>
      <c r="CB5447" s="62"/>
      <c r="CC5447" s="62"/>
      <c r="CD5447" s="62"/>
      <c r="CE5447" s="62"/>
      <c r="CF5447" s="62"/>
      <c r="CL5447" s="56" t="s">
        <v>21214</v>
      </c>
      <c r="CM5447" s="56"/>
      <c r="CN5447" s="56"/>
      <c r="CO5447" s="52"/>
      <c r="CP5447" s="52"/>
      <c r="CQ5447" s="52"/>
      <c r="CR5447" s="52"/>
      <c r="CS5447" s="52"/>
      <c r="CT5447" s="52"/>
      <c r="CU5447" s="33"/>
      <c r="CV5447" s="33"/>
    </row>
    <row r="5448" spans="74:100">
      <c r="BV5448" s="62"/>
      <c r="BW5448" s="62"/>
      <c r="BX5448" s="62"/>
      <c r="BY5448" s="62"/>
      <c r="BZ5448" s="62"/>
      <c r="CA5448" s="62"/>
      <c r="CB5448" s="62"/>
      <c r="CC5448" s="62"/>
      <c r="CD5448" s="62"/>
      <c r="CE5448" s="62"/>
      <c r="CF5448" s="62"/>
      <c r="CL5448" s="56" t="s">
        <v>27641</v>
      </c>
      <c r="CM5448" s="56" t="s">
        <v>217</v>
      </c>
      <c r="CN5448" s="56" t="s">
        <v>217</v>
      </c>
      <c r="CO5448" s="52"/>
      <c r="CP5448" s="52"/>
      <c r="CQ5448" s="52"/>
      <c r="CR5448" s="52"/>
      <c r="CS5448" s="52"/>
      <c r="CT5448" s="52"/>
      <c r="CU5448" s="33"/>
      <c r="CV5448" s="33"/>
    </row>
    <row r="5449" spans="74:100">
      <c r="BV5449" s="62"/>
      <c r="BW5449" s="62"/>
      <c r="BX5449" s="62"/>
      <c r="BY5449" s="62"/>
      <c r="BZ5449" s="62"/>
      <c r="CA5449" s="62"/>
      <c r="CB5449" s="62"/>
      <c r="CC5449" s="62"/>
      <c r="CD5449" s="62"/>
      <c r="CE5449" s="62"/>
      <c r="CF5449" s="62"/>
      <c r="CL5449" s="56" t="s">
        <v>27642</v>
      </c>
      <c r="CM5449" s="56"/>
      <c r="CN5449" s="56"/>
      <c r="CO5449" s="52"/>
      <c r="CP5449" s="52"/>
      <c r="CQ5449" s="52"/>
      <c r="CR5449" s="52"/>
      <c r="CS5449" s="52"/>
      <c r="CT5449" s="52"/>
      <c r="CU5449" s="33"/>
      <c r="CV5449" s="33"/>
    </row>
    <row r="5450" spans="74:100">
      <c r="BV5450" s="62"/>
      <c r="BW5450" s="62"/>
      <c r="BX5450" s="62"/>
      <c r="BY5450" s="62"/>
      <c r="BZ5450" s="62"/>
      <c r="CA5450" s="62"/>
      <c r="CB5450" s="62"/>
      <c r="CC5450" s="62"/>
      <c r="CD5450" s="62"/>
      <c r="CE5450" s="62"/>
      <c r="CF5450" s="62"/>
      <c r="CL5450" s="56" t="s">
        <v>4669</v>
      </c>
      <c r="CM5450" s="56" t="s">
        <v>217</v>
      </c>
      <c r="CN5450" s="56" t="s">
        <v>217</v>
      </c>
      <c r="CO5450" s="52"/>
      <c r="CP5450" s="52"/>
      <c r="CQ5450" s="52"/>
      <c r="CR5450" s="52"/>
      <c r="CS5450" s="52"/>
      <c r="CT5450" s="52"/>
      <c r="CU5450" s="33"/>
      <c r="CV5450" s="33"/>
    </row>
    <row r="5451" spans="74:100">
      <c r="BV5451" s="62"/>
      <c r="BW5451" s="62"/>
      <c r="BX5451" s="62"/>
      <c r="BY5451" s="62"/>
      <c r="BZ5451" s="62"/>
      <c r="CA5451" s="62"/>
      <c r="CB5451" s="62"/>
      <c r="CC5451" s="62"/>
      <c r="CD5451" s="62"/>
      <c r="CE5451" s="62"/>
      <c r="CF5451" s="62"/>
      <c r="CL5451" s="56" t="s">
        <v>18682</v>
      </c>
      <c r="CM5451" s="56"/>
      <c r="CN5451" s="56"/>
      <c r="CO5451" s="52"/>
      <c r="CP5451" s="52"/>
      <c r="CQ5451" s="52"/>
      <c r="CR5451" s="52"/>
      <c r="CS5451" s="52"/>
      <c r="CT5451" s="52"/>
      <c r="CU5451" s="33"/>
      <c r="CV5451" s="33"/>
    </row>
    <row r="5452" spans="74:100">
      <c r="BV5452" s="62"/>
      <c r="BW5452" s="62"/>
      <c r="BX5452" s="62"/>
      <c r="BY5452" s="62"/>
      <c r="BZ5452" s="62"/>
      <c r="CA5452" s="62"/>
      <c r="CB5452" s="62"/>
      <c r="CC5452" s="62"/>
      <c r="CD5452" s="62"/>
      <c r="CE5452" s="62"/>
      <c r="CF5452" s="62"/>
      <c r="CL5452" s="56" t="s">
        <v>4670</v>
      </c>
      <c r="CM5452" s="56" t="s">
        <v>217</v>
      </c>
      <c r="CN5452" s="56" t="s">
        <v>217</v>
      </c>
      <c r="CO5452" s="52"/>
      <c r="CP5452" s="52"/>
      <c r="CQ5452" s="52"/>
      <c r="CR5452" s="52"/>
      <c r="CS5452" s="52"/>
      <c r="CT5452" s="52"/>
      <c r="CU5452" s="33"/>
      <c r="CV5452" s="33"/>
    </row>
    <row r="5453" spans="74:100">
      <c r="BV5453" s="62"/>
      <c r="BW5453" s="62"/>
      <c r="BX5453" s="62"/>
      <c r="BY5453" s="62"/>
      <c r="BZ5453" s="62"/>
      <c r="CA5453" s="62"/>
      <c r="CB5453" s="62"/>
      <c r="CC5453" s="62"/>
      <c r="CD5453" s="62"/>
      <c r="CE5453" s="62"/>
      <c r="CF5453" s="62"/>
      <c r="CL5453" s="56" t="s">
        <v>18683</v>
      </c>
      <c r="CM5453" s="56"/>
      <c r="CN5453" s="56"/>
      <c r="CO5453" s="52"/>
      <c r="CP5453" s="52"/>
      <c r="CQ5453" s="52"/>
      <c r="CR5453" s="52"/>
      <c r="CS5453" s="52"/>
      <c r="CT5453" s="52"/>
      <c r="CU5453" s="33"/>
      <c r="CV5453" s="33"/>
    </row>
    <row r="5454" spans="74:100">
      <c r="BV5454" s="62"/>
      <c r="BW5454" s="62"/>
      <c r="BX5454" s="62"/>
      <c r="BY5454" s="62"/>
      <c r="BZ5454" s="62"/>
      <c r="CA5454" s="62"/>
      <c r="CB5454" s="62"/>
      <c r="CC5454" s="62"/>
      <c r="CD5454" s="62"/>
      <c r="CE5454" s="62"/>
      <c r="CF5454" s="62"/>
      <c r="CL5454" s="56" t="s">
        <v>1542</v>
      </c>
      <c r="CM5454" s="56" t="s">
        <v>217</v>
      </c>
      <c r="CN5454" s="56" t="s">
        <v>217</v>
      </c>
      <c r="CO5454" s="52"/>
      <c r="CP5454" s="52"/>
      <c r="CQ5454" s="52"/>
      <c r="CR5454" s="52"/>
      <c r="CS5454" s="52"/>
      <c r="CT5454" s="52"/>
      <c r="CU5454" s="33"/>
      <c r="CV5454" s="33"/>
    </row>
    <row r="5455" spans="74:100">
      <c r="BV5455" s="62"/>
      <c r="BW5455" s="62"/>
      <c r="BX5455" s="62"/>
      <c r="BY5455" s="62"/>
      <c r="BZ5455" s="62"/>
      <c r="CA5455" s="62"/>
      <c r="CB5455" s="62"/>
      <c r="CC5455" s="62"/>
      <c r="CD5455" s="62"/>
      <c r="CE5455" s="62"/>
      <c r="CF5455" s="62"/>
      <c r="CL5455" s="56" t="s">
        <v>21215</v>
      </c>
      <c r="CM5455" s="56"/>
      <c r="CN5455" s="56"/>
      <c r="CO5455" s="52"/>
      <c r="CP5455" s="52"/>
      <c r="CQ5455" s="52"/>
      <c r="CR5455" s="52"/>
      <c r="CS5455" s="52"/>
      <c r="CT5455" s="52"/>
      <c r="CU5455" s="33"/>
      <c r="CV5455" s="33"/>
    </row>
    <row r="5456" spans="74:100">
      <c r="BV5456" s="62"/>
      <c r="BW5456" s="62"/>
      <c r="BX5456" s="62"/>
      <c r="BY5456" s="62"/>
      <c r="BZ5456" s="62"/>
      <c r="CA5456" s="62"/>
      <c r="CB5456" s="62"/>
      <c r="CC5456" s="62"/>
      <c r="CD5456" s="62"/>
      <c r="CE5456" s="62"/>
      <c r="CF5456" s="62"/>
      <c r="CL5456" s="56" t="s">
        <v>8981</v>
      </c>
      <c r="CM5456" s="56" t="s">
        <v>216</v>
      </c>
      <c r="CN5456" s="56" t="s">
        <v>216</v>
      </c>
      <c r="CO5456" s="52"/>
      <c r="CP5456" s="52"/>
      <c r="CQ5456" s="52"/>
      <c r="CR5456" s="52"/>
      <c r="CS5456" s="52"/>
      <c r="CT5456" s="52"/>
      <c r="CU5456" s="33"/>
      <c r="CV5456" s="33"/>
    </row>
    <row r="5457" spans="74:100">
      <c r="BV5457" s="62"/>
      <c r="BW5457" s="62"/>
      <c r="BX5457" s="62"/>
      <c r="BY5457" s="62"/>
      <c r="BZ5457" s="62"/>
      <c r="CA5457" s="62"/>
      <c r="CB5457" s="62"/>
      <c r="CC5457" s="62"/>
      <c r="CD5457" s="62"/>
      <c r="CE5457" s="62"/>
      <c r="CF5457" s="62"/>
      <c r="CL5457" s="56" t="s">
        <v>21216</v>
      </c>
      <c r="CM5457" s="56"/>
      <c r="CN5457" s="56"/>
      <c r="CO5457" s="52"/>
      <c r="CP5457" s="52"/>
      <c r="CQ5457" s="52"/>
      <c r="CR5457" s="52"/>
      <c r="CS5457" s="52"/>
      <c r="CT5457" s="52"/>
      <c r="CU5457" s="33"/>
      <c r="CV5457" s="33"/>
    </row>
    <row r="5458" spans="74:100">
      <c r="BV5458" s="62"/>
      <c r="BW5458" s="62"/>
      <c r="BX5458" s="62"/>
      <c r="BY5458" s="62"/>
      <c r="BZ5458" s="62"/>
      <c r="CA5458" s="62"/>
      <c r="CB5458" s="62"/>
      <c r="CC5458" s="62"/>
      <c r="CD5458" s="62"/>
      <c r="CE5458" s="62"/>
      <c r="CF5458" s="62"/>
      <c r="CL5458" s="56" t="s">
        <v>4671</v>
      </c>
      <c r="CM5458" s="56" t="s">
        <v>217</v>
      </c>
      <c r="CN5458" s="56" t="s">
        <v>217</v>
      </c>
      <c r="CO5458" s="52"/>
      <c r="CP5458" s="52"/>
      <c r="CQ5458" s="52"/>
      <c r="CR5458" s="52"/>
      <c r="CS5458" s="52"/>
      <c r="CT5458" s="52"/>
      <c r="CU5458" s="33"/>
      <c r="CV5458" s="33"/>
    </row>
    <row r="5459" spans="74:100">
      <c r="BV5459" s="62"/>
      <c r="BW5459" s="62"/>
      <c r="BX5459" s="62"/>
      <c r="BY5459" s="62"/>
      <c r="BZ5459" s="62"/>
      <c r="CA5459" s="62"/>
      <c r="CB5459" s="62"/>
      <c r="CC5459" s="62"/>
      <c r="CD5459" s="62"/>
      <c r="CE5459" s="62"/>
      <c r="CF5459" s="62"/>
      <c r="CL5459" s="56" t="s">
        <v>18684</v>
      </c>
      <c r="CM5459" s="56"/>
      <c r="CN5459" s="56"/>
      <c r="CO5459" s="52"/>
      <c r="CP5459" s="52"/>
      <c r="CQ5459" s="52"/>
      <c r="CR5459" s="52"/>
      <c r="CS5459" s="52"/>
      <c r="CT5459" s="52"/>
      <c r="CU5459" s="33"/>
      <c r="CV5459" s="33"/>
    </row>
    <row r="5460" spans="74:100">
      <c r="BV5460" s="62"/>
      <c r="BW5460" s="62"/>
      <c r="BX5460" s="62"/>
      <c r="BY5460" s="62"/>
      <c r="BZ5460" s="62"/>
      <c r="CA5460" s="62"/>
      <c r="CB5460" s="62"/>
      <c r="CC5460" s="62"/>
      <c r="CD5460" s="62"/>
      <c r="CE5460" s="62"/>
      <c r="CF5460" s="62"/>
      <c r="CL5460" s="56" t="s">
        <v>27643</v>
      </c>
      <c r="CM5460" s="56" t="s">
        <v>217</v>
      </c>
      <c r="CN5460" s="56" t="s">
        <v>217</v>
      </c>
      <c r="CO5460" s="52"/>
      <c r="CP5460" s="52"/>
      <c r="CQ5460" s="52"/>
      <c r="CR5460" s="52"/>
      <c r="CS5460" s="52"/>
      <c r="CT5460" s="52"/>
      <c r="CU5460" s="33"/>
      <c r="CV5460" s="33"/>
    </row>
    <row r="5461" spans="74:100">
      <c r="BV5461" s="62"/>
      <c r="BW5461" s="62"/>
      <c r="BX5461" s="62"/>
      <c r="BY5461" s="62"/>
      <c r="BZ5461" s="62"/>
      <c r="CA5461" s="62"/>
      <c r="CB5461" s="62"/>
      <c r="CC5461" s="62"/>
      <c r="CD5461" s="62"/>
      <c r="CE5461" s="62"/>
      <c r="CF5461" s="62"/>
      <c r="CL5461" s="56" t="s">
        <v>27644</v>
      </c>
      <c r="CM5461" s="56"/>
      <c r="CN5461" s="56"/>
      <c r="CO5461" s="52"/>
      <c r="CP5461" s="52"/>
      <c r="CQ5461" s="52"/>
      <c r="CR5461" s="52"/>
      <c r="CS5461" s="52"/>
      <c r="CT5461" s="52"/>
      <c r="CU5461" s="33"/>
      <c r="CV5461" s="33"/>
    </row>
    <row r="5462" spans="74:100">
      <c r="BV5462" s="62"/>
      <c r="BW5462" s="62"/>
      <c r="BX5462" s="62"/>
      <c r="BY5462" s="62"/>
      <c r="BZ5462" s="62"/>
      <c r="CA5462" s="62"/>
      <c r="CB5462" s="62"/>
      <c r="CC5462" s="62"/>
      <c r="CD5462" s="62"/>
      <c r="CE5462" s="62"/>
      <c r="CF5462" s="62"/>
      <c r="CL5462" s="56" t="s">
        <v>8982</v>
      </c>
      <c r="CM5462" s="56" t="s">
        <v>214</v>
      </c>
      <c r="CN5462" s="56" t="s">
        <v>214</v>
      </c>
      <c r="CO5462" s="52"/>
      <c r="CP5462" s="52"/>
      <c r="CQ5462" s="52"/>
      <c r="CR5462" s="52"/>
      <c r="CS5462" s="52"/>
      <c r="CT5462" s="52"/>
      <c r="CU5462" s="33"/>
      <c r="CV5462" s="33"/>
    </row>
    <row r="5463" spans="74:100">
      <c r="BV5463" s="62"/>
      <c r="BW5463" s="62"/>
      <c r="BX5463" s="62"/>
      <c r="BY5463" s="62"/>
      <c r="BZ5463" s="62"/>
      <c r="CA5463" s="62"/>
      <c r="CB5463" s="62"/>
      <c r="CC5463" s="62"/>
      <c r="CD5463" s="62"/>
      <c r="CE5463" s="62"/>
      <c r="CF5463" s="62"/>
      <c r="CL5463" s="56" t="s">
        <v>21217</v>
      </c>
      <c r="CM5463" s="56"/>
      <c r="CN5463" s="56"/>
      <c r="CO5463" s="52"/>
      <c r="CP5463" s="52"/>
      <c r="CQ5463" s="52"/>
      <c r="CR5463" s="52"/>
      <c r="CS5463" s="52"/>
      <c r="CT5463" s="52"/>
      <c r="CU5463" s="33"/>
      <c r="CV5463" s="33"/>
    </row>
    <row r="5464" spans="74:100">
      <c r="BV5464" s="62"/>
      <c r="BW5464" s="62"/>
      <c r="BX5464" s="62"/>
      <c r="BY5464" s="62"/>
      <c r="BZ5464" s="62"/>
      <c r="CA5464" s="62"/>
      <c r="CB5464" s="62"/>
      <c r="CC5464" s="62"/>
      <c r="CD5464" s="62"/>
      <c r="CE5464" s="62"/>
      <c r="CF5464" s="62"/>
      <c r="CL5464" s="56" t="s">
        <v>4672</v>
      </c>
      <c r="CM5464" s="56" t="s">
        <v>216</v>
      </c>
      <c r="CN5464" s="56" t="s">
        <v>216</v>
      </c>
      <c r="CO5464" s="52"/>
      <c r="CP5464" s="52"/>
      <c r="CQ5464" s="52"/>
      <c r="CR5464" s="52"/>
      <c r="CS5464" s="52"/>
      <c r="CT5464" s="52"/>
      <c r="CU5464" s="33"/>
      <c r="CV5464" s="33"/>
    </row>
    <row r="5465" spans="74:100">
      <c r="BV5465" s="62"/>
      <c r="BW5465" s="62"/>
      <c r="BX5465" s="62"/>
      <c r="BY5465" s="62"/>
      <c r="BZ5465" s="62"/>
      <c r="CA5465" s="62"/>
      <c r="CB5465" s="62"/>
      <c r="CC5465" s="62"/>
      <c r="CD5465" s="62"/>
      <c r="CE5465" s="62"/>
      <c r="CF5465" s="62"/>
      <c r="CL5465" s="56" t="s">
        <v>21621</v>
      </c>
      <c r="CM5465" s="56"/>
      <c r="CN5465" s="56"/>
      <c r="CO5465" s="52"/>
      <c r="CP5465" s="52"/>
      <c r="CQ5465" s="52"/>
      <c r="CR5465" s="52"/>
      <c r="CS5465" s="52"/>
      <c r="CT5465" s="52"/>
      <c r="CU5465" s="33"/>
      <c r="CV5465" s="33"/>
    </row>
    <row r="5466" spans="74:100">
      <c r="BV5466" s="62"/>
      <c r="BW5466" s="62"/>
      <c r="BX5466" s="62"/>
      <c r="BY5466" s="62"/>
      <c r="BZ5466" s="62"/>
      <c r="CA5466" s="62"/>
      <c r="CB5466" s="62"/>
      <c r="CC5466" s="62"/>
      <c r="CD5466" s="62"/>
      <c r="CE5466" s="62"/>
      <c r="CF5466" s="62"/>
      <c r="CL5466" s="56" t="s">
        <v>27645</v>
      </c>
      <c r="CM5466" s="56" t="s">
        <v>217</v>
      </c>
      <c r="CN5466" s="56" t="s">
        <v>217</v>
      </c>
      <c r="CO5466" s="52"/>
      <c r="CP5466" s="52"/>
      <c r="CQ5466" s="52"/>
      <c r="CR5466" s="52"/>
      <c r="CS5466" s="52"/>
      <c r="CT5466" s="52"/>
      <c r="CU5466" s="33"/>
      <c r="CV5466" s="33"/>
    </row>
    <row r="5467" spans="74:100">
      <c r="BV5467" s="62"/>
      <c r="BW5467" s="62"/>
      <c r="BX5467" s="62"/>
      <c r="BY5467" s="62"/>
      <c r="BZ5467" s="62"/>
      <c r="CA5467" s="62"/>
      <c r="CB5467" s="62"/>
      <c r="CC5467" s="62"/>
      <c r="CD5467" s="62"/>
      <c r="CE5467" s="62"/>
      <c r="CF5467" s="62"/>
      <c r="CL5467" s="56" t="s">
        <v>27646</v>
      </c>
      <c r="CM5467" s="56"/>
      <c r="CN5467" s="56"/>
      <c r="CO5467" s="52"/>
      <c r="CP5467" s="52"/>
      <c r="CQ5467" s="52"/>
      <c r="CR5467" s="52"/>
      <c r="CS5467" s="52"/>
      <c r="CT5467" s="52"/>
      <c r="CU5467" s="33"/>
      <c r="CV5467" s="33"/>
    </row>
    <row r="5468" spans="74:100">
      <c r="BV5468" s="62"/>
      <c r="BW5468" s="62"/>
      <c r="BX5468" s="62"/>
      <c r="BY5468" s="62"/>
      <c r="BZ5468" s="62"/>
      <c r="CA5468" s="62"/>
      <c r="CB5468" s="62"/>
      <c r="CC5468" s="62"/>
      <c r="CD5468" s="62"/>
      <c r="CE5468" s="62"/>
      <c r="CF5468" s="62"/>
      <c r="CL5468" s="56" t="s">
        <v>27647</v>
      </c>
      <c r="CM5468" s="56" t="s">
        <v>217</v>
      </c>
      <c r="CN5468" s="56" t="s">
        <v>217</v>
      </c>
      <c r="CO5468" s="52"/>
      <c r="CP5468" s="52"/>
      <c r="CQ5468" s="52"/>
      <c r="CR5468" s="52"/>
      <c r="CS5468" s="52"/>
      <c r="CT5468" s="52"/>
      <c r="CU5468" s="33"/>
      <c r="CV5468" s="33"/>
    </row>
    <row r="5469" spans="74:100">
      <c r="BV5469" s="62"/>
      <c r="BW5469" s="62"/>
      <c r="BX5469" s="62"/>
      <c r="BY5469" s="62"/>
      <c r="BZ5469" s="62"/>
      <c r="CA5469" s="62"/>
      <c r="CB5469" s="62"/>
      <c r="CC5469" s="62"/>
      <c r="CD5469" s="62"/>
      <c r="CE5469" s="62"/>
      <c r="CF5469" s="62"/>
      <c r="CL5469" s="56" t="s">
        <v>18668</v>
      </c>
      <c r="CM5469" s="56"/>
      <c r="CN5469" s="56"/>
      <c r="CO5469" s="52"/>
      <c r="CP5469" s="52"/>
      <c r="CQ5469" s="52"/>
      <c r="CR5469" s="52"/>
      <c r="CS5469" s="52"/>
      <c r="CT5469" s="52"/>
      <c r="CU5469" s="33"/>
      <c r="CV5469" s="33"/>
    </row>
    <row r="5470" spans="74:100">
      <c r="BV5470" s="62"/>
      <c r="BW5470" s="62"/>
      <c r="BX5470" s="62"/>
      <c r="BY5470" s="62"/>
      <c r="BZ5470" s="62"/>
      <c r="CA5470" s="62"/>
      <c r="CB5470" s="62"/>
      <c r="CC5470" s="62"/>
      <c r="CD5470" s="62"/>
      <c r="CE5470" s="62"/>
      <c r="CF5470" s="62"/>
      <c r="CL5470" s="56" t="s">
        <v>4673</v>
      </c>
      <c r="CM5470" s="56" t="s">
        <v>3118</v>
      </c>
      <c r="CN5470" s="56" t="s">
        <v>3118</v>
      </c>
      <c r="CO5470" s="52"/>
      <c r="CP5470" s="52"/>
      <c r="CQ5470" s="52"/>
      <c r="CR5470" s="52"/>
      <c r="CS5470" s="52"/>
      <c r="CT5470" s="52"/>
      <c r="CU5470" s="33"/>
      <c r="CV5470" s="33"/>
    </row>
    <row r="5471" spans="74:100">
      <c r="BV5471" s="62"/>
      <c r="BW5471" s="62"/>
      <c r="BX5471" s="62"/>
      <c r="BY5471" s="62"/>
      <c r="BZ5471" s="62"/>
      <c r="CA5471" s="62"/>
      <c r="CB5471" s="62"/>
      <c r="CC5471" s="62"/>
      <c r="CD5471" s="62"/>
      <c r="CE5471" s="62"/>
      <c r="CF5471" s="62"/>
      <c r="CL5471" s="56" t="s">
        <v>18685</v>
      </c>
      <c r="CM5471" s="56"/>
      <c r="CN5471" s="56"/>
      <c r="CO5471" s="52"/>
      <c r="CP5471" s="52"/>
      <c r="CQ5471" s="52"/>
      <c r="CR5471" s="52"/>
      <c r="CS5471" s="52"/>
      <c r="CT5471" s="52"/>
      <c r="CU5471" s="33"/>
      <c r="CV5471" s="33"/>
    </row>
    <row r="5472" spans="74:100">
      <c r="BV5472" s="62"/>
      <c r="BW5472" s="62"/>
      <c r="BX5472" s="62"/>
      <c r="BY5472" s="62"/>
      <c r="BZ5472" s="62"/>
      <c r="CA5472" s="62"/>
      <c r="CB5472" s="62"/>
      <c r="CC5472" s="62"/>
      <c r="CD5472" s="62"/>
      <c r="CE5472" s="62"/>
      <c r="CF5472" s="62"/>
      <c r="CL5472" s="56" t="s">
        <v>4674</v>
      </c>
      <c r="CM5472" s="56" t="s">
        <v>217</v>
      </c>
      <c r="CN5472" s="56" t="s">
        <v>217</v>
      </c>
      <c r="CO5472" s="52"/>
      <c r="CP5472" s="52"/>
      <c r="CQ5472" s="52"/>
      <c r="CR5472" s="52"/>
      <c r="CS5472" s="52"/>
      <c r="CT5472" s="52"/>
      <c r="CU5472" s="33"/>
      <c r="CV5472" s="33"/>
    </row>
    <row r="5473" spans="74:100">
      <c r="BV5473" s="62"/>
      <c r="BW5473" s="62"/>
      <c r="BX5473" s="62"/>
      <c r="BY5473" s="62"/>
      <c r="BZ5473" s="62"/>
      <c r="CA5473" s="62"/>
      <c r="CB5473" s="62"/>
      <c r="CC5473" s="62"/>
      <c r="CD5473" s="62"/>
      <c r="CE5473" s="62"/>
      <c r="CF5473" s="62"/>
      <c r="CL5473" s="56" t="s">
        <v>18686</v>
      </c>
      <c r="CM5473" s="56"/>
      <c r="CN5473" s="56"/>
      <c r="CO5473" s="52"/>
      <c r="CP5473" s="52"/>
      <c r="CQ5473" s="52"/>
      <c r="CR5473" s="52"/>
      <c r="CS5473" s="52"/>
      <c r="CT5473" s="52"/>
      <c r="CU5473" s="33"/>
      <c r="CV5473" s="33"/>
    </row>
    <row r="5474" spans="74:100">
      <c r="BV5474" s="62"/>
      <c r="BW5474" s="62"/>
      <c r="BX5474" s="62"/>
      <c r="BY5474" s="62"/>
      <c r="BZ5474" s="62"/>
      <c r="CA5474" s="62"/>
      <c r="CB5474" s="62"/>
      <c r="CC5474" s="62"/>
      <c r="CD5474" s="62"/>
      <c r="CE5474" s="62"/>
      <c r="CF5474" s="62"/>
      <c r="CL5474" s="56" t="s">
        <v>4675</v>
      </c>
      <c r="CM5474" s="56" t="s">
        <v>217</v>
      </c>
      <c r="CN5474" s="56" t="s">
        <v>217</v>
      </c>
      <c r="CO5474" s="52"/>
      <c r="CP5474" s="52"/>
      <c r="CQ5474" s="52"/>
      <c r="CR5474" s="52"/>
      <c r="CS5474" s="52"/>
      <c r="CT5474" s="52"/>
      <c r="CU5474" s="33"/>
      <c r="CV5474" s="33"/>
    </row>
    <row r="5475" spans="74:100">
      <c r="BV5475" s="62"/>
      <c r="BW5475" s="62"/>
      <c r="BX5475" s="62"/>
      <c r="BY5475" s="62"/>
      <c r="BZ5475" s="62"/>
      <c r="CA5475" s="62"/>
      <c r="CB5475" s="62"/>
      <c r="CC5475" s="62"/>
      <c r="CD5475" s="62"/>
      <c r="CE5475" s="62"/>
      <c r="CF5475" s="62"/>
      <c r="CL5475" s="56" t="s">
        <v>18687</v>
      </c>
      <c r="CM5475" s="56"/>
      <c r="CN5475" s="56"/>
      <c r="CO5475" s="52"/>
      <c r="CP5475" s="52"/>
      <c r="CQ5475" s="52"/>
      <c r="CR5475" s="52"/>
      <c r="CS5475" s="52"/>
      <c r="CT5475" s="52"/>
      <c r="CU5475" s="33"/>
      <c r="CV5475" s="33"/>
    </row>
    <row r="5476" spans="74:100">
      <c r="BV5476" s="62"/>
      <c r="BW5476" s="62"/>
      <c r="BX5476" s="62"/>
      <c r="BY5476" s="62"/>
      <c r="BZ5476" s="62"/>
      <c r="CA5476" s="62"/>
      <c r="CB5476" s="62"/>
      <c r="CC5476" s="62"/>
      <c r="CD5476" s="62"/>
      <c r="CE5476" s="62"/>
      <c r="CF5476" s="62"/>
      <c r="CL5476" s="56" t="s">
        <v>4676</v>
      </c>
      <c r="CM5476" s="56" t="s">
        <v>217</v>
      </c>
      <c r="CN5476" s="56" t="s">
        <v>217</v>
      </c>
      <c r="CO5476" s="52"/>
      <c r="CP5476" s="52"/>
      <c r="CQ5476" s="52"/>
      <c r="CR5476" s="52"/>
      <c r="CS5476" s="52"/>
      <c r="CT5476" s="52"/>
      <c r="CU5476" s="33"/>
      <c r="CV5476" s="33"/>
    </row>
    <row r="5477" spans="74:100">
      <c r="BV5477" s="62"/>
      <c r="BW5477" s="62"/>
      <c r="BX5477" s="62"/>
      <c r="BY5477" s="62"/>
      <c r="BZ5477" s="62"/>
      <c r="CA5477" s="62"/>
      <c r="CB5477" s="62"/>
      <c r="CC5477" s="62"/>
      <c r="CD5477" s="62"/>
      <c r="CE5477" s="62"/>
      <c r="CF5477" s="62"/>
      <c r="CL5477" s="56" t="s">
        <v>18688</v>
      </c>
      <c r="CM5477" s="56"/>
      <c r="CN5477" s="56"/>
      <c r="CO5477" s="52"/>
      <c r="CP5477" s="52"/>
      <c r="CQ5477" s="52"/>
      <c r="CR5477" s="52"/>
      <c r="CS5477" s="52"/>
      <c r="CT5477" s="52"/>
      <c r="CU5477" s="33"/>
      <c r="CV5477" s="33"/>
    </row>
    <row r="5478" spans="74:100">
      <c r="BV5478" s="62"/>
      <c r="BW5478" s="62"/>
      <c r="BX5478" s="62"/>
      <c r="BY5478" s="62"/>
      <c r="BZ5478" s="62"/>
      <c r="CA5478" s="62"/>
      <c r="CB5478" s="62"/>
      <c r="CC5478" s="62"/>
      <c r="CD5478" s="62"/>
      <c r="CE5478" s="62"/>
      <c r="CF5478" s="62"/>
      <c r="CL5478" s="56" t="s">
        <v>4677</v>
      </c>
      <c r="CM5478" s="56" t="s">
        <v>217</v>
      </c>
      <c r="CN5478" s="56" t="s">
        <v>217</v>
      </c>
      <c r="CO5478" s="52"/>
      <c r="CP5478" s="52"/>
      <c r="CQ5478" s="52"/>
      <c r="CR5478" s="52"/>
      <c r="CS5478" s="52"/>
      <c r="CT5478" s="52"/>
      <c r="CU5478" s="33"/>
      <c r="CV5478" s="33"/>
    </row>
    <row r="5479" spans="74:100">
      <c r="BV5479" s="62"/>
      <c r="BW5479" s="62"/>
      <c r="BX5479" s="62"/>
      <c r="BY5479" s="62"/>
      <c r="BZ5479" s="62"/>
      <c r="CA5479" s="62"/>
      <c r="CB5479" s="62"/>
      <c r="CC5479" s="62"/>
      <c r="CD5479" s="62"/>
      <c r="CE5479" s="62"/>
      <c r="CF5479" s="62"/>
      <c r="CL5479" s="56" t="s">
        <v>18689</v>
      </c>
      <c r="CM5479" s="56"/>
      <c r="CN5479" s="56"/>
      <c r="CO5479" s="52"/>
      <c r="CP5479" s="52"/>
      <c r="CQ5479" s="52"/>
      <c r="CR5479" s="52"/>
      <c r="CS5479" s="52"/>
      <c r="CT5479" s="52"/>
      <c r="CU5479" s="33"/>
      <c r="CV5479" s="33"/>
    </row>
    <row r="5480" spans="74:100">
      <c r="BV5480" s="62"/>
      <c r="BW5480" s="62"/>
      <c r="BX5480" s="62"/>
      <c r="BY5480" s="62"/>
      <c r="BZ5480" s="62"/>
      <c r="CA5480" s="62"/>
      <c r="CB5480" s="62"/>
      <c r="CC5480" s="62"/>
      <c r="CD5480" s="62"/>
      <c r="CE5480" s="62"/>
      <c r="CF5480" s="62"/>
      <c r="CL5480" s="56" t="s">
        <v>1543</v>
      </c>
      <c r="CM5480" s="56" t="s">
        <v>214</v>
      </c>
      <c r="CN5480" s="56" t="s">
        <v>214</v>
      </c>
      <c r="CO5480" s="52"/>
      <c r="CP5480" s="52"/>
      <c r="CQ5480" s="52"/>
      <c r="CR5480" s="52"/>
      <c r="CS5480" s="52"/>
      <c r="CT5480" s="52"/>
      <c r="CU5480" s="33"/>
      <c r="CV5480" s="33"/>
    </row>
    <row r="5481" spans="74:100">
      <c r="BV5481" s="62"/>
      <c r="BW5481" s="62"/>
      <c r="BX5481" s="62"/>
      <c r="BY5481" s="62"/>
      <c r="BZ5481" s="62"/>
      <c r="CA5481" s="62"/>
      <c r="CB5481" s="62"/>
      <c r="CC5481" s="62"/>
      <c r="CD5481" s="62"/>
      <c r="CE5481" s="62"/>
      <c r="CF5481" s="62"/>
      <c r="CL5481" s="56" t="s">
        <v>21622</v>
      </c>
      <c r="CM5481" s="56"/>
      <c r="CN5481" s="56"/>
      <c r="CO5481" s="52"/>
      <c r="CP5481" s="52"/>
      <c r="CQ5481" s="52"/>
      <c r="CR5481" s="52"/>
      <c r="CS5481" s="52"/>
      <c r="CT5481" s="52"/>
      <c r="CU5481" s="33"/>
      <c r="CV5481" s="33"/>
    </row>
    <row r="5482" spans="74:100">
      <c r="BV5482" s="62"/>
      <c r="BW5482" s="62"/>
      <c r="BX5482" s="62"/>
      <c r="BY5482" s="62"/>
      <c r="BZ5482" s="62"/>
      <c r="CA5482" s="62"/>
      <c r="CB5482" s="62"/>
      <c r="CC5482" s="62"/>
      <c r="CD5482" s="62"/>
      <c r="CE5482" s="62"/>
      <c r="CF5482" s="62"/>
      <c r="CL5482" s="56" t="s">
        <v>4678</v>
      </c>
      <c r="CM5482" s="56" t="s">
        <v>216</v>
      </c>
      <c r="CN5482" s="56" t="s">
        <v>216</v>
      </c>
      <c r="CO5482" s="52"/>
      <c r="CP5482" s="52"/>
      <c r="CQ5482" s="52"/>
      <c r="CR5482" s="52"/>
      <c r="CS5482" s="52"/>
      <c r="CT5482" s="52"/>
      <c r="CU5482" s="33"/>
      <c r="CV5482" s="33"/>
    </row>
    <row r="5483" spans="74:100">
      <c r="BV5483" s="62"/>
      <c r="BW5483" s="62"/>
      <c r="BX5483" s="62"/>
      <c r="BY5483" s="62"/>
      <c r="BZ5483" s="62"/>
      <c r="CA5483" s="62"/>
      <c r="CB5483" s="62"/>
      <c r="CC5483" s="62"/>
      <c r="CD5483" s="62"/>
      <c r="CE5483" s="62"/>
      <c r="CF5483" s="62"/>
      <c r="CL5483" s="56" t="s">
        <v>27648</v>
      </c>
      <c r="CM5483" s="56"/>
      <c r="CN5483" s="56"/>
      <c r="CO5483" s="52"/>
      <c r="CP5483" s="52"/>
      <c r="CQ5483" s="52"/>
      <c r="CR5483" s="52"/>
      <c r="CS5483" s="52"/>
      <c r="CT5483" s="52"/>
      <c r="CU5483" s="33"/>
      <c r="CV5483" s="33"/>
    </row>
    <row r="5484" spans="74:100">
      <c r="BV5484" s="62"/>
      <c r="BW5484" s="62"/>
      <c r="BX5484" s="62"/>
      <c r="BY5484" s="62"/>
      <c r="BZ5484" s="62"/>
      <c r="CA5484" s="62"/>
      <c r="CB5484" s="62"/>
      <c r="CC5484" s="62"/>
      <c r="CD5484" s="62"/>
      <c r="CE5484" s="62"/>
      <c r="CF5484" s="62"/>
      <c r="CL5484" s="56" t="s">
        <v>27649</v>
      </c>
      <c r="CM5484" s="56" t="s">
        <v>3118</v>
      </c>
      <c r="CN5484" s="56" t="s">
        <v>3118</v>
      </c>
      <c r="CO5484" s="52"/>
      <c r="CP5484" s="52"/>
      <c r="CQ5484" s="52"/>
      <c r="CR5484" s="52"/>
      <c r="CS5484" s="52"/>
      <c r="CT5484" s="52"/>
      <c r="CU5484" s="33"/>
      <c r="CV5484" s="33"/>
    </row>
    <row r="5485" spans="74:100">
      <c r="BV5485" s="62"/>
      <c r="BW5485" s="62"/>
      <c r="BX5485" s="62"/>
      <c r="BY5485" s="62"/>
      <c r="BZ5485" s="62"/>
      <c r="CA5485" s="62"/>
      <c r="CB5485" s="62"/>
      <c r="CC5485" s="62"/>
      <c r="CD5485" s="62"/>
      <c r="CE5485" s="62"/>
      <c r="CF5485" s="62"/>
      <c r="CL5485" s="56" t="s">
        <v>27650</v>
      </c>
      <c r="CM5485" s="56"/>
      <c r="CN5485" s="56"/>
      <c r="CO5485" s="52"/>
      <c r="CP5485" s="52"/>
      <c r="CQ5485" s="52"/>
      <c r="CR5485" s="52"/>
      <c r="CS5485" s="52"/>
      <c r="CT5485" s="52"/>
      <c r="CU5485" s="33"/>
      <c r="CV5485" s="33"/>
    </row>
    <row r="5486" spans="74:100">
      <c r="BV5486" s="62"/>
      <c r="BW5486" s="62"/>
      <c r="BX5486" s="62"/>
      <c r="BY5486" s="62"/>
      <c r="BZ5486" s="62"/>
      <c r="CA5486" s="62"/>
      <c r="CB5486" s="62"/>
      <c r="CC5486" s="62"/>
      <c r="CD5486" s="62"/>
      <c r="CE5486" s="62"/>
      <c r="CF5486" s="62"/>
      <c r="CL5486" s="56" t="s">
        <v>27651</v>
      </c>
      <c r="CM5486" s="56" t="s">
        <v>217</v>
      </c>
      <c r="CN5486" s="56" t="s">
        <v>217</v>
      </c>
      <c r="CO5486" s="52"/>
      <c r="CP5486" s="52"/>
      <c r="CQ5486" s="52"/>
      <c r="CR5486" s="52"/>
      <c r="CS5486" s="52"/>
      <c r="CT5486" s="52"/>
      <c r="CU5486" s="33"/>
      <c r="CV5486" s="33"/>
    </row>
    <row r="5487" spans="74:100">
      <c r="BV5487" s="62"/>
      <c r="BW5487" s="62"/>
      <c r="BX5487" s="62"/>
      <c r="BY5487" s="62"/>
      <c r="BZ5487" s="62"/>
      <c r="CA5487" s="62"/>
      <c r="CB5487" s="62"/>
      <c r="CC5487" s="62"/>
      <c r="CD5487" s="62"/>
      <c r="CE5487" s="62"/>
      <c r="CF5487" s="62"/>
      <c r="CL5487" s="56" t="s">
        <v>27650</v>
      </c>
      <c r="CM5487" s="56"/>
      <c r="CN5487" s="56"/>
      <c r="CO5487" s="52"/>
      <c r="CP5487" s="52"/>
      <c r="CQ5487" s="52"/>
      <c r="CR5487" s="52"/>
      <c r="CS5487" s="52"/>
      <c r="CT5487" s="52"/>
      <c r="CU5487" s="33"/>
      <c r="CV5487" s="33"/>
    </row>
    <row r="5488" spans="74:100">
      <c r="BV5488" s="62"/>
      <c r="BW5488" s="62"/>
      <c r="BX5488" s="62"/>
      <c r="BY5488" s="62"/>
      <c r="BZ5488" s="62"/>
      <c r="CA5488" s="62"/>
      <c r="CB5488" s="62"/>
      <c r="CC5488" s="62"/>
      <c r="CD5488" s="62"/>
      <c r="CE5488" s="62"/>
      <c r="CF5488" s="62"/>
      <c r="CL5488" s="56" t="s">
        <v>27652</v>
      </c>
      <c r="CM5488" s="56" t="s">
        <v>217</v>
      </c>
      <c r="CN5488" s="56" t="s">
        <v>217</v>
      </c>
      <c r="CO5488" s="52"/>
      <c r="CP5488" s="52"/>
      <c r="CQ5488" s="52"/>
      <c r="CR5488" s="52"/>
      <c r="CS5488" s="52"/>
      <c r="CT5488" s="52"/>
      <c r="CU5488" s="33"/>
      <c r="CV5488" s="33"/>
    </row>
    <row r="5489" spans="74:100">
      <c r="BV5489" s="62"/>
      <c r="BW5489" s="62"/>
      <c r="BX5489" s="62"/>
      <c r="BY5489" s="62"/>
      <c r="BZ5489" s="62"/>
      <c r="CA5489" s="62"/>
      <c r="CB5489" s="62"/>
      <c r="CC5489" s="62"/>
      <c r="CD5489" s="62"/>
      <c r="CE5489" s="62"/>
      <c r="CF5489" s="62"/>
      <c r="CL5489" s="56" t="s">
        <v>27650</v>
      </c>
      <c r="CM5489" s="56"/>
      <c r="CN5489" s="56"/>
      <c r="CO5489" s="52"/>
      <c r="CP5489" s="52"/>
      <c r="CQ5489" s="52"/>
      <c r="CR5489" s="52"/>
      <c r="CS5489" s="52"/>
      <c r="CT5489" s="52"/>
      <c r="CU5489" s="33"/>
      <c r="CV5489" s="33"/>
    </row>
    <row r="5490" spans="74:100">
      <c r="BV5490" s="62"/>
      <c r="BW5490" s="62"/>
      <c r="BX5490" s="62"/>
      <c r="BY5490" s="62"/>
      <c r="BZ5490" s="62"/>
      <c r="CA5490" s="62"/>
      <c r="CB5490" s="62"/>
      <c r="CC5490" s="62"/>
      <c r="CD5490" s="62"/>
      <c r="CE5490" s="62"/>
      <c r="CF5490" s="62"/>
      <c r="CL5490" s="56" t="s">
        <v>4679</v>
      </c>
      <c r="CM5490" s="56" t="s">
        <v>3118</v>
      </c>
      <c r="CN5490" s="56" t="s">
        <v>3118</v>
      </c>
      <c r="CO5490" s="52"/>
      <c r="CP5490" s="52"/>
      <c r="CQ5490" s="52"/>
      <c r="CR5490" s="52"/>
      <c r="CS5490" s="52"/>
      <c r="CT5490" s="52"/>
      <c r="CU5490" s="33"/>
      <c r="CV5490" s="33"/>
    </row>
    <row r="5491" spans="74:100">
      <c r="BV5491" s="62"/>
      <c r="BW5491" s="62"/>
      <c r="BX5491" s="62"/>
      <c r="BY5491" s="62"/>
      <c r="BZ5491" s="62"/>
      <c r="CA5491" s="62"/>
      <c r="CB5491" s="62"/>
      <c r="CC5491" s="62"/>
      <c r="CD5491" s="62"/>
      <c r="CE5491" s="62"/>
      <c r="CF5491" s="62"/>
      <c r="CL5491" s="56" t="s">
        <v>17780</v>
      </c>
      <c r="CM5491" s="56"/>
      <c r="CN5491" s="56"/>
      <c r="CO5491" s="52"/>
      <c r="CP5491" s="52"/>
      <c r="CQ5491" s="52"/>
      <c r="CR5491" s="52"/>
      <c r="CS5491" s="52"/>
      <c r="CT5491" s="52"/>
      <c r="CU5491" s="33"/>
      <c r="CV5491" s="33"/>
    </row>
    <row r="5492" spans="74:100">
      <c r="BV5492" s="62"/>
      <c r="BW5492" s="62"/>
      <c r="BX5492" s="62"/>
      <c r="BY5492" s="62"/>
      <c r="BZ5492" s="62"/>
      <c r="CA5492" s="62"/>
      <c r="CB5492" s="62"/>
      <c r="CC5492" s="62"/>
      <c r="CD5492" s="62"/>
      <c r="CE5492" s="62"/>
      <c r="CF5492" s="62"/>
      <c r="CL5492" s="56" t="s">
        <v>4680</v>
      </c>
      <c r="CM5492" s="56" t="s">
        <v>217</v>
      </c>
      <c r="CN5492" s="56" t="s">
        <v>217</v>
      </c>
      <c r="CO5492" s="52"/>
      <c r="CP5492" s="52"/>
      <c r="CQ5492" s="52"/>
      <c r="CR5492" s="52"/>
      <c r="CS5492" s="52"/>
      <c r="CT5492" s="52"/>
      <c r="CU5492" s="33"/>
      <c r="CV5492" s="33"/>
    </row>
    <row r="5493" spans="74:100">
      <c r="BV5493" s="62"/>
      <c r="BW5493" s="62"/>
      <c r="BX5493" s="62"/>
      <c r="BY5493" s="62"/>
      <c r="BZ5493" s="62"/>
      <c r="CA5493" s="62"/>
      <c r="CB5493" s="62"/>
      <c r="CC5493" s="62"/>
      <c r="CD5493" s="62"/>
      <c r="CE5493" s="62"/>
      <c r="CF5493" s="62"/>
      <c r="CL5493" s="56" t="s">
        <v>18690</v>
      </c>
      <c r="CM5493" s="56"/>
      <c r="CN5493" s="56"/>
      <c r="CO5493" s="52"/>
      <c r="CP5493" s="52"/>
      <c r="CQ5493" s="52"/>
      <c r="CR5493" s="52"/>
      <c r="CS5493" s="52"/>
      <c r="CT5493" s="52"/>
      <c r="CU5493" s="33"/>
      <c r="CV5493" s="33"/>
    </row>
    <row r="5494" spans="74:100">
      <c r="BV5494" s="62"/>
      <c r="BW5494" s="62"/>
      <c r="BX5494" s="62"/>
      <c r="BY5494" s="62"/>
      <c r="BZ5494" s="62"/>
      <c r="CA5494" s="62"/>
      <c r="CB5494" s="62"/>
      <c r="CC5494" s="62"/>
      <c r="CD5494" s="62"/>
      <c r="CE5494" s="62"/>
      <c r="CF5494" s="62"/>
      <c r="CL5494" s="56" t="s">
        <v>4681</v>
      </c>
      <c r="CM5494" s="56" t="s">
        <v>217</v>
      </c>
      <c r="CN5494" s="56" t="s">
        <v>217</v>
      </c>
      <c r="CO5494" s="52"/>
      <c r="CP5494" s="52"/>
      <c r="CQ5494" s="52"/>
      <c r="CR5494" s="52"/>
      <c r="CS5494" s="52"/>
      <c r="CT5494" s="52"/>
      <c r="CU5494" s="33"/>
      <c r="CV5494" s="33"/>
    </row>
    <row r="5495" spans="74:100">
      <c r="BV5495" s="62"/>
      <c r="BW5495" s="62"/>
      <c r="BX5495" s="62"/>
      <c r="BY5495" s="62"/>
      <c r="BZ5495" s="62"/>
      <c r="CA5495" s="62"/>
      <c r="CB5495" s="62"/>
      <c r="CC5495" s="62"/>
      <c r="CD5495" s="62"/>
      <c r="CE5495" s="62"/>
      <c r="CF5495" s="62"/>
      <c r="CL5495" s="56" t="s">
        <v>18691</v>
      </c>
      <c r="CM5495" s="56"/>
      <c r="CN5495" s="56"/>
      <c r="CO5495" s="52"/>
      <c r="CP5495" s="52"/>
      <c r="CQ5495" s="52"/>
      <c r="CR5495" s="52"/>
      <c r="CS5495" s="52"/>
      <c r="CT5495" s="52"/>
      <c r="CU5495" s="33"/>
      <c r="CV5495" s="33"/>
    </row>
    <row r="5496" spans="74:100">
      <c r="BV5496" s="62"/>
      <c r="BW5496" s="62"/>
      <c r="BX5496" s="62"/>
      <c r="BY5496" s="62"/>
      <c r="BZ5496" s="62"/>
      <c r="CA5496" s="62"/>
      <c r="CB5496" s="62"/>
      <c r="CC5496" s="62"/>
      <c r="CD5496" s="62"/>
      <c r="CE5496" s="62"/>
      <c r="CF5496" s="62"/>
      <c r="CL5496" s="56" t="s">
        <v>4682</v>
      </c>
      <c r="CM5496" s="56" t="s">
        <v>217</v>
      </c>
      <c r="CN5496" s="56" t="s">
        <v>217</v>
      </c>
      <c r="CO5496" s="52"/>
      <c r="CP5496" s="52"/>
      <c r="CQ5496" s="52"/>
      <c r="CR5496" s="52"/>
      <c r="CS5496" s="52"/>
      <c r="CT5496" s="52"/>
      <c r="CU5496" s="33"/>
      <c r="CV5496" s="33"/>
    </row>
    <row r="5497" spans="74:100">
      <c r="BV5497" s="62"/>
      <c r="BW5497" s="62"/>
      <c r="BX5497" s="62"/>
      <c r="BY5497" s="62"/>
      <c r="BZ5497" s="62"/>
      <c r="CA5497" s="62"/>
      <c r="CB5497" s="62"/>
      <c r="CC5497" s="62"/>
      <c r="CD5497" s="62"/>
      <c r="CE5497" s="62"/>
      <c r="CF5497" s="62"/>
      <c r="CL5497" s="56" t="s">
        <v>21623</v>
      </c>
      <c r="CM5497" s="56"/>
      <c r="CN5497" s="56"/>
      <c r="CO5497" s="52"/>
      <c r="CP5497" s="52"/>
      <c r="CQ5497" s="52"/>
      <c r="CR5497" s="52"/>
      <c r="CS5497" s="52"/>
      <c r="CT5497" s="52"/>
      <c r="CU5497" s="33"/>
      <c r="CV5497" s="33"/>
    </row>
    <row r="5498" spans="74:100">
      <c r="BV5498" s="62"/>
      <c r="BW5498" s="62"/>
      <c r="BX5498" s="62"/>
      <c r="BY5498" s="62"/>
      <c r="BZ5498" s="62"/>
      <c r="CA5498" s="62"/>
      <c r="CB5498" s="62"/>
      <c r="CC5498" s="62"/>
      <c r="CD5498" s="62"/>
      <c r="CE5498" s="62"/>
      <c r="CF5498" s="62"/>
      <c r="CL5498" s="56" t="s">
        <v>4683</v>
      </c>
      <c r="CM5498" s="56" t="s">
        <v>213</v>
      </c>
      <c r="CN5498" s="56" t="s">
        <v>213</v>
      </c>
      <c r="CO5498" s="52"/>
      <c r="CP5498" s="52"/>
      <c r="CQ5498" s="52"/>
      <c r="CR5498" s="52"/>
      <c r="CS5498" s="52"/>
      <c r="CT5498" s="52"/>
      <c r="CU5498" s="33"/>
      <c r="CV5498" s="33"/>
    </row>
    <row r="5499" spans="74:100">
      <c r="BV5499" s="62"/>
      <c r="BW5499" s="62"/>
      <c r="BX5499" s="62"/>
      <c r="BY5499" s="62"/>
      <c r="BZ5499" s="62"/>
      <c r="CA5499" s="62"/>
      <c r="CB5499" s="62"/>
      <c r="CC5499" s="62"/>
      <c r="CD5499" s="62"/>
      <c r="CE5499" s="62"/>
      <c r="CF5499" s="62"/>
      <c r="CL5499" s="56" t="s">
        <v>21624</v>
      </c>
      <c r="CM5499" s="56"/>
      <c r="CN5499" s="56"/>
      <c r="CO5499" s="52"/>
      <c r="CP5499" s="52"/>
      <c r="CQ5499" s="52"/>
      <c r="CR5499" s="52"/>
      <c r="CS5499" s="52"/>
      <c r="CT5499" s="52"/>
      <c r="CU5499" s="33"/>
      <c r="CV5499" s="33"/>
    </row>
    <row r="5500" spans="74:100">
      <c r="BV5500" s="62"/>
      <c r="BW5500" s="62"/>
      <c r="BX5500" s="62"/>
      <c r="BY5500" s="62"/>
      <c r="BZ5500" s="62"/>
      <c r="CA5500" s="62"/>
      <c r="CB5500" s="62"/>
      <c r="CC5500" s="62"/>
      <c r="CD5500" s="62"/>
      <c r="CE5500" s="62"/>
      <c r="CF5500" s="62"/>
      <c r="CL5500" s="56" t="s">
        <v>4684</v>
      </c>
      <c r="CM5500" s="56" t="s">
        <v>217</v>
      </c>
      <c r="CN5500" s="56" t="s">
        <v>217</v>
      </c>
      <c r="CO5500" s="52"/>
      <c r="CP5500" s="52"/>
      <c r="CQ5500" s="52"/>
      <c r="CR5500" s="52"/>
      <c r="CS5500" s="52"/>
      <c r="CT5500" s="52"/>
      <c r="CU5500" s="33"/>
      <c r="CV5500" s="33"/>
    </row>
    <row r="5501" spans="74:100">
      <c r="BV5501" s="62"/>
      <c r="BW5501" s="62"/>
      <c r="BX5501" s="62"/>
      <c r="BY5501" s="62"/>
      <c r="BZ5501" s="62"/>
      <c r="CA5501" s="62"/>
      <c r="CB5501" s="62"/>
      <c r="CC5501" s="62"/>
      <c r="CD5501" s="62"/>
      <c r="CE5501" s="62"/>
      <c r="CF5501" s="62"/>
      <c r="CL5501" s="56" t="s">
        <v>18692</v>
      </c>
      <c r="CM5501" s="56"/>
      <c r="CN5501" s="56"/>
      <c r="CO5501" s="52"/>
      <c r="CP5501" s="52"/>
      <c r="CQ5501" s="52"/>
      <c r="CR5501" s="52"/>
      <c r="CS5501" s="52"/>
      <c r="CT5501" s="52"/>
      <c r="CU5501" s="33"/>
      <c r="CV5501" s="33"/>
    </row>
    <row r="5502" spans="74:100">
      <c r="BV5502" s="62"/>
      <c r="BW5502" s="62"/>
      <c r="BX5502" s="62"/>
      <c r="BY5502" s="62"/>
      <c r="BZ5502" s="62"/>
      <c r="CA5502" s="62"/>
      <c r="CB5502" s="62"/>
      <c r="CC5502" s="62"/>
      <c r="CD5502" s="62"/>
      <c r="CE5502" s="62"/>
      <c r="CF5502" s="62"/>
      <c r="CL5502" s="56" t="s">
        <v>4685</v>
      </c>
      <c r="CM5502" s="56" t="s">
        <v>217</v>
      </c>
      <c r="CN5502" s="56" t="s">
        <v>217</v>
      </c>
      <c r="CO5502" s="52"/>
      <c r="CP5502" s="52"/>
      <c r="CQ5502" s="52"/>
      <c r="CR5502" s="52"/>
      <c r="CS5502" s="52"/>
      <c r="CT5502" s="52"/>
      <c r="CU5502" s="33"/>
      <c r="CV5502" s="33"/>
    </row>
    <row r="5503" spans="74:100">
      <c r="BV5503" s="62"/>
      <c r="BW5503" s="62"/>
      <c r="BX5503" s="62"/>
      <c r="BY5503" s="62"/>
      <c r="BZ5503" s="62"/>
      <c r="CA5503" s="62"/>
      <c r="CB5503" s="62"/>
      <c r="CC5503" s="62"/>
      <c r="CD5503" s="62"/>
      <c r="CE5503" s="62"/>
      <c r="CF5503" s="62"/>
      <c r="CL5503" s="56" t="s">
        <v>18693</v>
      </c>
      <c r="CM5503" s="56"/>
      <c r="CN5503" s="56"/>
      <c r="CO5503" s="52"/>
      <c r="CP5503" s="52"/>
      <c r="CQ5503" s="52"/>
      <c r="CR5503" s="52"/>
      <c r="CS5503" s="52"/>
      <c r="CT5503" s="52"/>
      <c r="CU5503" s="33"/>
      <c r="CV5503" s="33"/>
    </row>
    <row r="5504" spans="74:100">
      <c r="BV5504" s="62"/>
      <c r="BW5504" s="62"/>
      <c r="BX5504" s="62"/>
      <c r="BY5504" s="62"/>
      <c r="BZ5504" s="62"/>
      <c r="CA5504" s="62"/>
      <c r="CB5504" s="62"/>
      <c r="CC5504" s="62"/>
      <c r="CD5504" s="62"/>
      <c r="CE5504" s="62"/>
      <c r="CF5504" s="62"/>
      <c r="CL5504" s="56" t="s">
        <v>27653</v>
      </c>
      <c r="CM5504" s="56" t="s">
        <v>217</v>
      </c>
      <c r="CN5504" s="56" t="s">
        <v>217</v>
      </c>
      <c r="CO5504" s="52"/>
      <c r="CP5504" s="52"/>
      <c r="CQ5504" s="52"/>
      <c r="CR5504" s="52"/>
      <c r="CS5504" s="52"/>
      <c r="CT5504" s="52"/>
      <c r="CU5504" s="33"/>
      <c r="CV5504" s="33"/>
    </row>
    <row r="5505" spans="74:100">
      <c r="BV5505" s="62"/>
      <c r="BW5505" s="62"/>
      <c r="BX5505" s="62"/>
      <c r="BY5505" s="62"/>
      <c r="BZ5505" s="62"/>
      <c r="CA5505" s="62"/>
      <c r="CB5505" s="62"/>
      <c r="CC5505" s="62"/>
      <c r="CD5505" s="62"/>
      <c r="CE5505" s="62"/>
      <c r="CF5505" s="62"/>
      <c r="CL5505" s="56" t="s">
        <v>27654</v>
      </c>
      <c r="CM5505" s="56"/>
      <c r="CN5505" s="56"/>
      <c r="CO5505" s="52"/>
      <c r="CP5505" s="52"/>
      <c r="CQ5505" s="52"/>
      <c r="CR5505" s="52"/>
      <c r="CS5505" s="52"/>
      <c r="CT5505" s="52"/>
      <c r="CU5505" s="33"/>
      <c r="CV5505" s="33"/>
    </row>
    <row r="5506" spans="74:100">
      <c r="BV5506" s="62"/>
      <c r="BW5506" s="62"/>
      <c r="BX5506" s="62"/>
      <c r="BY5506" s="62"/>
      <c r="BZ5506" s="62"/>
      <c r="CA5506" s="62"/>
      <c r="CB5506" s="62"/>
      <c r="CC5506" s="62"/>
      <c r="CD5506" s="62"/>
      <c r="CE5506" s="62"/>
      <c r="CF5506" s="62"/>
      <c r="CL5506" s="56" t="s">
        <v>21625</v>
      </c>
      <c r="CM5506" s="56" t="s">
        <v>217</v>
      </c>
      <c r="CN5506" s="56" t="s">
        <v>217</v>
      </c>
      <c r="CO5506" s="52"/>
      <c r="CP5506" s="52"/>
      <c r="CQ5506" s="52"/>
      <c r="CR5506" s="52"/>
      <c r="CS5506" s="52"/>
      <c r="CT5506" s="52"/>
      <c r="CU5506" s="33"/>
      <c r="CV5506" s="33"/>
    </row>
    <row r="5507" spans="74:100">
      <c r="BV5507" s="62"/>
      <c r="BW5507" s="62"/>
      <c r="BX5507" s="62"/>
      <c r="BY5507" s="62"/>
      <c r="BZ5507" s="62"/>
      <c r="CA5507" s="62"/>
      <c r="CB5507" s="62"/>
      <c r="CC5507" s="62"/>
      <c r="CD5507" s="62"/>
      <c r="CE5507" s="62"/>
      <c r="CF5507" s="62"/>
      <c r="CL5507" s="56" t="s">
        <v>17780</v>
      </c>
      <c r="CM5507" s="56"/>
      <c r="CN5507" s="56"/>
      <c r="CO5507" s="52"/>
      <c r="CP5507" s="52"/>
      <c r="CQ5507" s="52"/>
      <c r="CR5507" s="52"/>
      <c r="CS5507" s="52"/>
      <c r="CT5507" s="52"/>
      <c r="CU5507" s="33"/>
      <c r="CV5507" s="33"/>
    </row>
    <row r="5508" spans="74:100">
      <c r="BV5508" s="62"/>
      <c r="BW5508" s="62"/>
      <c r="BX5508" s="62"/>
      <c r="BY5508" s="62"/>
      <c r="BZ5508" s="62"/>
      <c r="CA5508" s="62"/>
      <c r="CB5508" s="62"/>
      <c r="CC5508" s="62"/>
      <c r="CD5508" s="62"/>
      <c r="CE5508" s="62"/>
      <c r="CF5508" s="62"/>
      <c r="CL5508" s="56" t="s">
        <v>4686</v>
      </c>
      <c r="CM5508" s="56" t="s">
        <v>3118</v>
      </c>
      <c r="CN5508" s="56" t="s">
        <v>3118</v>
      </c>
      <c r="CO5508" s="52"/>
      <c r="CP5508" s="52"/>
      <c r="CQ5508" s="52"/>
      <c r="CR5508" s="52"/>
      <c r="CS5508" s="52"/>
      <c r="CT5508" s="52"/>
      <c r="CU5508" s="33"/>
      <c r="CV5508" s="33"/>
    </row>
    <row r="5509" spans="74:100">
      <c r="BV5509" s="62"/>
      <c r="BW5509" s="62"/>
      <c r="BX5509" s="62"/>
      <c r="BY5509" s="62"/>
      <c r="BZ5509" s="62"/>
      <c r="CA5509" s="62"/>
      <c r="CB5509" s="62"/>
      <c r="CC5509" s="62"/>
      <c r="CD5509" s="62"/>
      <c r="CE5509" s="62"/>
      <c r="CF5509" s="62"/>
      <c r="CL5509" s="56" t="s">
        <v>18694</v>
      </c>
      <c r="CM5509" s="56"/>
      <c r="CN5509" s="56"/>
      <c r="CO5509" s="52"/>
      <c r="CP5509" s="52"/>
      <c r="CQ5509" s="52"/>
      <c r="CR5509" s="52"/>
      <c r="CS5509" s="52"/>
      <c r="CT5509" s="52"/>
      <c r="CU5509" s="33"/>
      <c r="CV5509" s="33"/>
    </row>
    <row r="5510" spans="74:100">
      <c r="BV5510" s="62"/>
      <c r="BW5510" s="62"/>
      <c r="BX5510" s="62"/>
      <c r="BY5510" s="62"/>
      <c r="BZ5510" s="62"/>
      <c r="CA5510" s="62"/>
      <c r="CB5510" s="62"/>
      <c r="CC5510" s="62"/>
      <c r="CD5510" s="62"/>
      <c r="CE5510" s="62"/>
      <c r="CF5510" s="62"/>
      <c r="CL5510" s="56" t="s">
        <v>27655</v>
      </c>
      <c r="CM5510" s="56" t="s">
        <v>216</v>
      </c>
      <c r="CN5510" s="56" t="s">
        <v>216</v>
      </c>
      <c r="CO5510" s="52"/>
      <c r="CP5510" s="52"/>
      <c r="CQ5510" s="52"/>
      <c r="CR5510" s="52"/>
      <c r="CS5510" s="52"/>
      <c r="CT5510" s="52"/>
      <c r="CU5510" s="33"/>
      <c r="CV5510" s="33"/>
    </row>
    <row r="5511" spans="74:100">
      <c r="BV5511" s="62"/>
      <c r="BW5511" s="62"/>
      <c r="BX5511" s="62"/>
      <c r="BY5511" s="62"/>
      <c r="BZ5511" s="62"/>
      <c r="CA5511" s="62"/>
      <c r="CB5511" s="62"/>
      <c r="CC5511" s="62"/>
      <c r="CD5511" s="62"/>
      <c r="CE5511" s="62"/>
      <c r="CF5511" s="62"/>
      <c r="CL5511" s="56" t="s">
        <v>27656</v>
      </c>
      <c r="CM5511" s="56"/>
      <c r="CN5511" s="56"/>
      <c r="CO5511" s="52"/>
      <c r="CP5511" s="52"/>
      <c r="CQ5511" s="52"/>
      <c r="CR5511" s="52"/>
      <c r="CS5511" s="52"/>
      <c r="CT5511" s="52"/>
      <c r="CU5511" s="33"/>
      <c r="CV5511" s="33"/>
    </row>
    <row r="5512" spans="74:100">
      <c r="BV5512" s="62"/>
      <c r="BW5512" s="62"/>
      <c r="BX5512" s="62"/>
      <c r="BY5512" s="62"/>
      <c r="BZ5512" s="62"/>
      <c r="CA5512" s="62"/>
      <c r="CB5512" s="62"/>
      <c r="CC5512" s="62"/>
      <c r="CD5512" s="62"/>
      <c r="CE5512" s="62"/>
      <c r="CF5512" s="62"/>
      <c r="CL5512" s="56" t="s">
        <v>4687</v>
      </c>
      <c r="CM5512" s="56" t="s">
        <v>217</v>
      </c>
      <c r="CN5512" s="56" t="s">
        <v>217</v>
      </c>
      <c r="CO5512" s="52"/>
      <c r="CP5512" s="52"/>
      <c r="CQ5512" s="52"/>
      <c r="CR5512" s="52"/>
      <c r="CS5512" s="52"/>
      <c r="CT5512" s="52"/>
      <c r="CU5512" s="33"/>
      <c r="CV5512" s="33"/>
    </row>
    <row r="5513" spans="74:100">
      <c r="BV5513" s="62"/>
      <c r="BW5513" s="62"/>
      <c r="BX5513" s="62"/>
      <c r="BY5513" s="62"/>
      <c r="BZ5513" s="62"/>
      <c r="CA5513" s="62"/>
      <c r="CB5513" s="62"/>
      <c r="CC5513" s="62"/>
      <c r="CD5513" s="62"/>
      <c r="CE5513" s="62"/>
      <c r="CF5513" s="62"/>
      <c r="CL5513" s="56" t="s">
        <v>18695</v>
      </c>
      <c r="CM5513" s="56"/>
      <c r="CN5513" s="56"/>
      <c r="CO5513" s="52"/>
      <c r="CP5513" s="52"/>
      <c r="CQ5513" s="52"/>
      <c r="CR5513" s="52"/>
      <c r="CS5513" s="52"/>
      <c r="CT5513" s="52"/>
      <c r="CU5513" s="33"/>
      <c r="CV5513" s="33"/>
    </row>
    <row r="5514" spans="74:100">
      <c r="BV5514" s="62"/>
      <c r="BW5514" s="62"/>
      <c r="BX5514" s="62"/>
      <c r="BY5514" s="62"/>
      <c r="BZ5514" s="62"/>
      <c r="CA5514" s="62"/>
      <c r="CB5514" s="62"/>
      <c r="CC5514" s="62"/>
      <c r="CD5514" s="62"/>
      <c r="CE5514" s="62"/>
      <c r="CF5514" s="62"/>
      <c r="CL5514" s="56" t="s">
        <v>4688</v>
      </c>
      <c r="CM5514" s="56" t="s">
        <v>3118</v>
      </c>
      <c r="CN5514" s="56" t="s">
        <v>3118</v>
      </c>
      <c r="CO5514" s="52"/>
      <c r="CP5514" s="52"/>
      <c r="CQ5514" s="52"/>
      <c r="CR5514" s="52"/>
      <c r="CS5514" s="52"/>
      <c r="CT5514" s="52"/>
      <c r="CU5514" s="33"/>
      <c r="CV5514" s="33"/>
    </row>
    <row r="5515" spans="74:100">
      <c r="BV5515" s="62"/>
      <c r="BW5515" s="62"/>
      <c r="BX5515" s="62"/>
      <c r="BY5515" s="62"/>
      <c r="BZ5515" s="62"/>
      <c r="CA5515" s="62"/>
      <c r="CB5515" s="62"/>
      <c r="CC5515" s="62"/>
      <c r="CD5515" s="62"/>
      <c r="CE5515" s="62"/>
      <c r="CF5515" s="62"/>
      <c r="CL5515" s="56" t="s">
        <v>18696</v>
      </c>
      <c r="CM5515" s="56"/>
      <c r="CN5515" s="56"/>
      <c r="CO5515" s="52"/>
      <c r="CP5515" s="52"/>
      <c r="CQ5515" s="52"/>
      <c r="CR5515" s="52"/>
      <c r="CS5515" s="52"/>
      <c r="CT5515" s="52"/>
      <c r="CU5515" s="33"/>
      <c r="CV5515" s="33"/>
    </row>
    <row r="5516" spans="74:100">
      <c r="BV5516" s="62"/>
      <c r="BW5516" s="62"/>
      <c r="BX5516" s="62"/>
      <c r="BY5516" s="62"/>
      <c r="BZ5516" s="62"/>
      <c r="CA5516" s="62"/>
      <c r="CB5516" s="62"/>
      <c r="CC5516" s="62"/>
      <c r="CD5516" s="62"/>
      <c r="CE5516" s="62"/>
      <c r="CF5516" s="62"/>
      <c r="CL5516" s="56" t="s">
        <v>4689</v>
      </c>
      <c r="CM5516" s="56" t="s">
        <v>215</v>
      </c>
      <c r="CN5516" s="56" t="s">
        <v>215</v>
      </c>
      <c r="CO5516" s="52"/>
      <c r="CP5516" s="52"/>
      <c r="CQ5516" s="52"/>
      <c r="CR5516" s="52"/>
      <c r="CS5516" s="52"/>
      <c r="CT5516" s="52"/>
      <c r="CU5516" s="33"/>
      <c r="CV5516" s="33"/>
    </row>
    <row r="5517" spans="74:100">
      <c r="BV5517" s="62"/>
      <c r="BW5517" s="62"/>
      <c r="BX5517" s="62"/>
      <c r="BY5517" s="62"/>
      <c r="BZ5517" s="62"/>
      <c r="CA5517" s="62"/>
      <c r="CB5517" s="62"/>
      <c r="CC5517" s="62"/>
      <c r="CD5517" s="62"/>
      <c r="CE5517" s="62"/>
      <c r="CF5517" s="62"/>
      <c r="CL5517" s="56" t="s">
        <v>21626</v>
      </c>
      <c r="CM5517" s="56"/>
      <c r="CN5517" s="56"/>
      <c r="CO5517" s="52"/>
      <c r="CP5517" s="52"/>
      <c r="CQ5517" s="52"/>
      <c r="CR5517" s="52"/>
      <c r="CS5517" s="52"/>
      <c r="CT5517" s="52"/>
      <c r="CU5517" s="33"/>
      <c r="CV5517" s="33"/>
    </row>
    <row r="5518" spans="74:100">
      <c r="BV5518" s="62"/>
      <c r="BW5518" s="62"/>
      <c r="BX5518" s="62"/>
      <c r="BY5518" s="62"/>
      <c r="BZ5518" s="62"/>
      <c r="CA5518" s="62"/>
      <c r="CB5518" s="62"/>
      <c r="CC5518" s="62"/>
      <c r="CD5518" s="62"/>
      <c r="CE5518" s="62"/>
      <c r="CF5518" s="62"/>
      <c r="CL5518" s="56" t="s">
        <v>1546</v>
      </c>
      <c r="CM5518" s="56" t="s">
        <v>215</v>
      </c>
      <c r="CN5518" s="56" t="s">
        <v>215</v>
      </c>
      <c r="CO5518" s="52"/>
      <c r="CP5518" s="52"/>
      <c r="CQ5518" s="52"/>
      <c r="CR5518" s="52"/>
      <c r="CS5518" s="52"/>
      <c r="CT5518" s="52"/>
      <c r="CU5518" s="33"/>
      <c r="CV5518" s="33"/>
    </row>
    <row r="5519" spans="74:100">
      <c r="BV5519" s="62"/>
      <c r="BW5519" s="62"/>
      <c r="BX5519" s="62"/>
      <c r="BY5519" s="62"/>
      <c r="BZ5519" s="62"/>
      <c r="CA5519" s="62"/>
      <c r="CB5519" s="62"/>
      <c r="CC5519" s="62"/>
      <c r="CD5519" s="62"/>
      <c r="CE5519" s="62"/>
      <c r="CF5519" s="62"/>
      <c r="CL5519" s="56" t="s">
        <v>21627</v>
      </c>
      <c r="CM5519" s="56"/>
      <c r="CN5519" s="56"/>
      <c r="CO5519" s="52"/>
      <c r="CP5519" s="52"/>
      <c r="CQ5519" s="52"/>
      <c r="CR5519" s="52"/>
      <c r="CS5519" s="52"/>
      <c r="CT5519" s="52"/>
      <c r="CU5519" s="33"/>
      <c r="CV5519" s="33"/>
    </row>
    <row r="5520" spans="74:100">
      <c r="BV5520" s="62"/>
      <c r="BW5520" s="62"/>
      <c r="BX5520" s="62"/>
      <c r="BY5520" s="62"/>
      <c r="BZ5520" s="62"/>
      <c r="CA5520" s="62"/>
      <c r="CB5520" s="62"/>
      <c r="CC5520" s="62"/>
      <c r="CD5520" s="62"/>
      <c r="CE5520" s="62"/>
      <c r="CF5520" s="62"/>
      <c r="CL5520" s="56" t="s">
        <v>4690</v>
      </c>
      <c r="CM5520" s="56" t="s">
        <v>214</v>
      </c>
      <c r="CN5520" s="56" t="s">
        <v>214</v>
      </c>
      <c r="CO5520" s="52"/>
      <c r="CP5520" s="52"/>
      <c r="CQ5520" s="52"/>
      <c r="CR5520" s="52"/>
      <c r="CS5520" s="52"/>
      <c r="CT5520" s="52"/>
      <c r="CU5520" s="33"/>
      <c r="CV5520" s="33"/>
    </row>
    <row r="5521" spans="74:100">
      <c r="BV5521" s="62"/>
      <c r="BW5521" s="62"/>
      <c r="BX5521" s="62"/>
      <c r="BY5521" s="62"/>
      <c r="BZ5521" s="62"/>
      <c r="CA5521" s="62"/>
      <c r="CB5521" s="62"/>
      <c r="CC5521" s="62"/>
      <c r="CD5521" s="62"/>
      <c r="CE5521" s="62"/>
      <c r="CF5521" s="62"/>
      <c r="CL5521" s="56" t="s">
        <v>21628</v>
      </c>
      <c r="CM5521" s="56"/>
      <c r="CN5521" s="56"/>
      <c r="CO5521" s="52"/>
      <c r="CP5521" s="52"/>
      <c r="CQ5521" s="52"/>
      <c r="CR5521" s="52"/>
      <c r="CS5521" s="52"/>
      <c r="CT5521" s="52"/>
      <c r="CU5521" s="33"/>
      <c r="CV5521" s="33"/>
    </row>
    <row r="5522" spans="74:100">
      <c r="BV5522" s="62"/>
      <c r="BW5522" s="62"/>
      <c r="BX5522" s="62"/>
      <c r="BY5522" s="62"/>
      <c r="BZ5522" s="62"/>
      <c r="CA5522" s="62"/>
      <c r="CB5522" s="62"/>
      <c r="CC5522" s="62"/>
      <c r="CD5522" s="62"/>
      <c r="CE5522" s="62"/>
      <c r="CF5522" s="62"/>
      <c r="CL5522" s="56" t="s">
        <v>21629</v>
      </c>
      <c r="CM5522" s="56" t="s">
        <v>3118</v>
      </c>
      <c r="CN5522" s="56" t="s">
        <v>3118</v>
      </c>
      <c r="CO5522" s="52"/>
      <c r="CP5522" s="52"/>
      <c r="CQ5522" s="52"/>
      <c r="CR5522" s="52"/>
      <c r="CS5522" s="52"/>
      <c r="CT5522" s="52"/>
      <c r="CU5522" s="33"/>
      <c r="CV5522" s="33"/>
    </row>
    <row r="5523" spans="74:100">
      <c r="BV5523" s="62"/>
      <c r="BW5523" s="62"/>
      <c r="BX5523" s="62"/>
      <c r="BY5523" s="62"/>
      <c r="BZ5523" s="62"/>
      <c r="CA5523" s="62"/>
      <c r="CB5523" s="62"/>
      <c r="CC5523" s="62"/>
      <c r="CD5523" s="62"/>
      <c r="CE5523" s="62"/>
      <c r="CF5523" s="62"/>
      <c r="CL5523" s="56" t="s">
        <v>27657</v>
      </c>
      <c r="CM5523" s="56"/>
      <c r="CN5523" s="56"/>
      <c r="CO5523" s="52"/>
      <c r="CP5523" s="52"/>
      <c r="CQ5523" s="52"/>
      <c r="CR5523" s="52"/>
      <c r="CS5523" s="52"/>
      <c r="CT5523" s="52"/>
      <c r="CU5523" s="33"/>
      <c r="CV5523" s="33"/>
    </row>
    <row r="5524" spans="74:100">
      <c r="BV5524" s="62"/>
      <c r="BW5524" s="62"/>
      <c r="BX5524" s="62"/>
      <c r="BY5524" s="62"/>
      <c r="BZ5524" s="62"/>
      <c r="CA5524" s="62"/>
      <c r="CB5524" s="62"/>
      <c r="CC5524" s="62"/>
      <c r="CD5524" s="62"/>
      <c r="CE5524" s="62"/>
      <c r="CF5524" s="62"/>
      <c r="CL5524" s="56" t="s">
        <v>21630</v>
      </c>
      <c r="CM5524" s="56" t="s">
        <v>214</v>
      </c>
      <c r="CN5524" s="56" t="s">
        <v>214</v>
      </c>
      <c r="CO5524" s="52"/>
      <c r="CP5524" s="52"/>
      <c r="CQ5524" s="52"/>
      <c r="CR5524" s="52"/>
      <c r="CS5524" s="52"/>
      <c r="CT5524" s="52"/>
      <c r="CU5524" s="33"/>
      <c r="CV5524" s="33"/>
    </row>
    <row r="5525" spans="74:100">
      <c r="BV5525" s="62"/>
      <c r="BW5525" s="62"/>
      <c r="BX5525" s="62"/>
      <c r="BY5525" s="62"/>
      <c r="BZ5525" s="62"/>
      <c r="CA5525" s="62"/>
      <c r="CB5525" s="62"/>
      <c r="CC5525" s="62"/>
      <c r="CD5525" s="62"/>
      <c r="CE5525" s="62"/>
      <c r="CF5525" s="62"/>
      <c r="CL5525" s="56" t="s">
        <v>21631</v>
      </c>
      <c r="CM5525" s="56"/>
      <c r="CN5525" s="56"/>
      <c r="CO5525" s="52"/>
      <c r="CP5525" s="52"/>
      <c r="CQ5525" s="52"/>
      <c r="CR5525" s="52"/>
      <c r="CS5525" s="52"/>
      <c r="CT5525" s="52"/>
      <c r="CU5525" s="33"/>
      <c r="CV5525" s="33"/>
    </row>
    <row r="5526" spans="74:100">
      <c r="BV5526" s="62"/>
      <c r="BW5526" s="62"/>
      <c r="BX5526" s="62"/>
      <c r="BY5526" s="62"/>
      <c r="BZ5526" s="62"/>
      <c r="CA5526" s="62"/>
      <c r="CB5526" s="62"/>
      <c r="CC5526" s="62"/>
      <c r="CD5526" s="62"/>
      <c r="CE5526" s="62"/>
      <c r="CF5526" s="62"/>
      <c r="CL5526" s="56" t="s">
        <v>21632</v>
      </c>
      <c r="CM5526" s="56" t="s">
        <v>214</v>
      </c>
      <c r="CN5526" s="56" t="s">
        <v>214</v>
      </c>
      <c r="CO5526" s="52"/>
      <c r="CP5526" s="52"/>
      <c r="CQ5526" s="52"/>
      <c r="CR5526" s="52"/>
      <c r="CS5526" s="52"/>
      <c r="CT5526" s="52"/>
      <c r="CU5526" s="33"/>
      <c r="CV5526" s="33"/>
    </row>
    <row r="5527" spans="74:100">
      <c r="BV5527" s="62"/>
      <c r="BW5527" s="62"/>
      <c r="BX5527" s="62"/>
      <c r="BY5527" s="62"/>
      <c r="BZ5527" s="62"/>
      <c r="CA5527" s="62"/>
      <c r="CB5527" s="62"/>
      <c r="CC5527" s="62"/>
      <c r="CD5527" s="62"/>
      <c r="CE5527" s="62"/>
      <c r="CF5527" s="62"/>
      <c r="CL5527" s="56" t="s">
        <v>21633</v>
      </c>
      <c r="CM5527" s="56"/>
      <c r="CN5527" s="56"/>
      <c r="CO5527" s="52"/>
      <c r="CP5527" s="52"/>
      <c r="CQ5527" s="52"/>
      <c r="CR5527" s="52"/>
      <c r="CS5527" s="52"/>
      <c r="CT5527" s="52"/>
      <c r="CU5527" s="33"/>
      <c r="CV5527" s="33"/>
    </row>
    <row r="5528" spans="74:100">
      <c r="BV5528" s="62"/>
      <c r="BW5528" s="62"/>
      <c r="BX5528" s="62"/>
      <c r="BY5528" s="62"/>
      <c r="BZ5528" s="62"/>
      <c r="CA5528" s="62"/>
      <c r="CB5528" s="62"/>
      <c r="CC5528" s="62"/>
      <c r="CD5528" s="62"/>
      <c r="CE5528" s="62"/>
      <c r="CF5528" s="62"/>
      <c r="CL5528" s="56" t="s">
        <v>21634</v>
      </c>
      <c r="CM5528" s="56" t="s">
        <v>213</v>
      </c>
      <c r="CN5528" s="56" t="s">
        <v>213</v>
      </c>
      <c r="CO5528" s="52"/>
      <c r="CP5528" s="52"/>
      <c r="CQ5528" s="52"/>
      <c r="CR5528" s="52"/>
      <c r="CS5528" s="52"/>
      <c r="CT5528" s="52"/>
      <c r="CU5528" s="33"/>
      <c r="CV5528" s="33"/>
    </row>
    <row r="5529" spans="74:100">
      <c r="BV5529" s="62"/>
      <c r="BW5529" s="62"/>
      <c r="BX5529" s="62"/>
      <c r="BY5529" s="62"/>
      <c r="BZ5529" s="62"/>
      <c r="CA5529" s="62"/>
      <c r="CB5529" s="62"/>
      <c r="CC5529" s="62"/>
      <c r="CD5529" s="62"/>
      <c r="CE5529" s="62"/>
      <c r="CF5529" s="62"/>
      <c r="CL5529" s="56" t="s">
        <v>21635</v>
      </c>
      <c r="CM5529" s="56"/>
      <c r="CN5529" s="56"/>
      <c r="CO5529" s="52"/>
      <c r="CP5529" s="52"/>
      <c r="CQ5529" s="52"/>
      <c r="CR5529" s="52"/>
      <c r="CS5529" s="52"/>
      <c r="CT5529" s="52"/>
      <c r="CU5529" s="33"/>
      <c r="CV5529" s="33"/>
    </row>
    <row r="5530" spans="74:100">
      <c r="BV5530" s="62"/>
      <c r="BW5530" s="62"/>
      <c r="BX5530" s="62"/>
      <c r="BY5530" s="62"/>
      <c r="BZ5530" s="62"/>
      <c r="CA5530" s="62"/>
      <c r="CB5530" s="62"/>
      <c r="CC5530" s="62"/>
      <c r="CD5530" s="62"/>
      <c r="CE5530" s="62"/>
      <c r="CF5530" s="62"/>
      <c r="CL5530" s="56" t="s">
        <v>21636</v>
      </c>
      <c r="CM5530" s="56" t="s">
        <v>215</v>
      </c>
      <c r="CN5530" s="56" t="s">
        <v>215</v>
      </c>
      <c r="CO5530" s="52"/>
      <c r="CP5530" s="52"/>
      <c r="CQ5530" s="52"/>
      <c r="CR5530" s="52"/>
      <c r="CS5530" s="52"/>
      <c r="CT5530" s="52"/>
      <c r="CU5530" s="33"/>
      <c r="CV5530" s="33"/>
    </row>
    <row r="5531" spans="74:100">
      <c r="BV5531" s="62"/>
      <c r="BW5531" s="62"/>
      <c r="BX5531" s="62"/>
      <c r="BY5531" s="62"/>
      <c r="BZ5531" s="62"/>
      <c r="CA5531" s="62"/>
      <c r="CB5531" s="62"/>
      <c r="CC5531" s="62"/>
      <c r="CD5531" s="62"/>
      <c r="CE5531" s="62"/>
      <c r="CF5531" s="62"/>
      <c r="CL5531" s="56" t="s">
        <v>21637</v>
      </c>
      <c r="CM5531" s="56"/>
      <c r="CN5531" s="56"/>
      <c r="CO5531" s="52"/>
      <c r="CP5531" s="52"/>
      <c r="CQ5531" s="52"/>
      <c r="CR5531" s="52"/>
      <c r="CS5531" s="52"/>
      <c r="CT5531" s="52"/>
      <c r="CU5531" s="33"/>
      <c r="CV5531" s="33"/>
    </row>
    <row r="5532" spans="74:100">
      <c r="BV5532" s="62"/>
      <c r="BW5532" s="62"/>
      <c r="BX5532" s="62"/>
      <c r="BY5532" s="62"/>
      <c r="BZ5532" s="62"/>
      <c r="CA5532" s="62"/>
      <c r="CB5532" s="62"/>
      <c r="CC5532" s="62"/>
      <c r="CD5532" s="62"/>
      <c r="CE5532" s="62"/>
      <c r="CF5532" s="62"/>
      <c r="CL5532" s="56" t="s">
        <v>4691</v>
      </c>
      <c r="CM5532" s="56" t="s">
        <v>3118</v>
      </c>
      <c r="CN5532" s="56" t="s">
        <v>3118</v>
      </c>
      <c r="CO5532" s="52"/>
      <c r="CP5532" s="52"/>
      <c r="CQ5532" s="52"/>
      <c r="CR5532" s="52"/>
      <c r="CS5532" s="52"/>
      <c r="CT5532" s="52"/>
      <c r="CU5532" s="33"/>
      <c r="CV5532" s="33"/>
    </row>
    <row r="5533" spans="74:100">
      <c r="BV5533" s="62"/>
      <c r="BW5533" s="62"/>
      <c r="BX5533" s="62"/>
      <c r="BY5533" s="62"/>
      <c r="BZ5533" s="62"/>
      <c r="CA5533" s="62"/>
      <c r="CB5533" s="62"/>
      <c r="CC5533" s="62"/>
      <c r="CD5533" s="62"/>
      <c r="CE5533" s="62"/>
      <c r="CF5533" s="62"/>
      <c r="CL5533" s="56" t="s">
        <v>20547</v>
      </c>
      <c r="CM5533" s="56"/>
      <c r="CN5533" s="56"/>
      <c r="CO5533" s="52"/>
      <c r="CP5533" s="52"/>
      <c r="CQ5533" s="52"/>
      <c r="CR5533" s="52"/>
      <c r="CS5533" s="52"/>
      <c r="CT5533" s="52"/>
      <c r="CU5533" s="33"/>
      <c r="CV5533" s="33"/>
    </row>
    <row r="5534" spans="74:100">
      <c r="BV5534" s="62"/>
      <c r="BW5534" s="62"/>
      <c r="BX5534" s="62"/>
      <c r="BY5534" s="62"/>
      <c r="BZ5534" s="62"/>
      <c r="CA5534" s="62"/>
      <c r="CB5534" s="62"/>
      <c r="CC5534" s="62"/>
      <c r="CD5534" s="62"/>
      <c r="CE5534" s="62"/>
      <c r="CF5534" s="62"/>
      <c r="CL5534" s="56" t="s">
        <v>4692</v>
      </c>
      <c r="CM5534" s="56" t="s">
        <v>217</v>
      </c>
      <c r="CN5534" s="56" t="s">
        <v>217</v>
      </c>
      <c r="CO5534" s="52"/>
      <c r="CP5534" s="52"/>
      <c r="CQ5534" s="52"/>
      <c r="CR5534" s="52"/>
      <c r="CS5534" s="52"/>
      <c r="CT5534" s="52"/>
      <c r="CU5534" s="33"/>
      <c r="CV5534" s="33"/>
    </row>
    <row r="5535" spans="74:100">
      <c r="BV5535" s="62"/>
      <c r="BW5535" s="62"/>
      <c r="BX5535" s="62"/>
      <c r="BY5535" s="62"/>
      <c r="BZ5535" s="62"/>
      <c r="CA5535" s="62"/>
      <c r="CB5535" s="62"/>
      <c r="CC5535" s="62"/>
      <c r="CD5535" s="62"/>
      <c r="CE5535" s="62"/>
      <c r="CF5535" s="62"/>
      <c r="CL5535" s="56" t="s">
        <v>20548</v>
      </c>
      <c r="CM5535" s="56"/>
      <c r="CN5535" s="56"/>
      <c r="CO5535" s="52"/>
      <c r="CP5535" s="52"/>
      <c r="CQ5535" s="52"/>
      <c r="CR5535" s="52"/>
      <c r="CS5535" s="52"/>
      <c r="CT5535" s="52"/>
      <c r="CU5535" s="33"/>
      <c r="CV5535" s="33"/>
    </row>
    <row r="5536" spans="74:100">
      <c r="BV5536" s="62"/>
      <c r="BW5536" s="62"/>
      <c r="BX5536" s="62"/>
      <c r="BY5536" s="62"/>
      <c r="BZ5536" s="62"/>
      <c r="CA5536" s="62"/>
      <c r="CB5536" s="62"/>
      <c r="CC5536" s="62"/>
      <c r="CD5536" s="62"/>
      <c r="CE5536" s="62"/>
      <c r="CF5536" s="62"/>
      <c r="CL5536" s="56" t="s">
        <v>4693</v>
      </c>
      <c r="CM5536" s="56" t="s">
        <v>3118</v>
      </c>
      <c r="CN5536" s="56" t="s">
        <v>3118</v>
      </c>
      <c r="CO5536" s="52"/>
      <c r="CP5536" s="52"/>
      <c r="CQ5536" s="52"/>
      <c r="CR5536" s="52"/>
      <c r="CS5536" s="52"/>
      <c r="CT5536" s="52"/>
      <c r="CU5536" s="33"/>
      <c r="CV5536" s="33"/>
    </row>
    <row r="5537" spans="74:100">
      <c r="BV5537" s="62"/>
      <c r="BW5537" s="62"/>
      <c r="BX5537" s="62"/>
      <c r="BY5537" s="62"/>
      <c r="BZ5537" s="62"/>
      <c r="CA5537" s="62"/>
      <c r="CB5537" s="62"/>
      <c r="CC5537" s="62"/>
      <c r="CD5537" s="62"/>
      <c r="CE5537" s="62"/>
      <c r="CF5537" s="62"/>
      <c r="CL5537" s="56" t="s">
        <v>18697</v>
      </c>
      <c r="CM5537" s="56"/>
      <c r="CN5537" s="56"/>
      <c r="CO5537" s="52"/>
      <c r="CP5537" s="52"/>
      <c r="CQ5537" s="52"/>
      <c r="CR5537" s="52"/>
      <c r="CS5537" s="52"/>
      <c r="CT5537" s="52"/>
      <c r="CU5537" s="33"/>
      <c r="CV5537" s="33"/>
    </row>
    <row r="5538" spans="74:100">
      <c r="BV5538" s="62"/>
      <c r="BW5538" s="62"/>
      <c r="BX5538" s="62"/>
      <c r="BY5538" s="62"/>
      <c r="BZ5538" s="62"/>
      <c r="CA5538" s="62"/>
      <c r="CB5538" s="62"/>
      <c r="CC5538" s="62"/>
      <c r="CD5538" s="62"/>
      <c r="CE5538" s="62"/>
      <c r="CF5538" s="62"/>
      <c r="CL5538" s="56" t="s">
        <v>4694</v>
      </c>
      <c r="CM5538" s="56" t="s">
        <v>217</v>
      </c>
      <c r="CN5538" s="56" t="s">
        <v>217</v>
      </c>
      <c r="CO5538" s="52"/>
      <c r="CP5538" s="52"/>
      <c r="CQ5538" s="52"/>
      <c r="CR5538" s="52"/>
      <c r="CS5538" s="52"/>
      <c r="CT5538" s="52"/>
      <c r="CU5538" s="33"/>
      <c r="CV5538" s="33"/>
    </row>
    <row r="5539" spans="74:100">
      <c r="BV5539" s="62"/>
      <c r="BW5539" s="62"/>
      <c r="BX5539" s="62"/>
      <c r="BY5539" s="62"/>
      <c r="BZ5539" s="62"/>
      <c r="CA5539" s="62"/>
      <c r="CB5539" s="62"/>
      <c r="CC5539" s="62"/>
      <c r="CD5539" s="62"/>
      <c r="CE5539" s="62"/>
      <c r="CF5539" s="62"/>
      <c r="CL5539" s="56" t="s">
        <v>18698</v>
      </c>
      <c r="CM5539" s="56"/>
      <c r="CN5539" s="56"/>
      <c r="CO5539" s="52"/>
      <c r="CP5539" s="52"/>
      <c r="CQ5539" s="52"/>
      <c r="CR5539" s="52"/>
      <c r="CS5539" s="52"/>
      <c r="CT5539" s="52"/>
      <c r="CU5539" s="33"/>
      <c r="CV5539" s="33"/>
    </row>
    <row r="5540" spans="74:100">
      <c r="BV5540" s="62"/>
      <c r="BW5540" s="62"/>
      <c r="BX5540" s="62"/>
      <c r="BY5540" s="62"/>
      <c r="BZ5540" s="62"/>
      <c r="CA5540" s="62"/>
      <c r="CB5540" s="62"/>
      <c r="CC5540" s="62"/>
      <c r="CD5540" s="62"/>
      <c r="CE5540" s="62"/>
      <c r="CF5540" s="62"/>
      <c r="CL5540" s="56" t="s">
        <v>4695</v>
      </c>
      <c r="CM5540" s="56" t="s">
        <v>3118</v>
      </c>
      <c r="CN5540" s="56" t="s">
        <v>3118</v>
      </c>
      <c r="CO5540" s="52"/>
      <c r="CP5540" s="52"/>
      <c r="CQ5540" s="52"/>
      <c r="CR5540" s="52"/>
      <c r="CS5540" s="52"/>
      <c r="CT5540" s="52"/>
      <c r="CU5540" s="33"/>
      <c r="CV5540" s="33"/>
    </row>
    <row r="5541" spans="74:100">
      <c r="BV5541" s="62"/>
      <c r="BW5541" s="62"/>
      <c r="BX5541" s="62"/>
      <c r="BY5541" s="62"/>
      <c r="BZ5541" s="62"/>
      <c r="CA5541" s="62"/>
      <c r="CB5541" s="62"/>
      <c r="CC5541" s="62"/>
      <c r="CD5541" s="62"/>
      <c r="CE5541" s="62"/>
      <c r="CF5541" s="62"/>
      <c r="CL5541" s="56" t="s">
        <v>18628</v>
      </c>
      <c r="CM5541" s="56"/>
      <c r="CN5541" s="56"/>
      <c r="CO5541" s="52"/>
      <c r="CP5541" s="52"/>
      <c r="CQ5541" s="52"/>
      <c r="CR5541" s="52"/>
      <c r="CS5541" s="52"/>
      <c r="CT5541" s="52"/>
      <c r="CU5541" s="33"/>
      <c r="CV5541" s="33"/>
    </row>
    <row r="5542" spans="74:100">
      <c r="BV5542" s="62"/>
      <c r="BW5542" s="62"/>
      <c r="BX5542" s="62"/>
      <c r="BY5542" s="62"/>
      <c r="BZ5542" s="62"/>
      <c r="CA5542" s="62"/>
      <c r="CB5542" s="62"/>
      <c r="CC5542" s="62"/>
      <c r="CD5542" s="62"/>
      <c r="CE5542" s="62"/>
      <c r="CF5542" s="62"/>
      <c r="CL5542" s="56" t="s">
        <v>4696</v>
      </c>
      <c r="CM5542" s="56" t="s">
        <v>217</v>
      </c>
      <c r="CN5542" s="56" t="s">
        <v>217</v>
      </c>
      <c r="CO5542" s="52"/>
      <c r="CP5542" s="52"/>
      <c r="CQ5542" s="52"/>
      <c r="CR5542" s="52"/>
      <c r="CS5542" s="52"/>
      <c r="CT5542" s="52"/>
      <c r="CU5542" s="33"/>
      <c r="CV5542" s="33"/>
    </row>
    <row r="5543" spans="74:100">
      <c r="BV5543" s="62"/>
      <c r="BW5543" s="62"/>
      <c r="BX5543" s="62"/>
      <c r="BY5543" s="62"/>
      <c r="BZ5543" s="62"/>
      <c r="CA5543" s="62"/>
      <c r="CB5543" s="62"/>
      <c r="CC5543" s="62"/>
      <c r="CD5543" s="62"/>
      <c r="CE5543" s="62"/>
      <c r="CF5543" s="62"/>
      <c r="CL5543" s="56" t="s">
        <v>18628</v>
      </c>
      <c r="CM5543" s="56"/>
      <c r="CN5543" s="56"/>
      <c r="CO5543" s="52"/>
      <c r="CP5543" s="52"/>
      <c r="CQ5543" s="52"/>
      <c r="CR5543" s="52"/>
      <c r="CS5543" s="52"/>
      <c r="CT5543" s="52"/>
      <c r="CU5543" s="33"/>
      <c r="CV5543" s="33"/>
    </row>
    <row r="5544" spans="74:100">
      <c r="BV5544" s="62"/>
      <c r="BW5544" s="62"/>
      <c r="BX5544" s="62"/>
      <c r="BY5544" s="62"/>
      <c r="BZ5544" s="62"/>
      <c r="CA5544" s="62"/>
      <c r="CB5544" s="62"/>
      <c r="CC5544" s="62"/>
      <c r="CD5544" s="62"/>
      <c r="CE5544" s="62"/>
      <c r="CF5544" s="62"/>
      <c r="CL5544" s="56" t="s">
        <v>4697</v>
      </c>
      <c r="CM5544" s="56" t="s">
        <v>217</v>
      </c>
      <c r="CN5544" s="56" t="s">
        <v>217</v>
      </c>
      <c r="CO5544" s="52"/>
      <c r="CP5544" s="52"/>
      <c r="CQ5544" s="52"/>
      <c r="CR5544" s="52"/>
      <c r="CS5544" s="52"/>
      <c r="CT5544" s="52"/>
      <c r="CU5544" s="33"/>
      <c r="CV5544" s="33"/>
    </row>
    <row r="5545" spans="74:100">
      <c r="BV5545" s="62"/>
      <c r="BW5545" s="62"/>
      <c r="BX5545" s="62"/>
      <c r="BY5545" s="62"/>
      <c r="BZ5545" s="62"/>
      <c r="CA5545" s="62"/>
      <c r="CB5545" s="62"/>
      <c r="CC5545" s="62"/>
      <c r="CD5545" s="62"/>
      <c r="CE5545" s="62"/>
      <c r="CF5545" s="62"/>
      <c r="CL5545" s="56" t="s">
        <v>18699</v>
      </c>
      <c r="CM5545" s="56"/>
      <c r="CN5545" s="56"/>
      <c r="CO5545" s="52"/>
      <c r="CP5545" s="52"/>
      <c r="CQ5545" s="52"/>
      <c r="CR5545" s="52"/>
      <c r="CS5545" s="52"/>
      <c r="CT5545" s="52"/>
      <c r="CU5545" s="33"/>
      <c r="CV5545" s="33"/>
    </row>
    <row r="5546" spans="74:100">
      <c r="BV5546" s="62"/>
      <c r="BW5546" s="62"/>
      <c r="BX5546" s="62"/>
      <c r="BY5546" s="62"/>
      <c r="BZ5546" s="62"/>
      <c r="CA5546" s="62"/>
      <c r="CB5546" s="62"/>
      <c r="CC5546" s="62"/>
      <c r="CD5546" s="62"/>
      <c r="CE5546" s="62"/>
      <c r="CF5546" s="62"/>
      <c r="CL5546" s="56" t="s">
        <v>4698</v>
      </c>
      <c r="CM5546" s="56" t="s">
        <v>3118</v>
      </c>
      <c r="CN5546" s="56" t="s">
        <v>3118</v>
      </c>
      <c r="CO5546" s="52"/>
      <c r="CP5546" s="52"/>
      <c r="CQ5546" s="52"/>
      <c r="CR5546" s="52"/>
      <c r="CS5546" s="52"/>
      <c r="CT5546" s="52"/>
      <c r="CU5546" s="33"/>
      <c r="CV5546" s="33"/>
    </row>
    <row r="5547" spans="74:100">
      <c r="BV5547" s="62"/>
      <c r="BW5547" s="62"/>
      <c r="BX5547" s="62"/>
      <c r="BY5547" s="62"/>
      <c r="BZ5547" s="62"/>
      <c r="CA5547" s="62"/>
      <c r="CB5547" s="62"/>
      <c r="CC5547" s="62"/>
      <c r="CD5547" s="62"/>
      <c r="CE5547" s="62"/>
      <c r="CF5547" s="62"/>
      <c r="CL5547" s="56" t="s">
        <v>18700</v>
      </c>
      <c r="CM5547" s="56"/>
      <c r="CN5547" s="56"/>
      <c r="CO5547" s="52"/>
      <c r="CP5547" s="52"/>
      <c r="CQ5547" s="52"/>
      <c r="CR5547" s="52"/>
      <c r="CS5547" s="52"/>
      <c r="CT5547" s="52"/>
      <c r="CU5547" s="33"/>
      <c r="CV5547" s="33"/>
    </row>
    <row r="5548" spans="74:100">
      <c r="BV5548" s="62"/>
      <c r="BW5548" s="62"/>
      <c r="BX5548" s="62"/>
      <c r="BY5548" s="62"/>
      <c r="BZ5548" s="62"/>
      <c r="CA5548" s="62"/>
      <c r="CB5548" s="62"/>
      <c r="CC5548" s="62"/>
      <c r="CD5548" s="62"/>
      <c r="CE5548" s="62"/>
      <c r="CF5548" s="62"/>
      <c r="CL5548" s="56" t="s">
        <v>1549</v>
      </c>
      <c r="CM5548" s="56" t="s">
        <v>216</v>
      </c>
      <c r="CN5548" s="56" t="s">
        <v>216</v>
      </c>
      <c r="CO5548" s="52"/>
      <c r="CP5548" s="52"/>
      <c r="CQ5548" s="52"/>
      <c r="CR5548" s="52"/>
      <c r="CS5548" s="52"/>
      <c r="CT5548" s="52"/>
      <c r="CU5548" s="33"/>
      <c r="CV5548" s="33"/>
    </row>
    <row r="5549" spans="74:100">
      <c r="BV5549" s="62"/>
      <c r="BW5549" s="62"/>
      <c r="BX5549" s="62"/>
      <c r="BY5549" s="62"/>
      <c r="BZ5549" s="62"/>
      <c r="CA5549" s="62"/>
      <c r="CB5549" s="62"/>
      <c r="CC5549" s="62"/>
      <c r="CD5549" s="62"/>
      <c r="CE5549" s="62"/>
      <c r="CF5549" s="62"/>
      <c r="CL5549" s="56" t="s">
        <v>21638</v>
      </c>
      <c r="CM5549" s="56"/>
      <c r="CN5549" s="56"/>
      <c r="CO5549" s="52"/>
      <c r="CP5549" s="52"/>
      <c r="CQ5549" s="52"/>
      <c r="CR5549" s="52"/>
      <c r="CS5549" s="52"/>
      <c r="CT5549" s="52"/>
      <c r="CU5549" s="33"/>
      <c r="CV5549" s="33"/>
    </row>
    <row r="5550" spans="74:100">
      <c r="BV5550" s="62"/>
      <c r="BW5550" s="62"/>
      <c r="BX5550" s="62"/>
      <c r="BY5550" s="62"/>
      <c r="BZ5550" s="62"/>
      <c r="CA5550" s="62"/>
      <c r="CB5550" s="62"/>
      <c r="CC5550" s="62"/>
      <c r="CD5550" s="62"/>
      <c r="CE5550" s="62"/>
      <c r="CF5550" s="62"/>
      <c r="CL5550" s="56" t="s">
        <v>4700</v>
      </c>
      <c r="CM5550" s="56" t="s">
        <v>217</v>
      </c>
      <c r="CN5550" s="56" t="s">
        <v>217</v>
      </c>
      <c r="CO5550" s="52"/>
      <c r="CP5550" s="52"/>
      <c r="CQ5550" s="52"/>
      <c r="CR5550" s="52"/>
      <c r="CS5550" s="52"/>
      <c r="CT5550" s="52"/>
      <c r="CU5550" s="33"/>
      <c r="CV5550" s="33"/>
    </row>
    <row r="5551" spans="74:100">
      <c r="BV5551" s="62"/>
      <c r="BW5551" s="62"/>
      <c r="BX5551" s="62"/>
      <c r="BY5551" s="62"/>
      <c r="BZ5551" s="62"/>
      <c r="CA5551" s="62"/>
      <c r="CB5551" s="62"/>
      <c r="CC5551" s="62"/>
      <c r="CD5551" s="62"/>
      <c r="CE5551" s="62"/>
      <c r="CF5551" s="62"/>
      <c r="CL5551" s="56" t="s">
        <v>18701</v>
      </c>
      <c r="CM5551" s="56"/>
      <c r="CN5551" s="56"/>
      <c r="CO5551" s="52"/>
      <c r="CP5551" s="52"/>
      <c r="CQ5551" s="52"/>
      <c r="CR5551" s="52"/>
      <c r="CS5551" s="52"/>
      <c r="CT5551" s="52"/>
      <c r="CU5551" s="33"/>
      <c r="CV5551" s="33"/>
    </row>
    <row r="5552" spans="74:100">
      <c r="BV5552" s="62"/>
      <c r="BW5552" s="62"/>
      <c r="BX5552" s="62"/>
      <c r="BY5552" s="62"/>
      <c r="BZ5552" s="62"/>
      <c r="CA5552" s="62"/>
      <c r="CB5552" s="62"/>
      <c r="CC5552" s="62"/>
      <c r="CD5552" s="62"/>
      <c r="CE5552" s="62"/>
      <c r="CF5552" s="62"/>
      <c r="CL5552" s="56" t="s">
        <v>4701</v>
      </c>
      <c r="CM5552" s="56" t="s">
        <v>3118</v>
      </c>
      <c r="CN5552" s="56" t="s">
        <v>3118</v>
      </c>
      <c r="CO5552" s="52"/>
      <c r="CP5552" s="52"/>
      <c r="CQ5552" s="52"/>
      <c r="CR5552" s="52"/>
      <c r="CS5552" s="52"/>
      <c r="CT5552" s="52"/>
      <c r="CU5552" s="33"/>
      <c r="CV5552" s="33"/>
    </row>
    <row r="5553" spans="74:100">
      <c r="BV5553" s="62"/>
      <c r="BW5553" s="62"/>
      <c r="BX5553" s="62"/>
      <c r="BY5553" s="62"/>
      <c r="BZ5553" s="62"/>
      <c r="CA5553" s="62"/>
      <c r="CB5553" s="62"/>
      <c r="CC5553" s="62"/>
      <c r="CD5553" s="62"/>
      <c r="CE5553" s="62"/>
      <c r="CF5553" s="62"/>
      <c r="CL5553" s="56" t="s">
        <v>18702</v>
      </c>
      <c r="CM5553" s="56"/>
      <c r="CN5553" s="56"/>
      <c r="CO5553" s="52"/>
      <c r="CP5553" s="52"/>
      <c r="CQ5553" s="52"/>
      <c r="CR5553" s="52"/>
      <c r="CS5553" s="52"/>
      <c r="CT5553" s="52"/>
      <c r="CU5553" s="33"/>
      <c r="CV5553" s="33"/>
    </row>
    <row r="5554" spans="74:100">
      <c r="BV5554" s="62"/>
      <c r="BW5554" s="62"/>
      <c r="BX5554" s="62"/>
      <c r="BY5554" s="62"/>
      <c r="BZ5554" s="62"/>
      <c r="CA5554" s="62"/>
      <c r="CB5554" s="62"/>
      <c r="CC5554" s="62"/>
      <c r="CD5554" s="62"/>
      <c r="CE5554" s="62"/>
      <c r="CF5554" s="62"/>
      <c r="CL5554" s="56" t="s">
        <v>4702</v>
      </c>
      <c r="CM5554" s="56" t="s">
        <v>217</v>
      </c>
      <c r="CN5554" s="56" t="s">
        <v>217</v>
      </c>
      <c r="CO5554" s="52"/>
      <c r="CP5554" s="52"/>
      <c r="CQ5554" s="52"/>
      <c r="CR5554" s="52"/>
      <c r="CS5554" s="52"/>
      <c r="CT5554" s="52"/>
      <c r="CU5554" s="33"/>
      <c r="CV5554" s="33"/>
    </row>
    <row r="5555" spans="74:100">
      <c r="BV5555" s="62"/>
      <c r="BW5555" s="62"/>
      <c r="BX5555" s="62"/>
      <c r="BY5555" s="62"/>
      <c r="BZ5555" s="62"/>
      <c r="CA5555" s="62"/>
      <c r="CB5555" s="62"/>
      <c r="CC5555" s="62"/>
      <c r="CD5555" s="62"/>
      <c r="CE5555" s="62"/>
      <c r="CF5555" s="62"/>
      <c r="CL5555" s="56" t="s">
        <v>18703</v>
      </c>
      <c r="CM5555" s="56"/>
      <c r="CN5555" s="56"/>
      <c r="CO5555" s="52"/>
      <c r="CP5555" s="52"/>
      <c r="CQ5555" s="52"/>
      <c r="CR5555" s="52"/>
      <c r="CS5555" s="52"/>
      <c r="CT5555" s="52"/>
      <c r="CU5555" s="33"/>
      <c r="CV5555" s="33"/>
    </row>
    <row r="5556" spans="74:100">
      <c r="BV5556" s="62"/>
      <c r="BW5556" s="62"/>
      <c r="BX5556" s="62"/>
      <c r="BY5556" s="62"/>
      <c r="BZ5556" s="62"/>
      <c r="CA5556" s="62"/>
      <c r="CB5556" s="62"/>
      <c r="CC5556" s="62"/>
      <c r="CD5556" s="62"/>
      <c r="CE5556" s="62"/>
      <c r="CF5556" s="62"/>
      <c r="CL5556" s="56" t="s">
        <v>27658</v>
      </c>
      <c r="CM5556" s="56"/>
      <c r="CN5556" s="56"/>
      <c r="CO5556" s="52"/>
      <c r="CP5556" s="52"/>
      <c r="CQ5556" s="52"/>
      <c r="CR5556" s="52"/>
      <c r="CS5556" s="52"/>
      <c r="CT5556" s="52"/>
      <c r="CU5556" s="33"/>
      <c r="CV5556" s="33"/>
    </row>
    <row r="5557" spans="74:100">
      <c r="BV5557" s="62"/>
      <c r="BW5557" s="62"/>
      <c r="BX5557" s="62"/>
      <c r="BY5557" s="62"/>
      <c r="BZ5557" s="62"/>
      <c r="CA5557" s="62"/>
      <c r="CB5557" s="62"/>
      <c r="CC5557" s="62"/>
      <c r="CD5557" s="62"/>
      <c r="CE5557" s="62"/>
      <c r="CF5557" s="62"/>
      <c r="CL5557" s="56" t="s">
        <v>18224</v>
      </c>
      <c r="CM5557" s="56"/>
      <c r="CN5557" s="56"/>
      <c r="CO5557" s="52"/>
      <c r="CP5557" s="52"/>
      <c r="CQ5557" s="52"/>
      <c r="CR5557" s="52"/>
      <c r="CS5557" s="52"/>
      <c r="CT5557" s="52"/>
      <c r="CU5557" s="33"/>
      <c r="CV5557" s="33"/>
    </row>
    <row r="5558" spans="74:100">
      <c r="BV5558" s="62"/>
      <c r="BW5558" s="62"/>
      <c r="BX5558" s="62"/>
      <c r="BY5558" s="62"/>
      <c r="BZ5558" s="62"/>
      <c r="CA5558" s="62"/>
      <c r="CB5558" s="62"/>
      <c r="CC5558" s="62"/>
      <c r="CD5558" s="62"/>
      <c r="CE5558" s="62"/>
      <c r="CF5558" s="62"/>
      <c r="CL5558" s="56" t="s">
        <v>14013</v>
      </c>
      <c r="CM5558" s="56" t="s">
        <v>216</v>
      </c>
      <c r="CN5558" s="56" t="s">
        <v>216</v>
      </c>
      <c r="CO5558" s="52"/>
      <c r="CP5558" s="52"/>
      <c r="CQ5558" s="52"/>
      <c r="CR5558" s="52"/>
      <c r="CS5558" s="52"/>
      <c r="CT5558" s="52"/>
      <c r="CU5558" s="33"/>
      <c r="CV5558" s="33"/>
    </row>
    <row r="5559" spans="74:100">
      <c r="BV5559" s="62"/>
      <c r="BW5559" s="62"/>
      <c r="BX5559" s="62"/>
      <c r="BY5559" s="62"/>
      <c r="BZ5559" s="62"/>
      <c r="CA5559" s="62"/>
      <c r="CB5559" s="62"/>
      <c r="CC5559" s="62"/>
      <c r="CD5559" s="62"/>
      <c r="CE5559" s="62"/>
      <c r="CF5559" s="62"/>
      <c r="CL5559" s="56" t="s">
        <v>21639</v>
      </c>
      <c r="CM5559" s="56"/>
      <c r="CN5559" s="56"/>
      <c r="CO5559" s="52"/>
      <c r="CP5559" s="52"/>
      <c r="CQ5559" s="52"/>
      <c r="CR5559" s="52"/>
      <c r="CS5559" s="52"/>
      <c r="CT5559" s="52"/>
      <c r="CU5559" s="33"/>
      <c r="CV5559" s="33"/>
    </row>
    <row r="5560" spans="74:100">
      <c r="BV5560" s="62"/>
      <c r="BW5560" s="62"/>
      <c r="BX5560" s="62"/>
      <c r="BY5560" s="62"/>
      <c r="BZ5560" s="62"/>
      <c r="CA5560" s="62"/>
      <c r="CB5560" s="62"/>
      <c r="CC5560" s="62"/>
      <c r="CD5560" s="62"/>
      <c r="CE5560" s="62"/>
      <c r="CF5560" s="62"/>
      <c r="CL5560" s="56" t="s">
        <v>21640</v>
      </c>
      <c r="CM5560" s="56" t="s">
        <v>215</v>
      </c>
      <c r="CN5560" s="56" t="s">
        <v>215</v>
      </c>
      <c r="CO5560" s="52"/>
      <c r="CP5560" s="52"/>
      <c r="CQ5560" s="52"/>
      <c r="CR5560" s="52"/>
      <c r="CS5560" s="52"/>
      <c r="CT5560" s="52"/>
      <c r="CU5560" s="33"/>
      <c r="CV5560" s="33"/>
    </row>
    <row r="5561" spans="74:100">
      <c r="BV5561" s="62"/>
      <c r="BW5561" s="62"/>
      <c r="BX5561" s="62"/>
      <c r="BY5561" s="62"/>
      <c r="BZ5561" s="62"/>
      <c r="CA5561" s="62"/>
      <c r="CB5561" s="62"/>
      <c r="CC5561" s="62"/>
      <c r="CD5561" s="62"/>
      <c r="CE5561" s="62"/>
      <c r="CF5561" s="62"/>
      <c r="CL5561" s="56" t="s">
        <v>21641</v>
      </c>
      <c r="CM5561" s="56"/>
      <c r="CN5561" s="56"/>
      <c r="CO5561" s="52"/>
      <c r="CP5561" s="52"/>
      <c r="CQ5561" s="52"/>
      <c r="CR5561" s="52"/>
      <c r="CS5561" s="52"/>
      <c r="CT5561" s="52"/>
      <c r="CU5561" s="33"/>
      <c r="CV5561" s="33"/>
    </row>
    <row r="5562" spans="74:100">
      <c r="BV5562" s="62"/>
      <c r="BW5562" s="62"/>
      <c r="BX5562" s="62"/>
      <c r="BY5562" s="62"/>
      <c r="BZ5562" s="62"/>
      <c r="CA5562" s="62"/>
      <c r="CB5562" s="62"/>
      <c r="CC5562" s="62"/>
      <c r="CD5562" s="62"/>
      <c r="CE5562" s="62"/>
      <c r="CF5562" s="62"/>
      <c r="CL5562" s="56" t="s">
        <v>14133</v>
      </c>
      <c r="CM5562" s="56" t="s">
        <v>215</v>
      </c>
      <c r="CN5562" s="56" t="s">
        <v>215</v>
      </c>
      <c r="CO5562" s="52"/>
      <c r="CP5562" s="52"/>
      <c r="CQ5562" s="52"/>
      <c r="CR5562" s="52"/>
      <c r="CS5562" s="52"/>
      <c r="CT5562" s="52"/>
      <c r="CU5562" s="33"/>
      <c r="CV5562" s="33"/>
    </row>
    <row r="5563" spans="74:100">
      <c r="BV5563" s="62"/>
      <c r="BW5563" s="62"/>
      <c r="BX5563" s="62"/>
      <c r="BY5563" s="62"/>
      <c r="BZ5563" s="62"/>
      <c r="CA5563" s="62"/>
      <c r="CB5563" s="62"/>
      <c r="CC5563" s="62"/>
      <c r="CD5563" s="62"/>
      <c r="CE5563" s="62"/>
      <c r="CF5563" s="62"/>
      <c r="CL5563" s="56" t="s">
        <v>21642</v>
      </c>
      <c r="CM5563" s="56"/>
      <c r="CN5563" s="56"/>
      <c r="CO5563" s="52"/>
      <c r="CP5563" s="52"/>
      <c r="CQ5563" s="52"/>
      <c r="CR5563" s="52"/>
      <c r="CS5563" s="52"/>
      <c r="CT5563" s="52"/>
      <c r="CU5563" s="33"/>
      <c r="CV5563" s="33"/>
    </row>
    <row r="5564" spans="74:100">
      <c r="BV5564" s="62"/>
      <c r="BW5564" s="62"/>
      <c r="BX5564" s="62"/>
      <c r="BY5564" s="62"/>
      <c r="BZ5564" s="62"/>
      <c r="CA5564" s="62"/>
      <c r="CB5564" s="62"/>
      <c r="CC5564" s="62"/>
      <c r="CD5564" s="62"/>
      <c r="CE5564" s="62"/>
      <c r="CF5564" s="62"/>
      <c r="CL5564" s="56" t="s">
        <v>4703</v>
      </c>
      <c r="CM5564" s="56" t="s">
        <v>3118</v>
      </c>
      <c r="CN5564" s="56" t="s">
        <v>3118</v>
      </c>
      <c r="CO5564" s="52"/>
      <c r="CP5564" s="52"/>
      <c r="CQ5564" s="52"/>
      <c r="CR5564" s="52"/>
      <c r="CS5564" s="52"/>
      <c r="CT5564" s="52"/>
      <c r="CU5564" s="33"/>
      <c r="CV5564" s="33"/>
    </row>
    <row r="5565" spans="74:100">
      <c r="BV5565" s="62"/>
      <c r="BW5565" s="62"/>
      <c r="BX5565" s="62"/>
      <c r="BY5565" s="62"/>
      <c r="BZ5565" s="62"/>
      <c r="CA5565" s="62"/>
      <c r="CB5565" s="62"/>
      <c r="CC5565" s="62"/>
      <c r="CD5565" s="62"/>
      <c r="CE5565" s="62"/>
      <c r="CF5565" s="62"/>
      <c r="CL5565" s="56" t="s">
        <v>18704</v>
      </c>
      <c r="CM5565" s="56"/>
      <c r="CN5565" s="56"/>
      <c r="CO5565" s="52"/>
      <c r="CP5565" s="52"/>
      <c r="CQ5565" s="52"/>
      <c r="CR5565" s="52"/>
      <c r="CS5565" s="52"/>
      <c r="CT5565" s="52"/>
      <c r="CU5565" s="33"/>
      <c r="CV5565" s="33"/>
    </row>
    <row r="5566" spans="74:100">
      <c r="BV5566" s="62"/>
      <c r="BW5566" s="62"/>
      <c r="BX5566" s="62"/>
      <c r="BY5566" s="62"/>
      <c r="BZ5566" s="62"/>
      <c r="CA5566" s="62"/>
      <c r="CB5566" s="62"/>
      <c r="CC5566" s="62"/>
      <c r="CD5566" s="62"/>
      <c r="CE5566" s="62"/>
      <c r="CF5566" s="62"/>
      <c r="CL5566" s="56" t="s">
        <v>4704</v>
      </c>
      <c r="CM5566" s="56" t="s">
        <v>215</v>
      </c>
      <c r="CN5566" s="56" t="s">
        <v>215</v>
      </c>
      <c r="CO5566" s="52"/>
      <c r="CP5566" s="52"/>
      <c r="CQ5566" s="52"/>
      <c r="CR5566" s="52"/>
      <c r="CS5566" s="52"/>
      <c r="CT5566" s="52"/>
      <c r="CU5566" s="33"/>
      <c r="CV5566" s="33"/>
    </row>
    <row r="5567" spans="74:100">
      <c r="BV5567" s="62"/>
      <c r="BW5567" s="62"/>
      <c r="BX5567" s="62"/>
      <c r="BY5567" s="62"/>
      <c r="BZ5567" s="62"/>
      <c r="CA5567" s="62"/>
      <c r="CB5567" s="62"/>
      <c r="CC5567" s="62"/>
      <c r="CD5567" s="62"/>
      <c r="CE5567" s="62"/>
      <c r="CF5567" s="62"/>
      <c r="CL5567" s="56" t="s">
        <v>21643</v>
      </c>
      <c r="CM5567" s="56"/>
      <c r="CN5567" s="56"/>
      <c r="CO5567" s="52"/>
      <c r="CP5567" s="52"/>
      <c r="CQ5567" s="52"/>
      <c r="CR5567" s="52"/>
      <c r="CS5567" s="52"/>
      <c r="CT5567" s="52"/>
      <c r="CU5567" s="33"/>
      <c r="CV5567" s="33"/>
    </row>
    <row r="5568" spans="74:100">
      <c r="BV5568" s="62"/>
      <c r="BW5568" s="62"/>
      <c r="BX5568" s="62"/>
      <c r="BY5568" s="62"/>
      <c r="BZ5568" s="62"/>
      <c r="CA5568" s="62"/>
      <c r="CB5568" s="62"/>
      <c r="CC5568" s="62"/>
      <c r="CD5568" s="62"/>
      <c r="CE5568" s="62"/>
      <c r="CF5568" s="62"/>
      <c r="CL5568" s="56" t="s">
        <v>4705</v>
      </c>
      <c r="CM5568" s="56" t="s">
        <v>3118</v>
      </c>
      <c r="CN5568" s="56" t="s">
        <v>3118</v>
      </c>
      <c r="CO5568" s="52"/>
      <c r="CP5568" s="52"/>
      <c r="CQ5568" s="52"/>
      <c r="CR5568" s="52"/>
      <c r="CS5568" s="52"/>
      <c r="CT5568" s="52"/>
      <c r="CU5568" s="33"/>
      <c r="CV5568" s="33"/>
    </row>
    <row r="5569" spans="74:100">
      <c r="BV5569" s="62"/>
      <c r="BW5569" s="62"/>
      <c r="BX5569" s="62"/>
      <c r="BY5569" s="62"/>
      <c r="BZ5569" s="62"/>
      <c r="CA5569" s="62"/>
      <c r="CB5569" s="62"/>
      <c r="CC5569" s="62"/>
      <c r="CD5569" s="62"/>
      <c r="CE5569" s="62"/>
      <c r="CF5569" s="62"/>
      <c r="CL5569" s="56" t="s">
        <v>18705</v>
      </c>
      <c r="CM5569" s="56"/>
      <c r="CN5569" s="56"/>
      <c r="CO5569" s="52"/>
      <c r="CP5569" s="52"/>
      <c r="CQ5569" s="52"/>
      <c r="CR5569" s="52"/>
      <c r="CS5569" s="52"/>
      <c r="CT5569" s="52"/>
      <c r="CU5569" s="33"/>
      <c r="CV5569" s="33"/>
    </row>
    <row r="5570" spans="74:100">
      <c r="BV5570" s="62"/>
      <c r="BW5570" s="62"/>
      <c r="BX5570" s="62"/>
      <c r="BY5570" s="62"/>
      <c r="BZ5570" s="62"/>
      <c r="CA5570" s="62"/>
      <c r="CB5570" s="62"/>
      <c r="CC5570" s="62"/>
      <c r="CD5570" s="62"/>
      <c r="CE5570" s="62"/>
      <c r="CF5570" s="62"/>
      <c r="CL5570" s="56" t="s">
        <v>1550</v>
      </c>
      <c r="CM5570" s="56" t="s">
        <v>216</v>
      </c>
      <c r="CN5570" s="56" t="s">
        <v>216</v>
      </c>
      <c r="CO5570" s="52"/>
      <c r="CP5570" s="52"/>
      <c r="CQ5570" s="52"/>
      <c r="CR5570" s="52"/>
      <c r="CS5570" s="52"/>
      <c r="CT5570" s="52"/>
      <c r="CU5570" s="33"/>
      <c r="CV5570" s="33"/>
    </row>
    <row r="5571" spans="74:100">
      <c r="BV5571" s="62"/>
      <c r="BW5571" s="62"/>
      <c r="BX5571" s="62"/>
      <c r="BY5571" s="62"/>
      <c r="BZ5571" s="62"/>
      <c r="CA5571" s="62"/>
      <c r="CB5571" s="62"/>
      <c r="CC5571" s="62"/>
      <c r="CD5571" s="62"/>
      <c r="CE5571" s="62"/>
      <c r="CF5571" s="62"/>
      <c r="CL5571" s="56" t="s">
        <v>21644</v>
      </c>
      <c r="CM5571" s="56"/>
      <c r="CN5571" s="56"/>
      <c r="CO5571" s="52"/>
      <c r="CP5571" s="52"/>
      <c r="CQ5571" s="52"/>
      <c r="CR5571" s="52"/>
      <c r="CS5571" s="52"/>
      <c r="CT5571" s="52"/>
      <c r="CU5571" s="33"/>
      <c r="CV5571" s="33"/>
    </row>
    <row r="5572" spans="74:100">
      <c r="BV5572" s="62"/>
      <c r="BW5572" s="62"/>
      <c r="BX5572" s="62"/>
      <c r="BY5572" s="62"/>
      <c r="BZ5572" s="62"/>
      <c r="CA5572" s="62"/>
      <c r="CB5572" s="62"/>
      <c r="CC5572" s="62"/>
      <c r="CD5572" s="62"/>
      <c r="CE5572" s="62"/>
      <c r="CF5572" s="62"/>
      <c r="CL5572" s="56" t="s">
        <v>4706</v>
      </c>
      <c r="CM5572" s="56" t="s">
        <v>217</v>
      </c>
      <c r="CN5572" s="56" t="s">
        <v>217</v>
      </c>
      <c r="CO5572" s="52"/>
      <c r="CP5572" s="52"/>
      <c r="CQ5572" s="52"/>
      <c r="CR5572" s="52"/>
      <c r="CS5572" s="52"/>
      <c r="CT5572" s="52"/>
      <c r="CU5572" s="33"/>
      <c r="CV5572" s="33"/>
    </row>
    <row r="5573" spans="74:100">
      <c r="BV5573" s="62"/>
      <c r="BW5573" s="62"/>
      <c r="BX5573" s="62"/>
      <c r="BY5573" s="62"/>
      <c r="BZ5573" s="62"/>
      <c r="CA5573" s="62"/>
      <c r="CB5573" s="62"/>
      <c r="CC5573" s="62"/>
      <c r="CD5573" s="62"/>
      <c r="CE5573" s="62"/>
      <c r="CF5573" s="62"/>
      <c r="CL5573" s="56" t="s">
        <v>18706</v>
      </c>
      <c r="CM5573" s="56"/>
      <c r="CN5573" s="56"/>
      <c r="CO5573" s="52"/>
      <c r="CP5573" s="52"/>
      <c r="CQ5573" s="52"/>
      <c r="CR5573" s="52"/>
      <c r="CS5573" s="52"/>
      <c r="CT5573" s="52"/>
      <c r="CU5573" s="33"/>
      <c r="CV5573" s="33"/>
    </row>
    <row r="5574" spans="74:100">
      <c r="BV5574" s="62"/>
      <c r="BW5574" s="62"/>
      <c r="BX5574" s="62"/>
      <c r="BY5574" s="62"/>
      <c r="BZ5574" s="62"/>
      <c r="CA5574" s="62"/>
      <c r="CB5574" s="62"/>
      <c r="CC5574" s="62"/>
      <c r="CD5574" s="62"/>
      <c r="CE5574" s="62"/>
      <c r="CF5574" s="62"/>
      <c r="CL5574" s="56" t="s">
        <v>27659</v>
      </c>
      <c r="CM5574" s="56" t="s">
        <v>217</v>
      </c>
      <c r="CN5574" s="56" t="s">
        <v>217</v>
      </c>
      <c r="CO5574" s="52"/>
      <c r="CP5574" s="52"/>
      <c r="CQ5574" s="52"/>
      <c r="CR5574" s="52"/>
      <c r="CS5574" s="52"/>
      <c r="CT5574" s="52"/>
      <c r="CU5574" s="33"/>
      <c r="CV5574" s="33"/>
    </row>
    <row r="5575" spans="74:100">
      <c r="BV5575" s="62"/>
      <c r="BW5575" s="62"/>
      <c r="BX5575" s="62"/>
      <c r="BY5575" s="62"/>
      <c r="BZ5575" s="62"/>
      <c r="CA5575" s="62"/>
      <c r="CB5575" s="62"/>
      <c r="CC5575" s="62"/>
      <c r="CD5575" s="62"/>
      <c r="CE5575" s="62"/>
      <c r="CF5575" s="62"/>
      <c r="CL5575" s="56" t="s">
        <v>27660</v>
      </c>
      <c r="CM5575" s="56"/>
      <c r="CN5575" s="56"/>
      <c r="CO5575" s="52"/>
      <c r="CP5575" s="52"/>
      <c r="CQ5575" s="52"/>
      <c r="CR5575" s="52"/>
      <c r="CS5575" s="52"/>
      <c r="CT5575" s="52"/>
      <c r="CU5575" s="33"/>
      <c r="CV5575" s="33"/>
    </row>
    <row r="5576" spans="74:100">
      <c r="BV5576" s="62"/>
      <c r="BW5576" s="62"/>
      <c r="BX5576" s="62"/>
      <c r="BY5576" s="62"/>
      <c r="BZ5576" s="62"/>
      <c r="CA5576" s="62"/>
      <c r="CB5576" s="62"/>
      <c r="CC5576" s="62"/>
      <c r="CD5576" s="62"/>
      <c r="CE5576" s="62"/>
      <c r="CF5576" s="62"/>
      <c r="CL5576" s="56" t="s">
        <v>4710</v>
      </c>
      <c r="CM5576" s="56" t="s">
        <v>217</v>
      </c>
      <c r="CN5576" s="56" t="s">
        <v>217</v>
      </c>
      <c r="CO5576" s="52"/>
      <c r="CP5576" s="52"/>
      <c r="CQ5576" s="52"/>
      <c r="CR5576" s="52"/>
      <c r="CS5576" s="52"/>
      <c r="CT5576" s="52"/>
      <c r="CU5576" s="33"/>
      <c r="CV5576" s="33"/>
    </row>
    <row r="5577" spans="74:100">
      <c r="BV5577" s="62"/>
      <c r="BW5577" s="62"/>
      <c r="BX5577" s="62"/>
      <c r="BY5577" s="62"/>
      <c r="BZ5577" s="62"/>
      <c r="CA5577" s="62"/>
      <c r="CB5577" s="62"/>
      <c r="CC5577" s="62"/>
      <c r="CD5577" s="62"/>
      <c r="CE5577" s="62"/>
      <c r="CF5577" s="62"/>
      <c r="CL5577" s="56" t="s">
        <v>18707</v>
      </c>
      <c r="CM5577" s="56"/>
      <c r="CN5577" s="56"/>
      <c r="CO5577" s="52"/>
      <c r="CP5577" s="52"/>
      <c r="CQ5577" s="52"/>
      <c r="CR5577" s="52"/>
      <c r="CS5577" s="52"/>
      <c r="CT5577" s="52"/>
      <c r="CU5577" s="33"/>
      <c r="CV5577" s="33"/>
    </row>
    <row r="5578" spans="74:100">
      <c r="BV5578" s="62"/>
      <c r="BW5578" s="62"/>
      <c r="BX5578" s="62"/>
      <c r="BY5578" s="62"/>
      <c r="BZ5578" s="62"/>
      <c r="CA5578" s="62"/>
      <c r="CB5578" s="62"/>
      <c r="CC5578" s="62"/>
      <c r="CD5578" s="62"/>
      <c r="CE5578" s="62"/>
      <c r="CF5578" s="62"/>
      <c r="CL5578" s="56" t="s">
        <v>4711</v>
      </c>
      <c r="CM5578" s="56" t="s">
        <v>217</v>
      </c>
      <c r="CN5578" s="56" t="s">
        <v>217</v>
      </c>
      <c r="CO5578" s="52"/>
      <c r="CP5578" s="52"/>
      <c r="CQ5578" s="52"/>
      <c r="CR5578" s="52"/>
      <c r="CS5578" s="52"/>
      <c r="CT5578" s="52"/>
      <c r="CU5578" s="33"/>
      <c r="CV5578" s="33"/>
    </row>
    <row r="5579" spans="74:100">
      <c r="BV5579" s="62"/>
      <c r="BW5579" s="62"/>
      <c r="BX5579" s="62"/>
      <c r="BY5579" s="62"/>
      <c r="BZ5579" s="62"/>
      <c r="CA5579" s="62"/>
      <c r="CB5579" s="62"/>
      <c r="CC5579" s="62"/>
      <c r="CD5579" s="62"/>
      <c r="CE5579" s="62"/>
      <c r="CF5579" s="62"/>
      <c r="CL5579" s="56" t="s">
        <v>21645</v>
      </c>
      <c r="CM5579" s="56"/>
      <c r="CN5579" s="56"/>
      <c r="CO5579" s="52"/>
      <c r="CP5579" s="52"/>
      <c r="CQ5579" s="52"/>
      <c r="CR5579" s="52"/>
      <c r="CS5579" s="52"/>
      <c r="CT5579" s="52"/>
      <c r="CU5579" s="33"/>
      <c r="CV5579" s="33"/>
    </row>
    <row r="5580" spans="74:100">
      <c r="BV5580" s="62"/>
      <c r="BW5580" s="62"/>
      <c r="BX5580" s="62"/>
      <c r="BY5580" s="62"/>
      <c r="BZ5580" s="62"/>
      <c r="CA5580" s="62"/>
      <c r="CB5580" s="62"/>
      <c r="CC5580" s="62"/>
      <c r="CD5580" s="62"/>
      <c r="CE5580" s="62"/>
      <c r="CF5580" s="62"/>
      <c r="CL5580" s="56" t="s">
        <v>1553</v>
      </c>
      <c r="CM5580" s="56" t="s">
        <v>215</v>
      </c>
      <c r="CN5580" s="56" t="s">
        <v>215</v>
      </c>
      <c r="CO5580" s="52"/>
      <c r="CP5580" s="52"/>
      <c r="CQ5580" s="52"/>
      <c r="CR5580" s="52"/>
      <c r="CS5580" s="52"/>
      <c r="CT5580" s="52"/>
      <c r="CU5580" s="33"/>
      <c r="CV5580" s="33"/>
    </row>
    <row r="5581" spans="74:100">
      <c r="BV5581" s="62"/>
      <c r="BW5581" s="62"/>
      <c r="BX5581" s="62"/>
      <c r="BY5581" s="62"/>
      <c r="BZ5581" s="62"/>
      <c r="CA5581" s="62"/>
      <c r="CB5581" s="62"/>
      <c r="CC5581" s="62"/>
      <c r="CD5581" s="62"/>
      <c r="CE5581" s="62"/>
      <c r="CF5581" s="62"/>
      <c r="CL5581" s="56" t="s">
        <v>21646</v>
      </c>
      <c r="CM5581" s="56"/>
      <c r="CN5581" s="56"/>
      <c r="CO5581" s="52"/>
      <c r="CP5581" s="52"/>
      <c r="CQ5581" s="52"/>
      <c r="CR5581" s="52"/>
      <c r="CS5581" s="52"/>
      <c r="CT5581" s="52"/>
      <c r="CU5581" s="33"/>
      <c r="CV5581" s="33"/>
    </row>
    <row r="5582" spans="74:100">
      <c r="BV5582" s="62"/>
      <c r="BW5582" s="62"/>
      <c r="BX5582" s="62"/>
      <c r="BY5582" s="62"/>
      <c r="BZ5582" s="62"/>
      <c r="CA5582" s="62"/>
      <c r="CB5582" s="62"/>
      <c r="CC5582" s="62"/>
      <c r="CD5582" s="62"/>
      <c r="CE5582" s="62"/>
      <c r="CF5582" s="62"/>
      <c r="CL5582" s="56" t="s">
        <v>1555</v>
      </c>
      <c r="CM5582" s="56" t="s">
        <v>216</v>
      </c>
      <c r="CN5582" s="56" t="s">
        <v>216</v>
      </c>
      <c r="CO5582" s="52"/>
      <c r="CP5582" s="52"/>
      <c r="CQ5582" s="52"/>
      <c r="CR5582" s="52"/>
      <c r="CS5582" s="52"/>
      <c r="CT5582" s="52"/>
      <c r="CU5582" s="33"/>
      <c r="CV5582" s="33"/>
    </row>
    <row r="5583" spans="74:100">
      <c r="BV5583" s="62"/>
      <c r="BW5583" s="62"/>
      <c r="BX5583" s="62"/>
      <c r="BY5583" s="62"/>
      <c r="BZ5583" s="62"/>
      <c r="CA5583" s="62"/>
      <c r="CB5583" s="62"/>
      <c r="CC5583" s="62"/>
      <c r="CD5583" s="62"/>
      <c r="CE5583" s="62"/>
      <c r="CF5583" s="62"/>
      <c r="CL5583" s="56" t="s">
        <v>21647</v>
      </c>
      <c r="CM5583" s="56"/>
      <c r="CN5583" s="56"/>
      <c r="CO5583" s="52"/>
      <c r="CP5583" s="52"/>
      <c r="CQ5583" s="52"/>
      <c r="CR5583" s="52"/>
      <c r="CS5583" s="52"/>
      <c r="CT5583" s="52"/>
      <c r="CU5583" s="33"/>
      <c r="CV5583" s="33"/>
    </row>
    <row r="5584" spans="74:100">
      <c r="BV5584" s="62"/>
      <c r="BW5584" s="62"/>
      <c r="BX5584" s="62"/>
      <c r="BY5584" s="62"/>
      <c r="BZ5584" s="62"/>
      <c r="CA5584" s="62"/>
      <c r="CB5584" s="62"/>
      <c r="CC5584" s="62"/>
      <c r="CD5584" s="62"/>
      <c r="CE5584" s="62"/>
      <c r="CF5584" s="62"/>
      <c r="CL5584" s="56" t="s">
        <v>4712</v>
      </c>
      <c r="CM5584" s="56" t="s">
        <v>217</v>
      </c>
      <c r="CN5584" s="56" t="s">
        <v>217</v>
      </c>
      <c r="CO5584" s="52"/>
      <c r="CP5584" s="52"/>
      <c r="CQ5584" s="52"/>
      <c r="CR5584" s="52"/>
      <c r="CS5584" s="52"/>
      <c r="CT5584" s="52"/>
      <c r="CU5584" s="33"/>
      <c r="CV5584" s="33"/>
    </row>
    <row r="5585" spans="74:100">
      <c r="BV5585" s="62"/>
      <c r="BW5585" s="62"/>
      <c r="BX5585" s="62"/>
      <c r="BY5585" s="62"/>
      <c r="BZ5585" s="62"/>
      <c r="CA5585" s="62"/>
      <c r="CB5585" s="62"/>
      <c r="CC5585" s="62"/>
      <c r="CD5585" s="62"/>
      <c r="CE5585" s="62"/>
      <c r="CF5585" s="62"/>
      <c r="CL5585" s="56" t="s">
        <v>18708</v>
      </c>
      <c r="CM5585" s="56"/>
      <c r="CN5585" s="56"/>
      <c r="CO5585" s="52"/>
      <c r="CP5585" s="52"/>
      <c r="CQ5585" s="52"/>
      <c r="CR5585" s="52"/>
      <c r="CS5585" s="52"/>
      <c r="CT5585" s="52"/>
      <c r="CU5585" s="33"/>
      <c r="CV5585" s="33"/>
    </row>
    <row r="5586" spans="74:100">
      <c r="BV5586" s="62"/>
      <c r="BW5586" s="62"/>
      <c r="BX5586" s="62"/>
      <c r="BY5586" s="62"/>
      <c r="BZ5586" s="62"/>
      <c r="CA5586" s="62"/>
      <c r="CB5586" s="62"/>
      <c r="CC5586" s="62"/>
      <c r="CD5586" s="62"/>
      <c r="CE5586" s="62"/>
      <c r="CF5586" s="62"/>
      <c r="CL5586" s="56" t="s">
        <v>4713</v>
      </c>
      <c r="CM5586" s="56" t="s">
        <v>216</v>
      </c>
      <c r="CN5586" s="56" t="s">
        <v>216</v>
      </c>
      <c r="CO5586" s="52"/>
      <c r="CP5586" s="52"/>
      <c r="CQ5586" s="52"/>
      <c r="CR5586" s="52"/>
      <c r="CS5586" s="52"/>
      <c r="CT5586" s="52"/>
      <c r="CU5586" s="33"/>
      <c r="CV5586" s="33"/>
    </row>
    <row r="5587" spans="74:100">
      <c r="BV5587" s="62"/>
      <c r="BW5587" s="62"/>
      <c r="BX5587" s="62"/>
      <c r="BY5587" s="62"/>
      <c r="BZ5587" s="62"/>
      <c r="CA5587" s="62"/>
      <c r="CB5587" s="62"/>
      <c r="CC5587" s="62"/>
      <c r="CD5587" s="62"/>
      <c r="CE5587" s="62"/>
      <c r="CF5587" s="62"/>
      <c r="CL5587" s="56" t="s">
        <v>21648</v>
      </c>
      <c r="CM5587" s="56"/>
      <c r="CN5587" s="56"/>
      <c r="CO5587" s="52"/>
      <c r="CP5587" s="52"/>
      <c r="CQ5587" s="52"/>
      <c r="CR5587" s="52"/>
      <c r="CS5587" s="52"/>
      <c r="CT5587" s="52"/>
      <c r="CU5587" s="33"/>
      <c r="CV5587" s="33"/>
    </row>
    <row r="5588" spans="74:100">
      <c r="BV5588" s="62"/>
      <c r="BW5588" s="62"/>
      <c r="BX5588" s="62"/>
      <c r="BY5588" s="62"/>
      <c r="BZ5588" s="62"/>
      <c r="CA5588" s="62"/>
      <c r="CB5588" s="62"/>
      <c r="CC5588" s="62"/>
      <c r="CD5588" s="62"/>
      <c r="CE5588" s="62"/>
      <c r="CF5588" s="62"/>
      <c r="CL5588" s="56" t="s">
        <v>11005</v>
      </c>
      <c r="CM5588" s="56" t="s">
        <v>217</v>
      </c>
      <c r="CN5588" s="56" t="s">
        <v>217</v>
      </c>
      <c r="CO5588" s="52"/>
      <c r="CP5588" s="52"/>
      <c r="CQ5588" s="52"/>
      <c r="CR5588" s="52"/>
      <c r="CS5588" s="52"/>
      <c r="CT5588" s="52"/>
      <c r="CU5588" s="33"/>
      <c r="CV5588" s="33"/>
    </row>
    <row r="5589" spans="74:100">
      <c r="BV5589" s="62"/>
      <c r="BW5589" s="62"/>
      <c r="BX5589" s="62"/>
      <c r="BY5589" s="62"/>
      <c r="BZ5589" s="62"/>
      <c r="CA5589" s="62"/>
      <c r="CB5589" s="62"/>
      <c r="CC5589" s="62"/>
      <c r="CD5589" s="62"/>
      <c r="CE5589" s="62"/>
      <c r="CF5589" s="62"/>
      <c r="CL5589" s="56" t="s">
        <v>21649</v>
      </c>
      <c r="CM5589" s="56"/>
      <c r="CN5589" s="56"/>
      <c r="CO5589" s="52"/>
      <c r="CP5589" s="52"/>
      <c r="CQ5589" s="52"/>
      <c r="CR5589" s="52"/>
      <c r="CS5589" s="52"/>
      <c r="CT5589" s="52"/>
      <c r="CU5589" s="33"/>
      <c r="CV5589" s="33"/>
    </row>
    <row r="5590" spans="74:100">
      <c r="BV5590" s="62"/>
      <c r="BW5590" s="62"/>
      <c r="BX5590" s="62"/>
      <c r="BY5590" s="62"/>
      <c r="BZ5590" s="62"/>
      <c r="CA5590" s="62"/>
      <c r="CB5590" s="62"/>
      <c r="CC5590" s="62"/>
      <c r="CD5590" s="62"/>
      <c r="CE5590" s="62"/>
      <c r="CF5590" s="62"/>
      <c r="CL5590" s="56" t="s">
        <v>4714</v>
      </c>
      <c r="CM5590" s="56" t="s">
        <v>217</v>
      </c>
      <c r="CN5590" s="56" t="s">
        <v>217</v>
      </c>
      <c r="CO5590" s="52"/>
      <c r="CP5590" s="52"/>
      <c r="CQ5590" s="52"/>
      <c r="CR5590" s="52"/>
      <c r="CS5590" s="52"/>
      <c r="CT5590" s="52"/>
      <c r="CU5590" s="33"/>
      <c r="CV5590" s="33"/>
    </row>
    <row r="5591" spans="74:100">
      <c r="BV5591" s="62"/>
      <c r="BW5591" s="62"/>
      <c r="BX5591" s="62"/>
      <c r="BY5591" s="62"/>
      <c r="BZ5591" s="62"/>
      <c r="CA5591" s="62"/>
      <c r="CB5591" s="62"/>
      <c r="CC5591" s="62"/>
      <c r="CD5591" s="62"/>
      <c r="CE5591" s="62"/>
      <c r="CF5591" s="62"/>
      <c r="CL5591" s="56" t="s">
        <v>18709</v>
      </c>
      <c r="CM5591" s="56"/>
      <c r="CN5591" s="56"/>
      <c r="CO5591" s="52"/>
      <c r="CP5591" s="52"/>
      <c r="CQ5591" s="52"/>
      <c r="CR5591" s="52"/>
      <c r="CS5591" s="52"/>
      <c r="CT5591" s="52"/>
      <c r="CU5591" s="33"/>
      <c r="CV5591" s="33"/>
    </row>
    <row r="5592" spans="74:100">
      <c r="BV5592" s="62"/>
      <c r="BW5592" s="62"/>
      <c r="BX5592" s="62"/>
      <c r="BY5592" s="62"/>
      <c r="BZ5592" s="62"/>
      <c r="CA5592" s="62"/>
      <c r="CB5592" s="62"/>
      <c r="CC5592" s="62"/>
      <c r="CD5592" s="62"/>
      <c r="CE5592" s="62"/>
      <c r="CF5592" s="62"/>
      <c r="CL5592" s="56" t="s">
        <v>27661</v>
      </c>
      <c r="CM5592" s="56"/>
      <c r="CN5592" s="56"/>
      <c r="CO5592" s="52"/>
      <c r="CP5592" s="52"/>
      <c r="CQ5592" s="52"/>
      <c r="CR5592" s="52"/>
      <c r="CS5592" s="52"/>
      <c r="CT5592" s="52"/>
      <c r="CU5592" s="33"/>
      <c r="CV5592" s="33"/>
    </row>
    <row r="5593" spans="74:100">
      <c r="BV5593" s="62"/>
      <c r="BW5593" s="62"/>
      <c r="BX5593" s="62"/>
      <c r="BY5593" s="62"/>
      <c r="BZ5593" s="62"/>
      <c r="CA5593" s="62"/>
      <c r="CB5593" s="62"/>
      <c r="CC5593" s="62"/>
      <c r="CD5593" s="62"/>
      <c r="CE5593" s="62"/>
      <c r="CF5593" s="62"/>
      <c r="CL5593" s="56" t="s">
        <v>27662</v>
      </c>
      <c r="CM5593" s="56"/>
      <c r="CN5593" s="56"/>
      <c r="CO5593" s="52"/>
      <c r="CP5593" s="52"/>
      <c r="CQ5593" s="52"/>
      <c r="CR5593" s="52"/>
      <c r="CS5593" s="52"/>
      <c r="CT5593" s="52"/>
      <c r="CU5593" s="33"/>
      <c r="CV5593" s="33"/>
    </row>
    <row r="5594" spans="74:100">
      <c r="BV5594" s="62"/>
      <c r="BW5594" s="62"/>
      <c r="BX5594" s="62"/>
      <c r="BY5594" s="62"/>
      <c r="BZ5594" s="62"/>
      <c r="CA5594" s="62"/>
      <c r="CB5594" s="62"/>
      <c r="CC5594" s="62"/>
      <c r="CD5594" s="62"/>
      <c r="CE5594" s="62"/>
      <c r="CF5594" s="62"/>
      <c r="CL5594" s="56" t="s">
        <v>21650</v>
      </c>
      <c r="CM5594" s="56" t="s">
        <v>214</v>
      </c>
      <c r="CN5594" s="56" t="s">
        <v>214</v>
      </c>
      <c r="CO5594" s="52"/>
      <c r="CP5594" s="52"/>
      <c r="CQ5594" s="52"/>
      <c r="CR5594" s="52"/>
      <c r="CS5594" s="52"/>
      <c r="CT5594" s="52"/>
      <c r="CU5594" s="33"/>
      <c r="CV5594" s="33"/>
    </row>
    <row r="5595" spans="74:100">
      <c r="BV5595" s="62"/>
      <c r="BW5595" s="62"/>
      <c r="BX5595" s="62"/>
      <c r="BY5595" s="62"/>
      <c r="BZ5595" s="62"/>
      <c r="CA5595" s="62"/>
      <c r="CB5595" s="62"/>
      <c r="CC5595" s="62"/>
      <c r="CD5595" s="62"/>
      <c r="CE5595" s="62"/>
      <c r="CF5595" s="62"/>
      <c r="CL5595" s="56" t="s">
        <v>24970</v>
      </c>
      <c r="CM5595" s="56"/>
      <c r="CN5595" s="56"/>
      <c r="CO5595" s="52"/>
      <c r="CP5595" s="52"/>
      <c r="CQ5595" s="52"/>
      <c r="CR5595" s="52"/>
      <c r="CS5595" s="52"/>
      <c r="CT5595" s="52"/>
      <c r="CU5595" s="33"/>
      <c r="CV5595" s="33"/>
    </row>
    <row r="5596" spans="74:100">
      <c r="BV5596" s="62"/>
      <c r="BW5596" s="62"/>
      <c r="BX5596" s="62"/>
      <c r="BY5596" s="62"/>
      <c r="BZ5596" s="62"/>
      <c r="CA5596" s="62"/>
      <c r="CB5596" s="62"/>
      <c r="CC5596" s="62"/>
      <c r="CD5596" s="62"/>
      <c r="CE5596" s="62"/>
      <c r="CF5596" s="62"/>
      <c r="CL5596" s="56" t="s">
        <v>4715</v>
      </c>
      <c r="CM5596" s="56" t="s">
        <v>3118</v>
      </c>
      <c r="CN5596" s="56" t="s">
        <v>3118</v>
      </c>
      <c r="CO5596" s="52"/>
      <c r="CP5596" s="52"/>
      <c r="CQ5596" s="52"/>
      <c r="CR5596" s="52"/>
      <c r="CS5596" s="52"/>
      <c r="CT5596" s="52"/>
      <c r="CU5596" s="33"/>
      <c r="CV5596" s="33"/>
    </row>
    <row r="5597" spans="74:100">
      <c r="BV5597" s="62"/>
      <c r="BW5597" s="62"/>
      <c r="BX5597" s="62"/>
      <c r="BY5597" s="62"/>
      <c r="BZ5597" s="62"/>
      <c r="CA5597" s="62"/>
      <c r="CB5597" s="62"/>
      <c r="CC5597" s="62"/>
      <c r="CD5597" s="62"/>
      <c r="CE5597" s="62"/>
      <c r="CF5597" s="62"/>
      <c r="CL5597" s="56" t="s">
        <v>18710</v>
      </c>
      <c r="CM5597" s="56"/>
      <c r="CN5597" s="56"/>
      <c r="CO5597" s="52"/>
      <c r="CP5597" s="52"/>
      <c r="CQ5597" s="52"/>
      <c r="CR5597" s="52"/>
      <c r="CS5597" s="52"/>
      <c r="CT5597" s="52"/>
      <c r="CU5597" s="33"/>
      <c r="CV5597" s="33"/>
    </row>
    <row r="5598" spans="74:100">
      <c r="BV5598" s="62"/>
      <c r="BW5598" s="62"/>
      <c r="BX5598" s="62"/>
      <c r="BY5598" s="62"/>
      <c r="BZ5598" s="62"/>
      <c r="CA5598" s="62"/>
      <c r="CB5598" s="62"/>
      <c r="CC5598" s="62"/>
      <c r="CD5598" s="62"/>
      <c r="CE5598" s="62"/>
      <c r="CF5598" s="62"/>
      <c r="CL5598" s="56" t="s">
        <v>4716</v>
      </c>
      <c r="CM5598" s="56" t="s">
        <v>217</v>
      </c>
      <c r="CN5598" s="56" t="s">
        <v>217</v>
      </c>
      <c r="CO5598" s="52"/>
      <c r="CP5598" s="52"/>
      <c r="CQ5598" s="52"/>
      <c r="CR5598" s="52"/>
      <c r="CS5598" s="52"/>
      <c r="CT5598" s="52"/>
      <c r="CU5598" s="33"/>
      <c r="CV5598" s="33"/>
    </row>
    <row r="5599" spans="74:100">
      <c r="BV5599" s="62"/>
      <c r="BW5599" s="62"/>
      <c r="BX5599" s="62"/>
      <c r="BY5599" s="62"/>
      <c r="BZ5599" s="62"/>
      <c r="CA5599" s="62"/>
      <c r="CB5599" s="62"/>
      <c r="CC5599" s="62"/>
      <c r="CD5599" s="62"/>
      <c r="CE5599" s="62"/>
      <c r="CF5599" s="62"/>
      <c r="CL5599" s="56" t="s">
        <v>21651</v>
      </c>
      <c r="CM5599" s="56"/>
      <c r="CN5599" s="56"/>
      <c r="CO5599" s="52"/>
      <c r="CP5599" s="52"/>
      <c r="CQ5599" s="52"/>
      <c r="CR5599" s="52"/>
      <c r="CS5599" s="52"/>
      <c r="CT5599" s="52"/>
      <c r="CU5599" s="33"/>
      <c r="CV5599" s="33"/>
    </row>
    <row r="5600" spans="74:100">
      <c r="BV5600" s="62"/>
      <c r="BW5600" s="62"/>
      <c r="BX5600" s="62"/>
      <c r="BY5600" s="62"/>
      <c r="BZ5600" s="62"/>
      <c r="CA5600" s="62"/>
      <c r="CB5600" s="62"/>
      <c r="CC5600" s="62"/>
      <c r="CD5600" s="62"/>
      <c r="CE5600" s="62"/>
      <c r="CF5600" s="62"/>
      <c r="CL5600" s="56" t="s">
        <v>4717</v>
      </c>
      <c r="CM5600" s="56" t="s">
        <v>3118</v>
      </c>
      <c r="CN5600" s="56" t="s">
        <v>3118</v>
      </c>
      <c r="CO5600" s="52"/>
      <c r="CP5600" s="52"/>
      <c r="CQ5600" s="52"/>
      <c r="CR5600" s="52"/>
      <c r="CS5600" s="52"/>
      <c r="CT5600" s="52"/>
      <c r="CU5600" s="33"/>
      <c r="CV5600" s="33"/>
    </row>
    <row r="5601" spans="74:100">
      <c r="BV5601" s="62"/>
      <c r="BW5601" s="62"/>
      <c r="BX5601" s="62"/>
      <c r="BY5601" s="62"/>
      <c r="BZ5601" s="62"/>
      <c r="CA5601" s="62"/>
      <c r="CB5601" s="62"/>
      <c r="CC5601" s="62"/>
      <c r="CD5601" s="62"/>
      <c r="CE5601" s="62"/>
      <c r="CF5601" s="62"/>
      <c r="CL5601" s="56" t="s">
        <v>18711</v>
      </c>
      <c r="CM5601" s="56"/>
      <c r="CN5601" s="56"/>
      <c r="CO5601" s="52"/>
      <c r="CP5601" s="52"/>
      <c r="CQ5601" s="52"/>
      <c r="CR5601" s="52"/>
      <c r="CS5601" s="52"/>
      <c r="CT5601" s="52"/>
      <c r="CU5601" s="33"/>
      <c r="CV5601" s="33"/>
    </row>
    <row r="5602" spans="74:100">
      <c r="BV5602" s="62"/>
      <c r="BW5602" s="62"/>
      <c r="BX5602" s="62"/>
      <c r="BY5602" s="62"/>
      <c r="BZ5602" s="62"/>
      <c r="CA5602" s="62"/>
      <c r="CB5602" s="62"/>
      <c r="CC5602" s="62"/>
      <c r="CD5602" s="62"/>
      <c r="CE5602" s="62"/>
      <c r="CF5602" s="62"/>
      <c r="CL5602" s="56" t="s">
        <v>4718</v>
      </c>
      <c r="CM5602" s="56" t="s">
        <v>217</v>
      </c>
      <c r="CN5602" s="56" t="s">
        <v>217</v>
      </c>
      <c r="CO5602" s="52"/>
      <c r="CP5602" s="52"/>
      <c r="CQ5602" s="52"/>
      <c r="CR5602" s="52"/>
      <c r="CS5602" s="52"/>
      <c r="CT5602" s="52"/>
      <c r="CU5602" s="33"/>
      <c r="CV5602" s="33"/>
    </row>
    <row r="5603" spans="74:100">
      <c r="BV5603" s="62"/>
      <c r="BW5603" s="62"/>
      <c r="BX5603" s="62"/>
      <c r="BY5603" s="62"/>
      <c r="BZ5603" s="62"/>
      <c r="CA5603" s="62"/>
      <c r="CB5603" s="62"/>
      <c r="CC5603" s="62"/>
      <c r="CD5603" s="62"/>
      <c r="CE5603" s="62"/>
      <c r="CF5603" s="62"/>
      <c r="CL5603" s="56" t="s">
        <v>18712</v>
      </c>
      <c r="CM5603" s="56"/>
      <c r="CN5603" s="56"/>
      <c r="CO5603" s="52"/>
      <c r="CP5603" s="52"/>
      <c r="CQ5603" s="52"/>
      <c r="CR5603" s="52"/>
      <c r="CS5603" s="52"/>
      <c r="CT5603" s="52"/>
      <c r="CU5603" s="33"/>
      <c r="CV5603" s="33"/>
    </row>
    <row r="5604" spans="74:100">
      <c r="BV5604" s="62"/>
      <c r="BW5604" s="62"/>
      <c r="BX5604" s="62"/>
      <c r="BY5604" s="62"/>
      <c r="BZ5604" s="62"/>
      <c r="CA5604" s="62"/>
      <c r="CB5604" s="62"/>
      <c r="CC5604" s="62"/>
      <c r="CD5604" s="62"/>
      <c r="CE5604" s="62"/>
      <c r="CF5604" s="62"/>
      <c r="CL5604" s="56" t="s">
        <v>4719</v>
      </c>
      <c r="CM5604" s="56" t="s">
        <v>3118</v>
      </c>
      <c r="CN5604" s="56" t="s">
        <v>3118</v>
      </c>
      <c r="CO5604" s="52"/>
      <c r="CP5604" s="52"/>
      <c r="CQ5604" s="52"/>
      <c r="CR5604" s="52"/>
      <c r="CS5604" s="52"/>
      <c r="CT5604" s="52"/>
      <c r="CU5604" s="33"/>
      <c r="CV5604" s="33"/>
    </row>
    <row r="5605" spans="74:100">
      <c r="BV5605" s="62"/>
      <c r="BW5605" s="62"/>
      <c r="BX5605" s="62"/>
      <c r="BY5605" s="62"/>
      <c r="BZ5605" s="62"/>
      <c r="CA5605" s="62"/>
      <c r="CB5605" s="62"/>
      <c r="CC5605" s="62"/>
      <c r="CD5605" s="62"/>
      <c r="CE5605" s="62"/>
      <c r="CF5605" s="62"/>
      <c r="CL5605" s="56" t="s">
        <v>18713</v>
      </c>
      <c r="CM5605" s="56"/>
      <c r="CN5605" s="56"/>
      <c r="CO5605" s="52"/>
      <c r="CP5605" s="52"/>
      <c r="CQ5605" s="52"/>
      <c r="CR5605" s="52"/>
      <c r="CS5605" s="52"/>
      <c r="CT5605" s="52"/>
      <c r="CU5605" s="33"/>
      <c r="CV5605" s="33"/>
    </row>
    <row r="5606" spans="74:100">
      <c r="BV5606" s="62"/>
      <c r="BW5606" s="62"/>
      <c r="BX5606" s="62"/>
      <c r="BY5606" s="62"/>
      <c r="BZ5606" s="62"/>
      <c r="CA5606" s="62"/>
      <c r="CB5606" s="62"/>
      <c r="CC5606" s="62"/>
      <c r="CD5606" s="62"/>
      <c r="CE5606" s="62"/>
      <c r="CF5606" s="62"/>
      <c r="CL5606" s="56" t="s">
        <v>1557</v>
      </c>
      <c r="CM5606" s="56" t="s">
        <v>214</v>
      </c>
      <c r="CN5606" s="56" t="s">
        <v>214</v>
      </c>
      <c r="CO5606" s="52"/>
      <c r="CP5606" s="52"/>
      <c r="CQ5606" s="52"/>
      <c r="CR5606" s="52"/>
      <c r="CS5606" s="52"/>
      <c r="CT5606" s="52"/>
      <c r="CU5606" s="33"/>
      <c r="CV5606" s="33"/>
    </row>
    <row r="5607" spans="74:100">
      <c r="BV5607" s="62"/>
      <c r="BW5607" s="62"/>
      <c r="BX5607" s="62"/>
      <c r="BY5607" s="62"/>
      <c r="BZ5607" s="62"/>
      <c r="CA5607" s="62"/>
      <c r="CB5607" s="62"/>
      <c r="CC5607" s="62"/>
      <c r="CD5607" s="62"/>
      <c r="CE5607" s="62"/>
      <c r="CF5607" s="62"/>
      <c r="CL5607" s="56" t="s">
        <v>21652</v>
      </c>
      <c r="CM5607" s="56"/>
      <c r="CN5607" s="56"/>
      <c r="CO5607" s="52"/>
      <c r="CP5607" s="52"/>
      <c r="CQ5607" s="52"/>
      <c r="CR5607" s="52"/>
      <c r="CS5607" s="52"/>
      <c r="CT5607" s="52"/>
      <c r="CU5607" s="33"/>
      <c r="CV5607" s="33"/>
    </row>
    <row r="5608" spans="74:100">
      <c r="BV5608" s="62"/>
      <c r="BW5608" s="62"/>
      <c r="BX5608" s="62"/>
      <c r="BY5608" s="62"/>
      <c r="BZ5608" s="62"/>
      <c r="CA5608" s="62"/>
      <c r="CB5608" s="62"/>
      <c r="CC5608" s="62"/>
      <c r="CD5608" s="62"/>
      <c r="CE5608" s="62"/>
      <c r="CF5608" s="62"/>
      <c r="CL5608" s="56" t="s">
        <v>27663</v>
      </c>
      <c r="CM5608" s="56" t="s">
        <v>215</v>
      </c>
      <c r="CN5608" s="56" t="s">
        <v>215</v>
      </c>
      <c r="CO5608" s="52"/>
      <c r="CP5608" s="52"/>
      <c r="CQ5608" s="52"/>
      <c r="CR5608" s="52"/>
      <c r="CS5608" s="52"/>
      <c r="CT5608" s="52"/>
      <c r="CU5608" s="33"/>
      <c r="CV5608" s="33"/>
    </row>
    <row r="5609" spans="74:100">
      <c r="BV5609" s="62"/>
      <c r="BW5609" s="62"/>
      <c r="BX5609" s="62"/>
      <c r="BY5609" s="62"/>
      <c r="BZ5609" s="62"/>
      <c r="CA5609" s="62"/>
      <c r="CB5609" s="62"/>
      <c r="CC5609" s="62"/>
      <c r="CD5609" s="62"/>
      <c r="CE5609" s="62"/>
      <c r="CF5609" s="62"/>
      <c r="CL5609" s="56" t="s">
        <v>27664</v>
      </c>
      <c r="CM5609" s="56"/>
      <c r="CN5609" s="56"/>
      <c r="CO5609" s="52"/>
      <c r="CP5609" s="52"/>
      <c r="CQ5609" s="52"/>
      <c r="CR5609" s="52"/>
      <c r="CS5609" s="52"/>
      <c r="CT5609" s="52"/>
      <c r="CU5609" s="33"/>
      <c r="CV5609" s="33"/>
    </row>
    <row r="5610" spans="74:100">
      <c r="BV5610" s="62"/>
      <c r="BW5610" s="62"/>
      <c r="BX5610" s="62"/>
      <c r="BY5610" s="62"/>
      <c r="BZ5610" s="62"/>
      <c r="CA5610" s="62"/>
      <c r="CB5610" s="62"/>
      <c r="CC5610" s="62"/>
      <c r="CD5610" s="62"/>
      <c r="CE5610" s="62"/>
      <c r="CF5610" s="62"/>
      <c r="CL5610" s="56" t="s">
        <v>4720</v>
      </c>
      <c r="CM5610" s="56" t="s">
        <v>217</v>
      </c>
      <c r="CN5610" s="56" t="s">
        <v>217</v>
      </c>
      <c r="CO5610" s="52"/>
      <c r="CP5610" s="52"/>
      <c r="CQ5610" s="52"/>
      <c r="CR5610" s="52"/>
      <c r="CS5610" s="52"/>
      <c r="CT5610" s="52"/>
      <c r="CU5610" s="33"/>
      <c r="CV5610" s="33"/>
    </row>
    <row r="5611" spans="74:100">
      <c r="BV5611" s="62"/>
      <c r="BW5611" s="62"/>
      <c r="BX5611" s="62"/>
      <c r="BY5611" s="62"/>
      <c r="BZ5611" s="62"/>
      <c r="CA5611" s="62"/>
      <c r="CB5611" s="62"/>
      <c r="CC5611" s="62"/>
      <c r="CD5611" s="62"/>
      <c r="CE5611" s="62"/>
      <c r="CF5611" s="62"/>
      <c r="CL5611" s="56" t="s">
        <v>18714</v>
      </c>
      <c r="CM5611" s="56"/>
      <c r="CN5611" s="56"/>
      <c r="CO5611" s="52"/>
      <c r="CP5611" s="52"/>
      <c r="CQ5611" s="52"/>
      <c r="CR5611" s="52"/>
      <c r="CS5611" s="52"/>
      <c r="CT5611" s="52"/>
      <c r="CU5611" s="33"/>
      <c r="CV5611" s="33"/>
    </row>
    <row r="5612" spans="74:100">
      <c r="BV5612" s="62"/>
      <c r="BW5612" s="62"/>
      <c r="BX5612" s="62"/>
      <c r="BY5612" s="62"/>
      <c r="BZ5612" s="62"/>
      <c r="CA5612" s="62"/>
      <c r="CB5612" s="62"/>
      <c r="CC5612" s="62"/>
      <c r="CD5612" s="62"/>
      <c r="CE5612" s="62"/>
      <c r="CF5612" s="62"/>
      <c r="CL5612" s="56" t="s">
        <v>4721</v>
      </c>
      <c r="CM5612" s="56" t="s">
        <v>3118</v>
      </c>
      <c r="CN5612" s="56" t="s">
        <v>3118</v>
      </c>
      <c r="CO5612" s="52"/>
      <c r="CP5612" s="52"/>
      <c r="CQ5612" s="52"/>
      <c r="CR5612" s="52"/>
      <c r="CS5612" s="52"/>
      <c r="CT5612" s="52"/>
      <c r="CU5612" s="33"/>
      <c r="CV5612" s="33"/>
    </row>
    <row r="5613" spans="74:100">
      <c r="BV5613" s="62"/>
      <c r="BW5613" s="62"/>
      <c r="BX5613" s="62"/>
      <c r="BY5613" s="62"/>
      <c r="BZ5613" s="62"/>
      <c r="CA5613" s="62"/>
      <c r="CB5613" s="62"/>
      <c r="CC5613" s="62"/>
      <c r="CD5613" s="62"/>
      <c r="CE5613" s="62"/>
      <c r="CF5613" s="62"/>
      <c r="CL5613" s="56" t="s">
        <v>18715</v>
      </c>
      <c r="CM5613" s="56"/>
      <c r="CN5613" s="56"/>
      <c r="CO5613" s="52"/>
      <c r="CP5613" s="52"/>
      <c r="CQ5613" s="52"/>
      <c r="CR5613" s="52"/>
      <c r="CS5613" s="52"/>
      <c r="CT5613" s="52"/>
      <c r="CU5613" s="33"/>
      <c r="CV5613" s="33"/>
    </row>
    <row r="5614" spans="74:100">
      <c r="BV5614" s="62"/>
      <c r="BW5614" s="62"/>
      <c r="BX5614" s="62"/>
      <c r="BY5614" s="62"/>
      <c r="BZ5614" s="62"/>
      <c r="CA5614" s="62"/>
      <c r="CB5614" s="62"/>
      <c r="CC5614" s="62"/>
      <c r="CD5614" s="62"/>
      <c r="CE5614" s="62"/>
      <c r="CF5614" s="62"/>
      <c r="CL5614" s="56" t="s">
        <v>27665</v>
      </c>
      <c r="CM5614" s="56" t="s">
        <v>214</v>
      </c>
      <c r="CN5614" s="56" t="s">
        <v>214</v>
      </c>
      <c r="CO5614" s="52"/>
      <c r="CP5614" s="52"/>
      <c r="CQ5614" s="52"/>
      <c r="CR5614" s="52"/>
      <c r="CS5614" s="52"/>
      <c r="CT5614" s="52"/>
      <c r="CU5614" s="33"/>
      <c r="CV5614" s="33"/>
    </row>
    <row r="5615" spans="74:100">
      <c r="BV5615" s="62"/>
      <c r="BW5615" s="62"/>
      <c r="BX5615" s="62"/>
      <c r="BY5615" s="62"/>
      <c r="BZ5615" s="62"/>
      <c r="CA5615" s="62"/>
      <c r="CB5615" s="62"/>
      <c r="CC5615" s="62"/>
      <c r="CD5615" s="62"/>
      <c r="CE5615" s="62"/>
      <c r="CF5615" s="62"/>
      <c r="CL5615" s="56" t="s">
        <v>27666</v>
      </c>
      <c r="CM5615" s="56"/>
      <c r="CN5615" s="56"/>
      <c r="CO5615" s="52"/>
      <c r="CP5615" s="52"/>
      <c r="CQ5615" s="52"/>
      <c r="CR5615" s="52"/>
      <c r="CS5615" s="52"/>
      <c r="CT5615" s="52"/>
      <c r="CU5615" s="33"/>
      <c r="CV5615" s="33"/>
    </row>
    <row r="5616" spans="74:100">
      <c r="BV5616" s="62"/>
      <c r="BW5616" s="62"/>
      <c r="BX5616" s="62"/>
      <c r="BY5616" s="62"/>
      <c r="BZ5616" s="62"/>
      <c r="CA5616" s="62"/>
      <c r="CB5616" s="62"/>
      <c r="CC5616" s="62"/>
      <c r="CD5616" s="62"/>
      <c r="CE5616" s="62"/>
      <c r="CF5616" s="62"/>
      <c r="CL5616" s="56" t="s">
        <v>1558</v>
      </c>
      <c r="CM5616" s="56" t="s">
        <v>214</v>
      </c>
      <c r="CN5616" s="56" t="s">
        <v>214</v>
      </c>
      <c r="CO5616" s="52"/>
      <c r="CP5616" s="52"/>
      <c r="CQ5616" s="52"/>
      <c r="CR5616" s="52"/>
      <c r="CS5616" s="52"/>
      <c r="CT5616" s="52"/>
      <c r="CU5616" s="33"/>
      <c r="CV5616" s="33"/>
    </row>
    <row r="5617" spans="74:100">
      <c r="BV5617" s="62"/>
      <c r="BW5617" s="62"/>
      <c r="BX5617" s="62"/>
      <c r="BY5617" s="62"/>
      <c r="BZ5617" s="62"/>
      <c r="CA5617" s="62"/>
      <c r="CB5617" s="62"/>
      <c r="CC5617" s="62"/>
      <c r="CD5617" s="62"/>
      <c r="CE5617" s="62"/>
      <c r="CF5617" s="62"/>
      <c r="CL5617" s="56" t="s">
        <v>21653</v>
      </c>
      <c r="CM5617" s="56"/>
      <c r="CN5617" s="56"/>
      <c r="CO5617" s="52"/>
      <c r="CP5617" s="52"/>
      <c r="CQ5617" s="52"/>
      <c r="CR5617" s="52"/>
      <c r="CS5617" s="52"/>
      <c r="CT5617" s="52"/>
      <c r="CU5617" s="33"/>
      <c r="CV5617" s="33"/>
    </row>
    <row r="5618" spans="74:100">
      <c r="BV5618" s="62"/>
      <c r="BW5618" s="62"/>
      <c r="BX5618" s="62"/>
      <c r="BY5618" s="62"/>
      <c r="BZ5618" s="62"/>
      <c r="CA5618" s="62"/>
      <c r="CB5618" s="62"/>
      <c r="CC5618" s="62"/>
      <c r="CD5618" s="62"/>
      <c r="CE5618" s="62"/>
      <c r="CF5618" s="62"/>
      <c r="CL5618" s="56" t="s">
        <v>1559</v>
      </c>
      <c r="CM5618" s="56" t="s">
        <v>214</v>
      </c>
      <c r="CN5618" s="56" t="s">
        <v>214</v>
      </c>
      <c r="CO5618" s="52"/>
      <c r="CP5618" s="52"/>
      <c r="CQ5618" s="52"/>
      <c r="CR5618" s="52"/>
      <c r="CS5618" s="52"/>
      <c r="CT5618" s="52"/>
      <c r="CU5618" s="33"/>
      <c r="CV5618" s="33"/>
    </row>
    <row r="5619" spans="74:100">
      <c r="BV5619" s="62"/>
      <c r="BW5619" s="62"/>
      <c r="BX5619" s="62"/>
      <c r="BY5619" s="62"/>
      <c r="BZ5619" s="62"/>
      <c r="CA5619" s="62"/>
      <c r="CB5619" s="62"/>
      <c r="CC5619" s="62"/>
      <c r="CD5619" s="62"/>
      <c r="CE5619" s="62"/>
      <c r="CF5619" s="62"/>
      <c r="CL5619" s="56" t="s">
        <v>21654</v>
      </c>
      <c r="CM5619" s="56"/>
      <c r="CN5619" s="56"/>
      <c r="CO5619" s="52"/>
      <c r="CP5619" s="52"/>
      <c r="CQ5619" s="52"/>
      <c r="CR5619" s="52"/>
      <c r="CS5619" s="52"/>
      <c r="CT5619" s="52"/>
      <c r="CU5619" s="33"/>
      <c r="CV5619" s="33"/>
    </row>
    <row r="5620" spans="74:100">
      <c r="BV5620" s="62"/>
      <c r="BW5620" s="62"/>
      <c r="BX5620" s="62"/>
      <c r="BY5620" s="62"/>
      <c r="BZ5620" s="62"/>
      <c r="CA5620" s="62"/>
      <c r="CB5620" s="62"/>
      <c r="CC5620" s="62"/>
      <c r="CD5620" s="62"/>
      <c r="CE5620" s="62"/>
      <c r="CF5620" s="62"/>
      <c r="CL5620" s="56" t="s">
        <v>1560</v>
      </c>
      <c r="CM5620" s="56" t="s">
        <v>213</v>
      </c>
      <c r="CN5620" s="56" t="s">
        <v>213</v>
      </c>
      <c r="CO5620" s="52"/>
      <c r="CP5620" s="52"/>
      <c r="CQ5620" s="52"/>
      <c r="CR5620" s="52"/>
      <c r="CS5620" s="52"/>
      <c r="CT5620" s="52"/>
      <c r="CU5620" s="33"/>
      <c r="CV5620" s="33"/>
    </row>
    <row r="5621" spans="74:100">
      <c r="BV5621" s="62"/>
      <c r="BW5621" s="62"/>
      <c r="BX5621" s="62"/>
      <c r="BY5621" s="62"/>
      <c r="BZ5621" s="62"/>
      <c r="CA5621" s="62"/>
      <c r="CB5621" s="62"/>
      <c r="CC5621" s="62"/>
      <c r="CD5621" s="62"/>
      <c r="CE5621" s="62"/>
      <c r="CF5621" s="62"/>
      <c r="CL5621" s="56" t="s">
        <v>21655</v>
      </c>
      <c r="CM5621" s="56"/>
      <c r="CN5621" s="56"/>
      <c r="CO5621" s="52"/>
      <c r="CP5621" s="52"/>
      <c r="CQ5621" s="52"/>
      <c r="CR5621" s="52"/>
      <c r="CS5621" s="52"/>
      <c r="CT5621" s="52"/>
      <c r="CU5621" s="33"/>
      <c r="CV5621" s="33"/>
    </row>
    <row r="5622" spans="74:100">
      <c r="BV5622" s="62"/>
      <c r="BW5622" s="62"/>
      <c r="BX5622" s="62"/>
      <c r="BY5622" s="62"/>
      <c r="BZ5622" s="62"/>
      <c r="CA5622" s="62"/>
      <c r="CB5622" s="62"/>
      <c r="CC5622" s="62"/>
      <c r="CD5622" s="62"/>
      <c r="CE5622" s="62"/>
      <c r="CF5622" s="62"/>
      <c r="CL5622" s="56" t="s">
        <v>1561</v>
      </c>
      <c r="CM5622" s="56" t="s">
        <v>213</v>
      </c>
      <c r="CN5622" s="56" t="s">
        <v>213</v>
      </c>
      <c r="CO5622" s="52"/>
      <c r="CP5622" s="52"/>
      <c r="CQ5622" s="52"/>
      <c r="CR5622" s="52"/>
      <c r="CS5622" s="52"/>
      <c r="CT5622" s="52"/>
      <c r="CU5622" s="33"/>
      <c r="CV5622" s="33"/>
    </row>
    <row r="5623" spans="74:100">
      <c r="BV5623" s="62"/>
      <c r="BW5623" s="62"/>
      <c r="BX5623" s="62"/>
      <c r="BY5623" s="62"/>
      <c r="BZ5623" s="62"/>
      <c r="CA5623" s="62"/>
      <c r="CB5623" s="62"/>
      <c r="CC5623" s="62"/>
      <c r="CD5623" s="62"/>
      <c r="CE5623" s="62"/>
      <c r="CF5623" s="62"/>
      <c r="CL5623" s="56" t="s">
        <v>21656</v>
      </c>
      <c r="CM5623" s="56"/>
      <c r="CN5623" s="56"/>
      <c r="CO5623" s="52"/>
      <c r="CP5623" s="52"/>
      <c r="CQ5623" s="52"/>
      <c r="CR5623" s="52"/>
      <c r="CS5623" s="52"/>
      <c r="CT5623" s="52"/>
      <c r="CU5623" s="33"/>
      <c r="CV5623" s="33"/>
    </row>
    <row r="5624" spans="74:100">
      <c r="BV5624" s="62"/>
      <c r="BW5624" s="62"/>
      <c r="BX5624" s="62"/>
      <c r="BY5624" s="62"/>
      <c r="BZ5624" s="62"/>
      <c r="CA5624" s="62"/>
      <c r="CB5624" s="62"/>
      <c r="CC5624" s="62"/>
      <c r="CD5624" s="62"/>
      <c r="CE5624" s="62"/>
      <c r="CF5624" s="62"/>
      <c r="CL5624" s="56" t="s">
        <v>27667</v>
      </c>
      <c r="CM5624" s="56" t="s">
        <v>3118</v>
      </c>
      <c r="CN5624" s="56" t="s">
        <v>3118</v>
      </c>
      <c r="CO5624" s="52"/>
      <c r="CP5624" s="52"/>
      <c r="CQ5624" s="52"/>
      <c r="CR5624" s="52"/>
      <c r="CS5624" s="52"/>
      <c r="CT5624" s="52"/>
      <c r="CU5624" s="33"/>
      <c r="CV5624" s="33"/>
    </row>
    <row r="5625" spans="74:100">
      <c r="BV5625" s="62"/>
      <c r="BW5625" s="62"/>
      <c r="BX5625" s="62"/>
      <c r="BY5625" s="62"/>
      <c r="BZ5625" s="62"/>
      <c r="CA5625" s="62"/>
      <c r="CB5625" s="62"/>
      <c r="CC5625" s="62"/>
      <c r="CD5625" s="62"/>
      <c r="CE5625" s="62"/>
      <c r="CF5625" s="62"/>
      <c r="CL5625" s="56" t="s">
        <v>27668</v>
      </c>
      <c r="CM5625" s="56"/>
      <c r="CN5625" s="56"/>
      <c r="CO5625" s="52"/>
      <c r="CP5625" s="52"/>
      <c r="CQ5625" s="52"/>
      <c r="CR5625" s="52"/>
      <c r="CS5625" s="52"/>
      <c r="CT5625" s="52"/>
      <c r="CU5625" s="33"/>
      <c r="CV5625" s="33"/>
    </row>
    <row r="5626" spans="74:100">
      <c r="BV5626" s="62"/>
      <c r="BW5626" s="62"/>
      <c r="BX5626" s="62"/>
      <c r="BY5626" s="62"/>
      <c r="BZ5626" s="62"/>
      <c r="CA5626" s="62"/>
      <c r="CB5626" s="62"/>
      <c r="CC5626" s="62"/>
      <c r="CD5626" s="62"/>
      <c r="CE5626" s="62"/>
      <c r="CF5626" s="62"/>
      <c r="CL5626" s="56" t="s">
        <v>27669</v>
      </c>
      <c r="CM5626" s="56" t="s">
        <v>217</v>
      </c>
      <c r="CN5626" s="56" t="s">
        <v>217</v>
      </c>
      <c r="CO5626" s="52"/>
      <c r="CP5626" s="52"/>
      <c r="CQ5626" s="52"/>
      <c r="CR5626" s="52"/>
      <c r="CS5626" s="52"/>
      <c r="CT5626" s="52"/>
      <c r="CU5626" s="33"/>
      <c r="CV5626" s="33"/>
    </row>
    <row r="5627" spans="74:100">
      <c r="BV5627" s="62"/>
      <c r="BW5627" s="62"/>
      <c r="BX5627" s="62"/>
      <c r="BY5627" s="62"/>
      <c r="BZ5627" s="62"/>
      <c r="CA5627" s="62"/>
      <c r="CB5627" s="62"/>
      <c r="CC5627" s="62"/>
      <c r="CD5627" s="62"/>
      <c r="CE5627" s="62"/>
      <c r="CF5627" s="62"/>
      <c r="CL5627" s="56" t="s">
        <v>27670</v>
      </c>
      <c r="CM5627" s="56"/>
      <c r="CN5627" s="56"/>
      <c r="CO5627" s="52"/>
      <c r="CP5627" s="52"/>
      <c r="CQ5627" s="52"/>
      <c r="CR5627" s="52"/>
      <c r="CS5627" s="52"/>
      <c r="CT5627" s="52"/>
      <c r="CU5627" s="33"/>
      <c r="CV5627" s="33"/>
    </row>
    <row r="5628" spans="74:100">
      <c r="BV5628" s="62"/>
      <c r="BW5628" s="62"/>
      <c r="BX5628" s="62"/>
      <c r="BY5628" s="62"/>
      <c r="BZ5628" s="62"/>
      <c r="CA5628" s="62"/>
      <c r="CB5628" s="62"/>
      <c r="CC5628" s="62"/>
      <c r="CD5628" s="62"/>
      <c r="CE5628" s="62"/>
      <c r="CF5628" s="62"/>
      <c r="CL5628" s="56" t="s">
        <v>27671</v>
      </c>
      <c r="CM5628" s="56" t="s">
        <v>217</v>
      </c>
      <c r="CN5628" s="56" t="s">
        <v>217</v>
      </c>
      <c r="CO5628" s="52"/>
      <c r="CP5628" s="52"/>
      <c r="CQ5628" s="52"/>
      <c r="CR5628" s="52"/>
      <c r="CS5628" s="52"/>
      <c r="CT5628" s="52"/>
      <c r="CU5628" s="33"/>
      <c r="CV5628" s="33"/>
    </row>
    <row r="5629" spans="74:100">
      <c r="BV5629" s="62"/>
      <c r="BW5629" s="62"/>
      <c r="BX5629" s="62"/>
      <c r="BY5629" s="62"/>
      <c r="BZ5629" s="62"/>
      <c r="CA5629" s="62"/>
      <c r="CB5629" s="62"/>
      <c r="CC5629" s="62"/>
      <c r="CD5629" s="62"/>
      <c r="CE5629" s="62"/>
      <c r="CF5629" s="62"/>
      <c r="CL5629" s="56" t="s">
        <v>27668</v>
      </c>
      <c r="CM5629" s="56"/>
      <c r="CN5629" s="56"/>
      <c r="CO5629" s="52"/>
      <c r="CP5629" s="52"/>
      <c r="CQ5629" s="52"/>
      <c r="CR5629" s="52"/>
      <c r="CS5629" s="52"/>
      <c r="CT5629" s="52"/>
      <c r="CU5629" s="33"/>
      <c r="CV5629" s="33"/>
    </row>
    <row r="5630" spans="74:100">
      <c r="BV5630" s="62"/>
      <c r="BW5630" s="62"/>
      <c r="BX5630" s="62"/>
      <c r="BY5630" s="62"/>
      <c r="BZ5630" s="62"/>
      <c r="CA5630" s="62"/>
      <c r="CB5630" s="62"/>
      <c r="CC5630" s="62"/>
      <c r="CD5630" s="62"/>
      <c r="CE5630" s="62"/>
      <c r="CF5630" s="62"/>
      <c r="CL5630" s="56" t="s">
        <v>27672</v>
      </c>
      <c r="CM5630" s="56" t="s">
        <v>217</v>
      </c>
      <c r="CN5630" s="56" t="s">
        <v>217</v>
      </c>
      <c r="CO5630" s="52"/>
      <c r="CP5630" s="52"/>
      <c r="CQ5630" s="52"/>
      <c r="CR5630" s="52"/>
      <c r="CS5630" s="52"/>
      <c r="CT5630" s="52"/>
      <c r="CU5630" s="33"/>
      <c r="CV5630" s="33"/>
    </row>
    <row r="5631" spans="74:100">
      <c r="BV5631" s="62"/>
      <c r="BW5631" s="62"/>
      <c r="BX5631" s="62"/>
      <c r="BY5631" s="62"/>
      <c r="BZ5631" s="62"/>
      <c r="CA5631" s="62"/>
      <c r="CB5631" s="62"/>
      <c r="CC5631" s="62"/>
      <c r="CD5631" s="62"/>
      <c r="CE5631" s="62"/>
      <c r="CF5631" s="62"/>
      <c r="CL5631" s="56" t="s">
        <v>27668</v>
      </c>
      <c r="CM5631" s="56"/>
      <c r="CN5631" s="56"/>
      <c r="CO5631" s="52"/>
      <c r="CP5631" s="52"/>
      <c r="CQ5631" s="52"/>
      <c r="CR5631" s="52"/>
      <c r="CS5631" s="52"/>
      <c r="CT5631" s="52"/>
      <c r="CU5631" s="33"/>
      <c r="CV5631" s="33"/>
    </row>
    <row r="5632" spans="74:100">
      <c r="BV5632" s="62"/>
      <c r="BW5632" s="62"/>
      <c r="BX5632" s="62"/>
      <c r="BY5632" s="62"/>
      <c r="BZ5632" s="62"/>
      <c r="CA5632" s="62"/>
      <c r="CB5632" s="62"/>
      <c r="CC5632" s="62"/>
      <c r="CD5632" s="62"/>
      <c r="CE5632" s="62"/>
      <c r="CF5632" s="62"/>
      <c r="CL5632" s="56" t="s">
        <v>4722</v>
      </c>
      <c r="CM5632" s="56" t="s">
        <v>3118</v>
      </c>
      <c r="CN5632" s="56" t="s">
        <v>3118</v>
      </c>
      <c r="CO5632" s="52"/>
      <c r="CP5632" s="52"/>
      <c r="CQ5632" s="52"/>
      <c r="CR5632" s="52"/>
      <c r="CS5632" s="52"/>
      <c r="CT5632" s="52"/>
      <c r="CU5632" s="33"/>
      <c r="CV5632" s="33"/>
    </row>
    <row r="5633" spans="74:100">
      <c r="BV5633" s="62"/>
      <c r="BW5633" s="62"/>
      <c r="BX5633" s="62"/>
      <c r="BY5633" s="62"/>
      <c r="BZ5633" s="62"/>
      <c r="CA5633" s="62"/>
      <c r="CB5633" s="62"/>
      <c r="CC5633" s="62"/>
      <c r="CD5633" s="62"/>
      <c r="CE5633" s="62"/>
      <c r="CF5633" s="62"/>
      <c r="CL5633" s="56" t="s">
        <v>18716</v>
      </c>
      <c r="CM5633" s="56"/>
      <c r="CN5633" s="56"/>
      <c r="CO5633" s="52"/>
      <c r="CP5633" s="52"/>
      <c r="CQ5633" s="52"/>
      <c r="CR5633" s="52"/>
      <c r="CS5633" s="52"/>
      <c r="CT5633" s="52"/>
      <c r="CU5633" s="33"/>
      <c r="CV5633" s="33"/>
    </row>
    <row r="5634" spans="74:100">
      <c r="BV5634" s="62"/>
      <c r="BW5634" s="62"/>
      <c r="BX5634" s="62"/>
      <c r="BY5634" s="62"/>
      <c r="BZ5634" s="62"/>
      <c r="CA5634" s="62"/>
      <c r="CB5634" s="62"/>
      <c r="CC5634" s="62"/>
      <c r="CD5634" s="62"/>
      <c r="CE5634" s="62"/>
      <c r="CF5634" s="62"/>
      <c r="CL5634" s="56" t="s">
        <v>4723</v>
      </c>
      <c r="CM5634" s="56" t="s">
        <v>214</v>
      </c>
      <c r="CN5634" s="56" t="s">
        <v>214</v>
      </c>
      <c r="CO5634" s="52"/>
      <c r="CP5634" s="52"/>
      <c r="CQ5634" s="52"/>
      <c r="CR5634" s="52"/>
      <c r="CS5634" s="52"/>
      <c r="CT5634" s="52"/>
      <c r="CU5634" s="33"/>
      <c r="CV5634" s="33"/>
    </row>
    <row r="5635" spans="74:100">
      <c r="BV5635" s="62"/>
      <c r="BW5635" s="62"/>
      <c r="BX5635" s="62"/>
      <c r="BY5635" s="62"/>
      <c r="BZ5635" s="62"/>
      <c r="CA5635" s="62"/>
      <c r="CB5635" s="62"/>
      <c r="CC5635" s="62"/>
      <c r="CD5635" s="62"/>
      <c r="CE5635" s="62"/>
      <c r="CF5635" s="62"/>
      <c r="CL5635" s="56" t="s">
        <v>21657</v>
      </c>
      <c r="CM5635" s="56"/>
      <c r="CN5635" s="56"/>
      <c r="CO5635" s="52"/>
      <c r="CP5635" s="52"/>
      <c r="CQ5635" s="52"/>
      <c r="CR5635" s="52"/>
      <c r="CS5635" s="52"/>
      <c r="CT5635" s="52"/>
      <c r="CU5635" s="33"/>
      <c r="CV5635" s="33"/>
    </row>
    <row r="5636" spans="74:100">
      <c r="BV5636" s="62"/>
      <c r="BW5636" s="62"/>
      <c r="BX5636" s="62"/>
      <c r="BY5636" s="62"/>
      <c r="BZ5636" s="62"/>
      <c r="CA5636" s="62"/>
      <c r="CB5636" s="62"/>
      <c r="CC5636" s="62"/>
      <c r="CD5636" s="62"/>
      <c r="CE5636" s="62"/>
      <c r="CF5636" s="62"/>
      <c r="CL5636" s="56" t="s">
        <v>4724</v>
      </c>
      <c r="CM5636" s="56" t="s">
        <v>3118</v>
      </c>
      <c r="CN5636" s="56" t="s">
        <v>3118</v>
      </c>
      <c r="CO5636" s="52"/>
      <c r="CP5636" s="52"/>
      <c r="CQ5636" s="52"/>
      <c r="CR5636" s="52"/>
      <c r="CS5636" s="52"/>
      <c r="CT5636" s="52"/>
      <c r="CU5636" s="33"/>
      <c r="CV5636" s="33"/>
    </row>
    <row r="5637" spans="74:100">
      <c r="BV5637" s="62"/>
      <c r="BW5637" s="62"/>
      <c r="BX5637" s="62"/>
      <c r="BY5637" s="62"/>
      <c r="BZ5637" s="62"/>
      <c r="CA5637" s="62"/>
      <c r="CB5637" s="62"/>
      <c r="CC5637" s="62"/>
      <c r="CD5637" s="62"/>
      <c r="CE5637" s="62"/>
      <c r="CF5637" s="62"/>
      <c r="CL5637" s="56" t="s">
        <v>18717</v>
      </c>
      <c r="CM5637" s="56"/>
      <c r="CN5637" s="56"/>
      <c r="CO5637" s="52"/>
      <c r="CP5637" s="52"/>
      <c r="CQ5637" s="52"/>
      <c r="CR5637" s="52"/>
      <c r="CS5637" s="52"/>
      <c r="CT5637" s="52"/>
      <c r="CU5637" s="33"/>
      <c r="CV5637" s="33"/>
    </row>
    <row r="5638" spans="74:100">
      <c r="BV5638" s="62"/>
      <c r="BW5638" s="62"/>
      <c r="BX5638" s="62"/>
      <c r="BY5638" s="62"/>
      <c r="BZ5638" s="62"/>
      <c r="CA5638" s="62"/>
      <c r="CB5638" s="62"/>
      <c r="CC5638" s="62"/>
      <c r="CD5638" s="62"/>
      <c r="CE5638" s="62"/>
      <c r="CF5638" s="62"/>
      <c r="CL5638" s="56" t="s">
        <v>1562</v>
      </c>
      <c r="CM5638" s="56" t="s">
        <v>215</v>
      </c>
      <c r="CN5638" s="56" t="s">
        <v>215</v>
      </c>
      <c r="CO5638" s="52"/>
      <c r="CP5638" s="52"/>
      <c r="CQ5638" s="52"/>
      <c r="CR5638" s="52"/>
      <c r="CS5638" s="52"/>
      <c r="CT5638" s="52"/>
      <c r="CU5638" s="33"/>
      <c r="CV5638" s="33"/>
    </row>
    <row r="5639" spans="74:100">
      <c r="BV5639" s="62"/>
      <c r="BW5639" s="62"/>
      <c r="BX5639" s="62"/>
      <c r="BY5639" s="62"/>
      <c r="BZ5639" s="62"/>
      <c r="CA5639" s="62"/>
      <c r="CB5639" s="62"/>
      <c r="CC5639" s="62"/>
      <c r="CD5639" s="62"/>
      <c r="CE5639" s="62"/>
      <c r="CF5639" s="62"/>
      <c r="CL5639" s="56" t="s">
        <v>21658</v>
      </c>
      <c r="CM5639" s="56"/>
      <c r="CN5639" s="56"/>
      <c r="CO5639" s="52"/>
      <c r="CP5639" s="52"/>
      <c r="CQ5639" s="52"/>
      <c r="CR5639" s="52"/>
      <c r="CS5639" s="52"/>
      <c r="CT5639" s="52"/>
      <c r="CU5639" s="33"/>
      <c r="CV5639" s="33"/>
    </row>
    <row r="5640" spans="74:100">
      <c r="BV5640" s="62"/>
      <c r="BW5640" s="62"/>
      <c r="BX5640" s="62"/>
      <c r="BY5640" s="62"/>
      <c r="BZ5640" s="62"/>
      <c r="CA5640" s="62"/>
      <c r="CB5640" s="62"/>
      <c r="CC5640" s="62"/>
      <c r="CD5640" s="62"/>
      <c r="CE5640" s="62"/>
      <c r="CF5640" s="62"/>
      <c r="CL5640" s="56" t="s">
        <v>4725</v>
      </c>
      <c r="CM5640" s="56" t="s">
        <v>3118</v>
      </c>
      <c r="CN5640" s="56" t="s">
        <v>3118</v>
      </c>
      <c r="CO5640" s="52"/>
      <c r="CP5640" s="52"/>
      <c r="CQ5640" s="52"/>
      <c r="CR5640" s="52"/>
      <c r="CS5640" s="52"/>
      <c r="CT5640" s="52"/>
      <c r="CU5640" s="33"/>
      <c r="CV5640" s="33"/>
    </row>
    <row r="5641" spans="74:100">
      <c r="BV5641" s="62"/>
      <c r="BW5641" s="62"/>
      <c r="BX5641" s="62"/>
      <c r="BY5641" s="62"/>
      <c r="BZ5641" s="62"/>
      <c r="CA5641" s="62"/>
      <c r="CB5641" s="62"/>
      <c r="CC5641" s="62"/>
      <c r="CD5641" s="62"/>
      <c r="CE5641" s="62"/>
      <c r="CF5641" s="62"/>
      <c r="CL5641" s="56" t="s">
        <v>18718</v>
      </c>
      <c r="CM5641" s="56"/>
      <c r="CN5641" s="56"/>
      <c r="CO5641" s="52"/>
      <c r="CP5641" s="52"/>
      <c r="CQ5641" s="52"/>
      <c r="CR5641" s="52"/>
      <c r="CS5641" s="52"/>
      <c r="CT5641" s="52"/>
      <c r="CU5641" s="33"/>
      <c r="CV5641" s="33"/>
    </row>
    <row r="5642" spans="74:100">
      <c r="BV5642" s="62"/>
      <c r="BW5642" s="62"/>
      <c r="BX5642" s="62"/>
      <c r="BY5642" s="62"/>
      <c r="BZ5642" s="62"/>
      <c r="CA5642" s="62"/>
      <c r="CB5642" s="62"/>
      <c r="CC5642" s="62"/>
      <c r="CD5642" s="62"/>
      <c r="CE5642" s="62"/>
      <c r="CF5642" s="62"/>
      <c r="CL5642" s="56" t="s">
        <v>1563</v>
      </c>
      <c r="CM5642" s="56" t="s">
        <v>217</v>
      </c>
      <c r="CN5642" s="56" t="s">
        <v>217</v>
      </c>
      <c r="CO5642" s="52"/>
      <c r="CP5642" s="52"/>
      <c r="CQ5642" s="52"/>
      <c r="CR5642" s="52"/>
      <c r="CS5642" s="52"/>
      <c r="CT5642" s="52"/>
      <c r="CU5642" s="33"/>
      <c r="CV5642" s="33"/>
    </row>
    <row r="5643" spans="74:100">
      <c r="BV5643" s="62"/>
      <c r="BW5643" s="62"/>
      <c r="BX5643" s="62"/>
      <c r="BY5643" s="62"/>
      <c r="BZ5643" s="62"/>
      <c r="CA5643" s="62"/>
      <c r="CB5643" s="62"/>
      <c r="CC5643" s="62"/>
      <c r="CD5643" s="62"/>
      <c r="CE5643" s="62"/>
      <c r="CF5643" s="62"/>
      <c r="CL5643" s="56" t="s">
        <v>18719</v>
      </c>
      <c r="CM5643" s="56"/>
      <c r="CN5643" s="56"/>
      <c r="CO5643" s="52"/>
      <c r="CP5643" s="52"/>
      <c r="CQ5643" s="52"/>
      <c r="CR5643" s="52"/>
      <c r="CS5643" s="52"/>
      <c r="CT5643" s="52"/>
      <c r="CU5643" s="33"/>
      <c r="CV5643" s="33"/>
    </row>
    <row r="5644" spans="74:100">
      <c r="BV5644" s="62"/>
      <c r="BW5644" s="62"/>
      <c r="BX5644" s="62"/>
      <c r="BY5644" s="62"/>
      <c r="BZ5644" s="62"/>
      <c r="CA5644" s="62"/>
      <c r="CB5644" s="62"/>
      <c r="CC5644" s="62"/>
      <c r="CD5644" s="62"/>
      <c r="CE5644" s="62"/>
      <c r="CF5644" s="62"/>
      <c r="CL5644" s="56" t="s">
        <v>27673</v>
      </c>
      <c r="CM5644" s="56" t="s">
        <v>3118</v>
      </c>
      <c r="CN5644" s="56" t="s">
        <v>3118</v>
      </c>
      <c r="CO5644" s="52"/>
      <c r="CP5644" s="52"/>
      <c r="CQ5644" s="52"/>
      <c r="CR5644" s="52"/>
      <c r="CS5644" s="52"/>
      <c r="CT5644" s="52"/>
      <c r="CU5644" s="33"/>
      <c r="CV5644" s="33"/>
    </row>
    <row r="5645" spans="74:100">
      <c r="BV5645" s="62"/>
      <c r="BW5645" s="62"/>
      <c r="BX5645" s="62"/>
      <c r="BY5645" s="62"/>
      <c r="BZ5645" s="62"/>
      <c r="CA5645" s="62"/>
      <c r="CB5645" s="62"/>
      <c r="CC5645" s="62"/>
      <c r="CD5645" s="62"/>
      <c r="CE5645" s="62"/>
      <c r="CF5645" s="62"/>
      <c r="CL5645" s="56" t="s">
        <v>27674</v>
      </c>
      <c r="CM5645" s="56"/>
      <c r="CN5645" s="56"/>
      <c r="CO5645" s="52"/>
      <c r="CP5645" s="52"/>
      <c r="CQ5645" s="52"/>
      <c r="CR5645" s="52"/>
      <c r="CS5645" s="52"/>
      <c r="CT5645" s="52"/>
      <c r="CU5645" s="33"/>
      <c r="CV5645" s="33"/>
    </row>
    <row r="5646" spans="74:100">
      <c r="BV5646" s="62"/>
      <c r="BW5646" s="62"/>
      <c r="BX5646" s="62"/>
      <c r="BY5646" s="62"/>
      <c r="BZ5646" s="62"/>
      <c r="CA5646" s="62"/>
      <c r="CB5646" s="62"/>
      <c r="CC5646" s="62"/>
      <c r="CD5646" s="62"/>
      <c r="CE5646" s="62"/>
      <c r="CF5646" s="62"/>
      <c r="CL5646" s="56" t="s">
        <v>27675</v>
      </c>
      <c r="CM5646" s="56" t="s">
        <v>217</v>
      </c>
      <c r="CN5646" s="56" t="s">
        <v>217</v>
      </c>
      <c r="CO5646" s="52"/>
      <c r="CP5646" s="52"/>
      <c r="CQ5646" s="52"/>
      <c r="CR5646" s="52"/>
      <c r="CS5646" s="52"/>
      <c r="CT5646" s="52"/>
      <c r="CU5646" s="33"/>
      <c r="CV5646" s="33"/>
    </row>
    <row r="5647" spans="74:100">
      <c r="BV5647" s="62"/>
      <c r="BW5647" s="62"/>
      <c r="BX5647" s="62"/>
      <c r="BY5647" s="62"/>
      <c r="BZ5647" s="62"/>
      <c r="CA5647" s="62"/>
      <c r="CB5647" s="62"/>
      <c r="CC5647" s="62"/>
      <c r="CD5647" s="62"/>
      <c r="CE5647" s="62"/>
      <c r="CF5647" s="62"/>
      <c r="CL5647" s="56" t="s">
        <v>27676</v>
      </c>
      <c r="CM5647" s="56"/>
      <c r="CN5647" s="56"/>
      <c r="CO5647" s="52"/>
      <c r="CP5647" s="52"/>
      <c r="CQ5647" s="52"/>
      <c r="CR5647" s="52"/>
      <c r="CS5647" s="52"/>
      <c r="CT5647" s="52"/>
      <c r="CU5647" s="33"/>
      <c r="CV5647" s="33"/>
    </row>
    <row r="5648" spans="74:100">
      <c r="BV5648" s="62"/>
      <c r="BW5648" s="62"/>
      <c r="BX5648" s="62"/>
      <c r="BY5648" s="62"/>
      <c r="BZ5648" s="62"/>
      <c r="CA5648" s="62"/>
      <c r="CB5648" s="62"/>
      <c r="CC5648" s="62"/>
      <c r="CD5648" s="62"/>
      <c r="CE5648" s="62"/>
      <c r="CF5648" s="62"/>
      <c r="CL5648" s="56" t="s">
        <v>27677</v>
      </c>
      <c r="CM5648" s="56" t="s">
        <v>3118</v>
      </c>
      <c r="CN5648" s="56" t="s">
        <v>3118</v>
      </c>
      <c r="CO5648" s="52"/>
      <c r="CP5648" s="52"/>
      <c r="CQ5648" s="52"/>
      <c r="CR5648" s="52"/>
      <c r="CS5648" s="52"/>
      <c r="CT5648" s="52"/>
      <c r="CU5648" s="33"/>
      <c r="CV5648" s="33"/>
    </row>
    <row r="5649" spans="74:100">
      <c r="BV5649" s="62"/>
      <c r="BW5649" s="62"/>
      <c r="BX5649" s="62"/>
      <c r="BY5649" s="62"/>
      <c r="BZ5649" s="62"/>
      <c r="CA5649" s="62"/>
      <c r="CB5649" s="62"/>
      <c r="CC5649" s="62"/>
      <c r="CD5649" s="62"/>
      <c r="CE5649" s="62"/>
      <c r="CF5649" s="62"/>
      <c r="CL5649" s="56" t="s">
        <v>27678</v>
      </c>
      <c r="CM5649" s="56"/>
      <c r="CN5649" s="56"/>
      <c r="CO5649" s="52"/>
      <c r="CP5649" s="52"/>
      <c r="CQ5649" s="52"/>
      <c r="CR5649" s="52"/>
      <c r="CS5649" s="52"/>
      <c r="CT5649" s="52"/>
      <c r="CU5649" s="33"/>
      <c r="CV5649" s="33"/>
    </row>
    <row r="5650" spans="74:100">
      <c r="BV5650" s="62"/>
      <c r="BW5650" s="62"/>
      <c r="BX5650" s="62"/>
      <c r="BY5650" s="62"/>
      <c r="BZ5650" s="62"/>
      <c r="CA5650" s="62"/>
      <c r="CB5650" s="62"/>
      <c r="CC5650" s="62"/>
      <c r="CD5650" s="62"/>
      <c r="CE5650" s="62"/>
      <c r="CF5650" s="62"/>
      <c r="CL5650" s="56" t="s">
        <v>27679</v>
      </c>
      <c r="CM5650" s="56" t="s">
        <v>217</v>
      </c>
      <c r="CN5650" s="56" t="s">
        <v>217</v>
      </c>
      <c r="CO5650" s="52"/>
      <c r="CP5650" s="52"/>
      <c r="CQ5650" s="52"/>
      <c r="CR5650" s="52"/>
      <c r="CS5650" s="52"/>
      <c r="CT5650" s="52"/>
      <c r="CU5650" s="33"/>
      <c r="CV5650" s="33"/>
    </row>
    <row r="5651" spans="74:100">
      <c r="BV5651" s="62"/>
      <c r="BW5651" s="62"/>
      <c r="BX5651" s="62"/>
      <c r="BY5651" s="62"/>
      <c r="BZ5651" s="62"/>
      <c r="CA5651" s="62"/>
      <c r="CB5651" s="62"/>
      <c r="CC5651" s="62"/>
      <c r="CD5651" s="62"/>
      <c r="CE5651" s="62"/>
      <c r="CF5651" s="62"/>
      <c r="CL5651" s="56" t="s">
        <v>27680</v>
      </c>
      <c r="CM5651" s="56"/>
      <c r="CN5651" s="56"/>
      <c r="CO5651" s="52"/>
      <c r="CP5651" s="52"/>
      <c r="CQ5651" s="52"/>
      <c r="CR5651" s="52"/>
      <c r="CS5651" s="52"/>
      <c r="CT5651" s="52"/>
      <c r="CU5651" s="33"/>
      <c r="CV5651" s="33"/>
    </row>
    <row r="5652" spans="74:100">
      <c r="BV5652" s="62"/>
      <c r="BW5652" s="62"/>
      <c r="BX5652" s="62"/>
      <c r="BY5652" s="62"/>
      <c r="BZ5652" s="62"/>
      <c r="CA5652" s="62"/>
      <c r="CB5652" s="62"/>
      <c r="CC5652" s="62"/>
      <c r="CD5652" s="62"/>
      <c r="CE5652" s="62"/>
      <c r="CF5652" s="62"/>
      <c r="CL5652" s="56" t="s">
        <v>27681</v>
      </c>
      <c r="CM5652" s="56" t="s">
        <v>217</v>
      </c>
      <c r="CN5652" s="56" t="s">
        <v>217</v>
      </c>
      <c r="CO5652" s="52"/>
      <c r="CP5652" s="52"/>
      <c r="CQ5652" s="52"/>
      <c r="CR5652" s="52"/>
      <c r="CS5652" s="52"/>
      <c r="CT5652" s="52"/>
      <c r="CU5652" s="33"/>
      <c r="CV5652" s="33"/>
    </row>
    <row r="5653" spans="74:100">
      <c r="BV5653" s="62"/>
      <c r="BW5653" s="62"/>
      <c r="BX5653" s="62"/>
      <c r="BY5653" s="62"/>
      <c r="BZ5653" s="62"/>
      <c r="CA5653" s="62"/>
      <c r="CB5653" s="62"/>
      <c r="CC5653" s="62"/>
      <c r="CD5653" s="62"/>
      <c r="CE5653" s="62"/>
      <c r="CF5653" s="62"/>
      <c r="CL5653" s="56" t="s">
        <v>27678</v>
      </c>
      <c r="CM5653" s="56"/>
      <c r="CN5653" s="56"/>
      <c r="CO5653" s="52"/>
      <c r="CP5653" s="52"/>
      <c r="CQ5653" s="52"/>
      <c r="CR5653" s="52"/>
      <c r="CS5653" s="52"/>
      <c r="CT5653" s="52"/>
      <c r="CU5653" s="33"/>
      <c r="CV5653" s="33"/>
    </row>
    <row r="5654" spans="74:100">
      <c r="BV5654" s="62"/>
      <c r="BW5654" s="62"/>
      <c r="BX5654" s="62"/>
      <c r="BY5654" s="62"/>
      <c r="BZ5654" s="62"/>
      <c r="CA5654" s="62"/>
      <c r="CB5654" s="62"/>
      <c r="CC5654" s="62"/>
      <c r="CD5654" s="62"/>
      <c r="CE5654" s="62"/>
      <c r="CF5654" s="62"/>
      <c r="CL5654" s="56" t="s">
        <v>27682</v>
      </c>
      <c r="CM5654" s="56" t="s">
        <v>217</v>
      </c>
      <c r="CN5654" s="56" t="s">
        <v>217</v>
      </c>
      <c r="CO5654" s="52"/>
      <c r="CP5654" s="52"/>
      <c r="CQ5654" s="52"/>
      <c r="CR5654" s="52"/>
      <c r="CS5654" s="52"/>
      <c r="CT5654" s="52"/>
      <c r="CU5654" s="33"/>
      <c r="CV5654" s="33"/>
    </row>
    <row r="5655" spans="74:100">
      <c r="BV5655" s="62"/>
      <c r="BW5655" s="62"/>
      <c r="BX5655" s="62"/>
      <c r="BY5655" s="62"/>
      <c r="BZ5655" s="62"/>
      <c r="CA5655" s="62"/>
      <c r="CB5655" s="62"/>
      <c r="CC5655" s="62"/>
      <c r="CD5655" s="62"/>
      <c r="CE5655" s="62"/>
      <c r="CF5655" s="62"/>
      <c r="CL5655" s="56" t="s">
        <v>27683</v>
      </c>
      <c r="CM5655" s="56"/>
      <c r="CN5655" s="56"/>
      <c r="CO5655" s="52"/>
      <c r="CP5655" s="52"/>
      <c r="CQ5655" s="52"/>
      <c r="CR5655" s="52"/>
      <c r="CS5655" s="52"/>
      <c r="CT5655" s="52"/>
      <c r="CU5655" s="33"/>
      <c r="CV5655" s="33"/>
    </row>
    <row r="5656" spans="74:100">
      <c r="BV5656" s="62"/>
      <c r="BW5656" s="62"/>
      <c r="BX5656" s="62"/>
      <c r="BY5656" s="62"/>
      <c r="BZ5656" s="62"/>
      <c r="CA5656" s="62"/>
      <c r="CB5656" s="62"/>
      <c r="CC5656" s="62"/>
      <c r="CD5656" s="62"/>
      <c r="CE5656" s="62"/>
      <c r="CF5656" s="62"/>
      <c r="CL5656" s="56" t="s">
        <v>4726</v>
      </c>
      <c r="CM5656" s="56" t="s">
        <v>3118</v>
      </c>
      <c r="CN5656" s="56" t="s">
        <v>3118</v>
      </c>
      <c r="CO5656" s="52"/>
      <c r="CP5656" s="52"/>
      <c r="CQ5656" s="52"/>
      <c r="CR5656" s="52"/>
      <c r="CS5656" s="52"/>
      <c r="CT5656" s="52"/>
      <c r="CU5656" s="33"/>
      <c r="CV5656" s="33"/>
    </row>
    <row r="5657" spans="74:100">
      <c r="BV5657" s="62"/>
      <c r="BW5657" s="62"/>
      <c r="BX5657" s="62"/>
      <c r="BY5657" s="62"/>
      <c r="BZ5657" s="62"/>
      <c r="CA5657" s="62"/>
      <c r="CB5657" s="62"/>
      <c r="CC5657" s="62"/>
      <c r="CD5657" s="62"/>
      <c r="CE5657" s="62"/>
      <c r="CF5657" s="62"/>
      <c r="CL5657" s="56" t="s">
        <v>18720</v>
      </c>
      <c r="CM5657" s="56"/>
      <c r="CN5657" s="56"/>
      <c r="CO5657" s="52"/>
      <c r="CP5657" s="52"/>
      <c r="CQ5657" s="52"/>
      <c r="CR5657" s="52"/>
      <c r="CS5657" s="52"/>
      <c r="CT5657" s="52"/>
      <c r="CU5657" s="33"/>
      <c r="CV5657" s="33"/>
    </row>
    <row r="5658" spans="74:100">
      <c r="BV5658" s="62"/>
      <c r="BW5658" s="62"/>
      <c r="BX5658" s="62"/>
      <c r="BY5658" s="62"/>
      <c r="BZ5658" s="62"/>
      <c r="CA5658" s="62"/>
      <c r="CB5658" s="62"/>
      <c r="CC5658" s="62"/>
      <c r="CD5658" s="62"/>
      <c r="CE5658" s="62"/>
      <c r="CF5658" s="62"/>
      <c r="CL5658" s="56" t="s">
        <v>4727</v>
      </c>
      <c r="CM5658" s="56" t="s">
        <v>217</v>
      </c>
      <c r="CN5658" s="56" t="s">
        <v>217</v>
      </c>
      <c r="CO5658" s="52"/>
      <c r="CP5658" s="52"/>
      <c r="CQ5658" s="52"/>
      <c r="CR5658" s="52"/>
      <c r="CS5658" s="52"/>
      <c r="CT5658" s="52"/>
      <c r="CU5658" s="33"/>
      <c r="CV5658" s="33"/>
    </row>
    <row r="5659" spans="74:100">
      <c r="BV5659" s="62"/>
      <c r="BW5659" s="62"/>
      <c r="BX5659" s="62"/>
      <c r="BY5659" s="62"/>
      <c r="BZ5659" s="62"/>
      <c r="CA5659" s="62"/>
      <c r="CB5659" s="62"/>
      <c r="CC5659" s="62"/>
      <c r="CD5659" s="62"/>
      <c r="CE5659" s="62"/>
      <c r="CF5659" s="62"/>
      <c r="CL5659" s="56" t="s">
        <v>18721</v>
      </c>
      <c r="CM5659" s="56"/>
      <c r="CN5659" s="56"/>
      <c r="CO5659" s="52"/>
      <c r="CP5659" s="52"/>
      <c r="CQ5659" s="52"/>
      <c r="CR5659" s="52"/>
      <c r="CS5659" s="52"/>
      <c r="CT5659" s="52"/>
      <c r="CU5659" s="33"/>
      <c r="CV5659" s="33"/>
    </row>
    <row r="5660" spans="74:100">
      <c r="BV5660" s="62"/>
      <c r="BW5660" s="62"/>
      <c r="BX5660" s="62"/>
      <c r="BY5660" s="62"/>
      <c r="BZ5660" s="62"/>
      <c r="CA5660" s="62"/>
      <c r="CB5660" s="62"/>
      <c r="CC5660" s="62"/>
      <c r="CD5660" s="62"/>
      <c r="CE5660" s="62"/>
      <c r="CF5660" s="62"/>
      <c r="CL5660" s="56" t="s">
        <v>4728</v>
      </c>
      <c r="CM5660" s="56" t="s">
        <v>217</v>
      </c>
      <c r="CN5660" s="56" t="s">
        <v>217</v>
      </c>
      <c r="CO5660" s="52"/>
      <c r="CP5660" s="52"/>
      <c r="CQ5660" s="52"/>
      <c r="CR5660" s="52"/>
      <c r="CS5660" s="52"/>
      <c r="CT5660" s="52"/>
      <c r="CU5660" s="33"/>
      <c r="CV5660" s="33"/>
    </row>
    <row r="5661" spans="74:100">
      <c r="BV5661" s="62"/>
      <c r="BW5661" s="62"/>
      <c r="BX5661" s="62"/>
      <c r="BY5661" s="62"/>
      <c r="BZ5661" s="62"/>
      <c r="CA5661" s="62"/>
      <c r="CB5661" s="62"/>
      <c r="CC5661" s="62"/>
      <c r="CD5661" s="62"/>
      <c r="CE5661" s="62"/>
      <c r="CF5661" s="62"/>
      <c r="CL5661" s="56" t="s">
        <v>18722</v>
      </c>
      <c r="CM5661" s="56"/>
      <c r="CN5661" s="56"/>
      <c r="CO5661" s="52"/>
      <c r="CP5661" s="52"/>
      <c r="CQ5661" s="52"/>
      <c r="CR5661" s="52"/>
      <c r="CS5661" s="52"/>
      <c r="CT5661" s="52"/>
      <c r="CU5661" s="33"/>
      <c r="CV5661" s="33"/>
    </row>
    <row r="5662" spans="74:100">
      <c r="BV5662" s="62"/>
      <c r="BW5662" s="62"/>
      <c r="BX5662" s="62"/>
      <c r="BY5662" s="62"/>
      <c r="BZ5662" s="62"/>
      <c r="CA5662" s="62"/>
      <c r="CB5662" s="62"/>
      <c r="CC5662" s="62"/>
      <c r="CD5662" s="62"/>
      <c r="CE5662" s="62"/>
      <c r="CF5662" s="62"/>
      <c r="CL5662" s="56" t="s">
        <v>4729</v>
      </c>
      <c r="CM5662" s="56" t="s">
        <v>217</v>
      </c>
      <c r="CN5662" s="56" t="s">
        <v>217</v>
      </c>
      <c r="CO5662" s="52"/>
      <c r="CP5662" s="52"/>
      <c r="CQ5662" s="52"/>
      <c r="CR5662" s="52"/>
      <c r="CS5662" s="52"/>
      <c r="CT5662" s="52"/>
      <c r="CU5662" s="33"/>
      <c r="CV5662" s="33"/>
    </row>
    <row r="5663" spans="74:100">
      <c r="BV5663" s="62"/>
      <c r="BW5663" s="62"/>
      <c r="BX5663" s="62"/>
      <c r="BY5663" s="62"/>
      <c r="BZ5663" s="62"/>
      <c r="CA5663" s="62"/>
      <c r="CB5663" s="62"/>
      <c r="CC5663" s="62"/>
      <c r="CD5663" s="62"/>
      <c r="CE5663" s="62"/>
      <c r="CF5663" s="62"/>
      <c r="CL5663" s="56" t="s">
        <v>18723</v>
      </c>
      <c r="CM5663" s="56"/>
      <c r="CN5663" s="56"/>
      <c r="CO5663" s="52"/>
      <c r="CP5663" s="52"/>
      <c r="CQ5663" s="52"/>
      <c r="CR5663" s="52"/>
      <c r="CS5663" s="52"/>
      <c r="CT5663" s="52"/>
      <c r="CU5663" s="33"/>
      <c r="CV5663" s="33"/>
    </row>
    <row r="5664" spans="74:100">
      <c r="BV5664" s="62"/>
      <c r="BW5664" s="62"/>
      <c r="BX5664" s="62"/>
      <c r="BY5664" s="62"/>
      <c r="BZ5664" s="62"/>
      <c r="CA5664" s="62"/>
      <c r="CB5664" s="62"/>
      <c r="CC5664" s="62"/>
      <c r="CD5664" s="62"/>
      <c r="CE5664" s="62"/>
      <c r="CF5664" s="62"/>
      <c r="CL5664" s="56" t="s">
        <v>27684</v>
      </c>
      <c r="CM5664" s="56" t="s">
        <v>217</v>
      </c>
      <c r="CN5664" s="56" t="s">
        <v>217</v>
      </c>
      <c r="CO5664" s="52"/>
      <c r="CP5664" s="52"/>
      <c r="CQ5664" s="52"/>
      <c r="CR5664" s="52"/>
      <c r="CS5664" s="52"/>
      <c r="CT5664" s="52"/>
      <c r="CU5664" s="33"/>
      <c r="CV5664" s="33"/>
    </row>
    <row r="5665" spans="74:100">
      <c r="BV5665" s="62"/>
      <c r="BW5665" s="62"/>
      <c r="BX5665" s="62"/>
      <c r="BY5665" s="62"/>
      <c r="BZ5665" s="62"/>
      <c r="CA5665" s="62"/>
      <c r="CB5665" s="62"/>
      <c r="CC5665" s="62"/>
      <c r="CD5665" s="62"/>
      <c r="CE5665" s="62"/>
      <c r="CF5665" s="62"/>
      <c r="CL5665" s="56" t="s">
        <v>27685</v>
      </c>
      <c r="CM5665" s="56"/>
      <c r="CN5665" s="56"/>
      <c r="CO5665" s="52"/>
      <c r="CP5665" s="52"/>
      <c r="CQ5665" s="52"/>
      <c r="CR5665" s="52"/>
      <c r="CS5665" s="52"/>
      <c r="CT5665" s="52"/>
      <c r="CU5665" s="33"/>
      <c r="CV5665" s="33"/>
    </row>
    <row r="5666" spans="74:100">
      <c r="BV5666" s="62"/>
      <c r="BW5666" s="62"/>
      <c r="BX5666" s="62"/>
      <c r="BY5666" s="62"/>
      <c r="BZ5666" s="62"/>
      <c r="CA5666" s="62"/>
      <c r="CB5666" s="62"/>
      <c r="CC5666" s="62"/>
      <c r="CD5666" s="62"/>
      <c r="CE5666" s="62"/>
      <c r="CF5666" s="62"/>
      <c r="CL5666" s="56" t="s">
        <v>4730</v>
      </c>
      <c r="CM5666" s="56" t="s">
        <v>3118</v>
      </c>
      <c r="CN5666" s="56" t="s">
        <v>3118</v>
      </c>
      <c r="CO5666" s="52"/>
      <c r="CP5666" s="52"/>
      <c r="CQ5666" s="52"/>
      <c r="CR5666" s="52"/>
      <c r="CS5666" s="52"/>
      <c r="CT5666" s="52"/>
      <c r="CU5666" s="33"/>
      <c r="CV5666" s="33"/>
    </row>
    <row r="5667" spans="74:100">
      <c r="BV5667" s="62"/>
      <c r="BW5667" s="62"/>
      <c r="BX5667" s="62"/>
      <c r="BY5667" s="62"/>
      <c r="BZ5667" s="62"/>
      <c r="CA5667" s="62"/>
      <c r="CB5667" s="62"/>
      <c r="CC5667" s="62"/>
      <c r="CD5667" s="62"/>
      <c r="CE5667" s="62"/>
      <c r="CF5667" s="62"/>
      <c r="CL5667" s="56" t="s">
        <v>18724</v>
      </c>
      <c r="CM5667" s="56"/>
      <c r="CN5667" s="56"/>
      <c r="CO5667" s="52"/>
      <c r="CP5667" s="52"/>
      <c r="CQ5667" s="52"/>
      <c r="CR5667" s="52"/>
      <c r="CS5667" s="52"/>
      <c r="CT5667" s="52"/>
      <c r="CU5667" s="33"/>
      <c r="CV5667" s="33"/>
    </row>
    <row r="5668" spans="74:100">
      <c r="BV5668" s="62"/>
      <c r="BW5668" s="62"/>
      <c r="BX5668" s="62"/>
      <c r="BY5668" s="62"/>
      <c r="BZ5668" s="62"/>
      <c r="CA5668" s="62"/>
      <c r="CB5668" s="62"/>
      <c r="CC5668" s="62"/>
      <c r="CD5668" s="62"/>
      <c r="CE5668" s="62"/>
      <c r="CF5668" s="62"/>
      <c r="CL5668" s="56" t="s">
        <v>27686</v>
      </c>
      <c r="CM5668" s="56" t="s">
        <v>216</v>
      </c>
      <c r="CN5668" s="56" t="s">
        <v>216</v>
      </c>
      <c r="CO5668" s="52"/>
      <c r="CP5668" s="52"/>
      <c r="CQ5668" s="52"/>
      <c r="CR5668" s="52"/>
      <c r="CS5668" s="52"/>
      <c r="CT5668" s="52"/>
      <c r="CU5668" s="33"/>
      <c r="CV5668" s="33"/>
    </row>
    <row r="5669" spans="74:100">
      <c r="BV5669" s="62"/>
      <c r="BW5669" s="62"/>
      <c r="BX5669" s="62"/>
      <c r="BY5669" s="62"/>
      <c r="BZ5669" s="62"/>
      <c r="CA5669" s="62"/>
      <c r="CB5669" s="62"/>
      <c r="CC5669" s="62"/>
      <c r="CD5669" s="62"/>
      <c r="CE5669" s="62"/>
      <c r="CF5669" s="62"/>
      <c r="CL5669" s="56" t="s">
        <v>27687</v>
      </c>
      <c r="CM5669" s="56"/>
      <c r="CN5669" s="56"/>
      <c r="CO5669" s="52"/>
      <c r="CP5669" s="52"/>
      <c r="CQ5669" s="52"/>
      <c r="CR5669" s="52"/>
      <c r="CS5669" s="52"/>
      <c r="CT5669" s="52"/>
      <c r="CU5669" s="33"/>
      <c r="CV5669" s="33"/>
    </row>
    <row r="5670" spans="74:100">
      <c r="BV5670" s="62"/>
      <c r="BW5670" s="62"/>
      <c r="BX5670" s="62"/>
      <c r="BY5670" s="62"/>
      <c r="BZ5670" s="62"/>
      <c r="CA5670" s="62"/>
      <c r="CB5670" s="62"/>
      <c r="CC5670" s="62"/>
      <c r="CD5670" s="62"/>
      <c r="CE5670" s="62"/>
      <c r="CF5670" s="62"/>
      <c r="CL5670" s="56" t="s">
        <v>4731</v>
      </c>
      <c r="CM5670" s="56" t="s">
        <v>217</v>
      </c>
      <c r="CN5670" s="56" t="s">
        <v>217</v>
      </c>
      <c r="CO5670" s="52"/>
      <c r="CP5670" s="52"/>
      <c r="CQ5670" s="52"/>
      <c r="CR5670" s="52"/>
      <c r="CS5670" s="52"/>
      <c r="CT5670" s="52"/>
      <c r="CU5670" s="33"/>
      <c r="CV5670" s="33"/>
    </row>
    <row r="5671" spans="74:100">
      <c r="BV5671" s="62"/>
      <c r="BW5671" s="62"/>
      <c r="BX5671" s="62"/>
      <c r="BY5671" s="62"/>
      <c r="BZ5671" s="62"/>
      <c r="CA5671" s="62"/>
      <c r="CB5671" s="62"/>
      <c r="CC5671" s="62"/>
      <c r="CD5671" s="62"/>
      <c r="CE5671" s="62"/>
      <c r="CF5671" s="62"/>
      <c r="CL5671" s="56" t="s">
        <v>21659</v>
      </c>
      <c r="CM5671" s="56"/>
      <c r="CN5671" s="56"/>
      <c r="CO5671" s="52"/>
      <c r="CP5671" s="52"/>
      <c r="CQ5671" s="52"/>
      <c r="CR5671" s="52"/>
      <c r="CS5671" s="52"/>
      <c r="CT5671" s="52"/>
      <c r="CU5671" s="33"/>
      <c r="CV5671" s="33"/>
    </row>
    <row r="5672" spans="74:100">
      <c r="BV5672" s="62"/>
      <c r="BW5672" s="62"/>
      <c r="BX5672" s="62"/>
      <c r="BY5672" s="62"/>
      <c r="BZ5672" s="62"/>
      <c r="CA5672" s="62"/>
      <c r="CB5672" s="62"/>
      <c r="CC5672" s="62"/>
      <c r="CD5672" s="62"/>
      <c r="CE5672" s="62"/>
      <c r="CF5672" s="62"/>
      <c r="CL5672" s="56" t="s">
        <v>1564</v>
      </c>
      <c r="CM5672" s="56" t="s">
        <v>216</v>
      </c>
      <c r="CN5672" s="56" t="s">
        <v>216</v>
      </c>
      <c r="CO5672" s="52"/>
      <c r="CP5672" s="52"/>
      <c r="CQ5672" s="52"/>
      <c r="CR5672" s="52"/>
      <c r="CS5672" s="52"/>
      <c r="CT5672" s="52"/>
      <c r="CU5672" s="33"/>
      <c r="CV5672" s="33"/>
    </row>
    <row r="5673" spans="74:100">
      <c r="BV5673" s="62"/>
      <c r="BW5673" s="62"/>
      <c r="BX5673" s="62"/>
      <c r="BY5673" s="62"/>
      <c r="BZ5673" s="62"/>
      <c r="CA5673" s="62"/>
      <c r="CB5673" s="62"/>
      <c r="CC5673" s="62"/>
      <c r="CD5673" s="62"/>
      <c r="CE5673" s="62"/>
      <c r="CF5673" s="62"/>
      <c r="CL5673" s="56" t="s">
        <v>21660</v>
      </c>
      <c r="CM5673" s="56"/>
      <c r="CN5673" s="56"/>
      <c r="CO5673" s="52"/>
      <c r="CP5673" s="52"/>
      <c r="CQ5673" s="52"/>
      <c r="CR5673" s="52"/>
      <c r="CS5673" s="52"/>
      <c r="CT5673" s="52"/>
      <c r="CU5673" s="33"/>
      <c r="CV5673" s="33"/>
    </row>
    <row r="5674" spans="74:100">
      <c r="BV5674" s="62"/>
      <c r="BW5674" s="62"/>
      <c r="BX5674" s="62"/>
      <c r="BY5674" s="62"/>
      <c r="BZ5674" s="62"/>
      <c r="CA5674" s="62"/>
      <c r="CB5674" s="62"/>
      <c r="CC5674" s="62"/>
      <c r="CD5674" s="62"/>
      <c r="CE5674" s="62"/>
      <c r="CF5674" s="62"/>
      <c r="CL5674" s="56" t="s">
        <v>27688</v>
      </c>
      <c r="CM5674" s="56" t="s">
        <v>217</v>
      </c>
      <c r="CN5674" s="56" t="s">
        <v>217</v>
      </c>
      <c r="CO5674" s="52"/>
      <c r="CP5674" s="52"/>
      <c r="CQ5674" s="52"/>
      <c r="CR5674" s="52"/>
      <c r="CS5674" s="52"/>
      <c r="CT5674" s="52"/>
      <c r="CU5674" s="33"/>
      <c r="CV5674" s="33"/>
    </row>
    <row r="5675" spans="74:100">
      <c r="BV5675" s="62"/>
      <c r="BW5675" s="62"/>
      <c r="BX5675" s="62"/>
      <c r="BY5675" s="62"/>
      <c r="BZ5675" s="62"/>
      <c r="CA5675" s="62"/>
      <c r="CB5675" s="62"/>
      <c r="CC5675" s="62"/>
      <c r="CD5675" s="62"/>
      <c r="CE5675" s="62"/>
      <c r="CF5675" s="62"/>
      <c r="CL5675" s="56" t="s">
        <v>18724</v>
      </c>
      <c r="CM5675" s="56"/>
      <c r="CN5675" s="56"/>
      <c r="CO5675" s="52"/>
      <c r="CP5675" s="52"/>
      <c r="CQ5675" s="52"/>
      <c r="CR5675" s="52"/>
      <c r="CS5675" s="52"/>
      <c r="CT5675" s="52"/>
      <c r="CU5675" s="33"/>
      <c r="CV5675" s="33"/>
    </row>
    <row r="5676" spans="74:100">
      <c r="BV5676" s="62"/>
      <c r="BW5676" s="62"/>
      <c r="BX5676" s="62"/>
      <c r="BY5676" s="62"/>
      <c r="BZ5676" s="62"/>
      <c r="CA5676" s="62"/>
      <c r="CB5676" s="62"/>
      <c r="CC5676" s="62"/>
      <c r="CD5676" s="62"/>
      <c r="CE5676" s="62"/>
      <c r="CF5676" s="62"/>
      <c r="CL5676" s="56" t="s">
        <v>4732</v>
      </c>
      <c r="CM5676" s="56" t="s">
        <v>3118</v>
      </c>
      <c r="CN5676" s="56" t="s">
        <v>3118</v>
      </c>
      <c r="CO5676" s="52"/>
      <c r="CP5676" s="52"/>
      <c r="CQ5676" s="52"/>
      <c r="CR5676" s="52"/>
      <c r="CS5676" s="52"/>
      <c r="CT5676" s="52"/>
      <c r="CU5676" s="33"/>
      <c r="CV5676" s="33"/>
    </row>
    <row r="5677" spans="74:100">
      <c r="BV5677" s="62"/>
      <c r="BW5677" s="62"/>
      <c r="BX5677" s="62"/>
      <c r="BY5677" s="62"/>
      <c r="BZ5677" s="62"/>
      <c r="CA5677" s="62"/>
      <c r="CB5677" s="62"/>
      <c r="CC5677" s="62"/>
      <c r="CD5677" s="62"/>
      <c r="CE5677" s="62"/>
      <c r="CF5677" s="62"/>
      <c r="CL5677" s="56" t="s">
        <v>18725</v>
      </c>
      <c r="CM5677" s="56"/>
      <c r="CN5677" s="56"/>
      <c r="CO5677" s="52"/>
      <c r="CP5677" s="52"/>
      <c r="CQ5677" s="52"/>
      <c r="CR5677" s="52"/>
      <c r="CS5677" s="52"/>
      <c r="CT5677" s="52"/>
      <c r="CU5677" s="33"/>
      <c r="CV5677" s="33"/>
    </row>
    <row r="5678" spans="74:100">
      <c r="BV5678" s="62"/>
      <c r="BW5678" s="62"/>
      <c r="BX5678" s="62"/>
      <c r="BY5678" s="62"/>
      <c r="BZ5678" s="62"/>
      <c r="CA5678" s="62"/>
      <c r="CB5678" s="62"/>
      <c r="CC5678" s="62"/>
      <c r="CD5678" s="62"/>
      <c r="CE5678" s="62"/>
      <c r="CF5678" s="62"/>
      <c r="CL5678" s="56" t="s">
        <v>4733</v>
      </c>
      <c r="CM5678" s="56" t="s">
        <v>215</v>
      </c>
      <c r="CN5678" s="56" t="s">
        <v>215</v>
      </c>
      <c r="CO5678" s="52"/>
      <c r="CP5678" s="52"/>
      <c r="CQ5678" s="52"/>
      <c r="CR5678" s="52"/>
      <c r="CS5678" s="52"/>
      <c r="CT5678" s="52"/>
      <c r="CU5678" s="33"/>
      <c r="CV5678" s="33"/>
    </row>
    <row r="5679" spans="74:100">
      <c r="BV5679" s="62"/>
      <c r="BW5679" s="62"/>
      <c r="BX5679" s="62"/>
      <c r="BY5679" s="62"/>
      <c r="BZ5679" s="62"/>
      <c r="CA5679" s="62"/>
      <c r="CB5679" s="62"/>
      <c r="CC5679" s="62"/>
      <c r="CD5679" s="62"/>
      <c r="CE5679" s="62"/>
      <c r="CF5679" s="62"/>
      <c r="CL5679" s="56" t="s">
        <v>21661</v>
      </c>
      <c r="CM5679" s="56"/>
      <c r="CN5679" s="56"/>
      <c r="CO5679" s="52"/>
      <c r="CP5679" s="52"/>
      <c r="CQ5679" s="52"/>
      <c r="CR5679" s="52"/>
      <c r="CS5679" s="52"/>
      <c r="CT5679" s="52"/>
      <c r="CU5679" s="33"/>
      <c r="CV5679" s="33"/>
    </row>
    <row r="5680" spans="74:100">
      <c r="BV5680" s="62"/>
      <c r="BW5680" s="62"/>
      <c r="BX5680" s="62"/>
      <c r="BY5680" s="62"/>
      <c r="BZ5680" s="62"/>
      <c r="CA5680" s="62"/>
      <c r="CB5680" s="62"/>
      <c r="CC5680" s="62"/>
      <c r="CD5680" s="62"/>
      <c r="CE5680" s="62"/>
      <c r="CF5680" s="62"/>
      <c r="CL5680" s="56" t="s">
        <v>4734</v>
      </c>
      <c r="CM5680" s="56" t="s">
        <v>215</v>
      </c>
      <c r="CN5680" s="56" t="s">
        <v>215</v>
      </c>
      <c r="CO5680" s="52"/>
      <c r="CP5680" s="52"/>
      <c r="CQ5680" s="52"/>
      <c r="CR5680" s="52"/>
      <c r="CS5680" s="52"/>
      <c r="CT5680" s="52"/>
      <c r="CU5680" s="33"/>
      <c r="CV5680" s="33"/>
    </row>
    <row r="5681" spans="74:100">
      <c r="BV5681" s="62"/>
      <c r="BW5681" s="62"/>
      <c r="BX5681" s="62"/>
      <c r="BY5681" s="62"/>
      <c r="BZ5681" s="62"/>
      <c r="CA5681" s="62"/>
      <c r="CB5681" s="62"/>
      <c r="CC5681" s="62"/>
      <c r="CD5681" s="62"/>
      <c r="CE5681" s="62"/>
      <c r="CF5681" s="62"/>
      <c r="CL5681" s="56" t="s">
        <v>21662</v>
      </c>
      <c r="CM5681" s="56"/>
      <c r="CN5681" s="56"/>
      <c r="CO5681" s="52"/>
      <c r="CP5681" s="52"/>
      <c r="CQ5681" s="52"/>
      <c r="CR5681" s="52"/>
      <c r="CS5681" s="52"/>
      <c r="CT5681" s="52"/>
      <c r="CU5681" s="33"/>
      <c r="CV5681" s="33"/>
    </row>
    <row r="5682" spans="74:100">
      <c r="BV5682" s="62"/>
      <c r="BW5682" s="62"/>
      <c r="BX5682" s="62"/>
      <c r="BY5682" s="62"/>
      <c r="BZ5682" s="62"/>
      <c r="CA5682" s="62"/>
      <c r="CB5682" s="62"/>
      <c r="CC5682" s="62"/>
      <c r="CD5682" s="62"/>
      <c r="CE5682" s="62"/>
      <c r="CF5682" s="62"/>
      <c r="CL5682" s="56" t="s">
        <v>21663</v>
      </c>
      <c r="CM5682" s="56" t="s">
        <v>216</v>
      </c>
      <c r="CN5682" s="56" t="s">
        <v>216</v>
      </c>
      <c r="CO5682" s="52"/>
      <c r="CP5682" s="52"/>
      <c r="CQ5682" s="52"/>
      <c r="CR5682" s="52"/>
      <c r="CS5682" s="52"/>
      <c r="CT5682" s="52"/>
      <c r="CU5682" s="33"/>
      <c r="CV5682" s="33"/>
    </row>
    <row r="5683" spans="74:100">
      <c r="BV5683" s="62"/>
      <c r="BW5683" s="62"/>
      <c r="BX5683" s="62"/>
      <c r="BY5683" s="62"/>
      <c r="BZ5683" s="62"/>
      <c r="CA5683" s="62"/>
      <c r="CB5683" s="62"/>
      <c r="CC5683" s="62"/>
      <c r="CD5683" s="62"/>
      <c r="CE5683" s="62"/>
      <c r="CF5683" s="62"/>
      <c r="CL5683" s="56" t="s">
        <v>21664</v>
      </c>
      <c r="CM5683" s="56"/>
      <c r="CN5683" s="56"/>
      <c r="CO5683" s="52"/>
      <c r="CP5683" s="52"/>
      <c r="CQ5683" s="52"/>
      <c r="CR5683" s="52"/>
      <c r="CS5683" s="52"/>
      <c r="CT5683" s="52"/>
      <c r="CU5683" s="33"/>
      <c r="CV5683" s="33"/>
    </row>
    <row r="5684" spans="74:100">
      <c r="BV5684" s="62"/>
      <c r="BW5684" s="62"/>
      <c r="BX5684" s="62"/>
      <c r="BY5684" s="62"/>
      <c r="BZ5684" s="62"/>
      <c r="CA5684" s="62"/>
      <c r="CB5684" s="62"/>
      <c r="CC5684" s="62"/>
      <c r="CD5684" s="62"/>
      <c r="CE5684" s="62"/>
      <c r="CF5684" s="62"/>
      <c r="CL5684" s="56" t="s">
        <v>4735</v>
      </c>
      <c r="CM5684" s="56" t="s">
        <v>3118</v>
      </c>
      <c r="CN5684" s="56" t="s">
        <v>3118</v>
      </c>
      <c r="CO5684" s="52"/>
      <c r="CP5684" s="52"/>
      <c r="CQ5684" s="52"/>
      <c r="CR5684" s="52"/>
      <c r="CS5684" s="52"/>
      <c r="CT5684" s="52"/>
      <c r="CU5684" s="33"/>
      <c r="CV5684" s="33"/>
    </row>
    <row r="5685" spans="74:100">
      <c r="BV5685" s="62"/>
      <c r="BW5685" s="62"/>
      <c r="BX5685" s="62"/>
      <c r="BY5685" s="62"/>
      <c r="BZ5685" s="62"/>
      <c r="CA5685" s="62"/>
      <c r="CB5685" s="62"/>
      <c r="CC5685" s="62"/>
      <c r="CD5685" s="62"/>
      <c r="CE5685" s="62"/>
      <c r="CF5685" s="62"/>
      <c r="CL5685" s="56" t="s">
        <v>18726</v>
      </c>
      <c r="CM5685" s="56"/>
      <c r="CN5685" s="56"/>
      <c r="CO5685" s="52"/>
      <c r="CP5685" s="52"/>
      <c r="CQ5685" s="52"/>
      <c r="CR5685" s="52"/>
      <c r="CS5685" s="52"/>
      <c r="CT5685" s="52"/>
      <c r="CU5685" s="33"/>
      <c r="CV5685" s="33"/>
    </row>
    <row r="5686" spans="74:100">
      <c r="BV5686" s="62"/>
      <c r="BW5686" s="62"/>
      <c r="BX5686" s="62"/>
      <c r="BY5686" s="62"/>
      <c r="BZ5686" s="62"/>
      <c r="CA5686" s="62"/>
      <c r="CB5686" s="62"/>
      <c r="CC5686" s="62"/>
      <c r="CD5686" s="62"/>
      <c r="CE5686" s="62"/>
      <c r="CF5686" s="62"/>
      <c r="CL5686" s="56" t="s">
        <v>4736</v>
      </c>
      <c r="CM5686" s="56" t="s">
        <v>217</v>
      </c>
      <c r="CN5686" s="56" t="s">
        <v>217</v>
      </c>
      <c r="CO5686" s="52"/>
      <c r="CP5686" s="52"/>
      <c r="CQ5686" s="52"/>
      <c r="CR5686" s="52"/>
      <c r="CS5686" s="52"/>
      <c r="CT5686" s="52"/>
      <c r="CU5686" s="33"/>
      <c r="CV5686" s="33"/>
    </row>
    <row r="5687" spans="74:100">
      <c r="BV5687" s="62"/>
      <c r="BW5687" s="62"/>
      <c r="BX5687" s="62"/>
      <c r="BY5687" s="62"/>
      <c r="BZ5687" s="62"/>
      <c r="CA5687" s="62"/>
      <c r="CB5687" s="62"/>
      <c r="CC5687" s="62"/>
      <c r="CD5687" s="62"/>
      <c r="CE5687" s="62"/>
      <c r="CF5687" s="62"/>
      <c r="CL5687" s="56" t="s">
        <v>18727</v>
      </c>
      <c r="CM5687" s="56"/>
      <c r="CN5687" s="56"/>
      <c r="CO5687" s="52"/>
      <c r="CP5687" s="52"/>
      <c r="CQ5687" s="52"/>
      <c r="CR5687" s="52"/>
      <c r="CS5687" s="52"/>
      <c r="CT5687" s="52"/>
      <c r="CU5687" s="33"/>
      <c r="CV5687" s="33"/>
    </row>
    <row r="5688" spans="74:100">
      <c r="BV5688" s="62"/>
      <c r="BW5688" s="62"/>
      <c r="BX5688" s="62"/>
      <c r="BY5688" s="62"/>
      <c r="BZ5688" s="62"/>
      <c r="CA5688" s="62"/>
      <c r="CB5688" s="62"/>
      <c r="CC5688" s="62"/>
      <c r="CD5688" s="62"/>
      <c r="CE5688" s="62"/>
      <c r="CF5688" s="62"/>
      <c r="CL5688" s="56" t="s">
        <v>4737</v>
      </c>
      <c r="CM5688" s="56" t="s">
        <v>3118</v>
      </c>
      <c r="CN5688" s="56" t="s">
        <v>3118</v>
      </c>
      <c r="CO5688" s="52"/>
      <c r="CP5688" s="52"/>
      <c r="CQ5688" s="52"/>
      <c r="CR5688" s="52"/>
      <c r="CS5688" s="52"/>
      <c r="CT5688" s="52"/>
      <c r="CU5688" s="33"/>
      <c r="CV5688" s="33"/>
    </row>
    <row r="5689" spans="74:100">
      <c r="BV5689" s="62"/>
      <c r="BW5689" s="62"/>
      <c r="BX5689" s="62"/>
      <c r="BY5689" s="62"/>
      <c r="BZ5689" s="62"/>
      <c r="CA5689" s="62"/>
      <c r="CB5689" s="62"/>
      <c r="CC5689" s="62"/>
      <c r="CD5689" s="62"/>
      <c r="CE5689" s="62"/>
      <c r="CF5689" s="62"/>
      <c r="CL5689" s="56" t="s">
        <v>18728</v>
      </c>
      <c r="CM5689" s="56"/>
      <c r="CN5689" s="56"/>
      <c r="CO5689" s="52"/>
      <c r="CP5689" s="52"/>
      <c r="CQ5689" s="52"/>
      <c r="CR5689" s="52"/>
      <c r="CS5689" s="52"/>
      <c r="CT5689" s="52"/>
      <c r="CU5689" s="33"/>
      <c r="CV5689" s="33"/>
    </row>
    <row r="5690" spans="74:100">
      <c r="BV5690" s="62"/>
      <c r="BW5690" s="62"/>
      <c r="BX5690" s="62"/>
      <c r="BY5690" s="62"/>
      <c r="BZ5690" s="62"/>
      <c r="CA5690" s="62"/>
      <c r="CB5690" s="62"/>
      <c r="CC5690" s="62"/>
      <c r="CD5690" s="62"/>
      <c r="CE5690" s="62"/>
      <c r="CF5690" s="62"/>
      <c r="CL5690" s="56" t="s">
        <v>1565</v>
      </c>
      <c r="CM5690" s="56" t="s">
        <v>216</v>
      </c>
      <c r="CN5690" s="56" t="s">
        <v>216</v>
      </c>
      <c r="CO5690" s="52"/>
      <c r="CP5690" s="52"/>
      <c r="CQ5690" s="52"/>
      <c r="CR5690" s="52"/>
      <c r="CS5690" s="52"/>
      <c r="CT5690" s="52"/>
      <c r="CU5690" s="33"/>
      <c r="CV5690" s="33"/>
    </row>
    <row r="5691" spans="74:100">
      <c r="BV5691" s="62"/>
      <c r="BW5691" s="62"/>
      <c r="BX5691" s="62"/>
      <c r="BY5691" s="62"/>
      <c r="BZ5691" s="62"/>
      <c r="CA5691" s="62"/>
      <c r="CB5691" s="62"/>
      <c r="CC5691" s="62"/>
      <c r="CD5691" s="62"/>
      <c r="CE5691" s="62"/>
      <c r="CF5691" s="62"/>
      <c r="CL5691" s="56" t="s">
        <v>21665</v>
      </c>
      <c r="CM5691" s="56"/>
      <c r="CN5691" s="56"/>
      <c r="CO5691" s="52"/>
      <c r="CP5691" s="52"/>
      <c r="CQ5691" s="52"/>
      <c r="CR5691" s="52"/>
      <c r="CS5691" s="52"/>
      <c r="CT5691" s="52"/>
      <c r="CU5691" s="33"/>
      <c r="CV5691" s="33"/>
    </row>
    <row r="5692" spans="74:100">
      <c r="BV5692" s="62"/>
      <c r="BW5692" s="62"/>
      <c r="BX5692" s="62"/>
      <c r="BY5692" s="62"/>
      <c r="BZ5692" s="62"/>
      <c r="CA5692" s="62"/>
      <c r="CB5692" s="62"/>
      <c r="CC5692" s="62"/>
      <c r="CD5692" s="62"/>
      <c r="CE5692" s="62"/>
      <c r="CF5692" s="62"/>
      <c r="CL5692" s="56" t="s">
        <v>4738</v>
      </c>
      <c r="CM5692" s="56" t="s">
        <v>217</v>
      </c>
      <c r="CN5692" s="56" t="s">
        <v>217</v>
      </c>
      <c r="CO5692" s="52"/>
      <c r="CP5692" s="52"/>
      <c r="CQ5692" s="52"/>
      <c r="CR5692" s="52"/>
      <c r="CS5692" s="52"/>
      <c r="CT5692" s="52"/>
      <c r="CU5692" s="33"/>
      <c r="CV5692" s="33"/>
    </row>
    <row r="5693" spans="74:100">
      <c r="BV5693" s="62"/>
      <c r="BW5693" s="62"/>
      <c r="BX5693" s="62"/>
      <c r="BY5693" s="62"/>
      <c r="BZ5693" s="62"/>
      <c r="CA5693" s="62"/>
      <c r="CB5693" s="62"/>
      <c r="CC5693" s="62"/>
      <c r="CD5693" s="62"/>
      <c r="CE5693" s="62"/>
      <c r="CF5693" s="62"/>
      <c r="CL5693" s="56" t="s">
        <v>18729</v>
      </c>
      <c r="CM5693" s="56"/>
      <c r="CN5693" s="56"/>
      <c r="CO5693" s="52"/>
      <c r="CP5693" s="52"/>
      <c r="CQ5693" s="52"/>
      <c r="CR5693" s="52"/>
      <c r="CS5693" s="52"/>
      <c r="CT5693" s="52"/>
      <c r="CU5693" s="33"/>
      <c r="CV5693" s="33"/>
    </row>
    <row r="5694" spans="74:100">
      <c r="BV5694" s="62"/>
      <c r="BW5694" s="62"/>
      <c r="BX5694" s="62"/>
      <c r="BY5694" s="62"/>
      <c r="BZ5694" s="62"/>
      <c r="CA5694" s="62"/>
      <c r="CB5694" s="62"/>
      <c r="CC5694" s="62"/>
      <c r="CD5694" s="62"/>
      <c r="CE5694" s="62"/>
      <c r="CF5694" s="62"/>
      <c r="CL5694" s="56" t="s">
        <v>1566</v>
      </c>
      <c r="CM5694" s="56" t="s">
        <v>214</v>
      </c>
      <c r="CN5694" s="56" t="s">
        <v>214</v>
      </c>
      <c r="CO5694" s="52"/>
      <c r="CP5694" s="52"/>
      <c r="CQ5694" s="52"/>
      <c r="CR5694" s="52"/>
      <c r="CS5694" s="52"/>
      <c r="CT5694" s="52"/>
      <c r="CU5694" s="33"/>
      <c r="CV5694" s="33"/>
    </row>
    <row r="5695" spans="74:100">
      <c r="BV5695" s="62"/>
      <c r="BW5695" s="62"/>
      <c r="BX5695" s="62"/>
      <c r="BY5695" s="62"/>
      <c r="BZ5695" s="62"/>
      <c r="CA5695" s="62"/>
      <c r="CB5695" s="62"/>
      <c r="CC5695" s="62"/>
      <c r="CD5695" s="62"/>
      <c r="CE5695" s="62"/>
      <c r="CF5695" s="62"/>
      <c r="CL5695" s="56" t="s">
        <v>21666</v>
      </c>
      <c r="CM5695" s="56"/>
      <c r="CN5695" s="56"/>
      <c r="CO5695" s="52"/>
      <c r="CP5695" s="52"/>
      <c r="CQ5695" s="52"/>
      <c r="CR5695" s="52"/>
      <c r="CS5695" s="52"/>
      <c r="CT5695" s="52"/>
      <c r="CU5695" s="33"/>
      <c r="CV5695" s="33"/>
    </row>
    <row r="5696" spans="74:100">
      <c r="BV5696" s="62"/>
      <c r="BW5696" s="62"/>
      <c r="BX5696" s="62"/>
      <c r="BY5696" s="62"/>
      <c r="BZ5696" s="62"/>
      <c r="CA5696" s="62"/>
      <c r="CB5696" s="62"/>
      <c r="CC5696" s="62"/>
      <c r="CD5696" s="62"/>
      <c r="CE5696" s="62"/>
      <c r="CF5696" s="62"/>
      <c r="CL5696" s="56" t="s">
        <v>1567</v>
      </c>
      <c r="CM5696" s="56" t="s">
        <v>214</v>
      </c>
      <c r="CN5696" s="56" t="s">
        <v>214</v>
      </c>
      <c r="CO5696" s="52"/>
      <c r="CP5696" s="52"/>
      <c r="CQ5696" s="52"/>
      <c r="CR5696" s="52"/>
      <c r="CS5696" s="52"/>
      <c r="CT5696" s="52"/>
      <c r="CU5696" s="33"/>
      <c r="CV5696" s="33"/>
    </row>
    <row r="5697" spans="74:100">
      <c r="BV5697" s="62"/>
      <c r="BW5697" s="62"/>
      <c r="BX5697" s="62"/>
      <c r="BY5697" s="62"/>
      <c r="BZ5697" s="62"/>
      <c r="CA5697" s="62"/>
      <c r="CB5697" s="62"/>
      <c r="CC5697" s="62"/>
      <c r="CD5697" s="62"/>
      <c r="CE5697" s="62"/>
      <c r="CF5697" s="62"/>
      <c r="CL5697" s="56" t="s">
        <v>21667</v>
      </c>
      <c r="CM5697" s="56"/>
      <c r="CN5697" s="56"/>
      <c r="CO5697" s="52"/>
      <c r="CP5697" s="52"/>
      <c r="CQ5697" s="52"/>
      <c r="CR5697" s="52"/>
      <c r="CS5697" s="52"/>
      <c r="CT5697" s="52"/>
      <c r="CU5697" s="33"/>
      <c r="CV5697" s="33"/>
    </row>
    <row r="5698" spans="74:100">
      <c r="BV5698" s="62"/>
      <c r="BW5698" s="62"/>
      <c r="BX5698" s="62"/>
      <c r="BY5698" s="62"/>
      <c r="BZ5698" s="62"/>
      <c r="CA5698" s="62"/>
      <c r="CB5698" s="62"/>
      <c r="CC5698" s="62"/>
      <c r="CD5698" s="62"/>
      <c r="CE5698" s="62"/>
      <c r="CF5698" s="62"/>
      <c r="CL5698" s="56" t="s">
        <v>1568</v>
      </c>
      <c r="CM5698" s="56" t="s">
        <v>213</v>
      </c>
      <c r="CN5698" s="56" t="s">
        <v>213</v>
      </c>
      <c r="CO5698" s="52"/>
      <c r="CP5698" s="52"/>
      <c r="CQ5698" s="52"/>
      <c r="CR5698" s="52"/>
      <c r="CS5698" s="52"/>
      <c r="CT5698" s="52"/>
      <c r="CU5698" s="33"/>
      <c r="CV5698" s="33"/>
    </row>
    <row r="5699" spans="74:100">
      <c r="BV5699" s="62"/>
      <c r="BW5699" s="62"/>
      <c r="BX5699" s="62"/>
      <c r="BY5699" s="62"/>
      <c r="BZ5699" s="62"/>
      <c r="CA5699" s="62"/>
      <c r="CB5699" s="62"/>
      <c r="CC5699" s="62"/>
      <c r="CD5699" s="62"/>
      <c r="CE5699" s="62"/>
      <c r="CF5699" s="62"/>
      <c r="CL5699" s="56" t="s">
        <v>21668</v>
      </c>
      <c r="CM5699" s="56"/>
      <c r="CN5699" s="56"/>
      <c r="CO5699" s="52"/>
      <c r="CP5699" s="52"/>
      <c r="CQ5699" s="52"/>
      <c r="CR5699" s="52"/>
      <c r="CS5699" s="52"/>
      <c r="CT5699" s="52"/>
      <c r="CU5699" s="33"/>
      <c r="CV5699" s="33"/>
    </row>
    <row r="5700" spans="74:100">
      <c r="BV5700" s="62"/>
      <c r="BW5700" s="62"/>
      <c r="BX5700" s="62"/>
      <c r="BY5700" s="62"/>
      <c r="BZ5700" s="62"/>
      <c r="CA5700" s="62"/>
      <c r="CB5700" s="62"/>
      <c r="CC5700" s="62"/>
      <c r="CD5700" s="62"/>
      <c r="CE5700" s="62"/>
      <c r="CF5700" s="62"/>
      <c r="CL5700" s="56" t="s">
        <v>4739</v>
      </c>
      <c r="CM5700" s="56" t="s">
        <v>217</v>
      </c>
      <c r="CN5700" s="56" t="s">
        <v>217</v>
      </c>
      <c r="CO5700" s="52"/>
      <c r="CP5700" s="52"/>
      <c r="CQ5700" s="52"/>
      <c r="CR5700" s="52"/>
      <c r="CS5700" s="52"/>
      <c r="CT5700" s="52"/>
      <c r="CU5700" s="33"/>
      <c r="CV5700" s="33"/>
    </row>
    <row r="5701" spans="74:100">
      <c r="BV5701" s="62"/>
      <c r="BW5701" s="62"/>
      <c r="BX5701" s="62"/>
      <c r="BY5701" s="62"/>
      <c r="BZ5701" s="62"/>
      <c r="CA5701" s="62"/>
      <c r="CB5701" s="62"/>
      <c r="CC5701" s="62"/>
      <c r="CD5701" s="62"/>
      <c r="CE5701" s="62"/>
      <c r="CF5701" s="62"/>
      <c r="CL5701" s="56" t="s">
        <v>18730</v>
      </c>
      <c r="CM5701" s="56"/>
      <c r="CN5701" s="56"/>
      <c r="CO5701" s="52"/>
      <c r="CP5701" s="52"/>
      <c r="CQ5701" s="52"/>
      <c r="CR5701" s="52"/>
      <c r="CS5701" s="52"/>
      <c r="CT5701" s="52"/>
      <c r="CU5701" s="33"/>
      <c r="CV5701" s="33"/>
    </row>
    <row r="5702" spans="74:100">
      <c r="BV5702" s="62"/>
      <c r="BW5702" s="62"/>
      <c r="BX5702" s="62"/>
      <c r="BY5702" s="62"/>
      <c r="BZ5702" s="62"/>
      <c r="CA5702" s="62"/>
      <c r="CB5702" s="62"/>
      <c r="CC5702" s="62"/>
      <c r="CD5702" s="62"/>
      <c r="CE5702" s="62"/>
      <c r="CF5702" s="62"/>
      <c r="CL5702" s="56" t="s">
        <v>4740</v>
      </c>
      <c r="CM5702" s="56" t="s">
        <v>3118</v>
      </c>
      <c r="CN5702" s="56" t="s">
        <v>3118</v>
      </c>
      <c r="CO5702" s="52"/>
      <c r="CP5702" s="52"/>
      <c r="CQ5702" s="52"/>
      <c r="CR5702" s="52"/>
      <c r="CS5702" s="52"/>
      <c r="CT5702" s="52"/>
      <c r="CU5702" s="33"/>
      <c r="CV5702" s="33"/>
    </row>
    <row r="5703" spans="74:100">
      <c r="BV5703" s="62"/>
      <c r="BW5703" s="62"/>
      <c r="BX5703" s="62"/>
      <c r="BY5703" s="62"/>
      <c r="BZ5703" s="62"/>
      <c r="CA5703" s="62"/>
      <c r="CB5703" s="62"/>
      <c r="CC5703" s="62"/>
      <c r="CD5703" s="62"/>
      <c r="CE5703" s="62"/>
      <c r="CF5703" s="62"/>
      <c r="CL5703" s="56" t="s">
        <v>18731</v>
      </c>
      <c r="CM5703" s="56"/>
      <c r="CN5703" s="56"/>
      <c r="CO5703" s="52"/>
      <c r="CP5703" s="52"/>
      <c r="CQ5703" s="52"/>
      <c r="CR5703" s="52"/>
      <c r="CS5703" s="52"/>
      <c r="CT5703" s="52"/>
      <c r="CU5703" s="33"/>
      <c r="CV5703" s="33"/>
    </row>
    <row r="5704" spans="74:100">
      <c r="BV5704" s="62"/>
      <c r="BW5704" s="62"/>
      <c r="BX5704" s="62"/>
      <c r="BY5704" s="62"/>
      <c r="BZ5704" s="62"/>
      <c r="CA5704" s="62"/>
      <c r="CB5704" s="62"/>
      <c r="CC5704" s="62"/>
      <c r="CD5704" s="62"/>
      <c r="CE5704" s="62"/>
      <c r="CF5704" s="62"/>
      <c r="CL5704" s="56" t="s">
        <v>4741</v>
      </c>
      <c r="CM5704" s="56" t="s">
        <v>217</v>
      </c>
      <c r="CN5704" s="56" t="s">
        <v>217</v>
      </c>
      <c r="CO5704" s="52"/>
      <c r="CP5704" s="52"/>
      <c r="CQ5704" s="52"/>
      <c r="CR5704" s="52"/>
      <c r="CS5704" s="52"/>
      <c r="CT5704" s="52"/>
      <c r="CU5704" s="33"/>
      <c r="CV5704" s="33"/>
    </row>
    <row r="5705" spans="74:100">
      <c r="BV5705" s="62"/>
      <c r="BW5705" s="62"/>
      <c r="BX5705" s="62"/>
      <c r="BY5705" s="62"/>
      <c r="BZ5705" s="62"/>
      <c r="CA5705" s="62"/>
      <c r="CB5705" s="62"/>
      <c r="CC5705" s="62"/>
      <c r="CD5705" s="62"/>
      <c r="CE5705" s="62"/>
      <c r="CF5705" s="62"/>
      <c r="CL5705" s="56" t="s">
        <v>18732</v>
      </c>
      <c r="CM5705" s="56"/>
      <c r="CN5705" s="56"/>
      <c r="CO5705" s="52"/>
      <c r="CP5705" s="52"/>
      <c r="CQ5705" s="52"/>
      <c r="CR5705" s="52"/>
      <c r="CS5705" s="52"/>
      <c r="CT5705" s="52"/>
      <c r="CU5705" s="33"/>
      <c r="CV5705" s="33"/>
    </row>
    <row r="5706" spans="74:100">
      <c r="BV5706" s="62"/>
      <c r="BW5706" s="62"/>
      <c r="BX5706" s="62"/>
      <c r="BY5706" s="62"/>
      <c r="BZ5706" s="62"/>
      <c r="CA5706" s="62"/>
      <c r="CB5706" s="62"/>
      <c r="CC5706" s="62"/>
      <c r="CD5706" s="62"/>
      <c r="CE5706" s="62"/>
      <c r="CF5706" s="62"/>
      <c r="CL5706" s="56" t="s">
        <v>4742</v>
      </c>
      <c r="CM5706" s="56" t="s">
        <v>217</v>
      </c>
      <c r="CN5706" s="56" t="s">
        <v>217</v>
      </c>
      <c r="CO5706" s="52"/>
      <c r="CP5706" s="52"/>
      <c r="CQ5706" s="52"/>
      <c r="CR5706" s="52"/>
      <c r="CS5706" s="52"/>
      <c r="CT5706" s="52"/>
      <c r="CU5706" s="33"/>
      <c r="CV5706" s="33"/>
    </row>
    <row r="5707" spans="74:100">
      <c r="BV5707" s="62"/>
      <c r="BW5707" s="62"/>
      <c r="BX5707" s="62"/>
      <c r="BY5707" s="62"/>
      <c r="BZ5707" s="62"/>
      <c r="CA5707" s="62"/>
      <c r="CB5707" s="62"/>
      <c r="CC5707" s="62"/>
      <c r="CD5707" s="62"/>
      <c r="CE5707" s="62"/>
      <c r="CF5707" s="62"/>
      <c r="CL5707" s="56" t="s">
        <v>18733</v>
      </c>
      <c r="CM5707" s="56"/>
      <c r="CN5707" s="56"/>
      <c r="CO5707" s="52"/>
      <c r="CP5707" s="52"/>
      <c r="CQ5707" s="52"/>
      <c r="CR5707" s="52"/>
      <c r="CS5707" s="52"/>
      <c r="CT5707" s="52"/>
      <c r="CU5707" s="33"/>
      <c r="CV5707" s="33"/>
    </row>
    <row r="5708" spans="74:100">
      <c r="BV5708" s="62"/>
      <c r="BW5708" s="62"/>
      <c r="BX5708" s="62"/>
      <c r="BY5708" s="62"/>
      <c r="BZ5708" s="62"/>
      <c r="CA5708" s="62"/>
      <c r="CB5708" s="62"/>
      <c r="CC5708" s="62"/>
      <c r="CD5708" s="62"/>
      <c r="CE5708" s="62"/>
      <c r="CF5708" s="62"/>
      <c r="CL5708" s="56" t="s">
        <v>4743</v>
      </c>
      <c r="CM5708" s="56" t="s">
        <v>3118</v>
      </c>
      <c r="CN5708" s="56" t="s">
        <v>3118</v>
      </c>
      <c r="CO5708" s="52"/>
      <c r="CP5708" s="52"/>
      <c r="CQ5708" s="52"/>
      <c r="CR5708" s="52"/>
      <c r="CS5708" s="52"/>
      <c r="CT5708" s="52"/>
      <c r="CU5708" s="33"/>
      <c r="CV5708" s="33"/>
    </row>
    <row r="5709" spans="74:100">
      <c r="BV5709" s="62"/>
      <c r="BW5709" s="62"/>
      <c r="BX5709" s="62"/>
      <c r="BY5709" s="62"/>
      <c r="BZ5709" s="62"/>
      <c r="CA5709" s="62"/>
      <c r="CB5709" s="62"/>
      <c r="CC5709" s="62"/>
      <c r="CD5709" s="62"/>
      <c r="CE5709" s="62"/>
      <c r="CF5709" s="62"/>
      <c r="CL5709" s="56" t="s">
        <v>20549</v>
      </c>
      <c r="CM5709" s="56"/>
      <c r="CN5709" s="56"/>
      <c r="CO5709" s="52"/>
      <c r="CP5709" s="52"/>
      <c r="CQ5709" s="52"/>
      <c r="CR5709" s="52"/>
      <c r="CS5709" s="52"/>
      <c r="CT5709" s="52"/>
      <c r="CU5709" s="33"/>
      <c r="CV5709" s="33"/>
    </row>
    <row r="5710" spans="74:100">
      <c r="BV5710" s="62"/>
      <c r="BW5710" s="62"/>
      <c r="BX5710" s="62"/>
      <c r="BY5710" s="62"/>
      <c r="BZ5710" s="62"/>
      <c r="CA5710" s="62"/>
      <c r="CB5710" s="62"/>
      <c r="CC5710" s="62"/>
      <c r="CD5710" s="62"/>
      <c r="CE5710" s="62"/>
      <c r="CF5710" s="62"/>
      <c r="CL5710" s="56" t="s">
        <v>1569</v>
      </c>
      <c r="CM5710" s="56" t="s">
        <v>213</v>
      </c>
      <c r="CN5710" s="56" t="s">
        <v>213</v>
      </c>
      <c r="CO5710" s="52"/>
      <c r="CP5710" s="52"/>
      <c r="CQ5710" s="52"/>
      <c r="CR5710" s="52"/>
      <c r="CS5710" s="52"/>
      <c r="CT5710" s="52"/>
      <c r="CU5710" s="33"/>
      <c r="CV5710" s="33"/>
    </row>
    <row r="5711" spans="74:100">
      <c r="BV5711" s="62"/>
      <c r="BW5711" s="62"/>
      <c r="BX5711" s="62"/>
      <c r="BY5711" s="62"/>
      <c r="BZ5711" s="62"/>
      <c r="CA5711" s="62"/>
      <c r="CB5711" s="62"/>
      <c r="CC5711" s="62"/>
      <c r="CD5711" s="62"/>
      <c r="CE5711" s="62"/>
      <c r="CF5711" s="62"/>
      <c r="CL5711" s="56" t="s">
        <v>21669</v>
      </c>
      <c r="CM5711" s="56"/>
      <c r="CN5711" s="56"/>
      <c r="CO5711" s="52"/>
      <c r="CP5711" s="52"/>
      <c r="CQ5711" s="52"/>
      <c r="CR5711" s="52"/>
      <c r="CS5711" s="52"/>
      <c r="CT5711" s="52"/>
      <c r="CU5711" s="33"/>
      <c r="CV5711" s="33"/>
    </row>
    <row r="5712" spans="74:100">
      <c r="BV5712" s="62"/>
      <c r="BW5712" s="62"/>
      <c r="BX5712" s="62"/>
      <c r="BY5712" s="62"/>
      <c r="BZ5712" s="62"/>
      <c r="CA5712" s="62"/>
      <c r="CB5712" s="62"/>
      <c r="CC5712" s="62"/>
      <c r="CD5712" s="62"/>
      <c r="CE5712" s="62"/>
      <c r="CF5712" s="62"/>
      <c r="CL5712" s="56" t="s">
        <v>1570</v>
      </c>
      <c r="CM5712" s="56" t="s">
        <v>213</v>
      </c>
      <c r="CN5712" s="56" t="s">
        <v>213</v>
      </c>
      <c r="CO5712" s="52"/>
      <c r="CP5712" s="52"/>
      <c r="CQ5712" s="52"/>
      <c r="CR5712" s="52"/>
      <c r="CS5712" s="52"/>
      <c r="CT5712" s="52"/>
      <c r="CU5712" s="33"/>
      <c r="CV5712" s="33"/>
    </row>
    <row r="5713" spans="74:100">
      <c r="BV5713" s="62"/>
      <c r="BW5713" s="62"/>
      <c r="BX5713" s="62"/>
      <c r="BY5713" s="62"/>
      <c r="BZ5713" s="62"/>
      <c r="CA5713" s="62"/>
      <c r="CB5713" s="62"/>
      <c r="CC5713" s="62"/>
      <c r="CD5713" s="62"/>
      <c r="CE5713" s="62"/>
      <c r="CF5713" s="62"/>
      <c r="CL5713" s="56" t="s">
        <v>21670</v>
      </c>
      <c r="CM5713" s="56"/>
      <c r="CN5713" s="56"/>
      <c r="CO5713" s="52"/>
      <c r="CP5713" s="52"/>
      <c r="CQ5713" s="52"/>
      <c r="CR5713" s="52"/>
      <c r="CS5713" s="52"/>
      <c r="CT5713" s="52"/>
      <c r="CU5713" s="33"/>
      <c r="CV5713" s="33"/>
    </row>
    <row r="5714" spans="74:100">
      <c r="BV5714" s="62"/>
      <c r="BW5714" s="62"/>
      <c r="BX5714" s="62"/>
      <c r="BY5714" s="62"/>
      <c r="BZ5714" s="62"/>
      <c r="CA5714" s="62"/>
      <c r="CB5714" s="62"/>
      <c r="CC5714" s="62"/>
      <c r="CD5714" s="62"/>
      <c r="CE5714" s="62"/>
      <c r="CF5714" s="62"/>
      <c r="CL5714" s="56" t="s">
        <v>4744</v>
      </c>
      <c r="CM5714" s="56" t="s">
        <v>3118</v>
      </c>
      <c r="CN5714" s="56" t="s">
        <v>3118</v>
      </c>
      <c r="CO5714" s="52"/>
      <c r="CP5714" s="52"/>
      <c r="CQ5714" s="52"/>
      <c r="CR5714" s="52"/>
      <c r="CS5714" s="52"/>
      <c r="CT5714" s="52"/>
      <c r="CU5714" s="33"/>
      <c r="CV5714" s="33"/>
    </row>
    <row r="5715" spans="74:100">
      <c r="BV5715" s="62"/>
      <c r="BW5715" s="62"/>
      <c r="BX5715" s="62"/>
      <c r="BY5715" s="62"/>
      <c r="BZ5715" s="62"/>
      <c r="CA5715" s="62"/>
      <c r="CB5715" s="62"/>
      <c r="CC5715" s="62"/>
      <c r="CD5715" s="62"/>
      <c r="CE5715" s="62"/>
      <c r="CF5715" s="62"/>
      <c r="CL5715" s="56" t="s">
        <v>18734</v>
      </c>
      <c r="CM5715" s="56"/>
      <c r="CN5715" s="56"/>
      <c r="CO5715" s="52"/>
      <c r="CP5715" s="52"/>
      <c r="CQ5715" s="52"/>
      <c r="CR5715" s="52"/>
      <c r="CS5715" s="52"/>
      <c r="CT5715" s="52"/>
      <c r="CU5715" s="33"/>
      <c r="CV5715" s="33"/>
    </row>
    <row r="5716" spans="74:100">
      <c r="BV5716" s="62"/>
      <c r="BW5716" s="62"/>
      <c r="BX5716" s="62"/>
      <c r="BY5716" s="62"/>
      <c r="BZ5716" s="62"/>
      <c r="CA5716" s="62"/>
      <c r="CB5716" s="62"/>
      <c r="CC5716" s="62"/>
      <c r="CD5716" s="62"/>
      <c r="CE5716" s="62"/>
      <c r="CF5716" s="62"/>
      <c r="CL5716" s="56" t="s">
        <v>4745</v>
      </c>
      <c r="CM5716" s="56" t="s">
        <v>217</v>
      </c>
      <c r="CN5716" s="56" t="s">
        <v>217</v>
      </c>
      <c r="CO5716" s="52"/>
      <c r="CP5716" s="52"/>
      <c r="CQ5716" s="52"/>
      <c r="CR5716" s="52"/>
      <c r="CS5716" s="52"/>
      <c r="CT5716" s="52"/>
      <c r="CU5716" s="33"/>
      <c r="CV5716" s="33"/>
    </row>
    <row r="5717" spans="74:100">
      <c r="BV5717" s="62"/>
      <c r="BW5717" s="62"/>
      <c r="BX5717" s="62"/>
      <c r="BY5717" s="62"/>
      <c r="BZ5717" s="62"/>
      <c r="CA5717" s="62"/>
      <c r="CB5717" s="62"/>
      <c r="CC5717" s="62"/>
      <c r="CD5717" s="62"/>
      <c r="CE5717" s="62"/>
      <c r="CF5717" s="62"/>
      <c r="CL5717" s="56" t="s">
        <v>18735</v>
      </c>
      <c r="CM5717" s="56"/>
      <c r="CN5717" s="56"/>
      <c r="CO5717" s="52"/>
      <c r="CP5717" s="52"/>
      <c r="CQ5717" s="52"/>
      <c r="CR5717" s="52"/>
      <c r="CS5717" s="52"/>
      <c r="CT5717" s="52"/>
      <c r="CU5717" s="33"/>
      <c r="CV5717" s="33"/>
    </row>
    <row r="5718" spans="74:100">
      <c r="BV5718" s="62"/>
      <c r="BW5718" s="62"/>
      <c r="BX5718" s="62"/>
      <c r="BY5718" s="62"/>
      <c r="BZ5718" s="62"/>
      <c r="CA5718" s="62"/>
      <c r="CB5718" s="62"/>
      <c r="CC5718" s="62"/>
      <c r="CD5718" s="62"/>
      <c r="CE5718" s="62"/>
      <c r="CF5718" s="62"/>
      <c r="CL5718" s="56" t="s">
        <v>4746</v>
      </c>
      <c r="CM5718" s="56" t="s">
        <v>217</v>
      </c>
      <c r="CN5718" s="56" t="s">
        <v>217</v>
      </c>
      <c r="CO5718" s="52"/>
      <c r="CP5718" s="52"/>
      <c r="CQ5718" s="52"/>
      <c r="CR5718" s="52"/>
      <c r="CS5718" s="52"/>
      <c r="CT5718" s="52"/>
      <c r="CU5718" s="33"/>
      <c r="CV5718" s="33"/>
    </row>
    <row r="5719" spans="74:100">
      <c r="BV5719" s="62"/>
      <c r="BW5719" s="62"/>
      <c r="BX5719" s="62"/>
      <c r="BY5719" s="62"/>
      <c r="BZ5719" s="62"/>
      <c r="CA5719" s="62"/>
      <c r="CB5719" s="62"/>
      <c r="CC5719" s="62"/>
      <c r="CD5719" s="62"/>
      <c r="CE5719" s="62"/>
      <c r="CF5719" s="62"/>
      <c r="CL5719" s="56" t="s">
        <v>18736</v>
      </c>
      <c r="CM5719" s="56"/>
      <c r="CN5719" s="56"/>
      <c r="CO5719" s="52"/>
      <c r="CP5719" s="52"/>
      <c r="CQ5719" s="52"/>
      <c r="CR5719" s="52"/>
      <c r="CS5719" s="52"/>
      <c r="CT5719" s="52"/>
      <c r="CU5719" s="33"/>
      <c r="CV5719" s="33"/>
    </row>
    <row r="5720" spans="74:100">
      <c r="BV5720" s="62"/>
      <c r="BW5720" s="62"/>
      <c r="BX5720" s="62"/>
      <c r="BY5720" s="62"/>
      <c r="BZ5720" s="62"/>
      <c r="CA5720" s="62"/>
      <c r="CB5720" s="62"/>
      <c r="CC5720" s="62"/>
      <c r="CD5720" s="62"/>
      <c r="CE5720" s="62"/>
      <c r="CF5720" s="62"/>
      <c r="CL5720" s="56" t="s">
        <v>27689</v>
      </c>
      <c r="CM5720" s="56" t="s">
        <v>217</v>
      </c>
      <c r="CN5720" s="56" t="s">
        <v>217</v>
      </c>
      <c r="CO5720" s="52"/>
      <c r="CP5720" s="52"/>
      <c r="CQ5720" s="52"/>
      <c r="CR5720" s="52"/>
      <c r="CS5720" s="52"/>
      <c r="CT5720" s="52"/>
      <c r="CU5720" s="33"/>
      <c r="CV5720" s="33"/>
    </row>
    <row r="5721" spans="74:100">
      <c r="BV5721" s="62"/>
      <c r="BW5721" s="62"/>
      <c r="BX5721" s="62"/>
      <c r="BY5721" s="62"/>
      <c r="BZ5721" s="62"/>
      <c r="CA5721" s="62"/>
      <c r="CB5721" s="62"/>
      <c r="CC5721" s="62"/>
      <c r="CD5721" s="62"/>
      <c r="CE5721" s="62"/>
      <c r="CF5721" s="62"/>
      <c r="CL5721" s="56" t="s">
        <v>27690</v>
      </c>
      <c r="CM5721" s="56"/>
      <c r="CN5721" s="56"/>
      <c r="CO5721" s="52"/>
      <c r="CP5721" s="52"/>
      <c r="CQ5721" s="52"/>
      <c r="CR5721" s="52"/>
      <c r="CS5721" s="52"/>
      <c r="CT5721" s="52"/>
      <c r="CU5721" s="33"/>
      <c r="CV5721" s="33"/>
    </row>
    <row r="5722" spans="74:100">
      <c r="BV5722" s="62"/>
      <c r="BW5722" s="62"/>
      <c r="BX5722" s="62"/>
      <c r="BY5722" s="62"/>
      <c r="BZ5722" s="62"/>
      <c r="CA5722" s="62"/>
      <c r="CB5722" s="62"/>
      <c r="CC5722" s="62"/>
      <c r="CD5722" s="62"/>
      <c r="CE5722" s="62"/>
      <c r="CF5722" s="62"/>
      <c r="CL5722" s="56" t="s">
        <v>27691</v>
      </c>
      <c r="CM5722" s="56" t="s">
        <v>3118</v>
      </c>
      <c r="CN5722" s="56" t="s">
        <v>3118</v>
      </c>
      <c r="CO5722" s="52"/>
      <c r="CP5722" s="52"/>
      <c r="CQ5722" s="52"/>
      <c r="CR5722" s="52"/>
      <c r="CS5722" s="52"/>
      <c r="CT5722" s="52"/>
      <c r="CU5722" s="33"/>
      <c r="CV5722" s="33"/>
    </row>
    <row r="5723" spans="74:100">
      <c r="BV5723" s="62"/>
      <c r="BW5723" s="62"/>
      <c r="BX5723" s="62"/>
      <c r="BY5723" s="62"/>
      <c r="BZ5723" s="62"/>
      <c r="CA5723" s="62"/>
      <c r="CB5723" s="62"/>
      <c r="CC5723" s="62"/>
      <c r="CD5723" s="62"/>
      <c r="CE5723" s="62"/>
      <c r="CF5723" s="62"/>
      <c r="CL5723" s="56" t="s">
        <v>27692</v>
      </c>
      <c r="CM5723" s="56"/>
      <c r="CN5723" s="56"/>
      <c r="CO5723" s="52"/>
      <c r="CP5723" s="52"/>
      <c r="CQ5723" s="52"/>
      <c r="CR5723" s="52"/>
      <c r="CS5723" s="52"/>
      <c r="CT5723" s="52"/>
      <c r="CU5723" s="33"/>
      <c r="CV5723" s="33"/>
    </row>
    <row r="5724" spans="74:100">
      <c r="BV5724" s="62"/>
      <c r="BW5724" s="62"/>
      <c r="BX5724" s="62"/>
      <c r="BY5724" s="62"/>
      <c r="BZ5724" s="62"/>
      <c r="CA5724" s="62"/>
      <c r="CB5724" s="62"/>
      <c r="CC5724" s="62"/>
      <c r="CD5724" s="62"/>
      <c r="CE5724" s="62"/>
      <c r="CF5724" s="62"/>
      <c r="CL5724" s="56" t="s">
        <v>27693</v>
      </c>
      <c r="CM5724" s="56" t="s">
        <v>217</v>
      </c>
      <c r="CN5724" s="56" t="s">
        <v>217</v>
      </c>
      <c r="CO5724" s="52"/>
      <c r="CP5724" s="52"/>
      <c r="CQ5724" s="52"/>
      <c r="CR5724" s="52"/>
      <c r="CS5724" s="52"/>
      <c r="CT5724" s="52"/>
      <c r="CU5724" s="33"/>
      <c r="CV5724" s="33"/>
    </row>
    <row r="5725" spans="74:100">
      <c r="BV5725" s="62"/>
      <c r="BW5725" s="62"/>
      <c r="BX5725" s="62"/>
      <c r="BY5725" s="62"/>
      <c r="BZ5725" s="62"/>
      <c r="CA5725" s="62"/>
      <c r="CB5725" s="62"/>
      <c r="CC5725" s="62"/>
      <c r="CD5725" s="62"/>
      <c r="CE5725" s="62"/>
      <c r="CF5725" s="62"/>
      <c r="CL5725" s="56" t="s">
        <v>27692</v>
      </c>
      <c r="CM5725" s="56"/>
      <c r="CN5725" s="56"/>
      <c r="CO5725" s="52"/>
      <c r="CP5725" s="52"/>
      <c r="CQ5725" s="52"/>
      <c r="CR5725" s="52"/>
      <c r="CS5725" s="52"/>
      <c r="CT5725" s="52"/>
      <c r="CU5725" s="33"/>
      <c r="CV5725" s="33"/>
    </row>
    <row r="5726" spans="74:100">
      <c r="BV5726" s="62"/>
      <c r="BW5726" s="62"/>
      <c r="BX5726" s="62"/>
      <c r="BY5726" s="62"/>
      <c r="BZ5726" s="62"/>
      <c r="CA5726" s="62"/>
      <c r="CB5726" s="62"/>
      <c r="CC5726" s="62"/>
      <c r="CD5726" s="62"/>
      <c r="CE5726" s="62"/>
      <c r="CF5726" s="62"/>
      <c r="CL5726" s="56" t="s">
        <v>4747</v>
      </c>
      <c r="CM5726" s="56" t="s">
        <v>3118</v>
      </c>
      <c r="CN5726" s="56" t="s">
        <v>3118</v>
      </c>
      <c r="CO5726" s="52"/>
      <c r="CP5726" s="52"/>
      <c r="CQ5726" s="52"/>
      <c r="CR5726" s="52"/>
      <c r="CS5726" s="52"/>
      <c r="CT5726" s="52"/>
      <c r="CU5726" s="33"/>
      <c r="CV5726" s="33"/>
    </row>
    <row r="5727" spans="74:100">
      <c r="BV5727" s="62"/>
      <c r="BW5727" s="62"/>
      <c r="BX5727" s="62"/>
      <c r="BY5727" s="62"/>
      <c r="BZ5727" s="62"/>
      <c r="CA5727" s="62"/>
      <c r="CB5727" s="62"/>
      <c r="CC5727" s="62"/>
      <c r="CD5727" s="62"/>
      <c r="CE5727" s="62"/>
      <c r="CF5727" s="62"/>
      <c r="CL5727" s="56" t="s">
        <v>18737</v>
      </c>
      <c r="CM5727" s="56"/>
      <c r="CN5727" s="56"/>
      <c r="CO5727" s="52"/>
      <c r="CP5727" s="52"/>
      <c r="CQ5727" s="52"/>
      <c r="CR5727" s="52"/>
      <c r="CS5727" s="52"/>
      <c r="CT5727" s="52"/>
      <c r="CU5727" s="33"/>
      <c r="CV5727" s="33"/>
    </row>
    <row r="5728" spans="74:100">
      <c r="BV5728" s="62"/>
      <c r="BW5728" s="62"/>
      <c r="BX5728" s="62"/>
      <c r="BY5728" s="62"/>
      <c r="BZ5728" s="62"/>
      <c r="CA5728" s="62"/>
      <c r="CB5728" s="62"/>
      <c r="CC5728" s="62"/>
      <c r="CD5728" s="62"/>
      <c r="CE5728" s="62"/>
      <c r="CF5728" s="62"/>
      <c r="CL5728" s="56" t="s">
        <v>4748</v>
      </c>
      <c r="CM5728" s="56" t="s">
        <v>217</v>
      </c>
      <c r="CN5728" s="56" t="s">
        <v>217</v>
      </c>
      <c r="CO5728" s="52"/>
      <c r="CP5728" s="52"/>
      <c r="CQ5728" s="52"/>
      <c r="CR5728" s="52"/>
      <c r="CS5728" s="52"/>
      <c r="CT5728" s="52"/>
      <c r="CU5728" s="33"/>
      <c r="CV5728" s="33"/>
    </row>
    <row r="5729" spans="74:100">
      <c r="BV5729" s="62"/>
      <c r="BW5729" s="62"/>
      <c r="BX5729" s="62"/>
      <c r="BY5729" s="62"/>
      <c r="BZ5729" s="62"/>
      <c r="CA5729" s="62"/>
      <c r="CB5729" s="62"/>
      <c r="CC5729" s="62"/>
      <c r="CD5729" s="62"/>
      <c r="CE5729" s="62"/>
      <c r="CF5729" s="62"/>
      <c r="CL5729" s="56" t="s">
        <v>18738</v>
      </c>
      <c r="CM5729" s="56"/>
      <c r="CN5729" s="56"/>
      <c r="CO5729" s="52"/>
      <c r="CP5729" s="52"/>
      <c r="CQ5729" s="52"/>
      <c r="CR5729" s="52"/>
      <c r="CS5729" s="52"/>
      <c r="CT5729" s="52"/>
      <c r="CU5729" s="33"/>
      <c r="CV5729" s="33"/>
    </row>
    <row r="5730" spans="74:100">
      <c r="BV5730" s="62"/>
      <c r="BW5730" s="62"/>
      <c r="BX5730" s="62"/>
      <c r="BY5730" s="62"/>
      <c r="BZ5730" s="62"/>
      <c r="CA5730" s="62"/>
      <c r="CB5730" s="62"/>
      <c r="CC5730" s="62"/>
      <c r="CD5730" s="62"/>
      <c r="CE5730" s="62"/>
      <c r="CF5730" s="62"/>
      <c r="CL5730" s="56" t="s">
        <v>4749</v>
      </c>
      <c r="CM5730" s="56" t="s">
        <v>3118</v>
      </c>
      <c r="CN5730" s="56" t="s">
        <v>3118</v>
      </c>
      <c r="CO5730" s="52"/>
      <c r="CP5730" s="52"/>
      <c r="CQ5730" s="52"/>
      <c r="CR5730" s="52"/>
      <c r="CS5730" s="52"/>
      <c r="CT5730" s="52"/>
      <c r="CU5730" s="33"/>
      <c r="CV5730" s="33"/>
    </row>
    <row r="5731" spans="74:100">
      <c r="BV5731" s="62"/>
      <c r="BW5731" s="62"/>
      <c r="BX5731" s="62"/>
      <c r="BY5731" s="62"/>
      <c r="BZ5731" s="62"/>
      <c r="CA5731" s="62"/>
      <c r="CB5731" s="62"/>
      <c r="CC5731" s="62"/>
      <c r="CD5731" s="62"/>
      <c r="CE5731" s="62"/>
      <c r="CF5731" s="62"/>
      <c r="CL5731" s="56" t="s">
        <v>18739</v>
      </c>
      <c r="CM5731" s="56"/>
      <c r="CN5731" s="56"/>
      <c r="CO5731" s="52"/>
      <c r="CP5731" s="52"/>
      <c r="CQ5731" s="52"/>
      <c r="CR5731" s="52"/>
      <c r="CS5731" s="52"/>
      <c r="CT5731" s="52"/>
      <c r="CU5731" s="33"/>
      <c r="CV5731" s="33"/>
    </row>
    <row r="5732" spans="74:100">
      <c r="BV5732" s="62"/>
      <c r="BW5732" s="62"/>
      <c r="BX5732" s="62"/>
      <c r="BY5732" s="62"/>
      <c r="BZ5732" s="62"/>
      <c r="CA5732" s="62"/>
      <c r="CB5732" s="62"/>
      <c r="CC5732" s="62"/>
      <c r="CD5732" s="62"/>
      <c r="CE5732" s="62"/>
      <c r="CF5732" s="62"/>
      <c r="CL5732" s="56" t="s">
        <v>4750</v>
      </c>
      <c r="CM5732" s="56" t="s">
        <v>217</v>
      </c>
      <c r="CN5732" s="56" t="s">
        <v>217</v>
      </c>
      <c r="CO5732" s="52"/>
      <c r="CP5732" s="52"/>
      <c r="CQ5732" s="52"/>
      <c r="CR5732" s="52"/>
      <c r="CS5732" s="52"/>
      <c r="CT5732" s="52"/>
      <c r="CU5732" s="33"/>
      <c r="CV5732" s="33"/>
    </row>
    <row r="5733" spans="74:100">
      <c r="BV5733" s="62"/>
      <c r="BW5733" s="62"/>
      <c r="BX5733" s="62"/>
      <c r="BY5733" s="62"/>
      <c r="BZ5733" s="62"/>
      <c r="CA5733" s="62"/>
      <c r="CB5733" s="62"/>
      <c r="CC5733" s="62"/>
      <c r="CD5733" s="62"/>
      <c r="CE5733" s="62"/>
      <c r="CF5733" s="62"/>
      <c r="CL5733" s="56" t="s">
        <v>18740</v>
      </c>
      <c r="CM5733" s="56"/>
      <c r="CN5733" s="56"/>
      <c r="CO5733" s="52"/>
      <c r="CP5733" s="52"/>
      <c r="CQ5733" s="52"/>
      <c r="CR5733" s="52"/>
      <c r="CS5733" s="52"/>
      <c r="CT5733" s="52"/>
      <c r="CU5733" s="33"/>
      <c r="CV5733" s="33"/>
    </row>
    <row r="5734" spans="74:100">
      <c r="BV5734" s="62"/>
      <c r="BW5734" s="62"/>
      <c r="BX5734" s="62"/>
      <c r="BY5734" s="62"/>
      <c r="BZ5734" s="62"/>
      <c r="CA5734" s="62"/>
      <c r="CB5734" s="62"/>
      <c r="CC5734" s="62"/>
      <c r="CD5734" s="62"/>
      <c r="CE5734" s="62"/>
      <c r="CF5734" s="62"/>
      <c r="CL5734" s="56" t="s">
        <v>4751</v>
      </c>
      <c r="CM5734" s="56" t="s">
        <v>3118</v>
      </c>
      <c r="CN5734" s="56" t="s">
        <v>3118</v>
      </c>
      <c r="CO5734" s="52"/>
      <c r="CP5734" s="52"/>
      <c r="CQ5734" s="52"/>
      <c r="CR5734" s="52"/>
      <c r="CS5734" s="52"/>
      <c r="CT5734" s="52"/>
      <c r="CU5734" s="33"/>
      <c r="CV5734" s="33"/>
    </row>
    <row r="5735" spans="74:100">
      <c r="BV5735" s="62"/>
      <c r="BW5735" s="62"/>
      <c r="BX5735" s="62"/>
      <c r="BY5735" s="62"/>
      <c r="BZ5735" s="62"/>
      <c r="CA5735" s="62"/>
      <c r="CB5735" s="62"/>
      <c r="CC5735" s="62"/>
      <c r="CD5735" s="62"/>
      <c r="CE5735" s="62"/>
      <c r="CF5735" s="62"/>
      <c r="CL5735" s="56" t="s">
        <v>18741</v>
      </c>
      <c r="CM5735" s="56"/>
      <c r="CN5735" s="56"/>
      <c r="CO5735" s="52"/>
      <c r="CP5735" s="52"/>
      <c r="CQ5735" s="52"/>
      <c r="CR5735" s="52"/>
      <c r="CS5735" s="52"/>
      <c r="CT5735" s="52"/>
      <c r="CU5735" s="33"/>
      <c r="CV5735" s="33"/>
    </row>
    <row r="5736" spans="74:100">
      <c r="BV5736" s="62"/>
      <c r="BW5736" s="62"/>
      <c r="BX5736" s="62"/>
      <c r="BY5736" s="62"/>
      <c r="BZ5736" s="62"/>
      <c r="CA5736" s="62"/>
      <c r="CB5736" s="62"/>
      <c r="CC5736" s="62"/>
      <c r="CD5736" s="62"/>
      <c r="CE5736" s="62"/>
      <c r="CF5736" s="62"/>
      <c r="CL5736" s="56" t="s">
        <v>27694</v>
      </c>
      <c r="CM5736" s="56" t="s">
        <v>217</v>
      </c>
      <c r="CN5736" s="56" t="s">
        <v>217</v>
      </c>
      <c r="CO5736" s="52"/>
      <c r="CP5736" s="52"/>
      <c r="CQ5736" s="52"/>
      <c r="CR5736" s="52"/>
      <c r="CS5736" s="52"/>
      <c r="CT5736" s="52"/>
      <c r="CU5736" s="33"/>
      <c r="CV5736" s="33"/>
    </row>
    <row r="5737" spans="74:100">
      <c r="BV5737" s="62"/>
      <c r="BW5737" s="62"/>
      <c r="BX5737" s="62"/>
      <c r="BY5737" s="62"/>
      <c r="BZ5737" s="62"/>
      <c r="CA5737" s="62"/>
      <c r="CB5737" s="62"/>
      <c r="CC5737" s="62"/>
      <c r="CD5737" s="62"/>
      <c r="CE5737" s="62"/>
      <c r="CF5737" s="62"/>
      <c r="CL5737" s="56" t="s">
        <v>27695</v>
      </c>
      <c r="CM5737" s="56"/>
      <c r="CN5737" s="56"/>
      <c r="CO5737" s="52"/>
      <c r="CP5737" s="52"/>
      <c r="CQ5737" s="52"/>
      <c r="CR5737" s="52"/>
      <c r="CS5737" s="52"/>
      <c r="CT5737" s="52"/>
      <c r="CU5737" s="33"/>
      <c r="CV5737" s="33"/>
    </row>
    <row r="5738" spans="74:100">
      <c r="BV5738" s="62"/>
      <c r="BW5738" s="62"/>
      <c r="BX5738" s="62"/>
      <c r="BY5738" s="62"/>
      <c r="BZ5738" s="62"/>
      <c r="CA5738" s="62"/>
      <c r="CB5738" s="62"/>
      <c r="CC5738" s="62"/>
      <c r="CD5738" s="62"/>
      <c r="CE5738" s="62"/>
      <c r="CF5738" s="62"/>
      <c r="CL5738" s="56" t="s">
        <v>4752</v>
      </c>
      <c r="CM5738" s="56" t="s">
        <v>217</v>
      </c>
      <c r="CN5738" s="56" t="s">
        <v>217</v>
      </c>
      <c r="CO5738" s="52"/>
      <c r="CP5738" s="52"/>
      <c r="CQ5738" s="52"/>
      <c r="CR5738" s="52"/>
      <c r="CS5738" s="52"/>
      <c r="CT5738" s="52"/>
      <c r="CU5738" s="33"/>
      <c r="CV5738" s="33"/>
    </row>
    <row r="5739" spans="74:100">
      <c r="BV5739" s="62"/>
      <c r="BW5739" s="62"/>
      <c r="BX5739" s="62"/>
      <c r="BY5739" s="62"/>
      <c r="BZ5739" s="62"/>
      <c r="CA5739" s="62"/>
      <c r="CB5739" s="62"/>
      <c r="CC5739" s="62"/>
      <c r="CD5739" s="62"/>
      <c r="CE5739" s="62"/>
      <c r="CF5739" s="62"/>
      <c r="CL5739" s="56" t="s">
        <v>18741</v>
      </c>
      <c r="CM5739" s="56"/>
      <c r="CN5739" s="56"/>
      <c r="CO5739" s="52"/>
      <c r="CP5739" s="52"/>
      <c r="CQ5739" s="52"/>
      <c r="CR5739" s="52"/>
      <c r="CS5739" s="52"/>
      <c r="CT5739" s="52"/>
      <c r="CU5739" s="33"/>
      <c r="CV5739" s="33"/>
    </row>
    <row r="5740" spans="74:100">
      <c r="BV5740" s="62"/>
      <c r="BW5740" s="62"/>
      <c r="BX5740" s="62"/>
      <c r="BY5740" s="62"/>
      <c r="BZ5740" s="62"/>
      <c r="CA5740" s="62"/>
      <c r="CB5740" s="62"/>
      <c r="CC5740" s="62"/>
      <c r="CD5740" s="62"/>
      <c r="CE5740" s="62"/>
      <c r="CF5740" s="62"/>
      <c r="CL5740" s="56" t="s">
        <v>4753</v>
      </c>
      <c r="CM5740" s="56" t="s">
        <v>217</v>
      </c>
      <c r="CN5740" s="56" t="s">
        <v>217</v>
      </c>
      <c r="CO5740" s="52"/>
      <c r="CP5740" s="52"/>
      <c r="CQ5740" s="52"/>
      <c r="CR5740" s="52"/>
      <c r="CS5740" s="52"/>
      <c r="CT5740" s="52"/>
      <c r="CU5740" s="33"/>
      <c r="CV5740" s="33"/>
    </row>
    <row r="5741" spans="74:100">
      <c r="BV5741" s="62"/>
      <c r="BW5741" s="62"/>
      <c r="BX5741" s="62"/>
      <c r="BY5741" s="62"/>
      <c r="BZ5741" s="62"/>
      <c r="CA5741" s="62"/>
      <c r="CB5741" s="62"/>
      <c r="CC5741" s="62"/>
      <c r="CD5741" s="62"/>
      <c r="CE5741" s="62"/>
      <c r="CF5741" s="62"/>
      <c r="CL5741" s="56" t="s">
        <v>21671</v>
      </c>
      <c r="CM5741" s="56"/>
      <c r="CN5741" s="56"/>
      <c r="CO5741" s="52"/>
      <c r="CP5741" s="52"/>
      <c r="CQ5741" s="52"/>
      <c r="CR5741" s="52"/>
      <c r="CS5741" s="52"/>
      <c r="CT5741" s="52"/>
      <c r="CU5741" s="33"/>
      <c r="CV5741" s="33"/>
    </row>
    <row r="5742" spans="74:100">
      <c r="BV5742" s="62"/>
      <c r="BW5742" s="62"/>
      <c r="BX5742" s="62"/>
      <c r="BY5742" s="62"/>
      <c r="BZ5742" s="62"/>
      <c r="CA5742" s="62"/>
      <c r="CB5742" s="62"/>
      <c r="CC5742" s="62"/>
      <c r="CD5742" s="62"/>
      <c r="CE5742" s="62"/>
      <c r="CF5742" s="62"/>
      <c r="CL5742" s="56" t="s">
        <v>27696</v>
      </c>
      <c r="CM5742" s="56" t="s">
        <v>217</v>
      </c>
      <c r="CN5742" s="56" t="s">
        <v>217</v>
      </c>
      <c r="CO5742" s="52"/>
      <c r="CP5742" s="52"/>
      <c r="CQ5742" s="52"/>
      <c r="CR5742" s="52"/>
      <c r="CS5742" s="52"/>
      <c r="CT5742" s="52"/>
      <c r="CU5742" s="33"/>
      <c r="CV5742" s="33"/>
    </row>
    <row r="5743" spans="74:100">
      <c r="BV5743" s="62"/>
      <c r="BW5743" s="62"/>
      <c r="BX5743" s="62"/>
      <c r="BY5743" s="62"/>
      <c r="BZ5743" s="62"/>
      <c r="CA5743" s="62"/>
      <c r="CB5743" s="62"/>
      <c r="CC5743" s="62"/>
      <c r="CD5743" s="62"/>
      <c r="CE5743" s="62"/>
      <c r="CF5743" s="62"/>
      <c r="CL5743" s="56" t="s">
        <v>18741</v>
      </c>
      <c r="CM5743" s="56"/>
      <c r="CN5743" s="56"/>
      <c r="CO5743" s="52"/>
      <c r="CP5743" s="52"/>
      <c r="CQ5743" s="52"/>
      <c r="CR5743" s="52"/>
      <c r="CS5743" s="52"/>
      <c r="CT5743" s="52"/>
      <c r="CU5743" s="33"/>
      <c r="CV5743" s="33"/>
    </row>
    <row r="5744" spans="74:100">
      <c r="BV5744" s="62"/>
      <c r="BW5744" s="62"/>
      <c r="BX5744" s="62"/>
      <c r="BY5744" s="62"/>
      <c r="BZ5744" s="62"/>
      <c r="CA5744" s="62"/>
      <c r="CB5744" s="62"/>
      <c r="CC5744" s="62"/>
      <c r="CD5744" s="62"/>
      <c r="CE5744" s="62"/>
      <c r="CF5744" s="62"/>
      <c r="CL5744" s="56" t="s">
        <v>4754</v>
      </c>
      <c r="CM5744" s="56" t="s">
        <v>3118</v>
      </c>
      <c r="CN5744" s="56" t="s">
        <v>3118</v>
      </c>
      <c r="CO5744" s="52"/>
      <c r="CP5744" s="52"/>
      <c r="CQ5744" s="52"/>
      <c r="CR5744" s="52"/>
      <c r="CS5744" s="52"/>
      <c r="CT5744" s="52"/>
      <c r="CU5744" s="33"/>
      <c r="CV5744" s="33"/>
    </row>
    <row r="5745" spans="74:100">
      <c r="BV5745" s="62"/>
      <c r="BW5745" s="62"/>
      <c r="BX5745" s="62"/>
      <c r="BY5745" s="62"/>
      <c r="BZ5745" s="62"/>
      <c r="CA5745" s="62"/>
      <c r="CB5745" s="62"/>
      <c r="CC5745" s="62"/>
      <c r="CD5745" s="62"/>
      <c r="CE5745" s="62"/>
      <c r="CF5745" s="62"/>
      <c r="CL5745" s="56" t="s">
        <v>18742</v>
      </c>
      <c r="CM5745" s="56"/>
      <c r="CN5745" s="56"/>
      <c r="CO5745" s="52"/>
      <c r="CP5745" s="52"/>
      <c r="CQ5745" s="52"/>
      <c r="CR5745" s="52"/>
      <c r="CS5745" s="52"/>
      <c r="CT5745" s="52"/>
      <c r="CU5745" s="33"/>
      <c r="CV5745" s="33"/>
    </row>
    <row r="5746" spans="74:100">
      <c r="BV5746" s="62"/>
      <c r="BW5746" s="62"/>
      <c r="BX5746" s="62"/>
      <c r="BY5746" s="62"/>
      <c r="BZ5746" s="62"/>
      <c r="CA5746" s="62"/>
      <c r="CB5746" s="62"/>
      <c r="CC5746" s="62"/>
      <c r="CD5746" s="62"/>
      <c r="CE5746" s="62"/>
      <c r="CF5746" s="62"/>
      <c r="CL5746" s="56" t="s">
        <v>4755</v>
      </c>
      <c r="CM5746" s="56" t="s">
        <v>217</v>
      </c>
      <c r="CN5746" s="56" t="s">
        <v>217</v>
      </c>
      <c r="CO5746" s="52"/>
      <c r="CP5746" s="52"/>
      <c r="CQ5746" s="52"/>
      <c r="CR5746" s="52"/>
      <c r="CS5746" s="52"/>
      <c r="CT5746" s="52"/>
      <c r="CU5746" s="33"/>
      <c r="CV5746" s="33"/>
    </row>
    <row r="5747" spans="74:100">
      <c r="BV5747" s="62"/>
      <c r="BW5747" s="62"/>
      <c r="BX5747" s="62"/>
      <c r="BY5747" s="62"/>
      <c r="BZ5747" s="62"/>
      <c r="CA5747" s="62"/>
      <c r="CB5747" s="62"/>
      <c r="CC5747" s="62"/>
      <c r="CD5747" s="62"/>
      <c r="CE5747" s="62"/>
      <c r="CF5747" s="62"/>
      <c r="CL5747" s="56" t="s">
        <v>18743</v>
      </c>
      <c r="CM5747" s="56"/>
      <c r="CN5747" s="56"/>
      <c r="CO5747" s="52"/>
      <c r="CP5747" s="52"/>
      <c r="CQ5747" s="52"/>
      <c r="CR5747" s="52"/>
      <c r="CS5747" s="52"/>
      <c r="CT5747" s="52"/>
      <c r="CU5747" s="33"/>
      <c r="CV5747" s="33"/>
    </row>
    <row r="5748" spans="74:100">
      <c r="BV5748" s="62"/>
      <c r="BW5748" s="62"/>
      <c r="BX5748" s="62"/>
      <c r="BY5748" s="62"/>
      <c r="BZ5748" s="62"/>
      <c r="CA5748" s="62"/>
      <c r="CB5748" s="62"/>
      <c r="CC5748" s="62"/>
      <c r="CD5748" s="62"/>
      <c r="CE5748" s="62"/>
      <c r="CF5748" s="62"/>
      <c r="CL5748" s="56" t="s">
        <v>4756</v>
      </c>
      <c r="CM5748" s="56" t="s">
        <v>215</v>
      </c>
      <c r="CN5748" s="56" t="s">
        <v>215</v>
      </c>
      <c r="CO5748" s="52"/>
      <c r="CP5748" s="52"/>
      <c r="CQ5748" s="52"/>
      <c r="CR5748" s="52"/>
      <c r="CS5748" s="52"/>
      <c r="CT5748" s="52"/>
      <c r="CU5748" s="33"/>
      <c r="CV5748" s="33"/>
    </row>
    <row r="5749" spans="74:100">
      <c r="BV5749" s="62"/>
      <c r="BW5749" s="62"/>
      <c r="BX5749" s="62"/>
      <c r="BY5749" s="62"/>
      <c r="BZ5749" s="62"/>
      <c r="CA5749" s="62"/>
      <c r="CB5749" s="62"/>
      <c r="CC5749" s="62"/>
      <c r="CD5749" s="62"/>
      <c r="CE5749" s="62"/>
      <c r="CF5749" s="62"/>
      <c r="CL5749" s="56" t="s">
        <v>21672</v>
      </c>
      <c r="CM5749" s="56"/>
      <c r="CN5749" s="56"/>
      <c r="CO5749" s="52"/>
      <c r="CP5749" s="52"/>
      <c r="CQ5749" s="52"/>
      <c r="CR5749" s="52"/>
      <c r="CS5749" s="52"/>
      <c r="CT5749" s="52"/>
      <c r="CU5749" s="33"/>
      <c r="CV5749" s="33"/>
    </row>
    <row r="5750" spans="74:100">
      <c r="BV5750" s="62"/>
      <c r="BW5750" s="62"/>
      <c r="BX5750" s="62"/>
      <c r="BY5750" s="62"/>
      <c r="BZ5750" s="62"/>
      <c r="CA5750" s="62"/>
      <c r="CB5750" s="62"/>
      <c r="CC5750" s="62"/>
      <c r="CD5750" s="62"/>
      <c r="CE5750" s="62"/>
      <c r="CF5750" s="62"/>
      <c r="CL5750" s="56" t="s">
        <v>4757</v>
      </c>
      <c r="CM5750" s="56" t="s">
        <v>3118</v>
      </c>
      <c r="CN5750" s="56" t="s">
        <v>3118</v>
      </c>
      <c r="CO5750" s="52"/>
      <c r="CP5750" s="52"/>
      <c r="CQ5750" s="52"/>
      <c r="CR5750" s="52"/>
      <c r="CS5750" s="52"/>
      <c r="CT5750" s="52"/>
      <c r="CU5750" s="33"/>
      <c r="CV5750" s="33"/>
    </row>
    <row r="5751" spans="74:100">
      <c r="BV5751" s="62"/>
      <c r="BW5751" s="62"/>
      <c r="BX5751" s="62"/>
      <c r="BY5751" s="62"/>
      <c r="BZ5751" s="62"/>
      <c r="CA5751" s="62"/>
      <c r="CB5751" s="62"/>
      <c r="CC5751" s="62"/>
      <c r="CD5751" s="62"/>
      <c r="CE5751" s="62"/>
      <c r="CF5751" s="62"/>
      <c r="CL5751" s="56" t="s">
        <v>18744</v>
      </c>
      <c r="CM5751" s="56"/>
      <c r="CN5751" s="56"/>
      <c r="CO5751" s="52"/>
      <c r="CP5751" s="52"/>
      <c r="CQ5751" s="52"/>
      <c r="CR5751" s="52"/>
      <c r="CS5751" s="52"/>
      <c r="CT5751" s="52"/>
      <c r="CU5751" s="33"/>
      <c r="CV5751" s="33"/>
    </row>
    <row r="5752" spans="74:100">
      <c r="BV5752" s="62"/>
      <c r="BW5752" s="62"/>
      <c r="BX5752" s="62"/>
      <c r="BY5752" s="62"/>
      <c r="BZ5752" s="62"/>
      <c r="CA5752" s="62"/>
      <c r="CB5752" s="62"/>
      <c r="CC5752" s="62"/>
      <c r="CD5752" s="62"/>
      <c r="CE5752" s="62"/>
      <c r="CF5752" s="62"/>
      <c r="CL5752" s="56" t="s">
        <v>4758</v>
      </c>
      <c r="CM5752" s="56" t="s">
        <v>217</v>
      </c>
      <c r="CN5752" s="56" t="s">
        <v>217</v>
      </c>
      <c r="CO5752" s="52"/>
      <c r="CP5752" s="52"/>
      <c r="CQ5752" s="52"/>
      <c r="CR5752" s="52"/>
      <c r="CS5752" s="52"/>
      <c r="CT5752" s="52"/>
      <c r="CU5752" s="33"/>
      <c r="CV5752" s="33"/>
    </row>
    <row r="5753" spans="74:100">
      <c r="BV5753" s="62"/>
      <c r="BW5753" s="62"/>
      <c r="BX5753" s="62"/>
      <c r="BY5753" s="62"/>
      <c r="BZ5753" s="62"/>
      <c r="CA5753" s="62"/>
      <c r="CB5753" s="62"/>
      <c r="CC5753" s="62"/>
      <c r="CD5753" s="62"/>
      <c r="CE5753" s="62"/>
      <c r="CF5753" s="62"/>
      <c r="CL5753" s="56" t="s">
        <v>18745</v>
      </c>
      <c r="CM5753" s="56"/>
      <c r="CN5753" s="56"/>
      <c r="CO5753" s="52"/>
      <c r="CP5753" s="52"/>
      <c r="CQ5753" s="52"/>
      <c r="CR5753" s="52"/>
      <c r="CS5753" s="52"/>
      <c r="CT5753" s="52"/>
      <c r="CU5753" s="33"/>
      <c r="CV5753" s="33"/>
    </row>
    <row r="5754" spans="74:100">
      <c r="BV5754" s="62"/>
      <c r="BW5754" s="62"/>
      <c r="BX5754" s="62"/>
      <c r="BY5754" s="62"/>
      <c r="BZ5754" s="62"/>
      <c r="CA5754" s="62"/>
      <c r="CB5754" s="62"/>
      <c r="CC5754" s="62"/>
      <c r="CD5754" s="62"/>
      <c r="CE5754" s="62"/>
      <c r="CF5754" s="62"/>
      <c r="CL5754" s="56" t="s">
        <v>4759</v>
      </c>
      <c r="CM5754" s="56" t="s">
        <v>217</v>
      </c>
      <c r="CN5754" s="56" t="s">
        <v>217</v>
      </c>
      <c r="CO5754" s="52"/>
      <c r="CP5754" s="52"/>
      <c r="CQ5754" s="52"/>
      <c r="CR5754" s="52"/>
      <c r="CS5754" s="52"/>
      <c r="CT5754" s="52"/>
      <c r="CU5754" s="33"/>
      <c r="CV5754" s="33"/>
    </row>
    <row r="5755" spans="74:100">
      <c r="BV5755" s="62"/>
      <c r="BW5755" s="62"/>
      <c r="BX5755" s="62"/>
      <c r="BY5755" s="62"/>
      <c r="BZ5755" s="62"/>
      <c r="CA5755" s="62"/>
      <c r="CB5755" s="62"/>
      <c r="CC5755" s="62"/>
      <c r="CD5755" s="62"/>
      <c r="CE5755" s="62"/>
      <c r="CF5755" s="62"/>
      <c r="CL5755" s="56" t="s">
        <v>18744</v>
      </c>
      <c r="CM5755" s="56"/>
      <c r="CN5755" s="56"/>
      <c r="CO5755" s="52"/>
      <c r="CP5755" s="52"/>
      <c r="CQ5755" s="52"/>
      <c r="CR5755" s="52"/>
      <c r="CS5755" s="52"/>
      <c r="CT5755" s="52"/>
      <c r="CU5755" s="33"/>
      <c r="CV5755" s="33"/>
    </row>
    <row r="5756" spans="74:100">
      <c r="BV5756" s="62"/>
      <c r="BW5756" s="62"/>
      <c r="BX5756" s="62"/>
      <c r="BY5756" s="62"/>
      <c r="BZ5756" s="62"/>
      <c r="CA5756" s="62"/>
      <c r="CB5756" s="62"/>
      <c r="CC5756" s="62"/>
      <c r="CD5756" s="62"/>
      <c r="CE5756" s="62"/>
      <c r="CF5756" s="62"/>
      <c r="CL5756" s="56" t="s">
        <v>4760</v>
      </c>
      <c r="CM5756" s="56" t="s">
        <v>3118</v>
      </c>
      <c r="CN5756" s="56" t="s">
        <v>3118</v>
      </c>
      <c r="CO5756" s="52"/>
      <c r="CP5756" s="52"/>
      <c r="CQ5756" s="52"/>
      <c r="CR5756" s="52"/>
      <c r="CS5756" s="52"/>
      <c r="CT5756" s="52"/>
      <c r="CU5756" s="33"/>
      <c r="CV5756" s="33"/>
    </row>
    <row r="5757" spans="74:100">
      <c r="BV5757" s="62"/>
      <c r="BW5757" s="62"/>
      <c r="BX5757" s="62"/>
      <c r="BY5757" s="62"/>
      <c r="BZ5757" s="62"/>
      <c r="CA5757" s="62"/>
      <c r="CB5757" s="62"/>
      <c r="CC5757" s="62"/>
      <c r="CD5757" s="62"/>
      <c r="CE5757" s="62"/>
      <c r="CF5757" s="62"/>
      <c r="CL5757" s="56" t="s">
        <v>18746</v>
      </c>
      <c r="CM5757" s="56"/>
      <c r="CN5757" s="56"/>
      <c r="CO5757" s="52"/>
      <c r="CP5757" s="52"/>
      <c r="CQ5757" s="52"/>
      <c r="CR5757" s="52"/>
      <c r="CS5757" s="52"/>
      <c r="CT5757" s="52"/>
      <c r="CU5757" s="33"/>
      <c r="CV5757" s="33"/>
    </row>
    <row r="5758" spans="74:100">
      <c r="BV5758" s="62"/>
      <c r="BW5758" s="62"/>
      <c r="BX5758" s="62"/>
      <c r="BY5758" s="62"/>
      <c r="BZ5758" s="62"/>
      <c r="CA5758" s="62"/>
      <c r="CB5758" s="62"/>
      <c r="CC5758" s="62"/>
      <c r="CD5758" s="62"/>
      <c r="CE5758" s="62"/>
      <c r="CF5758" s="62"/>
      <c r="CL5758" s="56" t="s">
        <v>4761</v>
      </c>
      <c r="CM5758" s="56" t="s">
        <v>216</v>
      </c>
      <c r="CN5758" s="56" t="s">
        <v>216</v>
      </c>
      <c r="CO5758" s="52"/>
      <c r="CP5758" s="52"/>
      <c r="CQ5758" s="52"/>
      <c r="CR5758" s="52"/>
      <c r="CS5758" s="52"/>
      <c r="CT5758" s="52"/>
      <c r="CU5758" s="33"/>
      <c r="CV5758" s="33"/>
    </row>
    <row r="5759" spans="74:100">
      <c r="BV5759" s="62"/>
      <c r="BW5759" s="62"/>
      <c r="BX5759" s="62"/>
      <c r="BY5759" s="62"/>
      <c r="BZ5759" s="62"/>
      <c r="CA5759" s="62"/>
      <c r="CB5759" s="62"/>
      <c r="CC5759" s="62"/>
      <c r="CD5759" s="62"/>
      <c r="CE5759" s="62"/>
      <c r="CF5759" s="62"/>
      <c r="CL5759" s="56" t="s">
        <v>21673</v>
      </c>
      <c r="CM5759" s="56"/>
      <c r="CN5759" s="56"/>
      <c r="CO5759" s="52"/>
      <c r="CP5759" s="52"/>
      <c r="CQ5759" s="52"/>
      <c r="CR5759" s="52"/>
      <c r="CS5759" s="52"/>
      <c r="CT5759" s="52"/>
      <c r="CU5759" s="33"/>
      <c r="CV5759" s="33"/>
    </row>
    <row r="5760" spans="74:100">
      <c r="BV5760" s="62"/>
      <c r="BW5760" s="62"/>
      <c r="BX5760" s="62"/>
      <c r="BY5760" s="62"/>
      <c r="BZ5760" s="62"/>
      <c r="CA5760" s="62"/>
      <c r="CB5760" s="62"/>
      <c r="CC5760" s="62"/>
      <c r="CD5760" s="62"/>
      <c r="CE5760" s="62"/>
      <c r="CF5760" s="62"/>
      <c r="CL5760" s="56" t="s">
        <v>4762</v>
      </c>
      <c r="CM5760" s="56" t="s">
        <v>3118</v>
      </c>
      <c r="CN5760" s="56" t="s">
        <v>3118</v>
      </c>
      <c r="CO5760" s="52"/>
      <c r="CP5760" s="52"/>
      <c r="CQ5760" s="52"/>
      <c r="CR5760" s="52"/>
      <c r="CS5760" s="52"/>
      <c r="CT5760" s="52"/>
      <c r="CU5760" s="33"/>
      <c r="CV5760" s="33"/>
    </row>
    <row r="5761" spans="74:100">
      <c r="BV5761" s="62"/>
      <c r="BW5761" s="62"/>
      <c r="BX5761" s="62"/>
      <c r="BY5761" s="62"/>
      <c r="BZ5761" s="62"/>
      <c r="CA5761" s="62"/>
      <c r="CB5761" s="62"/>
      <c r="CC5761" s="62"/>
      <c r="CD5761" s="62"/>
      <c r="CE5761" s="62"/>
      <c r="CF5761" s="62"/>
      <c r="CL5761" s="56" t="s">
        <v>18747</v>
      </c>
      <c r="CM5761" s="56"/>
      <c r="CN5761" s="56"/>
      <c r="CO5761" s="52"/>
      <c r="CP5761" s="52"/>
      <c r="CQ5761" s="52"/>
      <c r="CR5761" s="52"/>
      <c r="CS5761" s="52"/>
      <c r="CT5761" s="52"/>
      <c r="CU5761" s="33"/>
      <c r="CV5761" s="33"/>
    </row>
    <row r="5762" spans="74:100">
      <c r="BV5762" s="62"/>
      <c r="BW5762" s="62"/>
      <c r="BX5762" s="62"/>
      <c r="BY5762" s="62"/>
      <c r="BZ5762" s="62"/>
      <c r="CA5762" s="62"/>
      <c r="CB5762" s="62"/>
      <c r="CC5762" s="62"/>
      <c r="CD5762" s="62"/>
      <c r="CE5762" s="62"/>
      <c r="CF5762" s="62"/>
      <c r="CL5762" s="56" t="s">
        <v>4763</v>
      </c>
      <c r="CM5762" s="56" t="s">
        <v>217</v>
      </c>
      <c r="CN5762" s="56" t="s">
        <v>217</v>
      </c>
      <c r="CO5762" s="52"/>
      <c r="CP5762" s="52"/>
      <c r="CQ5762" s="52"/>
      <c r="CR5762" s="52"/>
      <c r="CS5762" s="52"/>
      <c r="CT5762" s="52"/>
      <c r="CU5762" s="33"/>
      <c r="CV5762" s="33"/>
    </row>
    <row r="5763" spans="74:100">
      <c r="BV5763" s="62"/>
      <c r="BW5763" s="62"/>
      <c r="BX5763" s="62"/>
      <c r="BY5763" s="62"/>
      <c r="BZ5763" s="62"/>
      <c r="CA5763" s="62"/>
      <c r="CB5763" s="62"/>
      <c r="CC5763" s="62"/>
      <c r="CD5763" s="62"/>
      <c r="CE5763" s="62"/>
      <c r="CF5763" s="62"/>
      <c r="CL5763" s="56" t="s">
        <v>18748</v>
      </c>
      <c r="CM5763" s="56"/>
      <c r="CN5763" s="56"/>
      <c r="CO5763" s="52"/>
      <c r="CP5763" s="52"/>
      <c r="CQ5763" s="52"/>
      <c r="CR5763" s="52"/>
      <c r="CS5763" s="52"/>
      <c r="CT5763" s="52"/>
      <c r="CU5763" s="33"/>
      <c r="CV5763" s="33"/>
    </row>
    <row r="5764" spans="74:100">
      <c r="BV5764" s="62"/>
      <c r="BW5764" s="62"/>
      <c r="BX5764" s="62"/>
      <c r="BY5764" s="62"/>
      <c r="BZ5764" s="62"/>
      <c r="CA5764" s="62"/>
      <c r="CB5764" s="62"/>
      <c r="CC5764" s="62"/>
      <c r="CD5764" s="62"/>
      <c r="CE5764" s="62"/>
      <c r="CF5764" s="62"/>
      <c r="CL5764" s="56" t="s">
        <v>4764</v>
      </c>
      <c r="CM5764" s="56" t="s">
        <v>3118</v>
      </c>
      <c r="CN5764" s="56" t="s">
        <v>3118</v>
      </c>
      <c r="CO5764" s="52"/>
      <c r="CP5764" s="52"/>
      <c r="CQ5764" s="52"/>
      <c r="CR5764" s="52"/>
      <c r="CS5764" s="52"/>
      <c r="CT5764" s="52"/>
      <c r="CU5764" s="33"/>
      <c r="CV5764" s="33"/>
    </row>
    <row r="5765" spans="74:100">
      <c r="BV5765" s="62"/>
      <c r="BW5765" s="62"/>
      <c r="BX5765" s="62"/>
      <c r="BY5765" s="62"/>
      <c r="BZ5765" s="62"/>
      <c r="CA5765" s="62"/>
      <c r="CB5765" s="62"/>
      <c r="CC5765" s="62"/>
      <c r="CD5765" s="62"/>
      <c r="CE5765" s="62"/>
      <c r="CF5765" s="62"/>
      <c r="CL5765" s="56" t="s">
        <v>20550</v>
      </c>
      <c r="CM5765" s="56"/>
      <c r="CN5765" s="56"/>
      <c r="CO5765" s="52"/>
      <c r="CP5765" s="52"/>
      <c r="CQ5765" s="52"/>
      <c r="CR5765" s="52"/>
      <c r="CS5765" s="52"/>
      <c r="CT5765" s="52"/>
      <c r="CU5765" s="33"/>
      <c r="CV5765" s="33"/>
    </row>
    <row r="5766" spans="74:100">
      <c r="BV5766" s="62"/>
      <c r="BW5766" s="62"/>
      <c r="BX5766" s="62"/>
      <c r="BY5766" s="62"/>
      <c r="BZ5766" s="62"/>
      <c r="CA5766" s="62"/>
      <c r="CB5766" s="62"/>
      <c r="CC5766" s="62"/>
      <c r="CD5766" s="62"/>
      <c r="CE5766" s="62"/>
      <c r="CF5766" s="62"/>
      <c r="CL5766" s="56" t="s">
        <v>4765</v>
      </c>
      <c r="CM5766" s="56" t="s">
        <v>217</v>
      </c>
      <c r="CN5766" s="56" t="s">
        <v>217</v>
      </c>
      <c r="CO5766" s="52"/>
      <c r="CP5766" s="52"/>
      <c r="CQ5766" s="52"/>
      <c r="CR5766" s="52"/>
      <c r="CS5766" s="52"/>
      <c r="CT5766" s="52"/>
      <c r="CU5766" s="33"/>
      <c r="CV5766" s="33"/>
    </row>
    <row r="5767" spans="74:100">
      <c r="BV5767" s="62"/>
      <c r="BW5767" s="62"/>
      <c r="BX5767" s="62"/>
      <c r="BY5767" s="62"/>
      <c r="BZ5767" s="62"/>
      <c r="CA5767" s="62"/>
      <c r="CB5767" s="62"/>
      <c r="CC5767" s="62"/>
      <c r="CD5767" s="62"/>
      <c r="CE5767" s="62"/>
      <c r="CF5767" s="62"/>
      <c r="CL5767" s="56" t="s">
        <v>20550</v>
      </c>
      <c r="CM5767" s="56"/>
      <c r="CN5767" s="56"/>
      <c r="CO5767" s="52"/>
      <c r="CP5767" s="52"/>
      <c r="CQ5767" s="52"/>
      <c r="CR5767" s="52"/>
      <c r="CS5767" s="52"/>
      <c r="CT5767" s="52"/>
      <c r="CU5767" s="33"/>
      <c r="CV5767" s="33"/>
    </row>
    <row r="5768" spans="74:100">
      <c r="BV5768" s="62"/>
      <c r="BW5768" s="62"/>
      <c r="BX5768" s="62"/>
      <c r="BY5768" s="62"/>
      <c r="BZ5768" s="62"/>
      <c r="CA5768" s="62"/>
      <c r="CB5768" s="62"/>
      <c r="CC5768" s="62"/>
      <c r="CD5768" s="62"/>
      <c r="CE5768" s="62"/>
      <c r="CF5768" s="62"/>
      <c r="CL5768" s="56" t="s">
        <v>4766</v>
      </c>
      <c r="CM5768" s="56" t="s">
        <v>3118</v>
      </c>
      <c r="CN5768" s="56" t="s">
        <v>3118</v>
      </c>
      <c r="CO5768" s="52"/>
      <c r="CP5768" s="52"/>
      <c r="CQ5768" s="52"/>
      <c r="CR5768" s="52"/>
      <c r="CS5768" s="52"/>
      <c r="CT5768" s="52"/>
      <c r="CU5768" s="33"/>
      <c r="CV5768" s="33"/>
    </row>
    <row r="5769" spans="74:100">
      <c r="BV5769" s="62"/>
      <c r="BW5769" s="62"/>
      <c r="BX5769" s="62"/>
      <c r="BY5769" s="62"/>
      <c r="BZ5769" s="62"/>
      <c r="CA5769" s="62"/>
      <c r="CB5769" s="62"/>
      <c r="CC5769" s="62"/>
      <c r="CD5769" s="62"/>
      <c r="CE5769" s="62"/>
      <c r="CF5769" s="62"/>
      <c r="CL5769" s="56" t="s">
        <v>18749</v>
      </c>
      <c r="CM5769" s="56"/>
      <c r="CN5769" s="56"/>
      <c r="CO5769" s="52"/>
      <c r="CP5769" s="52"/>
      <c r="CQ5769" s="52"/>
      <c r="CR5769" s="52"/>
      <c r="CS5769" s="52"/>
      <c r="CT5769" s="52"/>
      <c r="CU5769" s="33"/>
      <c r="CV5769" s="33"/>
    </row>
    <row r="5770" spans="74:100">
      <c r="BV5770" s="62"/>
      <c r="BW5770" s="62"/>
      <c r="BX5770" s="62"/>
      <c r="BY5770" s="62"/>
      <c r="BZ5770" s="62"/>
      <c r="CA5770" s="62"/>
      <c r="CB5770" s="62"/>
      <c r="CC5770" s="62"/>
      <c r="CD5770" s="62"/>
      <c r="CE5770" s="62"/>
      <c r="CF5770" s="62"/>
      <c r="CL5770" s="56" t="s">
        <v>4767</v>
      </c>
      <c r="CM5770" s="56" t="s">
        <v>217</v>
      </c>
      <c r="CN5770" s="56" t="s">
        <v>217</v>
      </c>
      <c r="CO5770" s="52"/>
      <c r="CP5770" s="52"/>
      <c r="CQ5770" s="52"/>
      <c r="CR5770" s="52"/>
      <c r="CS5770" s="52"/>
      <c r="CT5770" s="52"/>
      <c r="CU5770" s="33"/>
      <c r="CV5770" s="33"/>
    </row>
    <row r="5771" spans="74:100">
      <c r="BV5771" s="62"/>
      <c r="BW5771" s="62"/>
      <c r="BX5771" s="62"/>
      <c r="BY5771" s="62"/>
      <c r="BZ5771" s="62"/>
      <c r="CA5771" s="62"/>
      <c r="CB5771" s="62"/>
      <c r="CC5771" s="62"/>
      <c r="CD5771" s="62"/>
      <c r="CE5771" s="62"/>
      <c r="CF5771" s="62"/>
      <c r="CL5771" s="56" t="s">
        <v>18750</v>
      </c>
      <c r="CM5771" s="56"/>
      <c r="CN5771" s="56"/>
      <c r="CO5771" s="52"/>
      <c r="CP5771" s="52"/>
      <c r="CQ5771" s="52"/>
      <c r="CR5771" s="52"/>
      <c r="CS5771" s="52"/>
      <c r="CT5771" s="52"/>
      <c r="CU5771" s="33"/>
      <c r="CV5771" s="33"/>
    </row>
    <row r="5772" spans="74:100">
      <c r="BV5772" s="62"/>
      <c r="BW5772" s="62"/>
      <c r="BX5772" s="62"/>
      <c r="BY5772" s="62"/>
      <c r="BZ5772" s="62"/>
      <c r="CA5772" s="62"/>
      <c r="CB5772" s="62"/>
      <c r="CC5772" s="62"/>
      <c r="CD5772" s="62"/>
      <c r="CE5772" s="62"/>
      <c r="CF5772" s="62"/>
      <c r="CL5772" s="56" t="s">
        <v>4768</v>
      </c>
      <c r="CM5772" s="56" t="s">
        <v>217</v>
      </c>
      <c r="CN5772" s="56" t="s">
        <v>217</v>
      </c>
      <c r="CO5772" s="52"/>
      <c r="CP5772" s="52"/>
      <c r="CQ5772" s="52"/>
      <c r="CR5772" s="52"/>
      <c r="CS5772" s="52"/>
      <c r="CT5772" s="52"/>
      <c r="CU5772" s="33"/>
      <c r="CV5772" s="33"/>
    </row>
    <row r="5773" spans="74:100">
      <c r="BV5773" s="62"/>
      <c r="BW5773" s="62"/>
      <c r="BX5773" s="62"/>
      <c r="BY5773" s="62"/>
      <c r="BZ5773" s="62"/>
      <c r="CA5773" s="62"/>
      <c r="CB5773" s="62"/>
      <c r="CC5773" s="62"/>
      <c r="CD5773" s="62"/>
      <c r="CE5773" s="62"/>
      <c r="CF5773" s="62"/>
      <c r="CL5773" s="56" t="s">
        <v>18751</v>
      </c>
      <c r="CM5773" s="56"/>
      <c r="CN5773" s="56"/>
      <c r="CO5773" s="52"/>
      <c r="CP5773" s="52"/>
      <c r="CQ5773" s="52"/>
      <c r="CR5773" s="52"/>
      <c r="CS5773" s="52"/>
      <c r="CT5773" s="52"/>
      <c r="CU5773" s="33"/>
      <c r="CV5773" s="33"/>
    </row>
    <row r="5774" spans="74:100">
      <c r="BV5774" s="62"/>
      <c r="BW5774" s="62"/>
      <c r="BX5774" s="62"/>
      <c r="BY5774" s="62"/>
      <c r="BZ5774" s="62"/>
      <c r="CA5774" s="62"/>
      <c r="CB5774" s="62"/>
      <c r="CC5774" s="62"/>
      <c r="CD5774" s="62"/>
      <c r="CE5774" s="62"/>
      <c r="CF5774" s="62"/>
      <c r="CL5774" s="56" t="s">
        <v>4769</v>
      </c>
      <c r="CM5774" s="56" t="s">
        <v>217</v>
      </c>
      <c r="CN5774" s="56" t="s">
        <v>217</v>
      </c>
      <c r="CO5774" s="52"/>
      <c r="CP5774" s="52"/>
      <c r="CQ5774" s="52"/>
      <c r="CR5774" s="52"/>
      <c r="CS5774" s="52"/>
      <c r="CT5774" s="52"/>
      <c r="CU5774" s="33"/>
      <c r="CV5774" s="33"/>
    </row>
    <row r="5775" spans="74:100">
      <c r="BV5775" s="62"/>
      <c r="BW5775" s="62"/>
      <c r="BX5775" s="62"/>
      <c r="BY5775" s="62"/>
      <c r="BZ5775" s="62"/>
      <c r="CA5775" s="62"/>
      <c r="CB5775" s="62"/>
      <c r="CC5775" s="62"/>
      <c r="CD5775" s="62"/>
      <c r="CE5775" s="62"/>
      <c r="CF5775" s="62"/>
      <c r="CL5775" s="56" t="s">
        <v>18752</v>
      </c>
      <c r="CM5775" s="56"/>
      <c r="CN5775" s="56"/>
      <c r="CO5775" s="52"/>
      <c r="CP5775" s="52"/>
      <c r="CQ5775" s="52"/>
      <c r="CR5775" s="52"/>
      <c r="CS5775" s="52"/>
      <c r="CT5775" s="52"/>
      <c r="CU5775" s="33"/>
      <c r="CV5775" s="33"/>
    </row>
    <row r="5776" spans="74:100">
      <c r="BV5776" s="62"/>
      <c r="BW5776" s="62"/>
      <c r="BX5776" s="62"/>
      <c r="BY5776" s="62"/>
      <c r="BZ5776" s="62"/>
      <c r="CA5776" s="62"/>
      <c r="CB5776" s="62"/>
      <c r="CC5776" s="62"/>
      <c r="CD5776" s="62"/>
      <c r="CE5776" s="62"/>
      <c r="CF5776" s="62"/>
      <c r="CL5776" s="56" t="s">
        <v>4770</v>
      </c>
      <c r="CM5776" s="56" t="s">
        <v>216</v>
      </c>
      <c r="CN5776" s="56" t="s">
        <v>216</v>
      </c>
      <c r="CO5776" s="52"/>
      <c r="CP5776" s="52"/>
      <c r="CQ5776" s="52"/>
      <c r="CR5776" s="52"/>
      <c r="CS5776" s="52"/>
      <c r="CT5776" s="52"/>
      <c r="CU5776" s="33"/>
      <c r="CV5776" s="33"/>
    </row>
    <row r="5777" spans="74:100">
      <c r="BV5777" s="62"/>
      <c r="BW5777" s="62"/>
      <c r="BX5777" s="62"/>
      <c r="BY5777" s="62"/>
      <c r="BZ5777" s="62"/>
      <c r="CA5777" s="62"/>
      <c r="CB5777" s="62"/>
      <c r="CC5777" s="62"/>
      <c r="CD5777" s="62"/>
      <c r="CE5777" s="62"/>
      <c r="CF5777" s="62"/>
      <c r="CL5777" s="56" t="s">
        <v>21674</v>
      </c>
      <c r="CM5777" s="56"/>
      <c r="CN5777" s="56"/>
      <c r="CO5777" s="52"/>
      <c r="CP5777" s="52"/>
      <c r="CQ5777" s="52"/>
      <c r="CR5777" s="52"/>
      <c r="CS5777" s="52"/>
      <c r="CT5777" s="52"/>
      <c r="CU5777" s="33"/>
      <c r="CV5777" s="33"/>
    </row>
    <row r="5778" spans="74:100">
      <c r="BV5778" s="62"/>
      <c r="BW5778" s="62"/>
      <c r="BX5778" s="62"/>
      <c r="BY5778" s="62"/>
      <c r="BZ5778" s="62"/>
      <c r="CA5778" s="62"/>
      <c r="CB5778" s="62"/>
      <c r="CC5778" s="62"/>
      <c r="CD5778" s="62"/>
      <c r="CE5778" s="62"/>
      <c r="CF5778" s="62"/>
      <c r="CL5778" s="56" t="s">
        <v>4771</v>
      </c>
      <c r="CM5778" s="56" t="s">
        <v>3118</v>
      </c>
      <c r="CN5778" s="56" t="s">
        <v>3118</v>
      </c>
      <c r="CO5778" s="52"/>
      <c r="CP5778" s="52"/>
      <c r="CQ5778" s="52"/>
      <c r="CR5778" s="52"/>
      <c r="CS5778" s="52"/>
      <c r="CT5778" s="52"/>
      <c r="CU5778" s="33"/>
      <c r="CV5778" s="33"/>
    </row>
    <row r="5779" spans="74:100">
      <c r="BV5779" s="62"/>
      <c r="BW5779" s="62"/>
      <c r="BX5779" s="62"/>
      <c r="BY5779" s="62"/>
      <c r="BZ5779" s="62"/>
      <c r="CA5779" s="62"/>
      <c r="CB5779" s="62"/>
      <c r="CC5779" s="62"/>
      <c r="CD5779" s="62"/>
      <c r="CE5779" s="62"/>
      <c r="CF5779" s="62"/>
      <c r="CL5779" s="56" t="s">
        <v>18753</v>
      </c>
      <c r="CM5779" s="56"/>
      <c r="CN5779" s="56"/>
      <c r="CO5779" s="52"/>
      <c r="CP5779" s="52"/>
      <c r="CQ5779" s="52"/>
      <c r="CR5779" s="52"/>
      <c r="CS5779" s="52"/>
      <c r="CT5779" s="52"/>
      <c r="CU5779" s="33"/>
      <c r="CV5779" s="33"/>
    </row>
    <row r="5780" spans="74:100">
      <c r="BV5780" s="62"/>
      <c r="BW5780" s="62"/>
      <c r="BX5780" s="62"/>
      <c r="BY5780" s="62"/>
      <c r="BZ5780" s="62"/>
      <c r="CA5780" s="62"/>
      <c r="CB5780" s="62"/>
      <c r="CC5780" s="62"/>
      <c r="CD5780" s="62"/>
      <c r="CE5780" s="62"/>
      <c r="CF5780" s="62"/>
      <c r="CL5780" s="56" t="s">
        <v>4772</v>
      </c>
      <c r="CM5780" s="56" t="s">
        <v>217</v>
      </c>
      <c r="CN5780" s="56" t="s">
        <v>217</v>
      </c>
      <c r="CO5780" s="52"/>
      <c r="CP5780" s="52"/>
      <c r="CQ5780" s="52"/>
      <c r="CR5780" s="52"/>
      <c r="CS5780" s="52"/>
      <c r="CT5780" s="52"/>
      <c r="CU5780" s="33"/>
      <c r="CV5780" s="33"/>
    </row>
    <row r="5781" spans="74:100">
      <c r="BV5781" s="62"/>
      <c r="BW5781" s="62"/>
      <c r="BX5781" s="62"/>
      <c r="BY5781" s="62"/>
      <c r="BZ5781" s="62"/>
      <c r="CA5781" s="62"/>
      <c r="CB5781" s="62"/>
      <c r="CC5781" s="62"/>
      <c r="CD5781" s="62"/>
      <c r="CE5781" s="62"/>
      <c r="CF5781" s="62"/>
      <c r="CL5781" s="56" t="s">
        <v>21675</v>
      </c>
      <c r="CM5781" s="56"/>
      <c r="CN5781" s="56"/>
      <c r="CO5781" s="52"/>
      <c r="CP5781" s="52"/>
      <c r="CQ5781" s="52"/>
      <c r="CR5781" s="52"/>
      <c r="CS5781" s="52"/>
      <c r="CT5781" s="52"/>
      <c r="CU5781" s="33"/>
      <c r="CV5781" s="33"/>
    </row>
    <row r="5782" spans="74:100">
      <c r="BV5782" s="62"/>
      <c r="BW5782" s="62"/>
      <c r="BX5782" s="62"/>
      <c r="BY5782" s="62"/>
      <c r="BZ5782" s="62"/>
      <c r="CA5782" s="62"/>
      <c r="CB5782" s="62"/>
      <c r="CC5782" s="62"/>
      <c r="CD5782" s="62"/>
      <c r="CE5782" s="62"/>
      <c r="CF5782" s="62"/>
      <c r="CL5782" s="56" t="s">
        <v>4773</v>
      </c>
      <c r="CM5782" s="56" t="s">
        <v>216</v>
      </c>
      <c r="CN5782" s="56" t="s">
        <v>216</v>
      </c>
      <c r="CO5782" s="52"/>
      <c r="CP5782" s="52"/>
      <c r="CQ5782" s="52"/>
      <c r="CR5782" s="52"/>
      <c r="CS5782" s="52"/>
      <c r="CT5782" s="52"/>
      <c r="CU5782" s="33"/>
      <c r="CV5782" s="33"/>
    </row>
    <row r="5783" spans="74:100">
      <c r="BV5783" s="62"/>
      <c r="BW5783" s="62"/>
      <c r="BX5783" s="62"/>
      <c r="BY5783" s="62"/>
      <c r="BZ5783" s="62"/>
      <c r="CA5783" s="62"/>
      <c r="CB5783" s="62"/>
      <c r="CC5783" s="62"/>
      <c r="CD5783" s="62"/>
      <c r="CE5783" s="62"/>
      <c r="CF5783" s="62"/>
      <c r="CL5783" s="56" t="s">
        <v>21676</v>
      </c>
      <c r="CM5783" s="56"/>
      <c r="CN5783" s="56"/>
      <c r="CO5783" s="52"/>
      <c r="CP5783" s="52"/>
      <c r="CQ5783" s="52"/>
      <c r="CR5783" s="52"/>
      <c r="CS5783" s="52"/>
      <c r="CT5783" s="52"/>
      <c r="CU5783" s="33"/>
      <c r="CV5783" s="33"/>
    </row>
    <row r="5784" spans="74:100">
      <c r="BV5784" s="62"/>
      <c r="BW5784" s="62"/>
      <c r="BX5784" s="62"/>
      <c r="BY5784" s="62"/>
      <c r="BZ5784" s="62"/>
      <c r="CA5784" s="62"/>
      <c r="CB5784" s="62"/>
      <c r="CC5784" s="62"/>
      <c r="CD5784" s="62"/>
      <c r="CE5784" s="62"/>
      <c r="CF5784" s="62"/>
      <c r="CL5784" s="56" t="s">
        <v>4774</v>
      </c>
      <c r="CM5784" s="56" t="s">
        <v>3118</v>
      </c>
      <c r="CN5784" s="56" t="s">
        <v>3118</v>
      </c>
      <c r="CO5784" s="52"/>
      <c r="CP5784" s="52"/>
      <c r="CQ5784" s="52"/>
      <c r="CR5784" s="52"/>
      <c r="CS5784" s="52"/>
      <c r="CT5784" s="52"/>
      <c r="CU5784" s="33"/>
      <c r="CV5784" s="33"/>
    </row>
    <row r="5785" spans="74:100">
      <c r="BV5785" s="62"/>
      <c r="BW5785" s="62"/>
      <c r="BX5785" s="62"/>
      <c r="BY5785" s="62"/>
      <c r="BZ5785" s="62"/>
      <c r="CA5785" s="62"/>
      <c r="CB5785" s="62"/>
      <c r="CC5785" s="62"/>
      <c r="CD5785" s="62"/>
      <c r="CE5785" s="62"/>
      <c r="CF5785" s="62"/>
      <c r="CL5785" s="56" t="s">
        <v>18360</v>
      </c>
      <c r="CM5785" s="56"/>
      <c r="CN5785" s="56"/>
      <c r="CO5785" s="52"/>
      <c r="CP5785" s="52"/>
      <c r="CQ5785" s="52"/>
      <c r="CR5785" s="52"/>
      <c r="CS5785" s="52"/>
      <c r="CT5785" s="52"/>
      <c r="CU5785" s="33"/>
      <c r="CV5785" s="33"/>
    </row>
    <row r="5786" spans="74:100">
      <c r="BV5786" s="62"/>
      <c r="BW5786" s="62"/>
      <c r="BX5786" s="62"/>
      <c r="BY5786" s="62"/>
      <c r="BZ5786" s="62"/>
      <c r="CA5786" s="62"/>
      <c r="CB5786" s="62"/>
      <c r="CC5786" s="62"/>
      <c r="CD5786" s="62"/>
      <c r="CE5786" s="62"/>
      <c r="CF5786" s="62"/>
      <c r="CL5786" s="56" t="s">
        <v>1572</v>
      </c>
      <c r="CM5786" s="56" t="s">
        <v>216</v>
      </c>
      <c r="CN5786" s="56" t="s">
        <v>216</v>
      </c>
      <c r="CO5786" s="52"/>
      <c r="CP5786" s="52"/>
      <c r="CQ5786" s="52"/>
      <c r="CR5786" s="52"/>
      <c r="CS5786" s="52"/>
      <c r="CT5786" s="52"/>
      <c r="CU5786" s="33"/>
      <c r="CV5786" s="33"/>
    </row>
    <row r="5787" spans="74:100">
      <c r="BV5787" s="62"/>
      <c r="BW5787" s="62"/>
      <c r="BX5787" s="62"/>
      <c r="BY5787" s="62"/>
      <c r="BZ5787" s="62"/>
      <c r="CA5787" s="62"/>
      <c r="CB5787" s="62"/>
      <c r="CC5787" s="62"/>
      <c r="CD5787" s="62"/>
      <c r="CE5787" s="62"/>
      <c r="CF5787" s="62"/>
      <c r="CL5787" s="56" t="s">
        <v>21677</v>
      </c>
      <c r="CM5787" s="56"/>
      <c r="CN5787" s="56"/>
      <c r="CO5787" s="52"/>
      <c r="CP5787" s="52"/>
      <c r="CQ5787" s="52"/>
      <c r="CR5787" s="52"/>
      <c r="CS5787" s="52"/>
      <c r="CT5787" s="52"/>
      <c r="CU5787" s="33"/>
      <c r="CV5787" s="33"/>
    </row>
    <row r="5788" spans="74:100">
      <c r="BV5788" s="62"/>
      <c r="BW5788" s="62"/>
      <c r="BX5788" s="62"/>
      <c r="BY5788" s="62"/>
      <c r="BZ5788" s="62"/>
      <c r="CA5788" s="62"/>
      <c r="CB5788" s="62"/>
      <c r="CC5788" s="62"/>
      <c r="CD5788" s="62"/>
      <c r="CE5788" s="62"/>
      <c r="CF5788" s="62"/>
      <c r="CL5788" s="56" t="s">
        <v>4775</v>
      </c>
      <c r="CM5788" s="56" t="s">
        <v>217</v>
      </c>
      <c r="CN5788" s="56" t="s">
        <v>217</v>
      </c>
      <c r="CO5788" s="52"/>
      <c r="CP5788" s="52"/>
      <c r="CQ5788" s="52"/>
      <c r="CR5788" s="52"/>
      <c r="CS5788" s="52"/>
      <c r="CT5788" s="52"/>
      <c r="CU5788" s="33"/>
      <c r="CV5788" s="33"/>
    </row>
    <row r="5789" spans="74:100">
      <c r="BV5789" s="62"/>
      <c r="BW5789" s="62"/>
      <c r="BX5789" s="62"/>
      <c r="BY5789" s="62"/>
      <c r="BZ5789" s="62"/>
      <c r="CA5789" s="62"/>
      <c r="CB5789" s="62"/>
      <c r="CC5789" s="62"/>
      <c r="CD5789" s="62"/>
      <c r="CE5789" s="62"/>
      <c r="CF5789" s="62"/>
      <c r="CL5789" s="56" t="s">
        <v>18754</v>
      </c>
      <c r="CM5789" s="56"/>
      <c r="CN5789" s="56"/>
      <c r="CO5789" s="52"/>
      <c r="CP5789" s="52"/>
      <c r="CQ5789" s="52"/>
      <c r="CR5789" s="52"/>
      <c r="CS5789" s="52"/>
      <c r="CT5789" s="52"/>
      <c r="CU5789" s="33"/>
      <c r="CV5789" s="33"/>
    </row>
    <row r="5790" spans="74:100">
      <c r="BV5790" s="62"/>
      <c r="BW5790" s="62"/>
      <c r="BX5790" s="62"/>
      <c r="BY5790" s="62"/>
      <c r="BZ5790" s="62"/>
      <c r="CA5790" s="62"/>
      <c r="CB5790" s="62"/>
      <c r="CC5790" s="62"/>
      <c r="CD5790" s="62"/>
      <c r="CE5790" s="62"/>
      <c r="CF5790" s="62"/>
      <c r="CL5790" s="56" t="s">
        <v>1573</v>
      </c>
      <c r="CM5790" s="56" t="s">
        <v>213</v>
      </c>
      <c r="CN5790" s="56" t="s">
        <v>213</v>
      </c>
      <c r="CO5790" s="52"/>
      <c r="CP5790" s="52"/>
      <c r="CQ5790" s="52"/>
      <c r="CR5790" s="52"/>
      <c r="CS5790" s="52"/>
      <c r="CT5790" s="52"/>
      <c r="CU5790" s="33"/>
      <c r="CV5790" s="33"/>
    </row>
    <row r="5791" spans="74:100">
      <c r="BV5791" s="62"/>
      <c r="BW5791" s="62"/>
      <c r="BX5791" s="62"/>
      <c r="BY5791" s="62"/>
      <c r="BZ5791" s="62"/>
      <c r="CA5791" s="62"/>
      <c r="CB5791" s="62"/>
      <c r="CC5791" s="62"/>
      <c r="CD5791" s="62"/>
      <c r="CE5791" s="62"/>
      <c r="CF5791" s="62"/>
      <c r="CL5791" s="56" t="s">
        <v>21678</v>
      </c>
      <c r="CM5791" s="56"/>
      <c r="CN5791" s="56"/>
      <c r="CO5791" s="52"/>
      <c r="CP5791" s="52"/>
      <c r="CQ5791" s="52"/>
      <c r="CR5791" s="52"/>
      <c r="CS5791" s="52"/>
      <c r="CT5791" s="52"/>
      <c r="CU5791" s="33"/>
      <c r="CV5791" s="33"/>
    </row>
    <row r="5792" spans="74:100">
      <c r="BV5792" s="62"/>
      <c r="BW5792" s="62"/>
      <c r="BX5792" s="62"/>
      <c r="BY5792" s="62"/>
      <c r="BZ5792" s="62"/>
      <c r="CA5792" s="62"/>
      <c r="CB5792" s="62"/>
      <c r="CC5792" s="62"/>
      <c r="CD5792" s="62"/>
      <c r="CE5792" s="62"/>
      <c r="CF5792" s="62"/>
      <c r="CL5792" s="56" t="s">
        <v>1574</v>
      </c>
      <c r="CM5792" s="56" t="s">
        <v>215</v>
      </c>
      <c r="CN5792" s="56" t="s">
        <v>215</v>
      </c>
      <c r="CO5792" s="52"/>
      <c r="CP5792" s="52"/>
      <c r="CQ5792" s="52"/>
      <c r="CR5792" s="52"/>
      <c r="CS5792" s="52"/>
      <c r="CT5792" s="52"/>
      <c r="CU5792" s="33"/>
      <c r="CV5792" s="33"/>
    </row>
    <row r="5793" spans="74:100">
      <c r="BV5793" s="62"/>
      <c r="BW5793" s="62"/>
      <c r="BX5793" s="62"/>
      <c r="BY5793" s="62"/>
      <c r="BZ5793" s="62"/>
      <c r="CA5793" s="62"/>
      <c r="CB5793" s="62"/>
      <c r="CC5793" s="62"/>
      <c r="CD5793" s="62"/>
      <c r="CE5793" s="62"/>
      <c r="CF5793" s="62"/>
      <c r="CL5793" s="56" t="s">
        <v>21679</v>
      </c>
      <c r="CM5793" s="56"/>
      <c r="CN5793" s="56"/>
      <c r="CO5793" s="52"/>
      <c r="CP5793" s="52"/>
      <c r="CQ5793" s="52"/>
      <c r="CR5793" s="52"/>
      <c r="CS5793" s="52"/>
      <c r="CT5793" s="52"/>
      <c r="CU5793" s="33"/>
      <c r="CV5793" s="33"/>
    </row>
    <row r="5794" spans="74:100">
      <c r="BV5794" s="62"/>
      <c r="BW5794" s="62"/>
      <c r="BX5794" s="62"/>
      <c r="BY5794" s="62"/>
      <c r="BZ5794" s="62"/>
      <c r="CA5794" s="62"/>
      <c r="CB5794" s="62"/>
      <c r="CC5794" s="62"/>
      <c r="CD5794" s="62"/>
      <c r="CE5794" s="62"/>
      <c r="CF5794" s="62"/>
      <c r="CL5794" s="56" t="s">
        <v>1575</v>
      </c>
      <c r="CM5794" s="56" t="s">
        <v>213</v>
      </c>
      <c r="CN5794" s="56" t="s">
        <v>213</v>
      </c>
      <c r="CO5794" s="52"/>
      <c r="CP5794" s="52"/>
      <c r="CQ5794" s="52"/>
      <c r="CR5794" s="52"/>
      <c r="CS5794" s="52"/>
      <c r="CT5794" s="52"/>
      <c r="CU5794" s="33"/>
      <c r="CV5794" s="33"/>
    </row>
    <row r="5795" spans="74:100">
      <c r="BV5795" s="62"/>
      <c r="BW5795" s="62"/>
      <c r="BX5795" s="62"/>
      <c r="BY5795" s="62"/>
      <c r="BZ5795" s="62"/>
      <c r="CA5795" s="62"/>
      <c r="CB5795" s="62"/>
      <c r="CC5795" s="62"/>
      <c r="CD5795" s="62"/>
      <c r="CE5795" s="62"/>
      <c r="CF5795" s="62"/>
      <c r="CL5795" s="56" t="s">
        <v>21680</v>
      </c>
      <c r="CM5795" s="56"/>
      <c r="CN5795" s="56"/>
      <c r="CO5795" s="52"/>
      <c r="CP5795" s="52"/>
      <c r="CQ5795" s="52"/>
      <c r="CR5795" s="52"/>
      <c r="CS5795" s="52"/>
      <c r="CT5795" s="52"/>
      <c r="CU5795" s="33"/>
      <c r="CV5795" s="33"/>
    </row>
    <row r="5796" spans="74:100">
      <c r="BV5796" s="62"/>
      <c r="BW5796" s="62"/>
      <c r="BX5796" s="62"/>
      <c r="BY5796" s="62"/>
      <c r="BZ5796" s="62"/>
      <c r="CA5796" s="62"/>
      <c r="CB5796" s="62"/>
      <c r="CC5796" s="62"/>
      <c r="CD5796" s="62"/>
      <c r="CE5796" s="62"/>
      <c r="CF5796" s="62"/>
      <c r="CL5796" s="56" t="s">
        <v>1576</v>
      </c>
      <c r="CM5796" s="56" t="s">
        <v>216</v>
      </c>
      <c r="CN5796" s="56" t="s">
        <v>216</v>
      </c>
      <c r="CO5796" s="52"/>
      <c r="CP5796" s="52"/>
      <c r="CQ5796" s="52"/>
      <c r="CR5796" s="52"/>
      <c r="CS5796" s="52"/>
      <c r="CT5796" s="52"/>
      <c r="CU5796" s="33"/>
      <c r="CV5796" s="33"/>
    </row>
    <row r="5797" spans="74:100">
      <c r="BV5797" s="62"/>
      <c r="BW5797" s="62"/>
      <c r="BX5797" s="62"/>
      <c r="BY5797" s="62"/>
      <c r="BZ5797" s="62"/>
      <c r="CA5797" s="62"/>
      <c r="CB5797" s="62"/>
      <c r="CC5797" s="62"/>
      <c r="CD5797" s="62"/>
      <c r="CE5797" s="62"/>
      <c r="CF5797" s="62"/>
      <c r="CL5797" s="56" t="s">
        <v>21681</v>
      </c>
      <c r="CM5797" s="56"/>
      <c r="CN5797" s="56"/>
      <c r="CO5797" s="52"/>
      <c r="CP5797" s="52"/>
      <c r="CQ5797" s="52"/>
      <c r="CR5797" s="52"/>
      <c r="CS5797" s="52"/>
      <c r="CT5797" s="52"/>
      <c r="CU5797" s="33"/>
      <c r="CV5797" s="33"/>
    </row>
    <row r="5798" spans="74:100">
      <c r="BV5798" s="62"/>
      <c r="BW5798" s="62"/>
      <c r="BX5798" s="62"/>
      <c r="BY5798" s="62"/>
      <c r="BZ5798" s="62"/>
      <c r="CA5798" s="62"/>
      <c r="CB5798" s="62"/>
      <c r="CC5798" s="62"/>
      <c r="CD5798" s="62"/>
      <c r="CE5798" s="62"/>
      <c r="CF5798" s="62"/>
      <c r="CL5798" s="56" t="s">
        <v>1577</v>
      </c>
      <c r="CM5798" s="56" t="s">
        <v>216</v>
      </c>
      <c r="CN5798" s="56" t="s">
        <v>216</v>
      </c>
      <c r="CO5798" s="52"/>
      <c r="CP5798" s="52"/>
      <c r="CQ5798" s="52"/>
      <c r="CR5798" s="52"/>
      <c r="CS5798" s="52"/>
      <c r="CT5798" s="52"/>
      <c r="CU5798" s="33"/>
      <c r="CV5798" s="33"/>
    </row>
    <row r="5799" spans="74:100">
      <c r="BV5799" s="62"/>
      <c r="BW5799" s="62"/>
      <c r="BX5799" s="62"/>
      <c r="BY5799" s="62"/>
      <c r="BZ5799" s="62"/>
      <c r="CA5799" s="62"/>
      <c r="CB5799" s="62"/>
      <c r="CC5799" s="62"/>
      <c r="CD5799" s="62"/>
      <c r="CE5799" s="62"/>
      <c r="CF5799" s="62"/>
      <c r="CL5799" s="56" t="s">
        <v>21682</v>
      </c>
      <c r="CM5799" s="56"/>
      <c r="CN5799" s="56"/>
      <c r="CO5799" s="52"/>
      <c r="CP5799" s="52"/>
      <c r="CQ5799" s="52"/>
      <c r="CR5799" s="52"/>
      <c r="CS5799" s="52"/>
      <c r="CT5799" s="52"/>
      <c r="CU5799" s="33"/>
      <c r="CV5799" s="33"/>
    </row>
    <row r="5800" spans="74:100">
      <c r="BV5800" s="62"/>
      <c r="BW5800" s="62"/>
      <c r="BX5800" s="62"/>
      <c r="BY5800" s="62"/>
      <c r="BZ5800" s="62"/>
      <c r="CA5800" s="62"/>
      <c r="CB5800" s="62"/>
      <c r="CC5800" s="62"/>
      <c r="CD5800" s="62"/>
      <c r="CE5800" s="62"/>
      <c r="CF5800" s="62"/>
      <c r="CL5800" s="56" t="s">
        <v>4777</v>
      </c>
      <c r="CM5800" s="56" t="s">
        <v>216</v>
      </c>
      <c r="CN5800" s="56" t="s">
        <v>216</v>
      </c>
      <c r="CO5800" s="52"/>
      <c r="CP5800" s="52"/>
      <c r="CQ5800" s="52"/>
      <c r="CR5800" s="52"/>
      <c r="CS5800" s="52"/>
      <c r="CT5800" s="52"/>
      <c r="CU5800" s="33"/>
      <c r="CV5800" s="33"/>
    </row>
    <row r="5801" spans="74:100">
      <c r="BV5801" s="62"/>
      <c r="BW5801" s="62"/>
      <c r="BX5801" s="62"/>
      <c r="BY5801" s="62"/>
      <c r="BZ5801" s="62"/>
      <c r="CA5801" s="62"/>
      <c r="CB5801" s="62"/>
      <c r="CC5801" s="62"/>
      <c r="CD5801" s="62"/>
      <c r="CE5801" s="62"/>
      <c r="CF5801" s="62"/>
      <c r="CL5801" s="56" t="s">
        <v>21683</v>
      </c>
      <c r="CM5801" s="56"/>
      <c r="CN5801" s="56"/>
      <c r="CO5801" s="52"/>
      <c r="CP5801" s="52"/>
      <c r="CQ5801" s="52"/>
      <c r="CR5801" s="52"/>
      <c r="CS5801" s="52"/>
      <c r="CT5801" s="52"/>
      <c r="CU5801" s="33"/>
      <c r="CV5801" s="33"/>
    </row>
    <row r="5802" spans="74:100">
      <c r="BV5802" s="62"/>
      <c r="BW5802" s="62"/>
      <c r="BX5802" s="62"/>
      <c r="BY5802" s="62"/>
      <c r="BZ5802" s="62"/>
      <c r="CA5802" s="62"/>
      <c r="CB5802" s="62"/>
      <c r="CC5802" s="62"/>
      <c r="CD5802" s="62"/>
      <c r="CE5802" s="62"/>
      <c r="CF5802" s="62"/>
      <c r="CL5802" s="56" t="s">
        <v>4778</v>
      </c>
      <c r="CM5802" s="56" t="s">
        <v>217</v>
      </c>
      <c r="CN5802" s="56" t="s">
        <v>217</v>
      </c>
      <c r="CO5802" s="52"/>
      <c r="CP5802" s="52"/>
      <c r="CQ5802" s="52"/>
      <c r="CR5802" s="52"/>
      <c r="CS5802" s="52"/>
      <c r="CT5802" s="52"/>
      <c r="CU5802" s="33"/>
      <c r="CV5802" s="33"/>
    </row>
    <row r="5803" spans="74:100">
      <c r="BV5803" s="62"/>
      <c r="BW5803" s="62"/>
      <c r="BX5803" s="62"/>
      <c r="BY5803" s="62"/>
      <c r="BZ5803" s="62"/>
      <c r="CA5803" s="62"/>
      <c r="CB5803" s="62"/>
      <c r="CC5803" s="62"/>
      <c r="CD5803" s="62"/>
      <c r="CE5803" s="62"/>
      <c r="CF5803" s="62"/>
      <c r="CL5803" s="56" t="s">
        <v>18755</v>
      </c>
      <c r="CM5803" s="56"/>
      <c r="CN5803" s="56"/>
      <c r="CO5803" s="52"/>
      <c r="CP5803" s="52"/>
      <c r="CQ5803" s="52"/>
      <c r="CR5803" s="52"/>
      <c r="CS5803" s="52"/>
      <c r="CT5803" s="52"/>
      <c r="CU5803" s="33"/>
      <c r="CV5803" s="33"/>
    </row>
    <row r="5804" spans="74:100">
      <c r="BV5804" s="62"/>
      <c r="BW5804" s="62"/>
      <c r="BX5804" s="62"/>
      <c r="BY5804" s="62"/>
      <c r="BZ5804" s="62"/>
      <c r="CA5804" s="62"/>
      <c r="CB5804" s="62"/>
      <c r="CC5804" s="62"/>
      <c r="CD5804" s="62"/>
      <c r="CE5804" s="62"/>
      <c r="CF5804" s="62"/>
      <c r="CL5804" s="56" t="s">
        <v>27697</v>
      </c>
      <c r="CM5804" s="56" t="s">
        <v>217</v>
      </c>
      <c r="CN5804" s="56" t="s">
        <v>217</v>
      </c>
      <c r="CO5804" s="52"/>
      <c r="CP5804" s="52"/>
      <c r="CQ5804" s="52"/>
      <c r="CR5804" s="52"/>
      <c r="CS5804" s="52"/>
      <c r="CT5804" s="52"/>
      <c r="CU5804" s="33"/>
      <c r="CV5804" s="33"/>
    </row>
    <row r="5805" spans="74:100">
      <c r="BV5805" s="62"/>
      <c r="BW5805" s="62"/>
      <c r="BX5805" s="62"/>
      <c r="BY5805" s="62"/>
      <c r="BZ5805" s="62"/>
      <c r="CA5805" s="62"/>
      <c r="CB5805" s="62"/>
      <c r="CC5805" s="62"/>
      <c r="CD5805" s="62"/>
      <c r="CE5805" s="62"/>
      <c r="CF5805" s="62"/>
      <c r="CL5805" s="56" t="s">
        <v>27698</v>
      </c>
      <c r="CM5805" s="56"/>
      <c r="CN5805" s="56"/>
      <c r="CO5805" s="52"/>
      <c r="CP5805" s="52"/>
      <c r="CQ5805" s="52"/>
      <c r="CR5805" s="52"/>
      <c r="CS5805" s="52"/>
      <c r="CT5805" s="52"/>
      <c r="CU5805" s="33"/>
      <c r="CV5805" s="33"/>
    </row>
    <row r="5806" spans="74:100">
      <c r="BV5806" s="62"/>
      <c r="BW5806" s="62"/>
      <c r="BX5806" s="62"/>
      <c r="BY5806" s="62"/>
      <c r="BZ5806" s="62"/>
      <c r="CA5806" s="62"/>
      <c r="CB5806" s="62"/>
      <c r="CC5806" s="62"/>
      <c r="CD5806" s="62"/>
      <c r="CE5806" s="62"/>
      <c r="CF5806" s="62"/>
      <c r="CL5806" s="56" t="s">
        <v>4779</v>
      </c>
      <c r="CM5806" s="56" t="s">
        <v>217</v>
      </c>
      <c r="CN5806" s="56" t="s">
        <v>217</v>
      </c>
      <c r="CO5806" s="52"/>
      <c r="CP5806" s="52"/>
      <c r="CQ5806" s="52"/>
      <c r="CR5806" s="52"/>
      <c r="CS5806" s="52"/>
      <c r="CT5806" s="52"/>
      <c r="CU5806" s="33"/>
      <c r="CV5806" s="33"/>
    </row>
    <row r="5807" spans="74:100">
      <c r="BV5807" s="62"/>
      <c r="BW5807" s="62"/>
      <c r="BX5807" s="62"/>
      <c r="BY5807" s="62"/>
      <c r="BZ5807" s="62"/>
      <c r="CA5807" s="62"/>
      <c r="CB5807" s="62"/>
      <c r="CC5807" s="62"/>
      <c r="CD5807" s="62"/>
      <c r="CE5807" s="62"/>
      <c r="CF5807" s="62"/>
      <c r="CL5807" s="56" t="s">
        <v>18756</v>
      </c>
      <c r="CM5807" s="56"/>
      <c r="CN5807" s="56"/>
      <c r="CO5807" s="52"/>
      <c r="CP5807" s="52"/>
      <c r="CQ5807" s="52"/>
      <c r="CR5807" s="52"/>
      <c r="CS5807" s="52"/>
      <c r="CT5807" s="52"/>
      <c r="CU5807" s="33"/>
      <c r="CV5807" s="33"/>
    </row>
    <row r="5808" spans="74:100">
      <c r="BV5808" s="62"/>
      <c r="BW5808" s="62"/>
      <c r="BX5808" s="62"/>
      <c r="BY5808" s="62"/>
      <c r="BZ5808" s="62"/>
      <c r="CA5808" s="62"/>
      <c r="CB5808" s="62"/>
      <c r="CC5808" s="62"/>
      <c r="CD5808" s="62"/>
      <c r="CE5808" s="62"/>
      <c r="CF5808" s="62"/>
      <c r="CL5808" s="56" t="s">
        <v>1578</v>
      </c>
      <c r="CM5808" s="56" t="s">
        <v>213</v>
      </c>
      <c r="CN5808" s="56" t="s">
        <v>213</v>
      </c>
      <c r="CO5808" s="52"/>
      <c r="CP5808" s="52"/>
      <c r="CQ5808" s="52"/>
      <c r="CR5808" s="52"/>
      <c r="CS5808" s="52"/>
      <c r="CT5808" s="52"/>
      <c r="CU5808" s="33"/>
      <c r="CV5808" s="33"/>
    </row>
    <row r="5809" spans="74:100">
      <c r="BV5809" s="62"/>
      <c r="BW5809" s="62"/>
      <c r="BX5809" s="62"/>
      <c r="BY5809" s="62"/>
      <c r="BZ5809" s="62"/>
      <c r="CA5809" s="62"/>
      <c r="CB5809" s="62"/>
      <c r="CC5809" s="62"/>
      <c r="CD5809" s="62"/>
      <c r="CE5809" s="62"/>
      <c r="CF5809" s="62"/>
      <c r="CL5809" s="56" t="s">
        <v>21684</v>
      </c>
      <c r="CM5809" s="56"/>
      <c r="CN5809" s="56"/>
      <c r="CO5809" s="52"/>
      <c r="CP5809" s="52"/>
      <c r="CQ5809" s="52"/>
      <c r="CR5809" s="52"/>
      <c r="CS5809" s="52"/>
      <c r="CT5809" s="52"/>
      <c r="CU5809" s="33"/>
      <c r="CV5809" s="33"/>
    </row>
    <row r="5810" spans="74:100">
      <c r="BV5810" s="62"/>
      <c r="BW5810" s="62"/>
      <c r="BX5810" s="62"/>
      <c r="BY5810" s="62"/>
      <c r="BZ5810" s="62"/>
      <c r="CA5810" s="62"/>
      <c r="CB5810" s="62"/>
      <c r="CC5810" s="62"/>
      <c r="CD5810" s="62"/>
      <c r="CE5810" s="62"/>
      <c r="CF5810" s="62"/>
      <c r="CL5810" s="56" t="s">
        <v>4780</v>
      </c>
      <c r="CM5810" s="56" t="s">
        <v>217</v>
      </c>
      <c r="CN5810" s="56" t="s">
        <v>217</v>
      </c>
      <c r="CO5810" s="52"/>
      <c r="CP5810" s="52"/>
      <c r="CQ5810" s="52"/>
      <c r="CR5810" s="52"/>
      <c r="CS5810" s="52"/>
      <c r="CT5810" s="52"/>
      <c r="CU5810" s="33"/>
      <c r="CV5810" s="33"/>
    </row>
    <row r="5811" spans="74:100">
      <c r="BV5811" s="62"/>
      <c r="BW5811" s="62"/>
      <c r="BX5811" s="62"/>
      <c r="BY5811" s="62"/>
      <c r="BZ5811" s="62"/>
      <c r="CA5811" s="62"/>
      <c r="CB5811" s="62"/>
      <c r="CC5811" s="62"/>
      <c r="CD5811" s="62"/>
      <c r="CE5811" s="62"/>
      <c r="CF5811" s="62"/>
      <c r="CL5811" s="56" t="s">
        <v>18757</v>
      </c>
      <c r="CM5811" s="56"/>
      <c r="CN5811" s="56"/>
      <c r="CO5811" s="52"/>
      <c r="CP5811" s="52"/>
      <c r="CQ5811" s="52"/>
      <c r="CR5811" s="52"/>
      <c r="CS5811" s="52"/>
      <c r="CT5811" s="52"/>
      <c r="CU5811" s="33"/>
      <c r="CV5811" s="33"/>
    </row>
    <row r="5812" spans="74:100">
      <c r="BV5812" s="62"/>
      <c r="BW5812" s="62"/>
      <c r="BX5812" s="62"/>
      <c r="BY5812" s="62"/>
      <c r="BZ5812" s="62"/>
      <c r="CA5812" s="62"/>
      <c r="CB5812" s="62"/>
      <c r="CC5812" s="62"/>
      <c r="CD5812" s="62"/>
      <c r="CE5812" s="62"/>
      <c r="CF5812" s="62"/>
      <c r="CL5812" s="56" t="s">
        <v>27699</v>
      </c>
      <c r="CM5812" s="56" t="s">
        <v>217</v>
      </c>
      <c r="CN5812" s="56" t="s">
        <v>217</v>
      </c>
      <c r="CO5812" s="52"/>
      <c r="CP5812" s="52"/>
      <c r="CQ5812" s="52"/>
      <c r="CR5812" s="52"/>
      <c r="CS5812" s="52"/>
      <c r="CT5812" s="52"/>
      <c r="CU5812" s="33"/>
      <c r="CV5812" s="33"/>
    </row>
    <row r="5813" spans="74:100">
      <c r="BV5813" s="62"/>
      <c r="BW5813" s="62"/>
      <c r="BX5813" s="62"/>
      <c r="BY5813" s="62"/>
      <c r="BZ5813" s="62"/>
      <c r="CA5813" s="62"/>
      <c r="CB5813" s="62"/>
      <c r="CC5813" s="62"/>
      <c r="CD5813" s="62"/>
      <c r="CE5813" s="62"/>
      <c r="CF5813" s="62"/>
      <c r="CL5813" s="56" t="s">
        <v>27700</v>
      </c>
      <c r="CM5813" s="56"/>
      <c r="CN5813" s="56"/>
      <c r="CO5813" s="52"/>
      <c r="CP5813" s="52"/>
      <c r="CQ5813" s="52"/>
      <c r="CR5813" s="52"/>
      <c r="CS5813" s="52"/>
      <c r="CT5813" s="52"/>
      <c r="CU5813" s="33"/>
      <c r="CV5813" s="33"/>
    </row>
    <row r="5814" spans="74:100">
      <c r="BV5814" s="62"/>
      <c r="BW5814" s="62"/>
      <c r="BX5814" s="62"/>
      <c r="BY5814" s="62"/>
      <c r="BZ5814" s="62"/>
      <c r="CA5814" s="62"/>
      <c r="CB5814" s="62"/>
      <c r="CC5814" s="62"/>
      <c r="CD5814" s="62"/>
      <c r="CE5814" s="62"/>
      <c r="CF5814" s="62"/>
      <c r="CL5814" s="56" t="s">
        <v>27701</v>
      </c>
      <c r="CM5814" s="56" t="s">
        <v>216</v>
      </c>
      <c r="CN5814" s="56" t="s">
        <v>216</v>
      </c>
      <c r="CO5814" s="52"/>
      <c r="CP5814" s="52"/>
      <c r="CQ5814" s="52"/>
      <c r="CR5814" s="52"/>
      <c r="CS5814" s="52"/>
      <c r="CT5814" s="52"/>
      <c r="CU5814" s="33"/>
      <c r="CV5814" s="33"/>
    </row>
    <row r="5815" spans="74:100">
      <c r="BV5815" s="62"/>
      <c r="BW5815" s="62"/>
      <c r="BX5815" s="62"/>
      <c r="BY5815" s="62"/>
      <c r="BZ5815" s="62"/>
      <c r="CA5815" s="62"/>
      <c r="CB5815" s="62"/>
      <c r="CC5815" s="62"/>
      <c r="CD5815" s="62"/>
      <c r="CE5815" s="62"/>
      <c r="CF5815" s="62"/>
      <c r="CL5815" s="56" t="s">
        <v>27702</v>
      </c>
      <c r="CM5815" s="56"/>
      <c r="CN5815" s="56"/>
      <c r="CO5815" s="52"/>
      <c r="CP5815" s="52"/>
      <c r="CQ5815" s="52"/>
      <c r="CR5815" s="52"/>
      <c r="CS5815" s="52"/>
      <c r="CT5815" s="52"/>
      <c r="CU5815" s="33"/>
      <c r="CV5815" s="33"/>
    </row>
    <row r="5816" spans="74:100">
      <c r="BV5816" s="62"/>
      <c r="BW5816" s="62"/>
      <c r="BX5816" s="62"/>
      <c r="BY5816" s="62"/>
      <c r="BZ5816" s="62"/>
      <c r="CA5816" s="62"/>
      <c r="CB5816" s="62"/>
      <c r="CC5816" s="62"/>
      <c r="CD5816" s="62"/>
      <c r="CE5816" s="62"/>
      <c r="CF5816" s="62"/>
      <c r="CL5816" s="56" t="s">
        <v>1579</v>
      </c>
      <c r="CM5816" s="56" t="s">
        <v>214</v>
      </c>
      <c r="CN5816" s="56" t="s">
        <v>214</v>
      </c>
      <c r="CO5816" s="52"/>
      <c r="CP5816" s="52"/>
      <c r="CQ5816" s="52"/>
      <c r="CR5816" s="52"/>
      <c r="CS5816" s="52"/>
      <c r="CT5816" s="52"/>
      <c r="CU5816" s="33"/>
      <c r="CV5816" s="33"/>
    </row>
    <row r="5817" spans="74:100">
      <c r="BV5817" s="62"/>
      <c r="BW5817" s="62"/>
      <c r="BX5817" s="62"/>
      <c r="BY5817" s="62"/>
      <c r="BZ5817" s="62"/>
      <c r="CA5817" s="62"/>
      <c r="CB5817" s="62"/>
      <c r="CC5817" s="62"/>
      <c r="CD5817" s="62"/>
      <c r="CE5817" s="62"/>
      <c r="CF5817" s="62"/>
      <c r="CL5817" s="56" t="s">
        <v>21685</v>
      </c>
      <c r="CM5817" s="56"/>
      <c r="CN5817" s="56"/>
      <c r="CO5817" s="52"/>
      <c r="CP5817" s="52"/>
      <c r="CQ5817" s="52"/>
      <c r="CR5817" s="52"/>
      <c r="CS5817" s="52"/>
      <c r="CT5817" s="52"/>
      <c r="CU5817" s="33"/>
      <c r="CV5817" s="33"/>
    </row>
    <row r="5818" spans="74:100">
      <c r="BV5818" s="62"/>
      <c r="BW5818" s="62"/>
      <c r="BX5818" s="62"/>
      <c r="BY5818" s="62"/>
      <c r="BZ5818" s="62"/>
      <c r="CA5818" s="62"/>
      <c r="CB5818" s="62"/>
      <c r="CC5818" s="62"/>
      <c r="CD5818" s="62"/>
      <c r="CE5818" s="62"/>
      <c r="CF5818" s="62"/>
      <c r="CL5818" s="56" t="s">
        <v>4781</v>
      </c>
      <c r="CM5818" s="56" t="s">
        <v>217</v>
      </c>
      <c r="CN5818" s="56" t="s">
        <v>217</v>
      </c>
      <c r="CO5818" s="52"/>
      <c r="CP5818" s="52"/>
      <c r="CQ5818" s="52"/>
      <c r="CR5818" s="52"/>
      <c r="CS5818" s="52"/>
      <c r="CT5818" s="52"/>
      <c r="CU5818" s="33"/>
      <c r="CV5818" s="33"/>
    </row>
    <row r="5819" spans="74:100">
      <c r="BV5819" s="62"/>
      <c r="BW5819" s="62"/>
      <c r="BX5819" s="62"/>
      <c r="BY5819" s="62"/>
      <c r="BZ5819" s="62"/>
      <c r="CA5819" s="62"/>
      <c r="CB5819" s="62"/>
      <c r="CC5819" s="62"/>
      <c r="CD5819" s="62"/>
      <c r="CE5819" s="62"/>
      <c r="CF5819" s="62"/>
      <c r="CL5819" s="56" t="s">
        <v>18758</v>
      </c>
      <c r="CM5819" s="56"/>
      <c r="CN5819" s="56"/>
      <c r="CO5819" s="52"/>
      <c r="CP5819" s="52"/>
      <c r="CQ5819" s="52"/>
      <c r="CR5819" s="52"/>
      <c r="CS5819" s="52"/>
      <c r="CT5819" s="52"/>
      <c r="CU5819" s="33"/>
      <c r="CV5819" s="33"/>
    </row>
    <row r="5820" spans="74:100">
      <c r="BV5820" s="62"/>
      <c r="BW5820" s="62"/>
      <c r="BX5820" s="62"/>
      <c r="BY5820" s="62"/>
      <c r="BZ5820" s="62"/>
      <c r="CA5820" s="62"/>
      <c r="CB5820" s="62"/>
      <c r="CC5820" s="62"/>
      <c r="CD5820" s="62"/>
      <c r="CE5820" s="62"/>
      <c r="CF5820" s="62"/>
      <c r="CL5820" s="56" t="s">
        <v>1580</v>
      </c>
      <c r="CM5820" s="56" t="s">
        <v>213</v>
      </c>
      <c r="CN5820" s="56" t="s">
        <v>213</v>
      </c>
      <c r="CO5820" s="52"/>
      <c r="CP5820" s="52"/>
      <c r="CQ5820" s="52"/>
      <c r="CR5820" s="52"/>
      <c r="CS5820" s="52"/>
      <c r="CT5820" s="52"/>
      <c r="CU5820" s="33"/>
      <c r="CV5820" s="33"/>
    </row>
    <row r="5821" spans="74:100">
      <c r="BV5821" s="62"/>
      <c r="BW5821" s="62"/>
      <c r="BX5821" s="62"/>
      <c r="BY5821" s="62"/>
      <c r="BZ5821" s="62"/>
      <c r="CA5821" s="62"/>
      <c r="CB5821" s="62"/>
      <c r="CC5821" s="62"/>
      <c r="CD5821" s="62"/>
      <c r="CE5821" s="62"/>
      <c r="CF5821" s="62"/>
      <c r="CL5821" s="56" t="s">
        <v>21686</v>
      </c>
      <c r="CM5821" s="56"/>
      <c r="CN5821" s="56"/>
      <c r="CO5821" s="52"/>
      <c r="CP5821" s="52"/>
      <c r="CQ5821" s="52"/>
      <c r="CR5821" s="52"/>
      <c r="CS5821" s="52"/>
      <c r="CT5821" s="52"/>
      <c r="CU5821" s="33"/>
      <c r="CV5821" s="33"/>
    </row>
    <row r="5822" spans="74:100">
      <c r="BV5822" s="62"/>
      <c r="BW5822" s="62"/>
      <c r="BX5822" s="62"/>
      <c r="BY5822" s="62"/>
      <c r="BZ5822" s="62"/>
      <c r="CA5822" s="62"/>
      <c r="CB5822" s="62"/>
      <c r="CC5822" s="62"/>
      <c r="CD5822" s="62"/>
      <c r="CE5822" s="62"/>
      <c r="CF5822" s="62"/>
      <c r="CL5822" s="56" t="s">
        <v>4782</v>
      </c>
      <c r="CM5822" s="56" t="s">
        <v>217</v>
      </c>
      <c r="CN5822" s="56" t="s">
        <v>217</v>
      </c>
      <c r="CO5822" s="52"/>
      <c r="CP5822" s="52"/>
      <c r="CQ5822" s="52"/>
      <c r="CR5822" s="52"/>
      <c r="CS5822" s="52"/>
      <c r="CT5822" s="52"/>
      <c r="CU5822" s="33"/>
      <c r="CV5822" s="33"/>
    </row>
    <row r="5823" spans="74:100">
      <c r="BV5823" s="62"/>
      <c r="BW5823" s="62"/>
      <c r="BX5823" s="62"/>
      <c r="BY5823" s="62"/>
      <c r="BZ5823" s="62"/>
      <c r="CA5823" s="62"/>
      <c r="CB5823" s="62"/>
      <c r="CC5823" s="62"/>
      <c r="CD5823" s="62"/>
      <c r="CE5823" s="62"/>
      <c r="CF5823" s="62"/>
      <c r="CL5823" s="56" t="s">
        <v>18759</v>
      </c>
      <c r="CM5823" s="56"/>
      <c r="CN5823" s="56"/>
      <c r="CO5823" s="52"/>
      <c r="CP5823" s="52"/>
      <c r="CQ5823" s="52"/>
      <c r="CR5823" s="52"/>
      <c r="CS5823" s="52"/>
      <c r="CT5823" s="52"/>
      <c r="CU5823" s="33"/>
      <c r="CV5823" s="33"/>
    </row>
    <row r="5824" spans="74:100">
      <c r="BV5824" s="62"/>
      <c r="BW5824" s="62"/>
      <c r="BX5824" s="62"/>
      <c r="BY5824" s="62"/>
      <c r="BZ5824" s="62"/>
      <c r="CA5824" s="62"/>
      <c r="CB5824" s="62"/>
      <c r="CC5824" s="62"/>
      <c r="CD5824" s="62"/>
      <c r="CE5824" s="62"/>
      <c r="CF5824" s="62"/>
      <c r="CL5824" s="56" t="s">
        <v>4783</v>
      </c>
      <c r="CM5824" s="56" t="s">
        <v>217</v>
      </c>
      <c r="CN5824" s="56" t="s">
        <v>217</v>
      </c>
      <c r="CO5824" s="52"/>
      <c r="CP5824" s="52"/>
      <c r="CQ5824" s="52"/>
      <c r="CR5824" s="52"/>
      <c r="CS5824" s="52"/>
      <c r="CT5824" s="52"/>
      <c r="CU5824" s="33"/>
      <c r="CV5824" s="33"/>
    </row>
    <row r="5825" spans="74:100">
      <c r="BV5825" s="62"/>
      <c r="BW5825" s="62"/>
      <c r="BX5825" s="62"/>
      <c r="BY5825" s="62"/>
      <c r="BZ5825" s="62"/>
      <c r="CA5825" s="62"/>
      <c r="CB5825" s="62"/>
      <c r="CC5825" s="62"/>
      <c r="CD5825" s="62"/>
      <c r="CE5825" s="62"/>
      <c r="CF5825" s="62"/>
      <c r="CL5825" s="56" t="s">
        <v>18760</v>
      </c>
      <c r="CM5825" s="56"/>
      <c r="CN5825" s="56"/>
      <c r="CO5825" s="52"/>
      <c r="CP5825" s="52"/>
      <c r="CQ5825" s="52"/>
      <c r="CR5825" s="52"/>
      <c r="CS5825" s="52"/>
      <c r="CT5825" s="52"/>
      <c r="CU5825" s="33"/>
      <c r="CV5825" s="33"/>
    </row>
    <row r="5826" spans="74:100">
      <c r="BV5826" s="62"/>
      <c r="BW5826" s="62"/>
      <c r="BX5826" s="62"/>
      <c r="BY5826" s="62"/>
      <c r="BZ5826" s="62"/>
      <c r="CA5826" s="62"/>
      <c r="CB5826" s="62"/>
      <c r="CC5826" s="62"/>
      <c r="CD5826" s="62"/>
      <c r="CE5826" s="62"/>
      <c r="CF5826" s="62"/>
      <c r="CL5826" s="56" t="s">
        <v>4784</v>
      </c>
      <c r="CM5826" s="56" t="s">
        <v>217</v>
      </c>
      <c r="CN5826" s="56" t="s">
        <v>217</v>
      </c>
      <c r="CO5826" s="52"/>
      <c r="CP5826" s="52"/>
      <c r="CQ5826" s="52"/>
      <c r="CR5826" s="52"/>
      <c r="CS5826" s="52"/>
      <c r="CT5826" s="52"/>
      <c r="CU5826" s="33"/>
      <c r="CV5826" s="33"/>
    </row>
    <row r="5827" spans="74:100">
      <c r="BV5827" s="62"/>
      <c r="BW5827" s="62"/>
      <c r="BX5827" s="62"/>
      <c r="BY5827" s="62"/>
      <c r="BZ5827" s="62"/>
      <c r="CA5827" s="62"/>
      <c r="CB5827" s="62"/>
      <c r="CC5827" s="62"/>
      <c r="CD5827" s="62"/>
      <c r="CE5827" s="62"/>
      <c r="CF5827" s="62"/>
      <c r="CL5827" s="56" t="s">
        <v>18761</v>
      </c>
      <c r="CM5827" s="56"/>
      <c r="CN5827" s="56"/>
      <c r="CO5827" s="52"/>
      <c r="CP5827" s="52"/>
      <c r="CQ5827" s="52"/>
      <c r="CR5827" s="52"/>
      <c r="CS5827" s="52"/>
      <c r="CT5827" s="52"/>
      <c r="CU5827" s="33"/>
      <c r="CV5827" s="33"/>
    </row>
    <row r="5828" spans="74:100">
      <c r="BV5828" s="62"/>
      <c r="BW5828" s="62"/>
      <c r="BX5828" s="62"/>
      <c r="BY5828" s="62"/>
      <c r="BZ5828" s="62"/>
      <c r="CA5828" s="62"/>
      <c r="CB5828" s="62"/>
      <c r="CC5828" s="62"/>
      <c r="CD5828" s="62"/>
      <c r="CE5828" s="62"/>
      <c r="CF5828" s="62"/>
      <c r="CL5828" s="56" t="s">
        <v>1581</v>
      </c>
      <c r="CM5828" s="56" t="s">
        <v>213</v>
      </c>
      <c r="CN5828" s="56" t="s">
        <v>213</v>
      </c>
      <c r="CO5828" s="52"/>
      <c r="CP5828" s="52"/>
      <c r="CQ5828" s="52"/>
      <c r="CR5828" s="52"/>
      <c r="CS5828" s="52"/>
      <c r="CT5828" s="52"/>
      <c r="CU5828" s="33"/>
      <c r="CV5828" s="33"/>
    </row>
    <row r="5829" spans="74:100">
      <c r="BV5829" s="62"/>
      <c r="BW5829" s="62"/>
      <c r="BX5829" s="62"/>
      <c r="BY5829" s="62"/>
      <c r="BZ5829" s="62"/>
      <c r="CA5829" s="62"/>
      <c r="CB5829" s="62"/>
      <c r="CC5829" s="62"/>
      <c r="CD5829" s="62"/>
      <c r="CE5829" s="62"/>
      <c r="CF5829" s="62"/>
      <c r="CL5829" s="56" t="s">
        <v>21687</v>
      </c>
      <c r="CM5829" s="56"/>
      <c r="CN5829" s="56"/>
      <c r="CO5829" s="52"/>
      <c r="CP5829" s="52"/>
      <c r="CQ5829" s="52"/>
      <c r="CR5829" s="52"/>
      <c r="CS5829" s="52"/>
      <c r="CT5829" s="52"/>
      <c r="CU5829" s="33"/>
      <c r="CV5829" s="33"/>
    </row>
    <row r="5830" spans="74:100">
      <c r="BV5830" s="62"/>
      <c r="BW5830" s="62"/>
      <c r="BX5830" s="62"/>
      <c r="BY5830" s="62"/>
      <c r="BZ5830" s="62"/>
      <c r="CA5830" s="62"/>
      <c r="CB5830" s="62"/>
      <c r="CC5830" s="62"/>
      <c r="CD5830" s="62"/>
      <c r="CE5830" s="62"/>
      <c r="CF5830" s="62"/>
      <c r="CL5830" s="56" t="s">
        <v>4785</v>
      </c>
      <c r="CM5830" s="56" t="s">
        <v>217</v>
      </c>
      <c r="CN5830" s="56" t="s">
        <v>217</v>
      </c>
      <c r="CO5830" s="52"/>
      <c r="CP5830" s="52"/>
      <c r="CQ5830" s="52"/>
      <c r="CR5830" s="52"/>
      <c r="CS5830" s="52"/>
      <c r="CT5830" s="52"/>
      <c r="CU5830" s="33"/>
      <c r="CV5830" s="33"/>
    </row>
    <row r="5831" spans="74:100">
      <c r="BV5831" s="62"/>
      <c r="BW5831" s="62"/>
      <c r="BX5831" s="62"/>
      <c r="BY5831" s="62"/>
      <c r="BZ5831" s="62"/>
      <c r="CA5831" s="62"/>
      <c r="CB5831" s="62"/>
      <c r="CC5831" s="62"/>
      <c r="CD5831" s="62"/>
      <c r="CE5831" s="62"/>
      <c r="CF5831" s="62"/>
      <c r="CL5831" s="56" t="s">
        <v>18762</v>
      </c>
      <c r="CM5831" s="56"/>
      <c r="CN5831" s="56"/>
      <c r="CO5831" s="52"/>
      <c r="CP5831" s="52"/>
      <c r="CQ5831" s="52"/>
      <c r="CR5831" s="52"/>
      <c r="CS5831" s="52"/>
      <c r="CT5831" s="52"/>
      <c r="CU5831" s="33"/>
      <c r="CV5831" s="33"/>
    </row>
    <row r="5832" spans="74:100">
      <c r="BV5832" s="62"/>
      <c r="BW5832" s="62"/>
      <c r="BX5832" s="62"/>
      <c r="BY5832" s="62"/>
      <c r="BZ5832" s="62"/>
      <c r="CA5832" s="62"/>
      <c r="CB5832" s="62"/>
      <c r="CC5832" s="62"/>
      <c r="CD5832" s="62"/>
      <c r="CE5832" s="62"/>
      <c r="CF5832" s="62"/>
      <c r="CL5832" s="56" t="s">
        <v>1582</v>
      </c>
      <c r="CM5832" s="56" t="s">
        <v>214</v>
      </c>
      <c r="CN5832" s="56" t="s">
        <v>214</v>
      </c>
      <c r="CO5832" s="52"/>
      <c r="CP5832" s="52"/>
      <c r="CQ5832" s="52"/>
      <c r="CR5832" s="52"/>
      <c r="CS5832" s="52"/>
      <c r="CT5832" s="52"/>
      <c r="CU5832" s="33"/>
      <c r="CV5832" s="33"/>
    </row>
    <row r="5833" spans="74:100">
      <c r="BV5833" s="62"/>
      <c r="BW5833" s="62"/>
      <c r="BX5833" s="62"/>
      <c r="BY5833" s="62"/>
      <c r="BZ5833" s="62"/>
      <c r="CA5833" s="62"/>
      <c r="CB5833" s="62"/>
      <c r="CC5833" s="62"/>
      <c r="CD5833" s="62"/>
      <c r="CE5833" s="62"/>
      <c r="CF5833" s="62"/>
      <c r="CL5833" s="56" t="s">
        <v>21688</v>
      </c>
      <c r="CM5833" s="56"/>
      <c r="CN5833" s="56"/>
      <c r="CO5833" s="52"/>
      <c r="CP5833" s="52"/>
      <c r="CQ5833" s="52"/>
      <c r="CR5833" s="52"/>
      <c r="CS5833" s="52"/>
      <c r="CT5833" s="52"/>
      <c r="CU5833" s="33"/>
      <c r="CV5833" s="33"/>
    </row>
    <row r="5834" spans="74:100">
      <c r="BV5834" s="62"/>
      <c r="BW5834" s="62"/>
      <c r="BX5834" s="62"/>
      <c r="BY5834" s="62"/>
      <c r="BZ5834" s="62"/>
      <c r="CA5834" s="62"/>
      <c r="CB5834" s="62"/>
      <c r="CC5834" s="62"/>
      <c r="CD5834" s="62"/>
      <c r="CE5834" s="62"/>
      <c r="CF5834" s="62"/>
      <c r="CL5834" s="56" t="s">
        <v>1583</v>
      </c>
      <c r="CM5834" s="56" t="s">
        <v>216</v>
      </c>
      <c r="CN5834" s="56" t="s">
        <v>216</v>
      </c>
      <c r="CO5834" s="52"/>
      <c r="CP5834" s="52"/>
      <c r="CQ5834" s="52"/>
      <c r="CR5834" s="52"/>
      <c r="CS5834" s="52"/>
      <c r="CT5834" s="52"/>
      <c r="CU5834" s="33"/>
      <c r="CV5834" s="33"/>
    </row>
    <row r="5835" spans="74:100">
      <c r="BV5835" s="62"/>
      <c r="BW5835" s="62"/>
      <c r="BX5835" s="62"/>
      <c r="BY5835" s="62"/>
      <c r="BZ5835" s="62"/>
      <c r="CA5835" s="62"/>
      <c r="CB5835" s="62"/>
      <c r="CC5835" s="62"/>
      <c r="CD5835" s="62"/>
      <c r="CE5835" s="62"/>
      <c r="CF5835" s="62"/>
      <c r="CL5835" s="56" t="s">
        <v>21689</v>
      </c>
      <c r="CM5835" s="56"/>
      <c r="CN5835" s="56"/>
      <c r="CO5835" s="52"/>
      <c r="CP5835" s="52"/>
      <c r="CQ5835" s="52"/>
      <c r="CR5835" s="52"/>
      <c r="CS5835" s="52"/>
      <c r="CT5835" s="52"/>
      <c r="CU5835" s="33"/>
      <c r="CV5835" s="33"/>
    </row>
    <row r="5836" spans="74:100">
      <c r="BV5836" s="62"/>
      <c r="BW5836" s="62"/>
      <c r="BX5836" s="62"/>
      <c r="BY5836" s="62"/>
      <c r="BZ5836" s="62"/>
      <c r="CA5836" s="62"/>
      <c r="CB5836" s="62"/>
      <c r="CC5836" s="62"/>
      <c r="CD5836" s="62"/>
      <c r="CE5836" s="62"/>
      <c r="CF5836" s="62"/>
      <c r="CL5836" s="56" t="s">
        <v>4786</v>
      </c>
      <c r="CM5836" s="56" t="s">
        <v>217</v>
      </c>
      <c r="CN5836" s="56" t="s">
        <v>217</v>
      </c>
      <c r="CO5836" s="52"/>
      <c r="CP5836" s="52"/>
      <c r="CQ5836" s="52"/>
      <c r="CR5836" s="52"/>
      <c r="CS5836" s="52"/>
      <c r="CT5836" s="52"/>
      <c r="CU5836" s="33"/>
      <c r="CV5836" s="33"/>
    </row>
    <row r="5837" spans="74:100">
      <c r="BV5837" s="62"/>
      <c r="BW5837" s="62"/>
      <c r="BX5837" s="62"/>
      <c r="BY5837" s="62"/>
      <c r="BZ5837" s="62"/>
      <c r="CA5837" s="62"/>
      <c r="CB5837" s="62"/>
      <c r="CC5837" s="62"/>
      <c r="CD5837" s="62"/>
      <c r="CE5837" s="62"/>
      <c r="CF5837" s="62"/>
      <c r="CL5837" s="56" t="s">
        <v>18763</v>
      </c>
      <c r="CM5837" s="56"/>
      <c r="CN5837" s="56"/>
      <c r="CO5837" s="52"/>
      <c r="CP5837" s="52"/>
      <c r="CQ5837" s="52"/>
      <c r="CR5837" s="52"/>
      <c r="CS5837" s="52"/>
      <c r="CT5837" s="52"/>
      <c r="CU5837" s="33"/>
      <c r="CV5837" s="33"/>
    </row>
    <row r="5838" spans="74:100">
      <c r="BV5838" s="62"/>
      <c r="BW5838" s="62"/>
      <c r="BX5838" s="62"/>
      <c r="BY5838" s="62"/>
      <c r="BZ5838" s="62"/>
      <c r="CA5838" s="62"/>
      <c r="CB5838" s="62"/>
      <c r="CC5838" s="62"/>
      <c r="CD5838" s="62"/>
      <c r="CE5838" s="62"/>
      <c r="CF5838" s="62"/>
      <c r="CL5838" s="56" t="s">
        <v>4787</v>
      </c>
      <c r="CM5838" s="56" t="s">
        <v>217</v>
      </c>
      <c r="CN5838" s="56" t="s">
        <v>217</v>
      </c>
      <c r="CO5838" s="52"/>
      <c r="CP5838" s="52"/>
      <c r="CQ5838" s="52"/>
      <c r="CR5838" s="52"/>
      <c r="CS5838" s="52"/>
      <c r="CT5838" s="52"/>
      <c r="CU5838" s="33"/>
      <c r="CV5838" s="33"/>
    </row>
    <row r="5839" spans="74:100">
      <c r="BV5839" s="62"/>
      <c r="BW5839" s="62"/>
      <c r="BX5839" s="62"/>
      <c r="BY5839" s="62"/>
      <c r="BZ5839" s="62"/>
      <c r="CA5839" s="62"/>
      <c r="CB5839" s="62"/>
      <c r="CC5839" s="62"/>
      <c r="CD5839" s="62"/>
      <c r="CE5839" s="62"/>
      <c r="CF5839" s="62"/>
      <c r="CL5839" s="56" t="s">
        <v>18764</v>
      </c>
      <c r="CM5839" s="56"/>
      <c r="CN5839" s="56"/>
      <c r="CO5839" s="52"/>
      <c r="CP5839" s="52"/>
      <c r="CQ5839" s="52"/>
      <c r="CR5839" s="52"/>
      <c r="CS5839" s="52"/>
      <c r="CT5839" s="52"/>
      <c r="CU5839" s="33"/>
      <c r="CV5839" s="33"/>
    </row>
    <row r="5840" spans="74:100">
      <c r="BV5840" s="62"/>
      <c r="BW5840" s="62"/>
      <c r="BX5840" s="62"/>
      <c r="BY5840" s="62"/>
      <c r="BZ5840" s="62"/>
      <c r="CA5840" s="62"/>
      <c r="CB5840" s="62"/>
      <c r="CC5840" s="62"/>
      <c r="CD5840" s="62"/>
      <c r="CE5840" s="62"/>
      <c r="CF5840" s="62"/>
      <c r="CL5840" s="56" t="s">
        <v>27703</v>
      </c>
      <c r="CM5840" s="56" t="s">
        <v>217</v>
      </c>
      <c r="CN5840" s="56" t="s">
        <v>217</v>
      </c>
      <c r="CO5840" s="52"/>
      <c r="CP5840" s="52"/>
      <c r="CQ5840" s="52"/>
      <c r="CR5840" s="52"/>
      <c r="CS5840" s="52"/>
      <c r="CT5840" s="52"/>
      <c r="CU5840" s="33"/>
      <c r="CV5840" s="33"/>
    </row>
    <row r="5841" spans="74:100">
      <c r="BV5841" s="62"/>
      <c r="BW5841" s="62"/>
      <c r="BX5841" s="62"/>
      <c r="BY5841" s="62"/>
      <c r="BZ5841" s="62"/>
      <c r="CA5841" s="62"/>
      <c r="CB5841" s="62"/>
      <c r="CC5841" s="62"/>
      <c r="CD5841" s="62"/>
      <c r="CE5841" s="62"/>
      <c r="CF5841" s="62"/>
      <c r="CL5841" s="56" t="s">
        <v>27704</v>
      </c>
      <c r="CM5841" s="56"/>
      <c r="CN5841" s="56"/>
      <c r="CO5841" s="52"/>
      <c r="CP5841" s="52"/>
      <c r="CQ5841" s="52"/>
      <c r="CR5841" s="52"/>
      <c r="CS5841" s="52"/>
      <c r="CT5841" s="52"/>
      <c r="CU5841" s="33"/>
      <c r="CV5841" s="33"/>
    </row>
    <row r="5842" spans="74:100">
      <c r="BV5842" s="62"/>
      <c r="BW5842" s="62"/>
      <c r="BX5842" s="62"/>
      <c r="BY5842" s="62"/>
      <c r="BZ5842" s="62"/>
      <c r="CA5842" s="62"/>
      <c r="CB5842" s="62"/>
      <c r="CC5842" s="62"/>
      <c r="CD5842" s="62"/>
      <c r="CE5842" s="62"/>
      <c r="CF5842" s="62"/>
      <c r="CL5842" s="56" t="s">
        <v>27705</v>
      </c>
      <c r="CM5842" s="56" t="s">
        <v>217</v>
      </c>
      <c r="CN5842" s="56" t="s">
        <v>217</v>
      </c>
      <c r="CO5842" s="52"/>
      <c r="CP5842" s="52"/>
      <c r="CQ5842" s="52"/>
      <c r="CR5842" s="52"/>
      <c r="CS5842" s="52"/>
      <c r="CT5842" s="52"/>
      <c r="CU5842" s="33"/>
      <c r="CV5842" s="33"/>
    </row>
    <row r="5843" spans="74:100">
      <c r="BV5843" s="62"/>
      <c r="BW5843" s="62"/>
      <c r="BX5843" s="62"/>
      <c r="BY5843" s="62"/>
      <c r="BZ5843" s="62"/>
      <c r="CA5843" s="62"/>
      <c r="CB5843" s="62"/>
      <c r="CC5843" s="62"/>
      <c r="CD5843" s="62"/>
      <c r="CE5843" s="62"/>
      <c r="CF5843" s="62"/>
      <c r="CL5843" s="56" t="s">
        <v>18360</v>
      </c>
      <c r="CM5843" s="56"/>
      <c r="CN5843" s="56"/>
      <c r="CO5843" s="52"/>
      <c r="CP5843" s="52"/>
      <c r="CQ5843" s="52"/>
      <c r="CR5843" s="52"/>
      <c r="CS5843" s="52"/>
      <c r="CT5843" s="52"/>
      <c r="CU5843" s="33"/>
      <c r="CV5843" s="33"/>
    </row>
    <row r="5844" spans="74:100">
      <c r="BV5844" s="62"/>
      <c r="BW5844" s="62"/>
      <c r="BX5844" s="62"/>
      <c r="BY5844" s="62"/>
      <c r="BZ5844" s="62"/>
      <c r="CA5844" s="62"/>
      <c r="CB5844" s="62"/>
      <c r="CC5844" s="62"/>
      <c r="CD5844" s="62"/>
      <c r="CE5844" s="62"/>
      <c r="CF5844" s="62"/>
      <c r="CL5844" s="56" t="s">
        <v>4788</v>
      </c>
      <c r="CM5844" s="56" t="s">
        <v>3118</v>
      </c>
      <c r="CN5844" s="56" t="s">
        <v>3118</v>
      </c>
      <c r="CO5844" s="52"/>
      <c r="CP5844" s="52"/>
      <c r="CQ5844" s="52"/>
      <c r="CR5844" s="52"/>
      <c r="CS5844" s="52"/>
      <c r="CT5844" s="52"/>
      <c r="CU5844" s="33"/>
      <c r="CV5844" s="33"/>
    </row>
    <row r="5845" spans="74:100">
      <c r="BV5845" s="62"/>
      <c r="BW5845" s="62"/>
      <c r="BX5845" s="62"/>
      <c r="BY5845" s="62"/>
      <c r="BZ5845" s="62"/>
      <c r="CA5845" s="62"/>
      <c r="CB5845" s="62"/>
      <c r="CC5845" s="62"/>
      <c r="CD5845" s="62"/>
      <c r="CE5845" s="62"/>
      <c r="CF5845" s="62"/>
      <c r="CL5845" s="56" t="s">
        <v>18765</v>
      </c>
      <c r="CM5845" s="56"/>
      <c r="CN5845" s="56"/>
      <c r="CO5845" s="52"/>
      <c r="CP5845" s="52"/>
      <c r="CQ5845" s="52"/>
      <c r="CR5845" s="52"/>
      <c r="CS5845" s="52"/>
      <c r="CT5845" s="52"/>
      <c r="CU5845" s="33"/>
      <c r="CV5845" s="33"/>
    </row>
    <row r="5846" spans="74:100">
      <c r="BV5846" s="62"/>
      <c r="BW5846" s="62"/>
      <c r="BX5846" s="62"/>
      <c r="BY5846" s="62"/>
      <c r="BZ5846" s="62"/>
      <c r="CA5846" s="62"/>
      <c r="CB5846" s="62"/>
      <c r="CC5846" s="62"/>
      <c r="CD5846" s="62"/>
      <c r="CE5846" s="62"/>
      <c r="CF5846" s="62"/>
      <c r="CL5846" s="56" t="s">
        <v>27706</v>
      </c>
      <c r="CM5846" s="56" t="s">
        <v>217</v>
      </c>
      <c r="CN5846" s="56" t="s">
        <v>217</v>
      </c>
      <c r="CO5846" s="52"/>
      <c r="CP5846" s="52"/>
      <c r="CQ5846" s="52"/>
      <c r="CR5846" s="52"/>
      <c r="CS5846" s="52"/>
      <c r="CT5846" s="52"/>
      <c r="CU5846" s="33"/>
      <c r="CV5846" s="33"/>
    </row>
    <row r="5847" spans="74:100">
      <c r="BV5847" s="62"/>
      <c r="BW5847" s="62"/>
      <c r="BX5847" s="62"/>
      <c r="BY5847" s="62"/>
      <c r="BZ5847" s="62"/>
      <c r="CA5847" s="62"/>
      <c r="CB5847" s="62"/>
      <c r="CC5847" s="62"/>
      <c r="CD5847" s="62"/>
      <c r="CE5847" s="62"/>
      <c r="CF5847" s="62"/>
      <c r="CL5847" s="56" t="s">
        <v>27707</v>
      </c>
      <c r="CM5847" s="56"/>
      <c r="CN5847" s="56"/>
      <c r="CO5847" s="52"/>
      <c r="CP5847" s="52"/>
      <c r="CQ5847" s="52"/>
      <c r="CR5847" s="52"/>
      <c r="CS5847" s="52"/>
      <c r="CT5847" s="52"/>
      <c r="CU5847" s="33"/>
      <c r="CV5847" s="33"/>
    </row>
    <row r="5848" spans="74:100">
      <c r="BV5848" s="62"/>
      <c r="BW5848" s="62"/>
      <c r="BX5848" s="62"/>
      <c r="BY5848" s="62"/>
      <c r="BZ5848" s="62"/>
      <c r="CA5848" s="62"/>
      <c r="CB5848" s="62"/>
      <c r="CC5848" s="62"/>
      <c r="CD5848" s="62"/>
      <c r="CE5848" s="62"/>
      <c r="CF5848" s="62"/>
      <c r="CL5848" s="56" t="s">
        <v>27708</v>
      </c>
      <c r="CM5848" s="56" t="s">
        <v>216</v>
      </c>
      <c r="CN5848" s="56" t="s">
        <v>216</v>
      </c>
      <c r="CO5848" s="52"/>
      <c r="CP5848" s="52"/>
      <c r="CQ5848" s="52"/>
      <c r="CR5848" s="52"/>
      <c r="CS5848" s="52"/>
      <c r="CT5848" s="52"/>
      <c r="CU5848" s="33"/>
      <c r="CV5848" s="33"/>
    </row>
    <row r="5849" spans="74:100">
      <c r="BV5849" s="62"/>
      <c r="BW5849" s="62"/>
      <c r="BX5849" s="62"/>
      <c r="BY5849" s="62"/>
      <c r="BZ5849" s="62"/>
      <c r="CA5849" s="62"/>
      <c r="CB5849" s="62"/>
      <c r="CC5849" s="62"/>
      <c r="CD5849" s="62"/>
      <c r="CE5849" s="62"/>
      <c r="CF5849" s="62"/>
      <c r="CL5849" s="56" t="s">
        <v>27709</v>
      </c>
      <c r="CM5849" s="56"/>
      <c r="CN5849" s="56"/>
      <c r="CO5849" s="52"/>
      <c r="CP5849" s="52"/>
      <c r="CQ5849" s="52"/>
      <c r="CR5849" s="52"/>
      <c r="CS5849" s="52"/>
      <c r="CT5849" s="52"/>
      <c r="CU5849" s="33"/>
      <c r="CV5849" s="33"/>
    </row>
    <row r="5850" spans="74:100">
      <c r="BV5850" s="62"/>
      <c r="BW5850" s="62"/>
      <c r="BX5850" s="62"/>
      <c r="BY5850" s="62"/>
      <c r="BZ5850" s="62"/>
      <c r="CA5850" s="62"/>
      <c r="CB5850" s="62"/>
      <c r="CC5850" s="62"/>
      <c r="CD5850" s="62"/>
      <c r="CE5850" s="62"/>
      <c r="CF5850" s="62"/>
      <c r="CL5850" s="56" t="s">
        <v>1584</v>
      </c>
      <c r="CM5850" s="56" t="s">
        <v>216</v>
      </c>
      <c r="CN5850" s="56" t="s">
        <v>216</v>
      </c>
      <c r="CO5850" s="52"/>
      <c r="CP5850" s="52"/>
      <c r="CQ5850" s="52"/>
      <c r="CR5850" s="52"/>
      <c r="CS5850" s="52"/>
      <c r="CT5850" s="52"/>
      <c r="CU5850" s="33"/>
      <c r="CV5850" s="33"/>
    </row>
    <row r="5851" spans="74:100">
      <c r="BV5851" s="62"/>
      <c r="BW5851" s="62"/>
      <c r="BX5851" s="62"/>
      <c r="BY5851" s="62"/>
      <c r="BZ5851" s="62"/>
      <c r="CA5851" s="62"/>
      <c r="CB5851" s="62"/>
      <c r="CC5851" s="62"/>
      <c r="CD5851" s="62"/>
      <c r="CE5851" s="62"/>
      <c r="CF5851" s="62"/>
      <c r="CL5851" s="56" t="s">
        <v>21690</v>
      </c>
      <c r="CM5851" s="56"/>
      <c r="CN5851" s="56"/>
      <c r="CO5851" s="52"/>
      <c r="CP5851" s="52"/>
      <c r="CQ5851" s="52"/>
      <c r="CR5851" s="52"/>
      <c r="CS5851" s="52"/>
      <c r="CT5851" s="52"/>
      <c r="CU5851" s="33"/>
      <c r="CV5851" s="33"/>
    </row>
    <row r="5852" spans="74:100">
      <c r="BV5852" s="62"/>
      <c r="BW5852" s="62"/>
      <c r="BX5852" s="62"/>
      <c r="BY5852" s="62"/>
      <c r="BZ5852" s="62"/>
      <c r="CA5852" s="62"/>
      <c r="CB5852" s="62"/>
      <c r="CC5852" s="62"/>
      <c r="CD5852" s="62"/>
      <c r="CE5852" s="62"/>
      <c r="CF5852" s="62"/>
      <c r="CL5852" s="56" t="s">
        <v>4789</v>
      </c>
      <c r="CM5852" s="56" t="s">
        <v>3118</v>
      </c>
      <c r="CN5852" s="56" t="s">
        <v>3118</v>
      </c>
      <c r="CO5852" s="52"/>
      <c r="CP5852" s="52"/>
      <c r="CQ5852" s="52"/>
      <c r="CR5852" s="52"/>
      <c r="CS5852" s="52"/>
      <c r="CT5852" s="52"/>
      <c r="CU5852" s="33"/>
      <c r="CV5852" s="33"/>
    </row>
    <row r="5853" spans="74:100">
      <c r="BV5853" s="62"/>
      <c r="BW5853" s="62"/>
      <c r="BX5853" s="62"/>
      <c r="BY5853" s="62"/>
      <c r="BZ5853" s="62"/>
      <c r="CA5853" s="62"/>
      <c r="CB5853" s="62"/>
      <c r="CC5853" s="62"/>
      <c r="CD5853" s="62"/>
      <c r="CE5853" s="62"/>
      <c r="CF5853" s="62"/>
      <c r="CL5853" s="56" t="s">
        <v>18766</v>
      </c>
      <c r="CM5853" s="56"/>
      <c r="CN5853" s="56"/>
      <c r="CO5853" s="52"/>
      <c r="CP5853" s="52"/>
      <c r="CQ5853" s="52"/>
      <c r="CR5853" s="52"/>
      <c r="CS5853" s="52"/>
      <c r="CT5853" s="52"/>
      <c r="CU5853" s="33"/>
      <c r="CV5853" s="33"/>
    </row>
    <row r="5854" spans="74:100">
      <c r="BV5854" s="62"/>
      <c r="BW5854" s="62"/>
      <c r="BX5854" s="62"/>
      <c r="BY5854" s="62"/>
      <c r="BZ5854" s="62"/>
      <c r="CA5854" s="62"/>
      <c r="CB5854" s="62"/>
      <c r="CC5854" s="62"/>
      <c r="CD5854" s="62"/>
      <c r="CE5854" s="62"/>
      <c r="CF5854" s="62"/>
      <c r="CL5854" s="56" t="s">
        <v>4790</v>
      </c>
      <c r="CM5854" s="56" t="s">
        <v>216</v>
      </c>
      <c r="CN5854" s="56" t="s">
        <v>216</v>
      </c>
      <c r="CO5854" s="52"/>
      <c r="CP5854" s="52"/>
      <c r="CQ5854" s="52"/>
      <c r="CR5854" s="52"/>
      <c r="CS5854" s="52"/>
      <c r="CT5854" s="52"/>
      <c r="CU5854" s="33"/>
      <c r="CV5854" s="33"/>
    </row>
    <row r="5855" spans="74:100">
      <c r="BV5855" s="62"/>
      <c r="BW5855" s="62"/>
      <c r="BX5855" s="62"/>
      <c r="BY5855" s="62"/>
      <c r="BZ5855" s="62"/>
      <c r="CA5855" s="62"/>
      <c r="CB5855" s="62"/>
      <c r="CC5855" s="62"/>
      <c r="CD5855" s="62"/>
      <c r="CE5855" s="62"/>
      <c r="CF5855" s="62"/>
      <c r="CL5855" s="56" t="s">
        <v>21691</v>
      </c>
      <c r="CM5855" s="56"/>
      <c r="CN5855" s="56"/>
      <c r="CO5855" s="52"/>
      <c r="CP5855" s="52"/>
      <c r="CQ5855" s="52"/>
      <c r="CR5855" s="52"/>
      <c r="CS5855" s="52"/>
      <c r="CT5855" s="52"/>
      <c r="CU5855" s="33"/>
      <c r="CV5855" s="33"/>
    </row>
    <row r="5856" spans="74:100">
      <c r="BV5856" s="62"/>
      <c r="BW5856" s="62"/>
      <c r="BX5856" s="62"/>
      <c r="BY5856" s="62"/>
      <c r="BZ5856" s="62"/>
      <c r="CA5856" s="62"/>
      <c r="CB5856" s="62"/>
      <c r="CC5856" s="62"/>
      <c r="CD5856" s="62"/>
      <c r="CE5856" s="62"/>
      <c r="CF5856" s="62"/>
      <c r="CL5856" s="56" t="s">
        <v>4791</v>
      </c>
      <c r="CM5856" s="56" t="s">
        <v>3118</v>
      </c>
      <c r="CN5856" s="56" t="s">
        <v>3118</v>
      </c>
      <c r="CO5856" s="52"/>
      <c r="CP5856" s="52"/>
      <c r="CQ5856" s="52"/>
      <c r="CR5856" s="52"/>
      <c r="CS5856" s="52"/>
      <c r="CT5856" s="52"/>
      <c r="CU5856" s="33"/>
      <c r="CV5856" s="33"/>
    </row>
    <row r="5857" spans="74:100">
      <c r="BV5857" s="62"/>
      <c r="BW5857" s="62"/>
      <c r="BX5857" s="62"/>
      <c r="BY5857" s="62"/>
      <c r="BZ5857" s="62"/>
      <c r="CA5857" s="62"/>
      <c r="CB5857" s="62"/>
      <c r="CC5857" s="62"/>
      <c r="CD5857" s="62"/>
      <c r="CE5857" s="62"/>
      <c r="CF5857" s="62"/>
      <c r="CL5857" s="56" t="s">
        <v>18767</v>
      </c>
      <c r="CM5857" s="56"/>
      <c r="CN5857" s="56"/>
      <c r="CO5857" s="52"/>
      <c r="CP5857" s="52"/>
      <c r="CQ5857" s="52"/>
      <c r="CR5857" s="52"/>
      <c r="CS5857" s="52"/>
      <c r="CT5857" s="52"/>
      <c r="CU5857" s="33"/>
      <c r="CV5857" s="33"/>
    </row>
    <row r="5858" spans="74:100">
      <c r="BV5858" s="62"/>
      <c r="BW5858" s="62"/>
      <c r="BX5858" s="62"/>
      <c r="BY5858" s="62"/>
      <c r="BZ5858" s="62"/>
      <c r="CA5858" s="62"/>
      <c r="CB5858" s="62"/>
      <c r="CC5858" s="62"/>
      <c r="CD5858" s="62"/>
      <c r="CE5858" s="62"/>
      <c r="CF5858" s="62"/>
      <c r="CL5858" s="56" t="s">
        <v>1586</v>
      </c>
      <c r="CM5858" s="56" t="s">
        <v>214</v>
      </c>
      <c r="CN5858" s="56" t="s">
        <v>214</v>
      </c>
      <c r="CO5858" s="52"/>
      <c r="CP5858" s="52"/>
      <c r="CQ5858" s="52"/>
      <c r="CR5858" s="52"/>
      <c r="CS5858" s="52"/>
      <c r="CT5858" s="52"/>
      <c r="CU5858" s="33"/>
      <c r="CV5858" s="33"/>
    </row>
    <row r="5859" spans="74:100">
      <c r="BV5859" s="62"/>
      <c r="BW5859" s="62"/>
      <c r="BX5859" s="62"/>
      <c r="BY5859" s="62"/>
      <c r="BZ5859" s="62"/>
      <c r="CA5859" s="62"/>
      <c r="CB5859" s="62"/>
      <c r="CC5859" s="62"/>
      <c r="CD5859" s="62"/>
      <c r="CE5859" s="62"/>
      <c r="CF5859" s="62"/>
      <c r="CL5859" s="56" t="s">
        <v>21692</v>
      </c>
      <c r="CM5859" s="56"/>
      <c r="CN5859" s="56"/>
      <c r="CO5859" s="52"/>
      <c r="CP5859" s="52"/>
      <c r="CQ5859" s="52"/>
      <c r="CR5859" s="52"/>
      <c r="CS5859" s="52"/>
      <c r="CT5859" s="52"/>
      <c r="CU5859" s="33"/>
      <c r="CV5859" s="33"/>
    </row>
    <row r="5860" spans="74:100">
      <c r="BV5860" s="62"/>
      <c r="BW5860" s="62"/>
      <c r="BX5860" s="62"/>
      <c r="BY5860" s="62"/>
      <c r="BZ5860" s="62"/>
      <c r="CA5860" s="62"/>
      <c r="CB5860" s="62"/>
      <c r="CC5860" s="62"/>
      <c r="CD5860" s="62"/>
      <c r="CE5860" s="62"/>
      <c r="CF5860" s="62"/>
      <c r="CL5860" s="56" t="s">
        <v>1587</v>
      </c>
      <c r="CM5860" s="56" t="s">
        <v>216</v>
      </c>
      <c r="CN5860" s="56" t="s">
        <v>216</v>
      </c>
      <c r="CO5860" s="52"/>
      <c r="CP5860" s="52"/>
      <c r="CQ5860" s="52"/>
      <c r="CR5860" s="52"/>
      <c r="CS5860" s="52"/>
      <c r="CT5860" s="52"/>
      <c r="CU5860" s="33"/>
      <c r="CV5860" s="33"/>
    </row>
    <row r="5861" spans="74:100">
      <c r="BV5861" s="62"/>
      <c r="BW5861" s="62"/>
      <c r="BX5861" s="62"/>
      <c r="BY5861" s="62"/>
      <c r="BZ5861" s="62"/>
      <c r="CA5861" s="62"/>
      <c r="CB5861" s="62"/>
      <c r="CC5861" s="62"/>
      <c r="CD5861" s="62"/>
      <c r="CE5861" s="62"/>
      <c r="CF5861" s="62"/>
      <c r="CL5861" s="56" t="s">
        <v>21693</v>
      </c>
      <c r="CM5861" s="56"/>
      <c r="CN5861" s="56"/>
      <c r="CO5861" s="52"/>
      <c r="CP5861" s="52"/>
      <c r="CQ5861" s="52"/>
      <c r="CR5861" s="52"/>
      <c r="CS5861" s="52"/>
      <c r="CT5861" s="52"/>
      <c r="CU5861" s="33"/>
      <c r="CV5861" s="33"/>
    </row>
    <row r="5862" spans="74:100">
      <c r="BV5862" s="62"/>
      <c r="BW5862" s="62"/>
      <c r="BX5862" s="62"/>
      <c r="BY5862" s="62"/>
      <c r="BZ5862" s="62"/>
      <c r="CA5862" s="62"/>
      <c r="CB5862" s="62"/>
      <c r="CC5862" s="62"/>
      <c r="CD5862" s="62"/>
      <c r="CE5862" s="62"/>
      <c r="CF5862" s="62"/>
      <c r="CL5862" s="56" t="s">
        <v>4792</v>
      </c>
      <c r="CM5862" s="56" t="s">
        <v>3118</v>
      </c>
      <c r="CN5862" s="56" t="s">
        <v>3118</v>
      </c>
      <c r="CO5862" s="52"/>
      <c r="CP5862" s="52"/>
      <c r="CQ5862" s="52"/>
      <c r="CR5862" s="52"/>
      <c r="CS5862" s="52"/>
      <c r="CT5862" s="52"/>
      <c r="CU5862" s="33"/>
      <c r="CV5862" s="33"/>
    </row>
    <row r="5863" spans="74:100">
      <c r="BV5863" s="62"/>
      <c r="BW5863" s="62"/>
      <c r="BX5863" s="62"/>
      <c r="BY5863" s="62"/>
      <c r="BZ5863" s="62"/>
      <c r="CA5863" s="62"/>
      <c r="CB5863" s="62"/>
      <c r="CC5863" s="62"/>
      <c r="CD5863" s="62"/>
      <c r="CE5863" s="62"/>
      <c r="CF5863" s="62"/>
      <c r="CL5863" s="56" t="s">
        <v>18768</v>
      </c>
      <c r="CM5863" s="56"/>
      <c r="CN5863" s="56"/>
      <c r="CO5863" s="52"/>
      <c r="CP5863" s="52"/>
      <c r="CQ5863" s="52"/>
      <c r="CR5863" s="52"/>
      <c r="CS5863" s="52"/>
      <c r="CT5863" s="52"/>
      <c r="CU5863" s="33"/>
      <c r="CV5863" s="33"/>
    </row>
    <row r="5864" spans="74:100">
      <c r="BV5864" s="62"/>
      <c r="BW5864" s="62"/>
      <c r="BX5864" s="62"/>
      <c r="BY5864" s="62"/>
      <c r="BZ5864" s="62"/>
      <c r="CA5864" s="62"/>
      <c r="CB5864" s="62"/>
      <c r="CC5864" s="62"/>
      <c r="CD5864" s="62"/>
      <c r="CE5864" s="62"/>
      <c r="CF5864" s="62"/>
      <c r="CL5864" s="56" t="s">
        <v>4793</v>
      </c>
      <c r="CM5864" s="56" t="s">
        <v>217</v>
      </c>
      <c r="CN5864" s="56" t="s">
        <v>217</v>
      </c>
      <c r="CO5864" s="52"/>
      <c r="CP5864" s="52"/>
      <c r="CQ5864" s="52"/>
      <c r="CR5864" s="52"/>
      <c r="CS5864" s="52"/>
      <c r="CT5864" s="52"/>
      <c r="CU5864" s="33"/>
      <c r="CV5864" s="33"/>
    </row>
    <row r="5865" spans="74:100">
      <c r="BV5865" s="62"/>
      <c r="BW5865" s="62"/>
      <c r="BX5865" s="62"/>
      <c r="BY5865" s="62"/>
      <c r="BZ5865" s="62"/>
      <c r="CA5865" s="62"/>
      <c r="CB5865" s="62"/>
      <c r="CC5865" s="62"/>
      <c r="CD5865" s="62"/>
      <c r="CE5865" s="62"/>
      <c r="CF5865" s="62"/>
      <c r="CL5865" s="56" t="s">
        <v>18769</v>
      </c>
      <c r="CM5865" s="56"/>
      <c r="CN5865" s="56"/>
      <c r="CO5865" s="52"/>
      <c r="CP5865" s="52"/>
      <c r="CQ5865" s="52"/>
      <c r="CR5865" s="52"/>
      <c r="CS5865" s="52"/>
      <c r="CT5865" s="52"/>
      <c r="CU5865" s="33"/>
      <c r="CV5865" s="33"/>
    </row>
    <row r="5866" spans="74:100">
      <c r="BV5866" s="62"/>
      <c r="BW5866" s="62"/>
      <c r="BX5866" s="62"/>
      <c r="BY5866" s="62"/>
      <c r="BZ5866" s="62"/>
      <c r="CA5866" s="62"/>
      <c r="CB5866" s="62"/>
      <c r="CC5866" s="62"/>
      <c r="CD5866" s="62"/>
      <c r="CE5866" s="62"/>
      <c r="CF5866" s="62"/>
      <c r="CL5866" s="56" t="s">
        <v>27710</v>
      </c>
      <c r="CM5866" s="56" t="s">
        <v>217</v>
      </c>
      <c r="CN5866" s="56" t="s">
        <v>217</v>
      </c>
      <c r="CO5866" s="52"/>
      <c r="CP5866" s="52"/>
      <c r="CQ5866" s="52"/>
      <c r="CR5866" s="52"/>
      <c r="CS5866" s="52"/>
      <c r="CT5866" s="52"/>
      <c r="CU5866" s="33"/>
      <c r="CV5866" s="33"/>
    </row>
    <row r="5867" spans="74:100">
      <c r="BV5867" s="62"/>
      <c r="BW5867" s="62"/>
      <c r="BX5867" s="62"/>
      <c r="BY5867" s="62"/>
      <c r="BZ5867" s="62"/>
      <c r="CA5867" s="62"/>
      <c r="CB5867" s="62"/>
      <c r="CC5867" s="62"/>
      <c r="CD5867" s="62"/>
      <c r="CE5867" s="62"/>
      <c r="CF5867" s="62"/>
      <c r="CL5867" s="56" t="s">
        <v>27711</v>
      </c>
      <c r="CM5867" s="56"/>
      <c r="CN5867" s="56"/>
      <c r="CO5867" s="52"/>
      <c r="CP5867" s="52"/>
      <c r="CQ5867" s="52"/>
      <c r="CR5867" s="52"/>
      <c r="CS5867" s="52"/>
      <c r="CT5867" s="52"/>
      <c r="CU5867" s="33"/>
      <c r="CV5867" s="33"/>
    </row>
    <row r="5868" spans="74:100">
      <c r="BV5868" s="62"/>
      <c r="BW5868" s="62"/>
      <c r="BX5868" s="62"/>
      <c r="BY5868" s="62"/>
      <c r="BZ5868" s="62"/>
      <c r="CA5868" s="62"/>
      <c r="CB5868" s="62"/>
      <c r="CC5868" s="62"/>
      <c r="CD5868" s="62"/>
      <c r="CE5868" s="62"/>
      <c r="CF5868" s="62"/>
      <c r="CL5868" s="56" t="s">
        <v>4794</v>
      </c>
      <c r="CM5868" s="56" t="s">
        <v>217</v>
      </c>
      <c r="CN5868" s="56" t="s">
        <v>217</v>
      </c>
      <c r="CO5868" s="52"/>
      <c r="CP5868" s="52"/>
      <c r="CQ5868" s="52"/>
      <c r="CR5868" s="52"/>
      <c r="CS5868" s="52"/>
      <c r="CT5868" s="52"/>
      <c r="CU5868" s="33"/>
      <c r="CV5868" s="33"/>
    </row>
    <row r="5869" spans="74:100">
      <c r="BV5869" s="62"/>
      <c r="BW5869" s="62"/>
      <c r="BX5869" s="62"/>
      <c r="BY5869" s="62"/>
      <c r="BZ5869" s="62"/>
      <c r="CA5869" s="62"/>
      <c r="CB5869" s="62"/>
      <c r="CC5869" s="62"/>
      <c r="CD5869" s="62"/>
      <c r="CE5869" s="62"/>
      <c r="CF5869" s="62"/>
      <c r="CL5869" s="56" t="s">
        <v>18770</v>
      </c>
      <c r="CM5869" s="56"/>
      <c r="CN5869" s="56"/>
      <c r="CO5869" s="52"/>
      <c r="CP5869" s="52"/>
      <c r="CQ5869" s="52"/>
      <c r="CR5869" s="52"/>
      <c r="CS5869" s="52"/>
      <c r="CT5869" s="52"/>
      <c r="CU5869" s="33"/>
      <c r="CV5869" s="33"/>
    </row>
    <row r="5870" spans="74:100">
      <c r="BV5870" s="62"/>
      <c r="BW5870" s="62"/>
      <c r="BX5870" s="62"/>
      <c r="BY5870" s="62"/>
      <c r="BZ5870" s="62"/>
      <c r="CA5870" s="62"/>
      <c r="CB5870" s="62"/>
      <c r="CC5870" s="62"/>
      <c r="CD5870" s="62"/>
      <c r="CE5870" s="62"/>
      <c r="CF5870" s="62"/>
      <c r="CL5870" s="56" t="s">
        <v>4796</v>
      </c>
      <c r="CM5870" s="56" t="s">
        <v>3118</v>
      </c>
      <c r="CN5870" s="56" t="s">
        <v>3118</v>
      </c>
      <c r="CO5870" s="52"/>
      <c r="CP5870" s="52"/>
      <c r="CQ5870" s="52"/>
      <c r="CR5870" s="52"/>
      <c r="CS5870" s="52"/>
      <c r="CT5870" s="52"/>
      <c r="CU5870" s="33"/>
      <c r="CV5870" s="33"/>
    </row>
    <row r="5871" spans="74:100">
      <c r="BV5871" s="62"/>
      <c r="BW5871" s="62"/>
      <c r="BX5871" s="62"/>
      <c r="BY5871" s="62"/>
      <c r="BZ5871" s="62"/>
      <c r="CA5871" s="62"/>
      <c r="CB5871" s="62"/>
      <c r="CC5871" s="62"/>
      <c r="CD5871" s="62"/>
      <c r="CE5871" s="62"/>
      <c r="CF5871" s="62"/>
      <c r="CL5871" s="56" t="s">
        <v>18771</v>
      </c>
      <c r="CM5871" s="56"/>
      <c r="CN5871" s="56"/>
      <c r="CO5871" s="52"/>
      <c r="CP5871" s="52"/>
      <c r="CQ5871" s="52"/>
      <c r="CR5871" s="52"/>
      <c r="CS5871" s="52"/>
      <c r="CT5871" s="52"/>
      <c r="CU5871" s="33"/>
      <c r="CV5871" s="33"/>
    </row>
    <row r="5872" spans="74:100">
      <c r="BV5872" s="62"/>
      <c r="BW5872" s="62"/>
      <c r="BX5872" s="62"/>
      <c r="BY5872" s="62"/>
      <c r="BZ5872" s="62"/>
      <c r="CA5872" s="62"/>
      <c r="CB5872" s="62"/>
      <c r="CC5872" s="62"/>
      <c r="CD5872" s="62"/>
      <c r="CE5872" s="62"/>
      <c r="CF5872" s="62"/>
      <c r="CL5872" s="56" t="s">
        <v>1590</v>
      </c>
      <c r="CM5872" s="56" t="s">
        <v>216</v>
      </c>
      <c r="CN5872" s="56" t="s">
        <v>216</v>
      </c>
      <c r="CO5872" s="52"/>
      <c r="CP5872" s="52"/>
      <c r="CQ5872" s="52"/>
      <c r="CR5872" s="52"/>
      <c r="CS5872" s="52"/>
      <c r="CT5872" s="52"/>
      <c r="CU5872" s="33"/>
      <c r="CV5872" s="33"/>
    </row>
    <row r="5873" spans="74:100">
      <c r="BV5873" s="62"/>
      <c r="BW5873" s="62"/>
      <c r="BX5873" s="62"/>
      <c r="BY5873" s="62"/>
      <c r="BZ5873" s="62"/>
      <c r="CA5873" s="62"/>
      <c r="CB5873" s="62"/>
      <c r="CC5873" s="62"/>
      <c r="CD5873" s="62"/>
      <c r="CE5873" s="62"/>
      <c r="CF5873" s="62"/>
      <c r="CL5873" s="56" t="s">
        <v>21694</v>
      </c>
      <c r="CM5873" s="56"/>
      <c r="CN5873" s="56"/>
      <c r="CO5873" s="52"/>
      <c r="CP5873" s="52"/>
      <c r="CQ5873" s="52"/>
      <c r="CR5873" s="52"/>
      <c r="CS5873" s="52"/>
      <c r="CT5873" s="52"/>
      <c r="CU5873" s="33"/>
      <c r="CV5873" s="33"/>
    </row>
    <row r="5874" spans="74:100">
      <c r="BV5874" s="62"/>
      <c r="BW5874" s="62"/>
      <c r="BX5874" s="62"/>
      <c r="BY5874" s="62"/>
      <c r="BZ5874" s="62"/>
      <c r="CA5874" s="62"/>
      <c r="CB5874" s="62"/>
      <c r="CC5874" s="62"/>
      <c r="CD5874" s="62"/>
      <c r="CE5874" s="62"/>
      <c r="CF5874" s="62"/>
      <c r="CL5874" s="56" t="s">
        <v>21695</v>
      </c>
      <c r="CM5874" s="56" t="s">
        <v>213</v>
      </c>
      <c r="CN5874" s="56" t="s">
        <v>213</v>
      </c>
      <c r="CO5874" s="52"/>
      <c r="CP5874" s="52"/>
      <c r="CQ5874" s="52"/>
      <c r="CR5874" s="52"/>
      <c r="CS5874" s="52"/>
      <c r="CT5874" s="52"/>
      <c r="CU5874" s="33"/>
      <c r="CV5874" s="33"/>
    </row>
    <row r="5875" spans="74:100">
      <c r="BV5875" s="62"/>
      <c r="BW5875" s="62"/>
      <c r="BX5875" s="62"/>
      <c r="BY5875" s="62"/>
      <c r="BZ5875" s="62"/>
      <c r="CA5875" s="62"/>
      <c r="CB5875" s="62"/>
      <c r="CC5875" s="62"/>
      <c r="CD5875" s="62"/>
      <c r="CE5875" s="62"/>
      <c r="CF5875" s="62"/>
      <c r="CL5875" s="56" t="s">
        <v>21696</v>
      </c>
      <c r="CM5875" s="56"/>
      <c r="CN5875" s="56"/>
      <c r="CO5875" s="52"/>
      <c r="CP5875" s="52"/>
      <c r="CQ5875" s="52"/>
      <c r="CR5875" s="52"/>
      <c r="CS5875" s="52"/>
      <c r="CT5875" s="52"/>
      <c r="CU5875" s="33"/>
      <c r="CV5875" s="33"/>
    </row>
    <row r="5876" spans="74:100">
      <c r="BV5876" s="62"/>
      <c r="BW5876" s="62"/>
      <c r="BX5876" s="62"/>
      <c r="BY5876" s="62"/>
      <c r="BZ5876" s="62"/>
      <c r="CA5876" s="62"/>
      <c r="CB5876" s="62"/>
      <c r="CC5876" s="62"/>
      <c r="CD5876" s="62"/>
      <c r="CE5876" s="62"/>
      <c r="CF5876" s="62"/>
      <c r="CL5876" s="56" t="s">
        <v>27712</v>
      </c>
      <c r="CM5876" s="56" t="s">
        <v>217</v>
      </c>
      <c r="CN5876" s="56" t="s">
        <v>217</v>
      </c>
      <c r="CO5876" s="52"/>
      <c r="CP5876" s="52"/>
      <c r="CQ5876" s="52"/>
      <c r="CR5876" s="52"/>
      <c r="CS5876" s="52"/>
      <c r="CT5876" s="52"/>
      <c r="CU5876" s="33"/>
      <c r="CV5876" s="33"/>
    </row>
    <row r="5877" spans="74:100">
      <c r="BV5877" s="62"/>
      <c r="BW5877" s="62"/>
      <c r="BX5877" s="62"/>
      <c r="BY5877" s="62"/>
      <c r="BZ5877" s="62"/>
      <c r="CA5877" s="62"/>
      <c r="CB5877" s="62"/>
      <c r="CC5877" s="62"/>
      <c r="CD5877" s="62"/>
      <c r="CE5877" s="62"/>
      <c r="CF5877" s="62"/>
      <c r="CL5877" s="56" t="s">
        <v>27713</v>
      </c>
      <c r="CM5877" s="56"/>
      <c r="CN5877" s="56"/>
      <c r="CO5877" s="52"/>
      <c r="CP5877" s="52"/>
      <c r="CQ5877" s="52"/>
      <c r="CR5877" s="52"/>
      <c r="CS5877" s="52"/>
      <c r="CT5877" s="52"/>
      <c r="CU5877" s="33"/>
      <c r="CV5877" s="33"/>
    </row>
    <row r="5878" spans="74:100">
      <c r="BV5878" s="62"/>
      <c r="BW5878" s="62"/>
      <c r="BX5878" s="62"/>
      <c r="BY5878" s="62"/>
      <c r="BZ5878" s="62"/>
      <c r="CA5878" s="62"/>
      <c r="CB5878" s="62"/>
      <c r="CC5878" s="62"/>
      <c r="CD5878" s="62"/>
      <c r="CE5878" s="62"/>
      <c r="CF5878" s="62"/>
      <c r="CL5878" s="56" t="s">
        <v>1591</v>
      </c>
      <c r="CM5878" s="56" t="s">
        <v>215</v>
      </c>
      <c r="CN5878" s="56" t="s">
        <v>215</v>
      </c>
      <c r="CO5878" s="52"/>
      <c r="CP5878" s="52"/>
      <c r="CQ5878" s="52"/>
      <c r="CR5878" s="52"/>
      <c r="CS5878" s="52"/>
      <c r="CT5878" s="52"/>
      <c r="CU5878" s="33"/>
      <c r="CV5878" s="33"/>
    </row>
    <row r="5879" spans="74:100">
      <c r="BV5879" s="62"/>
      <c r="BW5879" s="62"/>
      <c r="BX5879" s="62"/>
      <c r="BY5879" s="62"/>
      <c r="BZ5879" s="62"/>
      <c r="CA5879" s="62"/>
      <c r="CB5879" s="62"/>
      <c r="CC5879" s="62"/>
      <c r="CD5879" s="62"/>
      <c r="CE5879" s="62"/>
      <c r="CF5879" s="62"/>
      <c r="CL5879" s="56" t="s">
        <v>21697</v>
      </c>
      <c r="CM5879" s="56"/>
      <c r="CN5879" s="56"/>
      <c r="CO5879" s="52"/>
      <c r="CP5879" s="52"/>
      <c r="CQ5879" s="52"/>
      <c r="CR5879" s="52"/>
      <c r="CS5879" s="52"/>
      <c r="CT5879" s="52"/>
      <c r="CU5879" s="33"/>
      <c r="CV5879" s="33"/>
    </row>
    <row r="5880" spans="74:100">
      <c r="BV5880" s="62"/>
      <c r="BW5880" s="62"/>
      <c r="BX5880" s="62"/>
      <c r="BY5880" s="62"/>
      <c r="BZ5880" s="62"/>
      <c r="CA5880" s="62"/>
      <c r="CB5880" s="62"/>
      <c r="CC5880" s="62"/>
      <c r="CD5880" s="62"/>
      <c r="CE5880" s="62"/>
      <c r="CF5880" s="62"/>
      <c r="CL5880" s="56" t="s">
        <v>1592</v>
      </c>
      <c r="CM5880" s="56" t="s">
        <v>215</v>
      </c>
      <c r="CN5880" s="56" t="s">
        <v>215</v>
      </c>
      <c r="CO5880" s="52"/>
      <c r="CP5880" s="52"/>
      <c r="CQ5880" s="52"/>
      <c r="CR5880" s="52"/>
      <c r="CS5880" s="52"/>
      <c r="CT5880" s="52"/>
      <c r="CU5880" s="33"/>
      <c r="CV5880" s="33"/>
    </row>
    <row r="5881" spans="74:100">
      <c r="BV5881" s="62"/>
      <c r="BW5881" s="62"/>
      <c r="BX5881" s="62"/>
      <c r="BY5881" s="62"/>
      <c r="BZ5881" s="62"/>
      <c r="CA5881" s="62"/>
      <c r="CB5881" s="62"/>
      <c r="CC5881" s="62"/>
      <c r="CD5881" s="62"/>
      <c r="CE5881" s="62"/>
      <c r="CF5881" s="62"/>
      <c r="CL5881" s="56" t="s">
        <v>21698</v>
      </c>
      <c r="CM5881" s="56"/>
      <c r="CN5881" s="56"/>
      <c r="CO5881" s="52"/>
      <c r="CP5881" s="52"/>
      <c r="CQ5881" s="52"/>
      <c r="CR5881" s="52"/>
      <c r="CS5881" s="52"/>
      <c r="CT5881" s="52"/>
      <c r="CU5881" s="33"/>
      <c r="CV5881" s="33"/>
    </row>
    <row r="5882" spans="74:100">
      <c r="BV5882" s="62"/>
      <c r="BW5882" s="62"/>
      <c r="BX5882" s="62"/>
      <c r="BY5882" s="62"/>
      <c r="BZ5882" s="62"/>
      <c r="CA5882" s="62"/>
      <c r="CB5882" s="62"/>
      <c r="CC5882" s="62"/>
      <c r="CD5882" s="62"/>
      <c r="CE5882" s="62"/>
      <c r="CF5882" s="62"/>
      <c r="CL5882" s="56" t="s">
        <v>4797</v>
      </c>
      <c r="CM5882" s="56" t="s">
        <v>3118</v>
      </c>
      <c r="CN5882" s="56" t="s">
        <v>3118</v>
      </c>
      <c r="CO5882" s="52"/>
      <c r="CP5882" s="52"/>
      <c r="CQ5882" s="52"/>
      <c r="CR5882" s="52"/>
      <c r="CS5882" s="52"/>
      <c r="CT5882" s="52"/>
      <c r="CU5882" s="33"/>
      <c r="CV5882" s="33"/>
    </row>
    <row r="5883" spans="74:100">
      <c r="BV5883" s="62"/>
      <c r="BW5883" s="62"/>
      <c r="BX5883" s="62"/>
      <c r="BY5883" s="62"/>
      <c r="BZ5883" s="62"/>
      <c r="CA5883" s="62"/>
      <c r="CB5883" s="62"/>
      <c r="CC5883" s="62"/>
      <c r="CD5883" s="62"/>
      <c r="CE5883" s="62"/>
      <c r="CF5883" s="62"/>
      <c r="CL5883" s="56" t="s">
        <v>18427</v>
      </c>
      <c r="CM5883" s="56"/>
      <c r="CN5883" s="56"/>
      <c r="CO5883" s="52"/>
      <c r="CP5883" s="52"/>
      <c r="CQ5883" s="52"/>
      <c r="CR5883" s="52"/>
      <c r="CS5883" s="52"/>
      <c r="CT5883" s="52"/>
      <c r="CU5883" s="33"/>
      <c r="CV5883" s="33"/>
    </row>
    <row r="5884" spans="74:100">
      <c r="BV5884" s="62"/>
      <c r="BW5884" s="62"/>
      <c r="BX5884" s="62"/>
      <c r="BY5884" s="62"/>
      <c r="BZ5884" s="62"/>
      <c r="CA5884" s="62"/>
      <c r="CB5884" s="62"/>
      <c r="CC5884" s="62"/>
      <c r="CD5884" s="62"/>
      <c r="CE5884" s="62"/>
      <c r="CF5884" s="62"/>
      <c r="CL5884" s="56" t="s">
        <v>4798</v>
      </c>
      <c r="CM5884" s="56" t="s">
        <v>217</v>
      </c>
      <c r="CN5884" s="56" t="s">
        <v>217</v>
      </c>
      <c r="CO5884" s="52"/>
      <c r="CP5884" s="52"/>
      <c r="CQ5884" s="52"/>
      <c r="CR5884" s="52"/>
      <c r="CS5884" s="52"/>
      <c r="CT5884" s="52"/>
      <c r="CU5884" s="33"/>
      <c r="CV5884" s="33"/>
    </row>
    <row r="5885" spans="74:100">
      <c r="BV5885" s="62"/>
      <c r="BW5885" s="62"/>
      <c r="BX5885" s="62"/>
      <c r="BY5885" s="62"/>
      <c r="BZ5885" s="62"/>
      <c r="CA5885" s="62"/>
      <c r="CB5885" s="62"/>
      <c r="CC5885" s="62"/>
      <c r="CD5885" s="62"/>
      <c r="CE5885" s="62"/>
      <c r="CF5885" s="62"/>
      <c r="CL5885" s="56" t="s">
        <v>18772</v>
      </c>
      <c r="CM5885" s="56"/>
      <c r="CN5885" s="56"/>
      <c r="CO5885" s="52"/>
      <c r="CP5885" s="52"/>
      <c r="CQ5885" s="52"/>
      <c r="CR5885" s="52"/>
      <c r="CS5885" s="52"/>
      <c r="CT5885" s="52"/>
      <c r="CU5885" s="33"/>
      <c r="CV5885" s="33"/>
    </row>
    <row r="5886" spans="74:100">
      <c r="BV5886" s="62"/>
      <c r="BW5886" s="62"/>
      <c r="BX5886" s="62"/>
      <c r="BY5886" s="62"/>
      <c r="BZ5886" s="62"/>
      <c r="CA5886" s="62"/>
      <c r="CB5886" s="62"/>
      <c r="CC5886" s="62"/>
      <c r="CD5886" s="62"/>
      <c r="CE5886" s="62"/>
      <c r="CF5886" s="62"/>
      <c r="CL5886" s="56" t="s">
        <v>4799</v>
      </c>
      <c r="CM5886" s="56" t="s">
        <v>3118</v>
      </c>
      <c r="CN5886" s="56" t="s">
        <v>3118</v>
      </c>
      <c r="CO5886" s="52"/>
      <c r="CP5886" s="52"/>
      <c r="CQ5886" s="52"/>
      <c r="CR5886" s="52"/>
      <c r="CS5886" s="52"/>
      <c r="CT5886" s="52"/>
      <c r="CU5886" s="33"/>
      <c r="CV5886" s="33"/>
    </row>
    <row r="5887" spans="74:100">
      <c r="BV5887" s="62"/>
      <c r="BW5887" s="62"/>
      <c r="BX5887" s="62"/>
      <c r="BY5887" s="62"/>
      <c r="BZ5887" s="62"/>
      <c r="CA5887" s="62"/>
      <c r="CB5887" s="62"/>
      <c r="CC5887" s="62"/>
      <c r="CD5887" s="62"/>
      <c r="CE5887" s="62"/>
      <c r="CF5887" s="62"/>
      <c r="CL5887" s="56" t="s">
        <v>18773</v>
      </c>
      <c r="CM5887" s="56"/>
      <c r="CN5887" s="56"/>
      <c r="CO5887" s="52"/>
      <c r="CP5887" s="52"/>
      <c r="CQ5887" s="52"/>
      <c r="CR5887" s="52"/>
      <c r="CS5887" s="52"/>
      <c r="CT5887" s="52"/>
      <c r="CU5887" s="33"/>
      <c r="CV5887" s="33"/>
    </row>
    <row r="5888" spans="74:100">
      <c r="BV5888" s="62"/>
      <c r="BW5888" s="62"/>
      <c r="BX5888" s="62"/>
      <c r="BY5888" s="62"/>
      <c r="BZ5888" s="62"/>
      <c r="CA5888" s="62"/>
      <c r="CB5888" s="62"/>
      <c r="CC5888" s="62"/>
      <c r="CD5888" s="62"/>
      <c r="CE5888" s="62"/>
      <c r="CF5888" s="62"/>
      <c r="CL5888" s="56" t="s">
        <v>1593</v>
      </c>
      <c r="CM5888" s="56" t="s">
        <v>216</v>
      </c>
      <c r="CN5888" s="56" t="s">
        <v>216</v>
      </c>
      <c r="CO5888" s="52"/>
      <c r="CP5888" s="52"/>
      <c r="CQ5888" s="52"/>
      <c r="CR5888" s="52"/>
      <c r="CS5888" s="52"/>
      <c r="CT5888" s="52"/>
      <c r="CU5888" s="33"/>
      <c r="CV5888" s="33"/>
    </row>
    <row r="5889" spans="74:100">
      <c r="BV5889" s="62"/>
      <c r="BW5889" s="62"/>
      <c r="BX5889" s="62"/>
      <c r="BY5889" s="62"/>
      <c r="BZ5889" s="62"/>
      <c r="CA5889" s="62"/>
      <c r="CB5889" s="62"/>
      <c r="CC5889" s="62"/>
      <c r="CD5889" s="62"/>
      <c r="CE5889" s="62"/>
      <c r="CF5889" s="62"/>
      <c r="CL5889" s="56" t="s">
        <v>21699</v>
      </c>
      <c r="CM5889" s="56"/>
      <c r="CN5889" s="56"/>
      <c r="CO5889" s="52"/>
      <c r="CP5889" s="52"/>
      <c r="CQ5889" s="52"/>
      <c r="CR5889" s="52"/>
      <c r="CS5889" s="52"/>
      <c r="CT5889" s="52"/>
      <c r="CU5889" s="33"/>
      <c r="CV5889" s="33"/>
    </row>
    <row r="5890" spans="74:100">
      <c r="BV5890" s="62"/>
      <c r="BW5890" s="62"/>
      <c r="BX5890" s="62"/>
      <c r="BY5890" s="62"/>
      <c r="BZ5890" s="62"/>
      <c r="CA5890" s="62"/>
      <c r="CB5890" s="62"/>
      <c r="CC5890" s="62"/>
      <c r="CD5890" s="62"/>
      <c r="CE5890" s="62"/>
      <c r="CF5890" s="62"/>
      <c r="CL5890" s="56" t="s">
        <v>1594</v>
      </c>
      <c r="CM5890" s="56" t="s">
        <v>216</v>
      </c>
      <c r="CN5890" s="56" t="s">
        <v>216</v>
      </c>
      <c r="CO5890" s="52"/>
      <c r="CP5890" s="52"/>
      <c r="CQ5890" s="52"/>
      <c r="CR5890" s="52"/>
      <c r="CS5890" s="52"/>
      <c r="CT5890" s="52"/>
      <c r="CU5890" s="33"/>
      <c r="CV5890" s="33"/>
    </row>
    <row r="5891" spans="74:100">
      <c r="BV5891" s="62"/>
      <c r="BW5891" s="62"/>
      <c r="BX5891" s="62"/>
      <c r="BY5891" s="62"/>
      <c r="BZ5891" s="62"/>
      <c r="CA5891" s="62"/>
      <c r="CB5891" s="62"/>
      <c r="CC5891" s="62"/>
      <c r="CD5891" s="62"/>
      <c r="CE5891" s="62"/>
      <c r="CF5891" s="62"/>
      <c r="CL5891" s="56" t="s">
        <v>21700</v>
      </c>
      <c r="CM5891" s="56"/>
      <c r="CN5891" s="56"/>
      <c r="CO5891" s="52"/>
      <c r="CP5891" s="52"/>
      <c r="CQ5891" s="52"/>
      <c r="CR5891" s="52"/>
      <c r="CS5891" s="52"/>
      <c r="CT5891" s="52"/>
      <c r="CU5891" s="33"/>
      <c r="CV5891" s="33"/>
    </row>
    <row r="5892" spans="74:100">
      <c r="BV5892" s="62"/>
      <c r="BW5892" s="62"/>
      <c r="BX5892" s="62"/>
      <c r="BY5892" s="62"/>
      <c r="BZ5892" s="62"/>
      <c r="CA5892" s="62"/>
      <c r="CB5892" s="62"/>
      <c r="CC5892" s="62"/>
      <c r="CD5892" s="62"/>
      <c r="CE5892" s="62"/>
      <c r="CF5892" s="62"/>
      <c r="CL5892" s="56" t="s">
        <v>1595</v>
      </c>
      <c r="CM5892" s="56" t="s">
        <v>214</v>
      </c>
      <c r="CN5892" s="56" t="s">
        <v>214</v>
      </c>
      <c r="CO5892" s="52"/>
      <c r="CP5892" s="52"/>
      <c r="CQ5892" s="52"/>
      <c r="CR5892" s="52"/>
      <c r="CS5892" s="52"/>
      <c r="CT5892" s="52"/>
      <c r="CU5892" s="33"/>
      <c r="CV5892" s="33"/>
    </row>
    <row r="5893" spans="74:100">
      <c r="BV5893" s="62"/>
      <c r="BW5893" s="62"/>
      <c r="BX5893" s="62"/>
      <c r="BY5893" s="62"/>
      <c r="BZ5893" s="62"/>
      <c r="CA5893" s="62"/>
      <c r="CB5893" s="62"/>
      <c r="CC5893" s="62"/>
      <c r="CD5893" s="62"/>
      <c r="CE5893" s="62"/>
      <c r="CF5893" s="62"/>
      <c r="CL5893" s="56" t="s">
        <v>21701</v>
      </c>
      <c r="CM5893" s="56"/>
      <c r="CN5893" s="56"/>
      <c r="CO5893" s="52"/>
      <c r="CP5893" s="52"/>
      <c r="CQ5893" s="52"/>
      <c r="CR5893" s="52"/>
      <c r="CS5893" s="52"/>
      <c r="CT5893" s="52"/>
      <c r="CU5893" s="33"/>
      <c r="CV5893" s="33"/>
    </row>
    <row r="5894" spans="74:100">
      <c r="BV5894" s="62"/>
      <c r="BW5894" s="62"/>
      <c r="BX5894" s="62"/>
      <c r="BY5894" s="62"/>
      <c r="BZ5894" s="62"/>
      <c r="CA5894" s="62"/>
      <c r="CB5894" s="62"/>
      <c r="CC5894" s="62"/>
      <c r="CD5894" s="62"/>
      <c r="CE5894" s="62"/>
      <c r="CF5894" s="62"/>
      <c r="CL5894" s="56" t="s">
        <v>1596</v>
      </c>
      <c r="CM5894" s="56" t="s">
        <v>214</v>
      </c>
      <c r="CN5894" s="56" t="s">
        <v>214</v>
      </c>
      <c r="CO5894" s="52"/>
      <c r="CP5894" s="52"/>
      <c r="CQ5894" s="52"/>
      <c r="CR5894" s="52"/>
      <c r="CS5894" s="52"/>
      <c r="CT5894" s="52"/>
      <c r="CU5894" s="33"/>
      <c r="CV5894" s="33"/>
    </row>
    <row r="5895" spans="74:100">
      <c r="BV5895" s="62"/>
      <c r="BW5895" s="62"/>
      <c r="BX5895" s="62"/>
      <c r="BY5895" s="62"/>
      <c r="BZ5895" s="62"/>
      <c r="CA5895" s="62"/>
      <c r="CB5895" s="62"/>
      <c r="CC5895" s="62"/>
      <c r="CD5895" s="62"/>
      <c r="CE5895" s="62"/>
      <c r="CF5895" s="62"/>
      <c r="CL5895" s="56" t="s">
        <v>21702</v>
      </c>
      <c r="CM5895" s="56"/>
      <c r="CN5895" s="56"/>
      <c r="CO5895" s="52"/>
      <c r="CP5895" s="52"/>
      <c r="CQ5895" s="52"/>
      <c r="CR5895" s="52"/>
      <c r="CS5895" s="52"/>
      <c r="CT5895" s="52"/>
      <c r="CU5895" s="33"/>
      <c r="CV5895" s="33"/>
    </row>
    <row r="5896" spans="74:100">
      <c r="BV5896" s="62"/>
      <c r="BW5896" s="62"/>
      <c r="BX5896" s="62"/>
      <c r="BY5896" s="62"/>
      <c r="BZ5896" s="62"/>
      <c r="CA5896" s="62"/>
      <c r="CB5896" s="62"/>
      <c r="CC5896" s="62"/>
      <c r="CD5896" s="62"/>
      <c r="CE5896" s="62"/>
      <c r="CF5896" s="62"/>
      <c r="CL5896" s="56" t="s">
        <v>4800</v>
      </c>
      <c r="CM5896" s="56" t="s">
        <v>217</v>
      </c>
      <c r="CN5896" s="56" t="s">
        <v>217</v>
      </c>
      <c r="CO5896" s="52"/>
      <c r="CP5896" s="52"/>
      <c r="CQ5896" s="52"/>
      <c r="CR5896" s="52"/>
      <c r="CS5896" s="52"/>
      <c r="CT5896" s="52"/>
      <c r="CU5896" s="33"/>
      <c r="CV5896" s="33"/>
    </row>
    <row r="5897" spans="74:100">
      <c r="BV5897" s="62"/>
      <c r="BW5897" s="62"/>
      <c r="BX5897" s="62"/>
      <c r="BY5897" s="62"/>
      <c r="BZ5897" s="62"/>
      <c r="CA5897" s="62"/>
      <c r="CB5897" s="62"/>
      <c r="CC5897" s="62"/>
      <c r="CD5897" s="62"/>
      <c r="CE5897" s="62"/>
      <c r="CF5897" s="62"/>
      <c r="CL5897" s="56" t="s">
        <v>18774</v>
      </c>
      <c r="CM5897" s="56"/>
      <c r="CN5897" s="56"/>
      <c r="CO5897" s="52"/>
      <c r="CP5897" s="52"/>
      <c r="CQ5897" s="52"/>
      <c r="CR5897" s="52"/>
      <c r="CS5897" s="52"/>
      <c r="CT5897" s="52"/>
      <c r="CU5897" s="33"/>
      <c r="CV5897" s="33"/>
    </row>
    <row r="5898" spans="74:100">
      <c r="BV5898" s="62"/>
      <c r="BW5898" s="62"/>
      <c r="BX5898" s="62"/>
      <c r="BY5898" s="62"/>
      <c r="BZ5898" s="62"/>
      <c r="CA5898" s="62"/>
      <c r="CB5898" s="62"/>
      <c r="CC5898" s="62"/>
      <c r="CD5898" s="62"/>
      <c r="CE5898" s="62"/>
      <c r="CF5898" s="62"/>
      <c r="CL5898" s="56" t="s">
        <v>1597</v>
      </c>
      <c r="CM5898" s="56" t="s">
        <v>214</v>
      </c>
      <c r="CN5898" s="56" t="s">
        <v>214</v>
      </c>
      <c r="CO5898" s="52"/>
      <c r="CP5898" s="52"/>
      <c r="CQ5898" s="52"/>
      <c r="CR5898" s="52"/>
      <c r="CS5898" s="52"/>
      <c r="CT5898" s="52"/>
      <c r="CU5898" s="33"/>
      <c r="CV5898" s="33"/>
    </row>
    <row r="5899" spans="74:100">
      <c r="BV5899" s="62"/>
      <c r="BW5899" s="62"/>
      <c r="BX5899" s="62"/>
      <c r="BY5899" s="62"/>
      <c r="BZ5899" s="62"/>
      <c r="CA5899" s="62"/>
      <c r="CB5899" s="62"/>
      <c r="CC5899" s="62"/>
      <c r="CD5899" s="62"/>
      <c r="CE5899" s="62"/>
      <c r="CF5899" s="62"/>
      <c r="CL5899" s="56" t="s">
        <v>21703</v>
      </c>
      <c r="CM5899" s="56"/>
      <c r="CN5899" s="56"/>
      <c r="CO5899" s="52"/>
      <c r="CP5899" s="52"/>
      <c r="CQ5899" s="52"/>
      <c r="CR5899" s="52"/>
      <c r="CS5899" s="52"/>
      <c r="CT5899" s="52"/>
      <c r="CU5899" s="33"/>
      <c r="CV5899" s="33"/>
    </row>
    <row r="5900" spans="74:100">
      <c r="BV5900" s="62"/>
      <c r="BW5900" s="62"/>
      <c r="BX5900" s="62"/>
      <c r="BY5900" s="62"/>
      <c r="BZ5900" s="62"/>
      <c r="CA5900" s="62"/>
      <c r="CB5900" s="62"/>
      <c r="CC5900" s="62"/>
      <c r="CD5900" s="62"/>
      <c r="CE5900" s="62"/>
      <c r="CF5900" s="62"/>
      <c r="CL5900" s="56" t="s">
        <v>4801</v>
      </c>
      <c r="CM5900" s="56" t="s">
        <v>217</v>
      </c>
      <c r="CN5900" s="56" t="s">
        <v>217</v>
      </c>
      <c r="CO5900" s="52"/>
      <c r="CP5900" s="52"/>
      <c r="CQ5900" s="52"/>
      <c r="CR5900" s="52"/>
      <c r="CS5900" s="52"/>
      <c r="CT5900" s="52"/>
      <c r="CU5900" s="33"/>
      <c r="CV5900" s="33"/>
    </row>
    <row r="5901" spans="74:100">
      <c r="BV5901" s="62"/>
      <c r="BW5901" s="62"/>
      <c r="BX5901" s="62"/>
      <c r="BY5901" s="62"/>
      <c r="BZ5901" s="62"/>
      <c r="CA5901" s="62"/>
      <c r="CB5901" s="62"/>
      <c r="CC5901" s="62"/>
      <c r="CD5901" s="62"/>
      <c r="CE5901" s="62"/>
      <c r="CF5901" s="62"/>
      <c r="CL5901" s="56" t="s">
        <v>18775</v>
      </c>
      <c r="CM5901" s="56"/>
      <c r="CN5901" s="56"/>
      <c r="CO5901" s="52"/>
      <c r="CP5901" s="52"/>
      <c r="CQ5901" s="52"/>
      <c r="CR5901" s="52"/>
      <c r="CS5901" s="52"/>
      <c r="CT5901" s="52"/>
      <c r="CU5901" s="33"/>
      <c r="CV5901" s="33"/>
    </row>
    <row r="5902" spans="74:100">
      <c r="BV5902" s="62"/>
      <c r="BW5902" s="62"/>
      <c r="BX5902" s="62"/>
      <c r="BY5902" s="62"/>
      <c r="BZ5902" s="62"/>
      <c r="CA5902" s="62"/>
      <c r="CB5902" s="62"/>
      <c r="CC5902" s="62"/>
      <c r="CD5902" s="62"/>
      <c r="CE5902" s="62"/>
      <c r="CF5902" s="62"/>
      <c r="CL5902" s="56" t="s">
        <v>1598</v>
      </c>
      <c r="CM5902" s="56" t="s">
        <v>213</v>
      </c>
      <c r="CN5902" s="56" t="s">
        <v>213</v>
      </c>
      <c r="CO5902" s="52"/>
      <c r="CP5902" s="52"/>
      <c r="CQ5902" s="52"/>
      <c r="CR5902" s="52"/>
      <c r="CS5902" s="52"/>
      <c r="CT5902" s="52"/>
      <c r="CU5902" s="33"/>
      <c r="CV5902" s="33"/>
    </row>
    <row r="5903" spans="74:100">
      <c r="BV5903" s="62"/>
      <c r="BW5903" s="62"/>
      <c r="BX5903" s="62"/>
      <c r="BY5903" s="62"/>
      <c r="BZ5903" s="62"/>
      <c r="CA5903" s="62"/>
      <c r="CB5903" s="62"/>
      <c r="CC5903" s="62"/>
      <c r="CD5903" s="62"/>
      <c r="CE5903" s="62"/>
      <c r="CF5903" s="62"/>
      <c r="CL5903" s="56" t="s">
        <v>21704</v>
      </c>
      <c r="CM5903" s="56"/>
      <c r="CN5903" s="56"/>
      <c r="CO5903" s="52"/>
      <c r="CP5903" s="52"/>
      <c r="CQ5903" s="52"/>
      <c r="CR5903" s="52"/>
      <c r="CS5903" s="52"/>
      <c r="CT5903" s="52"/>
      <c r="CU5903" s="33"/>
      <c r="CV5903" s="33"/>
    </row>
    <row r="5904" spans="74:100">
      <c r="BV5904" s="62"/>
      <c r="BW5904" s="62"/>
      <c r="BX5904" s="62"/>
      <c r="BY5904" s="62"/>
      <c r="BZ5904" s="62"/>
      <c r="CA5904" s="62"/>
      <c r="CB5904" s="62"/>
      <c r="CC5904" s="62"/>
      <c r="CD5904" s="62"/>
      <c r="CE5904" s="62"/>
      <c r="CF5904" s="62"/>
      <c r="CL5904" s="56" t="s">
        <v>1599</v>
      </c>
      <c r="CM5904" s="56" t="s">
        <v>214</v>
      </c>
      <c r="CN5904" s="56" t="s">
        <v>214</v>
      </c>
      <c r="CO5904" s="52"/>
      <c r="CP5904" s="52"/>
      <c r="CQ5904" s="52"/>
      <c r="CR5904" s="52"/>
      <c r="CS5904" s="52"/>
      <c r="CT5904" s="52"/>
      <c r="CU5904" s="33"/>
      <c r="CV5904" s="33"/>
    </row>
    <row r="5905" spans="74:100">
      <c r="BV5905" s="62"/>
      <c r="BW5905" s="62"/>
      <c r="BX5905" s="62"/>
      <c r="BY5905" s="62"/>
      <c r="BZ5905" s="62"/>
      <c r="CA5905" s="62"/>
      <c r="CB5905" s="62"/>
      <c r="CC5905" s="62"/>
      <c r="CD5905" s="62"/>
      <c r="CE5905" s="62"/>
      <c r="CF5905" s="62"/>
      <c r="CL5905" s="56" t="s">
        <v>21705</v>
      </c>
      <c r="CM5905" s="56"/>
      <c r="CN5905" s="56"/>
      <c r="CO5905" s="52"/>
      <c r="CP5905" s="52"/>
      <c r="CQ5905" s="52"/>
      <c r="CR5905" s="52"/>
      <c r="CS5905" s="52"/>
      <c r="CT5905" s="52"/>
      <c r="CU5905" s="33"/>
      <c r="CV5905" s="33"/>
    </row>
    <row r="5906" spans="74:100">
      <c r="BV5906" s="62"/>
      <c r="BW5906" s="62"/>
      <c r="BX5906" s="62"/>
      <c r="BY5906" s="62"/>
      <c r="BZ5906" s="62"/>
      <c r="CA5906" s="62"/>
      <c r="CB5906" s="62"/>
      <c r="CC5906" s="62"/>
      <c r="CD5906" s="62"/>
      <c r="CE5906" s="62"/>
      <c r="CF5906" s="62"/>
      <c r="CL5906" s="56" t="s">
        <v>4802</v>
      </c>
      <c r="CM5906" s="56" t="s">
        <v>217</v>
      </c>
      <c r="CN5906" s="56" t="s">
        <v>217</v>
      </c>
      <c r="CO5906" s="52"/>
      <c r="CP5906" s="52"/>
      <c r="CQ5906" s="52"/>
      <c r="CR5906" s="52"/>
      <c r="CS5906" s="52"/>
      <c r="CT5906" s="52"/>
      <c r="CU5906" s="33"/>
      <c r="CV5906" s="33"/>
    </row>
    <row r="5907" spans="74:100">
      <c r="BV5907" s="62"/>
      <c r="BW5907" s="62"/>
      <c r="BX5907" s="62"/>
      <c r="BY5907" s="62"/>
      <c r="BZ5907" s="62"/>
      <c r="CA5907" s="62"/>
      <c r="CB5907" s="62"/>
      <c r="CC5907" s="62"/>
      <c r="CD5907" s="62"/>
      <c r="CE5907" s="62"/>
      <c r="CF5907" s="62"/>
      <c r="CL5907" s="56" t="s">
        <v>18776</v>
      </c>
      <c r="CM5907" s="56"/>
      <c r="CN5907" s="56"/>
      <c r="CO5907" s="52"/>
      <c r="CP5907" s="52"/>
      <c r="CQ5907" s="52"/>
      <c r="CR5907" s="52"/>
      <c r="CS5907" s="52"/>
      <c r="CT5907" s="52"/>
      <c r="CU5907" s="33"/>
      <c r="CV5907" s="33"/>
    </row>
    <row r="5908" spans="74:100">
      <c r="BV5908" s="62"/>
      <c r="BW5908" s="62"/>
      <c r="BX5908" s="62"/>
      <c r="BY5908" s="62"/>
      <c r="BZ5908" s="62"/>
      <c r="CA5908" s="62"/>
      <c r="CB5908" s="62"/>
      <c r="CC5908" s="62"/>
      <c r="CD5908" s="62"/>
      <c r="CE5908" s="62"/>
      <c r="CF5908" s="62"/>
      <c r="CL5908" s="56" t="s">
        <v>27714</v>
      </c>
      <c r="CM5908" s="56" t="s">
        <v>217</v>
      </c>
      <c r="CN5908" s="56" t="s">
        <v>217</v>
      </c>
      <c r="CO5908" s="52"/>
      <c r="CP5908" s="52"/>
      <c r="CQ5908" s="52"/>
      <c r="CR5908" s="52"/>
      <c r="CS5908" s="52"/>
      <c r="CT5908" s="52"/>
      <c r="CU5908" s="33"/>
      <c r="CV5908" s="33"/>
    </row>
    <row r="5909" spans="74:100">
      <c r="BV5909" s="62"/>
      <c r="BW5909" s="62"/>
      <c r="BX5909" s="62"/>
      <c r="BY5909" s="62"/>
      <c r="BZ5909" s="62"/>
      <c r="CA5909" s="62"/>
      <c r="CB5909" s="62"/>
      <c r="CC5909" s="62"/>
      <c r="CD5909" s="62"/>
      <c r="CE5909" s="62"/>
      <c r="CF5909" s="62"/>
      <c r="CL5909" s="56" t="s">
        <v>27715</v>
      </c>
      <c r="CM5909" s="56"/>
      <c r="CN5909" s="56"/>
      <c r="CO5909" s="52"/>
      <c r="CP5909" s="52"/>
      <c r="CQ5909" s="52"/>
      <c r="CR5909" s="52"/>
      <c r="CS5909" s="52"/>
      <c r="CT5909" s="52"/>
      <c r="CU5909" s="33"/>
      <c r="CV5909" s="33"/>
    </row>
    <row r="5910" spans="74:100">
      <c r="BV5910" s="62"/>
      <c r="BW5910" s="62"/>
      <c r="BX5910" s="62"/>
      <c r="BY5910" s="62"/>
      <c r="BZ5910" s="62"/>
      <c r="CA5910" s="62"/>
      <c r="CB5910" s="62"/>
      <c r="CC5910" s="62"/>
      <c r="CD5910" s="62"/>
      <c r="CE5910" s="62"/>
      <c r="CF5910" s="62"/>
      <c r="CL5910" s="56" t="s">
        <v>27716</v>
      </c>
      <c r="CM5910" s="56" t="s">
        <v>217</v>
      </c>
      <c r="CN5910" s="56" t="s">
        <v>217</v>
      </c>
      <c r="CO5910" s="52"/>
      <c r="CP5910" s="52"/>
      <c r="CQ5910" s="52"/>
      <c r="CR5910" s="52"/>
      <c r="CS5910" s="52"/>
      <c r="CT5910" s="52"/>
      <c r="CU5910" s="33"/>
      <c r="CV5910" s="33"/>
    </row>
    <row r="5911" spans="74:100">
      <c r="BV5911" s="62"/>
      <c r="BW5911" s="62"/>
      <c r="BX5911" s="62"/>
      <c r="BY5911" s="62"/>
      <c r="BZ5911" s="62"/>
      <c r="CA5911" s="62"/>
      <c r="CB5911" s="62"/>
      <c r="CC5911" s="62"/>
      <c r="CD5911" s="62"/>
      <c r="CE5911" s="62"/>
      <c r="CF5911" s="62"/>
      <c r="CL5911" s="56" t="s">
        <v>18773</v>
      </c>
      <c r="CM5911" s="56"/>
      <c r="CN5911" s="56"/>
      <c r="CO5911" s="52"/>
      <c r="CP5911" s="52"/>
      <c r="CQ5911" s="52"/>
      <c r="CR5911" s="52"/>
      <c r="CS5911" s="52"/>
      <c r="CT5911" s="52"/>
      <c r="CU5911" s="33"/>
      <c r="CV5911" s="33"/>
    </row>
    <row r="5912" spans="74:100">
      <c r="BV5912" s="62"/>
      <c r="BW5912" s="62"/>
      <c r="BX5912" s="62"/>
      <c r="BY5912" s="62"/>
      <c r="BZ5912" s="62"/>
      <c r="CA5912" s="62"/>
      <c r="CB5912" s="62"/>
      <c r="CC5912" s="62"/>
      <c r="CD5912" s="62"/>
      <c r="CE5912" s="62"/>
      <c r="CF5912" s="62"/>
      <c r="CL5912" s="56" t="s">
        <v>27717</v>
      </c>
      <c r="CM5912" s="56" t="s">
        <v>217</v>
      </c>
      <c r="CN5912" s="56" t="s">
        <v>217</v>
      </c>
      <c r="CO5912" s="52"/>
      <c r="CP5912" s="52"/>
      <c r="CQ5912" s="52"/>
      <c r="CR5912" s="52"/>
      <c r="CS5912" s="52"/>
      <c r="CT5912" s="52"/>
      <c r="CU5912" s="33"/>
      <c r="CV5912" s="33"/>
    </row>
    <row r="5913" spans="74:100">
      <c r="BV5913" s="62"/>
      <c r="BW5913" s="62"/>
      <c r="BX5913" s="62"/>
      <c r="BY5913" s="62"/>
      <c r="BZ5913" s="62"/>
      <c r="CA5913" s="62"/>
      <c r="CB5913" s="62"/>
      <c r="CC5913" s="62"/>
      <c r="CD5913" s="62"/>
      <c r="CE5913" s="62"/>
      <c r="CF5913" s="62"/>
      <c r="CL5913" s="56" t="s">
        <v>18773</v>
      </c>
      <c r="CM5913" s="56"/>
      <c r="CN5913" s="56"/>
      <c r="CO5913" s="52"/>
      <c r="CP5913" s="52"/>
      <c r="CQ5913" s="52"/>
      <c r="CR5913" s="52"/>
      <c r="CS5913" s="52"/>
      <c r="CT5913" s="52"/>
      <c r="CU5913" s="33"/>
      <c r="CV5913" s="33"/>
    </row>
    <row r="5914" spans="74:100">
      <c r="BV5914" s="62"/>
      <c r="BW5914" s="62"/>
      <c r="BX5914" s="62"/>
      <c r="BY5914" s="62"/>
      <c r="BZ5914" s="62"/>
      <c r="CA5914" s="62"/>
      <c r="CB5914" s="62"/>
      <c r="CC5914" s="62"/>
      <c r="CD5914" s="62"/>
      <c r="CE5914" s="62"/>
      <c r="CF5914" s="62"/>
      <c r="CL5914" s="56" t="s">
        <v>27718</v>
      </c>
      <c r="CM5914" s="56" t="s">
        <v>217</v>
      </c>
      <c r="CN5914" s="56" t="s">
        <v>217</v>
      </c>
      <c r="CO5914" s="52"/>
      <c r="CP5914" s="52"/>
      <c r="CQ5914" s="52"/>
      <c r="CR5914" s="52"/>
      <c r="CS5914" s="52"/>
      <c r="CT5914" s="52"/>
      <c r="CU5914" s="33"/>
      <c r="CV5914" s="33"/>
    </row>
    <row r="5915" spans="74:100">
      <c r="BV5915" s="62"/>
      <c r="BW5915" s="62"/>
      <c r="BX5915" s="62"/>
      <c r="BY5915" s="62"/>
      <c r="BZ5915" s="62"/>
      <c r="CA5915" s="62"/>
      <c r="CB5915" s="62"/>
      <c r="CC5915" s="62"/>
      <c r="CD5915" s="62"/>
      <c r="CE5915" s="62"/>
      <c r="CF5915" s="62"/>
      <c r="CL5915" s="56" t="s">
        <v>18773</v>
      </c>
      <c r="CM5915" s="56"/>
      <c r="CN5915" s="56"/>
      <c r="CO5915" s="52"/>
      <c r="CP5915" s="52"/>
      <c r="CQ5915" s="52"/>
      <c r="CR5915" s="52"/>
      <c r="CS5915" s="52"/>
      <c r="CT5915" s="52"/>
      <c r="CU5915" s="33"/>
      <c r="CV5915" s="33"/>
    </row>
    <row r="5916" spans="74:100">
      <c r="BV5916" s="62"/>
      <c r="BW5916" s="62"/>
      <c r="BX5916" s="62"/>
      <c r="BY5916" s="62"/>
      <c r="BZ5916" s="62"/>
      <c r="CA5916" s="62"/>
      <c r="CB5916" s="62"/>
      <c r="CC5916" s="62"/>
      <c r="CD5916" s="62"/>
      <c r="CE5916" s="62"/>
      <c r="CF5916" s="62"/>
      <c r="CL5916" s="56" t="s">
        <v>27719</v>
      </c>
      <c r="CM5916" s="56" t="s">
        <v>217</v>
      </c>
      <c r="CN5916" s="56" t="s">
        <v>217</v>
      </c>
      <c r="CO5916" s="52"/>
      <c r="CP5916" s="52"/>
      <c r="CQ5916" s="52"/>
      <c r="CR5916" s="52"/>
      <c r="CS5916" s="52"/>
      <c r="CT5916" s="52"/>
      <c r="CU5916" s="33"/>
      <c r="CV5916" s="33"/>
    </row>
    <row r="5917" spans="74:100">
      <c r="BV5917" s="62"/>
      <c r="BW5917" s="62"/>
      <c r="BX5917" s="62"/>
      <c r="BY5917" s="62"/>
      <c r="BZ5917" s="62"/>
      <c r="CA5917" s="62"/>
      <c r="CB5917" s="62"/>
      <c r="CC5917" s="62"/>
      <c r="CD5917" s="62"/>
      <c r="CE5917" s="62"/>
      <c r="CF5917" s="62"/>
      <c r="CL5917" s="56" t="s">
        <v>18773</v>
      </c>
      <c r="CM5917" s="56"/>
      <c r="CN5917" s="56"/>
      <c r="CO5917" s="52"/>
      <c r="CP5917" s="52"/>
      <c r="CQ5917" s="52"/>
      <c r="CR5917" s="52"/>
      <c r="CS5917" s="52"/>
      <c r="CT5917" s="52"/>
      <c r="CU5917" s="33"/>
      <c r="CV5917" s="33"/>
    </row>
    <row r="5918" spans="74:100">
      <c r="BV5918" s="62"/>
      <c r="BW5918" s="62"/>
      <c r="BX5918" s="62"/>
      <c r="BY5918" s="62"/>
      <c r="BZ5918" s="62"/>
      <c r="CA5918" s="62"/>
      <c r="CB5918" s="62"/>
      <c r="CC5918" s="62"/>
      <c r="CD5918" s="62"/>
      <c r="CE5918" s="62"/>
      <c r="CF5918" s="62"/>
      <c r="CL5918" s="56" t="s">
        <v>4803</v>
      </c>
      <c r="CM5918" s="56" t="s">
        <v>3118</v>
      </c>
      <c r="CN5918" s="56" t="s">
        <v>3118</v>
      </c>
      <c r="CO5918" s="52"/>
      <c r="CP5918" s="52"/>
      <c r="CQ5918" s="52"/>
      <c r="CR5918" s="52"/>
      <c r="CS5918" s="52"/>
      <c r="CT5918" s="52"/>
      <c r="CU5918" s="33"/>
      <c r="CV5918" s="33"/>
    </row>
    <row r="5919" spans="74:100">
      <c r="BV5919" s="62"/>
      <c r="BW5919" s="62"/>
      <c r="BX5919" s="62"/>
      <c r="BY5919" s="62"/>
      <c r="BZ5919" s="62"/>
      <c r="CA5919" s="62"/>
      <c r="CB5919" s="62"/>
      <c r="CC5919" s="62"/>
      <c r="CD5919" s="62"/>
      <c r="CE5919" s="62"/>
      <c r="CF5919" s="62"/>
      <c r="CL5919" s="56" t="s">
        <v>18777</v>
      </c>
      <c r="CM5919" s="56"/>
      <c r="CN5919" s="56"/>
      <c r="CO5919" s="52"/>
      <c r="CP5919" s="52"/>
      <c r="CQ5919" s="52"/>
      <c r="CR5919" s="52"/>
      <c r="CS5919" s="52"/>
      <c r="CT5919" s="52"/>
      <c r="CU5919" s="33"/>
      <c r="CV5919" s="33"/>
    </row>
    <row r="5920" spans="74:100">
      <c r="BV5920" s="62"/>
      <c r="BW5920" s="62"/>
      <c r="BX5920" s="62"/>
      <c r="BY5920" s="62"/>
      <c r="BZ5920" s="62"/>
      <c r="CA5920" s="62"/>
      <c r="CB5920" s="62"/>
      <c r="CC5920" s="62"/>
      <c r="CD5920" s="62"/>
      <c r="CE5920" s="62"/>
      <c r="CF5920" s="62"/>
      <c r="CL5920" s="56" t="s">
        <v>1600</v>
      </c>
      <c r="CM5920" s="56" t="s">
        <v>213</v>
      </c>
      <c r="CN5920" s="56" t="s">
        <v>213</v>
      </c>
      <c r="CO5920" s="52"/>
      <c r="CP5920" s="52"/>
      <c r="CQ5920" s="52"/>
      <c r="CR5920" s="52"/>
      <c r="CS5920" s="52"/>
      <c r="CT5920" s="52"/>
      <c r="CU5920" s="33"/>
      <c r="CV5920" s="33"/>
    </row>
    <row r="5921" spans="74:100">
      <c r="BV5921" s="62"/>
      <c r="BW5921" s="62"/>
      <c r="BX5921" s="62"/>
      <c r="BY5921" s="62"/>
      <c r="BZ5921" s="62"/>
      <c r="CA5921" s="62"/>
      <c r="CB5921" s="62"/>
      <c r="CC5921" s="62"/>
      <c r="CD5921" s="62"/>
      <c r="CE5921" s="62"/>
      <c r="CF5921" s="62"/>
      <c r="CL5921" s="56" t="s">
        <v>21706</v>
      </c>
      <c r="CM5921" s="56"/>
      <c r="CN5921" s="56"/>
      <c r="CO5921" s="52"/>
      <c r="CP5921" s="52"/>
      <c r="CQ5921" s="52"/>
      <c r="CR5921" s="52"/>
      <c r="CS5921" s="52"/>
      <c r="CT5921" s="52"/>
      <c r="CU5921" s="33"/>
      <c r="CV5921" s="33"/>
    </row>
    <row r="5922" spans="74:100">
      <c r="BV5922" s="62"/>
      <c r="BW5922" s="62"/>
      <c r="BX5922" s="62"/>
      <c r="BY5922" s="62"/>
      <c r="BZ5922" s="62"/>
      <c r="CA5922" s="62"/>
      <c r="CB5922" s="62"/>
      <c r="CC5922" s="62"/>
      <c r="CD5922" s="62"/>
      <c r="CE5922" s="62"/>
      <c r="CF5922" s="62"/>
      <c r="CL5922" s="56" t="s">
        <v>1601</v>
      </c>
      <c r="CM5922" s="56" t="s">
        <v>215</v>
      </c>
      <c r="CN5922" s="56" t="s">
        <v>215</v>
      </c>
      <c r="CO5922" s="52"/>
      <c r="CP5922" s="52"/>
      <c r="CQ5922" s="52"/>
      <c r="CR5922" s="52"/>
      <c r="CS5922" s="52"/>
      <c r="CT5922" s="52"/>
      <c r="CU5922" s="33"/>
      <c r="CV5922" s="33"/>
    </row>
    <row r="5923" spans="74:100">
      <c r="BV5923" s="62"/>
      <c r="BW5923" s="62"/>
      <c r="BX5923" s="62"/>
      <c r="BY5923" s="62"/>
      <c r="BZ5923" s="62"/>
      <c r="CA5923" s="62"/>
      <c r="CB5923" s="62"/>
      <c r="CC5923" s="62"/>
      <c r="CD5923" s="62"/>
      <c r="CE5923" s="62"/>
      <c r="CF5923" s="62"/>
      <c r="CL5923" s="56" t="s">
        <v>21707</v>
      </c>
      <c r="CM5923" s="56"/>
      <c r="CN5923" s="56"/>
      <c r="CO5923" s="52"/>
      <c r="CP5923" s="52"/>
      <c r="CQ5923" s="52"/>
      <c r="CR5923" s="52"/>
      <c r="CS5923" s="52"/>
      <c r="CT5923" s="52"/>
      <c r="CU5923" s="33"/>
      <c r="CV5923" s="33"/>
    </row>
    <row r="5924" spans="74:100">
      <c r="BV5924" s="62"/>
      <c r="BW5924" s="62"/>
      <c r="BX5924" s="62"/>
      <c r="BY5924" s="62"/>
      <c r="BZ5924" s="62"/>
      <c r="CA5924" s="62"/>
      <c r="CB5924" s="62"/>
      <c r="CC5924" s="62"/>
      <c r="CD5924" s="62"/>
      <c r="CE5924" s="62"/>
      <c r="CF5924" s="62"/>
      <c r="CL5924" s="56" t="s">
        <v>4804</v>
      </c>
      <c r="CM5924" s="56" t="s">
        <v>3118</v>
      </c>
      <c r="CN5924" s="56" t="s">
        <v>3118</v>
      </c>
      <c r="CO5924" s="52"/>
      <c r="CP5924" s="52"/>
      <c r="CQ5924" s="52"/>
      <c r="CR5924" s="52"/>
      <c r="CS5924" s="52"/>
      <c r="CT5924" s="52"/>
      <c r="CU5924" s="33"/>
      <c r="CV5924" s="33"/>
    </row>
    <row r="5925" spans="74:100">
      <c r="BV5925" s="62"/>
      <c r="BW5925" s="62"/>
      <c r="BX5925" s="62"/>
      <c r="BY5925" s="62"/>
      <c r="BZ5925" s="62"/>
      <c r="CA5925" s="62"/>
      <c r="CB5925" s="62"/>
      <c r="CC5925" s="62"/>
      <c r="CD5925" s="62"/>
      <c r="CE5925" s="62"/>
      <c r="CF5925" s="62"/>
      <c r="CL5925" s="56" t="s">
        <v>18778</v>
      </c>
      <c r="CM5925" s="56"/>
      <c r="CN5925" s="56"/>
      <c r="CO5925" s="52"/>
      <c r="CP5925" s="52"/>
      <c r="CQ5925" s="52"/>
      <c r="CR5925" s="52"/>
      <c r="CS5925" s="52"/>
      <c r="CT5925" s="52"/>
      <c r="CU5925" s="33"/>
      <c r="CV5925" s="33"/>
    </row>
    <row r="5926" spans="74:100">
      <c r="BV5926" s="62"/>
      <c r="BW5926" s="62"/>
      <c r="BX5926" s="62"/>
      <c r="BY5926" s="62"/>
      <c r="BZ5926" s="62"/>
      <c r="CA5926" s="62"/>
      <c r="CB5926" s="62"/>
      <c r="CC5926" s="62"/>
      <c r="CD5926" s="62"/>
      <c r="CE5926" s="62"/>
      <c r="CF5926" s="62"/>
      <c r="CL5926" s="56" t="s">
        <v>1602</v>
      </c>
      <c r="CM5926" s="56" t="s">
        <v>214</v>
      </c>
      <c r="CN5926" s="56" t="s">
        <v>214</v>
      </c>
      <c r="CO5926" s="52"/>
      <c r="CP5926" s="52"/>
      <c r="CQ5926" s="52"/>
      <c r="CR5926" s="52"/>
      <c r="CS5926" s="52"/>
      <c r="CT5926" s="52"/>
      <c r="CU5926" s="33"/>
      <c r="CV5926" s="33"/>
    </row>
    <row r="5927" spans="74:100">
      <c r="BV5927" s="62"/>
      <c r="BW5927" s="62"/>
      <c r="BX5927" s="62"/>
      <c r="BY5927" s="62"/>
      <c r="BZ5927" s="62"/>
      <c r="CA5927" s="62"/>
      <c r="CB5927" s="62"/>
      <c r="CC5927" s="62"/>
      <c r="CD5927" s="62"/>
      <c r="CE5927" s="62"/>
      <c r="CF5927" s="62"/>
      <c r="CL5927" s="56" t="s">
        <v>21708</v>
      </c>
      <c r="CM5927" s="56"/>
      <c r="CN5927" s="56"/>
      <c r="CO5927" s="52"/>
      <c r="CP5927" s="52"/>
      <c r="CQ5927" s="52"/>
      <c r="CR5927" s="52"/>
      <c r="CS5927" s="52"/>
      <c r="CT5927" s="52"/>
      <c r="CU5927" s="33"/>
      <c r="CV5927" s="33"/>
    </row>
    <row r="5928" spans="74:100">
      <c r="BV5928" s="62"/>
      <c r="BW5928" s="62"/>
      <c r="BX5928" s="62"/>
      <c r="BY5928" s="62"/>
      <c r="BZ5928" s="62"/>
      <c r="CA5928" s="62"/>
      <c r="CB5928" s="62"/>
      <c r="CC5928" s="62"/>
      <c r="CD5928" s="62"/>
      <c r="CE5928" s="62"/>
      <c r="CF5928" s="62"/>
      <c r="CL5928" s="56" t="s">
        <v>1604</v>
      </c>
      <c r="CM5928" s="56" t="s">
        <v>213</v>
      </c>
      <c r="CN5928" s="56" t="s">
        <v>213</v>
      </c>
      <c r="CO5928" s="52"/>
      <c r="CP5928" s="52"/>
      <c r="CQ5928" s="52"/>
      <c r="CR5928" s="52"/>
      <c r="CS5928" s="52"/>
      <c r="CT5928" s="52"/>
      <c r="CU5928" s="33"/>
      <c r="CV5928" s="33"/>
    </row>
    <row r="5929" spans="74:100">
      <c r="BV5929" s="62"/>
      <c r="BW5929" s="62"/>
      <c r="BX5929" s="62"/>
      <c r="BY5929" s="62"/>
      <c r="BZ5929" s="62"/>
      <c r="CA5929" s="62"/>
      <c r="CB5929" s="62"/>
      <c r="CC5929" s="62"/>
      <c r="CD5929" s="62"/>
      <c r="CE5929" s="62"/>
      <c r="CF5929" s="62"/>
      <c r="CL5929" s="56" t="s">
        <v>21709</v>
      </c>
      <c r="CM5929" s="56"/>
      <c r="CN5929" s="56"/>
      <c r="CO5929" s="52"/>
      <c r="CP5929" s="52"/>
      <c r="CQ5929" s="52"/>
      <c r="CR5929" s="52"/>
      <c r="CS5929" s="52"/>
      <c r="CT5929" s="52"/>
      <c r="CU5929" s="33"/>
      <c r="CV5929" s="33"/>
    </row>
    <row r="5930" spans="74:100">
      <c r="BV5930" s="62"/>
      <c r="BW5930" s="62"/>
      <c r="BX5930" s="62"/>
      <c r="BY5930" s="62"/>
      <c r="BZ5930" s="62"/>
      <c r="CA5930" s="62"/>
      <c r="CB5930" s="62"/>
      <c r="CC5930" s="62"/>
      <c r="CD5930" s="62"/>
      <c r="CE5930" s="62"/>
      <c r="CF5930" s="62"/>
      <c r="CL5930" s="56" t="s">
        <v>4806</v>
      </c>
      <c r="CM5930" s="56" t="s">
        <v>3118</v>
      </c>
      <c r="CN5930" s="56" t="s">
        <v>3118</v>
      </c>
      <c r="CO5930" s="52"/>
      <c r="CP5930" s="52"/>
      <c r="CQ5930" s="52"/>
      <c r="CR5930" s="52"/>
      <c r="CS5930" s="52"/>
      <c r="CT5930" s="52"/>
      <c r="CU5930" s="33"/>
      <c r="CV5930" s="33"/>
    </row>
    <row r="5931" spans="74:100">
      <c r="BV5931" s="62"/>
      <c r="BW5931" s="62"/>
      <c r="BX5931" s="62"/>
      <c r="BY5931" s="62"/>
      <c r="BZ5931" s="62"/>
      <c r="CA5931" s="62"/>
      <c r="CB5931" s="62"/>
      <c r="CC5931" s="62"/>
      <c r="CD5931" s="62"/>
      <c r="CE5931" s="62"/>
      <c r="CF5931" s="62"/>
      <c r="CL5931" s="56" t="s">
        <v>18779</v>
      </c>
      <c r="CM5931" s="56"/>
      <c r="CN5931" s="56"/>
      <c r="CO5931" s="52"/>
      <c r="CP5931" s="52"/>
      <c r="CQ5931" s="52"/>
      <c r="CR5931" s="52"/>
      <c r="CS5931" s="52"/>
      <c r="CT5931" s="52"/>
      <c r="CU5931" s="33"/>
      <c r="CV5931" s="33"/>
    </row>
    <row r="5932" spans="74:100">
      <c r="BV5932" s="62"/>
      <c r="BW5932" s="62"/>
      <c r="BX5932" s="62"/>
      <c r="BY5932" s="62"/>
      <c r="BZ5932" s="62"/>
      <c r="CA5932" s="62"/>
      <c r="CB5932" s="62"/>
      <c r="CC5932" s="62"/>
      <c r="CD5932" s="62"/>
      <c r="CE5932" s="62"/>
      <c r="CF5932" s="62"/>
      <c r="CL5932" s="56" t="s">
        <v>1605</v>
      </c>
      <c r="CM5932" s="56" t="s">
        <v>215</v>
      </c>
      <c r="CN5932" s="56" t="s">
        <v>215</v>
      </c>
      <c r="CO5932" s="52"/>
      <c r="CP5932" s="52"/>
      <c r="CQ5932" s="52"/>
      <c r="CR5932" s="52"/>
      <c r="CS5932" s="52"/>
      <c r="CT5932" s="52"/>
      <c r="CU5932" s="33"/>
      <c r="CV5932" s="33"/>
    </row>
    <row r="5933" spans="74:100">
      <c r="BV5933" s="62"/>
      <c r="BW5933" s="62"/>
      <c r="BX5933" s="62"/>
      <c r="BY5933" s="62"/>
      <c r="BZ5933" s="62"/>
      <c r="CA5933" s="62"/>
      <c r="CB5933" s="62"/>
      <c r="CC5933" s="62"/>
      <c r="CD5933" s="62"/>
      <c r="CE5933" s="62"/>
      <c r="CF5933" s="62"/>
      <c r="CL5933" s="56" t="s">
        <v>21710</v>
      </c>
      <c r="CM5933" s="56"/>
      <c r="CN5933" s="56"/>
      <c r="CO5933" s="52"/>
      <c r="CP5933" s="52"/>
      <c r="CQ5933" s="52"/>
      <c r="CR5933" s="52"/>
      <c r="CS5933" s="52"/>
      <c r="CT5933" s="52"/>
      <c r="CU5933" s="33"/>
      <c r="CV5933" s="33"/>
    </row>
    <row r="5934" spans="74:100">
      <c r="BV5934" s="62"/>
      <c r="BW5934" s="62"/>
      <c r="BX5934" s="62"/>
      <c r="BY5934" s="62"/>
      <c r="BZ5934" s="62"/>
      <c r="CA5934" s="62"/>
      <c r="CB5934" s="62"/>
      <c r="CC5934" s="62"/>
      <c r="CD5934" s="62"/>
      <c r="CE5934" s="62"/>
      <c r="CF5934" s="62"/>
      <c r="CL5934" s="56" t="s">
        <v>4807</v>
      </c>
      <c r="CM5934" s="56" t="s">
        <v>3118</v>
      </c>
      <c r="CN5934" s="56" t="s">
        <v>3118</v>
      </c>
      <c r="CO5934" s="52"/>
      <c r="CP5934" s="52"/>
      <c r="CQ5934" s="52"/>
      <c r="CR5934" s="52"/>
      <c r="CS5934" s="52"/>
      <c r="CT5934" s="52"/>
      <c r="CU5934" s="33"/>
      <c r="CV5934" s="33"/>
    </row>
    <row r="5935" spans="74:100">
      <c r="BV5935" s="62"/>
      <c r="BW5935" s="62"/>
      <c r="BX5935" s="62"/>
      <c r="BY5935" s="62"/>
      <c r="BZ5935" s="62"/>
      <c r="CA5935" s="62"/>
      <c r="CB5935" s="62"/>
      <c r="CC5935" s="62"/>
      <c r="CD5935" s="62"/>
      <c r="CE5935" s="62"/>
      <c r="CF5935" s="62"/>
      <c r="CL5935" s="56" t="s">
        <v>18780</v>
      </c>
      <c r="CM5935" s="56"/>
      <c r="CN5935" s="56"/>
      <c r="CO5935" s="52"/>
      <c r="CP5935" s="52"/>
      <c r="CQ5935" s="52"/>
      <c r="CR5935" s="52"/>
      <c r="CS5935" s="52"/>
      <c r="CT5935" s="52"/>
      <c r="CU5935" s="33"/>
      <c r="CV5935" s="33"/>
    </row>
    <row r="5936" spans="74:100">
      <c r="BV5936" s="62"/>
      <c r="BW5936" s="62"/>
      <c r="BX5936" s="62"/>
      <c r="BY5936" s="62"/>
      <c r="BZ5936" s="62"/>
      <c r="CA5936" s="62"/>
      <c r="CB5936" s="62"/>
      <c r="CC5936" s="62"/>
      <c r="CD5936" s="62"/>
      <c r="CE5936" s="62"/>
      <c r="CF5936" s="62"/>
      <c r="CL5936" s="56" t="s">
        <v>4808</v>
      </c>
      <c r="CM5936" s="56" t="s">
        <v>217</v>
      </c>
      <c r="CN5936" s="56" t="s">
        <v>217</v>
      </c>
      <c r="CO5936" s="52"/>
      <c r="CP5936" s="52"/>
      <c r="CQ5936" s="52"/>
      <c r="CR5936" s="52"/>
      <c r="CS5936" s="52"/>
      <c r="CT5936" s="52"/>
      <c r="CU5936" s="33"/>
      <c r="CV5936" s="33"/>
    </row>
    <row r="5937" spans="74:100">
      <c r="BV5937" s="62"/>
      <c r="BW5937" s="62"/>
      <c r="BX5937" s="62"/>
      <c r="BY5937" s="62"/>
      <c r="BZ5937" s="62"/>
      <c r="CA5937" s="62"/>
      <c r="CB5937" s="62"/>
      <c r="CC5937" s="62"/>
      <c r="CD5937" s="62"/>
      <c r="CE5937" s="62"/>
      <c r="CF5937" s="62"/>
      <c r="CL5937" s="56" t="s">
        <v>18781</v>
      </c>
      <c r="CM5937" s="56"/>
      <c r="CN5937" s="56"/>
      <c r="CO5937" s="52"/>
      <c r="CP5937" s="52"/>
      <c r="CQ5937" s="52"/>
      <c r="CR5937" s="52"/>
      <c r="CS5937" s="52"/>
      <c r="CT5937" s="52"/>
      <c r="CU5937" s="33"/>
      <c r="CV5937" s="33"/>
    </row>
    <row r="5938" spans="74:100">
      <c r="BV5938" s="62"/>
      <c r="BW5938" s="62"/>
      <c r="BX5938" s="62"/>
      <c r="BY5938" s="62"/>
      <c r="BZ5938" s="62"/>
      <c r="CA5938" s="62"/>
      <c r="CB5938" s="62"/>
      <c r="CC5938" s="62"/>
      <c r="CD5938" s="62"/>
      <c r="CE5938" s="62"/>
      <c r="CF5938" s="62"/>
      <c r="CL5938" s="56" t="s">
        <v>4809</v>
      </c>
      <c r="CM5938" s="56" t="s">
        <v>217</v>
      </c>
      <c r="CN5938" s="56" t="s">
        <v>217</v>
      </c>
      <c r="CO5938" s="52"/>
      <c r="CP5938" s="52"/>
      <c r="CQ5938" s="52"/>
      <c r="CR5938" s="52"/>
      <c r="CS5938" s="52"/>
      <c r="CT5938" s="52"/>
      <c r="CU5938" s="33"/>
      <c r="CV5938" s="33"/>
    </row>
    <row r="5939" spans="74:100">
      <c r="BV5939" s="62"/>
      <c r="BW5939" s="62"/>
      <c r="BX5939" s="62"/>
      <c r="BY5939" s="62"/>
      <c r="BZ5939" s="62"/>
      <c r="CA5939" s="62"/>
      <c r="CB5939" s="62"/>
      <c r="CC5939" s="62"/>
      <c r="CD5939" s="62"/>
      <c r="CE5939" s="62"/>
      <c r="CF5939" s="62"/>
      <c r="CL5939" s="56" t="s">
        <v>18782</v>
      </c>
      <c r="CM5939" s="56"/>
      <c r="CN5939" s="56"/>
      <c r="CO5939" s="52"/>
      <c r="CP5939" s="52"/>
      <c r="CQ5939" s="52"/>
      <c r="CR5939" s="52"/>
      <c r="CS5939" s="52"/>
      <c r="CT5939" s="52"/>
      <c r="CU5939" s="33"/>
      <c r="CV5939" s="33"/>
    </row>
    <row r="5940" spans="74:100">
      <c r="BV5940" s="62"/>
      <c r="BW5940" s="62"/>
      <c r="BX5940" s="62"/>
      <c r="BY5940" s="62"/>
      <c r="BZ5940" s="62"/>
      <c r="CA5940" s="62"/>
      <c r="CB5940" s="62"/>
      <c r="CC5940" s="62"/>
      <c r="CD5940" s="62"/>
      <c r="CE5940" s="62"/>
      <c r="CF5940" s="62"/>
      <c r="CL5940" s="56" t="s">
        <v>4810</v>
      </c>
      <c r="CM5940" s="56" t="s">
        <v>217</v>
      </c>
      <c r="CN5940" s="56" t="s">
        <v>217</v>
      </c>
      <c r="CO5940" s="52"/>
      <c r="CP5940" s="52"/>
      <c r="CQ5940" s="52"/>
      <c r="CR5940" s="52"/>
      <c r="CS5940" s="52"/>
      <c r="CT5940" s="52"/>
      <c r="CU5940" s="33"/>
      <c r="CV5940" s="33"/>
    </row>
    <row r="5941" spans="74:100">
      <c r="BV5941" s="62"/>
      <c r="BW5941" s="62"/>
      <c r="BX5941" s="62"/>
      <c r="BY5941" s="62"/>
      <c r="BZ5941" s="62"/>
      <c r="CA5941" s="62"/>
      <c r="CB5941" s="62"/>
      <c r="CC5941" s="62"/>
      <c r="CD5941" s="62"/>
      <c r="CE5941" s="62"/>
      <c r="CF5941" s="62"/>
      <c r="CL5941" s="56" t="s">
        <v>18783</v>
      </c>
      <c r="CM5941" s="56"/>
      <c r="CN5941" s="56"/>
      <c r="CO5941" s="52"/>
      <c r="CP5941" s="52"/>
      <c r="CQ5941" s="52"/>
      <c r="CR5941" s="52"/>
      <c r="CS5941" s="52"/>
      <c r="CT5941" s="52"/>
      <c r="CU5941" s="33"/>
      <c r="CV5941" s="33"/>
    </row>
    <row r="5942" spans="74:100">
      <c r="BV5942" s="62"/>
      <c r="BW5942" s="62"/>
      <c r="BX5942" s="62"/>
      <c r="BY5942" s="62"/>
      <c r="BZ5942" s="62"/>
      <c r="CA5942" s="62"/>
      <c r="CB5942" s="62"/>
      <c r="CC5942" s="62"/>
      <c r="CD5942" s="62"/>
      <c r="CE5942" s="62"/>
      <c r="CF5942" s="62"/>
      <c r="CL5942" s="56" t="s">
        <v>4811</v>
      </c>
      <c r="CM5942" s="56" t="s">
        <v>217</v>
      </c>
      <c r="CN5942" s="56" t="s">
        <v>217</v>
      </c>
      <c r="CO5942" s="52"/>
      <c r="CP5942" s="52"/>
      <c r="CQ5942" s="52"/>
      <c r="CR5942" s="52"/>
      <c r="CS5942" s="52"/>
      <c r="CT5942" s="52"/>
      <c r="CU5942" s="33"/>
      <c r="CV5942" s="33"/>
    </row>
    <row r="5943" spans="74:100">
      <c r="BV5943" s="62"/>
      <c r="BW5943" s="62"/>
      <c r="BX5943" s="62"/>
      <c r="BY5943" s="62"/>
      <c r="BZ5943" s="62"/>
      <c r="CA5943" s="62"/>
      <c r="CB5943" s="62"/>
      <c r="CC5943" s="62"/>
      <c r="CD5943" s="62"/>
      <c r="CE5943" s="62"/>
      <c r="CF5943" s="62"/>
      <c r="CL5943" s="56" t="s">
        <v>18784</v>
      </c>
      <c r="CM5943" s="56"/>
      <c r="CN5943" s="56"/>
      <c r="CO5943" s="52"/>
      <c r="CP5943" s="52"/>
      <c r="CQ5943" s="52"/>
      <c r="CR5943" s="52"/>
      <c r="CS5943" s="52"/>
      <c r="CT5943" s="52"/>
      <c r="CU5943" s="33"/>
      <c r="CV5943" s="33"/>
    </row>
    <row r="5944" spans="74:100">
      <c r="BV5944" s="62"/>
      <c r="BW5944" s="62"/>
      <c r="BX5944" s="62"/>
      <c r="BY5944" s="62"/>
      <c r="BZ5944" s="62"/>
      <c r="CA5944" s="62"/>
      <c r="CB5944" s="62"/>
      <c r="CC5944" s="62"/>
      <c r="CD5944" s="62"/>
      <c r="CE5944" s="62"/>
      <c r="CF5944" s="62"/>
      <c r="CL5944" s="56" t="s">
        <v>27720</v>
      </c>
      <c r="CM5944" s="56" t="s">
        <v>217</v>
      </c>
      <c r="CN5944" s="56" t="s">
        <v>217</v>
      </c>
      <c r="CO5944" s="52"/>
      <c r="CP5944" s="52"/>
      <c r="CQ5944" s="52"/>
      <c r="CR5944" s="52"/>
      <c r="CS5944" s="52"/>
      <c r="CT5944" s="52"/>
      <c r="CU5944" s="33"/>
      <c r="CV5944" s="33"/>
    </row>
    <row r="5945" spans="74:100">
      <c r="BV5945" s="62"/>
      <c r="BW5945" s="62"/>
      <c r="BX5945" s="62"/>
      <c r="BY5945" s="62"/>
      <c r="BZ5945" s="62"/>
      <c r="CA5945" s="62"/>
      <c r="CB5945" s="62"/>
      <c r="CC5945" s="62"/>
      <c r="CD5945" s="62"/>
      <c r="CE5945" s="62"/>
      <c r="CF5945" s="62"/>
      <c r="CL5945" s="56" t="s">
        <v>27721</v>
      </c>
      <c r="CM5945" s="56"/>
      <c r="CN5945" s="56"/>
      <c r="CO5945" s="52"/>
      <c r="CP5945" s="52"/>
      <c r="CQ5945" s="52"/>
      <c r="CR5945" s="52"/>
      <c r="CS5945" s="52"/>
      <c r="CT5945" s="52"/>
      <c r="CU5945" s="33"/>
      <c r="CV5945" s="33"/>
    </row>
    <row r="5946" spans="74:100">
      <c r="BV5946" s="62"/>
      <c r="BW5946" s="62"/>
      <c r="BX5946" s="62"/>
      <c r="BY5946" s="62"/>
      <c r="BZ5946" s="62"/>
      <c r="CA5946" s="62"/>
      <c r="CB5946" s="62"/>
      <c r="CC5946" s="62"/>
      <c r="CD5946" s="62"/>
      <c r="CE5946" s="62"/>
      <c r="CF5946" s="62"/>
      <c r="CL5946" s="56" t="s">
        <v>27722</v>
      </c>
      <c r="CM5946" s="56" t="s">
        <v>217</v>
      </c>
      <c r="CN5946" s="56" t="s">
        <v>217</v>
      </c>
      <c r="CO5946" s="52"/>
      <c r="CP5946" s="52"/>
      <c r="CQ5946" s="52"/>
      <c r="CR5946" s="52"/>
      <c r="CS5946" s="52"/>
      <c r="CT5946" s="52"/>
      <c r="CU5946" s="33"/>
      <c r="CV5946" s="33"/>
    </row>
    <row r="5947" spans="74:100">
      <c r="BV5947" s="62"/>
      <c r="BW5947" s="62"/>
      <c r="BX5947" s="62"/>
      <c r="BY5947" s="62"/>
      <c r="BZ5947" s="62"/>
      <c r="CA5947" s="62"/>
      <c r="CB5947" s="62"/>
      <c r="CC5947" s="62"/>
      <c r="CD5947" s="62"/>
      <c r="CE5947" s="62"/>
      <c r="CF5947" s="62"/>
      <c r="CL5947" s="56" t="s">
        <v>27723</v>
      </c>
      <c r="CM5947" s="56"/>
      <c r="CN5947" s="56"/>
      <c r="CO5947" s="52"/>
      <c r="CP5947" s="52"/>
      <c r="CQ5947" s="52"/>
      <c r="CR5947" s="52"/>
      <c r="CS5947" s="52"/>
      <c r="CT5947" s="52"/>
      <c r="CU5947" s="33"/>
      <c r="CV5947" s="33"/>
    </row>
    <row r="5948" spans="74:100">
      <c r="BV5948" s="62"/>
      <c r="BW5948" s="62"/>
      <c r="BX5948" s="62"/>
      <c r="BY5948" s="62"/>
      <c r="BZ5948" s="62"/>
      <c r="CA5948" s="62"/>
      <c r="CB5948" s="62"/>
      <c r="CC5948" s="62"/>
      <c r="CD5948" s="62"/>
      <c r="CE5948" s="62"/>
      <c r="CF5948" s="62"/>
      <c r="CL5948" s="56" t="s">
        <v>1606</v>
      </c>
      <c r="CM5948" s="56" t="s">
        <v>216</v>
      </c>
      <c r="CN5948" s="56" t="s">
        <v>216</v>
      </c>
      <c r="CO5948" s="52"/>
      <c r="CP5948" s="52"/>
      <c r="CQ5948" s="52"/>
      <c r="CR5948" s="52"/>
      <c r="CS5948" s="52"/>
      <c r="CT5948" s="52"/>
      <c r="CU5948" s="33"/>
      <c r="CV5948" s="33"/>
    </row>
    <row r="5949" spans="74:100">
      <c r="BV5949" s="62"/>
      <c r="BW5949" s="62"/>
      <c r="BX5949" s="62"/>
      <c r="BY5949" s="62"/>
      <c r="BZ5949" s="62"/>
      <c r="CA5949" s="62"/>
      <c r="CB5949" s="62"/>
      <c r="CC5949" s="62"/>
      <c r="CD5949" s="62"/>
      <c r="CE5949" s="62"/>
      <c r="CF5949" s="62"/>
      <c r="CL5949" s="56" t="s">
        <v>21711</v>
      </c>
      <c r="CM5949" s="56"/>
      <c r="CN5949" s="56"/>
      <c r="CO5949" s="52"/>
      <c r="CP5949" s="52"/>
      <c r="CQ5949" s="52"/>
      <c r="CR5949" s="52"/>
      <c r="CS5949" s="52"/>
      <c r="CT5949" s="52"/>
      <c r="CU5949" s="33"/>
      <c r="CV5949" s="33"/>
    </row>
    <row r="5950" spans="74:100">
      <c r="BV5950" s="62"/>
      <c r="BW5950" s="62"/>
      <c r="BX5950" s="62"/>
      <c r="BY5950" s="62"/>
      <c r="BZ5950" s="62"/>
      <c r="CA5950" s="62"/>
      <c r="CB5950" s="62"/>
      <c r="CC5950" s="62"/>
      <c r="CD5950" s="62"/>
      <c r="CE5950" s="62"/>
      <c r="CF5950" s="62"/>
      <c r="CL5950" s="56" t="s">
        <v>4812</v>
      </c>
      <c r="CM5950" s="56" t="s">
        <v>217</v>
      </c>
      <c r="CN5950" s="56" t="s">
        <v>217</v>
      </c>
      <c r="CO5950" s="52"/>
      <c r="CP5950" s="52"/>
      <c r="CQ5950" s="52"/>
      <c r="CR5950" s="52"/>
      <c r="CS5950" s="52"/>
      <c r="CT5950" s="52"/>
      <c r="CU5950" s="33"/>
      <c r="CV5950" s="33"/>
    </row>
    <row r="5951" spans="74:100">
      <c r="BV5951" s="62"/>
      <c r="BW5951" s="62"/>
      <c r="BX5951" s="62"/>
      <c r="BY5951" s="62"/>
      <c r="BZ5951" s="62"/>
      <c r="CA5951" s="62"/>
      <c r="CB5951" s="62"/>
      <c r="CC5951" s="62"/>
      <c r="CD5951" s="62"/>
      <c r="CE5951" s="62"/>
      <c r="CF5951" s="62"/>
      <c r="CL5951" s="56" t="s">
        <v>18785</v>
      </c>
      <c r="CM5951" s="56"/>
      <c r="CN5951" s="56"/>
      <c r="CO5951" s="52"/>
      <c r="CP5951" s="52"/>
      <c r="CQ5951" s="52"/>
      <c r="CR5951" s="52"/>
      <c r="CS5951" s="52"/>
      <c r="CT5951" s="52"/>
      <c r="CU5951" s="33"/>
      <c r="CV5951" s="33"/>
    </row>
    <row r="5952" spans="74:100">
      <c r="BV5952" s="62"/>
      <c r="BW5952" s="62"/>
      <c r="BX5952" s="62"/>
      <c r="BY5952" s="62"/>
      <c r="BZ5952" s="62"/>
      <c r="CA5952" s="62"/>
      <c r="CB5952" s="62"/>
      <c r="CC5952" s="62"/>
      <c r="CD5952" s="62"/>
      <c r="CE5952" s="62"/>
      <c r="CF5952" s="62"/>
      <c r="CL5952" s="56" t="s">
        <v>1607</v>
      </c>
      <c r="CM5952" s="56" t="s">
        <v>217</v>
      </c>
      <c r="CN5952" s="56" t="s">
        <v>217</v>
      </c>
      <c r="CO5952" s="52"/>
      <c r="CP5952" s="52"/>
      <c r="CQ5952" s="52"/>
      <c r="CR5952" s="52"/>
      <c r="CS5952" s="52"/>
      <c r="CT5952" s="52"/>
      <c r="CU5952" s="33"/>
      <c r="CV5952" s="33"/>
    </row>
    <row r="5953" spans="74:100">
      <c r="BV5953" s="62"/>
      <c r="BW5953" s="62"/>
      <c r="BX5953" s="62"/>
      <c r="BY5953" s="62"/>
      <c r="BZ5953" s="62"/>
      <c r="CA5953" s="62"/>
      <c r="CB5953" s="62"/>
      <c r="CC5953" s="62"/>
      <c r="CD5953" s="62"/>
      <c r="CE5953" s="62"/>
      <c r="CF5953" s="62"/>
      <c r="CL5953" s="56" t="s">
        <v>18786</v>
      </c>
      <c r="CM5953" s="56"/>
      <c r="CN5953" s="56"/>
      <c r="CO5953" s="52"/>
      <c r="CP5953" s="52"/>
      <c r="CQ5953" s="52"/>
      <c r="CR5953" s="52"/>
      <c r="CS5953" s="52"/>
      <c r="CT5953" s="52"/>
      <c r="CU5953" s="33"/>
      <c r="CV5953" s="33"/>
    </row>
    <row r="5954" spans="74:100">
      <c r="BV5954" s="62"/>
      <c r="BW5954" s="62"/>
      <c r="BX5954" s="62"/>
      <c r="BY5954" s="62"/>
      <c r="BZ5954" s="62"/>
      <c r="CA5954" s="62"/>
      <c r="CB5954" s="62"/>
      <c r="CC5954" s="62"/>
      <c r="CD5954" s="62"/>
      <c r="CE5954" s="62"/>
      <c r="CF5954" s="62"/>
      <c r="CL5954" s="56" t="s">
        <v>4813</v>
      </c>
      <c r="CM5954" s="56" t="s">
        <v>217</v>
      </c>
      <c r="CN5954" s="56" t="s">
        <v>217</v>
      </c>
      <c r="CO5954" s="52"/>
      <c r="CP5954" s="52"/>
      <c r="CQ5954" s="52"/>
      <c r="CR5954" s="52"/>
      <c r="CS5954" s="52"/>
      <c r="CT5954" s="52"/>
      <c r="CU5954" s="33"/>
      <c r="CV5954" s="33"/>
    </row>
    <row r="5955" spans="74:100">
      <c r="BV5955" s="62"/>
      <c r="BW5955" s="62"/>
      <c r="BX5955" s="62"/>
      <c r="BY5955" s="62"/>
      <c r="BZ5955" s="62"/>
      <c r="CA5955" s="62"/>
      <c r="CB5955" s="62"/>
      <c r="CC5955" s="62"/>
      <c r="CD5955" s="62"/>
      <c r="CE5955" s="62"/>
      <c r="CF5955" s="62"/>
      <c r="CL5955" s="56" t="s">
        <v>18787</v>
      </c>
      <c r="CM5955" s="56"/>
      <c r="CN5955" s="56"/>
      <c r="CO5955" s="52"/>
      <c r="CP5955" s="52"/>
      <c r="CQ5955" s="52"/>
      <c r="CR5955" s="52"/>
      <c r="CS5955" s="52"/>
      <c r="CT5955" s="52"/>
      <c r="CU5955" s="33"/>
      <c r="CV5955" s="33"/>
    </row>
    <row r="5956" spans="74:100">
      <c r="BV5956" s="62"/>
      <c r="BW5956" s="62"/>
      <c r="BX5956" s="62"/>
      <c r="BY5956" s="62"/>
      <c r="BZ5956" s="62"/>
      <c r="CA5956" s="62"/>
      <c r="CB5956" s="62"/>
      <c r="CC5956" s="62"/>
      <c r="CD5956" s="62"/>
      <c r="CE5956" s="62"/>
      <c r="CF5956" s="62"/>
      <c r="CL5956" s="56" t="s">
        <v>4814</v>
      </c>
      <c r="CM5956" s="56" t="s">
        <v>217</v>
      </c>
      <c r="CN5956" s="56" t="s">
        <v>217</v>
      </c>
      <c r="CO5956" s="52"/>
      <c r="CP5956" s="52"/>
      <c r="CQ5956" s="52"/>
      <c r="CR5956" s="52"/>
      <c r="CS5956" s="52"/>
      <c r="CT5956" s="52"/>
      <c r="CU5956" s="33"/>
      <c r="CV5956" s="33"/>
    </row>
    <row r="5957" spans="74:100">
      <c r="BV5957" s="62"/>
      <c r="BW5957" s="62"/>
      <c r="BX5957" s="62"/>
      <c r="BY5957" s="62"/>
      <c r="BZ5957" s="62"/>
      <c r="CA5957" s="62"/>
      <c r="CB5957" s="62"/>
      <c r="CC5957" s="62"/>
      <c r="CD5957" s="62"/>
      <c r="CE5957" s="62"/>
      <c r="CF5957" s="62"/>
      <c r="CL5957" s="56" t="s">
        <v>18788</v>
      </c>
      <c r="CM5957" s="56"/>
      <c r="CN5957" s="56"/>
      <c r="CO5957" s="52"/>
      <c r="CP5957" s="52"/>
      <c r="CQ5957" s="52"/>
      <c r="CR5957" s="52"/>
      <c r="CS5957" s="52"/>
      <c r="CT5957" s="52"/>
      <c r="CU5957" s="33"/>
      <c r="CV5957" s="33"/>
    </row>
    <row r="5958" spans="74:100">
      <c r="BV5958" s="62"/>
      <c r="BW5958" s="62"/>
      <c r="BX5958" s="62"/>
      <c r="BY5958" s="62"/>
      <c r="BZ5958" s="62"/>
      <c r="CA5958" s="62"/>
      <c r="CB5958" s="62"/>
      <c r="CC5958" s="62"/>
      <c r="CD5958" s="62"/>
      <c r="CE5958" s="62"/>
      <c r="CF5958" s="62"/>
      <c r="CL5958" s="56" t="s">
        <v>27724</v>
      </c>
      <c r="CM5958" s="56" t="s">
        <v>216</v>
      </c>
      <c r="CN5958" s="56" t="s">
        <v>216</v>
      </c>
      <c r="CO5958" s="52"/>
      <c r="CP5958" s="52"/>
      <c r="CQ5958" s="52"/>
      <c r="CR5958" s="52"/>
      <c r="CS5958" s="52"/>
      <c r="CT5958" s="52"/>
      <c r="CU5958" s="33"/>
      <c r="CV5958" s="33"/>
    </row>
    <row r="5959" spans="74:100">
      <c r="BV5959" s="62"/>
      <c r="BW5959" s="62"/>
      <c r="BX5959" s="62"/>
      <c r="BY5959" s="62"/>
      <c r="BZ5959" s="62"/>
      <c r="CA5959" s="62"/>
      <c r="CB5959" s="62"/>
      <c r="CC5959" s="62"/>
      <c r="CD5959" s="62"/>
      <c r="CE5959" s="62"/>
      <c r="CF5959" s="62"/>
      <c r="CL5959" s="56" t="s">
        <v>27725</v>
      </c>
      <c r="CM5959" s="56"/>
      <c r="CN5959" s="56"/>
      <c r="CO5959" s="52"/>
      <c r="CP5959" s="52"/>
      <c r="CQ5959" s="52"/>
      <c r="CR5959" s="52"/>
      <c r="CS5959" s="52"/>
      <c r="CT5959" s="52"/>
      <c r="CU5959" s="33"/>
      <c r="CV5959" s="33"/>
    </row>
    <row r="5960" spans="74:100">
      <c r="BV5960" s="62"/>
      <c r="BW5960" s="62"/>
      <c r="BX5960" s="62"/>
      <c r="BY5960" s="62"/>
      <c r="BZ5960" s="62"/>
      <c r="CA5960" s="62"/>
      <c r="CB5960" s="62"/>
      <c r="CC5960" s="62"/>
      <c r="CD5960" s="62"/>
      <c r="CE5960" s="62"/>
      <c r="CF5960" s="62"/>
      <c r="CL5960" s="56" t="s">
        <v>4815</v>
      </c>
      <c r="CM5960" s="56" t="s">
        <v>217</v>
      </c>
      <c r="CN5960" s="56" t="s">
        <v>217</v>
      </c>
      <c r="CO5960" s="52"/>
      <c r="CP5960" s="52"/>
      <c r="CQ5960" s="52"/>
      <c r="CR5960" s="52"/>
      <c r="CS5960" s="52"/>
      <c r="CT5960" s="52"/>
      <c r="CU5960" s="33"/>
      <c r="CV5960" s="33"/>
    </row>
    <row r="5961" spans="74:100">
      <c r="BV5961" s="62"/>
      <c r="BW5961" s="62"/>
      <c r="BX5961" s="62"/>
      <c r="BY5961" s="62"/>
      <c r="BZ5961" s="62"/>
      <c r="CA5961" s="62"/>
      <c r="CB5961" s="62"/>
      <c r="CC5961" s="62"/>
      <c r="CD5961" s="62"/>
      <c r="CE5961" s="62"/>
      <c r="CF5961" s="62"/>
      <c r="CL5961" s="56" t="s">
        <v>18789</v>
      </c>
      <c r="CM5961" s="56"/>
      <c r="CN5961" s="56"/>
      <c r="CO5961" s="52"/>
      <c r="CP5961" s="52"/>
      <c r="CQ5961" s="52"/>
      <c r="CR5961" s="52"/>
      <c r="CS5961" s="52"/>
      <c r="CT5961" s="52"/>
      <c r="CU5961" s="33"/>
      <c r="CV5961" s="33"/>
    </row>
    <row r="5962" spans="74:100">
      <c r="BV5962" s="62"/>
      <c r="BW5962" s="62"/>
      <c r="BX5962" s="62"/>
      <c r="BY5962" s="62"/>
      <c r="BZ5962" s="62"/>
      <c r="CA5962" s="62"/>
      <c r="CB5962" s="62"/>
      <c r="CC5962" s="62"/>
      <c r="CD5962" s="62"/>
      <c r="CE5962" s="62"/>
      <c r="CF5962" s="62"/>
      <c r="CL5962" s="56" t="s">
        <v>4816</v>
      </c>
      <c r="CM5962" s="56" t="s">
        <v>217</v>
      </c>
      <c r="CN5962" s="56" t="s">
        <v>217</v>
      </c>
      <c r="CO5962" s="52"/>
      <c r="CP5962" s="52"/>
      <c r="CQ5962" s="52"/>
      <c r="CR5962" s="52"/>
      <c r="CS5962" s="52"/>
      <c r="CT5962" s="52"/>
      <c r="CU5962" s="33"/>
      <c r="CV5962" s="33"/>
    </row>
    <row r="5963" spans="74:100">
      <c r="BV5963" s="62"/>
      <c r="BW5963" s="62"/>
      <c r="BX5963" s="62"/>
      <c r="BY5963" s="62"/>
      <c r="BZ5963" s="62"/>
      <c r="CA5963" s="62"/>
      <c r="CB5963" s="62"/>
      <c r="CC5963" s="62"/>
      <c r="CD5963" s="62"/>
      <c r="CE5963" s="62"/>
      <c r="CF5963" s="62"/>
      <c r="CL5963" s="56" t="s">
        <v>18790</v>
      </c>
      <c r="CM5963" s="56"/>
      <c r="CN5963" s="56"/>
      <c r="CO5963" s="52"/>
      <c r="CP5963" s="52"/>
      <c r="CQ5963" s="52"/>
      <c r="CR5963" s="52"/>
      <c r="CS5963" s="52"/>
      <c r="CT5963" s="52"/>
      <c r="CU5963" s="33"/>
      <c r="CV5963" s="33"/>
    </row>
    <row r="5964" spans="74:100">
      <c r="BV5964" s="62"/>
      <c r="BW5964" s="62"/>
      <c r="BX5964" s="62"/>
      <c r="BY5964" s="62"/>
      <c r="BZ5964" s="62"/>
      <c r="CA5964" s="62"/>
      <c r="CB5964" s="62"/>
      <c r="CC5964" s="62"/>
      <c r="CD5964" s="62"/>
      <c r="CE5964" s="62"/>
      <c r="CF5964" s="62"/>
      <c r="CL5964" s="56" t="s">
        <v>4817</v>
      </c>
      <c r="CM5964" s="56" t="s">
        <v>217</v>
      </c>
      <c r="CN5964" s="56" t="s">
        <v>217</v>
      </c>
      <c r="CO5964" s="52"/>
      <c r="CP5964" s="52"/>
      <c r="CQ5964" s="52"/>
      <c r="CR5964" s="52"/>
      <c r="CS5964" s="52"/>
      <c r="CT5964" s="52"/>
      <c r="CU5964" s="33"/>
      <c r="CV5964" s="33"/>
    </row>
    <row r="5965" spans="74:100">
      <c r="BV5965" s="62"/>
      <c r="BW5965" s="62"/>
      <c r="BX5965" s="62"/>
      <c r="BY5965" s="62"/>
      <c r="BZ5965" s="62"/>
      <c r="CA5965" s="62"/>
      <c r="CB5965" s="62"/>
      <c r="CC5965" s="62"/>
      <c r="CD5965" s="62"/>
      <c r="CE5965" s="62"/>
      <c r="CF5965" s="62"/>
      <c r="CL5965" s="56" t="s">
        <v>18791</v>
      </c>
      <c r="CM5965" s="56"/>
      <c r="CN5965" s="56"/>
      <c r="CO5965" s="52"/>
      <c r="CP5965" s="52"/>
      <c r="CQ5965" s="52"/>
      <c r="CR5965" s="52"/>
      <c r="CS5965" s="52"/>
      <c r="CT5965" s="52"/>
      <c r="CU5965" s="33"/>
      <c r="CV5965" s="33"/>
    </row>
    <row r="5966" spans="74:100">
      <c r="BV5966" s="62"/>
      <c r="BW5966" s="62"/>
      <c r="BX5966" s="62"/>
      <c r="BY5966" s="62"/>
      <c r="BZ5966" s="62"/>
      <c r="CA5966" s="62"/>
      <c r="CB5966" s="62"/>
      <c r="CC5966" s="62"/>
      <c r="CD5966" s="62"/>
      <c r="CE5966" s="62"/>
      <c r="CF5966" s="62"/>
      <c r="CL5966" s="56" t="s">
        <v>4818</v>
      </c>
      <c r="CM5966" s="56" t="s">
        <v>217</v>
      </c>
      <c r="CN5966" s="56" t="s">
        <v>217</v>
      </c>
      <c r="CO5966" s="52"/>
      <c r="CP5966" s="52"/>
      <c r="CQ5966" s="52"/>
      <c r="CR5966" s="52"/>
      <c r="CS5966" s="52"/>
      <c r="CT5966" s="52"/>
      <c r="CU5966" s="33"/>
      <c r="CV5966" s="33"/>
    </row>
    <row r="5967" spans="74:100">
      <c r="BV5967" s="62"/>
      <c r="BW5967" s="62"/>
      <c r="BX5967" s="62"/>
      <c r="BY5967" s="62"/>
      <c r="BZ5967" s="62"/>
      <c r="CA5967" s="62"/>
      <c r="CB5967" s="62"/>
      <c r="CC5967" s="62"/>
      <c r="CD5967" s="62"/>
      <c r="CE5967" s="62"/>
      <c r="CF5967" s="62"/>
      <c r="CL5967" s="56" t="s">
        <v>18792</v>
      </c>
      <c r="CM5967" s="56"/>
      <c r="CN5967" s="56"/>
      <c r="CO5967" s="52"/>
      <c r="CP5967" s="52"/>
      <c r="CQ5967" s="52"/>
      <c r="CR5967" s="52"/>
      <c r="CS5967" s="52"/>
      <c r="CT5967" s="52"/>
      <c r="CU5967" s="33"/>
      <c r="CV5967" s="33"/>
    </row>
    <row r="5968" spans="74:100">
      <c r="BV5968" s="62"/>
      <c r="BW5968" s="62"/>
      <c r="BX5968" s="62"/>
      <c r="BY5968" s="62"/>
      <c r="BZ5968" s="62"/>
      <c r="CA5968" s="62"/>
      <c r="CB5968" s="62"/>
      <c r="CC5968" s="62"/>
      <c r="CD5968" s="62"/>
      <c r="CE5968" s="62"/>
      <c r="CF5968" s="62"/>
      <c r="CL5968" s="56" t="s">
        <v>27726</v>
      </c>
      <c r="CM5968" s="56" t="s">
        <v>217</v>
      </c>
      <c r="CN5968" s="56" t="s">
        <v>217</v>
      </c>
      <c r="CO5968" s="52"/>
      <c r="CP5968" s="52"/>
      <c r="CQ5968" s="52"/>
      <c r="CR5968" s="52"/>
      <c r="CS5968" s="52"/>
      <c r="CT5968" s="52"/>
      <c r="CU5968" s="33"/>
      <c r="CV5968" s="33"/>
    </row>
    <row r="5969" spans="74:100">
      <c r="BV5969" s="62"/>
      <c r="BW5969" s="62"/>
      <c r="BX5969" s="62"/>
      <c r="BY5969" s="62"/>
      <c r="BZ5969" s="62"/>
      <c r="CA5969" s="62"/>
      <c r="CB5969" s="62"/>
      <c r="CC5969" s="62"/>
      <c r="CD5969" s="62"/>
      <c r="CE5969" s="62"/>
      <c r="CF5969" s="62"/>
      <c r="CL5969" s="56" t="s">
        <v>27727</v>
      </c>
      <c r="CM5969" s="56"/>
      <c r="CN5969" s="56"/>
      <c r="CO5969" s="52"/>
      <c r="CP5969" s="52"/>
      <c r="CQ5969" s="52"/>
      <c r="CR5969" s="52"/>
      <c r="CS5969" s="52"/>
      <c r="CT5969" s="52"/>
      <c r="CU5969" s="33"/>
      <c r="CV5969" s="33"/>
    </row>
    <row r="5970" spans="74:100">
      <c r="BV5970" s="62"/>
      <c r="BW5970" s="62"/>
      <c r="BX5970" s="62"/>
      <c r="BY5970" s="62"/>
      <c r="BZ5970" s="62"/>
      <c r="CA5970" s="62"/>
      <c r="CB5970" s="62"/>
      <c r="CC5970" s="62"/>
      <c r="CD5970" s="62"/>
      <c r="CE5970" s="62"/>
      <c r="CF5970" s="62"/>
      <c r="CL5970" s="56" t="s">
        <v>4819</v>
      </c>
      <c r="CM5970" s="56" t="s">
        <v>3118</v>
      </c>
      <c r="CN5970" s="56" t="s">
        <v>3118</v>
      </c>
      <c r="CO5970" s="52"/>
      <c r="CP5970" s="52"/>
      <c r="CQ5970" s="52"/>
      <c r="CR5970" s="52"/>
      <c r="CS5970" s="52"/>
      <c r="CT5970" s="52"/>
      <c r="CU5970" s="33"/>
      <c r="CV5970" s="33"/>
    </row>
    <row r="5971" spans="74:100">
      <c r="BV5971" s="62"/>
      <c r="BW5971" s="62"/>
      <c r="BX5971" s="62"/>
      <c r="BY5971" s="62"/>
      <c r="BZ5971" s="62"/>
      <c r="CA5971" s="62"/>
      <c r="CB5971" s="62"/>
      <c r="CC5971" s="62"/>
      <c r="CD5971" s="62"/>
      <c r="CE5971" s="62"/>
      <c r="CF5971" s="62"/>
      <c r="CL5971" s="56" t="s">
        <v>18793</v>
      </c>
      <c r="CM5971" s="56"/>
      <c r="CN5971" s="56"/>
      <c r="CO5971" s="52"/>
      <c r="CP5971" s="52"/>
      <c r="CQ5971" s="52"/>
      <c r="CR5971" s="52"/>
      <c r="CS5971" s="52"/>
      <c r="CT5971" s="52"/>
      <c r="CU5971" s="33"/>
      <c r="CV5971" s="33"/>
    </row>
    <row r="5972" spans="74:100">
      <c r="BV5972" s="62"/>
      <c r="BW5972" s="62"/>
      <c r="BX5972" s="62"/>
      <c r="BY5972" s="62"/>
      <c r="BZ5972" s="62"/>
      <c r="CA5972" s="62"/>
      <c r="CB5972" s="62"/>
      <c r="CC5972" s="62"/>
      <c r="CD5972" s="62"/>
      <c r="CE5972" s="62"/>
      <c r="CF5972" s="62"/>
      <c r="CL5972" s="56" t="s">
        <v>1608</v>
      </c>
      <c r="CM5972" s="56" t="s">
        <v>215</v>
      </c>
      <c r="CN5972" s="56" t="s">
        <v>215</v>
      </c>
      <c r="CO5972" s="52"/>
      <c r="CP5972" s="52"/>
      <c r="CQ5972" s="52"/>
      <c r="CR5972" s="52"/>
      <c r="CS5972" s="52"/>
      <c r="CT5972" s="52"/>
      <c r="CU5972" s="33"/>
      <c r="CV5972" s="33"/>
    </row>
    <row r="5973" spans="74:100">
      <c r="BV5973" s="62"/>
      <c r="BW5973" s="62"/>
      <c r="BX5973" s="62"/>
      <c r="BY5973" s="62"/>
      <c r="BZ5973" s="62"/>
      <c r="CA5973" s="62"/>
      <c r="CB5973" s="62"/>
      <c r="CC5973" s="62"/>
      <c r="CD5973" s="62"/>
      <c r="CE5973" s="62"/>
      <c r="CF5973" s="62"/>
      <c r="CL5973" s="56" t="s">
        <v>21712</v>
      </c>
      <c r="CM5973" s="56"/>
      <c r="CN5973" s="56"/>
      <c r="CO5973" s="52"/>
      <c r="CP5973" s="52"/>
      <c r="CQ5973" s="52"/>
      <c r="CR5973" s="52"/>
      <c r="CS5973" s="52"/>
      <c r="CT5973" s="52"/>
      <c r="CU5973" s="33"/>
      <c r="CV5973" s="33"/>
    </row>
    <row r="5974" spans="74:100">
      <c r="BV5974" s="62"/>
      <c r="BW5974" s="62"/>
      <c r="BX5974" s="62"/>
      <c r="BY5974" s="62"/>
      <c r="BZ5974" s="62"/>
      <c r="CA5974" s="62"/>
      <c r="CB5974" s="62"/>
      <c r="CC5974" s="62"/>
      <c r="CD5974" s="62"/>
      <c r="CE5974" s="62"/>
      <c r="CF5974" s="62"/>
      <c r="CL5974" s="56" t="s">
        <v>1609</v>
      </c>
      <c r="CM5974" s="56" t="s">
        <v>215</v>
      </c>
      <c r="CN5974" s="56" t="s">
        <v>215</v>
      </c>
      <c r="CO5974" s="52"/>
      <c r="CP5974" s="52"/>
      <c r="CQ5974" s="52"/>
      <c r="CR5974" s="52"/>
      <c r="CS5974" s="52"/>
      <c r="CT5974" s="52"/>
      <c r="CU5974" s="33"/>
      <c r="CV5974" s="33"/>
    </row>
    <row r="5975" spans="74:100">
      <c r="BV5975" s="62"/>
      <c r="BW5975" s="62"/>
      <c r="BX5975" s="62"/>
      <c r="BY5975" s="62"/>
      <c r="BZ5975" s="62"/>
      <c r="CA5975" s="62"/>
      <c r="CB5975" s="62"/>
      <c r="CC5975" s="62"/>
      <c r="CD5975" s="62"/>
      <c r="CE5975" s="62"/>
      <c r="CF5975" s="62"/>
      <c r="CL5975" s="56" t="s">
        <v>21713</v>
      </c>
      <c r="CM5975" s="56"/>
      <c r="CN5975" s="56"/>
      <c r="CO5975" s="52"/>
      <c r="CP5975" s="52"/>
      <c r="CQ5975" s="52"/>
      <c r="CR5975" s="52"/>
      <c r="CS5975" s="52"/>
      <c r="CT5975" s="52"/>
      <c r="CU5975" s="33"/>
      <c r="CV5975" s="33"/>
    </row>
    <row r="5976" spans="74:100">
      <c r="BV5976" s="62"/>
      <c r="BW5976" s="62"/>
      <c r="BX5976" s="62"/>
      <c r="BY5976" s="62"/>
      <c r="BZ5976" s="62"/>
      <c r="CA5976" s="62"/>
      <c r="CB5976" s="62"/>
      <c r="CC5976" s="62"/>
      <c r="CD5976" s="62"/>
      <c r="CE5976" s="62"/>
      <c r="CF5976" s="62"/>
      <c r="CL5976" s="56" t="s">
        <v>1610</v>
      </c>
      <c r="CM5976" s="56" t="s">
        <v>214</v>
      </c>
      <c r="CN5976" s="56" t="s">
        <v>214</v>
      </c>
      <c r="CO5976" s="52"/>
      <c r="CP5976" s="52"/>
      <c r="CQ5976" s="52"/>
      <c r="CR5976" s="52"/>
      <c r="CS5976" s="52"/>
      <c r="CT5976" s="52"/>
      <c r="CU5976" s="33"/>
      <c r="CV5976" s="33"/>
    </row>
    <row r="5977" spans="74:100">
      <c r="BV5977" s="62"/>
      <c r="BW5977" s="62"/>
      <c r="BX5977" s="62"/>
      <c r="BY5977" s="62"/>
      <c r="BZ5977" s="62"/>
      <c r="CA5977" s="62"/>
      <c r="CB5977" s="62"/>
      <c r="CC5977" s="62"/>
      <c r="CD5977" s="62"/>
      <c r="CE5977" s="62"/>
      <c r="CF5977" s="62"/>
      <c r="CL5977" s="56" t="s">
        <v>21714</v>
      </c>
      <c r="CM5977" s="56"/>
      <c r="CN5977" s="56"/>
      <c r="CO5977" s="52"/>
      <c r="CP5977" s="52"/>
      <c r="CQ5977" s="52"/>
      <c r="CR5977" s="52"/>
      <c r="CS5977" s="52"/>
      <c r="CT5977" s="52"/>
      <c r="CU5977" s="33"/>
      <c r="CV5977" s="33"/>
    </row>
    <row r="5978" spans="74:100">
      <c r="BV5978" s="62"/>
      <c r="BW5978" s="62"/>
      <c r="BX5978" s="62"/>
      <c r="BY5978" s="62"/>
      <c r="BZ5978" s="62"/>
      <c r="CA5978" s="62"/>
      <c r="CB5978" s="62"/>
      <c r="CC5978" s="62"/>
      <c r="CD5978" s="62"/>
      <c r="CE5978" s="62"/>
      <c r="CF5978" s="62"/>
      <c r="CL5978" s="56" t="s">
        <v>1611</v>
      </c>
      <c r="CM5978" s="56" t="s">
        <v>214</v>
      </c>
      <c r="CN5978" s="56" t="s">
        <v>214</v>
      </c>
      <c r="CO5978" s="52"/>
      <c r="CP5978" s="52"/>
      <c r="CQ5978" s="52"/>
      <c r="CR5978" s="52"/>
      <c r="CS5978" s="52"/>
      <c r="CT5978" s="52"/>
      <c r="CU5978" s="33"/>
      <c r="CV5978" s="33"/>
    </row>
    <row r="5979" spans="74:100">
      <c r="BV5979" s="62"/>
      <c r="BW5979" s="62"/>
      <c r="BX5979" s="62"/>
      <c r="BY5979" s="62"/>
      <c r="BZ5979" s="62"/>
      <c r="CA5979" s="62"/>
      <c r="CB5979" s="62"/>
      <c r="CC5979" s="62"/>
      <c r="CD5979" s="62"/>
      <c r="CE5979" s="62"/>
      <c r="CF5979" s="62"/>
      <c r="CL5979" s="56" t="s">
        <v>21715</v>
      </c>
      <c r="CM5979" s="56"/>
      <c r="CN5979" s="56"/>
      <c r="CO5979" s="52"/>
      <c r="CP5979" s="52"/>
      <c r="CQ5979" s="52"/>
      <c r="CR5979" s="52"/>
      <c r="CS5979" s="52"/>
      <c r="CT5979" s="52"/>
      <c r="CU5979" s="33"/>
      <c r="CV5979" s="33"/>
    </row>
    <row r="5980" spans="74:100">
      <c r="BV5980" s="62"/>
      <c r="BW5980" s="62"/>
      <c r="BX5980" s="62"/>
      <c r="BY5980" s="62"/>
      <c r="BZ5980" s="62"/>
      <c r="CA5980" s="62"/>
      <c r="CB5980" s="62"/>
      <c r="CC5980" s="62"/>
      <c r="CD5980" s="62"/>
      <c r="CE5980" s="62"/>
      <c r="CF5980" s="62"/>
      <c r="CL5980" s="56" t="s">
        <v>1612</v>
      </c>
      <c r="CM5980" s="56" t="s">
        <v>213</v>
      </c>
      <c r="CN5980" s="56" t="s">
        <v>213</v>
      </c>
      <c r="CO5980" s="52"/>
      <c r="CP5980" s="52"/>
      <c r="CQ5980" s="52"/>
      <c r="CR5980" s="52"/>
      <c r="CS5980" s="52"/>
      <c r="CT5980" s="52"/>
      <c r="CU5980" s="33"/>
      <c r="CV5980" s="33"/>
    </row>
    <row r="5981" spans="74:100">
      <c r="BV5981" s="62"/>
      <c r="BW5981" s="62"/>
      <c r="BX5981" s="62"/>
      <c r="BY5981" s="62"/>
      <c r="BZ5981" s="62"/>
      <c r="CA5981" s="62"/>
      <c r="CB5981" s="62"/>
      <c r="CC5981" s="62"/>
      <c r="CD5981" s="62"/>
      <c r="CE5981" s="62"/>
      <c r="CF5981" s="62"/>
      <c r="CL5981" s="56" t="s">
        <v>21716</v>
      </c>
      <c r="CM5981" s="56"/>
      <c r="CN5981" s="56"/>
      <c r="CO5981" s="52"/>
      <c r="CP5981" s="52"/>
      <c r="CQ5981" s="52"/>
      <c r="CR5981" s="52"/>
      <c r="CS5981" s="52"/>
      <c r="CT5981" s="52"/>
      <c r="CU5981" s="33"/>
      <c r="CV5981" s="33"/>
    </row>
    <row r="5982" spans="74:100">
      <c r="BV5982" s="62"/>
      <c r="BW5982" s="62"/>
      <c r="BX5982" s="62"/>
      <c r="BY5982" s="62"/>
      <c r="BZ5982" s="62"/>
      <c r="CA5982" s="62"/>
      <c r="CB5982" s="62"/>
      <c r="CC5982" s="62"/>
      <c r="CD5982" s="62"/>
      <c r="CE5982" s="62"/>
      <c r="CF5982" s="62"/>
      <c r="CL5982" s="56" t="s">
        <v>1613</v>
      </c>
      <c r="CM5982" s="56" t="s">
        <v>213</v>
      </c>
      <c r="CN5982" s="56" t="s">
        <v>213</v>
      </c>
      <c r="CO5982" s="52"/>
      <c r="CP5982" s="52"/>
      <c r="CQ5982" s="52"/>
      <c r="CR5982" s="52"/>
      <c r="CS5982" s="52"/>
      <c r="CT5982" s="52"/>
      <c r="CU5982" s="33"/>
      <c r="CV5982" s="33"/>
    </row>
    <row r="5983" spans="74:100">
      <c r="BV5983" s="62"/>
      <c r="BW5983" s="62"/>
      <c r="BX5983" s="62"/>
      <c r="BY5983" s="62"/>
      <c r="BZ5983" s="62"/>
      <c r="CA5983" s="62"/>
      <c r="CB5983" s="62"/>
      <c r="CC5983" s="62"/>
      <c r="CD5983" s="62"/>
      <c r="CE5983" s="62"/>
      <c r="CF5983" s="62"/>
      <c r="CL5983" s="56" t="s">
        <v>21717</v>
      </c>
      <c r="CM5983" s="56"/>
      <c r="CN5983" s="56"/>
      <c r="CO5983" s="52"/>
      <c r="CP5983" s="52"/>
      <c r="CQ5983" s="52"/>
      <c r="CR5983" s="52"/>
      <c r="CS5983" s="52"/>
      <c r="CT5983" s="52"/>
      <c r="CU5983" s="33"/>
      <c r="CV5983" s="33"/>
    </row>
    <row r="5984" spans="74:100">
      <c r="BV5984" s="62"/>
      <c r="BW5984" s="62"/>
      <c r="BX5984" s="62"/>
      <c r="BY5984" s="62"/>
      <c r="BZ5984" s="62"/>
      <c r="CA5984" s="62"/>
      <c r="CB5984" s="62"/>
      <c r="CC5984" s="62"/>
      <c r="CD5984" s="62"/>
      <c r="CE5984" s="62"/>
      <c r="CF5984" s="62"/>
      <c r="CL5984" s="56" t="s">
        <v>1614</v>
      </c>
      <c r="CM5984" s="56" t="s">
        <v>216</v>
      </c>
      <c r="CN5984" s="56" t="s">
        <v>216</v>
      </c>
      <c r="CO5984" s="52"/>
      <c r="CP5984" s="52"/>
      <c r="CQ5984" s="52"/>
      <c r="CR5984" s="52"/>
      <c r="CS5984" s="52"/>
      <c r="CT5984" s="52"/>
      <c r="CU5984" s="33"/>
      <c r="CV5984" s="33"/>
    </row>
    <row r="5985" spans="74:100">
      <c r="BV5985" s="62"/>
      <c r="BW5985" s="62"/>
      <c r="BX5985" s="62"/>
      <c r="BY5985" s="62"/>
      <c r="BZ5985" s="62"/>
      <c r="CA5985" s="62"/>
      <c r="CB5985" s="62"/>
      <c r="CC5985" s="62"/>
      <c r="CD5985" s="62"/>
      <c r="CE5985" s="62"/>
      <c r="CF5985" s="62"/>
      <c r="CL5985" s="56" t="s">
        <v>21718</v>
      </c>
      <c r="CM5985" s="56"/>
      <c r="CN5985" s="56"/>
      <c r="CO5985" s="52"/>
      <c r="CP5985" s="52"/>
      <c r="CQ5985" s="52"/>
      <c r="CR5985" s="52"/>
      <c r="CS5985" s="52"/>
      <c r="CT5985" s="52"/>
      <c r="CU5985" s="33"/>
      <c r="CV5985" s="33"/>
    </row>
    <row r="5986" spans="74:100">
      <c r="BV5986" s="62"/>
      <c r="BW5986" s="62"/>
      <c r="BX5986" s="62"/>
      <c r="BY5986" s="62"/>
      <c r="BZ5986" s="62"/>
      <c r="CA5986" s="62"/>
      <c r="CB5986" s="62"/>
      <c r="CC5986" s="62"/>
      <c r="CD5986" s="62"/>
      <c r="CE5986" s="62"/>
      <c r="CF5986" s="62"/>
      <c r="CL5986" s="56" t="s">
        <v>4820</v>
      </c>
      <c r="CM5986" s="56" t="s">
        <v>217</v>
      </c>
      <c r="CN5986" s="56" t="s">
        <v>217</v>
      </c>
      <c r="CO5986" s="52"/>
      <c r="CP5986" s="52"/>
      <c r="CQ5986" s="52"/>
      <c r="CR5986" s="52"/>
      <c r="CS5986" s="52"/>
      <c r="CT5986" s="52"/>
      <c r="CU5986" s="33"/>
      <c r="CV5986" s="33"/>
    </row>
    <row r="5987" spans="74:100">
      <c r="BV5987" s="62"/>
      <c r="BW5987" s="62"/>
      <c r="BX5987" s="62"/>
      <c r="BY5987" s="62"/>
      <c r="BZ5987" s="62"/>
      <c r="CA5987" s="62"/>
      <c r="CB5987" s="62"/>
      <c r="CC5987" s="62"/>
      <c r="CD5987" s="62"/>
      <c r="CE5987" s="62"/>
      <c r="CF5987" s="62"/>
      <c r="CL5987" s="56" t="s">
        <v>18794</v>
      </c>
      <c r="CM5987" s="56"/>
      <c r="CN5987" s="56"/>
      <c r="CO5987" s="52"/>
      <c r="CP5987" s="52"/>
      <c r="CQ5987" s="52"/>
      <c r="CR5987" s="52"/>
      <c r="CS5987" s="52"/>
      <c r="CT5987" s="52"/>
      <c r="CU5987" s="33"/>
      <c r="CV5987" s="33"/>
    </row>
    <row r="5988" spans="74:100">
      <c r="BV5988" s="62"/>
      <c r="BW5988" s="62"/>
      <c r="BX5988" s="62"/>
      <c r="BY5988" s="62"/>
      <c r="BZ5988" s="62"/>
      <c r="CA5988" s="62"/>
      <c r="CB5988" s="62"/>
      <c r="CC5988" s="62"/>
      <c r="CD5988" s="62"/>
      <c r="CE5988" s="62"/>
      <c r="CF5988" s="62"/>
      <c r="CL5988" s="56" t="s">
        <v>1615</v>
      </c>
      <c r="CM5988" s="56" t="s">
        <v>216</v>
      </c>
      <c r="CN5988" s="56" t="s">
        <v>216</v>
      </c>
      <c r="CO5988" s="52"/>
      <c r="CP5988" s="52"/>
      <c r="CQ5988" s="52"/>
      <c r="CR5988" s="52"/>
      <c r="CS5988" s="52"/>
      <c r="CT5988" s="52"/>
      <c r="CU5988" s="33"/>
      <c r="CV5988" s="33"/>
    </row>
    <row r="5989" spans="74:100">
      <c r="BV5989" s="62"/>
      <c r="BW5989" s="62"/>
      <c r="BX5989" s="62"/>
      <c r="BY5989" s="62"/>
      <c r="BZ5989" s="62"/>
      <c r="CA5989" s="62"/>
      <c r="CB5989" s="62"/>
      <c r="CC5989" s="62"/>
      <c r="CD5989" s="62"/>
      <c r="CE5989" s="62"/>
      <c r="CF5989" s="62"/>
      <c r="CL5989" s="56" t="s">
        <v>21719</v>
      </c>
      <c r="CM5989" s="56"/>
      <c r="CN5989" s="56"/>
      <c r="CO5989" s="52"/>
      <c r="CP5989" s="52"/>
      <c r="CQ5989" s="52"/>
      <c r="CR5989" s="52"/>
      <c r="CS5989" s="52"/>
      <c r="CT5989" s="52"/>
      <c r="CU5989" s="33"/>
      <c r="CV5989" s="33"/>
    </row>
    <row r="5990" spans="74:100">
      <c r="BV5990" s="62"/>
      <c r="BW5990" s="62"/>
      <c r="BX5990" s="62"/>
      <c r="BY5990" s="62"/>
      <c r="BZ5990" s="62"/>
      <c r="CA5990" s="62"/>
      <c r="CB5990" s="62"/>
      <c r="CC5990" s="62"/>
      <c r="CD5990" s="62"/>
      <c r="CE5990" s="62"/>
      <c r="CF5990" s="62"/>
      <c r="CL5990" s="56" t="s">
        <v>1616</v>
      </c>
      <c r="CM5990" s="56" t="s">
        <v>216</v>
      </c>
      <c r="CN5990" s="56" t="s">
        <v>216</v>
      </c>
      <c r="CO5990" s="52"/>
      <c r="CP5990" s="52"/>
      <c r="CQ5990" s="52"/>
      <c r="CR5990" s="52"/>
      <c r="CS5990" s="52"/>
      <c r="CT5990" s="52"/>
      <c r="CU5990" s="33"/>
      <c r="CV5990" s="33"/>
    </row>
    <row r="5991" spans="74:100">
      <c r="BV5991" s="62"/>
      <c r="BW5991" s="62"/>
      <c r="BX5991" s="62"/>
      <c r="BY5991" s="62"/>
      <c r="BZ5991" s="62"/>
      <c r="CA5991" s="62"/>
      <c r="CB5991" s="62"/>
      <c r="CC5991" s="62"/>
      <c r="CD5991" s="62"/>
      <c r="CE5991" s="62"/>
      <c r="CF5991" s="62"/>
      <c r="CL5991" s="56" t="s">
        <v>21720</v>
      </c>
      <c r="CM5991" s="56"/>
      <c r="CN5991" s="56"/>
      <c r="CO5991" s="52"/>
      <c r="CP5991" s="52"/>
      <c r="CQ5991" s="52"/>
      <c r="CR5991" s="52"/>
      <c r="CS5991" s="52"/>
      <c r="CT5991" s="52"/>
      <c r="CU5991" s="33"/>
      <c r="CV5991" s="33"/>
    </row>
    <row r="5992" spans="74:100">
      <c r="BV5992" s="62"/>
      <c r="BW5992" s="62"/>
      <c r="BX5992" s="62"/>
      <c r="BY5992" s="62"/>
      <c r="BZ5992" s="62"/>
      <c r="CA5992" s="62"/>
      <c r="CB5992" s="62"/>
      <c r="CC5992" s="62"/>
      <c r="CD5992" s="62"/>
      <c r="CE5992" s="62"/>
      <c r="CF5992" s="62"/>
      <c r="CL5992" s="56" t="s">
        <v>27728</v>
      </c>
      <c r="CM5992" s="56" t="s">
        <v>217</v>
      </c>
      <c r="CN5992" s="56" t="s">
        <v>217</v>
      </c>
      <c r="CO5992" s="52"/>
      <c r="CP5992" s="52"/>
      <c r="CQ5992" s="52"/>
      <c r="CR5992" s="52"/>
      <c r="CS5992" s="52"/>
      <c r="CT5992" s="52"/>
      <c r="CU5992" s="33"/>
      <c r="CV5992" s="33"/>
    </row>
    <row r="5993" spans="74:100">
      <c r="BV5993" s="62"/>
      <c r="BW5993" s="62"/>
      <c r="BX5993" s="62"/>
      <c r="BY5993" s="62"/>
      <c r="BZ5993" s="62"/>
      <c r="CA5993" s="62"/>
      <c r="CB5993" s="62"/>
      <c r="CC5993" s="62"/>
      <c r="CD5993" s="62"/>
      <c r="CE5993" s="62"/>
      <c r="CF5993" s="62"/>
      <c r="CL5993" s="56" t="s">
        <v>18793</v>
      </c>
      <c r="CM5993" s="56"/>
      <c r="CN5993" s="56"/>
      <c r="CO5993" s="52"/>
      <c r="CP5993" s="52"/>
      <c r="CQ5993" s="52"/>
      <c r="CR5993" s="52"/>
      <c r="CS5993" s="52"/>
      <c r="CT5993" s="52"/>
      <c r="CU5993" s="33"/>
      <c r="CV5993" s="33"/>
    </row>
    <row r="5994" spans="74:100">
      <c r="BV5994" s="62"/>
      <c r="BW5994" s="62"/>
      <c r="BX5994" s="62"/>
      <c r="BY5994" s="62"/>
      <c r="BZ5994" s="62"/>
      <c r="CA5994" s="62"/>
      <c r="CB5994" s="62"/>
      <c r="CC5994" s="62"/>
      <c r="CD5994" s="62"/>
      <c r="CE5994" s="62"/>
      <c r="CF5994" s="62"/>
      <c r="CL5994" s="56" t="s">
        <v>27729</v>
      </c>
      <c r="CM5994" s="56" t="s">
        <v>217</v>
      </c>
      <c r="CN5994" s="56" t="s">
        <v>217</v>
      </c>
      <c r="CO5994" s="52"/>
      <c r="CP5994" s="52"/>
      <c r="CQ5994" s="52"/>
      <c r="CR5994" s="52"/>
      <c r="CS5994" s="52"/>
      <c r="CT5994" s="52"/>
      <c r="CU5994" s="33"/>
      <c r="CV5994" s="33"/>
    </row>
    <row r="5995" spans="74:100">
      <c r="BV5995" s="62"/>
      <c r="BW5995" s="62"/>
      <c r="BX5995" s="62"/>
      <c r="BY5995" s="62"/>
      <c r="BZ5995" s="62"/>
      <c r="CA5995" s="62"/>
      <c r="CB5995" s="62"/>
      <c r="CC5995" s="62"/>
      <c r="CD5995" s="62"/>
      <c r="CE5995" s="62"/>
      <c r="CF5995" s="62"/>
      <c r="CL5995" s="56" t="s">
        <v>18793</v>
      </c>
      <c r="CM5995" s="56"/>
      <c r="CN5995" s="56"/>
      <c r="CO5995" s="52"/>
      <c r="CP5995" s="52"/>
      <c r="CQ5995" s="52"/>
      <c r="CR5995" s="52"/>
      <c r="CS5995" s="52"/>
      <c r="CT5995" s="52"/>
      <c r="CU5995" s="33"/>
      <c r="CV5995" s="33"/>
    </row>
    <row r="5996" spans="74:100">
      <c r="BV5996" s="62"/>
      <c r="BW5996" s="62"/>
      <c r="BX5996" s="62"/>
      <c r="BY5996" s="62"/>
      <c r="BZ5996" s="62"/>
      <c r="CA5996" s="62"/>
      <c r="CB5996" s="62"/>
      <c r="CC5996" s="62"/>
      <c r="CD5996" s="62"/>
      <c r="CE5996" s="62"/>
      <c r="CF5996" s="62"/>
      <c r="CL5996" s="56" t="s">
        <v>4821</v>
      </c>
      <c r="CM5996" s="56" t="s">
        <v>3118</v>
      </c>
      <c r="CN5996" s="56" t="s">
        <v>3118</v>
      </c>
      <c r="CO5996" s="52"/>
      <c r="CP5996" s="52"/>
      <c r="CQ5996" s="52"/>
      <c r="CR5996" s="52"/>
      <c r="CS5996" s="52"/>
      <c r="CT5996" s="52"/>
      <c r="CU5996" s="33"/>
      <c r="CV5996" s="33"/>
    </row>
    <row r="5997" spans="74:100">
      <c r="BV5997" s="62"/>
      <c r="BW5997" s="62"/>
      <c r="BX5997" s="62"/>
      <c r="BY5997" s="62"/>
      <c r="BZ5997" s="62"/>
      <c r="CA5997" s="62"/>
      <c r="CB5997" s="62"/>
      <c r="CC5997" s="62"/>
      <c r="CD5997" s="62"/>
      <c r="CE5997" s="62"/>
      <c r="CF5997" s="62"/>
      <c r="CL5997" s="56" t="s">
        <v>18795</v>
      </c>
      <c r="CM5997" s="56"/>
      <c r="CN5997" s="56"/>
      <c r="CO5997" s="52"/>
      <c r="CP5997" s="52"/>
      <c r="CQ5997" s="52"/>
      <c r="CR5997" s="52"/>
      <c r="CS5997" s="52"/>
      <c r="CT5997" s="52"/>
      <c r="CU5997" s="33"/>
      <c r="CV5997" s="33"/>
    </row>
    <row r="5998" spans="74:100">
      <c r="BV5998" s="62"/>
      <c r="BW5998" s="62"/>
      <c r="BX5998" s="62"/>
      <c r="BY5998" s="62"/>
      <c r="BZ5998" s="62"/>
      <c r="CA5998" s="62"/>
      <c r="CB5998" s="62"/>
      <c r="CC5998" s="62"/>
      <c r="CD5998" s="62"/>
      <c r="CE5998" s="62"/>
      <c r="CF5998" s="62"/>
      <c r="CL5998" s="56" t="s">
        <v>4822</v>
      </c>
      <c r="CM5998" s="56" t="s">
        <v>217</v>
      </c>
      <c r="CN5998" s="56" t="s">
        <v>217</v>
      </c>
      <c r="CO5998" s="52"/>
      <c r="CP5998" s="52"/>
      <c r="CQ5998" s="52"/>
      <c r="CR5998" s="52"/>
      <c r="CS5998" s="52"/>
      <c r="CT5998" s="52"/>
      <c r="CU5998" s="33"/>
      <c r="CV5998" s="33"/>
    </row>
    <row r="5999" spans="74:100">
      <c r="BV5999" s="62"/>
      <c r="BW5999" s="62"/>
      <c r="BX5999" s="62"/>
      <c r="BY5999" s="62"/>
      <c r="BZ5999" s="62"/>
      <c r="CA5999" s="62"/>
      <c r="CB5999" s="62"/>
      <c r="CC5999" s="62"/>
      <c r="CD5999" s="62"/>
      <c r="CE5999" s="62"/>
      <c r="CF5999" s="62"/>
      <c r="CL5999" s="56" t="s">
        <v>18796</v>
      </c>
      <c r="CM5999" s="56"/>
      <c r="CN5999" s="56"/>
      <c r="CO5999" s="52"/>
      <c r="CP5999" s="52"/>
      <c r="CQ5999" s="52"/>
      <c r="CR5999" s="52"/>
      <c r="CS5999" s="52"/>
      <c r="CT5999" s="52"/>
      <c r="CU5999" s="33"/>
      <c r="CV5999" s="33"/>
    </row>
    <row r="6000" spans="74:100">
      <c r="BV6000" s="62"/>
      <c r="BW6000" s="62"/>
      <c r="BX6000" s="62"/>
      <c r="BY6000" s="62"/>
      <c r="BZ6000" s="62"/>
      <c r="CA6000" s="62"/>
      <c r="CB6000" s="62"/>
      <c r="CC6000" s="62"/>
      <c r="CD6000" s="62"/>
      <c r="CE6000" s="62"/>
      <c r="CF6000" s="62"/>
      <c r="CL6000" s="56" t="s">
        <v>4823</v>
      </c>
      <c r="CM6000" s="56" t="s">
        <v>217</v>
      </c>
      <c r="CN6000" s="56" t="s">
        <v>217</v>
      </c>
      <c r="CO6000" s="52"/>
      <c r="CP6000" s="52"/>
      <c r="CQ6000" s="52"/>
      <c r="CR6000" s="52"/>
      <c r="CS6000" s="52"/>
      <c r="CT6000" s="52"/>
      <c r="CU6000" s="33"/>
      <c r="CV6000" s="33"/>
    </row>
    <row r="6001" spans="74:100">
      <c r="BV6001" s="62"/>
      <c r="BW6001" s="62"/>
      <c r="BX6001" s="62"/>
      <c r="BY6001" s="62"/>
      <c r="BZ6001" s="62"/>
      <c r="CA6001" s="62"/>
      <c r="CB6001" s="62"/>
      <c r="CC6001" s="62"/>
      <c r="CD6001" s="62"/>
      <c r="CE6001" s="62"/>
      <c r="CF6001" s="62"/>
      <c r="CL6001" s="56" t="s">
        <v>18797</v>
      </c>
      <c r="CM6001" s="56"/>
      <c r="CN6001" s="56"/>
      <c r="CO6001" s="52"/>
      <c r="CP6001" s="52"/>
      <c r="CQ6001" s="52"/>
      <c r="CR6001" s="52"/>
      <c r="CS6001" s="52"/>
      <c r="CT6001" s="52"/>
      <c r="CU6001" s="33"/>
      <c r="CV6001" s="33"/>
    </row>
    <row r="6002" spans="74:100">
      <c r="BV6002" s="62"/>
      <c r="BW6002" s="62"/>
      <c r="BX6002" s="62"/>
      <c r="BY6002" s="62"/>
      <c r="BZ6002" s="62"/>
      <c r="CA6002" s="62"/>
      <c r="CB6002" s="62"/>
      <c r="CC6002" s="62"/>
      <c r="CD6002" s="62"/>
      <c r="CE6002" s="62"/>
      <c r="CF6002" s="62"/>
      <c r="CL6002" s="56" t="s">
        <v>4824</v>
      </c>
      <c r="CM6002" s="56" t="s">
        <v>217</v>
      </c>
      <c r="CN6002" s="56" t="s">
        <v>217</v>
      </c>
      <c r="CO6002" s="52"/>
      <c r="CP6002" s="52"/>
      <c r="CQ6002" s="52"/>
      <c r="CR6002" s="52"/>
      <c r="CS6002" s="52"/>
      <c r="CT6002" s="52"/>
      <c r="CU6002" s="33"/>
      <c r="CV6002" s="33"/>
    </row>
    <row r="6003" spans="74:100">
      <c r="BV6003" s="62"/>
      <c r="BW6003" s="62"/>
      <c r="BX6003" s="62"/>
      <c r="BY6003" s="62"/>
      <c r="BZ6003" s="62"/>
      <c r="CA6003" s="62"/>
      <c r="CB6003" s="62"/>
      <c r="CC6003" s="62"/>
      <c r="CD6003" s="62"/>
      <c r="CE6003" s="62"/>
      <c r="CF6003" s="62"/>
      <c r="CL6003" s="56" t="s">
        <v>18798</v>
      </c>
      <c r="CM6003" s="56"/>
      <c r="CN6003" s="56"/>
      <c r="CO6003" s="52"/>
      <c r="CP6003" s="52"/>
      <c r="CQ6003" s="52"/>
      <c r="CR6003" s="52"/>
      <c r="CS6003" s="52"/>
      <c r="CT6003" s="52"/>
      <c r="CU6003" s="33"/>
      <c r="CV6003" s="33"/>
    </row>
    <row r="6004" spans="74:100">
      <c r="BV6004" s="62"/>
      <c r="BW6004" s="62"/>
      <c r="BX6004" s="62"/>
      <c r="BY6004" s="62"/>
      <c r="BZ6004" s="62"/>
      <c r="CA6004" s="62"/>
      <c r="CB6004" s="62"/>
      <c r="CC6004" s="62"/>
      <c r="CD6004" s="62"/>
      <c r="CE6004" s="62"/>
      <c r="CF6004" s="62"/>
      <c r="CL6004" s="56" t="s">
        <v>4825</v>
      </c>
      <c r="CM6004" s="56" t="s">
        <v>217</v>
      </c>
      <c r="CN6004" s="56" t="s">
        <v>217</v>
      </c>
      <c r="CO6004" s="52"/>
      <c r="CP6004" s="52"/>
      <c r="CQ6004" s="52"/>
      <c r="CR6004" s="52"/>
      <c r="CS6004" s="52"/>
      <c r="CT6004" s="52"/>
      <c r="CU6004" s="33"/>
      <c r="CV6004" s="33"/>
    </row>
    <row r="6005" spans="74:100">
      <c r="BV6005" s="62"/>
      <c r="BW6005" s="62"/>
      <c r="BX6005" s="62"/>
      <c r="BY6005" s="62"/>
      <c r="BZ6005" s="62"/>
      <c r="CA6005" s="62"/>
      <c r="CB6005" s="62"/>
      <c r="CC6005" s="62"/>
      <c r="CD6005" s="62"/>
      <c r="CE6005" s="62"/>
      <c r="CF6005" s="62"/>
      <c r="CL6005" s="56" t="s">
        <v>20551</v>
      </c>
      <c r="CM6005" s="56"/>
      <c r="CN6005" s="56"/>
      <c r="CO6005" s="52"/>
      <c r="CP6005" s="52"/>
      <c r="CQ6005" s="52"/>
      <c r="CR6005" s="52"/>
      <c r="CS6005" s="52"/>
      <c r="CT6005" s="52"/>
      <c r="CU6005" s="33"/>
      <c r="CV6005" s="33"/>
    </row>
    <row r="6006" spans="74:100">
      <c r="BV6006" s="62"/>
      <c r="BW6006" s="62"/>
      <c r="BX6006" s="62"/>
      <c r="BY6006" s="62"/>
      <c r="BZ6006" s="62"/>
      <c r="CA6006" s="62"/>
      <c r="CB6006" s="62"/>
      <c r="CC6006" s="62"/>
      <c r="CD6006" s="62"/>
      <c r="CE6006" s="62"/>
      <c r="CF6006" s="62"/>
      <c r="CL6006" s="56" t="s">
        <v>4826</v>
      </c>
      <c r="CM6006" s="56" t="s">
        <v>3118</v>
      </c>
      <c r="CN6006" s="56" t="s">
        <v>3118</v>
      </c>
      <c r="CO6006" s="52"/>
      <c r="CP6006" s="52"/>
      <c r="CQ6006" s="52"/>
      <c r="CR6006" s="52"/>
      <c r="CS6006" s="52"/>
      <c r="CT6006" s="52"/>
      <c r="CU6006" s="33"/>
      <c r="CV6006" s="33"/>
    </row>
    <row r="6007" spans="74:100">
      <c r="BV6007" s="62"/>
      <c r="BW6007" s="62"/>
      <c r="BX6007" s="62"/>
      <c r="BY6007" s="62"/>
      <c r="BZ6007" s="62"/>
      <c r="CA6007" s="62"/>
      <c r="CB6007" s="62"/>
      <c r="CC6007" s="62"/>
      <c r="CD6007" s="62"/>
      <c r="CE6007" s="62"/>
      <c r="CF6007" s="62"/>
      <c r="CL6007" s="56" t="s">
        <v>27730</v>
      </c>
      <c r="CM6007" s="56"/>
      <c r="CN6007" s="56"/>
      <c r="CO6007" s="52"/>
      <c r="CP6007" s="52"/>
      <c r="CQ6007" s="52"/>
      <c r="CR6007" s="52"/>
      <c r="CS6007" s="52"/>
      <c r="CT6007" s="52"/>
      <c r="CU6007" s="33"/>
      <c r="CV6007" s="33"/>
    </row>
    <row r="6008" spans="74:100">
      <c r="BV6008" s="62"/>
      <c r="BW6008" s="62"/>
      <c r="BX6008" s="62"/>
      <c r="BY6008" s="62"/>
      <c r="BZ6008" s="62"/>
      <c r="CA6008" s="62"/>
      <c r="CB6008" s="62"/>
      <c r="CC6008" s="62"/>
      <c r="CD6008" s="62"/>
      <c r="CE6008" s="62"/>
      <c r="CF6008" s="62"/>
      <c r="CL6008" s="56" t="s">
        <v>4827</v>
      </c>
      <c r="CM6008" s="56" t="s">
        <v>217</v>
      </c>
      <c r="CN6008" s="56" t="s">
        <v>217</v>
      </c>
      <c r="CO6008" s="52"/>
      <c r="CP6008" s="52"/>
      <c r="CQ6008" s="52"/>
      <c r="CR6008" s="52"/>
      <c r="CS6008" s="52"/>
      <c r="CT6008" s="52"/>
      <c r="CU6008" s="33"/>
      <c r="CV6008" s="33"/>
    </row>
    <row r="6009" spans="74:100">
      <c r="BV6009" s="62"/>
      <c r="BW6009" s="62"/>
      <c r="BX6009" s="62"/>
      <c r="BY6009" s="62"/>
      <c r="BZ6009" s="62"/>
      <c r="CA6009" s="62"/>
      <c r="CB6009" s="62"/>
      <c r="CC6009" s="62"/>
      <c r="CD6009" s="62"/>
      <c r="CE6009" s="62"/>
      <c r="CF6009" s="62"/>
      <c r="CL6009" s="56" t="s">
        <v>18679</v>
      </c>
      <c r="CM6009" s="56"/>
      <c r="CN6009" s="56"/>
      <c r="CO6009" s="52"/>
      <c r="CP6009" s="52"/>
      <c r="CQ6009" s="52"/>
      <c r="CR6009" s="52"/>
      <c r="CS6009" s="52"/>
      <c r="CT6009" s="52"/>
      <c r="CU6009" s="33"/>
      <c r="CV6009" s="33"/>
    </row>
    <row r="6010" spans="74:100">
      <c r="BV6010" s="62"/>
      <c r="BW6010" s="62"/>
      <c r="BX6010" s="62"/>
      <c r="BY6010" s="62"/>
      <c r="BZ6010" s="62"/>
      <c r="CA6010" s="62"/>
      <c r="CB6010" s="62"/>
      <c r="CC6010" s="62"/>
      <c r="CD6010" s="62"/>
      <c r="CE6010" s="62"/>
      <c r="CF6010" s="62"/>
      <c r="CL6010" s="56" t="s">
        <v>4828</v>
      </c>
      <c r="CM6010" s="56" t="s">
        <v>217</v>
      </c>
      <c r="CN6010" s="56" t="s">
        <v>217</v>
      </c>
      <c r="CO6010" s="52"/>
      <c r="CP6010" s="52"/>
      <c r="CQ6010" s="52"/>
      <c r="CR6010" s="52"/>
      <c r="CS6010" s="52"/>
      <c r="CT6010" s="52"/>
      <c r="CU6010" s="33"/>
      <c r="CV6010" s="33"/>
    </row>
    <row r="6011" spans="74:100">
      <c r="BV6011" s="62"/>
      <c r="BW6011" s="62"/>
      <c r="BX6011" s="62"/>
      <c r="BY6011" s="62"/>
      <c r="BZ6011" s="62"/>
      <c r="CA6011" s="62"/>
      <c r="CB6011" s="62"/>
      <c r="CC6011" s="62"/>
      <c r="CD6011" s="62"/>
      <c r="CE6011" s="62"/>
      <c r="CF6011" s="62"/>
      <c r="CL6011" s="56" t="s">
        <v>18799</v>
      </c>
      <c r="CM6011" s="56"/>
      <c r="CN6011" s="56"/>
      <c r="CO6011" s="52"/>
      <c r="CP6011" s="52"/>
      <c r="CQ6011" s="52"/>
      <c r="CR6011" s="52"/>
      <c r="CS6011" s="52"/>
      <c r="CT6011" s="52"/>
      <c r="CU6011" s="33"/>
      <c r="CV6011" s="33"/>
    </row>
    <row r="6012" spans="74:100">
      <c r="BV6012" s="62"/>
      <c r="BW6012" s="62"/>
      <c r="BX6012" s="62"/>
      <c r="BY6012" s="62"/>
      <c r="BZ6012" s="62"/>
      <c r="CA6012" s="62"/>
      <c r="CB6012" s="62"/>
      <c r="CC6012" s="62"/>
      <c r="CD6012" s="62"/>
      <c r="CE6012" s="62"/>
      <c r="CF6012" s="62"/>
      <c r="CL6012" s="56" t="s">
        <v>4829</v>
      </c>
      <c r="CM6012" s="56" t="s">
        <v>3118</v>
      </c>
      <c r="CN6012" s="56" t="s">
        <v>3118</v>
      </c>
      <c r="CO6012" s="52"/>
      <c r="CP6012" s="52"/>
      <c r="CQ6012" s="52"/>
      <c r="CR6012" s="52"/>
      <c r="CS6012" s="52"/>
      <c r="CT6012" s="52"/>
      <c r="CU6012" s="33"/>
      <c r="CV6012" s="33"/>
    </row>
    <row r="6013" spans="74:100">
      <c r="BV6013" s="62"/>
      <c r="BW6013" s="62"/>
      <c r="BX6013" s="62"/>
      <c r="BY6013" s="62"/>
      <c r="BZ6013" s="62"/>
      <c r="CA6013" s="62"/>
      <c r="CB6013" s="62"/>
      <c r="CC6013" s="62"/>
      <c r="CD6013" s="62"/>
      <c r="CE6013" s="62"/>
      <c r="CF6013" s="62"/>
      <c r="CL6013" s="56" t="s">
        <v>18800</v>
      </c>
      <c r="CM6013" s="56"/>
      <c r="CN6013" s="56"/>
      <c r="CO6013" s="52"/>
      <c r="CP6013" s="52"/>
      <c r="CQ6013" s="52"/>
      <c r="CR6013" s="52"/>
      <c r="CS6013" s="52"/>
      <c r="CT6013" s="52"/>
      <c r="CU6013" s="33"/>
      <c r="CV6013" s="33"/>
    </row>
    <row r="6014" spans="74:100">
      <c r="BV6014" s="62"/>
      <c r="BW6014" s="62"/>
      <c r="BX6014" s="62"/>
      <c r="BY6014" s="62"/>
      <c r="BZ6014" s="62"/>
      <c r="CA6014" s="62"/>
      <c r="CB6014" s="62"/>
      <c r="CC6014" s="62"/>
      <c r="CD6014" s="62"/>
      <c r="CE6014" s="62"/>
      <c r="CF6014" s="62"/>
      <c r="CL6014" s="56" t="s">
        <v>4830</v>
      </c>
      <c r="CM6014" s="56" t="s">
        <v>217</v>
      </c>
      <c r="CN6014" s="56" t="s">
        <v>217</v>
      </c>
      <c r="CO6014" s="52"/>
      <c r="CP6014" s="52"/>
      <c r="CQ6014" s="52"/>
      <c r="CR6014" s="52"/>
      <c r="CS6014" s="52"/>
      <c r="CT6014" s="52"/>
      <c r="CU6014" s="33"/>
      <c r="CV6014" s="33"/>
    </row>
    <row r="6015" spans="74:100">
      <c r="BV6015" s="62"/>
      <c r="BW6015" s="62"/>
      <c r="BX6015" s="62"/>
      <c r="BY6015" s="62"/>
      <c r="BZ6015" s="62"/>
      <c r="CA6015" s="62"/>
      <c r="CB6015" s="62"/>
      <c r="CC6015" s="62"/>
      <c r="CD6015" s="62"/>
      <c r="CE6015" s="62"/>
      <c r="CF6015" s="62"/>
      <c r="CL6015" s="56" t="s">
        <v>18801</v>
      </c>
      <c r="CM6015" s="56"/>
      <c r="CN6015" s="56"/>
      <c r="CO6015" s="52"/>
      <c r="CP6015" s="52"/>
      <c r="CQ6015" s="52"/>
      <c r="CR6015" s="52"/>
      <c r="CS6015" s="52"/>
      <c r="CT6015" s="52"/>
      <c r="CU6015" s="33"/>
      <c r="CV6015" s="33"/>
    </row>
    <row r="6016" spans="74:100">
      <c r="BV6016" s="62"/>
      <c r="BW6016" s="62"/>
      <c r="BX6016" s="62"/>
      <c r="BY6016" s="62"/>
      <c r="BZ6016" s="62"/>
      <c r="CA6016" s="62"/>
      <c r="CB6016" s="62"/>
      <c r="CC6016" s="62"/>
      <c r="CD6016" s="62"/>
      <c r="CE6016" s="62"/>
      <c r="CF6016" s="62"/>
      <c r="CL6016" s="56" t="s">
        <v>27731</v>
      </c>
      <c r="CM6016" s="56" t="s">
        <v>3118</v>
      </c>
      <c r="CN6016" s="56" t="s">
        <v>3118</v>
      </c>
      <c r="CO6016" s="52"/>
      <c r="CP6016" s="52"/>
      <c r="CQ6016" s="52"/>
      <c r="CR6016" s="52"/>
      <c r="CS6016" s="52"/>
      <c r="CT6016" s="52"/>
      <c r="CU6016" s="33"/>
      <c r="CV6016" s="33"/>
    </row>
    <row r="6017" spans="74:100">
      <c r="BV6017" s="62"/>
      <c r="BW6017" s="62"/>
      <c r="BX6017" s="62"/>
      <c r="BY6017" s="62"/>
      <c r="BZ6017" s="62"/>
      <c r="CA6017" s="62"/>
      <c r="CB6017" s="62"/>
      <c r="CC6017" s="62"/>
      <c r="CD6017" s="62"/>
      <c r="CE6017" s="62"/>
      <c r="CF6017" s="62"/>
      <c r="CL6017" s="56" t="s">
        <v>27732</v>
      </c>
      <c r="CM6017" s="56"/>
      <c r="CN6017" s="56"/>
      <c r="CO6017" s="52"/>
      <c r="CP6017" s="52"/>
      <c r="CQ6017" s="52"/>
      <c r="CR6017" s="52"/>
      <c r="CS6017" s="52"/>
      <c r="CT6017" s="52"/>
      <c r="CU6017" s="33"/>
      <c r="CV6017" s="33"/>
    </row>
    <row r="6018" spans="74:100">
      <c r="BV6018" s="62"/>
      <c r="BW6018" s="62"/>
      <c r="BX6018" s="62"/>
      <c r="BY6018" s="62"/>
      <c r="BZ6018" s="62"/>
      <c r="CA6018" s="62"/>
      <c r="CB6018" s="62"/>
      <c r="CC6018" s="62"/>
      <c r="CD6018" s="62"/>
      <c r="CE6018" s="62"/>
      <c r="CF6018" s="62"/>
      <c r="CL6018" s="56" t="s">
        <v>27733</v>
      </c>
      <c r="CM6018" s="56" t="s">
        <v>217</v>
      </c>
      <c r="CN6018" s="56" t="s">
        <v>217</v>
      </c>
      <c r="CO6018" s="52"/>
      <c r="CP6018" s="52"/>
      <c r="CQ6018" s="52"/>
      <c r="CR6018" s="52"/>
      <c r="CS6018" s="52"/>
      <c r="CT6018" s="52"/>
      <c r="CU6018" s="33"/>
      <c r="CV6018" s="33"/>
    </row>
    <row r="6019" spans="74:100">
      <c r="BV6019" s="62"/>
      <c r="BW6019" s="62"/>
      <c r="BX6019" s="62"/>
      <c r="BY6019" s="62"/>
      <c r="BZ6019" s="62"/>
      <c r="CA6019" s="62"/>
      <c r="CB6019" s="62"/>
      <c r="CC6019" s="62"/>
      <c r="CD6019" s="62"/>
      <c r="CE6019" s="62"/>
      <c r="CF6019" s="62"/>
      <c r="CL6019" s="56" t="s">
        <v>27732</v>
      </c>
      <c r="CM6019" s="56"/>
      <c r="CN6019" s="56"/>
      <c r="CO6019" s="52"/>
      <c r="CP6019" s="52"/>
      <c r="CQ6019" s="52"/>
      <c r="CR6019" s="52"/>
      <c r="CS6019" s="52"/>
      <c r="CT6019" s="52"/>
      <c r="CU6019" s="33"/>
      <c r="CV6019" s="33"/>
    </row>
    <row r="6020" spans="74:100">
      <c r="BV6020" s="62"/>
      <c r="BW6020" s="62"/>
      <c r="BX6020" s="62"/>
      <c r="BY6020" s="62"/>
      <c r="BZ6020" s="62"/>
      <c r="CA6020" s="62"/>
      <c r="CB6020" s="62"/>
      <c r="CC6020" s="62"/>
      <c r="CD6020" s="62"/>
      <c r="CE6020" s="62"/>
      <c r="CF6020" s="62"/>
      <c r="CL6020" s="56" t="s">
        <v>27734</v>
      </c>
      <c r="CM6020" s="56" t="s">
        <v>217</v>
      </c>
      <c r="CN6020" s="56" t="s">
        <v>217</v>
      </c>
      <c r="CO6020" s="52"/>
      <c r="CP6020" s="52"/>
      <c r="CQ6020" s="52"/>
      <c r="CR6020" s="52"/>
      <c r="CS6020" s="52"/>
      <c r="CT6020" s="52"/>
      <c r="CU6020" s="33"/>
      <c r="CV6020" s="33"/>
    </row>
    <row r="6021" spans="74:100">
      <c r="BV6021" s="62"/>
      <c r="BW6021" s="62"/>
      <c r="BX6021" s="62"/>
      <c r="BY6021" s="62"/>
      <c r="BZ6021" s="62"/>
      <c r="CA6021" s="62"/>
      <c r="CB6021" s="62"/>
      <c r="CC6021" s="62"/>
      <c r="CD6021" s="62"/>
      <c r="CE6021" s="62"/>
      <c r="CF6021" s="62"/>
      <c r="CL6021" s="56" t="s">
        <v>27732</v>
      </c>
      <c r="CM6021" s="56"/>
      <c r="CN6021" s="56"/>
      <c r="CO6021" s="52"/>
      <c r="CP6021" s="52"/>
      <c r="CQ6021" s="52"/>
      <c r="CR6021" s="52"/>
      <c r="CS6021" s="52"/>
      <c r="CT6021" s="52"/>
      <c r="CU6021" s="33"/>
      <c r="CV6021" s="33"/>
    </row>
    <row r="6022" spans="74:100">
      <c r="BV6022" s="62"/>
      <c r="BW6022" s="62"/>
      <c r="BX6022" s="62"/>
      <c r="BY6022" s="62"/>
      <c r="BZ6022" s="62"/>
      <c r="CA6022" s="62"/>
      <c r="CB6022" s="62"/>
      <c r="CC6022" s="62"/>
      <c r="CD6022" s="62"/>
      <c r="CE6022" s="62"/>
      <c r="CF6022" s="62"/>
      <c r="CL6022" s="56" t="s">
        <v>4831</v>
      </c>
      <c r="CM6022" s="56" t="s">
        <v>3118</v>
      </c>
      <c r="CN6022" s="56" t="s">
        <v>3118</v>
      </c>
      <c r="CO6022" s="52"/>
      <c r="CP6022" s="52"/>
      <c r="CQ6022" s="52"/>
      <c r="CR6022" s="52"/>
      <c r="CS6022" s="52"/>
      <c r="CT6022" s="52"/>
      <c r="CU6022" s="33"/>
      <c r="CV6022" s="33"/>
    </row>
    <row r="6023" spans="74:100">
      <c r="BV6023" s="62"/>
      <c r="BW6023" s="62"/>
      <c r="BX6023" s="62"/>
      <c r="BY6023" s="62"/>
      <c r="BZ6023" s="62"/>
      <c r="CA6023" s="62"/>
      <c r="CB6023" s="62"/>
      <c r="CC6023" s="62"/>
      <c r="CD6023" s="62"/>
      <c r="CE6023" s="62"/>
      <c r="CF6023" s="62"/>
      <c r="CL6023" s="56" t="s">
        <v>18802</v>
      </c>
      <c r="CM6023" s="56"/>
      <c r="CN6023" s="56"/>
      <c r="CO6023" s="52"/>
      <c r="CP6023" s="52"/>
      <c r="CQ6023" s="52"/>
      <c r="CR6023" s="52"/>
      <c r="CS6023" s="52"/>
      <c r="CT6023" s="52"/>
      <c r="CU6023" s="33"/>
      <c r="CV6023" s="33"/>
    </row>
    <row r="6024" spans="74:100">
      <c r="BV6024" s="62"/>
      <c r="BW6024" s="62"/>
      <c r="BX6024" s="62"/>
      <c r="BY6024" s="62"/>
      <c r="BZ6024" s="62"/>
      <c r="CA6024" s="62"/>
      <c r="CB6024" s="62"/>
      <c r="CC6024" s="62"/>
      <c r="CD6024" s="62"/>
      <c r="CE6024" s="62"/>
      <c r="CF6024" s="62"/>
      <c r="CL6024" s="56" t="s">
        <v>4832</v>
      </c>
      <c r="CM6024" s="56" t="s">
        <v>217</v>
      </c>
      <c r="CN6024" s="56" t="s">
        <v>217</v>
      </c>
      <c r="CO6024" s="52"/>
      <c r="CP6024" s="52"/>
      <c r="CQ6024" s="52"/>
      <c r="CR6024" s="52"/>
      <c r="CS6024" s="52"/>
      <c r="CT6024" s="52"/>
      <c r="CU6024" s="33"/>
      <c r="CV6024" s="33"/>
    </row>
    <row r="6025" spans="74:100">
      <c r="BV6025" s="62"/>
      <c r="BW6025" s="62"/>
      <c r="BX6025" s="62"/>
      <c r="BY6025" s="62"/>
      <c r="BZ6025" s="62"/>
      <c r="CA6025" s="62"/>
      <c r="CB6025" s="62"/>
      <c r="CC6025" s="62"/>
      <c r="CD6025" s="62"/>
      <c r="CE6025" s="62"/>
      <c r="CF6025" s="62"/>
      <c r="CL6025" s="56" t="s">
        <v>18803</v>
      </c>
      <c r="CM6025" s="56"/>
      <c r="CN6025" s="56"/>
      <c r="CO6025" s="52"/>
      <c r="CP6025" s="52"/>
      <c r="CQ6025" s="52"/>
      <c r="CR6025" s="52"/>
      <c r="CS6025" s="52"/>
      <c r="CT6025" s="52"/>
      <c r="CU6025" s="33"/>
      <c r="CV6025" s="33"/>
    </row>
    <row r="6026" spans="74:100">
      <c r="BV6026" s="62"/>
      <c r="BW6026" s="62"/>
      <c r="BX6026" s="62"/>
      <c r="BY6026" s="62"/>
      <c r="BZ6026" s="62"/>
      <c r="CA6026" s="62"/>
      <c r="CB6026" s="62"/>
      <c r="CC6026" s="62"/>
      <c r="CD6026" s="62"/>
      <c r="CE6026" s="62"/>
      <c r="CF6026" s="62"/>
      <c r="CL6026" s="56" t="s">
        <v>4833</v>
      </c>
      <c r="CM6026" s="56" t="s">
        <v>217</v>
      </c>
      <c r="CN6026" s="56" t="s">
        <v>217</v>
      </c>
      <c r="CO6026" s="52"/>
      <c r="CP6026" s="52"/>
      <c r="CQ6026" s="52"/>
      <c r="CR6026" s="52"/>
      <c r="CS6026" s="52"/>
      <c r="CT6026" s="52"/>
      <c r="CU6026" s="33"/>
      <c r="CV6026" s="33"/>
    </row>
    <row r="6027" spans="74:100">
      <c r="BV6027" s="62"/>
      <c r="BW6027" s="62"/>
      <c r="BX6027" s="62"/>
      <c r="BY6027" s="62"/>
      <c r="BZ6027" s="62"/>
      <c r="CA6027" s="62"/>
      <c r="CB6027" s="62"/>
      <c r="CC6027" s="62"/>
      <c r="CD6027" s="62"/>
      <c r="CE6027" s="62"/>
      <c r="CF6027" s="62"/>
      <c r="CL6027" s="56" t="s">
        <v>18804</v>
      </c>
      <c r="CM6027" s="56"/>
      <c r="CN6027" s="56"/>
      <c r="CO6027" s="52"/>
      <c r="CP6027" s="52"/>
      <c r="CQ6027" s="52"/>
      <c r="CR6027" s="52"/>
      <c r="CS6027" s="52"/>
      <c r="CT6027" s="52"/>
      <c r="CU6027" s="33"/>
      <c r="CV6027" s="33"/>
    </row>
    <row r="6028" spans="74:100">
      <c r="BV6028" s="62"/>
      <c r="BW6028" s="62"/>
      <c r="BX6028" s="62"/>
      <c r="BY6028" s="62"/>
      <c r="BZ6028" s="62"/>
      <c r="CA6028" s="62"/>
      <c r="CB6028" s="62"/>
      <c r="CC6028" s="62"/>
      <c r="CD6028" s="62"/>
      <c r="CE6028" s="62"/>
      <c r="CF6028" s="62"/>
      <c r="CL6028" s="56" t="s">
        <v>4834</v>
      </c>
      <c r="CM6028" s="56" t="s">
        <v>217</v>
      </c>
      <c r="CN6028" s="56" t="s">
        <v>217</v>
      </c>
      <c r="CO6028" s="52"/>
      <c r="CP6028" s="52"/>
      <c r="CQ6028" s="52"/>
      <c r="CR6028" s="52"/>
      <c r="CS6028" s="52"/>
      <c r="CT6028" s="52"/>
      <c r="CU6028" s="33"/>
      <c r="CV6028" s="33"/>
    </row>
    <row r="6029" spans="74:100">
      <c r="BV6029" s="62"/>
      <c r="BW6029" s="62"/>
      <c r="BX6029" s="62"/>
      <c r="BY6029" s="62"/>
      <c r="BZ6029" s="62"/>
      <c r="CA6029" s="62"/>
      <c r="CB6029" s="62"/>
      <c r="CC6029" s="62"/>
      <c r="CD6029" s="62"/>
      <c r="CE6029" s="62"/>
      <c r="CF6029" s="62"/>
      <c r="CL6029" s="56" t="s">
        <v>18805</v>
      </c>
      <c r="CM6029" s="56"/>
      <c r="CN6029" s="56"/>
      <c r="CO6029" s="52"/>
      <c r="CP6029" s="52"/>
      <c r="CQ6029" s="52"/>
      <c r="CR6029" s="52"/>
      <c r="CS6029" s="52"/>
      <c r="CT6029" s="52"/>
      <c r="CU6029" s="33"/>
      <c r="CV6029" s="33"/>
    </row>
    <row r="6030" spans="74:100">
      <c r="BV6030" s="62"/>
      <c r="BW6030" s="62"/>
      <c r="BX6030" s="62"/>
      <c r="BY6030" s="62"/>
      <c r="BZ6030" s="62"/>
      <c r="CA6030" s="62"/>
      <c r="CB6030" s="62"/>
      <c r="CC6030" s="62"/>
      <c r="CD6030" s="62"/>
      <c r="CE6030" s="62"/>
      <c r="CF6030" s="62"/>
      <c r="CL6030" s="56" t="s">
        <v>4835</v>
      </c>
      <c r="CM6030" s="56" t="s">
        <v>217</v>
      </c>
      <c r="CN6030" s="56" t="s">
        <v>217</v>
      </c>
      <c r="CO6030" s="52"/>
      <c r="CP6030" s="52"/>
      <c r="CQ6030" s="52"/>
      <c r="CR6030" s="52"/>
      <c r="CS6030" s="52"/>
      <c r="CT6030" s="52"/>
      <c r="CU6030" s="33"/>
      <c r="CV6030" s="33"/>
    </row>
    <row r="6031" spans="74:100">
      <c r="BV6031" s="62"/>
      <c r="BW6031" s="62"/>
      <c r="BX6031" s="62"/>
      <c r="BY6031" s="62"/>
      <c r="BZ6031" s="62"/>
      <c r="CA6031" s="62"/>
      <c r="CB6031" s="62"/>
      <c r="CC6031" s="62"/>
      <c r="CD6031" s="62"/>
      <c r="CE6031" s="62"/>
      <c r="CF6031" s="62"/>
      <c r="CL6031" s="56" t="s">
        <v>18806</v>
      </c>
      <c r="CM6031" s="56"/>
      <c r="CN6031" s="56"/>
      <c r="CO6031" s="52"/>
      <c r="CP6031" s="52"/>
      <c r="CQ6031" s="52"/>
      <c r="CR6031" s="52"/>
      <c r="CS6031" s="52"/>
      <c r="CT6031" s="52"/>
      <c r="CU6031" s="33"/>
      <c r="CV6031" s="33"/>
    </row>
    <row r="6032" spans="74:100">
      <c r="BV6032" s="62"/>
      <c r="BW6032" s="62"/>
      <c r="BX6032" s="62"/>
      <c r="BY6032" s="62"/>
      <c r="BZ6032" s="62"/>
      <c r="CA6032" s="62"/>
      <c r="CB6032" s="62"/>
      <c r="CC6032" s="62"/>
      <c r="CD6032" s="62"/>
      <c r="CE6032" s="62"/>
      <c r="CF6032" s="62"/>
      <c r="CL6032" s="56" t="s">
        <v>21721</v>
      </c>
      <c r="CM6032" s="56" t="s">
        <v>217</v>
      </c>
      <c r="CN6032" s="56" t="s">
        <v>217</v>
      </c>
      <c r="CO6032" s="52"/>
      <c r="CP6032" s="52"/>
      <c r="CQ6032" s="52"/>
      <c r="CR6032" s="52"/>
      <c r="CS6032" s="52"/>
      <c r="CT6032" s="52"/>
      <c r="CU6032" s="33"/>
      <c r="CV6032" s="33"/>
    </row>
    <row r="6033" spans="74:100">
      <c r="BV6033" s="62"/>
      <c r="BW6033" s="62"/>
      <c r="BX6033" s="62"/>
      <c r="BY6033" s="62"/>
      <c r="BZ6033" s="62"/>
      <c r="CA6033" s="62"/>
      <c r="CB6033" s="62"/>
      <c r="CC6033" s="62"/>
      <c r="CD6033" s="62"/>
      <c r="CE6033" s="62"/>
      <c r="CF6033" s="62"/>
      <c r="CL6033" s="56" t="s">
        <v>18802</v>
      </c>
      <c r="CM6033" s="56"/>
      <c r="CN6033" s="56"/>
      <c r="CO6033" s="52"/>
      <c r="CP6033" s="52"/>
      <c r="CQ6033" s="52"/>
      <c r="CR6033" s="52"/>
      <c r="CS6033" s="52"/>
      <c r="CT6033" s="52"/>
      <c r="CU6033" s="33"/>
      <c r="CV6033" s="33"/>
    </row>
    <row r="6034" spans="74:100">
      <c r="BV6034" s="62"/>
      <c r="BW6034" s="62"/>
      <c r="BX6034" s="62"/>
      <c r="BY6034" s="62"/>
      <c r="BZ6034" s="62"/>
      <c r="CA6034" s="62"/>
      <c r="CB6034" s="62"/>
      <c r="CC6034" s="62"/>
      <c r="CD6034" s="62"/>
      <c r="CE6034" s="62"/>
      <c r="CF6034" s="62"/>
      <c r="CL6034" s="56" t="s">
        <v>4836</v>
      </c>
      <c r="CM6034" s="56" t="s">
        <v>3118</v>
      </c>
      <c r="CN6034" s="56" t="s">
        <v>3118</v>
      </c>
      <c r="CO6034" s="52"/>
      <c r="CP6034" s="52"/>
      <c r="CQ6034" s="52"/>
      <c r="CR6034" s="52"/>
      <c r="CS6034" s="52"/>
      <c r="CT6034" s="52"/>
      <c r="CU6034" s="33"/>
      <c r="CV6034" s="33"/>
    </row>
    <row r="6035" spans="74:100">
      <c r="BV6035" s="62"/>
      <c r="BW6035" s="62"/>
      <c r="BX6035" s="62"/>
      <c r="BY6035" s="62"/>
      <c r="BZ6035" s="62"/>
      <c r="CA6035" s="62"/>
      <c r="CB6035" s="62"/>
      <c r="CC6035" s="62"/>
      <c r="CD6035" s="62"/>
      <c r="CE6035" s="62"/>
      <c r="CF6035" s="62"/>
      <c r="CL6035" s="56" t="s">
        <v>18807</v>
      </c>
      <c r="CM6035" s="56"/>
      <c r="CN6035" s="56"/>
      <c r="CO6035" s="52"/>
      <c r="CP6035" s="52"/>
      <c r="CQ6035" s="52"/>
      <c r="CR6035" s="52"/>
      <c r="CS6035" s="52"/>
      <c r="CT6035" s="52"/>
      <c r="CU6035" s="33"/>
      <c r="CV6035" s="33"/>
    </row>
    <row r="6036" spans="74:100">
      <c r="BV6036" s="62"/>
      <c r="BW6036" s="62"/>
      <c r="BX6036" s="62"/>
      <c r="BY6036" s="62"/>
      <c r="BZ6036" s="62"/>
      <c r="CA6036" s="62"/>
      <c r="CB6036" s="62"/>
      <c r="CC6036" s="62"/>
      <c r="CD6036" s="62"/>
      <c r="CE6036" s="62"/>
      <c r="CF6036" s="62"/>
      <c r="CL6036" s="56" t="s">
        <v>4837</v>
      </c>
      <c r="CM6036" s="56" t="s">
        <v>217</v>
      </c>
      <c r="CN6036" s="56" t="s">
        <v>217</v>
      </c>
      <c r="CO6036" s="52"/>
      <c r="CP6036" s="52"/>
      <c r="CQ6036" s="52"/>
      <c r="CR6036" s="52"/>
      <c r="CS6036" s="52"/>
      <c r="CT6036" s="52"/>
      <c r="CU6036" s="33"/>
      <c r="CV6036" s="33"/>
    </row>
    <row r="6037" spans="74:100">
      <c r="BV6037" s="62"/>
      <c r="BW6037" s="62"/>
      <c r="BX6037" s="62"/>
      <c r="BY6037" s="62"/>
      <c r="BZ6037" s="62"/>
      <c r="CA6037" s="62"/>
      <c r="CB6037" s="62"/>
      <c r="CC6037" s="62"/>
      <c r="CD6037" s="62"/>
      <c r="CE6037" s="62"/>
      <c r="CF6037" s="62"/>
      <c r="CL6037" s="56" t="s">
        <v>18808</v>
      </c>
      <c r="CM6037" s="56"/>
      <c r="CN6037" s="56"/>
      <c r="CO6037" s="52"/>
      <c r="CP6037" s="52"/>
      <c r="CQ6037" s="52"/>
      <c r="CR6037" s="52"/>
      <c r="CS6037" s="52"/>
      <c r="CT6037" s="52"/>
      <c r="CU6037" s="33"/>
      <c r="CV6037" s="33"/>
    </row>
    <row r="6038" spans="74:100">
      <c r="BV6038" s="62"/>
      <c r="BW6038" s="62"/>
      <c r="BX6038" s="62"/>
      <c r="BY6038" s="62"/>
      <c r="BZ6038" s="62"/>
      <c r="CA6038" s="62"/>
      <c r="CB6038" s="62"/>
      <c r="CC6038" s="62"/>
      <c r="CD6038" s="62"/>
      <c r="CE6038" s="62"/>
      <c r="CF6038" s="62"/>
      <c r="CL6038" s="56" t="s">
        <v>4838</v>
      </c>
      <c r="CM6038" s="56" t="s">
        <v>217</v>
      </c>
      <c r="CN6038" s="56" t="s">
        <v>217</v>
      </c>
      <c r="CO6038" s="52"/>
      <c r="CP6038" s="52"/>
      <c r="CQ6038" s="52"/>
      <c r="CR6038" s="52"/>
      <c r="CS6038" s="52"/>
      <c r="CT6038" s="52"/>
      <c r="CU6038" s="33"/>
      <c r="CV6038" s="33"/>
    </row>
    <row r="6039" spans="74:100">
      <c r="BV6039" s="62"/>
      <c r="BW6039" s="62"/>
      <c r="BX6039" s="62"/>
      <c r="BY6039" s="62"/>
      <c r="BZ6039" s="62"/>
      <c r="CA6039" s="62"/>
      <c r="CB6039" s="62"/>
      <c r="CC6039" s="62"/>
      <c r="CD6039" s="62"/>
      <c r="CE6039" s="62"/>
      <c r="CF6039" s="62"/>
      <c r="CL6039" s="56" t="s">
        <v>18809</v>
      </c>
      <c r="CM6039" s="56"/>
      <c r="CN6039" s="56"/>
      <c r="CO6039" s="52"/>
      <c r="CP6039" s="52"/>
      <c r="CQ6039" s="52"/>
      <c r="CR6039" s="52"/>
      <c r="CS6039" s="52"/>
      <c r="CT6039" s="52"/>
      <c r="CU6039" s="33"/>
      <c r="CV6039" s="33"/>
    </row>
    <row r="6040" spans="74:100">
      <c r="BV6040" s="62"/>
      <c r="BW6040" s="62"/>
      <c r="BX6040" s="62"/>
      <c r="BY6040" s="62"/>
      <c r="BZ6040" s="62"/>
      <c r="CA6040" s="62"/>
      <c r="CB6040" s="62"/>
      <c r="CC6040" s="62"/>
      <c r="CD6040" s="62"/>
      <c r="CE6040" s="62"/>
      <c r="CF6040" s="62"/>
      <c r="CL6040" s="56" t="s">
        <v>4839</v>
      </c>
      <c r="CM6040" s="56" t="s">
        <v>3118</v>
      </c>
      <c r="CN6040" s="56" t="s">
        <v>3118</v>
      </c>
      <c r="CO6040" s="52"/>
      <c r="CP6040" s="52"/>
      <c r="CQ6040" s="52"/>
      <c r="CR6040" s="52"/>
      <c r="CS6040" s="52"/>
      <c r="CT6040" s="52"/>
      <c r="CU6040" s="33"/>
      <c r="CV6040" s="33"/>
    </row>
    <row r="6041" spans="74:100">
      <c r="BV6041" s="62"/>
      <c r="BW6041" s="62"/>
      <c r="BX6041" s="62"/>
      <c r="BY6041" s="62"/>
      <c r="BZ6041" s="62"/>
      <c r="CA6041" s="62"/>
      <c r="CB6041" s="62"/>
      <c r="CC6041" s="62"/>
      <c r="CD6041" s="62"/>
      <c r="CE6041" s="62"/>
      <c r="CF6041" s="62"/>
      <c r="CL6041" s="56" t="s">
        <v>27735</v>
      </c>
      <c r="CM6041" s="56"/>
      <c r="CN6041" s="56"/>
      <c r="CO6041" s="52"/>
      <c r="CP6041" s="52"/>
      <c r="CQ6041" s="52"/>
      <c r="CR6041" s="52"/>
      <c r="CS6041" s="52"/>
      <c r="CT6041" s="52"/>
      <c r="CU6041" s="33"/>
      <c r="CV6041" s="33"/>
    </row>
    <row r="6042" spans="74:100">
      <c r="BV6042" s="62"/>
      <c r="BW6042" s="62"/>
      <c r="BX6042" s="62"/>
      <c r="BY6042" s="62"/>
      <c r="BZ6042" s="62"/>
      <c r="CA6042" s="62"/>
      <c r="CB6042" s="62"/>
      <c r="CC6042" s="62"/>
      <c r="CD6042" s="62"/>
      <c r="CE6042" s="62"/>
      <c r="CF6042" s="62"/>
      <c r="CL6042" s="56" t="s">
        <v>4840</v>
      </c>
      <c r="CM6042" s="56" t="s">
        <v>217</v>
      </c>
      <c r="CN6042" s="56" t="s">
        <v>217</v>
      </c>
      <c r="CO6042" s="52"/>
      <c r="CP6042" s="52"/>
      <c r="CQ6042" s="52"/>
      <c r="CR6042" s="52"/>
      <c r="CS6042" s="52"/>
      <c r="CT6042" s="52"/>
      <c r="CU6042" s="33"/>
      <c r="CV6042" s="33"/>
    </row>
    <row r="6043" spans="74:100">
      <c r="BV6043" s="62"/>
      <c r="BW6043" s="62"/>
      <c r="BX6043" s="62"/>
      <c r="BY6043" s="62"/>
      <c r="BZ6043" s="62"/>
      <c r="CA6043" s="62"/>
      <c r="CB6043" s="62"/>
      <c r="CC6043" s="62"/>
      <c r="CD6043" s="62"/>
      <c r="CE6043" s="62"/>
      <c r="CF6043" s="62"/>
      <c r="CL6043" s="56" t="s">
        <v>18810</v>
      </c>
      <c r="CM6043" s="56"/>
      <c r="CN6043" s="56"/>
      <c r="CO6043" s="52"/>
      <c r="CP6043" s="52"/>
      <c r="CQ6043" s="52"/>
      <c r="CR6043" s="52"/>
      <c r="CS6043" s="52"/>
      <c r="CT6043" s="52"/>
      <c r="CU6043" s="33"/>
      <c r="CV6043" s="33"/>
    </row>
    <row r="6044" spans="74:100">
      <c r="BV6044" s="62"/>
      <c r="BW6044" s="62"/>
      <c r="BX6044" s="62"/>
      <c r="BY6044" s="62"/>
      <c r="BZ6044" s="62"/>
      <c r="CA6044" s="62"/>
      <c r="CB6044" s="62"/>
      <c r="CC6044" s="62"/>
      <c r="CD6044" s="62"/>
      <c r="CE6044" s="62"/>
      <c r="CF6044" s="62"/>
      <c r="CL6044" s="56" t="s">
        <v>4841</v>
      </c>
      <c r="CM6044" s="56" t="s">
        <v>217</v>
      </c>
      <c r="CN6044" s="56" t="s">
        <v>217</v>
      </c>
      <c r="CO6044" s="52"/>
      <c r="CP6044" s="52"/>
      <c r="CQ6044" s="52"/>
      <c r="CR6044" s="52"/>
      <c r="CS6044" s="52"/>
      <c r="CT6044" s="52"/>
      <c r="CU6044" s="33"/>
      <c r="CV6044" s="33"/>
    </row>
    <row r="6045" spans="74:100">
      <c r="BV6045" s="62"/>
      <c r="BW6045" s="62"/>
      <c r="BX6045" s="62"/>
      <c r="BY6045" s="62"/>
      <c r="BZ6045" s="62"/>
      <c r="CA6045" s="62"/>
      <c r="CB6045" s="62"/>
      <c r="CC6045" s="62"/>
      <c r="CD6045" s="62"/>
      <c r="CE6045" s="62"/>
      <c r="CF6045" s="62"/>
      <c r="CL6045" s="56" t="s">
        <v>18811</v>
      </c>
      <c r="CM6045" s="56"/>
      <c r="CN6045" s="56"/>
      <c r="CO6045" s="52"/>
      <c r="CP6045" s="52"/>
      <c r="CQ6045" s="52"/>
      <c r="CR6045" s="52"/>
      <c r="CS6045" s="52"/>
      <c r="CT6045" s="52"/>
      <c r="CU6045" s="33"/>
      <c r="CV6045" s="33"/>
    </row>
    <row r="6046" spans="74:100">
      <c r="BV6046" s="62"/>
      <c r="BW6046" s="62"/>
      <c r="BX6046" s="62"/>
      <c r="BY6046" s="62"/>
      <c r="BZ6046" s="62"/>
      <c r="CA6046" s="62"/>
      <c r="CB6046" s="62"/>
      <c r="CC6046" s="62"/>
      <c r="CD6046" s="62"/>
      <c r="CE6046" s="62"/>
      <c r="CF6046" s="62"/>
      <c r="CL6046" s="56" t="s">
        <v>4842</v>
      </c>
      <c r="CM6046" s="56" t="s">
        <v>217</v>
      </c>
      <c r="CN6046" s="56" t="s">
        <v>217</v>
      </c>
      <c r="CO6046" s="52"/>
      <c r="CP6046" s="52"/>
      <c r="CQ6046" s="52"/>
      <c r="CR6046" s="52"/>
      <c r="CS6046" s="52"/>
      <c r="CT6046" s="52"/>
      <c r="CU6046" s="33"/>
      <c r="CV6046" s="33"/>
    </row>
    <row r="6047" spans="74:100">
      <c r="BV6047" s="62"/>
      <c r="BW6047" s="62"/>
      <c r="BX6047" s="62"/>
      <c r="BY6047" s="62"/>
      <c r="BZ6047" s="62"/>
      <c r="CA6047" s="62"/>
      <c r="CB6047" s="62"/>
      <c r="CC6047" s="62"/>
      <c r="CD6047" s="62"/>
      <c r="CE6047" s="62"/>
      <c r="CF6047" s="62"/>
      <c r="CL6047" s="56" t="s">
        <v>18812</v>
      </c>
      <c r="CM6047" s="56"/>
      <c r="CN6047" s="56"/>
      <c r="CO6047" s="52"/>
      <c r="CP6047" s="52"/>
      <c r="CQ6047" s="52"/>
      <c r="CR6047" s="52"/>
      <c r="CS6047" s="52"/>
      <c r="CT6047" s="52"/>
      <c r="CU6047" s="33"/>
      <c r="CV6047" s="33"/>
    </row>
    <row r="6048" spans="74:100">
      <c r="BV6048" s="62"/>
      <c r="BW6048" s="62"/>
      <c r="BX6048" s="62"/>
      <c r="BY6048" s="62"/>
      <c r="BZ6048" s="62"/>
      <c r="CA6048" s="62"/>
      <c r="CB6048" s="62"/>
      <c r="CC6048" s="62"/>
      <c r="CD6048" s="62"/>
      <c r="CE6048" s="62"/>
      <c r="CF6048" s="62"/>
      <c r="CL6048" s="56" t="s">
        <v>4843</v>
      </c>
      <c r="CM6048" s="56" t="s">
        <v>3118</v>
      </c>
      <c r="CN6048" s="56" t="s">
        <v>3118</v>
      </c>
      <c r="CO6048" s="52"/>
      <c r="CP6048" s="52"/>
      <c r="CQ6048" s="52"/>
      <c r="CR6048" s="52"/>
      <c r="CS6048" s="52"/>
      <c r="CT6048" s="52"/>
      <c r="CU6048" s="33"/>
      <c r="CV6048" s="33"/>
    </row>
    <row r="6049" spans="74:100">
      <c r="BV6049" s="62"/>
      <c r="BW6049" s="62"/>
      <c r="BX6049" s="62"/>
      <c r="BY6049" s="62"/>
      <c r="BZ6049" s="62"/>
      <c r="CA6049" s="62"/>
      <c r="CB6049" s="62"/>
      <c r="CC6049" s="62"/>
      <c r="CD6049" s="62"/>
      <c r="CE6049" s="62"/>
      <c r="CF6049" s="62"/>
      <c r="CL6049" s="56" t="s">
        <v>18813</v>
      </c>
      <c r="CM6049" s="56"/>
      <c r="CN6049" s="56"/>
      <c r="CO6049" s="52"/>
      <c r="CP6049" s="52"/>
      <c r="CQ6049" s="52"/>
      <c r="CR6049" s="52"/>
      <c r="CS6049" s="52"/>
      <c r="CT6049" s="52"/>
      <c r="CU6049" s="33"/>
      <c r="CV6049" s="33"/>
    </row>
    <row r="6050" spans="74:100">
      <c r="BV6050" s="62"/>
      <c r="BW6050" s="62"/>
      <c r="BX6050" s="62"/>
      <c r="BY6050" s="62"/>
      <c r="BZ6050" s="62"/>
      <c r="CA6050" s="62"/>
      <c r="CB6050" s="62"/>
      <c r="CC6050" s="62"/>
      <c r="CD6050" s="62"/>
      <c r="CE6050" s="62"/>
      <c r="CF6050" s="62"/>
      <c r="CL6050" s="56" t="s">
        <v>4844</v>
      </c>
      <c r="CM6050" s="56" t="s">
        <v>216</v>
      </c>
      <c r="CN6050" s="56" t="s">
        <v>216</v>
      </c>
      <c r="CO6050" s="52"/>
      <c r="CP6050" s="52"/>
      <c r="CQ6050" s="52"/>
      <c r="CR6050" s="52"/>
      <c r="CS6050" s="52"/>
      <c r="CT6050" s="52"/>
      <c r="CU6050" s="33"/>
      <c r="CV6050" s="33"/>
    </row>
    <row r="6051" spans="74:100">
      <c r="BV6051" s="62"/>
      <c r="BW6051" s="62"/>
      <c r="BX6051" s="62"/>
      <c r="BY6051" s="62"/>
      <c r="BZ6051" s="62"/>
      <c r="CA6051" s="62"/>
      <c r="CB6051" s="62"/>
      <c r="CC6051" s="62"/>
      <c r="CD6051" s="62"/>
      <c r="CE6051" s="62"/>
      <c r="CF6051" s="62"/>
      <c r="CL6051" s="56" t="s">
        <v>21723</v>
      </c>
      <c r="CM6051" s="56"/>
      <c r="CN6051" s="56"/>
      <c r="CO6051" s="52"/>
      <c r="CP6051" s="52"/>
      <c r="CQ6051" s="52"/>
      <c r="CR6051" s="52"/>
      <c r="CS6051" s="52"/>
      <c r="CT6051" s="52"/>
      <c r="CU6051" s="33"/>
      <c r="CV6051" s="33"/>
    </row>
    <row r="6052" spans="74:100">
      <c r="BV6052" s="62"/>
      <c r="BW6052" s="62"/>
      <c r="BX6052" s="62"/>
      <c r="BY6052" s="62"/>
      <c r="BZ6052" s="62"/>
      <c r="CA6052" s="62"/>
      <c r="CB6052" s="62"/>
      <c r="CC6052" s="62"/>
      <c r="CD6052" s="62"/>
      <c r="CE6052" s="62"/>
      <c r="CF6052" s="62"/>
      <c r="CL6052" s="56" t="s">
        <v>27736</v>
      </c>
      <c r="CM6052" s="56" t="s">
        <v>3118</v>
      </c>
      <c r="CN6052" s="56" t="s">
        <v>3118</v>
      </c>
      <c r="CO6052" s="52"/>
      <c r="CP6052" s="52"/>
      <c r="CQ6052" s="52"/>
      <c r="CR6052" s="52"/>
      <c r="CS6052" s="52"/>
      <c r="CT6052" s="52"/>
      <c r="CU6052" s="33"/>
      <c r="CV6052" s="33"/>
    </row>
    <row r="6053" spans="74:100">
      <c r="BV6053" s="62"/>
      <c r="BW6053" s="62"/>
      <c r="BX6053" s="62"/>
      <c r="BY6053" s="62"/>
      <c r="BZ6053" s="62"/>
      <c r="CA6053" s="62"/>
      <c r="CB6053" s="62"/>
      <c r="CC6053" s="62"/>
      <c r="CD6053" s="62"/>
      <c r="CE6053" s="62"/>
      <c r="CF6053" s="62"/>
      <c r="CL6053" s="56" t="s">
        <v>18814</v>
      </c>
      <c r="CM6053" s="56"/>
      <c r="CN6053" s="56"/>
      <c r="CO6053" s="52"/>
      <c r="CP6053" s="52"/>
      <c r="CQ6053" s="52"/>
      <c r="CR6053" s="52"/>
      <c r="CS6053" s="52"/>
      <c r="CT6053" s="52"/>
      <c r="CU6053" s="33"/>
      <c r="CV6053" s="33"/>
    </row>
    <row r="6054" spans="74:100">
      <c r="BV6054" s="62"/>
      <c r="BW6054" s="62"/>
      <c r="BX6054" s="62"/>
      <c r="BY6054" s="62"/>
      <c r="BZ6054" s="62"/>
      <c r="CA6054" s="62"/>
      <c r="CB6054" s="62"/>
      <c r="CC6054" s="62"/>
      <c r="CD6054" s="62"/>
      <c r="CE6054" s="62"/>
      <c r="CF6054" s="62"/>
      <c r="CL6054" s="56" t="s">
        <v>27737</v>
      </c>
      <c r="CM6054" s="56" t="s">
        <v>213</v>
      </c>
      <c r="CN6054" s="56" t="s">
        <v>213</v>
      </c>
      <c r="CO6054" s="52"/>
      <c r="CP6054" s="52"/>
      <c r="CQ6054" s="52"/>
      <c r="CR6054" s="52"/>
      <c r="CS6054" s="52"/>
      <c r="CT6054" s="52"/>
      <c r="CU6054" s="33"/>
      <c r="CV6054" s="33"/>
    </row>
    <row r="6055" spans="74:100">
      <c r="BV6055" s="62"/>
      <c r="BW6055" s="62"/>
      <c r="BX6055" s="62"/>
      <c r="BY6055" s="62"/>
      <c r="BZ6055" s="62"/>
      <c r="CA6055" s="62"/>
      <c r="CB6055" s="62"/>
      <c r="CC6055" s="62"/>
      <c r="CD6055" s="62"/>
      <c r="CE6055" s="62"/>
      <c r="CF6055" s="62"/>
      <c r="CL6055" s="56" t="s">
        <v>27738</v>
      </c>
      <c r="CM6055" s="56"/>
      <c r="CN6055" s="56"/>
      <c r="CO6055" s="52"/>
      <c r="CP6055" s="52"/>
      <c r="CQ6055" s="52"/>
      <c r="CR6055" s="52"/>
      <c r="CS6055" s="52"/>
      <c r="CT6055" s="52"/>
      <c r="CU6055" s="33"/>
      <c r="CV6055" s="33"/>
    </row>
    <row r="6056" spans="74:100">
      <c r="BV6056" s="62"/>
      <c r="BW6056" s="62"/>
      <c r="BX6056" s="62"/>
      <c r="BY6056" s="62"/>
      <c r="BZ6056" s="62"/>
      <c r="CA6056" s="62"/>
      <c r="CB6056" s="62"/>
      <c r="CC6056" s="62"/>
      <c r="CD6056" s="62"/>
      <c r="CE6056" s="62"/>
      <c r="CF6056" s="62"/>
      <c r="CL6056" s="56" t="s">
        <v>1618</v>
      </c>
      <c r="CM6056" s="56" t="s">
        <v>215</v>
      </c>
      <c r="CN6056" s="56" t="s">
        <v>215</v>
      </c>
      <c r="CO6056" s="52"/>
      <c r="CP6056" s="52"/>
      <c r="CQ6056" s="52"/>
      <c r="CR6056" s="52"/>
      <c r="CS6056" s="52"/>
      <c r="CT6056" s="52"/>
      <c r="CU6056" s="33"/>
      <c r="CV6056" s="33"/>
    </row>
    <row r="6057" spans="74:100">
      <c r="BV6057" s="62"/>
      <c r="BW6057" s="62"/>
      <c r="BX6057" s="62"/>
      <c r="BY6057" s="62"/>
      <c r="BZ6057" s="62"/>
      <c r="CA6057" s="62"/>
      <c r="CB6057" s="62"/>
      <c r="CC6057" s="62"/>
      <c r="CD6057" s="62"/>
      <c r="CE6057" s="62"/>
      <c r="CF6057" s="62"/>
      <c r="CL6057" s="56" t="s">
        <v>21724</v>
      </c>
      <c r="CM6057" s="56"/>
      <c r="CN6057" s="56"/>
      <c r="CO6057" s="52"/>
      <c r="CP6057" s="52"/>
      <c r="CQ6057" s="52"/>
      <c r="CR6057" s="52"/>
      <c r="CS6057" s="52"/>
      <c r="CT6057" s="52"/>
      <c r="CU6057" s="33"/>
      <c r="CV6057" s="33"/>
    </row>
    <row r="6058" spans="74:100">
      <c r="BV6058" s="62"/>
      <c r="BW6058" s="62"/>
      <c r="BX6058" s="62"/>
      <c r="BY6058" s="62"/>
      <c r="BZ6058" s="62"/>
      <c r="CA6058" s="62"/>
      <c r="CB6058" s="62"/>
      <c r="CC6058" s="62"/>
      <c r="CD6058" s="62"/>
      <c r="CE6058" s="62"/>
      <c r="CF6058" s="62"/>
      <c r="CL6058" s="56" t="s">
        <v>27739</v>
      </c>
      <c r="CM6058" s="56" t="s">
        <v>217</v>
      </c>
      <c r="CN6058" s="56" t="s">
        <v>217</v>
      </c>
      <c r="CO6058" s="52"/>
      <c r="CP6058" s="52"/>
      <c r="CQ6058" s="52"/>
      <c r="CR6058" s="52"/>
      <c r="CS6058" s="52"/>
      <c r="CT6058" s="52"/>
      <c r="CU6058" s="33"/>
      <c r="CV6058" s="33"/>
    </row>
    <row r="6059" spans="74:100">
      <c r="BV6059" s="62"/>
      <c r="BW6059" s="62"/>
      <c r="BX6059" s="62"/>
      <c r="BY6059" s="62"/>
      <c r="BZ6059" s="62"/>
      <c r="CA6059" s="62"/>
      <c r="CB6059" s="62"/>
      <c r="CC6059" s="62"/>
      <c r="CD6059" s="62"/>
      <c r="CE6059" s="62"/>
      <c r="CF6059" s="62"/>
      <c r="CL6059" s="56" t="s">
        <v>4845</v>
      </c>
      <c r="CM6059" s="56" t="s">
        <v>3118</v>
      </c>
      <c r="CN6059" s="56" t="s">
        <v>3118</v>
      </c>
      <c r="CO6059" s="52"/>
      <c r="CP6059" s="52"/>
      <c r="CQ6059" s="52"/>
      <c r="CR6059" s="52"/>
      <c r="CS6059" s="52"/>
      <c r="CT6059" s="52"/>
      <c r="CU6059" s="33"/>
      <c r="CV6059" s="33"/>
    </row>
    <row r="6060" spans="74:100">
      <c r="BV6060" s="62"/>
      <c r="BW6060" s="62"/>
      <c r="BX6060" s="62"/>
      <c r="BY6060" s="62"/>
      <c r="BZ6060" s="62"/>
      <c r="CA6060" s="62"/>
      <c r="CB6060" s="62"/>
      <c r="CC6060" s="62"/>
      <c r="CD6060" s="62"/>
      <c r="CE6060" s="62"/>
      <c r="CF6060" s="62"/>
      <c r="CL6060" s="56" t="s">
        <v>18815</v>
      </c>
      <c r="CM6060" s="56"/>
      <c r="CN6060" s="56"/>
      <c r="CO6060" s="52"/>
      <c r="CP6060" s="52"/>
      <c r="CQ6060" s="52"/>
      <c r="CR6060" s="52"/>
      <c r="CS6060" s="52"/>
      <c r="CT6060" s="52"/>
      <c r="CU6060" s="33"/>
      <c r="CV6060" s="33"/>
    </row>
    <row r="6061" spans="74:100">
      <c r="BV6061" s="62"/>
      <c r="BW6061" s="62"/>
      <c r="BX6061" s="62"/>
      <c r="BY6061" s="62"/>
      <c r="BZ6061" s="62"/>
      <c r="CA6061" s="62"/>
      <c r="CB6061" s="62"/>
      <c r="CC6061" s="62"/>
      <c r="CD6061" s="62"/>
      <c r="CE6061" s="62"/>
      <c r="CF6061" s="62"/>
      <c r="CL6061" s="56" t="s">
        <v>21725</v>
      </c>
      <c r="CM6061" s="56" t="s">
        <v>213</v>
      </c>
      <c r="CN6061" s="56" t="s">
        <v>213</v>
      </c>
      <c r="CO6061" s="52"/>
      <c r="CP6061" s="52"/>
      <c r="CQ6061" s="52"/>
      <c r="CR6061" s="52"/>
      <c r="CS6061" s="52"/>
      <c r="CT6061" s="52"/>
      <c r="CU6061" s="33"/>
      <c r="CV6061" s="33"/>
    </row>
    <row r="6062" spans="74:100">
      <c r="BV6062" s="62"/>
      <c r="BW6062" s="62"/>
      <c r="BX6062" s="62"/>
      <c r="BY6062" s="62"/>
      <c r="BZ6062" s="62"/>
      <c r="CA6062" s="62"/>
      <c r="CB6062" s="62"/>
      <c r="CC6062" s="62"/>
      <c r="CD6062" s="62"/>
      <c r="CE6062" s="62"/>
      <c r="CF6062" s="62"/>
      <c r="CL6062" s="56" t="s">
        <v>21726</v>
      </c>
      <c r="CM6062" s="56"/>
      <c r="CN6062" s="56"/>
      <c r="CO6062" s="52"/>
      <c r="CP6062" s="52"/>
      <c r="CQ6062" s="52"/>
      <c r="CR6062" s="52"/>
      <c r="CS6062" s="52"/>
      <c r="CT6062" s="52"/>
      <c r="CU6062" s="33"/>
      <c r="CV6062" s="33"/>
    </row>
    <row r="6063" spans="74:100">
      <c r="BV6063" s="62"/>
      <c r="BW6063" s="62"/>
      <c r="BX6063" s="62"/>
      <c r="BY6063" s="62"/>
      <c r="BZ6063" s="62"/>
      <c r="CA6063" s="62"/>
      <c r="CB6063" s="62"/>
      <c r="CC6063" s="62"/>
      <c r="CD6063" s="62"/>
      <c r="CE6063" s="62"/>
      <c r="CF6063" s="62"/>
      <c r="CL6063" s="56" t="s">
        <v>4847</v>
      </c>
      <c r="CM6063" s="56" t="s">
        <v>3118</v>
      </c>
      <c r="CN6063" s="56" t="s">
        <v>3118</v>
      </c>
      <c r="CO6063" s="52"/>
      <c r="CP6063" s="52"/>
      <c r="CQ6063" s="52"/>
      <c r="CR6063" s="52"/>
      <c r="CS6063" s="52"/>
      <c r="CT6063" s="52"/>
      <c r="CU6063" s="33"/>
      <c r="CV6063" s="33"/>
    </row>
    <row r="6064" spans="74:100">
      <c r="BV6064" s="62"/>
      <c r="BW6064" s="62"/>
      <c r="BX6064" s="62"/>
      <c r="BY6064" s="62"/>
      <c r="BZ6064" s="62"/>
      <c r="CA6064" s="62"/>
      <c r="CB6064" s="62"/>
      <c r="CC6064" s="62"/>
      <c r="CD6064" s="62"/>
      <c r="CE6064" s="62"/>
      <c r="CF6064" s="62"/>
      <c r="CL6064" s="56" t="s">
        <v>18816</v>
      </c>
      <c r="CM6064" s="56"/>
      <c r="CN6064" s="56"/>
      <c r="CO6064" s="52"/>
      <c r="CP6064" s="52"/>
      <c r="CQ6064" s="52"/>
      <c r="CR6064" s="52"/>
      <c r="CS6064" s="52"/>
      <c r="CT6064" s="52"/>
      <c r="CU6064" s="33"/>
      <c r="CV6064" s="33"/>
    </row>
    <row r="6065" spans="74:100">
      <c r="BV6065" s="62"/>
      <c r="BW6065" s="62"/>
      <c r="BX6065" s="62"/>
      <c r="BY6065" s="62"/>
      <c r="BZ6065" s="62"/>
      <c r="CA6065" s="62"/>
      <c r="CB6065" s="62"/>
      <c r="CC6065" s="62"/>
      <c r="CD6065" s="62"/>
      <c r="CE6065" s="62"/>
      <c r="CF6065" s="62"/>
      <c r="CL6065" s="56" t="s">
        <v>1619</v>
      </c>
      <c r="CM6065" s="56" t="s">
        <v>213</v>
      </c>
      <c r="CN6065" s="56" t="s">
        <v>213</v>
      </c>
      <c r="CO6065" s="52"/>
      <c r="CP6065" s="52"/>
      <c r="CQ6065" s="52"/>
      <c r="CR6065" s="52"/>
      <c r="CS6065" s="52"/>
      <c r="CT6065" s="52"/>
      <c r="CU6065" s="33"/>
      <c r="CV6065" s="33"/>
    </row>
    <row r="6066" spans="74:100">
      <c r="BV6066" s="62"/>
      <c r="BW6066" s="62"/>
      <c r="BX6066" s="62"/>
      <c r="BY6066" s="62"/>
      <c r="BZ6066" s="62"/>
      <c r="CA6066" s="62"/>
      <c r="CB6066" s="62"/>
      <c r="CC6066" s="62"/>
      <c r="CD6066" s="62"/>
      <c r="CE6066" s="62"/>
      <c r="CF6066" s="62"/>
      <c r="CL6066" s="56" t="s">
        <v>21727</v>
      </c>
      <c r="CM6066" s="56"/>
      <c r="CN6066" s="56"/>
      <c r="CO6066" s="52"/>
      <c r="CP6066" s="52"/>
      <c r="CQ6066" s="52"/>
      <c r="CR6066" s="52"/>
      <c r="CS6066" s="52"/>
      <c r="CT6066" s="52"/>
      <c r="CU6066" s="33"/>
      <c r="CV6066" s="33"/>
    </row>
    <row r="6067" spans="74:100">
      <c r="BV6067" s="62"/>
      <c r="BW6067" s="62"/>
      <c r="BX6067" s="62"/>
      <c r="BY6067" s="62"/>
      <c r="BZ6067" s="62"/>
      <c r="CA6067" s="62"/>
      <c r="CB6067" s="62"/>
      <c r="CC6067" s="62"/>
      <c r="CD6067" s="62"/>
      <c r="CE6067" s="62"/>
      <c r="CF6067" s="62"/>
      <c r="CL6067" s="56" t="s">
        <v>1620</v>
      </c>
      <c r="CM6067" s="56" t="s">
        <v>213</v>
      </c>
      <c r="CN6067" s="56" t="s">
        <v>213</v>
      </c>
      <c r="CO6067" s="52"/>
      <c r="CP6067" s="52"/>
      <c r="CQ6067" s="52"/>
      <c r="CR6067" s="52"/>
      <c r="CS6067" s="52"/>
      <c r="CT6067" s="52"/>
      <c r="CU6067" s="33"/>
      <c r="CV6067" s="33"/>
    </row>
    <row r="6068" spans="74:100">
      <c r="BV6068" s="62"/>
      <c r="BW6068" s="62"/>
      <c r="BX6068" s="62"/>
      <c r="BY6068" s="62"/>
      <c r="BZ6068" s="62"/>
      <c r="CA6068" s="62"/>
      <c r="CB6068" s="62"/>
      <c r="CC6068" s="62"/>
      <c r="CD6068" s="62"/>
      <c r="CE6068" s="62"/>
      <c r="CF6068" s="62"/>
      <c r="CL6068" s="56" t="s">
        <v>21728</v>
      </c>
      <c r="CM6068" s="56"/>
      <c r="CN6068" s="56"/>
      <c r="CO6068" s="52"/>
      <c r="CP6068" s="52"/>
      <c r="CQ6068" s="52"/>
      <c r="CR6068" s="52"/>
      <c r="CS6068" s="52"/>
      <c r="CT6068" s="52"/>
      <c r="CU6068" s="33"/>
      <c r="CV6068" s="33"/>
    </row>
    <row r="6069" spans="74:100">
      <c r="BV6069" s="62"/>
      <c r="BW6069" s="62"/>
      <c r="BX6069" s="62"/>
      <c r="BY6069" s="62"/>
      <c r="BZ6069" s="62"/>
      <c r="CA6069" s="62"/>
      <c r="CB6069" s="62"/>
      <c r="CC6069" s="62"/>
      <c r="CD6069" s="62"/>
      <c r="CE6069" s="62"/>
      <c r="CF6069" s="62"/>
      <c r="CL6069" s="56" t="s">
        <v>1621</v>
      </c>
      <c r="CM6069" s="56" t="s">
        <v>213</v>
      </c>
      <c r="CN6069" s="56" t="s">
        <v>213</v>
      </c>
      <c r="CO6069" s="52"/>
      <c r="CP6069" s="52"/>
      <c r="CQ6069" s="52"/>
      <c r="CR6069" s="52"/>
      <c r="CS6069" s="52"/>
      <c r="CT6069" s="52"/>
      <c r="CU6069" s="33"/>
      <c r="CV6069" s="33"/>
    </row>
    <row r="6070" spans="74:100">
      <c r="BV6070" s="62"/>
      <c r="BW6070" s="62"/>
      <c r="BX6070" s="62"/>
      <c r="BY6070" s="62"/>
      <c r="BZ6070" s="62"/>
      <c r="CA6070" s="62"/>
      <c r="CB6070" s="62"/>
      <c r="CC6070" s="62"/>
      <c r="CD6070" s="62"/>
      <c r="CE6070" s="62"/>
      <c r="CF6070" s="62"/>
      <c r="CL6070" s="56" t="s">
        <v>21729</v>
      </c>
      <c r="CM6070" s="56"/>
      <c r="CN6070" s="56"/>
      <c r="CO6070" s="52"/>
      <c r="CP6070" s="52"/>
      <c r="CQ6070" s="52"/>
      <c r="CR6070" s="52"/>
      <c r="CS6070" s="52"/>
      <c r="CT6070" s="52"/>
      <c r="CU6070" s="33"/>
      <c r="CV6070" s="33"/>
    </row>
    <row r="6071" spans="74:100">
      <c r="BV6071" s="62"/>
      <c r="BW6071" s="62"/>
      <c r="BX6071" s="62"/>
      <c r="BY6071" s="62"/>
      <c r="BZ6071" s="62"/>
      <c r="CA6071" s="62"/>
      <c r="CB6071" s="62"/>
      <c r="CC6071" s="62"/>
      <c r="CD6071" s="62"/>
      <c r="CE6071" s="62"/>
      <c r="CF6071" s="62"/>
      <c r="CL6071" s="56" t="s">
        <v>4848</v>
      </c>
      <c r="CM6071" s="56" t="s">
        <v>213</v>
      </c>
      <c r="CN6071" s="56" t="s">
        <v>213</v>
      </c>
      <c r="CO6071" s="52"/>
      <c r="CP6071" s="52"/>
      <c r="CQ6071" s="52"/>
      <c r="CR6071" s="52"/>
      <c r="CS6071" s="52"/>
      <c r="CT6071" s="52"/>
      <c r="CU6071" s="33"/>
      <c r="CV6071" s="33"/>
    </row>
    <row r="6072" spans="74:100">
      <c r="BV6072" s="62"/>
      <c r="BW6072" s="62"/>
      <c r="BX6072" s="62"/>
      <c r="BY6072" s="62"/>
      <c r="BZ6072" s="62"/>
      <c r="CA6072" s="62"/>
      <c r="CB6072" s="62"/>
      <c r="CC6072" s="62"/>
      <c r="CD6072" s="62"/>
      <c r="CE6072" s="62"/>
      <c r="CF6072" s="62"/>
      <c r="CL6072" s="56" t="s">
        <v>21730</v>
      </c>
      <c r="CM6072" s="56"/>
      <c r="CN6072" s="56"/>
      <c r="CO6072" s="52"/>
      <c r="CP6072" s="52"/>
      <c r="CQ6072" s="52"/>
      <c r="CR6072" s="52"/>
      <c r="CS6072" s="52"/>
      <c r="CT6072" s="52"/>
      <c r="CU6072" s="33"/>
      <c r="CV6072" s="33"/>
    </row>
    <row r="6073" spans="74:100">
      <c r="BV6073" s="62"/>
      <c r="BW6073" s="62"/>
      <c r="BX6073" s="62"/>
      <c r="BY6073" s="62"/>
      <c r="BZ6073" s="62"/>
      <c r="CA6073" s="62"/>
      <c r="CB6073" s="62"/>
      <c r="CC6073" s="62"/>
      <c r="CD6073" s="62"/>
      <c r="CE6073" s="62"/>
      <c r="CF6073" s="62"/>
      <c r="CL6073" s="56" t="s">
        <v>1622</v>
      </c>
      <c r="CM6073" s="56" t="s">
        <v>213</v>
      </c>
      <c r="CN6073" s="56" t="s">
        <v>213</v>
      </c>
      <c r="CO6073" s="52"/>
      <c r="CP6073" s="52"/>
      <c r="CQ6073" s="52"/>
      <c r="CR6073" s="52"/>
      <c r="CS6073" s="52"/>
      <c r="CT6073" s="52"/>
      <c r="CU6073" s="33"/>
      <c r="CV6073" s="33"/>
    </row>
    <row r="6074" spans="74:100">
      <c r="BV6074" s="62"/>
      <c r="BW6074" s="62"/>
      <c r="BX6074" s="62"/>
      <c r="BY6074" s="62"/>
      <c r="BZ6074" s="62"/>
      <c r="CA6074" s="62"/>
      <c r="CB6074" s="62"/>
      <c r="CC6074" s="62"/>
      <c r="CD6074" s="62"/>
      <c r="CE6074" s="62"/>
      <c r="CF6074" s="62"/>
      <c r="CL6074" s="56" t="s">
        <v>21731</v>
      </c>
      <c r="CM6074" s="56"/>
      <c r="CN6074" s="56"/>
      <c r="CO6074" s="52"/>
      <c r="CP6074" s="52"/>
      <c r="CQ6074" s="52"/>
      <c r="CR6074" s="52"/>
      <c r="CS6074" s="52"/>
      <c r="CT6074" s="52"/>
      <c r="CU6074" s="33"/>
      <c r="CV6074" s="33"/>
    </row>
    <row r="6075" spans="74:100">
      <c r="BV6075" s="62"/>
      <c r="BW6075" s="62"/>
      <c r="BX6075" s="62"/>
      <c r="BY6075" s="62"/>
      <c r="BZ6075" s="62"/>
      <c r="CA6075" s="62"/>
      <c r="CB6075" s="62"/>
      <c r="CC6075" s="62"/>
      <c r="CD6075" s="62"/>
      <c r="CE6075" s="62"/>
      <c r="CF6075" s="62"/>
      <c r="CL6075" s="56" t="s">
        <v>4849</v>
      </c>
      <c r="CM6075" s="56" t="s">
        <v>213</v>
      </c>
      <c r="CN6075" s="56" t="s">
        <v>213</v>
      </c>
      <c r="CO6075" s="52"/>
      <c r="CP6075" s="52"/>
      <c r="CQ6075" s="52"/>
      <c r="CR6075" s="52"/>
      <c r="CS6075" s="52"/>
      <c r="CT6075" s="52"/>
      <c r="CU6075" s="33"/>
      <c r="CV6075" s="33"/>
    </row>
    <row r="6076" spans="74:100">
      <c r="BV6076" s="62"/>
      <c r="BW6076" s="62"/>
      <c r="BX6076" s="62"/>
      <c r="BY6076" s="62"/>
      <c r="BZ6076" s="62"/>
      <c r="CA6076" s="62"/>
      <c r="CB6076" s="62"/>
      <c r="CC6076" s="62"/>
      <c r="CD6076" s="62"/>
      <c r="CE6076" s="62"/>
      <c r="CF6076" s="62"/>
      <c r="CL6076" s="56" t="s">
        <v>21732</v>
      </c>
      <c r="CM6076" s="56"/>
      <c r="CN6076" s="56"/>
      <c r="CO6076" s="52"/>
      <c r="CP6076" s="52"/>
      <c r="CQ6076" s="52"/>
      <c r="CR6076" s="52"/>
      <c r="CS6076" s="52"/>
      <c r="CT6076" s="52"/>
      <c r="CU6076" s="33"/>
      <c r="CV6076" s="33"/>
    </row>
    <row r="6077" spans="74:100">
      <c r="BV6077" s="62"/>
      <c r="BW6077" s="62"/>
      <c r="BX6077" s="62"/>
      <c r="BY6077" s="62"/>
      <c r="BZ6077" s="62"/>
      <c r="CA6077" s="62"/>
      <c r="CB6077" s="62"/>
      <c r="CC6077" s="62"/>
      <c r="CD6077" s="62"/>
      <c r="CE6077" s="62"/>
      <c r="CF6077" s="62"/>
      <c r="CL6077" s="56" t="s">
        <v>27740</v>
      </c>
      <c r="CM6077" s="56" t="s">
        <v>213</v>
      </c>
      <c r="CN6077" s="56" t="s">
        <v>213</v>
      </c>
      <c r="CO6077" s="52"/>
      <c r="CP6077" s="52"/>
      <c r="CQ6077" s="52"/>
      <c r="CR6077" s="52"/>
      <c r="CS6077" s="52"/>
      <c r="CT6077" s="52"/>
      <c r="CU6077" s="33"/>
      <c r="CV6077" s="33"/>
    </row>
    <row r="6078" spans="74:100">
      <c r="BV6078" s="62"/>
      <c r="BW6078" s="62"/>
      <c r="BX6078" s="62"/>
      <c r="BY6078" s="62"/>
      <c r="BZ6078" s="62"/>
      <c r="CA6078" s="62"/>
      <c r="CB6078" s="62"/>
      <c r="CC6078" s="62"/>
      <c r="CD6078" s="62"/>
      <c r="CE6078" s="62"/>
      <c r="CF6078" s="62"/>
      <c r="CL6078" s="56" t="s">
        <v>27741</v>
      </c>
      <c r="CM6078" s="56"/>
      <c r="CN6078" s="56"/>
      <c r="CO6078" s="52"/>
      <c r="CP6078" s="52"/>
      <c r="CQ6078" s="52"/>
      <c r="CR6078" s="52"/>
      <c r="CS6078" s="52"/>
      <c r="CT6078" s="52"/>
      <c r="CU6078" s="33"/>
      <c r="CV6078" s="33"/>
    </row>
    <row r="6079" spans="74:100">
      <c r="BV6079" s="62"/>
      <c r="BW6079" s="62"/>
      <c r="BX6079" s="62"/>
      <c r="BY6079" s="62"/>
      <c r="BZ6079" s="62"/>
      <c r="CA6079" s="62"/>
      <c r="CB6079" s="62"/>
      <c r="CC6079" s="62"/>
      <c r="CD6079" s="62"/>
      <c r="CE6079" s="62"/>
      <c r="CF6079" s="62"/>
      <c r="CL6079" s="56" t="s">
        <v>1623</v>
      </c>
      <c r="CM6079" s="56" t="s">
        <v>213</v>
      </c>
      <c r="CN6079" s="56" t="s">
        <v>213</v>
      </c>
      <c r="CO6079" s="52"/>
      <c r="CP6079" s="52"/>
      <c r="CQ6079" s="52"/>
      <c r="CR6079" s="52"/>
      <c r="CS6079" s="52"/>
      <c r="CT6079" s="52"/>
      <c r="CU6079" s="33"/>
      <c r="CV6079" s="33"/>
    </row>
    <row r="6080" spans="74:100">
      <c r="BV6080" s="62"/>
      <c r="BW6080" s="62"/>
      <c r="BX6080" s="62"/>
      <c r="BY6080" s="62"/>
      <c r="BZ6080" s="62"/>
      <c r="CA6080" s="62"/>
      <c r="CB6080" s="62"/>
      <c r="CC6080" s="62"/>
      <c r="CD6080" s="62"/>
      <c r="CE6080" s="62"/>
      <c r="CF6080" s="62"/>
      <c r="CL6080" s="56" t="s">
        <v>21733</v>
      </c>
      <c r="CM6080" s="56"/>
      <c r="CN6080" s="56"/>
      <c r="CO6080" s="52"/>
      <c r="CP6080" s="52"/>
      <c r="CQ6080" s="52"/>
      <c r="CR6080" s="52"/>
      <c r="CS6080" s="52"/>
      <c r="CT6080" s="52"/>
      <c r="CU6080" s="33"/>
      <c r="CV6080" s="33"/>
    </row>
    <row r="6081" spans="74:100">
      <c r="BV6081" s="62"/>
      <c r="BW6081" s="62"/>
      <c r="BX6081" s="62"/>
      <c r="BY6081" s="62"/>
      <c r="BZ6081" s="62"/>
      <c r="CA6081" s="62"/>
      <c r="CB6081" s="62"/>
      <c r="CC6081" s="62"/>
      <c r="CD6081" s="62"/>
      <c r="CE6081" s="62"/>
      <c r="CF6081" s="62"/>
      <c r="CL6081" s="56" t="s">
        <v>1624</v>
      </c>
      <c r="CM6081" s="56" t="s">
        <v>213</v>
      </c>
      <c r="CN6081" s="56" t="s">
        <v>213</v>
      </c>
      <c r="CO6081" s="52"/>
      <c r="CP6081" s="52"/>
      <c r="CQ6081" s="52"/>
      <c r="CR6081" s="52"/>
      <c r="CS6081" s="52"/>
      <c r="CT6081" s="52"/>
      <c r="CU6081" s="33"/>
      <c r="CV6081" s="33"/>
    </row>
    <row r="6082" spans="74:100">
      <c r="BV6082" s="62"/>
      <c r="BW6082" s="62"/>
      <c r="BX6082" s="62"/>
      <c r="BY6082" s="62"/>
      <c r="BZ6082" s="62"/>
      <c r="CA6082" s="62"/>
      <c r="CB6082" s="62"/>
      <c r="CC6082" s="62"/>
      <c r="CD6082" s="62"/>
      <c r="CE6082" s="62"/>
      <c r="CF6082" s="62"/>
      <c r="CL6082" s="56" t="s">
        <v>21734</v>
      </c>
      <c r="CM6082" s="56"/>
      <c r="CN6082" s="56"/>
      <c r="CO6082" s="52"/>
      <c r="CP6082" s="52"/>
      <c r="CQ6082" s="52"/>
      <c r="CR6082" s="52"/>
      <c r="CS6082" s="52"/>
      <c r="CT6082" s="52"/>
      <c r="CU6082" s="33"/>
      <c r="CV6082" s="33"/>
    </row>
    <row r="6083" spans="74:100">
      <c r="BV6083" s="62"/>
      <c r="BW6083" s="62"/>
      <c r="BX6083" s="62"/>
      <c r="BY6083" s="62"/>
      <c r="BZ6083" s="62"/>
      <c r="CA6083" s="62"/>
      <c r="CB6083" s="62"/>
      <c r="CC6083" s="62"/>
      <c r="CD6083" s="62"/>
      <c r="CE6083" s="62"/>
      <c r="CF6083" s="62"/>
      <c r="CL6083" s="56" t="s">
        <v>1625</v>
      </c>
      <c r="CM6083" s="56" t="s">
        <v>213</v>
      </c>
      <c r="CN6083" s="56" t="s">
        <v>213</v>
      </c>
      <c r="CO6083" s="52"/>
      <c r="CP6083" s="52"/>
      <c r="CQ6083" s="52"/>
      <c r="CR6083" s="52"/>
      <c r="CS6083" s="52"/>
      <c r="CT6083" s="52"/>
      <c r="CU6083" s="33"/>
      <c r="CV6083" s="33"/>
    </row>
    <row r="6084" spans="74:100">
      <c r="BV6084" s="62"/>
      <c r="BW6084" s="62"/>
      <c r="BX6084" s="62"/>
      <c r="BY6084" s="62"/>
      <c r="BZ6084" s="62"/>
      <c r="CA6084" s="62"/>
      <c r="CB6084" s="62"/>
      <c r="CC6084" s="62"/>
      <c r="CD6084" s="62"/>
      <c r="CE6084" s="62"/>
      <c r="CF6084" s="62"/>
      <c r="CL6084" s="56" t="s">
        <v>21735</v>
      </c>
      <c r="CM6084" s="56"/>
      <c r="CN6084" s="56"/>
      <c r="CO6084" s="52"/>
      <c r="CP6084" s="52"/>
      <c r="CQ6084" s="52"/>
      <c r="CR6084" s="52"/>
      <c r="CS6084" s="52"/>
      <c r="CT6084" s="52"/>
      <c r="CU6084" s="33"/>
      <c r="CV6084" s="33"/>
    </row>
    <row r="6085" spans="74:100">
      <c r="BV6085" s="62"/>
      <c r="BW6085" s="62"/>
      <c r="BX6085" s="62"/>
      <c r="BY6085" s="62"/>
      <c r="BZ6085" s="62"/>
      <c r="CA6085" s="62"/>
      <c r="CB6085" s="62"/>
      <c r="CC6085" s="62"/>
      <c r="CD6085" s="62"/>
      <c r="CE6085" s="62"/>
      <c r="CF6085" s="62"/>
      <c r="CL6085" s="56" t="s">
        <v>1626</v>
      </c>
      <c r="CM6085" s="56" t="s">
        <v>213</v>
      </c>
      <c r="CN6085" s="56" t="s">
        <v>213</v>
      </c>
      <c r="CO6085" s="52"/>
      <c r="CP6085" s="52"/>
      <c r="CQ6085" s="52"/>
      <c r="CR6085" s="52"/>
      <c r="CS6085" s="52"/>
      <c r="CT6085" s="52"/>
      <c r="CU6085" s="33"/>
      <c r="CV6085" s="33"/>
    </row>
    <row r="6086" spans="74:100">
      <c r="BV6086" s="62"/>
      <c r="BW6086" s="62"/>
      <c r="BX6086" s="62"/>
      <c r="BY6086" s="62"/>
      <c r="BZ6086" s="62"/>
      <c r="CA6086" s="62"/>
      <c r="CB6086" s="62"/>
      <c r="CC6086" s="62"/>
      <c r="CD6086" s="62"/>
      <c r="CE6086" s="62"/>
      <c r="CF6086" s="62"/>
      <c r="CL6086" s="56" t="s">
        <v>21736</v>
      </c>
      <c r="CM6086" s="56"/>
      <c r="CN6086" s="56"/>
      <c r="CO6086" s="52"/>
      <c r="CP6086" s="52"/>
      <c r="CQ6086" s="52"/>
      <c r="CR6086" s="52"/>
      <c r="CS6086" s="52"/>
      <c r="CT6086" s="52"/>
      <c r="CU6086" s="33"/>
      <c r="CV6086" s="33"/>
    </row>
    <row r="6087" spans="74:100">
      <c r="BV6087" s="62"/>
      <c r="BW6087" s="62"/>
      <c r="BX6087" s="62"/>
      <c r="BY6087" s="62"/>
      <c r="BZ6087" s="62"/>
      <c r="CA6087" s="62"/>
      <c r="CB6087" s="62"/>
      <c r="CC6087" s="62"/>
      <c r="CD6087" s="62"/>
      <c r="CE6087" s="62"/>
      <c r="CF6087" s="62"/>
      <c r="CL6087" s="56" t="s">
        <v>1627</v>
      </c>
      <c r="CM6087" s="56" t="s">
        <v>213</v>
      </c>
      <c r="CN6087" s="56" t="s">
        <v>213</v>
      </c>
      <c r="CO6087" s="52"/>
      <c r="CP6087" s="52"/>
      <c r="CQ6087" s="52"/>
      <c r="CR6087" s="52"/>
      <c r="CS6087" s="52"/>
      <c r="CT6087" s="52"/>
      <c r="CU6087" s="33"/>
      <c r="CV6087" s="33"/>
    </row>
    <row r="6088" spans="74:100">
      <c r="BV6088" s="62"/>
      <c r="BW6088" s="62"/>
      <c r="BX6088" s="62"/>
      <c r="BY6088" s="62"/>
      <c r="BZ6088" s="62"/>
      <c r="CA6088" s="62"/>
      <c r="CB6088" s="62"/>
      <c r="CC6088" s="62"/>
      <c r="CD6088" s="62"/>
      <c r="CE6088" s="62"/>
      <c r="CF6088" s="62"/>
      <c r="CL6088" s="56" t="s">
        <v>21737</v>
      </c>
      <c r="CM6088" s="56"/>
      <c r="CN6088" s="56"/>
      <c r="CO6088" s="52"/>
      <c r="CP6088" s="52"/>
      <c r="CQ6088" s="52"/>
      <c r="CR6088" s="52"/>
      <c r="CS6088" s="52"/>
      <c r="CT6088" s="52"/>
      <c r="CU6088" s="33"/>
      <c r="CV6088" s="33"/>
    </row>
    <row r="6089" spans="74:100">
      <c r="BV6089" s="62"/>
      <c r="BW6089" s="62"/>
      <c r="BX6089" s="62"/>
      <c r="BY6089" s="62"/>
      <c r="BZ6089" s="62"/>
      <c r="CA6089" s="62"/>
      <c r="CB6089" s="62"/>
      <c r="CC6089" s="62"/>
      <c r="CD6089" s="62"/>
      <c r="CE6089" s="62"/>
      <c r="CF6089" s="62"/>
      <c r="CL6089" s="56" t="s">
        <v>27742</v>
      </c>
      <c r="CM6089" s="56" t="s">
        <v>217</v>
      </c>
      <c r="CN6089" s="56" t="s">
        <v>217</v>
      </c>
      <c r="CO6089" s="52"/>
      <c r="CP6089" s="52"/>
      <c r="CQ6089" s="52"/>
      <c r="CR6089" s="52"/>
      <c r="CS6089" s="52"/>
      <c r="CT6089" s="52"/>
      <c r="CU6089" s="33"/>
      <c r="CV6089" s="33"/>
    </row>
    <row r="6090" spans="74:100">
      <c r="BV6090" s="62"/>
      <c r="BW6090" s="62"/>
      <c r="BX6090" s="62"/>
      <c r="BY6090" s="62"/>
      <c r="BZ6090" s="62"/>
      <c r="CA6090" s="62"/>
      <c r="CB6090" s="62"/>
      <c r="CC6090" s="62"/>
      <c r="CD6090" s="62"/>
      <c r="CE6090" s="62"/>
      <c r="CF6090" s="62"/>
      <c r="CL6090" s="56" t="s">
        <v>18816</v>
      </c>
      <c r="CM6090" s="56"/>
      <c r="CN6090" s="56"/>
      <c r="CO6090" s="52"/>
      <c r="CP6090" s="52"/>
      <c r="CQ6090" s="52"/>
      <c r="CR6090" s="52"/>
      <c r="CS6090" s="52"/>
      <c r="CT6090" s="52"/>
      <c r="CU6090" s="33"/>
      <c r="CV6090" s="33"/>
    </row>
    <row r="6091" spans="74:100">
      <c r="BV6091" s="62"/>
      <c r="BW6091" s="62"/>
      <c r="BX6091" s="62"/>
      <c r="BY6091" s="62"/>
      <c r="BZ6091" s="62"/>
      <c r="CA6091" s="62"/>
      <c r="CB6091" s="62"/>
      <c r="CC6091" s="62"/>
      <c r="CD6091" s="62"/>
      <c r="CE6091" s="62"/>
      <c r="CF6091" s="62"/>
      <c r="CL6091" s="56" t="s">
        <v>4850</v>
      </c>
      <c r="CM6091" s="56" t="s">
        <v>3118</v>
      </c>
      <c r="CN6091" s="56" t="s">
        <v>3118</v>
      </c>
      <c r="CO6091" s="52"/>
      <c r="CP6091" s="52"/>
      <c r="CQ6091" s="52"/>
      <c r="CR6091" s="52"/>
      <c r="CS6091" s="52"/>
      <c r="CT6091" s="52"/>
      <c r="CU6091" s="33"/>
      <c r="CV6091" s="33"/>
    </row>
    <row r="6092" spans="74:100">
      <c r="BV6092" s="62"/>
      <c r="BW6092" s="62"/>
      <c r="BX6092" s="62"/>
      <c r="BY6092" s="62"/>
      <c r="BZ6092" s="62"/>
      <c r="CA6092" s="62"/>
      <c r="CB6092" s="62"/>
      <c r="CC6092" s="62"/>
      <c r="CD6092" s="62"/>
      <c r="CE6092" s="62"/>
      <c r="CF6092" s="62"/>
      <c r="CL6092" s="56" t="s">
        <v>18817</v>
      </c>
      <c r="CM6092" s="56"/>
      <c r="CN6092" s="56"/>
      <c r="CO6092" s="52"/>
      <c r="CP6092" s="52"/>
      <c r="CQ6092" s="52"/>
      <c r="CR6092" s="52"/>
      <c r="CS6092" s="52"/>
      <c r="CT6092" s="52"/>
      <c r="CU6092" s="33"/>
      <c r="CV6092" s="33"/>
    </row>
    <row r="6093" spans="74:100">
      <c r="BV6093" s="62"/>
      <c r="BW6093" s="62"/>
      <c r="BX6093" s="62"/>
      <c r="BY6093" s="62"/>
      <c r="BZ6093" s="62"/>
      <c r="CA6093" s="62"/>
      <c r="CB6093" s="62"/>
      <c r="CC6093" s="62"/>
      <c r="CD6093" s="62"/>
      <c r="CE6093" s="62"/>
      <c r="CF6093" s="62"/>
      <c r="CL6093" s="56" t="s">
        <v>4851</v>
      </c>
      <c r="CM6093" s="56" t="s">
        <v>217</v>
      </c>
      <c r="CN6093" s="56" t="s">
        <v>217</v>
      </c>
      <c r="CO6093" s="52"/>
      <c r="CP6093" s="52"/>
      <c r="CQ6093" s="52"/>
      <c r="CR6093" s="52"/>
      <c r="CS6093" s="52"/>
      <c r="CT6093" s="52"/>
      <c r="CU6093" s="33"/>
      <c r="CV6093" s="33"/>
    </row>
    <row r="6094" spans="74:100">
      <c r="BV6094" s="62"/>
      <c r="BW6094" s="62"/>
      <c r="BX6094" s="62"/>
      <c r="BY6094" s="62"/>
      <c r="BZ6094" s="62"/>
      <c r="CA6094" s="62"/>
      <c r="CB6094" s="62"/>
      <c r="CC6094" s="62"/>
      <c r="CD6094" s="62"/>
      <c r="CE6094" s="62"/>
      <c r="CF6094" s="62"/>
      <c r="CL6094" s="56" t="s">
        <v>18817</v>
      </c>
      <c r="CM6094" s="56"/>
      <c r="CN6094" s="56"/>
      <c r="CO6094" s="52"/>
      <c r="CP6094" s="52"/>
      <c r="CQ6094" s="52"/>
      <c r="CR6094" s="52"/>
      <c r="CS6094" s="52"/>
      <c r="CT6094" s="52"/>
      <c r="CU6094" s="33"/>
      <c r="CV6094" s="33"/>
    </row>
    <row r="6095" spans="74:100">
      <c r="BV6095" s="62"/>
      <c r="BW6095" s="62"/>
      <c r="BX6095" s="62"/>
      <c r="BY6095" s="62"/>
      <c r="BZ6095" s="62"/>
      <c r="CA6095" s="62"/>
      <c r="CB6095" s="62"/>
      <c r="CC6095" s="62"/>
      <c r="CD6095" s="62"/>
      <c r="CE6095" s="62"/>
      <c r="CF6095" s="62"/>
      <c r="CL6095" s="56" t="s">
        <v>4852</v>
      </c>
      <c r="CM6095" s="56" t="s">
        <v>3118</v>
      </c>
      <c r="CN6095" s="56" t="s">
        <v>3118</v>
      </c>
      <c r="CO6095" s="52"/>
      <c r="CP6095" s="52"/>
      <c r="CQ6095" s="52"/>
      <c r="CR6095" s="52"/>
      <c r="CS6095" s="52"/>
      <c r="CT6095" s="52"/>
      <c r="CU6095" s="33"/>
      <c r="CV6095" s="33"/>
    </row>
    <row r="6096" spans="74:100">
      <c r="BV6096" s="62"/>
      <c r="BW6096" s="62"/>
      <c r="BX6096" s="62"/>
      <c r="BY6096" s="62"/>
      <c r="BZ6096" s="62"/>
      <c r="CA6096" s="62"/>
      <c r="CB6096" s="62"/>
      <c r="CC6096" s="62"/>
      <c r="CD6096" s="62"/>
      <c r="CE6096" s="62"/>
      <c r="CF6096" s="62"/>
      <c r="CL6096" s="56" t="s">
        <v>18818</v>
      </c>
      <c r="CM6096" s="56"/>
      <c r="CN6096" s="56"/>
      <c r="CO6096" s="52"/>
      <c r="CP6096" s="52"/>
      <c r="CQ6096" s="52"/>
      <c r="CR6096" s="52"/>
      <c r="CS6096" s="52"/>
      <c r="CT6096" s="52"/>
      <c r="CU6096" s="33"/>
      <c r="CV6096" s="33"/>
    </row>
    <row r="6097" spans="74:100">
      <c r="BV6097" s="62"/>
      <c r="BW6097" s="62"/>
      <c r="BX6097" s="62"/>
      <c r="BY6097" s="62"/>
      <c r="BZ6097" s="62"/>
      <c r="CA6097" s="62"/>
      <c r="CB6097" s="62"/>
      <c r="CC6097" s="62"/>
      <c r="CD6097" s="62"/>
      <c r="CE6097" s="62"/>
      <c r="CF6097" s="62"/>
      <c r="CL6097" s="56" t="s">
        <v>1628</v>
      </c>
      <c r="CM6097" s="56" t="s">
        <v>216</v>
      </c>
      <c r="CN6097" s="56" t="s">
        <v>216</v>
      </c>
      <c r="CO6097" s="52"/>
      <c r="CP6097" s="52"/>
      <c r="CQ6097" s="52"/>
      <c r="CR6097" s="52"/>
      <c r="CS6097" s="52"/>
      <c r="CT6097" s="52"/>
      <c r="CU6097" s="33"/>
      <c r="CV6097" s="33"/>
    </row>
    <row r="6098" spans="74:100">
      <c r="BV6098" s="62"/>
      <c r="BW6098" s="62"/>
      <c r="BX6098" s="62"/>
      <c r="BY6098" s="62"/>
      <c r="BZ6098" s="62"/>
      <c r="CA6098" s="62"/>
      <c r="CB6098" s="62"/>
      <c r="CC6098" s="62"/>
      <c r="CD6098" s="62"/>
      <c r="CE6098" s="62"/>
      <c r="CF6098" s="62"/>
      <c r="CL6098" s="56" t="s">
        <v>21738</v>
      </c>
      <c r="CM6098" s="56"/>
      <c r="CN6098" s="56"/>
      <c r="CO6098" s="52"/>
      <c r="CP6098" s="52"/>
      <c r="CQ6098" s="52"/>
      <c r="CR6098" s="52"/>
      <c r="CS6098" s="52"/>
      <c r="CT6098" s="52"/>
      <c r="CU6098" s="33"/>
      <c r="CV6098" s="33"/>
    </row>
    <row r="6099" spans="74:100">
      <c r="BV6099" s="62"/>
      <c r="BW6099" s="62"/>
      <c r="BX6099" s="62"/>
      <c r="BY6099" s="62"/>
      <c r="BZ6099" s="62"/>
      <c r="CA6099" s="62"/>
      <c r="CB6099" s="62"/>
      <c r="CC6099" s="62"/>
      <c r="CD6099" s="62"/>
      <c r="CE6099" s="62"/>
      <c r="CF6099" s="62"/>
      <c r="CL6099" s="56" t="s">
        <v>4853</v>
      </c>
      <c r="CM6099" s="56" t="s">
        <v>3118</v>
      </c>
      <c r="CN6099" s="56" t="s">
        <v>3118</v>
      </c>
      <c r="CO6099" s="52"/>
      <c r="CP6099" s="52"/>
      <c r="CQ6099" s="52"/>
      <c r="CR6099" s="52"/>
      <c r="CS6099" s="52"/>
      <c r="CT6099" s="52"/>
      <c r="CU6099" s="33"/>
      <c r="CV6099" s="33"/>
    </row>
    <row r="6100" spans="74:100">
      <c r="BV6100" s="62"/>
      <c r="BW6100" s="62"/>
      <c r="BX6100" s="62"/>
      <c r="BY6100" s="62"/>
      <c r="BZ6100" s="62"/>
      <c r="CA6100" s="62"/>
      <c r="CB6100" s="62"/>
      <c r="CC6100" s="62"/>
      <c r="CD6100" s="62"/>
      <c r="CE6100" s="62"/>
      <c r="CF6100" s="62"/>
      <c r="CL6100" s="56" t="s">
        <v>18819</v>
      </c>
      <c r="CM6100" s="56"/>
      <c r="CN6100" s="56"/>
      <c r="CO6100" s="52"/>
      <c r="CP6100" s="52"/>
      <c r="CQ6100" s="52"/>
      <c r="CR6100" s="52"/>
      <c r="CS6100" s="52"/>
      <c r="CT6100" s="52"/>
      <c r="CU6100" s="33"/>
      <c r="CV6100" s="33"/>
    </row>
    <row r="6101" spans="74:100">
      <c r="BV6101" s="62"/>
      <c r="BW6101" s="62"/>
      <c r="BX6101" s="62"/>
      <c r="BY6101" s="62"/>
      <c r="BZ6101" s="62"/>
      <c r="CA6101" s="62"/>
      <c r="CB6101" s="62"/>
      <c r="CC6101" s="62"/>
      <c r="CD6101" s="62"/>
      <c r="CE6101" s="62"/>
      <c r="CF6101" s="62"/>
      <c r="CL6101" s="56" t="s">
        <v>4854</v>
      </c>
      <c r="CM6101" s="56" t="s">
        <v>215</v>
      </c>
      <c r="CN6101" s="56" t="s">
        <v>215</v>
      </c>
      <c r="CO6101" s="52"/>
      <c r="CP6101" s="52"/>
      <c r="CQ6101" s="52"/>
      <c r="CR6101" s="52"/>
      <c r="CS6101" s="52"/>
      <c r="CT6101" s="52"/>
      <c r="CU6101" s="33"/>
      <c r="CV6101" s="33"/>
    </row>
    <row r="6102" spans="74:100">
      <c r="BV6102" s="62"/>
      <c r="BW6102" s="62"/>
      <c r="BX6102" s="62"/>
      <c r="BY6102" s="62"/>
      <c r="BZ6102" s="62"/>
      <c r="CA6102" s="62"/>
      <c r="CB6102" s="62"/>
      <c r="CC6102" s="62"/>
      <c r="CD6102" s="62"/>
      <c r="CE6102" s="62"/>
      <c r="CF6102" s="62"/>
      <c r="CL6102" s="56" t="s">
        <v>21739</v>
      </c>
      <c r="CM6102" s="56"/>
      <c r="CN6102" s="56"/>
      <c r="CO6102" s="52"/>
      <c r="CP6102" s="52"/>
      <c r="CQ6102" s="52"/>
      <c r="CR6102" s="52"/>
      <c r="CS6102" s="52"/>
      <c r="CT6102" s="52"/>
      <c r="CU6102" s="33"/>
      <c r="CV6102" s="33"/>
    </row>
    <row r="6103" spans="74:100">
      <c r="BV6103" s="62"/>
      <c r="BW6103" s="62"/>
      <c r="BX6103" s="62"/>
      <c r="BY6103" s="62"/>
      <c r="BZ6103" s="62"/>
      <c r="CA6103" s="62"/>
      <c r="CB6103" s="62"/>
      <c r="CC6103" s="62"/>
      <c r="CD6103" s="62"/>
      <c r="CE6103" s="62"/>
      <c r="CF6103" s="62"/>
      <c r="CL6103" s="56" t="s">
        <v>4855</v>
      </c>
      <c r="CM6103" s="56" t="s">
        <v>3118</v>
      </c>
      <c r="CN6103" s="56" t="s">
        <v>3118</v>
      </c>
      <c r="CO6103" s="52"/>
      <c r="CP6103" s="52"/>
      <c r="CQ6103" s="52"/>
      <c r="CR6103" s="52"/>
      <c r="CS6103" s="52"/>
      <c r="CT6103" s="52"/>
      <c r="CU6103" s="33"/>
      <c r="CV6103" s="33"/>
    </row>
    <row r="6104" spans="74:100">
      <c r="BV6104" s="62"/>
      <c r="BW6104" s="62"/>
      <c r="BX6104" s="62"/>
      <c r="BY6104" s="62"/>
      <c r="BZ6104" s="62"/>
      <c r="CA6104" s="62"/>
      <c r="CB6104" s="62"/>
      <c r="CC6104" s="62"/>
      <c r="CD6104" s="62"/>
      <c r="CE6104" s="62"/>
      <c r="CF6104" s="62"/>
      <c r="CL6104" s="56" t="s">
        <v>18820</v>
      </c>
      <c r="CM6104" s="56"/>
      <c r="CN6104" s="56"/>
      <c r="CO6104" s="52"/>
      <c r="CP6104" s="52"/>
      <c r="CQ6104" s="52"/>
      <c r="CR6104" s="52"/>
      <c r="CS6104" s="52"/>
      <c r="CT6104" s="52"/>
      <c r="CU6104" s="33"/>
      <c r="CV6104" s="33"/>
    </row>
    <row r="6105" spans="74:100">
      <c r="BV6105" s="62"/>
      <c r="BW6105" s="62"/>
      <c r="BX6105" s="62"/>
      <c r="BY6105" s="62"/>
      <c r="BZ6105" s="62"/>
      <c r="CA6105" s="62"/>
      <c r="CB6105" s="62"/>
      <c r="CC6105" s="62"/>
      <c r="CD6105" s="62"/>
      <c r="CE6105" s="62"/>
      <c r="CF6105" s="62"/>
      <c r="CL6105" s="56" t="s">
        <v>4856</v>
      </c>
      <c r="CM6105" s="56" t="s">
        <v>217</v>
      </c>
      <c r="CN6105" s="56" t="s">
        <v>217</v>
      </c>
      <c r="CO6105" s="52"/>
      <c r="CP6105" s="52"/>
      <c r="CQ6105" s="52"/>
      <c r="CR6105" s="52"/>
      <c r="CS6105" s="52"/>
      <c r="CT6105" s="52"/>
      <c r="CU6105" s="33"/>
      <c r="CV6105" s="33"/>
    </row>
    <row r="6106" spans="74:100">
      <c r="BV6106" s="62"/>
      <c r="BW6106" s="62"/>
      <c r="BX6106" s="62"/>
      <c r="BY6106" s="62"/>
      <c r="BZ6106" s="62"/>
      <c r="CA6106" s="62"/>
      <c r="CB6106" s="62"/>
      <c r="CC6106" s="62"/>
      <c r="CD6106" s="62"/>
      <c r="CE6106" s="62"/>
      <c r="CF6106" s="62"/>
      <c r="CL6106" s="56" t="s">
        <v>21740</v>
      </c>
      <c r="CM6106" s="56"/>
      <c r="CN6106" s="56"/>
      <c r="CO6106" s="52"/>
      <c r="CP6106" s="52"/>
      <c r="CQ6106" s="52"/>
      <c r="CR6106" s="52"/>
      <c r="CS6106" s="52"/>
      <c r="CT6106" s="52"/>
      <c r="CU6106" s="33"/>
      <c r="CV6106" s="33"/>
    </row>
    <row r="6107" spans="74:100">
      <c r="BV6107" s="62"/>
      <c r="BW6107" s="62"/>
      <c r="BX6107" s="62"/>
      <c r="BY6107" s="62"/>
      <c r="BZ6107" s="62"/>
      <c r="CA6107" s="62"/>
      <c r="CB6107" s="62"/>
      <c r="CC6107" s="62"/>
      <c r="CD6107" s="62"/>
      <c r="CE6107" s="62"/>
      <c r="CF6107" s="62"/>
      <c r="CL6107" s="56" t="s">
        <v>4857</v>
      </c>
      <c r="CM6107" s="56" t="s">
        <v>217</v>
      </c>
      <c r="CN6107" s="56" t="s">
        <v>217</v>
      </c>
      <c r="CO6107" s="52"/>
      <c r="CP6107" s="52"/>
      <c r="CQ6107" s="52"/>
      <c r="CR6107" s="52"/>
      <c r="CS6107" s="52"/>
      <c r="CT6107" s="52"/>
      <c r="CU6107" s="33"/>
      <c r="CV6107" s="33"/>
    </row>
    <row r="6108" spans="74:100">
      <c r="BV6108" s="62"/>
      <c r="BW6108" s="62"/>
      <c r="BX6108" s="62"/>
      <c r="BY6108" s="62"/>
      <c r="BZ6108" s="62"/>
      <c r="CA6108" s="62"/>
      <c r="CB6108" s="62"/>
      <c r="CC6108" s="62"/>
      <c r="CD6108" s="62"/>
      <c r="CE6108" s="62"/>
      <c r="CF6108" s="62"/>
      <c r="CL6108" s="56" t="s">
        <v>18820</v>
      </c>
      <c r="CM6108" s="56"/>
      <c r="CN6108" s="56"/>
      <c r="CO6108" s="52"/>
      <c r="CP6108" s="52"/>
      <c r="CQ6108" s="52"/>
      <c r="CR6108" s="52"/>
      <c r="CS6108" s="52"/>
      <c r="CT6108" s="52"/>
      <c r="CU6108" s="33"/>
      <c r="CV6108" s="33"/>
    </row>
    <row r="6109" spans="74:100">
      <c r="BV6109" s="62"/>
      <c r="BW6109" s="62"/>
      <c r="BX6109" s="62"/>
      <c r="BY6109" s="62"/>
      <c r="BZ6109" s="62"/>
      <c r="CA6109" s="62"/>
      <c r="CB6109" s="62"/>
      <c r="CC6109" s="62"/>
      <c r="CD6109" s="62"/>
      <c r="CE6109" s="62"/>
      <c r="CF6109" s="62"/>
      <c r="CL6109" s="56" t="s">
        <v>4858</v>
      </c>
      <c r="CM6109" s="56" t="s">
        <v>3118</v>
      </c>
      <c r="CN6109" s="56" t="s">
        <v>3118</v>
      </c>
      <c r="CO6109" s="52"/>
      <c r="CP6109" s="52"/>
      <c r="CQ6109" s="52"/>
      <c r="CR6109" s="52"/>
      <c r="CS6109" s="52"/>
      <c r="CT6109" s="52"/>
      <c r="CU6109" s="33"/>
      <c r="CV6109" s="33"/>
    </row>
    <row r="6110" spans="74:100">
      <c r="BV6110" s="62"/>
      <c r="BW6110" s="62"/>
      <c r="BX6110" s="62"/>
      <c r="BY6110" s="62"/>
      <c r="BZ6110" s="62"/>
      <c r="CA6110" s="62"/>
      <c r="CB6110" s="62"/>
      <c r="CC6110" s="62"/>
      <c r="CD6110" s="62"/>
      <c r="CE6110" s="62"/>
      <c r="CF6110" s="62"/>
      <c r="CL6110" s="56" t="s">
        <v>18821</v>
      </c>
      <c r="CM6110" s="56"/>
      <c r="CN6110" s="56"/>
      <c r="CO6110" s="52"/>
      <c r="CP6110" s="52"/>
      <c r="CQ6110" s="52"/>
      <c r="CR6110" s="52"/>
      <c r="CS6110" s="52"/>
      <c r="CT6110" s="52"/>
      <c r="CU6110" s="33"/>
      <c r="CV6110" s="33"/>
    </row>
    <row r="6111" spans="74:100">
      <c r="BV6111" s="62"/>
      <c r="BW6111" s="62"/>
      <c r="BX6111" s="62"/>
      <c r="BY6111" s="62"/>
      <c r="BZ6111" s="62"/>
      <c r="CA6111" s="62"/>
      <c r="CB6111" s="62"/>
      <c r="CC6111" s="62"/>
      <c r="CD6111" s="62"/>
      <c r="CE6111" s="62"/>
      <c r="CF6111" s="62"/>
      <c r="CL6111" s="56" t="s">
        <v>1630</v>
      </c>
      <c r="CM6111" s="56" t="s">
        <v>216</v>
      </c>
      <c r="CN6111" s="56" t="s">
        <v>216</v>
      </c>
      <c r="CO6111" s="52"/>
      <c r="CP6111" s="52"/>
      <c r="CQ6111" s="52"/>
      <c r="CR6111" s="52"/>
      <c r="CS6111" s="52"/>
      <c r="CT6111" s="52"/>
      <c r="CU6111" s="33"/>
      <c r="CV6111" s="33"/>
    </row>
    <row r="6112" spans="74:100">
      <c r="BV6112" s="62"/>
      <c r="BW6112" s="62"/>
      <c r="BX6112" s="62"/>
      <c r="BY6112" s="62"/>
      <c r="BZ6112" s="62"/>
      <c r="CA6112" s="62"/>
      <c r="CB6112" s="62"/>
      <c r="CC6112" s="62"/>
      <c r="CD6112" s="62"/>
      <c r="CE6112" s="62"/>
      <c r="CF6112" s="62"/>
      <c r="CL6112" s="56" t="s">
        <v>21741</v>
      </c>
      <c r="CM6112" s="56"/>
      <c r="CN6112" s="56"/>
      <c r="CO6112" s="52"/>
      <c r="CP6112" s="52"/>
      <c r="CQ6112" s="52"/>
      <c r="CR6112" s="52"/>
      <c r="CS6112" s="52"/>
      <c r="CT6112" s="52"/>
      <c r="CU6112" s="33"/>
      <c r="CV6112" s="33"/>
    </row>
    <row r="6113" spans="74:100">
      <c r="BV6113" s="62"/>
      <c r="BW6113" s="62"/>
      <c r="BX6113" s="62"/>
      <c r="BY6113" s="62"/>
      <c r="BZ6113" s="62"/>
      <c r="CA6113" s="62"/>
      <c r="CB6113" s="62"/>
      <c r="CC6113" s="62"/>
      <c r="CD6113" s="62"/>
      <c r="CE6113" s="62"/>
      <c r="CF6113" s="62"/>
      <c r="CL6113" s="56" t="s">
        <v>1631</v>
      </c>
      <c r="CM6113" s="56" t="s">
        <v>216</v>
      </c>
      <c r="CN6113" s="56" t="s">
        <v>216</v>
      </c>
      <c r="CO6113" s="52"/>
      <c r="CP6113" s="52"/>
      <c r="CQ6113" s="52"/>
      <c r="CR6113" s="52"/>
      <c r="CS6113" s="52"/>
      <c r="CT6113" s="52"/>
      <c r="CU6113" s="33"/>
      <c r="CV6113" s="33"/>
    </row>
    <row r="6114" spans="74:100">
      <c r="BV6114" s="62"/>
      <c r="BW6114" s="62"/>
      <c r="BX6114" s="62"/>
      <c r="BY6114" s="62"/>
      <c r="BZ6114" s="62"/>
      <c r="CA6114" s="62"/>
      <c r="CB6114" s="62"/>
      <c r="CC6114" s="62"/>
      <c r="CD6114" s="62"/>
      <c r="CE6114" s="62"/>
      <c r="CF6114" s="62"/>
      <c r="CL6114" s="56" t="s">
        <v>21742</v>
      </c>
      <c r="CM6114" s="56"/>
      <c r="CN6114" s="56"/>
      <c r="CO6114" s="52"/>
      <c r="CP6114" s="52"/>
      <c r="CQ6114" s="52"/>
      <c r="CR6114" s="52"/>
      <c r="CS6114" s="52"/>
      <c r="CT6114" s="52"/>
      <c r="CU6114" s="33"/>
      <c r="CV6114" s="33"/>
    </row>
    <row r="6115" spans="74:100">
      <c r="BV6115" s="62"/>
      <c r="BW6115" s="62"/>
      <c r="BX6115" s="62"/>
      <c r="BY6115" s="62"/>
      <c r="BZ6115" s="62"/>
      <c r="CA6115" s="62"/>
      <c r="CB6115" s="62"/>
      <c r="CC6115" s="62"/>
      <c r="CD6115" s="62"/>
      <c r="CE6115" s="62"/>
      <c r="CF6115" s="62"/>
      <c r="CL6115" s="56" t="s">
        <v>1632</v>
      </c>
      <c r="CM6115" s="56" t="s">
        <v>216</v>
      </c>
      <c r="CN6115" s="56" t="s">
        <v>216</v>
      </c>
      <c r="CO6115" s="52"/>
      <c r="CP6115" s="52"/>
      <c r="CQ6115" s="52"/>
      <c r="CR6115" s="52"/>
      <c r="CS6115" s="52"/>
      <c r="CT6115" s="52"/>
      <c r="CU6115" s="33"/>
      <c r="CV6115" s="33"/>
    </row>
    <row r="6116" spans="74:100">
      <c r="BV6116" s="62"/>
      <c r="BW6116" s="62"/>
      <c r="BX6116" s="62"/>
      <c r="BY6116" s="62"/>
      <c r="BZ6116" s="62"/>
      <c r="CA6116" s="62"/>
      <c r="CB6116" s="62"/>
      <c r="CC6116" s="62"/>
      <c r="CD6116" s="62"/>
      <c r="CE6116" s="62"/>
      <c r="CF6116" s="62"/>
      <c r="CL6116" s="56" t="s">
        <v>21743</v>
      </c>
      <c r="CM6116" s="56"/>
      <c r="CN6116" s="56"/>
      <c r="CO6116" s="52"/>
      <c r="CP6116" s="52"/>
      <c r="CQ6116" s="52"/>
      <c r="CR6116" s="52"/>
      <c r="CS6116" s="52"/>
      <c r="CT6116" s="52"/>
      <c r="CU6116" s="33"/>
      <c r="CV6116" s="33"/>
    </row>
    <row r="6117" spans="74:100">
      <c r="BV6117" s="62"/>
      <c r="BW6117" s="62"/>
      <c r="BX6117" s="62"/>
      <c r="BY6117" s="62"/>
      <c r="BZ6117" s="62"/>
      <c r="CA6117" s="62"/>
      <c r="CB6117" s="62"/>
      <c r="CC6117" s="62"/>
      <c r="CD6117" s="62"/>
      <c r="CE6117" s="62"/>
      <c r="CF6117" s="62"/>
      <c r="CL6117" s="56" t="s">
        <v>1633</v>
      </c>
      <c r="CM6117" s="56" t="s">
        <v>216</v>
      </c>
      <c r="CN6117" s="56" t="s">
        <v>216</v>
      </c>
      <c r="CO6117" s="52"/>
      <c r="CP6117" s="52"/>
      <c r="CQ6117" s="52"/>
      <c r="CR6117" s="52"/>
      <c r="CS6117" s="52"/>
      <c r="CT6117" s="52"/>
      <c r="CU6117" s="33"/>
      <c r="CV6117" s="33"/>
    </row>
    <row r="6118" spans="74:100">
      <c r="BV6118" s="62"/>
      <c r="BW6118" s="62"/>
      <c r="BX6118" s="62"/>
      <c r="BY6118" s="62"/>
      <c r="BZ6118" s="62"/>
      <c r="CA6118" s="62"/>
      <c r="CB6118" s="62"/>
      <c r="CC6118" s="62"/>
      <c r="CD6118" s="62"/>
      <c r="CE6118" s="62"/>
      <c r="CF6118" s="62"/>
      <c r="CL6118" s="56" t="s">
        <v>21744</v>
      </c>
      <c r="CM6118" s="56"/>
      <c r="CN6118" s="56"/>
      <c r="CO6118" s="52"/>
      <c r="CP6118" s="52"/>
      <c r="CQ6118" s="52"/>
      <c r="CR6118" s="52"/>
      <c r="CS6118" s="52"/>
      <c r="CT6118" s="52"/>
      <c r="CU6118" s="33"/>
      <c r="CV6118" s="33"/>
    </row>
    <row r="6119" spans="74:100">
      <c r="BV6119" s="62"/>
      <c r="BW6119" s="62"/>
      <c r="BX6119" s="62"/>
      <c r="BY6119" s="62"/>
      <c r="BZ6119" s="62"/>
      <c r="CA6119" s="62"/>
      <c r="CB6119" s="62"/>
      <c r="CC6119" s="62"/>
      <c r="CD6119" s="62"/>
      <c r="CE6119" s="62"/>
      <c r="CF6119" s="62"/>
      <c r="CL6119" s="56" t="s">
        <v>4859</v>
      </c>
      <c r="CM6119" s="56" t="s">
        <v>3118</v>
      </c>
      <c r="CN6119" s="56" t="s">
        <v>3118</v>
      </c>
      <c r="CO6119" s="52"/>
      <c r="CP6119" s="52"/>
      <c r="CQ6119" s="52"/>
      <c r="CR6119" s="52"/>
      <c r="CS6119" s="52"/>
      <c r="CT6119" s="52"/>
      <c r="CU6119" s="33"/>
      <c r="CV6119" s="33"/>
    </row>
    <row r="6120" spans="74:100">
      <c r="BV6120" s="62"/>
      <c r="BW6120" s="62"/>
      <c r="BX6120" s="62"/>
      <c r="BY6120" s="62"/>
      <c r="BZ6120" s="62"/>
      <c r="CA6120" s="62"/>
      <c r="CB6120" s="62"/>
      <c r="CC6120" s="62"/>
      <c r="CD6120" s="62"/>
      <c r="CE6120" s="62"/>
      <c r="CF6120" s="62"/>
      <c r="CL6120" s="56" t="s">
        <v>18822</v>
      </c>
      <c r="CM6120" s="56"/>
      <c r="CN6120" s="56"/>
      <c r="CO6120" s="52"/>
      <c r="CP6120" s="52"/>
      <c r="CQ6120" s="52"/>
      <c r="CR6120" s="52"/>
      <c r="CS6120" s="52"/>
      <c r="CT6120" s="52"/>
      <c r="CU6120" s="33"/>
      <c r="CV6120" s="33"/>
    </row>
    <row r="6121" spans="74:100">
      <c r="BV6121" s="62"/>
      <c r="BW6121" s="62"/>
      <c r="BX6121" s="62"/>
      <c r="BY6121" s="62"/>
      <c r="BZ6121" s="62"/>
      <c r="CA6121" s="62"/>
      <c r="CB6121" s="62"/>
      <c r="CC6121" s="62"/>
      <c r="CD6121" s="62"/>
      <c r="CE6121" s="62"/>
      <c r="CF6121" s="62"/>
      <c r="CL6121" s="56" t="s">
        <v>4860</v>
      </c>
      <c r="CM6121" s="56" t="s">
        <v>217</v>
      </c>
      <c r="CN6121" s="56" t="s">
        <v>217</v>
      </c>
      <c r="CO6121" s="52"/>
      <c r="CP6121" s="52"/>
      <c r="CQ6121" s="52"/>
      <c r="CR6121" s="52"/>
      <c r="CS6121" s="52"/>
      <c r="CT6121" s="52"/>
      <c r="CU6121" s="33"/>
      <c r="CV6121" s="33"/>
    </row>
    <row r="6122" spans="74:100">
      <c r="BV6122" s="62"/>
      <c r="BW6122" s="62"/>
      <c r="BX6122" s="62"/>
      <c r="BY6122" s="62"/>
      <c r="BZ6122" s="62"/>
      <c r="CA6122" s="62"/>
      <c r="CB6122" s="62"/>
      <c r="CC6122" s="62"/>
      <c r="CD6122" s="62"/>
      <c r="CE6122" s="62"/>
      <c r="CF6122" s="62"/>
      <c r="CL6122" s="56" t="s">
        <v>21745</v>
      </c>
      <c r="CM6122" s="56"/>
      <c r="CN6122" s="56"/>
      <c r="CO6122" s="52"/>
      <c r="CP6122" s="52"/>
      <c r="CQ6122" s="52"/>
      <c r="CR6122" s="52"/>
      <c r="CS6122" s="52"/>
      <c r="CT6122" s="52"/>
      <c r="CU6122" s="33"/>
      <c r="CV6122" s="33"/>
    </row>
    <row r="6123" spans="74:100">
      <c r="BV6123" s="62"/>
      <c r="BW6123" s="62"/>
      <c r="BX6123" s="62"/>
      <c r="BY6123" s="62"/>
      <c r="BZ6123" s="62"/>
      <c r="CA6123" s="62"/>
      <c r="CB6123" s="62"/>
      <c r="CC6123" s="62"/>
      <c r="CD6123" s="62"/>
      <c r="CE6123" s="62"/>
      <c r="CF6123" s="62"/>
      <c r="CL6123" s="56" t="s">
        <v>24866</v>
      </c>
      <c r="CM6123" s="56"/>
      <c r="CN6123" s="56"/>
      <c r="CO6123" s="52"/>
      <c r="CP6123" s="52"/>
      <c r="CQ6123" s="52"/>
      <c r="CR6123" s="52"/>
      <c r="CS6123" s="52"/>
      <c r="CT6123" s="52"/>
      <c r="CU6123" s="33"/>
      <c r="CV6123" s="33"/>
    </row>
    <row r="6124" spans="74:100">
      <c r="BV6124" s="62"/>
      <c r="BW6124" s="62"/>
      <c r="BX6124" s="62"/>
      <c r="BY6124" s="62"/>
      <c r="BZ6124" s="62"/>
      <c r="CA6124" s="62"/>
      <c r="CB6124" s="62"/>
      <c r="CC6124" s="62"/>
      <c r="CD6124" s="62"/>
      <c r="CE6124" s="62"/>
      <c r="CF6124" s="62"/>
      <c r="CL6124" s="56" t="s">
        <v>24867</v>
      </c>
      <c r="CM6124" s="56"/>
      <c r="CN6124" s="56"/>
      <c r="CO6124" s="52"/>
      <c r="CP6124" s="52"/>
      <c r="CQ6124" s="52"/>
      <c r="CR6124" s="52"/>
      <c r="CS6124" s="52"/>
      <c r="CT6124" s="52"/>
      <c r="CU6124" s="33"/>
      <c r="CV6124" s="33"/>
    </row>
    <row r="6125" spans="74:100">
      <c r="BV6125" s="62"/>
      <c r="BW6125" s="62"/>
      <c r="BX6125" s="62"/>
      <c r="BY6125" s="62"/>
      <c r="BZ6125" s="62"/>
      <c r="CA6125" s="62"/>
      <c r="CB6125" s="62"/>
      <c r="CC6125" s="62"/>
      <c r="CD6125" s="62"/>
      <c r="CE6125" s="62"/>
      <c r="CF6125" s="62"/>
      <c r="CL6125" s="56" t="s">
        <v>16918</v>
      </c>
      <c r="CM6125" s="56" t="s">
        <v>214</v>
      </c>
      <c r="CN6125" s="56" t="s">
        <v>214</v>
      </c>
      <c r="CO6125" s="52"/>
      <c r="CP6125" s="52"/>
      <c r="CQ6125" s="52"/>
      <c r="CR6125" s="52"/>
      <c r="CS6125" s="52"/>
      <c r="CT6125" s="52"/>
      <c r="CU6125" s="33"/>
      <c r="CV6125" s="33"/>
    </row>
    <row r="6126" spans="74:100">
      <c r="BV6126" s="62"/>
      <c r="BW6126" s="62"/>
      <c r="BX6126" s="62"/>
      <c r="BY6126" s="62"/>
      <c r="BZ6126" s="62"/>
      <c r="CA6126" s="62"/>
      <c r="CB6126" s="62"/>
      <c r="CC6126" s="62"/>
      <c r="CD6126" s="62"/>
      <c r="CE6126" s="62"/>
      <c r="CF6126" s="62"/>
      <c r="CL6126" s="56" t="s">
        <v>4861</v>
      </c>
      <c r="CM6126" s="56" t="s">
        <v>3118</v>
      </c>
      <c r="CN6126" s="56" t="s">
        <v>3118</v>
      </c>
      <c r="CO6126" s="52"/>
      <c r="CP6126" s="52"/>
      <c r="CQ6126" s="52"/>
      <c r="CR6126" s="52"/>
      <c r="CS6126" s="52"/>
      <c r="CT6126" s="52"/>
      <c r="CU6126" s="33"/>
      <c r="CV6126" s="33"/>
    </row>
    <row r="6127" spans="74:100">
      <c r="BV6127" s="62"/>
      <c r="BW6127" s="62"/>
      <c r="BX6127" s="62"/>
      <c r="BY6127" s="62"/>
      <c r="BZ6127" s="62"/>
      <c r="CA6127" s="62"/>
      <c r="CB6127" s="62"/>
      <c r="CC6127" s="62"/>
      <c r="CD6127" s="62"/>
      <c r="CE6127" s="62"/>
      <c r="CF6127" s="62"/>
      <c r="CL6127" s="56" t="s">
        <v>18823</v>
      </c>
      <c r="CM6127" s="56"/>
      <c r="CN6127" s="56"/>
      <c r="CO6127" s="52"/>
      <c r="CP6127" s="52"/>
      <c r="CQ6127" s="52"/>
      <c r="CR6127" s="52"/>
      <c r="CS6127" s="52"/>
      <c r="CT6127" s="52"/>
      <c r="CU6127" s="33"/>
      <c r="CV6127" s="33"/>
    </row>
    <row r="6128" spans="74:100">
      <c r="BV6128" s="62"/>
      <c r="BW6128" s="62"/>
      <c r="BX6128" s="62"/>
      <c r="BY6128" s="62"/>
      <c r="BZ6128" s="62"/>
      <c r="CA6128" s="62"/>
      <c r="CB6128" s="62"/>
      <c r="CC6128" s="62"/>
      <c r="CD6128" s="62"/>
      <c r="CE6128" s="62"/>
      <c r="CF6128" s="62"/>
      <c r="CL6128" s="56" t="s">
        <v>1634</v>
      </c>
      <c r="CM6128" s="56" t="s">
        <v>213</v>
      </c>
      <c r="CN6128" s="56" t="s">
        <v>213</v>
      </c>
      <c r="CO6128" s="52"/>
      <c r="CP6128" s="52"/>
      <c r="CQ6128" s="52"/>
      <c r="CR6128" s="52"/>
      <c r="CS6128" s="52"/>
      <c r="CT6128" s="52"/>
      <c r="CU6128" s="33"/>
      <c r="CV6128" s="33"/>
    </row>
    <row r="6129" spans="74:100">
      <c r="BV6129" s="62"/>
      <c r="BW6129" s="62"/>
      <c r="BX6129" s="62"/>
      <c r="BY6129" s="62"/>
      <c r="BZ6129" s="62"/>
      <c r="CA6129" s="62"/>
      <c r="CB6129" s="62"/>
      <c r="CC6129" s="62"/>
      <c r="CD6129" s="62"/>
      <c r="CE6129" s="62"/>
      <c r="CF6129" s="62"/>
      <c r="CL6129" s="56" t="s">
        <v>21746</v>
      </c>
      <c r="CM6129" s="56"/>
      <c r="CN6129" s="56"/>
      <c r="CO6129" s="52"/>
      <c r="CP6129" s="52"/>
      <c r="CQ6129" s="52"/>
      <c r="CR6129" s="52"/>
      <c r="CS6129" s="52"/>
      <c r="CT6129" s="52"/>
      <c r="CU6129" s="33"/>
      <c r="CV6129" s="33"/>
    </row>
    <row r="6130" spans="74:100">
      <c r="BV6130" s="62"/>
      <c r="BW6130" s="62"/>
      <c r="BX6130" s="62"/>
      <c r="BY6130" s="62"/>
      <c r="BZ6130" s="62"/>
      <c r="CA6130" s="62"/>
      <c r="CB6130" s="62"/>
      <c r="CC6130" s="62"/>
      <c r="CD6130" s="62"/>
      <c r="CE6130" s="62"/>
      <c r="CF6130" s="62"/>
      <c r="CL6130" s="56" t="s">
        <v>1635</v>
      </c>
      <c r="CM6130" s="56" t="s">
        <v>213</v>
      </c>
      <c r="CN6130" s="56" t="s">
        <v>213</v>
      </c>
      <c r="CO6130" s="52"/>
      <c r="CP6130" s="52"/>
      <c r="CQ6130" s="52"/>
      <c r="CR6130" s="52"/>
      <c r="CS6130" s="52"/>
      <c r="CT6130" s="52"/>
      <c r="CU6130" s="33"/>
      <c r="CV6130" s="33"/>
    </row>
    <row r="6131" spans="74:100">
      <c r="BV6131" s="62"/>
      <c r="BW6131" s="62"/>
      <c r="BX6131" s="62"/>
      <c r="BY6131" s="62"/>
      <c r="BZ6131" s="62"/>
      <c r="CA6131" s="62"/>
      <c r="CB6131" s="62"/>
      <c r="CC6131" s="62"/>
      <c r="CD6131" s="62"/>
      <c r="CE6131" s="62"/>
      <c r="CF6131" s="62"/>
      <c r="CL6131" s="56" t="s">
        <v>21747</v>
      </c>
      <c r="CM6131" s="56"/>
      <c r="CN6131" s="56"/>
      <c r="CO6131" s="52"/>
      <c r="CP6131" s="52"/>
      <c r="CQ6131" s="52"/>
      <c r="CR6131" s="52"/>
      <c r="CS6131" s="52"/>
      <c r="CT6131" s="52"/>
      <c r="CU6131" s="33"/>
      <c r="CV6131" s="33"/>
    </row>
    <row r="6132" spans="74:100">
      <c r="BV6132" s="62"/>
      <c r="BW6132" s="62"/>
      <c r="BX6132" s="62"/>
      <c r="BY6132" s="62"/>
      <c r="BZ6132" s="62"/>
      <c r="CA6132" s="62"/>
      <c r="CB6132" s="62"/>
      <c r="CC6132" s="62"/>
      <c r="CD6132" s="62"/>
      <c r="CE6132" s="62"/>
      <c r="CF6132" s="62"/>
      <c r="CL6132" s="56" t="s">
        <v>1636</v>
      </c>
      <c r="CM6132" s="56" t="s">
        <v>213</v>
      </c>
      <c r="CN6132" s="56" t="s">
        <v>213</v>
      </c>
      <c r="CO6132" s="52"/>
      <c r="CP6132" s="52"/>
      <c r="CQ6132" s="52"/>
      <c r="CR6132" s="52"/>
      <c r="CS6132" s="52"/>
      <c r="CT6132" s="52"/>
      <c r="CU6132" s="33"/>
      <c r="CV6132" s="33"/>
    </row>
    <row r="6133" spans="74:100">
      <c r="BV6133" s="62"/>
      <c r="BW6133" s="62"/>
      <c r="BX6133" s="62"/>
      <c r="BY6133" s="62"/>
      <c r="BZ6133" s="62"/>
      <c r="CA6133" s="62"/>
      <c r="CB6133" s="62"/>
      <c r="CC6133" s="62"/>
      <c r="CD6133" s="62"/>
      <c r="CE6133" s="62"/>
      <c r="CF6133" s="62"/>
      <c r="CL6133" s="56" t="s">
        <v>21748</v>
      </c>
      <c r="CM6133" s="56"/>
      <c r="CN6133" s="56"/>
      <c r="CO6133" s="52"/>
      <c r="CP6133" s="52"/>
      <c r="CQ6133" s="52"/>
      <c r="CR6133" s="52"/>
      <c r="CS6133" s="52"/>
      <c r="CT6133" s="52"/>
      <c r="CU6133" s="33"/>
      <c r="CV6133" s="33"/>
    </row>
    <row r="6134" spans="74:100">
      <c r="BV6134" s="62"/>
      <c r="BW6134" s="62"/>
      <c r="BX6134" s="62"/>
      <c r="BY6134" s="62"/>
      <c r="BZ6134" s="62"/>
      <c r="CA6134" s="62"/>
      <c r="CB6134" s="62"/>
      <c r="CC6134" s="62"/>
      <c r="CD6134" s="62"/>
      <c r="CE6134" s="62"/>
      <c r="CF6134" s="62"/>
      <c r="CL6134" s="56" t="s">
        <v>27743</v>
      </c>
      <c r="CM6134" s="56" t="s">
        <v>3118</v>
      </c>
      <c r="CN6134" s="56" t="s">
        <v>3118</v>
      </c>
      <c r="CO6134" s="52"/>
      <c r="CP6134" s="52"/>
      <c r="CQ6134" s="52"/>
      <c r="CR6134" s="52"/>
      <c r="CS6134" s="52"/>
      <c r="CT6134" s="52"/>
      <c r="CU6134" s="33"/>
      <c r="CV6134" s="33"/>
    </row>
    <row r="6135" spans="74:100">
      <c r="BV6135" s="62"/>
      <c r="BW6135" s="62"/>
      <c r="BX6135" s="62"/>
      <c r="BY6135" s="62"/>
      <c r="BZ6135" s="62"/>
      <c r="CA6135" s="62"/>
      <c r="CB6135" s="62"/>
      <c r="CC6135" s="62"/>
      <c r="CD6135" s="62"/>
      <c r="CE6135" s="62"/>
      <c r="CF6135" s="62"/>
      <c r="CL6135" s="56" t="s">
        <v>27744</v>
      </c>
      <c r="CM6135" s="56"/>
      <c r="CN6135" s="56"/>
      <c r="CO6135" s="52"/>
      <c r="CP6135" s="52"/>
      <c r="CQ6135" s="52"/>
      <c r="CR6135" s="52"/>
      <c r="CS6135" s="52"/>
      <c r="CT6135" s="52"/>
      <c r="CU6135" s="33"/>
      <c r="CV6135" s="33"/>
    </row>
    <row r="6136" spans="74:100">
      <c r="BV6136" s="62"/>
      <c r="BW6136" s="62"/>
      <c r="BX6136" s="62"/>
      <c r="BY6136" s="62"/>
      <c r="BZ6136" s="62"/>
      <c r="CA6136" s="62"/>
      <c r="CB6136" s="62"/>
      <c r="CC6136" s="62"/>
      <c r="CD6136" s="62"/>
      <c r="CE6136" s="62"/>
      <c r="CF6136" s="62"/>
      <c r="CL6136" s="56" t="s">
        <v>27745</v>
      </c>
      <c r="CM6136" s="56" t="s">
        <v>217</v>
      </c>
      <c r="CN6136" s="56" t="s">
        <v>217</v>
      </c>
      <c r="CO6136" s="52"/>
      <c r="CP6136" s="52"/>
      <c r="CQ6136" s="52"/>
      <c r="CR6136" s="52"/>
      <c r="CS6136" s="52"/>
      <c r="CT6136" s="52"/>
      <c r="CU6136" s="33"/>
      <c r="CV6136" s="33"/>
    </row>
    <row r="6137" spans="74:100">
      <c r="BV6137" s="62"/>
      <c r="BW6137" s="62"/>
      <c r="BX6137" s="62"/>
      <c r="BY6137" s="62"/>
      <c r="BZ6137" s="62"/>
      <c r="CA6137" s="62"/>
      <c r="CB6137" s="62"/>
      <c r="CC6137" s="62"/>
      <c r="CD6137" s="62"/>
      <c r="CE6137" s="62"/>
      <c r="CF6137" s="62"/>
      <c r="CL6137" s="56" t="s">
        <v>27744</v>
      </c>
      <c r="CM6137" s="56"/>
      <c r="CN6137" s="56"/>
      <c r="CO6137" s="52"/>
      <c r="CP6137" s="52"/>
      <c r="CQ6137" s="52"/>
      <c r="CR6137" s="52"/>
      <c r="CS6137" s="52"/>
      <c r="CT6137" s="52"/>
      <c r="CU6137" s="33"/>
      <c r="CV6137" s="33"/>
    </row>
    <row r="6138" spans="74:100">
      <c r="BV6138" s="62"/>
      <c r="BW6138" s="62"/>
      <c r="BX6138" s="62"/>
      <c r="BY6138" s="62"/>
      <c r="BZ6138" s="62"/>
      <c r="CA6138" s="62"/>
      <c r="CB6138" s="62"/>
      <c r="CC6138" s="62"/>
      <c r="CD6138" s="62"/>
      <c r="CE6138" s="62"/>
      <c r="CF6138" s="62"/>
      <c r="CL6138" s="56" t="s">
        <v>27746</v>
      </c>
      <c r="CM6138" s="56" t="s">
        <v>217</v>
      </c>
      <c r="CN6138" s="56" t="s">
        <v>217</v>
      </c>
      <c r="CO6138" s="52"/>
      <c r="CP6138" s="52"/>
      <c r="CQ6138" s="52"/>
      <c r="CR6138" s="52"/>
      <c r="CS6138" s="52"/>
      <c r="CT6138" s="52"/>
      <c r="CU6138" s="33"/>
      <c r="CV6138" s="33"/>
    </row>
    <row r="6139" spans="74:100">
      <c r="BV6139" s="62"/>
      <c r="BW6139" s="62"/>
      <c r="BX6139" s="62"/>
      <c r="BY6139" s="62"/>
      <c r="BZ6139" s="62"/>
      <c r="CA6139" s="62"/>
      <c r="CB6139" s="62"/>
      <c r="CC6139" s="62"/>
      <c r="CD6139" s="62"/>
      <c r="CE6139" s="62"/>
      <c r="CF6139" s="62"/>
      <c r="CL6139" s="56" t="s">
        <v>27747</v>
      </c>
      <c r="CM6139" s="56"/>
      <c r="CN6139" s="56"/>
      <c r="CO6139" s="52"/>
      <c r="CP6139" s="52"/>
      <c r="CQ6139" s="52"/>
      <c r="CR6139" s="52"/>
      <c r="CS6139" s="52"/>
      <c r="CT6139" s="52"/>
      <c r="CU6139" s="33"/>
      <c r="CV6139" s="33"/>
    </row>
    <row r="6140" spans="74:100">
      <c r="BV6140" s="62"/>
      <c r="BW6140" s="62"/>
      <c r="BX6140" s="62"/>
      <c r="BY6140" s="62"/>
      <c r="BZ6140" s="62"/>
      <c r="CA6140" s="62"/>
      <c r="CB6140" s="62"/>
      <c r="CC6140" s="62"/>
      <c r="CD6140" s="62"/>
      <c r="CE6140" s="62"/>
      <c r="CF6140" s="62"/>
      <c r="CL6140" s="56" t="s">
        <v>4862</v>
      </c>
      <c r="CM6140" s="56" t="s">
        <v>3118</v>
      </c>
      <c r="CN6140" s="56" t="s">
        <v>3118</v>
      </c>
      <c r="CO6140" s="52"/>
      <c r="CP6140" s="52"/>
      <c r="CQ6140" s="52"/>
      <c r="CR6140" s="52"/>
      <c r="CS6140" s="52"/>
      <c r="CT6140" s="52"/>
      <c r="CU6140" s="33"/>
      <c r="CV6140" s="33"/>
    </row>
    <row r="6141" spans="74:100">
      <c r="BV6141" s="62"/>
      <c r="BW6141" s="62"/>
      <c r="BX6141" s="62"/>
      <c r="BY6141" s="62"/>
      <c r="BZ6141" s="62"/>
      <c r="CA6141" s="62"/>
      <c r="CB6141" s="62"/>
      <c r="CC6141" s="62"/>
      <c r="CD6141" s="62"/>
      <c r="CE6141" s="62"/>
      <c r="CF6141" s="62"/>
      <c r="CL6141" s="56" t="s">
        <v>18824</v>
      </c>
      <c r="CM6141" s="56"/>
      <c r="CN6141" s="56"/>
      <c r="CO6141" s="52"/>
      <c r="CP6141" s="52"/>
      <c r="CQ6141" s="52"/>
      <c r="CR6141" s="52"/>
      <c r="CS6141" s="52"/>
      <c r="CT6141" s="52"/>
      <c r="CU6141" s="33"/>
      <c r="CV6141" s="33"/>
    </row>
    <row r="6142" spans="74:100">
      <c r="BV6142" s="62"/>
      <c r="BW6142" s="62"/>
      <c r="BX6142" s="62"/>
      <c r="BY6142" s="62"/>
      <c r="BZ6142" s="62"/>
      <c r="CA6142" s="62"/>
      <c r="CB6142" s="62"/>
      <c r="CC6142" s="62"/>
      <c r="CD6142" s="62"/>
      <c r="CE6142" s="62"/>
      <c r="CF6142" s="62"/>
      <c r="CL6142" s="56" t="s">
        <v>4863</v>
      </c>
      <c r="CM6142" s="56" t="s">
        <v>216</v>
      </c>
      <c r="CN6142" s="56" t="s">
        <v>216</v>
      </c>
      <c r="CO6142" s="52"/>
      <c r="CP6142" s="52"/>
      <c r="CQ6142" s="52"/>
      <c r="CR6142" s="52"/>
      <c r="CS6142" s="52"/>
      <c r="CT6142" s="52"/>
      <c r="CU6142" s="33"/>
      <c r="CV6142" s="33"/>
    </row>
    <row r="6143" spans="74:100">
      <c r="BV6143" s="62"/>
      <c r="BW6143" s="62"/>
      <c r="BX6143" s="62"/>
      <c r="BY6143" s="62"/>
      <c r="BZ6143" s="62"/>
      <c r="CA6143" s="62"/>
      <c r="CB6143" s="62"/>
      <c r="CC6143" s="62"/>
      <c r="CD6143" s="62"/>
      <c r="CE6143" s="62"/>
      <c r="CF6143" s="62"/>
      <c r="CL6143" s="56" t="s">
        <v>24971</v>
      </c>
      <c r="CM6143" s="56"/>
      <c r="CN6143" s="56"/>
      <c r="CO6143" s="52"/>
      <c r="CP6143" s="52"/>
      <c r="CQ6143" s="52"/>
      <c r="CR6143" s="52"/>
      <c r="CS6143" s="52"/>
      <c r="CT6143" s="52"/>
      <c r="CU6143" s="33"/>
      <c r="CV6143" s="33"/>
    </row>
    <row r="6144" spans="74:100">
      <c r="BV6144" s="62"/>
      <c r="BW6144" s="62"/>
      <c r="BX6144" s="62"/>
      <c r="BY6144" s="62"/>
      <c r="BZ6144" s="62"/>
      <c r="CA6144" s="62"/>
      <c r="CB6144" s="62"/>
      <c r="CC6144" s="62"/>
      <c r="CD6144" s="62"/>
      <c r="CE6144" s="62"/>
      <c r="CF6144" s="62"/>
      <c r="CL6144" s="56" t="s">
        <v>21749</v>
      </c>
      <c r="CM6144" s="56" t="s">
        <v>217</v>
      </c>
      <c r="CN6144" s="56" t="s">
        <v>217</v>
      </c>
      <c r="CO6144" s="52"/>
      <c r="CP6144" s="52"/>
      <c r="CQ6144" s="52"/>
      <c r="CR6144" s="52"/>
      <c r="CS6144" s="52"/>
      <c r="CT6144" s="52"/>
      <c r="CU6144" s="33"/>
      <c r="CV6144" s="33"/>
    </row>
    <row r="6145" spans="74:100">
      <c r="BV6145" s="62"/>
      <c r="BW6145" s="62"/>
      <c r="BX6145" s="62"/>
      <c r="BY6145" s="62"/>
      <c r="BZ6145" s="62"/>
      <c r="CA6145" s="62"/>
      <c r="CB6145" s="62"/>
      <c r="CC6145" s="62"/>
      <c r="CD6145" s="62"/>
      <c r="CE6145" s="62"/>
      <c r="CF6145" s="62"/>
      <c r="CL6145" s="56" t="s">
        <v>21750</v>
      </c>
      <c r="CM6145" s="56"/>
      <c r="CN6145" s="56"/>
      <c r="CO6145" s="52"/>
      <c r="CP6145" s="52"/>
      <c r="CQ6145" s="52"/>
      <c r="CR6145" s="52"/>
      <c r="CS6145" s="52"/>
      <c r="CT6145" s="52"/>
      <c r="CU6145" s="33"/>
      <c r="CV6145" s="33"/>
    </row>
    <row r="6146" spans="74:100">
      <c r="BV6146" s="62"/>
      <c r="BW6146" s="62"/>
      <c r="BX6146" s="62"/>
      <c r="BY6146" s="62"/>
      <c r="BZ6146" s="62"/>
      <c r="CA6146" s="62"/>
      <c r="CB6146" s="62"/>
      <c r="CC6146" s="62"/>
      <c r="CD6146" s="62"/>
      <c r="CE6146" s="62"/>
      <c r="CF6146" s="62"/>
      <c r="CL6146" s="56" t="s">
        <v>4864</v>
      </c>
      <c r="CM6146" s="56" t="s">
        <v>217</v>
      </c>
      <c r="CN6146" s="56" t="s">
        <v>217</v>
      </c>
      <c r="CO6146" s="52"/>
      <c r="CP6146" s="52"/>
      <c r="CQ6146" s="52"/>
      <c r="CR6146" s="52"/>
      <c r="CS6146" s="52"/>
      <c r="CT6146" s="52"/>
      <c r="CU6146" s="33"/>
      <c r="CV6146" s="33"/>
    </row>
    <row r="6147" spans="74:100">
      <c r="BV6147" s="62"/>
      <c r="BW6147" s="62"/>
      <c r="BX6147" s="62"/>
      <c r="BY6147" s="62"/>
      <c r="BZ6147" s="62"/>
      <c r="CA6147" s="62"/>
      <c r="CB6147" s="62"/>
      <c r="CC6147" s="62"/>
      <c r="CD6147" s="62"/>
      <c r="CE6147" s="62"/>
      <c r="CF6147" s="62"/>
      <c r="CL6147" s="56" t="s">
        <v>18825</v>
      </c>
      <c r="CM6147" s="56"/>
      <c r="CN6147" s="56"/>
      <c r="CO6147" s="52"/>
      <c r="CP6147" s="52"/>
      <c r="CQ6147" s="52"/>
      <c r="CR6147" s="52"/>
      <c r="CS6147" s="52"/>
      <c r="CT6147" s="52"/>
      <c r="CU6147" s="33"/>
      <c r="CV6147" s="33"/>
    </row>
    <row r="6148" spans="74:100">
      <c r="BV6148" s="62"/>
      <c r="BW6148" s="62"/>
      <c r="BX6148" s="62"/>
      <c r="BY6148" s="62"/>
      <c r="BZ6148" s="62"/>
      <c r="CA6148" s="62"/>
      <c r="CB6148" s="62"/>
      <c r="CC6148" s="62"/>
      <c r="CD6148" s="62"/>
      <c r="CE6148" s="62"/>
      <c r="CF6148" s="62"/>
      <c r="CL6148" s="56" t="s">
        <v>1637</v>
      </c>
      <c r="CM6148" s="56" t="s">
        <v>216</v>
      </c>
      <c r="CN6148" s="56" t="s">
        <v>216</v>
      </c>
      <c r="CO6148" s="52"/>
      <c r="CP6148" s="52"/>
      <c r="CQ6148" s="52"/>
      <c r="CR6148" s="52"/>
      <c r="CS6148" s="52"/>
      <c r="CT6148" s="52"/>
      <c r="CU6148" s="33"/>
      <c r="CV6148" s="33"/>
    </row>
    <row r="6149" spans="74:100">
      <c r="BV6149" s="62"/>
      <c r="BW6149" s="62"/>
      <c r="BX6149" s="62"/>
      <c r="BY6149" s="62"/>
      <c r="BZ6149" s="62"/>
      <c r="CA6149" s="62"/>
      <c r="CB6149" s="62"/>
      <c r="CC6149" s="62"/>
      <c r="CD6149" s="62"/>
      <c r="CE6149" s="62"/>
      <c r="CF6149" s="62"/>
      <c r="CL6149" s="56" t="s">
        <v>21751</v>
      </c>
      <c r="CM6149" s="56"/>
      <c r="CN6149" s="56"/>
      <c r="CO6149" s="52"/>
      <c r="CP6149" s="52"/>
      <c r="CQ6149" s="52"/>
      <c r="CR6149" s="52"/>
      <c r="CS6149" s="52"/>
      <c r="CT6149" s="52"/>
      <c r="CU6149" s="33"/>
      <c r="CV6149" s="33"/>
    </row>
    <row r="6150" spans="74:100">
      <c r="BV6150" s="62"/>
      <c r="BW6150" s="62"/>
      <c r="BX6150" s="62"/>
      <c r="BY6150" s="62"/>
      <c r="BZ6150" s="62"/>
      <c r="CA6150" s="62"/>
      <c r="CB6150" s="62"/>
      <c r="CC6150" s="62"/>
      <c r="CD6150" s="62"/>
      <c r="CE6150" s="62"/>
      <c r="CF6150" s="62"/>
      <c r="CL6150" s="56" t="s">
        <v>4869</v>
      </c>
      <c r="CM6150" s="56" t="s">
        <v>3118</v>
      </c>
      <c r="CN6150" s="56" t="s">
        <v>3118</v>
      </c>
      <c r="CO6150" s="52"/>
      <c r="CP6150" s="52"/>
      <c r="CQ6150" s="52"/>
      <c r="CR6150" s="52"/>
      <c r="CS6150" s="52"/>
      <c r="CT6150" s="52"/>
      <c r="CU6150" s="33"/>
      <c r="CV6150" s="33"/>
    </row>
    <row r="6151" spans="74:100">
      <c r="BV6151" s="62"/>
      <c r="BW6151" s="62"/>
      <c r="BX6151" s="62"/>
      <c r="BY6151" s="62"/>
      <c r="BZ6151" s="62"/>
      <c r="CA6151" s="62"/>
      <c r="CB6151" s="62"/>
      <c r="CC6151" s="62"/>
      <c r="CD6151" s="62"/>
      <c r="CE6151" s="62"/>
      <c r="CF6151" s="62"/>
      <c r="CL6151" s="56" t="s">
        <v>18826</v>
      </c>
      <c r="CM6151" s="56"/>
      <c r="CN6151" s="56"/>
      <c r="CO6151" s="52"/>
      <c r="CP6151" s="52"/>
      <c r="CQ6151" s="52"/>
      <c r="CR6151" s="52"/>
      <c r="CS6151" s="52"/>
      <c r="CT6151" s="52"/>
      <c r="CU6151" s="33"/>
      <c r="CV6151" s="33"/>
    </row>
    <row r="6152" spans="74:100">
      <c r="BV6152" s="62"/>
      <c r="BW6152" s="62"/>
      <c r="BX6152" s="62"/>
      <c r="BY6152" s="62"/>
      <c r="BZ6152" s="62"/>
      <c r="CA6152" s="62"/>
      <c r="CB6152" s="62"/>
      <c r="CC6152" s="62"/>
      <c r="CD6152" s="62"/>
      <c r="CE6152" s="62"/>
      <c r="CF6152" s="62"/>
      <c r="CL6152" s="56" t="s">
        <v>4870</v>
      </c>
      <c r="CM6152" s="56" t="s">
        <v>217</v>
      </c>
      <c r="CN6152" s="56" t="s">
        <v>217</v>
      </c>
      <c r="CO6152" s="52"/>
      <c r="CP6152" s="52"/>
      <c r="CQ6152" s="52"/>
      <c r="CR6152" s="52"/>
      <c r="CS6152" s="52"/>
      <c r="CT6152" s="52"/>
      <c r="CU6152" s="33"/>
      <c r="CV6152" s="33"/>
    </row>
    <row r="6153" spans="74:100">
      <c r="BV6153" s="62"/>
      <c r="BW6153" s="62"/>
      <c r="BX6153" s="62"/>
      <c r="BY6153" s="62"/>
      <c r="BZ6153" s="62"/>
      <c r="CA6153" s="62"/>
      <c r="CB6153" s="62"/>
      <c r="CC6153" s="62"/>
      <c r="CD6153" s="62"/>
      <c r="CE6153" s="62"/>
      <c r="CF6153" s="62"/>
      <c r="CL6153" s="56" t="s">
        <v>18827</v>
      </c>
      <c r="CM6153" s="56"/>
      <c r="CN6153" s="56"/>
      <c r="CO6153" s="52"/>
      <c r="CP6153" s="52"/>
      <c r="CQ6153" s="52"/>
      <c r="CR6153" s="52"/>
      <c r="CS6153" s="52"/>
      <c r="CT6153" s="52"/>
      <c r="CU6153" s="33"/>
      <c r="CV6153" s="33"/>
    </row>
    <row r="6154" spans="74:100">
      <c r="BV6154" s="62"/>
      <c r="BW6154" s="62"/>
      <c r="BX6154" s="62"/>
      <c r="BY6154" s="62"/>
      <c r="BZ6154" s="62"/>
      <c r="CA6154" s="62"/>
      <c r="CB6154" s="62"/>
      <c r="CC6154" s="62"/>
      <c r="CD6154" s="62"/>
      <c r="CE6154" s="62"/>
      <c r="CF6154" s="62"/>
      <c r="CL6154" s="56" t="s">
        <v>4871</v>
      </c>
      <c r="CM6154" s="56" t="s">
        <v>3118</v>
      </c>
      <c r="CN6154" s="56" t="s">
        <v>3118</v>
      </c>
      <c r="CO6154" s="52"/>
      <c r="CP6154" s="52"/>
      <c r="CQ6154" s="52"/>
      <c r="CR6154" s="52"/>
      <c r="CS6154" s="52"/>
      <c r="CT6154" s="52"/>
      <c r="CU6154" s="33"/>
      <c r="CV6154" s="33"/>
    </row>
    <row r="6155" spans="74:100">
      <c r="BV6155" s="62"/>
      <c r="BW6155" s="62"/>
      <c r="BX6155" s="62"/>
      <c r="BY6155" s="62"/>
      <c r="BZ6155" s="62"/>
      <c r="CA6155" s="62"/>
      <c r="CB6155" s="62"/>
      <c r="CC6155" s="62"/>
      <c r="CD6155" s="62"/>
      <c r="CE6155" s="62"/>
      <c r="CF6155" s="62"/>
      <c r="CL6155" s="56" t="s">
        <v>18828</v>
      </c>
      <c r="CM6155" s="56"/>
      <c r="CN6155" s="56"/>
      <c r="CO6155" s="52"/>
      <c r="CP6155" s="52"/>
      <c r="CQ6155" s="52"/>
      <c r="CR6155" s="52"/>
      <c r="CS6155" s="52"/>
      <c r="CT6155" s="52"/>
      <c r="CU6155" s="33"/>
      <c r="CV6155" s="33"/>
    </row>
    <row r="6156" spans="74:100">
      <c r="BV6156" s="62"/>
      <c r="BW6156" s="62"/>
      <c r="BX6156" s="62"/>
      <c r="BY6156" s="62"/>
      <c r="BZ6156" s="62"/>
      <c r="CA6156" s="62"/>
      <c r="CB6156" s="62"/>
      <c r="CC6156" s="62"/>
      <c r="CD6156" s="62"/>
      <c r="CE6156" s="62"/>
      <c r="CF6156" s="62"/>
      <c r="CL6156" s="56" t="s">
        <v>4872</v>
      </c>
      <c r="CM6156" s="56" t="s">
        <v>217</v>
      </c>
      <c r="CN6156" s="56" t="s">
        <v>217</v>
      </c>
      <c r="CO6156" s="52"/>
      <c r="CP6156" s="52"/>
      <c r="CQ6156" s="52"/>
      <c r="CR6156" s="52"/>
      <c r="CS6156" s="52"/>
      <c r="CT6156" s="52"/>
      <c r="CU6156" s="33"/>
      <c r="CV6156" s="33"/>
    </row>
    <row r="6157" spans="74:100">
      <c r="BV6157" s="62"/>
      <c r="BW6157" s="62"/>
      <c r="BX6157" s="62"/>
      <c r="BY6157" s="62"/>
      <c r="BZ6157" s="62"/>
      <c r="CA6157" s="62"/>
      <c r="CB6157" s="62"/>
      <c r="CC6157" s="62"/>
      <c r="CD6157" s="62"/>
      <c r="CE6157" s="62"/>
      <c r="CF6157" s="62"/>
      <c r="CL6157" s="56" t="s">
        <v>18829</v>
      </c>
      <c r="CM6157" s="56"/>
      <c r="CN6157" s="56"/>
      <c r="CO6157" s="52"/>
      <c r="CP6157" s="52"/>
      <c r="CQ6157" s="52"/>
      <c r="CR6157" s="52"/>
      <c r="CS6157" s="52"/>
      <c r="CT6157" s="52"/>
      <c r="CU6157" s="33"/>
      <c r="CV6157" s="33"/>
    </row>
    <row r="6158" spans="74:100">
      <c r="BV6158" s="62"/>
      <c r="BW6158" s="62"/>
      <c r="BX6158" s="62"/>
      <c r="BY6158" s="62"/>
      <c r="BZ6158" s="62"/>
      <c r="CA6158" s="62"/>
      <c r="CB6158" s="62"/>
      <c r="CC6158" s="62"/>
      <c r="CD6158" s="62"/>
      <c r="CE6158" s="62"/>
      <c r="CF6158" s="62"/>
      <c r="CL6158" s="56" t="s">
        <v>27748</v>
      </c>
      <c r="CM6158" s="56" t="s">
        <v>217</v>
      </c>
      <c r="CN6158" s="56" t="s">
        <v>217</v>
      </c>
      <c r="CO6158" s="52"/>
      <c r="CP6158" s="52"/>
      <c r="CQ6158" s="52"/>
      <c r="CR6158" s="52"/>
      <c r="CS6158" s="52"/>
      <c r="CT6158" s="52"/>
      <c r="CU6158" s="33"/>
      <c r="CV6158" s="33"/>
    </row>
    <row r="6159" spans="74:100">
      <c r="BV6159" s="62"/>
      <c r="BW6159" s="62"/>
      <c r="BX6159" s="62"/>
      <c r="BY6159" s="62"/>
      <c r="BZ6159" s="62"/>
      <c r="CA6159" s="62"/>
      <c r="CB6159" s="62"/>
      <c r="CC6159" s="62"/>
      <c r="CD6159" s="62"/>
      <c r="CE6159" s="62"/>
      <c r="CF6159" s="62"/>
      <c r="CL6159" s="56" t="s">
        <v>27749</v>
      </c>
      <c r="CM6159" s="56"/>
      <c r="CN6159" s="56"/>
      <c r="CO6159" s="52"/>
      <c r="CP6159" s="52"/>
      <c r="CQ6159" s="52"/>
      <c r="CR6159" s="52"/>
      <c r="CS6159" s="52"/>
      <c r="CT6159" s="52"/>
      <c r="CU6159" s="33"/>
      <c r="CV6159" s="33"/>
    </row>
    <row r="6160" spans="74:100">
      <c r="BV6160" s="62"/>
      <c r="BW6160" s="62"/>
      <c r="BX6160" s="62"/>
      <c r="BY6160" s="62"/>
      <c r="BZ6160" s="62"/>
      <c r="CA6160" s="62"/>
      <c r="CB6160" s="62"/>
      <c r="CC6160" s="62"/>
      <c r="CD6160" s="62"/>
      <c r="CE6160" s="62"/>
      <c r="CF6160" s="62"/>
      <c r="CL6160" s="56" t="s">
        <v>4873</v>
      </c>
      <c r="CM6160" s="56" t="s">
        <v>3118</v>
      </c>
      <c r="CN6160" s="56" t="s">
        <v>3118</v>
      </c>
      <c r="CO6160" s="52"/>
      <c r="CP6160" s="52"/>
      <c r="CQ6160" s="52"/>
      <c r="CR6160" s="52"/>
      <c r="CS6160" s="52"/>
      <c r="CT6160" s="52"/>
      <c r="CU6160" s="33"/>
      <c r="CV6160" s="33"/>
    </row>
    <row r="6161" spans="74:100">
      <c r="BV6161" s="62"/>
      <c r="BW6161" s="62"/>
      <c r="BX6161" s="62"/>
      <c r="BY6161" s="62"/>
      <c r="BZ6161" s="62"/>
      <c r="CA6161" s="62"/>
      <c r="CB6161" s="62"/>
      <c r="CC6161" s="62"/>
      <c r="CD6161" s="62"/>
      <c r="CE6161" s="62"/>
      <c r="CF6161" s="62"/>
      <c r="CL6161" s="56" t="s">
        <v>18830</v>
      </c>
      <c r="CM6161" s="56"/>
      <c r="CN6161" s="56"/>
      <c r="CO6161" s="52"/>
      <c r="CP6161" s="52"/>
      <c r="CQ6161" s="52"/>
      <c r="CR6161" s="52"/>
      <c r="CS6161" s="52"/>
      <c r="CT6161" s="52"/>
      <c r="CU6161" s="33"/>
      <c r="CV6161" s="33"/>
    </row>
    <row r="6162" spans="74:100">
      <c r="BV6162" s="62"/>
      <c r="BW6162" s="62"/>
      <c r="BX6162" s="62"/>
      <c r="BY6162" s="62"/>
      <c r="BZ6162" s="62"/>
      <c r="CA6162" s="62"/>
      <c r="CB6162" s="62"/>
      <c r="CC6162" s="62"/>
      <c r="CD6162" s="62"/>
      <c r="CE6162" s="62"/>
      <c r="CF6162" s="62"/>
      <c r="CL6162" s="56" t="s">
        <v>4874</v>
      </c>
      <c r="CM6162" s="56" t="s">
        <v>217</v>
      </c>
      <c r="CN6162" s="56" t="s">
        <v>217</v>
      </c>
      <c r="CO6162" s="52"/>
      <c r="CP6162" s="52"/>
      <c r="CQ6162" s="52"/>
      <c r="CR6162" s="52"/>
      <c r="CS6162" s="52"/>
      <c r="CT6162" s="52"/>
      <c r="CU6162" s="33"/>
      <c r="CV6162" s="33"/>
    </row>
    <row r="6163" spans="74:100">
      <c r="BV6163" s="62"/>
      <c r="BW6163" s="62"/>
      <c r="BX6163" s="62"/>
      <c r="BY6163" s="62"/>
      <c r="BZ6163" s="62"/>
      <c r="CA6163" s="62"/>
      <c r="CB6163" s="62"/>
      <c r="CC6163" s="62"/>
      <c r="CD6163" s="62"/>
      <c r="CE6163" s="62"/>
      <c r="CF6163" s="62"/>
      <c r="CL6163" s="56" t="s">
        <v>18831</v>
      </c>
      <c r="CM6163" s="56"/>
      <c r="CN6163" s="56"/>
      <c r="CO6163" s="52"/>
      <c r="CP6163" s="52"/>
      <c r="CQ6163" s="52"/>
      <c r="CR6163" s="52"/>
      <c r="CS6163" s="52"/>
      <c r="CT6163" s="52"/>
      <c r="CU6163" s="33"/>
      <c r="CV6163" s="33"/>
    </row>
    <row r="6164" spans="74:100">
      <c r="BV6164" s="62"/>
      <c r="BW6164" s="62"/>
      <c r="BX6164" s="62"/>
      <c r="BY6164" s="62"/>
      <c r="BZ6164" s="62"/>
      <c r="CA6164" s="62"/>
      <c r="CB6164" s="62"/>
      <c r="CC6164" s="62"/>
      <c r="CD6164" s="62"/>
      <c r="CE6164" s="62"/>
      <c r="CF6164" s="62"/>
      <c r="CL6164" s="56" t="s">
        <v>4875</v>
      </c>
      <c r="CM6164" s="56" t="s">
        <v>3118</v>
      </c>
      <c r="CN6164" s="56" t="s">
        <v>3118</v>
      </c>
      <c r="CO6164" s="52"/>
      <c r="CP6164" s="52"/>
      <c r="CQ6164" s="52"/>
      <c r="CR6164" s="52"/>
      <c r="CS6164" s="52"/>
      <c r="CT6164" s="52"/>
      <c r="CU6164" s="33"/>
      <c r="CV6164" s="33"/>
    </row>
    <row r="6165" spans="74:100">
      <c r="BV6165" s="62"/>
      <c r="BW6165" s="62"/>
      <c r="BX6165" s="62"/>
      <c r="BY6165" s="62"/>
      <c r="BZ6165" s="62"/>
      <c r="CA6165" s="62"/>
      <c r="CB6165" s="62"/>
      <c r="CC6165" s="62"/>
      <c r="CD6165" s="62"/>
      <c r="CE6165" s="62"/>
      <c r="CF6165" s="62"/>
      <c r="CL6165" s="56" t="s">
        <v>18832</v>
      </c>
      <c r="CM6165" s="56"/>
      <c r="CN6165" s="56"/>
      <c r="CO6165" s="52"/>
      <c r="CP6165" s="52"/>
      <c r="CQ6165" s="52"/>
      <c r="CR6165" s="52"/>
      <c r="CS6165" s="52"/>
      <c r="CT6165" s="52"/>
      <c r="CU6165" s="33"/>
      <c r="CV6165" s="33"/>
    </row>
    <row r="6166" spans="74:100">
      <c r="BV6166" s="62"/>
      <c r="BW6166" s="62"/>
      <c r="BX6166" s="62"/>
      <c r="BY6166" s="62"/>
      <c r="BZ6166" s="62"/>
      <c r="CA6166" s="62"/>
      <c r="CB6166" s="62"/>
      <c r="CC6166" s="62"/>
      <c r="CD6166" s="62"/>
      <c r="CE6166" s="62"/>
      <c r="CF6166" s="62"/>
      <c r="CL6166" s="56" t="s">
        <v>4876</v>
      </c>
      <c r="CM6166" s="56" t="s">
        <v>217</v>
      </c>
      <c r="CN6166" s="56" t="s">
        <v>217</v>
      </c>
      <c r="CO6166" s="52"/>
      <c r="CP6166" s="52"/>
      <c r="CQ6166" s="52"/>
      <c r="CR6166" s="52"/>
      <c r="CS6166" s="52"/>
      <c r="CT6166" s="52"/>
      <c r="CU6166" s="33"/>
      <c r="CV6166" s="33"/>
    </row>
    <row r="6167" spans="74:100">
      <c r="BV6167" s="62"/>
      <c r="BW6167" s="62"/>
      <c r="BX6167" s="62"/>
      <c r="BY6167" s="62"/>
      <c r="BZ6167" s="62"/>
      <c r="CA6167" s="62"/>
      <c r="CB6167" s="62"/>
      <c r="CC6167" s="62"/>
      <c r="CD6167" s="62"/>
      <c r="CE6167" s="62"/>
      <c r="CF6167" s="62"/>
      <c r="CL6167" s="56" t="s">
        <v>18833</v>
      </c>
      <c r="CM6167" s="56"/>
      <c r="CN6167" s="56"/>
      <c r="CO6167" s="52"/>
      <c r="CP6167" s="52"/>
      <c r="CQ6167" s="52"/>
      <c r="CR6167" s="52"/>
      <c r="CS6167" s="52"/>
      <c r="CT6167" s="52"/>
      <c r="CU6167" s="33"/>
      <c r="CV6167" s="33"/>
    </row>
    <row r="6168" spans="74:100">
      <c r="BV6168" s="62"/>
      <c r="BW6168" s="62"/>
      <c r="BX6168" s="62"/>
      <c r="BY6168" s="62"/>
      <c r="BZ6168" s="62"/>
      <c r="CA6168" s="62"/>
      <c r="CB6168" s="62"/>
      <c r="CC6168" s="62"/>
      <c r="CD6168" s="62"/>
      <c r="CE6168" s="62"/>
      <c r="CF6168" s="62"/>
      <c r="CL6168" s="56" t="s">
        <v>1638</v>
      </c>
      <c r="CM6168" s="56" t="s">
        <v>216</v>
      </c>
      <c r="CN6168" s="56" t="s">
        <v>216</v>
      </c>
      <c r="CO6168" s="52"/>
      <c r="CP6168" s="52"/>
      <c r="CQ6168" s="52"/>
      <c r="CR6168" s="52"/>
      <c r="CS6168" s="52"/>
      <c r="CT6168" s="52"/>
      <c r="CU6168" s="33"/>
      <c r="CV6168" s="33"/>
    </row>
    <row r="6169" spans="74:100">
      <c r="BV6169" s="62"/>
      <c r="BW6169" s="62"/>
      <c r="BX6169" s="62"/>
      <c r="BY6169" s="62"/>
      <c r="BZ6169" s="62"/>
      <c r="CA6169" s="62"/>
      <c r="CB6169" s="62"/>
      <c r="CC6169" s="62"/>
      <c r="CD6169" s="62"/>
      <c r="CE6169" s="62"/>
      <c r="CF6169" s="62"/>
      <c r="CL6169" s="56" t="s">
        <v>21752</v>
      </c>
      <c r="CM6169" s="56"/>
      <c r="CN6169" s="56"/>
      <c r="CO6169" s="52"/>
      <c r="CP6169" s="52"/>
      <c r="CQ6169" s="52"/>
      <c r="CR6169" s="52"/>
      <c r="CS6169" s="52"/>
      <c r="CT6169" s="52"/>
      <c r="CU6169" s="33"/>
      <c r="CV6169" s="33"/>
    </row>
    <row r="6170" spans="74:100">
      <c r="BV6170" s="62"/>
      <c r="BW6170" s="62"/>
      <c r="BX6170" s="62"/>
      <c r="BY6170" s="62"/>
      <c r="BZ6170" s="62"/>
      <c r="CA6170" s="62"/>
      <c r="CB6170" s="62"/>
      <c r="CC6170" s="62"/>
      <c r="CD6170" s="62"/>
      <c r="CE6170" s="62"/>
      <c r="CF6170" s="62"/>
      <c r="CL6170" s="56" t="s">
        <v>4877</v>
      </c>
      <c r="CM6170" s="56" t="s">
        <v>217</v>
      </c>
      <c r="CN6170" s="56" t="s">
        <v>217</v>
      </c>
      <c r="CO6170" s="52"/>
      <c r="CP6170" s="52"/>
      <c r="CQ6170" s="52"/>
      <c r="CR6170" s="52"/>
      <c r="CS6170" s="52"/>
      <c r="CT6170" s="52"/>
      <c r="CU6170" s="33"/>
      <c r="CV6170" s="33"/>
    </row>
    <row r="6171" spans="74:100">
      <c r="BV6171" s="62"/>
      <c r="BW6171" s="62"/>
      <c r="BX6171" s="62"/>
      <c r="BY6171" s="62"/>
      <c r="BZ6171" s="62"/>
      <c r="CA6171" s="62"/>
      <c r="CB6171" s="62"/>
      <c r="CC6171" s="62"/>
      <c r="CD6171" s="62"/>
      <c r="CE6171" s="62"/>
      <c r="CF6171" s="62"/>
      <c r="CL6171" s="56" t="s">
        <v>18834</v>
      </c>
      <c r="CM6171" s="56"/>
      <c r="CN6171" s="56"/>
      <c r="CO6171" s="52"/>
      <c r="CP6171" s="52"/>
      <c r="CQ6171" s="52"/>
      <c r="CR6171" s="52"/>
      <c r="CS6171" s="52"/>
      <c r="CT6171" s="52"/>
      <c r="CU6171" s="33"/>
      <c r="CV6171" s="33"/>
    </row>
    <row r="6172" spans="74:100">
      <c r="BV6172" s="62"/>
      <c r="BW6172" s="62"/>
      <c r="BX6172" s="62"/>
      <c r="BY6172" s="62"/>
      <c r="BZ6172" s="62"/>
      <c r="CA6172" s="62"/>
      <c r="CB6172" s="62"/>
      <c r="CC6172" s="62"/>
      <c r="CD6172" s="62"/>
      <c r="CE6172" s="62"/>
      <c r="CF6172" s="62"/>
      <c r="CL6172" s="56" t="s">
        <v>1639</v>
      </c>
      <c r="CM6172" s="56" t="s">
        <v>216</v>
      </c>
      <c r="CN6172" s="56" t="s">
        <v>216</v>
      </c>
      <c r="CO6172" s="52"/>
      <c r="CP6172" s="52"/>
      <c r="CQ6172" s="52"/>
      <c r="CR6172" s="52"/>
      <c r="CS6172" s="52"/>
      <c r="CT6172" s="52"/>
      <c r="CU6172" s="33"/>
      <c r="CV6172" s="33"/>
    </row>
    <row r="6173" spans="74:100">
      <c r="BV6173" s="62"/>
      <c r="BW6173" s="62"/>
      <c r="BX6173" s="62"/>
      <c r="BY6173" s="62"/>
      <c r="BZ6173" s="62"/>
      <c r="CA6173" s="62"/>
      <c r="CB6173" s="62"/>
      <c r="CC6173" s="62"/>
      <c r="CD6173" s="62"/>
      <c r="CE6173" s="62"/>
      <c r="CF6173" s="62"/>
      <c r="CL6173" s="56" t="s">
        <v>21753</v>
      </c>
      <c r="CM6173" s="56"/>
      <c r="CN6173" s="56"/>
      <c r="CO6173" s="52"/>
      <c r="CP6173" s="52"/>
      <c r="CQ6173" s="52"/>
      <c r="CR6173" s="52"/>
      <c r="CS6173" s="52"/>
      <c r="CT6173" s="52"/>
      <c r="CU6173" s="33"/>
      <c r="CV6173" s="33"/>
    </row>
    <row r="6174" spans="74:100">
      <c r="BV6174" s="62"/>
      <c r="BW6174" s="62"/>
      <c r="BX6174" s="62"/>
      <c r="BY6174" s="62"/>
      <c r="BZ6174" s="62"/>
      <c r="CA6174" s="62"/>
      <c r="CB6174" s="62"/>
      <c r="CC6174" s="62"/>
      <c r="CD6174" s="62"/>
      <c r="CE6174" s="62"/>
      <c r="CF6174" s="62"/>
      <c r="CL6174" s="56" t="s">
        <v>27750</v>
      </c>
      <c r="CM6174" s="56" t="s">
        <v>217</v>
      </c>
      <c r="CN6174" s="56" t="s">
        <v>217</v>
      </c>
      <c r="CO6174" s="52"/>
      <c r="CP6174" s="52"/>
      <c r="CQ6174" s="52"/>
      <c r="CR6174" s="52"/>
      <c r="CS6174" s="52"/>
      <c r="CT6174" s="52"/>
      <c r="CU6174" s="33"/>
      <c r="CV6174" s="33"/>
    </row>
    <row r="6175" spans="74:100">
      <c r="BV6175" s="62"/>
      <c r="BW6175" s="62"/>
      <c r="BX6175" s="62"/>
      <c r="BY6175" s="62"/>
      <c r="BZ6175" s="62"/>
      <c r="CA6175" s="62"/>
      <c r="CB6175" s="62"/>
      <c r="CC6175" s="62"/>
      <c r="CD6175" s="62"/>
      <c r="CE6175" s="62"/>
      <c r="CF6175" s="62"/>
      <c r="CL6175" s="56" t="s">
        <v>18832</v>
      </c>
      <c r="CM6175" s="56"/>
      <c r="CN6175" s="56"/>
      <c r="CO6175" s="52"/>
      <c r="CP6175" s="52"/>
      <c r="CQ6175" s="52"/>
      <c r="CR6175" s="52"/>
      <c r="CS6175" s="52"/>
      <c r="CT6175" s="52"/>
      <c r="CU6175" s="33"/>
      <c r="CV6175" s="33"/>
    </row>
    <row r="6176" spans="74:100">
      <c r="BV6176" s="62"/>
      <c r="BW6176" s="62"/>
      <c r="BX6176" s="62"/>
      <c r="BY6176" s="62"/>
      <c r="BZ6176" s="62"/>
      <c r="CA6176" s="62"/>
      <c r="CB6176" s="62"/>
      <c r="CC6176" s="62"/>
      <c r="CD6176" s="62"/>
      <c r="CE6176" s="62"/>
      <c r="CF6176" s="62"/>
      <c r="CL6176" s="56" t="s">
        <v>27751</v>
      </c>
      <c r="CM6176" s="56" t="s">
        <v>217</v>
      </c>
      <c r="CN6176" s="56" t="s">
        <v>217</v>
      </c>
      <c r="CO6176" s="52"/>
      <c r="CP6176" s="52"/>
      <c r="CQ6176" s="52"/>
      <c r="CR6176" s="52"/>
      <c r="CS6176" s="52"/>
      <c r="CT6176" s="52"/>
      <c r="CU6176" s="33"/>
      <c r="CV6176" s="33"/>
    </row>
    <row r="6177" spans="74:100">
      <c r="BV6177" s="62"/>
      <c r="BW6177" s="62"/>
      <c r="BX6177" s="62"/>
      <c r="BY6177" s="62"/>
      <c r="BZ6177" s="62"/>
      <c r="CA6177" s="62"/>
      <c r="CB6177" s="62"/>
      <c r="CC6177" s="62"/>
      <c r="CD6177" s="62"/>
      <c r="CE6177" s="62"/>
      <c r="CF6177" s="62"/>
      <c r="CL6177" s="56" t="s">
        <v>27752</v>
      </c>
      <c r="CM6177" s="56"/>
      <c r="CN6177" s="56"/>
      <c r="CO6177" s="52"/>
      <c r="CP6177" s="52"/>
      <c r="CQ6177" s="52"/>
      <c r="CR6177" s="52"/>
      <c r="CS6177" s="52"/>
      <c r="CT6177" s="52"/>
      <c r="CU6177" s="33"/>
      <c r="CV6177" s="33"/>
    </row>
    <row r="6178" spans="74:100">
      <c r="BV6178" s="62"/>
      <c r="BW6178" s="62"/>
      <c r="BX6178" s="62"/>
      <c r="BY6178" s="62"/>
      <c r="BZ6178" s="62"/>
      <c r="CA6178" s="62"/>
      <c r="CB6178" s="62"/>
      <c r="CC6178" s="62"/>
      <c r="CD6178" s="62"/>
      <c r="CE6178" s="62"/>
      <c r="CF6178" s="62"/>
      <c r="CL6178" s="56" t="s">
        <v>27753</v>
      </c>
      <c r="CM6178" s="56" t="s">
        <v>217</v>
      </c>
      <c r="CN6178" s="56" t="s">
        <v>217</v>
      </c>
      <c r="CO6178" s="52"/>
      <c r="CP6178" s="52"/>
      <c r="CQ6178" s="52"/>
      <c r="CR6178" s="52"/>
      <c r="CS6178" s="52"/>
      <c r="CT6178" s="52"/>
      <c r="CU6178" s="33"/>
      <c r="CV6178" s="33"/>
    </row>
    <row r="6179" spans="74:100">
      <c r="BV6179" s="62"/>
      <c r="BW6179" s="62"/>
      <c r="BX6179" s="62"/>
      <c r="BY6179" s="62"/>
      <c r="BZ6179" s="62"/>
      <c r="CA6179" s="62"/>
      <c r="CB6179" s="62"/>
      <c r="CC6179" s="62"/>
      <c r="CD6179" s="62"/>
      <c r="CE6179" s="62"/>
      <c r="CF6179" s="62"/>
      <c r="CL6179" s="56" t="s">
        <v>18832</v>
      </c>
      <c r="CM6179" s="56"/>
      <c r="CN6179" s="56"/>
      <c r="CO6179" s="52"/>
      <c r="CP6179" s="52"/>
      <c r="CQ6179" s="52"/>
      <c r="CR6179" s="52"/>
      <c r="CS6179" s="52"/>
      <c r="CT6179" s="52"/>
      <c r="CU6179" s="33"/>
      <c r="CV6179" s="33"/>
    </row>
    <row r="6180" spans="74:100">
      <c r="BV6180" s="62"/>
      <c r="BW6180" s="62"/>
      <c r="BX6180" s="62"/>
      <c r="BY6180" s="62"/>
      <c r="BZ6180" s="62"/>
      <c r="CA6180" s="62"/>
      <c r="CB6180" s="62"/>
      <c r="CC6180" s="62"/>
      <c r="CD6180" s="62"/>
      <c r="CE6180" s="62"/>
      <c r="CF6180" s="62"/>
      <c r="CL6180" s="56" t="s">
        <v>4878</v>
      </c>
      <c r="CM6180" s="56" t="s">
        <v>3118</v>
      </c>
      <c r="CN6180" s="56" t="s">
        <v>3118</v>
      </c>
      <c r="CO6180" s="52"/>
      <c r="CP6180" s="52"/>
      <c r="CQ6180" s="52"/>
      <c r="CR6180" s="52"/>
      <c r="CS6180" s="52"/>
      <c r="CT6180" s="52"/>
      <c r="CU6180" s="33"/>
      <c r="CV6180" s="33"/>
    </row>
    <row r="6181" spans="74:100">
      <c r="BV6181" s="62"/>
      <c r="BW6181" s="62"/>
      <c r="BX6181" s="62"/>
      <c r="BY6181" s="62"/>
      <c r="BZ6181" s="62"/>
      <c r="CA6181" s="62"/>
      <c r="CB6181" s="62"/>
      <c r="CC6181" s="62"/>
      <c r="CD6181" s="62"/>
      <c r="CE6181" s="62"/>
      <c r="CF6181" s="62"/>
      <c r="CL6181" s="56" t="s">
        <v>18835</v>
      </c>
      <c r="CM6181" s="56"/>
      <c r="CN6181" s="56"/>
      <c r="CO6181" s="52"/>
      <c r="CP6181" s="52"/>
      <c r="CQ6181" s="52"/>
      <c r="CR6181" s="52"/>
      <c r="CS6181" s="52"/>
      <c r="CT6181" s="52"/>
      <c r="CU6181" s="33"/>
      <c r="CV6181" s="33"/>
    </row>
    <row r="6182" spans="74:100">
      <c r="BV6182" s="62"/>
      <c r="BW6182" s="62"/>
      <c r="BX6182" s="62"/>
      <c r="BY6182" s="62"/>
      <c r="BZ6182" s="62"/>
      <c r="CA6182" s="62"/>
      <c r="CB6182" s="62"/>
      <c r="CC6182" s="62"/>
      <c r="CD6182" s="62"/>
      <c r="CE6182" s="62"/>
      <c r="CF6182" s="62"/>
      <c r="CL6182" s="56" t="s">
        <v>4879</v>
      </c>
      <c r="CM6182" s="56" t="s">
        <v>217</v>
      </c>
      <c r="CN6182" s="56" t="s">
        <v>217</v>
      </c>
      <c r="CO6182" s="52"/>
      <c r="CP6182" s="52"/>
      <c r="CQ6182" s="52"/>
      <c r="CR6182" s="52"/>
      <c r="CS6182" s="52"/>
      <c r="CT6182" s="52"/>
      <c r="CU6182" s="33"/>
      <c r="CV6182" s="33"/>
    </row>
    <row r="6183" spans="74:100">
      <c r="BV6183" s="62"/>
      <c r="BW6183" s="62"/>
      <c r="BX6183" s="62"/>
      <c r="BY6183" s="62"/>
      <c r="BZ6183" s="62"/>
      <c r="CA6183" s="62"/>
      <c r="CB6183" s="62"/>
      <c r="CC6183" s="62"/>
      <c r="CD6183" s="62"/>
      <c r="CE6183" s="62"/>
      <c r="CF6183" s="62"/>
      <c r="CL6183" s="56" t="s">
        <v>18836</v>
      </c>
      <c r="CM6183" s="56"/>
      <c r="CN6183" s="56"/>
      <c r="CO6183" s="52"/>
      <c r="CP6183" s="52"/>
      <c r="CQ6183" s="52"/>
      <c r="CR6183" s="52"/>
      <c r="CS6183" s="52"/>
      <c r="CT6183" s="52"/>
      <c r="CU6183" s="33"/>
      <c r="CV6183" s="33"/>
    </row>
    <row r="6184" spans="74:100">
      <c r="BV6184" s="62"/>
      <c r="BW6184" s="62"/>
      <c r="BX6184" s="62"/>
      <c r="BY6184" s="62"/>
      <c r="BZ6184" s="62"/>
      <c r="CA6184" s="62"/>
      <c r="CB6184" s="62"/>
      <c r="CC6184" s="62"/>
      <c r="CD6184" s="62"/>
      <c r="CE6184" s="62"/>
      <c r="CF6184" s="62"/>
      <c r="CL6184" s="56" t="s">
        <v>27754</v>
      </c>
      <c r="CM6184" s="56" t="s">
        <v>3118</v>
      </c>
      <c r="CN6184" s="56" t="s">
        <v>3118</v>
      </c>
      <c r="CO6184" s="52"/>
      <c r="CP6184" s="52"/>
      <c r="CQ6184" s="52"/>
      <c r="CR6184" s="52"/>
      <c r="CS6184" s="52"/>
      <c r="CT6184" s="52"/>
      <c r="CU6184" s="33"/>
      <c r="CV6184" s="33"/>
    </row>
    <row r="6185" spans="74:100">
      <c r="BV6185" s="62"/>
      <c r="BW6185" s="62"/>
      <c r="BX6185" s="62"/>
      <c r="BY6185" s="62"/>
      <c r="BZ6185" s="62"/>
      <c r="CA6185" s="62"/>
      <c r="CB6185" s="62"/>
      <c r="CC6185" s="62"/>
      <c r="CD6185" s="62"/>
      <c r="CE6185" s="62"/>
      <c r="CF6185" s="62"/>
      <c r="CL6185" s="56" t="s">
        <v>27755</v>
      </c>
      <c r="CM6185" s="56"/>
      <c r="CN6185" s="56"/>
      <c r="CO6185" s="52"/>
      <c r="CP6185" s="52"/>
      <c r="CQ6185" s="52"/>
      <c r="CR6185" s="52"/>
      <c r="CS6185" s="52"/>
      <c r="CT6185" s="52"/>
      <c r="CU6185" s="33"/>
      <c r="CV6185" s="33"/>
    </row>
    <row r="6186" spans="74:100">
      <c r="BV6186" s="62"/>
      <c r="BW6186" s="62"/>
      <c r="BX6186" s="62"/>
      <c r="BY6186" s="62"/>
      <c r="BZ6186" s="62"/>
      <c r="CA6186" s="62"/>
      <c r="CB6186" s="62"/>
      <c r="CC6186" s="62"/>
      <c r="CD6186" s="62"/>
      <c r="CE6186" s="62"/>
      <c r="CF6186" s="62"/>
      <c r="CL6186" s="56" t="s">
        <v>27756</v>
      </c>
      <c r="CM6186" s="56" t="s">
        <v>217</v>
      </c>
      <c r="CN6186" s="56" t="s">
        <v>217</v>
      </c>
      <c r="CO6186" s="52"/>
      <c r="CP6186" s="52"/>
      <c r="CQ6186" s="52"/>
      <c r="CR6186" s="52"/>
      <c r="CS6186" s="52"/>
      <c r="CT6186" s="52"/>
      <c r="CU6186" s="33"/>
      <c r="CV6186" s="33"/>
    </row>
    <row r="6187" spans="74:100">
      <c r="BV6187" s="62"/>
      <c r="BW6187" s="62"/>
      <c r="BX6187" s="62"/>
      <c r="BY6187" s="62"/>
      <c r="BZ6187" s="62"/>
      <c r="CA6187" s="62"/>
      <c r="CB6187" s="62"/>
      <c r="CC6187" s="62"/>
      <c r="CD6187" s="62"/>
      <c r="CE6187" s="62"/>
      <c r="CF6187" s="62"/>
      <c r="CL6187" s="56" t="s">
        <v>27757</v>
      </c>
      <c r="CM6187" s="56"/>
      <c r="CN6187" s="56"/>
      <c r="CO6187" s="52"/>
      <c r="CP6187" s="52"/>
      <c r="CQ6187" s="52"/>
      <c r="CR6187" s="52"/>
      <c r="CS6187" s="52"/>
      <c r="CT6187" s="52"/>
      <c r="CU6187" s="33"/>
      <c r="CV6187" s="33"/>
    </row>
    <row r="6188" spans="74:100">
      <c r="BV6188" s="62"/>
      <c r="BW6188" s="62"/>
      <c r="BX6188" s="62"/>
      <c r="BY6188" s="62"/>
      <c r="BZ6188" s="62"/>
      <c r="CA6188" s="62"/>
      <c r="CB6188" s="62"/>
      <c r="CC6188" s="62"/>
      <c r="CD6188" s="62"/>
      <c r="CE6188" s="62"/>
      <c r="CF6188" s="62"/>
      <c r="CL6188" s="56" t="s">
        <v>27758</v>
      </c>
      <c r="CM6188" s="56"/>
      <c r="CN6188" s="56"/>
      <c r="CO6188" s="52"/>
      <c r="CP6188" s="52"/>
      <c r="CQ6188" s="52"/>
      <c r="CR6188" s="52"/>
      <c r="CS6188" s="52"/>
      <c r="CT6188" s="52"/>
      <c r="CU6188" s="33"/>
      <c r="CV6188" s="33"/>
    </row>
    <row r="6189" spans="74:100">
      <c r="BV6189" s="62"/>
      <c r="BW6189" s="62"/>
      <c r="BX6189" s="62"/>
      <c r="BY6189" s="62"/>
      <c r="BZ6189" s="62"/>
      <c r="CA6189" s="62"/>
      <c r="CB6189" s="62"/>
      <c r="CC6189" s="62"/>
      <c r="CD6189" s="62"/>
      <c r="CE6189" s="62"/>
      <c r="CF6189" s="62"/>
      <c r="CL6189" s="56" t="s">
        <v>27759</v>
      </c>
      <c r="CM6189" s="56"/>
      <c r="CN6189" s="56"/>
      <c r="CO6189" s="52"/>
      <c r="CP6189" s="52"/>
      <c r="CQ6189" s="52"/>
      <c r="CR6189" s="52"/>
      <c r="CS6189" s="52"/>
      <c r="CT6189" s="52"/>
      <c r="CU6189" s="33"/>
      <c r="CV6189" s="33"/>
    </row>
    <row r="6190" spans="74:100">
      <c r="BV6190" s="62"/>
      <c r="BW6190" s="62"/>
      <c r="BX6190" s="62"/>
      <c r="BY6190" s="62"/>
      <c r="BZ6190" s="62"/>
      <c r="CA6190" s="62"/>
      <c r="CB6190" s="62"/>
      <c r="CC6190" s="62"/>
      <c r="CD6190" s="62"/>
      <c r="CE6190" s="62"/>
      <c r="CF6190" s="62"/>
      <c r="CL6190" s="56" t="s">
        <v>27760</v>
      </c>
      <c r="CM6190" s="56" t="s">
        <v>216</v>
      </c>
      <c r="CN6190" s="56" t="s">
        <v>216</v>
      </c>
      <c r="CO6190" s="52"/>
      <c r="CP6190" s="52"/>
      <c r="CQ6190" s="52"/>
      <c r="CR6190" s="52"/>
      <c r="CS6190" s="52"/>
      <c r="CT6190" s="52"/>
      <c r="CU6190" s="33"/>
      <c r="CV6190" s="33"/>
    </row>
    <row r="6191" spans="74:100">
      <c r="BV6191" s="62"/>
      <c r="BW6191" s="62"/>
      <c r="BX6191" s="62"/>
      <c r="BY6191" s="62"/>
      <c r="BZ6191" s="62"/>
      <c r="CA6191" s="62"/>
      <c r="CB6191" s="62"/>
      <c r="CC6191" s="62"/>
      <c r="CD6191" s="62"/>
      <c r="CE6191" s="62"/>
      <c r="CF6191" s="62"/>
      <c r="CL6191" s="56" t="s">
        <v>27761</v>
      </c>
      <c r="CM6191" s="56"/>
      <c r="CN6191" s="56"/>
      <c r="CO6191" s="52"/>
      <c r="CP6191" s="52"/>
      <c r="CQ6191" s="52"/>
      <c r="CR6191" s="52"/>
      <c r="CS6191" s="52"/>
      <c r="CT6191" s="52"/>
      <c r="CU6191" s="33"/>
      <c r="CV6191" s="33"/>
    </row>
    <row r="6192" spans="74:100">
      <c r="BV6192" s="62"/>
      <c r="BW6192" s="62"/>
      <c r="BX6192" s="62"/>
      <c r="BY6192" s="62"/>
      <c r="BZ6192" s="62"/>
      <c r="CA6192" s="62"/>
      <c r="CB6192" s="62"/>
      <c r="CC6192" s="62"/>
      <c r="CD6192" s="62"/>
      <c r="CE6192" s="62"/>
      <c r="CF6192" s="62"/>
      <c r="CL6192" s="56" t="s">
        <v>4880</v>
      </c>
      <c r="CM6192" s="56" t="s">
        <v>3118</v>
      </c>
      <c r="CN6192" s="56" t="s">
        <v>3118</v>
      </c>
      <c r="CO6192" s="52"/>
      <c r="CP6192" s="52"/>
      <c r="CQ6192" s="52"/>
      <c r="CR6192" s="52"/>
      <c r="CS6192" s="52"/>
      <c r="CT6192" s="52"/>
      <c r="CU6192" s="33"/>
      <c r="CV6192" s="33"/>
    </row>
    <row r="6193" spans="74:100">
      <c r="BV6193" s="62"/>
      <c r="BW6193" s="62"/>
      <c r="BX6193" s="62"/>
      <c r="BY6193" s="62"/>
      <c r="BZ6193" s="62"/>
      <c r="CA6193" s="62"/>
      <c r="CB6193" s="62"/>
      <c r="CC6193" s="62"/>
      <c r="CD6193" s="62"/>
      <c r="CE6193" s="62"/>
      <c r="CF6193" s="62"/>
      <c r="CL6193" s="56" t="s">
        <v>20552</v>
      </c>
      <c r="CM6193" s="56"/>
      <c r="CN6193" s="56"/>
      <c r="CO6193" s="52"/>
      <c r="CP6193" s="52"/>
      <c r="CQ6193" s="52"/>
      <c r="CR6193" s="52"/>
      <c r="CS6193" s="52"/>
      <c r="CT6193" s="52"/>
      <c r="CU6193" s="33"/>
      <c r="CV6193" s="33"/>
    </row>
    <row r="6194" spans="74:100">
      <c r="BV6194" s="62"/>
      <c r="BW6194" s="62"/>
      <c r="BX6194" s="62"/>
      <c r="BY6194" s="62"/>
      <c r="BZ6194" s="62"/>
      <c r="CA6194" s="62"/>
      <c r="CB6194" s="62"/>
      <c r="CC6194" s="62"/>
      <c r="CD6194" s="62"/>
      <c r="CE6194" s="62"/>
      <c r="CF6194" s="62"/>
      <c r="CL6194" s="56" t="s">
        <v>4881</v>
      </c>
      <c r="CM6194" s="56" t="s">
        <v>217</v>
      </c>
      <c r="CN6194" s="56" t="s">
        <v>217</v>
      </c>
      <c r="CO6194" s="52"/>
      <c r="CP6194" s="52"/>
      <c r="CQ6194" s="52"/>
      <c r="CR6194" s="52"/>
      <c r="CS6194" s="52"/>
      <c r="CT6194" s="52"/>
      <c r="CU6194" s="33"/>
      <c r="CV6194" s="33"/>
    </row>
    <row r="6195" spans="74:100">
      <c r="BV6195" s="62"/>
      <c r="BW6195" s="62"/>
      <c r="BX6195" s="62"/>
      <c r="BY6195" s="62"/>
      <c r="BZ6195" s="62"/>
      <c r="CA6195" s="62"/>
      <c r="CB6195" s="62"/>
      <c r="CC6195" s="62"/>
      <c r="CD6195" s="62"/>
      <c r="CE6195" s="62"/>
      <c r="CF6195" s="62"/>
      <c r="CL6195" s="56" t="s">
        <v>20553</v>
      </c>
      <c r="CM6195" s="56"/>
      <c r="CN6195" s="56"/>
      <c r="CO6195" s="52"/>
      <c r="CP6195" s="52"/>
      <c r="CQ6195" s="52"/>
      <c r="CR6195" s="52"/>
      <c r="CS6195" s="52"/>
      <c r="CT6195" s="52"/>
      <c r="CU6195" s="33"/>
      <c r="CV6195" s="33"/>
    </row>
    <row r="6196" spans="74:100">
      <c r="BV6196" s="62"/>
      <c r="BW6196" s="62"/>
      <c r="BX6196" s="62"/>
      <c r="BY6196" s="62"/>
      <c r="BZ6196" s="62"/>
      <c r="CA6196" s="62"/>
      <c r="CB6196" s="62"/>
      <c r="CC6196" s="62"/>
      <c r="CD6196" s="62"/>
      <c r="CE6196" s="62"/>
      <c r="CF6196" s="62"/>
      <c r="CL6196" s="56" t="s">
        <v>27762</v>
      </c>
      <c r="CM6196" s="56" t="s">
        <v>217</v>
      </c>
      <c r="CN6196" s="56" t="s">
        <v>217</v>
      </c>
      <c r="CO6196" s="52"/>
      <c r="CP6196" s="52"/>
      <c r="CQ6196" s="52"/>
      <c r="CR6196" s="52"/>
      <c r="CS6196" s="52"/>
      <c r="CT6196" s="52"/>
      <c r="CU6196" s="33"/>
      <c r="CV6196" s="33"/>
    </row>
    <row r="6197" spans="74:100">
      <c r="BV6197" s="62"/>
      <c r="BW6197" s="62"/>
      <c r="BX6197" s="62"/>
      <c r="BY6197" s="62"/>
      <c r="BZ6197" s="62"/>
      <c r="CA6197" s="62"/>
      <c r="CB6197" s="62"/>
      <c r="CC6197" s="62"/>
      <c r="CD6197" s="62"/>
      <c r="CE6197" s="62"/>
      <c r="CF6197" s="62"/>
      <c r="CL6197" s="56" t="s">
        <v>27763</v>
      </c>
      <c r="CM6197" s="56"/>
      <c r="CN6197" s="56"/>
      <c r="CO6197" s="52"/>
      <c r="CP6197" s="52"/>
      <c r="CQ6197" s="52"/>
      <c r="CR6197" s="52"/>
      <c r="CS6197" s="52"/>
      <c r="CT6197" s="52"/>
      <c r="CU6197" s="33"/>
      <c r="CV6197" s="33"/>
    </row>
    <row r="6198" spans="74:100">
      <c r="BV6198" s="62"/>
      <c r="BW6198" s="62"/>
      <c r="BX6198" s="62"/>
      <c r="BY6198" s="62"/>
      <c r="BZ6198" s="62"/>
      <c r="CA6198" s="62"/>
      <c r="CB6198" s="62"/>
      <c r="CC6198" s="62"/>
      <c r="CD6198" s="62"/>
      <c r="CE6198" s="62"/>
      <c r="CF6198" s="62"/>
      <c r="CL6198" s="56" t="s">
        <v>4882</v>
      </c>
      <c r="CM6198" s="56" t="s">
        <v>217</v>
      </c>
      <c r="CN6198" s="56" t="s">
        <v>217</v>
      </c>
      <c r="CO6198" s="52"/>
      <c r="CP6198" s="52"/>
      <c r="CQ6198" s="52"/>
      <c r="CR6198" s="52"/>
      <c r="CS6198" s="52"/>
      <c r="CT6198" s="52"/>
      <c r="CU6198" s="33"/>
      <c r="CV6198" s="33"/>
    </row>
    <row r="6199" spans="74:100">
      <c r="BV6199" s="62"/>
      <c r="BW6199" s="62"/>
      <c r="BX6199" s="62"/>
      <c r="BY6199" s="62"/>
      <c r="BZ6199" s="62"/>
      <c r="CA6199" s="62"/>
      <c r="CB6199" s="62"/>
      <c r="CC6199" s="62"/>
      <c r="CD6199" s="62"/>
      <c r="CE6199" s="62"/>
      <c r="CF6199" s="62"/>
      <c r="CL6199" s="56" t="s">
        <v>20554</v>
      </c>
      <c r="CM6199" s="56"/>
      <c r="CN6199" s="56"/>
      <c r="CO6199" s="52"/>
      <c r="CP6199" s="52"/>
      <c r="CQ6199" s="52"/>
      <c r="CR6199" s="52"/>
      <c r="CS6199" s="52"/>
      <c r="CT6199" s="52"/>
      <c r="CU6199" s="33"/>
      <c r="CV6199" s="33"/>
    </row>
    <row r="6200" spans="74:100">
      <c r="BV6200" s="62"/>
      <c r="BW6200" s="62"/>
      <c r="BX6200" s="62"/>
      <c r="BY6200" s="62"/>
      <c r="BZ6200" s="62"/>
      <c r="CA6200" s="62"/>
      <c r="CB6200" s="62"/>
      <c r="CC6200" s="62"/>
      <c r="CD6200" s="62"/>
      <c r="CE6200" s="62"/>
      <c r="CF6200" s="62"/>
      <c r="CL6200" s="56" t="s">
        <v>4883</v>
      </c>
      <c r="CM6200" s="56" t="s">
        <v>217</v>
      </c>
      <c r="CN6200" s="56" t="s">
        <v>217</v>
      </c>
      <c r="CO6200" s="52"/>
      <c r="CP6200" s="52"/>
      <c r="CQ6200" s="52"/>
      <c r="CR6200" s="52"/>
      <c r="CS6200" s="52"/>
      <c r="CT6200" s="52"/>
      <c r="CU6200" s="33"/>
      <c r="CV6200" s="33"/>
    </row>
    <row r="6201" spans="74:100">
      <c r="BV6201" s="62"/>
      <c r="BW6201" s="62"/>
      <c r="BX6201" s="62"/>
      <c r="BY6201" s="62"/>
      <c r="BZ6201" s="62"/>
      <c r="CA6201" s="62"/>
      <c r="CB6201" s="62"/>
      <c r="CC6201" s="62"/>
      <c r="CD6201" s="62"/>
      <c r="CE6201" s="62"/>
      <c r="CF6201" s="62"/>
      <c r="CL6201" s="56" t="s">
        <v>20555</v>
      </c>
      <c r="CM6201" s="56"/>
      <c r="CN6201" s="56"/>
      <c r="CO6201" s="52"/>
      <c r="CP6201" s="52"/>
      <c r="CQ6201" s="52"/>
      <c r="CR6201" s="52"/>
      <c r="CS6201" s="52"/>
      <c r="CT6201" s="52"/>
      <c r="CU6201" s="33"/>
      <c r="CV6201" s="33"/>
    </row>
    <row r="6202" spans="74:100">
      <c r="BV6202" s="62"/>
      <c r="BW6202" s="62"/>
      <c r="BX6202" s="62"/>
      <c r="BY6202" s="62"/>
      <c r="BZ6202" s="62"/>
      <c r="CA6202" s="62"/>
      <c r="CB6202" s="62"/>
      <c r="CC6202" s="62"/>
      <c r="CD6202" s="62"/>
      <c r="CE6202" s="62"/>
      <c r="CF6202" s="62"/>
      <c r="CL6202" s="56" t="s">
        <v>4884</v>
      </c>
      <c r="CM6202" s="56" t="s">
        <v>217</v>
      </c>
      <c r="CN6202" s="56" t="s">
        <v>217</v>
      </c>
      <c r="CO6202" s="52"/>
      <c r="CP6202" s="52"/>
      <c r="CQ6202" s="52"/>
      <c r="CR6202" s="52"/>
      <c r="CS6202" s="52"/>
      <c r="CT6202" s="52"/>
      <c r="CU6202" s="33"/>
      <c r="CV6202" s="33"/>
    </row>
    <row r="6203" spans="74:100">
      <c r="BV6203" s="62"/>
      <c r="BW6203" s="62"/>
      <c r="BX6203" s="62"/>
      <c r="BY6203" s="62"/>
      <c r="BZ6203" s="62"/>
      <c r="CA6203" s="62"/>
      <c r="CB6203" s="62"/>
      <c r="CC6203" s="62"/>
      <c r="CD6203" s="62"/>
      <c r="CE6203" s="62"/>
      <c r="CF6203" s="62"/>
      <c r="CL6203" s="56" t="s">
        <v>18837</v>
      </c>
      <c r="CM6203" s="56"/>
      <c r="CN6203" s="56"/>
      <c r="CO6203" s="52"/>
      <c r="CP6203" s="52"/>
      <c r="CQ6203" s="52"/>
      <c r="CR6203" s="52"/>
      <c r="CS6203" s="52"/>
      <c r="CT6203" s="52"/>
      <c r="CU6203" s="33"/>
      <c r="CV6203" s="33"/>
    </row>
    <row r="6204" spans="74:100">
      <c r="BV6204" s="62"/>
      <c r="BW6204" s="62"/>
      <c r="BX6204" s="62"/>
      <c r="BY6204" s="62"/>
      <c r="BZ6204" s="62"/>
      <c r="CA6204" s="62"/>
      <c r="CB6204" s="62"/>
      <c r="CC6204" s="62"/>
      <c r="CD6204" s="62"/>
      <c r="CE6204" s="62"/>
      <c r="CF6204" s="62"/>
      <c r="CL6204" s="56" t="s">
        <v>4885</v>
      </c>
      <c r="CM6204" s="56" t="s">
        <v>217</v>
      </c>
      <c r="CN6204" s="56" t="s">
        <v>217</v>
      </c>
      <c r="CO6204" s="52"/>
      <c r="CP6204" s="52"/>
      <c r="CQ6204" s="52"/>
      <c r="CR6204" s="52"/>
      <c r="CS6204" s="52"/>
      <c r="CT6204" s="52"/>
      <c r="CU6204" s="33"/>
      <c r="CV6204" s="33"/>
    </row>
    <row r="6205" spans="74:100">
      <c r="BV6205" s="62"/>
      <c r="BW6205" s="62"/>
      <c r="BX6205" s="62"/>
      <c r="BY6205" s="62"/>
      <c r="BZ6205" s="62"/>
      <c r="CA6205" s="62"/>
      <c r="CB6205" s="62"/>
      <c r="CC6205" s="62"/>
      <c r="CD6205" s="62"/>
      <c r="CE6205" s="62"/>
      <c r="CF6205" s="62"/>
      <c r="CL6205" s="56" t="s">
        <v>20556</v>
      </c>
      <c r="CM6205" s="56"/>
      <c r="CN6205" s="56"/>
      <c r="CO6205" s="52"/>
      <c r="CP6205" s="52"/>
      <c r="CQ6205" s="52"/>
      <c r="CR6205" s="52"/>
      <c r="CS6205" s="52"/>
      <c r="CT6205" s="52"/>
      <c r="CU6205" s="33"/>
      <c r="CV6205" s="33"/>
    </row>
    <row r="6206" spans="74:100">
      <c r="BV6206" s="62"/>
      <c r="BW6206" s="62"/>
      <c r="BX6206" s="62"/>
      <c r="BY6206" s="62"/>
      <c r="BZ6206" s="62"/>
      <c r="CA6206" s="62"/>
      <c r="CB6206" s="62"/>
      <c r="CC6206" s="62"/>
      <c r="CD6206" s="62"/>
      <c r="CE6206" s="62"/>
      <c r="CF6206" s="62"/>
      <c r="CL6206" s="56" t="s">
        <v>4886</v>
      </c>
      <c r="CM6206" s="56" t="s">
        <v>217</v>
      </c>
      <c r="CN6206" s="56" t="s">
        <v>217</v>
      </c>
      <c r="CO6206" s="52"/>
      <c r="CP6206" s="52"/>
      <c r="CQ6206" s="52"/>
      <c r="CR6206" s="52"/>
      <c r="CS6206" s="52"/>
      <c r="CT6206" s="52"/>
      <c r="CU6206" s="33"/>
      <c r="CV6206" s="33"/>
    </row>
    <row r="6207" spans="74:100">
      <c r="BV6207" s="62"/>
      <c r="BW6207" s="62"/>
      <c r="BX6207" s="62"/>
      <c r="BY6207" s="62"/>
      <c r="BZ6207" s="62"/>
      <c r="CA6207" s="62"/>
      <c r="CB6207" s="62"/>
      <c r="CC6207" s="62"/>
      <c r="CD6207" s="62"/>
      <c r="CE6207" s="62"/>
      <c r="CF6207" s="62"/>
      <c r="CL6207" s="56" t="s">
        <v>20557</v>
      </c>
      <c r="CM6207" s="56"/>
      <c r="CN6207" s="56"/>
      <c r="CO6207" s="52"/>
      <c r="CP6207" s="52"/>
      <c r="CQ6207" s="52"/>
      <c r="CR6207" s="52"/>
      <c r="CS6207" s="52"/>
      <c r="CT6207" s="52"/>
      <c r="CU6207" s="33"/>
      <c r="CV6207" s="33"/>
    </row>
    <row r="6208" spans="74:100">
      <c r="BV6208" s="62"/>
      <c r="BW6208" s="62"/>
      <c r="BX6208" s="62"/>
      <c r="BY6208" s="62"/>
      <c r="BZ6208" s="62"/>
      <c r="CA6208" s="62"/>
      <c r="CB6208" s="62"/>
      <c r="CC6208" s="62"/>
      <c r="CD6208" s="62"/>
      <c r="CE6208" s="62"/>
      <c r="CF6208" s="62"/>
      <c r="CL6208" s="56" t="s">
        <v>4887</v>
      </c>
      <c r="CM6208" s="56" t="s">
        <v>3118</v>
      </c>
      <c r="CN6208" s="56" t="s">
        <v>3118</v>
      </c>
      <c r="CO6208" s="52"/>
      <c r="CP6208" s="52"/>
      <c r="CQ6208" s="52"/>
      <c r="CR6208" s="52"/>
      <c r="CS6208" s="52"/>
      <c r="CT6208" s="52"/>
      <c r="CU6208" s="33"/>
      <c r="CV6208" s="33"/>
    </row>
    <row r="6209" spans="74:100">
      <c r="BV6209" s="62"/>
      <c r="BW6209" s="62"/>
      <c r="BX6209" s="62"/>
      <c r="BY6209" s="62"/>
      <c r="BZ6209" s="62"/>
      <c r="CA6209" s="62"/>
      <c r="CB6209" s="62"/>
      <c r="CC6209" s="62"/>
      <c r="CD6209" s="62"/>
      <c r="CE6209" s="62"/>
      <c r="CF6209" s="62"/>
      <c r="CL6209" s="56" t="s">
        <v>18838</v>
      </c>
      <c r="CM6209" s="56"/>
      <c r="CN6209" s="56"/>
      <c r="CO6209" s="52"/>
      <c r="CP6209" s="52"/>
      <c r="CQ6209" s="52"/>
      <c r="CR6209" s="52"/>
      <c r="CS6209" s="52"/>
      <c r="CT6209" s="52"/>
      <c r="CU6209" s="33"/>
      <c r="CV6209" s="33"/>
    </row>
    <row r="6210" spans="74:100">
      <c r="BV6210" s="62"/>
      <c r="BW6210" s="62"/>
      <c r="BX6210" s="62"/>
      <c r="BY6210" s="62"/>
      <c r="BZ6210" s="62"/>
      <c r="CA6210" s="62"/>
      <c r="CB6210" s="62"/>
      <c r="CC6210" s="62"/>
      <c r="CD6210" s="62"/>
      <c r="CE6210" s="62"/>
      <c r="CF6210" s="62"/>
      <c r="CL6210" s="56" t="s">
        <v>4888</v>
      </c>
      <c r="CM6210" s="56" t="s">
        <v>217</v>
      </c>
      <c r="CN6210" s="56" t="s">
        <v>217</v>
      </c>
      <c r="CO6210" s="52"/>
      <c r="CP6210" s="52"/>
      <c r="CQ6210" s="52"/>
      <c r="CR6210" s="52"/>
      <c r="CS6210" s="52"/>
      <c r="CT6210" s="52"/>
      <c r="CU6210" s="33"/>
      <c r="CV6210" s="33"/>
    </row>
    <row r="6211" spans="74:100">
      <c r="BV6211" s="62"/>
      <c r="BW6211" s="62"/>
      <c r="BX6211" s="62"/>
      <c r="BY6211" s="62"/>
      <c r="BZ6211" s="62"/>
      <c r="CA6211" s="62"/>
      <c r="CB6211" s="62"/>
      <c r="CC6211" s="62"/>
      <c r="CD6211" s="62"/>
      <c r="CE6211" s="62"/>
      <c r="CF6211" s="62"/>
      <c r="CL6211" s="56" t="s">
        <v>18839</v>
      </c>
      <c r="CM6211" s="56"/>
      <c r="CN6211" s="56"/>
      <c r="CO6211" s="52"/>
      <c r="CP6211" s="52"/>
      <c r="CQ6211" s="52"/>
      <c r="CR6211" s="52"/>
      <c r="CS6211" s="52"/>
      <c r="CT6211" s="52"/>
      <c r="CU6211" s="33"/>
      <c r="CV6211" s="33"/>
    </row>
    <row r="6212" spans="74:100">
      <c r="BV6212" s="62"/>
      <c r="BW6212" s="62"/>
      <c r="BX6212" s="62"/>
      <c r="BY6212" s="62"/>
      <c r="BZ6212" s="62"/>
      <c r="CA6212" s="62"/>
      <c r="CB6212" s="62"/>
      <c r="CC6212" s="62"/>
      <c r="CD6212" s="62"/>
      <c r="CE6212" s="62"/>
      <c r="CF6212" s="62"/>
      <c r="CL6212" s="56" t="s">
        <v>1640</v>
      </c>
      <c r="CM6212" s="56" t="s">
        <v>216</v>
      </c>
      <c r="CN6212" s="56" t="s">
        <v>216</v>
      </c>
      <c r="CO6212" s="52"/>
      <c r="CP6212" s="52"/>
      <c r="CQ6212" s="52"/>
      <c r="CR6212" s="52"/>
      <c r="CS6212" s="52"/>
      <c r="CT6212" s="52"/>
      <c r="CU6212" s="33"/>
      <c r="CV6212" s="33"/>
    </row>
    <row r="6213" spans="74:100">
      <c r="BV6213" s="62"/>
      <c r="BW6213" s="62"/>
      <c r="BX6213" s="62"/>
      <c r="BY6213" s="62"/>
      <c r="BZ6213" s="62"/>
      <c r="CA6213" s="62"/>
      <c r="CB6213" s="62"/>
      <c r="CC6213" s="62"/>
      <c r="CD6213" s="62"/>
      <c r="CE6213" s="62"/>
      <c r="CF6213" s="62"/>
      <c r="CL6213" s="56" t="s">
        <v>21754</v>
      </c>
      <c r="CM6213" s="56"/>
      <c r="CN6213" s="56"/>
      <c r="CO6213" s="52"/>
      <c r="CP6213" s="52"/>
      <c r="CQ6213" s="52"/>
      <c r="CR6213" s="52"/>
      <c r="CS6213" s="52"/>
      <c r="CT6213" s="52"/>
      <c r="CU6213" s="33"/>
      <c r="CV6213" s="33"/>
    </row>
    <row r="6214" spans="74:100">
      <c r="BV6214" s="62"/>
      <c r="BW6214" s="62"/>
      <c r="BX6214" s="62"/>
      <c r="BY6214" s="62"/>
      <c r="BZ6214" s="62"/>
      <c r="CA6214" s="62"/>
      <c r="CB6214" s="62"/>
      <c r="CC6214" s="62"/>
      <c r="CD6214" s="62"/>
      <c r="CE6214" s="62"/>
      <c r="CF6214" s="62"/>
      <c r="CL6214" s="56" t="s">
        <v>4889</v>
      </c>
      <c r="CM6214" s="56" t="s">
        <v>3118</v>
      </c>
      <c r="CN6214" s="56" t="s">
        <v>3118</v>
      </c>
      <c r="CO6214" s="52"/>
      <c r="CP6214" s="52"/>
      <c r="CQ6214" s="52"/>
      <c r="CR6214" s="52"/>
      <c r="CS6214" s="52"/>
      <c r="CT6214" s="52"/>
      <c r="CU6214" s="33"/>
      <c r="CV6214" s="33"/>
    </row>
    <row r="6215" spans="74:100">
      <c r="BV6215" s="62"/>
      <c r="BW6215" s="62"/>
      <c r="BX6215" s="62"/>
      <c r="BY6215" s="62"/>
      <c r="BZ6215" s="62"/>
      <c r="CA6215" s="62"/>
      <c r="CB6215" s="62"/>
      <c r="CC6215" s="62"/>
      <c r="CD6215" s="62"/>
      <c r="CE6215" s="62"/>
      <c r="CF6215" s="62"/>
      <c r="CL6215" s="56" t="s">
        <v>18840</v>
      </c>
      <c r="CM6215" s="56"/>
      <c r="CN6215" s="56"/>
      <c r="CO6215" s="52"/>
      <c r="CP6215" s="52"/>
      <c r="CQ6215" s="52"/>
      <c r="CR6215" s="52"/>
      <c r="CS6215" s="52"/>
      <c r="CT6215" s="52"/>
      <c r="CU6215" s="33"/>
      <c r="CV6215" s="33"/>
    </row>
    <row r="6216" spans="74:100">
      <c r="BV6216" s="62"/>
      <c r="BW6216" s="62"/>
      <c r="BX6216" s="62"/>
      <c r="BY6216" s="62"/>
      <c r="BZ6216" s="62"/>
      <c r="CA6216" s="62"/>
      <c r="CB6216" s="62"/>
      <c r="CC6216" s="62"/>
      <c r="CD6216" s="62"/>
      <c r="CE6216" s="62"/>
      <c r="CF6216" s="62"/>
      <c r="CL6216" s="56" t="s">
        <v>1641</v>
      </c>
      <c r="CM6216" s="56" t="s">
        <v>215</v>
      </c>
      <c r="CN6216" s="56" t="s">
        <v>215</v>
      </c>
      <c r="CO6216" s="52"/>
      <c r="CP6216" s="52"/>
      <c r="CQ6216" s="52"/>
      <c r="CR6216" s="52"/>
      <c r="CS6216" s="52"/>
      <c r="CT6216" s="52"/>
      <c r="CU6216" s="33"/>
      <c r="CV6216" s="33"/>
    </row>
    <row r="6217" spans="74:100">
      <c r="BV6217" s="62"/>
      <c r="BW6217" s="62"/>
      <c r="BX6217" s="62"/>
      <c r="BY6217" s="62"/>
      <c r="BZ6217" s="62"/>
      <c r="CA6217" s="62"/>
      <c r="CB6217" s="62"/>
      <c r="CC6217" s="62"/>
      <c r="CD6217" s="62"/>
      <c r="CE6217" s="62"/>
      <c r="CF6217" s="62"/>
      <c r="CL6217" s="56" t="s">
        <v>21755</v>
      </c>
      <c r="CM6217" s="56"/>
      <c r="CN6217" s="56"/>
      <c r="CO6217" s="52"/>
      <c r="CP6217" s="52"/>
      <c r="CQ6217" s="52"/>
      <c r="CR6217" s="52"/>
      <c r="CS6217" s="52"/>
      <c r="CT6217" s="52"/>
      <c r="CU6217" s="33"/>
      <c r="CV6217" s="33"/>
    </row>
    <row r="6218" spans="74:100">
      <c r="BV6218" s="62"/>
      <c r="BW6218" s="62"/>
      <c r="BX6218" s="62"/>
      <c r="BY6218" s="62"/>
      <c r="BZ6218" s="62"/>
      <c r="CA6218" s="62"/>
      <c r="CB6218" s="62"/>
      <c r="CC6218" s="62"/>
      <c r="CD6218" s="62"/>
      <c r="CE6218" s="62"/>
      <c r="CF6218" s="62"/>
      <c r="CL6218" s="56" t="s">
        <v>4890</v>
      </c>
      <c r="CM6218" s="56" t="s">
        <v>3118</v>
      </c>
      <c r="CN6218" s="56" t="s">
        <v>3118</v>
      </c>
      <c r="CO6218" s="52"/>
      <c r="CP6218" s="52"/>
      <c r="CQ6218" s="52"/>
      <c r="CR6218" s="52"/>
      <c r="CS6218" s="52"/>
      <c r="CT6218" s="52"/>
      <c r="CU6218" s="33"/>
      <c r="CV6218" s="33"/>
    </row>
    <row r="6219" spans="74:100">
      <c r="BV6219" s="62"/>
      <c r="BW6219" s="62"/>
      <c r="BX6219" s="62"/>
      <c r="BY6219" s="62"/>
      <c r="BZ6219" s="62"/>
      <c r="CA6219" s="62"/>
      <c r="CB6219" s="62"/>
      <c r="CC6219" s="62"/>
      <c r="CD6219" s="62"/>
      <c r="CE6219" s="62"/>
      <c r="CF6219" s="62"/>
      <c r="CL6219" s="56" t="s">
        <v>18841</v>
      </c>
      <c r="CM6219" s="56"/>
      <c r="CN6219" s="56"/>
      <c r="CO6219" s="52"/>
      <c r="CP6219" s="52"/>
      <c r="CQ6219" s="52"/>
      <c r="CR6219" s="52"/>
      <c r="CS6219" s="52"/>
      <c r="CT6219" s="52"/>
      <c r="CU6219" s="33"/>
      <c r="CV6219" s="33"/>
    </row>
    <row r="6220" spans="74:100">
      <c r="BV6220" s="62"/>
      <c r="BW6220" s="62"/>
      <c r="BX6220" s="62"/>
      <c r="BY6220" s="62"/>
      <c r="BZ6220" s="62"/>
      <c r="CA6220" s="62"/>
      <c r="CB6220" s="62"/>
      <c r="CC6220" s="62"/>
      <c r="CD6220" s="62"/>
      <c r="CE6220" s="62"/>
      <c r="CF6220" s="62"/>
      <c r="CL6220" s="56" t="s">
        <v>24972</v>
      </c>
      <c r="CM6220" s="56" t="s">
        <v>216</v>
      </c>
      <c r="CN6220" s="56" t="s">
        <v>216</v>
      </c>
      <c r="CO6220" s="52"/>
      <c r="CP6220" s="52"/>
      <c r="CQ6220" s="52"/>
      <c r="CR6220" s="52"/>
      <c r="CS6220" s="52"/>
      <c r="CT6220" s="52"/>
      <c r="CU6220" s="33"/>
      <c r="CV6220" s="33"/>
    </row>
    <row r="6221" spans="74:100">
      <c r="BV6221" s="62"/>
      <c r="BW6221" s="62"/>
      <c r="BX6221" s="62"/>
      <c r="BY6221" s="62"/>
      <c r="BZ6221" s="62"/>
      <c r="CA6221" s="62"/>
      <c r="CB6221" s="62"/>
      <c r="CC6221" s="62"/>
      <c r="CD6221" s="62"/>
      <c r="CE6221" s="62"/>
      <c r="CF6221" s="62"/>
      <c r="CL6221" s="56" t="s">
        <v>24973</v>
      </c>
      <c r="CM6221" s="56"/>
      <c r="CN6221" s="56"/>
      <c r="CO6221" s="52"/>
      <c r="CP6221" s="52"/>
      <c r="CQ6221" s="52"/>
      <c r="CR6221" s="52"/>
      <c r="CS6221" s="52"/>
      <c r="CT6221" s="52"/>
      <c r="CU6221" s="33"/>
      <c r="CV6221" s="33"/>
    </row>
    <row r="6222" spans="74:100">
      <c r="BV6222" s="62"/>
      <c r="BW6222" s="62"/>
      <c r="BX6222" s="62"/>
      <c r="BY6222" s="62"/>
      <c r="BZ6222" s="62"/>
      <c r="CA6222" s="62"/>
      <c r="CB6222" s="62"/>
      <c r="CC6222" s="62"/>
      <c r="CD6222" s="62"/>
      <c r="CE6222" s="62"/>
      <c r="CF6222" s="62"/>
      <c r="CL6222" s="56" t="s">
        <v>4892</v>
      </c>
      <c r="CM6222" s="56" t="s">
        <v>3118</v>
      </c>
      <c r="CN6222" s="56" t="s">
        <v>3118</v>
      </c>
      <c r="CO6222" s="52"/>
      <c r="CP6222" s="52"/>
      <c r="CQ6222" s="52"/>
      <c r="CR6222" s="52"/>
      <c r="CS6222" s="52"/>
      <c r="CT6222" s="52"/>
      <c r="CU6222" s="33"/>
      <c r="CV6222" s="33"/>
    </row>
    <row r="6223" spans="74:100">
      <c r="BV6223" s="62"/>
      <c r="BW6223" s="62"/>
      <c r="BX6223" s="62"/>
      <c r="BY6223" s="62"/>
      <c r="BZ6223" s="62"/>
      <c r="CA6223" s="62"/>
      <c r="CB6223" s="62"/>
      <c r="CC6223" s="62"/>
      <c r="CD6223" s="62"/>
      <c r="CE6223" s="62"/>
      <c r="CF6223" s="62"/>
      <c r="CL6223" s="56" t="s">
        <v>18842</v>
      </c>
      <c r="CM6223" s="56"/>
      <c r="CN6223" s="56"/>
      <c r="CO6223" s="52"/>
      <c r="CP6223" s="52"/>
      <c r="CQ6223" s="52"/>
      <c r="CR6223" s="52"/>
      <c r="CS6223" s="52"/>
      <c r="CT6223" s="52"/>
      <c r="CU6223" s="33"/>
      <c r="CV6223" s="33"/>
    </row>
    <row r="6224" spans="74:100">
      <c r="BV6224" s="62"/>
      <c r="BW6224" s="62"/>
      <c r="BX6224" s="62"/>
      <c r="BY6224" s="62"/>
      <c r="BZ6224" s="62"/>
      <c r="CA6224" s="62"/>
      <c r="CB6224" s="62"/>
      <c r="CC6224" s="62"/>
      <c r="CD6224" s="62"/>
      <c r="CE6224" s="62"/>
      <c r="CF6224" s="62"/>
      <c r="CL6224" s="56" t="s">
        <v>1642</v>
      </c>
      <c r="CM6224" s="56" t="s">
        <v>216</v>
      </c>
      <c r="CN6224" s="56" t="s">
        <v>216</v>
      </c>
      <c r="CO6224" s="52"/>
      <c r="CP6224" s="52"/>
      <c r="CQ6224" s="52"/>
      <c r="CR6224" s="52"/>
      <c r="CS6224" s="52"/>
      <c r="CT6224" s="52"/>
      <c r="CU6224" s="33"/>
      <c r="CV6224" s="33"/>
    </row>
    <row r="6225" spans="74:100">
      <c r="BV6225" s="62"/>
      <c r="BW6225" s="62"/>
      <c r="BX6225" s="62"/>
      <c r="BY6225" s="62"/>
      <c r="BZ6225" s="62"/>
      <c r="CA6225" s="62"/>
      <c r="CB6225" s="62"/>
      <c r="CC6225" s="62"/>
      <c r="CD6225" s="62"/>
      <c r="CE6225" s="62"/>
      <c r="CF6225" s="62"/>
      <c r="CL6225" s="56" t="s">
        <v>21756</v>
      </c>
      <c r="CM6225" s="56"/>
      <c r="CN6225" s="56"/>
      <c r="CO6225" s="52"/>
      <c r="CP6225" s="52"/>
      <c r="CQ6225" s="52"/>
      <c r="CR6225" s="52"/>
      <c r="CS6225" s="52"/>
      <c r="CT6225" s="52"/>
      <c r="CU6225" s="33"/>
      <c r="CV6225" s="33"/>
    </row>
    <row r="6226" spans="74:100">
      <c r="BV6226" s="62"/>
      <c r="BW6226" s="62"/>
      <c r="BX6226" s="62"/>
      <c r="BY6226" s="62"/>
      <c r="BZ6226" s="62"/>
      <c r="CA6226" s="62"/>
      <c r="CB6226" s="62"/>
      <c r="CC6226" s="62"/>
      <c r="CD6226" s="62"/>
      <c r="CE6226" s="62"/>
      <c r="CF6226" s="62"/>
      <c r="CL6226" s="56" t="s">
        <v>27764</v>
      </c>
      <c r="CM6226" s="56" t="s">
        <v>3118</v>
      </c>
      <c r="CN6226" s="56" t="s">
        <v>3118</v>
      </c>
      <c r="CO6226" s="52"/>
      <c r="CP6226" s="52"/>
      <c r="CQ6226" s="52"/>
      <c r="CR6226" s="52"/>
      <c r="CS6226" s="52"/>
      <c r="CT6226" s="52"/>
      <c r="CU6226" s="33"/>
      <c r="CV6226" s="33"/>
    </row>
    <row r="6227" spans="74:100">
      <c r="BV6227" s="62"/>
      <c r="BW6227" s="62"/>
      <c r="BX6227" s="62"/>
      <c r="BY6227" s="62"/>
      <c r="BZ6227" s="62"/>
      <c r="CA6227" s="62"/>
      <c r="CB6227" s="62"/>
      <c r="CC6227" s="62"/>
      <c r="CD6227" s="62"/>
      <c r="CE6227" s="62"/>
      <c r="CF6227" s="62"/>
      <c r="CL6227" s="56" t="s">
        <v>27765</v>
      </c>
      <c r="CM6227" s="56"/>
      <c r="CN6227" s="56"/>
      <c r="CO6227" s="52"/>
      <c r="CP6227" s="52"/>
      <c r="CQ6227" s="52"/>
      <c r="CR6227" s="52"/>
      <c r="CS6227" s="52"/>
      <c r="CT6227" s="52"/>
      <c r="CU6227" s="33"/>
      <c r="CV6227" s="33"/>
    </row>
    <row r="6228" spans="74:100">
      <c r="BV6228" s="62"/>
      <c r="BW6228" s="62"/>
      <c r="BX6228" s="62"/>
      <c r="BY6228" s="62"/>
      <c r="BZ6228" s="62"/>
      <c r="CA6228" s="62"/>
      <c r="CB6228" s="62"/>
      <c r="CC6228" s="62"/>
      <c r="CD6228" s="62"/>
      <c r="CE6228" s="62"/>
      <c r="CF6228" s="62"/>
      <c r="CL6228" s="56" t="s">
        <v>27766</v>
      </c>
      <c r="CM6228" s="56" t="s">
        <v>217</v>
      </c>
      <c r="CN6228" s="56" t="s">
        <v>217</v>
      </c>
      <c r="CO6228" s="52"/>
      <c r="CP6228" s="52"/>
      <c r="CQ6228" s="52"/>
      <c r="CR6228" s="52"/>
      <c r="CS6228" s="52"/>
      <c r="CT6228" s="52"/>
      <c r="CU6228" s="33"/>
      <c r="CV6228" s="33"/>
    </row>
    <row r="6229" spans="74:100">
      <c r="BV6229" s="62"/>
      <c r="BW6229" s="62"/>
      <c r="BX6229" s="62"/>
      <c r="BY6229" s="62"/>
      <c r="BZ6229" s="62"/>
      <c r="CA6229" s="62"/>
      <c r="CB6229" s="62"/>
      <c r="CC6229" s="62"/>
      <c r="CD6229" s="62"/>
      <c r="CE6229" s="62"/>
      <c r="CF6229" s="62"/>
      <c r="CL6229" s="56" t="s">
        <v>27765</v>
      </c>
      <c r="CM6229" s="56"/>
      <c r="CN6229" s="56"/>
      <c r="CO6229" s="52"/>
      <c r="CP6229" s="52"/>
      <c r="CQ6229" s="52"/>
      <c r="CR6229" s="52"/>
      <c r="CS6229" s="52"/>
      <c r="CT6229" s="52"/>
      <c r="CU6229" s="33"/>
      <c r="CV6229" s="33"/>
    </row>
    <row r="6230" spans="74:100">
      <c r="BV6230" s="62"/>
      <c r="BW6230" s="62"/>
      <c r="BX6230" s="62"/>
      <c r="BY6230" s="62"/>
      <c r="BZ6230" s="62"/>
      <c r="CA6230" s="62"/>
      <c r="CB6230" s="62"/>
      <c r="CC6230" s="62"/>
      <c r="CD6230" s="62"/>
      <c r="CE6230" s="62"/>
      <c r="CF6230" s="62"/>
      <c r="CL6230" s="56" t="s">
        <v>27767</v>
      </c>
      <c r="CM6230" s="56"/>
      <c r="CN6230" s="56"/>
      <c r="CO6230" s="52"/>
      <c r="CP6230" s="52"/>
      <c r="CQ6230" s="52"/>
      <c r="CR6230" s="52"/>
      <c r="CS6230" s="52"/>
      <c r="CT6230" s="52"/>
      <c r="CU6230" s="33"/>
      <c r="CV6230" s="33"/>
    </row>
    <row r="6231" spans="74:100">
      <c r="BV6231" s="62"/>
      <c r="BW6231" s="62"/>
      <c r="BX6231" s="62"/>
      <c r="BY6231" s="62"/>
      <c r="BZ6231" s="62"/>
      <c r="CA6231" s="62"/>
      <c r="CB6231" s="62"/>
      <c r="CC6231" s="62"/>
      <c r="CD6231" s="62"/>
      <c r="CE6231" s="62"/>
      <c r="CF6231" s="62"/>
      <c r="CL6231" s="56" t="s">
        <v>27768</v>
      </c>
      <c r="CM6231" s="56"/>
      <c r="CN6231" s="56"/>
      <c r="CO6231" s="52"/>
      <c r="CP6231" s="52"/>
      <c r="CQ6231" s="52"/>
      <c r="CR6231" s="52"/>
      <c r="CS6231" s="52"/>
      <c r="CT6231" s="52"/>
      <c r="CU6231" s="33"/>
      <c r="CV6231" s="33"/>
    </row>
    <row r="6232" spans="74:100">
      <c r="BV6232" s="62"/>
      <c r="BW6232" s="62"/>
      <c r="BX6232" s="62"/>
      <c r="BY6232" s="62"/>
      <c r="BZ6232" s="62"/>
      <c r="CA6232" s="62"/>
      <c r="CB6232" s="62"/>
      <c r="CC6232" s="62"/>
      <c r="CD6232" s="62"/>
      <c r="CE6232" s="62"/>
      <c r="CF6232" s="62"/>
      <c r="CL6232" s="56" t="s">
        <v>12564</v>
      </c>
      <c r="CM6232" s="56" t="s">
        <v>213</v>
      </c>
      <c r="CN6232" s="56" t="s">
        <v>213</v>
      </c>
      <c r="CO6232" s="52"/>
      <c r="CP6232" s="52"/>
      <c r="CQ6232" s="52"/>
      <c r="CR6232" s="52"/>
      <c r="CS6232" s="52"/>
      <c r="CT6232" s="52"/>
      <c r="CU6232" s="33"/>
      <c r="CV6232" s="33"/>
    </row>
    <row r="6233" spans="74:100">
      <c r="BV6233" s="62"/>
      <c r="BW6233" s="62"/>
      <c r="BX6233" s="62"/>
      <c r="BY6233" s="62"/>
      <c r="BZ6233" s="62"/>
      <c r="CA6233" s="62"/>
      <c r="CB6233" s="62"/>
      <c r="CC6233" s="62"/>
      <c r="CD6233" s="62"/>
      <c r="CE6233" s="62"/>
      <c r="CF6233" s="62"/>
      <c r="CL6233" s="56" t="s">
        <v>27769</v>
      </c>
      <c r="CM6233" s="56" t="s">
        <v>3118</v>
      </c>
      <c r="CN6233" s="56" t="s">
        <v>3118</v>
      </c>
      <c r="CO6233" s="52"/>
      <c r="CP6233" s="52"/>
      <c r="CQ6233" s="52"/>
      <c r="CR6233" s="52"/>
      <c r="CS6233" s="52"/>
      <c r="CT6233" s="52"/>
      <c r="CU6233" s="33"/>
      <c r="CV6233" s="33"/>
    </row>
    <row r="6234" spans="74:100">
      <c r="BV6234" s="62"/>
      <c r="BW6234" s="62"/>
      <c r="BX6234" s="62"/>
      <c r="BY6234" s="62"/>
      <c r="BZ6234" s="62"/>
      <c r="CA6234" s="62"/>
      <c r="CB6234" s="62"/>
      <c r="CC6234" s="62"/>
      <c r="CD6234" s="62"/>
      <c r="CE6234" s="62"/>
      <c r="CF6234" s="62"/>
      <c r="CL6234" s="56" t="s">
        <v>27770</v>
      </c>
      <c r="CM6234" s="56"/>
      <c r="CN6234" s="56"/>
      <c r="CO6234" s="52"/>
      <c r="CP6234" s="52"/>
      <c r="CQ6234" s="52"/>
      <c r="CR6234" s="52"/>
      <c r="CS6234" s="52"/>
      <c r="CT6234" s="52"/>
      <c r="CU6234" s="33"/>
      <c r="CV6234" s="33"/>
    </row>
    <row r="6235" spans="74:100">
      <c r="BV6235" s="62"/>
      <c r="BW6235" s="62"/>
      <c r="BX6235" s="62"/>
      <c r="BY6235" s="62"/>
      <c r="BZ6235" s="62"/>
      <c r="CA6235" s="62"/>
      <c r="CB6235" s="62"/>
      <c r="CC6235" s="62"/>
      <c r="CD6235" s="62"/>
      <c r="CE6235" s="62"/>
      <c r="CF6235" s="62"/>
      <c r="CL6235" s="56" t="s">
        <v>27771</v>
      </c>
      <c r="CM6235" s="56" t="s">
        <v>217</v>
      </c>
      <c r="CN6235" s="56" t="s">
        <v>217</v>
      </c>
      <c r="CO6235" s="52"/>
      <c r="CP6235" s="52"/>
      <c r="CQ6235" s="52"/>
      <c r="CR6235" s="52"/>
      <c r="CS6235" s="52"/>
      <c r="CT6235" s="52"/>
      <c r="CU6235" s="33"/>
      <c r="CV6235" s="33"/>
    </row>
    <row r="6236" spans="74:100">
      <c r="BV6236" s="62"/>
      <c r="BW6236" s="62"/>
      <c r="BX6236" s="62"/>
      <c r="BY6236" s="62"/>
      <c r="BZ6236" s="62"/>
      <c r="CA6236" s="62"/>
      <c r="CB6236" s="62"/>
      <c r="CC6236" s="62"/>
      <c r="CD6236" s="62"/>
      <c r="CE6236" s="62"/>
      <c r="CF6236" s="62"/>
      <c r="CL6236" s="56" t="s">
        <v>27770</v>
      </c>
      <c r="CM6236" s="56"/>
      <c r="CN6236" s="56"/>
      <c r="CO6236" s="52"/>
      <c r="CP6236" s="52"/>
      <c r="CQ6236" s="52"/>
      <c r="CR6236" s="52"/>
      <c r="CS6236" s="52"/>
      <c r="CT6236" s="52"/>
      <c r="CU6236" s="33"/>
      <c r="CV6236" s="33"/>
    </row>
    <row r="6237" spans="74:100">
      <c r="BV6237" s="62"/>
      <c r="BW6237" s="62"/>
      <c r="BX6237" s="62"/>
      <c r="BY6237" s="62"/>
      <c r="BZ6237" s="62"/>
      <c r="CA6237" s="62"/>
      <c r="CB6237" s="62"/>
      <c r="CC6237" s="62"/>
      <c r="CD6237" s="62"/>
      <c r="CE6237" s="62"/>
      <c r="CF6237" s="62"/>
      <c r="CL6237" s="56" t="s">
        <v>4893</v>
      </c>
      <c r="CM6237" s="56" t="s">
        <v>3118</v>
      </c>
      <c r="CN6237" s="56" t="s">
        <v>3118</v>
      </c>
      <c r="CO6237" s="52"/>
      <c r="CP6237" s="52"/>
      <c r="CQ6237" s="52"/>
      <c r="CR6237" s="52"/>
      <c r="CS6237" s="52"/>
      <c r="CT6237" s="52"/>
      <c r="CU6237" s="33"/>
      <c r="CV6237" s="33"/>
    </row>
    <row r="6238" spans="74:100">
      <c r="BV6238" s="62"/>
      <c r="BW6238" s="62"/>
      <c r="BX6238" s="62"/>
      <c r="BY6238" s="62"/>
      <c r="BZ6238" s="62"/>
      <c r="CA6238" s="62"/>
      <c r="CB6238" s="62"/>
      <c r="CC6238" s="62"/>
      <c r="CD6238" s="62"/>
      <c r="CE6238" s="62"/>
      <c r="CF6238" s="62"/>
      <c r="CL6238" s="56" t="s">
        <v>18843</v>
      </c>
      <c r="CM6238" s="56"/>
      <c r="CN6238" s="56"/>
      <c r="CO6238" s="52"/>
      <c r="CP6238" s="52"/>
      <c r="CQ6238" s="52"/>
      <c r="CR6238" s="52"/>
      <c r="CS6238" s="52"/>
      <c r="CT6238" s="52"/>
      <c r="CU6238" s="33"/>
      <c r="CV6238" s="33"/>
    </row>
    <row r="6239" spans="74:100">
      <c r="BV6239" s="62"/>
      <c r="BW6239" s="62"/>
      <c r="BX6239" s="62"/>
      <c r="BY6239" s="62"/>
      <c r="BZ6239" s="62"/>
      <c r="CA6239" s="62"/>
      <c r="CB6239" s="62"/>
      <c r="CC6239" s="62"/>
      <c r="CD6239" s="62"/>
      <c r="CE6239" s="62"/>
      <c r="CF6239" s="62"/>
      <c r="CL6239" s="56" t="s">
        <v>4894</v>
      </c>
      <c r="CM6239" s="56" t="s">
        <v>217</v>
      </c>
      <c r="CN6239" s="56" t="s">
        <v>217</v>
      </c>
      <c r="CO6239" s="52"/>
      <c r="CP6239" s="52"/>
      <c r="CQ6239" s="52"/>
      <c r="CR6239" s="52"/>
      <c r="CS6239" s="52"/>
      <c r="CT6239" s="52"/>
      <c r="CU6239" s="33"/>
      <c r="CV6239" s="33"/>
    </row>
    <row r="6240" spans="74:100">
      <c r="BV6240" s="62"/>
      <c r="BW6240" s="62"/>
      <c r="BX6240" s="62"/>
      <c r="BY6240" s="62"/>
      <c r="BZ6240" s="62"/>
      <c r="CA6240" s="62"/>
      <c r="CB6240" s="62"/>
      <c r="CC6240" s="62"/>
      <c r="CD6240" s="62"/>
      <c r="CE6240" s="62"/>
      <c r="CF6240" s="62"/>
      <c r="CL6240" s="56" t="s">
        <v>18844</v>
      </c>
      <c r="CM6240" s="56"/>
      <c r="CN6240" s="56"/>
      <c r="CO6240" s="52"/>
      <c r="CP6240" s="52"/>
      <c r="CQ6240" s="52"/>
      <c r="CR6240" s="52"/>
      <c r="CS6240" s="52"/>
      <c r="CT6240" s="52"/>
      <c r="CU6240" s="33"/>
      <c r="CV6240" s="33"/>
    </row>
    <row r="6241" spans="74:100">
      <c r="BV6241" s="62"/>
      <c r="BW6241" s="62"/>
      <c r="BX6241" s="62"/>
      <c r="BY6241" s="62"/>
      <c r="BZ6241" s="62"/>
      <c r="CA6241" s="62"/>
      <c r="CB6241" s="62"/>
      <c r="CC6241" s="62"/>
      <c r="CD6241" s="62"/>
      <c r="CE6241" s="62"/>
      <c r="CF6241" s="62"/>
      <c r="CL6241" s="56" t="s">
        <v>4895</v>
      </c>
      <c r="CM6241" s="56" t="s">
        <v>3118</v>
      </c>
      <c r="CN6241" s="56" t="s">
        <v>3118</v>
      </c>
      <c r="CO6241" s="52"/>
      <c r="CP6241" s="52"/>
      <c r="CQ6241" s="52"/>
      <c r="CR6241" s="52"/>
      <c r="CS6241" s="52"/>
      <c r="CT6241" s="52"/>
      <c r="CU6241" s="33"/>
      <c r="CV6241" s="33"/>
    </row>
    <row r="6242" spans="74:100">
      <c r="BV6242" s="62"/>
      <c r="BW6242" s="62"/>
      <c r="BX6242" s="62"/>
      <c r="BY6242" s="62"/>
      <c r="BZ6242" s="62"/>
      <c r="CA6242" s="62"/>
      <c r="CB6242" s="62"/>
      <c r="CC6242" s="62"/>
      <c r="CD6242" s="62"/>
      <c r="CE6242" s="62"/>
      <c r="CF6242" s="62"/>
      <c r="CL6242" s="56" t="s">
        <v>18845</v>
      </c>
      <c r="CM6242" s="56"/>
      <c r="CN6242" s="56"/>
      <c r="CO6242" s="52"/>
      <c r="CP6242" s="52"/>
      <c r="CQ6242" s="52"/>
      <c r="CR6242" s="52"/>
      <c r="CS6242" s="52"/>
      <c r="CT6242" s="52"/>
      <c r="CU6242" s="33"/>
      <c r="CV6242" s="33"/>
    </row>
    <row r="6243" spans="74:100">
      <c r="BV6243" s="62"/>
      <c r="BW6243" s="62"/>
      <c r="BX6243" s="62"/>
      <c r="BY6243" s="62"/>
      <c r="BZ6243" s="62"/>
      <c r="CA6243" s="62"/>
      <c r="CB6243" s="62"/>
      <c r="CC6243" s="62"/>
      <c r="CD6243" s="62"/>
      <c r="CE6243" s="62"/>
      <c r="CF6243" s="62"/>
      <c r="CL6243" s="56" t="s">
        <v>27772</v>
      </c>
      <c r="CM6243" s="56" t="s">
        <v>217</v>
      </c>
      <c r="CN6243" s="56" t="s">
        <v>217</v>
      </c>
      <c r="CO6243" s="52"/>
      <c r="CP6243" s="52"/>
      <c r="CQ6243" s="52"/>
      <c r="CR6243" s="52"/>
      <c r="CS6243" s="52"/>
      <c r="CT6243" s="52"/>
      <c r="CU6243" s="33"/>
      <c r="CV6243" s="33"/>
    </row>
    <row r="6244" spans="74:100">
      <c r="BV6244" s="62"/>
      <c r="BW6244" s="62"/>
      <c r="BX6244" s="62"/>
      <c r="BY6244" s="62"/>
      <c r="BZ6244" s="62"/>
      <c r="CA6244" s="62"/>
      <c r="CB6244" s="62"/>
      <c r="CC6244" s="62"/>
      <c r="CD6244" s="62"/>
      <c r="CE6244" s="62"/>
      <c r="CF6244" s="62"/>
      <c r="CL6244" s="56" t="s">
        <v>27773</v>
      </c>
      <c r="CM6244" s="56"/>
      <c r="CN6244" s="56"/>
      <c r="CO6244" s="52"/>
      <c r="CP6244" s="52"/>
      <c r="CQ6244" s="52"/>
      <c r="CR6244" s="52"/>
      <c r="CS6244" s="52"/>
      <c r="CT6244" s="52"/>
      <c r="CU6244" s="33"/>
      <c r="CV6244" s="33"/>
    </row>
    <row r="6245" spans="74:100">
      <c r="BV6245" s="62"/>
      <c r="BW6245" s="62"/>
      <c r="BX6245" s="62"/>
      <c r="BY6245" s="62"/>
      <c r="BZ6245" s="62"/>
      <c r="CA6245" s="62"/>
      <c r="CB6245" s="62"/>
      <c r="CC6245" s="62"/>
      <c r="CD6245" s="62"/>
      <c r="CE6245" s="62"/>
      <c r="CF6245" s="62"/>
      <c r="CL6245" s="56" t="s">
        <v>4896</v>
      </c>
      <c r="CM6245" s="56" t="s">
        <v>217</v>
      </c>
      <c r="CN6245" s="56" t="s">
        <v>217</v>
      </c>
      <c r="CO6245" s="52"/>
      <c r="CP6245" s="52"/>
      <c r="CQ6245" s="52"/>
      <c r="CR6245" s="52"/>
      <c r="CS6245" s="52"/>
      <c r="CT6245" s="52"/>
      <c r="CU6245" s="33"/>
      <c r="CV6245" s="33"/>
    </row>
    <row r="6246" spans="74:100">
      <c r="BV6246" s="62"/>
      <c r="BW6246" s="62"/>
      <c r="BX6246" s="62"/>
      <c r="BY6246" s="62"/>
      <c r="BZ6246" s="62"/>
      <c r="CA6246" s="62"/>
      <c r="CB6246" s="62"/>
      <c r="CC6246" s="62"/>
      <c r="CD6246" s="62"/>
      <c r="CE6246" s="62"/>
      <c r="CF6246" s="62"/>
      <c r="CL6246" s="56" t="s">
        <v>18846</v>
      </c>
      <c r="CM6246" s="56"/>
      <c r="CN6246" s="56"/>
      <c r="CO6246" s="52"/>
      <c r="CP6246" s="52"/>
      <c r="CQ6246" s="52"/>
      <c r="CR6246" s="52"/>
      <c r="CS6246" s="52"/>
      <c r="CT6246" s="52"/>
      <c r="CU6246" s="33"/>
      <c r="CV6246" s="33"/>
    </row>
    <row r="6247" spans="74:100">
      <c r="BV6247" s="62"/>
      <c r="BW6247" s="62"/>
      <c r="BX6247" s="62"/>
      <c r="BY6247" s="62"/>
      <c r="BZ6247" s="62"/>
      <c r="CA6247" s="62"/>
      <c r="CB6247" s="62"/>
      <c r="CC6247" s="62"/>
      <c r="CD6247" s="62"/>
      <c r="CE6247" s="62"/>
      <c r="CF6247" s="62"/>
      <c r="CL6247" s="56" t="s">
        <v>4897</v>
      </c>
      <c r="CM6247" s="56" t="s">
        <v>217</v>
      </c>
      <c r="CN6247" s="56" t="s">
        <v>217</v>
      </c>
      <c r="CO6247" s="52"/>
      <c r="CP6247" s="52"/>
      <c r="CQ6247" s="52"/>
      <c r="CR6247" s="52"/>
      <c r="CS6247" s="52"/>
      <c r="CT6247" s="52"/>
      <c r="CU6247" s="33"/>
      <c r="CV6247" s="33"/>
    </row>
    <row r="6248" spans="74:100">
      <c r="BV6248" s="62"/>
      <c r="BW6248" s="62"/>
      <c r="BX6248" s="62"/>
      <c r="BY6248" s="62"/>
      <c r="BZ6248" s="62"/>
      <c r="CA6248" s="62"/>
      <c r="CB6248" s="62"/>
      <c r="CC6248" s="62"/>
      <c r="CD6248" s="62"/>
      <c r="CE6248" s="62"/>
      <c r="CF6248" s="62"/>
      <c r="CL6248" s="56" t="s">
        <v>18847</v>
      </c>
      <c r="CM6248" s="56"/>
      <c r="CN6248" s="56"/>
      <c r="CO6248" s="52"/>
      <c r="CP6248" s="52"/>
      <c r="CQ6248" s="52"/>
      <c r="CR6248" s="52"/>
      <c r="CS6248" s="52"/>
      <c r="CT6248" s="52"/>
      <c r="CU6248" s="33"/>
      <c r="CV6248" s="33"/>
    </row>
    <row r="6249" spans="74:100">
      <c r="BV6249" s="62"/>
      <c r="BW6249" s="62"/>
      <c r="BX6249" s="62"/>
      <c r="BY6249" s="62"/>
      <c r="BZ6249" s="62"/>
      <c r="CA6249" s="62"/>
      <c r="CB6249" s="62"/>
      <c r="CC6249" s="62"/>
      <c r="CD6249" s="62"/>
      <c r="CE6249" s="62"/>
      <c r="CF6249" s="62"/>
      <c r="CL6249" s="56" t="s">
        <v>27774</v>
      </c>
      <c r="CM6249" s="56" t="s">
        <v>3118</v>
      </c>
      <c r="CN6249" s="56" t="s">
        <v>3118</v>
      </c>
      <c r="CO6249" s="52"/>
      <c r="CP6249" s="52"/>
      <c r="CQ6249" s="52"/>
      <c r="CR6249" s="52"/>
      <c r="CS6249" s="52"/>
      <c r="CT6249" s="52"/>
      <c r="CU6249" s="33"/>
      <c r="CV6249" s="33"/>
    </row>
    <row r="6250" spans="74:100">
      <c r="BV6250" s="62"/>
      <c r="BW6250" s="62"/>
      <c r="BX6250" s="62"/>
      <c r="BY6250" s="62"/>
      <c r="BZ6250" s="62"/>
      <c r="CA6250" s="62"/>
      <c r="CB6250" s="62"/>
      <c r="CC6250" s="62"/>
      <c r="CD6250" s="62"/>
      <c r="CE6250" s="62"/>
      <c r="CF6250" s="62"/>
      <c r="CL6250" s="56" t="s">
        <v>27775</v>
      </c>
      <c r="CM6250" s="56"/>
      <c r="CN6250" s="56"/>
      <c r="CO6250" s="52"/>
      <c r="CP6250" s="52"/>
      <c r="CQ6250" s="52"/>
      <c r="CR6250" s="52"/>
      <c r="CS6250" s="52"/>
      <c r="CT6250" s="52"/>
      <c r="CU6250" s="33"/>
      <c r="CV6250" s="33"/>
    </row>
    <row r="6251" spans="74:100">
      <c r="BV6251" s="62"/>
      <c r="BW6251" s="62"/>
      <c r="BX6251" s="62"/>
      <c r="BY6251" s="62"/>
      <c r="BZ6251" s="62"/>
      <c r="CA6251" s="62"/>
      <c r="CB6251" s="62"/>
      <c r="CC6251" s="62"/>
      <c r="CD6251" s="62"/>
      <c r="CE6251" s="62"/>
      <c r="CF6251" s="62"/>
      <c r="CL6251" s="56" t="s">
        <v>27776</v>
      </c>
      <c r="CM6251" s="56" t="s">
        <v>216</v>
      </c>
      <c r="CN6251" s="56" t="s">
        <v>216</v>
      </c>
      <c r="CO6251" s="52"/>
      <c r="CP6251" s="52"/>
      <c r="CQ6251" s="52"/>
      <c r="CR6251" s="52"/>
      <c r="CS6251" s="52"/>
      <c r="CT6251" s="52"/>
      <c r="CU6251" s="33"/>
      <c r="CV6251" s="33"/>
    </row>
    <row r="6252" spans="74:100">
      <c r="BV6252" s="62"/>
      <c r="BW6252" s="62"/>
      <c r="BX6252" s="62"/>
      <c r="BY6252" s="62"/>
      <c r="BZ6252" s="62"/>
      <c r="CA6252" s="62"/>
      <c r="CB6252" s="62"/>
      <c r="CC6252" s="62"/>
      <c r="CD6252" s="62"/>
      <c r="CE6252" s="62"/>
      <c r="CF6252" s="62"/>
      <c r="CL6252" s="56" t="s">
        <v>27777</v>
      </c>
      <c r="CM6252" s="56"/>
      <c r="CN6252" s="56"/>
      <c r="CO6252" s="52"/>
      <c r="CP6252" s="52"/>
      <c r="CQ6252" s="52"/>
      <c r="CR6252" s="52"/>
      <c r="CS6252" s="52"/>
      <c r="CT6252" s="52"/>
      <c r="CU6252" s="33"/>
      <c r="CV6252" s="33"/>
    </row>
    <row r="6253" spans="74:100">
      <c r="BV6253" s="62"/>
      <c r="BW6253" s="62"/>
      <c r="BX6253" s="62"/>
      <c r="BY6253" s="62"/>
      <c r="BZ6253" s="62"/>
      <c r="CA6253" s="62"/>
      <c r="CB6253" s="62"/>
      <c r="CC6253" s="62"/>
      <c r="CD6253" s="62"/>
      <c r="CE6253" s="62"/>
      <c r="CF6253" s="62"/>
      <c r="CL6253" s="56" t="s">
        <v>27778</v>
      </c>
      <c r="CM6253" s="56" t="s">
        <v>217</v>
      </c>
      <c r="CN6253" s="56" t="s">
        <v>217</v>
      </c>
      <c r="CO6253" s="52"/>
      <c r="CP6253" s="52"/>
      <c r="CQ6253" s="52"/>
      <c r="CR6253" s="52"/>
      <c r="CS6253" s="52"/>
      <c r="CT6253" s="52"/>
      <c r="CU6253" s="33"/>
      <c r="CV6253" s="33"/>
    </row>
    <row r="6254" spans="74:100">
      <c r="BV6254" s="62"/>
      <c r="BW6254" s="62"/>
      <c r="BX6254" s="62"/>
      <c r="BY6254" s="62"/>
      <c r="BZ6254" s="62"/>
      <c r="CA6254" s="62"/>
      <c r="CB6254" s="62"/>
      <c r="CC6254" s="62"/>
      <c r="CD6254" s="62"/>
      <c r="CE6254" s="62"/>
      <c r="CF6254" s="62"/>
      <c r="CL6254" s="56" t="s">
        <v>27779</v>
      </c>
      <c r="CM6254" s="56"/>
      <c r="CN6254" s="56"/>
      <c r="CO6254" s="52"/>
      <c r="CP6254" s="52"/>
      <c r="CQ6254" s="52"/>
      <c r="CR6254" s="52"/>
      <c r="CS6254" s="52"/>
      <c r="CT6254" s="52"/>
      <c r="CU6254" s="33"/>
      <c r="CV6254" s="33"/>
    </row>
    <row r="6255" spans="74:100">
      <c r="BV6255" s="62"/>
      <c r="BW6255" s="62"/>
      <c r="BX6255" s="62"/>
      <c r="BY6255" s="62"/>
      <c r="BZ6255" s="62"/>
      <c r="CA6255" s="62"/>
      <c r="CB6255" s="62"/>
      <c r="CC6255" s="62"/>
      <c r="CD6255" s="62"/>
      <c r="CE6255" s="62"/>
      <c r="CF6255" s="62"/>
      <c r="CL6255" s="56" t="s">
        <v>4898</v>
      </c>
      <c r="CM6255" s="56" t="s">
        <v>3118</v>
      </c>
      <c r="CN6255" s="56" t="s">
        <v>3118</v>
      </c>
      <c r="CO6255" s="52"/>
      <c r="CP6255" s="52"/>
      <c r="CQ6255" s="52"/>
      <c r="CR6255" s="52"/>
      <c r="CS6255" s="52"/>
      <c r="CT6255" s="52"/>
      <c r="CU6255" s="33"/>
      <c r="CV6255" s="33"/>
    </row>
    <row r="6256" spans="74:100">
      <c r="BV6256" s="62"/>
      <c r="BW6256" s="62"/>
      <c r="BX6256" s="62"/>
      <c r="BY6256" s="62"/>
      <c r="BZ6256" s="62"/>
      <c r="CA6256" s="62"/>
      <c r="CB6256" s="62"/>
      <c r="CC6256" s="62"/>
      <c r="CD6256" s="62"/>
      <c r="CE6256" s="62"/>
      <c r="CF6256" s="62"/>
      <c r="CL6256" s="56" t="s">
        <v>18848</v>
      </c>
      <c r="CM6256" s="56"/>
      <c r="CN6256" s="56"/>
      <c r="CO6256" s="52"/>
      <c r="CP6256" s="52"/>
      <c r="CQ6256" s="52"/>
      <c r="CR6256" s="52"/>
      <c r="CS6256" s="52"/>
      <c r="CT6256" s="52"/>
      <c r="CU6256" s="33"/>
      <c r="CV6256" s="33"/>
    </row>
    <row r="6257" spans="74:100">
      <c r="BV6257" s="62"/>
      <c r="BW6257" s="62"/>
      <c r="BX6257" s="62"/>
      <c r="BY6257" s="62"/>
      <c r="BZ6257" s="62"/>
      <c r="CA6257" s="62"/>
      <c r="CB6257" s="62"/>
      <c r="CC6257" s="62"/>
      <c r="CD6257" s="62"/>
      <c r="CE6257" s="62"/>
      <c r="CF6257" s="62"/>
      <c r="CL6257" s="56" t="s">
        <v>1644</v>
      </c>
      <c r="CM6257" s="56" t="s">
        <v>215</v>
      </c>
      <c r="CN6257" s="56" t="s">
        <v>215</v>
      </c>
      <c r="CO6257" s="52"/>
      <c r="CP6257" s="52"/>
      <c r="CQ6257" s="52"/>
      <c r="CR6257" s="52"/>
      <c r="CS6257" s="52"/>
      <c r="CT6257" s="52"/>
      <c r="CU6257" s="33"/>
      <c r="CV6257" s="33"/>
    </row>
    <row r="6258" spans="74:100">
      <c r="BV6258" s="62"/>
      <c r="BW6258" s="62"/>
      <c r="BX6258" s="62"/>
      <c r="BY6258" s="62"/>
      <c r="BZ6258" s="62"/>
      <c r="CA6258" s="62"/>
      <c r="CB6258" s="62"/>
      <c r="CC6258" s="62"/>
      <c r="CD6258" s="62"/>
      <c r="CE6258" s="62"/>
      <c r="CF6258" s="62"/>
      <c r="CL6258" s="56" t="s">
        <v>21758</v>
      </c>
      <c r="CM6258" s="56"/>
      <c r="CN6258" s="56"/>
      <c r="CO6258" s="52"/>
      <c r="CP6258" s="52"/>
      <c r="CQ6258" s="52"/>
      <c r="CR6258" s="52"/>
      <c r="CS6258" s="52"/>
      <c r="CT6258" s="52"/>
      <c r="CU6258" s="33"/>
      <c r="CV6258" s="33"/>
    </row>
    <row r="6259" spans="74:100">
      <c r="BV6259" s="62"/>
      <c r="BW6259" s="62"/>
      <c r="BX6259" s="62"/>
      <c r="BY6259" s="62"/>
      <c r="BZ6259" s="62"/>
      <c r="CA6259" s="62"/>
      <c r="CB6259" s="62"/>
      <c r="CC6259" s="62"/>
      <c r="CD6259" s="62"/>
      <c r="CE6259" s="62"/>
      <c r="CF6259" s="62"/>
      <c r="CL6259" s="56" t="s">
        <v>24974</v>
      </c>
      <c r="CM6259" s="56"/>
      <c r="CN6259" s="56"/>
      <c r="CO6259" s="52"/>
      <c r="CP6259" s="52"/>
      <c r="CQ6259" s="52"/>
      <c r="CR6259" s="52"/>
      <c r="CS6259" s="52"/>
      <c r="CT6259" s="52"/>
      <c r="CU6259" s="33"/>
      <c r="CV6259" s="33"/>
    </row>
    <row r="6260" spans="74:100">
      <c r="BV6260" s="62"/>
      <c r="BW6260" s="62"/>
      <c r="BX6260" s="62"/>
      <c r="BY6260" s="62"/>
      <c r="BZ6260" s="62"/>
      <c r="CA6260" s="62"/>
      <c r="CB6260" s="62"/>
      <c r="CC6260" s="62"/>
      <c r="CD6260" s="62"/>
      <c r="CE6260" s="62"/>
      <c r="CF6260" s="62"/>
      <c r="CL6260" s="56" t="s">
        <v>24975</v>
      </c>
      <c r="CM6260" s="56"/>
      <c r="CN6260" s="56"/>
      <c r="CO6260" s="52"/>
      <c r="CP6260" s="52"/>
      <c r="CQ6260" s="52"/>
      <c r="CR6260" s="52"/>
      <c r="CS6260" s="52"/>
      <c r="CT6260" s="52"/>
      <c r="CU6260" s="33"/>
      <c r="CV6260" s="33"/>
    </row>
    <row r="6261" spans="74:100">
      <c r="BV6261" s="62"/>
      <c r="BW6261" s="62"/>
      <c r="BX6261" s="62"/>
      <c r="BY6261" s="62"/>
      <c r="BZ6261" s="62"/>
      <c r="CA6261" s="62"/>
      <c r="CB6261" s="62"/>
      <c r="CC6261" s="62"/>
      <c r="CD6261" s="62"/>
      <c r="CE6261" s="62"/>
      <c r="CF6261" s="62"/>
      <c r="CL6261" s="56" t="s">
        <v>24976</v>
      </c>
      <c r="CM6261" s="56" t="s">
        <v>213</v>
      </c>
      <c r="CN6261" s="56" t="s">
        <v>213</v>
      </c>
      <c r="CO6261" s="52"/>
      <c r="CP6261" s="52"/>
      <c r="CQ6261" s="52"/>
      <c r="CR6261" s="52"/>
      <c r="CS6261" s="52"/>
      <c r="CT6261" s="52"/>
      <c r="CU6261" s="33"/>
      <c r="CV6261" s="33"/>
    </row>
    <row r="6262" spans="74:100">
      <c r="BV6262" s="62"/>
      <c r="BW6262" s="62"/>
      <c r="BX6262" s="62"/>
      <c r="BY6262" s="62"/>
      <c r="BZ6262" s="62"/>
      <c r="CA6262" s="62"/>
      <c r="CB6262" s="62"/>
      <c r="CC6262" s="62"/>
      <c r="CD6262" s="62"/>
      <c r="CE6262" s="62"/>
      <c r="CF6262" s="62"/>
      <c r="CL6262" s="56" t="s">
        <v>24977</v>
      </c>
      <c r="CM6262" s="56"/>
      <c r="CN6262" s="56"/>
      <c r="CO6262" s="52"/>
      <c r="CP6262" s="52"/>
      <c r="CQ6262" s="52"/>
      <c r="CR6262" s="52"/>
      <c r="CS6262" s="52"/>
      <c r="CT6262" s="52"/>
      <c r="CU6262" s="33"/>
      <c r="CV6262" s="33"/>
    </row>
    <row r="6263" spans="74:100">
      <c r="BV6263" s="62"/>
      <c r="BW6263" s="62"/>
      <c r="BX6263" s="62"/>
      <c r="BY6263" s="62"/>
      <c r="BZ6263" s="62"/>
      <c r="CA6263" s="62"/>
      <c r="CB6263" s="62"/>
      <c r="CC6263" s="62"/>
      <c r="CD6263" s="62"/>
      <c r="CE6263" s="62"/>
      <c r="CF6263" s="62"/>
      <c r="CL6263" s="56" t="s">
        <v>4899</v>
      </c>
      <c r="CM6263" s="56" t="s">
        <v>3118</v>
      </c>
      <c r="CN6263" s="56" t="s">
        <v>3118</v>
      </c>
      <c r="CO6263" s="52"/>
      <c r="CP6263" s="52"/>
      <c r="CQ6263" s="52"/>
      <c r="CR6263" s="52"/>
      <c r="CS6263" s="52"/>
      <c r="CT6263" s="52"/>
      <c r="CU6263" s="33"/>
      <c r="CV6263" s="33"/>
    </row>
    <row r="6264" spans="74:100">
      <c r="BV6264" s="62"/>
      <c r="BW6264" s="62"/>
      <c r="BX6264" s="62"/>
      <c r="BY6264" s="62"/>
      <c r="BZ6264" s="62"/>
      <c r="CA6264" s="62"/>
      <c r="CB6264" s="62"/>
      <c r="CC6264" s="62"/>
      <c r="CD6264" s="62"/>
      <c r="CE6264" s="62"/>
      <c r="CF6264" s="62"/>
      <c r="CL6264" s="56" t="s">
        <v>17516</v>
      </c>
      <c r="CM6264" s="56"/>
      <c r="CN6264" s="56"/>
      <c r="CO6264" s="52"/>
      <c r="CP6264" s="52"/>
      <c r="CQ6264" s="52"/>
      <c r="CR6264" s="52"/>
      <c r="CS6264" s="52"/>
      <c r="CT6264" s="52"/>
      <c r="CU6264" s="33"/>
      <c r="CV6264" s="33"/>
    </row>
    <row r="6265" spans="74:100">
      <c r="BV6265" s="62"/>
      <c r="BW6265" s="62"/>
      <c r="BX6265" s="62"/>
      <c r="BY6265" s="62"/>
      <c r="BZ6265" s="62"/>
      <c r="CA6265" s="62"/>
      <c r="CB6265" s="62"/>
      <c r="CC6265" s="62"/>
      <c r="CD6265" s="62"/>
      <c r="CE6265" s="62"/>
      <c r="CF6265" s="62"/>
      <c r="CL6265" s="56" t="s">
        <v>1645</v>
      </c>
      <c r="CM6265" s="56" t="s">
        <v>216</v>
      </c>
      <c r="CN6265" s="56" t="s">
        <v>216</v>
      </c>
      <c r="CO6265" s="52"/>
      <c r="CP6265" s="52"/>
      <c r="CQ6265" s="52"/>
      <c r="CR6265" s="52"/>
      <c r="CS6265" s="52"/>
      <c r="CT6265" s="52"/>
      <c r="CU6265" s="33"/>
      <c r="CV6265" s="33"/>
    </row>
    <row r="6266" spans="74:100">
      <c r="BV6266" s="62"/>
      <c r="BW6266" s="62"/>
      <c r="BX6266" s="62"/>
      <c r="BY6266" s="62"/>
      <c r="BZ6266" s="62"/>
      <c r="CA6266" s="62"/>
      <c r="CB6266" s="62"/>
      <c r="CC6266" s="62"/>
      <c r="CD6266" s="62"/>
      <c r="CE6266" s="62"/>
      <c r="CF6266" s="62"/>
      <c r="CL6266" s="56" t="s">
        <v>21759</v>
      </c>
      <c r="CM6266" s="56"/>
      <c r="CN6266" s="56"/>
      <c r="CO6266" s="52"/>
      <c r="CP6266" s="52"/>
      <c r="CQ6266" s="52"/>
      <c r="CR6266" s="52"/>
      <c r="CS6266" s="52"/>
      <c r="CT6266" s="52"/>
      <c r="CU6266" s="33"/>
      <c r="CV6266" s="33"/>
    </row>
    <row r="6267" spans="74:100">
      <c r="BV6267" s="62"/>
      <c r="BW6267" s="62"/>
      <c r="BX6267" s="62"/>
      <c r="BY6267" s="62"/>
      <c r="BZ6267" s="62"/>
      <c r="CA6267" s="62"/>
      <c r="CB6267" s="62"/>
      <c r="CC6267" s="62"/>
      <c r="CD6267" s="62"/>
      <c r="CE6267" s="62"/>
      <c r="CF6267" s="62"/>
      <c r="CL6267" s="56" t="s">
        <v>1646</v>
      </c>
      <c r="CM6267" s="56" t="s">
        <v>214</v>
      </c>
      <c r="CN6267" s="56" t="s">
        <v>214</v>
      </c>
      <c r="CO6267" s="52"/>
      <c r="CP6267" s="52"/>
      <c r="CQ6267" s="52"/>
      <c r="CR6267" s="52"/>
      <c r="CS6267" s="52"/>
      <c r="CT6267" s="52"/>
      <c r="CU6267" s="33"/>
      <c r="CV6267" s="33"/>
    </row>
    <row r="6268" spans="74:100">
      <c r="BV6268" s="62"/>
      <c r="BW6268" s="62"/>
      <c r="BX6268" s="62"/>
      <c r="BY6268" s="62"/>
      <c r="BZ6268" s="62"/>
      <c r="CA6268" s="62"/>
      <c r="CB6268" s="62"/>
      <c r="CC6268" s="62"/>
      <c r="CD6268" s="62"/>
      <c r="CE6268" s="62"/>
      <c r="CF6268" s="62"/>
      <c r="CL6268" s="56" t="s">
        <v>21760</v>
      </c>
      <c r="CM6268" s="56"/>
      <c r="CN6268" s="56"/>
      <c r="CO6268" s="52"/>
      <c r="CP6268" s="52"/>
      <c r="CQ6268" s="52"/>
      <c r="CR6268" s="52"/>
      <c r="CS6268" s="52"/>
      <c r="CT6268" s="52"/>
      <c r="CU6268" s="33"/>
      <c r="CV6268" s="33"/>
    </row>
    <row r="6269" spans="74:100">
      <c r="BV6269" s="62"/>
      <c r="BW6269" s="62"/>
      <c r="BX6269" s="62"/>
      <c r="BY6269" s="62"/>
      <c r="BZ6269" s="62"/>
      <c r="CA6269" s="62"/>
      <c r="CB6269" s="62"/>
      <c r="CC6269" s="62"/>
      <c r="CD6269" s="62"/>
      <c r="CE6269" s="62"/>
      <c r="CF6269" s="62"/>
      <c r="CL6269" s="56" t="s">
        <v>1647</v>
      </c>
      <c r="CM6269" s="56" t="s">
        <v>215</v>
      </c>
      <c r="CN6269" s="56" t="s">
        <v>215</v>
      </c>
      <c r="CO6269" s="52"/>
      <c r="CP6269" s="52"/>
      <c r="CQ6269" s="52"/>
      <c r="CR6269" s="52"/>
      <c r="CS6269" s="52"/>
      <c r="CT6269" s="52"/>
      <c r="CU6269" s="33"/>
      <c r="CV6269" s="33"/>
    </row>
    <row r="6270" spans="74:100">
      <c r="BV6270" s="62"/>
      <c r="BW6270" s="62"/>
      <c r="BX6270" s="62"/>
      <c r="BY6270" s="62"/>
      <c r="BZ6270" s="62"/>
      <c r="CA6270" s="62"/>
      <c r="CB6270" s="62"/>
      <c r="CC6270" s="62"/>
      <c r="CD6270" s="62"/>
      <c r="CE6270" s="62"/>
      <c r="CF6270" s="62"/>
      <c r="CL6270" s="56" t="s">
        <v>21761</v>
      </c>
      <c r="CM6270" s="56"/>
      <c r="CN6270" s="56"/>
      <c r="CO6270" s="52"/>
      <c r="CP6270" s="52"/>
      <c r="CQ6270" s="52"/>
      <c r="CR6270" s="52"/>
      <c r="CS6270" s="52"/>
      <c r="CT6270" s="52"/>
      <c r="CU6270" s="33"/>
      <c r="CV6270" s="33"/>
    </row>
    <row r="6271" spans="74:100">
      <c r="BV6271" s="62"/>
      <c r="BW6271" s="62"/>
      <c r="BX6271" s="62"/>
      <c r="BY6271" s="62"/>
      <c r="BZ6271" s="62"/>
      <c r="CA6271" s="62"/>
      <c r="CB6271" s="62"/>
      <c r="CC6271" s="62"/>
      <c r="CD6271" s="62"/>
      <c r="CE6271" s="62"/>
      <c r="CF6271" s="62"/>
      <c r="CL6271" s="56" t="s">
        <v>27780</v>
      </c>
      <c r="CM6271" s="56" t="s">
        <v>217</v>
      </c>
      <c r="CN6271" s="56" t="s">
        <v>217</v>
      </c>
      <c r="CO6271" s="52"/>
      <c r="CP6271" s="52"/>
      <c r="CQ6271" s="52"/>
      <c r="CR6271" s="52"/>
      <c r="CS6271" s="52"/>
      <c r="CT6271" s="52"/>
      <c r="CU6271" s="33"/>
      <c r="CV6271" s="33"/>
    </row>
    <row r="6272" spans="74:100">
      <c r="BV6272" s="62"/>
      <c r="BW6272" s="62"/>
      <c r="BX6272" s="62"/>
      <c r="BY6272" s="62"/>
      <c r="BZ6272" s="62"/>
      <c r="CA6272" s="62"/>
      <c r="CB6272" s="62"/>
      <c r="CC6272" s="62"/>
      <c r="CD6272" s="62"/>
      <c r="CE6272" s="62"/>
      <c r="CF6272" s="62"/>
      <c r="CL6272" s="56" t="s">
        <v>27781</v>
      </c>
      <c r="CM6272" s="56"/>
      <c r="CN6272" s="56"/>
      <c r="CO6272" s="52"/>
      <c r="CP6272" s="52"/>
      <c r="CQ6272" s="52"/>
      <c r="CR6272" s="52"/>
      <c r="CS6272" s="52"/>
      <c r="CT6272" s="52"/>
      <c r="CU6272" s="33"/>
      <c r="CV6272" s="33"/>
    </row>
    <row r="6273" spans="74:100">
      <c r="BV6273" s="62"/>
      <c r="BW6273" s="62"/>
      <c r="BX6273" s="62"/>
      <c r="BY6273" s="62"/>
      <c r="BZ6273" s="62"/>
      <c r="CA6273" s="62"/>
      <c r="CB6273" s="62"/>
      <c r="CC6273" s="62"/>
      <c r="CD6273" s="62"/>
      <c r="CE6273" s="62"/>
      <c r="CF6273" s="62"/>
      <c r="CL6273" s="56" t="s">
        <v>27782</v>
      </c>
      <c r="CM6273" s="56" t="s">
        <v>217</v>
      </c>
      <c r="CN6273" s="56" t="s">
        <v>217</v>
      </c>
      <c r="CO6273" s="52"/>
      <c r="CP6273" s="52"/>
      <c r="CQ6273" s="52"/>
      <c r="CR6273" s="52"/>
      <c r="CS6273" s="52"/>
      <c r="CT6273" s="52"/>
      <c r="CU6273" s="33"/>
      <c r="CV6273" s="33"/>
    </row>
    <row r="6274" spans="74:100">
      <c r="BV6274" s="62"/>
      <c r="BW6274" s="62"/>
      <c r="BX6274" s="62"/>
      <c r="BY6274" s="62"/>
      <c r="BZ6274" s="62"/>
      <c r="CA6274" s="62"/>
      <c r="CB6274" s="62"/>
      <c r="CC6274" s="62"/>
      <c r="CD6274" s="62"/>
      <c r="CE6274" s="62"/>
      <c r="CF6274" s="62"/>
      <c r="CL6274" s="56" t="s">
        <v>17516</v>
      </c>
      <c r="CM6274" s="56"/>
      <c r="CN6274" s="56"/>
      <c r="CO6274" s="52"/>
      <c r="CP6274" s="52"/>
      <c r="CQ6274" s="52"/>
      <c r="CR6274" s="52"/>
      <c r="CS6274" s="52"/>
      <c r="CT6274" s="52"/>
      <c r="CU6274" s="33"/>
      <c r="CV6274" s="33"/>
    </row>
    <row r="6275" spans="74:100">
      <c r="BV6275" s="62"/>
      <c r="BW6275" s="62"/>
      <c r="BX6275" s="62"/>
      <c r="BY6275" s="62"/>
      <c r="BZ6275" s="62"/>
      <c r="CA6275" s="62"/>
      <c r="CB6275" s="62"/>
      <c r="CC6275" s="62"/>
      <c r="CD6275" s="62"/>
      <c r="CE6275" s="62"/>
      <c r="CF6275" s="62"/>
      <c r="CL6275" s="56" t="s">
        <v>4900</v>
      </c>
      <c r="CM6275" s="56" t="s">
        <v>3118</v>
      </c>
      <c r="CN6275" s="56" t="s">
        <v>3118</v>
      </c>
      <c r="CO6275" s="52"/>
      <c r="CP6275" s="52"/>
      <c r="CQ6275" s="52"/>
      <c r="CR6275" s="52"/>
      <c r="CS6275" s="52"/>
      <c r="CT6275" s="52"/>
      <c r="CU6275" s="33"/>
      <c r="CV6275" s="33"/>
    </row>
    <row r="6276" spans="74:100">
      <c r="BV6276" s="62"/>
      <c r="BW6276" s="62"/>
      <c r="BX6276" s="62"/>
      <c r="BY6276" s="62"/>
      <c r="BZ6276" s="62"/>
      <c r="CA6276" s="62"/>
      <c r="CB6276" s="62"/>
      <c r="CC6276" s="62"/>
      <c r="CD6276" s="62"/>
      <c r="CE6276" s="62"/>
      <c r="CF6276" s="62"/>
      <c r="CL6276" s="56" t="s">
        <v>18849</v>
      </c>
      <c r="CM6276" s="56"/>
      <c r="CN6276" s="56"/>
      <c r="CO6276" s="52"/>
      <c r="CP6276" s="52"/>
      <c r="CQ6276" s="52"/>
      <c r="CR6276" s="52"/>
      <c r="CS6276" s="52"/>
      <c r="CT6276" s="52"/>
      <c r="CU6276" s="33"/>
      <c r="CV6276" s="33"/>
    </row>
    <row r="6277" spans="74:100">
      <c r="BV6277" s="62"/>
      <c r="BW6277" s="62"/>
      <c r="BX6277" s="62"/>
      <c r="BY6277" s="62"/>
      <c r="BZ6277" s="62"/>
      <c r="CA6277" s="62"/>
      <c r="CB6277" s="62"/>
      <c r="CC6277" s="62"/>
      <c r="CD6277" s="62"/>
      <c r="CE6277" s="62"/>
      <c r="CF6277" s="62"/>
      <c r="CL6277" s="56" t="s">
        <v>4901</v>
      </c>
      <c r="CM6277" s="56" t="s">
        <v>217</v>
      </c>
      <c r="CN6277" s="56" t="s">
        <v>217</v>
      </c>
      <c r="CO6277" s="52"/>
      <c r="CP6277" s="52"/>
      <c r="CQ6277" s="52"/>
      <c r="CR6277" s="52"/>
      <c r="CS6277" s="52"/>
      <c r="CT6277" s="52"/>
      <c r="CU6277" s="33"/>
      <c r="CV6277" s="33"/>
    </row>
    <row r="6278" spans="74:100">
      <c r="BV6278" s="62"/>
      <c r="BW6278" s="62"/>
      <c r="BX6278" s="62"/>
      <c r="BY6278" s="62"/>
      <c r="BZ6278" s="62"/>
      <c r="CA6278" s="62"/>
      <c r="CB6278" s="62"/>
      <c r="CC6278" s="62"/>
      <c r="CD6278" s="62"/>
      <c r="CE6278" s="62"/>
      <c r="CF6278" s="62"/>
      <c r="CL6278" s="56" t="s">
        <v>18850</v>
      </c>
      <c r="CM6278" s="56"/>
      <c r="CN6278" s="56"/>
      <c r="CO6278" s="52"/>
      <c r="CP6278" s="52"/>
      <c r="CQ6278" s="52"/>
      <c r="CR6278" s="52"/>
      <c r="CS6278" s="52"/>
      <c r="CT6278" s="52"/>
      <c r="CU6278" s="33"/>
      <c r="CV6278" s="33"/>
    </row>
    <row r="6279" spans="74:100">
      <c r="BV6279" s="62"/>
      <c r="BW6279" s="62"/>
      <c r="BX6279" s="62"/>
      <c r="BY6279" s="62"/>
      <c r="BZ6279" s="62"/>
      <c r="CA6279" s="62"/>
      <c r="CB6279" s="62"/>
      <c r="CC6279" s="62"/>
      <c r="CD6279" s="62"/>
      <c r="CE6279" s="62"/>
      <c r="CF6279" s="62"/>
      <c r="CL6279" s="56" t="s">
        <v>4902</v>
      </c>
      <c r="CM6279" s="56" t="s">
        <v>217</v>
      </c>
      <c r="CN6279" s="56" t="s">
        <v>217</v>
      </c>
      <c r="CO6279" s="52"/>
      <c r="CP6279" s="52"/>
      <c r="CQ6279" s="52"/>
      <c r="CR6279" s="52"/>
      <c r="CS6279" s="52"/>
      <c r="CT6279" s="52"/>
      <c r="CU6279" s="33"/>
      <c r="CV6279" s="33"/>
    </row>
    <row r="6280" spans="74:100">
      <c r="BV6280" s="62"/>
      <c r="BW6280" s="62"/>
      <c r="BX6280" s="62"/>
      <c r="BY6280" s="62"/>
      <c r="BZ6280" s="62"/>
      <c r="CA6280" s="62"/>
      <c r="CB6280" s="62"/>
      <c r="CC6280" s="62"/>
      <c r="CD6280" s="62"/>
      <c r="CE6280" s="62"/>
      <c r="CF6280" s="62"/>
      <c r="CL6280" s="56" t="s">
        <v>18851</v>
      </c>
      <c r="CM6280" s="56"/>
      <c r="CN6280" s="56"/>
      <c r="CO6280" s="52"/>
      <c r="CP6280" s="52"/>
      <c r="CQ6280" s="52"/>
      <c r="CR6280" s="52"/>
      <c r="CS6280" s="52"/>
      <c r="CT6280" s="52"/>
      <c r="CU6280" s="33"/>
      <c r="CV6280" s="33"/>
    </row>
    <row r="6281" spans="74:100">
      <c r="BV6281" s="62"/>
      <c r="BW6281" s="62"/>
      <c r="BX6281" s="62"/>
      <c r="BY6281" s="62"/>
      <c r="BZ6281" s="62"/>
      <c r="CA6281" s="62"/>
      <c r="CB6281" s="62"/>
      <c r="CC6281" s="62"/>
      <c r="CD6281" s="62"/>
      <c r="CE6281" s="62"/>
      <c r="CF6281" s="62"/>
      <c r="CL6281" s="56" t="s">
        <v>4903</v>
      </c>
      <c r="CM6281" s="56" t="s">
        <v>217</v>
      </c>
      <c r="CN6281" s="56" t="s">
        <v>217</v>
      </c>
      <c r="CO6281" s="52"/>
      <c r="CP6281" s="52"/>
      <c r="CQ6281" s="52"/>
      <c r="CR6281" s="52"/>
      <c r="CS6281" s="52"/>
      <c r="CT6281" s="52"/>
      <c r="CU6281" s="33"/>
      <c r="CV6281" s="33"/>
    </row>
    <row r="6282" spans="74:100">
      <c r="BV6282" s="62"/>
      <c r="BW6282" s="62"/>
      <c r="BX6282" s="62"/>
      <c r="BY6282" s="62"/>
      <c r="BZ6282" s="62"/>
      <c r="CA6282" s="62"/>
      <c r="CB6282" s="62"/>
      <c r="CC6282" s="62"/>
      <c r="CD6282" s="62"/>
      <c r="CE6282" s="62"/>
      <c r="CF6282" s="62"/>
      <c r="CL6282" s="56" t="s">
        <v>18852</v>
      </c>
      <c r="CM6282" s="56"/>
      <c r="CN6282" s="56"/>
      <c r="CO6282" s="52"/>
      <c r="CP6282" s="52"/>
      <c r="CQ6282" s="52"/>
      <c r="CR6282" s="52"/>
      <c r="CS6282" s="52"/>
      <c r="CT6282" s="52"/>
      <c r="CU6282" s="33"/>
      <c r="CV6282" s="33"/>
    </row>
    <row r="6283" spans="74:100">
      <c r="BV6283" s="62"/>
      <c r="BW6283" s="62"/>
      <c r="BX6283" s="62"/>
      <c r="BY6283" s="62"/>
      <c r="BZ6283" s="62"/>
      <c r="CA6283" s="62"/>
      <c r="CB6283" s="62"/>
      <c r="CC6283" s="62"/>
      <c r="CD6283" s="62"/>
      <c r="CE6283" s="62"/>
      <c r="CF6283" s="62"/>
      <c r="CL6283" s="56" t="s">
        <v>4904</v>
      </c>
      <c r="CM6283" s="56" t="s">
        <v>217</v>
      </c>
      <c r="CN6283" s="56" t="s">
        <v>217</v>
      </c>
      <c r="CO6283" s="52"/>
      <c r="CP6283" s="52"/>
      <c r="CQ6283" s="52"/>
      <c r="CR6283" s="52"/>
      <c r="CS6283" s="52"/>
      <c r="CT6283" s="52"/>
      <c r="CU6283" s="33"/>
      <c r="CV6283" s="33"/>
    </row>
    <row r="6284" spans="74:100">
      <c r="BV6284" s="62"/>
      <c r="BW6284" s="62"/>
      <c r="BX6284" s="62"/>
      <c r="BY6284" s="62"/>
      <c r="BZ6284" s="62"/>
      <c r="CA6284" s="62"/>
      <c r="CB6284" s="62"/>
      <c r="CC6284" s="62"/>
      <c r="CD6284" s="62"/>
      <c r="CE6284" s="62"/>
      <c r="CF6284" s="62"/>
      <c r="CL6284" s="56" t="s">
        <v>18853</v>
      </c>
      <c r="CM6284" s="56"/>
      <c r="CN6284" s="56"/>
      <c r="CO6284" s="52"/>
      <c r="CP6284" s="52"/>
      <c r="CQ6284" s="52"/>
      <c r="CR6284" s="52"/>
      <c r="CS6284" s="52"/>
      <c r="CT6284" s="52"/>
      <c r="CU6284" s="33"/>
      <c r="CV6284" s="33"/>
    </row>
    <row r="6285" spans="74:100">
      <c r="BV6285" s="62"/>
      <c r="BW6285" s="62"/>
      <c r="BX6285" s="62"/>
      <c r="BY6285" s="62"/>
      <c r="BZ6285" s="62"/>
      <c r="CA6285" s="62"/>
      <c r="CB6285" s="62"/>
      <c r="CC6285" s="62"/>
      <c r="CD6285" s="62"/>
      <c r="CE6285" s="62"/>
      <c r="CF6285" s="62"/>
      <c r="CL6285" s="56" t="s">
        <v>4905</v>
      </c>
      <c r="CM6285" s="56" t="s">
        <v>217</v>
      </c>
      <c r="CN6285" s="56" t="s">
        <v>217</v>
      </c>
      <c r="CO6285" s="52"/>
      <c r="CP6285" s="52"/>
      <c r="CQ6285" s="52"/>
      <c r="CR6285" s="52"/>
      <c r="CS6285" s="52"/>
      <c r="CT6285" s="52"/>
      <c r="CU6285" s="33"/>
      <c r="CV6285" s="33"/>
    </row>
    <row r="6286" spans="74:100">
      <c r="BV6286" s="62"/>
      <c r="BW6286" s="62"/>
      <c r="BX6286" s="62"/>
      <c r="BY6286" s="62"/>
      <c r="BZ6286" s="62"/>
      <c r="CA6286" s="62"/>
      <c r="CB6286" s="62"/>
      <c r="CC6286" s="62"/>
      <c r="CD6286" s="62"/>
      <c r="CE6286" s="62"/>
      <c r="CF6286" s="62"/>
      <c r="CL6286" s="56" t="s">
        <v>18854</v>
      </c>
      <c r="CM6286" s="56"/>
      <c r="CN6286" s="56"/>
      <c r="CO6286" s="52"/>
      <c r="CP6286" s="52"/>
      <c r="CQ6286" s="52"/>
      <c r="CR6286" s="52"/>
      <c r="CS6286" s="52"/>
      <c r="CT6286" s="52"/>
      <c r="CU6286" s="33"/>
      <c r="CV6286" s="33"/>
    </row>
    <row r="6287" spans="74:100">
      <c r="BV6287" s="62"/>
      <c r="BW6287" s="62"/>
      <c r="BX6287" s="62"/>
      <c r="BY6287" s="62"/>
      <c r="BZ6287" s="62"/>
      <c r="CA6287" s="62"/>
      <c r="CB6287" s="62"/>
      <c r="CC6287" s="62"/>
      <c r="CD6287" s="62"/>
      <c r="CE6287" s="62"/>
      <c r="CF6287" s="62"/>
      <c r="CL6287" s="56" t="s">
        <v>4906</v>
      </c>
      <c r="CM6287" s="56" t="s">
        <v>3118</v>
      </c>
      <c r="CN6287" s="56" t="s">
        <v>3118</v>
      </c>
      <c r="CO6287" s="52"/>
      <c r="CP6287" s="52"/>
      <c r="CQ6287" s="52"/>
      <c r="CR6287" s="52"/>
      <c r="CS6287" s="52"/>
      <c r="CT6287" s="52"/>
      <c r="CU6287" s="33"/>
      <c r="CV6287" s="33"/>
    </row>
    <row r="6288" spans="74:100">
      <c r="BV6288" s="62"/>
      <c r="BW6288" s="62"/>
      <c r="BX6288" s="62"/>
      <c r="BY6288" s="62"/>
      <c r="BZ6288" s="62"/>
      <c r="CA6288" s="62"/>
      <c r="CB6288" s="62"/>
      <c r="CC6288" s="62"/>
      <c r="CD6288" s="62"/>
      <c r="CE6288" s="62"/>
      <c r="CF6288" s="62"/>
      <c r="CL6288" s="56" t="s">
        <v>18855</v>
      </c>
      <c r="CM6288" s="56"/>
      <c r="CN6288" s="56"/>
      <c r="CO6288" s="52"/>
      <c r="CP6288" s="52"/>
      <c r="CQ6288" s="52"/>
      <c r="CR6288" s="52"/>
      <c r="CS6288" s="52"/>
      <c r="CT6288" s="52"/>
      <c r="CU6288" s="33"/>
      <c r="CV6288" s="33"/>
    </row>
    <row r="6289" spans="74:100">
      <c r="BV6289" s="62"/>
      <c r="BW6289" s="62"/>
      <c r="BX6289" s="62"/>
      <c r="BY6289" s="62"/>
      <c r="BZ6289" s="62"/>
      <c r="CA6289" s="62"/>
      <c r="CB6289" s="62"/>
      <c r="CC6289" s="62"/>
      <c r="CD6289" s="62"/>
      <c r="CE6289" s="62"/>
      <c r="CF6289" s="62"/>
      <c r="CL6289" s="56" t="s">
        <v>1648</v>
      </c>
      <c r="CM6289" s="56" t="s">
        <v>214</v>
      </c>
      <c r="CN6289" s="56" t="s">
        <v>214</v>
      </c>
      <c r="CO6289" s="52"/>
      <c r="CP6289" s="52"/>
      <c r="CQ6289" s="52"/>
      <c r="CR6289" s="52"/>
      <c r="CS6289" s="52"/>
      <c r="CT6289" s="52"/>
      <c r="CU6289" s="33"/>
      <c r="CV6289" s="33"/>
    </row>
    <row r="6290" spans="74:100">
      <c r="BV6290" s="62"/>
      <c r="BW6290" s="62"/>
      <c r="BX6290" s="62"/>
      <c r="BY6290" s="62"/>
      <c r="BZ6290" s="62"/>
      <c r="CA6290" s="62"/>
      <c r="CB6290" s="62"/>
      <c r="CC6290" s="62"/>
      <c r="CD6290" s="62"/>
      <c r="CE6290" s="62"/>
      <c r="CF6290" s="62"/>
      <c r="CL6290" s="56" t="s">
        <v>21762</v>
      </c>
      <c r="CM6290" s="56"/>
      <c r="CN6290" s="56"/>
      <c r="CO6290" s="52"/>
      <c r="CP6290" s="52"/>
      <c r="CQ6290" s="52"/>
      <c r="CR6290" s="52"/>
      <c r="CS6290" s="52"/>
      <c r="CT6290" s="52"/>
      <c r="CU6290" s="33"/>
      <c r="CV6290" s="33"/>
    </row>
    <row r="6291" spans="74:100">
      <c r="BV6291" s="62"/>
      <c r="BW6291" s="62"/>
      <c r="BX6291" s="62"/>
      <c r="BY6291" s="62"/>
      <c r="BZ6291" s="62"/>
      <c r="CA6291" s="62"/>
      <c r="CB6291" s="62"/>
      <c r="CC6291" s="62"/>
      <c r="CD6291" s="62"/>
      <c r="CE6291" s="62"/>
      <c r="CF6291" s="62"/>
      <c r="CL6291" s="56" t="s">
        <v>1649</v>
      </c>
      <c r="CM6291" s="56" t="s">
        <v>216</v>
      </c>
      <c r="CN6291" s="56" t="s">
        <v>216</v>
      </c>
      <c r="CO6291" s="52"/>
      <c r="CP6291" s="52"/>
      <c r="CQ6291" s="52"/>
      <c r="CR6291" s="52"/>
      <c r="CS6291" s="52"/>
      <c r="CT6291" s="52"/>
      <c r="CU6291" s="33"/>
      <c r="CV6291" s="33"/>
    </row>
    <row r="6292" spans="74:100">
      <c r="BV6292" s="62"/>
      <c r="BW6292" s="62"/>
      <c r="BX6292" s="62"/>
      <c r="BY6292" s="62"/>
      <c r="BZ6292" s="62"/>
      <c r="CA6292" s="62"/>
      <c r="CB6292" s="62"/>
      <c r="CC6292" s="62"/>
      <c r="CD6292" s="62"/>
      <c r="CE6292" s="62"/>
      <c r="CF6292" s="62"/>
      <c r="CL6292" s="56" t="s">
        <v>21763</v>
      </c>
      <c r="CM6292" s="56"/>
      <c r="CN6292" s="56"/>
      <c r="CO6292" s="52"/>
      <c r="CP6292" s="52"/>
      <c r="CQ6292" s="52"/>
      <c r="CR6292" s="52"/>
      <c r="CS6292" s="52"/>
      <c r="CT6292" s="52"/>
      <c r="CU6292" s="33"/>
      <c r="CV6292" s="33"/>
    </row>
    <row r="6293" spans="74:100">
      <c r="BV6293" s="62"/>
      <c r="BW6293" s="62"/>
      <c r="BX6293" s="62"/>
      <c r="BY6293" s="62"/>
      <c r="BZ6293" s="62"/>
      <c r="CA6293" s="62"/>
      <c r="CB6293" s="62"/>
      <c r="CC6293" s="62"/>
      <c r="CD6293" s="62"/>
      <c r="CE6293" s="62"/>
      <c r="CF6293" s="62"/>
      <c r="CL6293" s="56" t="s">
        <v>27783</v>
      </c>
      <c r="CM6293" s="56" t="s">
        <v>217</v>
      </c>
      <c r="CN6293" s="56" t="s">
        <v>217</v>
      </c>
      <c r="CO6293" s="52"/>
      <c r="CP6293" s="52"/>
      <c r="CQ6293" s="52"/>
      <c r="CR6293" s="52"/>
      <c r="CS6293" s="52"/>
      <c r="CT6293" s="52"/>
      <c r="CU6293" s="33"/>
      <c r="CV6293" s="33"/>
    </row>
    <row r="6294" spans="74:100">
      <c r="BV6294" s="62"/>
      <c r="BW6294" s="62"/>
      <c r="BX6294" s="62"/>
      <c r="BY6294" s="62"/>
      <c r="BZ6294" s="62"/>
      <c r="CA6294" s="62"/>
      <c r="CB6294" s="62"/>
      <c r="CC6294" s="62"/>
      <c r="CD6294" s="62"/>
      <c r="CE6294" s="62"/>
      <c r="CF6294" s="62"/>
      <c r="CL6294" s="56" t="s">
        <v>27784</v>
      </c>
      <c r="CM6294" s="56"/>
      <c r="CN6294" s="56"/>
      <c r="CO6294" s="52"/>
      <c r="CP6294" s="52"/>
      <c r="CQ6294" s="52"/>
      <c r="CR6294" s="52"/>
      <c r="CS6294" s="52"/>
      <c r="CT6294" s="52"/>
      <c r="CU6294" s="33"/>
      <c r="CV6294" s="33"/>
    </row>
    <row r="6295" spans="74:100">
      <c r="BV6295" s="62"/>
      <c r="BW6295" s="62"/>
      <c r="BX6295" s="62"/>
      <c r="BY6295" s="62"/>
      <c r="BZ6295" s="62"/>
      <c r="CA6295" s="62"/>
      <c r="CB6295" s="62"/>
      <c r="CC6295" s="62"/>
      <c r="CD6295" s="62"/>
      <c r="CE6295" s="62"/>
      <c r="CF6295" s="62"/>
      <c r="CL6295" s="56" t="s">
        <v>1650</v>
      </c>
      <c r="CM6295" s="56" t="s">
        <v>217</v>
      </c>
      <c r="CN6295" s="56" t="s">
        <v>217</v>
      </c>
      <c r="CO6295" s="52"/>
      <c r="CP6295" s="52"/>
      <c r="CQ6295" s="52"/>
      <c r="CR6295" s="52"/>
      <c r="CS6295" s="52"/>
      <c r="CT6295" s="52"/>
      <c r="CU6295" s="33"/>
      <c r="CV6295" s="33"/>
    </row>
    <row r="6296" spans="74:100">
      <c r="BV6296" s="62"/>
      <c r="BW6296" s="62"/>
      <c r="BX6296" s="62"/>
      <c r="BY6296" s="62"/>
      <c r="BZ6296" s="62"/>
      <c r="CA6296" s="62"/>
      <c r="CB6296" s="62"/>
      <c r="CC6296" s="62"/>
      <c r="CD6296" s="62"/>
      <c r="CE6296" s="62"/>
      <c r="CF6296" s="62"/>
      <c r="CL6296" s="56" t="s">
        <v>21764</v>
      </c>
      <c r="CM6296" s="56"/>
      <c r="CN6296" s="56"/>
      <c r="CO6296" s="52"/>
      <c r="CP6296" s="52"/>
      <c r="CQ6296" s="52"/>
      <c r="CR6296" s="52"/>
      <c r="CS6296" s="52"/>
      <c r="CT6296" s="52"/>
      <c r="CU6296" s="33"/>
      <c r="CV6296" s="33"/>
    </row>
    <row r="6297" spans="74:100">
      <c r="BV6297" s="62"/>
      <c r="BW6297" s="62"/>
      <c r="BX6297" s="62"/>
      <c r="BY6297" s="62"/>
      <c r="BZ6297" s="62"/>
      <c r="CA6297" s="62"/>
      <c r="CB6297" s="62"/>
      <c r="CC6297" s="62"/>
      <c r="CD6297" s="62"/>
      <c r="CE6297" s="62"/>
      <c r="CF6297" s="62"/>
      <c r="CL6297" s="56" t="s">
        <v>1651</v>
      </c>
      <c r="CM6297" s="56" t="s">
        <v>216</v>
      </c>
      <c r="CN6297" s="56" t="s">
        <v>216</v>
      </c>
      <c r="CO6297" s="52"/>
      <c r="CP6297" s="52"/>
      <c r="CQ6297" s="52"/>
      <c r="CR6297" s="52"/>
      <c r="CS6297" s="52"/>
      <c r="CT6297" s="52"/>
      <c r="CU6297" s="33"/>
      <c r="CV6297" s="33"/>
    </row>
    <row r="6298" spans="74:100">
      <c r="BV6298" s="62"/>
      <c r="BW6298" s="62"/>
      <c r="BX6298" s="62"/>
      <c r="BY6298" s="62"/>
      <c r="BZ6298" s="62"/>
      <c r="CA6298" s="62"/>
      <c r="CB6298" s="62"/>
      <c r="CC6298" s="62"/>
      <c r="CD6298" s="62"/>
      <c r="CE6298" s="62"/>
      <c r="CF6298" s="62"/>
      <c r="CL6298" s="56" t="s">
        <v>21765</v>
      </c>
      <c r="CM6298" s="56"/>
      <c r="CN6298" s="56"/>
      <c r="CO6298" s="52"/>
      <c r="CP6298" s="52"/>
      <c r="CQ6298" s="52"/>
      <c r="CR6298" s="52"/>
      <c r="CS6298" s="52"/>
      <c r="CT6298" s="52"/>
      <c r="CU6298" s="33"/>
      <c r="CV6298" s="33"/>
    </row>
    <row r="6299" spans="74:100">
      <c r="BV6299" s="62"/>
      <c r="BW6299" s="62"/>
      <c r="BX6299" s="62"/>
      <c r="BY6299" s="62"/>
      <c r="BZ6299" s="62"/>
      <c r="CA6299" s="62"/>
      <c r="CB6299" s="62"/>
      <c r="CC6299" s="62"/>
      <c r="CD6299" s="62"/>
      <c r="CE6299" s="62"/>
      <c r="CF6299" s="62"/>
      <c r="CL6299" s="56" t="s">
        <v>4907</v>
      </c>
      <c r="CM6299" s="56" t="s">
        <v>217</v>
      </c>
      <c r="CN6299" s="56" t="s">
        <v>217</v>
      </c>
      <c r="CO6299" s="52"/>
      <c r="CP6299" s="52"/>
      <c r="CQ6299" s="52"/>
      <c r="CR6299" s="52"/>
      <c r="CS6299" s="52"/>
      <c r="CT6299" s="52"/>
      <c r="CU6299" s="33"/>
      <c r="CV6299" s="33"/>
    </row>
    <row r="6300" spans="74:100">
      <c r="BV6300" s="62"/>
      <c r="BW6300" s="62"/>
      <c r="BX6300" s="62"/>
      <c r="BY6300" s="62"/>
      <c r="BZ6300" s="62"/>
      <c r="CA6300" s="62"/>
      <c r="CB6300" s="62"/>
      <c r="CC6300" s="62"/>
      <c r="CD6300" s="62"/>
      <c r="CE6300" s="62"/>
      <c r="CF6300" s="62"/>
      <c r="CL6300" s="56" t="s">
        <v>18856</v>
      </c>
      <c r="CM6300" s="56"/>
      <c r="CN6300" s="56"/>
      <c r="CO6300" s="52"/>
      <c r="CP6300" s="52"/>
      <c r="CQ6300" s="52"/>
      <c r="CR6300" s="52"/>
      <c r="CS6300" s="52"/>
      <c r="CT6300" s="52"/>
      <c r="CU6300" s="33"/>
      <c r="CV6300" s="33"/>
    </row>
    <row r="6301" spans="74:100">
      <c r="BV6301" s="62"/>
      <c r="BW6301" s="62"/>
      <c r="BX6301" s="62"/>
      <c r="BY6301" s="62"/>
      <c r="BZ6301" s="62"/>
      <c r="CA6301" s="62"/>
      <c r="CB6301" s="62"/>
      <c r="CC6301" s="62"/>
      <c r="CD6301" s="62"/>
      <c r="CE6301" s="62"/>
      <c r="CF6301" s="62"/>
      <c r="CL6301" s="56" t="s">
        <v>1652</v>
      </c>
      <c r="CM6301" s="56" t="s">
        <v>214</v>
      </c>
      <c r="CN6301" s="56" t="s">
        <v>214</v>
      </c>
      <c r="CO6301" s="52"/>
      <c r="CP6301" s="52"/>
      <c r="CQ6301" s="52"/>
      <c r="CR6301" s="52"/>
      <c r="CS6301" s="52"/>
      <c r="CT6301" s="52"/>
      <c r="CU6301" s="33"/>
      <c r="CV6301" s="33"/>
    </row>
    <row r="6302" spans="74:100">
      <c r="BV6302" s="62"/>
      <c r="BW6302" s="62"/>
      <c r="BX6302" s="62"/>
      <c r="BY6302" s="62"/>
      <c r="BZ6302" s="62"/>
      <c r="CA6302" s="62"/>
      <c r="CB6302" s="62"/>
      <c r="CC6302" s="62"/>
      <c r="CD6302" s="62"/>
      <c r="CE6302" s="62"/>
      <c r="CF6302" s="62"/>
      <c r="CL6302" s="56" t="s">
        <v>21766</v>
      </c>
      <c r="CM6302" s="56"/>
      <c r="CN6302" s="56"/>
      <c r="CO6302" s="52"/>
      <c r="CP6302" s="52"/>
      <c r="CQ6302" s="52"/>
      <c r="CR6302" s="52"/>
      <c r="CS6302" s="52"/>
      <c r="CT6302" s="52"/>
      <c r="CU6302" s="33"/>
      <c r="CV6302" s="33"/>
    </row>
    <row r="6303" spans="74:100">
      <c r="BV6303" s="62"/>
      <c r="BW6303" s="62"/>
      <c r="BX6303" s="62"/>
      <c r="BY6303" s="62"/>
      <c r="BZ6303" s="62"/>
      <c r="CA6303" s="62"/>
      <c r="CB6303" s="62"/>
      <c r="CC6303" s="62"/>
      <c r="CD6303" s="62"/>
      <c r="CE6303" s="62"/>
      <c r="CF6303" s="62"/>
      <c r="CL6303" s="56" t="s">
        <v>1653</v>
      </c>
      <c r="CM6303" s="56" t="s">
        <v>214</v>
      </c>
      <c r="CN6303" s="56" t="s">
        <v>214</v>
      </c>
      <c r="CO6303" s="52"/>
      <c r="CP6303" s="52"/>
      <c r="CQ6303" s="52"/>
      <c r="CR6303" s="52"/>
      <c r="CS6303" s="52"/>
      <c r="CT6303" s="52"/>
      <c r="CU6303" s="33"/>
      <c r="CV6303" s="33"/>
    </row>
    <row r="6304" spans="74:100">
      <c r="BV6304" s="62"/>
      <c r="BW6304" s="62"/>
      <c r="BX6304" s="62"/>
      <c r="BY6304" s="62"/>
      <c r="BZ6304" s="62"/>
      <c r="CA6304" s="62"/>
      <c r="CB6304" s="62"/>
      <c r="CC6304" s="62"/>
      <c r="CD6304" s="62"/>
      <c r="CE6304" s="62"/>
      <c r="CF6304" s="62"/>
      <c r="CL6304" s="56" t="s">
        <v>21767</v>
      </c>
      <c r="CM6304" s="56"/>
      <c r="CN6304" s="56"/>
      <c r="CO6304" s="52"/>
      <c r="CP6304" s="52"/>
      <c r="CQ6304" s="52"/>
      <c r="CR6304" s="52"/>
      <c r="CS6304" s="52"/>
      <c r="CT6304" s="52"/>
      <c r="CU6304" s="33"/>
      <c r="CV6304" s="33"/>
    </row>
    <row r="6305" spans="74:100">
      <c r="BV6305" s="62"/>
      <c r="BW6305" s="62"/>
      <c r="BX6305" s="62"/>
      <c r="BY6305" s="62"/>
      <c r="BZ6305" s="62"/>
      <c r="CA6305" s="62"/>
      <c r="CB6305" s="62"/>
      <c r="CC6305" s="62"/>
      <c r="CD6305" s="62"/>
      <c r="CE6305" s="62"/>
      <c r="CF6305" s="62"/>
      <c r="CL6305" s="56" t="s">
        <v>4908</v>
      </c>
      <c r="CM6305" s="56" t="s">
        <v>217</v>
      </c>
      <c r="CN6305" s="56" t="s">
        <v>217</v>
      </c>
      <c r="CO6305" s="52"/>
      <c r="CP6305" s="52"/>
      <c r="CQ6305" s="52"/>
      <c r="CR6305" s="52"/>
      <c r="CS6305" s="52"/>
      <c r="CT6305" s="52"/>
      <c r="CU6305" s="33"/>
      <c r="CV6305" s="33"/>
    </row>
    <row r="6306" spans="74:100">
      <c r="BV6306" s="62"/>
      <c r="BW6306" s="62"/>
      <c r="BX6306" s="62"/>
      <c r="BY6306" s="62"/>
      <c r="BZ6306" s="62"/>
      <c r="CA6306" s="62"/>
      <c r="CB6306" s="62"/>
      <c r="CC6306" s="62"/>
      <c r="CD6306" s="62"/>
      <c r="CE6306" s="62"/>
      <c r="CF6306" s="62"/>
      <c r="CL6306" s="56" t="s">
        <v>18857</v>
      </c>
      <c r="CM6306" s="56"/>
      <c r="CN6306" s="56"/>
      <c r="CO6306" s="52"/>
      <c r="CP6306" s="52"/>
      <c r="CQ6306" s="52"/>
      <c r="CR6306" s="52"/>
      <c r="CS6306" s="52"/>
      <c r="CT6306" s="52"/>
      <c r="CU6306" s="33"/>
      <c r="CV6306" s="33"/>
    </row>
    <row r="6307" spans="74:100">
      <c r="BV6307" s="62"/>
      <c r="BW6307" s="62"/>
      <c r="BX6307" s="62"/>
      <c r="BY6307" s="62"/>
      <c r="BZ6307" s="62"/>
      <c r="CA6307" s="62"/>
      <c r="CB6307" s="62"/>
      <c r="CC6307" s="62"/>
      <c r="CD6307" s="62"/>
      <c r="CE6307" s="62"/>
      <c r="CF6307" s="62"/>
      <c r="CL6307" s="56" t="s">
        <v>27785</v>
      </c>
      <c r="CM6307" s="56" t="s">
        <v>217</v>
      </c>
      <c r="CN6307" s="56" t="s">
        <v>217</v>
      </c>
      <c r="CO6307" s="52"/>
      <c r="CP6307" s="52"/>
      <c r="CQ6307" s="52"/>
      <c r="CR6307" s="52"/>
      <c r="CS6307" s="52"/>
      <c r="CT6307" s="52"/>
      <c r="CU6307" s="33"/>
      <c r="CV6307" s="33"/>
    </row>
    <row r="6308" spans="74:100">
      <c r="BV6308" s="62"/>
      <c r="BW6308" s="62"/>
      <c r="BX6308" s="62"/>
      <c r="BY6308" s="62"/>
      <c r="BZ6308" s="62"/>
      <c r="CA6308" s="62"/>
      <c r="CB6308" s="62"/>
      <c r="CC6308" s="62"/>
      <c r="CD6308" s="62"/>
      <c r="CE6308" s="62"/>
      <c r="CF6308" s="62"/>
      <c r="CL6308" s="56" t="s">
        <v>27786</v>
      </c>
      <c r="CM6308" s="56"/>
      <c r="CN6308" s="56"/>
      <c r="CO6308" s="52"/>
      <c r="CP6308" s="52"/>
      <c r="CQ6308" s="52"/>
      <c r="CR6308" s="52"/>
      <c r="CS6308" s="52"/>
      <c r="CT6308" s="52"/>
      <c r="CU6308" s="33"/>
      <c r="CV6308" s="33"/>
    </row>
    <row r="6309" spans="74:100">
      <c r="BV6309" s="62"/>
      <c r="BW6309" s="62"/>
      <c r="BX6309" s="62"/>
      <c r="BY6309" s="62"/>
      <c r="BZ6309" s="62"/>
      <c r="CA6309" s="62"/>
      <c r="CB6309" s="62"/>
      <c r="CC6309" s="62"/>
      <c r="CD6309" s="62"/>
      <c r="CE6309" s="62"/>
      <c r="CF6309" s="62"/>
      <c r="CL6309" s="56" t="s">
        <v>1654</v>
      </c>
      <c r="CM6309" s="56" t="s">
        <v>217</v>
      </c>
      <c r="CN6309" s="56" t="s">
        <v>217</v>
      </c>
      <c r="CO6309" s="52"/>
      <c r="CP6309" s="52"/>
      <c r="CQ6309" s="52"/>
      <c r="CR6309" s="52"/>
      <c r="CS6309" s="52"/>
      <c r="CT6309" s="52"/>
      <c r="CU6309" s="33"/>
      <c r="CV6309" s="33"/>
    </row>
    <row r="6310" spans="74:100">
      <c r="BV6310" s="62"/>
      <c r="BW6310" s="62"/>
      <c r="BX6310" s="62"/>
      <c r="BY6310" s="62"/>
      <c r="BZ6310" s="62"/>
      <c r="CA6310" s="62"/>
      <c r="CB6310" s="62"/>
      <c r="CC6310" s="62"/>
      <c r="CD6310" s="62"/>
      <c r="CE6310" s="62"/>
      <c r="CF6310" s="62"/>
      <c r="CL6310" s="56" t="s">
        <v>21768</v>
      </c>
      <c r="CM6310" s="56"/>
      <c r="CN6310" s="56"/>
      <c r="CO6310" s="52"/>
      <c r="CP6310" s="52"/>
      <c r="CQ6310" s="52"/>
      <c r="CR6310" s="52"/>
      <c r="CS6310" s="52"/>
      <c r="CT6310" s="52"/>
      <c r="CU6310" s="33"/>
      <c r="CV6310" s="33"/>
    </row>
    <row r="6311" spans="74:100">
      <c r="BV6311" s="62"/>
      <c r="BW6311" s="62"/>
      <c r="BX6311" s="62"/>
      <c r="BY6311" s="62"/>
      <c r="BZ6311" s="62"/>
      <c r="CA6311" s="62"/>
      <c r="CB6311" s="62"/>
      <c r="CC6311" s="62"/>
      <c r="CD6311" s="62"/>
      <c r="CE6311" s="62"/>
      <c r="CF6311" s="62"/>
      <c r="CL6311" s="56" t="s">
        <v>1655</v>
      </c>
      <c r="CM6311" s="56" t="s">
        <v>216</v>
      </c>
      <c r="CN6311" s="56" t="s">
        <v>216</v>
      </c>
      <c r="CO6311" s="52"/>
      <c r="CP6311" s="52"/>
      <c r="CQ6311" s="52"/>
      <c r="CR6311" s="52"/>
      <c r="CS6311" s="52"/>
      <c r="CT6311" s="52"/>
      <c r="CU6311" s="33"/>
      <c r="CV6311" s="33"/>
    </row>
    <row r="6312" spans="74:100">
      <c r="BV6312" s="62"/>
      <c r="BW6312" s="62"/>
      <c r="BX6312" s="62"/>
      <c r="BY6312" s="62"/>
      <c r="BZ6312" s="62"/>
      <c r="CA6312" s="62"/>
      <c r="CB6312" s="62"/>
      <c r="CC6312" s="62"/>
      <c r="CD6312" s="62"/>
      <c r="CE6312" s="62"/>
      <c r="CF6312" s="62"/>
      <c r="CL6312" s="56" t="s">
        <v>21769</v>
      </c>
      <c r="CM6312" s="56"/>
      <c r="CN6312" s="56"/>
      <c r="CO6312" s="52"/>
      <c r="CP6312" s="52"/>
      <c r="CQ6312" s="52"/>
      <c r="CR6312" s="52"/>
      <c r="CS6312" s="52"/>
      <c r="CT6312" s="52"/>
      <c r="CU6312" s="33"/>
      <c r="CV6312" s="33"/>
    </row>
    <row r="6313" spans="74:100">
      <c r="BV6313" s="62"/>
      <c r="BW6313" s="62"/>
      <c r="BX6313" s="62"/>
      <c r="BY6313" s="62"/>
      <c r="BZ6313" s="62"/>
      <c r="CA6313" s="62"/>
      <c r="CB6313" s="62"/>
      <c r="CC6313" s="62"/>
      <c r="CD6313" s="62"/>
      <c r="CE6313" s="62"/>
      <c r="CF6313" s="62"/>
      <c r="CL6313" s="56" t="s">
        <v>4909</v>
      </c>
      <c r="CM6313" s="56" t="s">
        <v>217</v>
      </c>
      <c r="CN6313" s="56" t="s">
        <v>217</v>
      </c>
      <c r="CO6313" s="52"/>
      <c r="CP6313" s="52"/>
      <c r="CQ6313" s="52"/>
      <c r="CR6313" s="52"/>
      <c r="CS6313" s="52"/>
      <c r="CT6313" s="52"/>
      <c r="CU6313" s="33"/>
      <c r="CV6313" s="33"/>
    </row>
    <row r="6314" spans="74:100">
      <c r="BV6314" s="62"/>
      <c r="BW6314" s="62"/>
      <c r="BX6314" s="62"/>
      <c r="BY6314" s="62"/>
      <c r="BZ6314" s="62"/>
      <c r="CA6314" s="62"/>
      <c r="CB6314" s="62"/>
      <c r="CC6314" s="62"/>
      <c r="CD6314" s="62"/>
      <c r="CE6314" s="62"/>
      <c r="CF6314" s="62"/>
      <c r="CL6314" s="56" t="s">
        <v>18859</v>
      </c>
      <c r="CM6314" s="56"/>
      <c r="CN6314" s="56"/>
      <c r="CO6314" s="52"/>
      <c r="CP6314" s="52"/>
      <c r="CQ6314" s="52"/>
      <c r="CR6314" s="52"/>
      <c r="CS6314" s="52"/>
      <c r="CT6314" s="52"/>
      <c r="CU6314" s="33"/>
      <c r="CV6314" s="33"/>
    </row>
    <row r="6315" spans="74:100">
      <c r="BV6315" s="62"/>
      <c r="BW6315" s="62"/>
      <c r="BX6315" s="62"/>
      <c r="BY6315" s="62"/>
      <c r="BZ6315" s="62"/>
      <c r="CA6315" s="62"/>
      <c r="CB6315" s="62"/>
      <c r="CC6315" s="62"/>
      <c r="CD6315" s="62"/>
      <c r="CE6315" s="62"/>
      <c r="CF6315" s="62"/>
      <c r="CL6315" s="56" t="s">
        <v>27787</v>
      </c>
      <c r="CM6315" s="56" t="s">
        <v>217</v>
      </c>
      <c r="CN6315" s="56" t="s">
        <v>217</v>
      </c>
      <c r="CO6315" s="52"/>
      <c r="CP6315" s="52"/>
      <c r="CQ6315" s="52"/>
      <c r="CR6315" s="52"/>
      <c r="CS6315" s="52"/>
      <c r="CT6315" s="52"/>
      <c r="CU6315" s="33"/>
      <c r="CV6315" s="33"/>
    </row>
    <row r="6316" spans="74:100">
      <c r="BV6316" s="62"/>
      <c r="BW6316" s="62"/>
      <c r="BX6316" s="62"/>
      <c r="BY6316" s="62"/>
      <c r="BZ6316" s="62"/>
      <c r="CA6316" s="62"/>
      <c r="CB6316" s="62"/>
      <c r="CC6316" s="62"/>
      <c r="CD6316" s="62"/>
      <c r="CE6316" s="62"/>
      <c r="CF6316" s="62"/>
      <c r="CL6316" s="56" t="s">
        <v>27788</v>
      </c>
      <c r="CM6316" s="56"/>
      <c r="CN6316" s="56"/>
      <c r="CO6316" s="52"/>
      <c r="CP6316" s="52"/>
      <c r="CQ6316" s="52"/>
      <c r="CR6316" s="52"/>
      <c r="CS6316" s="52"/>
      <c r="CT6316" s="52"/>
      <c r="CU6316" s="33"/>
      <c r="CV6316" s="33"/>
    </row>
    <row r="6317" spans="74:100">
      <c r="BV6317" s="62"/>
      <c r="BW6317" s="62"/>
      <c r="BX6317" s="62"/>
      <c r="BY6317" s="62"/>
      <c r="BZ6317" s="62"/>
      <c r="CA6317" s="62"/>
      <c r="CB6317" s="62"/>
      <c r="CC6317" s="62"/>
      <c r="CD6317" s="62"/>
      <c r="CE6317" s="62"/>
      <c r="CF6317" s="62"/>
      <c r="CL6317" s="56" t="s">
        <v>1656</v>
      </c>
      <c r="CM6317" s="56" t="s">
        <v>214</v>
      </c>
      <c r="CN6317" s="56" t="s">
        <v>214</v>
      </c>
      <c r="CO6317" s="52"/>
      <c r="CP6317" s="52"/>
      <c r="CQ6317" s="52"/>
      <c r="CR6317" s="52"/>
      <c r="CS6317" s="52"/>
      <c r="CT6317" s="52"/>
      <c r="CU6317" s="33"/>
      <c r="CV6317" s="33"/>
    </row>
    <row r="6318" spans="74:100">
      <c r="BV6318" s="62"/>
      <c r="BW6318" s="62"/>
      <c r="BX6318" s="62"/>
      <c r="BY6318" s="62"/>
      <c r="BZ6318" s="62"/>
      <c r="CA6318" s="62"/>
      <c r="CB6318" s="62"/>
      <c r="CC6318" s="62"/>
      <c r="CD6318" s="62"/>
      <c r="CE6318" s="62"/>
      <c r="CF6318" s="62"/>
      <c r="CL6318" s="56" t="s">
        <v>21770</v>
      </c>
      <c r="CM6318" s="56"/>
      <c r="CN6318" s="56"/>
      <c r="CO6318" s="52"/>
      <c r="CP6318" s="52"/>
      <c r="CQ6318" s="52"/>
      <c r="CR6318" s="52"/>
      <c r="CS6318" s="52"/>
      <c r="CT6318" s="52"/>
      <c r="CU6318" s="33"/>
      <c r="CV6318" s="33"/>
    </row>
    <row r="6319" spans="74:100">
      <c r="BV6319" s="62"/>
      <c r="BW6319" s="62"/>
      <c r="BX6319" s="62"/>
      <c r="BY6319" s="62"/>
      <c r="BZ6319" s="62"/>
      <c r="CA6319" s="62"/>
      <c r="CB6319" s="62"/>
      <c r="CC6319" s="62"/>
      <c r="CD6319" s="62"/>
      <c r="CE6319" s="62"/>
      <c r="CF6319" s="62"/>
      <c r="CL6319" s="56" t="s">
        <v>1657</v>
      </c>
      <c r="CM6319" s="56" t="s">
        <v>216</v>
      </c>
      <c r="CN6319" s="56" t="s">
        <v>216</v>
      </c>
      <c r="CO6319" s="52"/>
      <c r="CP6319" s="52"/>
      <c r="CQ6319" s="52"/>
      <c r="CR6319" s="52"/>
      <c r="CS6319" s="52"/>
      <c r="CT6319" s="52"/>
      <c r="CU6319" s="33"/>
      <c r="CV6319" s="33"/>
    </row>
    <row r="6320" spans="74:100">
      <c r="BV6320" s="62"/>
      <c r="BW6320" s="62"/>
      <c r="BX6320" s="62"/>
      <c r="BY6320" s="62"/>
      <c r="BZ6320" s="62"/>
      <c r="CA6320" s="62"/>
      <c r="CB6320" s="62"/>
      <c r="CC6320" s="62"/>
      <c r="CD6320" s="62"/>
      <c r="CE6320" s="62"/>
      <c r="CF6320" s="62"/>
      <c r="CL6320" s="56" t="s">
        <v>21771</v>
      </c>
      <c r="CM6320" s="56"/>
      <c r="CN6320" s="56"/>
      <c r="CO6320" s="52"/>
      <c r="CP6320" s="52"/>
      <c r="CQ6320" s="52"/>
      <c r="CR6320" s="52"/>
      <c r="CS6320" s="52"/>
      <c r="CT6320" s="52"/>
      <c r="CU6320" s="33"/>
      <c r="CV6320" s="33"/>
    </row>
    <row r="6321" spans="74:100">
      <c r="BV6321" s="62"/>
      <c r="BW6321" s="62"/>
      <c r="BX6321" s="62"/>
      <c r="BY6321" s="62"/>
      <c r="BZ6321" s="62"/>
      <c r="CA6321" s="62"/>
      <c r="CB6321" s="62"/>
      <c r="CC6321" s="62"/>
      <c r="CD6321" s="62"/>
      <c r="CE6321" s="62"/>
      <c r="CF6321" s="62"/>
      <c r="CL6321" s="56" t="s">
        <v>4910</v>
      </c>
      <c r="CM6321" s="56" t="s">
        <v>217</v>
      </c>
      <c r="CN6321" s="56" t="s">
        <v>217</v>
      </c>
      <c r="CO6321" s="52"/>
      <c r="CP6321" s="52"/>
      <c r="CQ6321" s="52"/>
      <c r="CR6321" s="52"/>
      <c r="CS6321" s="52"/>
      <c r="CT6321" s="52"/>
      <c r="CU6321" s="33"/>
      <c r="CV6321" s="33"/>
    </row>
    <row r="6322" spans="74:100">
      <c r="BV6322" s="62"/>
      <c r="BW6322" s="62"/>
      <c r="BX6322" s="62"/>
      <c r="BY6322" s="62"/>
      <c r="BZ6322" s="62"/>
      <c r="CA6322" s="62"/>
      <c r="CB6322" s="62"/>
      <c r="CC6322" s="62"/>
      <c r="CD6322" s="62"/>
      <c r="CE6322" s="62"/>
      <c r="CF6322" s="62"/>
      <c r="CL6322" s="56" t="s">
        <v>18860</v>
      </c>
      <c r="CM6322" s="56"/>
      <c r="CN6322" s="56"/>
      <c r="CO6322" s="52"/>
      <c r="CP6322" s="52"/>
      <c r="CQ6322" s="52"/>
      <c r="CR6322" s="52"/>
      <c r="CS6322" s="52"/>
      <c r="CT6322" s="52"/>
      <c r="CU6322" s="33"/>
      <c r="CV6322" s="33"/>
    </row>
    <row r="6323" spans="74:100">
      <c r="BV6323" s="62"/>
      <c r="BW6323" s="62"/>
      <c r="BX6323" s="62"/>
      <c r="BY6323" s="62"/>
      <c r="BZ6323" s="62"/>
      <c r="CA6323" s="62"/>
      <c r="CB6323" s="62"/>
      <c r="CC6323" s="62"/>
      <c r="CD6323" s="62"/>
      <c r="CE6323" s="62"/>
      <c r="CF6323" s="62"/>
      <c r="CL6323" s="56" t="s">
        <v>4911</v>
      </c>
      <c r="CM6323" s="56" t="s">
        <v>217</v>
      </c>
      <c r="CN6323" s="56" t="s">
        <v>217</v>
      </c>
      <c r="CO6323" s="52"/>
      <c r="CP6323" s="52"/>
      <c r="CQ6323" s="52"/>
      <c r="CR6323" s="52"/>
      <c r="CS6323" s="52"/>
      <c r="CT6323" s="52"/>
      <c r="CU6323" s="33"/>
      <c r="CV6323" s="33"/>
    </row>
    <row r="6324" spans="74:100">
      <c r="BV6324" s="62"/>
      <c r="BW6324" s="62"/>
      <c r="BX6324" s="62"/>
      <c r="BY6324" s="62"/>
      <c r="BZ6324" s="62"/>
      <c r="CA6324" s="62"/>
      <c r="CB6324" s="62"/>
      <c r="CC6324" s="62"/>
      <c r="CD6324" s="62"/>
      <c r="CE6324" s="62"/>
      <c r="CF6324" s="62"/>
      <c r="CL6324" s="56" t="s">
        <v>18861</v>
      </c>
      <c r="CM6324" s="56"/>
      <c r="CN6324" s="56"/>
      <c r="CO6324" s="52"/>
      <c r="CP6324" s="52"/>
      <c r="CQ6324" s="52"/>
      <c r="CR6324" s="52"/>
      <c r="CS6324" s="52"/>
      <c r="CT6324" s="52"/>
      <c r="CU6324" s="33"/>
      <c r="CV6324" s="33"/>
    </row>
    <row r="6325" spans="74:100">
      <c r="BV6325" s="62"/>
      <c r="BW6325" s="62"/>
      <c r="BX6325" s="62"/>
      <c r="BY6325" s="62"/>
      <c r="BZ6325" s="62"/>
      <c r="CA6325" s="62"/>
      <c r="CB6325" s="62"/>
      <c r="CC6325" s="62"/>
      <c r="CD6325" s="62"/>
      <c r="CE6325" s="62"/>
      <c r="CF6325" s="62"/>
      <c r="CL6325" s="56" t="s">
        <v>4912</v>
      </c>
      <c r="CM6325" s="56" t="s">
        <v>217</v>
      </c>
      <c r="CN6325" s="56" t="s">
        <v>217</v>
      </c>
      <c r="CO6325" s="52"/>
      <c r="CP6325" s="52"/>
      <c r="CQ6325" s="52"/>
      <c r="CR6325" s="52"/>
      <c r="CS6325" s="52"/>
      <c r="CT6325" s="52"/>
      <c r="CU6325" s="33"/>
      <c r="CV6325" s="33"/>
    </row>
    <row r="6326" spans="74:100">
      <c r="BV6326" s="62"/>
      <c r="BW6326" s="62"/>
      <c r="BX6326" s="62"/>
      <c r="BY6326" s="62"/>
      <c r="BZ6326" s="62"/>
      <c r="CA6326" s="62"/>
      <c r="CB6326" s="62"/>
      <c r="CC6326" s="62"/>
      <c r="CD6326" s="62"/>
      <c r="CE6326" s="62"/>
      <c r="CF6326" s="62"/>
      <c r="CL6326" s="56" t="s">
        <v>18862</v>
      </c>
      <c r="CM6326" s="56"/>
      <c r="CN6326" s="56"/>
      <c r="CO6326" s="52"/>
      <c r="CP6326" s="52"/>
      <c r="CQ6326" s="52"/>
      <c r="CR6326" s="52"/>
      <c r="CS6326" s="52"/>
      <c r="CT6326" s="52"/>
      <c r="CU6326" s="33"/>
      <c r="CV6326" s="33"/>
    </row>
    <row r="6327" spans="74:100">
      <c r="BV6327" s="62"/>
      <c r="BW6327" s="62"/>
      <c r="BX6327" s="62"/>
      <c r="BY6327" s="62"/>
      <c r="BZ6327" s="62"/>
      <c r="CA6327" s="62"/>
      <c r="CB6327" s="62"/>
      <c r="CC6327" s="62"/>
      <c r="CD6327" s="62"/>
      <c r="CE6327" s="62"/>
      <c r="CF6327" s="62"/>
      <c r="CL6327" s="56" t="s">
        <v>27789</v>
      </c>
      <c r="CM6327" s="56" t="s">
        <v>217</v>
      </c>
      <c r="CN6327" s="56" t="s">
        <v>217</v>
      </c>
      <c r="CO6327" s="52"/>
      <c r="CP6327" s="52"/>
      <c r="CQ6327" s="52"/>
      <c r="CR6327" s="52"/>
      <c r="CS6327" s="52"/>
      <c r="CT6327" s="52"/>
      <c r="CU6327" s="33"/>
      <c r="CV6327" s="33"/>
    </row>
    <row r="6328" spans="74:100">
      <c r="BV6328" s="62"/>
      <c r="BW6328" s="62"/>
      <c r="BX6328" s="62"/>
      <c r="BY6328" s="62"/>
      <c r="BZ6328" s="62"/>
      <c r="CA6328" s="62"/>
      <c r="CB6328" s="62"/>
      <c r="CC6328" s="62"/>
      <c r="CD6328" s="62"/>
      <c r="CE6328" s="62"/>
      <c r="CF6328" s="62"/>
      <c r="CL6328" s="56" t="s">
        <v>27790</v>
      </c>
      <c r="CM6328" s="56"/>
      <c r="CN6328" s="56"/>
      <c r="CO6328" s="52"/>
      <c r="CP6328" s="52"/>
      <c r="CQ6328" s="52"/>
      <c r="CR6328" s="52"/>
      <c r="CS6328" s="52"/>
      <c r="CT6328" s="52"/>
      <c r="CU6328" s="33"/>
      <c r="CV6328" s="33"/>
    </row>
    <row r="6329" spans="74:100">
      <c r="BV6329" s="62"/>
      <c r="BW6329" s="62"/>
      <c r="BX6329" s="62"/>
      <c r="BY6329" s="62"/>
      <c r="BZ6329" s="62"/>
      <c r="CA6329" s="62"/>
      <c r="CB6329" s="62"/>
      <c r="CC6329" s="62"/>
      <c r="CD6329" s="62"/>
      <c r="CE6329" s="62"/>
      <c r="CF6329" s="62"/>
      <c r="CL6329" s="56" t="s">
        <v>27791</v>
      </c>
      <c r="CM6329" s="56" t="s">
        <v>216</v>
      </c>
      <c r="CN6329" s="56" t="s">
        <v>216</v>
      </c>
      <c r="CO6329" s="52"/>
      <c r="CP6329" s="52"/>
      <c r="CQ6329" s="52"/>
      <c r="CR6329" s="52"/>
      <c r="CS6329" s="52"/>
      <c r="CT6329" s="52"/>
      <c r="CU6329" s="33"/>
      <c r="CV6329" s="33"/>
    </row>
    <row r="6330" spans="74:100">
      <c r="BV6330" s="62"/>
      <c r="BW6330" s="62"/>
      <c r="BX6330" s="62"/>
      <c r="BY6330" s="62"/>
      <c r="BZ6330" s="62"/>
      <c r="CA6330" s="62"/>
      <c r="CB6330" s="62"/>
      <c r="CC6330" s="62"/>
      <c r="CD6330" s="62"/>
      <c r="CE6330" s="62"/>
      <c r="CF6330" s="62"/>
      <c r="CL6330" s="56" t="s">
        <v>27792</v>
      </c>
      <c r="CM6330" s="56"/>
      <c r="CN6330" s="56"/>
      <c r="CO6330" s="52"/>
      <c r="CP6330" s="52"/>
      <c r="CQ6330" s="52"/>
      <c r="CR6330" s="52"/>
      <c r="CS6330" s="52"/>
      <c r="CT6330" s="52"/>
      <c r="CU6330" s="33"/>
      <c r="CV6330" s="33"/>
    </row>
    <row r="6331" spans="74:100">
      <c r="BV6331" s="62"/>
      <c r="BW6331" s="62"/>
      <c r="BX6331" s="62"/>
      <c r="BY6331" s="62"/>
      <c r="BZ6331" s="62"/>
      <c r="CA6331" s="62"/>
      <c r="CB6331" s="62"/>
      <c r="CC6331" s="62"/>
      <c r="CD6331" s="62"/>
      <c r="CE6331" s="62"/>
      <c r="CF6331" s="62"/>
      <c r="CL6331" s="56" t="s">
        <v>1658</v>
      </c>
      <c r="CM6331" s="56" t="s">
        <v>216</v>
      </c>
      <c r="CN6331" s="56" t="s">
        <v>216</v>
      </c>
      <c r="CO6331" s="52"/>
      <c r="CP6331" s="52"/>
      <c r="CQ6331" s="52"/>
      <c r="CR6331" s="52"/>
      <c r="CS6331" s="52"/>
      <c r="CT6331" s="52"/>
      <c r="CU6331" s="33"/>
      <c r="CV6331" s="33"/>
    </row>
    <row r="6332" spans="74:100">
      <c r="BV6332" s="62"/>
      <c r="BW6332" s="62"/>
      <c r="BX6332" s="62"/>
      <c r="BY6332" s="62"/>
      <c r="BZ6332" s="62"/>
      <c r="CA6332" s="62"/>
      <c r="CB6332" s="62"/>
      <c r="CC6332" s="62"/>
      <c r="CD6332" s="62"/>
      <c r="CE6332" s="62"/>
      <c r="CF6332" s="62"/>
      <c r="CL6332" s="56" t="s">
        <v>24978</v>
      </c>
      <c r="CM6332" s="56"/>
      <c r="CN6332" s="56"/>
      <c r="CO6332" s="52"/>
      <c r="CP6332" s="52"/>
      <c r="CQ6332" s="52"/>
      <c r="CR6332" s="52"/>
      <c r="CS6332" s="52"/>
      <c r="CT6332" s="52"/>
      <c r="CU6332" s="33"/>
      <c r="CV6332" s="33"/>
    </row>
    <row r="6333" spans="74:100">
      <c r="BV6333" s="62"/>
      <c r="BW6333" s="62"/>
      <c r="BX6333" s="62"/>
      <c r="BY6333" s="62"/>
      <c r="BZ6333" s="62"/>
      <c r="CA6333" s="62"/>
      <c r="CB6333" s="62"/>
      <c r="CC6333" s="62"/>
      <c r="CD6333" s="62"/>
      <c r="CE6333" s="62"/>
      <c r="CF6333" s="62"/>
      <c r="CL6333" s="56" t="s">
        <v>27793</v>
      </c>
      <c r="CM6333" s="56" t="s">
        <v>217</v>
      </c>
      <c r="CN6333" s="56" t="s">
        <v>217</v>
      </c>
      <c r="CO6333" s="52"/>
      <c r="CP6333" s="52"/>
      <c r="CQ6333" s="52"/>
      <c r="CR6333" s="52"/>
      <c r="CS6333" s="52"/>
      <c r="CT6333" s="52"/>
      <c r="CU6333" s="33"/>
      <c r="CV6333" s="33"/>
    </row>
    <row r="6334" spans="74:100">
      <c r="BV6334" s="62"/>
      <c r="BW6334" s="62"/>
      <c r="BX6334" s="62"/>
      <c r="BY6334" s="62"/>
      <c r="BZ6334" s="62"/>
      <c r="CA6334" s="62"/>
      <c r="CB6334" s="62"/>
      <c r="CC6334" s="62"/>
      <c r="CD6334" s="62"/>
      <c r="CE6334" s="62"/>
      <c r="CF6334" s="62"/>
      <c r="CL6334" s="56" t="s">
        <v>18855</v>
      </c>
      <c r="CM6334" s="56"/>
      <c r="CN6334" s="56"/>
      <c r="CO6334" s="52"/>
      <c r="CP6334" s="52"/>
      <c r="CQ6334" s="52"/>
      <c r="CR6334" s="52"/>
      <c r="CS6334" s="52"/>
      <c r="CT6334" s="52"/>
      <c r="CU6334" s="33"/>
      <c r="CV6334" s="33"/>
    </row>
    <row r="6335" spans="74:100">
      <c r="BV6335" s="62"/>
      <c r="BW6335" s="62"/>
      <c r="BX6335" s="62"/>
      <c r="BY6335" s="62"/>
      <c r="BZ6335" s="62"/>
      <c r="CA6335" s="62"/>
      <c r="CB6335" s="62"/>
      <c r="CC6335" s="62"/>
      <c r="CD6335" s="62"/>
      <c r="CE6335" s="62"/>
      <c r="CF6335" s="62"/>
      <c r="CL6335" s="56" t="s">
        <v>27794</v>
      </c>
      <c r="CM6335" s="56" t="s">
        <v>217</v>
      </c>
      <c r="CN6335" s="56" t="s">
        <v>217</v>
      </c>
      <c r="CO6335" s="52"/>
      <c r="CP6335" s="52"/>
      <c r="CQ6335" s="52"/>
      <c r="CR6335" s="52"/>
      <c r="CS6335" s="52"/>
      <c r="CT6335" s="52"/>
      <c r="CU6335" s="33"/>
      <c r="CV6335" s="33"/>
    </row>
    <row r="6336" spans="74:100">
      <c r="BV6336" s="62"/>
      <c r="BW6336" s="62"/>
      <c r="BX6336" s="62"/>
      <c r="BY6336" s="62"/>
      <c r="BZ6336" s="62"/>
      <c r="CA6336" s="62"/>
      <c r="CB6336" s="62"/>
      <c r="CC6336" s="62"/>
      <c r="CD6336" s="62"/>
      <c r="CE6336" s="62"/>
      <c r="CF6336" s="62"/>
      <c r="CL6336" s="56" t="s">
        <v>27795</v>
      </c>
      <c r="CM6336" s="56" t="s">
        <v>217</v>
      </c>
      <c r="CN6336" s="56" t="s">
        <v>217</v>
      </c>
      <c r="CO6336" s="52"/>
      <c r="CP6336" s="52"/>
      <c r="CQ6336" s="52"/>
      <c r="CR6336" s="52"/>
      <c r="CS6336" s="52"/>
      <c r="CT6336" s="52"/>
      <c r="CU6336" s="33"/>
      <c r="CV6336" s="33"/>
    </row>
    <row r="6337" spans="74:100">
      <c r="BV6337" s="62"/>
      <c r="BW6337" s="62"/>
      <c r="BX6337" s="62"/>
      <c r="BY6337" s="62"/>
      <c r="BZ6337" s="62"/>
      <c r="CA6337" s="62"/>
      <c r="CB6337" s="62"/>
      <c r="CC6337" s="62"/>
      <c r="CD6337" s="62"/>
      <c r="CE6337" s="62"/>
      <c r="CF6337" s="62"/>
      <c r="CL6337" s="56" t="s">
        <v>18855</v>
      </c>
      <c r="CM6337" s="56"/>
      <c r="CN6337" s="56"/>
      <c r="CO6337" s="52"/>
      <c r="CP6337" s="52"/>
      <c r="CQ6337" s="52"/>
      <c r="CR6337" s="52"/>
      <c r="CS6337" s="52"/>
      <c r="CT6337" s="52"/>
      <c r="CU6337" s="33"/>
      <c r="CV6337" s="33"/>
    </row>
    <row r="6338" spans="74:100">
      <c r="BV6338" s="62"/>
      <c r="BW6338" s="62"/>
      <c r="BX6338" s="62"/>
      <c r="BY6338" s="62"/>
      <c r="BZ6338" s="62"/>
      <c r="CA6338" s="62"/>
      <c r="CB6338" s="62"/>
      <c r="CC6338" s="62"/>
      <c r="CD6338" s="62"/>
      <c r="CE6338" s="62"/>
      <c r="CF6338" s="62"/>
      <c r="CL6338" s="56" t="s">
        <v>27796</v>
      </c>
      <c r="CM6338" s="56" t="s">
        <v>217</v>
      </c>
      <c r="CN6338" s="56" t="s">
        <v>217</v>
      </c>
      <c r="CO6338" s="52"/>
      <c r="CP6338" s="52"/>
      <c r="CQ6338" s="52"/>
      <c r="CR6338" s="52"/>
      <c r="CS6338" s="52"/>
      <c r="CT6338" s="52"/>
      <c r="CU6338" s="33"/>
      <c r="CV6338" s="33"/>
    </row>
    <row r="6339" spans="74:100">
      <c r="BV6339" s="62"/>
      <c r="BW6339" s="62"/>
      <c r="BX6339" s="62"/>
      <c r="BY6339" s="62"/>
      <c r="BZ6339" s="62"/>
      <c r="CA6339" s="62"/>
      <c r="CB6339" s="62"/>
      <c r="CC6339" s="62"/>
      <c r="CD6339" s="62"/>
      <c r="CE6339" s="62"/>
      <c r="CF6339" s="62"/>
      <c r="CL6339" s="56" t="s">
        <v>18855</v>
      </c>
      <c r="CM6339" s="56"/>
      <c r="CN6339" s="56"/>
      <c r="CO6339" s="52"/>
      <c r="CP6339" s="52"/>
      <c r="CQ6339" s="52"/>
      <c r="CR6339" s="52"/>
      <c r="CS6339" s="52"/>
      <c r="CT6339" s="52"/>
      <c r="CU6339" s="33"/>
      <c r="CV6339" s="33"/>
    </row>
    <row r="6340" spans="74:100">
      <c r="BV6340" s="62"/>
      <c r="BW6340" s="62"/>
      <c r="BX6340" s="62"/>
      <c r="BY6340" s="62"/>
      <c r="BZ6340" s="62"/>
      <c r="CA6340" s="62"/>
      <c r="CB6340" s="62"/>
      <c r="CC6340" s="62"/>
      <c r="CD6340" s="62"/>
      <c r="CE6340" s="62"/>
      <c r="CF6340" s="62"/>
      <c r="CL6340" s="56" t="s">
        <v>21772</v>
      </c>
      <c r="CM6340" s="56" t="s">
        <v>217</v>
      </c>
      <c r="CN6340" s="56" t="s">
        <v>217</v>
      </c>
      <c r="CO6340" s="52"/>
      <c r="CP6340" s="52"/>
      <c r="CQ6340" s="52"/>
      <c r="CR6340" s="52"/>
      <c r="CS6340" s="52"/>
      <c r="CT6340" s="52"/>
      <c r="CU6340" s="33"/>
      <c r="CV6340" s="33"/>
    </row>
    <row r="6341" spans="74:100">
      <c r="BV6341" s="62"/>
      <c r="BW6341" s="62"/>
      <c r="BX6341" s="62"/>
      <c r="BY6341" s="62"/>
      <c r="BZ6341" s="62"/>
      <c r="CA6341" s="62"/>
      <c r="CB6341" s="62"/>
      <c r="CC6341" s="62"/>
      <c r="CD6341" s="62"/>
      <c r="CE6341" s="62"/>
      <c r="CF6341" s="62"/>
      <c r="CL6341" s="56" t="s">
        <v>27797</v>
      </c>
      <c r="CM6341" s="56" t="s">
        <v>217</v>
      </c>
      <c r="CN6341" s="56" t="s">
        <v>217</v>
      </c>
      <c r="CO6341" s="52"/>
      <c r="CP6341" s="52"/>
      <c r="CQ6341" s="52"/>
      <c r="CR6341" s="52"/>
      <c r="CS6341" s="52"/>
      <c r="CT6341" s="52"/>
      <c r="CU6341" s="33"/>
      <c r="CV6341" s="33"/>
    </row>
    <row r="6342" spans="74:100">
      <c r="BV6342" s="62"/>
      <c r="BW6342" s="62"/>
      <c r="BX6342" s="62"/>
      <c r="BY6342" s="62"/>
      <c r="BZ6342" s="62"/>
      <c r="CA6342" s="62"/>
      <c r="CB6342" s="62"/>
      <c r="CC6342" s="62"/>
      <c r="CD6342" s="62"/>
      <c r="CE6342" s="62"/>
      <c r="CF6342" s="62"/>
      <c r="CL6342" s="56" t="s">
        <v>18855</v>
      </c>
      <c r="CM6342" s="56"/>
      <c r="CN6342" s="56"/>
      <c r="CO6342" s="52"/>
      <c r="CP6342" s="52"/>
      <c r="CQ6342" s="52"/>
      <c r="CR6342" s="52"/>
      <c r="CS6342" s="52"/>
      <c r="CT6342" s="52"/>
      <c r="CU6342" s="33"/>
      <c r="CV6342" s="33"/>
    </row>
    <row r="6343" spans="74:100">
      <c r="BV6343" s="62"/>
      <c r="BW6343" s="62"/>
      <c r="BX6343" s="62"/>
      <c r="BY6343" s="62"/>
      <c r="BZ6343" s="62"/>
      <c r="CA6343" s="62"/>
      <c r="CB6343" s="62"/>
      <c r="CC6343" s="62"/>
      <c r="CD6343" s="62"/>
      <c r="CE6343" s="62"/>
      <c r="CF6343" s="62"/>
      <c r="CL6343" s="56" t="s">
        <v>27798</v>
      </c>
      <c r="CM6343" s="56" t="s">
        <v>217</v>
      </c>
      <c r="CN6343" s="56" t="s">
        <v>217</v>
      </c>
      <c r="CO6343" s="52"/>
      <c r="CP6343" s="52"/>
      <c r="CQ6343" s="52"/>
      <c r="CR6343" s="52"/>
      <c r="CS6343" s="52"/>
      <c r="CT6343" s="52"/>
      <c r="CU6343" s="33"/>
      <c r="CV6343" s="33"/>
    </row>
    <row r="6344" spans="74:100">
      <c r="BV6344" s="62"/>
      <c r="BW6344" s="62"/>
      <c r="BX6344" s="62"/>
      <c r="BY6344" s="62"/>
      <c r="BZ6344" s="62"/>
      <c r="CA6344" s="62"/>
      <c r="CB6344" s="62"/>
      <c r="CC6344" s="62"/>
      <c r="CD6344" s="62"/>
      <c r="CE6344" s="62"/>
      <c r="CF6344" s="62"/>
      <c r="CL6344" s="56" t="s">
        <v>18855</v>
      </c>
      <c r="CM6344" s="56"/>
      <c r="CN6344" s="56"/>
      <c r="CO6344" s="52"/>
      <c r="CP6344" s="52"/>
      <c r="CQ6344" s="52"/>
      <c r="CR6344" s="52"/>
      <c r="CS6344" s="52"/>
      <c r="CT6344" s="52"/>
      <c r="CU6344" s="33"/>
      <c r="CV6344" s="33"/>
    </row>
    <row r="6345" spans="74:100">
      <c r="BV6345" s="62"/>
      <c r="BW6345" s="62"/>
      <c r="BX6345" s="62"/>
      <c r="BY6345" s="62"/>
      <c r="BZ6345" s="62"/>
      <c r="CA6345" s="62"/>
      <c r="CB6345" s="62"/>
      <c r="CC6345" s="62"/>
      <c r="CD6345" s="62"/>
      <c r="CE6345" s="62"/>
      <c r="CF6345" s="62"/>
      <c r="CL6345" s="56" t="s">
        <v>27799</v>
      </c>
      <c r="CM6345" s="56" t="s">
        <v>217</v>
      </c>
      <c r="CN6345" s="56" t="s">
        <v>217</v>
      </c>
      <c r="CO6345" s="52"/>
      <c r="CP6345" s="52"/>
      <c r="CQ6345" s="52"/>
      <c r="CR6345" s="52"/>
      <c r="CS6345" s="52"/>
      <c r="CT6345" s="52"/>
      <c r="CU6345" s="33"/>
      <c r="CV6345" s="33"/>
    </row>
    <row r="6346" spans="74:100">
      <c r="BV6346" s="62"/>
      <c r="BW6346" s="62"/>
      <c r="BX6346" s="62"/>
      <c r="BY6346" s="62"/>
      <c r="BZ6346" s="62"/>
      <c r="CA6346" s="62"/>
      <c r="CB6346" s="62"/>
      <c r="CC6346" s="62"/>
      <c r="CD6346" s="62"/>
      <c r="CE6346" s="62"/>
      <c r="CF6346" s="62"/>
      <c r="CL6346" s="56" t="s">
        <v>18855</v>
      </c>
      <c r="CM6346" s="56"/>
      <c r="CN6346" s="56"/>
      <c r="CO6346" s="52"/>
      <c r="CP6346" s="52"/>
      <c r="CQ6346" s="52"/>
      <c r="CR6346" s="52"/>
      <c r="CS6346" s="52"/>
      <c r="CT6346" s="52"/>
      <c r="CU6346" s="33"/>
      <c r="CV6346" s="33"/>
    </row>
    <row r="6347" spans="74:100">
      <c r="BV6347" s="62"/>
      <c r="BW6347" s="62"/>
      <c r="BX6347" s="62"/>
      <c r="BY6347" s="62"/>
      <c r="BZ6347" s="62"/>
      <c r="CA6347" s="62"/>
      <c r="CB6347" s="62"/>
      <c r="CC6347" s="62"/>
      <c r="CD6347" s="62"/>
      <c r="CE6347" s="62"/>
      <c r="CF6347" s="62"/>
      <c r="CL6347" s="56" t="s">
        <v>21773</v>
      </c>
      <c r="CM6347" s="56" t="s">
        <v>217</v>
      </c>
      <c r="CN6347" s="56" t="s">
        <v>217</v>
      </c>
      <c r="CO6347" s="52"/>
      <c r="CP6347" s="52"/>
      <c r="CQ6347" s="52"/>
      <c r="CR6347" s="52"/>
      <c r="CS6347" s="52"/>
      <c r="CT6347" s="52"/>
      <c r="CU6347" s="33"/>
      <c r="CV6347" s="33"/>
    </row>
    <row r="6348" spans="74:100">
      <c r="BV6348" s="62"/>
      <c r="BW6348" s="62"/>
      <c r="BX6348" s="62"/>
      <c r="BY6348" s="62"/>
      <c r="BZ6348" s="62"/>
      <c r="CA6348" s="62"/>
      <c r="CB6348" s="62"/>
      <c r="CC6348" s="62"/>
      <c r="CD6348" s="62"/>
      <c r="CE6348" s="62"/>
      <c r="CF6348" s="62"/>
      <c r="CL6348" s="56" t="s">
        <v>18858</v>
      </c>
      <c r="CM6348" s="56"/>
      <c r="CN6348" s="56"/>
      <c r="CO6348" s="52"/>
      <c r="CP6348" s="52"/>
      <c r="CQ6348" s="52"/>
      <c r="CR6348" s="52"/>
      <c r="CS6348" s="52"/>
      <c r="CT6348" s="52"/>
      <c r="CU6348" s="33"/>
      <c r="CV6348" s="33"/>
    </row>
    <row r="6349" spans="74:100">
      <c r="BV6349" s="62"/>
      <c r="BW6349" s="62"/>
      <c r="BX6349" s="62"/>
      <c r="BY6349" s="62"/>
      <c r="BZ6349" s="62"/>
      <c r="CA6349" s="62"/>
      <c r="CB6349" s="62"/>
      <c r="CC6349" s="62"/>
      <c r="CD6349" s="62"/>
      <c r="CE6349" s="62"/>
      <c r="CF6349" s="62"/>
      <c r="CL6349" s="56" t="s">
        <v>27800</v>
      </c>
      <c r="CM6349" s="56" t="s">
        <v>217</v>
      </c>
      <c r="CN6349" s="56" t="s">
        <v>217</v>
      </c>
      <c r="CO6349" s="52"/>
      <c r="CP6349" s="52"/>
      <c r="CQ6349" s="52"/>
      <c r="CR6349" s="52"/>
      <c r="CS6349" s="52"/>
      <c r="CT6349" s="52"/>
      <c r="CU6349" s="33"/>
      <c r="CV6349" s="33"/>
    </row>
    <row r="6350" spans="74:100">
      <c r="BV6350" s="62"/>
      <c r="BW6350" s="62"/>
      <c r="BX6350" s="62"/>
      <c r="BY6350" s="62"/>
      <c r="BZ6350" s="62"/>
      <c r="CA6350" s="62"/>
      <c r="CB6350" s="62"/>
      <c r="CC6350" s="62"/>
      <c r="CD6350" s="62"/>
      <c r="CE6350" s="62"/>
      <c r="CF6350" s="62"/>
      <c r="CL6350" s="56" t="s">
        <v>18855</v>
      </c>
      <c r="CM6350" s="56"/>
      <c r="CN6350" s="56"/>
      <c r="CO6350" s="52"/>
      <c r="CP6350" s="52"/>
      <c r="CQ6350" s="52"/>
      <c r="CR6350" s="52"/>
      <c r="CS6350" s="52"/>
      <c r="CT6350" s="52"/>
      <c r="CU6350" s="33"/>
      <c r="CV6350" s="33"/>
    </row>
    <row r="6351" spans="74:100">
      <c r="BV6351" s="62"/>
      <c r="BW6351" s="62"/>
      <c r="BX6351" s="62"/>
      <c r="BY6351" s="62"/>
      <c r="BZ6351" s="62"/>
      <c r="CA6351" s="62"/>
      <c r="CB6351" s="62"/>
      <c r="CC6351" s="62"/>
      <c r="CD6351" s="62"/>
      <c r="CE6351" s="62"/>
      <c r="CF6351" s="62"/>
      <c r="CL6351" s="56" t="s">
        <v>27801</v>
      </c>
      <c r="CM6351" s="56" t="s">
        <v>217</v>
      </c>
      <c r="CN6351" s="56" t="s">
        <v>217</v>
      </c>
      <c r="CO6351" s="52"/>
      <c r="CP6351" s="52"/>
      <c r="CQ6351" s="52"/>
      <c r="CR6351" s="52"/>
      <c r="CS6351" s="52"/>
      <c r="CT6351" s="52"/>
      <c r="CU6351" s="33"/>
      <c r="CV6351" s="33"/>
    </row>
    <row r="6352" spans="74:100">
      <c r="BV6352" s="62"/>
      <c r="BW6352" s="62"/>
      <c r="BX6352" s="62"/>
      <c r="BY6352" s="62"/>
      <c r="BZ6352" s="62"/>
      <c r="CA6352" s="62"/>
      <c r="CB6352" s="62"/>
      <c r="CC6352" s="62"/>
      <c r="CD6352" s="62"/>
      <c r="CE6352" s="62"/>
      <c r="CF6352" s="62"/>
      <c r="CL6352" s="56" t="s">
        <v>27802</v>
      </c>
      <c r="CM6352" s="56"/>
      <c r="CN6352" s="56"/>
      <c r="CO6352" s="52"/>
      <c r="CP6352" s="52"/>
      <c r="CQ6352" s="52"/>
      <c r="CR6352" s="52"/>
      <c r="CS6352" s="52"/>
      <c r="CT6352" s="52"/>
      <c r="CU6352" s="33"/>
      <c r="CV6352" s="33"/>
    </row>
    <row r="6353" spans="74:100">
      <c r="BV6353" s="62"/>
      <c r="BW6353" s="62"/>
      <c r="BX6353" s="62"/>
      <c r="BY6353" s="62"/>
      <c r="BZ6353" s="62"/>
      <c r="CA6353" s="62"/>
      <c r="CB6353" s="62"/>
      <c r="CC6353" s="62"/>
      <c r="CD6353" s="62"/>
      <c r="CE6353" s="62"/>
      <c r="CF6353" s="62"/>
      <c r="CL6353" s="56" t="s">
        <v>4913</v>
      </c>
      <c r="CM6353" s="56" t="s">
        <v>3118</v>
      </c>
      <c r="CN6353" s="56" t="s">
        <v>3118</v>
      </c>
      <c r="CO6353" s="52"/>
      <c r="CP6353" s="52"/>
      <c r="CQ6353" s="52"/>
      <c r="CR6353" s="52"/>
      <c r="CS6353" s="52"/>
      <c r="CT6353" s="52"/>
      <c r="CU6353" s="33"/>
      <c r="CV6353" s="33"/>
    </row>
    <row r="6354" spans="74:100">
      <c r="BV6354" s="62"/>
      <c r="BW6354" s="62"/>
      <c r="BX6354" s="62"/>
      <c r="BY6354" s="62"/>
      <c r="BZ6354" s="62"/>
      <c r="CA6354" s="62"/>
      <c r="CB6354" s="62"/>
      <c r="CC6354" s="62"/>
      <c r="CD6354" s="62"/>
      <c r="CE6354" s="62"/>
      <c r="CF6354" s="62"/>
      <c r="CL6354" s="56" t="s">
        <v>18863</v>
      </c>
      <c r="CM6354" s="56"/>
      <c r="CN6354" s="56"/>
      <c r="CO6354" s="52"/>
      <c r="CP6354" s="52"/>
      <c r="CQ6354" s="52"/>
      <c r="CR6354" s="52"/>
      <c r="CS6354" s="52"/>
      <c r="CT6354" s="52"/>
      <c r="CU6354" s="33"/>
      <c r="CV6354" s="33"/>
    </row>
    <row r="6355" spans="74:100">
      <c r="BV6355" s="62"/>
      <c r="BW6355" s="62"/>
      <c r="BX6355" s="62"/>
      <c r="BY6355" s="62"/>
      <c r="BZ6355" s="62"/>
      <c r="CA6355" s="62"/>
      <c r="CB6355" s="62"/>
      <c r="CC6355" s="62"/>
      <c r="CD6355" s="62"/>
      <c r="CE6355" s="62"/>
      <c r="CF6355" s="62"/>
      <c r="CL6355" s="56" t="s">
        <v>4914</v>
      </c>
      <c r="CM6355" s="56" t="s">
        <v>217</v>
      </c>
      <c r="CN6355" s="56" t="s">
        <v>217</v>
      </c>
      <c r="CO6355" s="52"/>
      <c r="CP6355" s="52"/>
      <c r="CQ6355" s="52"/>
      <c r="CR6355" s="52"/>
      <c r="CS6355" s="52"/>
      <c r="CT6355" s="52"/>
      <c r="CU6355" s="33"/>
      <c r="CV6355" s="33"/>
    </row>
    <row r="6356" spans="74:100">
      <c r="BV6356" s="62"/>
      <c r="BW6356" s="62"/>
      <c r="BX6356" s="62"/>
      <c r="BY6356" s="62"/>
      <c r="BZ6356" s="62"/>
      <c r="CA6356" s="62"/>
      <c r="CB6356" s="62"/>
      <c r="CC6356" s="62"/>
      <c r="CD6356" s="62"/>
      <c r="CE6356" s="62"/>
      <c r="CF6356" s="62"/>
      <c r="CL6356" s="56" t="s">
        <v>18864</v>
      </c>
      <c r="CM6356" s="56"/>
      <c r="CN6356" s="56"/>
      <c r="CO6356" s="52"/>
      <c r="CP6356" s="52"/>
      <c r="CQ6356" s="52"/>
      <c r="CR6356" s="52"/>
      <c r="CS6356" s="52"/>
      <c r="CT6356" s="52"/>
      <c r="CU6356" s="33"/>
      <c r="CV6356" s="33"/>
    </row>
    <row r="6357" spans="74:100">
      <c r="BV6357" s="62"/>
      <c r="BW6357" s="62"/>
      <c r="BX6357" s="62"/>
      <c r="BY6357" s="62"/>
      <c r="BZ6357" s="62"/>
      <c r="CA6357" s="62"/>
      <c r="CB6357" s="62"/>
      <c r="CC6357" s="62"/>
      <c r="CD6357" s="62"/>
      <c r="CE6357" s="62"/>
      <c r="CF6357" s="62"/>
      <c r="CL6357" s="56" t="s">
        <v>4915</v>
      </c>
      <c r="CM6357" s="56" t="s">
        <v>3118</v>
      </c>
      <c r="CN6357" s="56" t="s">
        <v>3118</v>
      </c>
      <c r="CO6357" s="52"/>
      <c r="CP6357" s="52"/>
      <c r="CQ6357" s="52"/>
      <c r="CR6357" s="52"/>
      <c r="CS6357" s="52"/>
      <c r="CT6357" s="52"/>
      <c r="CU6357" s="33"/>
      <c r="CV6357" s="33"/>
    </row>
    <row r="6358" spans="74:100">
      <c r="BV6358" s="62"/>
      <c r="BW6358" s="62"/>
      <c r="BX6358" s="62"/>
      <c r="BY6358" s="62"/>
      <c r="BZ6358" s="62"/>
      <c r="CA6358" s="62"/>
      <c r="CB6358" s="62"/>
      <c r="CC6358" s="62"/>
      <c r="CD6358" s="62"/>
      <c r="CE6358" s="62"/>
      <c r="CF6358" s="62"/>
      <c r="CL6358" s="56" t="s">
        <v>18865</v>
      </c>
      <c r="CM6358" s="56"/>
      <c r="CN6358" s="56"/>
      <c r="CO6358" s="52"/>
      <c r="CP6358" s="52"/>
      <c r="CQ6358" s="52"/>
      <c r="CR6358" s="52"/>
      <c r="CS6358" s="52"/>
      <c r="CT6358" s="52"/>
      <c r="CU6358" s="33"/>
      <c r="CV6358" s="33"/>
    </row>
    <row r="6359" spans="74:100">
      <c r="BV6359" s="62"/>
      <c r="BW6359" s="62"/>
      <c r="BX6359" s="62"/>
      <c r="BY6359" s="62"/>
      <c r="BZ6359" s="62"/>
      <c r="CA6359" s="62"/>
      <c r="CB6359" s="62"/>
      <c r="CC6359" s="62"/>
      <c r="CD6359" s="62"/>
      <c r="CE6359" s="62"/>
      <c r="CF6359" s="62"/>
      <c r="CL6359" s="56" t="s">
        <v>4916</v>
      </c>
      <c r="CM6359" s="56" t="s">
        <v>216</v>
      </c>
      <c r="CN6359" s="56" t="s">
        <v>216</v>
      </c>
      <c r="CO6359" s="52"/>
      <c r="CP6359" s="52"/>
      <c r="CQ6359" s="52"/>
      <c r="CR6359" s="52"/>
      <c r="CS6359" s="52"/>
      <c r="CT6359" s="52"/>
      <c r="CU6359" s="33"/>
      <c r="CV6359" s="33"/>
    </row>
    <row r="6360" spans="74:100">
      <c r="BV6360" s="62"/>
      <c r="BW6360" s="62"/>
      <c r="BX6360" s="62"/>
      <c r="BY6360" s="62"/>
      <c r="BZ6360" s="62"/>
      <c r="CA6360" s="62"/>
      <c r="CB6360" s="62"/>
      <c r="CC6360" s="62"/>
      <c r="CD6360" s="62"/>
      <c r="CE6360" s="62"/>
      <c r="CF6360" s="62"/>
      <c r="CL6360" s="56" t="s">
        <v>21774</v>
      </c>
      <c r="CM6360" s="56"/>
      <c r="CN6360" s="56"/>
      <c r="CO6360" s="52"/>
      <c r="CP6360" s="52"/>
      <c r="CQ6360" s="52"/>
      <c r="CR6360" s="52"/>
      <c r="CS6360" s="52"/>
      <c r="CT6360" s="52"/>
      <c r="CU6360" s="33"/>
      <c r="CV6360" s="33"/>
    </row>
    <row r="6361" spans="74:100">
      <c r="BV6361" s="62"/>
      <c r="BW6361" s="62"/>
      <c r="BX6361" s="62"/>
      <c r="BY6361" s="62"/>
      <c r="BZ6361" s="62"/>
      <c r="CA6361" s="62"/>
      <c r="CB6361" s="62"/>
      <c r="CC6361" s="62"/>
      <c r="CD6361" s="62"/>
      <c r="CE6361" s="62"/>
      <c r="CF6361" s="62"/>
      <c r="CL6361" s="56" t="s">
        <v>4918</v>
      </c>
      <c r="CM6361" s="56" t="s">
        <v>3118</v>
      </c>
      <c r="CN6361" s="56" t="s">
        <v>3118</v>
      </c>
      <c r="CO6361" s="52"/>
      <c r="CP6361" s="52"/>
      <c r="CQ6361" s="52"/>
      <c r="CR6361" s="52"/>
      <c r="CS6361" s="52"/>
      <c r="CT6361" s="52"/>
      <c r="CU6361" s="33"/>
      <c r="CV6361" s="33"/>
    </row>
    <row r="6362" spans="74:100">
      <c r="BV6362" s="62"/>
      <c r="BW6362" s="62"/>
      <c r="BX6362" s="62"/>
      <c r="BY6362" s="62"/>
      <c r="BZ6362" s="62"/>
      <c r="CA6362" s="62"/>
      <c r="CB6362" s="62"/>
      <c r="CC6362" s="62"/>
      <c r="CD6362" s="62"/>
      <c r="CE6362" s="62"/>
      <c r="CF6362" s="62"/>
      <c r="CL6362" s="56" t="s">
        <v>18866</v>
      </c>
      <c r="CM6362" s="56"/>
      <c r="CN6362" s="56"/>
      <c r="CO6362" s="52"/>
      <c r="CP6362" s="52"/>
      <c r="CQ6362" s="52"/>
      <c r="CR6362" s="52"/>
      <c r="CS6362" s="52"/>
      <c r="CT6362" s="52"/>
      <c r="CU6362" s="33"/>
      <c r="CV6362" s="33"/>
    </row>
    <row r="6363" spans="74:100">
      <c r="BV6363" s="62"/>
      <c r="BW6363" s="62"/>
      <c r="BX6363" s="62"/>
      <c r="BY6363" s="62"/>
      <c r="BZ6363" s="62"/>
      <c r="CA6363" s="62"/>
      <c r="CB6363" s="62"/>
      <c r="CC6363" s="62"/>
      <c r="CD6363" s="62"/>
      <c r="CE6363" s="62"/>
      <c r="CF6363" s="62"/>
      <c r="CL6363" s="56" t="s">
        <v>4919</v>
      </c>
      <c r="CM6363" s="56" t="s">
        <v>217</v>
      </c>
      <c r="CN6363" s="56" t="s">
        <v>217</v>
      </c>
      <c r="CO6363" s="52"/>
      <c r="CP6363" s="52"/>
      <c r="CQ6363" s="52"/>
      <c r="CR6363" s="52"/>
      <c r="CS6363" s="52"/>
      <c r="CT6363" s="52"/>
      <c r="CU6363" s="33"/>
      <c r="CV6363" s="33"/>
    </row>
    <row r="6364" spans="74:100">
      <c r="BV6364" s="62"/>
      <c r="BW6364" s="62"/>
      <c r="BX6364" s="62"/>
      <c r="BY6364" s="62"/>
      <c r="BZ6364" s="62"/>
      <c r="CA6364" s="62"/>
      <c r="CB6364" s="62"/>
      <c r="CC6364" s="62"/>
      <c r="CD6364" s="62"/>
      <c r="CE6364" s="62"/>
      <c r="CF6364" s="62"/>
      <c r="CL6364" s="56" t="s">
        <v>18867</v>
      </c>
      <c r="CM6364" s="56"/>
      <c r="CN6364" s="56"/>
      <c r="CO6364" s="52"/>
      <c r="CP6364" s="52"/>
      <c r="CQ6364" s="52"/>
      <c r="CR6364" s="52"/>
      <c r="CS6364" s="52"/>
      <c r="CT6364" s="52"/>
      <c r="CU6364" s="33"/>
      <c r="CV6364" s="33"/>
    </row>
    <row r="6365" spans="74:100">
      <c r="BV6365" s="62"/>
      <c r="BW6365" s="62"/>
      <c r="BX6365" s="62"/>
      <c r="BY6365" s="62"/>
      <c r="BZ6365" s="62"/>
      <c r="CA6365" s="62"/>
      <c r="CB6365" s="62"/>
      <c r="CC6365" s="62"/>
      <c r="CD6365" s="62"/>
      <c r="CE6365" s="62"/>
      <c r="CF6365" s="62"/>
      <c r="CL6365" s="56" t="s">
        <v>4920</v>
      </c>
      <c r="CM6365" s="56" t="s">
        <v>217</v>
      </c>
      <c r="CN6365" s="56" t="s">
        <v>217</v>
      </c>
      <c r="CO6365" s="52"/>
      <c r="CP6365" s="52"/>
      <c r="CQ6365" s="52"/>
      <c r="CR6365" s="52"/>
      <c r="CS6365" s="52"/>
      <c r="CT6365" s="52"/>
      <c r="CU6365" s="33"/>
      <c r="CV6365" s="33"/>
    </row>
    <row r="6366" spans="74:100">
      <c r="BV6366" s="62"/>
      <c r="BW6366" s="62"/>
      <c r="BX6366" s="62"/>
      <c r="BY6366" s="62"/>
      <c r="BZ6366" s="62"/>
      <c r="CA6366" s="62"/>
      <c r="CB6366" s="62"/>
      <c r="CC6366" s="62"/>
      <c r="CD6366" s="62"/>
      <c r="CE6366" s="62"/>
      <c r="CF6366" s="62"/>
      <c r="CL6366" s="56" t="s">
        <v>18868</v>
      </c>
      <c r="CM6366" s="56"/>
      <c r="CN6366" s="56"/>
      <c r="CO6366" s="52"/>
      <c r="CP6366" s="52"/>
      <c r="CQ6366" s="52"/>
      <c r="CR6366" s="52"/>
      <c r="CS6366" s="52"/>
      <c r="CT6366" s="52"/>
      <c r="CU6366" s="33"/>
      <c r="CV6366" s="33"/>
    </row>
    <row r="6367" spans="74:100">
      <c r="BV6367" s="62"/>
      <c r="BW6367" s="62"/>
      <c r="BX6367" s="62"/>
      <c r="BY6367" s="62"/>
      <c r="BZ6367" s="62"/>
      <c r="CA6367" s="62"/>
      <c r="CB6367" s="62"/>
      <c r="CC6367" s="62"/>
      <c r="CD6367" s="62"/>
      <c r="CE6367" s="62"/>
      <c r="CF6367" s="62"/>
      <c r="CL6367" s="56" t="s">
        <v>1659</v>
      </c>
      <c r="CM6367" s="56" t="s">
        <v>213</v>
      </c>
      <c r="CN6367" s="56" t="s">
        <v>213</v>
      </c>
      <c r="CO6367" s="52"/>
      <c r="CP6367" s="52"/>
      <c r="CQ6367" s="52"/>
      <c r="CR6367" s="52"/>
      <c r="CS6367" s="52"/>
      <c r="CT6367" s="52"/>
      <c r="CU6367" s="33"/>
      <c r="CV6367" s="33"/>
    </row>
    <row r="6368" spans="74:100">
      <c r="BV6368" s="62"/>
      <c r="BW6368" s="62"/>
      <c r="BX6368" s="62"/>
      <c r="BY6368" s="62"/>
      <c r="BZ6368" s="62"/>
      <c r="CA6368" s="62"/>
      <c r="CB6368" s="62"/>
      <c r="CC6368" s="62"/>
      <c r="CD6368" s="62"/>
      <c r="CE6368" s="62"/>
      <c r="CF6368" s="62"/>
      <c r="CL6368" s="56" t="s">
        <v>21775</v>
      </c>
      <c r="CM6368" s="56"/>
      <c r="CN6368" s="56"/>
      <c r="CO6368" s="52"/>
      <c r="CP6368" s="52"/>
      <c r="CQ6368" s="52"/>
      <c r="CR6368" s="52"/>
      <c r="CS6368" s="52"/>
      <c r="CT6368" s="52"/>
      <c r="CU6368" s="33"/>
      <c r="CV6368" s="33"/>
    </row>
    <row r="6369" spans="74:100">
      <c r="BV6369" s="62"/>
      <c r="BW6369" s="62"/>
      <c r="BX6369" s="62"/>
      <c r="BY6369" s="62"/>
      <c r="BZ6369" s="62"/>
      <c r="CA6369" s="62"/>
      <c r="CB6369" s="62"/>
      <c r="CC6369" s="62"/>
      <c r="CD6369" s="62"/>
      <c r="CE6369" s="62"/>
      <c r="CF6369" s="62"/>
      <c r="CL6369" s="56" t="s">
        <v>4921</v>
      </c>
      <c r="CM6369" s="56" t="s">
        <v>217</v>
      </c>
      <c r="CN6369" s="56" t="s">
        <v>217</v>
      </c>
      <c r="CO6369" s="52"/>
      <c r="CP6369" s="52"/>
      <c r="CQ6369" s="52"/>
      <c r="CR6369" s="52"/>
      <c r="CS6369" s="52"/>
      <c r="CT6369" s="52"/>
      <c r="CU6369" s="33"/>
      <c r="CV6369" s="33"/>
    </row>
    <row r="6370" spans="74:100">
      <c r="BV6370" s="62"/>
      <c r="BW6370" s="62"/>
      <c r="BX6370" s="62"/>
      <c r="BY6370" s="62"/>
      <c r="BZ6370" s="62"/>
      <c r="CA6370" s="62"/>
      <c r="CB6370" s="62"/>
      <c r="CC6370" s="62"/>
      <c r="CD6370" s="62"/>
      <c r="CE6370" s="62"/>
      <c r="CF6370" s="62"/>
      <c r="CL6370" s="56" t="s">
        <v>18869</v>
      </c>
      <c r="CM6370" s="56"/>
      <c r="CN6370" s="56"/>
      <c r="CO6370" s="52"/>
      <c r="CP6370" s="52"/>
      <c r="CQ6370" s="52"/>
      <c r="CR6370" s="52"/>
      <c r="CS6370" s="52"/>
      <c r="CT6370" s="52"/>
      <c r="CU6370" s="33"/>
      <c r="CV6370" s="33"/>
    </row>
    <row r="6371" spans="74:100">
      <c r="BV6371" s="62"/>
      <c r="BW6371" s="62"/>
      <c r="BX6371" s="62"/>
      <c r="BY6371" s="62"/>
      <c r="BZ6371" s="62"/>
      <c r="CA6371" s="62"/>
      <c r="CB6371" s="62"/>
      <c r="CC6371" s="62"/>
      <c r="CD6371" s="62"/>
      <c r="CE6371" s="62"/>
      <c r="CF6371" s="62"/>
      <c r="CL6371" s="56" t="s">
        <v>1660</v>
      </c>
      <c r="CM6371" s="56" t="s">
        <v>214</v>
      </c>
      <c r="CN6371" s="56" t="s">
        <v>214</v>
      </c>
      <c r="CO6371" s="52"/>
      <c r="CP6371" s="52"/>
      <c r="CQ6371" s="52"/>
      <c r="CR6371" s="52"/>
      <c r="CS6371" s="52"/>
      <c r="CT6371" s="52"/>
      <c r="CU6371" s="33"/>
      <c r="CV6371" s="33"/>
    </row>
    <row r="6372" spans="74:100">
      <c r="BV6372" s="62"/>
      <c r="BW6372" s="62"/>
      <c r="BX6372" s="62"/>
      <c r="BY6372" s="62"/>
      <c r="BZ6372" s="62"/>
      <c r="CA6372" s="62"/>
      <c r="CB6372" s="62"/>
      <c r="CC6372" s="62"/>
      <c r="CD6372" s="62"/>
      <c r="CE6372" s="62"/>
      <c r="CF6372" s="62"/>
      <c r="CL6372" s="56" t="s">
        <v>21776</v>
      </c>
      <c r="CM6372" s="56"/>
      <c r="CN6372" s="56"/>
      <c r="CO6372" s="52"/>
      <c r="CP6372" s="52"/>
      <c r="CQ6372" s="52"/>
      <c r="CR6372" s="52"/>
      <c r="CS6372" s="52"/>
      <c r="CT6372" s="52"/>
      <c r="CU6372" s="33"/>
      <c r="CV6372" s="33"/>
    </row>
    <row r="6373" spans="74:100">
      <c r="BV6373" s="62"/>
      <c r="BW6373" s="62"/>
      <c r="BX6373" s="62"/>
      <c r="BY6373" s="62"/>
      <c r="BZ6373" s="62"/>
      <c r="CA6373" s="62"/>
      <c r="CB6373" s="62"/>
      <c r="CC6373" s="62"/>
      <c r="CD6373" s="62"/>
      <c r="CE6373" s="62"/>
      <c r="CF6373" s="62"/>
      <c r="CL6373" s="56" t="s">
        <v>27803</v>
      </c>
      <c r="CM6373" s="56" t="s">
        <v>217</v>
      </c>
      <c r="CN6373" s="56" t="s">
        <v>217</v>
      </c>
      <c r="CO6373" s="52"/>
      <c r="CP6373" s="52"/>
      <c r="CQ6373" s="52"/>
      <c r="CR6373" s="52"/>
      <c r="CS6373" s="52"/>
      <c r="CT6373" s="52"/>
      <c r="CU6373" s="33"/>
      <c r="CV6373" s="33"/>
    </row>
    <row r="6374" spans="74:100">
      <c r="BV6374" s="62"/>
      <c r="BW6374" s="62"/>
      <c r="BX6374" s="62"/>
      <c r="BY6374" s="62"/>
      <c r="BZ6374" s="62"/>
      <c r="CA6374" s="62"/>
      <c r="CB6374" s="62"/>
      <c r="CC6374" s="62"/>
      <c r="CD6374" s="62"/>
      <c r="CE6374" s="62"/>
      <c r="CF6374" s="62"/>
      <c r="CL6374" s="56" t="s">
        <v>27804</v>
      </c>
      <c r="CM6374" s="56"/>
      <c r="CN6374" s="56"/>
      <c r="CO6374" s="52"/>
      <c r="CP6374" s="52"/>
      <c r="CQ6374" s="52"/>
      <c r="CR6374" s="52"/>
      <c r="CS6374" s="52"/>
      <c r="CT6374" s="52"/>
      <c r="CU6374" s="33"/>
      <c r="CV6374" s="33"/>
    </row>
    <row r="6375" spans="74:100">
      <c r="BV6375" s="62"/>
      <c r="BW6375" s="62"/>
      <c r="BX6375" s="62"/>
      <c r="BY6375" s="62"/>
      <c r="BZ6375" s="62"/>
      <c r="CA6375" s="62"/>
      <c r="CB6375" s="62"/>
      <c r="CC6375" s="62"/>
      <c r="CD6375" s="62"/>
      <c r="CE6375" s="62"/>
      <c r="CF6375" s="62"/>
      <c r="CL6375" s="56" t="s">
        <v>27805</v>
      </c>
      <c r="CM6375" s="56" t="s">
        <v>217</v>
      </c>
      <c r="CN6375" s="56" t="s">
        <v>217</v>
      </c>
      <c r="CO6375" s="52"/>
      <c r="CP6375" s="52"/>
      <c r="CQ6375" s="52"/>
      <c r="CR6375" s="52"/>
      <c r="CS6375" s="52"/>
      <c r="CT6375" s="52"/>
      <c r="CU6375" s="33"/>
      <c r="CV6375" s="33"/>
    </row>
    <row r="6376" spans="74:100">
      <c r="BV6376" s="62"/>
      <c r="BW6376" s="62"/>
      <c r="BX6376" s="62"/>
      <c r="BY6376" s="62"/>
      <c r="BZ6376" s="62"/>
      <c r="CA6376" s="62"/>
      <c r="CB6376" s="62"/>
      <c r="CC6376" s="62"/>
      <c r="CD6376" s="62"/>
      <c r="CE6376" s="62"/>
      <c r="CF6376" s="62"/>
      <c r="CL6376" s="56" t="s">
        <v>27806</v>
      </c>
      <c r="CM6376" s="56"/>
      <c r="CN6376" s="56"/>
      <c r="CO6376" s="52"/>
      <c r="CP6376" s="52"/>
      <c r="CQ6376" s="52"/>
      <c r="CR6376" s="52"/>
      <c r="CS6376" s="52"/>
      <c r="CT6376" s="52"/>
      <c r="CU6376" s="33"/>
      <c r="CV6376" s="33"/>
    </row>
    <row r="6377" spans="74:100">
      <c r="BV6377" s="62"/>
      <c r="BW6377" s="62"/>
      <c r="BX6377" s="62"/>
      <c r="BY6377" s="62"/>
      <c r="BZ6377" s="62"/>
      <c r="CA6377" s="62"/>
      <c r="CB6377" s="62"/>
      <c r="CC6377" s="62"/>
      <c r="CD6377" s="62"/>
      <c r="CE6377" s="62"/>
      <c r="CF6377" s="62"/>
      <c r="CL6377" s="56" t="s">
        <v>4922</v>
      </c>
      <c r="CM6377" s="56" t="s">
        <v>3118</v>
      </c>
      <c r="CN6377" s="56" t="s">
        <v>3118</v>
      </c>
      <c r="CO6377" s="52"/>
      <c r="CP6377" s="52"/>
      <c r="CQ6377" s="52"/>
      <c r="CR6377" s="52"/>
      <c r="CS6377" s="52"/>
      <c r="CT6377" s="52"/>
      <c r="CU6377" s="33"/>
      <c r="CV6377" s="33"/>
    </row>
    <row r="6378" spans="74:100">
      <c r="BV6378" s="62"/>
      <c r="BW6378" s="62"/>
      <c r="BX6378" s="62"/>
      <c r="BY6378" s="62"/>
      <c r="BZ6378" s="62"/>
      <c r="CA6378" s="62"/>
      <c r="CB6378" s="62"/>
      <c r="CC6378" s="62"/>
      <c r="CD6378" s="62"/>
      <c r="CE6378" s="62"/>
      <c r="CF6378" s="62"/>
      <c r="CL6378" s="56" t="s">
        <v>18870</v>
      </c>
      <c r="CM6378" s="56"/>
      <c r="CN6378" s="56"/>
      <c r="CO6378" s="52"/>
      <c r="CP6378" s="52"/>
      <c r="CQ6378" s="52"/>
      <c r="CR6378" s="52"/>
      <c r="CS6378" s="52"/>
      <c r="CT6378" s="52"/>
      <c r="CU6378" s="33"/>
      <c r="CV6378" s="33"/>
    </row>
    <row r="6379" spans="74:100">
      <c r="BV6379" s="62"/>
      <c r="BW6379" s="62"/>
      <c r="BX6379" s="62"/>
      <c r="BY6379" s="62"/>
      <c r="BZ6379" s="62"/>
      <c r="CA6379" s="62"/>
      <c r="CB6379" s="62"/>
      <c r="CC6379" s="62"/>
      <c r="CD6379" s="62"/>
      <c r="CE6379" s="62"/>
      <c r="CF6379" s="62"/>
      <c r="CL6379" s="56" t="s">
        <v>4923</v>
      </c>
      <c r="CM6379" s="56" t="s">
        <v>217</v>
      </c>
      <c r="CN6379" s="56" t="s">
        <v>217</v>
      </c>
      <c r="CO6379" s="52"/>
      <c r="CP6379" s="52"/>
      <c r="CQ6379" s="52"/>
      <c r="CR6379" s="52"/>
      <c r="CS6379" s="52"/>
      <c r="CT6379" s="52"/>
      <c r="CU6379" s="33"/>
      <c r="CV6379" s="33"/>
    </row>
    <row r="6380" spans="74:100">
      <c r="BV6380" s="62"/>
      <c r="BW6380" s="62"/>
      <c r="BX6380" s="62"/>
      <c r="BY6380" s="62"/>
      <c r="BZ6380" s="62"/>
      <c r="CA6380" s="62"/>
      <c r="CB6380" s="62"/>
      <c r="CC6380" s="62"/>
      <c r="CD6380" s="62"/>
      <c r="CE6380" s="62"/>
      <c r="CF6380" s="62"/>
      <c r="CL6380" s="56" t="s">
        <v>18871</v>
      </c>
      <c r="CM6380" s="56"/>
      <c r="CN6380" s="56"/>
      <c r="CO6380" s="52"/>
      <c r="CP6380" s="52"/>
      <c r="CQ6380" s="52"/>
      <c r="CR6380" s="52"/>
      <c r="CS6380" s="52"/>
      <c r="CT6380" s="52"/>
      <c r="CU6380" s="33"/>
      <c r="CV6380" s="33"/>
    </row>
    <row r="6381" spans="74:100">
      <c r="BV6381" s="62"/>
      <c r="BW6381" s="62"/>
      <c r="BX6381" s="62"/>
      <c r="BY6381" s="62"/>
      <c r="BZ6381" s="62"/>
      <c r="CA6381" s="62"/>
      <c r="CB6381" s="62"/>
      <c r="CC6381" s="62"/>
      <c r="CD6381" s="62"/>
      <c r="CE6381" s="62"/>
      <c r="CF6381" s="62"/>
      <c r="CL6381" s="56" t="s">
        <v>4924</v>
      </c>
      <c r="CM6381" s="56" t="s">
        <v>217</v>
      </c>
      <c r="CN6381" s="56" t="s">
        <v>217</v>
      </c>
      <c r="CO6381" s="52"/>
      <c r="CP6381" s="52"/>
      <c r="CQ6381" s="52"/>
      <c r="CR6381" s="52"/>
      <c r="CS6381" s="52"/>
      <c r="CT6381" s="52"/>
      <c r="CU6381" s="33"/>
      <c r="CV6381" s="33"/>
    </row>
    <row r="6382" spans="74:100">
      <c r="BV6382" s="62"/>
      <c r="BW6382" s="62"/>
      <c r="BX6382" s="62"/>
      <c r="BY6382" s="62"/>
      <c r="BZ6382" s="62"/>
      <c r="CA6382" s="62"/>
      <c r="CB6382" s="62"/>
      <c r="CC6382" s="62"/>
      <c r="CD6382" s="62"/>
      <c r="CE6382" s="62"/>
      <c r="CF6382" s="62"/>
      <c r="CL6382" s="56" t="s">
        <v>18872</v>
      </c>
      <c r="CM6382" s="56"/>
      <c r="CN6382" s="56"/>
      <c r="CO6382" s="52"/>
      <c r="CP6382" s="52"/>
      <c r="CQ6382" s="52"/>
      <c r="CR6382" s="52"/>
      <c r="CS6382" s="52"/>
      <c r="CT6382" s="52"/>
      <c r="CU6382" s="33"/>
      <c r="CV6382" s="33"/>
    </row>
    <row r="6383" spans="74:100">
      <c r="BV6383" s="62"/>
      <c r="BW6383" s="62"/>
      <c r="BX6383" s="62"/>
      <c r="BY6383" s="62"/>
      <c r="BZ6383" s="62"/>
      <c r="CA6383" s="62"/>
      <c r="CB6383" s="62"/>
      <c r="CC6383" s="62"/>
      <c r="CD6383" s="62"/>
      <c r="CE6383" s="62"/>
      <c r="CF6383" s="62"/>
      <c r="CL6383" s="56" t="s">
        <v>24868</v>
      </c>
      <c r="CM6383" s="56"/>
      <c r="CN6383" s="56"/>
      <c r="CO6383" s="52"/>
      <c r="CP6383" s="52"/>
      <c r="CQ6383" s="52"/>
      <c r="CR6383" s="52"/>
      <c r="CS6383" s="52"/>
      <c r="CT6383" s="52"/>
      <c r="CU6383" s="33"/>
      <c r="CV6383" s="33"/>
    </row>
    <row r="6384" spans="74:100">
      <c r="BV6384" s="62"/>
      <c r="BW6384" s="62"/>
      <c r="BX6384" s="62"/>
      <c r="BY6384" s="62"/>
      <c r="BZ6384" s="62"/>
      <c r="CA6384" s="62"/>
      <c r="CB6384" s="62"/>
      <c r="CC6384" s="62"/>
      <c r="CD6384" s="62"/>
      <c r="CE6384" s="62"/>
      <c r="CF6384" s="62"/>
      <c r="CL6384" s="56" t="s">
        <v>19598</v>
      </c>
      <c r="CM6384" s="56"/>
      <c r="CN6384" s="56"/>
      <c r="CO6384" s="52"/>
      <c r="CP6384" s="52"/>
      <c r="CQ6384" s="52"/>
      <c r="CR6384" s="52"/>
      <c r="CS6384" s="52"/>
      <c r="CT6384" s="52"/>
      <c r="CU6384" s="33"/>
      <c r="CV6384" s="33"/>
    </row>
    <row r="6385" spans="74:100">
      <c r="BV6385" s="62"/>
      <c r="BW6385" s="62"/>
      <c r="BX6385" s="62"/>
      <c r="BY6385" s="62"/>
      <c r="BZ6385" s="62"/>
      <c r="CA6385" s="62"/>
      <c r="CB6385" s="62"/>
      <c r="CC6385" s="62"/>
      <c r="CD6385" s="62"/>
      <c r="CE6385" s="62"/>
      <c r="CF6385" s="62"/>
      <c r="CL6385" s="56" t="s">
        <v>21777</v>
      </c>
      <c r="CM6385" s="56" t="s">
        <v>217</v>
      </c>
      <c r="CN6385" s="56" t="s">
        <v>217</v>
      </c>
      <c r="CO6385" s="52"/>
      <c r="CP6385" s="52"/>
      <c r="CQ6385" s="52"/>
      <c r="CR6385" s="52"/>
      <c r="CS6385" s="52"/>
      <c r="CT6385" s="52"/>
      <c r="CU6385" s="33"/>
      <c r="CV6385" s="33"/>
    </row>
    <row r="6386" spans="74:100">
      <c r="BV6386" s="62"/>
      <c r="BW6386" s="62"/>
      <c r="BX6386" s="62"/>
      <c r="BY6386" s="62"/>
      <c r="BZ6386" s="62"/>
      <c r="CA6386" s="62"/>
      <c r="CB6386" s="62"/>
      <c r="CC6386" s="62"/>
      <c r="CD6386" s="62"/>
      <c r="CE6386" s="62"/>
      <c r="CF6386" s="62"/>
      <c r="CL6386" s="56" t="s">
        <v>21778</v>
      </c>
      <c r="CM6386" s="56"/>
      <c r="CN6386" s="56"/>
      <c r="CO6386" s="52"/>
      <c r="CP6386" s="52"/>
      <c r="CQ6386" s="52"/>
      <c r="CR6386" s="52"/>
      <c r="CS6386" s="52"/>
      <c r="CT6386" s="52"/>
      <c r="CU6386" s="33"/>
      <c r="CV6386" s="33"/>
    </row>
    <row r="6387" spans="74:100">
      <c r="BV6387" s="62"/>
      <c r="BW6387" s="62"/>
      <c r="BX6387" s="62"/>
      <c r="BY6387" s="62"/>
      <c r="BZ6387" s="62"/>
      <c r="CA6387" s="62"/>
      <c r="CB6387" s="62"/>
      <c r="CC6387" s="62"/>
      <c r="CD6387" s="62"/>
      <c r="CE6387" s="62"/>
      <c r="CF6387" s="62"/>
      <c r="CL6387" s="56" t="s">
        <v>4925</v>
      </c>
      <c r="CM6387" s="56" t="s">
        <v>3118</v>
      </c>
      <c r="CN6387" s="56" t="s">
        <v>3118</v>
      </c>
      <c r="CO6387" s="52"/>
      <c r="CP6387" s="52"/>
      <c r="CQ6387" s="52"/>
      <c r="CR6387" s="52"/>
      <c r="CS6387" s="52"/>
      <c r="CT6387" s="52"/>
      <c r="CU6387" s="33"/>
      <c r="CV6387" s="33"/>
    </row>
    <row r="6388" spans="74:100">
      <c r="BV6388" s="62"/>
      <c r="BW6388" s="62"/>
      <c r="BX6388" s="62"/>
      <c r="BY6388" s="62"/>
      <c r="BZ6388" s="62"/>
      <c r="CA6388" s="62"/>
      <c r="CB6388" s="62"/>
      <c r="CC6388" s="62"/>
      <c r="CD6388" s="62"/>
      <c r="CE6388" s="62"/>
      <c r="CF6388" s="62"/>
      <c r="CL6388" s="56" t="s">
        <v>18873</v>
      </c>
      <c r="CM6388" s="56"/>
      <c r="CN6388" s="56"/>
      <c r="CO6388" s="52"/>
      <c r="CP6388" s="52"/>
      <c r="CQ6388" s="52"/>
      <c r="CR6388" s="52"/>
      <c r="CS6388" s="52"/>
      <c r="CT6388" s="52"/>
      <c r="CU6388" s="33"/>
      <c r="CV6388" s="33"/>
    </row>
    <row r="6389" spans="74:100">
      <c r="BV6389" s="62"/>
      <c r="BW6389" s="62"/>
      <c r="BX6389" s="62"/>
      <c r="BY6389" s="62"/>
      <c r="BZ6389" s="62"/>
      <c r="CA6389" s="62"/>
      <c r="CB6389" s="62"/>
      <c r="CC6389" s="62"/>
      <c r="CD6389" s="62"/>
      <c r="CE6389" s="62"/>
      <c r="CF6389" s="62"/>
      <c r="CL6389" s="56" t="s">
        <v>1661</v>
      </c>
      <c r="CM6389" s="56" t="s">
        <v>213</v>
      </c>
      <c r="CN6389" s="56" t="s">
        <v>213</v>
      </c>
      <c r="CO6389" s="52"/>
      <c r="CP6389" s="52"/>
      <c r="CQ6389" s="52"/>
      <c r="CR6389" s="52"/>
      <c r="CS6389" s="52"/>
      <c r="CT6389" s="52"/>
      <c r="CU6389" s="33"/>
      <c r="CV6389" s="33"/>
    </row>
    <row r="6390" spans="74:100">
      <c r="BV6390" s="62"/>
      <c r="BW6390" s="62"/>
      <c r="BX6390" s="62"/>
      <c r="BY6390" s="62"/>
      <c r="BZ6390" s="62"/>
      <c r="CA6390" s="62"/>
      <c r="CB6390" s="62"/>
      <c r="CC6390" s="62"/>
      <c r="CD6390" s="62"/>
      <c r="CE6390" s="62"/>
      <c r="CF6390" s="62"/>
      <c r="CL6390" s="56" t="s">
        <v>21779</v>
      </c>
      <c r="CM6390" s="56"/>
      <c r="CN6390" s="56"/>
      <c r="CO6390" s="52"/>
      <c r="CP6390" s="52"/>
      <c r="CQ6390" s="52"/>
      <c r="CR6390" s="52"/>
      <c r="CS6390" s="52"/>
      <c r="CT6390" s="52"/>
      <c r="CU6390" s="33"/>
      <c r="CV6390" s="33"/>
    </row>
    <row r="6391" spans="74:100">
      <c r="BV6391" s="62"/>
      <c r="BW6391" s="62"/>
      <c r="BX6391" s="62"/>
      <c r="BY6391" s="62"/>
      <c r="BZ6391" s="62"/>
      <c r="CA6391" s="62"/>
      <c r="CB6391" s="62"/>
      <c r="CC6391" s="62"/>
      <c r="CD6391" s="62"/>
      <c r="CE6391" s="62"/>
      <c r="CF6391" s="62"/>
      <c r="CL6391" s="56" t="s">
        <v>27807</v>
      </c>
      <c r="CM6391" s="56"/>
      <c r="CN6391" s="56"/>
      <c r="CO6391" s="52"/>
      <c r="CP6391" s="52"/>
      <c r="CQ6391" s="52"/>
      <c r="CR6391" s="52"/>
      <c r="CS6391" s="52"/>
      <c r="CT6391" s="52"/>
      <c r="CU6391" s="33"/>
      <c r="CV6391" s="33"/>
    </row>
    <row r="6392" spans="74:100">
      <c r="BV6392" s="62"/>
      <c r="BW6392" s="62"/>
      <c r="BX6392" s="62"/>
      <c r="BY6392" s="62"/>
      <c r="BZ6392" s="62"/>
      <c r="CA6392" s="62"/>
      <c r="CB6392" s="62"/>
      <c r="CC6392" s="62"/>
      <c r="CD6392" s="62"/>
      <c r="CE6392" s="62"/>
      <c r="CF6392" s="62"/>
      <c r="CL6392" s="56" t="s">
        <v>27808</v>
      </c>
      <c r="CM6392" s="56"/>
      <c r="CN6392" s="56"/>
      <c r="CO6392" s="52"/>
      <c r="CP6392" s="52"/>
      <c r="CQ6392" s="52"/>
      <c r="CR6392" s="52"/>
      <c r="CS6392" s="52"/>
      <c r="CT6392" s="52"/>
      <c r="CU6392" s="33"/>
      <c r="CV6392" s="33"/>
    </row>
    <row r="6393" spans="74:100">
      <c r="BV6393" s="62"/>
      <c r="BW6393" s="62"/>
      <c r="BX6393" s="62"/>
      <c r="BY6393" s="62"/>
      <c r="BZ6393" s="62"/>
      <c r="CA6393" s="62"/>
      <c r="CB6393" s="62"/>
      <c r="CC6393" s="62"/>
      <c r="CD6393" s="62"/>
      <c r="CE6393" s="62"/>
      <c r="CF6393" s="62"/>
      <c r="CL6393" s="56" t="s">
        <v>27809</v>
      </c>
      <c r="CM6393" s="56" t="s">
        <v>213</v>
      </c>
      <c r="CN6393" s="56" t="s">
        <v>213</v>
      </c>
      <c r="CO6393" s="52"/>
      <c r="CP6393" s="52"/>
      <c r="CQ6393" s="52"/>
      <c r="CR6393" s="52"/>
      <c r="CS6393" s="52"/>
      <c r="CT6393" s="52"/>
      <c r="CU6393" s="33"/>
      <c r="CV6393" s="33"/>
    </row>
    <row r="6394" spans="74:100">
      <c r="BV6394" s="62"/>
      <c r="BW6394" s="62"/>
      <c r="BX6394" s="62"/>
      <c r="BY6394" s="62"/>
      <c r="BZ6394" s="62"/>
      <c r="CA6394" s="62"/>
      <c r="CB6394" s="62"/>
      <c r="CC6394" s="62"/>
      <c r="CD6394" s="62"/>
      <c r="CE6394" s="62"/>
      <c r="CF6394" s="62"/>
      <c r="CL6394" s="56" t="s">
        <v>27810</v>
      </c>
      <c r="CM6394" s="56"/>
      <c r="CN6394" s="56"/>
      <c r="CO6394" s="52"/>
      <c r="CP6394" s="52"/>
      <c r="CQ6394" s="52"/>
      <c r="CR6394" s="52"/>
      <c r="CS6394" s="52"/>
      <c r="CT6394" s="52"/>
      <c r="CU6394" s="33"/>
      <c r="CV6394" s="33"/>
    </row>
    <row r="6395" spans="74:100">
      <c r="BV6395" s="62"/>
      <c r="BW6395" s="62"/>
      <c r="BX6395" s="62"/>
      <c r="BY6395" s="62"/>
      <c r="BZ6395" s="62"/>
      <c r="CA6395" s="62"/>
      <c r="CB6395" s="62"/>
      <c r="CC6395" s="62"/>
      <c r="CD6395" s="62"/>
      <c r="CE6395" s="62"/>
      <c r="CF6395" s="62"/>
      <c r="CL6395" s="56" t="s">
        <v>4926</v>
      </c>
      <c r="CM6395" s="56" t="s">
        <v>3118</v>
      </c>
      <c r="CN6395" s="56" t="s">
        <v>3118</v>
      </c>
      <c r="CO6395" s="52"/>
      <c r="CP6395" s="52"/>
      <c r="CQ6395" s="52"/>
      <c r="CR6395" s="52"/>
      <c r="CS6395" s="52"/>
      <c r="CT6395" s="52"/>
      <c r="CU6395" s="33"/>
      <c r="CV6395" s="33"/>
    </row>
    <row r="6396" spans="74:100">
      <c r="BV6396" s="62"/>
      <c r="BW6396" s="62"/>
      <c r="BX6396" s="62"/>
      <c r="BY6396" s="62"/>
      <c r="BZ6396" s="62"/>
      <c r="CA6396" s="62"/>
      <c r="CB6396" s="62"/>
      <c r="CC6396" s="62"/>
      <c r="CD6396" s="62"/>
      <c r="CE6396" s="62"/>
      <c r="CF6396" s="62"/>
      <c r="CL6396" s="56" t="s">
        <v>18874</v>
      </c>
      <c r="CM6396" s="56"/>
      <c r="CN6396" s="56"/>
      <c r="CO6396" s="52"/>
      <c r="CP6396" s="52"/>
      <c r="CQ6396" s="52"/>
      <c r="CR6396" s="52"/>
      <c r="CS6396" s="52"/>
      <c r="CT6396" s="52"/>
      <c r="CU6396" s="33"/>
      <c r="CV6396" s="33"/>
    </row>
    <row r="6397" spans="74:100">
      <c r="BV6397" s="62"/>
      <c r="BW6397" s="62"/>
      <c r="BX6397" s="62"/>
      <c r="BY6397" s="62"/>
      <c r="BZ6397" s="62"/>
      <c r="CA6397" s="62"/>
      <c r="CB6397" s="62"/>
      <c r="CC6397" s="62"/>
      <c r="CD6397" s="62"/>
      <c r="CE6397" s="62"/>
      <c r="CF6397" s="62"/>
      <c r="CL6397" s="56" t="s">
        <v>4927</v>
      </c>
      <c r="CM6397" s="56" t="s">
        <v>217</v>
      </c>
      <c r="CN6397" s="56" t="s">
        <v>217</v>
      </c>
      <c r="CO6397" s="52"/>
      <c r="CP6397" s="52"/>
      <c r="CQ6397" s="52"/>
      <c r="CR6397" s="52"/>
      <c r="CS6397" s="52"/>
      <c r="CT6397" s="52"/>
      <c r="CU6397" s="33"/>
      <c r="CV6397" s="33"/>
    </row>
    <row r="6398" spans="74:100">
      <c r="BV6398" s="62"/>
      <c r="BW6398" s="62"/>
      <c r="BX6398" s="62"/>
      <c r="BY6398" s="62"/>
      <c r="BZ6398" s="62"/>
      <c r="CA6398" s="62"/>
      <c r="CB6398" s="62"/>
      <c r="CC6398" s="62"/>
      <c r="CD6398" s="62"/>
      <c r="CE6398" s="62"/>
      <c r="CF6398" s="62"/>
      <c r="CL6398" s="56" t="s">
        <v>21780</v>
      </c>
      <c r="CM6398" s="56"/>
      <c r="CN6398" s="56"/>
      <c r="CO6398" s="52"/>
      <c r="CP6398" s="52"/>
      <c r="CQ6398" s="52"/>
      <c r="CR6398" s="52"/>
      <c r="CS6398" s="52"/>
      <c r="CT6398" s="52"/>
      <c r="CU6398" s="33"/>
      <c r="CV6398" s="33"/>
    </row>
    <row r="6399" spans="74:100">
      <c r="BV6399" s="62"/>
      <c r="BW6399" s="62"/>
      <c r="BX6399" s="62"/>
      <c r="BY6399" s="62"/>
      <c r="BZ6399" s="62"/>
      <c r="CA6399" s="62"/>
      <c r="CB6399" s="62"/>
      <c r="CC6399" s="62"/>
      <c r="CD6399" s="62"/>
      <c r="CE6399" s="62"/>
      <c r="CF6399" s="62"/>
      <c r="CL6399" s="56" t="s">
        <v>4928</v>
      </c>
      <c r="CM6399" s="56" t="s">
        <v>217</v>
      </c>
      <c r="CN6399" s="56" t="s">
        <v>217</v>
      </c>
      <c r="CO6399" s="52"/>
      <c r="CP6399" s="52"/>
      <c r="CQ6399" s="52"/>
      <c r="CR6399" s="52"/>
      <c r="CS6399" s="52"/>
      <c r="CT6399" s="52"/>
      <c r="CU6399" s="33"/>
      <c r="CV6399" s="33"/>
    </row>
    <row r="6400" spans="74:100">
      <c r="BV6400" s="62"/>
      <c r="BW6400" s="62"/>
      <c r="BX6400" s="62"/>
      <c r="BY6400" s="62"/>
      <c r="BZ6400" s="62"/>
      <c r="CA6400" s="62"/>
      <c r="CB6400" s="62"/>
      <c r="CC6400" s="62"/>
      <c r="CD6400" s="62"/>
      <c r="CE6400" s="62"/>
      <c r="CF6400" s="62"/>
      <c r="CL6400" s="56" t="s">
        <v>18875</v>
      </c>
      <c r="CM6400" s="56"/>
      <c r="CN6400" s="56"/>
      <c r="CO6400" s="52"/>
      <c r="CP6400" s="52"/>
      <c r="CQ6400" s="52"/>
      <c r="CR6400" s="52"/>
      <c r="CS6400" s="52"/>
      <c r="CT6400" s="52"/>
      <c r="CU6400" s="33"/>
      <c r="CV6400" s="33"/>
    </row>
    <row r="6401" spans="74:100">
      <c r="BV6401" s="62"/>
      <c r="BW6401" s="62"/>
      <c r="BX6401" s="62"/>
      <c r="BY6401" s="62"/>
      <c r="BZ6401" s="62"/>
      <c r="CA6401" s="62"/>
      <c r="CB6401" s="62"/>
      <c r="CC6401" s="62"/>
      <c r="CD6401" s="62"/>
      <c r="CE6401" s="62"/>
      <c r="CF6401" s="62"/>
      <c r="CL6401" s="56" t="s">
        <v>4930</v>
      </c>
      <c r="CM6401" s="56" t="s">
        <v>3118</v>
      </c>
      <c r="CN6401" s="56" t="s">
        <v>3118</v>
      </c>
      <c r="CO6401" s="52"/>
      <c r="CP6401" s="52"/>
      <c r="CQ6401" s="52"/>
      <c r="CR6401" s="52"/>
      <c r="CS6401" s="52"/>
      <c r="CT6401" s="52"/>
      <c r="CU6401" s="33"/>
      <c r="CV6401" s="33"/>
    </row>
    <row r="6402" spans="74:100">
      <c r="BV6402" s="62"/>
      <c r="BW6402" s="62"/>
      <c r="BX6402" s="62"/>
      <c r="BY6402" s="62"/>
      <c r="BZ6402" s="62"/>
      <c r="CA6402" s="62"/>
      <c r="CB6402" s="62"/>
      <c r="CC6402" s="62"/>
      <c r="CD6402" s="62"/>
      <c r="CE6402" s="62"/>
      <c r="CF6402" s="62"/>
      <c r="CL6402" s="56" t="s">
        <v>18877</v>
      </c>
      <c r="CM6402" s="56"/>
      <c r="CN6402" s="56"/>
      <c r="CO6402" s="52"/>
      <c r="CP6402" s="52"/>
      <c r="CQ6402" s="52"/>
      <c r="CR6402" s="52"/>
      <c r="CS6402" s="52"/>
      <c r="CT6402" s="52"/>
      <c r="CU6402" s="33"/>
      <c r="CV6402" s="33"/>
    </row>
    <row r="6403" spans="74:100">
      <c r="BV6403" s="62"/>
      <c r="BW6403" s="62"/>
      <c r="BX6403" s="62"/>
      <c r="BY6403" s="62"/>
      <c r="BZ6403" s="62"/>
      <c r="CA6403" s="62"/>
      <c r="CB6403" s="62"/>
      <c r="CC6403" s="62"/>
      <c r="CD6403" s="62"/>
      <c r="CE6403" s="62"/>
      <c r="CF6403" s="62"/>
      <c r="CL6403" s="56" t="s">
        <v>4931</v>
      </c>
      <c r="CM6403" s="56" t="s">
        <v>217</v>
      </c>
      <c r="CN6403" s="56" t="s">
        <v>217</v>
      </c>
      <c r="CO6403" s="52"/>
      <c r="CP6403" s="52"/>
      <c r="CQ6403" s="52"/>
      <c r="CR6403" s="52"/>
      <c r="CS6403" s="52"/>
      <c r="CT6403" s="52"/>
      <c r="CU6403" s="33"/>
      <c r="CV6403" s="33"/>
    </row>
    <row r="6404" spans="74:100">
      <c r="BV6404" s="62"/>
      <c r="BW6404" s="62"/>
      <c r="BX6404" s="62"/>
      <c r="BY6404" s="62"/>
      <c r="BZ6404" s="62"/>
      <c r="CA6404" s="62"/>
      <c r="CB6404" s="62"/>
      <c r="CC6404" s="62"/>
      <c r="CD6404" s="62"/>
      <c r="CE6404" s="62"/>
      <c r="CF6404" s="62"/>
      <c r="CL6404" s="56" t="s">
        <v>18877</v>
      </c>
      <c r="CM6404" s="56"/>
      <c r="CN6404" s="56"/>
      <c r="CO6404" s="52"/>
      <c r="CP6404" s="52"/>
      <c r="CQ6404" s="52"/>
      <c r="CR6404" s="52"/>
      <c r="CS6404" s="52"/>
      <c r="CT6404" s="52"/>
      <c r="CU6404" s="33"/>
      <c r="CV6404" s="33"/>
    </row>
    <row r="6405" spans="74:100">
      <c r="BV6405" s="62"/>
      <c r="BW6405" s="62"/>
      <c r="BX6405" s="62"/>
      <c r="BY6405" s="62"/>
      <c r="BZ6405" s="62"/>
      <c r="CA6405" s="62"/>
      <c r="CB6405" s="62"/>
      <c r="CC6405" s="62"/>
      <c r="CD6405" s="62"/>
      <c r="CE6405" s="62"/>
      <c r="CF6405" s="62"/>
      <c r="CL6405" s="56" t="s">
        <v>4932</v>
      </c>
      <c r="CM6405" s="56" t="s">
        <v>3118</v>
      </c>
      <c r="CN6405" s="56" t="s">
        <v>3118</v>
      </c>
      <c r="CO6405" s="52"/>
      <c r="CP6405" s="52"/>
      <c r="CQ6405" s="52"/>
      <c r="CR6405" s="52"/>
      <c r="CS6405" s="52"/>
      <c r="CT6405" s="52"/>
      <c r="CU6405" s="33"/>
      <c r="CV6405" s="33"/>
    </row>
    <row r="6406" spans="74:100">
      <c r="BV6406" s="62"/>
      <c r="BW6406" s="62"/>
      <c r="BX6406" s="62"/>
      <c r="BY6406" s="62"/>
      <c r="BZ6406" s="62"/>
      <c r="CA6406" s="62"/>
      <c r="CB6406" s="62"/>
      <c r="CC6406" s="62"/>
      <c r="CD6406" s="62"/>
      <c r="CE6406" s="62"/>
      <c r="CF6406" s="62"/>
      <c r="CL6406" s="56" t="s">
        <v>18878</v>
      </c>
      <c r="CM6406" s="56"/>
      <c r="CN6406" s="56"/>
      <c r="CO6406" s="52"/>
      <c r="CP6406" s="52"/>
      <c r="CQ6406" s="52"/>
      <c r="CR6406" s="52"/>
      <c r="CS6406" s="52"/>
      <c r="CT6406" s="52"/>
      <c r="CU6406" s="33"/>
      <c r="CV6406" s="33"/>
    </row>
    <row r="6407" spans="74:100">
      <c r="BV6407" s="62"/>
      <c r="BW6407" s="62"/>
      <c r="BX6407" s="62"/>
      <c r="BY6407" s="62"/>
      <c r="BZ6407" s="62"/>
      <c r="CA6407" s="62"/>
      <c r="CB6407" s="62"/>
      <c r="CC6407" s="62"/>
      <c r="CD6407" s="62"/>
      <c r="CE6407" s="62"/>
      <c r="CF6407" s="62"/>
      <c r="CL6407" s="56" t="s">
        <v>4933</v>
      </c>
      <c r="CM6407" s="56" t="s">
        <v>215</v>
      </c>
      <c r="CN6407" s="56" t="s">
        <v>215</v>
      </c>
      <c r="CO6407" s="52"/>
      <c r="CP6407" s="52"/>
      <c r="CQ6407" s="52"/>
      <c r="CR6407" s="52"/>
      <c r="CS6407" s="52"/>
      <c r="CT6407" s="52"/>
      <c r="CU6407" s="33"/>
      <c r="CV6407" s="33"/>
    </row>
    <row r="6408" spans="74:100">
      <c r="BV6408" s="62"/>
      <c r="BW6408" s="62"/>
      <c r="BX6408" s="62"/>
      <c r="BY6408" s="62"/>
      <c r="BZ6408" s="62"/>
      <c r="CA6408" s="62"/>
      <c r="CB6408" s="62"/>
      <c r="CC6408" s="62"/>
      <c r="CD6408" s="62"/>
      <c r="CE6408" s="62"/>
      <c r="CF6408" s="62"/>
      <c r="CL6408" s="56" t="s">
        <v>21781</v>
      </c>
      <c r="CM6408" s="56"/>
      <c r="CN6408" s="56"/>
      <c r="CO6408" s="52"/>
      <c r="CP6408" s="52"/>
      <c r="CQ6408" s="52"/>
      <c r="CR6408" s="52"/>
      <c r="CS6408" s="52"/>
      <c r="CT6408" s="52"/>
      <c r="CU6408" s="33"/>
      <c r="CV6408" s="33"/>
    </row>
    <row r="6409" spans="74:100">
      <c r="BV6409" s="62"/>
      <c r="BW6409" s="62"/>
      <c r="BX6409" s="62"/>
      <c r="BY6409" s="62"/>
      <c r="BZ6409" s="62"/>
      <c r="CA6409" s="62"/>
      <c r="CB6409" s="62"/>
      <c r="CC6409" s="62"/>
      <c r="CD6409" s="62"/>
      <c r="CE6409" s="62"/>
      <c r="CF6409" s="62"/>
      <c r="CL6409" s="56" t="s">
        <v>4934</v>
      </c>
      <c r="CM6409" s="56" t="s">
        <v>214</v>
      </c>
      <c r="CN6409" s="56" t="s">
        <v>214</v>
      </c>
      <c r="CO6409" s="52"/>
      <c r="CP6409" s="52"/>
      <c r="CQ6409" s="52"/>
      <c r="CR6409" s="52"/>
      <c r="CS6409" s="52"/>
      <c r="CT6409" s="52"/>
      <c r="CU6409" s="33"/>
      <c r="CV6409" s="33"/>
    </row>
    <row r="6410" spans="74:100">
      <c r="BV6410" s="62"/>
      <c r="BW6410" s="62"/>
      <c r="BX6410" s="62"/>
      <c r="BY6410" s="62"/>
      <c r="BZ6410" s="62"/>
      <c r="CA6410" s="62"/>
      <c r="CB6410" s="62"/>
      <c r="CC6410" s="62"/>
      <c r="CD6410" s="62"/>
      <c r="CE6410" s="62"/>
      <c r="CF6410" s="62"/>
      <c r="CL6410" s="56" t="s">
        <v>21782</v>
      </c>
      <c r="CM6410" s="56"/>
      <c r="CN6410" s="56"/>
      <c r="CO6410" s="52"/>
      <c r="CP6410" s="52"/>
      <c r="CQ6410" s="52"/>
      <c r="CR6410" s="52"/>
      <c r="CS6410" s="52"/>
      <c r="CT6410" s="52"/>
      <c r="CU6410" s="33"/>
      <c r="CV6410" s="33"/>
    </row>
    <row r="6411" spans="74:100">
      <c r="BV6411" s="62"/>
      <c r="BW6411" s="62"/>
      <c r="BX6411" s="62"/>
      <c r="BY6411" s="62"/>
      <c r="BZ6411" s="62"/>
      <c r="CA6411" s="62"/>
      <c r="CB6411" s="62"/>
      <c r="CC6411" s="62"/>
      <c r="CD6411" s="62"/>
      <c r="CE6411" s="62"/>
      <c r="CF6411" s="62"/>
      <c r="CL6411" s="56" t="s">
        <v>1666</v>
      </c>
      <c r="CM6411" s="56" t="s">
        <v>217</v>
      </c>
      <c r="CN6411" s="56" t="s">
        <v>217</v>
      </c>
      <c r="CO6411" s="52"/>
      <c r="CP6411" s="52"/>
      <c r="CQ6411" s="52"/>
      <c r="CR6411" s="52"/>
      <c r="CS6411" s="52"/>
      <c r="CT6411" s="52"/>
      <c r="CU6411" s="33"/>
      <c r="CV6411" s="33"/>
    </row>
    <row r="6412" spans="74:100">
      <c r="BV6412" s="62"/>
      <c r="BW6412" s="62"/>
      <c r="BX6412" s="62"/>
      <c r="BY6412" s="62"/>
      <c r="BZ6412" s="62"/>
      <c r="CA6412" s="62"/>
      <c r="CB6412" s="62"/>
      <c r="CC6412" s="62"/>
      <c r="CD6412" s="62"/>
      <c r="CE6412" s="62"/>
      <c r="CF6412" s="62"/>
      <c r="CL6412" s="56" t="s">
        <v>21783</v>
      </c>
      <c r="CM6412" s="56"/>
      <c r="CN6412" s="56"/>
      <c r="CO6412" s="52"/>
      <c r="CP6412" s="52"/>
      <c r="CQ6412" s="52"/>
      <c r="CR6412" s="52"/>
      <c r="CS6412" s="52"/>
      <c r="CT6412" s="52"/>
      <c r="CU6412" s="33"/>
      <c r="CV6412" s="33"/>
    </row>
    <row r="6413" spans="74:100">
      <c r="BV6413" s="62"/>
      <c r="BW6413" s="62"/>
      <c r="BX6413" s="62"/>
      <c r="BY6413" s="62"/>
      <c r="BZ6413" s="62"/>
      <c r="CA6413" s="62"/>
      <c r="CB6413" s="62"/>
      <c r="CC6413" s="62"/>
      <c r="CD6413" s="62"/>
      <c r="CE6413" s="62"/>
      <c r="CF6413" s="62"/>
      <c r="CL6413" s="56" t="s">
        <v>4935</v>
      </c>
      <c r="CM6413" s="56" t="s">
        <v>3118</v>
      </c>
      <c r="CN6413" s="56" t="s">
        <v>3118</v>
      </c>
      <c r="CO6413" s="52"/>
      <c r="CP6413" s="52"/>
      <c r="CQ6413" s="52"/>
      <c r="CR6413" s="52"/>
      <c r="CS6413" s="52"/>
      <c r="CT6413" s="52"/>
      <c r="CU6413" s="33"/>
      <c r="CV6413" s="33"/>
    </row>
    <row r="6414" spans="74:100">
      <c r="BV6414" s="62"/>
      <c r="BW6414" s="62"/>
      <c r="BX6414" s="62"/>
      <c r="BY6414" s="62"/>
      <c r="BZ6414" s="62"/>
      <c r="CA6414" s="62"/>
      <c r="CB6414" s="62"/>
      <c r="CC6414" s="62"/>
      <c r="CD6414" s="62"/>
      <c r="CE6414" s="62"/>
      <c r="CF6414" s="62"/>
      <c r="CL6414" s="56" t="s">
        <v>18879</v>
      </c>
      <c r="CM6414" s="56"/>
      <c r="CN6414" s="56"/>
      <c r="CO6414" s="52"/>
      <c r="CP6414" s="52"/>
      <c r="CQ6414" s="52"/>
      <c r="CR6414" s="52"/>
      <c r="CS6414" s="52"/>
      <c r="CT6414" s="52"/>
      <c r="CU6414" s="33"/>
      <c r="CV6414" s="33"/>
    </row>
    <row r="6415" spans="74:100">
      <c r="BV6415" s="62"/>
      <c r="BW6415" s="62"/>
      <c r="BX6415" s="62"/>
      <c r="BY6415" s="62"/>
      <c r="BZ6415" s="62"/>
      <c r="CA6415" s="62"/>
      <c r="CB6415" s="62"/>
      <c r="CC6415" s="62"/>
      <c r="CD6415" s="62"/>
      <c r="CE6415" s="62"/>
      <c r="CF6415" s="62"/>
      <c r="CL6415" s="56" t="s">
        <v>4936</v>
      </c>
      <c r="CM6415" s="56" t="s">
        <v>217</v>
      </c>
      <c r="CN6415" s="56" t="s">
        <v>217</v>
      </c>
      <c r="CO6415" s="52"/>
      <c r="CP6415" s="52"/>
      <c r="CQ6415" s="52"/>
      <c r="CR6415" s="52"/>
      <c r="CS6415" s="52"/>
      <c r="CT6415" s="52"/>
      <c r="CU6415" s="33"/>
      <c r="CV6415" s="33"/>
    </row>
    <row r="6416" spans="74:100">
      <c r="BV6416" s="62"/>
      <c r="BW6416" s="62"/>
      <c r="BX6416" s="62"/>
      <c r="BY6416" s="62"/>
      <c r="BZ6416" s="62"/>
      <c r="CA6416" s="62"/>
      <c r="CB6416" s="62"/>
      <c r="CC6416" s="62"/>
      <c r="CD6416" s="62"/>
      <c r="CE6416" s="62"/>
      <c r="CF6416" s="62"/>
      <c r="CL6416" s="56" t="s">
        <v>18880</v>
      </c>
      <c r="CM6416" s="56"/>
      <c r="CN6416" s="56"/>
      <c r="CO6416" s="52"/>
      <c r="CP6416" s="52"/>
      <c r="CQ6416" s="52"/>
      <c r="CR6416" s="52"/>
      <c r="CS6416" s="52"/>
      <c r="CT6416" s="52"/>
      <c r="CU6416" s="33"/>
      <c r="CV6416" s="33"/>
    </row>
    <row r="6417" spans="74:100">
      <c r="BV6417" s="62"/>
      <c r="BW6417" s="62"/>
      <c r="BX6417" s="62"/>
      <c r="BY6417" s="62"/>
      <c r="BZ6417" s="62"/>
      <c r="CA6417" s="62"/>
      <c r="CB6417" s="62"/>
      <c r="CC6417" s="62"/>
      <c r="CD6417" s="62"/>
      <c r="CE6417" s="62"/>
      <c r="CF6417" s="62"/>
      <c r="CL6417" s="56" t="s">
        <v>4937</v>
      </c>
      <c r="CM6417" s="56" t="s">
        <v>217</v>
      </c>
      <c r="CN6417" s="56" t="s">
        <v>217</v>
      </c>
      <c r="CO6417" s="52"/>
      <c r="CP6417" s="52"/>
      <c r="CQ6417" s="52"/>
      <c r="CR6417" s="52"/>
      <c r="CS6417" s="52"/>
      <c r="CT6417" s="52"/>
      <c r="CU6417" s="33"/>
      <c r="CV6417" s="33"/>
    </row>
    <row r="6418" spans="74:100">
      <c r="BV6418" s="62"/>
      <c r="BW6418" s="62"/>
      <c r="BX6418" s="62"/>
      <c r="BY6418" s="62"/>
      <c r="BZ6418" s="62"/>
      <c r="CA6418" s="62"/>
      <c r="CB6418" s="62"/>
      <c r="CC6418" s="62"/>
      <c r="CD6418" s="62"/>
      <c r="CE6418" s="62"/>
      <c r="CF6418" s="62"/>
      <c r="CL6418" s="56" t="s">
        <v>18881</v>
      </c>
      <c r="CM6418" s="56"/>
      <c r="CN6418" s="56"/>
      <c r="CO6418" s="52"/>
      <c r="CP6418" s="52"/>
      <c r="CQ6418" s="52"/>
      <c r="CR6418" s="52"/>
      <c r="CS6418" s="52"/>
      <c r="CT6418" s="52"/>
      <c r="CU6418" s="33"/>
      <c r="CV6418" s="33"/>
    </row>
    <row r="6419" spans="74:100">
      <c r="BV6419" s="62"/>
      <c r="BW6419" s="62"/>
      <c r="BX6419" s="62"/>
      <c r="BY6419" s="62"/>
      <c r="BZ6419" s="62"/>
      <c r="CA6419" s="62"/>
      <c r="CB6419" s="62"/>
      <c r="CC6419" s="62"/>
      <c r="CD6419" s="62"/>
      <c r="CE6419" s="62"/>
      <c r="CF6419" s="62"/>
      <c r="CL6419" s="56" t="s">
        <v>4938</v>
      </c>
      <c r="CM6419" s="56" t="s">
        <v>3118</v>
      </c>
      <c r="CN6419" s="56" t="s">
        <v>3118</v>
      </c>
      <c r="CO6419" s="52"/>
      <c r="CP6419" s="52"/>
      <c r="CQ6419" s="52"/>
      <c r="CR6419" s="52"/>
      <c r="CS6419" s="52"/>
      <c r="CT6419" s="52"/>
      <c r="CU6419" s="33"/>
      <c r="CV6419" s="33"/>
    </row>
    <row r="6420" spans="74:100">
      <c r="BV6420" s="62"/>
      <c r="BW6420" s="62"/>
      <c r="BX6420" s="62"/>
      <c r="BY6420" s="62"/>
      <c r="BZ6420" s="62"/>
      <c r="CA6420" s="62"/>
      <c r="CB6420" s="62"/>
      <c r="CC6420" s="62"/>
      <c r="CD6420" s="62"/>
      <c r="CE6420" s="62"/>
      <c r="CF6420" s="62"/>
      <c r="CL6420" s="56" t="s">
        <v>18882</v>
      </c>
      <c r="CM6420" s="56"/>
      <c r="CN6420" s="56"/>
      <c r="CO6420" s="52"/>
      <c r="CP6420" s="52"/>
      <c r="CQ6420" s="52"/>
      <c r="CR6420" s="52"/>
      <c r="CS6420" s="52"/>
      <c r="CT6420" s="52"/>
      <c r="CU6420" s="33"/>
      <c r="CV6420" s="33"/>
    </row>
    <row r="6421" spans="74:100">
      <c r="BV6421" s="62"/>
      <c r="BW6421" s="62"/>
      <c r="BX6421" s="62"/>
      <c r="BY6421" s="62"/>
      <c r="BZ6421" s="62"/>
      <c r="CA6421" s="62"/>
      <c r="CB6421" s="62"/>
      <c r="CC6421" s="62"/>
      <c r="CD6421" s="62"/>
      <c r="CE6421" s="62"/>
      <c r="CF6421" s="62"/>
      <c r="CL6421" s="56" t="s">
        <v>4939</v>
      </c>
      <c r="CM6421" s="56" t="s">
        <v>216</v>
      </c>
      <c r="CN6421" s="56" t="s">
        <v>216</v>
      </c>
      <c r="CO6421" s="52"/>
      <c r="CP6421" s="52"/>
      <c r="CQ6421" s="52"/>
      <c r="CR6421" s="52"/>
      <c r="CS6421" s="52"/>
      <c r="CT6421" s="52"/>
      <c r="CU6421" s="33"/>
      <c r="CV6421" s="33"/>
    </row>
    <row r="6422" spans="74:100">
      <c r="BV6422" s="62"/>
      <c r="BW6422" s="62"/>
      <c r="BX6422" s="62"/>
      <c r="BY6422" s="62"/>
      <c r="BZ6422" s="62"/>
      <c r="CA6422" s="62"/>
      <c r="CB6422" s="62"/>
      <c r="CC6422" s="62"/>
      <c r="CD6422" s="62"/>
      <c r="CE6422" s="62"/>
      <c r="CF6422" s="62"/>
      <c r="CL6422" s="56" t="s">
        <v>21784</v>
      </c>
      <c r="CM6422" s="56"/>
      <c r="CN6422" s="56"/>
      <c r="CO6422" s="52"/>
      <c r="CP6422" s="52"/>
      <c r="CQ6422" s="52"/>
      <c r="CR6422" s="52"/>
      <c r="CS6422" s="52"/>
      <c r="CT6422" s="52"/>
      <c r="CU6422" s="33"/>
      <c r="CV6422" s="33"/>
    </row>
    <row r="6423" spans="74:100">
      <c r="BV6423" s="62"/>
      <c r="BW6423" s="62"/>
      <c r="BX6423" s="62"/>
      <c r="BY6423" s="62"/>
      <c r="BZ6423" s="62"/>
      <c r="CA6423" s="62"/>
      <c r="CB6423" s="62"/>
      <c r="CC6423" s="62"/>
      <c r="CD6423" s="62"/>
      <c r="CE6423" s="62"/>
      <c r="CF6423" s="62"/>
      <c r="CL6423" s="56" t="s">
        <v>4940</v>
      </c>
      <c r="CM6423" s="56" t="s">
        <v>3118</v>
      </c>
      <c r="CN6423" s="56" t="s">
        <v>3118</v>
      </c>
      <c r="CO6423" s="52"/>
      <c r="CP6423" s="52"/>
      <c r="CQ6423" s="52"/>
      <c r="CR6423" s="52"/>
      <c r="CS6423" s="52"/>
      <c r="CT6423" s="52"/>
      <c r="CU6423" s="33"/>
      <c r="CV6423" s="33"/>
    </row>
    <row r="6424" spans="74:100">
      <c r="BV6424" s="62"/>
      <c r="BW6424" s="62"/>
      <c r="BX6424" s="62"/>
      <c r="BY6424" s="62"/>
      <c r="BZ6424" s="62"/>
      <c r="CA6424" s="62"/>
      <c r="CB6424" s="62"/>
      <c r="CC6424" s="62"/>
      <c r="CD6424" s="62"/>
      <c r="CE6424" s="62"/>
      <c r="CF6424" s="62"/>
      <c r="CL6424" s="56" t="s">
        <v>18883</v>
      </c>
      <c r="CM6424" s="56"/>
      <c r="CN6424" s="56"/>
      <c r="CO6424" s="52"/>
      <c r="CP6424" s="52"/>
      <c r="CQ6424" s="52"/>
      <c r="CR6424" s="52"/>
      <c r="CS6424" s="52"/>
      <c r="CT6424" s="52"/>
      <c r="CU6424" s="33"/>
      <c r="CV6424" s="33"/>
    </row>
    <row r="6425" spans="74:100">
      <c r="BV6425" s="62"/>
      <c r="BW6425" s="62"/>
      <c r="BX6425" s="62"/>
      <c r="BY6425" s="62"/>
      <c r="BZ6425" s="62"/>
      <c r="CA6425" s="62"/>
      <c r="CB6425" s="62"/>
      <c r="CC6425" s="62"/>
      <c r="CD6425" s="62"/>
      <c r="CE6425" s="62"/>
      <c r="CF6425" s="62"/>
      <c r="CL6425" s="56" t="s">
        <v>4941</v>
      </c>
      <c r="CM6425" s="56" t="s">
        <v>217</v>
      </c>
      <c r="CN6425" s="56" t="s">
        <v>217</v>
      </c>
      <c r="CO6425" s="52"/>
      <c r="CP6425" s="52"/>
      <c r="CQ6425" s="52"/>
      <c r="CR6425" s="52"/>
      <c r="CS6425" s="52"/>
      <c r="CT6425" s="52"/>
      <c r="CU6425" s="33"/>
      <c r="CV6425" s="33"/>
    </row>
    <row r="6426" spans="74:100">
      <c r="BV6426" s="62"/>
      <c r="BW6426" s="62"/>
      <c r="BX6426" s="62"/>
      <c r="BY6426" s="62"/>
      <c r="BZ6426" s="62"/>
      <c r="CA6426" s="62"/>
      <c r="CB6426" s="62"/>
      <c r="CC6426" s="62"/>
      <c r="CD6426" s="62"/>
      <c r="CE6426" s="62"/>
      <c r="CF6426" s="62"/>
      <c r="CL6426" s="56" t="s">
        <v>18883</v>
      </c>
      <c r="CM6426" s="56"/>
      <c r="CN6426" s="56"/>
      <c r="CO6426" s="52"/>
      <c r="CP6426" s="52"/>
      <c r="CQ6426" s="52"/>
      <c r="CR6426" s="52"/>
      <c r="CS6426" s="52"/>
      <c r="CT6426" s="52"/>
      <c r="CU6426" s="33"/>
      <c r="CV6426" s="33"/>
    </row>
    <row r="6427" spans="74:100">
      <c r="BV6427" s="62"/>
      <c r="BW6427" s="62"/>
      <c r="BX6427" s="62"/>
      <c r="BY6427" s="62"/>
      <c r="BZ6427" s="62"/>
      <c r="CA6427" s="62"/>
      <c r="CB6427" s="62"/>
      <c r="CC6427" s="62"/>
      <c r="CD6427" s="62"/>
      <c r="CE6427" s="62"/>
      <c r="CF6427" s="62"/>
      <c r="CL6427" s="56" t="s">
        <v>4942</v>
      </c>
      <c r="CM6427" s="56" t="s">
        <v>217</v>
      </c>
      <c r="CN6427" s="56" t="s">
        <v>217</v>
      </c>
      <c r="CO6427" s="52"/>
      <c r="CP6427" s="52"/>
      <c r="CQ6427" s="52"/>
      <c r="CR6427" s="52"/>
      <c r="CS6427" s="52"/>
      <c r="CT6427" s="52"/>
      <c r="CU6427" s="33"/>
      <c r="CV6427" s="33"/>
    </row>
    <row r="6428" spans="74:100">
      <c r="BV6428" s="62"/>
      <c r="BW6428" s="62"/>
      <c r="BX6428" s="62"/>
      <c r="BY6428" s="62"/>
      <c r="BZ6428" s="62"/>
      <c r="CA6428" s="62"/>
      <c r="CB6428" s="62"/>
      <c r="CC6428" s="62"/>
      <c r="CD6428" s="62"/>
      <c r="CE6428" s="62"/>
      <c r="CF6428" s="62"/>
      <c r="CL6428" s="56" t="s">
        <v>18884</v>
      </c>
      <c r="CM6428" s="56"/>
      <c r="CN6428" s="56"/>
      <c r="CO6428" s="52"/>
      <c r="CP6428" s="52"/>
      <c r="CQ6428" s="52"/>
      <c r="CR6428" s="52"/>
      <c r="CS6428" s="52"/>
      <c r="CT6428" s="52"/>
      <c r="CU6428" s="33"/>
      <c r="CV6428" s="33"/>
    </row>
    <row r="6429" spans="74:100">
      <c r="BV6429" s="62"/>
      <c r="BW6429" s="62"/>
      <c r="BX6429" s="62"/>
      <c r="BY6429" s="62"/>
      <c r="BZ6429" s="62"/>
      <c r="CA6429" s="62"/>
      <c r="CB6429" s="62"/>
      <c r="CC6429" s="62"/>
      <c r="CD6429" s="62"/>
      <c r="CE6429" s="62"/>
      <c r="CF6429" s="62"/>
      <c r="CL6429" s="56" t="s">
        <v>4943</v>
      </c>
      <c r="CM6429" s="56" t="s">
        <v>3118</v>
      </c>
      <c r="CN6429" s="56" t="s">
        <v>3118</v>
      </c>
      <c r="CO6429" s="52"/>
      <c r="CP6429" s="52"/>
      <c r="CQ6429" s="52"/>
      <c r="CR6429" s="52"/>
      <c r="CS6429" s="52"/>
      <c r="CT6429" s="52"/>
      <c r="CU6429" s="33"/>
      <c r="CV6429" s="33"/>
    </row>
    <row r="6430" spans="74:100">
      <c r="BV6430" s="62"/>
      <c r="BW6430" s="62"/>
      <c r="BX6430" s="62"/>
      <c r="BY6430" s="62"/>
      <c r="BZ6430" s="62"/>
      <c r="CA6430" s="62"/>
      <c r="CB6430" s="62"/>
      <c r="CC6430" s="62"/>
      <c r="CD6430" s="62"/>
      <c r="CE6430" s="62"/>
      <c r="CF6430" s="62"/>
      <c r="CL6430" s="56" t="s">
        <v>18885</v>
      </c>
      <c r="CM6430" s="56"/>
      <c r="CN6430" s="56"/>
      <c r="CO6430" s="52"/>
      <c r="CP6430" s="52"/>
      <c r="CQ6430" s="52"/>
      <c r="CR6430" s="52"/>
      <c r="CS6430" s="52"/>
      <c r="CT6430" s="52"/>
      <c r="CU6430" s="33"/>
      <c r="CV6430" s="33"/>
    </row>
    <row r="6431" spans="74:100">
      <c r="BV6431" s="62"/>
      <c r="BW6431" s="62"/>
      <c r="BX6431" s="62"/>
      <c r="BY6431" s="62"/>
      <c r="BZ6431" s="62"/>
      <c r="CA6431" s="62"/>
      <c r="CB6431" s="62"/>
      <c r="CC6431" s="62"/>
      <c r="CD6431" s="62"/>
      <c r="CE6431" s="62"/>
      <c r="CF6431" s="62"/>
      <c r="CL6431" s="56" t="s">
        <v>4944</v>
      </c>
      <c r="CM6431" s="56" t="s">
        <v>213</v>
      </c>
      <c r="CN6431" s="56" t="s">
        <v>213</v>
      </c>
      <c r="CO6431" s="52"/>
      <c r="CP6431" s="52"/>
      <c r="CQ6431" s="52"/>
      <c r="CR6431" s="52"/>
      <c r="CS6431" s="52"/>
      <c r="CT6431" s="52"/>
      <c r="CU6431" s="33"/>
      <c r="CV6431" s="33"/>
    </row>
    <row r="6432" spans="74:100">
      <c r="BV6432" s="62"/>
      <c r="BW6432" s="62"/>
      <c r="BX6432" s="62"/>
      <c r="BY6432" s="62"/>
      <c r="BZ6432" s="62"/>
      <c r="CA6432" s="62"/>
      <c r="CB6432" s="62"/>
      <c r="CC6432" s="62"/>
      <c r="CD6432" s="62"/>
      <c r="CE6432" s="62"/>
      <c r="CF6432" s="62"/>
      <c r="CL6432" s="56" t="s">
        <v>21785</v>
      </c>
      <c r="CM6432" s="56"/>
      <c r="CN6432" s="56"/>
      <c r="CO6432" s="52"/>
      <c r="CP6432" s="52"/>
      <c r="CQ6432" s="52"/>
      <c r="CR6432" s="52"/>
      <c r="CS6432" s="52"/>
      <c r="CT6432" s="52"/>
      <c r="CU6432" s="33"/>
      <c r="CV6432" s="33"/>
    </row>
    <row r="6433" spans="74:100">
      <c r="BV6433" s="62"/>
      <c r="BW6433" s="62"/>
      <c r="BX6433" s="62"/>
      <c r="BY6433" s="62"/>
      <c r="BZ6433" s="62"/>
      <c r="CA6433" s="62"/>
      <c r="CB6433" s="62"/>
      <c r="CC6433" s="62"/>
      <c r="CD6433" s="62"/>
      <c r="CE6433" s="62"/>
      <c r="CF6433" s="62"/>
      <c r="CL6433" s="56" t="s">
        <v>1667</v>
      </c>
      <c r="CM6433" s="56" t="s">
        <v>213</v>
      </c>
      <c r="CN6433" s="56" t="s">
        <v>213</v>
      </c>
      <c r="CO6433" s="52"/>
      <c r="CP6433" s="52"/>
      <c r="CQ6433" s="52"/>
      <c r="CR6433" s="52"/>
      <c r="CS6433" s="52"/>
      <c r="CT6433" s="52"/>
      <c r="CU6433" s="33"/>
      <c r="CV6433" s="33"/>
    </row>
    <row r="6434" spans="74:100">
      <c r="BV6434" s="62"/>
      <c r="BW6434" s="62"/>
      <c r="BX6434" s="62"/>
      <c r="BY6434" s="62"/>
      <c r="BZ6434" s="62"/>
      <c r="CA6434" s="62"/>
      <c r="CB6434" s="62"/>
      <c r="CC6434" s="62"/>
      <c r="CD6434" s="62"/>
      <c r="CE6434" s="62"/>
      <c r="CF6434" s="62"/>
      <c r="CL6434" s="56" t="s">
        <v>21786</v>
      </c>
      <c r="CM6434" s="56"/>
      <c r="CN6434" s="56"/>
      <c r="CO6434" s="52"/>
      <c r="CP6434" s="52"/>
      <c r="CQ6434" s="52"/>
      <c r="CR6434" s="52"/>
      <c r="CS6434" s="52"/>
      <c r="CT6434" s="52"/>
      <c r="CU6434" s="33"/>
      <c r="CV6434" s="33"/>
    </row>
    <row r="6435" spans="74:100">
      <c r="BV6435" s="62"/>
      <c r="BW6435" s="62"/>
      <c r="BX6435" s="62"/>
      <c r="BY6435" s="62"/>
      <c r="BZ6435" s="62"/>
      <c r="CA6435" s="62"/>
      <c r="CB6435" s="62"/>
      <c r="CC6435" s="62"/>
      <c r="CD6435" s="62"/>
      <c r="CE6435" s="62"/>
      <c r="CF6435" s="62"/>
      <c r="CL6435" s="56" t="s">
        <v>27811</v>
      </c>
      <c r="CM6435" s="56" t="s">
        <v>217</v>
      </c>
      <c r="CN6435" s="56" t="s">
        <v>217</v>
      </c>
      <c r="CO6435" s="52"/>
      <c r="CP6435" s="52"/>
      <c r="CQ6435" s="52"/>
      <c r="CR6435" s="52"/>
      <c r="CS6435" s="52"/>
      <c r="CT6435" s="52"/>
      <c r="CU6435" s="33"/>
      <c r="CV6435" s="33"/>
    </row>
    <row r="6436" spans="74:100">
      <c r="BV6436" s="62"/>
      <c r="BW6436" s="62"/>
      <c r="BX6436" s="62"/>
      <c r="BY6436" s="62"/>
      <c r="BZ6436" s="62"/>
      <c r="CA6436" s="62"/>
      <c r="CB6436" s="62"/>
      <c r="CC6436" s="62"/>
      <c r="CD6436" s="62"/>
      <c r="CE6436" s="62"/>
      <c r="CF6436" s="62"/>
      <c r="CL6436" s="56" t="s">
        <v>27812</v>
      </c>
      <c r="CM6436" s="56"/>
      <c r="CN6436" s="56"/>
      <c r="CO6436" s="52"/>
      <c r="CP6436" s="52"/>
      <c r="CQ6436" s="52"/>
      <c r="CR6436" s="52"/>
      <c r="CS6436" s="52"/>
      <c r="CT6436" s="52"/>
      <c r="CU6436" s="33"/>
      <c r="CV6436" s="33"/>
    </row>
    <row r="6437" spans="74:100">
      <c r="BV6437" s="62"/>
      <c r="BW6437" s="62"/>
      <c r="BX6437" s="62"/>
      <c r="BY6437" s="62"/>
      <c r="BZ6437" s="62"/>
      <c r="CA6437" s="62"/>
      <c r="CB6437" s="62"/>
      <c r="CC6437" s="62"/>
      <c r="CD6437" s="62"/>
      <c r="CE6437" s="62"/>
      <c r="CF6437" s="62"/>
      <c r="CL6437" s="56" t="s">
        <v>1668</v>
      </c>
      <c r="CM6437" s="56" t="s">
        <v>213</v>
      </c>
      <c r="CN6437" s="56" t="s">
        <v>213</v>
      </c>
      <c r="CO6437" s="52"/>
      <c r="CP6437" s="52"/>
      <c r="CQ6437" s="52"/>
      <c r="CR6437" s="52"/>
      <c r="CS6437" s="52"/>
      <c r="CT6437" s="52"/>
      <c r="CU6437" s="33"/>
      <c r="CV6437" s="33"/>
    </row>
    <row r="6438" spans="74:100">
      <c r="BV6438" s="62"/>
      <c r="BW6438" s="62"/>
      <c r="BX6438" s="62"/>
      <c r="BY6438" s="62"/>
      <c r="BZ6438" s="62"/>
      <c r="CA6438" s="62"/>
      <c r="CB6438" s="62"/>
      <c r="CC6438" s="62"/>
      <c r="CD6438" s="62"/>
      <c r="CE6438" s="62"/>
      <c r="CF6438" s="62"/>
      <c r="CL6438" s="56" t="s">
        <v>21787</v>
      </c>
      <c r="CM6438" s="56"/>
      <c r="CN6438" s="56"/>
      <c r="CO6438" s="52"/>
      <c r="CP6438" s="52"/>
      <c r="CQ6438" s="52"/>
      <c r="CR6438" s="52"/>
      <c r="CS6438" s="52"/>
      <c r="CT6438" s="52"/>
      <c r="CU6438" s="33"/>
      <c r="CV6438" s="33"/>
    </row>
    <row r="6439" spans="74:100">
      <c r="BV6439" s="62"/>
      <c r="BW6439" s="62"/>
      <c r="BX6439" s="62"/>
      <c r="BY6439" s="62"/>
      <c r="BZ6439" s="62"/>
      <c r="CA6439" s="62"/>
      <c r="CB6439" s="62"/>
      <c r="CC6439" s="62"/>
      <c r="CD6439" s="62"/>
      <c r="CE6439" s="62"/>
      <c r="CF6439" s="62"/>
      <c r="CL6439" s="56" t="s">
        <v>4945</v>
      </c>
      <c r="CM6439" s="56" t="s">
        <v>3118</v>
      </c>
      <c r="CN6439" s="56" t="s">
        <v>3118</v>
      </c>
      <c r="CO6439" s="52"/>
      <c r="CP6439" s="52"/>
      <c r="CQ6439" s="52"/>
      <c r="CR6439" s="52"/>
      <c r="CS6439" s="52"/>
      <c r="CT6439" s="52"/>
      <c r="CU6439" s="33"/>
      <c r="CV6439" s="33"/>
    </row>
    <row r="6440" spans="74:100">
      <c r="BV6440" s="62"/>
      <c r="BW6440" s="62"/>
      <c r="BX6440" s="62"/>
      <c r="BY6440" s="62"/>
      <c r="BZ6440" s="62"/>
      <c r="CA6440" s="62"/>
      <c r="CB6440" s="62"/>
      <c r="CC6440" s="62"/>
      <c r="CD6440" s="62"/>
      <c r="CE6440" s="62"/>
      <c r="CF6440" s="62"/>
      <c r="CL6440" s="56" t="s">
        <v>18886</v>
      </c>
      <c r="CM6440" s="56"/>
      <c r="CN6440" s="56"/>
      <c r="CO6440" s="52"/>
      <c r="CP6440" s="52"/>
      <c r="CQ6440" s="52"/>
      <c r="CR6440" s="52"/>
      <c r="CS6440" s="52"/>
      <c r="CT6440" s="52"/>
      <c r="CU6440" s="33"/>
      <c r="CV6440" s="33"/>
    </row>
    <row r="6441" spans="74:100">
      <c r="BV6441" s="62"/>
      <c r="BW6441" s="62"/>
      <c r="BX6441" s="62"/>
      <c r="BY6441" s="62"/>
      <c r="BZ6441" s="62"/>
      <c r="CA6441" s="62"/>
      <c r="CB6441" s="62"/>
      <c r="CC6441" s="62"/>
      <c r="CD6441" s="62"/>
      <c r="CE6441" s="62"/>
      <c r="CF6441" s="62"/>
      <c r="CL6441" s="56" t="s">
        <v>4946</v>
      </c>
      <c r="CM6441" s="56" t="s">
        <v>217</v>
      </c>
      <c r="CN6441" s="56" t="s">
        <v>217</v>
      </c>
      <c r="CO6441" s="52"/>
      <c r="CP6441" s="52"/>
      <c r="CQ6441" s="52"/>
      <c r="CR6441" s="52"/>
      <c r="CS6441" s="52"/>
      <c r="CT6441" s="52"/>
      <c r="CU6441" s="33"/>
      <c r="CV6441" s="33"/>
    </row>
    <row r="6442" spans="74:100">
      <c r="BV6442" s="62"/>
      <c r="BW6442" s="62"/>
      <c r="BX6442" s="62"/>
      <c r="BY6442" s="62"/>
      <c r="BZ6442" s="62"/>
      <c r="CA6442" s="62"/>
      <c r="CB6442" s="62"/>
      <c r="CC6442" s="62"/>
      <c r="CD6442" s="62"/>
      <c r="CE6442" s="62"/>
      <c r="CF6442" s="62"/>
      <c r="CL6442" s="56" t="s">
        <v>18887</v>
      </c>
      <c r="CM6442" s="56"/>
      <c r="CN6442" s="56"/>
      <c r="CO6442" s="52"/>
      <c r="CP6442" s="52"/>
      <c r="CQ6442" s="52"/>
      <c r="CR6442" s="52"/>
      <c r="CS6442" s="52"/>
      <c r="CT6442" s="52"/>
      <c r="CU6442" s="33"/>
      <c r="CV6442" s="33"/>
    </row>
    <row r="6443" spans="74:100">
      <c r="BV6443" s="62"/>
      <c r="BW6443" s="62"/>
      <c r="BX6443" s="62"/>
      <c r="BY6443" s="62"/>
      <c r="BZ6443" s="62"/>
      <c r="CA6443" s="62"/>
      <c r="CB6443" s="62"/>
      <c r="CC6443" s="62"/>
      <c r="CD6443" s="62"/>
      <c r="CE6443" s="62"/>
      <c r="CF6443" s="62"/>
      <c r="CL6443" s="56" t="s">
        <v>4947</v>
      </c>
      <c r="CM6443" s="56" t="s">
        <v>3118</v>
      </c>
      <c r="CN6443" s="56" t="s">
        <v>3118</v>
      </c>
      <c r="CO6443" s="52"/>
      <c r="CP6443" s="52"/>
      <c r="CQ6443" s="52"/>
      <c r="CR6443" s="52"/>
      <c r="CS6443" s="52"/>
      <c r="CT6443" s="52"/>
      <c r="CU6443" s="33"/>
      <c r="CV6443" s="33"/>
    </row>
    <row r="6444" spans="74:100">
      <c r="BV6444" s="62"/>
      <c r="BW6444" s="62"/>
      <c r="BX6444" s="62"/>
      <c r="BY6444" s="62"/>
      <c r="BZ6444" s="62"/>
      <c r="CA6444" s="62"/>
      <c r="CB6444" s="62"/>
      <c r="CC6444" s="62"/>
      <c r="CD6444" s="62"/>
      <c r="CE6444" s="62"/>
      <c r="CF6444" s="62"/>
      <c r="CL6444" s="56" t="s">
        <v>18888</v>
      </c>
      <c r="CM6444" s="56"/>
      <c r="CN6444" s="56"/>
      <c r="CO6444" s="52"/>
      <c r="CP6444" s="52"/>
      <c r="CQ6444" s="52"/>
      <c r="CR6444" s="52"/>
      <c r="CS6444" s="52"/>
      <c r="CT6444" s="52"/>
      <c r="CU6444" s="33"/>
      <c r="CV6444" s="33"/>
    </row>
    <row r="6445" spans="74:100">
      <c r="BV6445" s="62"/>
      <c r="BW6445" s="62"/>
      <c r="BX6445" s="62"/>
      <c r="BY6445" s="62"/>
      <c r="BZ6445" s="62"/>
      <c r="CA6445" s="62"/>
      <c r="CB6445" s="62"/>
      <c r="CC6445" s="62"/>
      <c r="CD6445" s="62"/>
      <c r="CE6445" s="62"/>
      <c r="CF6445" s="62"/>
      <c r="CL6445" s="56" t="s">
        <v>4948</v>
      </c>
      <c r="CM6445" s="56" t="s">
        <v>217</v>
      </c>
      <c r="CN6445" s="56" t="s">
        <v>217</v>
      </c>
      <c r="CO6445" s="52"/>
      <c r="CP6445" s="52"/>
      <c r="CQ6445" s="52"/>
      <c r="CR6445" s="52"/>
      <c r="CS6445" s="52"/>
      <c r="CT6445" s="52"/>
      <c r="CU6445" s="33"/>
      <c r="CV6445" s="33"/>
    </row>
    <row r="6446" spans="74:100">
      <c r="BV6446" s="62"/>
      <c r="BW6446" s="62"/>
      <c r="BX6446" s="62"/>
      <c r="BY6446" s="62"/>
      <c r="BZ6446" s="62"/>
      <c r="CA6446" s="62"/>
      <c r="CB6446" s="62"/>
      <c r="CC6446" s="62"/>
      <c r="CD6446" s="62"/>
      <c r="CE6446" s="62"/>
      <c r="CF6446" s="62"/>
      <c r="CL6446" s="56" t="s">
        <v>18889</v>
      </c>
      <c r="CM6446" s="56"/>
      <c r="CN6446" s="56"/>
      <c r="CO6446" s="52"/>
      <c r="CP6446" s="52"/>
      <c r="CQ6446" s="52"/>
      <c r="CR6446" s="52"/>
      <c r="CS6446" s="52"/>
      <c r="CT6446" s="52"/>
      <c r="CU6446" s="33"/>
      <c r="CV6446" s="33"/>
    </row>
    <row r="6447" spans="74:100">
      <c r="BV6447" s="62"/>
      <c r="BW6447" s="62"/>
      <c r="BX6447" s="62"/>
      <c r="BY6447" s="62"/>
      <c r="BZ6447" s="62"/>
      <c r="CA6447" s="62"/>
      <c r="CB6447" s="62"/>
      <c r="CC6447" s="62"/>
      <c r="CD6447" s="62"/>
      <c r="CE6447" s="62"/>
      <c r="CF6447" s="62"/>
      <c r="CL6447" s="56" t="s">
        <v>27813</v>
      </c>
      <c r="CM6447" s="56" t="s">
        <v>217</v>
      </c>
      <c r="CN6447" s="56" t="s">
        <v>217</v>
      </c>
      <c r="CO6447" s="52"/>
      <c r="CP6447" s="52"/>
      <c r="CQ6447" s="52"/>
      <c r="CR6447" s="52"/>
      <c r="CS6447" s="52"/>
      <c r="CT6447" s="52"/>
      <c r="CU6447" s="33"/>
      <c r="CV6447" s="33"/>
    </row>
    <row r="6448" spans="74:100">
      <c r="BV6448" s="62"/>
      <c r="BW6448" s="62"/>
      <c r="BX6448" s="62"/>
      <c r="BY6448" s="62"/>
      <c r="BZ6448" s="62"/>
      <c r="CA6448" s="62"/>
      <c r="CB6448" s="62"/>
      <c r="CC6448" s="62"/>
      <c r="CD6448" s="62"/>
      <c r="CE6448" s="62"/>
      <c r="CF6448" s="62"/>
      <c r="CL6448" s="56" t="s">
        <v>27814</v>
      </c>
      <c r="CM6448" s="56"/>
      <c r="CN6448" s="56"/>
      <c r="CO6448" s="52"/>
      <c r="CP6448" s="52"/>
      <c r="CQ6448" s="52"/>
      <c r="CR6448" s="52"/>
      <c r="CS6448" s="52"/>
      <c r="CT6448" s="52"/>
      <c r="CU6448" s="33"/>
      <c r="CV6448" s="33"/>
    </row>
    <row r="6449" spans="74:100">
      <c r="BV6449" s="62"/>
      <c r="BW6449" s="62"/>
      <c r="BX6449" s="62"/>
      <c r="BY6449" s="62"/>
      <c r="BZ6449" s="62"/>
      <c r="CA6449" s="62"/>
      <c r="CB6449" s="62"/>
      <c r="CC6449" s="62"/>
      <c r="CD6449" s="62"/>
      <c r="CE6449" s="62"/>
      <c r="CF6449" s="62"/>
      <c r="CL6449" s="56" t="s">
        <v>1670</v>
      </c>
      <c r="CM6449" s="56" t="s">
        <v>217</v>
      </c>
      <c r="CN6449" s="56" t="s">
        <v>217</v>
      </c>
      <c r="CO6449" s="52"/>
      <c r="CP6449" s="52"/>
      <c r="CQ6449" s="52"/>
      <c r="CR6449" s="52"/>
      <c r="CS6449" s="52"/>
      <c r="CT6449" s="52"/>
      <c r="CU6449" s="33"/>
      <c r="CV6449" s="33"/>
    </row>
    <row r="6450" spans="74:100">
      <c r="BV6450" s="62"/>
      <c r="BW6450" s="62"/>
      <c r="BX6450" s="62"/>
      <c r="BY6450" s="62"/>
      <c r="BZ6450" s="62"/>
      <c r="CA6450" s="62"/>
      <c r="CB6450" s="62"/>
      <c r="CC6450" s="62"/>
      <c r="CD6450" s="62"/>
      <c r="CE6450" s="62"/>
      <c r="CF6450" s="62"/>
      <c r="CL6450" s="56" t="s">
        <v>18890</v>
      </c>
      <c r="CM6450" s="56"/>
      <c r="CN6450" s="56"/>
      <c r="CO6450" s="52"/>
      <c r="CP6450" s="52"/>
      <c r="CQ6450" s="52"/>
      <c r="CR6450" s="52"/>
      <c r="CS6450" s="52"/>
      <c r="CT6450" s="52"/>
      <c r="CU6450" s="33"/>
      <c r="CV6450" s="33"/>
    </row>
    <row r="6451" spans="74:100">
      <c r="BV6451" s="62"/>
      <c r="BW6451" s="62"/>
      <c r="BX6451" s="62"/>
      <c r="BY6451" s="62"/>
      <c r="BZ6451" s="62"/>
      <c r="CA6451" s="62"/>
      <c r="CB6451" s="62"/>
      <c r="CC6451" s="62"/>
      <c r="CD6451" s="62"/>
      <c r="CE6451" s="62"/>
      <c r="CF6451" s="62"/>
      <c r="CL6451" s="56" t="s">
        <v>4949</v>
      </c>
      <c r="CM6451" s="56" t="s">
        <v>217</v>
      </c>
      <c r="CN6451" s="56" t="s">
        <v>217</v>
      </c>
      <c r="CO6451" s="52"/>
      <c r="CP6451" s="52"/>
      <c r="CQ6451" s="52"/>
      <c r="CR6451" s="52"/>
      <c r="CS6451" s="52"/>
      <c r="CT6451" s="52"/>
      <c r="CU6451" s="33"/>
      <c r="CV6451" s="33"/>
    </row>
    <row r="6452" spans="74:100">
      <c r="BV6452" s="62"/>
      <c r="BW6452" s="62"/>
      <c r="BX6452" s="62"/>
      <c r="BY6452" s="62"/>
      <c r="BZ6452" s="62"/>
      <c r="CA6452" s="62"/>
      <c r="CB6452" s="62"/>
      <c r="CC6452" s="62"/>
      <c r="CD6452" s="62"/>
      <c r="CE6452" s="62"/>
      <c r="CF6452" s="62"/>
      <c r="CL6452" s="56" t="s">
        <v>18891</v>
      </c>
      <c r="CM6452" s="56"/>
      <c r="CN6452" s="56"/>
      <c r="CO6452" s="52"/>
      <c r="CP6452" s="52"/>
      <c r="CQ6452" s="52"/>
      <c r="CR6452" s="52"/>
      <c r="CS6452" s="52"/>
      <c r="CT6452" s="52"/>
      <c r="CU6452" s="33"/>
      <c r="CV6452" s="33"/>
    </row>
    <row r="6453" spans="74:100">
      <c r="BV6453" s="62"/>
      <c r="BW6453" s="62"/>
      <c r="BX6453" s="62"/>
      <c r="BY6453" s="62"/>
      <c r="BZ6453" s="62"/>
      <c r="CA6453" s="62"/>
      <c r="CB6453" s="62"/>
      <c r="CC6453" s="62"/>
      <c r="CD6453" s="62"/>
      <c r="CE6453" s="62"/>
      <c r="CF6453" s="62"/>
      <c r="CL6453" s="56" t="s">
        <v>4950</v>
      </c>
      <c r="CM6453" s="56" t="s">
        <v>3118</v>
      </c>
      <c r="CN6453" s="56" t="s">
        <v>3118</v>
      </c>
      <c r="CO6453" s="52"/>
      <c r="CP6453" s="52"/>
      <c r="CQ6453" s="52"/>
      <c r="CR6453" s="52"/>
      <c r="CS6453" s="52"/>
      <c r="CT6453" s="52"/>
      <c r="CU6453" s="33"/>
      <c r="CV6453" s="33"/>
    </row>
    <row r="6454" spans="74:100">
      <c r="BV6454" s="62"/>
      <c r="BW6454" s="62"/>
      <c r="BX6454" s="62"/>
      <c r="BY6454" s="62"/>
      <c r="BZ6454" s="62"/>
      <c r="CA6454" s="62"/>
      <c r="CB6454" s="62"/>
      <c r="CC6454" s="62"/>
      <c r="CD6454" s="62"/>
      <c r="CE6454" s="62"/>
      <c r="CF6454" s="62"/>
      <c r="CL6454" s="56" t="s">
        <v>18892</v>
      </c>
      <c r="CM6454" s="56"/>
      <c r="CN6454" s="56"/>
      <c r="CO6454" s="52"/>
      <c r="CP6454" s="52"/>
      <c r="CQ6454" s="52"/>
      <c r="CR6454" s="52"/>
      <c r="CS6454" s="52"/>
      <c r="CT6454" s="52"/>
      <c r="CU6454" s="33"/>
      <c r="CV6454" s="33"/>
    </row>
    <row r="6455" spans="74:100">
      <c r="BV6455" s="62"/>
      <c r="BW6455" s="62"/>
      <c r="BX6455" s="62"/>
      <c r="BY6455" s="62"/>
      <c r="BZ6455" s="62"/>
      <c r="CA6455" s="62"/>
      <c r="CB6455" s="62"/>
      <c r="CC6455" s="62"/>
      <c r="CD6455" s="62"/>
      <c r="CE6455" s="62"/>
      <c r="CF6455" s="62"/>
      <c r="CL6455" s="56" t="s">
        <v>1671</v>
      </c>
      <c r="CM6455" s="56" t="s">
        <v>216</v>
      </c>
      <c r="CN6455" s="56" t="s">
        <v>216</v>
      </c>
      <c r="CO6455" s="52"/>
      <c r="CP6455" s="52"/>
      <c r="CQ6455" s="52"/>
      <c r="CR6455" s="52"/>
      <c r="CS6455" s="52"/>
      <c r="CT6455" s="52"/>
      <c r="CU6455" s="33"/>
      <c r="CV6455" s="33"/>
    </row>
    <row r="6456" spans="74:100">
      <c r="BV6456" s="62"/>
      <c r="BW6456" s="62"/>
      <c r="BX6456" s="62"/>
      <c r="BY6456" s="62"/>
      <c r="BZ6456" s="62"/>
      <c r="CA6456" s="62"/>
      <c r="CB6456" s="62"/>
      <c r="CC6456" s="62"/>
      <c r="CD6456" s="62"/>
      <c r="CE6456" s="62"/>
      <c r="CF6456" s="62"/>
      <c r="CL6456" s="56" t="s">
        <v>21788</v>
      </c>
      <c r="CM6456" s="56"/>
      <c r="CN6456" s="56"/>
      <c r="CO6456" s="52"/>
      <c r="CP6456" s="52"/>
      <c r="CQ6456" s="52"/>
      <c r="CR6456" s="52"/>
      <c r="CS6456" s="52"/>
      <c r="CT6456" s="52"/>
      <c r="CU6456" s="33"/>
      <c r="CV6456" s="33"/>
    </row>
    <row r="6457" spans="74:100">
      <c r="BV6457" s="62"/>
      <c r="BW6457" s="62"/>
      <c r="BX6457" s="62"/>
      <c r="BY6457" s="62"/>
      <c r="BZ6457" s="62"/>
      <c r="CA6457" s="62"/>
      <c r="CB6457" s="62"/>
      <c r="CC6457" s="62"/>
      <c r="CD6457" s="62"/>
      <c r="CE6457" s="62"/>
      <c r="CF6457" s="62"/>
      <c r="CL6457" s="56" t="s">
        <v>27815</v>
      </c>
      <c r="CM6457" s="56" t="s">
        <v>217</v>
      </c>
      <c r="CN6457" s="56" t="s">
        <v>217</v>
      </c>
      <c r="CO6457" s="52"/>
      <c r="CP6457" s="52"/>
      <c r="CQ6457" s="52"/>
      <c r="CR6457" s="52"/>
      <c r="CS6457" s="52"/>
      <c r="CT6457" s="52"/>
      <c r="CU6457" s="33"/>
      <c r="CV6457" s="33"/>
    </row>
    <row r="6458" spans="74:100">
      <c r="BV6458" s="62"/>
      <c r="BW6458" s="62"/>
      <c r="BX6458" s="62"/>
      <c r="BY6458" s="62"/>
      <c r="BZ6458" s="62"/>
      <c r="CA6458" s="62"/>
      <c r="CB6458" s="62"/>
      <c r="CC6458" s="62"/>
      <c r="CD6458" s="62"/>
      <c r="CE6458" s="62"/>
      <c r="CF6458" s="62"/>
      <c r="CL6458" s="56" t="s">
        <v>27816</v>
      </c>
      <c r="CM6458" s="56"/>
      <c r="CN6458" s="56"/>
      <c r="CO6458" s="52"/>
      <c r="CP6458" s="52"/>
      <c r="CQ6458" s="52"/>
      <c r="CR6458" s="52"/>
      <c r="CS6458" s="52"/>
      <c r="CT6458" s="52"/>
      <c r="CU6458" s="33"/>
      <c r="CV6458" s="33"/>
    </row>
    <row r="6459" spans="74:100">
      <c r="BV6459" s="62"/>
      <c r="BW6459" s="62"/>
      <c r="BX6459" s="62"/>
      <c r="BY6459" s="62"/>
      <c r="BZ6459" s="62"/>
      <c r="CA6459" s="62"/>
      <c r="CB6459" s="62"/>
      <c r="CC6459" s="62"/>
      <c r="CD6459" s="62"/>
      <c r="CE6459" s="62"/>
      <c r="CF6459" s="62"/>
      <c r="CL6459" s="56" t="s">
        <v>27817</v>
      </c>
      <c r="CM6459" s="56" t="s">
        <v>217</v>
      </c>
      <c r="CN6459" s="56" t="s">
        <v>217</v>
      </c>
      <c r="CO6459" s="52"/>
      <c r="CP6459" s="52"/>
      <c r="CQ6459" s="52"/>
      <c r="CR6459" s="52"/>
      <c r="CS6459" s="52"/>
      <c r="CT6459" s="52"/>
      <c r="CU6459" s="33"/>
      <c r="CV6459" s="33"/>
    </row>
    <row r="6460" spans="74:100">
      <c r="BV6460" s="62"/>
      <c r="BW6460" s="62"/>
      <c r="BX6460" s="62"/>
      <c r="BY6460" s="62"/>
      <c r="BZ6460" s="62"/>
      <c r="CA6460" s="62"/>
      <c r="CB6460" s="62"/>
      <c r="CC6460" s="62"/>
      <c r="CD6460" s="62"/>
      <c r="CE6460" s="62"/>
      <c r="CF6460" s="62"/>
      <c r="CL6460" s="56" t="s">
        <v>27818</v>
      </c>
      <c r="CM6460" s="56"/>
      <c r="CN6460" s="56"/>
      <c r="CO6460" s="52"/>
      <c r="CP6460" s="52"/>
      <c r="CQ6460" s="52"/>
      <c r="CR6460" s="52"/>
      <c r="CS6460" s="52"/>
      <c r="CT6460" s="52"/>
      <c r="CU6460" s="33"/>
      <c r="CV6460" s="33"/>
    </row>
    <row r="6461" spans="74:100">
      <c r="BV6461" s="62"/>
      <c r="BW6461" s="62"/>
      <c r="BX6461" s="62"/>
      <c r="BY6461" s="62"/>
      <c r="BZ6461" s="62"/>
      <c r="CA6461" s="62"/>
      <c r="CB6461" s="62"/>
      <c r="CC6461" s="62"/>
      <c r="CD6461" s="62"/>
      <c r="CE6461" s="62"/>
      <c r="CF6461" s="62"/>
      <c r="CL6461" s="56" t="s">
        <v>4951</v>
      </c>
      <c r="CM6461" s="56" t="s">
        <v>217</v>
      </c>
      <c r="CN6461" s="56" t="s">
        <v>217</v>
      </c>
      <c r="CO6461" s="52"/>
      <c r="CP6461" s="52"/>
      <c r="CQ6461" s="52"/>
      <c r="CR6461" s="52"/>
      <c r="CS6461" s="52"/>
      <c r="CT6461" s="52"/>
      <c r="CU6461" s="33"/>
      <c r="CV6461" s="33"/>
    </row>
    <row r="6462" spans="74:100">
      <c r="BV6462" s="62"/>
      <c r="BW6462" s="62"/>
      <c r="BX6462" s="62"/>
      <c r="BY6462" s="62"/>
      <c r="BZ6462" s="62"/>
      <c r="CA6462" s="62"/>
      <c r="CB6462" s="62"/>
      <c r="CC6462" s="62"/>
      <c r="CD6462" s="62"/>
      <c r="CE6462" s="62"/>
      <c r="CF6462" s="62"/>
      <c r="CL6462" s="56" t="s">
        <v>18893</v>
      </c>
      <c r="CM6462" s="56"/>
      <c r="CN6462" s="56"/>
      <c r="CO6462" s="52"/>
      <c r="CP6462" s="52"/>
      <c r="CQ6462" s="52"/>
      <c r="CR6462" s="52"/>
      <c r="CS6462" s="52"/>
      <c r="CT6462" s="52"/>
      <c r="CU6462" s="33"/>
      <c r="CV6462" s="33"/>
    </row>
    <row r="6463" spans="74:100">
      <c r="BV6463" s="62"/>
      <c r="BW6463" s="62"/>
      <c r="BX6463" s="62"/>
      <c r="BY6463" s="62"/>
      <c r="BZ6463" s="62"/>
      <c r="CA6463" s="62"/>
      <c r="CB6463" s="62"/>
      <c r="CC6463" s="62"/>
      <c r="CD6463" s="62"/>
      <c r="CE6463" s="62"/>
      <c r="CF6463" s="62"/>
      <c r="CL6463" s="56" t="s">
        <v>1672</v>
      </c>
      <c r="CM6463" s="56" t="s">
        <v>216</v>
      </c>
      <c r="CN6463" s="56" t="s">
        <v>216</v>
      </c>
      <c r="CO6463" s="52"/>
      <c r="CP6463" s="52"/>
      <c r="CQ6463" s="52"/>
      <c r="CR6463" s="52"/>
      <c r="CS6463" s="52"/>
      <c r="CT6463" s="52"/>
      <c r="CU6463" s="33"/>
      <c r="CV6463" s="33"/>
    </row>
    <row r="6464" spans="74:100">
      <c r="BV6464" s="62"/>
      <c r="BW6464" s="62"/>
      <c r="BX6464" s="62"/>
      <c r="BY6464" s="62"/>
      <c r="BZ6464" s="62"/>
      <c r="CA6464" s="62"/>
      <c r="CB6464" s="62"/>
      <c r="CC6464" s="62"/>
      <c r="CD6464" s="62"/>
      <c r="CE6464" s="62"/>
      <c r="CF6464" s="62"/>
      <c r="CL6464" s="56" t="s">
        <v>21789</v>
      </c>
      <c r="CM6464" s="56"/>
      <c r="CN6464" s="56"/>
      <c r="CO6464" s="52"/>
      <c r="CP6464" s="52"/>
      <c r="CQ6464" s="52"/>
      <c r="CR6464" s="52"/>
      <c r="CS6464" s="52"/>
      <c r="CT6464" s="52"/>
      <c r="CU6464" s="33"/>
      <c r="CV6464" s="33"/>
    </row>
    <row r="6465" spans="74:100">
      <c r="BV6465" s="62"/>
      <c r="BW6465" s="62"/>
      <c r="BX6465" s="62"/>
      <c r="BY6465" s="62"/>
      <c r="BZ6465" s="62"/>
      <c r="CA6465" s="62"/>
      <c r="CB6465" s="62"/>
      <c r="CC6465" s="62"/>
      <c r="CD6465" s="62"/>
      <c r="CE6465" s="62"/>
      <c r="CF6465" s="62"/>
      <c r="CL6465" s="56" t="s">
        <v>27819</v>
      </c>
      <c r="CM6465" s="56" t="s">
        <v>217</v>
      </c>
      <c r="CN6465" s="56" t="s">
        <v>217</v>
      </c>
      <c r="CO6465" s="52"/>
      <c r="CP6465" s="52"/>
      <c r="CQ6465" s="52"/>
      <c r="CR6465" s="52"/>
      <c r="CS6465" s="52"/>
      <c r="CT6465" s="52"/>
      <c r="CU6465" s="33"/>
      <c r="CV6465" s="33"/>
    </row>
    <row r="6466" spans="74:100">
      <c r="BV6466" s="62"/>
      <c r="BW6466" s="62"/>
      <c r="BX6466" s="62"/>
      <c r="BY6466" s="62"/>
      <c r="BZ6466" s="62"/>
      <c r="CA6466" s="62"/>
      <c r="CB6466" s="62"/>
      <c r="CC6466" s="62"/>
      <c r="CD6466" s="62"/>
      <c r="CE6466" s="62"/>
      <c r="CF6466" s="62"/>
      <c r="CL6466" s="56" t="s">
        <v>27820</v>
      </c>
      <c r="CM6466" s="56"/>
      <c r="CN6466" s="56"/>
      <c r="CO6466" s="52"/>
      <c r="CP6466" s="52"/>
      <c r="CQ6466" s="52"/>
      <c r="CR6466" s="52"/>
      <c r="CS6466" s="52"/>
      <c r="CT6466" s="52"/>
      <c r="CU6466" s="33"/>
      <c r="CV6466" s="33"/>
    </row>
    <row r="6467" spans="74:100">
      <c r="BV6467" s="62"/>
      <c r="BW6467" s="62"/>
      <c r="BX6467" s="62"/>
      <c r="BY6467" s="62"/>
      <c r="BZ6467" s="62"/>
      <c r="CA6467" s="62"/>
      <c r="CB6467" s="62"/>
      <c r="CC6467" s="62"/>
      <c r="CD6467" s="62"/>
      <c r="CE6467" s="62"/>
      <c r="CF6467" s="62"/>
      <c r="CL6467" s="56" t="s">
        <v>4952</v>
      </c>
      <c r="CM6467" s="56" t="s">
        <v>217</v>
      </c>
      <c r="CN6467" s="56" t="s">
        <v>217</v>
      </c>
      <c r="CO6467" s="52"/>
      <c r="CP6467" s="52"/>
      <c r="CQ6467" s="52"/>
      <c r="CR6467" s="52"/>
      <c r="CS6467" s="52"/>
      <c r="CT6467" s="52"/>
      <c r="CU6467" s="33"/>
      <c r="CV6467" s="33"/>
    </row>
    <row r="6468" spans="74:100">
      <c r="BV6468" s="62"/>
      <c r="BW6468" s="62"/>
      <c r="BX6468" s="62"/>
      <c r="BY6468" s="62"/>
      <c r="BZ6468" s="62"/>
      <c r="CA6468" s="62"/>
      <c r="CB6468" s="62"/>
      <c r="CC6468" s="62"/>
      <c r="CD6468" s="62"/>
      <c r="CE6468" s="62"/>
      <c r="CF6468" s="62"/>
      <c r="CL6468" s="56" t="s">
        <v>18894</v>
      </c>
      <c r="CM6468" s="56"/>
      <c r="CN6468" s="56"/>
      <c r="CO6468" s="52"/>
      <c r="CP6468" s="52"/>
      <c r="CQ6468" s="52"/>
      <c r="CR6468" s="52"/>
      <c r="CS6468" s="52"/>
      <c r="CT6468" s="52"/>
      <c r="CU6468" s="33"/>
      <c r="CV6468" s="33"/>
    </row>
    <row r="6469" spans="74:100">
      <c r="BV6469" s="62"/>
      <c r="BW6469" s="62"/>
      <c r="BX6469" s="62"/>
      <c r="BY6469" s="62"/>
      <c r="BZ6469" s="62"/>
      <c r="CA6469" s="62"/>
      <c r="CB6469" s="62"/>
      <c r="CC6469" s="62"/>
      <c r="CD6469" s="62"/>
      <c r="CE6469" s="62"/>
      <c r="CF6469" s="62"/>
      <c r="CL6469" s="56" t="s">
        <v>4953</v>
      </c>
      <c r="CM6469" s="56" t="s">
        <v>3118</v>
      </c>
      <c r="CN6469" s="56" t="s">
        <v>3118</v>
      </c>
      <c r="CO6469" s="52"/>
      <c r="CP6469" s="52"/>
      <c r="CQ6469" s="52"/>
      <c r="CR6469" s="52"/>
      <c r="CS6469" s="52"/>
      <c r="CT6469" s="52"/>
      <c r="CU6469" s="33"/>
      <c r="CV6469" s="33"/>
    </row>
    <row r="6470" spans="74:100">
      <c r="BV6470" s="62"/>
      <c r="BW6470" s="62"/>
      <c r="BX6470" s="62"/>
      <c r="BY6470" s="62"/>
      <c r="BZ6470" s="62"/>
      <c r="CA6470" s="62"/>
      <c r="CB6470" s="62"/>
      <c r="CC6470" s="62"/>
      <c r="CD6470" s="62"/>
      <c r="CE6470" s="62"/>
      <c r="CF6470" s="62"/>
      <c r="CL6470" s="56" t="s">
        <v>18895</v>
      </c>
      <c r="CM6470" s="56"/>
      <c r="CN6470" s="56"/>
      <c r="CO6470" s="52"/>
      <c r="CP6470" s="52"/>
      <c r="CQ6470" s="52"/>
      <c r="CR6470" s="52"/>
      <c r="CS6470" s="52"/>
      <c r="CT6470" s="52"/>
      <c r="CU6470" s="33"/>
      <c r="CV6470" s="33"/>
    </row>
    <row r="6471" spans="74:100">
      <c r="BV6471" s="62"/>
      <c r="BW6471" s="62"/>
      <c r="BX6471" s="62"/>
      <c r="BY6471" s="62"/>
      <c r="BZ6471" s="62"/>
      <c r="CA6471" s="62"/>
      <c r="CB6471" s="62"/>
      <c r="CC6471" s="62"/>
      <c r="CD6471" s="62"/>
      <c r="CE6471" s="62"/>
      <c r="CF6471" s="62"/>
      <c r="CL6471" s="56" t="s">
        <v>4954</v>
      </c>
      <c r="CM6471" s="56" t="s">
        <v>216</v>
      </c>
      <c r="CN6471" s="56" t="s">
        <v>216</v>
      </c>
      <c r="CO6471" s="52"/>
      <c r="CP6471" s="52"/>
      <c r="CQ6471" s="52"/>
      <c r="CR6471" s="52"/>
      <c r="CS6471" s="52"/>
      <c r="CT6471" s="52"/>
      <c r="CU6471" s="33"/>
      <c r="CV6471" s="33"/>
    </row>
    <row r="6472" spans="74:100">
      <c r="BV6472" s="62"/>
      <c r="BW6472" s="62"/>
      <c r="BX6472" s="62"/>
      <c r="BY6472" s="62"/>
      <c r="BZ6472" s="62"/>
      <c r="CA6472" s="62"/>
      <c r="CB6472" s="62"/>
      <c r="CC6472" s="62"/>
      <c r="CD6472" s="62"/>
      <c r="CE6472" s="62"/>
      <c r="CF6472" s="62"/>
      <c r="CL6472" s="56" t="s">
        <v>21790</v>
      </c>
      <c r="CM6472" s="56"/>
      <c r="CN6472" s="56"/>
      <c r="CO6472" s="52"/>
      <c r="CP6472" s="52"/>
      <c r="CQ6472" s="52"/>
      <c r="CR6472" s="52"/>
      <c r="CS6472" s="52"/>
      <c r="CT6472" s="52"/>
      <c r="CU6472" s="33"/>
      <c r="CV6472" s="33"/>
    </row>
    <row r="6473" spans="74:100">
      <c r="BV6473" s="62"/>
      <c r="BW6473" s="62"/>
      <c r="BX6473" s="62"/>
      <c r="BY6473" s="62"/>
      <c r="BZ6473" s="62"/>
      <c r="CA6473" s="62"/>
      <c r="CB6473" s="62"/>
      <c r="CC6473" s="62"/>
      <c r="CD6473" s="62"/>
      <c r="CE6473" s="62"/>
      <c r="CF6473" s="62"/>
      <c r="CL6473" s="56" t="s">
        <v>4955</v>
      </c>
      <c r="CM6473" s="56" t="s">
        <v>3118</v>
      </c>
      <c r="CN6473" s="56" t="s">
        <v>3118</v>
      </c>
      <c r="CO6473" s="52"/>
      <c r="CP6473" s="52"/>
      <c r="CQ6473" s="52"/>
      <c r="CR6473" s="52"/>
      <c r="CS6473" s="52"/>
      <c r="CT6473" s="52"/>
      <c r="CU6473" s="33"/>
      <c r="CV6473" s="33"/>
    </row>
    <row r="6474" spans="74:100">
      <c r="BV6474" s="62"/>
      <c r="BW6474" s="62"/>
      <c r="BX6474" s="62"/>
      <c r="BY6474" s="62"/>
      <c r="BZ6474" s="62"/>
      <c r="CA6474" s="62"/>
      <c r="CB6474" s="62"/>
      <c r="CC6474" s="62"/>
      <c r="CD6474" s="62"/>
      <c r="CE6474" s="62"/>
      <c r="CF6474" s="62"/>
      <c r="CL6474" s="56" t="s">
        <v>18896</v>
      </c>
      <c r="CM6474" s="56"/>
      <c r="CN6474" s="56"/>
      <c r="CO6474" s="52"/>
      <c r="CP6474" s="52"/>
      <c r="CQ6474" s="52"/>
      <c r="CR6474" s="52"/>
      <c r="CS6474" s="52"/>
      <c r="CT6474" s="52"/>
      <c r="CU6474" s="33"/>
      <c r="CV6474" s="33"/>
    </row>
    <row r="6475" spans="74:100">
      <c r="BV6475" s="62"/>
      <c r="BW6475" s="62"/>
      <c r="BX6475" s="62"/>
      <c r="BY6475" s="62"/>
      <c r="BZ6475" s="62"/>
      <c r="CA6475" s="62"/>
      <c r="CB6475" s="62"/>
      <c r="CC6475" s="62"/>
      <c r="CD6475" s="62"/>
      <c r="CE6475" s="62"/>
      <c r="CF6475" s="62"/>
      <c r="CL6475" s="56" t="s">
        <v>1673</v>
      </c>
      <c r="CM6475" s="56" t="s">
        <v>213</v>
      </c>
      <c r="CN6475" s="56" t="s">
        <v>213</v>
      </c>
      <c r="CO6475" s="52"/>
      <c r="CP6475" s="52"/>
      <c r="CQ6475" s="52"/>
      <c r="CR6475" s="52"/>
      <c r="CS6475" s="52"/>
      <c r="CT6475" s="52"/>
      <c r="CU6475" s="33"/>
      <c r="CV6475" s="33"/>
    </row>
    <row r="6476" spans="74:100">
      <c r="BV6476" s="62"/>
      <c r="BW6476" s="62"/>
      <c r="BX6476" s="62"/>
      <c r="BY6476" s="62"/>
      <c r="BZ6476" s="62"/>
      <c r="CA6476" s="62"/>
      <c r="CB6476" s="62"/>
      <c r="CC6476" s="62"/>
      <c r="CD6476" s="62"/>
      <c r="CE6476" s="62"/>
      <c r="CF6476" s="62"/>
      <c r="CL6476" s="56" t="s">
        <v>21791</v>
      </c>
      <c r="CM6476" s="56"/>
      <c r="CN6476" s="56"/>
      <c r="CO6476" s="52"/>
      <c r="CP6476" s="52"/>
      <c r="CQ6476" s="52"/>
      <c r="CR6476" s="52"/>
      <c r="CS6476" s="52"/>
      <c r="CT6476" s="52"/>
      <c r="CU6476" s="33"/>
      <c r="CV6476" s="33"/>
    </row>
    <row r="6477" spans="74:100">
      <c r="BV6477" s="62"/>
      <c r="BW6477" s="62"/>
      <c r="BX6477" s="62"/>
      <c r="BY6477" s="62"/>
      <c r="BZ6477" s="62"/>
      <c r="CA6477" s="62"/>
      <c r="CB6477" s="62"/>
      <c r="CC6477" s="62"/>
      <c r="CD6477" s="62"/>
      <c r="CE6477" s="62"/>
      <c r="CF6477" s="62"/>
      <c r="CL6477" s="56" t="s">
        <v>1674</v>
      </c>
      <c r="CM6477" s="56" t="s">
        <v>213</v>
      </c>
      <c r="CN6477" s="56" t="s">
        <v>213</v>
      </c>
      <c r="CO6477" s="52"/>
      <c r="CP6477" s="52"/>
      <c r="CQ6477" s="52"/>
      <c r="CR6477" s="52"/>
      <c r="CS6477" s="52"/>
      <c r="CT6477" s="52"/>
      <c r="CU6477" s="33"/>
      <c r="CV6477" s="33"/>
    </row>
    <row r="6478" spans="74:100">
      <c r="BV6478" s="62"/>
      <c r="BW6478" s="62"/>
      <c r="BX6478" s="62"/>
      <c r="BY6478" s="62"/>
      <c r="BZ6478" s="62"/>
      <c r="CA6478" s="62"/>
      <c r="CB6478" s="62"/>
      <c r="CC6478" s="62"/>
      <c r="CD6478" s="62"/>
      <c r="CE6478" s="62"/>
      <c r="CF6478" s="62"/>
      <c r="CL6478" s="56" t="s">
        <v>21792</v>
      </c>
      <c r="CM6478" s="56"/>
      <c r="CN6478" s="56"/>
      <c r="CO6478" s="52"/>
      <c r="CP6478" s="52"/>
      <c r="CQ6478" s="52"/>
      <c r="CR6478" s="52"/>
      <c r="CS6478" s="52"/>
      <c r="CT6478" s="52"/>
      <c r="CU6478" s="33"/>
      <c r="CV6478" s="33"/>
    </row>
    <row r="6479" spans="74:100">
      <c r="BV6479" s="62"/>
      <c r="BW6479" s="62"/>
      <c r="BX6479" s="62"/>
      <c r="BY6479" s="62"/>
      <c r="BZ6479" s="62"/>
      <c r="CA6479" s="62"/>
      <c r="CB6479" s="62"/>
      <c r="CC6479" s="62"/>
      <c r="CD6479" s="62"/>
      <c r="CE6479" s="62"/>
      <c r="CF6479" s="62"/>
      <c r="CL6479" s="56" t="s">
        <v>4957</v>
      </c>
      <c r="CM6479" s="56" t="s">
        <v>217</v>
      </c>
      <c r="CN6479" s="56" t="s">
        <v>217</v>
      </c>
      <c r="CO6479" s="52"/>
      <c r="CP6479" s="52"/>
      <c r="CQ6479" s="52"/>
      <c r="CR6479" s="52"/>
      <c r="CS6479" s="52"/>
      <c r="CT6479" s="52"/>
      <c r="CU6479" s="33"/>
      <c r="CV6479" s="33"/>
    </row>
    <row r="6480" spans="74:100">
      <c r="BV6480" s="62"/>
      <c r="BW6480" s="62"/>
      <c r="BX6480" s="62"/>
      <c r="BY6480" s="62"/>
      <c r="BZ6480" s="62"/>
      <c r="CA6480" s="62"/>
      <c r="CB6480" s="62"/>
      <c r="CC6480" s="62"/>
      <c r="CD6480" s="62"/>
      <c r="CE6480" s="62"/>
      <c r="CF6480" s="62"/>
      <c r="CL6480" s="56" t="s">
        <v>18897</v>
      </c>
      <c r="CM6480" s="56"/>
      <c r="CN6480" s="56"/>
      <c r="CO6480" s="52"/>
      <c r="CP6480" s="52"/>
      <c r="CQ6480" s="52"/>
      <c r="CR6480" s="52"/>
      <c r="CS6480" s="52"/>
      <c r="CT6480" s="52"/>
      <c r="CU6480" s="33"/>
      <c r="CV6480" s="33"/>
    </row>
    <row r="6481" spans="74:100">
      <c r="BV6481" s="62"/>
      <c r="BW6481" s="62"/>
      <c r="BX6481" s="62"/>
      <c r="BY6481" s="62"/>
      <c r="BZ6481" s="62"/>
      <c r="CA6481" s="62"/>
      <c r="CB6481" s="62"/>
      <c r="CC6481" s="62"/>
      <c r="CD6481" s="62"/>
      <c r="CE6481" s="62"/>
      <c r="CF6481" s="62"/>
      <c r="CL6481" s="56" t="s">
        <v>4958</v>
      </c>
      <c r="CM6481" s="56" t="s">
        <v>217</v>
      </c>
      <c r="CN6481" s="56" t="s">
        <v>217</v>
      </c>
      <c r="CO6481" s="52"/>
      <c r="CP6481" s="52"/>
      <c r="CQ6481" s="52"/>
      <c r="CR6481" s="52"/>
      <c r="CS6481" s="52"/>
      <c r="CT6481" s="52"/>
      <c r="CU6481" s="33"/>
      <c r="CV6481" s="33"/>
    </row>
    <row r="6482" spans="74:100">
      <c r="BV6482" s="62"/>
      <c r="BW6482" s="62"/>
      <c r="BX6482" s="62"/>
      <c r="BY6482" s="62"/>
      <c r="BZ6482" s="62"/>
      <c r="CA6482" s="62"/>
      <c r="CB6482" s="62"/>
      <c r="CC6482" s="62"/>
      <c r="CD6482" s="62"/>
      <c r="CE6482" s="62"/>
      <c r="CF6482" s="62"/>
      <c r="CL6482" s="56" t="s">
        <v>18898</v>
      </c>
      <c r="CM6482" s="56"/>
      <c r="CN6482" s="56"/>
      <c r="CO6482" s="52"/>
      <c r="CP6482" s="52"/>
      <c r="CQ6482" s="52"/>
      <c r="CR6482" s="52"/>
      <c r="CS6482" s="52"/>
      <c r="CT6482" s="52"/>
      <c r="CU6482" s="33"/>
      <c r="CV6482" s="33"/>
    </row>
    <row r="6483" spans="74:100">
      <c r="BV6483" s="62"/>
      <c r="BW6483" s="62"/>
      <c r="BX6483" s="62"/>
      <c r="BY6483" s="62"/>
      <c r="BZ6483" s="62"/>
      <c r="CA6483" s="62"/>
      <c r="CB6483" s="62"/>
      <c r="CC6483" s="62"/>
      <c r="CD6483" s="62"/>
      <c r="CE6483" s="62"/>
      <c r="CF6483" s="62"/>
      <c r="CL6483" s="56" t="s">
        <v>4959</v>
      </c>
      <c r="CM6483" s="56" t="s">
        <v>3118</v>
      </c>
      <c r="CN6483" s="56" t="s">
        <v>3118</v>
      </c>
      <c r="CO6483" s="52"/>
      <c r="CP6483" s="52"/>
      <c r="CQ6483" s="52"/>
      <c r="CR6483" s="52"/>
      <c r="CS6483" s="52"/>
      <c r="CT6483" s="52"/>
      <c r="CU6483" s="33"/>
      <c r="CV6483" s="33"/>
    </row>
    <row r="6484" spans="74:100">
      <c r="BV6484" s="62"/>
      <c r="BW6484" s="62"/>
      <c r="BX6484" s="62"/>
      <c r="BY6484" s="62"/>
      <c r="BZ6484" s="62"/>
      <c r="CA6484" s="62"/>
      <c r="CB6484" s="62"/>
      <c r="CC6484" s="62"/>
      <c r="CD6484" s="62"/>
      <c r="CE6484" s="62"/>
      <c r="CF6484" s="62"/>
      <c r="CL6484" s="56" t="s">
        <v>18899</v>
      </c>
      <c r="CM6484" s="56"/>
      <c r="CN6484" s="56"/>
      <c r="CO6484" s="52"/>
      <c r="CP6484" s="52"/>
      <c r="CQ6484" s="52"/>
      <c r="CR6484" s="52"/>
      <c r="CS6484" s="52"/>
      <c r="CT6484" s="52"/>
      <c r="CU6484" s="33"/>
      <c r="CV6484" s="33"/>
    </row>
    <row r="6485" spans="74:100">
      <c r="BV6485" s="62"/>
      <c r="BW6485" s="62"/>
      <c r="BX6485" s="62"/>
      <c r="BY6485" s="62"/>
      <c r="BZ6485" s="62"/>
      <c r="CA6485" s="62"/>
      <c r="CB6485" s="62"/>
      <c r="CC6485" s="62"/>
      <c r="CD6485" s="62"/>
      <c r="CE6485" s="62"/>
      <c r="CF6485" s="62"/>
      <c r="CL6485" s="56" t="s">
        <v>27821</v>
      </c>
      <c r="CM6485" s="56" t="s">
        <v>217</v>
      </c>
      <c r="CN6485" s="56" t="s">
        <v>217</v>
      </c>
      <c r="CO6485" s="52"/>
      <c r="CP6485" s="52"/>
      <c r="CQ6485" s="52"/>
      <c r="CR6485" s="52"/>
      <c r="CS6485" s="52"/>
      <c r="CT6485" s="52"/>
      <c r="CU6485" s="33"/>
      <c r="CV6485" s="33"/>
    </row>
    <row r="6486" spans="74:100">
      <c r="BV6486" s="62"/>
      <c r="BW6486" s="62"/>
      <c r="BX6486" s="62"/>
      <c r="BY6486" s="62"/>
      <c r="BZ6486" s="62"/>
      <c r="CA6486" s="62"/>
      <c r="CB6486" s="62"/>
      <c r="CC6486" s="62"/>
      <c r="CD6486" s="62"/>
      <c r="CE6486" s="62"/>
      <c r="CF6486" s="62"/>
      <c r="CL6486" s="56" t="s">
        <v>27822</v>
      </c>
      <c r="CM6486" s="56"/>
      <c r="CN6486" s="56"/>
      <c r="CO6486" s="52"/>
      <c r="CP6486" s="52"/>
      <c r="CQ6486" s="52"/>
      <c r="CR6486" s="52"/>
      <c r="CS6486" s="52"/>
      <c r="CT6486" s="52"/>
      <c r="CU6486" s="33"/>
      <c r="CV6486" s="33"/>
    </row>
    <row r="6487" spans="74:100">
      <c r="BV6487" s="62"/>
      <c r="BW6487" s="62"/>
      <c r="BX6487" s="62"/>
      <c r="BY6487" s="62"/>
      <c r="BZ6487" s="62"/>
      <c r="CA6487" s="62"/>
      <c r="CB6487" s="62"/>
      <c r="CC6487" s="62"/>
      <c r="CD6487" s="62"/>
      <c r="CE6487" s="62"/>
      <c r="CF6487" s="62"/>
      <c r="CL6487" s="56" t="s">
        <v>4960</v>
      </c>
      <c r="CM6487" s="56" t="s">
        <v>217</v>
      </c>
      <c r="CN6487" s="56" t="s">
        <v>217</v>
      </c>
      <c r="CO6487" s="52"/>
      <c r="CP6487" s="52"/>
      <c r="CQ6487" s="52"/>
      <c r="CR6487" s="52"/>
      <c r="CS6487" s="52"/>
      <c r="CT6487" s="52"/>
      <c r="CU6487" s="33"/>
      <c r="CV6487" s="33"/>
    </row>
    <row r="6488" spans="74:100">
      <c r="BV6488" s="62"/>
      <c r="BW6488" s="62"/>
      <c r="BX6488" s="62"/>
      <c r="BY6488" s="62"/>
      <c r="BZ6488" s="62"/>
      <c r="CA6488" s="62"/>
      <c r="CB6488" s="62"/>
      <c r="CC6488" s="62"/>
      <c r="CD6488" s="62"/>
      <c r="CE6488" s="62"/>
      <c r="CF6488" s="62"/>
      <c r="CL6488" s="56" t="s">
        <v>18900</v>
      </c>
      <c r="CM6488" s="56"/>
      <c r="CN6488" s="56"/>
      <c r="CO6488" s="52"/>
      <c r="CP6488" s="52"/>
      <c r="CQ6488" s="52"/>
      <c r="CR6488" s="52"/>
      <c r="CS6488" s="52"/>
      <c r="CT6488" s="52"/>
      <c r="CU6488" s="33"/>
      <c r="CV6488" s="33"/>
    </row>
    <row r="6489" spans="74:100">
      <c r="BV6489" s="62"/>
      <c r="BW6489" s="62"/>
      <c r="BX6489" s="62"/>
      <c r="BY6489" s="62"/>
      <c r="BZ6489" s="62"/>
      <c r="CA6489" s="62"/>
      <c r="CB6489" s="62"/>
      <c r="CC6489" s="62"/>
      <c r="CD6489" s="62"/>
      <c r="CE6489" s="62"/>
      <c r="CF6489" s="62"/>
      <c r="CL6489" s="56" t="s">
        <v>4961</v>
      </c>
      <c r="CM6489" s="56" t="s">
        <v>217</v>
      </c>
      <c r="CN6489" s="56" t="s">
        <v>217</v>
      </c>
      <c r="CO6489" s="52"/>
      <c r="CP6489" s="52"/>
      <c r="CQ6489" s="52"/>
      <c r="CR6489" s="52"/>
      <c r="CS6489" s="52"/>
      <c r="CT6489" s="52"/>
      <c r="CU6489" s="33"/>
      <c r="CV6489" s="33"/>
    </row>
    <row r="6490" spans="74:100">
      <c r="BV6490" s="62"/>
      <c r="BW6490" s="62"/>
      <c r="BX6490" s="62"/>
      <c r="BY6490" s="62"/>
      <c r="BZ6490" s="62"/>
      <c r="CA6490" s="62"/>
      <c r="CB6490" s="62"/>
      <c r="CC6490" s="62"/>
      <c r="CD6490" s="62"/>
      <c r="CE6490" s="62"/>
      <c r="CF6490" s="62"/>
      <c r="CL6490" s="56" t="s">
        <v>18901</v>
      </c>
      <c r="CM6490" s="56"/>
      <c r="CN6490" s="56"/>
      <c r="CO6490" s="52"/>
      <c r="CP6490" s="52"/>
      <c r="CQ6490" s="52"/>
      <c r="CR6490" s="52"/>
      <c r="CS6490" s="52"/>
      <c r="CT6490" s="52"/>
      <c r="CU6490" s="33"/>
      <c r="CV6490" s="33"/>
    </row>
    <row r="6491" spans="74:100">
      <c r="BV6491" s="62"/>
      <c r="BW6491" s="62"/>
      <c r="BX6491" s="62"/>
      <c r="BY6491" s="62"/>
      <c r="BZ6491" s="62"/>
      <c r="CA6491" s="62"/>
      <c r="CB6491" s="62"/>
      <c r="CC6491" s="62"/>
      <c r="CD6491" s="62"/>
      <c r="CE6491" s="62"/>
      <c r="CF6491" s="62"/>
      <c r="CL6491" s="56" t="s">
        <v>4962</v>
      </c>
      <c r="CM6491" s="56" t="s">
        <v>217</v>
      </c>
      <c r="CN6491" s="56" t="s">
        <v>217</v>
      </c>
      <c r="CO6491" s="52"/>
      <c r="CP6491" s="52"/>
      <c r="CQ6491" s="52"/>
      <c r="CR6491" s="52"/>
      <c r="CS6491" s="52"/>
      <c r="CT6491" s="52"/>
      <c r="CU6491" s="33"/>
      <c r="CV6491" s="33"/>
    </row>
    <row r="6492" spans="74:100">
      <c r="BV6492" s="62"/>
      <c r="BW6492" s="62"/>
      <c r="BX6492" s="62"/>
      <c r="BY6492" s="62"/>
      <c r="BZ6492" s="62"/>
      <c r="CA6492" s="62"/>
      <c r="CB6492" s="62"/>
      <c r="CC6492" s="62"/>
      <c r="CD6492" s="62"/>
      <c r="CE6492" s="62"/>
      <c r="CF6492" s="62"/>
      <c r="CL6492" s="56" t="s">
        <v>18902</v>
      </c>
      <c r="CM6492" s="56"/>
      <c r="CN6492" s="56"/>
      <c r="CO6492" s="52"/>
      <c r="CP6492" s="52"/>
      <c r="CQ6492" s="52"/>
      <c r="CR6492" s="52"/>
      <c r="CS6492" s="52"/>
      <c r="CT6492" s="52"/>
      <c r="CU6492" s="33"/>
      <c r="CV6492" s="33"/>
    </row>
    <row r="6493" spans="74:100">
      <c r="BV6493" s="62"/>
      <c r="BW6493" s="62"/>
      <c r="BX6493" s="62"/>
      <c r="BY6493" s="62"/>
      <c r="BZ6493" s="62"/>
      <c r="CA6493" s="62"/>
      <c r="CB6493" s="62"/>
      <c r="CC6493" s="62"/>
      <c r="CD6493" s="62"/>
      <c r="CE6493" s="62"/>
      <c r="CF6493" s="62"/>
      <c r="CL6493" s="56" t="s">
        <v>4963</v>
      </c>
      <c r="CM6493" s="56" t="s">
        <v>216</v>
      </c>
      <c r="CN6493" s="56" t="s">
        <v>216</v>
      </c>
      <c r="CO6493" s="52"/>
      <c r="CP6493" s="52"/>
      <c r="CQ6493" s="52"/>
      <c r="CR6493" s="52"/>
      <c r="CS6493" s="52"/>
      <c r="CT6493" s="52"/>
      <c r="CU6493" s="33"/>
      <c r="CV6493" s="33"/>
    </row>
    <row r="6494" spans="74:100">
      <c r="BV6494" s="62"/>
      <c r="BW6494" s="62"/>
      <c r="BX6494" s="62"/>
      <c r="BY6494" s="62"/>
      <c r="BZ6494" s="62"/>
      <c r="CA6494" s="62"/>
      <c r="CB6494" s="62"/>
      <c r="CC6494" s="62"/>
      <c r="CD6494" s="62"/>
      <c r="CE6494" s="62"/>
      <c r="CF6494" s="62"/>
      <c r="CL6494" s="56" t="s">
        <v>21793</v>
      </c>
      <c r="CM6494" s="56"/>
      <c r="CN6494" s="56"/>
      <c r="CO6494" s="52"/>
      <c r="CP6494" s="52"/>
      <c r="CQ6494" s="52"/>
      <c r="CR6494" s="52"/>
      <c r="CS6494" s="52"/>
      <c r="CT6494" s="52"/>
      <c r="CU6494" s="33"/>
      <c r="CV6494" s="33"/>
    </row>
    <row r="6495" spans="74:100">
      <c r="BV6495" s="62"/>
      <c r="BW6495" s="62"/>
      <c r="BX6495" s="62"/>
      <c r="BY6495" s="62"/>
      <c r="BZ6495" s="62"/>
      <c r="CA6495" s="62"/>
      <c r="CB6495" s="62"/>
      <c r="CC6495" s="62"/>
      <c r="CD6495" s="62"/>
      <c r="CE6495" s="62"/>
      <c r="CF6495" s="62"/>
      <c r="CL6495" s="56" t="s">
        <v>1675</v>
      </c>
      <c r="CM6495" s="56" t="s">
        <v>217</v>
      </c>
      <c r="CN6495" s="56" t="s">
        <v>217</v>
      </c>
      <c r="CO6495" s="52"/>
      <c r="CP6495" s="52"/>
      <c r="CQ6495" s="52"/>
      <c r="CR6495" s="52"/>
      <c r="CS6495" s="52"/>
      <c r="CT6495" s="52"/>
      <c r="CU6495" s="33"/>
      <c r="CV6495" s="33"/>
    </row>
    <row r="6496" spans="74:100">
      <c r="BV6496" s="62"/>
      <c r="BW6496" s="62"/>
      <c r="BX6496" s="62"/>
      <c r="BY6496" s="62"/>
      <c r="BZ6496" s="62"/>
      <c r="CA6496" s="62"/>
      <c r="CB6496" s="62"/>
      <c r="CC6496" s="62"/>
      <c r="CD6496" s="62"/>
      <c r="CE6496" s="62"/>
      <c r="CF6496" s="62"/>
      <c r="CL6496" s="56" t="s">
        <v>21794</v>
      </c>
      <c r="CM6496" s="56"/>
      <c r="CN6496" s="56"/>
      <c r="CO6496" s="52"/>
      <c r="CP6496" s="52"/>
      <c r="CQ6496" s="52"/>
      <c r="CR6496" s="52"/>
      <c r="CS6496" s="52"/>
      <c r="CT6496" s="52"/>
      <c r="CU6496" s="33"/>
      <c r="CV6496" s="33"/>
    </row>
    <row r="6497" spans="74:100">
      <c r="BV6497" s="62"/>
      <c r="BW6497" s="62"/>
      <c r="BX6497" s="62"/>
      <c r="BY6497" s="62"/>
      <c r="BZ6497" s="62"/>
      <c r="CA6497" s="62"/>
      <c r="CB6497" s="62"/>
      <c r="CC6497" s="62"/>
      <c r="CD6497" s="62"/>
      <c r="CE6497" s="62"/>
      <c r="CF6497" s="62"/>
      <c r="CL6497" s="56" t="s">
        <v>4964</v>
      </c>
      <c r="CM6497" s="56" t="s">
        <v>217</v>
      </c>
      <c r="CN6497" s="56" t="s">
        <v>217</v>
      </c>
      <c r="CO6497" s="52"/>
      <c r="CP6497" s="52"/>
      <c r="CQ6497" s="52"/>
      <c r="CR6497" s="52"/>
      <c r="CS6497" s="52"/>
      <c r="CT6497" s="52"/>
      <c r="CU6497" s="33"/>
      <c r="CV6497" s="33"/>
    </row>
    <row r="6498" spans="74:100">
      <c r="BV6498" s="62"/>
      <c r="BW6498" s="62"/>
      <c r="BX6498" s="62"/>
      <c r="BY6498" s="62"/>
      <c r="BZ6498" s="62"/>
      <c r="CA6498" s="62"/>
      <c r="CB6498" s="62"/>
      <c r="CC6498" s="62"/>
      <c r="CD6498" s="62"/>
      <c r="CE6498" s="62"/>
      <c r="CF6498" s="62"/>
      <c r="CL6498" s="56" t="s">
        <v>18904</v>
      </c>
      <c r="CM6498" s="56"/>
      <c r="CN6498" s="56"/>
      <c r="CO6498" s="52"/>
      <c r="CP6498" s="52"/>
      <c r="CQ6498" s="52"/>
      <c r="CR6498" s="52"/>
      <c r="CS6498" s="52"/>
      <c r="CT6498" s="52"/>
      <c r="CU6498" s="33"/>
      <c r="CV6498" s="33"/>
    </row>
    <row r="6499" spans="74:100">
      <c r="BV6499" s="62"/>
      <c r="BW6499" s="62"/>
      <c r="BX6499" s="62"/>
      <c r="BY6499" s="62"/>
      <c r="BZ6499" s="62"/>
      <c r="CA6499" s="62"/>
      <c r="CB6499" s="62"/>
      <c r="CC6499" s="62"/>
      <c r="CD6499" s="62"/>
      <c r="CE6499" s="62"/>
      <c r="CF6499" s="62"/>
      <c r="CL6499" s="56" t="s">
        <v>4965</v>
      </c>
      <c r="CM6499" s="56" t="s">
        <v>217</v>
      </c>
      <c r="CN6499" s="56" t="s">
        <v>217</v>
      </c>
      <c r="CO6499" s="52"/>
      <c r="CP6499" s="52"/>
      <c r="CQ6499" s="52"/>
      <c r="CR6499" s="52"/>
      <c r="CS6499" s="52"/>
      <c r="CT6499" s="52"/>
      <c r="CU6499" s="33"/>
      <c r="CV6499" s="33"/>
    </row>
    <row r="6500" spans="74:100">
      <c r="BV6500" s="62"/>
      <c r="BW6500" s="62"/>
      <c r="BX6500" s="62"/>
      <c r="BY6500" s="62"/>
      <c r="BZ6500" s="62"/>
      <c r="CA6500" s="62"/>
      <c r="CB6500" s="62"/>
      <c r="CC6500" s="62"/>
      <c r="CD6500" s="62"/>
      <c r="CE6500" s="62"/>
      <c r="CF6500" s="62"/>
      <c r="CL6500" s="56" t="s">
        <v>18905</v>
      </c>
      <c r="CM6500" s="56"/>
      <c r="CN6500" s="56"/>
      <c r="CO6500" s="52"/>
      <c r="CP6500" s="52"/>
      <c r="CQ6500" s="52"/>
      <c r="CR6500" s="52"/>
      <c r="CS6500" s="52"/>
      <c r="CT6500" s="52"/>
      <c r="CU6500" s="33"/>
      <c r="CV6500" s="33"/>
    </row>
    <row r="6501" spans="74:100">
      <c r="BV6501" s="62"/>
      <c r="BW6501" s="62"/>
      <c r="BX6501" s="62"/>
      <c r="BY6501" s="62"/>
      <c r="BZ6501" s="62"/>
      <c r="CA6501" s="62"/>
      <c r="CB6501" s="62"/>
      <c r="CC6501" s="62"/>
      <c r="CD6501" s="62"/>
      <c r="CE6501" s="62"/>
      <c r="CF6501" s="62"/>
      <c r="CL6501" s="56" t="s">
        <v>4966</v>
      </c>
      <c r="CM6501" s="56" t="s">
        <v>217</v>
      </c>
      <c r="CN6501" s="56" t="s">
        <v>217</v>
      </c>
      <c r="CO6501" s="52"/>
      <c r="CP6501" s="52"/>
      <c r="CQ6501" s="52"/>
      <c r="CR6501" s="52"/>
      <c r="CS6501" s="52"/>
      <c r="CT6501" s="52"/>
      <c r="CU6501" s="33"/>
      <c r="CV6501" s="33"/>
    </row>
    <row r="6502" spans="74:100">
      <c r="BV6502" s="62"/>
      <c r="BW6502" s="62"/>
      <c r="BX6502" s="62"/>
      <c r="BY6502" s="62"/>
      <c r="BZ6502" s="62"/>
      <c r="CA6502" s="62"/>
      <c r="CB6502" s="62"/>
      <c r="CC6502" s="62"/>
      <c r="CD6502" s="62"/>
      <c r="CE6502" s="62"/>
      <c r="CF6502" s="62"/>
      <c r="CL6502" s="56" t="s">
        <v>18906</v>
      </c>
      <c r="CM6502" s="56"/>
      <c r="CN6502" s="56"/>
      <c r="CO6502" s="52"/>
      <c r="CP6502" s="52"/>
      <c r="CQ6502" s="52"/>
      <c r="CR6502" s="52"/>
      <c r="CS6502" s="52"/>
      <c r="CT6502" s="52"/>
      <c r="CU6502" s="33"/>
      <c r="CV6502" s="33"/>
    </row>
    <row r="6503" spans="74:100">
      <c r="BV6503" s="62"/>
      <c r="BW6503" s="62"/>
      <c r="BX6503" s="62"/>
      <c r="BY6503" s="62"/>
      <c r="BZ6503" s="62"/>
      <c r="CA6503" s="62"/>
      <c r="CB6503" s="62"/>
      <c r="CC6503" s="62"/>
      <c r="CD6503" s="62"/>
      <c r="CE6503" s="62"/>
      <c r="CF6503" s="62"/>
      <c r="CL6503" s="56" t="s">
        <v>4967</v>
      </c>
      <c r="CM6503" s="56" t="s">
        <v>217</v>
      </c>
      <c r="CN6503" s="56" t="s">
        <v>217</v>
      </c>
      <c r="CO6503" s="52"/>
      <c r="CP6503" s="52"/>
      <c r="CQ6503" s="52"/>
      <c r="CR6503" s="52"/>
      <c r="CS6503" s="52"/>
      <c r="CT6503" s="52"/>
      <c r="CU6503" s="33"/>
      <c r="CV6503" s="33"/>
    </row>
    <row r="6504" spans="74:100">
      <c r="BV6504" s="62"/>
      <c r="BW6504" s="62"/>
      <c r="BX6504" s="62"/>
      <c r="BY6504" s="62"/>
      <c r="BZ6504" s="62"/>
      <c r="CA6504" s="62"/>
      <c r="CB6504" s="62"/>
      <c r="CC6504" s="62"/>
      <c r="CD6504" s="62"/>
      <c r="CE6504" s="62"/>
      <c r="CF6504" s="62"/>
      <c r="CL6504" s="56" t="s">
        <v>18907</v>
      </c>
      <c r="CM6504" s="56"/>
      <c r="CN6504" s="56"/>
      <c r="CO6504" s="52"/>
      <c r="CP6504" s="52"/>
      <c r="CQ6504" s="52"/>
      <c r="CR6504" s="52"/>
      <c r="CS6504" s="52"/>
      <c r="CT6504" s="52"/>
      <c r="CU6504" s="33"/>
      <c r="CV6504" s="33"/>
    </row>
    <row r="6505" spans="74:100">
      <c r="BV6505" s="62"/>
      <c r="BW6505" s="62"/>
      <c r="BX6505" s="62"/>
      <c r="BY6505" s="62"/>
      <c r="BZ6505" s="62"/>
      <c r="CA6505" s="62"/>
      <c r="CB6505" s="62"/>
      <c r="CC6505" s="62"/>
      <c r="CD6505" s="62"/>
      <c r="CE6505" s="62"/>
      <c r="CF6505" s="62"/>
      <c r="CL6505" s="56" t="s">
        <v>4968</v>
      </c>
      <c r="CM6505" s="56" t="s">
        <v>217</v>
      </c>
      <c r="CN6505" s="56" t="s">
        <v>217</v>
      </c>
      <c r="CO6505" s="52"/>
      <c r="CP6505" s="52"/>
      <c r="CQ6505" s="52"/>
      <c r="CR6505" s="52"/>
      <c r="CS6505" s="52"/>
      <c r="CT6505" s="52"/>
      <c r="CU6505" s="33"/>
      <c r="CV6505" s="33"/>
    </row>
    <row r="6506" spans="74:100">
      <c r="BV6506" s="62"/>
      <c r="BW6506" s="62"/>
      <c r="BX6506" s="62"/>
      <c r="BY6506" s="62"/>
      <c r="BZ6506" s="62"/>
      <c r="CA6506" s="62"/>
      <c r="CB6506" s="62"/>
      <c r="CC6506" s="62"/>
      <c r="CD6506" s="62"/>
      <c r="CE6506" s="62"/>
      <c r="CF6506" s="62"/>
      <c r="CL6506" s="56" t="s">
        <v>18908</v>
      </c>
      <c r="CM6506" s="56"/>
      <c r="CN6506" s="56"/>
      <c r="CO6506" s="52"/>
      <c r="CP6506" s="52"/>
      <c r="CQ6506" s="52"/>
      <c r="CR6506" s="52"/>
      <c r="CS6506" s="52"/>
      <c r="CT6506" s="52"/>
      <c r="CU6506" s="33"/>
      <c r="CV6506" s="33"/>
    </row>
    <row r="6507" spans="74:100">
      <c r="BV6507" s="62"/>
      <c r="BW6507" s="62"/>
      <c r="BX6507" s="62"/>
      <c r="BY6507" s="62"/>
      <c r="BZ6507" s="62"/>
      <c r="CA6507" s="62"/>
      <c r="CB6507" s="62"/>
      <c r="CC6507" s="62"/>
      <c r="CD6507" s="62"/>
      <c r="CE6507" s="62"/>
      <c r="CF6507" s="62"/>
      <c r="CL6507" s="56" t="s">
        <v>4969</v>
      </c>
      <c r="CM6507" s="56" t="s">
        <v>217</v>
      </c>
      <c r="CN6507" s="56" t="s">
        <v>217</v>
      </c>
      <c r="CO6507" s="52"/>
      <c r="CP6507" s="52"/>
      <c r="CQ6507" s="52"/>
      <c r="CR6507" s="52"/>
      <c r="CS6507" s="52"/>
      <c r="CT6507" s="52"/>
      <c r="CU6507" s="33"/>
      <c r="CV6507" s="33"/>
    </row>
    <row r="6508" spans="74:100">
      <c r="BV6508" s="62"/>
      <c r="BW6508" s="62"/>
      <c r="BX6508" s="62"/>
      <c r="BY6508" s="62"/>
      <c r="BZ6508" s="62"/>
      <c r="CA6508" s="62"/>
      <c r="CB6508" s="62"/>
      <c r="CC6508" s="62"/>
      <c r="CD6508" s="62"/>
      <c r="CE6508" s="62"/>
      <c r="CF6508" s="62"/>
      <c r="CL6508" s="56" t="s">
        <v>18903</v>
      </c>
      <c r="CM6508" s="56"/>
      <c r="CN6508" s="56"/>
      <c r="CO6508" s="52"/>
      <c r="CP6508" s="52"/>
      <c r="CQ6508" s="52"/>
      <c r="CR6508" s="52"/>
      <c r="CS6508" s="52"/>
      <c r="CT6508" s="52"/>
      <c r="CU6508" s="33"/>
      <c r="CV6508" s="33"/>
    </row>
    <row r="6509" spans="74:100">
      <c r="BV6509" s="62"/>
      <c r="BW6509" s="62"/>
      <c r="BX6509" s="62"/>
      <c r="BY6509" s="62"/>
      <c r="BZ6509" s="62"/>
      <c r="CA6509" s="62"/>
      <c r="CB6509" s="62"/>
      <c r="CC6509" s="62"/>
      <c r="CD6509" s="62"/>
      <c r="CE6509" s="62"/>
      <c r="CF6509" s="62"/>
      <c r="CL6509" s="56" t="s">
        <v>4970</v>
      </c>
      <c r="CM6509" s="56" t="s">
        <v>217</v>
      </c>
      <c r="CN6509" s="56" t="s">
        <v>217</v>
      </c>
      <c r="CO6509" s="52"/>
      <c r="CP6509" s="52"/>
      <c r="CQ6509" s="52"/>
      <c r="CR6509" s="52"/>
      <c r="CS6509" s="52"/>
      <c r="CT6509" s="52"/>
      <c r="CU6509" s="33"/>
      <c r="CV6509" s="33"/>
    </row>
    <row r="6510" spans="74:100">
      <c r="BV6510" s="62"/>
      <c r="BW6510" s="62"/>
      <c r="BX6510" s="62"/>
      <c r="BY6510" s="62"/>
      <c r="BZ6510" s="62"/>
      <c r="CA6510" s="62"/>
      <c r="CB6510" s="62"/>
      <c r="CC6510" s="62"/>
      <c r="CD6510" s="62"/>
      <c r="CE6510" s="62"/>
      <c r="CF6510" s="62"/>
      <c r="CL6510" s="56" t="s">
        <v>18909</v>
      </c>
      <c r="CM6510" s="56"/>
      <c r="CN6510" s="56"/>
      <c r="CO6510" s="52"/>
      <c r="CP6510" s="52"/>
      <c r="CQ6510" s="52"/>
      <c r="CR6510" s="52"/>
      <c r="CS6510" s="52"/>
      <c r="CT6510" s="52"/>
      <c r="CU6510" s="33"/>
      <c r="CV6510" s="33"/>
    </row>
    <row r="6511" spans="74:100">
      <c r="BV6511" s="62"/>
      <c r="BW6511" s="62"/>
      <c r="BX6511" s="62"/>
      <c r="BY6511" s="62"/>
      <c r="BZ6511" s="62"/>
      <c r="CA6511" s="62"/>
      <c r="CB6511" s="62"/>
      <c r="CC6511" s="62"/>
      <c r="CD6511" s="62"/>
      <c r="CE6511" s="62"/>
      <c r="CF6511" s="62"/>
      <c r="CL6511" s="56" t="s">
        <v>4971</v>
      </c>
      <c r="CM6511" s="56" t="s">
        <v>217</v>
      </c>
      <c r="CN6511" s="56" t="s">
        <v>217</v>
      </c>
      <c r="CO6511" s="52"/>
      <c r="CP6511" s="52"/>
      <c r="CQ6511" s="52"/>
      <c r="CR6511" s="52"/>
      <c r="CS6511" s="52"/>
      <c r="CT6511" s="52"/>
      <c r="CU6511" s="33"/>
      <c r="CV6511" s="33"/>
    </row>
    <row r="6512" spans="74:100">
      <c r="BV6512" s="62"/>
      <c r="BW6512" s="62"/>
      <c r="BX6512" s="62"/>
      <c r="BY6512" s="62"/>
      <c r="BZ6512" s="62"/>
      <c r="CA6512" s="62"/>
      <c r="CB6512" s="62"/>
      <c r="CC6512" s="62"/>
      <c r="CD6512" s="62"/>
      <c r="CE6512" s="62"/>
      <c r="CF6512" s="62"/>
      <c r="CL6512" s="56" t="s">
        <v>18910</v>
      </c>
      <c r="CM6512" s="56"/>
      <c r="CN6512" s="56"/>
      <c r="CO6512" s="52"/>
      <c r="CP6512" s="52"/>
      <c r="CQ6512" s="52"/>
      <c r="CR6512" s="52"/>
      <c r="CS6512" s="52"/>
      <c r="CT6512" s="52"/>
      <c r="CU6512" s="33"/>
      <c r="CV6512" s="33"/>
    </row>
    <row r="6513" spans="74:100">
      <c r="BV6513" s="62"/>
      <c r="BW6513" s="62"/>
      <c r="BX6513" s="62"/>
      <c r="BY6513" s="62"/>
      <c r="BZ6513" s="62"/>
      <c r="CA6513" s="62"/>
      <c r="CB6513" s="62"/>
      <c r="CC6513" s="62"/>
      <c r="CD6513" s="62"/>
      <c r="CE6513" s="62"/>
      <c r="CF6513" s="62"/>
      <c r="CL6513" s="56" t="s">
        <v>4972</v>
      </c>
      <c r="CM6513" s="56" t="s">
        <v>217</v>
      </c>
      <c r="CN6513" s="56" t="s">
        <v>217</v>
      </c>
      <c r="CO6513" s="52"/>
      <c r="CP6513" s="52"/>
      <c r="CQ6513" s="52"/>
      <c r="CR6513" s="52"/>
      <c r="CS6513" s="52"/>
      <c r="CT6513" s="52"/>
      <c r="CU6513" s="33"/>
      <c r="CV6513" s="33"/>
    </row>
    <row r="6514" spans="74:100">
      <c r="BV6514" s="62"/>
      <c r="BW6514" s="62"/>
      <c r="BX6514" s="62"/>
      <c r="BY6514" s="62"/>
      <c r="BZ6514" s="62"/>
      <c r="CA6514" s="62"/>
      <c r="CB6514" s="62"/>
      <c r="CC6514" s="62"/>
      <c r="CD6514" s="62"/>
      <c r="CE6514" s="62"/>
      <c r="CF6514" s="62"/>
      <c r="CL6514" s="56" t="s">
        <v>18911</v>
      </c>
      <c r="CM6514" s="56"/>
      <c r="CN6514" s="56"/>
      <c r="CO6514" s="52"/>
      <c r="CP6514" s="52"/>
      <c r="CQ6514" s="52"/>
      <c r="CR6514" s="52"/>
      <c r="CS6514" s="52"/>
      <c r="CT6514" s="52"/>
      <c r="CU6514" s="33"/>
      <c r="CV6514" s="33"/>
    </row>
    <row r="6515" spans="74:100">
      <c r="BV6515" s="62"/>
      <c r="BW6515" s="62"/>
      <c r="BX6515" s="62"/>
      <c r="BY6515" s="62"/>
      <c r="BZ6515" s="62"/>
      <c r="CA6515" s="62"/>
      <c r="CB6515" s="62"/>
      <c r="CC6515" s="62"/>
      <c r="CD6515" s="62"/>
      <c r="CE6515" s="62"/>
      <c r="CF6515" s="62"/>
      <c r="CL6515" s="56" t="s">
        <v>4973</v>
      </c>
      <c r="CM6515" s="56" t="s">
        <v>217</v>
      </c>
      <c r="CN6515" s="56" t="s">
        <v>217</v>
      </c>
      <c r="CO6515" s="52"/>
      <c r="CP6515" s="52"/>
      <c r="CQ6515" s="52"/>
      <c r="CR6515" s="52"/>
      <c r="CS6515" s="52"/>
      <c r="CT6515" s="52"/>
      <c r="CU6515" s="33"/>
      <c r="CV6515" s="33"/>
    </row>
    <row r="6516" spans="74:100">
      <c r="BV6516" s="62"/>
      <c r="BW6516" s="62"/>
      <c r="BX6516" s="62"/>
      <c r="BY6516" s="62"/>
      <c r="BZ6516" s="62"/>
      <c r="CA6516" s="62"/>
      <c r="CB6516" s="62"/>
      <c r="CC6516" s="62"/>
      <c r="CD6516" s="62"/>
      <c r="CE6516" s="62"/>
      <c r="CF6516" s="62"/>
      <c r="CL6516" s="56" t="s">
        <v>18912</v>
      </c>
      <c r="CM6516" s="56"/>
      <c r="CN6516" s="56"/>
      <c r="CO6516" s="52"/>
      <c r="CP6516" s="52"/>
      <c r="CQ6516" s="52"/>
      <c r="CR6516" s="52"/>
      <c r="CS6516" s="52"/>
      <c r="CT6516" s="52"/>
      <c r="CU6516" s="33"/>
      <c r="CV6516" s="33"/>
    </row>
    <row r="6517" spans="74:100">
      <c r="BV6517" s="62"/>
      <c r="BW6517" s="62"/>
      <c r="BX6517" s="62"/>
      <c r="BY6517" s="62"/>
      <c r="BZ6517" s="62"/>
      <c r="CA6517" s="62"/>
      <c r="CB6517" s="62"/>
      <c r="CC6517" s="62"/>
      <c r="CD6517" s="62"/>
      <c r="CE6517" s="62"/>
      <c r="CF6517" s="62"/>
      <c r="CL6517" s="56" t="s">
        <v>4974</v>
      </c>
      <c r="CM6517" s="56" t="s">
        <v>217</v>
      </c>
      <c r="CN6517" s="56" t="s">
        <v>217</v>
      </c>
      <c r="CO6517" s="52"/>
      <c r="CP6517" s="52"/>
      <c r="CQ6517" s="52"/>
      <c r="CR6517" s="52"/>
      <c r="CS6517" s="52"/>
      <c r="CT6517" s="52"/>
      <c r="CU6517" s="33"/>
      <c r="CV6517" s="33"/>
    </row>
    <row r="6518" spans="74:100">
      <c r="BV6518" s="62"/>
      <c r="BW6518" s="62"/>
      <c r="BX6518" s="62"/>
      <c r="BY6518" s="62"/>
      <c r="BZ6518" s="62"/>
      <c r="CA6518" s="62"/>
      <c r="CB6518" s="62"/>
      <c r="CC6518" s="62"/>
      <c r="CD6518" s="62"/>
      <c r="CE6518" s="62"/>
      <c r="CF6518" s="62"/>
      <c r="CL6518" s="56" t="s">
        <v>18913</v>
      </c>
      <c r="CM6518" s="56"/>
      <c r="CN6518" s="56"/>
      <c r="CO6518" s="52"/>
      <c r="CP6518" s="52"/>
      <c r="CQ6518" s="52"/>
      <c r="CR6518" s="52"/>
      <c r="CS6518" s="52"/>
      <c r="CT6518" s="52"/>
      <c r="CU6518" s="33"/>
      <c r="CV6518" s="33"/>
    </row>
    <row r="6519" spans="74:100">
      <c r="BV6519" s="62"/>
      <c r="BW6519" s="62"/>
      <c r="BX6519" s="62"/>
      <c r="BY6519" s="62"/>
      <c r="BZ6519" s="62"/>
      <c r="CA6519" s="62"/>
      <c r="CB6519" s="62"/>
      <c r="CC6519" s="62"/>
      <c r="CD6519" s="62"/>
      <c r="CE6519" s="62"/>
      <c r="CF6519" s="62"/>
      <c r="CL6519" s="56" t="s">
        <v>4975</v>
      </c>
      <c r="CM6519" s="56" t="s">
        <v>217</v>
      </c>
      <c r="CN6519" s="56" t="s">
        <v>217</v>
      </c>
      <c r="CO6519" s="52"/>
      <c r="CP6519" s="52"/>
      <c r="CQ6519" s="52"/>
      <c r="CR6519" s="52"/>
      <c r="CS6519" s="52"/>
      <c r="CT6519" s="52"/>
      <c r="CU6519" s="33"/>
      <c r="CV6519" s="33"/>
    </row>
    <row r="6520" spans="74:100">
      <c r="BV6520" s="62"/>
      <c r="BW6520" s="62"/>
      <c r="BX6520" s="62"/>
      <c r="BY6520" s="62"/>
      <c r="BZ6520" s="62"/>
      <c r="CA6520" s="62"/>
      <c r="CB6520" s="62"/>
      <c r="CC6520" s="62"/>
      <c r="CD6520" s="62"/>
      <c r="CE6520" s="62"/>
      <c r="CF6520" s="62"/>
      <c r="CL6520" s="56" t="s">
        <v>18914</v>
      </c>
      <c r="CM6520" s="56"/>
      <c r="CN6520" s="56"/>
      <c r="CO6520" s="52"/>
      <c r="CP6520" s="52"/>
      <c r="CQ6520" s="52"/>
      <c r="CR6520" s="52"/>
      <c r="CS6520" s="52"/>
      <c r="CT6520" s="52"/>
      <c r="CU6520" s="33"/>
      <c r="CV6520" s="33"/>
    </row>
    <row r="6521" spans="74:100">
      <c r="BV6521" s="62"/>
      <c r="BW6521" s="62"/>
      <c r="BX6521" s="62"/>
      <c r="BY6521" s="62"/>
      <c r="BZ6521" s="62"/>
      <c r="CA6521" s="62"/>
      <c r="CB6521" s="62"/>
      <c r="CC6521" s="62"/>
      <c r="CD6521" s="62"/>
      <c r="CE6521" s="62"/>
      <c r="CF6521" s="62"/>
      <c r="CL6521" s="56" t="s">
        <v>4976</v>
      </c>
      <c r="CM6521" s="56" t="s">
        <v>217</v>
      </c>
      <c r="CN6521" s="56" t="s">
        <v>217</v>
      </c>
      <c r="CO6521" s="52"/>
      <c r="CP6521" s="52"/>
      <c r="CQ6521" s="52"/>
      <c r="CR6521" s="52"/>
      <c r="CS6521" s="52"/>
      <c r="CT6521" s="52"/>
      <c r="CU6521" s="33"/>
      <c r="CV6521" s="33"/>
    </row>
    <row r="6522" spans="74:100">
      <c r="BV6522" s="62"/>
      <c r="BW6522" s="62"/>
      <c r="BX6522" s="62"/>
      <c r="BY6522" s="62"/>
      <c r="BZ6522" s="62"/>
      <c r="CA6522" s="62"/>
      <c r="CB6522" s="62"/>
      <c r="CC6522" s="62"/>
      <c r="CD6522" s="62"/>
      <c r="CE6522" s="62"/>
      <c r="CF6522" s="62"/>
      <c r="CL6522" s="56" t="s">
        <v>18915</v>
      </c>
      <c r="CM6522" s="56"/>
      <c r="CN6522" s="56"/>
      <c r="CO6522" s="52"/>
      <c r="CP6522" s="52"/>
      <c r="CQ6522" s="52"/>
      <c r="CR6522" s="52"/>
      <c r="CS6522" s="52"/>
      <c r="CT6522" s="52"/>
      <c r="CU6522" s="33"/>
      <c r="CV6522" s="33"/>
    </row>
    <row r="6523" spans="74:100">
      <c r="BV6523" s="62"/>
      <c r="BW6523" s="62"/>
      <c r="BX6523" s="62"/>
      <c r="BY6523" s="62"/>
      <c r="BZ6523" s="62"/>
      <c r="CA6523" s="62"/>
      <c r="CB6523" s="62"/>
      <c r="CC6523" s="62"/>
      <c r="CD6523" s="62"/>
      <c r="CE6523" s="62"/>
      <c r="CF6523" s="62"/>
      <c r="CL6523" s="56" t="s">
        <v>4977</v>
      </c>
      <c r="CM6523" s="56" t="s">
        <v>217</v>
      </c>
      <c r="CN6523" s="56" t="s">
        <v>217</v>
      </c>
      <c r="CO6523" s="52"/>
      <c r="CP6523" s="52"/>
      <c r="CQ6523" s="52"/>
      <c r="CR6523" s="52"/>
      <c r="CS6523" s="52"/>
      <c r="CT6523" s="52"/>
      <c r="CU6523" s="33"/>
      <c r="CV6523" s="33"/>
    </row>
    <row r="6524" spans="74:100">
      <c r="BV6524" s="62"/>
      <c r="BW6524" s="62"/>
      <c r="BX6524" s="62"/>
      <c r="BY6524" s="62"/>
      <c r="BZ6524" s="62"/>
      <c r="CA6524" s="62"/>
      <c r="CB6524" s="62"/>
      <c r="CC6524" s="62"/>
      <c r="CD6524" s="62"/>
      <c r="CE6524" s="62"/>
      <c r="CF6524" s="62"/>
      <c r="CL6524" s="56" t="s">
        <v>18916</v>
      </c>
      <c r="CM6524" s="56"/>
      <c r="CN6524" s="56"/>
      <c r="CO6524" s="52"/>
      <c r="CP6524" s="52"/>
      <c r="CQ6524" s="52"/>
      <c r="CR6524" s="52"/>
      <c r="CS6524" s="52"/>
      <c r="CT6524" s="52"/>
      <c r="CU6524" s="33"/>
      <c r="CV6524" s="33"/>
    </row>
    <row r="6525" spans="74:100">
      <c r="BV6525" s="62"/>
      <c r="BW6525" s="62"/>
      <c r="BX6525" s="62"/>
      <c r="BY6525" s="62"/>
      <c r="BZ6525" s="62"/>
      <c r="CA6525" s="62"/>
      <c r="CB6525" s="62"/>
      <c r="CC6525" s="62"/>
      <c r="CD6525" s="62"/>
      <c r="CE6525" s="62"/>
      <c r="CF6525" s="62"/>
      <c r="CL6525" s="56" t="s">
        <v>27823</v>
      </c>
      <c r="CM6525" s="56" t="s">
        <v>217</v>
      </c>
      <c r="CN6525" s="56" t="s">
        <v>217</v>
      </c>
      <c r="CO6525" s="52"/>
      <c r="CP6525" s="52"/>
      <c r="CQ6525" s="52"/>
      <c r="CR6525" s="52"/>
      <c r="CS6525" s="52"/>
      <c r="CT6525" s="52"/>
      <c r="CU6525" s="33"/>
      <c r="CV6525" s="33"/>
    </row>
    <row r="6526" spans="74:100">
      <c r="BV6526" s="62"/>
      <c r="BW6526" s="62"/>
      <c r="BX6526" s="62"/>
      <c r="BY6526" s="62"/>
      <c r="BZ6526" s="62"/>
      <c r="CA6526" s="62"/>
      <c r="CB6526" s="62"/>
      <c r="CC6526" s="62"/>
      <c r="CD6526" s="62"/>
      <c r="CE6526" s="62"/>
      <c r="CF6526" s="62"/>
      <c r="CL6526" s="56" t="s">
        <v>27824</v>
      </c>
      <c r="CM6526" s="56"/>
      <c r="CN6526" s="56"/>
      <c r="CO6526" s="52"/>
      <c r="CP6526" s="52"/>
      <c r="CQ6526" s="52"/>
      <c r="CR6526" s="52"/>
      <c r="CS6526" s="52"/>
      <c r="CT6526" s="52"/>
      <c r="CU6526" s="33"/>
      <c r="CV6526" s="33"/>
    </row>
    <row r="6527" spans="74:100">
      <c r="BV6527" s="62"/>
      <c r="BW6527" s="62"/>
      <c r="BX6527" s="62"/>
      <c r="BY6527" s="62"/>
      <c r="BZ6527" s="62"/>
      <c r="CA6527" s="62"/>
      <c r="CB6527" s="62"/>
      <c r="CC6527" s="62"/>
      <c r="CD6527" s="62"/>
      <c r="CE6527" s="62"/>
      <c r="CF6527" s="62"/>
      <c r="CL6527" s="56" t="s">
        <v>4978</v>
      </c>
      <c r="CM6527" s="56" t="s">
        <v>217</v>
      </c>
      <c r="CN6527" s="56" t="s">
        <v>217</v>
      </c>
      <c r="CO6527" s="52"/>
      <c r="CP6527" s="52"/>
      <c r="CQ6527" s="52"/>
      <c r="CR6527" s="52"/>
      <c r="CS6527" s="52"/>
      <c r="CT6527" s="52"/>
      <c r="CU6527" s="33"/>
      <c r="CV6527" s="33"/>
    </row>
    <row r="6528" spans="74:100">
      <c r="BV6528" s="62"/>
      <c r="BW6528" s="62"/>
      <c r="BX6528" s="62"/>
      <c r="BY6528" s="62"/>
      <c r="BZ6528" s="62"/>
      <c r="CA6528" s="62"/>
      <c r="CB6528" s="62"/>
      <c r="CC6528" s="62"/>
      <c r="CD6528" s="62"/>
      <c r="CE6528" s="62"/>
      <c r="CF6528" s="62"/>
      <c r="CL6528" s="56" t="s">
        <v>18917</v>
      </c>
      <c r="CM6528" s="56"/>
      <c r="CN6528" s="56"/>
      <c r="CO6528" s="52"/>
      <c r="CP6528" s="52"/>
      <c r="CQ6528" s="52"/>
      <c r="CR6528" s="52"/>
      <c r="CS6528" s="52"/>
      <c r="CT6528" s="52"/>
      <c r="CU6528" s="33"/>
      <c r="CV6528" s="33"/>
    </row>
    <row r="6529" spans="74:100">
      <c r="BV6529" s="62"/>
      <c r="BW6529" s="62"/>
      <c r="BX6529" s="62"/>
      <c r="BY6529" s="62"/>
      <c r="BZ6529" s="62"/>
      <c r="CA6529" s="62"/>
      <c r="CB6529" s="62"/>
      <c r="CC6529" s="62"/>
      <c r="CD6529" s="62"/>
      <c r="CE6529" s="62"/>
      <c r="CF6529" s="62"/>
      <c r="CL6529" s="56" t="s">
        <v>4979</v>
      </c>
      <c r="CM6529" s="56" t="s">
        <v>217</v>
      </c>
      <c r="CN6529" s="56" t="s">
        <v>217</v>
      </c>
      <c r="CO6529" s="52"/>
      <c r="CP6529" s="52"/>
      <c r="CQ6529" s="52"/>
      <c r="CR6529" s="52"/>
      <c r="CS6529" s="52"/>
      <c r="CT6529" s="52"/>
      <c r="CU6529" s="33"/>
      <c r="CV6529" s="33"/>
    </row>
    <row r="6530" spans="74:100">
      <c r="BV6530" s="62"/>
      <c r="BW6530" s="62"/>
      <c r="BX6530" s="62"/>
      <c r="BY6530" s="62"/>
      <c r="BZ6530" s="62"/>
      <c r="CA6530" s="62"/>
      <c r="CB6530" s="62"/>
      <c r="CC6530" s="62"/>
      <c r="CD6530" s="62"/>
      <c r="CE6530" s="62"/>
      <c r="CF6530" s="62"/>
      <c r="CL6530" s="56" t="s">
        <v>18918</v>
      </c>
      <c r="CM6530" s="56"/>
      <c r="CN6530" s="56"/>
      <c r="CO6530" s="52"/>
      <c r="CP6530" s="52"/>
      <c r="CQ6530" s="52"/>
      <c r="CR6530" s="52"/>
      <c r="CS6530" s="52"/>
      <c r="CT6530" s="52"/>
      <c r="CU6530" s="33"/>
      <c r="CV6530" s="33"/>
    </row>
    <row r="6531" spans="74:100">
      <c r="BV6531" s="62"/>
      <c r="BW6531" s="62"/>
      <c r="BX6531" s="62"/>
      <c r="BY6531" s="62"/>
      <c r="BZ6531" s="62"/>
      <c r="CA6531" s="62"/>
      <c r="CB6531" s="62"/>
      <c r="CC6531" s="62"/>
      <c r="CD6531" s="62"/>
      <c r="CE6531" s="62"/>
      <c r="CF6531" s="62"/>
      <c r="CL6531" s="56" t="s">
        <v>27825</v>
      </c>
      <c r="CM6531" s="56" t="s">
        <v>217</v>
      </c>
      <c r="CN6531" s="56" t="s">
        <v>217</v>
      </c>
      <c r="CO6531" s="52"/>
      <c r="CP6531" s="52"/>
      <c r="CQ6531" s="52"/>
      <c r="CR6531" s="52"/>
      <c r="CS6531" s="52"/>
      <c r="CT6531" s="52"/>
      <c r="CU6531" s="33"/>
      <c r="CV6531" s="33"/>
    </row>
    <row r="6532" spans="74:100">
      <c r="BV6532" s="62"/>
      <c r="BW6532" s="62"/>
      <c r="BX6532" s="62"/>
      <c r="BY6532" s="62"/>
      <c r="BZ6532" s="62"/>
      <c r="CA6532" s="62"/>
      <c r="CB6532" s="62"/>
      <c r="CC6532" s="62"/>
      <c r="CD6532" s="62"/>
      <c r="CE6532" s="62"/>
      <c r="CF6532" s="62"/>
      <c r="CL6532" s="56" t="s">
        <v>18899</v>
      </c>
      <c r="CM6532" s="56"/>
      <c r="CN6532" s="56"/>
      <c r="CO6532" s="52"/>
      <c r="CP6532" s="52"/>
      <c r="CQ6532" s="52"/>
      <c r="CR6532" s="52"/>
      <c r="CS6532" s="52"/>
      <c r="CT6532" s="52"/>
      <c r="CU6532" s="33"/>
      <c r="CV6532" s="33"/>
    </row>
    <row r="6533" spans="74:100">
      <c r="BV6533" s="62"/>
      <c r="BW6533" s="62"/>
      <c r="BX6533" s="62"/>
      <c r="BY6533" s="62"/>
      <c r="BZ6533" s="62"/>
      <c r="CA6533" s="62"/>
      <c r="CB6533" s="62"/>
      <c r="CC6533" s="62"/>
      <c r="CD6533" s="62"/>
      <c r="CE6533" s="62"/>
      <c r="CF6533" s="62"/>
      <c r="CL6533" s="56" t="s">
        <v>27826</v>
      </c>
      <c r="CM6533" s="56" t="s">
        <v>217</v>
      </c>
      <c r="CN6533" s="56" t="s">
        <v>217</v>
      </c>
      <c r="CO6533" s="52"/>
      <c r="CP6533" s="52"/>
      <c r="CQ6533" s="52"/>
      <c r="CR6533" s="52"/>
      <c r="CS6533" s="52"/>
      <c r="CT6533" s="52"/>
      <c r="CU6533" s="33"/>
      <c r="CV6533" s="33"/>
    </row>
    <row r="6534" spans="74:100">
      <c r="BV6534" s="62"/>
      <c r="BW6534" s="62"/>
      <c r="BX6534" s="62"/>
      <c r="BY6534" s="62"/>
      <c r="BZ6534" s="62"/>
      <c r="CA6534" s="62"/>
      <c r="CB6534" s="62"/>
      <c r="CC6534" s="62"/>
      <c r="CD6534" s="62"/>
      <c r="CE6534" s="62"/>
      <c r="CF6534" s="62"/>
      <c r="CL6534" s="56" t="s">
        <v>18899</v>
      </c>
      <c r="CM6534" s="56"/>
      <c r="CN6534" s="56"/>
      <c r="CO6534" s="52"/>
      <c r="CP6534" s="52"/>
      <c r="CQ6534" s="52"/>
      <c r="CR6534" s="52"/>
      <c r="CS6534" s="52"/>
      <c r="CT6534" s="52"/>
      <c r="CU6534" s="33"/>
      <c r="CV6534" s="33"/>
    </row>
    <row r="6535" spans="74:100">
      <c r="BV6535" s="62"/>
      <c r="BW6535" s="62"/>
      <c r="BX6535" s="62"/>
      <c r="BY6535" s="62"/>
      <c r="BZ6535" s="62"/>
      <c r="CA6535" s="62"/>
      <c r="CB6535" s="62"/>
      <c r="CC6535" s="62"/>
      <c r="CD6535" s="62"/>
      <c r="CE6535" s="62"/>
      <c r="CF6535" s="62"/>
      <c r="CL6535" s="56" t="s">
        <v>27827</v>
      </c>
      <c r="CM6535" s="56" t="s">
        <v>217</v>
      </c>
      <c r="CN6535" s="56" t="s">
        <v>217</v>
      </c>
      <c r="CO6535" s="52"/>
      <c r="CP6535" s="52"/>
      <c r="CQ6535" s="52"/>
      <c r="CR6535" s="52"/>
      <c r="CS6535" s="52"/>
      <c r="CT6535" s="52"/>
      <c r="CU6535" s="33"/>
      <c r="CV6535" s="33"/>
    </row>
    <row r="6536" spans="74:100">
      <c r="BV6536" s="62"/>
      <c r="BW6536" s="62"/>
      <c r="BX6536" s="62"/>
      <c r="BY6536" s="62"/>
      <c r="BZ6536" s="62"/>
      <c r="CA6536" s="62"/>
      <c r="CB6536" s="62"/>
      <c r="CC6536" s="62"/>
      <c r="CD6536" s="62"/>
      <c r="CE6536" s="62"/>
      <c r="CF6536" s="62"/>
      <c r="CL6536" s="56" t="s">
        <v>18899</v>
      </c>
      <c r="CM6536" s="56"/>
      <c r="CN6536" s="56"/>
      <c r="CO6536" s="52"/>
      <c r="CP6536" s="52"/>
      <c r="CQ6536" s="52"/>
      <c r="CR6536" s="52"/>
      <c r="CS6536" s="52"/>
      <c r="CT6536" s="52"/>
      <c r="CU6536" s="33"/>
      <c r="CV6536" s="33"/>
    </row>
    <row r="6537" spans="74:100">
      <c r="BV6537" s="62"/>
      <c r="BW6537" s="62"/>
      <c r="BX6537" s="62"/>
      <c r="BY6537" s="62"/>
      <c r="BZ6537" s="62"/>
      <c r="CA6537" s="62"/>
      <c r="CB6537" s="62"/>
      <c r="CC6537" s="62"/>
      <c r="CD6537" s="62"/>
      <c r="CE6537" s="62"/>
      <c r="CF6537" s="62"/>
      <c r="CL6537" s="56" t="s">
        <v>21795</v>
      </c>
      <c r="CM6537" s="56" t="s">
        <v>217</v>
      </c>
      <c r="CN6537" s="56" t="s">
        <v>217</v>
      </c>
      <c r="CO6537" s="52"/>
      <c r="CP6537" s="52"/>
      <c r="CQ6537" s="52"/>
      <c r="CR6537" s="52"/>
      <c r="CS6537" s="52"/>
      <c r="CT6537" s="52"/>
      <c r="CU6537" s="33"/>
      <c r="CV6537" s="33"/>
    </row>
    <row r="6538" spans="74:100">
      <c r="BV6538" s="62"/>
      <c r="BW6538" s="62"/>
      <c r="BX6538" s="62"/>
      <c r="BY6538" s="62"/>
      <c r="BZ6538" s="62"/>
      <c r="CA6538" s="62"/>
      <c r="CB6538" s="62"/>
      <c r="CC6538" s="62"/>
      <c r="CD6538" s="62"/>
      <c r="CE6538" s="62"/>
      <c r="CF6538" s="62"/>
      <c r="CL6538" s="56" t="s">
        <v>18899</v>
      </c>
      <c r="CM6538" s="56"/>
      <c r="CN6538" s="56"/>
      <c r="CO6538" s="52"/>
      <c r="CP6538" s="52"/>
      <c r="CQ6538" s="52"/>
      <c r="CR6538" s="52"/>
      <c r="CS6538" s="52"/>
      <c r="CT6538" s="52"/>
      <c r="CU6538" s="33"/>
      <c r="CV6538" s="33"/>
    </row>
    <row r="6539" spans="74:100">
      <c r="BV6539" s="62"/>
      <c r="BW6539" s="62"/>
      <c r="BX6539" s="62"/>
      <c r="BY6539" s="62"/>
      <c r="BZ6539" s="62"/>
      <c r="CA6539" s="62"/>
      <c r="CB6539" s="62"/>
      <c r="CC6539" s="62"/>
      <c r="CD6539" s="62"/>
      <c r="CE6539" s="62"/>
      <c r="CF6539" s="62"/>
      <c r="CL6539" s="56" t="s">
        <v>27828</v>
      </c>
      <c r="CM6539" s="56" t="s">
        <v>217</v>
      </c>
      <c r="CN6539" s="56" t="s">
        <v>217</v>
      </c>
      <c r="CO6539" s="52"/>
      <c r="CP6539" s="52"/>
      <c r="CQ6539" s="52"/>
      <c r="CR6539" s="52"/>
      <c r="CS6539" s="52"/>
      <c r="CT6539" s="52"/>
      <c r="CU6539" s="33"/>
      <c r="CV6539" s="33"/>
    </row>
    <row r="6540" spans="74:100">
      <c r="BV6540" s="62"/>
      <c r="BW6540" s="62"/>
      <c r="BX6540" s="62"/>
      <c r="BY6540" s="62"/>
      <c r="BZ6540" s="62"/>
      <c r="CA6540" s="62"/>
      <c r="CB6540" s="62"/>
      <c r="CC6540" s="62"/>
      <c r="CD6540" s="62"/>
      <c r="CE6540" s="62"/>
      <c r="CF6540" s="62"/>
      <c r="CL6540" s="56" t="s">
        <v>18899</v>
      </c>
      <c r="CM6540" s="56"/>
      <c r="CN6540" s="56"/>
      <c r="CO6540" s="52"/>
      <c r="CP6540" s="52"/>
      <c r="CQ6540" s="52"/>
      <c r="CR6540" s="52"/>
      <c r="CS6540" s="52"/>
      <c r="CT6540" s="52"/>
      <c r="CU6540" s="33"/>
      <c r="CV6540" s="33"/>
    </row>
    <row r="6541" spans="74:100">
      <c r="BV6541" s="62"/>
      <c r="BW6541" s="62"/>
      <c r="BX6541" s="62"/>
      <c r="BY6541" s="62"/>
      <c r="BZ6541" s="62"/>
      <c r="CA6541" s="62"/>
      <c r="CB6541" s="62"/>
      <c r="CC6541" s="62"/>
      <c r="CD6541" s="62"/>
      <c r="CE6541" s="62"/>
      <c r="CF6541" s="62"/>
      <c r="CL6541" s="56" t="s">
        <v>21796</v>
      </c>
      <c r="CM6541" s="56" t="s">
        <v>217</v>
      </c>
      <c r="CN6541" s="56" t="s">
        <v>217</v>
      </c>
      <c r="CO6541" s="52"/>
      <c r="CP6541" s="52"/>
      <c r="CQ6541" s="52"/>
      <c r="CR6541" s="52"/>
      <c r="CS6541" s="52"/>
      <c r="CT6541" s="52"/>
      <c r="CU6541" s="33"/>
      <c r="CV6541" s="33"/>
    </row>
    <row r="6542" spans="74:100">
      <c r="BV6542" s="62"/>
      <c r="BW6542" s="62"/>
      <c r="BX6542" s="62"/>
      <c r="BY6542" s="62"/>
      <c r="BZ6542" s="62"/>
      <c r="CA6542" s="62"/>
      <c r="CB6542" s="62"/>
      <c r="CC6542" s="62"/>
      <c r="CD6542" s="62"/>
      <c r="CE6542" s="62"/>
      <c r="CF6542" s="62"/>
      <c r="CL6542" s="56" t="s">
        <v>18899</v>
      </c>
      <c r="CM6542" s="56"/>
      <c r="CN6542" s="56"/>
      <c r="CO6542" s="52"/>
      <c r="CP6542" s="52"/>
      <c r="CQ6542" s="52"/>
      <c r="CR6542" s="52"/>
      <c r="CS6542" s="52"/>
      <c r="CT6542" s="52"/>
      <c r="CU6542" s="33"/>
      <c r="CV6542" s="33"/>
    </row>
    <row r="6543" spans="74:100">
      <c r="BV6543" s="62"/>
      <c r="BW6543" s="62"/>
      <c r="BX6543" s="62"/>
      <c r="BY6543" s="62"/>
      <c r="BZ6543" s="62"/>
      <c r="CA6543" s="62"/>
      <c r="CB6543" s="62"/>
      <c r="CC6543" s="62"/>
      <c r="CD6543" s="62"/>
      <c r="CE6543" s="62"/>
      <c r="CF6543" s="62"/>
      <c r="CL6543" s="56" t="s">
        <v>27829</v>
      </c>
      <c r="CM6543" s="56" t="s">
        <v>217</v>
      </c>
      <c r="CN6543" s="56" t="s">
        <v>217</v>
      </c>
      <c r="CO6543" s="52"/>
      <c r="CP6543" s="52"/>
      <c r="CQ6543" s="52"/>
      <c r="CR6543" s="52"/>
      <c r="CS6543" s="52"/>
      <c r="CT6543" s="52"/>
      <c r="CU6543" s="33"/>
      <c r="CV6543" s="33"/>
    </row>
    <row r="6544" spans="74:100">
      <c r="BV6544" s="62"/>
      <c r="BW6544" s="62"/>
      <c r="BX6544" s="62"/>
      <c r="BY6544" s="62"/>
      <c r="BZ6544" s="62"/>
      <c r="CA6544" s="62"/>
      <c r="CB6544" s="62"/>
      <c r="CC6544" s="62"/>
      <c r="CD6544" s="62"/>
      <c r="CE6544" s="62"/>
      <c r="CF6544" s="62"/>
      <c r="CL6544" s="56" t="s">
        <v>18899</v>
      </c>
      <c r="CM6544" s="56"/>
      <c r="CN6544" s="56"/>
      <c r="CO6544" s="52"/>
      <c r="CP6544" s="52"/>
      <c r="CQ6544" s="52"/>
      <c r="CR6544" s="52"/>
      <c r="CS6544" s="52"/>
      <c r="CT6544" s="52"/>
      <c r="CU6544" s="33"/>
      <c r="CV6544" s="33"/>
    </row>
    <row r="6545" spans="74:100">
      <c r="BV6545" s="62"/>
      <c r="BW6545" s="62"/>
      <c r="BX6545" s="62"/>
      <c r="BY6545" s="62"/>
      <c r="BZ6545" s="62"/>
      <c r="CA6545" s="62"/>
      <c r="CB6545" s="62"/>
      <c r="CC6545" s="62"/>
      <c r="CD6545" s="62"/>
      <c r="CE6545" s="62"/>
      <c r="CF6545" s="62"/>
      <c r="CL6545" s="56" t="s">
        <v>27830</v>
      </c>
      <c r="CM6545" s="56" t="s">
        <v>217</v>
      </c>
      <c r="CN6545" s="56" t="s">
        <v>217</v>
      </c>
      <c r="CO6545" s="52"/>
      <c r="CP6545" s="52"/>
      <c r="CQ6545" s="52"/>
      <c r="CR6545" s="52"/>
      <c r="CS6545" s="52"/>
      <c r="CT6545" s="52"/>
      <c r="CU6545" s="33"/>
      <c r="CV6545" s="33"/>
    </row>
    <row r="6546" spans="74:100">
      <c r="BV6546" s="62"/>
      <c r="BW6546" s="62"/>
      <c r="BX6546" s="62"/>
      <c r="BY6546" s="62"/>
      <c r="BZ6546" s="62"/>
      <c r="CA6546" s="62"/>
      <c r="CB6546" s="62"/>
      <c r="CC6546" s="62"/>
      <c r="CD6546" s="62"/>
      <c r="CE6546" s="62"/>
      <c r="CF6546" s="62"/>
      <c r="CL6546" s="56" t="s">
        <v>18899</v>
      </c>
      <c r="CM6546" s="56"/>
      <c r="CN6546" s="56"/>
      <c r="CO6546" s="52"/>
      <c r="CP6546" s="52"/>
      <c r="CQ6546" s="52"/>
      <c r="CR6546" s="52"/>
      <c r="CS6546" s="52"/>
      <c r="CT6546" s="52"/>
      <c r="CU6546" s="33"/>
      <c r="CV6546" s="33"/>
    </row>
    <row r="6547" spans="74:100">
      <c r="BV6547" s="62"/>
      <c r="BW6547" s="62"/>
      <c r="BX6547" s="62"/>
      <c r="BY6547" s="62"/>
      <c r="BZ6547" s="62"/>
      <c r="CA6547" s="62"/>
      <c r="CB6547" s="62"/>
      <c r="CC6547" s="62"/>
      <c r="CD6547" s="62"/>
      <c r="CE6547" s="62"/>
      <c r="CF6547" s="62"/>
      <c r="CL6547" s="56" t="s">
        <v>27831</v>
      </c>
      <c r="CM6547" s="56" t="s">
        <v>3118</v>
      </c>
      <c r="CN6547" s="56" t="s">
        <v>3118</v>
      </c>
      <c r="CO6547" s="52"/>
      <c r="CP6547" s="52"/>
      <c r="CQ6547" s="52"/>
      <c r="CR6547" s="52"/>
      <c r="CS6547" s="52"/>
      <c r="CT6547" s="52"/>
      <c r="CU6547" s="33"/>
      <c r="CV6547" s="33"/>
    </row>
    <row r="6548" spans="74:100">
      <c r="BV6548" s="62"/>
      <c r="BW6548" s="62"/>
      <c r="BX6548" s="62"/>
      <c r="BY6548" s="62"/>
      <c r="BZ6548" s="62"/>
      <c r="CA6548" s="62"/>
      <c r="CB6548" s="62"/>
      <c r="CC6548" s="62"/>
      <c r="CD6548" s="62"/>
      <c r="CE6548" s="62"/>
      <c r="CF6548" s="62"/>
      <c r="CL6548" s="56" t="s">
        <v>27832</v>
      </c>
      <c r="CM6548" s="56"/>
      <c r="CN6548" s="56"/>
      <c r="CO6548" s="52"/>
      <c r="CP6548" s="52"/>
      <c r="CQ6548" s="52"/>
      <c r="CR6548" s="52"/>
      <c r="CS6548" s="52"/>
      <c r="CT6548" s="52"/>
      <c r="CU6548" s="33"/>
      <c r="CV6548" s="33"/>
    </row>
    <row r="6549" spans="74:100">
      <c r="BV6549" s="62"/>
      <c r="BW6549" s="62"/>
      <c r="BX6549" s="62"/>
      <c r="BY6549" s="62"/>
      <c r="BZ6549" s="62"/>
      <c r="CA6549" s="62"/>
      <c r="CB6549" s="62"/>
      <c r="CC6549" s="62"/>
      <c r="CD6549" s="62"/>
      <c r="CE6549" s="62"/>
      <c r="CF6549" s="62"/>
      <c r="CL6549" s="56" t="s">
        <v>27833</v>
      </c>
      <c r="CM6549" s="56" t="s">
        <v>217</v>
      </c>
      <c r="CN6549" s="56" t="s">
        <v>217</v>
      </c>
      <c r="CO6549" s="52"/>
      <c r="CP6549" s="52"/>
      <c r="CQ6549" s="52"/>
      <c r="CR6549" s="52"/>
      <c r="CS6549" s="52"/>
      <c r="CT6549" s="52"/>
      <c r="CU6549" s="33"/>
      <c r="CV6549" s="33"/>
    </row>
    <row r="6550" spans="74:100">
      <c r="BV6550" s="62"/>
      <c r="BW6550" s="62"/>
      <c r="BX6550" s="62"/>
      <c r="BY6550" s="62"/>
      <c r="BZ6550" s="62"/>
      <c r="CA6550" s="62"/>
      <c r="CB6550" s="62"/>
      <c r="CC6550" s="62"/>
      <c r="CD6550" s="62"/>
      <c r="CE6550" s="62"/>
      <c r="CF6550" s="62"/>
      <c r="CL6550" s="56" t="s">
        <v>27834</v>
      </c>
      <c r="CM6550" s="56"/>
      <c r="CN6550" s="56"/>
      <c r="CO6550" s="52"/>
      <c r="CP6550" s="52"/>
      <c r="CQ6550" s="52"/>
      <c r="CR6550" s="52"/>
      <c r="CS6550" s="52"/>
      <c r="CT6550" s="52"/>
      <c r="CU6550" s="33"/>
      <c r="CV6550" s="33"/>
    </row>
    <row r="6551" spans="74:100">
      <c r="BV6551" s="62"/>
      <c r="BW6551" s="62"/>
      <c r="BX6551" s="62"/>
      <c r="BY6551" s="62"/>
      <c r="BZ6551" s="62"/>
      <c r="CA6551" s="62"/>
      <c r="CB6551" s="62"/>
      <c r="CC6551" s="62"/>
      <c r="CD6551" s="62"/>
      <c r="CE6551" s="62"/>
      <c r="CF6551" s="62"/>
      <c r="CL6551" s="56" t="s">
        <v>4980</v>
      </c>
      <c r="CM6551" s="56" t="s">
        <v>3118</v>
      </c>
      <c r="CN6551" s="56" t="s">
        <v>3118</v>
      </c>
      <c r="CO6551" s="52"/>
      <c r="CP6551" s="52"/>
      <c r="CQ6551" s="52"/>
      <c r="CR6551" s="52"/>
      <c r="CS6551" s="52"/>
      <c r="CT6551" s="52"/>
      <c r="CU6551" s="33"/>
      <c r="CV6551" s="33"/>
    </row>
    <row r="6552" spans="74:100">
      <c r="BV6552" s="62"/>
      <c r="BW6552" s="62"/>
      <c r="BX6552" s="62"/>
      <c r="BY6552" s="62"/>
      <c r="BZ6552" s="62"/>
      <c r="CA6552" s="62"/>
      <c r="CB6552" s="62"/>
      <c r="CC6552" s="62"/>
      <c r="CD6552" s="62"/>
      <c r="CE6552" s="62"/>
      <c r="CF6552" s="62"/>
      <c r="CL6552" s="56" t="s">
        <v>20558</v>
      </c>
      <c r="CM6552" s="56"/>
      <c r="CN6552" s="56"/>
      <c r="CO6552" s="52"/>
      <c r="CP6552" s="52"/>
      <c r="CQ6552" s="52"/>
      <c r="CR6552" s="52"/>
      <c r="CS6552" s="52"/>
      <c r="CT6552" s="52"/>
      <c r="CU6552" s="33"/>
      <c r="CV6552" s="33"/>
    </row>
    <row r="6553" spans="74:100">
      <c r="BV6553" s="62"/>
      <c r="BW6553" s="62"/>
      <c r="BX6553" s="62"/>
      <c r="BY6553" s="62"/>
      <c r="BZ6553" s="62"/>
      <c r="CA6553" s="62"/>
      <c r="CB6553" s="62"/>
      <c r="CC6553" s="62"/>
      <c r="CD6553" s="62"/>
      <c r="CE6553" s="62"/>
      <c r="CF6553" s="62"/>
      <c r="CL6553" s="56" t="s">
        <v>1676</v>
      </c>
      <c r="CM6553" s="56" t="s">
        <v>213</v>
      </c>
      <c r="CN6553" s="56" t="s">
        <v>213</v>
      </c>
      <c r="CO6553" s="52"/>
      <c r="CP6553" s="52"/>
      <c r="CQ6553" s="52"/>
      <c r="CR6553" s="52"/>
      <c r="CS6553" s="52"/>
      <c r="CT6553" s="52"/>
      <c r="CU6553" s="33"/>
      <c r="CV6553" s="33"/>
    </row>
    <row r="6554" spans="74:100">
      <c r="BV6554" s="62"/>
      <c r="BW6554" s="62"/>
      <c r="BX6554" s="62"/>
      <c r="BY6554" s="62"/>
      <c r="BZ6554" s="62"/>
      <c r="CA6554" s="62"/>
      <c r="CB6554" s="62"/>
      <c r="CC6554" s="62"/>
      <c r="CD6554" s="62"/>
      <c r="CE6554" s="62"/>
      <c r="CF6554" s="62"/>
      <c r="CL6554" s="56" t="s">
        <v>21797</v>
      </c>
      <c r="CM6554" s="56"/>
      <c r="CN6554" s="56"/>
      <c r="CO6554" s="52"/>
      <c r="CP6554" s="52"/>
      <c r="CQ6554" s="52"/>
      <c r="CR6554" s="52"/>
      <c r="CS6554" s="52"/>
      <c r="CT6554" s="52"/>
      <c r="CU6554" s="33"/>
      <c r="CV6554" s="33"/>
    </row>
    <row r="6555" spans="74:100">
      <c r="BV6555" s="62"/>
      <c r="BW6555" s="62"/>
      <c r="BX6555" s="62"/>
      <c r="BY6555" s="62"/>
      <c r="BZ6555" s="62"/>
      <c r="CA6555" s="62"/>
      <c r="CB6555" s="62"/>
      <c r="CC6555" s="62"/>
      <c r="CD6555" s="62"/>
      <c r="CE6555" s="62"/>
      <c r="CF6555" s="62"/>
      <c r="CL6555" s="56" t="s">
        <v>4981</v>
      </c>
      <c r="CM6555" s="56" t="s">
        <v>3118</v>
      </c>
      <c r="CN6555" s="56" t="s">
        <v>3118</v>
      </c>
      <c r="CO6555" s="52"/>
      <c r="CP6555" s="52"/>
      <c r="CQ6555" s="52"/>
      <c r="CR6555" s="52"/>
      <c r="CS6555" s="52"/>
      <c r="CT6555" s="52"/>
      <c r="CU6555" s="33"/>
      <c r="CV6555" s="33"/>
    </row>
    <row r="6556" spans="74:100">
      <c r="BV6556" s="62"/>
      <c r="BW6556" s="62"/>
      <c r="BX6556" s="62"/>
      <c r="BY6556" s="62"/>
      <c r="BZ6556" s="62"/>
      <c r="CA6556" s="62"/>
      <c r="CB6556" s="62"/>
      <c r="CC6556" s="62"/>
      <c r="CD6556" s="62"/>
      <c r="CE6556" s="62"/>
      <c r="CF6556" s="62"/>
      <c r="CL6556" s="56" t="s">
        <v>18919</v>
      </c>
      <c r="CM6556" s="56"/>
      <c r="CN6556" s="56"/>
      <c r="CO6556" s="52"/>
      <c r="CP6556" s="52"/>
      <c r="CQ6556" s="52"/>
      <c r="CR6556" s="52"/>
      <c r="CS6556" s="52"/>
      <c r="CT6556" s="52"/>
      <c r="CU6556" s="33"/>
      <c r="CV6556" s="33"/>
    </row>
    <row r="6557" spans="74:100">
      <c r="BV6557" s="62"/>
      <c r="BW6557" s="62"/>
      <c r="BX6557" s="62"/>
      <c r="BY6557" s="62"/>
      <c r="BZ6557" s="62"/>
      <c r="CA6557" s="62"/>
      <c r="CB6557" s="62"/>
      <c r="CC6557" s="62"/>
      <c r="CD6557" s="62"/>
      <c r="CE6557" s="62"/>
      <c r="CF6557" s="62"/>
      <c r="CL6557" s="56" t="s">
        <v>1677</v>
      </c>
      <c r="CM6557" s="56" t="s">
        <v>216</v>
      </c>
      <c r="CN6557" s="56" t="s">
        <v>216</v>
      </c>
      <c r="CO6557" s="52"/>
      <c r="CP6557" s="52"/>
      <c r="CQ6557" s="52"/>
      <c r="CR6557" s="52"/>
      <c r="CS6557" s="52"/>
      <c r="CT6557" s="52"/>
      <c r="CU6557" s="33"/>
      <c r="CV6557" s="33"/>
    </row>
    <row r="6558" spans="74:100">
      <c r="BV6558" s="62"/>
      <c r="BW6558" s="62"/>
      <c r="BX6558" s="62"/>
      <c r="BY6558" s="62"/>
      <c r="BZ6558" s="62"/>
      <c r="CA6558" s="62"/>
      <c r="CB6558" s="62"/>
      <c r="CC6558" s="62"/>
      <c r="CD6558" s="62"/>
      <c r="CE6558" s="62"/>
      <c r="CF6558" s="62"/>
      <c r="CL6558" s="56" t="s">
        <v>21798</v>
      </c>
      <c r="CM6558" s="56"/>
      <c r="CN6558" s="56"/>
      <c r="CO6558" s="52"/>
      <c r="CP6558" s="52"/>
      <c r="CQ6558" s="52"/>
      <c r="CR6558" s="52"/>
      <c r="CS6558" s="52"/>
      <c r="CT6558" s="52"/>
      <c r="CU6558" s="33"/>
      <c r="CV6558" s="33"/>
    </row>
    <row r="6559" spans="74:100">
      <c r="BV6559" s="62"/>
      <c r="BW6559" s="62"/>
      <c r="BX6559" s="62"/>
      <c r="BY6559" s="62"/>
      <c r="BZ6559" s="62"/>
      <c r="CA6559" s="62"/>
      <c r="CB6559" s="62"/>
      <c r="CC6559" s="62"/>
      <c r="CD6559" s="62"/>
      <c r="CE6559" s="62"/>
      <c r="CF6559" s="62"/>
      <c r="CL6559" s="56" t="s">
        <v>4982</v>
      </c>
      <c r="CM6559" s="56" t="s">
        <v>216</v>
      </c>
      <c r="CN6559" s="56" t="s">
        <v>216</v>
      </c>
      <c r="CO6559" s="52"/>
      <c r="CP6559" s="52"/>
      <c r="CQ6559" s="52"/>
      <c r="CR6559" s="52"/>
      <c r="CS6559" s="52"/>
      <c r="CT6559" s="52"/>
      <c r="CU6559" s="33"/>
      <c r="CV6559" s="33"/>
    </row>
    <row r="6560" spans="74:100">
      <c r="BV6560" s="62"/>
      <c r="BW6560" s="62"/>
      <c r="BX6560" s="62"/>
      <c r="BY6560" s="62"/>
      <c r="BZ6560" s="62"/>
      <c r="CA6560" s="62"/>
      <c r="CB6560" s="62"/>
      <c r="CC6560" s="62"/>
      <c r="CD6560" s="62"/>
      <c r="CE6560" s="62"/>
      <c r="CF6560" s="62"/>
      <c r="CL6560" s="56" t="s">
        <v>21799</v>
      </c>
      <c r="CM6560" s="56"/>
      <c r="CN6560" s="56"/>
      <c r="CO6560" s="52"/>
      <c r="CP6560" s="52"/>
      <c r="CQ6560" s="52"/>
      <c r="CR6560" s="52"/>
      <c r="CS6560" s="52"/>
      <c r="CT6560" s="52"/>
      <c r="CU6560" s="33"/>
      <c r="CV6560" s="33"/>
    </row>
    <row r="6561" spans="74:100">
      <c r="BV6561" s="62"/>
      <c r="BW6561" s="62"/>
      <c r="BX6561" s="62"/>
      <c r="BY6561" s="62"/>
      <c r="BZ6561" s="62"/>
      <c r="CA6561" s="62"/>
      <c r="CB6561" s="62"/>
      <c r="CC6561" s="62"/>
      <c r="CD6561" s="62"/>
      <c r="CE6561" s="62"/>
      <c r="CF6561" s="62"/>
      <c r="CL6561" s="56" t="s">
        <v>4983</v>
      </c>
      <c r="CM6561" s="56" t="s">
        <v>3118</v>
      </c>
      <c r="CN6561" s="56" t="s">
        <v>3118</v>
      </c>
      <c r="CO6561" s="52"/>
      <c r="CP6561" s="52"/>
      <c r="CQ6561" s="52"/>
      <c r="CR6561" s="52"/>
      <c r="CS6561" s="52"/>
      <c r="CT6561" s="52"/>
      <c r="CU6561" s="33"/>
      <c r="CV6561" s="33"/>
    </row>
    <row r="6562" spans="74:100">
      <c r="BV6562" s="62"/>
      <c r="BW6562" s="62"/>
      <c r="BX6562" s="62"/>
      <c r="BY6562" s="62"/>
      <c r="BZ6562" s="62"/>
      <c r="CA6562" s="62"/>
      <c r="CB6562" s="62"/>
      <c r="CC6562" s="62"/>
      <c r="CD6562" s="62"/>
      <c r="CE6562" s="62"/>
      <c r="CF6562" s="62"/>
      <c r="CL6562" s="56" t="s">
        <v>18920</v>
      </c>
      <c r="CM6562" s="56"/>
      <c r="CN6562" s="56"/>
      <c r="CO6562" s="52"/>
      <c r="CP6562" s="52"/>
      <c r="CQ6562" s="52"/>
      <c r="CR6562" s="52"/>
      <c r="CS6562" s="52"/>
      <c r="CT6562" s="52"/>
      <c r="CU6562" s="33"/>
      <c r="CV6562" s="33"/>
    </row>
    <row r="6563" spans="74:100">
      <c r="BV6563" s="62"/>
      <c r="BW6563" s="62"/>
      <c r="BX6563" s="62"/>
      <c r="BY6563" s="62"/>
      <c r="BZ6563" s="62"/>
      <c r="CA6563" s="62"/>
      <c r="CB6563" s="62"/>
      <c r="CC6563" s="62"/>
      <c r="CD6563" s="62"/>
      <c r="CE6563" s="62"/>
      <c r="CF6563" s="62"/>
      <c r="CL6563" s="56" t="s">
        <v>4984</v>
      </c>
      <c r="CM6563" s="56" t="s">
        <v>217</v>
      </c>
      <c r="CN6563" s="56" t="s">
        <v>217</v>
      </c>
      <c r="CO6563" s="52"/>
      <c r="CP6563" s="52"/>
      <c r="CQ6563" s="52"/>
      <c r="CR6563" s="52"/>
      <c r="CS6563" s="52"/>
      <c r="CT6563" s="52"/>
      <c r="CU6563" s="33"/>
      <c r="CV6563" s="33"/>
    </row>
    <row r="6564" spans="74:100">
      <c r="BV6564" s="62"/>
      <c r="BW6564" s="62"/>
      <c r="BX6564" s="62"/>
      <c r="BY6564" s="62"/>
      <c r="BZ6564" s="62"/>
      <c r="CA6564" s="62"/>
      <c r="CB6564" s="62"/>
      <c r="CC6564" s="62"/>
      <c r="CD6564" s="62"/>
      <c r="CE6564" s="62"/>
      <c r="CF6564" s="62"/>
      <c r="CL6564" s="56" t="s">
        <v>18921</v>
      </c>
      <c r="CM6564" s="56"/>
      <c r="CN6564" s="56"/>
      <c r="CO6564" s="52"/>
      <c r="CP6564" s="52"/>
      <c r="CQ6564" s="52"/>
      <c r="CR6564" s="52"/>
      <c r="CS6564" s="52"/>
      <c r="CT6564" s="52"/>
      <c r="CU6564" s="33"/>
      <c r="CV6564" s="33"/>
    </row>
    <row r="6565" spans="74:100">
      <c r="BV6565" s="62"/>
      <c r="BW6565" s="62"/>
      <c r="BX6565" s="62"/>
      <c r="BY6565" s="62"/>
      <c r="BZ6565" s="62"/>
      <c r="CA6565" s="62"/>
      <c r="CB6565" s="62"/>
      <c r="CC6565" s="62"/>
      <c r="CD6565" s="62"/>
      <c r="CE6565" s="62"/>
      <c r="CF6565" s="62"/>
      <c r="CL6565" s="56" t="s">
        <v>27835</v>
      </c>
      <c r="CM6565" s="56" t="s">
        <v>3118</v>
      </c>
      <c r="CN6565" s="56" t="s">
        <v>3118</v>
      </c>
      <c r="CO6565" s="52"/>
      <c r="CP6565" s="52"/>
      <c r="CQ6565" s="52"/>
      <c r="CR6565" s="52"/>
      <c r="CS6565" s="52"/>
      <c r="CT6565" s="52"/>
      <c r="CU6565" s="33"/>
      <c r="CV6565" s="33"/>
    </row>
    <row r="6566" spans="74:100">
      <c r="BV6566" s="62"/>
      <c r="BW6566" s="62"/>
      <c r="BX6566" s="62"/>
      <c r="BY6566" s="62"/>
      <c r="BZ6566" s="62"/>
      <c r="CA6566" s="62"/>
      <c r="CB6566" s="62"/>
      <c r="CC6566" s="62"/>
      <c r="CD6566" s="62"/>
      <c r="CE6566" s="62"/>
      <c r="CF6566" s="62"/>
      <c r="CL6566" s="56" t="s">
        <v>27836</v>
      </c>
      <c r="CM6566" s="56"/>
      <c r="CN6566" s="56"/>
      <c r="CO6566" s="52"/>
      <c r="CP6566" s="52"/>
      <c r="CQ6566" s="52"/>
      <c r="CR6566" s="52"/>
      <c r="CS6566" s="52"/>
      <c r="CT6566" s="52"/>
      <c r="CU6566" s="33"/>
      <c r="CV6566" s="33"/>
    </row>
    <row r="6567" spans="74:100">
      <c r="BV6567" s="62"/>
      <c r="BW6567" s="62"/>
      <c r="BX6567" s="62"/>
      <c r="BY6567" s="62"/>
      <c r="BZ6567" s="62"/>
      <c r="CA6567" s="62"/>
      <c r="CB6567" s="62"/>
      <c r="CC6567" s="62"/>
      <c r="CD6567" s="62"/>
      <c r="CE6567" s="62"/>
      <c r="CF6567" s="62"/>
      <c r="CL6567" s="56" t="s">
        <v>27837</v>
      </c>
      <c r="CM6567" s="56" t="s">
        <v>217</v>
      </c>
      <c r="CN6567" s="56" t="s">
        <v>217</v>
      </c>
      <c r="CO6567" s="52"/>
      <c r="CP6567" s="52"/>
      <c r="CQ6567" s="52"/>
      <c r="CR6567" s="52"/>
      <c r="CS6567" s="52"/>
      <c r="CT6567" s="52"/>
      <c r="CU6567" s="33"/>
      <c r="CV6567" s="33"/>
    </row>
    <row r="6568" spans="74:100">
      <c r="BV6568" s="62"/>
      <c r="BW6568" s="62"/>
      <c r="BX6568" s="62"/>
      <c r="BY6568" s="62"/>
      <c r="BZ6568" s="62"/>
      <c r="CA6568" s="62"/>
      <c r="CB6568" s="62"/>
      <c r="CC6568" s="62"/>
      <c r="CD6568" s="62"/>
      <c r="CE6568" s="62"/>
      <c r="CF6568" s="62"/>
      <c r="CL6568" s="56" t="s">
        <v>27836</v>
      </c>
      <c r="CM6568" s="56"/>
      <c r="CN6568" s="56"/>
      <c r="CO6568" s="52"/>
      <c r="CP6568" s="52"/>
      <c r="CQ6568" s="52"/>
      <c r="CR6568" s="52"/>
      <c r="CS6568" s="52"/>
      <c r="CT6568" s="52"/>
      <c r="CU6568" s="33"/>
      <c r="CV6568" s="33"/>
    </row>
    <row r="6569" spans="74:100">
      <c r="BV6569" s="62"/>
      <c r="BW6569" s="62"/>
      <c r="BX6569" s="62"/>
      <c r="BY6569" s="62"/>
      <c r="BZ6569" s="62"/>
      <c r="CA6569" s="62"/>
      <c r="CB6569" s="62"/>
      <c r="CC6569" s="62"/>
      <c r="CD6569" s="62"/>
      <c r="CE6569" s="62"/>
      <c r="CF6569" s="62"/>
      <c r="CL6569" s="56" t="s">
        <v>4985</v>
      </c>
      <c r="CM6569" s="56" t="s">
        <v>3118</v>
      </c>
      <c r="CN6569" s="56" t="s">
        <v>3118</v>
      </c>
      <c r="CO6569" s="52"/>
      <c r="CP6569" s="52"/>
      <c r="CQ6569" s="52"/>
      <c r="CR6569" s="52"/>
      <c r="CS6569" s="52"/>
      <c r="CT6569" s="52"/>
      <c r="CU6569" s="33"/>
      <c r="CV6569" s="33"/>
    </row>
    <row r="6570" spans="74:100">
      <c r="BV6570" s="62"/>
      <c r="BW6570" s="62"/>
      <c r="BX6570" s="62"/>
      <c r="BY6570" s="62"/>
      <c r="BZ6570" s="62"/>
      <c r="CA6570" s="62"/>
      <c r="CB6570" s="62"/>
      <c r="CC6570" s="62"/>
      <c r="CD6570" s="62"/>
      <c r="CE6570" s="62"/>
      <c r="CF6570" s="62"/>
      <c r="CL6570" s="56" t="s">
        <v>18922</v>
      </c>
      <c r="CM6570" s="56"/>
      <c r="CN6570" s="56"/>
      <c r="CO6570" s="52"/>
      <c r="CP6570" s="52"/>
      <c r="CQ6570" s="52"/>
      <c r="CR6570" s="52"/>
      <c r="CS6570" s="52"/>
      <c r="CT6570" s="52"/>
      <c r="CU6570" s="33"/>
      <c r="CV6570" s="33"/>
    </row>
    <row r="6571" spans="74:100">
      <c r="BV6571" s="62"/>
      <c r="BW6571" s="62"/>
      <c r="BX6571" s="62"/>
      <c r="BY6571" s="62"/>
      <c r="BZ6571" s="62"/>
      <c r="CA6571" s="62"/>
      <c r="CB6571" s="62"/>
      <c r="CC6571" s="62"/>
      <c r="CD6571" s="62"/>
      <c r="CE6571" s="62"/>
      <c r="CF6571" s="62"/>
      <c r="CL6571" s="56" t="s">
        <v>4986</v>
      </c>
      <c r="CM6571" s="56" t="s">
        <v>216</v>
      </c>
      <c r="CN6571" s="56" t="s">
        <v>216</v>
      </c>
      <c r="CO6571" s="52"/>
      <c r="CP6571" s="52"/>
      <c r="CQ6571" s="52"/>
      <c r="CR6571" s="52"/>
      <c r="CS6571" s="52"/>
      <c r="CT6571" s="52"/>
      <c r="CU6571" s="33"/>
      <c r="CV6571" s="33"/>
    </row>
    <row r="6572" spans="74:100">
      <c r="BV6572" s="62"/>
      <c r="BW6572" s="62"/>
      <c r="BX6572" s="62"/>
      <c r="BY6572" s="62"/>
      <c r="BZ6572" s="62"/>
      <c r="CA6572" s="62"/>
      <c r="CB6572" s="62"/>
      <c r="CC6572" s="62"/>
      <c r="CD6572" s="62"/>
      <c r="CE6572" s="62"/>
      <c r="CF6572" s="62"/>
      <c r="CL6572" s="56" t="s">
        <v>21800</v>
      </c>
      <c r="CM6572" s="56"/>
      <c r="CN6572" s="56"/>
      <c r="CO6572" s="52"/>
      <c r="CP6572" s="52"/>
      <c r="CQ6572" s="52"/>
      <c r="CR6572" s="52"/>
      <c r="CS6572" s="52"/>
      <c r="CT6572" s="52"/>
      <c r="CU6572" s="33"/>
      <c r="CV6572" s="33"/>
    </row>
    <row r="6573" spans="74:100">
      <c r="BV6573" s="62"/>
      <c r="BW6573" s="62"/>
      <c r="BX6573" s="62"/>
      <c r="BY6573" s="62"/>
      <c r="BZ6573" s="62"/>
      <c r="CA6573" s="62"/>
      <c r="CB6573" s="62"/>
      <c r="CC6573" s="62"/>
      <c r="CD6573" s="62"/>
      <c r="CE6573" s="62"/>
      <c r="CF6573" s="62"/>
      <c r="CL6573" s="56" t="s">
        <v>4987</v>
      </c>
      <c r="CM6573" s="56" t="s">
        <v>3118</v>
      </c>
      <c r="CN6573" s="56" t="s">
        <v>3118</v>
      </c>
      <c r="CO6573" s="52"/>
      <c r="CP6573" s="52"/>
      <c r="CQ6573" s="52"/>
      <c r="CR6573" s="52"/>
      <c r="CS6573" s="52"/>
      <c r="CT6573" s="52"/>
      <c r="CU6573" s="33"/>
      <c r="CV6573" s="33"/>
    </row>
    <row r="6574" spans="74:100">
      <c r="BV6574" s="62"/>
      <c r="BW6574" s="62"/>
      <c r="BX6574" s="62"/>
      <c r="BY6574" s="62"/>
      <c r="BZ6574" s="62"/>
      <c r="CA6574" s="62"/>
      <c r="CB6574" s="62"/>
      <c r="CC6574" s="62"/>
      <c r="CD6574" s="62"/>
      <c r="CE6574" s="62"/>
      <c r="CF6574" s="62"/>
      <c r="CL6574" s="56" t="s">
        <v>18583</v>
      </c>
      <c r="CM6574" s="56"/>
      <c r="CN6574" s="56"/>
      <c r="CO6574" s="52"/>
      <c r="CP6574" s="52"/>
      <c r="CQ6574" s="52"/>
      <c r="CR6574" s="52"/>
      <c r="CS6574" s="52"/>
      <c r="CT6574" s="52"/>
      <c r="CU6574" s="33"/>
      <c r="CV6574" s="33"/>
    </row>
    <row r="6575" spans="74:100">
      <c r="BV6575" s="62"/>
      <c r="BW6575" s="62"/>
      <c r="BX6575" s="62"/>
      <c r="BY6575" s="62"/>
      <c r="BZ6575" s="62"/>
      <c r="CA6575" s="62"/>
      <c r="CB6575" s="62"/>
      <c r="CC6575" s="62"/>
      <c r="CD6575" s="62"/>
      <c r="CE6575" s="62"/>
      <c r="CF6575" s="62"/>
      <c r="CL6575" s="56" t="s">
        <v>1678</v>
      </c>
      <c r="CM6575" s="56" t="s">
        <v>214</v>
      </c>
      <c r="CN6575" s="56" t="s">
        <v>214</v>
      </c>
      <c r="CO6575" s="52"/>
      <c r="CP6575" s="52"/>
      <c r="CQ6575" s="52"/>
      <c r="CR6575" s="52"/>
      <c r="CS6575" s="52"/>
      <c r="CT6575" s="52"/>
      <c r="CU6575" s="33"/>
      <c r="CV6575" s="33"/>
    </row>
    <row r="6576" spans="74:100">
      <c r="BV6576" s="62"/>
      <c r="BW6576" s="62"/>
      <c r="BX6576" s="62"/>
      <c r="BY6576" s="62"/>
      <c r="BZ6576" s="62"/>
      <c r="CA6576" s="62"/>
      <c r="CB6576" s="62"/>
      <c r="CC6576" s="62"/>
      <c r="CD6576" s="62"/>
      <c r="CE6576" s="62"/>
      <c r="CF6576" s="62"/>
      <c r="CL6576" s="56" t="s">
        <v>21801</v>
      </c>
      <c r="CM6576" s="56"/>
      <c r="CN6576" s="56"/>
      <c r="CO6576" s="52"/>
      <c r="CP6576" s="52"/>
      <c r="CQ6576" s="52"/>
      <c r="CR6576" s="52"/>
      <c r="CS6576" s="52"/>
      <c r="CT6576" s="52"/>
      <c r="CU6576" s="33"/>
      <c r="CV6576" s="33"/>
    </row>
    <row r="6577" spans="74:100">
      <c r="BV6577" s="62"/>
      <c r="BW6577" s="62"/>
      <c r="BX6577" s="62"/>
      <c r="BY6577" s="62"/>
      <c r="BZ6577" s="62"/>
      <c r="CA6577" s="62"/>
      <c r="CB6577" s="62"/>
      <c r="CC6577" s="62"/>
      <c r="CD6577" s="62"/>
      <c r="CE6577" s="62"/>
      <c r="CF6577" s="62"/>
      <c r="CL6577" s="56" t="s">
        <v>1681</v>
      </c>
      <c r="CM6577" s="56" t="s">
        <v>215</v>
      </c>
      <c r="CN6577" s="56" t="s">
        <v>215</v>
      </c>
      <c r="CO6577" s="52"/>
      <c r="CP6577" s="52"/>
      <c r="CQ6577" s="52"/>
      <c r="CR6577" s="52"/>
      <c r="CS6577" s="52"/>
      <c r="CT6577" s="52"/>
      <c r="CU6577" s="33"/>
      <c r="CV6577" s="33"/>
    </row>
    <row r="6578" spans="74:100">
      <c r="BV6578" s="62"/>
      <c r="BW6578" s="62"/>
      <c r="BX6578" s="62"/>
      <c r="BY6578" s="62"/>
      <c r="BZ6578" s="62"/>
      <c r="CA6578" s="62"/>
      <c r="CB6578" s="62"/>
      <c r="CC6578" s="62"/>
      <c r="CD6578" s="62"/>
      <c r="CE6578" s="62"/>
      <c r="CF6578" s="62"/>
      <c r="CL6578" s="56" t="s">
        <v>21802</v>
      </c>
      <c r="CM6578" s="56"/>
      <c r="CN6578" s="56"/>
      <c r="CO6578" s="52"/>
      <c r="CP6578" s="52"/>
      <c r="CQ6578" s="52"/>
      <c r="CR6578" s="52"/>
      <c r="CS6578" s="52"/>
      <c r="CT6578" s="52"/>
      <c r="CU6578" s="33"/>
      <c r="CV6578" s="33"/>
    </row>
    <row r="6579" spans="74:100">
      <c r="BV6579" s="62"/>
      <c r="BW6579" s="62"/>
      <c r="BX6579" s="62"/>
      <c r="BY6579" s="62"/>
      <c r="BZ6579" s="62"/>
      <c r="CA6579" s="62"/>
      <c r="CB6579" s="62"/>
      <c r="CC6579" s="62"/>
      <c r="CD6579" s="62"/>
      <c r="CE6579" s="62"/>
      <c r="CF6579" s="62"/>
      <c r="CL6579" s="56" t="s">
        <v>4988</v>
      </c>
      <c r="CM6579" s="56" t="s">
        <v>216</v>
      </c>
      <c r="CN6579" s="56" t="s">
        <v>216</v>
      </c>
      <c r="CO6579" s="52"/>
      <c r="CP6579" s="52"/>
      <c r="CQ6579" s="52"/>
      <c r="CR6579" s="52"/>
      <c r="CS6579" s="52"/>
      <c r="CT6579" s="52"/>
      <c r="CU6579" s="33"/>
      <c r="CV6579" s="33"/>
    </row>
    <row r="6580" spans="74:100">
      <c r="BV6580" s="62"/>
      <c r="BW6580" s="62"/>
      <c r="BX6580" s="62"/>
      <c r="BY6580" s="62"/>
      <c r="BZ6580" s="62"/>
      <c r="CA6580" s="62"/>
      <c r="CB6580" s="62"/>
      <c r="CC6580" s="62"/>
      <c r="CD6580" s="62"/>
      <c r="CE6580" s="62"/>
      <c r="CF6580" s="62"/>
      <c r="CL6580" s="56" t="s">
        <v>21803</v>
      </c>
      <c r="CM6580" s="56"/>
      <c r="CN6580" s="56"/>
      <c r="CO6580" s="52"/>
      <c r="CP6580" s="52"/>
      <c r="CQ6580" s="52"/>
      <c r="CR6580" s="52"/>
      <c r="CS6580" s="52"/>
      <c r="CT6580" s="52"/>
      <c r="CU6580" s="33"/>
      <c r="CV6580" s="33"/>
    </row>
    <row r="6581" spans="74:100">
      <c r="BV6581" s="62"/>
      <c r="BW6581" s="62"/>
      <c r="BX6581" s="62"/>
      <c r="BY6581" s="62"/>
      <c r="BZ6581" s="62"/>
      <c r="CA6581" s="62"/>
      <c r="CB6581" s="62"/>
      <c r="CC6581" s="62"/>
      <c r="CD6581" s="62"/>
      <c r="CE6581" s="62"/>
      <c r="CF6581" s="62"/>
      <c r="CL6581" s="56" t="s">
        <v>4989</v>
      </c>
      <c r="CM6581" s="56" t="s">
        <v>216</v>
      </c>
      <c r="CN6581" s="56" t="s">
        <v>216</v>
      </c>
      <c r="CO6581" s="52"/>
      <c r="CP6581" s="52"/>
      <c r="CQ6581" s="52"/>
      <c r="CR6581" s="52"/>
      <c r="CS6581" s="52"/>
      <c r="CT6581" s="52"/>
      <c r="CU6581" s="33"/>
      <c r="CV6581" s="33"/>
    </row>
    <row r="6582" spans="74:100">
      <c r="BV6582" s="62"/>
      <c r="BW6582" s="62"/>
      <c r="BX6582" s="62"/>
      <c r="BY6582" s="62"/>
      <c r="BZ6582" s="62"/>
      <c r="CA6582" s="62"/>
      <c r="CB6582" s="62"/>
      <c r="CC6582" s="62"/>
      <c r="CD6582" s="62"/>
      <c r="CE6582" s="62"/>
      <c r="CF6582" s="62"/>
      <c r="CL6582" s="56" t="s">
        <v>21804</v>
      </c>
      <c r="CM6582" s="56"/>
      <c r="CN6582" s="56"/>
      <c r="CO6582" s="52"/>
      <c r="CP6582" s="52"/>
      <c r="CQ6582" s="52"/>
      <c r="CR6582" s="52"/>
      <c r="CS6582" s="52"/>
      <c r="CT6582" s="52"/>
      <c r="CU6582" s="33"/>
      <c r="CV6582" s="33"/>
    </row>
    <row r="6583" spans="74:100">
      <c r="BV6583" s="62"/>
      <c r="BW6583" s="62"/>
      <c r="BX6583" s="62"/>
      <c r="BY6583" s="62"/>
      <c r="BZ6583" s="62"/>
      <c r="CA6583" s="62"/>
      <c r="CB6583" s="62"/>
      <c r="CC6583" s="62"/>
      <c r="CD6583" s="62"/>
      <c r="CE6583" s="62"/>
      <c r="CF6583" s="62"/>
      <c r="CL6583" s="56" t="s">
        <v>1683</v>
      </c>
      <c r="CM6583" s="56" t="s">
        <v>215</v>
      </c>
      <c r="CN6583" s="56" t="s">
        <v>215</v>
      </c>
      <c r="CO6583" s="52"/>
      <c r="CP6583" s="52"/>
      <c r="CQ6583" s="52"/>
      <c r="CR6583" s="52"/>
      <c r="CS6583" s="52"/>
      <c r="CT6583" s="52"/>
      <c r="CU6583" s="33"/>
      <c r="CV6583" s="33"/>
    </row>
    <row r="6584" spans="74:100">
      <c r="BV6584" s="62"/>
      <c r="BW6584" s="62"/>
      <c r="BX6584" s="62"/>
      <c r="BY6584" s="62"/>
      <c r="BZ6584" s="62"/>
      <c r="CA6584" s="62"/>
      <c r="CB6584" s="62"/>
      <c r="CC6584" s="62"/>
      <c r="CD6584" s="62"/>
      <c r="CE6584" s="62"/>
      <c r="CF6584" s="62"/>
      <c r="CL6584" s="56" t="s">
        <v>21805</v>
      </c>
      <c r="CM6584" s="56"/>
      <c r="CN6584" s="56"/>
      <c r="CO6584" s="52"/>
      <c r="CP6584" s="52"/>
      <c r="CQ6584" s="52"/>
      <c r="CR6584" s="52"/>
      <c r="CS6584" s="52"/>
      <c r="CT6584" s="52"/>
      <c r="CU6584" s="33"/>
      <c r="CV6584" s="33"/>
    </row>
    <row r="6585" spans="74:100">
      <c r="BV6585" s="62"/>
      <c r="BW6585" s="62"/>
      <c r="BX6585" s="62"/>
      <c r="BY6585" s="62"/>
      <c r="BZ6585" s="62"/>
      <c r="CA6585" s="62"/>
      <c r="CB6585" s="62"/>
      <c r="CC6585" s="62"/>
      <c r="CD6585" s="62"/>
      <c r="CE6585" s="62"/>
      <c r="CF6585" s="62"/>
      <c r="CL6585" s="56" t="s">
        <v>4990</v>
      </c>
      <c r="CM6585" s="56" t="s">
        <v>217</v>
      </c>
      <c r="CN6585" s="56" t="s">
        <v>217</v>
      </c>
      <c r="CO6585" s="52"/>
      <c r="CP6585" s="52"/>
      <c r="CQ6585" s="52"/>
      <c r="CR6585" s="52"/>
      <c r="CS6585" s="52"/>
      <c r="CT6585" s="52"/>
      <c r="CU6585" s="33"/>
      <c r="CV6585" s="33"/>
    </row>
    <row r="6586" spans="74:100">
      <c r="BV6586" s="62"/>
      <c r="BW6586" s="62"/>
      <c r="BX6586" s="62"/>
      <c r="BY6586" s="62"/>
      <c r="BZ6586" s="62"/>
      <c r="CA6586" s="62"/>
      <c r="CB6586" s="62"/>
      <c r="CC6586" s="62"/>
      <c r="CD6586" s="62"/>
      <c r="CE6586" s="62"/>
      <c r="CF6586" s="62"/>
      <c r="CL6586" s="56" t="s">
        <v>18923</v>
      </c>
      <c r="CM6586" s="56"/>
      <c r="CN6586" s="56"/>
      <c r="CO6586" s="52"/>
      <c r="CP6586" s="52"/>
      <c r="CQ6586" s="52"/>
      <c r="CR6586" s="52"/>
      <c r="CS6586" s="52"/>
      <c r="CT6586" s="52"/>
      <c r="CU6586" s="33"/>
      <c r="CV6586" s="33"/>
    </row>
    <row r="6587" spans="74:100">
      <c r="BV6587" s="62"/>
      <c r="BW6587" s="62"/>
      <c r="BX6587" s="62"/>
      <c r="BY6587" s="62"/>
      <c r="BZ6587" s="62"/>
      <c r="CA6587" s="62"/>
      <c r="CB6587" s="62"/>
      <c r="CC6587" s="62"/>
      <c r="CD6587" s="62"/>
      <c r="CE6587" s="62"/>
      <c r="CF6587" s="62"/>
      <c r="CL6587" s="56" t="s">
        <v>4991</v>
      </c>
      <c r="CM6587" s="56" t="s">
        <v>3118</v>
      </c>
      <c r="CN6587" s="56" t="s">
        <v>3118</v>
      </c>
      <c r="CO6587" s="52"/>
      <c r="CP6587" s="52"/>
      <c r="CQ6587" s="52"/>
      <c r="CR6587" s="52"/>
      <c r="CS6587" s="52"/>
      <c r="CT6587" s="52"/>
      <c r="CU6587" s="33"/>
      <c r="CV6587" s="33"/>
    </row>
    <row r="6588" spans="74:100">
      <c r="BV6588" s="62"/>
      <c r="BW6588" s="62"/>
      <c r="BX6588" s="62"/>
      <c r="BY6588" s="62"/>
      <c r="BZ6588" s="62"/>
      <c r="CA6588" s="62"/>
      <c r="CB6588" s="62"/>
      <c r="CC6588" s="62"/>
      <c r="CD6588" s="62"/>
      <c r="CE6588" s="62"/>
      <c r="CF6588" s="62"/>
      <c r="CL6588" s="56" t="s">
        <v>18924</v>
      </c>
      <c r="CM6588" s="56"/>
      <c r="CN6588" s="56"/>
      <c r="CO6588" s="52"/>
      <c r="CP6588" s="52"/>
      <c r="CQ6588" s="52"/>
      <c r="CR6588" s="52"/>
      <c r="CS6588" s="52"/>
      <c r="CT6588" s="52"/>
      <c r="CU6588" s="33"/>
      <c r="CV6588" s="33"/>
    </row>
    <row r="6589" spans="74:100">
      <c r="BV6589" s="62"/>
      <c r="BW6589" s="62"/>
      <c r="BX6589" s="62"/>
      <c r="BY6589" s="62"/>
      <c r="BZ6589" s="62"/>
      <c r="CA6589" s="62"/>
      <c r="CB6589" s="62"/>
      <c r="CC6589" s="62"/>
      <c r="CD6589" s="62"/>
      <c r="CE6589" s="62"/>
      <c r="CF6589" s="62"/>
      <c r="CL6589" s="56" t="s">
        <v>4992</v>
      </c>
      <c r="CM6589" s="56" t="s">
        <v>217</v>
      </c>
      <c r="CN6589" s="56" t="s">
        <v>217</v>
      </c>
      <c r="CO6589" s="52"/>
      <c r="CP6589" s="52"/>
      <c r="CQ6589" s="52"/>
      <c r="CR6589" s="52"/>
      <c r="CS6589" s="52"/>
      <c r="CT6589" s="52"/>
      <c r="CU6589" s="33"/>
      <c r="CV6589" s="33"/>
    </row>
    <row r="6590" spans="74:100">
      <c r="BV6590" s="62"/>
      <c r="BW6590" s="62"/>
      <c r="BX6590" s="62"/>
      <c r="BY6590" s="62"/>
      <c r="BZ6590" s="62"/>
      <c r="CA6590" s="62"/>
      <c r="CB6590" s="62"/>
      <c r="CC6590" s="62"/>
      <c r="CD6590" s="62"/>
      <c r="CE6590" s="62"/>
      <c r="CF6590" s="62"/>
      <c r="CL6590" s="56" t="s">
        <v>18925</v>
      </c>
      <c r="CM6590" s="56"/>
      <c r="CN6590" s="56"/>
      <c r="CO6590" s="52"/>
      <c r="CP6590" s="52"/>
      <c r="CQ6590" s="52"/>
      <c r="CR6590" s="52"/>
      <c r="CS6590" s="52"/>
      <c r="CT6590" s="52"/>
      <c r="CU6590" s="33"/>
      <c r="CV6590" s="33"/>
    </row>
    <row r="6591" spans="74:100">
      <c r="BV6591" s="62"/>
      <c r="BW6591" s="62"/>
      <c r="BX6591" s="62"/>
      <c r="BY6591" s="62"/>
      <c r="BZ6591" s="62"/>
      <c r="CA6591" s="62"/>
      <c r="CB6591" s="62"/>
      <c r="CC6591" s="62"/>
      <c r="CD6591" s="62"/>
      <c r="CE6591" s="62"/>
      <c r="CF6591" s="62"/>
      <c r="CL6591" s="56" t="s">
        <v>4993</v>
      </c>
      <c r="CM6591" s="56" t="s">
        <v>217</v>
      </c>
      <c r="CN6591" s="56" t="s">
        <v>217</v>
      </c>
      <c r="CO6591" s="52"/>
      <c r="CP6591" s="52"/>
      <c r="CQ6591" s="52"/>
      <c r="CR6591" s="52"/>
      <c r="CS6591" s="52"/>
      <c r="CT6591" s="52"/>
      <c r="CU6591" s="33"/>
      <c r="CV6591" s="33"/>
    </row>
    <row r="6592" spans="74:100">
      <c r="BV6592" s="62"/>
      <c r="BW6592" s="62"/>
      <c r="BX6592" s="62"/>
      <c r="BY6592" s="62"/>
      <c r="BZ6592" s="62"/>
      <c r="CA6592" s="62"/>
      <c r="CB6592" s="62"/>
      <c r="CC6592" s="62"/>
      <c r="CD6592" s="62"/>
      <c r="CE6592" s="62"/>
      <c r="CF6592" s="62"/>
      <c r="CL6592" s="56" t="s">
        <v>18926</v>
      </c>
      <c r="CM6592" s="56"/>
      <c r="CN6592" s="56"/>
      <c r="CO6592" s="52"/>
      <c r="CP6592" s="52"/>
      <c r="CQ6592" s="52"/>
      <c r="CR6592" s="52"/>
      <c r="CS6592" s="52"/>
      <c r="CT6592" s="52"/>
      <c r="CU6592" s="33"/>
      <c r="CV6592" s="33"/>
    </row>
    <row r="6593" spans="74:100">
      <c r="BV6593" s="62"/>
      <c r="BW6593" s="62"/>
      <c r="BX6593" s="62"/>
      <c r="BY6593" s="62"/>
      <c r="BZ6593" s="62"/>
      <c r="CA6593" s="62"/>
      <c r="CB6593" s="62"/>
      <c r="CC6593" s="62"/>
      <c r="CD6593" s="62"/>
      <c r="CE6593" s="62"/>
      <c r="CF6593" s="62"/>
      <c r="CL6593" s="56" t="s">
        <v>4994</v>
      </c>
      <c r="CM6593" s="56" t="s">
        <v>217</v>
      </c>
      <c r="CN6593" s="56" t="s">
        <v>217</v>
      </c>
      <c r="CO6593" s="52"/>
      <c r="CP6593" s="52"/>
      <c r="CQ6593" s="52"/>
      <c r="CR6593" s="52"/>
      <c r="CS6593" s="52"/>
      <c r="CT6593" s="52"/>
      <c r="CU6593" s="33"/>
      <c r="CV6593" s="33"/>
    </row>
    <row r="6594" spans="74:100">
      <c r="BV6594" s="62"/>
      <c r="BW6594" s="62"/>
      <c r="BX6594" s="62"/>
      <c r="BY6594" s="62"/>
      <c r="BZ6594" s="62"/>
      <c r="CA6594" s="62"/>
      <c r="CB6594" s="62"/>
      <c r="CC6594" s="62"/>
      <c r="CD6594" s="62"/>
      <c r="CE6594" s="62"/>
      <c r="CF6594" s="62"/>
      <c r="CL6594" s="56" t="s">
        <v>18927</v>
      </c>
      <c r="CM6594" s="56"/>
      <c r="CN6594" s="56"/>
      <c r="CO6594" s="52"/>
      <c r="CP6594" s="52"/>
      <c r="CQ6594" s="52"/>
      <c r="CR6594" s="52"/>
      <c r="CS6594" s="52"/>
      <c r="CT6594" s="52"/>
      <c r="CU6594" s="33"/>
      <c r="CV6594" s="33"/>
    </row>
    <row r="6595" spans="74:100">
      <c r="BV6595" s="62"/>
      <c r="BW6595" s="62"/>
      <c r="BX6595" s="62"/>
      <c r="BY6595" s="62"/>
      <c r="BZ6595" s="62"/>
      <c r="CA6595" s="62"/>
      <c r="CB6595" s="62"/>
      <c r="CC6595" s="62"/>
      <c r="CD6595" s="62"/>
      <c r="CE6595" s="62"/>
      <c r="CF6595" s="62"/>
      <c r="CL6595" s="56" t="s">
        <v>4995</v>
      </c>
      <c r="CM6595" s="56" t="s">
        <v>3118</v>
      </c>
      <c r="CN6595" s="56" t="s">
        <v>3118</v>
      </c>
      <c r="CO6595" s="52"/>
      <c r="CP6595" s="52"/>
      <c r="CQ6595" s="52"/>
      <c r="CR6595" s="52"/>
      <c r="CS6595" s="52"/>
      <c r="CT6595" s="52"/>
      <c r="CU6595" s="33"/>
      <c r="CV6595" s="33"/>
    </row>
    <row r="6596" spans="74:100">
      <c r="BV6596" s="62"/>
      <c r="BW6596" s="62"/>
      <c r="BX6596" s="62"/>
      <c r="BY6596" s="62"/>
      <c r="BZ6596" s="62"/>
      <c r="CA6596" s="62"/>
      <c r="CB6596" s="62"/>
      <c r="CC6596" s="62"/>
      <c r="CD6596" s="62"/>
      <c r="CE6596" s="62"/>
      <c r="CF6596" s="62"/>
      <c r="CL6596" s="56" t="s">
        <v>18928</v>
      </c>
      <c r="CM6596" s="56"/>
      <c r="CN6596" s="56"/>
      <c r="CO6596" s="52"/>
      <c r="CP6596" s="52"/>
      <c r="CQ6596" s="52"/>
      <c r="CR6596" s="52"/>
      <c r="CS6596" s="52"/>
      <c r="CT6596" s="52"/>
      <c r="CU6596" s="33"/>
      <c r="CV6596" s="33"/>
    </row>
    <row r="6597" spans="74:100">
      <c r="BV6597" s="62"/>
      <c r="BW6597" s="62"/>
      <c r="BX6597" s="62"/>
      <c r="BY6597" s="62"/>
      <c r="BZ6597" s="62"/>
      <c r="CA6597" s="62"/>
      <c r="CB6597" s="62"/>
      <c r="CC6597" s="62"/>
      <c r="CD6597" s="62"/>
      <c r="CE6597" s="62"/>
      <c r="CF6597" s="62"/>
      <c r="CL6597" s="56" t="s">
        <v>1684</v>
      </c>
      <c r="CM6597" s="56" t="s">
        <v>213</v>
      </c>
      <c r="CN6597" s="56" t="s">
        <v>213</v>
      </c>
      <c r="CO6597" s="52"/>
      <c r="CP6597" s="52"/>
      <c r="CQ6597" s="52"/>
      <c r="CR6597" s="52"/>
      <c r="CS6597" s="52"/>
      <c r="CT6597" s="52"/>
      <c r="CU6597" s="33"/>
      <c r="CV6597" s="33"/>
    </row>
    <row r="6598" spans="74:100">
      <c r="BV6598" s="62"/>
      <c r="BW6598" s="62"/>
      <c r="BX6598" s="62"/>
      <c r="BY6598" s="62"/>
      <c r="BZ6598" s="62"/>
      <c r="CA6598" s="62"/>
      <c r="CB6598" s="62"/>
      <c r="CC6598" s="62"/>
      <c r="CD6598" s="62"/>
      <c r="CE6598" s="62"/>
      <c r="CF6598" s="62"/>
      <c r="CL6598" s="56" t="s">
        <v>21806</v>
      </c>
      <c r="CM6598" s="56"/>
      <c r="CN6598" s="56"/>
      <c r="CO6598" s="52"/>
      <c r="CP6598" s="52"/>
      <c r="CQ6598" s="52"/>
      <c r="CR6598" s="52"/>
      <c r="CS6598" s="52"/>
      <c r="CT6598" s="52"/>
      <c r="CU6598" s="33"/>
      <c r="CV6598" s="33"/>
    </row>
    <row r="6599" spans="74:100">
      <c r="BV6599" s="62"/>
      <c r="BW6599" s="62"/>
      <c r="BX6599" s="62"/>
      <c r="BY6599" s="62"/>
      <c r="BZ6599" s="62"/>
      <c r="CA6599" s="62"/>
      <c r="CB6599" s="62"/>
      <c r="CC6599" s="62"/>
      <c r="CD6599" s="62"/>
      <c r="CE6599" s="62"/>
      <c r="CF6599" s="62"/>
      <c r="CL6599" s="56" t="s">
        <v>4996</v>
      </c>
      <c r="CM6599" s="56" t="s">
        <v>3118</v>
      </c>
      <c r="CN6599" s="56" t="s">
        <v>3118</v>
      </c>
      <c r="CO6599" s="52"/>
      <c r="CP6599" s="52"/>
      <c r="CQ6599" s="52"/>
      <c r="CR6599" s="52"/>
      <c r="CS6599" s="52"/>
      <c r="CT6599" s="52"/>
      <c r="CU6599" s="33"/>
      <c r="CV6599" s="33"/>
    </row>
    <row r="6600" spans="74:100">
      <c r="BV6600" s="62"/>
      <c r="BW6600" s="62"/>
      <c r="BX6600" s="62"/>
      <c r="BY6600" s="62"/>
      <c r="BZ6600" s="62"/>
      <c r="CA6600" s="62"/>
      <c r="CB6600" s="62"/>
      <c r="CC6600" s="62"/>
      <c r="CD6600" s="62"/>
      <c r="CE6600" s="62"/>
      <c r="CF6600" s="62"/>
      <c r="CL6600" s="56" t="s">
        <v>18929</v>
      </c>
      <c r="CM6600" s="56"/>
      <c r="CN6600" s="56"/>
      <c r="CO6600" s="52"/>
      <c r="CP6600" s="52"/>
      <c r="CQ6600" s="52"/>
      <c r="CR6600" s="52"/>
      <c r="CS6600" s="52"/>
      <c r="CT6600" s="52"/>
      <c r="CU6600" s="33"/>
      <c r="CV6600" s="33"/>
    </row>
    <row r="6601" spans="74:100">
      <c r="BV6601" s="62"/>
      <c r="BW6601" s="62"/>
      <c r="BX6601" s="62"/>
      <c r="BY6601" s="62"/>
      <c r="BZ6601" s="62"/>
      <c r="CA6601" s="62"/>
      <c r="CB6601" s="62"/>
      <c r="CC6601" s="62"/>
      <c r="CD6601" s="62"/>
      <c r="CE6601" s="62"/>
      <c r="CF6601" s="62"/>
      <c r="CL6601" s="56" t="s">
        <v>1685</v>
      </c>
      <c r="CM6601" s="56" t="s">
        <v>216</v>
      </c>
      <c r="CN6601" s="56" t="s">
        <v>216</v>
      </c>
      <c r="CO6601" s="52"/>
      <c r="CP6601" s="52"/>
      <c r="CQ6601" s="52"/>
      <c r="CR6601" s="52"/>
      <c r="CS6601" s="52"/>
      <c r="CT6601" s="52"/>
      <c r="CU6601" s="33"/>
      <c r="CV6601" s="33"/>
    </row>
    <row r="6602" spans="74:100">
      <c r="BV6602" s="62"/>
      <c r="BW6602" s="62"/>
      <c r="BX6602" s="62"/>
      <c r="BY6602" s="62"/>
      <c r="BZ6602" s="62"/>
      <c r="CA6602" s="62"/>
      <c r="CB6602" s="62"/>
      <c r="CC6602" s="62"/>
      <c r="CD6602" s="62"/>
      <c r="CE6602" s="62"/>
      <c r="CF6602" s="62"/>
      <c r="CL6602" s="56" t="s">
        <v>21807</v>
      </c>
      <c r="CM6602" s="56"/>
      <c r="CN6602" s="56"/>
      <c r="CO6602" s="52"/>
      <c r="CP6602" s="52"/>
      <c r="CQ6602" s="52"/>
      <c r="CR6602" s="52"/>
      <c r="CS6602" s="52"/>
      <c r="CT6602" s="52"/>
      <c r="CU6602" s="33"/>
      <c r="CV6602" s="33"/>
    </row>
    <row r="6603" spans="74:100">
      <c r="BV6603" s="62"/>
      <c r="BW6603" s="62"/>
      <c r="BX6603" s="62"/>
      <c r="BY6603" s="62"/>
      <c r="BZ6603" s="62"/>
      <c r="CA6603" s="62"/>
      <c r="CB6603" s="62"/>
      <c r="CC6603" s="62"/>
      <c r="CD6603" s="62"/>
      <c r="CE6603" s="62"/>
      <c r="CF6603" s="62"/>
      <c r="CL6603" s="56" t="s">
        <v>4997</v>
      </c>
      <c r="CM6603" s="56" t="s">
        <v>217</v>
      </c>
      <c r="CN6603" s="56" t="s">
        <v>217</v>
      </c>
      <c r="CO6603" s="52"/>
      <c r="CP6603" s="52"/>
      <c r="CQ6603" s="52"/>
      <c r="CR6603" s="52"/>
      <c r="CS6603" s="52"/>
      <c r="CT6603" s="52"/>
      <c r="CU6603" s="33"/>
      <c r="CV6603" s="33"/>
    </row>
    <row r="6604" spans="74:100">
      <c r="BV6604" s="62"/>
      <c r="BW6604" s="62"/>
      <c r="BX6604" s="62"/>
      <c r="BY6604" s="62"/>
      <c r="BZ6604" s="62"/>
      <c r="CA6604" s="62"/>
      <c r="CB6604" s="62"/>
      <c r="CC6604" s="62"/>
      <c r="CD6604" s="62"/>
      <c r="CE6604" s="62"/>
      <c r="CF6604" s="62"/>
      <c r="CL6604" s="56" t="s">
        <v>18930</v>
      </c>
      <c r="CM6604" s="56"/>
      <c r="CN6604" s="56"/>
      <c r="CO6604" s="52"/>
      <c r="CP6604" s="52"/>
      <c r="CQ6604" s="52"/>
      <c r="CR6604" s="52"/>
      <c r="CS6604" s="52"/>
      <c r="CT6604" s="52"/>
      <c r="CU6604" s="33"/>
      <c r="CV6604" s="33"/>
    </row>
    <row r="6605" spans="74:100">
      <c r="BV6605" s="62"/>
      <c r="BW6605" s="62"/>
      <c r="BX6605" s="62"/>
      <c r="BY6605" s="62"/>
      <c r="BZ6605" s="62"/>
      <c r="CA6605" s="62"/>
      <c r="CB6605" s="62"/>
      <c r="CC6605" s="62"/>
      <c r="CD6605" s="62"/>
      <c r="CE6605" s="62"/>
      <c r="CF6605" s="62"/>
      <c r="CL6605" s="56" t="s">
        <v>4998</v>
      </c>
      <c r="CM6605" s="56" t="s">
        <v>217</v>
      </c>
      <c r="CN6605" s="56" t="s">
        <v>217</v>
      </c>
      <c r="CO6605" s="52"/>
      <c r="CP6605" s="52"/>
      <c r="CQ6605" s="52"/>
      <c r="CR6605" s="52"/>
      <c r="CS6605" s="52"/>
      <c r="CT6605" s="52"/>
      <c r="CU6605" s="33"/>
      <c r="CV6605" s="33"/>
    </row>
    <row r="6606" spans="74:100">
      <c r="BV6606" s="62"/>
      <c r="BW6606" s="62"/>
      <c r="BX6606" s="62"/>
      <c r="BY6606" s="62"/>
      <c r="BZ6606" s="62"/>
      <c r="CA6606" s="62"/>
      <c r="CB6606" s="62"/>
      <c r="CC6606" s="62"/>
      <c r="CD6606" s="62"/>
      <c r="CE6606" s="62"/>
      <c r="CF6606" s="62"/>
      <c r="CL6606" s="56" t="s">
        <v>18931</v>
      </c>
      <c r="CM6606" s="56"/>
      <c r="CN6606" s="56"/>
      <c r="CO6606" s="52"/>
      <c r="CP6606" s="52"/>
      <c r="CQ6606" s="52"/>
      <c r="CR6606" s="52"/>
      <c r="CS6606" s="52"/>
      <c r="CT6606" s="52"/>
      <c r="CU6606" s="33"/>
      <c r="CV6606" s="33"/>
    </row>
    <row r="6607" spans="74:100">
      <c r="BV6607" s="62"/>
      <c r="BW6607" s="62"/>
      <c r="BX6607" s="62"/>
      <c r="BY6607" s="62"/>
      <c r="BZ6607" s="62"/>
      <c r="CA6607" s="62"/>
      <c r="CB6607" s="62"/>
      <c r="CC6607" s="62"/>
      <c r="CD6607" s="62"/>
      <c r="CE6607" s="62"/>
      <c r="CF6607" s="62"/>
      <c r="CL6607" s="56" t="s">
        <v>4999</v>
      </c>
      <c r="CM6607" s="56" t="s">
        <v>217</v>
      </c>
      <c r="CN6607" s="56" t="s">
        <v>217</v>
      </c>
      <c r="CO6607" s="52"/>
      <c r="CP6607" s="52"/>
      <c r="CQ6607" s="52"/>
      <c r="CR6607" s="52"/>
      <c r="CS6607" s="52"/>
      <c r="CT6607" s="52"/>
      <c r="CU6607" s="33"/>
      <c r="CV6607" s="33"/>
    </row>
    <row r="6608" spans="74:100">
      <c r="BV6608" s="62"/>
      <c r="BW6608" s="62"/>
      <c r="BX6608" s="62"/>
      <c r="BY6608" s="62"/>
      <c r="BZ6608" s="62"/>
      <c r="CA6608" s="62"/>
      <c r="CB6608" s="62"/>
      <c r="CC6608" s="62"/>
      <c r="CD6608" s="62"/>
      <c r="CE6608" s="62"/>
      <c r="CF6608" s="62"/>
      <c r="CL6608" s="56" t="s">
        <v>18932</v>
      </c>
      <c r="CM6608" s="56"/>
      <c r="CN6608" s="56"/>
      <c r="CO6608" s="52"/>
      <c r="CP6608" s="52"/>
      <c r="CQ6608" s="52"/>
      <c r="CR6608" s="52"/>
      <c r="CS6608" s="52"/>
      <c r="CT6608" s="52"/>
      <c r="CU6608" s="33"/>
      <c r="CV6608" s="33"/>
    </row>
    <row r="6609" spans="74:100">
      <c r="BV6609" s="62"/>
      <c r="BW6609" s="62"/>
      <c r="BX6609" s="62"/>
      <c r="BY6609" s="62"/>
      <c r="BZ6609" s="62"/>
      <c r="CA6609" s="62"/>
      <c r="CB6609" s="62"/>
      <c r="CC6609" s="62"/>
      <c r="CD6609" s="62"/>
      <c r="CE6609" s="62"/>
      <c r="CF6609" s="62"/>
      <c r="CL6609" s="56" t="s">
        <v>5000</v>
      </c>
      <c r="CM6609" s="56" t="s">
        <v>216</v>
      </c>
      <c r="CN6609" s="56" t="s">
        <v>216</v>
      </c>
      <c r="CO6609" s="52"/>
      <c r="CP6609" s="52"/>
      <c r="CQ6609" s="52"/>
      <c r="CR6609" s="52"/>
      <c r="CS6609" s="52"/>
      <c r="CT6609" s="52"/>
      <c r="CU6609" s="33"/>
      <c r="CV6609" s="33"/>
    </row>
    <row r="6610" spans="74:100">
      <c r="BV6610" s="62"/>
      <c r="BW6610" s="62"/>
      <c r="BX6610" s="62"/>
      <c r="BY6610" s="62"/>
      <c r="BZ6610" s="62"/>
      <c r="CA6610" s="62"/>
      <c r="CB6610" s="62"/>
      <c r="CC6610" s="62"/>
      <c r="CD6610" s="62"/>
      <c r="CE6610" s="62"/>
      <c r="CF6610" s="62"/>
      <c r="CL6610" s="56" t="s">
        <v>21808</v>
      </c>
      <c r="CM6610" s="56"/>
      <c r="CN6610" s="56"/>
      <c r="CO6610" s="52"/>
      <c r="CP6610" s="52"/>
      <c r="CQ6610" s="52"/>
      <c r="CR6610" s="52"/>
      <c r="CS6610" s="52"/>
      <c r="CT6610" s="52"/>
      <c r="CU6610" s="33"/>
      <c r="CV6610" s="33"/>
    </row>
    <row r="6611" spans="74:100">
      <c r="BV6611" s="62"/>
      <c r="BW6611" s="62"/>
      <c r="BX6611" s="62"/>
      <c r="BY6611" s="62"/>
      <c r="BZ6611" s="62"/>
      <c r="CA6611" s="62"/>
      <c r="CB6611" s="62"/>
      <c r="CC6611" s="62"/>
      <c r="CD6611" s="62"/>
      <c r="CE6611" s="62"/>
      <c r="CF6611" s="62"/>
      <c r="CL6611" s="56" t="s">
        <v>5001</v>
      </c>
      <c r="CM6611" s="56" t="s">
        <v>3118</v>
      </c>
      <c r="CN6611" s="56" t="s">
        <v>3118</v>
      </c>
      <c r="CO6611" s="52"/>
      <c r="CP6611" s="52"/>
      <c r="CQ6611" s="52"/>
      <c r="CR6611" s="52"/>
      <c r="CS6611" s="52"/>
      <c r="CT6611" s="52"/>
      <c r="CU6611" s="33"/>
      <c r="CV6611" s="33"/>
    </row>
    <row r="6612" spans="74:100">
      <c r="BV6612" s="62"/>
      <c r="BW6612" s="62"/>
      <c r="BX6612" s="62"/>
      <c r="BY6612" s="62"/>
      <c r="BZ6612" s="62"/>
      <c r="CA6612" s="62"/>
      <c r="CB6612" s="62"/>
      <c r="CC6612" s="62"/>
      <c r="CD6612" s="62"/>
      <c r="CE6612" s="62"/>
      <c r="CF6612" s="62"/>
      <c r="CL6612" s="56" t="s">
        <v>18933</v>
      </c>
      <c r="CM6612" s="56"/>
      <c r="CN6612" s="56"/>
      <c r="CO6612" s="52"/>
      <c r="CP6612" s="52"/>
      <c r="CQ6612" s="52"/>
      <c r="CR6612" s="52"/>
      <c r="CS6612" s="52"/>
      <c r="CT6612" s="52"/>
      <c r="CU6612" s="33"/>
      <c r="CV6612" s="33"/>
    </row>
    <row r="6613" spans="74:100">
      <c r="BV6613" s="62"/>
      <c r="BW6613" s="62"/>
      <c r="BX6613" s="62"/>
      <c r="BY6613" s="62"/>
      <c r="BZ6613" s="62"/>
      <c r="CA6613" s="62"/>
      <c r="CB6613" s="62"/>
      <c r="CC6613" s="62"/>
      <c r="CD6613" s="62"/>
      <c r="CE6613" s="62"/>
      <c r="CF6613" s="62"/>
      <c r="CL6613" s="56" t="s">
        <v>5002</v>
      </c>
      <c r="CM6613" s="56" t="s">
        <v>217</v>
      </c>
      <c r="CN6613" s="56" t="s">
        <v>217</v>
      </c>
      <c r="CO6613" s="52"/>
      <c r="CP6613" s="52"/>
      <c r="CQ6613" s="52"/>
      <c r="CR6613" s="52"/>
      <c r="CS6613" s="52"/>
      <c r="CT6613" s="52"/>
      <c r="CU6613" s="33"/>
      <c r="CV6613" s="33"/>
    </row>
    <row r="6614" spans="74:100">
      <c r="BV6614" s="62"/>
      <c r="BW6614" s="62"/>
      <c r="BX6614" s="62"/>
      <c r="BY6614" s="62"/>
      <c r="BZ6614" s="62"/>
      <c r="CA6614" s="62"/>
      <c r="CB6614" s="62"/>
      <c r="CC6614" s="62"/>
      <c r="CD6614" s="62"/>
      <c r="CE6614" s="62"/>
      <c r="CF6614" s="62"/>
      <c r="CL6614" s="56" t="s">
        <v>18934</v>
      </c>
      <c r="CM6614" s="56"/>
      <c r="CN6614" s="56"/>
      <c r="CO6614" s="52"/>
      <c r="CP6614" s="52"/>
      <c r="CQ6614" s="52"/>
      <c r="CR6614" s="52"/>
      <c r="CS6614" s="52"/>
      <c r="CT6614" s="52"/>
      <c r="CU6614" s="33"/>
      <c r="CV6614" s="33"/>
    </row>
    <row r="6615" spans="74:100">
      <c r="BV6615" s="62"/>
      <c r="BW6615" s="62"/>
      <c r="BX6615" s="62"/>
      <c r="BY6615" s="62"/>
      <c r="BZ6615" s="62"/>
      <c r="CA6615" s="62"/>
      <c r="CB6615" s="62"/>
      <c r="CC6615" s="62"/>
      <c r="CD6615" s="62"/>
      <c r="CE6615" s="62"/>
      <c r="CF6615" s="62"/>
      <c r="CL6615" s="56" t="s">
        <v>5003</v>
      </c>
      <c r="CM6615" s="56" t="s">
        <v>217</v>
      </c>
      <c r="CN6615" s="56" t="s">
        <v>217</v>
      </c>
      <c r="CO6615" s="52"/>
      <c r="CP6615" s="52"/>
      <c r="CQ6615" s="52"/>
      <c r="CR6615" s="52"/>
      <c r="CS6615" s="52"/>
      <c r="CT6615" s="52"/>
      <c r="CU6615" s="33"/>
      <c r="CV6615" s="33"/>
    </row>
    <row r="6616" spans="74:100">
      <c r="BV6616" s="62"/>
      <c r="BW6616" s="62"/>
      <c r="BX6616" s="62"/>
      <c r="BY6616" s="62"/>
      <c r="BZ6616" s="62"/>
      <c r="CA6616" s="62"/>
      <c r="CB6616" s="62"/>
      <c r="CC6616" s="62"/>
      <c r="CD6616" s="62"/>
      <c r="CE6616" s="62"/>
      <c r="CF6616" s="62"/>
      <c r="CL6616" s="56" t="s">
        <v>18935</v>
      </c>
      <c r="CM6616" s="56"/>
      <c r="CN6616" s="56"/>
      <c r="CO6616" s="52"/>
      <c r="CP6616" s="52"/>
      <c r="CQ6616" s="52"/>
      <c r="CR6616" s="52"/>
      <c r="CS6616" s="52"/>
      <c r="CT6616" s="52"/>
      <c r="CU6616" s="33"/>
      <c r="CV6616" s="33"/>
    </row>
    <row r="6617" spans="74:100">
      <c r="BV6617" s="62"/>
      <c r="BW6617" s="62"/>
      <c r="BX6617" s="62"/>
      <c r="BY6617" s="62"/>
      <c r="BZ6617" s="62"/>
      <c r="CA6617" s="62"/>
      <c r="CB6617" s="62"/>
      <c r="CC6617" s="62"/>
      <c r="CD6617" s="62"/>
      <c r="CE6617" s="62"/>
      <c r="CF6617" s="62"/>
      <c r="CL6617" s="56" t="s">
        <v>5004</v>
      </c>
      <c r="CM6617" s="56" t="s">
        <v>3118</v>
      </c>
      <c r="CN6617" s="56" t="s">
        <v>3118</v>
      </c>
      <c r="CO6617" s="52"/>
      <c r="CP6617" s="52"/>
      <c r="CQ6617" s="52"/>
      <c r="CR6617" s="52"/>
      <c r="CS6617" s="52"/>
      <c r="CT6617" s="52"/>
      <c r="CU6617" s="33"/>
      <c r="CV6617" s="33"/>
    </row>
    <row r="6618" spans="74:100">
      <c r="BV6618" s="62"/>
      <c r="BW6618" s="62"/>
      <c r="BX6618" s="62"/>
      <c r="BY6618" s="62"/>
      <c r="BZ6618" s="62"/>
      <c r="CA6618" s="62"/>
      <c r="CB6618" s="62"/>
      <c r="CC6618" s="62"/>
      <c r="CD6618" s="62"/>
      <c r="CE6618" s="62"/>
      <c r="CF6618" s="62"/>
      <c r="CL6618" s="56" t="s">
        <v>18936</v>
      </c>
      <c r="CM6618" s="56"/>
      <c r="CN6618" s="56"/>
      <c r="CO6618" s="52"/>
      <c r="CP6618" s="52"/>
      <c r="CQ6618" s="52"/>
      <c r="CR6618" s="52"/>
      <c r="CS6618" s="52"/>
      <c r="CT6618" s="52"/>
      <c r="CU6618" s="33"/>
      <c r="CV6618" s="33"/>
    </row>
    <row r="6619" spans="74:100">
      <c r="BV6619" s="62"/>
      <c r="BW6619" s="62"/>
      <c r="BX6619" s="62"/>
      <c r="BY6619" s="62"/>
      <c r="BZ6619" s="62"/>
      <c r="CA6619" s="62"/>
      <c r="CB6619" s="62"/>
      <c r="CC6619" s="62"/>
      <c r="CD6619" s="62"/>
      <c r="CE6619" s="62"/>
      <c r="CF6619" s="62"/>
      <c r="CL6619" s="56" t="s">
        <v>1687</v>
      </c>
      <c r="CM6619" s="56" t="s">
        <v>216</v>
      </c>
      <c r="CN6619" s="56" t="s">
        <v>216</v>
      </c>
      <c r="CO6619" s="52"/>
      <c r="CP6619" s="52"/>
      <c r="CQ6619" s="52"/>
      <c r="CR6619" s="52"/>
      <c r="CS6619" s="52"/>
      <c r="CT6619" s="52"/>
      <c r="CU6619" s="33"/>
      <c r="CV6619" s="33"/>
    </row>
    <row r="6620" spans="74:100">
      <c r="BV6620" s="62"/>
      <c r="BW6620" s="62"/>
      <c r="BX6620" s="62"/>
      <c r="BY6620" s="62"/>
      <c r="BZ6620" s="62"/>
      <c r="CA6620" s="62"/>
      <c r="CB6620" s="62"/>
      <c r="CC6620" s="62"/>
      <c r="CD6620" s="62"/>
      <c r="CE6620" s="62"/>
      <c r="CF6620" s="62"/>
      <c r="CL6620" s="56" t="s">
        <v>21809</v>
      </c>
      <c r="CM6620" s="56"/>
      <c r="CN6620" s="56"/>
      <c r="CO6620" s="52"/>
      <c r="CP6620" s="52"/>
      <c r="CQ6620" s="52"/>
      <c r="CR6620" s="52"/>
      <c r="CS6620" s="52"/>
      <c r="CT6620" s="52"/>
      <c r="CU6620" s="33"/>
      <c r="CV6620" s="33"/>
    </row>
    <row r="6621" spans="74:100">
      <c r="BV6621" s="62"/>
      <c r="BW6621" s="62"/>
      <c r="BX6621" s="62"/>
      <c r="BY6621" s="62"/>
      <c r="BZ6621" s="62"/>
      <c r="CA6621" s="62"/>
      <c r="CB6621" s="62"/>
      <c r="CC6621" s="62"/>
      <c r="CD6621" s="62"/>
      <c r="CE6621" s="62"/>
      <c r="CF6621" s="62"/>
      <c r="CL6621" s="56" t="s">
        <v>1688</v>
      </c>
      <c r="CM6621" s="56" t="s">
        <v>216</v>
      </c>
      <c r="CN6621" s="56" t="s">
        <v>216</v>
      </c>
      <c r="CO6621" s="52"/>
      <c r="CP6621" s="52"/>
      <c r="CQ6621" s="52"/>
      <c r="CR6621" s="52"/>
      <c r="CS6621" s="52"/>
      <c r="CT6621" s="52"/>
      <c r="CU6621" s="33"/>
      <c r="CV6621" s="33"/>
    </row>
    <row r="6622" spans="74:100">
      <c r="BV6622" s="62"/>
      <c r="BW6622" s="62"/>
      <c r="BX6622" s="62"/>
      <c r="BY6622" s="62"/>
      <c r="BZ6622" s="62"/>
      <c r="CA6622" s="62"/>
      <c r="CB6622" s="62"/>
      <c r="CC6622" s="62"/>
      <c r="CD6622" s="62"/>
      <c r="CE6622" s="62"/>
      <c r="CF6622" s="62"/>
      <c r="CL6622" s="56" t="s">
        <v>21810</v>
      </c>
      <c r="CM6622" s="56"/>
      <c r="CN6622" s="56"/>
      <c r="CO6622" s="52"/>
      <c r="CP6622" s="52"/>
      <c r="CQ6622" s="52"/>
      <c r="CR6622" s="52"/>
      <c r="CS6622" s="52"/>
      <c r="CT6622" s="52"/>
      <c r="CU6622" s="33"/>
      <c r="CV6622" s="33"/>
    </row>
    <row r="6623" spans="74:100">
      <c r="BV6623" s="62"/>
      <c r="BW6623" s="62"/>
      <c r="BX6623" s="62"/>
      <c r="BY6623" s="62"/>
      <c r="BZ6623" s="62"/>
      <c r="CA6623" s="62"/>
      <c r="CB6623" s="62"/>
      <c r="CC6623" s="62"/>
      <c r="CD6623" s="62"/>
      <c r="CE6623" s="62"/>
      <c r="CF6623" s="62"/>
      <c r="CL6623" s="56" t="s">
        <v>5008</v>
      </c>
      <c r="CM6623" s="56" t="s">
        <v>3118</v>
      </c>
      <c r="CN6623" s="56" t="s">
        <v>3118</v>
      </c>
      <c r="CO6623" s="52"/>
      <c r="CP6623" s="52"/>
      <c r="CQ6623" s="52"/>
      <c r="CR6623" s="52"/>
      <c r="CS6623" s="52"/>
      <c r="CT6623" s="52"/>
      <c r="CU6623" s="33"/>
      <c r="CV6623" s="33"/>
    </row>
    <row r="6624" spans="74:100">
      <c r="BV6624" s="62"/>
      <c r="BW6624" s="62"/>
      <c r="BX6624" s="62"/>
      <c r="BY6624" s="62"/>
      <c r="BZ6624" s="62"/>
      <c r="CA6624" s="62"/>
      <c r="CB6624" s="62"/>
      <c r="CC6624" s="62"/>
      <c r="CD6624" s="62"/>
      <c r="CE6624" s="62"/>
      <c r="CF6624" s="62"/>
      <c r="CL6624" s="56" t="s">
        <v>18937</v>
      </c>
      <c r="CM6624" s="56"/>
      <c r="CN6624" s="56"/>
      <c r="CO6624" s="52"/>
      <c r="CP6624" s="52"/>
      <c r="CQ6624" s="52"/>
      <c r="CR6624" s="52"/>
      <c r="CS6624" s="52"/>
      <c r="CT6624" s="52"/>
      <c r="CU6624" s="33"/>
      <c r="CV6624" s="33"/>
    </row>
    <row r="6625" spans="74:100">
      <c r="BV6625" s="62"/>
      <c r="BW6625" s="62"/>
      <c r="BX6625" s="62"/>
      <c r="BY6625" s="62"/>
      <c r="BZ6625" s="62"/>
      <c r="CA6625" s="62"/>
      <c r="CB6625" s="62"/>
      <c r="CC6625" s="62"/>
      <c r="CD6625" s="62"/>
      <c r="CE6625" s="62"/>
      <c r="CF6625" s="62"/>
      <c r="CL6625" s="56" t="s">
        <v>5009</v>
      </c>
      <c r="CM6625" s="56" t="s">
        <v>217</v>
      </c>
      <c r="CN6625" s="56" t="s">
        <v>217</v>
      </c>
      <c r="CO6625" s="52"/>
      <c r="CP6625" s="52"/>
      <c r="CQ6625" s="52"/>
      <c r="CR6625" s="52"/>
      <c r="CS6625" s="52"/>
      <c r="CT6625" s="52"/>
      <c r="CU6625" s="33"/>
      <c r="CV6625" s="33"/>
    </row>
    <row r="6626" spans="74:100">
      <c r="BV6626" s="62"/>
      <c r="BW6626" s="62"/>
      <c r="BX6626" s="62"/>
      <c r="BY6626" s="62"/>
      <c r="BZ6626" s="62"/>
      <c r="CA6626" s="62"/>
      <c r="CB6626" s="62"/>
      <c r="CC6626" s="62"/>
      <c r="CD6626" s="62"/>
      <c r="CE6626" s="62"/>
      <c r="CF6626" s="62"/>
      <c r="CL6626" s="56" t="s">
        <v>18938</v>
      </c>
      <c r="CM6626" s="56"/>
      <c r="CN6626" s="56"/>
      <c r="CO6626" s="52"/>
      <c r="CP6626" s="52"/>
      <c r="CQ6626" s="52"/>
      <c r="CR6626" s="52"/>
      <c r="CS6626" s="52"/>
      <c r="CT6626" s="52"/>
      <c r="CU6626" s="33"/>
      <c r="CV6626" s="33"/>
    </row>
    <row r="6627" spans="74:100">
      <c r="BV6627" s="62"/>
      <c r="BW6627" s="62"/>
      <c r="BX6627" s="62"/>
      <c r="BY6627" s="62"/>
      <c r="BZ6627" s="62"/>
      <c r="CA6627" s="62"/>
      <c r="CB6627" s="62"/>
      <c r="CC6627" s="62"/>
      <c r="CD6627" s="62"/>
      <c r="CE6627" s="62"/>
      <c r="CF6627" s="62"/>
      <c r="CL6627" s="56" t="s">
        <v>5010</v>
      </c>
      <c r="CM6627" s="56" t="s">
        <v>215</v>
      </c>
      <c r="CN6627" s="56" t="s">
        <v>215</v>
      </c>
      <c r="CO6627" s="52"/>
      <c r="CP6627" s="52"/>
      <c r="CQ6627" s="52"/>
      <c r="CR6627" s="52"/>
      <c r="CS6627" s="52"/>
      <c r="CT6627" s="52"/>
      <c r="CU6627" s="33"/>
      <c r="CV6627" s="33"/>
    </row>
    <row r="6628" spans="74:100">
      <c r="BV6628" s="62"/>
      <c r="BW6628" s="62"/>
      <c r="BX6628" s="62"/>
      <c r="BY6628" s="62"/>
      <c r="BZ6628" s="62"/>
      <c r="CA6628" s="62"/>
      <c r="CB6628" s="62"/>
      <c r="CC6628" s="62"/>
      <c r="CD6628" s="62"/>
      <c r="CE6628" s="62"/>
      <c r="CF6628" s="62"/>
      <c r="CL6628" s="56" t="s">
        <v>21811</v>
      </c>
      <c r="CM6628" s="56"/>
      <c r="CN6628" s="56"/>
      <c r="CO6628" s="52"/>
      <c r="CP6628" s="52"/>
      <c r="CQ6628" s="52"/>
      <c r="CR6628" s="52"/>
      <c r="CS6628" s="52"/>
      <c r="CT6628" s="52"/>
      <c r="CU6628" s="33"/>
      <c r="CV6628" s="33"/>
    </row>
    <row r="6629" spans="74:100">
      <c r="BV6629" s="62"/>
      <c r="BW6629" s="62"/>
      <c r="BX6629" s="62"/>
      <c r="BY6629" s="62"/>
      <c r="BZ6629" s="62"/>
      <c r="CA6629" s="62"/>
      <c r="CB6629" s="62"/>
      <c r="CC6629" s="62"/>
      <c r="CD6629" s="62"/>
      <c r="CE6629" s="62"/>
      <c r="CF6629" s="62"/>
      <c r="CL6629" s="56" t="s">
        <v>5011</v>
      </c>
      <c r="CM6629" s="56" t="s">
        <v>216</v>
      </c>
      <c r="CN6629" s="56" t="s">
        <v>216</v>
      </c>
      <c r="CO6629" s="52"/>
      <c r="CP6629" s="52"/>
      <c r="CQ6629" s="52"/>
      <c r="CR6629" s="52"/>
      <c r="CS6629" s="52"/>
      <c r="CT6629" s="52"/>
      <c r="CU6629" s="33"/>
      <c r="CV6629" s="33"/>
    </row>
    <row r="6630" spans="74:100">
      <c r="BV6630" s="62"/>
      <c r="BW6630" s="62"/>
      <c r="BX6630" s="62"/>
      <c r="BY6630" s="62"/>
      <c r="BZ6630" s="62"/>
      <c r="CA6630" s="62"/>
      <c r="CB6630" s="62"/>
      <c r="CC6630" s="62"/>
      <c r="CD6630" s="62"/>
      <c r="CE6630" s="62"/>
      <c r="CF6630" s="62"/>
      <c r="CL6630" s="56" t="s">
        <v>21812</v>
      </c>
      <c r="CM6630" s="56"/>
      <c r="CN6630" s="56"/>
      <c r="CO6630" s="52"/>
      <c r="CP6630" s="52"/>
      <c r="CQ6630" s="52"/>
      <c r="CR6630" s="52"/>
      <c r="CS6630" s="52"/>
      <c r="CT6630" s="52"/>
      <c r="CU6630" s="33"/>
      <c r="CV6630" s="33"/>
    </row>
    <row r="6631" spans="74:100">
      <c r="BV6631" s="62"/>
      <c r="BW6631" s="62"/>
      <c r="BX6631" s="62"/>
      <c r="BY6631" s="62"/>
      <c r="BZ6631" s="62"/>
      <c r="CA6631" s="62"/>
      <c r="CB6631" s="62"/>
      <c r="CC6631" s="62"/>
      <c r="CD6631" s="62"/>
      <c r="CE6631" s="62"/>
      <c r="CF6631" s="62"/>
      <c r="CL6631" s="56" t="s">
        <v>5012</v>
      </c>
      <c r="CM6631" s="56" t="s">
        <v>216</v>
      </c>
      <c r="CN6631" s="56" t="s">
        <v>216</v>
      </c>
      <c r="CO6631" s="52"/>
      <c r="CP6631" s="52"/>
      <c r="CQ6631" s="52"/>
      <c r="CR6631" s="52"/>
      <c r="CS6631" s="52"/>
      <c r="CT6631" s="52"/>
      <c r="CU6631" s="33"/>
      <c r="CV6631" s="33"/>
    </row>
    <row r="6632" spans="74:100">
      <c r="BV6632" s="62"/>
      <c r="BW6632" s="62"/>
      <c r="BX6632" s="62"/>
      <c r="BY6632" s="62"/>
      <c r="BZ6632" s="62"/>
      <c r="CA6632" s="62"/>
      <c r="CB6632" s="62"/>
      <c r="CC6632" s="62"/>
      <c r="CD6632" s="62"/>
      <c r="CE6632" s="62"/>
      <c r="CF6632" s="62"/>
      <c r="CL6632" s="56" t="s">
        <v>21813</v>
      </c>
      <c r="CM6632" s="56"/>
      <c r="CN6632" s="56"/>
      <c r="CO6632" s="52"/>
      <c r="CP6632" s="52"/>
      <c r="CQ6632" s="52"/>
      <c r="CR6632" s="52"/>
      <c r="CS6632" s="52"/>
      <c r="CT6632" s="52"/>
      <c r="CU6632" s="33"/>
      <c r="CV6632" s="33"/>
    </row>
    <row r="6633" spans="74:100">
      <c r="BV6633" s="62"/>
      <c r="BW6633" s="62"/>
      <c r="BX6633" s="62"/>
      <c r="BY6633" s="62"/>
      <c r="BZ6633" s="62"/>
      <c r="CA6633" s="62"/>
      <c r="CB6633" s="62"/>
      <c r="CC6633" s="62"/>
      <c r="CD6633" s="62"/>
      <c r="CE6633" s="62"/>
      <c r="CF6633" s="62"/>
      <c r="CL6633" s="56" t="s">
        <v>27838</v>
      </c>
      <c r="CM6633" s="56" t="s">
        <v>217</v>
      </c>
      <c r="CN6633" s="56" t="s">
        <v>217</v>
      </c>
      <c r="CO6633" s="52"/>
      <c r="CP6633" s="52"/>
      <c r="CQ6633" s="52"/>
      <c r="CR6633" s="52"/>
      <c r="CS6633" s="52"/>
      <c r="CT6633" s="52"/>
      <c r="CU6633" s="33"/>
      <c r="CV6633" s="33"/>
    </row>
    <row r="6634" spans="74:100">
      <c r="BV6634" s="62"/>
      <c r="BW6634" s="62"/>
      <c r="BX6634" s="62"/>
      <c r="BY6634" s="62"/>
      <c r="BZ6634" s="62"/>
      <c r="CA6634" s="62"/>
      <c r="CB6634" s="62"/>
      <c r="CC6634" s="62"/>
      <c r="CD6634" s="62"/>
      <c r="CE6634" s="62"/>
      <c r="CF6634" s="62"/>
      <c r="CL6634" s="56" t="s">
        <v>18937</v>
      </c>
      <c r="CM6634" s="56"/>
      <c r="CN6634" s="56"/>
      <c r="CO6634" s="52"/>
      <c r="CP6634" s="52"/>
      <c r="CQ6634" s="52"/>
      <c r="CR6634" s="52"/>
      <c r="CS6634" s="52"/>
      <c r="CT6634" s="52"/>
      <c r="CU6634" s="33"/>
      <c r="CV6634" s="33"/>
    </row>
    <row r="6635" spans="74:100">
      <c r="BV6635" s="62"/>
      <c r="BW6635" s="62"/>
      <c r="BX6635" s="62"/>
      <c r="BY6635" s="62"/>
      <c r="BZ6635" s="62"/>
      <c r="CA6635" s="62"/>
      <c r="CB6635" s="62"/>
      <c r="CC6635" s="62"/>
      <c r="CD6635" s="62"/>
      <c r="CE6635" s="62"/>
      <c r="CF6635" s="62"/>
      <c r="CL6635" s="56" t="s">
        <v>27839</v>
      </c>
      <c r="CM6635" s="56" t="s">
        <v>217</v>
      </c>
      <c r="CN6635" s="56" t="s">
        <v>217</v>
      </c>
      <c r="CO6635" s="52"/>
      <c r="CP6635" s="52"/>
      <c r="CQ6635" s="52"/>
      <c r="CR6635" s="52"/>
      <c r="CS6635" s="52"/>
      <c r="CT6635" s="52"/>
      <c r="CU6635" s="33"/>
      <c r="CV6635" s="33"/>
    </row>
    <row r="6636" spans="74:100">
      <c r="BV6636" s="62"/>
      <c r="BW6636" s="62"/>
      <c r="BX6636" s="62"/>
      <c r="BY6636" s="62"/>
      <c r="BZ6636" s="62"/>
      <c r="CA6636" s="62"/>
      <c r="CB6636" s="62"/>
      <c r="CC6636" s="62"/>
      <c r="CD6636" s="62"/>
      <c r="CE6636" s="62"/>
      <c r="CF6636" s="62"/>
      <c r="CL6636" s="56" t="s">
        <v>18937</v>
      </c>
      <c r="CM6636" s="56"/>
      <c r="CN6636" s="56"/>
      <c r="CO6636" s="52"/>
      <c r="CP6636" s="52"/>
      <c r="CQ6636" s="52"/>
      <c r="CR6636" s="52"/>
      <c r="CS6636" s="52"/>
      <c r="CT6636" s="52"/>
      <c r="CU6636" s="33"/>
      <c r="CV6636" s="33"/>
    </row>
    <row r="6637" spans="74:100">
      <c r="BV6637" s="62"/>
      <c r="BW6637" s="62"/>
      <c r="BX6637" s="62"/>
      <c r="BY6637" s="62"/>
      <c r="BZ6637" s="62"/>
      <c r="CA6637" s="62"/>
      <c r="CB6637" s="62"/>
      <c r="CC6637" s="62"/>
      <c r="CD6637" s="62"/>
      <c r="CE6637" s="62"/>
      <c r="CF6637" s="62"/>
      <c r="CL6637" s="56" t="s">
        <v>5013</v>
      </c>
      <c r="CM6637" s="56" t="s">
        <v>3118</v>
      </c>
      <c r="CN6637" s="56" t="s">
        <v>3118</v>
      </c>
      <c r="CO6637" s="52"/>
      <c r="CP6637" s="52"/>
      <c r="CQ6637" s="52"/>
      <c r="CR6637" s="52"/>
      <c r="CS6637" s="52"/>
      <c r="CT6637" s="52"/>
      <c r="CU6637" s="33"/>
      <c r="CV6637" s="33"/>
    </row>
    <row r="6638" spans="74:100">
      <c r="BV6638" s="62"/>
      <c r="BW6638" s="62"/>
      <c r="BX6638" s="62"/>
      <c r="BY6638" s="62"/>
      <c r="BZ6638" s="62"/>
      <c r="CA6638" s="62"/>
      <c r="CB6638" s="62"/>
      <c r="CC6638" s="62"/>
      <c r="CD6638" s="62"/>
      <c r="CE6638" s="62"/>
      <c r="CF6638" s="62"/>
      <c r="CL6638" s="56" t="s">
        <v>18939</v>
      </c>
      <c r="CM6638" s="56"/>
      <c r="CN6638" s="56"/>
      <c r="CO6638" s="52"/>
      <c r="CP6638" s="52"/>
      <c r="CQ6638" s="52"/>
      <c r="CR6638" s="52"/>
      <c r="CS6638" s="52"/>
      <c r="CT6638" s="52"/>
      <c r="CU6638" s="33"/>
      <c r="CV6638" s="33"/>
    </row>
    <row r="6639" spans="74:100">
      <c r="BV6639" s="62"/>
      <c r="BW6639" s="62"/>
      <c r="BX6639" s="62"/>
      <c r="BY6639" s="62"/>
      <c r="BZ6639" s="62"/>
      <c r="CA6639" s="62"/>
      <c r="CB6639" s="62"/>
      <c r="CC6639" s="62"/>
      <c r="CD6639" s="62"/>
      <c r="CE6639" s="62"/>
      <c r="CF6639" s="62"/>
      <c r="CL6639" s="56" t="s">
        <v>27840</v>
      </c>
      <c r="CM6639" s="56" t="s">
        <v>217</v>
      </c>
      <c r="CN6639" s="56" t="s">
        <v>217</v>
      </c>
      <c r="CO6639" s="52"/>
      <c r="CP6639" s="52"/>
      <c r="CQ6639" s="52"/>
      <c r="CR6639" s="52"/>
      <c r="CS6639" s="52"/>
      <c r="CT6639" s="52"/>
      <c r="CU6639" s="33"/>
      <c r="CV6639" s="33"/>
    </row>
    <row r="6640" spans="74:100">
      <c r="BV6640" s="62"/>
      <c r="BW6640" s="62"/>
      <c r="BX6640" s="62"/>
      <c r="BY6640" s="62"/>
      <c r="BZ6640" s="62"/>
      <c r="CA6640" s="62"/>
      <c r="CB6640" s="62"/>
      <c r="CC6640" s="62"/>
      <c r="CD6640" s="62"/>
      <c r="CE6640" s="62"/>
      <c r="CF6640" s="62"/>
      <c r="CL6640" s="56" t="s">
        <v>27841</v>
      </c>
      <c r="CM6640" s="56"/>
      <c r="CN6640" s="56"/>
      <c r="CO6640" s="52"/>
      <c r="CP6640" s="52"/>
      <c r="CQ6640" s="52"/>
      <c r="CR6640" s="52"/>
      <c r="CS6640" s="52"/>
      <c r="CT6640" s="52"/>
      <c r="CU6640" s="33"/>
      <c r="CV6640" s="33"/>
    </row>
    <row r="6641" spans="74:100">
      <c r="BV6641" s="62"/>
      <c r="BW6641" s="62"/>
      <c r="BX6641" s="62"/>
      <c r="BY6641" s="62"/>
      <c r="BZ6641" s="62"/>
      <c r="CA6641" s="62"/>
      <c r="CB6641" s="62"/>
      <c r="CC6641" s="62"/>
      <c r="CD6641" s="62"/>
      <c r="CE6641" s="62"/>
      <c r="CF6641" s="62"/>
      <c r="CL6641" s="56" t="s">
        <v>20494</v>
      </c>
      <c r="CM6641" s="56" t="s">
        <v>217</v>
      </c>
      <c r="CN6641" s="56" t="s">
        <v>217</v>
      </c>
      <c r="CO6641" s="52"/>
      <c r="CP6641" s="52"/>
      <c r="CQ6641" s="52"/>
      <c r="CR6641" s="52"/>
      <c r="CS6641" s="52"/>
      <c r="CT6641" s="52"/>
      <c r="CU6641" s="33"/>
      <c r="CV6641" s="33"/>
    </row>
    <row r="6642" spans="74:100">
      <c r="BV6642" s="62"/>
      <c r="BW6642" s="62"/>
      <c r="BX6642" s="62"/>
      <c r="BY6642" s="62"/>
      <c r="BZ6642" s="62"/>
      <c r="CA6642" s="62"/>
      <c r="CB6642" s="62"/>
      <c r="CC6642" s="62"/>
      <c r="CD6642" s="62"/>
      <c r="CE6642" s="62"/>
      <c r="CF6642" s="62"/>
      <c r="CL6642" s="56" t="s">
        <v>18940</v>
      </c>
      <c r="CM6642" s="56"/>
      <c r="CN6642" s="56"/>
      <c r="CO6642" s="52"/>
      <c r="CP6642" s="52"/>
      <c r="CQ6642" s="52"/>
      <c r="CR6642" s="52"/>
      <c r="CS6642" s="52"/>
      <c r="CT6642" s="52"/>
      <c r="CU6642" s="33"/>
      <c r="CV6642" s="33"/>
    </row>
    <row r="6643" spans="74:100">
      <c r="BV6643" s="62"/>
      <c r="BW6643" s="62"/>
      <c r="BX6643" s="62"/>
      <c r="BY6643" s="62"/>
      <c r="BZ6643" s="62"/>
      <c r="CA6643" s="62"/>
      <c r="CB6643" s="62"/>
      <c r="CC6643" s="62"/>
      <c r="CD6643" s="62"/>
      <c r="CE6643" s="62"/>
      <c r="CF6643" s="62"/>
      <c r="CL6643" s="56" t="s">
        <v>27842</v>
      </c>
      <c r="CM6643" s="56" t="s">
        <v>3118</v>
      </c>
      <c r="CN6643" s="56" t="s">
        <v>3118</v>
      </c>
      <c r="CO6643" s="52"/>
      <c r="CP6643" s="52"/>
      <c r="CQ6643" s="52"/>
      <c r="CR6643" s="52"/>
      <c r="CS6643" s="52"/>
      <c r="CT6643" s="52"/>
      <c r="CU6643" s="33"/>
      <c r="CV6643" s="33"/>
    </row>
    <row r="6644" spans="74:100">
      <c r="BV6644" s="62"/>
      <c r="BW6644" s="62"/>
      <c r="BX6644" s="62"/>
      <c r="BY6644" s="62"/>
      <c r="BZ6644" s="62"/>
      <c r="CA6644" s="62"/>
      <c r="CB6644" s="62"/>
      <c r="CC6644" s="62"/>
      <c r="CD6644" s="62"/>
      <c r="CE6644" s="62"/>
      <c r="CF6644" s="62"/>
      <c r="CL6644" s="56" t="s">
        <v>27843</v>
      </c>
      <c r="CM6644" s="56"/>
      <c r="CN6644" s="56"/>
      <c r="CO6644" s="52"/>
      <c r="CP6644" s="52"/>
      <c r="CQ6644" s="52"/>
      <c r="CR6644" s="52"/>
      <c r="CS6644" s="52"/>
      <c r="CT6644" s="52"/>
      <c r="CU6644" s="33"/>
      <c r="CV6644" s="33"/>
    </row>
    <row r="6645" spans="74:100">
      <c r="BV6645" s="62"/>
      <c r="BW6645" s="62"/>
      <c r="BX6645" s="62"/>
      <c r="BY6645" s="62"/>
      <c r="BZ6645" s="62"/>
      <c r="CA6645" s="62"/>
      <c r="CB6645" s="62"/>
      <c r="CC6645" s="62"/>
      <c r="CD6645" s="62"/>
      <c r="CE6645" s="62"/>
      <c r="CF6645" s="62"/>
      <c r="CL6645" s="56" t="s">
        <v>27844</v>
      </c>
      <c r="CM6645" s="56" t="s">
        <v>217</v>
      </c>
      <c r="CN6645" s="56" t="s">
        <v>217</v>
      </c>
      <c r="CO6645" s="52"/>
      <c r="CP6645" s="52"/>
      <c r="CQ6645" s="52"/>
      <c r="CR6645" s="52"/>
      <c r="CS6645" s="52"/>
      <c r="CT6645" s="52"/>
      <c r="CU6645" s="33"/>
      <c r="CV6645" s="33"/>
    </row>
    <row r="6646" spans="74:100">
      <c r="BV6646" s="62"/>
      <c r="BW6646" s="62"/>
      <c r="BX6646" s="62"/>
      <c r="BY6646" s="62"/>
      <c r="BZ6646" s="62"/>
      <c r="CA6646" s="62"/>
      <c r="CB6646" s="62"/>
      <c r="CC6646" s="62"/>
      <c r="CD6646" s="62"/>
      <c r="CE6646" s="62"/>
      <c r="CF6646" s="62"/>
      <c r="CL6646" s="56" t="s">
        <v>27845</v>
      </c>
      <c r="CM6646" s="56"/>
      <c r="CN6646" s="56"/>
      <c r="CO6646" s="52"/>
      <c r="CP6646" s="52"/>
      <c r="CQ6646" s="52"/>
      <c r="CR6646" s="52"/>
      <c r="CS6646" s="52"/>
      <c r="CT6646" s="52"/>
      <c r="CU6646" s="33"/>
      <c r="CV6646" s="33"/>
    </row>
    <row r="6647" spans="74:100">
      <c r="BV6647" s="62"/>
      <c r="BW6647" s="62"/>
      <c r="BX6647" s="62"/>
      <c r="BY6647" s="62"/>
      <c r="BZ6647" s="62"/>
      <c r="CA6647" s="62"/>
      <c r="CB6647" s="62"/>
      <c r="CC6647" s="62"/>
      <c r="CD6647" s="62"/>
      <c r="CE6647" s="62"/>
      <c r="CF6647" s="62"/>
      <c r="CL6647" s="56" t="s">
        <v>5014</v>
      </c>
      <c r="CM6647" s="56" t="s">
        <v>3118</v>
      </c>
      <c r="CN6647" s="56" t="s">
        <v>3118</v>
      </c>
      <c r="CO6647" s="52"/>
      <c r="CP6647" s="52"/>
      <c r="CQ6647" s="52"/>
      <c r="CR6647" s="52"/>
      <c r="CS6647" s="52"/>
      <c r="CT6647" s="52"/>
      <c r="CU6647" s="33"/>
      <c r="CV6647" s="33"/>
    </row>
    <row r="6648" spans="74:100">
      <c r="BV6648" s="62"/>
      <c r="BW6648" s="62"/>
      <c r="BX6648" s="62"/>
      <c r="BY6648" s="62"/>
      <c r="BZ6648" s="62"/>
      <c r="CA6648" s="62"/>
      <c r="CB6648" s="62"/>
      <c r="CC6648" s="62"/>
      <c r="CD6648" s="62"/>
      <c r="CE6648" s="62"/>
      <c r="CF6648" s="62"/>
      <c r="CL6648" s="56" t="s">
        <v>18941</v>
      </c>
      <c r="CM6648" s="56"/>
      <c r="CN6648" s="56"/>
      <c r="CO6648" s="52"/>
      <c r="CP6648" s="52"/>
      <c r="CQ6648" s="52"/>
      <c r="CR6648" s="52"/>
      <c r="CS6648" s="52"/>
      <c r="CT6648" s="52"/>
      <c r="CU6648" s="33"/>
      <c r="CV6648" s="33"/>
    </row>
    <row r="6649" spans="74:100">
      <c r="BV6649" s="62"/>
      <c r="BW6649" s="62"/>
      <c r="BX6649" s="62"/>
      <c r="BY6649" s="62"/>
      <c r="BZ6649" s="62"/>
      <c r="CA6649" s="62"/>
      <c r="CB6649" s="62"/>
      <c r="CC6649" s="62"/>
      <c r="CD6649" s="62"/>
      <c r="CE6649" s="62"/>
      <c r="CF6649" s="62"/>
      <c r="CL6649" s="56" t="s">
        <v>1689</v>
      </c>
      <c r="CM6649" s="56" t="s">
        <v>216</v>
      </c>
      <c r="CN6649" s="56" t="s">
        <v>216</v>
      </c>
      <c r="CO6649" s="52"/>
      <c r="CP6649" s="52"/>
      <c r="CQ6649" s="52"/>
      <c r="CR6649" s="52"/>
      <c r="CS6649" s="52"/>
      <c r="CT6649" s="52"/>
      <c r="CU6649" s="33"/>
      <c r="CV6649" s="33"/>
    </row>
    <row r="6650" spans="74:100">
      <c r="BV6650" s="62"/>
      <c r="BW6650" s="62"/>
      <c r="BX6650" s="62"/>
      <c r="BY6650" s="62"/>
      <c r="BZ6650" s="62"/>
      <c r="CA6650" s="62"/>
      <c r="CB6650" s="62"/>
      <c r="CC6650" s="62"/>
      <c r="CD6650" s="62"/>
      <c r="CE6650" s="62"/>
      <c r="CF6650" s="62"/>
      <c r="CL6650" s="56" t="s">
        <v>21814</v>
      </c>
      <c r="CM6650" s="56"/>
      <c r="CN6650" s="56"/>
      <c r="CO6650" s="52"/>
      <c r="CP6650" s="52"/>
      <c r="CQ6650" s="52"/>
      <c r="CR6650" s="52"/>
      <c r="CS6650" s="52"/>
      <c r="CT6650" s="52"/>
      <c r="CU6650" s="33"/>
      <c r="CV6650" s="33"/>
    </row>
    <row r="6651" spans="74:100">
      <c r="BV6651" s="62"/>
      <c r="BW6651" s="62"/>
      <c r="BX6651" s="62"/>
      <c r="BY6651" s="62"/>
      <c r="BZ6651" s="62"/>
      <c r="CA6651" s="62"/>
      <c r="CB6651" s="62"/>
      <c r="CC6651" s="62"/>
      <c r="CD6651" s="62"/>
      <c r="CE6651" s="62"/>
      <c r="CF6651" s="62"/>
      <c r="CL6651" s="56" t="s">
        <v>27846</v>
      </c>
      <c r="CM6651" s="56" t="s">
        <v>217</v>
      </c>
      <c r="CN6651" s="56" t="s">
        <v>217</v>
      </c>
      <c r="CO6651" s="52"/>
      <c r="CP6651" s="52"/>
      <c r="CQ6651" s="52"/>
      <c r="CR6651" s="52"/>
      <c r="CS6651" s="52"/>
      <c r="CT6651" s="52"/>
      <c r="CU6651" s="33"/>
      <c r="CV6651" s="33"/>
    </row>
    <row r="6652" spans="74:100">
      <c r="BV6652" s="62"/>
      <c r="BW6652" s="62"/>
      <c r="BX6652" s="62"/>
      <c r="BY6652" s="62"/>
      <c r="BZ6652" s="62"/>
      <c r="CA6652" s="62"/>
      <c r="CB6652" s="62"/>
      <c r="CC6652" s="62"/>
      <c r="CD6652" s="62"/>
      <c r="CE6652" s="62"/>
      <c r="CF6652" s="62"/>
      <c r="CL6652" s="56" t="s">
        <v>27847</v>
      </c>
      <c r="CM6652" s="56"/>
      <c r="CN6652" s="56"/>
      <c r="CO6652" s="52"/>
      <c r="CP6652" s="52"/>
      <c r="CQ6652" s="52"/>
      <c r="CR6652" s="52"/>
      <c r="CS6652" s="52"/>
      <c r="CT6652" s="52"/>
      <c r="CU6652" s="33"/>
      <c r="CV6652" s="33"/>
    </row>
    <row r="6653" spans="74:100">
      <c r="BV6653" s="62"/>
      <c r="BW6653" s="62"/>
      <c r="BX6653" s="62"/>
      <c r="BY6653" s="62"/>
      <c r="BZ6653" s="62"/>
      <c r="CA6653" s="62"/>
      <c r="CB6653" s="62"/>
      <c r="CC6653" s="62"/>
      <c r="CD6653" s="62"/>
      <c r="CE6653" s="62"/>
      <c r="CF6653" s="62"/>
      <c r="CL6653" s="56" t="s">
        <v>5015</v>
      </c>
      <c r="CM6653" s="56" t="s">
        <v>3118</v>
      </c>
      <c r="CN6653" s="56" t="s">
        <v>3118</v>
      </c>
      <c r="CO6653" s="52"/>
      <c r="CP6653" s="52"/>
      <c r="CQ6653" s="52"/>
      <c r="CR6653" s="52"/>
      <c r="CS6653" s="52"/>
      <c r="CT6653" s="52"/>
      <c r="CU6653" s="33"/>
      <c r="CV6653" s="33"/>
    </row>
    <row r="6654" spans="74:100">
      <c r="BV6654" s="62"/>
      <c r="BW6654" s="62"/>
      <c r="BX6654" s="62"/>
      <c r="BY6654" s="62"/>
      <c r="BZ6654" s="62"/>
      <c r="CA6654" s="62"/>
      <c r="CB6654" s="62"/>
      <c r="CC6654" s="62"/>
      <c r="CD6654" s="62"/>
      <c r="CE6654" s="62"/>
      <c r="CF6654" s="62"/>
      <c r="CL6654" s="56" t="s">
        <v>18942</v>
      </c>
      <c r="CM6654" s="56"/>
      <c r="CN6654" s="56"/>
      <c r="CO6654" s="52"/>
      <c r="CP6654" s="52"/>
      <c r="CQ6654" s="52"/>
      <c r="CR6654" s="52"/>
      <c r="CS6654" s="52"/>
      <c r="CT6654" s="52"/>
      <c r="CU6654" s="33"/>
      <c r="CV6654" s="33"/>
    </row>
    <row r="6655" spans="74:100">
      <c r="BV6655" s="62"/>
      <c r="BW6655" s="62"/>
      <c r="BX6655" s="62"/>
      <c r="BY6655" s="62"/>
      <c r="BZ6655" s="62"/>
      <c r="CA6655" s="62"/>
      <c r="CB6655" s="62"/>
      <c r="CC6655" s="62"/>
      <c r="CD6655" s="62"/>
      <c r="CE6655" s="62"/>
      <c r="CF6655" s="62"/>
      <c r="CL6655" s="56" t="s">
        <v>1690</v>
      </c>
      <c r="CM6655" s="56" t="s">
        <v>216</v>
      </c>
      <c r="CN6655" s="56" t="s">
        <v>216</v>
      </c>
      <c r="CO6655" s="52"/>
      <c r="CP6655" s="52"/>
      <c r="CQ6655" s="52"/>
      <c r="CR6655" s="52"/>
      <c r="CS6655" s="52"/>
      <c r="CT6655" s="52"/>
      <c r="CU6655" s="33"/>
      <c r="CV6655" s="33"/>
    </row>
    <row r="6656" spans="74:100">
      <c r="BV6656" s="62"/>
      <c r="BW6656" s="62"/>
      <c r="BX6656" s="62"/>
      <c r="BY6656" s="62"/>
      <c r="BZ6656" s="62"/>
      <c r="CA6656" s="62"/>
      <c r="CB6656" s="62"/>
      <c r="CC6656" s="62"/>
      <c r="CD6656" s="62"/>
      <c r="CE6656" s="62"/>
      <c r="CF6656" s="62"/>
      <c r="CL6656" s="56" t="s">
        <v>21815</v>
      </c>
      <c r="CM6656" s="56"/>
      <c r="CN6656" s="56"/>
      <c r="CO6656" s="52"/>
      <c r="CP6656" s="52"/>
      <c r="CQ6656" s="52"/>
      <c r="CR6656" s="52"/>
      <c r="CS6656" s="52"/>
      <c r="CT6656" s="52"/>
      <c r="CU6656" s="33"/>
      <c r="CV6656" s="33"/>
    </row>
    <row r="6657" spans="74:100">
      <c r="BV6657" s="62"/>
      <c r="BW6657" s="62"/>
      <c r="BX6657" s="62"/>
      <c r="BY6657" s="62"/>
      <c r="BZ6657" s="62"/>
      <c r="CA6657" s="62"/>
      <c r="CB6657" s="62"/>
      <c r="CC6657" s="62"/>
      <c r="CD6657" s="62"/>
      <c r="CE6657" s="62"/>
      <c r="CF6657" s="62"/>
      <c r="CL6657" s="56" t="s">
        <v>5016</v>
      </c>
      <c r="CM6657" s="56" t="s">
        <v>217</v>
      </c>
      <c r="CN6657" s="56" t="s">
        <v>217</v>
      </c>
      <c r="CO6657" s="52"/>
      <c r="CP6657" s="52"/>
      <c r="CQ6657" s="52"/>
      <c r="CR6657" s="52"/>
      <c r="CS6657" s="52"/>
      <c r="CT6657" s="52"/>
      <c r="CU6657" s="33"/>
      <c r="CV6657" s="33"/>
    </row>
    <row r="6658" spans="74:100">
      <c r="BV6658" s="62"/>
      <c r="BW6658" s="62"/>
      <c r="BX6658" s="62"/>
      <c r="BY6658" s="62"/>
      <c r="BZ6658" s="62"/>
      <c r="CA6658" s="62"/>
      <c r="CB6658" s="62"/>
      <c r="CC6658" s="62"/>
      <c r="CD6658" s="62"/>
      <c r="CE6658" s="62"/>
      <c r="CF6658" s="62"/>
      <c r="CL6658" s="56" t="s">
        <v>18943</v>
      </c>
      <c r="CM6658" s="56"/>
      <c r="CN6658" s="56"/>
      <c r="CO6658" s="52"/>
      <c r="CP6658" s="52"/>
      <c r="CQ6658" s="52"/>
      <c r="CR6658" s="52"/>
      <c r="CS6658" s="52"/>
      <c r="CT6658" s="52"/>
      <c r="CU6658" s="33"/>
      <c r="CV6658" s="33"/>
    </row>
    <row r="6659" spans="74:100">
      <c r="BV6659" s="62"/>
      <c r="BW6659" s="62"/>
      <c r="BX6659" s="62"/>
      <c r="BY6659" s="62"/>
      <c r="BZ6659" s="62"/>
      <c r="CA6659" s="62"/>
      <c r="CB6659" s="62"/>
      <c r="CC6659" s="62"/>
      <c r="CD6659" s="62"/>
      <c r="CE6659" s="62"/>
      <c r="CF6659" s="62"/>
      <c r="CL6659" s="56" t="s">
        <v>1691</v>
      </c>
      <c r="CM6659" s="56" t="s">
        <v>215</v>
      </c>
      <c r="CN6659" s="56" t="s">
        <v>215</v>
      </c>
      <c r="CO6659" s="52"/>
      <c r="CP6659" s="52"/>
      <c r="CQ6659" s="52"/>
      <c r="CR6659" s="52"/>
      <c r="CS6659" s="52"/>
      <c r="CT6659" s="52"/>
      <c r="CU6659" s="33"/>
      <c r="CV6659" s="33"/>
    </row>
    <row r="6660" spans="74:100">
      <c r="BV6660" s="62"/>
      <c r="BW6660" s="62"/>
      <c r="BX6660" s="62"/>
      <c r="BY6660" s="62"/>
      <c r="BZ6660" s="62"/>
      <c r="CA6660" s="62"/>
      <c r="CB6660" s="62"/>
      <c r="CC6660" s="62"/>
      <c r="CD6660" s="62"/>
      <c r="CE6660" s="62"/>
      <c r="CF6660" s="62"/>
      <c r="CL6660" s="56" t="s">
        <v>21816</v>
      </c>
      <c r="CM6660" s="56"/>
      <c r="CN6660" s="56"/>
      <c r="CO6660" s="52"/>
      <c r="CP6660" s="52"/>
      <c r="CQ6660" s="52"/>
      <c r="CR6660" s="52"/>
      <c r="CS6660" s="52"/>
      <c r="CT6660" s="52"/>
      <c r="CU6660" s="33"/>
      <c r="CV6660" s="33"/>
    </row>
    <row r="6661" spans="74:100">
      <c r="BV6661" s="62"/>
      <c r="BW6661" s="62"/>
      <c r="BX6661" s="62"/>
      <c r="BY6661" s="62"/>
      <c r="BZ6661" s="62"/>
      <c r="CA6661" s="62"/>
      <c r="CB6661" s="62"/>
      <c r="CC6661" s="62"/>
      <c r="CD6661" s="62"/>
      <c r="CE6661" s="62"/>
      <c r="CF6661" s="62"/>
      <c r="CL6661" s="56" t="s">
        <v>5017</v>
      </c>
      <c r="CM6661" s="56" t="s">
        <v>3118</v>
      </c>
      <c r="CN6661" s="56" t="s">
        <v>3118</v>
      </c>
      <c r="CO6661" s="52"/>
      <c r="CP6661" s="52"/>
      <c r="CQ6661" s="52"/>
      <c r="CR6661" s="52"/>
      <c r="CS6661" s="52"/>
      <c r="CT6661" s="52"/>
      <c r="CU6661" s="33"/>
      <c r="CV6661" s="33"/>
    </row>
    <row r="6662" spans="74:100">
      <c r="BV6662" s="62"/>
      <c r="BW6662" s="62"/>
      <c r="BX6662" s="62"/>
      <c r="BY6662" s="62"/>
      <c r="BZ6662" s="62"/>
      <c r="CA6662" s="62"/>
      <c r="CB6662" s="62"/>
      <c r="CC6662" s="62"/>
      <c r="CD6662" s="62"/>
      <c r="CE6662" s="62"/>
      <c r="CF6662" s="62"/>
      <c r="CL6662" s="56" t="s">
        <v>18944</v>
      </c>
      <c r="CM6662" s="56"/>
      <c r="CN6662" s="56"/>
      <c r="CO6662" s="52"/>
      <c r="CP6662" s="52"/>
      <c r="CQ6662" s="52"/>
      <c r="CR6662" s="52"/>
      <c r="CS6662" s="52"/>
      <c r="CT6662" s="52"/>
      <c r="CU6662" s="33"/>
      <c r="CV6662" s="33"/>
    </row>
    <row r="6663" spans="74:100">
      <c r="BV6663" s="62"/>
      <c r="BW6663" s="62"/>
      <c r="BX6663" s="62"/>
      <c r="BY6663" s="62"/>
      <c r="BZ6663" s="62"/>
      <c r="CA6663" s="62"/>
      <c r="CB6663" s="62"/>
      <c r="CC6663" s="62"/>
      <c r="CD6663" s="62"/>
      <c r="CE6663" s="62"/>
      <c r="CF6663" s="62"/>
      <c r="CL6663" s="56" t="s">
        <v>5018</v>
      </c>
      <c r="CM6663" s="56" t="s">
        <v>217</v>
      </c>
      <c r="CN6663" s="56" t="s">
        <v>217</v>
      </c>
      <c r="CO6663" s="52"/>
      <c r="CP6663" s="52"/>
      <c r="CQ6663" s="52"/>
      <c r="CR6663" s="52"/>
      <c r="CS6663" s="52"/>
      <c r="CT6663" s="52"/>
      <c r="CU6663" s="33"/>
      <c r="CV6663" s="33"/>
    </row>
    <row r="6664" spans="74:100">
      <c r="BV6664" s="62"/>
      <c r="BW6664" s="62"/>
      <c r="BX6664" s="62"/>
      <c r="BY6664" s="62"/>
      <c r="BZ6664" s="62"/>
      <c r="CA6664" s="62"/>
      <c r="CB6664" s="62"/>
      <c r="CC6664" s="62"/>
      <c r="CD6664" s="62"/>
      <c r="CE6664" s="62"/>
      <c r="CF6664" s="62"/>
      <c r="CL6664" s="56" t="s">
        <v>18945</v>
      </c>
      <c r="CM6664" s="56"/>
      <c r="CN6664" s="56"/>
      <c r="CO6664" s="52"/>
      <c r="CP6664" s="52"/>
      <c r="CQ6664" s="52"/>
      <c r="CR6664" s="52"/>
      <c r="CS6664" s="52"/>
      <c r="CT6664" s="52"/>
      <c r="CU6664" s="33"/>
      <c r="CV6664" s="33"/>
    </row>
    <row r="6665" spans="74:100">
      <c r="BV6665" s="62"/>
      <c r="BW6665" s="62"/>
      <c r="BX6665" s="62"/>
      <c r="BY6665" s="62"/>
      <c r="BZ6665" s="62"/>
      <c r="CA6665" s="62"/>
      <c r="CB6665" s="62"/>
      <c r="CC6665" s="62"/>
      <c r="CD6665" s="62"/>
      <c r="CE6665" s="62"/>
      <c r="CF6665" s="62"/>
      <c r="CL6665" s="56" t="s">
        <v>5019</v>
      </c>
      <c r="CM6665" s="56" t="s">
        <v>3118</v>
      </c>
      <c r="CN6665" s="56" t="s">
        <v>3118</v>
      </c>
      <c r="CO6665" s="52"/>
      <c r="CP6665" s="52"/>
      <c r="CQ6665" s="52"/>
      <c r="CR6665" s="52"/>
      <c r="CS6665" s="52"/>
      <c r="CT6665" s="52"/>
      <c r="CU6665" s="33"/>
      <c r="CV6665" s="33"/>
    </row>
    <row r="6666" spans="74:100">
      <c r="BV6666" s="62"/>
      <c r="BW6666" s="62"/>
      <c r="BX6666" s="62"/>
      <c r="BY6666" s="62"/>
      <c r="BZ6666" s="62"/>
      <c r="CA6666" s="62"/>
      <c r="CB6666" s="62"/>
      <c r="CC6666" s="62"/>
      <c r="CD6666" s="62"/>
      <c r="CE6666" s="62"/>
      <c r="CF6666" s="62"/>
      <c r="CL6666" s="56" t="s">
        <v>18946</v>
      </c>
      <c r="CM6666" s="56"/>
      <c r="CN6666" s="56"/>
      <c r="CO6666" s="52"/>
      <c r="CP6666" s="52"/>
      <c r="CQ6666" s="52"/>
      <c r="CR6666" s="52"/>
      <c r="CS6666" s="52"/>
      <c r="CT6666" s="52"/>
      <c r="CU6666" s="33"/>
      <c r="CV6666" s="33"/>
    </row>
    <row r="6667" spans="74:100">
      <c r="BV6667" s="62"/>
      <c r="BW6667" s="62"/>
      <c r="BX6667" s="62"/>
      <c r="BY6667" s="62"/>
      <c r="BZ6667" s="62"/>
      <c r="CA6667" s="62"/>
      <c r="CB6667" s="62"/>
      <c r="CC6667" s="62"/>
      <c r="CD6667" s="62"/>
      <c r="CE6667" s="62"/>
      <c r="CF6667" s="62"/>
      <c r="CL6667" s="56" t="s">
        <v>5020</v>
      </c>
      <c r="CM6667" s="56" t="s">
        <v>213</v>
      </c>
      <c r="CN6667" s="56" t="s">
        <v>213</v>
      </c>
      <c r="CO6667" s="52"/>
      <c r="CP6667" s="52"/>
      <c r="CQ6667" s="52"/>
      <c r="CR6667" s="52"/>
      <c r="CS6667" s="52"/>
      <c r="CT6667" s="52"/>
      <c r="CU6667" s="33"/>
      <c r="CV6667" s="33"/>
    </row>
    <row r="6668" spans="74:100">
      <c r="BV6668" s="62"/>
      <c r="BW6668" s="62"/>
      <c r="BX6668" s="62"/>
      <c r="BY6668" s="62"/>
      <c r="BZ6668" s="62"/>
      <c r="CA6668" s="62"/>
      <c r="CB6668" s="62"/>
      <c r="CC6668" s="62"/>
      <c r="CD6668" s="62"/>
      <c r="CE6668" s="62"/>
      <c r="CF6668" s="62"/>
      <c r="CL6668" s="56" t="s">
        <v>21817</v>
      </c>
      <c r="CM6668" s="56"/>
      <c r="CN6668" s="56"/>
      <c r="CO6668" s="52"/>
      <c r="CP6668" s="52"/>
      <c r="CQ6668" s="52"/>
      <c r="CR6668" s="52"/>
      <c r="CS6668" s="52"/>
      <c r="CT6668" s="52"/>
      <c r="CU6668" s="33"/>
      <c r="CV6668" s="33"/>
    </row>
    <row r="6669" spans="74:100">
      <c r="BV6669" s="62"/>
      <c r="BW6669" s="62"/>
      <c r="BX6669" s="62"/>
      <c r="BY6669" s="62"/>
      <c r="BZ6669" s="62"/>
      <c r="CA6669" s="62"/>
      <c r="CB6669" s="62"/>
      <c r="CC6669" s="62"/>
      <c r="CD6669" s="62"/>
      <c r="CE6669" s="62"/>
      <c r="CF6669" s="62"/>
      <c r="CL6669" s="56" t="s">
        <v>5021</v>
      </c>
      <c r="CM6669" s="56" t="s">
        <v>3118</v>
      </c>
      <c r="CN6669" s="56" t="s">
        <v>3118</v>
      </c>
      <c r="CO6669" s="52"/>
      <c r="CP6669" s="52"/>
      <c r="CQ6669" s="52"/>
      <c r="CR6669" s="52"/>
      <c r="CS6669" s="52"/>
      <c r="CT6669" s="52"/>
      <c r="CU6669" s="33"/>
      <c r="CV6669" s="33"/>
    </row>
    <row r="6670" spans="74:100">
      <c r="BV6670" s="62"/>
      <c r="BW6670" s="62"/>
      <c r="BX6670" s="62"/>
      <c r="BY6670" s="62"/>
      <c r="BZ6670" s="62"/>
      <c r="CA6670" s="62"/>
      <c r="CB6670" s="62"/>
      <c r="CC6670" s="62"/>
      <c r="CD6670" s="62"/>
      <c r="CE6670" s="62"/>
      <c r="CF6670" s="62"/>
      <c r="CL6670" s="56" t="s">
        <v>18947</v>
      </c>
      <c r="CM6670" s="56"/>
      <c r="CN6670" s="56"/>
      <c r="CO6670" s="52"/>
      <c r="CP6670" s="52"/>
      <c r="CQ6670" s="52"/>
      <c r="CR6670" s="52"/>
      <c r="CS6670" s="52"/>
      <c r="CT6670" s="52"/>
      <c r="CU6670" s="33"/>
      <c r="CV6670" s="33"/>
    </row>
    <row r="6671" spans="74:100">
      <c r="BV6671" s="62"/>
      <c r="BW6671" s="62"/>
      <c r="BX6671" s="62"/>
      <c r="BY6671" s="62"/>
      <c r="BZ6671" s="62"/>
      <c r="CA6671" s="62"/>
      <c r="CB6671" s="62"/>
      <c r="CC6671" s="62"/>
      <c r="CD6671" s="62"/>
      <c r="CE6671" s="62"/>
      <c r="CF6671" s="62"/>
      <c r="CL6671" s="56" t="s">
        <v>20495</v>
      </c>
      <c r="CM6671" s="56" t="s">
        <v>213</v>
      </c>
      <c r="CN6671" s="56" t="s">
        <v>213</v>
      </c>
      <c r="CO6671" s="52"/>
      <c r="CP6671" s="52"/>
      <c r="CQ6671" s="52"/>
      <c r="CR6671" s="52"/>
      <c r="CS6671" s="52"/>
      <c r="CT6671" s="52"/>
      <c r="CU6671" s="33"/>
      <c r="CV6671" s="33"/>
    </row>
    <row r="6672" spans="74:100">
      <c r="BV6672" s="62"/>
      <c r="BW6672" s="62"/>
      <c r="BX6672" s="62"/>
      <c r="BY6672" s="62"/>
      <c r="BZ6672" s="62"/>
      <c r="CA6672" s="62"/>
      <c r="CB6672" s="62"/>
      <c r="CC6672" s="62"/>
      <c r="CD6672" s="62"/>
      <c r="CE6672" s="62"/>
      <c r="CF6672" s="62"/>
      <c r="CL6672" s="56" t="s">
        <v>21818</v>
      </c>
      <c r="CM6672" s="56"/>
      <c r="CN6672" s="56"/>
      <c r="CO6672" s="52"/>
      <c r="CP6672" s="52"/>
      <c r="CQ6672" s="52"/>
      <c r="CR6672" s="52"/>
      <c r="CS6672" s="52"/>
      <c r="CT6672" s="52"/>
      <c r="CU6672" s="33"/>
      <c r="CV6672" s="33"/>
    </row>
    <row r="6673" spans="74:100">
      <c r="BV6673" s="62"/>
      <c r="BW6673" s="62"/>
      <c r="BX6673" s="62"/>
      <c r="BY6673" s="62"/>
      <c r="BZ6673" s="62"/>
      <c r="CA6673" s="62"/>
      <c r="CB6673" s="62"/>
      <c r="CC6673" s="62"/>
      <c r="CD6673" s="62"/>
      <c r="CE6673" s="62"/>
      <c r="CF6673" s="62"/>
      <c r="CL6673" s="56" t="s">
        <v>5022</v>
      </c>
      <c r="CM6673" s="56" t="s">
        <v>3118</v>
      </c>
      <c r="CN6673" s="56" t="s">
        <v>3118</v>
      </c>
      <c r="CO6673" s="52"/>
      <c r="CP6673" s="52"/>
      <c r="CQ6673" s="52"/>
      <c r="CR6673" s="52"/>
      <c r="CS6673" s="52"/>
      <c r="CT6673" s="52"/>
      <c r="CU6673" s="33"/>
      <c r="CV6673" s="33"/>
    </row>
    <row r="6674" spans="74:100">
      <c r="BV6674" s="62"/>
      <c r="BW6674" s="62"/>
      <c r="BX6674" s="62"/>
      <c r="BY6674" s="62"/>
      <c r="BZ6674" s="62"/>
      <c r="CA6674" s="62"/>
      <c r="CB6674" s="62"/>
      <c r="CC6674" s="62"/>
      <c r="CD6674" s="62"/>
      <c r="CE6674" s="62"/>
      <c r="CF6674" s="62"/>
      <c r="CL6674" s="56" t="s">
        <v>18948</v>
      </c>
      <c r="CM6674" s="56"/>
      <c r="CN6674" s="56"/>
      <c r="CO6674" s="52"/>
      <c r="CP6674" s="52"/>
      <c r="CQ6674" s="52"/>
      <c r="CR6674" s="52"/>
      <c r="CS6674" s="52"/>
      <c r="CT6674" s="52"/>
      <c r="CU6674" s="33"/>
      <c r="CV6674" s="33"/>
    </row>
    <row r="6675" spans="74:100">
      <c r="BV6675" s="62"/>
      <c r="BW6675" s="62"/>
      <c r="BX6675" s="62"/>
      <c r="BY6675" s="62"/>
      <c r="BZ6675" s="62"/>
      <c r="CA6675" s="62"/>
      <c r="CB6675" s="62"/>
      <c r="CC6675" s="62"/>
      <c r="CD6675" s="62"/>
      <c r="CE6675" s="62"/>
      <c r="CF6675" s="62"/>
      <c r="CL6675" s="56" t="s">
        <v>1692</v>
      </c>
      <c r="CM6675" s="56" t="s">
        <v>213</v>
      </c>
      <c r="CN6675" s="56" t="s">
        <v>213</v>
      </c>
      <c r="CO6675" s="52"/>
      <c r="CP6675" s="52"/>
      <c r="CQ6675" s="52"/>
      <c r="CR6675" s="52"/>
      <c r="CS6675" s="52"/>
      <c r="CT6675" s="52"/>
      <c r="CU6675" s="33"/>
      <c r="CV6675" s="33"/>
    </row>
    <row r="6676" spans="74:100">
      <c r="BV6676" s="62"/>
      <c r="BW6676" s="62"/>
      <c r="BX6676" s="62"/>
      <c r="BY6676" s="62"/>
      <c r="BZ6676" s="62"/>
      <c r="CA6676" s="62"/>
      <c r="CB6676" s="62"/>
      <c r="CC6676" s="62"/>
      <c r="CD6676" s="62"/>
      <c r="CE6676" s="62"/>
      <c r="CF6676" s="62"/>
      <c r="CL6676" s="56" t="s">
        <v>21819</v>
      </c>
      <c r="CM6676" s="56"/>
      <c r="CN6676" s="56"/>
      <c r="CO6676" s="52"/>
      <c r="CP6676" s="52"/>
      <c r="CQ6676" s="52"/>
      <c r="CR6676" s="52"/>
      <c r="CS6676" s="52"/>
      <c r="CT6676" s="52"/>
      <c r="CU6676" s="33"/>
      <c r="CV6676" s="33"/>
    </row>
    <row r="6677" spans="74:100">
      <c r="BV6677" s="62"/>
      <c r="BW6677" s="62"/>
      <c r="BX6677" s="62"/>
      <c r="BY6677" s="62"/>
      <c r="BZ6677" s="62"/>
      <c r="CA6677" s="62"/>
      <c r="CB6677" s="62"/>
      <c r="CC6677" s="62"/>
      <c r="CD6677" s="62"/>
      <c r="CE6677" s="62"/>
      <c r="CF6677" s="62"/>
      <c r="CL6677" s="56" t="s">
        <v>5023</v>
      </c>
      <c r="CM6677" s="56" t="s">
        <v>213</v>
      </c>
      <c r="CN6677" s="56" t="s">
        <v>213</v>
      </c>
      <c r="CO6677" s="52"/>
      <c r="CP6677" s="52"/>
      <c r="CQ6677" s="52"/>
      <c r="CR6677" s="52"/>
      <c r="CS6677" s="52"/>
      <c r="CT6677" s="52"/>
      <c r="CU6677" s="33"/>
      <c r="CV6677" s="33"/>
    </row>
    <row r="6678" spans="74:100">
      <c r="BV6678" s="62"/>
      <c r="BW6678" s="62"/>
      <c r="BX6678" s="62"/>
      <c r="BY6678" s="62"/>
      <c r="BZ6678" s="62"/>
      <c r="CA6678" s="62"/>
      <c r="CB6678" s="62"/>
      <c r="CC6678" s="62"/>
      <c r="CD6678" s="62"/>
      <c r="CE6678" s="62"/>
      <c r="CF6678" s="62"/>
      <c r="CL6678" s="56" t="s">
        <v>21820</v>
      </c>
      <c r="CM6678" s="56"/>
      <c r="CN6678" s="56"/>
      <c r="CO6678" s="52"/>
      <c r="CP6678" s="52"/>
      <c r="CQ6678" s="52"/>
      <c r="CR6678" s="52"/>
      <c r="CS6678" s="52"/>
      <c r="CT6678" s="52"/>
      <c r="CU6678" s="33"/>
      <c r="CV6678" s="33"/>
    </row>
    <row r="6679" spans="74:100">
      <c r="BV6679" s="62"/>
      <c r="BW6679" s="62"/>
      <c r="BX6679" s="62"/>
      <c r="BY6679" s="62"/>
      <c r="BZ6679" s="62"/>
      <c r="CA6679" s="62"/>
      <c r="CB6679" s="62"/>
      <c r="CC6679" s="62"/>
      <c r="CD6679" s="62"/>
      <c r="CE6679" s="62"/>
      <c r="CF6679" s="62"/>
      <c r="CL6679" s="56" t="s">
        <v>1693</v>
      </c>
      <c r="CM6679" s="56" t="s">
        <v>213</v>
      </c>
      <c r="CN6679" s="56" t="s">
        <v>213</v>
      </c>
      <c r="CO6679" s="52"/>
      <c r="CP6679" s="52"/>
      <c r="CQ6679" s="52"/>
      <c r="CR6679" s="52"/>
      <c r="CS6679" s="52"/>
      <c r="CT6679" s="52"/>
      <c r="CU6679" s="33"/>
      <c r="CV6679" s="33"/>
    </row>
    <row r="6680" spans="74:100">
      <c r="BV6680" s="62"/>
      <c r="BW6680" s="62"/>
      <c r="BX6680" s="62"/>
      <c r="BY6680" s="62"/>
      <c r="BZ6680" s="62"/>
      <c r="CA6680" s="62"/>
      <c r="CB6680" s="62"/>
      <c r="CC6680" s="62"/>
      <c r="CD6680" s="62"/>
      <c r="CE6680" s="62"/>
      <c r="CF6680" s="62"/>
      <c r="CL6680" s="56" t="s">
        <v>21821</v>
      </c>
      <c r="CM6680" s="56"/>
      <c r="CN6680" s="56"/>
      <c r="CO6680" s="52"/>
      <c r="CP6680" s="52"/>
      <c r="CQ6680" s="52"/>
      <c r="CR6680" s="52"/>
      <c r="CS6680" s="52"/>
      <c r="CT6680" s="52"/>
      <c r="CU6680" s="33"/>
      <c r="CV6680" s="33"/>
    </row>
    <row r="6681" spans="74:100">
      <c r="BV6681" s="62"/>
      <c r="BW6681" s="62"/>
      <c r="BX6681" s="62"/>
      <c r="BY6681" s="62"/>
      <c r="BZ6681" s="62"/>
      <c r="CA6681" s="62"/>
      <c r="CB6681" s="62"/>
      <c r="CC6681" s="62"/>
      <c r="CD6681" s="62"/>
      <c r="CE6681" s="62"/>
      <c r="CF6681" s="62"/>
      <c r="CL6681" s="56" t="s">
        <v>5024</v>
      </c>
      <c r="CM6681" s="56" t="s">
        <v>214</v>
      </c>
      <c r="CN6681" s="56" t="s">
        <v>214</v>
      </c>
      <c r="CO6681" s="52"/>
      <c r="CP6681" s="52"/>
      <c r="CQ6681" s="52"/>
      <c r="CR6681" s="52"/>
      <c r="CS6681" s="52"/>
      <c r="CT6681" s="52"/>
      <c r="CU6681" s="33"/>
      <c r="CV6681" s="33"/>
    </row>
    <row r="6682" spans="74:100">
      <c r="BV6682" s="62"/>
      <c r="BW6682" s="62"/>
      <c r="BX6682" s="62"/>
      <c r="BY6682" s="62"/>
      <c r="BZ6682" s="62"/>
      <c r="CA6682" s="62"/>
      <c r="CB6682" s="62"/>
      <c r="CC6682" s="62"/>
      <c r="CD6682" s="62"/>
      <c r="CE6682" s="62"/>
      <c r="CF6682" s="62"/>
      <c r="CL6682" s="56" t="s">
        <v>21822</v>
      </c>
      <c r="CM6682" s="56"/>
      <c r="CN6682" s="56"/>
      <c r="CO6682" s="52"/>
      <c r="CP6682" s="52"/>
      <c r="CQ6682" s="52"/>
      <c r="CR6682" s="52"/>
      <c r="CS6682" s="52"/>
      <c r="CT6682" s="52"/>
      <c r="CU6682" s="33"/>
      <c r="CV6682" s="33"/>
    </row>
    <row r="6683" spans="74:100">
      <c r="BV6683" s="62"/>
      <c r="BW6683" s="62"/>
      <c r="BX6683" s="62"/>
      <c r="BY6683" s="62"/>
      <c r="BZ6683" s="62"/>
      <c r="CA6683" s="62"/>
      <c r="CB6683" s="62"/>
      <c r="CC6683" s="62"/>
      <c r="CD6683" s="62"/>
      <c r="CE6683" s="62"/>
      <c r="CF6683" s="62"/>
      <c r="CL6683" s="56" t="s">
        <v>1694</v>
      </c>
      <c r="CM6683" s="56" t="s">
        <v>213</v>
      </c>
      <c r="CN6683" s="56" t="s">
        <v>213</v>
      </c>
      <c r="CO6683" s="52"/>
      <c r="CP6683" s="52"/>
      <c r="CQ6683" s="52"/>
      <c r="CR6683" s="52"/>
      <c r="CS6683" s="52"/>
      <c r="CT6683" s="52"/>
      <c r="CU6683" s="33"/>
      <c r="CV6683" s="33"/>
    </row>
    <row r="6684" spans="74:100">
      <c r="BV6684" s="62"/>
      <c r="BW6684" s="62"/>
      <c r="BX6684" s="62"/>
      <c r="BY6684" s="62"/>
      <c r="BZ6684" s="62"/>
      <c r="CA6684" s="62"/>
      <c r="CB6684" s="62"/>
      <c r="CC6684" s="62"/>
      <c r="CD6684" s="62"/>
      <c r="CE6684" s="62"/>
      <c r="CF6684" s="62"/>
      <c r="CL6684" s="56" t="s">
        <v>21823</v>
      </c>
      <c r="CM6684" s="56"/>
      <c r="CN6684" s="56"/>
      <c r="CO6684" s="52"/>
      <c r="CP6684" s="52"/>
      <c r="CQ6684" s="52"/>
      <c r="CR6684" s="52"/>
      <c r="CS6684" s="52"/>
      <c r="CT6684" s="52"/>
      <c r="CU6684" s="33"/>
      <c r="CV6684" s="33"/>
    </row>
    <row r="6685" spans="74:100">
      <c r="BV6685" s="62"/>
      <c r="BW6685" s="62"/>
      <c r="BX6685" s="62"/>
      <c r="BY6685" s="62"/>
      <c r="BZ6685" s="62"/>
      <c r="CA6685" s="62"/>
      <c r="CB6685" s="62"/>
      <c r="CC6685" s="62"/>
      <c r="CD6685" s="62"/>
      <c r="CE6685" s="62"/>
      <c r="CF6685" s="62"/>
      <c r="CL6685" s="56" t="s">
        <v>1695</v>
      </c>
      <c r="CM6685" s="56" t="s">
        <v>213</v>
      </c>
      <c r="CN6685" s="56" t="s">
        <v>213</v>
      </c>
      <c r="CO6685" s="52"/>
      <c r="CP6685" s="52"/>
      <c r="CQ6685" s="52"/>
      <c r="CR6685" s="52"/>
      <c r="CS6685" s="52"/>
      <c r="CT6685" s="52"/>
      <c r="CU6685" s="33"/>
      <c r="CV6685" s="33"/>
    </row>
    <row r="6686" spans="74:100">
      <c r="BV6686" s="62"/>
      <c r="BW6686" s="62"/>
      <c r="BX6686" s="62"/>
      <c r="BY6686" s="62"/>
      <c r="BZ6686" s="62"/>
      <c r="CA6686" s="62"/>
      <c r="CB6686" s="62"/>
      <c r="CC6686" s="62"/>
      <c r="CD6686" s="62"/>
      <c r="CE6686" s="62"/>
      <c r="CF6686" s="62"/>
      <c r="CL6686" s="56" t="s">
        <v>21824</v>
      </c>
      <c r="CM6686" s="56"/>
      <c r="CN6686" s="56"/>
      <c r="CO6686" s="52"/>
      <c r="CP6686" s="52"/>
      <c r="CQ6686" s="52"/>
      <c r="CR6686" s="52"/>
      <c r="CS6686" s="52"/>
      <c r="CT6686" s="52"/>
      <c r="CU6686" s="33"/>
      <c r="CV6686" s="33"/>
    </row>
    <row r="6687" spans="74:100">
      <c r="BV6687" s="62"/>
      <c r="BW6687" s="62"/>
      <c r="BX6687" s="62"/>
      <c r="BY6687" s="62"/>
      <c r="BZ6687" s="62"/>
      <c r="CA6687" s="62"/>
      <c r="CB6687" s="62"/>
      <c r="CC6687" s="62"/>
      <c r="CD6687" s="62"/>
      <c r="CE6687" s="62"/>
      <c r="CF6687" s="62"/>
      <c r="CL6687" s="56" t="s">
        <v>5025</v>
      </c>
      <c r="CM6687" s="56" t="s">
        <v>3118</v>
      </c>
      <c r="CN6687" s="56" t="s">
        <v>3118</v>
      </c>
      <c r="CO6687" s="52"/>
      <c r="CP6687" s="52"/>
      <c r="CQ6687" s="52"/>
      <c r="CR6687" s="52"/>
      <c r="CS6687" s="52"/>
      <c r="CT6687" s="52"/>
      <c r="CU6687" s="33"/>
      <c r="CV6687" s="33"/>
    </row>
    <row r="6688" spans="74:100">
      <c r="BV6688" s="62"/>
      <c r="BW6688" s="62"/>
      <c r="BX6688" s="62"/>
      <c r="BY6688" s="62"/>
      <c r="BZ6688" s="62"/>
      <c r="CA6688" s="62"/>
      <c r="CB6688" s="62"/>
      <c r="CC6688" s="62"/>
      <c r="CD6688" s="62"/>
      <c r="CE6688" s="62"/>
      <c r="CF6688" s="62"/>
      <c r="CL6688" s="56" t="s">
        <v>18949</v>
      </c>
      <c r="CM6688" s="56"/>
      <c r="CN6688" s="56"/>
      <c r="CO6688" s="52"/>
      <c r="CP6688" s="52"/>
      <c r="CQ6688" s="52"/>
      <c r="CR6688" s="52"/>
      <c r="CS6688" s="52"/>
      <c r="CT6688" s="52"/>
      <c r="CU6688" s="33"/>
      <c r="CV6688" s="33"/>
    </row>
    <row r="6689" spans="74:100">
      <c r="BV6689" s="62"/>
      <c r="BW6689" s="62"/>
      <c r="BX6689" s="62"/>
      <c r="BY6689" s="62"/>
      <c r="BZ6689" s="62"/>
      <c r="CA6689" s="62"/>
      <c r="CB6689" s="62"/>
      <c r="CC6689" s="62"/>
      <c r="CD6689" s="62"/>
      <c r="CE6689" s="62"/>
      <c r="CF6689" s="62"/>
      <c r="CL6689" s="56" t="s">
        <v>5026</v>
      </c>
      <c r="CM6689" s="56" t="s">
        <v>217</v>
      </c>
      <c r="CN6689" s="56" t="s">
        <v>217</v>
      </c>
      <c r="CO6689" s="52"/>
      <c r="CP6689" s="52"/>
      <c r="CQ6689" s="52"/>
      <c r="CR6689" s="52"/>
      <c r="CS6689" s="52"/>
      <c r="CT6689" s="52"/>
      <c r="CU6689" s="33"/>
      <c r="CV6689" s="33"/>
    </row>
    <row r="6690" spans="74:100">
      <c r="BV6690" s="62"/>
      <c r="BW6690" s="62"/>
      <c r="BX6690" s="62"/>
      <c r="BY6690" s="62"/>
      <c r="BZ6690" s="62"/>
      <c r="CA6690" s="62"/>
      <c r="CB6690" s="62"/>
      <c r="CC6690" s="62"/>
      <c r="CD6690" s="62"/>
      <c r="CE6690" s="62"/>
      <c r="CF6690" s="62"/>
      <c r="CL6690" s="56" t="s">
        <v>18950</v>
      </c>
      <c r="CM6690" s="56"/>
      <c r="CN6690" s="56"/>
      <c r="CO6690" s="52"/>
      <c r="CP6690" s="52"/>
      <c r="CQ6690" s="52"/>
      <c r="CR6690" s="52"/>
      <c r="CS6690" s="52"/>
      <c r="CT6690" s="52"/>
      <c r="CU6690" s="33"/>
      <c r="CV6690" s="33"/>
    </row>
    <row r="6691" spans="74:100">
      <c r="BV6691" s="62"/>
      <c r="BW6691" s="62"/>
      <c r="BX6691" s="62"/>
      <c r="BY6691" s="62"/>
      <c r="BZ6691" s="62"/>
      <c r="CA6691" s="62"/>
      <c r="CB6691" s="62"/>
      <c r="CC6691" s="62"/>
      <c r="CD6691" s="62"/>
      <c r="CE6691" s="62"/>
      <c r="CF6691" s="62"/>
      <c r="CL6691" s="56" t="s">
        <v>1696</v>
      </c>
      <c r="CM6691" s="56" t="s">
        <v>215</v>
      </c>
      <c r="CN6691" s="56" t="s">
        <v>215</v>
      </c>
      <c r="CO6691" s="52"/>
      <c r="CP6691" s="52"/>
      <c r="CQ6691" s="52"/>
      <c r="CR6691" s="52"/>
      <c r="CS6691" s="52"/>
      <c r="CT6691" s="52"/>
      <c r="CU6691" s="33"/>
      <c r="CV6691" s="33"/>
    </row>
    <row r="6692" spans="74:100">
      <c r="BV6692" s="62"/>
      <c r="BW6692" s="62"/>
      <c r="BX6692" s="62"/>
      <c r="BY6692" s="62"/>
      <c r="BZ6692" s="62"/>
      <c r="CA6692" s="62"/>
      <c r="CB6692" s="62"/>
      <c r="CC6692" s="62"/>
      <c r="CD6692" s="62"/>
      <c r="CE6692" s="62"/>
      <c r="CF6692" s="62"/>
      <c r="CL6692" s="56" t="s">
        <v>21825</v>
      </c>
      <c r="CM6692" s="56"/>
      <c r="CN6692" s="56"/>
      <c r="CO6692" s="52"/>
      <c r="CP6692" s="52"/>
      <c r="CQ6692" s="52"/>
      <c r="CR6692" s="52"/>
      <c r="CS6692" s="52"/>
      <c r="CT6692" s="52"/>
      <c r="CU6692" s="33"/>
      <c r="CV6692" s="33"/>
    </row>
    <row r="6693" spans="74:100">
      <c r="BV6693" s="62"/>
      <c r="BW6693" s="62"/>
      <c r="BX6693" s="62"/>
      <c r="BY6693" s="62"/>
      <c r="BZ6693" s="62"/>
      <c r="CA6693" s="62"/>
      <c r="CB6693" s="62"/>
      <c r="CC6693" s="62"/>
      <c r="CD6693" s="62"/>
      <c r="CE6693" s="62"/>
      <c r="CF6693" s="62"/>
      <c r="CL6693" s="56" t="s">
        <v>5027</v>
      </c>
      <c r="CM6693" s="56" t="s">
        <v>217</v>
      </c>
      <c r="CN6693" s="56" t="s">
        <v>217</v>
      </c>
      <c r="CO6693" s="52"/>
      <c r="CP6693" s="52"/>
      <c r="CQ6693" s="52"/>
      <c r="CR6693" s="52"/>
      <c r="CS6693" s="52"/>
      <c r="CT6693" s="52"/>
      <c r="CU6693" s="33"/>
      <c r="CV6693" s="33"/>
    </row>
    <row r="6694" spans="74:100">
      <c r="BV6694" s="62"/>
      <c r="BW6694" s="62"/>
      <c r="BX6694" s="62"/>
      <c r="BY6694" s="62"/>
      <c r="BZ6694" s="62"/>
      <c r="CA6694" s="62"/>
      <c r="CB6694" s="62"/>
      <c r="CC6694" s="62"/>
      <c r="CD6694" s="62"/>
      <c r="CE6694" s="62"/>
      <c r="CF6694" s="62"/>
      <c r="CL6694" s="56" t="s">
        <v>18951</v>
      </c>
      <c r="CM6694" s="56"/>
      <c r="CN6694" s="56"/>
      <c r="CO6694" s="52"/>
      <c r="CP6694" s="52"/>
      <c r="CQ6694" s="52"/>
      <c r="CR6694" s="52"/>
      <c r="CS6694" s="52"/>
      <c r="CT6694" s="52"/>
      <c r="CU6694" s="33"/>
      <c r="CV6694" s="33"/>
    </row>
    <row r="6695" spans="74:100">
      <c r="BV6695" s="62"/>
      <c r="BW6695" s="62"/>
      <c r="BX6695" s="62"/>
      <c r="BY6695" s="62"/>
      <c r="BZ6695" s="62"/>
      <c r="CA6695" s="62"/>
      <c r="CB6695" s="62"/>
      <c r="CC6695" s="62"/>
      <c r="CD6695" s="62"/>
      <c r="CE6695" s="62"/>
      <c r="CF6695" s="62"/>
      <c r="CL6695" s="56" t="s">
        <v>1697</v>
      </c>
      <c r="CM6695" s="56" t="s">
        <v>215</v>
      </c>
      <c r="CN6695" s="56" t="s">
        <v>215</v>
      </c>
      <c r="CO6695" s="52"/>
      <c r="CP6695" s="52"/>
      <c r="CQ6695" s="52"/>
      <c r="CR6695" s="52"/>
      <c r="CS6695" s="52"/>
      <c r="CT6695" s="52"/>
      <c r="CU6695" s="33"/>
      <c r="CV6695" s="33"/>
    </row>
    <row r="6696" spans="74:100">
      <c r="BV6696" s="62"/>
      <c r="BW6696" s="62"/>
      <c r="BX6696" s="62"/>
      <c r="BY6696" s="62"/>
      <c r="BZ6696" s="62"/>
      <c r="CA6696" s="62"/>
      <c r="CB6696" s="62"/>
      <c r="CC6696" s="62"/>
      <c r="CD6696" s="62"/>
      <c r="CE6696" s="62"/>
      <c r="CF6696" s="62"/>
      <c r="CL6696" s="56" t="s">
        <v>21826</v>
      </c>
      <c r="CM6696" s="56"/>
      <c r="CN6696" s="56"/>
      <c r="CO6696" s="52"/>
      <c r="CP6696" s="52"/>
      <c r="CQ6696" s="52"/>
      <c r="CR6696" s="52"/>
      <c r="CS6696" s="52"/>
      <c r="CT6696" s="52"/>
      <c r="CU6696" s="33"/>
      <c r="CV6696" s="33"/>
    </row>
    <row r="6697" spans="74:100">
      <c r="BV6697" s="62"/>
      <c r="BW6697" s="62"/>
      <c r="BX6697" s="62"/>
      <c r="BY6697" s="62"/>
      <c r="BZ6697" s="62"/>
      <c r="CA6697" s="62"/>
      <c r="CB6697" s="62"/>
      <c r="CC6697" s="62"/>
      <c r="CD6697" s="62"/>
      <c r="CE6697" s="62"/>
      <c r="CF6697" s="62"/>
      <c r="CL6697" s="56" t="s">
        <v>27848</v>
      </c>
      <c r="CM6697" s="56" t="s">
        <v>3118</v>
      </c>
      <c r="CN6697" s="56" t="s">
        <v>3118</v>
      </c>
      <c r="CO6697" s="52"/>
      <c r="CP6697" s="52"/>
      <c r="CQ6697" s="52"/>
      <c r="CR6697" s="52"/>
      <c r="CS6697" s="52"/>
      <c r="CT6697" s="52"/>
      <c r="CU6697" s="33"/>
      <c r="CV6697" s="33"/>
    </row>
    <row r="6698" spans="74:100">
      <c r="BV6698" s="62"/>
      <c r="BW6698" s="62"/>
      <c r="BX6698" s="62"/>
      <c r="BY6698" s="62"/>
      <c r="BZ6698" s="62"/>
      <c r="CA6698" s="62"/>
      <c r="CB6698" s="62"/>
      <c r="CC6698" s="62"/>
      <c r="CD6698" s="62"/>
      <c r="CE6698" s="62"/>
      <c r="CF6698" s="62"/>
      <c r="CL6698" s="56" t="s">
        <v>27849</v>
      </c>
      <c r="CM6698" s="56"/>
      <c r="CN6698" s="56"/>
      <c r="CO6698" s="52"/>
      <c r="CP6698" s="52"/>
      <c r="CQ6698" s="52"/>
      <c r="CR6698" s="52"/>
      <c r="CS6698" s="52"/>
      <c r="CT6698" s="52"/>
      <c r="CU6698" s="33"/>
      <c r="CV6698" s="33"/>
    </row>
    <row r="6699" spans="74:100">
      <c r="BV6699" s="62"/>
      <c r="BW6699" s="62"/>
      <c r="BX6699" s="62"/>
      <c r="BY6699" s="62"/>
      <c r="BZ6699" s="62"/>
      <c r="CA6699" s="62"/>
      <c r="CB6699" s="62"/>
      <c r="CC6699" s="62"/>
      <c r="CD6699" s="62"/>
      <c r="CE6699" s="62"/>
      <c r="CF6699" s="62"/>
      <c r="CL6699" s="56" t="s">
        <v>27850</v>
      </c>
      <c r="CM6699" s="56" t="s">
        <v>217</v>
      </c>
      <c r="CN6699" s="56" t="s">
        <v>217</v>
      </c>
      <c r="CO6699" s="52"/>
      <c r="CP6699" s="52"/>
      <c r="CQ6699" s="52"/>
      <c r="CR6699" s="52"/>
      <c r="CS6699" s="52"/>
      <c r="CT6699" s="52"/>
      <c r="CU6699" s="33"/>
      <c r="CV6699" s="33"/>
    </row>
    <row r="6700" spans="74:100">
      <c r="BV6700" s="62"/>
      <c r="BW6700" s="62"/>
      <c r="BX6700" s="62"/>
      <c r="BY6700" s="62"/>
      <c r="BZ6700" s="62"/>
      <c r="CA6700" s="62"/>
      <c r="CB6700" s="62"/>
      <c r="CC6700" s="62"/>
      <c r="CD6700" s="62"/>
      <c r="CE6700" s="62"/>
      <c r="CF6700" s="62"/>
      <c r="CL6700" s="56" t="s">
        <v>27851</v>
      </c>
      <c r="CM6700" s="56"/>
      <c r="CN6700" s="56"/>
      <c r="CO6700" s="52"/>
      <c r="CP6700" s="52"/>
      <c r="CQ6700" s="52"/>
      <c r="CR6700" s="52"/>
      <c r="CS6700" s="52"/>
      <c r="CT6700" s="52"/>
      <c r="CU6700" s="33"/>
      <c r="CV6700" s="33"/>
    </row>
    <row r="6701" spans="74:100">
      <c r="BV6701" s="62"/>
      <c r="BW6701" s="62"/>
      <c r="BX6701" s="62"/>
      <c r="BY6701" s="62"/>
      <c r="BZ6701" s="62"/>
      <c r="CA6701" s="62"/>
      <c r="CB6701" s="62"/>
      <c r="CC6701" s="62"/>
      <c r="CD6701" s="62"/>
      <c r="CE6701" s="62"/>
      <c r="CF6701" s="62"/>
      <c r="CL6701" s="56" t="s">
        <v>5028</v>
      </c>
      <c r="CM6701" s="56" t="s">
        <v>3118</v>
      </c>
      <c r="CN6701" s="56" t="s">
        <v>3118</v>
      </c>
      <c r="CO6701" s="52"/>
      <c r="CP6701" s="52"/>
      <c r="CQ6701" s="52"/>
      <c r="CR6701" s="52"/>
      <c r="CS6701" s="52"/>
      <c r="CT6701" s="52"/>
      <c r="CU6701" s="33"/>
      <c r="CV6701" s="33"/>
    </row>
    <row r="6702" spans="74:100">
      <c r="BV6702" s="62"/>
      <c r="BW6702" s="62"/>
      <c r="BX6702" s="62"/>
      <c r="BY6702" s="62"/>
      <c r="BZ6702" s="62"/>
      <c r="CA6702" s="62"/>
      <c r="CB6702" s="62"/>
      <c r="CC6702" s="62"/>
      <c r="CD6702" s="62"/>
      <c r="CE6702" s="62"/>
      <c r="CF6702" s="62"/>
      <c r="CL6702" s="56" t="s">
        <v>18952</v>
      </c>
      <c r="CM6702" s="56"/>
      <c r="CN6702" s="56"/>
      <c r="CO6702" s="52"/>
      <c r="CP6702" s="52"/>
      <c r="CQ6702" s="52"/>
      <c r="CR6702" s="52"/>
      <c r="CS6702" s="52"/>
      <c r="CT6702" s="52"/>
      <c r="CU6702" s="33"/>
      <c r="CV6702" s="33"/>
    </row>
    <row r="6703" spans="74:100">
      <c r="BV6703" s="62"/>
      <c r="BW6703" s="62"/>
      <c r="BX6703" s="62"/>
      <c r="BY6703" s="62"/>
      <c r="BZ6703" s="62"/>
      <c r="CA6703" s="62"/>
      <c r="CB6703" s="62"/>
      <c r="CC6703" s="62"/>
      <c r="CD6703" s="62"/>
      <c r="CE6703" s="62"/>
      <c r="CF6703" s="62"/>
      <c r="CL6703" s="56" t="s">
        <v>5029</v>
      </c>
      <c r="CM6703" s="56" t="s">
        <v>217</v>
      </c>
      <c r="CN6703" s="56" t="s">
        <v>217</v>
      </c>
      <c r="CO6703" s="52"/>
      <c r="CP6703" s="52"/>
      <c r="CQ6703" s="52"/>
      <c r="CR6703" s="52"/>
      <c r="CS6703" s="52"/>
      <c r="CT6703" s="52"/>
      <c r="CU6703" s="33"/>
      <c r="CV6703" s="33"/>
    </row>
    <row r="6704" spans="74:100">
      <c r="BV6704" s="62"/>
      <c r="BW6704" s="62"/>
      <c r="BX6704" s="62"/>
      <c r="BY6704" s="62"/>
      <c r="BZ6704" s="62"/>
      <c r="CA6704" s="62"/>
      <c r="CB6704" s="62"/>
      <c r="CC6704" s="62"/>
      <c r="CD6704" s="62"/>
      <c r="CE6704" s="62"/>
      <c r="CF6704" s="62"/>
      <c r="CL6704" s="56" t="s">
        <v>18953</v>
      </c>
      <c r="CM6704" s="56"/>
      <c r="CN6704" s="56"/>
      <c r="CO6704" s="52"/>
      <c r="CP6704" s="52"/>
      <c r="CQ6704" s="52"/>
      <c r="CR6704" s="52"/>
      <c r="CS6704" s="52"/>
      <c r="CT6704" s="52"/>
      <c r="CU6704" s="33"/>
      <c r="CV6704" s="33"/>
    </row>
    <row r="6705" spans="74:100">
      <c r="BV6705" s="62"/>
      <c r="BW6705" s="62"/>
      <c r="BX6705" s="62"/>
      <c r="BY6705" s="62"/>
      <c r="BZ6705" s="62"/>
      <c r="CA6705" s="62"/>
      <c r="CB6705" s="62"/>
      <c r="CC6705" s="62"/>
      <c r="CD6705" s="62"/>
      <c r="CE6705" s="62"/>
      <c r="CF6705" s="62"/>
      <c r="CL6705" s="56" t="s">
        <v>5030</v>
      </c>
      <c r="CM6705" s="56" t="s">
        <v>217</v>
      </c>
      <c r="CN6705" s="56" t="s">
        <v>217</v>
      </c>
      <c r="CO6705" s="52"/>
      <c r="CP6705" s="52"/>
      <c r="CQ6705" s="52"/>
      <c r="CR6705" s="52"/>
      <c r="CS6705" s="52"/>
      <c r="CT6705" s="52"/>
      <c r="CU6705" s="33"/>
      <c r="CV6705" s="33"/>
    </row>
    <row r="6706" spans="74:100">
      <c r="BV6706" s="62"/>
      <c r="BW6706" s="62"/>
      <c r="BX6706" s="62"/>
      <c r="BY6706" s="62"/>
      <c r="BZ6706" s="62"/>
      <c r="CA6706" s="62"/>
      <c r="CB6706" s="62"/>
      <c r="CC6706" s="62"/>
      <c r="CD6706" s="62"/>
      <c r="CE6706" s="62"/>
      <c r="CF6706" s="62"/>
      <c r="CL6706" s="56" t="s">
        <v>18954</v>
      </c>
      <c r="CM6706" s="56"/>
      <c r="CN6706" s="56"/>
      <c r="CO6706" s="52"/>
      <c r="CP6706" s="52"/>
      <c r="CQ6706" s="52"/>
      <c r="CR6706" s="52"/>
      <c r="CS6706" s="52"/>
      <c r="CT6706" s="52"/>
      <c r="CU6706" s="33"/>
      <c r="CV6706" s="33"/>
    </row>
    <row r="6707" spans="74:100">
      <c r="BV6707" s="62"/>
      <c r="BW6707" s="62"/>
      <c r="BX6707" s="62"/>
      <c r="BY6707" s="62"/>
      <c r="BZ6707" s="62"/>
      <c r="CA6707" s="62"/>
      <c r="CB6707" s="62"/>
      <c r="CC6707" s="62"/>
      <c r="CD6707" s="62"/>
      <c r="CE6707" s="62"/>
      <c r="CF6707" s="62"/>
      <c r="CL6707" s="56" t="s">
        <v>5031</v>
      </c>
      <c r="CM6707" s="56" t="s">
        <v>217</v>
      </c>
      <c r="CN6707" s="56" t="s">
        <v>217</v>
      </c>
      <c r="CO6707" s="52"/>
      <c r="CP6707" s="52"/>
      <c r="CQ6707" s="52"/>
      <c r="CR6707" s="52"/>
      <c r="CS6707" s="52"/>
      <c r="CT6707" s="52"/>
      <c r="CU6707" s="33"/>
      <c r="CV6707" s="33"/>
    </row>
    <row r="6708" spans="74:100">
      <c r="BV6708" s="62"/>
      <c r="BW6708" s="62"/>
      <c r="BX6708" s="62"/>
      <c r="BY6708" s="62"/>
      <c r="BZ6708" s="62"/>
      <c r="CA6708" s="62"/>
      <c r="CB6708" s="62"/>
      <c r="CC6708" s="62"/>
      <c r="CD6708" s="62"/>
      <c r="CE6708" s="62"/>
      <c r="CF6708" s="62"/>
      <c r="CL6708" s="56" t="s">
        <v>18955</v>
      </c>
      <c r="CM6708" s="56"/>
      <c r="CN6708" s="56"/>
      <c r="CO6708" s="52"/>
      <c r="CP6708" s="52"/>
      <c r="CQ6708" s="52"/>
      <c r="CR6708" s="52"/>
      <c r="CS6708" s="52"/>
      <c r="CT6708" s="52"/>
      <c r="CU6708" s="33"/>
      <c r="CV6708" s="33"/>
    </row>
    <row r="6709" spans="74:100">
      <c r="BV6709" s="62"/>
      <c r="BW6709" s="62"/>
      <c r="BX6709" s="62"/>
      <c r="BY6709" s="62"/>
      <c r="BZ6709" s="62"/>
      <c r="CA6709" s="62"/>
      <c r="CB6709" s="62"/>
      <c r="CC6709" s="62"/>
      <c r="CD6709" s="62"/>
      <c r="CE6709" s="62"/>
      <c r="CF6709" s="62"/>
      <c r="CL6709" s="56" t="s">
        <v>5032</v>
      </c>
      <c r="CM6709" s="56" t="s">
        <v>217</v>
      </c>
      <c r="CN6709" s="56" t="s">
        <v>217</v>
      </c>
      <c r="CO6709" s="52"/>
      <c r="CP6709" s="52"/>
      <c r="CQ6709" s="52"/>
      <c r="CR6709" s="52"/>
      <c r="CS6709" s="52"/>
      <c r="CT6709" s="52"/>
      <c r="CU6709" s="33"/>
      <c r="CV6709" s="33"/>
    </row>
    <row r="6710" spans="74:100">
      <c r="BV6710" s="62"/>
      <c r="BW6710" s="62"/>
      <c r="BX6710" s="62"/>
      <c r="BY6710" s="62"/>
      <c r="BZ6710" s="62"/>
      <c r="CA6710" s="62"/>
      <c r="CB6710" s="62"/>
      <c r="CC6710" s="62"/>
      <c r="CD6710" s="62"/>
      <c r="CE6710" s="62"/>
      <c r="CF6710" s="62"/>
      <c r="CL6710" s="56" t="s">
        <v>18956</v>
      </c>
      <c r="CM6710" s="56"/>
      <c r="CN6710" s="56"/>
      <c r="CO6710" s="52"/>
      <c r="CP6710" s="52"/>
      <c r="CQ6710" s="52"/>
      <c r="CR6710" s="52"/>
      <c r="CS6710" s="52"/>
      <c r="CT6710" s="52"/>
      <c r="CU6710" s="33"/>
      <c r="CV6710" s="33"/>
    </row>
    <row r="6711" spans="74:100">
      <c r="BV6711" s="62"/>
      <c r="BW6711" s="62"/>
      <c r="BX6711" s="62"/>
      <c r="BY6711" s="62"/>
      <c r="BZ6711" s="62"/>
      <c r="CA6711" s="62"/>
      <c r="CB6711" s="62"/>
      <c r="CC6711" s="62"/>
      <c r="CD6711" s="62"/>
      <c r="CE6711" s="62"/>
      <c r="CF6711" s="62"/>
      <c r="CL6711" s="56" t="s">
        <v>5033</v>
      </c>
      <c r="CM6711" s="56" t="s">
        <v>3118</v>
      </c>
      <c r="CN6711" s="56" t="s">
        <v>3118</v>
      </c>
      <c r="CO6711" s="52"/>
      <c r="CP6711" s="52"/>
      <c r="CQ6711" s="52"/>
      <c r="CR6711" s="52"/>
      <c r="CS6711" s="52"/>
      <c r="CT6711" s="52"/>
      <c r="CU6711" s="33"/>
      <c r="CV6711" s="33"/>
    </row>
    <row r="6712" spans="74:100">
      <c r="BV6712" s="62"/>
      <c r="BW6712" s="62"/>
      <c r="BX6712" s="62"/>
      <c r="BY6712" s="62"/>
      <c r="BZ6712" s="62"/>
      <c r="CA6712" s="62"/>
      <c r="CB6712" s="62"/>
      <c r="CC6712" s="62"/>
      <c r="CD6712" s="62"/>
      <c r="CE6712" s="62"/>
      <c r="CF6712" s="62"/>
      <c r="CL6712" s="56" t="s">
        <v>18957</v>
      </c>
      <c r="CM6712" s="56"/>
      <c r="CN6712" s="56"/>
      <c r="CO6712" s="52"/>
      <c r="CP6712" s="52"/>
      <c r="CQ6712" s="52"/>
      <c r="CR6712" s="52"/>
      <c r="CS6712" s="52"/>
      <c r="CT6712" s="52"/>
      <c r="CU6712" s="33"/>
      <c r="CV6712" s="33"/>
    </row>
    <row r="6713" spans="74:100">
      <c r="BV6713" s="62"/>
      <c r="BW6713" s="62"/>
      <c r="BX6713" s="62"/>
      <c r="BY6713" s="62"/>
      <c r="BZ6713" s="62"/>
      <c r="CA6713" s="62"/>
      <c r="CB6713" s="62"/>
      <c r="CC6713" s="62"/>
      <c r="CD6713" s="62"/>
      <c r="CE6713" s="62"/>
      <c r="CF6713" s="62"/>
      <c r="CL6713" s="56" t="s">
        <v>5034</v>
      </c>
      <c r="CM6713" s="56" t="s">
        <v>217</v>
      </c>
      <c r="CN6713" s="56" t="s">
        <v>217</v>
      </c>
      <c r="CO6713" s="52"/>
      <c r="CP6713" s="52"/>
      <c r="CQ6713" s="52"/>
      <c r="CR6713" s="52"/>
      <c r="CS6713" s="52"/>
      <c r="CT6713" s="52"/>
      <c r="CU6713" s="33"/>
      <c r="CV6713" s="33"/>
    </row>
    <row r="6714" spans="74:100">
      <c r="BV6714" s="62"/>
      <c r="BW6714" s="62"/>
      <c r="BX6714" s="62"/>
      <c r="BY6714" s="62"/>
      <c r="BZ6714" s="62"/>
      <c r="CA6714" s="62"/>
      <c r="CB6714" s="62"/>
      <c r="CC6714" s="62"/>
      <c r="CD6714" s="62"/>
      <c r="CE6714" s="62"/>
      <c r="CF6714" s="62"/>
      <c r="CL6714" s="56" t="s">
        <v>18958</v>
      </c>
      <c r="CM6714" s="56"/>
      <c r="CN6714" s="56"/>
      <c r="CO6714" s="52"/>
      <c r="CP6714" s="52"/>
      <c r="CQ6714" s="52"/>
      <c r="CR6714" s="52"/>
      <c r="CS6714" s="52"/>
      <c r="CT6714" s="52"/>
      <c r="CU6714" s="33"/>
      <c r="CV6714" s="33"/>
    </row>
    <row r="6715" spans="74:100">
      <c r="BV6715" s="62"/>
      <c r="BW6715" s="62"/>
      <c r="BX6715" s="62"/>
      <c r="BY6715" s="62"/>
      <c r="BZ6715" s="62"/>
      <c r="CA6715" s="62"/>
      <c r="CB6715" s="62"/>
      <c r="CC6715" s="62"/>
      <c r="CD6715" s="62"/>
      <c r="CE6715" s="62"/>
      <c r="CF6715" s="62"/>
      <c r="CL6715" s="56" t="s">
        <v>5035</v>
      </c>
      <c r="CM6715" s="56" t="s">
        <v>3118</v>
      </c>
      <c r="CN6715" s="56" t="s">
        <v>3118</v>
      </c>
      <c r="CO6715" s="52"/>
      <c r="CP6715" s="52"/>
      <c r="CQ6715" s="52"/>
      <c r="CR6715" s="52"/>
      <c r="CS6715" s="52"/>
      <c r="CT6715" s="52"/>
      <c r="CU6715" s="33"/>
      <c r="CV6715" s="33"/>
    </row>
    <row r="6716" spans="74:100">
      <c r="BV6716" s="62"/>
      <c r="BW6716" s="62"/>
      <c r="BX6716" s="62"/>
      <c r="BY6716" s="62"/>
      <c r="BZ6716" s="62"/>
      <c r="CA6716" s="62"/>
      <c r="CB6716" s="62"/>
      <c r="CC6716" s="62"/>
      <c r="CD6716" s="62"/>
      <c r="CE6716" s="62"/>
      <c r="CF6716" s="62"/>
      <c r="CL6716" s="56" t="s">
        <v>18959</v>
      </c>
      <c r="CM6716" s="56"/>
      <c r="CN6716" s="56"/>
      <c r="CO6716" s="52"/>
      <c r="CP6716" s="52"/>
      <c r="CQ6716" s="52"/>
      <c r="CR6716" s="52"/>
      <c r="CS6716" s="52"/>
      <c r="CT6716" s="52"/>
      <c r="CU6716" s="33"/>
      <c r="CV6716" s="33"/>
    </row>
    <row r="6717" spans="74:100">
      <c r="BV6717" s="62"/>
      <c r="BW6717" s="62"/>
      <c r="BX6717" s="62"/>
      <c r="BY6717" s="62"/>
      <c r="BZ6717" s="62"/>
      <c r="CA6717" s="62"/>
      <c r="CB6717" s="62"/>
      <c r="CC6717" s="62"/>
      <c r="CD6717" s="62"/>
      <c r="CE6717" s="62"/>
      <c r="CF6717" s="62"/>
      <c r="CL6717" s="56" t="s">
        <v>27852</v>
      </c>
      <c r="CM6717" s="56" t="s">
        <v>217</v>
      </c>
      <c r="CN6717" s="56" t="s">
        <v>217</v>
      </c>
      <c r="CO6717" s="52"/>
      <c r="CP6717" s="52"/>
      <c r="CQ6717" s="52"/>
      <c r="CR6717" s="52"/>
      <c r="CS6717" s="52"/>
      <c r="CT6717" s="52"/>
      <c r="CU6717" s="33"/>
      <c r="CV6717" s="33"/>
    </row>
    <row r="6718" spans="74:100">
      <c r="BV6718" s="62"/>
      <c r="BW6718" s="62"/>
      <c r="BX6718" s="62"/>
      <c r="BY6718" s="62"/>
      <c r="BZ6718" s="62"/>
      <c r="CA6718" s="62"/>
      <c r="CB6718" s="62"/>
      <c r="CC6718" s="62"/>
      <c r="CD6718" s="62"/>
      <c r="CE6718" s="62"/>
      <c r="CF6718" s="62"/>
      <c r="CL6718" s="56" t="s">
        <v>27853</v>
      </c>
      <c r="CM6718" s="56"/>
      <c r="CN6718" s="56"/>
      <c r="CO6718" s="52"/>
      <c r="CP6718" s="52"/>
      <c r="CQ6718" s="52"/>
      <c r="CR6718" s="52"/>
      <c r="CS6718" s="52"/>
      <c r="CT6718" s="52"/>
      <c r="CU6718" s="33"/>
      <c r="CV6718" s="33"/>
    </row>
    <row r="6719" spans="74:100">
      <c r="BV6719" s="62"/>
      <c r="BW6719" s="62"/>
      <c r="BX6719" s="62"/>
      <c r="BY6719" s="62"/>
      <c r="BZ6719" s="62"/>
      <c r="CA6719" s="62"/>
      <c r="CB6719" s="62"/>
      <c r="CC6719" s="62"/>
      <c r="CD6719" s="62"/>
      <c r="CE6719" s="62"/>
      <c r="CF6719" s="62"/>
      <c r="CL6719" s="56" t="s">
        <v>5036</v>
      </c>
      <c r="CM6719" s="56" t="s">
        <v>217</v>
      </c>
      <c r="CN6719" s="56" t="s">
        <v>217</v>
      </c>
      <c r="CO6719" s="52"/>
      <c r="CP6719" s="52"/>
      <c r="CQ6719" s="52"/>
      <c r="CR6719" s="52"/>
      <c r="CS6719" s="52"/>
      <c r="CT6719" s="52"/>
      <c r="CU6719" s="33"/>
      <c r="CV6719" s="33"/>
    </row>
    <row r="6720" spans="74:100">
      <c r="BV6720" s="62"/>
      <c r="BW6720" s="62"/>
      <c r="BX6720" s="62"/>
      <c r="BY6720" s="62"/>
      <c r="BZ6720" s="62"/>
      <c r="CA6720" s="62"/>
      <c r="CB6720" s="62"/>
      <c r="CC6720" s="62"/>
      <c r="CD6720" s="62"/>
      <c r="CE6720" s="62"/>
      <c r="CF6720" s="62"/>
      <c r="CL6720" s="56" t="s">
        <v>18960</v>
      </c>
      <c r="CM6720" s="56"/>
      <c r="CN6720" s="56"/>
      <c r="CO6720" s="52"/>
      <c r="CP6720" s="52"/>
      <c r="CQ6720" s="52"/>
      <c r="CR6720" s="52"/>
      <c r="CS6720" s="52"/>
      <c r="CT6720" s="52"/>
      <c r="CU6720" s="33"/>
      <c r="CV6720" s="33"/>
    </row>
    <row r="6721" spans="74:100">
      <c r="BV6721" s="62"/>
      <c r="BW6721" s="62"/>
      <c r="BX6721" s="62"/>
      <c r="BY6721" s="62"/>
      <c r="BZ6721" s="62"/>
      <c r="CA6721" s="62"/>
      <c r="CB6721" s="62"/>
      <c r="CC6721" s="62"/>
      <c r="CD6721" s="62"/>
      <c r="CE6721" s="62"/>
      <c r="CF6721" s="62"/>
      <c r="CL6721" s="56" t="s">
        <v>27854</v>
      </c>
      <c r="CM6721" s="56" t="s">
        <v>3118</v>
      </c>
      <c r="CN6721" s="56" t="s">
        <v>3118</v>
      </c>
      <c r="CO6721" s="52"/>
      <c r="CP6721" s="52"/>
      <c r="CQ6721" s="52"/>
      <c r="CR6721" s="52"/>
      <c r="CS6721" s="52"/>
      <c r="CT6721" s="52"/>
      <c r="CU6721" s="33"/>
      <c r="CV6721" s="33"/>
    </row>
    <row r="6722" spans="74:100">
      <c r="BV6722" s="62"/>
      <c r="BW6722" s="62"/>
      <c r="BX6722" s="62"/>
      <c r="BY6722" s="62"/>
      <c r="BZ6722" s="62"/>
      <c r="CA6722" s="62"/>
      <c r="CB6722" s="62"/>
      <c r="CC6722" s="62"/>
      <c r="CD6722" s="62"/>
      <c r="CE6722" s="62"/>
      <c r="CF6722" s="62"/>
      <c r="CL6722" s="56" t="s">
        <v>27855</v>
      </c>
      <c r="CM6722" s="56"/>
      <c r="CN6722" s="56"/>
      <c r="CO6722" s="52"/>
      <c r="CP6722" s="52"/>
      <c r="CQ6722" s="52"/>
      <c r="CR6722" s="52"/>
      <c r="CS6722" s="52"/>
      <c r="CT6722" s="52"/>
      <c r="CU6722" s="33"/>
      <c r="CV6722" s="33"/>
    </row>
    <row r="6723" spans="74:100">
      <c r="BV6723" s="62"/>
      <c r="BW6723" s="62"/>
      <c r="BX6723" s="62"/>
      <c r="BY6723" s="62"/>
      <c r="BZ6723" s="62"/>
      <c r="CA6723" s="62"/>
      <c r="CB6723" s="62"/>
      <c r="CC6723" s="62"/>
      <c r="CD6723" s="62"/>
      <c r="CE6723" s="62"/>
      <c r="CF6723" s="62"/>
      <c r="CL6723" s="56" t="s">
        <v>27856</v>
      </c>
      <c r="CM6723" s="56" t="s">
        <v>217</v>
      </c>
      <c r="CN6723" s="56" t="s">
        <v>217</v>
      </c>
      <c r="CO6723" s="52"/>
      <c r="CP6723" s="52"/>
      <c r="CQ6723" s="52"/>
      <c r="CR6723" s="52"/>
      <c r="CS6723" s="52"/>
      <c r="CT6723" s="52"/>
      <c r="CU6723" s="33"/>
      <c r="CV6723" s="33"/>
    </row>
    <row r="6724" spans="74:100">
      <c r="BV6724" s="62"/>
      <c r="BW6724" s="62"/>
      <c r="BX6724" s="62"/>
      <c r="BY6724" s="62"/>
      <c r="BZ6724" s="62"/>
      <c r="CA6724" s="62"/>
      <c r="CB6724" s="62"/>
      <c r="CC6724" s="62"/>
      <c r="CD6724" s="62"/>
      <c r="CE6724" s="62"/>
      <c r="CF6724" s="62"/>
      <c r="CL6724" s="56" t="s">
        <v>27857</v>
      </c>
      <c r="CM6724" s="56"/>
      <c r="CN6724" s="56"/>
      <c r="CO6724" s="52"/>
      <c r="CP6724" s="52"/>
      <c r="CQ6724" s="52"/>
      <c r="CR6724" s="52"/>
      <c r="CS6724" s="52"/>
      <c r="CT6724" s="52"/>
      <c r="CU6724" s="33"/>
      <c r="CV6724" s="33"/>
    </row>
    <row r="6725" spans="74:100">
      <c r="BV6725" s="62"/>
      <c r="BW6725" s="62"/>
      <c r="BX6725" s="62"/>
      <c r="BY6725" s="62"/>
      <c r="BZ6725" s="62"/>
      <c r="CA6725" s="62"/>
      <c r="CB6725" s="62"/>
      <c r="CC6725" s="62"/>
      <c r="CD6725" s="62"/>
      <c r="CE6725" s="62"/>
      <c r="CF6725" s="62"/>
      <c r="CL6725" s="56" t="s">
        <v>5037</v>
      </c>
      <c r="CM6725" s="56" t="s">
        <v>3118</v>
      </c>
      <c r="CN6725" s="56" t="s">
        <v>3118</v>
      </c>
      <c r="CO6725" s="52"/>
      <c r="CP6725" s="52"/>
      <c r="CQ6725" s="52"/>
      <c r="CR6725" s="52"/>
      <c r="CS6725" s="52"/>
      <c r="CT6725" s="52"/>
      <c r="CU6725" s="33"/>
      <c r="CV6725" s="33"/>
    </row>
    <row r="6726" spans="74:100">
      <c r="BV6726" s="62"/>
      <c r="BW6726" s="62"/>
      <c r="BX6726" s="62"/>
      <c r="BY6726" s="62"/>
      <c r="BZ6726" s="62"/>
      <c r="CA6726" s="62"/>
      <c r="CB6726" s="62"/>
      <c r="CC6726" s="62"/>
      <c r="CD6726" s="62"/>
      <c r="CE6726" s="62"/>
      <c r="CF6726" s="62"/>
      <c r="CL6726" s="56" t="s">
        <v>18961</v>
      </c>
      <c r="CM6726" s="56"/>
      <c r="CN6726" s="56"/>
      <c r="CO6726" s="52"/>
      <c r="CP6726" s="52"/>
      <c r="CQ6726" s="52"/>
      <c r="CR6726" s="52"/>
      <c r="CS6726" s="52"/>
      <c r="CT6726" s="52"/>
      <c r="CU6726" s="33"/>
      <c r="CV6726" s="33"/>
    </row>
    <row r="6727" spans="74:100">
      <c r="BV6727" s="62"/>
      <c r="BW6727" s="62"/>
      <c r="BX6727" s="62"/>
      <c r="BY6727" s="62"/>
      <c r="BZ6727" s="62"/>
      <c r="CA6727" s="62"/>
      <c r="CB6727" s="62"/>
      <c r="CC6727" s="62"/>
      <c r="CD6727" s="62"/>
      <c r="CE6727" s="62"/>
      <c r="CF6727" s="62"/>
      <c r="CL6727" s="56" t="s">
        <v>1698</v>
      </c>
      <c r="CM6727" s="56" t="s">
        <v>213</v>
      </c>
      <c r="CN6727" s="56" t="s">
        <v>213</v>
      </c>
      <c r="CO6727" s="52"/>
      <c r="CP6727" s="52"/>
      <c r="CQ6727" s="52"/>
      <c r="CR6727" s="52"/>
      <c r="CS6727" s="52"/>
      <c r="CT6727" s="52"/>
      <c r="CU6727" s="33"/>
      <c r="CV6727" s="33"/>
    </row>
    <row r="6728" spans="74:100">
      <c r="BV6728" s="62"/>
      <c r="BW6728" s="62"/>
      <c r="BX6728" s="62"/>
      <c r="BY6728" s="62"/>
      <c r="BZ6728" s="62"/>
      <c r="CA6728" s="62"/>
      <c r="CB6728" s="62"/>
      <c r="CC6728" s="62"/>
      <c r="CD6728" s="62"/>
      <c r="CE6728" s="62"/>
      <c r="CF6728" s="62"/>
      <c r="CL6728" s="56" t="s">
        <v>21827</v>
      </c>
      <c r="CM6728" s="56"/>
      <c r="CN6728" s="56"/>
      <c r="CO6728" s="52"/>
      <c r="CP6728" s="52"/>
      <c r="CQ6728" s="52"/>
      <c r="CR6728" s="52"/>
      <c r="CS6728" s="52"/>
      <c r="CT6728" s="52"/>
      <c r="CU6728" s="33"/>
      <c r="CV6728" s="33"/>
    </row>
    <row r="6729" spans="74:100">
      <c r="BV6729" s="62"/>
      <c r="BW6729" s="62"/>
      <c r="BX6729" s="62"/>
      <c r="BY6729" s="62"/>
      <c r="BZ6729" s="62"/>
      <c r="CA6729" s="62"/>
      <c r="CB6729" s="62"/>
      <c r="CC6729" s="62"/>
      <c r="CD6729" s="62"/>
      <c r="CE6729" s="62"/>
      <c r="CF6729" s="62"/>
      <c r="CL6729" s="56" t="s">
        <v>5038</v>
      </c>
      <c r="CM6729" s="56" t="s">
        <v>215</v>
      </c>
      <c r="CN6729" s="56" t="s">
        <v>215</v>
      </c>
      <c r="CO6729" s="52"/>
      <c r="CP6729" s="52"/>
      <c r="CQ6729" s="52"/>
      <c r="CR6729" s="52"/>
      <c r="CS6729" s="52"/>
      <c r="CT6729" s="52"/>
      <c r="CU6729" s="33"/>
      <c r="CV6729" s="33"/>
    </row>
    <row r="6730" spans="74:100">
      <c r="BV6730" s="62"/>
      <c r="BW6730" s="62"/>
      <c r="BX6730" s="62"/>
      <c r="BY6730" s="62"/>
      <c r="BZ6730" s="62"/>
      <c r="CA6730" s="62"/>
      <c r="CB6730" s="62"/>
      <c r="CC6730" s="62"/>
      <c r="CD6730" s="62"/>
      <c r="CE6730" s="62"/>
      <c r="CF6730" s="62"/>
      <c r="CL6730" s="56" t="s">
        <v>21828</v>
      </c>
      <c r="CM6730" s="56"/>
      <c r="CN6730" s="56"/>
      <c r="CO6730" s="52"/>
      <c r="CP6730" s="52"/>
      <c r="CQ6730" s="52"/>
      <c r="CR6730" s="52"/>
      <c r="CS6730" s="52"/>
      <c r="CT6730" s="52"/>
      <c r="CU6730" s="33"/>
      <c r="CV6730" s="33"/>
    </row>
    <row r="6731" spans="74:100">
      <c r="BV6731" s="62"/>
      <c r="BW6731" s="62"/>
      <c r="BX6731" s="62"/>
      <c r="BY6731" s="62"/>
      <c r="BZ6731" s="62"/>
      <c r="CA6731" s="62"/>
      <c r="CB6731" s="62"/>
      <c r="CC6731" s="62"/>
      <c r="CD6731" s="62"/>
      <c r="CE6731" s="62"/>
      <c r="CF6731" s="62"/>
      <c r="CL6731" s="56" t="s">
        <v>1699</v>
      </c>
      <c r="CM6731" s="56" t="s">
        <v>213</v>
      </c>
      <c r="CN6731" s="56" t="s">
        <v>213</v>
      </c>
      <c r="CO6731" s="52"/>
      <c r="CP6731" s="52"/>
      <c r="CQ6731" s="52"/>
      <c r="CR6731" s="52"/>
      <c r="CS6731" s="52"/>
      <c r="CT6731" s="52"/>
      <c r="CU6731" s="33"/>
      <c r="CV6731" s="33"/>
    </row>
    <row r="6732" spans="74:100">
      <c r="BV6732" s="62"/>
      <c r="BW6732" s="62"/>
      <c r="BX6732" s="62"/>
      <c r="BY6732" s="62"/>
      <c r="BZ6732" s="62"/>
      <c r="CA6732" s="62"/>
      <c r="CB6732" s="62"/>
      <c r="CC6732" s="62"/>
      <c r="CD6732" s="62"/>
      <c r="CE6732" s="62"/>
      <c r="CF6732" s="62"/>
      <c r="CL6732" s="56" t="s">
        <v>21829</v>
      </c>
      <c r="CM6732" s="56"/>
      <c r="CN6732" s="56"/>
      <c r="CO6732" s="52"/>
      <c r="CP6732" s="52"/>
      <c r="CQ6732" s="52"/>
      <c r="CR6732" s="52"/>
      <c r="CS6732" s="52"/>
      <c r="CT6732" s="52"/>
      <c r="CU6732" s="33"/>
      <c r="CV6732" s="33"/>
    </row>
    <row r="6733" spans="74:100">
      <c r="BV6733" s="62"/>
      <c r="BW6733" s="62"/>
      <c r="BX6733" s="62"/>
      <c r="BY6733" s="62"/>
      <c r="BZ6733" s="62"/>
      <c r="CA6733" s="62"/>
      <c r="CB6733" s="62"/>
      <c r="CC6733" s="62"/>
      <c r="CD6733" s="62"/>
      <c r="CE6733" s="62"/>
      <c r="CF6733" s="62"/>
      <c r="CL6733" s="56" t="s">
        <v>1700</v>
      </c>
      <c r="CM6733" s="56" t="s">
        <v>214</v>
      </c>
      <c r="CN6733" s="56" t="s">
        <v>214</v>
      </c>
      <c r="CO6733" s="52"/>
      <c r="CP6733" s="52"/>
      <c r="CQ6733" s="52"/>
      <c r="CR6733" s="52"/>
      <c r="CS6733" s="52"/>
      <c r="CT6733" s="52"/>
      <c r="CU6733" s="33"/>
      <c r="CV6733" s="33"/>
    </row>
    <row r="6734" spans="74:100">
      <c r="BV6734" s="62"/>
      <c r="BW6734" s="62"/>
      <c r="BX6734" s="62"/>
      <c r="BY6734" s="62"/>
      <c r="BZ6734" s="62"/>
      <c r="CA6734" s="62"/>
      <c r="CB6734" s="62"/>
      <c r="CC6734" s="62"/>
      <c r="CD6734" s="62"/>
      <c r="CE6734" s="62"/>
      <c r="CF6734" s="62"/>
      <c r="CL6734" s="56" t="s">
        <v>21830</v>
      </c>
      <c r="CM6734" s="56"/>
      <c r="CN6734" s="56"/>
      <c r="CO6734" s="52"/>
      <c r="CP6734" s="52"/>
      <c r="CQ6734" s="52"/>
      <c r="CR6734" s="52"/>
      <c r="CS6734" s="52"/>
      <c r="CT6734" s="52"/>
      <c r="CU6734" s="33"/>
      <c r="CV6734" s="33"/>
    </row>
    <row r="6735" spans="74:100">
      <c r="BV6735" s="62"/>
      <c r="BW6735" s="62"/>
      <c r="BX6735" s="62"/>
      <c r="BY6735" s="62"/>
      <c r="BZ6735" s="62"/>
      <c r="CA6735" s="62"/>
      <c r="CB6735" s="62"/>
      <c r="CC6735" s="62"/>
      <c r="CD6735" s="62"/>
      <c r="CE6735" s="62"/>
      <c r="CF6735" s="62"/>
      <c r="CL6735" s="56" t="s">
        <v>20496</v>
      </c>
      <c r="CM6735" s="56" t="s">
        <v>216</v>
      </c>
      <c r="CN6735" s="56" t="s">
        <v>216</v>
      </c>
      <c r="CO6735" s="52"/>
      <c r="CP6735" s="52"/>
      <c r="CQ6735" s="52"/>
      <c r="CR6735" s="52"/>
      <c r="CS6735" s="52"/>
      <c r="CT6735" s="52"/>
      <c r="CU6735" s="33"/>
      <c r="CV6735" s="33"/>
    </row>
    <row r="6736" spans="74:100">
      <c r="BV6736" s="62"/>
      <c r="BW6736" s="62"/>
      <c r="BX6736" s="62"/>
      <c r="BY6736" s="62"/>
      <c r="BZ6736" s="62"/>
      <c r="CA6736" s="62"/>
      <c r="CB6736" s="62"/>
      <c r="CC6736" s="62"/>
      <c r="CD6736" s="62"/>
      <c r="CE6736" s="62"/>
      <c r="CF6736" s="62"/>
      <c r="CL6736" s="56" t="s">
        <v>21831</v>
      </c>
      <c r="CM6736" s="56"/>
      <c r="CN6736" s="56"/>
      <c r="CO6736" s="52"/>
      <c r="CP6736" s="52"/>
      <c r="CQ6736" s="52"/>
      <c r="CR6736" s="52"/>
      <c r="CS6736" s="52"/>
      <c r="CT6736" s="52"/>
      <c r="CU6736" s="33"/>
      <c r="CV6736" s="33"/>
    </row>
    <row r="6737" spans="74:100">
      <c r="BV6737" s="62"/>
      <c r="BW6737" s="62"/>
      <c r="BX6737" s="62"/>
      <c r="BY6737" s="62"/>
      <c r="BZ6737" s="62"/>
      <c r="CA6737" s="62"/>
      <c r="CB6737" s="62"/>
      <c r="CC6737" s="62"/>
      <c r="CD6737" s="62"/>
      <c r="CE6737" s="62"/>
      <c r="CF6737" s="62"/>
      <c r="CL6737" s="56" t="s">
        <v>1701</v>
      </c>
      <c r="CM6737" s="56" t="s">
        <v>214</v>
      </c>
      <c r="CN6737" s="56" t="s">
        <v>214</v>
      </c>
      <c r="CO6737" s="52"/>
      <c r="CP6737" s="52"/>
      <c r="CQ6737" s="52"/>
      <c r="CR6737" s="52"/>
      <c r="CS6737" s="52"/>
      <c r="CT6737" s="52"/>
      <c r="CU6737" s="33"/>
      <c r="CV6737" s="33"/>
    </row>
    <row r="6738" spans="74:100">
      <c r="BV6738" s="62"/>
      <c r="BW6738" s="62"/>
      <c r="BX6738" s="62"/>
      <c r="BY6738" s="62"/>
      <c r="BZ6738" s="62"/>
      <c r="CA6738" s="62"/>
      <c r="CB6738" s="62"/>
      <c r="CC6738" s="62"/>
      <c r="CD6738" s="62"/>
      <c r="CE6738" s="62"/>
      <c r="CF6738" s="62"/>
      <c r="CL6738" s="56" t="s">
        <v>21832</v>
      </c>
      <c r="CM6738" s="56"/>
      <c r="CN6738" s="56"/>
      <c r="CO6738" s="52"/>
      <c r="CP6738" s="52"/>
      <c r="CQ6738" s="52"/>
      <c r="CR6738" s="52"/>
      <c r="CS6738" s="52"/>
      <c r="CT6738" s="52"/>
      <c r="CU6738" s="33"/>
      <c r="CV6738" s="33"/>
    </row>
    <row r="6739" spans="74:100">
      <c r="BV6739" s="62"/>
      <c r="BW6739" s="62"/>
      <c r="BX6739" s="62"/>
      <c r="BY6739" s="62"/>
      <c r="BZ6739" s="62"/>
      <c r="CA6739" s="62"/>
      <c r="CB6739" s="62"/>
      <c r="CC6739" s="62"/>
      <c r="CD6739" s="62"/>
      <c r="CE6739" s="62"/>
      <c r="CF6739" s="62"/>
      <c r="CL6739" s="56" t="s">
        <v>1702</v>
      </c>
      <c r="CM6739" s="56" t="s">
        <v>214</v>
      </c>
      <c r="CN6739" s="56" t="s">
        <v>214</v>
      </c>
      <c r="CO6739" s="52"/>
      <c r="CP6739" s="52"/>
      <c r="CQ6739" s="52"/>
      <c r="CR6739" s="52"/>
      <c r="CS6739" s="52"/>
      <c r="CT6739" s="52"/>
      <c r="CU6739" s="33"/>
      <c r="CV6739" s="33"/>
    </row>
    <row r="6740" spans="74:100">
      <c r="BV6740" s="62"/>
      <c r="BW6740" s="62"/>
      <c r="BX6740" s="62"/>
      <c r="BY6740" s="62"/>
      <c r="BZ6740" s="62"/>
      <c r="CA6740" s="62"/>
      <c r="CB6740" s="62"/>
      <c r="CC6740" s="62"/>
      <c r="CD6740" s="62"/>
      <c r="CE6740" s="62"/>
      <c r="CF6740" s="62"/>
      <c r="CL6740" s="56" t="s">
        <v>21833</v>
      </c>
      <c r="CM6740" s="56"/>
      <c r="CN6740" s="56"/>
      <c r="CO6740" s="52"/>
      <c r="CP6740" s="52"/>
      <c r="CQ6740" s="52"/>
      <c r="CR6740" s="52"/>
      <c r="CS6740" s="52"/>
      <c r="CT6740" s="52"/>
      <c r="CU6740" s="33"/>
      <c r="CV6740" s="33"/>
    </row>
    <row r="6741" spans="74:100">
      <c r="BV6741" s="62"/>
      <c r="BW6741" s="62"/>
      <c r="BX6741" s="62"/>
      <c r="BY6741" s="62"/>
      <c r="BZ6741" s="62"/>
      <c r="CA6741" s="62"/>
      <c r="CB6741" s="62"/>
      <c r="CC6741" s="62"/>
      <c r="CD6741" s="62"/>
      <c r="CE6741" s="62"/>
      <c r="CF6741" s="62"/>
      <c r="CL6741" s="56" t="s">
        <v>1703</v>
      </c>
      <c r="CM6741" s="56" t="s">
        <v>217</v>
      </c>
      <c r="CN6741" s="56" t="s">
        <v>217</v>
      </c>
      <c r="CO6741" s="52"/>
      <c r="CP6741" s="52"/>
      <c r="CQ6741" s="52"/>
      <c r="CR6741" s="52"/>
      <c r="CS6741" s="52"/>
      <c r="CT6741" s="52"/>
      <c r="CU6741" s="33"/>
      <c r="CV6741" s="33"/>
    </row>
    <row r="6742" spans="74:100">
      <c r="BV6742" s="62"/>
      <c r="BW6742" s="62"/>
      <c r="BX6742" s="62"/>
      <c r="BY6742" s="62"/>
      <c r="BZ6742" s="62"/>
      <c r="CA6742" s="62"/>
      <c r="CB6742" s="62"/>
      <c r="CC6742" s="62"/>
      <c r="CD6742" s="62"/>
      <c r="CE6742" s="62"/>
      <c r="CF6742" s="62"/>
      <c r="CL6742" s="56" t="s">
        <v>18962</v>
      </c>
      <c r="CM6742" s="56"/>
      <c r="CN6742" s="56"/>
      <c r="CO6742" s="52"/>
      <c r="CP6742" s="52"/>
      <c r="CQ6742" s="52"/>
      <c r="CR6742" s="52"/>
      <c r="CS6742" s="52"/>
      <c r="CT6742" s="52"/>
      <c r="CU6742" s="33"/>
      <c r="CV6742" s="33"/>
    </row>
    <row r="6743" spans="74:100">
      <c r="BV6743" s="62"/>
      <c r="BW6743" s="62"/>
      <c r="BX6743" s="62"/>
      <c r="BY6743" s="62"/>
      <c r="BZ6743" s="62"/>
      <c r="CA6743" s="62"/>
      <c r="CB6743" s="62"/>
      <c r="CC6743" s="62"/>
      <c r="CD6743" s="62"/>
      <c r="CE6743" s="62"/>
      <c r="CF6743" s="62"/>
      <c r="CL6743" s="56" t="s">
        <v>27858</v>
      </c>
      <c r="CM6743" s="56" t="s">
        <v>217</v>
      </c>
      <c r="CN6743" s="56" t="s">
        <v>217</v>
      </c>
      <c r="CO6743" s="52"/>
      <c r="CP6743" s="52"/>
      <c r="CQ6743" s="52"/>
      <c r="CR6743" s="52"/>
      <c r="CS6743" s="52"/>
      <c r="CT6743" s="52"/>
      <c r="CU6743" s="33"/>
      <c r="CV6743" s="33"/>
    </row>
    <row r="6744" spans="74:100">
      <c r="BV6744" s="62"/>
      <c r="BW6744" s="62"/>
      <c r="BX6744" s="62"/>
      <c r="BY6744" s="62"/>
      <c r="BZ6744" s="62"/>
      <c r="CA6744" s="62"/>
      <c r="CB6744" s="62"/>
      <c r="CC6744" s="62"/>
      <c r="CD6744" s="62"/>
      <c r="CE6744" s="62"/>
      <c r="CF6744" s="62"/>
      <c r="CL6744" s="56" t="s">
        <v>27859</v>
      </c>
      <c r="CM6744" s="56"/>
      <c r="CN6744" s="56"/>
      <c r="CO6744" s="52"/>
      <c r="CP6744" s="52"/>
      <c r="CQ6744" s="52"/>
      <c r="CR6744" s="52"/>
      <c r="CS6744" s="52"/>
      <c r="CT6744" s="52"/>
      <c r="CU6744" s="33"/>
      <c r="CV6744" s="33"/>
    </row>
    <row r="6745" spans="74:100">
      <c r="BV6745" s="62"/>
      <c r="BW6745" s="62"/>
      <c r="BX6745" s="62"/>
      <c r="BY6745" s="62"/>
      <c r="BZ6745" s="62"/>
      <c r="CA6745" s="62"/>
      <c r="CB6745" s="62"/>
      <c r="CC6745" s="62"/>
      <c r="CD6745" s="62"/>
      <c r="CE6745" s="62"/>
      <c r="CF6745" s="62"/>
      <c r="CL6745" s="56" t="s">
        <v>1704</v>
      </c>
      <c r="CM6745" s="56" t="s">
        <v>216</v>
      </c>
      <c r="CN6745" s="56" t="s">
        <v>216</v>
      </c>
      <c r="CO6745" s="52"/>
      <c r="CP6745" s="52"/>
      <c r="CQ6745" s="52"/>
      <c r="CR6745" s="52"/>
      <c r="CS6745" s="52"/>
      <c r="CT6745" s="52"/>
      <c r="CU6745" s="33"/>
      <c r="CV6745" s="33"/>
    </row>
    <row r="6746" spans="74:100">
      <c r="BV6746" s="62"/>
      <c r="BW6746" s="62"/>
      <c r="BX6746" s="62"/>
      <c r="BY6746" s="62"/>
      <c r="BZ6746" s="62"/>
      <c r="CA6746" s="62"/>
      <c r="CB6746" s="62"/>
      <c r="CC6746" s="62"/>
      <c r="CD6746" s="62"/>
      <c r="CE6746" s="62"/>
      <c r="CF6746" s="62"/>
      <c r="CL6746" s="56" t="s">
        <v>21834</v>
      </c>
      <c r="CM6746" s="56"/>
      <c r="CN6746" s="56"/>
      <c r="CO6746" s="52"/>
      <c r="CP6746" s="52"/>
      <c r="CQ6746" s="52"/>
      <c r="CR6746" s="52"/>
      <c r="CS6746" s="52"/>
      <c r="CT6746" s="52"/>
      <c r="CU6746" s="33"/>
      <c r="CV6746" s="33"/>
    </row>
    <row r="6747" spans="74:100">
      <c r="BV6747" s="62"/>
      <c r="BW6747" s="62"/>
      <c r="BX6747" s="62"/>
      <c r="BY6747" s="62"/>
      <c r="BZ6747" s="62"/>
      <c r="CA6747" s="62"/>
      <c r="CB6747" s="62"/>
      <c r="CC6747" s="62"/>
      <c r="CD6747" s="62"/>
      <c r="CE6747" s="62"/>
      <c r="CF6747" s="62"/>
      <c r="CL6747" s="56" t="s">
        <v>1705</v>
      </c>
      <c r="CM6747" s="56" t="s">
        <v>213</v>
      </c>
      <c r="CN6747" s="56" t="s">
        <v>213</v>
      </c>
      <c r="CO6747" s="52"/>
      <c r="CP6747" s="52"/>
      <c r="CQ6747" s="52"/>
      <c r="CR6747" s="52"/>
      <c r="CS6747" s="52"/>
      <c r="CT6747" s="52"/>
      <c r="CU6747" s="33"/>
      <c r="CV6747" s="33"/>
    </row>
    <row r="6748" spans="74:100">
      <c r="BV6748" s="62"/>
      <c r="BW6748" s="62"/>
      <c r="BX6748" s="62"/>
      <c r="BY6748" s="62"/>
      <c r="BZ6748" s="62"/>
      <c r="CA6748" s="62"/>
      <c r="CB6748" s="62"/>
      <c r="CC6748" s="62"/>
      <c r="CD6748" s="62"/>
      <c r="CE6748" s="62"/>
      <c r="CF6748" s="62"/>
      <c r="CL6748" s="56" t="s">
        <v>21835</v>
      </c>
      <c r="CM6748" s="56"/>
      <c r="CN6748" s="56"/>
      <c r="CO6748" s="52"/>
      <c r="CP6748" s="52"/>
      <c r="CQ6748" s="52"/>
      <c r="CR6748" s="52"/>
      <c r="CS6748" s="52"/>
      <c r="CT6748" s="52"/>
      <c r="CU6748" s="33"/>
      <c r="CV6748" s="33"/>
    </row>
    <row r="6749" spans="74:100">
      <c r="BV6749" s="62"/>
      <c r="BW6749" s="62"/>
      <c r="BX6749" s="62"/>
      <c r="BY6749" s="62"/>
      <c r="BZ6749" s="62"/>
      <c r="CA6749" s="62"/>
      <c r="CB6749" s="62"/>
      <c r="CC6749" s="62"/>
      <c r="CD6749" s="62"/>
      <c r="CE6749" s="62"/>
      <c r="CF6749" s="62"/>
      <c r="CL6749" s="56" t="s">
        <v>21836</v>
      </c>
      <c r="CM6749" s="56" t="s">
        <v>213</v>
      </c>
      <c r="CN6749" s="56" t="s">
        <v>213</v>
      </c>
      <c r="CO6749" s="52"/>
      <c r="CP6749" s="52"/>
      <c r="CQ6749" s="52"/>
      <c r="CR6749" s="52"/>
      <c r="CS6749" s="52"/>
      <c r="CT6749" s="52"/>
      <c r="CU6749" s="33"/>
      <c r="CV6749" s="33"/>
    </row>
    <row r="6750" spans="74:100">
      <c r="BV6750" s="62"/>
      <c r="BW6750" s="62"/>
      <c r="BX6750" s="62"/>
      <c r="BY6750" s="62"/>
      <c r="BZ6750" s="62"/>
      <c r="CA6750" s="62"/>
      <c r="CB6750" s="62"/>
      <c r="CC6750" s="62"/>
      <c r="CD6750" s="62"/>
      <c r="CE6750" s="62"/>
      <c r="CF6750" s="62"/>
      <c r="CL6750" s="56" t="s">
        <v>21837</v>
      </c>
      <c r="CM6750" s="56"/>
      <c r="CN6750" s="56"/>
      <c r="CO6750" s="52"/>
      <c r="CP6750" s="52"/>
      <c r="CQ6750" s="52"/>
      <c r="CR6750" s="52"/>
      <c r="CS6750" s="52"/>
      <c r="CT6750" s="52"/>
      <c r="CU6750" s="33"/>
      <c r="CV6750" s="33"/>
    </row>
    <row r="6751" spans="74:100">
      <c r="BV6751" s="62"/>
      <c r="BW6751" s="62"/>
      <c r="BX6751" s="62"/>
      <c r="BY6751" s="62"/>
      <c r="BZ6751" s="62"/>
      <c r="CA6751" s="62"/>
      <c r="CB6751" s="62"/>
      <c r="CC6751" s="62"/>
      <c r="CD6751" s="62"/>
      <c r="CE6751" s="62"/>
      <c r="CF6751" s="62"/>
      <c r="CL6751" s="56" t="s">
        <v>5039</v>
      </c>
      <c r="CM6751" s="56" t="s">
        <v>217</v>
      </c>
      <c r="CN6751" s="56" t="s">
        <v>217</v>
      </c>
      <c r="CO6751" s="52"/>
      <c r="CP6751" s="52"/>
      <c r="CQ6751" s="52"/>
      <c r="CR6751" s="52"/>
      <c r="CS6751" s="52"/>
      <c r="CT6751" s="52"/>
      <c r="CU6751" s="33"/>
      <c r="CV6751" s="33"/>
    </row>
    <row r="6752" spans="74:100">
      <c r="BV6752" s="62"/>
      <c r="BW6752" s="62"/>
      <c r="BX6752" s="62"/>
      <c r="BY6752" s="62"/>
      <c r="BZ6752" s="62"/>
      <c r="CA6752" s="62"/>
      <c r="CB6752" s="62"/>
      <c r="CC6752" s="62"/>
      <c r="CD6752" s="62"/>
      <c r="CE6752" s="62"/>
      <c r="CF6752" s="62"/>
      <c r="CL6752" s="56" t="s">
        <v>18963</v>
      </c>
      <c r="CM6752" s="56"/>
      <c r="CN6752" s="56"/>
      <c r="CO6752" s="52"/>
      <c r="CP6752" s="52"/>
      <c r="CQ6752" s="52"/>
      <c r="CR6752" s="52"/>
      <c r="CS6752" s="52"/>
      <c r="CT6752" s="52"/>
      <c r="CU6752" s="33"/>
      <c r="CV6752" s="33"/>
    </row>
    <row r="6753" spans="74:100">
      <c r="BV6753" s="62"/>
      <c r="BW6753" s="62"/>
      <c r="BX6753" s="62"/>
      <c r="BY6753" s="62"/>
      <c r="BZ6753" s="62"/>
      <c r="CA6753" s="62"/>
      <c r="CB6753" s="62"/>
      <c r="CC6753" s="62"/>
      <c r="CD6753" s="62"/>
      <c r="CE6753" s="62"/>
      <c r="CF6753" s="62"/>
      <c r="CL6753" s="56" t="s">
        <v>1706</v>
      </c>
      <c r="CM6753" s="56" t="s">
        <v>216</v>
      </c>
      <c r="CN6753" s="56" t="s">
        <v>216</v>
      </c>
      <c r="CO6753" s="52"/>
      <c r="CP6753" s="52"/>
      <c r="CQ6753" s="52"/>
      <c r="CR6753" s="52"/>
      <c r="CS6753" s="52"/>
      <c r="CT6753" s="52"/>
      <c r="CU6753" s="33"/>
      <c r="CV6753" s="33"/>
    </row>
    <row r="6754" spans="74:100">
      <c r="BV6754" s="62"/>
      <c r="BW6754" s="62"/>
      <c r="BX6754" s="62"/>
      <c r="BY6754" s="62"/>
      <c r="BZ6754" s="62"/>
      <c r="CA6754" s="62"/>
      <c r="CB6754" s="62"/>
      <c r="CC6754" s="62"/>
      <c r="CD6754" s="62"/>
      <c r="CE6754" s="62"/>
      <c r="CF6754" s="62"/>
      <c r="CL6754" s="56" t="s">
        <v>21838</v>
      </c>
      <c r="CM6754" s="56"/>
      <c r="CN6754" s="56"/>
      <c r="CO6754" s="52"/>
      <c r="CP6754" s="52"/>
      <c r="CQ6754" s="52"/>
      <c r="CR6754" s="52"/>
      <c r="CS6754" s="52"/>
      <c r="CT6754" s="52"/>
      <c r="CU6754" s="33"/>
      <c r="CV6754" s="33"/>
    </row>
    <row r="6755" spans="74:100">
      <c r="BV6755" s="62"/>
      <c r="BW6755" s="62"/>
      <c r="BX6755" s="62"/>
      <c r="BY6755" s="62"/>
      <c r="BZ6755" s="62"/>
      <c r="CA6755" s="62"/>
      <c r="CB6755" s="62"/>
      <c r="CC6755" s="62"/>
      <c r="CD6755" s="62"/>
      <c r="CE6755" s="62"/>
      <c r="CF6755" s="62"/>
      <c r="CL6755" s="56" t="s">
        <v>1707</v>
      </c>
      <c r="CM6755" s="56" t="s">
        <v>213</v>
      </c>
      <c r="CN6755" s="56" t="s">
        <v>213</v>
      </c>
      <c r="CO6755" s="52"/>
      <c r="CP6755" s="52"/>
      <c r="CQ6755" s="52"/>
      <c r="CR6755" s="52"/>
      <c r="CS6755" s="52"/>
      <c r="CT6755" s="52"/>
      <c r="CU6755" s="33"/>
      <c r="CV6755" s="33"/>
    </row>
    <row r="6756" spans="74:100">
      <c r="BV6756" s="62"/>
      <c r="BW6756" s="62"/>
      <c r="BX6756" s="62"/>
      <c r="BY6756" s="62"/>
      <c r="BZ6756" s="62"/>
      <c r="CA6756" s="62"/>
      <c r="CB6756" s="62"/>
      <c r="CC6756" s="62"/>
      <c r="CD6756" s="62"/>
      <c r="CE6756" s="62"/>
      <c r="CF6756" s="62"/>
      <c r="CL6756" s="56" t="s">
        <v>21839</v>
      </c>
      <c r="CM6756" s="56"/>
      <c r="CN6756" s="56"/>
      <c r="CO6756" s="52"/>
      <c r="CP6756" s="52"/>
      <c r="CQ6756" s="52"/>
      <c r="CR6756" s="52"/>
      <c r="CS6756" s="52"/>
      <c r="CT6756" s="52"/>
      <c r="CU6756" s="33"/>
      <c r="CV6756" s="33"/>
    </row>
    <row r="6757" spans="74:100">
      <c r="BV6757" s="62"/>
      <c r="BW6757" s="62"/>
      <c r="BX6757" s="62"/>
      <c r="BY6757" s="62"/>
      <c r="BZ6757" s="62"/>
      <c r="CA6757" s="62"/>
      <c r="CB6757" s="62"/>
      <c r="CC6757" s="62"/>
      <c r="CD6757" s="62"/>
      <c r="CE6757" s="62"/>
      <c r="CF6757" s="62"/>
      <c r="CL6757" s="56" t="s">
        <v>5040</v>
      </c>
      <c r="CM6757" s="56" t="s">
        <v>217</v>
      </c>
      <c r="CN6757" s="56" t="s">
        <v>217</v>
      </c>
      <c r="CO6757" s="52"/>
      <c r="CP6757" s="52"/>
      <c r="CQ6757" s="52"/>
      <c r="CR6757" s="52"/>
      <c r="CS6757" s="52"/>
      <c r="CT6757" s="52"/>
      <c r="CU6757" s="33"/>
      <c r="CV6757" s="33"/>
    </row>
    <row r="6758" spans="74:100">
      <c r="BV6758" s="62"/>
      <c r="BW6758" s="62"/>
      <c r="BX6758" s="62"/>
      <c r="BY6758" s="62"/>
      <c r="BZ6758" s="62"/>
      <c r="CA6758" s="62"/>
      <c r="CB6758" s="62"/>
      <c r="CC6758" s="62"/>
      <c r="CD6758" s="62"/>
      <c r="CE6758" s="62"/>
      <c r="CF6758" s="62"/>
      <c r="CL6758" s="56" t="s">
        <v>18964</v>
      </c>
      <c r="CM6758" s="56"/>
      <c r="CN6758" s="56"/>
      <c r="CO6758" s="52"/>
      <c r="CP6758" s="52"/>
      <c r="CQ6758" s="52"/>
      <c r="CR6758" s="52"/>
      <c r="CS6758" s="52"/>
      <c r="CT6758" s="52"/>
      <c r="CU6758" s="33"/>
      <c r="CV6758" s="33"/>
    </row>
    <row r="6759" spans="74:100">
      <c r="BV6759" s="62"/>
      <c r="BW6759" s="62"/>
      <c r="BX6759" s="62"/>
      <c r="BY6759" s="62"/>
      <c r="BZ6759" s="62"/>
      <c r="CA6759" s="62"/>
      <c r="CB6759" s="62"/>
      <c r="CC6759" s="62"/>
      <c r="CD6759" s="62"/>
      <c r="CE6759" s="62"/>
      <c r="CF6759" s="62"/>
      <c r="CL6759" s="56" t="s">
        <v>5041</v>
      </c>
      <c r="CM6759" s="56" t="s">
        <v>216</v>
      </c>
      <c r="CN6759" s="56" t="s">
        <v>216</v>
      </c>
      <c r="CO6759" s="52"/>
      <c r="CP6759" s="52"/>
      <c r="CQ6759" s="52"/>
      <c r="CR6759" s="52"/>
      <c r="CS6759" s="52"/>
      <c r="CT6759" s="52"/>
      <c r="CU6759" s="33"/>
      <c r="CV6759" s="33"/>
    </row>
    <row r="6760" spans="74:100">
      <c r="BV6760" s="62"/>
      <c r="BW6760" s="62"/>
      <c r="BX6760" s="62"/>
      <c r="BY6760" s="62"/>
      <c r="BZ6760" s="62"/>
      <c r="CA6760" s="62"/>
      <c r="CB6760" s="62"/>
      <c r="CC6760" s="62"/>
      <c r="CD6760" s="62"/>
      <c r="CE6760" s="62"/>
      <c r="CF6760" s="62"/>
      <c r="CL6760" s="56" t="s">
        <v>21840</v>
      </c>
      <c r="CM6760" s="56"/>
      <c r="CN6760" s="56"/>
      <c r="CO6760" s="52"/>
      <c r="CP6760" s="52"/>
      <c r="CQ6760" s="52"/>
      <c r="CR6760" s="52"/>
      <c r="CS6760" s="52"/>
      <c r="CT6760" s="52"/>
      <c r="CU6760" s="33"/>
      <c r="CV6760" s="33"/>
    </row>
    <row r="6761" spans="74:100">
      <c r="BV6761" s="62"/>
      <c r="BW6761" s="62"/>
      <c r="BX6761" s="62"/>
      <c r="BY6761" s="62"/>
      <c r="BZ6761" s="62"/>
      <c r="CA6761" s="62"/>
      <c r="CB6761" s="62"/>
      <c r="CC6761" s="62"/>
      <c r="CD6761" s="62"/>
      <c r="CE6761" s="62"/>
      <c r="CF6761" s="62"/>
      <c r="CL6761" s="56" t="s">
        <v>1708</v>
      </c>
      <c r="CM6761" s="56" t="s">
        <v>214</v>
      </c>
      <c r="CN6761" s="56" t="s">
        <v>214</v>
      </c>
      <c r="CO6761" s="52"/>
      <c r="CP6761" s="52"/>
      <c r="CQ6761" s="52"/>
      <c r="CR6761" s="52"/>
      <c r="CS6761" s="52"/>
      <c r="CT6761" s="52"/>
      <c r="CU6761" s="33"/>
      <c r="CV6761" s="33"/>
    </row>
    <row r="6762" spans="74:100">
      <c r="BV6762" s="62"/>
      <c r="BW6762" s="62"/>
      <c r="BX6762" s="62"/>
      <c r="BY6762" s="62"/>
      <c r="BZ6762" s="62"/>
      <c r="CA6762" s="62"/>
      <c r="CB6762" s="62"/>
      <c r="CC6762" s="62"/>
      <c r="CD6762" s="62"/>
      <c r="CE6762" s="62"/>
      <c r="CF6762" s="62"/>
      <c r="CL6762" s="56" t="s">
        <v>21841</v>
      </c>
      <c r="CM6762" s="56"/>
      <c r="CN6762" s="56"/>
      <c r="CO6762" s="52"/>
      <c r="CP6762" s="52"/>
      <c r="CQ6762" s="52"/>
      <c r="CR6762" s="52"/>
      <c r="CS6762" s="52"/>
      <c r="CT6762" s="52"/>
      <c r="CU6762" s="33"/>
      <c r="CV6762" s="33"/>
    </row>
    <row r="6763" spans="74:100">
      <c r="BV6763" s="62"/>
      <c r="BW6763" s="62"/>
      <c r="BX6763" s="62"/>
      <c r="BY6763" s="62"/>
      <c r="BZ6763" s="62"/>
      <c r="CA6763" s="62"/>
      <c r="CB6763" s="62"/>
      <c r="CC6763" s="62"/>
      <c r="CD6763" s="62"/>
      <c r="CE6763" s="62"/>
      <c r="CF6763" s="62"/>
      <c r="CL6763" s="56" t="s">
        <v>27860</v>
      </c>
      <c r="CM6763" s="56" t="s">
        <v>217</v>
      </c>
      <c r="CN6763" s="56" t="s">
        <v>217</v>
      </c>
      <c r="CO6763" s="52"/>
      <c r="CP6763" s="52"/>
      <c r="CQ6763" s="52"/>
      <c r="CR6763" s="52"/>
      <c r="CS6763" s="52"/>
      <c r="CT6763" s="52"/>
      <c r="CU6763" s="33"/>
      <c r="CV6763" s="33"/>
    </row>
    <row r="6764" spans="74:100">
      <c r="BV6764" s="62"/>
      <c r="BW6764" s="62"/>
      <c r="BX6764" s="62"/>
      <c r="BY6764" s="62"/>
      <c r="BZ6764" s="62"/>
      <c r="CA6764" s="62"/>
      <c r="CB6764" s="62"/>
      <c r="CC6764" s="62"/>
      <c r="CD6764" s="62"/>
      <c r="CE6764" s="62"/>
      <c r="CF6764" s="62"/>
      <c r="CL6764" s="56" t="s">
        <v>27861</v>
      </c>
      <c r="CM6764" s="56"/>
      <c r="CN6764" s="56"/>
      <c r="CO6764" s="52"/>
      <c r="CP6764" s="52"/>
      <c r="CQ6764" s="52"/>
      <c r="CR6764" s="52"/>
      <c r="CS6764" s="52"/>
      <c r="CT6764" s="52"/>
      <c r="CU6764" s="33"/>
      <c r="CV6764" s="33"/>
    </row>
    <row r="6765" spans="74:100">
      <c r="BV6765" s="62"/>
      <c r="BW6765" s="62"/>
      <c r="BX6765" s="62"/>
      <c r="BY6765" s="62"/>
      <c r="BZ6765" s="62"/>
      <c r="CA6765" s="62"/>
      <c r="CB6765" s="62"/>
      <c r="CC6765" s="62"/>
      <c r="CD6765" s="62"/>
      <c r="CE6765" s="62"/>
      <c r="CF6765" s="62"/>
      <c r="CL6765" s="56" t="s">
        <v>1709</v>
      </c>
      <c r="CM6765" s="56" t="s">
        <v>214</v>
      </c>
      <c r="CN6765" s="56" t="s">
        <v>214</v>
      </c>
      <c r="CO6765" s="52"/>
      <c r="CP6765" s="52"/>
      <c r="CQ6765" s="52"/>
      <c r="CR6765" s="52"/>
      <c r="CS6765" s="52"/>
      <c r="CT6765" s="52"/>
      <c r="CU6765" s="33"/>
      <c r="CV6765" s="33"/>
    </row>
    <row r="6766" spans="74:100">
      <c r="BV6766" s="62"/>
      <c r="BW6766" s="62"/>
      <c r="BX6766" s="62"/>
      <c r="BY6766" s="62"/>
      <c r="BZ6766" s="62"/>
      <c r="CA6766" s="62"/>
      <c r="CB6766" s="62"/>
      <c r="CC6766" s="62"/>
      <c r="CD6766" s="62"/>
      <c r="CE6766" s="62"/>
      <c r="CF6766" s="62"/>
      <c r="CL6766" s="56" t="s">
        <v>21842</v>
      </c>
      <c r="CM6766" s="56"/>
      <c r="CN6766" s="56"/>
      <c r="CO6766" s="52"/>
      <c r="CP6766" s="52"/>
      <c r="CQ6766" s="52"/>
      <c r="CR6766" s="52"/>
      <c r="CS6766" s="52"/>
      <c r="CT6766" s="52"/>
      <c r="CU6766" s="33"/>
      <c r="CV6766" s="33"/>
    </row>
    <row r="6767" spans="74:100">
      <c r="BV6767" s="62"/>
      <c r="BW6767" s="62"/>
      <c r="BX6767" s="62"/>
      <c r="BY6767" s="62"/>
      <c r="BZ6767" s="62"/>
      <c r="CA6767" s="62"/>
      <c r="CB6767" s="62"/>
      <c r="CC6767" s="62"/>
      <c r="CD6767" s="62"/>
      <c r="CE6767" s="62"/>
      <c r="CF6767" s="62"/>
      <c r="CL6767" s="56" t="s">
        <v>1710</v>
      </c>
      <c r="CM6767" s="56" t="s">
        <v>214</v>
      </c>
      <c r="CN6767" s="56" t="s">
        <v>214</v>
      </c>
      <c r="CO6767" s="52"/>
      <c r="CP6767" s="52"/>
      <c r="CQ6767" s="52"/>
      <c r="CR6767" s="52"/>
      <c r="CS6767" s="52"/>
      <c r="CT6767" s="52"/>
      <c r="CU6767" s="33"/>
      <c r="CV6767" s="33"/>
    </row>
    <row r="6768" spans="74:100">
      <c r="BV6768" s="62"/>
      <c r="BW6768" s="62"/>
      <c r="BX6768" s="62"/>
      <c r="BY6768" s="62"/>
      <c r="BZ6768" s="62"/>
      <c r="CA6768" s="62"/>
      <c r="CB6768" s="62"/>
      <c r="CC6768" s="62"/>
      <c r="CD6768" s="62"/>
      <c r="CE6768" s="62"/>
      <c r="CF6768" s="62"/>
      <c r="CL6768" s="56" t="s">
        <v>21843</v>
      </c>
      <c r="CM6768" s="56"/>
      <c r="CN6768" s="56"/>
      <c r="CO6768" s="52"/>
      <c r="CP6768" s="52"/>
      <c r="CQ6768" s="52"/>
      <c r="CR6768" s="52"/>
      <c r="CS6768" s="52"/>
      <c r="CT6768" s="52"/>
      <c r="CU6768" s="33"/>
      <c r="CV6768" s="33"/>
    </row>
    <row r="6769" spans="74:100">
      <c r="BV6769" s="62"/>
      <c r="BW6769" s="62"/>
      <c r="BX6769" s="62"/>
      <c r="BY6769" s="62"/>
      <c r="BZ6769" s="62"/>
      <c r="CA6769" s="62"/>
      <c r="CB6769" s="62"/>
      <c r="CC6769" s="62"/>
      <c r="CD6769" s="62"/>
      <c r="CE6769" s="62"/>
      <c r="CF6769" s="62"/>
      <c r="CL6769" s="56" t="s">
        <v>5042</v>
      </c>
      <c r="CM6769" s="56" t="s">
        <v>217</v>
      </c>
      <c r="CN6769" s="56" t="s">
        <v>217</v>
      </c>
      <c r="CO6769" s="52"/>
      <c r="CP6769" s="52"/>
      <c r="CQ6769" s="52"/>
      <c r="CR6769" s="52"/>
      <c r="CS6769" s="52"/>
      <c r="CT6769" s="52"/>
      <c r="CU6769" s="33"/>
      <c r="CV6769" s="33"/>
    </row>
    <row r="6770" spans="74:100">
      <c r="BV6770" s="62"/>
      <c r="BW6770" s="62"/>
      <c r="BX6770" s="62"/>
      <c r="BY6770" s="62"/>
      <c r="BZ6770" s="62"/>
      <c r="CA6770" s="62"/>
      <c r="CB6770" s="62"/>
      <c r="CC6770" s="62"/>
      <c r="CD6770" s="62"/>
      <c r="CE6770" s="62"/>
      <c r="CF6770" s="62"/>
      <c r="CL6770" s="56" t="s">
        <v>21844</v>
      </c>
      <c r="CM6770" s="56"/>
      <c r="CN6770" s="56"/>
      <c r="CO6770" s="52"/>
      <c r="CP6770" s="52"/>
      <c r="CQ6770" s="52"/>
      <c r="CR6770" s="52"/>
      <c r="CS6770" s="52"/>
      <c r="CT6770" s="52"/>
      <c r="CU6770" s="33"/>
      <c r="CV6770" s="33"/>
    </row>
    <row r="6771" spans="74:100">
      <c r="BV6771" s="62"/>
      <c r="BW6771" s="62"/>
      <c r="BX6771" s="62"/>
      <c r="BY6771" s="62"/>
      <c r="BZ6771" s="62"/>
      <c r="CA6771" s="62"/>
      <c r="CB6771" s="62"/>
      <c r="CC6771" s="62"/>
      <c r="CD6771" s="62"/>
      <c r="CE6771" s="62"/>
      <c r="CF6771" s="62"/>
      <c r="CL6771" s="56" t="s">
        <v>1711</v>
      </c>
      <c r="CM6771" s="56" t="s">
        <v>216</v>
      </c>
      <c r="CN6771" s="56" t="s">
        <v>216</v>
      </c>
      <c r="CO6771" s="52"/>
      <c r="CP6771" s="52"/>
      <c r="CQ6771" s="52"/>
      <c r="CR6771" s="52"/>
      <c r="CS6771" s="52"/>
      <c r="CT6771" s="52"/>
      <c r="CU6771" s="33"/>
      <c r="CV6771" s="33"/>
    </row>
    <row r="6772" spans="74:100">
      <c r="BV6772" s="62"/>
      <c r="BW6772" s="62"/>
      <c r="BX6772" s="62"/>
      <c r="BY6772" s="62"/>
      <c r="BZ6772" s="62"/>
      <c r="CA6772" s="62"/>
      <c r="CB6772" s="62"/>
      <c r="CC6772" s="62"/>
      <c r="CD6772" s="62"/>
      <c r="CE6772" s="62"/>
      <c r="CF6772" s="62"/>
      <c r="CL6772" s="56" t="s">
        <v>21845</v>
      </c>
      <c r="CM6772" s="56"/>
      <c r="CN6772" s="56"/>
      <c r="CO6772" s="52"/>
      <c r="CP6772" s="52"/>
      <c r="CQ6772" s="52"/>
      <c r="CR6772" s="52"/>
      <c r="CS6772" s="52"/>
      <c r="CT6772" s="52"/>
      <c r="CU6772" s="33"/>
      <c r="CV6772" s="33"/>
    </row>
    <row r="6773" spans="74:100">
      <c r="BV6773" s="62"/>
      <c r="BW6773" s="62"/>
      <c r="BX6773" s="62"/>
      <c r="BY6773" s="62"/>
      <c r="BZ6773" s="62"/>
      <c r="CA6773" s="62"/>
      <c r="CB6773" s="62"/>
      <c r="CC6773" s="62"/>
      <c r="CD6773" s="62"/>
      <c r="CE6773" s="62"/>
      <c r="CF6773" s="62"/>
      <c r="CL6773" s="56" t="s">
        <v>5043</v>
      </c>
      <c r="CM6773" s="56" t="s">
        <v>217</v>
      </c>
      <c r="CN6773" s="56" t="s">
        <v>217</v>
      </c>
      <c r="CO6773" s="52"/>
      <c r="CP6773" s="52"/>
      <c r="CQ6773" s="52"/>
      <c r="CR6773" s="52"/>
      <c r="CS6773" s="52"/>
      <c r="CT6773" s="52"/>
      <c r="CU6773" s="33"/>
      <c r="CV6773" s="33"/>
    </row>
    <row r="6774" spans="74:100">
      <c r="BV6774" s="62"/>
      <c r="BW6774" s="62"/>
      <c r="BX6774" s="62"/>
      <c r="BY6774" s="62"/>
      <c r="BZ6774" s="62"/>
      <c r="CA6774" s="62"/>
      <c r="CB6774" s="62"/>
      <c r="CC6774" s="62"/>
      <c r="CD6774" s="62"/>
      <c r="CE6774" s="62"/>
      <c r="CF6774" s="62"/>
      <c r="CL6774" s="56" t="s">
        <v>18965</v>
      </c>
      <c r="CM6774" s="56"/>
      <c r="CN6774" s="56"/>
      <c r="CO6774" s="52"/>
      <c r="CP6774" s="52"/>
      <c r="CQ6774" s="52"/>
      <c r="CR6774" s="52"/>
      <c r="CS6774" s="52"/>
      <c r="CT6774" s="52"/>
      <c r="CU6774" s="33"/>
      <c r="CV6774" s="33"/>
    </row>
    <row r="6775" spans="74:100">
      <c r="BV6775" s="62"/>
      <c r="BW6775" s="62"/>
      <c r="BX6775" s="62"/>
      <c r="BY6775" s="62"/>
      <c r="BZ6775" s="62"/>
      <c r="CA6775" s="62"/>
      <c r="CB6775" s="62"/>
      <c r="CC6775" s="62"/>
      <c r="CD6775" s="62"/>
      <c r="CE6775" s="62"/>
      <c r="CF6775" s="62"/>
      <c r="CL6775" s="56" t="s">
        <v>1712</v>
      </c>
      <c r="CM6775" s="56" t="s">
        <v>215</v>
      </c>
      <c r="CN6775" s="56" t="s">
        <v>215</v>
      </c>
      <c r="CO6775" s="52"/>
      <c r="CP6775" s="52"/>
      <c r="CQ6775" s="52"/>
      <c r="CR6775" s="52"/>
      <c r="CS6775" s="52"/>
      <c r="CT6775" s="52"/>
      <c r="CU6775" s="33"/>
      <c r="CV6775" s="33"/>
    </row>
    <row r="6776" spans="74:100">
      <c r="BV6776" s="62"/>
      <c r="BW6776" s="62"/>
      <c r="BX6776" s="62"/>
      <c r="BY6776" s="62"/>
      <c r="BZ6776" s="62"/>
      <c r="CA6776" s="62"/>
      <c r="CB6776" s="62"/>
      <c r="CC6776" s="62"/>
      <c r="CD6776" s="62"/>
      <c r="CE6776" s="62"/>
      <c r="CF6776" s="62"/>
      <c r="CL6776" s="56" t="s">
        <v>21846</v>
      </c>
      <c r="CM6776" s="56"/>
      <c r="CN6776" s="56"/>
      <c r="CO6776" s="52"/>
      <c r="CP6776" s="52"/>
      <c r="CQ6776" s="52"/>
      <c r="CR6776" s="52"/>
      <c r="CS6776" s="52"/>
      <c r="CT6776" s="52"/>
      <c r="CU6776" s="33"/>
      <c r="CV6776" s="33"/>
    </row>
    <row r="6777" spans="74:100">
      <c r="BV6777" s="62"/>
      <c r="BW6777" s="62"/>
      <c r="BX6777" s="62"/>
      <c r="BY6777" s="62"/>
      <c r="BZ6777" s="62"/>
      <c r="CA6777" s="62"/>
      <c r="CB6777" s="62"/>
      <c r="CC6777" s="62"/>
      <c r="CD6777" s="62"/>
      <c r="CE6777" s="62"/>
      <c r="CF6777" s="62"/>
      <c r="CL6777" s="56" t="s">
        <v>1714</v>
      </c>
      <c r="CM6777" s="56" t="s">
        <v>216</v>
      </c>
      <c r="CN6777" s="56" t="s">
        <v>216</v>
      </c>
      <c r="CO6777" s="52"/>
      <c r="CP6777" s="52"/>
      <c r="CQ6777" s="52"/>
      <c r="CR6777" s="52"/>
      <c r="CS6777" s="52"/>
      <c r="CT6777" s="52"/>
      <c r="CU6777" s="33"/>
      <c r="CV6777" s="33"/>
    </row>
    <row r="6778" spans="74:100">
      <c r="BV6778" s="62"/>
      <c r="BW6778" s="62"/>
      <c r="BX6778" s="62"/>
      <c r="BY6778" s="62"/>
      <c r="BZ6778" s="62"/>
      <c r="CA6778" s="62"/>
      <c r="CB6778" s="62"/>
      <c r="CC6778" s="62"/>
      <c r="CD6778" s="62"/>
      <c r="CE6778" s="62"/>
      <c r="CF6778" s="62"/>
      <c r="CL6778" s="56" t="s">
        <v>21847</v>
      </c>
      <c r="CM6778" s="56"/>
      <c r="CN6778" s="56"/>
      <c r="CO6778" s="52"/>
      <c r="CP6778" s="52"/>
      <c r="CQ6778" s="52"/>
      <c r="CR6778" s="52"/>
      <c r="CS6778" s="52"/>
      <c r="CT6778" s="52"/>
      <c r="CU6778" s="33"/>
      <c r="CV6778" s="33"/>
    </row>
    <row r="6779" spans="74:100">
      <c r="BV6779" s="62"/>
      <c r="BW6779" s="62"/>
      <c r="BX6779" s="62"/>
      <c r="BY6779" s="62"/>
      <c r="BZ6779" s="62"/>
      <c r="CA6779" s="62"/>
      <c r="CB6779" s="62"/>
      <c r="CC6779" s="62"/>
      <c r="CD6779" s="62"/>
      <c r="CE6779" s="62"/>
      <c r="CF6779" s="62"/>
      <c r="CL6779" s="56" t="s">
        <v>16808</v>
      </c>
      <c r="CM6779" s="56" t="s">
        <v>213</v>
      </c>
      <c r="CN6779" s="56" t="s">
        <v>213</v>
      </c>
      <c r="CO6779" s="52"/>
      <c r="CP6779" s="52"/>
      <c r="CQ6779" s="52"/>
      <c r="CR6779" s="52"/>
      <c r="CS6779" s="52"/>
      <c r="CT6779" s="52"/>
      <c r="CU6779" s="33"/>
      <c r="CV6779" s="33"/>
    </row>
    <row r="6780" spans="74:100">
      <c r="BV6780" s="62"/>
      <c r="BW6780" s="62"/>
      <c r="BX6780" s="62"/>
      <c r="BY6780" s="62"/>
      <c r="BZ6780" s="62"/>
      <c r="CA6780" s="62"/>
      <c r="CB6780" s="62"/>
      <c r="CC6780" s="62"/>
      <c r="CD6780" s="62"/>
      <c r="CE6780" s="62"/>
      <c r="CF6780" s="62"/>
      <c r="CL6780" s="56" t="s">
        <v>21848</v>
      </c>
      <c r="CM6780" s="56"/>
      <c r="CN6780" s="56"/>
      <c r="CO6780" s="52"/>
      <c r="CP6780" s="52"/>
      <c r="CQ6780" s="52"/>
      <c r="CR6780" s="52"/>
      <c r="CS6780" s="52"/>
      <c r="CT6780" s="52"/>
      <c r="CU6780" s="33"/>
      <c r="CV6780" s="33"/>
    </row>
    <row r="6781" spans="74:100">
      <c r="BV6781" s="62"/>
      <c r="BW6781" s="62"/>
      <c r="BX6781" s="62"/>
      <c r="BY6781" s="62"/>
      <c r="BZ6781" s="62"/>
      <c r="CA6781" s="62"/>
      <c r="CB6781" s="62"/>
      <c r="CC6781" s="62"/>
      <c r="CD6781" s="62"/>
      <c r="CE6781" s="62"/>
      <c r="CF6781" s="62"/>
      <c r="CL6781" s="56" t="s">
        <v>16810</v>
      </c>
      <c r="CM6781" s="56" t="s">
        <v>213</v>
      </c>
      <c r="CN6781" s="56" t="s">
        <v>213</v>
      </c>
      <c r="CO6781" s="52"/>
      <c r="CP6781" s="52"/>
      <c r="CQ6781" s="52"/>
      <c r="CR6781" s="52"/>
      <c r="CS6781" s="52"/>
      <c r="CT6781" s="52"/>
      <c r="CU6781" s="33"/>
      <c r="CV6781" s="33"/>
    </row>
    <row r="6782" spans="74:100">
      <c r="BV6782" s="62"/>
      <c r="BW6782" s="62"/>
      <c r="BX6782" s="62"/>
      <c r="BY6782" s="62"/>
      <c r="BZ6782" s="62"/>
      <c r="CA6782" s="62"/>
      <c r="CB6782" s="62"/>
      <c r="CC6782" s="62"/>
      <c r="CD6782" s="62"/>
      <c r="CE6782" s="62"/>
      <c r="CF6782" s="62"/>
      <c r="CL6782" s="56" t="s">
        <v>21849</v>
      </c>
      <c r="CM6782" s="56"/>
      <c r="CN6782" s="56"/>
      <c r="CO6782" s="52"/>
      <c r="CP6782" s="52"/>
      <c r="CQ6782" s="52"/>
      <c r="CR6782" s="52"/>
      <c r="CS6782" s="52"/>
      <c r="CT6782" s="52"/>
      <c r="CU6782" s="33"/>
      <c r="CV6782" s="33"/>
    </row>
    <row r="6783" spans="74:100">
      <c r="BV6783" s="62"/>
      <c r="BW6783" s="62"/>
      <c r="BX6783" s="62"/>
      <c r="BY6783" s="62"/>
      <c r="BZ6783" s="62"/>
      <c r="CA6783" s="62"/>
      <c r="CB6783" s="62"/>
      <c r="CC6783" s="62"/>
      <c r="CD6783" s="62"/>
      <c r="CE6783" s="62"/>
      <c r="CF6783" s="62"/>
      <c r="CL6783" s="56" t="s">
        <v>27862</v>
      </c>
      <c r="CM6783" s="56" t="s">
        <v>213</v>
      </c>
      <c r="CN6783" s="56" t="s">
        <v>213</v>
      </c>
      <c r="CO6783" s="52"/>
      <c r="CP6783" s="52"/>
      <c r="CQ6783" s="52"/>
      <c r="CR6783" s="52"/>
      <c r="CS6783" s="52"/>
      <c r="CT6783" s="52"/>
      <c r="CU6783" s="33"/>
      <c r="CV6783" s="33"/>
    </row>
    <row r="6784" spans="74:100">
      <c r="BV6784" s="62"/>
      <c r="BW6784" s="62"/>
      <c r="BX6784" s="62"/>
      <c r="BY6784" s="62"/>
      <c r="BZ6784" s="62"/>
      <c r="CA6784" s="62"/>
      <c r="CB6784" s="62"/>
      <c r="CC6784" s="62"/>
      <c r="CD6784" s="62"/>
      <c r="CE6784" s="62"/>
      <c r="CF6784" s="62"/>
      <c r="CL6784" s="56" t="s">
        <v>27863</v>
      </c>
      <c r="CM6784" s="56"/>
      <c r="CN6784" s="56"/>
      <c r="CO6784" s="52"/>
      <c r="CP6784" s="52"/>
      <c r="CQ6784" s="52"/>
      <c r="CR6784" s="52"/>
      <c r="CS6784" s="52"/>
      <c r="CT6784" s="52"/>
      <c r="CU6784" s="33"/>
      <c r="CV6784" s="33"/>
    </row>
    <row r="6785" spans="74:100">
      <c r="BV6785" s="62"/>
      <c r="BW6785" s="62"/>
      <c r="BX6785" s="62"/>
      <c r="BY6785" s="62"/>
      <c r="BZ6785" s="62"/>
      <c r="CA6785" s="62"/>
      <c r="CB6785" s="62"/>
      <c r="CC6785" s="62"/>
      <c r="CD6785" s="62"/>
      <c r="CE6785" s="62"/>
      <c r="CF6785" s="62"/>
      <c r="CL6785" s="56" t="s">
        <v>21850</v>
      </c>
      <c r="CM6785" s="56" t="s">
        <v>214</v>
      </c>
      <c r="CN6785" s="56" t="s">
        <v>214</v>
      </c>
      <c r="CO6785" s="52"/>
      <c r="CP6785" s="52"/>
      <c r="CQ6785" s="52"/>
      <c r="CR6785" s="52"/>
      <c r="CS6785" s="52"/>
      <c r="CT6785" s="52"/>
      <c r="CU6785" s="33"/>
      <c r="CV6785" s="33"/>
    </row>
    <row r="6786" spans="74:100">
      <c r="BV6786" s="62"/>
      <c r="BW6786" s="62"/>
      <c r="BX6786" s="62"/>
      <c r="BY6786" s="62"/>
      <c r="BZ6786" s="62"/>
      <c r="CA6786" s="62"/>
      <c r="CB6786" s="62"/>
      <c r="CC6786" s="62"/>
      <c r="CD6786" s="62"/>
      <c r="CE6786" s="62"/>
      <c r="CF6786" s="62"/>
      <c r="CL6786" s="56" t="s">
        <v>27864</v>
      </c>
      <c r="CM6786" s="56" t="s">
        <v>3118</v>
      </c>
      <c r="CN6786" s="56" t="s">
        <v>3118</v>
      </c>
      <c r="CO6786" s="52"/>
      <c r="CP6786" s="52"/>
      <c r="CQ6786" s="52"/>
      <c r="CR6786" s="52"/>
      <c r="CS6786" s="52"/>
      <c r="CT6786" s="52"/>
      <c r="CU6786" s="33"/>
      <c r="CV6786" s="33"/>
    </row>
    <row r="6787" spans="74:100">
      <c r="BV6787" s="62"/>
      <c r="BW6787" s="62"/>
      <c r="BX6787" s="62"/>
      <c r="BY6787" s="62"/>
      <c r="BZ6787" s="62"/>
      <c r="CA6787" s="62"/>
      <c r="CB6787" s="62"/>
      <c r="CC6787" s="62"/>
      <c r="CD6787" s="62"/>
      <c r="CE6787" s="62"/>
      <c r="CF6787" s="62"/>
      <c r="CL6787" s="56" t="s">
        <v>27865</v>
      </c>
      <c r="CM6787" s="56"/>
      <c r="CN6787" s="56"/>
      <c r="CO6787" s="52"/>
      <c r="CP6787" s="52"/>
      <c r="CQ6787" s="52"/>
      <c r="CR6787" s="52"/>
      <c r="CS6787" s="52"/>
      <c r="CT6787" s="52"/>
      <c r="CU6787" s="33"/>
      <c r="CV6787" s="33"/>
    </row>
    <row r="6788" spans="74:100">
      <c r="BV6788" s="62"/>
      <c r="BW6788" s="62"/>
      <c r="BX6788" s="62"/>
      <c r="BY6788" s="62"/>
      <c r="BZ6788" s="62"/>
      <c r="CA6788" s="62"/>
      <c r="CB6788" s="62"/>
      <c r="CC6788" s="62"/>
      <c r="CD6788" s="62"/>
      <c r="CE6788" s="62"/>
      <c r="CF6788" s="62"/>
      <c r="CL6788" s="56" t="s">
        <v>27866</v>
      </c>
      <c r="CM6788" s="56" t="s">
        <v>217</v>
      </c>
      <c r="CN6788" s="56" t="s">
        <v>217</v>
      </c>
      <c r="CO6788" s="52"/>
      <c r="CP6788" s="52"/>
      <c r="CQ6788" s="52"/>
      <c r="CR6788" s="52"/>
      <c r="CS6788" s="52"/>
      <c r="CT6788" s="52"/>
      <c r="CU6788" s="33"/>
      <c r="CV6788" s="33"/>
    </row>
    <row r="6789" spans="74:100">
      <c r="BV6789" s="62"/>
      <c r="BW6789" s="62"/>
      <c r="BX6789" s="62"/>
      <c r="BY6789" s="62"/>
      <c r="BZ6789" s="62"/>
      <c r="CA6789" s="62"/>
      <c r="CB6789" s="62"/>
      <c r="CC6789" s="62"/>
      <c r="CD6789" s="62"/>
      <c r="CE6789" s="62"/>
      <c r="CF6789" s="62"/>
      <c r="CL6789" s="56" t="s">
        <v>27865</v>
      </c>
      <c r="CM6789" s="56"/>
      <c r="CN6789" s="56"/>
      <c r="CO6789" s="52"/>
      <c r="CP6789" s="52"/>
      <c r="CQ6789" s="52"/>
      <c r="CR6789" s="52"/>
      <c r="CS6789" s="52"/>
      <c r="CT6789" s="52"/>
      <c r="CU6789" s="33"/>
      <c r="CV6789" s="33"/>
    </row>
    <row r="6790" spans="74:100">
      <c r="BV6790" s="62"/>
      <c r="BW6790" s="62"/>
      <c r="BX6790" s="62"/>
      <c r="BY6790" s="62"/>
      <c r="BZ6790" s="62"/>
      <c r="CA6790" s="62"/>
      <c r="CB6790" s="62"/>
      <c r="CC6790" s="62"/>
      <c r="CD6790" s="62"/>
      <c r="CE6790" s="62"/>
      <c r="CF6790" s="62"/>
      <c r="CL6790" s="56" t="s">
        <v>5044</v>
      </c>
      <c r="CM6790" s="56" t="s">
        <v>3118</v>
      </c>
      <c r="CN6790" s="56" t="s">
        <v>3118</v>
      </c>
      <c r="CO6790" s="52"/>
      <c r="CP6790" s="52"/>
      <c r="CQ6790" s="52"/>
      <c r="CR6790" s="52"/>
      <c r="CS6790" s="52"/>
      <c r="CT6790" s="52"/>
      <c r="CU6790" s="33"/>
      <c r="CV6790" s="33"/>
    </row>
    <row r="6791" spans="74:100">
      <c r="BV6791" s="62"/>
      <c r="BW6791" s="62"/>
      <c r="BX6791" s="62"/>
      <c r="BY6791" s="62"/>
      <c r="BZ6791" s="62"/>
      <c r="CA6791" s="62"/>
      <c r="CB6791" s="62"/>
      <c r="CC6791" s="62"/>
      <c r="CD6791" s="62"/>
      <c r="CE6791" s="62"/>
      <c r="CF6791" s="62"/>
      <c r="CL6791" s="56" t="s">
        <v>18966</v>
      </c>
      <c r="CM6791" s="56"/>
      <c r="CN6791" s="56"/>
      <c r="CO6791" s="52"/>
      <c r="CP6791" s="52"/>
      <c r="CQ6791" s="52"/>
      <c r="CR6791" s="52"/>
      <c r="CS6791" s="52"/>
      <c r="CT6791" s="52"/>
      <c r="CU6791" s="33"/>
      <c r="CV6791" s="33"/>
    </row>
    <row r="6792" spans="74:100">
      <c r="BV6792" s="62"/>
      <c r="BW6792" s="62"/>
      <c r="BX6792" s="62"/>
      <c r="BY6792" s="62"/>
      <c r="BZ6792" s="62"/>
      <c r="CA6792" s="62"/>
      <c r="CB6792" s="62"/>
      <c r="CC6792" s="62"/>
      <c r="CD6792" s="62"/>
      <c r="CE6792" s="62"/>
      <c r="CF6792" s="62"/>
      <c r="CL6792" s="56" t="s">
        <v>5045</v>
      </c>
      <c r="CM6792" s="56" t="s">
        <v>217</v>
      </c>
      <c r="CN6792" s="56" t="s">
        <v>217</v>
      </c>
      <c r="CO6792" s="52"/>
      <c r="CP6792" s="52"/>
      <c r="CQ6792" s="52"/>
      <c r="CR6792" s="52"/>
      <c r="CS6792" s="52"/>
      <c r="CT6792" s="52"/>
      <c r="CU6792" s="33"/>
      <c r="CV6792" s="33"/>
    </row>
    <row r="6793" spans="74:100">
      <c r="BV6793" s="62"/>
      <c r="BW6793" s="62"/>
      <c r="BX6793" s="62"/>
      <c r="BY6793" s="62"/>
      <c r="BZ6793" s="62"/>
      <c r="CA6793" s="62"/>
      <c r="CB6793" s="62"/>
      <c r="CC6793" s="62"/>
      <c r="CD6793" s="62"/>
      <c r="CE6793" s="62"/>
      <c r="CF6793" s="62"/>
      <c r="CL6793" s="56" t="s">
        <v>18967</v>
      </c>
      <c r="CM6793" s="56"/>
      <c r="CN6793" s="56"/>
      <c r="CO6793" s="52"/>
      <c r="CP6793" s="52"/>
      <c r="CQ6793" s="52"/>
      <c r="CR6793" s="52"/>
      <c r="CS6793" s="52"/>
      <c r="CT6793" s="52"/>
      <c r="CU6793" s="33"/>
      <c r="CV6793" s="33"/>
    </row>
    <row r="6794" spans="74:100">
      <c r="BV6794" s="62"/>
      <c r="BW6794" s="62"/>
      <c r="BX6794" s="62"/>
      <c r="BY6794" s="62"/>
      <c r="BZ6794" s="62"/>
      <c r="CA6794" s="62"/>
      <c r="CB6794" s="62"/>
      <c r="CC6794" s="62"/>
      <c r="CD6794" s="62"/>
      <c r="CE6794" s="62"/>
      <c r="CF6794" s="62"/>
      <c r="CL6794" s="56" t="s">
        <v>5046</v>
      </c>
      <c r="CM6794" s="56" t="s">
        <v>216</v>
      </c>
      <c r="CN6794" s="56" t="s">
        <v>216</v>
      </c>
      <c r="CO6794" s="52"/>
      <c r="CP6794" s="52"/>
      <c r="CQ6794" s="52"/>
      <c r="CR6794" s="52"/>
      <c r="CS6794" s="52"/>
      <c r="CT6794" s="52"/>
      <c r="CU6794" s="33"/>
      <c r="CV6794" s="33"/>
    </row>
    <row r="6795" spans="74:100">
      <c r="BV6795" s="62"/>
      <c r="BW6795" s="62"/>
      <c r="BX6795" s="62"/>
      <c r="BY6795" s="62"/>
      <c r="BZ6795" s="62"/>
      <c r="CA6795" s="62"/>
      <c r="CB6795" s="62"/>
      <c r="CC6795" s="62"/>
      <c r="CD6795" s="62"/>
      <c r="CE6795" s="62"/>
      <c r="CF6795" s="62"/>
      <c r="CL6795" s="56" t="s">
        <v>21851</v>
      </c>
      <c r="CM6795" s="56"/>
      <c r="CN6795" s="56"/>
      <c r="CO6795" s="52"/>
      <c r="CP6795" s="52"/>
      <c r="CQ6795" s="52"/>
      <c r="CR6795" s="52"/>
      <c r="CS6795" s="52"/>
      <c r="CT6795" s="52"/>
      <c r="CU6795" s="33"/>
      <c r="CV6795" s="33"/>
    </row>
    <row r="6796" spans="74:100">
      <c r="BV6796" s="62"/>
      <c r="BW6796" s="62"/>
      <c r="BX6796" s="62"/>
      <c r="BY6796" s="62"/>
      <c r="BZ6796" s="62"/>
      <c r="CA6796" s="62"/>
      <c r="CB6796" s="62"/>
      <c r="CC6796" s="62"/>
      <c r="CD6796" s="62"/>
      <c r="CE6796" s="62"/>
      <c r="CF6796" s="62"/>
      <c r="CL6796" s="56" t="s">
        <v>5047</v>
      </c>
      <c r="CM6796" s="56" t="s">
        <v>3118</v>
      </c>
      <c r="CN6796" s="56" t="s">
        <v>3118</v>
      </c>
      <c r="CO6796" s="52"/>
      <c r="CP6796" s="52"/>
      <c r="CQ6796" s="52"/>
      <c r="CR6796" s="52"/>
      <c r="CS6796" s="52"/>
      <c r="CT6796" s="52"/>
      <c r="CU6796" s="33"/>
      <c r="CV6796" s="33"/>
    </row>
    <row r="6797" spans="74:100">
      <c r="BV6797" s="62"/>
      <c r="BW6797" s="62"/>
      <c r="BX6797" s="62"/>
      <c r="BY6797" s="62"/>
      <c r="BZ6797" s="62"/>
      <c r="CA6797" s="62"/>
      <c r="CB6797" s="62"/>
      <c r="CC6797" s="62"/>
      <c r="CD6797" s="62"/>
      <c r="CE6797" s="62"/>
      <c r="CF6797" s="62"/>
      <c r="CL6797" s="56" t="s">
        <v>20559</v>
      </c>
      <c r="CM6797" s="56"/>
      <c r="CN6797" s="56"/>
      <c r="CO6797" s="52"/>
      <c r="CP6797" s="52"/>
      <c r="CQ6797" s="52"/>
      <c r="CR6797" s="52"/>
      <c r="CS6797" s="52"/>
      <c r="CT6797" s="52"/>
      <c r="CU6797" s="33"/>
      <c r="CV6797" s="33"/>
    </row>
    <row r="6798" spans="74:100">
      <c r="BV6798" s="62"/>
      <c r="BW6798" s="62"/>
      <c r="BX6798" s="62"/>
      <c r="BY6798" s="62"/>
      <c r="BZ6798" s="62"/>
      <c r="CA6798" s="62"/>
      <c r="CB6798" s="62"/>
      <c r="CC6798" s="62"/>
      <c r="CD6798" s="62"/>
      <c r="CE6798" s="62"/>
      <c r="CF6798" s="62"/>
      <c r="CL6798" s="56" t="s">
        <v>1715</v>
      </c>
      <c r="CM6798" s="56" t="s">
        <v>215</v>
      </c>
      <c r="CN6798" s="56" t="s">
        <v>215</v>
      </c>
      <c r="CO6798" s="52"/>
      <c r="CP6798" s="52"/>
      <c r="CQ6798" s="52"/>
      <c r="CR6798" s="52"/>
      <c r="CS6798" s="52"/>
      <c r="CT6798" s="52"/>
      <c r="CU6798" s="33"/>
      <c r="CV6798" s="33"/>
    </row>
    <row r="6799" spans="74:100">
      <c r="BV6799" s="62"/>
      <c r="BW6799" s="62"/>
      <c r="BX6799" s="62"/>
      <c r="BY6799" s="62"/>
      <c r="BZ6799" s="62"/>
      <c r="CA6799" s="62"/>
      <c r="CB6799" s="62"/>
      <c r="CC6799" s="62"/>
      <c r="CD6799" s="62"/>
      <c r="CE6799" s="62"/>
      <c r="CF6799" s="62"/>
      <c r="CL6799" s="56" t="s">
        <v>21852</v>
      </c>
      <c r="CM6799" s="56"/>
      <c r="CN6799" s="56"/>
      <c r="CO6799" s="52"/>
      <c r="CP6799" s="52"/>
      <c r="CQ6799" s="52"/>
      <c r="CR6799" s="52"/>
      <c r="CS6799" s="52"/>
      <c r="CT6799" s="52"/>
      <c r="CU6799" s="33"/>
      <c r="CV6799" s="33"/>
    </row>
    <row r="6800" spans="74:100">
      <c r="BV6800" s="62"/>
      <c r="BW6800" s="62"/>
      <c r="BX6800" s="62"/>
      <c r="BY6800" s="62"/>
      <c r="BZ6800" s="62"/>
      <c r="CA6800" s="62"/>
      <c r="CB6800" s="62"/>
      <c r="CC6800" s="62"/>
      <c r="CD6800" s="62"/>
      <c r="CE6800" s="62"/>
      <c r="CF6800" s="62"/>
      <c r="CL6800" s="56" t="s">
        <v>5048</v>
      </c>
      <c r="CM6800" s="56" t="s">
        <v>3118</v>
      </c>
      <c r="CN6800" s="56" t="s">
        <v>3118</v>
      </c>
      <c r="CO6800" s="52"/>
      <c r="CP6800" s="52"/>
      <c r="CQ6800" s="52"/>
      <c r="CR6800" s="52"/>
      <c r="CS6800" s="52"/>
      <c r="CT6800" s="52"/>
      <c r="CU6800" s="33"/>
      <c r="CV6800" s="33"/>
    </row>
    <row r="6801" spans="74:100">
      <c r="BV6801" s="62"/>
      <c r="BW6801" s="62"/>
      <c r="BX6801" s="62"/>
      <c r="BY6801" s="62"/>
      <c r="BZ6801" s="62"/>
      <c r="CA6801" s="62"/>
      <c r="CB6801" s="62"/>
      <c r="CC6801" s="62"/>
      <c r="CD6801" s="62"/>
      <c r="CE6801" s="62"/>
      <c r="CF6801" s="62"/>
      <c r="CL6801" s="56" t="s">
        <v>18968</v>
      </c>
      <c r="CM6801" s="56"/>
      <c r="CN6801" s="56"/>
      <c r="CO6801" s="52"/>
      <c r="CP6801" s="52"/>
      <c r="CQ6801" s="52"/>
      <c r="CR6801" s="52"/>
      <c r="CS6801" s="52"/>
      <c r="CT6801" s="52"/>
      <c r="CU6801" s="33"/>
      <c r="CV6801" s="33"/>
    </row>
    <row r="6802" spans="74:100">
      <c r="BV6802" s="62"/>
      <c r="BW6802" s="62"/>
      <c r="BX6802" s="62"/>
      <c r="BY6802" s="62"/>
      <c r="BZ6802" s="62"/>
      <c r="CA6802" s="62"/>
      <c r="CB6802" s="62"/>
      <c r="CC6802" s="62"/>
      <c r="CD6802" s="62"/>
      <c r="CE6802" s="62"/>
      <c r="CF6802" s="62"/>
      <c r="CL6802" s="56" t="s">
        <v>5049</v>
      </c>
      <c r="CM6802" s="56" t="s">
        <v>217</v>
      </c>
      <c r="CN6802" s="56" t="s">
        <v>217</v>
      </c>
      <c r="CO6802" s="52"/>
      <c r="CP6802" s="52"/>
      <c r="CQ6802" s="52"/>
      <c r="CR6802" s="52"/>
      <c r="CS6802" s="52"/>
      <c r="CT6802" s="52"/>
      <c r="CU6802" s="33"/>
      <c r="CV6802" s="33"/>
    </row>
    <row r="6803" spans="74:100">
      <c r="BV6803" s="62"/>
      <c r="BW6803" s="62"/>
      <c r="BX6803" s="62"/>
      <c r="BY6803" s="62"/>
      <c r="BZ6803" s="62"/>
      <c r="CA6803" s="62"/>
      <c r="CB6803" s="62"/>
      <c r="CC6803" s="62"/>
      <c r="CD6803" s="62"/>
      <c r="CE6803" s="62"/>
      <c r="CF6803" s="62"/>
      <c r="CL6803" s="56" t="s">
        <v>18969</v>
      </c>
      <c r="CM6803" s="56"/>
      <c r="CN6803" s="56"/>
      <c r="CO6803" s="52"/>
      <c r="CP6803" s="52"/>
      <c r="CQ6803" s="52"/>
      <c r="CR6803" s="52"/>
      <c r="CS6803" s="52"/>
      <c r="CT6803" s="52"/>
      <c r="CU6803" s="33"/>
      <c r="CV6803" s="33"/>
    </row>
    <row r="6804" spans="74:100">
      <c r="BV6804" s="62"/>
      <c r="BW6804" s="62"/>
      <c r="BX6804" s="62"/>
      <c r="BY6804" s="62"/>
      <c r="BZ6804" s="62"/>
      <c r="CA6804" s="62"/>
      <c r="CB6804" s="62"/>
      <c r="CC6804" s="62"/>
      <c r="CD6804" s="62"/>
      <c r="CE6804" s="62"/>
      <c r="CF6804" s="62"/>
      <c r="CL6804" s="56" t="s">
        <v>5050</v>
      </c>
      <c r="CM6804" s="56" t="s">
        <v>3118</v>
      </c>
      <c r="CN6804" s="56" t="s">
        <v>3118</v>
      </c>
      <c r="CO6804" s="52"/>
      <c r="CP6804" s="52"/>
      <c r="CQ6804" s="52"/>
      <c r="CR6804" s="52"/>
      <c r="CS6804" s="52"/>
      <c r="CT6804" s="52"/>
      <c r="CU6804" s="33"/>
      <c r="CV6804" s="33"/>
    </row>
    <row r="6805" spans="74:100">
      <c r="BV6805" s="62"/>
      <c r="BW6805" s="62"/>
      <c r="BX6805" s="62"/>
      <c r="BY6805" s="62"/>
      <c r="BZ6805" s="62"/>
      <c r="CA6805" s="62"/>
      <c r="CB6805" s="62"/>
      <c r="CC6805" s="62"/>
      <c r="CD6805" s="62"/>
      <c r="CE6805" s="62"/>
      <c r="CF6805" s="62"/>
      <c r="CL6805" s="56" t="s">
        <v>18970</v>
      </c>
      <c r="CM6805" s="56"/>
      <c r="CN6805" s="56"/>
      <c r="CO6805" s="52"/>
      <c r="CP6805" s="52"/>
      <c r="CQ6805" s="52"/>
      <c r="CR6805" s="52"/>
      <c r="CS6805" s="52"/>
      <c r="CT6805" s="52"/>
      <c r="CU6805" s="33"/>
      <c r="CV6805" s="33"/>
    </row>
    <row r="6806" spans="74:100">
      <c r="BV6806" s="62"/>
      <c r="BW6806" s="62"/>
      <c r="BX6806" s="62"/>
      <c r="BY6806" s="62"/>
      <c r="BZ6806" s="62"/>
      <c r="CA6806" s="62"/>
      <c r="CB6806" s="62"/>
      <c r="CC6806" s="62"/>
      <c r="CD6806" s="62"/>
      <c r="CE6806" s="62"/>
      <c r="CF6806" s="62"/>
      <c r="CL6806" s="56" t="s">
        <v>5051</v>
      </c>
      <c r="CM6806" s="56" t="s">
        <v>217</v>
      </c>
      <c r="CN6806" s="56" t="s">
        <v>217</v>
      </c>
      <c r="CO6806" s="52"/>
      <c r="CP6806" s="52"/>
      <c r="CQ6806" s="52"/>
      <c r="CR6806" s="52"/>
      <c r="CS6806" s="52"/>
      <c r="CT6806" s="52"/>
      <c r="CU6806" s="33"/>
      <c r="CV6806" s="33"/>
    </row>
    <row r="6807" spans="74:100">
      <c r="BV6807" s="62"/>
      <c r="BW6807" s="62"/>
      <c r="BX6807" s="62"/>
      <c r="BY6807" s="62"/>
      <c r="BZ6807" s="62"/>
      <c r="CA6807" s="62"/>
      <c r="CB6807" s="62"/>
      <c r="CC6807" s="62"/>
      <c r="CD6807" s="62"/>
      <c r="CE6807" s="62"/>
      <c r="CF6807" s="62"/>
      <c r="CL6807" s="56" t="s">
        <v>18971</v>
      </c>
      <c r="CM6807" s="56"/>
      <c r="CN6807" s="56"/>
      <c r="CO6807" s="52"/>
      <c r="CP6807" s="52"/>
      <c r="CQ6807" s="52"/>
      <c r="CR6807" s="52"/>
      <c r="CS6807" s="52"/>
      <c r="CT6807" s="52"/>
      <c r="CU6807" s="33"/>
      <c r="CV6807" s="33"/>
    </row>
    <row r="6808" spans="74:100">
      <c r="BV6808" s="62"/>
      <c r="BW6808" s="62"/>
      <c r="BX6808" s="62"/>
      <c r="BY6808" s="62"/>
      <c r="BZ6808" s="62"/>
      <c r="CA6808" s="62"/>
      <c r="CB6808" s="62"/>
      <c r="CC6808" s="62"/>
      <c r="CD6808" s="62"/>
      <c r="CE6808" s="62"/>
      <c r="CF6808" s="62"/>
      <c r="CL6808" s="56" t="s">
        <v>5052</v>
      </c>
      <c r="CM6808" s="56" t="s">
        <v>217</v>
      </c>
      <c r="CN6808" s="56" t="s">
        <v>217</v>
      </c>
      <c r="CO6808" s="52"/>
      <c r="CP6808" s="52"/>
      <c r="CQ6808" s="52"/>
      <c r="CR6808" s="52"/>
      <c r="CS6808" s="52"/>
      <c r="CT6808" s="52"/>
      <c r="CU6808" s="33"/>
      <c r="CV6808" s="33"/>
    </row>
    <row r="6809" spans="74:100">
      <c r="BV6809" s="62"/>
      <c r="BW6809" s="62"/>
      <c r="BX6809" s="62"/>
      <c r="BY6809" s="62"/>
      <c r="BZ6809" s="62"/>
      <c r="CA6809" s="62"/>
      <c r="CB6809" s="62"/>
      <c r="CC6809" s="62"/>
      <c r="CD6809" s="62"/>
      <c r="CE6809" s="62"/>
      <c r="CF6809" s="62"/>
      <c r="CL6809" s="56" t="s">
        <v>18972</v>
      </c>
      <c r="CM6809" s="56"/>
      <c r="CN6809" s="56"/>
      <c r="CO6809" s="52"/>
      <c r="CP6809" s="52"/>
      <c r="CQ6809" s="52"/>
      <c r="CR6809" s="52"/>
      <c r="CS6809" s="52"/>
      <c r="CT6809" s="52"/>
      <c r="CU6809" s="33"/>
      <c r="CV6809" s="33"/>
    </row>
    <row r="6810" spans="74:100">
      <c r="BV6810" s="62"/>
      <c r="BW6810" s="62"/>
      <c r="BX6810" s="62"/>
      <c r="BY6810" s="62"/>
      <c r="BZ6810" s="62"/>
      <c r="CA6810" s="62"/>
      <c r="CB6810" s="62"/>
      <c r="CC6810" s="62"/>
      <c r="CD6810" s="62"/>
      <c r="CE6810" s="62"/>
      <c r="CF6810" s="62"/>
      <c r="CL6810" s="56" t="s">
        <v>5053</v>
      </c>
      <c r="CM6810" s="56" t="s">
        <v>217</v>
      </c>
      <c r="CN6810" s="56" t="s">
        <v>217</v>
      </c>
      <c r="CO6810" s="52"/>
      <c r="CP6810" s="52"/>
      <c r="CQ6810" s="52"/>
      <c r="CR6810" s="52"/>
      <c r="CS6810" s="52"/>
      <c r="CT6810" s="52"/>
      <c r="CU6810" s="33"/>
      <c r="CV6810" s="33"/>
    </row>
    <row r="6811" spans="74:100">
      <c r="BV6811" s="62"/>
      <c r="BW6811" s="62"/>
      <c r="BX6811" s="62"/>
      <c r="BY6811" s="62"/>
      <c r="BZ6811" s="62"/>
      <c r="CA6811" s="62"/>
      <c r="CB6811" s="62"/>
      <c r="CC6811" s="62"/>
      <c r="CD6811" s="62"/>
      <c r="CE6811" s="62"/>
      <c r="CF6811" s="62"/>
      <c r="CL6811" s="56" t="s">
        <v>18973</v>
      </c>
      <c r="CM6811" s="56"/>
      <c r="CN6811" s="56"/>
      <c r="CO6811" s="52"/>
      <c r="CP6811" s="52"/>
      <c r="CQ6811" s="52"/>
      <c r="CR6811" s="52"/>
      <c r="CS6811" s="52"/>
      <c r="CT6811" s="52"/>
      <c r="CU6811" s="33"/>
      <c r="CV6811" s="33"/>
    </row>
    <row r="6812" spans="74:100">
      <c r="BV6812" s="62"/>
      <c r="BW6812" s="62"/>
      <c r="BX6812" s="62"/>
      <c r="BY6812" s="62"/>
      <c r="BZ6812" s="62"/>
      <c r="CA6812" s="62"/>
      <c r="CB6812" s="62"/>
      <c r="CC6812" s="62"/>
      <c r="CD6812" s="62"/>
      <c r="CE6812" s="62"/>
      <c r="CF6812" s="62"/>
      <c r="CL6812" s="56" t="s">
        <v>5054</v>
      </c>
      <c r="CM6812" s="56" t="s">
        <v>217</v>
      </c>
      <c r="CN6812" s="56" t="s">
        <v>217</v>
      </c>
      <c r="CO6812" s="52"/>
      <c r="CP6812" s="52"/>
      <c r="CQ6812" s="52"/>
      <c r="CR6812" s="52"/>
      <c r="CS6812" s="52"/>
      <c r="CT6812" s="52"/>
      <c r="CU6812" s="33"/>
      <c r="CV6812" s="33"/>
    </row>
    <row r="6813" spans="74:100">
      <c r="BV6813" s="62"/>
      <c r="BW6813" s="62"/>
      <c r="BX6813" s="62"/>
      <c r="BY6813" s="62"/>
      <c r="BZ6813" s="62"/>
      <c r="CA6813" s="62"/>
      <c r="CB6813" s="62"/>
      <c r="CC6813" s="62"/>
      <c r="CD6813" s="62"/>
      <c r="CE6813" s="62"/>
      <c r="CF6813" s="62"/>
      <c r="CL6813" s="56" t="s">
        <v>18974</v>
      </c>
      <c r="CM6813" s="56"/>
      <c r="CN6813" s="56"/>
      <c r="CO6813" s="52"/>
      <c r="CP6813" s="52"/>
      <c r="CQ6813" s="52"/>
      <c r="CR6813" s="52"/>
      <c r="CS6813" s="52"/>
      <c r="CT6813" s="52"/>
      <c r="CU6813" s="33"/>
      <c r="CV6813" s="33"/>
    </row>
    <row r="6814" spans="74:100">
      <c r="BV6814" s="62"/>
      <c r="BW6814" s="62"/>
      <c r="BX6814" s="62"/>
      <c r="BY6814" s="62"/>
      <c r="BZ6814" s="62"/>
      <c r="CA6814" s="62"/>
      <c r="CB6814" s="62"/>
      <c r="CC6814" s="62"/>
      <c r="CD6814" s="62"/>
      <c r="CE6814" s="62"/>
      <c r="CF6814" s="62"/>
      <c r="CL6814" s="56" t="s">
        <v>27867</v>
      </c>
      <c r="CM6814" s="56" t="s">
        <v>3118</v>
      </c>
      <c r="CN6814" s="56" t="s">
        <v>3118</v>
      </c>
      <c r="CO6814" s="52"/>
      <c r="CP6814" s="52"/>
      <c r="CQ6814" s="52"/>
      <c r="CR6814" s="52"/>
      <c r="CS6814" s="52"/>
      <c r="CT6814" s="52"/>
      <c r="CU6814" s="33"/>
      <c r="CV6814" s="33"/>
    </row>
    <row r="6815" spans="74:100">
      <c r="BV6815" s="62"/>
      <c r="BW6815" s="62"/>
      <c r="BX6815" s="62"/>
      <c r="BY6815" s="62"/>
      <c r="BZ6815" s="62"/>
      <c r="CA6815" s="62"/>
      <c r="CB6815" s="62"/>
      <c r="CC6815" s="62"/>
      <c r="CD6815" s="62"/>
      <c r="CE6815" s="62"/>
      <c r="CF6815" s="62"/>
      <c r="CL6815" s="56" t="s">
        <v>27868</v>
      </c>
      <c r="CM6815" s="56"/>
      <c r="CN6815" s="56"/>
      <c r="CO6815" s="52"/>
      <c r="CP6815" s="52"/>
      <c r="CQ6815" s="52"/>
      <c r="CR6815" s="52"/>
      <c r="CS6815" s="52"/>
      <c r="CT6815" s="52"/>
      <c r="CU6815" s="33"/>
      <c r="CV6815" s="33"/>
    </row>
    <row r="6816" spans="74:100">
      <c r="BV6816" s="62"/>
      <c r="BW6816" s="62"/>
      <c r="BX6816" s="62"/>
      <c r="BY6816" s="62"/>
      <c r="BZ6816" s="62"/>
      <c r="CA6816" s="62"/>
      <c r="CB6816" s="62"/>
      <c r="CC6816" s="62"/>
      <c r="CD6816" s="62"/>
      <c r="CE6816" s="62"/>
      <c r="CF6816" s="62"/>
      <c r="CL6816" s="56" t="s">
        <v>27869</v>
      </c>
      <c r="CM6816" s="56" t="s">
        <v>217</v>
      </c>
      <c r="CN6816" s="56" t="s">
        <v>217</v>
      </c>
      <c r="CO6816" s="52"/>
      <c r="CP6816" s="52"/>
      <c r="CQ6816" s="52"/>
      <c r="CR6816" s="52"/>
      <c r="CS6816" s="52"/>
      <c r="CT6816" s="52"/>
      <c r="CU6816" s="33"/>
      <c r="CV6816" s="33"/>
    </row>
    <row r="6817" spans="74:100">
      <c r="BV6817" s="62"/>
      <c r="BW6817" s="62"/>
      <c r="BX6817" s="62"/>
      <c r="BY6817" s="62"/>
      <c r="BZ6817" s="62"/>
      <c r="CA6817" s="62"/>
      <c r="CB6817" s="62"/>
      <c r="CC6817" s="62"/>
      <c r="CD6817" s="62"/>
      <c r="CE6817" s="62"/>
      <c r="CF6817" s="62"/>
      <c r="CL6817" s="56" t="s">
        <v>27868</v>
      </c>
      <c r="CM6817" s="56"/>
      <c r="CN6817" s="56"/>
      <c r="CO6817" s="52"/>
      <c r="CP6817" s="52"/>
      <c r="CQ6817" s="52"/>
      <c r="CR6817" s="52"/>
      <c r="CS6817" s="52"/>
      <c r="CT6817" s="52"/>
      <c r="CU6817" s="33"/>
      <c r="CV6817" s="33"/>
    </row>
    <row r="6818" spans="74:100">
      <c r="BV6818" s="62"/>
      <c r="BW6818" s="62"/>
      <c r="BX6818" s="62"/>
      <c r="BY6818" s="62"/>
      <c r="BZ6818" s="62"/>
      <c r="CA6818" s="62"/>
      <c r="CB6818" s="62"/>
      <c r="CC6818" s="62"/>
      <c r="CD6818" s="62"/>
      <c r="CE6818" s="62"/>
      <c r="CF6818" s="62"/>
      <c r="CL6818" s="56" t="s">
        <v>5055</v>
      </c>
      <c r="CM6818" s="56" t="s">
        <v>3118</v>
      </c>
      <c r="CN6818" s="56" t="s">
        <v>3118</v>
      </c>
      <c r="CO6818" s="52"/>
      <c r="CP6818" s="52"/>
      <c r="CQ6818" s="52"/>
      <c r="CR6818" s="52"/>
      <c r="CS6818" s="52"/>
      <c r="CT6818" s="52"/>
      <c r="CU6818" s="33"/>
      <c r="CV6818" s="33"/>
    </row>
    <row r="6819" spans="74:100">
      <c r="BV6819" s="62"/>
      <c r="BW6819" s="62"/>
      <c r="BX6819" s="62"/>
      <c r="BY6819" s="62"/>
      <c r="BZ6819" s="62"/>
      <c r="CA6819" s="62"/>
      <c r="CB6819" s="62"/>
      <c r="CC6819" s="62"/>
      <c r="CD6819" s="62"/>
      <c r="CE6819" s="62"/>
      <c r="CF6819" s="62"/>
      <c r="CL6819" s="56" t="s">
        <v>18975</v>
      </c>
      <c r="CM6819" s="56"/>
      <c r="CN6819" s="56"/>
      <c r="CO6819" s="52"/>
      <c r="CP6819" s="52"/>
      <c r="CQ6819" s="52"/>
      <c r="CR6819" s="52"/>
      <c r="CS6819" s="52"/>
      <c r="CT6819" s="52"/>
      <c r="CU6819" s="33"/>
      <c r="CV6819" s="33"/>
    </row>
    <row r="6820" spans="74:100">
      <c r="BV6820" s="62"/>
      <c r="BW6820" s="62"/>
      <c r="BX6820" s="62"/>
      <c r="BY6820" s="62"/>
      <c r="BZ6820" s="62"/>
      <c r="CA6820" s="62"/>
      <c r="CB6820" s="62"/>
      <c r="CC6820" s="62"/>
      <c r="CD6820" s="62"/>
      <c r="CE6820" s="62"/>
      <c r="CF6820" s="62"/>
      <c r="CL6820" s="56" t="s">
        <v>27870</v>
      </c>
      <c r="CM6820" s="56" t="s">
        <v>216</v>
      </c>
      <c r="CN6820" s="56" t="s">
        <v>216</v>
      </c>
      <c r="CO6820" s="52"/>
      <c r="CP6820" s="52"/>
      <c r="CQ6820" s="52"/>
      <c r="CR6820" s="52"/>
      <c r="CS6820" s="52"/>
      <c r="CT6820" s="52"/>
      <c r="CU6820" s="33"/>
      <c r="CV6820" s="33"/>
    </row>
    <row r="6821" spans="74:100">
      <c r="BV6821" s="62"/>
      <c r="BW6821" s="62"/>
      <c r="BX6821" s="62"/>
      <c r="BY6821" s="62"/>
      <c r="BZ6821" s="62"/>
      <c r="CA6821" s="62"/>
      <c r="CB6821" s="62"/>
      <c r="CC6821" s="62"/>
      <c r="CD6821" s="62"/>
      <c r="CE6821" s="62"/>
      <c r="CF6821" s="62"/>
      <c r="CL6821" s="56" t="s">
        <v>27871</v>
      </c>
      <c r="CM6821" s="56"/>
      <c r="CN6821" s="56"/>
      <c r="CO6821" s="52"/>
      <c r="CP6821" s="52"/>
      <c r="CQ6821" s="52"/>
      <c r="CR6821" s="52"/>
      <c r="CS6821" s="52"/>
      <c r="CT6821" s="52"/>
      <c r="CU6821" s="33"/>
      <c r="CV6821" s="33"/>
    </row>
    <row r="6822" spans="74:100">
      <c r="BV6822" s="62"/>
      <c r="BW6822" s="62"/>
      <c r="BX6822" s="62"/>
      <c r="BY6822" s="62"/>
      <c r="BZ6822" s="62"/>
      <c r="CA6822" s="62"/>
      <c r="CB6822" s="62"/>
      <c r="CC6822" s="62"/>
      <c r="CD6822" s="62"/>
      <c r="CE6822" s="62"/>
      <c r="CF6822" s="62"/>
      <c r="CL6822" s="56" t="s">
        <v>21853</v>
      </c>
      <c r="CM6822" s="56" t="s">
        <v>214</v>
      </c>
      <c r="CN6822" s="56" t="s">
        <v>214</v>
      </c>
      <c r="CO6822" s="52"/>
      <c r="CP6822" s="52"/>
      <c r="CQ6822" s="52"/>
      <c r="CR6822" s="52"/>
      <c r="CS6822" s="52"/>
      <c r="CT6822" s="52"/>
      <c r="CU6822" s="33"/>
      <c r="CV6822" s="33"/>
    </row>
    <row r="6823" spans="74:100">
      <c r="BV6823" s="62"/>
      <c r="BW6823" s="62"/>
      <c r="BX6823" s="62"/>
      <c r="BY6823" s="62"/>
      <c r="BZ6823" s="62"/>
      <c r="CA6823" s="62"/>
      <c r="CB6823" s="62"/>
      <c r="CC6823" s="62"/>
      <c r="CD6823" s="62"/>
      <c r="CE6823" s="62"/>
      <c r="CF6823" s="62"/>
      <c r="CL6823" s="56" t="s">
        <v>21854</v>
      </c>
      <c r="CM6823" s="56"/>
      <c r="CN6823" s="56"/>
      <c r="CO6823" s="52"/>
      <c r="CP6823" s="52"/>
      <c r="CQ6823" s="52"/>
      <c r="CR6823" s="52"/>
      <c r="CS6823" s="52"/>
      <c r="CT6823" s="52"/>
      <c r="CU6823" s="33"/>
      <c r="CV6823" s="33"/>
    </row>
    <row r="6824" spans="74:100">
      <c r="BV6824" s="62"/>
      <c r="BW6824" s="62"/>
      <c r="BX6824" s="62"/>
      <c r="BY6824" s="62"/>
      <c r="BZ6824" s="62"/>
      <c r="CA6824" s="62"/>
      <c r="CB6824" s="62"/>
      <c r="CC6824" s="62"/>
      <c r="CD6824" s="62"/>
      <c r="CE6824" s="62"/>
      <c r="CF6824" s="62"/>
      <c r="CL6824" s="56" t="s">
        <v>5056</v>
      </c>
      <c r="CM6824" s="56" t="s">
        <v>217</v>
      </c>
      <c r="CN6824" s="56" t="s">
        <v>217</v>
      </c>
      <c r="CO6824" s="52"/>
      <c r="CP6824" s="52"/>
      <c r="CQ6824" s="52"/>
      <c r="CR6824" s="52"/>
      <c r="CS6824" s="52"/>
      <c r="CT6824" s="52"/>
      <c r="CU6824" s="33"/>
      <c r="CV6824" s="33"/>
    </row>
    <row r="6825" spans="74:100">
      <c r="BV6825" s="62"/>
      <c r="BW6825" s="62"/>
      <c r="BX6825" s="62"/>
      <c r="BY6825" s="62"/>
      <c r="BZ6825" s="62"/>
      <c r="CA6825" s="62"/>
      <c r="CB6825" s="62"/>
      <c r="CC6825" s="62"/>
      <c r="CD6825" s="62"/>
      <c r="CE6825" s="62"/>
      <c r="CF6825" s="62"/>
      <c r="CL6825" s="56" t="s">
        <v>18976</v>
      </c>
      <c r="CM6825" s="56"/>
      <c r="CN6825" s="56"/>
      <c r="CO6825" s="52"/>
      <c r="CP6825" s="52"/>
      <c r="CQ6825" s="52"/>
      <c r="CR6825" s="52"/>
      <c r="CS6825" s="52"/>
      <c r="CT6825" s="52"/>
      <c r="CU6825" s="33"/>
      <c r="CV6825" s="33"/>
    </row>
    <row r="6826" spans="74:100">
      <c r="BV6826" s="62"/>
      <c r="BW6826" s="62"/>
      <c r="BX6826" s="62"/>
      <c r="BY6826" s="62"/>
      <c r="BZ6826" s="62"/>
      <c r="CA6826" s="62"/>
      <c r="CB6826" s="62"/>
      <c r="CC6826" s="62"/>
      <c r="CD6826" s="62"/>
      <c r="CE6826" s="62"/>
      <c r="CF6826" s="62"/>
      <c r="CL6826" s="56" t="s">
        <v>1716</v>
      </c>
      <c r="CM6826" s="56" t="s">
        <v>214</v>
      </c>
      <c r="CN6826" s="56" t="s">
        <v>214</v>
      </c>
      <c r="CO6826" s="52"/>
      <c r="CP6826" s="52"/>
      <c r="CQ6826" s="52"/>
      <c r="CR6826" s="52"/>
      <c r="CS6826" s="52"/>
      <c r="CT6826" s="52"/>
      <c r="CU6826" s="33"/>
      <c r="CV6826" s="33"/>
    </row>
    <row r="6827" spans="74:100">
      <c r="BV6827" s="62"/>
      <c r="BW6827" s="62"/>
      <c r="BX6827" s="62"/>
      <c r="BY6827" s="62"/>
      <c r="BZ6827" s="62"/>
      <c r="CA6827" s="62"/>
      <c r="CB6827" s="62"/>
      <c r="CC6827" s="62"/>
      <c r="CD6827" s="62"/>
      <c r="CE6827" s="62"/>
      <c r="CF6827" s="62"/>
      <c r="CL6827" s="56" t="s">
        <v>21855</v>
      </c>
      <c r="CM6827" s="56"/>
      <c r="CN6827" s="56"/>
      <c r="CO6827" s="52"/>
      <c r="CP6827" s="52"/>
      <c r="CQ6827" s="52"/>
      <c r="CR6827" s="52"/>
      <c r="CS6827" s="52"/>
      <c r="CT6827" s="52"/>
      <c r="CU6827" s="33"/>
      <c r="CV6827" s="33"/>
    </row>
    <row r="6828" spans="74:100">
      <c r="BV6828" s="62"/>
      <c r="BW6828" s="62"/>
      <c r="BX6828" s="62"/>
      <c r="BY6828" s="62"/>
      <c r="BZ6828" s="62"/>
      <c r="CA6828" s="62"/>
      <c r="CB6828" s="62"/>
      <c r="CC6828" s="62"/>
      <c r="CD6828" s="62"/>
      <c r="CE6828" s="62"/>
      <c r="CF6828" s="62"/>
      <c r="CL6828" s="56" t="s">
        <v>1717</v>
      </c>
      <c r="CM6828" s="56" t="s">
        <v>213</v>
      </c>
      <c r="CN6828" s="56" t="s">
        <v>213</v>
      </c>
      <c r="CO6828" s="52"/>
      <c r="CP6828" s="52"/>
      <c r="CQ6828" s="52"/>
      <c r="CR6828" s="52"/>
      <c r="CS6828" s="52"/>
      <c r="CT6828" s="52"/>
      <c r="CU6828" s="33"/>
      <c r="CV6828" s="33"/>
    </row>
    <row r="6829" spans="74:100">
      <c r="BV6829" s="62"/>
      <c r="BW6829" s="62"/>
      <c r="BX6829" s="62"/>
      <c r="BY6829" s="62"/>
      <c r="BZ6829" s="62"/>
      <c r="CA6829" s="62"/>
      <c r="CB6829" s="62"/>
      <c r="CC6829" s="62"/>
      <c r="CD6829" s="62"/>
      <c r="CE6829" s="62"/>
      <c r="CF6829" s="62"/>
      <c r="CL6829" s="56" t="s">
        <v>21856</v>
      </c>
      <c r="CM6829" s="56"/>
      <c r="CN6829" s="56"/>
      <c r="CO6829" s="52"/>
      <c r="CP6829" s="52"/>
      <c r="CQ6829" s="52"/>
      <c r="CR6829" s="52"/>
      <c r="CS6829" s="52"/>
      <c r="CT6829" s="52"/>
      <c r="CU6829" s="33"/>
      <c r="CV6829" s="33"/>
    </row>
    <row r="6830" spans="74:100">
      <c r="BV6830" s="62"/>
      <c r="BW6830" s="62"/>
      <c r="BX6830" s="62"/>
      <c r="BY6830" s="62"/>
      <c r="BZ6830" s="62"/>
      <c r="CA6830" s="62"/>
      <c r="CB6830" s="62"/>
      <c r="CC6830" s="62"/>
      <c r="CD6830" s="62"/>
      <c r="CE6830" s="62"/>
      <c r="CF6830" s="62"/>
      <c r="CL6830" s="56" t="s">
        <v>27872</v>
      </c>
      <c r="CM6830" s="56" t="s">
        <v>216</v>
      </c>
      <c r="CN6830" s="56" t="s">
        <v>216</v>
      </c>
      <c r="CO6830" s="52"/>
      <c r="CP6830" s="52"/>
      <c r="CQ6830" s="52"/>
      <c r="CR6830" s="52"/>
      <c r="CS6830" s="52"/>
      <c r="CT6830" s="52"/>
      <c r="CU6830" s="33"/>
      <c r="CV6830" s="33"/>
    </row>
    <row r="6831" spans="74:100">
      <c r="BV6831" s="62"/>
      <c r="BW6831" s="62"/>
      <c r="BX6831" s="62"/>
      <c r="BY6831" s="62"/>
      <c r="BZ6831" s="62"/>
      <c r="CA6831" s="62"/>
      <c r="CB6831" s="62"/>
      <c r="CC6831" s="62"/>
      <c r="CD6831" s="62"/>
      <c r="CE6831" s="62"/>
      <c r="CF6831" s="62"/>
      <c r="CL6831" s="56" t="s">
        <v>27873</v>
      </c>
      <c r="CM6831" s="56"/>
      <c r="CN6831" s="56"/>
      <c r="CO6831" s="52"/>
      <c r="CP6831" s="52"/>
      <c r="CQ6831" s="52"/>
      <c r="CR6831" s="52"/>
      <c r="CS6831" s="52"/>
      <c r="CT6831" s="52"/>
      <c r="CU6831" s="33"/>
      <c r="CV6831" s="33"/>
    </row>
    <row r="6832" spans="74:100">
      <c r="BV6832" s="62"/>
      <c r="BW6832" s="62"/>
      <c r="BX6832" s="62"/>
      <c r="BY6832" s="62"/>
      <c r="BZ6832" s="62"/>
      <c r="CA6832" s="62"/>
      <c r="CB6832" s="62"/>
      <c r="CC6832" s="62"/>
      <c r="CD6832" s="62"/>
      <c r="CE6832" s="62"/>
      <c r="CF6832" s="62"/>
      <c r="CL6832" s="56" t="s">
        <v>1718</v>
      </c>
      <c r="CM6832" s="56" t="s">
        <v>216</v>
      </c>
      <c r="CN6832" s="56" t="s">
        <v>216</v>
      </c>
      <c r="CO6832" s="52"/>
      <c r="CP6832" s="52"/>
      <c r="CQ6832" s="52"/>
      <c r="CR6832" s="52"/>
      <c r="CS6832" s="52"/>
      <c r="CT6832" s="52"/>
      <c r="CU6832" s="33"/>
      <c r="CV6832" s="33"/>
    </row>
    <row r="6833" spans="74:100">
      <c r="BV6833" s="62"/>
      <c r="BW6833" s="62"/>
      <c r="BX6833" s="62"/>
      <c r="BY6833" s="62"/>
      <c r="BZ6833" s="62"/>
      <c r="CA6833" s="62"/>
      <c r="CB6833" s="62"/>
      <c r="CC6833" s="62"/>
      <c r="CD6833" s="62"/>
      <c r="CE6833" s="62"/>
      <c r="CF6833" s="62"/>
      <c r="CL6833" s="56" t="s">
        <v>21857</v>
      </c>
      <c r="CM6833" s="56"/>
      <c r="CN6833" s="56"/>
      <c r="CO6833" s="52"/>
      <c r="CP6833" s="52"/>
      <c r="CQ6833" s="52"/>
      <c r="CR6833" s="52"/>
      <c r="CS6833" s="52"/>
      <c r="CT6833" s="52"/>
      <c r="CU6833" s="33"/>
      <c r="CV6833" s="33"/>
    </row>
    <row r="6834" spans="74:100">
      <c r="BV6834" s="62"/>
      <c r="BW6834" s="62"/>
      <c r="BX6834" s="62"/>
      <c r="BY6834" s="62"/>
      <c r="BZ6834" s="62"/>
      <c r="CA6834" s="62"/>
      <c r="CB6834" s="62"/>
      <c r="CC6834" s="62"/>
      <c r="CD6834" s="62"/>
      <c r="CE6834" s="62"/>
      <c r="CF6834" s="62"/>
      <c r="CL6834" s="56" t="s">
        <v>1719</v>
      </c>
      <c r="CM6834" s="56" t="s">
        <v>214</v>
      </c>
      <c r="CN6834" s="56" t="s">
        <v>214</v>
      </c>
      <c r="CO6834" s="52"/>
      <c r="CP6834" s="52"/>
      <c r="CQ6834" s="52"/>
      <c r="CR6834" s="52"/>
      <c r="CS6834" s="52"/>
      <c r="CT6834" s="52"/>
      <c r="CU6834" s="33"/>
      <c r="CV6834" s="33"/>
    </row>
    <row r="6835" spans="74:100">
      <c r="BV6835" s="62"/>
      <c r="BW6835" s="62"/>
      <c r="BX6835" s="62"/>
      <c r="BY6835" s="62"/>
      <c r="BZ6835" s="62"/>
      <c r="CA6835" s="62"/>
      <c r="CB6835" s="62"/>
      <c r="CC6835" s="62"/>
      <c r="CD6835" s="62"/>
      <c r="CE6835" s="62"/>
      <c r="CF6835" s="62"/>
      <c r="CL6835" s="56" t="s">
        <v>21858</v>
      </c>
      <c r="CM6835" s="56"/>
      <c r="CN6835" s="56"/>
      <c r="CO6835" s="52"/>
      <c r="CP6835" s="52"/>
      <c r="CQ6835" s="52"/>
      <c r="CR6835" s="52"/>
      <c r="CS6835" s="52"/>
      <c r="CT6835" s="52"/>
      <c r="CU6835" s="33"/>
      <c r="CV6835" s="33"/>
    </row>
    <row r="6836" spans="74:100">
      <c r="BV6836" s="62"/>
      <c r="BW6836" s="62"/>
      <c r="BX6836" s="62"/>
      <c r="BY6836" s="62"/>
      <c r="BZ6836" s="62"/>
      <c r="CA6836" s="62"/>
      <c r="CB6836" s="62"/>
      <c r="CC6836" s="62"/>
      <c r="CD6836" s="62"/>
      <c r="CE6836" s="62"/>
      <c r="CF6836" s="62"/>
      <c r="CL6836" s="56" t="s">
        <v>5058</v>
      </c>
      <c r="CM6836" s="56" t="s">
        <v>3118</v>
      </c>
      <c r="CN6836" s="56" t="s">
        <v>3118</v>
      </c>
      <c r="CO6836" s="52"/>
      <c r="CP6836" s="52"/>
      <c r="CQ6836" s="52"/>
      <c r="CR6836" s="52"/>
      <c r="CS6836" s="52"/>
      <c r="CT6836" s="52"/>
      <c r="CU6836" s="33"/>
      <c r="CV6836" s="33"/>
    </row>
    <row r="6837" spans="74:100">
      <c r="BV6837" s="62"/>
      <c r="BW6837" s="62"/>
      <c r="BX6837" s="62"/>
      <c r="BY6837" s="62"/>
      <c r="BZ6837" s="62"/>
      <c r="CA6837" s="62"/>
      <c r="CB6837" s="62"/>
      <c r="CC6837" s="62"/>
      <c r="CD6837" s="62"/>
      <c r="CE6837" s="62"/>
      <c r="CF6837" s="62"/>
      <c r="CL6837" s="56" t="s">
        <v>18977</v>
      </c>
      <c r="CM6837" s="56"/>
      <c r="CN6837" s="56"/>
      <c r="CO6837" s="52"/>
      <c r="CP6837" s="52"/>
      <c r="CQ6837" s="52"/>
      <c r="CR6837" s="52"/>
      <c r="CS6837" s="52"/>
      <c r="CT6837" s="52"/>
      <c r="CU6837" s="33"/>
      <c r="CV6837" s="33"/>
    </row>
    <row r="6838" spans="74:100">
      <c r="BV6838" s="62"/>
      <c r="BW6838" s="62"/>
      <c r="BX6838" s="62"/>
      <c r="BY6838" s="62"/>
      <c r="BZ6838" s="62"/>
      <c r="CA6838" s="62"/>
      <c r="CB6838" s="62"/>
      <c r="CC6838" s="62"/>
      <c r="CD6838" s="62"/>
      <c r="CE6838" s="62"/>
      <c r="CF6838" s="62"/>
      <c r="CL6838" s="56" t="s">
        <v>11716</v>
      </c>
      <c r="CM6838" s="56" t="s">
        <v>215</v>
      </c>
      <c r="CN6838" s="56" t="s">
        <v>215</v>
      </c>
      <c r="CO6838" s="52"/>
      <c r="CP6838" s="52"/>
      <c r="CQ6838" s="52"/>
      <c r="CR6838" s="52"/>
      <c r="CS6838" s="52"/>
      <c r="CT6838" s="52"/>
      <c r="CU6838" s="33"/>
      <c r="CV6838" s="33"/>
    </row>
    <row r="6839" spans="74:100">
      <c r="BV6839" s="62"/>
      <c r="BW6839" s="62"/>
      <c r="BX6839" s="62"/>
      <c r="BY6839" s="62"/>
      <c r="BZ6839" s="62"/>
      <c r="CA6839" s="62"/>
      <c r="CB6839" s="62"/>
      <c r="CC6839" s="62"/>
      <c r="CD6839" s="62"/>
      <c r="CE6839" s="62"/>
      <c r="CF6839" s="62"/>
      <c r="CL6839" s="56" t="s">
        <v>24979</v>
      </c>
      <c r="CM6839" s="56"/>
      <c r="CN6839" s="56"/>
      <c r="CO6839" s="52"/>
      <c r="CP6839" s="52"/>
      <c r="CQ6839" s="52"/>
      <c r="CR6839" s="52"/>
      <c r="CS6839" s="52"/>
      <c r="CT6839" s="52"/>
      <c r="CU6839" s="33"/>
      <c r="CV6839" s="33"/>
    </row>
    <row r="6840" spans="74:100">
      <c r="BV6840" s="62"/>
      <c r="BW6840" s="62"/>
      <c r="BX6840" s="62"/>
      <c r="BY6840" s="62"/>
      <c r="BZ6840" s="62"/>
      <c r="CA6840" s="62"/>
      <c r="CB6840" s="62"/>
      <c r="CC6840" s="62"/>
      <c r="CD6840" s="62"/>
      <c r="CE6840" s="62"/>
      <c r="CF6840" s="62"/>
      <c r="CL6840" s="56" t="s">
        <v>5059</v>
      </c>
      <c r="CM6840" s="56" t="s">
        <v>3118</v>
      </c>
      <c r="CN6840" s="56" t="s">
        <v>3118</v>
      </c>
      <c r="CO6840" s="52"/>
      <c r="CP6840" s="52"/>
      <c r="CQ6840" s="52"/>
      <c r="CR6840" s="52"/>
      <c r="CS6840" s="52"/>
      <c r="CT6840" s="52"/>
      <c r="CU6840" s="33"/>
      <c r="CV6840" s="33"/>
    </row>
    <row r="6841" spans="74:100">
      <c r="BV6841" s="62"/>
      <c r="BW6841" s="62"/>
      <c r="BX6841" s="62"/>
      <c r="BY6841" s="62"/>
      <c r="BZ6841" s="62"/>
      <c r="CA6841" s="62"/>
      <c r="CB6841" s="62"/>
      <c r="CC6841" s="62"/>
      <c r="CD6841" s="62"/>
      <c r="CE6841" s="62"/>
      <c r="CF6841" s="62"/>
      <c r="CL6841" s="56" t="s">
        <v>18978</v>
      </c>
      <c r="CM6841" s="56"/>
      <c r="CN6841" s="56"/>
      <c r="CO6841" s="52"/>
      <c r="CP6841" s="52"/>
      <c r="CQ6841" s="52"/>
      <c r="CR6841" s="52"/>
      <c r="CS6841" s="52"/>
      <c r="CT6841" s="52"/>
      <c r="CU6841" s="33"/>
      <c r="CV6841" s="33"/>
    </row>
    <row r="6842" spans="74:100">
      <c r="BV6842" s="62"/>
      <c r="BW6842" s="62"/>
      <c r="BX6842" s="62"/>
      <c r="BY6842" s="62"/>
      <c r="BZ6842" s="62"/>
      <c r="CA6842" s="62"/>
      <c r="CB6842" s="62"/>
      <c r="CC6842" s="62"/>
      <c r="CD6842" s="62"/>
      <c r="CE6842" s="62"/>
      <c r="CF6842" s="62"/>
      <c r="CL6842" s="56" t="s">
        <v>5060</v>
      </c>
      <c r="CM6842" s="56" t="s">
        <v>217</v>
      </c>
      <c r="CN6842" s="56" t="s">
        <v>217</v>
      </c>
      <c r="CO6842" s="52"/>
      <c r="CP6842" s="52"/>
      <c r="CQ6842" s="52"/>
      <c r="CR6842" s="52"/>
      <c r="CS6842" s="52"/>
      <c r="CT6842" s="52"/>
      <c r="CU6842" s="33"/>
      <c r="CV6842" s="33"/>
    </row>
    <row r="6843" spans="74:100">
      <c r="BV6843" s="62"/>
      <c r="BW6843" s="62"/>
      <c r="BX6843" s="62"/>
      <c r="BY6843" s="62"/>
      <c r="BZ6843" s="62"/>
      <c r="CA6843" s="62"/>
      <c r="CB6843" s="62"/>
      <c r="CC6843" s="62"/>
      <c r="CD6843" s="62"/>
      <c r="CE6843" s="62"/>
      <c r="CF6843" s="62"/>
      <c r="CL6843" s="56" t="s">
        <v>18978</v>
      </c>
      <c r="CM6843" s="56"/>
      <c r="CN6843" s="56"/>
      <c r="CO6843" s="52"/>
      <c r="CP6843" s="52"/>
      <c r="CQ6843" s="52"/>
      <c r="CR6843" s="52"/>
      <c r="CS6843" s="52"/>
      <c r="CT6843" s="52"/>
      <c r="CU6843" s="33"/>
      <c r="CV6843" s="33"/>
    </row>
    <row r="6844" spans="74:100">
      <c r="BV6844" s="62"/>
      <c r="BW6844" s="62"/>
      <c r="BX6844" s="62"/>
      <c r="BY6844" s="62"/>
      <c r="BZ6844" s="62"/>
      <c r="CA6844" s="62"/>
      <c r="CB6844" s="62"/>
      <c r="CC6844" s="62"/>
      <c r="CD6844" s="62"/>
      <c r="CE6844" s="62"/>
      <c r="CF6844" s="62"/>
      <c r="CL6844" s="56" t="s">
        <v>5061</v>
      </c>
      <c r="CM6844" s="56" t="s">
        <v>3118</v>
      </c>
      <c r="CN6844" s="56" t="s">
        <v>3118</v>
      </c>
      <c r="CO6844" s="52"/>
      <c r="CP6844" s="52"/>
      <c r="CQ6844" s="52"/>
      <c r="CR6844" s="52"/>
      <c r="CS6844" s="52"/>
      <c r="CT6844" s="52"/>
      <c r="CU6844" s="33"/>
      <c r="CV6844" s="33"/>
    </row>
    <row r="6845" spans="74:100">
      <c r="BV6845" s="62"/>
      <c r="BW6845" s="62"/>
      <c r="BX6845" s="62"/>
      <c r="BY6845" s="62"/>
      <c r="BZ6845" s="62"/>
      <c r="CA6845" s="62"/>
      <c r="CB6845" s="62"/>
      <c r="CC6845" s="62"/>
      <c r="CD6845" s="62"/>
      <c r="CE6845" s="62"/>
      <c r="CF6845" s="62"/>
      <c r="CL6845" s="56" t="s">
        <v>20560</v>
      </c>
      <c r="CM6845" s="56"/>
      <c r="CN6845" s="56"/>
      <c r="CO6845" s="52"/>
      <c r="CP6845" s="52"/>
      <c r="CQ6845" s="52"/>
      <c r="CR6845" s="52"/>
      <c r="CS6845" s="52"/>
      <c r="CT6845" s="52"/>
      <c r="CU6845" s="33"/>
      <c r="CV6845" s="33"/>
    </row>
    <row r="6846" spans="74:100">
      <c r="BV6846" s="62"/>
      <c r="BW6846" s="62"/>
      <c r="BX6846" s="62"/>
      <c r="BY6846" s="62"/>
      <c r="BZ6846" s="62"/>
      <c r="CA6846" s="62"/>
      <c r="CB6846" s="62"/>
      <c r="CC6846" s="62"/>
      <c r="CD6846" s="62"/>
      <c r="CE6846" s="62"/>
      <c r="CF6846" s="62"/>
      <c r="CL6846" s="56" t="s">
        <v>5062</v>
      </c>
      <c r="CM6846" s="56" t="s">
        <v>217</v>
      </c>
      <c r="CN6846" s="56" t="s">
        <v>217</v>
      </c>
      <c r="CO6846" s="52"/>
      <c r="CP6846" s="52"/>
      <c r="CQ6846" s="52"/>
      <c r="CR6846" s="52"/>
      <c r="CS6846" s="52"/>
      <c r="CT6846" s="52"/>
      <c r="CU6846" s="33"/>
      <c r="CV6846" s="33"/>
    </row>
    <row r="6847" spans="74:100">
      <c r="BV6847" s="62"/>
      <c r="BW6847" s="62"/>
      <c r="BX6847" s="62"/>
      <c r="BY6847" s="62"/>
      <c r="BZ6847" s="62"/>
      <c r="CA6847" s="62"/>
      <c r="CB6847" s="62"/>
      <c r="CC6847" s="62"/>
      <c r="CD6847" s="62"/>
      <c r="CE6847" s="62"/>
      <c r="CF6847" s="62"/>
      <c r="CL6847" s="56" t="s">
        <v>20561</v>
      </c>
      <c r="CM6847" s="56"/>
      <c r="CN6847" s="56"/>
      <c r="CO6847" s="52"/>
      <c r="CP6847" s="52"/>
      <c r="CQ6847" s="52"/>
      <c r="CR6847" s="52"/>
      <c r="CS6847" s="52"/>
      <c r="CT6847" s="52"/>
      <c r="CU6847" s="33"/>
      <c r="CV6847" s="33"/>
    </row>
    <row r="6848" spans="74:100">
      <c r="BV6848" s="62"/>
      <c r="BW6848" s="62"/>
      <c r="BX6848" s="62"/>
      <c r="BY6848" s="62"/>
      <c r="BZ6848" s="62"/>
      <c r="CA6848" s="62"/>
      <c r="CB6848" s="62"/>
      <c r="CC6848" s="62"/>
      <c r="CD6848" s="62"/>
      <c r="CE6848" s="62"/>
      <c r="CF6848" s="62"/>
      <c r="CL6848" s="56" t="s">
        <v>5063</v>
      </c>
      <c r="CM6848" s="56" t="s">
        <v>217</v>
      </c>
      <c r="CN6848" s="56" t="s">
        <v>217</v>
      </c>
      <c r="CO6848" s="52"/>
      <c r="CP6848" s="52"/>
      <c r="CQ6848" s="52"/>
      <c r="CR6848" s="52"/>
      <c r="CS6848" s="52"/>
      <c r="CT6848" s="52"/>
      <c r="CU6848" s="33"/>
      <c r="CV6848" s="33"/>
    </row>
    <row r="6849" spans="74:100">
      <c r="BV6849" s="62"/>
      <c r="BW6849" s="62"/>
      <c r="BX6849" s="62"/>
      <c r="BY6849" s="62"/>
      <c r="BZ6849" s="62"/>
      <c r="CA6849" s="62"/>
      <c r="CB6849" s="62"/>
      <c r="CC6849" s="62"/>
      <c r="CD6849" s="62"/>
      <c r="CE6849" s="62"/>
      <c r="CF6849" s="62"/>
      <c r="CL6849" s="56" t="s">
        <v>21859</v>
      </c>
      <c r="CM6849" s="56"/>
      <c r="CN6849" s="56"/>
      <c r="CO6849" s="52"/>
      <c r="CP6849" s="52"/>
      <c r="CQ6849" s="52"/>
      <c r="CR6849" s="52"/>
      <c r="CS6849" s="52"/>
      <c r="CT6849" s="52"/>
      <c r="CU6849" s="33"/>
      <c r="CV6849" s="33"/>
    </row>
    <row r="6850" spans="74:100">
      <c r="BV6850" s="62"/>
      <c r="BW6850" s="62"/>
      <c r="BX6850" s="62"/>
      <c r="BY6850" s="62"/>
      <c r="BZ6850" s="62"/>
      <c r="CA6850" s="62"/>
      <c r="CB6850" s="62"/>
      <c r="CC6850" s="62"/>
      <c r="CD6850" s="62"/>
      <c r="CE6850" s="62"/>
      <c r="CF6850" s="62"/>
      <c r="CL6850" s="56" t="s">
        <v>1720</v>
      </c>
      <c r="CM6850" s="56" t="s">
        <v>214</v>
      </c>
      <c r="CN6850" s="56" t="s">
        <v>214</v>
      </c>
      <c r="CO6850" s="52"/>
      <c r="CP6850" s="52"/>
      <c r="CQ6850" s="52"/>
      <c r="CR6850" s="52"/>
      <c r="CS6850" s="52"/>
      <c r="CT6850" s="52"/>
      <c r="CU6850" s="33"/>
      <c r="CV6850" s="33"/>
    </row>
    <row r="6851" spans="74:100">
      <c r="BV6851" s="62"/>
      <c r="BW6851" s="62"/>
      <c r="BX6851" s="62"/>
      <c r="BY6851" s="62"/>
      <c r="BZ6851" s="62"/>
      <c r="CA6851" s="62"/>
      <c r="CB6851" s="62"/>
      <c r="CC6851" s="62"/>
      <c r="CD6851" s="62"/>
      <c r="CE6851" s="62"/>
      <c r="CF6851" s="62"/>
      <c r="CL6851" s="56" t="s">
        <v>21860</v>
      </c>
      <c r="CM6851" s="56"/>
      <c r="CN6851" s="56"/>
      <c r="CO6851" s="52"/>
      <c r="CP6851" s="52"/>
      <c r="CQ6851" s="52"/>
      <c r="CR6851" s="52"/>
      <c r="CS6851" s="52"/>
      <c r="CT6851" s="52"/>
      <c r="CU6851" s="33"/>
      <c r="CV6851" s="33"/>
    </row>
    <row r="6852" spans="74:100">
      <c r="BV6852" s="62"/>
      <c r="BW6852" s="62"/>
      <c r="BX6852" s="62"/>
      <c r="BY6852" s="62"/>
      <c r="BZ6852" s="62"/>
      <c r="CA6852" s="62"/>
      <c r="CB6852" s="62"/>
      <c r="CC6852" s="62"/>
      <c r="CD6852" s="62"/>
      <c r="CE6852" s="62"/>
      <c r="CF6852" s="62"/>
      <c r="CL6852" s="56" t="s">
        <v>5064</v>
      </c>
      <c r="CM6852" s="56" t="s">
        <v>215</v>
      </c>
      <c r="CN6852" s="56" t="s">
        <v>215</v>
      </c>
      <c r="CO6852" s="52"/>
      <c r="CP6852" s="52"/>
      <c r="CQ6852" s="52"/>
      <c r="CR6852" s="52"/>
      <c r="CS6852" s="52"/>
      <c r="CT6852" s="52"/>
      <c r="CU6852" s="33"/>
      <c r="CV6852" s="33"/>
    </row>
    <row r="6853" spans="74:100">
      <c r="BV6853" s="62"/>
      <c r="BW6853" s="62"/>
      <c r="BX6853" s="62"/>
      <c r="BY6853" s="62"/>
      <c r="BZ6853" s="62"/>
      <c r="CA6853" s="62"/>
      <c r="CB6853" s="62"/>
      <c r="CC6853" s="62"/>
      <c r="CD6853" s="62"/>
      <c r="CE6853" s="62"/>
      <c r="CF6853" s="62"/>
      <c r="CL6853" s="56" t="s">
        <v>21861</v>
      </c>
      <c r="CM6853" s="56"/>
      <c r="CN6853" s="56"/>
      <c r="CO6853" s="52"/>
      <c r="CP6853" s="52"/>
      <c r="CQ6853" s="52"/>
      <c r="CR6853" s="52"/>
      <c r="CS6853" s="52"/>
      <c r="CT6853" s="52"/>
      <c r="CU6853" s="33"/>
      <c r="CV6853" s="33"/>
    </row>
    <row r="6854" spans="74:100">
      <c r="BV6854" s="62"/>
      <c r="BW6854" s="62"/>
      <c r="BX6854" s="62"/>
      <c r="BY6854" s="62"/>
      <c r="BZ6854" s="62"/>
      <c r="CA6854" s="62"/>
      <c r="CB6854" s="62"/>
      <c r="CC6854" s="62"/>
      <c r="CD6854" s="62"/>
      <c r="CE6854" s="62"/>
      <c r="CF6854" s="62"/>
      <c r="CL6854" s="56" t="s">
        <v>1721</v>
      </c>
      <c r="CM6854" s="56" t="s">
        <v>214</v>
      </c>
      <c r="CN6854" s="56" t="s">
        <v>214</v>
      </c>
      <c r="CO6854" s="52"/>
      <c r="CP6854" s="52"/>
      <c r="CQ6854" s="52"/>
      <c r="CR6854" s="52"/>
      <c r="CS6854" s="52"/>
      <c r="CT6854" s="52"/>
      <c r="CU6854" s="33"/>
      <c r="CV6854" s="33"/>
    </row>
    <row r="6855" spans="74:100">
      <c r="BV6855" s="62"/>
      <c r="BW6855" s="62"/>
      <c r="BX6855" s="62"/>
      <c r="BY6855" s="62"/>
      <c r="BZ6855" s="62"/>
      <c r="CA6855" s="62"/>
      <c r="CB6855" s="62"/>
      <c r="CC6855" s="62"/>
      <c r="CD6855" s="62"/>
      <c r="CE6855" s="62"/>
      <c r="CF6855" s="62"/>
      <c r="CL6855" s="56" t="s">
        <v>21862</v>
      </c>
      <c r="CM6855" s="56"/>
      <c r="CN6855" s="56"/>
      <c r="CO6855" s="52"/>
      <c r="CP6855" s="52"/>
      <c r="CQ6855" s="52"/>
      <c r="CR6855" s="52"/>
      <c r="CS6855" s="52"/>
      <c r="CT6855" s="52"/>
      <c r="CU6855" s="33"/>
      <c r="CV6855" s="33"/>
    </row>
    <row r="6856" spans="74:100">
      <c r="BV6856" s="62"/>
      <c r="BW6856" s="62"/>
      <c r="BX6856" s="62"/>
      <c r="BY6856" s="62"/>
      <c r="BZ6856" s="62"/>
      <c r="CA6856" s="62"/>
      <c r="CB6856" s="62"/>
      <c r="CC6856" s="62"/>
      <c r="CD6856" s="62"/>
      <c r="CE6856" s="62"/>
      <c r="CF6856" s="62"/>
      <c r="CL6856" s="56" t="s">
        <v>21863</v>
      </c>
      <c r="CM6856" s="56" t="s">
        <v>214</v>
      </c>
      <c r="CN6856" s="56" t="s">
        <v>214</v>
      </c>
      <c r="CO6856" s="52"/>
      <c r="CP6856" s="52"/>
      <c r="CQ6856" s="52"/>
      <c r="CR6856" s="52"/>
      <c r="CS6856" s="52"/>
      <c r="CT6856" s="52"/>
      <c r="CU6856" s="33"/>
      <c r="CV6856" s="33"/>
    </row>
    <row r="6857" spans="74:100">
      <c r="BV6857" s="62"/>
      <c r="BW6857" s="62"/>
      <c r="BX6857" s="62"/>
      <c r="BY6857" s="62"/>
      <c r="BZ6857" s="62"/>
      <c r="CA6857" s="62"/>
      <c r="CB6857" s="62"/>
      <c r="CC6857" s="62"/>
      <c r="CD6857" s="62"/>
      <c r="CE6857" s="62"/>
      <c r="CF6857" s="62"/>
      <c r="CL6857" s="56" t="s">
        <v>21864</v>
      </c>
      <c r="CM6857" s="56"/>
      <c r="CN6857" s="56"/>
      <c r="CO6857" s="52"/>
      <c r="CP6857" s="52"/>
      <c r="CQ6857" s="52"/>
      <c r="CR6857" s="52"/>
      <c r="CS6857" s="52"/>
      <c r="CT6857" s="52"/>
      <c r="CU6857" s="33"/>
      <c r="CV6857" s="33"/>
    </row>
    <row r="6858" spans="74:100">
      <c r="BV6858" s="62"/>
      <c r="BW6858" s="62"/>
      <c r="BX6858" s="62"/>
      <c r="BY6858" s="62"/>
      <c r="BZ6858" s="62"/>
      <c r="CA6858" s="62"/>
      <c r="CB6858" s="62"/>
      <c r="CC6858" s="62"/>
      <c r="CD6858" s="62"/>
      <c r="CE6858" s="62"/>
      <c r="CF6858" s="62"/>
      <c r="CL6858" s="56" t="s">
        <v>5065</v>
      </c>
      <c r="CM6858" s="56" t="s">
        <v>3118</v>
      </c>
      <c r="CN6858" s="56" t="s">
        <v>3118</v>
      </c>
      <c r="CO6858" s="52"/>
      <c r="CP6858" s="52"/>
      <c r="CQ6858" s="52"/>
      <c r="CR6858" s="52"/>
      <c r="CS6858" s="52"/>
      <c r="CT6858" s="52"/>
      <c r="CU6858" s="33"/>
      <c r="CV6858" s="33"/>
    </row>
    <row r="6859" spans="74:100">
      <c r="BV6859" s="62"/>
      <c r="BW6859" s="62"/>
      <c r="BX6859" s="62"/>
      <c r="BY6859" s="62"/>
      <c r="BZ6859" s="62"/>
      <c r="CA6859" s="62"/>
      <c r="CB6859" s="62"/>
      <c r="CC6859" s="62"/>
      <c r="CD6859" s="62"/>
      <c r="CE6859" s="62"/>
      <c r="CF6859" s="62"/>
      <c r="CL6859" s="56" t="s">
        <v>18979</v>
      </c>
      <c r="CM6859" s="56"/>
      <c r="CN6859" s="56"/>
      <c r="CO6859" s="52"/>
      <c r="CP6859" s="52"/>
      <c r="CQ6859" s="52"/>
      <c r="CR6859" s="52"/>
      <c r="CS6859" s="52"/>
      <c r="CT6859" s="52"/>
      <c r="CU6859" s="33"/>
      <c r="CV6859" s="33"/>
    </row>
    <row r="6860" spans="74:100">
      <c r="BV6860" s="62"/>
      <c r="BW6860" s="62"/>
      <c r="BX6860" s="62"/>
      <c r="BY6860" s="62"/>
      <c r="BZ6860" s="62"/>
      <c r="CA6860" s="62"/>
      <c r="CB6860" s="62"/>
      <c r="CC6860" s="62"/>
      <c r="CD6860" s="62"/>
      <c r="CE6860" s="62"/>
      <c r="CF6860" s="62"/>
      <c r="CL6860" s="56" t="s">
        <v>5066</v>
      </c>
      <c r="CM6860" s="56" t="s">
        <v>217</v>
      </c>
      <c r="CN6860" s="56" t="s">
        <v>217</v>
      </c>
      <c r="CO6860" s="52"/>
      <c r="CP6860" s="52"/>
      <c r="CQ6860" s="52"/>
      <c r="CR6860" s="52"/>
      <c r="CS6860" s="52"/>
      <c r="CT6860" s="52"/>
      <c r="CU6860" s="33"/>
      <c r="CV6860" s="33"/>
    </row>
    <row r="6861" spans="74:100">
      <c r="BV6861" s="62"/>
      <c r="BW6861" s="62"/>
      <c r="BX6861" s="62"/>
      <c r="BY6861" s="62"/>
      <c r="BZ6861" s="62"/>
      <c r="CA6861" s="62"/>
      <c r="CB6861" s="62"/>
      <c r="CC6861" s="62"/>
      <c r="CD6861" s="62"/>
      <c r="CE6861" s="62"/>
      <c r="CF6861" s="62"/>
      <c r="CL6861" s="56" t="s">
        <v>18980</v>
      </c>
      <c r="CM6861" s="56"/>
      <c r="CN6861" s="56"/>
      <c r="CO6861" s="52"/>
      <c r="CP6861" s="52"/>
      <c r="CQ6861" s="52"/>
      <c r="CR6861" s="52"/>
      <c r="CS6861" s="52"/>
      <c r="CT6861" s="52"/>
      <c r="CU6861" s="33"/>
      <c r="CV6861" s="33"/>
    </row>
    <row r="6862" spans="74:100">
      <c r="BV6862" s="62"/>
      <c r="BW6862" s="62"/>
      <c r="BX6862" s="62"/>
      <c r="BY6862" s="62"/>
      <c r="BZ6862" s="62"/>
      <c r="CA6862" s="62"/>
      <c r="CB6862" s="62"/>
      <c r="CC6862" s="62"/>
      <c r="CD6862" s="62"/>
      <c r="CE6862" s="62"/>
      <c r="CF6862" s="62"/>
      <c r="CL6862" s="56" t="s">
        <v>5067</v>
      </c>
      <c r="CM6862" s="56" t="s">
        <v>216</v>
      </c>
      <c r="CN6862" s="56" t="s">
        <v>216</v>
      </c>
      <c r="CO6862" s="52"/>
      <c r="CP6862" s="52"/>
      <c r="CQ6862" s="52"/>
      <c r="CR6862" s="52"/>
      <c r="CS6862" s="52"/>
      <c r="CT6862" s="52"/>
      <c r="CU6862" s="33"/>
      <c r="CV6862" s="33"/>
    </row>
    <row r="6863" spans="74:100">
      <c r="BV6863" s="62"/>
      <c r="BW6863" s="62"/>
      <c r="BX6863" s="62"/>
      <c r="BY6863" s="62"/>
      <c r="BZ6863" s="62"/>
      <c r="CA6863" s="62"/>
      <c r="CB6863" s="62"/>
      <c r="CC6863" s="62"/>
      <c r="CD6863" s="62"/>
      <c r="CE6863" s="62"/>
      <c r="CF6863" s="62"/>
      <c r="CL6863" s="56" t="s">
        <v>21865</v>
      </c>
      <c r="CM6863" s="56"/>
      <c r="CN6863" s="56"/>
      <c r="CO6863" s="52"/>
      <c r="CP6863" s="52"/>
      <c r="CQ6863" s="52"/>
      <c r="CR6863" s="52"/>
      <c r="CS6863" s="52"/>
      <c r="CT6863" s="52"/>
      <c r="CU6863" s="33"/>
      <c r="CV6863" s="33"/>
    </row>
    <row r="6864" spans="74:100">
      <c r="BV6864" s="62"/>
      <c r="BW6864" s="62"/>
      <c r="BX6864" s="62"/>
      <c r="BY6864" s="62"/>
      <c r="BZ6864" s="62"/>
      <c r="CA6864" s="62"/>
      <c r="CB6864" s="62"/>
      <c r="CC6864" s="62"/>
      <c r="CD6864" s="62"/>
      <c r="CE6864" s="62"/>
      <c r="CF6864" s="62"/>
      <c r="CL6864" s="56" t="s">
        <v>5068</v>
      </c>
      <c r="CM6864" s="56" t="s">
        <v>217</v>
      </c>
      <c r="CN6864" s="56" t="s">
        <v>217</v>
      </c>
      <c r="CO6864" s="52"/>
      <c r="CP6864" s="52"/>
      <c r="CQ6864" s="52"/>
      <c r="CR6864" s="52"/>
      <c r="CS6864" s="52"/>
      <c r="CT6864" s="52"/>
      <c r="CU6864" s="33"/>
      <c r="CV6864" s="33"/>
    </row>
    <row r="6865" spans="74:100">
      <c r="BV6865" s="62"/>
      <c r="BW6865" s="62"/>
      <c r="BX6865" s="62"/>
      <c r="BY6865" s="62"/>
      <c r="BZ6865" s="62"/>
      <c r="CA6865" s="62"/>
      <c r="CB6865" s="62"/>
      <c r="CC6865" s="62"/>
      <c r="CD6865" s="62"/>
      <c r="CE6865" s="62"/>
      <c r="CF6865" s="62"/>
      <c r="CL6865" s="56" t="s">
        <v>18981</v>
      </c>
      <c r="CM6865" s="56"/>
      <c r="CN6865" s="56"/>
      <c r="CO6865" s="52"/>
      <c r="CP6865" s="52"/>
      <c r="CQ6865" s="52"/>
      <c r="CR6865" s="52"/>
      <c r="CS6865" s="52"/>
      <c r="CT6865" s="52"/>
      <c r="CU6865" s="33"/>
      <c r="CV6865" s="33"/>
    </row>
    <row r="6866" spans="74:100">
      <c r="BV6866" s="62"/>
      <c r="BW6866" s="62"/>
      <c r="BX6866" s="62"/>
      <c r="BY6866" s="62"/>
      <c r="BZ6866" s="62"/>
      <c r="CA6866" s="62"/>
      <c r="CB6866" s="62"/>
      <c r="CC6866" s="62"/>
      <c r="CD6866" s="62"/>
      <c r="CE6866" s="62"/>
      <c r="CF6866" s="62"/>
      <c r="CL6866" s="56" t="s">
        <v>5069</v>
      </c>
      <c r="CM6866" s="56" t="s">
        <v>3118</v>
      </c>
      <c r="CN6866" s="56" t="s">
        <v>3118</v>
      </c>
      <c r="CO6866" s="52"/>
      <c r="CP6866" s="52"/>
      <c r="CQ6866" s="52"/>
      <c r="CR6866" s="52"/>
      <c r="CS6866" s="52"/>
      <c r="CT6866" s="52"/>
      <c r="CU6866" s="33"/>
      <c r="CV6866" s="33"/>
    </row>
    <row r="6867" spans="74:100">
      <c r="BV6867" s="62"/>
      <c r="BW6867" s="62"/>
      <c r="BX6867" s="62"/>
      <c r="BY6867" s="62"/>
      <c r="BZ6867" s="62"/>
      <c r="CA6867" s="62"/>
      <c r="CB6867" s="62"/>
      <c r="CC6867" s="62"/>
      <c r="CD6867" s="62"/>
      <c r="CE6867" s="62"/>
      <c r="CF6867" s="62"/>
      <c r="CL6867" s="56" t="s">
        <v>18982</v>
      </c>
      <c r="CM6867" s="56"/>
      <c r="CN6867" s="56"/>
      <c r="CO6867" s="52"/>
      <c r="CP6867" s="52"/>
      <c r="CQ6867" s="52"/>
      <c r="CR6867" s="52"/>
      <c r="CS6867" s="52"/>
      <c r="CT6867" s="52"/>
      <c r="CU6867" s="33"/>
      <c r="CV6867" s="33"/>
    </row>
    <row r="6868" spans="74:100">
      <c r="BV6868" s="62"/>
      <c r="BW6868" s="62"/>
      <c r="BX6868" s="62"/>
      <c r="BY6868" s="62"/>
      <c r="BZ6868" s="62"/>
      <c r="CA6868" s="62"/>
      <c r="CB6868" s="62"/>
      <c r="CC6868" s="62"/>
      <c r="CD6868" s="62"/>
      <c r="CE6868" s="62"/>
      <c r="CF6868" s="62"/>
      <c r="CL6868" s="56" t="s">
        <v>1722</v>
      </c>
      <c r="CM6868" s="56" t="s">
        <v>214</v>
      </c>
      <c r="CN6868" s="56" t="s">
        <v>214</v>
      </c>
      <c r="CO6868" s="52"/>
      <c r="CP6868" s="52"/>
      <c r="CQ6868" s="52"/>
      <c r="CR6868" s="52"/>
      <c r="CS6868" s="52"/>
      <c r="CT6868" s="52"/>
      <c r="CU6868" s="33"/>
      <c r="CV6868" s="33"/>
    </row>
    <row r="6869" spans="74:100">
      <c r="BV6869" s="62"/>
      <c r="BW6869" s="62"/>
      <c r="BX6869" s="62"/>
      <c r="BY6869" s="62"/>
      <c r="BZ6869" s="62"/>
      <c r="CA6869" s="62"/>
      <c r="CB6869" s="62"/>
      <c r="CC6869" s="62"/>
      <c r="CD6869" s="62"/>
      <c r="CE6869" s="62"/>
      <c r="CF6869" s="62"/>
      <c r="CL6869" s="56" t="s">
        <v>21866</v>
      </c>
      <c r="CM6869" s="56"/>
      <c r="CN6869" s="56"/>
      <c r="CO6869" s="52"/>
      <c r="CP6869" s="52"/>
      <c r="CQ6869" s="52"/>
      <c r="CR6869" s="52"/>
      <c r="CS6869" s="52"/>
      <c r="CT6869" s="52"/>
      <c r="CU6869" s="33"/>
      <c r="CV6869" s="33"/>
    </row>
    <row r="6870" spans="74:100">
      <c r="BV6870" s="62"/>
      <c r="BW6870" s="62"/>
      <c r="BX6870" s="62"/>
      <c r="BY6870" s="62"/>
      <c r="BZ6870" s="62"/>
      <c r="CA6870" s="62"/>
      <c r="CB6870" s="62"/>
      <c r="CC6870" s="62"/>
      <c r="CD6870" s="62"/>
      <c r="CE6870" s="62"/>
      <c r="CF6870" s="62"/>
      <c r="CL6870" s="56" t="s">
        <v>5070</v>
      </c>
      <c r="CM6870" s="56" t="s">
        <v>3118</v>
      </c>
      <c r="CN6870" s="56" t="s">
        <v>3118</v>
      </c>
      <c r="CO6870" s="52"/>
      <c r="CP6870" s="52"/>
      <c r="CQ6870" s="52"/>
      <c r="CR6870" s="52"/>
      <c r="CS6870" s="52"/>
      <c r="CT6870" s="52"/>
      <c r="CU6870" s="33"/>
      <c r="CV6870" s="33"/>
    </row>
    <row r="6871" spans="74:100">
      <c r="BV6871" s="62"/>
      <c r="BW6871" s="62"/>
      <c r="BX6871" s="62"/>
      <c r="BY6871" s="62"/>
      <c r="BZ6871" s="62"/>
      <c r="CA6871" s="62"/>
      <c r="CB6871" s="62"/>
      <c r="CC6871" s="62"/>
      <c r="CD6871" s="62"/>
      <c r="CE6871" s="62"/>
      <c r="CF6871" s="62"/>
      <c r="CL6871" s="56" t="s">
        <v>17780</v>
      </c>
      <c r="CM6871" s="56"/>
      <c r="CN6871" s="56"/>
      <c r="CO6871" s="52"/>
      <c r="CP6871" s="52"/>
      <c r="CQ6871" s="52"/>
      <c r="CR6871" s="52"/>
      <c r="CS6871" s="52"/>
      <c r="CT6871" s="52"/>
      <c r="CU6871" s="33"/>
      <c r="CV6871" s="33"/>
    </row>
    <row r="6872" spans="74:100">
      <c r="BV6872" s="62"/>
      <c r="BW6872" s="62"/>
      <c r="BX6872" s="62"/>
      <c r="BY6872" s="62"/>
      <c r="BZ6872" s="62"/>
      <c r="CA6872" s="62"/>
      <c r="CB6872" s="62"/>
      <c r="CC6872" s="62"/>
      <c r="CD6872" s="62"/>
      <c r="CE6872" s="62"/>
      <c r="CF6872" s="62"/>
      <c r="CL6872" s="56" t="s">
        <v>5071</v>
      </c>
      <c r="CM6872" s="56" t="s">
        <v>217</v>
      </c>
      <c r="CN6872" s="56" t="s">
        <v>217</v>
      </c>
      <c r="CO6872" s="52"/>
      <c r="CP6872" s="52"/>
      <c r="CQ6872" s="52"/>
      <c r="CR6872" s="52"/>
      <c r="CS6872" s="52"/>
      <c r="CT6872" s="52"/>
      <c r="CU6872" s="33"/>
      <c r="CV6872" s="33"/>
    </row>
    <row r="6873" spans="74:100">
      <c r="BV6873" s="62"/>
      <c r="BW6873" s="62"/>
      <c r="BX6873" s="62"/>
      <c r="BY6873" s="62"/>
      <c r="BZ6873" s="62"/>
      <c r="CA6873" s="62"/>
      <c r="CB6873" s="62"/>
      <c r="CC6873" s="62"/>
      <c r="CD6873" s="62"/>
      <c r="CE6873" s="62"/>
      <c r="CF6873" s="62"/>
      <c r="CL6873" s="56" t="s">
        <v>18983</v>
      </c>
      <c r="CM6873" s="56"/>
      <c r="CN6873" s="56"/>
      <c r="CO6873" s="52"/>
      <c r="CP6873" s="52"/>
      <c r="CQ6873" s="52"/>
      <c r="CR6873" s="52"/>
      <c r="CS6873" s="52"/>
      <c r="CT6873" s="52"/>
      <c r="CU6873" s="33"/>
      <c r="CV6873" s="33"/>
    </row>
    <row r="6874" spans="74:100">
      <c r="BV6874" s="62"/>
      <c r="BW6874" s="62"/>
      <c r="BX6874" s="62"/>
      <c r="BY6874" s="62"/>
      <c r="BZ6874" s="62"/>
      <c r="CA6874" s="62"/>
      <c r="CB6874" s="62"/>
      <c r="CC6874" s="62"/>
      <c r="CD6874" s="62"/>
      <c r="CE6874" s="62"/>
      <c r="CF6874" s="62"/>
      <c r="CL6874" s="56" t="s">
        <v>5072</v>
      </c>
      <c r="CM6874" s="56" t="s">
        <v>3118</v>
      </c>
      <c r="CN6874" s="56" t="s">
        <v>3118</v>
      </c>
      <c r="CO6874" s="52"/>
      <c r="CP6874" s="52"/>
      <c r="CQ6874" s="52"/>
      <c r="CR6874" s="52"/>
      <c r="CS6874" s="52"/>
      <c r="CT6874" s="52"/>
      <c r="CU6874" s="33"/>
      <c r="CV6874" s="33"/>
    </row>
    <row r="6875" spans="74:100">
      <c r="BV6875" s="62"/>
      <c r="BW6875" s="62"/>
      <c r="BX6875" s="62"/>
      <c r="BY6875" s="62"/>
      <c r="BZ6875" s="62"/>
      <c r="CA6875" s="62"/>
      <c r="CB6875" s="62"/>
      <c r="CC6875" s="62"/>
      <c r="CD6875" s="62"/>
      <c r="CE6875" s="62"/>
      <c r="CF6875" s="62"/>
      <c r="CL6875" s="56" t="s">
        <v>20562</v>
      </c>
      <c r="CM6875" s="56"/>
      <c r="CN6875" s="56"/>
      <c r="CO6875" s="52"/>
      <c r="CP6875" s="52"/>
      <c r="CQ6875" s="52"/>
      <c r="CR6875" s="52"/>
      <c r="CS6875" s="52"/>
      <c r="CT6875" s="52"/>
      <c r="CU6875" s="33"/>
      <c r="CV6875" s="33"/>
    </row>
    <row r="6876" spans="74:100">
      <c r="BV6876" s="62"/>
      <c r="BW6876" s="62"/>
      <c r="BX6876" s="62"/>
      <c r="BY6876" s="62"/>
      <c r="BZ6876" s="62"/>
      <c r="CA6876" s="62"/>
      <c r="CB6876" s="62"/>
      <c r="CC6876" s="62"/>
      <c r="CD6876" s="62"/>
      <c r="CE6876" s="62"/>
      <c r="CF6876" s="62"/>
      <c r="CL6876" s="56" t="s">
        <v>5073</v>
      </c>
      <c r="CM6876" s="56" t="s">
        <v>217</v>
      </c>
      <c r="CN6876" s="56" t="s">
        <v>217</v>
      </c>
      <c r="CO6876" s="52"/>
      <c r="CP6876" s="52"/>
      <c r="CQ6876" s="52"/>
      <c r="CR6876" s="52"/>
      <c r="CS6876" s="52"/>
      <c r="CT6876" s="52"/>
      <c r="CU6876" s="33"/>
      <c r="CV6876" s="33"/>
    </row>
    <row r="6877" spans="74:100">
      <c r="BV6877" s="62"/>
      <c r="BW6877" s="62"/>
      <c r="BX6877" s="62"/>
      <c r="BY6877" s="62"/>
      <c r="BZ6877" s="62"/>
      <c r="CA6877" s="62"/>
      <c r="CB6877" s="62"/>
      <c r="CC6877" s="62"/>
      <c r="CD6877" s="62"/>
      <c r="CE6877" s="62"/>
      <c r="CF6877" s="62"/>
      <c r="CL6877" s="56" t="s">
        <v>18984</v>
      </c>
      <c r="CM6877" s="56"/>
      <c r="CN6877" s="56"/>
      <c r="CO6877" s="52"/>
      <c r="CP6877" s="52"/>
      <c r="CQ6877" s="52"/>
      <c r="CR6877" s="52"/>
      <c r="CS6877" s="52"/>
      <c r="CT6877" s="52"/>
      <c r="CU6877" s="33"/>
      <c r="CV6877" s="33"/>
    </row>
    <row r="6878" spans="74:100">
      <c r="BV6878" s="62"/>
      <c r="BW6878" s="62"/>
      <c r="BX6878" s="62"/>
      <c r="BY6878" s="62"/>
      <c r="BZ6878" s="62"/>
      <c r="CA6878" s="62"/>
      <c r="CB6878" s="62"/>
      <c r="CC6878" s="62"/>
      <c r="CD6878" s="62"/>
      <c r="CE6878" s="62"/>
      <c r="CF6878" s="62"/>
      <c r="CL6878" s="56" t="s">
        <v>1723</v>
      </c>
      <c r="CM6878" s="56" t="s">
        <v>215</v>
      </c>
      <c r="CN6878" s="56" t="s">
        <v>215</v>
      </c>
      <c r="CO6878" s="52"/>
      <c r="CP6878" s="52"/>
      <c r="CQ6878" s="52"/>
      <c r="CR6878" s="52"/>
      <c r="CS6878" s="52"/>
      <c r="CT6878" s="52"/>
      <c r="CU6878" s="33"/>
      <c r="CV6878" s="33"/>
    </row>
    <row r="6879" spans="74:100">
      <c r="BV6879" s="62"/>
      <c r="BW6879" s="62"/>
      <c r="BX6879" s="62"/>
      <c r="BY6879" s="62"/>
      <c r="BZ6879" s="62"/>
      <c r="CA6879" s="62"/>
      <c r="CB6879" s="62"/>
      <c r="CC6879" s="62"/>
      <c r="CD6879" s="62"/>
      <c r="CE6879" s="62"/>
      <c r="CF6879" s="62"/>
      <c r="CL6879" s="56" t="s">
        <v>21867</v>
      </c>
      <c r="CM6879" s="56"/>
      <c r="CN6879" s="56"/>
      <c r="CO6879" s="52"/>
      <c r="CP6879" s="52"/>
      <c r="CQ6879" s="52"/>
      <c r="CR6879" s="52"/>
      <c r="CS6879" s="52"/>
      <c r="CT6879" s="52"/>
      <c r="CU6879" s="33"/>
      <c r="CV6879" s="33"/>
    </row>
    <row r="6880" spans="74:100">
      <c r="BV6880" s="62"/>
      <c r="BW6880" s="62"/>
      <c r="BX6880" s="62"/>
      <c r="BY6880" s="62"/>
      <c r="BZ6880" s="62"/>
      <c r="CA6880" s="62"/>
      <c r="CB6880" s="62"/>
      <c r="CC6880" s="62"/>
      <c r="CD6880" s="62"/>
      <c r="CE6880" s="62"/>
      <c r="CF6880" s="62"/>
      <c r="CL6880" s="56" t="s">
        <v>27874</v>
      </c>
      <c r="CM6880" s="56" t="s">
        <v>217</v>
      </c>
      <c r="CN6880" s="56" t="s">
        <v>217</v>
      </c>
      <c r="CO6880" s="52"/>
      <c r="CP6880" s="52"/>
      <c r="CQ6880" s="52"/>
      <c r="CR6880" s="52"/>
      <c r="CS6880" s="52"/>
      <c r="CT6880" s="52"/>
      <c r="CU6880" s="33"/>
      <c r="CV6880" s="33"/>
    </row>
    <row r="6881" spans="74:100">
      <c r="BV6881" s="62"/>
      <c r="BW6881" s="62"/>
      <c r="BX6881" s="62"/>
      <c r="BY6881" s="62"/>
      <c r="BZ6881" s="62"/>
      <c r="CA6881" s="62"/>
      <c r="CB6881" s="62"/>
      <c r="CC6881" s="62"/>
      <c r="CD6881" s="62"/>
      <c r="CE6881" s="62"/>
      <c r="CF6881" s="62"/>
      <c r="CL6881" s="56" t="s">
        <v>27875</v>
      </c>
      <c r="CM6881" s="56"/>
      <c r="CN6881" s="56"/>
      <c r="CO6881" s="52"/>
      <c r="CP6881" s="52"/>
      <c r="CQ6881" s="52"/>
      <c r="CR6881" s="52"/>
      <c r="CS6881" s="52"/>
      <c r="CT6881" s="52"/>
      <c r="CU6881" s="33"/>
      <c r="CV6881" s="33"/>
    </row>
    <row r="6882" spans="74:100">
      <c r="BV6882" s="62"/>
      <c r="BW6882" s="62"/>
      <c r="BX6882" s="62"/>
      <c r="BY6882" s="62"/>
      <c r="BZ6882" s="62"/>
      <c r="CA6882" s="62"/>
      <c r="CB6882" s="62"/>
      <c r="CC6882" s="62"/>
      <c r="CD6882" s="62"/>
      <c r="CE6882" s="62"/>
      <c r="CF6882" s="62"/>
      <c r="CL6882" s="56" t="s">
        <v>1724</v>
      </c>
      <c r="CM6882" s="56" t="s">
        <v>215</v>
      </c>
      <c r="CN6882" s="56" t="s">
        <v>215</v>
      </c>
      <c r="CO6882" s="52"/>
      <c r="CP6882" s="52"/>
      <c r="CQ6882" s="52"/>
      <c r="CR6882" s="52"/>
      <c r="CS6882" s="52"/>
      <c r="CT6882" s="52"/>
      <c r="CU6882" s="33"/>
      <c r="CV6882" s="33"/>
    </row>
    <row r="6883" spans="74:100">
      <c r="BV6883" s="62"/>
      <c r="BW6883" s="62"/>
      <c r="BX6883" s="62"/>
      <c r="BY6883" s="62"/>
      <c r="BZ6883" s="62"/>
      <c r="CA6883" s="62"/>
      <c r="CB6883" s="62"/>
      <c r="CC6883" s="62"/>
      <c r="CD6883" s="62"/>
      <c r="CE6883" s="62"/>
      <c r="CF6883" s="62"/>
      <c r="CL6883" s="56" t="s">
        <v>21868</v>
      </c>
      <c r="CM6883" s="56"/>
      <c r="CN6883" s="56"/>
      <c r="CO6883" s="52"/>
      <c r="CP6883" s="52"/>
      <c r="CQ6883" s="52"/>
      <c r="CR6883" s="52"/>
      <c r="CS6883" s="52"/>
      <c r="CT6883" s="52"/>
      <c r="CU6883" s="33"/>
      <c r="CV6883" s="33"/>
    </row>
    <row r="6884" spans="74:100">
      <c r="BV6884" s="62"/>
      <c r="BW6884" s="62"/>
      <c r="BX6884" s="62"/>
      <c r="BY6884" s="62"/>
      <c r="BZ6884" s="62"/>
      <c r="CA6884" s="62"/>
      <c r="CB6884" s="62"/>
      <c r="CC6884" s="62"/>
      <c r="CD6884" s="62"/>
      <c r="CE6884" s="62"/>
      <c r="CF6884" s="62"/>
      <c r="CL6884" s="56" t="s">
        <v>1725</v>
      </c>
      <c r="CM6884" s="56" t="s">
        <v>217</v>
      </c>
      <c r="CN6884" s="56" t="s">
        <v>217</v>
      </c>
      <c r="CO6884" s="52"/>
      <c r="CP6884" s="52"/>
      <c r="CQ6884" s="52"/>
      <c r="CR6884" s="52"/>
      <c r="CS6884" s="52"/>
      <c r="CT6884" s="52"/>
      <c r="CU6884" s="33"/>
      <c r="CV6884" s="33"/>
    </row>
    <row r="6885" spans="74:100">
      <c r="BV6885" s="62"/>
      <c r="BW6885" s="62"/>
      <c r="BX6885" s="62"/>
      <c r="BY6885" s="62"/>
      <c r="BZ6885" s="62"/>
      <c r="CA6885" s="62"/>
      <c r="CB6885" s="62"/>
      <c r="CC6885" s="62"/>
      <c r="CD6885" s="62"/>
      <c r="CE6885" s="62"/>
      <c r="CF6885" s="62"/>
      <c r="CL6885" s="56" t="s">
        <v>21869</v>
      </c>
      <c r="CM6885" s="56"/>
      <c r="CN6885" s="56"/>
      <c r="CO6885" s="52"/>
      <c r="CP6885" s="52"/>
      <c r="CQ6885" s="52"/>
      <c r="CR6885" s="52"/>
      <c r="CS6885" s="52"/>
      <c r="CT6885" s="52"/>
      <c r="CU6885" s="33"/>
      <c r="CV6885" s="33"/>
    </row>
    <row r="6886" spans="74:100">
      <c r="BV6886" s="62"/>
      <c r="BW6886" s="62"/>
      <c r="BX6886" s="62"/>
      <c r="BY6886" s="62"/>
      <c r="BZ6886" s="62"/>
      <c r="CA6886" s="62"/>
      <c r="CB6886" s="62"/>
      <c r="CC6886" s="62"/>
      <c r="CD6886" s="62"/>
      <c r="CE6886" s="62"/>
      <c r="CF6886" s="62"/>
      <c r="CL6886" s="56" t="s">
        <v>1726</v>
      </c>
      <c r="CM6886" s="56" t="s">
        <v>214</v>
      </c>
      <c r="CN6886" s="56" t="s">
        <v>214</v>
      </c>
      <c r="CO6886" s="52"/>
      <c r="CP6886" s="52"/>
      <c r="CQ6886" s="52"/>
      <c r="CR6886" s="52"/>
      <c r="CS6886" s="52"/>
      <c r="CT6886" s="52"/>
      <c r="CU6886" s="33"/>
      <c r="CV6886" s="33"/>
    </row>
    <row r="6887" spans="74:100">
      <c r="BV6887" s="62"/>
      <c r="BW6887" s="62"/>
      <c r="BX6887" s="62"/>
      <c r="BY6887" s="62"/>
      <c r="BZ6887" s="62"/>
      <c r="CA6887" s="62"/>
      <c r="CB6887" s="62"/>
      <c r="CC6887" s="62"/>
      <c r="CD6887" s="62"/>
      <c r="CE6887" s="62"/>
      <c r="CF6887" s="62"/>
      <c r="CL6887" s="56" t="s">
        <v>21870</v>
      </c>
      <c r="CM6887" s="56"/>
      <c r="CN6887" s="56"/>
      <c r="CO6887" s="52"/>
      <c r="CP6887" s="52"/>
      <c r="CQ6887" s="52"/>
      <c r="CR6887" s="52"/>
      <c r="CS6887" s="52"/>
      <c r="CT6887" s="52"/>
      <c r="CU6887" s="33"/>
      <c r="CV6887" s="33"/>
    </row>
    <row r="6888" spans="74:100">
      <c r="BV6888" s="62"/>
      <c r="BW6888" s="62"/>
      <c r="BX6888" s="62"/>
      <c r="BY6888" s="62"/>
      <c r="BZ6888" s="62"/>
      <c r="CA6888" s="62"/>
      <c r="CB6888" s="62"/>
      <c r="CC6888" s="62"/>
      <c r="CD6888" s="62"/>
      <c r="CE6888" s="62"/>
      <c r="CF6888" s="62"/>
      <c r="CL6888" s="56" t="s">
        <v>1727</v>
      </c>
      <c r="CM6888" s="56" t="s">
        <v>216</v>
      </c>
      <c r="CN6888" s="56" t="s">
        <v>216</v>
      </c>
      <c r="CO6888" s="52"/>
      <c r="CP6888" s="52"/>
      <c r="CQ6888" s="52"/>
      <c r="CR6888" s="52"/>
      <c r="CS6888" s="52"/>
      <c r="CT6888" s="52"/>
      <c r="CU6888" s="33"/>
      <c r="CV6888" s="33"/>
    </row>
    <row r="6889" spans="74:100">
      <c r="BV6889" s="62"/>
      <c r="BW6889" s="62"/>
      <c r="BX6889" s="62"/>
      <c r="BY6889" s="62"/>
      <c r="BZ6889" s="62"/>
      <c r="CA6889" s="62"/>
      <c r="CB6889" s="62"/>
      <c r="CC6889" s="62"/>
      <c r="CD6889" s="62"/>
      <c r="CE6889" s="62"/>
      <c r="CF6889" s="62"/>
      <c r="CL6889" s="56" t="s">
        <v>21871</v>
      </c>
      <c r="CM6889" s="56"/>
      <c r="CN6889" s="56"/>
      <c r="CO6889" s="52"/>
      <c r="CP6889" s="52"/>
      <c r="CQ6889" s="52"/>
      <c r="CR6889" s="52"/>
      <c r="CS6889" s="52"/>
      <c r="CT6889" s="52"/>
      <c r="CU6889" s="33"/>
      <c r="CV6889" s="33"/>
    </row>
    <row r="6890" spans="74:100">
      <c r="BV6890" s="62"/>
      <c r="BW6890" s="62"/>
      <c r="BX6890" s="62"/>
      <c r="BY6890" s="62"/>
      <c r="BZ6890" s="62"/>
      <c r="CA6890" s="62"/>
      <c r="CB6890" s="62"/>
      <c r="CC6890" s="62"/>
      <c r="CD6890" s="62"/>
      <c r="CE6890" s="62"/>
      <c r="CF6890" s="62"/>
      <c r="CL6890" s="56" t="s">
        <v>20497</v>
      </c>
      <c r="CM6890" s="56" t="s">
        <v>215</v>
      </c>
      <c r="CN6890" s="56" t="s">
        <v>215</v>
      </c>
      <c r="CO6890" s="52"/>
      <c r="CP6890" s="52"/>
      <c r="CQ6890" s="52"/>
      <c r="CR6890" s="52"/>
      <c r="CS6890" s="52"/>
      <c r="CT6890" s="52"/>
      <c r="CU6890" s="33"/>
      <c r="CV6890" s="33"/>
    </row>
    <row r="6891" spans="74:100">
      <c r="BV6891" s="62"/>
      <c r="BW6891" s="62"/>
      <c r="BX6891" s="62"/>
      <c r="BY6891" s="62"/>
      <c r="BZ6891" s="62"/>
      <c r="CA6891" s="62"/>
      <c r="CB6891" s="62"/>
      <c r="CC6891" s="62"/>
      <c r="CD6891" s="62"/>
      <c r="CE6891" s="62"/>
      <c r="CF6891" s="62"/>
      <c r="CL6891" s="56" t="s">
        <v>21872</v>
      </c>
      <c r="CM6891" s="56"/>
      <c r="CN6891" s="56"/>
      <c r="CO6891" s="52"/>
      <c r="CP6891" s="52"/>
      <c r="CQ6891" s="52"/>
      <c r="CR6891" s="52"/>
      <c r="CS6891" s="52"/>
      <c r="CT6891" s="52"/>
      <c r="CU6891" s="33"/>
      <c r="CV6891" s="33"/>
    </row>
    <row r="6892" spans="74:100">
      <c r="BV6892" s="62"/>
      <c r="BW6892" s="62"/>
      <c r="BX6892" s="62"/>
      <c r="BY6892" s="62"/>
      <c r="BZ6892" s="62"/>
      <c r="CA6892" s="62"/>
      <c r="CB6892" s="62"/>
      <c r="CC6892" s="62"/>
      <c r="CD6892" s="62"/>
      <c r="CE6892" s="62"/>
      <c r="CF6892" s="62"/>
      <c r="CL6892" s="56" t="s">
        <v>1728</v>
      </c>
      <c r="CM6892" s="56" t="s">
        <v>216</v>
      </c>
      <c r="CN6892" s="56" t="s">
        <v>216</v>
      </c>
      <c r="CO6892" s="52"/>
      <c r="CP6892" s="52"/>
      <c r="CQ6892" s="52"/>
      <c r="CR6892" s="52"/>
      <c r="CS6892" s="52"/>
      <c r="CT6892" s="52"/>
      <c r="CU6892" s="33"/>
      <c r="CV6892" s="33"/>
    </row>
    <row r="6893" spans="74:100">
      <c r="BV6893" s="62"/>
      <c r="BW6893" s="62"/>
      <c r="BX6893" s="62"/>
      <c r="BY6893" s="62"/>
      <c r="BZ6893" s="62"/>
      <c r="CA6893" s="62"/>
      <c r="CB6893" s="62"/>
      <c r="CC6893" s="62"/>
      <c r="CD6893" s="62"/>
      <c r="CE6893" s="62"/>
      <c r="CF6893" s="62"/>
      <c r="CL6893" s="56" t="s">
        <v>21873</v>
      </c>
      <c r="CM6893" s="56"/>
      <c r="CN6893" s="56"/>
      <c r="CO6893" s="52"/>
      <c r="CP6893" s="52"/>
      <c r="CQ6893" s="52"/>
      <c r="CR6893" s="52"/>
      <c r="CS6893" s="52"/>
      <c r="CT6893" s="52"/>
      <c r="CU6893" s="33"/>
      <c r="CV6893" s="33"/>
    </row>
    <row r="6894" spans="74:100">
      <c r="BV6894" s="62"/>
      <c r="BW6894" s="62"/>
      <c r="BX6894" s="62"/>
      <c r="BY6894" s="62"/>
      <c r="BZ6894" s="62"/>
      <c r="CA6894" s="62"/>
      <c r="CB6894" s="62"/>
      <c r="CC6894" s="62"/>
      <c r="CD6894" s="62"/>
      <c r="CE6894" s="62"/>
      <c r="CF6894" s="62"/>
      <c r="CL6894" s="56" t="s">
        <v>1729</v>
      </c>
      <c r="CM6894" s="56" t="s">
        <v>216</v>
      </c>
      <c r="CN6894" s="56" t="s">
        <v>216</v>
      </c>
      <c r="CO6894" s="52"/>
      <c r="CP6894" s="52"/>
      <c r="CQ6894" s="52"/>
      <c r="CR6894" s="52"/>
      <c r="CS6894" s="52"/>
      <c r="CT6894" s="52"/>
      <c r="CU6894" s="33"/>
      <c r="CV6894" s="33"/>
    </row>
    <row r="6895" spans="74:100">
      <c r="BV6895" s="62"/>
      <c r="BW6895" s="62"/>
      <c r="BX6895" s="62"/>
      <c r="BY6895" s="62"/>
      <c r="BZ6895" s="62"/>
      <c r="CA6895" s="62"/>
      <c r="CB6895" s="62"/>
      <c r="CC6895" s="62"/>
      <c r="CD6895" s="62"/>
      <c r="CE6895" s="62"/>
      <c r="CF6895" s="62"/>
      <c r="CL6895" s="56" t="s">
        <v>21874</v>
      </c>
      <c r="CM6895" s="56"/>
      <c r="CN6895" s="56"/>
      <c r="CO6895" s="52"/>
      <c r="CP6895" s="52"/>
      <c r="CQ6895" s="52"/>
      <c r="CR6895" s="52"/>
      <c r="CS6895" s="52"/>
      <c r="CT6895" s="52"/>
      <c r="CU6895" s="33"/>
      <c r="CV6895" s="33"/>
    </row>
    <row r="6896" spans="74:100">
      <c r="BV6896" s="62"/>
      <c r="BW6896" s="62"/>
      <c r="BX6896" s="62"/>
      <c r="BY6896" s="62"/>
      <c r="BZ6896" s="62"/>
      <c r="CA6896" s="62"/>
      <c r="CB6896" s="62"/>
      <c r="CC6896" s="62"/>
      <c r="CD6896" s="62"/>
      <c r="CE6896" s="62"/>
      <c r="CF6896" s="62"/>
      <c r="CL6896" s="56" t="s">
        <v>5074</v>
      </c>
      <c r="CM6896" s="56" t="s">
        <v>217</v>
      </c>
      <c r="CN6896" s="56" t="s">
        <v>217</v>
      </c>
      <c r="CO6896" s="52"/>
      <c r="CP6896" s="52"/>
      <c r="CQ6896" s="52"/>
      <c r="CR6896" s="52"/>
      <c r="CS6896" s="52"/>
      <c r="CT6896" s="52"/>
      <c r="CU6896" s="33"/>
      <c r="CV6896" s="33"/>
    </row>
    <row r="6897" spans="74:100">
      <c r="BV6897" s="62"/>
      <c r="BW6897" s="62"/>
      <c r="BX6897" s="62"/>
      <c r="BY6897" s="62"/>
      <c r="BZ6897" s="62"/>
      <c r="CA6897" s="62"/>
      <c r="CB6897" s="62"/>
      <c r="CC6897" s="62"/>
      <c r="CD6897" s="62"/>
      <c r="CE6897" s="62"/>
      <c r="CF6897" s="62"/>
      <c r="CL6897" s="56" t="s">
        <v>18986</v>
      </c>
      <c r="CM6897" s="56"/>
      <c r="CN6897" s="56"/>
      <c r="CO6897" s="52"/>
      <c r="CP6897" s="52"/>
      <c r="CQ6897" s="52"/>
      <c r="CR6897" s="52"/>
      <c r="CS6897" s="52"/>
      <c r="CT6897" s="52"/>
      <c r="CU6897" s="33"/>
      <c r="CV6897" s="33"/>
    </row>
    <row r="6898" spans="74:100">
      <c r="BV6898" s="62"/>
      <c r="BW6898" s="62"/>
      <c r="BX6898" s="62"/>
      <c r="BY6898" s="62"/>
      <c r="BZ6898" s="62"/>
      <c r="CA6898" s="62"/>
      <c r="CB6898" s="62"/>
      <c r="CC6898" s="62"/>
      <c r="CD6898" s="62"/>
      <c r="CE6898" s="62"/>
      <c r="CF6898" s="62"/>
      <c r="CL6898" s="56" t="s">
        <v>21875</v>
      </c>
      <c r="CM6898" s="56" t="s">
        <v>217</v>
      </c>
      <c r="CN6898" s="56" t="s">
        <v>217</v>
      </c>
      <c r="CO6898" s="52"/>
      <c r="CP6898" s="52"/>
      <c r="CQ6898" s="52"/>
      <c r="CR6898" s="52"/>
      <c r="CS6898" s="52"/>
      <c r="CT6898" s="52"/>
      <c r="CU6898" s="33"/>
      <c r="CV6898" s="33"/>
    </row>
    <row r="6899" spans="74:100">
      <c r="BV6899" s="62"/>
      <c r="BW6899" s="62"/>
      <c r="BX6899" s="62"/>
      <c r="BY6899" s="62"/>
      <c r="BZ6899" s="62"/>
      <c r="CA6899" s="62"/>
      <c r="CB6899" s="62"/>
      <c r="CC6899" s="62"/>
      <c r="CD6899" s="62"/>
      <c r="CE6899" s="62"/>
      <c r="CF6899" s="62"/>
      <c r="CL6899" s="56" t="s">
        <v>18985</v>
      </c>
      <c r="CM6899" s="56"/>
      <c r="CN6899" s="56"/>
      <c r="CO6899" s="52"/>
      <c r="CP6899" s="52"/>
      <c r="CQ6899" s="52"/>
      <c r="CR6899" s="52"/>
      <c r="CS6899" s="52"/>
      <c r="CT6899" s="52"/>
      <c r="CU6899" s="33"/>
      <c r="CV6899" s="33"/>
    </row>
    <row r="6900" spans="74:100">
      <c r="BV6900" s="62"/>
      <c r="BW6900" s="62"/>
      <c r="BX6900" s="62"/>
      <c r="BY6900" s="62"/>
      <c r="BZ6900" s="62"/>
      <c r="CA6900" s="62"/>
      <c r="CB6900" s="62"/>
      <c r="CC6900" s="62"/>
      <c r="CD6900" s="62"/>
      <c r="CE6900" s="62"/>
      <c r="CF6900" s="62"/>
      <c r="CL6900" s="56" t="s">
        <v>5075</v>
      </c>
      <c r="CM6900" s="56" t="s">
        <v>3118</v>
      </c>
      <c r="CN6900" s="56" t="s">
        <v>3118</v>
      </c>
      <c r="CO6900" s="52"/>
      <c r="CP6900" s="52"/>
      <c r="CQ6900" s="52"/>
      <c r="CR6900" s="52"/>
      <c r="CS6900" s="52"/>
      <c r="CT6900" s="52"/>
      <c r="CU6900" s="33"/>
      <c r="CV6900" s="33"/>
    </row>
    <row r="6901" spans="74:100">
      <c r="BV6901" s="62"/>
      <c r="BW6901" s="62"/>
      <c r="BX6901" s="62"/>
      <c r="BY6901" s="62"/>
      <c r="BZ6901" s="62"/>
      <c r="CA6901" s="62"/>
      <c r="CB6901" s="62"/>
      <c r="CC6901" s="62"/>
      <c r="CD6901" s="62"/>
      <c r="CE6901" s="62"/>
      <c r="CF6901" s="62"/>
      <c r="CL6901" s="56" t="s">
        <v>18987</v>
      </c>
      <c r="CM6901" s="56"/>
      <c r="CN6901" s="56"/>
      <c r="CO6901" s="52"/>
      <c r="CP6901" s="52"/>
      <c r="CQ6901" s="52"/>
      <c r="CR6901" s="52"/>
      <c r="CS6901" s="52"/>
      <c r="CT6901" s="52"/>
      <c r="CU6901" s="33"/>
      <c r="CV6901" s="33"/>
    </row>
    <row r="6902" spans="74:100">
      <c r="BV6902" s="62"/>
      <c r="BW6902" s="62"/>
      <c r="BX6902" s="62"/>
      <c r="BY6902" s="62"/>
      <c r="BZ6902" s="62"/>
      <c r="CA6902" s="62"/>
      <c r="CB6902" s="62"/>
      <c r="CC6902" s="62"/>
      <c r="CD6902" s="62"/>
      <c r="CE6902" s="62"/>
      <c r="CF6902" s="62"/>
      <c r="CL6902" s="56" t="s">
        <v>5076</v>
      </c>
      <c r="CM6902" s="56" t="s">
        <v>217</v>
      </c>
      <c r="CN6902" s="56" t="s">
        <v>217</v>
      </c>
      <c r="CO6902" s="52"/>
      <c r="CP6902" s="52"/>
      <c r="CQ6902" s="52"/>
      <c r="CR6902" s="52"/>
      <c r="CS6902" s="52"/>
      <c r="CT6902" s="52"/>
      <c r="CU6902" s="33"/>
      <c r="CV6902" s="33"/>
    </row>
    <row r="6903" spans="74:100">
      <c r="BV6903" s="62"/>
      <c r="BW6903" s="62"/>
      <c r="BX6903" s="62"/>
      <c r="BY6903" s="62"/>
      <c r="BZ6903" s="62"/>
      <c r="CA6903" s="62"/>
      <c r="CB6903" s="62"/>
      <c r="CC6903" s="62"/>
      <c r="CD6903" s="62"/>
      <c r="CE6903" s="62"/>
      <c r="CF6903" s="62"/>
      <c r="CL6903" s="56" t="s">
        <v>20563</v>
      </c>
      <c r="CM6903" s="56"/>
      <c r="CN6903" s="56"/>
      <c r="CO6903" s="52"/>
      <c r="CP6903" s="52"/>
      <c r="CQ6903" s="52"/>
      <c r="CR6903" s="52"/>
      <c r="CS6903" s="52"/>
      <c r="CT6903" s="52"/>
      <c r="CU6903" s="33"/>
      <c r="CV6903" s="33"/>
    </row>
    <row r="6904" spans="74:100">
      <c r="BV6904" s="62"/>
      <c r="BW6904" s="62"/>
      <c r="BX6904" s="62"/>
      <c r="BY6904" s="62"/>
      <c r="BZ6904" s="62"/>
      <c r="CA6904" s="62"/>
      <c r="CB6904" s="62"/>
      <c r="CC6904" s="62"/>
      <c r="CD6904" s="62"/>
      <c r="CE6904" s="62"/>
      <c r="CF6904" s="62"/>
      <c r="CL6904" s="56" t="s">
        <v>5077</v>
      </c>
      <c r="CM6904" s="56" t="s">
        <v>3118</v>
      </c>
      <c r="CN6904" s="56" t="s">
        <v>3118</v>
      </c>
      <c r="CO6904" s="52"/>
      <c r="CP6904" s="52"/>
      <c r="CQ6904" s="52"/>
      <c r="CR6904" s="52"/>
      <c r="CS6904" s="52"/>
      <c r="CT6904" s="52"/>
      <c r="CU6904" s="33"/>
      <c r="CV6904" s="33"/>
    </row>
    <row r="6905" spans="74:100">
      <c r="BV6905" s="62"/>
      <c r="BW6905" s="62"/>
      <c r="BX6905" s="62"/>
      <c r="BY6905" s="62"/>
      <c r="BZ6905" s="62"/>
      <c r="CA6905" s="62"/>
      <c r="CB6905" s="62"/>
      <c r="CC6905" s="62"/>
      <c r="CD6905" s="62"/>
      <c r="CE6905" s="62"/>
      <c r="CF6905" s="62"/>
      <c r="CL6905" s="56" t="s">
        <v>18988</v>
      </c>
      <c r="CM6905" s="56"/>
      <c r="CN6905" s="56"/>
      <c r="CO6905" s="52"/>
      <c r="CP6905" s="52"/>
      <c r="CQ6905" s="52"/>
      <c r="CR6905" s="52"/>
      <c r="CS6905" s="52"/>
      <c r="CT6905" s="52"/>
      <c r="CU6905" s="33"/>
      <c r="CV6905" s="33"/>
    </row>
    <row r="6906" spans="74:100">
      <c r="BV6906" s="62"/>
      <c r="BW6906" s="62"/>
      <c r="BX6906" s="62"/>
      <c r="BY6906" s="62"/>
      <c r="BZ6906" s="62"/>
      <c r="CA6906" s="62"/>
      <c r="CB6906" s="62"/>
      <c r="CC6906" s="62"/>
      <c r="CD6906" s="62"/>
      <c r="CE6906" s="62"/>
      <c r="CF6906" s="62"/>
      <c r="CL6906" s="56" t="s">
        <v>1730</v>
      </c>
      <c r="CM6906" s="56" t="s">
        <v>213</v>
      </c>
      <c r="CN6906" s="56" t="s">
        <v>213</v>
      </c>
      <c r="CO6906" s="52"/>
      <c r="CP6906" s="52"/>
      <c r="CQ6906" s="52"/>
      <c r="CR6906" s="52"/>
      <c r="CS6906" s="52"/>
      <c r="CT6906" s="52"/>
      <c r="CU6906" s="33"/>
      <c r="CV6906" s="33"/>
    </row>
    <row r="6907" spans="74:100">
      <c r="BV6907" s="62"/>
      <c r="BW6907" s="62"/>
      <c r="BX6907" s="62"/>
      <c r="BY6907" s="62"/>
      <c r="BZ6907" s="62"/>
      <c r="CA6907" s="62"/>
      <c r="CB6907" s="62"/>
      <c r="CC6907" s="62"/>
      <c r="CD6907" s="62"/>
      <c r="CE6907" s="62"/>
      <c r="CF6907" s="62"/>
      <c r="CL6907" s="56" t="s">
        <v>21876</v>
      </c>
      <c r="CM6907" s="56"/>
      <c r="CN6907" s="56"/>
      <c r="CO6907" s="52"/>
      <c r="CP6907" s="52"/>
      <c r="CQ6907" s="52"/>
      <c r="CR6907" s="52"/>
      <c r="CS6907" s="52"/>
      <c r="CT6907" s="52"/>
      <c r="CU6907" s="33"/>
      <c r="CV6907" s="33"/>
    </row>
    <row r="6908" spans="74:100">
      <c r="BV6908" s="62"/>
      <c r="BW6908" s="62"/>
      <c r="BX6908" s="62"/>
      <c r="BY6908" s="62"/>
      <c r="BZ6908" s="62"/>
      <c r="CA6908" s="62"/>
      <c r="CB6908" s="62"/>
      <c r="CC6908" s="62"/>
      <c r="CD6908" s="62"/>
      <c r="CE6908" s="62"/>
      <c r="CF6908" s="62"/>
      <c r="CL6908" s="56" t="s">
        <v>5078</v>
      </c>
      <c r="CM6908" s="56" t="s">
        <v>217</v>
      </c>
      <c r="CN6908" s="56" t="s">
        <v>217</v>
      </c>
      <c r="CO6908" s="52"/>
      <c r="CP6908" s="52"/>
      <c r="CQ6908" s="52"/>
      <c r="CR6908" s="52"/>
      <c r="CS6908" s="52"/>
      <c r="CT6908" s="52"/>
      <c r="CU6908" s="33"/>
      <c r="CV6908" s="33"/>
    </row>
    <row r="6909" spans="74:100">
      <c r="BV6909" s="62"/>
      <c r="BW6909" s="62"/>
      <c r="BX6909" s="62"/>
      <c r="BY6909" s="62"/>
      <c r="BZ6909" s="62"/>
      <c r="CA6909" s="62"/>
      <c r="CB6909" s="62"/>
      <c r="CC6909" s="62"/>
      <c r="CD6909" s="62"/>
      <c r="CE6909" s="62"/>
      <c r="CF6909" s="62"/>
      <c r="CL6909" s="56" t="s">
        <v>18989</v>
      </c>
      <c r="CM6909" s="56"/>
      <c r="CN6909" s="56"/>
      <c r="CO6909" s="52"/>
      <c r="CP6909" s="52"/>
      <c r="CQ6909" s="52"/>
      <c r="CR6909" s="52"/>
      <c r="CS6909" s="52"/>
      <c r="CT6909" s="52"/>
      <c r="CU6909" s="33"/>
      <c r="CV6909" s="33"/>
    </row>
    <row r="6910" spans="74:100">
      <c r="BV6910" s="62"/>
      <c r="BW6910" s="62"/>
      <c r="BX6910" s="62"/>
      <c r="BY6910" s="62"/>
      <c r="BZ6910" s="62"/>
      <c r="CA6910" s="62"/>
      <c r="CB6910" s="62"/>
      <c r="CC6910" s="62"/>
      <c r="CD6910" s="62"/>
      <c r="CE6910" s="62"/>
      <c r="CF6910" s="62"/>
      <c r="CL6910" s="56" t="s">
        <v>5079</v>
      </c>
      <c r="CM6910" s="56" t="s">
        <v>217</v>
      </c>
      <c r="CN6910" s="56" t="s">
        <v>217</v>
      </c>
      <c r="CO6910" s="52"/>
      <c r="CP6910" s="52"/>
      <c r="CQ6910" s="52"/>
      <c r="CR6910" s="52"/>
      <c r="CS6910" s="52"/>
      <c r="CT6910" s="52"/>
      <c r="CU6910" s="33"/>
      <c r="CV6910" s="33"/>
    </row>
    <row r="6911" spans="74:100">
      <c r="BV6911" s="62"/>
      <c r="BW6911" s="62"/>
      <c r="BX6911" s="62"/>
      <c r="BY6911" s="62"/>
      <c r="BZ6911" s="62"/>
      <c r="CA6911" s="62"/>
      <c r="CB6911" s="62"/>
      <c r="CC6911" s="62"/>
      <c r="CD6911" s="62"/>
      <c r="CE6911" s="62"/>
      <c r="CF6911" s="62"/>
      <c r="CL6911" s="56" t="s">
        <v>18990</v>
      </c>
      <c r="CM6911" s="56"/>
      <c r="CN6911" s="56"/>
      <c r="CO6911" s="52"/>
      <c r="CP6911" s="52"/>
      <c r="CQ6911" s="52"/>
      <c r="CR6911" s="52"/>
      <c r="CS6911" s="52"/>
      <c r="CT6911" s="52"/>
      <c r="CU6911" s="33"/>
      <c r="CV6911" s="33"/>
    </row>
    <row r="6912" spans="74:100">
      <c r="BV6912" s="62"/>
      <c r="BW6912" s="62"/>
      <c r="BX6912" s="62"/>
      <c r="BY6912" s="62"/>
      <c r="BZ6912" s="62"/>
      <c r="CA6912" s="62"/>
      <c r="CB6912" s="62"/>
      <c r="CC6912" s="62"/>
      <c r="CD6912" s="62"/>
      <c r="CE6912" s="62"/>
      <c r="CF6912" s="62"/>
      <c r="CL6912" s="56" t="s">
        <v>5080</v>
      </c>
      <c r="CM6912" s="56" t="s">
        <v>217</v>
      </c>
      <c r="CN6912" s="56" t="s">
        <v>217</v>
      </c>
      <c r="CO6912" s="52"/>
      <c r="CP6912" s="52"/>
      <c r="CQ6912" s="52"/>
      <c r="CR6912" s="52"/>
      <c r="CS6912" s="52"/>
      <c r="CT6912" s="52"/>
      <c r="CU6912" s="33"/>
      <c r="CV6912" s="33"/>
    </row>
    <row r="6913" spans="74:100">
      <c r="BV6913" s="62"/>
      <c r="BW6913" s="62"/>
      <c r="BX6913" s="62"/>
      <c r="BY6913" s="62"/>
      <c r="BZ6913" s="62"/>
      <c r="CA6913" s="62"/>
      <c r="CB6913" s="62"/>
      <c r="CC6913" s="62"/>
      <c r="CD6913" s="62"/>
      <c r="CE6913" s="62"/>
      <c r="CF6913" s="62"/>
      <c r="CL6913" s="56" t="s">
        <v>18991</v>
      </c>
      <c r="CM6913" s="56"/>
      <c r="CN6913" s="56"/>
      <c r="CO6913" s="52"/>
      <c r="CP6913" s="52"/>
      <c r="CQ6913" s="52"/>
      <c r="CR6913" s="52"/>
      <c r="CS6913" s="52"/>
      <c r="CT6913" s="52"/>
      <c r="CU6913" s="33"/>
      <c r="CV6913" s="33"/>
    </row>
    <row r="6914" spans="74:100">
      <c r="BV6914" s="62"/>
      <c r="BW6914" s="62"/>
      <c r="BX6914" s="62"/>
      <c r="BY6914" s="62"/>
      <c r="BZ6914" s="62"/>
      <c r="CA6914" s="62"/>
      <c r="CB6914" s="62"/>
      <c r="CC6914" s="62"/>
      <c r="CD6914" s="62"/>
      <c r="CE6914" s="62"/>
      <c r="CF6914" s="62"/>
      <c r="CL6914" s="56" t="s">
        <v>27876</v>
      </c>
      <c r="CM6914" s="56" t="s">
        <v>213</v>
      </c>
      <c r="CN6914" s="56" t="s">
        <v>213</v>
      </c>
      <c r="CO6914" s="52"/>
      <c r="CP6914" s="52"/>
      <c r="CQ6914" s="52"/>
      <c r="CR6914" s="52"/>
      <c r="CS6914" s="52"/>
      <c r="CT6914" s="52"/>
      <c r="CU6914" s="33"/>
      <c r="CV6914" s="33"/>
    </row>
    <row r="6915" spans="74:100">
      <c r="BV6915" s="62"/>
      <c r="BW6915" s="62"/>
      <c r="BX6915" s="62"/>
      <c r="BY6915" s="62"/>
      <c r="BZ6915" s="62"/>
      <c r="CA6915" s="62"/>
      <c r="CB6915" s="62"/>
      <c r="CC6915" s="62"/>
      <c r="CD6915" s="62"/>
      <c r="CE6915" s="62"/>
      <c r="CF6915" s="62"/>
      <c r="CL6915" s="56" t="s">
        <v>27877</v>
      </c>
      <c r="CM6915" s="56"/>
      <c r="CN6915" s="56"/>
      <c r="CO6915" s="52"/>
      <c r="CP6915" s="52"/>
      <c r="CQ6915" s="52"/>
      <c r="CR6915" s="52"/>
      <c r="CS6915" s="52"/>
      <c r="CT6915" s="52"/>
      <c r="CU6915" s="33"/>
      <c r="CV6915" s="33"/>
    </row>
    <row r="6916" spans="74:100">
      <c r="BV6916" s="62"/>
      <c r="BW6916" s="62"/>
      <c r="BX6916" s="62"/>
      <c r="BY6916" s="62"/>
      <c r="BZ6916" s="62"/>
      <c r="CA6916" s="62"/>
      <c r="CB6916" s="62"/>
      <c r="CC6916" s="62"/>
      <c r="CD6916" s="62"/>
      <c r="CE6916" s="62"/>
      <c r="CF6916" s="62"/>
      <c r="CL6916" s="56" t="s">
        <v>5081</v>
      </c>
      <c r="CM6916" s="56" t="s">
        <v>217</v>
      </c>
      <c r="CN6916" s="56" t="s">
        <v>217</v>
      </c>
      <c r="CO6916" s="52"/>
      <c r="CP6916" s="52"/>
      <c r="CQ6916" s="52"/>
      <c r="CR6916" s="52"/>
      <c r="CS6916" s="52"/>
      <c r="CT6916" s="52"/>
      <c r="CU6916" s="33"/>
      <c r="CV6916" s="33"/>
    </row>
    <row r="6917" spans="74:100">
      <c r="BV6917" s="62"/>
      <c r="BW6917" s="62"/>
      <c r="BX6917" s="62"/>
      <c r="BY6917" s="62"/>
      <c r="BZ6917" s="62"/>
      <c r="CA6917" s="62"/>
      <c r="CB6917" s="62"/>
      <c r="CC6917" s="62"/>
      <c r="CD6917" s="62"/>
      <c r="CE6917" s="62"/>
      <c r="CF6917" s="62"/>
      <c r="CL6917" s="56" t="s">
        <v>18992</v>
      </c>
      <c r="CM6917" s="56"/>
      <c r="CN6917" s="56"/>
      <c r="CO6917" s="52"/>
      <c r="CP6917" s="52"/>
      <c r="CQ6917" s="52"/>
      <c r="CR6917" s="52"/>
      <c r="CS6917" s="52"/>
      <c r="CT6917" s="52"/>
      <c r="CU6917" s="33"/>
      <c r="CV6917" s="33"/>
    </row>
    <row r="6918" spans="74:100">
      <c r="BV6918" s="62"/>
      <c r="BW6918" s="62"/>
      <c r="BX6918" s="62"/>
      <c r="BY6918" s="62"/>
      <c r="BZ6918" s="62"/>
      <c r="CA6918" s="62"/>
      <c r="CB6918" s="62"/>
      <c r="CC6918" s="62"/>
      <c r="CD6918" s="62"/>
      <c r="CE6918" s="62"/>
      <c r="CF6918" s="62"/>
      <c r="CL6918" s="56" t="s">
        <v>1731</v>
      </c>
      <c r="CM6918" s="56" t="s">
        <v>214</v>
      </c>
      <c r="CN6918" s="56" t="s">
        <v>214</v>
      </c>
      <c r="CO6918" s="52"/>
      <c r="CP6918" s="52"/>
      <c r="CQ6918" s="52"/>
      <c r="CR6918" s="52"/>
      <c r="CS6918" s="52"/>
      <c r="CT6918" s="52"/>
      <c r="CU6918" s="33"/>
      <c r="CV6918" s="33"/>
    </row>
    <row r="6919" spans="74:100">
      <c r="BV6919" s="62"/>
      <c r="BW6919" s="62"/>
      <c r="BX6919" s="62"/>
      <c r="BY6919" s="62"/>
      <c r="BZ6919" s="62"/>
      <c r="CA6919" s="62"/>
      <c r="CB6919" s="62"/>
      <c r="CC6919" s="62"/>
      <c r="CD6919" s="62"/>
      <c r="CE6919" s="62"/>
      <c r="CF6919" s="62"/>
      <c r="CL6919" s="56" t="s">
        <v>1732</v>
      </c>
      <c r="CM6919" s="56" t="s">
        <v>215</v>
      </c>
      <c r="CN6919" s="56" t="s">
        <v>215</v>
      </c>
      <c r="CO6919" s="52"/>
      <c r="CP6919" s="52"/>
      <c r="CQ6919" s="52"/>
      <c r="CR6919" s="52"/>
      <c r="CS6919" s="52"/>
      <c r="CT6919" s="52"/>
      <c r="CU6919" s="33"/>
      <c r="CV6919" s="33"/>
    </row>
    <row r="6920" spans="74:100">
      <c r="BV6920" s="62"/>
      <c r="BW6920" s="62"/>
      <c r="BX6920" s="62"/>
      <c r="BY6920" s="62"/>
      <c r="BZ6920" s="62"/>
      <c r="CA6920" s="62"/>
      <c r="CB6920" s="62"/>
      <c r="CC6920" s="62"/>
      <c r="CD6920" s="62"/>
      <c r="CE6920" s="62"/>
      <c r="CF6920" s="62"/>
      <c r="CL6920" s="56" t="s">
        <v>21877</v>
      </c>
      <c r="CM6920" s="56"/>
      <c r="CN6920" s="56"/>
      <c r="CO6920" s="52"/>
      <c r="CP6920" s="52"/>
      <c r="CQ6920" s="52"/>
      <c r="CR6920" s="52"/>
      <c r="CS6920" s="52"/>
      <c r="CT6920" s="52"/>
      <c r="CU6920" s="33"/>
      <c r="CV6920" s="33"/>
    </row>
    <row r="6921" spans="74:100">
      <c r="BV6921" s="62"/>
      <c r="BW6921" s="62"/>
      <c r="BX6921" s="62"/>
      <c r="BY6921" s="62"/>
      <c r="BZ6921" s="62"/>
      <c r="CA6921" s="62"/>
      <c r="CB6921" s="62"/>
      <c r="CC6921" s="62"/>
      <c r="CD6921" s="62"/>
      <c r="CE6921" s="62"/>
      <c r="CF6921" s="62"/>
      <c r="CL6921" s="56" t="s">
        <v>5082</v>
      </c>
      <c r="CM6921" s="56" t="s">
        <v>217</v>
      </c>
      <c r="CN6921" s="56" t="s">
        <v>217</v>
      </c>
      <c r="CO6921" s="52"/>
      <c r="CP6921" s="52"/>
      <c r="CQ6921" s="52"/>
      <c r="CR6921" s="52"/>
      <c r="CS6921" s="52"/>
      <c r="CT6921" s="52"/>
      <c r="CU6921" s="33"/>
      <c r="CV6921" s="33"/>
    </row>
    <row r="6922" spans="74:100">
      <c r="BV6922" s="62"/>
      <c r="BW6922" s="62"/>
      <c r="BX6922" s="62"/>
      <c r="BY6922" s="62"/>
      <c r="BZ6922" s="62"/>
      <c r="CA6922" s="62"/>
      <c r="CB6922" s="62"/>
      <c r="CC6922" s="62"/>
      <c r="CD6922" s="62"/>
      <c r="CE6922" s="62"/>
      <c r="CF6922" s="62"/>
      <c r="CL6922" s="56" t="s">
        <v>18993</v>
      </c>
      <c r="CM6922" s="56"/>
      <c r="CN6922" s="56"/>
      <c r="CO6922" s="52"/>
      <c r="CP6922" s="52"/>
      <c r="CQ6922" s="52"/>
      <c r="CR6922" s="52"/>
      <c r="CS6922" s="52"/>
      <c r="CT6922" s="52"/>
      <c r="CU6922" s="33"/>
      <c r="CV6922" s="33"/>
    </row>
    <row r="6923" spans="74:100">
      <c r="BV6923" s="62"/>
      <c r="BW6923" s="62"/>
      <c r="BX6923" s="62"/>
      <c r="BY6923" s="62"/>
      <c r="BZ6923" s="62"/>
      <c r="CA6923" s="62"/>
      <c r="CB6923" s="62"/>
      <c r="CC6923" s="62"/>
      <c r="CD6923" s="62"/>
      <c r="CE6923" s="62"/>
      <c r="CF6923" s="62"/>
      <c r="CL6923" s="56" t="s">
        <v>5083</v>
      </c>
      <c r="CM6923" s="56" t="s">
        <v>217</v>
      </c>
      <c r="CN6923" s="56" t="s">
        <v>217</v>
      </c>
      <c r="CO6923" s="52"/>
      <c r="CP6923" s="52"/>
      <c r="CQ6923" s="52"/>
      <c r="CR6923" s="52"/>
      <c r="CS6923" s="52"/>
      <c r="CT6923" s="52"/>
      <c r="CU6923" s="33"/>
      <c r="CV6923" s="33"/>
    </row>
    <row r="6924" spans="74:100">
      <c r="BV6924" s="62"/>
      <c r="BW6924" s="62"/>
      <c r="BX6924" s="62"/>
      <c r="BY6924" s="62"/>
      <c r="BZ6924" s="62"/>
      <c r="CA6924" s="62"/>
      <c r="CB6924" s="62"/>
      <c r="CC6924" s="62"/>
      <c r="CD6924" s="62"/>
      <c r="CE6924" s="62"/>
      <c r="CF6924" s="62"/>
      <c r="CL6924" s="56" t="s">
        <v>18994</v>
      </c>
      <c r="CM6924" s="56"/>
      <c r="CN6924" s="56"/>
      <c r="CO6924" s="52"/>
      <c r="CP6924" s="52"/>
      <c r="CQ6924" s="52"/>
      <c r="CR6924" s="52"/>
      <c r="CS6924" s="52"/>
      <c r="CT6924" s="52"/>
      <c r="CU6924" s="33"/>
      <c r="CV6924" s="33"/>
    </row>
    <row r="6925" spans="74:100">
      <c r="BV6925" s="62"/>
      <c r="BW6925" s="62"/>
      <c r="BX6925" s="62"/>
      <c r="BY6925" s="62"/>
      <c r="BZ6925" s="62"/>
      <c r="CA6925" s="62"/>
      <c r="CB6925" s="62"/>
      <c r="CC6925" s="62"/>
      <c r="CD6925" s="62"/>
      <c r="CE6925" s="62"/>
      <c r="CF6925" s="62"/>
      <c r="CL6925" s="56" t="s">
        <v>1733</v>
      </c>
      <c r="CM6925" s="56" t="s">
        <v>213</v>
      </c>
      <c r="CN6925" s="56" t="s">
        <v>213</v>
      </c>
      <c r="CO6925" s="52"/>
      <c r="CP6925" s="52"/>
      <c r="CQ6925" s="52"/>
      <c r="CR6925" s="52"/>
      <c r="CS6925" s="52"/>
      <c r="CT6925" s="52"/>
      <c r="CU6925" s="33"/>
      <c r="CV6925" s="33"/>
    </row>
    <row r="6926" spans="74:100">
      <c r="BV6926" s="62"/>
      <c r="BW6926" s="62"/>
      <c r="BX6926" s="62"/>
      <c r="BY6926" s="62"/>
      <c r="BZ6926" s="62"/>
      <c r="CA6926" s="62"/>
      <c r="CB6926" s="62"/>
      <c r="CC6926" s="62"/>
      <c r="CD6926" s="62"/>
      <c r="CE6926" s="62"/>
      <c r="CF6926" s="62"/>
      <c r="CL6926" s="56" t="s">
        <v>21878</v>
      </c>
      <c r="CM6926" s="56"/>
      <c r="CN6926" s="56"/>
      <c r="CO6926" s="52"/>
      <c r="CP6926" s="52"/>
      <c r="CQ6926" s="52"/>
      <c r="CR6926" s="52"/>
      <c r="CS6926" s="52"/>
      <c r="CT6926" s="52"/>
      <c r="CU6926" s="33"/>
      <c r="CV6926" s="33"/>
    </row>
    <row r="6927" spans="74:100">
      <c r="BV6927" s="62"/>
      <c r="BW6927" s="62"/>
      <c r="BX6927" s="62"/>
      <c r="BY6927" s="62"/>
      <c r="BZ6927" s="62"/>
      <c r="CA6927" s="62"/>
      <c r="CB6927" s="62"/>
      <c r="CC6927" s="62"/>
      <c r="CD6927" s="62"/>
      <c r="CE6927" s="62"/>
      <c r="CF6927" s="62"/>
      <c r="CL6927" s="56" t="s">
        <v>1734</v>
      </c>
      <c r="CM6927" s="56" t="s">
        <v>213</v>
      </c>
      <c r="CN6927" s="56" t="s">
        <v>213</v>
      </c>
      <c r="CO6927" s="52"/>
      <c r="CP6927" s="52"/>
      <c r="CQ6927" s="52"/>
      <c r="CR6927" s="52"/>
      <c r="CS6927" s="52"/>
      <c r="CT6927" s="52"/>
      <c r="CU6927" s="33"/>
      <c r="CV6927" s="33"/>
    </row>
    <row r="6928" spans="74:100">
      <c r="BV6928" s="62"/>
      <c r="BW6928" s="62"/>
      <c r="BX6928" s="62"/>
      <c r="BY6928" s="62"/>
      <c r="BZ6928" s="62"/>
      <c r="CA6928" s="62"/>
      <c r="CB6928" s="62"/>
      <c r="CC6928" s="62"/>
      <c r="CD6928" s="62"/>
      <c r="CE6928" s="62"/>
      <c r="CF6928" s="62"/>
      <c r="CL6928" s="56" t="s">
        <v>21879</v>
      </c>
      <c r="CM6928" s="56"/>
      <c r="CN6928" s="56"/>
      <c r="CO6928" s="52"/>
      <c r="CP6928" s="52"/>
      <c r="CQ6928" s="52"/>
      <c r="CR6928" s="52"/>
      <c r="CS6928" s="52"/>
      <c r="CT6928" s="52"/>
      <c r="CU6928" s="33"/>
      <c r="CV6928" s="33"/>
    </row>
    <row r="6929" spans="74:100">
      <c r="BV6929" s="62"/>
      <c r="BW6929" s="62"/>
      <c r="BX6929" s="62"/>
      <c r="BY6929" s="62"/>
      <c r="BZ6929" s="62"/>
      <c r="CA6929" s="62"/>
      <c r="CB6929" s="62"/>
      <c r="CC6929" s="62"/>
      <c r="CD6929" s="62"/>
      <c r="CE6929" s="62"/>
      <c r="CF6929" s="62"/>
      <c r="CL6929" s="56" t="s">
        <v>5084</v>
      </c>
      <c r="CM6929" s="56" t="s">
        <v>217</v>
      </c>
      <c r="CN6929" s="56" t="s">
        <v>217</v>
      </c>
      <c r="CO6929" s="52"/>
      <c r="CP6929" s="52"/>
      <c r="CQ6929" s="52"/>
      <c r="CR6929" s="52"/>
      <c r="CS6929" s="52"/>
      <c r="CT6929" s="52"/>
      <c r="CU6929" s="33"/>
      <c r="CV6929" s="33"/>
    </row>
    <row r="6930" spans="74:100">
      <c r="BV6930" s="62"/>
      <c r="BW6930" s="62"/>
      <c r="BX6930" s="62"/>
      <c r="BY6930" s="62"/>
      <c r="BZ6930" s="62"/>
      <c r="CA6930" s="62"/>
      <c r="CB6930" s="62"/>
      <c r="CC6930" s="62"/>
      <c r="CD6930" s="62"/>
      <c r="CE6930" s="62"/>
      <c r="CF6930" s="62"/>
      <c r="CL6930" s="56" t="s">
        <v>18995</v>
      </c>
      <c r="CM6930" s="56"/>
      <c r="CN6930" s="56"/>
      <c r="CO6930" s="52"/>
      <c r="CP6930" s="52"/>
      <c r="CQ6930" s="52"/>
      <c r="CR6930" s="52"/>
      <c r="CS6930" s="52"/>
      <c r="CT6930" s="52"/>
      <c r="CU6930" s="33"/>
      <c r="CV6930" s="33"/>
    </row>
    <row r="6931" spans="74:100">
      <c r="BV6931" s="62"/>
      <c r="BW6931" s="62"/>
      <c r="BX6931" s="62"/>
      <c r="BY6931" s="62"/>
      <c r="BZ6931" s="62"/>
      <c r="CA6931" s="62"/>
      <c r="CB6931" s="62"/>
      <c r="CC6931" s="62"/>
      <c r="CD6931" s="62"/>
      <c r="CE6931" s="62"/>
      <c r="CF6931" s="62"/>
      <c r="CL6931" s="56" t="s">
        <v>5085</v>
      </c>
      <c r="CM6931" s="56" t="s">
        <v>217</v>
      </c>
      <c r="CN6931" s="56" t="s">
        <v>217</v>
      </c>
      <c r="CO6931" s="52"/>
      <c r="CP6931" s="52"/>
      <c r="CQ6931" s="52"/>
      <c r="CR6931" s="52"/>
      <c r="CS6931" s="52"/>
      <c r="CT6931" s="52"/>
      <c r="CU6931" s="33"/>
      <c r="CV6931" s="33"/>
    </row>
    <row r="6932" spans="74:100">
      <c r="BV6932" s="62"/>
      <c r="BW6932" s="62"/>
      <c r="BX6932" s="62"/>
      <c r="BY6932" s="62"/>
      <c r="BZ6932" s="62"/>
      <c r="CA6932" s="62"/>
      <c r="CB6932" s="62"/>
      <c r="CC6932" s="62"/>
      <c r="CD6932" s="62"/>
      <c r="CE6932" s="62"/>
      <c r="CF6932" s="62"/>
      <c r="CL6932" s="56" t="s">
        <v>18996</v>
      </c>
      <c r="CM6932" s="56"/>
      <c r="CN6932" s="56"/>
      <c r="CO6932" s="52"/>
      <c r="CP6932" s="52"/>
      <c r="CQ6932" s="52"/>
      <c r="CR6932" s="52"/>
      <c r="CS6932" s="52"/>
      <c r="CT6932" s="52"/>
      <c r="CU6932" s="33"/>
      <c r="CV6932" s="33"/>
    </row>
    <row r="6933" spans="74:100">
      <c r="BV6933" s="62"/>
      <c r="BW6933" s="62"/>
      <c r="BX6933" s="62"/>
      <c r="BY6933" s="62"/>
      <c r="BZ6933" s="62"/>
      <c r="CA6933" s="62"/>
      <c r="CB6933" s="62"/>
      <c r="CC6933" s="62"/>
      <c r="CD6933" s="62"/>
      <c r="CE6933" s="62"/>
      <c r="CF6933" s="62"/>
      <c r="CL6933" s="56" t="s">
        <v>5086</v>
      </c>
      <c r="CM6933" s="56" t="s">
        <v>217</v>
      </c>
      <c r="CN6933" s="56" t="s">
        <v>217</v>
      </c>
      <c r="CO6933" s="52"/>
      <c r="CP6933" s="52"/>
      <c r="CQ6933" s="52"/>
      <c r="CR6933" s="52"/>
      <c r="CS6933" s="52"/>
      <c r="CT6933" s="52"/>
      <c r="CU6933" s="33"/>
      <c r="CV6933" s="33"/>
    </row>
    <row r="6934" spans="74:100">
      <c r="BV6934" s="62"/>
      <c r="BW6934" s="62"/>
      <c r="BX6934" s="62"/>
      <c r="BY6934" s="62"/>
      <c r="BZ6934" s="62"/>
      <c r="CA6934" s="62"/>
      <c r="CB6934" s="62"/>
      <c r="CC6934" s="62"/>
      <c r="CD6934" s="62"/>
      <c r="CE6934" s="62"/>
      <c r="CF6934" s="62"/>
      <c r="CL6934" s="56" t="s">
        <v>18997</v>
      </c>
      <c r="CM6934" s="56"/>
      <c r="CN6934" s="56"/>
      <c r="CO6934" s="52"/>
      <c r="CP6934" s="52"/>
      <c r="CQ6934" s="52"/>
      <c r="CR6934" s="52"/>
      <c r="CS6934" s="52"/>
      <c r="CT6934" s="52"/>
      <c r="CU6934" s="33"/>
      <c r="CV6934" s="33"/>
    </row>
    <row r="6935" spans="74:100">
      <c r="BV6935" s="62"/>
      <c r="BW6935" s="62"/>
      <c r="BX6935" s="62"/>
      <c r="BY6935" s="62"/>
      <c r="BZ6935" s="62"/>
      <c r="CA6935" s="62"/>
      <c r="CB6935" s="62"/>
      <c r="CC6935" s="62"/>
      <c r="CD6935" s="62"/>
      <c r="CE6935" s="62"/>
      <c r="CF6935" s="62"/>
      <c r="CL6935" s="56" t="s">
        <v>5087</v>
      </c>
      <c r="CM6935" s="56" t="s">
        <v>217</v>
      </c>
      <c r="CN6935" s="56" t="s">
        <v>217</v>
      </c>
      <c r="CO6935" s="52"/>
      <c r="CP6935" s="52"/>
      <c r="CQ6935" s="52"/>
      <c r="CR6935" s="52"/>
      <c r="CS6935" s="52"/>
      <c r="CT6935" s="52"/>
      <c r="CU6935" s="33"/>
      <c r="CV6935" s="33"/>
    </row>
    <row r="6936" spans="74:100">
      <c r="BV6936" s="62"/>
      <c r="BW6936" s="62"/>
      <c r="BX6936" s="62"/>
      <c r="BY6936" s="62"/>
      <c r="BZ6936" s="62"/>
      <c r="CA6936" s="62"/>
      <c r="CB6936" s="62"/>
      <c r="CC6936" s="62"/>
      <c r="CD6936" s="62"/>
      <c r="CE6936" s="62"/>
      <c r="CF6936" s="62"/>
      <c r="CL6936" s="56" t="s">
        <v>18998</v>
      </c>
      <c r="CM6936" s="56"/>
      <c r="CN6936" s="56"/>
      <c r="CO6936" s="52"/>
      <c r="CP6936" s="52"/>
      <c r="CQ6936" s="52"/>
      <c r="CR6936" s="52"/>
      <c r="CS6936" s="52"/>
      <c r="CT6936" s="52"/>
      <c r="CU6936" s="33"/>
      <c r="CV6936" s="33"/>
    </row>
    <row r="6937" spans="74:100">
      <c r="BV6937" s="62"/>
      <c r="BW6937" s="62"/>
      <c r="BX6937" s="62"/>
      <c r="BY6937" s="62"/>
      <c r="BZ6937" s="62"/>
      <c r="CA6937" s="62"/>
      <c r="CB6937" s="62"/>
      <c r="CC6937" s="62"/>
      <c r="CD6937" s="62"/>
      <c r="CE6937" s="62"/>
      <c r="CF6937" s="62"/>
      <c r="CL6937" s="56" t="s">
        <v>5088</v>
      </c>
      <c r="CM6937" s="56" t="s">
        <v>217</v>
      </c>
      <c r="CN6937" s="56" t="s">
        <v>217</v>
      </c>
      <c r="CO6937" s="52"/>
      <c r="CP6937" s="52"/>
      <c r="CQ6937" s="52"/>
      <c r="CR6937" s="52"/>
      <c r="CS6937" s="52"/>
      <c r="CT6937" s="52"/>
      <c r="CU6937" s="33"/>
      <c r="CV6937" s="33"/>
    </row>
    <row r="6938" spans="74:100">
      <c r="BV6938" s="62"/>
      <c r="BW6938" s="62"/>
      <c r="BX6938" s="62"/>
      <c r="BY6938" s="62"/>
      <c r="BZ6938" s="62"/>
      <c r="CA6938" s="62"/>
      <c r="CB6938" s="62"/>
      <c r="CC6938" s="62"/>
      <c r="CD6938" s="62"/>
      <c r="CE6938" s="62"/>
      <c r="CF6938" s="62"/>
      <c r="CL6938" s="56" t="s">
        <v>18999</v>
      </c>
      <c r="CM6938" s="56"/>
      <c r="CN6938" s="56"/>
      <c r="CO6938" s="52"/>
      <c r="CP6938" s="52"/>
      <c r="CQ6938" s="52"/>
      <c r="CR6938" s="52"/>
      <c r="CS6938" s="52"/>
      <c r="CT6938" s="52"/>
      <c r="CU6938" s="33"/>
      <c r="CV6938" s="33"/>
    </row>
    <row r="6939" spans="74:100">
      <c r="BV6939" s="62"/>
      <c r="BW6939" s="62"/>
      <c r="BX6939" s="62"/>
      <c r="BY6939" s="62"/>
      <c r="BZ6939" s="62"/>
      <c r="CA6939" s="62"/>
      <c r="CB6939" s="62"/>
      <c r="CC6939" s="62"/>
      <c r="CD6939" s="62"/>
      <c r="CE6939" s="62"/>
      <c r="CF6939" s="62"/>
      <c r="CL6939" s="56" t="s">
        <v>5089</v>
      </c>
      <c r="CM6939" s="56" t="s">
        <v>217</v>
      </c>
      <c r="CN6939" s="56" t="s">
        <v>217</v>
      </c>
      <c r="CO6939" s="52"/>
      <c r="CP6939" s="52"/>
      <c r="CQ6939" s="52"/>
      <c r="CR6939" s="52"/>
      <c r="CS6939" s="52"/>
      <c r="CT6939" s="52"/>
      <c r="CU6939" s="33"/>
      <c r="CV6939" s="33"/>
    </row>
    <row r="6940" spans="74:100">
      <c r="BV6940" s="62"/>
      <c r="BW6940" s="62"/>
      <c r="BX6940" s="62"/>
      <c r="BY6940" s="62"/>
      <c r="BZ6940" s="62"/>
      <c r="CA6940" s="62"/>
      <c r="CB6940" s="62"/>
      <c r="CC6940" s="62"/>
      <c r="CD6940" s="62"/>
      <c r="CE6940" s="62"/>
      <c r="CF6940" s="62"/>
      <c r="CL6940" s="56" t="s">
        <v>19000</v>
      </c>
      <c r="CM6940" s="56"/>
      <c r="CN6940" s="56"/>
      <c r="CO6940" s="52"/>
      <c r="CP6940" s="52"/>
      <c r="CQ6940" s="52"/>
      <c r="CR6940" s="52"/>
      <c r="CS6940" s="52"/>
      <c r="CT6940" s="52"/>
      <c r="CU6940" s="33"/>
      <c r="CV6940" s="33"/>
    </row>
    <row r="6941" spans="74:100">
      <c r="BV6941" s="62"/>
      <c r="BW6941" s="62"/>
      <c r="BX6941" s="62"/>
      <c r="BY6941" s="62"/>
      <c r="BZ6941" s="62"/>
      <c r="CA6941" s="62"/>
      <c r="CB6941" s="62"/>
      <c r="CC6941" s="62"/>
      <c r="CD6941" s="62"/>
      <c r="CE6941" s="62"/>
      <c r="CF6941" s="62"/>
      <c r="CL6941" s="56" t="s">
        <v>1736</v>
      </c>
      <c r="CM6941" s="56" t="s">
        <v>213</v>
      </c>
      <c r="CN6941" s="56" t="s">
        <v>213</v>
      </c>
      <c r="CO6941" s="52"/>
      <c r="CP6941" s="52"/>
      <c r="CQ6941" s="52"/>
      <c r="CR6941" s="52"/>
      <c r="CS6941" s="52"/>
      <c r="CT6941" s="52"/>
      <c r="CU6941" s="33"/>
      <c r="CV6941" s="33"/>
    </row>
    <row r="6942" spans="74:100">
      <c r="BV6942" s="62"/>
      <c r="BW6942" s="62"/>
      <c r="BX6942" s="62"/>
      <c r="BY6942" s="62"/>
      <c r="BZ6942" s="62"/>
      <c r="CA6942" s="62"/>
      <c r="CB6942" s="62"/>
      <c r="CC6942" s="62"/>
      <c r="CD6942" s="62"/>
      <c r="CE6942" s="62"/>
      <c r="CF6942" s="62"/>
      <c r="CL6942" s="56" t="s">
        <v>21880</v>
      </c>
      <c r="CM6942" s="56"/>
      <c r="CN6942" s="56"/>
      <c r="CO6942" s="52"/>
      <c r="CP6942" s="52"/>
      <c r="CQ6942" s="52"/>
      <c r="CR6942" s="52"/>
      <c r="CS6942" s="52"/>
      <c r="CT6942" s="52"/>
      <c r="CU6942" s="33"/>
      <c r="CV6942" s="33"/>
    </row>
    <row r="6943" spans="74:100">
      <c r="BV6943" s="62"/>
      <c r="BW6943" s="62"/>
      <c r="BX6943" s="62"/>
      <c r="BY6943" s="62"/>
      <c r="BZ6943" s="62"/>
      <c r="CA6943" s="62"/>
      <c r="CB6943" s="62"/>
      <c r="CC6943" s="62"/>
      <c r="CD6943" s="62"/>
      <c r="CE6943" s="62"/>
      <c r="CF6943" s="62"/>
      <c r="CL6943" s="56" t="s">
        <v>1737</v>
      </c>
      <c r="CM6943" s="56" t="s">
        <v>213</v>
      </c>
      <c r="CN6943" s="56" t="s">
        <v>213</v>
      </c>
      <c r="CO6943" s="52"/>
      <c r="CP6943" s="52"/>
      <c r="CQ6943" s="52"/>
      <c r="CR6943" s="52"/>
      <c r="CS6943" s="52"/>
      <c r="CT6943" s="52"/>
      <c r="CU6943" s="33"/>
      <c r="CV6943" s="33"/>
    </row>
    <row r="6944" spans="74:100">
      <c r="BV6944" s="62"/>
      <c r="BW6944" s="62"/>
      <c r="BX6944" s="62"/>
      <c r="BY6944" s="62"/>
      <c r="BZ6944" s="62"/>
      <c r="CA6944" s="62"/>
      <c r="CB6944" s="62"/>
      <c r="CC6944" s="62"/>
      <c r="CD6944" s="62"/>
      <c r="CE6944" s="62"/>
      <c r="CF6944" s="62"/>
      <c r="CL6944" s="56" t="s">
        <v>21881</v>
      </c>
      <c r="CM6944" s="56"/>
      <c r="CN6944" s="56"/>
      <c r="CO6944" s="52"/>
      <c r="CP6944" s="52"/>
      <c r="CQ6944" s="52"/>
      <c r="CR6944" s="52"/>
      <c r="CS6944" s="52"/>
      <c r="CT6944" s="52"/>
      <c r="CU6944" s="33"/>
      <c r="CV6944" s="33"/>
    </row>
    <row r="6945" spans="74:100">
      <c r="BV6945" s="62"/>
      <c r="BW6945" s="62"/>
      <c r="BX6945" s="62"/>
      <c r="BY6945" s="62"/>
      <c r="BZ6945" s="62"/>
      <c r="CA6945" s="62"/>
      <c r="CB6945" s="62"/>
      <c r="CC6945" s="62"/>
      <c r="CD6945" s="62"/>
      <c r="CE6945" s="62"/>
      <c r="CF6945" s="62"/>
      <c r="CL6945" s="56" t="s">
        <v>27878</v>
      </c>
      <c r="CM6945" s="56" t="s">
        <v>217</v>
      </c>
      <c r="CN6945" s="56" t="s">
        <v>217</v>
      </c>
      <c r="CO6945" s="52"/>
      <c r="CP6945" s="52"/>
      <c r="CQ6945" s="52"/>
      <c r="CR6945" s="52"/>
      <c r="CS6945" s="52"/>
      <c r="CT6945" s="52"/>
      <c r="CU6945" s="33"/>
      <c r="CV6945" s="33"/>
    </row>
    <row r="6946" spans="74:100">
      <c r="BV6946" s="62"/>
      <c r="BW6946" s="62"/>
      <c r="BX6946" s="62"/>
      <c r="BY6946" s="62"/>
      <c r="BZ6946" s="62"/>
      <c r="CA6946" s="62"/>
      <c r="CB6946" s="62"/>
      <c r="CC6946" s="62"/>
      <c r="CD6946" s="62"/>
      <c r="CE6946" s="62"/>
      <c r="CF6946" s="62"/>
      <c r="CL6946" s="56" t="s">
        <v>18988</v>
      </c>
      <c r="CM6946" s="56"/>
      <c r="CN6946" s="56"/>
      <c r="CO6946" s="52"/>
      <c r="CP6946" s="52"/>
      <c r="CQ6946" s="52"/>
      <c r="CR6946" s="52"/>
      <c r="CS6946" s="52"/>
      <c r="CT6946" s="52"/>
      <c r="CU6946" s="33"/>
      <c r="CV6946" s="33"/>
    </row>
    <row r="6947" spans="74:100">
      <c r="BV6947" s="62"/>
      <c r="BW6947" s="62"/>
      <c r="BX6947" s="62"/>
      <c r="BY6947" s="62"/>
      <c r="BZ6947" s="62"/>
      <c r="CA6947" s="62"/>
      <c r="CB6947" s="62"/>
      <c r="CC6947" s="62"/>
      <c r="CD6947" s="62"/>
      <c r="CE6947" s="62"/>
      <c r="CF6947" s="62"/>
      <c r="CL6947" s="56" t="s">
        <v>5090</v>
      </c>
      <c r="CM6947" s="56" t="s">
        <v>3118</v>
      </c>
      <c r="CN6947" s="56" t="s">
        <v>3118</v>
      </c>
      <c r="CO6947" s="52"/>
      <c r="CP6947" s="52"/>
      <c r="CQ6947" s="52"/>
      <c r="CR6947" s="52"/>
      <c r="CS6947" s="52"/>
      <c r="CT6947" s="52"/>
      <c r="CU6947" s="33"/>
      <c r="CV6947" s="33"/>
    </row>
    <row r="6948" spans="74:100">
      <c r="BV6948" s="62"/>
      <c r="BW6948" s="62"/>
      <c r="BX6948" s="62"/>
      <c r="BY6948" s="62"/>
      <c r="BZ6948" s="62"/>
      <c r="CA6948" s="62"/>
      <c r="CB6948" s="62"/>
      <c r="CC6948" s="62"/>
      <c r="CD6948" s="62"/>
      <c r="CE6948" s="62"/>
      <c r="CF6948" s="62"/>
      <c r="CL6948" s="56" t="s">
        <v>19001</v>
      </c>
      <c r="CM6948" s="56"/>
      <c r="CN6948" s="56"/>
      <c r="CO6948" s="52"/>
      <c r="CP6948" s="52"/>
      <c r="CQ6948" s="52"/>
      <c r="CR6948" s="52"/>
      <c r="CS6948" s="52"/>
      <c r="CT6948" s="52"/>
      <c r="CU6948" s="33"/>
      <c r="CV6948" s="33"/>
    </row>
    <row r="6949" spans="74:100">
      <c r="BV6949" s="62"/>
      <c r="BW6949" s="62"/>
      <c r="BX6949" s="62"/>
      <c r="BY6949" s="62"/>
      <c r="BZ6949" s="62"/>
      <c r="CA6949" s="62"/>
      <c r="CB6949" s="62"/>
      <c r="CC6949" s="62"/>
      <c r="CD6949" s="62"/>
      <c r="CE6949" s="62"/>
      <c r="CF6949" s="62"/>
      <c r="CL6949" s="56" t="s">
        <v>5091</v>
      </c>
      <c r="CM6949" s="56" t="s">
        <v>217</v>
      </c>
      <c r="CN6949" s="56" t="s">
        <v>217</v>
      </c>
      <c r="CO6949" s="52"/>
      <c r="CP6949" s="52"/>
      <c r="CQ6949" s="52"/>
      <c r="CR6949" s="52"/>
      <c r="CS6949" s="52"/>
      <c r="CT6949" s="52"/>
      <c r="CU6949" s="33"/>
      <c r="CV6949" s="33"/>
    </row>
    <row r="6950" spans="74:100">
      <c r="BV6950" s="62"/>
      <c r="BW6950" s="62"/>
      <c r="BX6950" s="62"/>
      <c r="BY6950" s="62"/>
      <c r="BZ6950" s="62"/>
      <c r="CA6950" s="62"/>
      <c r="CB6950" s="62"/>
      <c r="CC6950" s="62"/>
      <c r="CD6950" s="62"/>
      <c r="CE6950" s="62"/>
      <c r="CF6950" s="62"/>
      <c r="CL6950" s="56" t="s">
        <v>19002</v>
      </c>
      <c r="CM6950" s="56"/>
      <c r="CN6950" s="56"/>
      <c r="CO6950" s="52"/>
      <c r="CP6950" s="52"/>
      <c r="CQ6950" s="52"/>
      <c r="CR6950" s="52"/>
      <c r="CS6950" s="52"/>
      <c r="CT6950" s="52"/>
      <c r="CU6950" s="33"/>
      <c r="CV6950" s="33"/>
    </row>
    <row r="6951" spans="74:100">
      <c r="BV6951" s="62"/>
      <c r="BW6951" s="62"/>
      <c r="BX6951" s="62"/>
      <c r="BY6951" s="62"/>
      <c r="BZ6951" s="62"/>
      <c r="CA6951" s="62"/>
      <c r="CB6951" s="62"/>
      <c r="CC6951" s="62"/>
      <c r="CD6951" s="62"/>
      <c r="CE6951" s="62"/>
      <c r="CF6951" s="62"/>
      <c r="CL6951" s="56" t="s">
        <v>5092</v>
      </c>
      <c r="CM6951" s="56" t="s">
        <v>3118</v>
      </c>
      <c r="CN6951" s="56" t="s">
        <v>3118</v>
      </c>
      <c r="CO6951" s="52"/>
      <c r="CP6951" s="52"/>
      <c r="CQ6951" s="52"/>
      <c r="CR6951" s="52"/>
      <c r="CS6951" s="52"/>
      <c r="CT6951" s="52"/>
      <c r="CU6951" s="33"/>
      <c r="CV6951" s="33"/>
    </row>
    <row r="6952" spans="74:100">
      <c r="BV6952" s="62"/>
      <c r="BW6952" s="62"/>
      <c r="BX6952" s="62"/>
      <c r="BY6952" s="62"/>
      <c r="BZ6952" s="62"/>
      <c r="CA6952" s="62"/>
      <c r="CB6952" s="62"/>
      <c r="CC6952" s="62"/>
      <c r="CD6952" s="62"/>
      <c r="CE6952" s="62"/>
      <c r="CF6952" s="62"/>
      <c r="CL6952" s="56" t="s">
        <v>19003</v>
      </c>
      <c r="CM6952" s="56"/>
      <c r="CN6952" s="56"/>
      <c r="CO6952" s="52"/>
      <c r="CP6952" s="52"/>
      <c r="CQ6952" s="52"/>
      <c r="CR6952" s="52"/>
      <c r="CS6952" s="52"/>
      <c r="CT6952" s="52"/>
      <c r="CU6952" s="33"/>
      <c r="CV6952" s="33"/>
    </row>
    <row r="6953" spans="74:100">
      <c r="BV6953" s="62"/>
      <c r="BW6953" s="62"/>
      <c r="BX6953" s="62"/>
      <c r="BY6953" s="62"/>
      <c r="BZ6953" s="62"/>
      <c r="CA6953" s="62"/>
      <c r="CB6953" s="62"/>
      <c r="CC6953" s="62"/>
      <c r="CD6953" s="62"/>
      <c r="CE6953" s="62"/>
      <c r="CF6953" s="62"/>
      <c r="CL6953" s="56" t="s">
        <v>5093</v>
      </c>
      <c r="CM6953" s="56" t="s">
        <v>213</v>
      </c>
      <c r="CN6953" s="56" t="s">
        <v>213</v>
      </c>
      <c r="CO6953" s="52"/>
      <c r="CP6953" s="52"/>
      <c r="CQ6953" s="52"/>
      <c r="CR6953" s="52"/>
      <c r="CS6953" s="52"/>
      <c r="CT6953" s="52"/>
      <c r="CU6953" s="33"/>
      <c r="CV6953" s="33"/>
    </row>
    <row r="6954" spans="74:100">
      <c r="BV6954" s="62"/>
      <c r="BW6954" s="62"/>
      <c r="BX6954" s="62"/>
      <c r="BY6954" s="62"/>
      <c r="BZ6954" s="62"/>
      <c r="CA6954" s="62"/>
      <c r="CB6954" s="62"/>
      <c r="CC6954" s="62"/>
      <c r="CD6954" s="62"/>
      <c r="CE6954" s="62"/>
      <c r="CF6954" s="62"/>
      <c r="CL6954" s="56" t="s">
        <v>21882</v>
      </c>
      <c r="CM6954" s="56"/>
      <c r="CN6954" s="56"/>
      <c r="CO6954" s="52"/>
      <c r="CP6954" s="52"/>
      <c r="CQ6954" s="52"/>
      <c r="CR6954" s="52"/>
      <c r="CS6954" s="52"/>
      <c r="CT6954" s="52"/>
      <c r="CU6954" s="33"/>
      <c r="CV6954" s="33"/>
    </row>
    <row r="6955" spans="74:100">
      <c r="BV6955" s="62"/>
      <c r="BW6955" s="62"/>
      <c r="BX6955" s="62"/>
      <c r="BY6955" s="62"/>
      <c r="BZ6955" s="62"/>
      <c r="CA6955" s="62"/>
      <c r="CB6955" s="62"/>
      <c r="CC6955" s="62"/>
      <c r="CD6955" s="62"/>
      <c r="CE6955" s="62"/>
      <c r="CF6955" s="62"/>
      <c r="CL6955" s="56" t="s">
        <v>5094</v>
      </c>
      <c r="CM6955" s="56" t="s">
        <v>213</v>
      </c>
      <c r="CN6955" s="56" t="s">
        <v>213</v>
      </c>
      <c r="CO6955" s="52"/>
      <c r="CP6955" s="52"/>
      <c r="CQ6955" s="52"/>
      <c r="CR6955" s="52"/>
      <c r="CS6955" s="52"/>
      <c r="CT6955" s="52"/>
      <c r="CU6955" s="33"/>
      <c r="CV6955" s="33"/>
    </row>
    <row r="6956" spans="74:100">
      <c r="BV6956" s="62"/>
      <c r="BW6956" s="62"/>
      <c r="BX6956" s="62"/>
      <c r="BY6956" s="62"/>
      <c r="BZ6956" s="62"/>
      <c r="CA6956" s="62"/>
      <c r="CB6956" s="62"/>
      <c r="CC6956" s="62"/>
      <c r="CD6956" s="62"/>
      <c r="CE6956" s="62"/>
      <c r="CF6956" s="62"/>
      <c r="CL6956" s="56" t="s">
        <v>21883</v>
      </c>
      <c r="CM6956" s="56"/>
      <c r="CN6956" s="56"/>
      <c r="CO6956" s="52"/>
      <c r="CP6956" s="52"/>
      <c r="CQ6956" s="52"/>
      <c r="CR6956" s="52"/>
      <c r="CS6956" s="52"/>
      <c r="CT6956" s="52"/>
      <c r="CU6956" s="33"/>
      <c r="CV6956" s="33"/>
    </row>
    <row r="6957" spans="74:100">
      <c r="BV6957" s="62"/>
      <c r="BW6957" s="62"/>
      <c r="BX6957" s="62"/>
      <c r="BY6957" s="62"/>
      <c r="BZ6957" s="62"/>
      <c r="CA6957" s="62"/>
      <c r="CB6957" s="62"/>
      <c r="CC6957" s="62"/>
      <c r="CD6957" s="62"/>
      <c r="CE6957" s="62"/>
      <c r="CF6957" s="62"/>
      <c r="CL6957" s="56" t="s">
        <v>1738</v>
      </c>
      <c r="CM6957" s="56" t="s">
        <v>213</v>
      </c>
      <c r="CN6957" s="56" t="s">
        <v>213</v>
      </c>
      <c r="CO6957" s="52"/>
      <c r="CP6957" s="52"/>
      <c r="CQ6957" s="52"/>
      <c r="CR6957" s="52"/>
      <c r="CS6957" s="52"/>
      <c r="CT6957" s="52"/>
      <c r="CU6957" s="33"/>
      <c r="CV6957" s="33"/>
    </row>
    <row r="6958" spans="74:100">
      <c r="BV6958" s="62"/>
      <c r="BW6958" s="62"/>
      <c r="BX6958" s="62"/>
      <c r="BY6958" s="62"/>
      <c r="BZ6958" s="62"/>
      <c r="CA6958" s="62"/>
      <c r="CB6958" s="62"/>
      <c r="CC6958" s="62"/>
      <c r="CD6958" s="62"/>
      <c r="CE6958" s="62"/>
      <c r="CF6958" s="62"/>
      <c r="CL6958" s="56" t="s">
        <v>21889</v>
      </c>
      <c r="CM6958" s="56"/>
      <c r="CN6958" s="56"/>
      <c r="CO6958" s="52"/>
      <c r="CP6958" s="52"/>
      <c r="CQ6958" s="52"/>
      <c r="CR6958" s="52"/>
      <c r="CS6958" s="52"/>
      <c r="CT6958" s="52"/>
      <c r="CU6958" s="33"/>
      <c r="CV6958" s="33"/>
    </row>
    <row r="6959" spans="74:100">
      <c r="BV6959" s="62"/>
      <c r="BW6959" s="62"/>
      <c r="BX6959" s="62"/>
      <c r="BY6959" s="62"/>
      <c r="BZ6959" s="62"/>
      <c r="CA6959" s="62"/>
      <c r="CB6959" s="62"/>
      <c r="CC6959" s="62"/>
      <c r="CD6959" s="62"/>
      <c r="CE6959" s="62"/>
      <c r="CF6959" s="62"/>
      <c r="CL6959" s="56" t="s">
        <v>1739</v>
      </c>
      <c r="CM6959" s="56" t="s">
        <v>213</v>
      </c>
      <c r="CN6959" s="56" t="s">
        <v>213</v>
      </c>
      <c r="CO6959" s="52"/>
      <c r="CP6959" s="52"/>
      <c r="CQ6959" s="52"/>
      <c r="CR6959" s="52"/>
      <c r="CS6959" s="52"/>
      <c r="CT6959" s="52"/>
      <c r="CU6959" s="33"/>
      <c r="CV6959" s="33"/>
    </row>
    <row r="6960" spans="74:100">
      <c r="BV6960" s="62"/>
      <c r="BW6960" s="62"/>
      <c r="BX6960" s="62"/>
      <c r="BY6960" s="62"/>
      <c r="BZ6960" s="62"/>
      <c r="CA6960" s="62"/>
      <c r="CB6960" s="62"/>
      <c r="CC6960" s="62"/>
      <c r="CD6960" s="62"/>
      <c r="CE6960" s="62"/>
      <c r="CF6960" s="62"/>
      <c r="CL6960" s="56" t="s">
        <v>21884</v>
      </c>
      <c r="CM6960" s="56"/>
      <c r="CN6960" s="56"/>
      <c r="CO6960" s="52"/>
      <c r="CP6960" s="52"/>
      <c r="CQ6960" s="52"/>
      <c r="CR6960" s="52"/>
      <c r="CS6960" s="52"/>
      <c r="CT6960" s="52"/>
      <c r="CU6960" s="33"/>
      <c r="CV6960" s="33"/>
    </row>
    <row r="6961" spans="74:100">
      <c r="BV6961" s="62"/>
      <c r="BW6961" s="62"/>
      <c r="BX6961" s="62"/>
      <c r="BY6961" s="62"/>
      <c r="BZ6961" s="62"/>
      <c r="CA6961" s="62"/>
      <c r="CB6961" s="62"/>
      <c r="CC6961" s="62"/>
      <c r="CD6961" s="62"/>
      <c r="CE6961" s="62"/>
      <c r="CF6961" s="62"/>
      <c r="CL6961" s="56" t="s">
        <v>5095</v>
      </c>
      <c r="CM6961" s="56" t="s">
        <v>213</v>
      </c>
      <c r="CN6961" s="56" t="s">
        <v>213</v>
      </c>
      <c r="CO6961" s="52"/>
      <c r="CP6961" s="52"/>
      <c r="CQ6961" s="52"/>
      <c r="CR6961" s="52"/>
      <c r="CS6961" s="52"/>
      <c r="CT6961" s="52"/>
      <c r="CU6961" s="33"/>
      <c r="CV6961" s="33"/>
    </row>
    <row r="6962" spans="74:100">
      <c r="BV6962" s="62"/>
      <c r="BW6962" s="62"/>
      <c r="BX6962" s="62"/>
      <c r="BY6962" s="62"/>
      <c r="BZ6962" s="62"/>
      <c r="CA6962" s="62"/>
      <c r="CB6962" s="62"/>
      <c r="CC6962" s="62"/>
      <c r="CD6962" s="62"/>
      <c r="CE6962" s="62"/>
      <c r="CF6962" s="62"/>
      <c r="CL6962" s="56" t="s">
        <v>21885</v>
      </c>
      <c r="CM6962" s="56"/>
      <c r="CN6962" s="56"/>
      <c r="CO6962" s="52"/>
      <c r="CP6962" s="52"/>
      <c r="CQ6962" s="52"/>
      <c r="CR6962" s="52"/>
      <c r="CS6962" s="52"/>
      <c r="CT6962" s="52"/>
      <c r="CU6962" s="33"/>
      <c r="CV6962" s="33"/>
    </row>
    <row r="6963" spans="74:100">
      <c r="BV6963" s="62"/>
      <c r="BW6963" s="62"/>
      <c r="BX6963" s="62"/>
      <c r="BY6963" s="62"/>
      <c r="BZ6963" s="62"/>
      <c r="CA6963" s="62"/>
      <c r="CB6963" s="62"/>
      <c r="CC6963" s="62"/>
      <c r="CD6963" s="62"/>
      <c r="CE6963" s="62"/>
      <c r="CF6963" s="62"/>
      <c r="CL6963" s="56" t="s">
        <v>24980</v>
      </c>
      <c r="CM6963" s="56" t="s">
        <v>217</v>
      </c>
      <c r="CN6963" s="56" t="s">
        <v>217</v>
      </c>
      <c r="CO6963" s="52"/>
      <c r="CP6963" s="52"/>
      <c r="CQ6963" s="52"/>
      <c r="CR6963" s="52"/>
      <c r="CS6963" s="52"/>
      <c r="CT6963" s="52"/>
      <c r="CU6963" s="33"/>
      <c r="CV6963" s="33"/>
    </row>
    <row r="6964" spans="74:100">
      <c r="BV6964" s="62"/>
      <c r="BW6964" s="62"/>
      <c r="BX6964" s="62"/>
      <c r="BY6964" s="62"/>
      <c r="BZ6964" s="62"/>
      <c r="CA6964" s="62"/>
      <c r="CB6964" s="62"/>
      <c r="CC6964" s="62"/>
      <c r="CD6964" s="62"/>
      <c r="CE6964" s="62"/>
      <c r="CF6964" s="62"/>
      <c r="CL6964" s="56" t="s">
        <v>24981</v>
      </c>
      <c r="CM6964" s="56"/>
      <c r="CN6964" s="56"/>
      <c r="CO6964" s="52"/>
      <c r="CP6964" s="52"/>
      <c r="CQ6964" s="52"/>
      <c r="CR6964" s="52"/>
      <c r="CS6964" s="52"/>
      <c r="CT6964" s="52"/>
      <c r="CU6964" s="33"/>
      <c r="CV6964" s="33"/>
    </row>
    <row r="6965" spans="74:100">
      <c r="BV6965" s="62"/>
      <c r="BW6965" s="62"/>
      <c r="BX6965" s="62"/>
      <c r="BY6965" s="62"/>
      <c r="BZ6965" s="62"/>
      <c r="CA6965" s="62"/>
      <c r="CB6965" s="62"/>
      <c r="CC6965" s="62"/>
      <c r="CD6965" s="62"/>
      <c r="CE6965" s="62"/>
      <c r="CF6965" s="62"/>
      <c r="CL6965" s="56" t="s">
        <v>1740</v>
      </c>
      <c r="CM6965" s="56" t="s">
        <v>213</v>
      </c>
      <c r="CN6965" s="56" t="s">
        <v>213</v>
      </c>
      <c r="CO6965" s="52"/>
      <c r="CP6965" s="52"/>
      <c r="CQ6965" s="52"/>
      <c r="CR6965" s="52"/>
      <c r="CS6965" s="52"/>
      <c r="CT6965" s="52"/>
      <c r="CU6965" s="33"/>
      <c r="CV6965" s="33"/>
    </row>
    <row r="6966" spans="74:100">
      <c r="BV6966" s="62"/>
      <c r="BW6966" s="62"/>
      <c r="BX6966" s="62"/>
      <c r="BY6966" s="62"/>
      <c r="BZ6966" s="62"/>
      <c r="CA6966" s="62"/>
      <c r="CB6966" s="62"/>
      <c r="CC6966" s="62"/>
      <c r="CD6966" s="62"/>
      <c r="CE6966" s="62"/>
      <c r="CF6966" s="62"/>
      <c r="CL6966" s="56" t="s">
        <v>21886</v>
      </c>
      <c r="CM6966" s="56"/>
      <c r="CN6966" s="56"/>
      <c r="CO6966" s="52"/>
      <c r="CP6966" s="52"/>
      <c r="CQ6966" s="52"/>
      <c r="CR6966" s="52"/>
      <c r="CS6966" s="52"/>
      <c r="CT6966" s="52"/>
      <c r="CU6966" s="33"/>
      <c r="CV6966" s="33"/>
    </row>
    <row r="6967" spans="74:100">
      <c r="BV6967" s="62"/>
      <c r="BW6967" s="62"/>
      <c r="BX6967" s="62"/>
      <c r="BY6967" s="62"/>
      <c r="BZ6967" s="62"/>
      <c r="CA6967" s="62"/>
      <c r="CB6967" s="62"/>
      <c r="CC6967" s="62"/>
      <c r="CD6967" s="62"/>
      <c r="CE6967" s="62"/>
      <c r="CF6967" s="62"/>
      <c r="CL6967" s="56" t="s">
        <v>27879</v>
      </c>
      <c r="CM6967" s="56" t="s">
        <v>213</v>
      </c>
      <c r="CN6967" s="56" t="s">
        <v>213</v>
      </c>
      <c r="CO6967" s="52"/>
      <c r="CP6967" s="52"/>
      <c r="CQ6967" s="52"/>
      <c r="CR6967" s="52"/>
      <c r="CS6967" s="52"/>
      <c r="CT6967" s="52"/>
      <c r="CU6967" s="33"/>
      <c r="CV6967" s="33"/>
    </row>
    <row r="6968" spans="74:100">
      <c r="BV6968" s="62"/>
      <c r="BW6968" s="62"/>
      <c r="BX6968" s="62"/>
      <c r="BY6968" s="62"/>
      <c r="BZ6968" s="62"/>
      <c r="CA6968" s="62"/>
      <c r="CB6968" s="62"/>
      <c r="CC6968" s="62"/>
      <c r="CD6968" s="62"/>
      <c r="CE6968" s="62"/>
      <c r="CF6968" s="62"/>
      <c r="CL6968" s="56" t="s">
        <v>27880</v>
      </c>
      <c r="CM6968" s="56"/>
      <c r="CN6968" s="56"/>
      <c r="CO6968" s="52"/>
      <c r="CP6968" s="52"/>
      <c r="CQ6968" s="52"/>
      <c r="CR6968" s="52"/>
      <c r="CS6968" s="52"/>
      <c r="CT6968" s="52"/>
      <c r="CU6968" s="33"/>
      <c r="CV6968" s="33"/>
    </row>
    <row r="6969" spans="74:100">
      <c r="BV6969" s="62"/>
      <c r="BW6969" s="62"/>
      <c r="BX6969" s="62"/>
      <c r="BY6969" s="62"/>
      <c r="BZ6969" s="62"/>
      <c r="CA6969" s="62"/>
      <c r="CB6969" s="62"/>
      <c r="CC6969" s="62"/>
      <c r="CD6969" s="62"/>
      <c r="CE6969" s="62"/>
      <c r="CF6969" s="62"/>
      <c r="CL6969" s="56" t="s">
        <v>5096</v>
      </c>
      <c r="CM6969" s="56" t="s">
        <v>213</v>
      </c>
      <c r="CN6969" s="56" t="s">
        <v>213</v>
      </c>
      <c r="CO6969" s="52"/>
      <c r="CP6969" s="52"/>
      <c r="CQ6969" s="52"/>
      <c r="CR6969" s="52"/>
      <c r="CS6969" s="52"/>
      <c r="CT6969" s="52"/>
      <c r="CU6969" s="33"/>
      <c r="CV6969" s="33"/>
    </row>
    <row r="6970" spans="74:100">
      <c r="BV6970" s="62"/>
      <c r="BW6970" s="62"/>
      <c r="BX6970" s="62"/>
      <c r="BY6970" s="62"/>
      <c r="BZ6970" s="62"/>
      <c r="CA6970" s="62"/>
      <c r="CB6970" s="62"/>
      <c r="CC6970" s="62"/>
      <c r="CD6970" s="62"/>
      <c r="CE6970" s="62"/>
      <c r="CF6970" s="62"/>
      <c r="CL6970" s="56" t="s">
        <v>21887</v>
      </c>
      <c r="CM6970" s="56"/>
      <c r="CN6970" s="56"/>
      <c r="CO6970" s="52"/>
      <c r="CP6970" s="52"/>
      <c r="CQ6970" s="52"/>
      <c r="CR6970" s="52"/>
      <c r="CS6970" s="52"/>
      <c r="CT6970" s="52"/>
      <c r="CU6970" s="33"/>
      <c r="CV6970" s="33"/>
    </row>
    <row r="6971" spans="74:100">
      <c r="BV6971" s="62"/>
      <c r="BW6971" s="62"/>
      <c r="BX6971" s="62"/>
      <c r="BY6971" s="62"/>
      <c r="BZ6971" s="62"/>
      <c r="CA6971" s="62"/>
      <c r="CB6971" s="62"/>
      <c r="CC6971" s="62"/>
      <c r="CD6971" s="62"/>
      <c r="CE6971" s="62"/>
      <c r="CF6971" s="62"/>
      <c r="CL6971" s="56" t="s">
        <v>1741</v>
      </c>
      <c r="CM6971" s="56" t="s">
        <v>213</v>
      </c>
      <c r="CN6971" s="56" t="s">
        <v>213</v>
      </c>
      <c r="CO6971" s="52"/>
      <c r="CP6971" s="52"/>
      <c r="CQ6971" s="52"/>
      <c r="CR6971" s="52"/>
      <c r="CS6971" s="52"/>
      <c r="CT6971" s="52"/>
      <c r="CU6971" s="33"/>
      <c r="CV6971" s="33"/>
    </row>
    <row r="6972" spans="74:100">
      <c r="BV6972" s="62"/>
      <c r="BW6972" s="62"/>
      <c r="BX6972" s="62"/>
      <c r="BY6972" s="62"/>
      <c r="BZ6972" s="62"/>
      <c r="CA6972" s="62"/>
      <c r="CB6972" s="62"/>
      <c r="CC6972" s="62"/>
      <c r="CD6972" s="62"/>
      <c r="CE6972" s="62"/>
      <c r="CF6972" s="62"/>
      <c r="CL6972" s="56" t="s">
        <v>21888</v>
      </c>
      <c r="CM6972" s="56"/>
      <c r="CN6972" s="56"/>
      <c r="CO6972" s="52"/>
      <c r="CP6972" s="52"/>
      <c r="CQ6972" s="52"/>
      <c r="CR6972" s="52"/>
      <c r="CS6972" s="52"/>
      <c r="CT6972" s="52"/>
      <c r="CU6972" s="33"/>
      <c r="CV6972" s="33"/>
    </row>
    <row r="6973" spans="74:100">
      <c r="BV6973" s="62"/>
      <c r="BW6973" s="62"/>
      <c r="BX6973" s="62"/>
      <c r="BY6973" s="62"/>
      <c r="BZ6973" s="62"/>
      <c r="CA6973" s="62"/>
      <c r="CB6973" s="62"/>
      <c r="CC6973" s="62"/>
      <c r="CD6973" s="62"/>
      <c r="CE6973" s="62"/>
      <c r="CF6973" s="62"/>
      <c r="CL6973" s="56" t="s">
        <v>1742</v>
      </c>
      <c r="CM6973" s="56" t="s">
        <v>213</v>
      </c>
      <c r="CN6973" s="56" t="s">
        <v>213</v>
      </c>
      <c r="CO6973" s="52"/>
      <c r="CP6973" s="52"/>
      <c r="CQ6973" s="52"/>
      <c r="CR6973" s="52"/>
      <c r="CS6973" s="52"/>
      <c r="CT6973" s="52"/>
      <c r="CU6973" s="33"/>
      <c r="CV6973" s="33"/>
    </row>
    <row r="6974" spans="74:100">
      <c r="BV6974" s="62"/>
      <c r="BW6974" s="62"/>
      <c r="BX6974" s="62"/>
      <c r="BY6974" s="62"/>
      <c r="BZ6974" s="62"/>
      <c r="CA6974" s="62"/>
      <c r="CB6974" s="62"/>
      <c r="CC6974" s="62"/>
      <c r="CD6974" s="62"/>
      <c r="CE6974" s="62"/>
      <c r="CF6974" s="62"/>
      <c r="CL6974" s="56" t="s">
        <v>21890</v>
      </c>
      <c r="CM6974" s="56"/>
      <c r="CN6974" s="56"/>
      <c r="CO6974" s="52"/>
      <c r="CP6974" s="52"/>
      <c r="CQ6974" s="52"/>
      <c r="CR6974" s="52"/>
      <c r="CS6974" s="52"/>
      <c r="CT6974" s="52"/>
      <c r="CU6974" s="33"/>
      <c r="CV6974" s="33"/>
    </row>
    <row r="6975" spans="74:100">
      <c r="BV6975" s="62"/>
      <c r="BW6975" s="62"/>
      <c r="BX6975" s="62"/>
      <c r="BY6975" s="62"/>
      <c r="BZ6975" s="62"/>
      <c r="CA6975" s="62"/>
      <c r="CB6975" s="62"/>
      <c r="CC6975" s="62"/>
      <c r="CD6975" s="62"/>
      <c r="CE6975" s="62"/>
      <c r="CF6975" s="62"/>
      <c r="CL6975" s="56" t="s">
        <v>5098</v>
      </c>
      <c r="CM6975" s="56" t="s">
        <v>213</v>
      </c>
      <c r="CN6975" s="56" t="s">
        <v>213</v>
      </c>
      <c r="CO6975" s="52"/>
      <c r="CP6975" s="52"/>
      <c r="CQ6975" s="52"/>
      <c r="CR6975" s="52"/>
      <c r="CS6975" s="52"/>
      <c r="CT6975" s="52"/>
      <c r="CU6975" s="33"/>
      <c r="CV6975" s="33"/>
    </row>
    <row r="6976" spans="74:100">
      <c r="BV6976" s="62"/>
      <c r="BW6976" s="62"/>
      <c r="BX6976" s="62"/>
      <c r="BY6976" s="62"/>
      <c r="BZ6976" s="62"/>
      <c r="CA6976" s="62"/>
      <c r="CB6976" s="62"/>
      <c r="CC6976" s="62"/>
      <c r="CD6976" s="62"/>
      <c r="CE6976" s="62"/>
      <c r="CF6976" s="62"/>
      <c r="CL6976" s="56" t="s">
        <v>21891</v>
      </c>
      <c r="CM6976" s="56"/>
      <c r="CN6976" s="56"/>
      <c r="CO6976" s="52"/>
      <c r="CP6976" s="52"/>
      <c r="CQ6976" s="52"/>
      <c r="CR6976" s="52"/>
      <c r="CS6976" s="52"/>
      <c r="CT6976" s="52"/>
      <c r="CU6976" s="33"/>
      <c r="CV6976" s="33"/>
    </row>
    <row r="6977" spans="74:100">
      <c r="BV6977" s="62"/>
      <c r="BW6977" s="62"/>
      <c r="BX6977" s="62"/>
      <c r="BY6977" s="62"/>
      <c r="BZ6977" s="62"/>
      <c r="CA6977" s="62"/>
      <c r="CB6977" s="62"/>
      <c r="CC6977" s="62"/>
      <c r="CD6977" s="62"/>
      <c r="CE6977" s="62"/>
      <c r="CF6977" s="62"/>
      <c r="CL6977" s="56" t="s">
        <v>21892</v>
      </c>
      <c r="CM6977" s="56" t="s">
        <v>213</v>
      </c>
      <c r="CN6977" s="56" t="s">
        <v>213</v>
      </c>
      <c r="CO6977" s="52"/>
      <c r="CP6977" s="52"/>
      <c r="CQ6977" s="52"/>
      <c r="CR6977" s="52"/>
      <c r="CS6977" s="52"/>
      <c r="CT6977" s="52"/>
      <c r="CU6977" s="33"/>
      <c r="CV6977" s="33"/>
    </row>
    <row r="6978" spans="74:100">
      <c r="BV6978" s="62"/>
      <c r="BW6978" s="62"/>
      <c r="BX6978" s="62"/>
      <c r="BY6978" s="62"/>
      <c r="BZ6978" s="62"/>
      <c r="CA6978" s="62"/>
      <c r="CB6978" s="62"/>
      <c r="CC6978" s="62"/>
      <c r="CD6978" s="62"/>
      <c r="CE6978" s="62"/>
      <c r="CF6978" s="62"/>
      <c r="CL6978" s="56" t="s">
        <v>21893</v>
      </c>
      <c r="CM6978" s="56" t="s">
        <v>213</v>
      </c>
      <c r="CN6978" s="56" t="s">
        <v>213</v>
      </c>
      <c r="CO6978" s="52"/>
      <c r="CP6978" s="52"/>
      <c r="CQ6978" s="52"/>
      <c r="CR6978" s="52"/>
      <c r="CS6978" s="52"/>
      <c r="CT6978" s="52"/>
      <c r="CU6978" s="33"/>
      <c r="CV6978" s="33"/>
    </row>
    <row r="6979" spans="74:100">
      <c r="BV6979" s="62"/>
      <c r="BW6979" s="62"/>
      <c r="BX6979" s="62"/>
      <c r="BY6979" s="62"/>
      <c r="BZ6979" s="62"/>
      <c r="CA6979" s="62"/>
      <c r="CB6979" s="62"/>
      <c r="CC6979" s="62"/>
      <c r="CD6979" s="62"/>
      <c r="CE6979" s="62"/>
      <c r="CF6979" s="62"/>
      <c r="CL6979" s="56" t="s">
        <v>21894</v>
      </c>
      <c r="CM6979" s="56" t="s">
        <v>213</v>
      </c>
      <c r="CN6979" s="56" t="s">
        <v>213</v>
      </c>
      <c r="CO6979" s="52"/>
      <c r="CP6979" s="52"/>
      <c r="CQ6979" s="52"/>
      <c r="CR6979" s="52"/>
      <c r="CS6979" s="52"/>
      <c r="CT6979" s="52"/>
      <c r="CU6979" s="33"/>
      <c r="CV6979" s="33"/>
    </row>
    <row r="6980" spans="74:100">
      <c r="BV6980" s="62"/>
      <c r="BW6980" s="62"/>
      <c r="BX6980" s="62"/>
      <c r="BY6980" s="62"/>
      <c r="BZ6980" s="62"/>
      <c r="CA6980" s="62"/>
      <c r="CB6980" s="62"/>
      <c r="CC6980" s="62"/>
      <c r="CD6980" s="62"/>
      <c r="CE6980" s="62"/>
      <c r="CF6980" s="62"/>
      <c r="CL6980" s="56" t="s">
        <v>27881</v>
      </c>
      <c r="CM6980" s="56" t="s">
        <v>213</v>
      </c>
      <c r="CN6980" s="56" t="s">
        <v>213</v>
      </c>
      <c r="CO6980" s="52"/>
      <c r="CP6980" s="52"/>
      <c r="CQ6980" s="52"/>
      <c r="CR6980" s="52"/>
      <c r="CS6980" s="52"/>
      <c r="CT6980" s="52"/>
      <c r="CU6980" s="33"/>
      <c r="CV6980" s="33"/>
    </row>
    <row r="6981" spans="74:100">
      <c r="BV6981" s="62"/>
      <c r="BW6981" s="62"/>
      <c r="BX6981" s="62"/>
      <c r="BY6981" s="62"/>
      <c r="BZ6981" s="62"/>
      <c r="CA6981" s="62"/>
      <c r="CB6981" s="62"/>
      <c r="CC6981" s="62"/>
      <c r="CD6981" s="62"/>
      <c r="CE6981" s="62"/>
      <c r="CF6981" s="62"/>
      <c r="CL6981" s="56" t="s">
        <v>27882</v>
      </c>
      <c r="CM6981" s="56" t="s">
        <v>213</v>
      </c>
      <c r="CN6981" s="56" t="s">
        <v>213</v>
      </c>
      <c r="CO6981" s="52"/>
      <c r="CP6981" s="52"/>
      <c r="CQ6981" s="52"/>
      <c r="CR6981" s="52"/>
      <c r="CS6981" s="52"/>
      <c r="CT6981" s="52"/>
      <c r="CU6981" s="33"/>
      <c r="CV6981" s="33"/>
    </row>
    <row r="6982" spans="74:100">
      <c r="BV6982" s="62"/>
      <c r="BW6982" s="62"/>
      <c r="BX6982" s="62"/>
      <c r="BY6982" s="62"/>
      <c r="BZ6982" s="62"/>
      <c r="CA6982" s="62"/>
      <c r="CB6982" s="62"/>
      <c r="CC6982" s="62"/>
      <c r="CD6982" s="62"/>
      <c r="CE6982" s="62"/>
      <c r="CF6982" s="62"/>
      <c r="CL6982" s="56" t="s">
        <v>21895</v>
      </c>
      <c r="CM6982" s="56" t="s">
        <v>213</v>
      </c>
      <c r="CN6982" s="56" t="s">
        <v>213</v>
      </c>
      <c r="CO6982" s="52"/>
      <c r="CP6982" s="52"/>
      <c r="CQ6982" s="52"/>
      <c r="CR6982" s="52"/>
      <c r="CS6982" s="52"/>
      <c r="CT6982" s="52"/>
      <c r="CU6982" s="33"/>
      <c r="CV6982" s="33"/>
    </row>
    <row r="6983" spans="74:100">
      <c r="BV6983" s="62"/>
      <c r="BW6983" s="62"/>
      <c r="BX6983" s="62"/>
      <c r="BY6983" s="62"/>
      <c r="BZ6983" s="62"/>
      <c r="CA6983" s="62"/>
      <c r="CB6983" s="62"/>
      <c r="CC6983" s="62"/>
      <c r="CD6983" s="62"/>
      <c r="CE6983" s="62"/>
      <c r="CF6983" s="62"/>
      <c r="CL6983" s="56" t="s">
        <v>21896</v>
      </c>
      <c r="CM6983" s="56" t="s">
        <v>213</v>
      </c>
      <c r="CN6983" s="56" t="s">
        <v>213</v>
      </c>
      <c r="CO6983" s="52"/>
      <c r="CP6983" s="52"/>
      <c r="CQ6983" s="52"/>
      <c r="CR6983" s="52"/>
      <c r="CS6983" s="52"/>
      <c r="CT6983" s="52"/>
      <c r="CU6983" s="33"/>
      <c r="CV6983" s="33"/>
    </row>
    <row r="6984" spans="74:100">
      <c r="BV6984" s="62"/>
      <c r="BW6984" s="62"/>
      <c r="BX6984" s="62"/>
      <c r="BY6984" s="62"/>
      <c r="BZ6984" s="62"/>
      <c r="CA6984" s="62"/>
      <c r="CB6984" s="62"/>
      <c r="CC6984" s="62"/>
      <c r="CD6984" s="62"/>
      <c r="CE6984" s="62"/>
      <c r="CF6984" s="62"/>
      <c r="CL6984" s="56" t="s">
        <v>21897</v>
      </c>
      <c r="CM6984" s="56" t="s">
        <v>217</v>
      </c>
      <c r="CN6984" s="56" t="s">
        <v>217</v>
      </c>
      <c r="CO6984" s="52"/>
      <c r="CP6984" s="52"/>
      <c r="CQ6984" s="52"/>
      <c r="CR6984" s="52"/>
      <c r="CS6984" s="52"/>
      <c r="CT6984" s="52"/>
      <c r="CU6984" s="33"/>
      <c r="CV6984" s="33"/>
    </row>
    <row r="6985" spans="74:100">
      <c r="BV6985" s="62"/>
      <c r="BW6985" s="62"/>
      <c r="BX6985" s="62"/>
      <c r="BY6985" s="62"/>
      <c r="BZ6985" s="62"/>
      <c r="CA6985" s="62"/>
      <c r="CB6985" s="62"/>
      <c r="CC6985" s="62"/>
      <c r="CD6985" s="62"/>
      <c r="CE6985" s="62"/>
      <c r="CF6985" s="62"/>
      <c r="CL6985" s="56" t="s">
        <v>19003</v>
      </c>
      <c r="CM6985" s="56"/>
      <c r="CN6985" s="56"/>
      <c r="CO6985" s="52"/>
      <c r="CP6985" s="52"/>
      <c r="CQ6985" s="52"/>
      <c r="CR6985" s="52"/>
      <c r="CS6985" s="52"/>
      <c r="CT6985" s="52"/>
      <c r="CU6985" s="33"/>
      <c r="CV6985" s="33"/>
    </row>
    <row r="6986" spans="74:100">
      <c r="BV6986" s="62"/>
      <c r="BW6986" s="62"/>
      <c r="BX6986" s="62"/>
      <c r="BY6986" s="62"/>
      <c r="BZ6986" s="62"/>
      <c r="CA6986" s="62"/>
      <c r="CB6986" s="62"/>
      <c r="CC6986" s="62"/>
      <c r="CD6986" s="62"/>
      <c r="CE6986" s="62"/>
      <c r="CF6986" s="62"/>
      <c r="CL6986" s="56" t="s">
        <v>21898</v>
      </c>
      <c r="CM6986" s="56" t="s">
        <v>213</v>
      </c>
      <c r="CN6986" s="56" t="s">
        <v>213</v>
      </c>
      <c r="CO6986" s="52"/>
      <c r="CP6986" s="52"/>
      <c r="CQ6986" s="52"/>
      <c r="CR6986" s="52"/>
      <c r="CS6986" s="52"/>
      <c r="CT6986" s="52"/>
      <c r="CU6986" s="33"/>
      <c r="CV6986" s="33"/>
    </row>
    <row r="6987" spans="74:100">
      <c r="BV6987" s="62"/>
      <c r="BW6987" s="62"/>
      <c r="BX6987" s="62"/>
      <c r="BY6987" s="62"/>
      <c r="BZ6987" s="62"/>
      <c r="CA6987" s="62"/>
      <c r="CB6987" s="62"/>
      <c r="CC6987" s="62"/>
      <c r="CD6987" s="62"/>
      <c r="CE6987" s="62"/>
      <c r="CF6987" s="62"/>
      <c r="CL6987" s="56" t="s">
        <v>27883</v>
      </c>
      <c r="CM6987" s="56" t="s">
        <v>217</v>
      </c>
      <c r="CN6987" s="56" t="s">
        <v>217</v>
      </c>
      <c r="CO6987" s="52"/>
      <c r="CP6987" s="52"/>
      <c r="CQ6987" s="52"/>
      <c r="CR6987" s="52"/>
      <c r="CS6987" s="52"/>
      <c r="CT6987" s="52"/>
      <c r="CU6987" s="33"/>
      <c r="CV6987" s="33"/>
    </row>
    <row r="6988" spans="74:100">
      <c r="BV6988" s="62"/>
      <c r="BW6988" s="62"/>
      <c r="BX6988" s="62"/>
      <c r="BY6988" s="62"/>
      <c r="BZ6988" s="62"/>
      <c r="CA6988" s="62"/>
      <c r="CB6988" s="62"/>
      <c r="CC6988" s="62"/>
      <c r="CD6988" s="62"/>
      <c r="CE6988" s="62"/>
      <c r="CF6988" s="62"/>
      <c r="CL6988" s="56" t="s">
        <v>27884</v>
      </c>
      <c r="CM6988" s="56"/>
      <c r="CN6988" s="56"/>
      <c r="CO6988" s="52"/>
      <c r="CP6988" s="52"/>
      <c r="CQ6988" s="52"/>
      <c r="CR6988" s="52"/>
      <c r="CS6988" s="52"/>
      <c r="CT6988" s="52"/>
      <c r="CU6988" s="33"/>
      <c r="CV6988" s="33"/>
    </row>
    <row r="6989" spans="74:100">
      <c r="BV6989" s="62"/>
      <c r="BW6989" s="62"/>
      <c r="BX6989" s="62"/>
      <c r="BY6989" s="62"/>
      <c r="BZ6989" s="62"/>
      <c r="CA6989" s="62"/>
      <c r="CB6989" s="62"/>
      <c r="CC6989" s="62"/>
      <c r="CD6989" s="62"/>
      <c r="CE6989" s="62"/>
      <c r="CF6989" s="62"/>
      <c r="CL6989" s="56" t="s">
        <v>27885</v>
      </c>
      <c r="CM6989" s="56" t="s">
        <v>3118</v>
      </c>
      <c r="CN6989" s="56" t="s">
        <v>3118</v>
      </c>
      <c r="CO6989" s="52"/>
      <c r="CP6989" s="52"/>
      <c r="CQ6989" s="52"/>
      <c r="CR6989" s="52"/>
      <c r="CS6989" s="52"/>
      <c r="CT6989" s="52"/>
      <c r="CU6989" s="33"/>
      <c r="CV6989" s="33"/>
    </row>
    <row r="6990" spans="74:100">
      <c r="BV6990" s="62"/>
      <c r="BW6990" s="62"/>
      <c r="BX6990" s="62"/>
      <c r="BY6990" s="62"/>
      <c r="BZ6990" s="62"/>
      <c r="CA6990" s="62"/>
      <c r="CB6990" s="62"/>
      <c r="CC6990" s="62"/>
      <c r="CD6990" s="62"/>
      <c r="CE6990" s="62"/>
      <c r="CF6990" s="62"/>
      <c r="CL6990" s="56" t="s">
        <v>19004</v>
      </c>
      <c r="CM6990" s="56"/>
      <c r="CN6990" s="56"/>
      <c r="CO6990" s="52"/>
      <c r="CP6990" s="52"/>
      <c r="CQ6990" s="52"/>
      <c r="CR6990" s="52"/>
      <c r="CS6990" s="52"/>
      <c r="CT6990" s="52"/>
      <c r="CU6990" s="33"/>
      <c r="CV6990" s="33"/>
    </row>
    <row r="6991" spans="74:100">
      <c r="BV6991" s="62"/>
      <c r="BW6991" s="62"/>
      <c r="BX6991" s="62"/>
      <c r="BY6991" s="62"/>
      <c r="BZ6991" s="62"/>
      <c r="CA6991" s="62"/>
      <c r="CB6991" s="62"/>
      <c r="CC6991" s="62"/>
      <c r="CD6991" s="62"/>
      <c r="CE6991" s="62"/>
      <c r="CF6991" s="62"/>
      <c r="CL6991" s="56" t="s">
        <v>24869</v>
      </c>
      <c r="CM6991" s="56"/>
      <c r="CN6991" s="56"/>
      <c r="CO6991" s="52"/>
      <c r="CP6991" s="52"/>
      <c r="CQ6991" s="52"/>
      <c r="CR6991" s="52"/>
      <c r="CS6991" s="52"/>
      <c r="CT6991" s="52"/>
      <c r="CU6991" s="33"/>
      <c r="CV6991" s="33"/>
    </row>
    <row r="6992" spans="74:100">
      <c r="BV6992" s="62"/>
      <c r="BW6992" s="62"/>
      <c r="BX6992" s="62"/>
      <c r="BY6992" s="62"/>
      <c r="BZ6992" s="62"/>
      <c r="CA6992" s="62"/>
      <c r="CB6992" s="62"/>
      <c r="CC6992" s="62"/>
      <c r="CD6992" s="62"/>
      <c r="CE6992" s="62"/>
      <c r="CF6992" s="62"/>
      <c r="CL6992" s="56" t="s">
        <v>27886</v>
      </c>
      <c r="CM6992" s="56"/>
      <c r="CN6992" s="56"/>
      <c r="CO6992" s="52"/>
      <c r="CP6992" s="52"/>
      <c r="CQ6992" s="52"/>
      <c r="CR6992" s="52"/>
      <c r="CS6992" s="52"/>
      <c r="CT6992" s="52"/>
      <c r="CU6992" s="33"/>
      <c r="CV6992" s="33"/>
    </row>
    <row r="6993" spans="74:100">
      <c r="BV6993" s="62"/>
      <c r="BW6993" s="62"/>
      <c r="BX6993" s="62"/>
      <c r="BY6993" s="62"/>
      <c r="BZ6993" s="62"/>
      <c r="CA6993" s="62"/>
      <c r="CB6993" s="62"/>
      <c r="CC6993" s="62"/>
      <c r="CD6993" s="62"/>
      <c r="CE6993" s="62"/>
      <c r="CF6993" s="62"/>
      <c r="CL6993" s="56" t="s">
        <v>21899</v>
      </c>
      <c r="CM6993" s="56" t="s">
        <v>215</v>
      </c>
      <c r="CN6993" s="56" t="s">
        <v>215</v>
      </c>
      <c r="CO6993" s="52"/>
      <c r="CP6993" s="52"/>
      <c r="CQ6993" s="52"/>
      <c r="CR6993" s="52"/>
      <c r="CS6993" s="52"/>
      <c r="CT6993" s="52"/>
      <c r="CU6993" s="33"/>
      <c r="CV6993" s="33"/>
    </row>
    <row r="6994" spans="74:100">
      <c r="BV6994" s="62"/>
      <c r="BW6994" s="62"/>
      <c r="BX6994" s="62"/>
      <c r="BY6994" s="62"/>
      <c r="BZ6994" s="62"/>
      <c r="CA6994" s="62"/>
      <c r="CB6994" s="62"/>
      <c r="CC6994" s="62"/>
      <c r="CD6994" s="62"/>
      <c r="CE6994" s="62"/>
      <c r="CF6994" s="62"/>
      <c r="CL6994" s="56" t="s">
        <v>24982</v>
      </c>
      <c r="CM6994" s="56"/>
      <c r="CN6994" s="56"/>
      <c r="CO6994" s="52"/>
      <c r="CP6994" s="52"/>
      <c r="CQ6994" s="52"/>
      <c r="CR6994" s="52"/>
      <c r="CS6994" s="52"/>
      <c r="CT6994" s="52"/>
      <c r="CU6994" s="33"/>
      <c r="CV6994" s="33"/>
    </row>
    <row r="6995" spans="74:100">
      <c r="BV6995" s="62"/>
      <c r="BW6995" s="62"/>
      <c r="BX6995" s="62"/>
      <c r="BY6995" s="62"/>
      <c r="BZ6995" s="62"/>
      <c r="CA6995" s="62"/>
      <c r="CB6995" s="62"/>
      <c r="CC6995" s="62"/>
      <c r="CD6995" s="62"/>
      <c r="CE6995" s="62"/>
      <c r="CF6995" s="62"/>
      <c r="CL6995" s="56" t="s">
        <v>5099</v>
      </c>
      <c r="CM6995" s="56" t="s">
        <v>3118</v>
      </c>
      <c r="CN6995" s="56" t="s">
        <v>3118</v>
      </c>
      <c r="CO6995" s="52"/>
      <c r="CP6995" s="52"/>
      <c r="CQ6995" s="52"/>
      <c r="CR6995" s="52"/>
      <c r="CS6995" s="52"/>
      <c r="CT6995" s="52"/>
      <c r="CU6995" s="33"/>
      <c r="CV6995" s="33"/>
    </row>
    <row r="6996" spans="74:100">
      <c r="BV6996" s="62"/>
      <c r="BW6996" s="62"/>
      <c r="BX6996" s="62"/>
      <c r="BY6996" s="62"/>
      <c r="BZ6996" s="62"/>
      <c r="CA6996" s="62"/>
      <c r="CB6996" s="62"/>
      <c r="CC6996" s="62"/>
      <c r="CD6996" s="62"/>
      <c r="CE6996" s="62"/>
      <c r="CF6996" s="62"/>
      <c r="CL6996" s="56" t="s">
        <v>19005</v>
      </c>
      <c r="CM6996" s="56"/>
      <c r="CN6996" s="56"/>
      <c r="CO6996" s="52"/>
      <c r="CP6996" s="52"/>
      <c r="CQ6996" s="52"/>
      <c r="CR6996" s="52"/>
      <c r="CS6996" s="52"/>
      <c r="CT6996" s="52"/>
      <c r="CU6996" s="33"/>
      <c r="CV6996" s="33"/>
    </row>
    <row r="6997" spans="74:100">
      <c r="BV6997" s="62"/>
      <c r="BW6997" s="62"/>
      <c r="BX6997" s="62"/>
      <c r="BY6997" s="62"/>
      <c r="BZ6997" s="62"/>
      <c r="CA6997" s="62"/>
      <c r="CB6997" s="62"/>
      <c r="CC6997" s="62"/>
      <c r="CD6997" s="62"/>
      <c r="CE6997" s="62"/>
      <c r="CF6997" s="62"/>
      <c r="CL6997" s="56" t="s">
        <v>1743</v>
      </c>
      <c r="CM6997" s="56" t="s">
        <v>216</v>
      </c>
      <c r="CN6997" s="56" t="s">
        <v>216</v>
      </c>
      <c r="CO6997" s="52"/>
      <c r="CP6997" s="52"/>
      <c r="CQ6997" s="52"/>
      <c r="CR6997" s="52"/>
      <c r="CS6997" s="52"/>
      <c r="CT6997" s="52"/>
      <c r="CU6997" s="33"/>
      <c r="CV6997" s="33"/>
    </row>
    <row r="6998" spans="74:100">
      <c r="BV6998" s="62"/>
      <c r="BW6998" s="62"/>
      <c r="BX6998" s="62"/>
      <c r="BY6998" s="62"/>
      <c r="BZ6998" s="62"/>
      <c r="CA6998" s="62"/>
      <c r="CB6998" s="62"/>
      <c r="CC6998" s="62"/>
      <c r="CD6998" s="62"/>
      <c r="CE6998" s="62"/>
      <c r="CF6998" s="62"/>
      <c r="CL6998" s="56" t="s">
        <v>21900</v>
      </c>
      <c r="CM6998" s="56"/>
      <c r="CN6998" s="56"/>
      <c r="CO6998" s="52"/>
      <c r="CP6998" s="52"/>
      <c r="CQ6998" s="52"/>
      <c r="CR6998" s="52"/>
      <c r="CS6998" s="52"/>
      <c r="CT6998" s="52"/>
      <c r="CU6998" s="33"/>
      <c r="CV6998" s="33"/>
    </row>
    <row r="6999" spans="74:100">
      <c r="BV6999" s="62"/>
      <c r="BW6999" s="62"/>
      <c r="BX6999" s="62"/>
      <c r="BY6999" s="62"/>
      <c r="BZ6999" s="62"/>
      <c r="CA6999" s="62"/>
      <c r="CB6999" s="62"/>
      <c r="CC6999" s="62"/>
      <c r="CD6999" s="62"/>
      <c r="CE6999" s="62"/>
      <c r="CF6999" s="62"/>
      <c r="CL6999" s="56" t="s">
        <v>1744</v>
      </c>
      <c r="CM6999" s="56" t="s">
        <v>215</v>
      </c>
      <c r="CN6999" s="56" t="s">
        <v>215</v>
      </c>
      <c r="CO6999" s="52"/>
      <c r="CP6999" s="52"/>
      <c r="CQ6999" s="52"/>
      <c r="CR6999" s="52"/>
      <c r="CS6999" s="52"/>
      <c r="CT6999" s="52"/>
      <c r="CU6999" s="33"/>
      <c r="CV6999" s="33"/>
    </row>
    <row r="7000" spans="74:100">
      <c r="BV7000" s="62"/>
      <c r="BW7000" s="62"/>
      <c r="BX7000" s="62"/>
      <c r="BY7000" s="62"/>
      <c r="BZ7000" s="62"/>
      <c r="CA7000" s="62"/>
      <c r="CB7000" s="62"/>
      <c r="CC7000" s="62"/>
      <c r="CD7000" s="62"/>
      <c r="CE7000" s="62"/>
      <c r="CF7000" s="62"/>
      <c r="CL7000" s="56" t="s">
        <v>21901</v>
      </c>
      <c r="CM7000" s="56"/>
      <c r="CN7000" s="56"/>
      <c r="CO7000" s="52"/>
      <c r="CP7000" s="52"/>
      <c r="CQ7000" s="52"/>
      <c r="CR7000" s="52"/>
      <c r="CS7000" s="52"/>
      <c r="CT7000" s="52"/>
      <c r="CU7000" s="33"/>
      <c r="CV7000" s="33"/>
    </row>
    <row r="7001" spans="74:100">
      <c r="BV7001" s="62"/>
      <c r="BW7001" s="62"/>
      <c r="BX7001" s="62"/>
      <c r="BY7001" s="62"/>
      <c r="BZ7001" s="62"/>
      <c r="CA7001" s="62"/>
      <c r="CB7001" s="62"/>
      <c r="CC7001" s="62"/>
      <c r="CD7001" s="62"/>
      <c r="CE7001" s="62"/>
      <c r="CF7001" s="62"/>
      <c r="CL7001" s="56" t="s">
        <v>5100</v>
      </c>
      <c r="CM7001" s="56" t="s">
        <v>3118</v>
      </c>
      <c r="CN7001" s="56" t="s">
        <v>3118</v>
      </c>
      <c r="CO7001" s="52"/>
      <c r="CP7001" s="52"/>
      <c r="CQ7001" s="52"/>
      <c r="CR7001" s="52"/>
      <c r="CS7001" s="52"/>
      <c r="CT7001" s="52"/>
      <c r="CU7001" s="33"/>
      <c r="CV7001" s="33"/>
    </row>
    <row r="7002" spans="74:100">
      <c r="BV7002" s="62"/>
      <c r="BW7002" s="62"/>
      <c r="BX7002" s="62"/>
      <c r="BY7002" s="62"/>
      <c r="BZ7002" s="62"/>
      <c r="CA7002" s="62"/>
      <c r="CB7002" s="62"/>
      <c r="CC7002" s="62"/>
      <c r="CD7002" s="62"/>
      <c r="CE7002" s="62"/>
      <c r="CF7002" s="62"/>
      <c r="CL7002" s="56" t="s">
        <v>19006</v>
      </c>
      <c r="CM7002" s="56"/>
      <c r="CN7002" s="56"/>
      <c r="CO7002" s="52"/>
      <c r="CP7002" s="52"/>
      <c r="CQ7002" s="52"/>
      <c r="CR7002" s="52"/>
      <c r="CS7002" s="52"/>
      <c r="CT7002" s="52"/>
      <c r="CU7002" s="33"/>
      <c r="CV7002" s="33"/>
    </row>
    <row r="7003" spans="74:100">
      <c r="BV7003" s="62"/>
      <c r="BW7003" s="62"/>
      <c r="BX7003" s="62"/>
      <c r="BY7003" s="62"/>
      <c r="BZ7003" s="62"/>
      <c r="CA7003" s="62"/>
      <c r="CB7003" s="62"/>
      <c r="CC7003" s="62"/>
      <c r="CD7003" s="62"/>
      <c r="CE7003" s="62"/>
      <c r="CF7003" s="62"/>
      <c r="CL7003" s="56" t="s">
        <v>1745</v>
      </c>
      <c r="CM7003" s="56" t="s">
        <v>213</v>
      </c>
      <c r="CN7003" s="56" t="s">
        <v>213</v>
      </c>
      <c r="CO7003" s="52"/>
      <c r="CP7003" s="52"/>
      <c r="CQ7003" s="52"/>
      <c r="CR7003" s="52"/>
      <c r="CS7003" s="52"/>
      <c r="CT7003" s="52"/>
      <c r="CU7003" s="33"/>
      <c r="CV7003" s="33"/>
    </row>
    <row r="7004" spans="74:100">
      <c r="BV7004" s="62"/>
      <c r="BW7004" s="62"/>
      <c r="BX7004" s="62"/>
      <c r="BY7004" s="62"/>
      <c r="BZ7004" s="62"/>
      <c r="CA7004" s="62"/>
      <c r="CB7004" s="62"/>
      <c r="CC7004" s="62"/>
      <c r="CD7004" s="62"/>
      <c r="CE7004" s="62"/>
      <c r="CF7004" s="62"/>
      <c r="CL7004" s="56" t="s">
        <v>21902</v>
      </c>
      <c r="CM7004" s="56"/>
      <c r="CN7004" s="56"/>
      <c r="CO7004" s="52"/>
      <c r="CP7004" s="52"/>
      <c r="CQ7004" s="52"/>
      <c r="CR7004" s="52"/>
      <c r="CS7004" s="52"/>
      <c r="CT7004" s="52"/>
      <c r="CU7004" s="33"/>
      <c r="CV7004" s="33"/>
    </row>
    <row r="7005" spans="74:100">
      <c r="BV7005" s="62"/>
      <c r="BW7005" s="62"/>
      <c r="BX7005" s="62"/>
      <c r="BY7005" s="62"/>
      <c r="BZ7005" s="62"/>
      <c r="CA7005" s="62"/>
      <c r="CB7005" s="62"/>
      <c r="CC7005" s="62"/>
      <c r="CD7005" s="62"/>
      <c r="CE7005" s="62"/>
      <c r="CF7005" s="62"/>
      <c r="CL7005" s="56" t="s">
        <v>5101</v>
      </c>
      <c r="CM7005" s="56" t="s">
        <v>3118</v>
      </c>
      <c r="CN7005" s="56" t="s">
        <v>3118</v>
      </c>
      <c r="CO7005" s="52"/>
      <c r="CP7005" s="52"/>
      <c r="CQ7005" s="52"/>
      <c r="CR7005" s="52"/>
      <c r="CS7005" s="52"/>
      <c r="CT7005" s="52"/>
      <c r="CU7005" s="33"/>
      <c r="CV7005" s="33"/>
    </row>
    <row r="7006" spans="74:100">
      <c r="BV7006" s="62"/>
      <c r="BW7006" s="62"/>
      <c r="BX7006" s="62"/>
      <c r="BY7006" s="62"/>
      <c r="BZ7006" s="62"/>
      <c r="CA7006" s="62"/>
      <c r="CB7006" s="62"/>
      <c r="CC7006" s="62"/>
      <c r="CD7006" s="62"/>
      <c r="CE7006" s="62"/>
      <c r="CF7006" s="62"/>
      <c r="CL7006" s="56" t="s">
        <v>19007</v>
      </c>
      <c r="CM7006" s="56"/>
      <c r="CN7006" s="56"/>
      <c r="CO7006" s="52"/>
      <c r="CP7006" s="52"/>
      <c r="CQ7006" s="52"/>
      <c r="CR7006" s="52"/>
      <c r="CS7006" s="52"/>
      <c r="CT7006" s="52"/>
      <c r="CU7006" s="33"/>
      <c r="CV7006" s="33"/>
    </row>
    <row r="7007" spans="74:100">
      <c r="BV7007" s="62"/>
      <c r="BW7007" s="62"/>
      <c r="BX7007" s="62"/>
      <c r="BY7007" s="62"/>
      <c r="BZ7007" s="62"/>
      <c r="CA7007" s="62"/>
      <c r="CB7007" s="62"/>
      <c r="CC7007" s="62"/>
      <c r="CD7007" s="62"/>
      <c r="CE7007" s="62"/>
      <c r="CF7007" s="62"/>
      <c r="CL7007" s="56" t="s">
        <v>1746</v>
      </c>
      <c r="CM7007" s="56" t="s">
        <v>215</v>
      </c>
      <c r="CN7007" s="56" t="s">
        <v>215</v>
      </c>
      <c r="CO7007" s="52"/>
      <c r="CP7007" s="52"/>
      <c r="CQ7007" s="52"/>
      <c r="CR7007" s="52"/>
      <c r="CS7007" s="52"/>
      <c r="CT7007" s="52"/>
      <c r="CU7007" s="33"/>
      <c r="CV7007" s="33"/>
    </row>
    <row r="7008" spans="74:100">
      <c r="BV7008" s="62"/>
      <c r="BW7008" s="62"/>
      <c r="BX7008" s="62"/>
      <c r="BY7008" s="62"/>
      <c r="BZ7008" s="62"/>
      <c r="CA7008" s="62"/>
      <c r="CB7008" s="62"/>
      <c r="CC7008" s="62"/>
      <c r="CD7008" s="62"/>
      <c r="CE7008" s="62"/>
      <c r="CF7008" s="62"/>
      <c r="CL7008" s="56" t="s">
        <v>21903</v>
      </c>
      <c r="CM7008" s="56"/>
      <c r="CN7008" s="56"/>
      <c r="CO7008" s="52"/>
      <c r="CP7008" s="52"/>
      <c r="CQ7008" s="52"/>
      <c r="CR7008" s="52"/>
      <c r="CS7008" s="52"/>
      <c r="CT7008" s="52"/>
      <c r="CU7008" s="33"/>
      <c r="CV7008" s="33"/>
    </row>
    <row r="7009" spans="74:100">
      <c r="BV7009" s="62"/>
      <c r="BW7009" s="62"/>
      <c r="BX7009" s="62"/>
      <c r="BY7009" s="62"/>
      <c r="BZ7009" s="62"/>
      <c r="CA7009" s="62"/>
      <c r="CB7009" s="62"/>
      <c r="CC7009" s="62"/>
      <c r="CD7009" s="62"/>
      <c r="CE7009" s="62"/>
      <c r="CF7009" s="62"/>
      <c r="CL7009" s="56" t="s">
        <v>5103</v>
      </c>
      <c r="CM7009" s="56" t="s">
        <v>215</v>
      </c>
      <c r="CN7009" s="56" t="s">
        <v>215</v>
      </c>
      <c r="CO7009" s="52"/>
      <c r="CP7009" s="52"/>
      <c r="CQ7009" s="52"/>
      <c r="CR7009" s="52"/>
      <c r="CS7009" s="52"/>
      <c r="CT7009" s="52"/>
      <c r="CU7009" s="33"/>
      <c r="CV7009" s="33"/>
    </row>
    <row r="7010" spans="74:100">
      <c r="BV7010" s="62"/>
      <c r="BW7010" s="62"/>
      <c r="BX7010" s="62"/>
      <c r="BY7010" s="62"/>
      <c r="BZ7010" s="62"/>
      <c r="CA7010" s="62"/>
      <c r="CB7010" s="62"/>
      <c r="CC7010" s="62"/>
      <c r="CD7010" s="62"/>
      <c r="CE7010" s="62"/>
      <c r="CF7010" s="62"/>
      <c r="CL7010" s="56" t="s">
        <v>21904</v>
      </c>
      <c r="CM7010" s="56"/>
      <c r="CN7010" s="56"/>
      <c r="CO7010" s="52"/>
      <c r="CP7010" s="52"/>
      <c r="CQ7010" s="52"/>
      <c r="CR7010" s="52"/>
      <c r="CS7010" s="52"/>
      <c r="CT7010" s="52"/>
      <c r="CU7010" s="33"/>
      <c r="CV7010" s="33"/>
    </row>
    <row r="7011" spans="74:100">
      <c r="BV7011" s="62"/>
      <c r="BW7011" s="62"/>
      <c r="BX7011" s="62"/>
      <c r="BY7011" s="62"/>
      <c r="BZ7011" s="62"/>
      <c r="CA7011" s="62"/>
      <c r="CB7011" s="62"/>
      <c r="CC7011" s="62"/>
      <c r="CD7011" s="62"/>
      <c r="CE7011" s="62"/>
      <c r="CF7011" s="62"/>
      <c r="CL7011" s="56" t="s">
        <v>1747</v>
      </c>
      <c r="CM7011" s="56" t="s">
        <v>214</v>
      </c>
      <c r="CN7011" s="56" t="s">
        <v>214</v>
      </c>
      <c r="CO7011" s="52"/>
      <c r="CP7011" s="52"/>
      <c r="CQ7011" s="52"/>
      <c r="CR7011" s="52"/>
      <c r="CS7011" s="52"/>
      <c r="CT7011" s="52"/>
      <c r="CU7011" s="33"/>
      <c r="CV7011" s="33"/>
    </row>
    <row r="7012" spans="74:100">
      <c r="BV7012" s="62"/>
      <c r="BW7012" s="62"/>
      <c r="BX7012" s="62"/>
      <c r="BY7012" s="62"/>
      <c r="BZ7012" s="62"/>
      <c r="CA7012" s="62"/>
      <c r="CB7012" s="62"/>
      <c r="CC7012" s="62"/>
      <c r="CD7012" s="62"/>
      <c r="CE7012" s="62"/>
      <c r="CF7012" s="62"/>
      <c r="CL7012" s="56" t="s">
        <v>21905</v>
      </c>
      <c r="CM7012" s="56"/>
      <c r="CN7012" s="56"/>
      <c r="CO7012" s="52"/>
      <c r="CP7012" s="52"/>
      <c r="CQ7012" s="52"/>
      <c r="CR7012" s="52"/>
      <c r="CS7012" s="52"/>
      <c r="CT7012" s="52"/>
      <c r="CU7012" s="33"/>
      <c r="CV7012" s="33"/>
    </row>
    <row r="7013" spans="74:100">
      <c r="BV7013" s="62"/>
      <c r="BW7013" s="62"/>
      <c r="BX7013" s="62"/>
      <c r="BY7013" s="62"/>
      <c r="BZ7013" s="62"/>
      <c r="CA7013" s="62"/>
      <c r="CB7013" s="62"/>
      <c r="CC7013" s="62"/>
      <c r="CD7013" s="62"/>
      <c r="CE7013" s="62"/>
      <c r="CF7013" s="62"/>
      <c r="CL7013" s="56" t="s">
        <v>5105</v>
      </c>
      <c r="CM7013" s="56" t="s">
        <v>3118</v>
      </c>
      <c r="CN7013" s="56" t="s">
        <v>3118</v>
      </c>
      <c r="CO7013" s="52"/>
      <c r="CP7013" s="52"/>
      <c r="CQ7013" s="52"/>
      <c r="CR7013" s="52"/>
      <c r="CS7013" s="52"/>
      <c r="CT7013" s="52"/>
      <c r="CU7013" s="33"/>
      <c r="CV7013" s="33"/>
    </row>
    <row r="7014" spans="74:100">
      <c r="BV7014" s="62"/>
      <c r="BW7014" s="62"/>
      <c r="BX7014" s="62"/>
      <c r="BY7014" s="62"/>
      <c r="BZ7014" s="62"/>
      <c r="CA7014" s="62"/>
      <c r="CB7014" s="62"/>
      <c r="CC7014" s="62"/>
      <c r="CD7014" s="62"/>
      <c r="CE7014" s="62"/>
      <c r="CF7014" s="62"/>
      <c r="CL7014" s="56" t="s">
        <v>19009</v>
      </c>
      <c r="CM7014" s="56"/>
      <c r="CN7014" s="56"/>
      <c r="CO7014" s="52"/>
      <c r="CP7014" s="52"/>
      <c r="CQ7014" s="52"/>
      <c r="CR7014" s="52"/>
      <c r="CS7014" s="52"/>
      <c r="CT7014" s="52"/>
      <c r="CU7014" s="33"/>
      <c r="CV7014" s="33"/>
    </row>
    <row r="7015" spans="74:100">
      <c r="BV7015" s="62"/>
      <c r="BW7015" s="62"/>
      <c r="BX7015" s="62"/>
      <c r="BY7015" s="62"/>
      <c r="BZ7015" s="62"/>
      <c r="CA7015" s="62"/>
      <c r="CB7015" s="62"/>
      <c r="CC7015" s="62"/>
      <c r="CD7015" s="62"/>
      <c r="CE7015" s="62"/>
      <c r="CF7015" s="62"/>
      <c r="CL7015" s="56" t="s">
        <v>5106</v>
      </c>
      <c r="CM7015" s="56" t="s">
        <v>217</v>
      </c>
      <c r="CN7015" s="56" t="s">
        <v>217</v>
      </c>
      <c r="CO7015" s="52"/>
      <c r="CP7015" s="52"/>
      <c r="CQ7015" s="52"/>
      <c r="CR7015" s="52"/>
      <c r="CS7015" s="52"/>
      <c r="CT7015" s="52"/>
      <c r="CU7015" s="33"/>
      <c r="CV7015" s="33"/>
    </row>
    <row r="7016" spans="74:100">
      <c r="BV7016" s="62"/>
      <c r="BW7016" s="62"/>
      <c r="BX7016" s="62"/>
      <c r="BY7016" s="62"/>
      <c r="BZ7016" s="62"/>
      <c r="CA7016" s="62"/>
      <c r="CB7016" s="62"/>
      <c r="CC7016" s="62"/>
      <c r="CD7016" s="62"/>
      <c r="CE7016" s="62"/>
      <c r="CF7016" s="62"/>
      <c r="CL7016" s="56" t="s">
        <v>19010</v>
      </c>
      <c r="CM7016" s="56"/>
      <c r="CN7016" s="56"/>
      <c r="CO7016" s="52"/>
      <c r="CP7016" s="52"/>
      <c r="CQ7016" s="52"/>
      <c r="CR7016" s="52"/>
      <c r="CS7016" s="52"/>
      <c r="CT7016" s="52"/>
      <c r="CU7016" s="33"/>
      <c r="CV7016" s="33"/>
    </row>
    <row r="7017" spans="74:100">
      <c r="BV7017" s="62"/>
      <c r="BW7017" s="62"/>
      <c r="BX7017" s="62"/>
      <c r="BY7017" s="62"/>
      <c r="BZ7017" s="62"/>
      <c r="CA7017" s="62"/>
      <c r="CB7017" s="62"/>
      <c r="CC7017" s="62"/>
      <c r="CD7017" s="62"/>
      <c r="CE7017" s="62"/>
      <c r="CF7017" s="62"/>
      <c r="CL7017" s="56" t="s">
        <v>24983</v>
      </c>
      <c r="CM7017" s="56"/>
      <c r="CN7017" s="56"/>
      <c r="CO7017" s="52"/>
      <c r="CP7017" s="52"/>
      <c r="CQ7017" s="52"/>
      <c r="CR7017" s="52"/>
      <c r="CS7017" s="52"/>
      <c r="CT7017" s="52"/>
      <c r="CU7017" s="33"/>
      <c r="CV7017" s="33"/>
    </row>
    <row r="7018" spans="74:100">
      <c r="BV7018" s="62"/>
      <c r="BW7018" s="62"/>
      <c r="BX7018" s="62"/>
      <c r="BY7018" s="62"/>
      <c r="BZ7018" s="62"/>
      <c r="CA7018" s="62"/>
      <c r="CB7018" s="62"/>
      <c r="CC7018" s="62"/>
      <c r="CD7018" s="62"/>
      <c r="CE7018" s="62"/>
      <c r="CF7018" s="62"/>
      <c r="CL7018" s="56" t="s">
        <v>19463</v>
      </c>
      <c r="CM7018" s="56"/>
      <c r="CN7018" s="56"/>
      <c r="CO7018" s="52"/>
      <c r="CP7018" s="52"/>
      <c r="CQ7018" s="52"/>
      <c r="CR7018" s="52"/>
      <c r="CS7018" s="52"/>
      <c r="CT7018" s="52"/>
      <c r="CU7018" s="33"/>
      <c r="CV7018" s="33"/>
    </row>
    <row r="7019" spans="74:100">
      <c r="BV7019" s="62"/>
      <c r="BW7019" s="62"/>
      <c r="BX7019" s="62"/>
      <c r="BY7019" s="62"/>
      <c r="BZ7019" s="62"/>
      <c r="CA7019" s="62"/>
      <c r="CB7019" s="62"/>
      <c r="CC7019" s="62"/>
      <c r="CD7019" s="62"/>
      <c r="CE7019" s="62"/>
      <c r="CF7019" s="62"/>
      <c r="CL7019" s="56" t="s">
        <v>24984</v>
      </c>
      <c r="CM7019" s="56" t="s">
        <v>217</v>
      </c>
      <c r="CN7019" s="56" t="s">
        <v>217</v>
      </c>
      <c r="CO7019" s="52"/>
      <c r="CP7019" s="52"/>
      <c r="CQ7019" s="52"/>
      <c r="CR7019" s="52"/>
      <c r="CS7019" s="52"/>
      <c r="CT7019" s="52"/>
      <c r="CU7019" s="33"/>
      <c r="CV7019" s="33"/>
    </row>
    <row r="7020" spans="74:100">
      <c r="BV7020" s="62"/>
      <c r="BW7020" s="62"/>
      <c r="BX7020" s="62"/>
      <c r="BY7020" s="62"/>
      <c r="BZ7020" s="62"/>
      <c r="CA7020" s="62"/>
      <c r="CB7020" s="62"/>
      <c r="CC7020" s="62"/>
      <c r="CD7020" s="62"/>
      <c r="CE7020" s="62"/>
      <c r="CF7020" s="62"/>
      <c r="CL7020" s="56" t="s">
        <v>24985</v>
      </c>
      <c r="CM7020" s="56"/>
      <c r="CN7020" s="56"/>
      <c r="CO7020" s="52"/>
      <c r="CP7020" s="52"/>
      <c r="CQ7020" s="52"/>
      <c r="CR7020" s="52"/>
      <c r="CS7020" s="52"/>
      <c r="CT7020" s="52"/>
      <c r="CU7020" s="33"/>
      <c r="CV7020" s="33"/>
    </row>
    <row r="7021" spans="74:100">
      <c r="BV7021" s="62"/>
      <c r="BW7021" s="62"/>
      <c r="BX7021" s="62"/>
      <c r="BY7021" s="62"/>
      <c r="BZ7021" s="62"/>
      <c r="CA7021" s="62"/>
      <c r="CB7021" s="62"/>
      <c r="CC7021" s="62"/>
      <c r="CD7021" s="62"/>
      <c r="CE7021" s="62"/>
      <c r="CF7021" s="62"/>
      <c r="CL7021" s="56" t="s">
        <v>5107</v>
      </c>
      <c r="CM7021" s="56" t="s">
        <v>3118</v>
      </c>
      <c r="CN7021" s="56" t="s">
        <v>3118</v>
      </c>
      <c r="CO7021" s="52"/>
      <c r="CP7021" s="52"/>
      <c r="CQ7021" s="52"/>
      <c r="CR7021" s="52"/>
      <c r="CS7021" s="52"/>
      <c r="CT7021" s="52"/>
      <c r="CU7021" s="33"/>
      <c r="CV7021" s="33"/>
    </row>
    <row r="7022" spans="74:100">
      <c r="BV7022" s="62"/>
      <c r="BW7022" s="62"/>
      <c r="BX7022" s="62"/>
      <c r="BY7022" s="62"/>
      <c r="BZ7022" s="62"/>
      <c r="CA7022" s="62"/>
      <c r="CB7022" s="62"/>
      <c r="CC7022" s="62"/>
      <c r="CD7022" s="62"/>
      <c r="CE7022" s="62"/>
      <c r="CF7022" s="62"/>
      <c r="CL7022" s="56" t="s">
        <v>19011</v>
      </c>
      <c r="CM7022" s="56"/>
      <c r="CN7022" s="56"/>
      <c r="CO7022" s="52"/>
      <c r="CP7022" s="52"/>
      <c r="CQ7022" s="52"/>
      <c r="CR7022" s="52"/>
      <c r="CS7022" s="52"/>
      <c r="CT7022" s="52"/>
      <c r="CU7022" s="33"/>
      <c r="CV7022" s="33"/>
    </row>
    <row r="7023" spans="74:100">
      <c r="BV7023" s="62"/>
      <c r="BW7023" s="62"/>
      <c r="BX7023" s="62"/>
      <c r="BY7023" s="62"/>
      <c r="BZ7023" s="62"/>
      <c r="CA7023" s="62"/>
      <c r="CB7023" s="62"/>
      <c r="CC7023" s="62"/>
      <c r="CD7023" s="62"/>
      <c r="CE7023" s="62"/>
      <c r="CF7023" s="62"/>
      <c r="CL7023" s="56" t="s">
        <v>1749</v>
      </c>
      <c r="CM7023" s="56" t="s">
        <v>217</v>
      </c>
      <c r="CN7023" s="56" t="s">
        <v>217</v>
      </c>
      <c r="CO7023" s="52"/>
      <c r="CP7023" s="52"/>
      <c r="CQ7023" s="52"/>
      <c r="CR7023" s="52"/>
      <c r="CS7023" s="52"/>
      <c r="CT7023" s="52"/>
      <c r="CU7023" s="33"/>
      <c r="CV7023" s="33"/>
    </row>
    <row r="7024" spans="74:100">
      <c r="BV7024" s="62"/>
      <c r="BW7024" s="62"/>
      <c r="BX7024" s="62"/>
      <c r="BY7024" s="62"/>
      <c r="BZ7024" s="62"/>
      <c r="CA7024" s="62"/>
      <c r="CB7024" s="62"/>
      <c r="CC7024" s="62"/>
      <c r="CD7024" s="62"/>
      <c r="CE7024" s="62"/>
      <c r="CF7024" s="62"/>
      <c r="CL7024" s="56" t="s">
        <v>21906</v>
      </c>
      <c r="CM7024" s="56"/>
      <c r="CN7024" s="56"/>
      <c r="CO7024" s="52"/>
      <c r="CP7024" s="52"/>
      <c r="CQ7024" s="52"/>
      <c r="CR7024" s="52"/>
      <c r="CS7024" s="52"/>
      <c r="CT7024" s="52"/>
      <c r="CU7024" s="33"/>
      <c r="CV7024" s="33"/>
    </row>
    <row r="7025" spans="74:100">
      <c r="BV7025" s="62"/>
      <c r="BW7025" s="62"/>
      <c r="BX7025" s="62"/>
      <c r="BY7025" s="62"/>
      <c r="BZ7025" s="62"/>
      <c r="CA7025" s="62"/>
      <c r="CB7025" s="62"/>
      <c r="CC7025" s="62"/>
      <c r="CD7025" s="62"/>
      <c r="CE7025" s="62"/>
      <c r="CF7025" s="62"/>
      <c r="CL7025" s="56" t="s">
        <v>5108</v>
      </c>
      <c r="CM7025" s="56" t="s">
        <v>3118</v>
      </c>
      <c r="CN7025" s="56" t="s">
        <v>3118</v>
      </c>
      <c r="CO7025" s="52"/>
      <c r="CP7025" s="52"/>
      <c r="CQ7025" s="52"/>
      <c r="CR7025" s="52"/>
      <c r="CS7025" s="52"/>
      <c r="CT7025" s="52"/>
      <c r="CU7025" s="33"/>
      <c r="CV7025" s="33"/>
    </row>
    <row r="7026" spans="74:100">
      <c r="BV7026" s="62"/>
      <c r="BW7026" s="62"/>
      <c r="BX7026" s="62"/>
      <c r="BY7026" s="62"/>
      <c r="BZ7026" s="62"/>
      <c r="CA7026" s="62"/>
      <c r="CB7026" s="62"/>
      <c r="CC7026" s="62"/>
      <c r="CD7026" s="62"/>
      <c r="CE7026" s="62"/>
      <c r="CF7026" s="62"/>
      <c r="CL7026" s="56" t="s">
        <v>19012</v>
      </c>
      <c r="CM7026" s="56"/>
      <c r="CN7026" s="56"/>
      <c r="CO7026" s="52"/>
      <c r="CP7026" s="52"/>
      <c r="CQ7026" s="52"/>
      <c r="CR7026" s="52"/>
      <c r="CS7026" s="52"/>
      <c r="CT7026" s="52"/>
      <c r="CU7026" s="33"/>
      <c r="CV7026" s="33"/>
    </row>
    <row r="7027" spans="74:100">
      <c r="BV7027" s="62"/>
      <c r="BW7027" s="62"/>
      <c r="BX7027" s="62"/>
      <c r="BY7027" s="62"/>
      <c r="BZ7027" s="62"/>
      <c r="CA7027" s="62"/>
      <c r="CB7027" s="62"/>
      <c r="CC7027" s="62"/>
      <c r="CD7027" s="62"/>
      <c r="CE7027" s="62"/>
      <c r="CF7027" s="62"/>
      <c r="CL7027" s="56" t="s">
        <v>5109</v>
      </c>
      <c r="CM7027" s="56" t="s">
        <v>217</v>
      </c>
      <c r="CN7027" s="56" t="s">
        <v>217</v>
      </c>
      <c r="CO7027" s="52"/>
      <c r="CP7027" s="52"/>
      <c r="CQ7027" s="52"/>
      <c r="CR7027" s="52"/>
      <c r="CS7027" s="52"/>
      <c r="CT7027" s="52"/>
      <c r="CU7027" s="33"/>
      <c r="CV7027" s="33"/>
    </row>
    <row r="7028" spans="74:100">
      <c r="BV7028" s="62"/>
      <c r="BW7028" s="62"/>
      <c r="BX7028" s="62"/>
      <c r="BY7028" s="62"/>
      <c r="BZ7028" s="62"/>
      <c r="CA7028" s="62"/>
      <c r="CB7028" s="62"/>
      <c r="CC7028" s="62"/>
      <c r="CD7028" s="62"/>
      <c r="CE7028" s="62"/>
      <c r="CF7028" s="62"/>
      <c r="CL7028" s="56" t="s">
        <v>19013</v>
      </c>
      <c r="CM7028" s="56"/>
      <c r="CN7028" s="56"/>
      <c r="CO7028" s="52"/>
      <c r="CP7028" s="52"/>
      <c r="CQ7028" s="52"/>
      <c r="CR7028" s="52"/>
      <c r="CS7028" s="52"/>
      <c r="CT7028" s="52"/>
      <c r="CU7028" s="33"/>
      <c r="CV7028" s="33"/>
    </row>
    <row r="7029" spans="74:100">
      <c r="BV7029" s="62"/>
      <c r="BW7029" s="62"/>
      <c r="BX7029" s="62"/>
      <c r="BY7029" s="62"/>
      <c r="BZ7029" s="62"/>
      <c r="CA7029" s="62"/>
      <c r="CB7029" s="62"/>
      <c r="CC7029" s="62"/>
      <c r="CD7029" s="62"/>
      <c r="CE7029" s="62"/>
      <c r="CF7029" s="62"/>
      <c r="CL7029" s="56" t="s">
        <v>27887</v>
      </c>
      <c r="CM7029" s="56" t="s">
        <v>3118</v>
      </c>
      <c r="CN7029" s="56" t="s">
        <v>3118</v>
      </c>
      <c r="CO7029" s="52"/>
      <c r="CP7029" s="52"/>
      <c r="CQ7029" s="52"/>
      <c r="CR7029" s="52"/>
      <c r="CS7029" s="52"/>
      <c r="CT7029" s="52"/>
      <c r="CU7029" s="33"/>
      <c r="CV7029" s="33"/>
    </row>
    <row r="7030" spans="74:100">
      <c r="BV7030" s="62"/>
      <c r="BW7030" s="62"/>
      <c r="BX7030" s="62"/>
      <c r="BY7030" s="62"/>
      <c r="BZ7030" s="62"/>
      <c r="CA7030" s="62"/>
      <c r="CB7030" s="62"/>
      <c r="CC7030" s="62"/>
      <c r="CD7030" s="62"/>
      <c r="CE7030" s="62"/>
      <c r="CF7030" s="62"/>
      <c r="CL7030" s="56" t="s">
        <v>27888</v>
      </c>
      <c r="CM7030" s="56"/>
      <c r="CN7030" s="56"/>
      <c r="CO7030" s="52"/>
      <c r="CP7030" s="52"/>
      <c r="CQ7030" s="52"/>
      <c r="CR7030" s="52"/>
      <c r="CS7030" s="52"/>
      <c r="CT7030" s="52"/>
      <c r="CU7030" s="33"/>
      <c r="CV7030" s="33"/>
    </row>
    <row r="7031" spans="74:100">
      <c r="BV7031" s="62"/>
      <c r="BW7031" s="62"/>
      <c r="BX7031" s="62"/>
      <c r="BY7031" s="62"/>
      <c r="BZ7031" s="62"/>
      <c r="CA7031" s="62"/>
      <c r="CB7031" s="62"/>
      <c r="CC7031" s="62"/>
      <c r="CD7031" s="62"/>
      <c r="CE7031" s="62"/>
      <c r="CF7031" s="62"/>
      <c r="CL7031" s="56" t="s">
        <v>27889</v>
      </c>
      <c r="CM7031" s="56" t="s">
        <v>217</v>
      </c>
      <c r="CN7031" s="56" t="s">
        <v>217</v>
      </c>
      <c r="CO7031" s="52"/>
      <c r="CP7031" s="52"/>
      <c r="CQ7031" s="52"/>
      <c r="CR7031" s="52"/>
      <c r="CS7031" s="52"/>
      <c r="CT7031" s="52"/>
      <c r="CU7031" s="33"/>
      <c r="CV7031" s="33"/>
    </row>
    <row r="7032" spans="74:100">
      <c r="BV7032" s="62"/>
      <c r="BW7032" s="62"/>
      <c r="BX7032" s="62"/>
      <c r="BY7032" s="62"/>
      <c r="BZ7032" s="62"/>
      <c r="CA7032" s="62"/>
      <c r="CB7032" s="62"/>
      <c r="CC7032" s="62"/>
      <c r="CD7032" s="62"/>
      <c r="CE7032" s="62"/>
      <c r="CF7032" s="62"/>
      <c r="CL7032" s="56" t="s">
        <v>27890</v>
      </c>
      <c r="CM7032" s="56"/>
      <c r="CN7032" s="56"/>
      <c r="CO7032" s="52"/>
      <c r="CP7032" s="52"/>
      <c r="CQ7032" s="52"/>
      <c r="CR7032" s="52"/>
      <c r="CS7032" s="52"/>
      <c r="CT7032" s="52"/>
      <c r="CU7032" s="33"/>
      <c r="CV7032" s="33"/>
    </row>
    <row r="7033" spans="74:100">
      <c r="BV7033" s="62"/>
      <c r="BW7033" s="62"/>
      <c r="BX7033" s="62"/>
      <c r="BY7033" s="62"/>
      <c r="BZ7033" s="62"/>
      <c r="CA7033" s="62"/>
      <c r="CB7033" s="62"/>
      <c r="CC7033" s="62"/>
      <c r="CD7033" s="62"/>
      <c r="CE7033" s="62"/>
      <c r="CF7033" s="62"/>
      <c r="CL7033" s="56" t="s">
        <v>5110</v>
      </c>
      <c r="CM7033" s="56" t="s">
        <v>3118</v>
      </c>
      <c r="CN7033" s="56" t="s">
        <v>3118</v>
      </c>
      <c r="CO7033" s="52"/>
      <c r="CP7033" s="52"/>
      <c r="CQ7033" s="52"/>
      <c r="CR7033" s="52"/>
      <c r="CS7033" s="52"/>
      <c r="CT7033" s="52"/>
      <c r="CU7033" s="33"/>
      <c r="CV7033" s="33"/>
    </row>
    <row r="7034" spans="74:100">
      <c r="BV7034" s="62"/>
      <c r="BW7034" s="62"/>
      <c r="BX7034" s="62"/>
      <c r="BY7034" s="62"/>
      <c r="BZ7034" s="62"/>
      <c r="CA7034" s="62"/>
      <c r="CB7034" s="62"/>
      <c r="CC7034" s="62"/>
      <c r="CD7034" s="62"/>
      <c r="CE7034" s="62"/>
      <c r="CF7034" s="62"/>
      <c r="CL7034" s="56" t="s">
        <v>19014</v>
      </c>
      <c r="CM7034" s="56"/>
      <c r="CN7034" s="56"/>
      <c r="CO7034" s="52"/>
      <c r="CP7034" s="52"/>
      <c r="CQ7034" s="52"/>
      <c r="CR7034" s="52"/>
      <c r="CS7034" s="52"/>
      <c r="CT7034" s="52"/>
      <c r="CU7034" s="33"/>
      <c r="CV7034" s="33"/>
    </row>
    <row r="7035" spans="74:100">
      <c r="BV7035" s="62"/>
      <c r="BW7035" s="62"/>
      <c r="BX7035" s="62"/>
      <c r="BY7035" s="62"/>
      <c r="BZ7035" s="62"/>
      <c r="CA7035" s="62"/>
      <c r="CB7035" s="62"/>
      <c r="CC7035" s="62"/>
      <c r="CD7035" s="62"/>
      <c r="CE7035" s="62"/>
      <c r="CF7035" s="62"/>
      <c r="CL7035" s="56" t="s">
        <v>5111</v>
      </c>
      <c r="CM7035" s="56" t="s">
        <v>217</v>
      </c>
      <c r="CN7035" s="56" t="s">
        <v>217</v>
      </c>
      <c r="CO7035" s="52"/>
      <c r="CP7035" s="52"/>
      <c r="CQ7035" s="52"/>
      <c r="CR7035" s="52"/>
      <c r="CS7035" s="52"/>
      <c r="CT7035" s="52"/>
      <c r="CU7035" s="33"/>
      <c r="CV7035" s="33"/>
    </row>
    <row r="7036" spans="74:100">
      <c r="BV7036" s="62"/>
      <c r="BW7036" s="62"/>
      <c r="BX7036" s="62"/>
      <c r="BY7036" s="62"/>
      <c r="BZ7036" s="62"/>
      <c r="CA7036" s="62"/>
      <c r="CB7036" s="62"/>
      <c r="CC7036" s="62"/>
      <c r="CD7036" s="62"/>
      <c r="CE7036" s="62"/>
      <c r="CF7036" s="62"/>
      <c r="CL7036" s="56" t="s">
        <v>19015</v>
      </c>
      <c r="CM7036" s="56"/>
      <c r="CN7036" s="56"/>
      <c r="CO7036" s="52"/>
      <c r="CP7036" s="52"/>
      <c r="CQ7036" s="52"/>
      <c r="CR7036" s="52"/>
      <c r="CS7036" s="52"/>
      <c r="CT7036" s="52"/>
      <c r="CU7036" s="33"/>
      <c r="CV7036" s="33"/>
    </row>
    <row r="7037" spans="74:100">
      <c r="BV7037" s="62"/>
      <c r="BW7037" s="62"/>
      <c r="BX7037" s="62"/>
      <c r="BY7037" s="62"/>
      <c r="BZ7037" s="62"/>
      <c r="CA7037" s="62"/>
      <c r="CB7037" s="62"/>
      <c r="CC7037" s="62"/>
      <c r="CD7037" s="62"/>
      <c r="CE7037" s="62"/>
      <c r="CF7037" s="62"/>
      <c r="CL7037" s="56" t="s">
        <v>5112</v>
      </c>
      <c r="CM7037" s="56" t="s">
        <v>3118</v>
      </c>
      <c r="CN7037" s="56" t="s">
        <v>3118</v>
      </c>
      <c r="CO7037" s="52"/>
      <c r="CP7037" s="52"/>
      <c r="CQ7037" s="52"/>
      <c r="CR7037" s="52"/>
      <c r="CS7037" s="52"/>
      <c r="CT7037" s="52"/>
      <c r="CU7037" s="33"/>
      <c r="CV7037" s="33"/>
    </row>
    <row r="7038" spans="74:100">
      <c r="BV7038" s="62"/>
      <c r="BW7038" s="62"/>
      <c r="BX7038" s="62"/>
      <c r="BY7038" s="62"/>
      <c r="BZ7038" s="62"/>
      <c r="CA7038" s="62"/>
      <c r="CB7038" s="62"/>
      <c r="CC7038" s="62"/>
      <c r="CD7038" s="62"/>
      <c r="CE7038" s="62"/>
      <c r="CF7038" s="62"/>
      <c r="CL7038" s="56" t="s">
        <v>19016</v>
      </c>
      <c r="CM7038" s="56"/>
      <c r="CN7038" s="56"/>
      <c r="CO7038" s="52"/>
      <c r="CP7038" s="52"/>
      <c r="CQ7038" s="52"/>
      <c r="CR7038" s="52"/>
      <c r="CS7038" s="52"/>
      <c r="CT7038" s="52"/>
      <c r="CU7038" s="33"/>
      <c r="CV7038" s="33"/>
    </row>
    <row r="7039" spans="74:100">
      <c r="BV7039" s="62"/>
      <c r="BW7039" s="62"/>
      <c r="BX7039" s="62"/>
      <c r="BY7039" s="62"/>
      <c r="BZ7039" s="62"/>
      <c r="CA7039" s="62"/>
      <c r="CB7039" s="62"/>
      <c r="CC7039" s="62"/>
      <c r="CD7039" s="62"/>
      <c r="CE7039" s="62"/>
      <c r="CF7039" s="62"/>
      <c r="CL7039" s="56" t="s">
        <v>5113</v>
      </c>
      <c r="CM7039" s="56" t="s">
        <v>217</v>
      </c>
      <c r="CN7039" s="56" t="s">
        <v>217</v>
      </c>
      <c r="CO7039" s="52"/>
      <c r="CP7039" s="52"/>
      <c r="CQ7039" s="52"/>
      <c r="CR7039" s="52"/>
      <c r="CS7039" s="52"/>
      <c r="CT7039" s="52"/>
      <c r="CU7039" s="33"/>
      <c r="CV7039" s="33"/>
    </row>
    <row r="7040" spans="74:100">
      <c r="BV7040" s="62"/>
      <c r="BW7040" s="62"/>
      <c r="BX7040" s="62"/>
      <c r="BY7040" s="62"/>
      <c r="BZ7040" s="62"/>
      <c r="CA7040" s="62"/>
      <c r="CB7040" s="62"/>
      <c r="CC7040" s="62"/>
      <c r="CD7040" s="62"/>
      <c r="CE7040" s="62"/>
      <c r="CF7040" s="62"/>
      <c r="CL7040" s="56" t="s">
        <v>19017</v>
      </c>
      <c r="CM7040" s="56"/>
      <c r="CN7040" s="56"/>
      <c r="CO7040" s="52"/>
      <c r="CP7040" s="52"/>
      <c r="CQ7040" s="52"/>
      <c r="CR7040" s="52"/>
      <c r="CS7040" s="52"/>
      <c r="CT7040" s="52"/>
      <c r="CU7040" s="33"/>
      <c r="CV7040" s="33"/>
    </row>
    <row r="7041" spans="74:100">
      <c r="BV7041" s="62"/>
      <c r="BW7041" s="62"/>
      <c r="BX7041" s="62"/>
      <c r="BY7041" s="62"/>
      <c r="BZ7041" s="62"/>
      <c r="CA7041" s="62"/>
      <c r="CB7041" s="62"/>
      <c r="CC7041" s="62"/>
      <c r="CD7041" s="62"/>
      <c r="CE7041" s="62"/>
      <c r="CF7041" s="62"/>
      <c r="CL7041" s="56" t="s">
        <v>5114</v>
      </c>
      <c r="CM7041" s="56" t="s">
        <v>3118</v>
      </c>
      <c r="CN7041" s="56" t="s">
        <v>3118</v>
      </c>
      <c r="CO7041" s="52"/>
      <c r="CP7041" s="52"/>
      <c r="CQ7041" s="52"/>
      <c r="CR7041" s="52"/>
      <c r="CS7041" s="52"/>
      <c r="CT7041" s="52"/>
      <c r="CU7041" s="33"/>
      <c r="CV7041" s="33"/>
    </row>
    <row r="7042" spans="74:100">
      <c r="BV7042" s="62"/>
      <c r="BW7042" s="62"/>
      <c r="BX7042" s="62"/>
      <c r="BY7042" s="62"/>
      <c r="BZ7042" s="62"/>
      <c r="CA7042" s="62"/>
      <c r="CB7042" s="62"/>
      <c r="CC7042" s="62"/>
      <c r="CD7042" s="62"/>
      <c r="CE7042" s="62"/>
      <c r="CF7042" s="62"/>
      <c r="CL7042" s="56" t="s">
        <v>19018</v>
      </c>
      <c r="CM7042" s="56"/>
      <c r="CN7042" s="56"/>
      <c r="CO7042" s="52"/>
      <c r="CP7042" s="52"/>
      <c r="CQ7042" s="52"/>
      <c r="CR7042" s="52"/>
      <c r="CS7042" s="52"/>
      <c r="CT7042" s="52"/>
      <c r="CU7042" s="33"/>
      <c r="CV7042" s="33"/>
    </row>
    <row r="7043" spans="74:100">
      <c r="BV7043" s="62"/>
      <c r="BW7043" s="62"/>
      <c r="BX7043" s="62"/>
      <c r="BY7043" s="62"/>
      <c r="BZ7043" s="62"/>
      <c r="CA7043" s="62"/>
      <c r="CB7043" s="62"/>
      <c r="CC7043" s="62"/>
      <c r="CD7043" s="62"/>
      <c r="CE7043" s="62"/>
      <c r="CF7043" s="62"/>
      <c r="CL7043" s="56" t="s">
        <v>5115</v>
      </c>
      <c r="CM7043" s="56" t="s">
        <v>217</v>
      </c>
      <c r="CN7043" s="56" t="s">
        <v>217</v>
      </c>
      <c r="CO7043" s="52"/>
      <c r="CP7043" s="52"/>
      <c r="CQ7043" s="52"/>
      <c r="CR7043" s="52"/>
      <c r="CS7043" s="52"/>
      <c r="CT7043" s="52"/>
      <c r="CU7043" s="33"/>
      <c r="CV7043" s="33"/>
    </row>
    <row r="7044" spans="74:100">
      <c r="BV7044" s="62"/>
      <c r="BW7044" s="62"/>
      <c r="BX7044" s="62"/>
      <c r="BY7044" s="62"/>
      <c r="BZ7044" s="62"/>
      <c r="CA7044" s="62"/>
      <c r="CB7044" s="62"/>
      <c r="CC7044" s="62"/>
      <c r="CD7044" s="62"/>
      <c r="CE7044" s="62"/>
      <c r="CF7044" s="62"/>
      <c r="CL7044" s="56" t="s">
        <v>19019</v>
      </c>
      <c r="CM7044" s="56"/>
      <c r="CN7044" s="56"/>
      <c r="CO7044" s="52"/>
      <c r="CP7044" s="52"/>
      <c r="CQ7044" s="52"/>
      <c r="CR7044" s="52"/>
      <c r="CS7044" s="52"/>
      <c r="CT7044" s="52"/>
      <c r="CU7044" s="33"/>
      <c r="CV7044" s="33"/>
    </row>
    <row r="7045" spans="74:100">
      <c r="BV7045" s="62"/>
      <c r="BW7045" s="62"/>
      <c r="BX7045" s="62"/>
      <c r="BY7045" s="62"/>
      <c r="BZ7045" s="62"/>
      <c r="CA7045" s="62"/>
      <c r="CB7045" s="62"/>
      <c r="CC7045" s="62"/>
      <c r="CD7045" s="62"/>
      <c r="CE7045" s="62"/>
      <c r="CF7045" s="62"/>
      <c r="CL7045" s="56" t="s">
        <v>1750</v>
      </c>
      <c r="CM7045" s="56" t="s">
        <v>216</v>
      </c>
      <c r="CN7045" s="56" t="s">
        <v>216</v>
      </c>
      <c r="CO7045" s="52"/>
      <c r="CP7045" s="52"/>
      <c r="CQ7045" s="52"/>
      <c r="CR7045" s="52"/>
      <c r="CS7045" s="52"/>
      <c r="CT7045" s="52"/>
      <c r="CU7045" s="33"/>
      <c r="CV7045" s="33"/>
    </row>
    <row r="7046" spans="74:100">
      <c r="BV7046" s="62"/>
      <c r="BW7046" s="62"/>
      <c r="BX7046" s="62"/>
      <c r="BY7046" s="62"/>
      <c r="BZ7046" s="62"/>
      <c r="CA7046" s="62"/>
      <c r="CB7046" s="62"/>
      <c r="CC7046" s="62"/>
      <c r="CD7046" s="62"/>
      <c r="CE7046" s="62"/>
      <c r="CF7046" s="62"/>
      <c r="CL7046" s="56" t="s">
        <v>21907</v>
      </c>
      <c r="CM7046" s="56"/>
      <c r="CN7046" s="56"/>
      <c r="CO7046" s="52"/>
      <c r="CP7046" s="52"/>
      <c r="CQ7046" s="52"/>
      <c r="CR7046" s="52"/>
      <c r="CS7046" s="52"/>
      <c r="CT7046" s="52"/>
      <c r="CU7046" s="33"/>
      <c r="CV7046" s="33"/>
    </row>
    <row r="7047" spans="74:100">
      <c r="BV7047" s="62"/>
      <c r="BW7047" s="62"/>
      <c r="BX7047" s="62"/>
      <c r="BY7047" s="62"/>
      <c r="BZ7047" s="62"/>
      <c r="CA7047" s="62"/>
      <c r="CB7047" s="62"/>
      <c r="CC7047" s="62"/>
      <c r="CD7047" s="62"/>
      <c r="CE7047" s="62"/>
      <c r="CF7047" s="62"/>
      <c r="CL7047" s="56" t="s">
        <v>1751</v>
      </c>
      <c r="CM7047" s="56" t="s">
        <v>216</v>
      </c>
      <c r="CN7047" s="56" t="s">
        <v>216</v>
      </c>
      <c r="CO7047" s="52"/>
      <c r="CP7047" s="52"/>
      <c r="CQ7047" s="52"/>
      <c r="CR7047" s="52"/>
      <c r="CS7047" s="52"/>
      <c r="CT7047" s="52"/>
      <c r="CU7047" s="33"/>
      <c r="CV7047" s="33"/>
    </row>
    <row r="7048" spans="74:100">
      <c r="BV7048" s="62"/>
      <c r="BW7048" s="62"/>
      <c r="BX7048" s="62"/>
      <c r="BY7048" s="62"/>
      <c r="BZ7048" s="62"/>
      <c r="CA7048" s="62"/>
      <c r="CB7048" s="62"/>
      <c r="CC7048" s="62"/>
      <c r="CD7048" s="62"/>
      <c r="CE7048" s="62"/>
      <c r="CF7048" s="62"/>
      <c r="CL7048" s="56" t="s">
        <v>21908</v>
      </c>
      <c r="CM7048" s="56"/>
      <c r="CN7048" s="56"/>
      <c r="CO7048" s="52"/>
      <c r="CP7048" s="52"/>
      <c r="CQ7048" s="52"/>
      <c r="CR7048" s="52"/>
      <c r="CS7048" s="52"/>
      <c r="CT7048" s="52"/>
      <c r="CU7048" s="33"/>
      <c r="CV7048" s="33"/>
    </row>
    <row r="7049" spans="74:100">
      <c r="BV7049" s="62"/>
      <c r="BW7049" s="62"/>
      <c r="BX7049" s="62"/>
      <c r="BY7049" s="62"/>
      <c r="BZ7049" s="62"/>
      <c r="CA7049" s="62"/>
      <c r="CB7049" s="62"/>
      <c r="CC7049" s="62"/>
      <c r="CD7049" s="62"/>
      <c r="CE7049" s="62"/>
      <c r="CF7049" s="62"/>
      <c r="CL7049" s="56" t="s">
        <v>5116</v>
      </c>
      <c r="CM7049" s="56" t="s">
        <v>217</v>
      </c>
      <c r="CN7049" s="56" t="s">
        <v>217</v>
      </c>
      <c r="CO7049" s="52"/>
      <c r="CP7049" s="52"/>
      <c r="CQ7049" s="52"/>
      <c r="CR7049" s="52"/>
      <c r="CS7049" s="52"/>
      <c r="CT7049" s="52"/>
      <c r="CU7049" s="33"/>
      <c r="CV7049" s="33"/>
    </row>
    <row r="7050" spans="74:100">
      <c r="BV7050" s="62"/>
      <c r="BW7050" s="62"/>
      <c r="BX7050" s="62"/>
      <c r="BY7050" s="62"/>
      <c r="BZ7050" s="62"/>
      <c r="CA7050" s="62"/>
      <c r="CB7050" s="62"/>
      <c r="CC7050" s="62"/>
      <c r="CD7050" s="62"/>
      <c r="CE7050" s="62"/>
      <c r="CF7050" s="62"/>
      <c r="CL7050" s="56" t="s">
        <v>19020</v>
      </c>
      <c r="CM7050" s="56"/>
      <c r="CN7050" s="56"/>
      <c r="CO7050" s="52"/>
      <c r="CP7050" s="52"/>
      <c r="CQ7050" s="52"/>
      <c r="CR7050" s="52"/>
      <c r="CS7050" s="52"/>
      <c r="CT7050" s="52"/>
      <c r="CU7050" s="33"/>
      <c r="CV7050" s="33"/>
    </row>
    <row r="7051" spans="74:100">
      <c r="BV7051" s="62"/>
      <c r="BW7051" s="62"/>
      <c r="BX7051" s="62"/>
      <c r="BY7051" s="62"/>
      <c r="BZ7051" s="62"/>
      <c r="CA7051" s="62"/>
      <c r="CB7051" s="62"/>
      <c r="CC7051" s="62"/>
      <c r="CD7051" s="62"/>
      <c r="CE7051" s="62"/>
      <c r="CF7051" s="62"/>
      <c r="CL7051" s="56" t="s">
        <v>27891</v>
      </c>
      <c r="CM7051" s="56" t="s">
        <v>217</v>
      </c>
      <c r="CN7051" s="56" t="s">
        <v>217</v>
      </c>
      <c r="CO7051" s="52"/>
      <c r="CP7051" s="52"/>
      <c r="CQ7051" s="52"/>
      <c r="CR7051" s="52"/>
      <c r="CS7051" s="52"/>
      <c r="CT7051" s="52"/>
      <c r="CU7051" s="33"/>
      <c r="CV7051" s="33"/>
    </row>
    <row r="7052" spans="74:100">
      <c r="BV7052" s="62"/>
      <c r="BW7052" s="62"/>
      <c r="BX7052" s="62"/>
      <c r="BY7052" s="62"/>
      <c r="BZ7052" s="62"/>
      <c r="CA7052" s="62"/>
      <c r="CB7052" s="62"/>
      <c r="CC7052" s="62"/>
      <c r="CD7052" s="62"/>
      <c r="CE7052" s="62"/>
      <c r="CF7052" s="62"/>
      <c r="CL7052" s="56" t="s">
        <v>27892</v>
      </c>
      <c r="CM7052" s="56"/>
      <c r="CN7052" s="56"/>
      <c r="CO7052" s="52"/>
      <c r="CP7052" s="52"/>
      <c r="CQ7052" s="52"/>
      <c r="CR7052" s="52"/>
      <c r="CS7052" s="52"/>
      <c r="CT7052" s="52"/>
      <c r="CU7052" s="33"/>
      <c r="CV7052" s="33"/>
    </row>
    <row r="7053" spans="74:100">
      <c r="BV7053" s="62"/>
      <c r="BW7053" s="62"/>
      <c r="BX7053" s="62"/>
      <c r="BY7053" s="62"/>
      <c r="BZ7053" s="62"/>
      <c r="CA7053" s="62"/>
      <c r="CB7053" s="62"/>
      <c r="CC7053" s="62"/>
      <c r="CD7053" s="62"/>
      <c r="CE7053" s="62"/>
      <c r="CF7053" s="62"/>
      <c r="CL7053" s="56" t="s">
        <v>27893</v>
      </c>
      <c r="CM7053" s="56" t="s">
        <v>217</v>
      </c>
      <c r="CN7053" s="56" t="s">
        <v>217</v>
      </c>
      <c r="CO7053" s="52"/>
      <c r="CP7053" s="52"/>
      <c r="CQ7053" s="52"/>
      <c r="CR7053" s="52"/>
      <c r="CS7053" s="52"/>
      <c r="CT7053" s="52"/>
      <c r="CU7053" s="33"/>
      <c r="CV7053" s="33"/>
    </row>
    <row r="7054" spans="74:100">
      <c r="BV7054" s="62"/>
      <c r="BW7054" s="62"/>
      <c r="BX7054" s="62"/>
      <c r="BY7054" s="62"/>
      <c r="BZ7054" s="62"/>
      <c r="CA7054" s="62"/>
      <c r="CB7054" s="62"/>
      <c r="CC7054" s="62"/>
      <c r="CD7054" s="62"/>
      <c r="CE7054" s="62"/>
      <c r="CF7054" s="62"/>
      <c r="CL7054" s="56" t="s">
        <v>27894</v>
      </c>
      <c r="CM7054" s="56"/>
      <c r="CN7054" s="56"/>
      <c r="CO7054" s="52"/>
      <c r="CP7054" s="52"/>
      <c r="CQ7054" s="52"/>
      <c r="CR7054" s="52"/>
      <c r="CS7054" s="52"/>
      <c r="CT7054" s="52"/>
      <c r="CU7054" s="33"/>
      <c r="CV7054" s="33"/>
    </row>
    <row r="7055" spans="74:100">
      <c r="BV7055" s="62"/>
      <c r="BW7055" s="62"/>
      <c r="BX7055" s="62"/>
      <c r="BY7055" s="62"/>
      <c r="BZ7055" s="62"/>
      <c r="CA7055" s="62"/>
      <c r="CB7055" s="62"/>
      <c r="CC7055" s="62"/>
      <c r="CD7055" s="62"/>
      <c r="CE7055" s="62"/>
      <c r="CF7055" s="62"/>
      <c r="CL7055" s="56" t="s">
        <v>5117</v>
      </c>
      <c r="CM7055" s="56" t="s">
        <v>3118</v>
      </c>
      <c r="CN7055" s="56" t="s">
        <v>3118</v>
      </c>
      <c r="CO7055" s="52"/>
      <c r="CP7055" s="52"/>
      <c r="CQ7055" s="52"/>
      <c r="CR7055" s="52"/>
      <c r="CS7055" s="52"/>
      <c r="CT7055" s="52"/>
      <c r="CU7055" s="33"/>
      <c r="CV7055" s="33"/>
    </row>
    <row r="7056" spans="74:100">
      <c r="BV7056" s="62"/>
      <c r="BW7056" s="62"/>
      <c r="BX7056" s="62"/>
      <c r="BY7056" s="62"/>
      <c r="BZ7056" s="62"/>
      <c r="CA7056" s="62"/>
      <c r="CB7056" s="62"/>
      <c r="CC7056" s="62"/>
      <c r="CD7056" s="62"/>
      <c r="CE7056" s="62"/>
      <c r="CF7056" s="62"/>
      <c r="CL7056" s="56" t="s">
        <v>19021</v>
      </c>
      <c r="CM7056" s="56"/>
      <c r="CN7056" s="56"/>
      <c r="CO7056" s="52"/>
      <c r="CP7056" s="52"/>
      <c r="CQ7056" s="52"/>
      <c r="CR7056" s="52"/>
      <c r="CS7056" s="52"/>
      <c r="CT7056" s="52"/>
      <c r="CU7056" s="33"/>
      <c r="CV7056" s="33"/>
    </row>
    <row r="7057" spans="74:100">
      <c r="BV7057" s="62"/>
      <c r="BW7057" s="62"/>
      <c r="BX7057" s="62"/>
      <c r="BY7057" s="62"/>
      <c r="BZ7057" s="62"/>
      <c r="CA7057" s="62"/>
      <c r="CB7057" s="62"/>
      <c r="CC7057" s="62"/>
      <c r="CD7057" s="62"/>
      <c r="CE7057" s="62"/>
      <c r="CF7057" s="62"/>
      <c r="CL7057" s="56" t="s">
        <v>1752</v>
      </c>
      <c r="CM7057" s="56" t="s">
        <v>213</v>
      </c>
      <c r="CN7057" s="56" t="s">
        <v>213</v>
      </c>
      <c r="CO7057" s="52"/>
      <c r="CP7057" s="52"/>
      <c r="CQ7057" s="52"/>
      <c r="CR7057" s="52"/>
      <c r="CS7057" s="52"/>
      <c r="CT7057" s="52"/>
      <c r="CU7057" s="33"/>
      <c r="CV7057" s="33"/>
    </row>
    <row r="7058" spans="74:100">
      <c r="BV7058" s="62"/>
      <c r="BW7058" s="62"/>
      <c r="BX7058" s="62"/>
      <c r="BY7058" s="62"/>
      <c r="BZ7058" s="62"/>
      <c r="CA7058" s="62"/>
      <c r="CB7058" s="62"/>
      <c r="CC7058" s="62"/>
      <c r="CD7058" s="62"/>
      <c r="CE7058" s="62"/>
      <c r="CF7058" s="62"/>
      <c r="CL7058" s="56" t="s">
        <v>21909</v>
      </c>
      <c r="CM7058" s="56"/>
      <c r="CN7058" s="56"/>
      <c r="CO7058" s="52"/>
      <c r="CP7058" s="52"/>
      <c r="CQ7058" s="52"/>
      <c r="CR7058" s="52"/>
      <c r="CS7058" s="52"/>
      <c r="CT7058" s="52"/>
      <c r="CU7058" s="33"/>
      <c r="CV7058" s="33"/>
    </row>
    <row r="7059" spans="74:100">
      <c r="BV7059" s="62"/>
      <c r="BW7059" s="62"/>
      <c r="BX7059" s="62"/>
      <c r="BY7059" s="62"/>
      <c r="BZ7059" s="62"/>
      <c r="CA7059" s="62"/>
      <c r="CB7059" s="62"/>
      <c r="CC7059" s="62"/>
      <c r="CD7059" s="62"/>
      <c r="CE7059" s="62"/>
      <c r="CF7059" s="62"/>
      <c r="CL7059" s="56" t="s">
        <v>5118</v>
      </c>
      <c r="CM7059" s="56" t="s">
        <v>213</v>
      </c>
      <c r="CN7059" s="56" t="s">
        <v>213</v>
      </c>
      <c r="CO7059" s="52"/>
      <c r="CP7059" s="52"/>
      <c r="CQ7059" s="52"/>
      <c r="CR7059" s="52"/>
      <c r="CS7059" s="52"/>
      <c r="CT7059" s="52"/>
      <c r="CU7059" s="33"/>
      <c r="CV7059" s="33"/>
    </row>
    <row r="7060" spans="74:100">
      <c r="BV7060" s="62"/>
      <c r="BW7060" s="62"/>
      <c r="BX7060" s="62"/>
      <c r="BY7060" s="62"/>
      <c r="BZ7060" s="62"/>
      <c r="CA7060" s="62"/>
      <c r="CB7060" s="62"/>
      <c r="CC7060" s="62"/>
      <c r="CD7060" s="62"/>
      <c r="CE7060" s="62"/>
      <c r="CF7060" s="62"/>
      <c r="CL7060" s="56" t="s">
        <v>21910</v>
      </c>
      <c r="CM7060" s="56"/>
      <c r="CN7060" s="56"/>
      <c r="CO7060" s="52"/>
      <c r="CP7060" s="52"/>
      <c r="CQ7060" s="52"/>
      <c r="CR7060" s="52"/>
      <c r="CS7060" s="52"/>
      <c r="CT7060" s="52"/>
      <c r="CU7060" s="33"/>
      <c r="CV7060" s="33"/>
    </row>
    <row r="7061" spans="74:100">
      <c r="BV7061" s="62"/>
      <c r="BW7061" s="62"/>
      <c r="BX7061" s="62"/>
      <c r="BY7061" s="62"/>
      <c r="BZ7061" s="62"/>
      <c r="CA7061" s="62"/>
      <c r="CB7061" s="62"/>
      <c r="CC7061" s="62"/>
      <c r="CD7061" s="62"/>
      <c r="CE7061" s="62"/>
      <c r="CF7061" s="62"/>
      <c r="CL7061" s="56" t="s">
        <v>5119</v>
      </c>
      <c r="CM7061" s="56" t="s">
        <v>217</v>
      </c>
      <c r="CN7061" s="56" t="s">
        <v>217</v>
      </c>
      <c r="CO7061" s="52"/>
      <c r="CP7061" s="52"/>
      <c r="CQ7061" s="52"/>
      <c r="CR7061" s="52"/>
      <c r="CS7061" s="52"/>
      <c r="CT7061" s="52"/>
      <c r="CU7061" s="33"/>
      <c r="CV7061" s="33"/>
    </row>
    <row r="7062" spans="74:100">
      <c r="BV7062" s="62"/>
      <c r="BW7062" s="62"/>
      <c r="BX7062" s="62"/>
      <c r="BY7062" s="62"/>
      <c r="BZ7062" s="62"/>
      <c r="CA7062" s="62"/>
      <c r="CB7062" s="62"/>
      <c r="CC7062" s="62"/>
      <c r="CD7062" s="62"/>
      <c r="CE7062" s="62"/>
      <c r="CF7062" s="62"/>
      <c r="CL7062" s="56" t="s">
        <v>24986</v>
      </c>
      <c r="CM7062" s="56"/>
      <c r="CN7062" s="56"/>
      <c r="CO7062" s="52"/>
      <c r="CP7062" s="52"/>
      <c r="CQ7062" s="52"/>
      <c r="CR7062" s="52"/>
      <c r="CS7062" s="52"/>
      <c r="CT7062" s="52"/>
      <c r="CU7062" s="33"/>
      <c r="CV7062" s="33"/>
    </row>
    <row r="7063" spans="74:100">
      <c r="BV7063" s="62"/>
      <c r="BW7063" s="62"/>
      <c r="BX7063" s="62"/>
      <c r="BY7063" s="62"/>
      <c r="BZ7063" s="62"/>
      <c r="CA7063" s="62"/>
      <c r="CB7063" s="62"/>
      <c r="CC7063" s="62"/>
      <c r="CD7063" s="62"/>
      <c r="CE7063" s="62"/>
      <c r="CF7063" s="62"/>
      <c r="CL7063" s="56" t="s">
        <v>5120</v>
      </c>
      <c r="CM7063" s="56" t="s">
        <v>214</v>
      </c>
      <c r="CN7063" s="56" t="s">
        <v>214</v>
      </c>
      <c r="CO7063" s="52"/>
      <c r="CP7063" s="52"/>
      <c r="CQ7063" s="52"/>
      <c r="CR7063" s="52"/>
      <c r="CS7063" s="52"/>
      <c r="CT7063" s="52"/>
      <c r="CU7063" s="33"/>
      <c r="CV7063" s="33"/>
    </row>
    <row r="7064" spans="74:100">
      <c r="BV7064" s="62"/>
      <c r="BW7064" s="62"/>
      <c r="BX7064" s="62"/>
      <c r="BY7064" s="62"/>
      <c r="BZ7064" s="62"/>
      <c r="CA7064" s="62"/>
      <c r="CB7064" s="62"/>
      <c r="CC7064" s="62"/>
      <c r="CD7064" s="62"/>
      <c r="CE7064" s="62"/>
      <c r="CF7064" s="62"/>
      <c r="CL7064" s="56" t="s">
        <v>21911</v>
      </c>
      <c r="CM7064" s="56"/>
      <c r="CN7064" s="56"/>
      <c r="CO7064" s="52"/>
      <c r="CP7064" s="52"/>
      <c r="CQ7064" s="52"/>
      <c r="CR7064" s="52"/>
      <c r="CS7064" s="52"/>
      <c r="CT7064" s="52"/>
      <c r="CU7064" s="33"/>
      <c r="CV7064" s="33"/>
    </row>
    <row r="7065" spans="74:100">
      <c r="BV7065" s="62"/>
      <c r="BW7065" s="62"/>
      <c r="BX7065" s="62"/>
      <c r="BY7065" s="62"/>
      <c r="BZ7065" s="62"/>
      <c r="CA7065" s="62"/>
      <c r="CB7065" s="62"/>
      <c r="CC7065" s="62"/>
      <c r="CD7065" s="62"/>
      <c r="CE7065" s="62"/>
      <c r="CF7065" s="62"/>
      <c r="CL7065" s="56" t="s">
        <v>1754</v>
      </c>
      <c r="CM7065" s="56" t="s">
        <v>213</v>
      </c>
      <c r="CN7065" s="56" t="s">
        <v>213</v>
      </c>
      <c r="CO7065" s="52"/>
      <c r="CP7065" s="52"/>
      <c r="CQ7065" s="52"/>
      <c r="CR7065" s="52"/>
      <c r="CS7065" s="52"/>
      <c r="CT7065" s="52"/>
      <c r="CU7065" s="33"/>
      <c r="CV7065" s="33"/>
    </row>
    <row r="7066" spans="74:100">
      <c r="BV7066" s="62"/>
      <c r="BW7066" s="62"/>
      <c r="BX7066" s="62"/>
      <c r="BY7066" s="62"/>
      <c r="BZ7066" s="62"/>
      <c r="CA7066" s="62"/>
      <c r="CB7066" s="62"/>
      <c r="CC7066" s="62"/>
      <c r="CD7066" s="62"/>
      <c r="CE7066" s="62"/>
      <c r="CF7066" s="62"/>
      <c r="CL7066" s="56" t="s">
        <v>21912</v>
      </c>
      <c r="CM7066" s="56"/>
      <c r="CN7066" s="56"/>
      <c r="CO7066" s="52"/>
      <c r="CP7066" s="52"/>
      <c r="CQ7066" s="52"/>
      <c r="CR7066" s="52"/>
      <c r="CS7066" s="52"/>
      <c r="CT7066" s="52"/>
      <c r="CU7066" s="33"/>
      <c r="CV7066" s="33"/>
    </row>
    <row r="7067" spans="74:100">
      <c r="BV7067" s="62"/>
      <c r="BW7067" s="62"/>
      <c r="BX7067" s="62"/>
      <c r="BY7067" s="62"/>
      <c r="BZ7067" s="62"/>
      <c r="CA7067" s="62"/>
      <c r="CB7067" s="62"/>
      <c r="CC7067" s="62"/>
      <c r="CD7067" s="62"/>
      <c r="CE7067" s="62"/>
      <c r="CF7067" s="62"/>
      <c r="CL7067" s="56" t="s">
        <v>1755</v>
      </c>
      <c r="CM7067" s="56" t="s">
        <v>213</v>
      </c>
      <c r="CN7067" s="56" t="s">
        <v>213</v>
      </c>
      <c r="CO7067" s="52"/>
      <c r="CP7067" s="52"/>
      <c r="CQ7067" s="52"/>
      <c r="CR7067" s="52"/>
      <c r="CS7067" s="52"/>
      <c r="CT7067" s="52"/>
      <c r="CU7067" s="33"/>
      <c r="CV7067" s="33"/>
    </row>
    <row r="7068" spans="74:100">
      <c r="BV7068" s="62"/>
      <c r="BW7068" s="62"/>
      <c r="BX7068" s="62"/>
      <c r="BY7068" s="62"/>
      <c r="BZ7068" s="62"/>
      <c r="CA7068" s="62"/>
      <c r="CB7068" s="62"/>
      <c r="CC7068" s="62"/>
      <c r="CD7068" s="62"/>
      <c r="CE7068" s="62"/>
      <c r="CF7068" s="62"/>
      <c r="CL7068" s="56" t="s">
        <v>24987</v>
      </c>
      <c r="CM7068" s="56"/>
      <c r="CN7068" s="56"/>
      <c r="CO7068" s="52"/>
      <c r="CP7068" s="52"/>
      <c r="CQ7068" s="52"/>
      <c r="CR7068" s="52"/>
      <c r="CS7068" s="52"/>
      <c r="CT7068" s="52"/>
      <c r="CU7068" s="33"/>
      <c r="CV7068" s="33"/>
    </row>
    <row r="7069" spans="74:100">
      <c r="BV7069" s="62"/>
      <c r="BW7069" s="62"/>
      <c r="BX7069" s="62"/>
      <c r="BY7069" s="62"/>
      <c r="BZ7069" s="62"/>
      <c r="CA7069" s="62"/>
      <c r="CB7069" s="62"/>
      <c r="CC7069" s="62"/>
      <c r="CD7069" s="62"/>
      <c r="CE7069" s="62"/>
      <c r="CF7069" s="62"/>
      <c r="CL7069" s="56" t="s">
        <v>1757</v>
      </c>
      <c r="CM7069" s="56" t="s">
        <v>214</v>
      </c>
      <c r="CN7069" s="56" t="s">
        <v>214</v>
      </c>
      <c r="CO7069" s="52"/>
      <c r="CP7069" s="52"/>
      <c r="CQ7069" s="52"/>
      <c r="CR7069" s="52"/>
      <c r="CS7069" s="52"/>
      <c r="CT7069" s="52"/>
      <c r="CU7069" s="33"/>
      <c r="CV7069" s="33"/>
    </row>
    <row r="7070" spans="74:100">
      <c r="BV7070" s="62"/>
      <c r="BW7070" s="62"/>
      <c r="BX7070" s="62"/>
      <c r="BY7070" s="62"/>
      <c r="BZ7070" s="62"/>
      <c r="CA7070" s="62"/>
      <c r="CB7070" s="62"/>
      <c r="CC7070" s="62"/>
      <c r="CD7070" s="62"/>
      <c r="CE7070" s="62"/>
      <c r="CF7070" s="62"/>
      <c r="CL7070" s="56" t="s">
        <v>21914</v>
      </c>
      <c r="CM7070" s="56"/>
      <c r="CN7070" s="56"/>
      <c r="CO7070" s="52"/>
      <c r="CP7070" s="52"/>
      <c r="CQ7070" s="52"/>
      <c r="CR7070" s="52"/>
      <c r="CS7070" s="52"/>
      <c r="CT7070" s="52"/>
      <c r="CU7070" s="33"/>
      <c r="CV7070" s="33"/>
    </row>
    <row r="7071" spans="74:100">
      <c r="BV7071" s="62"/>
      <c r="BW7071" s="62"/>
      <c r="BX7071" s="62"/>
      <c r="BY7071" s="62"/>
      <c r="BZ7071" s="62"/>
      <c r="CA7071" s="62"/>
      <c r="CB7071" s="62"/>
      <c r="CC7071" s="62"/>
      <c r="CD7071" s="62"/>
      <c r="CE7071" s="62"/>
      <c r="CF7071" s="62"/>
      <c r="CL7071" s="56" t="s">
        <v>1758</v>
      </c>
      <c r="CM7071" s="56" t="s">
        <v>213</v>
      </c>
      <c r="CN7071" s="56" t="s">
        <v>213</v>
      </c>
      <c r="CO7071" s="52"/>
      <c r="CP7071" s="52"/>
      <c r="CQ7071" s="52"/>
      <c r="CR7071" s="52"/>
      <c r="CS7071" s="52"/>
      <c r="CT7071" s="52"/>
      <c r="CU7071" s="33"/>
      <c r="CV7071" s="33"/>
    </row>
    <row r="7072" spans="74:100">
      <c r="BV7072" s="62"/>
      <c r="BW7072" s="62"/>
      <c r="BX7072" s="62"/>
      <c r="BY7072" s="62"/>
      <c r="BZ7072" s="62"/>
      <c r="CA7072" s="62"/>
      <c r="CB7072" s="62"/>
      <c r="CC7072" s="62"/>
      <c r="CD7072" s="62"/>
      <c r="CE7072" s="62"/>
      <c r="CF7072" s="62"/>
      <c r="CL7072" s="56" t="s">
        <v>21915</v>
      </c>
      <c r="CM7072" s="56"/>
      <c r="CN7072" s="56"/>
      <c r="CO7072" s="52"/>
      <c r="CP7072" s="52"/>
      <c r="CQ7072" s="52"/>
      <c r="CR7072" s="52"/>
      <c r="CS7072" s="52"/>
      <c r="CT7072" s="52"/>
      <c r="CU7072" s="33"/>
      <c r="CV7072" s="33"/>
    </row>
    <row r="7073" spans="74:100">
      <c r="BV7073" s="62"/>
      <c r="BW7073" s="62"/>
      <c r="BX7073" s="62"/>
      <c r="BY7073" s="62"/>
      <c r="BZ7073" s="62"/>
      <c r="CA7073" s="62"/>
      <c r="CB7073" s="62"/>
      <c r="CC7073" s="62"/>
      <c r="CD7073" s="62"/>
      <c r="CE7073" s="62"/>
      <c r="CF7073" s="62"/>
      <c r="CL7073" s="56" t="s">
        <v>1759</v>
      </c>
      <c r="CM7073" s="56" t="s">
        <v>213</v>
      </c>
      <c r="CN7073" s="56" t="s">
        <v>213</v>
      </c>
      <c r="CO7073" s="52"/>
      <c r="CP7073" s="52"/>
      <c r="CQ7073" s="52"/>
      <c r="CR7073" s="52"/>
      <c r="CS7073" s="52"/>
      <c r="CT7073" s="52"/>
      <c r="CU7073" s="33"/>
      <c r="CV7073" s="33"/>
    </row>
    <row r="7074" spans="74:100">
      <c r="BV7074" s="62"/>
      <c r="BW7074" s="62"/>
      <c r="BX7074" s="62"/>
      <c r="BY7074" s="62"/>
      <c r="BZ7074" s="62"/>
      <c r="CA7074" s="62"/>
      <c r="CB7074" s="62"/>
      <c r="CC7074" s="62"/>
      <c r="CD7074" s="62"/>
      <c r="CE7074" s="62"/>
      <c r="CF7074" s="62"/>
      <c r="CL7074" s="56" t="s">
        <v>21916</v>
      </c>
      <c r="CM7074" s="56"/>
      <c r="CN7074" s="56"/>
      <c r="CO7074" s="52"/>
      <c r="CP7074" s="52"/>
      <c r="CQ7074" s="52"/>
      <c r="CR7074" s="52"/>
      <c r="CS7074" s="52"/>
      <c r="CT7074" s="52"/>
      <c r="CU7074" s="33"/>
      <c r="CV7074" s="33"/>
    </row>
    <row r="7075" spans="74:100">
      <c r="BV7075" s="62"/>
      <c r="BW7075" s="62"/>
      <c r="BX7075" s="62"/>
      <c r="BY7075" s="62"/>
      <c r="BZ7075" s="62"/>
      <c r="CA7075" s="62"/>
      <c r="CB7075" s="62"/>
      <c r="CC7075" s="62"/>
      <c r="CD7075" s="62"/>
      <c r="CE7075" s="62"/>
      <c r="CF7075" s="62"/>
      <c r="CL7075" s="56" t="s">
        <v>1760</v>
      </c>
      <c r="CM7075" s="56" t="s">
        <v>214</v>
      </c>
      <c r="CN7075" s="56" t="s">
        <v>214</v>
      </c>
      <c r="CO7075" s="52"/>
      <c r="CP7075" s="52"/>
      <c r="CQ7075" s="52"/>
      <c r="CR7075" s="52"/>
      <c r="CS7075" s="52"/>
      <c r="CT7075" s="52"/>
      <c r="CU7075" s="33"/>
      <c r="CV7075" s="33"/>
    </row>
    <row r="7076" spans="74:100">
      <c r="BV7076" s="62"/>
      <c r="BW7076" s="62"/>
      <c r="BX7076" s="62"/>
      <c r="BY7076" s="62"/>
      <c r="BZ7076" s="62"/>
      <c r="CA7076" s="62"/>
      <c r="CB7076" s="62"/>
      <c r="CC7076" s="62"/>
      <c r="CD7076" s="62"/>
      <c r="CE7076" s="62"/>
      <c r="CF7076" s="62"/>
      <c r="CL7076" s="56" t="s">
        <v>21917</v>
      </c>
      <c r="CM7076" s="56"/>
      <c r="CN7076" s="56"/>
      <c r="CO7076" s="52"/>
      <c r="CP7076" s="52"/>
      <c r="CQ7076" s="52"/>
      <c r="CR7076" s="52"/>
      <c r="CS7076" s="52"/>
      <c r="CT7076" s="52"/>
      <c r="CU7076" s="33"/>
      <c r="CV7076" s="33"/>
    </row>
    <row r="7077" spans="74:100">
      <c r="BV7077" s="62"/>
      <c r="BW7077" s="62"/>
      <c r="BX7077" s="62"/>
      <c r="BY7077" s="62"/>
      <c r="BZ7077" s="62"/>
      <c r="CA7077" s="62"/>
      <c r="CB7077" s="62"/>
      <c r="CC7077" s="62"/>
      <c r="CD7077" s="62"/>
      <c r="CE7077" s="62"/>
      <c r="CF7077" s="62"/>
      <c r="CL7077" s="56" t="s">
        <v>27895</v>
      </c>
      <c r="CM7077" s="56" t="s">
        <v>213</v>
      </c>
      <c r="CN7077" s="56" t="s">
        <v>213</v>
      </c>
      <c r="CO7077" s="52"/>
      <c r="CP7077" s="52"/>
      <c r="CQ7077" s="52"/>
      <c r="CR7077" s="52"/>
      <c r="CS7077" s="52"/>
      <c r="CT7077" s="52"/>
      <c r="CU7077" s="33"/>
      <c r="CV7077" s="33"/>
    </row>
    <row r="7078" spans="74:100">
      <c r="BV7078" s="62"/>
      <c r="BW7078" s="62"/>
      <c r="BX7078" s="62"/>
      <c r="BY7078" s="62"/>
      <c r="BZ7078" s="62"/>
      <c r="CA7078" s="62"/>
      <c r="CB7078" s="62"/>
      <c r="CC7078" s="62"/>
      <c r="CD7078" s="62"/>
      <c r="CE7078" s="62"/>
      <c r="CF7078" s="62"/>
      <c r="CL7078" s="56" t="s">
        <v>27896</v>
      </c>
      <c r="CM7078" s="56"/>
      <c r="CN7078" s="56"/>
      <c r="CO7078" s="52"/>
      <c r="CP7078" s="52"/>
      <c r="CQ7078" s="52"/>
      <c r="CR7078" s="52"/>
      <c r="CS7078" s="52"/>
      <c r="CT7078" s="52"/>
      <c r="CU7078" s="33"/>
      <c r="CV7078" s="33"/>
    </row>
    <row r="7079" spans="74:100">
      <c r="BV7079" s="62"/>
      <c r="BW7079" s="62"/>
      <c r="BX7079" s="62"/>
      <c r="BY7079" s="62"/>
      <c r="BZ7079" s="62"/>
      <c r="CA7079" s="62"/>
      <c r="CB7079" s="62"/>
      <c r="CC7079" s="62"/>
      <c r="CD7079" s="62"/>
      <c r="CE7079" s="62"/>
      <c r="CF7079" s="62"/>
      <c r="CL7079" s="56" t="s">
        <v>1761</v>
      </c>
      <c r="CM7079" s="56" t="s">
        <v>213</v>
      </c>
      <c r="CN7079" s="56" t="s">
        <v>213</v>
      </c>
      <c r="CO7079" s="52"/>
      <c r="CP7079" s="52"/>
      <c r="CQ7079" s="52"/>
      <c r="CR7079" s="52"/>
      <c r="CS7079" s="52"/>
      <c r="CT7079" s="52"/>
      <c r="CU7079" s="33"/>
      <c r="CV7079" s="33"/>
    </row>
    <row r="7080" spans="74:100">
      <c r="BV7080" s="62"/>
      <c r="BW7080" s="62"/>
      <c r="BX7080" s="62"/>
      <c r="BY7080" s="62"/>
      <c r="BZ7080" s="62"/>
      <c r="CA7080" s="62"/>
      <c r="CB7080" s="62"/>
      <c r="CC7080" s="62"/>
      <c r="CD7080" s="62"/>
      <c r="CE7080" s="62"/>
      <c r="CF7080" s="62"/>
      <c r="CL7080" s="56" t="s">
        <v>21918</v>
      </c>
      <c r="CM7080" s="56"/>
      <c r="CN7080" s="56"/>
      <c r="CO7080" s="52"/>
      <c r="CP7080" s="52"/>
      <c r="CQ7080" s="52"/>
      <c r="CR7080" s="52"/>
      <c r="CS7080" s="52"/>
      <c r="CT7080" s="52"/>
      <c r="CU7080" s="33"/>
      <c r="CV7080" s="33"/>
    </row>
    <row r="7081" spans="74:100">
      <c r="BV7081" s="62"/>
      <c r="BW7081" s="62"/>
      <c r="BX7081" s="62"/>
      <c r="BY7081" s="62"/>
      <c r="BZ7081" s="62"/>
      <c r="CA7081" s="62"/>
      <c r="CB7081" s="62"/>
      <c r="CC7081" s="62"/>
      <c r="CD7081" s="62"/>
      <c r="CE7081" s="62"/>
      <c r="CF7081" s="62"/>
      <c r="CL7081" s="56" t="s">
        <v>1762</v>
      </c>
      <c r="CM7081" s="56" t="s">
        <v>213</v>
      </c>
      <c r="CN7081" s="56" t="s">
        <v>213</v>
      </c>
      <c r="CO7081" s="52"/>
      <c r="CP7081" s="52"/>
      <c r="CQ7081" s="52"/>
      <c r="CR7081" s="52"/>
      <c r="CS7081" s="52"/>
      <c r="CT7081" s="52"/>
      <c r="CU7081" s="33"/>
      <c r="CV7081" s="33"/>
    </row>
    <row r="7082" spans="74:100">
      <c r="BV7082" s="62"/>
      <c r="BW7082" s="62"/>
      <c r="BX7082" s="62"/>
      <c r="BY7082" s="62"/>
      <c r="BZ7082" s="62"/>
      <c r="CA7082" s="62"/>
      <c r="CB7082" s="62"/>
      <c r="CC7082" s="62"/>
      <c r="CD7082" s="62"/>
      <c r="CE7082" s="62"/>
      <c r="CF7082" s="62"/>
      <c r="CL7082" s="56" t="s">
        <v>21919</v>
      </c>
      <c r="CM7082" s="56"/>
      <c r="CN7082" s="56"/>
      <c r="CO7082" s="52"/>
      <c r="CP7082" s="52"/>
      <c r="CQ7082" s="52"/>
      <c r="CR7082" s="52"/>
      <c r="CS7082" s="52"/>
      <c r="CT7082" s="52"/>
      <c r="CU7082" s="33"/>
      <c r="CV7082" s="33"/>
    </row>
    <row r="7083" spans="74:100">
      <c r="BV7083" s="62"/>
      <c r="BW7083" s="62"/>
      <c r="BX7083" s="62"/>
      <c r="BY7083" s="62"/>
      <c r="BZ7083" s="62"/>
      <c r="CA7083" s="62"/>
      <c r="CB7083" s="62"/>
      <c r="CC7083" s="62"/>
      <c r="CD7083" s="62"/>
      <c r="CE7083" s="62"/>
      <c r="CF7083" s="62"/>
      <c r="CL7083" s="56" t="s">
        <v>5121</v>
      </c>
      <c r="CM7083" s="56" t="s">
        <v>214</v>
      </c>
      <c r="CN7083" s="56" t="s">
        <v>214</v>
      </c>
      <c r="CO7083" s="52"/>
      <c r="CP7083" s="52"/>
      <c r="CQ7083" s="52"/>
      <c r="CR7083" s="52"/>
      <c r="CS7083" s="52"/>
      <c r="CT7083" s="52"/>
      <c r="CU7083" s="33"/>
      <c r="CV7083" s="33"/>
    </row>
    <row r="7084" spans="74:100">
      <c r="BV7084" s="62"/>
      <c r="BW7084" s="62"/>
      <c r="BX7084" s="62"/>
      <c r="BY7084" s="62"/>
      <c r="BZ7084" s="62"/>
      <c r="CA7084" s="62"/>
      <c r="CB7084" s="62"/>
      <c r="CC7084" s="62"/>
      <c r="CD7084" s="62"/>
      <c r="CE7084" s="62"/>
      <c r="CF7084" s="62"/>
      <c r="CL7084" s="56" t="s">
        <v>21920</v>
      </c>
      <c r="CM7084" s="56"/>
      <c r="CN7084" s="56"/>
      <c r="CO7084" s="52"/>
      <c r="CP7084" s="52"/>
      <c r="CQ7084" s="52"/>
      <c r="CR7084" s="52"/>
      <c r="CS7084" s="52"/>
      <c r="CT7084" s="52"/>
      <c r="CU7084" s="33"/>
      <c r="CV7084" s="33"/>
    </row>
    <row r="7085" spans="74:100">
      <c r="BV7085" s="62"/>
      <c r="BW7085" s="62"/>
      <c r="BX7085" s="62"/>
      <c r="BY7085" s="62"/>
      <c r="BZ7085" s="62"/>
      <c r="CA7085" s="62"/>
      <c r="CB7085" s="62"/>
      <c r="CC7085" s="62"/>
      <c r="CD7085" s="62"/>
      <c r="CE7085" s="62"/>
      <c r="CF7085" s="62"/>
      <c r="CL7085" s="56" t="s">
        <v>1763</v>
      </c>
      <c r="CM7085" s="56" t="s">
        <v>213</v>
      </c>
      <c r="CN7085" s="56" t="s">
        <v>213</v>
      </c>
      <c r="CO7085" s="52"/>
      <c r="CP7085" s="52"/>
      <c r="CQ7085" s="52"/>
      <c r="CR7085" s="52"/>
      <c r="CS7085" s="52"/>
      <c r="CT7085" s="52"/>
      <c r="CU7085" s="33"/>
      <c r="CV7085" s="33"/>
    </row>
    <row r="7086" spans="74:100">
      <c r="BV7086" s="62"/>
      <c r="BW7086" s="62"/>
      <c r="BX7086" s="62"/>
      <c r="BY7086" s="62"/>
      <c r="BZ7086" s="62"/>
      <c r="CA7086" s="62"/>
      <c r="CB7086" s="62"/>
      <c r="CC7086" s="62"/>
      <c r="CD7086" s="62"/>
      <c r="CE7086" s="62"/>
      <c r="CF7086" s="62"/>
      <c r="CL7086" s="56" t="s">
        <v>21921</v>
      </c>
      <c r="CM7086" s="56"/>
      <c r="CN7086" s="56"/>
      <c r="CO7086" s="52"/>
      <c r="CP7086" s="52"/>
      <c r="CQ7086" s="52"/>
      <c r="CR7086" s="52"/>
      <c r="CS7086" s="52"/>
      <c r="CT7086" s="52"/>
      <c r="CU7086" s="33"/>
      <c r="CV7086" s="33"/>
    </row>
    <row r="7087" spans="74:100">
      <c r="BV7087" s="62"/>
      <c r="BW7087" s="62"/>
      <c r="BX7087" s="62"/>
      <c r="BY7087" s="62"/>
      <c r="BZ7087" s="62"/>
      <c r="CA7087" s="62"/>
      <c r="CB7087" s="62"/>
      <c r="CC7087" s="62"/>
      <c r="CD7087" s="62"/>
      <c r="CE7087" s="62"/>
      <c r="CF7087" s="62"/>
      <c r="CL7087" s="56" t="s">
        <v>1764</v>
      </c>
      <c r="CM7087" s="56" t="s">
        <v>214</v>
      </c>
      <c r="CN7087" s="56" t="s">
        <v>214</v>
      </c>
      <c r="CO7087" s="52"/>
      <c r="CP7087" s="52"/>
      <c r="CQ7087" s="52"/>
      <c r="CR7087" s="52"/>
      <c r="CS7087" s="52"/>
      <c r="CT7087" s="52"/>
      <c r="CU7087" s="33"/>
      <c r="CV7087" s="33"/>
    </row>
    <row r="7088" spans="74:100">
      <c r="BV7088" s="62"/>
      <c r="BW7088" s="62"/>
      <c r="BX7088" s="62"/>
      <c r="BY7088" s="62"/>
      <c r="BZ7088" s="62"/>
      <c r="CA7088" s="62"/>
      <c r="CB7088" s="62"/>
      <c r="CC7088" s="62"/>
      <c r="CD7088" s="62"/>
      <c r="CE7088" s="62"/>
      <c r="CF7088" s="62"/>
      <c r="CL7088" s="56" t="s">
        <v>21922</v>
      </c>
      <c r="CM7088" s="56"/>
      <c r="CN7088" s="56"/>
      <c r="CO7088" s="52"/>
      <c r="CP7088" s="52"/>
      <c r="CQ7088" s="52"/>
      <c r="CR7088" s="52"/>
      <c r="CS7088" s="52"/>
      <c r="CT7088" s="52"/>
      <c r="CU7088" s="33"/>
      <c r="CV7088" s="33"/>
    </row>
    <row r="7089" spans="74:100">
      <c r="BV7089" s="62"/>
      <c r="BW7089" s="62"/>
      <c r="BX7089" s="62"/>
      <c r="BY7089" s="62"/>
      <c r="BZ7089" s="62"/>
      <c r="CA7089" s="62"/>
      <c r="CB7089" s="62"/>
      <c r="CC7089" s="62"/>
      <c r="CD7089" s="62"/>
      <c r="CE7089" s="62"/>
      <c r="CF7089" s="62"/>
      <c r="CL7089" s="56" t="s">
        <v>1765</v>
      </c>
      <c r="CM7089" s="56" t="s">
        <v>214</v>
      </c>
      <c r="CN7089" s="56" t="s">
        <v>214</v>
      </c>
      <c r="CO7089" s="52"/>
      <c r="CP7089" s="52"/>
      <c r="CQ7089" s="52"/>
      <c r="CR7089" s="52"/>
      <c r="CS7089" s="52"/>
      <c r="CT7089" s="52"/>
      <c r="CU7089" s="33"/>
      <c r="CV7089" s="33"/>
    </row>
    <row r="7090" spans="74:100">
      <c r="BV7090" s="62"/>
      <c r="BW7090" s="62"/>
      <c r="BX7090" s="62"/>
      <c r="BY7090" s="62"/>
      <c r="BZ7090" s="62"/>
      <c r="CA7090" s="62"/>
      <c r="CB7090" s="62"/>
      <c r="CC7090" s="62"/>
      <c r="CD7090" s="62"/>
      <c r="CE7090" s="62"/>
      <c r="CF7090" s="62"/>
      <c r="CL7090" s="56" t="s">
        <v>21923</v>
      </c>
      <c r="CM7090" s="56"/>
      <c r="CN7090" s="56"/>
      <c r="CO7090" s="52"/>
      <c r="CP7090" s="52"/>
      <c r="CQ7090" s="52"/>
      <c r="CR7090" s="52"/>
      <c r="CS7090" s="52"/>
      <c r="CT7090" s="52"/>
      <c r="CU7090" s="33"/>
      <c r="CV7090" s="33"/>
    </row>
    <row r="7091" spans="74:100">
      <c r="BV7091" s="62"/>
      <c r="BW7091" s="62"/>
      <c r="BX7091" s="62"/>
      <c r="BY7091" s="62"/>
      <c r="BZ7091" s="62"/>
      <c r="CA7091" s="62"/>
      <c r="CB7091" s="62"/>
      <c r="CC7091" s="62"/>
      <c r="CD7091" s="62"/>
      <c r="CE7091" s="62"/>
      <c r="CF7091" s="62"/>
      <c r="CL7091" s="56" t="s">
        <v>5122</v>
      </c>
      <c r="CM7091" s="56" t="s">
        <v>214</v>
      </c>
      <c r="CN7091" s="56" t="s">
        <v>214</v>
      </c>
      <c r="CO7091" s="52"/>
      <c r="CP7091" s="52"/>
      <c r="CQ7091" s="52"/>
      <c r="CR7091" s="52"/>
      <c r="CS7091" s="52"/>
      <c r="CT7091" s="52"/>
      <c r="CU7091" s="33"/>
      <c r="CV7091" s="33"/>
    </row>
    <row r="7092" spans="74:100">
      <c r="BV7092" s="62"/>
      <c r="BW7092" s="62"/>
      <c r="BX7092" s="62"/>
      <c r="BY7092" s="62"/>
      <c r="BZ7092" s="62"/>
      <c r="CA7092" s="62"/>
      <c r="CB7092" s="62"/>
      <c r="CC7092" s="62"/>
      <c r="CD7092" s="62"/>
      <c r="CE7092" s="62"/>
      <c r="CF7092" s="62"/>
      <c r="CL7092" s="56" t="s">
        <v>21924</v>
      </c>
      <c r="CM7092" s="56"/>
      <c r="CN7092" s="56"/>
      <c r="CO7092" s="52"/>
      <c r="CP7092" s="52"/>
      <c r="CQ7092" s="52"/>
      <c r="CR7092" s="52"/>
      <c r="CS7092" s="52"/>
      <c r="CT7092" s="52"/>
      <c r="CU7092" s="33"/>
      <c r="CV7092" s="33"/>
    </row>
    <row r="7093" spans="74:100">
      <c r="BV7093" s="62"/>
      <c r="BW7093" s="62"/>
      <c r="BX7093" s="62"/>
      <c r="BY7093" s="62"/>
      <c r="BZ7093" s="62"/>
      <c r="CA7093" s="62"/>
      <c r="CB7093" s="62"/>
      <c r="CC7093" s="62"/>
      <c r="CD7093" s="62"/>
      <c r="CE7093" s="62"/>
      <c r="CF7093" s="62"/>
      <c r="CL7093" s="56" t="s">
        <v>1766</v>
      </c>
      <c r="CM7093" s="56" t="s">
        <v>213</v>
      </c>
      <c r="CN7093" s="56" t="s">
        <v>213</v>
      </c>
      <c r="CO7093" s="52"/>
      <c r="CP7093" s="52"/>
      <c r="CQ7093" s="52"/>
      <c r="CR7093" s="52"/>
      <c r="CS7093" s="52"/>
      <c r="CT7093" s="52"/>
      <c r="CU7093" s="33"/>
      <c r="CV7093" s="33"/>
    </row>
    <row r="7094" spans="74:100">
      <c r="BV7094" s="62"/>
      <c r="BW7094" s="62"/>
      <c r="BX7094" s="62"/>
      <c r="BY7094" s="62"/>
      <c r="BZ7094" s="62"/>
      <c r="CA7094" s="62"/>
      <c r="CB7094" s="62"/>
      <c r="CC7094" s="62"/>
      <c r="CD7094" s="62"/>
      <c r="CE7094" s="62"/>
      <c r="CF7094" s="62"/>
      <c r="CL7094" s="56" t="s">
        <v>21925</v>
      </c>
      <c r="CM7094" s="56"/>
      <c r="CN7094" s="56"/>
      <c r="CO7094" s="52"/>
      <c r="CP7094" s="52"/>
      <c r="CQ7094" s="52"/>
      <c r="CR7094" s="52"/>
      <c r="CS7094" s="52"/>
      <c r="CT7094" s="52"/>
      <c r="CU7094" s="33"/>
      <c r="CV7094" s="33"/>
    </row>
    <row r="7095" spans="74:100">
      <c r="BV7095" s="62"/>
      <c r="BW7095" s="62"/>
      <c r="BX7095" s="62"/>
      <c r="BY7095" s="62"/>
      <c r="BZ7095" s="62"/>
      <c r="CA7095" s="62"/>
      <c r="CB7095" s="62"/>
      <c r="CC7095" s="62"/>
      <c r="CD7095" s="62"/>
      <c r="CE7095" s="62"/>
      <c r="CF7095" s="62"/>
      <c r="CL7095" s="56" t="s">
        <v>5126</v>
      </c>
      <c r="CM7095" s="56" t="s">
        <v>214</v>
      </c>
      <c r="CN7095" s="56" t="s">
        <v>214</v>
      </c>
      <c r="CO7095" s="52"/>
      <c r="CP7095" s="52"/>
      <c r="CQ7095" s="52"/>
      <c r="CR7095" s="52"/>
      <c r="CS7095" s="52"/>
      <c r="CT7095" s="52"/>
      <c r="CU7095" s="33"/>
      <c r="CV7095" s="33"/>
    </row>
    <row r="7096" spans="74:100">
      <c r="BV7096" s="62"/>
      <c r="BW7096" s="62"/>
      <c r="BX7096" s="62"/>
      <c r="BY7096" s="62"/>
      <c r="BZ7096" s="62"/>
      <c r="CA7096" s="62"/>
      <c r="CB7096" s="62"/>
      <c r="CC7096" s="62"/>
      <c r="CD7096" s="62"/>
      <c r="CE7096" s="62"/>
      <c r="CF7096" s="62"/>
      <c r="CL7096" s="56" t="s">
        <v>21926</v>
      </c>
      <c r="CM7096" s="56"/>
      <c r="CN7096" s="56"/>
      <c r="CO7096" s="52"/>
      <c r="CP7096" s="52"/>
      <c r="CQ7096" s="52"/>
      <c r="CR7096" s="52"/>
      <c r="CS7096" s="52"/>
      <c r="CT7096" s="52"/>
      <c r="CU7096" s="33"/>
      <c r="CV7096" s="33"/>
    </row>
    <row r="7097" spans="74:100">
      <c r="BV7097" s="62"/>
      <c r="BW7097" s="62"/>
      <c r="BX7097" s="62"/>
      <c r="BY7097" s="62"/>
      <c r="BZ7097" s="62"/>
      <c r="CA7097" s="62"/>
      <c r="CB7097" s="62"/>
      <c r="CC7097" s="62"/>
      <c r="CD7097" s="62"/>
      <c r="CE7097" s="62"/>
      <c r="CF7097" s="62"/>
      <c r="CL7097" s="56" t="s">
        <v>1767</v>
      </c>
      <c r="CM7097" s="56" t="s">
        <v>214</v>
      </c>
      <c r="CN7097" s="56" t="s">
        <v>214</v>
      </c>
      <c r="CO7097" s="52"/>
      <c r="CP7097" s="52"/>
      <c r="CQ7097" s="52"/>
      <c r="CR7097" s="52"/>
      <c r="CS7097" s="52"/>
      <c r="CT7097" s="52"/>
      <c r="CU7097" s="33"/>
      <c r="CV7097" s="33"/>
    </row>
    <row r="7098" spans="74:100">
      <c r="BV7098" s="62"/>
      <c r="BW7098" s="62"/>
      <c r="BX7098" s="62"/>
      <c r="BY7098" s="62"/>
      <c r="BZ7098" s="62"/>
      <c r="CA7098" s="62"/>
      <c r="CB7098" s="62"/>
      <c r="CC7098" s="62"/>
      <c r="CD7098" s="62"/>
      <c r="CE7098" s="62"/>
      <c r="CF7098" s="62"/>
      <c r="CL7098" s="56" t="s">
        <v>21927</v>
      </c>
      <c r="CM7098" s="56"/>
      <c r="CN7098" s="56"/>
      <c r="CO7098" s="52"/>
      <c r="CP7098" s="52"/>
      <c r="CQ7098" s="52"/>
      <c r="CR7098" s="52"/>
      <c r="CS7098" s="52"/>
      <c r="CT7098" s="52"/>
      <c r="CU7098" s="33"/>
      <c r="CV7098" s="33"/>
    </row>
    <row r="7099" spans="74:100">
      <c r="BV7099" s="62"/>
      <c r="BW7099" s="62"/>
      <c r="BX7099" s="62"/>
      <c r="BY7099" s="62"/>
      <c r="BZ7099" s="62"/>
      <c r="CA7099" s="62"/>
      <c r="CB7099" s="62"/>
      <c r="CC7099" s="62"/>
      <c r="CD7099" s="62"/>
      <c r="CE7099" s="62"/>
      <c r="CF7099" s="62"/>
      <c r="CL7099" s="56" t="s">
        <v>1768</v>
      </c>
      <c r="CM7099" s="56" t="s">
        <v>213</v>
      </c>
      <c r="CN7099" s="56" t="s">
        <v>213</v>
      </c>
      <c r="CO7099" s="52"/>
      <c r="CP7099" s="52"/>
      <c r="CQ7099" s="52"/>
      <c r="CR7099" s="52"/>
      <c r="CS7099" s="52"/>
      <c r="CT7099" s="52"/>
      <c r="CU7099" s="33"/>
      <c r="CV7099" s="33"/>
    </row>
    <row r="7100" spans="74:100">
      <c r="BV7100" s="62"/>
      <c r="BW7100" s="62"/>
      <c r="BX7100" s="62"/>
      <c r="BY7100" s="62"/>
      <c r="BZ7100" s="62"/>
      <c r="CA7100" s="62"/>
      <c r="CB7100" s="62"/>
      <c r="CC7100" s="62"/>
      <c r="CD7100" s="62"/>
      <c r="CE7100" s="62"/>
      <c r="CF7100" s="62"/>
      <c r="CL7100" s="56" t="s">
        <v>21928</v>
      </c>
      <c r="CM7100" s="56"/>
      <c r="CN7100" s="56"/>
      <c r="CO7100" s="52"/>
      <c r="CP7100" s="52"/>
      <c r="CQ7100" s="52"/>
      <c r="CR7100" s="52"/>
      <c r="CS7100" s="52"/>
      <c r="CT7100" s="52"/>
      <c r="CU7100" s="33"/>
      <c r="CV7100" s="33"/>
    </row>
    <row r="7101" spans="74:100">
      <c r="BV7101" s="62"/>
      <c r="BW7101" s="62"/>
      <c r="BX7101" s="62"/>
      <c r="BY7101" s="62"/>
      <c r="BZ7101" s="62"/>
      <c r="CA7101" s="62"/>
      <c r="CB7101" s="62"/>
      <c r="CC7101" s="62"/>
      <c r="CD7101" s="62"/>
      <c r="CE7101" s="62"/>
      <c r="CF7101" s="62"/>
      <c r="CL7101" s="56" t="s">
        <v>1769</v>
      </c>
      <c r="CM7101" s="56" t="s">
        <v>215</v>
      </c>
      <c r="CN7101" s="56" t="s">
        <v>215</v>
      </c>
      <c r="CO7101" s="52"/>
      <c r="CP7101" s="52"/>
      <c r="CQ7101" s="52"/>
      <c r="CR7101" s="52"/>
      <c r="CS7101" s="52"/>
      <c r="CT7101" s="52"/>
      <c r="CU7101" s="33"/>
      <c r="CV7101" s="33"/>
    </row>
    <row r="7102" spans="74:100">
      <c r="BV7102" s="62"/>
      <c r="BW7102" s="62"/>
      <c r="BX7102" s="62"/>
      <c r="BY7102" s="62"/>
      <c r="BZ7102" s="62"/>
      <c r="CA7102" s="62"/>
      <c r="CB7102" s="62"/>
      <c r="CC7102" s="62"/>
      <c r="CD7102" s="62"/>
      <c r="CE7102" s="62"/>
      <c r="CF7102" s="62"/>
      <c r="CL7102" s="56" t="s">
        <v>21929</v>
      </c>
      <c r="CM7102" s="56"/>
      <c r="CN7102" s="56"/>
      <c r="CO7102" s="52"/>
      <c r="CP7102" s="52"/>
      <c r="CQ7102" s="52"/>
      <c r="CR7102" s="52"/>
      <c r="CS7102" s="52"/>
      <c r="CT7102" s="52"/>
      <c r="CU7102" s="33"/>
      <c r="CV7102" s="33"/>
    </row>
    <row r="7103" spans="74:100">
      <c r="BV7103" s="62"/>
      <c r="BW7103" s="62"/>
      <c r="BX7103" s="62"/>
      <c r="BY7103" s="62"/>
      <c r="BZ7103" s="62"/>
      <c r="CA7103" s="62"/>
      <c r="CB7103" s="62"/>
      <c r="CC7103" s="62"/>
      <c r="CD7103" s="62"/>
      <c r="CE7103" s="62"/>
      <c r="CF7103" s="62"/>
      <c r="CL7103" s="56" t="s">
        <v>1771</v>
      </c>
      <c r="CM7103" s="56" t="s">
        <v>213</v>
      </c>
      <c r="CN7103" s="56" t="s">
        <v>213</v>
      </c>
      <c r="CO7103" s="52"/>
      <c r="CP7103" s="52"/>
      <c r="CQ7103" s="52"/>
      <c r="CR7103" s="52"/>
      <c r="CS7103" s="52"/>
      <c r="CT7103" s="52"/>
      <c r="CU7103" s="33"/>
      <c r="CV7103" s="33"/>
    </row>
    <row r="7104" spans="74:100">
      <c r="BV7104" s="62"/>
      <c r="BW7104" s="62"/>
      <c r="BX7104" s="62"/>
      <c r="BY7104" s="62"/>
      <c r="BZ7104" s="62"/>
      <c r="CA7104" s="62"/>
      <c r="CB7104" s="62"/>
      <c r="CC7104" s="62"/>
      <c r="CD7104" s="62"/>
      <c r="CE7104" s="62"/>
      <c r="CF7104" s="62"/>
      <c r="CL7104" s="56" t="s">
        <v>21930</v>
      </c>
      <c r="CM7104" s="56"/>
      <c r="CN7104" s="56"/>
      <c r="CO7104" s="52"/>
      <c r="CP7104" s="52"/>
      <c r="CQ7104" s="52"/>
      <c r="CR7104" s="52"/>
      <c r="CS7104" s="52"/>
      <c r="CT7104" s="52"/>
      <c r="CU7104" s="33"/>
      <c r="CV7104" s="33"/>
    </row>
    <row r="7105" spans="74:100">
      <c r="BV7105" s="62"/>
      <c r="BW7105" s="62"/>
      <c r="BX7105" s="62"/>
      <c r="BY7105" s="62"/>
      <c r="BZ7105" s="62"/>
      <c r="CA7105" s="62"/>
      <c r="CB7105" s="62"/>
      <c r="CC7105" s="62"/>
      <c r="CD7105" s="62"/>
      <c r="CE7105" s="62"/>
      <c r="CF7105" s="62"/>
      <c r="CL7105" s="56" t="s">
        <v>1772</v>
      </c>
      <c r="CM7105" s="56" t="s">
        <v>214</v>
      </c>
      <c r="CN7105" s="56" t="s">
        <v>214</v>
      </c>
      <c r="CO7105" s="52"/>
      <c r="CP7105" s="52"/>
      <c r="CQ7105" s="52"/>
      <c r="CR7105" s="52"/>
      <c r="CS7105" s="52"/>
      <c r="CT7105" s="52"/>
      <c r="CU7105" s="33"/>
      <c r="CV7105" s="33"/>
    </row>
    <row r="7106" spans="74:100">
      <c r="BV7106" s="62"/>
      <c r="BW7106" s="62"/>
      <c r="BX7106" s="62"/>
      <c r="BY7106" s="62"/>
      <c r="BZ7106" s="62"/>
      <c r="CA7106" s="62"/>
      <c r="CB7106" s="62"/>
      <c r="CC7106" s="62"/>
      <c r="CD7106" s="62"/>
      <c r="CE7106" s="62"/>
      <c r="CF7106" s="62"/>
      <c r="CL7106" s="56" t="s">
        <v>21931</v>
      </c>
      <c r="CM7106" s="56"/>
      <c r="CN7106" s="56"/>
      <c r="CO7106" s="52"/>
      <c r="CP7106" s="52"/>
      <c r="CQ7106" s="52"/>
      <c r="CR7106" s="52"/>
      <c r="CS7106" s="52"/>
      <c r="CT7106" s="52"/>
      <c r="CU7106" s="33"/>
      <c r="CV7106" s="33"/>
    </row>
    <row r="7107" spans="74:100">
      <c r="BV7107" s="62"/>
      <c r="BW7107" s="62"/>
      <c r="BX7107" s="62"/>
      <c r="BY7107" s="62"/>
      <c r="BZ7107" s="62"/>
      <c r="CA7107" s="62"/>
      <c r="CB7107" s="62"/>
      <c r="CC7107" s="62"/>
      <c r="CD7107" s="62"/>
      <c r="CE7107" s="62"/>
      <c r="CF7107" s="62"/>
      <c r="CL7107" s="56" t="s">
        <v>1773</v>
      </c>
      <c r="CM7107" s="56" t="s">
        <v>215</v>
      </c>
      <c r="CN7107" s="56" t="s">
        <v>215</v>
      </c>
      <c r="CO7107" s="52"/>
      <c r="CP7107" s="52"/>
      <c r="CQ7107" s="52"/>
      <c r="CR7107" s="52"/>
      <c r="CS7107" s="52"/>
      <c r="CT7107" s="52"/>
      <c r="CU7107" s="33"/>
      <c r="CV7107" s="33"/>
    </row>
    <row r="7108" spans="74:100">
      <c r="BV7108" s="62"/>
      <c r="BW7108" s="62"/>
      <c r="BX7108" s="62"/>
      <c r="BY7108" s="62"/>
      <c r="BZ7108" s="62"/>
      <c r="CA7108" s="62"/>
      <c r="CB7108" s="62"/>
      <c r="CC7108" s="62"/>
      <c r="CD7108" s="62"/>
      <c r="CE7108" s="62"/>
      <c r="CF7108" s="62"/>
      <c r="CL7108" s="56" t="s">
        <v>21932</v>
      </c>
      <c r="CM7108" s="56"/>
      <c r="CN7108" s="56"/>
      <c r="CO7108" s="52"/>
      <c r="CP7108" s="52"/>
      <c r="CQ7108" s="52"/>
      <c r="CR7108" s="52"/>
      <c r="CS7108" s="52"/>
      <c r="CT7108" s="52"/>
      <c r="CU7108" s="33"/>
      <c r="CV7108" s="33"/>
    </row>
    <row r="7109" spans="74:100">
      <c r="BV7109" s="62"/>
      <c r="BW7109" s="62"/>
      <c r="BX7109" s="62"/>
      <c r="BY7109" s="62"/>
      <c r="BZ7109" s="62"/>
      <c r="CA7109" s="62"/>
      <c r="CB7109" s="62"/>
      <c r="CC7109" s="62"/>
      <c r="CD7109" s="62"/>
      <c r="CE7109" s="62"/>
      <c r="CF7109" s="62"/>
      <c r="CL7109" s="56" t="s">
        <v>1774</v>
      </c>
      <c r="CM7109" s="56" t="s">
        <v>214</v>
      </c>
      <c r="CN7109" s="56" t="s">
        <v>214</v>
      </c>
      <c r="CO7109" s="52"/>
      <c r="CP7109" s="52"/>
      <c r="CQ7109" s="52"/>
      <c r="CR7109" s="52"/>
      <c r="CS7109" s="52"/>
      <c r="CT7109" s="52"/>
      <c r="CU7109" s="33"/>
      <c r="CV7109" s="33"/>
    </row>
    <row r="7110" spans="74:100">
      <c r="BV7110" s="62"/>
      <c r="BW7110" s="62"/>
      <c r="BX7110" s="62"/>
      <c r="BY7110" s="62"/>
      <c r="BZ7110" s="62"/>
      <c r="CA7110" s="62"/>
      <c r="CB7110" s="62"/>
      <c r="CC7110" s="62"/>
      <c r="CD7110" s="62"/>
      <c r="CE7110" s="62"/>
      <c r="CF7110" s="62"/>
      <c r="CL7110" s="56" t="s">
        <v>21933</v>
      </c>
      <c r="CM7110" s="56"/>
      <c r="CN7110" s="56"/>
      <c r="CO7110" s="52"/>
      <c r="CP7110" s="52"/>
      <c r="CQ7110" s="52"/>
      <c r="CR7110" s="52"/>
      <c r="CS7110" s="52"/>
      <c r="CT7110" s="52"/>
      <c r="CU7110" s="33"/>
      <c r="CV7110" s="33"/>
    </row>
    <row r="7111" spans="74:100">
      <c r="BV7111" s="62"/>
      <c r="BW7111" s="62"/>
      <c r="BX7111" s="62"/>
      <c r="BY7111" s="62"/>
      <c r="BZ7111" s="62"/>
      <c r="CA7111" s="62"/>
      <c r="CB7111" s="62"/>
      <c r="CC7111" s="62"/>
      <c r="CD7111" s="62"/>
      <c r="CE7111" s="62"/>
      <c r="CF7111" s="62"/>
      <c r="CL7111" s="56" t="s">
        <v>1775</v>
      </c>
      <c r="CM7111" s="56" t="s">
        <v>214</v>
      </c>
      <c r="CN7111" s="56" t="s">
        <v>214</v>
      </c>
      <c r="CO7111" s="52"/>
      <c r="CP7111" s="52"/>
      <c r="CQ7111" s="52"/>
      <c r="CR7111" s="52"/>
      <c r="CS7111" s="52"/>
      <c r="CT7111" s="52"/>
      <c r="CU7111" s="33"/>
      <c r="CV7111" s="33"/>
    </row>
    <row r="7112" spans="74:100">
      <c r="BV7112" s="62"/>
      <c r="BW7112" s="62"/>
      <c r="BX7112" s="62"/>
      <c r="BY7112" s="62"/>
      <c r="BZ7112" s="62"/>
      <c r="CA7112" s="62"/>
      <c r="CB7112" s="62"/>
      <c r="CC7112" s="62"/>
      <c r="CD7112" s="62"/>
      <c r="CE7112" s="62"/>
      <c r="CF7112" s="62"/>
      <c r="CL7112" s="56" t="s">
        <v>21913</v>
      </c>
      <c r="CM7112" s="56"/>
      <c r="CN7112" s="56"/>
      <c r="CO7112" s="52"/>
      <c r="CP7112" s="52"/>
      <c r="CQ7112" s="52"/>
      <c r="CR7112" s="52"/>
      <c r="CS7112" s="52"/>
      <c r="CT7112" s="52"/>
      <c r="CU7112" s="33"/>
      <c r="CV7112" s="33"/>
    </row>
    <row r="7113" spans="74:100">
      <c r="BV7113" s="62"/>
      <c r="BW7113" s="62"/>
      <c r="BX7113" s="62"/>
      <c r="BY7113" s="62"/>
      <c r="BZ7113" s="62"/>
      <c r="CA7113" s="62"/>
      <c r="CB7113" s="62"/>
      <c r="CC7113" s="62"/>
      <c r="CD7113" s="62"/>
      <c r="CE7113" s="62"/>
      <c r="CF7113" s="62"/>
      <c r="CL7113" s="56" t="s">
        <v>5127</v>
      </c>
      <c r="CM7113" s="56" t="s">
        <v>217</v>
      </c>
      <c r="CN7113" s="56" t="s">
        <v>217</v>
      </c>
      <c r="CO7113" s="52"/>
      <c r="CP7113" s="52"/>
      <c r="CQ7113" s="52"/>
      <c r="CR7113" s="52"/>
      <c r="CS7113" s="52"/>
      <c r="CT7113" s="52"/>
      <c r="CU7113" s="33"/>
      <c r="CV7113" s="33"/>
    </row>
    <row r="7114" spans="74:100">
      <c r="BV7114" s="62"/>
      <c r="BW7114" s="62"/>
      <c r="BX7114" s="62"/>
      <c r="BY7114" s="62"/>
      <c r="BZ7114" s="62"/>
      <c r="CA7114" s="62"/>
      <c r="CB7114" s="62"/>
      <c r="CC7114" s="62"/>
      <c r="CD7114" s="62"/>
      <c r="CE7114" s="62"/>
      <c r="CF7114" s="62"/>
      <c r="CL7114" s="56" t="s">
        <v>19022</v>
      </c>
      <c r="CM7114" s="56"/>
      <c r="CN7114" s="56"/>
      <c r="CO7114" s="52"/>
      <c r="CP7114" s="52"/>
      <c r="CQ7114" s="52"/>
      <c r="CR7114" s="52"/>
      <c r="CS7114" s="52"/>
      <c r="CT7114" s="52"/>
      <c r="CU7114" s="33"/>
      <c r="CV7114" s="33"/>
    </row>
    <row r="7115" spans="74:100">
      <c r="BV7115" s="62"/>
      <c r="BW7115" s="62"/>
      <c r="BX7115" s="62"/>
      <c r="BY7115" s="62"/>
      <c r="BZ7115" s="62"/>
      <c r="CA7115" s="62"/>
      <c r="CB7115" s="62"/>
      <c r="CC7115" s="62"/>
      <c r="CD7115" s="62"/>
      <c r="CE7115" s="62"/>
      <c r="CF7115" s="62"/>
      <c r="CL7115" s="56" t="s">
        <v>1776</v>
      </c>
      <c r="CM7115" s="56" t="s">
        <v>213</v>
      </c>
      <c r="CN7115" s="56" t="s">
        <v>213</v>
      </c>
      <c r="CO7115" s="52"/>
      <c r="CP7115" s="52"/>
      <c r="CQ7115" s="52"/>
      <c r="CR7115" s="52"/>
      <c r="CS7115" s="52"/>
      <c r="CT7115" s="52"/>
      <c r="CU7115" s="33"/>
      <c r="CV7115" s="33"/>
    </row>
    <row r="7116" spans="74:100">
      <c r="BV7116" s="62"/>
      <c r="BW7116" s="62"/>
      <c r="BX7116" s="62"/>
      <c r="BY7116" s="62"/>
      <c r="BZ7116" s="62"/>
      <c r="CA7116" s="62"/>
      <c r="CB7116" s="62"/>
      <c r="CC7116" s="62"/>
      <c r="CD7116" s="62"/>
      <c r="CE7116" s="62"/>
      <c r="CF7116" s="62"/>
      <c r="CL7116" s="56" t="s">
        <v>21934</v>
      </c>
      <c r="CM7116" s="56"/>
      <c r="CN7116" s="56"/>
      <c r="CO7116" s="52"/>
      <c r="CP7116" s="52"/>
      <c r="CQ7116" s="52"/>
      <c r="CR7116" s="52"/>
      <c r="CS7116" s="52"/>
      <c r="CT7116" s="52"/>
      <c r="CU7116" s="33"/>
      <c r="CV7116" s="33"/>
    </row>
    <row r="7117" spans="74:100">
      <c r="BV7117" s="62"/>
      <c r="BW7117" s="62"/>
      <c r="BX7117" s="62"/>
      <c r="BY7117" s="62"/>
      <c r="BZ7117" s="62"/>
      <c r="CA7117" s="62"/>
      <c r="CB7117" s="62"/>
      <c r="CC7117" s="62"/>
      <c r="CD7117" s="62"/>
      <c r="CE7117" s="62"/>
      <c r="CF7117" s="62"/>
      <c r="CL7117" s="56" t="s">
        <v>1777</v>
      </c>
      <c r="CM7117" s="56" t="s">
        <v>213</v>
      </c>
      <c r="CN7117" s="56" t="s">
        <v>213</v>
      </c>
      <c r="CO7117" s="52"/>
      <c r="CP7117" s="52"/>
      <c r="CQ7117" s="52"/>
      <c r="CR7117" s="52"/>
      <c r="CS7117" s="52"/>
      <c r="CT7117" s="52"/>
      <c r="CU7117" s="33"/>
      <c r="CV7117" s="33"/>
    </row>
    <row r="7118" spans="74:100">
      <c r="BV7118" s="62"/>
      <c r="BW7118" s="62"/>
      <c r="BX7118" s="62"/>
      <c r="BY7118" s="62"/>
      <c r="BZ7118" s="62"/>
      <c r="CA7118" s="62"/>
      <c r="CB7118" s="62"/>
      <c r="CC7118" s="62"/>
      <c r="CD7118" s="62"/>
      <c r="CE7118" s="62"/>
      <c r="CF7118" s="62"/>
      <c r="CL7118" s="56" t="s">
        <v>21935</v>
      </c>
      <c r="CM7118" s="56"/>
      <c r="CN7118" s="56"/>
      <c r="CO7118" s="52"/>
      <c r="CP7118" s="52"/>
      <c r="CQ7118" s="52"/>
      <c r="CR7118" s="52"/>
      <c r="CS7118" s="52"/>
      <c r="CT7118" s="52"/>
      <c r="CU7118" s="33"/>
      <c r="CV7118" s="33"/>
    </row>
    <row r="7119" spans="74:100">
      <c r="BV7119" s="62"/>
      <c r="BW7119" s="62"/>
      <c r="BX7119" s="62"/>
      <c r="BY7119" s="62"/>
      <c r="BZ7119" s="62"/>
      <c r="CA7119" s="62"/>
      <c r="CB7119" s="62"/>
      <c r="CC7119" s="62"/>
      <c r="CD7119" s="62"/>
      <c r="CE7119" s="62"/>
      <c r="CF7119" s="62"/>
      <c r="CL7119" s="56" t="s">
        <v>1778</v>
      </c>
      <c r="CM7119" s="56" t="s">
        <v>213</v>
      </c>
      <c r="CN7119" s="56" t="s">
        <v>213</v>
      </c>
      <c r="CO7119" s="52"/>
      <c r="CP7119" s="52"/>
      <c r="CQ7119" s="52"/>
      <c r="CR7119" s="52"/>
      <c r="CS7119" s="52"/>
      <c r="CT7119" s="52"/>
      <c r="CU7119" s="33"/>
      <c r="CV7119" s="33"/>
    </row>
    <row r="7120" spans="74:100">
      <c r="BV7120" s="62"/>
      <c r="BW7120" s="62"/>
      <c r="BX7120" s="62"/>
      <c r="BY7120" s="62"/>
      <c r="BZ7120" s="62"/>
      <c r="CA7120" s="62"/>
      <c r="CB7120" s="62"/>
      <c r="CC7120" s="62"/>
      <c r="CD7120" s="62"/>
      <c r="CE7120" s="62"/>
      <c r="CF7120" s="62"/>
      <c r="CL7120" s="56" t="s">
        <v>21936</v>
      </c>
      <c r="CM7120" s="56"/>
      <c r="CN7120" s="56"/>
      <c r="CO7120" s="52"/>
      <c r="CP7120" s="52"/>
      <c r="CQ7120" s="52"/>
      <c r="CR7120" s="52"/>
      <c r="CS7120" s="52"/>
      <c r="CT7120" s="52"/>
      <c r="CU7120" s="33"/>
      <c r="CV7120" s="33"/>
    </row>
    <row r="7121" spans="74:100">
      <c r="BV7121" s="62"/>
      <c r="BW7121" s="62"/>
      <c r="BX7121" s="62"/>
      <c r="BY7121" s="62"/>
      <c r="BZ7121" s="62"/>
      <c r="CA7121" s="62"/>
      <c r="CB7121" s="62"/>
      <c r="CC7121" s="62"/>
      <c r="CD7121" s="62"/>
      <c r="CE7121" s="62"/>
      <c r="CF7121" s="62"/>
      <c r="CL7121" s="56" t="s">
        <v>1779</v>
      </c>
      <c r="CM7121" s="56" t="s">
        <v>213</v>
      </c>
      <c r="CN7121" s="56" t="s">
        <v>213</v>
      </c>
      <c r="CO7121" s="52"/>
      <c r="CP7121" s="52"/>
      <c r="CQ7121" s="52"/>
      <c r="CR7121" s="52"/>
      <c r="CS7121" s="52"/>
      <c r="CT7121" s="52"/>
      <c r="CU7121" s="33"/>
      <c r="CV7121" s="33"/>
    </row>
    <row r="7122" spans="74:100">
      <c r="BV7122" s="62"/>
      <c r="BW7122" s="62"/>
      <c r="BX7122" s="62"/>
      <c r="BY7122" s="62"/>
      <c r="BZ7122" s="62"/>
      <c r="CA7122" s="62"/>
      <c r="CB7122" s="62"/>
      <c r="CC7122" s="62"/>
      <c r="CD7122" s="62"/>
      <c r="CE7122" s="62"/>
      <c r="CF7122" s="62"/>
      <c r="CL7122" s="56" t="s">
        <v>21937</v>
      </c>
      <c r="CM7122" s="56"/>
      <c r="CN7122" s="56"/>
      <c r="CO7122" s="52"/>
      <c r="CP7122" s="52"/>
      <c r="CQ7122" s="52"/>
      <c r="CR7122" s="52"/>
      <c r="CS7122" s="52"/>
      <c r="CT7122" s="52"/>
      <c r="CU7122" s="33"/>
      <c r="CV7122" s="33"/>
    </row>
    <row r="7123" spans="74:100">
      <c r="BV7123" s="62"/>
      <c r="BW7123" s="62"/>
      <c r="BX7123" s="62"/>
      <c r="BY7123" s="62"/>
      <c r="BZ7123" s="62"/>
      <c r="CA7123" s="62"/>
      <c r="CB7123" s="62"/>
      <c r="CC7123" s="62"/>
      <c r="CD7123" s="62"/>
      <c r="CE7123" s="62"/>
      <c r="CF7123" s="62"/>
      <c r="CL7123" s="56" t="s">
        <v>11847</v>
      </c>
      <c r="CM7123" s="56" t="s">
        <v>213</v>
      </c>
      <c r="CN7123" s="56" t="s">
        <v>213</v>
      </c>
      <c r="CO7123" s="52"/>
      <c r="CP7123" s="52"/>
      <c r="CQ7123" s="52"/>
      <c r="CR7123" s="52"/>
      <c r="CS7123" s="52"/>
      <c r="CT7123" s="52"/>
      <c r="CU7123" s="33"/>
      <c r="CV7123" s="33"/>
    </row>
    <row r="7124" spans="74:100">
      <c r="BV7124" s="62"/>
      <c r="BW7124" s="62"/>
      <c r="BX7124" s="62"/>
      <c r="BY7124" s="62"/>
      <c r="BZ7124" s="62"/>
      <c r="CA7124" s="62"/>
      <c r="CB7124" s="62"/>
      <c r="CC7124" s="62"/>
      <c r="CD7124" s="62"/>
      <c r="CE7124" s="62"/>
      <c r="CF7124" s="62"/>
      <c r="CL7124" s="56" t="s">
        <v>21938</v>
      </c>
      <c r="CM7124" s="56"/>
      <c r="CN7124" s="56"/>
      <c r="CO7124" s="52"/>
      <c r="CP7124" s="52"/>
      <c r="CQ7124" s="52"/>
      <c r="CR7124" s="52"/>
      <c r="CS7124" s="52"/>
      <c r="CT7124" s="52"/>
      <c r="CU7124" s="33"/>
      <c r="CV7124" s="33"/>
    </row>
    <row r="7125" spans="74:100">
      <c r="BV7125" s="62"/>
      <c r="BW7125" s="62"/>
      <c r="BX7125" s="62"/>
      <c r="BY7125" s="62"/>
      <c r="BZ7125" s="62"/>
      <c r="CA7125" s="62"/>
      <c r="CB7125" s="62"/>
      <c r="CC7125" s="62"/>
      <c r="CD7125" s="62"/>
      <c r="CE7125" s="62"/>
      <c r="CF7125" s="62"/>
      <c r="CL7125" s="56" t="s">
        <v>1782</v>
      </c>
      <c r="CM7125" s="56" t="s">
        <v>214</v>
      </c>
      <c r="CN7125" s="56" t="s">
        <v>214</v>
      </c>
      <c r="CO7125" s="52"/>
      <c r="CP7125" s="52"/>
      <c r="CQ7125" s="52"/>
      <c r="CR7125" s="52"/>
      <c r="CS7125" s="52"/>
      <c r="CT7125" s="52"/>
      <c r="CU7125" s="33"/>
      <c r="CV7125" s="33"/>
    </row>
    <row r="7126" spans="74:100">
      <c r="BV7126" s="62"/>
      <c r="BW7126" s="62"/>
      <c r="BX7126" s="62"/>
      <c r="BY7126" s="62"/>
      <c r="BZ7126" s="62"/>
      <c r="CA7126" s="62"/>
      <c r="CB7126" s="62"/>
      <c r="CC7126" s="62"/>
      <c r="CD7126" s="62"/>
      <c r="CE7126" s="62"/>
      <c r="CF7126" s="62"/>
      <c r="CL7126" s="56" t="s">
        <v>21939</v>
      </c>
      <c r="CM7126" s="56"/>
      <c r="CN7126" s="56"/>
      <c r="CO7126" s="52"/>
      <c r="CP7126" s="52"/>
      <c r="CQ7126" s="52"/>
      <c r="CR7126" s="52"/>
      <c r="CS7126" s="52"/>
      <c r="CT7126" s="52"/>
      <c r="CU7126" s="33"/>
      <c r="CV7126" s="33"/>
    </row>
    <row r="7127" spans="74:100">
      <c r="BV7127" s="62"/>
      <c r="BW7127" s="62"/>
      <c r="BX7127" s="62"/>
      <c r="BY7127" s="62"/>
      <c r="BZ7127" s="62"/>
      <c r="CA7127" s="62"/>
      <c r="CB7127" s="62"/>
      <c r="CC7127" s="62"/>
      <c r="CD7127" s="62"/>
      <c r="CE7127" s="62"/>
      <c r="CF7127" s="62"/>
      <c r="CL7127" s="56" t="s">
        <v>1783</v>
      </c>
      <c r="CM7127" s="56" t="s">
        <v>216</v>
      </c>
      <c r="CN7127" s="56" t="s">
        <v>216</v>
      </c>
      <c r="CO7127" s="52"/>
      <c r="CP7127" s="52"/>
      <c r="CQ7127" s="52"/>
      <c r="CR7127" s="52"/>
      <c r="CS7127" s="52"/>
      <c r="CT7127" s="52"/>
      <c r="CU7127" s="33"/>
      <c r="CV7127" s="33"/>
    </row>
    <row r="7128" spans="74:100">
      <c r="BV7128" s="62"/>
      <c r="BW7128" s="62"/>
      <c r="BX7128" s="62"/>
      <c r="BY7128" s="62"/>
      <c r="BZ7128" s="62"/>
      <c r="CA7128" s="62"/>
      <c r="CB7128" s="62"/>
      <c r="CC7128" s="62"/>
      <c r="CD7128" s="62"/>
      <c r="CE7128" s="62"/>
      <c r="CF7128" s="62"/>
      <c r="CL7128" s="56" t="s">
        <v>21940</v>
      </c>
      <c r="CM7128" s="56"/>
      <c r="CN7128" s="56"/>
      <c r="CO7128" s="52"/>
      <c r="CP7128" s="52"/>
      <c r="CQ7128" s="52"/>
      <c r="CR7128" s="52"/>
      <c r="CS7128" s="52"/>
      <c r="CT7128" s="52"/>
      <c r="CU7128" s="33"/>
      <c r="CV7128" s="33"/>
    </row>
    <row r="7129" spans="74:100">
      <c r="BV7129" s="62"/>
      <c r="BW7129" s="62"/>
      <c r="BX7129" s="62"/>
      <c r="BY7129" s="62"/>
      <c r="BZ7129" s="62"/>
      <c r="CA7129" s="62"/>
      <c r="CB7129" s="62"/>
      <c r="CC7129" s="62"/>
      <c r="CD7129" s="62"/>
      <c r="CE7129" s="62"/>
      <c r="CF7129" s="62"/>
      <c r="CL7129" s="56" t="s">
        <v>1784</v>
      </c>
      <c r="CM7129" s="56" t="s">
        <v>214</v>
      </c>
      <c r="CN7129" s="56" t="s">
        <v>214</v>
      </c>
      <c r="CO7129" s="52"/>
      <c r="CP7129" s="52"/>
      <c r="CQ7129" s="52"/>
      <c r="CR7129" s="52"/>
      <c r="CS7129" s="52"/>
      <c r="CT7129" s="52"/>
      <c r="CU7129" s="33"/>
      <c r="CV7129" s="33"/>
    </row>
    <row r="7130" spans="74:100">
      <c r="BV7130" s="62"/>
      <c r="BW7130" s="62"/>
      <c r="BX7130" s="62"/>
      <c r="BY7130" s="62"/>
      <c r="BZ7130" s="62"/>
      <c r="CA7130" s="62"/>
      <c r="CB7130" s="62"/>
      <c r="CC7130" s="62"/>
      <c r="CD7130" s="62"/>
      <c r="CE7130" s="62"/>
      <c r="CF7130" s="62"/>
      <c r="CL7130" s="56" t="s">
        <v>21941</v>
      </c>
      <c r="CM7130" s="56"/>
      <c r="CN7130" s="56"/>
      <c r="CO7130" s="52"/>
      <c r="CP7130" s="52"/>
      <c r="CQ7130" s="52"/>
      <c r="CR7130" s="52"/>
      <c r="CS7130" s="52"/>
      <c r="CT7130" s="52"/>
      <c r="CU7130" s="33"/>
      <c r="CV7130" s="33"/>
    </row>
    <row r="7131" spans="74:100">
      <c r="BV7131" s="62"/>
      <c r="BW7131" s="62"/>
      <c r="BX7131" s="62"/>
      <c r="BY7131" s="62"/>
      <c r="BZ7131" s="62"/>
      <c r="CA7131" s="62"/>
      <c r="CB7131" s="62"/>
      <c r="CC7131" s="62"/>
      <c r="CD7131" s="62"/>
      <c r="CE7131" s="62"/>
      <c r="CF7131" s="62"/>
      <c r="CL7131" s="56" t="s">
        <v>1785</v>
      </c>
      <c r="CM7131" s="56" t="s">
        <v>213</v>
      </c>
      <c r="CN7131" s="56" t="s">
        <v>213</v>
      </c>
      <c r="CO7131" s="52"/>
      <c r="CP7131" s="52"/>
      <c r="CQ7131" s="52"/>
      <c r="CR7131" s="52"/>
      <c r="CS7131" s="52"/>
      <c r="CT7131" s="52"/>
      <c r="CU7131" s="33"/>
      <c r="CV7131" s="33"/>
    </row>
    <row r="7132" spans="74:100">
      <c r="BV7132" s="62"/>
      <c r="BW7132" s="62"/>
      <c r="BX7132" s="62"/>
      <c r="BY7132" s="62"/>
      <c r="BZ7132" s="62"/>
      <c r="CA7132" s="62"/>
      <c r="CB7132" s="62"/>
      <c r="CC7132" s="62"/>
      <c r="CD7132" s="62"/>
      <c r="CE7132" s="62"/>
      <c r="CF7132" s="62"/>
      <c r="CL7132" s="56" t="s">
        <v>21942</v>
      </c>
      <c r="CM7132" s="56"/>
      <c r="CN7132" s="56"/>
      <c r="CO7132" s="52"/>
      <c r="CP7132" s="52"/>
      <c r="CQ7132" s="52"/>
      <c r="CR7132" s="52"/>
      <c r="CS7132" s="52"/>
      <c r="CT7132" s="52"/>
      <c r="CU7132" s="33"/>
      <c r="CV7132" s="33"/>
    </row>
    <row r="7133" spans="74:100">
      <c r="BV7133" s="62"/>
      <c r="BW7133" s="62"/>
      <c r="BX7133" s="62"/>
      <c r="BY7133" s="62"/>
      <c r="BZ7133" s="62"/>
      <c r="CA7133" s="62"/>
      <c r="CB7133" s="62"/>
      <c r="CC7133" s="62"/>
      <c r="CD7133" s="62"/>
      <c r="CE7133" s="62"/>
      <c r="CF7133" s="62"/>
      <c r="CL7133" s="56" t="s">
        <v>1786</v>
      </c>
      <c r="CM7133" s="56" t="s">
        <v>213</v>
      </c>
      <c r="CN7133" s="56" t="s">
        <v>213</v>
      </c>
      <c r="CO7133" s="52"/>
      <c r="CP7133" s="52"/>
      <c r="CQ7133" s="52"/>
      <c r="CR7133" s="52"/>
      <c r="CS7133" s="52"/>
      <c r="CT7133" s="52"/>
      <c r="CU7133" s="33"/>
      <c r="CV7133" s="33"/>
    </row>
    <row r="7134" spans="74:100">
      <c r="BV7134" s="62"/>
      <c r="BW7134" s="62"/>
      <c r="BX7134" s="62"/>
      <c r="BY7134" s="62"/>
      <c r="BZ7134" s="62"/>
      <c r="CA7134" s="62"/>
      <c r="CB7134" s="62"/>
      <c r="CC7134" s="62"/>
      <c r="CD7134" s="62"/>
      <c r="CE7134" s="62"/>
      <c r="CF7134" s="62"/>
      <c r="CL7134" s="56" t="s">
        <v>21943</v>
      </c>
      <c r="CM7134" s="56"/>
      <c r="CN7134" s="56"/>
      <c r="CO7134" s="52"/>
      <c r="CP7134" s="52"/>
      <c r="CQ7134" s="52"/>
      <c r="CR7134" s="52"/>
      <c r="CS7134" s="52"/>
      <c r="CT7134" s="52"/>
      <c r="CU7134" s="33"/>
      <c r="CV7134" s="33"/>
    </row>
    <row r="7135" spans="74:100">
      <c r="BV7135" s="62"/>
      <c r="BW7135" s="62"/>
      <c r="BX7135" s="62"/>
      <c r="BY7135" s="62"/>
      <c r="BZ7135" s="62"/>
      <c r="CA7135" s="62"/>
      <c r="CB7135" s="62"/>
      <c r="CC7135" s="62"/>
      <c r="CD7135" s="62"/>
      <c r="CE7135" s="62"/>
      <c r="CF7135" s="62"/>
      <c r="CL7135" s="56" t="s">
        <v>5128</v>
      </c>
      <c r="CM7135" s="56" t="s">
        <v>213</v>
      </c>
      <c r="CN7135" s="56" t="s">
        <v>213</v>
      </c>
      <c r="CO7135" s="52"/>
      <c r="CP7135" s="52"/>
      <c r="CQ7135" s="52"/>
      <c r="CR7135" s="52"/>
      <c r="CS7135" s="52"/>
      <c r="CT7135" s="52"/>
      <c r="CU7135" s="33"/>
      <c r="CV7135" s="33"/>
    </row>
    <row r="7136" spans="74:100">
      <c r="BV7136" s="62"/>
      <c r="BW7136" s="62"/>
      <c r="BX7136" s="62"/>
      <c r="BY7136" s="62"/>
      <c r="BZ7136" s="62"/>
      <c r="CA7136" s="62"/>
      <c r="CB7136" s="62"/>
      <c r="CC7136" s="62"/>
      <c r="CD7136" s="62"/>
      <c r="CE7136" s="62"/>
      <c r="CF7136" s="62"/>
      <c r="CL7136" s="56" t="s">
        <v>21944</v>
      </c>
      <c r="CM7136" s="56"/>
      <c r="CN7136" s="56"/>
      <c r="CO7136" s="52"/>
      <c r="CP7136" s="52"/>
      <c r="CQ7136" s="52"/>
      <c r="CR7136" s="52"/>
      <c r="CS7136" s="52"/>
      <c r="CT7136" s="52"/>
      <c r="CU7136" s="33"/>
      <c r="CV7136" s="33"/>
    </row>
    <row r="7137" spans="74:100">
      <c r="BV7137" s="62"/>
      <c r="BW7137" s="62"/>
      <c r="BX7137" s="62"/>
      <c r="BY7137" s="62"/>
      <c r="BZ7137" s="62"/>
      <c r="CA7137" s="62"/>
      <c r="CB7137" s="62"/>
      <c r="CC7137" s="62"/>
      <c r="CD7137" s="62"/>
      <c r="CE7137" s="62"/>
      <c r="CF7137" s="62"/>
      <c r="CL7137" s="56" t="s">
        <v>1787</v>
      </c>
      <c r="CM7137" s="56" t="s">
        <v>213</v>
      </c>
      <c r="CN7137" s="56" t="s">
        <v>213</v>
      </c>
      <c r="CO7137" s="52"/>
      <c r="CP7137" s="52"/>
      <c r="CQ7137" s="52"/>
      <c r="CR7137" s="52"/>
      <c r="CS7137" s="52"/>
      <c r="CT7137" s="52"/>
      <c r="CU7137" s="33"/>
      <c r="CV7137" s="33"/>
    </row>
    <row r="7138" spans="74:100">
      <c r="BV7138" s="62"/>
      <c r="BW7138" s="62"/>
      <c r="BX7138" s="62"/>
      <c r="BY7138" s="62"/>
      <c r="BZ7138" s="62"/>
      <c r="CA7138" s="62"/>
      <c r="CB7138" s="62"/>
      <c r="CC7138" s="62"/>
      <c r="CD7138" s="62"/>
      <c r="CE7138" s="62"/>
      <c r="CF7138" s="62"/>
      <c r="CL7138" s="56" t="s">
        <v>21945</v>
      </c>
      <c r="CM7138" s="56"/>
      <c r="CN7138" s="56"/>
      <c r="CO7138" s="52"/>
      <c r="CP7138" s="52"/>
      <c r="CQ7138" s="52"/>
      <c r="CR7138" s="52"/>
      <c r="CS7138" s="52"/>
      <c r="CT7138" s="52"/>
      <c r="CU7138" s="33"/>
      <c r="CV7138" s="33"/>
    </row>
    <row r="7139" spans="74:100">
      <c r="BV7139" s="62"/>
      <c r="BW7139" s="62"/>
      <c r="BX7139" s="62"/>
      <c r="BY7139" s="62"/>
      <c r="BZ7139" s="62"/>
      <c r="CA7139" s="62"/>
      <c r="CB7139" s="62"/>
      <c r="CC7139" s="62"/>
      <c r="CD7139" s="62"/>
      <c r="CE7139" s="62"/>
      <c r="CF7139" s="62"/>
      <c r="CL7139" s="56" t="s">
        <v>1788</v>
      </c>
      <c r="CM7139" s="56" t="s">
        <v>215</v>
      </c>
      <c r="CN7139" s="56" t="s">
        <v>215</v>
      </c>
      <c r="CO7139" s="52"/>
      <c r="CP7139" s="52"/>
      <c r="CQ7139" s="52"/>
      <c r="CR7139" s="52"/>
      <c r="CS7139" s="52"/>
      <c r="CT7139" s="52"/>
      <c r="CU7139" s="33"/>
      <c r="CV7139" s="33"/>
    </row>
    <row r="7140" spans="74:100">
      <c r="BV7140" s="62"/>
      <c r="BW7140" s="62"/>
      <c r="BX7140" s="62"/>
      <c r="BY7140" s="62"/>
      <c r="BZ7140" s="62"/>
      <c r="CA7140" s="62"/>
      <c r="CB7140" s="62"/>
      <c r="CC7140" s="62"/>
      <c r="CD7140" s="62"/>
      <c r="CE7140" s="62"/>
      <c r="CF7140" s="62"/>
      <c r="CL7140" s="56" t="s">
        <v>21946</v>
      </c>
      <c r="CM7140" s="56"/>
      <c r="CN7140" s="56"/>
      <c r="CO7140" s="52"/>
      <c r="CP7140" s="52"/>
      <c r="CQ7140" s="52"/>
      <c r="CR7140" s="52"/>
      <c r="CS7140" s="52"/>
      <c r="CT7140" s="52"/>
      <c r="CU7140" s="33"/>
      <c r="CV7140" s="33"/>
    </row>
    <row r="7141" spans="74:100">
      <c r="BV7141" s="62"/>
      <c r="BW7141" s="62"/>
      <c r="BX7141" s="62"/>
      <c r="BY7141" s="62"/>
      <c r="BZ7141" s="62"/>
      <c r="CA7141" s="62"/>
      <c r="CB7141" s="62"/>
      <c r="CC7141" s="62"/>
      <c r="CD7141" s="62"/>
      <c r="CE7141" s="62"/>
      <c r="CF7141" s="62"/>
      <c r="CL7141" s="56" t="s">
        <v>1789</v>
      </c>
      <c r="CM7141" s="56" t="s">
        <v>214</v>
      </c>
      <c r="CN7141" s="56" t="s">
        <v>214</v>
      </c>
      <c r="CO7141" s="52"/>
      <c r="CP7141" s="52"/>
      <c r="CQ7141" s="52"/>
      <c r="CR7141" s="52"/>
      <c r="CS7141" s="52"/>
      <c r="CT7141" s="52"/>
      <c r="CU7141" s="33"/>
      <c r="CV7141" s="33"/>
    </row>
    <row r="7142" spans="74:100">
      <c r="BV7142" s="62"/>
      <c r="BW7142" s="62"/>
      <c r="BX7142" s="62"/>
      <c r="BY7142" s="62"/>
      <c r="BZ7142" s="62"/>
      <c r="CA7142" s="62"/>
      <c r="CB7142" s="62"/>
      <c r="CC7142" s="62"/>
      <c r="CD7142" s="62"/>
      <c r="CE7142" s="62"/>
      <c r="CF7142" s="62"/>
      <c r="CL7142" s="56" t="s">
        <v>21947</v>
      </c>
      <c r="CM7142" s="56"/>
      <c r="CN7142" s="56"/>
      <c r="CO7142" s="52"/>
      <c r="CP7142" s="52"/>
      <c r="CQ7142" s="52"/>
      <c r="CR7142" s="52"/>
      <c r="CS7142" s="52"/>
      <c r="CT7142" s="52"/>
      <c r="CU7142" s="33"/>
      <c r="CV7142" s="33"/>
    </row>
    <row r="7143" spans="74:100">
      <c r="BV7143" s="62"/>
      <c r="BW7143" s="62"/>
      <c r="BX7143" s="62"/>
      <c r="BY7143" s="62"/>
      <c r="BZ7143" s="62"/>
      <c r="CA7143" s="62"/>
      <c r="CB7143" s="62"/>
      <c r="CC7143" s="62"/>
      <c r="CD7143" s="62"/>
      <c r="CE7143" s="62"/>
      <c r="CF7143" s="62"/>
      <c r="CL7143" s="56" t="s">
        <v>5129</v>
      </c>
      <c r="CM7143" s="56" t="s">
        <v>216</v>
      </c>
      <c r="CN7143" s="56" t="s">
        <v>216</v>
      </c>
      <c r="CO7143" s="52"/>
      <c r="CP7143" s="52"/>
      <c r="CQ7143" s="52"/>
      <c r="CR7143" s="52"/>
      <c r="CS7143" s="52"/>
      <c r="CT7143" s="52"/>
      <c r="CU7143" s="33"/>
      <c r="CV7143" s="33"/>
    </row>
    <row r="7144" spans="74:100">
      <c r="BV7144" s="62"/>
      <c r="BW7144" s="62"/>
      <c r="BX7144" s="62"/>
      <c r="BY7144" s="62"/>
      <c r="BZ7144" s="62"/>
      <c r="CA7144" s="62"/>
      <c r="CB7144" s="62"/>
      <c r="CC7144" s="62"/>
      <c r="CD7144" s="62"/>
      <c r="CE7144" s="62"/>
      <c r="CF7144" s="62"/>
      <c r="CL7144" s="56" t="s">
        <v>21948</v>
      </c>
      <c r="CM7144" s="56"/>
      <c r="CN7144" s="56"/>
      <c r="CO7144" s="52"/>
      <c r="CP7144" s="52"/>
      <c r="CQ7144" s="52"/>
      <c r="CR7144" s="52"/>
      <c r="CS7144" s="52"/>
      <c r="CT7144" s="52"/>
      <c r="CU7144" s="33"/>
      <c r="CV7144" s="33"/>
    </row>
    <row r="7145" spans="74:100">
      <c r="BV7145" s="62"/>
      <c r="BW7145" s="62"/>
      <c r="BX7145" s="62"/>
      <c r="BY7145" s="62"/>
      <c r="BZ7145" s="62"/>
      <c r="CA7145" s="62"/>
      <c r="CB7145" s="62"/>
      <c r="CC7145" s="62"/>
      <c r="CD7145" s="62"/>
      <c r="CE7145" s="62"/>
      <c r="CF7145" s="62"/>
      <c r="CL7145" s="56" t="s">
        <v>1790</v>
      </c>
      <c r="CM7145" s="56" t="s">
        <v>214</v>
      </c>
      <c r="CN7145" s="56" t="s">
        <v>214</v>
      </c>
      <c r="CO7145" s="52"/>
      <c r="CP7145" s="52"/>
      <c r="CQ7145" s="52"/>
      <c r="CR7145" s="52"/>
      <c r="CS7145" s="52"/>
      <c r="CT7145" s="52"/>
      <c r="CU7145" s="33"/>
      <c r="CV7145" s="33"/>
    </row>
    <row r="7146" spans="74:100">
      <c r="BV7146" s="62"/>
      <c r="BW7146" s="62"/>
      <c r="BX7146" s="62"/>
      <c r="BY7146" s="62"/>
      <c r="BZ7146" s="62"/>
      <c r="CA7146" s="62"/>
      <c r="CB7146" s="62"/>
      <c r="CC7146" s="62"/>
      <c r="CD7146" s="62"/>
      <c r="CE7146" s="62"/>
      <c r="CF7146" s="62"/>
      <c r="CL7146" s="56" t="s">
        <v>21949</v>
      </c>
      <c r="CM7146" s="56"/>
      <c r="CN7146" s="56"/>
      <c r="CO7146" s="52"/>
      <c r="CP7146" s="52"/>
      <c r="CQ7146" s="52"/>
      <c r="CR7146" s="52"/>
      <c r="CS7146" s="52"/>
      <c r="CT7146" s="52"/>
      <c r="CU7146" s="33"/>
      <c r="CV7146" s="33"/>
    </row>
    <row r="7147" spans="74:100">
      <c r="BV7147" s="62"/>
      <c r="BW7147" s="62"/>
      <c r="BX7147" s="62"/>
      <c r="BY7147" s="62"/>
      <c r="BZ7147" s="62"/>
      <c r="CA7147" s="62"/>
      <c r="CB7147" s="62"/>
      <c r="CC7147" s="62"/>
      <c r="CD7147" s="62"/>
      <c r="CE7147" s="62"/>
      <c r="CF7147" s="62"/>
      <c r="CL7147" s="56" t="s">
        <v>27897</v>
      </c>
      <c r="CM7147" s="56" t="s">
        <v>217</v>
      </c>
      <c r="CN7147" s="56" t="s">
        <v>217</v>
      </c>
      <c r="CO7147" s="52"/>
      <c r="CP7147" s="52"/>
      <c r="CQ7147" s="52"/>
      <c r="CR7147" s="52"/>
      <c r="CS7147" s="52"/>
      <c r="CT7147" s="52"/>
      <c r="CU7147" s="33"/>
      <c r="CV7147" s="33"/>
    </row>
    <row r="7148" spans="74:100">
      <c r="BV7148" s="62"/>
      <c r="BW7148" s="62"/>
      <c r="BX7148" s="62"/>
      <c r="BY7148" s="62"/>
      <c r="BZ7148" s="62"/>
      <c r="CA7148" s="62"/>
      <c r="CB7148" s="62"/>
      <c r="CC7148" s="62"/>
      <c r="CD7148" s="62"/>
      <c r="CE7148" s="62"/>
      <c r="CF7148" s="62"/>
      <c r="CL7148" s="56" t="s">
        <v>19021</v>
      </c>
      <c r="CM7148" s="56"/>
      <c r="CN7148" s="56"/>
      <c r="CO7148" s="52"/>
      <c r="CP7148" s="52"/>
      <c r="CQ7148" s="52"/>
      <c r="CR7148" s="52"/>
      <c r="CS7148" s="52"/>
      <c r="CT7148" s="52"/>
      <c r="CU7148" s="33"/>
      <c r="CV7148" s="33"/>
    </row>
    <row r="7149" spans="74:100">
      <c r="BV7149" s="62"/>
      <c r="BW7149" s="62"/>
      <c r="BX7149" s="62"/>
      <c r="BY7149" s="62"/>
      <c r="BZ7149" s="62"/>
      <c r="CA7149" s="62"/>
      <c r="CB7149" s="62"/>
      <c r="CC7149" s="62"/>
      <c r="CD7149" s="62"/>
      <c r="CE7149" s="62"/>
      <c r="CF7149" s="62"/>
      <c r="CL7149" s="56" t="s">
        <v>27898</v>
      </c>
      <c r="CM7149" s="56" t="s">
        <v>217</v>
      </c>
      <c r="CN7149" s="56" t="s">
        <v>217</v>
      </c>
      <c r="CO7149" s="52"/>
      <c r="CP7149" s="52"/>
      <c r="CQ7149" s="52"/>
      <c r="CR7149" s="52"/>
      <c r="CS7149" s="52"/>
      <c r="CT7149" s="52"/>
      <c r="CU7149" s="33"/>
      <c r="CV7149" s="33"/>
    </row>
    <row r="7150" spans="74:100">
      <c r="BV7150" s="62"/>
      <c r="BW7150" s="62"/>
      <c r="BX7150" s="62"/>
      <c r="BY7150" s="62"/>
      <c r="BZ7150" s="62"/>
      <c r="CA7150" s="62"/>
      <c r="CB7150" s="62"/>
      <c r="CC7150" s="62"/>
      <c r="CD7150" s="62"/>
      <c r="CE7150" s="62"/>
      <c r="CF7150" s="62"/>
      <c r="CL7150" s="56" t="s">
        <v>19021</v>
      </c>
      <c r="CM7150" s="56"/>
      <c r="CN7150" s="56"/>
      <c r="CO7150" s="52"/>
      <c r="CP7150" s="52"/>
      <c r="CQ7150" s="52"/>
      <c r="CR7150" s="52"/>
      <c r="CS7150" s="52"/>
      <c r="CT7150" s="52"/>
      <c r="CU7150" s="33"/>
      <c r="CV7150" s="33"/>
    </row>
    <row r="7151" spans="74:100">
      <c r="BV7151" s="62"/>
      <c r="BW7151" s="62"/>
      <c r="BX7151" s="62"/>
      <c r="BY7151" s="62"/>
      <c r="BZ7151" s="62"/>
      <c r="CA7151" s="62"/>
      <c r="CB7151" s="62"/>
      <c r="CC7151" s="62"/>
      <c r="CD7151" s="62"/>
      <c r="CE7151" s="62"/>
      <c r="CF7151" s="62"/>
      <c r="CL7151" s="56" t="s">
        <v>27899</v>
      </c>
      <c r="CM7151" s="56" t="s">
        <v>217</v>
      </c>
      <c r="CN7151" s="56" t="s">
        <v>217</v>
      </c>
      <c r="CO7151" s="52"/>
      <c r="CP7151" s="52"/>
      <c r="CQ7151" s="52"/>
      <c r="CR7151" s="52"/>
      <c r="CS7151" s="52"/>
      <c r="CT7151" s="52"/>
      <c r="CU7151" s="33"/>
      <c r="CV7151" s="33"/>
    </row>
    <row r="7152" spans="74:100">
      <c r="BV7152" s="62"/>
      <c r="BW7152" s="62"/>
      <c r="BX7152" s="62"/>
      <c r="BY7152" s="62"/>
      <c r="BZ7152" s="62"/>
      <c r="CA7152" s="62"/>
      <c r="CB7152" s="62"/>
      <c r="CC7152" s="62"/>
      <c r="CD7152" s="62"/>
      <c r="CE7152" s="62"/>
      <c r="CF7152" s="62"/>
      <c r="CL7152" s="56" t="s">
        <v>19021</v>
      </c>
      <c r="CM7152" s="56"/>
      <c r="CN7152" s="56"/>
      <c r="CO7152" s="52"/>
      <c r="CP7152" s="52"/>
      <c r="CQ7152" s="52"/>
      <c r="CR7152" s="52"/>
      <c r="CS7152" s="52"/>
      <c r="CT7152" s="52"/>
      <c r="CU7152" s="33"/>
      <c r="CV7152" s="33"/>
    </row>
    <row r="7153" spans="74:100">
      <c r="BV7153" s="62"/>
      <c r="BW7153" s="62"/>
      <c r="BX7153" s="62"/>
      <c r="BY7153" s="62"/>
      <c r="BZ7153" s="62"/>
      <c r="CA7153" s="62"/>
      <c r="CB7153" s="62"/>
      <c r="CC7153" s="62"/>
      <c r="CD7153" s="62"/>
      <c r="CE7153" s="62"/>
      <c r="CF7153" s="62"/>
      <c r="CL7153" s="56" t="s">
        <v>21950</v>
      </c>
      <c r="CM7153" s="56" t="s">
        <v>214</v>
      </c>
      <c r="CN7153" s="56" t="s">
        <v>214</v>
      </c>
      <c r="CO7153" s="52"/>
      <c r="CP7153" s="52"/>
      <c r="CQ7153" s="52"/>
      <c r="CR7153" s="52"/>
      <c r="CS7153" s="52"/>
      <c r="CT7153" s="52"/>
      <c r="CU7153" s="33"/>
      <c r="CV7153" s="33"/>
    </row>
    <row r="7154" spans="74:100">
      <c r="BV7154" s="62"/>
      <c r="BW7154" s="62"/>
      <c r="BX7154" s="62"/>
      <c r="BY7154" s="62"/>
      <c r="BZ7154" s="62"/>
      <c r="CA7154" s="62"/>
      <c r="CB7154" s="62"/>
      <c r="CC7154" s="62"/>
      <c r="CD7154" s="62"/>
      <c r="CE7154" s="62"/>
      <c r="CF7154" s="62"/>
      <c r="CL7154" s="56" t="s">
        <v>27900</v>
      </c>
      <c r="CM7154" s="56" t="s">
        <v>217</v>
      </c>
      <c r="CN7154" s="56" t="s">
        <v>217</v>
      </c>
      <c r="CO7154" s="52"/>
      <c r="CP7154" s="52"/>
      <c r="CQ7154" s="52"/>
      <c r="CR7154" s="52"/>
      <c r="CS7154" s="52"/>
      <c r="CT7154" s="52"/>
      <c r="CU7154" s="33"/>
      <c r="CV7154" s="33"/>
    </row>
    <row r="7155" spans="74:100">
      <c r="BV7155" s="62"/>
      <c r="BW7155" s="62"/>
      <c r="BX7155" s="62"/>
      <c r="BY7155" s="62"/>
      <c r="BZ7155" s="62"/>
      <c r="CA7155" s="62"/>
      <c r="CB7155" s="62"/>
      <c r="CC7155" s="62"/>
      <c r="CD7155" s="62"/>
      <c r="CE7155" s="62"/>
      <c r="CF7155" s="62"/>
      <c r="CL7155" s="56" t="s">
        <v>19021</v>
      </c>
      <c r="CM7155" s="56"/>
      <c r="CN7155" s="56"/>
      <c r="CO7155" s="52"/>
      <c r="CP7155" s="52"/>
      <c r="CQ7155" s="52"/>
      <c r="CR7155" s="52"/>
      <c r="CS7155" s="52"/>
      <c r="CT7155" s="52"/>
      <c r="CU7155" s="33"/>
      <c r="CV7155" s="33"/>
    </row>
    <row r="7156" spans="74:100">
      <c r="BV7156" s="62"/>
      <c r="BW7156" s="62"/>
      <c r="BX7156" s="62"/>
      <c r="BY7156" s="62"/>
      <c r="BZ7156" s="62"/>
      <c r="CA7156" s="62"/>
      <c r="CB7156" s="62"/>
      <c r="CC7156" s="62"/>
      <c r="CD7156" s="62"/>
      <c r="CE7156" s="62"/>
      <c r="CF7156" s="62"/>
      <c r="CL7156" s="56" t="s">
        <v>5130</v>
      </c>
      <c r="CM7156" s="56" t="s">
        <v>3118</v>
      </c>
      <c r="CN7156" s="56" t="s">
        <v>3118</v>
      </c>
      <c r="CO7156" s="52"/>
      <c r="CP7156" s="52"/>
      <c r="CQ7156" s="52"/>
      <c r="CR7156" s="52"/>
      <c r="CS7156" s="52"/>
      <c r="CT7156" s="52"/>
      <c r="CU7156" s="33"/>
      <c r="CV7156" s="33"/>
    </row>
    <row r="7157" spans="74:100">
      <c r="BV7157" s="62"/>
      <c r="BW7157" s="62"/>
      <c r="BX7157" s="62"/>
      <c r="BY7157" s="62"/>
      <c r="BZ7157" s="62"/>
      <c r="CA7157" s="62"/>
      <c r="CB7157" s="62"/>
      <c r="CC7157" s="62"/>
      <c r="CD7157" s="62"/>
      <c r="CE7157" s="62"/>
      <c r="CF7157" s="62"/>
      <c r="CL7157" s="56" t="s">
        <v>19023</v>
      </c>
      <c r="CM7157" s="56"/>
      <c r="CN7157" s="56"/>
      <c r="CO7157" s="52"/>
      <c r="CP7157" s="52"/>
      <c r="CQ7157" s="52"/>
      <c r="CR7157" s="52"/>
      <c r="CS7157" s="52"/>
      <c r="CT7157" s="52"/>
      <c r="CU7157" s="33"/>
      <c r="CV7157" s="33"/>
    </row>
    <row r="7158" spans="74:100">
      <c r="BV7158" s="62"/>
      <c r="BW7158" s="62"/>
      <c r="BX7158" s="62"/>
      <c r="BY7158" s="62"/>
      <c r="BZ7158" s="62"/>
      <c r="CA7158" s="62"/>
      <c r="CB7158" s="62"/>
      <c r="CC7158" s="62"/>
      <c r="CD7158" s="62"/>
      <c r="CE7158" s="62"/>
      <c r="CF7158" s="62"/>
      <c r="CL7158" s="56" t="s">
        <v>5131</v>
      </c>
      <c r="CM7158" s="56" t="s">
        <v>216</v>
      </c>
      <c r="CN7158" s="56" t="s">
        <v>216</v>
      </c>
      <c r="CO7158" s="52"/>
      <c r="CP7158" s="52"/>
      <c r="CQ7158" s="52"/>
      <c r="CR7158" s="52"/>
      <c r="CS7158" s="52"/>
      <c r="CT7158" s="52"/>
      <c r="CU7158" s="33"/>
      <c r="CV7158" s="33"/>
    </row>
    <row r="7159" spans="74:100">
      <c r="BV7159" s="62"/>
      <c r="BW7159" s="62"/>
      <c r="BX7159" s="62"/>
      <c r="BY7159" s="62"/>
      <c r="BZ7159" s="62"/>
      <c r="CA7159" s="62"/>
      <c r="CB7159" s="62"/>
      <c r="CC7159" s="62"/>
      <c r="CD7159" s="62"/>
      <c r="CE7159" s="62"/>
      <c r="CF7159" s="62"/>
      <c r="CL7159" s="56" t="s">
        <v>21951</v>
      </c>
      <c r="CM7159" s="56"/>
      <c r="CN7159" s="56"/>
      <c r="CO7159" s="52"/>
      <c r="CP7159" s="52"/>
      <c r="CQ7159" s="52"/>
      <c r="CR7159" s="52"/>
      <c r="CS7159" s="52"/>
      <c r="CT7159" s="52"/>
      <c r="CU7159" s="33"/>
      <c r="CV7159" s="33"/>
    </row>
    <row r="7160" spans="74:100">
      <c r="BV7160" s="62"/>
      <c r="BW7160" s="62"/>
      <c r="BX7160" s="62"/>
      <c r="BY7160" s="62"/>
      <c r="BZ7160" s="62"/>
      <c r="CA7160" s="62"/>
      <c r="CB7160" s="62"/>
      <c r="CC7160" s="62"/>
      <c r="CD7160" s="62"/>
      <c r="CE7160" s="62"/>
      <c r="CF7160" s="62"/>
      <c r="CL7160" s="56" t="s">
        <v>1791</v>
      </c>
      <c r="CM7160" s="56" t="s">
        <v>216</v>
      </c>
      <c r="CN7160" s="56" t="s">
        <v>216</v>
      </c>
      <c r="CO7160" s="52"/>
      <c r="CP7160" s="52"/>
      <c r="CQ7160" s="52"/>
      <c r="CR7160" s="52"/>
      <c r="CS7160" s="52"/>
      <c r="CT7160" s="52"/>
      <c r="CU7160" s="33"/>
      <c r="CV7160" s="33"/>
    </row>
    <row r="7161" spans="74:100">
      <c r="BV7161" s="62"/>
      <c r="BW7161" s="62"/>
      <c r="BX7161" s="62"/>
      <c r="BY7161" s="62"/>
      <c r="BZ7161" s="62"/>
      <c r="CA7161" s="62"/>
      <c r="CB7161" s="62"/>
      <c r="CC7161" s="62"/>
      <c r="CD7161" s="62"/>
      <c r="CE7161" s="62"/>
      <c r="CF7161" s="62"/>
      <c r="CL7161" s="56" t="s">
        <v>21952</v>
      </c>
      <c r="CM7161" s="56"/>
      <c r="CN7161" s="56"/>
      <c r="CO7161" s="52"/>
      <c r="CP7161" s="52"/>
      <c r="CQ7161" s="52"/>
      <c r="CR7161" s="52"/>
      <c r="CS7161" s="52"/>
      <c r="CT7161" s="52"/>
      <c r="CU7161" s="33"/>
      <c r="CV7161" s="33"/>
    </row>
    <row r="7162" spans="74:100">
      <c r="BV7162" s="62"/>
      <c r="BW7162" s="62"/>
      <c r="BX7162" s="62"/>
      <c r="BY7162" s="62"/>
      <c r="BZ7162" s="62"/>
      <c r="CA7162" s="62"/>
      <c r="CB7162" s="62"/>
      <c r="CC7162" s="62"/>
      <c r="CD7162" s="62"/>
      <c r="CE7162" s="62"/>
      <c r="CF7162" s="62"/>
      <c r="CL7162" s="56" t="s">
        <v>27901</v>
      </c>
      <c r="CM7162" s="56" t="s">
        <v>217</v>
      </c>
      <c r="CN7162" s="56" t="s">
        <v>217</v>
      </c>
      <c r="CO7162" s="52"/>
      <c r="CP7162" s="52"/>
      <c r="CQ7162" s="52"/>
      <c r="CR7162" s="52"/>
      <c r="CS7162" s="52"/>
      <c r="CT7162" s="52"/>
      <c r="CU7162" s="33"/>
      <c r="CV7162" s="33"/>
    </row>
    <row r="7163" spans="74:100">
      <c r="BV7163" s="62"/>
      <c r="BW7163" s="62"/>
      <c r="BX7163" s="62"/>
      <c r="BY7163" s="62"/>
      <c r="BZ7163" s="62"/>
      <c r="CA7163" s="62"/>
      <c r="CB7163" s="62"/>
      <c r="CC7163" s="62"/>
      <c r="CD7163" s="62"/>
      <c r="CE7163" s="62"/>
      <c r="CF7163" s="62"/>
      <c r="CL7163" s="56" t="s">
        <v>27902</v>
      </c>
      <c r="CM7163" s="56"/>
      <c r="CN7163" s="56"/>
      <c r="CO7163" s="52"/>
      <c r="CP7163" s="52"/>
      <c r="CQ7163" s="52"/>
      <c r="CR7163" s="52"/>
      <c r="CS7163" s="52"/>
      <c r="CT7163" s="52"/>
      <c r="CU7163" s="33"/>
      <c r="CV7163" s="33"/>
    </row>
    <row r="7164" spans="74:100">
      <c r="BV7164" s="62"/>
      <c r="BW7164" s="62"/>
      <c r="BX7164" s="62"/>
      <c r="BY7164" s="62"/>
      <c r="BZ7164" s="62"/>
      <c r="CA7164" s="62"/>
      <c r="CB7164" s="62"/>
      <c r="CC7164" s="62"/>
      <c r="CD7164" s="62"/>
      <c r="CE7164" s="62"/>
      <c r="CF7164" s="62"/>
      <c r="CL7164" s="56" t="s">
        <v>1792</v>
      </c>
      <c r="CM7164" s="56" t="s">
        <v>216</v>
      </c>
      <c r="CN7164" s="56" t="s">
        <v>216</v>
      </c>
      <c r="CO7164" s="52"/>
      <c r="CP7164" s="52"/>
      <c r="CQ7164" s="52"/>
      <c r="CR7164" s="52"/>
      <c r="CS7164" s="52"/>
      <c r="CT7164" s="52"/>
      <c r="CU7164" s="33"/>
      <c r="CV7164" s="33"/>
    </row>
    <row r="7165" spans="74:100">
      <c r="BV7165" s="62"/>
      <c r="BW7165" s="62"/>
      <c r="BX7165" s="62"/>
      <c r="BY7165" s="62"/>
      <c r="BZ7165" s="62"/>
      <c r="CA7165" s="62"/>
      <c r="CB7165" s="62"/>
      <c r="CC7165" s="62"/>
      <c r="CD7165" s="62"/>
      <c r="CE7165" s="62"/>
      <c r="CF7165" s="62"/>
      <c r="CL7165" s="56" t="s">
        <v>21953</v>
      </c>
      <c r="CM7165" s="56"/>
      <c r="CN7165" s="56"/>
      <c r="CO7165" s="52"/>
      <c r="CP7165" s="52"/>
      <c r="CQ7165" s="52"/>
      <c r="CR7165" s="52"/>
      <c r="CS7165" s="52"/>
      <c r="CT7165" s="52"/>
      <c r="CU7165" s="33"/>
      <c r="CV7165" s="33"/>
    </row>
    <row r="7166" spans="74:100">
      <c r="BV7166" s="62"/>
      <c r="BW7166" s="62"/>
      <c r="BX7166" s="62"/>
      <c r="BY7166" s="62"/>
      <c r="BZ7166" s="62"/>
      <c r="CA7166" s="62"/>
      <c r="CB7166" s="62"/>
      <c r="CC7166" s="62"/>
      <c r="CD7166" s="62"/>
      <c r="CE7166" s="62"/>
      <c r="CF7166" s="62"/>
      <c r="CL7166" s="56" t="s">
        <v>5132</v>
      </c>
      <c r="CM7166" s="56" t="s">
        <v>3118</v>
      </c>
      <c r="CN7166" s="56" t="s">
        <v>3118</v>
      </c>
      <c r="CO7166" s="52"/>
      <c r="CP7166" s="52"/>
      <c r="CQ7166" s="52"/>
      <c r="CR7166" s="52"/>
      <c r="CS7166" s="52"/>
      <c r="CT7166" s="52"/>
      <c r="CU7166" s="33"/>
      <c r="CV7166" s="33"/>
    </row>
    <row r="7167" spans="74:100">
      <c r="BV7167" s="62"/>
      <c r="BW7167" s="62"/>
      <c r="BX7167" s="62"/>
      <c r="BY7167" s="62"/>
      <c r="BZ7167" s="62"/>
      <c r="CA7167" s="62"/>
      <c r="CB7167" s="62"/>
      <c r="CC7167" s="62"/>
      <c r="CD7167" s="62"/>
      <c r="CE7167" s="62"/>
      <c r="CF7167" s="62"/>
      <c r="CL7167" s="56" t="s">
        <v>20564</v>
      </c>
      <c r="CM7167" s="56"/>
      <c r="CN7167" s="56"/>
      <c r="CO7167" s="52"/>
      <c r="CP7167" s="52"/>
      <c r="CQ7167" s="52"/>
      <c r="CR7167" s="52"/>
      <c r="CS7167" s="52"/>
      <c r="CT7167" s="52"/>
      <c r="CU7167" s="33"/>
      <c r="CV7167" s="33"/>
    </row>
    <row r="7168" spans="74:100">
      <c r="BV7168" s="62"/>
      <c r="BW7168" s="62"/>
      <c r="BX7168" s="62"/>
      <c r="BY7168" s="62"/>
      <c r="BZ7168" s="62"/>
      <c r="CA7168" s="62"/>
      <c r="CB7168" s="62"/>
      <c r="CC7168" s="62"/>
      <c r="CD7168" s="62"/>
      <c r="CE7168" s="62"/>
      <c r="CF7168" s="62"/>
      <c r="CL7168" s="56" t="s">
        <v>1793</v>
      </c>
      <c r="CM7168" s="56" t="s">
        <v>213</v>
      </c>
      <c r="CN7168" s="56" t="s">
        <v>213</v>
      </c>
      <c r="CO7168" s="52"/>
      <c r="CP7168" s="52"/>
      <c r="CQ7168" s="52"/>
      <c r="CR7168" s="52"/>
      <c r="CS7168" s="52"/>
      <c r="CT7168" s="52"/>
      <c r="CU7168" s="33"/>
      <c r="CV7168" s="33"/>
    </row>
    <row r="7169" spans="74:100">
      <c r="BV7169" s="62"/>
      <c r="BW7169" s="62"/>
      <c r="BX7169" s="62"/>
      <c r="BY7169" s="62"/>
      <c r="BZ7169" s="62"/>
      <c r="CA7169" s="62"/>
      <c r="CB7169" s="62"/>
      <c r="CC7169" s="62"/>
      <c r="CD7169" s="62"/>
      <c r="CE7169" s="62"/>
      <c r="CF7169" s="62"/>
      <c r="CL7169" s="56" t="s">
        <v>21954</v>
      </c>
      <c r="CM7169" s="56"/>
      <c r="CN7169" s="56"/>
      <c r="CO7169" s="52"/>
      <c r="CP7169" s="52"/>
      <c r="CQ7169" s="52"/>
      <c r="CR7169" s="52"/>
      <c r="CS7169" s="52"/>
      <c r="CT7169" s="52"/>
      <c r="CU7169" s="33"/>
      <c r="CV7169" s="33"/>
    </row>
    <row r="7170" spans="74:100">
      <c r="BV7170" s="62"/>
      <c r="BW7170" s="62"/>
      <c r="BX7170" s="62"/>
      <c r="BY7170" s="62"/>
      <c r="BZ7170" s="62"/>
      <c r="CA7170" s="62"/>
      <c r="CB7170" s="62"/>
      <c r="CC7170" s="62"/>
      <c r="CD7170" s="62"/>
      <c r="CE7170" s="62"/>
      <c r="CF7170" s="62"/>
      <c r="CL7170" s="56" t="s">
        <v>5133</v>
      </c>
      <c r="CM7170" s="56" t="s">
        <v>3118</v>
      </c>
      <c r="CN7170" s="56" t="s">
        <v>3118</v>
      </c>
      <c r="CO7170" s="52"/>
      <c r="CP7170" s="52"/>
      <c r="CQ7170" s="52"/>
      <c r="CR7170" s="52"/>
      <c r="CS7170" s="52"/>
      <c r="CT7170" s="52"/>
      <c r="CU7170" s="33"/>
      <c r="CV7170" s="33"/>
    </row>
    <row r="7171" spans="74:100">
      <c r="BV7171" s="62"/>
      <c r="BW7171" s="62"/>
      <c r="BX7171" s="62"/>
      <c r="BY7171" s="62"/>
      <c r="BZ7171" s="62"/>
      <c r="CA7171" s="62"/>
      <c r="CB7171" s="62"/>
      <c r="CC7171" s="62"/>
      <c r="CD7171" s="62"/>
      <c r="CE7171" s="62"/>
      <c r="CF7171" s="62"/>
      <c r="CL7171" s="56" t="s">
        <v>19024</v>
      </c>
      <c r="CM7171" s="56"/>
      <c r="CN7171" s="56"/>
      <c r="CO7171" s="52"/>
      <c r="CP7171" s="52"/>
      <c r="CQ7171" s="52"/>
      <c r="CR7171" s="52"/>
      <c r="CS7171" s="52"/>
      <c r="CT7171" s="52"/>
      <c r="CU7171" s="33"/>
      <c r="CV7171" s="33"/>
    </row>
    <row r="7172" spans="74:100">
      <c r="BV7172" s="62"/>
      <c r="BW7172" s="62"/>
      <c r="BX7172" s="62"/>
      <c r="BY7172" s="62"/>
      <c r="BZ7172" s="62"/>
      <c r="CA7172" s="62"/>
      <c r="CB7172" s="62"/>
      <c r="CC7172" s="62"/>
      <c r="CD7172" s="62"/>
      <c r="CE7172" s="62"/>
      <c r="CF7172" s="62"/>
      <c r="CL7172" s="56" t="s">
        <v>5134</v>
      </c>
      <c r="CM7172" s="56" t="s">
        <v>217</v>
      </c>
      <c r="CN7172" s="56" t="s">
        <v>217</v>
      </c>
      <c r="CO7172" s="52"/>
      <c r="CP7172" s="52"/>
      <c r="CQ7172" s="52"/>
      <c r="CR7172" s="52"/>
      <c r="CS7172" s="52"/>
      <c r="CT7172" s="52"/>
      <c r="CU7172" s="33"/>
      <c r="CV7172" s="33"/>
    </row>
    <row r="7173" spans="74:100">
      <c r="BV7173" s="62"/>
      <c r="BW7173" s="62"/>
      <c r="BX7173" s="62"/>
      <c r="BY7173" s="62"/>
      <c r="BZ7173" s="62"/>
      <c r="CA7173" s="62"/>
      <c r="CB7173" s="62"/>
      <c r="CC7173" s="62"/>
      <c r="CD7173" s="62"/>
      <c r="CE7173" s="62"/>
      <c r="CF7173" s="62"/>
      <c r="CL7173" s="56" t="s">
        <v>19025</v>
      </c>
      <c r="CM7173" s="56"/>
      <c r="CN7173" s="56"/>
      <c r="CO7173" s="52"/>
      <c r="CP7173" s="52"/>
      <c r="CQ7173" s="52"/>
      <c r="CR7173" s="52"/>
      <c r="CS7173" s="52"/>
      <c r="CT7173" s="52"/>
      <c r="CU7173" s="33"/>
      <c r="CV7173" s="33"/>
    </row>
    <row r="7174" spans="74:100">
      <c r="BV7174" s="62"/>
      <c r="BW7174" s="62"/>
      <c r="BX7174" s="62"/>
      <c r="BY7174" s="62"/>
      <c r="BZ7174" s="62"/>
      <c r="CA7174" s="62"/>
      <c r="CB7174" s="62"/>
      <c r="CC7174" s="62"/>
      <c r="CD7174" s="62"/>
      <c r="CE7174" s="62"/>
      <c r="CF7174" s="62"/>
      <c r="CL7174" s="56" t="s">
        <v>5135</v>
      </c>
      <c r="CM7174" s="56" t="s">
        <v>3118</v>
      </c>
      <c r="CN7174" s="56" t="s">
        <v>3118</v>
      </c>
      <c r="CO7174" s="52"/>
      <c r="CP7174" s="52"/>
      <c r="CQ7174" s="52"/>
      <c r="CR7174" s="52"/>
      <c r="CS7174" s="52"/>
      <c r="CT7174" s="52"/>
      <c r="CU7174" s="33"/>
      <c r="CV7174" s="33"/>
    </row>
    <row r="7175" spans="74:100">
      <c r="BV7175" s="62"/>
      <c r="BW7175" s="62"/>
      <c r="BX7175" s="62"/>
      <c r="BY7175" s="62"/>
      <c r="BZ7175" s="62"/>
      <c r="CA7175" s="62"/>
      <c r="CB7175" s="62"/>
      <c r="CC7175" s="62"/>
      <c r="CD7175" s="62"/>
      <c r="CE7175" s="62"/>
      <c r="CF7175" s="62"/>
      <c r="CL7175" s="56" t="s">
        <v>19026</v>
      </c>
      <c r="CM7175" s="56"/>
      <c r="CN7175" s="56"/>
      <c r="CO7175" s="52"/>
      <c r="CP7175" s="52"/>
      <c r="CQ7175" s="52"/>
      <c r="CR7175" s="52"/>
      <c r="CS7175" s="52"/>
      <c r="CT7175" s="52"/>
      <c r="CU7175" s="33"/>
      <c r="CV7175" s="33"/>
    </row>
    <row r="7176" spans="74:100">
      <c r="BV7176" s="62"/>
      <c r="BW7176" s="62"/>
      <c r="BX7176" s="62"/>
      <c r="BY7176" s="62"/>
      <c r="BZ7176" s="62"/>
      <c r="CA7176" s="62"/>
      <c r="CB7176" s="62"/>
      <c r="CC7176" s="62"/>
      <c r="CD7176" s="62"/>
      <c r="CE7176" s="62"/>
      <c r="CF7176" s="62"/>
      <c r="CL7176" s="56" t="s">
        <v>1795</v>
      </c>
      <c r="CM7176" s="56" t="s">
        <v>215</v>
      </c>
      <c r="CN7176" s="56" t="s">
        <v>215</v>
      </c>
      <c r="CO7176" s="52"/>
      <c r="CP7176" s="52"/>
      <c r="CQ7176" s="52"/>
      <c r="CR7176" s="52"/>
      <c r="CS7176" s="52"/>
      <c r="CT7176" s="52"/>
      <c r="CU7176" s="33"/>
      <c r="CV7176" s="33"/>
    </row>
    <row r="7177" spans="74:100">
      <c r="BV7177" s="62"/>
      <c r="BW7177" s="62"/>
      <c r="BX7177" s="62"/>
      <c r="BY7177" s="62"/>
      <c r="BZ7177" s="62"/>
      <c r="CA7177" s="62"/>
      <c r="CB7177" s="62"/>
      <c r="CC7177" s="62"/>
      <c r="CD7177" s="62"/>
      <c r="CE7177" s="62"/>
      <c r="CF7177" s="62"/>
      <c r="CL7177" s="56" t="s">
        <v>21955</v>
      </c>
      <c r="CM7177" s="56"/>
      <c r="CN7177" s="56"/>
      <c r="CO7177" s="52"/>
      <c r="CP7177" s="52"/>
      <c r="CQ7177" s="52"/>
      <c r="CR7177" s="52"/>
      <c r="CS7177" s="52"/>
      <c r="CT7177" s="52"/>
      <c r="CU7177" s="33"/>
      <c r="CV7177" s="33"/>
    </row>
    <row r="7178" spans="74:100">
      <c r="BV7178" s="62"/>
      <c r="BW7178" s="62"/>
      <c r="BX7178" s="62"/>
      <c r="BY7178" s="62"/>
      <c r="BZ7178" s="62"/>
      <c r="CA7178" s="62"/>
      <c r="CB7178" s="62"/>
      <c r="CC7178" s="62"/>
      <c r="CD7178" s="62"/>
      <c r="CE7178" s="62"/>
      <c r="CF7178" s="62"/>
      <c r="CL7178" s="56" t="s">
        <v>21956</v>
      </c>
      <c r="CM7178" s="56" t="s">
        <v>216</v>
      </c>
      <c r="CN7178" s="56" t="s">
        <v>216</v>
      </c>
      <c r="CO7178" s="52"/>
      <c r="CP7178" s="52"/>
      <c r="CQ7178" s="52"/>
      <c r="CR7178" s="52"/>
      <c r="CS7178" s="52"/>
      <c r="CT7178" s="52"/>
      <c r="CU7178" s="33"/>
      <c r="CV7178" s="33"/>
    </row>
    <row r="7179" spans="74:100">
      <c r="BV7179" s="62"/>
      <c r="BW7179" s="62"/>
      <c r="BX7179" s="62"/>
      <c r="BY7179" s="62"/>
      <c r="BZ7179" s="62"/>
      <c r="CA7179" s="62"/>
      <c r="CB7179" s="62"/>
      <c r="CC7179" s="62"/>
      <c r="CD7179" s="62"/>
      <c r="CE7179" s="62"/>
      <c r="CF7179" s="62"/>
      <c r="CL7179" s="56" t="s">
        <v>21957</v>
      </c>
      <c r="CM7179" s="56"/>
      <c r="CN7179" s="56"/>
      <c r="CO7179" s="52"/>
      <c r="CP7179" s="52"/>
      <c r="CQ7179" s="52"/>
      <c r="CR7179" s="52"/>
      <c r="CS7179" s="52"/>
      <c r="CT7179" s="52"/>
      <c r="CU7179" s="33"/>
      <c r="CV7179" s="33"/>
    </row>
    <row r="7180" spans="74:100">
      <c r="BV7180" s="62"/>
      <c r="BW7180" s="62"/>
      <c r="BX7180" s="62"/>
      <c r="BY7180" s="62"/>
      <c r="BZ7180" s="62"/>
      <c r="CA7180" s="62"/>
      <c r="CB7180" s="62"/>
      <c r="CC7180" s="62"/>
      <c r="CD7180" s="62"/>
      <c r="CE7180" s="62"/>
      <c r="CF7180" s="62"/>
      <c r="CL7180" s="56" t="s">
        <v>1796</v>
      </c>
      <c r="CM7180" s="56" t="s">
        <v>216</v>
      </c>
      <c r="CN7180" s="56" t="s">
        <v>216</v>
      </c>
      <c r="CO7180" s="52"/>
      <c r="CP7180" s="52"/>
      <c r="CQ7180" s="52"/>
      <c r="CR7180" s="52"/>
      <c r="CS7180" s="52"/>
      <c r="CT7180" s="52"/>
      <c r="CU7180" s="33"/>
      <c r="CV7180" s="33"/>
    </row>
    <row r="7181" spans="74:100">
      <c r="BV7181" s="62"/>
      <c r="BW7181" s="62"/>
      <c r="BX7181" s="62"/>
      <c r="BY7181" s="62"/>
      <c r="BZ7181" s="62"/>
      <c r="CA7181" s="62"/>
      <c r="CB7181" s="62"/>
      <c r="CC7181" s="62"/>
      <c r="CD7181" s="62"/>
      <c r="CE7181" s="62"/>
      <c r="CF7181" s="62"/>
      <c r="CL7181" s="56" t="s">
        <v>21958</v>
      </c>
      <c r="CM7181" s="56"/>
      <c r="CN7181" s="56"/>
      <c r="CO7181" s="52"/>
      <c r="CP7181" s="52"/>
      <c r="CQ7181" s="52"/>
      <c r="CR7181" s="52"/>
      <c r="CS7181" s="52"/>
      <c r="CT7181" s="52"/>
      <c r="CU7181" s="33"/>
      <c r="CV7181" s="33"/>
    </row>
    <row r="7182" spans="74:100">
      <c r="BV7182" s="62"/>
      <c r="BW7182" s="62"/>
      <c r="BX7182" s="62"/>
      <c r="BY7182" s="62"/>
      <c r="BZ7182" s="62"/>
      <c r="CA7182" s="62"/>
      <c r="CB7182" s="62"/>
      <c r="CC7182" s="62"/>
      <c r="CD7182" s="62"/>
      <c r="CE7182" s="62"/>
      <c r="CF7182" s="62"/>
      <c r="CL7182" s="56" t="s">
        <v>1797</v>
      </c>
      <c r="CM7182" s="56" t="s">
        <v>213</v>
      </c>
      <c r="CN7182" s="56" t="s">
        <v>213</v>
      </c>
      <c r="CO7182" s="52"/>
      <c r="CP7182" s="52"/>
      <c r="CQ7182" s="52"/>
      <c r="CR7182" s="52"/>
      <c r="CS7182" s="52"/>
      <c r="CT7182" s="52"/>
      <c r="CU7182" s="33"/>
      <c r="CV7182" s="33"/>
    </row>
    <row r="7183" spans="74:100">
      <c r="BV7183" s="62"/>
      <c r="BW7183" s="62"/>
      <c r="BX7183" s="62"/>
      <c r="BY7183" s="62"/>
      <c r="BZ7183" s="62"/>
      <c r="CA7183" s="62"/>
      <c r="CB7183" s="62"/>
      <c r="CC7183" s="62"/>
      <c r="CD7183" s="62"/>
      <c r="CE7183" s="62"/>
      <c r="CF7183" s="62"/>
      <c r="CL7183" s="56" t="s">
        <v>21959</v>
      </c>
      <c r="CM7183" s="56"/>
      <c r="CN7183" s="56"/>
      <c r="CO7183" s="52"/>
      <c r="CP7183" s="52"/>
      <c r="CQ7183" s="52"/>
      <c r="CR7183" s="52"/>
      <c r="CS7183" s="52"/>
      <c r="CT7183" s="52"/>
      <c r="CU7183" s="33"/>
      <c r="CV7183" s="33"/>
    </row>
    <row r="7184" spans="74:100">
      <c r="BV7184" s="62"/>
      <c r="BW7184" s="62"/>
      <c r="BX7184" s="62"/>
      <c r="BY7184" s="62"/>
      <c r="BZ7184" s="62"/>
      <c r="CA7184" s="62"/>
      <c r="CB7184" s="62"/>
      <c r="CC7184" s="62"/>
      <c r="CD7184" s="62"/>
      <c r="CE7184" s="62"/>
      <c r="CF7184" s="62"/>
      <c r="CL7184" s="56" t="s">
        <v>5136</v>
      </c>
      <c r="CM7184" s="56" t="s">
        <v>3118</v>
      </c>
      <c r="CN7184" s="56" t="s">
        <v>3118</v>
      </c>
      <c r="CO7184" s="52"/>
      <c r="CP7184" s="52"/>
      <c r="CQ7184" s="52"/>
      <c r="CR7184" s="52"/>
      <c r="CS7184" s="52"/>
      <c r="CT7184" s="52"/>
      <c r="CU7184" s="33"/>
      <c r="CV7184" s="33"/>
    </row>
    <row r="7185" spans="74:100">
      <c r="BV7185" s="62"/>
      <c r="BW7185" s="62"/>
      <c r="BX7185" s="62"/>
      <c r="BY7185" s="62"/>
      <c r="BZ7185" s="62"/>
      <c r="CA7185" s="62"/>
      <c r="CB7185" s="62"/>
      <c r="CC7185" s="62"/>
      <c r="CD7185" s="62"/>
      <c r="CE7185" s="62"/>
      <c r="CF7185" s="62"/>
      <c r="CL7185" s="56" t="s">
        <v>19027</v>
      </c>
      <c r="CM7185" s="56"/>
      <c r="CN7185" s="56"/>
      <c r="CO7185" s="52"/>
      <c r="CP7185" s="52"/>
      <c r="CQ7185" s="52"/>
      <c r="CR7185" s="52"/>
      <c r="CS7185" s="52"/>
      <c r="CT7185" s="52"/>
      <c r="CU7185" s="33"/>
      <c r="CV7185" s="33"/>
    </row>
    <row r="7186" spans="74:100">
      <c r="BV7186" s="62"/>
      <c r="BW7186" s="62"/>
      <c r="BX7186" s="62"/>
      <c r="BY7186" s="62"/>
      <c r="BZ7186" s="62"/>
      <c r="CA7186" s="62"/>
      <c r="CB7186" s="62"/>
      <c r="CC7186" s="62"/>
      <c r="CD7186" s="62"/>
      <c r="CE7186" s="62"/>
      <c r="CF7186" s="62"/>
      <c r="CL7186" s="56" t="s">
        <v>5137</v>
      </c>
      <c r="CM7186" s="56" t="s">
        <v>217</v>
      </c>
      <c r="CN7186" s="56" t="s">
        <v>217</v>
      </c>
      <c r="CO7186" s="52"/>
      <c r="CP7186" s="52"/>
      <c r="CQ7186" s="52"/>
      <c r="CR7186" s="52"/>
      <c r="CS7186" s="52"/>
      <c r="CT7186" s="52"/>
      <c r="CU7186" s="33"/>
      <c r="CV7186" s="33"/>
    </row>
    <row r="7187" spans="74:100">
      <c r="BV7187" s="62"/>
      <c r="BW7187" s="62"/>
      <c r="BX7187" s="62"/>
      <c r="BY7187" s="62"/>
      <c r="BZ7187" s="62"/>
      <c r="CA7187" s="62"/>
      <c r="CB7187" s="62"/>
      <c r="CC7187" s="62"/>
      <c r="CD7187" s="62"/>
      <c r="CE7187" s="62"/>
      <c r="CF7187" s="62"/>
      <c r="CL7187" s="56" t="s">
        <v>19027</v>
      </c>
      <c r="CM7187" s="56"/>
      <c r="CN7187" s="56"/>
      <c r="CO7187" s="52"/>
      <c r="CP7187" s="52"/>
      <c r="CQ7187" s="52"/>
      <c r="CR7187" s="52"/>
      <c r="CS7187" s="52"/>
      <c r="CT7187" s="52"/>
      <c r="CU7187" s="33"/>
      <c r="CV7187" s="33"/>
    </row>
    <row r="7188" spans="74:100">
      <c r="BV7188" s="62"/>
      <c r="BW7188" s="62"/>
      <c r="BX7188" s="62"/>
      <c r="BY7188" s="62"/>
      <c r="BZ7188" s="62"/>
      <c r="CA7188" s="62"/>
      <c r="CB7188" s="62"/>
      <c r="CC7188" s="62"/>
      <c r="CD7188" s="62"/>
      <c r="CE7188" s="62"/>
      <c r="CF7188" s="62"/>
      <c r="CL7188" s="56" t="s">
        <v>5138</v>
      </c>
      <c r="CM7188" s="56" t="s">
        <v>3118</v>
      </c>
      <c r="CN7188" s="56" t="s">
        <v>3118</v>
      </c>
      <c r="CO7188" s="52"/>
      <c r="CP7188" s="52"/>
      <c r="CQ7188" s="52"/>
      <c r="CR7188" s="52"/>
      <c r="CS7188" s="52"/>
      <c r="CT7188" s="52"/>
      <c r="CU7188" s="33"/>
      <c r="CV7188" s="33"/>
    </row>
    <row r="7189" spans="74:100">
      <c r="BV7189" s="62"/>
      <c r="BW7189" s="62"/>
      <c r="BX7189" s="62"/>
      <c r="BY7189" s="62"/>
      <c r="BZ7189" s="62"/>
      <c r="CA7189" s="62"/>
      <c r="CB7189" s="62"/>
      <c r="CC7189" s="62"/>
      <c r="CD7189" s="62"/>
      <c r="CE7189" s="62"/>
      <c r="CF7189" s="62"/>
      <c r="CL7189" s="56" t="s">
        <v>19028</v>
      </c>
      <c r="CM7189" s="56"/>
      <c r="CN7189" s="56"/>
      <c r="CO7189" s="52"/>
      <c r="CP7189" s="52"/>
      <c r="CQ7189" s="52"/>
      <c r="CR7189" s="52"/>
      <c r="CS7189" s="52"/>
      <c r="CT7189" s="52"/>
      <c r="CU7189" s="33"/>
      <c r="CV7189" s="33"/>
    </row>
    <row r="7190" spans="74:100">
      <c r="BV7190" s="62"/>
      <c r="BW7190" s="62"/>
      <c r="BX7190" s="62"/>
      <c r="BY7190" s="62"/>
      <c r="BZ7190" s="62"/>
      <c r="CA7190" s="62"/>
      <c r="CB7190" s="62"/>
      <c r="CC7190" s="62"/>
      <c r="CD7190" s="62"/>
      <c r="CE7190" s="62"/>
      <c r="CF7190" s="62"/>
      <c r="CL7190" s="56" t="s">
        <v>5139</v>
      </c>
      <c r="CM7190" s="56" t="s">
        <v>217</v>
      </c>
      <c r="CN7190" s="56" t="s">
        <v>217</v>
      </c>
      <c r="CO7190" s="52"/>
      <c r="CP7190" s="52"/>
      <c r="CQ7190" s="52"/>
      <c r="CR7190" s="52"/>
      <c r="CS7190" s="52"/>
      <c r="CT7190" s="52"/>
      <c r="CU7190" s="33"/>
      <c r="CV7190" s="33"/>
    </row>
    <row r="7191" spans="74:100">
      <c r="BV7191" s="62"/>
      <c r="BW7191" s="62"/>
      <c r="BX7191" s="62"/>
      <c r="BY7191" s="62"/>
      <c r="BZ7191" s="62"/>
      <c r="CA7191" s="62"/>
      <c r="CB7191" s="62"/>
      <c r="CC7191" s="62"/>
      <c r="CD7191" s="62"/>
      <c r="CE7191" s="62"/>
      <c r="CF7191" s="62"/>
      <c r="CL7191" s="56" t="s">
        <v>19029</v>
      </c>
      <c r="CM7191" s="56"/>
      <c r="CN7191" s="56"/>
      <c r="CO7191" s="52"/>
      <c r="CP7191" s="52"/>
      <c r="CQ7191" s="52"/>
      <c r="CR7191" s="52"/>
      <c r="CS7191" s="52"/>
      <c r="CT7191" s="52"/>
      <c r="CU7191" s="33"/>
      <c r="CV7191" s="33"/>
    </row>
    <row r="7192" spans="74:100">
      <c r="BV7192" s="62"/>
      <c r="BW7192" s="62"/>
      <c r="BX7192" s="62"/>
      <c r="BY7192" s="62"/>
      <c r="BZ7192" s="62"/>
      <c r="CA7192" s="62"/>
      <c r="CB7192" s="62"/>
      <c r="CC7192" s="62"/>
      <c r="CD7192" s="62"/>
      <c r="CE7192" s="62"/>
      <c r="CF7192" s="62"/>
      <c r="CL7192" s="56" t="s">
        <v>5140</v>
      </c>
      <c r="CM7192" s="56" t="s">
        <v>3118</v>
      </c>
      <c r="CN7192" s="56" t="s">
        <v>3118</v>
      </c>
      <c r="CO7192" s="52"/>
      <c r="CP7192" s="52"/>
      <c r="CQ7192" s="52"/>
      <c r="CR7192" s="52"/>
      <c r="CS7192" s="52"/>
      <c r="CT7192" s="52"/>
      <c r="CU7192" s="33"/>
      <c r="CV7192" s="33"/>
    </row>
    <row r="7193" spans="74:100">
      <c r="BV7193" s="62"/>
      <c r="BW7193" s="62"/>
      <c r="BX7193" s="62"/>
      <c r="BY7193" s="62"/>
      <c r="BZ7193" s="62"/>
      <c r="CA7193" s="62"/>
      <c r="CB7193" s="62"/>
      <c r="CC7193" s="62"/>
      <c r="CD7193" s="62"/>
      <c r="CE7193" s="62"/>
      <c r="CF7193" s="62"/>
      <c r="CL7193" s="56" t="s">
        <v>19030</v>
      </c>
      <c r="CM7193" s="56"/>
      <c r="CN7193" s="56"/>
      <c r="CO7193" s="52"/>
      <c r="CP7193" s="52"/>
      <c r="CQ7193" s="52"/>
      <c r="CR7193" s="52"/>
      <c r="CS7193" s="52"/>
      <c r="CT7193" s="52"/>
      <c r="CU7193" s="33"/>
      <c r="CV7193" s="33"/>
    </row>
    <row r="7194" spans="74:100">
      <c r="BV7194" s="62"/>
      <c r="BW7194" s="62"/>
      <c r="BX7194" s="62"/>
      <c r="BY7194" s="62"/>
      <c r="BZ7194" s="62"/>
      <c r="CA7194" s="62"/>
      <c r="CB7194" s="62"/>
      <c r="CC7194" s="62"/>
      <c r="CD7194" s="62"/>
      <c r="CE7194" s="62"/>
      <c r="CF7194" s="62"/>
      <c r="CL7194" s="56" t="s">
        <v>1798</v>
      </c>
      <c r="CM7194" s="56" t="s">
        <v>215</v>
      </c>
      <c r="CN7194" s="56" t="s">
        <v>215</v>
      </c>
      <c r="CO7194" s="52"/>
      <c r="CP7194" s="52"/>
      <c r="CQ7194" s="52"/>
      <c r="CR7194" s="52"/>
      <c r="CS7194" s="52"/>
      <c r="CT7194" s="52"/>
      <c r="CU7194" s="33"/>
      <c r="CV7194" s="33"/>
    </row>
    <row r="7195" spans="74:100">
      <c r="BV7195" s="62"/>
      <c r="BW7195" s="62"/>
      <c r="BX7195" s="62"/>
      <c r="BY7195" s="62"/>
      <c r="BZ7195" s="62"/>
      <c r="CA7195" s="62"/>
      <c r="CB7195" s="62"/>
      <c r="CC7195" s="62"/>
      <c r="CD7195" s="62"/>
      <c r="CE7195" s="62"/>
      <c r="CF7195" s="62"/>
      <c r="CL7195" s="56" t="s">
        <v>21960</v>
      </c>
      <c r="CM7195" s="56"/>
      <c r="CN7195" s="56"/>
      <c r="CO7195" s="52"/>
      <c r="CP7195" s="52"/>
      <c r="CQ7195" s="52"/>
      <c r="CR7195" s="52"/>
      <c r="CS7195" s="52"/>
      <c r="CT7195" s="52"/>
      <c r="CU7195" s="33"/>
      <c r="CV7195" s="33"/>
    </row>
    <row r="7196" spans="74:100">
      <c r="BV7196" s="62"/>
      <c r="BW7196" s="62"/>
      <c r="BX7196" s="62"/>
      <c r="BY7196" s="62"/>
      <c r="BZ7196" s="62"/>
      <c r="CA7196" s="62"/>
      <c r="CB7196" s="62"/>
      <c r="CC7196" s="62"/>
      <c r="CD7196" s="62"/>
      <c r="CE7196" s="62"/>
      <c r="CF7196" s="62"/>
      <c r="CL7196" s="56" t="s">
        <v>5141</v>
      </c>
      <c r="CM7196" s="56" t="s">
        <v>217</v>
      </c>
      <c r="CN7196" s="56" t="s">
        <v>217</v>
      </c>
      <c r="CO7196" s="52"/>
      <c r="CP7196" s="52"/>
      <c r="CQ7196" s="52"/>
      <c r="CR7196" s="52"/>
      <c r="CS7196" s="52"/>
      <c r="CT7196" s="52"/>
      <c r="CU7196" s="33"/>
      <c r="CV7196" s="33"/>
    </row>
    <row r="7197" spans="74:100">
      <c r="BV7197" s="62"/>
      <c r="BW7197" s="62"/>
      <c r="BX7197" s="62"/>
      <c r="BY7197" s="62"/>
      <c r="BZ7197" s="62"/>
      <c r="CA7197" s="62"/>
      <c r="CB7197" s="62"/>
      <c r="CC7197" s="62"/>
      <c r="CD7197" s="62"/>
      <c r="CE7197" s="62"/>
      <c r="CF7197" s="62"/>
      <c r="CL7197" s="56" t="s">
        <v>19031</v>
      </c>
      <c r="CM7197" s="56"/>
      <c r="CN7197" s="56"/>
      <c r="CO7197" s="52"/>
      <c r="CP7197" s="52"/>
      <c r="CQ7197" s="52"/>
      <c r="CR7197" s="52"/>
      <c r="CS7197" s="52"/>
      <c r="CT7197" s="52"/>
      <c r="CU7197" s="33"/>
      <c r="CV7197" s="33"/>
    </row>
    <row r="7198" spans="74:100">
      <c r="BV7198" s="62"/>
      <c r="BW7198" s="62"/>
      <c r="BX7198" s="62"/>
      <c r="BY7198" s="62"/>
      <c r="BZ7198" s="62"/>
      <c r="CA7198" s="62"/>
      <c r="CB7198" s="62"/>
      <c r="CC7198" s="62"/>
      <c r="CD7198" s="62"/>
      <c r="CE7198" s="62"/>
      <c r="CF7198" s="62"/>
      <c r="CL7198" s="56" t="s">
        <v>5142</v>
      </c>
      <c r="CM7198" s="56" t="s">
        <v>3118</v>
      </c>
      <c r="CN7198" s="56" t="s">
        <v>3118</v>
      </c>
      <c r="CO7198" s="52"/>
      <c r="CP7198" s="52"/>
      <c r="CQ7198" s="52"/>
      <c r="CR7198" s="52"/>
      <c r="CS7198" s="52"/>
      <c r="CT7198" s="52"/>
      <c r="CU7198" s="33"/>
      <c r="CV7198" s="33"/>
    </row>
    <row r="7199" spans="74:100">
      <c r="BV7199" s="62"/>
      <c r="BW7199" s="62"/>
      <c r="BX7199" s="62"/>
      <c r="BY7199" s="62"/>
      <c r="BZ7199" s="62"/>
      <c r="CA7199" s="62"/>
      <c r="CB7199" s="62"/>
      <c r="CC7199" s="62"/>
      <c r="CD7199" s="62"/>
      <c r="CE7199" s="62"/>
      <c r="CF7199" s="62"/>
      <c r="CL7199" s="56" t="s">
        <v>19032</v>
      </c>
      <c r="CM7199" s="56"/>
      <c r="CN7199" s="56"/>
      <c r="CO7199" s="52"/>
      <c r="CP7199" s="52"/>
      <c r="CQ7199" s="52"/>
      <c r="CR7199" s="52"/>
      <c r="CS7199" s="52"/>
      <c r="CT7199" s="52"/>
      <c r="CU7199" s="33"/>
      <c r="CV7199" s="33"/>
    </row>
    <row r="7200" spans="74:100">
      <c r="BV7200" s="62"/>
      <c r="BW7200" s="62"/>
      <c r="BX7200" s="62"/>
      <c r="BY7200" s="62"/>
      <c r="BZ7200" s="62"/>
      <c r="CA7200" s="62"/>
      <c r="CB7200" s="62"/>
      <c r="CC7200" s="62"/>
      <c r="CD7200" s="62"/>
      <c r="CE7200" s="62"/>
      <c r="CF7200" s="62"/>
      <c r="CL7200" s="56" t="s">
        <v>5143</v>
      </c>
      <c r="CM7200" s="56" t="s">
        <v>217</v>
      </c>
      <c r="CN7200" s="56" t="s">
        <v>217</v>
      </c>
      <c r="CO7200" s="52"/>
      <c r="CP7200" s="52"/>
      <c r="CQ7200" s="52"/>
      <c r="CR7200" s="52"/>
      <c r="CS7200" s="52"/>
      <c r="CT7200" s="52"/>
      <c r="CU7200" s="33"/>
      <c r="CV7200" s="33"/>
    </row>
    <row r="7201" spans="74:100">
      <c r="BV7201" s="62"/>
      <c r="BW7201" s="62"/>
      <c r="BX7201" s="62"/>
      <c r="BY7201" s="62"/>
      <c r="BZ7201" s="62"/>
      <c r="CA7201" s="62"/>
      <c r="CB7201" s="62"/>
      <c r="CC7201" s="62"/>
      <c r="CD7201" s="62"/>
      <c r="CE7201" s="62"/>
      <c r="CF7201" s="62"/>
      <c r="CL7201" s="56" t="s">
        <v>19033</v>
      </c>
      <c r="CM7201" s="56"/>
      <c r="CN7201" s="56"/>
      <c r="CO7201" s="52"/>
      <c r="CP7201" s="52"/>
      <c r="CQ7201" s="52"/>
      <c r="CR7201" s="52"/>
      <c r="CS7201" s="52"/>
      <c r="CT7201" s="52"/>
      <c r="CU7201" s="33"/>
      <c r="CV7201" s="33"/>
    </row>
    <row r="7202" spans="74:100">
      <c r="BV7202" s="62"/>
      <c r="BW7202" s="62"/>
      <c r="BX7202" s="62"/>
      <c r="BY7202" s="62"/>
      <c r="BZ7202" s="62"/>
      <c r="CA7202" s="62"/>
      <c r="CB7202" s="62"/>
      <c r="CC7202" s="62"/>
      <c r="CD7202" s="62"/>
      <c r="CE7202" s="62"/>
      <c r="CF7202" s="62"/>
      <c r="CL7202" s="56" t="s">
        <v>5144</v>
      </c>
      <c r="CM7202" s="56" t="s">
        <v>3118</v>
      </c>
      <c r="CN7202" s="56" t="s">
        <v>3118</v>
      </c>
      <c r="CO7202" s="52"/>
      <c r="CP7202" s="52"/>
      <c r="CQ7202" s="52"/>
      <c r="CR7202" s="52"/>
      <c r="CS7202" s="52"/>
      <c r="CT7202" s="52"/>
      <c r="CU7202" s="33"/>
      <c r="CV7202" s="33"/>
    </row>
    <row r="7203" spans="74:100">
      <c r="BV7203" s="62"/>
      <c r="BW7203" s="62"/>
      <c r="BX7203" s="62"/>
      <c r="BY7203" s="62"/>
      <c r="BZ7203" s="62"/>
      <c r="CA7203" s="62"/>
      <c r="CB7203" s="62"/>
      <c r="CC7203" s="62"/>
      <c r="CD7203" s="62"/>
      <c r="CE7203" s="62"/>
      <c r="CF7203" s="62"/>
      <c r="CL7203" s="56" t="s">
        <v>19034</v>
      </c>
      <c r="CM7203" s="56"/>
      <c r="CN7203" s="56"/>
      <c r="CO7203" s="52"/>
      <c r="CP7203" s="52"/>
      <c r="CQ7203" s="52"/>
      <c r="CR7203" s="52"/>
      <c r="CS7203" s="52"/>
      <c r="CT7203" s="52"/>
      <c r="CU7203" s="33"/>
      <c r="CV7203" s="33"/>
    </row>
    <row r="7204" spans="74:100">
      <c r="BV7204" s="62"/>
      <c r="BW7204" s="62"/>
      <c r="BX7204" s="62"/>
      <c r="BY7204" s="62"/>
      <c r="BZ7204" s="62"/>
      <c r="CA7204" s="62"/>
      <c r="CB7204" s="62"/>
      <c r="CC7204" s="62"/>
      <c r="CD7204" s="62"/>
      <c r="CE7204" s="62"/>
      <c r="CF7204" s="62"/>
      <c r="CL7204" s="56" t="s">
        <v>5145</v>
      </c>
      <c r="CM7204" s="56" t="s">
        <v>217</v>
      </c>
      <c r="CN7204" s="56" t="s">
        <v>217</v>
      </c>
      <c r="CO7204" s="52"/>
      <c r="CP7204" s="52"/>
      <c r="CQ7204" s="52"/>
      <c r="CR7204" s="52"/>
      <c r="CS7204" s="52"/>
      <c r="CT7204" s="52"/>
      <c r="CU7204" s="33"/>
      <c r="CV7204" s="33"/>
    </row>
    <row r="7205" spans="74:100">
      <c r="BV7205" s="62"/>
      <c r="BW7205" s="62"/>
      <c r="BX7205" s="62"/>
      <c r="BY7205" s="62"/>
      <c r="BZ7205" s="62"/>
      <c r="CA7205" s="62"/>
      <c r="CB7205" s="62"/>
      <c r="CC7205" s="62"/>
      <c r="CD7205" s="62"/>
      <c r="CE7205" s="62"/>
      <c r="CF7205" s="62"/>
      <c r="CL7205" s="56" t="s">
        <v>19035</v>
      </c>
      <c r="CM7205" s="56"/>
      <c r="CN7205" s="56"/>
      <c r="CO7205" s="52"/>
      <c r="CP7205" s="52"/>
      <c r="CQ7205" s="52"/>
      <c r="CR7205" s="52"/>
      <c r="CS7205" s="52"/>
      <c r="CT7205" s="52"/>
      <c r="CU7205" s="33"/>
      <c r="CV7205" s="33"/>
    </row>
    <row r="7206" spans="74:100">
      <c r="BV7206" s="62"/>
      <c r="BW7206" s="62"/>
      <c r="BX7206" s="62"/>
      <c r="BY7206" s="62"/>
      <c r="BZ7206" s="62"/>
      <c r="CA7206" s="62"/>
      <c r="CB7206" s="62"/>
      <c r="CC7206" s="62"/>
      <c r="CD7206" s="62"/>
      <c r="CE7206" s="62"/>
      <c r="CF7206" s="62"/>
      <c r="CL7206" s="56" t="s">
        <v>5146</v>
      </c>
      <c r="CM7206" s="56" t="s">
        <v>3118</v>
      </c>
      <c r="CN7206" s="56" t="s">
        <v>3118</v>
      </c>
      <c r="CO7206" s="52"/>
      <c r="CP7206" s="52"/>
      <c r="CQ7206" s="52"/>
      <c r="CR7206" s="52"/>
      <c r="CS7206" s="52"/>
      <c r="CT7206" s="52"/>
      <c r="CU7206" s="33"/>
      <c r="CV7206" s="33"/>
    </row>
    <row r="7207" spans="74:100">
      <c r="BV7207" s="62"/>
      <c r="BW7207" s="62"/>
      <c r="BX7207" s="62"/>
      <c r="BY7207" s="62"/>
      <c r="BZ7207" s="62"/>
      <c r="CA7207" s="62"/>
      <c r="CB7207" s="62"/>
      <c r="CC7207" s="62"/>
      <c r="CD7207" s="62"/>
      <c r="CE7207" s="62"/>
      <c r="CF7207" s="62"/>
      <c r="CL7207" s="56" t="s">
        <v>19036</v>
      </c>
      <c r="CM7207" s="56"/>
      <c r="CN7207" s="56"/>
      <c r="CO7207" s="52"/>
      <c r="CP7207" s="52"/>
      <c r="CQ7207" s="52"/>
      <c r="CR7207" s="52"/>
      <c r="CS7207" s="52"/>
      <c r="CT7207" s="52"/>
      <c r="CU7207" s="33"/>
      <c r="CV7207" s="33"/>
    </row>
    <row r="7208" spans="74:100">
      <c r="BV7208" s="62"/>
      <c r="BW7208" s="62"/>
      <c r="BX7208" s="62"/>
      <c r="BY7208" s="62"/>
      <c r="BZ7208" s="62"/>
      <c r="CA7208" s="62"/>
      <c r="CB7208" s="62"/>
      <c r="CC7208" s="62"/>
      <c r="CD7208" s="62"/>
      <c r="CE7208" s="62"/>
      <c r="CF7208" s="62"/>
      <c r="CL7208" s="56" t="s">
        <v>5147</v>
      </c>
      <c r="CM7208" s="56" t="s">
        <v>217</v>
      </c>
      <c r="CN7208" s="56" t="s">
        <v>217</v>
      </c>
      <c r="CO7208" s="52"/>
      <c r="CP7208" s="52"/>
      <c r="CQ7208" s="52"/>
      <c r="CR7208" s="52"/>
      <c r="CS7208" s="52"/>
      <c r="CT7208" s="52"/>
      <c r="CU7208" s="33"/>
      <c r="CV7208" s="33"/>
    </row>
    <row r="7209" spans="74:100">
      <c r="BV7209" s="62"/>
      <c r="BW7209" s="62"/>
      <c r="BX7209" s="62"/>
      <c r="BY7209" s="62"/>
      <c r="BZ7209" s="62"/>
      <c r="CA7209" s="62"/>
      <c r="CB7209" s="62"/>
      <c r="CC7209" s="62"/>
      <c r="CD7209" s="62"/>
      <c r="CE7209" s="62"/>
      <c r="CF7209" s="62"/>
      <c r="CL7209" s="56" t="s">
        <v>19037</v>
      </c>
      <c r="CM7209" s="56"/>
      <c r="CN7209" s="56"/>
      <c r="CO7209" s="52"/>
      <c r="CP7209" s="52"/>
      <c r="CQ7209" s="52"/>
      <c r="CR7209" s="52"/>
      <c r="CS7209" s="52"/>
      <c r="CT7209" s="52"/>
      <c r="CU7209" s="33"/>
      <c r="CV7209" s="33"/>
    </row>
    <row r="7210" spans="74:100">
      <c r="BV7210" s="62"/>
      <c r="BW7210" s="62"/>
      <c r="BX7210" s="62"/>
      <c r="BY7210" s="62"/>
      <c r="BZ7210" s="62"/>
      <c r="CA7210" s="62"/>
      <c r="CB7210" s="62"/>
      <c r="CC7210" s="62"/>
      <c r="CD7210" s="62"/>
      <c r="CE7210" s="62"/>
      <c r="CF7210" s="62"/>
      <c r="CL7210" s="56" t="s">
        <v>5148</v>
      </c>
      <c r="CM7210" s="56" t="s">
        <v>3118</v>
      </c>
      <c r="CN7210" s="56" t="s">
        <v>3118</v>
      </c>
      <c r="CO7210" s="52"/>
      <c r="CP7210" s="52"/>
      <c r="CQ7210" s="52"/>
      <c r="CR7210" s="52"/>
      <c r="CS7210" s="52"/>
      <c r="CT7210" s="52"/>
      <c r="CU7210" s="33"/>
      <c r="CV7210" s="33"/>
    </row>
    <row r="7211" spans="74:100">
      <c r="BV7211" s="62"/>
      <c r="BW7211" s="62"/>
      <c r="BX7211" s="62"/>
      <c r="BY7211" s="62"/>
      <c r="BZ7211" s="62"/>
      <c r="CA7211" s="62"/>
      <c r="CB7211" s="62"/>
      <c r="CC7211" s="62"/>
      <c r="CD7211" s="62"/>
      <c r="CE7211" s="62"/>
      <c r="CF7211" s="62"/>
      <c r="CL7211" s="56" t="s">
        <v>19038</v>
      </c>
      <c r="CM7211" s="56"/>
      <c r="CN7211" s="56"/>
      <c r="CO7211" s="52"/>
      <c r="CP7211" s="52"/>
      <c r="CQ7211" s="52"/>
      <c r="CR7211" s="52"/>
      <c r="CS7211" s="52"/>
      <c r="CT7211" s="52"/>
      <c r="CU7211" s="33"/>
      <c r="CV7211" s="33"/>
    </row>
    <row r="7212" spans="74:100">
      <c r="BV7212" s="62"/>
      <c r="BW7212" s="62"/>
      <c r="BX7212" s="62"/>
      <c r="BY7212" s="62"/>
      <c r="BZ7212" s="62"/>
      <c r="CA7212" s="62"/>
      <c r="CB7212" s="62"/>
      <c r="CC7212" s="62"/>
      <c r="CD7212" s="62"/>
      <c r="CE7212" s="62"/>
      <c r="CF7212" s="62"/>
      <c r="CL7212" s="56" t="s">
        <v>5149</v>
      </c>
      <c r="CM7212" s="56" t="s">
        <v>217</v>
      </c>
      <c r="CN7212" s="56" t="s">
        <v>217</v>
      </c>
      <c r="CO7212" s="52"/>
      <c r="CP7212" s="52"/>
      <c r="CQ7212" s="52"/>
      <c r="CR7212" s="52"/>
      <c r="CS7212" s="52"/>
      <c r="CT7212" s="52"/>
      <c r="CU7212" s="33"/>
      <c r="CV7212" s="33"/>
    </row>
    <row r="7213" spans="74:100">
      <c r="BV7213" s="62"/>
      <c r="BW7213" s="62"/>
      <c r="BX7213" s="62"/>
      <c r="BY7213" s="62"/>
      <c r="BZ7213" s="62"/>
      <c r="CA7213" s="62"/>
      <c r="CB7213" s="62"/>
      <c r="CC7213" s="62"/>
      <c r="CD7213" s="62"/>
      <c r="CE7213" s="62"/>
      <c r="CF7213" s="62"/>
      <c r="CL7213" s="56" t="s">
        <v>19039</v>
      </c>
      <c r="CM7213" s="56"/>
      <c r="CN7213" s="56"/>
      <c r="CO7213" s="52"/>
      <c r="CP7213" s="52"/>
      <c r="CQ7213" s="52"/>
      <c r="CR7213" s="52"/>
      <c r="CS7213" s="52"/>
      <c r="CT7213" s="52"/>
      <c r="CU7213" s="33"/>
      <c r="CV7213" s="33"/>
    </row>
    <row r="7214" spans="74:100">
      <c r="BV7214" s="62"/>
      <c r="BW7214" s="62"/>
      <c r="BX7214" s="62"/>
      <c r="BY7214" s="62"/>
      <c r="BZ7214" s="62"/>
      <c r="CA7214" s="62"/>
      <c r="CB7214" s="62"/>
      <c r="CC7214" s="62"/>
      <c r="CD7214" s="62"/>
      <c r="CE7214" s="62"/>
      <c r="CF7214" s="62"/>
      <c r="CL7214" s="56" t="s">
        <v>5150</v>
      </c>
      <c r="CM7214" s="56" t="s">
        <v>3118</v>
      </c>
      <c r="CN7214" s="56" t="s">
        <v>3118</v>
      </c>
      <c r="CO7214" s="52"/>
      <c r="CP7214" s="52"/>
      <c r="CQ7214" s="52"/>
      <c r="CR7214" s="52"/>
      <c r="CS7214" s="52"/>
      <c r="CT7214" s="52"/>
      <c r="CU7214" s="33"/>
      <c r="CV7214" s="33"/>
    </row>
    <row r="7215" spans="74:100">
      <c r="BV7215" s="62"/>
      <c r="BW7215" s="62"/>
      <c r="BX7215" s="62"/>
      <c r="BY7215" s="62"/>
      <c r="BZ7215" s="62"/>
      <c r="CA7215" s="62"/>
      <c r="CB7215" s="62"/>
      <c r="CC7215" s="62"/>
      <c r="CD7215" s="62"/>
      <c r="CE7215" s="62"/>
      <c r="CF7215" s="62"/>
      <c r="CL7215" s="56" t="s">
        <v>19040</v>
      </c>
      <c r="CM7215" s="56"/>
      <c r="CN7215" s="56"/>
      <c r="CO7215" s="52"/>
      <c r="CP7215" s="52"/>
      <c r="CQ7215" s="52"/>
      <c r="CR7215" s="52"/>
      <c r="CS7215" s="52"/>
      <c r="CT7215" s="52"/>
      <c r="CU7215" s="33"/>
      <c r="CV7215" s="33"/>
    </row>
    <row r="7216" spans="74:100">
      <c r="BV7216" s="62"/>
      <c r="BW7216" s="62"/>
      <c r="BX7216" s="62"/>
      <c r="BY7216" s="62"/>
      <c r="BZ7216" s="62"/>
      <c r="CA7216" s="62"/>
      <c r="CB7216" s="62"/>
      <c r="CC7216" s="62"/>
      <c r="CD7216" s="62"/>
      <c r="CE7216" s="62"/>
      <c r="CF7216" s="62"/>
      <c r="CL7216" s="56" t="s">
        <v>21961</v>
      </c>
      <c r="CM7216" s="56" t="s">
        <v>213</v>
      </c>
      <c r="CN7216" s="56" t="s">
        <v>213</v>
      </c>
      <c r="CO7216" s="52"/>
      <c r="CP7216" s="52"/>
      <c r="CQ7216" s="52"/>
      <c r="CR7216" s="52"/>
      <c r="CS7216" s="52"/>
      <c r="CT7216" s="52"/>
      <c r="CU7216" s="33"/>
      <c r="CV7216" s="33"/>
    </row>
    <row r="7217" spans="74:100">
      <c r="BV7217" s="62"/>
      <c r="BW7217" s="62"/>
      <c r="BX7217" s="62"/>
      <c r="BY7217" s="62"/>
      <c r="BZ7217" s="62"/>
      <c r="CA7217" s="62"/>
      <c r="CB7217" s="62"/>
      <c r="CC7217" s="62"/>
      <c r="CD7217" s="62"/>
      <c r="CE7217" s="62"/>
      <c r="CF7217" s="62"/>
      <c r="CL7217" s="56" t="s">
        <v>21962</v>
      </c>
      <c r="CM7217" s="56"/>
      <c r="CN7217" s="56"/>
      <c r="CO7217" s="52"/>
      <c r="CP7217" s="52"/>
      <c r="CQ7217" s="52"/>
      <c r="CR7217" s="52"/>
      <c r="CS7217" s="52"/>
      <c r="CT7217" s="52"/>
      <c r="CU7217" s="33"/>
      <c r="CV7217" s="33"/>
    </row>
    <row r="7218" spans="74:100">
      <c r="BV7218" s="62"/>
      <c r="BW7218" s="62"/>
      <c r="BX7218" s="62"/>
      <c r="BY7218" s="62"/>
      <c r="BZ7218" s="62"/>
      <c r="CA7218" s="62"/>
      <c r="CB7218" s="62"/>
      <c r="CC7218" s="62"/>
      <c r="CD7218" s="62"/>
      <c r="CE7218" s="62"/>
      <c r="CF7218" s="62"/>
      <c r="CL7218" s="56" t="s">
        <v>5151</v>
      </c>
      <c r="CM7218" s="56" t="s">
        <v>3118</v>
      </c>
      <c r="CN7218" s="56" t="s">
        <v>3118</v>
      </c>
      <c r="CO7218" s="52"/>
      <c r="CP7218" s="52"/>
      <c r="CQ7218" s="52"/>
      <c r="CR7218" s="52"/>
      <c r="CS7218" s="52"/>
      <c r="CT7218" s="52"/>
      <c r="CU7218" s="33"/>
      <c r="CV7218" s="33"/>
    </row>
    <row r="7219" spans="74:100">
      <c r="BV7219" s="62"/>
      <c r="BW7219" s="62"/>
      <c r="BX7219" s="62"/>
      <c r="BY7219" s="62"/>
      <c r="BZ7219" s="62"/>
      <c r="CA7219" s="62"/>
      <c r="CB7219" s="62"/>
      <c r="CC7219" s="62"/>
      <c r="CD7219" s="62"/>
      <c r="CE7219" s="62"/>
      <c r="CF7219" s="62"/>
      <c r="CL7219" s="56" t="s">
        <v>19041</v>
      </c>
      <c r="CM7219" s="56"/>
      <c r="CN7219" s="56"/>
      <c r="CO7219" s="52"/>
      <c r="CP7219" s="52"/>
      <c r="CQ7219" s="52"/>
      <c r="CR7219" s="52"/>
      <c r="CS7219" s="52"/>
      <c r="CT7219" s="52"/>
      <c r="CU7219" s="33"/>
      <c r="CV7219" s="33"/>
    </row>
    <row r="7220" spans="74:100">
      <c r="BV7220" s="62"/>
      <c r="BW7220" s="62"/>
      <c r="BX7220" s="62"/>
      <c r="BY7220" s="62"/>
      <c r="BZ7220" s="62"/>
      <c r="CA7220" s="62"/>
      <c r="CB7220" s="62"/>
      <c r="CC7220" s="62"/>
      <c r="CD7220" s="62"/>
      <c r="CE7220" s="62"/>
      <c r="CF7220" s="62"/>
      <c r="CL7220" s="56" t="s">
        <v>1802</v>
      </c>
      <c r="CM7220" s="56" t="s">
        <v>216</v>
      </c>
      <c r="CN7220" s="56" t="s">
        <v>216</v>
      </c>
      <c r="CO7220" s="52"/>
      <c r="CP7220" s="52"/>
      <c r="CQ7220" s="52"/>
      <c r="CR7220" s="52"/>
      <c r="CS7220" s="52"/>
      <c r="CT7220" s="52"/>
      <c r="CU7220" s="33"/>
      <c r="CV7220" s="33"/>
    </row>
    <row r="7221" spans="74:100">
      <c r="BV7221" s="62"/>
      <c r="BW7221" s="62"/>
      <c r="BX7221" s="62"/>
      <c r="BY7221" s="62"/>
      <c r="BZ7221" s="62"/>
      <c r="CA7221" s="62"/>
      <c r="CB7221" s="62"/>
      <c r="CC7221" s="62"/>
      <c r="CD7221" s="62"/>
      <c r="CE7221" s="62"/>
      <c r="CF7221" s="62"/>
      <c r="CL7221" s="56" t="s">
        <v>21963</v>
      </c>
      <c r="CM7221" s="56"/>
      <c r="CN7221" s="56"/>
      <c r="CO7221" s="52"/>
      <c r="CP7221" s="52"/>
      <c r="CQ7221" s="52"/>
      <c r="CR7221" s="52"/>
      <c r="CS7221" s="52"/>
      <c r="CT7221" s="52"/>
      <c r="CU7221" s="33"/>
      <c r="CV7221" s="33"/>
    </row>
    <row r="7222" spans="74:100">
      <c r="BV7222" s="62"/>
      <c r="BW7222" s="62"/>
      <c r="BX7222" s="62"/>
      <c r="BY7222" s="62"/>
      <c r="BZ7222" s="62"/>
      <c r="CA7222" s="62"/>
      <c r="CB7222" s="62"/>
      <c r="CC7222" s="62"/>
      <c r="CD7222" s="62"/>
      <c r="CE7222" s="62"/>
      <c r="CF7222" s="62"/>
      <c r="CL7222" s="56" t="s">
        <v>27903</v>
      </c>
      <c r="CM7222" s="56" t="s">
        <v>216</v>
      </c>
      <c r="CN7222" s="56" t="s">
        <v>216</v>
      </c>
      <c r="CO7222" s="52"/>
      <c r="CP7222" s="52"/>
      <c r="CQ7222" s="52"/>
      <c r="CR7222" s="52"/>
      <c r="CS7222" s="52"/>
      <c r="CT7222" s="52"/>
      <c r="CU7222" s="33"/>
      <c r="CV7222" s="33"/>
    </row>
    <row r="7223" spans="74:100">
      <c r="BV7223" s="62"/>
      <c r="BW7223" s="62"/>
      <c r="BX7223" s="62"/>
      <c r="BY7223" s="62"/>
      <c r="BZ7223" s="62"/>
      <c r="CA7223" s="62"/>
      <c r="CB7223" s="62"/>
      <c r="CC7223" s="62"/>
      <c r="CD7223" s="62"/>
      <c r="CE7223" s="62"/>
      <c r="CF7223" s="62"/>
      <c r="CL7223" s="56" t="s">
        <v>27904</v>
      </c>
      <c r="CM7223" s="56"/>
      <c r="CN7223" s="56"/>
      <c r="CO7223" s="52"/>
      <c r="CP7223" s="52"/>
      <c r="CQ7223" s="52"/>
      <c r="CR7223" s="52"/>
      <c r="CS7223" s="52"/>
      <c r="CT7223" s="52"/>
      <c r="CU7223" s="33"/>
      <c r="CV7223" s="33"/>
    </row>
    <row r="7224" spans="74:100">
      <c r="BV7224" s="62"/>
      <c r="BW7224" s="62"/>
      <c r="BX7224" s="62"/>
      <c r="BY7224" s="62"/>
      <c r="BZ7224" s="62"/>
      <c r="CA7224" s="62"/>
      <c r="CB7224" s="62"/>
      <c r="CC7224" s="62"/>
      <c r="CD7224" s="62"/>
      <c r="CE7224" s="62"/>
      <c r="CF7224" s="62"/>
      <c r="CL7224" s="56" t="s">
        <v>1804</v>
      </c>
      <c r="CM7224" s="56" t="s">
        <v>217</v>
      </c>
      <c r="CN7224" s="56" t="s">
        <v>217</v>
      </c>
      <c r="CO7224" s="52"/>
      <c r="CP7224" s="52"/>
      <c r="CQ7224" s="52"/>
      <c r="CR7224" s="52"/>
      <c r="CS7224" s="52"/>
      <c r="CT7224" s="52"/>
      <c r="CU7224" s="33"/>
      <c r="CV7224" s="33"/>
    </row>
    <row r="7225" spans="74:100">
      <c r="BV7225" s="62"/>
      <c r="BW7225" s="62"/>
      <c r="BX7225" s="62"/>
      <c r="BY7225" s="62"/>
      <c r="BZ7225" s="62"/>
      <c r="CA7225" s="62"/>
      <c r="CB7225" s="62"/>
      <c r="CC7225" s="62"/>
      <c r="CD7225" s="62"/>
      <c r="CE7225" s="62"/>
      <c r="CF7225" s="62"/>
      <c r="CL7225" s="56" t="s">
        <v>21964</v>
      </c>
      <c r="CM7225" s="56"/>
      <c r="CN7225" s="56"/>
      <c r="CO7225" s="52"/>
      <c r="CP7225" s="52"/>
      <c r="CQ7225" s="52"/>
      <c r="CR7225" s="52"/>
      <c r="CS7225" s="52"/>
      <c r="CT7225" s="52"/>
      <c r="CU7225" s="33"/>
      <c r="CV7225" s="33"/>
    </row>
    <row r="7226" spans="74:100">
      <c r="BV7226" s="62"/>
      <c r="BW7226" s="62"/>
      <c r="BX7226" s="62"/>
      <c r="BY7226" s="62"/>
      <c r="BZ7226" s="62"/>
      <c r="CA7226" s="62"/>
      <c r="CB7226" s="62"/>
      <c r="CC7226" s="62"/>
      <c r="CD7226" s="62"/>
      <c r="CE7226" s="62"/>
      <c r="CF7226" s="62"/>
      <c r="CL7226" s="56" t="s">
        <v>5152</v>
      </c>
      <c r="CM7226" s="56" t="s">
        <v>3118</v>
      </c>
      <c r="CN7226" s="56" t="s">
        <v>3118</v>
      </c>
      <c r="CO7226" s="52"/>
      <c r="CP7226" s="52"/>
      <c r="CQ7226" s="52"/>
      <c r="CR7226" s="52"/>
      <c r="CS7226" s="52"/>
      <c r="CT7226" s="52"/>
      <c r="CU7226" s="33"/>
      <c r="CV7226" s="33"/>
    </row>
    <row r="7227" spans="74:100">
      <c r="BV7227" s="62"/>
      <c r="BW7227" s="62"/>
      <c r="BX7227" s="62"/>
      <c r="BY7227" s="62"/>
      <c r="BZ7227" s="62"/>
      <c r="CA7227" s="62"/>
      <c r="CB7227" s="62"/>
      <c r="CC7227" s="62"/>
      <c r="CD7227" s="62"/>
      <c r="CE7227" s="62"/>
      <c r="CF7227" s="62"/>
      <c r="CL7227" s="56" t="s">
        <v>19042</v>
      </c>
      <c r="CM7227" s="56"/>
      <c r="CN7227" s="56"/>
      <c r="CO7227" s="52"/>
      <c r="CP7227" s="52"/>
      <c r="CQ7227" s="52"/>
      <c r="CR7227" s="52"/>
      <c r="CS7227" s="52"/>
      <c r="CT7227" s="52"/>
      <c r="CU7227" s="33"/>
      <c r="CV7227" s="33"/>
    </row>
    <row r="7228" spans="74:100">
      <c r="BV7228" s="62"/>
      <c r="BW7228" s="62"/>
      <c r="BX7228" s="62"/>
      <c r="BY7228" s="62"/>
      <c r="BZ7228" s="62"/>
      <c r="CA7228" s="62"/>
      <c r="CB7228" s="62"/>
      <c r="CC7228" s="62"/>
      <c r="CD7228" s="62"/>
      <c r="CE7228" s="62"/>
      <c r="CF7228" s="62"/>
      <c r="CL7228" s="56" t="s">
        <v>5153</v>
      </c>
      <c r="CM7228" s="56" t="s">
        <v>216</v>
      </c>
      <c r="CN7228" s="56" t="s">
        <v>216</v>
      </c>
      <c r="CO7228" s="52"/>
      <c r="CP7228" s="52"/>
      <c r="CQ7228" s="52"/>
      <c r="CR7228" s="52"/>
      <c r="CS7228" s="52"/>
      <c r="CT7228" s="52"/>
      <c r="CU7228" s="33"/>
      <c r="CV7228" s="33"/>
    </row>
    <row r="7229" spans="74:100">
      <c r="BV7229" s="62"/>
      <c r="BW7229" s="62"/>
      <c r="BX7229" s="62"/>
      <c r="BY7229" s="62"/>
      <c r="BZ7229" s="62"/>
      <c r="CA7229" s="62"/>
      <c r="CB7229" s="62"/>
      <c r="CC7229" s="62"/>
      <c r="CD7229" s="62"/>
      <c r="CE7229" s="62"/>
      <c r="CF7229" s="62"/>
      <c r="CL7229" s="56" t="s">
        <v>21965</v>
      </c>
      <c r="CM7229" s="56"/>
      <c r="CN7229" s="56"/>
      <c r="CO7229" s="52"/>
      <c r="CP7229" s="52"/>
      <c r="CQ7229" s="52"/>
      <c r="CR7229" s="52"/>
      <c r="CS7229" s="52"/>
      <c r="CT7229" s="52"/>
      <c r="CU7229" s="33"/>
      <c r="CV7229" s="33"/>
    </row>
    <row r="7230" spans="74:100">
      <c r="BV7230" s="62"/>
      <c r="BW7230" s="62"/>
      <c r="BX7230" s="62"/>
      <c r="BY7230" s="62"/>
      <c r="BZ7230" s="62"/>
      <c r="CA7230" s="62"/>
      <c r="CB7230" s="62"/>
      <c r="CC7230" s="62"/>
      <c r="CD7230" s="62"/>
      <c r="CE7230" s="62"/>
      <c r="CF7230" s="62"/>
      <c r="CL7230" s="56" t="s">
        <v>5154</v>
      </c>
      <c r="CM7230" s="56" t="s">
        <v>216</v>
      </c>
      <c r="CN7230" s="56" t="s">
        <v>216</v>
      </c>
      <c r="CO7230" s="52"/>
      <c r="CP7230" s="52"/>
      <c r="CQ7230" s="52"/>
      <c r="CR7230" s="52"/>
      <c r="CS7230" s="52"/>
      <c r="CT7230" s="52"/>
      <c r="CU7230" s="33"/>
      <c r="CV7230" s="33"/>
    </row>
    <row r="7231" spans="74:100">
      <c r="BV7231" s="62"/>
      <c r="BW7231" s="62"/>
      <c r="BX7231" s="62"/>
      <c r="BY7231" s="62"/>
      <c r="BZ7231" s="62"/>
      <c r="CA7231" s="62"/>
      <c r="CB7231" s="62"/>
      <c r="CC7231" s="62"/>
      <c r="CD7231" s="62"/>
      <c r="CE7231" s="62"/>
      <c r="CF7231" s="62"/>
      <c r="CL7231" s="56" t="s">
        <v>21966</v>
      </c>
      <c r="CM7231" s="56"/>
      <c r="CN7231" s="56"/>
      <c r="CO7231" s="52"/>
      <c r="CP7231" s="52"/>
      <c r="CQ7231" s="52"/>
      <c r="CR7231" s="52"/>
      <c r="CS7231" s="52"/>
      <c r="CT7231" s="52"/>
      <c r="CU7231" s="33"/>
      <c r="CV7231" s="33"/>
    </row>
    <row r="7232" spans="74:100">
      <c r="BV7232" s="62"/>
      <c r="BW7232" s="62"/>
      <c r="BX7232" s="62"/>
      <c r="BY7232" s="62"/>
      <c r="BZ7232" s="62"/>
      <c r="CA7232" s="62"/>
      <c r="CB7232" s="62"/>
      <c r="CC7232" s="62"/>
      <c r="CD7232" s="62"/>
      <c r="CE7232" s="62"/>
      <c r="CF7232" s="62"/>
      <c r="CL7232" s="56" t="s">
        <v>5155</v>
      </c>
      <c r="CM7232" s="56" t="s">
        <v>3118</v>
      </c>
      <c r="CN7232" s="56" t="s">
        <v>3118</v>
      </c>
      <c r="CO7232" s="52"/>
      <c r="CP7232" s="52"/>
      <c r="CQ7232" s="52"/>
      <c r="CR7232" s="52"/>
      <c r="CS7232" s="52"/>
      <c r="CT7232" s="52"/>
      <c r="CU7232" s="33"/>
      <c r="CV7232" s="33"/>
    </row>
    <row r="7233" spans="74:100">
      <c r="BV7233" s="62"/>
      <c r="BW7233" s="62"/>
      <c r="BX7233" s="62"/>
      <c r="BY7233" s="62"/>
      <c r="BZ7233" s="62"/>
      <c r="CA7233" s="62"/>
      <c r="CB7233" s="62"/>
      <c r="CC7233" s="62"/>
      <c r="CD7233" s="62"/>
      <c r="CE7233" s="62"/>
      <c r="CF7233" s="62"/>
      <c r="CL7233" s="56" t="s">
        <v>19043</v>
      </c>
      <c r="CM7233" s="56"/>
      <c r="CN7233" s="56"/>
      <c r="CO7233" s="52"/>
      <c r="CP7233" s="52"/>
      <c r="CQ7233" s="52"/>
      <c r="CR7233" s="52"/>
      <c r="CS7233" s="52"/>
      <c r="CT7233" s="52"/>
      <c r="CU7233" s="33"/>
      <c r="CV7233" s="33"/>
    </row>
    <row r="7234" spans="74:100">
      <c r="BV7234" s="62"/>
      <c r="BW7234" s="62"/>
      <c r="BX7234" s="62"/>
      <c r="BY7234" s="62"/>
      <c r="BZ7234" s="62"/>
      <c r="CA7234" s="62"/>
      <c r="CB7234" s="62"/>
      <c r="CC7234" s="62"/>
      <c r="CD7234" s="62"/>
      <c r="CE7234" s="62"/>
      <c r="CF7234" s="62"/>
      <c r="CL7234" s="56" t="s">
        <v>5156</v>
      </c>
      <c r="CM7234" s="56" t="s">
        <v>214</v>
      </c>
      <c r="CN7234" s="56" t="s">
        <v>214</v>
      </c>
      <c r="CO7234" s="52"/>
      <c r="CP7234" s="52"/>
      <c r="CQ7234" s="52"/>
      <c r="CR7234" s="52"/>
      <c r="CS7234" s="52"/>
      <c r="CT7234" s="52"/>
      <c r="CU7234" s="33"/>
      <c r="CV7234" s="33"/>
    </row>
    <row r="7235" spans="74:100">
      <c r="BV7235" s="62"/>
      <c r="BW7235" s="62"/>
      <c r="BX7235" s="62"/>
      <c r="BY7235" s="62"/>
      <c r="BZ7235" s="62"/>
      <c r="CA7235" s="62"/>
      <c r="CB7235" s="62"/>
      <c r="CC7235" s="62"/>
      <c r="CD7235" s="62"/>
      <c r="CE7235" s="62"/>
      <c r="CF7235" s="62"/>
      <c r="CL7235" s="56" t="s">
        <v>21967</v>
      </c>
      <c r="CM7235" s="56"/>
      <c r="CN7235" s="56"/>
      <c r="CO7235" s="52"/>
      <c r="CP7235" s="52"/>
      <c r="CQ7235" s="52"/>
      <c r="CR7235" s="52"/>
      <c r="CS7235" s="52"/>
      <c r="CT7235" s="52"/>
      <c r="CU7235" s="33"/>
      <c r="CV7235" s="33"/>
    </row>
    <row r="7236" spans="74:100">
      <c r="BV7236" s="62"/>
      <c r="BW7236" s="62"/>
      <c r="BX7236" s="62"/>
      <c r="BY7236" s="62"/>
      <c r="BZ7236" s="62"/>
      <c r="CA7236" s="62"/>
      <c r="CB7236" s="62"/>
      <c r="CC7236" s="62"/>
      <c r="CD7236" s="62"/>
      <c r="CE7236" s="62"/>
      <c r="CF7236" s="62"/>
      <c r="CL7236" s="56" t="s">
        <v>5157</v>
      </c>
      <c r="CM7236" s="56" t="s">
        <v>214</v>
      </c>
      <c r="CN7236" s="56" t="s">
        <v>214</v>
      </c>
      <c r="CO7236" s="52"/>
      <c r="CP7236" s="52"/>
      <c r="CQ7236" s="52"/>
      <c r="CR7236" s="52"/>
      <c r="CS7236" s="52"/>
      <c r="CT7236" s="52"/>
      <c r="CU7236" s="33"/>
      <c r="CV7236" s="33"/>
    </row>
    <row r="7237" spans="74:100">
      <c r="BV7237" s="62"/>
      <c r="BW7237" s="62"/>
      <c r="BX7237" s="62"/>
      <c r="BY7237" s="62"/>
      <c r="BZ7237" s="62"/>
      <c r="CA7237" s="62"/>
      <c r="CB7237" s="62"/>
      <c r="CC7237" s="62"/>
      <c r="CD7237" s="62"/>
      <c r="CE7237" s="62"/>
      <c r="CF7237" s="62"/>
      <c r="CL7237" s="56" t="s">
        <v>21968</v>
      </c>
      <c r="CM7237" s="56"/>
      <c r="CN7237" s="56"/>
      <c r="CO7237" s="52"/>
      <c r="CP7237" s="52"/>
      <c r="CQ7237" s="52"/>
      <c r="CR7237" s="52"/>
      <c r="CS7237" s="52"/>
      <c r="CT7237" s="52"/>
      <c r="CU7237" s="33"/>
      <c r="CV7237" s="33"/>
    </row>
    <row r="7238" spans="74:100">
      <c r="BV7238" s="62"/>
      <c r="BW7238" s="62"/>
      <c r="BX7238" s="62"/>
      <c r="BY7238" s="62"/>
      <c r="BZ7238" s="62"/>
      <c r="CA7238" s="62"/>
      <c r="CB7238" s="62"/>
      <c r="CC7238" s="62"/>
      <c r="CD7238" s="62"/>
      <c r="CE7238" s="62"/>
      <c r="CF7238" s="62"/>
      <c r="CL7238" s="56" t="s">
        <v>5158</v>
      </c>
      <c r="CM7238" s="56" t="s">
        <v>3118</v>
      </c>
      <c r="CN7238" s="56" t="s">
        <v>3118</v>
      </c>
      <c r="CO7238" s="52"/>
      <c r="CP7238" s="52"/>
      <c r="CQ7238" s="52"/>
      <c r="CR7238" s="52"/>
      <c r="CS7238" s="52"/>
      <c r="CT7238" s="52"/>
      <c r="CU7238" s="33"/>
      <c r="CV7238" s="33"/>
    </row>
    <row r="7239" spans="74:100">
      <c r="BV7239" s="62"/>
      <c r="BW7239" s="62"/>
      <c r="BX7239" s="62"/>
      <c r="BY7239" s="62"/>
      <c r="BZ7239" s="62"/>
      <c r="CA7239" s="62"/>
      <c r="CB7239" s="62"/>
      <c r="CC7239" s="62"/>
      <c r="CD7239" s="62"/>
      <c r="CE7239" s="62"/>
      <c r="CF7239" s="62"/>
      <c r="CL7239" s="56" t="s">
        <v>19044</v>
      </c>
      <c r="CM7239" s="56"/>
      <c r="CN7239" s="56"/>
      <c r="CO7239" s="52"/>
      <c r="CP7239" s="52"/>
      <c r="CQ7239" s="52"/>
      <c r="CR7239" s="52"/>
      <c r="CS7239" s="52"/>
      <c r="CT7239" s="52"/>
      <c r="CU7239" s="33"/>
      <c r="CV7239" s="33"/>
    </row>
    <row r="7240" spans="74:100">
      <c r="BV7240" s="62"/>
      <c r="BW7240" s="62"/>
      <c r="BX7240" s="62"/>
      <c r="BY7240" s="62"/>
      <c r="BZ7240" s="62"/>
      <c r="CA7240" s="62"/>
      <c r="CB7240" s="62"/>
      <c r="CC7240" s="62"/>
      <c r="CD7240" s="62"/>
      <c r="CE7240" s="62"/>
      <c r="CF7240" s="62"/>
      <c r="CL7240" s="56" t="s">
        <v>5159</v>
      </c>
      <c r="CM7240" s="56" t="s">
        <v>217</v>
      </c>
      <c r="CN7240" s="56" t="s">
        <v>217</v>
      </c>
      <c r="CO7240" s="52"/>
      <c r="CP7240" s="52"/>
      <c r="CQ7240" s="52"/>
      <c r="CR7240" s="52"/>
      <c r="CS7240" s="52"/>
      <c r="CT7240" s="52"/>
      <c r="CU7240" s="33"/>
      <c r="CV7240" s="33"/>
    </row>
    <row r="7241" spans="74:100">
      <c r="BV7241" s="62"/>
      <c r="BW7241" s="62"/>
      <c r="BX7241" s="62"/>
      <c r="BY7241" s="62"/>
      <c r="BZ7241" s="62"/>
      <c r="CA7241" s="62"/>
      <c r="CB7241" s="62"/>
      <c r="CC7241" s="62"/>
      <c r="CD7241" s="62"/>
      <c r="CE7241" s="62"/>
      <c r="CF7241" s="62"/>
      <c r="CL7241" s="56" t="s">
        <v>19045</v>
      </c>
      <c r="CM7241" s="56"/>
      <c r="CN7241" s="56"/>
      <c r="CO7241" s="52"/>
      <c r="CP7241" s="52"/>
      <c r="CQ7241" s="52"/>
      <c r="CR7241" s="52"/>
      <c r="CS7241" s="52"/>
      <c r="CT7241" s="52"/>
      <c r="CU7241" s="33"/>
      <c r="CV7241" s="33"/>
    </row>
    <row r="7242" spans="74:100">
      <c r="BV7242" s="62"/>
      <c r="BW7242" s="62"/>
      <c r="BX7242" s="62"/>
      <c r="BY7242" s="62"/>
      <c r="BZ7242" s="62"/>
      <c r="CA7242" s="62"/>
      <c r="CB7242" s="62"/>
      <c r="CC7242" s="62"/>
      <c r="CD7242" s="62"/>
      <c r="CE7242" s="62"/>
      <c r="CF7242" s="62"/>
      <c r="CL7242" s="56" t="s">
        <v>5160</v>
      </c>
      <c r="CM7242" s="56" t="s">
        <v>3118</v>
      </c>
      <c r="CN7242" s="56" t="s">
        <v>3118</v>
      </c>
      <c r="CO7242" s="52"/>
      <c r="CP7242" s="52"/>
      <c r="CQ7242" s="52"/>
      <c r="CR7242" s="52"/>
      <c r="CS7242" s="52"/>
      <c r="CT7242" s="52"/>
      <c r="CU7242" s="33"/>
      <c r="CV7242" s="33"/>
    </row>
    <row r="7243" spans="74:100">
      <c r="BV7243" s="62"/>
      <c r="BW7243" s="62"/>
      <c r="BX7243" s="62"/>
      <c r="BY7243" s="62"/>
      <c r="BZ7243" s="62"/>
      <c r="CA7243" s="62"/>
      <c r="CB7243" s="62"/>
      <c r="CC7243" s="62"/>
      <c r="CD7243" s="62"/>
      <c r="CE7243" s="62"/>
      <c r="CF7243" s="62"/>
      <c r="CL7243" s="56" t="s">
        <v>19046</v>
      </c>
      <c r="CM7243" s="56"/>
      <c r="CN7243" s="56"/>
      <c r="CO7243" s="52"/>
      <c r="CP7243" s="52"/>
      <c r="CQ7243" s="52"/>
      <c r="CR7243" s="52"/>
      <c r="CS7243" s="52"/>
      <c r="CT7243" s="52"/>
      <c r="CU7243" s="33"/>
      <c r="CV7243" s="33"/>
    </row>
    <row r="7244" spans="74:100">
      <c r="BV7244" s="62"/>
      <c r="BW7244" s="62"/>
      <c r="BX7244" s="62"/>
      <c r="BY7244" s="62"/>
      <c r="BZ7244" s="62"/>
      <c r="CA7244" s="62"/>
      <c r="CB7244" s="62"/>
      <c r="CC7244" s="62"/>
      <c r="CD7244" s="62"/>
      <c r="CE7244" s="62"/>
      <c r="CF7244" s="62"/>
      <c r="CL7244" s="56" t="s">
        <v>5161</v>
      </c>
      <c r="CM7244" s="56" t="s">
        <v>217</v>
      </c>
      <c r="CN7244" s="56" t="s">
        <v>217</v>
      </c>
      <c r="CO7244" s="52"/>
      <c r="CP7244" s="52"/>
      <c r="CQ7244" s="52"/>
      <c r="CR7244" s="52"/>
      <c r="CS7244" s="52"/>
      <c r="CT7244" s="52"/>
      <c r="CU7244" s="33"/>
      <c r="CV7244" s="33"/>
    </row>
    <row r="7245" spans="74:100">
      <c r="BV7245" s="62"/>
      <c r="BW7245" s="62"/>
      <c r="BX7245" s="62"/>
      <c r="BY7245" s="62"/>
      <c r="BZ7245" s="62"/>
      <c r="CA7245" s="62"/>
      <c r="CB7245" s="62"/>
      <c r="CC7245" s="62"/>
      <c r="CD7245" s="62"/>
      <c r="CE7245" s="62"/>
      <c r="CF7245" s="62"/>
      <c r="CL7245" s="56" t="s">
        <v>19046</v>
      </c>
      <c r="CM7245" s="56"/>
      <c r="CN7245" s="56"/>
      <c r="CO7245" s="52"/>
      <c r="CP7245" s="52"/>
      <c r="CQ7245" s="52"/>
      <c r="CR7245" s="52"/>
      <c r="CS7245" s="52"/>
      <c r="CT7245" s="52"/>
      <c r="CU7245" s="33"/>
      <c r="CV7245" s="33"/>
    </row>
    <row r="7246" spans="74:100">
      <c r="BV7246" s="62"/>
      <c r="BW7246" s="62"/>
      <c r="BX7246" s="62"/>
      <c r="BY7246" s="62"/>
      <c r="BZ7246" s="62"/>
      <c r="CA7246" s="62"/>
      <c r="CB7246" s="62"/>
      <c r="CC7246" s="62"/>
      <c r="CD7246" s="62"/>
      <c r="CE7246" s="62"/>
      <c r="CF7246" s="62"/>
      <c r="CL7246" s="56" t="s">
        <v>24870</v>
      </c>
      <c r="CM7246" s="56"/>
      <c r="CN7246" s="56"/>
      <c r="CO7246" s="52"/>
      <c r="CP7246" s="52"/>
      <c r="CQ7246" s="52"/>
      <c r="CR7246" s="52"/>
      <c r="CS7246" s="52"/>
      <c r="CT7246" s="52"/>
      <c r="CU7246" s="33"/>
      <c r="CV7246" s="33"/>
    </row>
    <row r="7247" spans="74:100">
      <c r="BV7247" s="62"/>
      <c r="BW7247" s="62"/>
      <c r="BX7247" s="62"/>
      <c r="BY7247" s="62"/>
      <c r="BZ7247" s="62"/>
      <c r="CA7247" s="62"/>
      <c r="CB7247" s="62"/>
      <c r="CC7247" s="62"/>
      <c r="CD7247" s="62"/>
      <c r="CE7247" s="62"/>
      <c r="CF7247" s="62"/>
      <c r="CL7247" s="56" t="s">
        <v>17574</v>
      </c>
      <c r="CM7247" s="56"/>
      <c r="CN7247" s="56"/>
      <c r="CO7247" s="52"/>
      <c r="CP7247" s="52"/>
      <c r="CQ7247" s="52"/>
      <c r="CR7247" s="52"/>
      <c r="CS7247" s="52"/>
      <c r="CT7247" s="52"/>
      <c r="CU7247" s="33"/>
      <c r="CV7247" s="33"/>
    </row>
    <row r="7248" spans="74:100">
      <c r="BV7248" s="62"/>
      <c r="BW7248" s="62"/>
      <c r="BX7248" s="62"/>
      <c r="BY7248" s="62"/>
      <c r="BZ7248" s="62"/>
      <c r="CA7248" s="62"/>
      <c r="CB7248" s="62"/>
      <c r="CC7248" s="62"/>
      <c r="CD7248" s="62"/>
      <c r="CE7248" s="62"/>
      <c r="CF7248" s="62"/>
      <c r="CL7248" s="56" t="s">
        <v>21969</v>
      </c>
      <c r="CM7248" s="56" t="s">
        <v>215</v>
      </c>
      <c r="CN7248" s="56" t="s">
        <v>215</v>
      </c>
      <c r="CO7248" s="52"/>
      <c r="CP7248" s="52"/>
      <c r="CQ7248" s="52"/>
      <c r="CR7248" s="52"/>
      <c r="CS7248" s="52"/>
      <c r="CT7248" s="52"/>
      <c r="CU7248" s="33"/>
      <c r="CV7248" s="33"/>
    </row>
    <row r="7249" spans="74:100">
      <c r="BV7249" s="62"/>
      <c r="BW7249" s="62"/>
      <c r="BX7249" s="62"/>
      <c r="BY7249" s="62"/>
      <c r="BZ7249" s="62"/>
      <c r="CA7249" s="62"/>
      <c r="CB7249" s="62"/>
      <c r="CC7249" s="62"/>
      <c r="CD7249" s="62"/>
      <c r="CE7249" s="62"/>
      <c r="CF7249" s="62"/>
      <c r="CL7249" s="56" t="s">
        <v>21970</v>
      </c>
      <c r="CM7249" s="56"/>
      <c r="CN7249" s="56"/>
      <c r="CO7249" s="52"/>
      <c r="CP7249" s="52"/>
      <c r="CQ7249" s="52"/>
      <c r="CR7249" s="52"/>
      <c r="CS7249" s="52"/>
      <c r="CT7249" s="52"/>
      <c r="CU7249" s="33"/>
      <c r="CV7249" s="33"/>
    </row>
    <row r="7250" spans="74:100">
      <c r="BV7250" s="62"/>
      <c r="BW7250" s="62"/>
      <c r="BX7250" s="62"/>
      <c r="BY7250" s="62"/>
      <c r="BZ7250" s="62"/>
      <c r="CA7250" s="62"/>
      <c r="CB7250" s="62"/>
      <c r="CC7250" s="62"/>
      <c r="CD7250" s="62"/>
      <c r="CE7250" s="62"/>
      <c r="CF7250" s="62"/>
      <c r="CL7250" s="56" t="s">
        <v>5162</v>
      </c>
      <c r="CM7250" s="56" t="s">
        <v>3118</v>
      </c>
      <c r="CN7250" s="56" t="s">
        <v>3118</v>
      </c>
      <c r="CO7250" s="52"/>
      <c r="CP7250" s="52"/>
      <c r="CQ7250" s="52"/>
      <c r="CR7250" s="52"/>
      <c r="CS7250" s="52"/>
      <c r="CT7250" s="52"/>
      <c r="CU7250" s="33"/>
      <c r="CV7250" s="33"/>
    </row>
    <row r="7251" spans="74:100">
      <c r="BV7251" s="62"/>
      <c r="BW7251" s="62"/>
      <c r="BX7251" s="62"/>
      <c r="BY7251" s="62"/>
      <c r="BZ7251" s="62"/>
      <c r="CA7251" s="62"/>
      <c r="CB7251" s="62"/>
      <c r="CC7251" s="62"/>
      <c r="CD7251" s="62"/>
      <c r="CE7251" s="62"/>
      <c r="CF7251" s="62"/>
      <c r="CL7251" s="56" t="s">
        <v>19047</v>
      </c>
      <c r="CM7251" s="56"/>
      <c r="CN7251" s="56"/>
      <c r="CO7251" s="52"/>
      <c r="CP7251" s="52"/>
      <c r="CQ7251" s="52"/>
      <c r="CR7251" s="52"/>
      <c r="CS7251" s="52"/>
      <c r="CT7251" s="52"/>
      <c r="CU7251" s="33"/>
      <c r="CV7251" s="33"/>
    </row>
    <row r="7252" spans="74:100">
      <c r="BV7252" s="62"/>
      <c r="BW7252" s="62"/>
      <c r="BX7252" s="62"/>
      <c r="BY7252" s="62"/>
      <c r="BZ7252" s="62"/>
      <c r="CA7252" s="62"/>
      <c r="CB7252" s="62"/>
      <c r="CC7252" s="62"/>
      <c r="CD7252" s="62"/>
      <c r="CE7252" s="62"/>
      <c r="CF7252" s="62"/>
      <c r="CL7252" s="56" t="s">
        <v>5163</v>
      </c>
      <c r="CM7252" s="56" t="s">
        <v>217</v>
      </c>
      <c r="CN7252" s="56" t="s">
        <v>217</v>
      </c>
      <c r="CO7252" s="52"/>
      <c r="CP7252" s="52"/>
      <c r="CQ7252" s="52"/>
      <c r="CR7252" s="52"/>
      <c r="CS7252" s="52"/>
      <c r="CT7252" s="52"/>
      <c r="CU7252" s="33"/>
      <c r="CV7252" s="33"/>
    </row>
    <row r="7253" spans="74:100">
      <c r="BV7253" s="62"/>
      <c r="BW7253" s="62"/>
      <c r="BX7253" s="62"/>
      <c r="BY7253" s="62"/>
      <c r="BZ7253" s="62"/>
      <c r="CA7253" s="62"/>
      <c r="CB7253" s="62"/>
      <c r="CC7253" s="62"/>
      <c r="CD7253" s="62"/>
      <c r="CE7253" s="62"/>
      <c r="CF7253" s="62"/>
      <c r="CL7253" s="56" t="s">
        <v>19048</v>
      </c>
      <c r="CM7253" s="56"/>
      <c r="CN7253" s="56"/>
      <c r="CO7253" s="52"/>
      <c r="CP7253" s="52"/>
      <c r="CQ7253" s="52"/>
      <c r="CR7253" s="52"/>
      <c r="CS7253" s="52"/>
      <c r="CT7253" s="52"/>
      <c r="CU7253" s="33"/>
      <c r="CV7253" s="33"/>
    </row>
    <row r="7254" spans="74:100">
      <c r="BV7254" s="62"/>
      <c r="BW7254" s="62"/>
      <c r="BX7254" s="62"/>
      <c r="BY7254" s="62"/>
      <c r="BZ7254" s="62"/>
      <c r="CA7254" s="62"/>
      <c r="CB7254" s="62"/>
      <c r="CC7254" s="62"/>
      <c r="CD7254" s="62"/>
      <c r="CE7254" s="62"/>
      <c r="CF7254" s="62"/>
      <c r="CL7254" s="56" t="s">
        <v>21971</v>
      </c>
      <c r="CM7254" s="56" t="s">
        <v>213</v>
      </c>
      <c r="CN7254" s="56" t="s">
        <v>213</v>
      </c>
      <c r="CO7254" s="52"/>
      <c r="CP7254" s="52"/>
      <c r="CQ7254" s="52"/>
      <c r="CR7254" s="52"/>
      <c r="CS7254" s="52"/>
      <c r="CT7254" s="52"/>
      <c r="CU7254" s="33"/>
      <c r="CV7254" s="33"/>
    </row>
    <row r="7255" spans="74:100">
      <c r="BV7255" s="62"/>
      <c r="BW7255" s="62"/>
      <c r="BX7255" s="62"/>
      <c r="BY7255" s="62"/>
      <c r="BZ7255" s="62"/>
      <c r="CA7255" s="62"/>
      <c r="CB7255" s="62"/>
      <c r="CC7255" s="62"/>
      <c r="CD7255" s="62"/>
      <c r="CE7255" s="62"/>
      <c r="CF7255" s="62"/>
      <c r="CL7255" s="56" t="s">
        <v>21972</v>
      </c>
      <c r="CM7255" s="56"/>
      <c r="CN7255" s="56"/>
      <c r="CO7255" s="52"/>
      <c r="CP7255" s="52"/>
      <c r="CQ7255" s="52"/>
      <c r="CR7255" s="52"/>
      <c r="CS7255" s="52"/>
      <c r="CT7255" s="52"/>
      <c r="CU7255" s="33"/>
      <c r="CV7255" s="33"/>
    </row>
    <row r="7256" spans="74:100">
      <c r="BV7256" s="62"/>
      <c r="BW7256" s="62"/>
      <c r="BX7256" s="62"/>
      <c r="BY7256" s="62"/>
      <c r="BZ7256" s="62"/>
      <c r="CA7256" s="62"/>
      <c r="CB7256" s="62"/>
      <c r="CC7256" s="62"/>
      <c r="CD7256" s="62"/>
      <c r="CE7256" s="62"/>
      <c r="CF7256" s="62"/>
      <c r="CL7256" s="56" t="s">
        <v>5164</v>
      </c>
      <c r="CM7256" s="56" t="s">
        <v>3118</v>
      </c>
      <c r="CN7256" s="56" t="s">
        <v>3118</v>
      </c>
      <c r="CO7256" s="52"/>
      <c r="CP7256" s="52"/>
      <c r="CQ7256" s="52"/>
      <c r="CR7256" s="52"/>
      <c r="CS7256" s="52"/>
      <c r="CT7256" s="52"/>
      <c r="CU7256" s="33"/>
      <c r="CV7256" s="33"/>
    </row>
    <row r="7257" spans="74:100">
      <c r="BV7257" s="62"/>
      <c r="BW7257" s="62"/>
      <c r="BX7257" s="62"/>
      <c r="BY7257" s="62"/>
      <c r="BZ7257" s="62"/>
      <c r="CA7257" s="62"/>
      <c r="CB7257" s="62"/>
      <c r="CC7257" s="62"/>
      <c r="CD7257" s="62"/>
      <c r="CE7257" s="62"/>
      <c r="CF7257" s="62"/>
      <c r="CL7257" s="56" t="s">
        <v>19049</v>
      </c>
      <c r="CM7257" s="56"/>
      <c r="CN7257" s="56"/>
      <c r="CO7257" s="52"/>
      <c r="CP7257" s="52"/>
      <c r="CQ7257" s="52"/>
      <c r="CR7257" s="52"/>
      <c r="CS7257" s="52"/>
      <c r="CT7257" s="52"/>
      <c r="CU7257" s="33"/>
      <c r="CV7257" s="33"/>
    </row>
    <row r="7258" spans="74:100">
      <c r="BV7258" s="62"/>
      <c r="BW7258" s="62"/>
      <c r="BX7258" s="62"/>
      <c r="BY7258" s="62"/>
      <c r="BZ7258" s="62"/>
      <c r="CA7258" s="62"/>
      <c r="CB7258" s="62"/>
      <c r="CC7258" s="62"/>
      <c r="CD7258" s="62"/>
      <c r="CE7258" s="62"/>
      <c r="CF7258" s="62"/>
      <c r="CL7258" s="56" t="s">
        <v>1805</v>
      </c>
      <c r="CM7258" s="56" t="s">
        <v>215</v>
      </c>
      <c r="CN7258" s="56" t="s">
        <v>215</v>
      </c>
      <c r="CO7258" s="52"/>
      <c r="CP7258" s="52"/>
      <c r="CQ7258" s="52"/>
      <c r="CR7258" s="52"/>
      <c r="CS7258" s="52"/>
      <c r="CT7258" s="52"/>
      <c r="CU7258" s="33"/>
      <c r="CV7258" s="33"/>
    </row>
    <row r="7259" spans="74:100">
      <c r="BV7259" s="62"/>
      <c r="BW7259" s="62"/>
      <c r="BX7259" s="62"/>
      <c r="BY7259" s="62"/>
      <c r="BZ7259" s="62"/>
      <c r="CA7259" s="62"/>
      <c r="CB7259" s="62"/>
      <c r="CC7259" s="62"/>
      <c r="CD7259" s="62"/>
      <c r="CE7259" s="62"/>
      <c r="CF7259" s="62"/>
      <c r="CL7259" s="56" t="s">
        <v>21973</v>
      </c>
      <c r="CM7259" s="56"/>
      <c r="CN7259" s="56"/>
      <c r="CO7259" s="52"/>
      <c r="CP7259" s="52"/>
      <c r="CQ7259" s="52"/>
      <c r="CR7259" s="52"/>
      <c r="CS7259" s="52"/>
      <c r="CT7259" s="52"/>
      <c r="CU7259" s="33"/>
      <c r="CV7259" s="33"/>
    </row>
    <row r="7260" spans="74:100">
      <c r="BV7260" s="62"/>
      <c r="BW7260" s="62"/>
      <c r="BX7260" s="62"/>
      <c r="BY7260" s="62"/>
      <c r="BZ7260" s="62"/>
      <c r="CA7260" s="62"/>
      <c r="CB7260" s="62"/>
      <c r="CC7260" s="62"/>
      <c r="CD7260" s="62"/>
      <c r="CE7260" s="62"/>
      <c r="CF7260" s="62"/>
      <c r="CL7260" s="56" t="s">
        <v>1806</v>
      </c>
      <c r="CM7260" s="56" t="s">
        <v>216</v>
      </c>
      <c r="CN7260" s="56" t="s">
        <v>216</v>
      </c>
      <c r="CO7260" s="52"/>
      <c r="CP7260" s="52"/>
      <c r="CQ7260" s="52"/>
      <c r="CR7260" s="52"/>
      <c r="CS7260" s="52"/>
      <c r="CT7260" s="52"/>
      <c r="CU7260" s="33"/>
      <c r="CV7260" s="33"/>
    </row>
    <row r="7261" spans="74:100">
      <c r="BV7261" s="62"/>
      <c r="BW7261" s="62"/>
      <c r="BX7261" s="62"/>
      <c r="BY7261" s="62"/>
      <c r="BZ7261" s="62"/>
      <c r="CA7261" s="62"/>
      <c r="CB7261" s="62"/>
      <c r="CC7261" s="62"/>
      <c r="CD7261" s="62"/>
      <c r="CE7261" s="62"/>
      <c r="CF7261" s="62"/>
      <c r="CL7261" s="56" t="s">
        <v>21974</v>
      </c>
      <c r="CM7261" s="56"/>
      <c r="CN7261" s="56"/>
      <c r="CO7261" s="52"/>
      <c r="CP7261" s="52"/>
      <c r="CQ7261" s="52"/>
      <c r="CR7261" s="52"/>
      <c r="CS7261" s="52"/>
      <c r="CT7261" s="52"/>
      <c r="CU7261" s="33"/>
      <c r="CV7261" s="33"/>
    </row>
    <row r="7262" spans="74:100">
      <c r="BV7262" s="62"/>
      <c r="BW7262" s="62"/>
      <c r="BX7262" s="62"/>
      <c r="BY7262" s="62"/>
      <c r="BZ7262" s="62"/>
      <c r="CA7262" s="62"/>
      <c r="CB7262" s="62"/>
      <c r="CC7262" s="62"/>
      <c r="CD7262" s="62"/>
      <c r="CE7262" s="62"/>
      <c r="CF7262" s="62"/>
      <c r="CL7262" s="56" t="s">
        <v>1807</v>
      </c>
      <c r="CM7262" s="56" t="s">
        <v>216</v>
      </c>
      <c r="CN7262" s="56" t="s">
        <v>216</v>
      </c>
      <c r="CO7262" s="52"/>
      <c r="CP7262" s="52"/>
      <c r="CQ7262" s="52"/>
      <c r="CR7262" s="52"/>
      <c r="CS7262" s="52"/>
      <c r="CT7262" s="52"/>
      <c r="CU7262" s="33"/>
      <c r="CV7262" s="33"/>
    </row>
    <row r="7263" spans="74:100">
      <c r="BV7263" s="62"/>
      <c r="BW7263" s="62"/>
      <c r="BX7263" s="62"/>
      <c r="BY7263" s="62"/>
      <c r="BZ7263" s="62"/>
      <c r="CA7263" s="62"/>
      <c r="CB7263" s="62"/>
      <c r="CC7263" s="62"/>
      <c r="CD7263" s="62"/>
      <c r="CE7263" s="62"/>
      <c r="CF7263" s="62"/>
      <c r="CL7263" s="56" t="s">
        <v>21975</v>
      </c>
      <c r="CM7263" s="56"/>
      <c r="CN7263" s="56"/>
      <c r="CO7263" s="52"/>
      <c r="CP7263" s="52"/>
      <c r="CQ7263" s="52"/>
      <c r="CR7263" s="52"/>
      <c r="CS7263" s="52"/>
      <c r="CT7263" s="52"/>
      <c r="CU7263" s="33"/>
      <c r="CV7263" s="33"/>
    </row>
    <row r="7264" spans="74:100">
      <c r="BV7264" s="62"/>
      <c r="BW7264" s="62"/>
      <c r="BX7264" s="62"/>
      <c r="BY7264" s="62"/>
      <c r="BZ7264" s="62"/>
      <c r="CA7264" s="62"/>
      <c r="CB7264" s="62"/>
      <c r="CC7264" s="62"/>
      <c r="CD7264" s="62"/>
      <c r="CE7264" s="62"/>
      <c r="CF7264" s="62"/>
      <c r="CL7264" s="56" t="s">
        <v>5166</v>
      </c>
      <c r="CM7264" s="56" t="s">
        <v>217</v>
      </c>
      <c r="CN7264" s="56" t="s">
        <v>217</v>
      </c>
      <c r="CO7264" s="52"/>
      <c r="CP7264" s="52"/>
      <c r="CQ7264" s="52"/>
      <c r="CR7264" s="52"/>
      <c r="CS7264" s="52"/>
      <c r="CT7264" s="52"/>
      <c r="CU7264" s="33"/>
      <c r="CV7264" s="33"/>
    </row>
    <row r="7265" spans="74:100">
      <c r="BV7265" s="62"/>
      <c r="BW7265" s="62"/>
      <c r="BX7265" s="62"/>
      <c r="BY7265" s="62"/>
      <c r="BZ7265" s="62"/>
      <c r="CA7265" s="62"/>
      <c r="CB7265" s="62"/>
      <c r="CC7265" s="62"/>
      <c r="CD7265" s="62"/>
      <c r="CE7265" s="62"/>
      <c r="CF7265" s="62"/>
      <c r="CL7265" s="56" t="s">
        <v>21976</v>
      </c>
      <c r="CM7265" s="56"/>
      <c r="CN7265" s="56"/>
      <c r="CO7265" s="52"/>
      <c r="CP7265" s="52"/>
      <c r="CQ7265" s="52"/>
      <c r="CR7265" s="52"/>
      <c r="CS7265" s="52"/>
      <c r="CT7265" s="52"/>
      <c r="CU7265" s="33"/>
      <c r="CV7265" s="33"/>
    </row>
    <row r="7266" spans="74:100">
      <c r="BV7266" s="62"/>
      <c r="BW7266" s="62"/>
      <c r="BX7266" s="62"/>
      <c r="BY7266" s="62"/>
      <c r="BZ7266" s="62"/>
      <c r="CA7266" s="62"/>
      <c r="CB7266" s="62"/>
      <c r="CC7266" s="62"/>
      <c r="CD7266" s="62"/>
      <c r="CE7266" s="62"/>
      <c r="CF7266" s="62"/>
      <c r="CL7266" s="56" t="s">
        <v>5167</v>
      </c>
      <c r="CM7266" s="56" t="s">
        <v>217</v>
      </c>
      <c r="CN7266" s="56" t="s">
        <v>217</v>
      </c>
      <c r="CO7266" s="52"/>
      <c r="CP7266" s="52"/>
      <c r="CQ7266" s="52"/>
      <c r="CR7266" s="52"/>
      <c r="CS7266" s="52"/>
      <c r="CT7266" s="52"/>
      <c r="CU7266" s="33"/>
      <c r="CV7266" s="33"/>
    </row>
    <row r="7267" spans="74:100">
      <c r="BV7267" s="62"/>
      <c r="BW7267" s="62"/>
      <c r="BX7267" s="62"/>
      <c r="BY7267" s="62"/>
      <c r="BZ7267" s="62"/>
      <c r="CA7267" s="62"/>
      <c r="CB7267" s="62"/>
      <c r="CC7267" s="62"/>
      <c r="CD7267" s="62"/>
      <c r="CE7267" s="62"/>
      <c r="CF7267" s="62"/>
      <c r="CL7267" s="56" t="s">
        <v>19050</v>
      </c>
      <c r="CM7267" s="56"/>
      <c r="CN7267" s="56"/>
      <c r="CO7267" s="52"/>
      <c r="CP7267" s="52"/>
      <c r="CQ7267" s="52"/>
      <c r="CR7267" s="52"/>
      <c r="CS7267" s="52"/>
      <c r="CT7267" s="52"/>
      <c r="CU7267" s="33"/>
      <c r="CV7267" s="33"/>
    </row>
    <row r="7268" spans="74:100">
      <c r="BV7268" s="62"/>
      <c r="BW7268" s="62"/>
      <c r="BX7268" s="62"/>
      <c r="BY7268" s="62"/>
      <c r="BZ7268" s="62"/>
      <c r="CA7268" s="62"/>
      <c r="CB7268" s="62"/>
      <c r="CC7268" s="62"/>
      <c r="CD7268" s="62"/>
      <c r="CE7268" s="62"/>
      <c r="CF7268" s="62"/>
      <c r="CL7268" s="56" t="s">
        <v>1808</v>
      </c>
      <c r="CM7268" s="56" t="s">
        <v>217</v>
      </c>
      <c r="CN7268" s="56" t="s">
        <v>217</v>
      </c>
      <c r="CO7268" s="52"/>
      <c r="CP7268" s="52"/>
      <c r="CQ7268" s="52"/>
      <c r="CR7268" s="52"/>
      <c r="CS7268" s="52"/>
      <c r="CT7268" s="52"/>
      <c r="CU7268" s="33"/>
      <c r="CV7268" s="33"/>
    </row>
    <row r="7269" spans="74:100">
      <c r="BV7269" s="62"/>
      <c r="BW7269" s="62"/>
      <c r="BX7269" s="62"/>
      <c r="BY7269" s="62"/>
      <c r="BZ7269" s="62"/>
      <c r="CA7269" s="62"/>
      <c r="CB7269" s="62"/>
      <c r="CC7269" s="62"/>
      <c r="CD7269" s="62"/>
      <c r="CE7269" s="62"/>
      <c r="CF7269" s="62"/>
      <c r="CL7269" s="56" t="s">
        <v>21977</v>
      </c>
      <c r="CM7269" s="56"/>
      <c r="CN7269" s="56"/>
      <c r="CO7269" s="52"/>
      <c r="CP7269" s="52"/>
      <c r="CQ7269" s="52"/>
      <c r="CR7269" s="52"/>
      <c r="CS7269" s="52"/>
      <c r="CT7269" s="52"/>
      <c r="CU7269" s="33"/>
      <c r="CV7269" s="33"/>
    </row>
    <row r="7270" spans="74:100">
      <c r="BV7270" s="62"/>
      <c r="BW7270" s="62"/>
      <c r="BX7270" s="62"/>
      <c r="BY7270" s="62"/>
      <c r="BZ7270" s="62"/>
      <c r="CA7270" s="62"/>
      <c r="CB7270" s="62"/>
      <c r="CC7270" s="62"/>
      <c r="CD7270" s="62"/>
      <c r="CE7270" s="62"/>
      <c r="CF7270" s="62"/>
      <c r="CL7270" s="56" t="s">
        <v>1810</v>
      </c>
      <c r="CM7270" s="56" t="s">
        <v>216</v>
      </c>
      <c r="CN7270" s="56" t="s">
        <v>216</v>
      </c>
      <c r="CO7270" s="52"/>
      <c r="CP7270" s="52"/>
      <c r="CQ7270" s="52"/>
      <c r="CR7270" s="52"/>
      <c r="CS7270" s="52"/>
      <c r="CT7270" s="52"/>
      <c r="CU7270" s="33"/>
      <c r="CV7270" s="33"/>
    </row>
    <row r="7271" spans="74:100">
      <c r="BV7271" s="62"/>
      <c r="BW7271" s="62"/>
      <c r="BX7271" s="62"/>
      <c r="BY7271" s="62"/>
      <c r="BZ7271" s="62"/>
      <c r="CA7271" s="62"/>
      <c r="CB7271" s="62"/>
      <c r="CC7271" s="62"/>
      <c r="CD7271" s="62"/>
      <c r="CE7271" s="62"/>
      <c r="CF7271" s="62"/>
      <c r="CL7271" s="56" t="s">
        <v>21978</v>
      </c>
      <c r="CM7271" s="56"/>
      <c r="CN7271" s="56"/>
      <c r="CO7271" s="52"/>
      <c r="CP7271" s="52"/>
      <c r="CQ7271" s="52"/>
      <c r="CR7271" s="52"/>
      <c r="CS7271" s="52"/>
      <c r="CT7271" s="52"/>
      <c r="CU7271" s="33"/>
      <c r="CV7271" s="33"/>
    </row>
    <row r="7272" spans="74:100">
      <c r="BV7272" s="62"/>
      <c r="BW7272" s="62"/>
      <c r="BX7272" s="62"/>
      <c r="BY7272" s="62"/>
      <c r="BZ7272" s="62"/>
      <c r="CA7272" s="62"/>
      <c r="CB7272" s="62"/>
      <c r="CC7272" s="62"/>
      <c r="CD7272" s="62"/>
      <c r="CE7272" s="62"/>
      <c r="CF7272" s="62"/>
      <c r="CL7272" s="56" t="s">
        <v>5168</v>
      </c>
      <c r="CM7272" s="56" t="s">
        <v>217</v>
      </c>
      <c r="CN7272" s="56" t="s">
        <v>217</v>
      </c>
      <c r="CO7272" s="52"/>
      <c r="CP7272" s="52"/>
      <c r="CQ7272" s="52"/>
      <c r="CR7272" s="52"/>
      <c r="CS7272" s="52"/>
      <c r="CT7272" s="52"/>
      <c r="CU7272" s="33"/>
      <c r="CV7272" s="33"/>
    </row>
    <row r="7273" spans="74:100">
      <c r="BV7273" s="62"/>
      <c r="BW7273" s="62"/>
      <c r="BX7273" s="62"/>
      <c r="BY7273" s="62"/>
      <c r="BZ7273" s="62"/>
      <c r="CA7273" s="62"/>
      <c r="CB7273" s="62"/>
      <c r="CC7273" s="62"/>
      <c r="CD7273" s="62"/>
      <c r="CE7273" s="62"/>
      <c r="CF7273" s="62"/>
      <c r="CL7273" s="56" t="s">
        <v>19051</v>
      </c>
      <c r="CM7273" s="56"/>
      <c r="CN7273" s="56"/>
      <c r="CO7273" s="52"/>
      <c r="CP7273" s="52"/>
      <c r="CQ7273" s="52"/>
      <c r="CR7273" s="52"/>
      <c r="CS7273" s="52"/>
      <c r="CT7273" s="52"/>
      <c r="CU7273" s="33"/>
      <c r="CV7273" s="33"/>
    </row>
    <row r="7274" spans="74:100">
      <c r="BV7274" s="62"/>
      <c r="BW7274" s="62"/>
      <c r="BX7274" s="62"/>
      <c r="BY7274" s="62"/>
      <c r="BZ7274" s="62"/>
      <c r="CA7274" s="62"/>
      <c r="CB7274" s="62"/>
      <c r="CC7274" s="62"/>
      <c r="CD7274" s="62"/>
      <c r="CE7274" s="62"/>
      <c r="CF7274" s="62"/>
      <c r="CL7274" s="56" t="s">
        <v>1811</v>
      </c>
      <c r="CM7274" s="56" t="s">
        <v>216</v>
      </c>
      <c r="CN7274" s="56" t="s">
        <v>216</v>
      </c>
      <c r="CO7274" s="52"/>
      <c r="CP7274" s="52"/>
      <c r="CQ7274" s="52"/>
      <c r="CR7274" s="52"/>
      <c r="CS7274" s="52"/>
      <c r="CT7274" s="52"/>
      <c r="CU7274" s="33"/>
      <c r="CV7274" s="33"/>
    </row>
    <row r="7275" spans="74:100">
      <c r="BV7275" s="62"/>
      <c r="BW7275" s="62"/>
      <c r="BX7275" s="62"/>
      <c r="BY7275" s="62"/>
      <c r="BZ7275" s="62"/>
      <c r="CA7275" s="62"/>
      <c r="CB7275" s="62"/>
      <c r="CC7275" s="62"/>
      <c r="CD7275" s="62"/>
      <c r="CE7275" s="62"/>
      <c r="CF7275" s="62"/>
      <c r="CL7275" s="56" t="s">
        <v>21979</v>
      </c>
      <c r="CM7275" s="56"/>
      <c r="CN7275" s="56"/>
      <c r="CO7275" s="52"/>
      <c r="CP7275" s="52"/>
      <c r="CQ7275" s="52"/>
      <c r="CR7275" s="52"/>
      <c r="CS7275" s="52"/>
      <c r="CT7275" s="52"/>
      <c r="CU7275" s="33"/>
      <c r="CV7275" s="33"/>
    </row>
    <row r="7276" spans="74:100">
      <c r="BV7276" s="62"/>
      <c r="BW7276" s="62"/>
      <c r="BX7276" s="62"/>
      <c r="BY7276" s="62"/>
      <c r="BZ7276" s="62"/>
      <c r="CA7276" s="62"/>
      <c r="CB7276" s="62"/>
      <c r="CC7276" s="62"/>
      <c r="CD7276" s="62"/>
      <c r="CE7276" s="62"/>
      <c r="CF7276" s="62"/>
      <c r="CL7276" s="56" t="s">
        <v>5169</v>
      </c>
      <c r="CM7276" s="56" t="s">
        <v>215</v>
      </c>
      <c r="CN7276" s="56" t="s">
        <v>215</v>
      </c>
      <c r="CO7276" s="52"/>
      <c r="CP7276" s="52"/>
      <c r="CQ7276" s="52"/>
      <c r="CR7276" s="52"/>
      <c r="CS7276" s="52"/>
      <c r="CT7276" s="52"/>
      <c r="CU7276" s="33"/>
      <c r="CV7276" s="33"/>
    </row>
    <row r="7277" spans="74:100">
      <c r="BV7277" s="62"/>
      <c r="BW7277" s="62"/>
      <c r="BX7277" s="62"/>
      <c r="BY7277" s="62"/>
      <c r="BZ7277" s="62"/>
      <c r="CA7277" s="62"/>
      <c r="CB7277" s="62"/>
      <c r="CC7277" s="62"/>
      <c r="CD7277" s="62"/>
      <c r="CE7277" s="62"/>
      <c r="CF7277" s="62"/>
      <c r="CL7277" s="56" t="s">
        <v>21980</v>
      </c>
      <c r="CM7277" s="56"/>
      <c r="CN7277" s="56"/>
      <c r="CO7277" s="52"/>
      <c r="CP7277" s="52"/>
      <c r="CQ7277" s="52"/>
      <c r="CR7277" s="52"/>
      <c r="CS7277" s="52"/>
      <c r="CT7277" s="52"/>
      <c r="CU7277" s="33"/>
      <c r="CV7277" s="33"/>
    </row>
    <row r="7278" spans="74:100">
      <c r="BV7278" s="62"/>
      <c r="BW7278" s="62"/>
      <c r="BX7278" s="62"/>
      <c r="BY7278" s="62"/>
      <c r="BZ7278" s="62"/>
      <c r="CA7278" s="62"/>
      <c r="CB7278" s="62"/>
      <c r="CC7278" s="62"/>
      <c r="CD7278" s="62"/>
      <c r="CE7278" s="62"/>
      <c r="CF7278" s="62"/>
      <c r="CL7278" s="56" t="s">
        <v>27905</v>
      </c>
      <c r="CM7278" s="56" t="s">
        <v>217</v>
      </c>
      <c r="CN7278" s="56" t="s">
        <v>217</v>
      </c>
      <c r="CO7278" s="52"/>
      <c r="CP7278" s="52"/>
      <c r="CQ7278" s="52"/>
      <c r="CR7278" s="52"/>
      <c r="CS7278" s="52"/>
      <c r="CT7278" s="52"/>
      <c r="CU7278" s="33"/>
      <c r="CV7278" s="33"/>
    </row>
    <row r="7279" spans="74:100">
      <c r="BV7279" s="62"/>
      <c r="BW7279" s="62"/>
      <c r="BX7279" s="62"/>
      <c r="BY7279" s="62"/>
      <c r="BZ7279" s="62"/>
      <c r="CA7279" s="62"/>
      <c r="CB7279" s="62"/>
      <c r="CC7279" s="62"/>
      <c r="CD7279" s="62"/>
      <c r="CE7279" s="62"/>
      <c r="CF7279" s="62"/>
      <c r="CL7279" s="56" t="s">
        <v>19049</v>
      </c>
      <c r="CM7279" s="56"/>
      <c r="CN7279" s="56"/>
      <c r="CO7279" s="52"/>
      <c r="CP7279" s="52"/>
      <c r="CQ7279" s="52"/>
      <c r="CR7279" s="52"/>
      <c r="CS7279" s="52"/>
      <c r="CT7279" s="52"/>
      <c r="CU7279" s="33"/>
      <c r="CV7279" s="33"/>
    </row>
    <row r="7280" spans="74:100">
      <c r="BV7280" s="62"/>
      <c r="BW7280" s="62"/>
      <c r="BX7280" s="62"/>
      <c r="BY7280" s="62"/>
      <c r="BZ7280" s="62"/>
      <c r="CA7280" s="62"/>
      <c r="CB7280" s="62"/>
      <c r="CC7280" s="62"/>
      <c r="CD7280" s="62"/>
      <c r="CE7280" s="62"/>
      <c r="CF7280" s="62"/>
      <c r="CL7280" s="56" t="s">
        <v>5170</v>
      </c>
      <c r="CM7280" s="56" t="s">
        <v>3118</v>
      </c>
      <c r="CN7280" s="56" t="s">
        <v>3118</v>
      </c>
      <c r="CO7280" s="52"/>
      <c r="CP7280" s="52"/>
      <c r="CQ7280" s="52"/>
      <c r="CR7280" s="52"/>
      <c r="CS7280" s="52"/>
      <c r="CT7280" s="52"/>
      <c r="CU7280" s="33"/>
      <c r="CV7280" s="33"/>
    </row>
    <row r="7281" spans="74:100">
      <c r="BV7281" s="62"/>
      <c r="BW7281" s="62"/>
      <c r="BX7281" s="62"/>
      <c r="BY7281" s="62"/>
      <c r="BZ7281" s="62"/>
      <c r="CA7281" s="62"/>
      <c r="CB7281" s="62"/>
      <c r="CC7281" s="62"/>
      <c r="CD7281" s="62"/>
      <c r="CE7281" s="62"/>
      <c r="CF7281" s="62"/>
      <c r="CL7281" s="56" t="s">
        <v>19052</v>
      </c>
      <c r="CM7281" s="56"/>
      <c r="CN7281" s="56"/>
      <c r="CO7281" s="52"/>
      <c r="CP7281" s="52"/>
      <c r="CQ7281" s="52"/>
      <c r="CR7281" s="52"/>
      <c r="CS7281" s="52"/>
      <c r="CT7281" s="52"/>
      <c r="CU7281" s="33"/>
      <c r="CV7281" s="33"/>
    </row>
    <row r="7282" spans="74:100">
      <c r="BV7282" s="62"/>
      <c r="BW7282" s="62"/>
      <c r="BX7282" s="62"/>
      <c r="BY7282" s="62"/>
      <c r="BZ7282" s="62"/>
      <c r="CA7282" s="62"/>
      <c r="CB7282" s="62"/>
      <c r="CC7282" s="62"/>
      <c r="CD7282" s="62"/>
      <c r="CE7282" s="62"/>
      <c r="CF7282" s="62"/>
      <c r="CL7282" s="56" t="s">
        <v>5171</v>
      </c>
      <c r="CM7282" s="56" t="s">
        <v>217</v>
      </c>
      <c r="CN7282" s="56" t="s">
        <v>217</v>
      </c>
      <c r="CO7282" s="52"/>
      <c r="CP7282" s="52"/>
      <c r="CQ7282" s="52"/>
      <c r="CR7282" s="52"/>
      <c r="CS7282" s="52"/>
      <c r="CT7282" s="52"/>
      <c r="CU7282" s="33"/>
      <c r="CV7282" s="33"/>
    </row>
    <row r="7283" spans="74:100">
      <c r="BV7283" s="62"/>
      <c r="BW7283" s="62"/>
      <c r="BX7283" s="62"/>
      <c r="BY7283" s="62"/>
      <c r="BZ7283" s="62"/>
      <c r="CA7283" s="62"/>
      <c r="CB7283" s="62"/>
      <c r="CC7283" s="62"/>
      <c r="CD7283" s="62"/>
      <c r="CE7283" s="62"/>
      <c r="CF7283" s="62"/>
      <c r="CL7283" s="56" t="s">
        <v>19053</v>
      </c>
      <c r="CM7283" s="56"/>
      <c r="CN7283" s="56"/>
      <c r="CO7283" s="52"/>
      <c r="CP7283" s="52"/>
      <c r="CQ7283" s="52"/>
      <c r="CR7283" s="52"/>
      <c r="CS7283" s="52"/>
      <c r="CT7283" s="52"/>
      <c r="CU7283" s="33"/>
      <c r="CV7283" s="33"/>
    </row>
    <row r="7284" spans="74:100">
      <c r="BV7284" s="62"/>
      <c r="BW7284" s="62"/>
      <c r="BX7284" s="62"/>
      <c r="BY7284" s="62"/>
      <c r="BZ7284" s="62"/>
      <c r="CA7284" s="62"/>
      <c r="CB7284" s="62"/>
      <c r="CC7284" s="62"/>
      <c r="CD7284" s="62"/>
      <c r="CE7284" s="62"/>
      <c r="CF7284" s="62"/>
      <c r="CL7284" s="56" t="s">
        <v>27906</v>
      </c>
      <c r="CM7284" s="56" t="s">
        <v>3118</v>
      </c>
      <c r="CN7284" s="56" t="s">
        <v>3118</v>
      </c>
      <c r="CO7284" s="52"/>
      <c r="CP7284" s="52"/>
      <c r="CQ7284" s="52"/>
      <c r="CR7284" s="52"/>
      <c r="CS7284" s="52"/>
      <c r="CT7284" s="52"/>
      <c r="CU7284" s="33"/>
      <c r="CV7284" s="33"/>
    </row>
    <row r="7285" spans="74:100">
      <c r="BV7285" s="62"/>
      <c r="BW7285" s="62"/>
      <c r="BX7285" s="62"/>
      <c r="BY7285" s="62"/>
      <c r="BZ7285" s="62"/>
      <c r="CA7285" s="62"/>
      <c r="CB7285" s="62"/>
      <c r="CC7285" s="62"/>
      <c r="CD7285" s="62"/>
      <c r="CE7285" s="62"/>
      <c r="CF7285" s="62"/>
      <c r="CL7285" s="56" t="s">
        <v>27907</v>
      </c>
      <c r="CM7285" s="56"/>
      <c r="CN7285" s="56"/>
      <c r="CO7285" s="52"/>
      <c r="CP7285" s="52"/>
      <c r="CQ7285" s="52"/>
      <c r="CR7285" s="52"/>
      <c r="CS7285" s="52"/>
      <c r="CT7285" s="52"/>
      <c r="CU7285" s="33"/>
      <c r="CV7285" s="33"/>
    </row>
    <row r="7286" spans="74:100">
      <c r="BV7286" s="62"/>
      <c r="BW7286" s="62"/>
      <c r="BX7286" s="62"/>
      <c r="BY7286" s="62"/>
      <c r="BZ7286" s="62"/>
      <c r="CA7286" s="62"/>
      <c r="CB7286" s="62"/>
      <c r="CC7286" s="62"/>
      <c r="CD7286" s="62"/>
      <c r="CE7286" s="62"/>
      <c r="CF7286" s="62"/>
      <c r="CL7286" s="56" t="s">
        <v>27908</v>
      </c>
      <c r="CM7286" s="56" t="s">
        <v>217</v>
      </c>
      <c r="CN7286" s="56" t="s">
        <v>217</v>
      </c>
      <c r="CO7286" s="52"/>
      <c r="CP7286" s="52"/>
      <c r="CQ7286" s="52"/>
      <c r="CR7286" s="52"/>
      <c r="CS7286" s="52"/>
      <c r="CT7286" s="52"/>
      <c r="CU7286" s="33"/>
      <c r="CV7286" s="33"/>
    </row>
    <row r="7287" spans="74:100">
      <c r="BV7287" s="62"/>
      <c r="BW7287" s="62"/>
      <c r="BX7287" s="62"/>
      <c r="BY7287" s="62"/>
      <c r="BZ7287" s="62"/>
      <c r="CA7287" s="62"/>
      <c r="CB7287" s="62"/>
      <c r="CC7287" s="62"/>
      <c r="CD7287" s="62"/>
      <c r="CE7287" s="62"/>
      <c r="CF7287" s="62"/>
      <c r="CL7287" s="56" t="s">
        <v>27909</v>
      </c>
      <c r="CM7287" s="56"/>
      <c r="CN7287" s="56"/>
      <c r="CO7287" s="52"/>
      <c r="CP7287" s="52"/>
      <c r="CQ7287" s="52"/>
      <c r="CR7287" s="52"/>
      <c r="CS7287" s="52"/>
      <c r="CT7287" s="52"/>
      <c r="CU7287" s="33"/>
      <c r="CV7287" s="33"/>
    </row>
    <row r="7288" spans="74:100">
      <c r="BV7288" s="62"/>
      <c r="BW7288" s="62"/>
      <c r="BX7288" s="62"/>
      <c r="BY7288" s="62"/>
      <c r="BZ7288" s="62"/>
      <c r="CA7288" s="62"/>
      <c r="CB7288" s="62"/>
      <c r="CC7288" s="62"/>
      <c r="CD7288" s="62"/>
      <c r="CE7288" s="62"/>
      <c r="CF7288" s="62"/>
      <c r="CL7288" s="56" t="s">
        <v>5172</v>
      </c>
      <c r="CM7288" s="56" t="s">
        <v>3118</v>
      </c>
      <c r="CN7288" s="56" t="s">
        <v>3118</v>
      </c>
      <c r="CO7288" s="52"/>
      <c r="CP7288" s="52"/>
      <c r="CQ7288" s="52"/>
      <c r="CR7288" s="52"/>
      <c r="CS7288" s="52"/>
      <c r="CT7288" s="52"/>
      <c r="CU7288" s="33"/>
      <c r="CV7288" s="33"/>
    </row>
    <row r="7289" spans="74:100">
      <c r="BV7289" s="62"/>
      <c r="BW7289" s="62"/>
      <c r="BX7289" s="62"/>
      <c r="BY7289" s="62"/>
      <c r="BZ7289" s="62"/>
      <c r="CA7289" s="62"/>
      <c r="CB7289" s="62"/>
      <c r="CC7289" s="62"/>
      <c r="CD7289" s="62"/>
      <c r="CE7289" s="62"/>
      <c r="CF7289" s="62"/>
      <c r="CL7289" s="56" t="s">
        <v>19054</v>
      </c>
      <c r="CM7289" s="56"/>
      <c r="CN7289" s="56"/>
      <c r="CO7289" s="52"/>
      <c r="CP7289" s="52"/>
      <c r="CQ7289" s="52"/>
      <c r="CR7289" s="52"/>
      <c r="CS7289" s="52"/>
      <c r="CT7289" s="52"/>
      <c r="CU7289" s="33"/>
      <c r="CV7289" s="33"/>
    </row>
    <row r="7290" spans="74:100">
      <c r="BV7290" s="62"/>
      <c r="BW7290" s="62"/>
      <c r="BX7290" s="62"/>
      <c r="BY7290" s="62"/>
      <c r="BZ7290" s="62"/>
      <c r="CA7290" s="62"/>
      <c r="CB7290" s="62"/>
      <c r="CC7290" s="62"/>
      <c r="CD7290" s="62"/>
      <c r="CE7290" s="62"/>
      <c r="CF7290" s="62"/>
      <c r="CL7290" s="56" t="s">
        <v>5173</v>
      </c>
      <c r="CM7290" s="56" t="s">
        <v>217</v>
      </c>
      <c r="CN7290" s="56" t="s">
        <v>217</v>
      </c>
      <c r="CO7290" s="52"/>
      <c r="CP7290" s="52"/>
      <c r="CQ7290" s="52"/>
      <c r="CR7290" s="52"/>
      <c r="CS7290" s="52"/>
      <c r="CT7290" s="52"/>
      <c r="CU7290" s="33"/>
      <c r="CV7290" s="33"/>
    </row>
    <row r="7291" spans="74:100">
      <c r="BV7291" s="62"/>
      <c r="BW7291" s="62"/>
      <c r="BX7291" s="62"/>
      <c r="BY7291" s="62"/>
      <c r="BZ7291" s="62"/>
      <c r="CA7291" s="62"/>
      <c r="CB7291" s="62"/>
      <c r="CC7291" s="62"/>
      <c r="CD7291" s="62"/>
      <c r="CE7291" s="62"/>
      <c r="CF7291" s="62"/>
      <c r="CL7291" s="56" t="s">
        <v>19054</v>
      </c>
      <c r="CM7291" s="56"/>
      <c r="CN7291" s="56"/>
      <c r="CO7291" s="52"/>
      <c r="CP7291" s="52"/>
      <c r="CQ7291" s="52"/>
      <c r="CR7291" s="52"/>
      <c r="CS7291" s="52"/>
      <c r="CT7291" s="52"/>
      <c r="CU7291" s="33"/>
      <c r="CV7291" s="33"/>
    </row>
    <row r="7292" spans="74:100">
      <c r="BV7292" s="62"/>
      <c r="BW7292" s="62"/>
      <c r="BX7292" s="62"/>
      <c r="BY7292" s="62"/>
      <c r="BZ7292" s="62"/>
      <c r="CA7292" s="62"/>
      <c r="CB7292" s="62"/>
      <c r="CC7292" s="62"/>
      <c r="CD7292" s="62"/>
      <c r="CE7292" s="62"/>
      <c r="CF7292" s="62"/>
      <c r="CL7292" s="56" t="s">
        <v>5174</v>
      </c>
      <c r="CM7292" s="56" t="s">
        <v>3118</v>
      </c>
      <c r="CN7292" s="56" t="s">
        <v>3118</v>
      </c>
      <c r="CO7292" s="52"/>
      <c r="CP7292" s="52"/>
      <c r="CQ7292" s="52"/>
      <c r="CR7292" s="52"/>
      <c r="CS7292" s="52"/>
      <c r="CT7292" s="52"/>
      <c r="CU7292" s="33"/>
      <c r="CV7292" s="33"/>
    </row>
    <row r="7293" spans="74:100">
      <c r="BV7293" s="62"/>
      <c r="BW7293" s="62"/>
      <c r="BX7293" s="62"/>
      <c r="BY7293" s="62"/>
      <c r="BZ7293" s="62"/>
      <c r="CA7293" s="62"/>
      <c r="CB7293" s="62"/>
      <c r="CC7293" s="62"/>
      <c r="CD7293" s="62"/>
      <c r="CE7293" s="62"/>
      <c r="CF7293" s="62"/>
      <c r="CL7293" s="56" t="s">
        <v>19055</v>
      </c>
      <c r="CM7293" s="56"/>
      <c r="CN7293" s="56"/>
      <c r="CO7293" s="52"/>
      <c r="CP7293" s="52"/>
      <c r="CQ7293" s="52"/>
      <c r="CR7293" s="52"/>
      <c r="CS7293" s="52"/>
      <c r="CT7293" s="52"/>
      <c r="CU7293" s="33"/>
      <c r="CV7293" s="33"/>
    </row>
    <row r="7294" spans="74:100">
      <c r="BV7294" s="62"/>
      <c r="BW7294" s="62"/>
      <c r="BX7294" s="62"/>
      <c r="BY7294" s="62"/>
      <c r="BZ7294" s="62"/>
      <c r="CA7294" s="62"/>
      <c r="CB7294" s="62"/>
      <c r="CC7294" s="62"/>
      <c r="CD7294" s="62"/>
      <c r="CE7294" s="62"/>
      <c r="CF7294" s="62"/>
      <c r="CL7294" s="56" t="s">
        <v>5175</v>
      </c>
      <c r="CM7294" s="56" t="s">
        <v>217</v>
      </c>
      <c r="CN7294" s="56" t="s">
        <v>217</v>
      </c>
      <c r="CO7294" s="52"/>
      <c r="CP7294" s="52"/>
      <c r="CQ7294" s="52"/>
      <c r="CR7294" s="52"/>
      <c r="CS7294" s="52"/>
      <c r="CT7294" s="52"/>
      <c r="CU7294" s="33"/>
      <c r="CV7294" s="33"/>
    </row>
    <row r="7295" spans="74:100">
      <c r="BV7295" s="62"/>
      <c r="BW7295" s="62"/>
      <c r="BX7295" s="62"/>
      <c r="BY7295" s="62"/>
      <c r="BZ7295" s="62"/>
      <c r="CA7295" s="62"/>
      <c r="CB7295" s="62"/>
      <c r="CC7295" s="62"/>
      <c r="CD7295" s="62"/>
      <c r="CE7295" s="62"/>
      <c r="CF7295" s="62"/>
      <c r="CL7295" s="56" t="s">
        <v>19056</v>
      </c>
      <c r="CM7295" s="56"/>
      <c r="CN7295" s="56"/>
      <c r="CO7295" s="52"/>
      <c r="CP7295" s="52"/>
      <c r="CQ7295" s="52"/>
      <c r="CR7295" s="52"/>
      <c r="CS7295" s="52"/>
      <c r="CT7295" s="52"/>
      <c r="CU7295" s="33"/>
      <c r="CV7295" s="33"/>
    </row>
    <row r="7296" spans="74:100">
      <c r="BV7296" s="62"/>
      <c r="BW7296" s="62"/>
      <c r="BX7296" s="62"/>
      <c r="BY7296" s="62"/>
      <c r="BZ7296" s="62"/>
      <c r="CA7296" s="62"/>
      <c r="CB7296" s="62"/>
      <c r="CC7296" s="62"/>
      <c r="CD7296" s="62"/>
      <c r="CE7296" s="62"/>
      <c r="CF7296" s="62"/>
      <c r="CL7296" s="56" t="s">
        <v>5176</v>
      </c>
      <c r="CM7296" s="56" t="s">
        <v>3118</v>
      </c>
      <c r="CN7296" s="56" t="s">
        <v>3118</v>
      </c>
      <c r="CO7296" s="52"/>
      <c r="CP7296" s="52"/>
      <c r="CQ7296" s="52"/>
      <c r="CR7296" s="52"/>
      <c r="CS7296" s="52"/>
      <c r="CT7296" s="52"/>
      <c r="CU7296" s="33"/>
      <c r="CV7296" s="33"/>
    </row>
    <row r="7297" spans="74:100">
      <c r="BV7297" s="62"/>
      <c r="BW7297" s="62"/>
      <c r="BX7297" s="62"/>
      <c r="BY7297" s="62"/>
      <c r="BZ7297" s="62"/>
      <c r="CA7297" s="62"/>
      <c r="CB7297" s="62"/>
      <c r="CC7297" s="62"/>
      <c r="CD7297" s="62"/>
      <c r="CE7297" s="62"/>
      <c r="CF7297" s="62"/>
      <c r="CL7297" s="56" t="s">
        <v>19057</v>
      </c>
      <c r="CM7297" s="56"/>
      <c r="CN7297" s="56"/>
      <c r="CO7297" s="52"/>
      <c r="CP7297" s="52"/>
      <c r="CQ7297" s="52"/>
      <c r="CR7297" s="52"/>
      <c r="CS7297" s="52"/>
      <c r="CT7297" s="52"/>
      <c r="CU7297" s="33"/>
      <c r="CV7297" s="33"/>
    </row>
    <row r="7298" spans="74:100">
      <c r="BV7298" s="62"/>
      <c r="BW7298" s="62"/>
      <c r="BX7298" s="62"/>
      <c r="BY7298" s="62"/>
      <c r="BZ7298" s="62"/>
      <c r="CA7298" s="62"/>
      <c r="CB7298" s="62"/>
      <c r="CC7298" s="62"/>
      <c r="CD7298" s="62"/>
      <c r="CE7298" s="62"/>
      <c r="CF7298" s="62"/>
      <c r="CL7298" s="56" t="s">
        <v>5177</v>
      </c>
      <c r="CM7298" s="56" t="s">
        <v>217</v>
      </c>
      <c r="CN7298" s="56" t="s">
        <v>217</v>
      </c>
      <c r="CO7298" s="52"/>
      <c r="CP7298" s="52"/>
      <c r="CQ7298" s="52"/>
      <c r="CR7298" s="52"/>
      <c r="CS7298" s="52"/>
      <c r="CT7298" s="52"/>
      <c r="CU7298" s="33"/>
      <c r="CV7298" s="33"/>
    </row>
    <row r="7299" spans="74:100">
      <c r="BV7299" s="62"/>
      <c r="BW7299" s="62"/>
      <c r="BX7299" s="62"/>
      <c r="BY7299" s="62"/>
      <c r="BZ7299" s="62"/>
      <c r="CA7299" s="62"/>
      <c r="CB7299" s="62"/>
      <c r="CC7299" s="62"/>
      <c r="CD7299" s="62"/>
      <c r="CE7299" s="62"/>
      <c r="CF7299" s="62"/>
      <c r="CL7299" s="56" t="s">
        <v>19058</v>
      </c>
      <c r="CM7299" s="56"/>
      <c r="CN7299" s="56"/>
      <c r="CO7299" s="52"/>
      <c r="CP7299" s="52"/>
      <c r="CQ7299" s="52"/>
      <c r="CR7299" s="52"/>
      <c r="CS7299" s="52"/>
      <c r="CT7299" s="52"/>
      <c r="CU7299" s="33"/>
      <c r="CV7299" s="33"/>
    </row>
    <row r="7300" spans="74:100">
      <c r="BV7300" s="62"/>
      <c r="BW7300" s="62"/>
      <c r="BX7300" s="62"/>
      <c r="BY7300" s="62"/>
      <c r="BZ7300" s="62"/>
      <c r="CA7300" s="62"/>
      <c r="CB7300" s="62"/>
      <c r="CC7300" s="62"/>
      <c r="CD7300" s="62"/>
      <c r="CE7300" s="62"/>
      <c r="CF7300" s="62"/>
      <c r="CL7300" s="56" t="s">
        <v>5178</v>
      </c>
      <c r="CM7300" s="56" t="s">
        <v>217</v>
      </c>
      <c r="CN7300" s="56" t="s">
        <v>217</v>
      </c>
      <c r="CO7300" s="52"/>
      <c r="CP7300" s="52"/>
      <c r="CQ7300" s="52"/>
      <c r="CR7300" s="52"/>
      <c r="CS7300" s="52"/>
      <c r="CT7300" s="52"/>
      <c r="CU7300" s="33"/>
      <c r="CV7300" s="33"/>
    </row>
    <row r="7301" spans="74:100">
      <c r="BV7301" s="62"/>
      <c r="BW7301" s="62"/>
      <c r="BX7301" s="62"/>
      <c r="BY7301" s="62"/>
      <c r="BZ7301" s="62"/>
      <c r="CA7301" s="62"/>
      <c r="CB7301" s="62"/>
      <c r="CC7301" s="62"/>
      <c r="CD7301" s="62"/>
      <c r="CE7301" s="62"/>
      <c r="CF7301" s="62"/>
      <c r="CL7301" s="56" t="s">
        <v>19059</v>
      </c>
      <c r="CM7301" s="56"/>
      <c r="CN7301" s="56"/>
      <c r="CO7301" s="52"/>
      <c r="CP7301" s="52"/>
      <c r="CQ7301" s="52"/>
      <c r="CR7301" s="52"/>
      <c r="CS7301" s="52"/>
      <c r="CT7301" s="52"/>
      <c r="CU7301" s="33"/>
      <c r="CV7301" s="33"/>
    </row>
    <row r="7302" spans="74:100">
      <c r="BV7302" s="62"/>
      <c r="BW7302" s="62"/>
      <c r="BX7302" s="62"/>
      <c r="BY7302" s="62"/>
      <c r="BZ7302" s="62"/>
      <c r="CA7302" s="62"/>
      <c r="CB7302" s="62"/>
      <c r="CC7302" s="62"/>
      <c r="CD7302" s="62"/>
      <c r="CE7302" s="62"/>
      <c r="CF7302" s="62"/>
      <c r="CL7302" s="56" t="s">
        <v>5179</v>
      </c>
      <c r="CM7302" s="56" t="s">
        <v>217</v>
      </c>
      <c r="CN7302" s="56" t="s">
        <v>217</v>
      </c>
      <c r="CO7302" s="52"/>
      <c r="CP7302" s="52"/>
      <c r="CQ7302" s="52"/>
      <c r="CR7302" s="52"/>
      <c r="CS7302" s="52"/>
      <c r="CT7302" s="52"/>
      <c r="CU7302" s="33"/>
      <c r="CV7302" s="33"/>
    </row>
    <row r="7303" spans="74:100">
      <c r="BV7303" s="62"/>
      <c r="BW7303" s="62"/>
      <c r="BX7303" s="62"/>
      <c r="BY7303" s="62"/>
      <c r="BZ7303" s="62"/>
      <c r="CA7303" s="62"/>
      <c r="CB7303" s="62"/>
      <c r="CC7303" s="62"/>
      <c r="CD7303" s="62"/>
      <c r="CE7303" s="62"/>
      <c r="CF7303" s="62"/>
      <c r="CL7303" s="56" t="s">
        <v>19060</v>
      </c>
      <c r="CM7303" s="56"/>
      <c r="CN7303" s="56"/>
      <c r="CO7303" s="52"/>
      <c r="CP7303" s="52"/>
      <c r="CQ7303" s="52"/>
      <c r="CR7303" s="52"/>
      <c r="CS7303" s="52"/>
      <c r="CT7303" s="52"/>
      <c r="CU7303" s="33"/>
      <c r="CV7303" s="33"/>
    </row>
    <row r="7304" spans="74:100">
      <c r="BV7304" s="62"/>
      <c r="BW7304" s="62"/>
      <c r="BX7304" s="62"/>
      <c r="BY7304" s="62"/>
      <c r="BZ7304" s="62"/>
      <c r="CA7304" s="62"/>
      <c r="CB7304" s="62"/>
      <c r="CC7304" s="62"/>
      <c r="CD7304" s="62"/>
      <c r="CE7304" s="62"/>
      <c r="CF7304" s="62"/>
      <c r="CL7304" s="56" t="s">
        <v>5180</v>
      </c>
      <c r="CM7304" s="56" t="s">
        <v>217</v>
      </c>
      <c r="CN7304" s="56" t="s">
        <v>217</v>
      </c>
      <c r="CO7304" s="52"/>
      <c r="CP7304" s="52"/>
      <c r="CQ7304" s="52"/>
      <c r="CR7304" s="52"/>
      <c r="CS7304" s="52"/>
      <c r="CT7304" s="52"/>
      <c r="CU7304" s="33"/>
      <c r="CV7304" s="33"/>
    </row>
    <row r="7305" spans="74:100">
      <c r="BV7305" s="62"/>
      <c r="BW7305" s="62"/>
      <c r="BX7305" s="62"/>
      <c r="BY7305" s="62"/>
      <c r="BZ7305" s="62"/>
      <c r="CA7305" s="62"/>
      <c r="CB7305" s="62"/>
      <c r="CC7305" s="62"/>
      <c r="CD7305" s="62"/>
      <c r="CE7305" s="62"/>
      <c r="CF7305" s="62"/>
      <c r="CL7305" s="56" t="s">
        <v>19061</v>
      </c>
      <c r="CM7305" s="56"/>
      <c r="CN7305" s="56"/>
      <c r="CO7305" s="52"/>
      <c r="CP7305" s="52"/>
      <c r="CQ7305" s="52"/>
      <c r="CR7305" s="52"/>
      <c r="CS7305" s="52"/>
      <c r="CT7305" s="52"/>
      <c r="CU7305" s="33"/>
      <c r="CV7305" s="33"/>
    </row>
    <row r="7306" spans="74:100">
      <c r="BV7306" s="62"/>
      <c r="BW7306" s="62"/>
      <c r="BX7306" s="62"/>
      <c r="BY7306" s="62"/>
      <c r="BZ7306" s="62"/>
      <c r="CA7306" s="62"/>
      <c r="CB7306" s="62"/>
      <c r="CC7306" s="62"/>
      <c r="CD7306" s="62"/>
      <c r="CE7306" s="62"/>
      <c r="CF7306" s="62"/>
      <c r="CL7306" s="56" t="s">
        <v>5181</v>
      </c>
      <c r="CM7306" s="56" t="s">
        <v>3118</v>
      </c>
      <c r="CN7306" s="56" t="s">
        <v>3118</v>
      </c>
      <c r="CO7306" s="52"/>
      <c r="CP7306" s="52"/>
      <c r="CQ7306" s="52"/>
      <c r="CR7306" s="52"/>
      <c r="CS7306" s="52"/>
      <c r="CT7306" s="52"/>
      <c r="CU7306" s="33"/>
      <c r="CV7306" s="33"/>
    </row>
    <row r="7307" spans="74:100">
      <c r="BV7307" s="62"/>
      <c r="BW7307" s="62"/>
      <c r="BX7307" s="62"/>
      <c r="BY7307" s="62"/>
      <c r="BZ7307" s="62"/>
      <c r="CA7307" s="62"/>
      <c r="CB7307" s="62"/>
      <c r="CC7307" s="62"/>
      <c r="CD7307" s="62"/>
      <c r="CE7307" s="62"/>
      <c r="CF7307" s="62"/>
      <c r="CL7307" s="56" t="s">
        <v>18487</v>
      </c>
      <c r="CM7307" s="56"/>
      <c r="CN7307" s="56"/>
      <c r="CO7307" s="52"/>
      <c r="CP7307" s="52"/>
      <c r="CQ7307" s="52"/>
      <c r="CR7307" s="52"/>
      <c r="CS7307" s="52"/>
      <c r="CT7307" s="52"/>
      <c r="CU7307" s="33"/>
      <c r="CV7307" s="33"/>
    </row>
    <row r="7308" spans="74:100">
      <c r="BV7308" s="62"/>
      <c r="BW7308" s="62"/>
      <c r="BX7308" s="62"/>
      <c r="BY7308" s="62"/>
      <c r="BZ7308" s="62"/>
      <c r="CA7308" s="62"/>
      <c r="CB7308" s="62"/>
      <c r="CC7308" s="62"/>
      <c r="CD7308" s="62"/>
      <c r="CE7308" s="62"/>
      <c r="CF7308" s="62"/>
      <c r="CL7308" s="56" t="s">
        <v>5182</v>
      </c>
      <c r="CM7308" s="56" t="s">
        <v>217</v>
      </c>
      <c r="CN7308" s="56" t="s">
        <v>217</v>
      </c>
      <c r="CO7308" s="52"/>
      <c r="CP7308" s="52"/>
      <c r="CQ7308" s="52"/>
      <c r="CR7308" s="52"/>
      <c r="CS7308" s="52"/>
      <c r="CT7308" s="52"/>
      <c r="CU7308" s="33"/>
      <c r="CV7308" s="33"/>
    </row>
    <row r="7309" spans="74:100">
      <c r="BV7309" s="62"/>
      <c r="BW7309" s="62"/>
      <c r="BX7309" s="62"/>
      <c r="BY7309" s="62"/>
      <c r="BZ7309" s="62"/>
      <c r="CA7309" s="62"/>
      <c r="CB7309" s="62"/>
      <c r="CC7309" s="62"/>
      <c r="CD7309" s="62"/>
      <c r="CE7309" s="62"/>
      <c r="CF7309" s="62"/>
      <c r="CL7309" s="56" t="s">
        <v>18487</v>
      </c>
      <c r="CM7309" s="56"/>
      <c r="CN7309" s="56"/>
      <c r="CO7309" s="52"/>
      <c r="CP7309" s="52"/>
      <c r="CQ7309" s="52"/>
      <c r="CR7309" s="52"/>
      <c r="CS7309" s="52"/>
      <c r="CT7309" s="52"/>
      <c r="CU7309" s="33"/>
      <c r="CV7309" s="33"/>
    </row>
    <row r="7310" spans="74:100">
      <c r="BV7310" s="62"/>
      <c r="BW7310" s="62"/>
      <c r="BX7310" s="62"/>
      <c r="BY7310" s="62"/>
      <c r="BZ7310" s="62"/>
      <c r="CA7310" s="62"/>
      <c r="CB7310" s="62"/>
      <c r="CC7310" s="62"/>
      <c r="CD7310" s="62"/>
      <c r="CE7310" s="62"/>
      <c r="CF7310" s="62"/>
      <c r="CL7310" s="56" t="s">
        <v>5183</v>
      </c>
      <c r="CM7310" s="56" t="s">
        <v>3118</v>
      </c>
      <c r="CN7310" s="56" t="s">
        <v>3118</v>
      </c>
      <c r="CO7310" s="52"/>
      <c r="CP7310" s="52"/>
      <c r="CQ7310" s="52"/>
      <c r="CR7310" s="52"/>
      <c r="CS7310" s="52"/>
      <c r="CT7310" s="52"/>
      <c r="CU7310" s="33"/>
      <c r="CV7310" s="33"/>
    </row>
    <row r="7311" spans="74:100">
      <c r="BV7311" s="62"/>
      <c r="BW7311" s="62"/>
      <c r="BX7311" s="62"/>
      <c r="BY7311" s="62"/>
      <c r="BZ7311" s="62"/>
      <c r="CA7311" s="62"/>
      <c r="CB7311" s="62"/>
      <c r="CC7311" s="62"/>
      <c r="CD7311" s="62"/>
      <c r="CE7311" s="62"/>
      <c r="CF7311" s="62"/>
      <c r="CL7311" s="56" t="s">
        <v>20161</v>
      </c>
      <c r="CM7311" s="56"/>
      <c r="CN7311" s="56"/>
      <c r="CO7311" s="52"/>
      <c r="CP7311" s="52"/>
      <c r="CQ7311" s="52"/>
      <c r="CR7311" s="52"/>
      <c r="CS7311" s="52"/>
      <c r="CT7311" s="52"/>
      <c r="CU7311" s="33"/>
      <c r="CV7311" s="33"/>
    </row>
    <row r="7312" spans="74:100">
      <c r="BV7312" s="62"/>
      <c r="BW7312" s="62"/>
      <c r="BX7312" s="62"/>
      <c r="BY7312" s="62"/>
      <c r="BZ7312" s="62"/>
      <c r="CA7312" s="62"/>
      <c r="CB7312" s="62"/>
      <c r="CC7312" s="62"/>
      <c r="CD7312" s="62"/>
      <c r="CE7312" s="62"/>
      <c r="CF7312" s="62"/>
      <c r="CL7312" s="56" t="s">
        <v>5184</v>
      </c>
      <c r="CM7312" s="56" t="s">
        <v>213</v>
      </c>
      <c r="CN7312" s="56" t="s">
        <v>213</v>
      </c>
      <c r="CO7312" s="52"/>
      <c r="CP7312" s="52"/>
      <c r="CQ7312" s="52"/>
      <c r="CR7312" s="52"/>
      <c r="CS7312" s="52"/>
      <c r="CT7312" s="52"/>
      <c r="CU7312" s="33"/>
      <c r="CV7312" s="33"/>
    </row>
    <row r="7313" spans="74:100">
      <c r="BV7313" s="62"/>
      <c r="BW7313" s="62"/>
      <c r="BX7313" s="62"/>
      <c r="BY7313" s="62"/>
      <c r="BZ7313" s="62"/>
      <c r="CA7313" s="62"/>
      <c r="CB7313" s="62"/>
      <c r="CC7313" s="62"/>
      <c r="CD7313" s="62"/>
      <c r="CE7313" s="62"/>
      <c r="CF7313" s="62"/>
      <c r="CL7313" s="56" t="s">
        <v>21981</v>
      </c>
      <c r="CM7313" s="56"/>
      <c r="CN7313" s="56"/>
      <c r="CO7313" s="52"/>
      <c r="CP7313" s="52"/>
      <c r="CQ7313" s="52"/>
      <c r="CR7313" s="52"/>
      <c r="CS7313" s="52"/>
      <c r="CT7313" s="52"/>
      <c r="CU7313" s="33"/>
      <c r="CV7313" s="33"/>
    </row>
    <row r="7314" spans="74:100">
      <c r="BV7314" s="62"/>
      <c r="BW7314" s="62"/>
      <c r="BX7314" s="62"/>
      <c r="BY7314" s="62"/>
      <c r="BZ7314" s="62"/>
      <c r="CA7314" s="62"/>
      <c r="CB7314" s="62"/>
      <c r="CC7314" s="62"/>
      <c r="CD7314" s="62"/>
      <c r="CE7314" s="62"/>
      <c r="CF7314" s="62"/>
      <c r="CL7314" s="56" t="s">
        <v>5185</v>
      </c>
      <c r="CM7314" s="56" t="s">
        <v>3118</v>
      </c>
      <c r="CN7314" s="56" t="s">
        <v>3118</v>
      </c>
      <c r="CO7314" s="52"/>
      <c r="CP7314" s="52"/>
      <c r="CQ7314" s="52"/>
      <c r="CR7314" s="52"/>
      <c r="CS7314" s="52"/>
      <c r="CT7314" s="52"/>
      <c r="CU7314" s="33"/>
      <c r="CV7314" s="33"/>
    </row>
    <row r="7315" spans="74:100">
      <c r="BV7315" s="62"/>
      <c r="BW7315" s="62"/>
      <c r="BX7315" s="62"/>
      <c r="BY7315" s="62"/>
      <c r="BZ7315" s="62"/>
      <c r="CA7315" s="62"/>
      <c r="CB7315" s="62"/>
      <c r="CC7315" s="62"/>
      <c r="CD7315" s="62"/>
      <c r="CE7315" s="62"/>
      <c r="CF7315" s="62"/>
      <c r="CL7315" s="56" t="s">
        <v>19062</v>
      </c>
      <c r="CM7315" s="56"/>
      <c r="CN7315" s="56"/>
      <c r="CO7315" s="52"/>
      <c r="CP7315" s="52"/>
      <c r="CQ7315" s="52"/>
      <c r="CR7315" s="52"/>
      <c r="CS7315" s="52"/>
      <c r="CT7315" s="52"/>
      <c r="CU7315" s="33"/>
      <c r="CV7315" s="33"/>
    </row>
    <row r="7316" spans="74:100">
      <c r="BV7316" s="62"/>
      <c r="BW7316" s="62"/>
      <c r="BX7316" s="62"/>
      <c r="BY7316" s="62"/>
      <c r="BZ7316" s="62"/>
      <c r="CA7316" s="62"/>
      <c r="CB7316" s="62"/>
      <c r="CC7316" s="62"/>
      <c r="CD7316" s="62"/>
      <c r="CE7316" s="62"/>
      <c r="CF7316" s="62"/>
      <c r="CL7316" s="56" t="s">
        <v>1812</v>
      </c>
      <c r="CM7316" s="56" t="s">
        <v>214</v>
      </c>
      <c r="CN7316" s="56" t="s">
        <v>214</v>
      </c>
      <c r="CO7316" s="52"/>
      <c r="CP7316" s="52"/>
      <c r="CQ7316" s="52"/>
      <c r="CR7316" s="52"/>
      <c r="CS7316" s="52"/>
      <c r="CT7316" s="52"/>
      <c r="CU7316" s="33"/>
      <c r="CV7316" s="33"/>
    </row>
    <row r="7317" spans="74:100">
      <c r="BV7317" s="62"/>
      <c r="BW7317" s="62"/>
      <c r="BX7317" s="62"/>
      <c r="BY7317" s="62"/>
      <c r="BZ7317" s="62"/>
      <c r="CA7317" s="62"/>
      <c r="CB7317" s="62"/>
      <c r="CC7317" s="62"/>
      <c r="CD7317" s="62"/>
      <c r="CE7317" s="62"/>
      <c r="CF7317" s="62"/>
      <c r="CL7317" s="56" t="s">
        <v>21982</v>
      </c>
      <c r="CM7317" s="56"/>
      <c r="CN7317" s="56"/>
      <c r="CO7317" s="52"/>
      <c r="CP7317" s="52"/>
      <c r="CQ7317" s="52"/>
      <c r="CR7317" s="52"/>
      <c r="CS7317" s="52"/>
      <c r="CT7317" s="52"/>
      <c r="CU7317" s="33"/>
      <c r="CV7317" s="33"/>
    </row>
    <row r="7318" spans="74:100">
      <c r="BV7318" s="62"/>
      <c r="BW7318" s="62"/>
      <c r="BX7318" s="62"/>
      <c r="BY7318" s="62"/>
      <c r="BZ7318" s="62"/>
      <c r="CA7318" s="62"/>
      <c r="CB7318" s="62"/>
      <c r="CC7318" s="62"/>
      <c r="CD7318" s="62"/>
      <c r="CE7318" s="62"/>
      <c r="CF7318" s="62"/>
      <c r="CL7318" s="56" t="s">
        <v>5186</v>
      </c>
      <c r="CM7318" s="56" t="s">
        <v>3118</v>
      </c>
      <c r="CN7318" s="56" t="s">
        <v>3118</v>
      </c>
      <c r="CO7318" s="52"/>
      <c r="CP7318" s="52"/>
      <c r="CQ7318" s="52"/>
      <c r="CR7318" s="52"/>
      <c r="CS7318" s="52"/>
      <c r="CT7318" s="52"/>
      <c r="CU7318" s="33"/>
      <c r="CV7318" s="33"/>
    </row>
    <row r="7319" spans="74:100">
      <c r="BV7319" s="62"/>
      <c r="BW7319" s="62"/>
      <c r="BX7319" s="62"/>
      <c r="BY7319" s="62"/>
      <c r="BZ7319" s="62"/>
      <c r="CA7319" s="62"/>
      <c r="CB7319" s="62"/>
      <c r="CC7319" s="62"/>
      <c r="CD7319" s="62"/>
      <c r="CE7319" s="62"/>
      <c r="CF7319" s="62"/>
      <c r="CL7319" s="56" t="s">
        <v>18838</v>
      </c>
      <c r="CM7319" s="56"/>
      <c r="CN7319" s="56"/>
      <c r="CO7319" s="52"/>
      <c r="CP7319" s="52"/>
      <c r="CQ7319" s="52"/>
      <c r="CR7319" s="52"/>
      <c r="CS7319" s="52"/>
      <c r="CT7319" s="52"/>
      <c r="CU7319" s="33"/>
      <c r="CV7319" s="33"/>
    </row>
    <row r="7320" spans="74:100">
      <c r="BV7320" s="62"/>
      <c r="BW7320" s="62"/>
      <c r="BX7320" s="62"/>
      <c r="BY7320" s="62"/>
      <c r="BZ7320" s="62"/>
      <c r="CA7320" s="62"/>
      <c r="CB7320" s="62"/>
      <c r="CC7320" s="62"/>
      <c r="CD7320" s="62"/>
      <c r="CE7320" s="62"/>
      <c r="CF7320" s="62"/>
      <c r="CL7320" s="56" t="s">
        <v>5187</v>
      </c>
      <c r="CM7320" s="56" t="s">
        <v>217</v>
      </c>
      <c r="CN7320" s="56" t="s">
        <v>217</v>
      </c>
      <c r="CO7320" s="52"/>
      <c r="CP7320" s="52"/>
      <c r="CQ7320" s="52"/>
      <c r="CR7320" s="52"/>
      <c r="CS7320" s="52"/>
      <c r="CT7320" s="52"/>
      <c r="CU7320" s="33"/>
      <c r="CV7320" s="33"/>
    </row>
    <row r="7321" spans="74:100">
      <c r="BV7321" s="62"/>
      <c r="BW7321" s="62"/>
      <c r="BX7321" s="62"/>
      <c r="BY7321" s="62"/>
      <c r="BZ7321" s="62"/>
      <c r="CA7321" s="62"/>
      <c r="CB7321" s="62"/>
      <c r="CC7321" s="62"/>
      <c r="CD7321" s="62"/>
      <c r="CE7321" s="62"/>
      <c r="CF7321" s="62"/>
      <c r="CL7321" s="56" t="s">
        <v>19063</v>
      </c>
      <c r="CM7321" s="56"/>
      <c r="CN7321" s="56"/>
      <c r="CO7321" s="52"/>
      <c r="CP7321" s="52"/>
      <c r="CQ7321" s="52"/>
      <c r="CR7321" s="52"/>
      <c r="CS7321" s="52"/>
      <c r="CT7321" s="52"/>
      <c r="CU7321" s="33"/>
      <c r="CV7321" s="33"/>
    </row>
    <row r="7322" spans="74:100">
      <c r="BV7322" s="62"/>
      <c r="BW7322" s="62"/>
      <c r="BX7322" s="62"/>
      <c r="BY7322" s="62"/>
      <c r="BZ7322" s="62"/>
      <c r="CA7322" s="62"/>
      <c r="CB7322" s="62"/>
      <c r="CC7322" s="62"/>
      <c r="CD7322" s="62"/>
      <c r="CE7322" s="62"/>
      <c r="CF7322" s="62"/>
      <c r="CL7322" s="56" t="s">
        <v>27910</v>
      </c>
      <c r="CM7322" s="56" t="s">
        <v>217</v>
      </c>
      <c r="CN7322" s="56" t="s">
        <v>217</v>
      </c>
      <c r="CO7322" s="52"/>
      <c r="CP7322" s="52"/>
      <c r="CQ7322" s="52"/>
      <c r="CR7322" s="52"/>
      <c r="CS7322" s="52"/>
      <c r="CT7322" s="52"/>
      <c r="CU7322" s="33"/>
      <c r="CV7322" s="33"/>
    </row>
    <row r="7323" spans="74:100">
      <c r="BV7323" s="62"/>
      <c r="BW7323" s="62"/>
      <c r="BX7323" s="62"/>
      <c r="BY7323" s="62"/>
      <c r="BZ7323" s="62"/>
      <c r="CA7323" s="62"/>
      <c r="CB7323" s="62"/>
      <c r="CC7323" s="62"/>
      <c r="CD7323" s="62"/>
      <c r="CE7323" s="62"/>
      <c r="CF7323" s="62"/>
      <c r="CL7323" s="56" t="s">
        <v>27911</v>
      </c>
      <c r="CM7323" s="56"/>
      <c r="CN7323" s="56"/>
      <c r="CO7323" s="52"/>
      <c r="CP7323" s="52"/>
      <c r="CQ7323" s="52"/>
      <c r="CR7323" s="52"/>
      <c r="CS7323" s="52"/>
      <c r="CT7323" s="52"/>
      <c r="CU7323" s="33"/>
      <c r="CV7323" s="33"/>
    </row>
    <row r="7324" spans="74:100">
      <c r="BV7324" s="62"/>
      <c r="BW7324" s="62"/>
      <c r="BX7324" s="62"/>
      <c r="BY7324" s="62"/>
      <c r="BZ7324" s="62"/>
      <c r="CA7324" s="62"/>
      <c r="CB7324" s="62"/>
      <c r="CC7324" s="62"/>
      <c r="CD7324" s="62"/>
      <c r="CE7324" s="62"/>
      <c r="CF7324" s="62"/>
      <c r="CL7324" s="56" t="s">
        <v>5188</v>
      </c>
      <c r="CM7324" s="56" t="s">
        <v>217</v>
      </c>
      <c r="CN7324" s="56" t="s">
        <v>217</v>
      </c>
      <c r="CO7324" s="52"/>
      <c r="CP7324" s="52"/>
      <c r="CQ7324" s="52"/>
      <c r="CR7324" s="52"/>
      <c r="CS7324" s="52"/>
      <c r="CT7324" s="52"/>
      <c r="CU7324" s="33"/>
      <c r="CV7324" s="33"/>
    </row>
    <row r="7325" spans="74:100">
      <c r="BV7325" s="62"/>
      <c r="BW7325" s="62"/>
      <c r="BX7325" s="62"/>
      <c r="BY7325" s="62"/>
      <c r="BZ7325" s="62"/>
      <c r="CA7325" s="62"/>
      <c r="CB7325" s="62"/>
      <c r="CC7325" s="62"/>
      <c r="CD7325" s="62"/>
      <c r="CE7325" s="62"/>
      <c r="CF7325" s="62"/>
      <c r="CL7325" s="56" t="s">
        <v>19064</v>
      </c>
      <c r="CM7325" s="56"/>
      <c r="CN7325" s="56"/>
      <c r="CO7325" s="52"/>
      <c r="CP7325" s="52"/>
      <c r="CQ7325" s="52"/>
      <c r="CR7325" s="52"/>
      <c r="CS7325" s="52"/>
      <c r="CT7325" s="52"/>
      <c r="CU7325" s="33"/>
      <c r="CV7325" s="33"/>
    </row>
    <row r="7326" spans="74:100">
      <c r="BV7326" s="62"/>
      <c r="BW7326" s="62"/>
      <c r="BX7326" s="62"/>
      <c r="BY7326" s="62"/>
      <c r="BZ7326" s="62"/>
      <c r="CA7326" s="62"/>
      <c r="CB7326" s="62"/>
      <c r="CC7326" s="62"/>
      <c r="CD7326" s="62"/>
      <c r="CE7326" s="62"/>
      <c r="CF7326" s="62"/>
      <c r="CL7326" s="56" t="s">
        <v>5189</v>
      </c>
      <c r="CM7326" s="56" t="s">
        <v>217</v>
      </c>
      <c r="CN7326" s="56" t="s">
        <v>217</v>
      </c>
      <c r="CO7326" s="52"/>
      <c r="CP7326" s="52"/>
      <c r="CQ7326" s="52"/>
      <c r="CR7326" s="52"/>
      <c r="CS7326" s="52"/>
      <c r="CT7326" s="52"/>
      <c r="CU7326" s="33"/>
      <c r="CV7326" s="33"/>
    </row>
    <row r="7327" spans="74:100">
      <c r="BV7327" s="62"/>
      <c r="BW7327" s="62"/>
      <c r="BX7327" s="62"/>
      <c r="BY7327" s="62"/>
      <c r="BZ7327" s="62"/>
      <c r="CA7327" s="62"/>
      <c r="CB7327" s="62"/>
      <c r="CC7327" s="62"/>
      <c r="CD7327" s="62"/>
      <c r="CE7327" s="62"/>
      <c r="CF7327" s="62"/>
      <c r="CL7327" s="56" t="s">
        <v>19065</v>
      </c>
      <c r="CM7327" s="56"/>
      <c r="CN7327" s="56"/>
      <c r="CO7327" s="52"/>
      <c r="CP7327" s="52"/>
      <c r="CQ7327" s="52"/>
      <c r="CR7327" s="52"/>
      <c r="CS7327" s="52"/>
      <c r="CT7327" s="52"/>
      <c r="CU7327" s="33"/>
      <c r="CV7327" s="33"/>
    </row>
    <row r="7328" spans="74:100">
      <c r="BV7328" s="62"/>
      <c r="BW7328" s="62"/>
      <c r="BX7328" s="62"/>
      <c r="BY7328" s="62"/>
      <c r="BZ7328" s="62"/>
      <c r="CA7328" s="62"/>
      <c r="CB7328" s="62"/>
      <c r="CC7328" s="62"/>
      <c r="CD7328" s="62"/>
      <c r="CE7328" s="62"/>
      <c r="CF7328" s="62"/>
      <c r="CL7328" s="56" t="s">
        <v>5190</v>
      </c>
      <c r="CM7328" s="56" t="s">
        <v>3118</v>
      </c>
      <c r="CN7328" s="56" t="s">
        <v>3118</v>
      </c>
      <c r="CO7328" s="52"/>
      <c r="CP7328" s="52"/>
      <c r="CQ7328" s="52"/>
      <c r="CR7328" s="52"/>
      <c r="CS7328" s="52"/>
      <c r="CT7328" s="52"/>
      <c r="CU7328" s="33"/>
      <c r="CV7328" s="33"/>
    </row>
    <row r="7329" spans="74:100">
      <c r="BV7329" s="62"/>
      <c r="BW7329" s="62"/>
      <c r="BX7329" s="62"/>
      <c r="BY7329" s="62"/>
      <c r="BZ7329" s="62"/>
      <c r="CA7329" s="62"/>
      <c r="CB7329" s="62"/>
      <c r="CC7329" s="62"/>
      <c r="CD7329" s="62"/>
      <c r="CE7329" s="62"/>
      <c r="CF7329" s="62"/>
      <c r="CL7329" s="56" t="s">
        <v>19066</v>
      </c>
      <c r="CM7329" s="56"/>
      <c r="CN7329" s="56"/>
      <c r="CO7329" s="52"/>
      <c r="CP7329" s="52"/>
      <c r="CQ7329" s="52"/>
      <c r="CR7329" s="52"/>
      <c r="CS7329" s="52"/>
      <c r="CT7329" s="52"/>
      <c r="CU7329" s="33"/>
      <c r="CV7329" s="33"/>
    </row>
    <row r="7330" spans="74:100">
      <c r="BV7330" s="62"/>
      <c r="BW7330" s="62"/>
      <c r="BX7330" s="62"/>
      <c r="BY7330" s="62"/>
      <c r="BZ7330" s="62"/>
      <c r="CA7330" s="62"/>
      <c r="CB7330" s="62"/>
      <c r="CC7330" s="62"/>
      <c r="CD7330" s="62"/>
      <c r="CE7330" s="62"/>
      <c r="CF7330" s="62"/>
      <c r="CL7330" s="56" t="s">
        <v>5191</v>
      </c>
      <c r="CM7330" s="56" t="s">
        <v>216</v>
      </c>
      <c r="CN7330" s="56" t="s">
        <v>216</v>
      </c>
      <c r="CO7330" s="52"/>
      <c r="CP7330" s="52"/>
      <c r="CQ7330" s="52"/>
      <c r="CR7330" s="52"/>
      <c r="CS7330" s="52"/>
      <c r="CT7330" s="52"/>
      <c r="CU7330" s="33"/>
      <c r="CV7330" s="33"/>
    </row>
    <row r="7331" spans="74:100">
      <c r="BV7331" s="62"/>
      <c r="BW7331" s="62"/>
      <c r="BX7331" s="62"/>
      <c r="BY7331" s="62"/>
      <c r="BZ7331" s="62"/>
      <c r="CA7331" s="62"/>
      <c r="CB7331" s="62"/>
      <c r="CC7331" s="62"/>
      <c r="CD7331" s="62"/>
      <c r="CE7331" s="62"/>
      <c r="CF7331" s="62"/>
      <c r="CL7331" s="56" t="s">
        <v>21983</v>
      </c>
      <c r="CM7331" s="56"/>
      <c r="CN7331" s="56"/>
      <c r="CO7331" s="52"/>
      <c r="CP7331" s="52"/>
      <c r="CQ7331" s="52"/>
      <c r="CR7331" s="52"/>
      <c r="CS7331" s="52"/>
      <c r="CT7331" s="52"/>
      <c r="CU7331" s="33"/>
      <c r="CV7331" s="33"/>
    </row>
    <row r="7332" spans="74:100">
      <c r="BV7332" s="62"/>
      <c r="BW7332" s="62"/>
      <c r="BX7332" s="62"/>
      <c r="BY7332" s="62"/>
      <c r="BZ7332" s="62"/>
      <c r="CA7332" s="62"/>
      <c r="CB7332" s="62"/>
      <c r="CC7332" s="62"/>
      <c r="CD7332" s="62"/>
      <c r="CE7332" s="62"/>
      <c r="CF7332" s="62"/>
      <c r="CL7332" s="56" t="s">
        <v>5192</v>
      </c>
      <c r="CM7332" s="56" t="s">
        <v>3118</v>
      </c>
      <c r="CN7332" s="56" t="s">
        <v>3118</v>
      </c>
      <c r="CO7332" s="52"/>
      <c r="CP7332" s="52"/>
      <c r="CQ7332" s="52"/>
      <c r="CR7332" s="52"/>
      <c r="CS7332" s="52"/>
      <c r="CT7332" s="52"/>
      <c r="CU7332" s="33"/>
      <c r="CV7332" s="33"/>
    </row>
    <row r="7333" spans="74:100">
      <c r="BV7333" s="62"/>
      <c r="BW7333" s="62"/>
      <c r="BX7333" s="62"/>
      <c r="BY7333" s="62"/>
      <c r="BZ7333" s="62"/>
      <c r="CA7333" s="62"/>
      <c r="CB7333" s="62"/>
      <c r="CC7333" s="62"/>
      <c r="CD7333" s="62"/>
      <c r="CE7333" s="62"/>
      <c r="CF7333" s="62"/>
      <c r="CL7333" s="56" t="s">
        <v>19067</v>
      </c>
      <c r="CM7333" s="56"/>
      <c r="CN7333" s="56"/>
      <c r="CO7333" s="52"/>
      <c r="CP7333" s="52"/>
      <c r="CQ7333" s="52"/>
      <c r="CR7333" s="52"/>
      <c r="CS7333" s="52"/>
      <c r="CT7333" s="52"/>
      <c r="CU7333" s="33"/>
      <c r="CV7333" s="33"/>
    </row>
    <row r="7334" spans="74:100">
      <c r="BV7334" s="62"/>
      <c r="BW7334" s="62"/>
      <c r="BX7334" s="62"/>
      <c r="BY7334" s="62"/>
      <c r="BZ7334" s="62"/>
      <c r="CA7334" s="62"/>
      <c r="CB7334" s="62"/>
      <c r="CC7334" s="62"/>
      <c r="CD7334" s="62"/>
      <c r="CE7334" s="62"/>
      <c r="CF7334" s="62"/>
      <c r="CL7334" s="56" t="s">
        <v>1813</v>
      </c>
      <c r="CM7334" s="56" t="s">
        <v>217</v>
      </c>
      <c r="CN7334" s="56" t="s">
        <v>217</v>
      </c>
      <c r="CO7334" s="52"/>
      <c r="CP7334" s="52"/>
      <c r="CQ7334" s="52"/>
      <c r="CR7334" s="52"/>
      <c r="CS7334" s="52"/>
      <c r="CT7334" s="52"/>
      <c r="CU7334" s="33"/>
      <c r="CV7334" s="33"/>
    </row>
    <row r="7335" spans="74:100">
      <c r="BV7335" s="62"/>
      <c r="BW7335" s="62"/>
      <c r="BX7335" s="62"/>
      <c r="BY7335" s="62"/>
      <c r="BZ7335" s="62"/>
      <c r="CA7335" s="62"/>
      <c r="CB7335" s="62"/>
      <c r="CC7335" s="62"/>
      <c r="CD7335" s="62"/>
      <c r="CE7335" s="62"/>
      <c r="CF7335" s="62"/>
      <c r="CL7335" s="56" t="s">
        <v>19068</v>
      </c>
      <c r="CM7335" s="56"/>
      <c r="CN7335" s="56"/>
      <c r="CO7335" s="52"/>
      <c r="CP7335" s="52"/>
      <c r="CQ7335" s="52"/>
      <c r="CR7335" s="52"/>
      <c r="CS7335" s="52"/>
      <c r="CT7335" s="52"/>
      <c r="CU7335" s="33"/>
      <c r="CV7335" s="33"/>
    </row>
    <row r="7336" spans="74:100">
      <c r="BV7336" s="62"/>
      <c r="BW7336" s="62"/>
      <c r="BX7336" s="62"/>
      <c r="BY7336" s="62"/>
      <c r="BZ7336" s="62"/>
      <c r="CA7336" s="62"/>
      <c r="CB7336" s="62"/>
      <c r="CC7336" s="62"/>
      <c r="CD7336" s="62"/>
      <c r="CE7336" s="62"/>
      <c r="CF7336" s="62"/>
      <c r="CL7336" s="56" t="s">
        <v>5193</v>
      </c>
      <c r="CM7336" s="56" t="s">
        <v>217</v>
      </c>
      <c r="CN7336" s="56" t="s">
        <v>217</v>
      </c>
      <c r="CO7336" s="52"/>
      <c r="CP7336" s="52"/>
      <c r="CQ7336" s="52"/>
      <c r="CR7336" s="52"/>
      <c r="CS7336" s="52"/>
      <c r="CT7336" s="52"/>
      <c r="CU7336" s="33"/>
      <c r="CV7336" s="33"/>
    </row>
    <row r="7337" spans="74:100">
      <c r="BV7337" s="62"/>
      <c r="BW7337" s="62"/>
      <c r="BX7337" s="62"/>
      <c r="BY7337" s="62"/>
      <c r="BZ7337" s="62"/>
      <c r="CA7337" s="62"/>
      <c r="CB7337" s="62"/>
      <c r="CC7337" s="62"/>
      <c r="CD7337" s="62"/>
      <c r="CE7337" s="62"/>
      <c r="CF7337" s="62"/>
      <c r="CL7337" s="56" t="s">
        <v>19069</v>
      </c>
      <c r="CM7337" s="56"/>
      <c r="CN7337" s="56"/>
      <c r="CO7337" s="52"/>
      <c r="CP7337" s="52"/>
      <c r="CQ7337" s="52"/>
      <c r="CR7337" s="52"/>
      <c r="CS7337" s="52"/>
      <c r="CT7337" s="52"/>
      <c r="CU7337" s="33"/>
      <c r="CV7337" s="33"/>
    </row>
    <row r="7338" spans="74:100">
      <c r="BV7338" s="62"/>
      <c r="BW7338" s="62"/>
      <c r="BX7338" s="62"/>
      <c r="BY7338" s="62"/>
      <c r="BZ7338" s="62"/>
      <c r="CA7338" s="62"/>
      <c r="CB7338" s="62"/>
      <c r="CC7338" s="62"/>
      <c r="CD7338" s="62"/>
      <c r="CE7338" s="62"/>
      <c r="CF7338" s="62"/>
      <c r="CL7338" s="56" t="s">
        <v>1814</v>
      </c>
      <c r="CM7338" s="56" t="s">
        <v>214</v>
      </c>
      <c r="CN7338" s="56" t="s">
        <v>214</v>
      </c>
      <c r="CO7338" s="52"/>
      <c r="CP7338" s="52"/>
      <c r="CQ7338" s="52"/>
      <c r="CR7338" s="52"/>
      <c r="CS7338" s="52"/>
      <c r="CT7338" s="52"/>
      <c r="CU7338" s="33"/>
      <c r="CV7338" s="33"/>
    </row>
    <row r="7339" spans="74:100">
      <c r="BV7339" s="62"/>
      <c r="BW7339" s="62"/>
      <c r="BX7339" s="62"/>
      <c r="BY7339" s="62"/>
      <c r="BZ7339" s="62"/>
      <c r="CA7339" s="62"/>
      <c r="CB7339" s="62"/>
      <c r="CC7339" s="62"/>
      <c r="CD7339" s="62"/>
      <c r="CE7339" s="62"/>
      <c r="CF7339" s="62"/>
      <c r="CL7339" s="56" t="s">
        <v>21984</v>
      </c>
      <c r="CM7339" s="56"/>
      <c r="CN7339" s="56"/>
      <c r="CO7339" s="52"/>
      <c r="CP7339" s="52"/>
      <c r="CQ7339" s="52"/>
      <c r="CR7339" s="52"/>
      <c r="CS7339" s="52"/>
      <c r="CT7339" s="52"/>
      <c r="CU7339" s="33"/>
      <c r="CV7339" s="33"/>
    </row>
    <row r="7340" spans="74:100">
      <c r="BV7340" s="62"/>
      <c r="BW7340" s="62"/>
      <c r="BX7340" s="62"/>
      <c r="BY7340" s="62"/>
      <c r="BZ7340" s="62"/>
      <c r="CA7340" s="62"/>
      <c r="CB7340" s="62"/>
      <c r="CC7340" s="62"/>
      <c r="CD7340" s="62"/>
      <c r="CE7340" s="62"/>
      <c r="CF7340" s="62"/>
      <c r="CL7340" s="56" t="s">
        <v>5194</v>
      </c>
      <c r="CM7340" s="56" t="s">
        <v>3118</v>
      </c>
      <c r="CN7340" s="56" t="s">
        <v>3118</v>
      </c>
      <c r="CO7340" s="52"/>
      <c r="CP7340" s="52"/>
      <c r="CQ7340" s="52"/>
      <c r="CR7340" s="52"/>
      <c r="CS7340" s="52"/>
      <c r="CT7340" s="52"/>
      <c r="CU7340" s="33"/>
      <c r="CV7340" s="33"/>
    </row>
    <row r="7341" spans="74:100">
      <c r="BV7341" s="62"/>
      <c r="BW7341" s="62"/>
      <c r="BX7341" s="62"/>
      <c r="BY7341" s="62"/>
      <c r="BZ7341" s="62"/>
      <c r="CA7341" s="62"/>
      <c r="CB7341" s="62"/>
      <c r="CC7341" s="62"/>
      <c r="CD7341" s="62"/>
      <c r="CE7341" s="62"/>
      <c r="CF7341" s="62"/>
      <c r="CL7341" s="56" t="s">
        <v>19070</v>
      </c>
      <c r="CM7341" s="56"/>
      <c r="CN7341" s="56"/>
      <c r="CO7341" s="52"/>
      <c r="CP7341" s="52"/>
      <c r="CQ7341" s="52"/>
      <c r="CR7341" s="52"/>
      <c r="CS7341" s="52"/>
      <c r="CT7341" s="52"/>
      <c r="CU7341" s="33"/>
      <c r="CV7341" s="33"/>
    </row>
    <row r="7342" spans="74:100">
      <c r="BV7342" s="62"/>
      <c r="BW7342" s="62"/>
      <c r="BX7342" s="62"/>
      <c r="BY7342" s="62"/>
      <c r="BZ7342" s="62"/>
      <c r="CA7342" s="62"/>
      <c r="CB7342" s="62"/>
      <c r="CC7342" s="62"/>
      <c r="CD7342" s="62"/>
      <c r="CE7342" s="62"/>
      <c r="CF7342" s="62"/>
      <c r="CL7342" s="56" t="s">
        <v>5195</v>
      </c>
      <c r="CM7342" s="56" t="s">
        <v>217</v>
      </c>
      <c r="CN7342" s="56" t="s">
        <v>217</v>
      </c>
      <c r="CO7342" s="52"/>
      <c r="CP7342" s="52"/>
      <c r="CQ7342" s="52"/>
      <c r="CR7342" s="52"/>
      <c r="CS7342" s="52"/>
      <c r="CT7342" s="52"/>
      <c r="CU7342" s="33"/>
      <c r="CV7342" s="33"/>
    </row>
    <row r="7343" spans="74:100">
      <c r="BV7343" s="62"/>
      <c r="BW7343" s="62"/>
      <c r="BX7343" s="62"/>
      <c r="BY7343" s="62"/>
      <c r="BZ7343" s="62"/>
      <c r="CA7343" s="62"/>
      <c r="CB7343" s="62"/>
      <c r="CC7343" s="62"/>
      <c r="CD7343" s="62"/>
      <c r="CE7343" s="62"/>
      <c r="CF7343" s="62"/>
      <c r="CL7343" s="56" t="s">
        <v>21985</v>
      </c>
      <c r="CM7343" s="56"/>
      <c r="CN7343" s="56"/>
      <c r="CO7343" s="52"/>
      <c r="CP7343" s="52"/>
      <c r="CQ7343" s="52"/>
      <c r="CR7343" s="52"/>
      <c r="CS7343" s="52"/>
      <c r="CT7343" s="52"/>
      <c r="CU7343" s="33"/>
      <c r="CV7343" s="33"/>
    </row>
    <row r="7344" spans="74:100">
      <c r="BV7344" s="62"/>
      <c r="BW7344" s="62"/>
      <c r="BX7344" s="62"/>
      <c r="BY7344" s="62"/>
      <c r="BZ7344" s="62"/>
      <c r="CA7344" s="62"/>
      <c r="CB7344" s="62"/>
      <c r="CC7344" s="62"/>
      <c r="CD7344" s="62"/>
      <c r="CE7344" s="62"/>
      <c r="CF7344" s="62"/>
      <c r="CL7344" s="56" t="s">
        <v>5196</v>
      </c>
      <c r="CM7344" s="56" t="s">
        <v>217</v>
      </c>
      <c r="CN7344" s="56" t="s">
        <v>217</v>
      </c>
      <c r="CO7344" s="52"/>
      <c r="CP7344" s="52"/>
      <c r="CQ7344" s="52"/>
      <c r="CR7344" s="52"/>
      <c r="CS7344" s="52"/>
      <c r="CT7344" s="52"/>
      <c r="CU7344" s="33"/>
      <c r="CV7344" s="33"/>
    </row>
    <row r="7345" spans="74:100">
      <c r="BV7345" s="62"/>
      <c r="BW7345" s="62"/>
      <c r="BX7345" s="62"/>
      <c r="BY7345" s="62"/>
      <c r="BZ7345" s="62"/>
      <c r="CA7345" s="62"/>
      <c r="CB7345" s="62"/>
      <c r="CC7345" s="62"/>
      <c r="CD7345" s="62"/>
      <c r="CE7345" s="62"/>
      <c r="CF7345" s="62"/>
      <c r="CL7345" s="56" t="s">
        <v>21986</v>
      </c>
      <c r="CM7345" s="56"/>
      <c r="CN7345" s="56"/>
      <c r="CO7345" s="52"/>
      <c r="CP7345" s="52"/>
      <c r="CQ7345" s="52"/>
      <c r="CR7345" s="52"/>
      <c r="CS7345" s="52"/>
      <c r="CT7345" s="52"/>
      <c r="CU7345" s="33"/>
      <c r="CV7345" s="33"/>
    </row>
    <row r="7346" spans="74:100">
      <c r="BV7346" s="62"/>
      <c r="BW7346" s="62"/>
      <c r="BX7346" s="62"/>
      <c r="BY7346" s="62"/>
      <c r="BZ7346" s="62"/>
      <c r="CA7346" s="62"/>
      <c r="CB7346" s="62"/>
      <c r="CC7346" s="62"/>
      <c r="CD7346" s="62"/>
      <c r="CE7346" s="62"/>
      <c r="CF7346" s="62"/>
      <c r="CL7346" s="56" t="s">
        <v>5197</v>
      </c>
      <c r="CM7346" s="56" t="s">
        <v>3118</v>
      </c>
      <c r="CN7346" s="56" t="s">
        <v>3118</v>
      </c>
      <c r="CO7346" s="52"/>
      <c r="CP7346" s="52"/>
      <c r="CQ7346" s="52"/>
      <c r="CR7346" s="52"/>
      <c r="CS7346" s="52"/>
      <c r="CT7346" s="52"/>
      <c r="CU7346" s="33"/>
      <c r="CV7346" s="33"/>
    </row>
    <row r="7347" spans="74:100">
      <c r="BV7347" s="62"/>
      <c r="BW7347" s="62"/>
      <c r="BX7347" s="62"/>
      <c r="BY7347" s="62"/>
      <c r="BZ7347" s="62"/>
      <c r="CA7347" s="62"/>
      <c r="CB7347" s="62"/>
      <c r="CC7347" s="62"/>
      <c r="CD7347" s="62"/>
      <c r="CE7347" s="62"/>
      <c r="CF7347" s="62"/>
      <c r="CL7347" s="56" t="s">
        <v>19071</v>
      </c>
      <c r="CM7347" s="56"/>
      <c r="CN7347" s="56"/>
      <c r="CO7347" s="52"/>
      <c r="CP7347" s="52"/>
      <c r="CQ7347" s="52"/>
      <c r="CR7347" s="52"/>
      <c r="CS7347" s="52"/>
      <c r="CT7347" s="52"/>
      <c r="CU7347" s="33"/>
      <c r="CV7347" s="33"/>
    </row>
    <row r="7348" spans="74:100">
      <c r="BV7348" s="62"/>
      <c r="BW7348" s="62"/>
      <c r="BX7348" s="62"/>
      <c r="BY7348" s="62"/>
      <c r="BZ7348" s="62"/>
      <c r="CA7348" s="62"/>
      <c r="CB7348" s="62"/>
      <c r="CC7348" s="62"/>
      <c r="CD7348" s="62"/>
      <c r="CE7348" s="62"/>
      <c r="CF7348" s="62"/>
      <c r="CL7348" s="56" t="s">
        <v>5198</v>
      </c>
      <c r="CM7348" s="56" t="s">
        <v>217</v>
      </c>
      <c r="CN7348" s="56" t="s">
        <v>217</v>
      </c>
      <c r="CO7348" s="52"/>
      <c r="CP7348" s="52"/>
      <c r="CQ7348" s="52"/>
      <c r="CR7348" s="52"/>
      <c r="CS7348" s="52"/>
      <c r="CT7348" s="52"/>
      <c r="CU7348" s="33"/>
      <c r="CV7348" s="33"/>
    </row>
    <row r="7349" spans="74:100">
      <c r="BV7349" s="62"/>
      <c r="BW7349" s="62"/>
      <c r="BX7349" s="62"/>
      <c r="BY7349" s="62"/>
      <c r="BZ7349" s="62"/>
      <c r="CA7349" s="62"/>
      <c r="CB7349" s="62"/>
      <c r="CC7349" s="62"/>
      <c r="CD7349" s="62"/>
      <c r="CE7349" s="62"/>
      <c r="CF7349" s="62"/>
      <c r="CL7349" s="56" t="s">
        <v>19072</v>
      </c>
      <c r="CM7349" s="56"/>
      <c r="CN7349" s="56"/>
      <c r="CO7349" s="52"/>
      <c r="CP7349" s="52"/>
      <c r="CQ7349" s="52"/>
      <c r="CR7349" s="52"/>
      <c r="CS7349" s="52"/>
      <c r="CT7349" s="52"/>
      <c r="CU7349" s="33"/>
      <c r="CV7349" s="33"/>
    </row>
    <row r="7350" spans="74:100">
      <c r="BV7350" s="62"/>
      <c r="BW7350" s="62"/>
      <c r="BX7350" s="62"/>
      <c r="BY7350" s="62"/>
      <c r="BZ7350" s="62"/>
      <c r="CA7350" s="62"/>
      <c r="CB7350" s="62"/>
      <c r="CC7350" s="62"/>
      <c r="CD7350" s="62"/>
      <c r="CE7350" s="62"/>
      <c r="CF7350" s="62"/>
      <c r="CL7350" s="56" t="s">
        <v>5199</v>
      </c>
      <c r="CM7350" s="56" t="s">
        <v>216</v>
      </c>
      <c r="CN7350" s="56" t="s">
        <v>216</v>
      </c>
      <c r="CO7350" s="52"/>
      <c r="CP7350" s="52"/>
      <c r="CQ7350" s="52"/>
      <c r="CR7350" s="52"/>
      <c r="CS7350" s="52"/>
      <c r="CT7350" s="52"/>
      <c r="CU7350" s="33"/>
      <c r="CV7350" s="33"/>
    </row>
    <row r="7351" spans="74:100">
      <c r="BV7351" s="62"/>
      <c r="BW7351" s="62"/>
      <c r="BX7351" s="62"/>
      <c r="BY7351" s="62"/>
      <c r="BZ7351" s="62"/>
      <c r="CA7351" s="62"/>
      <c r="CB7351" s="62"/>
      <c r="CC7351" s="62"/>
      <c r="CD7351" s="62"/>
      <c r="CE7351" s="62"/>
      <c r="CF7351" s="62"/>
      <c r="CL7351" s="56" t="s">
        <v>21987</v>
      </c>
      <c r="CM7351" s="56"/>
      <c r="CN7351" s="56"/>
      <c r="CO7351" s="52"/>
      <c r="CP7351" s="52"/>
      <c r="CQ7351" s="52"/>
      <c r="CR7351" s="52"/>
      <c r="CS7351" s="52"/>
      <c r="CT7351" s="52"/>
      <c r="CU7351" s="33"/>
      <c r="CV7351" s="33"/>
    </row>
    <row r="7352" spans="74:100">
      <c r="BV7352" s="62"/>
      <c r="BW7352" s="62"/>
      <c r="BX7352" s="62"/>
      <c r="BY7352" s="62"/>
      <c r="BZ7352" s="62"/>
      <c r="CA7352" s="62"/>
      <c r="CB7352" s="62"/>
      <c r="CC7352" s="62"/>
      <c r="CD7352" s="62"/>
      <c r="CE7352" s="62"/>
      <c r="CF7352" s="62"/>
      <c r="CL7352" s="56" t="s">
        <v>1815</v>
      </c>
      <c r="CM7352" s="56" t="s">
        <v>216</v>
      </c>
      <c r="CN7352" s="56" t="s">
        <v>216</v>
      </c>
      <c r="CO7352" s="52"/>
      <c r="CP7352" s="52"/>
      <c r="CQ7352" s="52"/>
      <c r="CR7352" s="52"/>
      <c r="CS7352" s="52"/>
      <c r="CT7352" s="52"/>
      <c r="CU7352" s="33"/>
      <c r="CV7352" s="33"/>
    </row>
    <row r="7353" spans="74:100">
      <c r="BV7353" s="62"/>
      <c r="BW7353" s="62"/>
      <c r="BX7353" s="62"/>
      <c r="BY7353" s="62"/>
      <c r="BZ7353" s="62"/>
      <c r="CA7353" s="62"/>
      <c r="CB7353" s="62"/>
      <c r="CC7353" s="62"/>
      <c r="CD7353" s="62"/>
      <c r="CE7353" s="62"/>
      <c r="CF7353" s="62"/>
      <c r="CL7353" s="56" t="s">
        <v>21988</v>
      </c>
      <c r="CM7353" s="56"/>
      <c r="CN7353" s="56"/>
      <c r="CO7353" s="52"/>
      <c r="CP7353" s="52"/>
      <c r="CQ7353" s="52"/>
      <c r="CR7353" s="52"/>
      <c r="CS7353" s="52"/>
      <c r="CT7353" s="52"/>
      <c r="CU7353" s="33"/>
      <c r="CV7353" s="33"/>
    </row>
    <row r="7354" spans="74:100">
      <c r="BV7354" s="62"/>
      <c r="BW7354" s="62"/>
      <c r="BX7354" s="62"/>
      <c r="BY7354" s="62"/>
      <c r="BZ7354" s="62"/>
      <c r="CA7354" s="62"/>
      <c r="CB7354" s="62"/>
      <c r="CC7354" s="62"/>
      <c r="CD7354" s="62"/>
      <c r="CE7354" s="62"/>
      <c r="CF7354" s="62"/>
      <c r="CL7354" s="56" t="s">
        <v>5200</v>
      </c>
      <c r="CM7354" s="56" t="s">
        <v>217</v>
      </c>
      <c r="CN7354" s="56" t="s">
        <v>217</v>
      </c>
      <c r="CO7354" s="52"/>
      <c r="CP7354" s="52"/>
      <c r="CQ7354" s="52"/>
      <c r="CR7354" s="52"/>
      <c r="CS7354" s="52"/>
      <c r="CT7354" s="52"/>
      <c r="CU7354" s="33"/>
      <c r="CV7354" s="33"/>
    </row>
    <row r="7355" spans="74:100">
      <c r="BV7355" s="62"/>
      <c r="BW7355" s="62"/>
      <c r="BX7355" s="62"/>
      <c r="BY7355" s="62"/>
      <c r="BZ7355" s="62"/>
      <c r="CA7355" s="62"/>
      <c r="CB7355" s="62"/>
      <c r="CC7355" s="62"/>
      <c r="CD7355" s="62"/>
      <c r="CE7355" s="62"/>
      <c r="CF7355" s="62"/>
      <c r="CL7355" s="56" t="s">
        <v>19073</v>
      </c>
      <c r="CM7355" s="56"/>
      <c r="CN7355" s="56"/>
      <c r="CO7355" s="52"/>
      <c r="CP7355" s="52"/>
      <c r="CQ7355" s="52"/>
      <c r="CR7355" s="52"/>
      <c r="CS7355" s="52"/>
      <c r="CT7355" s="52"/>
      <c r="CU7355" s="33"/>
      <c r="CV7355" s="33"/>
    </row>
    <row r="7356" spans="74:100">
      <c r="BV7356" s="62"/>
      <c r="BW7356" s="62"/>
      <c r="BX7356" s="62"/>
      <c r="BY7356" s="62"/>
      <c r="BZ7356" s="62"/>
      <c r="CA7356" s="62"/>
      <c r="CB7356" s="62"/>
      <c r="CC7356" s="62"/>
      <c r="CD7356" s="62"/>
      <c r="CE7356" s="62"/>
      <c r="CF7356" s="62"/>
      <c r="CL7356" s="56" t="s">
        <v>5201</v>
      </c>
      <c r="CM7356" s="56" t="s">
        <v>217</v>
      </c>
      <c r="CN7356" s="56" t="s">
        <v>217</v>
      </c>
      <c r="CO7356" s="52"/>
      <c r="CP7356" s="52"/>
      <c r="CQ7356" s="52"/>
      <c r="CR7356" s="52"/>
      <c r="CS7356" s="52"/>
      <c r="CT7356" s="52"/>
      <c r="CU7356" s="33"/>
      <c r="CV7356" s="33"/>
    </row>
    <row r="7357" spans="74:100">
      <c r="BV7357" s="62"/>
      <c r="BW7357" s="62"/>
      <c r="BX7357" s="62"/>
      <c r="BY7357" s="62"/>
      <c r="BZ7357" s="62"/>
      <c r="CA7357" s="62"/>
      <c r="CB7357" s="62"/>
      <c r="CC7357" s="62"/>
      <c r="CD7357" s="62"/>
      <c r="CE7357" s="62"/>
      <c r="CF7357" s="62"/>
      <c r="CL7357" s="56" t="s">
        <v>19074</v>
      </c>
      <c r="CM7357" s="56"/>
      <c r="CN7357" s="56"/>
      <c r="CO7357" s="52"/>
      <c r="CP7357" s="52"/>
      <c r="CQ7357" s="52"/>
      <c r="CR7357" s="52"/>
      <c r="CS7357" s="52"/>
      <c r="CT7357" s="52"/>
      <c r="CU7357" s="33"/>
      <c r="CV7357" s="33"/>
    </row>
    <row r="7358" spans="74:100">
      <c r="BV7358" s="62"/>
      <c r="BW7358" s="62"/>
      <c r="BX7358" s="62"/>
      <c r="BY7358" s="62"/>
      <c r="BZ7358" s="62"/>
      <c r="CA7358" s="62"/>
      <c r="CB7358" s="62"/>
      <c r="CC7358" s="62"/>
      <c r="CD7358" s="62"/>
      <c r="CE7358" s="62"/>
      <c r="CF7358" s="62"/>
      <c r="CL7358" s="56" t="s">
        <v>5202</v>
      </c>
      <c r="CM7358" s="56" t="s">
        <v>217</v>
      </c>
      <c r="CN7358" s="56" t="s">
        <v>217</v>
      </c>
      <c r="CO7358" s="52"/>
      <c r="CP7358" s="52"/>
      <c r="CQ7358" s="52"/>
      <c r="CR7358" s="52"/>
      <c r="CS7358" s="52"/>
      <c r="CT7358" s="52"/>
      <c r="CU7358" s="33"/>
      <c r="CV7358" s="33"/>
    </row>
    <row r="7359" spans="74:100">
      <c r="BV7359" s="62"/>
      <c r="BW7359" s="62"/>
      <c r="BX7359" s="62"/>
      <c r="BY7359" s="62"/>
      <c r="BZ7359" s="62"/>
      <c r="CA7359" s="62"/>
      <c r="CB7359" s="62"/>
      <c r="CC7359" s="62"/>
      <c r="CD7359" s="62"/>
      <c r="CE7359" s="62"/>
      <c r="CF7359" s="62"/>
      <c r="CL7359" s="56" t="s">
        <v>19075</v>
      </c>
      <c r="CM7359" s="56"/>
      <c r="CN7359" s="56"/>
      <c r="CO7359" s="52"/>
      <c r="CP7359" s="52"/>
      <c r="CQ7359" s="52"/>
      <c r="CR7359" s="52"/>
      <c r="CS7359" s="52"/>
      <c r="CT7359" s="52"/>
      <c r="CU7359" s="33"/>
      <c r="CV7359" s="33"/>
    </row>
    <row r="7360" spans="74:100">
      <c r="BV7360" s="62"/>
      <c r="BW7360" s="62"/>
      <c r="BX7360" s="62"/>
      <c r="BY7360" s="62"/>
      <c r="BZ7360" s="62"/>
      <c r="CA7360" s="62"/>
      <c r="CB7360" s="62"/>
      <c r="CC7360" s="62"/>
      <c r="CD7360" s="62"/>
      <c r="CE7360" s="62"/>
      <c r="CF7360" s="62"/>
      <c r="CL7360" s="56" t="s">
        <v>1816</v>
      </c>
      <c r="CM7360" s="56" t="s">
        <v>214</v>
      </c>
      <c r="CN7360" s="56" t="s">
        <v>214</v>
      </c>
      <c r="CO7360" s="52"/>
      <c r="CP7360" s="52"/>
      <c r="CQ7360" s="52"/>
      <c r="CR7360" s="52"/>
      <c r="CS7360" s="52"/>
      <c r="CT7360" s="52"/>
      <c r="CU7360" s="33"/>
      <c r="CV7360" s="33"/>
    </row>
    <row r="7361" spans="74:100">
      <c r="BV7361" s="62"/>
      <c r="BW7361" s="62"/>
      <c r="BX7361" s="62"/>
      <c r="BY7361" s="62"/>
      <c r="BZ7361" s="62"/>
      <c r="CA7361" s="62"/>
      <c r="CB7361" s="62"/>
      <c r="CC7361" s="62"/>
      <c r="CD7361" s="62"/>
      <c r="CE7361" s="62"/>
      <c r="CF7361" s="62"/>
      <c r="CL7361" s="56" t="s">
        <v>21989</v>
      </c>
      <c r="CM7361" s="56"/>
      <c r="CN7361" s="56"/>
      <c r="CO7361" s="52"/>
      <c r="CP7361" s="52"/>
      <c r="CQ7361" s="52"/>
      <c r="CR7361" s="52"/>
      <c r="CS7361" s="52"/>
      <c r="CT7361" s="52"/>
      <c r="CU7361" s="33"/>
      <c r="CV7361" s="33"/>
    </row>
    <row r="7362" spans="74:100">
      <c r="BV7362" s="62"/>
      <c r="BW7362" s="62"/>
      <c r="BX7362" s="62"/>
      <c r="BY7362" s="62"/>
      <c r="BZ7362" s="62"/>
      <c r="CA7362" s="62"/>
      <c r="CB7362" s="62"/>
      <c r="CC7362" s="62"/>
      <c r="CD7362" s="62"/>
      <c r="CE7362" s="62"/>
      <c r="CF7362" s="62"/>
      <c r="CL7362" s="56" t="s">
        <v>1817</v>
      </c>
      <c r="CM7362" s="56" t="s">
        <v>216</v>
      </c>
      <c r="CN7362" s="56" t="s">
        <v>216</v>
      </c>
      <c r="CO7362" s="52"/>
      <c r="CP7362" s="52"/>
      <c r="CQ7362" s="52"/>
      <c r="CR7362" s="52"/>
      <c r="CS7362" s="52"/>
      <c r="CT7362" s="52"/>
      <c r="CU7362" s="33"/>
      <c r="CV7362" s="33"/>
    </row>
    <row r="7363" spans="74:100">
      <c r="BV7363" s="62"/>
      <c r="BW7363" s="62"/>
      <c r="BX7363" s="62"/>
      <c r="BY7363" s="62"/>
      <c r="BZ7363" s="62"/>
      <c r="CA7363" s="62"/>
      <c r="CB7363" s="62"/>
      <c r="CC7363" s="62"/>
      <c r="CD7363" s="62"/>
      <c r="CE7363" s="62"/>
      <c r="CF7363" s="62"/>
      <c r="CL7363" s="56" t="s">
        <v>21990</v>
      </c>
      <c r="CM7363" s="56"/>
      <c r="CN7363" s="56"/>
      <c r="CO7363" s="52"/>
      <c r="CP7363" s="52"/>
      <c r="CQ7363" s="52"/>
      <c r="CR7363" s="52"/>
      <c r="CS7363" s="52"/>
      <c r="CT7363" s="52"/>
      <c r="CU7363" s="33"/>
      <c r="CV7363" s="33"/>
    </row>
    <row r="7364" spans="74:100">
      <c r="BV7364" s="62"/>
      <c r="BW7364" s="62"/>
      <c r="BX7364" s="62"/>
      <c r="BY7364" s="62"/>
      <c r="BZ7364" s="62"/>
      <c r="CA7364" s="62"/>
      <c r="CB7364" s="62"/>
      <c r="CC7364" s="62"/>
      <c r="CD7364" s="62"/>
      <c r="CE7364" s="62"/>
      <c r="CF7364" s="62"/>
      <c r="CL7364" s="56" t="s">
        <v>5203</v>
      </c>
      <c r="CM7364" s="56" t="s">
        <v>217</v>
      </c>
      <c r="CN7364" s="56" t="s">
        <v>217</v>
      </c>
      <c r="CO7364" s="52"/>
      <c r="CP7364" s="52"/>
      <c r="CQ7364" s="52"/>
      <c r="CR7364" s="52"/>
      <c r="CS7364" s="52"/>
      <c r="CT7364" s="52"/>
      <c r="CU7364" s="33"/>
      <c r="CV7364" s="33"/>
    </row>
    <row r="7365" spans="74:100">
      <c r="BV7365" s="62"/>
      <c r="BW7365" s="62"/>
      <c r="BX7365" s="62"/>
      <c r="BY7365" s="62"/>
      <c r="BZ7365" s="62"/>
      <c r="CA7365" s="62"/>
      <c r="CB7365" s="62"/>
      <c r="CC7365" s="62"/>
      <c r="CD7365" s="62"/>
      <c r="CE7365" s="62"/>
      <c r="CF7365" s="62"/>
      <c r="CL7365" s="56" t="s">
        <v>19076</v>
      </c>
      <c r="CM7365" s="56"/>
      <c r="CN7365" s="56"/>
      <c r="CO7365" s="52"/>
      <c r="CP7365" s="52"/>
      <c r="CQ7365" s="52"/>
      <c r="CR7365" s="52"/>
      <c r="CS7365" s="52"/>
      <c r="CT7365" s="52"/>
      <c r="CU7365" s="33"/>
      <c r="CV7365" s="33"/>
    </row>
    <row r="7366" spans="74:100">
      <c r="BV7366" s="62"/>
      <c r="BW7366" s="62"/>
      <c r="BX7366" s="62"/>
      <c r="BY7366" s="62"/>
      <c r="BZ7366" s="62"/>
      <c r="CA7366" s="62"/>
      <c r="CB7366" s="62"/>
      <c r="CC7366" s="62"/>
      <c r="CD7366" s="62"/>
      <c r="CE7366" s="62"/>
      <c r="CF7366" s="62"/>
      <c r="CL7366" s="56" t="s">
        <v>5204</v>
      </c>
      <c r="CM7366" s="56" t="s">
        <v>217</v>
      </c>
      <c r="CN7366" s="56" t="s">
        <v>217</v>
      </c>
      <c r="CO7366" s="52"/>
      <c r="CP7366" s="52"/>
      <c r="CQ7366" s="52"/>
      <c r="CR7366" s="52"/>
      <c r="CS7366" s="52"/>
      <c r="CT7366" s="52"/>
      <c r="CU7366" s="33"/>
      <c r="CV7366" s="33"/>
    </row>
    <row r="7367" spans="74:100">
      <c r="BV7367" s="62"/>
      <c r="BW7367" s="62"/>
      <c r="BX7367" s="62"/>
      <c r="BY7367" s="62"/>
      <c r="BZ7367" s="62"/>
      <c r="CA7367" s="62"/>
      <c r="CB7367" s="62"/>
      <c r="CC7367" s="62"/>
      <c r="CD7367" s="62"/>
      <c r="CE7367" s="62"/>
      <c r="CF7367" s="62"/>
      <c r="CL7367" s="56" t="s">
        <v>19077</v>
      </c>
      <c r="CM7367" s="56"/>
      <c r="CN7367" s="56"/>
      <c r="CO7367" s="52"/>
      <c r="CP7367" s="52"/>
      <c r="CQ7367" s="52"/>
      <c r="CR7367" s="52"/>
      <c r="CS7367" s="52"/>
      <c r="CT7367" s="52"/>
      <c r="CU7367" s="33"/>
      <c r="CV7367" s="33"/>
    </row>
    <row r="7368" spans="74:100">
      <c r="BV7368" s="62"/>
      <c r="BW7368" s="62"/>
      <c r="BX7368" s="62"/>
      <c r="BY7368" s="62"/>
      <c r="BZ7368" s="62"/>
      <c r="CA7368" s="62"/>
      <c r="CB7368" s="62"/>
      <c r="CC7368" s="62"/>
      <c r="CD7368" s="62"/>
      <c r="CE7368" s="62"/>
      <c r="CF7368" s="62"/>
      <c r="CL7368" s="56" t="s">
        <v>5205</v>
      </c>
      <c r="CM7368" s="56" t="s">
        <v>217</v>
      </c>
      <c r="CN7368" s="56" t="s">
        <v>217</v>
      </c>
      <c r="CO7368" s="52"/>
      <c r="CP7368" s="52"/>
      <c r="CQ7368" s="52"/>
      <c r="CR7368" s="52"/>
      <c r="CS7368" s="52"/>
      <c r="CT7368" s="52"/>
      <c r="CU7368" s="33"/>
      <c r="CV7368" s="33"/>
    </row>
    <row r="7369" spans="74:100">
      <c r="BV7369" s="62"/>
      <c r="BW7369" s="62"/>
      <c r="BX7369" s="62"/>
      <c r="BY7369" s="62"/>
      <c r="BZ7369" s="62"/>
      <c r="CA7369" s="62"/>
      <c r="CB7369" s="62"/>
      <c r="CC7369" s="62"/>
      <c r="CD7369" s="62"/>
      <c r="CE7369" s="62"/>
      <c r="CF7369" s="62"/>
      <c r="CL7369" s="56" t="s">
        <v>19078</v>
      </c>
      <c r="CM7369" s="56"/>
      <c r="CN7369" s="56"/>
      <c r="CO7369" s="52"/>
      <c r="CP7369" s="52"/>
      <c r="CQ7369" s="52"/>
      <c r="CR7369" s="52"/>
      <c r="CS7369" s="52"/>
      <c r="CT7369" s="52"/>
      <c r="CU7369" s="33"/>
      <c r="CV7369" s="33"/>
    </row>
    <row r="7370" spans="74:100">
      <c r="BV7370" s="62"/>
      <c r="BW7370" s="62"/>
      <c r="BX7370" s="62"/>
      <c r="BY7370" s="62"/>
      <c r="BZ7370" s="62"/>
      <c r="CA7370" s="62"/>
      <c r="CB7370" s="62"/>
      <c r="CC7370" s="62"/>
      <c r="CD7370" s="62"/>
      <c r="CE7370" s="62"/>
      <c r="CF7370" s="62"/>
      <c r="CL7370" s="56" t="s">
        <v>1818</v>
      </c>
      <c r="CM7370" s="56" t="s">
        <v>215</v>
      </c>
      <c r="CN7370" s="56" t="s">
        <v>215</v>
      </c>
      <c r="CO7370" s="52"/>
      <c r="CP7370" s="52"/>
      <c r="CQ7370" s="52"/>
      <c r="CR7370" s="52"/>
      <c r="CS7370" s="52"/>
      <c r="CT7370" s="52"/>
      <c r="CU7370" s="33"/>
      <c r="CV7370" s="33"/>
    </row>
    <row r="7371" spans="74:100">
      <c r="BV7371" s="62"/>
      <c r="BW7371" s="62"/>
      <c r="BX7371" s="62"/>
      <c r="BY7371" s="62"/>
      <c r="BZ7371" s="62"/>
      <c r="CA7371" s="62"/>
      <c r="CB7371" s="62"/>
      <c r="CC7371" s="62"/>
      <c r="CD7371" s="62"/>
      <c r="CE7371" s="62"/>
      <c r="CF7371" s="62"/>
      <c r="CL7371" s="56" t="s">
        <v>21991</v>
      </c>
      <c r="CM7371" s="56"/>
      <c r="CN7371" s="56"/>
      <c r="CO7371" s="52"/>
      <c r="CP7371" s="52"/>
      <c r="CQ7371" s="52"/>
      <c r="CR7371" s="52"/>
      <c r="CS7371" s="52"/>
      <c r="CT7371" s="52"/>
      <c r="CU7371" s="33"/>
      <c r="CV7371" s="33"/>
    </row>
    <row r="7372" spans="74:100">
      <c r="BV7372" s="62"/>
      <c r="BW7372" s="62"/>
      <c r="BX7372" s="62"/>
      <c r="BY7372" s="62"/>
      <c r="BZ7372" s="62"/>
      <c r="CA7372" s="62"/>
      <c r="CB7372" s="62"/>
      <c r="CC7372" s="62"/>
      <c r="CD7372" s="62"/>
      <c r="CE7372" s="62"/>
      <c r="CF7372" s="62"/>
      <c r="CL7372" s="56" t="s">
        <v>5206</v>
      </c>
      <c r="CM7372" s="56" t="s">
        <v>3118</v>
      </c>
      <c r="CN7372" s="56" t="s">
        <v>3118</v>
      </c>
      <c r="CO7372" s="52"/>
      <c r="CP7372" s="52"/>
      <c r="CQ7372" s="52"/>
      <c r="CR7372" s="52"/>
      <c r="CS7372" s="52"/>
      <c r="CT7372" s="52"/>
      <c r="CU7372" s="33"/>
      <c r="CV7372" s="33"/>
    </row>
    <row r="7373" spans="74:100">
      <c r="BV7373" s="62"/>
      <c r="BW7373" s="62"/>
      <c r="BX7373" s="62"/>
      <c r="BY7373" s="62"/>
      <c r="BZ7373" s="62"/>
      <c r="CA7373" s="62"/>
      <c r="CB7373" s="62"/>
      <c r="CC7373" s="62"/>
      <c r="CD7373" s="62"/>
      <c r="CE7373" s="62"/>
      <c r="CF7373" s="62"/>
      <c r="CL7373" s="56" t="s">
        <v>19079</v>
      </c>
      <c r="CM7373" s="56"/>
      <c r="CN7373" s="56"/>
      <c r="CO7373" s="52"/>
      <c r="CP7373" s="52"/>
      <c r="CQ7373" s="52"/>
      <c r="CR7373" s="52"/>
      <c r="CS7373" s="52"/>
      <c r="CT7373" s="52"/>
      <c r="CU7373" s="33"/>
      <c r="CV7373" s="33"/>
    </row>
    <row r="7374" spans="74:100">
      <c r="BV7374" s="62"/>
      <c r="BW7374" s="62"/>
      <c r="BX7374" s="62"/>
      <c r="BY7374" s="62"/>
      <c r="BZ7374" s="62"/>
      <c r="CA7374" s="62"/>
      <c r="CB7374" s="62"/>
      <c r="CC7374" s="62"/>
      <c r="CD7374" s="62"/>
      <c r="CE7374" s="62"/>
      <c r="CF7374" s="62"/>
      <c r="CL7374" s="56" t="s">
        <v>5207</v>
      </c>
      <c r="CM7374" s="56" t="s">
        <v>217</v>
      </c>
      <c r="CN7374" s="56" t="s">
        <v>217</v>
      </c>
      <c r="CO7374" s="52"/>
      <c r="CP7374" s="52"/>
      <c r="CQ7374" s="52"/>
      <c r="CR7374" s="52"/>
      <c r="CS7374" s="52"/>
      <c r="CT7374" s="52"/>
      <c r="CU7374" s="33"/>
      <c r="CV7374" s="33"/>
    </row>
    <row r="7375" spans="74:100">
      <c r="BV7375" s="62"/>
      <c r="BW7375" s="62"/>
      <c r="BX7375" s="62"/>
      <c r="BY7375" s="62"/>
      <c r="BZ7375" s="62"/>
      <c r="CA7375" s="62"/>
      <c r="CB7375" s="62"/>
      <c r="CC7375" s="62"/>
      <c r="CD7375" s="62"/>
      <c r="CE7375" s="62"/>
      <c r="CF7375" s="62"/>
      <c r="CL7375" s="56" t="s">
        <v>19080</v>
      </c>
      <c r="CM7375" s="56"/>
      <c r="CN7375" s="56"/>
      <c r="CO7375" s="52"/>
      <c r="CP7375" s="52"/>
      <c r="CQ7375" s="52"/>
      <c r="CR7375" s="52"/>
      <c r="CS7375" s="52"/>
      <c r="CT7375" s="52"/>
      <c r="CU7375" s="33"/>
      <c r="CV7375" s="33"/>
    </row>
    <row r="7376" spans="74:100">
      <c r="BV7376" s="62"/>
      <c r="BW7376" s="62"/>
      <c r="BX7376" s="62"/>
      <c r="BY7376" s="62"/>
      <c r="BZ7376" s="62"/>
      <c r="CA7376" s="62"/>
      <c r="CB7376" s="62"/>
      <c r="CC7376" s="62"/>
      <c r="CD7376" s="62"/>
      <c r="CE7376" s="62"/>
      <c r="CF7376" s="62"/>
      <c r="CL7376" s="56" t="s">
        <v>5208</v>
      </c>
      <c r="CM7376" s="56" t="s">
        <v>3118</v>
      </c>
      <c r="CN7376" s="56" t="s">
        <v>3118</v>
      </c>
      <c r="CO7376" s="52"/>
      <c r="CP7376" s="52"/>
      <c r="CQ7376" s="52"/>
      <c r="CR7376" s="52"/>
      <c r="CS7376" s="52"/>
      <c r="CT7376" s="52"/>
      <c r="CU7376" s="33"/>
      <c r="CV7376" s="33"/>
    </row>
    <row r="7377" spans="74:100">
      <c r="BV7377" s="62"/>
      <c r="BW7377" s="62"/>
      <c r="BX7377" s="62"/>
      <c r="BY7377" s="62"/>
      <c r="BZ7377" s="62"/>
      <c r="CA7377" s="62"/>
      <c r="CB7377" s="62"/>
      <c r="CC7377" s="62"/>
      <c r="CD7377" s="62"/>
      <c r="CE7377" s="62"/>
      <c r="CF7377" s="62"/>
      <c r="CL7377" s="56" t="s">
        <v>19081</v>
      </c>
      <c r="CM7377" s="56"/>
      <c r="CN7377" s="56"/>
      <c r="CO7377" s="52"/>
      <c r="CP7377" s="52"/>
      <c r="CQ7377" s="52"/>
      <c r="CR7377" s="52"/>
      <c r="CS7377" s="52"/>
      <c r="CT7377" s="52"/>
      <c r="CU7377" s="33"/>
      <c r="CV7377" s="33"/>
    </row>
    <row r="7378" spans="74:100">
      <c r="BV7378" s="62"/>
      <c r="BW7378" s="62"/>
      <c r="BX7378" s="62"/>
      <c r="BY7378" s="62"/>
      <c r="BZ7378" s="62"/>
      <c r="CA7378" s="62"/>
      <c r="CB7378" s="62"/>
      <c r="CC7378" s="62"/>
      <c r="CD7378" s="62"/>
      <c r="CE7378" s="62"/>
      <c r="CF7378" s="62"/>
      <c r="CL7378" s="56" t="s">
        <v>27912</v>
      </c>
      <c r="CM7378" s="56" t="s">
        <v>217</v>
      </c>
      <c r="CN7378" s="56" t="s">
        <v>217</v>
      </c>
      <c r="CO7378" s="52"/>
      <c r="CP7378" s="52"/>
      <c r="CQ7378" s="52"/>
      <c r="CR7378" s="52"/>
      <c r="CS7378" s="52"/>
      <c r="CT7378" s="52"/>
      <c r="CU7378" s="33"/>
      <c r="CV7378" s="33"/>
    </row>
    <row r="7379" spans="74:100">
      <c r="BV7379" s="62"/>
      <c r="BW7379" s="62"/>
      <c r="BX7379" s="62"/>
      <c r="BY7379" s="62"/>
      <c r="BZ7379" s="62"/>
      <c r="CA7379" s="62"/>
      <c r="CB7379" s="62"/>
      <c r="CC7379" s="62"/>
      <c r="CD7379" s="62"/>
      <c r="CE7379" s="62"/>
      <c r="CF7379" s="62"/>
      <c r="CL7379" s="56" t="s">
        <v>27913</v>
      </c>
      <c r="CM7379" s="56"/>
      <c r="CN7379" s="56"/>
      <c r="CO7379" s="52"/>
      <c r="CP7379" s="52"/>
      <c r="CQ7379" s="52"/>
      <c r="CR7379" s="52"/>
      <c r="CS7379" s="52"/>
      <c r="CT7379" s="52"/>
      <c r="CU7379" s="33"/>
      <c r="CV7379" s="33"/>
    </row>
    <row r="7380" spans="74:100">
      <c r="BV7380" s="62"/>
      <c r="BW7380" s="62"/>
      <c r="BX7380" s="62"/>
      <c r="BY7380" s="62"/>
      <c r="BZ7380" s="62"/>
      <c r="CA7380" s="62"/>
      <c r="CB7380" s="62"/>
      <c r="CC7380" s="62"/>
      <c r="CD7380" s="62"/>
      <c r="CE7380" s="62"/>
      <c r="CF7380" s="62"/>
      <c r="CL7380" s="56" t="s">
        <v>5209</v>
      </c>
      <c r="CM7380" s="56" t="s">
        <v>217</v>
      </c>
      <c r="CN7380" s="56" t="s">
        <v>217</v>
      </c>
      <c r="CO7380" s="52"/>
      <c r="CP7380" s="52"/>
      <c r="CQ7380" s="52"/>
      <c r="CR7380" s="52"/>
      <c r="CS7380" s="52"/>
      <c r="CT7380" s="52"/>
      <c r="CU7380" s="33"/>
      <c r="CV7380" s="33"/>
    </row>
    <row r="7381" spans="74:100">
      <c r="BV7381" s="62"/>
      <c r="BW7381" s="62"/>
      <c r="BX7381" s="62"/>
      <c r="BY7381" s="62"/>
      <c r="BZ7381" s="62"/>
      <c r="CA7381" s="62"/>
      <c r="CB7381" s="62"/>
      <c r="CC7381" s="62"/>
      <c r="CD7381" s="62"/>
      <c r="CE7381" s="62"/>
      <c r="CF7381" s="62"/>
      <c r="CL7381" s="56" t="s">
        <v>19082</v>
      </c>
      <c r="CM7381" s="56"/>
      <c r="CN7381" s="56"/>
      <c r="CO7381" s="52"/>
      <c r="CP7381" s="52"/>
      <c r="CQ7381" s="52"/>
      <c r="CR7381" s="52"/>
      <c r="CS7381" s="52"/>
      <c r="CT7381" s="52"/>
      <c r="CU7381" s="33"/>
      <c r="CV7381" s="33"/>
    </row>
    <row r="7382" spans="74:100">
      <c r="BV7382" s="62"/>
      <c r="BW7382" s="62"/>
      <c r="BX7382" s="62"/>
      <c r="BY7382" s="62"/>
      <c r="BZ7382" s="62"/>
      <c r="CA7382" s="62"/>
      <c r="CB7382" s="62"/>
      <c r="CC7382" s="62"/>
      <c r="CD7382" s="62"/>
      <c r="CE7382" s="62"/>
      <c r="CF7382" s="62"/>
      <c r="CL7382" s="56" t="s">
        <v>5210</v>
      </c>
      <c r="CM7382" s="56" t="s">
        <v>3118</v>
      </c>
      <c r="CN7382" s="56" t="s">
        <v>3118</v>
      </c>
      <c r="CO7382" s="52"/>
      <c r="CP7382" s="52"/>
      <c r="CQ7382" s="52"/>
      <c r="CR7382" s="52"/>
      <c r="CS7382" s="52"/>
      <c r="CT7382" s="52"/>
      <c r="CU7382" s="33"/>
      <c r="CV7382" s="33"/>
    </row>
    <row r="7383" spans="74:100">
      <c r="BV7383" s="62"/>
      <c r="BW7383" s="62"/>
      <c r="BX7383" s="62"/>
      <c r="BY7383" s="62"/>
      <c r="BZ7383" s="62"/>
      <c r="CA7383" s="62"/>
      <c r="CB7383" s="62"/>
      <c r="CC7383" s="62"/>
      <c r="CD7383" s="62"/>
      <c r="CE7383" s="62"/>
      <c r="CF7383" s="62"/>
      <c r="CL7383" s="56" t="s">
        <v>19083</v>
      </c>
      <c r="CM7383" s="56"/>
      <c r="CN7383" s="56"/>
      <c r="CO7383" s="52"/>
      <c r="CP7383" s="52"/>
      <c r="CQ7383" s="52"/>
      <c r="CR7383" s="52"/>
      <c r="CS7383" s="52"/>
      <c r="CT7383" s="52"/>
      <c r="CU7383" s="33"/>
      <c r="CV7383" s="33"/>
    </row>
    <row r="7384" spans="74:100">
      <c r="BV7384" s="62"/>
      <c r="BW7384" s="62"/>
      <c r="BX7384" s="62"/>
      <c r="BY7384" s="62"/>
      <c r="BZ7384" s="62"/>
      <c r="CA7384" s="62"/>
      <c r="CB7384" s="62"/>
      <c r="CC7384" s="62"/>
      <c r="CD7384" s="62"/>
      <c r="CE7384" s="62"/>
      <c r="CF7384" s="62"/>
      <c r="CL7384" s="56" t="s">
        <v>5211</v>
      </c>
      <c r="CM7384" s="56" t="s">
        <v>217</v>
      </c>
      <c r="CN7384" s="56" t="s">
        <v>217</v>
      </c>
      <c r="CO7384" s="52"/>
      <c r="CP7384" s="52"/>
      <c r="CQ7384" s="52"/>
      <c r="CR7384" s="52"/>
      <c r="CS7384" s="52"/>
      <c r="CT7384" s="52"/>
      <c r="CU7384" s="33"/>
      <c r="CV7384" s="33"/>
    </row>
    <row r="7385" spans="74:100">
      <c r="BV7385" s="62"/>
      <c r="BW7385" s="62"/>
      <c r="BX7385" s="62"/>
      <c r="BY7385" s="62"/>
      <c r="BZ7385" s="62"/>
      <c r="CA7385" s="62"/>
      <c r="CB7385" s="62"/>
      <c r="CC7385" s="62"/>
      <c r="CD7385" s="62"/>
      <c r="CE7385" s="62"/>
      <c r="CF7385" s="62"/>
      <c r="CL7385" s="56" t="s">
        <v>19084</v>
      </c>
      <c r="CM7385" s="56"/>
      <c r="CN7385" s="56"/>
      <c r="CO7385" s="52"/>
      <c r="CP7385" s="52"/>
      <c r="CQ7385" s="52"/>
      <c r="CR7385" s="52"/>
      <c r="CS7385" s="52"/>
      <c r="CT7385" s="52"/>
      <c r="CU7385" s="33"/>
      <c r="CV7385" s="33"/>
    </row>
    <row r="7386" spans="74:100">
      <c r="BV7386" s="62"/>
      <c r="BW7386" s="62"/>
      <c r="BX7386" s="62"/>
      <c r="BY7386" s="62"/>
      <c r="BZ7386" s="62"/>
      <c r="CA7386" s="62"/>
      <c r="CB7386" s="62"/>
      <c r="CC7386" s="62"/>
      <c r="CD7386" s="62"/>
      <c r="CE7386" s="62"/>
      <c r="CF7386" s="62"/>
      <c r="CL7386" s="56" t="s">
        <v>21992</v>
      </c>
      <c r="CM7386" s="56" t="s">
        <v>3118</v>
      </c>
      <c r="CN7386" s="56" t="s">
        <v>3118</v>
      </c>
      <c r="CO7386" s="52"/>
      <c r="CP7386" s="52"/>
      <c r="CQ7386" s="52"/>
      <c r="CR7386" s="52"/>
      <c r="CS7386" s="52"/>
      <c r="CT7386" s="52"/>
      <c r="CU7386" s="33"/>
      <c r="CV7386" s="33"/>
    </row>
    <row r="7387" spans="74:100">
      <c r="BV7387" s="62"/>
      <c r="BW7387" s="62"/>
      <c r="BX7387" s="62"/>
      <c r="BY7387" s="62"/>
      <c r="BZ7387" s="62"/>
      <c r="CA7387" s="62"/>
      <c r="CB7387" s="62"/>
      <c r="CC7387" s="62"/>
      <c r="CD7387" s="62"/>
      <c r="CE7387" s="62"/>
      <c r="CF7387" s="62"/>
      <c r="CL7387" s="56" t="s">
        <v>21993</v>
      </c>
      <c r="CM7387" s="56"/>
      <c r="CN7387" s="56"/>
      <c r="CO7387" s="52"/>
      <c r="CP7387" s="52"/>
      <c r="CQ7387" s="52"/>
      <c r="CR7387" s="52"/>
      <c r="CS7387" s="52"/>
      <c r="CT7387" s="52"/>
      <c r="CU7387" s="33"/>
      <c r="CV7387" s="33"/>
    </row>
    <row r="7388" spans="74:100">
      <c r="BV7388" s="62"/>
      <c r="BW7388" s="62"/>
      <c r="BX7388" s="62"/>
      <c r="BY7388" s="62"/>
      <c r="BZ7388" s="62"/>
      <c r="CA7388" s="62"/>
      <c r="CB7388" s="62"/>
      <c r="CC7388" s="62"/>
      <c r="CD7388" s="62"/>
      <c r="CE7388" s="62"/>
      <c r="CF7388" s="62"/>
      <c r="CL7388" s="56" t="s">
        <v>21994</v>
      </c>
      <c r="CM7388" s="56" t="s">
        <v>217</v>
      </c>
      <c r="CN7388" s="56" t="s">
        <v>217</v>
      </c>
      <c r="CO7388" s="52"/>
      <c r="CP7388" s="52"/>
      <c r="CQ7388" s="52"/>
      <c r="CR7388" s="52"/>
      <c r="CS7388" s="52"/>
      <c r="CT7388" s="52"/>
      <c r="CU7388" s="33"/>
      <c r="CV7388" s="33"/>
    </row>
    <row r="7389" spans="74:100">
      <c r="BV7389" s="62"/>
      <c r="BW7389" s="62"/>
      <c r="BX7389" s="62"/>
      <c r="BY7389" s="62"/>
      <c r="BZ7389" s="62"/>
      <c r="CA7389" s="62"/>
      <c r="CB7389" s="62"/>
      <c r="CC7389" s="62"/>
      <c r="CD7389" s="62"/>
      <c r="CE7389" s="62"/>
      <c r="CF7389" s="62"/>
      <c r="CL7389" s="56" t="s">
        <v>21993</v>
      </c>
      <c r="CM7389" s="56"/>
      <c r="CN7389" s="56"/>
      <c r="CO7389" s="52"/>
      <c r="CP7389" s="52"/>
      <c r="CQ7389" s="52"/>
      <c r="CR7389" s="52"/>
      <c r="CS7389" s="52"/>
      <c r="CT7389" s="52"/>
      <c r="CU7389" s="33"/>
      <c r="CV7389" s="33"/>
    </row>
    <row r="7390" spans="74:100">
      <c r="BV7390" s="62"/>
      <c r="BW7390" s="62"/>
      <c r="BX7390" s="62"/>
      <c r="BY7390" s="62"/>
      <c r="BZ7390" s="62"/>
      <c r="CA7390" s="62"/>
      <c r="CB7390" s="62"/>
      <c r="CC7390" s="62"/>
      <c r="CD7390" s="62"/>
      <c r="CE7390" s="62"/>
      <c r="CF7390" s="62"/>
      <c r="CL7390" s="56" t="s">
        <v>5212</v>
      </c>
      <c r="CM7390" s="56" t="s">
        <v>3118</v>
      </c>
      <c r="CN7390" s="56" t="s">
        <v>3118</v>
      </c>
      <c r="CO7390" s="52"/>
      <c r="CP7390" s="52"/>
      <c r="CQ7390" s="52"/>
      <c r="CR7390" s="52"/>
      <c r="CS7390" s="52"/>
      <c r="CT7390" s="52"/>
      <c r="CU7390" s="33"/>
      <c r="CV7390" s="33"/>
    </row>
    <row r="7391" spans="74:100">
      <c r="BV7391" s="62"/>
      <c r="BW7391" s="62"/>
      <c r="BX7391" s="62"/>
      <c r="BY7391" s="62"/>
      <c r="BZ7391" s="62"/>
      <c r="CA7391" s="62"/>
      <c r="CB7391" s="62"/>
      <c r="CC7391" s="62"/>
      <c r="CD7391" s="62"/>
      <c r="CE7391" s="62"/>
      <c r="CF7391" s="62"/>
      <c r="CL7391" s="56" t="s">
        <v>19085</v>
      </c>
      <c r="CM7391" s="56"/>
      <c r="CN7391" s="56"/>
      <c r="CO7391" s="52"/>
      <c r="CP7391" s="52"/>
      <c r="CQ7391" s="52"/>
      <c r="CR7391" s="52"/>
      <c r="CS7391" s="52"/>
      <c r="CT7391" s="52"/>
      <c r="CU7391" s="33"/>
      <c r="CV7391" s="33"/>
    </row>
    <row r="7392" spans="74:100">
      <c r="BV7392" s="62"/>
      <c r="BW7392" s="62"/>
      <c r="BX7392" s="62"/>
      <c r="BY7392" s="62"/>
      <c r="BZ7392" s="62"/>
      <c r="CA7392" s="62"/>
      <c r="CB7392" s="62"/>
      <c r="CC7392" s="62"/>
      <c r="CD7392" s="62"/>
      <c r="CE7392" s="62"/>
      <c r="CF7392" s="62"/>
      <c r="CL7392" s="56" t="s">
        <v>5213</v>
      </c>
      <c r="CM7392" s="56" t="s">
        <v>217</v>
      </c>
      <c r="CN7392" s="56" t="s">
        <v>217</v>
      </c>
      <c r="CO7392" s="52"/>
      <c r="CP7392" s="52"/>
      <c r="CQ7392" s="52"/>
      <c r="CR7392" s="52"/>
      <c r="CS7392" s="52"/>
      <c r="CT7392" s="52"/>
      <c r="CU7392" s="33"/>
      <c r="CV7392" s="33"/>
    </row>
    <row r="7393" spans="74:100">
      <c r="BV7393" s="62"/>
      <c r="BW7393" s="62"/>
      <c r="BX7393" s="62"/>
      <c r="BY7393" s="62"/>
      <c r="BZ7393" s="62"/>
      <c r="CA7393" s="62"/>
      <c r="CB7393" s="62"/>
      <c r="CC7393" s="62"/>
      <c r="CD7393" s="62"/>
      <c r="CE7393" s="62"/>
      <c r="CF7393" s="62"/>
      <c r="CL7393" s="56" t="s">
        <v>19086</v>
      </c>
      <c r="CM7393" s="56"/>
      <c r="CN7393" s="56"/>
      <c r="CO7393" s="52"/>
      <c r="CP7393" s="52"/>
      <c r="CQ7393" s="52"/>
      <c r="CR7393" s="52"/>
      <c r="CS7393" s="52"/>
      <c r="CT7393" s="52"/>
      <c r="CU7393" s="33"/>
      <c r="CV7393" s="33"/>
    </row>
    <row r="7394" spans="74:100">
      <c r="BV7394" s="62"/>
      <c r="BW7394" s="62"/>
      <c r="BX7394" s="62"/>
      <c r="BY7394" s="62"/>
      <c r="BZ7394" s="62"/>
      <c r="CA7394" s="62"/>
      <c r="CB7394" s="62"/>
      <c r="CC7394" s="62"/>
      <c r="CD7394" s="62"/>
      <c r="CE7394" s="62"/>
      <c r="CF7394" s="62"/>
      <c r="CL7394" s="56" t="s">
        <v>5214</v>
      </c>
      <c r="CM7394" s="56" t="s">
        <v>217</v>
      </c>
      <c r="CN7394" s="56" t="s">
        <v>217</v>
      </c>
      <c r="CO7394" s="52"/>
      <c r="CP7394" s="52"/>
      <c r="CQ7394" s="52"/>
      <c r="CR7394" s="52"/>
      <c r="CS7394" s="52"/>
      <c r="CT7394" s="52"/>
      <c r="CU7394" s="33"/>
      <c r="CV7394" s="33"/>
    </row>
    <row r="7395" spans="74:100">
      <c r="BV7395" s="62"/>
      <c r="BW7395" s="62"/>
      <c r="BX7395" s="62"/>
      <c r="BY7395" s="62"/>
      <c r="BZ7395" s="62"/>
      <c r="CA7395" s="62"/>
      <c r="CB7395" s="62"/>
      <c r="CC7395" s="62"/>
      <c r="CD7395" s="62"/>
      <c r="CE7395" s="62"/>
      <c r="CF7395" s="62"/>
      <c r="CL7395" s="56" t="s">
        <v>19087</v>
      </c>
      <c r="CM7395" s="56"/>
      <c r="CN7395" s="56"/>
      <c r="CO7395" s="52"/>
      <c r="CP7395" s="52"/>
      <c r="CQ7395" s="52"/>
      <c r="CR7395" s="52"/>
      <c r="CS7395" s="52"/>
      <c r="CT7395" s="52"/>
      <c r="CU7395" s="33"/>
      <c r="CV7395" s="33"/>
    </row>
    <row r="7396" spans="74:100">
      <c r="BV7396" s="62"/>
      <c r="BW7396" s="62"/>
      <c r="BX7396" s="62"/>
      <c r="BY7396" s="62"/>
      <c r="BZ7396" s="62"/>
      <c r="CA7396" s="62"/>
      <c r="CB7396" s="62"/>
      <c r="CC7396" s="62"/>
      <c r="CD7396" s="62"/>
      <c r="CE7396" s="62"/>
      <c r="CF7396" s="62"/>
      <c r="CL7396" s="56" t="s">
        <v>5215</v>
      </c>
      <c r="CM7396" s="56" t="s">
        <v>217</v>
      </c>
      <c r="CN7396" s="56" t="s">
        <v>217</v>
      </c>
      <c r="CO7396" s="52"/>
      <c r="CP7396" s="52"/>
      <c r="CQ7396" s="52"/>
      <c r="CR7396" s="52"/>
      <c r="CS7396" s="52"/>
      <c r="CT7396" s="52"/>
      <c r="CU7396" s="33"/>
      <c r="CV7396" s="33"/>
    </row>
    <row r="7397" spans="74:100">
      <c r="BV7397" s="62"/>
      <c r="BW7397" s="62"/>
      <c r="BX7397" s="62"/>
      <c r="BY7397" s="62"/>
      <c r="BZ7397" s="62"/>
      <c r="CA7397" s="62"/>
      <c r="CB7397" s="62"/>
      <c r="CC7397" s="62"/>
      <c r="CD7397" s="62"/>
      <c r="CE7397" s="62"/>
      <c r="CF7397" s="62"/>
      <c r="CL7397" s="56" t="s">
        <v>19088</v>
      </c>
      <c r="CM7397" s="56"/>
      <c r="CN7397" s="56"/>
      <c r="CO7397" s="52"/>
      <c r="CP7397" s="52"/>
      <c r="CQ7397" s="52"/>
      <c r="CR7397" s="52"/>
      <c r="CS7397" s="52"/>
      <c r="CT7397" s="52"/>
      <c r="CU7397" s="33"/>
      <c r="CV7397" s="33"/>
    </row>
    <row r="7398" spans="74:100">
      <c r="BV7398" s="62"/>
      <c r="BW7398" s="62"/>
      <c r="BX7398" s="62"/>
      <c r="BY7398" s="62"/>
      <c r="BZ7398" s="62"/>
      <c r="CA7398" s="62"/>
      <c r="CB7398" s="62"/>
      <c r="CC7398" s="62"/>
      <c r="CD7398" s="62"/>
      <c r="CE7398" s="62"/>
      <c r="CF7398" s="62"/>
      <c r="CL7398" s="56" t="s">
        <v>5216</v>
      </c>
      <c r="CM7398" s="56" t="s">
        <v>217</v>
      </c>
      <c r="CN7398" s="56" t="s">
        <v>217</v>
      </c>
      <c r="CO7398" s="52"/>
      <c r="CP7398" s="52"/>
      <c r="CQ7398" s="52"/>
      <c r="CR7398" s="52"/>
      <c r="CS7398" s="52"/>
      <c r="CT7398" s="52"/>
      <c r="CU7398" s="33"/>
      <c r="CV7398" s="33"/>
    </row>
    <row r="7399" spans="74:100">
      <c r="BV7399" s="62"/>
      <c r="BW7399" s="62"/>
      <c r="BX7399" s="62"/>
      <c r="BY7399" s="62"/>
      <c r="BZ7399" s="62"/>
      <c r="CA7399" s="62"/>
      <c r="CB7399" s="62"/>
      <c r="CC7399" s="62"/>
      <c r="CD7399" s="62"/>
      <c r="CE7399" s="62"/>
      <c r="CF7399" s="62"/>
      <c r="CL7399" s="56" t="s">
        <v>19089</v>
      </c>
      <c r="CM7399" s="56"/>
      <c r="CN7399" s="56"/>
      <c r="CO7399" s="52"/>
      <c r="CP7399" s="52"/>
      <c r="CQ7399" s="52"/>
      <c r="CR7399" s="52"/>
      <c r="CS7399" s="52"/>
      <c r="CT7399" s="52"/>
      <c r="CU7399" s="33"/>
      <c r="CV7399" s="33"/>
    </row>
    <row r="7400" spans="74:100">
      <c r="BV7400" s="62"/>
      <c r="BW7400" s="62"/>
      <c r="BX7400" s="62"/>
      <c r="BY7400" s="62"/>
      <c r="BZ7400" s="62"/>
      <c r="CA7400" s="62"/>
      <c r="CB7400" s="62"/>
      <c r="CC7400" s="62"/>
      <c r="CD7400" s="62"/>
      <c r="CE7400" s="62"/>
      <c r="CF7400" s="62"/>
      <c r="CL7400" s="56" t="s">
        <v>5217</v>
      </c>
      <c r="CM7400" s="56" t="s">
        <v>217</v>
      </c>
      <c r="CN7400" s="56" t="s">
        <v>217</v>
      </c>
      <c r="CO7400" s="52"/>
      <c r="CP7400" s="52"/>
      <c r="CQ7400" s="52"/>
      <c r="CR7400" s="52"/>
      <c r="CS7400" s="52"/>
      <c r="CT7400" s="52"/>
      <c r="CU7400" s="33"/>
      <c r="CV7400" s="33"/>
    </row>
    <row r="7401" spans="74:100">
      <c r="BV7401" s="62"/>
      <c r="BW7401" s="62"/>
      <c r="BX7401" s="62"/>
      <c r="BY7401" s="62"/>
      <c r="BZ7401" s="62"/>
      <c r="CA7401" s="62"/>
      <c r="CB7401" s="62"/>
      <c r="CC7401" s="62"/>
      <c r="CD7401" s="62"/>
      <c r="CE7401" s="62"/>
      <c r="CF7401" s="62"/>
      <c r="CL7401" s="56" t="s">
        <v>19090</v>
      </c>
      <c r="CM7401" s="56"/>
      <c r="CN7401" s="56"/>
      <c r="CO7401" s="52"/>
      <c r="CP7401" s="52"/>
      <c r="CQ7401" s="52"/>
      <c r="CR7401" s="52"/>
      <c r="CS7401" s="52"/>
      <c r="CT7401" s="52"/>
      <c r="CU7401" s="33"/>
      <c r="CV7401" s="33"/>
    </row>
    <row r="7402" spans="74:100">
      <c r="BV7402" s="62"/>
      <c r="BW7402" s="62"/>
      <c r="BX7402" s="62"/>
      <c r="BY7402" s="62"/>
      <c r="BZ7402" s="62"/>
      <c r="CA7402" s="62"/>
      <c r="CB7402" s="62"/>
      <c r="CC7402" s="62"/>
      <c r="CD7402" s="62"/>
      <c r="CE7402" s="62"/>
      <c r="CF7402" s="62"/>
      <c r="CL7402" s="56" t="s">
        <v>5218</v>
      </c>
      <c r="CM7402" s="56" t="s">
        <v>217</v>
      </c>
      <c r="CN7402" s="56" t="s">
        <v>217</v>
      </c>
      <c r="CO7402" s="52"/>
      <c r="CP7402" s="52"/>
      <c r="CQ7402" s="52"/>
      <c r="CR7402" s="52"/>
      <c r="CS7402" s="52"/>
      <c r="CT7402" s="52"/>
      <c r="CU7402" s="33"/>
      <c r="CV7402" s="33"/>
    </row>
    <row r="7403" spans="74:100">
      <c r="BV7403" s="62"/>
      <c r="BW7403" s="62"/>
      <c r="BX7403" s="62"/>
      <c r="BY7403" s="62"/>
      <c r="BZ7403" s="62"/>
      <c r="CA7403" s="62"/>
      <c r="CB7403" s="62"/>
      <c r="CC7403" s="62"/>
      <c r="CD7403" s="62"/>
      <c r="CE7403" s="62"/>
      <c r="CF7403" s="62"/>
      <c r="CL7403" s="56" t="s">
        <v>19091</v>
      </c>
      <c r="CM7403" s="56"/>
      <c r="CN7403" s="56"/>
      <c r="CO7403" s="52"/>
      <c r="CP7403" s="52"/>
      <c r="CQ7403" s="52"/>
      <c r="CR7403" s="52"/>
      <c r="CS7403" s="52"/>
      <c r="CT7403" s="52"/>
      <c r="CU7403" s="33"/>
      <c r="CV7403" s="33"/>
    </row>
    <row r="7404" spans="74:100">
      <c r="BV7404" s="62"/>
      <c r="BW7404" s="62"/>
      <c r="BX7404" s="62"/>
      <c r="BY7404" s="62"/>
      <c r="BZ7404" s="62"/>
      <c r="CA7404" s="62"/>
      <c r="CB7404" s="62"/>
      <c r="CC7404" s="62"/>
      <c r="CD7404" s="62"/>
      <c r="CE7404" s="62"/>
      <c r="CF7404" s="62"/>
      <c r="CL7404" s="56" t="s">
        <v>5219</v>
      </c>
      <c r="CM7404" s="56" t="s">
        <v>217</v>
      </c>
      <c r="CN7404" s="56" t="s">
        <v>217</v>
      </c>
      <c r="CO7404" s="52"/>
      <c r="CP7404" s="52"/>
      <c r="CQ7404" s="52"/>
      <c r="CR7404" s="52"/>
      <c r="CS7404" s="52"/>
      <c r="CT7404" s="52"/>
      <c r="CU7404" s="33"/>
      <c r="CV7404" s="33"/>
    </row>
    <row r="7405" spans="74:100">
      <c r="BV7405" s="62"/>
      <c r="BW7405" s="62"/>
      <c r="BX7405" s="62"/>
      <c r="BY7405" s="62"/>
      <c r="BZ7405" s="62"/>
      <c r="CA7405" s="62"/>
      <c r="CB7405" s="62"/>
      <c r="CC7405" s="62"/>
      <c r="CD7405" s="62"/>
      <c r="CE7405" s="62"/>
      <c r="CF7405" s="62"/>
      <c r="CL7405" s="56" t="s">
        <v>19092</v>
      </c>
      <c r="CM7405" s="56"/>
      <c r="CN7405" s="56"/>
      <c r="CO7405" s="52"/>
      <c r="CP7405" s="52"/>
      <c r="CQ7405" s="52"/>
      <c r="CR7405" s="52"/>
      <c r="CS7405" s="52"/>
      <c r="CT7405" s="52"/>
      <c r="CU7405" s="33"/>
      <c r="CV7405" s="33"/>
    </row>
    <row r="7406" spans="74:100">
      <c r="BV7406" s="62"/>
      <c r="BW7406" s="62"/>
      <c r="BX7406" s="62"/>
      <c r="BY7406" s="62"/>
      <c r="BZ7406" s="62"/>
      <c r="CA7406" s="62"/>
      <c r="CB7406" s="62"/>
      <c r="CC7406" s="62"/>
      <c r="CD7406" s="62"/>
      <c r="CE7406" s="62"/>
      <c r="CF7406" s="62"/>
      <c r="CL7406" s="56" t="s">
        <v>5220</v>
      </c>
      <c r="CM7406" s="56" t="s">
        <v>217</v>
      </c>
      <c r="CN7406" s="56" t="s">
        <v>217</v>
      </c>
      <c r="CO7406" s="52"/>
      <c r="CP7406" s="52"/>
      <c r="CQ7406" s="52"/>
      <c r="CR7406" s="52"/>
      <c r="CS7406" s="52"/>
      <c r="CT7406" s="52"/>
      <c r="CU7406" s="33"/>
      <c r="CV7406" s="33"/>
    </row>
    <row r="7407" spans="74:100">
      <c r="BV7407" s="62"/>
      <c r="BW7407" s="62"/>
      <c r="BX7407" s="62"/>
      <c r="BY7407" s="62"/>
      <c r="BZ7407" s="62"/>
      <c r="CA7407" s="62"/>
      <c r="CB7407" s="62"/>
      <c r="CC7407" s="62"/>
      <c r="CD7407" s="62"/>
      <c r="CE7407" s="62"/>
      <c r="CF7407" s="62"/>
      <c r="CL7407" s="56" t="s">
        <v>19093</v>
      </c>
      <c r="CM7407" s="56"/>
      <c r="CN7407" s="56"/>
      <c r="CO7407" s="52"/>
      <c r="CP7407" s="52"/>
      <c r="CQ7407" s="52"/>
      <c r="CR7407" s="52"/>
      <c r="CS7407" s="52"/>
      <c r="CT7407" s="52"/>
      <c r="CU7407" s="33"/>
      <c r="CV7407" s="33"/>
    </row>
    <row r="7408" spans="74:100">
      <c r="BV7408" s="62"/>
      <c r="BW7408" s="62"/>
      <c r="BX7408" s="62"/>
      <c r="BY7408" s="62"/>
      <c r="BZ7408" s="62"/>
      <c r="CA7408" s="62"/>
      <c r="CB7408" s="62"/>
      <c r="CC7408" s="62"/>
      <c r="CD7408" s="62"/>
      <c r="CE7408" s="62"/>
      <c r="CF7408" s="62"/>
      <c r="CL7408" s="56" t="s">
        <v>5221</v>
      </c>
      <c r="CM7408" s="56" t="s">
        <v>3118</v>
      </c>
      <c r="CN7408" s="56" t="s">
        <v>3118</v>
      </c>
      <c r="CO7408" s="52"/>
      <c r="CP7408" s="52"/>
      <c r="CQ7408" s="52"/>
      <c r="CR7408" s="52"/>
      <c r="CS7408" s="52"/>
      <c r="CT7408" s="52"/>
      <c r="CU7408" s="33"/>
      <c r="CV7408" s="33"/>
    </row>
    <row r="7409" spans="74:100">
      <c r="BV7409" s="62"/>
      <c r="BW7409" s="62"/>
      <c r="BX7409" s="62"/>
      <c r="BY7409" s="62"/>
      <c r="BZ7409" s="62"/>
      <c r="CA7409" s="62"/>
      <c r="CB7409" s="62"/>
      <c r="CC7409" s="62"/>
      <c r="CD7409" s="62"/>
      <c r="CE7409" s="62"/>
      <c r="CF7409" s="62"/>
      <c r="CL7409" s="56" t="s">
        <v>19094</v>
      </c>
      <c r="CM7409" s="56"/>
      <c r="CN7409" s="56"/>
      <c r="CO7409" s="52"/>
      <c r="CP7409" s="52"/>
      <c r="CQ7409" s="52"/>
      <c r="CR7409" s="52"/>
      <c r="CS7409" s="52"/>
      <c r="CT7409" s="52"/>
      <c r="CU7409" s="33"/>
      <c r="CV7409" s="33"/>
    </row>
    <row r="7410" spans="74:100">
      <c r="BV7410" s="62"/>
      <c r="BW7410" s="62"/>
      <c r="BX7410" s="62"/>
      <c r="BY7410" s="62"/>
      <c r="BZ7410" s="62"/>
      <c r="CA7410" s="62"/>
      <c r="CB7410" s="62"/>
      <c r="CC7410" s="62"/>
      <c r="CD7410" s="62"/>
      <c r="CE7410" s="62"/>
      <c r="CF7410" s="62"/>
      <c r="CL7410" s="56" t="s">
        <v>1819</v>
      </c>
      <c r="CM7410" s="56" t="s">
        <v>213</v>
      </c>
      <c r="CN7410" s="56" t="s">
        <v>213</v>
      </c>
      <c r="CO7410" s="52"/>
      <c r="CP7410" s="52"/>
      <c r="CQ7410" s="52"/>
      <c r="CR7410" s="52"/>
      <c r="CS7410" s="52"/>
      <c r="CT7410" s="52"/>
      <c r="CU7410" s="33"/>
      <c r="CV7410" s="33"/>
    </row>
    <row r="7411" spans="74:100">
      <c r="BV7411" s="62"/>
      <c r="BW7411" s="62"/>
      <c r="BX7411" s="62"/>
      <c r="BY7411" s="62"/>
      <c r="BZ7411" s="62"/>
      <c r="CA7411" s="62"/>
      <c r="CB7411" s="62"/>
      <c r="CC7411" s="62"/>
      <c r="CD7411" s="62"/>
      <c r="CE7411" s="62"/>
      <c r="CF7411" s="62"/>
      <c r="CL7411" s="56" t="s">
        <v>21995</v>
      </c>
      <c r="CM7411" s="56"/>
      <c r="CN7411" s="56"/>
      <c r="CO7411" s="52"/>
      <c r="CP7411" s="52"/>
      <c r="CQ7411" s="52"/>
      <c r="CR7411" s="52"/>
      <c r="CS7411" s="52"/>
      <c r="CT7411" s="52"/>
      <c r="CU7411" s="33"/>
      <c r="CV7411" s="33"/>
    </row>
    <row r="7412" spans="74:100">
      <c r="BV7412" s="62"/>
      <c r="BW7412" s="62"/>
      <c r="BX7412" s="62"/>
      <c r="BY7412" s="62"/>
      <c r="BZ7412" s="62"/>
      <c r="CA7412" s="62"/>
      <c r="CB7412" s="62"/>
      <c r="CC7412" s="62"/>
      <c r="CD7412" s="62"/>
      <c r="CE7412" s="62"/>
      <c r="CF7412" s="62"/>
      <c r="CL7412" s="56" t="s">
        <v>1820</v>
      </c>
      <c r="CM7412" s="56" t="s">
        <v>213</v>
      </c>
      <c r="CN7412" s="56" t="s">
        <v>213</v>
      </c>
      <c r="CO7412" s="52"/>
      <c r="CP7412" s="52"/>
      <c r="CQ7412" s="52"/>
      <c r="CR7412" s="52"/>
      <c r="CS7412" s="52"/>
      <c r="CT7412" s="52"/>
      <c r="CU7412" s="33"/>
      <c r="CV7412" s="33"/>
    </row>
    <row r="7413" spans="74:100">
      <c r="BV7413" s="62"/>
      <c r="BW7413" s="62"/>
      <c r="BX7413" s="62"/>
      <c r="BY7413" s="62"/>
      <c r="BZ7413" s="62"/>
      <c r="CA7413" s="62"/>
      <c r="CB7413" s="62"/>
      <c r="CC7413" s="62"/>
      <c r="CD7413" s="62"/>
      <c r="CE7413" s="62"/>
      <c r="CF7413" s="62"/>
      <c r="CL7413" s="56" t="s">
        <v>21996</v>
      </c>
      <c r="CM7413" s="56"/>
      <c r="CN7413" s="56"/>
      <c r="CO7413" s="52"/>
      <c r="CP7413" s="52"/>
      <c r="CQ7413" s="52"/>
      <c r="CR7413" s="52"/>
      <c r="CS7413" s="52"/>
      <c r="CT7413" s="52"/>
      <c r="CU7413" s="33"/>
      <c r="CV7413" s="33"/>
    </row>
    <row r="7414" spans="74:100">
      <c r="BV7414" s="62"/>
      <c r="BW7414" s="62"/>
      <c r="BX7414" s="62"/>
      <c r="BY7414" s="62"/>
      <c r="BZ7414" s="62"/>
      <c r="CA7414" s="62"/>
      <c r="CB7414" s="62"/>
      <c r="CC7414" s="62"/>
      <c r="CD7414" s="62"/>
      <c r="CE7414" s="62"/>
      <c r="CF7414" s="62"/>
      <c r="CL7414" s="56" t="s">
        <v>1821</v>
      </c>
      <c r="CM7414" s="56" t="s">
        <v>214</v>
      </c>
      <c r="CN7414" s="56" t="s">
        <v>214</v>
      </c>
      <c r="CO7414" s="52"/>
      <c r="CP7414" s="52"/>
      <c r="CQ7414" s="52"/>
      <c r="CR7414" s="52"/>
      <c r="CS7414" s="52"/>
      <c r="CT7414" s="52"/>
      <c r="CU7414" s="33"/>
      <c r="CV7414" s="33"/>
    </row>
    <row r="7415" spans="74:100">
      <c r="BV7415" s="62"/>
      <c r="BW7415" s="62"/>
      <c r="BX7415" s="62"/>
      <c r="BY7415" s="62"/>
      <c r="BZ7415" s="62"/>
      <c r="CA7415" s="62"/>
      <c r="CB7415" s="62"/>
      <c r="CC7415" s="62"/>
      <c r="CD7415" s="62"/>
      <c r="CE7415" s="62"/>
      <c r="CF7415" s="62"/>
      <c r="CL7415" s="56" t="s">
        <v>21997</v>
      </c>
      <c r="CM7415" s="56"/>
      <c r="CN7415" s="56"/>
      <c r="CO7415" s="52"/>
      <c r="CP7415" s="52"/>
      <c r="CQ7415" s="52"/>
      <c r="CR7415" s="52"/>
      <c r="CS7415" s="52"/>
      <c r="CT7415" s="52"/>
      <c r="CU7415" s="33"/>
      <c r="CV7415" s="33"/>
    </row>
    <row r="7416" spans="74:100">
      <c r="BV7416" s="62"/>
      <c r="BW7416" s="62"/>
      <c r="BX7416" s="62"/>
      <c r="BY7416" s="62"/>
      <c r="BZ7416" s="62"/>
      <c r="CA7416" s="62"/>
      <c r="CB7416" s="62"/>
      <c r="CC7416" s="62"/>
      <c r="CD7416" s="62"/>
      <c r="CE7416" s="62"/>
      <c r="CF7416" s="62"/>
      <c r="CL7416" s="56" t="s">
        <v>27914</v>
      </c>
      <c r="CM7416" s="56" t="s">
        <v>3118</v>
      </c>
      <c r="CN7416" s="56" t="s">
        <v>3118</v>
      </c>
      <c r="CO7416" s="52"/>
      <c r="CP7416" s="52"/>
      <c r="CQ7416" s="52"/>
      <c r="CR7416" s="52"/>
      <c r="CS7416" s="52"/>
      <c r="CT7416" s="52"/>
      <c r="CU7416" s="33"/>
      <c r="CV7416" s="33"/>
    </row>
    <row r="7417" spans="74:100">
      <c r="BV7417" s="62"/>
      <c r="BW7417" s="62"/>
      <c r="BX7417" s="62"/>
      <c r="BY7417" s="62"/>
      <c r="BZ7417" s="62"/>
      <c r="CA7417" s="62"/>
      <c r="CB7417" s="62"/>
      <c r="CC7417" s="62"/>
      <c r="CD7417" s="62"/>
      <c r="CE7417" s="62"/>
      <c r="CF7417" s="62"/>
      <c r="CL7417" s="56" t="s">
        <v>27915</v>
      </c>
      <c r="CM7417" s="56"/>
      <c r="CN7417" s="56"/>
      <c r="CO7417" s="52"/>
      <c r="CP7417" s="52"/>
      <c r="CQ7417" s="52"/>
      <c r="CR7417" s="52"/>
      <c r="CS7417" s="52"/>
      <c r="CT7417" s="52"/>
      <c r="CU7417" s="33"/>
      <c r="CV7417" s="33"/>
    </row>
    <row r="7418" spans="74:100">
      <c r="BV7418" s="62"/>
      <c r="BW7418" s="62"/>
      <c r="BX7418" s="62"/>
      <c r="BY7418" s="62"/>
      <c r="BZ7418" s="62"/>
      <c r="CA7418" s="62"/>
      <c r="CB7418" s="62"/>
      <c r="CC7418" s="62"/>
      <c r="CD7418" s="62"/>
      <c r="CE7418" s="62"/>
      <c r="CF7418" s="62"/>
      <c r="CL7418" s="56" t="s">
        <v>27916</v>
      </c>
      <c r="CM7418" s="56" t="s">
        <v>217</v>
      </c>
      <c r="CN7418" s="56" t="s">
        <v>217</v>
      </c>
      <c r="CO7418" s="52"/>
      <c r="CP7418" s="52"/>
      <c r="CQ7418" s="52"/>
      <c r="CR7418" s="52"/>
      <c r="CS7418" s="52"/>
      <c r="CT7418" s="52"/>
      <c r="CU7418" s="33"/>
      <c r="CV7418" s="33"/>
    </row>
    <row r="7419" spans="74:100">
      <c r="BV7419" s="62"/>
      <c r="BW7419" s="62"/>
      <c r="BX7419" s="62"/>
      <c r="BY7419" s="62"/>
      <c r="BZ7419" s="62"/>
      <c r="CA7419" s="62"/>
      <c r="CB7419" s="62"/>
      <c r="CC7419" s="62"/>
      <c r="CD7419" s="62"/>
      <c r="CE7419" s="62"/>
      <c r="CF7419" s="62"/>
      <c r="CL7419" s="56" t="s">
        <v>27917</v>
      </c>
      <c r="CM7419" s="56"/>
      <c r="CN7419" s="56"/>
      <c r="CO7419" s="52"/>
      <c r="CP7419" s="52"/>
      <c r="CQ7419" s="52"/>
      <c r="CR7419" s="52"/>
      <c r="CS7419" s="52"/>
      <c r="CT7419" s="52"/>
      <c r="CU7419" s="33"/>
      <c r="CV7419" s="33"/>
    </row>
    <row r="7420" spans="74:100">
      <c r="BV7420" s="62"/>
      <c r="BW7420" s="62"/>
      <c r="BX7420" s="62"/>
      <c r="BY7420" s="62"/>
      <c r="BZ7420" s="62"/>
      <c r="CA7420" s="62"/>
      <c r="CB7420" s="62"/>
      <c r="CC7420" s="62"/>
      <c r="CD7420" s="62"/>
      <c r="CE7420" s="62"/>
      <c r="CF7420" s="62"/>
      <c r="CL7420" s="56" t="s">
        <v>5222</v>
      </c>
      <c r="CM7420" s="56" t="s">
        <v>3118</v>
      </c>
      <c r="CN7420" s="56" t="s">
        <v>3118</v>
      </c>
      <c r="CO7420" s="52"/>
      <c r="CP7420" s="52"/>
      <c r="CQ7420" s="52"/>
      <c r="CR7420" s="52"/>
      <c r="CS7420" s="52"/>
      <c r="CT7420" s="52"/>
      <c r="CU7420" s="33"/>
      <c r="CV7420" s="33"/>
    </row>
    <row r="7421" spans="74:100">
      <c r="BV7421" s="62"/>
      <c r="BW7421" s="62"/>
      <c r="BX7421" s="62"/>
      <c r="BY7421" s="62"/>
      <c r="BZ7421" s="62"/>
      <c r="CA7421" s="62"/>
      <c r="CB7421" s="62"/>
      <c r="CC7421" s="62"/>
      <c r="CD7421" s="62"/>
      <c r="CE7421" s="62"/>
      <c r="CF7421" s="62"/>
      <c r="CL7421" s="56" t="s">
        <v>19095</v>
      </c>
      <c r="CM7421" s="56"/>
      <c r="CN7421" s="56"/>
      <c r="CO7421" s="52"/>
      <c r="CP7421" s="52"/>
      <c r="CQ7421" s="52"/>
      <c r="CR7421" s="52"/>
      <c r="CS7421" s="52"/>
      <c r="CT7421" s="52"/>
      <c r="CU7421" s="33"/>
      <c r="CV7421" s="33"/>
    </row>
    <row r="7422" spans="74:100">
      <c r="BV7422" s="62"/>
      <c r="BW7422" s="62"/>
      <c r="BX7422" s="62"/>
      <c r="BY7422" s="62"/>
      <c r="BZ7422" s="62"/>
      <c r="CA7422" s="62"/>
      <c r="CB7422" s="62"/>
      <c r="CC7422" s="62"/>
      <c r="CD7422" s="62"/>
      <c r="CE7422" s="62"/>
      <c r="CF7422" s="62"/>
      <c r="CL7422" s="56" t="s">
        <v>5223</v>
      </c>
      <c r="CM7422" s="56" t="s">
        <v>213</v>
      </c>
      <c r="CN7422" s="56" t="s">
        <v>213</v>
      </c>
      <c r="CO7422" s="52"/>
      <c r="CP7422" s="52"/>
      <c r="CQ7422" s="52"/>
      <c r="CR7422" s="52"/>
      <c r="CS7422" s="52"/>
      <c r="CT7422" s="52"/>
      <c r="CU7422" s="33"/>
      <c r="CV7422" s="33"/>
    </row>
    <row r="7423" spans="74:100">
      <c r="BV7423" s="62"/>
      <c r="BW7423" s="62"/>
      <c r="BX7423" s="62"/>
      <c r="BY7423" s="62"/>
      <c r="BZ7423" s="62"/>
      <c r="CA7423" s="62"/>
      <c r="CB7423" s="62"/>
      <c r="CC7423" s="62"/>
      <c r="CD7423" s="62"/>
      <c r="CE7423" s="62"/>
      <c r="CF7423" s="62"/>
      <c r="CL7423" s="56" t="s">
        <v>21998</v>
      </c>
      <c r="CM7423" s="56"/>
      <c r="CN7423" s="56"/>
      <c r="CO7423" s="52"/>
      <c r="CP7423" s="52"/>
      <c r="CQ7423" s="52"/>
      <c r="CR7423" s="52"/>
      <c r="CS7423" s="52"/>
      <c r="CT7423" s="52"/>
      <c r="CU7423" s="33"/>
      <c r="CV7423" s="33"/>
    </row>
    <row r="7424" spans="74:100">
      <c r="BV7424" s="62"/>
      <c r="BW7424" s="62"/>
      <c r="BX7424" s="62"/>
      <c r="BY7424" s="62"/>
      <c r="BZ7424" s="62"/>
      <c r="CA7424" s="62"/>
      <c r="CB7424" s="62"/>
      <c r="CC7424" s="62"/>
      <c r="CD7424" s="62"/>
      <c r="CE7424" s="62"/>
      <c r="CF7424" s="62"/>
      <c r="CL7424" s="56" t="s">
        <v>1822</v>
      </c>
      <c r="CM7424" s="56" t="s">
        <v>213</v>
      </c>
      <c r="CN7424" s="56" t="s">
        <v>213</v>
      </c>
      <c r="CO7424" s="52"/>
      <c r="CP7424" s="52"/>
      <c r="CQ7424" s="52"/>
      <c r="CR7424" s="52"/>
      <c r="CS7424" s="52"/>
      <c r="CT7424" s="52"/>
      <c r="CU7424" s="33"/>
      <c r="CV7424" s="33"/>
    </row>
    <row r="7425" spans="74:100">
      <c r="BV7425" s="62"/>
      <c r="BW7425" s="62"/>
      <c r="BX7425" s="62"/>
      <c r="BY7425" s="62"/>
      <c r="BZ7425" s="62"/>
      <c r="CA7425" s="62"/>
      <c r="CB7425" s="62"/>
      <c r="CC7425" s="62"/>
      <c r="CD7425" s="62"/>
      <c r="CE7425" s="62"/>
      <c r="CF7425" s="62"/>
      <c r="CL7425" s="56" t="s">
        <v>21999</v>
      </c>
      <c r="CM7425" s="56"/>
      <c r="CN7425" s="56"/>
      <c r="CO7425" s="52"/>
      <c r="CP7425" s="52"/>
      <c r="CQ7425" s="52"/>
      <c r="CR7425" s="52"/>
      <c r="CS7425" s="52"/>
      <c r="CT7425" s="52"/>
      <c r="CU7425" s="33"/>
      <c r="CV7425" s="33"/>
    </row>
    <row r="7426" spans="74:100">
      <c r="BV7426" s="62"/>
      <c r="BW7426" s="62"/>
      <c r="BX7426" s="62"/>
      <c r="BY7426" s="62"/>
      <c r="BZ7426" s="62"/>
      <c r="CA7426" s="62"/>
      <c r="CB7426" s="62"/>
      <c r="CC7426" s="62"/>
      <c r="CD7426" s="62"/>
      <c r="CE7426" s="62"/>
      <c r="CF7426" s="62"/>
      <c r="CL7426" s="56" t="s">
        <v>1824</v>
      </c>
      <c r="CM7426" s="56" t="s">
        <v>213</v>
      </c>
      <c r="CN7426" s="56" t="s">
        <v>213</v>
      </c>
      <c r="CO7426" s="52"/>
      <c r="CP7426" s="52"/>
      <c r="CQ7426" s="52"/>
      <c r="CR7426" s="52"/>
      <c r="CS7426" s="52"/>
      <c r="CT7426" s="52"/>
      <c r="CU7426" s="33"/>
      <c r="CV7426" s="33"/>
    </row>
    <row r="7427" spans="74:100">
      <c r="BV7427" s="62"/>
      <c r="BW7427" s="62"/>
      <c r="BX7427" s="62"/>
      <c r="BY7427" s="62"/>
      <c r="BZ7427" s="62"/>
      <c r="CA7427" s="62"/>
      <c r="CB7427" s="62"/>
      <c r="CC7427" s="62"/>
      <c r="CD7427" s="62"/>
      <c r="CE7427" s="62"/>
      <c r="CF7427" s="62"/>
      <c r="CL7427" s="56" t="s">
        <v>22000</v>
      </c>
      <c r="CM7427" s="56"/>
      <c r="CN7427" s="56"/>
      <c r="CO7427" s="52"/>
      <c r="CP7427" s="52"/>
      <c r="CQ7427" s="52"/>
      <c r="CR7427" s="52"/>
      <c r="CS7427" s="52"/>
      <c r="CT7427" s="52"/>
      <c r="CU7427" s="33"/>
      <c r="CV7427" s="33"/>
    </row>
    <row r="7428" spans="74:100">
      <c r="BV7428" s="62"/>
      <c r="BW7428" s="62"/>
      <c r="BX7428" s="62"/>
      <c r="BY7428" s="62"/>
      <c r="BZ7428" s="62"/>
      <c r="CA7428" s="62"/>
      <c r="CB7428" s="62"/>
      <c r="CC7428" s="62"/>
      <c r="CD7428" s="62"/>
      <c r="CE7428" s="62"/>
      <c r="CF7428" s="62"/>
      <c r="CL7428" s="56" t="s">
        <v>5224</v>
      </c>
      <c r="CM7428" s="56" t="s">
        <v>213</v>
      </c>
      <c r="CN7428" s="56" t="s">
        <v>213</v>
      </c>
      <c r="CO7428" s="52"/>
      <c r="CP7428" s="52"/>
      <c r="CQ7428" s="52"/>
      <c r="CR7428" s="52"/>
      <c r="CS7428" s="52"/>
      <c r="CT7428" s="52"/>
      <c r="CU7428" s="33"/>
      <c r="CV7428" s="33"/>
    </row>
    <row r="7429" spans="74:100">
      <c r="BV7429" s="62"/>
      <c r="BW7429" s="62"/>
      <c r="BX7429" s="62"/>
      <c r="BY7429" s="62"/>
      <c r="BZ7429" s="62"/>
      <c r="CA7429" s="62"/>
      <c r="CB7429" s="62"/>
      <c r="CC7429" s="62"/>
      <c r="CD7429" s="62"/>
      <c r="CE7429" s="62"/>
      <c r="CF7429" s="62"/>
      <c r="CL7429" s="56" t="s">
        <v>22001</v>
      </c>
      <c r="CM7429" s="56"/>
      <c r="CN7429" s="56"/>
      <c r="CO7429" s="52"/>
      <c r="CP7429" s="52"/>
      <c r="CQ7429" s="52"/>
      <c r="CR7429" s="52"/>
      <c r="CS7429" s="52"/>
      <c r="CT7429" s="52"/>
      <c r="CU7429" s="33"/>
      <c r="CV7429" s="33"/>
    </row>
    <row r="7430" spans="74:100">
      <c r="BV7430" s="62"/>
      <c r="BW7430" s="62"/>
      <c r="BX7430" s="62"/>
      <c r="BY7430" s="62"/>
      <c r="BZ7430" s="62"/>
      <c r="CA7430" s="62"/>
      <c r="CB7430" s="62"/>
      <c r="CC7430" s="62"/>
      <c r="CD7430" s="62"/>
      <c r="CE7430" s="62"/>
      <c r="CF7430" s="62"/>
      <c r="CL7430" s="56" t="s">
        <v>1825</v>
      </c>
      <c r="CM7430" s="56" t="s">
        <v>213</v>
      </c>
      <c r="CN7430" s="56" t="s">
        <v>213</v>
      </c>
      <c r="CO7430" s="52"/>
      <c r="CP7430" s="52"/>
      <c r="CQ7430" s="52"/>
      <c r="CR7430" s="52"/>
      <c r="CS7430" s="52"/>
      <c r="CT7430" s="52"/>
      <c r="CU7430" s="33"/>
      <c r="CV7430" s="33"/>
    </row>
    <row r="7431" spans="74:100">
      <c r="BV7431" s="62"/>
      <c r="BW7431" s="62"/>
      <c r="BX7431" s="62"/>
      <c r="BY7431" s="62"/>
      <c r="BZ7431" s="62"/>
      <c r="CA7431" s="62"/>
      <c r="CB7431" s="62"/>
      <c r="CC7431" s="62"/>
      <c r="CD7431" s="62"/>
      <c r="CE7431" s="62"/>
      <c r="CF7431" s="62"/>
      <c r="CL7431" s="56" t="s">
        <v>22002</v>
      </c>
      <c r="CM7431" s="56"/>
      <c r="CN7431" s="56"/>
      <c r="CO7431" s="52"/>
      <c r="CP7431" s="52"/>
      <c r="CQ7431" s="52"/>
      <c r="CR7431" s="52"/>
      <c r="CS7431" s="52"/>
      <c r="CT7431" s="52"/>
      <c r="CU7431" s="33"/>
      <c r="CV7431" s="33"/>
    </row>
    <row r="7432" spans="74:100">
      <c r="BV7432" s="62"/>
      <c r="BW7432" s="62"/>
      <c r="BX7432" s="62"/>
      <c r="BY7432" s="62"/>
      <c r="BZ7432" s="62"/>
      <c r="CA7432" s="62"/>
      <c r="CB7432" s="62"/>
      <c r="CC7432" s="62"/>
      <c r="CD7432" s="62"/>
      <c r="CE7432" s="62"/>
      <c r="CF7432" s="62"/>
      <c r="CL7432" s="56" t="s">
        <v>1826</v>
      </c>
      <c r="CM7432" s="56" t="s">
        <v>213</v>
      </c>
      <c r="CN7432" s="56" t="s">
        <v>213</v>
      </c>
      <c r="CO7432" s="52"/>
      <c r="CP7432" s="52"/>
      <c r="CQ7432" s="52"/>
      <c r="CR7432" s="52"/>
      <c r="CS7432" s="52"/>
      <c r="CT7432" s="52"/>
      <c r="CU7432" s="33"/>
      <c r="CV7432" s="33"/>
    </row>
    <row r="7433" spans="74:100">
      <c r="BV7433" s="62"/>
      <c r="BW7433" s="62"/>
      <c r="BX7433" s="62"/>
      <c r="BY7433" s="62"/>
      <c r="BZ7433" s="62"/>
      <c r="CA7433" s="62"/>
      <c r="CB7433" s="62"/>
      <c r="CC7433" s="62"/>
      <c r="CD7433" s="62"/>
      <c r="CE7433" s="62"/>
      <c r="CF7433" s="62"/>
      <c r="CL7433" s="56" t="s">
        <v>22003</v>
      </c>
      <c r="CM7433" s="56"/>
      <c r="CN7433" s="56"/>
      <c r="CO7433" s="52"/>
      <c r="CP7433" s="52"/>
      <c r="CQ7433" s="52"/>
      <c r="CR7433" s="52"/>
      <c r="CS7433" s="52"/>
      <c r="CT7433" s="52"/>
      <c r="CU7433" s="33"/>
      <c r="CV7433" s="33"/>
    </row>
    <row r="7434" spans="74:100">
      <c r="BV7434" s="62"/>
      <c r="BW7434" s="62"/>
      <c r="BX7434" s="62"/>
      <c r="BY7434" s="62"/>
      <c r="BZ7434" s="62"/>
      <c r="CA7434" s="62"/>
      <c r="CB7434" s="62"/>
      <c r="CC7434" s="62"/>
      <c r="CD7434" s="62"/>
      <c r="CE7434" s="62"/>
      <c r="CF7434" s="62"/>
      <c r="CL7434" s="56" t="s">
        <v>1828</v>
      </c>
      <c r="CM7434" s="56" t="s">
        <v>213</v>
      </c>
      <c r="CN7434" s="56" t="s">
        <v>213</v>
      </c>
      <c r="CO7434" s="52"/>
      <c r="CP7434" s="52"/>
      <c r="CQ7434" s="52"/>
      <c r="CR7434" s="52"/>
      <c r="CS7434" s="52"/>
      <c r="CT7434" s="52"/>
      <c r="CU7434" s="33"/>
      <c r="CV7434" s="33"/>
    </row>
    <row r="7435" spans="74:100">
      <c r="BV7435" s="62"/>
      <c r="BW7435" s="62"/>
      <c r="BX7435" s="62"/>
      <c r="BY7435" s="62"/>
      <c r="BZ7435" s="62"/>
      <c r="CA7435" s="62"/>
      <c r="CB7435" s="62"/>
      <c r="CC7435" s="62"/>
      <c r="CD7435" s="62"/>
      <c r="CE7435" s="62"/>
      <c r="CF7435" s="62"/>
      <c r="CL7435" s="56" t="s">
        <v>22004</v>
      </c>
      <c r="CM7435" s="56"/>
      <c r="CN7435" s="56"/>
      <c r="CO7435" s="52"/>
      <c r="CP7435" s="52"/>
      <c r="CQ7435" s="52"/>
      <c r="CR7435" s="52"/>
      <c r="CS7435" s="52"/>
      <c r="CT7435" s="52"/>
      <c r="CU7435" s="33"/>
      <c r="CV7435" s="33"/>
    </row>
    <row r="7436" spans="74:100">
      <c r="BV7436" s="62"/>
      <c r="BW7436" s="62"/>
      <c r="BX7436" s="62"/>
      <c r="BY7436" s="62"/>
      <c r="BZ7436" s="62"/>
      <c r="CA7436" s="62"/>
      <c r="CB7436" s="62"/>
      <c r="CC7436" s="62"/>
      <c r="CD7436" s="62"/>
      <c r="CE7436" s="62"/>
      <c r="CF7436" s="62"/>
      <c r="CL7436" s="56" t="s">
        <v>5225</v>
      </c>
      <c r="CM7436" s="56" t="s">
        <v>213</v>
      </c>
      <c r="CN7436" s="56" t="s">
        <v>213</v>
      </c>
      <c r="CO7436" s="52"/>
      <c r="CP7436" s="52"/>
      <c r="CQ7436" s="52"/>
      <c r="CR7436" s="52"/>
      <c r="CS7436" s="52"/>
      <c r="CT7436" s="52"/>
      <c r="CU7436" s="33"/>
      <c r="CV7436" s="33"/>
    </row>
    <row r="7437" spans="74:100">
      <c r="BV7437" s="62"/>
      <c r="BW7437" s="62"/>
      <c r="BX7437" s="62"/>
      <c r="BY7437" s="62"/>
      <c r="BZ7437" s="62"/>
      <c r="CA7437" s="62"/>
      <c r="CB7437" s="62"/>
      <c r="CC7437" s="62"/>
      <c r="CD7437" s="62"/>
      <c r="CE7437" s="62"/>
      <c r="CF7437" s="62"/>
      <c r="CL7437" s="56" t="s">
        <v>22005</v>
      </c>
      <c r="CM7437" s="56"/>
      <c r="CN7437" s="56"/>
      <c r="CO7437" s="52"/>
      <c r="CP7437" s="52"/>
      <c r="CQ7437" s="52"/>
      <c r="CR7437" s="52"/>
      <c r="CS7437" s="52"/>
      <c r="CT7437" s="52"/>
      <c r="CU7437" s="33"/>
      <c r="CV7437" s="33"/>
    </row>
    <row r="7438" spans="74:100">
      <c r="BV7438" s="62"/>
      <c r="BW7438" s="62"/>
      <c r="BX7438" s="62"/>
      <c r="BY7438" s="62"/>
      <c r="BZ7438" s="62"/>
      <c r="CA7438" s="62"/>
      <c r="CB7438" s="62"/>
      <c r="CC7438" s="62"/>
      <c r="CD7438" s="62"/>
      <c r="CE7438" s="62"/>
      <c r="CF7438" s="62"/>
      <c r="CL7438" s="56" t="s">
        <v>1829</v>
      </c>
      <c r="CM7438" s="56" t="s">
        <v>213</v>
      </c>
      <c r="CN7438" s="56" t="s">
        <v>213</v>
      </c>
      <c r="CO7438" s="52"/>
      <c r="CP7438" s="52"/>
      <c r="CQ7438" s="52"/>
      <c r="CR7438" s="52"/>
      <c r="CS7438" s="52"/>
      <c r="CT7438" s="52"/>
      <c r="CU7438" s="33"/>
      <c r="CV7438" s="33"/>
    </row>
    <row r="7439" spans="74:100">
      <c r="BV7439" s="62"/>
      <c r="BW7439" s="62"/>
      <c r="BX7439" s="62"/>
      <c r="BY7439" s="62"/>
      <c r="BZ7439" s="62"/>
      <c r="CA7439" s="62"/>
      <c r="CB7439" s="62"/>
      <c r="CC7439" s="62"/>
      <c r="CD7439" s="62"/>
      <c r="CE7439" s="62"/>
      <c r="CF7439" s="62"/>
      <c r="CL7439" s="56" t="s">
        <v>22006</v>
      </c>
      <c r="CM7439" s="56"/>
      <c r="CN7439" s="56"/>
      <c r="CO7439" s="52"/>
      <c r="CP7439" s="52"/>
      <c r="CQ7439" s="52"/>
      <c r="CR7439" s="52"/>
      <c r="CS7439" s="52"/>
      <c r="CT7439" s="52"/>
      <c r="CU7439" s="33"/>
      <c r="CV7439" s="33"/>
    </row>
    <row r="7440" spans="74:100">
      <c r="BV7440" s="62"/>
      <c r="BW7440" s="62"/>
      <c r="BX7440" s="62"/>
      <c r="BY7440" s="62"/>
      <c r="BZ7440" s="62"/>
      <c r="CA7440" s="62"/>
      <c r="CB7440" s="62"/>
      <c r="CC7440" s="62"/>
      <c r="CD7440" s="62"/>
      <c r="CE7440" s="62"/>
      <c r="CF7440" s="62"/>
      <c r="CL7440" s="56" t="s">
        <v>5226</v>
      </c>
      <c r="CM7440" s="56" t="s">
        <v>3118</v>
      </c>
      <c r="CN7440" s="56" t="s">
        <v>3118</v>
      </c>
      <c r="CO7440" s="52"/>
      <c r="CP7440" s="52"/>
      <c r="CQ7440" s="52"/>
      <c r="CR7440" s="52"/>
      <c r="CS7440" s="52"/>
      <c r="CT7440" s="52"/>
      <c r="CU7440" s="33"/>
      <c r="CV7440" s="33"/>
    </row>
    <row r="7441" spans="74:100">
      <c r="BV7441" s="62"/>
      <c r="BW7441" s="62"/>
      <c r="BX7441" s="62"/>
      <c r="BY7441" s="62"/>
      <c r="BZ7441" s="62"/>
      <c r="CA7441" s="62"/>
      <c r="CB7441" s="62"/>
      <c r="CC7441" s="62"/>
      <c r="CD7441" s="62"/>
      <c r="CE7441" s="62"/>
      <c r="CF7441" s="62"/>
      <c r="CL7441" s="56" t="s">
        <v>19096</v>
      </c>
      <c r="CM7441" s="56"/>
      <c r="CN7441" s="56"/>
      <c r="CO7441" s="52"/>
      <c r="CP7441" s="52"/>
      <c r="CQ7441" s="52"/>
      <c r="CR7441" s="52"/>
      <c r="CS7441" s="52"/>
      <c r="CT7441" s="52"/>
      <c r="CU7441" s="33"/>
      <c r="CV7441" s="33"/>
    </row>
    <row r="7442" spans="74:100">
      <c r="BV7442" s="62"/>
      <c r="BW7442" s="62"/>
      <c r="BX7442" s="62"/>
      <c r="BY7442" s="62"/>
      <c r="BZ7442" s="62"/>
      <c r="CA7442" s="62"/>
      <c r="CB7442" s="62"/>
      <c r="CC7442" s="62"/>
      <c r="CD7442" s="62"/>
      <c r="CE7442" s="62"/>
      <c r="CF7442" s="62"/>
      <c r="CL7442" s="56" t="s">
        <v>5227</v>
      </c>
      <c r="CM7442" s="56" t="s">
        <v>217</v>
      </c>
      <c r="CN7442" s="56" t="s">
        <v>217</v>
      </c>
      <c r="CO7442" s="52"/>
      <c r="CP7442" s="52"/>
      <c r="CQ7442" s="52"/>
      <c r="CR7442" s="52"/>
      <c r="CS7442" s="52"/>
      <c r="CT7442" s="52"/>
      <c r="CU7442" s="33"/>
      <c r="CV7442" s="33"/>
    </row>
    <row r="7443" spans="74:100">
      <c r="BV7443" s="62"/>
      <c r="BW7443" s="62"/>
      <c r="BX7443" s="62"/>
      <c r="BY7443" s="62"/>
      <c r="BZ7443" s="62"/>
      <c r="CA7443" s="62"/>
      <c r="CB7443" s="62"/>
      <c r="CC7443" s="62"/>
      <c r="CD7443" s="62"/>
      <c r="CE7443" s="62"/>
      <c r="CF7443" s="62"/>
      <c r="CL7443" s="56" t="s">
        <v>19096</v>
      </c>
      <c r="CM7443" s="56"/>
      <c r="CN7443" s="56"/>
      <c r="CO7443" s="52"/>
      <c r="CP7443" s="52"/>
      <c r="CQ7443" s="52"/>
      <c r="CR7443" s="52"/>
      <c r="CS7443" s="52"/>
      <c r="CT7443" s="52"/>
      <c r="CU7443" s="33"/>
      <c r="CV7443" s="33"/>
    </row>
    <row r="7444" spans="74:100">
      <c r="BV7444" s="62"/>
      <c r="BW7444" s="62"/>
      <c r="BX7444" s="62"/>
      <c r="BY7444" s="62"/>
      <c r="BZ7444" s="62"/>
      <c r="CA7444" s="62"/>
      <c r="CB7444" s="62"/>
      <c r="CC7444" s="62"/>
      <c r="CD7444" s="62"/>
      <c r="CE7444" s="62"/>
      <c r="CF7444" s="62"/>
      <c r="CL7444" s="56" t="s">
        <v>5228</v>
      </c>
      <c r="CM7444" s="56" t="s">
        <v>3118</v>
      </c>
      <c r="CN7444" s="56" t="s">
        <v>3118</v>
      </c>
      <c r="CO7444" s="52"/>
      <c r="CP7444" s="52"/>
      <c r="CQ7444" s="52"/>
      <c r="CR7444" s="52"/>
      <c r="CS7444" s="52"/>
      <c r="CT7444" s="52"/>
      <c r="CU7444" s="33"/>
      <c r="CV7444" s="33"/>
    </row>
    <row r="7445" spans="74:100">
      <c r="BV7445" s="62"/>
      <c r="BW7445" s="62"/>
      <c r="BX7445" s="62"/>
      <c r="BY7445" s="62"/>
      <c r="BZ7445" s="62"/>
      <c r="CA7445" s="62"/>
      <c r="CB7445" s="62"/>
      <c r="CC7445" s="62"/>
      <c r="CD7445" s="62"/>
      <c r="CE7445" s="62"/>
      <c r="CF7445" s="62"/>
      <c r="CL7445" s="56" t="s">
        <v>19097</v>
      </c>
      <c r="CM7445" s="56"/>
      <c r="CN7445" s="56"/>
      <c r="CO7445" s="52"/>
      <c r="CP7445" s="52"/>
      <c r="CQ7445" s="52"/>
      <c r="CR7445" s="52"/>
      <c r="CS7445" s="52"/>
      <c r="CT7445" s="52"/>
      <c r="CU7445" s="33"/>
      <c r="CV7445" s="33"/>
    </row>
    <row r="7446" spans="74:100">
      <c r="BV7446" s="62"/>
      <c r="BW7446" s="62"/>
      <c r="BX7446" s="62"/>
      <c r="BY7446" s="62"/>
      <c r="BZ7446" s="62"/>
      <c r="CA7446" s="62"/>
      <c r="CB7446" s="62"/>
      <c r="CC7446" s="62"/>
      <c r="CD7446" s="62"/>
      <c r="CE7446" s="62"/>
      <c r="CF7446" s="62"/>
      <c r="CL7446" s="56" t="s">
        <v>5231</v>
      </c>
      <c r="CM7446" s="56" t="s">
        <v>217</v>
      </c>
      <c r="CN7446" s="56" t="s">
        <v>217</v>
      </c>
      <c r="CO7446" s="52"/>
      <c r="CP7446" s="52"/>
      <c r="CQ7446" s="52"/>
      <c r="CR7446" s="52"/>
      <c r="CS7446" s="52"/>
      <c r="CT7446" s="52"/>
      <c r="CU7446" s="33"/>
      <c r="CV7446" s="33"/>
    </row>
    <row r="7447" spans="74:100">
      <c r="BV7447" s="62"/>
      <c r="BW7447" s="62"/>
      <c r="BX7447" s="62"/>
      <c r="BY7447" s="62"/>
      <c r="BZ7447" s="62"/>
      <c r="CA7447" s="62"/>
      <c r="CB7447" s="62"/>
      <c r="CC7447" s="62"/>
      <c r="CD7447" s="62"/>
      <c r="CE7447" s="62"/>
      <c r="CF7447" s="62"/>
      <c r="CL7447" s="56" t="s">
        <v>19098</v>
      </c>
      <c r="CM7447" s="56"/>
      <c r="CN7447" s="56"/>
      <c r="CO7447" s="52"/>
      <c r="CP7447" s="52"/>
      <c r="CQ7447" s="52"/>
      <c r="CR7447" s="52"/>
      <c r="CS7447" s="52"/>
      <c r="CT7447" s="52"/>
      <c r="CU7447" s="33"/>
      <c r="CV7447" s="33"/>
    </row>
    <row r="7448" spans="74:100">
      <c r="BV7448" s="62"/>
      <c r="BW7448" s="62"/>
      <c r="BX7448" s="62"/>
      <c r="BY7448" s="62"/>
      <c r="BZ7448" s="62"/>
      <c r="CA7448" s="62"/>
      <c r="CB7448" s="62"/>
      <c r="CC7448" s="62"/>
      <c r="CD7448" s="62"/>
      <c r="CE7448" s="62"/>
      <c r="CF7448" s="62"/>
      <c r="CL7448" s="56" t="s">
        <v>22008</v>
      </c>
      <c r="CM7448" s="56" t="s">
        <v>217</v>
      </c>
      <c r="CN7448" s="56" t="s">
        <v>217</v>
      </c>
      <c r="CO7448" s="52"/>
      <c r="CP7448" s="52"/>
      <c r="CQ7448" s="52"/>
      <c r="CR7448" s="52"/>
      <c r="CS7448" s="52"/>
      <c r="CT7448" s="52"/>
      <c r="CU7448" s="33"/>
      <c r="CV7448" s="33"/>
    </row>
    <row r="7449" spans="74:100">
      <c r="BV7449" s="62"/>
      <c r="BW7449" s="62"/>
      <c r="BX7449" s="62"/>
      <c r="BY7449" s="62"/>
      <c r="BZ7449" s="62"/>
      <c r="CA7449" s="62"/>
      <c r="CB7449" s="62"/>
      <c r="CC7449" s="62"/>
      <c r="CD7449" s="62"/>
      <c r="CE7449" s="62"/>
      <c r="CF7449" s="62"/>
      <c r="CL7449" s="56" t="s">
        <v>22009</v>
      </c>
      <c r="CM7449" s="56"/>
      <c r="CN7449" s="56"/>
      <c r="CO7449" s="52"/>
      <c r="CP7449" s="52"/>
      <c r="CQ7449" s="52"/>
      <c r="CR7449" s="52"/>
      <c r="CS7449" s="52"/>
      <c r="CT7449" s="52"/>
      <c r="CU7449" s="33"/>
      <c r="CV7449" s="33"/>
    </row>
    <row r="7450" spans="74:100">
      <c r="BV7450" s="62"/>
      <c r="BW7450" s="62"/>
      <c r="BX7450" s="62"/>
      <c r="BY7450" s="62"/>
      <c r="BZ7450" s="62"/>
      <c r="CA7450" s="62"/>
      <c r="CB7450" s="62"/>
      <c r="CC7450" s="62"/>
      <c r="CD7450" s="62"/>
      <c r="CE7450" s="62"/>
      <c r="CF7450" s="62"/>
      <c r="CL7450" s="56" t="s">
        <v>5234</v>
      </c>
      <c r="CM7450" s="56" t="s">
        <v>3118</v>
      </c>
      <c r="CN7450" s="56" t="s">
        <v>3118</v>
      </c>
      <c r="CO7450" s="52"/>
      <c r="CP7450" s="52"/>
      <c r="CQ7450" s="52"/>
      <c r="CR7450" s="52"/>
      <c r="CS7450" s="52"/>
      <c r="CT7450" s="52"/>
      <c r="CU7450" s="33"/>
      <c r="CV7450" s="33"/>
    </row>
    <row r="7451" spans="74:100">
      <c r="BV7451" s="62"/>
      <c r="BW7451" s="62"/>
      <c r="BX7451" s="62"/>
      <c r="BY7451" s="62"/>
      <c r="BZ7451" s="62"/>
      <c r="CA7451" s="62"/>
      <c r="CB7451" s="62"/>
      <c r="CC7451" s="62"/>
      <c r="CD7451" s="62"/>
      <c r="CE7451" s="62"/>
      <c r="CF7451" s="62"/>
      <c r="CL7451" s="56" t="s">
        <v>19099</v>
      </c>
      <c r="CM7451" s="56"/>
      <c r="CN7451" s="56"/>
      <c r="CO7451" s="52"/>
      <c r="CP7451" s="52"/>
      <c r="CQ7451" s="52"/>
      <c r="CR7451" s="52"/>
      <c r="CS7451" s="52"/>
      <c r="CT7451" s="52"/>
      <c r="CU7451" s="33"/>
      <c r="CV7451" s="33"/>
    </row>
    <row r="7452" spans="74:100">
      <c r="BV7452" s="62"/>
      <c r="BW7452" s="62"/>
      <c r="BX7452" s="62"/>
      <c r="BY7452" s="62"/>
      <c r="BZ7452" s="62"/>
      <c r="CA7452" s="62"/>
      <c r="CB7452" s="62"/>
      <c r="CC7452" s="62"/>
      <c r="CD7452" s="62"/>
      <c r="CE7452" s="62"/>
      <c r="CF7452" s="62"/>
      <c r="CL7452" s="56" t="s">
        <v>5235</v>
      </c>
      <c r="CM7452" s="56" t="s">
        <v>217</v>
      </c>
      <c r="CN7452" s="56" t="s">
        <v>217</v>
      </c>
      <c r="CO7452" s="52"/>
      <c r="CP7452" s="52"/>
      <c r="CQ7452" s="52"/>
      <c r="CR7452" s="52"/>
      <c r="CS7452" s="52"/>
      <c r="CT7452" s="52"/>
      <c r="CU7452" s="33"/>
      <c r="CV7452" s="33"/>
    </row>
    <row r="7453" spans="74:100">
      <c r="BV7453" s="62"/>
      <c r="BW7453" s="62"/>
      <c r="BX7453" s="62"/>
      <c r="BY7453" s="62"/>
      <c r="BZ7453" s="62"/>
      <c r="CA7453" s="62"/>
      <c r="CB7453" s="62"/>
      <c r="CC7453" s="62"/>
      <c r="CD7453" s="62"/>
      <c r="CE7453" s="62"/>
      <c r="CF7453" s="62"/>
      <c r="CL7453" s="56" t="s">
        <v>19100</v>
      </c>
      <c r="CM7453" s="56"/>
      <c r="CN7453" s="56"/>
      <c r="CO7453" s="52"/>
      <c r="CP7453" s="52"/>
      <c r="CQ7453" s="52"/>
      <c r="CR7453" s="52"/>
      <c r="CS7453" s="52"/>
      <c r="CT7453" s="52"/>
      <c r="CU7453" s="33"/>
      <c r="CV7453" s="33"/>
    </row>
    <row r="7454" spans="74:100">
      <c r="BV7454" s="62"/>
      <c r="BW7454" s="62"/>
      <c r="BX7454" s="62"/>
      <c r="BY7454" s="62"/>
      <c r="BZ7454" s="62"/>
      <c r="CA7454" s="62"/>
      <c r="CB7454" s="62"/>
      <c r="CC7454" s="62"/>
      <c r="CD7454" s="62"/>
      <c r="CE7454" s="62"/>
      <c r="CF7454" s="62"/>
      <c r="CL7454" s="56" t="s">
        <v>27918</v>
      </c>
      <c r="CM7454" s="56" t="s">
        <v>217</v>
      </c>
      <c r="CN7454" s="56" t="s">
        <v>217</v>
      </c>
      <c r="CO7454" s="52"/>
      <c r="CP7454" s="52"/>
      <c r="CQ7454" s="52"/>
      <c r="CR7454" s="52"/>
      <c r="CS7454" s="52"/>
      <c r="CT7454" s="52"/>
      <c r="CU7454" s="33"/>
      <c r="CV7454" s="33"/>
    </row>
    <row r="7455" spans="74:100">
      <c r="BV7455" s="62"/>
      <c r="BW7455" s="62"/>
      <c r="BX7455" s="62"/>
      <c r="BY7455" s="62"/>
      <c r="BZ7455" s="62"/>
      <c r="CA7455" s="62"/>
      <c r="CB7455" s="62"/>
      <c r="CC7455" s="62"/>
      <c r="CD7455" s="62"/>
      <c r="CE7455" s="62"/>
      <c r="CF7455" s="62"/>
      <c r="CL7455" s="56" t="s">
        <v>27919</v>
      </c>
      <c r="CM7455" s="56"/>
      <c r="CN7455" s="56"/>
      <c r="CO7455" s="52"/>
      <c r="CP7455" s="52"/>
      <c r="CQ7455" s="52"/>
      <c r="CR7455" s="52"/>
      <c r="CS7455" s="52"/>
      <c r="CT7455" s="52"/>
      <c r="CU7455" s="33"/>
      <c r="CV7455" s="33"/>
    </row>
    <row r="7456" spans="74:100">
      <c r="BV7456" s="62"/>
      <c r="BW7456" s="62"/>
      <c r="BX7456" s="62"/>
      <c r="BY7456" s="62"/>
      <c r="BZ7456" s="62"/>
      <c r="CA7456" s="62"/>
      <c r="CB7456" s="62"/>
      <c r="CC7456" s="62"/>
      <c r="CD7456" s="62"/>
      <c r="CE7456" s="62"/>
      <c r="CF7456" s="62"/>
      <c r="CL7456" s="56" t="s">
        <v>5236</v>
      </c>
      <c r="CM7456" s="56" t="s">
        <v>3118</v>
      </c>
      <c r="CN7456" s="56" t="s">
        <v>3118</v>
      </c>
      <c r="CO7456" s="52"/>
      <c r="CP7456" s="52"/>
      <c r="CQ7456" s="52"/>
      <c r="CR7456" s="52"/>
      <c r="CS7456" s="52"/>
      <c r="CT7456" s="52"/>
      <c r="CU7456" s="33"/>
      <c r="CV7456" s="33"/>
    </row>
    <row r="7457" spans="74:100">
      <c r="BV7457" s="62"/>
      <c r="BW7457" s="62"/>
      <c r="BX7457" s="62"/>
      <c r="BY7457" s="62"/>
      <c r="BZ7457" s="62"/>
      <c r="CA7457" s="62"/>
      <c r="CB7457" s="62"/>
      <c r="CC7457" s="62"/>
      <c r="CD7457" s="62"/>
      <c r="CE7457" s="62"/>
      <c r="CF7457" s="62"/>
      <c r="CL7457" s="56" t="s">
        <v>19101</v>
      </c>
      <c r="CM7457" s="56"/>
      <c r="CN7457" s="56"/>
      <c r="CO7457" s="52"/>
      <c r="CP7457" s="52"/>
      <c r="CQ7457" s="52"/>
      <c r="CR7457" s="52"/>
      <c r="CS7457" s="52"/>
      <c r="CT7457" s="52"/>
      <c r="CU7457" s="33"/>
      <c r="CV7457" s="33"/>
    </row>
    <row r="7458" spans="74:100">
      <c r="BV7458" s="62"/>
      <c r="BW7458" s="62"/>
      <c r="BX7458" s="62"/>
      <c r="BY7458" s="62"/>
      <c r="BZ7458" s="62"/>
      <c r="CA7458" s="62"/>
      <c r="CB7458" s="62"/>
      <c r="CC7458" s="62"/>
      <c r="CD7458" s="62"/>
      <c r="CE7458" s="62"/>
      <c r="CF7458" s="62"/>
      <c r="CL7458" s="56" t="s">
        <v>5237</v>
      </c>
      <c r="CM7458" s="56" t="s">
        <v>217</v>
      </c>
      <c r="CN7458" s="56" t="s">
        <v>217</v>
      </c>
      <c r="CO7458" s="52"/>
      <c r="CP7458" s="52"/>
      <c r="CQ7458" s="52"/>
      <c r="CR7458" s="52"/>
      <c r="CS7458" s="52"/>
      <c r="CT7458" s="52"/>
      <c r="CU7458" s="33"/>
      <c r="CV7458" s="33"/>
    </row>
    <row r="7459" spans="74:100">
      <c r="BV7459" s="62"/>
      <c r="BW7459" s="62"/>
      <c r="BX7459" s="62"/>
      <c r="BY7459" s="62"/>
      <c r="BZ7459" s="62"/>
      <c r="CA7459" s="62"/>
      <c r="CB7459" s="62"/>
      <c r="CC7459" s="62"/>
      <c r="CD7459" s="62"/>
      <c r="CE7459" s="62"/>
      <c r="CF7459" s="62"/>
      <c r="CL7459" s="56" t="s">
        <v>19102</v>
      </c>
      <c r="CM7459" s="56"/>
      <c r="CN7459" s="56"/>
      <c r="CO7459" s="52"/>
      <c r="CP7459" s="52"/>
      <c r="CQ7459" s="52"/>
      <c r="CR7459" s="52"/>
      <c r="CS7459" s="52"/>
      <c r="CT7459" s="52"/>
      <c r="CU7459" s="33"/>
      <c r="CV7459" s="33"/>
    </row>
    <row r="7460" spans="74:100">
      <c r="BV7460" s="62"/>
      <c r="BW7460" s="62"/>
      <c r="BX7460" s="62"/>
      <c r="BY7460" s="62"/>
      <c r="BZ7460" s="62"/>
      <c r="CA7460" s="62"/>
      <c r="CB7460" s="62"/>
      <c r="CC7460" s="62"/>
      <c r="CD7460" s="62"/>
      <c r="CE7460" s="62"/>
      <c r="CF7460" s="62"/>
      <c r="CL7460" s="56" t="s">
        <v>8497</v>
      </c>
      <c r="CM7460" s="56" t="s">
        <v>217</v>
      </c>
      <c r="CN7460" s="56" t="s">
        <v>217</v>
      </c>
      <c r="CO7460" s="52"/>
      <c r="CP7460" s="52"/>
      <c r="CQ7460" s="52"/>
      <c r="CR7460" s="52"/>
      <c r="CS7460" s="52"/>
      <c r="CT7460" s="52"/>
      <c r="CU7460" s="33"/>
      <c r="CV7460" s="33"/>
    </row>
    <row r="7461" spans="74:100">
      <c r="BV7461" s="62"/>
      <c r="BW7461" s="62"/>
      <c r="BX7461" s="62"/>
      <c r="BY7461" s="62"/>
      <c r="BZ7461" s="62"/>
      <c r="CA7461" s="62"/>
      <c r="CB7461" s="62"/>
      <c r="CC7461" s="62"/>
      <c r="CD7461" s="62"/>
      <c r="CE7461" s="62"/>
      <c r="CF7461" s="62"/>
      <c r="CL7461" s="56" t="s">
        <v>24988</v>
      </c>
      <c r="CM7461" s="56"/>
      <c r="CN7461" s="56"/>
      <c r="CO7461" s="52"/>
      <c r="CP7461" s="52"/>
      <c r="CQ7461" s="52"/>
      <c r="CR7461" s="52"/>
      <c r="CS7461" s="52"/>
      <c r="CT7461" s="52"/>
      <c r="CU7461" s="33"/>
      <c r="CV7461" s="33"/>
    </row>
    <row r="7462" spans="74:100">
      <c r="BV7462" s="62"/>
      <c r="BW7462" s="62"/>
      <c r="BX7462" s="62"/>
      <c r="BY7462" s="62"/>
      <c r="BZ7462" s="62"/>
      <c r="CA7462" s="62"/>
      <c r="CB7462" s="62"/>
      <c r="CC7462" s="62"/>
      <c r="CD7462" s="62"/>
      <c r="CE7462" s="62"/>
      <c r="CF7462" s="62"/>
      <c r="CL7462" s="56" t="s">
        <v>5238</v>
      </c>
      <c r="CM7462" s="56" t="s">
        <v>217</v>
      </c>
      <c r="CN7462" s="56" t="s">
        <v>217</v>
      </c>
      <c r="CO7462" s="52"/>
      <c r="CP7462" s="52"/>
      <c r="CQ7462" s="52"/>
      <c r="CR7462" s="52"/>
      <c r="CS7462" s="52"/>
      <c r="CT7462" s="52"/>
      <c r="CU7462" s="33"/>
      <c r="CV7462" s="33"/>
    </row>
    <row r="7463" spans="74:100">
      <c r="BV7463" s="62"/>
      <c r="BW7463" s="62"/>
      <c r="BX7463" s="62"/>
      <c r="BY7463" s="62"/>
      <c r="BZ7463" s="62"/>
      <c r="CA7463" s="62"/>
      <c r="CB7463" s="62"/>
      <c r="CC7463" s="62"/>
      <c r="CD7463" s="62"/>
      <c r="CE7463" s="62"/>
      <c r="CF7463" s="62"/>
      <c r="CL7463" s="56" t="s">
        <v>19103</v>
      </c>
      <c r="CM7463" s="56"/>
      <c r="CN7463" s="56"/>
      <c r="CO7463" s="52"/>
      <c r="CP7463" s="52"/>
      <c r="CQ7463" s="52"/>
      <c r="CR7463" s="52"/>
      <c r="CS7463" s="52"/>
      <c r="CT7463" s="52"/>
      <c r="CU7463" s="33"/>
      <c r="CV7463" s="33"/>
    </row>
    <row r="7464" spans="74:100">
      <c r="BV7464" s="62"/>
      <c r="BW7464" s="62"/>
      <c r="BX7464" s="62"/>
      <c r="BY7464" s="62"/>
      <c r="BZ7464" s="62"/>
      <c r="CA7464" s="62"/>
      <c r="CB7464" s="62"/>
      <c r="CC7464" s="62"/>
      <c r="CD7464" s="62"/>
      <c r="CE7464" s="62"/>
      <c r="CF7464" s="62"/>
      <c r="CL7464" s="56" t="s">
        <v>1831</v>
      </c>
      <c r="CM7464" s="56" t="s">
        <v>216</v>
      </c>
      <c r="CN7464" s="56" t="s">
        <v>216</v>
      </c>
      <c r="CO7464" s="52"/>
      <c r="CP7464" s="52"/>
      <c r="CQ7464" s="52"/>
      <c r="CR7464" s="52"/>
      <c r="CS7464" s="52"/>
      <c r="CT7464" s="52"/>
      <c r="CU7464" s="33"/>
      <c r="CV7464" s="33"/>
    </row>
    <row r="7465" spans="74:100">
      <c r="BV7465" s="62"/>
      <c r="BW7465" s="62"/>
      <c r="BX7465" s="62"/>
      <c r="BY7465" s="62"/>
      <c r="BZ7465" s="62"/>
      <c r="CA7465" s="62"/>
      <c r="CB7465" s="62"/>
      <c r="CC7465" s="62"/>
      <c r="CD7465" s="62"/>
      <c r="CE7465" s="62"/>
      <c r="CF7465" s="62"/>
      <c r="CL7465" s="56" t="s">
        <v>22010</v>
      </c>
      <c r="CM7465" s="56"/>
      <c r="CN7465" s="56"/>
      <c r="CO7465" s="52"/>
      <c r="CP7465" s="52"/>
      <c r="CQ7465" s="52"/>
      <c r="CR7465" s="52"/>
      <c r="CS7465" s="52"/>
      <c r="CT7465" s="52"/>
      <c r="CU7465" s="33"/>
      <c r="CV7465" s="33"/>
    </row>
    <row r="7466" spans="74:100">
      <c r="BV7466" s="62"/>
      <c r="BW7466" s="62"/>
      <c r="BX7466" s="62"/>
      <c r="BY7466" s="62"/>
      <c r="BZ7466" s="62"/>
      <c r="CA7466" s="62"/>
      <c r="CB7466" s="62"/>
      <c r="CC7466" s="62"/>
      <c r="CD7466" s="62"/>
      <c r="CE7466" s="62"/>
      <c r="CF7466" s="62"/>
      <c r="CL7466" s="56" t="s">
        <v>5241</v>
      </c>
      <c r="CM7466" s="56" t="s">
        <v>217</v>
      </c>
      <c r="CN7466" s="56" t="s">
        <v>217</v>
      </c>
      <c r="CO7466" s="52"/>
      <c r="CP7466" s="52"/>
      <c r="CQ7466" s="52"/>
      <c r="CR7466" s="52"/>
      <c r="CS7466" s="52"/>
      <c r="CT7466" s="52"/>
      <c r="CU7466" s="33"/>
      <c r="CV7466" s="33"/>
    </row>
    <row r="7467" spans="74:100">
      <c r="BV7467" s="62"/>
      <c r="BW7467" s="62"/>
      <c r="BX7467" s="62"/>
      <c r="BY7467" s="62"/>
      <c r="BZ7467" s="62"/>
      <c r="CA7467" s="62"/>
      <c r="CB7467" s="62"/>
      <c r="CC7467" s="62"/>
      <c r="CD7467" s="62"/>
      <c r="CE7467" s="62"/>
      <c r="CF7467" s="62"/>
      <c r="CL7467" s="56" t="s">
        <v>19104</v>
      </c>
      <c r="CM7467" s="56"/>
      <c r="CN7467" s="56"/>
      <c r="CO7467" s="52"/>
      <c r="CP7467" s="52"/>
      <c r="CQ7467" s="52"/>
      <c r="CR7467" s="52"/>
      <c r="CS7467" s="52"/>
      <c r="CT7467" s="52"/>
      <c r="CU7467" s="33"/>
      <c r="CV7467" s="33"/>
    </row>
    <row r="7468" spans="74:100">
      <c r="BV7468" s="62"/>
      <c r="BW7468" s="62"/>
      <c r="BX7468" s="62"/>
      <c r="BY7468" s="62"/>
      <c r="BZ7468" s="62"/>
      <c r="CA7468" s="62"/>
      <c r="CB7468" s="62"/>
      <c r="CC7468" s="62"/>
      <c r="CD7468" s="62"/>
      <c r="CE7468" s="62"/>
      <c r="CF7468" s="62"/>
      <c r="CL7468" s="56" t="s">
        <v>5242</v>
      </c>
      <c r="CM7468" s="56" t="s">
        <v>217</v>
      </c>
      <c r="CN7468" s="56" t="s">
        <v>217</v>
      </c>
      <c r="CO7468" s="52"/>
      <c r="CP7468" s="52"/>
      <c r="CQ7468" s="52"/>
      <c r="CR7468" s="52"/>
      <c r="CS7468" s="52"/>
      <c r="CT7468" s="52"/>
      <c r="CU7468" s="33"/>
      <c r="CV7468" s="33"/>
    </row>
    <row r="7469" spans="74:100">
      <c r="BV7469" s="62"/>
      <c r="BW7469" s="62"/>
      <c r="BX7469" s="62"/>
      <c r="BY7469" s="62"/>
      <c r="BZ7469" s="62"/>
      <c r="CA7469" s="62"/>
      <c r="CB7469" s="62"/>
      <c r="CC7469" s="62"/>
      <c r="CD7469" s="62"/>
      <c r="CE7469" s="62"/>
      <c r="CF7469" s="62"/>
      <c r="CL7469" s="56" t="s">
        <v>19105</v>
      </c>
      <c r="CM7469" s="56"/>
      <c r="CN7469" s="56"/>
      <c r="CO7469" s="52"/>
      <c r="CP7469" s="52"/>
      <c r="CQ7469" s="52"/>
      <c r="CR7469" s="52"/>
      <c r="CS7469" s="52"/>
      <c r="CT7469" s="52"/>
      <c r="CU7469" s="33"/>
      <c r="CV7469" s="33"/>
    </row>
    <row r="7470" spans="74:100">
      <c r="BV7470" s="62"/>
      <c r="BW7470" s="62"/>
      <c r="BX7470" s="62"/>
      <c r="BY7470" s="62"/>
      <c r="BZ7470" s="62"/>
      <c r="CA7470" s="62"/>
      <c r="CB7470" s="62"/>
      <c r="CC7470" s="62"/>
      <c r="CD7470" s="62"/>
      <c r="CE7470" s="62"/>
      <c r="CF7470" s="62"/>
      <c r="CL7470" s="56" t="s">
        <v>1832</v>
      </c>
      <c r="CM7470" s="56" t="s">
        <v>216</v>
      </c>
      <c r="CN7470" s="56" t="s">
        <v>216</v>
      </c>
      <c r="CO7470" s="52"/>
      <c r="CP7470" s="52"/>
      <c r="CQ7470" s="52"/>
      <c r="CR7470" s="52"/>
      <c r="CS7470" s="52"/>
      <c r="CT7470" s="52"/>
      <c r="CU7470" s="33"/>
      <c r="CV7470" s="33"/>
    </row>
    <row r="7471" spans="74:100">
      <c r="BV7471" s="62"/>
      <c r="BW7471" s="62"/>
      <c r="BX7471" s="62"/>
      <c r="BY7471" s="62"/>
      <c r="BZ7471" s="62"/>
      <c r="CA7471" s="62"/>
      <c r="CB7471" s="62"/>
      <c r="CC7471" s="62"/>
      <c r="CD7471" s="62"/>
      <c r="CE7471" s="62"/>
      <c r="CF7471" s="62"/>
      <c r="CL7471" s="56" t="s">
        <v>22011</v>
      </c>
      <c r="CM7471" s="56"/>
      <c r="CN7471" s="56"/>
      <c r="CO7471" s="52"/>
      <c r="CP7471" s="52"/>
      <c r="CQ7471" s="52"/>
      <c r="CR7471" s="52"/>
      <c r="CS7471" s="52"/>
      <c r="CT7471" s="52"/>
      <c r="CU7471" s="33"/>
      <c r="CV7471" s="33"/>
    </row>
    <row r="7472" spans="74:100">
      <c r="BV7472" s="62"/>
      <c r="BW7472" s="62"/>
      <c r="BX7472" s="62"/>
      <c r="BY7472" s="62"/>
      <c r="BZ7472" s="62"/>
      <c r="CA7472" s="62"/>
      <c r="CB7472" s="62"/>
      <c r="CC7472" s="62"/>
      <c r="CD7472" s="62"/>
      <c r="CE7472" s="62"/>
      <c r="CF7472" s="62"/>
      <c r="CL7472" s="56" t="s">
        <v>27920</v>
      </c>
      <c r="CM7472" s="56" t="s">
        <v>215</v>
      </c>
      <c r="CN7472" s="56" t="s">
        <v>215</v>
      </c>
      <c r="CO7472" s="52"/>
      <c r="CP7472" s="52"/>
      <c r="CQ7472" s="52"/>
      <c r="CR7472" s="52"/>
      <c r="CS7472" s="52"/>
      <c r="CT7472" s="52"/>
      <c r="CU7472" s="33"/>
      <c r="CV7472" s="33"/>
    </row>
    <row r="7473" spans="74:100">
      <c r="BV7473" s="62"/>
      <c r="BW7473" s="62"/>
      <c r="BX7473" s="62"/>
      <c r="BY7473" s="62"/>
      <c r="BZ7473" s="62"/>
      <c r="CA7473" s="62"/>
      <c r="CB7473" s="62"/>
      <c r="CC7473" s="62"/>
      <c r="CD7473" s="62"/>
      <c r="CE7473" s="62"/>
      <c r="CF7473" s="62"/>
      <c r="CL7473" s="56" t="s">
        <v>27921</v>
      </c>
      <c r="CM7473" s="56"/>
      <c r="CN7473" s="56"/>
      <c r="CO7473" s="52"/>
      <c r="CP7473" s="52"/>
      <c r="CQ7473" s="52"/>
      <c r="CR7473" s="52"/>
      <c r="CS7473" s="52"/>
      <c r="CT7473" s="52"/>
      <c r="CU7473" s="33"/>
      <c r="CV7473" s="33"/>
    </row>
    <row r="7474" spans="74:100">
      <c r="BV7474" s="62"/>
      <c r="BW7474" s="62"/>
      <c r="BX7474" s="62"/>
      <c r="BY7474" s="62"/>
      <c r="BZ7474" s="62"/>
      <c r="CA7474" s="62"/>
      <c r="CB7474" s="62"/>
      <c r="CC7474" s="62"/>
      <c r="CD7474" s="62"/>
      <c r="CE7474" s="62"/>
      <c r="CF7474" s="62"/>
      <c r="CL7474" s="56" t="s">
        <v>1833</v>
      </c>
      <c r="CM7474" s="56" t="s">
        <v>216</v>
      </c>
      <c r="CN7474" s="56" t="s">
        <v>216</v>
      </c>
      <c r="CO7474" s="52"/>
      <c r="CP7474" s="52"/>
      <c r="CQ7474" s="52"/>
      <c r="CR7474" s="52"/>
      <c r="CS7474" s="52"/>
      <c r="CT7474" s="52"/>
      <c r="CU7474" s="33"/>
      <c r="CV7474" s="33"/>
    </row>
    <row r="7475" spans="74:100">
      <c r="BV7475" s="62"/>
      <c r="BW7475" s="62"/>
      <c r="BX7475" s="62"/>
      <c r="BY7475" s="62"/>
      <c r="BZ7475" s="62"/>
      <c r="CA7475" s="62"/>
      <c r="CB7475" s="62"/>
      <c r="CC7475" s="62"/>
      <c r="CD7475" s="62"/>
      <c r="CE7475" s="62"/>
      <c r="CF7475" s="62"/>
      <c r="CL7475" s="56" t="s">
        <v>22012</v>
      </c>
      <c r="CM7475" s="56"/>
      <c r="CN7475" s="56"/>
      <c r="CO7475" s="52"/>
      <c r="CP7475" s="52"/>
      <c r="CQ7475" s="52"/>
      <c r="CR7475" s="52"/>
      <c r="CS7475" s="52"/>
      <c r="CT7475" s="52"/>
      <c r="CU7475" s="33"/>
      <c r="CV7475" s="33"/>
    </row>
    <row r="7476" spans="74:100">
      <c r="BV7476" s="62"/>
      <c r="BW7476" s="62"/>
      <c r="BX7476" s="62"/>
      <c r="BY7476" s="62"/>
      <c r="BZ7476" s="62"/>
      <c r="CA7476" s="62"/>
      <c r="CB7476" s="62"/>
      <c r="CC7476" s="62"/>
      <c r="CD7476" s="62"/>
      <c r="CE7476" s="62"/>
      <c r="CF7476" s="62"/>
      <c r="CL7476" s="56" t="s">
        <v>5243</v>
      </c>
      <c r="CM7476" s="56" t="s">
        <v>217</v>
      </c>
      <c r="CN7476" s="56" t="s">
        <v>217</v>
      </c>
      <c r="CO7476" s="52"/>
      <c r="CP7476" s="52"/>
      <c r="CQ7476" s="52"/>
      <c r="CR7476" s="52"/>
      <c r="CS7476" s="52"/>
      <c r="CT7476" s="52"/>
      <c r="CU7476" s="33"/>
      <c r="CV7476" s="33"/>
    </row>
    <row r="7477" spans="74:100">
      <c r="BV7477" s="62"/>
      <c r="BW7477" s="62"/>
      <c r="BX7477" s="62"/>
      <c r="BY7477" s="62"/>
      <c r="BZ7477" s="62"/>
      <c r="CA7477" s="62"/>
      <c r="CB7477" s="62"/>
      <c r="CC7477" s="62"/>
      <c r="CD7477" s="62"/>
      <c r="CE7477" s="62"/>
      <c r="CF7477" s="62"/>
      <c r="CL7477" s="56" t="s">
        <v>19106</v>
      </c>
      <c r="CM7477" s="56"/>
      <c r="CN7477" s="56"/>
      <c r="CO7477" s="52"/>
      <c r="CP7477" s="52"/>
      <c r="CQ7477" s="52"/>
      <c r="CR7477" s="52"/>
      <c r="CS7477" s="52"/>
      <c r="CT7477" s="52"/>
      <c r="CU7477" s="33"/>
      <c r="CV7477" s="33"/>
    </row>
    <row r="7478" spans="74:100">
      <c r="BV7478" s="62"/>
      <c r="BW7478" s="62"/>
      <c r="BX7478" s="62"/>
      <c r="BY7478" s="62"/>
      <c r="BZ7478" s="62"/>
      <c r="CA7478" s="62"/>
      <c r="CB7478" s="62"/>
      <c r="CC7478" s="62"/>
      <c r="CD7478" s="62"/>
      <c r="CE7478" s="62"/>
      <c r="CF7478" s="62"/>
      <c r="CL7478" s="56" t="s">
        <v>5244</v>
      </c>
      <c r="CM7478" s="56" t="s">
        <v>217</v>
      </c>
      <c r="CN7478" s="56" t="s">
        <v>217</v>
      </c>
      <c r="CO7478" s="52"/>
      <c r="CP7478" s="52"/>
      <c r="CQ7478" s="52"/>
      <c r="CR7478" s="52"/>
      <c r="CS7478" s="52"/>
      <c r="CT7478" s="52"/>
      <c r="CU7478" s="33"/>
      <c r="CV7478" s="33"/>
    </row>
    <row r="7479" spans="74:100">
      <c r="BV7479" s="62"/>
      <c r="BW7479" s="62"/>
      <c r="BX7479" s="62"/>
      <c r="BY7479" s="62"/>
      <c r="BZ7479" s="62"/>
      <c r="CA7479" s="62"/>
      <c r="CB7479" s="62"/>
      <c r="CC7479" s="62"/>
      <c r="CD7479" s="62"/>
      <c r="CE7479" s="62"/>
      <c r="CF7479" s="62"/>
      <c r="CL7479" s="56" t="s">
        <v>19107</v>
      </c>
      <c r="CM7479" s="56"/>
      <c r="CN7479" s="56"/>
      <c r="CO7479" s="52"/>
      <c r="CP7479" s="52"/>
      <c r="CQ7479" s="52"/>
      <c r="CR7479" s="52"/>
      <c r="CS7479" s="52"/>
      <c r="CT7479" s="52"/>
      <c r="CU7479" s="33"/>
      <c r="CV7479" s="33"/>
    </row>
    <row r="7480" spans="74:100">
      <c r="BV7480" s="62"/>
      <c r="BW7480" s="62"/>
      <c r="BX7480" s="62"/>
      <c r="BY7480" s="62"/>
      <c r="BZ7480" s="62"/>
      <c r="CA7480" s="62"/>
      <c r="CB7480" s="62"/>
      <c r="CC7480" s="62"/>
      <c r="CD7480" s="62"/>
      <c r="CE7480" s="62"/>
      <c r="CF7480" s="62"/>
      <c r="CL7480" s="56" t="s">
        <v>5245</v>
      </c>
      <c r="CM7480" s="56" t="s">
        <v>217</v>
      </c>
      <c r="CN7480" s="56" t="s">
        <v>217</v>
      </c>
      <c r="CO7480" s="52"/>
      <c r="CP7480" s="52"/>
      <c r="CQ7480" s="52"/>
      <c r="CR7480" s="52"/>
      <c r="CS7480" s="52"/>
      <c r="CT7480" s="52"/>
      <c r="CU7480" s="33"/>
      <c r="CV7480" s="33"/>
    </row>
    <row r="7481" spans="74:100">
      <c r="BV7481" s="62"/>
      <c r="BW7481" s="62"/>
      <c r="BX7481" s="62"/>
      <c r="BY7481" s="62"/>
      <c r="BZ7481" s="62"/>
      <c r="CA7481" s="62"/>
      <c r="CB7481" s="62"/>
      <c r="CC7481" s="62"/>
      <c r="CD7481" s="62"/>
      <c r="CE7481" s="62"/>
      <c r="CF7481" s="62"/>
      <c r="CL7481" s="56" t="s">
        <v>19108</v>
      </c>
      <c r="CM7481" s="56"/>
      <c r="CN7481" s="56"/>
      <c r="CO7481" s="52"/>
      <c r="CP7481" s="52"/>
      <c r="CQ7481" s="52"/>
      <c r="CR7481" s="52"/>
      <c r="CS7481" s="52"/>
      <c r="CT7481" s="52"/>
      <c r="CU7481" s="33"/>
      <c r="CV7481" s="33"/>
    </row>
    <row r="7482" spans="74:100">
      <c r="BV7482" s="62"/>
      <c r="BW7482" s="62"/>
      <c r="BX7482" s="62"/>
      <c r="BY7482" s="62"/>
      <c r="BZ7482" s="62"/>
      <c r="CA7482" s="62"/>
      <c r="CB7482" s="62"/>
      <c r="CC7482" s="62"/>
      <c r="CD7482" s="62"/>
      <c r="CE7482" s="62"/>
      <c r="CF7482" s="62"/>
      <c r="CL7482" s="56" t="s">
        <v>1834</v>
      </c>
      <c r="CM7482" s="56" t="s">
        <v>216</v>
      </c>
      <c r="CN7482" s="56" t="s">
        <v>216</v>
      </c>
      <c r="CO7482" s="52"/>
      <c r="CP7482" s="52"/>
      <c r="CQ7482" s="52"/>
      <c r="CR7482" s="52"/>
      <c r="CS7482" s="52"/>
      <c r="CT7482" s="52"/>
      <c r="CU7482" s="33"/>
      <c r="CV7482" s="33"/>
    </row>
    <row r="7483" spans="74:100">
      <c r="BV7483" s="62"/>
      <c r="BW7483" s="62"/>
      <c r="BX7483" s="62"/>
      <c r="BY7483" s="62"/>
      <c r="BZ7483" s="62"/>
      <c r="CA7483" s="62"/>
      <c r="CB7483" s="62"/>
      <c r="CC7483" s="62"/>
      <c r="CD7483" s="62"/>
      <c r="CE7483" s="62"/>
      <c r="CF7483" s="62"/>
      <c r="CL7483" s="56" t="s">
        <v>22013</v>
      </c>
      <c r="CM7483" s="56"/>
      <c r="CN7483" s="56"/>
      <c r="CO7483" s="52"/>
      <c r="CP7483" s="52"/>
      <c r="CQ7483" s="52"/>
      <c r="CR7483" s="52"/>
      <c r="CS7483" s="52"/>
      <c r="CT7483" s="52"/>
      <c r="CU7483" s="33"/>
      <c r="CV7483" s="33"/>
    </row>
    <row r="7484" spans="74:100">
      <c r="BV7484" s="62"/>
      <c r="BW7484" s="62"/>
      <c r="BX7484" s="62"/>
      <c r="BY7484" s="62"/>
      <c r="BZ7484" s="62"/>
      <c r="CA7484" s="62"/>
      <c r="CB7484" s="62"/>
      <c r="CC7484" s="62"/>
      <c r="CD7484" s="62"/>
      <c r="CE7484" s="62"/>
      <c r="CF7484" s="62"/>
      <c r="CL7484" s="56" t="s">
        <v>5246</v>
      </c>
      <c r="CM7484" s="56" t="s">
        <v>3118</v>
      </c>
      <c r="CN7484" s="56" t="s">
        <v>3118</v>
      </c>
      <c r="CO7484" s="52"/>
      <c r="CP7484" s="52"/>
      <c r="CQ7484" s="52"/>
      <c r="CR7484" s="52"/>
      <c r="CS7484" s="52"/>
      <c r="CT7484" s="52"/>
      <c r="CU7484" s="33"/>
      <c r="CV7484" s="33"/>
    </row>
    <row r="7485" spans="74:100">
      <c r="BV7485" s="62"/>
      <c r="BW7485" s="62"/>
      <c r="BX7485" s="62"/>
      <c r="BY7485" s="62"/>
      <c r="BZ7485" s="62"/>
      <c r="CA7485" s="62"/>
      <c r="CB7485" s="62"/>
      <c r="CC7485" s="62"/>
      <c r="CD7485" s="62"/>
      <c r="CE7485" s="62"/>
      <c r="CF7485" s="62"/>
      <c r="CL7485" s="56" t="s">
        <v>19109</v>
      </c>
      <c r="CM7485" s="56"/>
      <c r="CN7485" s="56"/>
      <c r="CO7485" s="52"/>
      <c r="CP7485" s="52"/>
      <c r="CQ7485" s="52"/>
      <c r="CR7485" s="52"/>
      <c r="CS7485" s="52"/>
      <c r="CT7485" s="52"/>
      <c r="CU7485" s="33"/>
      <c r="CV7485" s="33"/>
    </row>
    <row r="7486" spans="74:100">
      <c r="BV7486" s="62"/>
      <c r="BW7486" s="62"/>
      <c r="BX7486" s="62"/>
      <c r="BY7486" s="62"/>
      <c r="BZ7486" s="62"/>
      <c r="CA7486" s="62"/>
      <c r="CB7486" s="62"/>
      <c r="CC7486" s="62"/>
      <c r="CD7486" s="62"/>
      <c r="CE7486" s="62"/>
      <c r="CF7486" s="62"/>
      <c r="CL7486" s="56" t="s">
        <v>22014</v>
      </c>
      <c r="CM7486" s="56" t="s">
        <v>215</v>
      </c>
      <c r="CN7486" s="56" t="s">
        <v>215</v>
      </c>
      <c r="CO7486" s="52"/>
      <c r="CP7486" s="52"/>
      <c r="CQ7486" s="52"/>
      <c r="CR7486" s="52"/>
      <c r="CS7486" s="52"/>
      <c r="CT7486" s="52"/>
      <c r="CU7486" s="33"/>
      <c r="CV7486" s="33"/>
    </row>
    <row r="7487" spans="74:100">
      <c r="BV7487" s="62"/>
      <c r="BW7487" s="62"/>
      <c r="BX7487" s="62"/>
      <c r="BY7487" s="62"/>
      <c r="BZ7487" s="62"/>
      <c r="CA7487" s="62"/>
      <c r="CB7487" s="62"/>
      <c r="CC7487" s="62"/>
      <c r="CD7487" s="62"/>
      <c r="CE7487" s="62"/>
      <c r="CF7487" s="62"/>
      <c r="CL7487" s="56" t="s">
        <v>22015</v>
      </c>
      <c r="CM7487" s="56"/>
      <c r="CN7487" s="56"/>
      <c r="CO7487" s="52"/>
      <c r="CP7487" s="52"/>
      <c r="CQ7487" s="52"/>
      <c r="CR7487" s="52"/>
      <c r="CS7487" s="52"/>
      <c r="CT7487" s="52"/>
      <c r="CU7487" s="33"/>
      <c r="CV7487" s="33"/>
    </row>
    <row r="7488" spans="74:100">
      <c r="BV7488" s="62"/>
      <c r="BW7488" s="62"/>
      <c r="BX7488" s="62"/>
      <c r="BY7488" s="62"/>
      <c r="BZ7488" s="62"/>
      <c r="CA7488" s="62"/>
      <c r="CB7488" s="62"/>
      <c r="CC7488" s="62"/>
      <c r="CD7488" s="62"/>
      <c r="CE7488" s="62"/>
      <c r="CF7488" s="62"/>
      <c r="CL7488" s="56" t="s">
        <v>24893</v>
      </c>
      <c r="CM7488" s="56" t="s">
        <v>217</v>
      </c>
      <c r="CN7488" s="56" t="s">
        <v>217</v>
      </c>
      <c r="CO7488" s="52"/>
      <c r="CP7488" s="52"/>
      <c r="CQ7488" s="52"/>
      <c r="CR7488" s="52"/>
      <c r="CS7488" s="52"/>
      <c r="CT7488" s="52"/>
      <c r="CU7488" s="33"/>
      <c r="CV7488" s="33"/>
    </row>
    <row r="7489" spans="74:100">
      <c r="BV7489" s="62"/>
      <c r="BW7489" s="62"/>
      <c r="BX7489" s="62"/>
      <c r="BY7489" s="62"/>
      <c r="BZ7489" s="62"/>
      <c r="CA7489" s="62"/>
      <c r="CB7489" s="62"/>
      <c r="CC7489" s="62"/>
      <c r="CD7489" s="62"/>
      <c r="CE7489" s="62"/>
      <c r="CF7489" s="62"/>
      <c r="CL7489" s="56" t="s">
        <v>24989</v>
      </c>
      <c r="CM7489" s="56"/>
      <c r="CN7489" s="56"/>
      <c r="CO7489" s="52"/>
      <c r="CP7489" s="52"/>
      <c r="CQ7489" s="52"/>
      <c r="CR7489" s="52"/>
      <c r="CS7489" s="52"/>
      <c r="CT7489" s="52"/>
      <c r="CU7489" s="33"/>
      <c r="CV7489" s="33"/>
    </row>
    <row r="7490" spans="74:100">
      <c r="BV7490" s="62"/>
      <c r="BW7490" s="62"/>
      <c r="BX7490" s="62"/>
      <c r="BY7490" s="62"/>
      <c r="BZ7490" s="62"/>
      <c r="CA7490" s="62"/>
      <c r="CB7490" s="62"/>
      <c r="CC7490" s="62"/>
      <c r="CD7490" s="62"/>
      <c r="CE7490" s="62"/>
      <c r="CF7490" s="62"/>
      <c r="CL7490" s="56" t="s">
        <v>24894</v>
      </c>
      <c r="CM7490" s="56" t="s">
        <v>217</v>
      </c>
      <c r="CN7490" s="56" t="s">
        <v>217</v>
      </c>
      <c r="CO7490" s="52"/>
      <c r="CP7490" s="52"/>
      <c r="CQ7490" s="52"/>
      <c r="CR7490" s="52"/>
      <c r="CS7490" s="52"/>
      <c r="CT7490" s="52"/>
      <c r="CU7490" s="33"/>
      <c r="CV7490" s="33"/>
    </row>
    <row r="7491" spans="74:100">
      <c r="BV7491" s="62"/>
      <c r="BW7491" s="62"/>
      <c r="BX7491" s="62"/>
      <c r="BY7491" s="62"/>
      <c r="BZ7491" s="62"/>
      <c r="CA7491" s="62"/>
      <c r="CB7491" s="62"/>
      <c r="CC7491" s="62"/>
      <c r="CD7491" s="62"/>
      <c r="CE7491" s="62"/>
      <c r="CF7491" s="62"/>
      <c r="CL7491" s="56" t="s">
        <v>24990</v>
      </c>
      <c r="CM7491" s="56"/>
      <c r="CN7491" s="56"/>
      <c r="CO7491" s="52"/>
      <c r="CP7491" s="52"/>
      <c r="CQ7491" s="52"/>
      <c r="CR7491" s="52"/>
      <c r="CS7491" s="52"/>
      <c r="CT7491" s="52"/>
      <c r="CU7491" s="33"/>
      <c r="CV7491" s="33"/>
    </row>
    <row r="7492" spans="74:100">
      <c r="BV7492" s="62"/>
      <c r="BW7492" s="62"/>
      <c r="BX7492" s="62"/>
      <c r="BY7492" s="62"/>
      <c r="BZ7492" s="62"/>
      <c r="CA7492" s="62"/>
      <c r="CB7492" s="62"/>
      <c r="CC7492" s="62"/>
      <c r="CD7492" s="62"/>
      <c r="CE7492" s="62"/>
      <c r="CF7492" s="62"/>
      <c r="CL7492" s="56" t="s">
        <v>27922</v>
      </c>
      <c r="CM7492" s="56" t="s">
        <v>3118</v>
      </c>
      <c r="CN7492" s="56" t="s">
        <v>3118</v>
      </c>
      <c r="CO7492" s="52"/>
      <c r="CP7492" s="52"/>
      <c r="CQ7492" s="52"/>
      <c r="CR7492" s="52"/>
      <c r="CS7492" s="52"/>
      <c r="CT7492" s="52"/>
      <c r="CU7492" s="33"/>
      <c r="CV7492" s="33"/>
    </row>
    <row r="7493" spans="74:100">
      <c r="BV7493" s="62"/>
      <c r="BW7493" s="62"/>
      <c r="BX7493" s="62"/>
      <c r="BY7493" s="62"/>
      <c r="BZ7493" s="62"/>
      <c r="CA7493" s="62"/>
      <c r="CB7493" s="62"/>
      <c r="CC7493" s="62"/>
      <c r="CD7493" s="62"/>
      <c r="CE7493" s="62"/>
      <c r="CF7493" s="62"/>
      <c r="CL7493" s="56" t="s">
        <v>27923</v>
      </c>
      <c r="CM7493" s="56"/>
      <c r="CN7493" s="56"/>
      <c r="CO7493" s="52"/>
      <c r="CP7493" s="52"/>
      <c r="CQ7493" s="52"/>
      <c r="CR7493" s="52"/>
      <c r="CS7493" s="52"/>
      <c r="CT7493" s="52"/>
      <c r="CU7493" s="33"/>
      <c r="CV7493" s="33"/>
    </row>
    <row r="7494" spans="74:100">
      <c r="BV7494" s="62"/>
      <c r="BW7494" s="62"/>
      <c r="BX7494" s="62"/>
      <c r="BY7494" s="62"/>
      <c r="BZ7494" s="62"/>
      <c r="CA7494" s="62"/>
      <c r="CB7494" s="62"/>
      <c r="CC7494" s="62"/>
      <c r="CD7494" s="62"/>
      <c r="CE7494" s="62"/>
      <c r="CF7494" s="62"/>
      <c r="CL7494" s="56" t="s">
        <v>27924</v>
      </c>
      <c r="CM7494" s="56" t="s">
        <v>217</v>
      </c>
      <c r="CN7494" s="56" t="s">
        <v>217</v>
      </c>
      <c r="CO7494" s="52"/>
      <c r="CP7494" s="52"/>
      <c r="CQ7494" s="52"/>
      <c r="CR7494" s="52"/>
      <c r="CS7494" s="52"/>
      <c r="CT7494" s="52"/>
      <c r="CU7494" s="33"/>
      <c r="CV7494" s="33"/>
    </row>
    <row r="7495" spans="74:100">
      <c r="BV7495" s="62"/>
      <c r="BW7495" s="62"/>
      <c r="BX7495" s="62"/>
      <c r="BY7495" s="62"/>
      <c r="BZ7495" s="62"/>
      <c r="CA7495" s="62"/>
      <c r="CB7495" s="62"/>
      <c r="CC7495" s="62"/>
      <c r="CD7495" s="62"/>
      <c r="CE7495" s="62"/>
      <c r="CF7495" s="62"/>
      <c r="CL7495" s="56" t="s">
        <v>27923</v>
      </c>
      <c r="CM7495" s="56"/>
      <c r="CN7495" s="56"/>
      <c r="CO7495" s="52"/>
      <c r="CP7495" s="52"/>
      <c r="CQ7495" s="52"/>
      <c r="CR7495" s="52"/>
      <c r="CS7495" s="52"/>
      <c r="CT7495" s="52"/>
      <c r="CU7495" s="33"/>
      <c r="CV7495" s="33"/>
    </row>
    <row r="7496" spans="74:100">
      <c r="BV7496" s="62"/>
      <c r="BW7496" s="62"/>
      <c r="BX7496" s="62"/>
      <c r="BY7496" s="62"/>
      <c r="BZ7496" s="62"/>
      <c r="CA7496" s="62"/>
      <c r="CB7496" s="62"/>
      <c r="CC7496" s="62"/>
      <c r="CD7496" s="62"/>
      <c r="CE7496" s="62"/>
      <c r="CF7496" s="62"/>
      <c r="CL7496" s="56" t="s">
        <v>5247</v>
      </c>
      <c r="CM7496" s="56" t="s">
        <v>3118</v>
      </c>
      <c r="CN7496" s="56" t="s">
        <v>3118</v>
      </c>
      <c r="CO7496" s="52"/>
      <c r="CP7496" s="52"/>
      <c r="CQ7496" s="52"/>
      <c r="CR7496" s="52"/>
      <c r="CS7496" s="52"/>
      <c r="CT7496" s="52"/>
      <c r="CU7496" s="33"/>
      <c r="CV7496" s="33"/>
    </row>
    <row r="7497" spans="74:100">
      <c r="BV7497" s="62"/>
      <c r="BW7497" s="62"/>
      <c r="BX7497" s="62"/>
      <c r="BY7497" s="62"/>
      <c r="BZ7497" s="62"/>
      <c r="CA7497" s="62"/>
      <c r="CB7497" s="62"/>
      <c r="CC7497" s="62"/>
      <c r="CD7497" s="62"/>
      <c r="CE7497" s="62"/>
      <c r="CF7497" s="62"/>
      <c r="CL7497" s="56" t="s">
        <v>27925</v>
      </c>
      <c r="CM7497" s="56"/>
      <c r="CN7497" s="56"/>
      <c r="CO7497" s="52"/>
      <c r="CP7497" s="52"/>
      <c r="CQ7497" s="52"/>
      <c r="CR7497" s="52"/>
      <c r="CS7497" s="52"/>
      <c r="CT7497" s="52"/>
      <c r="CU7497" s="33"/>
      <c r="CV7497" s="33"/>
    </row>
    <row r="7498" spans="74:100">
      <c r="BV7498" s="62"/>
      <c r="BW7498" s="62"/>
      <c r="BX7498" s="62"/>
      <c r="BY7498" s="62"/>
      <c r="BZ7498" s="62"/>
      <c r="CA7498" s="62"/>
      <c r="CB7498" s="62"/>
      <c r="CC7498" s="62"/>
      <c r="CD7498" s="62"/>
      <c r="CE7498" s="62"/>
      <c r="CF7498" s="62"/>
      <c r="CL7498" s="56" t="s">
        <v>5248</v>
      </c>
      <c r="CM7498" s="56" t="s">
        <v>217</v>
      </c>
      <c r="CN7498" s="56" t="s">
        <v>217</v>
      </c>
      <c r="CO7498" s="52"/>
      <c r="CP7498" s="52"/>
      <c r="CQ7498" s="52"/>
      <c r="CR7498" s="52"/>
      <c r="CS7498" s="52"/>
      <c r="CT7498" s="52"/>
      <c r="CU7498" s="33"/>
      <c r="CV7498" s="33"/>
    </row>
    <row r="7499" spans="74:100">
      <c r="BV7499" s="62"/>
      <c r="BW7499" s="62"/>
      <c r="BX7499" s="62"/>
      <c r="BY7499" s="62"/>
      <c r="BZ7499" s="62"/>
      <c r="CA7499" s="62"/>
      <c r="CB7499" s="62"/>
      <c r="CC7499" s="62"/>
      <c r="CD7499" s="62"/>
      <c r="CE7499" s="62"/>
      <c r="CF7499" s="62"/>
      <c r="CL7499" s="56" t="s">
        <v>19110</v>
      </c>
      <c r="CM7499" s="56"/>
      <c r="CN7499" s="56"/>
      <c r="CO7499" s="52"/>
      <c r="CP7499" s="52"/>
      <c r="CQ7499" s="52"/>
      <c r="CR7499" s="52"/>
      <c r="CS7499" s="52"/>
      <c r="CT7499" s="52"/>
      <c r="CU7499" s="33"/>
      <c r="CV7499" s="33"/>
    </row>
    <row r="7500" spans="74:100">
      <c r="BV7500" s="62"/>
      <c r="BW7500" s="62"/>
      <c r="BX7500" s="62"/>
      <c r="BY7500" s="62"/>
      <c r="BZ7500" s="62"/>
      <c r="CA7500" s="62"/>
      <c r="CB7500" s="62"/>
      <c r="CC7500" s="62"/>
      <c r="CD7500" s="62"/>
      <c r="CE7500" s="62"/>
      <c r="CF7500" s="62"/>
      <c r="CL7500" s="56" t="s">
        <v>5249</v>
      </c>
      <c r="CM7500" s="56" t="s">
        <v>3118</v>
      </c>
      <c r="CN7500" s="56" t="s">
        <v>3118</v>
      </c>
      <c r="CO7500" s="52"/>
      <c r="CP7500" s="52"/>
      <c r="CQ7500" s="52"/>
      <c r="CR7500" s="52"/>
      <c r="CS7500" s="52"/>
      <c r="CT7500" s="52"/>
      <c r="CU7500" s="33"/>
      <c r="CV7500" s="33"/>
    </row>
    <row r="7501" spans="74:100">
      <c r="BV7501" s="62"/>
      <c r="BW7501" s="62"/>
      <c r="BX7501" s="62"/>
      <c r="BY7501" s="62"/>
      <c r="BZ7501" s="62"/>
      <c r="CA7501" s="62"/>
      <c r="CB7501" s="62"/>
      <c r="CC7501" s="62"/>
      <c r="CD7501" s="62"/>
      <c r="CE7501" s="62"/>
      <c r="CF7501" s="62"/>
      <c r="CL7501" s="56" t="s">
        <v>19111</v>
      </c>
      <c r="CM7501" s="56"/>
      <c r="CN7501" s="56"/>
      <c r="CO7501" s="52"/>
      <c r="CP7501" s="52"/>
      <c r="CQ7501" s="52"/>
      <c r="CR7501" s="52"/>
      <c r="CS7501" s="52"/>
      <c r="CT7501" s="52"/>
      <c r="CU7501" s="33"/>
      <c r="CV7501" s="33"/>
    </row>
    <row r="7502" spans="74:100">
      <c r="BV7502" s="62"/>
      <c r="BW7502" s="62"/>
      <c r="BX7502" s="62"/>
      <c r="BY7502" s="62"/>
      <c r="BZ7502" s="62"/>
      <c r="CA7502" s="62"/>
      <c r="CB7502" s="62"/>
      <c r="CC7502" s="62"/>
      <c r="CD7502" s="62"/>
      <c r="CE7502" s="62"/>
      <c r="CF7502" s="62"/>
      <c r="CL7502" s="56" t="s">
        <v>1838</v>
      </c>
      <c r="CM7502" s="56" t="s">
        <v>215</v>
      </c>
      <c r="CN7502" s="56" t="s">
        <v>215</v>
      </c>
      <c r="CO7502" s="52"/>
      <c r="CP7502" s="52"/>
      <c r="CQ7502" s="52"/>
      <c r="CR7502" s="52"/>
      <c r="CS7502" s="52"/>
      <c r="CT7502" s="52"/>
      <c r="CU7502" s="33"/>
      <c r="CV7502" s="33"/>
    </row>
    <row r="7503" spans="74:100">
      <c r="BV7503" s="62"/>
      <c r="BW7503" s="62"/>
      <c r="BX7503" s="62"/>
      <c r="BY7503" s="62"/>
      <c r="BZ7503" s="62"/>
      <c r="CA7503" s="62"/>
      <c r="CB7503" s="62"/>
      <c r="CC7503" s="62"/>
      <c r="CD7503" s="62"/>
      <c r="CE7503" s="62"/>
      <c r="CF7503" s="62"/>
      <c r="CL7503" s="56" t="s">
        <v>22016</v>
      </c>
      <c r="CM7503" s="56"/>
      <c r="CN7503" s="56"/>
      <c r="CO7503" s="52"/>
      <c r="CP7503" s="52"/>
      <c r="CQ7503" s="52"/>
      <c r="CR7503" s="52"/>
      <c r="CS7503" s="52"/>
      <c r="CT7503" s="52"/>
      <c r="CU7503" s="33"/>
      <c r="CV7503" s="33"/>
    </row>
    <row r="7504" spans="74:100">
      <c r="BV7504" s="62"/>
      <c r="BW7504" s="62"/>
      <c r="BX7504" s="62"/>
      <c r="BY7504" s="62"/>
      <c r="BZ7504" s="62"/>
      <c r="CA7504" s="62"/>
      <c r="CB7504" s="62"/>
      <c r="CC7504" s="62"/>
      <c r="CD7504" s="62"/>
      <c r="CE7504" s="62"/>
      <c r="CF7504" s="62"/>
      <c r="CL7504" s="56" t="s">
        <v>5250</v>
      </c>
      <c r="CM7504" s="56" t="s">
        <v>217</v>
      </c>
      <c r="CN7504" s="56" t="s">
        <v>217</v>
      </c>
      <c r="CO7504" s="52"/>
      <c r="CP7504" s="52"/>
      <c r="CQ7504" s="52"/>
      <c r="CR7504" s="52"/>
      <c r="CS7504" s="52"/>
      <c r="CT7504" s="52"/>
      <c r="CU7504" s="33"/>
      <c r="CV7504" s="33"/>
    </row>
    <row r="7505" spans="74:100">
      <c r="BV7505" s="62"/>
      <c r="BW7505" s="62"/>
      <c r="BX7505" s="62"/>
      <c r="BY7505" s="62"/>
      <c r="BZ7505" s="62"/>
      <c r="CA7505" s="62"/>
      <c r="CB7505" s="62"/>
      <c r="CC7505" s="62"/>
      <c r="CD7505" s="62"/>
      <c r="CE7505" s="62"/>
      <c r="CF7505" s="62"/>
      <c r="CL7505" s="56" t="s">
        <v>19112</v>
      </c>
      <c r="CM7505" s="56"/>
      <c r="CN7505" s="56"/>
      <c r="CO7505" s="52"/>
      <c r="CP7505" s="52"/>
      <c r="CQ7505" s="52"/>
      <c r="CR7505" s="52"/>
      <c r="CS7505" s="52"/>
      <c r="CT7505" s="52"/>
      <c r="CU7505" s="33"/>
      <c r="CV7505" s="33"/>
    </row>
    <row r="7506" spans="74:100">
      <c r="BV7506" s="62"/>
      <c r="BW7506" s="62"/>
      <c r="BX7506" s="62"/>
      <c r="BY7506" s="62"/>
      <c r="BZ7506" s="62"/>
      <c r="CA7506" s="62"/>
      <c r="CB7506" s="62"/>
      <c r="CC7506" s="62"/>
      <c r="CD7506" s="62"/>
      <c r="CE7506" s="62"/>
      <c r="CF7506" s="62"/>
      <c r="CL7506" s="56" t="s">
        <v>1839</v>
      </c>
      <c r="CM7506" s="56" t="s">
        <v>216</v>
      </c>
      <c r="CN7506" s="56" t="s">
        <v>216</v>
      </c>
      <c r="CO7506" s="52"/>
      <c r="CP7506" s="52"/>
      <c r="CQ7506" s="52"/>
      <c r="CR7506" s="52"/>
      <c r="CS7506" s="52"/>
      <c r="CT7506" s="52"/>
      <c r="CU7506" s="33"/>
      <c r="CV7506" s="33"/>
    </row>
    <row r="7507" spans="74:100">
      <c r="BV7507" s="62"/>
      <c r="BW7507" s="62"/>
      <c r="BX7507" s="62"/>
      <c r="BY7507" s="62"/>
      <c r="BZ7507" s="62"/>
      <c r="CA7507" s="62"/>
      <c r="CB7507" s="62"/>
      <c r="CC7507" s="62"/>
      <c r="CD7507" s="62"/>
      <c r="CE7507" s="62"/>
      <c r="CF7507" s="62"/>
      <c r="CL7507" s="56" t="s">
        <v>22017</v>
      </c>
      <c r="CM7507" s="56"/>
      <c r="CN7507" s="56"/>
      <c r="CO7507" s="52"/>
      <c r="CP7507" s="52"/>
      <c r="CQ7507" s="52"/>
      <c r="CR7507" s="52"/>
      <c r="CS7507" s="52"/>
      <c r="CT7507" s="52"/>
      <c r="CU7507" s="33"/>
      <c r="CV7507" s="33"/>
    </row>
    <row r="7508" spans="74:100">
      <c r="BV7508" s="62"/>
      <c r="BW7508" s="62"/>
      <c r="BX7508" s="62"/>
      <c r="BY7508" s="62"/>
      <c r="BZ7508" s="62"/>
      <c r="CA7508" s="62"/>
      <c r="CB7508" s="62"/>
      <c r="CC7508" s="62"/>
      <c r="CD7508" s="62"/>
      <c r="CE7508" s="62"/>
      <c r="CF7508" s="62"/>
      <c r="CL7508" s="56" t="s">
        <v>1840</v>
      </c>
      <c r="CM7508" s="56" t="s">
        <v>217</v>
      </c>
      <c r="CN7508" s="56" t="s">
        <v>217</v>
      </c>
      <c r="CO7508" s="52"/>
      <c r="CP7508" s="52"/>
      <c r="CQ7508" s="52"/>
      <c r="CR7508" s="52"/>
      <c r="CS7508" s="52"/>
      <c r="CT7508" s="52"/>
      <c r="CU7508" s="33"/>
      <c r="CV7508" s="33"/>
    </row>
    <row r="7509" spans="74:100">
      <c r="BV7509" s="62"/>
      <c r="BW7509" s="62"/>
      <c r="BX7509" s="62"/>
      <c r="BY7509" s="62"/>
      <c r="BZ7509" s="62"/>
      <c r="CA7509" s="62"/>
      <c r="CB7509" s="62"/>
      <c r="CC7509" s="62"/>
      <c r="CD7509" s="62"/>
      <c r="CE7509" s="62"/>
      <c r="CF7509" s="62"/>
      <c r="CL7509" s="56" t="s">
        <v>22018</v>
      </c>
      <c r="CM7509" s="56"/>
      <c r="CN7509" s="56"/>
      <c r="CO7509" s="52"/>
      <c r="CP7509" s="52"/>
      <c r="CQ7509" s="52"/>
      <c r="CR7509" s="52"/>
      <c r="CS7509" s="52"/>
      <c r="CT7509" s="52"/>
      <c r="CU7509" s="33"/>
      <c r="CV7509" s="33"/>
    </row>
    <row r="7510" spans="74:100">
      <c r="BV7510" s="62"/>
      <c r="BW7510" s="62"/>
      <c r="BX7510" s="62"/>
      <c r="BY7510" s="62"/>
      <c r="BZ7510" s="62"/>
      <c r="CA7510" s="62"/>
      <c r="CB7510" s="62"/>
      <c r="CC7510" s="62"/>
      <c r="CD7510" s="62"/>
      <c r="CE7510" s="62"/>
      <c r="CF7510" s="62"/>
      <c r="CL7510" s="56" t="s">
        <v>5251</v>
      </c>
      <c r="CM7510" s="56" t="s">
        <v>217</v>
      </c>
      <c r="CN7510" s="56" t="s">
        <v>217</v>
      </c>
      <c r="CO7510" s="52"/>
      <c r="CP7510" s="52"/>
      <c r="CQ7510" s="52"/>
      <c r="CR7510" s="52"/>
      <c r="CS7510" s="52"/>
      <c r="CT7510" s="52"/>
      <c r="CU7510" s="33"/>
      <c r="CV7510" s="33"/>
    </row>
    <row r="7511" spans="74:100">
      <c r="BV7511" s="62"/>
      <c r="BW7511" s="62"/>
      <c r="BX7511" s="62"/>
      <c r="BY7511" s="62"/>
      <c r="BZ7511" s="62"/>
      <c r="CA7511" s="62"/>
      <c r="CB7511" s="62"/>
      <c r="CC7511" s="62"/>
      <c r="CD7511" s="62"/>
      <c r="CE7511" s="62"/>
      <c r="CF7511" s="62"/>
      <c r="CL7511" s="56" t="s">
        <v>19113</v>
      </c>
      <c r="CM7511" s="56"/>
      <c r="CN7511" s="56"/>
      <c r="CO7511" s="52"/>
      <c r="CP7511" s="52"/>
      <c r="CQ7511" s="52"/>
      <c r="CR7511" s="52"/>
      <c r="CS7511" s="52"/>
      <c r="CT7511" s="52"/>
      <c r="CU7511" s="33"/>
      <c r="CV7511" s="33"/>
    </row>
    <row r="7512" spans="74:100">
      <c r="BV7512" s="62"/>
      <c r="BW7512" s="62"/>
      <c r="BX7512" s="62"/>
      <c r="BY7512" s="62"/>
      <c r="BZ7512" s="62"/>
      <c r="CA7512" s="62"/>
      <c r="CB7512" s="62"/>
      <c r="CC7512" s="62"/>
      <c r="CD7512" s="62"/>
      <c r="CE7512" s="62"/>
      <c r="CF7512" s="62"/>
      <c r="CL7512" s="56" t="s">
        <v>27926</v>
      </c>
      <c r="CM7512" s="56" t="s">
        <v>217</v>
      </c>
      <c r="CN7512" s="56" t="s">
        <v>217</v>
      </c>
      <c r="CO7512" s="52"/>
      <c r="CP7512" s="52"/>
      <c r="CQ7512" s="52"/>
      <c r="CR7512" s="52"/>
      <c r="CS7512" s="52"/>
      <c r="CT7512" s="52"/>
      <c r="CU7512" s="33"/>
      <c r="CV7512" s="33"/>
    </row>
    <row r="7513" spans="74:100">
      <c r="BV7513" s="62"/>
      <c r="BW7513" s="62"/>
      <c r="BX7513" s="62"/>
      <c r="BY7513" s="62"/>
      <c r="BZ7513" s="62"/>
      <c r="CA7513" s="62"/>
      <c r="CB7513" s="62"/>
      <c r="CC7513" s="62"/>
      <c r="CD7513" s="62"/>
      <c r="CE7513" s="62"/>
      <c r="CF7513" s="62"/>
      <c r="CL7513" s="56" t="s">
        <v>27927</v>
      </c>
      <c r="CM7513" s="56"/>
      <c r="CN7513" s="56"/>
      <c r="CO7513" s="52"/>
      <c r="CP7513" s="52"/>
      <c r="CQ7513" s="52"/>
      <c r="CR7513" s="52"/>
      <c r="CS7513" s="52"/>
      <c r="CT7513" s="52"/>
      <c r="CU7513" s="33"/>
      <c r="CV7513" s="33"/>
    </row>
    <row r="7514" spans="74:100">
      <c r="BV7514" s="62"/>
      <c r="BW7514" s="62"/>
      <c r="BX7514" s="62"/>
      <c r="BY7514" s="62"/>
      <c r="BZ7514" s="62"/>
      <c r="CA7514" s="62"/>
      <c r="CB7514" s="62"/>
      <c r="CC7514" s="62"/>
      <c r="CD7514" s="62"/>
      <c r="CE7514" s="62"/>
      <c r="CF7514" s="62"/>
      <c r="CL7514" s="56" t="s">
        <v>27928</v>
      </c>
      <c r="CM7514" s="56" t="s">
        <v>217</v>
      </c>
      <c r="CN7514" s="56" t="s">
        <v>217</v>
      </c>
      <c r="CO7514" s="52"/>
      <c r="CP7514" s="52"/>
      <c r="CQ7514" s="52"/>
      <c r="CR7514" s="52"/>
      <c r="CS7514" s="52"/>
      <c r="CT7514" s="52"/>
      <c r="CU7514" s="33"/>
      <c r="CV7514" s="33"/>
    </row>
    <row r="7515" spans="74:100">
      <c r="BV7515" s="62"/>
      <c r="BW7515" s="62"/>
      <c r="BX7515" s="62"/>
      <c r="BY7515" s="62"/>
      <c r="BZ7515" s="62"/>
      <c r="CA7515" s="62"/>
      <c r="CB7515" s="62"/>
      <c r="CC7515" s="62"/>
      <c r="CD7515" s="62"/>
      <c r="CE7515" s="62"/>
      <c r="CF7515" s="62"/>
      <c r="CL7515" s="56" t="s">
        <v>27929</v>
      </c>
      <c r="CM7515" s="56"/>
      <c r="CN7515" s="56"/>
      <c r="CO7515" s="52"/>
      <c r="CP7515" s="52"/>
      <c r="CQ7515" s="52"/>
      <c r="CR7515" s="52"/>
      <c r="CS7515" s="52"/>
      <c r="CT7515" s="52"/>
      <c r="CU7515" s="33"/>
      <c r="CV7515" s="33"/>
    </row>
    <row r="7516" spans="74:100">
      <c r="BV7516" s="62"/>
      <c r="BW7516" s="62"/>
      <c r="BX7516" s="62"/>
      <c r="BY7516" s="62"/>
      <c r="BZ7516" s="62"/>
      <c r="CA7516" s="62"/>
      <c r="CB7516" s="62"/>
      <c r="CC7516" s="62"/>
      <c r="CD7516" s="62"/>
      <c r="CE7516" s="62"/>
      <c r="CF7516" s="62"/>
      <c r="CL7516" s="56" t="s">
        <v>5252</v>
      </c>
      <c r="CM7516" s="56" t="s">
        <v>217</v>
      </c>
      <c r="CN7516" s="56" t="s">
        <v>217</v>
      </c>
      <c r="CO7516" s="52"/>
      <c r="CP7516" s="52"/>
      <c r="CQ7516" s="52"/>
      <c r="CR7516" s="52"/>
      <c r="CS7516" s="52"/>
      <c r="CT7516" s="52"/>
      <c r="CU7516" s="33"/>
      <c r="CV7516" s="33"/>
    </row>
    <row r="7517" spans="74:100">
      <c r="BV7517" s="62"/>
      <c r="BW7517" s="62"/>
      <c r="BX7517" s="62"/>
      <c r="BY7517" s="62"/>
      <c r="BZ7517" s="62"/>
      <c r="CA7517" s="62"/>
      <c r="CB7517" s="62"/>
      <c r="CC7517" s="62"/>
      <c r="CD7517" s="62"/>
      <c r="CE7517" s="62"/>
      <c r="CF7517" s="62"/>
      <c r="CL7517" s="56" t="s">
        <v>19114</v>
      </c>
      <c r="CM7517" s="56"/>
      <c r="CN7517" s="56"/>
      <c r="CO7517" s="52"/>
      <c r="CP7517" s="52"/>
      <c r="CQ7517" s="52"/>
      <c r="CR7517" s="52"/>
      <c r="CS7517" s="52"/>
      <c r="CT7517" s="52"/>
      <c r="CU7517" s="33"/>
      <c r="CV7517" s="33"/>
    </row>
    <row r="7518" spans="74:100">
      <c r="BV7518" s="62"/>
      <c r="BW7518" s="62"/>
      <c r="BX7518" s="62"/>
      <c r="BY7518" s="62"/>
      <c r="BZ7518" s="62"/>
      <c r="CA7518" s="62"/>
      <c r="CB7518" s="62"/>
      <c r="CC7518" s="62"/>
      <c r="CD7518" s="62"/>
      <c r="CE7518" s="62"/>
      <c r="CF7518" s="62"/>
      <c r="CL7518" s="56" t="s">
        <v>5253</v>
      </c>
      <c r="CM7518" s="56" t="s">
        <v>217</v>
      </c>
      <c r="CN7518" s="56" t="s">
        <v>217</v>
      </c>
      <c r="CO7518" s="52"/>
      <c r="CP7518" s="52"/>
      <c r="CQ7518" s="52"/>
      <c r="CR7518" s="52"/>
      <c r="CS7518" s="52"/>
      <c r="CT7518" s="52"/>
      <c r="CU7518" s="33"/>
      <c r="CV7518" s="33"/>
    </row>
    <row r="7519" spans="74:100">
      <c r="BV7519" s="62"/>
      <c r="BW7519" s="62"/>
      <c r="BX7519" s="62"/>
      <c r="BY7519" s="62"/>
      <c r="BZ7519" s="62"/>
      <c r="CA7519" s="62"/>
      <c r="CB7519" s="62"/>
      <c r="CC7519" s="62"/>
      <c r="CD7519" s="62"/>
      <c r="CE7519" s="62"/>
      <c r="CF7519" s="62"/>
      <c r="CL7519" s="56" t="s">
        <v>19115</v>
      </c>
      <c r="CM7519" s="56"/>
      <c r="CN7519" s="56"/>
      <c r="CO7519" s="52"/>
      <c r="CP7519" s="52"/>
      <c r="CQ7519" s="52"/>
      <c r="CR7519" s="52"/>
      <c r="CS7519" s="52"/>
      <c r="CT7519" s="52"/>
      <c r="CU7519" s="33"/>
      <c r="CV7519" s="33"/>
    </row>
    <row r="7520" spans="74:100">
      <c r="BV7520" s="62"/>
      <c r="BW7520" s="62"/>
      <c r="BX7520" s="62"/>
      <c r="BY7520" s="62"/>
      <c r="BZ7520" s="62"/>
      <c r="CA7520" s="62"/>
      <c r="CB7520" s="62"/>
      <c r="CC7520" s="62"/>
      <c r="CD7520" s="62"/>
      <c r="CE7520" s="62"/>
      <c r="CF7520" s="62"/>
      <c r="CL7520" s="56" t="s">
        <v>5254</v>
      </c>
      <c r="CM7520" s="56" t="s">
        <v>217</v>
      </c>
      <c r="CN7520" s="56" t="s">
        <v>217</v>
      </c>
      <c r="CO7520" s="52"/>
      <c r="CP7520" s="52"/>
      <c r="CQ7520" s="52"/>
      <c r="CR7520" s="52"/>
      <c r="CS7520" s="52"/>
      <c r="CT7520" s="52"/>
      <c r="CU7520" s="33"/>
      <c r="CV7520" s="33"/>
    </row>
    <row r="7521" spans="74:100">
      <c r="BV7521" s="62"/>
      <c r="BW7521" s="62"/>
      <c r="BX7521" s="62"/>
      <c r="BY7521" s="62"/>
      <c r="BZ7521" s="62"/>
      <c r="CA7521" s="62"/>
      <c r="CB7521" s="62"/>
      <c r="CC7521" s="62"/>
      <c r="CD7521" s="62"/>
      <c r="CE7521" s="62"/>
      <c r="CF7521" s="62"/>
      <c r="CL7521" s="56" t="s">
        <v>19116</v>
      </c>
      <c r="CM7521" s="56"/>
      <c r="CN7521" s="56"/>
      <c r="CO7521" s="52"/>
      <c r="CP7521" s="52"/>
      <c r="CQ7521" s="52"/>
      <c r="CR7521" s="52"/>
      <c r="CS7521" s="52"/>
      <c r="CT7521" s="52"/>
      <c r="CU7521" s="33"/>
      <c r="CV7521" s="33"/>
    </row>
    <row r="7522" spans="74:100">
      <c r="BV7522" s="62"/>
      <c r="BW7522" s="62"/>
      <c r="BX7522" s="62"/>
      <c r="BY7522" s="62"/>
      <c r="BZ7522" s="62"/>
      <c r="CA7522" s="62"/>
      <c r="CB7522" s="62"/>
      <c r="CC7522" s="62"/>
      <c r="CD7522" s="62"/>
      <c r="CE7522" s="62"/>
      <c r="CF7522" s="62"/>
      <c r="CL7522" s="56" t="s">
        <v>5255</v>
      </c>
      <c r="CM7522" s="56" t="s">
        <v>217</v>
      </c>
      <c r="CN7522" s="56" t="s">
        <v>217</v>
      </c>
      <c r="CO7522" s="52"/>
      <c r="CP7522" s="52"/>
      <c r="CQ7522" s="52"/>
      <c r="CR7522" s="52"/>
      <c r="CS7522" s="52"/>
      <c r="CT7522" s="52"/>
      <c r="CU7522" s="33"/>
      <c r="CV7522" s="33"/>
    </row>
    <row r="7523" spans="74:100">
      <c r="BV7523" s="62"/>
      <c r="BW7523" s="62"/>
      <c r="BX7523" s="62"/>
      <c r="BY7523" s="62"/>
      <c r="BZ7523" s="62"/>
      <c r="CA7523" s="62"/>
      <c r="CB7523" s="62"/>
      <c r="CC7523" s="62"/>
      <c r="CD7523" s="62"/>
      <c r="CE7523" s="62"/>
      <c r="CF7523" s="62"/>
      <c r="CL7523" s="56" t="s">
        <v>19117</v>
      </c>
      <c r="CM7523" s="56"/>
      <c r="CN7523" s="56"/>
      <c r="CO7523" s="52"/>
      <c r="CP7523" s="52"/>
      <c r="CQ7523" s="52"/>
      <c r="CR7523" s="52"/>
      <c r="CS7523" s="52"/>
      <c r="CT7523" s="52"/>
      <c r="CU7523" s="33"/>
      <c r="CV7523" s="33"/>
    </row>
    <row r="7524" spans="74:100">
      <c r="BV7524" s="62"/>
      <c r="BW7524" s="62"/>
      <c r="BX7524" s="62"/>
      <c r="BY7524" s="62"/>
      <c r="BZ7524" s="62"/>
      <c r="CA7524" s="62"/>
      <c r="CB7524" s="62"/>
      <c r="CC7524" s="62"/>
      <c r="CD7524" s="62"/>
      <c r="CE7524" s="62"/>
      <c r="CF7524" s="62"/>
      <c r="CL7524" s="56" t="s">
        <v>5256</v>
      </c>
      <c r="CM7524" s="56" t="s">
        <v>217</v>
      </c>
      <c r="CN7524" s="56" t="s">
        <v>217</v>
      </c>
      <c r="CO7524" s="52"/>
      <c r="CP7524" s="52"/>
      <c r="CQ7524" s="52"/>
      <c r="CR7524" s="52"/>
      <c r="CS7524" s="52"/>
      <c r="CT7524" s="52"/>
      <c r="CU7524" s="33"/>
      <c r="CV7524" s="33"/>
    </row>
    <row r="7525" spans="74:100">
      <c r="BV7525" s="62"/>
      <c r="BW7525" s="62"/>
      <c r="BX7525" s="62"/>
      <c r="BY7525" s="62"/>
      <c r="BZ7525" s="62"/>
      <c r="CA7525" s="62"/>
      <c r="CB7525" s="62"/>
      <c r="CC7525" s="62"/>
      <c r="CD7525" s="62"/>
      <c r="CE7525" s="62"/>
      <c r="CF7525" s="62"/>
      <c r="CL7525" s="56" t="s">
        <v>19118</v>
      </c>
      <c r="CM7525" s="56"/>
      <c r="CN7525" s="56"/>
      <c r="CO7525" s="52"/>
      <c r="CP7525" s="52"/>
      <c r="CQ7525" s="52"/>
      <c r="CR7525" s="52"/>
      <c r="CS7525" s="52"/>
      <c r="CT7525" s="52"/>
      <c r="CU7525" s="33"/>
      <c r="CV7525" s="33"/>
    </row>
    <row r="7526" spans="74:100">
      <c r="BV7526" s="62"/>
      <c r="BW7526" s="62"/>
      <c r="BX7526" s="62"/>
      <c r="BY7526" s="62"/>
      <c r="BZ7526" s="62"/>
      <c r="CA7526" s="62"/>
      <c r="CB7526" s="62"/>
      <c r="CC7526" s="62"/>
      <c r="CD7526" s="62"/>
      <c r="CE7526" s="62"/>
      <c r="CF7526" s="62"/>
      <c r="CL7526" s="56" t="s">
        <v>5257</v>
      </c>
      <c r="CM7526" s="56" t="s">
        <v>217</v>
      </c>
      <c r="CN7526" s="56" t="s">
        <v>217</v>
      </c>
      <c r="CO7526" s="52"/>
      <c r="CP7526" s="52"/>
      <c r="CQ7526" s="52"/>
      <c r="CR7526" s="52"/>
      <c r="CS7526" s="52"/>
      <c r="CT7526" s="52"/>
      <c r="CU7526" s="33"/>
      <c r="CV7526" s="33"/>
    </row>
    <row r="7527" spans="74:100">
      <c r="BV7527" s="62"/>
      <c r="BW7527" s="62"/>
      <c r="BX7527" s="62"/>
      <c r="BY7527" s="62"/>
      <c r="BZ7527" s="62"/>
      <c r="CA7527" s="62"/>
      <c r="CB7527" s="62"/>
      <c r="CC7527" s="62"/>
      <c r="CD7527" s="62"/>
      <c r="CE7527" s="62"/>
      <c r="CF7527" s="62"/>
      <c r="CL7527" s="56" t="s">
        <v>19119</v>
      </c>
      <c r="CM7527" s="56"/>
      <c r="CN7527" s="56"/>
      <c r="CO7527" s="52"/>
      <c r="CP7527" s="52"/>
      <c r="CQ7527" s="52"/>
      <c r="CR7527" s="52"/>
      <c r="CS7527" s="52"/>
      <c r="CT7527" s="52"/>
      <c r="CU7527" s="33"/>
      <c r="CV7527" s="33"/>
    </row>
    <row r="7528" spans="74:100">
      <c r="BV7528" s="62"/>
      <c r="BW7528" s="62"/>
      <c r="BX7528" s="62"/>
      <c r="BY7528" s="62"/>
      <c r="BZ7528" s="62"/>
      <c r="CA7528" s="62"/>
      <c r="CB7528" s="62"/>
      <c r="CC7528" s="62"/>
      <c r="CD7528" s="62"/>
      <c r="CE7528" s="62"/>
      <c r="CF7528" s="62"/>
      <c r="CL7528" s="56" t="s">
        <v>5258</v>
      </c>
      <c r="CM7528" s="56" t="s">
        <v>217</v>
      </c>
      <c r="CN7528" s="56" t="s">
        <v>217</v>
      </c>
      <c r="CO7528" s="52"/>
      <c r="CP7528" s="52"/>
      <c r="CQ7528" s="52"/>
      <c r="CR7528" s="52"/>
      <c r="CS7528" s="52"/>
      <c r="CT7528" s="52"/>
      <c r="CU7528" s="33"/>
      <c r="CV7528" s="33"/>
    </row>
    <row r="7529" spans="74:100">
      <c r="BV7529" s="62"/>
      <c r="BW7529" s="62"/>
      <c r="BX7529" s="62"/>
      <c r="BY7529" s="62"/>
      <c r="BZ7529" s="62"/>
      <c r="CA7529" s="62"/>
      <c r="CB7529" s="62"/>
      <c r="CC7529" s="62"/>
      <c r="CD7529" s="62"/>
      <c r="CE7529" s="62"/>
      <c r="CF7529" s="62"/>
      <c r="CL7529" s="56" t="s">
        <v>19120</v>
      </c>
      <c r="CM7529" s="56"/>
      <c r="CN7529" s="56"/>
      <c r="CO7529" s="52"/>
      <c r="CP7529" s="52"/>
      <c r="CQ7529" s="52"/>
      <c r="CR7529" s="52"/>
      <c r="CS7529" s="52"/>
      <c r="CT7529" s="52"/>
      <c r="CU7529" s="33"/>
      <c r="CV7529" s="33"/>
    </row>
    <row r="7530" spans="74:100">
      <c r="BV7530" s="62"/>
      <c r="BW7530" s="62"/>
      <c r="BX7530" s="62"/>
      <c r="BY7530" s="62"/>
      <c r="BZ7530" s="62"/>
      <c r="CA7530" s="62"/>
      <c r="CB7530" s="62"/>
      <c r="CC7530" s="62"/>
      <c r="CD7530" s="62"/>
      <c r="CE7530" s="62"/>
      <c r="CF7530" s="62"/>
      <c r="CL7530" s="56" t="s">
        <v>5259</v>
      </c>
      <c r="CM7530" s="56" t="s">
        <v>217</v>
      </c>
      <c r="CN7530" s="56" t="s">
        <v>217</v>
      </c>
      <c r="CO7530" s="52"/>
      <c r="CP7530" s="52"/>
      <c r="CQ7530" s="52"/>
      <c r="CR7530" s="52"/>
      <c r="CS7530" s="52"/>
      <c r="CT7530" s="52"/>
      <c r="CU7530" s="33"/>
      <c r="CV7530" s="33"/>
    </row>
    <row r="7531" spans="74:100">
      <c r="BV7531" s="62"/>
      <c r="BW7531" s="62"/>
      <c r="BX7531" s="62"/>
      <c r="BY7531" s="62"/>
      <c r="BZ7531" s="62"/>
      <c r="CA7531" s="62"/>
      <c r="CB7531" s="62"/>
      <c r="CC7531" s="62"/>
      <c r="CD7531" s="62"/>
      <c r="CE7531" s="62"/>
      <c r="CF7531" s="62"/>
      <c r="CL7531" s="56" t="s">
        <v>19121</v>
      </c>
      <c r="CM7531" s="56"/>
      <c r="CN7531" s="56"/>
      <c r="CO7531" s="52"/>
      <c r="CP7531" s="52"/>
      <c r="CQ7531" s="52"/>
      <c r="CR7531" s="52"/>
      <c r="CS7531" s="52"/>
      <c r="CT7531" s="52"/>
      <c r="CU7531" s="33"/>
      <c r="CV7531" s="33"/>
    </row>
    <row r="7532" spans="74:100">
      <c r="BV7532" s="62"/>
      <c r="BW7532" s="62"/>
      <c r="BX7532" s="62"/>
      <c r="BY7532" s="62"/>
      <c r="BZ7532" s="62"/>
      <c r="CA7532" s="62"/>
      <c r="CB7532" s="62"/>
      <c r="CC7532" s="62"/>
      <c r="CD7532" s="62"/>
      <c r="CE7532" s="62"/>
      <c r="CF7532" s="62"/>
      <c r="CL7532" s="56" t="s">
        <v>5260</v>
      </c>
      <c r="CM7532" s="56" t="s">
        <v>217</v>
      </c>
      <c r="CN7532" s="56" t="s">
        <v>217</v>
      </c>
      <c r="CO7532" s="52"/>
      <c r="CP7532" s="52"/>
      <c r="CQ7532" s="52"/>
      <c r="CR7532" s="52"/>
      <c r="CS7532" s="52"/>
      <c r="CT7532" s="52"/>
      <c r="CU7532" s="33"/>
      <c r="CV7532" s="33"/>
    </row>
    <row r="7533" spans="74:100">
      <c r="BV7533" s="62"/>
      <c r="BW7533" s="62"/>
      <c r="BX7533" s="62"/>
      <c r="BY7533" s="62"/>
      <c r="BZ7533" s="62"/>
      <c r="CA7533" s="62"/>
      <c r="CB7533" s="62"/>
      <c r="CC7533" s="62"/>
      <c r="CD7533" s="62"/>
      <c r="CE7533" s="62"/>
      <c r="CF7533" s="62"/>
      <c r="CL7533" s="56" t="s">
        <v>19122</v>
      </c>
      <c r="CM7533" s="56"/>
      <c r="CN7533" s="56"/>
      <c r="CO7533" s="52"/>
      <c r="CP7533" s="52"/>
      <c r="CQ7533" s="52"/>
      <c r="CR7533" s="52"/>
      <c r="CS7533" s="52"/>
      <c r="CT7533" s="52"/>
      <c r="CU7533" s="33"/>
      <c r="CV7533" s="33"/>
    </row>
    <row r="7534" spans="74:100">
      <c r="BV7534" s="62"/>
      <c r="BW7534" s="62"/>
      <c r="BX7534" s="62"/>
      <c r="BY7534" s="62"/>
      <c r="BZ7534" s="62"/>
      <c r="CA7534" s="62"/>
      <c r="CB7534" s="62"/>
      <c r="CC7534" s="62"/>
      <c r="CD7534" s="62"/>
      <c r="CE7534" s="62"/>
      <c r="CF7534" s="62"/>
      <c r="CL7534" s="56" t="s">
        <v>27930</v>
      </c>
      <c r="CM7534" s="56" t="s">
        <v>217</v>
      </c>
      <c r="CN7534" s="56" t="s">
        <v>217</v>
      </c>
      <c r="CO7534" s="52"/>
      <c r="CP7534" s="52"/>
      <c r="CQ7534" s="52"/>
      <c r="CR7534" s="52"/>
      <c r="CS7534" s="52"/>
      <c r="CT7534" s="52"/>
      <c r="CU7534" s="33"/>
      <c r="CV7534" s="33"/>
    </row>
    <row r="7535" spans="74:100">
      <c r="BV7535" s="62"/>
      <c r="BW7535" s="62"/>
      <c r="BX7535" s="62"/>
      <c r="BY7535" s="62"/>
      <c r="BZ7535" s="62"/>
      <c r="CA7535" s="62"/>
      <c r="CB7535" s="62"/>
      <c r="CC7535" s="62"/>
      <c r="CD7535" s="62"/>
      <c r="CE7535" s="62"/>
      <c r="CF7535" s="62"/>
      <c r="CL7535" s="56" t="s">
        <v>19111</v>
      </c>
      <c r="CM7535" s="56"/>
      <c r="CN7535" s="56"/>
      <c r="CO7535" s="52"/>
      <c r="CP7535" s="52"/>
      <c r="CQ7535" s="52"/>
      <c r="CR7535" s="52"/>
      <c r="CS7535" s="52"/>
      <c r="CT7535" s="52"/>
      <c r="CU7535" s="33"/>
      <c r="CV7535" s="33"/>
    </row>
    <row r="7536" spans="74:100">
      <c r="BV7536" s="62"/>
      <c r="BW7536" s="62"/>
      <c r="BX7536" s="62"/>
      <c r="BY7536" s="62"/>
      <c r="BZ7536" s="62"/>
      <c r="CA7536" s="62"/>
      <c r="CB7536" s="62"/>
      <c r="CC7536" s="62"/>
      <c r="CD7536" s="62"/>
      <c r="CE7536" s="62"/>
      <c r="CF7536" s="62"/>
      <c r="CL7536" s="56" t="s">
        <v>22019</v>
      </c>
      <c r="CM7536" s="56" t="s">
        <v>217</v>
      </c>
      <c r="CN7536" s="56" t="s">
        <v>217</v>
      </c>
      <c r="CO7536" s="52"/>
      <c r="CP7536" s="52"/>
      <c r="CQ7536" s="52"/>
      <c r="CR7536" s="52"/>
      <c r="CS7536" s="52"/>
      <c r="CT7536" s="52"/>
      <c r="CU7536" s="33"/>
      <c r="CV7536" s="33"/>
    </row>
    <row r="7537" spans="74:100">
      <c r="BV7537" s="62"/>
      <c r="BW7537" s="62"/>
      <c r="BX7537" s="62"/>
      <c r="BY7537" s="62"/>
      <c r="BZ7537" s="62"/>
      <c r="CA7537" s="62"/>
      <c r="CB7537" s="62"/>
      <c r="CC7537" s="62"/>
      <c r="CD7537" s="62"/>
      <c r="CE7537" s="62"/>
      <c r="CF7537" s="62"/>
      <c r="CL7537" s="56" t="s">
        <v>19111</v>
      </c>
      <c r="CM7537" s="56"/>
      <c r="CN7537" s="56"/>
      <c r="CO7537" s="52"/>
      <c r="CP7537" s="52"/>
      <c r="CQ7537" s="52"/>
      <c r="CR7537" s="52"/>
      <c r="CS7537" s="52"/>
      <c r="CT7537" s="52"/>
      <c r="CU7537" s="33"/>
      <c r="CV7537" s="33"/>
    </row>
    <row r="7538" spans="74:100">
      <c r="BV7538" s="62"/>
      <c r="BW7538" s="62"/>
      <c r="BX7538" s="62"/>
      <c r="BY7538" s="62"/>
      <c r="BZ7538" s="62"/>
      <c r="CA7538" s="62"/>
      <c r="CB7538" s="62"/>
      <c r="CC7538" s="62"/>
      <c r="CD7538" s="62"/>
      <c r="CE7538" s="62"/>
      <c r="CF7538" s="62"/>
      <c r="CL7538" s="56" t="s">
        <v>22020</v>
      </c>
      <c r="CM7538" s="56" t="s">
        <v>217</v>
      </c>
      <c r="CN7538" s="56" t="s">
        <v>217</v>
      </c>
      <c r="CO7538" s="52"/>
      <c r="CP7538" s="52"/>
      <c r="CQ7538" s="52"/>
      <c r="CR7538" s="52"/>
      <c r="CS7538" s="52"/>
      <c r="CT7538" s="52"/>
      <c r="CU7538" s="33"/>
      <c r="CV7538" s="33"/>
    </row>
    <row r="7539" spans="74:100">
      <c r="BV7539" s="62"/>
      <c r="BW7539" s="62"/>
      <c r="BX7539" s="62"/>
      <c r="BY7539" s="62"/>
      <c r="BZ7539" s="62"/>
      <c r="CA7539" s="62"/>
      <c r="CB7539" s="62"/>
      <c r="CC7539" s="62"/>
      <c r="CD7539" s="62"/>
      <c r="CE7539" s="62"/>
      <c r="CF7539" s="62"/>
      <c r="CL7539" s="56" t="s">
        <v>19111</v>
      </c>
      <c r="CM7539" s="56"/>
      <c r="CN7539" s="56"/>
      <c r="CO7539" s="52"/>
      <c r="CP7539" s="52"/>
      <c r="CQ7539" s="52"/>
      <c r="CR7539" s="52"/>
      <c r="CS7539" s="52"/>
      <c r="CT7539" s="52"/>
      <c r="CU7539" s="33"/>
      <c r="CV7539" s="33"/>
    </row>
    <row r="7540" spans="74:100">
      <c r="BV7540" s="62"/>
      <c r="BW7540" s="62"/>
      <c r="BX7540" s="62"/>
      <c r="BY7540" s="62"/>
      <c r="BZ7540" s="62"/>
      <c r="CA7540" s="62"/>
      <c r="CB7540" s="62"/>
      <c r="CC7540" s="62"/>
      <c r="CD7540" s="62"/>
      <c r="CE7540" s="62"/>
      <c r="CF7540" s="62"/>
      <c r="CL7540" s="56" t="s">
        <v>22021</v>
      </c>
      <c r="CM7540" s="56" t="s">
        <v>217</v>
      </c>
      <c r="CN7540" s="56" t="s">
        <v>217</v>
      </c>
      <c r="CO7540" s="52"/>
      <c r="CP7540" s="52"/>
      <c r="CQ7540" s="52"/>
      <c r="CR7540" s="52"/>
      <c r="CS7540" s="52"/>
      <c r="CT7540" s="52"/>
      <c r="CU7540" s="33"/>
      <c r="CV7540" s="33"/>
    </row>
    <row r="7541" spans="74:100">
      <c r="BV7541" s="62"/>
      <c r="BW7541" s="62"/>
      <c r="BX7541" s="62"/>
      <c r="BY7541" s="62"/>
      <c r="BZ7541" s="62"/>
      <c r="CA7541" s="62"/>
      <c r="CB7541" s="62"/>
      <c r="CC7541" s="62"/>
      <c r="CD7541" s="62"/>
      <c r="CE7541" s="62"/>
      <c r="CF7541" s="62"/>
      <c r="CL7541" s="56" t="s">
        <v>19111</v>
      </c>
      <c r="CM7541" s="56"/>
      <c r="CN7541" s="56"/>
      <c r="CO7541" s="52"/>
      <c r="CP7541" s="52"/>
      <c r="CQ7541" s="52"/>
      <c r="CR7541" s="52"/>
      <c r="CS7541" s="52"/>
      <c r="CT7541" s="52"/>
      <c r="CU7541" s="33"/>
      <c r="CV7541" s="33"/>
    </row>
    <row r="7542" spans="74:100">
      <c r="BV7542" s="62"/>
      <c r="BW7542" s="62"/>
      <c r="BX7542" s="62"/>
      <c r="BY7542" s="62"/>
      <c r="BZ7542" s="62"/>
      <c r="CA7542" s="62"/>
      <c r="CB7542" s="62"/>
      <c r="CC7542" s="62"/>
      <c r="CD7542" s="62"/>
      <c r="CE7542" s="62"/>
      <c r="CF7542" s="62"/>
      <c r="CL7542" s="56" t="s">
        <v>22022</v>
      </c>
      <c r="CM7542" s="56" t="s">
        <v>217</v>
      </c>
      <c r="CN7542" s="56" t="s">
        <v>217</v>
      </c>
      <c r="CO7542" s="52"/>
      <c r="CP7542" s="52"/>
      <c r="CQ7542" s="52"/>
      <c r="CR7542" s="52"/>
      <c r="CS7542" s="52"/>
      <c r="CT7542" s="52"/>
      <c r="CU7542" s="33"/>
      <c r="CV7542" s="33"/>
    </row>
    <row r="7543" spans="74:100">
      <c r="BV7543" s="62"/>
      <c r="BW7543" s="62"/>
      <c r="BX7543" s="62"/>
      <c r="BY7543" s="62"/>
      <c r="BZ7543" s="62"/>
      <c r="CA7543" s="62"/>
      <c r="CB7543" s="62"/>
      <c r="CC7543" s="62"/>
      <c r="CD7543" s="62"/>
      <c r="CE7543" s="62"/>
      <c r="CF7543" s="62"/>
      <c r="CL7543" s="56" t="s">
        <v>19111</v>
      </c>
      <c r="CM7543" s="56"/>
      <c r="CN7543" s="56"/>
      <c r="CO7543" s="52"/>
      <c r="CP7543" s="52"/>
      <c r="CQ7543" s="52"/>
      <c r="CR7543" s="52"/>
      <c r="CS7543" s="52"/>
      <c r="CT7543" s="52"/>
      <c r="CU7543" s="33"/>
      <c r="CV7543" s="33"/>
    </row>
    <row r="7544" spans="74:100">
      <c r="BV7544" s="62"/>
      <c r="BW7544" s="62"/>
      <c r="BX7544" s="62"/>
      <c r="BY7544" s="62"/>
      <c r="BZ7544" s="62"/>
      <c r="CA7544" s="62"/>
      <c r="CB7544" s="62"/>
      <c r="CC7544" s="62"/>
      <c r="CD7544" s="62"/>
      <c r="CE7544" s="62"/>
      <c r="CF7544" s="62"/>
      <c r="CL7544" s="56" t="s">
        <v>27931</v>
      </c>
      <c r="CM7544" s="56" t="s">
        <v>217</v>
      </c>
      <c r="CN7544" s="56" t="s">
        <v>217</v>
      </c>
      <c r="CO7544" s="52"/>
      <c r="CP7544" s="52"/>
      <c r="CQ7544" s="52"/>
      <c r="CR7544" s="52"/>
      <c r="CS7544" s="52"/>
      <c r="CT7544" s="52"/>
      <c r="CU7544" s="33"/>
      <c r="CV7544" s="33"/>
    </row>
    <row r="7545" spans="74:100">
      <c r="BV7545" s="62"/>
      <c r="BW7545" s="62"/>
      <c r="BX7545" s="62"/>
      <c r="BY7545" s="62"/>
      <c r="BZ7545" s="62"/>
      <c r="CA7545" s="62"/>
      <c r="CB7545" s="62"/>
      <c r="CC7545" s="62"/>
      <c r="CD7545" s="62"/>
      <c r="CE7545" s="62"/>
      <c r="CF7545" s="62"/>
      <c r="CL7545" s="56" t="s">
        <v>19111</v>
      </c>
      <c r="CM7545" s="56"/>
      <c r="CN7545" s="56"/>
      <c r="CO7545" s="52"/>
      <c r="CP7545" s="52"/>
      <c r="CQ7545" s="52"/>
      <c r="CR7545" s="52"/>
      <c r="CS7545" s="52"/>
      <c r="CT7545" s="52"/>
      <c r="CU7545" s="33"/>
      <c r="CV7545" s="33"/>
    </row>
    <row r="7546" spans="74:100">
      <c r="BV7546" s="62"/>
      <c r="BW7546" s="62"/>
      <c r="BX7546" s="62"/>
      <c r="BY7546" s="62"/>
      <c r="BZ7546" s="62"/>
      <c r="CA7546" s="62"/>
      <c r="CB7546" s="62"/>
      <c r="CC7546" s="62"/>
      <c r="CD7546" s="62"/>
      <c r="CE7546" s="62"/>
      <c r="CF7546" s="62"/>
      <c r="CL7546" s="56" t="s">
        <v>22023</v>
      </c>
      <c r="CM7546" s="56" t="s">
        <v>217</v>
      </c>
      <c r="CN7546" s="56" t="s">
        <v>217</v>
      </c>
      <c r="CO7546" s="52"/>
      <c r="CP7546" s="52"/>
      <c r="CQ7546" s="52"/>
      <c r="CR7546" s="52"/>
      <c r="CS7546" s="52"/>
      <c r="CT7546" s="52"/>
      <c r="CU7546" s="33"/>
      <c r="CV7546" s="33"/>
    </row>
    <row r="7547" spans="74:100">
      <c r="BV7547" s="62"/>
      <c r="BW7547" s="62"/>
      <c r="BX7547" s="62"/>
      <c r="BY7547" s="62"/>
      <c r="BZ7547" s="62"/>
      <c r="CA7547" s="62"/>
      <c r="CB7547" s="62"/>
      <c r="CC7547" s="62"/>
      <c r="CD7547" s="62"/>
      <c r="CE7547" s="62"/>
      <c r="CF7547" s="62"/>
      <c r="CL7547" s="56" t="s">
        <v>19111</v>
      </c>
      <c r="CM7547" s="56"/>
      <c r="CN7547" s="56"/>
      <c r="CO7547" s="52"/>
      <c r="CP7547" s="52"/>
      <c r="CQ7547" s="52"/>
      <c r="CR7547" s="52"/>
      <c r="CS7547" s="52"/>
      <c r="CT7547" s="52"/>
      <c r="CU7547" s="33"/>
      <c r="CV7547" s="33"/>
    </row>
    <row r="7548" spans="74:100">
      <c r="BV7548" s="62"/>
      <c r="BW7548" s="62"/>
      <c r="BX7548" s="62"/>
      <c r="BY7548" s="62"/>
      <c r="BZ7548" s="62"/>
      <c r="CA7548" s="62"/>
      <c r="CB7548" s="62"/>
      <c r="CC7548" s="62"/>
      <c r="CD7548" s="62"/>
      <c r="CE7548" s="62"/>
      <c r="CF7548" s="62"/>
      <c r="CL7548" s="56" t="s">
        <v>27932</v>
      </c>
      <c r="CM7548" s="56" t="s">
        <v>217</v>
      </c>
      <c r="CN7548" s="56" t="s">
        <v>217</v>
      </c>
      <c r="CO7548" s="52"/>
      <c r="CP7548" s="52"/>
      <c r="CQ7548" s="52"/>
      <c r="CR7548" s="52"/>
      <c r="CS7548" s="52"/>
      <c r="CT7548" s="52"/>
      <c r="CU7548" s="33"/>
      <c r="CV7548" s="33"/>
    </row>
    <row r="7549" spans="74:100">
      <c r="BV7549" s="62"/>
      <c r="BW7549" s="62"/>
      <c r="BX7549" s="62"/>
      <c r="BY7549" s="62"/>
      <c r="BZ7549" s="62"/>
      <c r="CA7549" s="62"/>
      <c r="CB7549" s="62"/>
      <c r="CC7549" s="62"/>
      <c r="CD7549" s="62"/>
      <c r="CE7549" s="62"/>
      <c r="CF7549" s="62"/>
      <c r="CL7549" s="56" t="s">
        <v>19111</v>
      </c>
      <c r="CM7549" s="56"/>
      <c r="CN7549" s="56"/>
      <c r="CO7549" s="52"/>
      <c r="CP7549" s="52"/>
      <c r="CQ7549" s="52"/>
      <c r="CR7549" s="52"/>
      <c r="CS7549" s="52"/>
      <c r="CT7549" s="52"/>
      <c r="CU7549" s="33"/>
      <c r="CV7549" s="33"/>
    </row>
    <row r="7550" spans="74:100">
      <c r="BV7550" s="62"/>
      <c r="BW7550" s="62"/>
      <c r="BX7550" s="62"/>
      <c r="BY7550" s="62"/>
      <c r="BZ7550" s="62"/>
      <c r="CA7550" s="62"/>
      <c r="CB7550" s="62"/>
      <c r="CC7550" s="62"/>
      <c r="CD7550" s="62"/>
      <c r="CE7550" s="62"/>
      <c r="CF7550" s="62"/>
      <c r="CL7550" s="56" t="s">
        <v>5261</v>
      </c>
      <c r="CM7550" s="56" t="s">
        <v>3118</v>
      </c>
      <c r="CN7550" s="56" t="s">
        <v>3118</v>
      </c>
      <c r="CO7550" s="52"/>
      <c r="CP7550" s="52"/>
      <c r="CQ7550" s="52"/>
      <c r="CR7550" s="52"/>
      <c r="CS7550" s="52"/>
      <c r="CT7550" s="52"/>
      <c r="CU7550" s="33"/>
      <c r="CV7550" s="33"/>
    </row>
    <row r="7551" spans="74:100">
      <c r="BV7551" s="62"/>
      <c r="BW7551" s="62"/>
      <c r="BX7551" s="62"/>
      <c r="BY7551" s="62"/>
      <c r="BZ7551" s="62"/>
      <c r="CA7551" s="62"/>
      <c r="CB7551" s="62"/>
      <c r="CC7551" s="62"/>
      <c r="CD7551" s="62"/>
      <c r="CE7551" s="62"/>
      <c r="CF7551" s="62"/>
      <c r="CL7551" s="56" t="s">
        <v>19123</v>
      </c>
      <c r="CM7551" s="56"/>
      <c r="CN7551" s="56"/>
      <c r="CO7551" s="52"/>
      <c r="CP7551" s="52"/>
      <c r="CQ7551" s="52"/>
      <c r="CR7551" s="52"/>
      <c r="CS7551" s="52"/>
      <c r="CT7551" s="52"/>
      <c r="CU7551" s="33"/>
      <c r="CV7551" s="33"/>
    </row>
    <row r="7552" spans="74:100">
      <c r="BV7552" s="62"/>
      <c r="BW7552" s="62"/>
      <c r="BX7552" s="62"/>
      <c r="BY7552" s="62"/>
      <c r="BZ7552" s="62"/>
      <c r="CA7552" s="62"/>
      <c r="CB7552" s="62"/>
      <c r="CC7552" s="62"/>
      <c r="CD7552" s="62"/>
      <c r="CE7552" s="62"/>
      <c r="CF7552" s="62"/>
      <c r="CL7552" s="56" t="s">
        <v>27933</v>
      </c>
      <c r="CM7552" s="56" t="s">
        <v>217</v>
      </c>
      <c r="CN7552" s="56" t="s">
        <v>217</v>
      </c>
      <c r="CO7552" s="52"/>
      <c r="CP7552" s="52"/>
      <c r="CQ7552" s="52"/>
      <c r="CR7552" s="52"/>
      <c r="CS7552" s="52"/>
      <c r="CT7552" s="52"/>
      <c r="CU7552" s="33"/>
      <c r="CV7552" s="33"/>
    </row>
    <row r="7553" spans="74:100">
      <c r="BV7553" s="62"/>
      <c r="BW7553" s="62"/>
      <c r="BX7553" s="62"/>
      <c r="BY7553" s="62"/>
      <c r="BZ7553" s="62"/>
      <c r="CA7553" s="62"/>
      <c r="CB7553" s="62"/>
      <c r="CC7553" s="62"/>
      <c r="CD7553" s="62"/>
      <c r="CE7553" s="62"/>
      <c r="CF7553" s="62"/>
      <c r="CL7553" s="56" t="s">
        <v>27934</v>
      </c>
      <c r="CM7553" s="56"/>
      <c r="CN7553" s="56"/>
      <c r="CO7553" s="52"/>
      <c r="CP7553" s="52"/>
      <c r="CQ7553" s="52"/>
      <c r="CR7553" s="52"/>
      <c r="CS7553" s="52"/>
      <c r="CT7553" s="52"/>
      <c r="CU7553" s="33"/>
      <c r="CV7553" s="33"/>
    </row>
    <row r="7554" spans="74:100">
      <c r="BV7554" s="62"/>
      <c r="BW7554" s="62"/>
      <c r="BX7554" s="62"/>
      <c r="BY7554" s="62"/>
      <c r="BZ7554" s="62"/>
      <c r="CA7554" s="62"/>
      <c r="CB7554" s="62"/>
      <c r="CC7554" s="62"/>
      <c r="CD7554" s="62"/>
      <c r="CE7554" s="62"/>
      <c r="CF7554" s="62"/>
      <c r="CL7554" s="56" t="s">
        <v>5262</v>
      </c>
      <c r="CM7554" s="56" t="s">
        <v>217</v>
      </c>
      <c r="CN7554" s="56" t="s">
        <v>217</v>
      </c>
      <c r="CO7554" s="52"/>
      <c r="CP7554" s="52"/>
      <c r="CQ7554" s="52"/>
      <c r="CR7554" s="52"/>
      <c r="CS7554" s="52"/>
      <c r="CT7554" s="52"/>
      <c r="CU7554" s="33"/>
      <c r="CV7554" s="33"/>
    </row>
    <row r="7555" spans="74:100">
      <c r="BV7555" s="62"/>
      <c r="BW7555" s="62"/>
      <c r="BX7555" s="62"/>
      <c r="BY7555" s="62"/>
      <c r="BZ7555" s="62"/>
      <c r="CA7555" s="62"/>
      <c r="CB7555" s="62"/>
      <c r="CC7555" s="62"/>
      <c r="CD7555" s="62"/>
      <c r="CE7555" s="62"/>
      <c r="CF7555" s="62"/>
      <c r="CL7555" s="56" t="s">
        <v>19124</v>
      </c>
      <c r="CM7555" s="56"/>
      <c r="CN7555" s="56"/>
      <c r="CO7555" s="52"/>
      <c r="CP7555" s="52"/>
      <c r="CQ7555" s="52"/>
      <c r="CR7555" s="52"/>
      <c r="CS7555" s="52"/>
      <c r="CT7555" s="52"/>
      <c r="CU7555" s="33"/>
      <c r="CV7555" s="33"/>
    </row>
    <row r="7556" spans="74:100">
      <c r="BV7556" s="62"/>
      <c r="BW7556" s="62"/>
      <c r="BX7556" s="62"/>
      <c r="BY7556" s="62"/>
      <c r="BZ7556" s="62"/>
      <c r="CA7556" s="62"/>
      <c r="CB7556" s="62"/>
      <c r="CC7556" s="62"/>
      <c r="CD7556" s="62"/>
      <c r="CE7556" s="62"/>
      <c r="CF7556" s="62"/>
      <c r="CL7556" s="56" t="s">
        <v>5263</v>
      </c>
      <c r="CM7556" s="56" t="s">
        <v>3118</v>
      </c>
      <c r="CN7556" s="56" t="s">
        <v>3118</v>
      </c>
      <c r="CO7556" s="52"/>
      <c r="CP7556" s="52"/>
      <c r="CQ7556" s="52"/>
      <c r="CR7556" s="52"/>
      <c r="CS7556" s="52"/>
      <c r="CT7556" s="52"/>
      <c r="CU7556" s="33"/>
      <c r="CV7556" s="33"/>
    </row>
    <row r="7557" spans="74:100">
      <c r="BV7557" s="62"/>
      <c r="BW7557" s="62"/>
      <c r="BX7557" s="62"/>
      <c r="BY7557" s="62"/>
      <c r="BZ7557" s="62"/>
      <c r="CA7557" s="62"/>
      <c r="CB7557" s="62"/>
      <c r="CC7557" s="62"/>
      <c r="CD7557" s="62"/>
      <c r="CE7557" s="62"/>
      <c r="CF7557" s="62"/>
      <c r="CL7557" s="56" t="s">
        <v>19125</v>
      </c>
      <c r="CM7557" s="56"/>
      <c r="CN7557" s="56"/>
      <c r="CO7557" s="52"/>
      <c r="CP7557" s="52"/>
      <c r="CQ7557" s="52"/>
      <c r="CR7557" s="52"/>
      <c r="CS7557" s="52"/>
      <c r="CT7557" s="52"/>
      <c r="CU7557" s="33"/>
      <c r="CV7557" s="33"/>
    </row>
    <row r="7558" spans="74:100">
      <c r="BV7558" s="62"/>
      <c r="BW7558" s="62"/>
      <c r="BX7558" s="62"/>
      <c r="BY7558" s="62"/>
      <c r="BZ7558" s="62"/>
      <c r="CA7558" s="62"/>
      <c r="CB7558" s="62"/>
      <c r="CC7558" s="62"/>
      <c r="CD7558" s="62"/>
      <c r="CE7558" s="62"/>
      <c r="CF7558" s="62"/>
      <c r="CL7558" s="56" t="s">
        <v>5264</v>
      </c>
      <c r="CM7558" s="56" t="s">
        <v>217</v>
      </c>
      <c r="CN7558" s="56" t="s">
        <v>217</v>
      </c>
      <c r="CO7558" s="52"/>
      <c r="CP7558" s="52"/>
      <c r="CQ7558" s="52"/>
      <c r="CR7558" s="52"/>
      <c r="CS7558" s="52"/>
      <c r="CT7558" s="52"/>
      <c r="CU7558" s="33"/>
      <c r="CV7558" s="33"/>
    </row>
    <row r="7559" spans="74:100">
      <c r="BV7559" s="62"/>
      <c r="BW7559" s="62"/>
      <c r="BX7559" s="62"/>
      <c r="BY7559" s="62"/>
      <c r="BZ7559" s="62"/>
      <c r="CA7559" s="62"/>
      <c r="CB7559" s="62"/>
      <c r="CC7559" s="62"/>
      <c r="CD7559" s="62"/>
      <c r="CE7559" s="62"/>
      <c r="CF7559" s="62"/>
      <c r="CL7559" s="56" t="s">
        <v>19126</v>
      </c>
      <c r="CM7559" s="56"/>
      <c r="CN7559" s="56"/>
      <c r="CO7559" s="52"/>
      <c r="CP7559" s="52"/>
      <c r="CQ7559" s="52"/>
      <c r="CR7559" s="52"/>
      <c r="CS7559" s="52"/>
      <c r="CT7559" s="52"/>
      <c r="CU7559" s="33"/>
      <c r="CV7559" s="33"/>
    </row>
    <row r="7560" spans="74:100">
      <c r="BV7560" s="62"/>
      <c r="BW7560" s="62"/>
      <c r="BX7560" s="62"/>
      <c r="BY7560" s="62"/>
      <c r="BZ7560" s="62"/>
      <c r="CA7560" s="62"/>
      <c r="CB7560" s="62"/>
      <c r="CC7560" s="62"/>
      <c r="CD7560" s="62"/>
      <c r="CE7560" s="62"/>
      <c r="CF7560" s="62"/>
      <c r="CL7560" s="56" t="s">
        <v>5265</v>
      </c>
      <c r="CM7560" s="56" t="s">
        <v>3118</v>
      </c>
      <c r="CN7560" s="56" t="s">
        <v>3118</v>
      </c>
      <c r="CO7560" s="52"/>
      <c r="CP7560" s="52"/>
      <c r="CQ7560" s="52"/>
      <c r="CR7560" s="52"/>
      <c r="CS7560" s="52"/>
      <c r="CT7560" s="52"/>
      <c r="CU7560" s="33"/>
      <c r="CV7560" s="33"/>
    </row>
    <row r="7561" spans="74:100">
      <c r="BV7561" s="62"/>
      <c r="BW7561" s="62"/>
      <c r="BX7561" s="62"/>
      <c r="BY7561" s="62"/>
      <c r="BZ7561" s="62"/>
      <c r="CA7561" s="62"/>
      <c r="CB7561" s="62"/>
      <c r="CC7561" s="62"/>
      <c r="CD7561" s="62"/>
      <c r="CE7561" s="62"/>
      <c r="CF7561" s="62"/>
      <c r="CL7561" s="56" t="s">
        <v>18159</v>
      </c>
      <c r="CM7561" s="56"/>
      <c r="CN7561" s="56"/>
      <c r="CO7561" s="52"/>
      <c r="CP7561" s="52"/>
      <c r="CQ7561" s="52"/>
      <c r="CR7561" s="52"/>
      <c r="CS7561" s="52"/>
      <c r="CT7561" s="52"/>
      <c r="CU7561" s="33"/>
      <c r="CV7561" s="33"/>
    </row>
    <row r="7562" spans="74:100">
      <c r="BV7562" s="62"/>
      <c r="BW7562" s="62"/>
      <c r="BX7562" s="62"/>
      <c r="BY7562" s="62"/>
      <c r="BZ7562" s="62"/>
      <c r="CA7562" s="62"/>
      <c r="CB7562" s="62"/>
      <c r="CC7562" s="62"/>
      <c r="CD7562" s="62"/>
      <c r="CE7562" s="62"/>
      <c r="CF7562" s="62"/>
      <c r="CL7562" s="56" t="s">
        <v>5266</v>
      </c>
      <c r="CM7562" s="56" t="s">
        <v>217</v>
      </c>
      <c r="CN7562" s="56" t="s">
        <v>217</v>
      </c>
      <c r="CO7562" s="52"/>
      <c r="CP7562" s="52"/>
      <c r="CQ7562" s="52"/>
      <c r="CR7562" s="52"/>
      <c r="CS7562" s="52"/>
      <c r="CT7562" s="52"/>
      <c r="CU7562" s="33"/>
      <c r="CV7562" s="33"/>
    </row>
    <row r="7563" spans="74:100">
      <c r="BV7563" s="62"/>
      <c r="BW7563" s="62"/>
      <c r="BX7563" s="62"/>
      <c r="BY7563" s="62"/>
      <c r="BZ7563" s="62"/>
      <c r="CA7563" s="62"/>
      <c r="CB7563" s="62"/>
      <c r="CC7563" s="62"/>
      <c r="CD7563" s="62"/>
      <c r="CE7563" s="62"/>
      <c r="CF7563" s="62"/>
      <c r="CL7563" s="56" t="s">
        <v>19127</v>
      </c>
      <c r="CM7563" s="56"/>
      <c r="CN7563" s="56"/>
      <c r="CO7563" s="52"/>
      <c r="CP7563" s="52"/>
      <c r="CQ7563" s="52"/>
      <c r="CR7563" s="52"/>
      <c r="CS7563" s="52"/>
      <c r="CT7563" s="52"/>
      <c r="CU7563" s="33"/>
      <c r="CV7563" s="33"/>
    </row>
    <row r="7564" spans="74:100">
      <c r="BV7564" s="62"/>
      <c r="BW7564" s="62"/>
      <c r="BX7564" s="62"/>
      <c r="BY7564" s="62"/>
      <c r="BZ7564" s="62"/>
      <c r="CA7564" s="62"/>
      <c r="CB7564" s="62"/>
      <c r="CC7564" s="62"/>
      <c r="CD7564" s="62"/>
      <c r="CE7564" s="62"/>
      <c r="CF7564" s="62"/>
      <c r="CL7564" s="56" t="s">
        <v>5267</v>
      </c>
      <c r="CM7564" s="56" t="s">
        <v>217</v>
      </c>
      <c r="CN7564" s="56" t="s">
        <v>217</v>
      </c>
      <c r="CO7564" s="52"/>
      <c r="CP7564" s="52"/>
      <c r="CQ7564" s="52"/>
      <c r="CR7564" s="52"/>
      <c r="CS7564" s="52"/>
      <c r="CT7564" s="52"/>
      <c r="CU7564" s="33"/>
      <c r="CV7564" s="33"/>
    </row>
    <row r="7565" spans="74:100">
      <c r="BV7565" s="62"/>
      <c r="BW7565" s="62"/>
      <c r="BX7565" s="62"/>
      <c r="BY7565" s="62"/>
      <c r="BZ7565" s="62"/>
      <c r="CA7565" s="62"/>
      <c r="CB7565" s="62"/>
      <c r="CC7565" s="62"/>
      <c r="CD7565" s="62"/>
      <c r="CE7565" s="62"/>
      <c r="CF7565" s="62"/>
      <c r="CL7565" s="56" t="s">
        <v>22024</v>
      </c>
      <c r="CM7565" s="56"/>
      <c r="CN7565" s="56"/>
      <c r="CO7565" s="52"/>
      <c r="CP7565" s="52"/>
      <c r="CQ7565" s="52"/>
      <c r="CR7565" s="52"/>
      <c r="CS7565" s="52"/>
      <c r="CT7565" s="52"/>
      <c r="CU7565" s="33"/>
      <c r="CV7565" s="33"/>
    </row>
    <row r="7566" spans="74:100">
      <c r="BV7566" s="62"/>
      <c r="BW7566" s="62"/>
      <c r="BX7566" s="62"/>
      <c r="BY7566" s="62"/>
      <c r="BZ7566" s="62"/>
      <c r="CA7566" s="62"/>
      <c r="CB7566" s="62"/>
      <c r="CC7566" s="62"/>
      <c r="CD7566" s="62"/>
      <c r="CE7566" s="62"/>
      <c r="CF7566" s="62"/>
      <c r="CL7566" s="56" t="s">
        <v>27935</v>
      </c>
      <c r="CM7566" s="56" t="s">
        <v>217</v>
      </c>
      <c r="CN7566" s="56" t="s">
        <v>217</v>
      </c>
      <c r="CO7566" s="52"/>
      <c r="CP7566" s="52"/>
      <c r="CQ7566" s="52"/>
      <c r="CR7566" s="52"/>
      <c r="CS7566" s="52"/>
      <c r="CT7566" s="52"/>
      <c r="CU7566" s="33"/>
      <c r="CV7566" s="33"/>
    </row>
    <row r="7567" spans="74:100">
      <c r="BV7567" s="62"/>
      <c r="BW7567" s="62"/>
      <c r="BX7567" s="62"/>
      <c r="BY7567" s="62"/>
      <c r="BZ7567" s="62"/>
      <c r="CA7567" s="62"/>
      <c r="CB7567" s="62"/>
      <c r="CC7567" s="62"/>
      <c r="CD7567" s="62"/>
      <c r="CE7567" s="62"/>
      <c r="CF7567" s="62"/>
      <c r="CL7567" s="56" t="s">
        <v>18159</v>
      </c>
      <c r="CM7567" s="56"/>
      <c r="CN7567" s="56"/>
      <c r="CO7567" s="52"/>
      <c r="CP7567" s="52"/>
      <c r="CQ7567" s="52"/>
      <c r="CR7567" s="52"/>
      <c r="CS7567" s="52"/>
      <c r="CT7567" s="52"/>
      <c r="CU7567" s="33"/>
      <c r="CV7567" s="33"/>
    </row>
    <row r="7568" spans="74:100">
      <c r="BV7568" s="62"/>
      <c r="BW7568" s="62"/>
      <c r="BX7568" s="62"/>
      <c r="BY7568" s="62"/>
      <c r="BZ7568" s="62"/>
      <c r="CA7568" s="62"/>
      <c r="CB7568" s="62"/>
      <c r="CC7568" s="62"/>
      <c r="CD7568" s="62"/>
      <c r="CE7568" s="62"/>
      <c r="CF7568" s="62"/>
      <c r="CL7568" s="56" t="s">
        <v>27936</v>
      </c>
      <c r="CM7568" s="56" t="s">
        <v>3118</v>
      </c>
      <c r="CN7568" s="56" t="s">
        <v>3118</v>
      </c>
      <c r="CO7568" s="52"/>
      <c r="CP7568" s="52"/>
      <c r="CQ7568" s="52"/>
      <c r="CR7568" s="52"/>
      <c r="CS7568" s="52"/>
      <c r="CT7568" s="52"/>
      <c r="CU7568" s="33"/>
      <c r="CV7568" s="33"/>
    </row>
    <row r="7569" spans="74:100">
      <c r="BV7569" s="62"/>
      <c r="BW7569" s="62"/>
      <c r="BX7569" s="62"/>
      <c r="BY7569" s="62"/>
      <c r="BZ7569" s="62"/>
      <c r="CA7569" s="62"/>
      <c r="CB7569" s="62"/>
      <c r="CC7569" s="62"/>
      <c r="CD7569" s="62"/>
      <c r="CE7569" s="62"/>
      <c r="CF7569" s="62"/>
      <c r="CL7569" s="56" t="s">
        <v>27937</v>
      </c>
      <c r="CM7569" s="56"/>
      <c r="CN7569" s="56"/>
      <c r="CO7569" s="52"/>
      <c r="CP7569" s="52"/>
      <c r="CQ7569" s="52"/>
      <c r="CR7569" s="52"/>
      <c r="CS7569" s="52"/>
      <c r="CT7569" s="52"/>
      <c r="CU7569" s="33"/>
      <c r="CV7569" s="33"/>
    </row>
    <row r="7570" spans="74:100">
      <c r="BV7570" s="62"/>
      <c r="BW7570" s="62"/>
      <c r="BX7570" s="62"/>
      <c r="BY7570" s="62"/>
      <c r="BZ7570" s="62"/>
      <c r="CA7570" s="62"/>
      <c r="CB7570" s="62"/>
      <c r="CC7570" s="62"/>
      <c r="CD7570" s="62"/>
      <c r="CE7570" s="62"/>
      <c r="CF7570" s="62"/>
      <c r="CL7570" s="56" t="s">
        <v>27938</v>
      </c>
      <c r="CM7570" s="56" t="s">
        <v>217</v>
      </c>
      <c r="CN7570" s="56" t="s">
        <v>217</v>
      </c>
      <c r="CO7570" s="52"/>
      <c r="CP7570" s="52"/>
      <c r="CQ7570" s="52"/>
      <c r="CR7570" s="52"/>
      <c r="CS7570" s="52"/>
      <c r="CT7570" s="52"/>
      <c r="CU7570" s="33"/>
      <c r="CV7570" s="33"/>
    </row>
    <row r="7571" spans="74:100">
      <c r="BV7571" s="62"/>
      <c r="BW7571" s="62"/>
      <c r="BX7571" s="62"/>
      <c r="BY7571" s="62"/>
      <c r="BZ7571" s="62"/>
      <c r="CA7571" s="62"/>
      <c r="CB7571" s="62"/>
      <c r="CC7571" s="62"/>
      <c r="CD7571" s="62"/>
      <c r="CE7571" s="62"/>
      <c r="CF7571" s="62"/>
      <c r="CL7571" s="56" t="s">
        <v>27937</v>
      </c>
      <c r="CM7571" s="56"/>
      <c r="CN7571" s="56"/>
      <c r="CO7571" s="52"/>
      <c r="CP7571" s="52"/>
      <c r="CQ7571" s="52"/>
      <c r="CR7571" s="52"/>
      <c r="CS7571" s="52"/>
      <c r="CT7571" s="52"/>
      <c r="CU7571" s="33"/>
      <c r="CV7571" s="33"/>
    </row>
    <row r="7572" spans="74:100">
      <c r="BV7572" s="62"/>
      <c r="BW7572" s="62"/>
      <c r="BX7572" s="62"/>
      <c r="BY7572" s="62"/>
      <c r="BZ7572" s="62"/>
      <c r="CA7572" s="62"/>
      <c r="CB7572" s="62"/>
      <c r="CC7572" s="62"/>
      <c r="CD7572" s="62"/>
      <c r="CE7572" s="62"/>
      <c r="CF7572" s="62"/>
      <c r="CL7572" s="56" t="s">
        <v>27939</v>
      </c>
      <c r="CM7572" s="56" t="s">
        <v>217</v>
      </c>
      <c r="CN7572" s="56" t="s">
        <v>217</v>
      </c>
      <c r="CO7572" s="52"/>
      <c r="CP7572" s="52"/>
      <c r="CQ7572" s="52"/>
      <c r="CR7572" s="52"/>
      <c r="CS7572" s="52"/>
      <c r="CT7572" s="52"/>
      <c r="CU7572" s="33"/>
      <c r="CV7572" s="33"/>
    </row>
    <row r="7573" spans="74:100">
      <c r="BV7573" s="62"/>
      <c r="BW7573" s="62"/>
      <c r="BX7573" s="62"/>
      <c r="BY7573" s="62"/>
      <c r="BZ7573" s="62"/>
      <c r="CA7573" s="62"/>
      <c r="CB7573" s="62"/>
      <c r="CC7573" s="62"/>
      <c r="CD7573" s="62"/>
      <c r="CE7573" s="62"/>
      <c r="CF7573" s="62"/>
      <c r="CL7573" s="56" t="s">
        <v>27937</v>
      </c>
      <c r="CM7573" s="56"/>
      <c r="CN7573" s="56"/>
      <c r="CO7573" s="52"/>
      <c r="CP7573" s="52"/>
      <c r="CQ7573" s="52"/>
      <c r="CR7573" s="52"/>
      <c r="CS7573" s="52"/>
      <c r="CT7573" s="52"/>
      <c r="CU7573" s="33"/>
      <c r="CV7573" s="33"/>
    </row>
    <row r="7574" spans="74:100">
      <c r="BV7574" s="62"/>
      <c r="BW7574" s="62"/>
      <c r="BX7574" s="62"/>
      <c r="BY7574" s="62"/>
      <c r="BZ7574" s="62"/>
      <c r="CA7574" s="62"/>
      <c r="CB7574" s="62"/>
      <c r="CC7574" s="62"/>
      <c r="CD7574" s="62"/>
      <c r="CE7574" s="62"/>
      <c r="CF7574" s="62"/>
      <c r="CL7574" s="56" t="s">
        <v>5268</v>
      </c>
      <c r="CM7574" s="56" t="s">
        <v>3118</v>
      </c>
      <c r="CN7574" s="56" t="s">
        <v>3118</v>
      </c>
      <c r="CO7574" s="52"/>
      <c r="CP7574" s="52"/>
      <c r="CQ7574" s="52"/>
      <c r="CR7574" s="52"/>
      <c r="CS7574" s="52"/>
      <c r="CT7574" s="52"/>
      <c r="CU7574" s="33"/>
      <c r="CV7574" s="33"/>
    </row>
    <row r="7575" spans="74:100">
      <c r="BV7575" s="62"/>
      <c r="BW7575" s="62"/>
      <c r="BX7575" s="62"/>
      <c r="BY7575" s="62"/>
      <c r="BZ7575" s="62"/>
      <c r="CA7575" s="62"/>
      <c r="CB7575" s="62"/>
      <c r="CC7575" s="62"/>
      <c r="CD7575" s="62"/>
      <c r="CE7575" s="62"/>
      <c r="CF7575" s="62"/>
      <c r="CL7575" s="56" t="s">
        <v>19128</v>
      </c>
      <c r="CM7575" s="56"/>
      <c r="CN7575" s="56"/>
      <c r="CO7575" s="52"/>
      <c r="CP7575" s="52"/>
      <c r="CQ7575" s="52"/>
      <c r="CR7575" s="52"/>
      <c r="CS7575" s="52"/>
      <c r="CT7575" s="52"/>
      <c r="CU7575" s="33"/>
      <c r="CV7575" s="33"/>
    </row>
    <row r="7576" spans="74:100">
      <c r="BV7576" s="62"/>
      <c r="BW7576" s="62"/>
      <c r="BX7576" s="62"/>
      <c r="BY7576" s="62"/>
      <c r="BZ7576" s="62"/>
      <c r="CA7576" s="62"/>
      <c r="CB7576" s="62"/>
      <c r="CC7576" s="62"/>
      <c r="CD7576" s="62"/>
      <c r="CE7576" s="62"/>
      <c r="CF7576" s="62"/>
      <c r="CL7576" s="56" t="s">
        <v>5269</v>
      </c>
      <c r="CM7576" s="56" t="s">
        <v>217</v>
      </c>
      <c r="CN7576" s="56" t="s">
        <v>217</v>
      </c>
      <c r="CO7576" s="52"/>
      <c r="CP7576" s="52"/>
      <c r="CQ7576" s="52"/>
      <c r="CR7576" s="52"/>
      <c r="CS7576" s="52"/>
      <c r="CT7576" s="52"/>
      <c r="CU7576" s="33"/>
      <c r="CV7576" s="33"/>
    </row>
    <row r="7577" spans="74:100">
      <c r="BV7577" s="62"/>
      <c r="BW7577" s="62"/>
      <c r="BX7577" s="62"/>
      <c r="BY7577" s="62"/>
      <c r="BZ7577" s="62"/>
      <c r="CA7577" s="62"/>
      <c r="CB7577" s="62"/>
      <c r="CC7577" s="62"/>
      <c r="CD7577" s="62"/>
      <c r="CE7577" s="62"/>
      <c r="CF7577" s="62"/>
      <c r="CL7577" s="56" t="s">
        <v>19129</v>
      </c>
      <c r="CM7577" s="56"/>
      <c r="CN7577" s="56"/>
      <c r="CO7577" s="52"/>
      <c r="CP7577" s="52"/>
      <c r="CQ7577" s="52"/>
      <c r="CR7577" s="52"/>
      <c r="CS7577" s="52"/>
      <c r="CT7577" s="52"/>
      <c r="CU7577" s="33"/>
      <c r="CV7577" s="33"/>
    </row>
    <row r="7578" spans="74:100">
      <c r="BV7578" s="62"/>
      <c r="BW7578" s="62"/>
      <c r="BX7578" s="62"/>
      <c r="BY7578" s="62"/>
      <c r="BZ7578" s="62"/>
      <c r="CA7578" s="62"/>
      <c r="CB7578" s="62"/>
      <c r="CC7578" s="62"/>
      <c r="CD7578" s="62"/>
      <c r="CE7578" s="62"/>
      <c r="CF7578" s="62"/>
      <c r="CL7578" s="56" t="s">
        <v>5270</v>
      </c>
      <c r="CM7578" s="56" t="s">
        <v>3118</v>
      </c>
      <c r="CN7578" s="56" t="s">
        <v>3118</v>
      </c>
      <c r="CO7578" s="52"/>
      <c r="CP7578" s="52"/>
      <c r="CQ7578" s="52"/>
      <c r="CR7578" s="52"/>
      <c r="CS7578" s="52"/>
      <c r="CT7578" s="52"/>
      <c r="CU7578" s="33"/>
      <c r="CV7578" s="33"/>
    </row>
    <row r="7579" spans="74:100">
      <c r="BV7579" s="62"/>
      <c r="BW7579" s="62"/>
      <c r="BX7579" s="62"/>
      <c r="BY7579" s="62"/>
      <c r="BZ7579" s="62"/>
      <c r="CA7579" s="62"/>
      <c r="CB7579" s="62"/>
      <c r="CC7579" s="62"/>
      <c r="CD7579" s="62"/>
      <c r="CE7579" s="62"/>
      <c r="CF7579" s="62"/>
      <c r="CL7579" s="56" t="s">
        <v>19130</v>
      </c>
      <c r="CM7579" s="56"/>
      <c r="CN7579" s="56"/>
      <c r="CO7579" s="52"/>
      <c r="CP7579" s="52"/>
      <c r="CQ7579" s="52"/>
      <c r="CR7579" s="52"/>
      <c r="CS7579" s="52"/>
      <c r="CT7579" s="52"/>
      <c r="CU7579" s="33"/>
      <c r="CV7579" s="33"/>
    </row>
    <row r="7580" spans="74:100">
      <c r="BV7580" s="62"/>
      <c r="BW7580" s="62"/>
      <c r="BX7580" s="62"/>
      <c r="BY7580" s="62"/>
      <c r="BZ7580" s="62"/>
      <c r="CA7580" s="62"/>
      <c r="CB7580" s="62"/>
      <c r="CC7580" s="62"/>
      <c r="CD7580" s="62"/>
      <c r="CE7580" s="62"/>
      <c r="CF7580" s="62"/>
      <c r="CL7580" s="56" t="s">
        <v>5271</v>
      </c>
      <c r="CM7580" s="56" t="s">
        <v>217</v>
      </c>
      <c r="CN7580" s="56" t="s">
        <v>217</v>
      </c>
      <c r="CO7580" s="52"/>
      <c r="CP7580" s="52"/>
      <c r="CQ7580" s="52"/>
      <c r="CR7580" s="52"/>
      <c r="CS7580" s="52"/>
      <c r="CT7580" s="52"/>
      <c r="CU7580" s="33"/>
      <c r="CV7580" s="33"/>
    </row>
    <row r="7581" spans="74:100">
      <c r="BV7581" s="62"/>
      <c r="BW7581" s="62"/>
      <c r="BX7581" s="62"/>
      <c r="BY7581" s="62"/>
      <c r="BZ7581" s="62"/>
      <c r="CA7581" s="62"/>
      <c r="CB7581" s="62"/>
      <c r="CC7581" s="62"/>
      <c r="CD7581" s="62"/>
      <c r="CE7581" s="62"/>
      <c r="CF7581" s="62"/>
      <c r="CL7581" s="56" t="s">
        <v>19131</v>
      </c>
      <c r="CM7581" s="56"/>
      <c r="CN7581" s="56"/>
      <c r="CO7581" s="52"/>
      <c r="CP7581" s="52"/>
      <c r="CQ7581" s="52"/>
      <c r="CR7581" s="52"/>
      <c r="CS7581" s="52"/>
      <c r="CT7581" s="52"/>
      <c r="CU7581" s="33"/>
      <c r="CV7581" s="33"/>
    </row>
    <row r="7582" spans="74:100">
      <c r="BV7582" s="62"/>
      <c r="BW7582" s="62"/>
      <c r="BX7582" s="62"/>
      <c r="BY7582" s="62"/>
      <c r="BZ7582" s="62"/>
      <c r="CA7582" s="62"/>
      <c r="CB7582" s="62"/>
      <c r="CC7582" s="62"/>
      <c r="CD7582" s="62"/>
      <c r="CE7582" s="62"/>
      <c r="CF7582" s="62"/>
      <c r="CL7582" s="56" t="s">
        <v>5272</v>
      </c>
      <c r="CM7582" s="56" t="s">
        <v>3118</v>
      </c>
      <c r="CN7582" s="56" t="s">
        <v>3118</v>
      </c>
      <c r="CO7582" s="52"/>
      <c r="CP7582" s="52"/>
      <c r="CQ7582" s="52"/>
      <c r="CR7582" s="52"/>
      <c r="CS7582" s="52"/>
      <c r="CT7582" s="52"/>
      <c r="CU7582" s="33"/>
      <c r="CV7582" s="33"/>
    </row>
    <row r="7583" spans="74:100">
      <c r="BV7583" s="62"/>
      <c r="BW7583" s="62"/>
      <c r="BX7583" s="62"/>
      <c r="BY7583" s="62"/>
      <c r="BZ7583" s="62"/>
      <c r="CA7583" s="62"/>
      <c r="CB7583" s="62"/>
      <c r="CC7583" s="62"/>
      <c r="CD7583" s="62"/>
      <c r="CE7583" s="62"/>
      <c r="CF7583" s="62"/>
      <c r="CL7583" s="56" t="s">
        <v>19132</v>
      </c>
      <c r="CM7583" s="56"/>
      <c r="CN7583" s="56"/>
      <c r="CO7583" s="52"/>
      <c r="CP7583" s="52"/>
      <c r="CQ7583" s="52"/>
      <c r="CR7583" s="52"/>
      <c r="CS7583" s="52"/>
      <c r="CT7583" s="52"/>
      <c r="CU7583" s="33"/>
      <c r="CV7583" s="33"/>
    </row>
    <row r="7584" spans="74:100">
      <c r="BV7584" s="62"/>
      <c r="BW7584" s="62"/>
      <c r="BX7584" s="62"/>
      <c r="BY7584" s="62"/>
      <c r="BZ7584" s="62"/>
      <c r="CA7584" s="62"/>
      <c r="CB7584" s="62"/>
      <c r="CC7584" s="62"/>
      <c r="CD7584" s="62"/>
      <c r="CE7584" s="62"/>
      <c r="CF7584" s="62"/>
      <c r="CL7584" s="56" t="s">
        <v>1844</v>
      </c>
      <c r="CM7584" s="56" t="s">
        <v>214</v>
      </c>
      <c r="CN7584" s="56" t="s">
        <v>214</v>
      </c>
      <c r="CO7584" s="52"/>
      <c r="CP7584" s="52"/>
      <c r="CQ7584" s="52"/>
      <c r="CR7584" s="52"/>
      <c r="CS7584" s="52"/>
      <c r="CT7584" s="52"/>
      <c r="CU7584" s="33"/>
      <c r="CV7584" s="33"/>
    </row>
    <row r="7585" spans="74:100">
      <c r="BV7585" s="62"/>
      <c r="BW7585" s="62"/>
      <c r="BX7585" s="62"/>
      <c r="BY7585" s="62"/>
      <c r="BZ7585" s="62"/>
      <c r="CA7585" s="62"/>
      <c r="CB7585" s="62"/>
      <c r="CC7585" s="62"/>
      <c r="CD7585" s="62"/>
      <c r="CE7585" s="62"/>
      <c r="CF7585" s="62"/>
      <c r="CL7585" s="56" t="s">
        <v>22025</v>
      </c>
      <c r="CM7585" s="56"/>
      <c r="CN7585" s="56"/>
      <c r="CO7585" s="52"/>
      <c r="CP7585" s="52"/>
      <c r="CQ7585" s="52"/>
      <c r="CR7585" s="52"/>
      <c r="CS7585" s="52"/>
      <c r="CT7585" s="52"/>
      <c r="CU7585" s="33"/>
      <c r="CV7585" s="33"/>
    </row>
    <row r="7586" spans="74:100">
      <c r="BV7586" s="62"/>
      <c r="BW7586" s="62"/>
      <c r="BX7586" s="62"/>
      <c r="BY7586" s="62"/>
      <c r="BZ7586" s="62"/>
      <c r="CA7586" s="62"/>
      <c r="CB7586" s="62"/>
      <c r="CC7586" s="62"/>
      <c r="CD7586" s="62"/>
      <c r="CE7586" s="62"/>
      <c r="CF7586" s="62"/>
      <c r="CL7586" s="56" t="s">
        <v>5273</v>
      </c>
      <c r="CM7586" s="56" t="s">
        <v>3118</v>
      </c>
      <c r="CN7586" s="56" t="s">
        <v>3118</v>
      </c>
      <c r="CO7586" s="52"/>
      <c r="CP7586" s="52"/>
      <c r="CQ7586" s="52"/>
      <c r="CR7586" s="52"/>
      <c r="CS7586" s="52"/>
      <c r="CT7586" s="52"/>
      <c r="CU7586" s="33"/>
      <c r="CV7586" s="33"/>
    </row>
    <row r="7587" spans="74:100">
      <c r="BV7587" s="62"/>
      <c r="BW7587" s="62"/>
      <c r="BX7587" s="62"/>
      <c r="BY7587" s="62"/>
      <c r="BZ7587" s="62"/>
      <c r="CA7587" s="62"/>
      <c r="CB7587" s="62"/>
      <c r="CC7587" s="62"/>
      <c r="CD7587" s="62"/>
      <c r="CE7587" s="62"/>
      <c r="CF7587" s="62"/>
      <c r="CL7587" s="56" t="s">
        <v>19133</v>
      </c>
      <c r="CM7587" s="56"/>
      <c r="CN7587" s="56"/>
      <c r="CO7587" s="52"/>
      <c r="CP7587" s="52"/>
      <c r="CQ7587" s="52"/>
      <c r="CR7587" s="52"/>
      <c r="CS7587" s="52"/>
      <c r="CT7587" s="52"/>
      <c r="CU7587" s="33"/>
      <c r="CV7587" s="33"/>
    </row>
    <row r="7588" spans="74:100">
      <c r="BV7588" s="62"/>
      <c r="BW7588" s="62"/>
      <c r="BX7588" s="62"/>
      <c r="BY7588" s="62"/>
      <c r="BZ7588" s="62"/>
      <c r="CA7588" s="62"/>
      <c r="CB7588" s="62"/>
      <c r="CC7588" s="62"/>
      <c r="CD7588" s="62"/>
      <c r="CE7588" s="62"/>
      <c r="CF7588" s="62"/>
      <c r="CL7588" s="56" t="s">
        <v>27940</v>
      </c>
      <c r="CM7588" s="56" t="s">
        <v>214</v>
      </c>
      <c r="CN7588" s="56" t="s">
        <v>214</v>
      </c>
      <c r="CO7588" s="52"/>
      <c r="CP7588" s="52"/>
      <c r="CQ7588" s="52"/>
      <c r="CR7588" s="52"/>
      <c r="CS7588" s="52"/>
      <c r="CT7588" s="52"/>
      <c r="CU7588" s="33"/>
      <c r="CV7588" s="33"/>
    </row>
    <row r="7589" spans="74:100">
      <c r="BV7589" s="62"/>
      <c r="BW7589" s="62"/>
      <c r="BX7589" s="62"/>
      <c r="BY7589" s="62"/>
      <c r="BZ7589" s="62"/>
      <c r="CA7589" s="62"/>
      <c r="CB7589" s="62"/>
      <c r="CC7589" s="62"/>
      <c r="CD7589" s="62"/>
      <c r="CE7589" s="62"/>
      <c r="CF7589" s="62"/>
      <c r="CL7589" s="56" t="s">
        <v>27941</v>
      </c>
      <c r="CM7589" s="56"/>
      <c r="CN7589" s="56"/>
      <c r="CO7589" s="52"/>
      <c r="CP7589" s="52"/>
      <c r="CQ7589" s="52"/>
      <c r="CR7589" s="52"/>
      <c r="CS7589" s="52"/>
      <c r="CT7589" s="52"/>
      <c r="CU7589" s="33"/>
      <c r="CV7589" s="33"/>
    </row>
    <row r="7590" spans="74:100">
      <c r="BV7590" s="62"/>
      <c r="BW7590" s="62"/>
      <c r="BX7590" s="62"/>
      <c r="BY7590" s="62"/>
      <c r="BZ7590" s="62"/>
      <c r="CA7590" s="62"/>
      <c r="CB7590" s="62"/>
      <c r="CC7590" s="62"/>
      <c r="CD7590" s="62"/>
      <c r="CE7590" s="62"/>
      <c r="CF7590" s="62"/>
      <c r="CL7590" s="56" t="s">
        <v>5274</v>
      </c>
      <c r="CM7590" s="56" t="s">
        <v>214</v>
      </c>
      <c r="CN7590" s="56" t="s">
        <v>214</v>
      </c>
      <c r="CO7590" s="52"/>
      <c r="CP7590" s="52"/>
      <c r="CQ7590" s="52"/>
      <c r="CR7590" s="52"/>
      <c r="CS7590" s="52"/>
      <c r="CT7590" s="52"/>
      <c r="CU7590" s="33"/>
      <c r="CV7590" s="33"/>
    </row>
    <row r="7591" spans="74:100">
      <c r="BV7591" s="62"/>
      <c r="BW7591" s="62"/>
      <c r="BX7591" s="62"/>
      <c r="BY7591" s="62"/>
      <c r="BZ7591" s="62"/>
      <c r="CA7591" s="62"/>
      <c r="CB7591" s="62"/>
      <c r="CC7591" s="62"/>
      <c r="CD7591" s="62"/>
      <c r="CE7591" s="62"/>
      <c r="CF7591" s="62"/>
      <c r="CL7591" s="56" t="s">
        <v>22026</v>
      </c>
      <c r="CM7591" s="56"/>
      <c r="CN7591" s="56"/>
      <c r="CO7591" s="52"/>
      <c r="CP7591" s="52"/>
      <c r="CQ7591" s="52"/>
      <c r="CR7591" s="52"/>
      <c r="CS7591" s="52"/>
      <c r="CT7591" s="52"/>
      <c r="CU7591" s="33"/>
      <c r="CV7591" s="33"/>
    </row>
    <row r="7592" spans="74:100">
      <c r="BV7592" s="62"/>
      <c r="BW7592" s="62"/>
      <c r="BX7592" s="62"/>
      <c r="BY7592" s="62"/>
      <c r="BZ7592" s="62"/>
      <c r="CA7592" s="62"/>
      <c r="CB7592" s="62"/>
      <c r="CC7592" s="62"/>
      <c r="CD7592" s="62"/>
      <c r="CE7592" s="62"/>
      <c r="CF7592" s="62"/>
      <c r="CL7592" s="56" t="s">
        <v>5275</v>
      </c>
      <c r="CM7592" s="56" t="s">
        <v>3118</v>
      </c>
      <c r="CN7592" s="56" t="s">
        <v>3118</v>
      </c>
      <c r="CO7592" s="52"/>
      <c r="CP7592" s="52"/>
      <c r="CQ7592" s="52"/>
      <c r="CR7592" s="52"/>
      <c r="CS7592" s="52"/>
      <c r="CT7592" s="52"/>
      <c r="CU7592" s="33"/>
      <c r="CV7592" s="33"/>
    </row>
    <row r="7593" spans="74:100">
      <c r="BV7593" s="62"/>
      <c r="BW7593" s="62"/>
      <c r="BX7593" s="62"/>
      <c r="BY7593" s="62"/>
      <c r="BZ7593" s="62"/>
      <c r="CA7593" s="62"/>
      <c r="CB7593" s="62"/>
      <c r="CC7593" s="62"/>
      <c r="CD7593" s="62"/>
      <c r="CE7593" s="62"/>
      <c r="CF7593" s="62"/>
      <c r="CL7593" s="56" t="s">
        <v>19134</v>
      </c>
      <c r="CM7593" s="56"/>
      <c r="CN7593" s="56"/>
      <c r="CO7593" s="52"/>
      <c r="CP7593" s="52"/>
      <c r="CQ7593" s="52"/>
      <c r="CR7593" s="52"/>
      <c r="CS7593" s="52"/>
      <c r="CT7593" s="52"/>
      <c r="CU7593" s="33"/>
      <c r="CV7593" s="33"/>
    </row>
    <row r="7594" spans="74:100">
      <c r="BV7594" s="62"/>
      <c r="BW7594" s="62"/>
      <c r="BX7594" s="62"/>
      <c r="BY7594" s="62"/>
      <c r="BZ7594" s="62"/>
      <c r="CA7594" s="62"/>
      <c r="CB7594" s="62"/>
      <c r="CC7594" s="62"/>
      <c r="CD7594" s="62"/>
      <c r="CE7594" s="62"/>
      <c r="CF7594" s="62"/>
      <c r="CL7594" s="56" t="s">
        <v>5276</v>
      </c>
      <c r="CM7594" s="56" t="s">
        <v>217</v>
      </c>
      <c r="CN7594" s="56" t="s">
        <v>217</v>
      </c>
      <c r="CO7594" s="52"/>
      <c r="CP7594" s="52"/>
      <c r="CQ7594" s="52"/>
      <c r="CR7594" s="52"/>
      <c r="CS7594" s="52"/>
      <c r="CT7594" s="52"/>
      <c r="CU7594" s="33"/>
      <c r="CV7594" s="33"/>
    </row>
    <row r="7595" spans="74:100">
      <c r="BV7595" s="62"/>
      <c r="BW7595" s="62"/>
      <c r="BX7595" s="62"/>
      <c r="BY7595" s="62"/>
      <c r="BZ7595" s="62"/>
      <c r="CA7595" s="62"/>
      <c r="CB7595" s="62"/>
      <c r="CC7595" s="62"/>
      <c r="CD7595" s="62"/>
      <c r="CE7595" s="62"/>
      <c r="CF7595" s="62"/>
      <c r="CL7595" s="56" t="s">
        <v>19135</v>
      </c>
      <c r="CM7595" s="56"/>
      <c r="CN7595" s="56"/>
      <c r="CO7595" s="52"/>
      <c r="CP7595" s="52"/>
      <c r="CQ7595" s="52"/>
      <c r="CR7595" s="52"/>
      <c r="CS7595" s="52"/>
      <c r="CT7595" s="52"/>
      <c r="CU7595" s="33"/>
      <c r="CV7595" s="33"/>
    </row>
    <row r="7596" spans="74:100">
      <c r="BV7596" s="62"/>
      <c r="BW7596" s="62"/>
      <c r="BX7596" s="62"/>
      <c r="BY7596" s="62"/>
      <c r="BZ7596" s="62"/>
      <c r="CA7596" s="62"/>
      <c r="CB7596" s="62"/>
      <c r="CC7596" s="62"/>
      <c r="CD7596" s="62"/>
      <c r="CE7596" s="62"/>
      <c r="CF7596" s="62"/>
      <c r="CL7596" s="56" t="s">
        <v>5277</v>
      </c>
      <c r="CM7596" s="56" t="s">
        <v>3118</v>
      </c>
      <c r="CN7596" s="56" t="s">
        <v>3118</v>
      </c>
      <c r="CO7596" s="52"/>
      <c r="CP7596" s="52"/>
      <c r="CQ7596" s="52"/>
      <c r="CR7596" s="52"/>
      <c r="CS7596" s="52"/>
      <c r="CT7596" s="52"/>
      <c r="CU7596" s="33"/>
      <c r="CV7596" s="33"/>
    </row>
    <row r="7597" spans="74:100">
      <c r="BV7597" s="62"/>
      <c r="BW7597" s="62"/>
      <c r="BX7597" s="62"/>
      <c r="BY7597" s="62"/>
      <c r="BZ7597" s="62"/>
      <c r="CA7597" s="62"/>
      <c r="CB7597" s="62"/>
      <c r="CC7597" s="62"/>
      <c r="CD7597" s="62"/>
      <c r="CE7597" s="62"/>
      <c r="CF7597" s="62"/>
      <c r="CL7597" s="56" t="s">
        <v>18584</v>
      </c>
      <c r="CM7597" s="56"/>
      <c r="CN7597" s="56"/>
      <c r="CO7597" s="52"/>
      <c r="CP7597" s="52"/>
      <c r="CQ7597" s="52"/>
      <c r="CR7597" s="52"/>
      <c r="CS7597" s="52"/>
      <c r="CT7597" s="52"/>
      <c r="CU7597" s="33"/>
      <c r="CV7597" s="33"/>
    </row>
    <row r="7598" spans="74:100">
      <c r="BV7598" s="62"/>
      <c r="BW7598" s="62"/>
      <c r="BX7598" s="62"/>
      <c r="BY7598" s="62"/>
      <c r="BZ7598" s="62"/>
      <c r="CA7598" s="62"/>
      <c r="CB7598" s="62"/>
      <c r="CC7598" s="62"/>
      <c r="CD7598" s="62"/>
      <c r="CE7598" s="62"/>
      <c r="CF7598" s="62"/>
      <c r="CL7598" s="56" t="s">
        <v>5278</v>
      </c>
      <c r="CM7598" s="56" t="s">
        <v>216</v>
      </c>
      <c r="CN7598" s="56" t="s">
        <v>216</v>
      </c>
      <c r="CO7598" s="52"/>
      <c r="CP7598" s="52"/>
      <c r="CQ7598" s="52"/>
      <c r="CR7598" s="52"/>
      <c r="CS7598" s="52"/>
      <c r="CT7598" s="52"/>
      <c r="CU7598" s="33"/>
      <c r="CV7598" s="33"/>
    </row>
    <row r="7599" spans="74:100">
      <c r="BV7599" s="62"/>
      <c r="BW7599" s="62"/>
      <c r="BX7599" s="62"/>
      <c r="BY7599" s="62"/>
      <c r="BZ7599" s="62"/>
      <c r="CA7599" s="62"/>
      <c r="CB7599" s="62"/>
      <c r="CC7599" s="62"/>
      <c r="CD7599" s="62"/>
      <c r="CE7599" s="62"/>
      <c r="CF7599" s="62"/>
      <c r="CL7599" s="56" t="s">
        <v>22027</v>
      </c>
      <c r="CM7599" s="56"/>
      <c r="CN7599" s="56"/>
      <c r="CO7599" s="52"/>
      <c r="CP7599" s="52"/>
      <c r="CQ7599" s="52"/>
      <c r="CR7599" s="52"/>
      <c r="CS7599" s="52"/>
      <c r="CT7599" s="52"/>
      <c r="CU7599" s="33"/>
      <c r="CV7599" s="33"/>
    </row>
    <row r="7600" spans="74:100">
      <c r="BV7600" s="62"/>
      <c r="BW7600" s="62"/>
      <c r="BX7600" s="62"/>
      <c r="BY7600" s="62"/>
      <c r="BZ7600" s="62"/>
      <c r="CA7600" s="62"/>
      <c r="CB7600" s="62"/>
      <c r="CC7600" s="62"/>
      <c r="CD7600" s="62"/>
      <c r="CE7600" s="62"/>
      <c r="CF7600" s="62"/>
      <c r="CL7600" s="56" t="s">
        <v>5279</v>
      </c>
      <c r="CM7600" s="56" t="s">
        <v>216</v>
      </c>
      <c r="CN7600" s="56" t="s">
        <v>216</v>
      </c>
      <c r="CO7600" s="52"/>
      <c r="CP7600" s="52"/>
      <c r="CQ7600" s="52"/>
      <c r="CR7600" s="52"/>
      <c r="CS7600" s="52"/>
      <c r="CT7600" s="52"/>
      <c r="CU7600" s="33"/>
      <c r="CV7600" s="33"/>
    </row>
    <row r="7601" spans="74:100">
      <c r="BV7601" s="62"/>
      <c r="BW7601" s="62"/>
      <c r="BX7601" s="62"/>
      <c r="BY7601" s="62"/>
      <c r="BZ7601" s="62"/>
      <c r="CA7601" s="62"/>
      <c r="CB7601" s="62"/>
      <c r="CC7601" s="62"/>
      <c r="CD7601" s="62"/>
      <c r="CE7601" s="62"/>
      <c r="CF7601" s="62"/>
      <c r="CL7601" s="56" t="s">
        <v>22028</v>
      </c>
      <c r="CM7601" s="56"/>
      <c r="CN7601" s="56"/>
      <c r="CO7601" s="52"/>
      <c r="CP7601" s="52"/>
      <c r="CQ7601" s="52"/>
      <c r="CR7601" s="52"/>
      <c r="CS7601" s="52"/>
      <c r="CT7601" s="52"/>
      <c r="CU7601" s="33"/>
      <c r="CV7601" s="33"/>
    </row>
    <row r="7602" spans="74:100">
      <c r="BV7602" s="62"/>
      <c r="BW7602" s="62"/>
      <c r="BX7602" s="62"/>
      <c r="BY7602" s="62"/>
      <c r="BZ7602" s="62"/>
      <c r="CA7602" s="62"/>
      <c r="CB7602" s="62"/>
      <c r="CC7602" s="62"/>
      <c r="CD7602" s="62"/>
      <c r="CE7602" s="62"/>
      <c r="CF7602" s="62"/>
      <c r="CL7602" s="56" t="s">
        <v>5280</v>
      </c>
      <c r="CM7602" s="56" t="s">
        <v>217</v>
      </c>
      <c r="CN7602" s="56" t="s">
        <v>217</v>
      </c>
      <c r="CO7602" s="52"/>
      <c r="CP7602" s="52"/>
      <c r="CQ7602" s="52"/>
      <c r="CR7602" s="52"/>
      <c r="CS7602" s="52"/>
      <c r="CT7602" s="52"/>
      <c r="CU7602" s="33"/>
      <c r="CV7602" s="33"/>
    </row>
    <row r="7603" spans="74:100">
      <c r="BV7603" s="62"/>
      <c r="BW7603" s="62"/>
      <c r="BX7603" s="62"/>
      <c r="BY7603" s="62"/>
      <c r="BZ7603" s="62"/>
      <c r="CA7603" s="62"/>
      <c r="CB7603" s="62"/>
      <c r="CC7603" s="62"/>
      <c r="CD7603" s="62"/>
      <c r="CE7603" s="62"/>
      <c r="CF7603" s="62"/>
      <c r="CL7603" s="56" t="s">
        <v>19136</v>
      </c>
      <c r="CM7603" s="56"/>
      <c r="CN7603" s="56"/>
      <c r="CO7603" s="52"/>
      <c r="CP7603" s="52"/>
      <c r="CQ7603" s="52"/>
      <c r="CR7603" s="52"/>
      <c r="CS7603" s="52"/>
      <c r="CT7603" s="52"/>
      <c r="CU7603" s="33"/>
      <c r="CV7603" s="33"/>
    </row>
    <row r="7604" spans="74:100">
      <c r="BV7604" s="62"/>
      <c r="BW7604" s="62"/>
      <c r="BX7604" s="62"/>
      <c r="BY7604" s="62"/>
      <c r="BZ7604" s="62"/>
      <c r="CA7604" s="62"/>
      <c r="CB7604" s="62"/>
      <c r="CC7604" s="62"/>
      <c r="CD7604" s="62"/>
      <c r="CE7604" s="62"/>
      <c r="CF7604" s="62"/>
      <c r="CL7604" s="56" t="s">
        <v>5281</v>
      </c>
      <c r="CM7604" s="56" t="s">
        <v>3118</v>
      </c>
      <c r="CN7604" s="56" t="s">
        <v>3118</v>
      </c>
      <c r="CO7604" s="52"/>
      <c r="CP7604" s="52"/>
      <c r="CQ7604" s="52"/>
      <c r="CR7604" s="52"/>
      <c r="CS7604" s="52"/>
      <c r="CT7604" s="52"/>
      <c r="CU7604" s="33"/>
      <c r="CV7604" s="33"/>
    </row>
    <row r="7605" spans="74:100">
      <c r="BV7605" s="62"/>
      <c r="BW7605" s="62"/>
      <c r="BX7605" s="62"/>
      <c r="BY7605" s="62"/>
      <c r="BZ7605" s="62"/>
      <c r="CA7605" s="62"/>
      <c r="CB7605" s="62"/>
      <c r="CC7605" s="62"/>
      <c r="CD7605" s="62"/>
      <c r="CE7605" s="62"/>
      <c r="CF7605" s="62"/>
      <c r="CL7605" s="56" t="s">
        <v>19137</v>
      </c>
      <c r="CM7605" s="56"/>
      <c r="CN7605" s="56"/>
      <c r="CO7605" s="52"/>
      <c r="CP7605" s="52"/>
      <c r="CQ7605" s="52"/>
      <c r="CR7605" s="52"/>
      <c r="CS7605" s="52"/>
      <c r="CT7605" s="52"/>
      <c r="CU7605" s="33"/>
      <c r="CV7605" s="33"/>
    </row>
    <row r="7606" spans="74:100">
      <c r="BV7606" s="62"/>
      <c r="BW7606" s="62"/>
      <c r="BX7606" s="62"/>
      <c r="BY7606" s="62"/>
      <c r="BZ7606" s="62"/>
      <c r="CA7606" s="62"/>
      <c r="CB7606" s="62"/>
      <c r="CC7606" s="62"/>
      <c r="CD7606" s="62"/>
      <c r="CE7606" s="62"/>
      <c r="CF7606" s="62"/>
      <c r="CL7606" s="56" t="s">
        <v>5282</v>
      </c>
      <c r="CM7606" s="56" t="s">
        <v>217</v>
      </c>
      <c r="CN7606" s="56" t="s">
        <v>217</v>
      </c>
      <c r="CO7606" s="52"/>
      <c r="CP7606" s="52"/>
      <c r="CQ7606" s="52"/>
      <c r="CR7606" s="52"/>
      <c r="CS7606" s="52"/>
      <c r="CT7606" s="52"/>
      <c r="CU7606" s="33"/>
      <c r="CV7606" s="33"/>
    </row>
    <row r="7607" spans="74:100">
      <c r="BV7607" s="62"/>
      <c r="BW7607" s="62"/>
      <c r="BX7607" s="62"/>
      <c r="BY7607" s="62"/>
      <c r="BZ7607" s="62"/>
      <c r="CA7607" s="62"/>
      <c r="CB7607" s="62"/>
      <c r="CC7607" s="62"/>
      <c r="CD7607" s="62"/>
      <c r="CE7607" s="62"/>
      <c r="CF7607" s="62"/>
      <c r="CL7607" s="56" t="s">
        <v>19138</v>
      </c>
      <c r="CM7607" s="56"/>
      <c r="CN7607" s="56"/>
      <c r="CO7607" s="52"/>
      <c r="CP7607" s="52"/>
      <c r="CQ7607" s="52"/>
      <c r="CR7607" s="52"/>
      <c r="CS7607" s="52"/>
      <c r="CT7607" s="52"/>
      <c r="CU7607" s="33"/>
      <c r="CV7607" s="33"/>
    </row>
    <row r="7608" spans="74:100">
      <c r="BV7608" s="62"/>
      <c r="BW7608" s="62"/>
      <c r="BX7608" s="62"/>
      <c r="BY7608" s="62"/>
      <c r="BZ7608" s="62"/>
      <c r="CA7608" s="62"/>
      <c r="CB7608" s="62"/>
      <c r="CC7608" s="62"/>
      <c r="CD7608" s="62"/>
      <c r="CE7608" s="62"/>
      <c r="CF7608" s="62"/>
      <c r="CL7608" s="56" t="s">
        <v>5283</v>
      </c>
      <c r="CM7608" s="56" t="s">
        <v>217</v>
      </c>
      <c r="CN7608" s="56" t="s">
        <v>217</v>
      </c>
      <c r="CO7608" s="52"/>
      <c r="CP7608" s="52"/>
      <c r="CQ7608" s="52"/>
      <c r="CR7608" s="52"/>
      <c r="CS7608" s="52"/>
      <c r="CT7608" s="52"/>
      <c r="CU7608" s="33"/>
      <c r="CV7608" s="33"/>
    </row>
    <row r="7609" spans="74:100">
      <c r="BV7609" s="62"/>
      <c r="BW7609" s="62"/>
      <c r="BX7609" s="62"/>
      <c r="BY7609" s="62"/>
      <c r="BZ7609" s="62"/>
      <c r="CA7609" s="62"/>
      <c r="CB7609" s="62"/>
      <c r="CC7609" s="62"/>
      <c r="CD7609" s="62"/>
      <c r="CE7609" s="62"/>
      <c r="CF7609" s="62"/>
      <c r="CL7609" s="56" t="s">
        <v>19139</v>
      </c>
      <c r="CM7609" s="56"/>
      <c r="CN7609" s="56"/>
      <c r="CO7609" s="52"/>
      <c r="CP7609" s="52"/>
      <c r="CQ7609" s="52"/>
      <c r="CR7609" s="52"/>
      <c r="CS7609" s="52"/>
      <c r="CT7609" s="52"/>
      <c r="CU7609" s="33"/>
      <c r="CV7609" s="33"/>
    </row>
    <row r="7610" spans="74:100">
      <c r="BV7610" s="62"/>
      <c r="BW7610" s="62"/>
      <c r="BX7610" s="62"/>
      <c r="BY7610" s="62"/>
      <c r="BZ7610" s="62"/>
      <c r="CA7610" s="62"/>
      <c r="CB7610" s="62"/>
      <c r="CC7610" s="62"/>
      <c r="CD7610" s="62"/>
      <c r="CE7610" s="62"/>
      <c r="CF7610" s="62"/>
      <c r="CL7610" s="56" t="s">
        <v>27942</v>
      </c>
      <c r="CM7610" s="56" t="s">
        <v>217</v>
      </c>
      <c r="CN7610" s="56" t="s">
        <v>217</v>
      </c>
      <c r="CO7610" s="52"/>
      <c r="CP7610" s="52"/>
      <c r="CQ7610" s="52"/>
      <c r="CR7610" s="52"/>
      <c r="CS7610" s="52"/>
      <c r="CT7610" s="52"/>
      <c r="CU7610" s="33"/>
      <c r="CV7610" s="33"/>
    </row>
    <row r="7611" spans="74:100">
      <c r="BV7611" s="62"/>
      <c r="BW7611" s="62"/>
      <c r="BX7611" s="62"/>
      <c r="BY7611" s="62"/>
      <c r="BZ7611" s="62"/>
      <c r="CA7611" s="62"/>
      <c r="CB7611" s="62"/>
      <c r="CC7611" s="62"/>
      <c r="CD7611" s="62"/>
      <c r="CE7611" s="62"/>
      <c r="CF7611" s="62"/>
      <c r="CL7611" s="56" t="s">
        <v>27943</v>
      </c>
      <c r="CM7611" s="56"/>
      <c r="CN7611" s="56"/>
      <c r="CO7611" s="52"/>
      <c r="CP7611" s="52"/>
      <c r="CQ7611" s="52"/>
      <c r="CR7611" s="52"/>
      <c r="CS7611" s="52"/>
      <c r="CT7611" s="52"/>
      <c r="CU7611" s="33"/>
      <c r="CV7611" s="33"/>
    </row>
    <row r="7612" spans="74:100">
      <c r="BV7612" s="62"/>
      <c r="BW7612" s="62"/>
      <c r="BX7612" s="62"/>
      <c r="BY7612" s="62"/>
      <c r="BZ7612" s="62"/>
      <c r="CA7612" s="62"/>
      <c r="CB7612" s="62"/>
      <c r="CC7612" s="62"/>
      <c r="CD7612" s="62"/>
      <c r="CE7612" s="62"/>
      <c r="CF7612" s="62"/>
      <c r="CL7612" s="56" t="s">
        <v>5284</v>
      </c>
      <c r="CM7612" s="56" t="s">
        <v>216</v>
      </c>
      <c r="CN7612" s="56" t="s">
        <v>216</v>
      </c>
      <c r="CO7612" s="52"/>
      <c r="CP7612" s="52"/>
      <c r="CQ7612" s="52"/>
      <c r="CR7612" s="52"/>
      <c r="CS7612" s="52"/>
      <c r="CT7612" s="52"/>
      <c r="CU7612" s="33"/>
      <c r="CV7612" s="33"/>
    </row>
    <row r="7613" spans="74:100">
      <c r="BV7613" s="62"/>
      <c r="BW7613" s="62"/>
      <c r="BX7613" s="62"/>
      <c r="BY7613" s="62"/>
      <c r="BZ7613" s="62"/>
      <c r="CA7613" s="62"/>
      <c r="CB7613" s="62"/>
      <c r="CC7613" s="62"/>
      <c r="CD7613" s="62"/>
      <c r="CE7613" s="62"/>
      <c r="CF7613" s="62"/>
      <c r="CL7613" s="56" t="s">
        <v>22029</v>
      </c>
      <c r="CM7613" s="56"/>
      <c r="CN7613" s="56"/>
      <c r="CO7613" s="52"/>
      <c r="CP7613" s="52"/>
      <c r="CQ7613" s="52"/>
      <c r="CR7613" s="52"/>
      <c r="CS7613" s="52"/>
      <c r="CT7613" s="52"/>
      <c r="CU7613" s="33"/>
      <c r="CV7613" s="33"/>
    </row>
    <row r="7614" spans="74:100">
      <c r="BV7614" s="62"/>
      <c r="BW7614" s="62"/>
      <c r="BX7614" s="62"/>
      <c r="BY7614" s="62"/>
      <c r="BZ7614" s="62"/>
      <c r="CA7614" s="62"/>
      <c r="CB7614" s="62"/>
      <c r="CC7614" s="62"/>
      <c r="CD7614" s="62"/>
      <c r="CE7614" s="62"/>
      <c r="CF7614" s="62"/>
      <c r="CL7614" s="56" t="s">
        <v>27944</v>
      </c>
      <c r="CM7614" s="56" t="s">
        <v>217</v>
      </c>
      <c r="CN7614" s="56" t="s">
        <v>217</v>
      </c>
      <c r="CO7614" s="52"/>
      <c r="CP7614" s="52"/>
      <c r="CQ7614" s="52"/>
      <c r="CR7614" s="52"/>
      <c r="CS7614" s="52"/>
      <c r="CT7614" s="52"/>
      <c r="CU7614" s="33"/>
      <c r="CV7614" s="33"/>
    </row>
    <row r="7615" spans="74:100">
      <c r="BV7615" s="62"/>
      <c r="BW7615" s="62"/>
      <c r="BX7615" s="62"/>
      <c r="BY7615" s="62"/>
      <c r="BZ7615" s="62"/>
      <c r="CA7615" s="62"/>
      <c r="CB7615" s="62"/>
      <c r="CC7615" s="62"/>
      <c r="CD7615" s="62"/>
      <c r="CE7615" s="62"/>
      <c r="CF7615" s="62"/>
      <c r="CL7615" s="56" t="s">
        <v>27945</v>
      </c>
      <c r="CM7615" s="56"/>
      <c r="CN7615" s="56"/>
      <c r="CO7615" s="52"/>
      <c r="CP7615" s="52"/>
      <c r="CQ7615" s="52"/>
      <c r="CR7615" s="52"/>
      <c r="CS7615" s="52"/>
      <c r="CT7615" s="52"/>
      <c r="CU7615" s="33"/>
      <c r="CV7615" s="33"/>
    </row>
    <row r="7616" spans="74:100">
      <c r="BV7616" s="62"/>
      <c r="BW7616" s="62"/>
      <c r="BX7616" s="62"/>
      <c r="BY7616" s="62"/>
      <c r="BZ7616" s="62"/>
      <c r="CA7616" s="62"/>
      <c r="CB7616" s="62"/>
      <c r="CC7616" s="62"/>
      <c r="CD7616" s="62"/>
      <c r="CE7616" s="62"/>
      <c r="CF7616" s="62"/>
      <c r="CL7616" s="56" t="s">
        <v>5285</v>
      </c>
      <c r="CM7616" s="56" t="s">
        <v>217</v>
      </c>
      <c r="CN7616" s="56" t="s">
        <v>217</v>
      </c>
      <c r="CO7616" s="52"/>
      <c r="CP7616" s="52"/>
      <c r="CQ7616" s="52"/>
      <c r="CR7616" s="52"/>
      <c r="CS7616" s="52"/>
      <c r="CT7616" s="52"/>
      <c r="CU7616" s="33"/>
      <c r="CV7616" s="33"/>
    </row>
    <row r="7617" spans="74:100">
      <c r="BV7617" s="62"/>
      <c r="BW7617" s="62"/>
      <c r="BX7617" s="62"/>
      <c r="BY7617" s="62"/>
      <c r="BZ7617" s="62"/>
      <c r="CA7617" s="62"/>
      <c r="CB7617" s="62"/>
      <c r="CC7617" s="62"/>
      <c r="CD7617" s="62"/>
      <c r="CE7617" s="62"/>
      <c r="CF7617" s="62"/>
      <c r="CL7617" s="56" t="s">
        <v>19140</v>
      </c>
      <c r="CM7617" s="56"/>
      <c r="CN7617" s="56"/>
      <c r="CO7617" s="52"/>
      <c r="CP7617" s="52"/>
      <c r="CQ7617" s="52"/>
      <c r="CR7617" s="52"/>
      <c r="CS7617" s="52"/>
      <c r="CT7617" s="52"/>
      <c r="CU7617" s="33"/>
      <c r="CV7617" s="33"/>
    </row>
    <row r="7618" spans="74:100">
      <c r="BV7618" s="62"/>
      <c r="BW7618" s="62"/>
      <c r="BX7618" s="62"/>
      <c r="BY7618" s="62"/>
      <c r="BZ7618" s="62"/>
      <c r="CA7618" s="62"/>
      <c r="CB7618" s="62"/>
      <c r="CC7618" s="62"/>
      <c r="CD7618" s="62"/>
      <c r="CE7618" s="62"/>
      <c r="CF7618" s="62"/>
      <c r="CL7618" s="56" t="s">
        <v>1847</v>
      </c>
      <c r="CM7618" s="56" t="s">
        <v>215</v>
      </c>
      <c r="CN7618" s="56" t="s">
        <v>215</v>
      </c>
      <c r="CO7618" s="52"/>
      <c r="CP7618" s="52"/>
      <c r="CQ7618" s="52"/>
      <c r="CR7618" s="52"/>
      <c r="CS7618" s="52"/>
      <c r="CT7618" s="52"/>
      <c r="CU7618" s="33"/>
      <c r="CV7618" s="33"/>
    </row>
    <row r="7619" spans="74:100">
      <c r="BV7619" s="62"/>
      <c r="BW7619" s="62"/>
      <c r="BX7619" s="62"/>
      <c r="BY7619" s="62"/>
      <c r="BZ7619" s="62"/>
      <c r="CA7619" s="62"/>
      <c r="CB7619" s="62"/>
      <c r="CC7619" s="62"/>
      <c r="CD7619" s="62"/>
      <c r="CE7619" s="62"/>
      <c r="CF7619" s="62"/>
      <c r="CL7619" s="56" t="s">
        <v>22030</v>
      </c>
      <c r="CM7619" s="56"/>
      <c r="CN7619" s="56"/>
      <c r="CO7619" s="52"/>
      <c r="CP7619" s="52"/>
      <c r="CQ7619" s="52"/>
      <c r="CR7619" s="52"/>
      <c r="CS7619" s="52"/>
      <c r="CT7619" s="52"/>
      <c r="CU7619" s="33"/>
      <c r="CV7619" s="33"/>
    </row>
    <row r="7620" spans="74:100">
      <c r="BV7620" s="62"/>
      <c r="BW7620" s="62"/>
      <c r="BX7620" s="62"/>
      <c r="BY7620" s="62"/>
      <c r="BZ7620" s="62"/>
      <c r="CA7620" s="62"/>
      <c r="CB7620" s="62"/>
      <c r="CC7620" s="62"/>
      <c r="CD7620" s="62"/>
      <c r="CE7620" s="62"/>
      <c r="CF7620" s="62"/>
      <c r="CL7620" s="56" t="s">
        <v>5286</v>
      </c>
      <c r="CM7620" s="56" t="s">
        <v>217</v>
      </c>
      <c r="CN7620" s="56" t="s">
        <v>217</v>
      </c>
      <c r="CO7620" s="52"/>
      <c r="CP7620" s="52"/>
      <c r="CQ7620" s="52"/>
      <c r="CR7620" s="52"/>
      <c r="CS7620" s="52"/>
      <c r="CT7620" s="52"/>
      <c r="CU7620" s="33"/>
      <c r="CV7620" s="33"/>
    </row>
    <row r="7621" spans="74:100">
      <c r="BV7621" s="62"/>
      <c r="BW7621" s="62"/>
      <c r="BX7621" s="62"/>
      <c r="BY7621" s="62"/>
      <c r="BZ7621" s="62"/>
      <c r="CA7621" s="62"/>
      <c r="CB7621" s="62"/>
      <c r="CC7621" s="62"/>
      <c r="CD7621" s="62"/>
      <c r="CE7621" s="62"/>
      <c r="CF7621" s="62"/>
      <c r="CL7621" s="56" t="s">
        <v>22031</v>
      </c>
      <c r="CM7621" s="56"/>
      <c r="CN7621" s="56"/>
      <c r="CO7621" s="52"/>
      <c r="CP7621" s="52"/>
      <c r="CQ7621" s="52"/>
      <c r="CR7621" s="52"/>
      <c r="CS7621" s="52"/>
      <c r="CT7621" s="52"/>
      <c r="CU7621" s="33"/>
      <c r="CV7621" s="33"/>
    </row>
    <row r="7622" spans="74:100">
      <c r="BV7622" s="62"/>
      <c r="BW7622" s="62"/>
      <c r="BX7622" s="62"/>
      <c r="BY7622" s="62"/>
      <c r="BZ7622" s="62"/>
      <c r="CA7622" s="62"/>
      <c r="CB7622" s="62"/>
      <c r="CC7622" s="62"/>
      <c r="CD7622" s="62"/>
      <c r="CE7622" s="62"/>
      <c r="CF7622" s="62"/>
      <c r="CL7622" s="56" t="s">
        <v>5287</v>
      </c>
      <c r="CM7622" s="56" t="s">
        <v>217</v>
      </c>
      <c r="CN7622" s="56" t="s">
        <v>217</v>
      </c>
      <c r="CO7622" s="52"/>
      <c r="CP7622" s="52"/>
      <c r="CQ7622" s="52"/>
      <c r="CR7622" s="52"/>
      <c r="CS7622" s="52"/>
      <c r="CT7622" s="52"/>
      <c r="CU7622" s="33"/>
      <c r="CV7622" s="33"/>
    </row>
    <row r="7623" spans="74:100">
      <c r="BV7623" s="62"/>
      <c r="BW7623" s="62"/>
      <c r="BX7623" s="62"/>
      <c r="BY7623" s="62"/>
      <c r="BZ7623" s="62"/>
      <c r="CA7623" s="62"/>
      <c r="CB7623" s="62"/>
      <c r="CC7623" s="62"/>
      <c r="CD7623" s="62"/>
      <c r="CE7623" s="62"/>
      <c r="CF7623" s="62"/>
      <c r="CL7623" s="56" t="s">
        <v>19141</v>
      </c>
      <c r="CM7623" s="56"/>
      <c r="CN7623" s="56"/>
      <c r="CO7623" s="52"/>
      <c r="CP7623" s="52"/>
      <c r="CQ7623" s="52"/>
      <c r="CR7623" s="52"/>
      <c r="CS7623" s="52"/>
      <c r="CT7623" s="52"/>
      <c r="CU7623" s="33"/>
      <c r="CV7623" s="33"/>
    </row>
    <row r="7624" spans="74:100">
      <c r="BV7624" s="62"/>
      <c r="BW7624" s="62"/>
      <c r="BX7624" s="62"/>
      <c r="BY7624" s="62"/>
      <c r="BZ7624" s="62"/>
      <c r="CA7624" s="62"/>
      <c r="CB7624" s="62"/>
      <c r="CC7624" s="62"/>
      <c r="CD7624" s="62"/>
      <c r="CE7624" s="62"/>
      <c r="CF7624" s="62"/>
      <c r="CL7624" s="56" t="s">
        <v>1848</v>
      </c>
      <c r="CM7624" s="56" t="s">
        <v>215</v>
      </c>
      <c r="CN7624" s="56" t="s">
        <v>215</v>
      </c>
      <c r="CO7624" s="52"/>
      <c r="CP7624" s="52"/>
      <c r="CQ7624" s="52"/>
      <c r="CR7624" s="52"/>
      <c r="CS7624" s="52"/>
      <c r="CT7624" s="52"/>
      <c r="CU7624" s="33"/>
      <c r="CV7624" s="33"/>
    </row>
    <row r="7625" spans="74:100">
      <c r="BV7625" s="62"/>
      <c r="BW7625" s="62"/>
      <c r="BX7625" s="62"/>
      <c r="BY7625" s="62"/>
      <c r="BZ7625" s="62"/>
      <c r="CA7625" s="62"/>
      <c r="CB7625" s="62"/>
      <c r="CC7625" s="62"/>
      <c r="CD7625" s="62"/>
      <c r="CE7625" s="62"/>
      <c r="CF7625" s="62"/>
      <c r="CL7625" s="56" t="s">
        <v>22032</v>
      </c>
      <c r="CM7625" s="56"/>
      <c r="CN7625" s="56"/>
      <c r="CO7625" s="52"/>
      <c r="CP7625" s="52"/>
      <c r="CQ7625" s="52"/>
      <c r="CR7625" s="52"/>
      <c r="CS7625" s="52"/>
      <c r="CT7625" s="52"/>
      <c r="CU7625" s="33"/>
      <c r="CV7625" s="33"/>
    </row>
    <row r="7626" spans="74:100">
      <c r="BV7626" s="62"/>
      <c r="BW7626" s="62"/>
      <c r="BX7626" s="62"/>
      <c r="BY7626" s="62"/>
      <c r="BZ7626" s="62"/>
      <c r="CA7626" s="62"/>
      <c r="CB7626" s="62"/>
      <c r="CC7626" s="62"/>
      <c r="CD7626" s="62"/>
      <c r="CE7626" s="62"/>
      <c r="CF7626" s="62"/>
      <c r="CL7626" s="56" t="s">
        <v>5289</v>
      </c>
      <c r="CM7626" s="56" t="s">
        <v>217</v>
      </c>
      <c r="CN7626" s="56" t="s">
        <v>217</v>
      </c>
      <c r="CO7626" s="52"/>
      <c r="CP7626" s="52"/>
      <c r="CQ7626" s="52"/>
      <c r="CR7626" s="52"/>
      <c r="CS7626" s="52"/>
      <c r="CT7626" s="52"/>
      <c r="CU7626" s="33"/>
      <c r="CV7626" s="33"/>
    </row>
    <row r="7627" spans="74:100">
      <c r="BV7627" s="62"/>
      <c r="BW7627" s="62"/>
      <c r="BX7627" s="62"/>
      <c r="BY7627" s="62"/>
      <c r="BZ7627" s="62"/>
      <c r="CA7627" s="62"/>
      <c r="CB7627" s="62"/>
      <c r="CC7627" s="62"/>
      <c r="CD7627" s="62"/>
      <c r="CE7627" s="62"/>
      <c r="CF7627" s="62"/>
      <c r="CL7627" s="56" t="s">
        <v>19142</v>
      </c>
      <c r="CM7627" s="56"/>
      <c r="CN7627" s="56"/>
      <c r="CO7627" s="52"/>
      <c r="CP7627" s="52"/>
      <c r="CQ7627" s="52"/>
      <c r="CR7627" s="52"/>
      <c r="CS7627" s="52"/>
      <c r="CT7627" s="52"/>
      <c r="CU7627" s="33"/>
      <c r="CV7627" s="33"/>
    </row>
    <row r="7628" spans="74:100">
      <c r="BV7628" s="62"/>
      <c r="BW7628" s="62"/>
      <c r="BX7628" s="62"/>
      <c r="BY7628" s="62"/>
      <c r="BZ7628" s="62"/>
      <c r="CA7628" s="62"/>
      <c r="CB7628" s="62"/>
      <c r="CC7628" s="62"/>
      <c r="CD7628" s="62"/>
      <c r="CE7628" s="62"/>
      <c r="CF7628" s="62"/>
      <c r="CL7628" s="56" t="s">
        <v>27946</v>
      </c>
      <c r="CM7628" s="56" t="s">
        <v>217</v>
      </c>
      <c r="CN7628" s="56" t="s">
        <v>217</v>
      </c>
      <c r="CO7628" s="52"/>
      <c r="CP7628" s="52"/>
      <c r="CQ7628" s="52"/>
      <c r="CR7628" s="52"/>
      <c r="CS7628" s="52"/>
      <c r="CT7628" s="52"/>
      <c r="CU7628" s="33"/>
      <c r="CV7628" s="33"/>
    </row>
    <row r="7629" spans="74:100">
      <c r="BV7629" s="62"/>
      <c r="BW7629" s="62"/>
      <c r="BX7629" s="62"/>
      <c r="BY7629" s="62"/>
      <c r="BZ7629" s="62"/>
      <c r="CA7629" s="62"/>
      <c r="CB7629" s="62"/>
      <c r="CC7629" s="62"/>
      <c r="CD7629" s="62"/>
      <c r="CE7629" s="62"/>
      <c r="CF7629" s="62"/>
      <c r="CL7629" s="56" t="s">
        <v>27947</v>
      </c>
      <c r="CM7629" s="56"/>
      <c r="CN7629" s="56"/>
      <c r="CO7629" s="52"/>
      <c r="CP7629" s="52"/>
      <c r="CQ7629" s="52"/>
      <c r="CR7629" s="52"/>
      <c r="CS7629" s="52"/>
      <c r="CT7629" s="52"/>
      <c r="CU7629" s="33"/>
      <c r="CV7629" s="33"/>
    </row>
    <row r="7630" spans="74:100">
      <c r="BV7630" s="62"/>
      <c r="BW7630" s="62"/>
      <c r="BX7630" s="62"/>
      <c r="BY7630" s="62"/>
      <c r="BZ7630" s="62"/>
      <c r="CA7630" s="62"/>
      <c r="CB7630" s="62"/>
      <c r="CC7630" s="62"/>
      <c r="CD7630" s="62"/>
      <c r="CE7630" s="62"/>
      <c r="CF7630" s="62"/>
      <c r="CL7630" s="56" t="s">
        <v>27948</v>
      </c>
      <c r="CM7630" s="56" t="s">
        <v>217</v>
      </c>
      <c r="CN7630" s="56" t="s">
        <v>217</v>
      </c>
      <c r="CO7630" s="52"/>
      <c r="CP7630" s="52"/>
      <c r="CQ7630" s="52"/>
      <c r="CR7630" s="52"/>
      <c r="CS7630" s="52"/>
      <c r="CT7630" s="52"/>
      <c r="CU7630" s="33"/>
      <c r="CV7630" s="33"/>
    </row>
    <row r="7631" spans="74:100">
      <c r="BV7631" s="62"/>
      <c r="BW7631" s="62"/>
      <c r="BX7631" s="62"/>
      <c r="BY7631" s="62"/>
      <c r="BZ7631" s="62"/>
      <c r="CA7631" s="62"/>
      <c r="CB7631" s="62"/>
      <c r="CC7631" s="62"/>
      <c r="CD7631" s="62"/>
      <c r="CE7631" s="62"/>
      <c r="CF7631" s="62"/>
      <c r="CL7631" s="56" t="s">
        <v>27949</v>
      </c>
      <c r="CM7631" s="56"/>
      <c r="CN7631" s="56"/>
      <c r="CO7631" s="52"/>
      <c r="CP7631" s="52"/>
      <c r="CQ7631" s="52"/>
      <c r="CR7631" s="52"/>
      <c r="CS7631" s="52"/>
      <c r="CT7631" s="52"/>
      <c r="CU7631" s="33"/>
      <c r="CV7631" s="33"/>
    </row>
    <row r="7632" spans="74:100">
      <c r="BV7632" s="62"/>
      <c r="BW7632" s="62"/>
      <c r="BX7632" s="62"/>
      <c r="BY7632" s="62"/>
      <c r="BZ7632" s="62"/>
      <c r="CA7632" s="62"/>
      <c r="CB7632" s="62"/>
      <c r="CC7632" s="62"/>
      <c r="CD7632" s="62"/>
      <c r="CE7632" s="62"/>
      <c r="CF7632" s="62"/>
      <c r="CL7632" s="56" t="s">
        <v>27950</v>
      </c>
      <c r="CM7632" s="56" t="s">
        <v>217</v>
      </c>
      <c r="CN7632" s="56" t="s">
        <v>217</v>
      </c>
      <c r="CO7632" s="52"/>
      <c r="CP7632" s="52"/>
      <c r="CQ7632" s="52"/>
      <c r="CR7632" s="52"/>
      <c r="CS7632" s="52"/>
      <c r="CT7632" s="52"/>
      <c r="CU7632" s="33"/>
      <c r="CV7632" s="33"/>
    </row>
    <row r="7633" spans="74:100">
      <c r="BV7633" s="62"/>
      <c r="BW7633" s="62"/>
      <c r="BX7633" s="62"/>
      <c r="BY7633" s="62"/>
      <c r="BZ7633" s="62"/>
      <c r="CA7633" s="62"/>
      <c r="CB7633" s="62"/>
      <c r="CC7633" s="62"/>
      <c r="CD7633" s="62"/>
      <c r="CE7633" s="62"/>
      <c r="CF7633" s="62"/>
      <c r="CL7633" s="56" t="s">
        <v>19137</v>
      </c>
      <c r="CM7633" s="56"/>
      <c r="CN7633" s="56"/>
      <c r="CO7633" s="52"/>
      <c r="CP7633" s="52"/>
      <c r="CQ7633" s="52"/>
      <c r="CR7633" s="52"/>
      <c r="CS7633" s="52"/>
      <c r="CT7633" s="52"/>
      <c r="CU7633" s="33"/>
      <c r="CV7633" s="33"/>
    </row>
    <row r="7634" spans="74:100">
      <c r="BV7634" s="62"/>
      <c r="BW7634" s="62"/>
      <c r="BX7634" s="62"/>
      <c r="BY7634" s="62"/>
      <c r="BZ7634" s="62"/>
      <c r="CA7634" s="62"/>
      <c r="CB7634" s="62"/>
      <c r="CC7634" s="62"/>
      <c r="CD7634" s="62"/>
      <c r="CE7634" s="62"/>
      <c r="CF7634" s="62"/>
      <c r="CL7634" s="56" t="s">
        <v>27951</v>
      </c>
      <c r="CM7634" s="56" t="s">
        <v>217</v>
      </c>
      <c r="CN7634" s="56" t="s">
        <v>217</v>
      </c>
      <c r="CO7634" s="52"/>
      <c r="CP7634" s="52"/>
      <c r="CQ7634" s="52"/>
      <c r="CR7634" s="52"/>
      <c r="CS7634" s="52"/>
      <c r="CT7634" s="52"/>
      <c r="CU7634" s="33"/>
      <c r="CV7634" s="33"/>
    </row>
    <row r="7635" spans="74:100">
      <c r="BV7635" s="62"/>
      <c r="BW7635" s="62"/>
      <c r="BX7635" s="62"/>
      <c r="BY7635" s="62"/>
      <c r="BZ7635" s="62"/>
      <c r="CA7635" s="62"/>
      <c r="CB7635" s="62"/>
      <c r="CC7635" s="62"/>
      <c r="CD7635" s="62"/>
      <c r="CE7635" s="62"/>
      <c r="CF7635" s="62"/>
      <c r="CL7635" s="56" t="s">
        <v>19137</v>
      </c>
      <c r="CM7635" s="56"/>
      <c r="CN7635" s="56"/>
      <c r="CO7635" s="52"/>
      <c r="CP7635" s="52"/>
      <c r="CQ7635" s="52"/>
      <c r="CR7635" s="52"/>
      <c r="CS7635" s="52"/>
      <c r="CT7635" s="52"/>
      <c r="CU7635" s="33"/>
      <c r="CV7635" s="33"/>
    </row>
    <row r="7636" spans="74:100">
      <c r="BV7636" s="62"/>
      <c r="BW7636" s="62"/>
      <c r="BX7636" s="62"/>
      <c r="BY7636" s="62"/>
      <c r="BZ7636" s="62"/>
      <c r="CA7636" s="62"/>
      <c r="CB7636" s="62"/>
      <c r="CC7636" s="62"/>
      <c r="CD7636" s="62"/>
      <c r="CE7636" s="62"/>
      <c r="CF7636" s="62"/>
      <c r="CL7636" s="56" t="s">
        <v>27952</v>
      </c>
      <c r="CM7636" s="56" t="s">
        <v>217</v>
      </c>
      <c r="CN7636" s="56" t="s">
        <v>217</v>
      </c>
      <c r="CO7636" s="52"/>
      <c r="CP7636" s="52"/>
      <c r="CQ7636" s="52"/>
      <c r="CR7636" s="52"/>
      <c r="CS7636" s="52"/>
      <c r="CT7636" s="52"/>
      <c r="CU7636" s="33"/>
      <c r="CV7636" s="33"/>
    </row>
    <row r="7637" spans="74:100">
      <c r="BV7637" s="62"/>
      <c r="BW7637" s="62"/>
      <c r="BX7637" s="62"/>
      <c r="BY7637" s="62"/>
      <c r="BZ7637" s="62"/>
      <c r="CA7637" s="62"/>
      <c r="CB7637" s="62"/>
      <c r="CC7637" s="62"/>
      <c r="CD7637" s="62"/>
      <c r="CE7637" s="62"/>
      <c r="CF7637" s="62"/>
      <c r="CL7637" s="56" t="s">
        <v>19137</v>
      </c>
      <c r="CM7637" s="56"/>
      <c r="CN7637" s="56"/>
      <c r="CO7637" s="52"/>
      <c r="CP7637" s="52"/>
      <c r="CQ7637" s="52"/>
      <c r="CR7637" s="52"/>
      <c r="CS7637" s="52"/>
      <c r="CT7637" s="52"/>
      <c r="CU7637" s="33"/>
      <c r="CV7637" s="33"/>
    </row>
    <row r="7638" spans="74:100">
      <c r="BV7638" s="62"/>
      <c r="BW7638" s="62"/>
      <c r="BX7638" s="62"/>
      <c r="BY7638" s="62"/>
      <c r="BZ7638" s="62"/>
      <c r="CA7638" s="62"/>
      <c r="CB7638" s="62"/>
      <c r="CC7638" s="62"/>
      <c r="CD7638" s="62"/>
      <c r="CE7638" s="62"/>
      <c r="CF7638" s="62"/>
      <c r="CL7638" s="56" t="s">
        <v>27953</v>
      </c>
      <c r="CM7638" s="56" t="s">
        <v>217</v>
      </c>
      <c r="CN7638" s="56" t="s">
        <v>217</v>
      </c>
      <c r="CO7638" s="52"/>
      <c r="CP7638" s="52"/>
      <c r="CQ7638" s="52"/>
      <c r="CR7638" s="52"/>
      <c r="CS7638" s="52"/>
      <c r="CT7638" s="52"/>
      <c r="CU7638" s="33"/>
      <c r="CV7638" s="33"/>
    </row>
    <row r="7639" spans="74:100">
      <c r="BV7639" s="62"/>
      <c r="BW7639" s="62"/>
      <c r="BX7639" s="62"/>
      <c r="BY7639" s="62"/>
      <c r="BZ7639" s="62"/>
      <c r="CA7639" s="62"/>
      <c r="CB7639" s="62"/>
      <c r="CC7639" s="62"/>
      <c r="CD7639" s="62"/>
      <c r="CE7639" s="62"/>
      <c r="CF7639" s="62"/>
      <c r="CL7639" s="56" t="s">
        <v>19137</v>
      </c>
      <c r="CM7639" s="56"/>
      <c r="CN7639" s="56"/>
      <c r="CO7639" s="52"/>
      <c r="CP7639" s="52"/>
      <c r="CQ7639" s="52"/>
      <c r="CR7639" s="52"/>
      <c r="CS7639" s="52"/>
      <c r="CT7639" s="52"/>
      <c r="CU7639" s="33"/>
      <c r="CV7639" s="33"/>
    </row>
    <row r="7640" spans="74:100">
      <c r="BV7640" s="62"/>
      <c r="BW7640" s="62"/>
      <c r="BX7640" s="62"/>
      <c r="BY7640" s="62"/>
      <c r="BZ7640" s="62"/>
      <c r="CA7640" s="62"/>
      <c r="CB7640" s="62"/>
      <c r="CC7640" s="62"/>
      <c r="CD7640" s="62"/>
      <c r="CE7640" s="62"/>
      <c r="CF7640" s="62"/>
      <c r="CL7640" s="56" t="s">
        <v>5290</v>
      </c>
      <c r="CM7640" s="56" t="s">
        <v>3118</v>
      </c>
      <c r="CN7640" s="56" t="s">
        <v>3118</v>
      </c>
      <c r="CO7640" s="52"/>
      <c r="CP7640" s="52"/>
      <c r="CQ7640" s="52"/>
      <c r="CR7640" s="52"/>
      <c r="CS7640" s="52"/>
      <c r="CT7640" s="52"/>
      <c r="CU7640" s="33"/>
      <c r="CV7640" s="33"/>
    </row>
    <row r="7641" spans="74:100">
      <c r="BV7641" s="62"/>
      <c r="BW7641" s="62"/>
      <c r="BX7641" s="62"/>
      <c r="BY7641" s="62"/>
      <c r="BZ7641" s="62"/>
      <c r="CA7641" s="62"/>
      <c r="CB7641" s="62"/>
      <c r="CC7641" s="62"/>
      <c r="CD7641" s="62"/>
      <c r="CE7641" s="62"/>
      <c r="CF7641" s="62"/>
      <c r="CL7641" s="56" t="s">
        <v>20565</v>
      </c>
      <c r="CM7641" s="56"/>
      <c r="CN7641" s="56"/>
      <c r="CO7641" s="52"/>
      <c r="CP7641" s="52"/>
      <c r="CQ7641" s="52"/>
      <c r="CR7641" s="52"/>
      <c r="CS7641" s="52"/>
      <c r="CT7641" s="52"/>
      <c r="CU7641" s="33"/>
      <c r="CV7641" s="33"/>
    </row>
    <row r="7642" spans="74:100">
      <c r="BV7642" s="62"/>
      <c r="BW7642" s="62"/>
      <c r="BX7642" s="62"/>
      <c r="BY7642" s="62"/>
      <c r="BZ7642" s="62"/>
      <c r="CA7642" s="62"/>
      <c r="CB7642" s="62"/>
      <c r="CC7642" s="62"/>
      <c r="CD7642" s="62"/>
      <c r="CE7642" s="62"/>
      <c r="CF7642" s="62"/>
      <c r="CL7642" s="56" t="s">
        <v>5291</v>
      </c>
      <c r="CM7642" s="56" t="s">
        <v>215</v>
      </c>
      <c r="CN7642" s="56" t="s">
        <v>215</v>
      </c>
      <c r="CO7642" s="52"/>
      <c r="CP7642" s="52"/>
      <c r="CQ7642" s="52"/>
      <c r="CR7642" s="52"/>
      <c r="CS7642" s="52"/>
      <c r="CT7642" s="52"/>
      <c r="CU7642" s="33"/>
      <c r="CV7642" s="33"/>
    </row>
    <row r="7643" spans="74:100">
      <c r="BV7643" s="62"/>
      <c r="BW7643" s="62"/>
      <c r="BX7643" s="62"/>
      <c r="BY7643" s="62"/>
      <c r="BZ7643" s="62"/>
      <c r="CA7643" s="62"/>
      <c r="CB7643" s="62"/>
      <c r="CC7643" s="62"/>
      <c r="CD7643" s="62"/>
      <c r="CE7643" s="62"/>
      <c r="CF7643" s="62"/>
      <c r="CL7643" s="56" t="s">
        <v>22033</v>
      </c>
      <c r="CM7643" s="56"/>
      <c r="CN7643" s="56"/>
      <c r="CO7643" s="52"/>
      <c r="CP7643" s="52"/>
      <c r="CQ7643" s="52"/>
      <c r="CR7643" s="52"/>
      <c r="CS7643" s="52"/>
      <c r="CT7643" s="52"/>
      <c r="CU7643" s="33"/>
      <c r="CV7643" s="33"/>
    </row>
    <row r="7644" spans="74:100">
      <c r="BV7644" s="62"/>
      <c r="BW7644" s="62"/>
      <c r="BX7644" s="62"/>
      <c r="BY7644" s="62"/>
      <c r="BZ7644" s="62"/>
      <c r="CA7644" s="62"/>
      <c r="CB7644" s="62"/>
      <c r="CC7644" s="62"/>
      <c r="CD7644" s="62"/>
      <c r="CE7644" s="62"/>
      <c r="CF7644" s="62"/>
      <c r="CL7644" s="56" t="s">
        <v>5292</v>
      </c>
      <c r="CM7644" s="56" t="s">
        <v>3118</v>
      </c>
      <c r="CN7644" s="56" t="s">
        <v>3118</v>
      </c>
      <c r="CO7644" s="52"/>
      <c r="CP7644" s="52"/>
      <c r="CQ7644" s="52"/>
      <c r="CR7644" s="52"/>
      <c r="CS7644" s="52"/>
      <c r="CT7644" s="52"/>
      <c r="CU7644" s="33"/>
      <c r="CV7644" s="33"/>
    </row>
    <row r="7645" spans="74:100">
      <c r="BV7645" s="62"/>
      <c r="BW7645" s="62"/>
      <c r="BX7645" s="62"/>
      <c r="BY7645" s="62"/>
      <c r="BZ7645" s="62"/>
      <c r="CA7645" s="62"/>
      <c r="CB7645" s="62"/>
      <c r="CC7645" s="62"/>
      <c r="CD7645" s="62"/>
      <c r="CE7645" s="62"/>
      <c r="CF7645" s="62"/>
      <c r="CL7645" s="56" t="s">
        <v>19143</v>
      </c>
      <c r="CM7645" s="56"/>
      <c r="CN7645" s="56"/>
      <c r="CO7645" s="52"/>
      <c r="CP7645" s="52"/>
      <c r="CQ7645" s="52"/>
      <c r="CR7645" s="52"/>
      <c r="CS7645" s="52"/>
      <c r="CT7645" s="52"/>
      <c r="CU7645" s="33"/>
      <c r="CV7645" s="33"/>
    </row>
    <row r="7646" spans="74:100">
      <c r="BV7646" s="62"/>
      <c r="BW7646" s="62"/>
      <c r="BX7646" s="62"/>
      <c r="BY7646" s="62"/>
      <c r="BZ7646" s="62"/>
      <c r="CA7646" s="62"/>
      <c r="CB7646" s="62"/>
      <c r="CC7646" s="62"/>
      <c r="CD7646" s="62"/>
      <c r="CE7646" s="62"/>
      <c r="CF7646" s="62"/>
      <c r="CL7646" s="56" t="s">
        <v>5293</v>
      </c>
      <c r="CM7646" s="56" t="s">
        <v>217</v>
      </c>
      <c r="CN7646" s="56" t="s">
        <v>217</v>
      </c>
      <c r="CO7646" s="52"/>
      <c r="CP7646" s="52"/>
      <c r="CQ7646" s="52"/>
      <c r="CR7646" s="52"/>
      <c r="CS7646" s="52"/>
      <c r="CT7646" s="52"/>
      <c r="CU7646" s="33"/>
      <c r="CV7646" s="33"/>
    </row>
    <row r="7647" spans="74:100">
      <c r="BV7647" s="62"/>
      <c r="BW7647" s="62"/>
      <c r="BX7647" s="62"/>
      <c r="BY7647" s="62"/>
      <c r="BZ7647" s="62"/>
      <c r="CA7647" s="62"/>
      <c r="CB7647" s="62"/>
      <c r="CC7647" s="62"/>
      <c r="CD7647" s="62"/>
      <c r="CE7647" s="62"/>
      <c r="CF7647" s="62"/>
      <c r="CL7647" s="56" t="s">
        <v>19144</v>
      </c>
      <c r="CM7647" s="56"/>
      <c r="CN7647" s="56"/>
      <c r="CO7647" s="52"/>
      <c r="CP7647" s="52"/>
      <c r="CQ7647" s="52"/>
      <c r="CR7647" s="52"/>
      <c r="CS7647" s="52"/>
      <c r="CT7647" s="52"/>
      <c r="CU7647" s="33"/>
      <c r="CV7647" s="33"/>
    </row>
    <row r="7648" spans="74:100">
      <c r="BV7648" s="62"/>
      <c r="BW7648" s="62"/>
      <c r="BX7648" s="62"/>
      <c r="BY7648" s="62"/>
      <c r="BZ7648" s="62"/>
      <c r="CA7648" s="62"/>
      <c r="CB7648" s="62"/>
      <c r="CC7648" s="62"/>
      <c r="CD7648" s="62"/>
      <c r="CE7648" s="62"/>
      <c r="CF7648" s="62"/>
      <c r="CL7648" s="56" t="s">
        <v>5294</v>
      </c>
      <c r="CM7648" s="56" t="s">
        <v>217</v>
      </c>
      <c r="CN7648" s="56" t="s">
        <v>217</v>
      </c>
      <c r="CO7648" s="52"/>
      <c r="CP7648" s="52"/>
      <c r="CQ7648" s="52"/>
      <c r="CR7648" s="52"/>
      <c r="CS7648" s="52"/>
      <c r="CT7648" s="52"/>
      <c r="CU7648" s="33"/>
      <c r="CV7648" s="33"/>
    </row>
    <row r="7649" spans="74:100">
      <c r="BV7649" s="62"/>
      <c r="BW7649" s="62"/>
      <c r="BX7649" s="62"/>
      <c r="BY7649" s="62"/>
      <c r="BZ7649" s="62"/>
      <c r="CA7649" s="62"/>
      <c r="CB7649" s="62"/>
      <c r="CC7649" s="62"/>
      <c r="CD7649" s="62"/>
      <c r="CE7649" s="62"/>
      <c r="CF7649" s="62"/>
      <c r="CL7649" s="56" t="s">
        <v>19145</v>
      </c>
      <c r="CM7649" s="56"/>
      <c r="CN7649" s="56"/>
      <c r="CO7649" s="52"/>
      <c r="CP7649" s="52"/>
      <c r="CQ7649" s="52"/>
      <c r="CR7649" s="52"/>
      <c r="CS7649" s="52"/>
      <c r="CT7649" s="52"/>
      <c r="CU7649" s="33"/>
      <c r="CV7649" s="33"/>
    </row>
    <row r="7650" spans="74:100">
      <c r="BV7650" s="62"/>
      <c r="BW7650" s="62"/>
      <c r="BX7650" s="62"/>
      <c r="BY7650" s="62"/>
      <c r="BZ7650" s="62"/>
      <c r="CA7650" s="62"/>
      <c r="CB7650" s="62"/>
      <c r="CC7650" s="62"/>
      <c r="CD7650" s="62"/>
      <c r="CE7650" s="62"/>
      <c r="CF7650" s="62"/>
      <c r="CL7650" s="56" t="s">
        <v>5295</v>
      </c>
      <c r="CM7650" s="56" t="s">
        <v>217</v>
      </c>
      <c r="CN7650" s="56" t="s">
        <v>217</v>
      </c>
      <c r="CO7650" s="52"/>
      <c r="CP7650" s="52"/>
      <c r="CQ7650" s="52"/>
      <c r="CR7650" s="52"/>
      <c r="CS7650" s="52"/>
      <c r="CT7650" s="52"/>
      <c r="CU7650" s="33"/>
      <c r="CV7650" s="33"/>
    </row>
    <row r="7651" spans="74:100">
      <c r="BV7651" s="62"/>
      <c r="BW7651" s="62"/>
      <c r="BX7651" s="62"/>
      <c r="BY7651" s="62"/>
      <c r="BZ7651" s="62"/>
      <c r="CA7651" s="62"/>
      <c r="CB7651" s="62"/>
      <c r="CC7651" s="62"/>
      <c r="CD7651" s="62"/>
      <c r="CE7651" s="62"/>
      <c r="CF7651" s="62"/>
      <c r="CL7651" s="56" t="s">
        <v>19146</v>
      </c>
      <c r="CM7651" s="56"/>
      <c r="CN7651" s="56"/>
      <c r="CO7651" s="52"/>
      <c r="CP7651" s="52"/>
      <c r="CQ7651" s="52"/>
      <c r="CR7651" s="52"/>
      <c r="CS7651" s="52"/>
      <c r="CT7651" s="52"/>
      <c r="CU7651" s="33"/>
      <c r="CV7651" s="33"/>
    </row>
    <row r="7652" spans="74:100">
      <c r="BV7652" s="62"/>
      <c r="BW7652" s="62"/>
      <c r="BX7652" s="62"/>
      <c r="BY7652" s="62"/>
      <c r="BZ7652" s="62"/>
      <c r="CA7652" s="62"/>
      <c r="CB7652" s="62"/>
      <c r="CC7652" s="62"/>
      <c r="CD7652" s="62"/>
      <c r="CE7652" s="62"/>
      <c r="CF7652" s="62"/>
      <c r="CL7652" s="56" t="s">
        <v>1849</v>
      </c>
      <c r="CM7652" s="56" t="s">
        <v>216</v>
      </c>
      <c r="CN7652" s="56" t="s">
        <v>216</v>
      </c>
      <c r="CO7652" s="52"/>
      <c r="CP7652" s="52"/>
      <c r="CQ7652" s="52"/>
      <c r="CR7652" s="52"/>
      <c r="CS7652" s="52"/>
      <c r="CT7652" s="52"/>
      <c r="CU7652" s="33"/>
      <c r="CV7652" s="33"/>
    </row>
    <row r="7653" spans="74:100">
      <c r="BV7653" s="62"/>
      <c r="BW7653" s="62"/>
      <c r="BX7653" s="62"/>
      <c r="BY7653" s="62"/>
      <c r="BZ7653" s="62"/>
      <c r="CA7653" s="62"/>
      <c r="CB7653" s="62"/>
      <c r="CC7653" s="62"/>
      <c r="CD7653" s="62"/>
      <c r="CE7653" s="62"/>
      <c r="CF7653" s="62"/>
      <c r="CL7653" s="56" t="s">
        <v>22034</v>
      </c>
      <c r="CM7653" s="56"/>
      <c r="CN7653" s="56"/>
      <c r="CO7653" s="52"/>
      <c r="CP7653" s="52"/>
      <c r="CQ7653" s="52"/>
      <c r="CR7653" s="52"/>
      <c r="CS7653" s="52"/>
      <c r="CT7653" s="52"/>
      <c r="CU7653" s="33"/>
      <c r="CV7653" s="33"/>
    </row>
    <row r="7654" spans="74:100">
      <c r="BV7654" s="62"/>
      <c r="BW7654" s="62"/>
      <c r="BX7654" s="62"/>
      <c r="BY7654" s="62"/>
      <c r="BZ7654" s="62"/>
      <c r="CA7654" s="62"/>
      <c r="CB7654" s="62"/>
      <c r="CC7654" s="62"/>
      <c r="CD7654" s="62"/>
      <c r="CE7654" s="62"/>
      <c r="CF7654" s="62"/>
      <c r="CL7654" s="56" t="s">
        <v>1850</v>
      </c>
      <c r="CM7654" s="56" t="s">
        <v>216</v>
      </c>
      <c r="CN7654" s="56" t="s">
        <v>216</v>
      </c>
      <c r="CO7654" s="52"/>
      <c r="CP7654" s="52"/>
      <c r="CQ7654" s="52"/>
      <c r="CR7654" s="52"/>
      <c r="CS7654" s="52"/>
      <c r="CT7654" s="52"/>
      <c r="CU7654" s="33"/>
      <c r="CV7654" s="33"/>
    </row>
    <row r="7655" spans="74:100">
      <c r="BV7655" s="62"/>
      <c r="BW7655" s="62"/>
      <c r="BX7655" s="62"/>
      <c r="BY7655" s="62"/>
      <c r="BZ7655" s="62"/>
      <c r="CA7655" s="62"/>
      <c r="CB7655" s="62"/>
      <c r="CC7655" s="62"/>
      <c r="CD7655" s="62"/>
      <c r="CE7655" s="62"/>
      <c r="CF7655" s="62"/>
      <c r="CL7655" s="56" t="s">
        <v>22035</v>
      </c>
      <c r="CM7655" s="56"/>
      <c r="CN7655" s="56"/>
      <c r="CO7655" s="52"/>
      <c r="CP7655" s="52"/>
      <c r="CQ7655" s="52"/>
      <c r="CR7655" s="52"/>
      <c r="CS7655" s="52"/>
      <c r="CT7655" s="52"/>
      <c r="CU7655" s="33"/>
      <c r="CV7655" s="33"/>
    </row>
    <row r="7656" spans="74:100">
      <c r="BV7656" s="62"/>
      <c r="BW7656" s="62"/>
      <c r="BX7656" s="62"/>
      <c r="BY7656" s="62"/>
      <c r="BZ7656" s="62"/>
      <c r="CA7656" s="62"/>
      <c r="CB7656" s="62"/>
      <c r="CC7656" s="62"/>
      <c r="CD7656" s="62"/>
      <c r="CE7656" s="62"/>
      <c r="CF7656" s="62"/>
      <c r="CL7656" s="56" t="s">
        <v>5296</v>
      </c>
      <c r="CM7656" s="56" t="s">
        <v>3118</v>
      </c>
      <c r="CN7656" s="56" t="s">
        <v>3118</v>
      </c>
      <c r="CO7656" s="52"/>
      <c r="CP7656" s="52"/>
      <c r="CQ7656" s="52"/>
      <c r="CR7656" s="52"/>
      <c r="CS7656" s="52"/>
      <c r="CT7656" s="52"/>
      <c r="CU7656" s="33"/>
      <c r="CV7656" s="33"/>
    </row>
    <row r="7657" spans="74:100">
      <c r="BV7657" s="62"/>
      <c r="BW7657" s="62"/>
      <c r="BX7657" s="62"/>
      <c r="BY7657" s="62"/>
      <c r="BZ7657" s="62"/>
      <c r="CA7657" s="62"/>
      <c r="CB7657" s="62"/>
      <c r="CC7657" s="62"/>
      <c r="CD7657" s="62"/>
      <c r="CE7657" s="62"/>
      <c r="CF7657" s="62"/>
      <c r="CL7657" s="56" t="s">
        <v>19147</v>
      </c>
      <c r="CM7657" s="56"/>
      <c r="CN7657" s="56"/>
      <c r="CO7657" s="52"/>
      <c r="CP7657" s="52"/>
      <c r="CQ7657" s="52"/>
      <c r="CR7657" s="52"/>
      <c r="CS7657" s="52"/>
      <c r="CT7657" s="52"/>
      <c r="CU7657" s="33"/>
      <c r="CV7657" s="33"/>
    </row>
    <row r="7658" spans="74:100">
      <c r="BV7658" s="62"/>
      <c r="BW7658" s="62"/>
      <c r="BX7658" s="62"/>
      <c r="BY7658" s="62"/>
      <c r="BZ7658" s="62"/>
      <c r="CA7658" s="62"/>
      <c r="CB7658" s="62"/>
      <c r="CC7658" s="62"/>
      <c r="CD7658" s="62"/>
      <c r="CE7658" s="62"/>
      <c r="CF7658" s="62"/>
      <c r="CL7658" s="56" t="s">
        <v>1851</v>
      </c>
      <c r="CM7658" s="56" t="s">
        <v>213</v>
      </c>
      <c r="CN7658" s="56" t="s">
        <v>213</v>
      </c>
      <c r="CO7658" s="52"/>
      <c r="CP7658" s="52"/>
      <c r="CQ7658" s="52"/>
      <c r="CR7658" s="52"/>
      <c r="CS7658" s="52"/>
      <c r="CT7658" s="52"/>
      <c r="CU7658" s="33"/>
      <c r="CV7658" s="33"/>
    </row>
    <row r="7659" spans="74:100">
      <c r="BV7659" s="62"/>
      <c r="BW7659" s="62"/>
      <c r="BX7659" s="62"/>
      <c r="BY7659" s="62"/>
      <c r="BZ7659" s="62"/>
      <c r="CA7659" s="62"/>
      <c r="CB7659" s="62"/>
      <c r="CC7659" s="62"/>
      <c r="CD7659" s="62"/>
      <c r="CE7659" s="62"/>
      <c r="CF7659" s="62"/>
      <c r="CL7659" s="56" t="s">
        <v>22036</v>
      </c>
      <c r="CM7659" s="56"/>
      <c r="CN7659" s="56"/>
      <c r="CO7659" s="52"/>
      <c r="CP7659" s="52"/>
      <c r="CQ7659" s="52"/>
      <c r="CR7659" s="52"/>
      <c r="CS7659" s="52"/>
      <c r="CT7659" s="52"/>
      <c r="CU7659" s="33"/>
      <c r="CV7659" s="33"/>
    </row>
    <row r="7660" spans="74:100">
      <c r="BV7660" s="62"/>
      <c r="BW7660" s="62"/>
      <c r="BX7660" s="62"/>
      <c r="BY7660" s="62"/>
      <c r="BZ7660" s="62"/>
      <c r="CA7660" s="62"/>
      <c r="CB7660" s="62"/>
      <c r="CC7660" s="62"/>
      <c r="CD7660" s="62"/>
      <c r="CE7660" s="62"/>
      <c r="CF7660" s="62"/>
      <c r="CL7660" s="56" t="s">
        <v>5297</v>
      </c>
      <c r="CM7660" s="56" t="s">
        <v>3118</v>
      </c>
      <c r="CN7660" s="56" t="s">
        <v>3118</v>
      </c>
      <c r="CO7660" s="52"/>
      <c r="CP7660" s="52"/>
      <c r="CQ7660" s="52"/>
      <c r="CR7660" s="52"/>
      <c r="CS7660" s="52"/>
      <c r="CT7660" s="52"/>
      <c r="CU7660" s="33"/>
      <c r="CV7660" s="33"/>
    </row>
    <row r="7661" spans="74:100">
      <c r="BV7661" s="62"/>
      <c r="BW7661" s="62"/>
      <c r="BX7661" s="62"/>
      <c r="BY7661" s="62"/>
      <c r="BZ7661" s="62"/>
      <c r="CA7661" s="62"/>
      <c r="CB7661" s="62"/>
      <c r="CC7661" s="62"/>
      <c r="CD7661" s="62"/>
      <c r="CE7661" s="62"/>
      <c r="CF7661" s="62"/>
      <c r="CL7661" s="56" t="s">
        <v>19148</v>
      </c>
      <c r="CM7661" s="56"/>
      <c r="CN7661" s="56"/>
      <c r="CO7661" s="52"/>
      <c r="CP7661" s="52"/>
      <c r="CQ7661" s="52"/>
      <c r="CR7661" s="52"/>
      <c r="CS7661" s="52"/>
      <c r="CT7661" s="52"/>
      <c r="CU7661" s="33"/>
      <c r="CV7661" s="33"/>
    </row>
    <row r="7662" spans="74:100">
      <c r="BV7662" s="62"/>
      <c r="BW7662" s="62"/>
      <c r="BX7662" s="62"/>
      <c r="BY7662" s="62"/>
      <c r="BZ7662" s="62"/>
      <c r="CA7662" s="62"/>
      <c r="CB7662" s="62"/>
      <c r="CC7662" s="62"/>
      <c r="CD7662" s="62"/>
      <c r="CE7662" s="62"/>
      <c r="CF7662" s="62"/>
      <c r="CL7662" s="56" t="s">
        <v>1852</v>
      </c>
      <c r="CM7662" s="56" t="s">
        <v>215</v>
      </c>
      <c r="CN7662" s="56" t="s">
        <v>215</v>
      </c>
      <c r="CO7662" s="52"/>
      <c r="CP7662" s="52"/>
      <c r="CQ7662" s="52"/>
      <c r="CR7662" s="52"/>
      <c r="CS7662" s="52"/>
      <c r="CT7662" s="52"/>
      <c r="CU7662" s="33"/>
      <c r="CV7662" s="33"/>
    </row>
    <row r="7663" spans="74:100">
      <c r="BV7663" s="62"/>
      <c r="BW7663" s="62"/>
      <c r="BX7663" s="62"/>
      <c r="BY7663" s="62"/>
      <c r="BZ7663" s="62"/>
      <c r="CA7663" s="62"/>
      <c r="CB7663" s="62"/>
      <c r="CC7663" s="62"/>
      <c r="CD7663" s="62"/>
      <c r="CE7663" s="62"/>
      <c r="CF7663" s="62"/>
      <c r="CL7663" s="56" t="s">
        <v>22037</v>
      </c>
      <c r="CM7663" s="56"/>
      <c r="CN7663" s="56"/>
      <c r="CO7663" s="52"/>
      <c r="CP7663" s="52"/>
      <c r="CQ7663" s="52"/>
      <c r="CR7663" s="52"/>
      <c r="CS7663" s="52"/>
      <c r="CT7663" s="52"/>
      <c r="CU7663" s="33"/>
      <c r="CV7663" s="33"/>
    </row>
    <row r="7664" spans="74:100">
      <c r="BV7664" s="62"/>
      <c r="BW7664" s="62"/>
      <c r="BX7664" s="62"/>
      <c r="BY7664" s="62"/>
      <c r="BZ7664" s="62"/>
      <c r="CA7664" s="62"/>
      <c r="CB7664" s="62"/>
      <c r="CC7664" s="62"/>
      <c r="CD7664" s="62"/>
      <c r="CE7664" s="62"/>
      <c r="CF7664" s="62"/>
      <c r="CL7664" s="56" t="s">
        <v>5298</v>
      </c>
      <c r="CM7664" s="56" t="s">
        <v>217</v>
      </c>
      <c r="CN7664" s="56" t="s">
        <v>217</v>
      </c>
      <c r="CO7664" s="52"/>
      <c r="CP7664" s="52"/>
      <c r="CQ7664" s="52"/>
      <c r="CR7664" s="52"/>
      <c r="CS7664" s="52"/>
      <c r="CT7664" s="52"/>
      <c r="CU7664" s="33"/>
      <c r="CV7664" s="33"/>
    </row>
    <row r="7665" spans="74:100">
      <c r="BV7665" s="62"/>
      <c r="BW7665" s="62"/>
      <c r="BX7665" s="62"/>
      <c r="BY7665" s="62"/>
      <c r="BZ7665" s="62"/>
      <c r="CA7665" s="62"/>
      <c r="CB7665" s="62"/>
      <c r="CC7665" s="62"/>
      <c r="CD7665" s="62"/>
      <c r="CE7665" s="62"/>
      <c r="CF7665" s="62"/>
      <c r="CL7665" s="56" t="s">
        <v>19149</v>
      </c>
      <c r="CM7665" s="56"/>
      <c r="CN7665" s="56"/>
      <c r="CO7665" s="52"/>
      <c r="CP7665" s="52"/>
      <c r="CQ7665" s="52"/>
      <c r="CR7665" s="52"/>
      <c r="CS7665" s="52"/>
      <c r="CT7665" s="52"/>
      <c r="CU7665" s="33"/>
      <c r="CV7665" s="33"/>
    </row>
    <row r="7666" spans="74:100">
      <c r="BV7666" s="62"/>
      <c r="BW7666" s="62"/>
      <c r="BX7666" s="62"/>
      <c r="BY7666" s="62"/>
      <c r="BZ7666" s="62"/>
      <c r="CA7666" s="62"/>
      <c r="CB7666" s="62"/>
      <c r="CC7666" s="62"/>
      <c r="CD7666" s="62"/>
      <c r="CE7666" s="62"/>
      <c r="CF7666" s="62"/>
      <c r="CL7666" s="56" t="s">
        <v>5299</v>
      </c>
      <c r="CM7666" s="56" t="s">
        <v>217</v>
      </c>
      <c r="CN7666" s="56" t="s">
        <v>217</v>
      </c>
      <c r="CO7666" s="52"/>
      <c r="CP7666" s="52"/>
      <c r="CQ7666" s="52"/>
      <c r="CR7666" s="52"/>
      <c r="CS7666" s="52"/>
      <c r="CT7666" s="52"/>
      <c r="CU7666" s="33"/>
      <c r="CV7666" s="33"/>
    </row>
    <row r="7667" spans="74:100">
      <c r="BV7667" s="62"/>
      <c r="BW7667" s="62"/>
      <c r="BX7667" s="62"/>
      <c r="BY7667" s="62"/>
      <c r="BZ7667" s="62"/>
      <c r="CA7667" s="62"/>
      <c r="CB7667" s="62"/>
      <c r="CC7667" s="62"/>
      <c r="CD7667" s="62"/>
      <c r="CE7667" s="62"/>
      <c r="CF7667" s="62"/>
      <c r="CL7667" s="56" t="s">
        <v>19150</v>
      </c>
      <c r="CM7667" s="56"/>
      <c r="CN7667" s="56"/>
      <c r="CO7667" s="52"/>
      <c r="CP7667" s="52"/>
      <c r="CQ7667" s="52"/>
      <c r="CR7667" s="52"/>
      <c r="CS7667" s="52"/>
      <c r="CT7667" s="52"/>
      <c r="CU7667" s="33"/>
      <c r="CV7667" s="33"/>
    </row>
    <row r="7668" spans="74:100">
      <c r="BV7668" s="62"/>
      <c r="BW7668" s="62"/>
      <c r="BX7668" s="62"/>
      <c r="BY7668" s="62"/>
      <c r="BZ7668" s="62"/>
      <c r="CA7668" s="62"/>
      <c r="CB7668" s="62"/>
      <c r="CC7668" s="62"/>
      <c r="CD7668" s="62"/>
      <c r="CE7668" s="62"/>
      <c r="CF7668" s="62"/>
      <c r="CL7668" s="56" t="s">
        <v>5300</v>
      </c>
      <c r="CM7668" s="56" t="s">
        <v>214</v>
      </c>
      <c r="CN7668" s="56" t="s">
        <v>214</v>
      </c>
      <c r="CO7668" s="52"/>
      <c r="CP7668" s="52"/>
      <c r="CQ7668" s="52"/>
      <c r="CR7668" s="52"/>
      <c r="CS7668" s="52"/>
      <c r="CT7668" s="52"/>
      <c r="CU7668" s="33"/>
      <c r="CV7668" s="33"/>
    </row>
    <row r="7669" spans="74:100">
      <c r="BV7669" s="62"/>
      <c r="BW7669" s="62"/>
      <c r="BX7669" s="62"/>
      <c r="BY7669" s="62"/>
      <c r="BZ7669" s="62"/>
      <c r="CA7669" s="62"/>
      <c r="CB7669" s="62"/>
      <c r="CC7669" s="62"/>
      <c r="CD7669" s="62"/>
      <c r="CE7669" s="62"/>
      <c r="CF7669" s="62"/>
      <c r="CL7669" s="56" t="s">
        <v>22038</v>
      </c>
      <c r="CM7669" s="56"/>
      <c r="CN7669" s="56"/>
      <c r="CO7669" s="52"/>
      <c r="CP7669" s="52"/>
      <c r="CQ7669" s="52"/>
      <c r="CR7669" s="52"/>
      <c r="CS7669" s="52"/>
      <c r="CT7669" s="52"/>
      <c r="CU7669" s="33"/>
      <c r="CV7669" s="33"/>
    </row>
    <row r="7670" spans="74:100">
      <c r="BV7670" s="62"/>
      <c r="BW7670" s="62"/>
      <c r="BX7670" s="62"/>
      <c r="BY7670" s="62"/>
      <c r="BZ7670" s="62"/>
      <c r="CA7670" s="62"/>
      <c r="CB7670" s="62"/>
      <c r="CC7670" s="62"/>
      <c r="CD7670" s="62"/>
      <c r="CE7670" s="62"/>
      <c r="CF7670" s="62"/>
      <c r="CL7670" s="56" t="s">
        <v>1853</v>
      </c>
      <c r="CM7670" s="56" t="s">
        <v>215</v>
      </c>
      <c r="CN7670" s="56" t="s">
        <v>215</v>
      </c>
      <c r="CO7670" s="52"/>
      <c r="CP7670" s="52"/>
      <c r="CQ7670" s="52"/>
      <c r="CR7670" s="52"/>
      <c r="CS7670" s="52"/>
      <c r="CT7670" s="52"/>
      <c r="CU7670" s="33"/>
      <c r="CV7670" s="33"/>
    </row>
    <row r="7671" spans="74:100">
      <c r="BV7671" s="62"/>
      <c r="BW7671" s="62"/>
      <c r="BX7671" s="62"/>
      <c r="BY7671" s="62"/>
      <c r="BZ7671" s="62"/>
      <c r="CA7671" s="62"/>
      <c r="CB7671" s="62"/>
      <c r="CC7671" s="62"/>
      <c r="CD7671" s="62"/>
      <c r="CE7671" s="62"/>
      <c r="CF7671" s="62"/>
      <c r="CL7671" s="56" t="s">
        <v>22039</v>
      </c>
      <c r="CM7671" s="56"/>
      <c r="CN7671" s="56"/>
      <c r="CO7671" s="52"/>
      <c r="CP7671" s="52"/>
      <c r="CQ7671" s="52"/>
      <c r="CR7671" s="52"/>
      <c r="CS7671" s="52"/>
      <c r="CT7671" s="52"/>
      <c r="CU7671" s="33"/>
      <c r="CV7671" s="33"/>
    </row>
    <row r="7672" spans="74:100">
      <c r="BV7672" s="62"/>
      <c r="BW7672" s="62"/>
      <c r="BX7672" s="62"/>
      <c r="BY7672" s="62"/>
      <c r="BZ7672" s="62"/>
      <c r="CA7672" s="62"/>
      <c r="CB7672" s="62"/>
      <c r="CC7672" s="62"/>
      <c r="CD7672" s="62"/>
      <c r="CE7672" s="62"/>
      <c r="CF7672" s="62"/>
      <c r="CL7672" s="56" t="s">
        <v>1854</v>
      </c>
      <c r="CM7672" s="56" t="s">
        <v>214</v>
      </c>
      <c r="CN7672" s="56" t="s">
        <v>214</v>
      </c>
      <c r="CO7672" s="52"/>
      <c r="CP7672" s="52"/>
      <c r="CQ7672" s="52"/>
      <c r="CR7672" s="52"/>
      <c r="CS7672" s="52"/>
      <c r="CT7672" s="52"/>
      <c r="CU7672" s="33"/>
      <c r="CV7672" s="33"/>
    </row>
    <row r="7673" spans="74:100">
      <c r="BV7673" s="62"/>
      <c r="BW7673" s="62"/>
      <c r="BX7673" s="62"/>
      <c r="BY7673" s="62"/>
      <c r="BZ7673" s="62"/>
      <c r="CA7673" s="62"/>
      <c r="CB7673" s="62"/>
      <c r="CC7673" s="62"/>
      <c r="CD7673" s="62"/>
      <c r="CE7673" s="62"/>
      <c r="CF7673" s="62"/>
      <c r="CL7673" s="56" t="s">
        <v>22040</v>
      </c>
      <c r="CM7673" s="56"/>
      <c r="CN7673" s="56"/>
      <c r="CO7673" s="52"/>
      <c r="CP7673" s="52"/>
      <c r="CQ7673" s="52"/>
      <c r="CR7673" s="52"/>
      <c r="CS7673" s="52"/>
      <c r="CT7673" s="52"/>
      <c r="CU7673" s="33"/>
      <c r="CV7673" s="33"/>
    </row>
    <row r="7674" spans="74:100">
      <c r="BV7674" s="62"/>
      <c r="BW7674" s="62"/>
      <c r="BX7674" s="62"/>
      <c r="BY7674" s="62"/>
      <c r="BZ7674" s="62"/>
      <c r="CA7674" s="62"/>
      <c r="CB7674" s="62"/>
      <c r="CC7674" s="62"/>
      <c r="CD7674" s="62"/>
      <c r="CE7674" s="62"/>
      <c r="CF7674" s="62"/>
      <c r="CL7674" s="56" t="s">
        <v>5301</v>
      </c>
      <c r="CM7674" s="56" t="s">
        <v>3118</v>
      </c>
      <c r="CN7674" s="56" t="s">
        <v>3118</v>
      </c>
      <c r="CO7674" s="52"/>
      <c r="CP7674" s="52"/>
      <c r="CQ7674" s="52"/>
      <c r="CR7674" s="52"/>
      <c r="CS7674" s="52"/>
      <c r="CT7674" s="52"/>
      <c r="CU7674" s="33"/>
      <c r="CV7674" s="33"/>
    </row>
    <row r="7675" spans="74:100">
      <c r="BV7675" s="62"/>
      <c r="BW7675" s="62"/>
      <c r="BX7675" s="62"/>
      <c r="BY7675" s="62"/>
      <c r="BZ7675" s="62"/>
      <c r="CA7675" s="62"/>
      <c r="CB7675" s="62"/>
      <c r="CC7675" s="62"/>
      <c r="CD7675" s="62"/>
      <c r="CE7675" s="62"/>
      <c r="CF7675" s="62"/>
      <c r="CL7675" s="56" t="s">
        <v>19151</v>
      </c>
      <c r="CM7675" s="56"/>
      <c r="CN7675" s="56"/>
      <c r="CO7675" s="52"/>
      <c r="CP7675" s="52"/>
      <c r="CQ7675" s="52"/>
      <c r="CR7675" s="52"/>
      <c r="CS7675" s="52"/>
      <c r="CT7675" s="52"/>
      <c r="CU7675" s="33"/>
      <c r="CV7675" s="33"/>
    </row>
    <row r="7676" spans="74:100">
      <c r="BV7676" s="62"/>
      <c r="BW7676" s="62"/>
      <c r="BX7676" s="62"/>
      <c r="BY7676" s="62"/>
      <c r="BZ7676" s="62"/>
      <c r="CA7676" s="62"/>
      <c r="CB7676" s="62"/>
      <c r="CC7676" s="62"/>
      <c r="CD7676" s="62"/>
      <c r="CE7676" s="62"/>
      <c r="CF7676" s="62"/>
      <c r="CL7676" s="56" t="s">
        <v>1855</v>
      </c>
      <c r="CM7676" s="56" t="s">
        <v>213</v>
      </c>
      <c r="CN7676" s="56" t="s">
        <v>213</v>
      </c>
      <c r="CO7676" s="52"/>
      <c r="CP7676" s="52"/>
      <c r="CQ7676" s="52"/>
      <c r="CR7676" s="52"/>
      <c r="CS7676" s="52"/>
      <c r="CT7676" s="52"/>
      <c r="CU7676" s="33"/>
      <c r="CV7676" s="33"/>
    </row>
    <row r="7677" spans="74:100">
      <c r="BV7677" s="62"/>
      <c r="BW7677" s="62"/>
      <c r="BX7677" s="62"/>
      <c r="BY7677" s="62"/>
      <c r="BZ7677" s="62"/>
      <c r="CA7677" s="62"/>
      <c r="CB7677" s="62"/>
      <c r="CC7677" s="62"/>
      <c r="CD7677" s="62"/>
      <c r="CE7677" s="62"/>
      <c r="CF7677" s="62"/>
      <c r="CL7677" s="56" t="s">
        <v>22041</v>
      </c>
      <c r="CM7677" s="56"/>
      <c r="CN7677" s="56"/>
      <c r="CO7677" s="52"/>
      <c r="CP7677" s="52"/>
      <c r="CQ7677" s="52"/>
      <c r="CR7677" s="52"/>
      <c r="CS7677" s="52"/>
      <c r="CT7677" s="52"/>
      <c r="CU7677" s="33"/>
      <c r="CV7677" s="33"/>
    </row>
    <row r="7678" spans="74:100">
      <c r="BV7678" s="62"/>
      <c r="BW7678" s="62"/>
      <c r="BX7678" s="62"/>
      <c r="BY7678" s="62"/>
      <c r="BZ7678" s="62"/>
      <c r="CA7678" s="62"/>
      <c r="CB7678" s="62"/>
      <c r="CC7678" s="62"/>
      <c r="CD7678" s="62"/>
      <c r="CE7678" s="62"/>
      <c r="CF7678" s="62"/>
      <c r="CL7678" s="56" t="s">
        <v>5302</v>
      </c>
      <c r="CM7678" s="56" t="s">
        <v>3118</v>
      </c>
      <c r="CN7678" s="56" t="s">
        <v>3118</v>
      </c>
      <c r="CO7678" s="52"/>
      <c r="CP7678" s="52"/>
      <c r="CQ7678" s="52"/>
      <c r="CR7678" s="52"/>
      <c r="CS7678" s="52"/>
      <c r="CT7678" s="52"/>
      <c r="CU7678" s="33"/>
      <c r="CV7678" s="33"/>
    </row>
    <row r="7679" spans="74:100">
      <c r="BV7679" s="62"/>
      <c r="BW7679" s="62"/>
      <c r="BX7679" s="62"/>
      <c r="BY7679" s="62"/>
      <c r="BZ7679" s="62"/>
      <c r="CA7679" s="62"/>
      <c r="CB7679" s="62"/>
      <c r="CC7679" s="62"/>
      <c r="CD7679" s="62"/>
      <c r="CE7679" s="62"/>
      <c r="CF7679" s="62"/>
      <c r="CL7679" s="56" t="s">
        <v>19152</v>
      </c>
      <c r="CM7679" s="56"/>
      <c r="CN7679" s="56"/>
      <c r="CO7679" s="52"/>
      <c r="CP7679" s="52"/>
      <c r="CQ7679" s="52"/>
      <c r="CR7679" s="52"/>
      <c r="CS7679" s="52"/>
      <c r="CT7679" s="52"/>
      <c r="CU7679" s="33"/>
      <c r="CV7679" s="33"/>
    </row>
    <row r="7680" spans="74:100">
      <c r="BV7680" s="62"/>
      <c r="BW7680" s="62"/>
      <c r="BX7680" s="62"/>
      <c r="BY7680" s="62"/>
      <c r="BZ7680" s="62"/>
      <c r="CA7680" s="62"/>
      <c r="CB7680" s="62"/>
      <c r="CC7680" s="62"/>
      <c r="CD7680" s="62"/>
      <c r="CE7680" s="62"/>
      <c r="CF7680" s="62"/>
      <c r="CL7680" s="56" t="s">
        <v>1856</v>
      </c>
      <c r="CM7680" s="56" t="s">
        <v>213</v>
      </c>
      <c r="CN7680" s="56" t="s">
        <v>213</v>
      </c>
      <c r="CO7680" s="52"/>
      <c r="CP7680" s="52"/>
      <c r="CQ7680" s="52"/>
      <c r="CR7680" s="52"/>
      <c r="CS7680" s="52"/>
      <c r="CT7680" s="52"/>
      <c r="CU7680" s="33"/>
      <c r="CV7680" s="33"/>
    </row>
    <row r="7681" spans="74:100">
      <c r="BV7681" s="62"/>
      <c r="BW7681" s="62"/>
      <c r="BX7681" s="62"/>
      <c r="BY7681" s="62"/>
      <c r="BZ7681" s="62"/>
      <c r="CA7681" s="62"/>
      <c r="CB7681" s="62"/>
      <c r="CC7681" s="62"/>
      <c r="CD7681" s="62"/>
      <c r="CE7681" s="62"/>
      <c r="CF7681" s="62"/>
      <c r="CL7681" s="56" t="s">
        <v>22042</v>
      </c>
      <c r="CM7681" s="56"/>
      <c r="CN7681" s="56"/>
      <c r="CO7681" s="52"/>
      <c r="CP7681" s="52"/>
      <c r="CQ7681" s="52"/>
      <c r="CR7681" s="52"/>
      <c r="CS7681" s="52"/>
      <c r="CT7681" s="52"/>
      <c r="CU7681" s="33"/>
      <c r="CV7681" s="33"/>
    </row>
    <row r="7682" spans="74:100">
      <c r="BV7682" s="62"/>
      <c r="BW7682" s="62"/>
      <c r="BX7682" s="62"/>
      <c r="BY7682" s="62"/>
      <c r="BZ7682" s="62"/>
      <c r="CA7682" s="62"/>
      <c r="CB7682" s="62"/>
      <c r="CC7682" s="62"/>
      <c r="CD7682" s="62"/>
      <c r="CE7682" s="62"/>
      <c r="CF7682" s="62"/>
      <c r="CL7682" s="56" t="s">
        <v>5303</v>
      </c>
      <c r="CM7682" s="56" t="s">
        <v>217</v>
      </c>
      <c r="CN7682" s="56" t="s">
        <v>217</v>
      </c>
      <c r="CO7682" s="52"/>
      <c r="CP7682" s="52"/>
      <c r="CQ7682" s="52"/>
      <c r="CR7682" s="52"/>
      <c r="CS7682" s="52"/>
      <c r="CT7682" s="52"/>
      <c r="CU7682" s="33"/>
      <c r="CV7682" s="33"/>
    </row>
    <row r="7683" spans="74:100">
      <c r="BV7683" s="62"/>
      <c r="BW7683" s="62"/>
      <c r="BX7683" s="62"/>
      <c r="BY7683" s="62"/>
      <c r="BZ7683" s="62"/>
      <c r="CA7683" s="62"/>
      <c r="CB7683" s="62"/>
      <c r="CC7683" s="62"/>
      <c r="CD7683" s="62"/>
      <c r="CE7683" s="62"/>
      <c r="CF7683" s="62"/>
      <c r="CL7683" s="56" t="s">
        <v>19153</v>
      </c>
      <c r="CM7683" s="56"/>
      <c r="CN7683" s="56"/>
      <c r="CO7683" s="52"/>
      <c r="CP7683" s="52"/>
      <c r="CQ7683" s="52"/>
      <c r="CR7683" s="52"/>
      <c r="CS7683" s="52"/>
      <c r="CT7683" s="52"/>
      <c r="CU7683" s="33"/>
      <c r="CV7683" s="33"/>
    </row>
    <row r="7684" spans="74:100">
      <c r="BV7684" s="62"/>
      <c r="BW7684" s="62"/>
      <c r="BX7684" s="62"/>
      <c r="BY7684" s="62"/>
      <c r="BZ7684" s="62"/>
      <c r="CA7684" s="62"/>
      <c r="CB7684" s="62"/>
      <c r="CC7684" s="62"/>
      <c r="CD7684" s="62"/>
      <c r="CE7684" s="62"/>
      <c r="CF7684" s="62"/>
      <c r="CL7684" s="56" t="s">
        <v>5304</v>
      </c>
      <c r="CM7684" s="56" t="s">
        <v>3118</v>
      </c>
      <c r="CN7684" s="56" t="s">
        <v>3118</v>
      </c>
      <c r="CO7684" s="52"/>
      <c r="CP7684" s="52"/>
      <c r="CQ7684" s="52"/>
      <c r="CR7684" s="52"/>
      <c r="CS7684" s="52"/>
      <c r="CT7684" s="52"/>
      <c r="CU7684" s="33"/>
      <c r="CV7684" s="33"/>
    </row>
    <row r="7685" spans="74:100">
      <c r="BV7685" s="62"/>
      <c r="BW7685" s="62"/>
      <c r="BX7685" s="62"/>
      <c r="BY7685" s="62"/>
      <c r="BZ7685" s="62"/>
      <c r="CA7685" s="62"/>
      <c r="CB7685" s="62"/>
      <c r="CC7685" s="62"/>
      <c r="CD7685" s="62"/>
      <c r="CE7685" s="62"/>
      <c r="CF7685" s="62"/>
      <c r="CL7685" s="56" t="s">
        <v>19154</v>
      </c>
      <c r="CM7685" s="56"/>
      <c r="CN7685" s="56"/>
      <c r="CO7685" s="52"/>
      <c r="CP7685" s="52"/>
      <c r="CQ7685" s="52"/>
      <c r="CR7685" s="52"/>
      <c r="CS7685" s="52"/>
      <c r="CT7685" s="52"/>
      <c r="CU7685" s="33"/>
      <c r="CV7685" s="33"/>
    </row>
    <row r="7686" spans="74:100">
      <c r="BV7686" s="62"/>
      <c r="BW7686" s="62"/>
      <c r="BX7686" s="62"/>
      <c r="BY7686" s="62"/>
      <c r="BZ7686" s="62"/>
      <c r="CA7686" s="62"/>
      <c r="CB7686" s="62"/>
      <c r="CC7686" s="62"/>
      <c r="CD7686" s="62"/>
      <c r="CE7686" s="62"/>
      <c r="CF7686" s="62"/>
      <c r="CL7686" s="56" t="s">
        <v>1858</v>
      </c>
      <c r="CM7686" s="56" t="s">
        <v>213</v>
      </c>
      <c r="CN7686" s="56" t="s">
        <v>213</v>
      </c>
      <c r="CO7686" s="52"/>
      <c r="CP7686" s="52"/>
      <c r="CQ7686" s="52"/>
      <c r="CR7686" s="52"/>
      <c r="CS7686" s="52"/>
      <c r="CT7686" s="52"/>
      <c r="CU7686" s="33"/>
      <c r="CV7686" s="33"/>
    </row>
    <row r="7687" spans="74:100">
      <c r="BV7687" s="62"/>
      <c r="BW7687" s="62"/>
      <c r="BX7687" s="62"/>
      <c r="BY7687" s="62"/>
      <c r="BZ7687" s="62"/>
      <c r="CA7687" s="62"/>
      <c r="CB7687" s="62"/>
      <c r="CC7687" s="62"/>
      <c r="CD7687" s="62"/>
      <c r="CE7687" s="62"/>
      <c r="CF7687" s="62"/>
      <c r="CL7687" s="56" t="s">
        <v>22043</v>
      </c>
      <c r="CM7687" s="56"/>
      <c r="CN7687" s="56"/>
      <c r="CO7687" s="52"/>
      <c r="CP7687" s="52"/>
      <c r="CQ7687" s="52"/>
      <c r="CR7687" s="52"/>
      <c r="CS7687" s="52"/>
      <c r="CT7687" s="52"/>
      <c r="CU7687" s="33"/>
      <c r="CV7687" s="33"/>
    </row>
    <row r="7688" spans="74:100">
      <c r="BV7688" s="62"/>
      <c r="BW7688" s="62"/>
      <c r="BX7688" s="62"/>
      <c r="BY7688" s="62"/>
      <c r="BZ7688" s="62"/>
      <c r="CA7688" s="62"/>
      <c r="CB7688" s="62"/>
      <c r="CC7688" s="62"/>
      <c r="CD7688" s="62"/>
      <c r="CE7688" s="62"/>
      <c r="CF7688" s="62"/>
      <c r="CL7688" s="56" t="s">
        <v>5305</v>
      </c>
      <c r="CM7688" s="56" t="s">
        <v>213</v>
      </c>
      <c r="CN7688" s="56" t="s">
        <v>213</v>
      </c>
      <c r="CO7688" s="52"/>
      <c r="CP7688" s="52"/>
      <c r="CQ7688" s="52"/>
      <c r="CR7688" s="52"/>
      <c r="CS7688" s="52"/>
      <c r="CT7688" s="52"/>
      <c r="CU7688" s="33"/>
      <c r="CV7688" s="33"/>
    </row>
    <row r="7689" spans="74:100">
      <c r="BV7689" s="62"/>
      <c r="BW7689" s="62"/>
      <c r="BX7689" s="62"/>
      <c r="BY7689" s="62"/>
      <c r="BZ7689" s="62"/>
      <c r="CA7689" s="62"/>
      <c r="CB7689" s="62"/>
      <c r="CC7689" s="62"/>
      <c r="CD7689" s="62"/>
      <c r="CE7689" s="62"/>
      <c r="CF7689" s="62"/>
      <c r="CL7689" s="56" t="s">
        <v>22044</v>
      </c>
      <c r="CM7689" s="56"/>
      <c r="CN7689" s="56"/>
      <c r="CO7689" s="52"/>
      <c r="CP7689" s="52"/>
      <c r="CQ7689" s="52"/>
      <c r="CR7689" s="52"/>
      <c r="CS7689" s="52"/>
      <c r="CT7689" s="52"/>
      <c r="CU7689" s="33"/>
      <c r="CV7689" s="33"/>
    </row>
    <row r="7690" spans="74:100">
      <c r="BV7690" s="62"/>
      <c r="BW7690" s="62"/>
      <c r="BX7690" s="62"/>
      <c r="BY7690" s="62"/>
      <c r="BZ7690" s="62"/>
      <c r="CA7690" s="62"/>
      <c r="CB7690" s="62"/>
      <c r="CC7690" s="62"/>
      <c r="CD7690" s="62"/>
      <c r="CE7690" s="62"/>
      <c r="CF7690" s="62"/>
      <c r="CL7690" s="56" t="s">
        <v>5306</v>
      </c>
      <c r="CM7690" s="56" t="s">
        <v>3118</v>
      </c>
      <c r="CN7690" s="56" t="s">
        <v>3118</v>
      </c>
      <c r="CO7690" s="52"/>
      <c r="CP7690" s="52"/>
      <c r="CQ7690" s="52"/>
      <c r="CR7690" s="52"/>
      <c r="CS7690" s="52"/>
      <c r="CT7690" s="52"/>
      <c r="CU7690" s="33"/>
      <c r="CV7690" s="33"/>
    </row>
    <row r="7691" spans="74:100">
      <c r="BV7691" s="62"/>
      <c r="BW7691" s="62"/>
      <c r="BX7691" s="62"/>
      <c r="BY7691" s="62"/>
      <c r="BZ7691" s="62"/>
      <c r="CA7691" s="62"/>
      <c r="CB7691" s="62"/>
      <c r="CC7691" s="62"/>
      <c r="CD7691" s="62"/>
      <c r="CE7691" s="62"/>
      <c r="CF7691" s="62"/>
      <c r="CL7691" s="56" t="s">
        <v>19155</v>
      </c>
      <c r="CM7691" s="56"/>
      <c r="CN7691" s="56"/>
      <c r="CO7691" s="52"/>
      <c r="CP7691" s="52"/>
      <c r="CQ7691" s="52"/>
      <c r="CR7691" s="52"/>
      <c r="CS7691" s="52"/>
      <c r="CT7691" s="52"/>
      <c r="CU7691" s="33"/>
      <c r="CV7691" s="33"/>
    </row>
    <row r="7692" spans="74:100">
      <c r="BV7692" s="62"/>
      <c r="BW7692" s="62"/>
      <c r="BX7692" s="62"/>
      <c r="BY7692" s="62"/>
      <c r="BZ7692" s="62"/>
      <c r="CA7692" s="62"/>
      <c r="CB7692" s="62"/>
      <c r="CC7692" s="62"/>
      <c r="CD7692" s="62"/>
      <c r="CE7692" s="62"/>
      <c r="CF7692" s="62"/>
      <c r="CL7692" s="56" t="s">
        <v>5307</v>
      </c>
      <c r="CM7692" s="56" t="s">
        <v>217</v>
      </c>
      <c r="CN7692" s="56" t="s">
        <v>217</v>
      </c>
      <c r="CO7692" s="52"/>
      <c r="CP7692" s="52"/>
      <c r="CQ7692" s="52"/>
      <c r="CR7692" s="52"/>
      <c r="CS7692" s="52"/>
      <c r="CT7692" s="52"/>
      <c r="CU7692" s="33"/>
      <c r="CV7692" s="33"/>
    </row>
    <row r="7693" spans="74:100">
      <c r="BV7693" s="62"/>
      <c r="BW7693" s="62"/>
      <c r="BX7693" s="62"/>
      <c r="BY7693" s="62"/>
      <c r="BZ7693" s="62"/>
      <c r="CA7693" s="62"/>
      <c r="CB7693" s="62"/>
      <c r="CC7693" s="62"/>
      <c r="CD7693" s="62"/>
      <c r="CE7693" s="62"/>
      <c r="CF7693" s="62"/>
      <c r="CL7693" s="56" t="s">
        <v>19156</v>
      </c>
      <c r="CM7693" s="56"/>
      <c r="CN7693" s="56"/>
      <c r="CO7693" s="52"/>
      <c r="CP7693" s="52"/>
      <c r="CQ7693" s="52"/>
      <c r="CR7693" s="52"/>
      <c r="CS7693" s="52"/>
      <c r="CT7693" s="52"/>
      <c r="CU7693" s="33"/>
      <c r="CV7693" s="33"/>
    </row>
    <row r="7694" spans="74:100">
      <c r="BV7694" s="62"/>
      <c r="BW7694" s="62"/>
      <c r="BX7694" s="62"/>
      <c r="BY7694" s="62"/>
      <c r="BZ7694" s="62"/>
      <c r="CA7694" s="62"/>
      <c r="CB7694" s="62"/>
      <c r="CC7694" s="62"/>
      <c r="CD7694" s="62"/>
      <c r="CE7694" s="62"/>
      <c r="CF7694" s="62"/>
      <c r="CL7694" s="56" t="s">
        <v>5308</v>
      </c>
      <c r="CM7694" s="56" t="s">
        <v>217</v>
      </c>
      <c r="CN7694" s="56" t="s">
        <v>217</v>
      </c>
      <c r="CO7694" s="52"/>
      <c r="CP7694" s="52"/>
      <c r="CQ7694" s="52"/>
      <c r="CR7694" s="52"/>
      <c r="CS7694" s="52"/>
      <c r="CT7694" s="52"/>
      <c r="CU7694" s="33"/>
      <c r="CV7694" s="33"/>
    </row>
    <row r="7695" spans="74:100">
      <c r="BV7695" s="62"/>
      <c r="BW7695" s="62"/>
      <c r="BX7695" s="62"/>
      <c r="BY7695" s="62"/>
      <c r="BZ7695" s="62"/>
      <c r="CA7695" s="62"/>
      <c r="CB7695" s="62"/>
      <c r="CC7695" s="62"/>
      <c r="CD7695" s="62"/>
      <c r="CE7695" s="62"/>
      <c r="CF7695" s="62"/>
      <c r="CL7695" s="56" t="s">
        <v>19157</v>
      </c>
      <c r="CM7695" s="56"/>
      <c r="CN7695" s="56"/>
      <c r="CO7695" s="52"/>
      <c r="CP7695" s="52"/>
      <c r="CQ7695" s="52"/>
      <c r="CR7695" s="52"/>
      <c r="CS7695" s="52"/>
      <c r="CT7695" s="52"/>
      <c r="CU7695" s="33"/>
      <c r="CV7695" s="33"/>
    </row>
    <row r="7696" spans="74:100">
      <c r="BV7696" s="62"/>
      <c r="BW7696" s="62"/>
      <c r="BX7696" s="62"/>
      <c r="BY7696" s="62"/>
      <c r="BZ7696" s="62"/>
      <c r="CA7696" s="62"/>
      <c r="CB7696" s="62"/>
      <c r="CC7696" s="62"/>
      <c r="CD7696" s="62"/>
      <c r="CE7696" s="62"/>
      <c r="CF7696" s="62"/>
      <c r="CL7696" s="56" t="s">
        <v>5309</v>
      </c>
      <c r="CM7696" s="56" t="s">
        <v>217</v>
      </c>
      <c r="CN7696" s="56" t="s">
        <v>217</v>
      </c>
      <c r="CO7696" s="52"/>
      <c r="CP7696" s="52"/>
      <c r="CQ7696" s="52"/>
      <c r="CR7696" s="52"/>
      <c r="CS7696" s="52"/>
      <c r="CT7696" s="52"/>
      <c r="CU7696" s="33"/>
      <c r="CV7696" s="33"/>
    </row>
    <row r="7697" spans="74:100">
      <c r="BV7697" s="62"/>
      <c r="BW7697" s="62"/>
      <c r="BX7697" s="62"/>
      <c r="BY7697" s="62"/>
      <c r="BZ7697" s="62"/>
      <c r="CA7697" s="62"/>
      <c r="CB7697" s="62"/>
      <c r="CC7697" s="62"/>
      <c r="CD7697" s="62"/>
      <c r="CE7697" s="62"/>
      <c r="CF7697" s="62"/>
      <c r="CL7697" s="56" t="s">
        <v>19158</v>
      </c>
      <c r="CM7697" s="56"/>
      <c r="CN7697" s="56"/>
      <c r="CO7697" s="52"/>
      <c r="CP7697" s="52"/>
      <c r="CQ7697" s="52"/>
      <c r="CR7697" s="52"/>
      <c r="CS7697" s="52"/>
      <c r="CT7697" s="52"/>
      <c r="CU7697" s="33"/>
      <c r="CV7697" s="33"/>
    </row>
    <row r="7698" spans="74:100">
      <c r="BV7698" s="62"/>
      <c r="BW7698" s="62"/>
      <c r="BX7698" s="62"/>
      <c r="BY7698" s="62"/>
      <c r="BZ7698" s="62"/>
      <c r="CA7698" s="62"/>
      <c r="CB7698" s="62"/>
      <c r="CC7698" s="62"/>
      <c r="CD7698" s="62"/>
      <c r="CE7698" s="62"/>
      <c r="CF7698" s="62"/>
      <c r="CL7698" s="56" t="s">
        <v>5310</v>
      </c>
      <c r="CM7698" s="56" t="s">
        <v>217</v>
      </c>
      <c r="CN7698" s="56" t="s">
        <v>217</v>
      </c>
      <c r="CO7698" s="52"/>
      <c r="CP7698" s="52"/>
      <c r="CQ7698" s="52"/>
      <c r="CR7698" s="52"/>
      <c r="CS7698" s="52"/>
      <c r="CT7698" s="52"/>
      <c r="CU7698" s="33"/>
      <c r="CV7698" s="33"/>
    </row>
    <row r="7699" spans="74:100">
      <c r="BV7699" s="62"/>
      <c r="BW7699" s="62"/>
      <c r="BX7699" s="62"/>
      <c r="BY7699" s="62"/>
      <c r="BZ7699" s="62"/>
      <c r="CA7699" s="62"/>
      <c r="CB7699" s="62"/>
      <c r="CC7699" s="62"/>
      <c r="CD7699" s="62"/>
      <c r="CE7699" s="62"/>
      <c r="CF7699" s="62"/>
      <c r="CL7699" s="56" t="s">
        <v>19159</v>
      </c>
      <c r="CM7699" s="56"/>
      <c r="CN7699" s="56"/>
      <c r="CO7699" s="52"/>
      <c r="CP7699" s="52"/>
      <c r="CQ7699" s="52"/>
      <c r="CR7699" s="52"/>
      <c r="CS7699" s="52"/>
      <c r="CT7699" s="52"/>
      <c r="CU7699" s="33"/>
      <c r="CV7699" s="33"/>
    </row>
    <row r="7700" spans="74:100">
      <c r="BV7700" s="62"/>
      <c r="BW7700" s="62"/>
      <c r="BX7700" s="62"/>
      <c r="BY7700" s="62"/>
      <c r="BZ7700" s="62"/>
      <c r="CA7700" s="62"/>
      <c r="CB7700" s="62"/>
      <c r="CC7700" s="62"/>
      <c r="CD7700" s="62"/>
      <c r="CE7700" s="62"/>
      <c r="CF7700" s="62"/>
      <c r="CL7700" s="56" t="s">
        <v>5311</v>
      </c>
      <c r="CM7700" s="56" t="s">
        <v>217</v>
      </c>
      <c r="CN7700" s="56" t="s">
        <v>217</v>
      </c>
      <c r="CO7700" s="52"/>
      <c r="CP7700" s="52"/>
      <c r="CQ7700" s="52"/>
      <c r="CR7700" s="52"/>
      <c r="CS7700" s="52"/>
      <c r="CT7700" s="52"/>
      <c r="CU7700" s="33"/>
      <c r="CV7700" s="33"/>
    </row>
    <row r="7701" spans="74:100">
      <c r="BV7701" s="62"/>
      <c r="BW7701" s="62"/>
      <c r="BX7701" s="62"/>
      <c r="BY7701" s="62"/>
      <c r="BZ7701" s="62"/>
      <c r="CA7701" s="62"/>
      <c r="CB7701" s="62"/>
      <c r="CC7701" s="62"/>
      <c r="CD7701" s="62"/>
      <c r="CE7701" s="62"/>
      <c r="CF7701" s="62"/>
      <c r="CL7701" s="56" t="s">
        <v>19160</v>
      </c>
      <c r="CM7701" s="56"/>
      <c r="CN7701" s="56"/>
      <c r="CO7701" s="52"/>
      <c r="CP7701" s="52"/>
      <c r="CQ7701" s="52"/>
      <c r="CR7701" s="52"/>
      <c r="CS7701" s="52"/>
      <c r="CT7701" s="52"/>
      <c r="CU7701" s="33"/>
      <c r="CV7701" s="33"/>
    </row>
    <row r="7702" spans="74:100">
      <c r="BV7702" s="62"/>
      <c r="BW7702" s="62"/>
      <c r="BX7702" s="62"/>
      <c r="BY7702" s="62"/>
      <c r="BZ7702" s="62"/>
      <c r="CA7702" s="62"/>
      <c r="CB7702" s="62"/>
      <c r="CC7702" s="62"/>
      <c r="CD7702" s="62"/>
      <c r="CE7702" s="62"/>
      <c r="CF7702" s="62"/>
      <c r="CL7702" s="56" t="s">
        <v>5312</v>
      </c>
      <c r="CM7702" s="56" t="s">
        <v>217</v>
      </c>
      <c r="CN7702" s="56" t="s">
        <v>217</v>
      </c>
      <c r="CO7702" s="52"/>
      <c r="CP7702" s="52"/>
      <c r="CQ7702" s="52"/>
      <c r="CR7702" s="52"/>
      <c r="CS7702" s="52"/>
      <c r="CT7702" s="52"/>
      <c r="CU7702" s="33"/>
      <c r="CV7702" s="33"/>
    </row>
    <row r="7703" spans="74:100">
      <c r="BV7703" s="62"/>
      <c r="BW7703" s="62"/>
      <c r="BX7703" s="62"/>
      <c r="BY7703" s="62"/>
      <c r="BZ7703" s="62"/>
      <c r="CA7703" s="62"/>
      <c r="CB7703" s="62"/>
      <c r="CC7703" s="62"/>
      <c r="CD7703" s="62"/>
      <c r="CE7703" s="62"/>
      <c r="CF7703" s="62"/>
      <c r="CL7703" s="56" t="s">
        <v>19161</v>
      </c>
      <c r="CM7703" s="56"/>
      <c r="CN7703" s="56"/>
      <c r="CO7703" s="52"/>
      <c r="CP7703" s="52"/>
      <c r="CQ7703" s="52"/>
      <c r="CR7703" s="52"/>
      <c r="CS7703" s="52"/>
      <c r="CT7703" s="52"/>
      <c r="CU7703" s="33"/>
      <c r="CV7703" s="33"/>
    </row>
    <row r="7704" spans="74:100">
      <c r="BV7704" s="62"/>
      <c r="BW7704" s="62"/>
      <c r="BX7704" s="62"/>
      <c r="BY7704" s="62"/>
      <c r="BZ7704" s="62"/>
      <c r="CA7704" s="62"/>
      <c r="CB7704" s="62"/>
      <c r="CC7704" s="62"/>
      <c r="CD7704" s="62"/>
      <c r="CE7704" s="62"/>
      <c r="CF7704" s="62"/>
      <c r="CL7704" s="56" t="s">
        <v>5313</v>
      </c>
      <c r="CM7704" s="56" t="s">
        <v>217</v>
      </c>
      <c r="CN7704" s="56" t="s">
        <v>217</v>
      </c>
      <c r="CO7704" s="52"/>
      <c r="CP7704" s="52"/>
      <c r="CQ7704" s="52"/>
      <c r="CR7704" s="52"/>
      <c r="CS7704" s="52"/>
      <c r="CT7704" s="52"/>
      <c r="CU7704" s="33"/>
      <c r="CV7704" s="33"/>
    </row>
    <row r="7705" spans="74:100">
      <c r="BV7705" s="62"/>
      <c r="BW7705" s="62"/>
      <c r="BX7705" s="62"/>
      <c r="BY7705" s="62"/>
      <c r="BZ7705" s="62"/>
      <c r="CA7705" s="62"/>
      <c r="CB7705" s="62"/>
      <c r="CC7705" s="62"/>
      <c r="CD7705" s="62"/>
      <c r="CE7705" s="62"/>
      <c r="CF7705" s="62"/>
      <c r="CL7705" s="56" t="s">
        <v>19162</v>
      </c>
      <c r="CM7705" s="56"/>
      <c r="CN7705" s="56"/>
      <c r="CO7705" s="52"/>
      <c r="CP7705" s="52"/>
      <c r="CQ7705" s="52"/>
      <c r="CR7705" s="52"/>
      <c r="CS7705" s="52"/>
      <c r="CT7705" s="52"/>
      <c r="CU7705" s="33"/>
      <c r="CV7705" s="33"/>
    </row>
    <row r="7706" spans="74:100">
      <c r="BV7706" s="62"/>
      <c r="BW7706" s="62"/>
      <c r="BX7706" s="62"/>
      <c r="BY7706" s="62"/>
      <c r="BZ7706" s="62"/>
      <c r="CA7706" s="62"/>
      <c r="CB7706" s="62"/>
      <c r="CC7706" s="62"/>
      <c r="CD7706" s="62"/>
      <c r="CE7706" s="62"/>
      <c r="CF7706" s="62"/>
      <c r="CL7706" s="56" t="s">
        <v>5314</v>
      </c>
      <c r="CM7706" s="56" t="s">
        <v>217</v>
      </c>
      <c r="CN7706" s="56" t="s">
        <v>217</v>
      </c>
      <c r="CO7706" s="52"/>
      <c r="CP7706" s="52"/>
      <c r="CQ7706" s="52"/>
      <c r="CR7706" s="52"/>
      <c r="CS7706" s="52"/>
      <c r="CT7706" s="52"/>
      <c r="CU7706" s="33"/>
      <c r="CV7706" s="33"/>
    </row>
    <row r="7707" spans="74:100">
      <c r="BV7707" s="62"/>
      <c r="BW7707" s="62"/>
      <c r="BX7707" s="62"/>
      <c r="BY7707" s="62"/>
      <c r="BZ7707" s="62"/>
      <c r="CA7707" s="62"/>
      <c r="CB7707" s="62"/>
      <c r="CC7707" s="62"/>
      <c r="CD7707" s="62"/>
      <c r="CE7707" s="62"/>
      <c r="CF7707" s="62"/>
      <c r="CL7707" s="56" t="s">
        <v>19163</v>
      </c>
      <c r="CM7707" s="56"/>
      <c r="CN7707" s="56"/>
      <c r="CO7707" s="52"/>
      <c r="CP7707" s="52"/>
      <c r="CQ7707" s="52"/>
      <c r="CR7707" s="52"/>
      <c r="CS7707" s="52"/>
      <c r="CT7707" s="52"/>
      <c r="CU7707" s="33"/>
      <c r="CV7707" s="33"/>
    </row>
    <row r="7708" spans="74:100">
      <c r="BV7708" s="62"/>
      <c r="BW7708" s="62"/>
      <c r="BX7708" s="62"/>
      <c r="BY7708" s="62"/>
      <c r="BZ7708" s="62"/>
      <c r="CA7708" s="62"/>
      <c r="CB7708" s="62"/>
      <c r="CC7708" s="62"/>
      <c r="CD7708" s="62"/>
      <c r="CE7708" s="62"/>
      <c r="CF7708" s="62"/>
      <c r="CL7708" s="56" t="s">
        <v>5315</v>
      </c>
      <c r="CM7708" s="56" t="s">
        <v>217</v>
      </c>
      <c r="CN7708" s="56" t="s">
        <v>217</v>
      </c>
      <c r="CO7708" s="52"/>
      <c r="CP7708" s="52"/>
      <c r="CQ7708" s="52"/>
      <c r="CR7708" s="52"/>
      <c r="CS7708" s="52"/>
      <c r="CT7708" s="52"/>
      <c r="CU7708" s="33"/>
      <c r="CV7708" s="33"/>
    </row>
    <row r="7709" spans="74:100">
      <c r="BV7709" s="62"/>
      <c r="BW7709" s="62"/>
      <c r="BX7709" s="62"/>
      <c r="BY7709" s="62"/>
      <c r="BZ7709" s="62"/>
      <c r="CA7709" s="62"/>
      <c r="CB7709" s="62"/>
      <c r="CC7709" s="62"/>
      <c r="CD7709" s="62"/>
      <c r="CE7709" s="62"/>
      <c r="CF7709" s="62"/>
      <c r="CL7709" s="56" t="s">
        <v>19164</v>
      </c>
      <c r="CM7709" s="56"/>
      <c r="CN7709" s="56"/>
      <c r="CO7709" s="52"/>
      <c r="CP7709" s="52"/>
      <c r="CQ7709" s="52"/>
      <c r="CR7709" s="52"/>
      <c r="CS7709" s="52"/>
      <c r="CT7709" s="52"/>
      <c r="CU7709" s="33"/>
      <c r="CV7709" s="33"/>
    </row>
    <row r="7710" spans="74:100">
      <c r="BV7710" s="62"/>
      <c r="BW7710" s="62"/>
      <c r="BX7710" s="62"/>
      <c r="BY7710" s="62"/>
      <c r="BZ7710" s="62"/>
      <c r="CA7710" s="62"/>
      <c r="CB7710" s="62"/>
      <c r="CC7710" s="62"/>
      <c r="CD7710" s="62"/>
      <c r="CE7710" s="62"/>
      <c r="CF7710" s="62"/>
      <c r="CL7710" s="56" t="s">
        <v>5316</v>
      </c>
      <c r="CM7710" s="56" t="s">
        <v>217</v>
      </c>
      <c r="CN7710" s="56" t="s">
        <v>217</v>
      </c>
      <c r="CO7710" s="52"/>
      <c r="CP7710" s="52"/>
      <c r="CQ7710" s="52"/>
      <c r="CR7710" s="52"/>
      <c r="CS7710" s="52"/>
      <c r="CT7710" s="52"/>
      <c r="CU7710" s="33"/>
      <c r="CV7710" s="33"/>
    </row>
    <row r="7711" spans="74:100">
      <c r="BV7711" s="62"/>
      <c r="BW7711" s="62"/>
      <c r="BX7711" s="62"/>
      <c r="BY7711" s="62"/>
      <c r="BZ7711" s="62"/>
      <c r="CA7711" s="62"/>
      <c r="CB7711" s="62"/>
      <c r="CC7711" s="62"/>
      <c r="CD7711" s="62"/>
      <c r="CE7711" s="62"/>
      <c r="CF7711" s="62"/>
      <c r="CL7711" s="56" t="s">
        <v>19165</v>
      </c>
      <c r="CM7711" s="56"/>
      <c r="CN7711" s="56"/>
      <c r="CO7711" s="52"/>
      <c r="CP7711" s="52"/>
      <c r="CQ7711" s="52"/>
      <c r="CR7711" s="52"/>
      <c r="CS7711" s="52"/>
      <c r="CT7711" s="52"/>
      <c r="CU7711" s="33"/>
      <c r="CV7711" s="33"/>
    </row>
    <row r="7712" spans="74:100">
      <c r="BV7712" s="62"/>
      <c r="BW7712" s="62"/>
      <c r="BX7712" s="62"/>
      <c r="BY7712" s="62"/>
      <c r="BZ7712" s="62"/>
      <c r="CA7712" s="62"/>
      <c r="CB7712" s="62"/>
      <c r="CC7712" s="62"/>
      <c r="CD7712" s="62"/>
      <c r="CE7712" s="62"/>
      <c r="CF7712" s="62"/>
      <c r="CL7712" s="56" t="s">
        <v>5317</v>
      </c>
      <c r="CM7712" s="56" t="s">
        <v>217</v>
      </c>
      <c r="CN7712" s="56" t="s">
        <v>217</v>
      </c>
      <c r="CO7712" s="52"/>
      <c r="CP7712" s="52"/>
      <c r="CQ7712" s="52"/>
      <c r="CR7712" s="52"/>
      <c r="CS7712" s="52"/>
      <c r="CT7712" s="52"/>
      <c r="CU7712" s="33"/>
      <c r="CV7712" s="33"/>
    </row>
    <row r="7713" spans="74:100">
      <c r="BV7713" s="62"/>
      <c r="BW7713" s="62"/>
      <c r="BX7713" s="62"/>
      <c r="BY7713" s="62"/>
      <c r="BZ7713" s="62"/>
      <c r="CA7713" s="62"/>
      <c r="CB7713" s="62"/>
      <c r="CC7713" s="62"/>
      <c r="CD7713" s="62"/>
      <c r="CE7713" s="62"/>
      <c r="CF7713" s="62"/>
      <c r="CL7713" s="56" t="s">
        <v>19166</v>
      </c>
      <c r="CM7713" s="56"/>
      <c r="CN7713" s="56"/>
      <c r="CO7713" s="52"/>
      <c r="CP7713" s="52"/>
      <c r="CQ7713" s="52"/>
      <c r="CR7713" s="52"/>
      <c r="CS7713" s="52"/>
      <c r="CT7713" s="52"/>
      <c r="CU7713" s="33"/>
      <c r="CV7713" s="33"/>
    </row>
    <row r="7714" spans="74:100">
      <c r="BV7714" s="62"/>
      <c r="BW7714" s="62"/>
      <c r="BX7714" s="62"/>
      <c r="BY7714" s="62"/>
      <c r="BZ7714" s="62"/>
      <c r="CA7714" s="62"/>
      <c r="CB7714" s="62"/>
      <c r="CC7714" s="62"/>
      <c r="CD7714" s="62"/>
      <c r="CE7714" s="62"/>
      <c r="CF7714" s="62"/>
      <c r="CL7714" s="56" t="s">
        <v>5318</v>
      </c>
      <c r="CM7714" s="56" t="s">
        <v>3118</v>
      </c>
      <c r="CN7714" s="56" t="s">
        <v>3118</v>
      </c>
      <c r="CO7714" s="52"/>
      <c r="CP7714" s="52"/>
      <c r="CQ7714" s="52"/>
      <c r="CR7714" s="52"/>
      <c r="CS7714" s="52"/>
      <c r="CT7714" s="52"/>
      <c r="CU7714" s="33"/>
      <c r="CV7714" s="33"/>
    </row>
    <row r="7715" spans="74:100">
      <c r="BV7715" s="62"/>
      <c r="BW7715" s="62"/>
      <c r="BX7715" s="62"/>
      <c r="BY7715" s="62"/>
      <c r="BZ7715" s="62"/>
      <c r="CA7715" s="62"/>
      <c r="CB7715" s="62"/>
      <c r="CC7715" s="62"/>
      <c r="CD7715" s="62"/>
      <c r="CE7715" s="62"/>
      <c r="CF7715" s="62"/>
      <c r="CL7715" s="56" t="s">
        <v>19167</v>
      </c>
      <c r="CM7715" s="56"/>
      <c r="CN7715" s="56"/>
      <c r="CO7715" s="52"/>
      <c r="CP7715" s="52"/>
      <c r="CQ7715" s="52"/>
      <c r="CR7715" s="52"/>
      <c r="CS7715" s="52"/>
      <c r="CT7715" s="52"/>
      <c r="CU7715" s="33"/>
      <c r="CV7715" s="33"/>
    </row>
    <row r="7716" spans="74:100">
      <c r="BV7716" s="62"/>
      <c r="BW7716" s="62"/>
      <c r="BX7716" s="62"/>
      <c r="BY7716" s="62"/>
      <c r="BZ7716" s="62"/>
      <c r="CA7716" s="62"/>
      <c r="CB7716" s="62"/>
      <c r="CC7716" s="62"/>
      <c r="CD7716" s="62"/>
      <c r="CE7716" s="62"/>
      <c r="CF7716" s="62"/>
      <c r="CL7716" s="56" t="s">
        <v>1860</v>
      </c>
      <c r="CM7716" s="56" t="s">
        <v>214</v>
      </c>
      <c r="CN7716" s="56" t="s">
        <v>214</v>
      </c>
      <c r="CO7716" s="52"/>
      <c r="CP7716" s="52"/>
      <c r="CQ7716" s="52"/>
      <c r="CR7716" s="52"/>
      <c r="CS7716" s="52"/>
      <c r="CT7716" s="52"/>
      <c r="CU7716" s="33"/>
      <c r="CV7716" s="33"/>
    </row>
    <row r="7717" spans="74:100">
      <c r="BV7717" s="62"/>
      <c r="BW7717" s="62"/>
      <c r="BX7717" s="62"/>
      <c r="BY7717" s="62"/>
      <c r="BZ7717" s="62"/>
      <c r="CA7717" s="62"/>
      <c r="CB7717" s="62"/>
      <c r="CC7717" s="62"/>
      <c r="CD7717" s="62"/>
      <c r="CE7717" s="62"/>
      <c r="CF7717" s="62"/>
      <c r="CL7717" s="56" t="s">
        <v>22045</v>
      </c>
      <c r="CM7717" s="56"/>
      <c r="CN7717" s="56"/>
      <c r="CO7717" s="52"/>
      <c r="CP7717" s="52"/>
      <c r="CQ7717" s="52"/>
      <c r="CR7717" s="52"/>
      <c r="CS7717" s="52"/>
      <c r="CT7717" s="52"/>
      <c r="CU7717" s="33"/>
      <c r="CV7717" s="33"/>
    </row>
    <row r="7718" spans="74:100">
      <c r="BV7718" s="62"/>
      <c r="BW7718" s="62"/>
      <c r="BX7718" s="62"/>
      <c r="BY7718" s="62"/>
      <c r="BZ7718" s="62"/>
      <c r="CA7718" s="62"/>
      <c r="CB7718" s="62"/>
      <c r="CC7718" s="62"/>
      <c r="CD7718" s="62"/>
      <c r="CE7718" s="62"/>
      <c r="CF7718" s="62"/>
      <c r="CL7718" s="56" t="s">
        <v>5320</v>
      </c>
      <c r="CM7718" s="56" t="s">
        <v>3118</v>
      </c>
      <c r="CN7718" s="56" t="s">
        <v>3118</v>
      </c>
      <c r="CO7718" s="52"/>
      <c r="CP7718" s="52"/>
      <c r="CQ7718" s="52"/>
      <c r="CR7718" s="52"/>
      <c r="CS7718" s="52"/>
      <c r="CT7718" s="52"/>
      <c r="CU7718" s="33"/>
      <c r="CV7718" s="33"/>
    </row>
    <row r="7719" spans="74:100">
      <c r="BV7719" s="62"/>
      <c r="BW7719" s="62"/>
      <c r="BX7719" s="62"/>
      <c r="BY7719" s="62"/>
      <c r="BZ7719" s="62"/>
      <c r="CA7719" s="62"/>
      <c r="CB7719" s="62"/>
      <c r="CC7719" s="62"/>
      <c r="CD7719" s="62"/>
      <c r="CE7719" s="62"/>
      <c r="CF7719" s="62"/>
      <c r="CL7719" s="56" t="s">
        <v>19168</v>
      </c>
      <c r="CM7719" s="56"/>
      <c r="CN7719" s="56"/>
      <c r="CO7719" s="52"/>
      <c r="CP7719" s="52"/>
      <c r="CQ7719" s="52"/>
      <c r="CR7719" s="52"/>
      <c r="CS7719" s="52"/>
      <c r="CT7719" s="52"/>
      <c r="CU7719" s="33"/>
      <c r="CV7719" s="33"/>
    </row>
    <row r="7720" spans="74:100">
      <c r="BV7720" s="62"/>
      <c r="BW7720" s="62"/>
      <c r="BX7720" s="62"/>
      <c r="BY7720" s="62"/>
      <c r="BZ7720" s="62"/>
      <c r="CA7720" s="62"/>
      <c r="CB7720" s="62"/>
      <c r="CC7720" s="62"/>
      <c r="CD7720" s="62"/>
      <c r="CE7720" s="62"/>
      <c r="CF7720" s="62"/>
      <c r="CL7720" s="56" t="s">
        <v>1862</v>
      </c>
      <c r="CM7720" s="56" t="s">
        <v>213</v>
      </c>
      <c r="CN7720" s="56" t="s">
        <v>213</v>
      </c>
      <c r="CO7720" s="52"/>
      <c r="CP7720" s="52"/>
      <c r="CQ7720" s="52"/>
      <c r="CR7720" s="52"/>
      <c r="CS7720" s="52"/>
      <c r="CT7720" s="52"/>
      <c r="CU7720" s="33"/>
      <c r="CV7720" s="33"/>
    </row>
    <row r="7721" spans="74:100">
      <c r="BV7721" s="62"/>
      <c r="BW7721" s="62"/>
      <c r="BX7721" s="62"/>
      <c r="BY7721" s="62"/>
      <c r="BZ7721" s="62"/>
      <c r="CA7721" s="62"/>
      <c r="CB7721" s="62"/>
      <c r="CC7721" s="62"/>
      <c r="CD7721" s="62"/>
      <c r="CE7721" s="62"/>
      <c r="CF7721" s="62"/>
      <c r="CL7721" s="56" t="s">
        <v>22046</v>
      </c>
      <c r="CM7721" s="56"/>
      <c r="CN7721" s="56"/>
      <c r="CO7721" s="52"/>
      <c r="CP7721" s="52"/>
      <c r="CQ7721" s="52"/>
      <c r="CR7721" s="52"/>
      <c r="CS7721" s="52"/>
      <c r="CT7721" s="52"/>
      <c r="CU7721" s="33"/>
      <c r="CV7721" s="33"/>
    </row>
    <row r="7722" spans="74:100">
      <c r="BV7722" s="62"/>
      <c r="BW7722" s="62"/>
      <c r="BX7722" s="62"/>
      <c r="BY7722" s="62"/>
      <c r="BZ7722" s="62"/>
      <c r="CA7722" s="62"/>
      <c r="CB7722" s="62"/>
      <c r="CC7722" s="62"/>
      <c r="CD7722" s="62"/>
      <c r="CE7722" s="62"/>
      <c r="CF7722" s="62"/>
      <c r="CL7722" s="56" t="s">
        <v>1863</v>
      </c>
      <c r="CM7722" s="56" t="s">
        <v>214</v>
      </c>
      <c r="CN7722" s="56" t="s">
        <v>214</v>
      </c>
      <c r="CO7722" s="52"/>
      <c r="CP7722" s="52"/>
      <c r="CQ7722" s="52"/>
      <c r="CR7722" s="52"/>
      <c r="CS7722" s="52"/>
      <c r="CT7722" s="52"/>
      <c r="CU7722" s="33"/>
      <c r="CV7722" s="33"/>
    </row>
    <row r="7723" spans="74:100">
      <c r="BV7723" s="62"/>
      <c r="BW7723" s="62"/>
      <c r="BX7723" s="62"/>
      <c r="BY7723" s="62"/>
      <c r="BZ7723" s="62"/>
      <c r="CA7723" s="62"/>
      <c r="CB7723" s="62"/>
      <c r="CC7723" s="62"/>
      <c r="CD7723" s="62"/>
      <c r="CE7723" s="62"/>
      <c r="CF7723" s="62"/>
      <c r="CL7723" s="56" t="s">
        <v>27954</v>
      </c>
      <c r="CM7723" s="56"/>
      <c r="CN7723" s="56"/>
      <c r="CO7723" s="52"/>
      <c r="CP7723" s="52"/>
      <c r="CQ7723" s="52"/>
      <c r="CR7723" s="52"/>
      <c r="CS7723" s="52"/>
      <c r="CT7723" s="52"/>
      <c r="CU7723" s="33"/>
      <c r="CV7723" s="33"/>
    </row>
    <row r="7724" spans="74:100">
      <c r="BV7724" s="62"/>
      <c r="BW7724" s="62"/>
      <c r="BX7724" s="62"/>
      <c r="BY7724" s="62"/>
      <c r="BZ7724" s="62"/>
      <c r="CA7724" s="62"/>
      <c r="CB7724" s="62"/>
      <c r="CC7724" s="62"/>
      <c r="CD7724" s="62"/>
      <c r="CE7724" s="62"/>
      <c r="CF7724" s="62"/>
      <c r="CL7724" s="56" t="s">
        <v>5321</v>
      </c>
      <c r="CM7724" s="56" t="s">
        <v>3118</v>
      </c>
      <c r="CN7724" s="56" t="s">
        <v>3118</v>
      </c>
      <c r="CO7724" s="52"/>
      <c r="CP7724" s="52"/>
      <c r="CQ7724" s="52"/>
      <c r="CR7724" s="52"/>
      <c r="CS7724" s="52"/>
      <c r="CT7724" s="52"/>
      <c r="CU7724" s="33"/>
      <c r="CV7724" s="33"/>
    </row>
    <row r="7725" spans="74:100">
      <c r="BV7725" s="62"/>
      <c r="BW7725" s="62"/>
      <c r="BX7725" s="62"/>
      <c r="BY7725" s="62"/>
      <c r="BZ7725" s="62"/>
      <c r="CA7725" s="62"/>
      <c r="CB7725" s="62"/>
      <c r="CC7725" s="62"/>
      <c r="CD7725" s="62"/>
      <c r="CE7725" s="62"/>
      <c r="CF7725" s="62"/>
      <c r="CL7725" s="56" t="s">
        <v>19169</v>
      </c>
      <c r="CM7725" s="56"/>
      <c r="CN7725" s="56"/>
      <c r="CO7725" s="52"/>
      <c r="CP7725" s="52"/>
      <c r="CQ7725" s="52"/>
      <c r="CR7725" s="52"/>
      <c r="CS7725" s="52"/>
      <c r="CT7725" s="52"/>
      <c r="CU7725" s="33"/>
      <c r="CV7725" s="33"/>
    </row>
    <row r="7726" spans="74:100">
      <c r="BV7726" s="62"/>
      <c r="BW7726" s="62"/>
      <c r="BX7726" s="62"/>
      <c r="BY7726" s="62"/>
      <c r="BZ7726" s="62"/>
      <c r="CA7726" s="62"/>
      <c r="CB7726" s="62"/>
      <c r="CC7726" s="62"/>
      <c r="CD7726" s="62"/>
      <c r="CE7726" s="62"/>
      <c r="CF7726" s="62"/>
      <c r="CL7726" s="56" t="s">
        <v>1864</v>
      </c>
      <c r="CM7726" s="56" t="s">
        <v>215</v>
      </c>
      <c r="CN7726" s="56" t="s">
        <v>215</v>
      </c>
      <c r="CO7726" s="52"/>
      <c r="CP7726" s="52"/>
      <c r="CQ7726" s="52"/>
      <c r="CR7726" s="52"/>
      <c r="CS7726" s="52"/>
      <c r="CT7726" s="52"/>
      <c r="CU7726" s="33"/>
      <c r="CV7726" s="33"/>
    </row>
    <row r="7727" spans="74:100">
      <c r="BV7727" s="62"/>
      <c r="BW7727" s="62"/>
      <c r="BX7727" s="62"/>
      <c r="BY7727" s="62"/>
      <c r="BZ7727" s="62"/>
      <c r="CA7727" s="62"/>
      <c r="CB7727" s="62"/>
      <c r="CC7727" s="62"/>
      <c r="CD7727" s="62"/>
      <c r="CE7727" s="62"/>
      <c r="CF7727" s="62"/>
      <c r="CL7727" s="56" t="s">
        <v>22047</v>
      </c>
      <c r="CM7727" s="56"/>
      <c r="CN7727" s="56"/>
      <c r="CO7727" s="52"/>
      <c r="CP7727" s="52"/>
      <c r="CQ7727" s="52"/>
      <c r="CR7727" s="52"/>
      <c r="CS7727" s="52"/>
      <c r="CT7727" s="52"/>
      <c r="CU7727" s="33"/>
      <c r="CV7727" s="33"/>
    </row>
    <row r="7728" spans="74:100">
      <c r="BV7728" s="62"/>
      <c r="BW7728" s="62"/>
      <c r="BX7728" s="62"/>
      <c r="BY7728" s="62"/>
      <c r="BZ7728" s="62"/>
      <c r="CA7728" s="62"/>
      <c r="CB7728" s="62"/>
      <c r="CC7728" s="62"/>
      <c r="CD7728" s="62"/>
      <c r="CE7728" s="62"/>
      <c r="CF7728" s="62"/>
      <c r="CL7728" s="56" t="s">
        <v>5322</v>
      </c>
      <c r="CM7728" s="56" t="s">
        <v>3118</v>
      </c>
      <c r="CN7728" s="56" t="s">
        <v>3118</v>
      </c>
      <c r="CO7728" s="52"/>
      <c r="CP7728" s="52"/>
      <c r="CQ7728" s="52"/>
      <c r="CR7728" s="52"/>
      <c r="CS7728" s="52"/>
      <c r="CT7728" s="52"/>
      <c r="CU7728" s="33"/>
      <c r="CV7728" s="33"/>
    </row>
    <row r="7729" spans="74:100">
      <c r="BV7729" s="62"/>
      <c r="BW7729" s="62"/>
      <c r="BX7729" s="62"/>
      <c r="BY7729" s="62"/>
      <c r="BZ7729" s="62"/>
      <c r="CA7729" s="62"/>
      <c r="CB7729" s="62"/>
      <c r="CC7729" s="62"/>
      <c r="CD7729" s="62"/>
      <c r="CE7729" s="62"/>
      <c r="CF7729" s="62"/>
      <c r="CL7729" s="56" t="s">
        <v>19170</v>
      </c>
      <c r="CM7729" s="56"/>
      <c r="CN7729" s="56"/>
      <c r="CO7729" s="52"/>
      <c r="CP7729" s="52"/>
      <c r="CQ7729" s="52"/>
      <c r="CR7729" s="52"/>
      <c r="CS7729" s="52"/>
      <c r="CT7729" s="52"/>
      <c r="CU7729" s="33"/>
      <c r="CV7729" s="33"/>
    </row>
    <row r="7730" spans="74:100">
      <c r="BV7730" s="62"/>
      <c r="BW7730" s="62"/>
      <c r="BX7730" s="62"/>
      <c r="BY7730" s="62"/>
      <c r="BZ7730" s="62"/>
      <c r="CA7730" s="62"/>
      <c r="CB7730" s="62"/>
      <c r="CC7730" s="62"/>
      <c r="CD7730" s="62"/>
      <c r="CE7730" s="62"/>
      <c r="CF7730" s="62"/>
      <c r="CL7730" s="56" t="s">
        <v>5323</v>
      </c>
      <c r="CM7730" s="56" t="s">
        <v>217</v>
      </c>
      <c r="CN7730" s="56" t="s">
        <v>217</v>
      </c>
      <c r="CO7730" s="52"/>
      <c r="CP7730" s="52"/>
      <c r="CQ7730" s="52"/>
      <c r="CR7730" s="52"/>
      <c r="CS7730" s="52"/>
      <c r="CT7730" s="52"/>
      <c r="CU7730" s="33"/>
      <c r="CV7730" s="33"/>
    </row>
    <row r="7731" spans="74:100">
      <c r="BV7731" s="62"/>
      <c r="BW7731" s="62"/>
      <c r="BX7731" s="62"/>
      <c r="BY7731" s="62"/>
      <c r="BZ7731" s="62"/>
      <c r="CA7731" s="62"/>
      <c r="CB7731" s="62"/>
      <c r="CC7731" s="62"/>
      <c r="CD7731" s="62"/>
      <c r="CE7731" s="62"/>
      <c r="CF7731" s="62"/>
      <c r="CL7731" s="56" t="s">
        <v>19171</v>
      </c>
      <c r="CM7731" s="56"/>
      <c r="CN7731" s="56"/>
      <c r="CO7731" s="52"/>
      <c r="CP7731" s="52"/>
      <c r="CQ7731" s="52"/>
      <c r="CR7731" s="52"/>
      <c r="CS7731" s="52"/>
      <c r="CT7731" s="52"/>
      <c r="CU7731" s="33"/>
      <c r="CV7731" s="33"/>
    </row>
    <row r="7732" spans="74:100">
      <c r="BV7732" s="62"/>
      <c r="BW7732" s="62"/>
      <c r="BX7732" s="62"/>
      <c r="BY7732" s="62"/>
      <c r="BZ7732" s="62"/>
      <c r="CA7732" s="62"/>
      <c r="CB7732" s="62"/>
      <c r="CC7732" s="62"/>
      <c r="CD7732" s="62"/>
      <c r="CE7732" s="62"/>
      <c r="CF7732" s="62"/>
      <c r="CL7732" s="56" t="s">
        <v>5324</v>
      </c>
      <c r="CM7732" s="56" t="s">
        <v>217</v>
      </c>
      <c r="CN7732" s="56" t="s">
        <v>217</v>
      </c>
      <c r="CO7732" s="52"/>
      <c r="CP7732" s="52"/>
      <c r="CQ7732" s="52"/>
      <c r="CR7732" s="52"/>
      <c r="CS7732" s="52"/>
      <c r="CT7732" s="52"/>
      <c r="CU7732" s="33"/>
      <c r="CV7732" s="33"/>
    </row>
    <row r="7733" spans="74:100">
      <c r="BV7733" s="62"/>
      <c r="BW7733" s="62"/>
      <c r="BX7733" s="62"/>
      <c r="BY7733" s="62"/>
      <c r="BZ7733" s="62"/>
      <c r="CA7733" s="62"/>
      <c r="CB7733" s="62"/>
      <c r="CC7733" s="62"/>
      <c r="CD7733" s="62"/>
      <c r="CE7733" s="62"/>
      <c r="CF7733" s="62"/>
      <c r="CL7733" s="56" t="s">
        <v>19172</v>
      </c>
      <c r="CM7733" s="56"/>
      <c r="CN7733" s="56"/>
      <c r="CO7733" s="52"/>
      <c r="CP7733" s="52"/>
      <c r="CQ7733" s="52"/>
      <c r="CR7733" s="52"/>
      <c r="CS7733" s="52"/>
      <c r="CT7733" s="52"/>
      <c r="CU7733" s="33"/>
      <c r="CV7733" s="33"/>
    </row>
    <row r="7734" spans="74:100">
      <c r="BV7734" s="62"/>
      <c r="BW7734" s="62"/>
      <c r="BX7734" s="62"/>
      <c r="BY7734" s="62"/>
      <c r="BZ7734" s="62"/>
      <c r="CA7734" s="62"/>
      <c r="CB7734" s="62"/>
      <c r="CC7734" s="62"/>
      <c r="CD7734" s="62"/>
      <c r="CE7734" s="62"/>
      <c r="CF7734" s="62"/>
      <c r="CL7734" s="56" t="s">
        <v>27955</v>
      </c>
      <c r="CM7734" s="56" t="s">
        <v>217</v>
      </c>
      <c r="CN7734" s="56" t="s">
        <v>217</v>
      </c>
      <c r="CO7734" s="52"/>
      <c r="CP7734" s="52"/>
      <c r="CQ7734" s="52"/>
      <c r="CR7734" s="52"/>
      <c r="CS7734" s="52"/>
      <c r="CT7734" s="52"/>
      <c r="CU7734" s="33"/>
      <c r="CV7734" s="33"/>
    </row>
    <row r="7735" spans="74:100">
      <c r="BV7735" s="62"/>
      <c r="BW7735" s="62"/>
      <c r="BX7735" s="62"/>
      <c r="BY7735" s="62"/>
      <c r="BZ7735" s="62"/>
      <c r="CA7735" s="62"/>
      <c r="CB7735" s="62"/>
      <c r="CC7735" s="62"/>
      <c r="CD7735" s="62"/>
      <c r="CE7735" s="62"/>
      <c r="CF7735" s="62"/>
      <c r="CL7735" s="56" t="s">
        <v>27956</v>
      </c>
      <c r="CM7735" s="56"/>
      <c r="CN7735" s="56"/>
      <c r="CO7735" s="52"/>
      <c r="CP7735" s="52"/>
      <c r="CQ7735" s="52"/>
      <c r="CR7735" s="52"/>
      <c r="CS7735" s="52"/>
      <c r="CT7735" s="52"/>
      <c r="CU7735" s="33"/>
      <c r="CV7735" s="33"/>
    </row>
    <row r="7736" spans="74:100">
      <c r="BV7736" s="62"/>
      <c r="BW7736" s="62"/>
      <c r="BX7736" s="62"/>
      <c r="BY7736" s="62"/>
      <c r="BZ7736" s="62"/>
      <c r="CA7736" s="62"/>
      <c r="CB7736" s="62"/>
      <c r="CC7736" s="62"/>
      <c r="CD7736" s="62"/>
      <c r="CE7736" s="62"/>
      <c r="CF7736" s="62"/>
      <c r="CL7736" s="56" t="s">
        <v>27957</v>
      </c>
      <c r="CM7736" s="56" t="s">
        <v>215</v>
      </c>
      <c r="CN7736" s="56" t="s">
        <v>215</v>
      </c>
      <c r="CO7736" s="52"/>
      <c r="CP7736" s="52"/>
      <c r="CQ7736" s="52"/>
      <c r="CR7736" s="52"/>
      <c r="CS7736" s="52"/>
      <c r="CT7736" s="52"/>
      <c r="CU7736" s="33"/>
      <c r="CV7736" s="33"/>
    </row>
    <row r="7737" spans="74:100">
      <c r="BV7737" s="62"/>
      <c r="BW7737" s="62"/>
      <c r="BX7737" s="62"/>
      <c r="BY7737" s="62"/>
      <c r="BZ7737" s="62"/>
      <c r="CA7737" s="62"/>
      <c r="CB7737" s="62"/>
      <c r="CC7737" s="62"/>
      <c r="CD7737" s="62"/>
      <c r="CE7737" s="62"/>
      <c r="CF7737" s="62"/>
      <c r="CL7737" s="56" t="s">
        <v>27958</v>
      </c>
      <c r="CM7737" s="56"/>
      <c r="CN7737" s="56"/>
      <c r="CO7737" s="52"/>
      <c r="CP7737" s="52"/>
      <c r="CQ7737" s="52"/>
      <c r="CR7737" s="52"/>
      <c r="CS7737" s="52"/>
      <c r="CT7737" s="52"/>
      <c r="CU7737" s="33"/>
      <c r="CV7737" s="33"/>
    </row>
    <row r="7738" spans="74:100">
      <c r="BV7738" s="62"/>
      <c r="BW7738" s="62"/>
      <c r="BX7738" s="62"/>
      <c r="BY7738" s="62"/>
      <c r="BZ7738" s="62"/>
      <c r="CA7738" s="62"/>
      <c r="CB7738" s="62"/>
      <c r="CC7738" s="62"/>
      <c r="CD7738" s="62"/>
      <c r="CE7738" s="62"/>
      <c r="CF7738" s="62"/>
      <c r="CL7738" s="56" t="s">
        <v>5325</v>
      </c>
      <c r="CM7738" s="56" t="s">
        <v>217</v>
      </c>
      <c r="CN7738" s="56" t="s">
        <v>217</v>
      </c>
      <c r="CO7738" s="52"/>
      <c r="CP7738" s="52"/>
      <c r="CQ7738" s="52"/>
      <c r="CR7738" s="52"/>
      <c r="CS7738" s="52"/>
      <c r="CT7738" s="52"/>
      <c r="CU7738" s="33"/>
      <c r="CV7738" s="33"/>
    </row>
    <row r="7739" spans="74:100">
      <c r="BV7739" s="62"/>
      <c r="BW7739" s="62"/>
      <c r="BX7739" s="62"/>
      <c r="BY7739" s="62"/>
      <c r="BZ7739" s="62"/>
      <c r="CA7739" s="62"/>
      <c r="CB7739" s="62"/>
      <c r="CC7739" s="62"/>
      <c r="CD7739" s="62"/>
      <c r="CE7739" s="62"/>
      <c r="CF7739" s="62"/>
      <c r="CL7739" s="56" t="s">
        <v>19173</v>
      </c>
      <c r="CM7739" s="56"/>
      <c r="CN7739" s="56"/>
      <c r="CO7739" s="52"/>
      <c r="CP7739" s="52"/>
      <c r="CQ7739" s="52"/>
      <c r="CR7739" s="52"/>
      <c r="CS7739" s="52"/>
      <c r="CT7739" s="52"/>
      <c r="CU7739" s="33"/>
      <c r="CV7739" s="33"/>
    </row>
    <row r="7740" spans="74:100">
      <c r="BV7740" s="62"/>
      <c r="BW7740" s="62"/>
      <c r="BX7740" s="62"/>
      <c r="BY7740" s="62"/>
      <c r="BZ7740" s="62"/>
      <c r="CA7740" s="62"/>
      <c r="CB7740" s="62"/>
      <c r="CC7740" s="62"/>
      <c r="CD7740" s="62"/>
      <c r="CE7740" s="62"/>
      <c r="CF7740" s="62"/>
      <c r="CL7740" s="56" t="s">
        <v>5326</v>
      </c>
      <c r="CM7740" s="56" t="s">
        <v>216</v>
      </c>
      <c r="CN7740" s="56" t="s">
        <v>216</v>
      </c>
      <c r="CO7740" s="52"/>
      <c r="CP7740" s="52"/>
      <c r="CQ7740" s="52"/>
      <c r="CR7740" s="52"/>
      <c r="CS7740" s="52"/>
      <c r="CT7740" s="52"/>
      <c r="CU7740" s="33"/>
      <c r="CV7740" s="33"/>
    </row>
    <row r="7741" spans="74:100">
      <c r="BV7741" s="62"/>
      <c r="BW7741" s="62"/>
      <c r="BX7741" s="62"/>
      <c r="BY7741" s="62"/>
      <c r="BZ7741" s="62"/>
      <c r="CA7741" s="62"/>
      <c r="CB7741" s="62"/>
      <c r="CC7741" s="62"/>
      <c r="CD7741" s="62"/>
      <c r="CE7741" s="62"/>
      <c r="CF7741" s="62"/>
      <c r="CL7741" s="56" t="s">
        <v>22048</v>
      </c>
      <c r="CM7741" s="56"/>
      <c r="CN7741" s="56"/>
      <c r="CO7741" s="52"/>
      <c r="CP7741" s="52"/>
      <c r="CQ7741" s="52"/>
      <c r="CR7741" s="52"/>
      <c r="CS7741" s="52"/>
      <c r="CT7741" s="52"/>
      <c r="CU7741" s="33"/>
      <c r="CV7741" s="33"/>
    </row>
    <row r="7742" spans="74:100">
      <c r="BV7742" s="62"/>
      <c r="BW7742" s="62"/>
      <c r="BX7742" s="62"/>
      <c r="BY7742" s="62"/>
      <c r="BZ7742" s="62"/>
      <c r="CA7742" s="62"/>
      <c r="CB7742" s="62"/>
      <c r="CC7742" s="62"/>
      <c r="CD7742" s="62"/>
      <c r="CE7742" s="62"/>
      <c r="CF7742" s="62"/>
      <c r="CL7742" s="56" t="s">
        <v>5327</v>
      </c>
      <c r="CM7742" s="56" t="s">
        <v>217</v>
      </c>
      <c r="CN7742" s="56" t="s">
        <v>217</v>
      </c>
      <c r="CO7742" s="52"/>
      <c r="CP7742" s="52"/>
      <c r="CQ7742" s="52"/>
      <c r="CR7742" s="52"/>
      <c r="CS7742" s="52"/>
      <c r="CT7742" s="52"/>
      <c r="CU7742" s="33"/>
      <c r="CV7742" s="33"/>
    </row>
    <row r="7743" spans="74:100">
      <c r="BV7743" s="62"/>
      <c r="BW7743" s="62"/>
      <c r="BX7743" s="62"/>
      <c r="BY7743" s="62"/>
      <c r="BZ7743" s="62"/>
      <c r="CA7743" s="62"/>
      <c r="CB7743" s="62"/>
      <c r="CC7743" s="62"/>
      <c r="CD7743" s="62"/>
      <c r="CE7743" s="62"/>
      <c r="CF7743" s="62"/>
      <c r="CL7743" s="56" t="s">
        <v>19174</v>
      </c>
      <c r="CM7743" s="56"/>
      <c r="CN7743" s="56"/>
      <c r="CO7743" s="52"/>
      <c r="CP7743" s="52"/>
      <c r="CQ7743" s="52"/>
      <c r="CR7743" s="52"/>
      <c r="CS7743" s="52"/>
      <c r="CT7743" s="52"/>
      <c r="CU7743" s="33"/>
      <c r="CV7743" s="33"/>
    </row>
    <row r="7744" spans="74:100">
      <c r="BV7744" s="62"/>
      <c r="BW7744" s="62"/>
      <c r="BX7744" s="62"/>
      <c r="BY7744" s="62"/>
      <c r="BZ7744" s="62"/>
      <c r="CA7744" s="62"/>
      <c r="CB7744" s="62"/>
      <c r="CC7744" s="62"/>
      <c r="CD7744" s="62"/>
      <c r="CE7744" s="62"/>
      <c r="CF7744" s="62"/>
      <c r="CL7744" s="56" t="s">
        <v>1865</v>
      </c>
      <c r="CM7744" s="56" t="s">
        <v>216</v>
      </c>
      <c r="CN7744" s="56" t="s">
        <v>216</v>
      </c>
      <c r="CO7744" s="52"/>
      <c r="CP7744" s="52"/>
      <c r="CQ7744" s="52"/>
      <c r="CR7744" s="52"/>
      <c r="CS7744" s="52"/>
      <c r="CT7744" s="52"/>
      <c r="CU7744" s="33"/>
      <c r="CV7744" s="33"/>
    </row>
    <row r="7745" spans="74:100">
      <c r="BV7745" s="62"/>
      <c r="BW7745" s="62"/>
      <c r="BX7745" s="62"/>
      <c r="BY7745" s="62"/>
      <c r="BZ7745" s="62"/>
      <c r="CA7745" s="62"/>
      <c r="CB7745" s="62"/>
      <c r="CC7745" s="62"/>
      <c r="CD7745" s="62"/>
      <c r="CE7745" s="62"/>
      <c r="CF7745" s="62"/>
      <c r="CL7745" s="56" t="s">
        <v>22049</v>
      </c>
      <c r="CM7745" s="56"/>
      <c r="CN7745" s="56"/>
      <c r="CO7745" s="52"/>
      <c r="CP7745" s="52"/>
      <c r="CQ7745" s="52"/>
      <c r="CR7745" s="52"/>
      <c r="CS7745" s="52"/>
      <c r="CT7745" s="52"/>
      <c r="CU7745" s="33"/>
      <c r="CV7745" s="33"/>
    </row>
    <row r="7746" spans="74:100">
      <c r="BV7746" s="62"/>
      <c r="BW7746" s="62"/>
      <c r="BX7746" s="62"/>
      <c r="BY7746" s="62"/>
      <c r="BZ7746" s="62"/>
      <c r="CA7746" s="62"/>
      <c r="CB7746" s="62"/>
      <c r="CC7746" s="62"/>
      <c r="CD7746" s="62"/>
      <c r="CE7746" s="62"/>
      <c r="CF7746" s="62"/>
      <c r="CL7746" s="56" t="s">
        <v>5328</v>
      </c>
      <c r="CM7746" s="56" t="s">
        <v>217</v>
      </c>
      <c r="CN7746" s="56" t="s">
        <v>217</v>
      </c>
      <c r="CO7746" s="52"/>
      <c r="CP7746" s="52"/>
      <c r="CQ7746" s="52"/>
      <c r="CR7746" s="52"/>
      <c r="CS7746" s="52"/>
      <c r="CT7746" s="52"/>
      <c r="CU7746" s="33"/>
      <c r="CV7746" s="33"/>
    </row>
    <row r="7747" spans="74:100">
      <c r="BV7747" s="62"/>
      <c r="BW7747" s="62"/>
      <c r="BX7747" s="62"/>
      <c r="BY7747" s="62"/>
      <c r="BZ7747" s="62"/>
      <c r="CA7747" s="62"/>
      <c r="CB7747" s="62"/>
      <c r="CC7747" s="62"/>
      <c r="CD7747" s="62"/>
      <c r="CE7747" s="62"/>
      <c r="CF7747" s="62"/>
      <c r="CL7747" s="56" t="s">
        <v>19175</v>
      </c>
      <c r="CM7747" s="56"/>
      <c r="CN7747" s="56"/>
      <c r="CO7747" s="52"/>
      <c r="CP7747" s="52"/>
      <c r="CQ7747" s="52"/>
      <c r="CR7747" s="52"/>
      <c r="CS7747" s="52"/>
      <c r="CT7747" s="52"/>
      <c r="CU7747" s="33"/>
      <c r="CV7747" s="33"/>
    </row>
    <row r="7748" spans="74:100">
      <c r="BV7748" s="62"/>
      <c r="BW7748" s="62"/>
      <c r="BX7748" s="62"/>
      <c r="BY7748" s="62"/>
      <c r="BZ7748" s="62"/>
      <c r="CA7748" s="62"/>
      <c r="CB7748" s="62"/>
      <c r="CC7748" s="62"/>
      <c r="CD7748" s="62"/>
      <c r="CE7748" s="62"/>
      <c r="CF7748" s="62"/>
      <c r="CL7748" s="56" t="s">
        <v>5329</v>
      </c>
      <c r="CM7748" s="56" t="s">
        <v>217</v>
      </c>
      <c r="CN7748" s="56" t="s">
        <v>217</v>
      </c>
      <c r="CO7748" s="52"/>
      <c r="CP7748" s="52"/>
      <c r="CQ7748" s="52"/>
      <c r="CR7748" s="52"/>
      <c r="CS7748" s="52"/>
      <c r="CT7748" s="52"/>
      <c r="CU7748" s="33"/>
      <c r="CV7748" s="33"/>
    </row>
    <row r="7749" spans="74:100">
      <c r="BV7749" s="62"/>
      <c r="BW7749" s="62"/>
      <c r="BX7749" s="62"/>
      <c r="BY7749" s="62"/>
      <c r="BZ7749" s="62"/>
      <c r="CA7749" s="62"/>
      <c r="CB7749" s="62"/>
      <c r="CC7749" s="62"/>
      <c r="CD7749" s="62"/>
      <c r="CE7749" s="62"/>
      <c r="CF7749" s="62"/>
      <c r="CL7749" s="56" t="s">
        <v>19176</v>
      </c>
      <c r="CM7749" s="56"/>
      <c r="CN7749" s="56"/>
      <c r="CO7749" s="52"/>
      <c r="CP7749" s="52"/>
      <c r="CQ7749" s="52"/>
      <c r="CR7749" s="52"/>
      <c r="CS7749" s="52"/>
      <c r="CT7749" s="52"/>
      <c r="CU7749" s="33"/>
      <c r="CV7749" s="33"/>
    </row>
    <row r="7750" spans="74:100">
      <c r="BV7750" s="62"/>
      <c r="BW7750" s="62"/>
      <c r="BX7750" s="62"/>
      <c r="BY7750" s="62"/>
      <c r="BZ7750" s="62"/>
      <c r="CA7750" s="62"/>
      <c r="CB7750" s="62"/>
      <c r="CC7750" s="62"/>
      <c r="CD7750" s="62"/>
      <c r="CE7750" s="62"/>
      <c r="CF7750" s="62"/>
      <c r="CL7750" s="56" t="s">
        <v>1866</v>
      </c>
      <c r="CM7750" s="56" t="s">
        <v>214</v>
      </c>
      <c r="CN7750" s="56" t="s">
        <v>214</v>
      </c>
      <c r="CO7750" s="52"/>
      <c r="CP7750" s="52"/>
      <c r="CQ7750" s="52"/>
      <c r="CR7750" s="52"/>
      <c r="CS7750" s="52"/>
      <c r="CT7750" s="52"/>
      <c r="CU7750" s="33"/>
      <c r="CV7750" s="33"/>
    </row>
    <row r="7751" spans="74:100">
      <c r="BV7751" s="62"/>
      <c r="BW7751" s="62"/>
      <c r="BX7751" s="62"/>
      <c r="BY7751" s="62"/>
      <c r="BZ7751" s="62"/>
      <c r="CA7751" s="62"/>
      <c r="CB7751" s="62"/>
      <c r="CC7751" s="62"/>
      <c r="CD7751" s="62"/>
      <c r="CE7751" s="62"/>
      <c r="CF7751" s="62"/>
      <c r="CL7751" s="56" t="s">
        <v>22050</v>
      </c>
      <c r="CM7751" s="56"/>
      <c r="CN7751" s="56"/>
      <c r="CO7751" s="52"/>
      <c r="CP7751" s="52"/>
      <c r="CQ7751" s="52"/>
      <c r="CR7751" s="52"/>
      <c r="CS7751" s="52"/>
      <c r="CT7751" s="52"/>
      <c r="CU7751" s="33"/>
      <c r="CV7751" s="33"/>
    </row>
    <row r="7752" spans="74:100">
      <c r="BV7752" s="62"/>
      <c r="BW7752" s="62"/>
      <c r="BX7752" s="62"/>
      <c r="BY7752" s="62"/>
      <c r="BZ7752" s="62"/>
      <c r="CA7752" s="62"/>
      <c r="CB7752" s="62"/>
      <c r="CC7752" s="62"/>
      <c r="CD7752" s="62"/>
      <c r="CE7752" s="62"/>
      <c r="CF7752" s="62"/>
      <c r="CL7752" s="56" t="s">
        <v>5330</v>
      </c>
      <c r="CM7752" s="56" t="s">
        <v>217</v>
      </c>
      <c r="CN7752" s="56" t="s">
        <v>217</v>
      </c>
      <c r="CO7752" s="52"/>
      <c r="CP7752" s="52"/>
      <c r="CQ7752" s="52"/>
      <c r="CR7752" s="52"/>
      <c r="CS7752" s="52"/>
      <c r="CT7752" s="52"/>
      <c r="CU7752" s="33"/>
      <c r="CV7752" s="33"/>
    </row>
    <row r="7753" spans="74:100">
      <c r="BV7753" s="62"/>
      <c r="BW7753" s="62"/>
      <c r="BX7753" s="62"/>
      <c r="BY7753" s="62"/>
      <c r="BZ7753" s="62"/>
      <c r="CA7753" s="62"/>
      <c r="CB7753" s="62"/>
      <c r="CC7753" s="62"/>
      <c r="CD7753" s="62"/>
      <c r="CE7753" s="62"/>
      <c r="CF7753" s="62"/>
      <c r="CL7753" s="56" t="s">
        <v>19177</v>
      </c>
      <c r="CM7753" s="56"/>
      <c r="CN7753" s="56"/>
      <c r="CO7753" s="52"/>
      <c r="CP7753" s="52"/>
      <c r="CQ7753" s="52"/>
      <c r="CR7753" s="52"/>
      <c r="CS7753" s="52"/>
      <c r="CT7753" s="52"/>
      <c r="CU7753" s="33"/>
      <c r="CV7753" s="33"/>
    </row>
    <row r="7754" spans="74:100">
      <c r="BV7754" s="62"/>
      <c r="BW7754" s="62"/>
      <c r="BX7754" s="62"/>
      <c r="BY7754" s="62"/>
      <c r="BZ7754" s="62"/>
      <c r="CA7754" s="62"/>
      <c r="CB7754" s="62"/>
      <c r="CC7754" s="62"/>
      <c r="CD7754" s="62"/>
      <c r="CE7754" s="62"/>
      <c r="CF7754" s="62"/>
      <c r="CL7754" s="56" t="s">
        <v>5331</v>
      </c>
      <c r="CM7754" s="56" t="s">
        <v>217</v>
      </c>
      <c r="CN7754" s="56" t="s">
        <v>217</v>
      </c>
      <c r="CO7754" s="52"/>
      <c r="CP7754" s="52"/>
      <c r="CQ7754" s="52"/>
      <c r="CR7754" s="52"/>
      <c r="CS7754" s="52"/>
      <c r="CT7754" s="52"/>
      <c r="CU7754" s="33"/>
      <c r="CV7754" s="33"/>
    </row>
    <row r="7755" spans="74:100">
      <c r="BV7755" s="62"/>
      <c r="BW7755" s="62"/>
      <c r="BX7755" s="62"/>
      <c r="BY7755" s="62"/>
      <c r="BZ7755" s="62"/>
      <c r="CA7755" s="62"/>
      <c r="CB7755" s="62"/>
      <c r="CC7755" s="62"/>
      <c r="CD7755" s="62"/>
      <c r="CE7755" s="62"/>
      <c r="CF7755" s="62"/>
      <c r="CL7755" s="56" t="s">
        <v>19178</v>
      </c>
      <c r="CM7755" s="56"/>
      <c r="CN7755" s="56"/>
      <c r="CO7755" s="52"/>
      <c r="CP7755" s="52"/>
      <c r="CQ7755" s="52"/>
      <c r="CR7755" s="52"/>
      <c r="CS7755" s="52"/>
      <c r="CT7755" s="52"/>
      <c r="CU7755" s="33"/>
      <c r="CV7755" s="33"/>
    </row>
    <row r="7756" spans="74:100">
      <c r="BV7756" s="62"/>
      <c r="BW7756" s="62"/>
      <c r="BX7756" s="62"/>
      <c r="BY7756" s="62"/>
      <c r="BZ7756" s="62"/>
      <c r="CA7756" s="62"/>
      <c r="CB7756" s="62"/>
      <c r="CC7756" s="62"/>
      <c r="CD7756" s="62"/>
      <c r="CE7756" s="62"/>
      <c r="CF7756" s="62"/>
      <c r="CL7756" s="56" t="s">
        <v>1867</v>
      </c>
      <c r="CM7756" s="56" t="s">
        <v>215</v>
      </c>
      <c r="CN7756" s="56" t="s">
        <v>215</v>
      </c>
      <c r="CO7756" s="52"/>
      <c r="CP7756" s="52"/>
      <c r="CQ7756" s="52"/>
      <c r="CR7756" s="52"/>
      <c r="CS7756" s="52"/>
      <c r="CT7756" s="52"/>
      <c r="CU7756" s="33"/>
      <c r="CV7756" s="33"/>
    </row>
    <row r="7757" spans="74:100">
      <c r="BV7757" s="62"/>
      <c r="BW7757" s="62"/>
      <c r="BX7757" s="62"/>
      <c r="BY7757" s="62"/>
      <c r="BZ7757" s="62"/>
      <c r="CA7757" s="62"/>
      <c r="CB7757" s="62"/>
      <c r="CC7757" s="62"/>
      <c r="CD7757" s="62"/>
      <c r="CE7757" s="62"/>
      <c r="CF7757" s="62"/>
      <c r="CL7757" s="56" t="s">
        <v>22051</v>
      </c>
      <c r="CM7757" s="56"/>
      <c r="CN7757" s="56"/>
      <c r="CO7757" s="52"/>
      <c r="CP7757" s="52"/>
      <c r="CQ7757" s="52"/>
      <c r="CR7757" s="52"/>
      <c r="CS7757" s="52"/>
      <c r="CT7757" s="52"/>
      <c r="CU7757" s="33"/>
      <c r="CV7757" s="33"/>
    </row>
    <row r="7758" spans="74:100">
      <c r="BV7758" s="62"/>
      <c r="BW7758" s="62"/>
      <c r="BX7758" s="62"/>
      <c r="BY7758" s="62"/>
      <c r="BZ7758" s="62"/>
      <c r="CA7758" s="62"/>
      <c r="CB7758" s="62"/>
      <c r="CC7758" s="62"/>
      <c r="CD7758" s="62"/>
      <c r="CE7758" s="62"/>
      <c r="CF7758" s="62"/>
      <c r="CL7758" s="56" t="s">
        <v>5332</v>
      </c>
      <c r="CM7758" s="56" t="s">
        <v>3118</v>
      </c>
      <c r="CN7758" s="56" t="s">
        <v>3118</v>
      </c>
      <c r="CO7758" s="52"/>
      <c r="CP7758" s="52"/>
      <c r="CQ7758" s="52"/>
      <c r="CR7758" s="52"/>
      <c r="CS7758" s="52"/>
      <c r="CT7758" s="52"/>
      <c r="CU7758" s="33"/>
      <c r="CV7758" s="33"/>
    </row>
    <row r="7759" spans="74:100">
      <c r="BV7759" s="62"/>
      <c r="BW7759" s="62"/>
      <c r="BX7759" s="62"/>
      <c r="BY7759" s="62"/>
      <c r="BZ7759" s="62"/>
      <c r="CA7759" s="62"/>
      <c r="CB7759" s="62"/>
      <c r="CC7759" s="62"/>
      <c r="CD7759" s="62"/>
      <c r="CE7759" s="62"/>
      <c r="CF7759" s="62"/>
      <c r="CL7759" s="56" t="s">
        <v>19179</v>
      </c>
      <c r="CM7759" s="56"/>
      <c r="CN7759" s="56"/>
      <c r="CO7759" s="52"/>
      <c r="CP7759" s="52"/>
      <c r="CQ7759" s="52"/>
      <c r="CR7759" s="52"/>
      <c r="CS7759" s="52"/>
      <c r="CT7759" s="52"/>
      <c r="CU7759" s="33"/>
      <c r="CV7759" s="33"/>
    </row>
    <row r="7760" spans="74:100">
      <c r="BV7760" s="62"/>
      <c r="BW7760" s="62"/>
      <c r="BX7760" s="62"/>
      <c r="BY7760" s="62"/>
      <c r="BZ7760" s="62"/>
      <c r="CA7760" s="62"/>
      <c r="CB7760" s="62"/>
      <c r="CC7760" s="62"/>
      <c r="CD7760" s="62"/>
      <c r="CE7760" s="62"/>
      <c r="CF7760" s="62"/>
      <c r="CL7760" s="56" t="s">
        <v>1868</v>
      </c>
      <c r="CM7760" s="56" t="s">
        <v>216</v>
      </c>
      <c r="CN7760" s="56" t="s">
        <v>216</v>
      </c>
      <c r="CO7760" s="52"/>
      <c r="CP7760" s="52"/>
      <c r="CQ7760" s="52"/>
      <c r="CR7760" s="52"/>
      <c r="CS7760" s="52"/>
      <c r="CT7760" s="52"/>
      <c r="CU7760" s="33"/>
      <c r="CV7760" s="33"/>
    </row>
    <row r="7761" spans="74:100">
      <c r="BV7761" s="62"/>
      <c r="BW7761" s="62"/>
      <c r="BX7761" s="62"/>
      <c r="BY7761" s="62"/>
      <c r="BZ7761" s="62"/>
      <c r="CA7761" s="62"/>
      <c r="CB7761" s="62"/>
      <c r="CC7761" s="62"/>
      <c r="CD7761" s="62"/>
      <c r="CE7761" s="62"/>
      <c r="CF7761" s="62"/>
      <c r="CL7761" s="56" t="s">
        <v>22052</v>
      </c>
      <c r="CM7761" s="56"/>
      <c r="CN7761" s="56"/>
      <c r="CO7761" s="52"/>
      <c r="CP7761" s="52"/>
      <c r="CQ7761" s="52"/>
      <c r="CR7761" s="52"/>
      <c r="CS7761" s="52"/>
      <c r="CT7761" s="52"/>
      <c r="CU7761" s="33"/>
      <c r="CV7761" s="33"/>
    </row>
    <row r="7762" spans="74:100">
      <c r="BV7762" s="62"/>
      <c r="BW7762" s="62"/>
      <c r="BX7762" s="62"/>
      <c r="BY7762" s="62"/>
      <c r="BZ7762" s="62"/>
      <c r="CA7762" s="62"/>
      <c r="CB7762" s="62"/>
      <c r="CC7762" s="62"/>
      <c r="CD7762" s="62"/>
      <c r="CE7762" s="62"/>
      <c r="CF7762" s="62"/>
      <c r="CL7762" s="56" t="s">
        <v>1869</v>
      </c>
      <c r="CM7762" s="56" t="s">
        <v>214</v>
      </c>
      <c r="CN7762" s="56" t="s">
        <v>214</v>
      </c>
      <c r="CO7762" s="52"/>
      <c r="CP7762" s="52"/>
      <c r="CQ7762" s="52"/>
      <c r="CR7762" s="52"/>
      <c r="CS7762" s="52"/>
      <c r="CT7762" s="52"/>
      <c r="CU7762" s="33"/>
      <c r="CV7762" s="33"/>
    </row>
    <row r="7763" spans="74:100">
      <c r="BV7763" s="62"/>
      <c r="BW7763" s="62"/>
      <c r="BX7763" s="62"/>
      <c r="BY7763" s="62"/>
      <c r="BZ7763" s="62"/>
      <c r="CA7763" s="62"/>
      <c r="CB7763" s="62"/>
      <c r="CC7763" s="62"/>
      <c r="CD7763" s="62"/>
      <c r="CE7763" s="62"/>
      <c r="CF7763" s="62"/>
      <c r="CL7763" s="56" t="s">
        <v>22053</v>
      </c>
      <c r="CM7763" s="56"/>
      <c r="CN7763" s="56"/>
      <c r="CO7763" s="52"/>
      <c r="CP7763" s="52"/>
      <c r="CQ7763" s="52"/>
      <c r="CR7763" s="52"/>
      <c r="CS7763" s="52"/>
      <c r="CT7763" s="52"/>
      <c r="CU7763" s="33"/>
      <c r="CV7763" s="33"/>
    </row>
    <row r="7764" spans="74:100">
      <c r="BV7764" s="62"/>
      <c r="BW7764" s="62"/>
      <c r="BX7764" s="62"/>
      <c r="BY7764" s="62"/>
      <c r="BZ7764" s="62"/>
      <c r="CA7764" s="62"/>
      <c r="CB7764" s="62"/>
      <c r="CC7764" s="62"/>
      <c r="CD7764" s="62"/>
      <c r="CE7764" s="62"/>
      <c r="CF7764" s="62"/>
      <c r="CL7764" s="56" t="s">
        <v>5333</v>
      </c>
      <c r="CM7764" s="56" t="s">
        <v>3118</v>
      </c>
      <c r="CN7764" s="56" t="s">
        <v>3118</v>
      </c>
      <c r="CO7764" s="52"/>
      <c r="CP7764" s="52"/>
      <c r="CQ7764" s="52"/>
      <c r="CR7764" s="52"/>
      <c r="CS7764" s="52"/>
      <c r="CT7764" s="52"/>
      <c r="CU7764" s="33"/>
      <c r="CV7764" s="33"/>
    </row>
    <row r="7765" spans="74:100">
      <c r="BV7765" s="62"/>
      <c r="BW7765" s="62"/>
      <c r="BX7765" s="62"/>
      <c r="BY7765" s="62"/>
      <c r="BZ7765" s="62"/>
      <c r="CA7765" s="62"/>
      <c r="CB7765" s="62"/>
      <c r="CC7765" s="62"/>
      <c r="CD7765" s="62"/>
      <c r="CE7765" s="62"/>
      <c r="CF7765" s="62"/>
      <c r="CL7765" s="56" t="s">
        <v>19180</v>
      </c>
      <c r="CM7765" s="56"/>
      <c r="CN7765" s="56"/>
      <c r="CO7765" s="52"/>
      <c r="CP7765" s="52"/>
      <c r="CQ7765" s="52"/>
      <c r="CR7765" s="52"/>
      <c r="CS7765" s="52"/>
      <c r="CT7765" s="52"/>
      <c r="CU7765" s="33"/>
      <c r="CV7765" s="33"/>
    </row>
    <row r="7766" spans="74:100">
      <c r="BV7766" s="62"/>
      <c r="BW7766" s="62"/>
      <c r="BX7766" s="62"/>
      <c r="BY7766" s="62"/>
      <c r="BZ7766" s="62"/>
      <c r="CA7766" s="62"/>
      <c r="CB7766" s="62"/>
      <c r="CC7766" s="62"/>
      <c r="CD7766" s="62"/>
      <c r="CE7766" s="62"/>
      <c r="CF7766" s="62"/>
      <c r="CL7766" s="56" t="s">
        <v>5334</v>
      </c>
      <c r="CM7766" s="56" t="s">
        <v>214</v>
      </c>
      <c r="CN7766" s="56" t="s">
        <v>214</v>
      </c>
      <c r="CO7766" s="52"/>
      <c r="CP7766" s="52"/>
      <c r="CQ7766" s="52"/>
      <c r="CR7766" s="52"/>
      <c r="CS7766" s="52"/>
      <c r="CT7766" s="52"/>
      <c r="CU7766" s="33"/>
      <c r="CV7766" s="33"/>
    </row>
    <row r="7767" spans="74:100">
      <c r="BV7767" s="62"/>
      <c r="BW7767" s="62"/>
      <c r="BX7767" s="62"/>
      <c r="BY7767" s="62"/>
      <c r="BZ7767" s="62"/>
      <c r="CA7767" s="62"/>
      <c r="CB7767" s="62"/>
      <c r="CC7767" s="62"/>
      <c r="CD7767" s="62"/>
      <c r="CE7767" s="62"/>
      <c r="CF7767" s="62"/>
      <c r="CL7767" s="56" t="s">
        <v>22054</v>
      </c>
      <c r="CM7767" s="56"/>
      <c r="CN7767" s="56"/>
      <c r="CO7767" s="52"/>
      <c r="CP7767" s="52"/>
      <c r="CQ7767" s="52"/>
      <c r="CR7767" s="52"/>
      <c r="CS7767" s="52"/>
      <c r="CT7767" s="52"/>
      <c r="CU7767" s="33"/>
      <c r="CV7767" s="33"/>
    </row>
    <row r="7768" spans="74:100">
      <c r="BV7768" s="62"/>
      <c r="BW7768" s="62"/>
      <c r="BX7768" s="62"/>
      <c r="BY7768" s="62"/>
      <c r="BZ7768" s="62"/>
      <c r="CA7768" s="62"/>
      <c r="CB7768" s="62"/>
      <c r="CC7768" s="62"/>
      <c r="CD7768" s="62"/>
      <c r="CE7768" s="62"/>
      <c r="CF7768" s="62"/>
      <c r="CL7768" s="56" t="s">
        <v>5335</v>
      </c>
      <c r="CM7768" s="56" t="s">
        <v>213</v>
      </c>
      <c r="CN7768" s="56" t="s">
        <v>213</v>
      </c>
      <c r="CO7768" s="52"/>
      <c r="CP7768" s="52"/>
      <c r="CQ7768" s="52"/>
      <c r="CR7768" s="52"/>
      <c r="CS7768" s="52"/>
      <c r="CT7768" s="52"/>
      <c r="CU7768" s="33"/>
      <c r="CV7768" s="33"/>
    </row>
    <row r="7769" spans="74:100">
      <c r="BV7769" s="62"/>
      <c r="BW7769" s="62"/>
      <c r="BX7769" s="62"/>
      <c r="BY7769" s="62"/>
      <c r="BZ7769" s="62"/>
      <c r="CA7769" s="62"/>
      <c r="CB7769" s="62"/>
      <c r="CC7769" s="62"/>
      <c r="CD7769" s="62"/>
      <c r="CE7769" s="62"/>
      <c r="CF7769" s="62"/>
      <c r="CL7769" s="56" t="s">
        <v>22055</v>
      </c>
      <c r="CM7769" s="56"/>
      <c r="CN7769" s="56"/>
      <c r="CO7769" s="52"/>
      <c r="CP7769" s="52"/>
      <c r="CQ7769" s="52"/>
      <c r="CR7769" s="52"/>
      <c r="CS7769" s="52"/>
      <c r="CT7769" s="52"/>
      <c r="CU7769" s="33"/>
      <c r="CV7769" s="33"/>
    </row>
    <row r="7770" spans="74:100">
      <c r="BV7770" s="62"/>
      <c r="BW7770" s="62"/>
      <c r="BX7770" s="62"/>
      <c r="BY7770" s="62"/>
      <c r="BZ7770" s="62"/>
      <c r="CA7770" s="62"/>
      <c r="CB7770" s="62"/>
      <c r="CC7770" s="62"/>
      <c r="CD7770" s="62"/>
      <c r="CE7770" s="62"/>
      <c r="CF7770" s="62"/>
      <c r="CL7770" s="56" t="s">
        <v>5336</v>
      </c>
      <c r="CM7770" s="56" t="s">
        <v>3118</v>
      </c>
      <c r="CN7770" s="56" t="s">
        <v>3118</v>
      </c>
      <c r="CO7770" s="52"/>
      <c r="CP7770" s="52"/>
      <c r="CQ7770" s="52"/>
      <c r="CR7770" s="52"/>
      <c r="CS7770" s="52"/>
      <c r="CT7770" s="52"/>
      <c r="CU7770" s="33"/>
      <c r="CV7770" s="33"/>
    </row>
    <row r="7771" spans="74:100">
      <c r="BV7771" s="62"/>
      <c r="BW7771" s="62"/>
      <c r="BX7771" s="62"/>
      <c r="BY7771" s="62"/>
      <c r="BZ7771" s="62"/>
      <c r="CA7771" s="62"/>
      <c r="CB7771" s="62"/>
      <c r="CC7771" s="62"/>
      <c r="CD7771" s="62"/>
      <c r="CE7771" s="62"/>
      <c r="CF7771" s="62"/>
      <c r="CL7771" s="56" t="s">
        <v>19181</v>
      </c>
      <c r="CM7771" s="56"/>
      <c r="CN7771" s="56"/>
      <c r="CO7771" s="52"/>
      <c r="CP7771" s="52"/>
      <c r="CQ7771" s="52"/>
      <c r="CR7771" s="52"/>
      <c r="CS7771" s="52"/>
      <c r="CT7771" s="52"/>
      <c r="CU7771" s="33"/>
      <c r="CV7771" s="33"/>
    </row>
    <row r="7772" spans="74:100">
      <c r="BV7772" s="62"/>
      <c r="BW7772" s="62"/>
      <c r="BX7772" s="62"/>
      <c r="BY7772" s="62"/>
      <c r="BZ7772" s="62"/>
      <c r="CA7772" s="62"/>
      <c r="CB7772" s="62"/>
      <c r="CC7772" s="62"/>
      <c r="CD7772" s="62"/>
      <c r="CE7772" s="62"/>
      <c r="CF7772" s="62"/>
      <c r="CL7772" s="56" t="s">
        <v>1870</v>
      </c>
      <c r="CM7772" s="56" t="s">
        <v>215</v>
      </c>
      <c r="CN7772" s="56" t="s">
        <v>215</v>
      </c>
      <c r="CO7772" s="52"/>
      <c r="CP7772" s="52"/>
      <c r="CQ7772" s="52"/>
      <c r="CR7772" s="52"/>
      <c r="CS7772" s="52"/>
      <c r="CT7772" s="52"/>
      <c r="CU7772" s="33"/>
      <c r="CV7772" s="33"/>
    </row>
    <row r="7773" spans="74:100">
      <c r="BV7773" s="62"/>
      <c r="BW7773" s="62"/>
      <c r="BX7773" s="62"/>
      <c r="BY7773" s="62"/>
      <c r="BZ7773" s="62"/>
      <c r="CA7773" s="62"/>
      <c r="CB7773" s="62"/>
      <c r="CC7773" s="62"/>
      <c r="CD7773" s="62"/>
      <c r="CE7773" s="62"/>
      <c r="CF7773" s="62"/>
      <c r="CL7773" s="56" t="s">
        <v>22056</v>
      </c>
      <c r="CM7773" s="56"/>
      <c r="CN7773" s="56"/>
      <c r="CO7773" s="52"/>
      <c r="CP7773" s="52"/>
      <c r="CQ7773" s="52"/>
      <c r="CR7773" s="52"/>
      <c r="CS7773" s="52"/>
      <c r="CT7773" s="52"/>
      <c r="CU7773" s="33"/>
      <c r="CV7773" s="33"/>
    </row>
    <row r="7774" spans="74:100">
      <c r="BV7774" s="62"/>
      <c r="BW7774" s="62"/>
      <c r="BX7774" s="62"/>
      <c r="BY7774" s="62"/>
      <c r="BZ7774" s="62"/>
      <c r="CA7774" s="62"/>
      <c r="CB7774" s="62"/>
      <c r="CC7774" s="62"/>
      <c r="CD7774" s="62"/>
      <c r="CE7774" s="62"/>
      <c r="CF7774" s="62"/>
      <c r="CL7774" s="56" t="s">
        <v>5337</v>
      </c>
      <c r="CM7774" s="56" t="s">
        <v>3118</v>
      </c>
      <c r="CN7774" s="56" t="s">
        <v>3118</v>
      </c>
      <c r="CO7774" s="52"/>
      <c r="CP7774" s="52"/>
      <c r="CQ7774" s="52"/>
      <c r="CR7774" s="52"/>
      <c r="CS7774" s="52"/>
      <c r="CT7774" s="52"/>
      <c r="CU7774" s="33"/>
      <c r="CV7774" s="33"/>
    </row>
    <row r="7775" spans="74:100">
      <c r="BV7775" s="62"/>
      <c r="BW7775" s="62"/>
      <c r="BX7775" s="62"/>
      <c r="BY7775" s="62"/>
      <c r="BZ7775" s="62"/>
      <c r="CA7775" s="62"/>
      <c r="CB7775" s="62"/>
      <c r="CC7775" s="62"/>
      <c r="CD7775" s="62"/>
      <c r="CE7775" s="62"/>
      <c r="CF7775" s="62"/>
      <c r="CL7775" s="56" t="s">
        <v>19182</v>
      </c>
      <c r="CM7775" s="56"/>
      <c r="CN7775" s="56"/>
      <c r="CO7775" s="52"/>
      <c r="CP7775" s="52"/>
      <c r="CQ7775" s="52"/>
      <c r="CR7775" s="52"/>
      <c r="CS7775" s="52"/>
      <c r="CT7775" s="52"/>
      <c r="CU7775" s="33"/>
      <c r="CV7775" s="33"/>
    </row>
    <row r="7776" spans="74:100">
      <c r="BV7776" s="62"/>
      <c r="BW7776" s="62"/>
      <c r="BX7776" s="62"/>
      <c r="BY7776" s="62"/>
      <c r="BZ7776" s="62"/>
      <c r="CA7776" s="62"/>
      <c r="CB7776" s="62"/>
      <c r="CC7776" s="62"/>
      <c r="CD7776" s="62"/>
      <c r="CE7776" s="62"/>
      <c r="CF7776" s="62"/>
      <c r="CL7776" s="56" t="s">
        <v>1871</v>
      </c>
      <c r="CM7776" s="56" t="s">
        <v>216</v>
      </c>
      <c r="CN7776" s="56" t="s">
        <v>216</v>
      </c>
      <c r="CO7776" s="52"/>
      <c r="CP7776" s="52"/>
      <c r="CQ7776" s="52"/>
      <c r="CR7776" s="52"/>
      <c r="CS7776" s="52"/>
      <c r="CT7776" s="52"/>
      <c r="CU7776" s="33"/>
      <c r="CV7776" s="33"/>
    </row>
    <row r="7777" spans="74:100">
      <c r="BV7777" s="62"/>
      <c r="BW7777" s="62"/>
      <c r="BX7777" s="62"/>
      <c r="BY7777" s="62"/>
      <c r="BZ7777" s="62"/>
      <c r="CA7777" s="62"/>
      <c r="CB7777" s="62"/>
      <c r="CC7777" s="62"/>
      <c r="CD7777" s="62"/>
      <c r="CE7777" s="62"/>
      <c r="CF7777" s="62"/>
      <c r="CL7777" s="56" t="s">
        <v>22057</v>
      </c>
      <c r="CM7777" s="56"/>
      <c r="CN7777" s="56"/>
      <c r="CO7777" s="52"/>
      <c r="CP7777" s="52"/>
      <c r="CQ7777" s="52"/>
      <c r="CR7777" s="52"/>
      <c r="CS7777" s="52"/>
      <c r="CT7777" s="52"/>
      <c r="CU7777" s="33"/>
      <c r="CV7777" s="33"/>
    </row>
    <row r="7778" spans="74:100">
      <c r="BV7778" s="62"/>
      <c r="BW7778" s="62"/>
      <c r="BX7778" s="62"/>
      <c r="BY7778" s="62"/>
      <c r="BZ7778" s="62"/>
      <c r="CA7778" s="62"/>
      <c r="CB7778" s="62"/>
      <c r="CC7778" s="62"/>
      <c r="CD7778" s="62"/>
      <c r="CE7778" s="62"/>
      <c r="CF7778" s="62"/>
      <c r="CL7778" s="56" t="s">
        <v>27959</v>
      </c>
      <c r="CM7778" s="56" t="s">
        <v>3118</v>
      </c>
      <c r="CN7778" s="56" t="s">
        <v>3118</v>
      </c>
      <c r="CO7778" s="52"/>
      <c r="CP7778" s="52"/>
      <c r="CQ7778" s="52"/>
      <c r="CR7778" s="52"/>
      <c r="CS7778" s="52"/>
      <c r="CT7778" s="52"/>
      <c r="CU7778" s="33"/>
      <c r="CV7778" s="33"/>
    </row>
    <row r="7779" spans="74:100">
      <c r="BV7779" s="62"/>
      <c r="BW7779" s="62"/>
      <c r="BX7779" s="62"/>
      <c r="BY7779" s="62"/>
      <c r="BZ7779" s="62"/>
      <c r="CA7779" s="62"/>
      <c r="CB7779" s="62"/>
      <c r="CC7779" s="62"/>
      <c r="CD7779" s="62"/>
      <c r="CE7779" s="62"/>
      <c r="CF7779" s="62"/>
      <c r="CL7779" s="56" t="s">
        <v>27960</v>
      </c>
      <c r="CM7779" s="56"/>
      <c r="CN7779" s="56"/>
      <c r="CO7779" s="52"/>
      <c r="CP7779" s="52"/>
      <c r="CQ7779" s="52"/>
      <c r="CR7779" s="52"/>
      <c r="CS7779" s="52"/>
      <c r="CT7779" s="52"/>
      <c r="CU7779" s="33"/>
      <c r="CV7779" s="33"/>
    </row>
    <row r="7780" spans="74:100">
      <c r="BV7780" s="62"/>
      <c r="BW7780" s="62"/>
      <c r="BX7780" s="62"/>
      <c r="BY7780" s="62"/>
      <c r="BZ7780" s="62"/>
      <c r="CA7780" s="62"/>
      <c r="CB7780" s="62"/>
      <c r="CC7780" s="62"/>
      <c r="CD7780" s="62"/>
      <c r="CE7780" s="62"/>
      <c r="CF7780" s="62"/>
      <c r="CL7780" s="56" t="s">
        <v>27961</v>
      </c>
      <c r="CM7780" s="56" t="s">
        <v>217</v>
      </c>
      <c r="CN7780" s="56" t="s">
        <v>217</v>
      </c>
      <c r="CO7780" s="52"/>
      <c r="CP7780" s="52"/>
      <c r="CQ7780" s="52"/>
      <c r="CR7780" s="52"/>
      <c r="CS7780" s="52"/>
      <c r="CT7780" s="52"/>
      <c r="CU7780" s="33"/>
      <c r="CV7780" s="33"/>
    </row>
    <row r="7781" spans="74:100">
      <c r="BV7781" s="62"/>
      <c r="BW7781" s="62"/>
      <c r="BX7781" s="62"/>
      <c r="BY7781" s="62"/>
      <c r="BZ7781" s="62"/>
      <c r="CA7781" s="62"/>
      <c r="CB7781" s="62"/>
      <c r="CC7781" s="62"/>
      <c r="CD7781" s="62"/>
      <c r="CE7781" s="62"/>
      <c r="CF7781" s="62"/>
      <c r="CL7781" s="56" t="s">
        <v>27962</v>
      </c>
      <c r="CM7781" s="56"/>
      <c r="CN7781" s="56"/>
      <c r="CO7781" s="52"/>
      <c r="CP7781" s="52"/>
      <c r="CQ7781" s="52"/>
      <c r="CR7781" s="52"/>
      <c r="CS7781" s="52"/>
      <c r="CT7781" s="52"/>
      <c r="CU7781" s="33"/>
      <c r="CV7781" s="33"/>
    </row>
    <row r="7782" spans="74:100">
      <c r="BV7782" s="62"/>
      <c r="BW7782" s="62"/>
      <c r="BX7782" s="62"/>
      <c r="BY7782" s="62"/>
      <c r="BZ7782" s="62"/>
      <c r="CA7782" s="62"/>
      <c r="CB7782" s="62"/>
      <c r="CC7782" s="62"/>
      <c r="CD7782" s="62"/>
      <c r="CE7782" s="62"/>
      <c r="CF7782" s="62"/>
      <c r="CL7782" s="56" t="s">
        <v>27963</v>
      </c>
      <c r="CM7782" s="56" t="s">
        <v>3118</v>
      </c>
      <c r="CN7782" s="56" t="s">
        <v>3118</v>
      </c>
      <c r="CO7782" s="52"/>
      <c r="CP7782" s="52"/>
      <c r="CQ7782" s="52"/>
      <c r="CR7782" s="52"/>
      <c r="CS7782" s="52"/>
      <c r="CT7782" s="52"/>
      <c r="CU7782" s="33"/>
      <c r="CV7782" s="33"/>
    </row>
    <row r="7783" spans="74:100">
      <c r="BV7783" s="62"/>
      <c r="BW7783" s="62"/>
      <c r="BX7783" s="62"/>
      <c r="BY7783" s="62"/>
      <c r="BZ7783" s="62"/>
      <c r="CA7783" s="62"/>
      <c r="CB7783" s="62"/>
      <c r="CC7783" s="62"/>
      <c r="CD7783" s="62"/>
      <c r="CE7783" s="62"/>
      <c r="CF7783" s="62"/>
      <c r="CL7783" s="56" t="s">
        <v>19183</v>
      </c>
      <c r="CM7783" s="56"/>
      <c r="CN7783" s="56"/>
      <c r="CO7783" s="52"/>
      <c r="CP7783" s="52"/>
      <c r="CQ7783" s="52"/>
      <c r="CR7783" s="52"/>
      <c r="CS7783" s="52"/>
      <c r="CT7783" s="52"/>
      <c r="CU7783" s="33"/>
      <c r="CV7783" s="33"/>
    </row>
    <row r="7784" spans="74:100">
      <c r="BV7784" s="62"/>
      <c r="BW7784" s="62"/>
      <c r="BX7784" s="62"/>
      <c r="BY7784" s="62"/>
      <c r="BZ7784" s="62"/>
      <c r="CA7784" s="62"/>
      <c r="CB7784" s="62"/>
      <c r="CC7784" s="62"/>
      <c r="CD7784" s="62"/>
      <c r="CE7784" s="62"/>
      <c r="CF7784" s="62"/>
      <c r="CL7784" s="56" t="s">
        <v>27964</v>
      </c>
      <c r="CM7784" s="56" t="s">
        <v>217</v>
      </c>
      <c r="CN7784" s="56" t="s">
        <v>217</v>
      </c>
      <c r="CO7784" s="52"/>
      <c r="CP7784" s="52"/>
      <c r="CQ7784" s="52"/>
      <c r="CR7784" s="52"/>
      <c r="CS7784" s="52"/>
      <c r="CT7784" s="52"/>
      <c r="CU7784" s="33"/>
      <c r="CV7784" s="33"/>
    </row>
    <row r="7785" spans="74:100">
      <c r="BV7785" s="62"/>
      <c r="BW7785" s="62"/>
      <c r="BX7785" s="62"/>
      <c r="BY7785" s="62"/>
      <c r="BZ7785" s="62"/>
      <c r="CA7785" s="62"/>
      <c r="CB7785" s="62"/>
      <c r="CC7785" s="62"/>
      <c r="CD7785" s="62"/>
      <c r="CE7785" s="62"/>
      <c r="CF7785" s="62"/>
      <c r="CL7785" s="56" t="s">
        <v>19183</v>
      </c>
      <c r="CM7785" s="56"/>
      <c r="CN7785" s="56"/>
      <c r="CO7785" s="52"/>
      <c r="CP7785" s="52"/>
      <c r="CQ7785" s="52"/>
      <c r="CR7785" s="52"/>
      <c r="CS7785" s="52"/>
      <c r="CT7785" s="52"/>
      <c r="CU7785" s="33"/>
      <c r="CV7785" s="33"/>
    </row>
    <row r="7786" spans="74:100">
      <c r="BV7786" s="62"/>
      <c r="BW7786" s="62"/>
      <c r="BX7786" s="62"/>
      <c r="BY7786" s="62"/>
      <c r="BZ7786" s="62"/>
      <c r="CA7786" s="62"/>
      <c r="CB7786" s="62"/>
      <c r="CC7786" s="62"/>
      <c r="CD7786" s="62"/>
      <c r="CE7786" s="62"/>
      <c r="CF7786" s="62"/>
      <c r="CL7786" s="56" t="s">
        <v>5338</v>
      </c>
      <c r="CM7786" s="56" t="s">
        <v>3118</v>
      </c>
      <c r="CN7786" s="56" t="s">
        <v>3118</v>
      </c>
      <c r="CO7786" s="52"/>
      <c r="CP7786" s="52"/>
      <c r="CQ7786" s="52"/>
      <c r="CR7786" s="52"/>
      <c r="CS7786" s="52"/>
      <c r="CT7786" s="52"/>
      <c r="CU7786" s="33"/>
      <c r="CV7786" s="33"/>
    </row>
    <row r="7787" spans="74:100">
      <c r="BV7787" s="62"/>
      <c r="BW7787" s="62"/>
      <c r="BX7787" s="62"/>
      <c r="BY7787" s="62"/>
      <c r="BZ7787" s="62"/>
      <c r="CA7787" s="62"/>
      <c r="CB7787" s="62"/>
      <c r="CC7787" s="62"/>
      <c r="CD7787" s="62"/>
      <c r="CE7787" s="62"/>
      <c r="CF7787" s="62"/>
      <c r="CL7787" s="56" t="s">
        <v>19184</v>
      </c>
      <c r="CM7787" s="56"/>
      <c r="CN7787" s="56"/>
      <c r="CO7787" s="52"/>
      <c r="CP7787" s="52"/>
      <c r="CQ7787" s="52"/>
      <c r="CR7787" s="52"/>
      <c r="CS7787" s="52"/>
      <c r="CT7787" s="52"/>
      <c r="CU7787" s="33"/>
      <c r="CV7787" s="33"/>
    </row>
    <row r="7788" spans="74:100">
      <c r="BV7788" s="62"/>
      <c r="BW7788" s="62"/>
      <c r="BX7788" s="62"/>
      <c r="BY7788" s="62"/>
      <c r="BZ7788" s="62"/>
      <c r="CA7788" s="62"/>
      <c r="CB7788" s="62"/>
      <c r="CC7788" s="62"/>
      <c r="CD7788" s="62"/>
      <c r="CE7788" s="62"/>
      <c r="CF7788" s="62"/>
      <c r="CL7788" s="56" t="s">
        <v>5339</v>
      </c>
      <c r="CM7788" s="56" t="s">
        <v>217</v>
      </c>
      <c r="CN7788" s="56" t="s">
        <v>217</v>
      </c>
      <c r="CO7788" s="52"/>
      <c r="CP7788" s="52"/>
      <c r="CQ7788" s="52"/>
      <c r="CR7788" s="52"/>
      <c r="CS7788" s="52"/>
      <c r="CT7788" s="52"/>
      <c r="CU7788" s="33"/>
      <c r="CV7788" s="33"/>
    </row>
    <row r="7789" spans="74:100">
      <c r="BV7789" s="62"/>
      <c r="BW7789" s="62"/>
      <c r="BX7789" s="62"/>
      <c r="BY7789" s="62"/>
      <c r="BZ7789" s="62"/>
      <c r="CA7789" s="62"/>
      <c r="CB7789" s="62"/>
      <c r="CC7789" s="62"/>
      <c r="CD7789" s="62"/>
      <c r="CE7789" s="62"/>
      <c r="CF7789" s="62"/>
      <c r="CL7789" s="56" t="s">
        <v>19185</v>
      </c>
      <c r="CM7789" s="56"/>
      <c r="CN7789" s="56"/>
      <c r="CO7789" s="52"/>
      <c r="CP7789" s="52"/>
      <c r="CQ7789" s="52"/>
      <c r="CR7789" s="52"/>
      <c r="CS7789" s="52"/>
      <c r="CT7789" s="52"/>
      <c r="CU7789" s="33"/>
      <c r="CV7789" s="33"/>
    </row>
    <row r="7790" spans="74:100">
      <c r="BV7790" s="62"/>
      <c r="BW7790" s="62"/>
      <c r="BX7790" s="62"/>
      <c r="BY7790" s="62"/>
      <c r="BZ7790" s="62"/>
      <c r="CA7790" s="62"/>
      <c r="CB7790" s="62"/>
      <c r="CC7790" s="62"/>
      <c r="CD7790" s="62"/>
      <c r="CE7790" s="62"/>
      <c r="CF7790" s="62"/>
      <c r="CL7790" s="56" t="s">
        <v>5340</v>
      </c>
      <c r="CM7790" s="56" t="s">
        <v>217</v>
      </c>
      <c r="CN7790" s="56" t="s">
        <v>217</v>
      </c>
      <c r="CO7790" s="52"/>
      <c r="CP7790" s="52"/>
      <c r="CQ7790" s="52"/>
      <c r="CR7790" s="52"/>
      <c r="CS7790" s="52"/>
      <c r="CT7790" s="52"/>
      <c r="CU7790" s="33"/>
      <c r="CV7790" s="33"/>
    </row>
    <row r="7791" spans="74:100">
      <c r="BV7791" s="62"/>
      <c r="BW7791" s="62"/>
      <c r="BX7791" s="62"/>
      <c r="BY7791" s="62"/>
      <c r="BZ7791" s="62"/>
      <c r="CA7791" s="62"/>
      <c r="CB7791" s="62"/>
      <c r="CC7791" s="62"/>
      <c r="CD7791" s="62"/>
      <c r="CE7791" s="62"/>
      <c r="CF7791" s="62"/>
      <c r="CL7791" s="56" t="s">
        <v>19186</v>
      </c>
      <c r="CM7791" s="56"/>
      <c r="CN7791" s="56"/>
      <c r="CO7791" s="52"/>
      <c r="CP7791" s="52"/>
      <c r="CQ7791" s="52"/>
      <c r="CR7791" s="52"/>
      <c r="CS7791" s="52"/>
      <c r="CT7791" s="52"/>
      <c r="CU7791" s="33"/>
      <c r="CV7791" s="33"/>
    </row>
    <row r="7792" spans="74:100">
      <c r="BV7792" s="62"/>
      <c r="BW7792" s="62"/>
      <c r="BX7792" s="62"/>
      <c r="BY7792" s="62"/>
      <c r="BZ7792" s="62"/>
      <c r="CA7792" s="62"/>
      <c r="CB7792" s="62"/>
      <c r="CC7792" s="62"/>
      <c r="CD7792" s="62"/>
      <c r="CE7792" s="62"/>
      <c r="CF7792" s="62"/>
      <c r="CL7792" s="56" t="s">
        <v>5341</v>
      </c>
      <c r="CM7792" s="56" t="s">
        <v>217</v>
      </c>
      <c r="CN7792" s="56" t="s">
        <v>217</v>
      </c>
      <c r="CO7792" s="52"/>
      <c r="CP7792" s="52"/>
      <c r="CQ7792" s="52"/>
      <c r="CR7792" s="52"/>
      <c r="CS7792" s="52"/>
      <c r="CT7792" s="52"/>
      <c r="CU7792" s="33"/>
      <c r="CV7792" s="33"/>
    </row>
    <row r="7793" spans="74:100">
      <c r="BV7793" s="62"/>
      <c r="BW7793" s="62"/>
      <c r="BX7793" s="62"/>
      <c r="BY7793" s="62"/>
      <c r="BZ7793" s="62"/>
      <c r="CA7793" s="62"/>
      <c r="CB7793" s="62"/>
      <c r="CC7793" s="62"/>
      <c r="CD7793" s="62"/>
      <c r="CE7793" s="62"/>
      <c r="CF7793" s="62"/>
      <c r="CL7793" s="56" t="s">
        <v>19187</v>
      </c>
      <c r="CM7793" s="56"/>
      <c r="CN7793" s="56"/>
      <c r="CO7793" s="52"/>
      <c r="CP7793" s="52"/>
      <c r="CQ7793" s="52"/>
      <c r="CR7793" s="52"/>
      <c r="CS7793" s="52"/>
      <c r="CT7793" s="52"/>
      <c r="CU7793" s="33"/>
      <c r="CV7793" s="33"/>
    </row>
    <row r="7794" spans="74:100">
      <c r="BV7794" s="62"/>
      <c r="BW7794" s="62"/>
      <c r="BX7794" s="62"/>
      <c r="BY7794" s="62"/>
      <c r="BZ7794" s="62"/>
      <c r="CA7794" s="62"/>
      <c r="CB7794" s="62"/>
      <c r="CC7794" s="62"/>
      <c r="CD7794" s="62"/>
      <c r="CE7794" s="62"/>
      <c r="CF7794" s="62"/>
      <c r="CL7794" s="56" t="s">
        <v>5342</v>
      </c>
      <c r="CM7794" s="56" t="s">
        <v>217</v>
      </c>
      <c r="CN7794" s="56" t="s">
        <v>217</v>
      </c>
      <c r="CO7794" s="52"/>
      <c r="CP7794" s="52"/>
      <c r="CQ7794" s="52"/>
      <c r="CR7794" s="52"/>
      <c r="CS7794" s="52"/>
      <c r="CT7794" s="52"/>
      <c r="CU7794" s="33"/>
      <c r="CV7794" s="33"/>
    </row>
    <row r="7795" spans="74:100">
      <c r="BV7795" s="62"/>
      <c r="BW7795" s="62"/>
      <c r="BX7795" s="62"/>
      <c r="BY7795" s="62"/>
      <c r="BZ7795" s="62"/>
      <c r="CA7795" s="62"/>
      <c r="CB7795" s="62"/>
      <c r="CC7795" s="62"/>
      <c r="CD7795" s="62"/>
      <c r="CE7795" s="62"/>
      <c r="CF7795" s="62"/>
      <c r="CL7795" s="56" t="s">
        <v>19188</v>
      </c>
      <c r="CM7795" s="56"/>
      <c r="CN7795" s="56"/>
      <c r="CO7795" s="52"/>
      <c r="CP7795" s="52"/>
      <c r="CQ7795" s="52"/>
      <c r="CR7795" s="52"/>
      <c r="CS7795" s="52"/>
      <c r="CT7795" s="52"/>
      <c r="CU7795" s="33"/>
      <c r="CV7795" s="33"/>
    </row>
    <row r="7796" spans="74:100">
      <c r="BV7796" s="62"/>
      <c r="BW7796" s="62"/>
      <c r="BX7796" s="62"/>
      <c r="BY7796" s="62"/>
      <c r="BZ7796" s="62"/>
      <c r="CA7796" s="62"/>
      <c r="CB7796" s="62"/>
      <c r="CC7796" s="62"/>
      <c r="CD7796" s="62"/>
      <c r="CE7796" s="62"/>
      <c r="CF7796" s="62"/>
      <c r="CL7796" s="56" t="s">
        <v>5343</v>
      </c>
      <c r="CM7796" s="56" t="s">
        <v>217</v>
      </c>
      <c r="CN7796" s="56" t="s">
        <v>217</v>
      </c>
      <c r="CO7796" s="52"/>
      <c r="CP7796" s="52"/>
      <c r="CQ7796" s="52"/>
      <c r="CR7796" s="52"/>
      <c r="CS7796" s="52"/>
      <c r="CT7796" s="52"/>
      <c r="CU7796" s="33"/>
      <c r="CV7796" s="33"/>
    </row>
    <row r="7797" spans="74:100">
      <c r="BV7797" s="62"/>
      <c r="BW7797" s="62"/>
      <c r="BX7797" s="62"/>
      <c r="BY7797" s="62"/>
      <c r="BZ7797" s="62"/>
      <c r="CA7797" s="62"/>
      <c r="CB7797" s="62"/>
      <c r="CC7797" s="62"/>
      <c r="CD7797" s="62"/>
      <c r="CE7797" s="62"/>
      <c r="CF7797" s="62"/>
      <c r="CL7797" s="56" t="s">
        <v>19189</v>
      </c>
      <c r="CM7797" s="56"/>
      <c r="CN7797" s="56"/>
      <c r="CO7797" s="52"/>
      <c r="CP7797" s="52"/>
      <c r="CQ7797" s="52"/>
      <c r="CR7797" s="52"/>
      <c r="CS7797" s="52"/>
      <c r="CT7797" s="52"/>
      <c r="CU7797" s="33"/>
      <c r="CV7797" s="33"/>
    </row>
    <row r="7798" spans="74:100">
      <c r="BV7798" s="62"/>
      <c r="BW7798" s="62"/>
      <c r="BX7798" s="62"/>
      <c r="BY7798" s="62"/>
      <c r="BZ7798" s="62"/>
      <c r="CA7798" s="62"/>
      <c r="CB7798" s="62"/>
      <c r="CC7798" s="62"/>
      <c r="CD7798" s="62"/>
      <c r="CE7798" s="62"/>
      <c r="CF7798" s="62"/>
      <c r="CL7798" s="56" t="s">
        <v>5344</v>
      </c>
      <c r="CM7798" s="56" t="s">
        <v>3118</v>
      </c>
      <c r="CN7798" s="56" t="s">
        <v>3118</v>
      </c>
      <c r="CO7798" s="52"/>
      <c r="CP7798" s="52"/>
      <c r="CQ7798" s="52"/>
      <c r="CR7798" s="52"/>
      <c r="CS7798" s="52"/>
      <c r="CT7798" s="52"/>
      <c r="CU7798" s="33"/>
      <c r="CV7798" s="33"/>
    </row>
    <row r="7799" spans="74:100">
      <c r="BV7799" s="62"/>
      <c r="BW7799" s="62"/>
      <c r="BX7799" s="62"/>
      <c r="BY7799" s="62"/>
      <c r="BZ7799" s="62"/>
      <c r="CA7799" s="62"/>
      <c r="CB7799" s="62"/>
      <c r="CC7799" s="62"/>
      <c r="CD7799" s="62"/>
      <c r="CE7799" s="62"/>
      <c r="CF7799" s="62"/>
      <c r="CL7799" s="56" t="s">
        <v>19190</v>
      </c>
      <c r="CM7799" s="56"/>
      <c r="CN7799" s="56"/>
      <c r="CO7799" s="52"/>
      <c r="CP7799" s="52"/>
      <c r="CQ7799" s="52"/>
      <c r="CR7799" s="52"/>
      <c r="CS7799" s="52"/>
      <c r="CT7799" s="52"/>
      <c r="CU7799" s="33"/>
      <c r="CV7799" s="33"/>
    </row>
    <row r="7800" spans="74:100">
      <c r="BV7800" s="62"/>
      <c r="BW7800" s="62"/>
      <c r="BX7800" s="62"/>
      <c r="BY7800" s="62"/>
      <c r="BZ7800" s="62"/>
      <c r="CA7800" s="62"/>
      <c r="CB7800" s="62"/>
      <c r="CC7800" s="62"/>
      <c r="CD7800" s="62"/>
      <c r="CE7800" s="62"/>
      <c r="CF7800" s="62"/>
      <c r="CL7800" s="56" t="s">
        <v>12199</v>
      </c>
      <c r="CM7800" s="56" t="s">
        <v>213</v>
      </c>
      <c r="CN7800" s="56" t="s">
        <v>213</v>
      </c>
      <c r="CO7800" s="52"/>
      <c r="CP7800" s="52"/>
      <c r="CQ7800" s="52"/>
      <c r="CR7800" s="52"/>
      <c r="CS7800" s="52"/>
      <c r="CT7800" s="52"/>
      <c r="CU7800" s="33"/>
      <c r="CV7800" s="33"/>
    </row>
    <row r="7801" spans="74:100">
      <c r="BV7801" s="62"/>
      <c r="BW7801" s="62"/>
      <c r="BX7801" s="62"/>
      <c r="BY7801" s="62"/>
      <c r="BZ7801" s="62"/>
      <c r="CA7801" s="62"/>
      <c r="CB7801" s="62"/>
      <c r="CC7801" s="62"/>
      <c r="CD7801" s="62"/>
      <c r="CE7801" s="62"/>
      <c r="CF7801" s="62"/>
      <c r="CL7801" s="56" t="s">
        <v>22063</v>
      </c>
      <c r="CM7801" s="56"/>
      <c r="CN7801" s="56"/>
      <c r="CO7801" s="52"/>
      <c r="CP7801" s="52"/>
      <c r="CQ7801" s="52"/>
      <c r="CR7801" s="52"/>
      <c r="CS7801" s="52"/>
      <c r="CT7801" s="52"/>
      <c r="CU7801" s="33"/>
      <c r="CV7801" s="33"/>
    </row>
    <row r="7802" spans="74:100">
      <c r="BV7802" s="62"/>
      <c r="BW7802" s="62"/>
      <c r="BX7802" s="62"/>
      <c r="BY7802" s="62"/>
      <c r="BZ7802" s="62"/>
      <c r="CA7802" s="62"/>
      <c r="CB7802" s="62"/>
      <c r="CC7802" s="62"/>
      <c r="CD7802" s="62"/>
      <c r="CE7802" s="62"/>
      <c r="CF7802" s="62"/>
      <c r="CL7802" s="56" t="s">
        <v>27965</v>
      </c>
      <c r="CM7802" s="56" t="s">
        <v>3118</v>
      </c>
      <c r="CN7802" s="56" t="s">
        <v>3118</v>
      </c>
      <c r="CO7802" s="52"/>
      <c r="CP7802" s="52"/>
      <c r="CQ7802" s="52"/>
      <c r="CR7802" s="52"/>
      <c r="CS7802" s="52"/>
      <c r="CT7802" s="52"/>
      <c r="CU7802" s="33"/>
      <c r="CV7802" s="33"/>
    </row>
    <row r="7803" spans="74:100">
      <c r="BV7803" s="62"/>
      <c r="BW7803" s="62"/>
      <c r="BX7803" s="62"/>
      <c r="BY7803" s="62"/>
      <c r="BZ7803" s="62"/>
      <c r="CA7803" s="62"/>
      <c r="CB7803" s="62"/>
      <c r="CC7803" s="62"/>
      <c r="CD7803" s="62"/>
      <c r="CE7803" s="62"/>
      <c r="CF7803" s="62"/>
      <c r="CL7803" s="56" t="s">
        <v>27966</v>
      </c>
      <c r="CM7803" s="56"/>
      <c r="CN7803" s="56"/>
      <c r="CO7803" s="52"/>
      <c r="CP7803" s="52"/>
      <c r="CQ7803" s="52"/>
      <c r="CR7803" s="52"/>
      <c r="CS7803" s="52"/>
      <c r="CT7803" s="52"/>
      <c r="CU7803" s="33"/>
      <c r="CV7803" s="33"/>
    </row>
    <row r="7804" spans="74:100">
      <c r="BV7804" s="62"/>
      <c r="BW7804" s="62"/>
      <c r="BX7804" s="62"/>
      <c r="BY7804" s="62"/>
      <c r="BZ7804" s="62"/>
      <c r="CA7804" s="62"/>
      <c r="CB7804" s="62"/>
      <c r="CC7804" s="62"/>
      <c r="CD7804" s="62"/>
      <c r="CE7804" s="62"/>
      <c r="CF7804" s="62"/>
      <c r="CL7804" s="56" t="s">
        <v>1878</v>
      </c>
      <c r="CM7804" s="56" t="s">
        <v>213</v>
      </c>
      <c r="CN7804" s="56" t="s">
        <v>213</v>
      </c>
      <c r="CO7804" s="52"/>
      <c r="CP7804" s="52"/>
      <c r="CQ7804" s="52"/>
      <c r="CR7804" s="52"/>
      <c r="CS7804" s="52"/>
      <c r="CT7804" s="52"/>
      <c r="CU7804" s="33"/>
      <c r="CV7804" s="33"/>
    </row>
    <row r="7805" spans="74:100">
      <c r="BV7805" s="62"/>
      <c r="BW7805" s="62"/>
      <c r="BX7805" s="62"/>
      <c r="BY7805" s="62"/>
      <c r="BZ7805" s="62"/>
      <c r="CA7805" s="62"/>
      <c r="CB7805" s="62"/>
      <c r="CC7805" s="62"/>
      <c r="CD7805" s="62"/>
      <c r="CE7805" s="62"/>
      <c r="CF7805" s="62"/>
      <c r="CL7805" s="56" t="s">
        <v>22064</v>
      </c>
      <c r="CM7805" s="56"/>
      <c r="CN7805" s="56"/>
      <c r="CO7805" s="52"/>
      <c r="CP7805" s="52"/>
      <c r="CQ7805" s="52"/>
      <c r="CR7805" s="52"/>
      <c r="CS7805" s="52"/>
      <c r="CT7805" s="52"/>
      <c r="CU7805" s="33"/>
      <c r="CV7805" s="33"/>
    </row>
    <row r="7806" spans="74:100">
      <c r="BV7806" s="62"/>
      <c r="BW7806" s="62"/>
      <c r="BX7806" s="62"/>
      <c r="BY7806" s="62"/>
      <c r="BZ7806" s="62"/>
      <c r="CA7806" s="62"/>
      <c r="CB7806" s="62"/>
      <c r="CC7806" s="62"/>
      <c r="CD7806" s="62"/>
      <c r="CE7806" s="62"/>
      <c r="CF7806" s="62"/>
      <c r="CL7806" s="56" t="s">
        <v>27967</v>
      </c>
      <c r="CM7806" s="56" t="s">
        <v>217</v>
      </c>
      <c r="CN7806" s="56" t="s">
        <v>217</v>
      </c>
      <c r="CO7806" s="52"/>
      <c r="CP7806" s="52"/>
      <c r="CQ7806" s="52"/>
      <c r="CR7806" s="52"/>
      <c r="CS7806" s="52"/>
      <c r="CT7806" s="52"/>
      <c r="CU7806" s="33"/>
      <c r="CV7806" s="33"/>
    </row>
    <row r="7807" spans="74:100">
      <c r="BV7807" s="62"/>
      <c r="BW7807" s="62"/>
      <c r="BX7807" s="62"/>
      <c r="BY7807" s="62"/>
      <c r="BZ7807" s="62"/>
      <c r="CA7807" s="62"/>
      <c r="CB7807" s="62"/>
      <c r="CC7807" s="62"/>
      <c r="CD7807" s="62"/>
      <c r="CE7807" s="62"/>
      <c r="CF7807" s="62"/>
      <c r="CL7807" s="56" t="s">
        <v>27968</v>
      </c>
      <c r="CM7807" s="56"/>
      <c r="CN7807" s="56"/>
      <c r="CO7807" s="52"/>
      <c r="CP7807" s="52"/>
      <c r="CQ7807" s="52"/>
      <c r="CR7807" s="52"/>
      <c r="CS7807" s="52"/>
      <c r="CT7807" s="52"/>
      <c r="CU7807" s="33"/>
      <c r="CV7807" s="33"/>
    </row>
    <row r="7808" spans="74:100">
      <c r="BV7808" s="62"/>
      <c r="BW7808" s="62"/>
      <c r="BX7808" s="62"/>
      <c r="BY7808" s="62"/>
      <c r="BZ7808" s="62"/>
      <c r="CA7808" s="62"/>
      <c r="CB7808" s="62"/>
      <c r="CC7808" s="62"/>
      <c r="CD7808" s="62"/>
      <c r="CE7808" s="62"/>
      <c r="CF7808" s="62"/>
      <c r="CL7808" s="56" t="s">
        <v>1879</v>
      </c>
      <c r="CM7808" s="56" t="s">
        <v>213</v>
      </c>
      <c r="CN7808" s="56" t="s">
        <v>213</v>
      </c>
      <c r="CO7808" s="52"/>
      <c r="CP7808" s="52"/>
      <c r="CQ7808" s="52"/>
      <c r="CR7808" s="52"/>
      <c r="CS7808" s="52"/>
      <c r="CT7808" s="52"/>
      <c r="CU7808" s="33"/>
      <c r="CV7808" s="33"/>
    </row>
    <row r="7809" spans="74:100">
      <c r="BV7809" s="62"/>
      <c r="BW7809" s="62"/>
      <c r="BX7809" s="62"/>
      <c r="BY7809" s="62"/>
      <c r="BZ7809" s="62"/>
      <c r="CA7809" s="62"/>
      <c r="CB7809" s="62"/>
      <c r="CC7809" s="62"/>
      <c r="CD7809" s="62"/>
      <c r="CE7809" s="62"/>
      <c r="CF7809" s="62"/>
      <c r="CL7809" s="56" t="s">
        <v>22065</v>
      </c>
      <c r="CM7809" s="56"/>
      <c r="CN7809" s="56"/>
      <c r="CO7809" s="52"/>
      <c r="CP7809" s="52"/>
      <c r="CQ7809" s="52"/>
      <c r="CR7809" s="52"/>
      <c r="CS7809" s="52"/>
      <c r="CT7809" s="52"/>
      <c r="CU7809" s="33"/>
      <c r="CV7809" s="33"/>
    </row>
    <row r="7810" spans="74:100">
      <c r="BV7810" s="62"/>
      <c r="BW7810" s="62"/>
      <c r="BX7810" s="62"/>
      <c r="BY7810" s="62"/>
      <c r="BZ7810" s="62"/>
      <c r="CA7810" s="62"/>
      <c r="CB7810" s="62"/>
      <c r="CC7810" s="62"/>
      <c r="CD7810" s="62"/>
      <c r="CE7810" s="62"/>
      <c r="CF7810" s="62"/>
      <c r="CL7810" s="56" t="s">
        <v>5345</v>
      </c>
      <c r="CM7810" s="56" t="s">
        <v>217</v>
      </c>
      <c r="CN7810" s="56" t="s">
        <v>217</v>
      </c>
      <c r="CO7810" s="52"/>
      <c r="CP7810" s="52"/>
      <c r="CQ7810" s="52"/>
      <c r="CR7810" s="52"/>
      <c r="CS7810" s="52"/>
      <c r="CT7810" s="52"/>
      <c r="CU7810" s="33"/>
      <c r="CV7810" s="33"/>
    </row>
    <row r="7811" spans="74:100">
      <c r="BV7811" s="62"/>
      <c r="BW7811" s="62"/>
      <c r="BX7811" s="62"/>
      <c r="BY7811" s="62"/>
      <c r="BZ7811" s="62"/>
      <c r="CA7811" s="62"/>
      <c r="CB7811" s="62"/>
      <c r="CC7811" s="62"/>
      <c r="CD7811" s="62"/>
      <c r="CE7811" s="62"/>
      <c r="CF7811" s="62"/>
      <c r="CL7811" s="56" t="s">
        <v>19191</v>
      </c>
      <c r="CM7811" s="56"/>
      <c r="CN7811" s="56"/>
      <c r="CO7811" s="52"/>
      <c r="CP7811" s="52"/>
      <c r="CQ7811" s="52"/>
      <c r="CR7811" s="52"/>
      <c r="CS7811" s="52"/>
      <c r="CT7811" s="52"/>
      <c r="CU7811" s="33"/>
      <c r="CV7811" s="33"/>
    </row>
    <row r="7812" spans="74:100">
      <c r="BV7812" s="62"/>
      <c r="BW7812" s="62"/>
      <c r="BX7812" s="62"/>
      <c r="BY7812" s="62"/>
      <c r="BZ7812" s="62"/>
      <c r="CA7812" s="62"/>
      <c r="CB7812" s="62"/>
      <c r="CC7812" s="62"/>
      <c r="CD7812" s="62"/>
      <c r="CE7812" s="62"/>
      <c r="CF7812" s="62"/>
      <c r="CL7812" s="56" t="s">
        <v>1880</v>
      </c>
      <c r="CM7812" s="56" t="s">
        <v>216</v>
      </c>
      <c r="CN7812" s="56" t="s">
        <v>216</v>
      </c>
      <c r="CO7812" s="52"/>
      <c r="CP7812" s="52"/>
      <c r="CQ7812" s="52"/>
      <c r="CR7812" s="52"/>
      <c r="CS7812" s="52"/>
      <c r="CT7812" s="52"/>
      <c r="CU7812" s="33"/>
      <c r="CV7812" s="33"/>
    </row>
    <row r="7813" spans="74:100">
      <c r="BV7813" s="62"/>
      <c r="BW7813" s="62"/>
      <c r="BX7813" s="62"/>
      <c r="BY7813" s="62"/>
      <c r="BZ7813" s="62"/>
      <c r="CA7813" s="62"/>
      <c r="CB7813" s="62"/>
      <c r="CC7813" s="62"/>
      <c r="CD7813" s="62"/>
      <c r="CE7813" s="62"/>
      <c r="CF7813" s="62"/>
      <c r="CL7813" s="56" t="s">
        <v>22066</v>
      </c>
      <c r="CM7813" s="56"/>
      <c r="CN7813" s="56"/>
      <c r="CO7813" s="52"/>
      <c r="CP7813" s="52"/>
      <c r="CQ7813" s="52"/>
      <c r="CR7813" s="52"/>
      <c r="CS7813" s="52"/>
      <c r="CT7813" s="52"/>
      <c r="CU7813" s="33"/>
      <c r="CV7813" s="33"/>
    </row>
    <row r="7814" spans="74:100">
      <c r="BV7814" s="62"/>
      <c r="BW7814" s="62"/>
      <c r="BX7814" s="62"/>
      <c r="BY7814" s="62"/>
      <c r="BZ7814" s="62"/>
      <c r="CA7814" s="62"/>
      <c r="CB7814" s="62"/>
      <c r="CC7814" s="62"/>
      <c r="CD7814" s="62"/>
      <c r="CE7814" s="62"/>
      <c r="CF7814" s="62"/>
      <c r="CL7814" s="56" t="s">
        <v>1881</v>
      </c>
      <c r="CM7814" s="56" t="s">
        <v>213</v>
      </c>
      <c r="CN7814" s="56" t="s">
        <v>213</v>
      </c>
      <c r="CO7814" s="52"/>
      <c r="CP7814" s="52"/>
      <c r="CQ7814" s="52"/>
      <c r="CR7814" s="52"/>
      <c r="CS7814" s="52"/>
      <c r="CT7814" s="52"/>
      <c r="CU7814" s="33"/>
      <c r="CV7814" s="33"/>
    </row>
    <row r="7815" spans="74:100">
      <c r="BV7815" s="62"/>
      <c r="BW7815" s="62"/>
      <c r="BX7815" s="62"/>
      <c r="BY7815" s="62"/>
      <c r="BZ7815" s="62"/>
      <c r="CA7815" s="62"/>
      <c r="CB7815" s="62"/>
      <c r="CC7815" s="62"/>
      <c r="CD7815" s="62"/>
      <c r="CE7815" s="62"/>
      <c r="CF7815" s="62"/>
      <c r="CL7815" s="56" t="s">
        <v>22067</v>
      </c>
      <c r="CM7815" s="56"/>
      <c r="CN7815" s="56"/>
      <c r="CO7815" s="52"/>
      <c r="CP7815" s="52"/>
      <c r="CQ7815" s="52"/>
      <c r="CR7815" s="52"/>
      <c r="CS7815" s="52"/>
      <c r="CT7815" s="52"/>
      <c r="CU7815" s="33"/>
      <c r="CV7815" s="33"/>
    </row>
    <row r="7816" spans="74:100">
      <c r="BV7816" s="62"/>
      <c r="BW7816" s="62"/>
      <c r="BX7816" s="62"/>
      <c r="BY7816" s="62"/>
      <c r="BZ7816" s="62"/>
      <c r="CA7816" s="62"/>
      <c r="CB7816" s="62"/>
      <c r="CC7816" s="62"/>
      <c r="CD7816" s="62"/>
      <c r="CE7816" s="62"/>
      <c r="CF7816" s="62"/>
      <c r="CL7816" s="56" t="s">
        <v>1882</v>
      </c>
      <c r="CM7816" s="56" t="s">
        <v>214</v>
      </c>
      <c r="CN7816" s="56" t="s">
        <v>214</v>
      </c>
      <c r="CO7816" s="52"/>
      <c r="CP7816" s="52"/>
      <c r="CQ7816" s="52"/>
      <c r="CR7816" s="52"/>
      <c r="CS7816" s="52"/>
      <c r="CT7816" s="52"/>
      <c r="CU7816" s="33"/>
      <c r="CV7816" s="33"/>
    </row>
    <row r="7817" spans="74:100">
      <c r="BV7817" s="62"/>
      <c r="BW7817" s="62"/>
      <c r="BX7817" s="62"/>
      <c r="BY7817" s="62"/>
      <c r="BZ7817" s="62"/>
      <c r="CA7817" s="62"/>
      <c r="CB7817" s="62"/>
      <c r="CC7817" s="62"/>
      <c r="CD7817" s="62"/>
      <c r="CE7817" s="62"/>
      <c r="CF7817" s="62"/>
      <c r="CL7817" s="56" t="s">
        <v>22068</v>
      </c>
      <c r="CM7817" s="56"/>
      <c r="CN7817" s="56"/>
      <c r="CO7817" s="52"/>
      <c r="CP7817" s="52"/>
      <c r="CQ7817" s="52"/>
      <c r="CR7817" s="52"/>
      <c r="CS7817" s="52"/>
      <c r="CT7817" s="52"/>
      <c r="CU7817" s="33"/>
      <c r="CV7817" s="33"/>
    </row>
    <row r="7818" spans="74:100">
      <c r="BV7818" s="62"/>
      <c r="BW7818" s="62"/>
      <c r="BX7818" s="62"/>
      <c r="BY7818" s="62"/>
      <c r="BZ7818" s="62"/>
      <c r="CA7818" s="62"/>
      <c r="CB7818" s="62"/>
      <c r="CC7818" s="62"/>
      <c r="CD7818" s="62"/>
      <c r="CE7818" s="62"/>
      <c r="CF7818" s="62"/>
      <c r="CL7818" s="56" t="s">
        <v>1883</v>
      </c>
      <c r="CM7818" s="56" t="s">
        <v>214</v>
      </c>
      <c r="CN7818" s="56" t="s">
        <v>214</v>
      </c>
      <c r="CO7818" s="52"/>
      <c r="CP7818" s="52"/>
      <c r="CQ7818" s="52"/>
      <c r="CR7818" s="52"/>
      <c r="CS7818" s="52"/>
      <c r="CT7818" s="52"/>
      <c r="CU7818" s="33"/>
      <c r="CV7818" s="33"/>
    </row>
    <row r="7819" spans="74:100">
      <c r="BV7819" s="62"/>
      <c r="BW7819" s="62"/>
      <c r="BX7819" s="62"/>
      <c r="BY7819" s="62"/>
      <c r="BZ7819" s="62"/>
      <c r="CA7819" s="62"/>
      <c r="CB7819" s="62"/>
      <c r="CC7819" s="62"/>
      <c r="CD7819" s="62"/>
      <c r="CE7819" s="62"/>
      <c r="CF7819" s="62"/>
      <c r="CL7819" s="56" t="s">
        <v>22069</v>
      </c>
      <c r="CM7819" s="56"/>
      <c r="CN7819" s="56"/>
      <c r="CO7819" s="52"/>
      <c r="CP7819" s="52"/>
      <c r="CQ7819" s="52"/>
      <c r="CR7819" s="52"/>
      <c r="CS7819" s="52"/>
      <c r="CT7819" s="52"/>
      <c r="CU7819" s="33"/>
      <c r="CV7819" s="33"/>
    </row>
    <row r="7820" spans="74:100">
      <c r="BV7820" s="62"/>
      <c r="BW7820" s="62"/>
      <c r="BX7820" s="62"/>
      <c r="BY7820" s="62"/>
      <c r="BZ7820" s="62"/>
      <c r="CA7820" s="62"/>
      <c r="CB7820" s="62"/>
      <c r="CC7820" s="62"/>
      <c r="CD7820" s="62"/>
      <c r="CE7820" s="62"/>
      <c r="CF7820" s="62"/>
      <c r="CL7820" s="56" t="s">
        <v>1884</v>
      </c>
      <c r="CM7820" s="56" t="s">
        <v>214</v>
      </c>
      <c r="CN7820" s="56" t="s">
        <v>214</v>
      </c>
      <c r="CO7820" s="52"/>
      <c r="CP7820" s="52"/>
      <c r="CQ7820" s="52"/>
      <c r="CR7820" s="52"/>
      <c r="CS7820" s="52"/>
      <c r="CT7820" s="52"/>
      <c r="CU7820" s="33"/>
      <c r="CV7820" s="33"/>
    </row>
    <row r="7821" spans="74:100">
      <c r="BV7821" s="62"/>
      <c r="BW7821" s="62"/>
      <c r="BX7821" s="62"/>
      <c r="BY7821" s="62"/>
      <c r="BZ7821" s="62"/>
      <c r="CA7821" s="62"/>
      <c r="CB7821" s="62"/>
      <c r="CC7821" s="62"/>
      <c r="CD7821" s="62"/>
      <c r="CE7821" s="62"/>
      <c r="CF7821" s="62"/>
      <c r="CL7821" s="56" t="s">
        <v>22070</v>
      </c>
      <c r="CM7821" s="56"/>
      <c r="CN7821" s="56"/>
      <c r="CO7821" s="52"/>
      <c r="CP7821" s="52"/>
      <c r="CQ7821" s="52"/>
      <c r="CR7821" s="52"/>
      <c r="CS7821" s="52"/>
      <c r="CT7821" s="52"/>
      <c r="CU7821" s="33"/>
      <c r="CV7821" s="33"/>
    </row>
    <row r="7822" spans="74:100">
      <c r="BV7822" s="62"/>
      <c r="BW7822" s="62"/>
      <c r="BX7822" s="62"/>
      <c r="BY7822" s="62"/>
      <c r="BZ7822" s="62"/>
      <c r="CA7822" s="62"/>
      <c r="CB7822" s="62"/>
      <c r="CC7822" s="62"/>
      <c r="CD7822" s="62"/>
      <c r="CE7822" s="62"/>
      <c r="CF7822" s="62"/>
      <c r="CL7822" s="56" t="s">
        <v>1885</v>
      </c>
      <c r="CM7822" s="56" t="s">
        <v>215</v>
      </c>
      <c r="CN7822" s="56" t="s">
        <v>215</v>
      </c>
      <c r="CO7822" s="52"/>
      <c r="CP7822" s="52"/>
      <c r="CQ7822" s="52"/>
      <c r="CR7822" s="52"/>
      <c r="CS7822" s="52"/>
      <c r="CT7822" s="52"/>
      <c r="CU7822" s="33"/>
      <c r="CV7822" s="33"/>
    </row>
    <row r="7823" spans="74:100">
      <c r="BV7823" s="62"/>
      <c r="BW7823" s="62"/>
      <c r="BX7823" s="62"/>
      <c r="BY7823" s="62"/>
      <c r="BZ7823" s="62"/>
      <c r="CA7823" s="62"/>
      <c r="CB7823" s="62"/>
      <c r="CC7823" s="62"/>
      <c r="CD7823" s="62"/>
      <c r="CE7823" s="62"/>
      <c r="CF7823" s="62"/>
      <c r="CL7823" s="56" t="s">
        <v>22071</v>
      </c>
      <c r="CM7823" s="56"/>
      <c r="CN7823" s="56"/>
      <c r="CO7823" s="52"/>
      <c r="CP7823" s="52"/>
      <c r="CQ7823" s="52"/>
      <c r="CR7823" s="52"/>
      <c r="CS7823" s="52"/>
      <c r="CT7823" s="52"/>
      <c r="CU7823" s="33"/>
      <c r="CV7823" s="33"/>
    </row>
    <row r="7824" spans="74:100">
      <c r="BV7824" s="62"/>
      <c r="BW7824" s="62"/>
      <c r="BX7824" s="62"/>
      <c r="BY7824" s="62"/>
      <c r="BZ7824" s="62"/>
      <c r="CA7824" s="62"/>
      <c r="CB7824" s="62"/>
      <c r="CC7824" s="62"/>
      <c r="CD7824" s="62"/>
      <c r="CE7824" s="62"/>
      <c r="CF7824" s="62"/>
      <c r="CL7824" s="56" t="s">
        <v>27969</v>
      </c>
      <c r="CM7824" s="56" t="s">
        <v>217</v>
      </c>
      <c r="CN7824" s="56" t="s">
        <v>217</v>
      </c>
      <c r="CO7824" s="52"/>
      <c r="CP7824" s="52"/>
      <c r="CQ7824" s="52"/>
      <c r="CR7824" s="52"/>
      <c r="CS7824" s="52"/>
      <c r="CT7824" s="52"/>
      <c r="CU7824" s="33"/>
      <c r="CV7824" s="33"/>
    </row>
    <row r="7825" spans="74:100">
      <c r="BV7825" s="62"/>
      <c r="BW7825" s="62"/>
      <c r="BX7825" s="62"/>
      <c r="BY7825" s="62"/>
      <c r="BZ7825" s="62"/>
      <c r="CA7825" s="62"/>
      <c r="CB7825" s="62"/>
      <c r="CC7825" s="62"/>
      <c r="CD7825" s="62"/>
      <c r="CE7825" s="62"/>
      <c r="CF7825" s="62"/>
      <c r="CL7825" s="56" t="s">
        <v>27966</v>
      </c>
      <c r="CM7825" s="56"/>
      <c r="CN7825" s="56"/>
      <c r="CO7825" s="52"/>
      <c r="CP7825" s="52"/>
      <c r="CQ7825" s="52"/>
      <c r="CR7825" s="52"/>
      <c r="CS7825" s="52"/>
      <c r="CT7825" s="52"/>
      <c r="CU7825" s="33"/>
      <c r="CV7825" s="33"/>
    </row>
    <row r="7826" spans="74:100">
      <c r="BV7826" s="62"/>
      <c r="BW7826" s="62"/>
      <c r="BX7826" s="62"/>
      <c r="BY7826" s="62"/>
      <c r="BZ7826" s="62"/>
      <c r="CA7826" s="62"/>
      <c r="CB7826" s="62"/>
      <c r="CC7826" s="62"/>
      <c r="CD7826" s="62"/>
      <c r="CE7826" s="62"/>
      <c r="CF7826" s="62"/>
      <c r="CL7826" s="56" t="s">
        <v>5348</v>
      </c>
      <c r="CM7826" s="56" t="s">
        <v>3118</v>
      </c>
      <c r="CN7826" s="56" t="s">
        <v>3118</v>
      </c>
      <c r="CO7826" s="52"/>
      <c r="CP7826" s="52"/>
      <c r="CQ7826" s="52"/>
      <c r="CR7826" s="52"/>
      <c r="CS7826" s="52"/>
      <c r="CT7826" s="52"/>
      <c r="CU7826" s="33"/>
      <c r="CV7826" s="33"/>
    </row>
    <row r="7827" spans="74:100">
      <c r="BV7827" s="62"/>
      <c r="BW7827" s="62"/>
      <c r="BX7827" s="62"/>
      <c r="BY7827" s="62"/>
      <c r="BZ7827" s="62"/>
      <c r="CA7827" s="62"/>
      <c r="CB7827" s="62"/>
      <c r="CC7827" s="62"/>
      <c r="CD7827" s="62"/>
      <c r="CE7827" s="62"/>
      <c r="CF7827" s="62"/>
      <c r="CL7827" s="56" t="s">
        <v>19192</v>
      </c>
      <c r="CM7827" s="56"/>
      <c r="CN7827" s="56"/>
      <c r="CO7827" s="52"/>
      <c r="CP7827" s="52"/>
      <c r="CQ7827" s="52"/>
      <c r="CR7827" s="52"/>
      <c r="CS7827" s="52"/>
      <c r="CT7827" s="52"/>
      <c r="CU7827" s="33"/>
      <c r="CV7827" s="33"/>
    </row>
    <row r="7828" spans="74:100">
      <c r="BV7828" s="62"/>
      <c r="BW7828" s="62"/>
      <c r="BX7828" s="62"/>
      <c r="BY7828" s="62"/>
      <c r="BZ7828" s="62"/>
      <c r="CA7828" s="62"/>
      <c r="CB7828" s="62"/>
      <c r="CC7828" s="62"/>
      <c r="CD7828" s="62"/>
      <c r="CE7828" s="62"/>
      <c r="CF7828" s="62"/>
      <c r="CL7828" s="56" t="s">
        <v>5349</v>
      </c>
      <c r="CM7828" s="56" t="s">
        <v>217</v>
      </c>
      <c r="CN7828" s="56" t="s">
        <v>217</v>
      </c>
      <c r="CO7828" s="52"/>
      <c r="CP7828" s="52"/>
      <c r="CQ7828" s="52"/>
      <c r="CR7828" s="52"/>
      <c r="CS7828" s="52"/>
      <c r="CT7828" s="52"/>
      <c r="CU7828" s="33"/>
      <c r="CV7828" s="33"/>
    </row>
    <row r="7829" spans="74:100">
      <c r="BV7829" s="62"/>
      <c r="BW7829" s="62"/>
      <c r="BX7829" s="62"/>
      <c r="BY7829" s="62"/>
      <c r="BZ7829" s="62"/>
      <c r="CA7829" s="62"/>
      <c r="CB7829" s="62"/>
      <c r="CC7829" s="62"/>
      <c r="CD7829" s="62"/>
      <c r="CE7829" s="62"/>
      <c r="CF7829" s="62"/>
      <c r="CL7829" s="56" t="s">
        <v>19193</v>
      </c>
      <c r="CM7829" s="56"/>
      <c r="CN7829" s="56"/>
      <c r="CO7829" s="52"/>
      <c r="CP7829" s="52"/>
      <c r="CQ7829" s="52"/>
      <c r="CR7829" s="52"/>
      <c r="CS7829" s="52"/>
      <c r="CT7829" s="52"/>
      <c r="CU7829" s="33"/>
      <c r="CV7829" s="33"/>
    </row>
    <row r="7830" spans="74:100">
      <c r="BV7830" s="62"/>
      <c r="BW7830" s="62"/>
      <c r="BX7830" s="62"/>
      <c r="BY7830" s="62"/>
      <c r="BZ7830" s="62"/>
      <c r="CA7830" s="62"/>
      <c r="CB7830" s="62"/>
      <c r="CC7830" s="62"/>
      <c r="CD7830" s="62"/>
      <c r="CE7830" s="62"/>
      <c r="CF7830" s="62"/>
      <c r="CL7830" s="56" t="s">
        <v>5350</v>
      </c>
      <c r="CM7830" s="56" t="s">
        <v>3118</v>
      </c>
      <c r="CN7830" s="56" t="s">
        <v>3118</v>
      </c>
      <c r="CO7830" s="52"/>
      <c r="CP7830" s="52"/>
      <c r="CQ7830" s="52"/>
      <c r="CR7830" s="52"/>
      <c r="CS7830" s="52"/>
      <c r="CT7830" s="52"/>
      <c r="CU7830" s="33"/>
      <c r="CV7830" s="33"/>
    </row>
    <row r="7831" spans="74:100">
      <c r="BV7831" s="62"/>
      <c r="BW7831" s="62"/>
      <c r="BX7831" s="62"/>
      <c r="BY7831" s="62"/>
      <c r="BZ7831" s="62"/>
      <c r="CA7831" s="62"/>
      <c r="CB7831" s="62"/>
      <c r="CC7831" s="62"/>
      <c r="CD7831" s="62"/>
      <c r="CE7831" s="62"/>
      <c r="CF7831" s="62"/>
      <c r="CL7831" s="56" t="s">
        <v>18711</v>
      </c>
      <c r="CM7831" s="56"/>
      <c r="CN7831" s="56"/>
      <c r="CO7831" s="52"/>
      <c r="CP7831" s="52"/>
      <c r="CQ7831" s="52"/>
      <c r="CR7831" s="52"/>
      <c r="CS7831" s="52"/>
      <c r="CT7831" s="52"/>
      <c r="CU7831" s="33"/>
      <c r="CV7831" s="33"/>
    </row>
    <row r="7832" spans="74:100">
      <c r="BV7832" s="62"/>
      <c r="BW7832" s="62"/>
      <c r="BX7832" s="62"/>
      <c r="BY7832" s="62"/>
      <c r="BZ7832" s="62"/>
      <c r="CA7832" s="62"/>
      <c r="CB7832" s="62"/>
      <c r="CC7832" s="62"/>
      <c r="CD7832" s="62"/>
      <c r="CE7832" s="62"/>
      <c r="CF7832" s="62"/>
      <c r="CL7832" s="56" t="s">
        <v>5351</v>
      </c>
      <c r="CM7832" s="56" t="s">
        <v>217</v>
      </c>
      <c r="CN7832" s="56" t="s">
        <v>217</v>
      </c>
      <c r="CO7832" s="52"/>
      <c r="CP7832" s="52"/>
      <c r="CQ7832" s="52"/>
      <c r="CR7832" s="52"/>
      <c r="CS7832" s="52"/>
      <c r="CT7832" s="52"/>
      <c r="CU7832" s="33"/>
      <c r="CV7832" s="33"/>
    </row>
    <row r="7833" spans="74:100">
      <c r="BV7833" s="62"/>
      <c r="BW7833" s="62"/>
      <c r="BX7833" s="62"/>
      <c r="BY7833" s="62"/>
      <c r="BZ7833" s="62"/>
      <c r="CA7833" s="62"/>
      <c r="CB7833" s="62"/>
      <c r="CC7833" s="62"/>
      <c r="CD7833" s="62"/>
      <c r="CE7833" s="62"/>
      <c r="CF7833" s="62"/>
      <c r="CL7833" s="56" t="s">
        <v>19194</v>
      </c>
      <c r="CM7833" s="56"/>
      <c r="CN7833" s="56"/>
      <c r="CO7833" s="52"/>
      <c r="CP7833" s="52"/>
      <c r="CQ7833" s="52"/>
      <c r="CR7833" s="52"/>
      <c r="CS7833" s="52"/>
      <c r="CT7833" s="52"/>
      <c r="CU7833" s="33"/>
      <c r="CV7833" s="33"/>
    </row>
    <row r="7834" spans="74:100">
      <c r="BV7834" s="62"/>
      <c r="BW7834" s="62"/>
      <c r="BX7834" s="62"/>
      <c r="BY7834" s="62"/>
      <c r="BZ7834" s="62"/>
      <c r="CA7834" s="62"/>
      <c r="CB7834" s="62"/>
      <c r="CC7834" s="62"/>
      <c r="CD7834" s="62"/>
      <c r="CE7834" s="62"/>
      <c r="CF7834" s="62"/>
      <c r="CL7834" s="56" t="s">
        <v>5352</v>
      </c>
      <c r="CM7834" s="56" t="s">
        <v>217</v>
      </c>
      <c r="CN7834" s="56" t="s">
        <v>217</v>
      </c>
      <c r="CO7834" s="52"/>
      <c r="CP7834" s="52"/>
      <c r="CQ7834" s="52"/>
      <c r="CR7834" s="52"/>
      <c r="CS7834" s="52"/>
      <c r="CT7834" s="52"/>
      <c r="CU7834" s="33"/>
      <c r="CV7834" s="33"/>
    </row>
    <row r="7835" spans="74:100">
      <c r="BV7835" s="62"/>
      <c r="BW7835" s="62"/>
      <c r="BX7835" s="62"/>
      <c r="BY7835" s="62"/>
      <c r="BZ7835" s="62"/>
      <c r="CA7835" s="62"/>
      <c r="CB7835" s="62"/>
      <c r="CC7835" s="62"/>
      <c r="CD7835" s="62"/>
      <c r="CE7835" s="62"/>
      <c r="CF7835" s="62"/>
      <c r="CL7835" s="56" t="s">
        <v>19195</v>
      </c>
      <c r="CM7835" s="56"/>
      <c r="CN7835" s="56"/>
      <c r="CO7835" s="52"/>
      <c r="CP7835" s="52"/>
      <c r="CQ7835" s="52"/>
      <c r="CR7835" s="52"/>
      <c r="CS7835" s="52"/>
      <c r="CT7835" s="52"/>
      <c r="CU7835" s="33"/>
      <c r="CV7835" s="33"/>
    </row>
    <row r="7836" spans="74:100">
      <c r="BV7836" s="62"/>
      <c r="BW7836" s="62"/>
      <c r="BX7836" s="62"/>
      <c r="BY7836" s="62"/>
      <c r="BZ7836" s="62"/>
      <c r="CA7836" s="62"/>
      <c r="CB7836" s="62"/>
      <c r="CC7836" s="62"/>
      <c r="CD7836" s="62"/>
      <c r="CE7836" s="62"/>
      <c r="CF7836" s="62"/>
      <c r="CL7836" s="56" t="s">
        <v>5353</v>
      </c>
      <c r="CM7836" s="56" t="s">
        <v>3118</v>
      </c>
      <c r="CN7836" s="56" t="s">
        <v>3118</v>
      </c>
      <c r="CO7836" s="52"/>
      <c r="CP7836" s="52"/>
      <c r="CQ7836" s="52"/>
      <c r="CR7836" s="52"/>
      <c r="CS7836" s="52"/>
      <c r="CT7836" s="52"/>
      <c r="CU7836" s="33"/>
      <c r="CV7836" s="33"/>
    </row>
    <row r="7837" spans="74:100">
      <c r="BV7837" s="62"/>
      <c r="BW7837" s="62"/>
      <c r="BX7837" s="62"/>
      <c r="BY7837" s="62"/>
      <c r="BZ7837" s="62"/>
      <c r="CA7837" s="62"/>
      <c r="CB7837" s="62"/>
      <c r="CC7837" s="62"/>
      <c r="CD7837" s="62"/>
      <c r="CE7837" s="62"/>
      <c r="CF7837" s="62"/>
      <c r="CL7837" s="56" t="s">
        <v>19196</v>
      </c>
      <c r="CM7837" s="56"/>
      <c r="CN7837" s="56"/>
      <c r="CO7837" s="52"/>
      <c r="CP7837" s="52"/>
      <c r="CQ7837" s="52"/>
      <c r="CR7837" s="52"/>
      <c r="CS7837" s="52"/>
      <c r="CT7837" s="52"/>
      <c r="CU7837" s="33"/>
      <c r="CV7837" s="33"/>
    </row>
    <row r="7838" spans="74:100">
      <c r="BV7838" s="62"/>
      <c r="BW7838" s="62"/>
      <c r="BX7838" s="62"/>
      <c r="BY7838" s="62"/>
      <c r="BZ7838" s="62"/>
      <c r="CA7838" s="62"/>
      <c r="CB7838" s="62"/>
      <c r="CC7838" s="62"/>
      <c r="CD7838" s="62"/>
      <c r="CE7838" s="62"/>
      <c r="CF7838" s="62"/>
      <c r="CL7838" s="56" t="s">
        <v>5354</v>
      </c>
      <c r="CM7838" s="56" t="s">
        <v>214</v>
      </c>
      <c r="CN7838" s="56" t="s">
        <v>214</v>
      </c>
      <c r="CO7838" s="52"/>
      <c r="CP7838" s="52"/>
      <c r="CQ7838" s="52"/>
      <c r="CR7838" s="52"/>
      <c r="CS7838" s="52"/>
      <c r="CT7838" s="52"/>
      <c r="CU7838" s="33"/>
      <c r="CV7838" s="33"/>
    </row>
    <row r="7839" spans="74:100">
      <c r="BV7839" s="62"/>
      <c r="BW7839" s="62"/>
      <c r="BX7839" s="62"/>
      <c r="BY7839" s="62"/>
      <c r="BZ7839" s="62"/>
      <c r="CA7839" s="62"/>
      <c r="CB7839" s="62"/>
      <c r="CC7839" s="62"/>
      <c r="CD7839" s="62"/>
      <c r="CE7839" s="62"/>
      <c r="CF7839" s="62"/>
      <c r="CL7839" s="56" t="s">
        <v>22072</v>
      </c>
      <c r="CM7839" s="56"/>
      <c r="CN7839" s="56"/>
      <c r="CO7839" s="52"/>
      <c r="CP7839" s="52"/>
      <c r="CQ7839" s="52"/>
      <c r="CR7839" s="52"/>
      <c r="CS7839" s="52"/>
      <c r="CT7839" s="52"/>
      <c r="CU7839" s="33"/>
      <c r="CV7839" s="33"/>
    </row>
    <row r="7840" spans="74:100">
      <c r="BV7840" s="62"/>
      <c r="BW7840" s="62"/>
      <c r="BX7840" s="62"/>
      <c r="BY7840" s="62"/>
      <c r="BZ7840" s="62"/>
      <c r="CA7840" s="62"/>
      <c r="CB7840" s="62"/>
      <c r="CC7840" s="62"/>
      <c r="CD7840" s="62"/>
      <c r="CE7840" s="62"/>
      <c r="CF7840" s="62"/>
      <c r="CL7840" s="56" t="s">
        <v>5355</v>
      </c>
      <c r="CM7840" s="56" t="s">
        <v>3118</v>
      </c>
      <c r="CN7840" s="56" t="s">
        <v>3118</v>
      </c>
      <c r="CO7840" s="52"/>
      <c r="CP7840" s="52"/>
      <c r="CQ7840" s="52"/>
      <c r="CR7840" s="52"/>
      <c r="CS7840" s="52"/>
      <c r="CT7840" s="52"/>
      <c r="CU7840" s="33"/>
      <c r="CV7840" s="33"/>
    </row>
    <row r="7841" spans="74:100">
      <c r="BV7841" s="62"/>
      <c r="BW7841" s="62"/>
      <c r="BX7841" s="62"/>
      <c r="BY7841" s="62"/>
      <c r="BZ7841" s="62"/>
      <c r="CA7841" s="62"/>
      <c r="CB7841" s="62"/>
      <c r="CC7841" s="62"/>
      <c r="CD7841" s="62"/>
      <c r="CE7841" s="62"/>
      <c r="CF7841" s="62"/>
      <c r="CL7841" s="56" t="s">
        <v>19197</v>
      </c>
      <c r="CM7841" s="56"/>
      <c r="CN7841" s="56"/>
      <c r="CO7841" s="52"/>
      <c r="CP7841" s="52"/>
      <c r="CQ7841" s="52"/>
      <c r="CR7841" s="52"/>
      <c r="CS7841" s="52"/>
      <c r="CT7841" s="52"/>
      <c r="CU7841" s="33"/>
      <c r="CV7841" s="33"/>
    </row>
    <row r="7842" spans="74:100">
      <c r="BV7842" s="62"/>
      <c r="BW7842" s="62"/>
      <c r="BX7842" s="62"/>
      <c r="BY7842" s="62"/>
      <c r="BZ7842" s="62"/>
      <c r="CA7842" s="62"/>
      <c r="CB7842" s="62"/>
      <c r="CC7842" s="62"/>
      <c r="CD7842" s="62"/>
      <c r="CE7842" s="62"/>
      <c r="CF7842" s="62"/>
      <c r="CL7842" s="56" t="s">
        <v>1886</v>
      </c>
      <c r="CM7842" s="56" t="s">
        <v>216</v>
      </c>
      <c r="CN7842" s="56" t="s">
        <v>216</v>
      </c>
      <c r="CO7842" s="52"/>
      <c r="CP7842" s="52"/>
      <c r="CQ7842" s="52"/>
      <c r="CR7842" s="52"/>
      <c r="CS7842" s="52"/>
      <c r="CT7842" s="52"/>
      <c r="CU7842" s="33"/>
      <c r="CV7842" s="33"/>
    </row>
    <row r="7843" spans="74:100">
      <c r="BV7843" s="62"/>
      <c r="BW7843" s="62"/>
      <c r="BX7843" s="62"/>
      <c r="BY7843" s="62"/>
      <c r="BZ7843" s="62"/>
      <c r="CA7843" s="62"/>
      <c r="CB7843" s="62"/>
      <c r="CC7843" s="62"/>
      <c r="CD7843" s="62"/>
      <c r="CE7843" s="62"/>
      <c r="CF7843" s="62"/>
      <c r="CL7843" s="56" t="s">
        <v>22073</v>
      </c>
      <c r="CM7843" s="56"/>
      <c r="CN7843" s="56"/>
      <c r="CO7843" s="52"/>
      <c r="CP7843" s="52"/>
      <c r="CQ7843" s="52"/>
      <c r="CR7843" s="52"/>
      <c r="CS7843" s="52"/>
      <c r="CT7843" s="52"/>
      <c r="CU7843" s="33"/>
      <c r="CV7843" s="33"/>
    </row>
    <row r="7844" spans="74:100">
      <c r="BV7844" s="62"/>
      <c r="BW7844" s="62"/>
      <c r="BX7844" s="62"/>
      <c r="BY7844" s="62"/>
      <c r="BZ7844" s="62"/>
      <c r="CA7844" s="62"/>
      <c r="CB7844" s="62"/>
      <c r="CC7844" s="62"/>
      <c r="CD7844" s="62"/>
      <c r="CE7844" s="62"/>
      <c r="CF7844" s="62"/>
      <c r="CL7844" s="56" t="s">
        <v>5356</v>
      </c>
      <c r="CM7844" s="56" t="s">
        <v>217</v>
      </c>
      <c r="CN7844" s="56" t="s">
        <v>217</v>
      </c>
      <c r="CO7844" s="52"/>
      <c r="CP7844" s="52"/>
      <c r="CQ7844" s="52"/>
      <c r="CR7844" s="52"/>
      <c r="CS7844" s="52"/>
      <c r="CT7844" s="52"/>
      <c r="CU7844" s="33"/>
      <c r="CV7844" s="33"/>
    </row>
    <row r="7845" spans="74:100">
      <c r="BV7845" s="62"/>
      <c r="BW7845" s="62"/>
      <c r="BX7845" s="62"/>
      <c r="BY7845" s="62"/>
      <c r="BZ7845" s="62"/>
      <c r="CA7845" s="62"/>
      <c r="CB7845" s="62"/>
      <c r="CC7845" s="62"/>
      <c r="CD7845" s="62"/>
      <c r="CE7845" s="62"/>
      <c r="CF7845" s="62"/>
      <c r="CL7845" s="56" t="s">
        <v>19198</v>
      </c>
      <c r="CM7845" s="56"/>
      <c r="CN7845" s="56"/>
      <c r="CO7845" s="52"/>
      <c r="CP7845" s="52"/>
      <c r="CQ7845" s="52"/>
      <c r="CR7845" s="52"/>
      <c r="CS7845" s="52"/>
      <c r="CT7845" s="52"/>
      <c r="CU7845" s="33"/>
      <c r="CV7845" s="33"/>
    </row>
    <row r="7846" spans="74:100">
      <c r="BV7846" s="62"/>
      <c r="BW7846" s="62"/>
      <c r="BX7846" s="62"/>
      <c r="BY7846" s="62"/>
      <c r="BZ7846" s="62"/>
      <c r="CA7846" s="62"/>
      <c r="CB7846" s="62"/>
      <c r="CC7846" s="62"/>
      <c r="CD7846" s="62"/>
      <c r="CE7846" s="62"/>
      <c r="CF7846" s="62"/>
      <c r="CL7846" s="56" t="s">
        <v>5357</v>
      </c>
      <c r="CM7846" s="56" t="s">
        <v>217</v>
      </c>
      <c r="CN7846" s="56" t="s">
        <v>217</v>
      </c>
      <c r="CO7846" s="52"/>
      <c r="CP7846" s="52"/>
      <c r="CQ7846" s="52"/>
      <c r="CR7846" s="52"/>
      <c r="CS7846" s="52"/>
      <c r="CT7846" s="52"/>
      <c r="CU7846" s="33"/>
      <c r="CV7846" s="33"/>
    </row>
    <row r="7847" spans="74:100">
      <c r="BV7847" s="62"/>
      <c r="BW7847" s="62"/>
      <c r="BX7847" s="62"/>
      <c r="BY7847" s="62"/>
      <c r="BZ7847" s="62"/>
      <c r="CA7847" s="62"/>
      <c r="CB7847" s="62"/>
      <c r="CC7847" s="62"/>
      <c r="CD7847" s="62"/>
      <c r="CE7847" s="62"/>
      <c r="CF7847" s="62"/>
      <c r="CL7847" s="56" t="s">
        <v>19199</v>
      </c>
      <c r="CM7847" s="56"/>
      <c r="CN7847" s="56"/>
      <c r="CO7847" s="52"/>
      <c r="CP7847" s="52"/>
      <c r="CQ7847" s="52"/>
      <c r="CR7847" s="52"/>
      <c r="CS7847" s="52"/>
      <c r="CT7847" s="52"/>
      <c r="CU7847" s="33"/>
      <c r="CV7847" s="33"/>
    </row>
    <row r="7848" spans="74:100">
      <c r="BV7848" s="62"/>
      <c r="BW7848" s="62"/>
      <c r="BX7848" s="62"/>
      <c r="BY7848" s="62"/>
      <c r="BZ7848" s="62"/>
      <c r="CA7848" s="62"/>
      <c r="CB7848" s="62"/>
      <c r="CC7848" s="62"/>
      <c r="CD7848" s="62"/>
      <c r="CE7848" s="62"/>
      <c r="CF7848" s="62"/>
      <c r="CL7848" s="56" t="s">
        <v>5358</v>
      </c>
      <c r="CM7848" s="56" t="s">
        <v>3118</v>
      </c>
      <c r="CN7848" s="56" t="s">
        <v>3118</v>
      </c>
      <c r="CO7848" s="52"/>
      <c r="CP7848" s="52"/>
      <c r="CQ7848" s="52"/>
      <c r="CR7848" s="52"/>
      <c r="CS7848" s="52"/>
      <c r="CT7848" s="52"/>
      <c r="CU7848" s="33"/>
      <c r="CV7848" s="33"/>
    </row>
    <row r="7849" spans="74:100">
      <c r="BV7849" s="62"/>
      <c r="BW7849" s="62"/>
      <c r="BX7849" s="62"/>
      <c r="BY7849" s="62"/>
      <c r="BZ7849" s="62"/>
      <c r="CA7849" s="62"/>
      <c r="CB7849" s="62"/>
      <c r="CC7849" s="62"/>
      <c r="CD7849" s="62"/>
      <c r="CE7849" s="62"/>
      <c r="CF7849" s="62"/>
      <c r="CL7849" s="56" t="s">
        <v>19200</v>
      </c>
      <c r="CM7849" s="56"/>
      <c r="CN7849" s="56"/>
      <c r="CO7849" s="52"/>
      <c r="CP7849" s="52"/>
      <c r="CQ7849" s="52"/>
      <c r="CR7849" s="52"/>
      <c r="CS7849" s="52"/>
      <c r="CT7849" s="52"/>
      <c r="CU7849" s="33"/>
      <c r="CV7849" s="33"/>
    </row>
    <row r="7850" spans="74:100">
      <c r="BV7850" s="62"/>
      <c r="BW7850" s="62"/>
      <c r="BX7850" s="62"/>
      <c r="BY7850" s="62"/>
      <c r="BZ7850" s="62"/>
      <c r="CA7850" s="62"/>
      <c r="CB7850" s="62"/>
      <c r="CC7850" s="62"/>
      <c r="CD7850" s="62"/>
      <c r="CE7850" s="62"/>
      <c r="CF7850" s="62"/>
      <c r="CL7850" s="56" t="s">
        <v>5359</v>
      </c>
      <c r="CM7850" s="56" t="s">
        <v>217</v>
      </c>
      <c r="CN7850" s="56" t="s">
        <v>217</v>
      </c>
      <c r="CO7850" s="52"/>
      <c r="CP7850" s="52"/>
      <c r="CQ7850" s="52"/>
      <c r="CR7850" s="52"/>
      <c r="CS7850" s="52"/>
      <c r="CT7850" s="52"/>
      <c r="CU7850" s="33"/>
      <c r="CV7850" s="33"/>
    </row>
    <row r="7851" spans="74:100">
      <c r="BV7851" s="62"/>
      <c r="BW7851" s="62"/>
      <c r="BX7851" s="62"/>
      <c r="BY7851" s="62"/>
      <c r="BZ7851" s="62"/>
      <c r="CA7851" s="62"/>
      <c r="CB7851" s="62"/>
      <c r="CC7851" s="62"/>
      <c r="CD7851" s="62"/>
      <c r="CE7851" s="62"/>
      <c r="CF7851" s="62"/>
      <c r="CL7851" s="56" t="s">
        <v>19201</v>
      </c>
      <c r="CM7851" s="56"/>
      <c r="CN7851" s="56"/>
      <c r="CO7851" s="52"/>
      <c r="CP7851" s="52"/>
      <c r="CQ7851" s="52"/>
      <c r="CR7851" s="52"/>
      <c r="CS7851" s="52"/>
      <c r="CT7851" s="52"/>
      <c r="CU7851" s="33"/>
      <c r="CV7851" s="33"/>
    </row>
    <row r="7852" spans="74:100">
      <c r="BV7852" s="62"/>
      <c r="BW7852" s="62"/>
      <c r="BX7852" s="62"/>
      <c r="BY7852" s="62"/>
      <c r="BZ7852" s="62"/>
      <c r="CA7852" s="62"/>
      <c r="CB7852" s="62"/>
      <c r="CC7852" s="62"/>
      <c r="CD7852" s="62"/>
      <c r="CE7852" s="62"/>
      <c r="CF7852" s="62"/>
      <c r="CL7852" s="56" t="s">
        <v>5360</v>
      </c>
      <c r="CM7852" s="56"/>
      <c r="CN7852" s="56"/>
      <c r="CO7852" s="52"/>
      <c r="CP7852" s="52"/>
      <c r="CQ7852" s="52"/>
      <c r="CR7852" s="52"/>
      <c r="CS7852" s="52"/>
      <c r="CT7852" s="52"/>
      <c r="CU7852" s="33"/>
      <c r="CV7852" s="33"/>
    </row>
    <row r="7853" spans="74:100">
      <c r="BV7853" s="62"/>
      <c r="BW7853" s="62"/>
      <c r="BX7853" s="62"/>
      <c r="BY7853" s="62"/>
      <c r="BZ7853" s="62"/>
      <c r="CA7853" s="62"/>
      <c r="CB7853" s="62"/>
      <c r="CC7853" s="62"/>
      <c r="CD7853" s="62"/>
      <c r="CE7853" s="62"/>
      <c r="CF7853" s="62"/>
      <c r="CL7853" s="56" t="s">
        <v>27970</v>
      </c>
      <c r="CM7853" s="56"/>
      <c r="CN7853" s="56"/>
      <c r="CO7853" s="52"/>
      <c r="CP7853" s="52"/>
      <c r="CQ7853" s="52"/>
      <c r="CR7853" s="52"/>
      <c r="CS7853" s="52"/>
      <c r="CT7853" s="52"/>
      <c r="CU7853" s="33"/>
      <c r="CV7853" s="33"/>
    </row>
    <row r="7854" spans="74:100">
      <c r="BV7854" s="62"/>
      <c r="BW7854" s="62"/>
      <c r="BX7854" s="62"/>
      <c r="BY7854" s="62"/>
      <c r="BZ7854" s="62"/>
      <c r="CA7854" s="62"/>
      <c r="CB7854" s="62"/>
      <c r="CC7854" s="62"/>
      <c r="CD7854" s="62"/>
      <c r="CE7854" s="62"/>
      <c r="CF7854" s="62"/>
      <c r="CL7854" s="56" t="s">
        <v>1887</v>
      </c>
      <c r="CM7854" s="56" t="s">
        <v>213</v>
      </c>
      <c r="CN7854" s="56" t="s">
        <v>213</v>
      </c>
      <c r="CO7854" s="52"/>
      <c r="CP7854" s="52"/>
      <c r="CQ7854" s="52"/>
      <c r="CR7854" s="52"/>
      <c r="CS7854" s="52"/>
      <c r="CT7854" s="52"/>
      <c r="CU7854" s="33"/>
      <c r="CV7854" s="33"/>
    </row>
    <row r="7855" spans="74:100">
      <c r="BV7855" s="62"/>
      <c r="BW7855" s="62"/>
      <c r="BX7855" s="62"/>
      <c r="BY7855" s="62"/>
      <c r="BZ7855" s="62"/>
      <c r="CA7855" s="62"/>
      <c r="CB7855" s="62"/>
      <c r="CC7855" s="62"/>
      <c r="CD7855" s="62"/>
      <c r="CE7855" s="62"/>
      <c r="CF7855" s="62"/>
      <c r="CL7855" s="56" t="s">
        <v>22074</v>
      </c>
      <c r="CM7855" s="56"/>
      <c r="CN7855" s="56"/>
      <c r="CO7855" s="52"/>
      <c r="CP7855" s="52"/>
      <c r="CQ7855" s="52"/>
      <c r="CR7855" s="52"/>
      <c r="CS7855" s="52"/>
      <c r="CT7855" s="52"/>
      <c r="CU7855" s="33"/>
      <c r="CV7855" s="33"/>
    </row>
    <row r="7856" spans="74:100">
      <c r="BV7856" s="62"/>
      <c r="BW7856" s="62"/>
      <c r="BX7856" s="62"/>
      <c r="BY7856" s="62"/>
      <c r="BZ7856" s="62"/>
      <c r="CA7856" s="62"/>
      <c r="CB7856" s="62"/>
      <c r="CC7856" s="62"/>
      <c r="CD7856" s="62"/>
      <c r="CE7856" s="62"/>
      <c r="CF7856" s="62"/>
      <c r="CL7856" s="56" t="s">
        <v>5361</v>
      </c>
      <c r="CM7856" s="56" t="s">
        <v>3118</v>
      </c>
      <c r="CN7856" s="56" t="s">
        <v>3118</v>
      </c>
      <c r="CO7856" s="52"/>
      <c r="CP7856" s="52"/>
      <c r="CQ7856" s="52"/>
      <c r="CR7856" s="52"/>
      <c r="CS7856" s="52"/>
      <c r="CT7856" s="52"/>
      <c r="CU7856" s="33"/>
      <c r="CV7856" s="33"/>
    </row>
    <row r="7857" spans="74:100">
      <c r="BV7857" s="62"/>
      <c r="BW7857" s="62"/>
      <c r="BX7857" s="62"/>
      <c r="BY7857" s="62"/>
      <c r="BZ7857" s="62"/>
      <c r="CA7857" s="62"/>
      <c r="CB7857" s="62"/>
      <c r="CC7857" s="62"/>
      <c r="CD7857" s="62"/>
      <c r="CE7857" s="62"/>
      <c r="CF7857" s="62"/>
      <c r="CL7857" s="56" t="s">
        <v>19202</v>
      </c>
      <c r="CM7857" s="56"/>
      <c r="CN7857" s="56"/>
      <c r="CO7857" s="52"/>
      <c r="CP7857" s="52"/>
      <c r="CQ7857" s="52"/>
      <c r="CR7857" s="52"/>
      <c r="CS7857" s="52"/>
      <c r="CT7857" s="52"/>
      <c r="CU7857" s="33"/>
      <c r="CV7857" s="33"/>
    </row>
    <row r="7858" spans="74:100">
      <c r="BV7858" s="62"/>
      <c r="BW7858" s="62"/>
      <c r="BX7858" s="62"/>
      <c r="BY7858" s="62"/>
      <c r="BZ7858" s="62"/>
      <c r="CA7858" s="62"/>
      <c r="CB7858" s="62"/>
      <c r="CC7858" s="62"/>
      <c r="CD7858" s="62"/>
      <c r="CE7858" s="62"/>
      <c r="CF7858" s="62"/>
      <c r="CL7858" s="56" t="s">
        <v>1888</v>
      </c>
      <c r="CM7858" s="56" t="s">
        <v>216</v>
      </c>
      <c r="CN7858" s="56" t="s">
        <v>216</v>
      </c>
      <c r="CO7858" s="52"/>
      <c r="CP7858" s="52"/>
      <c r="CQ7858" s="52"/>
      <c r="CR7858" s="52"/>
      <c r="CS7858" s="52"/>
      <c r="CT7858" s="52"/>
      <c r="CU7858" s="33"/>
      <c r="CV7858" s="33"/>
    </row>
    <row r="7859" spans="74:100">
      <c r="BV7859" s="62"/>
      <c r="BW7859" s="62"/>
      <c r="BX7859" s="62"/>
      <c r="BY7859" s="62"/>
      <c r="BZ7859" s="62"/>
      <c r="CA7859" s="62"/>
      <c r="CB7859" s="62"/>
      <c r="CC7859" s="62"/>
      <c r="CD7859" s="62"/>
      <c r="CE7859" s="62"/>
      <c r="CF7859" s="62"/>
      <c r="CL7859" s="56" t="s">
        <v>22075</v>
      </c>
      <c r="CM7859" s="56"/>
      <c r="CN7859" s="56"/>
      <c r="CO7859" s="52"/>
      <c r="CP7859" s="52"/>
      <c r="CQ7859" s="52"/>
      <c r="CR7859" s="52"/>
      <c r="CS7859" s="52"/>
      <c r="CT7859" s="52"/>
      <c r="CU7859" s="33"/>
      <c r="CV7859" s="33"/>
    </row>
    <row r="7860" spans="74:100">
      <c r="BV7860" s="62"/>
      <c r="BW7860" s="62"/>
      <c r="BX7860" s="62"/>
      <c r="BY7860" s="62"/>
      <c r="BZ7860" s="62"/>
      <c r="CA7860" s="62"/>
      <c r="CB7860" s="62"/>
      <c r="CC7860" s="62"/>
      <c r="CD7860" s="62"/>
      <c r="CE7860" s="62"/>
      <c r="CF7860" s="62"/>
      <c r="CL7860" s="56" t="s">
        <v>5362</v>
      </c>
      <c r="CM7860" s="56" t="s">
        <v>217</v>
      </c>
      <c r="CN7860" s="56" t="s">
        <v>217</v>
      </c>
      <c r="CO7860" s="52"/>
      <c r="CP7860" s="52"/>
      <c r="CQ7860" s="52"/>
      <c r="CR7860" s="52"/>
      <c r="CS7860" s="52"/>
      <c r="CT7860" s="52"/>
      <c r="CU7860" s="33"/>
      <c r="CV7860" s="33"/>
    </row>
    <row r="7861" spans="74:100">
      <c r="BV7861" s="62"/>
      <c r="BW7861" s="62"/>
      <c r="BX7861" s="62"/>
      <c r="BY7861" s="62"/>
      <c r="BZ7861" s="62"/>
      <c r="CA7861" s="62"/>
      <c r="CB7861" s="62"/>
      <c r="CC7861" s="62"/>
      <c r="CD7861" s="62"/>
      <c r="CE7861" s="62"/>
      <c r="CF7861" s="62"/>
      <c r="CL7861" s="56" t="s">
        <v>19203</v>
      </c>
      <c r="CM7861" s="56"/>
      <c r="CN7861" s="56"/>
      <c r="CO7861" s="52"/>
      <c r="CP7861" s="52"/>
      <c r="CQ7861" s="52"/>
      <c r="CR7861" s="52"/>
      <c r="CS7861" s="52"/>
      <c r="CT7861" s="52"/>
      <c r="CU7861" s="33"/>
      <c r="CV7861" s="33"/>
    </row>
    <row r="7862" spans="74:100">
      <c r="BV7862" s="62"/>
      <c r="BW7862" s="62"/>
      <c r="BX7862" s="62"/>
      <c r="BY7862" s="62"/>
      <c r="BZ7862" s="62"/>
      <c r="CA7862" s="62"/>
      <c r="CB7862" s="62"/>
      <c r="CC7862" s="62"/>
      <c r="CD7862" s="62"/>
      <c r="CE7862" s="62"/>
      <c r="CF7862" s="62"/>
      <c r="CL7862" s="56" t="s">
        <v>1889</v>
      </c>
      <c r="CM7862" s="56" t="s">
        <v>216</v>
      </c>
      <c r="CN7862" s="56" t="s">
        <v>216</v>
      </c>
      <c r="CO7862" s="52"/>
      <c r="CP7862" s="52"/>
      <c r="CQ7862" s="52"/>
      <c r="CR7862" s="52"/>
      <c r="CS7862" s="52"/>
      <c r="CT7862" s="52"/>
      <c r="CU7862" s="33"/>
      <c r="CV7862" s="33"/>
    </row>
    <row r="7863" spans="74:100">
      <c r="BV7863" s="62"/>
      <c r="BW7863" s="62"/>
      <c r="BX7863" s="62"/>
      <c r="BY7863" s="62"/>
      <c r="BZ7863" s="62"/>
      <c r="CA7863" s="62"/>
      <c r="CB7863" s="62"/>
      <c r="CC7863" s="62"/>
      <c r="CD7863" s="62"/>
      <c r="CE7863" s="62"/>
      <c r="CF7863" s="62"/>
      <c r="CL7863" s="56" t="s">
        <v>22076</v>
      </c>
      <c r="CM7863" s="56"/>
      <c r="CN7863" s="56"/>
      <c r="CO7863" s="52"/>
      <c r="CP7863" s="52"/>
      <c r="CQ7863" s="52"/>
      <c r="CR7863" s="52"/>
      <c r="CS7863" s="52"/>
      <c r="CT7863" s="52"/>
      <c r="CU7863" s="33"/>
      <c r="CV7863" s="33"/>
    </row>
    <row r="7864" spans="74:100">
      <c r="BV7864" s="62"/>
      <c r="BW7864" s="62"/>
      <c r="BX7864" s="62"/>
      <c r="BY7864" s="62"/>
      <c r="BZ7864" s="62"/>
      <c r="CA7864" s="62"/>
      <c r="CB7864" s="62"/>
      <c r="CC7864" s="62"/>
      <c r="CD7864" s="62"/>
      <c r="CE7864" s="62"/>
      <c r="CF7864" s="62"/>
      <c r="CL7864" s="56" t="s">
        <v>27971</v>
      </c>
      <c r="CM7864" s="56" t="s">
        <v>217</v>
      </c>
      <c r="CN7864" s="56" t="s">
        <v>217</v>
      </c>
      <c r="CO7864" s="52"/>
      <c r="CP7864" s="52"/>
      <c r="CQ7864" s="52"/>
      <c r="CR7864" s="52"/>
      <c r="CS7864" s="52"/>
      <c r="CT7864" s="52"/>
      <c r="CU7864" s="33"/>
      <c r="CV7864" s="33"/>
    </row>
    <row r="7865" spans="74:100">
      <c r="BV7865" s="62"/>
      <c r="BW7865" s="62"/>
      <c r="BX7865" s="62"/>
      <c r="BY7865" s="62"/>
      <c r="BZ7865" s="62"/>
      <c r="CA7865" s="62"/>
      <c r="CB7865" s="62"/>
      <c r="CC7865" s="62"/>
      <c r="CD7865" s="62"/>
      <c r="CE7865" s="62"/>
      <c r="CF7865" s="62"/>
      <c r="CL7865" s="56" t="s">
        <v>27972</v>
      </c>
      <c r="CM7865" s="56"/>
      <c r="CN7865" s="56"/>
      <c r="CO7865" s="52"/>
      <c r="CP7865" s="52"/>
      <c r="CQ7865" s="52"/>
      <c r="CR7865" s="52"/>
      <c r="CS7865" s="52"/>
      <c r="CT7865" s="52"/>
      <c r="CU7865" s="33"/>
      <c r="CV7865" s="33"/>
    </row>
    <row r="7866" spans="74:100">
      <c r="BV7866" s="62"/>
      <c r="BW7866" s="62"/>
      <c r="BX7866" s="62"/>
      <c r="BY7866" s="62"/>
      <c r="BZ7866" s="62"/>
      <c r="CA7866" s="62"/>
      <c r="CB7866" s="62"/>
      <c r="CC7866" s="62"/>
      <c r="CD7866" s="62"/>
      <c r="CE7866" s="62"/>
      <c r="CF7866" s="62"/>
      <c r="CL7866" s="56" t="s">
        <v>5363</v>
      </c>
      <c r="CM7866" s="56" t="s">
        <v>217</v>
      </c>
      <c r="CN7866" s="56" t="s">
        <v>217</v>
      </c>
      <c r="CO7866" s="52"/>
      <c r="CP7866" s="52"/>
      <c r="CQ7866" s="52"/>
      <c r="CR7866" s="52"/>
      <c r="CS7866" s="52"/>
      <c r="CT7866" s="52"/>
      <c r="CU7866" s="33"/>
      <c r="CV7866" s="33"/>
    </row>
    <row r="7867" spans="74:100">
      <c r="BV7867" s="62"/>
      <c r="BW7867" s="62"/>
      <c r="BX7867" s="62"/>
      <c r="BY7867" s="62"/>
      <c r="BZ7867" s="62"/>
      <c r="CA7867" s="62"/>
      <c r="CB7867" s="62"/>
      <c r="CC7867" s="62"/>
      <c r="CD7867" s="62"/>
      <c r="CE7867" s="62"/>
      <c r="CF7867" s="62"/>
      <c r="CL7867" s="56" t="s">
        <v>19204</v>
      </c>
      <c r="CM7867" s="56"/>
      <c r="CN7867" s="56"/>
      <c r="CO7867" s="52"/>
      <c r="CP7867" s="52"/>
      <c r="CQ7867" s="52"/>
      <c r="CR7867" s="52"/>
      <c r="CS7867" s="52"/>
      <c r="CT7867" s="52"/>
      <c r="CU7867" s="33"/>
      <c r="CV7867" s="33"/>
    </row>
    <row r="7868" spans="74:100">
      <c r="BV7868" s="62"/>
      <c r="BW7868" s="62"/>
      <c r="BX7868" s="62"/>
      <c r="BY7868" s="62"/>
      <c r="BZ7868" s="62"/>
      <c r="CA7868" s="62"/>
      <c r="CB7868" s="62"/>
      <c r="CC7868" s="62"/>
      <c r="CD7868" s="62"/>
      <c r="CE7868" s="62"/>
      <c r="CF7868" s="62"/>
      <c r="CL7868" s="56" t="s">
        <v>1890</v>
      </c>
      <c r="CM7868" s="56" t="s">
        <v>215</v>
      </c>
      <c r="CN7868" s="56" t="s">
        <v>215</v>
      </c>
      <c r="CO7868" s="52"/>
      <c r="CP7868" s="52"/>
      <c r="CQ7868" s="52"/>
      <c r="CR7868" s="52"/>
      <c r="CS7868" s="52"/>
      <c r="CT7868" s="52"/>
      <c r="CU7868" s="33"/>
      <c r="CV7868" s="33"/>
    </row>
    <row r="7869" spans="74:100">
      <c r="BV7869" s="62"/>
      <c r="BW7869" s="62"/>
      <c r="BX7869" s="62"/>
      <c r="BY7869" s="62"/>
      <c r="BZ7869" s="62"/>
      <c r="CA7869" s="62"/>
      <c r="CB7869" s="62"/>
      <c r="CC7869" s="62"/>
      <c r="CD7869" s="62"/>
      <c r="CE7869" s="62"/>
      <c r="CF7869" s="62"/>
      <c r="CL7869" s="56" t="s">
        <v>22077</v>
      </c>
      <c r="CM7869" s="56"/>
      <c r="CN7869" s="56"/>
      <c r="CO7869" s="52"/>
      <c r="CP7869" s="52"/>
      <c r="CQ7869" s="52"/>
      <c r="CR7869" s="52"/>
      <c r="CS7869" s="52"/>
      <c r="CT7869" s="52"/>
      <c r="CU7869" s="33"/>
      <c r="CV7869" s="33"/>
    </row>
    <row r="7870" spans="74:100">
      <c r="BV7870" s="62"/>
      <c r="BW7870" s="62"/>
      <c r="BX7870" s="62"/>
      <c r="BY7870" s="62"/>
      <c r="BZ7870" s="62"/>
      <c r="CA7870" s="62"/>
      <c r="CB7870" s="62"/>
      <c r="CC7870" s="62"/>
      <c r="CD7870" s="62"/>
      <c r="CE7870" s="62"/>
      <c r="CF7870" s="62"/>
      <c r="CL7870" s="56" t="s">
        <v>1891</v>
      </c>
      <c r="CM7870" s="56" t="s">
        <v>216</v>
      </c>
      <c r="CN7870" s="56" t="s">
        <v>216</v>
      </c>
      <c r="CO7870" s="52"/>
      <c r="CP7870" s="52"/>
      <c r="CQ7870" s="52"/>
      <c r="CR7870" s="52"/>
      <c r="CS7870" s="52"/>
      <c r="CT7870" s="52"/>
      <c r="CU7870" s="33"/>
      <c r="CV7870" s="33"/>
    </row>
    <row r="7871" spans="74:100">
      <c r="BV7871" s="62"/>
      <c r="BW7871" s="62"/>
      <c r="BX7871" s="62"/>
      <c r="BY7871" s="62"/>
      <c r="BZ7871" s="62"/>
      <c r="CA7871" s="62"/>
      <c r="CB7871" s="62"/>
      <c r="CC7871" s="62"/>
      <c r="CD7871" s="62"/>
      <c r="CE7871" s="62"/>
      <c r="CF7871" s="62"/>
      <c r="CL7871" s="56" t="s">
        <v>22078</v>
      </c>
      <c r="CM7871" s="56"/>
      <c r="CN7871" s="56"/>
      <c r="CO7871" s="52"/>
      <c r="CP7871" s="52"/>
      <c r="CQ7871" s="52"/>
      <c r="CR7871" s="52"/>
      <c r="CS7871" s="52"/>
      <c r="CT7871" s="52"/>
      <c r="CU7871" s="33"/>
      <c r="CV7871" s="33"/>
    </row>
    <row r="7872" spans="74:100">
      <c r="BV7872" s="62"/>
      <c r="BW7872" s="62"/>
      <c r="BX7872" s="62"/>
      <c r="BY7872" s="62"/>
      <c r="BZ7872" s="62"/>
      <c r="CA7872" s="62"/>
      <c r="CB7872" s="62"/>
      <c r="CC7872" s="62"/>
      <c r="CD7872" s="62"/>
      <c r="CE7872" s="62"/>
      <c r="CF7872" s="62"/>
      <c r="CL7872" s="56" t="s">
        <v>1892</v>
      </c>
      <c r="CM7872" s="56" t="s">
        <v>216</v>
      </c>
      <c r="CN7872" s="56" t="s">
        <v>216</v>
      </c>
      <c r="CO7872" s="52"/>
      <c r="CP7872" s="52"/>
      <c r="CQ7872" s="52"/>
      <c r="CR7872" s="52"/>
      <c r="CS7872" s="52"/>
      <c r="CT7872" s="52"/>
      <c r="CU7872" s="33"/>
      <c r="CV7872" s="33"/>
    </row>
    <row r="7873" spans="74:100">
      <c r="BV7873" s="62"/>
      <c r="BW7873" s="62"/>
      <c r="BX7873" s="62"/>
      <c r="BY7873" s="62"/>
      <c r="BZ7873" s="62"/>
      <c r="CA7873" s="62"/>
      <c r="CB7873" s="62"/>
      <c r="CC7873" s="62"/>
      <c r="CD7873" s="62"/>
      <c r="CE7873" s="62"/>
      <c r="CF7873" s="62"/>
      <c r="CL7873" s="56" t="s">
        <v>22079</v>
      </c>
      <c r="CM7873" s="56"/>
      <c r="CN7873" s="56"/>
      <c r="CO7873" s="52"/>
      <c r="CP7873" s="52"/>
      <c r="CQ7873" s="52"/>
      <c r="CR7873" s="52"/>
      <c r="CS7873" s="52"/>
      <c r="CT7873" s="52"/>
      <c r="CU7873" s="33"/>
      <c r="CV7873" s="33"/>
    </row>
    <row r="7874" spans="74:100">
      <c r="BV7874" s="62"/>
      <c r="BW7874" s="62"/>
      <c r="BX7874" s="62"/>
      <c r="BY7874" s="62"/>
      <c r="BZ7874" s="62"/>
      <c r="CA7874" s="62"/>
      <c r="CB7874" s="62"/>
      <c r="CC7874" s="62"/>
      <c r="CD7874" s="62"/>
      <c r="CE7874" s="62"/>
      <c r="CF7874" s="62"/>
      <c r="CL7874" s="56" t="s">
        <v>5364</v>
      </c>
      <c r="CM7874" s="56" t="s">
        <v>217</v>
      </c>
      <c r="CN7874" s="56" t="s">
        <v>217</v>
      </c>
      <c r="CO7874" s="52"/>
      <c r="CP7874" s="52"/>
      <c r="CQ7874" s="52"/>
      <c r="CR7874" s="52"/>
      <c r="CS7874" s="52"/>
      <c r="CT7874" s="52"/>
      <c r="CU7874" s="33"/>
      <c r="CV7874" s="33"/>
    </row>
    <row r="7875" spans="74:100">
      <c r="BV7875" s="62"/>
      <c r="BW7875" s="62"/>
      <c r="BX7875" s="62"/>
      <c r="BY7875" s="62"/>
      <c r="BZ7875" s="62"/>
      <c r="CA7875" s="62"/>
      <c r="CB7875" s="62"/>
      <c r="CC7875" s="62"/>
      <c r="CD7875" s="62"/>
      <c r="CE7875" s="62"/>
      <c r="CF7875" s="62"/>
      <c r="CL7875" s="56" t="s">
        <v>19205</v>
      </c>
      <c r="CM7875" s="56"/>
      <c r="CN7875" s="56"/>
      <c r="CO7875" s="52"/>
      <c r="CP7875" s="52"/>
      <c r="CQ7875" s="52"/>
      <c r="CR7875" s="52"/>
      <c r="CS7875" s="52"/>
      <c r="CT7875" s="52"/>
      <c r="CU7875" s="33"/>
      <c r="CV7875" s="33"/>
    </row>
    <row r="7876" spans="74:100">
      <c r="BV7876" s="62"/>
      <c r="BW7876" s="62"/>
      <c r="BX7876" s="62"/>
      <c r="BY7876" s="62"/>
      <c r="BZ7876" s="62"/>
      <c r="CA7876" s="62"/>
      <c r="CB7876" s="62"/>
      <c r="CC7876" s="62"/>
      <c r="CD7876" s="62"/>
      <c r="CE7876" s="62"/>
      <c r="CF7876" s="62"/>
      <c r="CL7876" s="56" t="s">
        <v>5365</v>
      </c>
      <c r="CM7876" s="56" t="s">
        <v>217</v>
      </c>
      <c r="CN7876" s="56" t="s">
        <v>217</v>
      </c>
      <c r="CO7876" s="52"/>
      <c r="CP7876" s="52"/>
      <c r="CQ7876" s="52"/>
      <c r="CR7876" s="52"/>
      <c r="CS7876" s="52"/>
      <c r="CT7876" s="52"/>
      <c r="CU7876" s="33"/>
      <c r="CV7876" s="33"/>
    </row>
    <row r="7877" spans="74:100">
      <c r="BV7877" s="62"/>
      <c r="BW7877" s="62"/>
      <c r="BX7877" s="62"/>
      <c r="BY7877" s="62"/>
      <c r="BZ7877" s="62"/>
      <c r="CA7877" s="62"/>
      <c r="CB7877" s="62"/>
      <c r="CC7877" s="62"/>
      <c r="CD7877" s="62"/>
      <c r="CE7877" s="62"/>
      <c r="CF7877" s="62"/>
      <c r="CL7877" s="56" t="s">
        <v>19206</v>
      </c>
      <c r="CM7877" s="56"/>
      <c r="CN7877" s="56"/>
      <c r="CO7877" s="52"/>
      <c r="CP7877" s="52"/>
      <c r="CQ7877" s="52"/>
      <c r="CR7877" s="52"/>
      <c r="CS7877" s="52"/>
      <c r="CT7877" s="52"/>
      <c r="CU7877" s="33"/>
      <c r="CV7877" s="33"/>
    </row>
    <row r="7878" spans="74:100">
      <c r="BV7878" s="62"/>
      <c r="BW7878" s="62"/>
      <c r="BX7878" s="62"/>
      <c r="BY7878" s="62"/>
      <c r="BZ7878" s="62"/>
      <c r="CA7878" s="62"/>
      <c r="CB7878" s="62"/>
      <c r="CC7878" s="62"/>
      <c r="CD7878" s="62"/>
      <c r="CE7878" s="62"/>
      <c r="CF7878" s="62"/>
      <c r="CL7878" s="56" t="s">
        <v>1893</v>
      </c>
      <c r="CM7878" s="56" t="s">
        <v>216</v>
      </c>
      <c r="CN7878" s="56" t="s">
        <v>216</v>
      </c>
      <c r="CO7878" s="52"/>
      <c r="CP7878" s="52"/>
      <c r="CQ7878" s="52"/>
      <c r="CR7878" s="52"/>
      <c r="CS7878" s="52"/>
      <c r="CT7878" s="52"/>
      <c r="CU7878" s="33"/>
      <c r="CV7878" s="33"/>
    </row>
    <row r="7879" spans="74:100">
      <c r="BV7879" s="62"/>
      <c r="BW7879" s="62"/>
      <c r="BX7879" s="62"/>
      <c r="BY7879" s="62"/>
      <c r="BZ7879" s="62"/>
      <c r="CA7879" s="62"/>
      <c r="CB7879" s="62"/>
      <c r="CC7879" s="62"/>
      <c r="CD7879" s="62"/>
      <c r="CE7879" s="62"/>
      <c r="CF7879" s="62"/>
      <c r="CL7879" s="56" t="s">
        <v>22080</v>
      </c>
      <c r="CM7879" s="56"/>
      <c r="CN7879" s="56"/>
      <c r="CO7879" s="52"/>
      <c r="CP7879" s="52"/>
      <c r="CQ7879" s="52"/>
      <c r="CR7879" s="52"/>
      <c r="CS7879" s="52"/>
      <c r="CT7879" s="52"/>
      <c r="CU7879" s="33"/>
      <c r="CV7879" s="33"/>
    </row>
    <row r="7880" spans="74:100">
      <c r="BV7880" s="62"/>
      <c r="BW7880" s="62"/>
      <c r="BX7880" s="62"/>
      <c r="BY7880" s="62"/>
      <c r="BZ7880" s="62"/>
      <c r="CA7880" s="62"/>
      <c r="CB7880" s="62"/>
      <c r="CC7880" s="62"/>
      <c r="CD7880" s="62"/>
      <c r="CE7880" s="62"/>
      <c r="CF7880" s="62"/>
      <c r="CL7880" s="56" t="s">
        <v>1894</v>
      </c>
      <c r="CM7880" s="56" t="s">
        <v>213</v>
      </c>
      <c r="CN7880" s="56" t="s">
        <v>213</v>
      </c>
      <c r="CO7880" s="52"/>
      <c r="CP7880" s="52"/>
      <c r="CQ7880" s="52"/>
      <c r="CR7880" s="52"/>
      <c r="CS7880" s="52"/>
      <c r="CT7880" s="52"/>
      <c r="CU7880" s="33"/>
      <c r="CV7880" s="33"/>
    </row>
    <row r="7881" spans="74:100">
      <c r="BV7881" s="62"/>
      <c r="BW7881" s="62"/>
      <c r="BX7881" s="62"/>
      <c r="BY7881" s="62"/>
      <c r="BZ7881" s="62"/>
      <c r="CA7881" s="62"/>
      <c r="CB7881" s="62"/>
      <c r="CC7881" s="62"/>
      <c r="CD7881" s="62"/>
      <c r="CE7881" s="62"/>
      <c r="CF7881" s="62"/>
      <c r="CL7881" s="56" t="s">
        <v>22081</v>
      </c>
      <c r="CM7881" s="56"/>
      <c r="CN7881" s="56"/>
      <c r="CO7881" s="52"/>
      <c r="CP7881" s="52"/>
      <c r="CQ7881" s="52"/>
      <c r="CR7881" s="52"/>
      <c r="CS7881" s="52"/>
      <c r="CT7881" s="52"/>
      <c r="CU7881" s="33"/>
      <c r="CV7881" s="33"/>
    </row>
    <row r="7882" spans="74:100">
      <c r="BV7882" s="62"/>
      <c r="BW7882" s="62"/>
      <c r="BX7882" s="62"/>
      <c r="BY7882" s="62"/>
      <c r="BZ7882" s="62"/>
      <c r="CA7882" s="62"/>
      <c r="CB7882" s="62"/>
      <c r="CC7882" s="62"/>
      <c r="CD7882" s="62"/>
      <c r="CE7882" s="62"/>
      <c r="CF7882" s="62"/>
      <c r="CL7882" s="56" t="s">
        <v>5366</v>
      </c>
      <c r="CM7882" s="56" t="s">
        <v>217</v>
      </c>
      <c r="CN7882" s="56" t="s">
        <v>217</v>
      </c>
      <c r="CO7882" s="52"/>
      <c r="CP7882" s="52"/>
      <c r="CQ7882" s="52"/>
      <c r="CR7882" s="52"/>
      <c r="CS7882" s="52"/>
      <c r="CT7882" s="52"/>
      <c r="CU7882" s="33"/>
      <c r="CV7882" s="33"/>
    </row>
    <row r="7883" spans="74:100">
      <c r="BV7883" s="62"/>
      <c r="BW7883" s="62"/>
      <c r="BX7883" s="62"/>
      <c r="BY7883" s="62"/>
      <c r="BZ7883" s="62"/>
      <c r="CA7883" s="62"/>
      <c r="CB7883" s="62"/>
      <c r="CC7883" s="62"/>
      <c r="CD7883" s="62"/>
      <c r="CE7883" s="62"/>
      <c r="CF7883" s="62"/>
      <c r="CL7883" s="56" t="s">
        <v>19207</v>
      </c>
      <c r="CM7883" s="56"/>
      <c r="CN7883" s="56"/>
      <c r="CO7883" s="52"/>
      <c r="CP7883" s="52"/>
      <c r="CQ7883" s="52"/>
      <c r="CR7883" s="52"/>
      <c r="CS7883" s="52"/>
      <c r="CT7883" s="52"/>
      <c r="CU7883" s="33"/>
      <c r="CV7883" s="33"/>
    </row>
    <row r="7884" spans="74:100">
      <c r="BV7884" s="62"/>
      <c r="BW7884" s="62"/>
      <c r="BX7884" s="62"/>
      <c r="BY7884" s="62"/>
      <c r="BZ7884" s="62"/>
      <c r="CA7884" s="62"/>
      <c r="CB7884" s="62"/>
      <c r="CC7884" s="62"/>
      <c r="CD7884" s="62"/>
      <c r="CE7884" s="62"/>
      <c r="CF7884" s="62"/>
      <c r="CL7884" s="56" t="s">
        <v>5367</v>
      </c>
      <c r="CM7884" s="56" t="s">
        <v>217</v>
      </c>
      <c r="CN7884" s="56" t="s">
        <v>217</v>
      </c>
      <c r="CO7884" s="52"/>
      <c r="CP7884" s="52"/>
      <c r="CQ7884" s="52"/>
      <c r="CR7884" s="52"/>
      <c r="CS7884" s="52"/>
      <c r="CT7884" s="52"/>
      <c r="CU7884" s="33"/>
      <c r="CV7884" s="33"/>
    </row>
    <row r="7885" spans="74:100">
      <c r="BV7885" s="62"/>
      <c r="BW7885" s="62"/>
      <c r="BX7885" s="62"/>
      <c r="BY7885" s="62"/>
      <c r="BZ7885" s="62"/>
      <c r="CA7885" s="62"/>
      <c r="CB7885" s="62"/>
      <c r="CC7885" s="62"/>
      <c r="CD7885" s="62"/>
      <c r="CE7885" s="62"/>
      <c r="CF7885" s="62"/>
      <c r="CL7885" s="56" t="s">
        <v>19208</v>
      </c>
      <c r="CM7885" s="56"/>
      <c r="CN7885" s="56"/>
      <c r="CO7885" s="52"/>
      <c r="CP7885" s="52"/>
      <c r="CQ7885" s="52"/>
      <c r="CR7885" s="52"/>
      <c r="CS7885" s="52"/>
      <c r="CT7885" s="52"/>
      <c r="CU7885" s="33"/>
      <c r="CV7885" s="33"/>
    </row>
    <row r="7886" spans="74:100">
      <c r="BV7886" s="62"/>
      <c r="BW7886" s="62"/>
      <c r="BX7886" s="62"/>
      <c r="BY7886" s="62"/>
      <c r="BZ7886" s="62"/>
      <c r="CA7886" s="62"/>
      <c r="CB7886" s="62"/>
      <c r="CC7886" s="62"/>
      <c r="CD7886" s="62"/>
      <c r="CE7886" s="62"/>
      <c r="CF7886" s="62"/>
      <c r="CL7886" s="56" t="s">
        <v>1895</v>
      </c>
      <c r="CM7886" s="56" t="s">
        <v>216</v>
      </c>
      <c r="CN7886" s="56" t="s">
        <v>216</v>
      </c>
      <c r="CO7886" s="52"/>
      <c r="CP7886" s="52"/>
      <c r="CQ7886" s="52"/>
      <c r="CR7886" s="52"/>
      <c r="CS7886" s="52"/>
      <c r="CT7886" s="52"/>
      <c r="CU7886" s="33"/>
      <c r="CV7886" s="33"/>
    </row>
    <row r="7887" spans="74:100">
      <c r="BV7887" s="62"/>
      <c r="BW7887" s="62"/>
      <c r="BX7887" s="62"/>
      <c r="BY7887" s="62"/>
      <c r="BZ7887" s="62"/>
      <c r="CA7887" s="62"/>
      <c r="CB7887" s="62"/>
      <c r="CC7887" s="62"/>
      <c r="CD7887" s="62"/>
      <c r="CE7887" s="62"/>
      <c r="CF7887" s="62"/>
      <c r="CL7887" s="56" t="s">
        <v>22082</v>
      </c>
      <c r="CM7887" s="56"/>
      <c r="CN7887" s="56"/>
      <c r="CO7887" s="52"/>
      <c r="CP7887" s="52"/>
      <c r="CQ7887" s="52"/>
      <c r="CR7887" s="52"/>
      <c r="CS7887" s="52"/>
      <c r="CT7887" s="52"/>
      <c r="CU7887" s="33"/>
      <c r="CV7887" s="33"/>
    </row>
    <row r="7888" spans="74:100">
      <c r="BV7888" s="62"/>
      <c r="BW7888" s="62"/>
      <c r="BX7888" s="62"/>
      <c r="BY7888" s="62"/>
      <c r="BZ7888" s="62"/>
      <c r="CA7888" s="62"/>
      <c r="CB7888" s="62"/>
      <c r="CC7888" s="62"/>
      <c r="CD7888" s="62"/>
      <c r="CE7888" s="62"/>
      <c r="CF7888" s="62"/>
      <c r="CL7888" s="56" t="s">
        <v>5368</v>
      </c>
      <c r="CM7888" s="56" t="s">
        <v>217</v>
      </c>
      <c r="CN7888" s="56" t="s">
        <v>217</v>
      </c>
      <c r="CO7888" s="52"/>
      <c r="CP7888" s="52"/>
      <c r="CQ7888" s="52"/>
      <c r="CR7888" s="52"/>
      <c r="CS7888" s="52"/>
      <c r="CT7888" s="52"/>
      <c r="CU7888" s="33"/>
      <c r="CV7888" s="33"/>
    </row>
    <row r="7889" spans="74:100">
      <c r="BV7889" s="62"/>
      <c r="BW7889" s="62"/>
      <c r="BX7889" s="62"/>
      <c r="BY7889" s="62"/>
      <c r="BZ7889" s="62"/>
      <c r="CA7889" s="62"/>
      <c r="CB7889" s="62"/>
      <c r="CC7889" s="62"/>
      <c r="CD7889" s="62"/>
      <c r="CE7889" s="62"/>
      <c r="CF7889" s="62"/>
      <c r="CL7889" s="56" t="s">
        <v>19209</v>
      </c>
      <c r="CM7889" s="56"/>
      <c r="CN7889" s="56"/>
      <c r="CO7889" s="52"/>
      <c r="CP7889" s="52"/>
      <c r="CQ7889" s="52"/>
      <c r="CR7889" s="52"/>
      <c r="CS7889" s="52"/>
      <c r="CT7889" s="52"/>
      <c r="CU7889" s="33"/>
      <c r="CV7889" s="33"/>
    </row>
    <row r="7890" spans="74:100">
      <c r="BV7890" s="62"/>
      <c r="BW7890" s="62"/>
      <c r="BX7890" s="62"/>
      <c r="BY7890" s="62"/>
      <c r="BZ7890" s="62"/>
      <c r="CA7890" s="62"/>
      <c r="CB7890" s="62"/>
      <c r="CC7890" s="62"/>
      <c r="CD7890" s="62"/>
      <c r="CE7890" s="62"/>
      <c r="CF7890" s="62"/>
      <c r="CL7890" s="56" t="s">
        <v>1896</v>
      </c>
      <c r="CM7890" s="56" t="s">
        <v>216</v>
      </c>
      <c r="CN7890" s="56" t="s">
        <v>216</v>
      </c>
      <c r="CO7890" s="52"/>
      <c r="CP7890" s="52"/>
      <c r="CQ7890" s="52"/>
      <c r="CR7890" s="52"/>
      <c r="CS7890" s="52"/>
      <c r="CT7890" s="52"/>
      <c r="CU7890" s="33"/>
      <c r="CV7890" s="33"/>
    </row>
    <row r="7891" spans="74:100">
      <c r="BV7891" s="62"/>
      <c r="BW7891" s="62"/>
      <c r="BX7891" s="62"/>
      <c r="BY7891" s="62"/>
      <c r="BZ7891" s="62"/>
      <c r="CA7891" s="62"/>
      <c r="CB7891" s="62"/>
      <c r="CC7891" s="62"/>
      <c r="CD7891" s="62"/>
      <c r="CE7891" s="62"/>
      <c r="CF7891" s="62"/>
      <c r="CL7891" s="56" t="s">
        <v>22083</v>
      </c>
      <c r="CM7891" s="56"/>
      <c r="CN7891" s="56"/>
      <c r="CO7891" s="52"/>
      <c r="CP7891" s="52"/>
      <c r="CQ7891" s="52"/>
      <c r="CR7891" s="52"/>
      <c r="CS7891" s="52"/>
      <c r="CT7891" s="52"/>
      <c r="CU7891" s="33"/>
      <c r="CV7891" s="33"/>
    </row>
    <row r="7892" spans="74:100">
      <c r="BV7892" s="62"/>
      <c r="BW7892" s="62"/>
      <c r="BX7892" s="62"/>
      <c r="BY7892" s="62"/>
      <c r="BZ7892" s="62"/>
      <c r="CA7892" s="62"/>
      <c r="CB7892" s="62"/>
      <c r="CC7892" s="62"/>
      <c r="CD7892" s="62"/>
      <c r="CE7892" s="62"/>
      <c r="CF7892" s="62"/>
      <c r="CL7892" s="56" t="s">
        <v>5369</v>
      </c>
      <c r="CM7892" s="56" t="s">
        <v>214</v>
      </c>
      <c r="CN7892" s="56" t="s">
        <v>214</v>
      </c>
      <c r="CO7892" s="52"/>
      <c r="CP7892" s="52"/>
      <c r="CQ7892" s="52"/>
      <c r="CR7892" s="52"/>
      <c r="CS7892" s="52"/>
      <c r="CT7892" s="52"/>
      <c r="CU7892" s="33"/>
      <c r="CV7892" s="33"/>
    </row>
    <row r="7893" spans="74:100">
      <c r="BV7893" s="62"/>
      <c r="BW7893" s="62"/>
      <c r="BX7893" s="62"/>
      <c r="BY7893" s="62"/>
      <c r="BZ7893" s="62"/>
      <c r="CA7893" s="62"/>
      <c r="CB7893" s="62"/>
      <c r="CC7893" s="62"/>
      <c r="CD7893" s="62"/>
      <c r="CE7893" s="62"/>
      <c r="CF7893" s="62"/>
      <c r="CL7893" s="56" t="s">
        <v>22084</v>
      </c>
      <c r="CM7893" s="56"/>
      <c r="CN7893" s="56"/>
      <c r="CO7893" s="52"/>
      <c r="CP7893" s="52"/>
      <c r="CQ7893" s="52"/>
      <c r="CR7893" s="52"/>
      <c r="CS7893" s="52"/>
      <c r="CT7893" s="52"/>
      <c r="CU7893" s="33"/>
      <c r="CV7893" s="33"/>
    </row>
    <row r="7894" spans="74:100">
      <c r="BV7894" s="62"/>
      <c r="BW7894" s="62"/>
      <c r="BX7894" s="62"/>
      <c r="BY7894" s="62"/>
      <c r="BZ7894" s="62"/>
      <c r="CA7894" s="62"/>
      <c r="CB7894" s="62"/>
      <c r="CC7894" s="62"/>
      <c r="CD7894" s="62"/>
      <c r="CE7894" s="62"/>
      <c r="CF7894" s="62"/>
      <c r="CL7894" s="56" t="s">
        <v>22085</v>
      </c>
      <c r="CM7894" s="56" t="s">
        <v>216</v>
      </c>
      <c r="CN7894" s="56" t="s">
        <v>216</v>
      </c>
      <c r="CO7894" s="52"/>
      <c r="CP7894" s="52"/>
      <c r="CQ7894" s="52"/>
      <c r="CR7894" s="52"/>
      <c r="CS7894" s="52"/>
      <c r="CT7894" s="52"/>
      <c r="CU7894" s="33"/>
      <c r="CV7894" s="33"/>
    </row>
    <row r="7895" spans="74:100">
      <c r="BV7895" s="62"/>
      <c r="BW7895" s="62"/>
      <c r="BX7895" s="62"/>
      <c r="BY7895" s="62"/>
      <c r="BZ7895" s="62"/>
      <c r="CA7895" s="62"/>
      <c r="CB7895" s="62"/>
      <c r="CC7895" s="62"/>
      <c r="CD7895" s="62"/>
      <c r="CE7895" s="62"/>
      <c r="CF7895" s="62"/>
      <c r="CL7895" s="56" t="s">
        <v>27973</v>
      </c>
      <c r="CM7895" s="56" t="s">
        <v>217</v>
      </c>
      <c r="CN7895" s="56" t="s">
        <v>217</v>
      </c>
      <c r="CO7895" s="52"/>
      <c r="CP7895" s="52"/>
      <c r="CQ7895" s="52"/>
      <c r="CR7895" s="52"/>
      <c r="CS7895" s="52"/>
      <c r="CT7895" s="52"/>
      <c r="CU7895" s="33"/>
      <c r="CV7895" s="33"/>
    </row>
    <row r="7896" spans="74:100">
      <c r="BV7896" s="62"/>
      <c r="BW7896" s="62"/>
      <c r="BX7896" s="62"/>
      <c r="BY7896" s="62"/>
      <c r="BZ7896" s="62"/>
      <c r="CA7896" s="62"/>
      <c r="CB7896" s="62"/>
      <c r="CC7896" s="62"/>
      <c r="CD7896" s="62"/>
      <c r="CE7896" s="62"/>
      <c r="CF7896" s="62"/>
      <c r="CL7896" s="56" t="s">
        <v>19202</v>
      </c>
      <c r="CM7896" s="56"/>
      <c r="CN7896" s="56"/>
      <c r="CO7896" s="52"/>
      <c r="CP7896" s="52"/>
      <c r="CQ7896" s="52"/>
      <c r="CR7896" s="52"/>
      <c r="CS7896" s="52"/>
      <c r="CT7896" s="52"/>
      <c r="CU7896" s="33"/>
      <c r="CV7896" s="33"/>
    </row>
    <row r="7897" spans="74:100">
      <c r="BV7897" s="62"/>
      <c r="BW7897" s="62"/>
      <c r="BX7897" s="62"/>
      <c r="BY7897" s="62"/>
      <c r="BZ7897" s="62"/>
      <c r="CA7897" s="62"/>
      <c r="CB7897" s="62"/>
      <c r="CC7897" s="62"/>
      <c r="CD7897" s="62"/>
      <c r="CE7897" s="62"/>
      <c r="CF7897" s="62"/>
      <c r="CL7897" s="56" t="s">
        <v>27974</v>
      </c>
      <c r="CM7897" s="56" t="s">
        <v>217</v>
      </c>
      <c r="CN7897" s="56" t="s">
        <v>217</v>
      </c>
      <c r="CO7897" s="52"/>
      <c r="CP7897" s="52"/>
      <c r="CQ7897" s="52"/>
      <c r="CR7897" s="52"/>
      <c r="CS7897" s="52"/>
      <c r="CT7897" s="52"/>
      <c r="CU7897" s="33"/>
      <c r="CV7897" s="33"/>
    </row>
    <row r="7898" spans="74:100">
      <c r="BV7898" s="62"/>
      <c r="BW7898" s="62"/>
      <c r="BX7898" s="62"/>
      <c r="BY7898" s="62"/>
      <c r="BZ7898" s="62"/>
      <c r="CA7898" s="62"/>
      <c r="CB7898" s="62"/>
      <c r="CC7898" s="62"/>
      <c r="CD7898" s="62"/>
      <c r="CE7898" s="62"/>
      <c r="CF7898" s="62"/>
      <c r="CL7898" s="56" t="s">
        <v>19202</v>
      </c>
      <c r="CM7898" s="56"/>
      <c r="CN7898" s="56"/>
      <c r="CO7898" s="52"/>
      <c r="CP7898" s="52"/>
      <c r="CQ7898" s="52"/>
      <c r="CR7898" s="52"/>
      <c r="CS7898" s="52"/>
      <c r="CT7898" s="52"/>
      <c r="CU7898" s="33"/>
      <c r="CV7898" s="33"/>
    </row>
    <row r="7899" spans="74:100">
      <c r="BV7899" s="62"/>
      <c r="BW7899" s="62"/>
      <c r="BX7899" s="62"/>
      <c r="BY7899" s="62"/>
      <c r="BZ7899" s="62"/>
      <c r="CA7899" s="62"/>
      <c r="CB7899" s="62"/>
      <c r="CC7899" s="62"/>
      <c r="CD7899" s="62"/>
      <c r="CE7899" s="62"/>
      <c r="CF7899" s="62"/>
      <c r="CL7899" s="56" t="s">
        <v>27975</v>
      </c>
      <c r="CM7899" s="56" t="s">
        <v>217</v>
      </c>
      <c r="CN7899" s="56" t="s">
        <v>217</v>
      </c>
      <c r="CO7899" s="52"/>
      <c r="CP7899" s="52"/>
      <c r="CQ7899" s="52"/>
      <c r="CR7899" s="52"/>
      <c r="CS7899" s="52"/>
      <c r="CT7899" s="52"/>
      <c r="CU7899" s="33"/>
      <c r="CV7899" s="33"/>
    </row>
    <row r="7900" spans="74:100">
      <c r="BV7900" s="62"/>
      <c r="BW7900" s="62"/>
      <c r="BX7900" s="62"/>
      <c r="BY7900" s="62"/>
      <c r="BZ7900" s="62"/>
      <c r="CA7900" s="62"/>
      <c r="CB7900" s="62"/>
      <c r="CC7900" s="62"/>
      <c r="CD7900" s="62"/>
      <c r="CE7900" s="62"/>
      <c r="CF7900" s="62"/>
      <c r="CL7900" s="56" t="s">
        <v>19202</v>
      </c>
      <c r="CM7900" s="56"/>
      <c r="CN7900" s="56"/>
      <c r="CO7900" s="52"/>
      <c r="CP7900" s="52"/>
      <c r="CQ7900" s="52"/>
      <c r="CR7900" s="52"/>
      <c r="CS7900" s="52"/>
      <c r="CT7900" s="52"/>
      <c r="CU7900" s="33"/>
      <c r="CV7900" s="33"/>
    </row>
    <row r="7901" spans="74:100">
      <c r="BV7901" s="62"/>
      <c r="BW7901" s="62"/>
      <c r="BX7901" s="62"/>
      <c r="BY7901" s="62"/>
      <c r="BZ7901" s="62"/>
      <c r="CA7901" s="62"/>
      <c r="CB7901" s="62"/>
      <c r="CC7901" s="62"/>
      <c r="CD7901" s="62"/>
      <c r="CE7901" s="62"/>
      <c r="CF7901" s="62"/>
      <c r="CL7901" s="56" t="s">
        <v>27976</v>
      </c>
      <c r="CM7901" s="56" t="s">
        <v>217</v>
      </c>
      <c r="CN7901" s="56" t="s">
        <v>217</v>
      </c>
      <c r="CO7901" s="52"/>
      <c r="CP7901" s="52"/>
      <c r="CQ7901" s="52"/>
      <c r="CR7901" s="52"/>
      <c r="CS7901" s="52"/>
      <c r="CT7901" s="52"/>
      <c r="CU7901" s="33"/>
      <c r="CV7901" s="33"/>
    </row>
    <row r="7902" spans="74:100">
      <c r="BV7902" s="62"/>
      <c r="BW7902" s="62"/>
      <c r="BX7902" s="62"/>
      <c r="BY7902" s="62"/>
      <c r="BZ7902" s="62"/>
      <c r="CA7902" s="62"/>
      <c r="CB7902" s="62"/>
      <c r="CC7902" s="62"/>
      <c r="CD7902" s="62"/>
      <c r="CE7902" s="62"/>
      <c r="CF7902" s="62"/>
      <c r="CL7902" s="56" t="s">
        <v>19202</v>
      </c>
      <c r="CM7902" s="56"/>
      <c r="CN7902" s="56"/>
      <c r="CO7902" s="52"/>
      <c r="CP7902" s="52"/>
      <c r="CQ7902" s="52"/>
      <c r="CR7902" s="52"/>
      <c r="CS7902" s="52"/>
      <c r="CT7902" s="52"/>
      <c r="CU7902" s="33"/>
      <c r="CV7902" s="33"/>
    </row>
    <row r="7903" spans="74:100">
      <c r="BV7903" s="62"/>
      <c r="BW7903" s="62"/>
      <c r="BX7903" s="62"/>
      <c r="BY7903" s="62"/>
      <c r="BZ7903" s="62"/>
      <c r="CA7903" s="62"/>
      <c r="CB7903" s="62"/>
      <c r="CC7903" s="62"/>
      <c r="CD7903" s="62"/>
      <c r="CE7903" s="62"/>
      <c r="CF7903" s="62"/>
      <c r="CL7903" s="56" t="s">
        <v>27977</v>
      </c>
      <c r="CM7903" s="56" t="s">
        <v>217</v>
      </c>
      <c r="CN7903" s="56" t="s">
        <v>217</v>
      </c>
      <c r="CO7903" s="52"/>
      <c r="CP7903" s="52"/>
      <c r="CQ7903" s="52"/>
      <c r="CR7903" s="52"/>
      <c r="CS7903" s="52"/>
      <c r="CT7903" s="52"/>
      <c r="CU7903" s="33"/>
      <c r="CV7903" s="33"/>
    </row>
    <row r="7904" spans="74:100">
      <c r="BV7904" s="62"/>
      <c r="BW7904" s="62"/>
      <c r="BX7904" s="62"/>
      <c r="BY7904" s="62"/>
      <c r="BZ7904" s="62"/>
      <c r="CA7904" s="62"/>
      <c r="CB7904" s="62"/>
      <c r="CC7904" s="62"/>
      <c r="CD7904" s="62"/>
      <c r="CE7904" s="62"/>
      <c r="CF7904" s="62"/>
      <c r="CL7904" s="56" t="s">
        <v>27978</v>
      </c>
      <c r="CM7904" s="56"/>
      <c r="CN7904" s="56"/>
      <c r="CO7904" s="52"/>
      <c r="CP7904" s="52"/>
      <c r="CQ7904" s="52"/>
      <c r="CR7904" s="52"/>
      <c r="CS7904" s="52"/>
      <c r="CT7904" s="52"/>
      <c r="CU7904" s="33"/>
      <c r="CV7904" s="33"/>
    </row>
    <row r="7905" spans="74:100">
      <c r="BV7905" s="62"/>
      <c r="BW7905" s="62"/>
      <c r="BX7905" s="62"/>
      <c r="BY7905" s="62"/>
      <c r="BZ7905" s="62"/>
      <c r="CA7905" s="62"/>
      <c r="CB7905" s="62"/>
      <c r="CC7905" s="62"/>
      <c r="CD7905" s="62"/>
      <c r="CE7905" s="62"/>
      <c r="CF7905" s="62"/>
      <c r="CL7905" s="56" t="s">
        <v>5370</v>
      </c>
      <c r="CM7905" s="56" t="s">
        <v>217</v>
      </c>
      <c r="CN7905" s="56" t="s">
        <v>217</v>
      </c>
      <c r="CO7905" s="52"/>
      <c r="CP7905" s="52"/>
      <c r="CQ7905" s="52"/>
      <c r="CR7905" s="52"/>
      <c r="CS7905" s="52"/>
      <c r="CT7905" s="52"/>
      <c r="CU7905" s="33"/>
      <c r="CV7905" s="33"/>
    </row>
    <row r="7906" spans="74:100">
      <c r="BV7906" s="62"/>
      <c r="BW7906" s="62"/>
      <c r="BX7906" s="62"/>
      <c r="BY7906" s="62"/>
      <c r="BZ7906" s="62"/>
      <c r="CA7906" s="62"/>
      <c r="CB7906" s="62"/>
      <c r="CC7906" s="62"/>
      <c r="CD7906" s="62"/>
      <c r="CE7906" s="62"/>
      <c r="CF7906" s="62"/>
      <c r="CL7906" s="56" t="s">
        <v>19210</v>
      </c>
      <c r="CM7906" s="56"/>
      <c r="CN7906" s="56"/>
      <c r="CO7906" s="52"/>
      <c r="CP7906" s="52"/>
      <c r="CQ7906" s="52"/>
      <c r="CR7906" s="52"/>
      <c r="CS7906" s="52"/>
      <c r="CT7906" s="52"/>
      <c r="CU7906" s="33"/>
      <c r="CV7906" s="33"/>
    </row>
    <row r="7907" spans="74:100">
      <c r="BV7907" s="62"/>
      <c r="BW7907" s="62"/>
      <c r="BX7907" s="62"/>
      <c r="BY7907" s="62"/>
      <c r="BZ7907" s="62"/>
      <c r="CA7907" s="62"/>
      <c r="CB7907" s="62"/>
      <c r="CC7907" s="62"/>
      <c r="CD7907" s="62"/>
      <c r="CE7907" s="62"/>
      <c r="CF7907" s="62"/>
      <c r="CL7907" s="56" t="s">
        <v>5371</v>
      </c>
      <c r="CM7907" s="56" t="s">
        <v>3118</v>
      </c>
      <c r="CN7907" s="56" t="s">
        <v>3118</v>
      </c>
      <c r="CO7907" s="52"/>
      <c r="CP7907" s="52"/>
      <c r="CQ7907" s="52"/>
      <c r="CR7907" s="52"/>
      <c r="CS7907" s="52"/>
      <c r="CT7907" s="52"/>
      <c r="CU7907" s="33"/>
      <c r="CV7907" s="33"/>
    </row>
    <row r="7908" spans="74:100">
      <c r="BV7908" s="62"/>
      <c r="BW7908" s="62"/>
      <c r="BX7908" s="62"/>
      <c r="BY7908" s="62"/>
      <c r="BZ7908" s="62"/>
      <c r="CA7908" s="62"/>
      <c r="CB7908" s="62"/>
      <c r="CC7908" s="62"/>
      <c r="CD7908" s="62"/>
      <c r="CE7908" s="62"/>
      <c r="CF7908" s="62"/>
      <c r="CL7908" s="56" t="s">
        <v>19211</v>
      </c>
      <c r="CM7908" s="56"/>
      <c r="CN7908" s="56"/>
      <c r="CO7908" s="52"/>
      <c r="CP7908" s="52"/>
      <c r="CQ7908" s="52"/>
      <c r="CR7908" s="52"/>
      <c r="CS7908" s="52"/>
      <c r="CT7908" s="52"/>
      <c r="CU7908" s="33"/>
      <c r="CV7908" s="33"/>
    </row>
    <row r="7909" spans="74:100">
      <c r="BV7909" s="62"/>
      <c r="BW7909" s="62"/>
      <c r="BX7909" s="62"/>
      <c r="BY7909" s="62"/>
      <c r="BZ7909" s="62"/>
      <c r="CA7909" s="62"/>
      <c r="CB7909" s="62"/>
      <c r="CC7909" s="62"/>
      <c r="CD7909" s="62"/>
      <c r="CE7909" s="62"/>
      <c r="CF7909" s="62"/>
      <c r="CL7909" s="56" t="s">
        <v>1897</v>
      </c>
      <c r="CM7909" s="56" t="s">
        <v>216</v>
      </c>
      <c r="CN7909" s="56" t="s">
        <v>216</v>
      </c>
      <c r="CO7909" s="52"/>
      <c r="CP7909" s="52"/>
      <c r="CQ7909" s="52"/>
      <c r="CR7909" s="52"/>
      <c r="CS7909" s="52"/>
      <c r="CT7909" s="52"/>
      <c r="CU7909" s="33"/>
      <c r="CV7909" s="33"/>
    </row>
    <row r="7910" spans="74:100">
      <c r="BV7910" s="62"/>
      <c r="BW7910" s="62"/>
      <c r="BX7910" s="62"/>
      <c r="BY7910" s="62"/>
      <c r="BZ7910" s="62"/>
      <c r="CA7910" s="62"/>
      <c r="CB7910" s="62"/>
      <c r="CC7910" s="62"/>
      <c r="CD7910" s="62"/>
      <c r="CE7910" s="62"/>
      <c r="CF7910" s="62"/>
      <c r="CL7910" s="56" t="s">
        <v>22086</v>
      </c>
      <c r="CM7910" s="56"/>
      <c r="CN7910" s="56"/>
      <c r="CO7910" s="52"/>
      <c r="CP7910" s="52"/>
      <c r="CQ7910" s="52"/>
      <c r="CR7910" s="52"/>
      <c r="CS7910" s="52"/>
      <c r="CT7910" s="52"/>
      <c r="CU7910" s="33"/>
      <c r="CV7910" s="33"/>
    </row>
    <row r="7911" spans="74:100">
      <c r="BV7911" s="62"/>
      <c r="BW7911" s="62"/>
      <c r="BX7911" s="62"/>
      <c r="BY7911" s="62"/>
      <c r="BZ7911" s="62"/>
      <c r="CA7911" s="62"/>
      <c r="CB7911" s="62"/>
      <c r="CC7911" s="62"/>
      <c r="CD7911" s="62"/>
      <c r="CE7911" s="62"/>
      <c r="CF7911" s="62"/>
      <c r="CL7911" s="56" t="s">
        <v>12273</v>
      </c>
      <c r="CM7911" s="56" t="s">
        <v>216</v>
      </c>
      <c r="CN7911" s="56" t="s">
        <v>216</v>
      </c>
      <c r="CO7911" s="52"/>
      <c r="CP7911" s="52"/>
      <c r="CQ7911" s="52"/>
      <c r="CR7911" s="52"/>
      <c r="CS7911" s="52"/>
      <c r="CT7911" s="52"/>
      <c r="CU7911" s="33"/>
      <c r="CV7911" s="33"/>
    </row>
    <row r="7912" spans="74:100">
      <c r="BV7912" s="62"/>
      <c r="BW7912" s="62"/>
      <c r="BX7912" s="62"/>
      <c r="BY7912" s="62"/>
      <c r="BZ7912" s="62"/>
      <c r="CA7912" s="62"/>
      <c r="CB7912" s="62"/>
      <c r="CC7912" s="62"/>
      <c r="CD7912" s="62"/>
      <c r="CE7912" s="62"/>
      <c r="CF7912" s="62"/>
      <c r="CL7912" s="56" t="s">
        <v>22087</v>
      </c>
      <c r="CM7912" s="56"/>
      <c r="CN7912" s="56"/>
      <c r="CO7912" s="52"/>
      <c r="CP7912" s="52"/>
      <c r="CQ7912" s="52"/>
      <c r="CR7912" s="52"/>
      <c r="CS7912" s="52"/>
      <c r="CT7912" s="52"/>
      <c r="CU7912" s="33"/>
      <c r="CV7912" s="33"/>
    </row>
    <row r="7913" spans="74:100">
      <c r="BV7913" s="62"/>
      <c r="BW7913" s="62"/>
      <c r="BX7913" s="62"/>
      <c r="BY7913" s="62"/>
      <c r="BZ7913" s="62"/>
      <c r="CA7913" s="62"/>
      <c r="CB7913" s="62"/>
      <c r="CC7913" s="62"/>
      <c r="CD7913" s="62"/>
      <c r="CE7913" s="62"/>
      <c r="CF7913" s="62"/>
      <c r="CL7913" s="56" t="s">
        <v>5374</v>
      </c>
      <c r="CM7913" s="56" t="s">
        <v>3118</v>
      </c>
      <c r="CN7913" s="56" t="s">
        <v>3118</v>
      </c>
      <c r="CO7913" s="52"/>
      <c r="CP7913" s="52"/>
      <c r="CQ7913" s="52"/>
      <c r="CR7913" s="52"/>
      <c r="CS7913" s="52"/>
      <c r="CT7913" s="52"/>
      <c r="CU7913" s="33"/>
      <c r="CV7913" s="33"/>
    </row>
    <row r="7914" spans="74:100">
      <c r="BV7914" s="62"/>
      <c r="BW7914" s="62"/>
      <c r="BX7914" s="62"/>
      <c r="BY7914" s="62"/>
      <c r="BZ7914" s="62"/>
      <c r="CA7914" s="62"/>
      <c r="CB7914" s="62"/>
      <c r="CC7914" s="62"/>
      <c r="CD7914" s="62"/>
      <c r="CE7914" s="62"/>
      <c r="CF7914" s="62"/>
      <c r="CL7914" s="56" t="s">
        <v>20566</v>
      </c>
      <c r="CM7914" s="56"/>
      <c r="CN7914" s="56"/>
      <c r="CO7914" s="52"/>
      <c r="CP7914" s="52"/>
      <c r="CQ7914" s="52"/>
      <c r="CR7914" s="52"/>
      <c r="CS7914" s="52"/>
      <c r="CT7914" s="52"/>
      <c r="CU7914" s="33"/>
      <c r="CV7914" s="33"/>
    </row>
    <row r="7915" spans="74:100">
      <c r="BV7915" s="62"/>
      <c r="BW7915" s="62"/>
      <c r="BX7915" s="62"/>
      <c r="BY7915" s="62"/>
      <c r="BZ7915" s="62"/>
      <c r="CA7915" s="62"/>
      <c r="CB7915" s="62"/>
      <c r="CC7915" s="62"/>
      <c r="CD7915" s="62"/>
      <c r="CE7915" s="62"/>
      <c r="CF7915" s="62"/>
      <c r="CL7915" s="56" t="s">
        <v>1898</v>
      </c>
      <c r="CM7915" s="56" t="s">
        <v>213</v>
      </c>
      <c r="CN7915" s="56" t="s">
        <v>213</v>
      </c>
      <c r="CO7915" s="52"/>
      <c r="CP7915" s="52"/>
      <c r="CQ7915" s="52"/>
      <c r="CR7915" s="52"/>
      <c r="CS7915" s="52"/>
      <c r="CT7915" s="52"/>
      <c r="CU7915" s="33"/>
      <c r="CV7915" s="33"/>
    </row>
    <row r="7916" spans="74:100">
      <c r="BV7916" s="62"/>
      <c r="BW7916" s="62"/>
      <c r="BX7916" s="62"/>
      <c r="BY7916" s="62"/>
      <c r="BZ7916" s="62"/>
      <c r="CA7916" s="62"/>
      <c r="CB7916" s="62"/>
      <c r="CC7916" s="62"/>
      <c r="CD7916" s="62"/>
      <c r="CE7916" s="62"/>
      <c r="CF7916" s="62"/>
      <c r="CL7916" s="56" t="s">
        <v>22088</v>
      </c>
      <c r="CM7916" s="56"/>
      <c r="CN7916" s="56"/>
      <c r="CO7916" s="52"/>
      <c r="CP7916" s="52"/>
      <c r="CQ7916" s="52"/>
      <c r="CR7916" s="52"/>
      <c r="CS7916" s="52"/>
      <c r="CT7916" s="52"/>
      <c r="CU7916" s="33"/>
      <c r="CV7916" s="33"/>
    </row>
    <row r="7917" spans="74:100">
      <c r="BV7917" s="62"/>
      <c r="BW7917" s="62"/>
      <c r="BX7917" s="62"/>
      <c r="BY7917" s="62"/>
      <c r="BZ7917" s="62"/>
      <c r="CA7917" s="62"/>
      <c r="CB7917" s="62"/>
      <c r="CC7917" s="62"/>
      <c r="CD7917" s="62"/>
      <c r="CE7917" s="62"/>
      <c r="CF7917" s="62"/>
      <c r="CL7917" s="56" t="s">
        <v>1899</v>
      </c>
      <c r="CM7917" s="56" t="s">
        <v>213</v>
      </c>
      <c r="CN7917" s="56" t="s">
        <v>213</v>
      </c>
      <c r="CO7917" s="52"/>
      <c r="CP7917" s="52"/>
      <c r="CQ7917" s="52"/>
      <c r="CR7917" s="52"/>
      <c r="CS7917" s="52"/>
      <c r="CT7917" s="52"/>
      <c r="CU7917" s="33"/>
      <c r="CV7917" s="33"/>
    </row>
    <row r="7918" spans="74:100">
      <c r="BV7918" s="62"/>
      <c r="BW7918" s="62"/>
      <c r="BX7918" s="62"/>
      <c r="BY7918" s="62"/>
      <c r="BZ7918" s="62"/>
      <c r="CA7918" s="62"/>
      <c r="CB7918" s="62"/>
      <c r="CC7918" s="62"/>
      <c r="CD7918" s="62"/>
      <c r="CE7918" s="62"/>
      <c r="CF7918" s="62"/>
      <c r="CL7918" s="56" t="s">
        <v>22089</v>
      </c>
      <c r="CM7918" s="56"/>
      <c r="CN7918" s="56"/>
      <c r="CO7918" s="52"/>
      <c r="CP7918" s="52"/>
      <c r="CQ7918" s="52"/>
      <c r="CR7918" s="52"/>
      <c r="CS7918" s="52"/>
      <c r="CT7918" s="52"/>
      <c r="CU7918" s="33"/>
      <c r="CV7918" s="33"/>
    </row>
    <row r="7919" spans="74:100">
      <c r="BV7919" s="62"/>
      <c r="BW7919" s="62"/>
      <c r="BX7919" s="62"/>
      <c r="BY7919" s="62"/>
      <c r="BZ7919" s="62"/>
      <c r="CA7919" s="62"/>
      <c r="CB7919" s="62"/>
      <c r="CC7919" s="62"/>
      <c r="CD7919" s="62"/>
      <c r="CE7919" s="62"/>
      <c r="CF7919" s="62"/>
      <c r="CL7919" s="56" t="s">
        <v>5375</v>
      </c>
      <c r="CM7919" s="56" t="s">
        <v>213</v>
      </c>
      <c r="CN7919" s="56" t="s">
        <v>213</v>
      </c>
      <c r="CO7919" s="52"/>
      <c r="CP7919" s="52"/>
      <c r="CQ7919" s="52"/>
      <c r="CR7919" s="52"/>
      <c r="CS7919" s="52"/>
      <c r="CT7919" s="52"/>
      <c r="CU7919" s="33"/>
      <c r="CV7919" s="33"/>
    </row>
    <row r="7920" spans="74:100">
      <c r="BV7920" s="62"/>
      <c r="BW7920" s="62"/>
      <c r="BX7920" s="62"/>
      <c r="BY7920" s="62"/>
      <c r="BZ7920" s="62"/>
      <c r="CA7920" s="62"/>
      <c r="CB7920" s="62"/>
      <c r="CC7920" s="62"/>
      <c r="CD7920" s="62"/>
      <c r="CE7920" s="62"/>
      <c r="CF7920" s="62"/>
      <c r="CL7920" s="56" t="s">
        <v>22090</v>
      </c>
      <c r="CM7920" s="56"/>
      <c r="CN7920" s="56"/>
      <c r="CO7920" s="52"/>
      <c r="CP7920" s="52"/>
      <c r="CQ7920" s="52"/>
      <c r="CR7920" s="52"/>
      <c r="CS7920" s="52"/>
      <c r="CT7920" s="52"/>
      <c r="CU7920" s="33"/>
      <c r="CV7920" s="33"/>
    </row>
    <row r="7921" spans="74:100">
      <c r="BV7921" s="62"/>
      <c r="BW7921" s="62"/>
      <c r="BX7921" s="62"/>
      <c r="BY7921" s="62"/>
      <c r="BZ7921" s="62"/>
      <c r="CA7921" s="62"/>
      <c r="CB7921" s="62"/>
      <c r="CC7921" s="62"/>
      <c r="CD7921" s="62"/>
      <c r="CE7921" s="62"/>
      <c r="CF7921" s="62"/>
      <c r="CL7921" s="56" t="s">
        <v>1900</v>
      </c>
      <c r="CM7921" s="56" t="s">
        <v>213</v>
      </c>
      <c r="CN7921" s="56" t="s">
        <v>213</v>
      </c>
      <c r="CO7921" s="52"/>
      <c r="CP7921" s="52"/>
      <c r="CQ7921" s="52"/>
      <c r="CR7921" s="52"/>
      <c r="CS7921" s="52"/>
      <c r="CT7921" s="52"/>
      <c r="CU7921" s="33"/>
      <c r="CV7921" s="33"/>
    </row>
    <row r="7922" spans="74:100">
      <c r="BV7922" s="62"/>
      <c r="BW7922" s="62"/>
      <c r="BX7922" s="62"/>
      <c r="BY7922" s="62"/>
      <c r="BZ7922" s="62"/>
      <c r="CA7922" s="62"/>
      <c r="CB7922" s="62"/>
      <c r="CC7922" s="62"/>
      <c r="CD7922" s="62"/>
      <c r="CE7922" s="62"/>
      <c r="CF7922" s="62"/>
      <c r="CL7922" s="56" t="s">
        <v>22091</v>
      </c>
      <c r="CM7922" s="56"/>
      <c r="CN7922" s="56"/>
      <c r="CO7922" s="52"/>
      <c r="CP7922" s="52"/>
      <c r="CQ7922" s="52"/>
      <c r="CR7922" s="52"/>
      <c r="CS7922" s="52"/>
      <c r="CT7922" s="52"/>
      <c r="CU7922" s="33"/>
      <c r="CV7922" s="33"/>
    </row>
    <row r="7923" spans="74:100">
      <c r="BV7923" s="62"/>
      <c r="BW7923" s="62"/>
      <c r="BX7923" s="62"/>
      <c r="BY7923" s="62"/>
      <c r="BZ7923" s="62"/>
      <c r="CA7923" s="62"/>
      <c r="CB7923" s="62"/>
      <c r="CC7923" s="62"/>
      <c r="CD7923" s="62"/>
      <c r="CE7923" s="62"/>
      <c r="CF7923" s="62"/>
      <c r="CL7923" s="56" t="s">
        <v>1901</v>
      </c>
      <c r="CM7923" s="56" t="s">
        <v>213</v>
      </c>
      <c r="CN7923" s="56" t="s">
        <v>213</v>
      </c>
      <c r="CO7923" s="52"/>
      <c r="CP7923" s="52"/>
      <c r="CQ7923" s="52"/>
      <c r="CR7923" s="52"/>
      <c r="CS7923" s="52"/>
      <c r="CT7923" s="52"/>
      <c r="CU7923" s="33"/>
      <c r="CV7923" s="33"/>
    </row>
    <row r="7924" spans="74:100">
      <c r="BV7924" s="62"/>
      <c r="BW7924" s="62"/>
      <c r="BX7924" s="62"/>
      <c r="BY7924" s="62"/>
      <c r="BZ7924" s="62"/>
      <c r="CA7924" s="62"/>
      <c r="CB7924" s="62"/>
      <c r="CC7924" s="62"/>
      <c r="CD7924" s="62"/>
      <c r="CE7924" s="62"/>
      <c r="CF7924" s="62"/>
      <c r="CL7924" s="56" t="s">
        <v>22092</v>
      </c>
      <c r="CM7924" s="56"/>
      <c r="CN7924" s="56"/>
      <c r="CO7924" s="52"/>
      <c r="CP7924" s="52"/>
      <c r="CQ7924" s="52"/>
      <c r="CR7924" s="52"/>
      <c r="CS7924" s="52"/>
      <c r="CT7924" s="52"/>
      <c r="CU7924" s="33"/>
      <c r="CV7924" s="33"/>
    </row>
    <row r="7925" spans="74:100">
      <c r="BV7925" s="62"/>
      <c r="BW7925" s="62"/>
      <c r="BX7925" s="62"/>
      <c r="BY7925" s="62"/>
      <c r="BZ7925" s="62"/>
      <c r="CA7925" s="62"/>
      <c r="CB7925" s="62"/>
      <c r="CC7925" s="62"/>
      <c r="CD7925" s="62"/>
      <c r="CE7925" s="62"/>
      <c r="CF7925" s="62"/>
      <c r="CL7925" s="56" t="s">
        <v>1902</v>
      </c>
      <c r="CM7925" s="56" t="s">
        <v>213</v>
      </c>
      <c r="CN7925" s="56" t="s">
        <v>213</v>
      </c>
      <c r="CO7925" s="52"/>
      <c r="CP7925" s="52"/>
      <c r="CQ7925" s="52"/>
      <c r="CR7925" s="52"/>
      <c r="CS7925" s="52"/>
      <c r="CT7925" s="52"/>
      <c r="CU7925" s="33"/>
      <c r="CV7925" s="33"/>
    </row>
    <row r="7926" spans="74:100">
      <c r="BV7926" s="62"/>
      <c r="BW7926" s="62"/>
      <c r="BX7926" s="62"/>
      <c r="BY7926" s="62"/>
      <c r="BZ7926" s="62"/>
      <c r="CA7926" s="62"/>
      <c r="CB7926" s="62"/>
      <c r="CC7926" s="62"/>
      <c r="CD7926" s="62"/>
      <c r="CE7926" s="62"/>
      <c r="CF7926" s="62"/>
      <c r="CL7926" s="56" t="s">
        <v>22093</v>
      </c>
      <c r="CM7926" s="56"/>
      <c r="CN7926" s="56"/>
      <c r="CO7926" s="52"/>
      <c r="CP7926" s="52"/>
      <c r="CQ7926" s="52"/>
      <c r="CR7926" s="52"/>
      <c r="CS7926" s="52"/>
      <c r="CT7926" s="52"/>
      <c r="CU7926" s="33"/>
      <c r="CV7926" s="33"/>
    </row>
    <row r="7927" spans="74:100">
      <c r="BV7927" s="62"/>
      <c r="BW7927" s="62"/>
      <c r="BX7927" s="62"/>
      <c r="BY7927" s="62"/>
      <c r="BZ7927" s="62"/>
      <c r="CA7927" s="62"/>
      <c r="CB7927" s="62"/>
      <c r="CC7927" s="62"/>
      <c r="CD7927" s="62"/>
      <c r="CE7927" s="62"/>
      <c r="CF7927" s="62"/>
      <c r="CL7927" s="56" t="s">
        <v>1903</v>
      </c>
      <c r="CM7927" s="56" t="s">
        <v>213</v>
      </c>
      <c r="CN7927" s="56" t="s">
        <v>213</v>
      </c>
      <c r="CO7927" s="52"/>
      <c r="CP7927" s="52"/>
      <c r="CQ7927" s="52"/>
      <c r="CR7927" s="52"/>
      <c r="CS7927" s="52"/>
      <c r="CT7927" s="52"/>
      <c r="CU7927" s="33"/>
      <c r="CV7927" s="33"/>
    </row>
    <row r="7928" spans="74:100">
      <c r="BV7928" s="62"/>
      <c r="BW7928" s="62"/>
      <c r="BX7928" s="62"/>
      <c r="BY7928" s="62"/>
      <c r="BZ7928" s="62"/>
      <c r="CA7928" s="62"/>
      <c r="CB7928" s="62"/>
      <c r="CC7928" s="62"/>
      <c r="CD7928" s="62"/>
      <c r="CE7928" s="62"/>
      <c r="CF7928" s="62"/>
      <c r="CL7928" s="56" t="s">
        <v>22094</v>
      </c>
      <c r="CM7928" s="56"/>
      <c r="CN7928" s="56"/>
      <c r="CO7928" s="52"/>
      <c r="CP7928" s="52"/>
      <c r="CQ7928" s="52"/>
      <c r="CR7928" s="52"/>
      <c r="CS7928" s="52"/>
      <c r="CT7928" s="52"/>
      <c r="CU7928" s="33"/>
      <c r="CV7928" s="33"/>
    </row>
    <row r="7929" spans="74:100">
      <c r="BV7929" s="62"/>
      <c r="BW7929" s="62"/>
      <c r="BX7929" s="62"/>
      <c r="BY7929" s="62"/>
      <c r="BZ7929" s="62"/>
      <c r="CA7929" s="62"/>
      <c r="CB7929" s="62"/>
      <c r="CC7929" s="62"/>
      <c r="CD7929" s="62"/>
      <c r="CE7929" s="62"/>
      <c r="CF7929" s="62"/>
      <c r="CL7929" s="56" t="s">
        <v>27979</v>
      </c>
      <c r="CM7929" s="56" t="s">
        <v>217</v>
      </c>
      <c r="CN7929" s="56" t="s">
        <v>217</v>
      </c>
      <c r="CO7929" s="52"/>
      <c r="CP7929" s="52"/>
      <c r="CQ7929" s="52"/>
      <c r="CR7929" s="52"/>
      <c r="CS7929" s="52"/>
      <c r="CT7929" s="52"/>
      <c r="CU7929" s="33"/>
      <c r="CV7929" s="33"/>
    </row>
    <row r="7930" spans="74:100">
      <c r="BV7930" s="62"/>
      <c r="BW7930" s="62"/>
      <c r="BX7930" s="62"/>
      <c r="BY7930" s="62"/>
      <c r="BZ7930" s="62"/>
      <c r="CA7930" s="62"/>
      <c r="CB7930" s="62"/>
      <c r="CC7930" s="62"/>
      <c r="CD7930" s="62"/>
      <c r="CE7930" s="62"/>
      <c r="CF7930" s="62"/>
      <c r="CL7930" s="56" t="s">
        <v>20566</v>
      </c>
      <c r="CM7930" s="56"/>
      <c r="CN7930" s="56"/>
      <c r="CO7930" s="52"/>
      <c r="CP7930" s="52"/>
      <c r="CQ7930" s="52"/>
      <c r="CR7930" s="52"/>
      <c r="CS7930" s="52"/>
      <c r="CT7930" s="52"/>
      <c r="CU7930" s="33"/>
      <c r="CV7930" s="33"/>
    </row>
    <row r="7931" spans="74:100">
      <c r="BV7931" s="62"/>
      <c r="BW7931" s="62"/>
      <c r="BX7931" s="62"/>
      <c r="BY7931" s="62"/>
      <c r="BZ7931" s="62"/>
      <c r="CA7931" s="62"/>
      <c r="CB7931" s="62"/>
      <c r="CC7931" s="62"/>
      <c r="CD7931" s="62"/>
      <c r="CE7931" s="62"/>
      <c r="CF7931" s="62"/>
      <c r="CL7931" s="56" t="s">
        <v>27980</v>
      </c>
      <c r="CM7931" s="56" t="s">
        <v>3118</v>
      </c>
      <c r="CN7931" s="56" t="s">
        <v>3118</v>
      </c>
      <c r="CO7931" s="52"/>
      <c r="CP7931" s="52"/>
      <c r="CQ7931" s="52"/>
      <c r="CR7931" s="52"/>
      <c r="CS7931" s="52"/>
      <c r="CT7931" s="52"/>
      <c r="CU7931" s="33"/>
      <c r="CV7931" s="33"/>
    </row>
    <row r="7932" spans="74:100">
      <c r="BV7932" s="62"/>
      <c r="BW7932" s="62"/>
      <c r="BX7932" s="62"/>
      <c r="BY7932" s="62"/>
      <c r="BZ7932" s="62"/>
      <c r="CA7932" s="62"/>
      <c r="CB7932" s="62"/>
      <c r="CC7932" s="62"/>
      <c r="CD7932" s="62"/>
      <c r="CE7932" s="62"/>
      <c r="CF7932" s="62"/>
      <c r="CL7932" s="56" t="s">
        <v>27981</v>
      </c>
      <c r="CM7932" s="56"/>
      <c r="CN7932" s="56"/>
      <c r="CO7932" s="52"/>
      <c r="CP7932" s="52"/>
      <c r="CQ7932" s="52"/>
      <c r="CR7932" s="52"/>
      <c r="CS7932" s="52"/>
      <c r="CT7932" s="52"/>
      <c r="CU7932" s="33"/>
      <c r="CV7932" s="33"/>
    </row>
    <row r="7933" spans="74:100">
      <c r="BV7933" s="62"/>
      <c r="BW7933" s="62"/>
      <c r="BX7933" s="62"/>
      <c r="BY7933" s="62"/>
      <c r="BZ7933" s="62"/>
      <c r="CA7933" s="62"/>
      <c r="CB7933" s="62"/>
      <c r="CC7933" s="62"/>
      <c r="CD7933" s="62"/>
      <c r="CE7933" s="62"/>
      <c r="CF7933" s="62"/>
      <c r="CL7933" s="56" t="s">
        <v>27982</v>
      </c>
      <c r="CM7933" s="56" t="s">
        <v>217</v>
      </c>
      <c r="CN7933" s="56" t="s">
        <v>217</v>
      </c>
      <c r="CO7933" s="52"/>
      <c r="CP7933" s="52"/>
      <c r="CQ7933" s="52"/>
      <c r="CR7933" s="52"/>
      <c r="CS7933" s="52"/>
      <c r="CT7933" s="52"/>
      <c r="CU7933" s="33"/>
      <c r="CV7933" s="33"/>
    </row>
    <row r="7934" spans="74:100">
      <c r="BV7934" s="62"/>
      <c r="BW7934" s="62"/>
      <c r="BX7934" s="62"/>
      <c r="BY7934" s="62"/>
      <c r="BZ7934" s="62"/>
      <c r="CA7934" s="62"/>
      <c r="CB7934" s="62"/>
      <c r="CC7934" s="62"/>
      <c r="CD7934" s="62"/>
      <c r="CE7934" s="62"/>
      <c r="CF7934" s="62"/>
      <c r="CL7934" s="56" t="s">
        <v>27983</v>
      </c>
      <c r="CM7934" s="56"/>
      <c r="CN7934" s="56"/>
      <c r="CO7934" s="52"/>
      <c r="CP7934" s="52"/>
      <c r="CQ7934" s="52"/>
      <c r="CR7934" s="52"/>
      <c r="CS7934" s="52"/>
      <c r="CT7934" s="52"/>
      <c r="CU7934" s="33"/>
      <c r="CV7934" s="33"/>
    </row>
    <row r="7935" spans="74:100">
      <c r="BV7935" s="62"/>
      <c r="BW7935" s="62"/>
      <c r="BX7935" s="62"/>
      <c r="BY7935" s="62"/>
      <c r="BZ7935" s="62"/>
      <c r="CA7935" s="62"/>
      <c r="CB7935" s="62"/>
      <c r="CC7935" s="62"/>
      <c r="CD7935" s="62"/>
      <c r="CE7935" s="62"/>
      <c r="CF7935" s="62"/>
      <c r="CL7935" s="56" t="s">
        <v>5376</v>
      </c>
      <c r="CM7935" s="56" t="s">
        <v>3118</v>
      </c>
      <c r="CN7935" s="56" t="s">
        <v>3118</v>
      </c>
      <c r="CO7935" s="52"/>
      <c r="CP7935" s="52"/>
      <c r="CQ7935" s="52"/>
      <c r="CR7935" s="52"/>
      <c r="CS7935" s="52"/>
      <c r="CT7935" s="52"/>
      <c r="CU7935" s="33"/>
      <c r="CV7935" s="33"/>
    </row>
    <row r="7936" spans="74:100">
      <c r="BV7936" s="62"/>
      <c r="BW7936" s="62"/>
      <c r="BX7936" s="62"/>
      <c r="BY7936" s="62"/>
      <c r="BZ7936" s="62"/>
      <c r="CA7936" s="62"/>
      <c r="CB7936" s="62"/>
      <c r="CC7936" s="62"/>
      <c r="CD7936" s="62"/>
      <c r="CE7936" s="62"/>
      <c r="CF7936" s="62"/>
      <c r="CL7936" s="56" t="s">
        <v>19212</v>
      </c>
      <c r="CM7936" s="56"/>
      <c r="CN7936" s="56"/>
      <c r="CO7936" s="52"/>
      <c r="CP7936" s="52"/>
      <c r="CQ7936" s="52"/>
      <c r="CR7936" s="52"/>
      <c r="CS7936" s="52"/>
      <c r="CT7936" s="52"/>
      <c r="CU7936" s="33"/>
      <c r="CV7936" s="33"/>
    </row>
    <row r="7937" spans="74:100">
      <c r="BV7937" s="62"/>
      <c r="BW7937" s="62"/>
      <c r="BX7937" s="62"/>
      <c r="BY7937" s="62"/>
      <c r="BZ7937" s="62"/>
      <c r="CA7937" s="62"/>
      <c r="CB7937" s="62"/>
      <c r="CC7937" s="62"/>
      <c r="CD7937" s="62"/>
      <c r="CE7937" s="62"/>
      <c r="CF7937" s="62"/>
      <c r="CL7937" s="56" t="s">
        <v>5377</v>
      </c>
      <c r="CM7937" s="56" t="s">
        <v>217</v>
      </c>
      <c r="CN7937" s="56" t="s">
        <v>217</v>
      </c>
      <c r="CO7937" s="52"/>
      <c r="CP7937" s="52"/>
      <c r="CQ7937" s="52"/>
      <c r="CR7937" s="52"/>
      <c r="CS7937" s="52"/>
      <c r="CT7937" s="52"/>
      <c r="CU7937" s="33"/>
      <c r="CV7937" s="33"/>
    </row>
    <row r="7938" spans="74:100">
      <c r="BV7938" s="62"/>
      <c r="BW7938" s="62"/>
      <c r="BX7938" s="62"/>
      <c r="BY7938" s="62"/>
      <c r="BZ7938" s="62"/>
      <c r="CA7938" s="62"/>
      <c r="CB7938" s="62"/>
      <c r="CC7938" s="62"/>
      <c r="CD7938" s="62"/>
      <c r="CE7938" s="62"/>
      <c r="CF7938" s="62"/>
      <c r="CL7938" s="56" t="s">
        <v>19213</v>
      </c>
      <c r="CM7938" s="56"/>
      <c r="CN7938" s="56"/>
      <c r="CO7938" s="52"/>
      <c r="CP7938" s="52"/>
      <c r="CQ7938" s="52"/>
      <c r="CR7938" s="52"/>
      <c r="CS7938" s="52"/>
      <c r="CT7938" s="52"/>
      <c r="CU7938" s="33"/>
      <c r="CV7938" s="33"/>
    </row>
    <row r="7939" spans="74:100">
      <c r="BV7939" s="62"/>
      <c r="BW7939" s="62"/>
      <c r="BX7939" s="62"/>
      <c r="BY7939" s="62"/>
      <c r="BZ7939" s="62"/>
      <c r="CA7939" s="62"/>
      <c r="CB7939" s="62"/>
      <c r="CC7939" s="62"/>
      <c r="CD7939" s="62"/>
      <c r="CE7939" s="62"/>
      <c r="CF7939" s="62"/>
      <c r="CL7939" s="56" t="s">
        <v>27984</v>
      </c>
      <c r="CM7939" s="56" t="s">
        <v>217</v>
      </c>
      <c r="CN7939" s="56" t="s">
        <v>217</v>
      </c>
      <c r="CO7939" s="52"/>
      <c r="CP7939" s="52"/>
      <c r="CQ7939" s="52"/>
      <c r="CR7939" s="52"/>
      <c r="CS7939" s="52"/>
      <c r="CT7939" s="52"/>
      <c r="CU7939" s="33"/>
      <c r="CV7939" s="33"/>
    </row>
    <row r="7940" spans="74:100">
      <c r="BV7940" s="62"/>
      <c r="BW7940" s="62"/>
      <c r="BX7940" s="62"/>
      <c r="BY7940" s="62"/>
      <c r="BZ7940" s="62"/>
      <c r="CA7940" s="62"/>
      <c r="CB7940" s="62"/>
      <c r="CC7940" s="62"/>
      <c r="CD7940" s="62"/>
      <c r="CE7940" s="62"/>
      <c r="CF7940" s="62"/>
      <c r="CL7940" s="56" t="s">
        <v>27985</v>
      </c>
      <c r="CM7940" s="56"/>
      <c r="CN7940" s="56"/>
      <c r="CO7940" s="52"/>
      <c r="CP7940" s="52"/>
      <c r="CQ7940" s="52"/>
      <c r="CR7940" s="52"/>
      <c r="CS7940" s="52"/>
      <c r="CT7940" s="52"/>
      <c r="CU7940" s="33"/>
      <c r="CV7940" s="33"/>
    </row>
    <row r="7941" spans="74:100">
      <c r="BV7941" s="62"/>
      <c r="BW7941" s="62"/>
      <c r="BX7941" s="62"/>
      <c r="BY7941" s="62"/>
      <c r="BZ7941" s="62"/>
      <c r="CA7941" s="62"/>
      <c r="CB7941" s="62"/>
      <c r="CC7941" s="62"/>
      <c r="CD7941" s="62"/>
      <c r="CE7941" s="62"/>
      <c r="CF7941" s="62"/>
      <c r="CL7941" s="56" t="s">
        <v>5378</v>
      </c>
      <c r="CM7941" s="56" t="s">
        <v>3118</v>
      </c>
      <c r="CN7941" s="56" t="s">
        <v>3118</v>
      </c>
      <c r="CO7941" s="52"/>
      <c r="CP7941" s="52"/>
      <c r="CQ7941" s="52"/>
      <c r="CR7941" s="52"/>
      <c r="CS7941" s="52"/>
      <c r="CT7941" s="52"/>
      <c r="CU7941" s="33"/>
      <c r="CV7941" s="33"/>
    </row>
    <row r="7942" spans="74:100">
      <c r="BV7942" s="62"/>
      <c r="BW7942" s="62"/>
      <c r="BX7942" s="62"/>
      <c r="BY7942" s="62"/>
      <c r="BZ7942" s="62"/>
      <c r="CA7942" s="62"/>
      <c r="CB7942" s="62"/>
      <c r="CC7942" s="62"/>
      <c r="CD7942" s="62"/>
      <c r="CE7942" s="62"/>
      <c r="CF7942" s="62"/>
      <c r="CL7942" s="56" t="s">
        <v>19214</v>
      </c>
      <c r="CM7942" s="56"/>
      <c r="CN7942" s="56"/>
      <c r="CO7942" s="52"/>
      <c r="CP7942" s="52"/>
      <c r="CQ7942" s="52"/>
      <c r="CR7942" s="52"/>
      <c r="CS7942" s="52"/>
      <c r="CT7942" s="52"/>
      <c r="CU7942" s="33"/>
      <c r="CV7942" s="33"/>
    </row>
    <row r="7943" spans="74:100">
      <c r="BV7943" s="62"/>
      <c r="BW7943" s="62"/>
      <c r="BX7943" s="62"/>
      <c r="BY7943" s="62"/>
      <c r="BZ7943" s="62"/>
      <c r="CA7943" s="62"/>
      <c r="CB7943" s="62"/>
      <c r="CC7943" s="62"/>
      <c r="CD7943" s="62"/>
      <c r="CE7943" s="62"/>
      <c r="CF7943" s="62"/>
      <c r="CL7943" s="56" t="s">
        <v>5379</v>
      </c>
      <c r="CM7943" s="56" t="s">
        <v>217</v>
      </c>
      <c r="CN7943" s="56" t="s">
        <v>217</v>
      </c>
      <c r="CO7943" s="52"/>
      <c r="CP7943" s="52"/>
      <c r="CQ7943" s="52"/>
      <c r="CR7943" s="52"/>
      <c r="CS7943" s="52"/>
      <c r="CT7943" s="52"/>
      <c r="CU7943" s="33"/>
      <c r="CV7943" s="33"/>
    </row>
    <row r="7944" spans="74:100">
      <c r="BV7944" s="62"/>
      <c r="BW7944" s="62"/>
      <c r="BX7944" s="62"/>
      <c r="BY7944" s="62"/>
      <c r="BZ7944" s="62"/>
      <c r="CA7944" s="62"/>
      <c r="CB7944" s="62"/>
      <c r="CC7944" s="62"/>
      <c r="CD7944" s="62"/>
      <c r="CE7944" s="62"/>
      <c r="CF7944" s="62"/>
      <c r="CL7944" s="56" t="s">
        <v>19215</v>
      </c>
      <c r="CM7944" s="56"/>
      <c r="CN7944" s="56"/>
      <c r="CO7944" s="52"/>
      <c r="CP7944" s="52"/>
      <c r="CQ7944" s="52"/>
      <c r="CR7944" s="52"/>
      <c r="CS7944" s="52"/>
      <c r="CT7944" s="52"/>
      <c r="CU7944" s="33"/>
      <c r="CV7944" s="33"/>
    </row>
    <row r="7945" spans="74:100">
      <c r="BV7945" s="62"/>
      <c r="BW7945" s="62"/>
      <c r="BX7945" s="62"/>
      <c r="BY7945" s="62"/>
      <c r="BZ7945" s="62"/>
      <c r="CA7945" s="62"/>
      <c r="CB7945" s="62"/>
      <c r="CC7945" s="62"/>
      <c r="CD7945" s="62"/>
      <c r="CE7945" s="62"/>
      <c r="CF7945" s="62"/>
      <c r="CL7945" s="56" t="s">
        <v>5380</v>
      </c>
      <c r="CM7945" s="56" t="s">
        <v>217</v>
      </c>
      <c r="CN7945" s="56" t="s">
        <v>217</v>
      </c>
      <c r="CO7945" s="52"/>
      <c r="CP7945" s="52"/>
      <c r="CQ7945" s="52"/>
      <c r="CR7945" s="52"/>
      <c r="CS7945" s="52"/>
      <c r="CT7945" s="52"/>
      <c r="CU7945" s="33"/>
      <c r="CV7945" s="33"/>
    </row>
    <row r="7946" spans="74:100">
      <c r="BV7946" s="62"/>
      <c r="BW7946" s="62"/>
      <c r="BX7946" s="62"/>
      <c r="BY7946" s="62"/>
      <c r="BZ7946" s="62"/>
      <c r="CA7946" s="62"/>
      <c r="CB7946" s="62"/>
      <c r="CC7946" s="62"/>
      <c r="CD7946" s="62"/>
      <c r="CE7946" s="62"/>
      <c r="CF7946" s="62"/>
      <c r="CL7946" s="56" t="s">
        <v>19216</v>
      </c>
      <c r="CM7946" s="56"/>
      <c r="CN7946" s="56"/>
      <c r="CO7946" s="52"/>
      <c r="CP7946" s="52"/>
      <c r="CQ7946" s="52"/>
      <c r="CR7946" s="52"/>
      <c r="CS7946" s="52"/>
      <c r="CT7946" s="52"/>
      <c r="CU7946" s="33"/>
      <c r="CV7946" s="33"/>
    </row>
    <row r="7947" spans="74:100">
      <c r="BV7947" s="62"/>
      <c r="BW7947" s="62"/>
      <c r="BX7947" s="62"/>
      <c r="BY7947" s="62"/>
      <c r="BZ7947" s="62"/>
      <c r="CA7947" s="62"/>
      <c r="CB7947" s="62"/>
      <c r="CC7947" s="62"/>
      <c r="CD7947" s="62"/>
      <c r="CE7947" s="62"/>
      <c r="CF7947" s="62"/>
      <c r="CL7947" s="56" t="s">
        <v>1904</v>
      </c>
      <c r="CM7947" s="56" t="s">
        <v>216</v>
      </c>
      <c r="CN7947" s="56" t="s">
        <v>216</v>
      </c>
      <c r="CO7947" s="52"/>
      <c r="CP7947" s="52"/>
      <c r="CQ7947" s="52"/>
      <c r="CR7947" s="52"/>
      <c r="CS7947" s="52"/>
      <c r="CT7947" s="52"/>
      <c r="CU7947" s="33"/>
      <c r="CV7947" s="33"/>
    </row>
    <row r="7948" spans="74:100">
      <c r="BV7948" s="62"/>
      <c r="BW7948" s="62"/>
      <c r="BX7948" s="62"/>
      <c r="BY7948" s="62"/>
      <c r="BZ7948" s="62"/>
      <c r="CA7948" s="62"/>
      <c r="CB7948" s="62"/>
      <c r="CC7948" s="62"/>
      <c r="CD7948" s="62"/>
      <c r="CE7948" s="62"/>
      <c r="CF7948" s="62"/>
      <c r="CL7948" s="56" t="s">
        <v>22095</v>
      </c>
      <c r="CM7948" s="56"/>
      <c r="CN7948" s="56"/>
      <c r="CO7948" s="52"/>
      <c r="CP7948" s="52"/>
      <c r="CQ7948" s="52"/>
      <c r="CR7948" s="52"/>
      <c r="CS7948" s="52"/>
      <c r="CT7948" s="52"/>
      <c r="CU7948" s="33"/>
      <c r="CV7948" s="33"/>
    </row>
    <row r="7949" spans="74:100">
      <c r="BV7949" s="62"/>
      <c r="BW7949" s="62"/>
      <c r="BX7949" s="62"/>
      <c r="BY7949" s="62"/>
      <c r="BZ7949" s="62"/>
      <c r="CA7949" s="62"/>
      <c r="CB7949" s="62"/>
      <c r="CC7949" s="62"/>
      <c r="CD7949" s="62"/>
      <c r="CE7949" s="62"/>
      <c r="CF7949" s="62"/>
      <c r="CL7949" s="56" t="s">
        <v>5381</v>
      </c>
      <c r="CM7949" s="56" t="s">
        <v>3118</v>
      </c>
      <c r="CN7949" s="56" t="s">
        <v>3118</v>
      </c>
      <c r="CO7949" s="52"/>
      <c r="CP7949" s="52"/>
      <c r="CQ7949" s="52"/>
      <c r="CR7949" s="52"/>
      <c r="CS7949" s="52"/>
      <c r="CT7949" s="52"/>
      <c r="CU7949" s="33"/>
      <c r="CV7949" s="33"/>
    </row>
    <row r="7950" spans="74:100">
      <c r="BV7950" s="62"/>
      <c r="BW7950" s="62"/>
      <c r="BX7950" s="62"/>
      <c r="BY7950" s="62"/>
      <c r="BZ7950" s="62"/>
      <c r="CA7950" s="62"/>
      <c r="CB7950" s="62"/>
      <c r="CC7950" s="62"/>
      <c r="CD7950" s="62"/>
      <c r="CE7950" s="62"/>
      <c r="CF7950" s="62"/>
      <c r="CL7950" s="56" t="s">
        <v>19217</v>
      </c>
      <c r="CM7950" s="56"/>
      <c r="CN7950" s="56"/>
      <c r="CO7950" s="52"/>
      <c r="CP7950" s="52"/>
      <c r="CQ7950" s="52"/>
      <c r="CR7950" s="52"/>
      <c r="CS7950" s="52"/>
      <c r="CT7950" s="52"/>
      <c r="CU7950" s="33"/>
      <c r="CV7950" s="33"/>
    </row>
    <row r="7951" spans="74:100">
      <c r="BV7951" s="62"/>
      <c r="BW7951" s="62"/>
      <c r="BX7951" s="62"/>
      <c r="BY7951" s="62"/>
      <c r="BZ7951" s="62"/>
      <c r="CA7951" s="62"/>
      <c r="CB7951" s="62"/>
      <c r="CC7951" s="62"/>
      <c r="CD7951" s="62"/>
      <c r="CE7951" s="62"/>
      <c r="CF7951" s="62"/>
      <c r="CL7951" s="56" t="s">
        <v>1905</v>
      </c>
      <c r="CM7951" s="56" t="s">
        <v>216</v>
      </c>
      <c r="CN7951" s="56" t="s">
        <v>216</v>
      </c>
      <c r="CO7951" s="52"/>
      <c r="CP7951" s="52"/>
      <c r="CQ7951" s="52"/>
      <c r="CR7951" s="52"/>
      <c r="CS7951" s="52"/>
      <c r="CT7951" s="52"/>
      <c r="CU7951" s="33"/>
      <c r="CV7951" s="33"/>
    </row>
    <row r="7952" spans="74:100">
      <c r="BV7952" s="62"/>
      <c r="BW7952" s="62"/>
      <c r="BX7952" s="62"/>
      <c r="BY7952" s="62"/>
      <c r="BZ7952" s="62"/>
      <c r="CA7952" s="62"/>
      <c r="CB7952" s="62"/>
      <c r="CC7952" s="62"/>
      <c r="CD7952" s="62"/>
      <c r="CE7952" s="62"/>
      <c r="CF7952" s="62"/>
      <c r="CL7952" s="56" t="s">
        <v>22096</v>
      </c>
      <c r="CM7952" s="56"/>
      <c r="CN7952" s="56"/>
      <c r="CO7952" s="52"/>
      <c r="CP7952" s="52"/>
      <c r="CQ7952" s="52"/>
      <c r="CR7952" s="52"/>
      <c r="CS7952" s="52"/>
      <c r="CT7952" s="52"/>
      <c r="CU7952" s="33"/>
      <c r="CV7952" s="33"/>
    </row>
    <row r="7953" spans="74:100">
      <c r="BV7953" s="62"/>
      <c r="BW7953" s="62"/>
      <c r="BX7953" s="62"/>
      <c r="BY7953" s="62"/>
      <c r="BZ7953" s="62"/>
      <c r="CA7953" s="62"/>
      <c r="CB7953" s="62"/>
      <c r="CC7953" s="62"/>
      <c r="CD7953" s="62"/>
      <c r="CE7953" s="62"/>
      <c r="CF7953" s="62"/>
      <c r="CL7953" s="56" t="s">
        <v>1906</v>
      </c>
      <c r="CM7953" s="56" t="s">
        <v>216</v>
      </c>
      <c r="CN7953" s="56" t="s">
        <v>216</v>
      </c>
      <c r="CO7953" s="52"/>
      <c r="CP7953" s="52"/>
      <c r="CQ7953" s="52"/>
      <c r="CR7953" s="52"/>
      <c r="CS7953" s="52"/>
      <c r="CT7953" s="52"/>
      <c r="CU7953" s="33"/>
      <c r="CV7953" s="33"/>
    </row>
    <row r="7954" spans="74:100">
      <c r="BV7954" s="62"/>
      <c r="BW7954" s="62"/>
      <c r="BX7954" s="62"/>
      <c r="BY7954" s="62"/>
      <c r="BZ7954" s="62"/>
      <c r="CA7954" s="62"/>
      <c r="CB7954" s="62"/>
      <c r="CC7954" s="62"/>
      <c r="CD7954" s="62"/>
      <c r="CE7954" s="62"/>
      <c r="CF7954" s="62"/>
      <c r="CL7954" s="56" t="s">
        <v>22097</v>
      </c>
      <c r="CM7954" s="56"/>
      <c r="CN7954" s="56"/>
      <c r="CO7954" s="52"/>
      <c r="CP7954" s="52"/>
      <c r="CQ7954" s="52"/>
      <c r="CR7954" s="52"/>
      <c r="CS7954" s="52"/>
      <c r="CT7954" s="52"/>
      <c r="CU7954" s="33"/>
      <c r="CV7954" s="33"/>
    </row>
    <row r="7955" spans="74:100">
      <c r="BV7955" s="62"/>
      <c r="BW7955" s="62"/>
      <c r="BX7955" s="62"/>
      <c r="BY7955" s="62"/>
      <c r="BZ7955" s="62"/>
      <c r="CA7955" s="62"/>
      <c r="CB7955" s="62"/>
      <c r="CC7955" s="62"/>
      <c r="CD7955" s="62"/>
      <c r="CE7955" s="62"/>
      <c r="CF7955" s="62"/>
      <c r="CL7955" s="56" t="s">
        <v>5382</v>
      </c>
      <c r="CM7955" s="56" t="s">
        <v>215</v>
      </c>
      <c r="CN7955" s="56" t="s">
        <v>215</v>
      </c>
      <c r="CO7955" s="52"/>
      <c r="CP7955" s="52"/>
      <c r="CQ7955" s="52"/>
      <c r="CR7955" s="52"/>
      <c r="CS7955" s="52"/>
      <c r="CT7955" s="52"/>
      <c r="CU7955" s="33"/>
      <c r="CV7955" s="33"/>
    </row>
    <row r="7956" spans="74:100">
      <c r="BV7956" s="62"/>
      <c r="BW7956" s="62"/>
      <c r="BX7956" s="62"/>
      <c r="BY7956" s="62"/>
      <c r="BZ7956" s="62"/>
      <c r="CA7956" s="62"/>
      <c r="CB7956" s="62"/>
      <c r="CC7956" s="62"/>
      <c r="CD7956" s="62"/>
      <c r="CE7956" s="62"/>
      <c r="CF7956" s="62"/>
      <c r="CL7956" s="56" t="s">
        <v>22098</v>
      </c>
      <c r="CM7956" s="56"/>
      <c r="CN7956" s="56"/>
      <c r="CO7956" s="52"/>
      <c r="CP7956" s="52"/>
      <c r="CQ7956" s="52"/>
      <c r="CR7956" s="52"/>
      <c r="CS7956" s="52"/>
      <c r="CT7956" s="52"/>
      <c r="CU7956" s="33"/>
      <c r="CV7956" s="33"/>
    </row>
    <row r="7957" spans="74:100">
      <c r="BV7957" s="62"/>
      <c r="BW7957" s="62"/>
      <c r="BX7957" s="62"/>
      <c r="BY7957" s="62"/>
      <c r="BZ7957" s="62"/>
      <c r="CA7957" s="62"/>
      <c r="CB7957" s="62"/>
      <c r="CC7957" s="62"/>
      <c r="CD7957" s="62"/>
      <c r="CE7957" s="62"/>
      <c r="CF7957" s="62"/>
      <c r="CL7957" s="56" t="s">
        <v>1907</v>
      </c>
      <c r="CM7957" s="56" t="s">
        <v>215</v>
      </c>
      <c r="CN7957" s="56" t="s">
        <v>215</v>
      </c>
      <c r="CO7957" s="52"/>
      <c r="CP7957" s="52"/>
      <c r="CQ7957" s="52"/>
      <c r="CR7957" s="52"/>
      <c r="CS7957" s="52"/>
      <c r="CT7957" s="52"/>
      <c r="CU7957" s="33"/>
      <c r="CV7957" s="33"/>
    </row>
    <row r="7958" spans="74:100">
      <c r="BV7958" s="62"/>
      <c r="BW7958" s="62"/>
      <c r="BX7958" s="62"/>
      <c r="BY7958" s="62"/>
      <c r="BZ7958" s="62"/>
      <c r="CA7958" s="62"/>
      <c r="CB7958" s="62"/>
      <c r="CC7958" s="62"/>
      <c r="CD7958" s="62"/>
      <c r="CE7958" s="62"/>
      <c r="CF7958" s="62"/>
      <c r="CL7958" s="56" t="s">
        <v>22099</v>
      </c>
      <c r="CM7958" s="56"/>
      <c r="CN7958" s="56"/>
      <c r="CO7958" s="52"/>
      <c r="CP7958" s="52"/>
      <c r="CQ7958" s="52"/>
      <c r="CR7958" s="52"/>
      <c r="CS7958" s="52"/>
      <c r="CT7958" s="52"/>
      <c r="CU7958" s="33"/>
      <c r="CV7958" s="33"/>
    </row>
    <row r="7959" spans="74:100">
      <c r="BV7959" s="62"/>
      <c r="BW7959" s="62"/>
      <c r="BX7959" s="62"/>
      <c r="BY7959" s="62"/>
      <c r="BZ7959" s="62"/>
      <c r="CA7959" s="62"/>
      <c r="CB7959" s="62"/>
      <c r="CC7959" s="62"/>
      <c r="CD7959" s="62"/>
      <c r="CE7959" s="62"/>
      <c r="CF7959" s="62"/>
      <c r="CL7959" s="56" t="s">
        <v>5383</v>
      </c>
      <c r="CM7959" s="56" t="s">
        <v>215</v>
      </c>
      <c r="CN7959" s="56" t="s">
        <v>215</v>
      </c>
      <c r="CO7959" s="52"/>
      <c r="CP7959" s="52"/>
      <c r="CQ7959" s="52"/>
      <c r="CR7959" s="52"/>
      <c r="CS7959" s="52"/>
      <c r="CT7959" s="52"/>
      <c r="CU7959" s="33"/>
      <c r="CV7959" s="33"/>
    </row>
    <row r="7960" spans="74:100">
      <c r="BV7960" s="62"/>
      <c r="BW7960" s="62"/>
      <c r="BX7960" s="62"/>
      <c r="BY7960" s="62"/>
      <c r="BZ7960" s="62"/>
      <c r="CA7960" s="62"/>
      <c r="CB7960" s="62"/>
      <c r="CC7960" s="62"/>
      <c r="CD7960" s="62"/>
      <c r="CE7960" s="62"/>
      <c r="CF7960" s="62"/>
      <c r="CL7960" s="56" t="s">
        <v>22100</v>
      </c>
      <c r="CM7960" s="56"/>
      <c r="CN7960" s="56"/>
      <c r="CO7960" s="52"/>
      <c r="CP7960" s="52"/>
      <c r="CQ7960" s="52"/>
      <c r="CR7960" s="52"/>
      <c r="CS7960" s="52"/>
      <c r="CT7960" s="52"/>
      <c r="CU7960" s="33"/>
      <c r="CV7960" s="33"/>
    </row>
    <row r="7961" spans="74:100">
      <c r="BV7961" s="62"/>
      <c r="BW7961" s="62"/>
      <c r="BX7961" s="62"/>
      <c r="BY7961" s="62"/>
      <c r="BZ7961" s="62"/>
      <c r="CA7961" s="62"/>
      <c r="CB7961" s="62"/>
      <c r="CC7961" s="62"/>
      <c r="CD7961" s="62"/>
      <c r="CE7961" s="62"/>
      <c r="CF7961" s="62"/>
      <c r="CL7961" s="56" t="s">
        <v>1908</v>
      </c>
      <c r="CM7961" s="56" t="s">
        <v>216</v>
      </c>
      <c r="CN7961" s="56" t="s">
        <v>216</v>
      </c>
      <c r="CO7961" s="52"/>
      <c r="CP7961" s="52"/>
      <c r="CQ7961" s="52"/>
      <c r="CR7961" s="52"/>
      <c r="CS7961" s="52"/>
      <c r="CT7961" s="52"/>
      <c r="CU7961" s="33"/>
      <c r="CV7961" s="33"/>
    </row>
    <row r="7962" spans="74:100">
      <c r="BV7962" s="62"/>
      <c r="BW7962" s="62"/>
      <c r="BX7962" s="62"/>
      <c r="BY7962" s="62"/>
      <c r="BZ7962" s="62"/>
      <c r="CA7962" s="62"/>
      <c r="CB7962" s="62"/>
      <c r="CC7962" s="62"/>
      <c r="CD7962" s="62"/>
      <c r="CE7962" s="62"/>
      <c r="CF7962" s="62"/>
      <c r="CL7962" s="56" t="s">
        <v>22101</v>
      </c>
      <c r="CM7962" s="56"/>
      <c r="CN7962" s="56"/>
      <c r="CO7962" s="52"/>
      <c r="CP7962" s="52"/>
      <c r="CQ7962" s="52"/>
      <c r="CR7962" s="52"/>
      <c r="CS7962" s="52"/>
      <c r="CT7962" s="52"/>
      <c r="CU7962" s="33"/>
      <c r="CV7962" s="33"/>
    </row>
    <row r="7963" spans="74:100">
      <c r="BV7963" s="62"/>
      <c r="BW7963" s="62"/>
      <c r="BX7963" s="62"/>
      <c r="BY7963" s="62"/>
      <c r="BZ7963" s="62"/>
      <c r="CA7963" s="62"/>
      <c r="CB7963" s="62"/>
      <c r="CC7963" s="62"/>
      <c r="CD7963" s="62"/>
      <c r="CE7963" s="62"/>
      <c r="CF7963" s="62"/>
      <c r="CL7963" s="56" t="s">
        <v>5384</v>
      </c>
      <c r="CM7963" s="56" t="s">
        <v>217</v>
      </c>
      <c r="CN7963" s="56" t="s">
        <v>217</v>
      </c>
      <c r="CO7963" s="52"/>
      <c r="CP7963" s="52"/>
      <c r="CQ7963" s="52"/>
      <c r="CR7963" s="52"/>
      <c r="CS7963" s="52"/>
      <c r="CT7963" s="52"/>
      <c r="CU7963" s="33"/>
      <c r="CV7963" s="33"/>
    </row>
    <row r="7964" spans="74:100">
      <c r="BV7964" s="62"/>
      <c r="BW7964" s="62"/>
      <c r="BX7964" s="62"/>
      <c r="BY7964" s="62"/>
      <c r="BZ7964" s="62"/>
      <c r="CA7964" s="62"/>
      <c r="CB7964" s="62"/>
      <c r="CC7964" s="62"/>
      <c r="CD7964" s="62"/>
      <c r="CE7964" s="62"/>
      <c r="CF7964" s="62"/>
      <c r="CL7964" s="56" t="s">
        <v>19218</v>
      </c>
      <c r="CM7964" s="56"/>
      <c r="CN7964" s="56"/>
      <c r="CO7964" s="52"/>
      <c r="CP7964" s="52"/>
      <c r="CQ7964" s="52"/>
      <c r="CR7964" s="52"/>
      <c r="CS7964" s="52"/>
      <c r="CT7964" s="52"/>
      <c r="CU7964" s="33"/>
      <c r="CV7964" s="33"/>
    </row>
    <row r="7965" spans="74:100">
      <c r="BV7965" s="62"/>
      <c r="BW7965" s="62"/>
      <c r="BX7965" s="62"/>
      <c r="BY7965" s="62"/>
      <c r="BZ7965" s="62"/>
      <c r="CA7965" s="62"/>
      <c r="CB7965" s="62"/>
      <c r="CC7965" s="62"/>
      <c r="CD7965" s="62"/>
      <c r="CE7965" s="62"/>
      <c r="CF7965" s="62"/>
      <c r="CL7965" s="56" t="s">
        <v>1909</v>
      </c>
      <c r="CM7965" s="56" t="s">
        <v>216</v>
      </c>
      <c r="CN7965" s="56" t="s">
        <v>216</v>
      </c>
      <c r="CO7965" s="52"/>
      <c r="CP7965" s="52"/>
      <c r="CQ7965" s="52"/>
      <c r="CR7965" s="52"/>
      <c r="CS7965" s="52"/>
      <c r="CT7965" s="52"/>
      <c r="CU7965" s="33"/>
      <c r="CV7965" s="33"/>
    </row>
    <row r="7966" spans="74:100">
      <c r="BV7966" s="62"/>
      <c r="BW7966" s="62"/>
      <c r="BX7966" s="62"/>
      <c r="BY7966" s="62"/>
      <c r="BZ7966" s="62"/>
      <c r="CA7966" s="62"/>
      <c r="CB7966" s="62"/>
      <c r="CC7966" s="62"/>
      <c r="CD7966" s="62"/>
      <c r="CE7966" s="62"/>
      <c r="CF7966" s="62"/>
      <c r="CL7966" s="56" t="s">
        <v>22102</v>
      </c>
      <c r="CM7966" s="56"/>
      <c r="CN7966" s="56"/>
      <c r="CO7966" s="52"/>
      <c r="CP7966" s="52"/>
      <c r="CQ7966" s="52"/>
      <c r="CR7966" s="52"/>
      <c r="CS7966" s="52"/>
      <c r="CT7966" s="52"/>
      <c r="CU7966" s="33"/>
      <c r="CV7966" s="33"/>
    </row>
    <row r="7967" spans="74:100">
      <c r="BV7967" s="62"/>
      <c r="BW7967" s="62"/>
      <c r="BX7967" s="62"/>
      <c r="BY7967" s="62"/>
      <c r="BZ7967" s="62"/>
      <c r="CA7967" s="62"/>
      <c r="CB7967" s="62"/>
      <c r="CC7967" s="62"/>
      <c r="CD7967" s="62"/>
      <c r="CE7967" s="62"/>
      <c r="CF7967" s="62"/>
      <c r="CL7967" s="56" t="s">
        <v>5385</v>
      </c>
      <c r="CM7967" s="56" t="s">
        <v>215</v>
      </c>
      <c r="CN7967" s="56" t="s">
        <v>215</v>
      </c>
      <c r="CO7967" s="52"/>
      <c r="CP7967" s="52"/>
      <c r="CQ7967" s="52"/>
      <c r="CR7967" s="52"/>
      <c r="CS7967" s="52"/>
      <c r="CT7967" s="52"/>
      <c r="CU7967" s="33"/>
      <c r="CV7967" s="33"/>
    </row>
    <row r="7968" spans="74:100">
      <c r="BV7968" s="62"/>
      <c r="BW7968" s="62"/>
      <c r="BX7968" s="62"/>
      <c r="BY7968" s="62"/>
      <c r="BZ7968" s="62"/>
      <c r="CA7968" s="62"/>
      <c r="CB7968" s="62"/>
      <c r="CC7968" s="62"/>
      <c r="CD7968" s="62"/>
      <c r="CE7968" s="62"/>
      <c r="CF7968" s="62"/>
      <c r="CL7968" s="56" t="s">
        <v>22103</v>
      </c>
      <c r="CM7968" s="56"/>
      <c r="CN7968" s="56"/>
      <c r="CO7968" s="52"/>
      <c r="CP7968" s="52"/>
      <c r="CQ7968" s="52"/>
      <c r="CR7968" s="52"/>
      <c r="CS7968" s="52"/>
      <c r="CT7968" s="52"/>
      <c r="CU7968" s="33"/>
      <c r="CV7968" s="33"/>
    </row>
    <row r="7969" spans="74:100">
      <c r="BV7969" s="62"/>
      <c r="BW7969" s="62"/>
      <c r="BX7969" s="62"/>
      <c r="BY7969" s="62"/>
      <c r="BZ7969" s="62"/>
      <c r="CA7969" s="62"/>
      <c r="CB7969" s="62"/>
      <c r="CC7969" s="62"/>
      <c r="CD7969" s="62"/>
      <c r="CE7969" s="62"/>
      <c r="CF7969" s="62"/>
      <c r="CL7969" s="56" t="s">
        <v>1910</v>
      </c>
      <c r="CM7969" s="56" t="s">
        <v>215</v>
      </c>
      <c r="CN7969" s="56" t="s">
        <v>215</v>
      </c>
      <c r="CO7969" s="52"/>
      <c r="CP7969" s="52"/>
      <c r="CQ7969" s="52"/>
      <c r="CR7969" s="52"/>
      <c r="CS7969" s="52"/>
      <c r="CT7969" s="52"/>
      <c r="CU7969" s="33"/>
      <c r="CV7969" s="33"/>
    </row>
    <row r="7970" spans="74:100">
      <c r="BV7970" s="62"/>
      <c r="BW7970" s="62"/>
      <c r="BX7970" s="62"/>
      <c r="BY7970" s="62"/>
      <c r="BZ7970" s="62"/>
      <c r="CA7970" s="62"/>
      <c r="CB7970" s="62"/>
      <c r="CC7970" s="62"/>
      <c r="CD7970" s="62"/>
      <c r="CE7970" s="62"/>
      <c r="CF7970" s="62"/>
      <c r="CL7970" s="56" t="s">
        <v>22104</v>
      </c>
      <c r="CM7970" s="56"/>
      <c r="CN7970" s="56"/>
      <c r="CO7970" s="52"/>
      <c r="CP7970" s="52"/>
      <c r="CQ7970" s="52"/>
      <c r="CR7970" s="52"/>
      <c r="CS7970" s="52"/>
      <c r="CT7970" s="52"/>
      <c r="CU7970" s="33"/>
      <c r="CV7970" s="33"/>
    </row>
    <row r="7971" spans="74:100">
      <c r="BV7971" s="62"/>
      <c r="BW7971" s="62"/>
      <c r="BX7971" s="62"/>
      <c r="BY7971" s="62"/>
      <c r="BZ7971" s="62"/>
      <c r="CA7971" s="62"/>
      <c r="CB7971" s="62"/>
      <c r="CC7971" s="62"/>
      <c r="CD7971" s="62"/>
      <c r="CE7971" s="62"/>
      <c r="CF7971" s="62"/>
      <c r="CL7971" s="56" t="s">
        <v>1911</v>
      </c>
      <c r="CM7971" s="56" t="s">
        <v>217</v>
      </c>
      <c r="CN7971" s="56" t="s">
        <v>217</v>
      </c>
      <c r="CO7971" s="52"/>
      <c r="CP7971" s="52"/>
      <c r="CQ7971" s="52"/>
      <c r="CR7971" s="52"/>
      <c r="CS7971" s="52"/>
      <c r="CT7971" s="52"/>
      <c r="CU7971" s="33"/>
      <c r="CV7971" s="33"/>
    </row>
    <row r="7972" spans="74:100">
      <c r="BV7972" s="62"/>
      <c r="BW7972" s="62"/>
      <c r="BX7972" s="62"/>
      <c r="BY7972" s="62"/>
      <c r="BZ7972" s="62"/>
      <c r="CA7972" s="62"/>
      <c r="CB7972" s="62"/>
      <c r="CC7972" s="62"/>
      <c r="CD7972" s="62"/>
      <c r="CE7972" s="62"/>
      <c r="CF7972" s="62"/>
      <c r="CL7972" s="56" t="s">
        <v>22105</v>
      </c>
      <c r="CM7972" s="56"/>
      <c r="CN7972" s="56"/>
      <c r="CO7972" s="52"/>
      <c r="CP7972" s="52"/>
      <c r="CQ7972" s="52"/>
      <c r="CR7972" s="52"/>
      <c r="CS7972" s="52"/>
      <c r="CT7972" s="52"/>
      <c r="CU7972" s="33"/>
      <c r="CV7972" s="33"/>
    </row>
    <row r="7973" spans="74:100">
      <c r="BV7973" s="62"/>
      <c r="BW7973" s="62"/>
      <c r="BX7973" s="62"/>
      <c r="BY7973" s="62"/>
      <c r="BZ7973" s="62"/>
      <c r="CA7973" s="62"/>
      <c r="CB7973" s="62"/>
      <c r="CC7973" s="62"/>
      <c r="CD7973" s="62"/>
      <c r="CE7973" s="62"/>
      <c r="CF7973" s="62"/>
      <c r="CL7973" s="56" t="s">
        <v>5386</v>
      </c>
      <c r="CM7973" s="56" t="s">
        <v>3118</v>
      </c>
      <c r="CN7973" s="56" t="s">
        <v>3118</v>
      </c>
      <c r="CO7973" s="52"/>
      <c r="CP7973" s="52"/>
      <c r="CQ7973" s="52"/>
      <c r="CR7973" s="52"/>
      <c r="CS7973" s="52"/>
      <c r="CT7973" s="52"/>
      <c r="CU7973" s="33"/>
      <c r="CV7973" s="33"/>
    </row>
    <row r="7974" spans="74:100">
      <c r="BV7974" s="62"/>
      <c r="BW7974" s="62"/>
      <c r="BX7974" s="62"/>
      <c r="BY7974" s="62"/>
      <c r="BZ7974" s="62"/>
      <c r="CA7974" s="62"/>
      <c r="CB7974" s="62"/>
      <c r="CC7974" s="62"/>
      <c r="CD7974" s="62"/>
      <c r="CE7974" s="62"/>
      <c r="CF7974" s="62"/>
      <c r="CL7974" s="56" t="s">
        <v>19219</v>
      </c>
      <c r="CM7974" s="56"/>
      <c r="CN7974" s="56"/>
      <c r="CO7974" s="52"/>
      <c r="CP7974" s="52"/>
      <c r="CQ7974" s="52"/>
      <c r="CR7974" s="52"/>
      <c r="CS7974" s="52"/>
      <c r="CT7974" s="52"/>
      <c r="CU7974" s="33"/>
      <c r="CV7974" s="33"/>
    </row>
    <row r="7975" spans="74:100">
      <c r="BV7975" s="62"/>
      <c r="BW7975" s="62"/>
      <c r="BX7975" s="62"/>
      <c r="BY7975" s="62"/>
      <c r="BZ7975" s="62"/>
      <c r="CA7975" s="62"/>
      <c r="CB7975" s="62"/>
      <c r="CC7975" s="62"/>
      <c r="CD7975" s="62"/>
      <c r="CE7975" s="62"/>
      <c r="CF7975" s="62"/>
      <c r="CL7975" s="56" t="s">
        <v>5387</v>
      </c>
      <c r="CM7975" s="56" t="s">
        <v>217</v>
      </c>
      <c r="CN7975" s="56" t="s">
        <v>217</v>
      </c>
      <c r="CO7975" s="52"/>
      <c r="CP7975" s="52"/>
      <c r="CQ7975" s="52"/>
      <c r="CR7975" s="52"/>
      <c r="CS7975" s="52"/>
      <c r="CT7975" s="52"/>
      <c r="CU7975" s="33"/>
      <c r="CV7975" s="33"/>
    </row>
    <row r="7976" spans="74:100">
      <c r="BV7976" s="62"/>
      <c r="BW7976" s="62"/>
      <c r="BX7976" s="62"/>
      <c r="BY7976" s="62"/>
      <c r="BZ7976" s="62"/>
      <c r="CA7976" s="62"/>
      <c r="CB7976" s="62"/>
      <c r="CC7976" s="62"/>
      <c r="CD7976" s="62"/>
      <c r="CE7976" s="62"/>
      <c r="CF7976" s="62"/>
      <c r="CL7976" s="56" t="s">
        <v>19220</v>
      </c>
      <c r="CM7976" s="56"/>
      <c r="CN7976" s="56"/>
      <c r="CO7976" s="52"/>
      <c r="CP7976" s="52"/>
      <c r="CQ7976" s="52"/>
      <c r="CR7976" s="52"/>
      <c r="CS7976" s="52"/>
      <c r="CT7976" s="52"/>
      <c r="CU7976" s="33"/>
      <c r="CV7976" s="33"/>
    </row>
    <row r="7977" spans="74:100">
      <c r="BV7977" s="62"/>
      <c r="BW7977" s="62"/>
      <c r="BX7977" s="62"/>
      <c r="BY7977" s="62"/>
      <c r="BZ7977" s="62"/>
      <c r="CA7977" s="62"/>
      <c r="CB7977" s="62"/>
      <c r="CC7977" s="62"/>
      <c r="CD7977" s="62"/>
      <c r="CE7977" s="62"/>
      <c r="CF7977" s="62"/>
      <c r="CL7977" s="56" t="s">
        <v>5388</v>
      </c>
      <c r="CM7977" s="56" t="s">
        <v>217</v>
      </c>
      <c r="CN7977" s="56" t="s">
        <v>217</v>
      </c>
      <c r="CO7977" s="52"/>
      <c r="CP7977" s="52"/>
      <c r="CQ7977" s="52"/>
      <c r="CR7977" s="52"/>
      <c r="CS7977" s="52"/>
      <c r="CT7977" s="52"/>
      <c r="CU7977" s="33"/>
      <c r="CV7977" s="33"/>
    </row>
    <row r="7978" spans="74:100">
      <c r="BV7978" s="62"/>
      <c r="BW7978" s="62"/>
      <c r="BX7978" s="62"/>
      <c r="BY7978" s="62"/>
      <c r="BZ7978" s="62"/>
      <c r="CA7978" s="62"/>
      <c r="CB7978" s="62"/>
      <c r="CC7978" s="62"/>
      <c r="CD7978" s="62"/>
      <c r="CE7978" s="62"/>
      <c r="CF7978" s="62"/>
      <c r="CL7978" s="56" t="s">
        <v>19221</v>
      </c>
      <c r="CM7978" s="56"/>
      <c r="CN7978" s="56"/>
      <c r="CO7978" s="52"/>
      <c r="CP7978" s="52"/>
      <c r="CQ7978" s="52"/>
      <c r="CR7978" s="52"/>
      <c r="CS7978" s="52"/>
      <c r="CT7978" s="52"/>
      <c r="CU7978" s="33"/>
      <c r="CV7978" s="33"/>
    </row>
    <row r="7979" spans="74:100">
      <c r="BV7979" s="62"/>
      <c r="BW7979" s="62"/>
      <c r="BX7979" s="62"/>
      <c r="BY7979" s="62"/>
      <c r="BZ7979" s="62"/>
      <c r="CA7979" s="62"/>
      <c r="CB7979" s="62"/>
      <c r="CC7979" s="62"/>
      <c r="CD7979" s="62"/>
      <c r="CE7979" s="62"/>
      <c r="CF7979" s="62"/>
      <c r="CL7979" s="56" t="s">
        <v>5389</v>
      </c>
      <c r="CM7979" s="56" t="s">
        <v>217</v>
      </c>
      <c r="CN7979" s="56" t="s">
        <v>217</v>
      </c>
      <c r="CO7979" s="52"/>
      <c r="CP7979" s="52"/>
      <c r="CQ7979" s="52"/>
      <c r="CR7979" s="52"/>
      <c r="CS7979" s="52"/>
      <c r="CT7979" s="52"/>
      <c r="CU7979" s="33"/>
      <c r="CV7979" s="33"/>
    </row>
    <row r="7980" spans="74:100">
      <c r="BV7980" s="62"/>
      <c r="BW7980" s="62"/>
      <c r="BX7980" s="62"/>
      <c r="BY7980" s="62"/>
      <c r="BZ7980" s="62"/>
      <c r="CA7980" s="62"/>
      <c r="CB7980" s="62"/>
      <c r="CC7980" s="62"/>
      <c r="CD7980" s="62"/>
      <c r="CE7980" s="62"/>
      <c r="CF7980" s="62"/>
      <c r="CL7980" s="56" t="s">
        <v>19222</v>
      </c>
      <c r="CM7980" s="56"/>
      <c r="CN7980" s="56"/>
      <c r="CO7980" s="52"/>
      <c r="CP7980" s="52"/>
      <c r="CQ7980" s="52"/>
      <c r="CR7980" s="52"/>
      <c r="CS7980" s="52"/>
      <c r="CT7980" s="52"/>
      <c r="CU7980" s="33"/>
      <c r="CV7980" s="33"/>
    </row>
    <row r="7981" spans="74:100">
      <c r="BV7981" s="62"/>
      <c r="BW7981" s="62"/>
      <c r="BX7981" s="62"/>
      <c r="BY7981" s="62"/>
      <c r="BZ7981" s="62"/>
      <c r="CA7981" s="62"/>
      <c r="CB7981" s="62"/>
      <c r="CC7981" s="62"/>
      <c r="CD7981" s="62"/>
      <c r="CE7981" s="62"/>
      <c r="CF7981" s="62"/>
      <c r="CL7981" s="56" t="s">
        <v>5390</v>
      </c>
      <c r="CM7981" s="56" t="s">
        <v>217</v>
      </c>
      <c r="CN7981" s="56" t="s">
        <v>217</v>
      </c>
      <c r="CO7981" s="52"/>
      <c r="CP7981" s="52"/>
      <c r="CQ7981" s="52"/>
      <c r="CR7981" s="52"/>
      <c r="CS7981" s="52"/>
      <c r="CT7981" s="52"/>
      <c r="CU7981" s="33"/>
      <c r="CV7981" s="33"/>
    </row>
    <row r="7982" spans="74:100">
      <c r="BV7982" s="62"/>
      <c r="BW7982" s="62"/>
      <c r="BX7982" s="62"/>
      <c r="BY7982" s="62"/>
      <c r="BZ7982" s="62"/>
      <c r="CA7982" s="62"/>
      <c r="CB7982" s="62"/>
      <c r="CC7982" s="62"/>
      <c r="CD7982" s="62"/>
      <c r="CE7982" s="62"/>
      <c r="CF7982" s="62"/>
      <c r="CL7982" s="56" t="s">
        <v>19223</v>
      </c>
      <c r="CM7982" s="56"/>
      <c r="CN7982" s="56"/>
      <c r="CO7982" s="52"/>
      <c r="CP7982" s="52"/>
      <c r="CQ7982" s="52"/>
      <c r="CR7982" s="52"/>
      <c r="CS7982" s="52"/>
      <c r="CT7982" s="52"/>
      <c r="CU7982" s="33"/>
      <c r="CV7982" s="33"/>
    </row>
    <row r="7983" spans="74:100">
      <c r="BV7983" s="62"/>
      <c r="BW7983" s="62"/>
      <c r="BX7983" s="62"/>
      <c r="BY7983" s="62"/>
      <c r="BZ7983" s="62"/>
      <c r="CA7983" s="62"/>
      <c r="CB7983" s="62"/>
      <c r="CC7983" s="62"/>
      <c r="CD7983" s="62"/>
      <c r="CE7983" s="62"/>
      <c r="CF7983" s="62"/>
      <c r="CL7983" s="56" t="s">
        <v>5391</v>
      </c>
      <c r="CM7983" s="56" t="s">
        <v>3118</v>
      </c>
      <c r="CN7983" s="56" t="s">
        <v>3118</v>
      </c>
      <c r="CO7983" s="52"/>
      <c r="CP7983" s="52"/>
      <c r="CQ7983" s="52"/>
      <c r="CR7983" s="52"/>
      <c r="CS7983" s="52"/>
      <c r="CT7983" s="52"/>
      <c r="CU7983" s="33"/>
      <c r="CV7983" s="33"/>
    </row>
    <row r="7984" spans="74:100">
      <c r="BV7984" s="62"/>
      <c r="BW7984" s="62"/>
      <c r="BX7984" s="62"/>
      <c r="BY7984" s="62"/>
      <c r="BZ7984" s="62"/>
      <c r="CA7984" s="62"/>
      <c r="CB7984" s="62"/>
      <c r="CC7984" s="62"/>
      <c r="CD7984" s="62"/>
      <c r="CE7984" s="62"/>
      <c r="CF7984" s="62"/>
      <c r="CL7984" s="56" t="s">
        <v>20567</v>
      </c>
      <c r="CM7984" s="56"/>
      <c r="CN7984" s="56"/>
      <c r="CO7984" s="52"/>
      <c r="CP7984" s="52"/>
      <c r="CQ7984" s="52"/>
      <c r="CR7984" s="52"/>
      <c r="CS7984" s="52"/>
      <c r="CT7984" s="52"/>
      <c r="CU7984" s="33"/>
      <c r="CV7984" s="33"/>
    </row>
    <row r="7985" spans="74:100">
      <c r="BV7985" s="62"/>
      <c r="BW7985" s="62"/>
      <c r="BX7985" s="62"/>
      <c r="BY7985" s="62"/>
      <c r="BZ7985" s="62"/>
      <c r="CA7985" s="62"/>
      <c r="CB7985" s="62"/>
      <c r="CC7985" s="62"/>
      <c r="CD7985" s="62"/>
      <c r="CE7985" s="62"/>
      <c r="CF7985" s="62"/>
      <c r="CL7985" s="56" t="s">
        <v>5392</v>
      </c>
      <c r="CM7985" s="56" t="s">
        <v>217</v>
      </c>
      <c r="CN7985" s="56" t="s">
        <v>217</v>
      </c>
      <c r="CO7985" s="52"/>
      <c r="CP7985" s="52"/>
      <c r="CQ7985" s="52"/>
      <c r="CR7985" s="52"/>
      <c r="CS7985" s="52"/>
      <c r="CT7985" s="52"/>
      <c r="CU7985" s="33"/>
      <c r="CV7985" s="33"/>
    </row>
    <row r="7986" spans="74:100">
      <c r="BV7986" s="62"/>
      <c r="BW7986" s="62"/>
      <c r="BX7986" s="62"/>
      <c r="BY7986" s="62"/>
      <c r="BZ7986" s="62"/>
      <c r="CA7986" s="62"/>
      <c r="CB7986" s="62"/>
      <c r="CC7986" s="62"/>
      <c r="CD7986" s="62"/>
      <c r="CE7986" s="62"/>
      <c r="CF7986" s="62"/>
      <c r="CL7986" s="56" t="s">
        <v>19224</v>
      </c>
      <c r="CM7986" s="56"/>
      <c r="CN7986" s="56"/>
      <c r="CO7986" s="52"/>
      <c r="CP7986" s="52"/>
      <c r="CQ7986" s="52"/>
      <c r="CR7986" s="52"/>
      <c r="CS7986" s="52"/>
      <c r="CT7986" s="52"/>
      <c r="CU7986" s="33"/>
      <c r="CV7986" s="33"/>
    </row>
    <row r="7987" spans="74:100">
      <c r="BV7987" s="62"/>
      <c r="BW7987" s="62"/>
      <c r="BX7987" s="62"/>
      <c r="BY7987" s="62"/>
      <c r="BZ7987" s="62"/>
      <c r="CA7987" s="62"/>
      <c r="CB7987" s="62"/>
      <c r="CC7987" s="62"/>
      <c r="CD7987" s="62"/>
      <c r="CE7987" s="62"/>
      <c r="CF7987" s="62"/>
      <c r="CL7987" s="56" t="s">
        <v>5393</v>
      </c>
      <c r="CM7987" s="56" t="s">
        <v>217</v>
      </c>
      <c r="CN7987" s="56" t="s">
        <v>217</v>
      </c>
      <c r="CO7987" s="52"/>
      <c r="CP7987" s="52"/>
      <c r="CQ7987" s="52"/>
      <c r="CR7987" s="52"/>
      <c r="CS7987" s="52"/>
      <c r="CT7987" s="52"/>
      <c r="CU7987" s="33"/>
      <c r="CV7987" s="33"/>
    </row>
    <row r="7988" spans="74:100">
      <c r="BV7988" s="62"/>
      <c r="BW7988" s="62"/>
      <c r="BX7988" s="62"/>
      <c r="BY7988" s="62"/>
      <c r="BZ7988" s="62"/>
      <c r="CA7988" s="62"/>
      <c r="CB7988" s="62"/>
      <c r="CC7988" s="62"/>
      <c r="CD7988" s="62"/>
      <c r="CE7988" s="62"/>
      <c r="CF7988" s="62"/>
      <c r="CL7988" s="56" t="s">
        <v>20568</v>
      </c>
      <c r="CM7988" s="56"/>
      <c r="CN7988" s="56"/>
      <c r="CO7988" s="52"/>
      <c r="CP7988" s="52"/>
      <c r="CQ7988" s="52"/>
      <c r="CR7988" s="52"/>
      <c r="CS7988" s="52"/>
      <c r="CT7988" s="52"/>
      <c r="CU7988" s="33"/>
      <c r="CV7988" s="33"/>
    </row>
    <row r="7989" spans="74:100">
      <c r="BV7989" s="62"/>
      <c r="BW7989" s="62"/>
      <c r="BX7989" s="62"/>
      <c r="BY7989" s="62"/>
      <c r="BZ7989" s="62"/>
      <c r="CA7989" s="62"/>
      <c r="CB7989" s="62"/>
      <c r="CC7989" s="62"/>
      <c r="CD7989" s="62"/>
      <c r="CE7989" s="62"/>
      <c r="CF7989" s="62"/>
      <c r="CL7989" s="56" t="s">
        <v>5394</v>
      </c>
      <c r="CM7989" s="56" t="s">
        <v>3118</v>
      </c>
      <c r="CN7989" s="56" t="s">
        <v>3118</v>
      </c>
      <c r="CO7989" s="52"/>
      <c r="CP7989" s="52"/>
      <c r="CQ7989" s="52"/>
      <c r="CR7989" s="52"/>
      <c r="CS7989" s="52"/>
      <c r="CT7989" s="52"/>
      <c r="CU7989" s="33"/>
      <c r="CV7989" s="33"/>
    </row>
    <row r="7990" spans="74:100">
      <c r="BV7990" s="62"/>
      <c r="BW7990" s="62"/>
      <c r="BX7990" s="62"/>
      <c r="BY7990" s="62"/>
      <c r="BZ7990" s="62"/>
      <c r="CA7990" s="62"/>
      <c r="CB7990" s="62"/>
      <c r="CC7990" s="62"/>
      <c r="CD7990" s="62"/>
      <c r="CE7990" s="62"/>
      <c r="CF7990" s="62"/>
      <c r="CL7990" s="56" t="s">
        <v>18937</v>
      </c>
      <c r="CM7990" s="56"/>
      <c r="CN7990" s="56"/>
      <c r="CO7990" s="52"/>
      <c r="CP7990" s="52"/>
      <c r="CQ7990" s="52"/>
      <c r="CR7990" s="52"/>
      <c r="CS7990" s="52"/>
      <c r="CT7990" s="52"/>
      <c r="CU7990" s="33"/>
      <c r="CV7990" s="33"/>
    </row>
    <row r="7991" spans="74:100">
      <c r="BV7991" s="62"/>
      <c r="BW7991" s="62"/>
      <c r="BX7991" s="62"/>
      <c r="BY7991" s="62"/>
      <c r="BZ7991" s="62"/>
      <c r="CA7991" s="62"/>
      <c r="CB7991" s="62"/>
      <c r="CC7991" s="62"/>
      <c r="CD7991" s="62"/>
      <c r="CE7991" s="62"/>
      <c r="CF7991" s="62"/>
      <c r="CL7991" s="56" t="s">
        <v>5395</v>
      </c>
      <c r="CM7991" s="56" t="s">
        <v>214</v>
      </c>
      <c r="CN7991" s="56" t="s">
        <v>214</v>
      </c>
      <c r="CO7991" s="52"/>
      <c r="CP7991" s="52"/>
      <c r="CQ7991" s="52"/>
      <c r="CR7991" s="52"/>
      <c r="CS7991" s="52"/>
      <c r="CT7991" s="52"/>
      <c r="CU7991" s="33"/>
      <c r="CV7991" s="33"/>
    </row>
    <row r="7992" spans="74:100">
      <c r="BV7992" s="62"/>
      <c r="BW7992" s="62"/>
      <c r="BX7992" s="62"/>
      <c r="BY7992" s="62"/>
      <c r="BZ7992" s="62"/>
      <c r="CA7992" s="62"/>
      <c r="CB7992" s="62"/>
      <c r="CC7992" s="62"/>
      <c r="CD7992" s="62"/>
      <c r="CE7992" s="62"/>
      <c r="CF7992" s="62"/>
      <c r="CL7992" s="56" t="s">
        <v>22106</v>
      </c>
      <c r="CM7992" s="56"/>
      <c r="CN7992" s="56"/>
      <c r="CO7992" s="52"/>
      <c r="CP7992" s="52"/>
      <c r="CQ7992" s="52"/>
      <c r="CR7992" s="52"/>
      <c r="CS7992" s="52"/>
      <c r="CT7992" s="52"/>
      <c r="CU7992" s="33"/>
      <c r="CV7992" s="33"/>
    </row>
    <row r="7993" spans="74:100">
      <c r="BV7993" s="62"/>
      <c r="BW7993" s="62"/>
      <c r="BX7993" s="62"/>
      <c r="BY7993" s="62"/>
      <c r="BZ7993" s="62"/>
      <c r="CA7993" s="62"/>
      <c r="CB7993" s="62"/>
      <c r="CC7993" s="62"/>
      <c r="CD7993" s="62"/>
      <c r="CE7993" s="62"/>
      <c r="CF7993" s="62"/>
      <c r="CL7993" s="56" t="s">
        <v>5396</v>
      </c>
      <c r="CM7993" s="56" t="s">
        <v>214</v>
      </c>
      <c r="CN7993" s="56" t="s">
        <v>214</v>
      </c>
      <c r="CO7993" s="52"/>
      <c r="CP7993" s="52"/>
      <c r="CQ7993" s="52"/>
      <c r="CR7993" s="52"/>
      <c r="CS7993" s="52"/>
      <c r="CT7993" s="52"/>
      <c r="CU7993" s="33"/>
      <c r="CV7993" s="33"/>
    </row>
    <row r="7994" spans="74:100">
      <c r="BV7994" s="62"/>
      <c r="BW7994" s="62"/>
      <c r="BX7994" s="62"/>
      <c r="BY7994" s="62"/>
      <c r="BZ7994" s="62"/>
      <c r="CA7994" s="62"/>
      <c r="CB7994" s="62"/>
      <c r="CC7994" s="62"/>
      <c r="CD7994" s="62"/>
      <c r="CE7994" s="62"/>
      <c r="CF7994" s="62"/>
      <c r="CL7994" s="56" t="s">
        <v>22107</v>
      </c>
      <c r="CM7994" s="56"/>
      <c r="CN7994" s="56"/>
      <c r="CO7994" s="52"/>
      <c r="CP7994" s="52"/>
      <c r="CQ7994" s="52"/>
      <c r="CR7994" s="52"/>
      <c r="CS7994" s="52"/>
      <c r="CT7994" s="52"/>
      <c r="CU7994" s="33"/>
      <c r="CV7994" s="33"/>
    </row>
    <row r="7995" spans="74:100">
      <c r="BV7995" s="62"/>
      <c r="BW7995" s="62"/>
      <c r="BX7995" s="62"/>
      <c r="BY7995" s="62"/>
      <c r="BZ7995" s="62"/>
      <c r="CA7995" s="62"/>
      <c r="CB7995" s="62"/>
      <c r="CC7995" s="62"/>
      <c r="CD7995" s="62"/>
      <c r="CE7995" s="62"/>
      <c r="CF7995" s="62"/>
      <c r="CL7995" s="56" t="s">
        <v>5398</v>
      </c>
      <c r="CM7995" s="56" t="s">
        <v>213</v>
      </c>
      <c r="CN7995" s="56" t="s">
        <v>213</v>
      </c>
      <c r="CO7995" s="52"/>
      <c r="CP7995" s="52"/>
      <c r="CQ7995" s="52"/>
      <c r="CR7995" s="52"/>
      <c r="CS7995" s="52"/>
      <c r="CT7995" s="52"/>
      <c r="CU7995" s="33"/>
      <c r="CV7995" s="33"/>
    </row>
    <row r="7996" spans="74:100">
      <c r="BV7996" s="62"/>
      <c r="BW7996" s="62"/>
      <c r="BX7996" s="62"/>
      <c r="BY7996" s="62"/>
      <c r="BZ7996" s="62"/>
      <c r="CA7996" s="62"/>
      <c r="CB7996" s="62"/>
      <c r="CC7996" s="62"/>
      <c r="CD7996" s="62"/>
      <c r="CE7996" s="62"/>
      <c r="CF7996" s="62"/>
      <c r="CL7996" s="56" t="s">
        <v>22108</v>
      </c>
      <c r="CM7996" s="56"/>
      <c r="CN7996" s="56"/>
      <c r="CO7996" s="52"/>
      <c r="CP7996" s="52"/>
      <c r="CQ7996" s="52"/>
      <c r="CR7996" s="52"/>
      <c r="CS7996" s="52"/>
      <c r="CT7996" s="52"/>
      <c r="CU7996" s="33"/>
      <c r="CV7996" s="33"/>
    </row>
    <row r="7997" spans="74:100">
      <c r="BV7997" s="62"/>
      <c r="BW7997" s="62"/>
      <c r="BX7997" s="62"/>
      <c r="BY7997" s="62"/>
      <c r="BZ7997" s="62"/>
      <c r="CA7997" s="62"/>
      <c r="CB7997" s="62"/>
      <c r="CC7997" s="62"/>
      <c r="CD7997" s="62"/>
      <c r="CE7997" s="62"/>
      <c r="CF7997" s="62"/>
      <c r="CL7997" s="56" t="s">
        <v>22109</v>
      </c>
      <c r="CM7997" s="56" t="s">
        <v>214</v>
      </c>
      <c r="CN7997" s="56" t="s">
        <v>214</v>
      </c>
      <c r="CO7997" s="52"/>
      <c r="CP7997" s="52"/>
      <c r="CQ7997" s="52"/>
      <c r="CR7997" s="52"/>
      <c r="CS7997" s="52"/>
      <c r="CT7997" s="52"/>
      <c r="CU7997" s="33"/>
      <c r="CV7997" s="33"/>
    </row>
    <row r="7998" spans="74:100">
      <c r="BV7998" s="62"/>
      <c r="BW7998" s="62"/>
      <c r="BX7998" s="62"/>
      <c r="BY7998" s="62"/>
      <c r="BZ7998" s="62"/>
      <c r="CA7998" s="62"/>
      <c r="CB7998" s="62"/>
      <c r="CC7998" s="62"/>
      <c r="CD7998" s="62"/>
      <c r="CE7998" s="62"/>
      <c r="CF7998" s="62"/>
      <c r="CL7998" s="56" t="s">
        <v>22110</v>
      </c>
      <c r="CM7998" s="56"/>
      <c r="CN7998" s="56"/>
      <c r="CO7998" s="52"/>
      <c r="CP7998" s="52"/>
      <c r="CQ7998" s="52"/>
      <c r="CR7998" s="52"/>
      <c r="CS7998" s="52"/>
      <c r="CT7998" s="52"/>
      <c r="CU7998" s="33"/>
      <c r="CV7998" s="33"/>
    </row>
    <row r="7999" spans="74:100">
      <c r="BV7999" s="62"/>
      <c r="BW7999" s="62"/>
      <c r="BX7999" s="62"/>
      <c r="BY7999" s="62"/>
      <c r="BZ7999" s="62"/>
      <c r="CA7999" s="62"/>
      <c r="CB7999" s="62"/>
      <c r="CC7999" s="62"/>
      <c r="CD7999" s="62"/>
      <c r="CE7999" s="62"/>
      <c r="CF7999" s="62"/>
      <c r="CL7999" s="56" t="s">
        <v>5399</v>
      </c>
      <c r="CM7999" s="56" t="s">
        <v>217</v>
      </c>
      <c r="CN7999" s="56" t="s">
        <v>217</v>
      </c>
      <c r="CO7999" s="52"/>
      <c r="CP7999" s="52"/>
      <c r="CQ7999" s="52"/>
      <c r="CR7999" s="52"/>
      <c r="CS7999" s="52"/>
      <c r="CT7999" s="52"/>
      <c r="CU7999" s="33"/>
      <c r="CV7999" s="33"/>
    </row>
    <row r="8000" spans="74:100">
      <c r="BV8000" s="62"/>
      <c r="BW8000" s="62"/>
      <c r="BX8000" s="62"/>
      <c r="BY8000" s="62"/>
      <c r="BZ8000" s="62"/>
      <c r="CA8000" s="62"/>
      <c r="CB8000" s="62"/>
      <c r="CC8000" s="62"/>
      <c r="CD8000" s="62"/>
      <c r="CE8000" s="62"/>
      <c r="CF8000" s="62"/>
      <c r="CL8000" s="56" t="s">
        <v>19225</v>
      </c>
      <c r="CM8000" s="56"/>
      <c r="CN8000" s="56"/>
      <c r="CO8000" s="52"/>
      <c r="CP8000" s="52"/>
      <c r="CQ8000" s="52"/>
      <c r="CR8000" s="52"/>
      <c r="CS8000" s="52"/>
      <c r="CT8000" s="52"/>
      <c r="CU8000" s="33"/>
      <c r="CV8000" s="33"/>
    </row>
    <row r="8001" spans="74:100">
      <c r="BV8001" s="62"/>
      <c r="BW8001" s="62"/>
      <c r="BX8001" s="62"/>
      <c r="BY8001" s="62"/>
      <c r="BZ8001" s="62"/>
      <c r="CA8001" s="62"/>
      <c r="CB8001" s="62"/>
      <c r="CC8001" s="62"/>
      <c r="CD8001" s="62"/>
      <c r="CE8001" s="62"/>
      <c r="CF8001" s="62"/>
      <c r="CL8001" s="56" t="s">
        <v>5400</v>
      </c>
      <c r="CM8001" s="56" t="s">
        <v>214</v>
      </c>
      <c r="CN8001" s="56" t="s">
        <v>214</v>
      </c>
      <c r="CO8001" s="52"/>
      <c r="CP8001" s="52"/>
      <c r="CQ8001" s="52"/>
      <c r="CR8001" s="52"/>
      <c r="CS8001" s="52"/>
      <c r="CT8001" s="52"/>
      <c r="CU8001" s="33"/>
      <c r="CV8001" s="33"/>
    </row>
    <row r="8002" spans="74:100">
      <c r="BV8002" s="62"/>
      <c r="BW8002" s="62"/>
      <c r="BX8002" s="62"/>
      <c r="BY8002" s="62"/>
      <c r="BZ8002" s="62"/>
      <c r="CA8002" s="62"/>
      <c r="CB8002" s="62"/>
      <c r="CC8002" s="62"/>
      <c r="CD8002" s="62"/>
      <c r="CE8002" s="62"/>
      <c r="CF8002" s="62"/>
      <c r="CL8002" s="56" t="s">
        <v>22111</v>
      </c>
      <c r="CM8002" s="56"/>
      <c r="CN8002" s="56"/>
      <c r="CO8002" s="52"/>
      <c r="CP8002" s="52"/>
      <c r="CQ8002" s="52"/>
      <c r="CR8002" s="52"/>
      <c r="CS8002" s="52"/>
      <c r="CT8002" s="52"/>
      <c r="CU8002" s="33"/>
      <c r="CV8002" s="33"/>
    </row>
    <row r="8003" spans="74:100">
      <c r="BV8003" s="62"/>
      <c r="BW8003" s="62"/>
      <c r="BX8003" s="62"/>
      <c r="BY8003" s="62"/>
      <c r="BZ8003" s="62"/>
      <c r="CA8003" s="62"/>
      <c r="CB8003" s="62"/>
      <c r="CC8003" s="62"/>
      <c r="CD8003" s="62"/>
      <c r="CE8003" s="62"/>
      <c r="CF8003" s="62"/>
      <c r="CL8003" s="56" t="s">
        <v>22112</v>
      </c>
      <c r="CM8003" s="56" t="s">
        <v>214</v>
      </c>
      <c r="CN8003" s="56" t="s">
        <v>214</v>
      </c>
      <c r="CO8003" s="52"/>
      <c r="CP8003" s="52"/>
      <c r="CQ8003" s="52"/>
      <c r="CR8003" s="52"/>
      <c r="CS8003" s="52"/>
      <c r="CT8003" s="52"/>
      <c r="CU8003" s="33"/>
      <c r="CV8003" s="33"/>
    </row>
    <row r="8004" spans="74:100">
      <c r="BV8004" s="62"/>
      <c r="BW8004" s="62"/>
      <c r="BX8004" s="62"/>
      <c r="BY8004" s="62"/>
      <c r="BZ8004" s="62"/>
      <c r="CA8004" s="62"/>
      <c r="CB8004" s="62"/>
      <c r="CC8004" s="62"/>
      <c r="CD8004" s="62"/>
      <c r="CE8004" s="62"/>
      <c r="CF8004" s="62"/>
      <c r="CL8004" s="56" t="s">
        <v>27986</v>
      </c>
      <c r="CM8004" s="56" t="s">
        <v>217</v>
      </c>
      <c r="CN8004" s="56" t="s">
        <v>217</v>
      </c>
      <c r="CO8004" s="52"/>
      <c r="CP8004" s="52"/>
      <c r="CQ8004" s="52"/>
      <c r="CR8004" s="52"/>
      <c r="CS8004" s="52"/>
      <c r="CT8004" s="52"/>
      <c r="CU8004" s="33"/>
      <c r="CV8004" s="33"/>
    </row>
    <row r="8005" spans="74:100">
      <c r="BV8005" s="62"/>
      <c r="BW8005" s="62"/>
      <c r="BX8005" s="62"/>
      <c r="BY8005" s="62"/>
      <c r="BZ8005" s="62"/>
      <c r="CA8005" s="62"/>
      <c r="CB8005" s="62"/>
      <c r="CC8005" s="62"/>
      <c r="CD8005" s="62"/>
      <c r="CE8005" s="62"/>
      <c r="CF8005" s="62"/>
      <c r="CL8005" s="56" t="s">
        <v>27987</v>
      </c>
      <c r="CM8005" s="56" t="s">
        <v>217</v>
      </c>
      <c r="CN8005" s="56" t="s">
        <v>217</v>
      </c>
      <c r="CO8005" s="52"/>
      <c r="CP8005" s="52"/>
      <c r="CQ8005" s="52"/>
      <c r="CR8005" s="52"/>
      <c r="CS8005" s="52"/>
      <c r="CT8005" s="52"/>
      <c r="CU8005" s="33"/>
      <c r="CV8005" s="33"/>
    </row>
    <row r="8006" spans="74:100">
      <c r="BV8006" s="62"/>
      <c r="BW8006" s="62"/>
      <c r="BX8006" s="62"/>
      <c r="BY8006" s="62"/>
      <c r="BZ8006" s="62"/>
      <c r="CA8006" s="62"/>
      <c r="CB8006" s="62"/>
      <c r="CC8006" s="62"/>
      <c r="CD8006" s="62"/>
      <c r="CE8006" s="62"/>
      <c r="CF8006" s="62"/>
      <c r="CL8006" s="56" t="s">
        <v>27988</v>
      </c>
      <c r="CM8006" s="56"/>
      <c r="CN8006" s="56"/>
      <c r="CO8006" s="52"/>
      <c r="CP8006" s="52"/>
      <c r="CQ8006" s="52"/>
      <c r="CR8006" s="52"/>
      <c r="CS8006" s="52"/>
      <c r="CT8006" s="52"/>
      <c r="CU8006" s="33"/>
      <c r="CV8006" s="33"/>
    </row>
    <row r="8007" spans="74:100">
      <c r="BV8007" s="62"/>
      <c r="BW8007" s="62"/>
      <c r="BX8007" s="62"/>
      <c r="BY8007" s="62"/>
      <c r="BZ8007" s="62"/>
      <c r="CA8007" s="62"/>
      <c r="CB8007" s="62"/>
      <c r="CC8007" s="62"/>
      <c r="CD8007" s="62"/>
      <c r="CE8007" s="62"/>
      <c r="CF8007" s="62"/>
      <c r="CL8007" s="56" t="s">
        <v>5401</v>
      </c>
      <c r="CM8007" s="56" t="s">
        <v>3118</v>
      </c>
      <c r="CN8007" s="56" t="s">
        <v>3118</v>
      </c>
      <c r="CO8007" s="52"/>
      <c r="CP8007" s="52"/>
      <c r="CQ8007" s="52"/>
      <c r="CR8007" s="52"/>
      <c r="CS8007" s="52"/>
      <c r="CT8007" s="52"/>
      <c r="CU8007" s="33"/>
      <c r="CV8007" s="33"/>
    </row>
    <row r="8008" spans="74:100">
      <c r="BV8008" s="62"/>
      <c r="BW8008" s="62"/>
      <c r="BX8008" s="62"/>
      <c r="BY8008" s="62"/>
      <c r="BZ8008" s="62"/>
      <c r="CA8008" s="62"/>
      <c r="CB8008" s="62"/>
      <c r="CC8008" s="62"/>
      <c r="CD8008" s="62"/>
      <c r="CE8008" s="62"/>
      <c r="CF8008" s="62"/>
      <c r="CL8008" s="56" t="s">
        <v>18937</v>
      </c>
      <c r="CM8008" s="56"/>
      <c r="CN8008" s="56"/>
      <c r="CO8008" s="52"/>
      <c r="CP8008" s="52"/>
      <c r="CQ8008" s="52"/>
      <c r="CR8008" s="52"/>
      <c r="CS8008" s="52"/>
      <c r="CT8008" s="52"/>
      <c r="CU8008" s="33"/>
      <c r="CV8008" s="33"/>
    </row>
    <row r="8009" spans="74:100">
      <c r="BV8009" s="62"/>
      <c r="BW8009" s="62"/>
      <c r="BX8009" s="62"/>
      <c r="BY8009" s="62"/>
      <c r="BZ8009" s="62"/>
      <c r="CA8009" s="62"/>
      <c r="CB8009" s="62"/>
      <c r="CC8009" s="62"/>
      <c r="CD8009" s="62"/>
      <c r="CE8009" s="62"/>
      <c r="CF8009" s="62"/>
      <c r="CL8009" s="56" t="s">
        <v>1916</v>
      </c>
      <c r="CM8009" s="56" t="s">
        <v>215</v>
      </c>
      <c r="CN8009" s="56" t="s">
        <v>215</v>
      </c>
      <c r="CO8009" s="52"/>
      <c r="CP8009" s="52"/>
      <c r="CQ8009" s="52"/>
      <c r="CR8009" s="52"/>
      <c r="CS8009" s="52"/>
      <c r="CT8009" s="52"/>
      <c r="CU8009" s="33"/>
      <c r="CV8009" s="33"/>
    </row>
    <row r="8010" spans="74:100">
      <c r="BV8010" s="62"/>
      <c r="BW8010" s="62"/>
      <c r="BX8010" s="62"/>
      <c r="BY8010" s="62"/>
      <c r="BZ8010" s="62"/>
      <c r="CA8010" s="62"/>
      <c r="CB8010" s="62"/>
      <c r="CC8010" s="62"/>
      <c r="CD8010" s="62"/>
      <c r="CE8010" s="62"/>
      <c r="CF8010" s="62"/>
      <c r="CL8010" s="56" t="s">
        <v>22113</v>
      </c>
      <c r="CM8010" s="56"/>
      <c r="CN8010" s="56"/>
      <c r="CO8010" s="52"/>
      <c r="CP8010" s="52"/>
      <c r="CQ8010" s="52"/>
      <c r="CR8010" s="52"/>
      <c r="CS8010" s="52"/>
      <c r="CT8010" s="52"/>
      <c r="CU8010" s="33"/>
      <c r="CV8010" s="33"/>
    </row>
    <row r="8011" spans="74:100">
      <c r="BV8011" s="62"/>
      <c r="BW8011" s="62"/>
      <c r="BX8011" s="62"/>
      <c r="BY8011" s="62"/>
      <c r="BZ8011" s="62"/>
      <c r="CA8011" s="62"/>
      <c r="CB8011" s="62"/>
      <c r="CC8011" s="62"/>
      <c r="CD8011" s="62"/>
      <c r="CE8011" s="62"/>
      <c r="CF8011" s="62"/>
      <c r="CL8011" s="56" t="s">
        <v>5402</v>
      </c>
      <c r="CM8011" s="56" t="s">
        <v>217</v>
      </c>
      <c r="CN8011" s="56" t="s">
        <v>217</v>
      </c>
      <c r="CO8011" s="52"/>
      <c r="CP8011" s="52"/>
      <c r="CQ8011" s="52"/>
      <c r="CR8011" s="52"/>
      <c r="CS8011" s="52"/>
      <c r="CT8011" s="52"/>
      <c r="CU8011" s="33"/>
      <c r="CV8011" s="33"/>
    </row>
    <row r="8012" spans="74:100">
      <c r="BV8012" s="62"/>
      <c r="BW8012" s="62"/>
      <c r="BX8012" s="62"/>
      <c r="BY8012" s="62"/>
      <c r="BZ8012" s="62"/>
      <c r="CA8012" s="62"/>
      <c r="CB8012" s="62"/>
      <c r="CC8012" s="62"/>
      <c r="CD8012" s="62"/>
      <c r="CE8012" s="62"/>
      <c r="CF8012" s="62"/>
      <c r="CL8012" s="56" t="s">
        <v>19226</v>
      </c>
      <c r="CM8012" s="56"/>
      <c r="CN8012" s="56"/>
      <c r="CO8012" s="52"/>
      <c r="CP8012" s="52"/>
      <c r="CQ8012" s="52"/>
      <c r="CR8012" s="52"/>
      <c r="CS8012" s="52"/>
      <c r="CT8012" s="52"/>
      <c r="CU8012" s="33"/>
      <c r="CV8012" s="33"/>
    </row>
    <row r="8013" spans="74:100">
      <c r="BV8013" s="62"/>
      <c r="BW8013" s="62"/>
      <c r="BX8013" s="62"/>
      <c r="BY8013" s="62"/>
      <c r="BZ8013" s="62"/>
      <c r="CA8013" s="62"/>
      <c r="CB8013" s="62"/>
      <c r="CC8013" s="62"/>
      <c r="CD8013" s="62"/>
      <c r="CE8013" s="62"/>
      <c r="CF8013" s="62"/>
      <c r="CL8013" s="56" t="s">
        <v>5403</v>
      </c>
      <c r="CM8013" s="56" t="s">
        <v>217</v>
      </c>
      <c r="CN8013" s="56" t="s">
        <v>217</v>
      </c>
      <c r="CO8013" s="52"/>
      <c r="CP8013" s="52"/>
      <c r="CQ8013" s="52"/>
      <c r="CR8013" s="52"/>
      <c r="CS8013" s="52"/>
      <c r="CT8013" s="52"/>
      <c r="CU8013" s="33"/>
      <c r="CV8013" s="33"/>
    </row>
    <row r="8014" spans="74:100">
      <c r="BV8014" s="62"/>
      <c r="BW8014" s="62"/>
      <c r="BX8014" s="62"/>
      <c r="BY8014" s="62"/>
      <c r="BZ8014" s="62"/>
      <c r="CA8014" s="62"/>
      <c r="CB8014" s="62"/>
      <c r="CC8014" s="62"/>
      <c r="CD8014" s="62"/>
      <c r="CE8014" s="62"/>
      <c r="CF8014" s="62"/>
      <c r="CL8014" s="56" t="s">
        <v>19227</v>
      </c>
      <c r="CM8014" s="56"/>
      <c r="CN8014" s="56"/>
      <c r="CO8014" s="52"/>
      <c r="CP8014" s="52"/>
      <c r="CQ8014" s="52"/>
      <c r="CR8014" s="52"/>
      <c r="CS8014" s="52"/>
      <c r="CT8014" s="52"/>
      <c r="CU8014" s="33"/>
      <c r="CV8014" s="33"/>
    </row>
    <row r="8015" spans="74:100">
      <c r="BV8015" s="62"/>
      <c r="BW8015" s="62"/>
      <c r="BX8015" s="62"/>
      <c r="BY8015" s="62"/>
      <c r="BZ8015" s="62"/>
      <c r="CA8015" s="62"/>
      <c r="CB8015" s="62"/>
      <c r="CC8015" s="62"/>
      <c r="CD8015" s="62"/>
      <c r="CE8015" s="62"/>
      <c r="CF8015" s="62"/>
      <c r="CL8015" s="56" t="s">
        <v>5404</v>
      </c>
      <c r="CM8015" s="56" t="s">
        <v>216</v>
      </c>
      <c r="CN8015" s="56" t="s">
        <v>216</v>
      </c>
      <c r="CO8015" s="52"/>
      <c r="CP8015" s="52"/>
      <c r="CQ8015" s="52"/>
      <c r="CR8015" s="52"/>
      <c r="CS8015" s="52"/>
      <c r="CT8015" s="52"/>
      <c r="CU8015" s="33"/>
      <c r="CV8015" s="33"/>
    </row>
    <row r="8016" spans="74:100">
      <c r="BV8016" s="62"/>
      <c r="BW8016" s="62"/>
      <c r="BX8016" s="62"/>
      <c r="BY8016" s="62"/>
      <c r="BZ8016" s="62"/>
      <c r="CA8016" s="62"/>
      <c r="CB8016" s="62"/>
      <c r="CC8016" s="62"/>
      <c r="CD8016" s="62"/>
      <c r="CE8016" s="62"/>
      <c r="CF8016" s="62"/>
      <c r="CL8016" s="56" t="s">
        <v>24991</v>
      </c>
      <c r="CM8016" s="56"/>
      <c r="CN8016" s="56"/>
      <c r="CO8016" s="52"/>
      <c r="CP8016" s="52"/>
      <c r="CQ8016" s="52"/>
      <c r="CR8016" s="52"/>
      <c r="CS8016" s="52"/>
      <c r="CT8016" s="52"/>
      <c r="CU8016" s="33"/>
      <c r="CV8016" s="33"/>
    </row>
    <row r="8017" spans="74:100">
      <c r="BV8017" s="62"/>
      <c r="BW8017" s="62"/>
      <c r="BX8017" s="62"/>
      <c r="BY8017" s="62"/>
      <c r="BZ8017" s="62"/>
      <c r="CA8017" s="62"/>
      <c r="CB8017" s="62"/>
      <c r="CC8017" s="62"/>
      <c r="CD8017" s="62"/>
      <c r="CE8017" s="62"/>
      <c r="CF8017" s="62"/>
      <c r="CL8017" s="56" t="s">
        <v>5405</v>
      </c>
      <c r="CM8017" s="56" t="s">
        <v>217</v>
      </c>
      <c r="CN8017" s="56" t="s">
        <v>217</v>
      </c>
      <c r="CO8017" s="52"/>
      <c r="CP8017" s="52"/>
      <c r="CQ8017" s="52"/>
      <c r="CR8017" s="52"/>
      <c r="CS8017" s="52"/>
      <c r="CT8017" s="52"/>
      <c r="CU8017" s="33"/>
      <c r="CV8017" s="33"/>
    </row>
    <row r="8018" spans="74:100">
      <c r="BV8018" s="62"/>
      <c r="BW8018" s="62"/>
      <c r="BX8018" s="62"/>
      <c r="BY8018" s="62"/>
      <c r="BZ8018" s="62"/>
      <c r="CA8018" s="62"/>
      <c r="CB8018" s="62"/>
      <c r="CC8018" s="62"/>
      <c r="CD8018" s="62"/>
      <c r="CE8018" s="62"/>
      <c r="CF8018" s="62"/>
      <c r="CL8018" s="56" t="s">
        <v>19228</v>
      </c>
      <c r="CM8018" s="56"/>
      <c r="CN8018" s="56"/>
      <c r="CO8018" s="52"/>
      <c r="CP8018" s="52"/>
      <c r="CQ8018" s="52"/>
      <c r="CR8018" s="52"/>
      <c r="CS8018" s="52"/>
      <c r="CT8018" s="52"/>
      <c r="CU8018" s="33"/>
      <c r="CV8018" s="33"/>
    </row>
    <row r="8019" spans="74:100">
      <c r="BV8019" s="62"/>
      <c r="BW8019" s="62"/>
      <c r="BX8019" s="62"/>
      <c r="BY8019" s="62"/>
      <c r="BZ8019" s="62"/>
      <c r="CA8019" s="62"/>
      <c r="CB8019" s="62"/>
      <c r="CC8019" s="62"/>
      <c r="CD8019" s="62"/>
      <c r="CE8019" s="62"/>
      <c r="CF8019" s="62"/>
      <c r="CL8019" s="56" t="s">
        <v>5406</v>
      </c>
      <c r="CM8019" s="56" t="s">
        <v>217</v>
      </c>
      <c r="CN8019" s="56" t="s">
        <v>217</v>
      </c>
      <c r="CO8019" s="52"/>
      <c r="CP8019" s="52"/>
      <c r="CQ8019" s="52"/>
      <c r="CR8019" s="52"/>
      <c r="CS8019" s="52"/>
      <c r="CT8019" s="52"/>
      <c r="CU8019" s="33"/>
      <c r="CV8019" s="33"/>
    </row>
    <row r="8020" spans="74:100">
      <c r="BV8020" s="62"/>
      <c r="BW8020" s="62"/>
      <c r="BX8020" s="62"/>
      <c r="BY8020" s="62"/>
      <c r="BZ8020" s="62"/>
      <c r="CA8020" s="62"/>
      <c r="CB8020" s="62"/>
      <c r="CC8020" s="62"/>
      <c r="CD8020" s="62"/>
      <c r="CE8020" s="62"/>
      <c r="CF8020" s="62"/>
      <c r="CL8020" s="56" t="s">
        <v>19229</v>
      </c>
      <c r="CM8020" s="56"/>
      <c r="CN8020" s="56"/>
      <c r="CO8020" s="52"/>
      <c r="CP8020" s="52"/>
      <c r="CQ8020" s="52"/>
      <c r="CR8020" s="52"/>
      <c r="CS8020" s="52"/>
      <c r="CT8020" s="52"/>
      <c r="CU8020" s="33"/>
      <c r="CV8020" s="33"/>
    </row>
    <row r="8021" spans="74:100">
      <c r="BV8021" s="62"/>
      <c r="BW8021" s="62"/>
      <c r="BX8021" s="62"/>
      <c r="BY8021" s="62"/>
      <c r="BZ8021" s="62"/>
      <c r="CA8021" s="62"/>
      <c r="CB8021" s="62"/>
      <c r="CC8021" s="62"/>
      <c r="CD8021" s="62"/>
      <c r="CE8021" s="62"/>
      <c r="CF8021" s="62"/>
      <c r="CL8021" s="56" t="s">
        <v>5407</v>
      </c>
      <c r="CM8021" s="56" t="s">
        <v>217</v>
      </c>
      <c r="CN8021" s="56" t="s">
        <v>217</v>
      </c>
      <c r="CO8021" s="52"/>
      <c r="CP8021" s="52"/>
      <c r="CQ8021" s="52"/>
      <c r="CR8021" s="52"/>
      <c r="CS8021" s="52"/>
      <c r="CT8021" s="52"/>
      <c r="CU8021" s="33"/>
      <c r="CV8021" s="33"/>
    </row>
    <row r="8022" spans="74:100">
      <c r="BV8022" s="62"/>
      <c r="BW8022" s="62"/>
      <c r="BX8022" s="62"/>
      <c r="BY8022" s="62"/>
      <c r="BZ8022" s="62"/>
      <c r="CA8022" s="62"/>
      <c r="CB8022" s="62"/>
      <c r="CC8022" s="62"/>
      <c r="CD8022" s="62"/>
      <c r="CE8022" s="62"/>
      <c r="CF8022" s="62"/>
      <c r="CL8022" s="56" t="s">
        <v>19230</v>
      </c>
      <c r="CM8022" s="56"/>
      <c r="CN8022" s="56"/>
      <c r="CO8022" s="52"/>
      <c r="CP8022" s="52"/>
      <c r="CQ8022" s="52"/>
      <c r="CR8022" s="52"/>
      <c r="CS8022" s="52"/>
      <c r="CT8022" s="52"/>
      <c r="CU8022" s="33"/>
      <c r="CV8022" s="33"/>
    </row>
    <row r="8023" spans="74:100">
      <c r="BV8023" s="62"/>
      <c r="BW8023" s="62"/>
      <c r="BX8023" s="62"/>
      <c r="BY8023" s="62"/>
      <c r="BZ8023" s="62"/>
      <c r="CA8023" s="62"/>
      <c r="CB8023" s="62"/>
      <c r="CC8023" s="62"/>
      <c r="CD8023" s="62"/>
      <c r="CE8023" s="62"/>
      <c r="CF8023" s="62"/>
      <c r="CL8023" s="56" t="s">
        <v>22114</v>
      </c>
      <c r="CM8023" s="56" t="s">
        <v>217</v>
      </c>
      <c r="CN8023" s="56" t="s">
        <v>217</v>
      </c>
      <c r="CO8023" s="52"/>
      <c r="CP8023" s="52"/>
      <c r="CQ8023" s="52"/>
      <c r="CR8023" s="52"/>
      <c r="CS8023" s="52"/>
      <c r="CT8023" s="52"/>
      <c r="CU8023" s="33"/>
      <c r="CV8023" s="33"/>
    </row>
    <row r="8024" spans="74:100">
      <c r="BV8024" s="62"/>
      <c r="BW8024" s="62"/>
      <c r="BX8024" s="62"/>
      <c r="BY8024" s="62"/>
      <c r="BZ8024" s="62"/>
      <c r="CA8024" s="62"/>
      <c r="CB8024" s="62"/>
      <c r="CC8024" s="62"/>
      <c r="CD8024" s="62"/>
      <c r="CE8024" s="62"/>
      <c r="CF8024" s="62"/>
      <c r="CL8024" s="56" t="s">
        <v>18937</v>
      </c>
      <c r="CM8024" s="56"/>
      <c r="CN8024" s="56"/>
      <c r="CO8024" s="52"/>
      <c r="CP8024" s="52"/>
      <c r="CQ8024" s="52"/>
      <c r="CR8024" s="52"/>
      <c r="CS8024" s="52"/>
      <c r="CT8024" s="52"/>
      <c r="CU8024" s="33"/>
      <c r="CV8024" s="33"/>
    </row>
    <row r="8025" spans="74:100">
      <c r="BV8025" s="62"/>
      <c r="BW8025" s="62"/>
      <c r="BX8025" s="62"/>
      <c r="BY8025" s="62"/>
      <c r="BZ8025" s="62"/>
      <c r="CA8025" s="62"/>
      <c r="CB8025" s="62"/>
      <c r="CC8025" s="62"/>
      <c r="CD8025" s="62"/>
      <c r="CE8025" s="62"/>
      <c r="CF8025" s="62"/>
      <c r="CL8025" s="56" t="s">
        <v>22115</v>
      </c>
      <c r="CM8025" s="56" t="s">
        <v>217</v>
      </c>
      <c r="CN8025" s="56" t="s">
        <v>217</v>
      </c>
      <c r="CO8025" s="52"/>
      <c r="CP8025" s="52"/>
      <c r="CQ8025" s="52"/>
      <c r="CR8025" s="52"/>
      <c r="CS8025" s="52"/>
      <c r="CT8025" s="52"/>
      <c r="CU8025" s="33"/>
      <c r="CV8025" s="33"/>
    </row>
    <row r="8026" spans="74:100">
      <c r="BV8026" s="62"/>
      <c r="BW8026" s="62"/>
      <c r="BX8026" s="62"/>
      <c r="BY8026" s="62"/>
      <c r="BZ8026" s="62"/>
      <c r="CA8026" s="62"/>
      <c r="CB8026" s="62"/>
      <c r="CC8026" s="62"/>
      <c r="CD8026" s="62"/>
      <c r="CE8026" s="62"/>
      <c r="CF8026" s="62"/>
      <c r="CL8026" s="56" t="s">
        <v>18937</v>
      </c>
      <c r="CM8026" s="56"/>
      <c r="CN8026" s="56"/>
      <c r="CO8026" s="52"/>
      <c r="CP8026" s="52"/>
      <c r="CQ8026" s="52"/>
      <c r="CR8026" s="52"/>
      <c r="CS8026" s="52"/>
      <c r="CT8026" s="52"/>
      <c r="CU8026" s="33"/>
      <c r="CV8026" s="33"/>
    </row>
    <row r="8027" spans="74:100">
      <c r="BV8027" s="62"/>
      <c r="BW8027" s="62"/>
      <c r="BX8027" s="62"/>
      <c r="BY8027" s="62"/>
      <c r="BZ8027" s="62"/>
      <c r="CA8027" s="62"/>
      <c r="CB8027" s="62"/>
      <c r="CC8027" s="62"/>
      <c r="CD8027" s="62"/>
      <c r="CE8027" s="62"/>
      <c r="CF8027" s="62"/>
      <c r="CL8027" s="56" t="s">
        <v>5408</v>
      </c>
      <c r="CM8027" s="56" t="s">
        <v>3118</v>
      </c>
      <c r="CN8027" s="56" t="s">
        <v>3118</v>
      </c>
      <c r="CO8027" s="52"/>
      <c r="CP8027" s="52"/>
      <c r="CQ8027" s="52"/>
      <c r="CR8027" s="52"/>
      <c r="CS8027" s="52"/>
      <c r="CT8027" s="52"/>
      <c r="CU8027" s="33"/>
      <c r="CV8027" s="33"/>
    </row>
    <row r="8028" spans="74:100">
      <c r="BV8028" s="62"/>
      <c r="BW8028" s="62"/>
      <c r="BX8028" s="62"/>
      <c r="BY8028" s="62"/>
      <c r="BZ8028" s="62"/>
      <c r="CA8028" s="62"/>
      <c r="CB8028" s="62"/>
      <c r="CC8028" s="62"/>
      <c r="CD8028" s="62"/>
      <c r="CE8028" s="62"/>
      <c r="CF8028" s="62"/>
      <c r="CL8028" s="56" t="s">
        <v>19231</v>
      </c>
      <c r="CM8028" s="56"/>
      <c r="CN8028" s="56"/>
      <c r="CO8028" s="52"/>
      <c r="CP8028" s="52"/>
      <c r="CQ8028" s="52"/>
      <c r="CR8028" s="52"/>
      <c r="CS8028" s="52"/>
      <c r="CT8028" s="52"/>
      <c r="CU8028" s="33"/>
      <c r="CV8028" s="33"/>
    </row>
    <row r="8029" spans="74:100">
      <c r="BV8029" s="62"/>
      <c r="BW8029" s="62"/>
      <c r="BX8029" s="62"/>
      <c r="BY8029" s="62"/>
      <c r="BZ8029" s="62"/>
      <c r="CA8029" s="62"/>
      <c r="CB8029" s="62"/>
      <c r="CC8029" s="62"/>
      <c r="CD8029" s="62"/>
      <c r="CE8029" s="62"/>
      <c r="CF8029" s="62"/>
      <c r="CL8029" s="56" t="s">
        <v>1924</v>
      </c>
      <c r="CM8029" s="56" t="s">
        <v>213</v>
      </c>
      <c r="CN8029" s="56" t="s">
        <v>213</v>
      </c>
      <c r="CO8029" s="52"/>
      <c r="CP8029" s="52"/>
      <c r="CQ8029" s="52"/>
      <c r="CR8029" s="52"/>
      <c r="CS8029" s="52"/>
      <c r="CT8029" s="52"/>
      <c r="CU8029" s="33"/>
      <c r="CV8029" s="33"/>
    </row>
    <row r="8030" spans="74:100">
      <c r="BV8030" s="62"/>
      <c r="BW8030" s="62"/>
      <c r="BX8030" s="62"/>
      <c r="BY8030" s="62"/>
      <c r="BZ8030" s="62"/>
      <c r="CA8030" s="62"/>
      <c r="CB8030" s="62"/>
      <c r="CC8030" s="62"/>
      <c r="CD8030" s="62"/>
      <c r="CE8030" s="62"/>
      <c r="CF8030" s="62"/>
      <c r="CL8030" s="56" t="s">
        <v>22116</v>
      </c>
      <c r="CM8030" s="56"/>
      <c r="CN8030" s="56"/>
      <c r="CO8030" s="52"/>
      <c r="CP8030" s="52"/>
      <c r="CQ8030" s="52"/>
      <c r="CR8030" s="52"/>
      <c r="CS8030" s="52"/>
      <c r="CT8030" s="52"/>
      <c r="CU8030" s="33"/>
      <c r="CV8030" s="33"/>
    </row>
    <row r="8031" spans="74:100">
      <c r="BV8031" s="62"/>
      <c r="BW8031" s="62"/>
      <c r="BX8031" s="62"/>
      <c r="BY8031" s="62"/>
      <c r="BZ8031" s="62"/>
      <c r="CA8031" s="62"/>
      <c r="CB8031" s="62"/>
      <c r="CC8031" s="62"/>
      <c r="CD8031" s="62"/>
      <c r="CE8031" s="62"/>
      <c r="CF8031" s="62"/>
      <c r="CL8031" s="56" t="s">
        <v>1925</v>
      </c>
      <c r="CM8031" s="56" t="s">
        <v>213</v>
      </c>
      <c r="CN8031" s="56" t="s">
        <v>213</v>
      </c>
      <c r="CO8031" s="52"/>
      <c r="CP8031" s="52"/>
      <c r="CQ8031" s="52"/>
      <c r="CR8031" s="52"/>
      <c r="CS8031" s="52"/>
      <c r="CT8031" s="52"/>
      <c r="CU8031" s="33"/>
      <c r="CV8031" s="33"/>
    </row>
    <row r="8032" spans="74:100">
      <c r="BV8032" s="62"/>
      <c r="BW8032" s="62"/>
      <c r="BX8032" s="62"/>
      <c r="BY8032" s="62"/>
      <c r="BZ8032" s="62"/>
      <c r="CA8032" s="62"/>
      <c r="CB8032" s="62"/>
      <c r="CC8032" s="62"/>
      <c r="CD8032" s="62"/>
      <c r="CE8032" s="62"/>
      <c r="CF8032" s="62"/>
      <c r="CL8032" s="56" t="s">
        <v>22117</v>
      </c>
      <c r="CM8032" s="56"/>
      <c r="CN8032" s="56"/>
      <c r="CO8032" s="52"/>
      <c r="CP8032" s="52"/>
      <c r="CQ8032" s="52"/>
      <c r="CR8032" s="52"/>
      <c r="CS8032" s="52"/>
      <c r="CT8032" s="52"/>
      <c r="CU8032" s="33"/>
      <c r="CV8032" s="33"/>
    </row>
    <row r="8033" spans="74:100">
      <c r="BV8033" s="62"/>
      <c r="BW8033" s="62"/>
      <c r="BX8033" s="62"/>
      <c r="BY8033" s="62"/>
      <c r="BZ8033" s="62"/>
      <c r="CA8033" s="62"/>
      <c r="CB8033" s="62"/>
      <c r="CC8033" s="62"/>
      <c r="CD8033" s="62"/>
      <c r="CE8033" s="62"/>
      <c r="CF8033" s="62"/>
      <c r="CL8033" s="56" t="s">
        <v>1926</v>
      </c>
      <c r="CM8033" s="56" t="s">
        <v>213</v>
      </c>
      <c r="CN8033" s="56" t="s">
        <v>213</v>
      </c>
      <c r="CO8033" s="52"/>
      <c r="CP8033" s="52"/>
      <c r="CQ8033" s="52"/>
      <c r="CR8033" s="52"/>
      <c r="CS8033" s="52"/>
      <c r="CT8033" s="52"/>
      <c r="CU8033" s="33"/>
      <c r="CV8033" s="33"/>
    </row>
    <row r="8034" spans="74:100">
      <c r="BV8034" s="62"/>
      <c r="BW8034" s="62"/>
      <c r="BX8034" s="62"/>
      <c r="BY8034" s="62"/>
      <c r="BZ8034" s="62"/>
      <c r="CA8034" s="62"/>
      <c r="CB8034" s="62"/>
      <c r="CC8034" s="62"/>
      <c r="CD8034" s="62"/>
      <c r="CE8034" s="62"/>
      <c r="CF8034" s="62"/>
      <c r="CL8034" s="56" t="s">
        <v>22118</v>
      </c>
      <c r="CM8034" s="56"/>
      <c r="CN8034" s="56"/>
      <c r="CO8034" s="52"/>
      <c r="CP8034" s="52"/>
      <c r="CQ8034" s="52"/>
      <c r="CR8034" s="52"/>
      <c r="CS8034" s="52"/>
      <c r="CT8034" s="52"/>
      <c r="CU8034" s="33"/>
      <c r="CV8034" s="33"/>
    </row>
    <row r="8035" spans="74:100">
      <c r="BV8035" s="62"/>
      <c r="BW8035" s="62"/>
      <c r="BX8035" s="62"/>
      <c r="BY8035" s="62"/>
      <c r="BZ8035" s="62"/>
      <c r="CA8035" s="62"/>
      <c r="CB8035" s="62"/>
      <c r="CC8035" s="62"/>
      <c r="CD8035" s="62"/>
      <c r="CE8035" s="62"/>
      <c r="CF8035" s="62"/>
      <c r="CL8035" s="56" t="s">
        <v>1927</v>
      </c>
      <c r="CM8035" s="56" t="s">
        <v>213</v>
      </c>
      <c r="CN8035" s="56" t="s">
        <v>213</v>
      </c>
      <c r="CO8035" s="52"/>
      <c r="CP8035" s="52"/>
      <c r="CQ8035" s="52"/>
      <c r="CR8035" s="52"/>
      <c r="CS8035" s="52"/>
      <c r="CT8035" s="52"/>
      <c r="CU8035" s="33"/>
      <c r="CV8035" s="33"/>
    </row>
    <row r="8036" spans="74:100">
      <c r="BV8036" s="62"/>
      <c r="BW8036" s="62"/>
      <c r="BX8036" s="62"/>
      <c r="BY8036" s="62"/>
      <c r="BZ8036" s="62"/>
      <c r="CA8036" s="62"/>
      <c r="CB8036" s="62"/>
      <c r="CC8036" s="62"/>
      <c r="CD8036" s="62"/>
      <c r="CE8036" s="62"/>
      <c r="CF8036" s="62"/>
      <c r="CL8036" s="56" t="s">
        <v>22119</v>
      </c>
      <c r="CM8036" s="56"/>
      <c r="CN8036" s="56"/>
      <c r="CO8036" s="52"/>
      <c r="CP8036" s="52"/>
      <c r="CQ8036" s="52"/>
      <c r="CR8036" s="52"/>
      <c r="CS8036" s="52"/>
      <c r="CT8036" s="52"/>
      <c r="CU8036" s="33"/>
      <c r="CV8036" s="33"/>
    </row>
    <row r="8037" spans="74:100">
      <c r="BV8037" s="62"/>
      <c r="BW8037" s="62"/>
      <c r="BX8037" s="62"/>
      <c r="BY8037" s="62"/>
      <c r="BZ8037" s="62"/>
      <c r="CA8037" s="62"/>
      <c r="CB8037" s="62"/>
      <c r="CC8037" s="62"/>
      <c r="CD8037" s="62"/>
      <c r="CE8037" s="62"/>
      <c r="CF8037" s="62"/>
      <c r="CL8037" s="56" t="s">
        <v>1928</v>
      </c>
      <c r="CM8037" s="56" t="s">
        <v>213</v>
      </c>
      <c r="CN8037" s="56" t="s">
        <v>213</v>
      </c>
      <c r="CO8037" s="52"/>
      <c r="CP8037" s="52"/>
      <c r="CQ8037" s="52"/>
      <c r="CR8037" s="52"/>
      <c r="CS8037" s="52"/>
      <c r="CT8037" s="52"/>
      <c r="CU8037" s="33"/>
      <c r="CV8037" s="33"/>
    </row>
    <row r="8038" spans="74:100">
      <c r="BV8038" s="62"/>
      <c r="BW8038" s="62"/>
      <c r="BX8038" s="62"/>
      <c r="BY8038" s="62"/>
      <c r="BZ8038" s="62"/>
      <c r="CA8038" s="62"/>
      <c r="CB8038" s="62"/>
      <c r="CC8038" s="62"/>
      <c r="CD8038" s="62"/>
      <c r="CE8038" s="62"/>
      <c r="CF8038" s="62"/>
      <c r="CL8038" s="56" t="s">
        <v>22120</v>
      </c>
      <c r="CM8038" s="56"/>
      <c r="CN8038" s="56"/>
      <c r="CO8038" s="52"/>
      <c r="CP8038" s="52"/>
      <c r="CQ8038" s="52"/>
      <c r="CR8038" s="52"/>
      <c r="CS8038" s="52"/>
      <c r="CT8038" s="52"/>
      <c r="CU8038" s="33"/>
      <c r="CV8038" s="33"/>
    </row>
    <row r="8039" spans="74:100">
      <c r="BV8039" s="62"/>
      <c r="BW8039" s="62"/>
      <c r="BX8039" s="62"/>
      <c r="BY8039" s="62"/>
      <c r="BZ8039" s="62"/>
      <c r="CA8039" s="62"/>
      <c r="CB8039" s="62"/>
      <c r="CC8039" s="62"/>
      <c r="CD8039" s="62"/>
      <c r="CE8039" s="62"/>
      <c r="CF8039" s="62"/>
      <c r="CL8039" s="56" t="s">
        <v>1929</v>
      </c>
      <c r="CM8039" s="56" t="s">
        <v>213</v>
      </c>
      <c r="CN8039" s="56" t="s">
        <v>213</v>
      </c>
      <c r="CO8039" s="52"/>
      <c r="CP8039" s="52"/>
      <c r="CQ8039" s="52"/>
      <c r="CR8039" s="52"/>
      <c r="CS8039" s="52"/>
      <c r="CT8039" s="52"/>
      <c r="CU8039" s="33"/>
      <c r="CV8039" s="33"/>
    </row>
    <row r="8040" spans="74:100">
      <c r="BV8040" s="62"/>
      <c r="BW8040" s="62"/>
      <c r="BX8040" s="62"/>
      <c r="BY8040" s="62"/>
      <c r="BZ8040" s="62"/>
      <c r="CA8040" s="62"/>
      <c r="CB8040" s="62"/>
      <c r="CC8040" s="62"/>
      <c r="CD8040" s="62"/>
      <c r="CE8040" s="62"/>
      <c r="CF8040" s="62"/>
      <c r="CL8040" s="56" t="s">
        <v>22121</v>
      </c>
      <c r="CM8040" s="56"/>
      <c r="CN8040" s="56"/>
      <c r="CO8040" s="52"/>
      <c r="CP8040" s="52"/>
      <c r="CQ8040" s="52"/>
      <c r="CR8040" s="52"/>
      <c r="CS8040" s="52"/>
      <c r="CT8040" s="52"/>
      <c r="CU8040" s="33"/>
      <c r="CV8040" s="33"/>
    </row>
    <row r="8041" spans="74:100">
      <c r="BV8041" s="62"/>
      <c r="BW8041" s="62"/>
      <c r="BX8041" s="62"/>
      <c r="BY8041" s="62"/>
      <c r="BZ8041" s="62"/>
      <c r="CA8041" s="62"/>
      <c r="CB8041" s="62"/>
      <c r="CC8041" s="62"/>
      <c r="CD8041" s="62"/>
      <c r="CE8041" s="62"/>
      <c r="CF8041" s="62"/>
      <c r="CL8041" s="56" t="s">
        <v>1930</v>
      </c>
      <c r="CM8041" s="56" t="s">
        <v>213</v>
      </c>
      <c r="CN8041" s="56" t="s">
        <v>213</v>
      </c>
      <c r="CO8041" s="52"/>
      <c r="CP8041" s="52"/>
      <c r="CQ8041" s="52"/>
      <c r="CR8041" s="52"/>
      <c r="CS8041" s="52"/>
      <c r="CT8041" s="52"/>
      <c r="CU8041" s="33"/>
      <c r="CV8041" s="33"/>
    </row>
    <row r="8042" spans="74:100">
      <c r="BV8042" s="62"/>
      <c r="BW8042" s="62"/>
      <c r="BX8042" s="62"/>
      <c r="BY8042" s="62"/>
      <c r="BZ8042" s="62"/>
      <c r="CA8042" s="62"/>
      <c r="CB8042" s="62"/>
      <c r="CC8042" s="62"/>
      <c r="CD8042" s="62"/>
      <c r="CE8042" s="62"/>
      <c r="CF8042" s="62"/>
      <c r="CL8042" s="56" t="s">
        <v>22122</v>
      </c>
      <c r="CM8042" s="56"/>
      <c r="CN8042" s="56"/>
      <c r="CO8042" s="52"/>
      <c r="CP8042" s="52"/>
      <c r="CQ8042" s="52"/>
      <c r="CR8042" s="52"/>
      <c r="CS8042" s="52"/>
      <c r="CT8042" s="52"/>
      <c r="CU8042" s="33"/>
      <c r="CV8042" s="33"/>
    </row>
    <row r="8043" spans="74:100">
      <c r="BV8043" s="62"/>
      <c r="BW8043" s="62"/>
      <c r="BX8043" s="62"/>
      <c r="BY8043" s="62"/>
      <c r="BZ8043" s="62"/>
      <c r="CA8043" s="62"/>
      <c r="CB8043" s="62"/>
      <c r="CC8043" s="62"/>
      <c r="CD8043" s="62"/>
      <c r="CE8043" s="62"/>
      <c r="CF8043" s="62"/>
      <c r="CL8043" s="56" t="s">
        <v>22123</v>
      </c>
      <c r="CM8043" s="56" t="s">
        <v>213</v>
      </c>
      <c r="CN8043" s="56" t="s">
        <v>213</v>
      </c>
      <c r="CO8043" s="52"/>
      <c r="CP8043" s="52"/>
      <c r="CQ8043" s="52"/>
      <c r="CR8043" s="52"/>
      <c r="CS8043" s="52"/>
      <c r="CT8043" s="52"/>
      <c r="CU8043" s="33"/>
      <c r="CV8043" s="33"/>
    </row>
    <row r="8044" spans="74:100">
      <c r="BV8044" s="62"/>
      <c r="BW8044" s="62"/>
      <c r="BX8044" s="62"/>
      <c r="BY8044" s="62"/>
      <c r="BZ8044" s="62"/>
      <c r="CA8044" s="62"/>
      <c r="CB8044" s="62"/>
      <c r="CC8044" s="62"/>
      <c r="CD8044" s="62"/>
      <c r="CE8044" s="62"/>
      <c r="CF8044" s="62"/>
      <c r="CL8044" s="56" t="s">
        <v>27989</v>
      </c>
      <c r="CM8044" s="56" t="s">
        <v>3118</v>
      </c>
      <c r="CN8044" s="56" t="s">
        <v>3118</v>
      </c>
      <c r="CO8044" s="52"/>
      <c r="CP8044" s="52"/>
      <c r="CQ8044" s="52"/>
      <c r="CR8044" s="52"/>
      <c r="CS8044" s="52"/>
      <c r="CT8044" s="52"/>
      <c r="CU8044" s="33"/>
      <c r="CV8044" s="33"/>
    </row>
    <row r="8045" spans="74:100">
      <c r="BV8045" s="62"/>
      <c r="BW8045" s="62"/>
      <c r="BX8045" s="62"/>
      <c r="BY8045" s="62"/>
      <c r="BZ8045" s="62"/>
      <c r="CA8045" s="62"/>
      <c r="CB8045" s="62"/>
      <c r="CC8045" s="62"/>
      <c r="CD8045" s="62"/>
      <c r="CE8045" s="62"/>
      <c r="CF8045" s="62"/>
      <c r="CL8045" s="56" t="s">
        <v>27990</v>
      </c>
      <c r="CM8045" s="56"/>
      <c r="CN8045" s="56"/>
      <c r="CO8045" s="52"/>
      <c r="CP8045" s="52"/>
      <c r="CQ8045" s="52"/>
      <c r="CR8045" s="52"/>
      <c r="CS8045" s="52"/>
      <c r="CT8045" s="52"/>
      <c r="CU8045" s="33"/>
      <c r="CV8045" s="33"/>
    </row>
    <row r="8046" spans="74:100">
      <c r="BV8046" s="62"/>
      <c r="BW8046" s="62"/>
      <c r="BX8046" s="62"/>
      <c r="BY8046" s="62"/>
      <c r="BZ8046" s="62"/>
      <c r="CA8046" s="62"/>
      <c r="CB8046" s="62"/>
      <c r="CC8046" s="62"/>
      <c r="CD8046" s="62"/>
      <c r="CE8046" s="62"/>
      <c r="CF8046" s="62"/>
      <c r="CL8046" s="56" t="s">
        <v>27991</v>
      </c>
      <c r="CM8046" s="56" t="s">
        <v>217</v>
      </c>
      <c r="CN8046" s="56" t="s">
        <v>217</v>
      </c>
      <c r="CO8046" s="52"/>
      <c r="CP8046" s="52"/>
      <c r="CQ8046" s="52"/>
      <c r="CR8046" s="52"/>
      <c r="CS8046" s="52"/>
      <c r="CT8046" s="52"/>
      <c r="CU8046" s="33"/>
      <c r="CV8046" s="33"/>
    </row>
    <row r="8047" spans="74:100">
      <c r="BV8047" s="62"/>
      <c r="BW8047" s="62"/>
      <c r="BX8047" s="62"/>
      <c r="BY8047" s="62"/>
      <c r="BZ8047" s="62"/>
      <c r="CA8047" s="62"/>
      <c r="CB8047" s="62"/>
      <c r="CC8047" s="62"/>
      <c r="CD8047" s="62"/>
      <c r="CE8047" s="62"/>
      <c r="CF8047" s="62"/>
      <c r="CL8047" s="56" t="s">
        <v>27992</v>
      </c>
      <c r="CM8047" s="56"/>
      <c r="CN8047" s="56"/>
      <c r="CO8047" s="52"/>
      <c r="CP8047" s="52"/>
      <c r="CQ8047" s="52"/>
      <c r="CR8047" s="52"/>
      <c r="CS8047" s="52"/>
      <c r="CT8047" s="52"/>
      <c r="CU8047" s="33"/>
      <c r="CV8047" s="33"/>
    </row>
    <row r="8048" spans="74:100">
      <c r="BV8048" s="62"/>
      <c r="BW8048" s="62"/>
      <c r="BX8048" s="62"/>
      <c r="BY8048" s="62"/>
      <c r="BZ8048" s="62"/>
      <c r="CA8048" s="62"/>
      <c r="CB8048" s="62"/>
      <c r="CC8048" s="62"/>
      <c r="CD8048" s="62"/>
      <c r="CE8048" s="62"/>
      <c r="CF8048" s="62"/>
      <c r="CL8048" s="56" t="s">
        <v>27993</v>
      </c>
      <c r="CM8048" s="56" t="s">
        <v>217</v>
      </c>
      <c r="CN8048" s="56" t="s">
        <v>217</v>
      </c>
      <c r="CO8048" s="52"/>
      <c r="CP8048" s="52"/>
      <c r="CQ8048" s="52"/>
      <c r="CR8048" s="52"/>
      <c r="CS8048" s="52"/>
      <c r="CT8048" s="52"/>
      <c r="CU8048" s="33"/>
      <c r="CV8048" s="33"/>
    </row>
    <row r="8049" spans="74:100">
      <c r="BV8049" s="62"/>
      <c r="BW8049" s="62"/>
      <c r="BX8049" s="62"/>
      <c r="BY8049" s="62"/>
      <c r="BZ8049" s="62"/>
      <c r="CA8049" s="62"/>
      <c r="CB8049" s="62"/>
      <c r="CC8049" s="62"/>
      <c r="CD8049" s="62"/>
      <c r="CE8049" s="62"/>
      <c r="CF8049" s="62"/>
      <c r="CL8049" s="56" t="s">
        <v>27994</v>
      </c>
      <c r="CM8049" s="56"/>
      <c r="CN8049" s="56"/>
      <c r="CO8049" s="52"/>
      <c r="CP8049" s="52"/>
      <c r="CQ8049" s="52"/>
      <c r="CR8049" s="52"/>
      <c r="CS8049" s="52"/>
      <c r="CT8049" s="52"/>
      <c r="CU8049" s="33"/>
      <c r="CV8049" s="33"/>
    </row>
    <row r="8050" spans="74:100">
      <c r="BV8050" s="62"/>
      <c r="BW8050" s="62"/>
      <c r="BX8050" s="62"/>
      <c r="BY8050" s="62"/>
      <c r="BZ8050" s="62"/>
      <c r="CA8050" s="62"/>
      <c r="CB8050" s="62"/>
      <c r="CC8050" s="62"/>
      <c r="CD8050" s="62"/>
      <c r="CE8050" s="62"/>
      <c r="CF8050" s="62"/>
      <c r="CL8050" s="56" t="s">
        <v>5409</v>
      </c>
      <c r="CM8050" s="56" t="s">
        <v>3118</v>
      </c>
      <c r="CN8050" s="56" t="s">
        <v>3118</v>
      </c>
      <c r="CO8050" s="52"/>
      <c r="CP8050" s="52"/>
      <c r="CQ8050" s="52"/>
      <c r="CR8050" s="52"/>
      <c r="CS8050" s="52"/>
      <c r="CT8050" s="52"/>
      <c r="CU8050" s="33"/>
      <c r="CV8050" s="33"/>
    </row>
    <row r="8051" spans="74:100">
      <c r="BV8051" s="62"/>
      <c r="BW8051" s="62"/>
      <c r="BX8051" s="62"/>
      <c r="BY8051" s="62"/>
      <c r="BZ8051" s="62"/>
      <c r="CA8051" s="62"/>
      <c r="CB8051" s="62"/>
      <c r="CC8051" s="62"/>
      <c r="CD8051" s="62"/>
      <c r="CE8051" s="62"/>
      <c r="CF8051" s="62"/>
      <c r="CL8051" s="56" t="s">
        <v>19232</v>
      </c>
      <c r="CM8051" s="56"/>
      <c r="CN8051" s="56"/>
      <c r="CO8051" s="52"/>
      <c r="CP8051" s="52"/>
      <c r="CQ8051" s="52"/>
      <c r="CR8051" s="52"/>
      <c r="CS8051" s="52"/>
      <c r="CT8051" s="52"/>
      <c r="CU8051" s="33"/>
      <c r="CV8051" s="33"/>
    </row>
    <row r="8052" spans="74:100">
      <c r="BV8052" s="62"/>
      <c r="BW8052" s="62"/>
      <c r="BX8052" s="62"/>
      <c r="BY8052" s="62"/>
      <c r="BZ8052" s="62"/>
      <c r="CA8052" s="62"/>
      <c r="CB8052" s="62"/>
      <c r="CC8052" s="62"/>
      <c r="CD8052" s="62"/>
      <c r="CE8052" s="62"/>
      <c r="CF8052" s="62"/>
      <c r="CL8052" s="56" t="s">
        <v>5410</v>
      </c>
      <c r="CM8052" s="56" t="s">
        <v>217</v>
      </c>
      <c r="CN8052" s="56" t="s">
        <v>217</v>
      </c>
      <c r="CO8052" s="52"/>
      <c r="CP8052" s="52"/>
      <c r="CQ8052" s="52"/>
      <c r="CR8052" s="52"/>
      <c r="CS8052" s="52"/>
      <c r="CT8052" s="52"/>
      <c r="CU8052" s="33"/>
      <c r="CV8052" s="33"/>
    </row>
    <row r="8053" spans="74:100">
      <c r="BV8053" s="62"/>
      <c r="BW8053" s="62"/>
      <c r="BX8053" s="62"/>
      <c r="BY8053" s="62"/>
      <c r="BZ8053" s="62"/>
      <c r="CA8053" s="62"/>
      <c r="CB8053" s="62"/>
      <c r="CC8053" s="62"/>
      <c r="CD8053" s="62"/>
      <c r="CE8053" s="62"/>
      <c r="CF8053" s="62"/>
      <c r="CL8053" s="56" t="s">
        <v>19233</v>
      </c>
      <c r="CM8053" s="56"/>
      <c r="CN8053" s="56"/>
      <c r="CO8053" s="52"/>
      <c r="CP8053" s="52"/>
      <c r="CQ8053" s="52"/>
      <c r="CR8053" s="52"/>
      <c r="CS8053" s="52"/>
      <c r="CT8053" s="52"/>
      <c r="CU8053" s="33"/>
      <c r="CV8053" s="33"/>
    </row>
    <row r="8054" spans="74:100">
      <c r="BV8054" s="62"/>
      <c r="BW8054" s="62"/>
      <c r="BX8054" s="62"/>
      <c r="BY8054" s="62"/>
      <c r="BZ8054" s="62"/>
      <c r="CA8054" s="62"/>
      <c r="CB8054" s="62"/>
      <c r="CC8054" s="62"/>
      <c r="CD8054" s="62"/>
      <c r="CE8054" s="62"/>
      <c r="CF8054" s="62"/>
      <c r="CL8054" s="56" t="s">
        <v>5411</v>
      </c>
      <c r="CM8054" s="56" t="s">
        <v>3118</v>
      </c>
      <c r="CN8054" s="56" t="s">
        <v>3118</v>
      </c>
      <c r="CO8054" s="52"/>
      <c r="CP8054" s="52"/>
      <c r="CQ8054" s="52"/>
      <c r="CR8054" s="52"/>
      <c r="CS8054" s="52"/>
      <c r="CT8054" s="52"/>
      <c r="CU8054" s="33"/>
      <c r="CV8054" s="33"/>
    </row>
    <row r="8055" spans="74:100">
      <c r="BV8055" s="62"/>
      <c r="BW8055" s="62"/>
      <c r="BX8055" s="62"/>
      <c r="BY8055" s="62"/>
      <c r="BZ8055" s="62"/>
      <c r="CA8055" s="62"/>
      <c r="CB8055" s="62"/>
      <c r="CC8055" s="62"/>
      <c r="CD8055" s="62"/>
      <c r="CE8055" s="62"/>
      <c r="CF8055" s="62"/>
      <c r="CL8055" s="56" t="s">
        <v>19234</v>
      </c>
      <c r="CM8055" s="56"/>
      <c r="CN8055" s="56"/>
      <c r="CO8055" s="52"/>
      <c r="CP8055" s="52"/>
      <c r="CQ8055" s="52"/>
      <c r="CR8055" s="52"/>
      <c r="CS8055" s="52"/>
      <c r="CT8055" s="52"/>
      <c r="CU8055" s="33"/>
      <c r="CV8055" s="33"/>
    </row>
    <row r="8056" spans="74:100">
      <c r="BV8056" s="62"/>
      <c r="BW8056" s="62"/>
      <c r="BX8056" s="62"/>
      <c r="BY8056" s="62"/>
      <c r="BZ8056" s="62"/>
      <c r="CA8056" s="62"/>
      <c r="CB8056" s="62"/>
      <c r="CC8056" s="62"/>
      <c r="CD8056" s="62"/>
      <c r="CE8056" s="62"/>
      <c r="CF8056" s="62"/>
      <c r="CL8056" s="56" t="s">
        <v>5412</v>
      </c>
      <c r="CM8056" s="56" t="s">
        <v>215</v>
      </c>
      <c r="CN8056" s="56" t="s">
        <v>215</v>
      </c>
      <c r="CO8056" s="52"/>
      <c r="CP8056" s="52"/>
      <c r="CQ8056" s="52"/>
      <c r="CR8056" s="52"/>
      <c r="CS8056" s="52"/>
      <c r="CT8056" s="52"/>
      <c r="CU8056" s="33"/>
      <c r="CV8056" s="33"/>
    </row>
    <row r="8057" spans="74:100">
      <c r="BV8057" s="62"/>
      <c r="BW8057" s="62"/>
      <c r="BX8057" s="62"/>
      <c r="BY8057" s="62"/>
      <c r="BZ8057" s="62"/>
      <c r="CA8057" s="62"/>
      <c r="CB8057" s="62"/>
      <c r="CC8057" s="62"/>
      <c r="CD8057" s="62"/>
      <c r="CE8057" s="62"/>
      <c r="CF8057" s="62"/>
      <c r="CL8057" s="56" t="s">
        <v>22124</v>
      </c>
      <c r="CM8057" s="56"/>
      <c r="CN8057" s="56"/>
      <c r="CO8057" s="52"/>
      <c r="CP8057" s="52"/>
      <c r="CQ8057" s="52"/>
      <c r="CR8057" s="52"/>
      <c r="CS8057" s="52"/>
      <c r="CT8057" s="52"/>
      <c r="CU8057" s="33"/>
      <c r="CV8057" s="33"/>
    </row>
    <row r="8058" spans="74:100">
      <c r="BV8058" s="62"/>
      <c r="BW8058" s="62"/>
      <c r="BX8058" s="62"/>
      <c r="BY8058" s="62"/>
      <c r="BZ8058" s="62"/>
      <c r="CA8058" s="62"/>
      <c r="CB8058" s="62"/>
      <c r="CC8058" s="62"/>
      <c r="CD8058" s="62"/>
      <c r="CE8058" s="62"/>
      <c r="CF8058" s="62"/>
      <c r="CL8058" s="56" t="s">
        <v>1931</v>
      </c>
      <c r="CM8058" s="56" t="s">
        <v>214</v>
      </c>
      <c r="CN8058" s="56" t="s">
        <v>214</v>
      </c>
      <c r="CO8058" s="52"/>
      <c r="CP8058" s="52"/>
      <c r="CQ8058" s="52"/>
      <c r="CR8058" s="52"/>
      <c r="CS8058" s="52"/>
      <c r="CT8058" s="52"/>
      <c r="CU8058" s="33"/>
      <c r="CV8058" s="33"/>
    </row>
    <row r="8059" spans="74:100">
      <c r="BV8059" s="62"/>
      <c r="BW8059" s="62"/>
      <c r="BX8059" s="62"/>
      <c r="BY8059" s="62"/>
      <c r="BZ8059" s="62"/>
      <c r="CA8059" s="62"/>
      <c r="CB8059" s="62"/>
      <c r="CC8059" s="62"/>
      <c r="CD8059" s="62"/>
      <c r="CE8059" s="62"/>
      <c r="CF8059" s="62"/>
      <c r="CL8059" s="56" t="s">
        <v>22125</v>
      </c>
      <c r="CM8059" s="56"/>
      <c r="CN8059" s="56"/>
      <c r="CO8059" s="52"/>
      <c r="CP8059" s="52"/>
      <c r="CQ8059" s="52"/>
      <c r="CR8059" s="52"/>
      <c r="CS8059" s="52"/>
      <c r="CT8059" s="52"/>
      <c r="CU8059" s="33"/>
      <c r="CV8059" s="33"/>
    </row>
    <row r="8060" spans="74:100">
      <c r="BV8060" s="62"/>
      <c r="BW8060" s="62"/>
      <c r="BX8060" s="62"/>
      <c r="BY8060" s="62"/>
      <c r="BZ8060" s="62"/>
      <c r="CA8060" s="62"/>
      <c r="CB8060" s="62"/>
      <c r="CC8060" s="62"/>
      <c r="CD8060" s="62"/>
      <c r="CE8060" s="62"/>
      <c r="CF8060" s="62"/>
      <c r="CL8060" s="56" t="s">
        <v>5413</v>
      </c>
      <c r="CM8060" s="56" t="s">
        <v>3118</v>
      </c>
      <c r="CN8060" s="56" t="s">
        <v>3118</v>
      </c>
      <c r="CO8060" s="52"/>
      <c r="CP8060" s="52"/>
      <c r="CQ8060" s="52"/>
      <c r="CR8060" s="52"/>
      <c r="CS8060" s="52"/>
      <c r="CT8060" s="52"/>
      <c r="CU8060" s="33"/>
      <c r="CV8060" s="33"/>
    </row>
    <row r="8061" spans="74:100">
      <c r="BV8061" s="62"/>
      <c r="BW8061" s="62"/>
      <c r="BX8061" s="62"/>
      <c r="BY8061" s="62"/>
      <c r="BZ8061" s="62"/>
      <c r="CA8061" s="62"/>
      <c r="CB8061" s="62"/>
      <c r="CC8061" s="62"/>
      <c r="CD8061" s="62"/>
      <c r="CE8061" s="62"/>
      <c r="CF8061" s="62"/>
      <c r="CL8061" s="56" t="s">
        <v>19235</v>
      </c>
      <c r="CM8061" s="56"/>
      <c r="CN8061" s="56"/>
      <c r="CO8061" s="52"/>
      <c r="CP8061" s="52"/>
      <c r="CQ8061" s="52"/>
      <c r="CR8061" s="52"/>
      <c r="CS8061" s="52"/>
      <c r="CT8061" s="52"/>
      <c r="CU8061" s="33"/>
      <c r="CV8061" s="33"/>
    </row>
    <row r="8062" spans="74:100">
      <c r="BV8062" s="62"/>
      <c r="BW8062" s="62"/>
      <c r="BX8062" s="62"/>
      <c r="BY8062" s="62"/>
      <c r="BZ8062" s="62"/>
      <c r="CA8062" s="62"/>
      <c r="CB8062" s="62"/>
      <c r="CC8062" s="62"/>
      <c r="CD8062" s="62"/>
      <c r="CE8062" s="62"/>
      <c r="CF8062" s="62"/>
      <c r="CL8062" s="56" t="s">
        <v>1932</v>
      </c>
      <c r="CM8062" s="56" t="s">
        <v>214</v>
      </c>
      <c r="CN8062" s="56" t="s">
        <v>214</v>
      </c>
      <c r="CO8062" s="52"/>
      <c r="CP8062" s="52"/>
      <c r="CQ8062" s="52"/>
      <c r="CR8062" s="52"/>
      <c r="CS8062" s="52"/>
      <c r="CT8062" s="52"/>
      <c r="CU8062" s="33"/>
      <c r="CV8062" s="33"/>
    </row>
    <row r="8063" spans="74:100">
      <c r="BV8063" s="62"/>
      <c r="BW8063" s="62"/>
      <c r="BX8063" s="62"/>
      <c r="BY8063" s="62"/>
      <c r="BZ8063" s="62"/>
      <c r="CA8063" s="62"/>
      <c r="CB8063" s="62"/>
      <c r="CC8063" s="62"/>
      <c r="CD8063" s="62"/>
      <c r="CE8063" s="62"/>
      <c r="CF8063" s="62"/>
      <c r="CL8063" s="56" t="s">
        <v>22126</v>
      </c>
      <c r="CM8063" s="56"/>
      <c r="CN8063" s="56"/>
      <c r="CO8063" s="52"/>
      <c r="CP8063" s="52"/>
      <c r="CQ8063" s="52"/>
      <c r="CR8063" s="52"/>
      <c r="CS8063" s="52"/>
      <c r="CT8063" s="52"/>
      <c r="CU8063" s="33"/>
      <c r="CV8063" s="33"/>
    </row>
    <row r="8064" spans="74:100">
      <c r="BV8064" s="62"/>
      <c r="BW8064" s="62"/>
      <c r="BX8064" s="62"/>
      <c r="BY8064" s="62"/>
      <c r="BZ8064" s="62"/>
      <c r="CA8064" s="62"/>
      <c r="CB8064" s="62"/>
      <c r="CC8064" s="62"/>
      <c r="CD8064" s="62"/>
      <c r="CE8064" s="62"/>
      <c r="CF8064" s="62"/>
      <c r="CL8064" s="56" t="s">
        <v>1933</v>
      </c>
      <c r="CM8064" s="56" t="s">
        <v>215</v>
      </c>
      <c r="CN8064" s="56" t="s">
        <v>215</v>
      </c>
      <c r="CO8064" s="52"/>
      <c r="CP8064" s="52"/>
      <c r="CQ8064" s="52"/>
      <c r="CR8064" s="52"/>
      <c r="CS8064" s="52"/>
      <c r="CT8064" s="52"/>
      <c r="CU8064" s="33"/>
      <c r="CV8064" s="33"/>
    </row>
    <row r="8065" spans="74:100">
      <c r="BV8065" s="62"/>
      <c r="BW8065" s="62"/>
      <c r="BX8065" s="62"/>
      <c r="BY8065" s="62"/>
      <c r="BZ8065" s="62"/>
      <c r="CA8065" s="62"/>
      <c r="CB8065" s="62"/>
      <c r="CC8065" s="62"/>
      <c r="CD8065" s="62"/>
      <c r="CE8065" s="62"/>
      <c r="CF8065" s="62"/>
      <c r="CL8065" s="56" t="s">
        <v>22127</v>
      </c>
      <c r="CM8065" s="56"/>
      <c r="CN8065" s="56"/>
      <c r="CO8065" s="52"/>
      <c r="CP8065" s="52"/>
      <c r="CQ8065" s="52"/>
      <c r="CR8065" s="52"/>
      <c r="CS8065" s="52"/>
      <c r="CT8065" s="52"/>
      <c r="CU8065" s="33"/>
      <c r="CV8065" s="33"/>
    </row>
    <row r="8066" spans="74:100">
      <c r="BV8066" s="62"/>
      <c r="BW8066" s="62"/>
      <c r="BX8066" s="62"/>
      <c r="BY8066" s="62"/>
      <c r="BZ8066" s="62"/>
      <c r="CA8066" s="62"/>
      <c r="CB8066" s="62"/>
      <c r="CC8066" s="62"/>
      <c r="CD8066" s="62"/>
      <c r="CE8066" s="62"/>
      <c r="CF8066" s="62"/>
      <c r="CL8066" s="56" t="s">
        <v>5414</v>
      </c>
      <c r="CM8066" s="56" t="s">
        <v>3118</v>
      </c>
      <c r="CN8066" s="56" t="s">
        <v>3118</v>
      </c>
      <c r="CO8066" s="52"/>
      <c r="CP8066" s="52"/>
      <c r="CQ8066" s="52"/>
      <c r="CR8066" s="52"/>
      <c r="CS8066" s="52"/>
      <c r="CT8066" s="52"/>
      <c r="CU8066" s="33"/>
      <c r="CV8066" s="33"/>
    </row>
    <row r="8067" spans="74:100">
      <c r="BV8067" s="62"/>
      <c r="BW8067" s="62"/>
      <c r="BX8067" s="62"/>
      <c r="BY8067" s="62"/>
      <c r="BZ8067" s="62"/>
      <c r="CA8067" s="62"/>
      <c r="CB8067" s="62"/>
      <c r="CC8067" s="62"/>
      <c r="CD8067" s="62"/>
      <c r="CE8067" s="62"/>
      <c r="CF8067" s="62"/>
      <c r="CL8067" s="56" t="s">
        <v>19236</v>
      </c>
      <c r="CM8067" s="56"/>
      <c r="CN8067" s="56"/>
      <c r="CO8067" s="52"/>
      <c r="CP8067" s="52"/>
      <c r="CQ8067" s="52"/>
      <c r="CR8067" s="52"/>
      <c r="CS8067" s="52"/>
      <c r="CT8067" s="52"/>
      <c r="CU8067" s="33"/>
      <c r="CV8067" s="33"/>
    </row>
    <row r="8068" spans="74:100">
      <c r="BV8068" s="62"/>
      <c r="BW8068" s="62"/>
      <c r="BX8068" s="62"/>
      <c r="BY8068" s="62"/>
      <c r="BZ8068" s="62"/>
      <c r="CA8068" s="62"/>
      <c r="CB8068" s="62"/>
      <c r="CC8068" s="62"/>
      <c r="CD8068" s="62"/>
      <c r="CE8068" s="62"/>
      <c r="CF8068" s="62"/>
      <c r="CL8068" s="56" t="s">
        <v>22128</v>
      </c>
      <c r="CM8068" s="56" t="s">
        <v>216</v>
      </c>
      <c r="CN8068" s="56" t="s">
        <v>216</v>
      </c>
      <c r="CO8068" s="52"/>
      <c r="CP8068" s="52"/>
      <c r="CQ8068" s="52"/>
      <c r="CR8068" s="52"/>
      <c r="CS8068" s="52"/>
      <c r="CT8068" s="52"/>
      <c r="CU8068" s="33"/>
      <c r="CV8068" s="33"/>
    </row>
    <row r="8069" spans="74:100">
      <c r="BV8069" s="62"/>
      <c r="BW8069" s="62"/>
      <c r="BX8069" s="62"/>
      <c r="BY8069" s="62"/>
      <c r="BZ8069" s="62"/>
      <c r="CA8069" s="62"/>
      <c r="CB8069" s="62"/>
      <c r="CC8069" s="62"/>
      <c r="CD8069" s="62"/>
      <c r="CE8069" s="62"/>
      <c r="CF8069" s="62"/>
      <c r="CL8069" s="56" t="s">
        <v>22129</v>
      </c>
      <c r="CM8069" s="56"/>
      <c r="CN8069" s="56"/>
      <c r="CO8069" s="52"/>
      <c r="CP8069" s="52"/>
      <c r="CQ8069" s="52"/>
      <c r="CR8069" s="52"/>
      <c r="CS8069" s="52"/>
      <c r="CT8069" s="52"/>
      <c r="CU8069" s="33"/>
      <c r="CV8069" s="33"/>
    </row>
    <row r="8070" spans="74:100">
      <c r="BV8070" s="62"/>
      <c r="BW8070" s="62"/>
      <c r="BX8070" s="62"/>
      <c r="BY8070" s="62"/>
      <c r="BZ8070" s="62"/>
      <c r="CA8070" s="62"/>
      <c r="CB8070" s="62"/>
      <c r="CC8070" s="62"/>
      <c r="CD8070" s="62"/>
      <c r="CE8070" s="62"/>
      <c r="CF8070" s="62"/>
      <c r="CL8070" s="56" t="s">
        <v>1934</v>
      </c>
      <c r="CM8070" s="56" t="s">
        <v>214</v>
      </c>
      <c r="CN8070" s="56" t="s">
        <v>214</v>
      </c>
      <c r="CO8070" s="52"/>
      <c r="CP8070" s="52"/>
      <c r="CQ8070" s="52"/>
      <c r="CR8070" s="52"/>
      <c r="CS8070" s="52"/>
      <c r="CT8070" s="52"/>
      <c r="CU8070" s="33"/>
      <c r="CV8070" s="33"/>
    </row>
    <row r="8071" spans="74:100">
      <c r="BV8071" s="62"/>
      <c r="BW8071" s="62"/>
      <c r="BX8071" s="62"/>
      <c r="BY8071" s="62"/>
      <c r="BZ8071" s="62"/>
      <c r="CA8071" s="62"/>
      <c r="CB8071" s="62"/>
      <c r="CC8071" s="62"/>
      <c r="CD8071" s="62"/>
      <c r="CE8071" s="62"/>
      <c r="CF8071" s="62"/>
      <c r="CL8071" s="56" t="s">
        <v>22130</v>
      </c>
      <c r="CM8071" s="56"/>
      <c r="CN8071" s="56"/>
      <c r="CO8071" s="52"/>
      <c r="CP8071" s="52"/>
      <c r="CQ8071" s="52"/>
      <c r="CR8071" s="52"/>
      <c r="CS8071" s="52"/>
      <c r="CT8071" s="52"/>
      <c r="CU8071" s="33"/>
      <c r="CV8071" s="33"/>
    </row>
    <row r="8072" spans="74:100">
      <c r="BV8072" s="62"/>
      <c r="BW8072" s="62"/>
      <c r="BX8072" s="62"/>
      <c r="BY8072" s="62"/>
      <c r="BZ8072" s="62"/>
      <c r="CA8072" s="62"/>
      <c r="CB8072" s="62"/>
      <c r="CC8072" s="62"/>
      <c r="CD8072" s="62"/>
      <c r="CE8072" s="62"/>
      <c r="CF8072" s="62"/>
      <c r="CL8072" s="56" t="s">
        <v>5415</v>
      </c>
      <c r="CM8072" s="56" t="s">
        <v>217</v>
      </c>
      <c r="CN8072" s="56" t="s">
        <v>217</v>
      </c>
      <c r="CO8072" s="52"/>
      <c r="CP8072" s="52"/>
      <c r="CQ8072" s="52"/>
      <c r="CR8072" s="52"/>
      <c r="CS8072" s="52"/>
      <c r="CT8072" s="52"/>
      <c r="CU8072" s="33"/>
      <c r="CV8072" s="33"/>
    </row>
    <row r="8073" spans="74:100">
      <c r="BV8073" s="62"/>
      <c r="BW8073" s="62"/>
      <c r="BX8073" s="62"/>
      <c r="BY8073" s="62"/>
      <c r="BZ8073" s="62"/>
      <c r="CA8073" s="62"/>
      <c r="CB8073" s="62"/>
      <c r="CC8073" s="62"/>
      <c r="CD8073" s="62"/>
      <c r="CE8073" s="62"/>
      <c r="CF8073" s="62"/>
      <c r="CL8073" s="56" t="s">
        <v>19237</v>
      </c>
      <c r="CM8073" s="56"/>
      <c r="CN8073" s="56"/>
      <c r="CO8073" s="52"/>
      <c r="CP8073" s="52"/>
      <c r="CQ8073" s="52"/>
      <c r="CR8073" s="52"/>
      <c r="CS8073" s="52"/>
      <c r="CT8073" s="52"/>
      <c r="CU8073" s="33"/>
      <c r="CV8073" s="33"/>
    </row>
    <row r="8074" spans="74:100">
      <c r="BV8074" s="62"/>
      <c r="BW8074" s="62"/>
      <c r="BX8074" s="62"/>
      <c r="BY8074" s="62"/>
      <c r="BZ8074" s="62"/>
      <c r="CA8074" s="62"/>
      <c r="CB8074" s="62"/>
      <c r="CC8074" s="62"/>
      <c r="CD8074" s="62"/>
      <c r="CE8074" s="62"/>
      <c r="CF8074" s="62"/>
      <c r="CL8074" s="56" t="s">
        <v>1935</v>
      </c>
      <c r="CM8074" s="56" t="s">
        <v>213</v>
      </c>
      <c r="CN8074" s="56" t="s">
        <v>213</v>
      </c>
      <c r="CO8074" s="52"/>
      <c r="CP8074" s="52"/>
      <c r="CQ8074" s="52"/>
      <c r="CR8074" s="52"/>
      <c r="CS8074" s="52"/>
      <c r="CT8074" s="52"/>
      <c r="CU8074" s="33"/>
      <c r="CV8074" s="33"/>
    </row>
    <row r="8075" spans="74:100">
      <c r="BV8075" s="62"/>
      <c r="BW8075" s="62"/>
      <c r="BX8075" s="62"/>
      <c r="BY8075" s="62"/>
      <c r="BZ8075" s="62"/>
      <c r="CA8075" s="62"/>
      <c r="CB8075" s="62"/>
      <c r="CC8075" s="62"/>
      <c r="CD8075" s="62"/>
      <c r="CE8075" s="62"/>
      <c r="CF8075" s="62"/>
      <c r="CL8075" s="56" t="s">
        <v>22131</v>
      </c>
      <c r="CM8075" s="56"/>
      <c r="CN8075" s="56"/>
      <c r="CO8075" s="52"/>
      <c r="CP8075" s="52"/>
      <c r="CQ8075" s="52"/>
      <c r="CR8075" s="52"/>
      <c r="CS8075" s="52"/>
      <c r="CT8075" s="52"/>
      <c r="CU8075" s="33"/>
      <c r="CV8075" s="33"/>
    </row>
    <row r="8076" spans="74:100">
      <c r="BV8076" s="62"/>
      <c r="BW8076" s="62"/>
      <c r="BX8076" s="62"/>
      <c r="BY8076" s="62"/>
      <c r="BZ8076" s="62"/>
      <c r="CA8076" s="62"/>
      <c r="CB8076" s="62"/>
      <c r="CC8076" s="62"/>
      <c r="CD8076" s="62"/>
      <c r="CE8076" s="62"/>
      <c r="CF8076" s="62"/>
      <c r="CL8076" s="56" t="s">
        <v>1936</v>
      </c>
      <c r="CM8076" s="56" t="s">
        <v>215</v>
      </c>
      <c r="CN8076" s="56" t="s">
        <v>215</v>
      </c>
      <c r="CO8076" s="52"/>
      <c r="CP8076" s="52"/>
      <c r="CQ8076" s="52"/>
      <c r="CR8076" s="52"/>
      <c r="CS8076" s="52"/>
      <c r="CT8076" s="52"/>
      <c r="CU8076" s="33"/>
      <c r="CV8076" s="33"/>
    </row>
    <row r="8077" spans="74:100">
      <c r="BV8077" s="62"/>
      <c r="BW8077" s="62"/>
      <c r="BX8077" s="62"/>
      <c r="BY8077" s="62"/>
      <c r="BZ8077" s="62"/>
      <c r="CA8077" s="62"/>
      <c r="CB8077" s="62"/>
      <c r="CC8077" s="62"/>
      <c r="CD8077" s="62"/>
      <c r="CE8077" s="62"/>
      <c r="CF8077" s="62"/>
      <c r="CL8077" s="56" t="s">
        <v>22132</v>
      </c>
      <c r="CM8077" s="56"/>
      <c r="CN8077" s="56"/>
      <c r="CO8077" s="52"/>
      <c r="CP8077" s="52"/>
      <c r="CQ8077" s="52"/>
      <c r="CR8077" s="52"/>
      <c r="CS8077" s="52"/>
      <c r="CT8077" s="52"/>
      <c r="CU8077" s="33"/>
      <c r="CV8077" s="33"/>
    </row>
    <row r="8078" spans="74:100">
      <c r="BV8078" s="62"/>
      <c r="BW8078" s="62"/>
      <c r="BX8078" s="62"/>
      <c r="BY8078" s="62"/>
      <c r="BZ8078" s="62"/>
      <c r="CA8078" s="62"/>
      <c r="CB8078" s="62"/>
      <c r="CC8078" s="62"/>
      <c r="CD8078" s="62"/>
      <c r="CE8078" s="62"/>
      <c r="CF8078" s="62"/>
      <c r="CL8078" s="56" t="s">
        <v>24161</v>
      </c>
      <c r="CM8078" s="56" t="s">
        <v>213</v>
      </c>
      <c r="CN8078" s="56" t="s">
        <v>213</v>
      </c>
      <c r="CO8078" s="52"/>
      <c r="CP8078" s="52"/>
      <c r="CQ8078" s="52"/>
      <c r="CR8078" s="52"/>
      <c r="CS8078" s="52"/>
      <c r="CT8078" s="52"/>
      <c r="CU8078" s="33"/>
      <c r="CV8078" s="33"/>
    </row>
    <row r="8079" spans="74:100">
      <c r="BV8079" s="62"/>
      <c r="BW8079" s="62"/>
      <c r="BX8079" s="62"/>
      <c r="BY8079" s="62"/>
      <c r="BZ8079" s="62"/>
      <c r="CA8079" s="62"/>
      <c r="CB8079" s="62"/>
      <c r="CC8079" s="62"/>
      <c r="CD8079" s="62"/>
      <c r="CE8079" s="62"/>
      <c r="CF8079" s="62"/>
      <c r="CL8079" s="56" t="s">
        <v>21722</v>
      </c>
      <c r="CM8079" s="56"/>
      <c r="CN8079" s="56"/>
      <c r="CO8079" s="52"/>
      <c r="CP8079" s="52"/>
      <c r="CQ8079" s="52"/>
      <c r="CR8079" s="52"/>
      <c r="CS8079" s="52"/>
      <c r="CT8079" s="52"/>
      <c r="CU8079" s="33"/>
      <c r="CV8079" s="33"/>
    </row>
    <row r="8080" spans="74:100">
      <c r="BV8080" s="62"/>
      <c r="BW8080" s="62"/>
      <c r="BX8080" s="62"/>
      <c r="BY8080" s="62"/>
      <c r="BZ8080" s="62"/>
      <c r="CA8080" s="62"/>
      <c r="CB8080" s="62"/>
      <c r="CC8080" s="62"/>
      <c r="CD8080" s="62"/>
      <c r="CE8080" s="62"/>
      <c r="CF8080" s="62"/>
      <c r="CL8080" s="56" t="s">
        <v>22133</v>
      </c>
      <c r="CM8080" s="56" t="s">
        <v>216</v>
      </c>
      <c r="CN8080" s="56" t="s">
        <v>216</v>
      </c>
      <c r="CO8080" s="52"/>
      <c r="CP8080" s="52"/>
      <c r="CQ8080" s="52"/>
      <c r="CR8080" s="52"/>
      <c r="CS8080" s="52"/>
      <c r="CT8080" s="52"/>
      <c r="CU8080" s="33"/>
      <c r="CV8080" s="33"/>
    </row>
    <row r="8081" spans="74:100">
      <c r="BV8081" s="62"/>
      <c r="BW8081" s="62"/>
      <c r="BX8081" s="62"/>
      <c r="BY8081" s="62"/>
      <c r="BZ8081" s="62"/>
      <c r="CA8081" s="62"/>
      <c r="CB8081" s="62"/>
      <c r="CC8081" s="62"/>
      <c r="CD8081" s="62"/>
      <c r="CE8081" s="62"/>
      <c r="CF8081" s="62"/>
      <c r="CL8081" s="56" t="s">
        <v>22134</v>
      </c>
      <c r="CM8081" s="56"/>
      <c r="CN8081" s="56"/>
      <c r="CO8081" s="52"/>
      <c r="CP8081" s="52"/>
      <c r="CQ8081" s="52"/>
      <c r="CR8081" s="52"/>
      <c r="CS8081" s="52"/>
      <c r="CT8081" s="52"/>
      <c r="CU8081" s="33"/>
      <c r="CV8081" s="33"/>
    </row>
    <row r="8082" spans="74:100">
      <c r="BV8082" s="62"/>
      <c r="BW8082" s="62"/>
      <c r="BX8082" s="62"/>
      <c r="BY8082" s="62"/>
      <c r="BZ8082" s="62"/>
      <c r="CA8082" s="62"/>
      <c r="CB8082" s="62"/>
      <c r="CC8082" s="62"/>
      <c r="CD8082" s="62"/>
      <c r="CE8082" s="62"/>
      <c r="CF8082" s="62"/>
      <c r="CL8082" s="56" t="s">
        <v>1937</v>
      </c>
      <c r="CM8082" s="56" t="s">
        <v>214</v>
      </c>
      <c r="CN8082" s="56" t="s">
        <v>214</v>
      </c>
      <c r="CO8082" s="52"/>
      <c r="CP8082" s="52"/>
      <c r="CQ8082" s="52"/>
      <c r="CR8082" s="52"/>
      <c r="CS8082" s="52"/>
      <c r="CT8082" s="52"/>
      <c r="CU8082" s="33"/>
      <c r="CV8082" s="33"/>
    </row>
    <row r="8083" spans="74:100">
      <c r="BV8083" s="62"/>
      <c r="BW8083" s="62"/>
      <c r="BX8083" s="62"/>
      <c r="BY8083" s="62"/>
      <c r="BZ8083" s="62"/>
      <c r="CA8083" s="62"/>
      <c r="CB8083" s="62"/>
      <c r="CC8083" s="62"/>
      <c r="CD8083" s="62"/>
      <c r="CE8083" s="62"/>
      <c r="CF8083" s="62"/>
      <c r="CL8083" s="56" t="s">
        <v>22135</v>
      </c>
      <c r="CM8083" s="56"/>
      <c r="CN8083" s="56"/>
      <c r="CO8083" s="52"/>
      <c r="CP8083" s="52"/>
      <c r="CQ8083" s="52"/>
      <c r="CR8083" s="52"/>
      <c r="CS8083" s="52"/>
      <c r="CT8083" s="52"/>
      <c r="CU8083" s="33"/>
      <c r="CV8083" s="33"/>
    </row>
    <row r="8084" spans="74:100">
      <c r="BV8084" s="62"/>
      <c r="BW8084" s="62"/>
      <c r="BX8084" s="62"/>
      <c r="BY8084" s="62"/>
      <c r="BZ8084" s="62"/>
      <c r="CA8084" s="62"/>
      <c r="CB8084" s="62"/>
      <c r="CC8084" s="62"/>
      <c r="CD8084" s="62"/>
      <c r="CE8084" s="62"/>
      <c r="CF8084" s="62"/>
      <c r="CL8084" s="56" t="s">
        <v>1938</v>
      </c>
      <c r="CM8084" s="56" t="s">
        <v>213</v>
      </c>
      <c r="CN8084" s="56" t="s">
        <v>213</v>
      </c>
      <c r="CO8084" s="52"/>
      <c r="CP8084" s="52"/>
      <c r="CQ8084" s="52"/>
      <c r="CR8084" s="52"/>
      <c r="CS8084" s="52"/>
      <c r="CT8084" s="52"/>
      <c r="CU8084" s="33"/>
      <c r="CV8084" s="33"/>
    </row>
    <row r="8085" spans="74:100">
      <c r="BV8085" s="62"/>
      <c r="BW8085" s="62"/>
      <c r="BX8085" s="62"/>
      <c r="BY8085" s="62"/>
      <c r="BZ8085" s="62"/>
      <c r="CA8085" s="62"/>
      <c r="CB8085" s="62"/>
      <c r="CC8085" s="62"/>
      <c r="CD8085" s="62"/>
      <c r="CE8085" s="62"/>
      <c r="CF8085" s="62"/>
      <c r="CL8085" s="56" t="s">
        <v>22136</v>
      </c>
      <c r="CM8085" s="56"/>
      <c r="CN8085" s="56"/>
      <c r="CO8085" s="52"/>
      <c r="CP8085" s="52"/>
      <c r="CQ8085" s="52"/>
      <c r="CR8085" s="52"/>
      <c r="CS8085" s="52"/>
      <c r="CT8085" s="52"/>
      <c r="CU8085" s="33"/>
      <c r="CV8085" s="33"/>
    </row>
    <row r="8086" spans="74:100">
      <c r="BV8086" s="62"/>
      <c r="BW8086" s="62"/>
      <c r="BX8086" s="62"/>
      <c r="BY8086" s="62"/>
      <c r="BZ8086" s="62"/>
      <c r="CA8086" s="62"/>
      <c r="CB8086" s="62"/>
      <c r="CC8086" s="62"/>
      <c r="CD8086" s="62"/>
      <c r="CE8086" s="62"/>
      <c r="CF8086" s="62"/>
      <c r="CL8086" s="56" t="s">
        <v>1939</v>
      </c>
      <c r="CM8086" s="56" t="s">
        <v>213</v>
      </c>
      <c r="CN8086" s="56" t="s">
        <v>213</v>
      </c>
      <c r="CO8086" s="52"/>
      <c r="CP8086" s="52"/>
      <c r="CQ8086" s="52"/>
      <c r="CR8086" s="52"/>
      <c r="CS8086" s="52"/>
      <c r="CT8086" s="52"/>
      <c r="CU8086" s="33"/>
      <c r="CV8086" s="33"/>
    </row>
    <row r="8087" spans="74:100">
      <c r="BV8087" s="62"/>
      <c r="BW8087" s="62"/>
      <c r="BX8087" s="62"/>
      <c r="BY8087" s="62"/>
      <c r="BZ8087" s="62"/>
      <c r="CA8087" s="62"/>
      <c r="CB8087" s="62"/>
      <c r="CC8087" s="62"/>
      <c r="CD8087" s="62"/>
      <c r="CE8087" s="62"/>
      <c r="CF8087" s="62"/>
      <c r="CL8087" s="56" t="s">
        <v>22137</v>
      </c>
      <c r="CM8087" s="56"/>
      <c r="CN8087" s="56"/>
      <c r="CO8087" s="52"/>
      <c r="CP8087" s="52"/>
      <c r="CQ8087" s="52"/>
      <c r="CR8087" s="52"/>
      <c r="CS8087" s="52"/>
      <c r="CT8087" s="52"/>
      <c r="CU8087" s="33"/>
      <c r="CV8087" s="33"/>
    </row>
    <row r="8088" spans="74:100">
      <c r="BV8088" s="62"/>
      <c r="BW8088" s="62"/>
      <c r="BX8088" s="62"/>
      <c r="BY8088" s="62"/>
      <c r="BZ8088" s="62"/>
      <c r="CA8088" s="62"/>
      <c r="CB8088" s="62"/>
      <c r="CC8088" s="62"/>
      <c r="CD8088" s="62"/>
      <c r="CE8088" s="62"/>
      <c r="CF8088" s="62"/>
      <c r="CL8088" s="56" t="s">
        <v>1940</v>
      </c>
      <c r="CM8088" s="56" t="s">
        <v>216</v>
      </c>
      <c r="CN8088" s="56" t="s">
        <v>216</v>
      </c>
      <c r="CO8088" s="52"/>
      <c r="CP8088" s="52"/>
      <c r="CQ8088" s="52"/>
      <c r="CR8088" s="52"/>
      <c r="CS8088" s="52"/>
      <c r="CT8088" s="52"/>
      <c r="CU8088" s="33"/>
      <c r="CV8088" s="33"/>
    </row>
    <row r="8089" spans="74:100">
      <c r="BV8089" s="62"/>
      <c r="BW8089" s="62"/>
      <c r="BX8089" s="62"/>
      <c r="BY8089" s="62"/>
      <c r="BZ8089" s="62"/>
      <c r="CA8089" s="62"/>
      <c r="CB8089" s="62"/>
      <c r="CC8089" s="62"/>
      <c r="CD8089" s="62"/>
      <c r="CE8089" s="62"/>
      <c r="CF8089" s="62"/>
      <c r="CL8089" s="56" t="s">
        <v>22138</v>
      </c>
      <c r="CM8089" s="56"/>
      <c r="CN8089" s="56"/>
      <c r="CO8089" s="52"/>
      <c r="CP8089" s="52"/>
      <c r="CQ8089" s="52"/>
      <c r="CR8089" s="52"/>
      <c r="CS8089" s="52"/>
      <c r="CT8089" s="52"/>
      <c r="CU8089" s="33"/>
      <c r="CV8089" s="33"/>
    </row>
    <row r="8090" spans="74:100">
      <c r="BV8090" s="62"/>
      <c r="BW8090" s="62"/>
      <c r="BX8090" s="62"/>
      <c r="BY8090" s="62"/>
      <c r="BZ8090" s="62"/>
      <c r="CA8090" s="62"/>
      <c r="CB8090" s="62"/>
      <c r="CC8090" s="62"/>
      <c r="CD8090" s="62"/>
      <c r="CE8090" s="62"/>
      <c r="CF8090" s="62"/>
      <c r="CL8090" s="56" t="s">
        <v>1941</v>
      </c>
      <c r="CM8090" s="56" t="s">
        <v>213</v>
      </c>
      <c r="CN8090" s="56" t="s">
        <v>213</v>
      </c>
      <c r="CO8090" s="52"/>
      <c r="CP8090" s="52"/>
      <c r="CQ8090" s="52"/>
      <c r="CR8090" s="52"/>
      <c r="CS8090" s="52"/>
      <c r="CT8090" s="52"/>
      <c r="CU8090" s="33"/>
      <c r="CV8090" s="33"/>
    </row>
    <row r="8091" spans="74:100">
      <c r="BV8091" s="62"/>
      <c r="BW8091" s="62"/>
      <c r="BX8091" s="62"/>
      <c r="BY8091" s="62"/>
      <c r="BZ8091" s="62"/>
      <c r="CA8091" s="62"/>
      <c r="CB8091" s="62"/>
      <c r="CC8091" s="62"/>
      <c r="CD8091" s="62"/>
      <c r="CE8091" s="62"/>
      <c r="CF8091" s="62"/>
      <c r="CL8091" s="56" t="s">
        <v>22139</v>
      </c>
      <c r="CM8091" s="56"/>
      <c r="CN8091" s="56"/>
      <c r="CO8091" s="52"/>
      <c r="CP8091" s="52"/>
      <c r="CQ8091" s="52"/>
      <c r="CR8091" s="52"/>
      <c r="CS8091" s="52"/>
      <c r="CT8091" s="52"/>
      <c r="CU8091" s="33"/>
      <c r="CV8091" s="33"/>
    </row>
    <row r="8092" spans="74:100">
      <c r="BV8092" s="62"/>
      <c r="BW8092" s="62"/>
      <c r="BX8092" s="62"/>
      <c r="BY8092" s="62"/>
      <c r="BZ8092" s="62"/>
      <c r="CA8092" s="62"/>
      <c r="CB8092" s="62"/>
      <c r="CC8092" s="62"/>
      <c r="CD8092" s="62"/>
      <c r="CE8092" s="62"/>
      <c r="CF8092" s="62"/>
      <c r="CL8092" s="56" t="s">
        <v>1942</v>
      </c>
      <c r="CM8092" s="56" t="s">
        <v>213</v>
      </c>
      <c r="CN8092" s="56" t="s">
        <v>213</v>
      </c>
      <c r="CO8092" s="52"/>
      <c r="CP8092" s="52"/>
      <c r="CQ8092" s="52"/>
      <c r="CR8092" s="52"/>
      <c r="CS8092" s="52"/>
      <c r="CT8092" s="52"/>
      <c r="CU8092" s="33"/>
      <c r="CV8092" s="33"/>
    </row>
    <row r="8093" spans="74:100">
      <c r="BV8093" s="62"/>
      <c r="BW8093" s="62"/>
      <c r="BX8093" s="62"/>
      <c r="BY8093" s="62"/>
      <c r="BZ8093" s="62"/>
      <c r="CA8093" s="62"/>
      <c r="CB8093" s="62"/>
      <c r="CC8093" s="62"/>
      <c r="CD8093" s="62"/>
      <c r="CE8093" s="62"/>
      <c r="CF8093" s="62"/>
      <c r="CL8093" s="56" t="s">
        <v>22140</v>
      </c>
      <c r="CM8093" s="56"/>
      <c r="CN8093" s="56"/>
      <c r="CO8093" s="52"/>
      <c r="CP8093" s="52"/>
      <c r="CQ8093" s="52"/>
      <c r="CR8093" s="52"/>
      <c r="CS8093" s="52"/>
      <c r="CT8093" s="52"/>
      <c r="CU8093" s="33"/>
      <c r="CV8093" s="33"/>
    </row>
    <row r="8094" spans="74:100">
      <c r="BV8094" s="62"/>
      <c r="BW8094" s="62"/>
      <c r="BX8094" s="62"/>
      <c r="BY8094" s="62"/>
      <c r="BZ8094" s="62"/>
      <c r="CA8094" s="62"/>
      <c r="CB8094" s="62"/>
      <c r="CC8094" s="62"/>
      <c r="CD8094" s="62"/>
      <c r="CE8094" s="62"/>
      <c r="CF8094" s="62"/>
      <c r="CL8094" s="56" t="s">
        <v>1943</v>
      </c>
      <c r="CM8094" s="56" t="s">
        <v>214</v>
      </c>
      <c r="CN8094" s="56" t="s">
        <v>214</v>
      </c>
      <c r="CO8094" s="52"/>
      <c r="CP8094" s="52"/>
      <c r="CQ8094" s="52"/>
      <c r="CR8094" s="52"/>
      <c r="CS8094" s="52"/>
      <c r="CT8094" s="52"/>
      <c r="CU8094" s="33"/>
      <c r="CV8094" s="33"/>
    </row>
    <row r="8095" spans="74:100">
      <c r="BV8095" s="62"/>
      <c r="BW8095" s="62"/>
      <c r="BX8095" s="62"/>
      <c r="BY8095" s="62"/>
      <c r="BZ8095" s="62"/>
      <c r="CA8095" s="62"/>
      <c r="CB8095" s="62"/>
      <c r="CC8095" s="62"/>
      <c r="CD8095" s="62"/>
      <c r="CE8095" s="62"/>
      <c r="CF8095" s="62"/>
      <c r="CL8095" s="56" t="s">
        <v>22141</v>
      </c>
      <c r="CM8095" s="56"/>
      <c r="CN8095" s="56"/>
      <c r="CO8095" s="52"/>
      <c r="CP8095" s="52"/>
      <c r="CQ8095" s="52"/>
      <c r="CR8095" s="52"/>
      <c r="CS8095" s="52"/>
      <c r="CT8095" s="52"/>
      <c r="CU8095" s="33"/>
      <c r="CV8095" s="33"/>
    </row>
    <row r="8096" spans="74:100">
      <c r="BV8096" s="62"/>
      <c r="BW8096" s="62"/>
      <c r="BX8096" s="62"/>
      <c r="BY8096" s="62"/>
      <c r="BZ8096" s="62"/>
      <c r="CA8096" s="62"/>
      <c r="CB8096" s="62"/>
      <c r="CC8096" s="62"/>
      <c r="CD8096" s="62"/>
      <c r="CE8096" s="62"/>
      <c r="CF8096" s="62"/>
      <c r="CL8096" s="56" t="s">
        <v>27995</v>
      </c>
      <c r="CM8096" s="56" t="s">
        <v>217</v>
      </c>
      <c r="CN8096" s="56" t="s">
        <v>217</v>
      </c>
      <c r="CO8096" s="52"/>
      <c r="CP8096" s="52"/>
      <c r="CQ8096" s="52"/>
      <c r="CR8096" s="52"/>
      <c r="CS8096" s="52"/>
      <c r="CT8096" s="52"/>
      <c r="CU8096" s="33"/>
      <c r="CV8096" s="33"/>
    </row>
    <row r="8097" spans="74:100">
      <c r="BV8097" s="62"/>
      <c r="BW8097" s="62"/>
      <c r="BX8097" s="62"/>
      <c r="BY8097" s="62"/>
      <c r="BZ8097" s="62"/>
      <c r="CA8097" s="62"/>
      <c r="CB8097" s="62"/>
      <c r="CC8097" s="62"/>
      <c r="CD8097" s="62"/>
      <c r="CE8097" s="62"/>
      <c r="CF8097" s="62"/>
      <c r="CL8097" s="56" t="s">
        <v>19236</v>
      </c>
      <c r="CM8097" s="56"/>
      <c r="CN8097" s="56"/>
      <c r="CO8097" s="52"/>
      <c r="CP8097" s="52"/>
      <c r="CQ8097" s="52"/>
      <c r="CR8097" s="52"/>
      <c r="CS8097" s="52"/>
      <c r="CT8097" s="52"/>
      <c r="CU8097" s="33"/>
      <c r="CV8097" s="33"/>
    </row>
    <row r="8098" spans="74:100">
      <c r="BV8098" s="62"/>
      <c r="BW8098" s="62"/>
      <c r="BX8098" s="62"/>
      <c r="BY8098" s="62"/>
      <c r="BZ8098" s="62"/>
      <c r="CA8098" s="62"/>
      <c r="CB8098" s="62"/>
      <c r="CC8098" s="62"/>
      <c r="CD8098" s="62"/>
      <c r="CE8098" s="62"/>
      <c r="CF8098" s="62"/>
      <c r="CL8098" s="56" t="s">
        <v>22142</v>
      </c>
      <c r="CM8098" s="56" t="s">
        <v>215</v>
      </c>
      <c r="CN8098" s="56" t="s">
        <v>215</v>
      </c>
      <c r="CO8098" s="52"/>
      <c r="CP8098" s="52"/>
      <c r="CQ8098" s="52"/>
      <c r="CR8098" s="52"/>
      <c r="CS8098" s="52"/>
      <c r="CT8098" s="52"/>
      <c r="CU8098" s="33"/>
      <c r="CV8098" s="33"/>
    </row>
    <row r="8099" spans="74:100">
      <c r="BV8099" s="62"/>
      <c r="BW8099" s="62"/>
      <c r="BX8099" s="62"/>
      <c r="BY8099" s="62"/>
      <c r="BZ8099" s="62"/>
      <c r="CA8099" s="62"/>
      <c r="CB8099" s="62"/>
      <c r="CC8099" s="62"/>
      <c r="CD8099" s="62"/>
      <c r="CE8099" s="62"/>
      <c r="CF8099" s="62"/>
      <c r="CL8099" s="56" t="s">
        <v>5416</v>
      </c>
      <c r="CM8099" s="56" t="s">
        <v>3118</v>
      </c>
      <c r="CN8099" s="56" t="s">
        <v>3118</v>
      </c>
      <c r="CO8099" s="52"/>
      <c r="CP8099" s="52"/>
      <c r="CQ8099" s="52"/>
      <c r="CR8099" s="52"/>
      <c r="CS8099" s="52"/>
      <c r="CT8099" s="52"/>
      <c r="CU8099" s="33"/>
      <c r="CV8099" s="33"/>
    </row>
    <row r="8100" spans="74:100">
      <c r="BV8100" s="62"/>
      <c r="BW8100" s="62"/>
      <c r="BX8100" s="62"/>
      <c r="BY8100" s="62"/>
      <c r="BZ8100" s="62"/>
      <c r="CA8100" s="62"/>
      <c r="CB8100" s="62"/>
      <c r="CC8100" s="62"/>
      <c r="CD8100" s="62"/>
      <c r="CE8100" s="62"/>
      <c r="CF8100" s="62"/>
      <c r="CL8100" s="56" t="s">
        <v>19238</v>
      </c>
      <c r="CM8100" s="56"/>
      <c r="CN8100" s="56"/>
      <c r="CO8100" s="52"/>
      <c r="CP8100" s="52"/>
      <c r="CQ8100" s="52"/>
      <c r="CR8100" s="52"/>
      <c r="CS8100" s="52"/>
      <c r="CT8100" s="52"/>
      <c r="CU8100" s="33"/>
      <c r="CV8100" s="33"/>
    </row>
    <row r="8101" spans="74:100">
      <c r="BV8101" s="62"/>
      <c r="BW8101" s="62"/>
      <c r="BX8101" s="62"/>
      <c r="BY8101" s="62"/>
      <c r="BZ8101" s="62"/>
      <c r="CA8101" s="62"/>
      <c r="CB8101" s="62"/>
      <c r="CC8101" s="62"/>
      <c r="CD8101" s="62"/>
      <c r="CE8101" s="62"/>
      <c r="CF8101" s="62"/>
      <c r="CL8101" s="56" t="s">
        <v>1944</v>
      </c>
      <c r="CM8101" s="56" t="s">
        <v>213</v>
      </c>
      <c r="CN8101" s="56" t="s">
        <v>213</v>
      </c>
      <c r="CO8101" s="52"/>
      <c r="CP8101" s="52"/>
      <c r="CQ8101" s="52"/>
      <c r="CR8101" s="52"/>
      <c r="CS8101" s="52"/>
      <c r="CT8101" s="52"/>
      <c r="CU8101" s="33"/>
      <c r="CV8101" s="33"/>
    </row>
    <row r="8102" spans="74:100">
      <c r="BV8102" s="62"/>
      <c r="BW8102" s="62"/>
      <c r="BX8102" s="62"/>
      <c r="BY8102" s="62"/>
      <c r="BZ8102" s="62"/>
      <c r="CA8102" s="62"/>
      <c r="CB8102" s="62"/>
      <c r="CC8102" s="62"/>
      <c r="CD8102" s="62"/>
      <c r="CE8102" s="62"/>
      <c r="CF8102" s="62"/>
      <c r="CL8102" s="56" t="s">
        <v>22143</v>
      </c>
      <c r="CM8102" s="56"/>
      <c r="CN8102" s="56"/>
      <c r="CO8102" s="52"/>
      <c r="CP8102" s="52"/>
      <c r="CQ8102" s="52"/>
      <c r="CR8102" s="52"/>
      <c r="CS8102" s="52"/>
      <c r="CT8102" s="52"/>
      <c r="CU8102" s="33"/>
      <c r="CV8102" s="33"/>
    </row>
    <row r="8103" spans="74:100">
      <c r="BV8103" s="62"/>
      <c r="BW8103" s="62"/>
      <c r="BX8103" s="62"/>
      <c r="BY8103" s="62"/>
      <c r="BZ8103" s="62"/>
      <c r="CA8103" s="62"/>
      <c r="CB8103" s="62"/>
      <c r="CC8103" s="62"/>
      <c r="CD8103" s="62"/>
      <c r="CE8103" s="62"/>
      <c r="CF8103" s="62"/>
      <c r="CL8103" s="56" t="s">
        <v>5417</v>
      </c>
      <c r="CM8103" s="56" t="s">
        <v>213</v>
      </c>
      <c r="CN8103" s="56" t="s">
        <v>213</v>
      </c>
      <c r="CO8103" s="52"/>
      <c r="CP8103" s="52"/>
      <c r="CQ8103" s="52"/>
      <c r="CR8103" s="52"/>
      <c r="CS8103" s="52"/>
      <c r="CT8103" s="52"/>
      <c r="CU8103" s="33"/>
      <c r="CV8103" s="33"/>
    </row>
    <row r="8104" spans="74:100">
      <c r="BV8104" s="62"/>
      <c r="BW8104" s="62"/>
      <c r="BX8104" s="62"/>
      <c r="BY8104" s="62"/>
      <c r="BZ8104" s="62"/>
      <c r="CA8104" s="62"/>
      <c r="CB8104" s="62"/>
      <c r="CC8104" s="62"/>
      <c r="CD8104" s="62"/>
      <c r="CE8104" s="62"/>
      <c r="CF8104" s="62"/>
      <c r="CL8104" s="56" t="s">
        <v>22144</v>
      </c>
      <c r="CM8104" s="56"/>
      <c r="CN8104" s="56"/>
      <c r="CO8104" s="52"/>
      <c r="CP8104" s="52"/>
      <c r="CQ8104" s="52"/>
      <c r="CR8104" s="52"/>
      <c r="CS8104" s="52"/>
      <c r="CT8104" s="52"/>
      <c r="CU8104" s="33"/>
      <c r="CV8104" s="33"/>
    </row>
    <row r="8105" spans="74:100">
      <c r="BV8105" s="62"/>
      <c r="BW8105" s="62"/>
      <c r="BX8105" s="62"/>
      <c r="BY8105" s="62"/>
      <c r="BZ8105" s="62"/>
      <c r="CA8105" s="62"/>
      <c r="CB8105" s="62"/>
      <c r="CC8105" s="62"/>
      <c r="CD8105" s="62"/>
      <c r="CE8105" s="62"/>
      <c r="CF8105" s="62"/>
      <c r="CL8105" s="56" t="s">
        <v>1946</v>
      </c>
      <c r="CM8105" s="56" t="s">
        <v>213</v>
      </c>
      <c r="CN8105" s="56" t="s">
        <v>213</v>
      </c>
      <c r="CO8105" s="52"/>
      <c r="CP8105" s="52"/>
      <c r="CQ8105" s="52"/>
      <c r="CR8105" s="52"/>
      <c r="CS8105" s="52"/>
      <c r="CT8105" s="52"/>
      <c r="CU8105" s="33"/>
      <c r="CV8105" s="33"/>
    </row>
    <row r="8106" spans="74:100">
      <c r="BV8106" s="62"/>
      <c r="BW8106" s="62"/>
      <c r="BX8106" s="62"/>
      <c r="BY8106" s="62"/>
      <c r="BZ8106" s="62"/>
      <c r="CA8106" s="62"/>
      <c r="CB8106" s="62"/>
      <c r="CC8106" s="62"/>
      <c r="CD8106" s="62"/>
      <c r="CE8106" s="62"/>
      <c r="CF8106" s="62"/>
      <c r="CL8106" s="56" t="s">
        <v>22145</v>
      </c>
      <c r="CM8106" s="56"/>
      <c r="CN8106" s="56"/>
      <c r="CO8106" s="52"/>
      <c r="CP8106" s="52"/>
      <c r="CQ8106" s="52"/>
      <c r="CR8106" s="52"/>
      <c r="CS8106" s="52"/>
      <c r="CT8106" s="52"/>
      <c r="CU8106" s="33"/>
      <c r="CV8106" s="33"/>
    </row>
    <row r="8107" spans="74:100">
      <c r="BV8107" s="62"/>
      <c r="BW8107" s="62"/>
      <c r="BX8107" s="62"/>
      <c r="BY8107" s="62"/>
      <c r="BZ8107" s="62"/>
      <c r="CA8107" s="62"/>
      <c r="CB8107" s="62"/>
      <c r="CC8107" s="62"/>
      <c r="CD8107" s="62"/>
      <c r="CE8107" s="62"/>
      <c r="CF8107" s="62"/>
      <c r="CL8107" s="56" t="s">
        <v>5418</v>
      </c>
      <c r="CM8107" s="56" t="s">
        <v>213</v>
      </c>
      <c r="CN8107" s="56" t="s">
        <v>213</v>
      </c>
      <c r="CO8107" s="52"/>
      <c r="CP8107" s="52"/>
      <c r="CQ8107" s="52"/>
      <c r="CR8107" s="52"/>
      <c r="CS8107" s="52"/>
      <c r="CT8107" s="52"/>
      <c r="CU8107" s="33"/>
      <c r="CV8107" s="33"/>
    </row>
    <row r="8108" spans="74:100">
      <c r="BV8108" s="62"/>
      <c r="BW8108" s="62"/>
      <c r="BX8108" s="62"/>
      <c r="BY8108" s="62"/>
      <c r="BZ8108" s="62"/>
      <c r="CA8108" s="62"/>
      <c r="CB8108" s="62"/>
      <c r="CC8108" s="62"/>
      <c r="CD8108" s="62"/>
      <c r="CE8108" s="62"/>
      <c r="CF8108" s="62"/>
      <c r="CL8108" s="56" t="s">
        <v>22146</v>
      </c>
      <c r="CM8108" s="56"/>
      <c r="CN8108" s="56"/>
      <c r="CO8108" s="52"/>
      <c r="CP8108" s="52"/>
      <c r="CQ8108" s="52"/>
      <c r="CR8108" s="52"/>
      <c r="CS8108" s="52"/>
      <c r="CT8108" s="52"/>
      <c r="CU8108" s="33"/>
      <c r="CV8108" s="33"/>
    </row>
    <row r="8109" spans="74:100">
      <c r="BV8109" s="62"/>
      <c r="BW8109" s="62"/>
      <c r="BX8109" s="62"/>
      <c r="BY8109" s="62"/>
      <c r="BZ8109" s="62"/>
      <c r="CA8109" s="62"/>
      <c r="CB8109" s="62"/>
      <c r="CC8109" s="62"/>
      <c r="CD8109" s="62"/>
      <c r="CE8109" s="62"/>
      <c r="CF8109" s="62"/>
      <c r="CL8109" s="56" t="s">
        <v>1947</v>
      </c>
      <c r="CM8109" s="56" t="s">
        <v>213</v>
      </c>
      <c r="CN8109" s="56" t="s">
        <v>213</v>
      </c>
      <c r="CO8109" s="52"/>
      <c r="CP8109" s="52"/>
      <c r="CQ8109" s="52"/>
      <c r="CR8109" s="52"/>
      <c r="CS8109" s="52"/>
      <c r="CT8109" s="52"/>
      <c r="CU8109" s="33"/>
      <c r="CV8109" s="33"/>
    </row>
    <row r="8110" spans="74:100">
      <c r="BV8110" s="62"/>
      <c r="BW8110" s="62"/>
      <c r="BX8110" s="62"/>
      <c r="BY8110" s="62"/>
      <c r="BZ8110" s="62"/>
      <c r="CA8110" s="62"/>
      <c r="CB8110" s="62"/>
      <c r="CC8110" s="62"/>
      <c r="CD8110" s="62"/>
      <c r="CE8110" s="62"/>
      <c r="CF8110" s="62"/>
      <c r="CL8110" s="56" t="s">
        <v>22147</v>
      </c>
      <c r="CM8110" s="56"/>
      <c r="CN8110" s="56"/>
      <c r="CO8110" s="52"/>
      <c r="CP8110" s="52"/>
      <c r="CQ8110" s="52"/>
      <c r="CR8110" s="52"/>
      <c r="CS8110" s="52"/>
      <c r="CT8110" s="52"/>
      <c r="CU8110" s="33"/>
      <c r="CV8110" s="33"/>
    </row>
    <row r="8111" spans="74:100">
      <c r="BV8111" s="62"/>
      <c r="BW8111" s="62"/>
      <c r="BX8111" s="62"/>
      <c r="BY8111" s="62"/>
      <c r="BZ8111" s="62"/>
      <c r="CA8111" s="62"/>
      <c r="CB8111" s="62"/>
      <c r="CC8111" s="62"/>
      <c r="CD8111" s="62"/>
      <c r="CE8111" s="62"/>
      <c r="CF8111" s="62"/>
      <c r="CL8111" s="56" t="s">
        <v>5419</v>
      </c>
      <c r="CM8111" s="56" t="s">
        <v>217</v>
      </c>
      <c r="CN8111" s="56" t="s">
        <v>217</v>
      </c>
      <c r="CO8111" s="52"/>
      <c r="CP8111" s="52"/>
      <c r="CQ8111" s="52"/>
      <c r="CR8111" s="52"/>
      <c r="CS8111" s="52"/>
      <c r="CT8111" s="52"/>
      <c r="CU8111" s="33"/>
      <c r="CV8111" s="33"/>
    </row>
    <row r="8112" spans="74:100">
      <c r="BV8112" s="62"/>
      <c r="BW8112" s="62"/>
      <c r="BX8112" s="62"/>
      <c r="BY8112" s="62"/>
      <c r="BZ8112" s="62"/>
      <c r="CA8112" s="62"/>
      <c r="CB8112" s="62"/>
      <c r="CC8112" s="62"/>
      <c r="CD8112" s="62"/>
      <c r="CE8112" s="62"/>
      <c r="CF8112" s="62"/>
      <c r="CL8112" s="56" t="s">
        <v>19239</v>
      </c>
      <c r="CM8112" s="56"/>
      <c r="CN8112" s="56"/>
      <c r="CO8112" s="52"/>
      <c r="CP8112" s="52"/>
      <c r="CQ8112" s="52"/>
      <c r="CR8112" s="52"/>
      <c r="CS8112" s="52"/>
      <c r="CT8112" s="52"/>
      <c r="CU8112" s="33"/>
      <c r="CV8112" s="33"/>
    </row>
    <row r="8113" spans="74:100">
      <c r="BV8113" s="62"/>
      <c r="BW8113" s="62"/>
      <c r="BX8113" s="62"/>
      <c r="BY8113" s="62"/>
      <c r="BZ8113" s="62"/>
      <c r="CA8113" s="62"/>
      <c r="CB8113" s="62"/>
      <c r="CC8113" s="62"/>
      <c r="CD8113" s="62"/>
      <c r="CE8113" s="62"/>
      <c r="CF8113" s="62"/>
      <c r="CL8113" s="56" t="s">
        <v>5420</v>
      </c>
      <c r="CM8113" s="56" t="s">
        <v>3118</v>
      </c>
      <c r="CN8113" s="56" t="s">
        <v>3118</v>
      </c>
      <c r="CO8113" s="52"/>
      <c r="CP8113" s="52"/>
      <c r="CQ8113" s="52"/>
      <c r="CR8113" s="52"/>
      <c r="CS8113" s="52"/>
      <c r="CT8113" s="52"/>
      <c r="CU8113" s="33"/>
      <c r="CV8113" s="33"/>
    </row>
    <row r="8114" spans="74:100">
      <c r="BV8114" s="62"/>
      <c r="BW8114" s="62"/>
      <c r="BX8114" s="62"/>
      <c r="BY8114" s="62"/>
      <c r="BZ8114" s="62"/>
      <c r="CA8114" s="62"/>
      <c r="CB8114" s="62"/>
      <c r="CC8114" s="62"/>
      <c r="CD8114" s="62"/>
      <c r="CE8114" s="62"/>
      <c r="CF8114" s="62"/>
      <c r="CL8114" s="56" t="s">
        <v>19240</v>
      </c>
      <c r="CM8114" s="56"/>
      <c r="CN8114" s="56"/>
      <c r="CO8114" s="52"/>
      <c r="CP8114" s="52"/>
      <c r="CQ8114" s="52"/>
      <c r="CR8114" s="52"/>
      <c r="CS8114" s="52"/>
      <c r="CT8114" s="52"/>
      <c r="CU8114" s="33"/>
      <c r="CV8114" s="33"/>
    </row>
    <row r="8115" spans="74:100">
      <c r="BV8115" s="62"/>
      <c r="BW8115" s="62"/>
      <c r="BX8115" s="62"/>
      <c r="BY8115" s="62"/>
      <c r="BZ8115" s="62"/>
      <c r="CA8115" s="62"/>
      <c r="CB8115" s="62"/>
      <c r="CC8115" s="62"/>
      <c r="CD8115" s="62"/>
      <c r="CE8115" s="62"/>
      <c r="CF8115" s="62"/>
      <c r="CL8115" s="56" t="s">
        <v>5422</v>
      </c>
      <c r="CM8115" s="56" t="s">
        <v>217</v>
      </c>
      <c r="CN8115" s="56" t="s">
        <v>217</v>
      </c>
      <c r="CO8115" s="52"/>
      <c r="CP8115" s="52"/>
      <c r="CQ8115" s="52"/>
      <c r="CR8115" s="52"/>
      <c r="CS8115" s="52"/>
      <c r="CT8115" s="52"/>
      <c r="CU8115" s="33"/>
      <c r="CV8115" s="33"/>
    </row>
    <row r="8116" spans="74:100">
      <c r="BV8116" s="62"/>
      <c r="BW8116" s="62"/>
      <c r="BX8116" s="62"/>
      <c r="BY8116" s="62"/>
      <c r="BZ8116" s="62"/>
      <c r="CA8116" s="62"/>
      <c r="CB8116" s="62"/>
      <c r="CC8116" s="62"/>
      <c r="CD8116" s="62"/>
      <c r="CE8116" s="62"/>
      <c r="CF8116" s="62"/>
      <c r="CL8116" s="56" t="s">
        <v>19242</v>
      </c>
      <c r="CM8116" s="56"/>
      <c r="CN8116" s="56"/>
      <c r="CO8116" s="52"/>
      <c r="CP8116" s="52"/>
      <c r="CQ8116" s="52"/>
      <c r="CR8116" s="52"/>
      <c r="CS8116" s="52"/>
      <c r="CT8116" s="52"/>
      <c r="CU8116" s="33"/>
      <c r="CV8116" s="33"/>
    </row>
    <row r="8117" spans="74:100">
      <c r="BV8117" s="62"/>
      <c r="BW8117" s="62"/>
      <c r="BX8117" s="62"/>
      <c r="BY8117" s="62"/>
      <c r="BZ8117" s="62"/>
      <c r="CA8117" s="62"/>
      <c r="CB8117" s="62"/>
      <c r="CC8117" s="62"/>
      <c r="CD8117" s="62"/>
      <c r="CE8117" s="62"/>
      <c r="CF8117" s="62"/>
      <c r="CL8117" s="56" t="s">
        <v>5423</v>
      </c>
      <c r="CM8117" s="56" t="s">
        <v>217</v>
      </c>
      <c r="CN8117" s="56" t="s">
        <v>217</v>
      </c>
      <c r="CO8117" s="52"/>
      <c r="CP8117" s="52"/>
      <c r="CQ8117" s="52"/>
      <c r="CR8117" s="52"/>
      <c r="CS8117" s="52"/>
      <c r="CT8117" s="52"/>
      <c r="CU8117" s="33"/>
      <c r="CV8117" s="33"/>
    </row>
    <row r="8118" spans="74:100">
      <c r="BV8118" s="62"/>
      <c r="BW8118" s="62"/>
      <c r="BX8118" s="62"/>
      <c r="BY8118" s="62"/>
      <c r="BZ8118" s="62"/>
      <c r="CA8118" s="62"/>
      <c r="CB8118" s="62"/>
      <c r="CC8118" s="62"/>
      <c r="CD8118" s="62"/>
      <c r="CE8118" s="62"/>
      <c r="CF8118" s="62"/>
      <c r="CL8118" s="56" t="s">
        <v>19243</v>
      </c>
      <c r="CM8118" s="56"/>
      <c r="CN8118" s="56"/>
      <c r="CO8118" s="52"/>
      <c r="CP8118" s="52"/>
      <c r="CQ8118" s="52"/>
      <c r="CR8118" s="52"/>
      <c r="CS8118" s="52"/>
      <c r="CT8118" s="52"/>
      <c r="CU8118" s="33"/>
      <c r="CV8118" s="33"/>
    </row>
    <row r="8119" spans="74:100">
      <c r="BV8119" s="62"/>
      <c r="BW8119" s="62"/>
      <c r="BX8119" s="62"/>
      <c r="BY8119" s="62"/>
      <c r="BZ8119" s="62"/>
      <c r="CA8119" s="62"/>
      <c r="CB8119" s="62"/>
      <c r="CC8119" s="62"/>
      <c r="CD8119" s="62"/>
      <c r="CE8119" s="62"/>
      <c r="CF8119" s="62"/>
      <c r="CL8119" s="56" t="s">
        <v>5424</v>
      </c>
      <c r="CM8119" s="56" t="s">
        <v>3118</v>
      </c>
      <c r="CN8119" s="56" t="s">
        <v>3118</v>
      </c>
      <c r="CO8119" s="52"/>
      <c r="CP8119" s="52"/>
      <c r="CQ8119" s="52"/>
      <c r="CR8119" s="52"/>
      <c r="CS8119" s="52"/>
      <c r="CT8119" s="52"/>
      <c r="CU8119" s="33"/>
      <c r="CV8119" s="33"/>
    </row>
    <row r="8120" spans="74:100">
      <c r="BV8120" s="62"/>
      <c r="BW8120" s="62"/>
      <c r="BX8120" s="62"/>
      <c r="BY8120" s="62"/>
      <c r="BZ8120" s="62"/>
      <c r="CA8120" s="62"/>
      <c r="CB8120" s="62"/>
      <c r="CC8120" s="62"/>
      <c r="CD8120" s="62"/>
      <c r="CE8120" s="62"/>
      <c r="CF8120" s="62"/>
      <c r="CL8120" s="56" t="s">
        <v>19244</v>
      </c>
      <c r="CM8120" s="56"/>
      <c r="CN8120" s="56"/>
      <c r="CO8120" s="52"/>
      <c r="CP8120" s="52"/>
      <c r="CQ8120" s="52"/>
      <c r="CR8120" s="52"/>
      <c r="CS8120" s="52"/>
      <c r="CT8120" s="52"/>
      <c r="CU8120" s="33"/>
      <c r="CV8120" s="33"/>
    </row>
    <row r="8121" spans="74:100">
      <c r="BV8121" s="62"/>
      <c r="BW8121" s="62"/>
      <c r="BX8121" s="62"/>
      <c r="BY8121" s="62"/>
      <c r="BZ8121" s="62"/>
      <c r="CA8121" s="62"/>
      <c r="CB8121" s="62"/>
      <c r="CC8121" s="62"/>
      <c r="CD8121" s="62"/>
      <c r="CE8121" s="62"/>
      <c r="CF8121" s="62"/>
      <c r="CL8121" s="56" t="s">
        <v>5425</v>
      </c>
      <c r="CM8121" s="56" t="s">
        <v>217</v>
      </c>
      <c r="CN8121" s="56" t="s">
        <v>217</v>
      </c>
      <c r="CO8121" s="52"/>
      <c r="CP8121" s="52"/>
      <c r="CQ8121" s="52"/>
      <c r="CR8121" s="52"/>
      <c r="CS8121" s="52"/>
      <c r="CT8121" s="52"/>
      <c r="CU8121" s="33"/>
      <c r="CV8121" s="33"/>
    </row>
    <row r="8122" spans="74:100">
      <c r="BV8122" s="62"/>
      <c r="BW8122" s="62"/>
      <c r="BX8122" s="62"/>
      <c r="BY8122" s="62"/>
      <c r="BZ8122" s="62"/>
      <c r="CA8122" s="62"/>
      <c r="CB8122" s="62"/>
      <c r="CC8122" s="62"/>
      <c r="CD8122" s="62"/>
      <c r="CE8122" s="62"/>
      <c r="CF8122" s="62"/>
      <c r="CL8122" s="56" t="s">
        <v>19245</v>
      </c>
      <c r="CM8122" s="56"/>
      <c r="CN8122" s="56"/>
      <c r="CO8122" s="52"/>
      <c r="CP8122" s="52"/>
      <c r="CQ8122" s="52"/>
      <c r="CR8122" s="52"/>
      <c r="CS8122" s="52"/>
      <c r="CT8122" s="52"/>
      <c r="CU8122" s="33"/>
      <c r="CV8122" s="33"/>
    </row>
    <row r="8123" spans="74:100">
      <c r="BV8123" s="62"/>
      <c r="BW8123" s="62"/>
      <c r="BX8123" s="62"/>
      <c r="BY8123" s="62"/>
      <c r="BZ8123" s="62"/>
      <c r="CA8123" s="62"/>
      <c r="CB8123" s="62"/>
      <c r="CC8123" s="62"/>
      <c r="CD8123" s="62"/>
      <c r="CE8123" s="62"/>
      <c r="CF8123" s="62"/>
      <c r="CL8123" s="56" t="s">
        <v>5426</v>
      </c>
      <c r="CM8123" s="56" t="s">
        <v>3118</v>
      </c>
      <c r="CN8123" s="56" t="s">
        <v>3118</v>
      </c>
      <c r="CO8123" s="52"/>
      <c r="CP8123" s="52"/>
      <c r="CQ8123" s="52"/>
      <c r="CR8123" s="52"/>
      <c r="CS8123" s="52"/>
      <c r="CT8123" s="52"/>
      <c r="CU8123" s="33"/>
      <c r="CV8123" s="33"/>
    </row>
    <row r="8124" spans="74:100">
      <c r="BV8124" s="62"/>
      <c r="BW8124" s="62"/>
      <c r="BX8124" s="62"/>
      <c r="BY8124" s="62"/>
      <c r="BZ8124" s="62"/>
      <c r="CA8124" s="62"/>
      <c r="CB8124" s="62"/>
      <c r="CC8124" s="62"/>
      <c r="CD8124" s="62"/>
      <c r="CE8124" s="62"/>
      <c r="CF8124" s="62"/>
      <c r="CL8124" s="56" t="s">
        <v>19246</v>
      </c>
      <c r="CM8124" s="56"/>
      <c r="CN8124" s="56"/>
      <c r="CO8124" s="52"/>
      <c r="CP8124" s="52"/>
      <c r="CQ8124" s="52"/>
      <c r="CR8124" s="52"/>
      <c r="CS8124" s="52"/>
      <c r="CT8124" s="52"/>
      <c r="CU8124" s="33"/>
      <c r="CV8124" s="33"/>
    </row>
    <row r="8125" spans="74:100">
      <c r="BV8125" s="62"/>
      <c r="BW8125" s="62"/>
      <c r="BX8125" s="62"/>
      <c r="BY8125" s="62"/>
      <c r="BZ8125" s="62"/>
      <c r="CA8125" s="62"/>
      <c r="CB8125" s="62"/>
      <c r="CC8125" s="62"/>
      <c r="CD8125" s="62"/>
      <c r="CE8125" s="62"/>
      <c r="CF8125" s="62"/>
      <c r="CL8125" s="56" t="s">
        <v>1948</v>
      </c>
      <c r="CM8125" s="56" t="s">
        <v>216</v>
      </c>
      <c r="CN8125" s="56" t="s">
        <v>216</v>
      </c>
      <c r="CO8125" s="52"/>
      <c r="CP8125" s="52"/>
      <c r="CQ8125" s="52"/>
      <c r="CR8125" s="52"/>
      <c r="CS8125" s="52"/>
      <c r="CT8125" s="52"/>
      <c r="CU8125" s="33"/>
      <c r="CV8125" s="33"/>
    </row>
    <row r="8126" spans="74:100">
      <c r="BV8126" s="62"/>
      <c r="BW8126" s="62"/>
      <c r="BX8126" s="62"/>
      <c r="BY8126" s="62"/>
      <c r="BZ8126" s="62"/>
      <c r="CA8126" s="62"/>
      <c r="CB8126" s="62"/>
      <c r="CC8126" s="62"/>
      <c r="CD8126" s="62"/>
      <c r="CE8126" s="62"/>
      <c r="CF8126" s="62"/>
      <c r="CL8126" s="56" t="s">
        <v>22148</v>
      </c>
      <c r="CM8126" s="56"/>
      <c r="CN8126" s="56"/>
      <c r="CO8126" s="52"/>
      <c r="CP8126" s="52"/>
      <c r="CQ8126" s="52"/>
      <c r="CR8126" s="52"/>
      <c r="CS8126" s="52"/>
      <c r="CT8126" s="52"/>
      <c r="CU8126" s="33"/>
      <c r="CV8126" s="33"/>
    </row>
    <row r="8127" spans="74:100">
      <c r="BV8127" s="62"/>
      <c r="BW8127" s="62"/>
      <c r="BX8127" s="62"/>
      <c r="BY8127" s="62"/>
      <c r="BZ8127" s="62"/>
      <c r="CA8127" s="62"/>
      <c r="CB8127" s="62"/>
      <c r="CC8127" s="62"/>
      <c r="CD8127" s="62"/>
      <c r="CE8127" s="62"/>
      <c r="CF8127" s="62"/>
      <c r="CL8127" s="56" t="s">
        <v>5427</v>
      </c>
      <c r="CM8127" s="56" t="s">
        <v>3118</v>
      </c>
      <c r="CN8127" s="56" t="s">
        <v>3118</v>
      </c>
      <c r="CO8127" s="52"/>
      <c r="CP8127" s="52"/>
      <c r="CQ8127" s="52"/>
      <c r="CR8127" s="52"/>
      <c r="CS8127" s="52"/>
      <c r="CT8127" s="52"/>
      <c r="CU8127" s="33"/>
      <c r="CV8127" s="33"/>
    </row>
    <row r="8128" spans="74:100">
      <c r="BV8128" s="62"/>
      <c r="BW8128" s="62"/>
      <c r="BX8128" s="62"/>
      <c r="BY8128" s="62"/>
      <c r="BZ8128" s="62"/>
      <c r="CA8128" s="62"/>
      <c r="CB8128" s="62"/>
      <c r="CC8128" s="62"/>
      <c r="CD8128" s="62"/>
      <c r="CE8128" s="62"/>
      <c r="CF8128" s="62"/>
      <c r="CL8128" s="56" t="s">
        <v>18876</v>
      </c>
      <c r="CM8128" s="56"/>
      <c r="CN8128" s="56"/>
      <c r="CO8128" s="52"/>
      <c r="CP8128" s="52"/>
      <c r="CQ8128" s="52"/>
      <c r="CR8128" s="52"/>
      <c r="CS8128" s="52"/>
      <c r="CT8128" s="52"/>
      <c r="CU8128" s="33"/>
      <c r="CV8128" s="33"/>
    </row>
    <row r="8129" spans="74:100">
      <c r="BV8129" s="62"/>
      <c r="BW8129" s="62"/>
      <c r="BX8129" s="62"/>
      <c r="BY8129" s="62"/>
      <c r="BZ8129" s="62"/>
      <c r="CA8129" s="62"/>
      <c r="CB8129" s="62"/>
      <c r="CC8129" s="62"/>
      <c r="CD8129" s="62"/>
      <c r="CE8129" s="62"/>
      <c r="CF8129" s="62"/>
      <c r="CL8129" s="56" t="s">
        <v>1949</v>
      </c>
      <c r="CM8129" s="56" t="s">
        <v>216</v>
      </c>
      <c r="CN8129" s="56" t="s">
        <v>216</v>
      </c>
      <c r="CO8129" s="52"/>
      <c r="CP8129" s="52"/>
      <c r="CQ8129" s="52"/>
      <c r="CR8129" s="52"/>
      <c r="CS8129" s="52"/>
      <c r="CT8129" s="52"/>
      <c r="CU8129" s="33"/>
      <c r="CV8129" s="33"/>
    </row>
    <row r="8130" spans="74:100">
      <c r="BV8130" s="62"/>
      <c r="BW8130" s="62"/>
      <c r="BX8130" s="62"/>
      <c r="BY8130" s="62"/>
      <c r="BZ8130" s="62"/>
      <c r="CA8130" s="62"/>
      <c r="CB8130" s="62"/>
      <c r="CC8130" s="62"/>
      <c r="CD8130" s="62"/>
      <c r="CE8130" s="62"/>
      <c r="CF8130" s="62"/>
      <c r="CL8130" s="56" t="s">
        <v>22149</v>
      </c>
      <c r="CM8130" s="56"/>
      <c r="CN8130" s="56"/>
      <c r="CO8130" s="52"/>
      <c r="CP8130" s="52"/>
      <c r="CQ8130" s="52"/>
      <c r="CR8130" s="52"/>
      <c r="CS8130" s="52"/>
      <c r="CT8130" s="52"/>
      <c r="CU8130" s="33"/>
      <c r="CV8130" s="33"/>
    </row>
    <row r="8131" spans="74:100">
      <c r="BV8131" s="62"/>
      <c r="BW8131" s="62"/>
      <c r="BX8131" s="62"/>
      <c r="BY8131" s="62"/>
      <c r="BZ8131" s="62"/>
      <c r="CA8131" s="62"/>
      <c r="CB8131" s="62"/>
      <c r="CC8131" s="62"/>
      <c r="CD8131" s="62"/>
      <c r="CE8131" s="62"/>
      <c r="CF8131" s="62"/>
      <c r="CL8131" s="56" t="s">
        <v>5428</v>
      </c>
      <c r="CM8131" s="56" t="s">
        <v>217</v>
      </c>
      <c r="CN8131" s="56" t="s">
        <v>217</v>
      </c>
      <c r="CO8131" s="52"/>
      <c r="CP8131" s="52"/>
      <c r="CQ8131" s="52"/>
      <c r="CR8131" s="52"/>
      <c r="CS8131" s="52"/>
      <c r="CT8131" s="52"/>
      <c r="CU8131" s="33"/>
      <c r="CV8131" s="33"/>
    </row>
    <row r="8132" spans="74:100">
      <c r="BV8132" s="62"/>
      <c r="BW8132" s="62"/>
      <c r="BX8132" s="62"/>
      <c r="BY8132" s="62"/>
      <c r="BZ8132" s="62"/>
      <c r="CA8132" s="62"/>
      <c r="CB8132" s="62"/>
      <c r="CC8132" s="62"/>
      <c r="CD8132" s="62"/>
      <c r="CE8132" s="62"/>
      <c r="CF8132" s="62"/>
      <c r="CL8132" s="56" t="s">
        <v>19247</v>
      </c>
      <c r="CM8132" s="56"/>
      <c r="CN8132" s="56"/>
      <c r="CO8132" s="52"/>
      <c r="CP8132" s="52"/>
      <c r="CQ8132" s="52"/>
      <c r="CR8132" s="52"/>
      <c r="CS8132" s="52"/>
      <c r="CT8132" s="52"/>
      <c r="CU8132" s="33"/>
      <c r="CV8132" s="33"/>
    </row>
    <row r="8133" spans="74:100">
      <c r="BV8133" s="62"/>
      <c r="BW8133" s="62"/>
      <c r="BX8133" s="62"/>
      <c r="BY8133" s="62"/>
      <c r="BZ8133" s="62"/>
      <c r="CA8133" s="62"/>
      <c r="CB8133" s="62"/>
      <c r="CC8133" s="62"/>
      <c r="CD8133" s="62"/>
      <c r="CE8133" s="62"/>
      <c r="CF8133" s="62"/>
      <c r="CL8133" s="56" t="s">
        <v>27996</v>
      </c>
      <c r="CM8133" s="56" t="s">
        <v>3118</v>
      </c>
      <c r="CN8133" s="56" t="s">
        <v>3118</v>
      </c>
      <c r="CO8133" s="52"/>
      <c r="CP8133" s="52"/>
      <c r="CQ8133" s="52"/>
      <c r="CR8133" s="52"/>
      <c r="CS8133" s="52"/>
      <c r="CT8133" s="52"/>
      <c r="CU8133" s="33"/>
      <c r="CV8133" s="33"/>
    </row>
    <row r="8134" spans="74:100">
      <c r="BV8134" s="62"/>
      <c r="BW8134" s="62"/>
      <c r="BX8134" s="62"/>
      <c r="BY8134" s="62"/>
      <c r="BZ8134" s="62"/>
      <c r="CA8134" s="62"/>
      <c r="CB8134" s="62"/>
      <c r="CC8134" s="62"/>
      <c r="CD8134" s="62"/>
      <c r="CE8134" s="62"/>
      <c r="CF8134" s="62"/>
      <c r="CL8134" s="56" t="s">
        <v>27997</v>
      </c>
      <c r="CM8134" s="56"/>
      <c r="CN8134" s="56"/>
      <c r="CO8134" s="52"/>
      <c r="CP8134" s="52"/>
      <c r="CQ8134" s="52"/>
      <c r="CR8134" s="52"/>
      <c r="CS8134" s="52"/>
      <c r="CT8134" s="52"/>
      <c r="CU8134" s="33"/>
      <c r="CV8134" s="33"/>
    </row>
    <row r="8135" spans="74:100">
      <c r="BV8135" s="62"/>
      <c r="BW8135" s="62"/>
      <c r="BX8135" s="62"/>
      <c r="BY8135" s="62"/>
      <c r="BZ8135" s="62"/>
      <c r="CA8135" s="62"/>
      <c r="CB8135" s="62"/>
      <c r="CC8135" s="62"/>
      <c r="CD8135" s="62"/>
      <c r="CE8135" s="62"/>
      <c r="CF8135" s="62"/>
      <c r="CL8135" s="56" t="s">
        <v>27998</v>
      </c>
      <c r="CM8135" s="56" t="s">
        <v>216</v>
      </c>
      <c r="CN8135" s="56" t="s">
        <v>216</v>
      </c>
      <c r="CO8135" s="52"/>
      <c r="CP8135" s="52"/>
      <c r="CQ8135" s="52"/>
      <c r="CR8135" s="52"/>
      <c r="CS8135" s="52"/>
      <c r="CT8135" s="52"/>
      <c r="CU8135" s="33"/>
      <c r="CV8135" s="33"/>
    </row>
    <row r="8136" spans="74:100">
      <c r="BV8136" s="62"/>
      <c r="BW8136" s="62"/>
      <c r="BX8136" s="62"/>
      <c r="BY8136" s="62"/>
      <c r="BZ8136" s="62"/>
      <c r="CA8136" s="62"/>
      <c r="CB8136" s="62"/>
      <c r="CC8136" s="62"/>
      <c r="CD8136" s="62"/>
      <c r="CE8136" s="62"/>
      <c r="CF8136" s="62"/>
      <c r="CL8136" s="56" t="s">
        <v>27999</v>
      </c>
      <c r="CM8136" s="56"/>
      <c r="CN8136" s="56"/>
      <c r="CO8136" s="52"/>
      <c r="CP8136" s="52"/>
      <c r="CQ8136" s="52"/>
      <c r="CR8136" s="52"/>
      <c r="CS8136" s="52"/>
      <c r="CT8136" s="52"/>
      <c r="CU8136" s="33"/>
      <c r="CV8136" s="33"/>
    </row>
    <row r="8137" spans="74:100">
      <c r="BV8137" s="62"/>
      <c r="BW8137" s="62"/>
      <c r="BX8137" s="62"/>
      <c r="BY8137" s="62"/>
      <c r="BZ8137" s="62"/>
      <c r="CA8137" s="62"/>
      <c r="CB8137" s="62"/>
      <c r="CC8137" s="62"/>
      <c r="CD8137" s="62"/>
      <c r="CE8137" s="62"/>
      <c r="CF8137" s="62"/>
      <c r="CL8137" s="56" t="s">
        <v>1950</v>
      </c>
      <c r="CM8137" s="56" t="s">
        <v>216</v>
      </c>
      <c r="CN8137" s="56" t="s">
        <v>216</v>
      </c>
      <c r="CO8137" s="52"/>
      <c r="CP8137" s="52"/>
      <c r="CQ8137" s="52"/>
      <c r="CR8137" s="52"/>
      <c r="CS8137" s="52"/>
      <c r="CT8137" s="52"/>
      <c r="CU8137" s="33"/>
      <c r="CV8137" s="33"/>
    </row>
    <row r="8138" spans="74:100">
      <c r="BV8138" s="62"/>
      <c r="BW8138" s="62"/>
      <c r="BX8138" s="62"/>
      <c r="BY8138" s="62"/>
      <c r="BZ8138" s="62"/>
      <c r="CA8138" s="62"/>
      <c r="CB8138" s="62"/>
      <c r="CC8138" s="62"/>
      <c r="CD8138" s="62"/>
      <c r="CE8138" s="62"/>
      <c r="CF8138" s="62"/>
      <c r="CL8138" s="56" t="s">
        <v>22150</v>
      </c>
      <c r="CM8138" s="56"/>
      <c r="CN8138" s="56"/>
      <c r="CO8138" s="52"/>
      <c r="CP8138" s="52"/>
      <c r="CQ8138" s="52"/>
      <c r="CR8138" s="52"/>
      <c r="CS8138" s="52"/>
      <c r="CT8138" s="52"/>
      <c r="CU8138" s="33"/>
      <c r="CV8138" s="33"/>
    </row>
    <row r="8139" spans="74:100">
      <c r="BV8139" s="62"/>
      <c r="BW8139" s="62"/>
      <c r="BX8139" s="62"/>
      <c r="BY8139" s="62"/>
      <c r="BZ8139" s="62"/>
      <c r="CA8139" s="62"/>
      <c r="CB8139" s="62"/>
      <c r="CC8139" s="62"/>
      <c r="CD8139" s="62"/>
      <c r="CE8139" s="62"/>
      <c r="CF8139" s="62"/>
      <c r="CL8139" s="56" t="s">
        <v>28000</v>
      </c>
      <c r="CM8139" s="56" t="s">
        <v>217</v>
      </c>
      <c r="CN8139" s="56" t="s">
        <v>217</v>
      </c>
      <c r="CO8139" s="52"/>
      <c r="CP8139" s="52"/>
      <c r="CQ8139" s="52"/>
      <c r="CR8139" s="52"/>
      <c r="CS8139" s="52"/>
      <c r="CT8139" s="52"/>
      <c r="CU8139" s="33"/>
      <c r="CV8139" s="33"/>
    </row>
    <row r="8140" spans="74:100">
      <c r="BV8140" s="62"/>
      <c r="BW8140" s="62"/>
      <c r="BX8140" s="62"/>
      <c r="BY8140" s="62"/>
      <c r="BZ8140" s="62"/>
      <c r="CA8140" s="62"/>
      <c r="CB8140" s="62"/>
      <c r="CC8140" s="62"/>
      <c r="CD8140" s="62"/>
      <c r="CE8140" s="62"/>
      <c r="CF8140" s="62"/>
      <c r="CL8140" s="56" t="s">
        <v>28001</v>
      </c>
      <c r="CM8140" s="56"/>
      <c r="CN8140" s="56"/>
      <c r="CO8140" s="52"/>
      <c r="CP8140" s="52"/>
      <c r="CQ8140" s="52"/>
      <c r="CR8140" s="52"/>
      <c r="CS8140" s="52"/>
      <c r="CT8140" s="52"/>
      <c r="CU8140" s="33"/>
      <c r="CV8140" s="33"/>
    </row>
    <row r="8141" spans="74:100">
      <c r="BV8141" s="62"/>
      <c r="BW8141" s="62"/>
      <c r="BX8141" s="62"/>
      <c r="BY8141" s="62"/>
      <c r="BZ8141" s="62"/>
      <c r="CA8141" s="62"/>
      <c r="CB8141" s="62"/>
      <c r="CC8141" s="62"/>
      <c r="CD8141" s="62"/>
      <c r="CE8141" s="62"/>
      <c r="CF8141" s="62"/>
      <c r="CL8141" s="56" t="s">
        <v>28002</v>
      </c>
      <c r="CM8141" s="56" t="s">
        <v>217</v>
      </c>
      <c r="CN8141" s="56" t="s">
        <v>217</v>
      </c>
      <c r="CO8141" s="52"/>
      <c r="CP8141" s="52"/>
      <c r="CQ8141" s="52"/>
      <c r="CR8141" s="52"/>
      <c r="CS8141" s="52"/>
      <c r="CT8141" s="52"/>
      <c r="CU8141" s="33"/>
      <c r="CV8141" s="33"/>
    </row>
    <row r="8142" spans="74:100">
      <c r="BV8142" s="62"/>
      <c r="BW8142" s="62"/>
      <c r="BX8142" s="62"/>
      <c r="BY8142" s="62"/>
      <c r="BZ8142" s="62"/>
      <c r="CA8142" s="62"/>
      <c r="CB8142" s="62"/>
      <c r="CC8142" s="62"/>
      <c r="CD8142" s="62"/>
      <c r="CE8142" s="62"/>
      <c r="CF8142" s="62"/>
      <c r="CL8142" s="56" t="s">
        <v>28003</v>
      </c>
      <c r="CM8142" s="56"/>
      <c r="CN8142" s="56"/>
      <c r="CO8142" s="52"/>
      <c r="CP8142" s="52"/>
      <c r="CQ8142" s="52"/>
      <c r="CR8142" s="52"/>
      <c r="CS8142" s="52"/>
      <c r="CT8142" s="52"/>
      <c r="CU8142" s="33"/>
      <c r="CV8142" s="33"/>
    </row>
    <row r="8143" spans="74:100">
      <c r="BV8143" s="62"/>
      <c r="BW8143" s="62"/>
      <c r="BX8143" s="62"/>
      <c r="BY8143" s="62"/>
      <c r="BZ8143" s="62"/>
      <c r="CA8143" s="62"/>
      <c r="CB8143" s="62"/>
      <c r="CC8143" s="62"/>
      <c r="CD8143" s="62"/>
      <c r="CE8143" s="62"/>
      <c r="CF8143" s="62"/>
      <c r="CL8143" s="56" t="s">
        <v>28004</v>
      </c>
      <c r="CM8143" s="56" t="s">
        <v>217</v>
      </c>
      <c r="CN8143" s="56" t="s">
        <v>217</v>
      </c>
      <c r="CO8143" s="52"/>
      <c r="CP8143" s="52"/>
      <c r="CQ8143" s="52"/>
      <c r="CR8143" s="52"/>
      <c r="CS8143" s="52"/>
      <c r="CT8143" s="52"/>
      <c r="CU8143" s="33"/>
      <c r="CV8143" s="33"/>
    </row>
    <row r="8144" spans="74:100">
      <c r="BV8144" s="62"/>
      <c r="BW8144" s="62"/>
      <c r="BX8144" s="62"/>
      <c r="BY8144" s="62"/>
      <c r="BZ8144" s="62"/>
      <c r="CA8144" s="62"/>
      <c r="CB8144" s="62"/>
      <c r="CC8144" s="62"/>
      <c r="CD8144" s="62"/>
      <c r="CE8144" s="62"/>
      <c r="CF8144" s="62"/>
      <c r="CL8144" s="56" t="s">
        <v>28005</v>
      </c>
      <c r="CM8144" s="56"/>
      <c r="CN8144" s="56"/>
      <c r="CO8144" s="52"/>
      <c r="CP8144" s="52"/>
      <c r="CQ8144" s="52"/>
      <c r="CR8144" s="52"/>
      <c r="CS8144" s="52"/>
      <c r="CT8144" s="52"/>
      <c r="CU8144" s="33"/>
      <c r="CV8144" s="33"/>
    </row>
    <row r="8145" spans="74:100">
      <c r="BV8145" s="62"/>
      <c r="BW8145" s="62"/>
      <c r="BX8145" s="62"/>
      <c r="BY8145" s="62"/>
      <c r="BZ8145" s="62"/>
      <c r="CA8145" s="62"/>
      <c r="CB8145" s="62"/>
      <c r="CC8145" s="62"/>
      <c r="CD8145" s="62"/>
      <c r="CE8145" s="62"/>
      <c r="CF8145" s="62"/>
      <c r="CL8145" s="56" t="s">
        <v>1951</v>
      </c>
      <c r="CM8145" s="56" t="s">
        <v>216</v>
      </c>
      <c r="CN8145" s="56" t="s">
        <v>216</v>
      </c>
      <c r="CO8145" s="52"/>
      <c r="CP8145" s="52"/>
      <c r="CQ8145" s="52"/>
      <c r="CR8145" s="52"/>
      <c r="CS8145" s="52"/>
      <c r="CT8145" s="52"/>
      <c r="CU8145" s="33"/>
      <c r="CV8145" s="33"/>
    </row>
    <row r="8146" spans="74:100">
      <c r="BV8146" s="62"/>
      <c r="BW8146" s="62"/>
      <c r="BX8146" s="62"/>
      <c r="BY8146" s="62"/>
      <c r="BZ8146" s="62"/>
      <c r="CA8146" s="62"/>
      <c r="CB8146" s="62"/>
      <c r="CC8146" s="62"/>
      <c r="CD8146" s="62"/>
      <c r="CE8146" s="62"/>
      <c r="CF8146" s="62"/>
      <c r="CL8146" s="56" t="s">
        <v>22151</v>
      </c>
      <c r="CM8146" s="56"/>
      <c r="CN8146" s="56"/>
      <c r="CO8146" s="52"/>
      <c r="CP8146" s="52"/>
      <c r="CQ8146" s="52"/>
      <c r="CR8146" s="52"/>
      <c r="CS8146" s="52"/>
      <c r="CT8146" s="52"/>
      <c r="CU8146" s="33"/>
      <c r="CV8146" s="33"/>
    </row>
    <row r="8147" spans="74:100">
      <c r="BV8147" s="62"/>
      <c r="BW8147" s="62"/>
      <c r="BX8147" s="62"/>
      <c r="BY8147" s="62"/>
      <c r="BZ8147" s="62"/>
      <c r="CA8147" s="62"/>
      <c r="CB8147" s="62"/>
      <c r="CC8147" s="62"/>
      <c r="CD8147" s="62"/>
      <c r="CE8147" s="62"/>
      <c r="CF8147" s="62"/>
      <c r="CL8147" s="56" t="s">
        <v>1952</v>
      </c>
      <c r="CM8147" s="56" t="s">
        <v>214</v>
      </c>
      <c r="CN8147" s="56" t="s">
        <v>214</v>
      </c>
      <c r="CO8147" s="52"/>
      <c r="CP8147" s="52"/>
      <c r="CQ8147" s="52"/>
      <c r="CR8147" s="52"/>
      <c r="CS8147" s="52"/>
      <c r="CT8147" s="52"/>
      <c r="CU8147" s="33"/>
      <c r="CV8147" s="33"/>
    </row>
    <row r="8148" spans="74:100">
      <c r="BV8148" s="62"/>
      <c r="BW8148" s="62"/>
      <c r="BX8148" s="62"/>
      <c r="BY8148" s="62"/>
      <c r="BZ8148" s="62"/>
      <c r="CA8148" s="62"/>
      <c r="CB8148" s="62"/>
      <c r="CC8148" s="62"/>
      <c r="CD8148" s="62"/>
      <c r="CE8148" s="62"/>
      <c r="CF8148" s="62"/>
      <c r="CL8148" s="56" t="s">
        <v>22152</v>
      </c>
      <c r="CM8148" s="56"/>
      <c r="CN8148" s="56"/>
      <c r="CO8148" s="52"/>
      <c r="CP8148" s="52"/>
      <c r="CQ8148" s="52"/>
      <c r="CR8148" s="52"/>
      <c r="CS8148" s="52"/>
      <c r="CT8148" s="52"/>
      <c r="CU8148" s="33"/>
      <c r="CV8148" s="33"/>
    </row>
    <row r="8149" spans="74:100">
      <c r="BV8149" s="62"/>
      <c r="BW8149" s="62"/>
      <c r="BX8149" s="62"/>
      <c r="BY8149" s="62"/>
      <c r="BZ8149" s="62"/>
      <c r="CA8149" s="62"/>
      <c r="CB8149" s="62"/>
      <c r="CC8149" s="62"/>
      <c r="CD8149" s="62"/>
      <c r="CE8149" s="62"/>
      <c r="CF8149" s="62"/>
      <c r="CL8149" s="56" t="s">
        <v>28006</v>
      </c>
      <c r="CM8149" s="56" t="s">
        <v>217</v>
      </c>
      <c r="CN8149" s="56" t="s">
        <v>217</v>
      </c>
      <c r="CO8149" s="52"/>
      <c r="CP8149" s="52"/>
      <c r="CQ8149" s="52"/>
      <c r="CR8149" s="52"/>
      <c r="CS8149" s="52"/>
      <c r="CT8149" s="52"/>
      <c r="CU8149" s="33"/>
      <c r="CV8149" s="33"/>
    </row>
    <row r="8150" spans="74:100">
      <c r="BV8150" s="62"/>
      <c r="BW8150" s="62"/>
      <c r="BX8150" s="62"/>
      <c r="BY8150" s="62"/>
      <c r="BZ8150" s="62"/>
      <c r="CA8150" s="62"/>
      <c r="CB8150" s="62"/>
      <c r="CC8150" s="62"/>
      <c r="CD8150" s="62"/>
      <c r="CE8150" s="62"/>
      <c r="CF8150" s="62"/>
      <c r="CL8150" s="56" t="s">
        <v>28007</v>
      </c>
      <c r="CM8150" s="56"/>
      <c r="CN8150" s="56"/>
      <c r="CO8150" s="52"/>
      <c r="CP8150" s="52"/>
      <c r="CQ8150" s="52"/>
      <c r="CR8150" s="52"/>
      <c r="CS8150" s="52"/>
      <c r="CT8150" s="52"/>
      <c r="CU8150" s="33"/>
      <c r="CV8150" s="33"/>
    </row>
    <row r="8151" spans="74:100">
      <c r="BV8151" s="62"/>
      <c r="BW8151" s="62"/>
      <c r="BX8151" s="62"/>
      <c r="BY8151" s="62"/>
      <c r="BZ8151" s="62"/>
      <c r="CA8151" s="62"/>
      <c r="CB8151" s="62"/>
      <c r="CC8151" s="62"/>
      <c r="CD8151" s="62"/>
      <c r="CE8151" s="62"/>
      <c r="CF8151" s="62"/>
      <c r="CL8151" s="56" t="s">
        <v>5429</v>
      </c>
      <c r="CM8151" s="56" t="s">
        <v>3118</v>
      </c>
      <c r="CN8151" s="56" t="s">
        <v>3118</v>
      </c>
      <c r="CO8151" s="52"/>
      <c r="CP8151" s="52"/>
      <c r="CQ8151" s="52"/>
      <c r="CR8151" s="52"/>
      <c r="CS8151" s="52"/>
      <c r="CT8151" s="52"/>
      <c r="CU8151" s="33"/>
      <c r="CV8151" s="33"/>
    </row>
    <row r="8152" spans="74:100">
      <c r="BV8152" s="62"/>
      <c r="BW8152" s="62"/>
      <c r="BX8152" s="62"/>
      <c r="BY8152" s="62"/>
      <c r="BZ8152" s="62"/>
      <c r="CA8152" s="62"/>
      <c r="CB8152" s="62"/>
      <c r="CC8152" s="62"/>
      <c r="CD8152" s="62"/>
      <c r="CE8152" s="62"/>
      <c r="CF8152" s="62"/>
      <c r="CL8152" s="56" t="s">
        <v>17831</v>
      </c>
      <c r="CM8152" s="56"/>
      <c r="CN8152" s="56"/>
      <c r="CO8152" s="52"/>
      <c r="CP8152" s="52"/>
      <c r="CQ8152" s="52"/>
      <c r="CR8152" s="52"/>
      <c r="CS8152" s="52"/>
      <c r="CT8152" s="52"/>
      <c r="CU8152" s="33"/>
      <c r="CV8152" s="33"/>
    </row>
    <row r="8153" spans="74:100">
      <c r="BV8153" s="62"/>
      <c r="BW8153" s="62"/>
      <c r="BX8153" s="62"/>
      <c r="BY8153" s="62"/>
      <c r="BZ8153" s="62"/>
      <c r="CA8153" s="62"/>
      <c r="CB8153" s="62"/>
      <c r="CC8153" s="62"/>
      <c r="CD8153" s="62"/>
      <c r="CE8153" s="62"/>
      <c r="CF8153" s="62"/>
      <c r="CL8153" s="56" t="s">
        <v>5430</v>
      </c>
      <c r="CM8153" s="56" t="s">
        <v>217</v>
      </c>
      <c r="CN8153" s="56" t="s">
        <v>217</v>
      </c>
      <c r="CO8153" s="52"/>
      <c r="CP8153" s="52"/>
      <c r="CQ8153" s="52"/>
      <c r="CR8153" s="52"/>
      <c r="CS8153" s="52"/>
      <c r="CT8153" s="52"/>
      <c r="CU8153" s="33"/>
      <c r="CV8153" s="33"/>
    </row>
    <row r="8154" spans="74:100">
      <c r="BV8154" s="62"/>
      <c r="BW8154" s="62"/>
      <c r="BX8154" s="62"/>
      <c r="BY8154" s="62"/>
      <c r="BZ8154" s="62"/>
      <c r="CA8154" s="62"/>
      <c r="CB8154" s="62"/>
      <c r="CC8154" s="62"/>
      <c r="CD8154" s="62"/>
      <c r="CE8154" s="62"/>
      <c r="CF8154" s="62"/>
      <c r="CL8154" s="56" t="s">
        <v>22153</v>
      </c>
      <c r="CM8154" s="56"/>
      <c r="CN8154" s="56"/>
      <c r="CO8154" s="52"/>
      <c r="CP8154" s="52"/>
      <c r="CQ8154" s="52"/>
      <c r="CR8154" s="52"/>
      <c r="CS8154" s="52"/>
      <c r="CT8154" s="52"/>
      <c r="CU8154" s="33"/>
      <c r="CV8154" s="33"/>
    </row>
    <row r="8155" spans="74:100">
      <c r="BV8155" s="62"/>
      <c r="BW8155" s="62"/>
      <c r="BX8155" s="62"/>
      <c r="BY8155" s="62"/>
      <c r="BZ8155" s="62"/>
      <c r="CA8155" s="62"/>
      <c r="CB8155" s="62"/>
      <c r="CC8155" s="62"/>
      <c r="CD8155" s="62"/>
      <c r="CE8155" s="62"/>
      <c r="CF8155" s="62"/>
      <c r="CL8155" s="56" t="s">
        <v>5431</v>
      </c>
      <c r="CM8155" s="56" t="s">
        <v>217</v>
      </c>
      <c r="CN8155" s="56" t="s">
        <v>217</v>
      </c>
      <c r="CO8155" s="52"/>
      <c r="CP8155" s="52"/>
      <c r="CQ8155" s="52"/>
      <c r="CR8155" s="52"/>
      <c r="CS8155" s="52"/>
      <c r="CT8155" s="52"/>
      <c r="CU8155" s="33"/>
      <c r="CV8155" s="33"/>
    </row>
    <row r="8156" spans="74:100">
      <c r="BV8156" s="62"/>
      <c r="BW8156" s="62"/>
      <c r="BX8156" s="62"/>
      <c r="BY8156" s="62"/>
      <c r="BZ8156" s="62"/>
      <c r="CA8156" s="62"/>
      <c r="CB8156" s="62"/>
      <c r="CC8156" s="62"/>
      <c r="CD8156" s="62"/>
      <c r="CE8156" s="62"/>
      <c r="CF8156" s="62"/>
      <c r="CL8156" s="56" t="s">
        <v>19248</v>
      </c>
      <c r="CM8156" s="56"/>
      <c r="CN8156" s="56"/>
      <c r="CO8156" s="52"/>
      <c r="CP8156" s="52"/>
      <c r="CQ8156" s="52"/>
      <c r="CR8156" s="52"/>
      <c r="CS8156" s="52"/>
      <c r="CT8156" s="52"/>
      <c r="CU8156" s="33"/>
      <c r="CV8156" s="33"/>
    </row>
    <row r="8157" spans="74:100">
      <c r="BV8157" s="62"/>
      <c r="BW8157" s="62"/>
      <c r="BX8157" s="62"/>
      <c r="BY8157" s="62"/>
      <c r="BZ8157" s="62"/>
      <c r="CA8157" s="62"/>
      <c r="CB8157" s="62"/>
      <c r="CC8157" s="62"/>
      <c r="CD8157" s="62"/>
      <c r="CE8157" s="62"/>
      <c r="CF8157" s="62"/>
      <c r="CL8157" s="56" t="s">
        <v>5432</v>
      </c>
      <c r="CM8157" s="56" t="s">
        <v>3118</v>
      </c>
      <c r="CN8157" s="56" t="s">
        <v>3118</v>
      </c>
      <c r="CO8157" s="52"/>
      <c r="CP8157" s="52"/>
      <c r="CQ8157" s="52"/>
      <c r="CR8157" s="52"/>
      <c r="CS8157" s="52"/>
      <c r="CT8157" s="52"/>
      <c r="CU8157" s="33"/>
      <c r="CV8157" s="33"/>
    </row>
    <row r="8158" spans="74:100">
      <c r="BV8158" s="62"/>
      <c r="BW8158" s="62"/>
      <c r="BX8158" s="62"/>
      <c r="BY8158" s="62"/>
      <c r="BZ8158" s="62"/>
      <c r="CA8158" s="62"/>
      <c r="CB8158" s="62"/>
      <c r="CC8158" s="62"/>
      <c r="CD8158" s="62"/>
      <c r="CE8158" s="62"/>
      <c r="CF8158" s="62"/>
      <c r="CL8158" s="56" t="s">
        <v>19249</v>
      </c>
      <c r="CM8158" s="56"/>
      <c r="CN8158" s="56"/>
      <c r="CO8158" s="52"/>
      <c r="CP8158" s="52"/>
      <c r="CQ8158" s="52"/>
      <c r="CR8158" s="52"/>
      <c r="CS8158" s="52"/>
      <c r="CT8158" s="52"/>
      <c r="CU8158" s="33"/>
      <c r="CV8158" s="33"/>
    </row>
    <row r="8159" spans="74:100">
      <c r="BV8159" s="62"/>
      <c r="BW8159" s="62"/>
      <c r="BX8159" s="62"/>
      <c r="BY8159" s="62"/>
      <c r="BZ8159" s="62"/>
      <c r="CA8159" s="62"/>
      <c r="CB8159" s="62"/>
      <c r="CC8159" s="62"/>
      <c r="CD8159" s="62"/>
      <c r="CE8159" s="62"/>
      <c r="CF8159" s="62"/>
      <c r="CL8159" s="56" t="s">
        <v>1953</v>
      </c>
      <c r="CM8159" s="56" t="s">
        <v>216</v>
      </c>
      <c r="CN8159" s="56" t="s">
        <v>216</v>
      </c>
      <c r="CO8159" s="52"/>
      <c r="CP8159" s="52"/>
      <c r="CQ8159" s="52"/>
      <c r="CR8159" s="52"/>
      <c r="CS8159" s="52"/>
      <c r="CT8159" s="52"/>
      <c r="CU8159" s="33"/>
      <c r="CV8159" s="33"/>
    </row>
    <row r="8160" spans="74:100">
      <c r="BV8160" s="62"/>
      <c r="BW8160" s="62"/>
      <c r="BX8160" s="62"/>
      <c r="BY8160" s="62"/>
      <c r="BZ8160" s="62"/>
      <c r="CA8160" s="62"/>
      <c r="CB8160" s="62"/>
      <c r="CC8160" s="62"/>
      <c r="CD8160" s="62"/>
      <c r="CE8160" s="62"/>
      <c r="CF8160" s="62"/>
      <c r="CL8160" s="56" t="s">
        <v>22154</v>
      </c>
      <c r="CM8160" s="56"/>
      <c r="CN8160" s="56"/>
      <c r="CO8160" s="52"/>
      <c r="CP8160" s="52"/>
      <c r="CQ8160" s="52"/>
      <c r="CR8160" s="52"/>
      <c r="CS8160" s="52"/>
      <c r="CT8160" s="52"/>
      <c r="CU8160" s="33"/>
      <c r="CV8160" s="33"/>
    </row>
    <row r="8161" spans="74:100">
      <c r="BV8161" s="62"/>
      <c r="BW8161" s="62"/>
      <c r="BX8161" s="62"/>
      <c r="BY8161" s="62"/>
      <c r="BZ8161" s="62"/>
      <c r="CA8161" s="62"/>
      <c r="CB8161" s="62"/>
      <c r="CC8161" s="62"/>
      <c r="CD8161" s="62"/>
      <c r="CE8161" s="62"/>
      <c r="CF8161" s="62"/>
      <c r="CL8161" s="56" t="s">
        <v>5433</v>
      </c>
      <c r="CM8161" s="56" t="s">
        <v>216</v>
      </c>
      <c r="CN8161" s="56" t="s">
        <v>216</v>
      </c>
      <c r="CO8161" s="52"/>
      <c r="CP8161" s="52"/>
      <c r="CQ8161" s="52"/>
      <c r="CR8161" s="52"/>
      <c r="CS8161" s="52"/>
      <c r="CT8161" s="52"/>
      <c r="CU8161" s="33"/>
      <c r="CV8161" s="33"/>
    </row>
    <row r="8162" spans="74:100">
      <c r="BV8162" s="62"/>
      <c r="BW8162" s="62"/>
      <c r="BX8162" s="62"/>
      <c r="BY8162" s="62"/>
      <c r="BZ8162" s="62"/>
      <c r="CA8162" s="62"/>
      <c r="CB8162" s="62"/>
      <c r="CC8162" s="62"/>
      <c r="CD8162" s="62"/>
      <c r="CE8162" s="62"/>
      <c r="CF8162" s="62"/>
      <c r="CL8162" s="56" t="s">
        <v>22155</v>
      </c>
      <c r="CM8162" s="56"/>
      <c r="CN8162" s="56"/>
      <c r="CO8162" s="52"/>
      <c r="CP8162" s="52"/>
      <c r="CQ8162" s="52"/>
      <c r="CR8162" s="52"/>
      <c r="CS8162" s="52"/>
      <c r="CT8162" s="52"/>
      <c r="CU8162" s="33"/>
      <c r="CV8162" s="33"/>
    </row>
    <row r="8163" spans="74:100">
      <c r="BV8163" s="62"/>
      <c r="BW8163" s="62"/>
      <c r="BX8163" s="62"/>
      <c r="BY8163" s="62"/>
      <c r="BZ8163" s="62"/>
      <c r="CA8163" s="62"/>
      <c r="CB8163" s="62"/>
      <c r="CC8163" s="62"/>
      <c r="CD8163" s="62"/>
      <c r="CE8163" s="62"/>
      <c r="CF8163" s="62"/>
      <c r="CL8163" s="56" t="s">
        <v>5434</v>
      </c>
      <c r="CM8163" s="56" t="s">
        <v>215</v>
      </c>
      <c r="CN8163" s="56" t="s">
        <v>215</v>
      </c>
      <c r="CO8163" s="52"/>
      <c r="CP8163" s="52"/>
      <c r="CQ8163" s="52"/>
      <c r="CR8163" s="52"/>
      <c r="CS8163" s="52"/>
      <c r="CT8163" s="52"/>
      <c r="CU8163" s="33"/>
      <c r="CV8163" s="33"/>
    </row>
    <row r="8164" spans="74:100">
      <c r="BV8164" s="62"/>
      <c r="BW8164" s="62"/>
      <c r="BX8164" s="62"/>
      <c r="BY8164" s="62"/>
      <c r="BZ8164" s="62"/>
      <c r="CA8164" s="62"/>
      <c r="CB8164" s="62"/>
      <c r="CC8164" s="62"/>
      <c r="CD8164" s="62"/>
      <c r="CE8164" s="62"/>
      <c r="CF8164" s="62"/>
      <c r="CL8164" s="56" t="s">
        <v>22156</v>
      </c>
      <c r="CM8164" s="56"/>
      <c r="CN8164" s="56"/>
      <c r="CO8164" s="52"/>
      <c r="CP8164" s="52"/>
      <c r="CQ8164" s="52"/>
      <c r="CR8164" s="52"/>
      <c r="CS8164" s="52"/>
      <c r="CT8164" s="52"/>
      <c r="CU8164" s="33"/>
      <c r="CV8164" s="33"/>
    </row>
    <row r="8165" spans="74:100">
      <c r="BV8165" s="62"/>
      <c r="BW8165" s="62"/>
      <c r="BX8165" s="62"/>
      <c r="BY8165" s="62"/>
      <c r="BZ8165" s="62"/>
      <c r="CA8165" s="62"/>
      <c r="CB8165" s="62"/>
      <c r="CC8165" s="62"/>
      <c r="CD8165" s="62"/>
      <c r="CE8165" s="62"/>
      <c r="CF8165" s="62"/>
      <c r="CL8165" s="56" t="s">
        <v>5435</v>
      </c>
      <c r="CM8165" s="56" t="s">
        <v>213</v>
      </c>
      <c r="CN8165" s="56" t="s">
        <v>213</v>
      </c>
      <c r="CO8165" s="52"/>
      <c r="CP8165" s="52"/>
      <c r="CQ8165" s="52"/>
      <c r="CR8165" s="52"/>
      <c r="CS8165" s="52"/>
      <c r="CT8165" s="52"/>
      <c r="CU8165" s="33"/>
      <c r="CV8165" s="33"/>
    </row>
    <row r="8166" spans="74:100">
      <c r="BV8166" s="62"/>
      <c r="BW8166" s="62"/>
      <c r="BX8166" s="62"/>
      <c r="BY8166" s="62"/>
      <c r="BZ8166" s="62"/>
      <c r="CA8166" s="62"/>
      <c r="CB8166" s="62"/>
      <c r="CC8166" s="62"/>
      <c r="CD8166" s="62"/>
      <c r="CE8166" s="62"/>
      <c r="CF8166" s="62"/>
      <c r="CL8166" s="56" t="s">
        <v>22157</v>
      </c>
      <c r="CM8166" s="56"/>
      <c r="CN8166" s="56"/>
      <c r="CO8166" s="52"/>
      <c r="CP8166" s="52"/>
      <c r="CQ8166" s="52"/>
      <c r="CR8166" s="52"/>
      <c r="CS8166" s="52"/>
      <c r="CT8166" s="52"/>
      <c r="CU8166" s="33"/>
      <c r="CV8166" s="33"/>
    </row>
    <row r="8167" spans="74:100">
      <c r="BV8167" s="62"/>
      <c r="BW8167" s="62"/>
      <c r="BX8167" s="62"/>
      <c r="BY8167" s="62"/>
      <c r="BZ8167" s="62"/>
      <c r="CA8167" s="62"/>
      <c r="CB8167" s="62"/>
      <c r="CC8167" s="62"/>
      <c r="CD8167" s="62"/>
      <c r="CE8167" s="62"/>
      <c r="CF8167" s="62"/>
      <c r="CL8167" s="56" t="s">
        <v>5436</v>
      </c>
      <c r="CM8167" s="56" t="s">
        <v>3118</v>
      </c>
      <c r="CN8167" s="56" t="s">
        <v>3118</v>
      </c>
      <c r="CO8167" s="52"/>
      <c r="CP8167" s="52"/>
      <c r="CQ8167" s="52"/>
      <c r="CR8167" s="52"/>
      <c r="CS8167" s="52"/>
      <c r="CT8167" s="52"/>
      <c r="CU8167" s="33"/>
      <c r="CV8167" s="33"/>
    </row>
    <row r="8168" spans="74:100">
      <c r="BV8168" s="62"/>
      <c r="BW8168" s="62"/>
      <c r="BX8168" s="62"/>
      <c r="BY8168" s="62"/>
      <c r="BZ8168" s="62"/>
      <c r="CA8168" s="62"/>
      <c r="CB8168" s="62"/>
      <c r="CC8168" s="62"/>
      <c r="CD8168" s="62"/>
      <c r="CE8168" s="62"/>
      <c r="CF8168" s="62"/>
      <c r="CL8168" s="56" t="s">
        <v>19250</v>
      </c>
      <c r="CM8168" s="56"/>
      <c r="CN8168" s="56"/>
      <c r="CO8168" s="52"/>
      <c r="CP8168" s="52"/>
      <c r="CQ8168" s="52"/>
      <c r="CR8168" s="52"/>
      <c r="CS8168" s="52"/>
      <c r="CT8168" s="52"/>
      <c r="CU8168" s="33"/>
      <c r="CV8168" s="33"/>
    </row>
    <row r="8169" spans="74:100">
      <c r="BV8169" s="62"/>
      <c r="BW8169" s="62"/>
      <c r="BX8169" s="62"/>
      <c r="BY8169" s="62"/>
      <c r="BZ8169" s="62"/>
      <c r="CA8169" s="62"/>
      <c r="CB8169" s="62"/>
      <c r="CC8169" s="62"/>
      <c r="CD8169" s="62"/>
      <c r="CE8169" s="62"/>
      <c r="CF8169" s="62"/>
      <c r="CL8169" s="56" t="s">
        <v>5437</v>
      </c>
      <c r="CM8169" s="56" t="s">
        <v>217</v>
      </c>
      <c r="CN8169" s="56" t="s">
        <v>217</v>
      </c>
      <c r="CO8169" s="52"/>
      <c r="CP8169" s="52"/>
      <c r="CQ8169" s="52"/>
      <c r="CR8169" s="52"/>
      <c r="CS8169" s="52"/>
      <c r="CT8169" s="52"/>
      <c r="CU8169" s="33"/>
      <c r="CV8169" s="33"/>
    </row>
    <row r="8170" spans="74:100">
      <c r="BV8170" s="62"/>
      <c r="BW8170" s="62"/>
      <c r="BX8170" s="62"/>
      <c r="BY8170" s="62"/>
      <c r="BZ8170" s="62"/>
      <c r="CA8170" s="62"/>
      <c r="CB8170" s="62"/>
      <c r="CC8170" s="62"/>
      <c r="CD8170" s="62"/>
      <c r="CE8170" s="62"/>
      <c r="CF8170" s="62"/>
      <c r="CL8170" s="56" t="s">
        <v>19251</v>
      </c>
      <c r="CM8170" s="56"/>
      <c r="CN8170" s="56"/>
      <c r="CO8170" s="52"/>
      <c r="CP8170" s="52"/>
      <c r="CQ8170" s="52"/>
      <c r="CR8170" s="52"/>
      <c r="CS8170" s="52"/>
      <c r="CT8170" s="52"/>
      <c r="CU8170" s="33"/>
      <c r="CV8170" s="33"/>
    </row>
    <row r="8171" spans="74:100">
      <c r="BV8171" s="62"/>
      <c r="BW8171" s="62"/>
      <c r="BX8171" s="62"/>
      <c r="BY8171" s="62"/>
      <c r="BZ8171" s="62"/>
      <c r="CA8171" s="62"/>
      <c r="CB8171" s="62"/>
      <c r="CC8171" s="62"/>
      <c r="CD8171" s="62"/>
      <c r="CE8171" s="62"/>
      <c r="CF8171" s="62"/>
      <c r="CL8171" s="56" t="s">
        <v>5438</v>
      </c>
      <c r="CM8171" s="56" t="s">
        <v>3118</v>
      </c>
      <c r="CN8171" s="56" t="s">
        <v>3118</v>
      </c>
      <c r="CO8171" s="52"/>
      <c r="CP8171" s="52"/>
      <c r="CQ8171" s="52"/>
      <c r="CR8171" s="52"/>
      <c r="CS8171" s="52"/>
      <c r="CT8171" s="52"/>
      <c r="CU8171" s="33"/>
      <c r="CV8171" s="33"/>
    </row>
    <row r="8172" spans="74:100">
      <c r="BV8172" s="62"/>
      <c r="BW8172" s="62"/>
      <c r="BX8172" s="62"/>
      <c r="BY8172" s="62"/>
      <c r="BZ8172" s="62"/>
      <c r="CA8172" s="62"/>
      <c r="CB8172" s="62"/>
      <c r="CC8172" s="62"/>
      <c r="CD8172" s="62"/>
      <c r="CE8172" s="62"/>
      <c r="CF8172" s="62"/>
      <c r="CL8172" s="56" t="s">
        <v>20569</v>
      </c>
      <c r="CM8172" s="56"/>
      <c r="CN8172" s="56"/>
      <c r="CO8172" s="52"/>
      <c r="CP8172" s="52"/>
      <c r="CQ8172" s="52"/>
      <c r="CR8172" s="52"/>
      <c r="CS8172" s="52"/>
      <c r="CT8172" s="52"/>
      <c r="CU8172" s="33"/>
      <c r="CV8172" s="33"/>
    </row>
    <row r="8173" spans="74:100">
      <c r="BV8173" s="62"/>
      <c r="BW8173" s="62"/>
      <c r="BX8173" s="62"/>
      <c r="BY8173" s="62"/>
      <c r="BZ8173" s="62"/>
      <c r="CA8173" s="62"/>
      <c r="CB8173" s="62"/>
      <c r="CC8173" s="62"/>
      <c r="CD8173" s="62"/>
      <c r="CE8173" s="62"/>
      <c r="CF8173" s="62"/>
      <c r="CL8173" s="56" t="s">
        <v>5439</v>
      </c>
      <c r="CM8173" s="56" t="s">
        <v>217</v>
      </c>
      <c r="CN8173" s="56" t="s">
        <v>217</v>
      </c>
      <c r="CO8173" s="52"/>
      <c r="CP8173" s="52"/>
      <c r="CQ8173" s="52"/>
      <c r="CR8173" s="52"/>
      <c r="CS8173" s="52"/>
      <c r="CT8173" s="52"/>
      <c r="CU8173" s="33"/>
      <c r="CV8173" s="33"/>
    </row>
    <row r="8174" spans="74:100">
      <c r="BV8174" s="62"/>
      <c r="BW8174" s="62"/>
      <c r="BX8174" s="62"/>
      <c r="BY8174" s="62"/>
      <c r="BZ8174" s="62"/>
      <c r="CA8174" s="62"/>
      <c r="CB8174" s="62"/>
      <c r="CC8174" s="62"/>
      <c r="CD8174" s="62"/>
      <c r="CE8174" s="62"/>
      <c r="CF8174" s="62"/>
      <c r="CL8174" s="56" t="s">
        <v>20570</v>
      </c>
      <c r="CM8174" s="56"/>
      <c r="CN8174" s="56"/>
      <c r="CO8174" s="52"/>
      <c r="CP8174" s="52"/>
      <c r="CQ8174" s="52"/>
      <c r="CR8174" s="52"/>
      <c r="CS8174" s="52"/>
      <c r="CT8174" s="52"/>
      <c r="CU8174" s="33"/>
      <c r="CV8174" s="33"/>
    </row>
    <row r="8175" spans="74:100">
      <c r="BV8175" s="62"/>
      <c r="BW8175" s="62"/>
      <c r="BX8175" s="62"/>
      <c r="BY8175" s="62"/>
      <c r="BZ8175" s="62"/>
      <c r="CA8175" s="62"/>
      <c r="CB8175" s="62"/>
      <c r="CC8175" s="62"/>
      <c r="CD8175" s="62"/>
      <c r="CE8175" s="62"/>
      <c r="CF8175" s="62"/>
      <c r="CL8175" s="56" t="s">
        <v>22158</v>
      </c>
      <c r="CM8175" s="56" t="s">
        <v>214</v>
      </c>
      <c r="CN8175" s="56" t="s">
        <v>214</v>
      </c>
      <c r="CO8175" s="52"/>
      <c r="CP8175" s="52"/>
      <c r="CQ8175" s="52"/>
      <c r="CR8175" s="52"/>
      <c r="CS8175" s="52"/>
      <c r="CT8175" s="52"/>
      <c r="CU8175" s="33"/>
      <c r="CV8175" s="33"/>
    </row>
    <row r="8176" spans="74:100">
      <c r="BV8176" s="62"/>
      <c r="BW8176" s="62"/>
      <c r="BX8176" s="62"/>
      <c r="BY8176" s="62"/>
      <c r="BZ8176" s="62"/>
      <c r="CA8176" s="62"/>
      <c r="CB8176" s="62"/>
      <c r="CC8176" s="62"/>
      <c r="CD8176" s="62"/>
      <c r="CE8176" s="62"/>
      <c r="CF8176" s="62"/>
      <c r="CL8176" s="56" t="s">
        <v>22159</v>
      </c>
      <c r="CM8176" s="56"/>
      <c r="CN8176" s="56"/>
      <c r="CO8176" s="52"/>
      <c r="CP8176" s="52"/>
      <c r="CQ8176" s="52"/>
      <c r="CR8176" s="52"/>
      <c r="CS8176" s="52"/>
      <c r="CT8176" s="52"/>
      <c r="CU8176" s="33"/>
      <c r="CV8176" s="33"/>
    </row>
    <row r="8177" spans="74:100">
      <c r="BV8177" s="62"/>
      <c r="BW8177" s="62"/>
      <c r="BX8177" s="62"/>
      <c r="BY8177" s="62"/>
      <c r="BZ8177" s="62"/>
      <c r="CA8177" s="62"/>
      <c r="CB8177" s="62"/>
      <c r="CC8177" s="62"/>
      <c r="CD8177" s="62"/>
      <c r="CE8177" s="62"/>
      <c r="CF8177" s="62"/>
      <c r="CL8177" s="56" t="s">
        <v>1955</v>
      </c>
      <c r="CM8177" s="56" t="s">
        <v>215</v>
      </c>
      <c r="CN8177" s="56" t="s">
        <v>215</v>
      </c>
      <c r="CO8177" s="52"/>
      <c r="CP8177" s="52"/>
      <c r="CQ8177" s="52"/>
      <c r="CR8177" s="52"/>
      <c r="CS8177" s="52"/>
      <c r="CT8177" s="52"/>
      <c r="CU8177" s="33"/>
      <c r="CV8177" s="33"/>
    </row>
    <row r="8178" spans="74:100">
      <c r="BV8178" s="62"/>
      <c r="BW8178" s="62"/>
      <c r="BX8178" s="62"/>
      <c r="BY8178" s="62"/>
      <c r="BZ8178" s="62"/>
      <c r="CA8178" s="62"/>
      <c r="CB8178" s="62"/>
      <c r="CC8178" s="62"/>
      <c r="CD8178" s="62"/>
      <c r="CE8178" s="62"/>
      <c r="CF8178" s="62"/>
      <c r="CL8178" s="56" t="s">
        <v>22160</v>
      </c>
      <c r="CM8178" s="56"/>
      <c r="CN8178" s="56"/>
      <c r="CO8178" s="52"/>
      <c r="CP8178" s="52"/>
      <c r="CQ8178" s="52"/>
      <c r="CR8178" s="52"/>
      <c r="CS8178" s="52"/>
      <c r="CT8178" s="52"/>
      <c r="CU8178" s="33"/>
      <c r="CV8178" s="33"/>
    </row>
    <row r="8179" spans="74:100">
      <c r="BV8179" s="62"/>
      <c r="BW8179" s="62"/>
      <c r="BX8179" s="62"/>
      <c r="BY8179" s="62"/>
      <c r="BZ8179" s="62"/>
      <c r="CA8179" s="62"/>
      <c r="CB8179" s="62"/>
      <c r="CC8179" s="62"/>
      <c r="CD8179" s="62"/>
      <c r="CE8179" s="62"/>
      <c r="CF8179" s="62"/>
      <c r="CL8179" s="56" t="s">
        <v>5441</v>
      </c>
      <c r="CM8179" s="56" t="s">
        <v>3118</v>
      </c>
      <c r="CN8179" s="56" t="s">
        <v>3118</v>
      </c>
      <c r="CO8179" s="52"/>
      <c r="CP8179" s="52"/>
      <c r="CQ8179" s="52"/>
      <c r="CR8179" s="52"/>
      <c r="CS8179" s="52"/>
      <c r="CT8179" s="52"/>
      <c r="CU8179" s="33"/>
      <c r="CV8179" s="33"/>
    </row>
    <row r="8180" spans="74:100">
      <c r="BV8180" s="62"/>
      <c r="BW8180" s="62"/>
      <c r="BX8180" s="62"/>
      <c r="BY8180" s="62"/>
      <c r="BZ8180" s="62"/>
      <c r="CA8180" s="62"/>
      <c r="CB8180" s="62"/>
      <c r="CC8180" s="62"/>
      <c r="CD8180" s="62"/>
      <c r="CE8180" s="62"/>
      <c r="CF8180" s="62"/>
      <c r="CL8180" s="56" t="s">
        <v>19252</v>
      </c>
      <c r="CM8180" s="56"/>
      <c r="CN8180" s="56"/>
      <c r="CO8180" s="52"/>
      <c r="CP8180" s="52"/>
      <c r="CQ8180" s="52"/>
      <c r="CR8180" s="52"/>
      <c r="CS8180" s="52"/>
      <c r="CT8180" s="52"/>
      <c r="CU8180" s="33"/>
      <c r="CV8180" s="33"/>
    </row>
    <row r="8181" spans="74:100">
      <c r="BV8181" s="62"/>
      <c r="BW8181" s="62"/>
      <c r="BX8181" s="62"/>
      <c r="BY8181" s="62"/>
      <c r="BZ8181" s="62"/>
      <c r="CA8181" s="62"/>
      <c r="CB8181" s="62"/>
      <c r="CC8181" s="62"/>
      <c r="CD8181" s="62"/>
      <c r="CE8181" s="62"/>
      <c r="CF8181" s="62"/>
      <c r="CL8181" s="56" t="s">
        <v>28008</v>
      </c>
      <c r="CM8181" s="56" t="s">
        <v>217</v>
      </c>
      <c r="CN8181" s="56" t="s">
        <v>217</v>
      </c>
      <c r="CO8181" s="52"/>
      <c r="CP8181" s="52"/>
      <c r="CQ8181" s="52"/>
      <c r="CR8181" s="52"/>
      <c r="CS8181" s="52"/>
      <c r="CT8181" s="52"/>
      <c r="CU8181" s="33"/>
      <c r="CV8181" s="33"/>
    </row>
    <row r="8182" spans="74:100">
      <c r="BV8182" s="62"/>
      <c r="BW8182" s="62"/>
      <c r="BX8182" s="62"/>
      <c r="BY8182" s="62"/>
      <c r="BZ8182" s="62"/>
      <c r="CA8182" s="62"/>
      <c r="CB8182" s="62"/>
      <c r="CC8182" s="62"/>
      <c r="CD8182" s="62"/>
      <c r="CE8182" s="62"/>
      <c r="CF8182" s="62"/>
      <c r="CL8182" s="56" t="s">
        <v>28009</v>
      </c>
      <c r="CM8182" s="56"/>
      <c r="CN8182" s="56"/>
      <c r="CO8182" s="52"/>
      <c r="CP8182" s="52"/>
      <c r="CQ8182" s="52"/>
      <c r="CR8182" s="52"/>
      <c r="CS8182" s="52"/>
      <c r="CT8182" s="52"/>
      <c r="CU8182" s="33"/>
      <c r="CV8182" s="33"/>
    </row>
    <row r="8183" spans="74:100">
      <c r="BV8183" s="62"/>
      <c r="BW8183" s="62"/>
      <c r="BX8183" s="62"/>
      <c r="BY8183" s="62"/>
      <c r="BZ8183" s="62"/>
      <c r="CA8183" s="62"/>
      <c r="CB8183" s="62"/>
      <c r="CC8183" s="62"/>
      <c r="CD8183" s="62"/>
      <c r="CE8183" s="62"/>
      <c r="CF8183" s="62"/>
      <c r="CL8183" s="56" t="s">
        <v>5442</v>
      </c>
      <c r="CM8183" s="56" t="s">
        <v>217</v>
      </c>
      <c r="CN8183" s="56" t="s">
        <v>217</v>
      </c>
      <c r="CO8183" s="52"/>
      <c r="CP8183" s="52"/>
      <c r="CQ8183" s="52"/>
      <c r="CR8183" s="52"/>
      <c r="CS8183" s="52"/>
      <c r="CT8183" s="52"/>
      <c r="CU8183" s="33"/>
      <c r="CV8183" s="33"/>
    </row>
    <row r="8184" spans="74:100">
      <c r="BV8184" s="62"/>
      <c r="BW8184" s="62"/>
      <c r="BX8184" s="62"/>
      <c r="BY8184" s="62"/>
      <c r="BZ8184" s="62"/>
      <c r="CA8184" s="62"/>
      <c r="CB8184" s="62"/>
      <c r="CC8184" s="62"/>
      <c r="CD8184" s="62"/>
      <c r="CE8184" s="62"/>
      <c r="CF8184" s="62"/>
      <c r="CL8184" s="56" t="s">
        <v>19253</v>
      </c>
      <c r="CM8184" s="56"/>
      <c r="CN8184" s="56"/>
      <c r="CO8184" s="52"/>
      <c r="CP8184" s="52"/>
      <c r="CQ8184" s="52"/>
      <c r="CR8184" s="52"/>
      <c r="CS8184" s="52"/>
      <c r="CT8184" s="52"/>
      <c r="CU8184" s="33"/>
      <c r="CV8184" s="33"/>
    </row>
    <row r="8185" spans="74:100">
      <c r="BV8185" s="62"/>
      <c r="BW8185" s="62"/>
      <c r="BX8185" s="62"/>
      <c r="BY8185" s="62"/>
      <c r="BZ8185" s="62"/>
      <c r="CA8185" s="62"/>
      <c r="CB8185" s="62"/>
      <c r="CC8185" s="62"/>
      <c r="CD8185" s="62"/>
      <c r="CE8185" s="62"/>
      <c r="CF8185" s="62"/>
      <c r="CL8185" s="56" t="s">
        <v>5443</v>
      </c>
      <c r="CM8185" s="56" t="s">
        <v>3118</v>
      </c>
      <c r="CN8185" s="56" t="s">
        <v>3118</v>
      </c>
      <c r="CO8185" s="52"/>
      <c r="CP8185" s="52"/>
      <c r="CQ8185" s="52"/>
      <c r="CR8185" s="52"/>
      <c r="CS8185" s="52"/>
      <c r="CT8185" s="52"/>
      <c r="CU8185" s="33"/>
      <c r="CV8185" s="33"/>
    </row>
    <row r="8186" spans="74:100">
      <c r="BV8186" s="62"/>
      <c r="BW8186" s="62"/>
      <c r="BX8186" s="62"/>
      <c r="BY8186" s="62"/>
      <c r="BZ8186" s="62"/>
      <c r="CA8186" s="62"/>
      <c r="CB8186" s="62"/>
      <c r="CC8186" s="62"/>
      <c r="CD8186" s="62"/>
      <c r="CE8186" s="62"/>
      <c r="CF8186" s="62"/>
      <c r="CL8186" s="56" t="s">
        <v>19254</v>
      </c>
      <c r="CM8186" s="56"/>
      <c r="CN8186" s="56"/>
      <c r="CO8186" s="52"/>
      <c r="CP8186" s="52"/>
      <c r="CQ8186" s="52"/>
      <c r="CR8186" s="52"/>
      <c r="CS8186" s="52"/>
      <c r="CT8186" s="52"/>
      <c r="CU8186" s="33"/>
      <c r="CV8186" s="33"/>
    </row>
    <row r="8187" spans="74:100">
      <c r="BV8187" s="62"/>
      <c r="BW8187" s="62"/>
      <c r="BX8187" s="62"/>
      <c r="BY8187" s="62"/>
      <c r="BZ8187" s="62"/>
      <c r="CA8187" s="62"/>
      <c r="CB8187" s="62"/>
      <c r="CC8187" s="62"/>
      <c r="CD8187" s="62"/>
      <c r="CE8187" s="62"/>
      <c r="CF8187" s="62"/>
      <c r="CL8187" s="56" t="s">
        <v>5444</v>
      </c>
      <c r="CM8187" s="56" t="s">
        <v>217</v>
      </c>
      <c r="CN8187" s="56" t="s">
        <v>217</v>
      </c>
      <c r="CO8187" s="52"/>
      <c r="CP8187" s="52"/>
      <c r="CQ8187" s="52"/>
      <c r="CR8187" s="52"/>
      <c r="CS8187" s="52"/>
      <c r="CT8187" s="52"/>
      <c r="CU8187" s="33"/>
      <c r="CV8187" s="33"/>
    </row>
    <row r="8188" spans="74:100">
      <c r="BV8188" s="62"/>
      <c r="BW8188" s="62"/>
      <c r="BX8188" s="62"/>
      <c r="BY8188" s="62"/>
      <c r="BZ8188" s="62"/>
      <c r="CA8188" s="62"/>
      <c r="CB8188" s="62"/>
      <c r="CC8188" s="62"/>
      <c r="CD8188" s="62"/>
      <c r="CE8188" s="62"/>
      <c r="CF8188" s="62"/>
      <c r="CL8188" s="56" t="s">
        <v>19255</v>
      </c>
      <c r="CM8188" s="56"/>
      <c r="CN8188" s="56"/>
      <c r="CO8188" s="52"/>
      <c r="CP8188" s="52"/>
      <c r="CQ8188" s="52"/>
      <c r="CR8188" s="52"/>
      <c r="CS8188" s="52"/>
      <c r="CT8188" s="52"/>
      <c r="CU8188" s="33"/>
      <c r="CV8188" s="33"/>
    </row>
    <row r="8189" spans="74:100">
      <c r="BV8189" s="62"/>
      <c r="BW8189" s="62"/>
      <c r="BX8189" s="62"/>
      <c r="BY8189" s="62"/>
      <c r="BZ8189" s="62"/>
      <c r="CA8189" s="62"/>
      <c r="CB8189" s="62"/>
      <c r="CC8189" s="62"/>
      <c r="CD8189" s="62"/>
      <c r="CE8189" s="62"/>
      <c r="CF8189" s="62"/>
      <c r="CL8189" s="56" t="s">
        <v>5445</v>
      </c>
      <c r="CM8189" s="56" t="s">
        <v>217</v>
      </c>
      <c r="CN8189" s="56" t="s">
        <v>217</v>
      </c>
      <c r="CO8189" s="52"/>
      <c r="CP8189" s="52"/>
      <c r="CQ8189" s="52"/>
      <c r="CR8189" s="52"/>
      <c r="CS8189" s="52"/>
      <c r="CT8189" s="52"/>
      <c r="CU8189" s="33"/>
      <c r="CV8189" s="33"/>
    </row>
    <row r="8190" spans="74:100">
      <c r="BV8190" s="62"/>
      <c r="BW8190" s="62"/>
      <c r="BX8190" s="62"/>
      <c r="BY8190" s="62"/>
      <c r="BZ8190" s="62"/>
      <c r="CA8190" s="62"/>
      <c r="CB8190" s="62"/>
      <c r="CC8190" s="62"/>
      <c r="CD8190" s="62"/>
      <c r="CE8190" s="62"/>
      <c r="CF8190" s="62"/>
      <c r="CL8190" s="56" t="s">
        <v>19256</v>
      </c>
      <c r="CM8190" s="56"/>
      <c r="CN8190" s="56"/>
      <c r="CO8190" s="52"/>
      <c r="CP8190" s="52"/>
      <c r="CQ8190" s="52"/>
      <c r="CR8190" s="52"/>
      <c r="CS8190" s="52"/>
      <c r="CT8190" s="52"/>
      <c r="CU8190" s="33"/>
      <c r="CV8190" s="33"/>
    </row>
    <row r="8191" spans="74:100">
      <c r="BV8191" s="62"/>
      <c r="BW8191" s="62"/>
      <c r="BX8191" s="62"/>
      <c r="BY8191" s="62"/>
      <c r="BZ8191" s="62"/>
      <c r="CA8191" s="62"/>
      <c r="CB8191" s="62"/>
      <c r="CC8191" s="62"/>
      <c r="CD8191" s="62"/>
      <c r="CE8191" s="62"/>
      <c r="CF8191" s="62"/>
      <c r="CL8191" s="56" t="s">
        <v>5446</v>
      </c>
      <c r="CM8191" s="56" t="s">
        <v>217</v>
      </c>
      <c r="CN8191" s="56" t="s">
        <v>217</v>
      </c>
      <c r="CO8191" s="52"/>
      <c r="CP8191" s="52"/>
      <c r="CQ8191" s="52"/>
      <c r="CR8191" s="52"/>
      <c r="CS8191" s="52"/>
      <c r="CT8191" s="52"/>
      <c r="CU8191" s="33"/>
      <c r="CV8191" s="33"/>
    </row>
    <row r="8192" spans="74:100">
      <c r="BV8192" s="62"/>
      <c r="BW8192" s="62"/>
      <c r="BX8192" s="62"/>
      <c r="BY8192" s="62"/>
      <c r="BZ8192" s="62"/>
      <c r="CA8192" s="62"/>
      <c r="CB8192" s="62"/>
      <c r="CC8192" s="62"/>
      <c r="CD8192" s="62"/>
      <c r="CE8192" s="62"/>
      <c r="CF8192" s="62"/>
      <c r="CL8192" s="56" t="s">
        <v>19257</v>
      </c>
      <c r="CM8192" s="56"/>
      <c r="CN8192" s="56"/>
      <c r="CO8192" s="52"/>
      <c r="CP8192" s="52"/>
      <c r="CQ8192" s="52"/>
      <c r="CR8192" s="52"/>
      <c r="CS8192" s="52"/>
      <c r="CT8192" s="52"/>
      <c r="CU8192" s="33"/>
      <c r="CV8192" s="33"/>
    </row>
    <row r="8193" spans="74:100">
      <c r="BV8193" s="62"/>
      <c r="BW8193" s="62"/>
      <c r="BX8193" s="62"/>
      <c r="BY8193" s="62"/>
      <c r="BZ8193" s="62"/>
      <c r="CA8193" s="62"/>
      <c r="CB8193" s="62"/>
      <c r="CC8193" s="62"/>
      <c r="CD8193" s="62"/>
      <c r="CE8193" s="62"/>
      <c r="CF8193" s="62"/>
      <c r="CL8193" s="56" t="s">
        <v>5447</v>
      </c>
      <c r="CM8193" s="56" t="s">
        <v>217</v>
      </c>
      <c r="CN8193" s="56" t="s">
        <v>217</v>
      </c>
      <c r="CO8193" s="52"/>
      <c r="CP8193" s="52"/>
      <c r="CQ8193" s="52"/>
      <c r="CR8193" s="52"/>
      <c r="CS8193" s="52"/>
      <c r="CT8193" s="52"/>
      <c r="CU8193" s="33"/>
      <c r="CV8193" s="33"/>
    </row>
    <row r="8194" spans="74:100">
      <c r="BV8194" s="62"/>
      <c r="BW8194" s="62"/>
      <c r="BX8194" s="62"/>
      <c r="BY8194" s="62"/>
      <c r="BZ8194" s="62"/>
      <c r="CA8194" s="62"/>
      <c r="CB8194" s="62"/>
      <c r="CC8194" s="62"/>
      <c r="CD8194" s="62"/>
      <c r="CE8194" s="62"/>
      <c r="CF8194" s="62"/>
      <c r="CL8194" s="56" t="s">
        <v>19258</v>
      </c>
      <c r="CM8194" s="56"/>
      <c r="CN8194" s="56"/>
      <c r="CO8194" s="52"/>
      <c r="CP8194" s="52"/>
      <c r="CQ8194" s="52"/>
      <c r="CR8194" s="52"/>
      <c r="CS8194" s="52"/>
      <c r="CT8194" s="52"/>
      <c r="CU8194" s="33"/>
      <c r="CV8194" s="33"/>
    </row>
    <row r="8195" spans="74:100">
      <c r="BV8195" s="62"/>
      <c r="BW8195" s="62"/>
      <c r="BX8195" s="62"/>
      <c r="BY8195" s="62"/>
      <c r="BZ8195" s="62"/>
      <c r="CA8195" s="62"/>
      <c r="CB8195" s="62"/>
      <c r="CC8195" s="62"/>
      <c r="CD8195" s="62"/>
      <c r="CE8195" s="62"/>
      <c r="CF8195" s="62"/>
      <c r="CL8195" s="56" t="s">
        <v>28010</v>
      </c>
      <c r="CM8195" s="56" t="s">
        <v>217</v>
      </c>
      <c r="CN8195" s="56" t="s">
        <v>217</v>
      </c>
      <c r="CO8195" s="52"/>
      <c r="CP8195" s="52"/>
      <c r="CQ8195" s="52"/>
      <c r="CR8195" s="52"/>
      <c r="CS8195" s="52"/>
      <c r="CT8195" s="52"/>
      <c r="CU8195" s="33"/>
      <c r="CV8195" s="33"/>
    </row>
    <row r="8196" spans="74:100">
      <c r="BV8196" s="62"/>
      <c r="BW8196" s="62"/>
      <c r="BX8196" s="62"/>
      <c r="BY8196" s="62"/>
      <c r="BZ8196" s="62"/>
      <c r="CA8196" s="62"/>
      <c r="CB8196" s="62"/>
      <c r="CC8196" s="62"/>
      <c r="CD8196" s="62"/>
      <c r="CE8196" s="62"/>
      <c r="CF8196" s="62"/>
      <c r="CL8196" s="56" t="s">
        <v>28011</v>
      </c>
      <c r="CM8196" s="56"/>
      <c r="CN8196" s="56"/>
      <c r="CO8196" s="52"/>
      <c r="CP8196" s="52"/>
      <c r="CQ8196" s="52"/>
      <c r="CR8196" s="52"/>
      <c r="CS8196" s="52"/>
      <c r="CT8196" s="52"/>
      <c r="CU8196" s="33"/>
      <c r="CV8196" s="33"/>
    </row>
    <row r="8197" spans="74:100">
      <c r="BV8197" s="62"/>
      <c r="BW8197" s="62"/>
      <c r="BX8197" s="62"/>
      <c r="BY8197" s="62"/>
      <c r="BZ8197" s="62"/>
      <c r="CA8197" s="62"/>
      <c r="CB8197" s="62"/>
      <c r="CC8197" s="62"/>
      <c r="CD8197" s="62"/>
      <c r="CE8197" s="62"/>
      <c r="CF8197" s="62"/>
      <c r="CL8197" s="56" t="s">
        <v>5448</v>
      </c>
      <c r="CM8197" s="56" t="s">
        <v>217</v>
      </c>
      <c r="CN8197" s="56" t="s">
        <v>217</v>
      </c>
      <c r="CO8197" s="52"/>
      <c r="CP8197" s="52"/>
      <c r="CQ8197" s="52"/>
      <c r="CR8197" s="52"/>
      <c r="CS8197" s="52"/>
      <c r="CT8197" s="52"/>
      <c r="CU8197" s="33"/>
      <c r="CV8197" s="33"/>
    </row>
    <row r="8198" spans="74:100">
      <c r="BV8198" s="62"/>
      <c r="BW8198" s="62"/>
      <c r="BX8198" s="62"/>
      <c r="BY8198" s="62"/>
      <c r="BZ8198" s="62"/>
      <c r="CA8198" s="62"/>
      <c r="CB8198" s="62"/>
      <c r="CC8198" s="62"/>
      <c r="CD8198" s="62"/>
      <c r="CE8198" s="62"/>
      <c r="CF8198" s="62"/>
      <c r="CL8198" s="56" t="s">
        <v>19259</v>
      </c>
      <c r="CM8198" s="56"/>
      <c r="CN8198" s="56"/>
      <c r="CO8198" s="52"/>
      <c r="CP8198" s="52"/>
      <c r="CQ8198" s="52"/>
      <c r="CR8198" s="52"/>
      <c r="CS8198" s="52"/>
      <c r="CT8198" s="52"/>
      <c r="CU8198" s="33"/>
      <c r="CV8198" s="33"/>
    </row>
    <row r="8199" spans="74:100">
      <c r="BV8199" s="62"/>
      <c r="BW8199" s="62"/>
      <c r="BX8199" s="62"/>
      <c r="BY8199" s="62"/>
      <c r="BZ8199" s="62"/>
      <c r="CA8199" s="62"/>
      <c r="CB8199" s="62"/>
      <c r="CC8199" s="62"/>
      <c r="CD8199" s="62"/>
      <c r="CE8199" s="62"/>
      <c r="CF8199" s="62"/>
      <c r="CL8199" s="56" t="s">
        <v>5449</v>
      </c>
      <c r="CM8199" s="56" t="s">
        <v>217</v>
      </c>
      <c r="CN8199" s="56" t="s">
        <v>217</v>
      </c>
      <c r="CO8199" s="52"/>
      <c r="CP8199" s="52"/>
      <c r="CQ8199" s="52"/>
      <c r="CR8199" s="52"/>
      <c r="CS8199" s="52"/>
      <c r="CT8199" s="52"/>
      <c r="CU8199" s="33"/>
      <c r="CV8199" s="33"/>
    </row>
    <row r="8200" spans="74:100">
      <c r="BV8200" s="62"/>
      <c r="BW8200" s="62"/>
      <c r="BX8200" s="62"/>
      <c r="BY8200" s="62"/>
      <c r="BZ8200" s="62"/>
      <c r="CA8200" s="62"/>
      <c r="CB8200" s="62"/>
      <c r="CC8200" s="62"/>
      <c r="CD8200" s="62"/>
      <c r="CE8200" s="62"/>
      <c r="CF8200" s="62"/>
      <c r="CL8200" s="56" t="s">
        <v>19260</v>
      </c>
      <c r="CM8200" s="56"/>
      <c r="CN8200" s="56"/>
      <c r="CO8200" s="52"/>
      <c r="CP8200" s="52"/>
      <c r="CQ8200" s="52"/>
      <c r="CR8200" s="52"/>
      <c r="CS8200" s="52"/>
      <c r="CT8200" s="52"/>
      <c r="CU8200" s="33"/>
      <c r="CV8200" s="33"/>
    </row>
    <row r="8201" spans="74:100">
      <c r="BV8201" s="62"/>
      <c r="BW8201" s="62"/>
      <c r="BX8201" s="62"/>
      <c r="BY8201" s="62"/>
      <c r="BZ8201" s="62"/>
      <c r="CA8201" s="62"/>
      <c r="CB8201" s="62"/>
      <c r="CC8201" s="62"/>
      <c r="CD8201" s="62"/>
      <c r="CE8201" s="62"/>
      <c r="CF8201" s="62"/>
      <c r="CL8201" s="56" t="s">
        <v>5450</v>
      </c>
      <c r="CM8201" s="56" t="s">
        <v>217</v>
      </c>
      <c r="CN8201" s="56" t="s">
        <v>217</v>
      </c>
      <c r="CO8201" s="52"/>
      <c r="CP8201" s="52"/>
      <c r="CQ8201" s="52"/>
      <c r="CR8201" s="52"/>
      <c r="CS8201" s="52"/>
      <c r="CT8201" s="52"/>
      <c r="CU8201" s="33"/>
      <c r="CV8201" s="33"/>
    </row>
    <row r="8202" spans="74:100">
      <c r="BV8202" s="62"/>
      <c r="BW8202" s="62"/>
      <c r="BX8202" s="62"/>
      <c r="BY8202" s="62"/>
      <c r="BZ8202" s="62"/>
      <c r="CA8202" s="62"/>
      <c r="CB8202" s="62"/>
      <c r="CC8202" s="62"/>
      <c r="CD8202" s="62"/>
      <c r="CE8202" s="62"/>
      <c r="CF8202" s="62"/>
      <c r="CL8202" s="56" t="s">
        <v>19261</v>
      </c>
      <c r="CM8202" s="56"/>
      <c r="CN8202" s="56"/>
      <c r="CO8202" s="52"/>
      <c r="CP8202" s="52"/>
      <c r="CQ8202" s="52"/>
      <c r="CR8202" s="52"/>
      <c r="CS8202" s="52"/>
      <c r="CT8202" s="52"/>
      <c r="CU8202" s="33"/>
      <c r="CV8202" s="33"/>
    </row>
    <row r="8203" spans="74:100">
      <c r="BV8203" s="62"/>
      <c r="BW8203" s="62"/>
      <c r="BX8203" s="62"/>
      <c r="BY8203" s="62"/>
      <c r="BZ8203" s="62"/>
      <c r="CA8203" s="62"/>
      <c r="CB8203" s="62"/>
      <c r="CC8203" s="62"/>
      <c r="CD8203" s="62"/>
      <c r="CE8203" s="62"/>
      <c r="CF8203" s="62"/>
      <c r="CL8203" s="56" t="s">
        <v>12587</v>
      </c>
      <c r="CM8203" s="56" t="s">
        <v>217</v>
      </c>
      <c r="CN8203" s="56" t="s">
        <v>217</v>
      </c>
      <c r="CO8203" s="52"/>
      <c r="CP8203" s="52"/>
      <c r="CQ8203" s="52"/>
      <c r="CR8203" s="52"/>
      <c r="CS8203" s="52"/>
      <c r="CT8203" s="52"/>
      <c r="CU8203" s="33"/>
      <c r="CV8203" s="33"/>
    </row>
    <row r="8204" spans="74:100">
      <c r="BV8204" s="62"/>
      <c r="BW8204" s="62"/>
      <c r="BX8204" s="62"/>
      <c r="BY8204" s="62"/>
      <c r="BZ8204" s="62"/>
      <c r="CA8204" s="62"/>
      <c r="CB8204" s="62"/>
      <c r="CC8204" s="62"/>
      <c r="CD8204" s="62"/>
      <c r="CE8204" s="62"/>
      <c r="CF8204" s="62"/>
      <c r="CL8204" s="56" t="s">
        <v>28012</v>
      </c>
      <c r="CM8204" s="56"/>
      <c r="CN8204" s="56"/>
      <c r="CO8204" s="52"/>
      <c r="CP8204" s="52"/>
      <c r="CQ8204" s="52"/>
      <c r="CR8204" s="52"/>
      <c r="CS8204" s="52"/>
      <c r="CT8204" s="52"/>
      <c r="CU8204" s="33"/>
      <c r="CV8204" s="33"/>
    </row>
    <row r="8205" spans="74:100">
      <c r="BV8205" s="62"/>
      <c r="BW8205" s="62"/>
      <c r="BX8205" s="62"/>
      <c r="BY8205" s="62"/>
      <c r="BZ8205" s="62"/>
      <c r="CA8205" s="62"/>
      <c r="CB8205" s="62"/>
      <c r="CC8205" s="62"/>
      <c r="CD8205" s="62"/>
      <c r="CE8205" s="62"/>
      <c r="CF8205" s="62"/>
      <c r="CL8205" s="56" t="s">
        <v>5451</v>
      </c>
      <c r="CM8205" s="56" t="s">
        <v>217</v>
      </c>
      <c r="CN8205" s="56" t="s">
        <v>217</v>
      </c>
      <c r="CO8205" s="52"/>
      <c r="CP8205" s="52"/>
      <c r="CQ8205" s="52"/>
      <c r="CR8205" s="52"/>
      <c r="CS8205" s="52"/>
      <c r="CT8205" s="52"/>
      <c r="CU8205" s="33"/>
      <c r="CV8205" s="33"/>
    </row>
    <row r="8206" spans="74:100">
      <c r="BV8206" s="62"/>
      <c r="BW8206" s="62"/>
      <c r="BX8206" s="62"/>
      <c r="BY8206" s="62"/>
      <c r="BZ8206" s="62"/>
      <c r="CA8206" s="62"/>
      <c r="CB8206" s="62"/>
      <c r="CC8206" s="62"/>
      <c r="CD8206" s="62"/>
      <c r="CE8206" s="62"/>
      <c r="CF8206" s="62"/>
      <c r="CL8206" s="56" t="s">
        <v>19262</v>
      </c>
      <c r="CM8206" s="56"/>
      <c r="CN8206" s="56"/>
      <c r="CO8206" s="52"/>
      <c r="CP8206" s="52"/>
      <c r="CQ8206" s="52"/>
      <c r="CR8206" s="52"/>
      <c r="CS8206" s="52"/>
      <c r="CT8206" s="52"/>
      <c r="CU8206" s="33"/>
      <c r="CV8206" s="33"/>
    </row>
    <row r="8207" spans="74:100">
      <c r="BV8207" s="62"/>
      <c r="BW8207" s="62"/>
      <c r="BX8207" s="62"/>
      <c r="BY8207" s="62"/>
      <c r="BZ8207" s="62"/>
      <c r="CA8207" s="62"/>
      <c r="CB8207" s="62"/>
      <c r="CC8207" s="62"/>
      <c r="CD8207" s="62"/>
      <c r="CE8207" s="62"/>
      <c r="CF8207" s="62"/>
      <c r="CL8207" s="56" t="s">
        <v>28013</v>
      </c>
      <c r="CM8207" s="56" t="s">
        <v>217</v>
      </c>
      <c r="CN8207" s="56" t="s">
        <v>217</v>
      </c>
      <c r="CO8207" s="52"/>
      <c r="CP8207" s="52"/>
      <c r="CQ8207" s="52"/>
      <c r="CR8207" s="52"/>
      <c r="CS8207" s="52"/>
      <c r="CT8207" s="52"/>
      <c r="CU8207" s="33"/>
      <c r="CV8207" s="33"/>
    </row>
    <row r="8208" spans="74:100">
      <c r="BV8208" s="62"/>
      <c r="BW8208" s="62"/>
      <c r="BX8208" s="62"/>
      <c r="BY8208" s="62"/>
      <c r="BZ8208" s="62"/>
      <c r="CA8208" s="62"/>
      <c r="CB8208" s="62"/>
      <c r="CC8208" s="62"/>
      <c r="CD8208" s="62"/>
      <c r="CE8208" s="62"/>
      <c r="CF8208" s="62"/>
      <c r="CL8208" s="56" t="s">
        <v>28014</v>
      </c>
      <c r="CM8208" s="56"/>
      <c r="CN8208" s="56"/>
      <c r="CO8208" s="52"/>
      <c r="CP8208" s="52"/>
      <c r="CQ8208" s="52"/>
      <c r="CR8208" s="52"/>
      <c r="CS8208" s="52"/>
      <c r="CT8208" s="52"/>
      <c r="CU8208" s="33"/>
      <c r="CV8208" s="33"/>
    </row>
    <row r="8209" spans="74:100">
      <c r="BV8209" s="62"/>
      <c r="BW8209" s="62"/>
      <c r="BX8209" s="62"/>
      <c r="BY8209" s="62"/>
      <c r="BZ8209" s="62"/>
      <c r="CA8209" s="62"/>
      <c r="CB8209" s="62"/>
      <c r="CC8209" s="62"/>
      <c r="CD8209" s="62"/>
      <c r="CE8209" s="62"/>
      <c r="CF8209" s="62"/>
      <c r="CL8209" s="56" t="s">
        <v>28015</v>
      </c>
      <c r="CM8209" s="56" t="s">
        <v>217</v>
      </c>
      <c r="CN8209" s="56" t="s">
        <v>217</v>
      </c>
      <c r="CO8209" s="52"/>
      <c r="CP8209" s="52"/>
      <c r="CQ8209" s="52"/>
      <c r="CR8209" s="52"/>
      <c r="CS8209" s="52"/>
      <c r="CT8209" s="52"/>
      <c r="CU8209" s="33"/>
      <c r="CV8209" s="33"/>
    </row>
    <row r="8210" spans="74:100">
      <c r="BV8210" s="62"/>
      <c r="BW8210" s="62"/>
      <c r="BX8210" s="62"/>
      <c r="BY8210" s="62"/>
      <c r="BZ8210" s="62"/>
      <c r="CA8210" s="62"/>
      <c r="CB8210" s="62"/>
      <c r="CC8210" s="62"/>
      <c r="CD8210" s="62"/>
      <c r="CE8210" s="62"/>
      <c r="CF8210" s="62"/>
      <c r="CL8210" s="56" t="s">
        <v>19254</v>
      </c>
      <c r="CM8210" s="56"/>
      <c r="CN8210" s="56"/>
      <c r="CO8210" s="52"/>
      <c r="CP8210" s="52"/>
      <c r="CQ8210" s="52"/>
      <c r="CR8210" s="52"/>
      <c r="CS8210" s="52"/>
      <c r="CT8210" s="52"/>
      <c r="CU8210" s="33"/>
      <c r="CV8210" s="33"/>
    </row>
    <row r="8211" spans="74:100">
      <c r="BV8211" s="62"/>
      <c r="BW8211" s="62"/>
      <c r="BX8211" s="62"/>
      <c r="BY8211" s="62"/>
      <c r="BZ8211" s="62"/>
      <c r="CA8211" s="62"/>
      <c r="CB8211" s="62"/>
      <c r="CC8211" s="62"/>
      <c r="CD8211" s="62"/>
      <c r="CE8211" s="62"/>
      <c r="CF8211" s="62"/>
      <c r="CL8211" s="56" t="s">
        <v>28016</v>
      </c>
      <c r="CM8211" s="56" t="s">
        <v>217</v>
      </c>
      <c r="CN8211" s="56" t="s">
        <v>217</v>
      </c>
      <c r="CO8211" s="52"/>
      <c r="CP8211" s="52"/>
      <c r="CQ8211" s="52"/>
      <c r="CR8211" s="52"/>
      <c r="CS8211" s="52"/>
      <c r="CT8211" s="52"/>
      <c r="CU8211" s="33"/>
      <c r="CV8211" s="33"/>
    </row>
    <row r="8212" spans="74:100">
      <c r="BV8212" s="62"/>
      <c r="BW8212" s="62"/>
      <c r="BX8212" s="62"/>
      <c r="BY8212" s="62"/>
      <c r="BZ8212" s="62"/>
      <c r="CA8212" s="62"/>
      <c r="CB8212" s="62"/>
      <c r="CC8212" s="62"/>
      <c r="CD8212" s="62"/>
      <c r="CE8212" s="62"/>
      <c r="CF8212" s="62"/>
      <c r="CL8212" s="56" t="s">
        <v>28017</v>
      </c>
      <c r="CM8212" s="56"/>
      <c r="CN8212" s="56"/>
      <c r="CO8212" s="52"/>
      <c r="CP8212" s="52"/>
      <c r="CQ8212" s="52"/>
      <c r="CR8212" s="52"/>
      <c r="CS8212" s="52"/>
      <c r="CT8212" s="52"/>
      <c r="CU8212" s="33"/>
      <c r="CV8212" s="33"/>
    </row>
    <row r="8213" spans="74:100">
      <c r="BV8213" s="62"/>
      <c r="BW8213" s="62"/>
      <c r="BX8213" s="62"/>
      <c r="BY8213" s="62"/>
      <c r="BZ8213" s="62"/>
      <c r="CA8213" s="62"/>
      <c r="CB8213" s="62"/>
      <c r="CC8213" s="62"/>
      <c r="CD8213" s="62"/>
      <c r="CE8213" s="62"/>
      <c r="CF8213" s="62"/>
      <c r="CL8213" s="56" t="s">
        <v>28018</v>
      </c>
      <c r="CM8213" s="56" t="s">
        <v>217</v>
      </c>
      <c r="CN8213" s="56" t="s">
        <v>217</v>
      </c>
      <c r="CO8213" s="52"/>
      <c r="CP8213" s="52"/>
      <c r="CQ8213" s="52"/>
      <c r="CR8213" s="52"/>
      <c r="CS8213" s="52"/>
      <c r="CT8213" s="52"/>
      <c r="CU8213" s="33"/>
      <c r="CV8213" s="33"/>
    </row>
    <row r="8214" spans="74:100">
      <c r="BV8214" s="62"/>
      <c r="BW8214" s="62"/>
      <c r="BX8214" s="62"/>
      <c r="BY8214" s="62"/>
      <c r="BZ8214" s="62"/>
      <c r="CA8214" s="62"/>
      <c r="CB8214" s="62"/>
      <c r="CC8214" s="62"/>
      <c r="CD8214" s="62"/>
      <c r="CE8214" s="62"/>
      <c r="CF8214" s="62"/>
      <c r="CL8214" s="56" t="s">
        <v>28019</v>
      </c>
      <c r="CM8214" s="56" t="s">
        <v>217</v>
      </c>
      <c r="CN8214" s="56" t="s">
        <v>217</v>
      </c>
      <c r="CO8214" s="52"/>
      <c r="CP8214" s="52"/>
      <c r="CQ8214" s="52"/>
      <c r="CR8214" s="52"/>
      <c r="CS8214" s="52"/>
      <c r="CT8214" s="52"/>
      <c r="CU8214" s="33"/>
      <c r="CV8214" s="33"/>
    </row>
    <row r="8215" spans="74:100">
      <c r="BV8215" s="62"/>
      <c r="BW8215" s="62"/>
      <c r="BX8215" s="62"/>
      <c r="BY8215" s="62"/>
      <c r="BZ8215" s="62"/>
      <c r="CA8215" s="62"/>
      <c r="CB8215" s="62"/>
      <c r="CC8215" s="62"/>
      <c r="CD8215" s="62"/>
      <c r="CE8215" s="62"/>
      <c r="CF8215" s="62"/>
      <c r="CL8215" s="56" t="s">
        <v>19256</v>
      </c>
      <c r="CM8215" s="56"/>
      <c r="CN8215" s="56"/>
      <c r="CO8215" s="52"/>
      <c r="CP8215" s="52"/>
      <c r="CQ8215" s="52"/>
      <c r="CR8215" s="52"/>
      <c r="CS8215" s="52"/>
      <c r="CT8215" s="52"/>
      <c r="CU8215" s="33"/>
      <c r="CV8215" s="33"/>
    </row>
    <row r="8216" spans="74:100">
      <c r="BV8216" s="62"/>
      <c r="BW8216" s="62"/>
      <c r="BX8216" s="62"/>
      <c r="BY8216" s="62"/>
      <c r="BZ8216" s="62"/>
      <c r="CA8216" s="62"/>
      <c r="CB8216" s="62"/>
      <c r="CC8216" s="62"/>
      <c r="CD8216" s="62"/>
      <c r="CE8216" s="62"/>
      <c r="CF8216" s="62"/>
      <c r="CL8216" s="56" t="s">
        <v>28020</v>
      </c>
      <c r="CM8216" s="56" t="s">
        <v>217</v>
      </c>
      <c r="CN8216" s="56" t="s">
        <v>217</v>
      </c>
      <c r="CO8216" s="52"/>
      <c r="CP8216" s="52"/>
      <c r="CQ8216" s="52"/>
      <c r="CR8216" s="52"/>
      <c r="CS8216" s="52"/>
      <c r="CT8216" s="52"/>
      <c r="CU8216" s="33"/>
      <c r="CV8216" s="33"/>
    </row>
    <row r="8217" spans="74:100">
      <c r="BV8217" s="62"/>
      <c r="BW8217" s="62"/>
      <c r="BX8217" s="62"/>
      <c r="BY8217" s="62"/>
      <c r="BZ8217" s="62"/>
      <c r="CA8217" s="62"/>
      <c r="CB8217" s="62"/>
      <c r="CC8217" s="62"/>
      <c r="CD8217" s="62"/>
      <c r="CE8217" s="62"/>
      <c r="CF8217" s="62"/>
      <c r="CL8217" s="56" t="s">
        <v>28021</v>
      </c>
      <c r="CM8217" s="56"/>
      <c r="CN8217" s="56"/>
      <c r="CO8217" s="52"/>
      <c r="CP8217" s="52"/>
      <c r="CQ8217" s="52"/>
      <c r="CR8217" s="52"/>
      <c r="CS8217" s="52"/>
      <c r="CT8217" s="52"/>
      <c r="CU8217" s="33"/>
      <c r="CV8217" s="33"/>
    </row>
    <row r="8218" spans="74:100">
      <c r="BV8218" s="62"/>
      <c r="BW8218" s="62"/>
      <c r="BX8218" s="62"/>
      <c r="BY8218" s="62"/>
      <c r="BZ8218" s="62"/>
      <c r="CA8218" s="62"/>
      <c r="CB8218" s="62"/>
      <c r="CC8218" s="62"/>
      <c r="CD8218" s="62"/>
      <c r="CE8218" s="62"/>
      <c r="CF8218" s="62"/>
      <c r="CL8218" s="56" t="s">
        <v>28022</v>
      </c>
      <c r="CM8218" s="56" t="s">
        <v>217</v>
      </c>
      <c r="CN8218" s="56" t="s">
        <v>217</v>
      </c>
      <c r="CO8218" s="52"/>
      <c r="CP8218" s="52"/>
      <c r="CQ8218" s="52"/>
      <c r="CR8218" s="52"/>
      <c r="CS8218" s="52"/>
      <c r="CT8218" s="52"/>
      <c r="CU8218" s="33"/>
      <c r="CV8218" s="33"/>
    </row>
    <row r="8219" spans="74:100">
      <c r="BV8219" s="62"/>
      <c r="BW8219" s="62"/>
      <c r="BX8219" s="62"/>
      <c r="BY8219" s="62"/>
      <c r="BZ8219" s="62"/>
      <c r="CA8219" s="62"/>
      <c r="CB8219" s="62"/>
      <c r="CC8219" s="62"/>
      <c r="CD8219" s="62"/>
      <c r="CE8219" s="62"/>
      <c r="CF8219" s="62"/>
      <c r="CL8219" s="56" t="s">
        <v>28023</v>
      </c>
      <c r="CM8219" s="56"/>
      <c r="CN8219" s="56"/>
      <c r="CO8219" s="52"/>
      <c r="CP8219" s="52"/>
      <c r="CQ8219" s="52"/>
      <c r="CR8219" s="52"/>
      <c r="CS8219" s="52"/>
      <c r="CT8219" s="52"/>
      <c r="CU8219" s="33"/>
      <c r="CV8219" s="33"/>
    </row>
    <row r="8220" spans="74:100">
      <c r="BV8220" s="62"/>
      <c r="BW8220" s="62"/>
      <c r="BX8220" s="62"/>
      <c r="BY8220" s="62"/>
      <c r="BZ8220" s="62"/>
      <c r="CA8220" s="62"/>
      <c r="CB8220" s="62"/>
      <c r="CC8220" s="62"/>
      <c r="CD8220" s="62"/>
      <c r="CE8220" s="62"/>
      <c r="CF8220" s="62"/>
      <c r="CL8220" s="56" t="s">
        <v>5452</v>
      </c>
      <c r="CM8220" s="56" t="s">
        <v>3118</v>
      </c>
      <c r="CN8220" s="56" t="s">
        <v>3118</v>
      </c>
      <c r="CO8220" s="52"/>
      <c r="CP8220" s="52"/>
      <c r="CQ8220" s="52"/>
      <c r="CR8220" s="52"/>
      <c r="CS8220" s="52"/>
      <c r="CT8220" s="52"/>
      <c r="CU8220" s="33"/>
      <c r="CV8220" s="33"/>
    </row>
    <row r="8221" spans="74:100">
      <c r="BV8221" s="62"/>
      <c r="BW8221" s="62"/>
      <c r="BX8221" s="62"/>
      <c r="BY8221" s="62"/>
      <c r="BZ8221" s="62"/>
      <c r="CA8221" s="62"/>
      <c r="CB8221" s="62"/>
      <c r="CC8221" s="62"/>
      <c r="CD8221" s="62"/>
      <c r="CE8221" s="62"/>
      <c r="CF8221" s="62"/>
      <c r="CL8221" s="56" t="s">
        <v>19263</v>
      </c>
      <c r="CM8221" s="56"/>
      <c r="CN8221" s="56"/>
      <c r="CO8221" s="52"/>
      <c r="CP8221" s="52"/>
      <c r="CQ8221" s="52"/>
      <c r="CR8221" s="52"/>
      <c r="CS8221" s="52"/>
      <c r="CT8221" s="52"/>
      <c r="CU8221" s="33"/>
      <c r="CV8221" s="33"/>
    </row>
    <row r="8222" spans="74:100">
      <c r="BV8222" s="62"/>
      <c r="BW8222" s="62"/>
      <c r="BX8222" s="62"/>
      <c r="BY8222" s="62"/>
      <c r="BZ8222" s="62"/>
      <c r="CA8222" s="62"/>
      <c r="CB8222" s="62"/>
      <c r="CC8222" s="62"/>
      <c r="CD8222" s="62"/>
      <c r="CE8222" s="62"/>
      <c r="CF8222" s="62"/>
      <c r="CL8222" s="56" t="s">
        <v>5453</v>
      </c>
      <c r="CM8222" s="56" t="s">
        <v>217</v>
      </c>
      <c r="CN8222" s="56" t="s">
        <v>217</v>
      </c>
      <c r="CO8222" s="52"/>
      <c r="CP8222" s="52"/>
      <c r="CQ8222" s="52"/>
      <c r="CR8222" s="52"/>
      <c r="CS8222" s="52"/>
      <c r="CT8222" s="52"/>
      <c r="CU8222" s="33"/>
      <c r="CV8222" s="33"/>
    </row>
    <row r="8223" spans="74:100">
      <c r="BV8223" s="62"/>
      <c r="BW8223" s="62"/>
      <c r="BX8223" s="62"/>
      <c r="BY8223" s="62"/>
      <c r="BZ8223" s="62"/>
      <c r="CA8223" s="62"/>
      <c r="CB8223" s="62"/>
      <c r="CC8223" s="62"/>
      <c r="CD8223" s="62"/>
      <c r="CE8223" s="62"/>
      <c r="CF8223" s="62"/>
      <c r="CL8223" s="56" t="s">
        <v>19264</v>
      </c>
      <c r="CM8223" s="56"/>
      <c r="CN8223" s="56"/>
      <c r="CO8223" s="52"/>
      <c r="CP8223" s="52"/>
      <c r="CQ8223" s="52"/>
      <c r="CR8223" s="52"/>
      <c r="CS8223" s="52"/>
      <c r="CT8223" s="52"/>
      <c r="CU8223" s="33"/>
      <c r="CV8223" s="33"/>
    </row>
    <row r="8224" spans="74:100">
      <c r="BV8224" s="62"/>
      <c r="BW8224" s="62"/>
      <c r="BX8224" s="62"/>
      <c r="BY8224" s="62"/>
      <c r="BZ8224" s="62"/>
      <c r="CA8224" s="62"/>
      <c r="CB8224" s="62"/>
      <c r="CC8224" s="62"/>
      <c r="CD8224" s="62"/>
      <c r="CE8224" s="62"/>
      <c r="CF8224" s="62"/>
      <c r="CL8224" s="56" t="s">
        <v>5454</v>
      </c>
      <c r="CM8224" s="56" t="s">
        <v>217</v>
      </c>
      <c r="CN8224" s="56" t="s">
        <v>217</v>
      </c>
      <c r="CO8224" s="52"/>
      <c r="CP8224" s="52"/>
      <c r="CQ8224" s="52"/>
      <c r="CR8224" s="52"/>
      <c r="CS8224" s="52"/>
      <c r="CT8224" s="52"/>
      <c r="CU8224" s="33"/>
      <c r="CV8224" s="33"/>
    </row>
    <row r="8225" spans="74:100">
      <c r="BV8225" s="62"/>
      <c r="BW8225" s="62"/>
      <c r="BX8225" s="62"/>
      <c r="BY8225" s="62"/>
      <c r="BZ8225" s="62"/>
      <c r="CA8225" s="62"/>
      <c r="CB8225" s="62"/>
      <c r="CC8225" s="62"/>
      <c r="CD8225" s="62"/>
      <c r="CE8225" s="62"/>
      <c r="CF8225" s="62"/>
      <c r="CL8225" s="56" t="s">
        <v>19265</v>
      </c>
      <c r="CM8225" s="56"/>
      <c r="CN8225" s="56"/>
      <c r="CO8225" s="52"/>
      <c r="CP8225" s="52"/>
      <c r="CQ8225" s="52"/>
      <c r="CR8225" s="52"/>
      <c r="CS8225" s="52"/>
      <c r="CT8225" s="52"/>
      <c r="CU8225" s="33"/>
      <c r="CV8225" s="33"/>
    </row>
    <row r="8226" spans="74:100">
      <c r="BV8226" s="62"/>
      <c r="BW8226" s="62"/>
      <c r="BX8226" s="62"/>
      <c r="BY8226" s="62"/>
      <c r="BZ8226" s="62"/>
      <c r="CA8226" s="62"/>
      <c r="CB8226" s="62"/>
      <c r="CC8226" s="62"/>
      <c r="CD8226" s="62"/>
      <c r="CE8226" s="62"/>
      <c r="CF8226" s="62"/>
      <c r="CL8226" s="56" t="s">
        <v>5455</v>
      </c>
      <c r="CM8226" s="56" t="s">
        <v>217</v>
      </c>
      <c r="CN8226" s="56" t="s">
        <v>217</v>
      </c>
      <c r="CO8226" s="52"/>
      <c r="CP8226" s="52"/>
      <c r="CQ8226" s="52"/>
      <c r="CR8226" s="52"/>
      <c r="CS8226" s="52"/>
      <c r="CT8226" s="52"/>
      <c r="CU8226" s="33"/>
      <c r="CV8226" s="33"/>
    </row>
    <row r="8227" spans="74:100">
      <c r="BV8227" s="62"/>
      <c r="BW8227" s="62"/>
      <c r="BX8227" s="62"/>
      <c r="BY8227" s="62"/>
      <c r="BZ8227" s="62"/>
      <c r="CA8227" s="62"/>
      <c r="CB8227" s="62"/>
      <c r="CC8227" s="62"/>
      <c r="CD8227" s="62"/>
      <c r="CE8227" s="62"/>
      <c r="CF8227" s="62"/>
      <c r="CL8227" s="56" t="s">
        <v>19266</v>
      </c>
      <c r="CM8227" s="56"/>
      <c r="CN8227" s="56"/>
      <c r="CO8227" s="52"/>
      <c r="CP8227" s="52"/>
      <c r="CQ8227" s="52"/>
      <c r="CR8227" s="52"/>
      <c r="CS8227" s="52"/>
      <c r="CT8227" s="52"/>
      <c r="CU8227" s="33"/>
      <c r="CV8227" s="33"/>
    </row>
    <row r="8228" spans="74:100">
      <c r="BV8228" s="62"/>
      <c r="BW8228" s="62"/>
      <c r="BX8228" s="62"/>
      <c r="BY8228" s="62"/>
      <c r="BZ8228" s="62"/>
      <c r="CA8228" s="62"/>
      <c r="CB8228" s="62"/>
      <c r="CC8228" s="62"/>
      <c r="CD8228" s="62"/>
      <c r="CE8228" s="62"/>
      <c r="CF8228" s="62"/>
      <c r="CL8228" s="56" t="s">
        <v>28024</v>
      </c>
      <c r="CM8228" s="56" t="s">
        <v>217</v>
      </c>
      <c r="CN8228" s="56" t="s">
        <v>217</v>
      </c>
      <c r="CO8228" s="52"/>
      <c r="CP8228" s="52"/>
      <c r="CQ8228" s="52"/>
      <c r="CR8228" s="52"/>
      <c r="CS8228" s="52"/>
      <c r="CT8228" s="52"/>
      <c r="CU8228" s="33"/>
      <c r="CV8228" s="33"/>
    </row>
    <row r="8229" spans="74:100">
      <c r="BV8229" s="62"/>
      <c r="BW8229" s="62"/>
      <c r="BX8229" s="62"/>
      <c r="BY8229" s="62"/>
      <c r="BZ8229" s="62"/>
      <c r="CA8229" s="62"/>
      <c r="CB8229" s="62"/>
      <c r="CC8229" s="62"/>
      <c r="CD8229" s="62"/>
      <c r="CE8229" s="62"/>
      <c r="CF8229" s="62"/>
      <c r="CL8229" s="56" t="s">
        <v>28025</v>
      </c>
      <c r="CM8229" s="56"/>
      <c r="CN8229" s="56"/>
      <c r="CO8229" s="52"/>
      <c r="CP8229" s="52"/>
      <c r="CQ8229" s="52"/>
      <c r="CR8229" s="52"/>
      <c r="CS8229" s="52"/>
      <c r="CT8229" s="52"/>
      <c r="CU8229" s="33"/>
      <c r="CV8229" s="33"/>
    </row>
    <row r="8230" spans="74:100">
      <c r="BV8230" s="62"/>
      <c r="BW8230" s="62"/>
      <c r="BX8230" s="62"/>
      <c r="BY8230" s="62"/>
      <c r="BZ8230" s="62"/>
      <c r="CA8230" s="62"/>
      <c r="CB8230" s="62"/>
      <c r="CC8230" s="62"/>
      <c r="CD8230" s="62"/>
      <c r="CE8230" s="62"/>
      <c r="CF8230" s="62"/>
      <c r="CL8230" s="56" t="s">
        <v>5456</v>
      </c>
      <c r="CM8230" s="56" t="s">
        <v>217</v>
      </c>
      <c r="CN8230" s="56" t="s">
        <v>217</v>
      </c>
      <c r="CO8230" s="52"/>
      <c r="CP8230" s="52"/>
      <c r="CQ8230" s="52"/>
      <c r="CR8230" s="52"/>
      <c r="CS8230" s="52"/>
      <c r="CT8230" s="52"/>
      <c r="CU8230" s="33"/>
      <c r="CV8230" s="33"/>
    </row>
    <row r="8231" spans="74:100">
      <c r="BV8231" s="62"/>
      <c r="BW8231" s="62"/>
      <c r="BX8231" s="62"/>
      <c r="BY8231" s="62"/>
      <c r="BZ8231" s="62"/>
      <c r="CA8231" s="62"/>
      <c r="CB8231" s="62"/>
      <c r="CC8231" s="62"/>
      <c r="CD8231" s="62"/>
      <c r="CE8231" s="62"/>
      <c r="CF8231" s="62"/>
      <c r="CL8231" s="56" t="s">
        <v>19267</v>
      </c>
      <c r="CM8231" s="56"/>
      <c r="CN8231" s="56"/>
      <c r="CO8231" s="52"/>
      <c r="CP8231" s="52"/>
      <c r="CQ8231" s="52"/>
      <c r="CR8231" s="52"/>
      <c r="CS8231" s="52"/>
      <c r="CT8231" s="52"/>
      <c r="CU8231" s="33"/>
      <c r="CV8231" s="33"/>
    </row>
    <row r="8232" spans="74:100">
      <c r="BV8232" s="62"/>
      <c r="BW8232" s="62"/>
      <c r="BX8232" s="62"/>
      <c r="BY8232" s="62"/>
      <c r="BZ8232" s="62"/>
      <c r="CA8232" s="62"/>
      <c r="CB8232" s="62"/>
      <c r="CC8232" s="62"/>
      <c r="CD8232" s="62"/>
      <c r="CE8232" s="62"/>
      <c r="CF8232" s="62"/>
      <c r="CL8232" s="56" t="s">
        <v>5457</v>
      </c>
      <c r="CM8232" s="56" t="s">
        <v>217</v>
      </c>
      <c r="CN8232" s="56" t="s">
        <v>217</v>
      </c>
      <c r="CO8232" s="52"/>
      <c r="CP8232" s="52"/>
      <c r="CQ8232" s="52"/>
      <c r="CR8232" s="52"/>
      <c r="CS8232" s="52"/>
      <c r="CT8232" s="52"/>
      <c r="CU8232" s="33"/>
      <c r="CV8232" s="33"/>
    </row>
    <row r="8233" spans="74:100">
      <c r="BV8233" s="62"/>
      <c r="BW8233" s="62"/>
      <c r="BX8233" s="62"/>
      <c r="BY8233" s="62"/>
      <c r="BZ8233" s="62"/>
      <c r="CA8233" s="62"/>
      <c r="CB8233" s="62"/>
      <c r="CC8233" s="62"/>
      <c r="CD8233" s="62"/>
      <c r="CE8233" s="62"/>
      <c r="CF8233" s="62"/>
      <c r="CL8233" s="56" t="s">
        <v>19268</v>
      </c>
      <c r="CM8233" s="56"/>
      <c r="CN8233" s="56"/>
      <c r="CO8233" s="52"/>
      <c r="CP8233" s="52"/>
      <c r="CQ8233" s="52"/>
      <c r="CR8233" s="52"/>
      <c r="CS8233" s="52"/>
      <c r="CT8233" s="52"/>
      <c r="CU8233" s="33"/>
      <c r="CV8233" s="33"/>
    </row>
    <row r="8234" spans="74:100">
      <c r="BV8234" s="62"/>
      <c r="BW8234" s="62"/>
      <c r="BX8234" s="62"/>
      <c r="BY8234" s="62"/>
      <c r="BZ8234" s="62"/>
      <c r="CA8234" s="62"/>
      <c r="CB8234" s="62"/>
      <c r="CC8234" s="62"/>
      <c r="CD8234" s="62"/>
      <c r="CE8234" s="62"/>
      <c r="CF8234" s="62"/>
      <c r="CL8234" s="56" t="s">
        <v>5458</v>
      </c>
      <c r="CM8234" s="56" t="s">
        <v>217</v>
      </c>
      <c r="CN8234" s="56" t="s">
        <v>217</v>
      </c>
      <c r="CO8234" s="52"/>
      <c r="CP8234" s="52"/>
      <c r="CQ8234" s="52"/>
      <c r="CR8234" s="52"/>
      <c r="CS8234" s="52"/>
      <c r="CT8234" s="52"/>
      <c r="CU8234" s="33"/>
      <c r="CV8234" s="33"/>
    </row>
    <row r="8235" spans="74:100">
      <c r="BV8235" s="62"/>
      <c r="BW8235" s="62"/>
      <c r="BX8235" s="62"/>
      <c r="BY8235" s="62"/>
      <c r="BZ8235" s="62"/>
      <c r="CA8235" s="62"/>
      <c r="CB8235" s="62"/>
      <c r="CC8235" s="62"/>
      <c r="CD8235" s="62"/>
      <c r="CE8235" s="62"/>
      <c r="CF8235" s="62"/>
      <c r="CL8235" s="56" t="s">
        <v>19269</v>
      </c>
      <c r="CM8235" s="56"/>
      <c r="CN8235" s="56"/>
      <c r="CO8235" s="52"/>
      <c r="CP8235" s="52"/>
      <c r="CQ8235" s="52"/>
      <c r="CR8235" s="52"/>
      <c r="CS8235" s="52"/>
      <c r="CT8235" s="52"/>
      <c r="CU8235" s="33"/>
      <c r="CV8235" s="33"/>
    </row>
    <row r="8236" spans="74:100">
      <c r="BV8236" s="62"/>
      <c r="BW8236" s="62"/>
      <c r="BX8236" s="62"/>
      <c r="BY8236" s="62"/>
      <c r="BZ8236" s="62"/>
      <c r="CA8236" s="62"/>
      <c r="CB8236" s="62"/>
      <c r="CC8236" s="62"/>
      <c r="CD8236" s="62"/>
      <c r="CE8236" s="62"/>
      <c r="CF8236" s="62"/>
      <c r="CL8236" s="56" t="s">
        <v>5459</v>
      </c>
      <c r="CM8236" s="56" t="s">
        <v>217</v>
      </c>
      <c r="CN8236" s="56" t="s">
        <v>217</v>
      </c>
      <c r="CO8236" s="52"/>
      <c r="CP8236" s="52"/>
      <c r="CQ8236" s="52"/>
      <c r="CR8236" s="52"/>
      <c r="CS8236" s="52"/>
      <c r="CT8236" s="52"/>
      <c r="CU8236" s="33"/>
      <c r="CV8236" s="33"/>
    </row>
    <row r="8237" spans="74:100">
      <c r="BV8237" s="62"/>
      <c r="BW8237" s="62"/>
      <c r="BX8237" s="62"/>
      <c r="BY8237" s="62"/>
      <c r="BZ8237" s="62"/>
      <c r="CA8237" s="62"/>
      <c r="CB8237" s="62"/>
      <c r="CC8237" s="62"/>
      <c r="CD8237" s="62"/>
      <c r="CE8237" s="62"/>
      <c r="CF8237" s="62"/>
      <c r="CL8237" s="56" t="s">
        <v>19270</v>
      </c>
      <c r="CM8237" s="56"/>
      <c r="CN8237" s="56"/>
      <c r="CO8237" s="52"/>
      <c r="CP8237" s="52"/>
      <c r="CQ8237" s="52"/>
      <c r="CR8237" s="52"/>
      <c r="CS8237" s="52"/>
      <c r="CT8237" s="52"/>
      <c r="CU8237" s="33"/>
      <c r="CV8237" s="33"/>
    </row>
    <row r="8238" spans="74:100">
      <c r="BV8238" s="62"/>
      <c r="BW8238" s="62"/>
      <c r="BX8238" s="62"/>
      <c r="BY8238" s="62"/>
      <c r="BZ8238" s="62"/>
      <c r="CA8238" s="62"/>
      <c r="CB8238" s="62"/>
      <c r="CC8238" s="62"/>
      <c r="CD8238" s="62"/>
      <c r="CE8238" s="62"/>
      <c r="CF8238" s="62"/>
      <c r="CL8238" s="56" t="s">
        <v>5460</v>
      </c>
      <c r="CM8238" s="56" t="s">
        <v>3118</v>
      </c>
      <c r="CN8238" s="56" t="s">
        <v>3118</v>
      </c>
      <c r="CO8238" s="52"/>
      <c r="CP8238" s="52"/>
      <c r="CQ8238" s="52"/>
      <c r="CR8238" s="52"/>
      <c r="CS8238" s="52"/>
      <c r="CT8238" s="52"/>
      <c r="CU8238" s="33"/>
      <c r="CV8238" s="33"/>
    </row>
    <row r="8239" spans="74:100">
      <c r="BV8239" s="62"/>
      <c r="BW8239" s="62"/>
      <c r="BX8239" s="62"/>
      <c r="BY8239" s="62"/>
      <c r="BZ8239" s="62"/>
      <c r="CA8239" s="62"/>
      <c r="CB8239" s="62"/>
      <c r="CC8239" s="62"/>
      <c r="CD8239" s="62"/>
      <c r="CE8239" s="62"/>
      <c r="CF8239" s="62"/>
      <c r="CL8239" s="56" t="s">
        <v>19271</v>
      </c>
      <c r="CM8239" s="56"/>
      <c r="CN8239" s="56"/>
      <c r="CO8239" s="52"/>
      <c r="CP8239" s="52"/>
      <c r="CQ8239" s="52"/>
      <c r="CR8239" s="52"/>
      <c r="CS8239" s="52"/>
      <c r="CT8239" s="52"/>
      <c r="CU8239" s="33"/>
      <c r="CV8239" s="33"/>
    </row>
    <row r="8240" spans="74:100">
      <c r="BV8240" s="62"/>
      <c r="BW8240" s="62"/>
      <c r="BX8240" s="62"/>
      <c r="BY8240" s="62"/>
      <c r="BZ8240" s="62"/>
      <c r="CA8240" s="62"/>
      <c r="CB8240" s="62"/>
      <c r="CC8240" s="62"/>
      <c r="CD8240" s="62"/>
      <c r="CE8240" s="62"/>
      <c r="CF8240" s="62"/>
      <c r="CL8240" s="56" t="s">
        <v>5461</v>
      </c>
      <c r="CM8240" s="56" t="s">
        <v>216</v>
      </c>
      <c r="CN8240" s="56" t="s">
        <v>216</v>
      </c>
      <c r="CO8240" s="52"/>
      <c r="CP8240" s="52"/>
      <c r="CQ8240" s="52"/>
      <c r="CR8240" s="52"/>
      <c r="CS8240" s="52"/>
      <c r="CT8240" s="52"/>
      <c r="CU8240" s="33"/>
      <c r="CV8240" s="33"/>
    </row>
    <row r="8241" spans="74:100">
      <c r="BV8241" s="62"/>
      <c r="BW8241" s="62"/>
      <c r="BX8241" s="62"/>
      <c r="BY8241" s="62"/>
      <c r="BZ8241" s="62"/>
      <c r="CA8241" s="62"/>
      <c r="CB8241" s="62"/>
      <c r="CC8241" s="62"/>
      <c r="CD8241" s="62"/>
      <c r="CE8241" s="62"/>
      <c r="CF8241" s="62"/>
      <c r="CL8241" s="56" t="s">
        <v>22161</v>
      </c>
      <c r="CM8241" s="56"/>
      <c r="CN8241" s="56"/>
      <c r="CO8241" s="52"/>
      <c r="CP8241" s="52"/>
      <c r="CQ8241" s="52"/>
      <c r="CR8241" s="52"/>
      <c r="CS8241" s="52"/>
      <c r="CT8241" s="52"/>
      <c r="CU8241" s="33"/>
      <c r="CV8241" s="33"/>
    </row>
    <row r="8242" spans="74:100">
      <c r="BV8242" s="62"/>
      <c r="BW8242" s="62"/>
      <c r="BX8242" s="62"/>
      <c r="BY8242" s="62"/>
      <c r="BZ8242" s="62"/>
      <c r="CA8242" s="62"/>
      <c r="CB8242" s="62"/>
      <c r="CC8242" s="62"/>
      <c r="CD8242" s="62"/>
      <c r="CE8242" s="62"/>
      <c r="CF8242" s="62"/>
      <c r="CL8242" s="56" t="s">
        <v>28026</v>
      </c>
      <c r="CM8242" s="56" t="s">
        <v>217</v>
      </c>
      <c r="CN8242" s="56" t="s">
        <v>217</v>
      </c>
      <c r="CO8242" s="52"/>
      <c r="CP8242" s="52"/>
      <c r="CQ8242" s="52"/>
      <c r="CR8242" s="52"/>
      <c r="CS8242" s="52"/>
      <c r="CT8242" s="52"/>
      <c r="CU8242" s="33"/>
      <c r="CV8242" s="33"/>
    </row>
    <row r="8243" spans="74:100">
      <c r="BV8243" s="62"/>
      <c r="BW8243" s="62"/>
      <c r="BX8243" s="62"/>
      <c r="BY8243" s="62"/>
      <c r="BZ8243" s="62"/>
      <c r="CA8243" s="62"/>
      <c r="CB8243" s="62"/>
      <c r="CC8243" s="62"/>
      <c r="CD8243" s="62"/>
      <c r="CE8243" s="62"/>
      <c r="CF8243" s="62"/>
      <c r="CL8243" s="56" t="s">
        <v>28027</v>
      </c>
      <c r="CM8243" s="56"/>
      <c r="CN8243" s="56"/>
      <c r="CO8243" s="52"/>
      <c r="CP8243" s="52"/>
      <c r="CQ8243" s="52"/>
      <c r="CR8243" s="52"/>
      <c r="CS8243" s="52"/>
      <c r="CT8243" s="52"/>
      <c r="CU8243" s="33"/>
      <c r="CV8243" s="33"/>
    </row>
    <row r="8244" spans="74:100">
      <c r="BV8244" s="62"/>
      <c r="BW8244" s="62"/>
      <c r="BX8244" s="62"/>
      <c r="BY8244" s="62"/>
      <c r="BZ8244" s="62"/>
      <c r="CA8244" s="62"/>
      <c r="CB8244" s="62"/>
      <c r="CC8244" s="62"/>
      <c r="CD8244" s="62"/>
      <c r="CE8244" s="62"/>
      <c r="CF8244" s="62"/>
      <c r="CL8244" s="56" t="s">
        <v>28028</v>
      </c>
      <c r="CM8244" s="56" t="s">
        <v>3118</v>
      </c>
      <c r="CN8244" s="56" t="s">
        <v>3118</v>
      </c>
      <c r="CO8244" s="52"/>
      <c r="CP8244" s="52"/>
      <c r="CQ8244" s="52"/>
      <c r="CR8244" s="52"/>
      <c r="CS8244" s="52"/>
      <c r="CT8244" s="52"/>
      <c r="CU8244" s="33"/>
      <c r="CV8244" s="33"/>
    </row>
    <row r="8245" spans="74:100">
      <c r="BV8245" s="62"/>
      <c r="BW8245" s="62"/>
      <c r="BX8245" s="62"/>
      <c r="BY8245" s="62"/>
      <c r="BZ8245" s="62"/>
      <c r="CA8245" s="62"/>
      <c r="CB8245" s="62"/>
      <c r="CC8245" s="62"/>
      <c r="CD8245" s="62"/>
      <c r="CE8245" s="62"/>
      <c r="CF8245" s="62"/>
      <c r="CL8245" s="56" t="s">
        <v>28029</v>
      </c>
      <c r="CM8245" s="56"/>
      <c r="CN8245" s="56"/>
      <c r="CO8245" s="52"/>
      <c r="CP8245" s="52"/>
      <c r="CQ8245" s="52"/>
      <c r="CR8245" s="52"/>
      <c r="CS8245" s="52"/>
      <c r="CT8245" s="52"/>
      <c r="CU8245" s="33"/>
      <c r="CV8245" s="33"/>
    </row>
    <row r="8246" spans="74:100">
      <c r="BV8246" s="62"/>
      <c r="BW8246" s="62"/>
      <c r="BX8246" s="62"/>
      <c r="BY8246" s="62"/>
      <c r="BZ8246" s="62"/>
      <c r="CA8246" s="62"/>
      <c r="CB8246" s="62"/>
      <c r="CC8246" s="62"/>
      <c r="CD8246" s="62"/>
      <c r="CE8246" s="62"/>
      <c r="CF8246" s="62"/>
      <c r="CL8246" s="56" t="s">
        <v>28030</v>
      </c>
      <c r="CM8246" s="56" t="s">
        <v>217</v>
      </c>
      <c r="CN8246" s="56" t="s">
        <v>217</v>
      </c>
      <c r="CO8246" s="52"/>
      <c r="CP8246" s="52"/>
      <c r="CQ8246" s="52"/>
      <c r="CR8246" s="52"/>
      <c r="CS8246" s="52"/>
      <c r="CT8246" s="52"/>
      <c r="CU8246" s="33"/>
      <c r="CV8246" s="33"/>
    </row>
    <row r="8247" spans="74:100">
      <c r="BV8247" s="62"/>
      <c r="BW8247" s="62"/>
      <c r="BX8247" s="62"/>
      <c r="BY8247" s="62"/>
      <c r="BZ8247" s="62"/>
      <c r="CA8247" s="62"/>
      <c r="CB8247" s="62"/>
      <c r="CC8247" s="62"/>
      <c r="CD8247" s="62"/>
      <c r="CE8247" s="62"/>
      <c r="CF8247" s="62"/>
      <c r="CL8247" s="56" t="s">
        <v>28031</v>
      </c>
      <c r="CM8247" s="56"/>
      <c r="CN8247" s="56"/>
      <c r="CO8247" s="52"/>
      <c r="CP8247" s="52"/>
      <c r="CQ8247" s="52"/>
      <c r="CR8247" s="52"/>
      <c r="CS8247" s="52"/>
      <c r="CT8247" s="52"/>
      <c r="CU8247" s="33"/>
      <c r="CV8247" s="33"/>
    </row>
    <row r="8248" spans="74:100">
      <c r="BV8248" s="62"/>
      <c r="BW8248" s="62"/>
      <c r="BX8248" s="62"/>
      <c r="BY8248" s="62"/>
      <c r="BZ8248" s="62"/>
      <c r="CA8248" s="62"/>
      <c r="CB8248" s="62"/>
      <c r="CC8248" s="62"/>
      <c r="CD8248" s="62"/>
      <c r="CE8248" s="62"/>
      <c r="CF8248" s="62"/>
      <c r="CL8248" s="56" t="s">
        <v>5462</v>
      </c>
      <c r="CM8248" s="56" t="s">
        <v>3118</v>
      </c>
      <c r="CN8248" s="56" t="s">
        <v>3118</v>
      </c>
      <c r="CO8248" s="52"/>
      <c r="CP8248" s="52"/>
      <c r="CQ8248" s="52"/>
      <c r="CR8248" s="52"/>
      <c r="CS8248" s="52"/>
      <c r="CT8248" s="52"/>
      <c r="CU8248" s="33"/>
      <c r="CV8248" s="33"/>
    </row>
    <row r="8249" spans="74:100">
      <c r="BV8249" s="62"/>
      <c r="BW8249" s="62"/>
      <c r="BX8249" s="62"/>
      <c r="BY8249" s="62"/>
      <c r="BZ8249" s="62"/>
      <c r="CA8249" s="62"/>
      <c r="CB8249" s="62"/>
      <c r="CC8249" s="62"/>
      <c r="CD8249" s="62"/>
      <c r="CE8249" s="62"/>
      <c r="CF8249" s="62"/>
      <c r="CL8249" s="56" t="s">
        <v>17818</v>
      </c>
      <c r="CM8249" s="56"/>
      <c r="CN8249" s="56"/>
      <c r="CO8249" s="52"/>
      <c r="CP8249" s="52"/>
      <c r="CQ8249" s="52"/>
      <c r="CR8249" s="52"/>
      <c r="CS8249" s="52"/>
      <c r="CT8249" s="52"/>
      <c r="CU8249" s="33"/>
      <c r="CV8249" s="33"/>
    </row>
    <row r="8250" spans="74:100">
      <c r="BV8250" s="62"/>
      <c r="BW8250" s="62"/>
      <c r="BX8250" s="62"/>
      <c r="BY8250" s="62"/>
      <c r="BZ8250" s="62"/>
      <c r="CA8250" s="62"/>
      <c r="CB8250" s="62"/>
      <c r="CC8250" s="62"/>
      <c r="CD8250" s="62"/>
      <c r="CE8250" s="62"/>
      <c r="CF8250" s="62"/>
      <c r="CL8250" s="56" t="s">
        <v>1956</v>
      </c>
      <c r="CM8250" s="56" t="s">
        <v>216</v>
      </c>
      <c r="CN8250" s="56" t="s">
        <v>216</v>
      </c>
      <c r="CO8250" s="52"/>
      <c r="CP8250" s="52"/>
      <c r="CQ8250" s="52"/>
      <c r="CR8250" s="52"/>
      <c r="CS8250" s="52"/>
      <c r="CT8250" s="52"/>
      <c r="CU8250" s="33"/>
      <c r="CV8250" s="33"/>
    </row>
    <row r="8251" spans="74:100">
      <c r="BV8251" s="62"/>
      <c r="BW8251" s="62"/>
      <c r="BX8251" s="62"/>
      <c r="BY8251" s="62"/>
      <c r="BZ8251" s="62"/>
      <c r="CA8251" s="62"/>
      <c r="CB8251" s="62"/>
      <c r="CC8251" s="62"/>
      <c r="CD8251" s="62"/>
      <c r="CE8251" s="62"/>
      <c r="CF8251" s="62"/>
      <c r="CL8251" s="56" t="s">
        <v>22162</v>
      </c>
      <c r="CM8251" s="56"/>
      <c r="CN8251" s="56"/>
      <c r="CO8251" s="52"/>
      <c r="CP8251" s="52"/>
      <c r="CQ8251" s="52"/>
      <c r="CR8251" s="52"/>
      <c r="CS8251" s="52"/>
      <c r="CT8251" s="52"/>
      <c r="CU8251" s="33"/>
      <c r="CV8251" s="33"/>
    </row>
    <row r="8252" spans="74:100">
      <c r="BV8252" s="62"/>
      <c r="BW8252" s="62"/>
      <c r="BX8252" s="62"/>
      <c r="BY8252" s="62"/>
      <c r="BZ8252" s="62"/>
      <c r="CA8252" s="62"/>
      <c r="CB8252" s="62"/>
      <c r="CC8252" s="62"/>
      <c r="CD8252" s="62"/>
      <c r="CE8252" s="62"/>
      <c r="CF8252" s="62"/>
      <c r="CL8252" s="56" t="s">
        <v>5463</v>
      </c>
      <c r="CM8252" s="56" t="s">
        <v>3118</v>
      </c>
      <c r="CN8252" s="56" t="s">
        <v>3118</v>
      </c>
      <c r="CO8252" s="52"/>
      <c r="CP8252" s="52"/>
      <c r="CQ8252" s="52"/>
      <c r="CR8252" s="52"/>
      <c r="CS8252" s="52"/>
      <c r="CT8252" s="52"/>
      <c r="CU8252" s="33"/>
      <c r="CV8252" s="33"/>
    </row>
    <row r="8253" spans="74:100">
      <c r="BV8253" s="62"/>
      <c r="BW8253" s="62"/>
      <c r="BX8253" s="62"/>
      <c r="BY8253" s="62"/>
      <c r="BZ8253" s="62"/>
      <c r="CA8253" s="62"/>
      <c r="CB8253" s="62"/>
      <c r="CC8253" s="62"/>
      <c r="CD8253" s="62"/>
      <c r="CE8253" s="62"/>
      <c r="CF8253" s="62"/>
      <c r="CL8253" s="56" t="s">
        <v>19272</v>
      </c>
      <c r="CM8253" s="56"/>
      <c r="CN8253" s="56"/>
      <c r="CO8253" s="52"/>
      <c r="CP8253" s="52"/>
      <c r="CQ8253" s="52"/>
      <c r="CR8253" s="52"/>
      <c r="CS8253" s="52"/>
      <c r="CT8253" s="52"/>
      <c r="CU8253" s="33"/>
      <c r="CV8253" s="33"/>
    </row>
    <row r="8254" spans="74:100">
      <c r="BV8254" s="62"/>
      <c r="BW8254" s="62"/>
      <c r="BX8254" s="62"/>
      <c r="BY8254" s="62"/>
      <c r="BZ8254" s="62"/>
      <c r="CA8254" s="62"/>
      <c r="CB8254" s="62"/>
      <c r="CC8254" s="62"/>
      <c r="CD8254" s="62"/>
      <c r="CE8254" s="62"/>
      <c r="CF8254" s="62"/>
      <c r="CL8254" s="56" t="s">
        <v>1957</v>
      </c>
      <c r="CM8254" s="56" t="s">
        <v>213</v>
      </c>
      <c r="CN8254" s="56" t="s">
        <v>213</v>
      </c>
      <c r="CO8254" s="52"/>
      <c r="CP8254" s="52"/>
      <c r="CQ8254" s="52"/>
      <c r="CR8254" s="52"/>
      <c r="CS8254" s="52"/>
      <c r="CT8254" s="52"/>
      <c r="CU8254" s="33"/>
      <c r="CV8254" s="33"/>
    </row>
    <row r="8255" spans="74:100">
      <c r="BV8255" s="62"/>
      <c r="BW8255" s="62"/>
      <c r="BX8255" s="62"/>
      <c r="BY8255" s="62"/>
      <c r="BZ8255" s="62"/>
      <c r="CA8255" s="62"/>
      <c r="CB8255" s="62"/>
      <c r="CC8255" s="62"/>
      <c r="CD8255" s="62"/>
      <c r="CE8255" s="62"/>
      <c r="CF8255" s="62"/>
      <c r="CL8255" s="56" t="s">
        <v>22163</v>
      </c>
      <c r="CM8255" s="56"/>
      <c r="CN8255" s="56"/>
      <c r="CO8255" s="52"/>
      <c r="CP8255" s="52"/>
      <c r="CQ8255" s="52"/>
      <c r="CR8255" s="52"/>
      <c r="CS8255" s="52"/>
      <c r="CT8255" s="52"/>
      <c r="CU8255" s="33"/>
      <c r="CV8255" s="33"/>
    </row>
    <row r="8256" spans="74:100">
      <c r="BV8256" s="62"/>
      <c r="BW8256" s="62"/>
      <c r="BX8256" s="62"/>
      <c r="BY8256" s="62"/>
      <c r="BZ8256" s="62"/>
      <c r="CA8256" s="62"/>
      <c r="CB8256" s="62"/>
      <c r="CC8256" s="62"/>
      <c r="CD8256" s="62"/>
      <c r="CE8256" s="62"/>
      <c r="CF8256" s="62"/>
      <c r="CL8256" s="56" t="s">
        <v>28032</v>
      </c>
      <c r="CM8256" s="56" t="s">
        <v>213</v>
      </c>
      <c r="CN8256" s="56" t="s">
        <v>213</v>
      </c>
      <c r="CO8256" s="52"/>
      <c r="CP8256" s="52"/>
      <c r="CQ8256" s="52"/>
      <c r="CR8256" s="52"/>
      <c r="CS8256" s="52"/>
      <c r="CT8256" s="52"/>
      <c r="CU8256" s="33"/>
      <c r="CV8256" s="33"/>
    </row>
    <row r="8257" spans="74:100">
      <c r="BV8257" s="62"/>
      <c r="BW8257" s="62"/>
      <c r="BX8257" s="62"/>
      <c r="BY8257" s="62"/>
      <c r="BZ8257" s="62"/>
      <c r="CA8257" s="62"/>
      <c r="CB8257" s="62"/>
      <c r="CC8257" s="62"/>
      <c r="CD8257" s="62"/>
      <c r="CE8257" s="62"/>
      <c r="CF8257" s="62"/>
      <c r="CL8257" s="56" t="s">
        <v>28033</v>
      </c>
      <c r="CM8257" s="56"/>
      <c r="CN8257" s="56"/>
      <c r="CO8257" s="52"/>
      <c r="CP8257" s="52"/>
      <c r="CQ8257" s="52"/>
      <c r="CR8257" s="52"/>
      <c r="CS8257" s="52"/>
      <c r="CT8257" s="52"/>
      <c r="CU8257" s="33"/>
      <c r="CV8257" s="33"/>
    </row>
    <row r="8258" spans="74:100">
      <c r="BV8258" s="62"/>
      <c r="BW8258" s="62"/>
      <c r="BX8258" s="62"/>
      <c r="BY8258" s="62"/>
      <c r="BZ8258" s="62"/>
      <c r="CA8258" s="62"/>
      <c r="CB8258" s="62"/>
      <c r="CC8258" s="62"/>
      <c r="CD8258" s="62"/>
      <c r="CE8258" s="62"/>
      <c r="CF8258" s="62"/>
      <c r="CL8258" s="56" t="s">
        <v>5464</v>
      </c>
      <c r="CM8258" s="56" t="s">
        <v>3118</v>
      </c>
      <c r="CN8258" s="56" t="s">
        <v>3118</v>
      </c>
      <c r="CO8258" s="52"/>
      <c r="CP8258" s="52"/>
      <c r="CQ8258" s="52"/>
      <c r="CR8258" s="52"/>
      <c r="CS8258" s="52"/>
      <c r="CT8258" s="52"/>
      <c r="CU8258" s="33"/>
      <c r="CV8258" s="33"/>
    </row>
    <row r="8259" spans="74:100">
      <c r="BV8259" s="62"/>
      <c r="BW8259" s="62"/>
      <c r="BX8259" s="62"/>
      <c r="BY8259" s="62"/>
      <c r="BZ8259" s="62"/>
      <c r="CA8259" s="62"/>
      <c r="CB8259" s="62"/>
      <c r="CC8259" s="62"/>
      <c r="CD8259" s="62"/>
      <c r="CE8259" s="62"/>
      <c r="CF8259" s="62"/>
      <c r="CL8259" s="56" t="s">
        <v>19273</v>
      </c>
      <c r="CM8259" s="56"/>
      <c r="CN8259" s="56"/>
      <c r="CO8259" s="52"/>
      <c r="CP8259" s="52"/>
      <c r="CQ8259" s="52"/>
      <c r="CR8259" s="52"/>
      <c r="CS8259" s="52"/>
      <c r="CT8259" s="52"/>
      <c r="CU8259" s="33"/>
      <c r="CV8259" s="33"/>
    </row>
    <row r="8260" spans="74:100">
      <c r="BV8260" s="62"/>
      <c r="BW8260" s="62"/>
      <c r="BX8260" s="62"/>
      <c r="BY8260" s="62"/>
      <c r="BZ8260" s="62"/>
      <c r="CA8260" s="62"/>
      <c r="CB8260" s="62"/>
      <c r="CC8260" s="62"/>
      <c r="CD8260" s="62"/>
      <c r="CE8260" s="62"/>
      <c r="CF8260" s="62"/>
      <c r="CL8260" s="56" t="s">
        <v>28034</v>
      </c>
      <c r="CM8260" s="56" t="s">
        <v>217</v>
      </c>
      <c r="CN8260" s="56" t="s">
        <v>217</v>
      </c>
      <c r="CO8260" s="52"/>
      <c r="CP8260" s="52"/>
      <c r="CQ8260" s="52"/>
      <c r="CR8260" s="52"/>
      <c r="CS8260" s="52"/>
      <c r="CT8260" s="52"/>
      <c r="CU8260" s="33"/>
      <c r="CV8260" s="33"/>
    </row>
    <row r="8261" spans="74:100">
      <c r="BV8261" s="62"/>
      <c r="BW8261" s="62"/>
      <c r="BX8261" s="62"/>
      <c r="BY8261" s="62"/>
      <c r="BZ8261" s="62"/>
      <c r="CA8261" s="62"/>
      <c r="CB8261" s="62"/>
      <c r="CC8261" s="62"/>
      <c r="CD8261" s="62"/>
      <c r="CE8261" s="62"/>
      <c r="CF8261" s="62"/>
      <c r="CL8261" s="56" t="s">
        <v>28035</v>
      </c>
      <c r="CM8261" s="56"/>
      <c r="CN8261" s="56"/>
      <c r="CO8261" s="52"/>
      <c r="CP8261" s="52"/>
      <c r="CQ8261" s="52"/>
      <c r="CR8261" s="52"/>
      <c r="CS8261" s="52"/>
      <c r="CT8261" s="52"/>
      <c r="CU8261" s="33"/>
      <c r="CV8261" s="33"/>
    </row>
    <row r="8262" spans="74:100">
      <c r="BV8262" s="62"/>
      <c r="BW8262" s="62"/>
      <c r="BX8262" s="62"/>
      <c r="BY8262" s="62"/>
      <c r="BZ8262" s="62"/>
      <c r="CA8262" s="62"/>
      <c r="CB8262" s="62"/>
      <c r="CC8262" s="62"/>
      <c r="CD8262" s="62"/>
      <c r="CE8262" s="62"/>
      <c r="CF8262" s="62"/>
      <c r="CL8262" s="56" t="s">
        <v>5465</v>
      </c>
      <c r="CM8262" s="56" t="s">
        <v>217</v>
      </c>
      <c r="CN8262" s="56" t="s">
        <v>217</v>
      </c>
      <c r="CO8262" s="52"/>
      <c r="CP8262" s="52"/>
      <c r="CQ8262" s="52"/>
      <c r="CR8262" s="52"/>
      <c r="CS8262" s="52"/>
      <c r="CT8262" s="52"/>
      <c r="CU8262" s="33"/>
      <c r="CV8262" s="33"/>
    </row>
    <row r="8263" spans="74:100">
      <c r="BV8263" s="62"/>
      <c r="BW8263" s="62"/>
      <c r="BX8263" s="62"/>
      <c r="BY8263" s="62"/>
      <c r="BZ8263" s="62"/>
      <c r="CA8263" s="62"/>
      <c r="CB8263" s="62"/>
      <c r="CC8263" s="62"/>
      <c r="CD8263" s="62"/>
      <c r="CE8263" s="62"/>
      <c r="CF8263" s="62"/>
      <c r="CL8263" s="56" t="s">
        <v>19274</v>
      </c>
      <c r="CM8263" s="56"/>
      <c r="CN8263" s="56"/>
      <c r="CO8263" s="52"/>
      <c r="CP8263" s="52"/>
      <c r="CQ8263" s="52"/>
      <c r="CR8263" s="52"/>
      <c r="CS8263" s="52"/>
      <c r="CT8263" s="52"/>
      <c r="CU8263" s="33"/>
      <c r="CV8263" s="33"/>
    </row>
    <row r="8264" spans="74:100">
      <c r="BV8264" s="62"/>
      <c r="BW8264" s="62"/>
      <c r="BX8264" s="62"/>
      <c r="BY8264" s="62"/>
      <c r="BZ8264" s="62"/>
      <c r="CA8264" s="62"/>
      <c r="CB8264" s="62"/>
      <c r="CC8264" s="62"/>
      <c r="CD8264" s="62"/>
      <c r="CE8264" s="62"/>
      <c r="CF8264" s="62"/>
      <c r="CL8264" s="56" t="s">
        <v>5466</v>
      </c>
      <c r="CM8264" s="56" t="s">
        <v>3118</v>
      </c>
      <c r="CN8264" s="56" t="s">
        <v>3118</v>
      </c>
      <c r="CO8264" s="52"/>
      <c r="CP8264" s="52"/>
      <c r="CQ8264" s="52"/>
      <c r="CR8264" s="52"/>
      <c r="CS8264" s="52"/>
      <c r="CT8264" s="52"/>
      <c r="CU8264" s="33"/>
      <c r="CV8264" s="33"/>
    </row>
    <row r="8265" spans="74:100">
      <c r="BV8265" s="62"/>
      <c r="BW8265" s="62"/>
      <c r="BX8265" s="62"/>
      <c r="BY8265" s="62"/>
      <c r="BZ8265" s="62"/>
      <c r="CA8265" s="62"/>
      <c r="CB8265" s="62"/>
      <c r="CC8265" s="62"/>
      <c r="CD8265" s="62"/>
      <c r="CE8265" s="62"/>
      <c r="CF8265" s="62"/>
      <c r="CL8265" s="56" t="s">
        <v>19275</v>
      </c>
      <c r="CM8265" s="56"/>
      <c r="CN8265" s="56"/>
      <c r="CO8265" s="52"/>
      <c r="CP8265" s="52"/>
      <c r="CQ8265" s="52"/>
      <c r="CR8265" s="52"/>
      <c r="CS8265" s="52"/>
      <c r="CT8265" s="52"/>
      <c r="CU8265" s="33"/>
      <c r="CV8265" s="33"/>
    </row>
    <row r="8266" spans="74:100">
      <c r="BV8266" s="62"/>
      <c r="BW8266" s="62"/>
      <c r="BX8266" s="62"/>
      <c r="BY8266" s="62"/>
      <c r="BZ8266" s="62"/>
      <c r="CA8266" s="62"/>
      <c r="CB8266" s="62"/>
      <c r="CC8266" s="62"/>
      <c r="CD8266" s="62"/>
      <c r="CE8266" s="62"/>
      <c r="CF8266" s="62"/>
      <c r="CL8266" s="56" t="s">
        <v>5467</v>
      </c>
      <c r="CM8266" s="56" t="s">
        <v>216</v>
      </c>
      <c r="CN8266" s="56" t="s">
        <v>216</v>
      </c>
      <c r="CO8266" s="52"/>
      <c r="CP8266" s="52"/>
      <c r="CQ8266" s="52"/>
      <c r="CR8266" s="52"/>
      <c r="CS8266" s="52"/>
      <c r="CT8266" s="52"/>
      <c r="CU8266" s="33"/>
      <c r="CV8266" s="33"/>
    </row>
    <row r="8267" spans="74:100">
      <c r="BV8267" s="62"/>
      <c r="BW8267" s="62"/>
      <c r="BX8267" s="62"/>
      <c r="BY8267" s="62"/>
      <c r="BZ8267" s="62"/>
      <c r="CA8267" s="62"/>
      <c r="CB8267" s="62"/>
      <c r="CC8267" s="62"/>
      <c r="CD8267" s="62"/>
      <c r="CE8267" s="62"/>
      <c r="CF8267" s="62"/>
      <c r="CL8267" s="56" t="s">
        <v>22164</v>
      </c>
      <c r="CM8267" s="56"/>
      <c r="CN8267" s="56"/>
      <c r="CO8267" s="52"/>
      <c r="CP8267" s="52"/>
      <c r="CQ8267" s="52"/>
      <c r="CR8267" s="52"/>
      <c r="CS8267" s="52"/>
      <c r="CT8267" s="52"/>
      <c r="CU8267" s="33"/>
      <c r="CV8267" s="33"/>
    </row>
    <row r="8268" spans="74:100">
      <c r="BV8268" s="62"/>
      <c r="BW8268" s="62"/>
      <c r="BX8268" s="62"/>
      <c r="BY8268" s="62"/>
      <c r="BZ8268" s="62"/>
      <c r="CA8268" s="62"/>
      <c r="CB8268" s="62"/>
      <c r="CC8268" s="62"/>
      <c r="CD8268" s="62"/>
      <c r="CE8268" s="62"/>
      <c r="CF8268" s="62"/>
      <c r="CL8268" s="56" t="s">
        <v>5468</v>
      </c>
      <c r="CM8268" s="56" t="s">
        <v>217</v>
      </c>
      <c r="CN8268" s="56" t="s">
        <v>217</v>
      </c>
      <c r="CO8268" s="52"/>
      <c r="CP8268" s="52"/>
      <c r="CQ8268" s="52"/>
      <c r="CR8268" s="52"/>
      <c r="CS8268" s="52"/>
      <c r="CT8268" s="52"/>
      <c r="CU8268" s="33"/>
      <c r="CV8268" s="33"/>
    </row>
    <row r="8269" spans="74:100">
      <c r="BV8269" s="62"/>
      <c r="BW8269" s="62"/>
      <c r="BX8269" s="62"/>
      <c r="BY8269" s="62"/>
      <c r="BZ8269" s="62"/>
      <c r="CA8269" s="62"/>
      <c r="CB8269" s="62"/>
      <c r="CC8269" s="62"/>
      <c r="CD8269" s="62"/>
      <c r="CE8269" s="62"/>
      <c r="CF8269" s="62"/>
      <c r="CL8269" s="56" t="s">
        <v>19276</v>
      </c>
      <c r="CM8269" s="56"/>
      <c r="CN8269" s="56"/>
      <c r="CO8269" s="52"/>
      <c r="CP8269" s="52"/>
      <c r="CQ8269" s="52"/>
      <c r="CR8269" s="52"/>
      <c r="CS8269" s="52"/>
      <c r="CT8269" s="52"/>
      <c r="CU8269" s="33"/>
      <c r="CV8269" s="33"/>
    </row>
    <row r="8270" spans="74:100">
      <c r="BV8270" s="62"/>
      <c r="BW8270" s="62"/>
      <c r="BX8270" s="62"/>
      <c r="BY8270" s="62"/>
      <c r="BZ8270" s="62"/>
      <c r="CA8270" s="62"/>
      <c r="CB8270" s="62"/>
      <c r="CC8270" s="62"/>
      <c r="CD8270" s="62"/>
      <c r="CE8270" s="62"/>
      <c r="CF8270" s="62"/>
      <c r="CL8270" s="56" t="s">
        <v>5469</v>
      </c>
      <c r="CM8270" s="56" t="s">
        <v>3118</v>
      </c>
      <c r="CN8270" s="56" t="s">
        <v>3118</v>
      </c>
      <c r="CO8270" s="52"/>
      <c r="CP8270" s="52"/>
      <c r="CQ8270" s="52"/>
      <c r="CR8270" s="52"/>
      <c r="CS8270" s="52"/>
      <c r="CT8270" s="52"/>
      <c r="CU8270" s="33"/>
      <c r="CV8270" s="33"/>
    </row>
    <row r="8271" spans="74:100">
      <c r="BV8271" s="62"/>
      <c r="BW8271" s="62"/>
      <c r="BX8271" s="62"/>
      <c r="BY8271" s="62"/>
      <c r="BZ8271" s="62"/>
      <c r="CA8271" s="62"/>
      <c r="CB8271" s="62"/>
      <c r="CC8271" s="62"/>
      <c r="CD8271" s="62"/>
      <c r="CE8271" s="62"/>
      <c r="CF8271" s="62"/>
      <c r="CL8271" s="56" t="s">
        <v>19277</v>
      </c>
      <c r="CM8271" s="56"/>
      <c r="CN8271" s="56"/>
      <c r="CO8271" s="52"/>
      <c r="CP8271" s="52"/>
      <c r="CQ8271" s="52"/>
      <c r="CR8271" s="52"/>
      <c r="CS8271" s="52"/>
      <c r="CT8271" s="52"/>
      <c r="CU8271" s="33"/>
      <c r="CV8271" s="33"/>
    </row>
    <row r="8272" spans="74:100">
      <c r="BV8272" s="62"/>
      <c r="BW8272" s="62"/>
      <c r="BX8272" s="62"/>
      <c r="BY8272" s="62"/>
      <c r="BZ8272" s="62"/>
      <c r="CA8272" s="62"/>
      <c r="CB8272" s="62"/>
      <c r="CC8272" s="62"/>
      <c r="CD8272" s="62"/>
      <c r="CE8272" s="62"/>
      <c r="CF8272" s="62"/>
      <c r="CL8272" s="56" t="s">
        <v>1961</v>
      </c>
      <c r="CM8272" s="56" t="s">
        <v>215</v>
      </c>
      <c r="CN8272" s="56" t="s">
        <v>215</v>
      </c>
      <c r="CO8272" s="52"/>
      <c r="CP8272" s="52"/>
      <c r="CQ8272" s="52"/>
      <c r="CR8272" s="52"/>
      <c r="CS8272" s="52"/>
      <c r="CT8272" s="52"/>
      <c r="CU8272" s="33"/>
      <c r="CV8272" s="33"/>
    </row>
    <row r="8273" spans="74:100">
      <c r="BV8273" s="62"/>
      <c r="BW8273" s="62"/>
      <c r="BX8273" s="62"/>
      <c r="BY8273" s="62"/>
      <c r="BZ8273" s="62"/>
      <c r="CA8273" s="62"/>
      <c r="CB8273" s="62"/>
      <c r="CC8273" s="62"/>
      <c r="CD8273" s="62"/>
      <c r="CE8273" s="62"/>
      <c r="CF8273" s="62"/>
      <c r="CL8273" s="56" t="s">
        <v>22165</v>
      </c>
      <c r="CM8273" s="56"/>
      <c r="CN8273" s="56"/>
      <c r="CO8273" s="52"/>
      <c r="CP8273" s="52"/>
      <c r="CQ8273" s="52"/>
      <c r="CR8273" s="52"/>
      <c r="CS8273" s="52"/>
      <c r="CT8273" s="52"/>
      <c r="CU8273" s="33"/>
      <c r="CV8273" s="33"/>
    </row>
    <row r="8274" spans="74:100">
      <c r="BV8274" s="62"/>
      <c r="BW8274" s="62"/>
      <c r="BX8274" s="62"/>
      <c r="BY8274" s="62"/>
      <c r="BZ8274" s="62"/>
      <c r="CA8274" s="62"/>
      <c r="CB8274" s="62"/>
      <c r="CC8274" s="62"/>
      <c r="CD8274" s="62"/>
      <c r="CE8274" s="62"/>
      <c r="CF8274" s="62"/>
      <c r="CL8274" s="56" t="s">
        <v>5470</v>
      </c>
      <c r="CM8274" s="56" t="s">
        <v>3118</v>
      </c>
      <c r="CN8274" s="56" t="s">
        <v>3118</v>
      </c>
      <c r="CO8274" s="52"/>
      <c r="CP8274" s="52"/>
      <c r="CQ8274" s="52"/>
      <c r="CR8274" s="52"/>
      <c r="CS8274" s="52"/>
      <c r="CT8274" s="52"/>
      <c r="CU8274" s="33"/>
      <c r="CV8274" s="33"/>
    </row>
    <row r="8275" spans="74:100">
      <c r="BV8275" s="62"/>
      <c r="BW8275" s="62"/>
      <c r="BX8275" s="62"/>
      <c r="BY8275" s="62"/>
      <c r="BZ8275" s="62"/>
      <c r="CA8275" s="62"/>
      <c r="CB8275" s="62"/>
      <c r="CC8275" s="62"/>
      <c r="CD8275" s="62"/>
      <c r="CE8275" s="62"/>
      <c r="CF8275" s="62"/>
      <c r="CL8275" s="56" t="s">
        <v>19278</v>
      </c>
      <c r="CM8275" s="56"/>
      <c r="CN8275" s="56"/>
      <c r="CO8275" s="52"/>
      <c r="CP8275" s="52"/>
      <c r="CQ8275" s="52"/>
      <c r="CR8275" s="52"/>
      <c r="CS8275" s="52"/>
      <c r="CT8275" s="52"/>
      <c r="CU8275" s="33"/>
      <c r="CV8275" s="33"/>
    </row>
    <row r="8276" spans="74:100">
      <c r="BV8276" s="62"/>
      <c r="BW8276" s="62"/>
      <c r="BX8276" s="62"/>
      <c r="BY8276" s="62"/>
      <c r="BZ8276" s="62"/>
      <c r="CA8276" s="62"/>
      <c r="CB8276" s="62"/>
      <c r="CC8276" s="62"/>
      <c r="CD8276" s="62"/>
      <c r="CE8276" s="62"/>
      <c r="CF8276" s="62"/>
      <c r="CL8276" s="56" t="s">
        <v>28036</v>
      </c>
      <c r="CM8276" s="56" t="s">
        <v>217</v>
      </c>
      <c r="CN8276" s="56" t="s">
        <v>217</v>
      </c>
      <c r="CO8276" s="52"/>
      <c r="CP8276" s="52"/>
      <c r="CQ8276" s="52"/>
      <c r="CR8276" s="52"/>
      <c r="CS8276" s="52"/>
      <c r="CT8276" s="52"/>
      <c r="CU8276" s="33"/>
      <c r="CV8276" s="33"/>
    </row>
    <row r="8277" spans="74:100">
      <c r="BV8277" s="62"/>
      <c r="BW8277" s="62"/>
      <c r="BX8277" s="62"/>
      <c r="BY8277" s="62"/>
      <c r="BZ8277" s="62"/>
      <c r="CA8277" s="62"/>
      <c r="CB8277" s="62"/>
      <c r="CC8277" s="62"/>
      <c r="CD8277" s="62"/>
      <c r="CE8277" s="62"/>
      <c r="CF8277" s="62"/>
      <c r="CL8277" s="56" t="s">
        <v>28037</v>
      </c>
      <c r="CM8277" s="56"/>
      <c r="CN8277" s="56"/>
      <c r="CO8277" s="52"/>
      <c r="CP8277" s="52"/>
      <c r="CQ8277" s="52"/>
      <c r="CR8277" s="52"/>
      <c r="CS8277" s="52"/>
      <c r="CT8277" s="52"/>
      <c r="CU8277" s="33"/>
      <c r="CV8277" s="33"/>
    </row>
    <row r="8278" spans="74:100">
      <c r="BV8278" s="62"/>
      <c r="BW8278" s="62"/>
      <c r="BX8278" s="62"/>
      <c r="BY8278" s="62"/>
      <c r="BZ8278" s="62"/>
      <c r="CA8278" s="62"/>
      <c r="CB8278" s="62"/>
      <c r="CC8278" s="62"/>
      <c r="CD8278" s="62"/>
      <c r="CE8278" s="62"/>
      <c r="CF8278" s="62"/>
      <c r="CL8278" s="56" t="s">
        <v>5471</v>
      </c>
      <c r="CM8278" s="56" t="s">
        <v>217</v>
      </c>
      <c r="CN8278" s="56" t="s">
        <v>217</v>
      </c>
      <c r="CO8278" s="52"/>
      <c r="CP8278" s="52"/>
      <c r="CQ8278" s="52"/>
      <c r="CR8278" s="52"/>
      <c r="CS8278" s="52"/>
      <c r="CT8278" s="52"/>
      <c r="CU8278" s="33"/>
      <c r="CV8278" s="33"/>
    </row>
    <row r="8279" spans="74:100">
      <c r="BV8279" s="62"/>
      <c r="BW8279" s="62"/>
      <c r="BX8279" s="62"/>
      <c r="BY8279" s="62"/>
      <c r="BZ8279" s="62"/>
      <c r="CA8279" s="62"/>
      <c r="CB8279" s="62"/>
      <c r="CC8279" s="62"/>
      <c r="CD8279" s="62"/>
      <c r="CE8279" s="62"/>
      <c r="CF8279" s="62"/>
      <c r="CL8279" s="56" t="s">
        <v>19279</v>
      </c>
      <c r="CM8279" s="56"/>
      <c r="CN8279" s="56"/>
      <c r="CO8279" s="52"/>
      <c r="CP8279" s="52"/>
      <c r="CQ8279" s="52"/>
      <c r="CR8279" s="52"/>
      <c r="CS8279" s="52"/>
      <c r="CT8279" s="52"/>
      <c r="CU8279" s="33"/>
      <c r="CV8279" s="33"/>
    </row>
    <row r="8280" spans="74:100">
      <c r="BV8280" s="62"/>
      <c r="BW8280" s="62"/>
      <c r="BX8280" s="62"/>
      <c r="BY8280" s="62"/>
      <c r="BZ8280" s="62"/>
      <c r="CA8280" s="62"/>
      <c r="CB8280" s="62"/>
      <c r="CC8280" s="62"/>
      <c r="CD8280" s="62"/>
      <c r="CE8280" s="62"/>
      <c r="CF8280" s="62"/>
      <c r="CL8280" s="56" t="s">
        <v>5472</v>
      </c>
      <c r="CM8280" s="56" t="s">
        <v>3118</v>
      </c>
      <c r="CN8280" s="56" t="s">
        <v>3118</v>
      </c>
      <c r="CO8280" s="52"/>
      <c r="CP8280" s="52"/>
      <c r="CQ8280" s="52"/>
      <c r="CR8280" s="52"/>
      <c r="CS8280" s="52"/>
      <c r="CT8280" s="52"/>
      <c r="CU8280" s="33"/>
      <c r="CV8280" s="33"/>
    </row>
    <row r="8281" spans="74:100">
      <c r="BV8281" s="62"/>
      <c r="BW8281" s="62"/>
      <c r="BX8281" s="62"/>
      <c r="BY8281" s="62"/>
      <c r="BZ8281" s="62"/>
      <c r="CA8281" s="62"/>
      <c r="CB8281" s="62"/>
      <c r="CC8281" s="62"/>
      <c r="CD8281" s="62"/>
      <c r="CE8281" s="62"/>
      <c r="CF8281" s="62"/>
      <c r="CL8281" s="56" t="s">
        <v>19280</v>
      </c>
      <c r="CM8281" s="56"/>
      <c r="CN8281" s="56"/>
      <c r="CO8281" s="52"/>
      <c r="CP8281" s="52"/>
      <c r="CQ8281" s="52"/>
      <c r="CR8281" s="52"/>
      <c r="CS8281" s="52"/>
      <c r="CT8281" s="52"/>
      <c r="CU8281" s="33"/>
      <c r="CV8281" s="33"/>
    </row>
    <row r="8282" spans="74:100">
      <c r="BV8282" s="62"/>
      <c r="BW8282" s="62"/>
      <c r="BX8282" s="62"/>
      <c r="BY8282" s="62"/>
      <c r="BZ8282" s="62"/>
      <c r="CA8282" s="62"/>
      <c r="CB8282" s="62"/>
      <c r="CC8282" s="62"/>
      <c r="CD8282" s="62"/>
      <c r="CE8282" s="62"/>
      <c r="CF8282" s="62"/>
      <c r="CL8282" s="56" t="s">
        <v>5473</v>
      </c>
      <c r="CM8282" s="56" t="s">
        <v>217</v>
      </c>
      <c r="CN8282" s="56" t="s">
        <v>217</v>
      </c>
      <c r="CO8282" s="52"/>
      <c r="CP8282" s="52"/>
      <c r="CQ8282" s="52"/>
      <c r="CR8282" s="52"/>
      <c r="CS8282" s="52"/>
      <c r="CT8282" s="52"/>
      <c r="CU8282" s="33"/>
      <c r="CV8282" s="33"/>
    </row>
    <row r="8283" spans="74:100">
      <c r="BV8283" s="62"/>
      <c r="BW8283" s="62"/>
      <c r="BX8283" s="62"/>
      <c r="BY8283" s="62"/>
      <c r="BZ8283" s="62"/>
      <c r="CA8283" s="62"/>
      <c r="CB8283" s="62"/>
      <c r="CC8283" s="62"/>
      <c r="CD8283" s="62"/>
      <c r="CE8283" s="62"/>
      <c r="CF8283" s="62"/>
      <c r="CL8283" s="56" t="s">
        <v>19281</v>
      </c>
      <c r="CM8283" s="56"/>
      <c r="CN8283" s="56"/>
      <c r="CO8283" s="52"/>
      <c r="CP8283" s="52"/>
      <c r="CQ8283" s="52"/>
      <c r="CR8283" s="52"/>
      <c r="CS8283" s="52"/>
      <c r="CT8283" s="52"/>
      <c r="CU8283" s="33"/>
      <c r="CV8283" s="33"/>
    </row>
    <row r="8284" spans="74:100">
      <c r="BV8284" s="62"/>
      <c r="BW8284" s="62"/>
      <c r="BX8284" s="62"/>
      <c r="BY8284" s="62"/>
      <c r="BZ8284" s="62"/>
      <c r="CA8284" s="62"/>
      <c r="CB8284" s="62"/>
      <c r="CC8284" s="62"/>
      <c r="CD8284" s="62"/>
      <c r="CE8284" s="62"/>
      <c r="CF8284" s="62"/>
      <c r="CL8284" s="56" t="s">
        <v>5474</v>
      </c>
      <c r="CM8284" s="56" t="s">
        <v>217</v>
      </c>
      <c r="CN8284" s="56" t="s">
        <v>217</v>
      </c>
      <c r="CO8284" s="52"/>
      <c r="CP8284" s="52"/>
      <c r="CQ8284" s="52"/>
      <c r="CR8284" s="52"/>
      <c r="CS8284" s="52"/>
      <c r="CT8284" s="52"/>
      <c r="CU8284" s="33"/>
      <c r="CV8284" s="33"/>
    </row>
    <row r="8285" spans="74:100">
      <c r="BV8285" s="62"/>
      <c r="BW8285" s="62"/>
      <c r="BX8285" s="62"/>
      <c r="BY8285" s="62"/>
      <c r="BZ8285" s="62"/>
      <c r="CA8285" s="62"/>
      <c r="CB8285" s="62"/>
      <c r="CC8285" s="62"/>
      <c r="CD8285" s="62"/>
      <c r="CE8285" s="62"/>
      <c r="CF8285" s="62"/>
      <c r="CL8285" s="56" t="s">
        <v>22166</v>
      </c>
      <c r="CM8285" s="56"/>
      <c r="CN8285" s="56"/>
      <c r="CO8285" s="52"/>
      <c r="CP8285" s="52"/>
      <c r="CQ8285" s="52"/>
      <c r="CR8285" s="52"/>
      <c r="CS8285" s="52"/>
      <c r="CT8285" s="52"/>
      <c r="CU8285" s="33"/>
      <c r="CV8285" s="33"/>
    </row>
    <row r="8286" spans="74:100">
      <c r="BV8286" s="62"/>
      <c r="BW8286" s="62"/>
      <c r="BX8286" s="62"/>
      <c r="BY8286" s="62"/>
      <c r="BZ8286" s="62"/>
      <c r="CA8286" s="62"/>
      <c r="CB8286" s="62"/>
      <c r="CC8286" s="62"/>
      <c r="CD8286" s="62"/>
      <c r="CE8286" s="62"/>
      <c r="CF8286" s="62"/>
      <c r="CL8286" s="56" t="s">
        <v>28038</v>
      </c>
      <c r="CM8286" s="56" t="s">
        <v>3118</v>
      </c>
      <c r="CN8286" s="56" t="s">
        <v>3118</v>
      </c>
      <c r="CO8286" s="52"/>
      <c r="CP8286" s="52"/>
      <c r="CQ8286" s="52"/>
      <c r="CR8286" s="52"/>
      <c r="CS8286" s="52"/>
      <c r="CT8286" s="52"/>
      <c r="CU8286" s="33"/>
      <c r="CV8286" s="33"/>
    </row>
    <row r="8287" spans="74:100">
      <c r="BV8287" s="62"/>
      <c r="BW8287" s="62"/>
      <c r="BX8287" s="62"/>
      <c r="BY8287" s="62"/>
      <c r="BZ8287" s="62"/>
      <c r="CA8287" s="62"/>
      <c r="CB8287" s="62"/>
      <c r="CC8287" s="62"/>
      <c r="CD8287" s="62"/>
      <c r="CE8287" s="62"/>
      <c r="CF8287" s="62"/>
      <c r="CL8287" s="56" t="s">
        <v>28039</v>
      </c>
      <c r="CM8287" s="56"/>
      <c r="CN8287" s="56"/>
      <c r="CO8287" s="52"/>
      <c r="CP8287" s="52"/>
      <c r="CQ8287" s="52"/>
      <c r="CR8287" s="52"/>
      <c r="CS8287" s="52"/>
      <c r="CT8287" s="52"/>
      <c r="CU8287" s="33"/>
      <c r="CV8287" s="33"/>
    </row>
    <row r="8288" spans="74:100">
      <c r="BV8288" s="62"/>
      <c r="BW8288" s="62"/>
      <c r="BX8288" s="62"/>
      <c r="BY8288" s="62"/>
      <c r="BZ8288" s="62"/>
      <c r="CA8288" s="62"/>
      <c r="CB8288" s="62"/>
      <c r="CC8288" s="62"/>
      <c r="CD8288" s="62"/>
      <c r="CE8288" s="62"/>
      <c r="CF8288" s="62"/>
      <c r="CL8288" s="56" t="s">
        <v>28040</v>
      </c>
      <c r="CM8288" s="56" t="s">
        <v>216</v>
      </c>
      <c r="CN8288" s="56" t="s">
        <v>216</v>
      </c>
      <c r="CO8288" s="52"/>
      <c r="CP8288" s="52"/>
      <c r="CQ8288" s="52"/>
      <c r="CR8288" s="52"/>
      <c r="CS8288" s="52"/>
      <c r="CT8288" s="52"/>
      <c r="CU8288" s="33"/>
      <c r="CV8288" s="33"/>
    </row>
    <row r="8289" spans="74:100">
      <c r="BV8289" s="62"/>
      <c r="BW8289" s="62"/>
      <c r="BX8289" s="62"/>
      <c r="BY8289" s="62"/>
      <c r="BZ8289" s="62"/>
      <c r="CA8289" s="62"/>
      <c r="CB8289" s="62"/>
      <c r="CC8289" s="62"/>
      <c r="CD8289" s="62"/>
      <c r="CE8289" s="62"/>
      <c r="CF8289" s="62"/>
      <c r="CL8289" s="56" t="s">
        <v>28041</v>
      </c>
      <c r="CM8289" s="56"/>
      <c r="CN8289" s="56"/>
      <c r="CO8289" s="52"/>
      <c r="CP8289" s="52"/>
      <c r="CQ8289" s="52"/>
      <c r="CR8289" s="52"/>
      <c r="CS8289" s="52"/>
      <c r="CT8289" s="52"/>
      <c r="CU8289" s="33"/>
      <c r="CV8289" s="33"/>
    </row>
    <row r="8290" spans="74:100">
      <c r="BV8290" s="62"/>
      <c r="BW8290" s="62"/>
      <c r="BX8290" s="62"/>
      <c r="BY8290" s="62"/>
      <c r="BZ8290" s="62"/>
      <c r="CA8290" s="62"/>
      <c r="CB8290" s="62"/>
      <c r="CC8290" s="62"/>
      <c r="CD8290" s="62"/>
      <c r="CE8290" s="62"/>
      <c r="CF8290" s="62"/>
      <c r="CL8290" s="56" t="s">
        <v>5475</v>
      </c>
      <c r="CM8290" s="56" t="s">
        <v>3118</v>
      </c>
      <c r="CN8290" s="56" t="s">
        <v>3118</v>
      </c>
      <c r="CO8290" s="52"/>
      <c r="CP8290" s="52"/>
      <c r="CQ8290" s="52"/>
      <c r="CR8290" s="52"/>
      <c r="CS8290" s="52"/>
      <c r="CT8290" s="52"/>
      <c r="CU8290" s="33"/>
      <c r="CV8290" s="33"/>
    </row>
    <row r="8291" spans="74:100">
      <c r="BV8291" s="62"/>
      <c r="BW8291" s="62"/>
      <c r="BX8291" s="62"/>
      <c r="BY8291" s="62"/>
      <c r="BZ8291" s="62"/>
      <c r="CA8291" s="62"/>
      <c r="CB8291" s="62"/>
      <c r="CC8291" s="62"/>
      <c r="CD8291" s="62"/>
      <c r="CE8291" s="62"/>
      <c r="CF8291" s="62"/>
      <c r="CL8291" s="56" t="s">
        <v>19282</v>
      </c>
      <c r="CM8291" s="56"/>
      <c r="CN8291" s="56"/>
      <c r="CO8291" s="52"/>
      <c r="CP8291" s="52"/>
      <c r="CQ8291" s="52"/>
      <c r="CR8291" s="52"/>
      <c r="CS8291" s="52"/>
      <c r="CT8291" s="52"/>
      <c r="CU8291" s="33"/>
      <c r="CV8291" s="33"/>
    </row>
    <row r="8292" spans="74:100">
      <c r="BV8292" s="62"/>
      <c r="BW8292" s="62"/>
      <c r="BX8292" s="62"/>
      <c r="BY8292" s="62"/>
      <c r="BZ8292" s="62"/>
      <c r="CA8292" s="62"/>
      <c r="CB8292" s="62"/>
      <c r="CC8292" s="62"/>
      <c r="CD8292" s="62"/>
      <c r="CE8292" s="62"/>
      <c r="CF8292" s="62"/>
      <c r="CL8292" s="56" t="s">
        <v>5476</v>
      </c>
      <c r="CM8292" s="56" t="s">
        <v>217</v>
      </c>
      <c r="CN8292" s="56" t="s">
        <v>217</v>
      </c>
      <c r="CO8292" s="52"/>
      <c r="CP8292" s="52"/>
      <c r="CQ8292" s="52"/>
      <c r="CR8292" s="52"/>
      <c r="CS8292" s="52"/>
      <c r="CT8292" s="52"/>
      <c r="CU8292" s="33"/>
      <c r="CV8292" s="33"/>
    </row>
    <row r="8293" spans="74:100">
      <c r="BV8293" s="62"/>
      <c r="BW8293" s="62"/>
      <c r="BX8293" s="62"/>
      <c r="BY8293" s="62"/>
      <c r="BZ8293" s="62"/>
      <c r="CA8293" s="62"/>
      <c r="CB8293" s="62"/>
      <c r="CC8293" s="62"/>
      <c r="CD8293" s="62"/>
      <c r="CE8293" s="62"/>
      <c r="CF8293" s="62"/>
      <c r="CL8293" s="56" t="s">
        <v>19283</v>
      </c>
      <c r="CM8293" s="56"/>
      <c r="CN8293" s="56"/>
      <c r="CO8293" s="52"/>
      <c r="CP8293" s="52"/>
      <c r="CQ8293" s="52"/>
      <c r="CR8293" s="52"/>
      <c r="CS8293" s="52"/>
      <c r="CT8293" s="52"/>
      <c r="CU8293" s="33"/>
      <c r="CV8293" s="33"/>
    </row>
    <row r="8294" spans="74:100">
      <c r="BV8294" s="62"/>
      <c r="BW8294" s="62"/>
      <c r="BX8294" s="62"/>
      <c r="BY8294" s="62"/>
      <c r="BZ8294" s="62"/>
      <c r="CA8294" s="62"/>
      <c r="CB8294" s="62"/>
      <c r="CC8294" s="62"/>
      <c r="CD8294" s="62"/>
      <c r="CE8294" s="62"/>
      <c r="CF8294" s="62"/>
      <c r="CL8294" s="56" t="s">
        <v>28042</v>
      </c>
      <c r="CM8294" s="56" t="s">
        <v>217</v>
      </c>
      <c r="CN8294" s="56" t="s">
        <v>217</v>
      </c>
      <c r="CO8294" s="52"/>
      <c r="CP8294" s="52"/>
      <c r="CQ8294" s="52"/>
      <c r="CR8294" s="52"/>
      <c r="CS8294" s="52"/>
      <c r="CT8294" s="52"/>
      <c r="CU8294" s="33"/>
      <c r="CV8294" s="33"/>
    </row>
    <row r="8295" spans="74:100">
      <c r="BV8295" s="62"/>
      <c r="BW8295" s="62"/>
      <c r="BX8295" s="62"/>
      <c r="BY8295" s="62"/>
      <c r="BZ8295" s="62"/>
      <c r="CA8295" s="62"/>
      <c r="CB8295" s="62"/>
      <c r="CC8295" s="62"/>
      <c r="CD8295" s="62"/>
      <c r="CE8295" s="62"/>
      <c r="CF8295" s="62"/>
      <c r="CL8295" s="56" t="s">
        <v>28043</v>
      </c>
      <c r="CM8295" s="56"/>
      <c r="CN8295" s="56"/>
      <c r="CO8295" s="52"/>
      <c r="CP8295" s="52"/>
      <c r="CQ8295" s="52"/>
      <c r="CR8295" s="52"/>
      <c r="CS8295" s="52"/>
      <c r="CT8295" s="52"/>
      <c r="CU8295" s="33"/>
      <c r="CV8295" s="33"/>
    </row>
    <row r="8296" spans="74:100">
      <c r="BV8296" s="62"/>
      <c r="BW8296" s="62"/>
      <c r="BX8296" s="62"/>
      <c r="BY8296" s="62"/>
      <c r="BZ8296" s="62"/>
      <c r="CA8296" s="62"/>
      <c r="CB8296" s="62"/>
      <c r="CC8296" s="62"/>
      <c r="CD8296" s="62"/>
      <c r="CE8296" s="62"/>
      <c r="CF8296" s="62"/>
      <c r="CL8296" s="56" t="s">
        <v>5477</v>
      </c>
      <c r="CM8296" s="56" t="s">
        <v>217</v>
      </c>
      <c r="CN8296" s="56" t="s">
        <v>217</v>
      </c>
      <c r="CO8296" s="52"/>
      <c r="CP8296" s="52"/>
      <c r="CQ8296" s="52"/>
      <c r="CR8296" s="52"/>
      <c r="CS8296" s="52"/>
      <c r="CT8296" s="52"/>
      <c r="CU8296" s="33"/>
      <c r="CV8296" s="33"/>
    </row>
    <row r="8297" spans="74:100">
      <c r="BV8297" s="62"/>
      <c r="BW8297" s="62"/>
      <c r="BX8297" s="62"/>
      <c r="BY8297" s="62"/>
      <c r="BZ8297" s="62"/>
      <c r="CA8297" s="62"/>
      <c r="CB8297" s="62"/>
      <c r="CC8297" s="62"/>
      <c r="CD8297" s="62"/>
      <c r="CE8297" s="62"/>
      <c r="CF8297" s="62"/>
      <c r="CL8297" s="56" t="s">
        <v>19284</v>
      </c>
      <c r="CM8297" s="56"/>
      <c r="CN8297" s="56"/>
      <c r="CO8297" s="52"/>
      <c r="CP8297" s="52"/>
      <c r="CQ8297" s="52"/>
      <c r="CR8297" s="52"/>
      <c r="CS8297" s="52"/>
      <c r="CT8297" s="52"/>
      <c r="CU8297" s="33"/>
      <c r="CV8297" s="33"/>
    </row>
    <row r="8298" spans="74:100">
      <c r="BV8298" s="62"/>
      <c r="BW8298" s="62"/>
      <c r="BX8298" s="62"/>
      <c r="BY8298" s="62"/>
      <c r="BZ8298" s="62"/>
      <c r="CA8298" s="62"/>
      <c r="CB8298" s="62"/>
      <c r="CC8298" s="62"/>
      <c r="CD8298" s="62"/>
      <c r="CE8298" s="62"/>
      <c r="CF8298" s="62"/>
      <c r="CL8298" s="56" t="s">
        <v>28044</v>
      </c>
      <c r="CM8298" s="56" t="s">
        <v>217</v>
      </c>
      <c r="CN8298" s="56" t="s">
        <v>217</v>
      </c>
      <c r="CO8298" s="52"/>
      <c r="CP8298" s="52"/>
      <c r="CQ8298" s="52"/>
      <c r="CR8298" s="52"/>
      <c r="CS8298" s="52"/>
      <c r="CT8298" s="52"/>
      <c r="CU8298" s="33"/>
      <c r="CV8298" s="33"/>
    </row>
    <row r="8299" spans="74:100">
      <c r="BV8299" s="62"/>
      <c r="BW8299" s="62"/>
      <c r="BX8299" s="62"/>
      <c r="BY8299" s="62"/>
      <c r="BZ8299" s="62"/>
      <c r="CA8299" s="62"/>
      <c r="CB8299" s="62"/>
      <c r="CC8299" s="62"/>
      <c r="CD8299" s="62"/>
      <c r="CE8299" s="62"/>
      <c r="CF8299" s="62"/>
      <c r="CL8299" s="56" t="s">
        <v>28045</v>
      </c>
      <c r="CM8299" s="56"/>
      <c r="CN8299" s="56"/>
      <c r="CO8299" s="52"/>
      <c r="CP8299" s="52"/>
      <c r="CQ8299" s="52"/>
      <c r="CR8299" s="52"/>
      <c r="CS8299" s="52"/>
      <c r="CT8299" s="52"/>
      <c r="CU8299" s="33"/>
      <c r="CV8299" s="33"/>
    </row>
    <row r="8300" spans="74:100">
      <c r="BV8300" s="62"/>
      <c r="BW8300" s="62"/>
      <c r="BX8300" s="62"/>
      <c r="BY8300" s="62"/>
      <c r="BZ8300" s="62"/>
      <c r="CA8300" s="62"/>
      <c r="CB8300" s="62"/>
      <c r="CC8300" s="62"/>
      <c r="CD8300" s="62"/>
      <c r="CE8300" s="62"/>
      <c r="CF8300" s="62"/>
      <c r="CL8300" s="56" t="s">
        <v>1963</v>
      </c>
      <c r="CM8300" s="56" t="s">
        <v>216</v>
      </c>
      <c r="CN8300" s="56" t="s">
        <v>216</v>
      </c>
      <c r="CO8300" s="52"/>
      <c r="CP8300" s="52"/>
      <c r="CQ8300" s="52"/>
      <c r="CR8300" s="52"/>
      <c r="CS8300" s="52"/>
      <c r="CT8300" s="52"/>
      <c r="CU8300" s="33"/>
      <c r="CV8300" s="33"/>
    </row>
    <row r="8301" spans="74:100">
      <c r="BV8301" s="62"/>
      <c r="BW8301" s="62"/>
      <c r="BX8301" s="62"/>
      <c r="BY8301" s="62"/>
      <c r="BZ8301" s="62"/>
      <c r="CA8301" s="62"/>
      <c r="CB8301" s="62"/>
      <c r="CC8301" s="62"/>
      <c r="CD8301" s="62"/>
      <c r="CE8301" s="62"/>
      <c r="CF8301" s="62"/>
      <c r="CL8301" s="56" t="s">
        <v>22167</v>
      </c>
      <c r="CM8301" s="56"/>
      <c r="CN8301" s="56"/>
      <c r="CO8301" s="52"/>
      <c r="CP8301" s="52"/>
      <c r="CQ8301" s="52"/>
      <c r="CR8301" s="52"/>
      <c r="CS8301" s="52"/>
      <c r="CT8301" s="52"/>
      <c r="CU8301" s="33"/>
      <c r="CV8301" s="33"/>
    </row>
    <row r="8302" spans="74:100">
      <c r="BV8302" s="62"/>
      <c r="BW8302" s="62"/>
      <c r="BX8302" s="62"/>
      <c r="BY8302" s="62"/>
      <c r="BZ8302" s="62"/>
      <c r="CA8302" s="62"/>
      <c r="CB8302" s="62"/>
      <c r="CC8302" s="62"/>
      <c r="CD8302" s="62"/>
      <c r="CE8302" s="62"/>
      <c r="CF8302" s="62"/>
      <c r="CL8302" s="56" t="s">
        <v>5478</v>
      </c>
      <c r="CM8302" s="56" t="s">
        <v>217</v>
      </c>
      <c r="CN8302" s="56" t="s">
        <v>217</v>
      </c>
      <c r="CO8302" s="52"/>
      <c r="CP8302" s="52"/>
      <c r="CQ8302" s="52"/>
      <c r="CR8302" s="52"/>
      <c r="CS8302" s="52"/>
      <c r="CT8302" s="52"/>
      <c r="CU8302" s="33"/>
      <c r="CV8302" s="33"/>
    </row>
    <row r="8303" spans="74:100">
      <c r="BV8303" s="62"/>
      <c r="BW8303" s="62"/>
      <c r="BX8303" s="62"/>
      <c r="BY8303" s="62"/>
      <c r="BZ8303" s="62"/>
      <c r="CA8303" s="62"/>
      <c r="CB8303" s="62"/>
      <c r="CC8303" s="62"/>
      <c r="CD8303" s="62"/>
      <c r="CE8303" s="62"/>
      <c r="CF8303" s="62"/>
      <c r="CL8303" s="56" t="s">
        <v>20571</v>
      </c>
      <c r="CM8303" s="56"/>
      <c r="CN8303" s="56"/>
      <c r="CO8303" s="52"/>
      <c r="CP8303" s="52"/>
      <c r="CQ8303" s="52"/>
      <c r="CR8303" s="52"/>
      <c r="CS8303" s="52"/>
      <c r="CT8303" s="52"/>
      <c r="CU8303" s="33"/>
      <c r="CV8303" s="33"/>
    </row>
    <row r="8304" spans="74:100">
      <c r="BV8304" s="62"/>
      <c r="BW8304" s="62"/>
      <c r="BX8304" s="62"/>
      <c r="BY8304" s="62"/>
      <c r="BZ8304" s="62"/>
      <c r="CA8304" s="62"/>
      <c r="CB8304" s="62"/>
      <c r="CC8304" s="62"/>
      <c r="CD8304" s="62"/>
      <c r="CE8304" s="62"/>
      <c r="CF8304" s="62"/>
      <c r="CL8304" s="56" t="s">
        <v>5479</v>
      </c>
      <c r="CM8304" s="56" t="s">
        <v>217</v>
      </c>
      <c r="CN8304" s="56" t="s">
        <v>217</v>
      </c>
      <c r="CO8304" s="52"/>
      <c r="CP8304" s="52"/>
      <c r="CQ8304" s="52"/>
      <c r="CR8304" s="52"/>
      <c r="CS8304" s="52"/>
      <c r="CT8304" s="52"/>
      <c r="CU8304" s="33"/>
      <c r="CV8304" s="33"/>
    </row>
    <row r="8305" spans="74:100">
      <c r="BV8305" s="62"/>
      <c r="BW8305" s="62"/>
      <c r="BX8305" s="62"/>
      <c r="BY8305" s="62"/>
      <c r="BZ8305" s="62"/>
      <c r="CA8305" s="62"/>
      <c r="CB8305" s="62"/>
      <c r="CC8305" s="62"/>
      <c r="CD8305" s="62"/>
      <c r="CE8305" s="62"/>
      <c r="CF8305" s="62"/>
      <c r="CL8305" s="56" t="s">
        <v>19285</v>
      </c>
      <c r="CM8305" s="56"/>
      <c r="CN8305" s="56"/>
      <c r="CO8305" s="52"/>
      <c r="CP8305" s="52"/>
      <c r="CQ8305" s="52"/>
      <c r="CR8305" s="52"/>
      <c r="CS8305" s="52"/>
      <c r="CT8305" s="52"/>
      <c r="CU8305" s="33"/>
      <c r="CV8305" s="33"/>
    </row>
    <row r="8306" spans="74:100">
      <c r="BV8306" s="62"/>
      <c r="BW8306" s="62"/>
      <c r="BX8306" s="62"/>
      <c r="BY8306" s="62"/>
      <c r="BZ8306" s="62"/>
      <c r="CA8306" s="62"/>
      <c r="CB8306" s="62"/>
      <c r="CC8306" s="62"/>
      <c r="CD8306" s="62"/>
      <c r="CE8306" s="62"/>
      <c r="CF8306" s="62"/>
      <c r="CL8306" s="56" t="s">
        <v>5480</v>
      </c>
      <c r="CM8306" s="56" t="s">
        <v>217</v>
      </c>
      <c r="CN8306" s="56" t="s">
        <v>217</v>
      </c>
      <c r="CO8306" s="52"/>
      <c r="CP8306" s="52"/>
      <c r="CQ8306" s="52"/>
      <c r="CR8306" s="52"/>
      <c r="CS8306" s="52"/>
      <c r="CT8306" s="52"/>
      <c r="CU8306" s="33"/>
      <c r="CV8306" s="33"/>
    </row>
    <row r="8307" spans="74:100">
      <c r="BV8307" s="62"/>
      <c r="BW8307" s="62"/>
      <c r="BX8307" s="62"/>
      <c r="BY8307" s="62"/>
      <c r="BZ8307" s="62"/>
      <c r="CA8307" s="62"/>
      <c r="CB8307" s="62"/>
      <c r="CC8307" s="62"/>
      <c r="CD8307" s="62"/>
      <c r="CE8307" s="62"/>
      <c r="CF8307" s="62"/>
      <c r="CL8307" s="56" t="s">
        <v>19286</v>
      </c>
      <c r="CM8307" s="56"/>
      <c r="CN8307" s="56"/>
      <c r="CO8307" s="52"/>
      <c r="CP8307" s="52"/>
      <c r="CQ8307" s="52"/>
      <c r="CR8307" s="52"/>
      <c r="CS8307" s="52"/>
      <c r="CT8307" s="52"/>
      <c r="CU8307" s="33"/>
      <c r="CV8307" s="33"/>
    </row>
    <row r="8308" spans="74:100">
      <c r="BV8308" s="62"/>
      <c r="BW8308" s="62"/>
      <c r="BX8308" s="62"/>
      <c r="BY8308" s="62"/>
      <c r="BZ8308" s="62"/>
      <c r="CA8308" s="62"/>
      <c r="CB8308" s="62"/>
      <c r="CC8308" s="62"/>
      <c r="CD8308" s="62"/>
      <c r="CE8308" s="62"/>
      <c r="CF8308" s="62"/>
      <c r="CL8308" s="56" t="s">
        <v>28046</v>
      </c>
      <c r="CM8308" s="56" t="s">
        <v>217</v>
      </c>
      <c r="CN8308" s="56" t="s">
        <v>217</v>
      </c>
      <c r="CO8308" s="52"/>
      <c r="CP8308" s="52"/>
      <c r="CQ8308" s="52"/>
      <c r="CR8308" s="52"/>
      <c r="CS8308" s="52"/>
      <c r="CT8308" s="52"/>
      <c r="CU8308" s="33"/>
      <c r="CV8308" s="33"/>
    </row>
    <row r="8309" spans="74:100">
      <c r="BV8309" s="62"/>
      <c r="BW8309" s="62"/>
      <c r="BX8309" s="62"/>
      <c r="BY8309" s="62"/>
      <c r="BZ8309" s="62"/>
      <c r="CA8309" s="62"/>
      <c r="CB8309" s="62"/>
      <c r="CC8309" s="62"/>
      <c r="CD8309" s="62"/>
      <c r="CE8309" s="62"/>
      <c r="CF8309" s="62"/>
      <c r="CL8309" s="56" t="s">
        <v>28047</v>
      </c>
      <c r="CM8309" s="56"/>
      <c r="CN8309" s="56"/>
      <c r="CO8309" s="52"/>
      <c r="CP8309" s="52"/>
      <c r="CQ8309" s="52"/>
      <c r="CR8309" s="52"/>
      <c r="CS8309" s="52"/>
      <c r="CT8309" s="52"/>
      <c r="CU8309" s="33"/>
      <c r="CV8309" s="33"/>
    </row>
    <row r="8310" spans="74:100">
      <c r="BV8310" s="62"/>
      <c r="BW8310" s="62"/>
      <c r="BX8310" s="62"/>
      <c r="BY8310" s="62"/>
      <c r="BZ8310" s="62"/>
      <c r="CA8310" s="62"/>
      <c r="CB8310" s="62"/>
      <c r="CC8310" s="62"/>
      <c r="CD8310" s="62"/>
      <c r="CE8310" s="62"/>
      <c r="CF8310" s="62"/>
      <c r="CL8310" s="56" t="s">
        <v>5481</v>
      </c>
      <c r="CM8310" s="56" t="s">
        <v>216</v>
      </c>
      <c r="CN8310" s="56" t="s">
        <v>216</v>
      </c>
      <c r="CO8310" s="52"/>
      <c r="CP8310" s="52"/>
      <c r="CQ8310" s="52"/>
      <c r="CR8310" s="52"/>
      <c r="CS8310" s="52"/>
      <c r="CT8310" s="52"/>
      <c r="CU8310" s="33"/>
      <c r="CV8310" s="33"/>
    </row>
    <row r="8311" spans="74:100">
      <c r="BV8311" s="62"/>
      <c r="BW8311" s="62"/>
      <c r="BX8311" s="62"/>
      <c r="BY8311" s="62"/>
      <c r="BZ8311" s="62"/>
      <c r="CA8311" s="62"/>
      <c r="CB8311" s="62"/>
      <c r="CC8311" s="62"/>
      <c r="CD8311" s="62"/>
      <c r="CE8311" s="62"/>
      <c r="CF8311" s="62"/>
      <c r="CL8311" s="56" t="s">
        <v>22168</v>
      </c>
      <c r="CM8311" s="56"/>
      <c r="CN8311" s="56"/>
      <c r="CO8311" s="52"/>
      <c r="CP8311" s="52"/>
      <c r="CQ8311" s="52"/>
      <c r="CR8311" s="52"/>
      <c r="CS8311" s="52"/>
      <c r="CT8311" s="52"/>
      <c r="CU8311" s="33"/>
      <c r="CV8311" s="33"/>
    </row>
    <row r="8312" spans="74:100">
      <c r="BV8312" s="62"/>
      <c r="BW8312" s="62"/>
      <c r="BX8312" s="62"/>
      <c r="BY8312" s="62"/>
      <c r="BZ8312" s="62"/>
      <c r="CA8312" s="62"/>
      <c r="CB8312" s="62"/>
      <c r="CC8312" s="62"/>
      <c r="CD8312" s="62"/>
      <c r="CE8312" s="62"/>
      <c r="CF8312" s="62"/>
      <c r="CL8312" s="56" t="s">
        <v>5482</v>
      </c>
      <c r="CM8312" s="56" t="s">
        <v>217</v>
      </c>
      <c r="CN8312" s="56" t="s">
        <v>217</v>
      </c>
      <c r="CO8312" s="52"/>
      <c r="CP8312" s="52"/>
      <c r="CQ8312" s="52"/>
      <c r="CR8312" s="52"/>
      <c r="CS8312" s="52"/>
      <c r="CT8312" s="52"/>
      <c r="CU8312" s="33"/>
      <c r="CV8312" s="33"/>
    </row>
    <row r="8313" spans="74:100">
      <c r="BV8313" s="62"/>
      <c r="BW8313" s="62"/>
      <c r="BX8313" s="62"/>
      <c r="BY8313" s="62"/>
      <c r="BZ8313" s="62"/>
      <c r="CA8313" s="62"/>
      <c r="CB8313" s="62"/>
      <c r="CC8313" s="62"/>
      <c r="CD8313" s="62"/>
      <c r="CE8313" s="62"/>
      <c r="CF8313" s="62"/>
      <c r="CL8313" s="56" t="s">
        <v>19287</v>
      </c>
      <c r="CM8313" s="56"/>
      <c r="CN8313" s="56"/>
      <c r="CO8313" s="52"/>
      <c r="CP8313" s="52"/>
      <c r="CQ8313" s="52"/>
      <c r="CR8313" s="52"/>
      <c r="CS8313" s="52"/>
      <c r="CT8313" s="52"/>
      <c r="CU8313" s="33"/>
      <c r="CV8313" s="33"/>
    </row>
    <row r="8314" spans="74:100">
      <c r="BV8314" s="62"/>
      <c r="BW8314" s="62"/>
      <c r="BX8314" s="62"/>
      <c r="BY8314" s="62"/>
      <c r="BZ8314" s="62"/>
      <c r="CA8314" s="62"/>
      <c r="CB8314" s="62"/>
      <c r="CC8314" s="62"/>
      <c r="CD8314" s="62"/>
      <c r="CE8314" s="62"/>
      <c r="CF8314" s="62"/>
      <c r="CL8314" s="56" t="s">
        <v>5483</v>
      </c>
      <c r="CM8314" s="56" t="s">
        <v>217</v>
      </c>
      <c r="CN8314" s="56" t="s">
        <v>217</v>
      </c>
      <c r="CO8314" s="52"/>
      <c r="CP8314" s="52"/>
      <c r="CQ8314" s="52"/>
      <c r="CR8314" s="52"/>
      <c r="CS8314" s="52"/>
      <c r="CT8314" s="52"/>
      <c r="CU8314" s="33"/>
      <c r="CV8314" s="33"/>
    </row>
    <row r="8315" spans="74:100">
      <c r="BV8315" s="62"/>
      <c r="BW8315" s="62"/>
      <c r="BX8315" s="62"/>
      <c r="BY8315" s="62"/>
      <c r="BZ8315" s="62"/>
      <c r="CA8315" s="62"/>
      <c r="CB8315" s="62"/>
      <c r="CC8315" s="62"/>
      <c r="CD8315" s="62"/>
      <c r="CE8315" s="62"/>
      <c r="CF8315" s="62"/>
      <c r="CL8315" s="56" t="s">
        <v>19288</v>
      </c>
      <c r="CM8315" s="56"/>
      <c r="CN8315" s="56"/>
      <c r="CO8315" s="52"/>
      <c r="CP8315" s="52"/>
      <c r="CQ8315" s="52"/>
      <c r="CR8315" s="52"/>
      <c r="CS8315" s="52"/>
      <c r="CT8315" s="52"/>
      <c r="CU8315" s="33"/>
      <c r="CV8315" s="33"/>
    </row>
    <row r="8316" spans="74:100">
      <c r="BV8316" s="62"/>
      <c r="BW8316" s="62"/>
      <c r="BX8316" s="62"/>
      <c r="BY8316" s="62"/>
      <c r="BZ8316" s="62"/>
      <c r="CA8316" s="62"/>
      <c r="CB8316" s="62"/>
      <c r="CC8316" s="62"/>
      <c r="CD8316" s="62"/>
      <c r="CE8316" s="62"/>
      <c r="CF8316" s="62"/>
      <c r="CL8316" s="56" t="s">
        <v>5484</v>
      </c>
      <c r="CM8316" s="56" t="s">
        <v>217</v>
      </c>
      <c r="CN8316" s="56" t="s">
        <v>217</v>
      </c>
      <c r="CO8316" s="52"/>
      <c r="CP8316" s="52"/>
      <c r="CQ8316" s="52"/>
      <c r="CR8316" s="52"/>
      <c r="CS8316" s="52"/>
      <c r="CT8316" s="52"/>
      <c r="CU8316" s="33"/>
      <c r="CV8316" s="33"/>
    </row>
    <row r="8317" spans="74:100">
      <c r="BV8317" s="62"/>
      <c r="BW8317" s="62"/>
      <c r="BX8317" s="62"/>
      <c r="BY8317" s="62"/>
      <c r="BZ8317" s="62"/>
      <c r="CA8317" s="62"/>
      <c r="CB8317" s="62"/>
      <c r="CC8317" s="62"/>
      <c r="CD8317" s="62"/>
      <c r="CE8317" s="62"/>
      <c r="CF8317" s="62"/>
      <c r="CL8317" s="56" t="s">
        <v>22169</v>
      </c>
      <c r="CM8317" s="56"/>
      <c r="CN8317" s="56"/>
      <c r="CO8317" s="52"/>
      <c r="CP8317" s="52"/>
      <c r="CQ8317" s="52"/>
      <c r="CR8317" s="52"/>
      <c r="CS8317" s="52"/>
      <c r="CT8317" s="52"/>
      <c r="CU8317" s="33"/>
      <c r="CV8317" s="33"/>
    </row>
    <row r="8318" spans="74:100">
      <c r="BV8318" s="62"/>
      <c r="BW8318" s="62"/>
      <c r="BX8318" s="62"/>
      <c r="BY8318" s="62"/>
      <c r="BZ8318" s="62"/>
      <c r="CA8318" s="62"/>
      <c r="CB8318" s="62"/>
      <c r="CC8318" s="62"/>
      <c r="CD8318" s="62"/>
      <c r="CE8318" s="62"/>
      <c r="CF8318" s="62"/>
      <c r="CL8318" s="56" t="s">
        <v>28048</v>
      </c>
      <c r="CM8318" s="56" t="s">
        <v>217</v>
      </c>
      <c r="CN8318" s="56" t="s">
        <v>217</v>
      </c>
      <c r="CO8318" s="52"/>
      <c r="CP8318" s="52"/>
      <c r="CQ8318" s="52"/>
      <c r="CR8318" s="52"/>
      <c r="CS8318" s="52"/>
      <c r="CT8318" s="52"/>
      <c r="CU8318" s="33"/>
      <c r="CV8318" s="33"/>
    </row>
    <row r="8319" spans="74:100">
      <c r="BV8319" s="62"/>
      <c r="BW8319" s="62"/>
      <c r="BX8319" s="62"/>
      <c r="BY8319" s="62"/>
      <c r="BZ8319" s="62"/>
      <c r="CA8319" s="62"/>
      <c r="CB8319" s="62"/>
      <c r="CC8319" s="62"/>
      <c r="CD8319" s="62"/>
      <c r="CE8319" s="62"/>
      <c r="CF8319" s="62"/>
      <c r="CL8319" s="56" t="s">
        <v>28049</v>
      </c>
      <c r="CM8319" s="56"/>
      <c r="CN8319" s="56"/>
      <c r="CO8319" s="52"/>
      <c r="CP8319" s="52"/>
      <c r="CQ8319" s="52"/>
      <c r="CR8319" s="52"/>
      <c r="CS8319" s="52"/>
      <c r="CT8319" s="52"/>
      <c r="CU8319" s="33"/>
      <c r="CV8319" s="33"/>
    </row>
    <row r="8320" spans="74:100">
      <c r="BV8320" s="62"/>
      <c r="BW8320" s="62"/>
      <c r="BX8320" s="62"/>
      <c r="BY8320" s="62"/>
      <c r="BZ8320" s="62"/>
      <c r="CA8320" s="62"/>
      <c r="CB8320" s="62"/>
      <c r="CC8320" s="62"/>
      <c r="CD8320" s="62"/>
      <c r="CE8320" s="62"/>
      <c r="CF8320" s="62"/>
      <c r="CL8320" s="56" t="s">
        <v>28050</v>
      </c>
      <c r="CM8320" s="56" t="s">
        <v>3118</v>
      </c>
      <c r="CN8320" s="56" t="s">
        <v>3118</v>
      </c>
      <c r="CO8320" s="52"/>
      <c r="CP8320" s="52"/>
      <c r="CQ8320" s="52"/>
      <c r="CR8320" s="52"/>
      <c r="CS8320" s="52"/>
      <c r="CT8320" s="52"/>
      <c r="CU8320" s="33"/>
      <c r="CV8320" s="33"/>
    </row>
    <row r="8321" spans="74:100">
      <c r="BV8321" s="62"/>
      <c r="BW8321" s="62"/>
      <c r="BX8321" s="62"/>
      <c r="BY8321" s="62"/>
      <c r="BZ8321" s="62"/>
      <c r="CA8321" s="62"/>
      <c r="CB8321" s="62"/>
      <c r="CC8321" s="62"/>
      <c r="CD8321" s="62"/>
      <c r="CE8321" s="62"/>
      <c r="CF8321" s="62"/>
      <c r="CL8321" s="56" t="s">
        <v>28051</v>
      </c>
      <c r="CM8321" s="56"/>
      <c r="CN8321" s="56"/>
      <c r="CO8321" s="52"/>
      <c r="CP8321" s="52"/>
      <c r="CQ8321" s="52"/>
      <c r="CR8321" s="52"/>
      <c r="CS8321" s="52"/>
      <c r="CT8321" s="52"/>
      <c r="CU8321" s="33"/>
      <c r="CV8321" s="33"/>
    </row>
    <row r="8322" spans="74:100">
      <c r="BV8322" s="62"/>
      <c r="BW8322" s="62"/>
      <c r="BX8322" s="62"/>
      <c r="BY8322" s="62"/>
      <c r="BZ8322" s="62"/>
      <c r="CA8322" s="62"/>
      <c r="CB8322" s="62"/>
      <c r="CC8322" s="62"/>
      <c r="CD8322" s="62"/>
      <c r="CE8322" s="62"/>
      <c r="CF8322" s="62"/>
      <c r="CL8322" s="56" t="s">
        <v>28052</v>
      </c>
      <c r="CM8322" s="56" t="s">
        <v>216</v>
      </c>
      <c r="CN8322" s="56" t="s">
        <v>216</v>
      </c>
      <c r="CO8322" s="52"/>
      <c r="CP8322" s="52"/>
      <c r="CQ8322" s="52"/>
      <c r="CR8322" s="52"/>
      <c r="CS8322" s="52"/>
      <c r="CT8322" s="52"/>
      <c r="CU8322" s="33"/>
      <c r="CV8322" s="33"/>
    </row>
    <row r="8323" spans="74:100">
      <c r="BV8323" s="62"/>
      <c r="BW8323" s="62"/>
      <c r="BX8323" s="62"/>
      <c r="BY8323" s="62"/>
      <c r="BZ8323" s="62"/>
      <c r="CA8323" s="62"/>
      <c r="CB8323" s="62"/>
      <c r="CC8323" s="62"/>
      <c r="CD8323" s="62"/>
      <c r="CE8323" s="62"/>
      <c r="CF8323" s="62"/>
      <c r="CL8323" s="56" t="s">
        <v>28053</v>
      </c>
      <c r="CM8323" s="56"/>
      <c r="CN8323" s="56"/>
      <c r="CO8323" s="52"/>
      <c r="CP8323" s="52"/>
      <c r="CQ8323" s="52"/>
      <c r="CR8323" s="52"/>
      <c r="CS8323" s="52"/>
      <c r="CT8323" s="52"/>
      <c r="CU8323" s="33"/>
      <c r="CV8323" s="33"/>
    </row>
    <row r="8324" spans="74:100">
      <c r="BV8324" s="62"/>
      <c r="BW8324" s="62"/>
      <c r="BX8324" s="62"/>
      <c r="BY8324" s="62"/>
      <c r="BZ8324" s="62"/>
      <c r="CA8324" s="62"/>
      <c r="CB8324" s="62"/>
      <c r="CC8324" s="62"/>
      <c r="CD8324" s="62"/>
      <c r="CE8324" s="62"/>
      <c r="CF8324" s="62"/>
      <c r="CL8324" s="56" t="s">
        <v>5485</v>
      </c>
      <c r="CM8324" s="56" t="s">
        <v>3118</v>
      </c>
      <c r="CN8324" s="56" t="s">
        <v>3118</v>
      </c>
      <c r="CO8324" s="52"/>
      <c r="CP8324" s="52"/>
      <c r="CQ8324" s="52"/>
      <c r="CR8324" s="52"/>
      <c r="CS8324" s="52"/>
      <c r="CT8324" s="52"/>
      <c r="CU8324" s="33"/>
      <c r="CV8324" s="33"/>
    </row>
    <row r="8325" spans="74:100">
      <c r="BV8325" s="62"/>
      <c r="BW8325" s="62"/>
      <c r="BX8325" s="62"/>
      <c r="BY8325" s="62"/>
      <c r="BZ8325" s="62"/>
      <c r="CA8325" s="62"/>
      <c r="CB8325" s="62"/>
      <c r="CC8325" s="62"/>
      <c r="CD8325" s="62"/>
      <c r="CE8325" s="62"/>
      <c r="CF8325" s="62"/>
      <c r="CL8325" s="56" t="s">
        <v>19289</v>
      </c>
      <c r="CM8325" s="56"/>
      <c r="CN8325" s="56"/>
      <c r="CO8325" s="52"/>
      <c r="CP8325" s="52"/>
      <c r="CQ8325" s="52"/>
      <c r="CR8325" s="52"/>
      <c r="CS8325" s="52"/>
      <c r="CT8325" s="52"/>
      <c r="CU8325" s="33"/>
      <c r="CV8325" s="33"/>
    </row>
    <row r="8326" spans="74:100">
      <c r="BV8326" s="62"/>
      <c r="BW8326" s="62"/>
      <c r="BX8326" s="62"/>
      <c r="BY8326" s="62"/>
      <c r="BZ8326" s="62"/>
      <c r="CA8326" s="62"/>
      <c r="CB8326" s="62"/>
      <c r="CC8326" s="62"/>
      <c r="CD8326" s="62"/>
      <c r="CE8326" s="62"/>
      <c r="CF8326" s="62"/>
      <c r="CL8326" s="56" t="s">
        <v>1965</v>
      </c>
      <c r="CM8326" s="56" t="s">
        <v>216</v>
      </c>
      <c r="CN8326" s="56" t="s">
        <v>216</v>
      </c>
      <c r="CO8326" s="52"/>
      <c r="CP8326" s="52"/>
      <c r="CQ8326" s="52"/>
      <c r="CR8326" s="52"/>
      <c r="CS8326" s="52"/>
      <c r="CT8326" s="52"/>
      <c r="CU8326" s="33"/>
      <c r="CV8326" s="33"/>
    </row>
    <row r="8327" spans="74:100">
      <c r="BV8327" s="62"/>
      <c r="BW8327" s="62"/>
      <c r="BX8327" s="62"/>
      <c r="BY8327" s="62"/>
      <c r="BZ8327" s="62"/>
      <c r="CA8327" s="62"/>
      <c r="CB8327" s="62"/>
      <c r="CC8327" s="62"/>
      <c r="CD8327" s="62"/>
      <c r="CE8327" s="62"/>
      <c r="CF8327" s="62"/>
      <c r="CL8327" s="56" t="s">
        <v>22170</v>
      </c>
      <c r="CM8327" s="56"/>
      <c r="CN8327" s="56"/>
      <c r="CO8327" s="52"/>
      <c r="CP8327" s="52"/>
      <c r="CQ8327" s="52"/>
      <c r="CR8327" s="52"/>
      <c r="CS8327" s="52"/>
      <c r="CT8327" s="52"/>
      <c r="CU8327" s="33"/>
      <c r="CV8327" s="33"/>
    </row>
    <row r="8328" spans="74:100">
      <c r="BV8328" s="62"/>
      <c r="BW8328" s="62"/>
      <c r="BX8328" s="62"/>
      <c r="BY8328" s="62"/>
      <c r="BZ8328" s="62"/>
      <c r="CA8328" s="62"/>
      <c r="CB8328" s="62"/>
      <c r="CC8328" s="62"/>
      <c r="CD8328" s="62"/>
      <c r="CE8328" s="62"/>
      <c r="CF8328" s="62"/>
      <c r="CL8328" s="56" t="s">
        <v>28054</v>
      </c>
      <c r="CM8328" s="56" t="s">
        <v>3118</v>
      </c>
      <c r="CN8328" s="56" t="s">
        <v>3118</v>
      </c>
      <c r="CO8328" s="52"/>
      <c r="CP8328" s="52"/>
      <c r="CQ8328" s="52"/>
      <c r="CR8328" s="52"/>
      <c r="CS8328" s="52"/>
      <c r="CT8328" s="52"/>
      <c r="CU8328" s="33"/>
      <c r="CV8328" s="33"/>
    </row>
    <row r="8329" spans="74:100">
      <c r="BV8329" s="62"/>
      <c r="BW8329" s="62"/>
      <c r="BX8329" s="62"/>
      <c r="BY8329" s="62"/>
      <c r="BZ8329" s="62"/>
      <c r="CA8329" s="62"/>
      <c r="CB8329" s="62"/>
      <c r="CC8329" s="62"/>
      <c r="CD8329" s="62"/>
      <c r="CE8329" s="62"/>
      <c r="CF8329" s="62"/>
      <c r="CL8329" s="56" t="s">
        <v>28055</v>
      </c>
      <c r="CM8329" s="56"/>
      <c r="CN8329" s="56"/>
      <c r="CO8329" s="52"/>
      <c r="CP8329" s="52"/>
      <c r="CQ8329" s="52"/>
      <c r="CR8329" s="52"/>
      <c r="CS8329" s="52"/>
      <c r="CT8329" s="52"/>
      <c r="CU8329" s="33"/>
      <c r="CV8329" s="33"/>
    </row>
    <row r="8330" spans="74:100">
      <c r="BV8330" s="62"/>
      <c r="BW8330" s="62"/>
      <c r="BX8330" s="62"/>
      <c r="BY8330" s="62"/>
      <c r="BZ8330" s="62"/>
      <c r="CA8330" s="62"/>
      <c r="CB8330" s="62"/>
      <c r="CC8330" s="62"/>
      <c r="CD8330" s="62"/>
      <c r="CE8330" s="62"/>
      <c r="CF8330" s="62"/>
      <c r="CL8330" s="56" t="s">
        <v>28056</v>
      </c>
      <c r="CM8330" s="56" t="s">
        <v>216</v>
      </c>
      <c r="CN8330" s="56" t="s">
        <v>216</v>
      </c>
      <c r="CO8330" s="52"/>
      <c r="CP8330" s="52"/>
      <c r="CQ8330" s="52"/>
      <c r="CR8330" s="52"/>
      <c r="CS8330" s="52"/>
      <c r="CT8330" s="52"/>
      <c r="CU8330" s="33"/>
      <c r="CV8330" s="33"/>
    </row>
    <row r="8331" spans="74:100">
      <c r="BV8331" s="62"/>
      <c r="BW8331" s="62"/>
      <c r="BX8331" s="62"/>
      <c r="BY8331" s="62"/>
      <c r="BZ8331" s="62"/>
      <c r="CA8331" s="62"/>
      <c r="CB8331" s="62"/>
      <c r="CC8331" s="62"/>
      <c r="CD8331" s="62"/>
      <c r="CE8331" s="62"/>
      <c r="CF8331" s="62"/>
      <c r="CL8331" s="56" t="s">
        <v>28057</v>
      </c>
      <c r="CM8331" s="56"/>
      <c r="CN8331" s="56"/>
      <c r="CO8331" s="52"/>
      <c r="CP8331" s="52"/>
      <c r="CQ8331" s="52"/>
      <c r="CR8331" s="52"/>
      <c r="CS8331" s="52"/>
      <c r="CT8331" s="52"/>
      <c r="CU8331" s="33"/>
      <c r="CV8331" s="33"/>
    </row>
    <row r="8332" spans="74:100">
      <c r="BV8332" s="62"/>
      <c r="BW8332" s="62"/>
      <c r="BX8332" s="62"/>
      <c r="BY8332" s="62"/>
      <c r="BZ8332" s="62"/>
      <c r="CA8332" s="62"/>
      <c r="CB8332" s="62"/>
      <c r="CC8332" s="62"/>
      <c r="CD8332" s="62"/>
      <c r="CE8332" s="62"/>
      <c r="CF8332" s="62"/>
      <c r="CL8332" s="56" t="s">
        <v>5486</v>
      </c>
      <c r="CM8332" s="56" t="s">
        <v>3118</v>
      </c>
      <c r="CN8332" s="56" t="s">
        <v>3118</v>
      </c>
      <c r="CO8332" s="52"/>
      <c r="CP8332" s="52"/>
      <c r="CQ8332" s="52"/>
      <c r="CR8332" s="52"/>
      <c r="CS8332" s="52"/>
      <c r="CT8332" s="52"/>
      <c r="CU8332" s="33"/>
      <c r="CV8332" s="33"/>
    </row>
    <row r="8333" spans="74:100">
      <c r="BV8333" s="62"/>
      <c r="BW8333" s="62"/>
      <c r="BX8333" s="62"/>
      <c r="BY8333" s="62"/>
      <c r="BZ8333" s="62"/>
      <c r="CA8333" s="62"/>
      <c r="CB8333" s="62"/>
      <c r="CC8333" s="62"/>
      <c r="CD8333" s="62"/>
      <c r="CE8333" s="62"/>
      <c r="CF8333" s="62"/>
      <c r="CL8333" s="56" t="s">
        <v>19290</v>
      </c>
      <c r="CM8333" s="56"/>
      <c r="CN8333" s="56"/>
      <c r="CO8333" s="52"/>
      <c r="CP8333" s="52"/>
      <c r="CQ8333" s="52"/>
      <c r="CR8333" s="52"/>
      <c r="CS8333" s="52"/>
      <c r="CT8333" s="52"/>
      <c r="CU8333" s="33"/>
      <c r="CV8333" s="33"/>
    </row>
    <row r="8334" spans="74:100">
      <c r="BV8334" s="62"/>
      <c r="BW8334" s="62"/>
      <c r="BX8334" s="62"/>
      <c r="BY8334" s="62"/>
      <c r="BZ8334" s="62"/>
      <c r="CA8334" s="62"/>
      <c r="CB8334" s="62"/>
      <c r="CC8334" s="62"/>
      <c r="CD8334" s="62"/>
      <c r="CE8334" s="62"/>
      <c r="CF8334" s="62"/>
      <c r="CL8334" s="56" t="s">
        <v>5487</v>
      </c>
      <c r="CM8334" s="56" t="s">
        <v>217</v>
      </c>
      <c r="CN8334" s="56" t="s">
        <v>217</v>
      </c>
      <c r="CO8334" s="52"/>
      <c r="CP8334" s="52"/>
      <c r="CQ8334" s="52"/>
      <c r="CR8334" s="52"/>
      <c r="CS8334" s="52"/>
      <c r="CT8334" s="52"/>
      <c r="CU8334" s="33"/>
      <c r="CV8334" s="33"/>
    </row>
    <row r="8335" spans="74:100">
      <c r="BV8335" s="62"/>
      <c r="BW8335" s="62"/>
      <c r="BX8335" s="62"/>
      <c r="BY8335" s="62"/>
      <c r="BZ8335" s="62"/>
      <c r="CA8335" s="62"/>
      <c r="CB8335" s="62"/>
      <c r="CC8335" s="62"/>
      <c r="CD8335" s="62"/>
      <c r="CE8335" s="62"/>
      <c r="CF8335" s="62"/>
      <c r="CL8335" s="56" t="s">
        <v>19291</v>
      </c>
      <c r="CM8335" s="56"/>
      <c r="CN8335" s="56"/>
      <c r="CO8335" s="52"/>
      <c r="CP8335" s="52"/>
      <c r="CQ8335" s="52"/>
      <c r="CR8335" s="52"/>
      <c r="CS8335" s="52"/>
      <c r="CT8335" s="52"/>
      <c r="CU8335" s="33"/>
      <c r="CV8335" s="33"/>
    </row>
    <row r="8336" spans="74:100">
      <c r="BV8336" s="62"/>
      <c r="BW8336" s="62"/>
      <c r="BX8336" s="62"/>
      <c r="BY8336" s="62"/>
      <c r="BZ8336" s="62"/>
      <c r="CA8336" s="62"/>
      <c r="CB8336" s="62"/>
      <c r="CC8336" s="62"/>
      <c r="CD8336" s="62"/>
      <c r="CE8336" s="62"/>
      <c r="CF8336" s="62"/>
      <c r="CL8336" s="56" t="s">
        <v>5488</v>
      </c>
      <c r="CM8336" s="56" t="s">
        <v>217</v>
      </c>
      <c r="CN8336" s="56" t="s">
        <v>217</v>
      </c>
      <c r="CO8336" s="52"/>
      <c r="CP8336" s="52"/>
      <c r="CQ8336" s="52"/>
      <c r="CR8336" s="52"/>
      <c r="CS8336" s="52"/>
      <c r="CT8336" s="52"/>
      <c r="CU8336" s="33"/>
      <c r="CV8336" s="33"/>
    </row>
    <row r="8337" spans="74:100">
      <c r="BV8337" s="62"/>
      <c r="BW8337" s="62"/>
      <c r="BX8337" s="62"/>
      <c r="BY8337" s="62"/>
      <c r="BZ8337" s="62"/>
      <c r="CA8337" s="62"/>
      <c r="CB8337" s="62"/>
      <c r="CC8337" s="62"/>
      <c r="CD8337" s="62"/>
      <c r="CE8337" s="62"/>
      <c r="CF8337" s="62"/>
      <c r="CL8337" s="56" t="s">
        <v>19292</v>
      </c>
      <c r="CM8337" s="56"/>
      <c r="CN8337" s="56"/>
      <c r="CO8337" s="52"/>
      <c r="CP8337" s="52"/>
      <c r="CQ8337" s="52"/>
      <c r="CR8337" s="52"/>
      <c r="CS8337" s="52"/>
      <c r="CT8337" s="52"/>
      <c r="CU8337" s="33"/>
      <c r="CV8337" s="33"/>
    </row>
    <row r="8338" spans="74:100">
      <c r="BV8338" s="62"/>
      <c r="BW8338" s="62"/>
      <c r="BX8338" s="62"/>
      <c r="BY8338" s="62"/>
      <c r="BZ8338" s="62"/>
      <c r="CA8338" s="62"/>
      <c r="CB8338" s="62"/>
      <c r="CC8338" s="62"/>
      <c r="CD8338" s="62"/>
      <c r="CE8338" s="62"/>
      <c r="CF8338" s="62"/>
      <c r="CL8338" s="56" t="s">
        <v>5489</v>
      </c>
      <c r="CM8338" s="56" t="s">
        <v>217</v>
      </c>
      <c r="CN8338" s="56" t="s">
        <v>217</v>
      </c>
      <c r="CO8338" s="52"/>
      <c r="CP8338" s="52"/>
      <c r="CQ8338" s="52"/>
      <c r="CR8338" s="52"/>
      <c r="CS8338" s="52"/>
      <c r="CT8338" s="52"/>
      <c r="CU8338" s="33"/>
      <c r="CV8338" s="33"/>
    </row>
    <row r="8339" spans="74:100">
      <c r="BV8339" s="62"/>
      <c r="BW8339" s="62"/>
      <c r="BX8339" s="62"/>
      <c r="BY8339" s="62"/>
      <c r="BZ8339" s="62"/>
      <c r="CA8339" s="62"/>
      <c r="CB8339" s="62"/>
      <c r="CC8339" s="62"/>
      <c r="CD8339" s="62"/>
      <c r="CE8339" s="62"/>
      <c r="CF8339" s="62"/>
      <c r="CL8339" s="56" t="s">
        <v>19293</v>
      </c>
      <c r="CM8339" s="56"/>
      <c r="CN8339" s="56"/>
      <c r="CO8339" s="52"/>
      <c r="CP8339" s="52"/>
      <c r="CQ8339" s="52"/>
      <c r="CR8339" s="52"/>
      <c r="CS8339" s="52"/>
      <c r="CT8339" s="52"/>
      <c r="CU8339" s="33"/>
      <c r="CV8339" s="33"/>
    </row>
    <row r="8340" spans="74:100">
      <c r="BV8340" s="62"/>
      <c r="BW8340" s="62"/>
      <c r="BX8340" s="62"/>
      <c r="BY8340" s="62"/>
      <c r="BZ8340" s="62"/>
      <c r="CA8340" s="62"/>
      <c r="CB8340" s="62"/>
      <c r="CC8340" s="62"/>
      <c r="CD8340" s="62"/>
      <c r="CE8340" s="62"/>
      <c r="CF8340" s="62"/>
      <c r="CL8340" s="56" t="s">
        <v>5490</v>
      </c>
      <c r="CM8340" s="56" t="s">
        <v>217</v>
      </c>
      <c r="CN8340" s="56" t="s">
        <v>217</v>
      </c>
      <c r="CO8340" s="52"/>
      <c r="CP8340" s="52"/>
      <c r="CQ8340" s="52"/>
      <c r="CR8340" s="52"/>
      <c r="CS8340" s="52"/>
      <c r="CT8340" s="52"/>
      <c r="CU8340" s="33"/>
      <c r="CV8340" s="33"/>
    </row>
    <row r="8341" spans="74:100">
      <c r="BV8341" s="62"/>
      <c r="BW8341" s="62"/>
      <c r="BX8341" s="62"/>
      <c r="BY8341" s="62"/>
      <c r="BZ8341" s="62"/>
      <c r="CA8341" s="62"/>
      <c r="CB8341" s="62"/>
      <c r="CC8341" s="62"/>
      <c r="CD8341" s="62"/>
      <c r="CE8341" s="62"/>
      <c r="CF8341" s="62"/>
      <c r="CL8341" s="56" t="s">
        <v>19294</v>
      </c>
      <c r="CM8341" s="56"/>
      <c r="CN8341" s="56"/>
      <c r="CO8341" s="52"/>
      <c r="CP8341" s="52"/>
      <c r="CQ8341" s="52"/>
      <c r="CR8341" s="52"/>
      <c r="CS8341" s="52"/>
      <c r="CT8341" s="52"/>
      <c r="CU8341" s="33"/>
      <c r="CV8341" s="33"/>
    </row>
    <row r="8342" spans="74:100">
      <c r="BV8342" s="62"/>
      <c r="BW8342" s="62"/>
      <c r="BX8342" s="62"/>
      <c r="BY8342" s="62"/>
      <c r="BZ8342" s="62"/>
      <c r="CA8342" s="62"/>
      <c r="CB8342" s="62"/>
      <c r="CC8342" s="62"/>
      <c r="CD8342" s="62"/>
      <c r="CE8342" s="62"/>
      <c r="CF8342" s="62"/>
      <c r="CL8342" s="56" t="s">
        <v>5491</v>
      </c>
      <c r="CM8342" s="56" t="s">
        <v>3118</v>
      </c>
      <c r="CN8342" s="56" t="s">
        <v>3118</v>
      </c>
      <c r="CO8342" s="52"/>
      <c r="CP8342" s="52"/>
      <c r="CQ8342" s="52"/>
      <c r="CR8342" s="52"/>
      <c r="CS8342" s="52"/>
      <c r="CT8342" s="52"/>
      <c r="CU8342" s="33"/>
      <c r="CV8342" s="33"/>
    </row>
    <row r="8343" spans="74:100">
      <c r="BV8343" s="62"/>
      <c r="BW8343" s="62"/>
      <c r="BX8343" s="62"/>
      <c r="BY8343" s="62"/>
      <c r="BZ8343" s="62"/>
      <c r="CA8343" s="62"/>
      <c r="CB8343" s="62"/>
      <c r="CC8343" s="62"/>
      <c r="CD8343" s="62"/>
      <c r="CE8343" s="62"/>
      <c r="CF8343" s="62"/>
      <c r="CL8343" s="56" t="s">
        <v>19295</v>
      </c>
      <c r="CM8343" s="56"/>
      <c r="CN8343" s="56"/>
      <c r="CO8343" s="52"/>
      <c r="CP8343" s="52"/>
      <c r="CQ8343" s="52"/>
      <c r="CR8343" s="52"/>
      <c r="CS8343" s="52"/>
      <c r="CT8343" s="52"/>
      <c r="CU8343" s="33"/>
      <c r="CV8343" s="33"/>
    </row>
    <row r="8344" spans="74:100">
      <c r="BV8344" s="62"/>
      <c r="BW8344" s="62"/>
      <c r="BX8344" s="62"/>
      <c r="BY8344" s="62"/>
      <c r="BZ8344" s="62"/>
      <c r="CA8344" s="62"/>
      <c r="CB8344" s="62"/>
      <c r="CC8344" s="62"/>
      <c r="CD8344" s="62"/>
      <c r="CE8344" s="62"/>
      <c r="CF8344" s="62"/>
      <c r="CL8344" s="56" t="s">
        <v>5492</v>
      </c>
      <c r="CM8344" s="56" t="s">
        <v>217</v>
      </c>
      <c r="CN8344" s="56" t="s">
        <v>217</v>
      </c>
      <c r="CO8344" s="52"/>
      <c r="CP8344" s="52"/>
      <c r="CQ8344" s="52"/>
      <c r="CR8344" s="52"/>
      <c r="CS8344" s="52"/>
      <c r="CT8344" s="52"/>
      <c r="CU8344" s="33"/>
      <c r="CV8344" s="33"/>
    </row>
    <row r="8345" spans="74:100">
      <c r="BV8345" s="62"/>
      <c r="BW8345" s="62"/>
      <c r="BX8345" s="62"/>
      <c r="BY8345" s="62"/>
      <c r="BZ8345" s="62"/>
      <c r="CA8345" s="62"/>
      <c r="CB8345" s="62"/>
      <c r="CC8345" s="62"/>
      <c r="CD8345" s="62"/>
      <c r="CE8345" s="62"/>
      <c r="CF8345" s="62"/>
      <c r="CL8345" s="56" t="s">
        <v>19296</v>
      </c>
      <c r="CM8345" s="56"/>
      <c r="CN8345" s="56"/>
      <c r="CO8345" s="52"/>
      <c r="CP8345" s="52"/>
      <c r="CQ8345" s="52"/>
      <c r="CR8345" s="52"/>
      <c r="CS8345" s="52"/>
      <c r="CT8345" s="52"/>
      <c r="CU8345" s="33"/>
      <c r="CV8345" s="33"/>
    </row>
    <row r="8346" spans="74:100">
      <c r="BV8346" s="62"/>
      <c r="BW8346" s="62"/>
      <c r="BX8346" s="62"/>
      <c r="BY8346" s="62"/>
      <c r="BZ8346" s="62"/>
      <c r="CA8346" s="62"/>
      <c r="CB8346" s="62"/>
      <c r="CC8346" s="62"/>
      <c r="CD8346" s="62"/>
      <c r="CE8346" s="62"/>
      <c r="CF8346" s="62"/>
      <c r="CL8346" s="56" t="s">
        <v>5493</v>
      </c>
      <c r="CM8346" s="56" t="s">
        <v>216</v>
      </c>
      <c r="CN8346" s="56" t="s">
        <v>216</v>
      </c>
      <c r="CO8346" s="52"/>
      <c r="CP8346" s="52"/>
      <c r="CQ8346" s="52"/>
      <c r="CR8346" s="52"/>
      <c r="CS8346" s="52"/>
      <c r="CT8346" s="52"/>
      <c r="CU8346" s="33"/>
      <c r="CV8346" s="33"/>
    </row>
    <row r="8347" spans="74:100">
      <c r="BV8347" s="62"/>
      <c r="BW8347" s="62"/>
      <c r="BX8347" s="62"/>
      <c r="BY8347" s="62"/>
      <c r="BZ8347" s="62"/>
      <c r="CA8347" s="62"/>
      <c r="CB8347" s="62"/>
      <c r="CC8347" s="62"/>
      <c r="CD8347" s="62"/>
      <c r="CE8347" s="62"/>
      <c r="CF8347" s="62"/>
      <c r="CL8347" s="56" t="s">
        <v>22171</v>
      </c>
      <c r="CM8347" s="56"/>
      <c r="CN8347" s="56"/>
      <c r="CO8347" s="52"/>
      <c r="CP8347" s="52"/>
      <c r="CQ8347" s="52"/>
      <c r="CR8347" s="52"/>
      <c r="CS8347" s="52"/>
      <c r="CT8347" s="52"/>
      <c r="CU8347" s="33"/>
      <c r="CV8347" s="33"/>
    </row>
    <row r="8348" spans="74:100">
      <c r="BV8348" s="62"/>
      <c r="BW8348" s="62"/>
      <c r="BX8348" s="62"/>
      <c r="BY8348" s="62"/>
      <c r="BZ8348" s="62"/>
      <c r="CA8348" s="62"/>
      <c r="CB8348" s="62"/>
      <c r="CC8348" s="62"/>
      <c r="CD8348" s="62"/>
      <c r="CE8348" s="62"/>
      <c r="CF8348" s="62"/>
      <c r="CL8348" s="56" t="s">
        <v>1970</v>
      </c>
      <c r="CM8348" s="56" t="s">
        <v>216</v>
      </c>
      <c r="CN8348" s="56" t="s">
        <v>216</v>
      </c>
      <c r="CO8348" s="52"/>
      <c r="CP8348" s="52"/>
      <c r="CQ8348" s="52"/>
      <c r="CR8348" s="52"/>
      <c r="CS8348" s="52"/>
      <c r="CT8348" s="52"/>
      <c r="CU8348" s="33"/>
      <c r="CV8348" s="33"/>
    </row>
    <row r="8349" spans="74:100">
      <c r="BV8349" s="62"/>
      <c r="BW8349" s="62"/>
      <c r="BX8349" s="62"/>
      <c r="BY8349" s="62"/>
      <c r="BZ8349" s="62"/>
      <c r="CA8349" s="62"/>
      <c r="CB8349" s="62"/>
      <c r="CC8349" s="62"/>
      <c r="CD8349" s="62"/>
      <c r="CE8349" s="62"/>
      <c r="CF8349" s="62"/>
      <c r="CL8349" s="56" t="s">
        <v>22172</v>
      </c>
      <c r="CM8349" s="56"/>
      <c r="CN8349" s="56"/>
      <c r="CO8349" s="52"/>
      <c r="CP8349" s="52"/>
      <c r="CQ8349" s="52"/>
      <c r="CR8349" s="52"/>
      <c r="CS8349" s="52"/>
      <c r="CT8349" s="52"/>
      <c r="CU8349" s="33"/>
      <c r="CV8349" s="33"/>
    </row>
    <row r="8350" spans="74:100">
      <c r="BV8350" s="62"/>
      <c r="BW8350" s="62"/>
      <c r="BX8350" s="62"/>
      <c r="BY8350" s="62"/>
      <c r="BZ8350" s="62"/>
      <c r="CA8350" s="62"/>
      <c r="CB8350" s="62"/>
      <c r="CC8350" s="62"/>
      <c r="CD8350" s="62"/>
      <c r="CE8350" s="62"/>
      <c r="CF8350" s="62"/>
      <c r="CL8350" s="56" t="s">
        <v>28058</v>
      </c>
      <c r="CM8350" s="56" t="s">
        <v>217</v>
      </c>
      <c r="CN8350" s="56" t="s">
        <v>217</v>
      </c>
      <c r="CO8350" s="52"/>
      <c r="CP8350" s="52"/>
      <c r="CQ8350" s="52"/>
      <c r="CR8350" s="52"/>
      <c r="CS8350" s="52"/>
      <c r="CT8350" s="52"/>
      <c r="CU8350" s="33"/>
      <c r="CV8350" s="33"/>
    </row>
    <row r="8351" spans="74:100">
      <c r="BV8351" s="62"/>
      <c r="BW8351" s="62"/>
      <c r="BX8351" s="62"/>
      <c r="BY8351" s="62"/>
      <c r="BZ8351" s="62"/>
      <c r="CA8351" s="62"/>
      <c r="CB8351" s="62"/>
      <c r="CC8351" s="62"/>
      <c r="CD8351" s="62"/>
      <c r="CE8351" s="62"/>
      <c r="CF8351" s="62"/>
      <c r="CL8351" s="56" t="s">
        <v>28059</v>
      </c>
      <c r="CM8351" s="56"/>
      <c r="CN8351" s="56"/>
      <c r="CO8351" s="52"/>
      <c r="CP8351" s="52"/>
      <c r="CQ8351" s="52"/>
      <c r="CR8351" s="52"/>
      <c r="CS8351" s="52"/>
      <c r="CT8351" s="52"/>
      <c r="CU8351" s="33"/>
      <c r="CV8351" s="33"/>
    </row>
    <row r="8352" spans="74:100">
      <c r="BV8352" s="62"/>
      <c r="BW8352" s="62"/>
      <c r="BX8352" s="62"/>
      <c r="BY8352" s="62"/>
      <c r="BZ8352" s="62"/>
      <c r="CA8352" s="62"/>
      <c r="CB8352" s="62"/>
      <c r="CC8352" s="62"/>
      <c r="CD8352" s="62"/>
      <c r="CE8352" s="62"/>
      <c r="CF8352" s="62"/>
      <c r="CL8352" s="56" t="s">
        <v>5494</v>
      </c>
      <c r="CM8352" s="56" t="s">
        <v>3118</v>
      </c>
      <c r="CN8352" s="56" t="s">
        <v>3118</v>
      </c>
      <c r="CO8352" s="52"/>
      <c r="CP8352" s="52"/>
      <c r="CQ8352" s="52"/>
      <c r="CR8352" s="52"/>
      <c r="CS8352" s="52"/>
      <c r="CT8352" s="52"/>
      <c r="CU8352" s="33"/>
      <c r="CV8352" s="33"/>
    </row>
    <row r="8353" spans="74:100">
      <c r="BV8353" s="62"/>
      <c r="BW8353" s="62"/>
      <c r="BX8353" s="62"/>
      <c r="BY8353" s="62"/>
      <c r="BZ8353" s="62"/>
      <c r="CA8353" s="62"/>
      <c r="CB8353" s="62"/>
      <c r="CC8353" s="62"/>
      <c r="CD8353" s="62"/>
      <c r="CE8353" s="62"/>
      <c r="CF8353" s="62"/>
      <c r="CL8353" s="56" t="s">
        <v>19297</v>
      </c>
      <c r="CM8353" s="56"/>
      <c r="CN8353" s="56"/>
      <c r="CO8353" s="52"/>
      <c r="CP8353" s="52"/>
      <c r="CQ8353" s="52"/>
      <c r="CR8353" s="52"/>
      <c r="CS8353" s="52"/>
      <c r="CT8353" s="52"/>
      <c r="CU8353" s="33"/>
      <c r="CV8353" s="33"/>
    </row>
    <row r="8354" spans="74:100">
      <c r="BV8354" s="62"/>
      <c r="BW8354" s="62"/>
      <c r="BX8354" s="62"/>
      <c r="BY8354" s="62"/>
      <c r="BZ8354" s="62"/>
      <c r="CA8354" s="62"/>
      <c r="CB8354" s="62"/>
      <c r="CC8354" s="62"/>
      <c r="CD8354" s="62"/>
      <c r="CE8354" s="62"/>
      <c r="CF8354" s="62"/>
      <c r="CL8354" s="56" t="s">
        <v>5495</v>
      </c>
      <c r="CM8354" s="56" t="s">
        <v>217</v>
      </c>
      <c r="CN8354" s="56" t="s">
        <v>217</v>
      </c>
      <c r="CO8354" s="52"/>
      <c r="CP8354" s="52"/>
      <c r="CQ8354" s="52"/>
      <c r="CR8354" s="52"/>
      <c r="CS8354" s="52"/>
      <c r="CT8354" s="52"/>
      <c r="CU8354" s="33"/>
      <c r="CV8354" s="33"/>
    </row>
    <row r="8355" spans="74:100">
      <c r="BV8355" s="62"/>
      <c r="BW8355" s="62"/>
      <c r="BX8355" s="62"/>
      <c r="BY8355" s="62"/>
      <c r="BZ8355" s="62"/>
      <c r="CA8355" s="62"/>
      <c r="CB8355" s="62"/>
      <c r="CC8355" s="62"/>
      <c r="CD8355" s="62"/>
      <c r="CE8355" s="62"/>
      <c r="CF8355" s="62"/>
      <c r="CL8355" s="56" t="s">
        <v>22173</v>
      </c>
      <c r="CM8355" s="56"/>
      <c r="CN8355" s="56"/>
      <c r="CO8355" s="52"/>
      <c r="CP8355" s="52"/>
      <c r="CQ8355" s="52"/>
      <c r="CR8355" s="52"/>
      <c r="CS8355" s="52"/>
      <c r="CT8355" s="52"/>
      <c r="CU8355" s="33"/>
      <c r="CV8355" s="33"/>
    </row>
    <row r="8356" spans="74:100">
      <c r="BV8356" s="62"/>
      <c r="BW8356" s="62"/>
      <c r="BX8356" s="62"/>
      <c r="BY8356" s="62"/>
      <c r="BZ8356" s="62"/>
      <c r="CA8356" s="62"/>
      <c r="CB8356" s="62"/>
      <c r="CC8356" s="62"/>
      <c r="CD8356" s="62"/>
      <c r="CE8356" s="62"/>
      <c r="CF8356" s="62"/>
      <c r="CL8356" s="56" t="s">
        <v>28060</v>
      </c>
      <c r="CM8356" s="56" t="s">
        <v>3118</v>
      </c>
      <c r="CN8356" s="56" t="s">
        <v>3118</v>
      </c>
      <c r="CO8356" s="52"/>
      <c r="CP8356" s="52"/>
      <c r="CQ8356" s="52"/>
      <c r="CR8356" s="52"/>
      <c r="CS8356" s="52"/>
      <c r="CT8356" s="52"/>
      <c r="CU8356" s="33"/>
      <c r="CV8356" s="33"/>
    </row>
    <row r="8357" spans="74:100">
      <c r="BV8357" s="62"/>
      <c r="BW8357" s="62"/>
      <c r="BX8357" s="62"/>
      <c r="BY8357" s="62"/>
      <c r="BZ8357" s="62"/>
      <c r="CA8357" s="62"/>
      <c r="CB8357" s="62"/>
      <c r="CC8357" s="62"/>
      <c r="CD8357" s="62"/>
      <c r="CE8357" s="62"/>
      <c r="CF8357" s="62"/>
      <c r="CL8357" s="56" t="s">
        <v>28061</v>
      </c>
      <c r="CM8357" s="56"/>
      <c r="CN8357" s="56"/>
      <c r="CO8357" s="52"/>
      <c r="CP8357" s="52"/>
      <c r="CQ8357" s="52"/>
      <c r="CR8357" s="52"/>
      <c r="CS8357" s="52"/>
      <c r="CT8357" s="52"/>
      <c r="CU8357" s="33"/>
      <c r="CV8357" s="33"/>
    </row>
    <row r="8358" spans="74:100">
      <c r="BV8358" s="62"/>
      <c r="BW8358" s="62"/>
      <c r="BX8358" s="62"/>
      <c r="BY8358" s="62"/>
      <c r="BZ8358" s="62"/>
      <c r="CA8358" s="62"/>
      <c r="CB8358" s="62"/>
      <c r="CC8358" s="62"/>
      <c r="CD8358" s="62"/>
      <c r="CE8358" s="62"/>
      <c r="CF8358" s="62"/>
      <c r="CL8358" s="56" t="s">
        <v>28062</v>
      </c>
      <c r="CM8358" s="56" t="s">
        <v>216</v>
      </c>
      <c r="CN8358" s="56" t="s">
        <v>216</v>
      </c>
      <c r="CO8358" s="52"/>
      <c r="CP8358" s="52"/>
      <c r="CQ8358" s="52"/>
      <c r="CR8358" s="52"/>
      <c r="CS8358" s="52"/>
      <c r="CT8358" s="52"/>
      <c r="CU8358" s="33"/>
      <c r="CV8358" s="33"/>
    </row>
    <row r="8359" spans="74:100">
      <c r="BV8359" s="62"/>
      <c r="BW8359" s="62"/>
      <c r="BX8359" s="62"/>
      <c r="BY8359" s="62"/>
      <c r="BZ8359" s="62"/>
      <c r="CA8359" s="62"/>
      <c r="CB8359" s="62"/>
      <c r="CC8359" s="62"/>
      <c r="CD8359" s="62"/>
      <c r="CE8359" s="62"/>
      <c r="CF8359" s="62"/>
      <c r="CL8359" s="56" t="s">
        <v>28063</v>
      </c>
      <c r="CM8359" s="56"/>
      <c r="CN8359" s="56"/>
      <c r="CO8359" s="52"/>
      <c r="CP8359" s="52"/>
      <c r="CQ8359" s="52"/>
      <c r="CR8359" s="52"/>
      <c r="CS8359" s="52"/>
      <c r="CT8359" s="52"/>
      <c r="CU8359" s="33"/>
      <c r="CV8359" s="33"/>
    </row>
    <row r="8360" spans="74:100">
      <c r="BV8360" s="62"/>
      <c r="BW8360" s="62"/>
      <c r="BX8360" s="62"/>
      <c r="BY8360" s="62"/>
      <c r="BZ8360" s="62"/>
      <c r="CA8360" s="62"/>
      <c r="CB8360" s="62"/>
      <c r="CC8360" s="62"/>
      <c r="CD8360" s="62"/>
      <c r="CE8360" s="62"/>
      <c r="CF8360" s="62"/>
      <c r="CL8360" s="56" t="s">
        <v>5496</v>
      </c>
      <c r="CM8360" s="56" t="s">
        <v>3118</v>
      </c>
      <c r="CN8360" s="56" t="s">
        <v>3118</v>
      </c>
      <c r="CO8360" s="52"/>
      <c r="CP8360" s="52"/>
      <c r="CQ8360" s="52"/>
      <c r="CR8360" s="52"/>
      <c r="CS8360" s="52"/>
      <c r="CT8360" s="52"/>
      <c r="CU8360" s="33"/>
      <c r="CV8360" s="33"/>
    </row>
    <row r="8361" spans="74:100">
      <c r="BV8361" s="62"/>
      <c r="BW8361" s="62"/>
      <c r="BX8361" s="62"/>
      <c r="BY8361" s="62"/>
      <c r="BZ8361" s="62"/>
      <c r="CA8361" s="62"/>
      <c r="CB8361" s="62"/>
      <c r="CC8361" s="62"/>
      <c r="CD8361" s="62"/>
      <c r="CE8361" s="62"/>
      <c r="CF8361" s="62"/>
      <c r="CL8361" s="56" t="s">
        <v>19298</v>
      </c>
      <c r="CM8361" s="56"/>
      <c r="CN8361" s="56"/>
      <c r="CO8361" s="52"/>
      <c r="CP8361" s="52"/>
      <c r="CQ8361" s="52"/>
      <c r="CR8361" s="52"/>
      <c r="CS8361" s="52"/>
      <c r="CT8361" s="52"/>
      <c r="CU8361" s="33"/>
      <c r="CV8361" s="33"/>
    </row>
    <row r="8362" spans="74:100">
      <c r="BV8362" s="62"/>
      <c r="BW8362" s="62"/>
      <c r="BX8362" s="62"/>
      <c r="BY8362" s="62"/>
      <c r="BZ8362" s="62"/>
      <c r="CA8362" s="62"/>
      <c r="CB8362" s="62"/>
      <c r="CC8362" s="62"/>
      <c r="CD8362" s="62"/>
      <c r="CE8362" s="62"/>
      <c r="CF8362" s="62"/>
      <c r="CL8362" s="56" t="s">
        <v>1971</v>
      </c>
      <c r="CM8362" s="56" t="s">
        <v>215</v>
      </c>
      <c r="CN8362" s="56" t="s">
        <v>215</v>
      </c>
      <c r="CO8362" s="52"/>
      <c r="CP8362" s="52"/>
      <c r="CQ8362" s="52"/>
      <c r="CR8362" s="52"/>
      <c r="CS8362" s="52"/>
      <c r="CT8362" s="52"/>
      <c r="CU8362" s="33"/>
      <c r="CV8362" s="33"/>
    </row>
    <row r="8363" spans="74:100">
      <c r="BV8363" s="62"/>
      <c r="BW8363" s="62"/>
      <c r="BX8363" s="62"/>
      <c r="BY8363" s="62"/>
      <c r="BZ8363" s="62"/>
      <c r="CA8363" s="62"/>
      <c r="CB8363" s="62"/>
      <c r="CC8363" s="62"/>
      <c r="CD8363" s="62"/>
      <c r="CE8363" s="62"/>
      <c r="CF8363" s="62"/>
      <c r="CL8363" s="56" t="s">
        <v>22174</v>
      </c>
      <c r="CM8363" s="56"/>
      <c r="CN8363" s="56"/>
      <c r="CO8363" s="52"/>
      <c r="CP8363" s="52"/>
      <c r="CQ8363" s="52"/>
      <c r="CR8363" s="52"/>
      <c r="CS8363" s="52"/>
      <c r="CT8363" s="52"/>
      <c r="CU8363" s="33"/>
      <c r="CV8363" s="33"/>
    </row>
    <row r="8364" spans="74:100">
      <c r="BV8364" s="62"/>
      <c r="BW8364" s="62"/>
      <c r="BX8364" s="62"/>
      <c r="BY8364" s="62"/>
      <c r="BZ8364" s="62"/>
      <c r="CA8364" s="62"/>
      <c r="CB8364" s="62"/>
      <c r="CC8364" s="62"/>
      <c r="CD8364" s="62"/>
      <c r="CE8364" s="62"/>
      <c r="CF8364" s="62"/>
      <c r="CL8364" s="56" t="s">
        <v>5497</v>
      </c>
      <c r="CM8364" s="56" t="s">
        <v>3118</v>
      </c>
      <c r="CN8364" s="56" t="s">
        <v>3118</v>
      </c>
      <c r="CO8364" s="52"/>
      <c r="CP8364" s="52"/>
      <c r="CQ8364" s="52"/>
      <c r="CR8364" s="52"/>
      <c r="CS8364" s="52"/>
      <c r="CT8364" s="52"/>
      <c r="CU8364" s="33"/>
      <c r="CV8364" s="33"/>
    </row>
    <row r="8365" spans="74:100">
      <c r="BV8365" s="62"/>
      <c r="BW8365" s="62"/>
      <c r="BX8365" s="62"/>
      <c r="BY8365" s="62"/>
      <c r="BZ8365" s="62"/>
      <c r="CA8365" s="62"/>
      <c r="CB8365" s="62"/>
      <c r="CC8365" s="62"/>
      <c r="CD8365" s="62"/>
      <c r="CE8365" s="62"/>
      <c r="CF8365" s="62"/>
      <c r="CL8365" s="56" t="s">
        <v>19299</v>
      </c>
      <c r="CM8365" s="56"/>
      <c r="CN8365" s="56"/>
      <c r="CO8365" s="52"/>
      <c r="CP8365" s="52"/>
      <c r="CQ8365" s="52"/>
      <c r="CR8365" s="52"/>
      <c r="CS8365" s="52"/>
      <c r="CT8365" s="52"/>
      <c r="CU8365" s="33"/>
      <c r="CV8365" s="33"/>
    </row>
    <row r="8366" spans="74:100">
      <c r="BV8366" s="62"/>
      <c r="BW8366" s="62"/>
      <c r="BX8366" s="62"/>
      <c r="BY8366" s="62"/>
      <c r="BZ8366" s="62"/>
      <c r="CA8366" s="62"/>
      <c r="CB8366" s="62"/>
      <c r="CC8366" s="62"/>
      <c r="CD8366" s="62"/>
      <c r="CE8366" s="62"/>
      <c r="CF8366" s="62"/>
      <c r="CL8366" s="56" t="s">
        <v>1972</v>
      </c>
      <c r="CM8366" s="56" t="s">
        <v>213</v>
      </c>
      <c r="CN8366" s="56" t="s">
        <v>213</v>
      </c>
      <c r="CO8366" s="52"/>
      <c r="CP8366" s="52"/>
      <c r="CQ8366" s="52"/>
      <c r="CR8366" s="52"/>
      <c r="CS8366" s="52"/>
      <c r="CT8366" s="52"/>
      <c r="CU8366" s="33"/>
      <c r="CV8366" s="33"/>
    </row>
    <row r="8367" spans="74:100">
      <c r="BV8367" s="62"/>
      <c r="BW8367" s="62"/>
      <c r="BX8367" s="62"/>
      <c r="BY8367" s="62"/>
      <c r="BZ8367" s="62"/>
      <c r="CA8367" s="62"/>
      <c r="CB8367" s="62"/>
      <c r="CC8367" s="62"/>
      <c r="CD8367" s="62"/>
      <c r="CE8367" s="62"/>
      <c r="CF8367" s="62"/>
      <c r="CL8367" s="56" t="s">
        <v>22175</v>
      </c>
      <c r="CM8367" s="56"/>
      <c r="CN8367" s="56"/>
      <c r="CO8367" s="52"/>
      <c r="CP8367" s="52"/>
      <c r="CQ8367" s="52"/>
      <c r="CR8367" s="52"/>
      <c r="CS8367" s="52"/>
      <c r="CT8367" s="52"/>
      <c r="CU8367" s="33"/>
      <c r="CV8367" s="33"/>
    </row>
    <row r="8368" spans="74:100">
      <c r="BV8368" s="62"/>
      <c r="BW8368" s="62"/>
      <c r="BX8368" s="62"/>
      <c r="BY8368" s="62"/>
      <c r="BZ8368" s="62"/>
      <c r="CA8368" s="62"/>
      <c r="CB8368" s="62"/>
      <c r="CC8368" s="62"/>
      <c r="CD8368" s="62"/>
      <c r="CE8368" s="62"/>
      <c r="CF8368" s="62"/>
      <c r="CL8368" s="56" t="s">
        <v>1973</v>
      </c>
      <c r="CM8368" s="56" t="s">
        <v>214</v>
      </c>
      <c r="CN8368" s="56" t="s">
        <v>214</v>
      </c>
      <c r="CO8368" s="52"/>
      <c r="CP8368" s="52"/>
      <c r="CQ8368" s="52"/>
      <c r="CR8368" s="52"/>
      <c r="CS8368" s="52"/>
      <c r="CT8368" s="52"/>
      <c r="CU8368" s="33"/>
      <c r="CV8368" s="33"/>
    </row>
    <row r="8369" spans="74:100">
      <c r="BV8369" s="62"/>
      <c r="BW8369" s="62"/>
      <c r="BX8369" s="62"/>
      <c r="BY8369" s="62"/>
      <c r="BZ8369" s="62"/>
      <c r="CA8369" s="62"/>
      <c r="CB8369" s="62"/>
      <c r="CC8369" s="62"/>
      <c r="CD8369" s="62"/>
      <c r="CE8369" s="62"/>
      <c r="CF8369" s="62"/>
      <c r="CL8369" s="56" t="s">
        <v>22176</v>
      </c>
      <c r="CM8369" s="56"/>
      <c r="CN8369" s="56"/>
      <c r="CO8369" s="52"/>
      <c r="CP8369" s="52"/>
      <c r="CQ8369" s="52"/>
      <c r="CR8369" s="52"/>
      <c r="CS8369" s="52"/>
      <c r="CT8369" s="52"/>
      <c r="CU8369" s="33"/>
      <c r="CV8369" s="33"/>
    </row>
    <row r="8370" spans="74:100">
      <c r="BV8370" s="62"/>
      <c r="BW8370" s="62"/>
      <c r="BX8370" s="62"/>
      <c r="BY8370" s="62"/>
      <c r="BZ8370" s="62"/>
      <c r="CA8370" s="62"/>
      <c r="CB8370" s="62"/>
      <c r="CC8370" s="62"/>
      <c r="CD8370" s="62"/>
      <c r="CE8370" s="62"/>
      <c r="CF8370" s="62"/>
      <c r="CL8370" s="56" t="s">
        <v>1978</v>
      </c>
      <c r="CM8370" s="56" t="s">
        <v>214</v>
      </c>
      <c r="CN8370" s="56" t="s">
        <v>214</v>
      </c>
      <c r="CO8370" s="52"/>
      <c r="CP8370" s="52"/>
      <c r="CQ8370" s="52"/>
      <c r="CR8370" s="52"/>
      <c r="CS8370" s="52"/>
      <c r="CT8370" s="52"/>
      <c r="CU8370" s="33"/>
      <c r="CV8370" s="33"/>
    </row>
    <row r="8371" spans="74:100">
      <c r="BV8371" s="62"/>
      <c r="BW8371" s="62"/>
      <c r="BX8371" s="62"/>
      <c r="BY8371" s="62"/>
      <c r="BZ8371" s="62"/>
      <c r="CA8371" s="62"/>
      <c r="CB8371" s="62"/>
      <c r="CC8371" s="62"/>
      <c r="CD8371" s="62"/>
      <c r="CE8371" s="62"/>
      <c r="CF8371" s="62"/>
      <c r="CL8371" s="56" t="s">
        <v>22177</v>
      </c>
      <c r="CM8371" s="56"/>
      <c r="CN8371" s="56"/>
      <c r="CO8371" s="52"/>
      <c r="CP8371" s="52"/>
      <c r="CQ8371" s="52"/>
      <c r="CR8371" s="52"/>
      <c r="CS8371" s="52"/>
      <c r="CT8371" s="52"/>
      <c r="CU8371" s="33"/>
      <c r="CV8371" s="33"/>
    </row>
    <row r="8372" spans="74:100">
      <c r="BV8372" s="62"/>
      <c r="BW8372" s="62"/>
      <c r="BX8372" s="62"/>
      <c r="BY8372" s="62"/>
      <c r="BZ8372" s="62"/>
      <c r="CA8372" s="62"/>
      <c r="CB8372" s="62"/>
      <c r="CC8372" s="62"/>
      <c r="CD8372" s="62"/>
      <c r="CE8372" s="62"/>
      <c r="CF8372" s="62"/>
      <c r="CL8372" s="56" t="s">
        <v>5498</v>
      </c>
      <c r="CM8372" s="56" t="s">
        <v>215</v>
      </c>
      <c r="CN8372" s="56" t="s">
        <v>215</v>
      </c>
      <c r="CO8372" s="52"/>
      <c r="CP8372" s="52"/>
      <c r="CQ8372" s="52"/>
      <c r="CR8372" s="52"/>
      <c r="CS8372" s="52"/>
      <c r="CT8372" s="52"/>
      <c r="CU8372" s="33"/>
      <c r="CV8372" s="33"/>
    </row>
    <row r="8373" spans="74:100">
      <c r="BV8373" s="62"/>
      <c r="BW8373" s="62"/>
      <c r="BX8373" s="62"/>
      <c r="BY8373" s="62"/>
      <c r="BZ8373" s="62"/>
      <c r="CA8373" s="62"/>
      <c r="CB8373" s="62"/>
      <c r="CC8373" s="62"/>
      <c r="CD8373" s="62"/>
      <c r="CE8373" s="62"/>
      <c r="CF8373" s="62"/>
      <c r="CL8373" s="56" t="s">
        <v>22178</v>
      </c>
      <c r="CM8373" s="56"/>
      <c r="CN8373" s="56"/>
      <c r="CO8373" s="52"/>
      <c r="CP8373" s="52"/>
      <c r="CQ8373" s="52"/>
      <c r="CR8373" s="52"/>
      <c r="CS8373" s="52"/>
      <c r="CT8373" s="52"/>
      <c r="CU8373" s="33"/>
      <c r="CV8373" s="33"/>
    </row>
    <row r="8374" spans="74:100">
      <c r="BV8374" s="62"/>
      <c r="BW8374" s="62"/>
      <c r="BX8374" s="62"/>
      <c r="BY8374" s="62"/>
      <c r="BZ8374" s="62"/>
      <c r="CA8374" s="62"/>
      <c r="CB8374" s="62"/>
      <c r="CC8374" s="62"/>
      <c r="CD8374" s="62"/>
      <c r="CE8374" s="62"/>
      <c r="CF8374" s="62"/>
      <c r="CL8374" s="56" t="s">
        <v>22179</v>
      </c>
      <c r="CM8374" s="56" t="s">
        <v>213</v>
      </c>
      <c r="CN8374" s="56" t="s">
        <v>213</v>
      </c>
      <c r="CO8374" s="52"/>
      <c r="CP8374" s="52"/>
      <c r="CQ8374" s="52"/>
      <c r="CR8374" s="52"/>
      <c r="CS8374" s="52"/>
      <c r="CT8374" s="52"/>
      <c r="CU8374" s="33"/>
      <c r="CV8374" s="33"/>
    </row>
    <row r="8375" spans="74:100">
      <c r="BV8375" s="62"/>
      <c r="BW8375" s="62"/>
      <c r="BX8375" s="62"/>
      <c r="BY8375" s="62"/>
      <c r="BZ8375" s="62"/>
      <c r="CA8375" s="62"/>
      <c r="CB8375" s="62"/>
      <c r="CC8375" s="62"/>
      <c r="CD8375" s="62"/>
      <c r="CE8375" s="62"/>
      <c r="CF8375" s="62"/>
      <c r="CL8375" s="56" t="s">
        <v>22180</v>
      </c>
      <c r="CM8375" s="56" t="s">
        <v>213</v>
      </c>
      <c r="CN8375" s="56" t="s">
        <v>213</v>
      </c>
      <c r="CO8375" s="52"/>
      <c r="CP8375" s="52"/>
      <c r="CQ8375" s="52"/>
      <c r="CR8375" s="52"/>
      <c r="CS8375" s="52"/>
      <c r="CT8375" s="52"/>
      <c r="CU8375" s="33"/>
      <c r="CV8375" s="33"/>
    </row>
    <row r="8376" spans="74:100">
      <c r="BV8376" s="62"/>
      <c r="BW8376" s="62"/>
      <c r="BX8376" s="62"/>
      <c r="BY8376" s="62"/>
      <c r="BZ8376" s="62"/>
      <c r="CA8376" s="62"/>
      <c r="CB8376" s="62"/>
      <c r="CC8376" s="62"/>
      <c r="CD8376" s="62"/>
      <c r="CE8376" s="62"/>
      <c r="CF8376" s="62"/>
      <c r="CL8376" s="56" t="s">
        <v>28064</v>
      </c>
      <c r="CM8376" s="56" t="s">
        <v>215</v>
      </c>
      <c r="CN8376" s="56" t="s">
        <v>215</v>
      </c>
      <c r="CO8376" s="52"/>
      <c r="CP8376" s="52"/>
      <c r="CQ8376" s="52"/>
      <c r="CR8376" s="52"/>
      <c r="CS8376" s="52"/>
      <c r="CT8376" s="52"/>
      <c r="CU8376" s="33"/>
      <c r="CV8376" s="33"/>
    </row>
    <row r="8377" spans="74:100">
      <c r="BV8377" s="62"/>
      <c r="BW8377" s="62"/>
      <c r="BX8377" s="62"/>
      <c r="BY8377" s="62"/>
      <c r="BZ8377" s="62"/>
      <c r="CA8377" s="62"/>
      <c r="CB8377" s="62"/>
      <c r="CC8377" s="62"/>
      <c r="CD8377" s="62"/>
      <c r="CE8377" s="62"/>
      <c r="CF8377" s="62"/>
      <c r="CL8377" s="56" t="s">
        <v>22181</v>
      </c>
      <c r="CM8377" s="56" t="s">
        <v>217</v>
      </c>
      <c r="CN8377" s="56" t="s">
        <v>217</v>
      </c>
      <c r="CO8377" s="52"/>
      <c r="CP8377" s="52"/>
      <c r="CQ8377" s="52"/>
      <c r="CR8377" s="52"/>
      <c r="CS8377" s="52"/>
      <c r="CT8377" s="52"/>
      <c r="CU8377" s="33"/>
      <c r="CV8377" s="33"/>
    </row>
    <row r="8378" spans="74:100">
      <c r="BV8378" s="62"/>
      <c r="BW8378" s="62"/>
      <c r="BX8378" s="62"/>
      <c r="BY8378" s="62"/>
      <c r="BZ8378" s="62"/>
      <c r="CA8378" s="62"/>
      <c r="CB8378" s="62"/>
      <c r="CC8378" s="62"/>
      <c r="CD8378" s="62"/>
      <c r="CE8378" s="62"/>
      <c r="CF8378" s="62"/>
      <c r="CL8378" s="56" t="s">
        <v>19299</v>
      </c>
      <c r="CM8378" s="56"/>
      <c r="CN8378" s="56"/>
      <c r="CO8378" s="52"/>
      <c r="CP8378" s="52"/>
      <c r="CQ8378" s="52"/>
      <c r="CR8378" s="52"/>
      <c r="CS8378" s="52"/>
      <c r="CT8378" s="52"/>
      <c r="CU8378" s="33"/>
      <c r="CV8378" s="33"/>
    </row>
    <row r="8379" spans="74:100">
      <c r="BV8379" s="62"/>
      <c r="BW8379" s="62"/>
      <c r="BX8379" s="62"/>
      <c r="BY8379" s="62"/>
      <c r="BZ8379" s="62"/>
      <c r="CA8379" s="62"/>
      <c r="CB8379" s="62"/>
      <c r="CC8379" s="62"/>
      <c r="CD8379" s="62"/>
      <c r="CE8379" s="62"/>
      <c r="CF8379" s="62"/>
      <c r="CL8379" s="56" t="s">
        <v>22182</v>
      </c>
      <c r="CM8379" s="56" t="s">
        <v>215</v>
      </c>
      <c r="CN8379" s="56" t="s">
        <v>215</v>
      </c>
      <c r="CO8379" s="52"/>
      <c r="CP8379" s="52"/>
      <c r="CQ8379" s="52"/>
      <c r="CR8379" s="52"/>
      <c r="CS8379" s="52"/>
      <c r="CT8379" s="52"/>
      <c r="CU8379" s="33"/>
      <c r="CV8379" s="33"/>
    </row>
    <row r="8380" spans="74:100">
      <c r="BV8380" s="62"/>
      <c r="BW8380" s="62"/>
      <c r="BX8380" s="62"/>
      <c r="BY8380" s="62"/>
      <c r="BZ8380" s="62"/>
      <c r="CA8380" s="62"/>
      <c r="CB8380" s="62"/>
      <c r="CC8380" s="62"/>
      <c r="CD8380" s="62"/>
      <c r="CE8380" s="62"/>
      <c r="CF8380" s="62"/>
      <c r="CL8380" s="56" t="s">
        <v>5499</v>
      </c>
      <c r="CM8380" s="56" t="s">
        <v>3118</v>
      </c>
      <c r="CN8380" s="56" t="s">
        <v>3118</v>
      </c>
      <c r="CO8380" s="52"/>
      <c r="CP8380" s="52"/>
      <c r="CQ8380" s="52"/>
      <c r="CR8380" s="52"/>
      <c r="CS8380" s="52"/>
      <c r="CT8380" s="52"/>
      <c r="CU8380" s="33"/>
      <c r="CV8380" s="33"/>
    </row>
    <row r="8381" spans="74:100">
      <c r="BV8381" s="62"/>
      <c r="BW8381" s="62"/>
      <c r="BX8381" s="62"/>
      <c r="BY8381" s="62"/>
      <c r="BZ8381" s="62"/>
      <c r="CA8381" s="62"/>
      <c r="CB8381" s="62"/>
      <c r="CC8381" s="62"/>
      <c r="CD8381" s="62"/>
      <c r="CE8381" s="62"/>
      <c r="CF8381" s="62"/>
      <c r="CL8381" s="56" t="s">
        <v>19300</v>
      </c>
      <c r="CM8381" s="56"/>
      <c r="CN8381" s="56"/>
      <c r="CO8381" s="52"/>
      <c r="CP8381" s="52"/>
      <c r="CQ8381" s="52"/>
      <c r="CR8381" s="52"/>
      <c r="CS8381" s="52"/>
      <c r="CT8381" s="52"/>
      <c r="CU8381" s="33"/>
      <c r="CV8381" s="33"/>
    </row>
    <row r="8382" spans="74:100">
      <c r="BV8382" s="62"/>
      <c r="BW8382" s="62"/>
      <c r="BX8382" s="62"/>
      <c r="BY8382" s="62"/>
      <c r="BZ8382" s="62"/>
      <c r="CA8382" s="62"/>
      <c r="CB8382" s="62"/>
      <c r="CC8382" s="62"/>
      <c r="CD8382" s="62"/>
      <c r="CE8382" s="62"/>
      <c r="CF8382" s="62"/>
      <c r="CL8382" s="56" t="s">
        <v>28065</v>
      </c>
      <c r="CM8382" s="56" t="s">
        <v>217</v>
      </c>
      <c r="CN8382" s="56" t="s">
        <v>217</v>
      </c>
      <c r="CO8382" s="52"/>
      <c r="CP8382" s="52"/>
      <c r="CQ8382" s="52"/>
      <c r="CR8382" s="52"/>
      <c r="CS8382" s="52"/>
      <c r="CT8382" s="52"/>
      <c r="CU8382" s="33"/>
      <c r="CV8382" s="33"/>
    </row>
    <row r="8383" spans="74:100">
      <c r="BV8383" s="62"/>
      <c r="BW8383" s="62"/>
      <c r="BX8383" s="62"/>
      <c r="BY8383" s="62"/>
      <c r="BZ8383" s="62"/>
      <c r="CA8383" s="62"/>
      <c r="CB8383" s="62"/>
      <c r="CC8383" s="62"/>
      <c r="CD8383" s="62"/>
      <c r="CE8383" s="62"/>
      <c r="CF8383" s="62"/>
      <c r="CL8383" s="56" t="s">
        <v>28066</v>
      </c>
      <c r="CM8383" s="56"/>
      <c r="CN8383" s="56"/>
      <c r="CO8383" s="52"/>
      <c r="CP8383" s="52"/>
      <c r="CQ8383" s="52"/>
      <c r="CR8383" s="52"/>
      <c r="CS8383" s="52"/>
      <c r="CT8383" s="52"/>
      <c r="CU8383" s="33"/>
      <c r="CV8383" s="33"/>
    </row>
    <row r="8384" spans="74:100">
      <c r="BV8384" s="62"/>
      <c r="BW8384" s="62"/>
      <c r="BX8384" s="62"/>
      <c r="BY8384" s="62"/>
      <c r="BZ8384" s="62"/>
      <c r="CA8384" s="62"/>
      <c r="CB8384" s="62"/>
      <c r="CC8384" s="62"/>
      <c r="CD8384" s="62"/>
      <c r="CE8384" s="62"/>
      <c r="CF8384" s="62"/>
      <c r="CL8384" s="56" t="s">
        <v>5500</v>
      </c>
      <c r="CM8384" s="56" t="s">
        <v>217</v>
      </c>
      <c r="CN8384" s="56" t="s">
        <v>217</v>
      </c>
      <c r="CO8384" s="52"/>
      <c r="CP8384" s="52"/>
      <c r="CQ8384" s="52"/>
      <c r="CR8384" s="52"/>
      <c r="CS8384" s="52"/>
      <c r="CT8384" s="52"/>
      <c r="CU8384" s="33"/>
      <c r="CV8384" s="33"/>
    </row>
    <row r="8385" spans="74:100">
      <c r="BV8385" s="62"/>
      <c r="BW8385" s="62"/>
      <c r="BX8385" s="62"/>
      <c r="BY8385" s="62"/>
      <c r="BZ8385" s="62"/>
      <c r="CA8385" s="62"/>
      <c r="CB8385" s="62"/>
      <c r="CC8385" s="62"/>
      <c r="CD8385" s="62"/>
      <c r="CE8385" s="62"/>
      <c r="CF8385" s="62"/>
      <c r="CL8385" s="56" t="s">
        <v>19301</v>
      </c>
      <c r="CM8385" s="56"/>
      <c r="CN8385" s="56"/>
      <c r="CO8385" s="52"/>
      <c r="CP8385" s="52"/>
      <c r="CQ8385" s="52"/>
      <c r="CR8385" s="52"/>
      <c r="CS8385" s="52"/>
      <c r="CT8385" s="52"/>
      <c r="CU8385" s="33"/>
      <c r="CV8385" s="33"/>
    </row>
    <row r="8386" spans="74:100">
      <c r="BV8386" s="62"/>
      <c r="BW8386" s="62"/>
      <c r="BX8386" s="62"/>
      <c r="BY8386" s="62"/>
      <c r="BZ8386" s="62"/>
      <c r="CA8386" s="62"/>
      <c r="CB8386" s="62"/>
      <c r="CC8386" s="62"/>
      <c r="CD8386" s="62"/>
      <c r="CE8386" s="62"/>
      <c r="CF8386" s="62"/>
      <c r="CL8386" s="56" t="s">
        <v>5501</v>
      </c>
      <c r="CM8386" s="56" t="s">
        <v>217</v>
      </c>
      <c r="CN8386" s="56" t="s">
        <v>217</v>
      </c>
      <c r="CO8386" s="52"/>
      <c r="CP8386" s="52"/>
      <c r="CQ8386" s="52"/>
      <c r="CR8386" s="52"/>
      <c r="CS8386" s="52"/>
      <c r="CT8386" s="52"/>
      <c r="CU8386" s="33"/>
      <c r="CV8386" s="33"/>
    </row>
    <row r="8387" spans="74:100">
      <c r="BV8387" s="62"/>
      <c r="BW8387" s="62"/>
      <c r="BX8387" s="62"/>
      <c r="BY8387" s="62"/>
      <c r="BZ8387" s="62"/>
      <c r="CA8387" s="62"/>
      <c r="CB8387" s="62"/>
      <c r="CC8387" s="62"/>
      <c r="CD8387" s="62"/>
      <c r="CE8387" s="62"/>
      <c r="CF8387" s="62"/>
      <c r="CL8387" s="56" t="s">
        <v>19302</v>
      </c>
      <c r="CM8387" s="56"/>
      <c r="CN8387" s="56"/>
      <c r="CO8387" s="52"/>
      <c r="CP8387" s="52"/>
      <c r="CQ8387" s="52"/>
      <c r="CR8387" s="52"/>
      <c r="CS8387" s="52"/>
      <c r="CT8387" s="52"/>
      <c r="CU8387" s="33"/>
      <c r="CV8387" s="33"/>
    </row>
    <row r="8388" spans="74:100">
      <c r="BV8388" s="62"/>
      <c r="BW8388" s="62"/>
      <c r="BX8388" s="62"/>
      <c r="BY8388" s="62"/>
      <c r="BZ8388" s="62"/>
      <c r="CA8388" s="62"/>
      <c r="CB8388" s="62"/>
      <c r="CC8388" s="62"/>
      <c r="CD8388" s="62"/>
      <c r="CE8388" s="62"/>
      <c r="CF8388" s="62"/>
      <c r="CL8388" s="56" t="s">
        <v>5502</v>
      </c>
      <c r="CM8388" s="56" t="s">
        <v>3118</v>
      </c>
      <c r="CN8388" s="56" t="s">
        <v>3118</v>
      </c>
      <c r="CO8388" s="52"/>
      <c r="CP8388" s="52"/>
      <c r="CQ8388" s="52"/>
      <c r="CR8388" s="52"/>
      <c r="CS8388" s="52"/>
      <c r="CT8388" s="52"/>
      <c r="CU8388" s="33"/>
      <c r="CV8388" s="33"/>
    </row>
    <row r="8389" spans="74:100">
      <c r="BV8389" s="62"/>
      <c r="BW8389" s="62"/>
      <c r="BX8389" s="62"/>
      <c r="BY8389" s="62"/>
      <c r="BZ8389" s="62"/>
      <c r="CA8389" s="62"/>
      <c r="CB8389" s="62"/>
      <c r="CC8389" s="62"/>
      <c r="CD8389" s="62"/>
      <c r="CE8389" s="62"/>
      <c r="CF8389" s="62"/>
      <c r="CL8389" s="56" t="s">
        <v>19303</v>
      </c>
      <c r="CM8389" s="56"/>
      <c r="CN8389" s="56"/>
      <c r="CO8389" s="52"/>
      <c r="CP8389" s="52"/>
      <c r="CQ8389" s="52"/>
      <c r="CR8389" s="52"/>
      <c r="CS8389" s="52"/>
      <c r="CT8389" s="52"/>
      <c r="CU8389" s="33"/>
      <c r="CV8389" s="33"/>
    </row>
    <row r="8390" spans="74:100">
      <c r="BV8390" s="62"/>
      <c r="BW8390" s="62"/>
      <c r="BX8390" s="62"/>
      <c r="BY8390" s="62"/>
      <c r="BZ8390" s="62"/>
      <c r="CA8390" s="62"/>
      <c r="CB8390" s="62"/>
      <c r="CC8390" s="62"/>
      <c r="CD8390" s="62"/>
      <c r="CE8390" s="62"/>
      <c r="CF8390" s="62"/>
      <c r="CL8390" s="56" t="s">
        <v>1979</v>
      </c>
      <c r="CM8390" s="56" t="s">
        <v>213</v>
      </c>
      <c r="CN8390" s="56" t="s">
        <v>213</v>
      </c>
      <c r="CO8390" s="52"/>
      <c r="CP8390" s="52"/>
      <c r="CQ8390" s="52"/>
      <c r="CR8390" s="52"/>
      <c r="CS8390" s="52"/>
      <c r="CT8390" s="52"/>
      <c r="CU8390" s="33"/>
      <c r="CV8390" s="33"/>
    </row>
    <row r="8391" spans="74:100">
      <c r="BV8391" s="62"/>
      <c r="BW8391" s="62"/>
      <c r="BX8391" s="62"/>
      <c r="BY8391" s="62"/>
      <c r="BZ8391" s="62"/>
      <c r="CA8391" s="62"/>
      <c r="CB8391" s="62"/>
      <c r="CC8391" s="62"/>
      <c r="CD8391" s="62"/>
      <c r="CE8391" s="62"/>
      <c r="CF8391" s="62"/>
      <c r="CL8391" s="56" t="s">
        <v>22183</v>
      </c>
      <c r="CM8391" s="56"/>
      <c r="CN8391" s="56"/>
      <c r="CO8391" s="52"/>
      <c r="CP8391" s="52"/>
      <c r="CQ8391" s="52"/>
      <c r="CR8391" s="52"/>
      <c r="CS8391" s="52"/>
      <c r="CT8391" s="52"/>
      <c r="CU8391" s="33"/>
      <c r="CV8391" s="33"/>
    </row>
    <row r="8392" spans="74:100">
      <c r="BV8392" s="62"/>
      <c r="BW8392" s="62"/>
      <c r="BX8392" s="62"/>
      <c r="BY8392" s="62"/>
      <c r="BZ8392" s="62"/>
      <c r="CA8392" s="62"/>
      <c r="CB8392" s="62"/>
      <c r="CC8392" s="62"/>
      <c r="CD8392" s="62"/>
      <c r="CE8392" s="62"/>
      <c r="CF8392" s="62"/>
      <c r="CL8392" s="56" t="s">
        <v>5503</v>
      </c>
      <c r="CM8392" s="56" t="s">
        <v>3118</v>
      </c>
      <c r="CN8392" s="56" t="s">
        <v>3118</v>
      </c>
      <c r="CO8392" s="52"/>
      <c r="CP8392" s="52"/>
      <c r="CQ8392" s="52"/>
      <c r="CR8392" s="52"/>
      <c r="CS8392" s="52"/>
      <c r="CT8392" s="52"/>
      <c r="CU8392" s="33"/>
      <c r="CV8392" s="33"/>
    </row>
    <row r="8393" spans="74:100">
      <c r="BV8393" s="62"/>
      <c r="BW8393" s="62"/>
      <c r="BX8393" s="62"/>
      <c r="BY8393" s="62"/>
      <c r="BZ8393" s="62"/>
      <c r="CA8393" s="62"/>
      <c r="CB8393" s="62"/>
      <c r="CC8393" s="62"/>
      <c r="CD8393" s="62"/>
      <c r="CE8393" s="62"/>
      <c r="CF8393" s="62"/>
      <c r="CL8393" s="56" t="s">
        <v>19304</v>
      </c>
      <c r="CM8393" s="56"/>
      <c r="CN8393" s="56"/>
      <c r="CO8393" s="52"/>
      <c r="CP8393" s="52"/>
      <c r="CQ8393" s="52"/>
      <c r="CR8393" s="52"/>
      <c r="CS8393" s="52"/>
      <c r="CT8393" s="52"/>
      <c r="CU8393" s="33"/>
      <c r="CV8393" s="33"/>
    </row>
    <row r="8394" spans="74:100">
      <c r="BV8394" s="62"/>
      <c r="BW8394" s="62"/>
      <c r="BX8394" s="62"/>
      <c r="BY8394" s="62"/>
      <c r="BZ8394" s="62"/>
      <c r="CA8394" s="62"/>
      <c r="CB8394" s="62"/>
      <c r="CC8394" s="62"/>
      <c r="CD8394" s="62"/>
      <c r="CE8394" s="62"/>
      <c r="CF8394" s="62"/>
      <c r="CL8394" s="56" t="s">
        <v>5504</v>
      </c>
      <c r="CM8394" s="56" t="s">
        <v>217</v>
      </c>
      <c r="CN8394" s="56" t="s">
        <v>217</v>
      </c>
      <c r="CO8394" s="52"/>
      <c r="CP8394" s="52"/>
      <c r="CQ8394" s="52"/>
      <c r="CR8394" s="52"/>
      <c r="CS8394" s="52"/>
      <c r="CT8394" s="52"/>
      <c r="CU8394" s="33"/>
      <c r="CV8394" s="33"/>
    </row>
    <row r="8395" spans="74:100">
      <c r="BV8395" s="62"/>
      <c r="BW8395" s="62"/>
      <c r="BX8395" s="62"/>
      <c r="BY8395" s="62"/>
      <c r="BZ8395" s="62"/>
      <c r="CA8395" s="62"/>
      <c r="CB8395" s="62"/>
      <c r="CC8395" s="62"/>
      <c r="CD8395" s="62"/>
      <c r="CE8395" s="62"/>
      <c r="CF8395" s="62"/>
      <c r="CL8395" s="56" t="s">
        <v>19305</v>
      </c>
      <c r="CM8395" s="56"/>
      <c r="CN8395" s="56"/>
      <c r="CO8395" s="52"/>
      <c r="CP8395" s="52"/>
      <c r="CQ8395" s="52"/>
      <c r="CR8395" s="52"/>
      <c r="CS8395" s="52"/>
      <c r="CT8395" s="52"/>
      <c r="CU8395" s="33"/>
      <c r="CV8395" s="33"/>
    </row>
    <row r="8396" spans="74:100">
      <c r="BV8396" s="62"/>
      <c r="BW8396" s="62"/>
      <c r="BX8396" s="62"/>
      <c r="BY8396" s="62"/>
      <c r="BZ8396" s="62"/>
      <c r="CA8396" s="62"/>
      <c r="CB8396" s="62"/>
      <c r="CC8396" s="62"/>
      <c r="CD8396" s="62"/>
      <c r="CE8396" s="62"/>
      <c r="CF8396" s="62"/>
      <c r="CL8396" s="56" t="s">
        <v>5505</v>
      </c>
      <c r="CM8396" s="56" t="s">
        <v>3118</v>
      </c>
      <c r="CN8396" s="56" t="s">
        <v>3118</v>
      </c>
      <c r="CO8396" s="52"/>
      <c r="CP8396" s="52"/>
      <c r="CQ8396" s="52"/>
      <c r="CR8396" s="52"/>
      <c r="CS8396" s="52"/>
      <c r="CT8396" s="52"/>
      <c r="CU8396" s="33"/>
      <c r="CV8396" s="33"/>
    </row>
    <row r="8397" spans="74:100">
      <c r="BV8397" s="62"/>
      <c r="BW8397" s="62"/>
      <c r="BX8397" s="62"/>
      <c r="BY8397" s="62"/>
      <c r="BZ8397" s="62"/>
      <c r="CA8397" s="62"/>
      <c r="CB8397" s="62"/>
      <c r="CC8397" s="62"/>
      <c r="CD8397" s="62"/>
      <c r="CE8397" s="62"/>
      <c r="CF8397" s="62"/>
      <c r="CL8397" s="56" t="s">
        <v>19306</v>
      </c>
      <c r="CM8397" s="56"/>
      <c r="CN8397" s="56"/>
      <c r="CO8397" s="52"/>
      <c r="CP8397" s="52"/>
      <c r="CQ8397" s="52"/>
      <c r="CR8397" s="52"/>
      <c r="CS8397" s="52"/>
      <c r="CT8397" s="52"/>
      <c r="CU8397" s="33"/>
      <c r="CV8397" s="33"/>
    </row>
    <row r="8398" spans="74:100">
      <c r="BV8398" s="62"/>
      <c r="BW8398" s="62"/>
      <c r="BX8398" s="62"/>
      <c r="BY8398" s="62"/>
      <c r="BZ8398" s="62"/>
      <c r="CA8398" s="62"/>
      <c r="CB8398" s="62"/>
      <c r="CC8398" s="62"/>
      <c r="CD8398" s="62"/>
      <c r="CE8398" s="62"/>
      <c r="CF8398" s="62"/>
      <c r="CL8398" s="56" t="s">
        <v>1980</v>
      </c>
      <c r="CM8398" s="56" t="s">
        <v>214</v>
      </c>
      <c r="CN8398" s="56" t="s">
        <v>214</v>
      </c>
      <c r="CO8398" s="52"/>
      <c r="CP8398" s="52"/>
      <c r="CQ8398" s="52"/>
      <c r="CR8398" s="52"/>
      <c r="CS8398" s="52"/>
      <c r="CT8398" s="52"/>
      <c r="CU8398" s="33"/>
      <c r="CV8398" s="33"/>
    </row>
    <row r="8399" spans="74:100">
      <c r="BV8399" s="62"/>
      <c r="BW8399" s="62"/>
      <c r="BX8399" s="62"/>
      <c r="BY8399" s="62"/>
      <c r="BZ8399" s="62"/>
      <c r="CA8399" s="62"/>
      <c r="CB8399" s="62"/>
      <c r="CC8399" s="62"/>
      <c r="CD8399" s="62"/>
      <c r="CE8399" s="62"/>
      <c r="CF8399" s="62"/>
      <c r="CL8399" s="56" t="s">
        <v>22184</v>
      </c>
      <c r="CM8399" s="56"/>
      <c r="CN8399" s="56"/>
      <c r="CO8399" s="52"/>
      <c r="CP8399" s="52"/>
      <c r="CQ8399" s="52"/>
      <c r="CR8399" s="52"/>
      <c r="CS8399" s="52"/>
      <c r="CT8399" s="52"/>
      <c r="CU8399" s="33"/>
      <c r="CV8399" s="33"/>
    </row>
    <row r="8400" spans="74:100">
      <c r="BV8400" s="62"/>
      <c r="BW8400" s="62"/>
      <c r="BX8400" s="62"/>
      <c r="BY8400" s="62"/>
      <c r="BZ8400" s="62"/>
      <c r="CA8400" s="62"/>
      <c r="CB8400" s="62"/>
      <c r="CC8400" s="62"/>
      <c r="CD8400" s="62"/>
      <c r="CE8400" s="62"/>
      <c r="CF8400" s="62"/>
      <c r="CL8400" s="56" t="s">
        <v>1981</v>
      </c>
      <c r="CM8400" s="56" t="s">
        <v>215</v>
      </c>
      <c r="CN8400" s="56" t="s">
        <v>215</v>
      </c>
      <c r="CO8400" s="52"/>
      <c r="CP8400" s="52"/>
      <c r="CQ8400" s="52"/>
      <c r="CR8400" s="52"/>
      <c r="CS8400" s="52"/>
      <c r="CT8400" s="52"/>
      <c r="CU8400" s="33"/>
      <c r="CV8400" s="33"/>
    </row>
    <row r="8401" spans="74:100">
      <c r="BV8401" s="62"/>
      <c r="BW8401" s="62"/>
      <c r="BX8401" s="62"/>
      <c r="BY8401" s="62"/>
      <c r="BZ8401" s="62"/>
      <c r="CA8401" s="62"/>
      <c r="CB8401" s="62"/>
      <c r="CC8401" s="62"/>
      <c r="CD8401" s="62"/>
      <c r="CE8401" s="62"/>
      <c r="CF8401" s="62"/>
      <c r="CL8401" s="56" t="s">
        <v>22185</v>
      </c>
      <c r="CM8401" s="56"/>
      <c r="CN8401" s="56"/>
      <c r="CO8401" s="52"/>
      <c r="CP8401" s="52"/>
      <c r="CQ8401" s="52"/>
      <c r="CR8401" s="52"/>
      <c r="CS8401" s="52"/>
      <c r="CT8401" s="52"/>
      <c r="CU8401" s="33"/>
      <c r="CV8401" s="33"/>
    </row>
    <row r="8402" spans="74:100">
      <c r="BV8402" s="62"/>
      <c r="BW8402" s="62"/>
      <c r="BX8402" s="62"/>
      <c r="BY8402" s="62"/>
      <c r="BZ8402" s="62"/>
      <c r="CA8402" s="62"/>
      <c r="CB8402" s="62"/>
      <c r="CC8402" s="62"/>
      <c r="CD8402" s="62"/>
      <c r="CE8402" s="62"/>
      <c r="CF8402" s="62"/>
      <c r="CL8402" s="56" t="s">
        <v>1982</v>
      </c>
      <c r="CM8402" s="56" t="s">
        <v>215</v>
      </c>
      <c r="CN8402" s="56" t="s">
        <v>215</v>
      </c>
      <c r="CO8402" s="52"/>
      <c r="CP8402" s="52"/>
      <c r="CQ8402" s="52"/>
      <c r="CR8402" s="52"/>
      <c r="CS8402" s="52"/>
      <c r="CT8402" s="52"/>
      <c r="CU8402" s="33"/>
      <c r="CV8402" s="33"/>
    </row>
    <row r="8403" spans="74:100">
      <c r="BV8403" s="62"/>
      <c r="BW8403" s="62"/>
      <c r="BX8403" s="62"/>
      <c r="BY8403" s="62"/>
      <c r="BZ8403" s="62"/>
      <c r="CA8403" s="62"/>
      <c r="CB8403" s="62"/>
      <c r="CC8403" s="62"/>
      <c r="CD8403" s="62"/>
      <c r="CE8403" s="62"/>
      <c r="CF8403" s="62"/>
      <c r="CL8403" s="56" t="s">
        <v>22186</v>
      </c>
      <c r="CM8403" s="56"/>
      <c r="CN8403" s="56"/>
      <c r="CO8403" s="52"/>
      <c r="CP8403" s="52"/>
      <c r="CQ8403" s="52"/>
      <c r="CR8403" s="52"/>
      <c r="CS8403" s="52"/>
      <c r="CT8403" s="52"/>
      <c r="CU8403" s="33"/>
      <c r="CV8403" s="33"/>
    </row>
    <row r="8404" spans="74:100">
      <c r="BV8404" s="62"/>
      <c r="BW8404" s="62"/>
      <c r="BX8404" s="62"/>
      <c r="BY8404" s="62"/>
      <c r="BZ8404" s="62"/>
      <c r="CA8404" s="62"/>
      <c r="CB8404" s="62"/>
      <c r="CC8404" s="62"/>
      <c r="CD8404" s="62"/>
      <c r="CE8404" s="62"/>
      <c r="CF8404" s="62"/>
      <c r="CL8404" s="56" t="s">
        <v>28067</v>
      </c>
      <c r="CM8404" s="56" t="s">
        <v>3118</v>
      </c>
      <c r="CN8404" s="56" t="s">
        <v>3118</v>
      </c>
      <c r="CO8404" s="52"/>
      <c r="CP8404" s="52"/>
      <c r="CQ8404" s="52"/>
      <c r="CR8404" s="52"/>
      <c r="CS8404" s="52"/>
      <c r="CT8404" s="52"/>
      <c r="CU8404" s="33"/>
      <c r="CV8404" s="33"/>
    </row>
    <row r="8405" spans="74:100">
      <c r="BV8405" s="62"/>
      <c r="BW8405" s="62"/>
      <c r="BX8405" s="62"/>
      <c r="BY8405" s="62"/>
      <c r="BZ8405" s="62"/>
      <c r="CA8405" s="62"/>
      <c r="CB8405" s="62"/>
      <c r="CC8405" s="62"/>
      <c r="CD8405" s="62"/>
      <c r="CE8405" s="62"/>
      <c r="CF8405" s="62"/>
      <c r="CL8405" s="56" t="s">
        <v>28068</v>
      </c>
      <c r="CM8405" s="56"/>
      <c r="CN8405" s="56"/>
      <c r="CO8405" s="52"/>
      <c r="CP8405" s="52"/>
      <c r="CQ8405" s="52"/>
      <c r="CR8405" s="52"/>
      <c r="CS8405" s="52"/>
      <c r="CT8405" s="52"/>
      <c r="CU8405" s="33"/>
      <c r="CV8405" s="33"/>
    </row>
    <row r="8406" spans="74:100">
      <c r="BV8406" s="62"/>
      <c r="BW8406" s="62"/>
      <c r="BX8406" s="62"/>
      <c r="BY8406" s="62"/>
      <c r="BZ8406" s="62"/>
      <c r="CA8406" s="62"/>
      <c r="CB8406" s="62"/>
      <c r="CC8406" s="62"/>
      <c r="CD8406" s="62"/>
      <c r="CE8406" s="62"/>
      <c r="CF8406" s="62"/>
      <c r="CL8406" s="56" t="s">
        <v>28069</v>
      </c>
      <c r="CM8406" s="56" t="s">
        <v>217</v>
      </c>
      <c r="CN8406" s="56" t="s">
        <v>217</v>
      </c>
      <c r="CO8406" s="52"/>
      <c r="CP8406" s="52"/>
      <c r="CQ8406" s="52"/>
      <c r="CR8406" s="52"/>
      <c r="CS8406" s="52"/>
      <c r="CT8406" s="52"/>
      <c r="CU8406" s="33"/>
      <c r="CV8406" s="33"/>
    </row>
    <row r="8407" spans="74:100">
      <c r="BV8407" s="62"/>
      <c r="BW8407" s="62"/>
      <c r="BX8407" s="62"/>
      <c r="BY8407" s="62"/>
      <c r="BZ8407" s="62"/>
      <c r="CA8407" s="62"/>
      <c r="CB8407" s="62"/>
      <c r="CC8407" s="62"/>
      <c r="CD8407" s="62"/>
      <c r="CE8407" s="62"/>
      <c r="CF8407" s="62"/>
      <c r="CL8407" s="56" t="s">
        <v>28068</v>
      </c>
      <c r="CM8407" s="56"/>
      <c r="CN8407" s="56"/>
      <c r="CO8407" s="52"/>
      <c r="CP8407" s="52"/>
      <c r="CQ8407" s="52"/>
      <c r="CR8407" s="52"/>
      <c r="CS8407" s="52"/>
      <c r="CT8407" s="52"/>
      <c r="CU8407" s="33"/>
      <c r="CV8407" s="33"/>
    </row>
    <row r="8408" spans="74:100">
      <c r="BV8408" s="62"/>
      <c r="BW8408" s="62"/>
      <c r="BX8408" s="62"/>
      <c r="BY8408" s="62"/>
      <c r="BZ8408" s="62"/>
      <c r="CA8408" s="62"/>
      <c r="CB8408" s="62"/>
      <c r="CC8408" s="62"/>
      <c r="CD8408" s="62"/>
      <c r="CE8408" s="62"/>
      <c r="CF8408" s="62"/>
      <c r="CL8408" s="56" t="s">
        <v>5506</v>
      </c>
      <c r="CM8408" s="56" t="s">
        <v>3118</v>
      </c>
      <c r="CN8408" s="56" t="s">
        <v>3118</v>
      </c>
      <c r="CO8408" s="52"/>
      <c r="CP8408" s="52"/>
      <c r="CQ8408" s="52"/>
      <c r="CR8408" s="52"/>
      <c r="CS8408" s="52"/>
      <c r="CT8408" s="52"/>
      <c r="CU8408" s="33"/>
      <c r="CV8408" s="33"/>
    </row>
    <row r="8409" spans="74:100">
      <c r="BV8409" s="62"/>
      <c r="BW8409" s="62"/>
      <c r="BX8409" s="62"/>
      <c r="BY8409" s="62"/>
      <c r="BZ8409" s="62"/>
      <c r="CA8409" s="62"/>
      <c r="CB8409" s="62"/>
      <c r="CC8409" s="62"/>
      <c r="CD8409" s="62"/>
      <c r="CE8409" s="62"/>
      <c r="CF8409" s="62"/>
      <c r="CL8409" s="56" t="s">
        <v>19307</v>
      </c>
      <c r="CM8409" s="56"/>
      <c r="CN8409" s="56"/>
      <c r="CO8409" s="52"/>
      <c r="CP8409" s="52"/>
      <c r="CQ8409" s="52"/>
      <c r="CR8409" s="52"/>
      <c r="CS8409" s="52"/>
      <c r="CT8409" s="52"/>
      <c r="CU8409" s="33"/>
      <c r="CV8409" s="33"/>
    </row>
    <row r="8410" spans="74:100">
      <c r="BV8410" s="62"/>
      <c r="BW8410" s="62"/>
      <c r="BX8410" s="62"/>
      <c r="BY8410" s="62"/>
      <c r="BZ8410" s="62"/>
      <c r="CA8410" s="62"/>
      <c r="CB8410" s="62"/>
      <c r="CC8410" s="62"/>
      <c r="CD8410" s="62"/>
      <c r="CE8410" s="62"/>
      <c r="CF8410" s="62"/>
      <c r="CL8410" s="56" t="s">
        <v>5507</v>
      </c>
      <c r="CM8410" s="56" t="s">
        <v>217</v>
      </c>
      <c r="CN8410" s="56" t="s">
        <v>217</v>
      </c>
      <c r="CO8410" s="52"/>
      <c r="CP8410" s="52"/>
      <c r="CQ8410" s="52"/>
      <c r="CR8410" s="52"/>
      <c r="CS8410" s="52"/>
      <c r="CT8410" s="52"/>
      <c r="CU8410" s="33"/>
      <c r="CV8410" s="33"/>
    </row>
    <row r="8411" spans="74:100">
      <c r="BV8411" s="62"/>
      <c r="BW8411" s="62"/>
      <c r="BX8411" s="62"/>
      <c r="BY8411" s="62"/>
      <c r="BZ8411" s="62"/>
      <c r="CA8411" s="62"/>
      <c r="CB8411" s="62"/>
      <c r="CC8411" s="62"/>
      <c r="CD8411" s="62"/>
      <c r="CE8411" s="62"/>
      <c r="CF8411" s="62"/>
      <c r="CL8411" s="56" t="s">
        <v>19308</v>
      </c>
      <c r="CM8411" s="56"/>
      <c r="CN8411" s="56"/>
      <c r="CO8411" s="52"/>
      <c r="CP8411" s="52"/>
      <c r="CQ8411" s="52"/>
      <c r="CR8411" s="52"/>
      <c r="CS8411" s="52"/>
      <c r="CT8411" s="52"/>
      <c r="CU8411" s="33"/>
      <c r="CV8411" s="33"/>
    </row>
    <row r="8412" spans="74:100">
      <c r="BV8412" s="62"/>
      <c r="BW8412" s="62"/>
      <c r="BX8412" s="62"/>
      <c r="BY8412" s="62"/>
      <c r="BZ8412" s="62"/>
      <c r="CA8412" s="62"/>
      <c r="CB8412" s="62"/>
      <c r="CC8412" s="62"/>
      <c r="CD8412" s="62"/>
      <c r="CE8412" s="62"/>
      <c r="CF8412" s="62"/>
      <c r="CL8412" s="56" t="s">
        <v>5508</v>
      </c>
      <c r="CM8412" s="56" t="s">
        <v>3118</v>
      </c>
      <c r="CN8412" s="56" t="s">
        <v>3118</v>
      </c>
      <c r="CO8412" s="52"/>
      <c r="CP8412" s="52"/>
      <c r="CQ8412" s="52"/>
      <c r="CR8412" s="52"/>
      <c r="CS8412" s="52"/>
      <c r="CT8412" s="52"/>
      <c r="CU8412" s="33"/>
      <c r="CV8412" s="33"/>
    </row>
    <row r="8413" spans="74:100">
      <c r="BV8413" s="62"/>
      <c r="BW8413" s="62"/>
      <c r="BX8413" s="62"/>
      <c r="BY8413" s="62"/>
      <c r="BZ8413" s="62"/>
      <c r="CA8413" s="62"/>
      <c r="CB8413" s="62"/>
      <c r="CC8413" s="62"/>
      <c r="CD8413" s="62"/>
      <c r="CE8413" s="62"/>
      <c r="CF8413" s="62"/>
      <c r="CL8413" s="56" t="s">
        <v>19309</v>
      </c>
      <c r="CM8413" s="56"/>
      <c r="CN8413" s="56"/>
      <c r="CO8413" s="52"/>
      <c r="CP8413" s="52"/>
      <c r="CQ8413" s="52"/>
      <c r="CR8413" s="52"/>
      <c r="CS8413" s="52"/>
      <c r="CT8413" s="52"/>
      <c r="CU8413" s="33"/>
      <c r="CV8413" s="33"/>
    </row>
    <row r="8414" spans="74:100">
      <c r="BV8414" s="62"/>
      <c r="BW8414" s="62"/>
      <c r="BX8414" s="62"/>
      <c r="BY8414" s="62"/>
      <c r="BZ8414" s="62"/>
      <c r="CA8414" s="62"/>
      <c r="CB8414" s="62"/>
      <c r="CC8414" s="62"/>
      <c r="CD8414" s="62"/>
      <c r="CE8414" s="62"/>
      <c r="CF8414" s="62"/>
      <c r="CL8414" s="56" t="s">
        <v>5509</v>
      </c>
      <c r="CM8414" s="56" t="s">
        <v>213</v>
      </c>
      <c r="CN8414" s="56" t="s">
        <v>213</v>
      </c>
      <c r="CO8414" s="52"/>
      <c r="CP8414" s="52"/>
      <c r="CQ8414" s="52"/>
      <c r="CR8414" s="52"/>
      <c r="CS8414" s="52"/>
      <c r="CT8414" s="52"/>
      <c r="CU8414" s="33"/>
      <c r="CV8414" s="33"/>
    </row>
    <row r="8415" spans="74:100">
      <c r="BV8415" s="62"/>
      <c r="BW8415" s="62"/>
      <c r="BX8415" s="62"/>
      <c r="BY8415" s="62"/>
      <c r="BZ8415" s="62"/>
      <c r="CA8415" s="62"/>
      <c r="CB8415" s="62"/>
      <c r="CC8415" s="62"/>
      <c r="CD8415" s="62"/>
      <c r="CE8415" s="62"/>
      <c r="CF8415" s="62"/>
      <c r="CL8415" s="56" t="s">
        <v>22187</v>
      </c>
      <c r="CM8415" s="56"/>
      <c r="CN8415" s="56"/>
      <c r="CO8415" s="52"/>
      <c r="CP8415" s="52"/>
      <c r="CQ8415" s="52"/>
      <c r="CR8415" s="52"/>
      <c r="CS8415" s="52"/>
      <c r="CT8415" s="52"/>
      <c r="CU8415" s="33"/>
      <c r="CV8415" s="33"/>
    </row>
    <row r="8416" spans="74:100">
      <c r="BV8416" s="62"/>
      <c r="BW8416" s="62"/>
      <c r="BX8416" s="62"/>
      <c r="BY8416" s="62"/>
      <c r="BZ8416" s="62"/>
      <c r="CA8416" s="62"/>
      <c r="CB8416" s="62"/>
      <c r="CC8416" s="62"/>
      <c r="CD8416" s="62"/>
      <c r="CE8416" s="62"/>
      <c r="CF8416" s="62"/>
      <c r="CL8416" s="56" t="s">
        <v>24992</v>
      </c>
      <c r="CM8416" s="56"/>
      <c r="CN8416" s="56"/>
      <c r="CO8416" s="52"/>
      <c r="CP8416" s="52"/>
      <c r="CQ8416" s="52"/>
      <c r="CR8416" s="52"/>
      <c r="CS8416" s="52"/>
      <c r="CT8416" s="52"/>
      <c r="CU8416" s="33"/>
      <c r="CV8416" s="33"/>
    </row>
    <row r="8417" spans="74:100">
      <c r="BV8417" s="62"/>
      <c r="BW8417" s="62"/>
      <c r="BX8417" s="62"/>
      <c r="BY8417" s="62"/>
      <c r="BZ8417" s="62"/>
      <c r="CA8417" s="62"/>
      <c r="CB8417" s="62"/>
      <c r="CC8417" s="62"/>
      <c r="CD8417" s="62"/>
      <c r="CE8417" s="62"/>
      <c r="CF8417" s="62"/>
      <c r="CL8417" s="56" t="s">
        <v>28070</v>
      </c>
      <c r="CM8417" s="56"/>
      <c r="CN8417" s="56"/>
      <c r="CO8417" s="52"/>
      <c r="CP8417" s="52"/>
      <c r="CQ8417" s="52"/>
      <c r="CR8417" s="52"/>
      <c r="CS8417" s="52"/>
      <c r="CT8417" s="52"/>
      <c r="CU8417" s="33"/>
      <c r="CV8417" s="33"/>
    </row>
    <row r="8418" spans="74:100">
      <c r="BV8418" s="62"/>
      <c r="BW8418" s="62"/>
      <c r="BX8418" s="62"/>
      <c r="BY8418" s="62"/>
      <c r="BZ8418" s="62"/>
      <c r="CA8418" s="62"/>
      <c r="CB8418" s="62"/>
      <c r="CC8418" s="62"/>
      <c r="CD8418" s="62"/>
      <c r="CE8418" s="62"/>
      <c r="CF8418" s="62"/>
      <c r="CL8418" s="56" t="s">
        <v>24993</v>
      </c>
      <c r="CM8418" s="56" t="s">
        <v>213</v>
      </c>
      <c r="CN8418" s="56" t="s">
        <v>213</v>
      </c>
      <c r="CO8418" s="52"/>
      <c r="CP8418" s="52"/>
      <c r="CQ8418" s="52"/>
      <c r="CR8418" s="52"/>
      <c r="CS8418" s="52"/>
      <c r="CT8418" s="52"/>
      <c r="CU8418" s="33"/>
      <c r="CV8418" s="33"/>
    </row>
    <row r="8419" spans="74:100">
      <c r="BV8419" s="62"/>
      <c r="BW8419" s="62"/>
      <c r="BX8419" s="62"/>
      <c r="BY8419" s="62"/>
      <c r="BZ8419" s="62"/>
      <c r="CA8419" s="62"/>
      <c r="CB8419" s="62"/>
      <c r="CC8419" s="62"/>
      <c r="CD8419" s="62"/>
      <c r="CE8419" s="62"/>
      <c r="CF8419" s="62"/>
      <c r="CL8419" s="56" t="s">
        <v>24994</v>
      </c>
      <c r="CM8419" s="56"/>
      <c r="CN8419" s="56"/>
      <c r="CO8419" s="52"/>
      <c r="CP8419" s="52"/>
      <c r="CQ8419" s="52"/>
      <c r="CR8419" s="52"/>
      <c r="CS8419" s="52"/>
      <c r="CT8419" s="52"/>
      <c r="CU8419" s="33"/>
      <c r="CV8419" s="33"/>
    </row>
    <row r="8420" spans="74:100">
      <c r="BV8420" s="62"/>
      <c r="BW8420" s="62"/>
      <c r="BX8420" s="62"/>
      <c r="BY8420" s="62"/>
      <c r="BZ8420" s="62"/>
      <c r="CA8420" s="62"/>
      <c r="CB8420" s="62"/>
      <c r="CC8420" s="62"/>
      <c r="CD8420" s="62"/>
      <c r="CE8420" s="62"/>
      <c r="CF8420" s="62"/>
      <c r="CL8420" s="56" t="s">
        <v>15639</v>
      </c>
      <c r="CM8420" s="56" t="s">
        <v>213</v>
      </c>
      <c r="CN8420" s="56" t="s">
        <v>213</v>
      </c>
      <c r="CO8420" s="52"/>
      <c r="CP8420" s="52"/>
      <c r="CQ8420" s="52"/>
      <c r="CR8420" s="52"/>
      <c r="CS8420" s="52"/>
      <c r="CT8420" s="52"/>
      <c r="CU8420" s="33"/>
      <c r="CV8420" s="33"/>
    </row>
    <row r="8421" spans="74:100">
      <c r="BV8421" s="62"/>
      <c r="BW8421" s="62"/>
      <c r="BX8421" s="62"/>
      <c r="BY8421" s="62"/>
      <c r="BZ8421" s="62"/>
      <c r="CA8421" s="62"/>
      <c r="CB8421" s="62"/>
      <c r="CC8421" s="62"/>
      <c r="CD8421" s="62"/>
      <c r="CE8421" s="62"/>
      <c r="CF8421" s="62"/>
      <c r="CL8421" s="56" t="s">
        <v>24995</v>
      </c>
      <c r="CM8421" s="56"/>
      <c r="CN8421" s="56"/>
      <c r="CO8421" s="52"/>
      <c r="CP8421" s="52"/>
      <c r="CQ8421" s="52"/>
      <c r="CR8421" s="52"/>
      <c r="CS8421" s="52"/>
      <c r="CT8421" s="52"/>
      <c r="CU8421" s="33"/>
      <c r="CV8421" s="33"/>
    </row>
    <row r="8422" spans="74:100">
      <c r="BV8422" s="62"/>
      <c r="BW8422" s="62"/>
      <c r="BX8422" s="62"/>
      <c r="BY8422" s="62"/>
      <c r="BZ8422" s="62"/>
      <c r="CA8422" s="62"/>
      <c r="CB8422" s="62"/>
      <c r="CC8422" s="62"/>
      <c r="CD8422" s="62"/>
      <c r="CE8422" s="62"/>
      <c r="CF8422" s="62"/>
      <c r="CL8422" s="56" t="s">
        <v>15644</v>
      </c>
      <c r="CM8422" s="56" t="s">
        <v>213</v>
      </c>
      <c r="CN8422" s="56" t="s">
        <v>213</v>
      </c>
      <c r="CO8422" s="52"/>
      <c r="CP8422" s="52"/>
      <c r="CQ8422" s="52"/>
      <c r="CR8422" s="52"/>
      <c r="CS8422" s="52"/>
      <c r="CT8422" s="52"/>
      <c r="CU8422" s="33"/>
      <c r="CV8422" s="33"/>
    </row>
    <row r="8423" spans="74:100">
      <c r="BV8423" s="62"/>
      <c r="BW8423" s="62"/>
      <c r="BX8423" s="62"/>
      <c r="BY8423" s="62"/>
      <c r="BZ8423" s="62"/>
      <c r="CA8423" s="62"/>
      <c r="CB8423" s="62"/>
      <c r="CC8423" s="62"/>
      <c r="CD8423" s="62"/>
      <c r="CE8423" s="62"/>
      <c r="CF8423" s="62"/>
      <c r="CL8423" s="56" t="s">
        <v>24996</v>
      </c>
      <c r="CM8423" s="56"/>
      <c r="CN8423" s="56"/>
      <c r="CO8423" s="52"/>
      <c r="CP8423" s="52"/>
      <c r="CQ8423" s="52"/>
      <c r="CR8423" s="52"/>
      <c r="CS8423" s="52"/>
      <c r="CT8423" s="52"/>
      <c r="CU8423" s="33"/>
      <c r="CV8423" s="33"/>
    </row>
    <row r="8424" spans="74:100">
      <c r="BV8424" s="62"/>
      <c r="BW8424" s="62"/>
      <c r="BX8424" s="62"/>
      <c r="BY8424" s="62"/>
      <c r="BZ8424" s="62"/>
      <c r="CA8424" s="62"/>
      <c r="CB8424" s="62"/>
      <c r="CC8424" s="62"/>
      <c r="CD8424" s="62"/>
      <c r="CE8424" s="62"/>
      <c r="CF8424" s="62"/>
      <c r="CL8424" s="56" t="s">
        <v>15650</v>
      </c>
      <c r="CM8424" s="56" t="s">
        <v>216</v>
      </c>
      <c r="CN8424" s="56" t="s">
        <v>216</v>
      </c>
      <c r="CO8424" s="52"/>
      <c r="CP8424" s="52"/>
      <c r="CQ8424" s="52"/>
      <c r="CR8424" s="52"/>
      <c r="CS8424" s="52"/>
      <c r="CT8424" s="52"/>
      <c r="CU8424" s="33"/>
      <c r="CV8424" s="33"/>
    </row>
    <row r="8425" spans="74:100">
      <c r="BV8425" s="62"/>
      <c r="BW8425" s="62"/>
      <c r="BX8425" s="62"/>
      <c r="BY8425" s="62"/>
      <c r="BZ8425" s="62"/>
      <c r="CA8425" s="62"/>
      <c r="CB8425" s="62"/>
      <c r="CC8425" s="62"/>
      <c r="CD8425" s="62"/>
      <c r="CE8425" s="62"/>
      <c r="CF8425" s="62"/>
      <c r="CL8425" s="56" t="s">
        <v>24997</v>
      </c>
      <c r="CM8425" s="56"/>
      <c r="CN8425" s="56"/>
      <c r="CO8425" s="52"/>
      <c r="CP8425" s="52"/>
      <c r="CQ8425" s="52"/>
      <c r="CR8425" s="52"/>
      <c r="CS8425" s="52"/>
      <c r="CT8425" s="52"/>
      <c r="CU8425" s="33"/>
      <c r="CV8425" s="33"/>
    </row>
    <row r="8426" spans="74:100">
      <c r="BV8426" s="62"/>
      <c r="BW8426" s="62"/>
      <c r="BX8426" s="62"/>
      <c r="BY8426" s="62"/>
      <c r="BZ8426" s="62"/>
      <c r="CA8426" s="62"/>
      <c r="CB8426" s="62"/>
      <c r="CC8426" s="62"/>
      <c r="CD8426" s="62"/>
      <c r="CE8426" s="62"/>
      <c r="CF8426" s="62"/>
      <c r="CL8426" s="56" t="s">
        <v>5510</v>
      </c>
      <c r="CM8426" s="56" t="s">
        <v>3118</v>
      </c>
      <c r="CN8426" s="56" t="s">
        <v>3118</v>
      </c>
      <c r="CO8426" s="52"/>
      <c r="CP8426" s="52"/>
      <c r="CQ8426" s="52"/>
      <c r="CR8426" s="52"/>
      <c r="CS8426" s="52"/>
      <c r="CT8426" s="52"/>
      <c r="CU8426" s="33"/>
      <c r="CV8426" s="33"/>
    </row>
    <row r="8427" spans="74:100">
      <c r="BV8427" s="62"/>
      <c r="BW8427" s="62"/>
      <c r="BX8427" s="62"/>
      <c r="BY8427" s="62"/>
      <c r="BZ8427" s="62"/>
      <c r="CA8427" s="62"/>
      <c r="CB8427" s="62"/>
      <c r="CC8427" s="62"/>
      <c r="CD8427" s="62"/>
      <c r="CE8427" s="62"/>
      <c r="CF8427" s="62"/>
      <c r="CL8427" s="56" t="s">
        <v>19310</v>
      </c>
      <c r="CM8427" s="56"/>
      <c r="CN8427" s="56"/>
      <c r="CO8427" s="52"/>
      <c r="CP8427" s="52"/>
      <c r="CQ8427" s="52"/>
      <c r="CR8427" s="52"/>
      <c r="CS8427" s="52"/>
      <c r="CT8427" s="52"/>
      <c r="CU8427" s="33"/>
      <c r="CV8427" s="33"/>
    </row>
    <row r="8428" spans="74:100">
      <c r="BV8428" s="62"/>
      <c r="BW8428" s="62"/>
      <c r="BX8428" s="62"/>
      <c r="BY8428" s="62"/>
      <c r="BZ8428" s="62"/>
      <c r="CA8428" s="62"/>
      <c r="CB8428" s="62"/>
      <c r="CC8428" s="62"/>
      <c r="CD8428" s="62"/>
      <c r="CE8428" s="62"/>
      <c r="CF8428" s="62"/>
      <c r="CL8428" s="56" t="s">
        <v>5511</v>
      </c>
      <c r="CM8428" s="56" t="s">
        <v>217</v>
      </c>
      <c r="CN8428" s="56" t="s">
        <v>217</v>
      </c>
      <c r="CO8428" s="52"/>
      <c r="CP8428" s="52"/>
      <c r="CQ8428" s="52"/>
      <c r="CR8428" s="52"/>
      <c r="CS8428" s="52"/>
      <c r="CT8428" s="52"/>
      <c r="CU8428" s="33"/>
      <c r="CV8428" s="33"/>
    </row>
    <row r="8429" spans="74:100">
      <c r="BV8429" s="62"/>
      <c r="BW8429" s="62"/>
      <c r="BX8429" s="62"/>
      <c r="BY8429" s="62"/>
      <c r="BZ8429" s="62"/>
      <c r="CA8429" s="62"/>
      <c r="CB8429" s="62"/>
      <c r="CC8429" s="62"/>
      <c r="CD8429" s="62"/>
      <c r="CE8429" s="62"/>
      <c r="CF8429" s="62"/>
      <c r="CL8429" s="56" t="s">
        <v>22188</v>
      </c>
      <c r="CM8429" s="56"/>
      <c r="CN8429" s="56"/>
      <c r="CO8429" s="52"/>
      <c r="CP8429" s="52"/>
      <c r="CQ8429" s="52"/>
      <c r="CR8429" s="52"/>
      <c r="CS8429" s="52"/>
      <c r="CT8429" s="52"/>
      <c r="CU8429" s="33"/>
      <c r="CV8429" s="33"/>
    </row>
    <row r="8430" spans="74:100">
      <c r="BV8430" s="62"/>
      <c r="BW8430" s="62"/>
      <c r="BX8430" s="62"/>
      <c r="BY8430" s="62"/>
      <c r="BZ8430" s="62"/>
      <c r="CA8430" s="62"/>
      <c r="CB8430" s="62"/>
      <c r="CC8430" s="62"/>
      <c r="CD8430" s="62"/>
      <c r="CE8430" s="62"/>
      <c r="CF8430" s="62"/>
      <c r="CL8430" s="56" t="s">
        <v>5512</v>
      </c>
      <c r="CM8430" s="56" t="s">
        <v>3118</v>
      </c>
      <c r="CN8430" s="56" t="s">
        <v>3118</v>
      </c>
      <c r="CO8430" s="52"/>
      <c r="CP8430" s="52"/>
      <c r="CQ8430" s="52"/>
      <c r="CR8430" s="52"/>
      <c r="CS8430" s="52"/>
      <c r="CT8430" s="52"/>
      <c r="CU8430" s="33"/>
      <c r="CV8430" s="33"/>
    </row>
    <row r="8431" spans="74:100">
      <c r="BV8431" s="62"/>
      <c r="BW8431" s="62"/>
      <c r="BX8431" s="62"/>
      <c r="BY8431" s="62"/>
      <c r="BZ8431" s="62"/>
      <c r="CA8431" s="62"/>
      <c r="CB8431" s="62"/>
      <c r="CC8431" s="62"/>
      <c r="CD8431" s="62"/>
      <c r="CE8431" s="62"/>
      <c r="CF8431" s="62"/>
      <c r="CL8431" s="56" t="s">
        <v>19311</v>
      </c>
      <c r="CM8431" s="56"/>
      <c r="CN8431" s="56"/>
      <c r="CO8431" s="52"/>
      <c r="CP8431" s="52"/>
      <c r="CQ8431" s="52"/>
      <c r="CR8431" s="52"/>
      <c r="CS8431" s="52"/>
      <c r="CT8431" s="52"/>
      <c r="CU8431" s="33"/>
      <c r="CV8431" s="33"/>
    </row>
    <row r="8432" spans="74:100">
      <c r="BV8432" s="62"/>
      <c r="BW8432" s="62"/>
      <c r="BX8432" s="62"/>
      <c r="BY8432" s="62"/>
      <c r="BZ8432" s="62"/>
      <c r="CA8432" s="62"/>
      <c r="CB8432" s="62"/>
      <c r="CC8432" s="62"/>
      <c r="CD8432" s="62"/>
      <c r="CE8432" s="62"/>
      <c r="CF8432" s="62"/>
      <c r="CL8432" s="56" t="s">
        <v>5513</v>
      </c>
      <c r="CM8432" s="56" t="s">
        <v>215</v>
      </c>
      <c r="CN8432" s="56" t="s">
        <v>215</v>
      </c>
      <c r="CO8432" s="52"/>
      <c r="CP8432" s="52"/>
      <c r="CQ8432" s="52"/>
      <c r="CR8432" s="52"/>
      <c r="CS8432" s="52"/>
      <c r="CT8432" s="52"/>
      <c r="CU8432" s="33"/>
      <c r="CV8432" s="33"/>
    </row>
    <row r="8433" spans="74:100">
      <c r="BV8433" s="62"/>
      <c r="BW8433" s="62"/>
      <c r="BX8433" s="62"/>
      <c r="BY8433" s="62"/>
      <c r="BZ8433" s="62"/>
      <c r="CA8433" s="62"/>
      <c r="CB8433" s="62"/>
      <c r="CC8433" s="62"/>
      <c r="CD8433" s="62"/>
      <c r="CE8433" s="62"/>
      <c r="CF8433" s="62"/>
      <c r="CL8433" s="56" t="s">
        <v>22189</v>
      </c>
      <c r="CM8433" s="56"/>
      <c r="CN8433" s="56"/>
      <c r="CO8433" s="52"/>
      <c r="CP8433" s="52"/>
      <c r="CQ8433" s="52"/>
      <c r="CR8433" s="52"/>
      <c r="CS8433" s="52"/>
      <c r="CT8433" s="52"/>
      <c r="CU8433" s="33"/>
      <c r="CV8433" s="33"/>
    </row>
    <row r="8434" spans="74:100">
      <c r="BV8434" s="62"/>
      <c r="BW8434" s="62"/>
      <c r="BX8434" s="62"/>
      <c r="BY8434" s="62"/>
      <c r="BZ8434" s="62"/>
      <c r="CA8434" s="62"/>
      <c r="CB8434" s="62"/>
      <c r="CC8434" s="62"/>
      <c r="CD8434" s="62"/>
      <c r="CE8434" s="62"/>
      <c r="CF8434" s="62"/>
      <c r="CL8434" s="56" t="s">
        <v>5514</v>
      </c>
      <c r="CM8434" s="56" t="s">
        <v>3118</v>
      </c>
      <c r="CN8434" s="56" t="s">
        <v>3118</v>
      </c>
      <c r="CO8434" s="52"/>
      <c r="CP8434" s="52"/>
      <c r="CQ8434" s="52"/>
      <c r="CR8434" s="52"/>
      <c r="CS8434" s="52"/>
      <c r="CT8434" s="52"/>
      <c r="CU8434" s="33"/>
      <c r="CV8434" s="33"/>
    </row>
    <row r="8435" spans="74:100">
      <c r="BV8435" s="62"/>
      <c r="BW8435" s="62"/>
      <c r="BX8435" s="62"/>
      <c r="BY8435" s="62"/>
      <c r="BZ8435" s="62"/>
      <c r="CA8435" s="62"/>
      <c r="CB8435" s="62"/>
      <c r="CC8435" s="62"/>
      <c r="CD8435" s="62"/>
      <c r="CE8435" s="62"/>
      <c r="CF8435" s="62"/>
      <c r="CL8435" s="56" t="s">
        <v>19312</v>
      </c>
      <c r="CM8435" s="56"/>
      <c r="CN8435" s="56"/>
      <c r="CO8435" s="52"/>
      <c r="CP8435" s="52"/>
      <c r="CQ8435" s="52"/>
      <c r="CR8435" s="52"/>
      <c r="CS8435" s="52"/>
      <c r="CT8435" s="52"/>
      <c r="CU8435" s="33"/>
      <c r="CV8435" s="33"/>
    </row>
    <row r="8436" spans="74:100">
      <c r="BV8436" s="62"/>
      <c r="BW8436" s="62"/>
      <c r="BX8436" s="62"/>
      <c r="BY8436" s="62"/>
      <c r="BZ8436" s="62"/>
      <c r="CA8436" s="62"/>
      <c r="CB8436" s="62"/>
      <c r="CC8436" s="62"/>
      <c r="CD8436" s="62"/>
      <c r="CE8436" s="62"/>
      <c r="CF8436" s="62"/>
      <c r="CL8436" s="56" t="s">
        <v>5515</v>
      </c>
      <c r="CM8436" s="56" t="s">
        <v>217</v>
      </c>
      <c r="CN8436" s="56" t="s">
        <v>217</v>
      </c>
      <c r="CO8436" s="52"/>
      <c r="CP8436" s="52"/>
      <c r="CQ8436" s="52"/>
      <c r="CR8436" s="52"/>
      <c r="CS8436" s="52"/>
      <c r="CT8436" s="52"/>
      <c r="CU8436" s="33"/>
      <c r="CV8436" s="33"/>
    </row>
    <row r="8437" spans="74:100">
      <c r="BV8437" s="62"/>
      <c r="BW8437" s="62"/>
      <c r="BX8437" s="62"/>
      <c r="BY8437" s="62"/>
      <c r="BZ8437" s="62"/>
      <c r="CA8437" s="62"/>
      <c r="CB8437" s="62"/>
      <c r="CC8437" s="62"/>
      <c r="CD8437" s="62"/>
      <c r="CE8437" s="62"/>
      <c r="CF8437" s="62"/>
      <c r="CL8437" s="56" t="s">
        <v>19313</v>
      </c>
      <c r="CM8437" s="56"/>
      <c r="CN8437" s="56"/>
      <c r="CO8437" s="52"/>
      <c r="CP8437" s="52"/>
      <c r="CQ8437" s="52"/>
      <c r="CR8437" s="52"/>
      <c r="CS8437" s="52"/>
      <c r="CT8437" s="52"/>
      <c r="CU8437" s="33"/>
      <c r="CV8437" s="33"/>
    </row>
    <row r="8438" spans="74:100">
      <c r="BV8438" s="62"/>
      <c r="BW8438" s="62"/>
      <c r="BX8438" s="62"/>
      <c r="BY8438" s="62"/>
      <c r="BZ8438" s="62"/>
      <c r="CA8438" s="62"/>
      <c r="CB8438" s="62"/>
      <c r="CC8438" s="62"/>
      <c r="CD8438" s="62"/>
      <c r="CE8438" s="62"/>
      <c r="CF8438" s="62"/>
      <c r="CL8438" s="56" t="s">
        <v>5516</v>
      </c>
      <c r="CM8438" s="56" t="s">
        <v>3118</v>
      </c>
      <c r="CN8438" s="56" t="s">
        <v>3118</v>
      </c>
      <c r="CO8438" s="52"/>
      <c r="CP8438" s="52"/>
      <c r="CQ8438" s="52"/>
      <c r="CR8438" s="52"/>
      <c r="CS8438" s="52"/>
      <c r="CT8438" s="52"/>
      <c r="CU8438" s="33"/>
      <c r="CV8438" s="33"/>
    </row>
    <row r="8439" spans="74:100">
      <c r="BV8439" s="62"/>
      <c r="BW8439" s="62"/>
      <c r="BX8439" s="62"/>
      <c r="BY8439" s="62"/>
      <c r="BZ8439" s="62"/>
      <c r="CA8439" s="62"/>
      <c r="CB8439" s="62"/>
      <c r="CC8439" s="62"/>
      <c r="CD8439" s="62"/>
      <c r="CE8439" s="62"/>
      <c r="CF8439" s="62"/>
      <c r="CL8439" s="56" t="s">
        <v>19314</v>
      </c>
      <c r="CM8439" s="56"/>
      <c r="CN8439" s="56"/>
      <c r="CO8439" s="52"/>
      <c r="CP8439" s="52"/>
      <c r="CQ8439" s="52"/>
      <c r="CR8439" s="52"/>
      <c r="CS8439" s="52"/>
      <c r="CT8439" s="52"/>
      <c r="CU8439" s="33"/>
      <c r="CV8439" s="33"/>
    </row>
    <row r="8440" spans="74:100">
      <c r="BV8440" s="62"/>
      <c r="BW8440" s="62"/>
      <c r="BX8440" s="62"/>
      <c r="BY8440" s="62"/>
      <c r="BZ8440" s="62"/>
      <c r="CA8440" s="62"/>
      <c r="CB8440" s="62"/>
      <c r="CC8440" s="62"/>
      <c r="CD8440" s="62"/>
      <c r="CE8440" s="62"/>
      <c r="CF8440" s="62"/>
      <c r="CL8440" s="56" t="s">
        <v>1983</v>
      </c>
      <c r="CM8440" s="56" t="s">
        <v>213</v>
      </c>
      <c r="CN8440" s="56" t="s">
        <v>213</v>
      </c>
      <c r="CO8440" s="52"/>
      <c r="CP8440" s="52"/>
      <c r="CQ8440" s="52"/>
      <c r="CR8440" s="52"/>
      <c r="CS8440" s="52"/>
      <c r="CT8440" s="52"/>
      <c r="CU8440" s="33"/>
      <c r="CV8440" s="33"/>
    </row>
    <row r="8441" spans="74:100">
      <c r="BV8441" s="62"/>
      <c r="BW8441" s="62"/>
      <c r="BX8441" s="62"/>
      <c r="BY8441" s="62"/>
      <c r="BZ8441" s="62"/>
      <c r="CA8441" s="62"/>
      <c r="CB8441" s="62"/>
      <c r="CC8441" s="62"/>
      <c r="CD8441" s="62"/>
      <c r="CE8441" s="62"/>
      <c r="CF8441" s="62"/>
      <c r="CL8441" s="56" t="s">
        <v>22190</v>
      </c>
      <c r="CM8441" s="56"/>
      <c r="CN8441" s="56"/>
      <c r="CO8441" s="52"/>
      <c r="CP8441" s="52"/>
      <c r="CQ8441" s="52"/>
      <c r="CR8441" s="52"/>
      <c r="CS8441" s="52"/>
      <c r="CT8441" s="52"/>
      <c r="CU8441" s="33"/>
      <c r="CV8441" s="33"/>
    </row>
    <row r="8442" spans="74:100">
      <c r="BV8442" s="62"/>
      <c r="BW8442" s="62"/>
      <c r="BX8442" s="62"/>
      <c r="BY8442" s="62"/>
      <c r="BZ8442" s="62"/>
      <c r="CA8442" s="62"/>
      <c r="CB8442" s="62"/>
      <c r="CC8442" s="62"/>
      <c r="CD8442" s="62"/>
      <c r="CE8442" s="62"/>
      <c r="CF8442" s="62"/>
      <c r="CL8442" s="56" t="s">
        <v>28071</v>
      </c>
      <c r="CM8442" s="56" t="s">
        <v>3118</v>
      </c>
      <c r="CN8442" s="56" t="s">
        <v>3118</v>
      </c>
      <c r="CO8442" s="52"/>
      <c r="CP8442" s="52"/>
      <c r="CQ8442" s="52"/>
      <c r="CR8442" s="52"/>
      <c r="CS8442" s="52"/>
      <c r="CT8442" s="52"/>
      <c r="CU8442" s="33"/>
      <c r="CV8442" s="33"/>
    </row>
    <row r="8443" spans="74:100">
      <c r="BV8443" s="62"/>
      <c r="BW8443" s="62"/>
      <c r="BX8443" s="62"/>
      <c r="BY8443" s="62"/>
      <c r="BZ8443" s="62"/>
      <c r="CA8443" s="62"/>
      <c r="CB8443" s="62"/>
      <c r="CC8443" s="62"/>
      <c r="CD8443" s="62"/>
      <c r="CE8443" s="62"/>
      <c r="CF8443" s="62"/>
      <c r="CL8443" s="56" t="s">
        <v>28072</v>
      </c>
      <c r="CM8443" s="56"/>
      <c r="CN8443" s="56"/>
      <c r="CO8443" s="52"/>
      <c r="CP8443" s="52"/>
      <c r="CQ8443" s="52"/>
      <c r="CR8443" s="52"/>
      <c r="CS8443" s="52"/>
      <c r="CT8443" s="52"/>
      <c r="CU8443" s="33"/>
      <c r="CV8443" s="33"/>
    </row>
    <row r="8444" spans="74:100">
      <c r="BV8444" s="62"/>
      <c r="BW8444" s="62"/>
      <c r="BX8444" s="62"/>
      <c r="BY8444" s="62"/>
      <c r="BZ8444" s="62"/>
      <c r="CA8444" s="62"/>
      <c r="CB8444" s="62"/>
      <c r="CC8444" s="62"/>
      <c r="CD8444" s="62"/>
      <c r="CE8444" s="62"/>
      <c r="CF8444" s="62"/>
      <c r="CL8444" s="56" t="s">
        <v>28073</v>
      </c>
      <c r="CM8444" s="56" t="s">
        <v>216</v>
      </c>
      <c r="CN8444" s="56" t="s">
        <v>216</v>
      </c>
      <c r="CO8444" s="52"/>
      <c r="CP8444" s="52"/>
      <c r="CQ8444" s="52"/>
      <c r="CR8444" s="52"/>
      <c r="CS8444" s="52"/>
      <c r="CT8444" s="52"/>
      <c r="CU8444" s="33"/>
      <c r="CV8444" s="33"/>
    </row>
    <row r="8445" spans="74:100">
      <c r="BV8445" s="62"/>
      <c r="BW8445" s="62"/>
      <c r="BX8445" s="62"/>
      <c r="BY8445" s="62"/>
      <c r="BZ8445" s="62"/>
      <c r="CA8445" s="62"/>
      <c r="CB8445" s="62"/>
      <c r="CC8445" s="62"/>
      <c r="CD8445" s="62"/>
      <c r="CE8445" s="62"/>
      <c r="CF8445" s="62"/>
      <c r="CL8445" s="56" t="s">
        <v>28074</v>
      </c>
      <c r="CM8445" s="56"/>
      <c r="CN8445" s="56"/>
      <c r="CO8445" s="52"/>
      <c r="CP8445" s="52"/>
      <c r="CQ8445" s="52"/>
      <c r="CR8445" s="52"/>
      <c r="CS8445" s="52"/>
      <c r="CT8445" s="52"/>
      <c r="CU8445" s="33"/>
      <c r="CV8445" s="33"/>
    </row>
    <row r="8446" spans="74:100">
      <c r="BV8446" s="62"/>
      <c r="BW8446" s="62"/>
      <c r="BX8446" s="62"/>
      <c r="BY8446" s="62"/>
      <c r="BZ8446" s="62"/>
      <c r="CA8446" s="62"/>
      <c r="CB8446" s="62"/>
      <c r="CC8446" s="62"/>
      <c r="CD8446" s="62"/>
      <c r="CE8446" s="62"/>
      <c r="CF8446" s="62"/>
      <c r="CL8446" s="56" t="s">
        <v>5517</v>
      </c>
      <c r="CM8446" s="56" t="s">
        <v>3118</v>
      </c>
      <c r="CN8446" s="56" t="s">
        <v>3118</v>
      </c>
      <c r="CO8446" s="52"/>
      <c r="CP8446" s="52"/>
      <c r="CQ8446" s="52"/>
      <c r="CR8446" s="52"/>
      <c r="CS8446" s="52"/>
      <c r="CT8446" s="52"/>
      <c r="CU8446" s="33"/>
      <c r="CV8446" s="33"/>
    </row>
    <row r="8447" spans="74:100">
      <c r="BV8447" s="62"/>
      <c r="BW8447" s="62"/>
      <c r="BX8447" s="62"/>
      <c r="BY8447" s="62"/>
      <c r="BZ8447" s="62"/>
      <c r="CA8447" s="62"/>
      <c r="CB8447" s="62"/>
      <c r="CC8447" s="62"/>
      <c r="CD8447" s="62"/>
      <c r="CE8447" s="62"/>
      <c r="CF8447" s="62"/>
      <c r="CL8447" s="56" t="s">
        <v>19315</v>
      </c>
      <c r="CM8447" s="56"/>
      <c r="CN8447" s="56"/>
      <c r="CO8447" s="52"/>
      <c r="CP8447" s="52"/>
      <c r="CQ8447" s="52"/>
      <c r="CR8447" s="52"/>
      <c r="CS8447" s="52"/>
      <c r="CT8447" s="52"/>
      <c r="CU8447" s="33"/>
      <c r="CV8447" s="33"/>
    </row>
    <row r="8448" spans="74:100">
      <c r="BV8448" s="62"/>
      <c r="BW8448" s="62"/>
      <c r="BX8448" s="62"/>
      <c r="BY8448" s="62"/>
      <c r="BZ8448" s="62"/>
      <c r="CA8448" s="62"/>
      <c r="CB8448" s="62"/>
      <c r="CC8448" s="62"/>
      <c r="CD8448" s="62"/>
      <c r="CE8448" s="62"/>
      <c r="CF8448" s="62"/>
      <c r="CL8448" s="56" t="s">
        <v>5518</v>
      </c>
      <c r="CM8448" s="56" t="s">
        <v>217</v>
      </c>
      <c r="CN8448" s="56" t="s">
        <v>217</v>
      </c>
      <c r="CO8448" s="52"/>
      <c r="CP8448" s="52"/>
      <c r="CQ8448" s="52"/>
      <c r="CR8448" s="52"/>
      <c r="CS8448" s="52"/>
      <c r="CT8448" s="52"/>
      <c r="CU8448" s="33"/>
      <c r="CV8448" s="33"/>
    </row>
    <row r="8449" spans="74:100">
      <c r="BV8449" s="62"/>
      <c r="BW8449" s="62"/>
      <c r="BX8449" s="62"/>
      <c r="BY8449" s="62"/>
      <c r="BZ8449" s="62"/>
      <c r="CA8449" s="62"/>
      <c r="CB8449" s="62"/>
      <c r="CC8449" s="62"/>
      <c r="CD8449" s="62"/>
      <c r="CE8449" s="62"/>
      <c r="CF8449" s="62"/>
      <c r="CL8449" s="56" t="s">
        <v>20572</v>
      </c>
      <c r="CM8449" s="56"/>
      <c r="CN8449" s="56"/>
      <c r="CO8449" s="52"/>
      <c r="CP8449" s="52"/>
      <c r="CQ8449" s="52"/>
      <c r="CR8449" s="52"/>
      <c r="CS8449" s="52"/>
      <c r="CT8449" s="52"/>
      <c r="CU8449" s="33"/>
      <c r="CV8449" s="33"/>
    </row>
    <row r="8450" spans="74:100">
      <c r="BV8450" s="62"/>
      <c r="BW8450" s="62"/>
      <c r="BX8450" s="62"/>
      <c r="BY8450" s="62"/>
      <c r="BZ8450" s="62"/>
      <c r="CA8450" s="62"/>
      <c r="CB8450" s="62"/>
      <c r="CC8450" s="62"/>
      <c r="CD8450" s="62"/>
      <c r="CE8450" s="62"/>
      <c r="CF8450" s="62"/>
      <c r="CL8450" s="56" t="s">
        <v>5519</v>
      </c>
      <c r="CM8450" s="56" t="s">
        <v>217</v>
      </c>
      <c r="CN8450" s="56" t="s">
        <v>217</v>
      </c>
      <c r="CO8450" s="52"/>
      <c r="CP8450" s="52"/>
      <c r="CQ8450" s="52"/>
      <c r="CR8450" s="52"/>
      <c r="CS8450" s="52"/>
      <c r="CT8450" s="52"/>
      <c r="CU8450" s="33"/>
      <c r="CV8450" s="33"/>
    </row>
    <row r="8451" spans="74:100">
      <c r="BV8451" s="62"/>
      <c r="BW8451" s="62"/>
      <c r="BX8451" s="62"/>
      <c r="BY8451" s="62"/>
      <c r="BZ8451" s="62"/>
      <c r="CA8451" s="62"/>
      <c r="CB8451" s="62"/>
      <c r="CC8451" s="62"/>
      <c r="CD8451" s="62"/>
      <c r="CE8451" s="62"/>
      <c r="CF8451" s="62"/>
      <c r="CL8451" s="56" t="s">
        <v>20573</v>
      </c>
      <c r="CM8451" s="56"/>
      <c r="CN8451" s="56"/>
      <c r="CO8451" s="52"/>
      <c r="CP8451" s="52"/>
      <c r="CQ8451" s="52"/>
      <c r="CR8451" s="52"/>
      <c r="CS8451" s="52"/>
      <c r="CT8451" s="52"/>
      <c r="CU8451" s="33"/>
      <c r="CV8451" s="33"/>
    </row>
    <row r="8452" spans="74:100">
      <c r="BV8452" s="62"/>
      <c r="BW8452" s="62"/>
      <c r="BX8452" s="62"/>
      <c r="BY8452" s="62"/>
      <c r="BZ8452" s="62"/>
      <c r="CA8452" s="62"/>
      <c r="CB8452" s="62"/>
      <c r="CC8452" s="62"/>
      <c r="CD8452" s="62"/>
      <c r="CE8452" s="62"/>
      <c r="CF8452" s="62"/>
      <c r="CL8452" s="56" t="s">
        <v>22191</v>
      </c>
      <c r="CM8452" s="56" t="s">
        <v>216</v>
      </c>
      <c r="CN8452" s="56" t="s">
        <v>216</v>
      </c>
      <c r="CO8452" s="52"/>
      <c r="CP8452" s="52"/>
      <c r="CQ8452" s="52"/>
      <c r="CR8452" s="52"/>
      <c r="CS8452" s="52"/>
      <c r="CT8452" s="52"/>
      <c r="CU8452" s="33"/>
      <c r="CV8452" s="33"/>
    </row>
    <row r="8453" spans="74:100">
      <c r="BV8453" s="62"/>
      <c r="BW8453" s="62"/>
      <c r="BX8453" s="62"/>
      <c r="BY8453" s="62"/>
      <c r="BZ8453" s="62"/>
      <c r="CA8453" s="62"/>
      <c r="CB8453" s="62"/>
      <c r="CC8453" s="62"/>
      <c r="CD8453" s="62"/>
      <c r="CE8453" s="62"/>
      <c r="CF8453" s="62"/>
      <c r="CL8453" s="56" t="s">
        <v>22192</v>
      </c>
      <c r="CM8453" s="56"/>
      <c r="CN8453" s="56"/>
      <c r="CO8453" s="52"/>
      <c r="CP8453" s="52"/>
      <c r="CQ8453" s="52"/>
      <c r="CR8453" s="52"/>
      <c r="CS8453" s="52"/>
      <c r="CT8453" s="52"/>
      <c r="CU8453" s="33"/>
      <c r="CV8453" s="33"/>
    </row>
    <row r="8454" spans="74:100">
      <c r="BV8454" s="62"/>
      <c r="BW8454" s="62"/>
      <c r="BX8454" s="62"/>
      <c r="BY8454" s="62"/>
      <c r="BZ8454" s="62"/>
      <c r="CA8454" s="62"/>
      <c r="CB8454" s="62"/>
      <c r="CC8454" s="62"/>
      <c r="CD8454" s="62"/>
      <c r="CE8454" s="62"/>
      <c r="CF8454" s="62"/>
      <c r="CL8454" s="56" t="s">
        <v>5520</v>
      </c>
      <c r="CM8454" s="56" t="s">
        <v>3118</v>
      </c>
      <c r="CN8454" s="56" t="s">
        <v>3118</v>
      </c>
      <c r="CO8454" s="52"/>
      <c r="CP8454" s="52"/>
      <c r="CQ8454" s="52"/>
      <c r="CR8454" s="52"/>
      <c r="CS8454" s="52"/>
      <c r="CT8454" s="52"/>
      <c r="CU8454" s="33"/>
      <c r="CV8454" s="33"/>
    </row>
    <row r="8455" spans="74:100">
      <c r="BV8455" s="62"/>
      <c r="BW8455" s="62"/>
      <c r="BX8455" s="62"/>
      <c r="BY8455" s="62"/>
      <c r="BZ8455" s="62"/>
      <c r="CA8455" s="62"/>
      <c r="CB8455" s="62"/>
      <c r="CC8455" s="62"/>
      <c r="CD8455" s="62"/>
      <c r="CE8455" s="62"/>
      <c r="CF8455" s="62"/>
      <c r="CL8455" s="56" t="s">
        <v>19316</v>
      </c>
      <c r="CM8455" s="56"/>
      <c r="CN8455" s="56"/>
      <c r="CO8455" s="52"/>
      <c r="CP8455" s="52"/>
      <c r="CQ8455" s="52"/>
      <c r="CR8455" s="52"/>
      <c r="CS8455" s="52"/>
      <c r="CT8455" s="52"/>
      <c r="CU8455" s="33"/>
      <c r="CV8455" s="33"/>
    </row>
    <row r="8456" spans="74:100">
      <c r="BV8456" s="62"/>
      <c r="BW8456" s="62"/>
      <c r="BX8456" s="62"/>
      <c r="BY8456" s="62"/>
      <c r="BZ8456" s="62"/>
      <c r="CA8456" s="62"/>
      <c r="CB8456" s="62"/>
      <c r="CC8456" s="62"/>
      <c r="CD8456" s="62"/>
      <c r="CE8456" s="62"/>
      <c r="CF8456" s="62"/>
      <c r="CL8456" s="56" t="s">
        <v>1984</v>
      </c>
      <c r="CM8456" s="56" t="s">
        <v>213</v>
      </c>
      <c r="CN8456" s="56" t="s">
        <v>213</v>
      </c>
      <c r="CO8456" s="52"/>
      <c r="CP8456" s="52"/>
      <c r="CQ8456" s="52"/>
      <c r="CR8456" s="52"/>
      <c r="CS8456" s="52"/>
      <c r="CT8456" s="52"/>
      <c r="CU8456" s="33"/>
      <c r="CV8456" s="33"/>
    </row>
    <row r="8457" spans="74:100">
      <c r="BV8457" s="62"/>
      <c r="BW8457" s="62"/>
      <c r="BX8457" s="62"/>
      <c r="BY8457" s="62"/>
      <c r="BZ8457" s="62"/>
      <c r="CA8457" s="62"/>
      <c r="CB8457" s="62"/>
      <c r="CC8457" s="62"/>
      <c r="CD8457" s="62"/>
      <c r="CE8457" s="62"/>
      <c r="CF8457" s="62"/>
      <c r="CL8457" s="56" t="s">
        <v>22193</v>
      </c>
      <c r="CM8457" s="56"/>
      <c r="CN8457" s="56"/>
      <c r="CO8457" s="52"/>
      <c r="CP8457" s="52"/>
      <c r="CQ8457" s="52"/>
      <c r="CR8457" s="52"/>
      <c r="CS8457" s="52"/>
      <c r="CT8457" s="52"/>
      <c r="CU8457" s="33"/>
      <c r="CV8457" s="33"/>
    </row>
    <row r="8458" spans="74:100">
      <c r="BV8458" s="62"/>
      <c r="BW8458" s="62"/>
      <c r="BX8458" s="62"/>
      <c r="BY8458" s="62"/>
      <c r="BZ8458" s="62"/>
      <c r="CA8458" s="62"/>
      <c r="CB8458" s="62"/>
      <c r="CC8458" s="62"/>
      <c r="CD8458" s="62"/>
      <c r="CE8458" s="62"/>
      <c r="CF8458" s="62"/>
      <c r="CL8458" s="56" t="s">
        <v>5521</v>
      </c>
      <c r="CM8458" s="56" t="s">
        <v>217</v>
      </c>
      <c r="CN8458" s="56" t="s">
        <v>217</v>
      </c>
      <c r="CO8458" s="52"/>
      <c r="CP8458" s="52"/>
      <c r="CQ8458" s="52"/>
      <c r="CR8458" s="52"/>
      <c r="CS8458" s="52"/>
      <c r="CT8458" s="52"/>
      <c r="CU8458" s="33"/>
      <c r="CV8458" s="33"/>
    </row>
    <row r="8459" spans="74:100">
      <c r="BV8459" s="62"/>
      <c r="BW8459" s="62"/>
      <c r="BX8459" s="62"/>
      <c r="BY8459" s="62"/>
      <c r="BZ8459" s="62"/>
      <c r="CA8459" s="62"/>
      <c r="CB8459" s="62"/>
      <c r="CC8459" s="62"/>
      <c r="CD8459" s="62"/>
      <c r="CE8459" s="62"/>
      <c r="CF8459" s="62"/>
      <c r="CL8459" s="56" t="s">
        <v>19317</v>
      </c>
      <c r="CM8459" s="56"/>
      <c r="CN8459" s="56"/>
      <c r="CO8459" s="52"/>
      <c r="CP8459" s="52"/>
      <c r="CQ8459" s="52"/>
      <c r="CR8459" s="52"/>
      <c r="CS8459" s="52"/>
      <c r="CT8459" s="52"/>
      <c r="CU8459" s="33"/>
      <c r="CV8459" s="33"/>
    </row>
    <row r="8460" spans="74:100">
      <c r="BV8460" s="62"/>
      <c r="BW8460" s="62"/>
      <c r="BX8460" s="62"/>
      <c r="BY8460" s="62"/>
      <c r="BZ8460" s="62"/>
      <c r="CA8460" s="62"/>
      <c r="CB8460" s="62"/>
      <c r="CC8460" s="62"/>
      <c r="CD8460" s="62"/>
      <c r="CE8460" s="62"/>
      <c r="CF8460" s="62"/>
      <c r="CL8460" s="56" t="s">
        <v>1985</v>
      </c>
      <c r="CM8460" s="56" t="s">
        <v>213</v>
      </c>
      <c r="CN8460" s="56" t="s">
        <v>213</v>
      </c>
      <c r="CO8460" s="52"/>
      <c r="CP8460" s="52"/>
      <c r="CQ8460" s="52"/>
      <c r="CR8460" s="52"/>
      <c r="CS8460" s="52"/>
      <c r="CT8460" s="52"/>
      <c r="CU8460" s="33"/>
      <c r="CV8460" s="33"/>
    </row>
    <row r="8461" spans="74:100">
      <c r="BV8461" s="62"/>
      <c r="BW8461" s="62"/>
      <c r="BX8461" s="62"/>
      <c r="BY8461" s="62"/>
      <c r="BZ8461" s="62"/>
      <c r="CA8461" s="62"/>
      <c r="CB8461" s="62"/>
      <c r="CC8461" s="62"/>
      <c r="CD8461" s="62"/>
      <c r="CE8461" s="62"/>
      <c r="CF8461" s="62"/>
      <c r="CL8461" s="56" t="s">
        <v>22194</v>
      </c>
      <c r="CM8461" s="56"/>
      <c r="CN8461" s="56"/>
      <c r="CO8461" s="52"/>
      <c r="CP8461" s="52"/>
      <c r="CQ8461" s="52"/>
      <c r="CR8461" s="52"/>
      <c r="CS8461" s="52"/>
      <c r="CT8461" s="52"/>
      <c r="CU8461" s="33"/>
      <c r="CV8461" s="33"/>
    </row>
    <row r="8462" spans="74:100">
      <c r="BV8462" s="62"/>
      <c r="BW8462" s="62"/>
      <c r="BX8462" s="62"/>
      <c r="BY8462" s="62"/>
      <c r="BZ8462" s="62"/>
      <c r="CA8462" s="62"/>
      <c r="CB8462" s="62"/>
      <c r="CC8462" s="62"/>
      <c r="CD8462" s="62"/>
      <c r="CE8462" s="62"/>
      <c r="CF8462" s="62"/>
      <c r="CL8462" s="56" t="s">
        <v>1986</v>
      </c>
      <c r="CM8462" s="56" t="s">
        <v>213</v>
      </c>
      <c r="CN8462" s="56" t="s">
        <v>213</v>
      </c>
      <c r="CO8462" s="52"/>
      <c r="CP8462" s="52"/>
      <c r="CQ8462" s="52"/>
      <c r="CR8462" s="52"/>
      <c r="CS8462" s="52"/>
      <c r="CT8462" s="52"/>
      <c r="CU8462" s="33"/>
      <c r="CV8462" s="33"/>
    </row>
    <row r="8463" spans="74:100">
      <c r="BV8463" s="62"/>
      <c r="BW8463" s="62"/>
      <c r="BX8463" s="62"/>
      <c r="BY8463" s="62"/>
      <c r="BZ8463" s="62"/>
      <c r="CA8463" s="62"/>
      <c r="CB8463" s="62"/>
      <c r="CC8463" s="62"/>
      <c r="CD8463" s="62"/>
      <c r="CE8463" s="62"/>
      <c r="CF8463" s="62"/>
      <c r="CL8463" s="56" t="s">
        <v>22195</v>
      </c>
      <c r="CM8463" s="56"/>
      <c r="CN8463" s="56"/>
      <c r="CO8463" s="52"/>
      <c r="CP8463" s="52"/>
      <c r="CQ8463" s="52"/>
      <c r="CR8463" s="52"/>
      <c r="CS8463" s="52"/>
      <c r="CT8463" s="52"/>
      <c r="CU8463" s="33"/>
      <c r="CV8463" s="33"/>
    </row>
    <row r="8464" spans="74:100">
      <c r="BV8464" s="62"/>
      <c r="BW8464" s="62"/>
      <c r="BX8464" s="62"/>
      <c r="BY8464" s="62"/>
      <c r="BZ8464" s="62"/>
      <c r="CA8464" s="62"/>
      <c r="CB8464" s="62"/>
      <c r="CC8464" s="62"/>
      <c r="CD8464" s="62"/>
      <c r="CE8464" s="62"/>
      <c r="CF8464" s="62"/>
      <c r="CL8464" s="56" t="s">
        <v>22196</v>
      </c>
      <c r="CM8464" s="56" t="s">
        <v>213</v>
      </c>
      <c r="CN8464" s="56" t="s">
        <v>213</v>
      </c>
      <c r="CO8464" s="52"/>
      <c r="CP8464" s="52"/>
      <c r="CQ8464" s="52"/>
      <c r="CR8464" s="52"/>
      <c r="CS8464" s="52"/>
      <c r="CT8464" s="52"/>
      <c r="CU8464" s="33"/>
      <c r="CV8464" s="33"/>
    </row>
    <row r="8465" spans="74:100">
      <c r="BV8465" s="62"/>
      <c r="BW8465" s="62"/>
      <c r="BX8465" s="62"/>
      <c r="BY8465" s="62"/>
      <c r="BZ8465" s="62"/>
      <c r="CA8465" s="62"/>
      <c r="CB8465" s="62"/>
      <c r="CC8465" s="62"/>
      <c r="CD8465" s="62"/>
      <c r="CE8465" s="62"/>
      <c r="CF8465" s="62"/>
      <c r="CL8465" s="56" t="s">
        <v>22197</v>
      </c>
      <c r="CM8465" s="56"/>
      <c r="CN8465" s="56"/>
      <c r="CO8465" s="52"/>
      <c r="CP8465" s="52"/>
      <c r="CQ8465" s="52"/>
      <c r="CR8465" s="52"/>
      <c r="CS8465" s="52"/>
      <c r="CT8465" s="52"/>
      <c r="CU8465" s="33"/>
      <c r="CV8465" s="33"/>
    </row>
    <row r="8466" spans="74:100">
      <c r="BV8466" s="62"/>
      <c r="BW8466" s="62"/>
      <c r="BX8466" s="62"/>
      <c r="BY8466" s="62"/>
      <c r="BZ8466" s="62"/>
      <c r="CA8466" s="62"/>
      <c r="CB8466" s="62"/>
      <c r="CC8466" s="62"/>
      <c r="CD8466" s="62"/>
      <c r="CE8466" s="62"/>
      <c r="CF8466" s="62"/>
      <c r="CL8466" s="56" t="s">
        <v>1987</v>
      </c>
      <c r="CM8466" s="56" t="s">
        <v>213</v>
      </c>
      <c r="CN8466" s="56" t="s">
        <v>213</v>
      </c>
      <c r="CO8466" s="52"/>
      <c r="CP8466" s="52"/>
      <c r="CQ8466" s="52"/>
      <c r="CR8466" s="52"/>
      <c r="CS8466" s="52"/>
      <c r="CT8466" s="52"/>
      <c r="CU8466" s="33"/>
      <c r="CV8466" s="33"/>
    </row>
    <row r="8467" spans="74:100">
      <c r="BV8467" s="62"/>
      <c r="BW8467" s="62"/>
      <c r="BX8467" s="62"/>
      <c r="BY8467" s="62"/>
      <c r="BZ8467" s="62"/>
      <c r="CA8467" s="62"/>
      <c r="CB8467" s="62"/>
      <c r="CC8467" s="62"/>
      <c r="CD8467" s="62"/>
      <c r="CE8467" s="62"/>
      <c r="CF8467" s="62"/>
      <c r="CL8467" s="56" t="s">
        <v>22198</v>
      </c>
      <c r="CM8467" s="56"/>
      <c r="CN8467" s="56"/>
      <c r="CO8467" s="52"/>
      <c r="CP8467" s="52"/>
      <c r="CQ8467" s="52"/>
      <c r="CR8467" s="52"/>
      <c r="CS8467" s="52"/>
      <c r="CT8467" s="52"/>
      <c r="CU8467" s="33"/>
      <c r="CV8467" s="33"/>
    </row>
    <row r="8468" spans="74:100">
      <c r="BV8468" s="62"/>
      <c r="BW8468" s="62"/>
      <c r="BX8468" s="62"/>
      <c r="BY8468" s="62"/>
      <c r="BZ8468" s="62"/>
      <c r="CA8468" s="62"/>
      <c r="CB8468" s="62"/>
      <c r="CC8468" s="62"/>
      <c r="CD8468" s="62"/>
      <c r="CE8468" s="62"/>
      <c r="CF8468" s="62"/>
      <c r="CL8468" s="56" t="s">
        <v>1988</v>
      </c>
      <c r="CM8468" s="56" t="s">
        <v>213</v>
      </c>
      <c r="CN8468" s="56" t="s">
        <v>213</v>
      </c>
      <c r="CO8468" s="52"/>
      <c r="CP8468" s="52"/>
      <c r="CQ8468" s="52"/>
      <c r="CR8468" s="52"/>
      <c r="CS8468" s="52"/>
      <c r="CT8468" s="52"/>
      <c r="CU8468" s="33"/>
      <c r="CV8468" s="33"/>
    </row>
    <row r="8469" spans="74:100">
      <c r="BV8469" s="62"/>
      <c r="BW8469" s="62"/>
      <c r="BX8469" s="62"/>
      <c r="BY8469" s="62"/>
      <c r="BZ8469" s="62"/>
      <c r="CA8469" s="62"/>
      <c r="CB8469" s="62"/>
      <c r="CC8469" s="62"/>
      <c r="CD8469" s="62"/>
      <c r="CE8469" s="62"/>
      <c r="CF8469" s="62"/>
      <c r="CL8469" s="56" t="s">
        <v>22199</v>
      </c>
      <c r="CM8469" s="56"/>
      <c r="CN8469" s="56"/>
      <c r="CO8469" s="52"/>
      <c r="CP8469" s="52"/>
      <c r="CQ8469" s="52"/>
      <c r="CR8469" s="52"/>
      <c r="CS8469" s="52"/>
      <c r="CT8469" s="52"/>
      <c r="CU8469" s="33"/>
      <c r="CV8469" s="33"/>
    </row>
    <row r="8470" spans="74:100">
      <c r="BV8470" s="62"/>
      <c r="BW8470" s="62"/>
      <c r="BX8470" s="62"/>
      <c r="BY8470" s="62"/>
      <c r="BZ8470" s="62"/>
      <c r="CA8470" s="62"/>
      <c r="CB8470" s="62"/>
      <c r="CC8470" s="62"/>
      <c r="CD8470" s="62"/>
      <c r="CE8470" s="62"/>
      <c r="CF8470" s="62"/>
      <c r="CL8470" s="56" t="s">
        <v>5523</v>
      </c>
      <c r="CM8470" s="56" t="s">
        <v>3118</v>
      </c>
      <c r="CN8470" s="56" t="s">
        <v>3118</v>
      </c>
      <c r="CO8470" s="52"/>
      <c r="CP8470" s="52"/>
      <c r="CQ8470" s="52"/>
      <c r="CR8470" s="52"/>
      <c r="CS8470" s="52"/>
      <c r="CT8470" s="52"/>
      <c r="CU8470" s="33"/>
      <c r="CV8470" s="33"/>
    </row>
    <row r="8471" spans="74:100">
      <c r="BV8471" s="62"/>
      <c r="BW8471" s="62"/>
      <c r="BX8471" s="62"/>
      <c r="BY8471" s="62"/>
      <c r="BZ8471" s="62"/>
      <c r="CA8471" s="62"/>
      <c r="CB8471" s="62"/>
      <c r="CC8471" s="62"/>
      <c r="CD8471" s="62"/>
      <c r="CE8471" s="62"/>
      <c r="CF8471" s="62"/>
      <c r="CL8471" s="56" t="s">
        <v>19318</v>
      </c>
      <c r="CM8471" s="56"/>
      <c r="CN8471" s="56"/>
      <c r="CO8471" s="52"/>
      <c r="CP8471" s="52"/>
      <c r="CQ8471" s="52"/>
      <c r="CR8471" s="52"/>
      <c r="CS8471" s="52"/>
      <c r="CT8471" s="52"/>
      <c r="CU8471" s="33"/>
      <c r="CV8471" s="33"/>
    </row>
    <row r="8472" spans="74:100">
      <c r="BV8472" s="62"/>
      <c r="BW8472" s="62"/>
      <c r="BX8472" s="62"/>
      <c r="BY8472" s="62"/>
      <c r="BZ8472" s="62"/>
      <c r="CA8472" s="62"/>
      <c r="CB8472" s="62"/>
      <c r="CC8472" s="62"/>
      <c r="CD8472" s="62"/>
      <c r="CE8472" s="62"/>
      <c r="CF8472" s="62"/>
      <c r="CL8472" s="56" t="s">
        <v>5524</v>
      </c>
      <c r="CM8472" s="56" t="s">
        <v>217</v>
      </c>
      <c r="CN8472" s="56" t="s">
        <v>217</v>
      </c>
      <c r="CO8472" s="52"/>
      <c r="CP8472" s="52"/>
      <c r="CQ8472" s="52"/>
      <c r="CR8472" s="52"/>
      <c r="CS8472" s="52"/>
      <c r="CT8472" s="52"/>
      <c r="CU8472" s="33"/>
      <c r="CV8472" s="33"/>
    </row>
    <row r="8473" spans="74:100">
      <c r="BV8473" s="62"/>
      <c r="BW8473" s="62"/>
      <c r="BX8473" s="62"/>
      <c r="BY8473" s="62"/>
      <c r="BZ8473" s="62"/>
      <c r="CA8473" s="62"/>
      <c r="CB8473" s="62"/>
      <c r="CC8473" s="62"/>
      <c r="CD8473" s="62"/>
      <c r="CE8473" s="62"/>
      <c r="CF8473" s="62"/>
      <c r="CL8473" s="56" t="s">
        <v>19319</v>
      </c>
      <c r="CM8473" s="56"/>
      <c r="CN8473" s="56"/>
      <c r="CO8473" s="52"/>
      <c r="CP8473" s="52"/>
      <c r="CQ8473" s="52"/>
      <c r="CR8473" s="52"/>
      <c r="CS8473" s="52"/>
      <c r="CT8473" s="52"/>
      <c r="CU8473" s="33"/>
      <c r="CV8473" s="33"/>
    </row>
    <row r="8474" spans="74:100">
      <c r="BV8474" s="62"/>
      <c r="BW8474" s="62"/>
      <c r="BX8474" s="62"/>
      <c r="BY8474" s="62"/>
      <c r="BZ8474" s="62"/>
      <c r="CA8474" s="62"/>
      <c r="CB8474" s="62"/>
      <c r="CC8474" s="62"/>
      <c r="CD8474" s="62"/>
      <c r="CE8474" s="62"/>
      <c r="CF8474" s="62"/>
      <c r="CL8474" s="56" t="s">
        <v>5525</v>
      </c>
      <c r="CM8474" s="56" t="s">
        <v>217</v>
      </c>
      <c r="CN8474" s="56" t="s">
        <v>217</v>
      </c>
      <c r="CO8474" s="52"/>
      <c r="CP8474" s="52"/>
      <c r="CQ8474" s="52"/>
      <c r="CR8474" s="52"/>
      <c r="CS8474" s="52"/>
      <c r="CT8474" s="52"/>
      <c r="CU8474" s="33"/>
      <c r="CV8474" s="33"/>
    </row>
    <row r="8475" spans="74:100">
      <c r="BV8475" s="62"/>
      <c r="BW8475" s="62"/>
      <c r="BX8475" s="62"/>
      <c r="BY8475" s="62"/>
      <c r="BZ8475" s="62"/>
      <c r="CA8475" s="62"/>
      <c r="CB8475" s="62"/>
      <c r="CC8475" s="62"/>
      <c r="CD8475" s="62"/>
      <c r="CE8475" s="62"/>
      <c r="CF8475" s="62"/>
      <c r="CL8475" s="56" t="s">
        <v>19320</v>
      </c>
      <c r="CM8475" s="56"/>
      <c r="CN8475" s="56"/>
      <c r="CO8475" s="52"/>
      <c r="CP8475" s="52"/>
      <c r="CQ8475" s="52"/>
      <c r="CR8475" s="52"/>
      <c r="CS8475" s="52"/>
      <c r="CT8475" s="52"/>
      <c r="CU8475" s="33"/>
      <c r="CV8475" s="33"/>
    </row>
    <row r="8476" spans="74:100">
      <c r="BV8476" s="62"/>
      <c r="BW8476" s="62"/>
      <c r="BX8476" s="62"/>
      <c r="BY8476" s="62"/>
      <c r="BZ8476" s="62"/>
      <c r="CA8476" s="62"/>
      <c r="CB8476" s="62"/>
      <c r="CC8476" s="62"/>
      <c r="CD8476" s="62"/>
      <c r="CE8476" s="62"/>
      <c r="CF8476" s="62"/>
      <c r="CL8476" s="56" t="s">
        <v>1989</v>
      </c>
      <c r="CM8476" s="56" t="s">
        <v>217</v>
      </c>
      <c r="CN8476" s="56" t="s">
        <v>217</v>
      </c>
      <c r="CO8476" s="52"/>
      <c r="CP8476" s="52"/>
      <c r="CQ8476" s="52"/>
      <c r="CR8476" s="52"/>
      <c r="CS8476" s="52"/>
      <c r="CT8476" s="52"/>
      <c r="CU8476" s="33"/>
      <c r="CV8476" s="33"/>
    </row>
    <row r="8477" spans="74:100">
      <c r="BV8477" s="62"/>
      <c r="BW8477" s="62"/>
      <c r="BX8477" s="62"/>
      <c r="BY8477" s="62"/>
      <c r="BZ8477" s="62"/>
      <c r="CA8477" s="62"/>
      <c r="CB8477" s="62"/>
      <c r="CC8477" s="62"/>
      <c r="CD8477" s="62"/>
      <c r="CE8477" s="62"/>
      <c r="CF8477" s="62"/>
      <c r="CL8477" s="56" t="s">
        <v>22200</v>
      </c>
      <c r="CM8477" s="56"/>
      <c r="CN8477" s="56"/>
      <c r="CO8477" s="52"/>
      <c r="CP8477" s="52"/>
      <c r="CQ8477" s="52"/>
      <c r="CR8477" s="52"/>
      <c r="CS8477" s="52"/>
      <c r="CT8477" s="52"/>
      <c r="CU8477" s="33"/>
      <c r="CV8477" s="33"/>
    </row>
    <row r="8478" spans="74:100">
      <c r="BV8478" s="62"/>
      <c r="BW8478" s="62"/>
      <c r="BX8478" s="62"/>
      <c r="BY8478" s="62"/>
      <c r="BZ8478" s="62"/>
      <c r="CA8478" s="62"/>
      <c r="CB8478" s="62"/>
      <c r="CC8478" s="62"/>
      <c r="CD8478" s="62"/>
      <c r="CE8478" s="62"/>
      <c r="CF8478" s="62"/>
      <c r="CL8478" s="56" t="s">
        <v>5527</v>
      </c>
      <c r="CM8478" s="56" t="s">
        <v>217</v>
      </c>
      <c r="CN8478" s="56" t="s">
        <v>217</v>
      </c>
      <c r="CO8478" s="52"/>
      <c r="CP8478" s="52"/>
      <c r="CQ8478" s="52"/>
      <c r="CR8478" s="52"/>
      <c r="CS8478" s="52"/>
      <c r="CT8478" s="52"/>
      <c r="CU8478" s="33"/>
      <c r="CV8478" s="33"/>
    </row>
    <row r="8479" spans="74:100">
      <c r="BV8479" s="62"/>
      <c r="BW8479" s="62"/>
      <c r="BX8479" s="62"/>
      <c r="BY8479" s="62"/>
      <c r="BZ8479" s="62"/>
      <c r="CA8479" s="62"/>
      <c r="CB8479" s="62"/>
      <c r="CC8479" s="62"/>
      <c r="CD8479" s="62"/>
      <c r="CE8479" s="62"/>
      <c r="CF8479" s="62"/>
      <c r="CL8479" s="56" t="s">
        <v>19321</v>
      </c>
      <c r="CM8479" s="56"/>
      <c r="CN8479" s="56"/>
      <c r="CO8479" s="52"/>
      <c r="CP8479" s="52"/>
      <c r="CQ8479" s="52"/>
      <c r="CR8479" s="52"/>
      <c r="CS8479" s="52"/>
      <c r="CT8479" s="52"/>
      <c r="CU8479" s="33"/>
      <c r="CV8479" s="33"/>
    </row>
    <row r="8480" spans="74:100">
      <c r="BV8480" s="62"/>
      <c r="BW8480" s="62"/>
      <c r="BX8480" s="62"/>
      <c r="BY8480" s="62"/>
      <c r="BZ8480" s="62"/>
      <c r="CA8480" s="62"/>
      <c r="CB8480" s="62"/>
      <c r="CC8480" s="62"/>
      <c r="CD8480" s="62"/>
      <c r="CE8480" s="62"/>
      <c r="CF8480" s="62"/>
      <c r="CL8480" s="56" t="s">
        <v>5528</v>
      </c>
      <c r="CM8480" s="56" t="s">
        <v>217</v>
      </c>
      <c r="CN8480" s="56" t="s">
        <v>217</v>
      </c>
      <c r="CO8480" s="52"/>
      <c r="CP8480" s="52"/>
      <c r="CQ8480" s="52"/>
      <c r="CR8480" s="52"/>
      <c r="CS8480" s="52"/>
      <c r="CT8480" s="52"/>
      <c r="CU8480" s="33"/>
      <c r="CV8480" s="33"/>
    </row>
    <row r="8481" spans="74:100">
      <c r="BV8481" s="62"/>
      <c r="BW8481" s="62"/>
      <c r="BX8481" s="62"/>
      <c r="BY8481" s="62"/>
      <c r="BZ8481" s="62"/>
      <c r="CA8481" s="62"/>
      <c r="CB8481" s="62"/>
      <c r="CC8481" s="62"/>
      <c r="CD8481" s="62"/>
      <c r="CE8481" s="62"/>
      <c r="CF8481" s="62"/>
      <c r="CL8481" s="56" t="s">
        <v>19322</v>
      </c>
      <c r="CM8481" s="56"/>
      <c r="CN8481" s="56"/>
      <c r="CO8481" s="52"/>
      <c r="CP8481" s="52"/>
      <c r="CQ8481" s="52"/>
      <c r="CR8481" s="52"/>
      <c r="CS8481" s="52"/>
      <c r="CT8481" s="52"/>
      <c r="CU8481" s="33"/>
      <c r="CV8481" s="33"/>
    </row>
    <row r="8482" spans="74:100">
      <c r="BV8482" s="62"/>
      <c r="BW8482" s="62"/>
      <c r="BX8482" s="62"/>
      <c r="BY8482" s="62"/>
      <c r="BZ8482" s="62"/>
      <c r="CA8482" s="62"/>
      <c r="CB8482" s="62"/>
      <c r="CC8482" s="62"/>
      <c r="CD8482" s="62"/>
      <c r="CE8482" s="62"/>
      <c r="CF8482" s="62"/>
      <c r="CL8482" s="56" t="s">
        <v>1990</v>
      </c>
      <c r="CM8482" s="56" t="s">
        <v>217</v>
      </c>
      <c r="CN8482" s="56" t="s">
        <v>217</v>
      </c>
      <c r="CO8482" s="52"/>
      <c r="CP8482" s="52"/>
      <c r="CQ8482" s="52"/>
      <c r="CR8482" s="52"/>
      <c r="CS8482" s="52"/>
      <c r="CT8482" s="52"/>
      <c r="CU8482" s="33"/>
      <c r="CV8482" s="33"/>
    </row>
    <row r="8483" spans="74:100">
      <c r="BV8483" s="62"/>
      <c r="BW8483" s="62"/>
      <c r="BX8483" s="62"/>
      <c r="BY8483" s="62"/>
      <c r="BZ8483" s="62"/>
      <c r="CA8483" s="62"/>
      <c r="CB8483" s="62"/>
      <c r="CC8483" s="62"/>
      <c r="CD8483" s="62"/>
      <c r="CE8483" s="62"/>
      <c r="CF8483" s="62"/>
      <c r="CL8483" s="56" t="s">
        <v>22201</v>
      </c>
      <c r="CM8483" s="56"/>
      <c r="CN8483" s="56"/>
      <c r="CO8483" s="52"/>
      <c r="CP8483" s="52"/>
      <c r="CQ8483" s="52"/>
      <c r="CR8483" s="52"/>
      <c r="CS8483" s="52"/>
      <c r="CT8483" s="52"/>
      <c r="CU8483" s="33"/>
      <c r="CV8483" s="33"/>
    </row>
    <row r="8484" spans="74:100">
      <c r="BV8484" s="62"/>
      <c r="BW8484" s="62"/>
      <c r="BX8484" s="62"/>
      <c r="BY8484" s="62"/>
      <c r="BZ8484" s="62"/>
      <c r="CA8484" s="62"/>
      <c r="CB8484" s="62"/>
      <c r="CC8484" s="62"/>
      <c r="CD8484" s="62"/>
      <c r="CE8484" s="62"/>
      <c r="CF8484" s="62"/>
      <c r="CL8484" s="56" t="s">
        <v>1991</v>
      </c>
      <c r="CM8484" s="56" t="s">
        <v>217</v>
      </c>
      <c r="CN8484" s="56" t="s">
        <v>217</v>
      </c>
      <c r="CO8484" s="52"/>
      <c r="CP8484" s="52"/>
      <c r="CQ8484" s="52"/>
      <c r="CR8484" s="52"/>
      <c r="CS8484" s="52"/>
      <c r="CT8484" s="52"/>
      <c r="CU8484" s="33"/>
      <c r="CV8484" s="33"/>
    </row>
    <row r="8485" spans="74:100">
      <c r="BV8485" s="62"/>
      <c r="BW8485" s="62"/>
      <c r="BX8485" s="62"/>
      <c r="BY8485" s="62"/>
      <c r="BZ8485" s="62"/>
      <c r="CA8485" s="62"/>
      <c r="CB8485" s="62"/>
      <c r="CC8485" s="62"/>
      <c r="CD8485" s="62"/>
      <c r="CE8485" s="62"/>
      <c r="CF8485" s="62"/>
      <c r="CL8485" s="56" t="s">
        <v>22202</v>
      </c>
      <c r="CM8485" s="56"/>
      <c r="CN8485" s="56"/>
      <c r="CO8485" s="52"/>
      <c r="CP8485" s="52"/>
      <c r="CQ8485" s="52"/>
      <c r="CR8485" s="52"/>
      <c r="CS8485" s="52"/>
      <c r="CT8485" s="52"/>
      <c r="CU8485" s="33"/>
      <c r="CV8485" s="33"/>
    </row>
    <row r="8486" spans="74:100">
      <c r="BV8486" s="62"/>
      <c r="BW8486" s="62"/>
      <c r="BX8486" s="62"/>
      <c r="BY8486" s="62"/>
      <c r="BZ8486" s="62"/>
      <c r="CA8486" s="62"/>
      <c r="CB8486" s="62"/>
      <c r="CC8486" s="62"/>
      <c r="CD8486" s="62"/>
      <c r="CE8486" s="62"/>
      <c r="CF8486" s="62"/>
      <c r="CL8486" s="56" t="s">
        <v>5529</v>
      </c>
      <c r="CM8486" s="56" t="s">
        <v>3118</v>
      </c>
      <c r="CN8486" s="56" t="s">
        <v>3118</v>
      </c>
      <c r="CO8486" s="52"/>
      <c r="CP8486" s="52"/>
      <c r="CQ8486" s="52"/>
      <c r="CR8486" s="52"/>
      <c r="CS8486" s="52"/>
      <c r="CT8486" s="52"/>
      <c r="CU8486" s="33"/>
      <c r="CV8486" s="33"/>
    </row>
    <row r="8487" spans="74:100">
      <c r="BV8487" s="62"/>
      <c r="BW8487" s="62"/>
      <c r="BX8487" s="62"/>
      <c r="BY8487" s="62"/>
      <c r="BZ8487" s="62"/>
      <c r="CA8487" s="62"/>
      <c r="CB8487" s="62"/>
      <c r="CC8487" s="62"/>
      <c r="CD8487" s="62"/>
      <c r="CE8487" s="62"/>
      <c r="CF8487" s="62"/>
      <c r="CL8487" s="56" t="s">
        <v>19323</v>
      </c>
      <c r="CM8487" s="56"/>
      <c r="CN8487" s="56"/>
      <c r="CO8487" s="52"/>
      <c r="CP8487" s="52"/>
      <c r="CQ8487" s="52"/>
      <c r="CR8487" s="52"/>
      <c r="CS8487" s="52"/>
      <c r="CT8487" s="52"/>
      <c r="CU8487" s="33"/>
      <c r="CV8487" s="33"/>
    </row>
    <row r="8488" spans="74:100">
      <c r="BV8488" s="62"/>
      <c r="BW8488" s="62"/>
      <c r="BX8488" s="62"/>
      <c r="BY8488" s="62"/>
      <c r="BZ8488" s="62"/>
      <c r="CA8488" s="62"/>
      <c r="CB8488" s="62"/>
      <c r="CC8488" s="62"/>
      <c r="CD8488" s="62"/>
      <c r="CE8488" s="62"/>
      <c r="CF8488" s="62"/>
      <c r="CL8488" s="56" t="s">
        <v>5530</v>
      </c>
      <c r="CM8488" s="56" t="s">
        <v>217</v>
      </c>
      <c r="CN8488" s="56" t="s">
        <v>217</v>
      </c>
      <c r="CO8488" s="52"/>
      <c r="CP8488" s="52"/>
      <c r="CQ8488" s="52"/>
      <c r="CR8488" s="52"/>
      <c r="CS8488" s="52"/>
      <c r="CT8488" s="52"/>
      <c r="CU8488" s="33"/>
      <c r="CV8488" s="33"/>
    </row>
    <row r="8489" spans="74:100">
      <c r="BV8489" s="62"/>
      <c r="BW8489" s="62"/>
      <c r="BX8489" s="62"/>
      <c r="BY8489" s="62"/>
      <c r="BZ8489" s="62"/>
      <c r="CA8489" s="62"/>
      <c r="CB8489" s="62"/>
      <c r="CC8489" s="62"/>
      <c r="CD8489" s="62"/>
      <c r="CE8489" s="62"/>
      <c r="CF8489" s="62"/>
      <c r="CL8489" s="56" t="s">
        <v>19324</v>
      </c>
      <c r="CM8489" s="56"/>
      <c r="CN8489" s="56"/>
      <c r="CO8489" s="52"/>
      <c r="CP8489" s="52"/>
      <c r="CQ8489" s="52"/>
      <c r="CR8489" s="52"/>
      <c r="CS8489" s="52"/>
      <c r="CT8489" s="52"/>
      <c r="CU8489" s="33"/>
      <c r="CV8489" s="33"/>
    </row>
    <row r="8490" spans="74:100">
      <c r="BV8490" s="62"/>
      <c r="BW8490" s="62"/>
      <c r="BX8490" s="62"/>
      <c r="BY8490" s="62"/>
      <c r="BZ8490" s="62"/>
      <c r="CA8490" s="62"/>
      <c r="CB8490" s="62"/>
      <c r="CC8490" s="62"/>
      <c r="CD8490" s="62"/>
      <c r="CE8490" s="62"/>
      <c r="CF8490" s="62"/>
      <c r="CL8490" s="56" t="s">
        <v>5531</v>
      </c>
      <c r="CM8490" s="56" t="s">
        <v>217</v>
      </c>
      <c r="CN8490" s="56" t="s">
        <v>217</v>
      </c>
      <c r="CO8490" s="52"/>
      <c r="CP8490" s="52"/>
      <c r="CQ8490" s="52"/>
      <c r="CR8490" s="52"/>
      <c r="CS8490" s="52"/>
      <c r="CT8490" s="52"/>
      <c r="CU8490" s="33"/>
      <c r="CV8490" s="33"/>
    </row>
    <row r="8491" spans="74:100">
      <c r="BV8491" s="62"/>
      <c r="BW8491" s="62"/>
      <c r="BX8491" s="62"/>
      <c r="BY8491" s="62"/>
      <c r="BZ8491" s="62"/>
      <c r="CA8491" s="62"/>
      <c r="CB8491" s="62"/>
      <c r="CC8491" s="62"/>
      <c r="CD8491" s="62"/>
      <c r="CE8491" s="62"/>
      <c r="CF8491" s="62"/>
      <c r="CL8491" s="56" t="s">
        <v>19325</v>
      </c>
      <c r="CM8491" s="56"/>
      <c r="CN8491" s="56"/>
      <c r="CO8491" s="52"/>
      <c r="CP8491" s="52"/>
      <c r="CQ8491" s="52"/>
      <c r="CR8491" s="52"/>
      <c r="CS8491" s="52"/>
      <c r="CT8491" s="52"/>
      <c r="CU8491" s="33"/>
      <c r="CV8491" s="33"/>
    </row>
    <row r="8492" spans="74:100">
      <c r="BV8492" s="62"/>
      <c r="BW8492" s="62"/>
      <c r="BX8492" s="62"/>
      <c r="BY8492" s="62"/>
      <c r="BZ8492" s="62"/>
      <c r="CA8492" s="62"/>
      <c r="CB8492" s="62"/>
      <c r="CC8492" s="62"/>
      <c r="CD8492" s="62"/>
      <c r="CE8492" s="62"/>
      <c r="CF8492" s="62"/>
      <c r="CL8492" s="56" t="s">
        <v>5532</v>
      </c>
      <c r="CM8492" s="56" t="s">
        <v>217</v>
      </c>
      <c r="CN8492" s="56" t="s">
        <v>217</v>
      </c>
      <c r="CO8492" s="52"/>
      <c r="CP8492" s="52"/>
      <c r="CQ8492" s="52"/>
      <c r="CR8492" s="52"/>
      <c r="CS8492" s="52"/>
      <c r="CT8492" s="52"/>
      <c r="CU8492" s="33"/>
      <c r="CV8492" s="33"/>
    </row>
    <row r="8493" spans="74:100">
      <c r="BV8493" s="62"/>
      <c r="BW8493" s="62"/>
      <c r="BX8493" s="62"/>
      <c r="BY8493" s="62"/>
      <c r="BZ8493" s="62"/>
      <c r="CA8493" s="62"/>
      <c r="CB8493" s="62"/>
      <c r="CC8493" s="62"/>
      <c r="CD8493" s="62"/>
      <c r="CE8493" s="62"/>
      <c r="CF8493" s="62"/>
      <c r="CL8493" s="56" t="s">
        <v>22203</v>
      </c>
      <c r="CM8493" s="56"/>
      <c r="CN8493" s="56"/>
      <c r="CO8493" s="52"/>
      <c r="CP8493" s="52"/>
      <c r="CQ8493" s="52"/>
      <c r="CR8493" s="52"/>
      <c r="CS8493" s="52"/>
      <c r="CT8493" s="52"/>
      <c r="CU8493" s="33"/>
      <c r="CV8493" s="33"/>
    </row>
    <row r="8494" spans="74:100">
      <c r="BV8494" s="62"/>
      <c r="BW8494" s="62"/>
      <c r="BX8494" s="62"/>
      <c r="BY8494" s="62"/>
      <c r="BZ8494" s="62"/>
      <c r="CA8494" s="62"/>
      <c r="CB8494" s="62"/>
      <c r="CC8494" s="62"/>
      <c r="CD8494" s="62"/>
      <c r="CE8494" s="62"/>
      <c r="CF8494" s="62"/>
      <c r="CL8494" s="56" t="s">
        <v>5533</v>
      </c>
      <c r="CM8494" s="56" t="s">
        <v>217</v>
      </c>
      <c r="CN8494" s="56" t="s">
        <v>217</v>
      </c>
      <c r="CO8494" s="52"/>
      <c r="CP8494" s="52"/>
      <c r="CQ8494" s="52"/>
      <c r="CR8494" s="52"/>
      <c r="CS8494" s="52"/>
      <c r="CT8494" s="52"/>
      <c r="CU8494" s="33"/>
      <c r="CV8494" s="33"/>
    </row>
    <row r="8495" spans="74:100">
      <c r="BV8495" s="62"/>
      <c r="BW8495" s="62"/>
      <c r="BX8495" s="62"/>
      <c r="BY8495" s="62"/>
      <c r="BZ8495" s="62"/>
      <c r="CA8495" s="62"/>
      <c r="CB8495" s="62"/>
      <c r="CC8495" s="62"/>
      <c r="CD8495" s="62"/>
      <c r="CE8495" s="62"/>
      <c r="CF8495" s="62"/>
      <c r="CL8495" s="56" t="s">
        <v>19326</v>
      </c>
      <c r="CM8495" s="56"/>
      <c r="CN8495" s="56"/>
      <c r="CO8495" s="52"/>
      <c r="CP8495" s="52"/>
      <c r="CQ8495" s="52"/>
      <c r="CR8495" s="52"/>
      <c r="CS8495" s="52"/>
      <c r="CT8495" s="52"/>
      <c r="CU8495" s="33"/>
      <c r="CV8495" s="33"/>
    </row>
    <row r="8496" spans="74:100">
      <c r="BV8496" s="62"/>
      <c r="BW8496" s="62"/>
      <c r="BX8496" s="62"/>
      <c r="BY8496" s="62"/>
      <c r="BZ8496" s="62"/>
      <c r="CA8496" s="62"/>
      <c r="CB8496" s="62"/>
      <c r="CC8496" s="62"/>
      <c r="CD8496" s="62"/>
      <c r="CE8496" s="62"/>
      <c r="CF8496" s="62"/>
      <c r="CL8496" s="56" t="s">
        <v>1992</v>
      </c>
      <c r="CM8496" s="56" t="s">
        <v>217</v>
      </c>
      <c r="CN8496" s="56" t="s">
        <v>217</v>
      </c>
      <c r="CO8496" s="52"/>
      <c r="CP8496" s="52"/>
      <c r="CQ8496" s="52"/>
      <c r="CR8496" s="52"/>
      <c r="CS8496" s="52"/>
      <c r="CT8496" s="52"/>
      <c r="CU8496" s="33"/>
      <c r="CV8496" s="33"/>
    </row>
    <row r="8497" spans="74:100">
      <c r="BV8497" s="62"/>
      <c r="BW8497" s="62"/>
      <c r="BX8497" s="62"/>
      <c r="BY8497" s="62"/>
      <c r="BZ8497" s="62"/>
      <c r="CA8497" s="62"/>
      <c r="CB8497" s="62"/>
      <c r="CC8497" s="62"/>
      <c r="CD8497" s="62"/>
      <c r="CE8497" s="62"/>
      <c r="CF8497" s="62"/>
      <c r="CL8497" s="56" t="s">
        <v>22204</v>
      </c>
      <c r="CM8497" s="56"/>
      <c r="CN8497" s="56"/>
      <c r="CO8497" s="52"/>
      <c r="CP8497" s="52"/>
      <c r="CQ8497" s="52"/>
      <c r="CR8497" s="52"/>
      <c r="CS8497" s="52"/>
      <c r="CT8497" s="52"/>
      <c r="CU8497" s="33"/>
      <c r="CV8497" s="33"/>
    </row>
    <row r="8498" spans="74:100">
      <c r="BV8498" s="62"/>
      <c r="BW8498" s="62"/>
      <c r="BX8498" s="62"/>
      <c r="BY8498" s="62"/>
      <c r="BZ8498" s="62"/>
      <c r="CA8498" s="62"/>
      <c r="CB8498" s="62"/>
      <c r="CC8498" s="62"/>
      <c r="CD8498" s="62"/>
      <c r="CE8498" s="62"/>
      <c r="CF8498" s="62"/>
      <c r="CL8498" s="56" t="s">
        <v>5534</v>
      </c>
      <c r="CM8498" s="56" t="s">
        <v>3118</v>
      </c>
      <c r="CN8498" s="56" t="s">
        <v>3118</v>
      </c>
      <c r="CO8498" s="52"/>
      <c r="CP8498" s="52"/>
      <c r="CQ8498" s="52"/>
      <c r="CR8498" s="52"/>
      <c r="CS8498" s="52"/>
      <c r="CT8498" s="52"/>
      <c r="CU8498" s="33"/>
      <c r="CV8498" s="33"/>
    </row>
    <row r="8499" spans="74:100">
      <c r="BV8499" s="62"/>
      <c r="BW8499" s="62"/>
      <c r="BX8499" s="62"/>
      <c r="BY8499" s="62"/>
      <c r="BZ8499" s="62"/>
      <c r="CA8499" s="62"/>
      <c r="CB8499" s="62"/>
      <c r="CC8499" s="62"/>
      <c r="CD8499" s="62"/>
      <c r="CE8499" s="62"/>
      <c r="CF8499" s="62"/>
      <c r="CL8499" s="56" t="s">
        <v>19327</v>
      </c>
      <c r="CM8499" s="56"/>
      <c r="CN8499" s="56"/>
      <c r="CO8499" s="52"/>
      <c r="CP8499" s="52"/>
      <c r="CQ8499" s="52"/>
      <c r="CR8499" s="52"/>
      <c r="CS8499" s="52"/>
      <c r="CT8499" s="52"/>
      <c r="CU8499" s="33"/>
      <c r="CV8499" s="33"/>
    </row>
    <row r="8500" spans="74:100">
      <c r="BV8500" s="62"/>
      <c r="BW8500" s="62"/>
      <c r="BX8500" s="62"/>
      <c r="BY8500" s="62"/>
      <c r="BZ8500" s="62"/>
      <c r="CA8500" s="62"/>
      <c r="CB8500" s="62"/>
      <c r="CC8500" s="62"/>
      <c r="CD8500" s="62"/>
      <c r="CE8500" s="62"/>
      <c r="CF8500" s="62"/>
      <c r="CL8500" s="56" t="s">
        <v>5535</v>
      </c>
      <c r="CM8500" s="56" t="s">
        <v>217</v>
      </c>
      <c r="CN8500" s="56" t="s">
        <v>217</v>
      </c>
      <c r="CO8500" s="52"/>
      <c r="CP8500" s="52"/>
      <c r="CQ8500" s="52"/>
      <c r="CR8500" s="52"/>
      <c r="CS8500" s="52"/>
      <c r="CT8500" s="52"/>
      <c r="CU8500" s="33"/>
      <c r="CV8500" s="33"/>
    </row>
    <row r="8501" spans="74:100">
      <c r="BV8501" s="62"/>
      <c r="BW8501" s="62"/>
      <c r="BX8501" s="62"/>
      <c r="BY8501" s="62"/>
      <c r="BZ8501" s="62"/>
      <c r="CA8501" s="62"/>
      <c r="CB8501" s="62"/>
      <c r="CC8501" s="62"/>
      <c r="CD8501" s="62"/>
      <c r="CE8501" s="62"/>
      <c r="CF8501" s="62"/>
      <c r="CL8501" s="56" t="s">
        <v>19328</v>
      </c>
      <c r="CM8501" s="56"/>
      <c r="CN8501" s="56"/>
      <c r="CO8501" s="52"/>
      <c r="CP8501" s="52"/>
      <c r="CQ8501" s="52"/>
      <c r="CR8501" s="52"/>
      <c r="CS8501" s="52"/>
      <c r="CT8501" s="52"/>
      <c r="CU8501" s="33"/>
      <c r="CV8501" s="33"/>
    </row>
    <row r="8502" spans="74:100">
      <c r="BV8502" s="62"/>
      <c r="BW8502" s="62"/>
      <c r="BX8502" s="62"/>
      <c r="BY8502" s="62"/>
      <c r="BZ8502" s="62"/>
      <c r="CA8502" s="62"/>
      <c r="CB8502" s="62"/>
      <c r="CC8502" s="62"/>
      <c r="CD8502" s="62"/>
      <c r="CE8502" s="62"/>
      <c r="CF8502" s="62"/>
      <c r="CL8502" s="56" t="s">
        <v>1993</v>
      </c>
      <c r="CM8502" s="56" t="s">
        <v>217</v>
      </c>
      <c r="CN8502" s="56" t="s">
        <v>217</v>
      </c>
      <c r="CO8502" s="52"/>
      <c r="CP8502" s="52"/>
      <c r="CQ8502" s="52"/>
      <c r="CR8502" s="52"/>
      <c r="CS8502" s="52"/>
      <c r="CT8502" s="52"/>
      <c r="CU8502" s="33"/>
      <c r="CV8502" s="33"/>
    </row>
    <row r="8503" spans="74:100">
      <c r="BV8503" s="62"/>
      <c r="BW8503" s="62"/>
      <c r="BX8503" s="62"/>
      <c r="BY8503" s="62"/>
      <c r="BZ8503" s="62"/>
      <c r="CA8503" s="62"/>
      <c r="CB8503" s="62"/>
      <c r="CC8503" s="62"/>
      <c r="CD8503" s="62"/>
      <c r="CE8503" s="62"/>
      <c r="CF8503" s="62"/>
      <c r="CL8503" s="56" t="s">
        <v>22205</v>
      </c>
      <c r="CM8503" s="56"/>
      <c r="CN8503" s="56"/>
      <c r="CO8503" s="52"/>
      <c r="CP8503" s="52"/>
      <c r="CQ8503" s="52"/>
      <c r="CR8503" s="52"/>
      <c r="CS8503" s="52"/>
      <c r="CT8503" s="52"/>
      <c r="CU8503" s="33"/>
      <c r="CV8503" s="33"/>
    </row>
    <row r="8504" spans="74:100">
      <c r="BV8504" s="62"/>
      <c r="BW8504" s="62"/>
      <c r="BX8504" s="62"/>
      <c r="BY8504" s="62"/>
      <c r="BZ8504" s="62"/>
      <c r="CA8504" s="62"/>
      <c r="CB8504" s="62"/>
      <c r="CC8504" s="62"/>
      <c r="CD8504" s="62"/>
      <c r="CE8504" s="62"/>
      <c r="CF8504" s="62"/>
      <c r="CL8504" s="56" t="s">
        <v>5536</v>
      </c>
      <c r="CM8504" s="56" t="s">
        <v>3118</v>
      </c>
      <c r="CN8504" s="56" t="s">
        <v>3118</v>
      </c>
      <c r="CO8504" s="52"/>
      <c r="CP8504" s="52"/>
      <c r="CQ8504" s="52"/>
      <c r="CR8504" s="52"/>
      <c r="CS8504" s="52"/>
      <c r="CT8504" s="52"/>
      <c r="CU8504" s="33"/>
      <c r="CV8504" s="33"/>
    </row>
    <row r="8505" spans="74:100">
      <c r="BV8505" s="62"/>
      <c r="BW8505" s="62"/>
      <c r="BX8505" s="62"/>
      <c r="BY8505" s="62"/>
      <c r="BZ8505" s="62"/>
      <c r="CA8505" s="62"/>
      <c r="CB8505" s="62"/>
      <c r="CC8505" s="62"/>
      <c r="CD8505" s="62"/>
      <c r="CE8505" s="62"/>
      <c r="CF8505" s="62"/>
      <c r="CL8505" s="56" t="s">
        <v>19329</v>
      </c>
      <c r="CM8505" s="56"/>
      <c r="CN8505" s="56"/>
      <c r="CO8505" s="52"/>
      <c r="CP8505" s="52"/>
      <c r="CQ8505" s="52"/>
      <c r="CR8505" s="52"/>
      <c r="CS8505" s="52"/>
      <c r="CT8505" s="52"/>
      <c r="CU8505" s="33"/>
      <c r="CV8505" s="33"/>
    </row>
    <row r="8506" spans="74:100">
      <c r="BV8506" s="62"/>
      <c r="BW8506" s="62"/>
      <c r="BX8506" s="62"/>
      <c r="BY8506" s="62"/>
      <c r="BZ8506" s="62"/>
      <c r="CA8506" s="62"/>
      <c r="CB8506" s="62"/>
      <c r="CC8506" s="62"/>
      <c r="CD8506" s="62"/>
      <c r="CE8506" s="62"/>
      <c r="CF8506" s="62"/>
      <c r="CL8506" s="56" t="s">
        <v>5537</v>
      </c>
      <c r="CM8506" s="56" t="s">
        <v>217</v>
      </c>
      <c r="CN8506" s="56" t="s">
        <v>217</v>
      </c>
      <c r="CO8506" s="52"/>
      <c r="CP8506" s="52"/>
      <c r="CQ8506" s="52"/>
      <c r="CR8506" s="52"/>
      <c r="CS8506" s="52"/>
      <c r="CT8506" s="52"/>
      <c r="CU8506" s="33"/>
      <c r="CV8506" s="33"/>
    </row>
    <row r="8507" spans="74:100">
      <c r="BV8507" s="62"/>
      <c r="BW8507" s="62"/>
      <c r="BX8507" s="62"/>
      <c r="BY8507" s="62"/>
      <c r="BZ8507" s="62"/>
      <c r="CA8507" s="62"/>
      <c r="CB8507" s="62"/>
      <c r="CC8507" s="62"/>
      <c r="CD8507" s="62"/>
      <c r="CE8507" s="62"/>
      <c r="CF8507" s="62"/>
      <c r="CL8507" s="56" t="s">
        <v>19330</v>
      </c>
      <c r="CM8507" s="56"/>
      <c r="CN8507" s="56"/>
      <c r="CO8507" s="52"/>
      <c r="CP8507" s="52"/>
      <c r="CQ8507" s="52"/>
      <c r="CR8507" s="52"/>
      <c r="CS8507" s="52"/>
      <c r="CT8507" s="52"/>
      <c r="CU8507" s="33"/>
      <c r="CV8507" s="33"/>
    </row>
    <row r="8508" spans="74:100">
      <c r="BV8508" s="62"/>
      <c r="BW8508" s="62"/>
      <c r="BX8508" s="62"/>
      <c r="BY8508" s="62"/>
      <c r="BZ8508" s="62"/>
      <c r="CA8508" s="62"/>
      <c r="CB8508" s="62"/>
      <c r="CC8508" s="62"/>
      <c r="CD8508" s="62"/>
      <c r="CE8508" s="62"/>
      <c r="CF8508" s="62"/>
      <c r="CL8508" s="56" t="s">
        <v>5538</v>
      </c>
      <c r="CM8508" s="56" t="s">
        <v>3118</v>
      </c>
      <c r="CN8508" s="56" t="s">
        <v>3118</v>
      </c>
      <c r="CO8508" s="52"/>
      <c r="CP8508" s="52"/>
      <c r="CQ8508" s="52"/>
      <c r="CR8508" s="52"/>
      <c r="CS8508" s="52"/>
      <c r="CT8508" s="52"/>
      <c r="CU8508" s="33"/>
      <c r="CV8508" s="33"/>
    </row>
    <row r="8509" spans="74:100">
      <c r="BV8509" s="62"/>
      <c r="BW8509" s="62"/>
      <c r="BX8509" s="62"/>
      <c r="BY8509" s="62"/>
      <c r="BZ8509" s="62"/>
      <c r="CA8509" s="62"/>
      <c r="CB8509" s="62"/>
      <c r="CC8509" s="62"/>
      <c r="CD8509" s="62"/>
      <c r="CE8509" s="62"/>
      <c r="CF8509" s="62"/>
      <c r="CL8509" s="56" t="s">
        <v>19331</v>
      </c>
      <c r="CM8509" s="56"/>
      <c r="CN8509" s="56"/>
      <c r="CO8509" s="52"/>
      <c r="CP8509" s="52"/>
      <c r="CQ8509" s="52"/>
      <c r="CR8509" s="52"/>
      <c r="CS8509" s="52"/>
      <c r="CT8509" s="52"/>
      <c r="CU8509" s="33"/>
      <c r="CV8509" s="33"/>
    </row>
    <row r="8510" spans="74:100">
      <c r="BV8510" s="62"/>
      <c r="BW8510" s="62"/>
      <c r="BX8510" s="62"/>
      <c r="BY8510" s="62"/>
      <c r="BZ8510" s="62"/>
      <c r="CA8510" s="62"/>
      <c r="CB8510" s="62"/>
      <c r="CC8510" s="62"/>
      <c r="CD8510" s="62"/>
      <c r="CE8510" s="62"/>
      <c r="CF8510" s="62"/>
      <c r="CL8510" s="56" t="s">
        <v>1994</v>
      </c>
      <c r="CM8510" s="56" t="s">
        <v>216</v>
      </c>
      <c r="CN8510" s="56" t="s">
        <v>216</v>
      </c>
      <c r="CO8510" s="52"/>
      <c r="CP8510" s="52"/>
      <c r="CQ8510" s="52"/>
      <c r="CR8510" s="52"/>
      <c r="CS8510" s="52"/>
      <c r="CT8510" s="52"/>
      <c r="CU8510" s="33"/>
      <c r="CV8510" s="33"/>
    </row>
    <row r="8511" spans="74:100">
      <c r="BV8511" s="62"/>
      <c r="BW8511" s="62"/>
      <c r="BX8511" s="62"/>
      <c r="BY8511" s="62"/>
      <c r="BZ8511" s="62"/>
      <c r="CA8511" s="62"/>
      <c r="CB8511" s="62"/>
      <c r="CC8511" s="62"/>
      <c r="CD8511" s="62"/>
      <c r="CE8511" s="62"/>
      <c r="CF8511" s="62"/>
      <c r="CL8511" s="56" t="s">
        <v>22206</v>
      </c>
      <c r="CM8511" s="56"/>
      <c r="CN8511" s="56"/>
      <c r="CO8511" s="52"/>
      <c r="CP8511" s="52"/>
      <c r="CQ8511" s="52"/>
      <c r="CR8511" s="52"/>
      <c r="CS8511" s="52"/>
      <c r="CT8511" s="52"/>
      <c r="CU8511" s="33"/>
      <c r="CV8511" s="33"/>
    </row>
    <row r="8512" spans="74:100">
      <c r="BV8512" s="62"/>
      <c r="BW8512" s="62"/>
      <c r="BX8512" s="62"/>
      <c r="BY8512" s="62"/>
      <c r="BZ8512" s="62"/>
      <c r="CA8512" s="62"/>
      <c r="CB8512" s="62"/>
      <c r="CC8512" s="62"/>
      <c r="CD8512" s="62"/>
      <c r="CE8512" s="62"/>
      <c r="CF8512" s="62"/>
      <c r="CL8512" s="56" t="s">
        <v>5539</v>
      </c>
      <c r="CM8512" s="56" t="s">
        <v>3118</v>
      </c>
      <c r="CN8512" s="56" t="s">
        <v>3118</v>
      </c>
      <c r="CO8512" s="52"/>
      <c r="CP8512" s="52"/>
      <c r="CQ8512" s="52"/>
      <c r="CR8512" s="52"/>
      <c r="CS8512" s="52"/>
      <c r="CT8512" s="52"/>
      <c r="CU8512" s="33"/>
      <c r="CV8512" s="33"/>
    </row>
    <row r="8513" spans="74:100">
      <c r="BV8513" s="62"/>
      <c r="BW8513" s="62"/>
      <c r="BX8513" s="62"/>
      <c r="BY8513" s="62"/>
      <c r="BZ8513" s="62"/>
      <c r="CA8513" s="62"/>
      <c r="CB8513" s="62"/>
      <c r="CC8513" s="62"/>
      <c r="CD8513" s="62"/>
      <c r="CE8513" s="62"/>
      <c r="CF8513" s="62"/>
      <c r="CL8513" s="56" t="s">
        <v>19332</v>
      </c>
      <c r="CM8513" s="56"/>
      <c r="CN8513" s="56"/>
      <c r="CO8513" s="52"/>
      <c r="CP8513" s="52"/>
      <c r="CQ8513" s="52"/>
      <c r="CR8513" s="52"/>
      <c r="CS8513" s="52"/>
      <c r="CT8513" s="52"/>
      <c r="CU8513" s="33"/>
      <c r="CV8513" s="33"/>
    </row>
    <row r="8514" spans="74:100">
      <c r="BV8514" s="62"/>
      <c r="BW8514" s="62"/>
      <c r="BX8514" s="62"/>
      <c r="BY8514" s="62"/>
      <c r="BZ8514" s="62"/>
      <c r="CA8514" s="62"/>
      <c r="CB8514" s="62"/>
      <c r="CC8514" s="62"/>
      <c r="CD8514" s="62"/>
      <c r="CE8514" s="62"/>
      <c r="CF8514" s="62"/>
      <c r="CL8514" s="56" t="s">
        <v>1995</v>
      </c>
      <c r="CM8514" s="56" t="s">
        <v>216</v>
      </c>
      <c r="CN8514" s="56" t="s">
        <v>216</v>
      </c>
      <c r="CO8514" s="52"/>
      <c r="CP8514" s="52"/>
      <c r="CQ8514" s="52"/>
      <c r="CR8514" s="52"/>
      <c r="CS8514" s="52"/>
      <c r="CT8514" s="52"/>
      <c r="CU8514" s="33"/>
      <c r="CV8514" s="33"/>
    </row>
    <row r="8515" spans="74:100">
      <c r="BV8515" s="62"/>
      <c r="BW8515" s="62"/>
      <c r="BX8515" s="62"/>
      <c r="BY8515" s="62"/>
      <c r="BZ8515" s="62"/>
      <c r="CA8515" s="62"/>
      <c r="CB8515" s="62"/>
      <c r="CC8515" s="62"/>
      <c r="CD8515" s="62"/>
      <c r="CE8515" s="62"/>
      <c r="CF8515" s="62"/>
      <c r="CL8515" s="56" t="s">
        <v>22207</v>
      </c>
      <c r="CM8515" s="56"/>
      <c r="CN8515" s="56"/>
      <c r="CO8515" s="52"/>
      <c r="CP8515" s="52"/>
      <c r="CQ8515" s="52"/>
      <c r="CR8515" s="52"/>
      <c r="CS8515" s="52"/>
      <c r="CT8515" s="52"/>
      <c r="CU8515" s="33"/>
      <c r="CV8515" s="33"/>
    </row>
    <row r="8516" spans="74:100">
      <c r="BV8516" s="62"/>
      <c r="BW8516" s="62"/>
      <c r="BX8516" s="62"/>
      <c r="BY8516" s="62"/>
      <c r="BZ8516" s="62"/>
      <c r="CA8516" s="62"/>
      <c r="CB8516" s="62"/>
      <c r="CC8516" s="62"/>
      <c r="CD8516" s="62"/>
      <c r="CE8516" s="62"/>
      <c r="CF8516" s="62"/>
      <c r="CL8516" s="56" t="s">
        <v>1996</v>
      </c>
      <c r="CM8516" s="56" t="s">
        <v>214</v>
      </c>
      <c r="CN8516" s="56" t="s">
        <v>214</v>
      </c>
      <c r="CO8516" s="52"/>
      <c r="CP8516" s="52"/>
      <c r="CQ8516" s="52"/>
      <c r="CR8516" s="52"/>
      <c r="CS8516" s="52"/>
      <c r="CT8516" s="52"/>
      <c r="CU8516" s="33"/>
      <c r="CV8516" s="33"/>
    </row>
    <row r="8517" spans="74:100">
      <c r="BV8517" s="62"/>
      <c r="BW8517" s="62"/>
      <c r="BX8517" s="62"/>
      <c r="BY8517" s="62"/>
      <c r="BZ8517" s="62"/>
      <c r="CA8517" s="62"/>
      <c r="CB8517" s="62"/>
      <c r="CC8517" s="62"/>
      <c r="CD8517" s="62"/>
      <c r="CE8517" s="62"/>
      <c r="CF8517" s="62"/>
      <c r="CL8517" s="56" t="s">
        <v>22208</v>
      </c>
      <c r="CM8517" s="56"/>
      <c r="CN8517" s="56"/>
      <c r="CO8517" s="52"/>
      <c r="CP8517" s="52"/>
      <c r="CQ8517" s="52"/>
      <c r="CR8517" s="52"/>
      <c r="CS8517" s="52"/>
      <c r="CT8517" s="52"/>
      <c r="CU8517" s="33"/>
      <c r="CV8517" s="33"/>
    </row>
    <row r="8518" spans="74:100">
      <c r="BV8518" s="62"/>
      <c r="BW8518" s="62"/>
      <c r="BX8518" s="62"/>
      <c r="BY8518" s="62"/>
      <c r="BZ8518" s="62"/>
      <c r="CA8518" s="62"/>
      <c r="CB8518" s="62"/>
      <c r="CC8518" s="62"/>
      <c r="CD8518" s="62"/>
      <c r="CE8518" s="62"/>
      <c r="CF8518" s="62"/>
      <c r="CL8518" s="56" t="s">
        <v>28075</v>
      </c>
      <c r="CM8518" s="56" t="s">
        <v>217</v>
      </c>
      <c r="CN8518" s="56" t="s">
        <v>217</v>
      </c>
      <c r="CO8518" s="52"/>
      <c r="CP8518" s="52"/>
      <c r="CQ8518" s="52"/>
      <c r="CR8518" s="52"/>
      <c r="CS8518" s="52"/>
      <c r="CT8518" s="52"/>
      <c r="CU8518" s="33"/>
      <c r="CV8518" s="33"/>
    </row>
    <row r="8519" spans="74:100">
      <c r="BV8519" s="62"/>
      <c r="BW8519" s="62"/>
      <c r="BX8519" s="62"/>
      <c r="BY8519" s="62"/>
      <c r="BZ8519" s="62"/>
      <c r="CA8519" s="62"/>
      <c r="CB8519" s="62"/>
      <c r="CC8519" s="62"/>
      <c r="CD8519" s="62"/>
      <c r="CE8519" s="62"/>
      <c r="CF8519" s="62"/>
      <c r="CL8519" s="56" t="s">
        <v>19332</v>
      </c>
      <c r="CM8519" s="56"/>
      <c r="CN8519" s="56"/>
      <c r="CO8519" s="52"/>
      <c r="CP8519" s="52"/>
      <c r="CQ8519" s="52"/>
      <c r="CR8519" s="52"/>
      <c r="CS8519" s="52"/>
      <c r="CT8519" s="52"/>
      <c r="CU8519" s="33"/>
      <c r="CV8519" s="33"/>
    </row>
    <row r="8520" spans="74:100">
      <c r="BV8520" s="62"/>
      <c r="BW8520" s="62"/>
      <c r="BX8520" s="62"/>
      <c r="BY8520" s="62"/>
      <c r="BZ8520" s="62"/>
      <c r="CA8520" s="62"/>
      <c r="CB8520" s="62"/>
      <c r="CC8520" s="62"/>
      <c r="CD8520" s="62"/>
      <c r="CE8520" s="62"/>
      <c r="CF8520" s="62"/>
      <c r="CL8520" s="56" t="s">
        <v>5541</v>
      </c>
      <c r="CM8520" s="56" t="s">
        <v>3118</v>
      </c>
      <c r="CN8520" s="56" t="s">
        <v>3118</v>
      </c>
      <c r="CO8520" s="52"/>
      <c r="CP8520" s="52"/>
      <c r="CQ8520" s="52"/>
      <c r="CR8520" s="52"/>
      <c r="CS8520" s="52"/>
      <c r="CT8520" s="52"/>
      <c r="CU8520" s="33"/>
      <c r="CV8520" s="33"/>
    </row>
    <row r="8521" spans="74:100">
      <c r="BV8521" s="62"/>
      <c r="BW8521" s="62"/>
      <c r="BX8521" s="62"/>
      <c r="BY8521" s="62"/>
      <c r="BZ8521" s="62"/>
      <c r="CA8521" s="62"/>
      <c r="CB8521" s="62"/>
      <c r="CC8521" s="62"/>
      <c r="CD8521" s="62"/>
      <c r="CE8521" s="62"/>
      <c r="CF8521" s="62"/>
      <c r="CL8521" s="56" t="s">
        <v>19333</v>
      </c>
      <c r="CM8521" s="56"/>
      <c r="CN8521" s="56"/>
      <c r="CO8521" s="52"/>
      <c r="CP8521" s="52"/>
      <c r="CQ8521" s="52"/>
      <c r="CR8521" s="52"/>
      <c r="CS8521" s="52"/>
      <c r="CT8521" s="52"/>
      <c r="CU8521" s="33"/>
      <c r="CV8521" s="33"/>
    </row>
    <row r="8522" spans="74:100">
      <c r="BV8522" s="62"/>
      <c r="BW8522" s="62"/>
      <c r="BX8522" s="62"/>
      <c r="BY8522" s="62"/>
      <c r="BZ8522" s="62"/>
      <c r="CA8522" s="62"/>
      <c r="CB8522" s="62"/>
      <c r="CC8522" s="62"/>
      <c r="CD8522" s="62"/>
      <c r="CE8522" s="62"/>
      <c r="CF8522" s="62"/>
      <c r="CL8522" s="56" t="s">
        <v>1997</v>
      </c>
      <c r="CM8522" s="56" t="s">
        <v>216</v>
      </c>
      <c r="CN8522" s="56" t="s">
        <v>216</v>
      </c>
      <c r="CO8522" s="52"/>
      <c r="CP8522" s="52"/>
      <c r="CQ8522" s="52"/>
      <c r="CR8522" s="52"/>
      <c r="CS8522" s="52"/>
      <c r="CT8522" s="52"/>
      <c r="CU8522" s="33"/>
      <c r="CV8522" s="33"/>
    </row>
    <row r="8523" spans="74:100">
      <c r="BV8523" s="62"/>
      <c r="BW8523" s="62"/>
      <c r="BX8523" s="62"/>
      <c r="BY8523" s="62"/>
      <c r="BZ8523" s="62"/>
      <c r="CA8523" s="62"/>
      <c r="CB8523" s="62"/>
      <c r="CC8523" s="62"/>
      <c r="CD8523" s="62"/>
      <c r="CE8523" s="62"/>
      <c r="CF8523" s="62"/>
      <c r="CL8523" s="56" t="s">
        <v>22209</v>
      </c>
      <c r="CM8523" s="56"/>
      <c r="CN8523" s="56"/>
      <c r="CO8523" s="52"/>
      <c r="CP8523" s="52"/>
      <c r="CQ8523" s="52"/>
      <c r="CR8523" s="52"/>
      <c r="CS8523" s="52"/>
      <c r="CT8523" s="52"/>
      <c r="CU8523" s="33"/>
      <c r="CV8523" s="33"/>
    </row>
    <row r="8524" spans="74:100">
      <c r="BV8524" s="62"/>
      <c r="BW8524" s="62"/>
      <c r="BX8524" s="62"/>
      <c r="BY8524" s="62"/>
      <c r="BZ8524" s="62"/>
      <c r="CA8524" s="62"/>
      <c r="CB8524" s="62"/>
      <c r="CC8524" s="62"/>
      <c r="CD8524" s="62"/>
      <c r="CE8524" s="62"/>
      <c r="CF8524" s="62"/>
      <c r="CL8524" s="56" t="s">
        <v>5542</v>
      </c>
      <c r="CM8524" s="56" t="s">
        <v>3118</v>
      </c>
      <c r="CN8524" s="56" t="s">
        <v>3118</v>
      </c>
      <c r="CO8524" s="52"/>
      <c r="CP8524" s="52"/>
      <c r="CQ8524" s="52"/>
      <c r="CR8524" s="52"/>
      <c r="CS8524" s="52"/>
      <c r="CT8524" s="52"/>
      <c r="CU8524" s="33"/>
      <c r="CV8524" s="33"/>
    </row>
    <row r="8525" spans="74:100">
      <c r="BV8525" s="62"/>
      <c r="BW8525" s="62"/>
      <c r="BX8525" s="62"/>
      <c r="BY8525" s="62"/>
      <c r="BZ8525" s="62"/>
      <c r="CA8525" s="62"/>
      <c r="CB8525" s="62"/>
      <c r="CC8525" s="62"/>
      <c r="CD8525" s="62"/>
      <c r="CE8525" s="62"/>
      <c r="CF8525" s="62"/>
      <c r="CL8525" s="56" t="s">
        <v>17719</v>
      </c>
      <c r="CM8525" s="56"/>
      <c r="CN8525" s="56"/>
      <c r="CO8525" s="52"/>
      <c r="CP8525" s="52"/>
      <c r="CQ8525" s="52"/>
      <c r="CR8525" s="52"/>
      <c r="CS8525" s="52"/>
      <c r="CT8525" s="52"/>
      <c r="CU8525" s="33"/>
      <c r="CV8525" s="33"/>
    </row>
    <row r="8526" spans="74:100">
      <c r="BV8526" s="62"/>
      <c r="BW8526" s="62"/>
      <c r="BX8526" s="62"/>
      <c r="BY8526" s="62"/>
      <c r="BZ8526" s="62"/>
      <c r="CA8526" s="62"/>
      <c r="CB8526" s="62"/>
      <c r="CC8526" s="62"/>
      <c r="CD8526" s="62"/>
      <c r="CE8526" s="62"/>
      <c r="CF8526" s="62"/>
      <c r="CL8526" s="56" t="s">
        <v>1998</v>
      </c>
      <c r="CM8526" s="56" t="s">
        <v>216</v>
      </c>
      <c r="CN8526" s="56" t="s">
        <v>216</v>
      </c>
      <c r="CO8526" s="52"/>
      <c r="CP8526" s="52"/>
      <c r="CQ8526" s="52"/>
      <c r="CR8526" s="52"/>
      <c r="CS8526" s="52"/>
      <c r="CT8526" s="52"/>
      <c r="CU8526" s="33"/>
      <c r="CV8526" s="33"/>
    </row>
    <row r="8527" spans="74:100">
      <c r="BV8527" s="62"/>
      <c r="BW8527" s="62"/>
      <c r="BX8527" s="62"/>
      <c r="BY8527" s="62"/>
      <c r="BZ8527" s="62"/>
      <c r="CA8527" s="62"/>
      <c r="CB8527" s="62"/>
      <c r="CC8527" s="62"/>
      <c r="CD8527" s="62"/>
      <c r="CE8527" s="62"/>
      <c r="CF8527" s="62"/>
      <c r="CL8527" s="56" t="s">
        <v>22210</v>
      </c>
      <c r="CM8527" s="56"/>
      <c r="CN8527" s="56"/>
      <c r="CO8527" s="52"/>
      <c r="CP8527" s="52"/>
      <c r="CQ8527" s="52"/>
      <c r="CR8527" s="52"/>
      <c r="CS8527" s="52"/>
      <c r="CT8527" s="52"/>
      <c r="CU8527" s="33"/>
      <c r="CV8527" s="33"/>
    </row>
    <row r="8528" spans="74:100">
      <c r="BV8528" s="62"/>
      <c r="BW8528" s="62"/>
      <c r="BX8528" s="62"/>
      <c r="BY8528" s="62"/>
      <c r="BZ8528" s="62"/>
      <c r="CA8528" s="62"/>
      <c r="CB8528" s="62"/>
      <c r="CC8528" s="62"/>
      <c r="CD8528" s="62"/>
      <c r="CE8528" s="62"/>
      <c r="CF8528" s="62"/>
      <c r="CL8528" s="56" t="s">
        <v>5543</v>
      </c>
      <c r="CM8528" s="56" t="s">
        <v>216</v>
      </c>
      <c r="CN8528" s="56" t="s">
        <v>216</v>
      </c>
      <c r="CO8528" s="52"/>
      <c r="CP8528" s="52"/>
      <c r="CQ8528" s="52"/>
      <c r="CR8528" s="52"/>
      <c r="CS8528" s="52"/>
      <c r="CT8528" s="52"/>
      <c r="CU8528" s="33"/>
      <c r="CV8528" s="33"/>
    </row>
    <row r="8529" spans="74:100">
      <c r="BV8529" s="62"/>
      <c r="BW8529" s="62"/>
      <c r="BX8529" s="62"/>
      <c r="BY8529" s="62"/>
      <c r="BZ8529" s="62"/>
      <c r="CA8529" s="62"/>
      <c r="CB8529" s="62"/>
      <c r="CC8529" s="62"/>
      <c r="CD8529" s="62"/>
      <c r="CE8529" s="62"/>
      <c r="CF8529" s="62"/>
      <c r="CL8529" s="56" t="s">
        <v>28076</v>
      </c>
      <c r="CM8529" s="56"/>
      <c r="CN8529" s="56"/>
      <c r="CO8529" s="52"/>
      <c r="CP8529" s="52"/>
      <c r="CQ8529" s="52"/>
      <c r="CR8529" s="52"/>
      <c r="CS8529" s="52"/>
      <c r="CT8529" s="52"/>
      <c r="CU8529" s="33"/>
      <c r="CV8529" s="33"/>
    </row>
    <row r="8530" spans="74:100">
      <c r="BV8530" s="62"/>
      <c r="BW8530" s="62"/>
      <c r="BX8530" s="62"/>
      <c r="BY8530" s="62"/>
      <c r="BZ8530" s="62"/>
      <c r="CA8530" s="62"/>
      <c r="CB8530" s="62"/>
      <c r="CC8530" s="62"/>
      <c r="CD8530" s="62"/>
      <c r="CE8530" s="62"/>
      <c r="CF8530" s="62"/>
      <c r="CL8530" s="56" t="s">
        <v>28077</v>
      </c>
      <c r="CM8530" s="56" t="s">
        <v>217</v>
      </c>
      <c r="CN8530" s="56" t="s">
        <v>217</v>
      </c>
      <c r="CO8530" s="52"/>
      <c r="CP8530" s="52"/>
      <c r="CQ8530" s="52"/>
      <c r="CR8530" s="52"/>
      <c r="CS8530" s="52"/>
      <c r="CT8530" s="52"/>
      <c r="CU8530" s="33"/>
      <c r="CV8530" s="33"/>
    </row>
    <row r="8531" spans="74:100">
      <c r="BV8531" s="62"/>
      <c r="BW8531" s="62"/>
      <c r="BX8531" s="62"/>
      <c r="BY8531" s="62"/>
      <c r="BZ8531" s="62"/>
      <c r="CA8531" s="62"/>
      <c r="CB8531" s="62"/>
      <c r="CC8531" s="62"/>
      <c r="CD8531" s="62"/>
      <c r="CE8531" s="62"/>
      <c r="CF8531" s="62"/>
      <c r="CL8531" s="56" t="s">
        <v>28078</v>
      </c>
      <c r="CM8531" s="56"/>
      <c r="CN8531" s="56"/>
      <c r="CO8531" s="52"/>
      <c r="CP8531" s="52"/>
      <c r="CQ8531" s="52"/>
      <c r="CR8531" s="52"/>
      <c r="CS8531" s="52"/>
      <c r="CT8531" s="52"/>
      <c r="CU8531" s="33"/>
      <c r="CV8531" s="33"/>
    </row>
    <row r="8532" spans="74:100">
      <c r="BV8532" s="62"/>
      <c r="BW8532" s="62"/>
      <c r="BX8532" s="62"/>
      <c r="BY8532" s="62"/>
      <c r="BZ8532" s="62"/>
      <c r="CA8532" s="62"/>
      <c r="CB8532" s="62"/>
      <c r="CC8532" s="62"/>
      <c r="CD8532" s="62"/>
      <c r="CE8532" s="62"/>
      <c r="CF8532" s="62"/>
      <c r="CL8532" s="56" t="s">
        <v>28079</v>
      </c>
      <c r="CM8532" s="56" t="s">
        <v>3118</v>
      </c>
      <c r="CN8532" s="56" t="s">
        <v>3118</v>
      </c>
      <c r="CO8532" s="52"/>
      <c r="CP8532" s="52"/>
      <c r="CQ8532" s="52"/>
      <c r="CR8532" s="52"/>
      <c r="CS8532" s="52"/>
      <c r="CT8532" s="52"/>
      <c r="CU8532" s="33"/>
      <c r="CV8532" s="33"/>
    </row>
    <row r="8533" spans="74:100">
      <c r="BV8533" s="62"/>
      <c r="BW8533" s="62"/>
      <c r="BX8533" s="62"/>
      <c r="BY8533" s="62"/>
      <c r="BZ8533" s="62"/>
      <c r="CA8533" s="62"/>
      <c r="CB8533" s="62"/>
      <c r="CC8533" s="62"/>
      <c r="CD8533" s="62"/>
      <c r="CE8533" s="62"/>
      <c r="CF8533" s="62"/>
      <c r="CL8533" s="56" t="s">
        <v>28080</v>
      </c>
      <c r="CM8533" s="56"/>
      <c r="CN8533" s="56"/>
      <c r="CO8533" s="52"/>
      <c r="CP8533" s="52"/>
      <c r="CQ8533" s="52"/>
      <c r="CR8533" s="52"/>
      <c r="CS8533" s="52"/>
      <c r="CT8533" s="52"/>
      <c r="CU8533" s="33"/>
      <c r="CV8533" s="33"/>
    </row>
    <row r="8534" spans="74:100">
      <c r="BV8534" s="62"/>
      <c r="BW8534" s="62"/>
      <c r="BX8534" s="62"/>
      <c r="BY8534" s="62"/>
      <c r="BZ8534" s="62"/>
      <c r="CA8534" s="62"/>
      <c r="CB8534" s="62"/>
      <c r="CC8534" s="62"/>
      <c r="CD8534" s="62"/>
      <c r="CE8534" s="62"/>
      <c r="CF8534" s="62"/>
      <c r="CL8534" s="56" t="s">
        <v>28081</v>
      </c>
      <c r="CM8534" s="56" t="s">
        <v>217</v>
      </c>
      <c r="CN8534" s="56" t="s">
        <v>217</v>
      </c>
      <c r="CO8534" s="52"/>
      <c r="CP8534" s="52"/>
      <c r="CQ8534" s="52"/>
      <c r="CR8534" s="52"/>
      <c r="CS8534" s="52"/>
      <c r="CT8534" s="52"/>
      <c r="CU8534" s="33"/>
      <c r="CV8534" s="33"/>
    </row>
    <row r="8535" spans="74:100">
      <c r="BV8535" s="62"/>
      <c r="BW8535" s="62"/>
      <c r="BX8535" s="62"/>
      <c r="BY8535" s="62"/>
      <c r="BZ8535" s="62"/>
      <c r="CA8535" s="62"/>
      <c r="CB8535" s="62"/>
      <c r="CC8535" s="62"/>
      <c r="CD8535" s="62"/>
      <c r="CE8535" s="62"/>
      <c r="CF8535" s="62"/>
      <c r="CL8535" s="56" t="s">
        <v>28080</v>
      </c>
      <c r="CM8535" s="56"/>
      <c r="CN8535" s="56"/>
      <c r="CO8535" s="52"/>
      <c r="CP8535" s="52"/>
      <c r="CQ8535" s="52"/>
      <c r="CR8535" s="52"/>
      <c r="CS8535" s="52"/>
      <c r="CT8535" s="52"/>
      <c r="CU8535" s="33"/>
      <c r="CV8535" s="33"/>
    </row>
    <row r="8536" spans="74:100">
      <c r="BV8536" s="62"/>
      <c r="BW8536" s="62"/>
      <c r="BX8536" s="62"/>
      <c r="BY8536" s="62"/>
      <c r="BZ8536" s="62"/>
      <c r="CA8536" s="62"/>
      <c r="CB8536" s="62"/>
      <c r="CC8536" s="62"/>
      <c r="CD8536" s="62"/>
      <c r="CE8536" s="62"/>
      <c r="CF8536" s="62"/>
      <c r="CL8536" s="56" t="s">
        <v>5544</v>
      </c>
      <c r="CM8536" s="56" t="s">
        <v>3118</v>
      </c>
      <c r="CN8536" s="56" t="s">
        <v>3118</v>
      </c>
      <c r="CO8536" s="52"/>
      <c r="CP8536" s="52"/>
      <c r="CQ8536" s="52"/>
      <c r="CR8536" s="52"/>
      <c r="CS8536" s="52"/>
      <c r="CT8536" s="52"/>
      <c r="CU8536" s="33"/>
      <c r="CV8536" s="33"/>
    </row>
    <row r="8537" spans="74:100">
      <c r="BV8537" s="62"/>
      <c r="BW8537" s="62"/>
      <c r="BX8537" s="62"/>
      <c r="BY8537" s="62"/>
      <c r="BZ8537" s="62"/>
      <c r="CA8537" s="62"/>
      <c r="CB8537" s="62"/>
      <c r="CC8537" s="62"/>
      <c r="CD8537" s="62"/>
      <c r="CE8537" s="62"/>
      <c r="CF8537" s="62"/>
      <c r="CL8537" s="56" t="s">
        <v>19334</v>
      </c>
      <c r="CM8537" s="56"/>
      <c r="CN8537" s="56"/>
      <c r="CO8537" s="52"/>
      <c r="CP8537" s="52"/>
      <c r="CQ8537" s="52"/>
      <c r="CR8537" s="52"/>
      <c r="CS8537" s="52"/>
      <c r="CT8537" s="52"/>
      <c r="CU8537" s="33"/>
      <c r="CV8537" s="33"/>
    </row>
    <row r="8538" spans="74:100">
      <c r="BV8538" s="62"/>
      <c r="BW8538" s="62"/>
      <c r="BX8538" s="62"/>
      <c r="BY8538" s="62"/>
      <c r="BZ8538" s="62"/>
      <c r="CA8538" s="62"/>
      <c r="CB8538" s="62"/>
      <c r="CC8538" s="62"/>
      <c r="CD8538" s="62"/>
      <c r="CE8538" s="62"/>
      <c r="CF8538" s="62"/>
      <c r="CL8538" s="56" t="s">
        <v>5545</v>
      </c>
      <c r="CM8538" s="56" t="s">
        <v>216</v>
      </c>
      <c r="CN8538" s="56" t="s">
        <v>216</v>
      </c>
      <c r="CO8538" s="52"/>
      <c r="CP8538" s="52"/>
      <c r="CQ8538" s="52"/>
      <c r="CR8538" s="52"/>
      <c r="CS8538" s="52"/>
      <c r="CT8538" s="52"/>
      <c r="CU8538" s="33"/>
      <c r="CV8538" s="33"/>
    </row>
    <row r="8539" spans="74:100">
      <c r="BV8539" s="62"/>
      <c r="BW8539" s="62"/>
      <c r="BX8539" s="62"/>
      <c r="BY8539" s="62"/>
      <c r="BZ8539" s="62"/>
      <c r="CA8539" s="62"/>
      <c r="CB8539" s="62"/>
      <c r="CC8539" s="62"/>
      <c r="CD8539" s="62"/>
      <c r="CE8539" s="62"/>
      <c r="CF8539" s="62"/>
      <c r="CL8539" s="56" t="s">
        <v>22211</v>
      </c>
      <c r="CM8539" s="56"/>
      <c r="CN8539" s="56"/>
      <c r="CO8539" s="52"/>
      <c r="CP8539" s="52"/>
      <c r="CQ8539" s="52"/>
      <c r="CR8539" s="52"/>
      <c r="CS8539" s="52"/>
      <c r="CT8539" s="52"/>
      <c r="CU8539" s="33"/>
      <c r="CV8539" s="33"/>
    </row>
    <row r="8540" spans="74:100">
      <c r="BV8540" s="62"/>
      <c r="BW8540" s="62"/>
      <c r="BX8540" s="62"/>
      <c r="BY8540" s="62"/>
      <c r="BZ8540" s="62"/>
      <c r="CA8540" s="62"/>
      <c r="CB8540" s="62"/>
      <c r="CC8540" s="62"/>
      <c r="CD8540" s="62"/>
      <c r="CE8540" s="62"/>
      <c r="CF8540" s="62"/>
      <c r="CL8540" s="56" t="s">
        <v>28082</v>
      </c>
      <c r="CM8540" s="56" t="s">
        <v>3118</v>
      </c>
      <c r="CN8540" s="56" t="s">
        <v>3118</v>
      </c>
      <c r="CO8540" s="52"/>
      <c r="CP8540" s="52"/>
      <c r="CQ8540" s="52"/>
      <c r="CR8540" s="52"/>
      <c r="CS8540" s="52"/>
      <c r="CT8540" s="52"/>
      <c r="CU8540" s="33"/>
      <c r="CV8540" s="33"/>
    </row>
    <row r="8541" spans="74:100">
      <c r="BV8541" s="62"/>
      <c r="BW8541" s="62"/>
      <c r="BX8541" s="62"/>
      <c r="BY8541" s="62"/>
      <c r="BZ8541" s="62"/>
      <c r="CA8541" s="62"/>
      <c r="CB8541" s="62"/>
      <c r="CC8541" s="62"/>
      <c r="CD8541" s="62"/>
      <c r="CE8541" s="62"/>
      <c r="CF8541" s="62"/>
      <c r="CL8541" s="56" t="s">
        <v>28083</v>
      </c>
      <c r="CM8541" s="56"/>
      <c r="CN8541" s="56"/>
      <c r="CO8541" s="52"/>
      <c r="CP8541" s="52"/>
      <c r="CQ8541" s="52"/>
      <c r="CR8541" s="52"/>
      <c r="CS8541" s="52"/>
      <c r="CT8541" s="52"/>
      <c r="CU8541" s="33"/>
      <c r="CV8541" s="33"/>
    </row>
    <row r="8542" spans="74:100">
      <c r="BV8542" s="62"/>
      <c r="BW8542" s="62"/>
      <c r="BX8542" s="62"/>
      <c r="BY8542" s="62"/>
      <c r="BZ8542" s="62"/>
      <c r="CA8542" s="62"/>
      <c r="CB8542" s="62"/>
      <c r="CC8542" s="62"/>
      <c r="CD8542" s="62"/>
      <c r="CE8542" s="62"/>
      <c r="CF8542" s="62"/>
      <c r="CL8542" s="56" t="s">
        <v>1999</v>
      </c>
      <c r="CM8542" s="56" t="s">
        <v>215</v>
      </c>
      <c r="CN8542" s="56" t="s">
        <v>215</v>
      </c>
      <c r="CO8542" s="52"/>
      <c r="CP8542" s="52"/>
      <c r="CQ8542" s="52"/>
      <c r="CR8542" s="52"/>
      <c r="CS8542" s="52"/>
      <c r="CT8542" s="52"/>
      <c r="CU8542" s="33"/>
      <c r="CV8542" s="33"/>
    </row>
    <row r="8543" spans="74:100">
      <c r="BV8543" s="62"/>
      <c r="BW8543" s="62"/>
      <c r="BX8543" s="62"/>
      <c r="BY8543" s="62"/>
      <c r="BZ8543" s="62"/>
      <c r="CA8543" s="62"/>
      <c r="CB8543" s="62"/>
      <c r="CC8543" s="62"/>
      <c r="CD8543" s="62"/>
      <c r="CE8543" s="62"/>
      <c r="CF8543" s="62"/>
      <c r="CL8543" s="56" t="s">
        <v>22212</v>
      </c>
      <c r="CM8543" s="56"/>
      <c r="CN8543" s="56"/>
      <c r="CO8543" s="52"/>
      <c r="CP8543" s="52"/>
      <c r="CQ8543" s="52"/>
      <c r="CR8543" s="52"/>
      <c r="CS8543" s="52"/>
      <c r="CT8543" s="52"/>
      <c r="CU8543" s="33"/>
      <c r="CV8543" s="33"/>
    </row>
    <row r="8544" spans="74:100">
      <c r="BV8544" s="62"/>
      <c r="BW8544" s="62"/>
      <c r="BX8544" s="62"/>
      <c r="BY8544" s="62"/>
      <c r="BZ8544" s="62"/>
      <c r="CA8544" s="62"/>
      <c r="CB8544" s="62"/>
      <c r="CC8544" s="62"/>
      <c r="CD8544" s="62"/>
      <c r="CE8544" s="62"/>
      <c r="CF8544" s="62"/>
      <c r="CL8544" s="56" t="s">
        <v>5546</v>
      </c>
      <c r="CM8544" s="56" t="s">
        <v>3118</v>
      </c>
      <c r="CN8544" s="56" t="s">
        <v>3118</v>
      </c>
      <c r="CO8544" s="52"/>
      <c r="CP8544" s="52"/>
      <c r="CQ8544" s="52"/>
      <c r="CR8544" s="52"/>
      <c r="CS8544" s="52"/>
      <c r="CT8544" s="52"/>
      <c r="CU8544" s="33"/>
      <c r="CV8544" s="33"/>
    </row>
    <row r="8545" spans="74:100">
      <c r="BV8545" s="62"/>
      <c r="BW8545" s="62"/>
      <c r="BX8545" s="62"/>
      <c r="BY8545" s="62"/>
      <c r="BZ8545" s="62"/>
      <c r="CA8545" s="62"/>
      <c r="CB8545" s="62"/>
      <c r="CC8545" s="62"/>
      <c r="CD8545" s="62"/>
      <c r="CE8545" s="62"/>
      <c r="CF8545" s="62"/>
      <c r="CL8545" s="56" t="s">
        <v>19335</v>
      </c>
      <c r="CM8545" s="56"/>
      <c r="CN8545" s="56"/>
      <c r="CO8545" s="52"/>
      <c r="CP8545" s="52"/>
      <c r="CQ8545" s="52"/>
      <c r="CR8545" s="52"/>
      <c r="CS8545" s="52"/>
      <c r="CT8545" s="52"/>
      <c r="CU8545" s="33"/>
      <c r="CV8545" s="33"/>
    </row>
    <row r="8546" spans="74:100">
      <c r="BV8546" s="62"/>
      <c r="BW8546" s="62"/>
      <c r="BX8546" s="62"/>
      <c r="BY8546" s="62"/>
      <c r="BZ8546" s="62"/>
      <c r="CA8546" s="62"/>
      <c r="CB8546" s="62"/>
      <c r="CC8546" s="62"/>
      <c r="CD8546" s="62"/>
      <c r="CE8546" s="62"/>
      <c r="CF8546" s="62"/>
      <c r="CL8546" s="56" t="s">
        <v>5547</v>
      </c>
      <c r="CM8546" s="56" t="s">
        <v>217</v>
      </c>
      <c r="CN8546" s="56" t="s">
        <v>217</v>
      </c>
      <c r="CO8546" s="52"/>
      <c r="CP8546" s="52"/>
      <c r="CQ8546" s="52"/>
      <c r="CR8546" s="52"/>
      <c r="CS8546" s="52"/>
      <c r="CT8546" s="52"/>
      <c r="CU8546" s="33"/>
      <c r="CV8546" s="33"/>
    </row>
    <row r="8547" spans="74:100">
      <c r="BV8547" s="62"/>
      <c r="BW8547" s="62"/>
      <c r="BX8547" s="62"/>
      <c r="BY8547" s="62"/>
      <c r="BZ8547" s="62"/>
      <c r="CA8547" s="62"/>
      <c r="CB8547" s="62"/>
      <c r="CC8547" s="62"/>
      <c r="CD8547" s="62"/>
      <c r="CE8547" s="62"/>
      <c r="CF8547" s="62"/>
      <c r="CL8547" s="56" t="s">
        <v>19336</v>
      </c>
      <c r="CM8547" s="56"/>
      <c r="CN8547" s="56"/>
      <c r="CO8547" s="52"/>
      <c r="CP8547" s="52"/>
      <c r="CQ8547" s="52"/>
      <c r="CR8547" s="52"/>
      <c r="CS8547" s="52"/>
      <c r="CT8547" s="52"/>
      <c r="CU8547" s="33"/>
      <c r="CV8547" s="33"/>
    </row>
    <row r="8548" spans="74:100">
      <c r="BV8548" s="62"/>
      <c r="BW8548" s="62"/>
      <c r="BX8548" s="62"/>
      <c r="BY8548" s="62"/>
      <c r="BZ8548" s="62"/>
      <c r="CA8548" s="62"/>
      <c r="CB8548" s="62"/>
      <c r="CC8548" s="62"/>
      <c r="CD8548" s="62"/>
      <c r="CE8548" s="62"/>
      <c r="CF8548" s="62"/>
      <c r="CL8548" s="56" t="s">
        <v>28084</v>
      </c>
      <c r="CM8548" s="56" t="s">
        <v>3118</v>
      </c>
      <c r="CN8548" s="56" t="s">
        <v>3118</v>
      </c>
      <c r="CO8548" s="52"/>
      <c r="CP8548" s="52"/>
      <c r="CQ8548" s="52"/>
      <c r="CR8548" s="52"/>
      <c r="CS8548" s="52"/>
      <c r="CT8548" s="52"/>
      <c r="CU8548" s="33"/>
      <c r="CV8548" s="33"/>
    </row>
    <row r="8549" spans="74:100">
      <c r="BV8549" s="62"/>
      <c r="BW8549" s="62"/>
      <c r="BX8549" s="62"/>
      <c r="BY8549" s="62"/>
      <c r="BZ8549" s="62"/>
      <c r="CA8549" s="62"/>
      <c r="CB8549" s="62"/>
      <c r="CC8549" s="62"/>
      <c r="CD8549" s="62"/>
      <c r="CE8549" s="62"/>
      <c r="CF8549" s="62"/>
      <c r="CL8549" s="56" t="s">
        <v>28085</v>
      </c>
      <c r="CM8549" s="56"/>
      <c r="CN8549" s="56"/>
      <c r="CO8549" s="52"/>
      <c r="CP8549" s="52"/>
      <c r="CQ8549" s="52"/>
      <c r="CR8549" s="52"/>
      <c r="CS8549" s="52"/>
      <c r="CT8549" s="52"/>
      <c r="CU8549" s="33"/>
      <c r="CV8549" s="33"/>
    </row>
    <row r="8550" spans="74:100">
      <c r="BV8550" s="62"/>
      <c r="BW8550" s="62"/>
      <c r="BX8550" s="62"/>
      <c r="BY8550" s="62"/>
      <c r="BZ8550" s="62"/>
      <c r="CA8550" s="62"/>
      <c r="CB8550" s="62"/>
      <c r="CC8550" s="62"/>
      <c r="CD8550" s="62"/>
      <c r="CE8550" s="62"/>
      <c r="CF8550" s="62"/>
      <c r="CL8550" s="56" t="s">
        <v>28086</v>
      </c>
      <c r="CM8550" s="56" t="s">
        <v>216</v>
      </c>
      <c r="CN8550" s="56" t="s">
        <v>216</v>
      </c>
      <c r="CO8550" s="52"/>
      <c r="CP8550" s="52"/>
      <c r="CQ8550" s="52"/>
      <c r="CR8550" s="52"/>
      <c r="CS8550" s="52"/>
      <c r="CT8550" s="52"/>
      <c r="CU8550" s="33"/>
      <c r="CV8550" s="33"/>
    </row>
    <row r="8551" spans="74:100">
      <c r="BV8551" s="62"/>
      <c r="BW8551" s="62"/>
      <c r="BX8551" s="62"/>
      <c r="BY8551" s="62"/>
      <c r="BZ8551" s="62"/>
      <c r="CA8551" s="62"/>
      <c r="CB8551" s="62"/>
      <c r="CC8551" s="62"/>
      <c r="CD8551" s="62"/>
      <c r="CE8551" s="62"/>
      <c r="CF8551" s="62"/>
      <c r="CL8551" s="56" t="s">
        <v>28087</v>
      </c>
      <c r="CM8551" s="56"/>
      <c r="CN8551" s="56"/>
      <c r="CO8551" s="52"/>
      <c r="CP8551" s="52"/>
      <c r="CQ8551" s="52"/>
      <c r="CR8551" s="52"/>
      <c r="CS8551" s="52"/>
      <c r="CT8551" s="52"/>
      <c r="CU8551" s="33"/>
      <c r="CV8551" s="33"/>
    </row>
    <row r="8552" spans="74:100">
      <c r="BV8552" s="62"/>
      <c r="BW8552" s="62"/>
      <c r="BX8552" s="62"/>
      <c r="BY8552" s="62"/>
      <c r="BZ8552" s="62"/>
      <c r="CA8552" s="62"/>
      <c r="CB8552" s="62"/>
      <c r="CC8552" s="62"/>
      <c r="CD8552" s="62"/>
      <c r="CE8552" s="62"/>
      <c r="CF8552" s="62"/>
      <c r="CL8552" s="56" t="s">
        <v>5548</v>
      </c>
      <c r="CM8552" s="56" t="s">
        <v>3118</v>
      </c>
      <c r="CN8552" s="56" t="s">
        <v>3118</v>
      </c>
      <c r="CO8552" s="52"/>
      <c r="CP8552" s="52"/>
      <c r="CQ8552" s="52"/>
      <c r="CR8552" s="52"/>
      <c r="CS8552" s="52"/>
      <c r="CT8552" s="52"/>
      <c r="CU8552" s="33"/>
      <c r="CV8552" s="33"/>
    </row>
    <row r="8553" spans="74:100">
      <c r="BV8553" s="62"/>
      <c r="BW8553" s="62"/>
      <c r="BX8553" s="62"/>
      <c r="BY8553" s="62"/>
      <c r="BZ8553" s="62"/>
      <c r="CA8553" s="62"/>
      <c r="CB8553" s="62"/>
      <c r="CC8553" s="62"/>
      <c r="CD8553" s="62"/>
      <c r="CE8553" s="62"/>
      <c r="CF8553" s="62"/>
      <c r="CL8553" s="56" t="s">
        <v>19337</v>
      </c>
      <c r="CM8553" s="56"/>
      <c r="CN8553" s="56"/>
      <c r="CO8553" s="52"/>
      <c r="CP8553" s="52"/>
      <c r="CQ8553" s="52"/>
      <c r="CR8553" s="52"/>
      <c r="CS8553" s="52"/>
      <c r="CT8553" s="52"/>
      <c r="CU8553" s="33"/>
      <c r="CV8553" s="33"/>
    </row>
    <row r="8554" spans="74:100">
      <c r="BV8554" s="62"/>
      <c r="BW8554" s="62"/>
      <c r="BX8554" s="62"/>
      <c r="BY8554" s="62"/>
      <c r="BZ8554" s="62"/>
      <c r="CA8554" s="62"/>
      <c r="CB8554" s="62"/>
      <c r="CC8554" s="62"/>
      <c r="CD8554" s="62"/>
      <c r="CE8554" s="62"/>
      <c r="CF8554" s="62"/>
      <c r="CL8554" s="56" t="s">
        <v>5549</v>
      </c>
      <c r="CM8554" s="56" t="s">
        <v>217</v>
      </c>
      <c r="CN8554" s="56" t="s">
        <v>217</v>
      </c>
      <c r="CO8554" s="52"/>
      <c r="CP8554" s="52"/>
      <c r="CQ8554" s="52"/>
      <c r="CR8554" s="52"/>
      <c r="CS8554" s="52"/>
      <c r="CT8554" s="52"/>
      <c r="CU8554" s="33"/>
      <c r="CV8554" s="33"/>
    </row>
    <row r="8555" spans="74:100">
      <c r="BV8555" s="62"/>
      <c r="BW8555" s="62"/>
      <c r="BX8555" s="62"/>
      <c r="BY8555" s="62"/>
      <c r="BZ8555" s="62"/>
      <c r="CA8555" s="62"/>
      <c r="CB8555" s="62"/>
      <c r="CC8555" s="62"/>
      <c r="CD8555" s="62"/>
      <c r="CE8555" s="62"/>
      <c r="CF8555" s="62"/>
      <c r="CL8555" s="56" t="s">
        <v>19338</v>
      </c>
      <c r="CM8555" s="56"/>
      <c r="CN8555" s="56"/>
      <c r="CO8555" s="52"/>
      <c r="CP8555" s="52"/>
      <c r="CQ8555" s="52"/>
      <c r="CR8555" s="52"/>
      <c r="CS8555" s="52"/>
      <c r="CT8555" s="52"/>
      <c r="CU8555" s="33"/>
      <c r="CV8555" s="33"/>
    </row>
    <row r="8556" spans="74:100">
      <c r="BV8556" s="62"/>
      <c r="BW8556" s="62"/>
      <c r="BX8556" s="62"/>
      <c r="BY8556" s="62"/>
      <c r="BZ8556" s="62"/>
      <c r="CA8556" s="62"/>
      <c r="CB8556" s="62"/>
      <c r="CC8556" s="62"/>
      <c r="CD8556" s="62"/>
      <c r="CE8556" s="62"/>
      <c r="CF8556" s="62"/>
      <c r="CL8556" s="56" t="s">
        <v>5550</v>
      </c>
      <c r="CM8556" s="56" t="s">
        <v>217</v>
      </c>
      <c r="CN8556" s="56" t="s">
        <v>217</v>
      </c>
      <c r="CO8556" s="52"/>
      <c r="CP8556" s="52"/>
      <c r="CQ8556" s="52"/>
      <c r="CR8556" s="52"/>
      <c r="CS8556" s="52"/>
      <c r="CT8556" s="52"/>
      <c r="CU8556" s="33"/>
      <c r="CV8556" s="33"/>
    </row>
    <row r="8557" spans="74:100">
      <c r="BV8557" s="62"/>
      <c r="BW8557" s="62"/>
      <c r="BX8557" s="62"/>
      <c r="BY8557" s="62"/>
      <c r="BZ8557" s="62"/>
      <c r="CA8557" s="62"/>
      <c r="CB8557" s="62"/>
      <c r="CC8557" s="62"/>
      <c r="CD8557" s="62"/>
      <c r="CE8557" s="62"/>
      <c r="CF8557" s="62"/>
      <c r="CL8557" s="56" t="s">
        <v>19339</v>
      </c>
      <c r="CM8557" s="56"/>
      <c r="CN8557" s="56"/>
      <c r="CO8557" s="52"/>
      <c r="CP8557" s="52"/>
      <c r="CQ8557" s="52"/>
      <c r="CR8557" s="52"/>
      <c r="CS8557" s="52"/>
      <c r="CT8557" s="52"/>
      <c r="CU8557" s="33"/>
      <c r="CV8557" s="33"/>
    </row>
    <row r="8558" spans="74:100">
      <c r="BV8558" s="62"/>
      <c r="BW8558" s="62"/>
      <c r="BX8558" s="62"/>
      <c r="BY8558" s="62"/>
      <c r="BZ8558" s="62"/>
      <c r="CA8558" s="62"/>
      <c r="CB8558" s="62"/>
      <c r="CC8558" s="62"/>
      <c r="CD8558" s="62"/>
      <c r="CE8558" s="62"/>
      <c r="CF8558" s="62"/>
      <c r="CL8558" s="56" t="s">
        <v>28088</v>
      </c>
      <c r="CM8558" s="56" t="s">
        <v>216</v>
      </c>
      <c r="CN8558" s="56" t="s">
        <v>216</v>
      </c>
      <c r="CO8558" s="52"/>
      <c r="CP8558" s="52"/>
      <c r="CQ8558" s="52"/>
      <c r="CR8558" s="52"/>
      <c r="CS8558" s="52"/>
      <c r="CT8558" s="52"/>
      <c r="CU8558" s="33"/>
      <c r="CV8558" s="33"/>
    </row>
    <row r="8559" spans="74:100">
      <c r="BV8559" s="62"/>
      <c r="BW8559" s="62"/>
      <c r="BX8559" s="62"/>
      <c r="BY8559" s="62"/>
      <c r="BZ8559" s="62"/>
      <c r="CA8559" s="62"/>
      <c r="CB8559" s="62"/>
      <c r="CC8559" s="62"/>
      <c r="CD8559" s="62"/>
      <c r="CE8559" s="62"/>
      <c r="CF8559" s="62"/>
      <c r="CL8559" s="56" t="s">
        <v>28089</v>
      </c>
      <c r="CM8559" s="56"/>
      <c r="CN8559" s="56"/>
      <c r="CO8559" s="52"/>
      <c r="CP8559" s="52"/>
      <c r="CQ8559" s="52"/>
      <c r="CR8559" s="52"/>
      <c r="CS8559" s="52"/>
      <c r="CT8559" s="52"/>
      <c r="CU8559" s="33"/>
      <c r="CV8559" s="33"/>
    </row>
    <row r="8560" spans="74:100">
      <c r="BV8560" s="62"/>
      <c r="BW8560" s="62"/>
      <c r="BX8560" s="62"/>
      <c r="BY8560" s="62"/>
      <c r="BZ8560" s="62"/>
      <c r="CA8560" s="62"/>
      <c r="CB8560" s="62"/>
      <c r="CC8560" s="62"/>
      <c r="CD8560" s="62"/>
      <c r="CE8560" s="62"/>
      <c r="CF8560" s="62"/>
      <c r="CL8560" s="56" t="s">
        <v>2000</v>
      </c>
      <c r="CM8560" s="56" t="s">
        <v>216</v>
      </c>
      <c r="CN8560" s="56" t="s">
        <v>216</v>
      </c>
      <c r="CO8560" s="52"/>
      <c r="CP8560" s="52"/>
      <c r="CQ8560" s="52"/>
      <c r="CR8560" s="52"/>
      <c r="CS8560" s="52"/>
      <c r="CT8560" s="52"/>
      <c r="CU8560" s="33"/>
      <c r="CV8560" s="33"/>
    </row>
    <row r="8561" spans="74:100">
      <c r="BV8561" s="62"/>
      <c r="BW8561" s="62"/>
      <c r="BX8561" s="62"/>
      <c r="BY8561" s="62"/>
      <c r="BZ8561" s="62"/>
      <c r="CA8561" s="62"/>
      <c r="CB8561" s="62"/>
      <c r="CC8561" s="62"/>
      <c r="CD8561" s="62"/>
      <c r="CE8561" s="62"/>
      <c r="CF8561" s="62"/>
      <c r="CL8561" s="56" t="s">
        <v>22213</v>
      </c>
      <c r="CM8561" s="56"/>
      <c r="CN8561" s="56"/>
      <c r="CO8561" s="52"/>
      <c r="CP8561" s="52"/>
      <c r="CQ8561" s="52"/>
      <c r="CR8561" s="52"/>
      <c r="CS8561" s="52"/>
      <c r="CT8561" s="52"/>
      <c r="CU8561" s="33"/>
      <c r="CV8561" s="33"/>
    </row>
    <row r="8562" spans="74:100">
      <c r="BV8562" s="62"/>
      <c r="BW8562" s="62"/>
      <c r="BX8562" s="62"/>
      <c r="BY8562" s="62"/>
      <c r="BZ8562" s="62"/>
      <c r="CA8562" s="62"/>
      <c r="CB8562" s="62"/>
      <c r="CC8562" s="62"/>
      <c r="CD8562" s="62"/>
      <c r="CE8562" s="62"/>
      <c r="CF8562" s="62"/>
      <c r="CL8562" s="56" t="s">
        <v>2001</v>
      </c>
      <c r="CM8562" s="56" t="s">
        <v>216</v>
      </c>
      <c r="CN8562" s="56" t="s">
        <v>216</v>
      </c>
      <c r="CO8562" s="52"/>
      <c r="CP8562" s="52"/>
      <c r="CQ8562" s="52"/>
      <c r="CR8562" s="52"/>
      <c r="CS8562" s="52"/>
      <c r="CT8562" s="52"/>
      <c r="CU8562" s="33"/>
      <c r="CV8562" s="33"/>
    </row>
    <row r="8563" spans="74:100">
      <c r="BV8563" s="62"/>
      <c r="BW8563" s="62"/>
      <c r="BX8563" s="62"/>
      <c r="BY8563" s="62"/>
      <c r="BZ8563" s="62"/>
      <c r="CA8563" s="62"/>
      <c r="CB8563" s="62"/>
      <c r="CC8563" s="62"/>
      <c r="CD8563" s="62"/>
      <c r="CE8563" s="62"/>
      <c r="CF8563" s="62"/>
      <c r="CL8563" s="56" t="s">
        <v>22214</v>
      </c>
      <c r="CM8563" s="56"/>
      <c r="CN8563" s="56"/>
      <c r="CO8563" s="52"/>
      <c r="CP8563" s="52"/>
      <c r="CQ8563" s="52"/>
      <c r="CR8563" s="52"/>
      <c r="CS8563" s="52"/>
      <c r="CT8563" s="52"/>
      <c r="CU8563" s="33"/>
      <c r="CV8563" s="33"/>
    </row>
    <row r="8564" spans="74:100">
      <c r="BV8564" s="62"/>
      <c r="BW8564" s="62"/>
      <c r="BX8564" s="62"/>
      <c r="BY8564" s="62"/>
      <c r="BZ8564" s="62"/>
      <c r="CA8564" s="62"/>
      <c r="CB8564" s="62"/>
      <c r="CC8564" s="62"/>
      <c r="CD8564" s="62"/>
      <c r="CE8564" s="62"/>
      <c r="CF8564" s="62"/>
      <c r="CL8564" s="56" t="s">
        <v>5551</v>
      </c>
      <c r="CM8564" s="56" t="s">
        <v>217</v>
      </c>
      <c r="CN8564" s="56" t="s">
        <v>217</v>
      </c>
      <c r="CO8564" s="52"/>
      <c r="CP8564" s="52"/>
      <c r="CQ8564" s="52"/>
      <c r="CR8564" s="52"/>
      <c r="CS8564" s="52"/>
      <c r="CT8564" s="52"/>
      <c r="CU8564" s="33"/>
      <c r="CV8564" s="33"/>
    </row>
    <row r="8565" spans="74:100">
      <c r="BV8565" s="62"/>
      <c r="BW8565" s="62"/>
      <c r="BX8565" s="62"/>
      <c r="BY8565" s="62"/>
      <c r="BZ8565" s="62"/>
      <c r="CA8565" s="62"/>
      <c r="CB8565" s="62"/>
      <c r="CC8565" s="62"/>
      <c r="CD8565" s="62"/>
      <c r="CE8565" s="62"/>
      <c r="CF8565" s="62"/>
      <c r="CL8565" s="56" t="s">
        <v>19340</v>
      </c>
      <c r="CM8565" s="56"/>
      <c r="CN8565" s="56"/>
      <c r="CO8565" s="52"/>
      <c r="CP8565" s="52"/>
      <c r="CQ8565" s="52"/>
      <c r="CR8565" s="52"/>
      <c r="CS8565" s="52"/>
      <c r="CT8565" s="52"/>
      <c r="CU8565" s="33"/>
      <c r="CV8565" s="33"/>
    </row>
    <row r="8566" spans="74:100">
      <c r="BV8566" s="62"/>
      <c r="BW8566" s="62"/>
      <c r="BX8566" s="62"/>
      <c r="BY8566" s="62"/>
      <c r="BZ8566" s="62"/>
      <c r="CA8566" s="62"/>
      <c r="CB8566" s="62"/>
      <c r="CC8566" s="62"/>
      <c r="CD8566" s="62"/>
      <c r="CE8566" s="62"/>
      <c r="CF8566" s="62"/>
      <c r="CL8566" s="56" t="s">
        <v>2002</v>
      </c>
      <c r="CM8566" s="56" t="s">
        <v>217</v>
      </c>
      <c r="CN8566" s="56" t="s">
        <v>217</v>
      </c>
      <c r="CO8566" s="52"/>
      <c r="CP8566" s="52"/>
      <c r="CQ8566" s="52"/>
      <c r="CR8566" s="52"/>
      <c r="CS8566" s="52"/>
      <c r="CT8566" s="52"/>
      <c r="CU8566" s="33"/>
      <c r="CV8566" s="33"/>
    </row>
    <row r="8567" spans="74:100">
      <c r="BV8567" s="62"/>
      <c r="BW8567" s="62"/>
      <c r="BX8567" s="62"/>
      <c r="BY8567" s="62"/>
      <c r="BZ8567" s="62"/>
      <c r="CA8567" s="62"/>
      <c r="CB8567" s="62"/>
      <c r="CC8567" s="62"/>
      <c r="CD8567" s="62"/>
      <c r="CE8567" s="62"/>
      <c r="CF8567" s="62"/>
      <c r="CL8567" s="56" t="s">
        <v>22215</v>
      </c>
      <c r="CM8567" s="56"/>
      <c r="CN8567" s="56"/>
      <c r="CO8567" s="52"/>
      <c r="CP8567" s="52"/>
      <c r="CQ8567" s="52"/>
      <c r="CR8567" s="52"/>
      <c r="CS8567" s="52"/>
      <c r="CT8567" s="52"/>
      <c r="CU8567" s="33"/>
      <c r="CV8567" s="33"/>
    </row>
    <row r="8568" spans="74:100">
      <c r="BV8568" s="62"/>
      <c r="BW8568" s="62"/>
      <c r="BX8568" s="62"/>
      <c r="BY8568" s="62"/>
      <c r="BZ8568" s="62"/>
      <c r="CA8568" s="62"/>
      <c r="CB8568" s="62"/>
      <c r="CC8568" s="62"/>
      <c r="CD8568" s="62"/>
      <c r="CE8568" s="62"/>
      <c r="CF8568" s="62"/>
      <c r="CL8568" s="56" t="s">
        <v>28090</v>
      </c>
      <c r="CM8568" s="56" t="s">
        <v>217</v>
      </c>
      <c r="CN8568" s="56" t="s">
        <v>217</v>
      </c>
      <c r="CO8568" s="52"/>
      <c r="CP8568" s="52"/>
      <c r="CQ8568" s="52"/>
      <c r="CR8568" s="52"/>
      <c r="CS8568" s="52"/>
      <c r="CT8568" s="52"/>
      <c r="CU8568" s="33"/>
      <c r="CV8568" s="33"/>
    </row>
    <row r="8569" spans="74:100">
      <c r="BV8569" s="62"/>
      <c r="BW8569" s="62"/>
      <c r="BX8569" s="62"/>
      <c r="BY8569" s="62"/>
      <c r="BZ8569" s="62"/>
      <c r="CA8569" s="62"/>
      <c r="CB8569" s="62"/>
      <c r="CC8569" s="62"/>
      <c r="CD8569" s="62"/>
      <c r="CE8569" s="62"/>
      <c r="CF8569" s="62"/>
      <c r="CL8569" s="56" t="s">
        <v>19337</v>
      </c>
      <c r="CM8569" s="56"/>
      <c r="CN8569" s="56"/>
      <c r="CO8569" s="52"/>
      <c r="CP8569" s="52"/>
      <c r="CQ8569" s="52"/>
      <c r="CR8569" s="52"/>
      <c r="CS8569" s="52"/>
      <c r="CT8569" s="52"/>
      <c r="CU8569" s="33"/>
      <c r="CV8569" s="33"/>
    </row>
    <row r="8570" spans="74:100">
      <c r="BV8570" s="62"/>
      <c r="BW8570" s="62"/>
      <c r="BX8570" s="62"/>
      <c r="BY8570" s="62"/>
      <c r="BZ8570" s="62"/>
      <c r="CA8570" s="62"/>
      <c r="CB8570" s="62"/>
      <c r="CC8570" s="62"/>
      <c r="CD8570" s="62"/>
      <c r="CE8570" s="62"/>
      <c r="CF8570" s="62"/>
      <c r="CL8570" s="56" t="s">
        <v>5552</v>
      </c>
      <c r="CM8570" s="56" t="s">
        <v>3118</v>
      </c>
      <c r="CN8570" s="56" t="s">
        <v>3118</v>
      </c>
      <c r="CO8570" s="52"/>
      <c r="CP8570" s="52"/>
      <c r="CQ8570" s="52"/>
      <c r="CR8570" s="52"/>
      <c r="CS8570" s="52"/>
      <c r="CT8570" s="52"/>
      <c r="CU8570" s="33"/>
      <c r="CV8570" s="33"/>
    </row>
    <row r="8571" spans="74:100">
      <c r="BV8571" s="62"/>
      <c r="BW8571" s="62"/>
      <c r="BX8571" s="62"/>
      <c r="BY8571" s="62"/>
      <c r="BZ8571" s="62"/>
      <c r="CA8571" s="62"/>
      <c r="CB8571" s="62"/>
      <c r="CC8571" s="62"/>
      <c r="CD8571" s="62"/>
      <c r="CE8571" s="62"/>
      <c r="CF8571" s="62"/>
      <c r="CL8571" s="56" t="s">
        <v>19341</v>
      </c>
      <c r="CM8571" s="56"/>
      <c r="CN8571" s="56"/>
      <c r="CO8571" s="52"/>
      <c r="CP8571" s="52"/>
      <c r="CQ8571" s="52"/>
      <c r="CR8571" s="52"/>
      <c r="CS8571" s="52"/>
      <c r="CT8571" s="52"/>
      <c r="CU8571" s="33"/>
      <c r="CV8571" s="33"/>
    </row>
    <row r="8572" spans="74:100">
      <c r="BV8572" s="62"/>
      <c r="BW8572" s="62"/>
      <c r="BX8572" s="62"/>
      <c r="BY8572" s="62"/>
      <c r="BZ8572" s="62"/>
      <c r="CA8572" s="62"/>
      <c r="CB8572" s="62"/>
      <c r="CC8572" s="62"/>
      <c r="CD8572" s="62"/>
      <c r="CE8572" s="62"/>
      <c r="CF8572" s="62"/>
      <c r="CL8572" s="56" t="s">
        <v>5553</v>
      </c>
      <c r="CM8572" s="56" t="s">
        <v>215</v>
      </c>
      <c r="CN8572" s="56" t="s">
        <v>215</v>
      </c>
      <c r="CO8572" s="52"/>
      <c r="CP8572" s="52"/>
      <c r="CQ8572" s="52"/>
      <c r="CR8572" s="52"/>
      <c r="CS8572" s="52"/>
      <c r="CT8572" s="52"/>
      <c r="CU8572" s="33"/>
      <c r="CV8572" s="33"/>
    </row>
    <row r="8573" spans="74:100">
      <c r="BV8573" s="62"/>
      <c r="BW8573" s="62"/>
      <c r="BX8573" s="62"/>
      <c r="BY8573" s="62"/>
      <c r="BZ8573" s="62"/>
      <c r="CA8573" s="62"/>
      <c r="CB8573" s="62"/>
      <c r="CC8573" s="62"/>
      <c r="CD8573" s="62"/>
      <c r="CE8573" s="62"/>
      <c r="CF8573" s="62"/>
      <c r="CL8573" s="56" t="s">
        <v>22216</v>
      </c>
      <c r="CM8573" s="56"/>
      <c r="CN8573" s="56"/>
      <c r="CO8573" s="52"/>
      <c r="CP8573" s="52"/>
      <c r="CQ8573" s="52"/>
      <c r="CR8573" s="52"/>
      <c r="CS8573" s="52"/>
      <c r="CT8573" s="52"/>
      <c r="CU8573" s="33"/>
      <c r="CV8573" s="33"/>
    </row>
    <row r="8574" spans="74:100">
      <c r="BV8574" s="62"/>
      <c r="BW8574" s="62"/>
      <c r="BX8574" s="62"/>
      <c r="BY8574" s="62"/>
      <c r="BZ8574" s="62"/>
      <c r="CA8574" s="62"/>
      <c r="CB8574" s="62"/>
      <c r="CC8574" s="62"/>
      <c r="CD8574" s="62"/>
      <c r="CE8574" s="62"/>
      <c r="CF8574" s="62"/>
      <c r="CL8574" s="56" t="s">
        <v>5554</v>
      </c>
      <c r="CM8574" s="56" t="s">
        <v>3118</v>
      </c>
      <c r="CN8574" s="56" t="s">
        <v>3118</v>
      </c>
      <c r="CO8574" s="52"/>
      <c r="CP8574" s="52"/>
      <c r="CQ8574" s="52"/>
      <c r="CR8574" s="52"/>
      <c r="CS8574" s="52"/>
      <c r="CT8574" s="52"/>
      <c r="CU8574" s="33"/>
      <c r="CV8574" s="33"/>
    </row>
    <row r="8575" spans="74:100">
      <c r="BV8575" s="62"/>
      <c r="BW8575" s="62"/>
      <c r="BX8575" s="62"/>
      <c r="BY8575" s="62"/>
      <c r="BZ8575" s="62"/>
      <c r="CA8575" s="62"/>
      <c r="CB8575" s="62"/>
      <c r="CC8575" s="62"/>
      <c r="CD8575" s="62"/>
      <c r="CE8575" s="62"/>
      <c r="CF8575" s="62"/>
      <c r="CL8575" s="56" t="s">
        <v>19008</v>
      </c>
      <c r="CM8575" s="56"/>
      <c r="CN8575" s="56"/>
      <c r="CO8575" s="52"/>
      <c r="CP8575" s="52"/>
      <c r="CQ8575" s="52"/>
      <c r="CR8575" s="52"/>
      <c r="CS8575" s="52"/>
      <c r="CT8575" s="52"/>
      <c r="CU8575" s="33"/>
      <c r="CV8575" s="33"/>
    </row>
    <row r="8576" spans="74:100">
      <c r="BV8576" s="62"/>
      <c r="BW8576" s="62"/>
      <c r="BX8576" s="62"/>
      <c r="BY8576" s="62"/>
      <c r="BZ8576" s="62"/>
      <c r="CA8576" s="62"/>
      <c r="CB8576" s="62"/>
      <c r="CC8576" s="62"/>
      <c r="CD8576" s="62"/>
      <c r="CE8576" s="62"/>
      <c r="CF8576" s="62"/>
      <c r="CL8576" s="56" t="s">
        <v>2003</v>
      </c>
      <c r="CM8576" s="56" t="s">
        <v>217</v>
      </c>
      <c r="CN8576" s="56" t="s">
        <v>217</v>
      </c>
      <c r="CO8576" s="52"/>
      <c r="CP8576" s="52"/>
      <c r="CQ8576" s="52"/>
      <c r="CR8576" s="52"/>
      <c r="CS8576" s="52"/>
      <c r="CT8576" s="52"/>
      <c r="CU8576" s="33"/>
      <c r="CV8576" s="33"/>
    </row>
    <row r="8577" spans="74:100">
      <c r="BV8577" s="62"/>
      <c r="BW8577" s="62"/>
      <c r="BX8577" s="62"/>
      <c r="BY8577" s="62"/>
      <c r="BZ8577" s="62"/>
      <c r="CA8577" s="62"/>
      <c r="CB8577" s="62"/>
      <c r="CC8577" s="62"/>
      <c r="CD8577" s="62"/>
      <c r="CE8577" s="62"/>
      <c r="CF8577" s="62"/>
      <c r="CL8577" s="56" t="s">
        <v>22217</v>
      </c>
      <c r="CM8577" s="56"/>
      <c r="CN8577" s="56"/>
      <c r="CO8577" s="52"/>
      <c r="CP8577" s="52"/>
      <c r="CQ8577" s="52"/>
      <c r="CR8577" s="52"/>
      <c r="CS8577" s="52"/>
      <c r="CT8577" s="52"/>
      <c r="CU8577" s="33"/>
      <c r="CV8577" s="33"/>
    </row>
    <row r="8578" spans="74:100">
      <c r="BV8578" s="62"/>
      <c r="BW8578" s="62"/>
      <c r="BX8578" s="62"/>
      <c r="BY8578" s="62"/>
      <c r="BZ8578" s="62"/>
      <c r="CA8578" s="62"/>
      <c r="CB8578" s="62"/>
      <c r="CC8578" s="62"/>
      <c r="CD8578" s="62"/>
      <c r="CE8578" s="62"/>
      <c r="CF8578" s="62"/>
      <c r="CL8578" s="56" t="s">
        <v>5555</v>
      </c>
      <c r="CM8578" s="56" t="s">
        <v>3118</v>
      </c>
      <c r="CN8578" s="56" t="s">
        <v>3118</v>
      </c>
      <c r="CO8578" s="52"/>
      <c r="CP8578" s="52"/>
      <c r="CQ8578" s="52"/>
      <c r="CR8578" s="52"/>
      <c r="CS8578" s="52"/>
      <c r="CT8578" s="52"/>
      <c r="CU8578" s="33"/>
      <c r="CV8578" s="33"/>
    </row>
    <row r="8579" spans="74:100">
      <c r="BV8579" s="62"/>
      <c r="BW8579" s="62"/>
      <c r="BX8579" s="62"/>
      <c r="BY8579" s="62"/>
      <c r="BZ8579" s="62"/>
      <c r="CA8579" s="62"/>
      <c r="CB8579" s="62"/>
      <c r="CC8579" s="62"/>
      <c r="CD8579" s="62"/>
      <c r="CE8579" s="62"/>
      <c r="CF8579" s="62"/>
      <c r="CL8579" s="56" t="s">
        <v>19342</v>
      </c>
      <c r="CM8579" s="56"/>
      <c r="CN8579" s="56"/>
      <c r="CO8579" s="52"/>
      <c r="CP8579" s="52"/>
      <c r="CQ8579" s="52"/>
      <c r="CR8579" s="52"/>
      <c r="CS8579" s="52"/>
      <c r="CT8579" s="52"/>
      <c r="CU8579" s="33"/>
      <c r="CV8579" s="33"/>
    </row>
    <row r="8580" spans="74:100">
      <c r="BV8580" s="62"/>
      <c r="BW8580" s="62"/>
      <c r="BX8580" s="62"/>
      <c r="BY8580" s="62"/>
      <c r="BZ8580" s="62"/>
      <c r="CA8580" s="62"/>
      <c r="CB8580" s="62"/>
      <c r="CC8580" s="62"/>
      <c r="CD8580" s="62"/>
      <c r="CE8580" s="62"/>
      <c r="CF8580" s="62"/>
      <c r="CL8580" s="56" t="s">
        <v>5556</v>
      </c>
      <c r="CM8580" s="56" t="s">
        <v>217</v>
      </c>
      <c r="CN8580" s="56" t="s">
        <v>217</v>
      </c>
      <c r="CO8580" s="52"/>
      <c r="CP8580" s="52"/>
      <c r="CQ8580" s="52"/>
      <c r="CR8580" s="52"/>
      <c r="CS8580" s="52"/>
      <c r="CT8580" s="52"/>
      <c r="CU8580" s="33"/>
      <c r="CV8580" s="33"/>
    </row>
    <row r="8581" spans="74:100">
      <c r="BV8581" s="62"/>
      <c r="BW8581" s="62"/>
      <c r="BX8581" s="62"/>
      <c r="BY8581" s="62"/>
      <c r="BZ8581" s="62"/>
      <c r="CA8581" s="62"/>
      <c r="CB8581" s="62"/>
      <c r="CC8581" s="62"/>
      <c r="CD8581" s="62"/>
      <c r="CE8581" s="62"/>
      <c r="CF8581" s="62"/>
      <c r="CL8581" s="56" t="s">
        <v>19343</v>
      </c>
      <c r="CM8581" s="56"/>
      <c r="CN8581" s="56"/>
      <c r="CO8581" s="52"/>
      <c r="CP8581" s="52"/>
      <c r="CQ8581" s="52"/>
      <c r="CR8581" s="52"/>
      <c r="CS8581" s="52"/>
      <c r="CT8581" s="52"/>
      <c r="CU8581" s="33"/>
      <c r="CV8581" s="33"/>
    </row>
    <row r="8582" spans="74:100">
      <c r="BV8582" s="62"/>
      <c r="BW8582" s="62"/>
      <c r="BX8582" s="62"/>
      <c r="BY8582" s="62"/>
      <c r="BZ8582" s="62"/>
      <c r="CA8582" s="62"/>
      <c r="CB8582" s="62"/>
      <c r="CC8582" s="62"/>
      <c r="CD8582" s="62"/>
      <c r="CE8582" s="62"/>
      <c r="CF8582" s="62"/>
      <c r="CL8582" s="56" t="s">
        <v>2004</v>
      </c>
      <c r="CM8582" s="56" t="s">
        <v>216</v>
      </c>
      <c r="CN8582" s="56" t="s">
        <v>216</v>
      </c>
      <c r="CO8582" s="52"/>
      <c r="CP8582" s="52"/>
      <c r="CQ8582" s="52"/>
      <c r="CR8582" s="52"/>
      <c r="CS8582" s="52"/>
      <c r="CT8582" s="52"/>
      <c r="CU8582" s="33"/>
      <c r="CV8582" s="33"/>
    </row>
    <row r="8583" spans="74:100">
      <c r="BV8583" s="62"/>
      <c r="BW8583" s="62"/>
      <c r="BX8583" s="62"/>
      <c r="BY8583" s="62"/>
      <c r="BZ8583" s="62"/>
      <c r="CA8583" s="62"/>
      <c r="CB8583" s="62"/>
      <c r="CC8583" s="62"/>
      <c r="CD8583" s="62"/>
      <c r="CE8583" s="62"/>
      <c r="CF8583" s="62"/>
      <c r="CL8583" s="56" t="s">
        <v>22218</v>
      </c>
      <c r="CM8583" s="56"/>
      <c r="CN8583" s="56"/>
      <c r="CO8583" s="52"/>
      <c r="CP8583" s="52"/>
      <c r="CQ8583" s="52"/>
      <c r="CR8583" s="52"/>
      <c r="CS8583" s="52"/>
      <c r="CT8583" s="52"/>
      <c r="CU8583" s="33"/>
      <c r="CV8583" s="33"/>
    </row>
    <row r="8584" spans="74:100">
      <c r="BV8584" s="62"/>
      <c r="BW8584" s="62"/>
      <c r="BX8584" s="62"/>
      <c r="BY8584" s="62"/>
      <c r="BZ8584" s="62"/>
      <c r="CA8584" s="62"/>
      <c r="CB8584" s="62"/>
      <c r="CC8584" s="62"/>
      <c r="CD8584" s="62"/>
      <c r="CE8584" s="62"/>
      <c r="CF8584" s="62"/>
      <c r="CL8584" s="56" t="s">
        <v>5557</v>
      </c>
      <c r="CM8584" s="56" t="s">
        <v>3118</v>
      </c>
      <c r="CN8584" s="56" t="s">
        <v>3118</v>
      </c>
      <c r="CO8584" s="52"/>
      <c r="CP8584" s="52"/>
      <c r="CQ8584" s="52"/>
      <c r="CR8584" s="52"/>
      <c r="CS8584" s="52"/>
      <c r="CT8584" s="52"/>
      <c r="CU8584" s="33"/>
      <c r="CV8584" s="33"/>
    </row>
    <row r="8585" spans="74:100">
      <c r="BV8585" s="62"/>
      <c r="BW8585" s="62"/>
      <c r="BX8585" s="62"/>
      <c r="BY8585" s="62"/>
      <c r="BZ8585" s="62"/>
      <c r="CA8585" s="62"/>
      <c r="CB8585" s="62"/>
      <c r="CC8585" s="62"/>
      <c r="CD8585" s="62"/>
      <c r="CE8585" s="62"/>
      <c r="CF8585" s="62"/>
      <c r="CL8585" s="56" t="s">
        <v>19344</v>
      </c>
      <c r="CM8585" s="56"/>
      <c r="CN8585" s="56"/>
      <c r="CO8585" s="52"/>
      <c r="CP8585" s="52"/>
      <c r="CQ8585" s="52"/>
      <c r="CR8585" s="52"/>
      <c r="CS8585" s="52"/>
      <c r="CT8585" s="52"/>
      <c r="CU8585" s="33"/>
      <c r="CV8585" s="33"/>
    </row>
    <row r="8586" spans="74:100">
      <c r="BV8586" s="62"/>
      <c r="BW8586" s="62"/>
      <c r="BX8586" s="62"/>
      <c r="BY8586" s="62"/>
      <c r="BZ8586" s="62"/>
      <c r="CA8586" s="62"/>
      <c r="CB8586" s="62"/>
      <c r="CC8586" s="62"/>
      <c r="CD8586" s="62"/>
      <c r="CE8586" s="62"/>
      <c r="CF8586" s="62"/>
      <c r="CL8586" s="56" t="s">
        <v>2005</v>
      </c>
      <c r="CM8586" s="56" t="s">
        <v>213</v>
      </c>
      <c r="CN8586" s="56" t="s">
        <v>213</v>
      </c>
      <c r="CO8586" s="52"/>
      <c r="CP8586" s="52"/>
      <c r="CQ8586" s="52"/>
      <c r="CR8586" s="52"/>
      <c r="CS8586" s="52"/>
      <c r="CT8586" s="52"/>
      <c r="CU8586" s="33"/>
      <c r="CV8586" s="33"/>
    </row>
    <row r="8587" spans="74:100">
      <c r="BV8587" s="62"/>
      <c r="BW8587" s="62"/>
      <c r="BX8587" s="62"/>
      <c r="BY8587" s="62"/>
      <c r="BZ8587" s="62"/>
      <c r="CA8587" s="62"/>
      <c r="CB8587" s="62"/>
      <c r="CC8587" s="62"/>
      <c r="CD8587" s="62"/>
      <c r="CE8587" s="62"/>
      <c r="CF8587" s="62"/>
      <c r="CL8587" s="56" t="s">
        <v>22219</v>
      </c>
      <c r="CM8587" s="56"/>
      <c r="CN8587" s="56"/>
      <c r="CO8587" s="52"/>
      <c r="CP8587" s="52"/>
      <c r="CQ8587" s="52"/>
      <c r="CR8587" s="52"/>
      <c r="CS8587" s="52"/>
      <c r="CT8587" s="52"/>
      <c r="CU8587" s="33"/>
      <c r="CV8587" s="33"/>
    </row>
    <row r="8588" spans="74:100">
      <c r="BV8588" s="62"/>
      <c r="BW8588" s="62"/>
      <c r="BX8588" s="62"/>
      <c r="BY8588" s="62"/>
      <c r="BZ8588" s="62"/>
      <c r="CA8588" s="62"/>
      <c r="CB8588" s="62"/>
      <c r="CC8588" s="62"/>
      <c r="CD8588" s="62"/>
      <c r="CE8588" s="62"/>
      <c r="CF8588" s="62"/>
      <c r="CL8588" s="56" t="s">
        <v>2006</v>
      </c>
      <c r="CM8588" s="56" t="s">
        <v>213</v>
      </c>
      <c r="CN8588" s="56" t="s">
        <v>213</v>
      </c>
      <c r="CO8588" s="52"/>
      <c r="CP8588" s="52"/>
      <c r="CQ8588" s="52"/>
      <c r="CR8588" s="52"/>
      <c r="CS8588" s="52"/>
      <c r="CT8588" s="52"/>
      <c r="CU8588" s="33"/>
      <c r="CV8588" s="33"/>
    </row>
    <row r="8589" spans="74:100">
      <c r="BV8589" s="62"/>
      <c r="BW8589" s="62"/>
      <c r="BX8589" s="62"/>
      <c r="BY8589" s="62"/>
      <c r="BZ8589" s="62"/>
      <c r="CA8589" s="62"/>
      <c r="CB8589" s="62"/>
      <c r="CC8589" s="62"/>
      <c r="CD8589" s="62"/>
      <c r="CE8589" s="62"/>
      <c r="CF8589" s="62"/>
      <c r="CL8589" s="56" t="s">
        <v>22220</v>
      </c>
      <c r="CM8589" s="56"/>
      <c r="CN8589" s="56"/>
      <c r="CO8589" s="52"/>
      <c r="CP8589" s="52"/>
      <c r="CQ8589" s="52"/>
      <c r="CR8589" s="52"/>
      <c r="CS8589" s="52"/>
      <c r="CT8589" s="52"/>
      <c r="CU8589" s="33"/>
      <c r="CV8589" s="33"/>
    </row>
    <row r="8590" spans="74:100">
      <c r="BV8590" s="62"/>
      <c r="BW8590" s="62"/>
      <c r="BX8590" s="62"/>
      <c r="BY8590" s="62"/>
      <c r="BZ8590" s="62"/>
      <c r="CA8590" s="62"/>
      <c r="CB8590" s="62"/>
      <c r="CC8590" s="62"/>
      <c r="CD8590" s="62"/>
      <c r="CE8590" s="62"/>
      <c r="CF8590" s="62"/>
      <c r="CL8590" s="56" t="s">
        <v>5558</v>
      </c>
      <c r="CM8590" s="56" t="s">
        <v>215</v>
      </c>
      <c r="CN8590" s="56" t="s">
        <v>215</v>
      </c>
      <c r="CO8590" s="52"/>
      <c r="CP8590" s="52"/>
      <c r="CQ8590" s="52"/>
      <c r="CR8590" s="52"/>
      <c r="CS8590" s="52"/>
      <c r="CT8590" s="52"/>
      <c r="CU8590" s="33"/>
      <c r="CV8590" s="33"/>
    </row>
    <row r="8591" spans="74:100">
      <c r="BV8591" s="62"/>
      <c r="BW8591" s="62"/>
      <c r="BX8591" s="62"/>
      <c r="BY8591" s="62"/>
      <c r="BZ8591" s="62"/>
      <c r="CA8591" s="62"/>
      <c r="CB8591" s="62"/>
      <c r="CC8591" s="62"/>
      <c r="CD8591" s="62"/>
      <c r="CE8591" s="62"/>
      <c r="CF8591" s="62"/>
      <c r="CL8591" s="56" t="s">
        <v>22221</v>
      </c>
      <c r="CM8591" s="56"/>
      <c r="CN8591" s="56"/>
      <c r="CO8591" s="52"/>
      <c r="CP8591" s="52"/>
      <c r="CQ8591" s="52"/>
      <c r="CR8591" s="52"/>
      <c r="CS8591" s="52"/>
      <c r="CT8591" s="52"/>
      <c r="CU8591" s="33"/>
      <c r="CV8591" s="33"/>
    </row>
    <row r="8592" spans="74:100">
      <c r="BV8592" s="62"/>
      <c r="BW8592" s="62"/>
      <c r="BX8592" s="62"/>
      <c r="BY8592" s="62"/>
      <c r="BZ8592" s="62"/>
      <c r="CA8592" s="62"/>
      <c r="CB8592" s="62"/>
      <c r="CC8592" s="62"/>
      <c r="CD8592" s="62"/>
      <c r="CE8592" s="62"/>
      <c r="CF8592" s="62"/>
      <c r="CL8592" s="56" t="s">
        <v>5559</v>
      </c>
      <c r="CM8592" s="56" t="s">
        <v>3118</v>
      </c>
      <c r="CN8592" s="56" t="s">
        <v>3118</v>
      </c>
      <c r="CO8592" s="52"/>
      <c r="CP8592" s="52"/>
      <c r="CQ8592" s="52"/>
      <c r="CR8592" s="52"/>
      <c r="CS8592" s="52"/>
      <c r="CT8592" s="52"/>
      <c r="CU8592" s="33"/>
      <c r="CV8592" s="33"/>
    </row>
    <row r="8593" spans="74:100">
      <c r="BV8593" s="62"/>
      <c r="BW8593" s="62"/>
      <c r="BX8593" s="62"/>
      <c r="BY8593" s="62"/>
      <c r="BZ8593" s="62"/>
      <c r="CA8593" s="62"/>
      <c r="CB8593" s="62"/>
      <c r="CC8593" s="62"/>
      <c r="CD8593" s="62"/>
      <c r="CE8593" s="62"/>
      <c r="CF8593" s="62"/>
      <c r="CL8593" s="56" t="s">
        <v>19345</v>
      </c>
      <c r="CM8593" s="56"/>
      <c r="CN8593" s="56"/>
      <c r="CO8593" s="52"/>
      <c r="CP8593" s="52"/>
      <c r="CQ8593" s="52"/>
      <c r="CR8593" s="52"/>
      <c r="CS8593" s="52"/>
      <c r="CT8593" s="52"/>
      <c r="CU8593" s="33"/>
      <c r="CV8593" s="33"/>
    </row>
    <row r="8594" spans="74:100">
      <c r="BV8594" s="62"/>
      <c r="BW8594" s="62"/>
      <c r="BX8594" s="62"/>
      <c r="BY8594" s="62"/>
      <c r="BZ8594" s="62"/>
      <c r="CA8594" s="62"/>
      <c r="CB8594" s="62"/>
      <c r="CC8594" s="62"/>
      <c r="CD8594" s="62"/>
      <c r="CE8594" s="62"/>
      <c r="CF8594" s="62"/>
      <c r="CL8594" s="56" t="s">
        <v>5560</v>
      </c>
      <c r="CM8594" s="56" t="s">
        <v>215</v>
      </c>
      <c r="CN8594" s="56" t="s">
        <v>215</v>
      </c>
      <c r="CO8594" s="52"/>
      <c r="CP8594" s="52"/>
      <c r="CQ8594" s="52"/>
      <c r="CR8594" s="52"/>
      <c r="CS8594" s="52"/>
      <c r="CT8594" s="52"/>
      <c r="CU8594" s="33"/>
      <c r="CV8594" s="33"/>
    </row>
    <row r="8595" spans="74:100">
      <c r="BV8595" s="62"/>
      <c r="BW8595" s="62"/>
      <c r="BX8595" s="62"/>
      <c r="BY8595" s="62"/>
      <c r="BZ8595" s="62"/>
      <c r="CA8595" s="62"/>
      <c r="CB8595" s="62"/>
      <c r="CC8595" s="62"/>
      <c r="CD8595" s="62"/>
      <c r="CE8595" s="62"/>
      <c r="CF8595" s="62"/>
      <c r="CL8595" s="56" t="s">
        <v>22222</v>
      </c>
      <c r="CM8595" s="56"/>
      <c r="CN8595" s="56"/>
      <c r="CO8595" s="52"/>
      <c r="CP8595" s="52"/>
      <c r="CQ8595" s="52"/>
      <c r="CR8595" s="52"/>
      <c r="CS8595" s="52"/>
      <c r="CT8595" s="52"/>
      <c r="CU8595" s="33"/>
      <c r="CV8595" s="33"/>
    </row>
    <row r="8596" spans="74:100">
      <c r="BV8596" s="62"/>
      <c r="BW8596" s="62"/>
      <c r="BX8596" s="62"/>
      <c r="BY8596" s="62"/>
      <c r="BZ8596" s="62"/>
      <c r="CA8596" s="62"/>
      <c r="CB8596" s="62"/>
      <c r="CC8596" s="62"/>
      <c r="CD8596" s="62"/>
      <c r="CE8596" s="62"/>
      <c r="CF8596" s="62"/>
      <c r="CL8596" s="56" t="s">
        <v>5561</v>
      </c>
      <c r="CM8596" s="56" t="s">
        <v>215</v>
      </c>
      <c r="CN8596" s="56" t="s">
        <v>215</v>
      </c>
      <c r="CO8596" s="52"/>
      <c r="CP8596" s="52"/>
      <c r="CQ8596" s="52"/>
      <c r="CR8596" s="52"/>
      <c r="CS8596" s="52"/>
      <c r="CT8596" s="52"/>
      <c r="CU8596" s="33"/>
      <c r="CV8596" s="33"/>
    </row>
    <row r="8597" spans="74:100">
      <c r="BV8597" s="62"/>
      <c r="BW8597" s="62"/>
      <c r="BX8597" s="62"/>
      <c r="BY8597" s="62"/>
      <c r="BZ8597" s="62"/>
      <c r="CA8597" s="62"/>
      <c r="CB8597" s="62"/>
      <c r="CC8597" s="62"/>
      <c r="CD8597" s="62"/>
      <c r="CE8597" s="62"/>
      <c r="CF8597" s="62"/>
      <c r="CL8597" s="56" t="s">
        <v>22223</v>
      </c>
      <c r="CM8597" s="56"/>
      <c r="CN8597" s="56"/>
      <c r="CO8597" s="52"/>
      <c r="CP8597" s="52"/>
      <c r="CQ8597" s="52"/>
      <c r="CR8597" s="52"/>
      <c r="CS8597" s="52"/>
      <c r="CT8597" s="52"/>
      <c r="CU8597" s="33"/>
      <c r="CV8597" s="33"/>
    </row>
    <row r="8598" spans="74:100">
      <c r="BV8598" s="62"/>
      <c r="BW8598" s="62"/>
      <c r="BX8598" s="62"/>
      <c r="BY8598" s="62"/>
      <c r="BZ8598" s="62"/>
      <c r="CA8598" s="62"/>
      <c r="CB8598" s="62"/>
      <c r="CC8598" s="62"/>
      <c r="CD8598" s="62"/>
      <c r="CE8598" s="62"/>
      <c r="CF8598" s="62"/>
      <c r="CL8598" s="56" t="s">
        <v>28091</v>
      </c>
      <c r="CM8598" s="56" t="s">
        <v>217</v>
      </c>
      <c r="CN8598" s="56" t="s">
        <v>217</v>
      </c>
      <c r="CO8598" s="52"/>
      <c r="CP8598" s="52"/>
      <c r="CQ8598" s="52"/>
      <c r="CR8598" s="52"/>
      <c r="CS8598" s="52"/>
      <c r="CT8598" s="52"/>
      <c r="CU8598" s="33"/>
      <c r="CV8598" s="33"/>
    </row>
    <row r="8599" spans="74:100">
      <c r="BV8599" s="62"/>
      <c r="BW8599" s="62"/>
      <c r="BX8599" s="62"/>
      <c r="BY8599" s="62"/>
      <c r="BZ8599" s="62"/>
      <c r="CA8599" s="62"/>
      <c r="CB8599" s="62"/>
      <c r="CC8599" s="62"/>
      <c r="CD8599" s="62"/>
      <c r="CE8599" s="62"/>
      <c r="CF8599" s="62"/>
      <c r="CL8599" s="56" t="s">
        <v>19345</v>
      </c>
      <c r="CM8599" s="56"/>
      <c r="CN8599" s="56"/>
      <c r="CO8599" s="52"/>
      <c r="CP8599" s="52"/>
      <c r="CQ8599" s="52"/>
      <c r="CR8599" s="52"/>
      <c r="CS8599" s="52"/>
      <c r="CT8599" s="52"/>
      <c r="CU8599" s="33"/>
      <c r="CV8599" s="33"/>
    </row>
    <row r="8600" spans="74:100">
      <c r="BV8600" s="62"/>
      <c r="BW8600" s="62"/>
      <c r="BX8600" s="62"/>
      <c r="BY8600" s="62"/>
      <c r="BZ8600" s="62"/>
      <c r="CA8600" s="62"/>
      <c r="CB8600" s="62"/>
      <c r="CC8600" s="62"/>
      <c r="CD8600" s="62"/>
      <c r="CE8600" s="62"/>
      <c r="CF8600" s="62"/>
      <c r="CL8600" s="56" t="s">
        <v>5562</v>
      </c>
      <c r="CM8600" s="56" t="s">
        <v>3118</v>
      </c>
      <c r="CN8600" s="56" t="s">
        <v>3118</v>
      </c>
      <c r="CO8600" s="52"/>
      <c r="CP8600" s="52"/>
      <c r="CQ8600" s="52"/>
      <c r="CR8600" s="52"/>
      <c r="CS8600" s="52"/>
      <c r="CT8600" s="52"/>
      <c r="CU8600" s="33"/>
      <c r="CV8600" s="33"/>
    </row>
    <row r="8601" spans="74:100">
      <c r="BV8601" s="62"/>
      <c r="BW8601" s="62"/>
      <c r="BX8601" s="62"/>
      <c r="BY8601" s="62"/>
      <c r="BZ8601" s="62"/>
      <c r="CA8601" s="62"/>
      <c r="CB8601" s="62"/>
      <c r="CC8601" s="62"/>
      <c r="CD8601" s="62"/>
      <c r="CE8601" s="62"/>
      <c r="CF8601" s="62"/>
      <c r="CL8601" s="56" t="s">
        <v>19346</v>
      </c>
      <c r="CM8601" s="56"/>
      <c r="CN8601" s="56"/>
      <c r="CO8601" s="52"/>
      <c r="CP8601" s="52"/>
      <c r="CQ8601" s="52"/>
      <c r="CR8601" s="52"/>
      <c r="CS8601" s="52"/>
      <c r="CT8601" s="52"/>
      <c r="CU8601" s="33"/>
      <c r="CV8601" s="33"/>
    </row>
    <row r="8602" spans="74:100">
      <c r="BV8602" s="62"/>
      <c r="BW8602" s="62"/>
      <c r="BX8602" s="62"/>
      <c r="BY8602" s="62"/>
      <c r="BZ8602" s="62"/>
      <c r="CA8602" s="62"/>
      <c r="CB8602" s="62"/>
      <c r="CC8602" s="62"/>
      <c r="CD8602" s="62"/>
      <c r="CE8602" s="62"/>
      <c r="CF8602" s="62"/>
      <c r="CL8602" s="56" t="s">
        <v>2008</v>
      </c>
      <c r="CM8602" s="56" t="s">
        <v>216</v>
      </c>
      <c r="CN8602" s="56" t="s">
        <v>216</v>
      </c>
      <c r="CO8602" s="52"/>
      <c r="CP8602" s="52"/>
      <c r="CQ8602" s="52"/>
      <c r="CR8602" s="52"/>
      <c r="CS8602" s="52"/>
      <c r="CT8602" s="52"/>
      <c r="CU8602" s="33"/>
      <c r="CV8602" s="33"/>
    </row>
    <row r="8603" spans="74:100">
      <c r="BV8603" s="62"/>
      <c r="BW8603" s="62"/>
      <c r="BX8603" s="62"/>
      <c r="BY8603" s="62"/>
      <c r="BZ8603" s="62"/>
      <c r="CA8603" s="62"/>
      <c r="CB8603" s="62"/>
      <c r="CC8603" s="62"/>
      <c r="CD8603" s="62"/>
      <c r="CE8603" s="62"/>
      <c r="CF8603" s="62"/>
      <c r="CL8603" s="56" t="s">
        <v>22224</v>
      </c>
      <c r="CM8603" s="56"/>
      <c r="CN8603" s="56"/>
      <c r="CO8603" s="52"/>
      <c r="CP8603" s="52"/>
      <c r="CQ8603" s="52"/>
      <c r="CR8603" s="52"/>
      <c r="CS8603" s="52"/>
      <c r="CT8603" s="52"/>
      <c r="CU8603" s="33"/>
      <c r="CV8603" s="33"/>
    </row>
    <row r="8604" spans="74:100">
      <c r="BV8604" s="62"/>
      <c r="BW8604" s="62"/>
      <c r="BX8604" s="62"/>
      <c r="BY8604" s="62"/>
      <c r="BZ8604" s="62"/>
      <c r="CA8604" s="62"/>
      <c r="CB8604" s="62"/>
      <c r="CC8604" s="62"/>
      <c r="CD8604" s="62"/>
      <c r="CE8604" s="62"/>
      <c r="CF8604" s="62"/>
      <c r="CL8604" s="56" t="s">
        <v>5563</v>
      </c>
      <c r="CM8604" s="56" t="s">
        <v>217</v>
      </c>
      <c r="CN8604" s="56" t="s">
        <v>217</v>
      </c>
      <c r="CO8604" s="52"/>
      <c r="CP8604" s="52"/>
      <c r="CQ8604" s="52"/>
      <c r="CR8604" s="52"/>
      <c r="CS8604" s="52"/>
      <c r="CT8604" s="52"/>
      <c r="CU8604" s="33"/>
      <c r="CV8604" s="33"/>
    </row>
    <row r="8605" spans="74:100">
      <c r="BV8605" s="62"/>
      <c r="BW8605" s="62"/>
      <c r="BX8605" s="62"/>
      <c r="BY8605" s="62"/>
      <c r="BZ8605" s="62"/>
      <c r="CA8605" s="62"/>
      <c r="CB8605" s="62"/>
      <c r="CC8605" s="62"/>
      <c r="CD8605" s="62"/>
      <c r="CE8605" s="62"/>
      <c r="CF8605" s="62"/>
      <c r="CL8605" s="56" t="s">
        <v>19347</v>
      </c>
      <c r="CM8605" s="56"/>
      <c r="CN8605" s="56"/>
      <c r="CO8605" s="52"/>
      <c r="CP8605" s="52"/>
      <c r="CQ8605" s="52"/>
      <c r="CR8605" s="52"/>
      <c r="CS8605" s="52"/>
      <c r="CT8605" s="52"/>
      <c r="CU8605" s="33"/>
      <c r="CV8605" s="33"/>
    </row>
    <row r="8606" spans="74:100">
      <c r="BV8606" s="62"/>
      <c r="BW8606" s="62"/>
      <c r="BX8606" s="62"/>
      <c r="BY8606" s="62"/>
      <c r="BZ8606" s="62"/>
      <c r="CA8606" s="62"/>
      <c r="CB8606" s="62"/>
      <c r="CC8606" s="62"/>
      <c r="CD8606" s="62"/>
      <c r="CE8606" s="62"/>
      <c r="CF8606" s="62"/>
      <c r="CL8606" s="56" t="s">
        <v>2009</v>
      </c>
      <c r="CM8606" s="56" t="s">
        <v>216</v>
      </c>
      <c r="CN8606" s="56" t="s">
        <v>216</v>
      </c>
      <c r="CO8606" s="52"/>
      <c r="CP8606" s="52"/>
      <c r="CQ8606" s="52"/>
      <c r="CR8606" s="52"/>
      <c r="CS8606" s="52"/>
      <c r="CT8606" s="52"/>
      <c r="CU8606" s="33"/>
      <c r="CV8606" s="33"/>
    </row>
    <row r="8607" spans="74:100">
      <c r="BV8607" s="62"/>
      <c r="BW8607" s="62"/>
      <c r="BX8607" s="62"/>
      <c r="BY8607" s="62"/>
      <c r="BZ8607" s="62"/>
      <c r="CA8607" s="62"/>
      <c r="CB8607" s="62"/>
      <c r="CC8607" s="62"/>
      <c r="CD8607" s="62"/>
      <c r="CE8607" s="62"/>
      <c r="CF8607" s="62"/>
      <c r="CL8607" s="56" t="s">
        <v>22225</v>
      </c>
      <c r="CM8607" s="56"/>
      <c r="CN8607" s="56"/>
      <c r="CO8607" s="52"/>
      <c r="CP8607" s="52"/>
      <c r="CQ8607" s="52"/>
      <c r="CR8607" s="52"/>
      <c r="CS8607" s="52"/>
      <c r="CT8607" s="52"/>
      <c r="CU8607" s="33"/>
      <c r="CV8607" s="33"/>
    </row>
    <row r="8608" spans="74:100">
      <c r="BV8608" s="62"/>
      <c r="BW8608" s="62"/>
      <c r="BX8608" s="62"/>
      <c r="BY8608" s="62"/>
      <c r="BZ8608" s="62"/>
      <c r="CA8608" s="62"/>
      <c r="CB8608" s="62"/>
      <c r="CC8608" s="62"/>
      <c r="CD8608" s="62"/>
      <c r="CE8608" s="62"/>
      <c r="CF8608" s="62"/>
      <c r="CL8608" s="56" t="s">
        <v>5564</v>
      </c>
      <c r="CM8608" s="56" t="s">
        <v>3118</v>
      </c>
      <c r="CN8608" s="56" t="s">
        <v>3118</v>
      </c>
      <c r="CO8608" s="52"/>
      <c r="CP8608" s="52"/>
      <c r="CQ8608" s="52"/>
      <c r="CR8608" s="52"/>
      <c r="CS8608" s="52"/>
      <c r="CT8608" s="52"/>
      <c r="CU8608" s="33"/>
      <c r="CV8608" s="33"/>
    </row>
    <row r="8609" spans="74:100">
      <c r="BV8609" s="62"/>
      <c r="BW8609" s="62"/>
      <c r="BX8609" s="62"/>
      <c r="BY8609" s="62"/>
      <c r="BZ8609" s="62"/>
      <c r="CA8609" s="62"/>
      <c r="CB8609" s="62"/>
      <c r="CC8609" s="62"/>
      <c r="CD8609" s="62"/>
      <c r="CE8609" s="62"/>
      <c r="CF8609" s="62"/>
      <c r="CL8609" s="56" t="s">
        <v>19348</v>
      </c>
      <c r="CM8609" s="56"/>
      <c r="CN8609" s="56"/>
      <c r="CO8609" s="52"/>
      <c r="CP8609" s="52"/>
      <c r="CQ8609" s="52"/>
      <c r="CR8609" s="52"/>
      <c r="CS8609" s="52"/>
      <c r="CT8609" s="52"/>
      <c r="CU8609" s="33"/>
      <c r="CV8609" s="33"/>
    </row>
    <row r="8610" spans="74:100">
      <c r="BV8610" s="62"/>
      <c r="BW8610" s="62"/>
      <c r="BX8610" s="62"/>
      <c r="BY8610" s="62"/>
      <c r="BZ8610" s="62"/>
      <c r="CA8610" s="62"/>
      <c r="CB8610" s="62"/>
      <c r="CC8610" s="62"/>
      <c r="CD8610" s="62"/>
      <c r="CE8610" s="62"/>
      <c r="CF8610" s="62"/>
      <c r="CL8610" s="56" t="s">
        <v>2010</v>
      </c>
      <c r="CM8610" s="56" t="s">
        <v>214</v>
      </c>
      <c r="CN8610" s="56" t="s">
        <v>214</v>
      </c>
      <c r="CO8610" s="52"/>
      <c r="CP8610" s="52"/>
      <c r="CQ8610" s="52"/>
      <c r="CR8610" s="52"/>
      <c r="CS8610" s="52"/>
      <c r="CT8610" s="52"/>
      <c r="CU8610" s="33"/>
      <c r="CV8610" s="33"/>
    </row>
    <row r="8611" spans="74:100">
      <c r="BV8611" s="62"/>
      <c r="BW8611" s="62"/>
      <c r="BX8611" s="62"/>
      <c r="BY8611" s="62"/>
      <c r="BZ8611" s="62"/>
      <c r="CA8611" s="62"/>
      <c r="CB8611" s="62"/>
      <c r="CC8611" s="62"/>
      <c r="CD8611" s="62"/>
      <c r="CE8611" s="62"/>
      <c r="CF8611" s="62"/>
      <c r="CL8611" s="56" t="s">
        <v>22226</v>
      </c>
      <c r="CM8611" s="56"/>
      <c r="CN8611" s="56"/>
      <c r="CO8611" s="52"/>
      <c r="CP8611" s="52"/>
      <c r="CQ8611" s="52"/>
      <c r="CR8611" s="52"/>
      <c r="CS8611" s="52"/>
      <c r="CT8611" s="52"/>
      <c r="CU8611" s="33"/>
      <c r="CV8611" s="33"/>
    </row>
    <row r="8612" spans="74:100">
      <c r="BV8612" s="62"/>
      <c r="BW8612" s="62"/>
      <c r="BX8612" s="62"/>
      <c r="BY8612" s="62"/>
      <c r="BZ8612" s="62"/>
      <c r="CA8612" s="62"/>
      <c r="CB8612" s="62"/>
      <c r="CC8612" s="62"/>
      <c r="CD8612" s="62"/>
      <c r="CE8612" s="62"/>
      <c r="CF8612" s="62"/>
      <c r="CL8612" s="56" t="s">
        <v>28092</v>
      </c>
      <c r="CM8612" s="56" t="s">
        <v>217</v>
      </c>
      <c r="CN8612" s="56" t="s">
        <v>217</v>
      </c>
      <c r="CO8612" s="52"/>
      <c r="CP8612" s="52"/>
      <c r="CQ8612" s="52"/>
      <c r="CR8612" s="52"/>
      <c r="CS8612" s="52"/>
      <c r="CT8612" s="52"/>
      <c r="CU8612" s="33"/>
      <c r="CV8612" s="33"/>
    </row>
    <row r="8613" spans="74:100">
      <c r="BV8613" s="62"/>
      <c r="BW8613" s="62"/>
      <c r="BX8613" s="62"/>
      <c r="BY8613" s="62"/>
      <c r="BZ8613" s="62"/>
      <c r="CA8613" s="62"/>
      <c r="CB8613" s="62"/>
      <c r="CC8613" s="62"/>
      <c r="CD8613" s="62"/>
      <c r="CE8613" s="62"/>
      <c r="CF8613" s="62"/>
      <c r="CL8613" s="56" t="s">
        <v>28093</v>
      </c>
      <c r="CM8613" s="56"/>
      <c r="CN8613" s="56"/>
      <c r="CO8613" s="52"/>
      <c r="CP8613" s="52"/>
      <c r="CQ8613" s="52"/>
      <c r="CR8613" s="52"/>
      <c r="CS8613" s="52"/>
      <c r="CT8613" s="52"/>
      <c r="CU8613" s="33"/>
      <c r="CV8613" s="33"/>
    </row>
    <row r="8614" spans="74:100">
      <c r="BV8614" s="62"/>
      <c r="BW8614" s="62"/>
      <c r="BX8614" s="62"/>
      <c r="BY8614" s="62"/>
      <c r="BZ8614" s="62"/>
      <c r="CA8614" s="62"/>
      <c r="CB8614" s="62"/>
      <c r="CC8614" s="62"/>
      <c r="CD8614" s="62"/>
      <c r="CE8614" s="62"/>
      <c r="CF8614" s="62"/>
      <c r="CL8614" s="56" t="s">
        <v>2011</v>
      </c>
      <c r="CM8614" s="56" t="s">
        <v>216</v>
      </c>
      <c r="CN8614" s="56" t="s">
        <v>216</v>
      </c>
      <c r="CO8614" s="52"/>
      <c r="CP8614" s="52"/>
      <c r="CQ8614" s="52"/>
      <c r="CR8614" s="52"/>
      <c r="CS8614" s="52"/>
      <c r="CT8614" s="52"/>
      <c r="CU8614" s="33"/>
      <c r="CV8614" s="33"/>
    </row>
    <row r="8615" spans="74:100">
      <c r="BV8615" s="62"/>
      <c r="BW8615" s="62"/>
      <c r="BX8615" s="62"/>
      <c r="BY8615" s="62"/>
      <c r="BZ8615" s="62"/>
      <c r="CA8615" s="62"/>
      <c r="CB8615" s="62"/>
      <c r="CC8615" s="62"/>
      <c r="CD8615" s="62"/>
      <c r="CE8615" s="62"/>
      <c r="CF8615" s="62"/>
      <c r="CL8615" s="56" t="s">
        <v>22227</v>
      </c>
      <c r="CM8615" s="56"/>
      <c r="CN8615" s="56"/>
      <c r="CO8615" s="52"/>
      <c r="CP8615" s="52"/>
      <c r="CQ8615" s="52"/>
      <c r="CR8615" s="52"/>
      <c r="CS8615" s="52"/>
      <c r="CT8615" s="52"/>
      <c r="CU8615" s="33"/>
      <c r="CV8615" s="33"/>
    </row>
    <row r="8616" spans="74:100">
      <c r="BV8616" s="62"/>
      <c r="BW8616" s="62"/>
      <c r="BX8616" s="62"/>
      <c r="BY8616" s="62"/>
      <c r="BZ8616" s="62"/>
      <c r="CA8616" s="62"/>
      <c r="CB8616" s="62"/>
      <c r="CC8616" s="62"/>
      <c r="CD8616" s="62"/>
      <c r="CE8616" s="62"/>
      <c r="CF8616" s="62"/>
      <c r="CL8616" s="56" t="s">
        <v>5565</v>
      </c>
      <c r="CM8616" s="56" t="s">
        <v>217</v>
      </c>
      <c r="CN8616" s="56" t="s">
        <v>217</v>
      </c>
      <c r="CO8616" s="52"/>
      <c r="CP8616" s="52"/>
      <c r="CQ8616" s="52"/>
      <c r="CR8616" s="52"/>
      <c r="CS8616" s="52"/>
      <c r="CT8616" s="52"/>
      <c r="CU8616" s="33"/>
      <c r="CV8616" s="33"/>
    </row>
    <row r="8617" spans="74:100">
      <c r="BV8617" s="62"/>
      <c r="BW8617" s="62"/>
      <c r="BX8617" s="62"/>
      <c r="BY8617" s="62"/>
      <c r="BZ8617" s="62"/>
      <c r="CA8617" s="62"/>
      <c r="CB8617" s="62"/>
      <c r="CC8617" s="62"/>
      <c r="CD8617" s="62"/>
      <c r="CE8617" s="62"/>
      <c r="CF8617" s="62"/>
      <c r="CL8617" s="56" t="s">
        <v>19349</v>
      </c>
      <c r="CM8617" s="56"/>
      <c r="CN8617" s="56"/>
      <c r="CO8617" s="52"/>
      <c r="CP8617" s="52"/>
      <c r="CQ8617" s="52"/>
      <c r="CR8617" s="52"/>
      <c r="CS8617" s="52"/>
      <c r="CT8617" s="52"/>
      <c r="CU8617" s="33"/>
      <c r="CV8617" s="33"/>
    </row>
    <row r="8618" spans="74:100">
      <c r="BV8618" s="62"/>
      <c r="BW8618" s="62"/>
      <c r="BX8618" s="62"/>
      <c r="BY8618" s="62"/>
      <c r="BZ8618" s="62"/>
      <c r="CA8618" s="62"/>
      <c r="CB8618" s="62"/>
      <c r="CC8618" s="62"/>
      <c r="CD8618" s="62"/>
      <c r="CE8618" s="62"/>
      <c r="CF8618" s="62"/>
      <c r="CL8618" s="56" t="s">
        <v>22228</v>
      </c>
      <c r="CM8618" s="56" t="s">
        <v>214</v>
      </c>
      <c r="CN8618" s="56" t="s">
        <v>214</v>
      </c>
      <c r="CO8618" s="52"/>
      <c r="CP8618" s="52"/>
      <c r="CQ8618" s="52"/>
      <c r="CR8618" s="52"/>
      <c r="CS8618" s="52"/>
      <c r="CT8618" s="52"/>
      <c r="CU8618" s="33"/>
      <c r="CV8618" s="33"/>
    </row>
    <row r="8619" spans="74:100">
      <c r="BV8619" s="62"/>
      <c r="BW8619" s="62"/>
      <c r="BX8619" s="62"/>
      <c r="BY8619" s="62"/>
      <c r="BZ8619" s="62"/>
      <c r="CA8619" s="62"/>
      <c r="CB8619" s="62"/>
      <c r="CC8619" s="62"/>
      <c r="CD8619" s="62"/>
      <c r="CE8619" s="62"/>
      <c r="CF8619" s="62"/>
      <c r="CL8619" s="56" t="s">
        <v>22229</v>
      </c>
      <c r="CM8619" s="56"/>
      <c r="CN8619" s="56"/>
      <c r="CO8619" s="52"/>
      <c r="CP8619" s="52"/>
      <c r="CQ8619" s="52"/>
      <c r="CR8619" s="52"/>
      <c r="CS8619" s="52"/>
      <c r="CT8619" s="52"/>
      <c r="CU8619" s="33"/>
      <c r="CV8619" s="33"/>
    </row>
    <row r="8620" spans="74:100">
      <c r="BV8620" s="62"/>
      <c r="BW8620" s="62"/>
      <c r="BX8620" s="62"/>
      <c r="BY8620" s="62"/>
      <c r="BZ8620" s="62"/>
      <c r="CA8620" s="62"/>
      <c r="CB8620" s="62"/>
      <c r="CC8620" s="62"/>
      <c r="CD8620" s="62"/>
      <c r="CE8620" s="62"/>
      <c r="CF8620" s="62"/>
      <c r="CL8620" s="56" t="s">
        <v>2012</v>
      </c>
      <c r="CM8620" s="56" t="s">
        <v>214</v>
      </c>
      <c r="CN8620" s="56" t="s">
        <v>214</v>
      </c>
      <c r="CO8620" s="52"/>
      <c r="CP8620" s="52"/>
      <c r="CQ8620" s="52"/>
      <c r="CR8620" s="52"/>
      <c r="CS8620" s="52"/>
      <c r="CT8620" s="52"/>
      <c r="CU8620" s="33"/>
      <c r="CV8620" s="33"/>
    </row>
    <row r="8621" spans="74:100">
      <c r="BV8621" s="62"/>
      <c r="BW8621" s="62"/>
      <c r="BX8621" s="62"/>
      <c r="BY8621" s="62"/>
      <c r="BZ8621" s="62"/>
      <c r="CA8621" s="62"/>
      <c r="CB8621" s="62"/>
      <c r="CC8621" s="62"/>
      <c r="CD8621" s="62"/>
      <c r="CE8621" s="62"/>
      <c r="CF8621" s="62"/>
      <c r="CL8621" s="56" t="s">
        <v>22230</v>
      </c>
      <c r="CM8621" s="56"/>
      <c r="CN8621" s="56"/>
      <c r="CO8621" s="52"/>
      <c r="CP8621" s="52"/>
      <c r="CQ8621" s="52"/>
      <c r="CR8621" s="52"/>
      <c r="CS8621" s="52"/>
      <c r="CT8621" s="52"/>
      <c r="CU8621" s="33"/>
      <c r="CV8621" s="33"/>
    </row>
    <row r="8622" spans="74:100">
      <c r="BV8622" s="62"/>
      <c r="BW8622" s="62"/>
      <c r="BX8622" s="62"/>
      <c r="BY8622" s="62"/>
      <c r="BZ8622" s="62"/>
      <c r="CA8622" s="62"/>
      <c r="CB8622" s="62"/>
      <c r="CC8622" s="62"/>
      <c r="CD8622" s="62"/>
      <c r="CE8622" s="62"/>
      <c r="CF8622" s="62"/>
      <c r="CL8622" s="56" t="s">
        <v>5566</v>
      </c>
      <c r="CM8622" s="56" t="s">
        <v>217</v>
      </c>
      <c r="CN8622" s="56" t="s">
        <v>217</v>
      </c>
      <c r="CO8622" s="52"/>
      <c r="CP8622" s="52"/>
      <c r="CQ8622" s="52"/>
      <c r="CR8622" s="52"/>
      <c r="CS8622" s="52"/>
      <c r="CT8622" s="52"/>
      <c r="CU8622" s="33"/>
      <c r="CV8622" s="33"/>
    </row>
    <row r="8623" spans="74:100">
      <c r="BV8623" s="62"/>
      <c r="BW8623" s="62"/>
      <c r="BX8623" s="62"/>
      <c r="BY8623" s="62"/>
      <c r="BZ8623" s="62"/>
      <c r="CA8623" s="62"/>
      <c r="CB8623" s="62"/>
      <c r="CC8623" s="62"/>
      <c r="CD8623" s="62"/>
      <c r="CE8623" s="62"/>
      <c r="CF8623" s="62"/>
      <c r="CL8623" s="56" t="s">
        <v>19350</v>
      </c>
      <c r="CM8623" s="56"/>
      <c r="CN8623" s="56"/>
      <c r="CO8623" s="52"/>
      <c r="CP8623" s="52"/>
      <c r="CQ8623" s="52"/>
      <c r="CR8623" s="52"/>
      <c r="CS8623" s="52"/>
      <c r="CT8623" s="52"/>
      <c r="CU8623" s="33"/>
      <c r="CV8623" s="33"/>
    </row>
    <row r="8624" spans="74:100">
      <c r="BV8624" s="62"/>
      <c r="BW8624" s="62"/>
      <c r="BX8624" s="62"/>
      <c r="BY8624" s="62"/>
      <c r="BZ8624" s="62"/>
      <c r="CA8624" s="62"/>
      <c r="CB8624" s="62"/>
      <c r="CC8624" s="62"/>
      <c r="CD8624" s="62"/>
      <c r="CE8624" s="62"/>
      <c r="CF8624" s="62"/>
      <c r="CL8624" s="56" t="s">
        <v>28094</v>
      </c>
      <c r="CM8624" s="56" t="s">
        <v>215</v>
      </c>
      <c r="CN8624" s="56" t="s">
        <v>215</v>
      </c>
      <c r="CO8624" s="52"/>
      <c r="CP8624" s="52"/>
      <c r="CQ8624" s="52"/>
      <c r="CR8624" s="52"/>
      <c r="CS8624" s="52"/>
      <c r="CT8624" s="52"/>
      <c r="CU8624" s="33"/>
      <c r="CV8624" s="33"/>
    </row>
    <row r="8625" spans="74:100">
      <c r="BV8625" s="62"/>
      <c r="BW8625" s="62"/>
      <c r="BX8625" s="62"/>
      <c r="BY8625" s="62"/>
      <c r="BZ8625" s="62"/>
      <c r="CA8625" s="62"/>
      <c r="CB8625" s="62"/>
      <c r="CC8625" s="62"/>
      <c r="CD8625" s="62"/>
      <c r="CE8625" s="62"/>
      <c r="CF8625" s="62"/>
      <c r="CL8625" s="56" t="s">
        <v>28095</v>
      </c>
      <c r="CM8625" s="56"/>
      <c r="CN8625" s="56"/>
      <c r="CO8625" s="52"/>
      <c r="CP8625" s="52"/>
      <c r="CQ8625" s="52"/>
      <c r="CR8625" s="52"/>
      <c r="CS8625" s="52"/>
      <c r="CT8625" s="52"/>
      <c r="CU8625" s="33"/>
      <c r="CV8625" s="33"/>
    </row>
    <row r="8626" spans="74:100">
      <c r="BV8626" s="62"/>
      <c r="BW8626" s="62"/>
      <c r="BX8626" s="62"/>
      <c r="BY8626" s="62"/>
      <c r="BZ8626" s="62"/>
      <c r="CA8626" s="62"/>
      <c r="CB8626" s="62"/>
      <c r="CC8626" s="62"/>
      <c r="CD8626" s="62"/>
      <c r="CE8626" s="62"/>
      <c r="CF8626" s="62"/>
      <c r="CL8626" s="56" t="s">
        <v>2013</v>
      </c>
      <c r="CM8626" s="56" t="s">
        <v>213</v>
      </c>
      <c r="CN8626" s="56" t="s">
        <v>213</v>
      </c>
      <c r="CO8626" s="52"/>
      <c r="CP8626" s="52"/>
      <c r="CQ8626" s="52"/>
      <c r="CR8626" s="52"/>
      <c r="CS8626" s="52"/>
      <c r="CT8626" s="52"/>
      <c r="CU8626" s="33"/>
      <c r="CV8626" s="33"/>
    </row>
    <row r="8627" spans="74:100">
      <c r="BV8627" s="62"/>
      <c r="BW8627" s="62"/>
      <c r="BX8627" s="62"/>
      <c r="BY8627" s="62"/>
      <c r="BZ8627" s="62"/>
      <c r="CA8627" s="62"/>
      <c r="CB8627" s="62"/>
      <c r="CC8627" s="62"/>
      <c r="CD8627" s="62"/>
      <c r="CE8627" s="62"/>
      <c r="CF8627" s="62"/>
      <c r="CL8627" s="56" t="s">
        <v>22231</v>
      </c>
      <c r="CM8627" s="56"/>
      <c r="CN8627" s="56"/>
      <c r="CO8627" s="52"/>
      <c r="CP8627" s="52"/>
      <c r="CQ8627" s="52"/>
      <c r="CR8627" s="52"/>
      <c r="CS8627" s="52"/>
      <c r="CT8627" s="52"/>
      <c r="CU8627" s="33"/>
      <c r="CV8627" s="33"/>
    </row>
    <row r="8628" spans="74:100">
      <c r="BV8628" s="62"/>
      <c r="BW8628" s="62"/>
      <c r="BX8628" s="62"/>
      <c r="BY8628" s="62"/>
      <c r="BZ8628" s="62"/>
      <c r="CA8628" s="62"/>
      <c r="CB8628" s="62"/>
      <c r="CC8628" s="62"/>
      <c r="CD8628" s="62"/>
      <c r="CE8628" s="62"/>
      <c r="CF8628" s="62"/>
      <c r="CL8628" s="56" t="s">
        <v>2014</v>
      </c>
      <c r="CM8628" s="56" t="s">
        <v>214</v>
      </c>
      <c r="CN8628" s="56" t="s">
        <v>214</v>
      </c>
      <c r="CO8628" s="52"/>
      <c r="CP8628" s="52"/>
      <c r="CQ8628" s="52"/>
      <c r="CR8628" s="52"/>
      <c r="CS8628" s="52"/>
      <c r="CT8628" s="52"/>
      <c r="CU8628" s="33"/>
      <c r="CV8628" s="33"/>
    </row>
    <row r="8629" spans="74:100">
      <c r="BV8629" s="62"/>
      <c r="BW8629" s="62"/>
      <c r="BX8629" s="62"/>
      <c r="BY8629" s="62"/>
      <c r="BZ8629" s="62"/>
      <c r="CA8629" s="62"/>
      <c r="CB8629" s="62"/>
      <c r="CC8629" s="62"/>
      <c r="CD8629" s="62"/>
      <c r="CE8629" s="62"/>
      <c r="CF8629" s="62"/>
      <c r="CL8629" s="56" t="s">
        <v>22232</v>
      </c>
      <c r="CM8629" s="56"/>
      <c r="CN8629" s="56"/>
      <c r="CO8629" s="52"/>
      <c r="CP8629" s="52"/>
      <c r="CQ8629" s="52"/>
      <c r="CR8629" s="52"/>
      <c r="CS8629" s="52"/>
      <c r="CT8629" s="52"/>
      <c r="CU8629" s="33"/>
      <c r="CV8629" s="33"/>
    </row>
    <row r="8630" spans="74:100">
      <c r="BV8630" s="62"/>
      <c r="BW8630" s="62"/>
      <c r="BX8630" s="62"/>
      <c r="BY8630" s="62"/>
      <c r="BZ8630" s="62"/>
      <c r="CA8630" s="62"/>
      <c r="CB8630" s="62"/>
      <c r="CC8630" s="62"/>
      <c r="CD8630" s="62"/>
      <c r="CE8630" s="62"/>
      <c r="CF8630" s="62"/>
      <c r="CL8630" s="56" t="s">
        <v>2015</v>
      </c>
      <c r="CM8630" s="56" t="s">
        <v>216</v>
      </c>
      <c r="CN8630" s="56" t="s">
        <v>216</v>
      </c>
      <c r="CO8630" s="52"/>
      <c r="CP8630" s="52"/>
      <c r="CQ8630" s="52"/>
      <c r="CR8630" s="52"/>
      <c r="CS8630" s="52"/>
      <c r="CT8630" s="52"/>
      <c r="CU8630" s="33"/>
      <c r="CV8630" s="33"/>
    </row>
    <row r="8631" spans="74:100">
      <c r="BV8631" s="62"/>
      <c r="BW8631" s="62"/>
      <c r="BX8631" s="62"/>
      <c r="BY8631" s="62"/>
      <c r="BZ8631" s="62"/>
      <c r="CA8631" s="62"/>
      <c r="CB8631" s="62"/>
      <c r="CC8631" s="62"/>
      <c r="CD8631" s="62"/>
      <c r="CE8631" s="62"/>
      <c r="CF8631" s="62"/>
      <c r="CL8631" s="56" t="s">
        <v>22233</v>
      </c>
      <c r="CM8631" s="56"/>
      <c r="CN8631" s="56"/>
      <c r="CO8631" s="52"/>
      <c r="CP8631" s="52"/>
      <c r="CQ8631" s="52"/>
      <c r="CR8631" s="52"/>
      <c r="CS8631" s="52"/>
      <c r="CT8631" s="52"/>
      <c r="CU8631" s="33"/>
      <c r="CV8631" s="33"/>
    </row>
    <row r="8632" spans="74:100">
      <c r="BV8632" s="62"/>
      <c r="BW8632" s="62"/>
      <c r="BX8632" s="62"/>
      <c r="BY8632" s="62"/>
      <c r="BZ8632" s="62"/>
      <c r="CA8632" s="62"/>
      <c r="CB8632" s="62"/>
      <c r="CC8632" s="62"/>
      <c r="CD8632" s="62"/>
      <c r="CE8632" s="62"/>
      <c r="CF8632" s="62"/>
      <c r="CL8632" s="56" t="s">
        <v>2016</v>
      </c>
      <c r="CM8632" s="56" t="s">
        <v>214</v>
      </c>
      <c r="CN8632" s="56" t="s">
        <v>214</v>
      </c>
      <c r="CO8632" s="52"/>
      <c r="CP8632" s="52"/>
      <c r="CQ8632" s="52"/>
      <c r="CR8632" s="52"/>
      <c r="CS8632" s="52"/>
      <c r="CT8632" s="52"/>
      <c r="CU8632" s="33"/>
      <c r="CV8632" s="33"/>
    </row>
    <row r="8633" spans="74:100">
      <c r="BV8633" s="62"/>
      <c r="BW8633" s="62"/>
      <c r="BX8633" s="62"/>
      <c r="BY8633" s="62"/>
      <c r="BZ8633" s="62"/>
      <c r="CA8633" s="62"/>
      <c r="CB8633" s="62"/>
      <c r="CC8633" s="62"/>
      <c r="CD8633" s="62"/>
      <c r="CE8633" s="62"/>
      <c r="CF8633" s="62"/>
      <c r="CL8633" s="56" t="s">
        <v>22234</v>
      </c>
      <c r="CM8633" s="56"/>
      <c r="CN8633" s="56"/>
      <c r="CO8633" s="52"/>
      <c r="CP8633" s="52"/>
      <c r="CQ8633" s="52"/>
      <c r="CR8633" s="52"/>
      <c r="CS8633" s="52"/>
      <c r="CT8633" s="52"/>
      <c r="CU8633" s="33"/>
      <c r="CV8633" s="33"/>
    </row>
    <row r="8634" spans="74:100">
      <c r="BV8634" s="62"/>
      <c r="BW8634" s="62"/>
      <c r="BX8634" s="62"/>
      <c r="BY8634" s="62"/>
      <c r="BZ8634" s="62"/>
      <c r="CA8634" s="62"/>
      <c r="CB8634" s="62"/>
      <c r="CC8634" s="62"/>
      <c r="CD8634" s="62"/>
      <c r="CE8634" s="62"/>
      <c r="CF8634" s="62"/>
      <c r="CL8634" s="56" t="s">
        <v>2017</v>
      </c>
      <c r="CM8634" s="56" t="s">
        <v>215</v>
      </c>
      <c r="CN8634" s="56" t="s">
        <v>215</v>
      </c>
      <c r="CO8634" s="52"/>
      <c r="CP8634" s="52"/>
      <c r="CQ8634" s="52"/>
      <c r="CR8634" s="52"/>
      <c r="CS8634" s="52"/>
      <c r="CT8634" s="52"/>
      <c r="CU8634" s="33"/>
      <c r="CV8634" s="33"/>
    </row>
    <row r="8635" spans="74:100">
      <c r="BV8635" s="62"/>
      <c r="BW8635" s="62"/>
      <c r="BX8635" s="62"/>
      <c r="BY8635" s="62"/>
      <c r="BZ8635" s="62"/>
      <c r="CA8635" s="62"/>
      <c r="CB8635" s="62"/>
      <c r="CC8635" s="62"/>
      <c r="CD8635" s="62"/>
      <c r="CE8635" s="62"/>
      <c r="CF8635" s="62"/>
      <c r="CL8635" s="56" t="s">
        <v>22235</v>
      </c>
      <c r="CM8635" s="56"/>
      <c r="CN8635" s="56"/>
      <c r="CO8635" s="52"/>
      <c r="CP8635" s="52"/>
      <c r="CQ8635" s="52"/>
      <c r="CR8635" s="52"/>
      <c r="CS8635" s="52"/>
      <c r="CT8635" s="52"/>
      <c r="CU8635" s="33"/>
      <c r="CV8635" s="33"/>
    </row>
    <row r="8636" spans="74:100">
      <c r="BV8636" s="62"/>
      <c r="BW8636" s="62"/>
      <c r="BX8636" s="62"/>
      <c r="BY8636" s="62"/>
      <c r="BZ8636" s="62"/>
      <c r="CA8636" s="62"/>
      <c r="CB8636" s="62"/>
      <c r="CC8636" s="62"/>
      <c r="CD8636" s="62"/>
      <c r="CE8636" s="62"/>
      <c r="CF8636" s="62"/>
      <c r="CL8636" s="56" t="s">
        <v>5567</v>
      </c>
      <c r="CM8636" s="56" t="s">
        <v>217</v>
      </c>
      <c r="CN8636" s="56" t="s">
        <v>217</v>
      </c>
      <c r="CO8636" s="52"/>
      <c r="CP8636" s="52"/>
      <c r="CQ8636" s="52"/>
      <c r="CR8636" s="52"/>
      <c r="CS8636" s="52"/>
      <c r="CT8636" s="52"/>
      <c r="CU8636" s="33"/>
      <c r="CV8636" s="33"/>
    </row>
    <row r="8637" spans="74:100">
      <c r="BV8637" s="62"/>
      <c r="BW8637" s="62"/>
      <c r="BX8637" s="62"/>
      <c r="BY8637" s="62"/>
      <c r="BZ8637" s="62"/>
      <c r="CA8637" s="62"/>
      <c r="CB8637" s="62"/>
      <c r="CC8637" s="62"/>
      <c r="CD8637" s="62"/>
      <c r="CE8637" s="62"/>
      <c r="CF8637" s="62"/>
      <c r="CL8637" s="56" t="s">
        <v>19351</v>
      </c>
      <c r="CM8637" s="56"/>
      <c r="CN8637" s="56"/>
      <c r="CO8637" s="52"/>
      <c r="CP8637" s="52"/>
      <c r="CQ8637" s="52"/>
      <c r="CR8637" s="52"/>
      <c r="CS8637" s="52"/>
      <c r="CT8637" s="52"/>
      <c r="CU8637" s="33"/>
      <c r="CV8637" s="33"/>
    </row>
    <row r="8638" spans="74:100">
      <c r="BV8638" s="62"/>
      <c r="BW8638" s="62"/>
      <c r="BX8638" s="62"/>
      <c r="BY8638" s="62"/>
      <c r="BZ8638" s="62"/>
      <c r="CA8638" s="62"/>
      <c r="CB8638" s="62"/>
      <c r="CC8638" s="62"/>
      <c r="CD8638" s="62"/>
      <c r="CE8638" s="62"/>
      <c r="CF8638" s="62"/>
      <c r="CL8638" s="56" t="s">
        <v>2018</v>
      </c>
      <c r="CM8638" s="56" t="s">
        <v>214</v>
      </c>
      <c r="CN8638" s="56" t="s">
        <v>214</v>
      </c>
      <c r="CO8638" s="52"/>
      <c r="CP8638" s="52"/>
      <c r="CQ8638" s="52"/>
      <c r="CR8638" s="52"/>
      <c r="CS8638" s="52"/>
      <c r="CT8638" s="52"/>
      <c r="CU8638" s="33"/>
      <c r="CV8638" s="33"/>
    </row>
    <row r="8639" spans="74:100">
      <c r="BV8639" s="62"/>
      <c r="BW8639" s="62"/>
      <c r="BX8639" s="62"/>
      <c r="BY8639" s="62"/>
      <c r="BZ8639" s="62"/>
      <c r="CA8639" s="62"/>
      <c r="CB8639" s="62"/>
      <c r="CC8639" s="62"/>
      <c r="CD8639" s="62"/>
      <c r="CE8639" s="62"/>
      <c r="CF8639" s="62"/>
      <c r="CL8639" s="56" t="s">
        <v>22236</v>
      </c>
      <c r="CM8639" s="56"/>
      <c r="CN8639" s="56"/>
      <c r="CO8639" s="52"/>
      <c r="CP8639" s="52"/>
      <c r="CQ8639" s="52"/>
      <c r="CR8639" s="52"/>
      <c r="CS8639" s="52"/>
      <c r="CT8639" s="52"/>
      <c r="CU8639" s="33"/>
      <c r="CV8639" s="33"/>
    </row>
    <row r="8640" spans="74:100">
      <c r="BV8640" s="62"/>
      <c r="BW8640" s="62"/>
      <c r="BX8640" s="62"/>
      <c r="BY8640" s="62"/>
      <c r="BZ8640" s="62"/>
      <c r="CA8640" s="62"/>
      <c r="CB8640" s="62"/>
      <c r="CC8640" s="62"/>
      <c r="CD8640" s="62"/>
      <c r="CE8640" s="62"/>
      <c r="CF8640" s="62"/>
      <c r="CL8640" s="56" t="s">
        <v>28096</v>
      </c>
      <c r="CM8640" s="56" t="s">
        <v>216</v>
      </c>
      <c r="CN8640" s="56" t="s">
        <v>216</v>
      </c>
      <c r="CO8640" s="52"/>
      <c r="CP8640" s="52"/>
      <c r="CQ8640" s="52"/>
      <c r="CR8640" s="52"/>
      <c r="CS8640" s="52"/>
      <c r="CT8640" s="52"/>
      <c r="CU8640" s="33"/>
      <c r="CV8640" s="33"/>
    </row>
    <row r="8641" spans="74:100">
      <c r="BV8641" s="62"/>
      <c r="BW8641" s="62"/>
      <c r="BX8641" s="62"/>
      <c r="BY8641" s="62"/>
      <c r="BZ8641" s="62"/>
      <c r="CA8641" s="62"/>
      <c r="CB8641" s="62"/>
      <c r="CC8641" s="62"/>
      <c r="CD8641" s="62"/>
      <c r="CE8641" s="62"/>
      <c r="CF8641" s="62"/>
      <c r="CL8641" s="56" t="s">
        <v>28097</v>
      </c>
      <c r="CM8641" s="56"/>
      <c r="CN8641" s="56"/>
      <c r="CO8641" s="52"/>
      <c r="CP8641" s="52"/>
      <c r="CQ8641" s="52"/>
      <c r="CR8641" s="52"/>
      <c r="CS8641" s="52"/>
      <c r="CT8641" s="52"/>
      <c r="CU8641" s="33"/>
      <c r="CV8641" s="33"/>
    </row>
    <row r="8642" spans="74:100">
      <c r="BV8642" s="62"/>
      <c r="BW8642" s="62"/>
      <c r="BX8642" s="62"/>
      <c r="BY8642" s="62"/>
      <c r="BZ8642" s="62"/>
      <c r="CA8642" s="62"/>
      <c r="CB8642" s="62"/>
      <c r="CC8642" s="62"/>
      <c r="CD8642" s="62"/>
      <c r="CE8642" s="62"/>
      <c r="CF8642" s="62"/>
      <c r="CL8642" s="56" t="s">
        <v>2019</v>
      </c>
      <c r="CM8642" s="56" t="s">
        <v>213</v>
      </c>
      <c r="CN8642" s="56" t="s">
        <v>213</v>
      </c>
      <c r="CO8642" s="52"/>
      <c r="CP8642" s="52"/>
      <c r="CQ8642" s="52"/>
      <c r="CR8642" s="52"/>
      <c r="CS8642" s="52"/>
      <c r="CT8642" s="52"/>
      <c r="CU8642" s="33"/>
      <c r="CV8642" s="33"/>
    </row>
    <row r="8643" spans="74:100">
      <c r="BV8643" s="62"/>
      <c r="BW8643" s="62"/>
      <c r="BX8643" s="62"/>
      <c r="BY8643" s="62"/>
      <c r="BZ8643" s="62"/>
      <c r="CA8643" s="62"/>
      <c r="CB8643" s="62"/>
      <c r="CC8643" s="62"/>
      <c r="CD8643" s="62"/>
      <c r="CE8643" s="62"/>
      <c r="CF8643" s="62"/>
      <c r="CL8643" s="56" t="s">
        <v>22237</v>
      </c>
      <c r="CM8643" s="56"/>
      <c r="CN8643" s="56"/>
      <c r="CO8643" s="52"/>
      <c r="CP8643" s="52"/>
      <c r="CQ8643" s="52"/>
      <c r="CR8643" s="52"/>
      <c r="CS8643" s="52"/>
      <c r="CT8643" s="52"/>
      <c r="CU8643" s="33"/>
      <c r="CV8643" s="33"/>
    </row>
    <row r="8644" spans="74:100">
      <c r="BV8644" s="62"/>
      <c r="BW8644" s="62"/>
      <c r="BX8644" s="62"/>
      <c r="BY8644" s="62"/>
      <c r="BZ8644" s="62"/>
      <c r="CA8644" s="62"/>
      <c r="CB8644" s="62"/>
      <c r="CC8644" s="62"/>
      <c r="CD8644" s="62"/>
      <c r="CE8644" s="62"/>
      <c r="CF8644" s="62"/>
      <c r="CL8644" s="56" t="s">
        <v>28098</v>
      </c>
      <c r="CM8644" s="56" t="s">
        <v>217</v>
      </c>
      <c r="CN8644" s="56" t="s">
        <v>217</v>
      </c>
      <c r="CO8644" s="52"/>
      <c r="CP8644" s="52"/>
      <c r="CQ8644" s="52"/>
      <c r="CR8644" s="52"/>
      <c r="CS8644" s="52"/>
      <c r="CT8644" s="52"/>
      <c r="CU8644" s="33"/>
      <c r="CV8644" s="33"/>
    </row>
    <row r="8645" spans="74:100">
      <c r="BV8645" s="62"/>
      <c r="BW8645" s="62"/>
      <c r="BX8645" s="62"/>
      <c r="BY8645" s="62"/>
      <c r="BZ8645" s="62"/>
      <c r="CA8645" s="62"/>
      <c r="CB8645" s="62"/>
      <c r="CC8645" s="62"/>
      <c r="CD8645" s="62"/>
      <c r="CE8645" s="62"/>
      <c r="CF8645" s="62"/>
      <c r="CL8645" s="56" t="s">
        <v>19348</v>
      </c>
      <c r="CM8645" s="56"/>
      <c r="CN8645" s="56"/>
      <c r="CO8645" s="52"/>
      <c r="CP8645" s="52"/>
      <c r="CQ8645" s="52"/>
      <c r="CR8645" s="52"/>
      <c r="CS8645" s="52"/>
      <c r="CT8645" s="52"/>
      <c r="CU8645" s="33"/>
      <c r="CV8645" s="33"/>
    </row>
    <row r="8646" spans="74:100">
      <c r="BV8646" s="62"/>
      <c r="BW8646" s="62"/>
      <c r="BX8646" s="62"/>
      <c r="BY8646" s="62"/>
      <c r="BZ8646" s="62"/>
      <c r="CA8646" s="62"/>
      <c r="CB8646" s="62"/>
      <c r="CC8646" s="62"/>
      <c r="CD8646" s="62"/>
      <c r="CE8646" s="62"/>
      <c r="CF8646" s="62"/>
      <c r="CL8646" s="56" t="s">
        <v>28099</v>
      </c>
      <c r="CM8646" s="56" t="s">
        <v>3118</v>
      </c>
      <c r="CN8646" s="56" t="s">
        <v>3118</v>
      </c>
      <c r="CO8646" s="52"/>
      <c r="CP8646" s="52"/>
      <c r="CQ8646" s="52"/>
      <c r="CR8646" s="52"/>
      <c r="CS8646" s="52"/>
      <c r="CT8646" s="52"/>
      <c r="CU8646" s="33"/>
      <c r="CV8646" s="33"/>
    </row>
    <row r="8647" spans="74:100">
      <c r="BV8647" s="62"/>
      <c r="BW8647" s="62"/>
      <c r="BX8647" s="62"/>
      <c r="BY8647" s="62"/>
      <c r="BZ8647" s="62"/>
      <c r="CA8647" s="62"/>
      <c r="CB8647" s="62"/>
      <c r="CC8647" s="62"/>
      <c r="CD8647" s="62"/>
      <c r="CE8647" s="62"/>
      <c r="CF8647" s="62"/>
      <c r="CL8647" s="56" t="s">
        <v>28100</v>
      </c>
      <c r="CM8647" s="56"/>
      <c r="CN8647" s="56"/>
      <c r="CO8647" s="52"/>
      <c r="CP8647" s="52"/>
      <c r="CQ8647" s="52"/>
      <c r="CR8647" s="52"/>
      <c r="CS8647" s="52"/>
      <c r="CT8647" s="52"/>
      <c r="CU8647" s="33"/>
      <c r="CV8647" s="33"/>
    </row>
    <row r="8648" spans="74:100">
      <c r="BV8648" s="62"/>
      <c r="BW8648" s="62"/>
      <c r="BX8648" s="62"/>
      <c r="BY8648" s="62"/>
      <c r="BZ8648" s="62"/>
      <c r="CA8648" s="62"/>
      <c r="CB8648" s="62"/>
      <c r="CC8648" s="62"/>
      <c r="CD8648" s="62"/>
      <c r="CE8648" s="62"/>
      <c r="CF8648" s="62"/>
      <c r="CL8648" s="56" t="s">
        <v>28101</v>
      </c>
      <c r="CM8648" s="56" t="s">
        <v>217</v>
      </c>
      <c r="CN8648" s="56" t="s">
        <v>217</v>
      </c>
      <c r="CO8648" s="52"/>
      <c r="CP8648" s="52"/>
      <c r="CQ8648" s="52"/>
      <c r="CR8648" s="52"/>
      <c r="CS8648" s="52"/>
      <c r="CT8648" s="52"/>
      <c r="CU8648" s="33"/>
      <c r="CV8648" s="33"/>
    </row>
    <row r="8649" spans="74:100">
      <c r="BV8649" s="62"/>
      <c r="BW8649" s="62"/>
      <c r="BX8649" s="62"/>
      <c r="BY8649" s="62"/>
      <c r="BZ8649" s="62"/>
      <c r="CA8649" s="62"/>
      <c r="CB8649" s="62"/>
      <c r="CC8649" s="62"/>
      <c r="CD8649" s="62"/>
      <c r="CE8649" s="62"/>
      <c r="CF8649" s="62"/>
      <c r="CL8649" s="56" t="s">
        <v>28100</v>
      </c>
      <c r="CM8649" s="56"/>
      <c r="CN8649" s="56"/>
      <c r="CO8649" s="52"/>
      <c r="CP8649" s="52"/>
      <c r="CQ8649" s="52"/>
      <c r="CR8649" s="52"/>
      <c r="CS8649" s="52"/>
      <c r="CT8649" s="52"/>
      <c r="CU8649" s="33"/>
      <c r="CV8649" s="33"/>
    </row>
    <row r="8650" spans="74:100">
      <c r="BV8650" s="62"/>
      <c r="BW8650" s="62"/>
      <c r="BX8650" s="62"/>
      <c r="BY8650" s="62"/>
      <c r="BZ8650" s="62"/>
      <c r="CA8650" s="62"/>
      <c r="CB8650" s="62"/>
      <c r="CC8650" s="62"/>
      <c r="CD8650" s="62"/>
      <c r="CE8650" s="62"/>
      <c r="CF8650" s="62"/>
      <c r="CL8650" s="56" t="s">
        <v>5568</v>
      </c>
      <c r="CM8650" s="56" t="s">
        <v>3118</v>
      </c>
      <c r="CN8650" s="56" t="s">
        <v>3118</v>
      </c>
      <c r="CO8650" s="52"/>
      <c r="CP8650" s="52"/>
      <c r="CQ8650" s="52"/>
      <c r="CR8650" s="52"/>
      <c r="CS8650" s="52"/>
      <c r="CT8650" s="52"/>
      <c r="CU8650" s="33"/>
      <c r="CV8650" s="33"/>
    </row>
    <row r="8651" spans="74:100">
      <c r="BV8651" s="62"/>
      <c r="BW8651" s="62"/>
      <c r="BX8651" s="62"/>
      <c r="BY8651" s="62"/>
      <c r="BZ8651" s="62"/>
      <c r="CA8651" s="62"/>
      <c r="CB8651" s="62"/>
      <c r="CC8651" s="62"/>
      <c r="CD8651" s="62"/>
      <c r="CE8651" s="62"/>
      <c r="CF8651" s="62"/>
      <c r="CL8651" s="56" t="s">
        <v>19352</v>
      </c>
      <c r="CM8651" s="56"/>
      <c r="CN8651" s="56"/>
      <c r="CO8651" s="52"/>
      <c r="CP8651" s="52"/>
      <c r="CQ8651" s="52"/>
      <c r="CR8651" s="52"/>
      <c r="CS8651" s="52"/>
      <c r="CT8651" s="52"/>
      <c r="CU8651" s="33"/>
      <c r="CV8651" s="33"/>
    </row>
    <row r="8652" spans="74:100">
      <c r="BV8652" s="62"/>
      <c r="BW8652" s="62"/>
      <c r="BX8652" s="62"/>
      <c r="BY8652" s="62"/>
      <c r="BZ8652" s="62"/>
      <c r="CA8652" s="62"/>
      <c r="CB8652" s="62"/>
      <c r="CC8652" s="62"/>
      <c r="CD8652" s="62"/>
      <c r="CE8652" s="62"/>
      <c r="CF8652" s="62"/>
      <c r="CL8652" s="56" t="s">
        <v>28102</v>
      </c>
      <c r="CM8652" s="56" t="s">
        <v>217</v>
      </c>
      <c r="CN8652" s="56" t="s">
        <v>217</v>
      </c>
      <c r="CO8652" s="52"/>
      <c r="CP8652" s="52"/>
      <c r="CQ8652" s="52"/>
      <c r="CR8652" s="52"/>
      <c r="CS8652" s="52"/>
      <c r="CT8652" s="52"/>
      <c r="CU8652" s="33"/>
      <c r="CV8652" s="33"/>
    </row>
    <row r="8653" spans="74:100">
      <c r="BV8653" s="62"/>
      <c r="BW8653" s="62"/>
      <c r="BX8653" s="62"/>
      <c r="BY8653" s="62"/>
      <c r="BZ8653" s="62"/>
      <c r="CA8653" s="62"/>
      <c r="CB8653" s="62"/>
      <c r="CC8653" s="62"/>
      <c r="CD8653" s="62"/>
      <c r="CE8653" s="62"/>
      <c r="CF8653" s="62"/>
      <c r="CL8653" s="56" t="s">
        <v>28103</v>
      </c>
      <c r="CM8653" s="56"/>
      <c r="CN8653" s="56"/>
      <c r="CO8653" s="52"/>
      <c r="CP8653" s="52"/>
      <c r="CQ8653" s="52"/>
      <c r="CR8653" s="52"/>
      <c r="CS8653" s="52"/>
      <c r="CT8653" s="52"/>
      <c r="CU8653" s="33"/>
      <c r="CV8653" s="33"/>
    </row>
    <row r="8654" spans="74:100">
      <c r="BV8654" s="62"/>
      <c r="BW8654" s="62"/>
      <c r="BX8654" s="62"/>
      <c r="BY8654" s="62"/>
      <c r="BZ8654" s="62"/>
      <c r="CA8654" s="62"/>
      <c r="CB8654" s="62"/>
      <c r="CC8654" s="62"/>
      <c r="CD8654" s="62"/>
      <c r="CE8654" s="62"/>
      <c r="CF8654" s="62"/>
      <c r="CL8654" s="56" t="s">
        <v>5569</v>
      </c>
      <c r="CM8654" s="56" t="s">
        <v>217</v>
      </c>
      <c r="CN8654" s="56" t="s">
        <v>217</v>
      </c>
      <c r="CO8654" s="52"/>
      <c r="CP8654" s="52"/>
      <c r="CQ8654" s="52"/>
      <c r="CR8654" s="52"/>
      <c r="CS8654" s="52"/>
      <c r="CT8654" s="52"/>
      <c r="CU8654" s="33"/>
      <c r="CV8654" s="33"/>
    </row>
    <row r="8655" spans="74:100">
      <c r="BV8655" s="62"/>
      <c r="BW8655" s="62"/>
      <c r="BX8655" s="62"/>
      <c r="BY8655" s="62"/>
      <c r="BZ8655" s="62"/>
      <c r="CA8655" s="62"/>
      <c r="CB8655" s="62"/>
      <c r="CC8655" s="62"/>
      <c r="CD8655" s="62"/>
      <c r="CE8655" s="62"/>
      <c r="CF8655" s="62"/>
      <c r="CL8655" s="56" t="s">
        <v>19353</v>
      </c>
      <c r="CM8655" s="56"/>
      <c r="CN8655" s="56"/>
      <c r="CO8655" s="52"/>
      <c r="CP8655" s="52"/>
      <c r="CQ8655" s="52"/>
      <c r="CR8655" s="52"/>
      <c r="CS8655" s="52"/>
      <c r="CT8655" s="52"/>
      <c r="CU8655" s="33"/>
      <c r="CV8655" s="33"/>
    </row>
    <row r="8656" spans="74:100">
      <c r="BV8656" s="62"/>
      <c r="BW8656" s="62"/>
      <c r="BX8656" s="62"/>
      <c r="BY8656" s="62"/>
      <c r="BZ8656" s="62"/>
      <c r="CA8656" s="62"/>
      <c r="CB8656" s="62"/>
      <c r="CC8656" s="62"/>
      <c r="CD8656" s="62"/>
      <c r="CE8656" s="62"/>
      <c r="CF8656" s="62"/>
      <c r="CL8656" s="56" t="s">
        <v>28104</v>
      </c>
      <c r="CM8656" s="56" t="s">
        <v>217</v>
      </c>
      <c r="CN8656" s="56" t="s">
        <v>217</v>
      </c>
      <c r="CO8656" s="52"/>
      <c r="CP8656" s="52"/>
      <c r="CQ8656" s="52"/>
      <c r="CR8656" s="52"/>
      <c r="CS8656" s="52"/>
      <c r="CT8656" s="52"/>
      <c r="CU8656" s="33"/>
      <c r="CV8656" s="33"/>
    </row>
    <row r="8657" spans="74:100">
      <c r="BV8657" s="62"/>
      <c r="BW8657" s="62"/>
      <c r="BX8657" s="62"/>
      <c r="BY8657" s="62"/>
      <c r="BZ8657" s="62"/>
      <c r="CA8657" s="62"/>
      <c r="CB8657" s="62"/>
      <c r="CC8657" s="62"/>
      <c r="CD8657" s="62"/>
      <c r="CE8657" s="62"/>
      <c r="CF8657" s="62"/>
      <c r="CL8657" s="56" t="s">
        <v>28105</v>
      </c>
      <c r="CM8657" s="56"/>
      <c r="CN8657" s="56"/>
      <c r="CO8657" s="52"/>
      <c r="CP8657" s="52"/>
      <c r="CQ8657" s="52"/>
      <c r="CR8657" s="52"/>
      <c r="CS8657" s="52"/>
      <c r="CT8657" s="52"/>
      <c r="CU8657" s="33"/>
      <c r="CV8657" s="33"/>
    </row>
    <row r="8658" spans="74:100">
      <c r="BV8658" s="62"/>
      <c r="BW8658" s="62"/>
      <c r="BX8658" s="62"/>
      <c r="BY8658" s="62"/>
      <c r="BZ8658" s="62"/>
      <c r="CA8658" s="62"/>
      <c r="CB8658" s="62"/>
      <c r="CC8658" s="62"/>
      <c r="CD8658" s="62"/>
      <c r="CE8658" s="62"/>
      <c r="CF8658" s="62"/>
      <c r="CL8658" s="56" t="s">
        <v>5570</v>
      </c>
      <c r="CM8658" s="56" t="s">
        <v>217</v>
      </c>
      <c r="CN8658" s="56" t="s">
        <v>217</v>
      </c>
      <c r="CO8658" s="52"/>
      <c r="CP8658" s="52"/>
      <c r="CQ8658" s="52"/>
      <c r="CR8658" s="52"/>
      <c r="CS8658" s="52"/>
      <c r="CT8658" s="52"/>
      <c r="CU8658" s="33"/>
      <c r="CV8658" s="33"/>
    </row>
    <row r="8659" spans="74:100">
      <c r="BV8659" s="62"/>
      <c r="BW8659" s="62"/>
      <c r="BX8659" s="62"/>
      <c r="BY8659" s="62"/>
      <c r="BZ8659" s="62"/>
      <c r="CA8659" s="62"/>
      <c r="CB8659" s="62"/>
      <c r="CC8659" s="62"/>
      <c r="CD8659" s="62"/>
      <c r="CE8659" s="62"/>
      <c r="CF8659" s="62"/>
      <c r="CL8659" s="56" t="s">
        <v>19354</v>
      </c>
      <c r="CM8659" s="56"/>
      <c r="CN8659" s="56"/>
      <c r="CO8659" s="52"/>
      <c r="CP8659" s="52"/>
      <c r="CQ8659" s="52"/>
      <c r="CR8659" s="52"/>
      <c r="CS8659" s="52"/>
      <c r="CT8659" s="52"/>
      <c r="CU8659" s="33"/>
      <c r="CV8659" s="33"/>
    </row>
    <row r="8660" spans="74:100">
      <c r="BV8660" s="62"/>
      <c r="BW8660" s="62"/>
      <c r="BX8660" s="62"/>
      <c r="BY8660" s="62"/>
      <c r="BZ8660" s="62"/>
      <c r="CA8660" s="62"/>
      <c r="CB8660" s="62"/>
      <c r="CC8660" s="62"/>
      <c r="CD8660" s="62"/>
      <c r="CE8660" s="62"/>
      <c r="CF8660" s="62"/>
      <c r="CL8660" s="56" t="s">
        <v>28106</v>
      </c>
      <c r="CM8660" s="56" t="s">
        <v>3118</v>
      </c>
      <c r="CN8660" s="56" t="s">
        <v>3118</v>
      </c>
      <c r="CO8660" s="52"/>
      <c r="CP8660" s="52"/>
      <c r="CQ8660" s="52"/>
      <c r="CR8660" s="52"/>
      <c r="CS8660" s="52"/>
      <c r="CT8660" s="52"/>
      <c r="CU8660" s="33"/>
      <c r="CV8660" s="33"/>
    </row>
    <row r="8661" spans="74:100">
      <c r="BV8661" s="62"/>
      <c r="BW8661" s="62"/>
      <c r="BX8661" s="62"/>
      <c r="BY8661" s="62"/>
      <c r="BZ8661" s="62"/>
      <c r="CA8661" s="62"/>
      <c r="CB8661" s="62"/>
      <c r="CC8661" s="62"/>
      <c r="CD8661" s="62"/>
      <c r="CE8661" s="62"/>
      <c r="CF8661" s="62"/>
      <c r="CL8661" s="56" t="s">
        <v>28107</v>
      </c>
      <c r="CM8661" s="56"/>
      <c r="CN8661" s="56"/>
      <c r="CO8661" s="52"/>
      <c r="CP8661" s="52"/>
      <c r="CQ8661" s="52"/>
      <c r="CR8661" s="52"/>
      <c r="CS8661" s="52"/>
      <c r="CT8661" s="52"/>
      <c r="CU8661" s="33"/>
      <c r="CV8661" s="33"/>
    </row>
    <row r="8662" spans="74:100">
      <c r="BV8662" s="62"/>
      <c r="BW8662" s="62"/>
      <c r="BX8662" s="62"/>
      <c r="BY8662" s="62"/>
      <c r="BZ8662" s="62"/>
      <c r="CA8662" s="62"/>
      <c r="CB8662" s="62"/>
      <c r="CC8662" s="62"/>
      <c r="CD8662" s="62"/>
      <c r="CE8662" s="62"/>
      <c r="CF8662" s="62"/>
      <c r="CL8662" s="56" t="s">
        <v>28108</v>
      </c>
      <c r="CM8662" s="56" t="s">
        <v>217</v>
      </c>
      <c r="CN8662" s="56" t="s">
        <v>217</v>
      </c>
      <c r="CO8662" s="52"/>
      <c r="CP8662" s="52"/>
      <c r="CQ8662" s="52"/>
      <c r="CR8662" s="52"/>
      <c r="CS8662" s="52"/>
      <c r="CT8662" s="52"/>
      <c r="CU8662" s="33"/>
      <c r="CV8662" s="33"/>
    </row>
    <row r="8663" spans="74:100">
      <c r="BV8663" s="62"/>
      <c r="BW8663" s="62"/>
      <c r="BX8663" s="62"/>
      <c r="BY8663" s="62"/>
      <c r="BZ8663" s="62"/>
      <c r="CA8663" s="62"/>
      <c r="CB8663" s="62"/>
      <c r="CC8663" s="62"/>
      <c r="CD8663" s="62"/>
      <c r="CE8663" s="62"/>
      <c r="CF8663" s="62"/>
      <c r="CL8663" s="56" t="s">
        <v>28109</v>
      </c>
      <c r="CM8663" s="56"/>
      <c r="CN8663" s="56"/>
      <c r="CO8663" s="52"/>
      <c r="CP8663" s="52"/>
      <c r="CQ8663" s="52"/>
      <c r="CR8663" s="52"/>
      <c r="CS8663" s="52"/>
      <c r="CT8663" s="52"/>
      <c r="CU8663" s="33"/>
      <c r="CV8663" s="33"/>
    </row>
    <row r="8664" spans="74:100">
      <c r="BV8664" s="62"/>
      <c r="BW8664" s="62"/>
      <c r="BX8664" s="62"/>
      <c r="BY8664" s="62"/>
      <c r="BZ8664" s="62"/>
      <c r="CA8664" s="62"/>
      <c r="CB8664" s="62"/>
      <c r="CC8664" s="62"/>
      <c r="CD8664" s="62"/>
      <c r="CE8664" s="62"/>
      <c r="CF8664" s="62"/>
      <c r="CL8664" s="56" t="s">
        <v>5571</v>
      </c>
      <c r="CM8664" s="56" t="s">
        <v>3118</v>
      </c>
      <c r="CN8664" s="56" t="s">
        <v>3118</v>
      </c>
      <c r="CO8664" s="52"/>
      <c r="CP8664" s="52"/>
      <c r="CQ8664" s="52"/>
      <c r="CR8664" s="52"/>
      <c r="CS8664" s="52"/>
      <c r="CT8664" s="52"/>
      <c r="CU8664" s="33"/>
      <c r="CV8664" s="33"/>
    </row>
    <row r="8665" spans="74:100">
      <c r="BV8665" s="62"/>
      <c r="BW8665" s="62"/>
      <c r="BX8665" s="62"/>
      <c r="BY8665" s="62"/>
      <c r="BZ8665" s="62"/>
      <c r="CA8665" s="62"/>
      <c r="CB8665" s="62"/>
      <c r="CC8665" s="62"/>
      <c r="CD8665" s="62"/>
      <c r="CE8665" s="62"/>
      <c r="CF8665" s="62"/>
      <c r="CL8665" s="56" t="s">
        <v>19355</v>
      </c>
      <c r="CM8665" s="56"/>
      <c r="CN8665" s="56"/>
      <c r="CO8665" s="52"/>
      <c r="CP8665" s="52"/>
      <c r="CQ8665" s="52"/>
      <c r="CR8665" s="52"/>
      <c r="CS8665" s="52"/>
      <c r="CT8665" s="52"/>
      <c r="CU8665" s="33"/>
      <c r="CV8665" s="33"/>
    </row>
    <row r="8666" spans="74:100">
      <c r="BV8666" s="62"/>
      <c r="BW8666" s="62"/>
      <c r="BX8666" s="62"/>
      <c r="BY8666" s="62"/>
      <c r="BZ8666" s="62"/>
      <c r="CA8666" s="62"/>
      <c r="CB8666" s="62"/>
      <c r="CC8666" s="62"/>
      <c r="CD8666" s="62"/>
      <c r="CE8666" s="62"/>
      <c r="CF8666" s="62"/>
      <c r="CL8666" s="56" t="s">
        <v>5572</v>
      </c>
      <c r="CM8666" s="56" t="s">
        <v>217</v>
      </c>
      <c r="CN8666" s="56" t="s">
        <v>217</v>
      </c>
      <c r="CO8666" s="52"/>
      <c r="CP8666" s="52"/>
      <c r="CQ8666" s="52"/>
      <c r="CR8666" s="52"/>
      <c r="CS8666" s="52"/>
      <c r="CT8666" s="52"/>
      <c r="CU8666" s="33"/>
      <c r="CV8666" s="33"/>
    </row>
    <row r="8667" spans="74:100">
      <c r="BV8667" s="62"/>
      <c r="BW8667" s="62"/>
      <c r="BX8667" s="62"/>
      <c r="BY8667" s="62"/>
      <c r="BZ8667" s="62"/>
      <c r="CA8667" s="62"/>
      <c r="CB8667" s="62"/>
      <c r="CC8667" s="62"/>
      <c r="CD8667" s="62"/>
      <c r="CE8667" s="62"/>
      <c r="CF8667" s="62"/>
      <c r="CL8667" s="56" t="s">
        <v>20574</v>
      </c>
      <c r="CM8667" s="56"/>
      <c r="CN8667" s="56"/>
      <c r="CO8667" s="52"/>
      <c r="CP8667" s="52"/>
      <c r="CQ8667" s="52"/>
      <c r="CR8667" s="52"/>
      <c r="CS8667" s="52"/>
      <c r="CT8667" s="52"/>
      <c r="CU8667" s="33"/>
      <c r="CV8667" s="33"/>
    </row>
    <row r="8668" spans="74:100">
      <c r="BV8668" s="62"/>
      <c r="BW8668" s="62"/>
      <c r="BX8668" s="62"/>
      <c r="BY8668" s="62"/>
      <c r="BZ8668" s="62"/>
      <c r="CA8668" s="62"/>
      <c r="CB8668" s="62"/>
      <c r="CC8668" s="62"/>
      <c r="CD8668" s="62"/>
      <c r="CE8668" s="62"/>
      <c r="CF8668" s="62"/>
      <c r="CL8668" s="56" t="s">
        <v>5573</v>
      </c>
      <c r="CM8668" s="56" t="s">
        <v>3118</v>
      </c>
      <c r="CN8668" s="56" t="s">
        <v>3118</v>
      </c>
      <c r="CO8668" s="52"/>
      <c r="CP8668" s="52"/>
      <c r="CQ8668" s="52"/>
      <c r="CR8668" s="52"/>
      <c r="CS8668" s="52"/>
      <c r="CT8668" s="52"/>
      <c r="CU8668" s="33"/>
      <c r="CV8668" s="33"/>
    </row>
    <row r="8669" spans="74:100">
      <c r="BV8669" s="62"/>
      <c r="BW8669" s="62"/>
      <c r="BX8669" s="62"/>
      <c r="BY8669" s="62"/>
      <c r="BZ8669" s="62"/>
      <c r="CA8669" s="62"/>
      <c r="CB8669" s="62"/>
      <c r="CC8669" s="62"/>
      <c r="CD8669" s="62"/>
      <c r="CE8669" s="62"/>
      <c r="CF8669" s="62"/>
      <c r="CL8669" s="56" t="s">
        <v>20575</v>
      </c>
      <c r="CM8669" s="56"/>
      <c r="CN8669" s="56"/>
      <c r="CO8669" s="52"/>
      <c r="CP8669" s="52"/>
      <c r="CQ8669" s="52"/>
      <c r="CR8669" s="52"/>
      <c r="CS8669" s="52"/>
      <c r="CT8669" s="52"/>
      <c r="CU8669" s="33"/>
      <c r="CV8669" s="33"/>
    </row>
    <row r="8670" spans="74:100">
      <c r="BV8670" s="62"/>
      <c r="BW8670" s="62"/>
      <c r="BX8670" s="62"/>
      <c r="BY8670" s="62"/>
      <c r="BZ8670" s="62"/>
      <c r="CA8670" s="62"/>
      <c r="CB8670" s="62"/>
      <c r="CC8670" s="62"/>
      <c r="CD8670" s="62"/>
      <c r="CE8670" s="62"/>
      <c r="CF8670" s="62"/>
      <c r="CL8670" s="56" t="s">
        <v>2020</v>
      </c>
      <c r="CM8670" s="56" t="s">
        <v>216</v>
      </c>
      <c r="CN8670" s="56" t="s">
        <v>216</v>
      </c>
      <c r="CO8670" s="52"/>
      <c r="CP8670" s="52"/>
      <c r="CQ8670" s="52"/>
      <c r="CR8670" s="52"/>
      <c r="CS8670" s="52"/>
      <c r="CT8670" s="52"/>
      <c r="CU8670" s="33"/>
      <c r="CV8670" s="33"/>
    </row>
    <row r="8671" spans="74:100">
      <c r="BV8671" s="62"/>
      <c r="BW8671" s="62"/>
      <c r="BX8671" s="62"/>
      <c r="BY8671" s="62"/>
      <c r="BZ8671" s="62"/>
      <c r="CA8671" s="62"/>
      <c r="CB8671" s="62"/>
      <c r="CC8671" s="62"/>
      <c r="CD8671" s="62"/>
      <c r="CE8671" s="62"/>
      <c r="CF8671" s="62"/>
      <c r="CL8671" s="56" t="s">
        <v>22238</v>
      </c>
      <c r="CM8671" s="56"/>
      <c r="CN8671" s="56"/>
      <c r="CO8671" s="52"/>
      <c r="CP8671" s="52"/>
      <c r="CQ8671" s="52"/>
      <c r="CR8671" s="52"/>
      <c r="CS8671" s="52"/>
      <c r="CT8671" s="52"/>
      <c r="CU8671" s="33"/>
      <c r="CV8671" s="33"/>
    </row>
    <row r="8672" spans="74:100">
      <c r="BV8672" s="62"/>
      <c r="BW8672" s="62"/>
      <c r="BX8672" s="62"/>
      <c r="BY8672" s="62"/>
      <c r="BZ8672" s="62"/>
      <c r="CA8672" s="62"/>
      <c r="CB8672" s="62"/>
      <c r="CC8672" s="62"/>
      <c r="CD8672" s="62"/>
      <c r="CE8672" s="62"/>
      <c r="CF8672" s="62"/>
      <c r="CL8672" s="56" t="s">
        <v>2021</v>
      </c>
      <c r="CM8672" s="56" t="s">
        <v>217</v>
      </c>
      <c r="CN8672" s="56" t="s">
        <v>217</v>
      </c>
      <c r="CO8672" s="52"/>
      <c r="CP8672" s="52"/>
      <c r="CQ8672" s="52"/>
      <c r="CR8672" s="52"/>
      <c r="CS8672" s="52"/>
      <c r="CT8672" s="52"/>
      <c r="CU8672" s="33"/>
      <c r="CV8672" s="33"/>
    </row>
    <row r="8673" spans="74:100">
      <c r="BV8673" s="62"/>
      <c r="BW8673" s="62"/>
      <c r="BX8673" s="62"/>
      <c r="BY8673" s="62"/>
      <c r="BZ8673" s="62"/>
      <c r="CA8673" s="62"/>
      <c r="CB8673" s="62"/>
      <c r="CC8673" s="62"/>
      <c r="CD8673" s="62"/>
      <c r="CE8673" s="62"/>
      <c r="CF8673" s="62"/>
      <c r="CL8673" s="56" t="s">
        <v>22239</v>
      </c>
      <c r="CM8673" s="56"/>
      <c r="CN8673" s="56"/>
      <c r="CO8673" s="52"/>
      <c r="CP8673" s="52"/>
      <c r="CQ8673" s="52"/>
      <c r="CR8673" s="52"/>
      <c r="CS8673" s="52"/>
      <c r="CT8673" s="52"/>
      <c r="CU8673" s="33"/>
      <c r="CV8673" s="33"/>
    </row>
    <row r="8674" spans="74:100">
      <c r="BV8674" s="62"/>
      <c r="BW8674" s="62"/>
      <c r="BX8674" s="62"/>
      <c r="BY8674" s="62"/>
      <c r="BZ8674" s="62"/>
      <c r="CA8674" s="62"/>
      <c r="CB8674" s="62"/>
      <c r="CC8674" s="62"/>
      <c r="CD8674" s="62"/>
      <c r="CE8674" s="62"/>
      <c r="CF8674" s="62"/>
      <c r="CL8674" s="56" t="s">
        <v>2022</v>
      </c>
      <c r="CM8674" s="56" t="s">
        <v>213</v>
      </c>
      <c r="CN8674" s="56" t="s">
        <v>213</v>
      </c>
      <c r="CO8674" s="52"/>
      <c r="CP8674" s="52"/>
      <c r="CQ8674" s="52"/>
      <c r="CR8674" s="52"/>
      <c r="CS8674" s="52"/>
      <c r="CT8674" s="52"/>
      <c r="CU8674" s="33"/>
      <c r="CV8674" s="33"/>
    </row>
    <row r="8675" spans="74:100">
      <c r="BV8675" s="62"/>
      <c r="BW8675" s="62"/>
      <c r="BX8675" s="62"/>
      <c r="BY8675" s="62"/>
      <c r="BZ8675" s="62"/>
      <c r="CA8675" s="62"/>
      <c r="CB8675" s="62"/>
      <c r="CC8675" s="62"/>
      <c r="CD8675" s="62"/>
      <c r="CE8675" s="62"/>
      <c r="CF8675" s="62"/>
      <c r="CL8675" s="56" t="s">
        <v>22240</v>
      </c>
      <c r="CM8675" s="56"/>
      <c r="CN8675" s="56"/>
      <c r="CO8675" s="52"/>
      <c r="CP8675" s="52"/>
      <c r="CQ8675" s="52"/>
      <c r="CR8675" s="52"/>
      <c r="CS8675" s="52"/>
      <c r="CT8675" s="52"/>
      <c r="CU8675" s="33"/>
      <c r="CV8675" s="33"/>
    </row>
    <row r="8676" spans="74:100">
      <c r="BV8676" s="62"/>
      <c r="BW8676" s="62"/>
      <c r="BX8676" s="62"/>
      <c r="BY8676" s="62"/>
      <c r="BZ8676" s="62"/>
      <c r="CA8676" s="62"/>
      <c r="CB8676" s="62"/>
      <c r="CC8676" s="62"/>
      <c r="CD8676" s="62"/>
      <c r="CE8676" s="62"/>
      <c r="CF8676" s="62"/>
      <c r="CL8676" s="56" t="s">
        <v>2023</v>
      </c>
      <c r="CM8676" s="56" t="s">
        <v>215</v>
      </c>
      <c r="CN8676" s="56" t="s">
        <v>215</v>
      </c>
      <c r="CO8676" s="52"/>
      <c r="CP8676" s="52"/>
      <c r="CQ8676" s="52"/>
      <c r="CR8676" s="52"/>
      <c r="CS8676" s="52"/>
      <c r="CT8676" s="52"/>
      <c r="CU8676" s="33"/>
      <c r="CV8676" s="33"/>
    </row>
    <row r="8677" spans="74:100">
      <c r="BV8677" s="62"/>
      <c r="BW8677" s="62"/>
      <c r="BX8677" s="62"/>
      <c r="BY8677" s="62"/>
      <c r="BZ8677" s="62"/>
      <c r="CA8677" s="62"/>
      <c r="CB8677" s="62"/>
      <c r="CC8677" s="62"/>
      <c r="CD8677" s="62"/>
      <c r="CE8677" s="62"/>
      <c r="CF8677" s="62"/>
      <c r="CL8677" s="56" t="s">
        <v>22241</v>
      </c>
      <c r="CM8677" s="56"/>
      <c r="CN8677" s="56"/>
      <c r="CO8677" s="52"/>
      <c r="CP8677" s="52"/>
      <c r="CQ8677" s="52"/>
      <c r="CR8677" s="52"/>
      <c r="CS8677" s="52"/>
      <c r="CT8677" s="52"/>
      <c r="CU8677" s="33"/>
      <c r="CV8677" s="33"/>
    </row>
    <row r="8678" spans="74:100">
      <c r="BV8678" s="62"/>
      <c r="BW8678" s="62"/>
      <c r="BX8678" s="62"/>
      <c r="BY8678" s="62"/>
      <c r="BZ8678" s="62"/>
      <c r="CA8678" s="62"/>
      <c r="CB8678" s="62"/>
      <c r="CC8678" s="62"/>
      <c r="CD8678" s="62"/>
      <c r="CE8678" s="62"/>
      <c r="CF8678" s="62"/>
      <c r="CL8678" s="56" t="s">
        <v>2024</v>
      </c>
      <c r="CM8678" s="56" t="s">
        <v>213</v>
      </c>
      <c r="CN8678" s="56" t="s">
        <v>213</v>
      </c>
      <c r="CO8678" s="52"/>
      <c r="CP8678" s="52"/>
      <c r="CQ8678" s="52"/>
      <c r="CR8678" s="52"/>
      <c r="CS8678" s="52"/>
      <c r="CT8678" s="52"/>
      <c r="CU8678" s="33"/>
      <c r="CV8678" s="33"/>
    </row>
    <row r="8679" spans="74:100">
      <c r="BV8679" s="62"/>
      <c r="BW8679" s="62"/>
      <c r="BX8679" s="62"/>
      <c r="BY8679" s="62"/>
      <c r="BZ8679" s="62"/>
      <c r="CA8679" s="62"/>
      <c r="CB8679" s="62"/>
      <c r="CC8679" s="62"/>
      <c r="CD8679" s="62"/>
      <c r="CE8679" s="62"/>
      <c r="CF8679" s="62"/>
      <c r="CL8679" s="56" t="s">
        <v>22242</v>
      </c>
      <c r="CM8679" s="56"/>
      <c r="CN8679" s="56"/>
      <c r="CO8679" s="52"/>
      <c r="CP8679" s="52"/>
      <c r="CQ8679" s="52"/>
      <c r="CR8679" s="52"/>
      <c r="CS8679" s="52"/>
      <c r="CT8679" s="52"/>
      <c r="CU8679" s="33"/>
      <c r="CV8679" s="33"/>
    </row>
    <row r="8680" spans="74:100">
      <c r="BV8680" s="62"/>
      <c r="BW8680" s="62"/>
      <c r="BX8680" s="62"/>
      <c r="BY8680" s="62"/>
      <c r="BZ8680" s="62"/>
      <c r="CA8680" s="62"/>
      <c r="CB8680" s="62"/>
      <c r="CC8680" s="62"/>
      <c r="CD8680" s="62"/>
      <c r="CE8680" s="62"/>
      <c r="CF8680" s="62"/>
      <c r="CL8680" s="56" t="s">
        <v>5574</v>
      </c>
      <c r="CM8680" s="56" t="s">
        <v>217</v>
      </c>
      <c r="CN8680" s="56" t="s">
        <v>217</v>
      </c>
      <c r="CO8680" s="52"/>
      <c r="CP8680" s="52"/>
      <c r="CQ8680" s="52"/>
      <c r="CR8680" s="52"/>
      <c r="CS8680" s="52"/>
      <c r="CT8680" s="52"/>
      <c r="CU8680" s="33"/>
      <c r="CV8680" s="33"/>
    </row>
    <row r="8681" spans="74:100">
      <c r="BV8681" s="62"/>
      <c r="BW8681" s="62"/>
      <c r="BX8681" s="62"/>
      <c r="BY8681" s="62"/>
      <c r="BZ8681" s="62"/>
      <c r="CA8681" s="62"/>
      <c r="CB8681" s="62"/>
      <c r="CC8681" s="62"/>
      <c r="CD8681" s="62"/>
      <c r="CE8681" s="62"/>
      <c r="CF8681" s="62"/>
      <c r="CL8681" s="56" t="s">
        <v>20576</v>
      </c>
      <c r="CM8681" s="56"/>
      <c r="CN8681" s="56"/>
      <c r="CO8681" s="52"/>
      <c r="CP8681" s="52"/>
      <c r="CQ8681" s="52"/>
      <c r="CR8681" s="52"/>
      <c r="CS8681" s="52"/>
      <c r="CT8681" s="52"/>
      <c r="CU8681" s="33"/>
      <c r="CV8681" s="33"/>
    </row>
    <row r="8682" spans="74:100">
      <c r="BV8682" s="62"/>
      <c r="BW8682" s="62"/>
      <c r="BX8682" s="62"/>
      <c r="BY8682" s="62"/>
      <c r="BZ8682" s="62"/>
      <c r="CA8682" s="62"/>
      <c r="CB8682" s="62"/>
      <c r="CC8682" s="62"/>
      <c r="CD8682" s="62"/>
      <c r="CE8682" s="62"/>
      <c r="CF8682" s="62"/>
      <c r="CL8682" s="56" t="s">
        <v>2025</v>
      </c>
      <c r="CM8682" s="56" t="s">
        <v>217</v>
      </c>
      <c r="CN8682" s="56" t="s">
        <v>217</v>
      </c>
      <c r="CO8682" s="52"/>
      <c r="CP8682" s="52"/>
      <c r="CQ8682" s="52"/>
      <c r="CR8682" s="52"/>
      <c r="CS8682" s="52"/>
      <c r="CT8682" s="52"/>
      <c r="CU8682" s="33"/>
      <c r="CV8682" s="33"/>
    </row>
    <row r="8683" spans="74:100">
      <c r="BV8683" s="62"/>
      <c r="BW8683" s="62"/>
      <c r="BX8683" s="62"/>
      <c r="BY8683" s="62"/>
      <c r="BZ8683" s="62"/>
      <c r="CA8683" s="62"/>
      <c r="CB8683" s="62"/>
      <c r="CC8683" s="62"/>
      <c r="CD8683" s="62"/>
      <c r="CE8683" s="62"/>
      <c r="CF8683" s="62"/>
      <c r="CL8683" s="56" t="s">
        <v>22243</v>
      </c>
      <c r="CM8683" s="56"/>
      <c r="CN8683" s="56"/>
      <c r="CO8683" s="52"/>
      <c r="CP8683" s="52"/>
      <c r="CQ8683" s="52"/>
      <c r="CR8683" s="52"/>
      <c r="CS8683" s="52"/>
      <c r="CT8683" s="52"/>
      <c r="CU8683" s="33"/>
      <c r="CV8683" s="33"/>
    </row>
    <row r="8684" spans="74:100">
      <c r="BV8684" s="62"/>
      <c r="BW8684" s="62"/>
      <c r="BX8684" s="62"/>
      <c r="BY8684" s="62"/>
      <c r="BZ8684" s="62"/>
      <c r="CA8684" s="62"/>
      <c r="CB8684" s="62"/>
      <c r="CC8684" s="62"/>
      <c r="CD8684" s="62"/>
      <c r="CE8684" s="62"/>
      <c r="CF8684" s="62"/>
      <c r="CL8684" s="56" t="s">
        <v>2026</v>
      </c>
      <c r="CM8684" s="56" t="s">
        <v>216</v>
      </c>
      <c r="CN8684" s="56" t="s">
        <v>216</v>
      </c>
      <c r="CO8684" s="52"/>
      <c r="CP8684" s="52"/>
      <c r="CQ8684" s="52"/>
      <c r="CR8684" s="52"/>
      <c r="CS8684" s="52"/>
      <c r="CT8684" s="52"/>
      <c r="CU8684" s="33"/>
      <c r="CV8684" s="33"/>
    </row>
    <row r="8685" spans="74:100">
      <c r="BV8685" s="62"/>
      <c r="BW8685" s="62"/>
      <c r="BX8685" s="62"/>
      <c r="BY8685" s="62"/>
      <c r="BZ8685" s="62"/>
      <c r="CA8685" s="62"/>
      <c r="CB8685" s="62"/>
      <c r="CC8685" s="62"/>
      <c r="CD8685" s="62"/>
      <c r="CE8685" s="62"/>
      <c r="CF8685" s="62"/>
      <c r="CL8685" s="56" t="s">
        <v>22244</v>
      </c>
      <c r="CM8685" s="56"/>
      <c r="CN8685" s="56"/>
      <c r="CO8685" s="52"/>
      <c r="CP8685" s="52"/>
      <c r="CQ8685" s="52"/>
      <c r="CR8685" s="52"/>
      <c r="CS8685" s="52"/>
      <c r="CT8685" s="52"/>
      <c r="CU8685" s="33"/>
      <c r="CV8685" s="33"/>
    </row>
    <row r="8686" spans="74:100">
      <c r="BV8686" s="62"/>
      <c r="BW8686" s="62"/>
      <c r="BX8686" s="62"/>
      <c r="BY8686" s="62"/>
      <c r="BZ8686" s="62"/>
      <c r="CA8686" s="62"/>
      <c r="CB8686" s="62"/>
      <c r="CC8686" s="62"/>
      <c r="CD8686" s="62"/>
      <c r="CE8686" s="62"/>
      <c r="CF8686" s="62"/>
      <c r="CL8686" s="56" t="s">
        <v>5575</v>
      </c>
      <c r="CM8686" s="56" t="s">
        <v>3118</v>
      </c>
      <c r="CN8686" s="56" t="s">
        <v>3118</v>
      </c>
      <c r="CO8686" s="52"/>
      <c r="CP8686" s="52"/>
      <c r="CQ8686" s="52"/>
      <c r="CR8686" s="52"/>
      <c r="CS8686" s="52"/>
      <c r="CT8686" s="52"/>
      <c r="CU8686" s="33"/>
      <c r="CV8686" s="33"/>
    </row>
    <row r="8687" spans="74:100">
      <c r="BV8687" s="62"/>
      <c r="BW8687" s="62"/>
      <c r="BX8687" s="62"/>
      <c r="BY8687" s="62"/>
      <c r="BZ8687" s="62"/>
      <c r="CA8687" s="62"/>
      <c r="CB8687" s="62"/>
      <c r="CC8687" s="62"/>
      <c r="CD8687" s="62"/>
      <c r="CE8687" s="62"/>
      <c r="CF8687" s="62"/>
      <c r="CL8687" s="56" t="s">
        <v>19356</v>
      </c>
      <c r="CM8687" s="56"/>
      <c r="CN8687" s="56"/>
      <c r="CO8687" s="52"/>
      <c r="CP8687" s="52"/>
      <c r="CQ8687" s="52"/>
      <c r="CR8687" s="52"/>
      <c r="CS8687" s="52"/>
      <c r="CT8687" s="52"/>
      <c r="CU8687" s="33"/>
      <c r="CV8687" s="33"/>
    </row>
    <row r="8688" spans="74:100">
      <c r="BV8688" s="62"/>
      <c r="BW8688" s="62"/>
      <c r="BX8688" s="62"/>
      <c r="BY8688" s="62"/>
      <c r="BZ8688" s="62"/>
      <c r="CA8688" s="62"/>
      <c r="CB8688" s="62"/>
      <c r="CC8688" s="62"/>
      <c r="CD8688" s="62"/>
      <c r="CE8688" s="62"/>
      <c r="CF8688" s="62"/>
      <c r="CL8688" s="56" t="s">
        <v>2027</v>
      </c>
      <c r="CM8688" s="56" t="s">
        <v>215</v>
      </c>
      <c r="CN8688" s="56" t="s">
        <v>215</v>
      </c>
      <c r="CO8688" s="52"/>
      <c r="CP8688" s="52"/>
      <c r="CQ8688" s="52"/>
      <c r="CR8688" s="52"/>
      <c r="CS8688" s="52"/>
      <c r="CT8688" s="52"/>
      <c r="CU8688" s="33"/>
      <c r="CV8688" s="33"/>
    </row>
    <row r="8689" spans="74:100">
      <c r="BV8689" s="62"/>
      <c r="BW8689" s="62"/>
      <c r="BX8689" s="62"/>
      <c r="BY8689" s="62"/>
      <c r="BZ8689" s="62"/>
      <c r="CA8689" s="62"/>
      <c r="CB8689" s="62"/>
      <c r="CC8689" s="62"/>
      <c r="CD8689" s="62"/>
      <c r="CE8689" s="62"/>
      <c r="CF8689" s="62"/>
      <c r="CL8689" s="56" t="s">
        <v>22245</v>
      </c>
      <c r="CM8689" s="56"/>
      <c r="CN8689" s="56"/>
      <c r="CO8689" s="52"/>
      <c r="CP8689" s="52"/>
      <c r="CQ8689" s="52"/>
      <c r="CR8689" s="52"/>
      <c r="CS8689" s="52"/>
      <c r="CT8689" s="52"/>
      <c r="CU8689" s="33"/>
      <c r="CV8689" s="33"/>
    </row>
    <row r="8690" spans="74:100">
      <c r="BV8690" s="62"/>
      <c r="BW8690" s="62"/>
      <c r="BX8690" s="62"/>
      <c r="BY8690" s="62"/>
      <c r="BZ8690" s="62"/>
      <c r="CA8690" s="62"/>
      <c r="CB8690" s="62"/>
      <c r="CC8690" s="62"/>
      <c r="CD8690" s="62"/>
      <c r="CE8690" s="62"/>
      <c r="CF8690" s="62"/>
      <c r="CL8690" s="56" t="s">
        <v>5576</v>
      </c>
      <c r="CM8690" s="56" t="s">
        <v>3118</v>
      </c>
      <c r="CN8690" s="56" t="s">
        <v>3118</v>
      </c>
      <c r="CO8690" s="52"/>
      <c r="CP8690" s="52"/>
      <c r="CQ8690" s="52"/>
      <c r="CR8690" s="52"/>
      <c r="CS8690" s="52"/>
      <c r="CT8690" s="52"/>
      <c r="CU8690" s="33"/>
      <c r="CV8690" s="33"/>
    </row>
    <row r="8691" spans="74:100">
      <c r="BV8691" s="62"/>
      <c r="BW8691" s="62"/>
      <c r="BX8691" s="62"/>
      <c r="BY8691" s="62"/>
      <c r="BZ8691" s="62"/>
      <c r="CA8691" s="62"/>
      <c r="CB8691" s="62"/>
      <c r="CC8691" s="62"/>
      <c r="CD8691" s="62"/>
      <c r="CE8691" s="62"/>
      <c r="CF8691" s="62"/>
      <c r="CL8691" s="56" t="s">
        <v>19357</v>
      </c>
      <c r="CM8691" s="56"/>
      <c r="CN8691" s="56"/>
      <c r="CO8691" s="52"/>
      <c r="CP8691" s="52"/>
      <c r="CQ8691" s="52"/>
      <c r="CR8691" s="52"/>
      <c r="CS8691" s="52"/>
      <c r="CT8691" s="52"/>
      <c r="CU8691" s="33"/>
      <c r="CV8691" s="33"/>
    </row>
    <row r="8692" spans="74:100">
      <c r="BV8692" s="62"/>
      <c r="BW8692" s="62"/>
      <c r="BX8692" s="62"/>
      <c r="BY8692" s="62"/>
      <c r="BZ8692" s="62"/>
      <c r="CA8692" s="62"/>
      <c r="CB8692" s="62"/>
      <c r="CC8692" s="62"/>
      <c r="CD8692" s="62"/>
      <c r="CE8692" s="62"/>
      <c r="CF8692" s="62"/>
      <c r="CL8692" s="56" t="s">
        <v>2028</v>
      </c>
      <c r="CM8692" s="56" t="s">
        <v>215</v>
      </c>
      <c r="CN8692" s="56" t="s">
        <v>215</v>
      </c>
      <c r="CO8692" s="52"/>
      <c r="CP8692" s="52"/>
      <c r="CQ8692" s="52"/>
      <c r="CR8692" s="52"/>
      <c r="CS8692" s="52"/>
      <c r="CT8692" s="52"/>
      <c r="CU8692" s="33"/>
      <c r="CV8692" s="33"/>
    </row>
    <row r="8693" spans="74:100">
      <c r="BV8693" s="62"/>
      <c r="BW8693" s="62"/>
      <c r="BX8693" s="62"/>
      <c r="BY8693" s="62"/>
      <c r="BZ8693" s="62"/>
      <c r="CA8693" s="62"/>
      <c r="CB8693" s="62"/>
      <c r="CC8693" s="62"/>
      <c r="CD8693" s="62"/>
      <c r="CE8693" s="62"/>
      <c r="CF8693" s="62"/>
      <c r="CL8693" s="56" t="s">
        <v>22246</v>
      </c>
      <c r="CM8693" s="56"/>
      <c r="CN8693" s="56"/>
      <c r="CO8693" s="52"/>
      <c r="CP8693" s="52"/>
      <c r="CQ8693" s="52"/>
      <c r="CR8693" s="52"/>
      <c r="CS8693" s="52"/>
      <c r="CT8693" s="52"/>
      <c r="CU8693" s="33"/>
      <c r="CV8693" s="33"/>
    </row>
    <row r="8694" spans="74:100">
      <c r="BV8694" s="62"/>
      <c r="BW8694" s="62"/>
      <c r="BX8694" s="62"/>
      <c r="BY8694" s="62"/>
      <c r="BZ8694" s="62"/>
      <c r="CA8694" s="62"/>
      <c r="CB8694" s="62"/>
      <c r="CC8694" s="62"/>
      <c r="CD8694" s="62"/>
      <c r="CE8694" s="62"/>
      <c r="CF8694" s="62"/>
      <c r="CL8694" s="56" t="s">
        <v>5577</v>
      </c>
      <c r="CM8694" s="56" t="s">
        <v>3118</v>
      </c>
      <c r="CN8694" s="56" t="s">
        <v>3118</v>
      </c>
      <c r="CO8694" s="52"/>
      <c r="CP8694" s="52"/>
      <c r="CQ8694" s="52"/>
      <c r="CR8694" s="52"/>
      <c r="CS8694" s="52"/>
      <c r="CT8694" s="52"/>
      <c r="CU8694" s="33"/>
      <c r="CV8694" s="33"/>
    </row>
    <row r="8695" spans="74:100">
      <c r="BV8695" s="62"/>
      <c r="BW8695" s="62"/>
      <c r="BX8695" s="62"/>
      <c r="BY8695" s="62"/>
      <c r="BZ8695" s="62"/>
      <c r="CA8695" s="62"/>
      <c r="CB8695" s="62"/>
      <c r="CC8695" s="62"/>
      <c r="CD8695" s="62"/>
      <c r="CE8695" s="62"/>
      <c r="CF8695" s="62"/>
      <c r="CL8695" s="56" t="s">
        <v>19358</v>
      </c>
      <c r="CM8695" s="56"/>
      <c r="CN8695" s="56"/>
      <c r="CO8695" s="52"/>
      <c r="CP8695" s="52"/>
      <c r="CQ8695" s="52"/>
      <c r="CR8695" s="52"/>
      <c r="CS8695" s="52"/>
      <c r="CT8695" s="52"/>
      <c r="CU8695" s="33"/>
      <c r="CV8695" s="33"/>
    </row>
    <row r="8696" spans="74:100">
      <c r="BV8696" s="62"/>
      <c r="BW8696" s="62"/>
      <c r="BX8696" s="62"/>
      <c r="BY8696" s="62"/>
      <c r="BZ8696" s="62"/>
      <c r="CA8696" s="62"/>
      <c r="CB8696" s="62"/>
      <c r="CC8696" s="62"/>
      <c r="CD8696" s="62"/>
      <c r="CE8696" s="62"/>
      <c r="CF8696" s="62"/>
      <c r="CL8696" s="56" t="s">
        <v>2030</v>
      </c>
      <c r="CM8696" s="56" t="s">
        <v>213</v>
      </c>
      <c r="CN8696" s="56" t="s">
        <v>213</v>
      </c>
      <c r="CO8696" s="52"/>
      <c r="CP8696" s="52"/>
      <c r="CQ8696" s="52"/>
      <c r="CR8696" s="52"/>
      <c r="CS8696" s="52"/>
      <c r="CT8696" s="52"/>
      <c r="CU8696" s="33"/>
      <c r="CV8696" s="33"/>
    </row>
    <row r="8697" spans="74:100">
      <c r="BV8697" s="62"/>
      <c r="BW8697" s="62"/>
      <c r="BX8697" s="62"/>
      <c r="BY8697" s="62"/>
      <c r="BZ8697" s="62"/>
      <c r="CA8697" s="62"/>
      <c r="CB8697" s="62"/>
      <c r="CC8697" s="62"/>
      <c r="CD8697" s="62"/>
      <c r="CE8697" s="62"/>
      <c r="CF8697" s="62"/>
      <c r="CL8697" s="56" t="s">
        <v>22247</v>
      </c>
      <c r="CM8697" s="56"/>
      <c r="CN8697" s="56"/>
      <c r="CO8697" s="52"/>
      <c r="CP8697" s="52"/>
      <c r="CQ8697" s="52"/>
      <c r="CR8697" s="52"/>
      <c r="CS8697" s="52"/>
      <c r="CT8697" s="52"/>
      <c r="CU8697" s="33"/>
      <c r="CV8697" s="33"/>
    </row>
    <row r="8698" spans="74:100">
      <c r="BV8698" s="62"/>
      <c r="BW8698" s="62"/>
      <c r="BX8698" s="62"/>
      <c r="BY8698" s="62"/>
      <c r="BZ8698" s="62"/>
      <c r="CA8698" s="62"/>
      <c r="CB8698" s="62"/>
      <c r="CC8698" s="62"/>
      <c r="CD8698" s="62"/>
      <c r="CE8698" s="62"/>
      <c r="CF8698" s="62"/>
      <c r="CL8698" s="56" t="s">
        <v>5578</v>
      </c>
      <c r="CM8698" s="56" t="s">
        <v>3118</v>
      </c>
      <c r="CN8698" s="56" t="s">
        <v>3118</v>
      </c>
      <c r="CO8698" s="52"/>
      <c r="CP8698" s="52"/>
      <c r="CQ8698" s="52"/>
      <c r="CR8698" s="52"/>
      <c r="CS8698" s="52"/>
      <c r="CT8698" s="52"/>
      <c r="CU8698" s="33"/>
      <c r="CV8698" s="33"/>
    </row>
    <row r="8699" spans="74:100">
      <c r="BV8699" s="62"/>
      <c r="BW8699" s="62"/>
      <c r="BX8699" s="62"/>
      <c r="BY8699" s="62"/>
      <c r="BZ8699" s="62"/>
      <c r="CA8699" s="62"/>
      <c r="CB8699" s="62"/>
      <c r="CC8699" s="62"/>
      <c r="CD8699" s="62"/>
      <c r="CE8699" s="62"/>
      <c r="CF8699" s="62"/>
      <c r="CL8699" s="56" t="s">
        <v>19359</v>
      </c>
      <c r="CM8699" s="56"/>
      <c r="CN8699" s="56"/>
      <c r="CO8699" s="52"/>
      <c r="CP8699" s="52"/>
      <c r="CQ8699" s="52"/>
      <c r="CR8699" s="52"/>
      <c r="CS8699" s="52"/>
      <c r="CT8699" s="52"/>
      <c r="CU8699" s="33"/>
      <c r="CV8699" s="33"/>
    </row>
    <row r="8700" spans="74:100">
      <c r="BV8700" s="62"/>
      <c r="BW8700" s="62"/>
      <c r="BX8700" s="62"/>
      <c r="BY8700" s="62"/>
      <c r="BZ8700" s="62"/>
      <c r="CA8700" s="62"/>
      <c r="CB8700" s="62"/>
      <c r="CC8700" s="62"/>
      <c r="CD8700" s="62"/>
      <c r="CE8700" s="62"/>
      <c r="CF8700" s="62"/>
      <c r="CL8700" s="56" t="s">
        <v>2033</v>
      </c>
      <c r="CM8700" s="56" t="s">
        <v>213</v>
      </c>
      <c r="CN8700" s="56" t="s">
        <v>213</v>
      </c>
      <c r="CO8700" s="52"/>
      <c r="CP8700" s="52"/>
      <c r="CQ8700" s="52"/>
      <c r="CR8700" s="52"/>
      <c r="CS8700" s="52"/>
      <c r="CT8700" s="52"/>
      <c r="CU8700" s="33"/>
      <c r="CV8700" s="33"/>
    </row>
    <row r="8701" spans="74:100">
      <c r="BV8701" s="62"/>
      <c r="BW8701" s="62"/>
      <c r="BX8701" s="62"/>
      <c r="BY8701" s="62"/>
      <c r="BZ8701" s="62"/>
      <c r="CA8701" s="62"/>
      <c r="CB8701" s="62"/>
      <c r="CC8701" s="62"/>
      <c r="CD8701" s="62"/>
      <c r="CE8701" s="62"/>
      <c r="CF8701" s="62"/>
      <c r="CL8701" s="56" t="s">
        <v>22248</v>
      </c>
      <c r="CM8701" s="56"/>
      <c r="CN8701" s="56"/>
      <c r="CO8701" s="52"/>
      <c r="CP8701" s="52"/>
      <c r="CQ8701" s="52"/>
      <c r="CR8701" s="52"/>
      <c r="CS8701" s="52"/>
      <c r="CT8701" s="52"/>
      <c r="CU8701" s="33"/>
      <c r="CV8701" s="33"/>
    </row>
    <row r="8702" spans="74:100">
      <c r="BV8702" s="62"/>
      <c r="BW8702" s="62"/>
      <c r="BX8702" s="62"/>
      <c r="BY8702" s="62"/>
      <c r="BZ8702" s="62"/>
      <c r="CA8702" s="62"/>
      <c r="CB8702" s="62"/>
      <c r="CC8702" s="62"/>
      <c r="CD8702" s="62"/>
      <c r="CE8702" s="62"/>
      <c r="CF8702" s="62"/>
      <c r="CL8702" s="56" t="s">
        <v>5579</v>
      </c>
      <c r="CM8702" s="56" t="s">
        <v>213</v>
      </c>
      <c r="CN8702" s="56" t="s">
        <v>213</v>
      </c>
      <c r="CO8702" s="52"/>
      <c r="CP8702" s="52"/>
      <c r="CQ8702" s="52"/>
      <c r="CR8702" s="52"/>
      <c r="CS8702" s="52"/>
      <c r="CT8702" s="52"/>
      <c r="CU8702" s="33"/>
      <c r="CV8702" s="33"/>
    </row>
    <row r="8703" spans="74:100">
      <c r="BV8703" s="62"/>
      <c r="BW8703" s="62"/>
      <c r="BX8703" s="62"/>
      <c r="BY8703" s="62"/>
      <c r="BZ8703" s="62"/>
      <c r="CA8703" s="62"/>
      <c r="CB8703" s="62"/>
      <c r="CC8703" s="62"/>
      <c r="CD8703" s="62"/>
      <c r="CE8703" s="62"/>
      <c r="CF8703" s="62"/>
      <c r="CL8703" s="56" t="s">
        <v>22249</v>
      </c>
      <c r="CM8703" s="56"/>
      <c r="CN8703" s="56"/>
      <c r="CO8703" s="52"/>
      <c r="CP8703" s="52"/>
      <c r="CQ8703" s="52"/>
      <c r="CR8703" s="52"/>
      <c r="CS8703" s="52"/>
      <c r="CT8703" s="52"/>
      <c r="CU8703" s="33"/>
      <c r="CV8703" s="33"/>
    </row>
    <row r="8704" spans="74:100">
      <c r="BV8704" s="62"/>
      <c r="BW8704" s="62"/>
      <c r="BX8704" s="62"/>
      <c r="BY8704" s="62"/>
      <c r="BZ8704" s="62"/>
      <c r="CA8704" s="62"/>
      <c r="CB8704" s="62"/>
      <c r="CC8704" s="62"/>
      <c r="CD8704" s="62"/>
      <c r="CE8704" s="62"/>
      <c r="CF8704" s="62"/>
      <c r="CL8704" s="56" t="s">
        <v>2035</v>
      </c>
      <c r="CM8704" s="56" t="s">
        <v>213</v>
      </c>
      <c r="CN8704" s="56" t="s">
        <v>213</v>
      </c>
      <c r="CO8704" s="52"/>
      <c r="CP8704" s="52"/>
      <c r="CQ8704" s="52"/>
      <c r="CR8704" s="52"/>
      <c r="CS8704" s="52"/>
      <c r="CT8704" s="52"/>
      <c r="CU8704" s="33"/>
      <c r="CV8704" s="33"/>
    </row>
    <row r="8705" spans="74:100">
      <c r="BV8705" s="62"/>
      <c r="BW8705" s="62"/>
      <c r="BX8705" s="62"/>
      <c r="BY8705" s="62"/>
      <c r="BZ8705" s="62"/>
      <c r="CA8705" s="62"/>
      <c r="CB8705" s="62"/>
      <c r="CC8705" s="62"/>
      <c r="CD8705" s="62"/>
      <c r="CE8705" s="62"/>
      <c r="CF8705" s="62"/>
      <c r="CL8705" s="56" t="s">
        <v>22250</v>
      </c>
      <c r="CM8705" s="56"/>
      <c r="CN8705" s="56"/>
      <c r="CO8705" s="52"/>
      <c r="CP8705" s="52"/>
      <c r="CQ8705" s="52"/>
      <c r="CR8705" s="52"/>
      <c r="CS8705" s="52"/>
      <c r="CT8705" s="52"/>
      <c r="CU8705" s="33"/>
      <c r="CV8705" s="33"/>
    </row>
    <row r="8706" spans="74:100">
      <c r="BV8706" s="62"/>
      <c r="BW8706" s="62"/>
      <c r="BX8706" s="62"/>
      <c r="BY8706" s="62"/>
      <c r="BZ8706" s="62"/>
      <c r="CA8706" s="62"/>
      <c r="CB8706" s="62"/>
      <c r="CC8706" s="62"/>
      <c r="CD8706" s="62"/>
      <c r="CE8706" s="62"/>
      <c r="CF8706" s="62"/>
      <c r="CL8706" s="56" t="s">
        <v>2036</v>
      </c>
      <c r="CM8706" s="56" t="s">
        <v>213</v>
      </c>
      <c r="CN8706" s="56" t="s">
        <v>213</v>
      </c>
      <c r="CO8706" s="52"/>
      <c r="CP8706" s="52"/>
      <c r="CQ8706" s="52"/>
      <c r="CR8706" s="52"/>
      <c r="CS8706" s="52"/>
      <c r="CT8706" s="52"/>
      <c r="CU8706" s="33"/>
      <c r="CV8706" s="33"/>
    </row>
    <row r="8707" spans="74:100">
      <c r="BV8707" s="62"/>
      <c r="BW8707" s="62"/>
      <c r="BX8707" s="62"/>
      <c r="BY8707" s="62"/>
      <c r="BZ8707" s="62"/>
      <c r="CA8707" s="62"/>
      <c r="CB8707" s="62"/>
      <c r="CC8707" s="62"/>
      <c r="CD8707" s="62"/>
      <c r="CE8707" s="62"/>
      <c r="CF8707" s="62"/>
      <c r="CL8707" s="56" t="s">
        <v>22251</v>
      </c>
      <c r="CM8707" s="56"/>
      <c r="CN8707" s="56"/>
      <c r="CO8707" s="52"/>
      <c r="CP8707" s="52"/>
      <c r="CQ8707" s="52"/>
      <c r="CR8707" s="52"/>
      <c r="CS8707" s="52"/>
      <c r="CT8707" s="52"/>
      <c r="CU8707" s="33"/>
      <c r="CV8707" s="33"/>
    </row>
    <row r="8708" spans="74:100">
      <c r="BV8708" s="62"/>
      <c r="BW8708" s="62"/>
      <c r="BX8708" s="62"/>
      <c r="BY8708" s="62"/>
      <c r="BZ8708" s="62"/>
      <c r="CA8708" s="62"/>
      <c r="CB8708" s="62"/>
      <c r="CC8708" s="62"/>
      <c r="CD8708" s="62"/>
      <c r="CE8708" s="62"/>
      <c r="CF8708" s="62"/>
      <c r="CL8708" s="56" t="s">
        <v>2037</v>
      </c>
      <c r="CM8708" s="56" t="s">
        <v>213</v>
      </c>
      <c r="CN8708" s="56" t="s">
        <v>213</v>
      </c>
      <c r="CO8708" s="52"/>
      <c r="CP8708" s="52"/>
      <c r="CQ8708" s="52"/>
      <c r="CR8708" s="52"/>
      <c r="CS8708" s="52"/>
      <c r="CT8708" s="52"/>
      <c r="CU8708" s="33"/>
      <c r="CV8708" s="33"/>
    </row>
    <row r="8709" spans="74:100">
      <c r="BV8709" s="62"/>
      <c r="BW8709" s="62"/>
      <c r="BX8709" s="62"/>
      <c r="BY8709" s="62"/>
      <c r="BZ8709" s="62"/>
      <c r="CA8709" s="62"/>
      <c r="CB8709" s="62"/>
      <c r="CC8709" s="62"/>
      <c r="CD8709" s="62"/>
      <c r="CE8709" s="62"/>
      <c r="CF8709" s="62"/>
      <c r="CL8709" s="56" t="s">
        <v>22252</v>
      </c>
      <c r="CM8709" s="56"/>
      <c r="CN8709" s="56"/>
      <c r="CO8709" s="52"/>
      <c r="CP8709" s="52"/>
      <c r="CQ8709" s="52"/>
      <c r="CR8709" s="52"/>
      <c r="CS8709" s="52"/>
      <c r="CT8709" s="52"/>
      <c r="CU8709" s="33"/>
      <c r="CV8709" s="33"/>
    </row>
    <row r="8710" spans="74:100">
      <c r="BV8710" s="62"/>
      <c r="BW8710" s="62"/>
      <c r="BX8710" s="62"/>
      <c r="BY8710" s="62"/>
      <c r="BZ8710" s="62"/>
      <c r="CA8710" s="62"/>
      <c r="CB8710" s="62"/>
      <c r="CC8710" s="62"/>
      <c r="CD8710" s="62"/>
      <c r="CE8710" s="62"/>
      <c r="CF8710" s="62"/>
      <c r="CL8710" s="56" t="s">
        <v>2038</v>
      </c>
      <c r="CM8710" s="56" t="s">
        <v>213</v>
      </c>
      <c r="CN8710" s="56" t="s">
        <v>213</v>
      </c>
      <c r="CO8710" s="52"/>
      <c r="CP8710" s="52"/>
      <c r="CQ8710" s="52"/>
      <c r="CR8710" s="52"/>
      <c r="CS8710" s="52"/>
      <c r="CT8710" s="52"/>
      <c r="CU8710" s="33"/>
      <c r="CV8710" s="33"/>
    </row>
    <row r="8711" spans="74:100">
      <c r="BV8711" s="62"/>
      <c r="BW8711" s="62"/>
      <c r="BX8711" s="62"/>
      <c r="BY8711" s="62"/>
      <c r="BZ8711" s="62"/>
      <c r="CA8711" s="62"/>
      <c r="CB8711" s="62"/>
      <c r="CC8711" s="62"/>
      <c r="CD8711" s="62"/>
      <c r="CE8711" s="62"/>
      <c r="CF8711" s="62"/>
      <c r="CL8711" s="56" t="s">
        <v>22253</v>
      </c>
      <c r="CM8711" s="56"/>
      <c r="CN8711" s="56"/>
      <c r="CO8711" s="52"/>
      <c r="CP8711" s="52"/>
      <c r="CQ8711" s="52"/>
      <c r="CR8711" s="52"/>
      <c r="CS8711" s="52"/>
      <c r="CT8711" s="52"/>
      <c r="CU8711" s="33"/>
      <c r="CV8711" s="33"/>
    </row>
    <row r="8712" spans="74:100">
      <c r="BV8712" s="62"/>
      <c r="BW8712" s="62"/>
      <c r="BX8712" s="62"/>
      <c r="BY8712" s="62"/>
      <c r="BZ8712" s="62"/>
      <c r="CA8712" s="62"/>
      <c r="CB8712" s="62"/>
      <c r="CC8712" s="62"/>
      <c r="CD8712" s="62"/>
      <c r="CE8712" s="62"/>
      <c r="CF8712" s="62"/>
      <c r="CL8712" s="56" t="s">
        <v>2039</v>
      </c>
      <c r="CM8712" s="56" t="s">
        <v>213</v>
      </c>
      <c r="CN8712" s="56" t="s">
        <v>213</v>
      </c>
      <c r="CO8712" s="52"/>
      <c r="CP8712" s="52"/>
      <c r="CQ8712" s="52"/>
      <c r="CR8712" s="52"/>
      <c r="CS8712" s="52"/>
      <c r="CT8712" s="52"/>
      <c r="CU8712" s="33"/>
      <c r="CV8712" s="33"/>
    </row>
    <row r="8713" spans="74:100">
      <c r="BV8713" s="62"/>
      <c r="BW8713" s="62"/>
      <c r="BX8713" s="62"/>
      <c r="BY8713" s="62"/>
      <c r="BZ8713" s="62"/>
      <c r="CA8713" s="62"/>
      <c r="CB8713" s="62"/>
      <c r="CC8713" s="62"/>
      <c r="CD8713" s="62"/>
      <c r="CE8713" s="62"/>
      <c r="CF8713" s="62"/>
      <c r="CL8713" s="56" t="s">
        <v>22254</v>
      </c>
      <c r="CM8713" s="56"/>
      <c r="CN8713" s="56"/>
      <c r="CO8713" s="52"/>
      <c r="CP8713" s="52"/>
      <c r="CQ8713" s="52"/>
      <c r="CR8713" s="52"/>
      <c r="CS8713" s="52"/>
      <c r="CT8713" s="52"/>
      <c r="CU8713" s="33"/>
      <c r="CV8713" s="33"/>
    </row>
    <row r="8714" spans="74:100">
      <c r="BV8714" s="62"/>
      <c r="BW8714" s="62"/>
      <c r="BX8714" s="62"/>
      <c r="BY8714" s="62"/>
      <c r="BZ8714" s="62"/>
      <c r="CA8714" s="62"/>
      <c r="CB8714" s="62"/>
      <c r="CC8714" s="62"/>
      <c r="CD8714" s="62"/>
      <c r="CE8714" s="62"/>
      <c r="CF8714" s="62"/>
      <c r="CL8714" s="56" t="s">
        <v>5580</v>
      </c>
      <c r="CM8714" s="56" t="s">
        <v>213</v>
      </c>
      <c r="CN8714" s="56" t="s">
        <v>213</v>
      </c>
      <c r="CO8714" s="52"/>
      <c r="CP8714" s="52"/>
      <c r="CQ8714" s="52"/>
      <c r="CR8714" s="52"/>
      <c r="CS8714" s="52"/>
      <c r="CT8714" s="52"/>
      <c r="CU8714" s="33"/>
      <c r="CV8714" s="33"/>
    </row>
    <row r="8715" spans="74:100">
      <c r="BV8715" s="62"/>
      <c r="BW8715" s="62"/>
      <c r="BX8715" s="62"/>
      <c r="BY8715" s="62"/>
      <c r="BZ8715" s="62"/>
      <c r="CA8715" s="62"/>
      <c r="CB8715" s="62"/>
      <c r="CC8715" s="62"/>
      <c r="CD8715" s="62"/>
      <c r="CE8715" s="62"/>
      <c r="CF8715" s="62"/>
      <c r="CL8715" s="56" t="s">
        <v>22255</v>
      </c>
      <c r="CM8715" s="56"/>
      <c r="CN8715" s="56"/>
      <c r="CO8715" s="52"/>
      <c r="CP8715" s="52"/>
      <c r="CQ8715" s="52"/>
      <c r="CR8715" s="52"/>
      <c r="CS8715" s="52"/>
      <c r="CT8715" s="52"/>
      <c r="CU8715" s="33"/>
      <c r="CV8715" s="33"/>
    </row>
    <row r="8716" spans="74:100">
      <c r="BV8716" s="62"/>
      <c r="BW8716" s="62"/>
      <c r="BX8716" s="62"/>
      <c r="BY8716" s="62"/>
      <c r="BZ8716" s="62"/>
      <c r="CA8716" s="62"/>
      <c r="CB8716" s="62"/>
      <c r="CC8716" s="62"/>
      <c r="CD8716" s="62"/>
      <c r="CE8716" s="62"/>
      <c r="CF8716" s="62"/>
      <c r="CL8716" s="56" t="s">
        <v>2040</v>
      </c>
      <c r="CM8716" s="56" t="s">
        <v>213</v>
      </c>
      <c r="CN8716" s="56" t="s">
        <v>213</v>
      </c>
      <c r="CO8716" s="52"/>
      <c r="CP8716" s="52"/>
      <c r="CQ8716" s="52"/>
      <c r="CR8716" s="52"/>
      <c r="CS8716" s="52"/>
      <c r="CT8716" s="52"/>
      <c r="CU8716" s="33"/>
      <c r="CV8716" s="33"/>
    </row>
    <row r="8717" spans="74:100">
      <c r="BV8717" s="62"/>
      <c r="BW8717" s="62"/>
      <c r="BX8717" s="62"/>
      <c r="BY8717" s="62"/>
      <c r="BZ8717" s="62"/>
      <c r="CA8717" s="62"/>
      <c r="CB8717" s="62"/>
      <c r="CC8717" s="62"/>
      <c r="CD8717" s="62"/>
      <c r="CE8717" s="62"/>
      <c r="CF8717" s="62"/>
      <c r="CL8717" s="56" t="s">
        <v>22256</v>
      </c>
      <c r="CM8717" s="56"/>
      <c r="CN8717" s="56"/>
      <c r="CO8717" s="52"/>
      <c r="CP8717" s="52"/>
      <c r="CQ8717" s="52"/>
      <c r="CR8717" s="52"/>
      <c r="CS8717" s="52"/>
      <c r="CT8717" s="52"/>
      <c r="CU8717" s="33"/>
      <c r="CV8717" s="33"/>
    </row>
    <row r="8718" spans="74:100">
      <c r="BV8718" s="62"/>
      <c r="BW8718" s="62"/>
      <c r="BX8718" s="62"/>
      <c r="BY8718" s="62"/>
      <c r="BZ8718" s="62"/>
      <c r="CA8718" s="62"/>
      <c r="CB8718" s="62"/>
      <c r="CC8718" s="62"/>
      <c r="CD8718" s="62"/>
      <c r="CE8718" s="62"/>
      <c r="CF8718" s="62"/>
      <c r="CL8718" s="56" t="s">
        <v>2041</v>
      </c>
      <c r="CM8718" s="56" t="s">
        <v>213</v>
      </c>
      <c r="CN8718" s="56" t="s">
        <v>213</v>
      </c>
      <c r="CO8718" s="52"/>
      <c r="CP8718" s="52"/>
      <c r="CQ8718" s="52"/>
      <c r="CR8718" s="52"/>
      <c r="CS8718" s="52"/>
      <c r="CT8718" s="52"/>
      <c r="CU8718" s="33"/>
      <c r="CV8718" s="33"/>
    </row>
    <row r="8719" spans="74:100">
      <c r="BV8719" s="62"/>
      <c r="BW8719" s="62"/>
      <c r="BX8719" s="62"/>
      <c r="BY8719" s="62"/>
      <c r="BZ8719" s="62"/>
      <c r="CA8719" s="62"/>
      <c r="CB8719" s="62"/>
      <c r="CC8719" s="62"/>
      <c r="CD8719" s="62"/>
      <c r="CE8719" s="62"/>
      <c r="CF8719" s="62"/>
      <c r="CL8719" s="56" t="s">
        <v>22257</v>
      </c>
      <c r="CM8719" s="56"/>
      <c r="CN8719" s="56"/>
      <c r="CO8719" s="52"/>
      <c r="CP8719" s="52"/>
      <c r="CQ8719" s="52"/>
      <c r="CR8719" s="52"/>
      <c r="CS8719" s="52"/>
      <c r="CT8719" s="52"/>
      <c r="CU8719" s="33"/>
      <c r="CV8719" s="33"/>
    </row>
    <row r="8720" spans="74:100">
      <c r="BV8720" s="62"/>
      <c r="BW8720" s="62"/>
      <c r="BX8720" s="62"/>
      <c r="BY8720" s="62"/>
      <c r="BZ8720" s="62"/>
      <c r="CA8720" s="62"/>
      <c r="CB8720" s="62"/>
      <c r="CC8720" s="62"/>
      <c r="CD8720" s="62"/>
      <c r="CE8720" s="62"/>
      <c r="CF8720" s="62"/>
      <c r="CL8720" s="56" t="s">
        <v>2042</v>
      </c>
      <c r="CM8720" s="56" t="s">
        <v>213</v>
      </c>
      <c r="CN8720" s="56" t="s">
        <v>213</v>
      </c>
      <c r="CO8720" s="52"/>
      <c r="CP8720" s="52"/>
      <c r="CQ8720" s="52"/>
      <c r="CR8720" s="52"/>
      <c r="CS8720" s="52"/>
      <c r="CT8720" s="52"/>
      <c r="CU8720" s="33"/>
      <c r="CV8720" s="33"/>
    </row>
    <row r="8721" spans="74:100">
      <c r="BV8721" s="62"/>
      <c r="BW8721" s="62"/>
      <c r="BX8721" s="62"/>
      <c r="BY8721" s="62"/>
      <c r="BZ8721" s="62"/>
      <c r="CA8721" s="62"/>
      <c r="CB8721" s="62"/>
      <c r="CC8721" s="62"/>
      <c r="CD8721" s="62"/>
      <c r="CE8721" s="62"/>
      <c r="CF8721" s="62"/>
      <c r="CL8721" s="56" t="s">
        <v>22258</v>
      </c>
      <c r="CM8721" s="56"/>
      <c r="CN8721" s="56"/>
      <c r="CO8721" s="52"/>
      <c r="CP8721" s="52"/>
      <c r="CQ8721" s="52"/>
      <c r="CR8721" s="52"/>
      <c r="CS8721" s="52"/>
      <c r="CT8721" s="52"/>
      <c r="CU8721" s="33"/>
      <c r="CV8721" s="33"/>
    </row>
    <row r="8722" spans="74:100">
      <c r="BV8722" s="62"/>
      <c r="BW8722" s="62"/>
      <c r="BX8722" s="62"/>
      <c r="BY8722" s="62"/>
      <c r="BZ8722" s="62"/>
      <c r="CA8722" s="62"/>
      <c r="CB8722" s="62"/>
      <c r="CC8722" s="62"/>
      <c r="CD8722" s="62"/>
      <c r="CE8722" s="62"/>
      <c r="CF8722" s="62"/>
      <c r="CL8722" s="56" t="s">
        <v>5581</v>
      </c>
      <c r="CM8722" s="56" t="s">
        <v>3118</v>
      </c>
      <c r="CN8722" s="56" t="s">
        <v>3118</v>
      </c>
      <c r="CO8722" s="52"/>
      <c r="CP8722" s="52"/>
      <c r="CQ8722" s="52"/>
      <c r="CR8722" s="52"/>
      <c r="CS8722" s="52"/>
      <c r="CT8722" s="52"/>
      <c r="CU8722" s="33"/>
      <c r="CV8722" s="33"/>
    </row>
    <row r="8723" spans="74:100">
      <c r="BV8723" s="62"/>
      <c r="BW8723" s="62"/>
      <c r="BX8723" s="62"/>
      <c r="BY8723" s="62"/>
      <c r="BZ8723" s="62"/>
      <c r="CA8723" s="62"/>
      <c r="CB8723" s="62"/>
      <c r="CC8723" s="62"/>
      <c r="CD8723" s="62"/>
      <c r="CE8723" s="62"/>
      <c r="CF8723" s="62"/>
      <c r="CL8723" s="56" t="s">
        <v>19360</v>
      </c>
      <c r="CM8723" s="56"/>
      <c r="CN8723" s="56"/>
      <c r="CO8723" s="52"/>
      <c r="CP8723" s="52"/>
      <c r="CQ8723" s="52"/>
      <c r="CR8723" s="52"/>
      <c r="CS8723" s="52"/>
      <c r="CT8723" s="52"/>
      <c r="CU8723" s="33"/>
      <c r="CV8723" s="33"/>
    </row>
    <row r="8724" spans="74:100">
      <c r="BV8724" s="62"/>
      <c r="BW8724" s="62"/>
      <c r="BX8724" s="62"/>
      <c r="BY8724" s="62"/>
      <c r="BZ8724" s="62"/>
      <c r="CA8724" s="62"/>
      <c r="CB8724" s="62"/>
      <c r="CC8724" s="62"/>
      <c r="CD8724" s="62"/>
      <c r="CE8724" s="62"/>
      <c r="CF8724" s="62"/>
      <c r="CL8724" s="56" t="s">
        <v>5582</v>
      </c>
      <c r="CM8724" s="56" t="s">
        <v>217</v>
      </c>
      <c r="CN8724" s="56" t="s">
        <v>217</v>
      </c>
      <c r="CO8724" s="52"/>
      <c r="CP8724" s="52"/>
      <c r="CQ8724" s="52"/>
      <c r="CR8724" s="52"/>
      <c r="CS8724" s="52"/>
      <c r="CT8724" s="52"/>
      <c r="CU8724" s="33"/>
      <c r="CV8724" s="33"/>
    </row>
    <row r="8725" spans="74:100">
      <c r="BV8725" s="62"/>
      <c r="BW8725" s="62"/>
      <c r="BX8725" s="62"/>
      <c r="BY8725" s="62"/>
      <c r="BZ8725" s="62"/>
      <c r="CA8725" s="62"/>
      <c r="CB8725" s="62"/>
      <c r="CC8725" s="62"/>
      <c r="CD8725" s="62"/>
      <c r="CE8725" s="62"/>
      <c r="CF8725" s="62"/>
      <c r="CL8725" s="56" t="s">
        <v>19361</v>
      </c>
      <c r="CM8725" s="56"/>
      <c r="CN8725" s="56"/>
      <c r="CO8725" s="52"/>
      <c r="CP8725" s="52"/>
      <c r="CQ8725" s="52"/>
      <c r="CR8725" s="52"/>
      <c r="CS8725" s="52"/>
      <c r="CT8725" s="52"/>
      <c r="CU8725" s="33"/>
      <c r="CV8725" s="33"/>
    </row>
    <row r="8726" spans="74:100">
      <c r="BV8726" s="62"/>
      <c r="BW8726" s="62"/>
      <c r="BX8726" s="62"/>
      <c r="BY8726" s="62"/>
      <c r="BZ8726" s="62"/>
      <c r="CA8726" s="62"/>
      <c r="CB8726" s="62"/>
      <c r="CC8726" s="62"/>
      <c r="CD8726" s="62"/>
      <c r="CE8726" s="62"/>
      <c r="CF8726" s="62"/>
      <c r="CL8726" s="56" t="s">
        <v>24886</v>
      </c>
      <c r="CM8726" s="56"/>
      <c r="CN8726" s="56"/>
      <c r="CO8726" s="52"/>
      <c r="CP8726" s="52"/>
      <c r="CQ8726" s="52"/>
      <c r="CR8726" s="52"/>
      <c r="CS8726" s="52"/>
      <c r="CT8726" s="52"/>
      <c r="CU8726" s="33"/>
      <c r="CV8726" s="33"/>
    </row>
    <row r="8727" spans="74:100">
      <c r="BV8727" s="62"/>
      <c r="BW8727" s="62"/>
      <c r="BX8727" s="62"/>
      <c r="BY8727" s="62"/>
      <c r="BZ8727" s="62"/>
      <c r="CA8727" s="62"/>
      <c r="CB8727" s="62"/>
      <c r="CC8727" s="62"/>
      <c r="CD8727" s="62"/>
      <c r="CE8727" s="62"/>
      <c r="CF8727" s="62"/>
      <c r="CL8727" s="56" t="s">
        <v>28110</v>
      </c>
      <c r="CM8727" s="56"/>
      <c r="CN8727" s="56"/>
      <c r="CO8727" s="52"/>
      <c r="CP8727" s="52"/>
      <c r="CQ8727" s="52"/>
      <c r="CR8727" s="52"/>
      <c r="CS8727" s="52"/>
      <c r="CT8727" s="52"/>
      <c r="CU8727" s="33"/>
      <c r="CV8727" s="33"/>
    </row>
    <row r="8728" spans="74:100">
      <c r="BV8728" s="62"/>
      <c r="BW8728" s="62"/>
      <c r="BX8728" s="62"/>
      <c r="BY8728" s="62"/>
      <c r="BZ8728" s="62"/>
      <c r="CA8728" s="62"/>
      <c r="CB8728" s="62"/>
      <c r="CC8728" s="62"/>
      <c r="CD8728" s="62"/>
      <c r="CE8728" s="62"/>
      <c r="CF8728" s="62"/>
      <c r="CL8728" s="56" t="s">
        <v>14357</v>
      </c>
      <c r="CM8728" s="56" t="s">
        <v>216</v>
      </c>
      <c r="CN8728" s="56" t="s">
        <v>216</v>
      </c>
      <c r="CO8728" s="52"/>
      <c r="CP8728" s="52"/>
      <c r="CQ8728" s="52"/>
      <c r="CR8728" s="52"/>
      <c r="CS8728" s="52"/>
      <c r="CT8728" s="52"/>
      <c r="CU8728" s="33"/>
      <c r="CV8728" s="33"/>
    </row>
    <row r="8729" spans="74:100">
      <c r="BV8729" s="62"/>
      <c r="BW8729" s="62"/>
      <c r="BX8729" s="62"/>
      <c r="BY8729" s="62"/>
      <c r="BZ8729" s="62"/>
      <c r="CA8729" s="62"/>
      <c r="CB8729" s="62"/>
      <c r="CC8729" s="62"/>
      <c r="CD8729" s="62"/>
      <c r="CE8729" s="62"/>
      <c r="CF8729" s="62"/>
      <c r="CL8729" s="56" t="s">
        <v>22259</v>
      </c>
      <c r="CM8729" s="56"/>
      <c r="CN8729" s="56"/>
      <c r="CO8729" s="52"/>
      <c r="CP8729" s="52"/>
      <c r="CQ8729" s="52"/>
      <c r="CR8729" s="52"/>
      <c r="CS8729" s="52"/>
      <c r="CT8729" s="52"/>
      <c r="CU8729" s="33"/>
      <c r="CV8729" s="33"/>
    </row>
    <row r="8730" spans="74:100">
      <c r="BV8730" s="62"/>
      <c r="BW8730" s="62"/>
      <c r="BX8730" s="62"/>
      <c r="BY8730" s="62"/>
      <c r="BZ8730" s="62"/>
      <c r="CA8730" s="62"/>
      <c r="CB8730" s="62"/>
      <c r="CC8730" s="62"/>
      <c r="CD8730" s="62"/>
      <c r="CE8730" s="62"/>
      <c r="CF8730" s="62"/>
      <c r="CL8730" s="56" t="s">
        <v>14358</v>
      </c>
      <c r="CM8730" s="56" t="s">
        <v>216</v>
      </c>
      <c r="CN8730" s="56" t="s">
        <v>216</v>
      </c>
      <c r="CO8730" s="52"/>
      <c r="CP8730" s="52"/>
      <c r="CQ8730" s="52"/>
      <c r="CR8730" s="52"/>
      <c r="CS8730" s="52"/>
      <c r="CT8730" s="52"/>
      <c r="CU8730" s="33"/>
      <c r="CV8730" s="33"/>
    </row>
    <row r="8731" spans="74:100">
      <c r="BV8731" s="62"/>
      <c r="BW8731" s="62"/>
      <c r="BX8731" s="62"/>
      <c r="BY8731" s="62"/>
      <c r="BZ8731" s="62"/>
      <c r="CA8731" s="62"/>
      <c r="CB8731" s="62"/>
      <c r="CC8731" s="62"/>
      <c r="CD8731" s="62"/>
      <c r="CE8731" s="62"/>
      <c r="CF8731" s="62"/>
      <c r="CL8731" s="56" t="s">
        <v>22260</v>
      </c>
      <c r="CM8731" s="56"/>
      <c r="CN8731" s="56"/>
      <c r="CO8731" s="52"/>
      <c r="CP8731" s="52"/>
      <c r="CQ8731" s="52"/>
      <c r="CR8731" s="52"/>
      <c r="CS8731" s="52"/>
      <c r="CT8731" s="52"/>
      <c r="CU8731" s="33"/>
      <c r="CV8731" s="33"/>
    </row>
    <row r="8732" spans="74:100">
      <c r="BV8732" s="62"/>
      <c r="BW8732" s="62"/>
      <c r="BX8732" s="62"/>
      <c r="BY8732" s="62"/>
      <c r="BZ8732" s="62"/>
      <c r="CA8732" s="62"/>
      <c r="CB8732" s="62"/>
      <c r="CC8732" s="62"/>
      <c r="CD8732" s="62"/>
      <c r="CE8732" s="62"/>
      <c r="CF8732" s="62"/>
      <c r="CL8732" s="56" t="s">
        <v>14362</v>
      </c>
      <c r="CM8732" s="56" t="s">
        <v>215</v>
      </c>
      <c r="CN8732" s="56" t="s">
        <v>215</v>
      </c>
      <c r="CO8732" s="52"/>
      <c r="CP8732" s="52"/>
      <c r="CQ8732" s="52"/>
      <c r="CR8732" s="52"/>
      <c r="CS8732" s="52"/>
      <c r="CT8732" s="52"/>
      <c r="CU8732" s="33"/>
      <c r="CV8732" s="33"/>
    </row>
    <row r="8733" spans="74:100">
      <c r="BV8733" s="62"/>
      <c r="BW8733" s="62"/>
      <c r="BX8733" s="62"/>
      <c r="BY8733" s="62"/>
      <c r="BZ8733" s="62"/>
      <c r="CA8733" s="62"/>
      <c r="CB8733" s="62"/>
      <c r="CC8733" s="62"/>
      <c r="CD8733" s="62"/>
      <c r="CE8733" s="62"/>
      <c r="CF8733" s="62"/>
      <c r="CL8733" s="56" t="s">
        <v>22261</v>
      </c>
      <c r="CM8733" s="56"/>
      <c r="CN8733" s="56"/>
      <c r="CO8733" s="52"/>
      <c r="CP8733" s="52"/>
      <c r="CQ8733" s="52"/>
      <c r="CR8733" s="52"/>
      <c r="CS8733" s="52"/>
      <c r="CT8733" s="52"/>
      <c r="CU8733" s="33"/>
      <c r="CV8733" s="33"/>
    </row>
    <row r="8734" spans="74:100">
      <c r="BV8734" s="62"/>
      <c r="BW8734" s="62"/>
      <c r="BX8734" s="62"/>
      <c r="BY8734" s="62"/>
      <c r="BZ8734" s="62"/>
      <c r="CA8734" s="62"/>
      <c r="CB8734" s="62"/>
      <c r="CC8734" s="62"/>
      <c r="CD8734" s="62"/>
      <c r="CE8734" s="62"/>
      <c r="CF8734" s="62"/>
      <c r="CL8734" s="56" t="s">
        <v>14366</v>
      </c>
      <c r="CM8734" s="56" t="s">
        <v>214</v>
      </c>
      <c r="CN8734" s="56" t="s">
        <v>214</v>
      </c>
      <c r="CO8734" s="52"/>
      <c r="CP8734" s="52"/>
      <c r="CQ8734" s="52"/>
      <c r="CR8734" s="52"/>
      <c r="CS8734" s="52"/>
      <c r="CT8734" s="52"/>
      <c r="CU8734" s="33"/>
      <c r="CV8734" s="33"/>
    </row>
    <row r="8735" spans="74:100">
      <c r="BV8735" s="62"/>
      <c r="BW8735" s="62"/>
      <c r="BX8735" s="62"/>
      <c r="BY8735" s="62"/>
      <c r="BZ8735" s="62"/>
      <c r="CA8735" s="62"/>
      <c r="CB8735" s="62"/>
      <c r="CC8735" s="62"/>
      <c r="CD8735" s="62"/>
      <c r="CE8735" s="62"/>
      <c r="CF8735" s="62"/>
      <c r="CL8735" s="56" t="s">
        <v>22262</v>
      </c>
      <c r="CM8735" s="56"/>
      <c r="CN8735" s="56"/>
      <c r="CO8735" s="52"/>
      <c r="CP8735" s="52"/>
      <c r="CQ8735" s="52"/>
      <c r="CR8735" s="52"/>
      <c r="CS8735" s="52"/>
      <c r="CT8735" s="52"/>
      <c r="CU8735" s="33"/>
      <c r="CV8735" s="33"/>
    </row>
    <row r="8736" spans="74:100">
      <c r="BV8736" s="62"/>
      <c r="BW8736" s="62"/>
      <c r="BX8736" s="62"/>
      <c r="BY8736" s="62"/>
      <c r="BZ8736" s="62"/>
      <c r="CA8736" s="62"/>
      <c r="CB8736" s="62"/>
      <c r="CC8736" s="62"/>
      <c r="CD8736" s="62"/>
      <c r="CE8736" s="62"/>
      <c r="CF8736" s="62"/>
      <c r="CL8736" s="56" t="s">
        <v>5583</v>
      </c>
      <c r="CM8736" s="56" t="s">
        <v>3118</v>
      </c>
      <c r="CN8736" s="56" t="s">
        <v>3118</v>
      </c>
      <c r="CO8736" s="52"/>
      <c r="CP8736" s="52"/>
      <c r="CQ8736" s="52"/>
      <c r="CR8736" s="52"/>
      <c r="CS8736" s="52"/>
      <c r="CT8736" s="52"/>
      <c r="CU8736" s="33"/>
      <c r="CV8736" s="33"/>
    </row>
    <row r="8737" spans="74:100">
      <c r="BV8737" s="62"/>
      <c r="BW8737" s="62"/>
      <c r="BX8737" s="62"/>
      <c r="BY8737" s="62"/>
      <c r="BZ8737" s="62"/>
      <c r="CA8737" s="62"/>
      <c r="CB8737" s="62"/>
      <c r="CC8737" s="62"/>
      <c r="CD8737" s="62"/>
      <c r="CE8737" s="62"/>
      <c r="CF8737" s="62"/>
      <c r="CL8737" s="56" t="s">
        <v>19362</v>
      </c>
      <c r="CM8737" s="56"/>
      <c r="CN8737" s="56"/>
      <c r="CO8737" s="52"/>
      <c r="CP8737" s="52"/>
      <c r="CQ8737" s="52"/>
      <c r="CR8737" s="52"/>
      <c r="CS8737" s="52"/>
      <c r="CT8737" s="52"/>
      <c r="CU8737" s="33"/>
      <c r="CV8737" s="33"/>
    </row>
    <row r="8738" spans="74:100">
      <c r="BV8738" s="62"/>
      <c r="BW8738" s="62"/>
      <c r="BX8738" s="62"/>
      <c r="BY8738" s="62"/>
      <c r="BZ8738" s="62"/>
      <c r="CA8738" s="62"/>
      <c r="CB8738" s="62"/>
      <c r="CC8738" s="62"/>
      <c r="CD8738" s="62"/>
      <c r="CE8738" s="62"/>
      <c r="CF8738" s="62"/>
      <c r="CL8738" s="56" t="s">
        <v>2043</v>
      </c>
      <c r="CM8738" s="56" t="s">
        <v>213</v>
      </c>
      <c r="CN8738" s="56" t="s">
        <v>213</v>
      </c>
      <c r="CO8738" s="52"/>
      <c r="CP8738" s="52"/>
      <c r="CQ8738" s="52"/>
      <c r="CR8738" s="52"/>
      <c r="CS8738" s="52"/>
      <c r="CT8738" s="52"/>
      <c r="CU8738" s="33"/>
      <c r="CV8738" s="33"/>
    </row>
    <row r="8739" spans="74:100">
      <c r="BV8739" s="62"/>
      <c r="BW8739" s="62"/>
      <c r="BX8739" s="62"/>
      <c r="BY8739" s="62"/>
      <c r="BZ8739" s="62"/>
      <c r="CA8739" s="62"/>
      <c r="CB8739" s="62"/>
      <c r="CC8739" s="62"/>
      <c r="CD8739" s="62"/>
      <c r="CE8739" s="62"/>
      <c r="CF8739" s="62"/>
      <c r="CL8739" s="56" t="s">
        <v>22263</v>
      </c>
      <c r="CM8739" s="56"/>
      <c r="CN8739" s="56"/>
      <c r="CO8739" s="52"/>
      <c r="CP8739" s="52"/>
      <c r="CQ8739" s="52"/>
      <c r="CR8739" s="52"/>
      <c r="CS8739" s="52"/>
      <c r="CT8739" s="52"/>
      <c r="CU8739" s="33"/>
      <c r="CV8739" s="33"/>
    </row>
    <row r="8740" spans="74:100">
      <c r="BV8740" s="62"/>
      <c r="BW8740" s="62"/>
      <c r="BX8740" s="62"/>
      <c r="BY8740" s="62"/>
      <c r="BZ8740" s="62"/>
      <c r="CA8740" s="62"/>
      <c r="CB8740" s="62"/>
      <c r="CC8740" s="62"/>
      <c r="CD8740" s="62"/>
      <c r="CE8740" s="62"/>
      <c r="CF8740" s="62"/>
      <c r="CL8740" s="56" t="s">
        <v>2044</v>
      </c>
      <c r="CM8740" s="56" t="s">
        <v>213</v>
      </c>
      <c r="CN8740" s="56" t="s">
        <v>213</v>
      </c>
      <c r="CO8740" s="52"/>
      <c r="CP8740" s="52"/>
      <c r="CQ8740" s="52"/>
      <c r="CR8740" s="52"/>
      <c r="CS8740" s="52"/>
      <c r="CT8740" s="52"/>
      <c r="CU8740" s="33"/>
      <c r="CV8740" s="33"/>
    </row>
    <row r="8741" spans="74:100">
      <c r="BV8741" s="62"/>
      <c r="BW8741" s="62"/>
      <c r="BX8741" s="62"/>
      <c r="BY8741" s="62"/>
      <c r="BZ8741" s="62"/>
      <c r="CA8741" s="62"/>
      <c r="CB8741" s="62"/>
      <c r="CC8741" s="62"/>
      <c r="CD8741" s="62"/>
      <c r="CE8741" s="62"/>
      <c r="CF8741" s="62"/>
      <c r="CL8741" s="56" t="s">
        <v>22264</v>
      </c>
      <c r="CM8741" s="56"/>
      <c r="CN8741" s="56"/>
      <c r="CO8741" s="52"/>
      <c r="CP8741" s="52"/>
      <c r="CQ8741" s="52"/>
      <c r="CR8741" s="52"/>
      <c r="CS8741" s="52"/>
      <c r="CT8741" s="52"/>
      <c r="CU8741" s="33"/>
      <c r="CV8741" s="33"/>
    </row>
    <row r="8742" spans="74:100">
      <c r="BV8742" s="62"/>
      <c r="BW8742" s="62"/>
      <c r="BX8742" s="62"/>
      <c r="BY8742" s="62"/>
      <c r="BZ8742" s="62"/>
      <c r="CA8742" s="62"/>
      <c r="CB8742" s="62"/>
      <c r="CC8742" s="62"/>
      <c r="CD8742" s="62"/>
      <c r="CE8742" s="62"/>
      <c r="CF8742" s="62"/>
      <c r="CL8742" s="56" t="s">
        <v>2045</v>
      </c>
      <c r="CM8742" s="56" t="s">
        <v>213</v>
      </c>
      <c r="CN8742" s="56" t="s">
        <v>213</v>
      </c>
      <c r="CO8742" s="52"/>
      <c r="CP8742" s="52"/>
      <c r="CQ8742" s="52"/>
      <c r="CR8742" s="52"/>
      <c r="CS8742" s="52"/>
      <c r="CT8742" s="52"/>
      <c r="CU8742" s="33"/>
      <c r="CV8742" s="33"/>
    </row>
    <row r="8743" spans="74:100">
      <c r="BV8743" s="62"/>
      <c r="BW8743" s="62"/>
      <c r="BX8743" s="62"/>
      <c r="BY8743" s="62"/>
      <c r="BZ8743" s="62"/>
      <c r="CA8743" s="62"/>
      <c r="CB8743" s="62"/>
      <c r="CC8743" s="62"/>
      <c r="CD8743" s="62"/>
      <c r="CE8743" s="62"/>
      <c r="CF8743" s="62"/>
      <c r="CL8743" s="56" t="s">
        <v>22265</v>
      </c>
      <c r="CM8743" s="56"/>
      <c r="CN8743" s="56"/>
      <c r="CO8743" s="52"/>
      <c r="CP8743" s="52"/>
      <c r="CQ8743" s="52"/>
      <c r="CR8743" s="52"/>
      <c r="CS8743" s="52"/>
      <c r="CT8743" s="52"/>
      <c r="CU8743" s="33"/>
      <c r="CV8743" s="33"/>
    </row>
    <row r="8744" spans="74:100">
      <c r="BV8744" s="62"/>
      <c r="BW8744" s="62"/>
      <c r="BX8744" s="62"/>
      <c r="BY8744" s="62"/>
      <c r="BZ8744" s="62"/>
      <c r="CA8744" s="62"/>
      <c r="CB8744" s="62"/>
      <c r="CC8744" s="62"/>
      <c r="CD8744" s="62"/>
      <c r="CE8744" s="62"/>
      <c r="CF8744" s="62"/>
      <c r="CL8744" s="56" t="s">
        <v>2046</v>
      </c>
      <c r="CM8744" s="56" t="s">
        <v>213</v>
      </c>
      <c r="CN8744" s="56" t="s">
        <v>213</v>
      </c>
      <c r="CO8744" s="52"/>
      <c r="CP8744" s="52"/>
      <c r="CQ8744" s="52"/>
      <c r="CR8744" s="52"/>
      <c r="CS8744" s="52"/>
      <c r="CT8744" s="52"/>
      <c r="CU8744" s="33"/>
      <c r="CV8744" s="33"/>
    </row>
    <row r="8745" spans="74:100">
      <c r="BV8745" s="62"/>
      <c r="BW8745" s="62"/>
      <c r="BX8745" s="62"/>
      <c r="BY8745" s="62"/>
      <c r="BZ8745" s="62"/>
      <c r="CA8745" s="62"/>
      <c r="CB8745" s="62"/>
      <c r="CC8745" s="62"/>
      <c r="CD8745" s="62"/>
      <c r="CE8745" s="62"/>
      <c r="CF8745" s="62"/>
      <c r="CL8745" s="56" t="s">
        <v>22266</v>
      </c>
      <c r="CM8745" s="56"/>
      <c r="CN8745" s="56"/>
      <c r="CO8745" s="52"/>
      <c r="CP8745" s="52"/>
      <c r="CQ8745" s="52"/>
      <c r="CR8745" s="52"/>
      <c r="CS8745" s="52"/>
      <c r="CT8745" s="52"/>
      <c r="CU8745" s="33"/>
      <c r="CV8745" s="33"/>
    </row>
    <row r="8746" spans="74:100">
      <c r="BV8746" s="62"/>
      <c r="BW8746" s="62"/>
      <c r="BX8746" s="62"/>
      <c r="BY8746" s="62"/>
      <c r="BZ8746" s="62"/>
      <c r="CA8746" s="62"/>
      <c r="CB8746" s="62"/>
      <c r="CC8746" s="62"/>
      <c r="CD8746" s="62"/>
      <c r="CE8746" s="62"/>
      <c r="CF8746" s="62"/>
      <c r="CL8746" s="56" t="s">
        <v>2047</v>
      </c>
      <c r="CM8746" s="56" t="s">
        <v>213</v>
      </c>
      <c r="CN8746" s="56" t="s">
        <v>213</v>
      </c>
      <c r="CO8746" s="52"/>
      <c r="CP8746" s="52"/>
      <c r="CQ8746" s="52"/>
      <c r="CR8746" s="52"/>
      <c r="CS8746" s="52"/>
      <c r="CT8746" s="52"/>
      <c r="CU8746" s="33"/>
      <c r="CV8746" s="33"/>
    </row>
    <row r="8747" spans="74:100">
      <c r="BV8747" s="62"/>
      <c r="BW8747" s="62"/>
      <c r="BX8747" s="62"/>
      <c r="BY8747" s="62"/>
      <c r="BZ8747" s="62"/>
      <c r="CA8747" s="62"/>
      <c r="CB8747" s="62"/>
      <c r="CC8747" s="62"/>
      <c r="CD8747" s="62"/>
      <c r="CE8747" s="62"/>
      <c r="CF8747" s="62"/>
      <c r="CL8747" s="56" t="s">
        <v>22267</v>
      </c>
      <c r="CM8747" s="56"/>
      <c r="CN8747" s="56"/>
      <c r="CO8747" s="52"/>
      <c r="CP8747" s="52"/>
      <c r="CQ8747" s="52"/>
      <c r="CR8747" s="52"/>
      <c r="CS8747" s="52"/>
      <c r="CT8747" s="52"/>
      <c r="CU8747" s="33"/>
      <c r="CV8747" s="33"/>
    </row>
    <row r="8748" spans="74:100">
      <c r="BV8748" s="62"/>
      <c r="BW8748" s="62"/>
      <c r="BX8748" s="62"/>
      <c r="BY8748" s="62"/>
      <c r="BZ8748" s="62"/>
      <c r="CA8748" s="62"/>
      <c r="CB8748" s="62"/>
      <c r="CC8748" s="62"/>
      <c r="CD8748" s="62"/>
      <c r="CE8748" s="62"/>
      <c r="CF8748" s="62"/>
      <c r="CL8748" s="56" t="s">
        <v>5584</v>
      </c>
      <c r="CM8748" s="56" t="s">
        <v>3118</v>
      </c>
      <c r="CN8748" s="56" t="s">
        <v>3118</v>
      </c>
      <c r="CO8748" s="52"/>
      <c r="CP8748" s="52"/>
      <c r="CQ8748" s="52"/>
      <c r="CR8748" s="52"/>
      <c r="CS8748" s="52"/>
      <c r="CT8748" s="52"/>
      <c r="CU8748" s="33"/>
      <c r="CV8748" s="33"/>
    </row>
    <row r="8749" spans="74:100">
      <c r="BV8749" s="62"/>
      <c r="BW8749" s="62"/>
      <c r="BX8749" s="62"/>
      <c r="BY8749" s="62"/>
      <c r="BZ8749" s="62"/>
      <c r="CA8749" s="62"/>
      <c r="CB8749" s="62"/>
      <c r="CC8749" s="62"/>
      <c r="CD8749" s="62"/>
      <c r="CE8749" s="62"/>
      <c r="CF8749" s="62"/>
      <c r="CL8749" s="56" t="s">
        <v>19363</v>
      </c>
      <c r="CM8749" s="56"/>
      <c r="CN8749" s="56"/>
      <c r="CO8749" s="52"/>
      <c r="CP8749" s="52"/>
      <c r="CQ8749" s="52"/>
      <c r="CR8749" s="52"/>
      <c r="CS8749" s="52"/>
      <c r="CT8749" s="52"/>
      <c r="CU8749" s="33"/>
      <c r="CV8749" s="33"/>
    </row>
    <row r="8750" spans="74:100">
      <c r="BV8750" s="62"/>
      <c r="BW8750" s="62"/>
      <c r="BX8750" s="62"/>
      <c r="BY8750" s="62"/>
      <c r="BZ8750" s="62"/>
      <c r="CA8750" s="62"/>
      <c r="CB8750" s="62"/>
      <c r="CC8750" s="62"/>
      <c r="CD8750" s="62"/>
      <c r="CE8750" s="62"/>
      <c r="CF8750" s="62"/>
      <c r="CL8750" s="56" t="s">
        <v>2048</v>
      </c>
      <c r="CM8750" s="56" t="s">
        <v>214</v>
      </c>
      <c r="CN8750" s="56" t="s">
        <v>214</v>
      </c>
      <c r="CO8750" s="52"/>
      <c r="CP8750" s="52"/>
      <c r="CQ8750" s="52"/>
      <c r="CR8750" s="52"/>
      <c r="CS8750" s="52"/>
      <c r="CT8750" s="52"/>
      <c r="CU8750" s="33"/>
      <c r="CV8750" s="33"/>
    </row>
    <row r="8751" spans="74:100">
      <c r="BV8751" s="62"/>
      <c r="BW8751" s="62"/>
      <c r="BX8751" s="62"/>
      <c r="BY8751" s="62"/>
      <c r="BZ8751" s="62"/>
      <c r="CA8751" s="62"/>
      <c r="CB8751" s="62"/>
      <c r="CC8751" s="62"/>
      <c r="CD8751" s="62"/>
      <c r="CE8751" s="62"/>
      <c r="CF8751" s="62"/>
      <c r="CL8751" s="56" t="s">
        <v>22268</v>
      </c>
      <c r="CM8751" s="56"/>
      <c r="CN8751" s="56"/>
      <c r="CO8751" s="52"/>
      <c r="CP8751" s="52"/>
      <c r="CQ8751" s="52"/>
      <c r="CR8751" s="52"/>
      <c r="CS8751" s="52"/>
      <c r="CT8751" s="52"/>
      <c r="CU8751" s="33"/>
      <c r="CV8751" s="33"/>
    </row>
    <row r="8752" spans="74:100">
      <c r="BV8752" s="62"/>
      <c r="BW8752" s="62"/>
      <c r="BX8752" s="62"/>
      <c r="BY8752" s="62"/>
      <c r="BZ8752" s="62"/>
      <c r="CA8752" s="62"/>
      <c r="CB8752" s="62"/>
      <c r="CC8752" s="62"/>
      <c r="CD8752" s="62"/>
      <c r="CE8752" s="62"/>
      <c r="CF8752" s="62"/>
      <c r="CL8752" s="56" t="s">
        <v>5585</v>
      </c>
      <c r="CM8752" s="56" t="s">
        <v>3118</v>
      </c>
      <c r="CN8752" s="56" t="s">
        <v>3118</v>
      </c>
      <c r="CO8752" s="52"/>
      <c r="CP8752" s="52"/>
      <c r="CQ8752" s="52"/>
      <c r="CR8752" s="52"/>
      <c r="CS8752" s="52"/>
      <c r="CT8752" s="52"/>
      <c r="CU8752" s="33"/>
      <c r="CV8752" s="33"/>
    </row>
    <row r="8753" spans="74:100">
      <c r="BV8753" s="62"/>
      <c r="BW8753" s="62"/>
      <c r="BX8753" s="62"/>
      <c r="BY8753" s="62"/>
      <c r="BZ8753" s="62"/>
      <c r="CA8753" s="62"/>
      <c r="CB8753" s="62"/>
      <c r="CC8753" s="62"/>
      <c r="CD8753" s="62"/>
      <c r="CE8753" s="62"/>
      <c r="CF8753" s="62"/>
      <c r="CL8753" s="56" t="s">
        <v>19364</v>
      </c>
      <c r="CM8753" s="56"/>
      <c r="CN8753" s="56"/>
      <c r="CO8753" s="52"/>
      <c r="CP8753" s="52"/>
      <c r="CQ8753" s="52"/>
      <c r="CR8753" s="52"/>
      <c r="CS8753" s="52"/>
      <c r="CT8753" s="52"/>
      <c r="CU8753" s="33"/>
      <c r="CV8753" s="33"/>
    </row>
    <row r="8754" spans="74:100">
      <c r="BV8754" s="62"/>
      <c r="BW8754" s="62"/>
      <c r="BX8754" s="62"/>
      <c r="BY8754" s="62"/>
      <c r="BZ8754" s="62"/>
      <c r="CA8754" s="62"/>
      <c r="CB8754" s="62"/>
      <c r="CC8754" s="62"/>
      <c r="CD8754" s="62"/>
      <c r="CE8754" s="62"/>
      <c r="CF8754" s="62"/>
      <c r="CL8754" s="56" t="s">
        <v>5586</v>
      </c>
      <c r="CM8754" s="56" t="s">
        <v>217</v>
      </c>
      <c r="CN8754" s="56" t="s">
        <v>217</v>
      </c>
      <c r="CO8754" s="52"/>
      <c r="CP8754" s="52"/>
      <c r="CQ8754" s="52"/>
      <c r="CR8754" s="52"/>
      <c r="CS8754" s="52"/>
      <c r="CT8754" s="52"/>
      <c r="CU8754" s="33"/>
      <c r="CV8754" s="33"/>
    </row>
    <row r="8755" spans="74:100">
      <c r="BV8755" s="62"/>
      <c r="BW8755" s="62"/>
      <c r="BX8755" s="62"/>
      <c r="BY8755" s="62"/>
      <c r="BZ8755" s="62"/>
      <c r="CA8755" s="62"/>
      <c r="CB8755" s="62"/>
      <c r="CC8755" s="62"/>
      <c r="CD8755" s="62"/>
      <c r="CE8755" s="62"/>
      <c r="CF8755" s="62"/>
      <c r="CL8755" s="56" t="s">
        <v>19366</v>
      </c>
      <c r="CM8755" s="56"/>
      <c r="CN8755" s="56"/>
      <c r="CO8755" s="52"/>
      <c r="CP8755" s="52"/>
      <c r="CQ8755" s="52"/>
      <c r="CR8755" s="52"/>
      <c r="CS8755" s="52"/>
      <c r="CT8755" s="52"/>
      <c r="CU8755" s="33"/>
      <c r="CV8755" s="33"/>
    </row>
    <row r="8756" spans="74:100">
      <c r="BV8756" s="62"/>
      <c r="BW8756" s="62"/>
      <c r="BX8756" s="62"/>
      <c r="BY8756" s="62"/>
      <c r="BZ8756" s="62"/>
      <c r="CA8756" s="62"/>
      <c r="CB8756" s="62"/>
      <c r="CC8756" s="62"/>
      <c r="CD8756" s="62"/>
      <c r="CE8756" s="62"/>
      <c r="CF8756" s="62"/>
      <c r="CL8756" s="56" t="s">
        <v>5587</v>
      </c>
      <c r="CM8756" s="56" t="s">
        <v>217</v>
      </c>
      <c r="CN8756" s="56" t="s">
        <v>217</v>
      </c>
      <c r="CO8756" s="52"/>
      <c r="CP8756" s="52"/>
      <c r="CQ8756" s="52"/>
      <c r="CR8756" s="52"/>
      <c r="CS8756" s="52"/>
      <c r="CT8756" s="52"/>
      <c r="CU8756" s="33"/>
      <c r="CV8756" s="33"/>
    </row>
    <row r="8757" spans="74:100">
      <c r="BV8757" s="62"/>
      <c r="BW8757" s="62"/>
      <c r="BX8757" s="62"/>
      <c r="BY8757" s="62"/>
      <c r="BZ8757" s="62"/>
      <c r="CA8757" s="62"/>
      <c r="CB8757" s="62"/>
      <c r="CC8757" s="62"/>
      <c r="CD8757" s="62"/>
      <c r="CE8757" s="62"/>
      <c r="CF8757" s="62"/>
      <c r="CL8757" s="56" t="s">
        <v>19368</v>
      </c>
      <c r="CM8757" s="56"/>
      <c r="CN8757" s="56"/>
      <c r="CO8757" s="52"/>
      <c r="CP8757" s="52"/>
      <c r="CQ8757" s="52"/>
      <c r="CR8757" s="52"/>
      <c r="CS8757" s="52"/>
      <c r="CT8757" s="52"/>
      <c r="CU8757" s="33"/>
      <c r="CV8757" s="33"/>
    </row>
    <row r="8758" spans="74:100">
      <c r="BV8758" s="62"/>
      <c r="BW8758" s="62"/>
      <c r="BX8758" s="62"/>
      <c r="BY8758" s="62"/>
      <c r="BZ8758" s="62"/>
      <c r="CA8758" s="62"/>
      <c r="CB8758" s="62"/>
      <c r="CC8758" s="62"/>
      <c r="CD8758" s="62"/>
      <c r="CE8758" s="62"/>
      <c r="CF8758" s="62"/>
      <c r="CL8758" s="56" t="s">
        <v>5588</v>
      </c>
      <c r="CM8758" s="56" t="s">
        <v>217</v>
      </c>
      <c r="CN8758" s="56" t="s">
        <v>217</v>
      </c>
      <c r="CO8758" s="52"/>
      <c r="CP8758" s="52"/>
      <c r="CQ8758" s="52"/>
      <c r="CR8758" s="52"/>
      <c r="CS8758" s="52"/>
      <c r="CT8758" s="52"/>
      <c r="CU8758" s="33"/>
      <c r="CV8758" s="33"/>
    </row>
    <row r="8759" spans="74:100">
      <c r="BV8759" s="62"/>
      <c r="BW8759" s="62"/>
      <c r="BX8759" s="62"/>
      <c r="BY8759" s="62"/>
      <c r="BZ8759" s="62"/>
      <c r="CA8759" s="62"/>
      <c r="CB8759" s="62"/>
      <c r="CC8759" s="62"/>
      <c r="CD8759" s="62"/>
      <c r="CE8759" s="62"/>
      <c r="CF8759" s="62"/>
      <c r="CL8759" s="56" t="s">
        <v>19364</v>
      </c>
      <c r="CM8759" s="56"/>
      <c r="CN8759" s="56"/>
      <c r="CO8759" s="52"/>
      <c r="CP8759" s="52"/>
      <c r="CQ8759" s="52"/>
      <c r="CR8759" s="52"/>
      <c r="CS8759" s="52"/>
      <c r="CT8759" s="52"/>
      <c r="CU8759" s="33"/>
      <c r="CV8759" s="33"/>
    </row>
    <row r="8760" spans="74:100">
      <c r="BV8760" s="62"/>
      <c r="BW8760" s="62"/>
      <c r="BX8760" s="62"/>
      <c r="BY8760" s="62"/>
      <c r="BZ8760" s="62"/>
      <c r="CA8760" s="62"/>
      <c r="CB8760" s="62"/>
      <c r="CC8760" s="62"/>
      <c r="CD8760" s="62"/>
      <c r="CE8760" s="62"/>
      <c r="CF8760" s="62"/>
      <c r="CL8760" s="56" t="s">
        <v>22269</v>
      </c>
      <c r="CM8760" s="56" t="s">
        <v>217</v>
      </c>
      <c r="CN8760" s="56" t="s">
        <v>217</v>
      </c>
      <c r="CO8760" s="52"/>
      <c r="CP8760" s="52"/>
      <c r="CQ8760" s="52"/>
      <c r="CR8760" s="52"/>
      <c r="CS8760" s="52"/>
      <c r="CT8760" s="52"/>
      <c r="CU8760" s="33"/>
      <c r="CV8760" s="33"/>
    </row>
    <row r="8761" spans="74:100">
      <c r="BV8761" s="62"/>
      <c r="BW8761" s="62"/>
      <c r="BX8761" s="62"/>
      <c r="BY8761" s="62"/>
      <c r="BZ8761" s="62"/>
      <c r="CA8761" s="62"/>
      <c r="CB8761" s="62"/>
      <c r="CC8761" s="62"/>
      <c r="CD8761" s="62"/>
      <c r="CE8761" s="62"/>
      <c r="CF8761" s="62"/>
      <c r="CL8761" s="56" t="s">
        <v>19365</v>
      </c>
      <c r="CM8761" s="56"/>
      <c r="CN8761" s="56"/>
      <c r="CO8761" s="52"/>
      <c r="CP8761" s="52"/>
      <c r="CQ8761" s="52"/>
      <c r="CR8761" s="52"/>
      <c r="CS8761" s="52"/>
      <c r="CT8761" s="52"/>
      <c r="CU8761" s="33"/>
      <c r="CV8761" s="33"/>
    </row>
    <row r="8762" spans="74:100">
      <c r="BV8762" s="62"/>
      <c r="BW8762" s="62"/>
      <c r="BX8762" s="62"/>
      <c r="BY8762" s="62"/>
      <c r="BZ8762" s="62"/>
      <c r="CA8762" s="62"/>
      <c r="CB8762" s="62"/>
      <c r="CC8762" s="62"/>
      <c r="CD8762" s="62"/>
      <c r="CE8762" s="62"/>
      <c r="CF8762" s="62"/>
      <c r="CL8762" s="56" t="s">
        <v>22270</v>
      </c>
      <c r="CM8762" s="56" t="s">
        <v>217</v>
      </c>
      <c r="CN8762" s="56" t="s">
        <v>217</v>
      </c>
      <c r="CO8762" s="52"/>
      <c r="CP8762" s="52"/>
      <c r="CQ8762" s="52"/>
      <c r="CR8762" s="52"/>
      <c r="CS8762" s="52"/>
      <c r="CT8762" s="52"/>
      <c r="CU8762" s="33"/>
      <c r="CV8762" s="33"/>
    </row>
    <row r="8763" spans="74:100">
      <c r="BV8763" s="62"/>
      <c r="BW8763" s="62"/>
      <c r="BX8763" s="62"/>
      <c r="BY8763" s="62"/>
      <c r="BZ8763" s="62"/>
      <c r="CA8763" s="62"/>
      <c r="CB8763" s="62"/>
      <c r="CC8763" s="62"/>
      <c r="CD8763" s="62"/>
      <c r="CE8763" s="62"/>
      <c r="CF8763" s="62"/>
      <c r="CL8763" s="56" t="s">
        <v>19367</v>
      </c>
      <c r="CM8763" s="56"/>
      <c r="CN8763" s="56"/>
      <c r="CO8763" s="52"/>
      <c r="CP8763" s="52"/>
      <c r="CQ8763" s="52"/>
      <c r="CR8763" s="52"/>
      <c r="CS8763" s="52"/>
      <c r="CT8763" s="52"/>
      <c r="CU8763" s="33"/>
      <c r="CV8763" s="33"/>
    </row>
    <row r="8764" spans="74:100">
      <c r="BV8764" s="62"/>
      <c r="BW8764" s="62"/>
      <c r="BX8764" s="62"/>
      <c r="BY8764" s="62"/>
      <c r="BZ8764" s="62"/>
      <c r="CA8764" s="62"/>
      <c r="CB8764" s="62"/>
      <c r="CC8764" s="62"/>
      <c r="CD8764" s="62"/>
      <c r="CE8764" s="62"/>
      <c r="CF8764" s="62"/>
      <c r="CL8764" s="56" t="s">
        <v>5589</v>
      </c>
      <c r="CM8764" s="56" t="s">
        <v>3118</v>
      </c>
      <c r="CN8764" s="56" t="s">
        <v>3118</v>
      </c>
      <c r="CO8764" s="52"/>
      <c r="CP8764" s="52"/>
      <c r="CQ8764" s="52"/>
      <c r="CR8764" s="52"/>
      <c r="CS8764" s="52"/>
      <c r="CT8764" s="52"/>
      <c r="CU8764" s="33"/>
      <c r="CV8764" s="33"/>
    </row>
    <row r="8765" spans="74:100">
      <c r="BV8765" s="62"/>
      <c r="BW8765" s="62"/>
      <c r="BX8765" s="62"/>
      <c r="BY8765" s="62"/>
      <c r="BZ8765" s="62"/>
      <c r="CA8765" s="62"/>
      <c r="CB8765" s="62"/>
      <c r="CC8765" s="62"/>
      <c r="CD8765" s="62"/>
      <c r="CE8765" s="62"/>
      <c r="CF8765" s="62"/>
      <c r="CL8765" s="56" t="s">
        <v>19369</v>
      </c>
      <c r="CM8765" s="56"/>
      <c r="CN8765" s="56"/>
      <c r="CO8765" s="52"/>
      <c r="CP8765" s="52"/>
      <c r="CQ8765" s="52"/>
      <c r="CR8765" s="52"/>
      <c r="CS8765" s="52"/>
      <c r="CT8765" s="52"/>
      <c r="CU8765" s="33"/>
      <c r="CV8765" s="33"/>
    </row>
    <row r="8766" spans="74:100">
      <c r="BV8766" s="62"/>
      <c r="BW8766" s="62"/>
      <c r="BX8766" s="62"/>
      <c r="BY8766" s="62"/>
      <c r="BZ8766" s="62"/>
      <c r="CA8766" s="62"/>
      <c r="CB8766" s="62"/>
      <c r="CC8766" s="62"/>
      <c r="CD8766" s="62"/>
      <c r="CE8766" s="62"/>
      <c r="CF8766" s="62"/>
      <c r="CL8766" s="56" t="s">
        <v>5590</v>
      </c>
      <c r="CM8766" s="56" t="s">
        <v>217</v>
      </c>
      <c r="CN8766" s="56" t="s">
        <v>217</v>
      </c>
      <c r="CO8766" s="52"/>
      <c r="CP8766" s="52"/>
      <c r="CQ8766" s="52"/>
      <c r="CR8766" s="52"/>
      <c r="CS8766" s="52"/>
      <c r="CT8766" s="52"/>
      <c r="CU8766" s="33"/>
      <c r="CV8766" s="33"/>
    </row>
    <row r="8767" spans="74:100">
      <c r="BV8767" s="62"/>
      <c r="BW8767" s="62"/>
      <c r="BX8767" s="62"/>
      <c r="BY8767" s="62"/>
      <c r="BZ8767" s="62"/>
      <c r="CA8767" s="62"/>
      <c r="CB8767" s="62"/>
      <c r="CC8767" s="62"/>
      <c r="CD8767" s="62"/>
      <c r="CE8767" s="62"/>
      <c r="CF8767" s="62"/>
      <c r="CL8767" s="56" t="s">
        <v>19369</v>
      </c>
      <c r="CM8767" s="56"/>
      <c r="CN8767" s="56"/>
      <c r="CO8767" s="52"/>
      <c r="CP8767" s="52"/>
      <c r="CQ8767" s="52"/>
      <c r="CR8767" s="52"/>
      <c r="CS8767" s="52"/>
      <c r="CT8767" s="52"/>
      <c r="CU8767" s="33"/>
      <c r="CV8767" s="33"/>
    </row>
    <row r="8768" spans="74:100">
      <c r="BV8768" s="62"/>
      <c r="BW8768" s="62"/>
      <c r="BX8768" s="62"/>
      <c r="BY8768" s="62"/>
      <c r="BZ8768" s="62"/>
      <c r="CA8768" s="62"/>
      <c r="CB8768" s="62"/>
      <c r="CC8768" s="62"/>
      <c r="CD8768" s="62"/>
      <c r="CE8768" s="62"/>
      <c r="CF8768" s="62"/>
      <c r="CL8768" s="56" t="s">
        <v>5591</v>
      </c>
      <c r="CM8768" s="56" t="s">
        <v>3118</v>
      </c>
      <c r="CN8768" s="56" t="s">
        <v>3118</v>
      </c>
      <c r="CO8768" s="52"/>
      <c r="CP8768" s="52"/>
      <c r="CQ8768" s="52"/>
      <c r="CR8768" s="52"/>
      <c r="CS8768" s="52"/>
      <c r="CT8768" s="52"/>
      <c r="CU8768" s="33"/>
      <c r="CV8768" s="33"/>
    </row>
    <row r="8769" spans="74:100">
      <c r="BV8769" s="62"/>
      <c r="BW8769" s="62"/>
      <c r="BX8769" s="62"/>
      <c r="BY8769" s="62"/>
      <c r="BZ8769" s="62"/>
      <c r="CA8769" s="62"/>
      <c r="CB8769" s="62"/>
      <c r="CC8769" s="62"/>
      <c r="CD8769" s="62"/>
      <c r="CE8769" s="62"/>
      <c r="CF8769" s="62"/>
      <c r="CL8769" s="56" t="s">
        <v>17518</v>
      </c>
      <c r="CM8769" s="56"/>
      <c r="CN8769" s="56"/>
      <c r="CO8769" s="52"/>
      <c r="CP8769" s="52"/>
      <c r="CQ8769" s="52"/>
      <c r="CR8769" s="52"/>
      <c r="CS8769" s="52"/>
      <c r="CT8769" s="52"/>
      <c r="CU8769" s="33"/>
      <c r="CV8769" s="33"/>
    </row>
    <row r="8770" spans="74:100">
      <c r="BV8770" s="62"/>
      <c r="BW8770" s="62"/>
      <c r="BX8770" s="62"/>
      <c r="BY8770" s="62"/>
      <c r="BZ8770" s="62"/>
      <c r="CA8770" s="62"/>
      <c r="CB8770" s="62"/>
      <c r="CC8770" s="62"/>
      <c r="CD8770" s="62"/>
      <c r="CE8770" s="62"/>
      <c r="CF8770" s="62"/>
      <c r="CL8770" s="56" t="s">
        <v>28111</v>
      </c>
      <c r="CM8770" s="56" t="s">
        <v>217</v>
      </c>
      <c r="CN8770" s="56" t="s">
        <v>217</v>
      </c>
      <c r="CO8770" s="52"/>
      <c r="CP8770" s="52"/>
      <c r="CQ8770" s="52"/>
      <c r="CR8770" s="52"/>
      <c r="CS8770" s="52"/>
      <c r="CT8770" s="52"/>
      <c r="CU8770" s="33"/>
      <c r="CV8770" s="33"/>
    </row>
    <row r="8771" spans="74:100">
      <c r="BV8771" s="62"/>
      <c r="BW8771" s="62"/>
      <c r="BX8771" s="62"/>
      <c r="BY8771" s="62"/>
      <c r="BZ8771" s="62"/>
      <c r="CA8771" s="62"/>
      <c r="CB8771" s="62"/>
      <c r="CC8771" s="62"/>
      <c r="CD8771" s="62"/>
      <c r="CE8771" s="62"/>
      <c r="CF8771" s="62"/>
      <c r="CL8771" s="56" t="s">
        <v>28112</v>
      </c>
      <c r="CM8771" s="56"/>
      <c r="CN8771" s="56"/>
      <c r="CO8771" s="52"/>
      <c r="CP8771" s="52"/>
      <c r="CQ8771" s="52"/>
      <c r="CR8771" s="52"/>
      <c r="CS8771" s="52"/>
      <c r="CT8771" s="52"/>
      <c r="CU8771" s="33"/>
      <c r="CV8771" s="33"/>
    </row>
    <row r="8772" spans="74:100">
      <c r="BV8772" s="62"/>
      <c r="BW8772" s="62"/>
      <c r="BX8772" s="62"/>
      <c r="BY8772" s="62"/>
      <c r="BZ8772" s="62"/>
      <c r="CA8772" s="62"/>
      <c r="CB8772" s="62"/>
      <c r="CC8772" s="62"/>
      <c r="CD8772" s="62"/>
      <c r="CE8772" s="62"/>
      <c r="CF8772" s="62"/>
      <c r="CL8772" s="56" t="s">
        <v>5592</v>
      </c>
      <c r="CM8772" s="56" t="s">
        <v>217</v>
      </c>
      <c r="CN8772" s="56" t="s">
        <v>217</v>
      </c>
      <c r="CO8772" s="52"/>
      <c r="CP8772" s="52"/>
      <c r="CQ8772" s="52"/>
      <c r="CR8772" s="52"/>
      <c r="CS8772" s="52"/>
      <c r="CT8772" s="52"/>
      <c r="CU8772" s="33"/>
      <c r="CV8772" s="33"/>
    </row>
    <row r="8773" spans="74:100">
      <c r="BV8773" s="62"/>
      <c r="BW8773" s="62"/>
      <c r="BX8773" s="62"/>
      <c r="BY8773" s="62"/>
      <c r="BZ8773" s="62"/>
      <c r="CA8773" s="62"/>
      <c r="CB8773" s="62"/>
      <c r="CC8773" s="62"/>
      <c r="CD8773" s="62"/>
      <c r="CE8773" s="62"/>
      <c r="CF8773" s="62"/>
      <c r="CL8773" s="56" t="s">
        <v>19370</v>
      </c>
      <c r="CM8773" s="56"/>
      <c r="CN8773" s="56"/>
      <c r="CO8773" s="52"/>
      <c r="CP8773" s="52"/>
      <c r="CQ8773" s="52"/>
      <c r="CR8773" s="52"/>
      <c r="CS8773" s="52"/>
      <c r="CT8773" s="52"/>
      <c r="CU8773" s="33"/>
      <c r="CV8773" s="33"/>
    </row>
    <row r="8774" spans="74:100">
      <c r="BV8774" s="62"/>
      <c r="BW8774" s="62"/>
      <c r="BX8774" s="62"/>
      <c r="BY8774" s="62"/>
      <c r="BZ8774" s="62"/>
      <c r="CA8774" s="62"/>
      <c r="CB8774" s="62"/>
      <c r="CC8774" s="62"/>
      <c r="CD8774" s="62"/>
      <c r="CE8774" s="62"/>
      <c r="CF8774" s="62"/>
      <c r="CL8774" s="56" t="s">
        <v>5593</v>
      </c>
      <c r="CM8774" s="56" t="s">
        <v>3118</v>
      </c>
      <c r="CN8774" s="56" t="s">
        <v>3118</v>
      </c>
      <c r="CO8774" s="52"/>
      <c r="CP8774" s="52"/>
      <c r="CQ8774" s="52"/>
      <c r="CR8774" s="52"/>
      <c r="CS8774" s="52"/>
      <c r="CT8774" s="52"/>
      <c r="CU8774" s="33"/>
      <c r="CV8774" s="33"/>
    </row>
    <row r="8775" spans="74:100">
      <c r="BV8775" s="62"/>
      <c r="BW8775" s="62"/>
      <c r="BX8775" s="62"/>
      <c r="BY8775" s="62"/>
      <c r="BZ8775" s="62"/>
      <c r="CA8775" s="62"/>
      <c r="CB8775" s="62"/>
      <c r="CC8775" s="62"/>
      <c r="CD8775" s="62"/>
      <c r="CE8775" s="62"/>
      <c r="CF8775" s="62"/>
      <c r="CL8775" s="56" t="s">
        <v>19826</v>
      </c>
      <c r="CM8775" s="56"/>
      <c r="CN8775" s="56"/>
      <c r="CO8775" s="52"/>
      <c r="CP8775" s="52"/>
      <c r="CQ8775" s="52"/>
      <c r="CR8775" s="52"/>
      <c r="CS8775" s="52"/>
      <c r="CT8775" s="52"/>
      <c r="CU8775" s="33"/>
      <c r="CV8775" s="33"/>
    </row>
    <row r="8776" spans="74:100">
      <c r="BV8776" s="62"/>
      <c r="BW8776" s="62"/>
      <c r="BX8776" s="62"/>
      <c r="BY8776" s="62"/>
      <c r="BZ8776" s="62"/>
      <c r="CA8776" s="62"/>
      <c r="CB8776" s="62"/>
      <c r="CC8776" s="62"/>
      <c r="CD8776" s="62"/>
      <c r="CE8776" s="62"/>
      <c r="CF8776" s="62"/>
      <c r="CL8776" s="56" t="s">
        <v>2049</v>
      </c>
      <c r="CM8776" s="56" t="s">
        <v>213</v>
      </c>
      <c r="CN8776" s="56" t="s">
        <v>213</v>
      </c>
      <c r="CO8776" s="52"/>
      <c r="CP8776" s="52"/>
      <c r="CQ8776" s="52"/>
      <c r="CR8776" s="52"/>
      <c r="CS8776" s="52"/>
      <c r="CT8776" s="52"/>
      <c r="CU8776" s="33"/>
      <c r="CV8776" s="33"/>
    </row>
    <row r="8777" spans="74:100">
      <c r="BV8777" s="62"/>
      <c r="BW8777" s="62"/>
      <c r="BX8777" s="62"/>
      <c r="BY8777" s="62"/>
      <c r="BZ8777" s="62"/>
      <c r="CA8777" s="62"/>
      <c r="CB8777" s="62"/>
      <c r="CC8777" s="62"/>
      <c r="CD8777" s="62"/>
      <c r="CE8777" s="62"/>
      <c r="CF8777" s="62"/>
      <c r="CL8777" s="56" t="s">
        <v>22271</v>
      </c>
      <c r="CM8777" s="56"/>
      <c r="CN8777" s="56"/>
      <c r="CO8777" s="52"/>
      <c r="CP8777" s="52"/>
      <c r="CQ8777" s="52"/>
      <c r="CR8777" s="52"/>
      <c r="CS8777" s="52"/>
      <c r="CT8777" s="52"/>
      <c r="CU8777" s="33"/>
      <c r="CV8777" s="33"/>
    </row>
    <row r="8778" spans="74:100">
      <c r="BV8778" s="62"/>
      <c r="BW8778" s="62"/>
      <c r="BX8778" s="62"/>
      <c r="BY8778" s="62"/>
      <c r="BZ8778" s="62"/>
      <c r="CA8778" s="62"/>
      <c r="CB8778" s="62"/>
      <c r="CC8778" s="62"/>
      <c r="CD8778" s="62"/>
      <c r="CE8778" s="62"/>
      <c r="CF8778" s="62"/>
      <c r="CL8778" s="56" t="s">
        <v>2050</v>
      </c>
      <c r="CM8778" s="56" t="s">
        <v>213</v>
      </c>
      <c r="CN8778" s="56" t="s">
        <v>213</v>
      </c>
      <c r="CO8778" s="52"/>
      <c r="CP8778" s="52"/>
      <c r="CQ8778" s="52"/>
      <c r="CR8778" s="52"/>
      <c r="CS8778" s="52"/>
      <c r="CT8778" s="52"/>
      <c r="CU8778" s="33"/>
      <c r="CV8778" s="33"/>
    </row>
    <row r="8779" spans="74:100">
      <c r="BV8779" s="62"/>
      <c r="BW8779" s="62"/>
      <c r="BX8779" s="62"/>
      <c r="BY8779" s="62"/>
      <c r="BZ8779" s="62"/>
      <c r="CA8779" s="62"/>
      <c r="CB8779" s="62"/>
      <c r="CC8779" s="62"/>
      <c r="CD8779" s="62"/>
      <c r="CE8779" s="62"/>
      <c r="CF8779" s="62"/>
      <c r="CL8779" s="56" t="s">
        <v>22272</v>
      </c>
      <c r="CM8779" s="56"/>
      <c r="CN8779" s="56"/>
      <c r="CO8779" s="52"/>
      <c r="CP8779" s="52"/>
      <c r="CQ8779" s="52"/>
      <c r="CR8779" s="52"/>
      <c r="CS8779" s="52"/>
      <c r="CT8779" s="52"/>
      <c r="CU8779" s="33"/>
      <c r="CV8779" s="33"/>
    </row>
    <row r="8780" spans="74:100">
      <c r="BV8780" s="62"/>
      <c r="BW8780" s="62"/>
      <c r="BX8780" s="62"/>
      <c r="BY8780" s="62"/>
      <c r="BZ8780" s="62"/>
      <c r="CA8780" s="62"/>
      <c r="CB8780" s="62"/>
      <c r="CC8780" s="62"/>
      <c r="CD8780" s="62"/>
      <c r="CE8780" s="62"/>
      <c r="CF8780" s="62"/>
      <c r="CL8780" s="56" t="s">
        <v>22273</v>
      </c>
      <c r="CM8780" s="56" t="s">
        <v>217</v>
      </c>
      <c r="CN8780" s="56" t="s">
        <v>217</v>
      </c>
      <c r="CO8780" s="52"/>
      <c r="CP8780" s="52"/>
      <c r="CQ8780" s="52"/>
      <c r="CR8780" s="52"/>
      <c r="CS8780" s="52"/>
      <c r="CT8780" s="52"/>
      <c r="CU8780" s="33"/>
      <c r="CV8780" s="33"/>
    </row>
    <row r="8781" spans="74:100">
      <c r="BV8781" s="62"/>
      <c r="BW8781" s="62"/>
      <c r="BX8781" s="62"/>
      <c r="BY8781" s="62"/>
      <c r="BZ8781" s="62"/>
      <c r="CA8781" s="62"/>
      <c r="CB8781" s="62"/>
      <c r="CC8781" s="62"/>
      <c r="CD8781" s="62"/>
      <c r="CE8781" s="62"/>
      <c r="CF8781" s="62"/>
      <c r="CL8781" s="56" t="s">
        <v>19826</v>
      </c>
      <c r="CM8781" s="56"/>
      <c r="CN8781" s="56"/>
      <c r="CO8781" s="52"/>
      <c r="CP8781" s="52"/>
      <c r="CQ8781" s="52"/>
      <c r="CR8781" s="52"/>
      <c r="CS8781" s="52"/>
      <c r="CT8781" s="52"/>
      <c r="CU8781" s="33"/>
      <c r="CV8781" s="33"/>
    </row>
    <row r="8782" spans="74:100">
      <c r="BV8782" s="62"/>
      <c r="BW8782" s="62"/>
      <c r="BX8782" s="62"/>
      <c r="BY8782" s="62"/>
      <c r="BZ8782" s="62"/>
      <c r="CA8782" s="62"/>
      <c r="CB8782" s="62"/>
      <c r="CC8782" s="62"/>
      <c r="CD8782" s="62"/>
      <c r="CE8782" s="62"/>
      <c r="CF8782" s="62"/>
      <c r="CL8782" s="56" t="s">
        <v>5594</v>
      </c>
      <c r="CM8782" s="56" t="s">
        <v>3118</v>
      </c>
      <c r="CN8782" s="56" t="s">
        <v>3118</v>
      </c>
      <c r="CO8782" s="52"/>
      <c r="CP8782" s="52"/>
      <c r="CQ8782" s="52"/>
      <c r="CR8782" s="52"/>
      <c r="CS8782" s="52"/>
      <c r="CT8782" s="52"/>
      <c r="CU8782" s="33"/>
      <c r="CV8782" s="33"/>
    </row>
    <row r="8783" spans="74:100">
      <c r="BV8783" s="62"/>
      <c r="BW8783" s="62"/>
      <c r="BX8783" s="62"/>
      <c r="BY8783" s="62"/>
      <c r="BZ8783" s="62"/>
      <c r="CA8783" s="62"/>
      <c r="CB8783" s="62"/>
      <c r="CC8783" s="62"/>
      <c r="CD8783" s="62"/>
      <c r="CE8783" s="62"/>
      <c r="CF8783" s="62"/>
      <c r="CL8783" s="56" t="s">
        <v>19371</v>
      </c>
      <c r="CM8783" s="56"/>
      <c r="CN8783" s="56"/>
      <c r="CO8783" s="52"/>
      <c r="CP8783" s="52"/>
      <c r="CQ8783" s="52"/>
      <c r="CR8783" s="52"/>
      <c r="CS8783" s="52"/>
      <c r="CT8783" s="52"/>
      <c r="CU8783" s="33"/>
      <c r="CV8783" s="33"/>
    </row>
    <row r="8784" spans="74:100">
      <c r="BV8784" s="62"/>
      <c r="BW8784" s="62"/>
      <c r="BX8784" s="62"/>
      <c r="BY8784" s="62"/>
      <c r="BZ8784" s="62"/>
      <c r="CA8784" s="62"/>
      <c r="CB8784" s="62"/>
      <c r="CC8784" s="62"/>
      <c r="CD8784" s="62"/>
      <c r="CE8784" s="62"/>
      <c r="CF8784" s="62"/>
      <c r="CL8784" s="56" t="s">
        <v>5595</v>
      </c>
      <c r="CM8784" s="56" t="s">
        <v>214</v>
      </c>
      <c r="CN8784" s="56" t="s">
        <v>214</v>
      </c>
      <c r="CO8784" s="52"/>
      <c r="CP8784" s="52"/>
      <c r="CQ8784" s="52"/>
      <c r="CR8784" s="52"/>
      <c r="CS8784" s="52"/>
      <c r="CT8784" s="52"/>
      <c r="CU8784" s="33"/>
      <c r="CV8784" s="33"/>
    </row>
    <row r="8785" spans="74:100">
      <c r="BV8785" s="62"/>
      <c r="BW8785" s="62"/>
      <c r="BX8785" s="62"/>
      <c r="BY8785" s="62"/>
      <c r="BZ8785" s="62"/>
      <c r="CA8785" s="62"/>
      <c r="CB8785" s="62"/>
      <c r="CC8785" s="62"/>
      <c r="CD8785" s="62"/>
      <c r="CE8785" s="62"/>
      <c r="CF8785" s="62"/>
      <c r="CL8785" s="56" t="s">
        <v>22274</v>
      </c>
      <c r="CM8785" s="56"/>
      <c r="CN8785" s="56"/>
      <c r="CO8785" s="52"/>
      <c r="CP8785" s="52"/>
      <c r="CQ8785" s="52"/>
      <c r="CR8785" s="52"/>
      <c r="CS8785" s="52"/>
      <c r="CT8785" s="52"/>
      <c r="CU8785" s="33"/>
      <c r="CV8785" s="33"/>
    </row>
    <row r="8786" spans="74:100">
      <c r="BV8786" s="62"/>
      <c r="BW8786" s="62"/>
      <c r="BX8786" s="62"/>
      <c r="BY8786" s="62"/>
      <c r="BZ8786" s="62"/>
      <c r="CA8786" s="62"/>
      <c r="CB8786" s="62"/>
      <c r="CC8786" s="62"/>
      <c r="CD8786" s="62"/>
      <c r="CE8786" s="62"/>
      <c r="CF8786" s="62"/>
      <c r="CL8786" s="56" t="s">
        <v>5596</v>
      </c>
      <c r="CM8786" s="56" t="s">
        <v>213</v>
      </c>
      <c r="CN8786" s="56" t="s">
        <v>213</v>
      </c>
      <c r="CO8786" s="52"/>
      <c r="CP8786" s="52"/>
      <c r="CQ8786" s="52"/>
      <c r="CR8786" s="52"/>
      <c r="CS8786" s="52"/>
      <c r="CT8786" s="52"/>
      <c r="CU8786" s="33"/>
      <c r="CV8786" s="33"/>
    </row>
    <row r="8787" spans="74:100">
      <c r="BV8787" s="62"/>
      <c r="BW8787" s="62"/>
      <c r="BX8787" s="62"/>
      <c r="BY8787" s="62"/>
      <c r="BZ8787" s="62"/>
      <c r="CA8787" s="62"/>
      <c r="CB8787" s="62"/>
      <c r="CC8787" s="62"/>
      <c r="CD8787" s="62"/>
      <c r="CE8787" s="62"/>
      <c r="CF8787" s="62"/>
      <c r="CL8787" s="56" t="s">
        <v>22275</v>
      </c>
      <c r="CM8787" s="56"/>
      <c r="CN8787" s="56"/>
      <c r="CO8787" s="52"/>
      <c r="CP8787" s="52"/>
      <c r="CQ8787" s="52"/>
      <c r="CR8787" s="52"/>
      <c r="CS8787" s="52"/>
      <c r="CT8787" s="52"/>
      <c r="CU8787" s="33"/>
      <c r="CV8787" s="33"/>
    </row>
    <row r="8788" spans="74:100">
      <c r="BV8788" s="62"/>
      <c r="BW8788" s="62"/>
      <c r="BX8788" s="62"/>
      <c r="BY8788" s="62"/>
      <c r="BZ8788" s="62"/>
      <c r="CA8788" s="62"/>
      <c r="CB8788" s="62"/>
      <c r="CC8788" s="62"/>
      <c r="CD8788" s="62"/>
      <c r="CE8788" s="62"/>
      <c r="CF8788" s="62"/>
      <c r="CL8788" s="56" t="s">
        <v>5597</v>
      </c>
      <c r="CM8788" s="56" t="s">
        <v>3118</v>
      </c>
      <c r="CN8788" s="56" t="s">
        <v>3118</v>
      </c>
      <c r="CO8788" s="52"/>
      <c r="CP8788" s="52"/>
      <c r="CQ8788" s="52"/>
      <c r="CR8788" s="52"/>
      <c r="CS8788" s="52"/>
      <c r="CT8788" s="52"/>
      <c r="CU8788" s="33"/>
      <c r="CV8788" s="33"/>
    </row>
    <row r="8789" spans="74:100">
      <c r="BV8789" s="62"/>
      <c r="BW8789" s="62"/>
      <c r="BX8789" s="62"/>
      <c r="BY8789" s="62"/>
      <c r="BZ8789" s="62"/>
      <c r="CA8789" s="62"/>
      <c r="CB8789" s="62"/>
      <c r="CC8789" s="62"/>
      <c r="CD8789" s="62"/>
      <c r="CE8789" s="62"/>
      <c r="CF8789" s="62"/>
      <c r="CL8789" s="56" t="s">
        <v>19372</v>
      </c>
      <c r="CM8789" s="56"/>
      <c r="CN8789" s="56"/>
      <c r="CO8789" s="52"/>
      <c r="CP8789" s="52"/>
      <c r="CQ8789" s="52"/>
      <c r="CR8789" s="52"/>
      <c r="CS8789" s="52"/>
      <c r="CT8789" s="52"/>
      <c r="CU8789" s="33"/>
      <c r="CV8789" s="33"/>
    </row>
    <row r="8790" spans="74:100">
      <c r="BV8790" s="62"/>
      <c r="BW8790" s="62"/>
      <c r="BX8790" s="62"/>
      <c r="BY8790" s="62"/>
      <c r="BZ8790" s="62"/>
      <c r="CA8790" s="62"/>
      <c r="CB8790" s="62"/>
      <c r="CC8790" s="62"/>
      <c r="CD8790" s="62"/>
      <c r="CE8790" s="62"/>
      <c r="CF8790" s="62"/>
      <c r="CL8790" s="56" t="s">
        <v>2051</v>
      </c>
      <c r="CM8790" s="56" t="s">
        <v>213</v>
      </c>
      <c r="CN8790" s="56" t="s">
        <v>213</v>
      </c>
      <c r="CO8790" s="52"/>
      <c r="CP8790" s="52"/>
      <c r="CQ8790" s="52"/>
      <c r="CR8790" s="52"/>
      <c r="CS8790" s="52"/>
      <c r="CT8790" s="52"/>
      <c r="CU8790" s="33"/>
      <c r="CV8790" s="33"/>
    </row>
    <row r="8791" spans="74:100">
      <c r="BV8791" s="62"/>
      <c r="BW8791" s="62"/>
      <c r="BX8791" s="62"/>
      <c r="BY8791" s="62"/>
      <c r="BZ8791" s="62"/>
      <c r="CA8791" s="62"/>
      <c r="CB8791" s="62"/>
      <c r="CC8791" s="62"/>
      <c r="CD8791" s="62"/>
      <c r="CE8791" s="62"/>
      <c r="CF8791" s="62"/>
      <c r="CL8791" s="56" t="s">
        <v>22276</v>
      </c>
      <c r="CM8791" s="56"/>
      <c r="CN8791" s="56"/>
      <c r="CO8791" s="52"/>
      <c r="CP8791" s="52"/>
      <c r="CQ8791" s="52"/>
      <c r="CR8791" s="52"/>
      <c r="CS8791" s="52"/>
      <c r="CT8791" s="52"/>
      <c r="CU8791" s="33"/>
      <c r="CV8791" s="33"/>
    </row>
    <row r="8792" spans="74:100">
      <c r="BV8792" s="62"/>
      <c r="BW8792" s="62"/>
      <c r="BX8792" s="62"/>
      <c r="BY8792" s="62"/>
      <c r="BZ8792" s="62"/>
      <c r="CA8792" s="62"/>
      <c r="CB8792" s="62"/>
      <c r="CC8792" s="62"/>
      <c r="CD8792" s="62"/>
      <c r="CE8792" s="62"/>
      <c r="CF8792" s="62"/>
      <c r="CL8792" s="56" t="s">
        <v>2052</v>
      </c>
      <c r="CM8792" s="56" t="s">
        <v>213</v>
      </c>
      <c r="CN8792" s="56" t="s">
        <v>213</v>
      </c>
      <c r="CO8792" s="52"/>
      <c r="CP8792" s="52"/>
      <c r="CQ8792" s="52"/>
      <c r="CR8792" s="52"/>
      <c r="CS8792" s="52"/>
      <c r="CT8792" s="52"/>
      <c r="CU8792" s="33"/>
      <c r="CV8792" s="33"/>
    </row>
    <row r="8793" spans="74:100">
      <c r="BV8793" s="62"/>
      <c r="BW8793" s="62"/>
      <c r="BX8793" s="62"/>
      <c r="BY8793" s="62"/>
      <c r="BZ8793" s="62"/>
      <c r="CA8793" s="62"/>
      <c r="CB8793" s="62"/>
      <c r="CC8793" s="62"/>
      <c r="CD8793" s="62"/>
      <c r="CE8793" s="62"/>
      <c r="CF8793" s="62"/>
      <c r="CL8793" s="56" t="s">
        <v>22277</v>
      </c>
      <c r="CM8793" s="56"/>
      <c r="CN8793" s="56"/>
      <c r="CO8793" s="52"/>
      <c r="CP8793" s="52"/>
      <c r="CQ8793" s="52"/>
      <c r="CR8793" s="52"/>
      <c r="CS8793" s="52"/>
      <c r="CT8793" s="52"/>
      <c r="CU8793" s="33"/>
      <c r="CV8793" s="33"/>
    </row>
    <row r="8794" spans="74:100">
      <c r="BV8794" s="62"/>
      <c r="BW8794" s="62"/>
      <c r="BX8794" s="62"/>
      <c r="BY8794" s="62"/>
      <c r="BZ8794" s="62"/>
      <c r="CA8794" s="62"/>
      <c r="CB8794" s="62"/>
      <c r="CC8794" s="62"/>
      <c r="CD8794" s="62"/>
      <c r="CE8794" s="62"/>
      <c r="CF8794" s="62"/>
      <c r="CL8794" s="56" t="s">
        <v>24871</v>
      </c>
      <c r="CM8794" s="56"/>
      <c r="CN8794" s="56"/>
      <c r="CO8794" s="52"/>
      <c r="CP8794" s="52"/>
      <c r="CQ8794" s="52"/>
      <c r="CR8794" s="52"/>
      <c r="CS8794" s="52"/>
      <c r="CT8794" s="52"/>
      <c r="CU8794" s="33"/>
      <c r="CV8794" s="33"/>
    </row>
    <row r="8795" spans="74:100">
      <c r="BV8795" s="62"/>
      <c r="BW8795" s="62"/>
      <c r="BX8795" s="62"/>
      <c r="BY8795" s="62"/>
      <c r="BZ8795" s="62"/>
      <c r="CA8795" s="62"/>
      <c r="CB8795" s="62"/>
      <c r="CC8795" s="62"/>
      <c r="CD8795" s="62"/>
      <c r="CE8795" s="62"/>
      <c r="CF8795" s="62"/>
      <c r="CL8795" s="56" t="s">
        <v>24872</v>
      </c>
      <c r="CM8795" s="56"/>
      <c r="CN8795" s="56"/>
      <c r="CO8795" s="52"/>
      <c r="CP8795" s="52"/>
      <c r="CQ8795" s="52"/>
      <c r="CR8795" s="52"/>
      <c r="CS8795" s="52"/>
      <c r="CT8795" s="52"/>
      <c r="CU8795" s="33"/>
      <c r="CV8795" s="33"/>
    </row>
    <row r="8796" spans="74:100">
      <c r="BV8796" s="62"/>
      <c r="BW8796" s="62"/>
      <c r="BX8796" s="62"/>
      <c r="BY8796" s="62"/>
      <c r="BZ8796" s="62"/>
      <c r="CA8796" s="62"/>
      <c r="CB8796" s="62"/>
      <c r="CC8796" s="62"/>
      <c r="CD8796" s="62"/>
      <c r="CE8796" s="62"/>
      <c r="CF8796" s="62"/>
      <c r="CL8796" s="56" t="s">
        <v>2053</v>
      </c>
      <c r="CM8796" s="56" t="s">
        <v>213</v>
      </c>
      <c r="CN8796" s="56" t="s">
        <v>213</v>
      </c>
      <c r="CO8796" s="52"/>
      <c r="CP8796" s="52"/>
      <c r="CQ8796" s="52"/>
      <c r="CR8796" s="52"/>
      <c r="CS8796" s="52"/>
      <c r="CT8796" s="52"/>
      <c r="CU8796" s="33"/>
      <c r="CV8796" s="33"/>
    </row>
    <row r="8797" spans="74:100">
      <c r="BV8797" s="62"/>
      <c r="BW8797" s="62"/>
      <c r="BX8797" s="62"/>
      <c r="BY8797" s="62"/>
      <c r="BZ8797" s="62"/>
      <c r="CA8797" s="62"/>
      <c r="CB8797" s="62"/>
      <c r="CC8797" s="62"/>
      <c r="CD8797" s="62"/>
      <c r="CE8797" s="62"/>
      <c r="CF8797" s="62"/>
      <c r="CL8797" s="56" t="s">
        <v>22278</v>
      </c>
      <c r="CM8797" s="56"/>
      <c r="CN8797" s="56"/>
      <c r="CO8797" s="52"/>
      <c r="CP8797" s="52"/>
      <c r="CQ8797" s="52"/>
      <c r="CR8797" s="52"/>
      <c r="CS8797" s="52"/>
      <c r="CT8797" s="52"/>
      <c r="CU8797" s="33"/>
      <c r="CV8797" s="33"/>
    </row>
    <row r="8798" spans="74:100">
      <c r="BV8798" s="62"/>
      <c r="BW8798" s="62"/>
      <c r="BX8798" s="62"/>
      <c r="BY8798" s="62"/>
      <c r="BZ8798" s="62"/>
      <c r="CA8798" s="62"/>
      <c r="CB8798" s="62"/>
      <c r="CC8798" s="62"/>
      <c r="CD8798" s="62"/>
      <c r="CE8798" s="62"/>
      <c r="CF8798" s="62"/>
      <c r="CL8798" s="56" t="s">
        <v>28113</v>
      </c>
      <c r="CM8798" s="56" t="s">
        <v>3118</v>
      </c>
      <c r="CN8798" s="56" t="s">
        <v>3118</v>
      </c>
      <c r="CO8798" s="52"/>
      <c r="CP8798" s="52"/>
      <c r="CQ8798" s="52"/>
      <c r="CR8798" s="52"/>
      <c r="CS8798" s="52"/>
      <c r="CT8798" s="52"/>
      <c r="CU8798" s="33"/>
      <c r="CV8798" s="33"/>
    </row>
    <row r="8799" spans="74:100">
      <c r="BV8799" s="62"/>
      <c r="BW8799" s="62"/>
      <c r="BX8799" s="62"/>
      <c r="BY8799" s="62"/>
      <c r="BZ8799" s="62"/>
      <c r="CA8799" s="62"/>
      <c r="CB8799" s="62"/>
      <c r="CC8799" s="62"/>
      <c r="CD8799" s="62"/>
      <c r="CE8799" s="62"/>
      <c r="CF8799" s="62"/>
      <c r="CL8799" s="56" t="s">
        <v>28114</v>
      </c>
      <c r="CM8799" s="56"/>
      <c r="CN8799" s="56"/>
      <c r="CO8799" s="52"/>
      <c r="CP8799" s="52"/>
      <c r="CQ8799" s="52"/>
      <c r="CR8799" s="52"/>
      <c r="CS8799" s="52"/>
      <c r="CT8799" s="52"/>
      <c r="CU8799" s="33"/>
      <c r="CV8799" s="33"/>
    </row>
    <row r="8800" spans="74:100">
      <c r="BV8800" s="62"/>
      <c r="BW8800" s="62"/>
      <c r="BX8800" s="62"/>
      <c r="BY8800" s="62"/>
      <c r="BZ8800" s="62"/>
      <c r="CA8800" s="62"/>
      <c r="CB8800" s="62"/>
      <c r="CC8800" s="62"/>
      <c r="CD8800" s="62"/>
      <c r="CE8800" s="62"/>
      <c r="CF8800" s="62"/>
      <c r="CL8800" s="56" t="s">
        <v>24998</v>
      </c>
      <c r="CM8800" s="56"/>
      <c r="CN8800" s="56"/>
      <c r="CO8800" s="52"/>
      <c r="CP8800" s="52"/>
      <c r="CQ8800" s="52"/>
      <c r="CR8800" s="52"/>
      <c r="CS8800" s="52"/>
      <c r="CT8800" s="52"/>
      <c r="CU8800" s="33"/>
      <c r="CV8800" s="33"/>
    </row>
    <row r="8801" spans="74:100">
      <c r="BV8801" s="62"/>
      <c r="BW8801" s="62"/>
      <c r="BX8801" s="62"/>
      <c r="BY8801" s="62"/>
      <c r="BZ8801" s="62"/>
      <c r="CA8801" s="62"/>
      <c r="CB8801" s="62"/>
      <c r="CC8801" s="62"/>
      <c r="CD8801" s="62"/>
      <c r="CE8801" s="62"/>
      <c r="CF8801" s="62"/>
      <c r="CL8801" s="56" t="s">
        <v>19183</v>
      </c>
      <c r="CM8801" s="56"/>
      <c r="CN8801" s="56"/>
      <c r="CO8801" s="52"/>
      <c r="CP8801" s="52"/>
      <c r="CQ8801" s="52"/>
      <c r="CR8801" s="52"/>
      <c r="CS8801" s="52"/>
      <c r="CT8801" s="52"/>
      <c r="CU8801" s="33"/>
      <c r="CV8801" s="33"/>
    </row>
    <row r="8802" spans="74:100">
      <c r="BV8802" s="62"/>
      <c r="BW8802" s="62"/>
      <c r="BX8802" s="62"/>
      <c r="BY8802" s="62"/>
      <c r="BZ8802" s="62"/>
      <c r="CA8802" s="62"/>
      <c r="CB8802" s="62"/>
      <c r="CC8802" s="62"/>
      <c r="CD8802" s="62"/>
      <c r="CE8802" s="62"/>
      <c r="CF8802" s="62"/>
      <c r="CL8802" s="56" t="s">
        <v>12186</v>
      </c>
      <c r="CM8802" s="56" t="s">
        <v>214</v>
      </c>
      <c r="CN8802" s="56" t="s">
        <v>214</v>
      </c>
      <c r="CO8802" s="52"/>
      <c r="CP8802" s="52"/>
      <c r="CQ8802" s="52"/>
      <c r="CR8802" s="52"/>
      <c r="CS8802" s="52"/>
      <c r="CT8802" s="52"/>
      <c r="CU8802" s="33"/>
      <c r="CV8802" s="33"/>
    </row>
    <row r="8803" spans="74:100">
      <c r="BV8803" s="62"/>
      <c r="BW8803" s="62"/>
      <c r="BX8803" s="62"/>
      <c r="BY8803" s="62"/>
      <c r="BZ8803" s="62"/>
      <c r="CA8803" s="62"/>
      <c r="CB8803" s="62"/>
      <c r="CC8803" s="62"/>
      <c r="CD8803" s="62"/>
      <c r="CE8803" s="62"/>
      <c r="CF8803" s="62"/>
      <c r="CL8803" s="56" t="s">
        <v>22058</v>
      </c>
      <c r="CM8803" s="56"/>
      <c r="CN8803" s="56"/>
      <c r="CO8803" s="52"/>
      <c r="CP8803" s="52"/>
      <c r="CQ8803" s="52"/>
      <c r="CR8803" s="52"/>
      <c r="CS8803" s="52"/>
      <c r="CT8803" s="52"/>
      <c r="CU8803" s="33"/>
      <c r="CV8803" s="33"/>
    </row>
    <row r="8804" spans="74:100">
      <c r="BV8804" s="62"/>
      <c r="BW8804" s="62"/>
      <c r="BX8804" s="62"/>
      <c r="BY8804" s="62"/>
      <c r="BZ8804" s="62"/>
      <c r="CA8804" s="62"/>
      <c r="CB8804" s="62"/>
      <c r="CC8804" s="62"/>
      <c r="CD8804" s="62"/>
      <c r="CE8804" s="62"/>
      <c r="CF8804" s="62"/>
      <c r="CL8804" s="56" t="s">
        <v>24999</v>
      </c>
      <c r="CM8804" s="56" t="s">
        <v>214</v>
      </c>
      <c r="CN8804" s="56" t="s">
        <v>214</v>
      </c>
      <c r="CO8804" s="52"/>
      <c r="CP8804" s="52"/>
      <c r="CQ8804" s="52"/>
      <c r="CR8804" s="52"/>
      <c r="CS8804" s="52"/>
      <c r="CT8804" s="52"/>
      <c r="CU8804" s="33"/>
      <c r="CV8804" s="33"/>
    </row>
    <row r="8805" spans="74:100">
      <c r="BV8805" s="62"/>
      <c r="BW8805" s="62"/>
      <c r="BX8805" s="62"/>
      <c r="BY8805" s="62"/>
      <c r="BZ8805" s="62"/>
      <c r="CA8805" s="62"/>
      <c r="CB8805" s="62"/>
      <c r="CC8805" s="62"/>
      <c r="CD8805" s="62"/>
      <c r="CE8805" s="62"/>
      <c r="CF8805" s="62"/>
      <c r="CL8805" s="56" t="s">
        <v>22059</v>
      </c>
      <c r="CM8805" s="56"/>
      <c r="CN8805" s="56"/>
      <c r="CO8805" s="52"/>
      <c r="CP8805" s="52"/>
      <c r="CQ8805" s="52"/>
      <c r="CR8805" s="52"/>
      <c r="CS8805" s="52"/>
      <c r="CT8805" s="52"/>
      <c r="CU8805" s="33"/>
      <c r="CV8805" s="33"/>
    </row>
    <row r="8806" spans="74:100">
      <c r="BV8806" s="62"/>
      <c r="BW8806" s="62"/>
      <c r="BX8806" s="62"/>
      <c r="BY8806" s="62"/>
      <c r="BZ8806" s="62"/>
      <c r="CA8806" s="62"/>
      <c r="CB8806" s="62"/>
      <c r="CC8806" s="62"/>
      <c r="CD8806" s="62"/>
      <c r="CE8806" s="62"/>
      <c r="CF8806" s="62"/>
      <c r="CL8806" s="56" t="s">
        <v>25000</v>
      </c>
      <c r="CM8806" s="56" t="s">
        <v>214</v>
      </c>
      <c r="CN8806" s="56" t="s">
        <v>214</v>
      </c>
      <c r="CO8806" s="52"/>
      <c r="CP8806" s="52"/>
      <c r="CQ8806" s="52"/>
      <c r="CR8806" s="52"/>
      <c r="CS8806" s="52"/>
      <c r="CT8806" s="52"/>
      <c r="CU8806" s="33"/>
      <c r="CV8806" s="33"/>
    </row>
    <row r="8807" spans="74:100">
      <c r="BV8807" s="62"/>
      <c r="BW8807" s="62"/>
      <c r="BX8807" s="62"/>
      <c r="BY8807" s="62"/>
      <c r="BZ8807" s="62"/>
      <c r="CA8807" s="62"/>
      <c r="CB8807" s="62"/>
      <c r="CC8807" s="62"/>
      <c r="CD8807" s="62"/>
      <c r="CE8807" s="62"/>
      <c r="CF8807" s="62"/>
      <c r="CL8807" s="56" t="s">
        <v>22060</v>
      </c>
      <c r="CM8807" s="56"/>
      <c r="CN8807" s="56"/>
      <c r="CO8807" s="52"/>
      <c r="CP8807" s="52"/>
      <c r="CQ8807" s="52"/>
      <c r="CR8807" s="52"/>
      <c r="CS8807" s="52"/>
      <c r="CT8807" s="52"/>
      <c r="CU8807" s="33"/>
      <c r="CV8807" s="33"/>
    </row>
    <row r="8808" spans="74:100">
      <c r="BV8808" s="62"/>
      <c r="BW8808" s="62"/>
      <c r="BX8808" s="62"/>
      <c r="BY8808" s="62"/>
      <c r="BZ8808" s="62"/>
      <c r="CA8808" s="62"/>
      <c r="CB8808" s="62"/>
      <c r="CC8808" s="62"/>
      <c r="CD8808" s="62"/>
      <c r="CE8808" s="62"/>
      <c r="CF8808" s="62"/>
      <c r="CL8808" s="56" t="s">
        <v>25001</v>
      </c>
      <c r="CM8808" s="56" t="s">
        <v>214</v>
      </c>
      <c r="CN8808" s="56" t="s">
        <v>214</v>
      </c>
      <c r="CO8808" s="52"/>
      <c r="CP8808" s="52"/>
      <c r="CQ8808" s="52"/>
      <c r="CR8808" s="52"/>
      <c r="CS8808" s="52"/>
      <c r="CT8808" s="52"/>
      <c r="CU8808" s="33"/>
      <c r="CV8808" s="33"/>
    </row>
    <row r="8809" spans="74:100">
      <c r="BV8809" s="62"/>
      <c r="BW8809" s="62"/>
      <c r="BX8809" s="62"/>
      <c r="BY8809" s="62"/>
      <c r="BZ8809" s="62"/>
      <c r="CA8809" s="62"/>
      <c r="CB8809" s="62"/>
      <c r="CC8809" s="62"/>
      <c r="CD8809" s="62"/>
      <c r="CE8809" s="62"/>
      <c r="CF8809" s="62"/>
      <c r="CL8809" s="56" t="s">
        <v>22061</v>
      </c>
      <c r="CM8809" s="56"/>
      <c r="CN8809" s="56"/>
      <c r="CO8809" s="52"/>
      <c r="CP8809" s="52"/>
      <c r="CQ8809" s="52"/>
      <c r="CR8809" s="52"/>
      <c r="CS8809" s="52"/>
      <c r="CT8809" s="52"/>
      <c r="CU8809" s="33"/>
      <c r="CV8809" s="33"/>
    </row>
    <row r="8810" spans="74:100">
      <c r="BV8810" s="62"/>
      <c r="BW8810" s="62"/>
      <c r="BX8810" s="62"/>
      <c r="BY8810" s="62"/>
      <c r="BZ8810" s="62"/>
      <c r="CA8810" s="62"/>
      <c r="CB8810" s="62"/>
      <c r="CC8810" s="62"/>
      <c r="CD8810" s="62"/>
      <c r="CE8810" s="62"/>
      <c r="CF8810" s="62"/>
      <c r="CL8810" s="56" t="s">
        <v>12192</v>
      </c>
      <c r="CM8810" s="56" t="s">
        <v>214</v>
      </c>
      <c r="CN8810" s="56" t="s">
        <v>214</v>
      </c>
      <c r="CO8810" s="52"/>
      <c r="CP8810" s="52"/>
      <c r="CQ8810" s="52"/>
      <c r="CR8810" s="52"/>
      <c r="CS8810" s="52"/>
      <c r="CT8810" s="52"/>
      <c r="CU8810" s="33"/>
      <c r="CV8810" s="33"/>
    </row>
    <row r="8811" spans="74:100">
      <c r="BV8811" s="62"/>
      <c r="BW8811" s="62"/>
      <c r="BX8811" s="62"/>
      <c r="BY8811" s="62"/>
      <c r="BZ8811" s="62"/>
      <c r="CA8811" s="62"/>
      <c r="CB8811" s="62"/>
      <c r="CC8811" s="62"/>
      <c r="CD8811" s="62"/>
      <c r="CE8811" s="62"/>
      <c r="CF8811" s="62"/>
      <c r="CL8811" s="56" t="s">
        <v>22062</v>
      </c>
      <c r="CM8811" s="56"/>
      <c r="CN8811" s="56"/>
      <c r="CO8811" s="52"/>
      <c r="CP8811" s="52"/>
      <c r="CQ8811" s="52"/>
      <c r="CR8811" s="52"/>
      <c r="CS8811" s="52"/>
      <c r="CT8811" s="52"/>
      <c r="CU8811" s="33"/>
      <c r="CV8811" s="33"/>
    </row>
    <row r="8812" spans="74:100">
      <c r="BV8812" s="62"/>
      <c r="BW8812" s="62"/>
      <c r="BX8812" s="62"/>
      <c r="BY8812" s="62"/>
      <c r="BZ8812" s="62"/>
      <c r="CA8812" s="62"/>
      <c r="CB8812" s="62"/>
      <c r="CC8812" s="62"/>
      <c r="CD8812" s="62"/>
      <c r="CE8812" s="62"/>
      <c r="CF8812" s="62"/>
      <c r="CL8812" s="56" t="s">
        <v>5600</v>
      </c>
      <c r="CM8812" s="56" t="s">
        <v>3118</v>
      </c>
      <c r="CN8812" s="56" t="s">
        <v>3118</v>
      </c>
      <c r="CO8812" s="52"/>
      <c r="CP8812" s="52"/>
      <c r="CQ8812" s="52"/>
      <c r="CR8812" s="52"/>
      <c r="CS8812" s="52"/>
      <c r="CT8812" s="52"/>
      <c r="CU8812" s="33"/>
      <c r="CV8812" s="33"/>
    </row>
    <row r="8813" spans="74:100">
      <c r="BV8813" s="62"/>
      <c r="BW8813" s="62"/>
      <c r="BX8813" s="62"/>
      <c r="BY8813" s="62"/>
      <c r="BZ8813" s="62"/>
      <c r="CA8813" s="62"/>
      <c r="CB8813" s="62"/>
      <c r="CC8813" s="62"/>
      <c r="CD8813" s="62"/>
      <c r="CE8813" s="62"/>
      <c r="CF8813" s="62"/>
      <c r="CL8813" s="56" t="s">
        <v>19373</v>
      </c>
      <c r="CM8813" s="56"/>
      <c r="CN8813" s="56"/>
      <c r="CO8813" s="52"/>
      <c r="CP8813" s="52"/>
      <c r="CQ8813" s="52"/>
      <c r="CR8813" s="52"/>
      <c r="CS8813" s="52"/>
      <c r="CT8813" s="52"/>
      <c r="CU8813" s="33"/>
      <c r="CV8813" s="33"/>
    </row>
    <row r="8814" spans="74:100">
      <c r="BV8814" s="62"/>
      <c r="BW8814" s="62"/>
      <c r="BX8814" s="62"/>
      <c r="BY8814" s="62"/>
      <c r="BZ8814" s="62"/>
      <c r="CA8814" s="62"/>
      <c r="CB8814" s="62"/>
      <c r="CC8814" s="62"/>
      <c r="CD8814" s="62"/>
      <c r="CE8814" s="62"/>
      <c r="CF8814" s="62"/>
      <c r="CL8814" s="56" t="s">
        <v>2054</v>
      </c>
      <c r="CM8814" s="56" t="s">
        <v>216</v>
      </c>
      <c r="CN8814" s="56" t="s">
        <v>216</v>
      </c>
      <c r="CO8814" s="52"/>
      <c r="CP8814" s="52"/>
      <c r="CQ8814" s="52"/>
      <c r="CR8814" s="52"/>
      <c r="CS8814" s="52"/>
      <c r="CT8814" s="52"/>
      <c r="CU8814" s="33"/>
      <c r="CV8814" s="33"/>
    </row>
    <row r="8815" spans="74:100">
      <c r="BV8815" s="62"/>
      <c r="BW8815" s="62"/>
      <c r="BX8815" s="62"/>
      <c r="BY8815" s="62"/>
      <c r="BZ8815" s="62"/>
      <c r="CA8815" s="62"/>
      <c r="CB8815" s="62"/>
      <c r="CC8815" s="62"/>
      <c r="CD8815" s="62"/>
      <c r="CE8815" s="62"/>
      <c r="CF8815" s="62"/>
      <c r="CL8815" s="56" t="s">
        <v>22280</v>
      </c>
      <c r="CM8815" s="56"/>
      <c r="CN8815" s="56"/>
      <c r="CO8815" s="52"/>
      <c r="CP8815" s="52"/>
      <c r="CQ8815" s="52"/>
      <c r="CR8815" s="52"/>
      <c r="CS8815" s="52"/>
      <c r="CT8815" s="52"/>
      <c r="CU8815" s="33"/>
      <c r="CV8815" s="33"/>
    </row>
    <row r="8816" spans="74:100">
      <c r="BV8816" s="62"/>
      <c r="BW8816" s="62"/>
      <c r="BX8816" s="62"/>
      <c r="BY8816" s="62"/>
      <c r="BZ8816" s="62"/>
      <c r="CA8816" s="62"/>
      <c r="CB8816" s="62"/>
      <c r="CC8816" s="62"/>
      <c r="CD8816" s="62"/>
      <c r="CE8816" s="62"/>
      <c r="CF8816" s="62"/>
      <c r="CL8816" s="56" t="s">
        <v>5601</v>
      </c>
      <c r="CM8816" s="56" t="s">
        <v>217</v>
      </c>
      <c r="CN8816" s="56" t="s">
        <v>217</v>
      </c>
      <c r="CO8816" s="52"/>
      <c r="CP8816" s="52"/>
      <c r="CQ8816" s="52"/>
      <c r="CR8816" s="52"/>
      <c r="CS8816" s="52"/>
      <c r="CT8816" s="52"/>
      <c r="CU8816" s="33"/>
      <c r="CV8816" s="33"/>
    </row>
    <row r="8817" spans="74:100">
      <c r="BV8817" s="62"/>
      <c r="BW8817" s="62"/>
      <c r="BX8817" s="62"/>
      <c r="BY8817" s="62"/>
      <c r="BZ8817" s="62"/>
      <c r="CA8817" s="62"/>
      <c r="CB8817" s="62"/>
      <c r="CC8817" s="62"/>
      <c r="CD8817" s="62"/>
      <c r="CE8817" s="62"/>
      <c r="CF8817" s="62"/>
      <c r="CL8817" s="56" t="s">
        <v>19374</v>
      </c>
      <c r="CM8817" s="56"/>
      <c r="CN8817" s="56"/>
      <c r="CO8817" s="52"/>
      <c r="CP8817" s="52"/>
      <c r="CQ8817" s="52"/>
      <c r="CR8817" s="52"/>
      <c r="CS8817" s="52"/>
      <c r="CT8817" s="52"/>
      <c r="CU8817" s="33"/>
      <c r="CV8817" s="33"/>
    </row>
    <row r="8818" spans="74:100">
      <c r="BV8818" s="62"/>
      <c r="BW8818" s="62"/>
      <c r="BX8818" s="62"/>
      <c r="BY8818" s="62"/>
      <c r="BZ8818" s="62"/>
      <c r="CA8818" s="62"/>
      <c r="CB8818" s="62"/>
      <c r="CC8818" s="62"/>
      <c r="CD8818" s="62"/>
      <c r="CE8818" s="62"/>
      <c r="CF8818" s="62"/>
      <c r="CL8818" s="56" t="s">
        <v>5602</v>
      </c>
      <c r="CM8818" s="56" t="s">
        <v>217</v>
      </c>
      <c r="CN8818" s="56" t="s">
        <v>217</v>
      </c>
      <c r="CO8818" s="52"/>
      <c r="CP8818" s="52"/>
      <c r="CQ8818" s="52"/>
      <c r="CR8818" s="52"/>
      <c r="CS8818" s="52"/>
      <c r="CT8818" s="52"/>
      <c r="CU8818" s="33"/>
      <c r="CV8818" s="33"/>
    </row>
    <row r="8819" spans="74:100">
      <c r="BV8819" s="62"/>
      <c r="BW8819" s="62"/>
      <c r="BX8819" s="62"/>
      <c r="BY8819" s="62"/>
      <c r="BZ8819" s="62"/>
      <c r="CA8819" s="62"/>
      <c r="CB8819" s="62"/>
      <c r="CC8819" s="62"/>
      <c r="CD8819" s="62"/>
      <c r="CE8819" s="62"/>
      <c r="CF8819" s="62"/>
      <c r="CL8819" s="56" t="s">
        <v>19375</v>
      </c>
      <c r="CM8819" s="56"/>
      <c r="CN8819" s="56"/>
      <c r="CO8819" s="52"/>
      <c r="CP8819" s="52"/>
      <c r="CQ8819" s="52"/>
      <c r="CR8819" s="52"/>
      <c r="CS8819" s="52"/>
      <c r="CT8819" s="52"/>
      <c r="CU8819" s="33"/>
      <c r="CV8819" s="33"/>
    </row>
    <row r="8820" spans="74:100">
      <c r="BV8820" s="62"/>
      <c r="BW8820" s="62"/>
      <c r="BX8820" s="62"/>
      <c r="BY8820" s="62"/>
      <c r="BZ8820" s="62"/>
      <c r="CA8820" s="62"/>
      <c r="CB8820" s="62"/>
      <c r="CC8820" s="62"/>
      <c r="CD8820" s="62"/>
      <c r="CE8820" s="62"/>
      <c r="CF8820" s="62"/>
      <c r="CL8820" s="56" t="s">
        <v>5603</v>
      </c>
      <c r="CM8820" s="56" t="s">
        <v>3118</v>
      </c>
      <c r="CN8820" s="56" t="s">
        <v>3118</v>
      </c>
      <c r="CO8820" s="52"/>
      <c r="CP8820" s="52"/>
      <c r="CQ8820" s="52"/>
      <c r="CR8820" s="52"/>
      <c r="CS8820" s="52"/>
      <c r="CT8820" s="52"/>
      <c r="CU8820" s="33"/>
      <c r="CV8820" s="33"/>
    </row>
    <row r="8821" spans="74:100">
      <c r="BV8821" s="62"/>
      <c r="BW8821" s="62"/>
      <c r="BX8821" s="62"/>
      <c r="BY8821" s="62"/>
      <c r="BZ8821" s="62"/>
      <c r="CA8821" s="62"/>
      <c r="CB8821" s="62"/>
      <c r="CC8821" s="62"/>
      <c r="CD8821" s="62"/>
      <c r="CE8821" s="62"/>
      <c r="CF8821" s="62"/>
      <c r="CL8821" s="56" t="s">
        <v>19376</v>
      </c>
      <c r="CM8821" s="56"/>
      <c r="CN8821" s="56"/>
      <c r="CO8821" s="52"/>
      <c r="CP8821" s="52"/>
      <c r="CQ8821" s="52"/>
      <c r="CR8821" s="52"/>
      <c r="CS8821" s="52"/>
      <c r="CT8821" s="52"/>
      <c r="CU8821" s="33"/>
      <c r="CV8821" s="33"/>
    </row>
    <row r="8822" spans="74:100">
      <c r="BV8822" s="62"/>
      <c r="BW8822" s="62"/>
      <c r="BX8822" s="62"/>
      <c r="BY8822" s="62"/>
      <c r="BZ8822" s="62"/>
      <c r="CA8822" s="62"/>
      <c r="CB8822" s="62"/>
      <c r="CC8822" s="62"/>
      <c r="CD8822" s="62"/>
      <c r="CE8822" s="62"/>
      <c r="CF8822" s="62"/>
      <c r="CL8822" s="56" t="s">
        <v>5604</v>
      </c>
      <c r="CM8822" s="56" t="s">
        <v>217</v>
      </c>
      <c r="CN8822" s="56" t="s">
        <v>217</v>
      </c>
      <c r="CO8822" s="52"/>
      <c r="CP8822" s="52"/>
      <c r="CQ8822" s="52"/>
      <c r="CR8822" s="52"/>
      <c r="CS8822" s="52"/>
      <c r="CT8822" s="52"/>
      <c r="CU8822" s="33"/>
      <c r="CV8822" s="33"/>
    </row>
    <row r="8823" spans="74:100">
      <c r="BV8823" s="62"/>
      <c r="BW8823" s="62"/>
      <c r="BX8823" s="62"/>
      <c r="BY8823" s="62"/>
      <c r="BZ8823" s="62"/>
      <c r="CA8823" s="62"/>
      <c r="CB8823" s="62"/>
      <c r="CC8823" s="62"/>
      <c r="CD8823" s="62"/>
      <c r="CE8823" s="62"/>
      <c r="CF8823" s="62"/>
      <c r="CL8823" s="56" t="s">
        <v>19377</v>
      </c>
      <c r="CM8823" s="56"/>
      <c r="CN8823" s="56"/>
      <c r="CO8823" s="52"/>
      <c r="CP8823" s="52"/>
      <c r="CQ8823" s="52"/>
      <c r="CR8823" s="52"/>
      <c r="CS8823" s="52"/>
      <c r="CT8823" s="52"/>
      <c r="CU8823" s="33"/>
      <c r="CV8823" s="33"/>
    </row>
    <row r="8824" spans="74:100">
      <c r="BV8824" s="62"/>
      <c r="BW8824" s="62"/>
      <c r="BX8824" s="62"/>
      <c r="BY8824" s="62"/>
      <c r="BZ8824" s="62"/>
      <c r="CA8824" s="62"/>
      <c r="CB8824" s="62"/>
      <c r="CC8824" s="62"/>
      <c r="CD8824" s="62"/>
      <c r="CE8824" s="62"/>
      <c r="CF8824" s="62"/>
      <c r="CL8824" s="56" t="s">
        <v>5605</v>
      </c>
      <c r="CM8824" s="56" t="s">
        <v>3118</v>
      </c>
      <c r="CN8824" s="56" t="s">
        <v>3118</v>
      </c>
      <c r="CO8824" s="52"/>
      <c r="CP8824" s="52"/>
      <c r="CQ8824" s="52"/>
      <c r="CR8824" s="52"/>
      <c r="CS8824" s="52"/>
      <c r="CT8824" s="52"/>
      <c r="CU8824" s="33"/>
      <c r="CV8824" s="33"/>
    </row>
    <row r="8825" spans="74:100">
      <c r="BV8825" s="62"/>
      <c r="BW8825" s="62"/>
      <c r="BX8825" s="62"/>
      <c r="BY8825" s="62"/>
      <c r="BZ8825" s="62"/>
      <c r="CA8825" s="62"/>
      <c r="CB8825" s="62"/>
      <c r="CC8825" s="62"/>
      <c r="CD8825" s="62"/>
      <c r="CE8825" s="62"/>
      <c r="CF8825" s="62"/>
      <c r="CL8825" s="56" t="s">
        <v>19378</v>
      </c>
      <c r="CM8825" s="56"/>
      <c r="CN8825" s="56"/>
      <c r="CO8825" s="52"/>
      <c r="CP8825" s="52"/>
      <c r="CQ8825" s="52"/>
      <c r="CR8825" s="52"/>
      <c r="CS8825" s="52"/>
      <c r="CT8825" s="52"/>
      <c r="CU8825" s="33"/>
      <c r="CV8825" s="33"/>
    </row>
    <row r="8826" spans="74:100">
      <c r="BV8826" s="62"/>
      <c r="BW8826" s="62"/>
      <c r="BX8826" s="62"/>
      <c r="BY8826" s="62"/>
      <c r="BZ8826" s="62"/>
      <c r="CA8826" s="62"/>
      <c r="CB8826" s="62"/>
      <c r="CC8826" s="62"/>
      <c r="CD8826" s="62"/>
      <c r="CE8826" s="62"/>
      <c r="CF8826" s="62"/>
      <c r="CL8826" s="56" t="s">
        <v>5606</v>
      </c>
      <c r="CM8826" s="56" t="s">
        <v>217</v>
      </c>
      <c r="CN8826" s="56" t="s">
        <v>217</v>
      </c>
      <c r="CO8826" s="52"/>
      <c r="CP8826" s="52"/>
      <c r="CQ8826" s="52"/>
      <c r="CR8826" s="52"/>
      <c r="CS8826" s="52"/>
      <c r="CT8826" s="52"/>
      <c r="CU8826" s="33"/>
      <c r="CV8826" s="33"/>
    </row>
    <row r="8827" spans="74:100">
      <c r="BV8827" s="62"/>
      <c r="BW8827" s="62"/>
      <c r="BX8827" s="62"/>
      <c r="BY8827" s="62"/>
      <c r="BZ8827" s="62"/>
      <c r="CA8827" s="62"/>
      <c r="CB8827" s="62"/>
      <c r="CC8827" s="62"/>
      <c r="CD8827" s="62"/>
      <c r="CE8827" s="62"/>
      <c r="CF8827" s="62"/>
      <c r="CL8827" s="56" t="s">
        <v>19379</v>
      </c>
      <c r="CM8827" s="56"/>
      <c r="CN8827" s="56"/>
      <c r="CO8827" s="52"/>
      <c r="CP8827" s="52"/>
      <c r="CQ8827" s="52"/>
      <c r="CR8827" s="52"/>
      <c r="CS8827" s="52"/>
      <c r="CT8827" s="52"/>
      <c r="CU8827" s="33"/>
      <c r="CV8827" s="33"/>
    </row>
    <row r="8828" spans="74:100">
      <c r="BV8828" s="62"/>
      <c r="BW8828" s="62"/>
      <c r="BX8828" s="62"/>
      <c r="BY8828" s="62"/>
      <c r="BZ8828" s="62"/>
      <c r="CA8828" s="62"/>
      <c r="CB8828" s="62"/>
      <c r="CC8828" s="62"/>
      <c r="CD8828" s="62"/>
      <c r="CE8828" s="62"/>
      <c r="CF8828" s="62"/>
      <c r="CL8828" s="56" t="s">
        <v>5607</v>
      </c>
      <c r="CM8828" s="56" t="s">
        <v>3118</v>
      </c>
      <c r="CN8828" s="56" t="s">
        <v>3118</v>
      </c>
      <c r="CO8828" s="52"/>
      <c r="CP8828" s="52"/>
      <c r="CQ8828" s="52"/>
      <c r="CR8828" s="52"/>
      <c r="CS8828" s="52"/>
      <c r="CT8828" s="52"/>
      <c r="CU8828" s="33"/>
      <c r="CV8828" s="33"/>
    </row>
    <row r="8829" spans="74:100">
      <c r="BV8829" s="62"/>
      <c r="BW8829" s="62"/>
      <c r="BX8829" s="62"/>
      <c r="BY8829" s="62"/>
      <c r="BZ8829" s="62"/>
      <c r="CA8829" s="62"/>
      <c r="CB8829" s="62"/>
      <c r="CC8829" s="62"/>
      <c r="CD8829" s="62"/>
      <c r="CE8829" s="62"/>
      <c r="CF8829" s="62"/>
      <c r="CL8829" s="56" t="s">
        <v>19380</v>
      </c>
      <c r="CM8829" s="56"/>
      <c r="CN8829" s="56"/>
      <c r="CO8829" s="52"/>
      <c r="CP8829" s="52"/>
      <c r="CQ8829" s="52"/>
      <c r="CR8829" s="52"/>
      <c r="CS8829" s="52"/>
      <c r="CT8829" s="52"/>
      <c r="CU8829" s="33"/>
      <c r="CV8829" s="33"/>
    </row>
    <row r="8830" spans="74:100">
      <c r="BV8830" s="62"/>
      <c r="BW8830" s="62"/>
      <c r="BX8830" s="62"/>
      <c r="BY8830" s="62"/>
      <c r="BZ8830" s="62"/>
      <c r="CA8830" s="62"/>
      <c r="CB8830" s="62"/>
      <c r="CC8830" s="62"/>
      <c r="CD8830" s="62"/>
      <c r="CE8830" s="62"/>
      <c r="CF8830" s="62"/>
      <c r="CL8830" s="56" t="s">
        <v>5608</v>
      </c>
      <c r="CM8830" s="56" t="s">
        <v>217</v>
      </c>
      <c r="CN8830" s="56" t="s">
        <v>217</v>
      </c>
      <c r="CO8830" s="52"/>
      <c r="CP8830" s="52"/>
      <c r="CQ8830" s="52"/>
      <c r="CR8830" s="52"/>
      <c r="CS8830" s="52"/>
      <c r="CT8830" s="52"/>
      <c r="CU8830" s="33"/>
      <c r="CV8830" s="33"/>
    </row>
    <row r="8831" spans="74:100">
      <c r="BV8831" s="62"/>
      <c r="BW8831" s="62"/>
      <c r="BX8831" s="62"/>
      <c r="BY8831" s="62"/>
      <c r="BZ8831" s="62"/>
      <c r="CA8831" s="62"/>
      <c r="CB8831" s="62"/>
      <c r="CC8831" s="62"/>
      <c r="CD8831" s="62"/>
      <c r="CE8831" s="62"/>
      <c r="CF8831" s="62"/>
      <c r="CL8831" s="56" t="s">
        <v>19381</v>
      </c>
      <c r="CM8831" s="56"/>
      <c r="CN8831" s="56"/>
      <c r="CO8831" s="52"/>
      <c r="CP8831" s="52"/>
      <c r="CQ8831" s="52"/>
      <c r="CR8831" s="52"/>
      <c r="CS8831" s="52"/>
      <c r="CT8831" s="52"/>
      <c r="CU8831" s="33"/>
      <c r="CV8831" s="33"/>
    </row>
    <row r="8832" spans="74:100">
      <c r="BV8832" s="62"/>
      <c r="BW8832" s="62"/>
      <c r="BX8832" s="62"/>
      <c r="BY8832" s="62"/>
      <c r="BZ8832" s="62"/>
      <c r="CA8832" s="62"/>
      <c r="CB8832" s="62"/>
      <c r="CC8832" s="62"/>
      <c r="CD8832" s="62"/>
      <c r="CE8832" s="62"/>
      <c r="CF8832" s="62"/>
      <c r="CL8832" s="56" t="s">
        <v>5609</v>
      </c>
      <c r="CM8832" s="56" t="s">
        <v>217</v>
      </c>
      <c r="CN8832" s="56" t="s">
        <v>217</v>
      </c>
      <c r="CO8832" s="52"/>
      <c r="CP8832" s="52"/>
      <c r="CQ8832" s="52"/>
      <c r="CR8832" s="52"/>
      <c r="CS8832" s="52"/>
      <c r="CT8832" s="52"/>
      <c r="CU8832" s="33"/>
      <c r="CV8832" s="33"/>
    </row>
    <row r="8833" spans="74:100">
      <c r="BV8833" s="62"/>
      <c r="BW8833" s="62"/>
      <c r="BX8833" s="62"/>
      <c r="BY8833" s="62"/>
      <c r="BZ8833" s="62"/>
      <c r="CA8833" s="62"/>
      <c r="CB8833" s="62"/>
      <c r="CC8833" s="62"/>
      <c r="CD8833" s="62"/>
      <c r="CE8833" s="62"/>
      <c r="CF8833" s="62"/>
      <c r="CL8833" s="56" t="s">
        <v>19382</v>
      </c>
      <c r="CM8833" s="56"/>
      <c r="CN8833" s="56"/>
      <c r="CO8833" s="52"/>
      <c r="CP8833" s="52"/>
      <c r="CQ8833" s="52"/>
      <c r="CR8833" s="52"/>
      <c r="CS8833" s="52"/>
      <c r="CT8833" s="52"/>
      <c r="CU8833" s="33"/>
      <c r="CV8833" s="33"/>
    </row>
    <row r="8834" spans="74:100">
      <c r="BV8834" s="62"/>
      <c r="BW8834" s="62"/>
      <c r="BX8834" s="62"/>
      <c r="BY8834" s="62"/>
      <c r="BZ8834" s="62"/>
      <c r="CA8834" s="62"/>
      <c r="CB8834" s="62"/>
      <c r="CC8834" s="62"/>
      <c r="CD8834" s="62"/>
      <c r="CE8834" s="62"/>
      <c r="CF8834" s="62"/>
      <c r="CL8834" s="56" t="s">
        <v>5610</v>
      </c>
      <c r="CM8834" s="56" t="s">
        <v>216</v>
      </c>
      <c r="CN8834" s="56" t="s">
        <v>216</v>
      </c>
      <c r="CO8834" s="52"/>
      <c r="CP8834" s="52"/>
      <c r="CQ8834" s="52"/>
      <c r="CR8834" s="52"/>
      <c r="CS8834" s="52"/>
      <c r="CT8834" s="52"/>
      <c r="CU8834" s="33"/>
      <c r="CV8834" s="33"/>
    </row>
    <row r="8835" spans="74:100">
      <c r="BV8835" s="62"/>
      <c r="BW8835" s="62"/>
      <c r="BX8835" s="62"/>
      <c r="BY8835" s="62"/>
      <c r="BZ8835" s="62"/>
      <c r="CA8835" s="62"/>
      <c r="CB8835" s="62"/>
      <c r="CC8835" s="62"/>
      <c r="CD8835" s="62"/>
      <c r="CE8835" s="62"/>
      <c r="CF8835" s="62"/>
      <c r="CL8835" s="56" t="s">
        <v>22281</v>
      </c>
      <c r="CM8835" s="56"/>
      <c r="CN8835" s="56"/>
      <c r="CO8835" s="52"/>
      <c r="CP8835" s="52"/>
      <c r="CQ8835" s="52"/>
      <c r="CR8835" s="52"/>
      <c r="CS8835" s="52"/>
      <c r="CT8835" s="52"/>
      <c r="CU8835" s="33"/>
      <c r="CV8835" s="33"/>
    </row>
    <row r="8836" spans="74:100">
      <c r="BV8836" s="62"/>
      <c r="BW8836" s="62"/>
      <c r="BX8836" s="62"/>
      <c r="BY8836" s="62"/>
      <c r="BZ8836" s="62"/>
      <c r="CA8836" s="62"/>
      <c r="CB8836" s="62"/>
      <c r="CC8836" s="62"/>
      <c r="CD8836" s="62"/>
      <c r="CE8836" s="62"/>
      <c r="CF8836" s="62"/>
      <c r="CL8836" s="56" t="s">
        <v>5611</v>
      </c>
      <c r="CM8836" s="56" t="s">
        <v>217</v>
      </c>
      <c r="CN8836" s="56" t="s">
        <v>217</v>
      </c>
      <c r="CO8836" s="52"/>
      <c r="CP8836" s="52"/>
      <c r="CQ8836" s="52"/>
      <c r="CR8836" s="52"/>
      <c r="CS8836" s="52"/>
      <c r="CT8836" s="52"/>
      <c r="CU8836" s="33"/>
      <c r="CV8836" s="33"/>
    </row>
    <row r="8837" spans="74:100">
      <c r="BV8837" s="62"/>
      <c r="BW8837" s="62"/>
      <c r="BX8837" s="62"/>
      <c r="BY8837" s="62"/>
      <c r="BZ8837" s="62"/>
      <c r="CA8837" s="62"/>
      <c r="CB8837" s="62"/>
      <c r="CC8837" s="62"/>
      <c r="CD8837" s="62"/>
      <c r="CE8837" s="62"/>
      <c r="CF8837" s="62"/>
      <c r="CL8837" s="56" t="s">
        <v>19383</v>
      </c>
      <c r="CM8837" s="56"/>
      <c r="CN8837" s="56"/>
      <c r="CO8837" s="52"/>
      <c r="CP8837" s="52"/>
      <c r="CQ8837" s="52"/>
      <c r="CR8837" s="52"/>
      <c r="CS8837" s="52"/>
      <c r="CT8837" s="52"/>
      <c r="CU8837" s="33"/>
      <c r="CV8837" s="33"/>
    </row>
    <row r="8838" spans="74:100">
      <c r="BV8838" s="62"/>
      <c r="BW8838" s="62"/>
      <c r="BX8838" s="62"/>
      <c r="BY8838" s="62"/>
      <c r="BZ8838" s="62"/>
      <c r="CA8838" s="62"/>
      <c r="CB8838" s="62"/>
      <c r="CC8838" s="62"/>
      <c r="CD8838" s="62"/>
      <c r="CE8838" s="62"/>
      <c r="CF8838" s="62"/>
      <c r="CL8838" s="56" t="s">
        <v>5612</v>
      </c>
      <c r="CM8838" s="56" t="s">
        <v>217</v>
      </c>
      <c r="CN8838" s="56" t="s">
        <v>217</v>
      </c>
      <c r="CO8838" s="52"/>
      <c r="CP8838" s="52"/>
      <c r="CQ8838" s="52"/>
      <c r="CR8838" s="52"/>
      <c r="CS8838" s="52"/>
      <c r="CT8838" s="52"/>
      <c r="CU8838" s="33"/>
      <c r="CV8838" s="33"/>
    </row>
    <row r="8839" spans="74:100">
      <c r="BV8839" s="62"/>
      <c r="BW8839" s="62"/>
      <c r="BX8839" s="62"/>
      <c r="BY8839" s="62"/>
      <c r="BZ8839" s="62"/>
      <c r="CA8839" s="62"/>
      <c r="CB8839" s="62"/>
      <c r="CC8839" s="62"/>
      <c r="CD8839" s="62"/>
      <c r="CE8839" s="62"/>
      <c r="CF8839" s="62"/>
      <c r="CL8839" s="56" t="s">
        <v>19384</v>
      </c>
      <c r="CM8839" s="56"/>
      <c r="CN8839" s="56"/>
      <c r="CO8839" s="52"/>
      <c r="CP8839" s="52"/>
      <c r="CQ8839" s="52"/>
      <c r="CR8839" s="52"/>
      <c r="CS8839" s="52"/>
      <c r="CT8839" s="52"/>
      <c r="CU8839" s="33"/>
      <c r="CV8839" s="33"/>
    </row>
    <row r="8840" spans="74:100">
      <c r="BV8840" s="62"/>
      <c r="BW8840" s="62"/>
      <c r="BX8840" s="62"/>
      <c r="BY8840" s="62"/>
      <c r="BZ8840" s="62"/>
      <c r="CA8840" s="62"/>
      <c r="CB8840" s="62"/>
      <c r="CC8840" s="62"/>
      <c r="CD8840" s="62"/>
      <c r="CE8840" s="62"/>
      <c r="CF8840" s="62"/>
      <c r="CL8840" s="56" t="s">
        <v>5613</v>
      </c>
      <c r="CM8840" s="56" t="s">
        <v>217</v>
      </c>
      <c r="CN8840" s="56" t="s">
        <v>217</v>
      </c>
      <c r="CO8840" s="52"/>
      <c r="CP8840" s="52"/>
      <c r="CQ8840" s="52"/>
      <c r="CR8840" s="52"/>
      <c r="CS8840" s="52"/>
      <c r="CT8840" s="52"/>
      <c r="CU8840" s="33"/>
      <c r="CV8840" s="33"/>
    </row>
    <row r="8841" spans="74:100">
      <c r="BV8841" s="62"/>
      <c r="BW8841" s="62"/>
      <c r="BX8841" s="62"/>
      <c r="BY8841" s="62"/>
      <c r="BZ8841" s="62"/>
      <c r="CA8841" s="62"/>
      <c r="CB8841" s="62"/>
      <c r="CC8841" s="62"/>
      <c r="CD8841" s="62"/>
      <c r="CE8841" s="62"/>
      <c r="CF8841" s="62"/>
      <c r="CL8841" s="56" t="s">
        <v>22282</v>
      </c>
      <c r="CM8841" s="56"/>
      <c r="CN8841" s="56"/>
      <c r="CO8841" s="52"/>
      <c r="CP8841" s="52"/>
      <c r="CQ8841" s="52"/>
      <c r="CR8841" s="52"/>
      <c r="CS8841" s="52"/>
      <c r="CT8841" s="52"/>
      <c r="CU8841" s="33"/>
      <c r="CV8841" s="33"/>
    </row>
    <row r="8842" spans="74:100">
      <c r="BV8842" s="62"/>
      <c r="BW8842" s="62"/>
      <c r="BX8842" s="62"/>
      <c r="BY8842" s="62"/>
      <c r="BZ8842" s="62"/>
      <c r="CA8842" s="62"/>
      <c r="CB8842" s="62"/>
      <c r="CC8842" s="62"/>
      <c r="CD8842" s="62"/>
      <c r="CE8842" s="62"/>
      <c r="CF8842" s="62"/>
      <c r="CL8842" s="56" t="s">
        <v>28115</v>
      </c>
      <c r="CM8842" s="56" t="s">
        <v>217</v>
      </c>
      <c r="CN8842" s="56" t="s">
        <v>217</v>
      </c>
      <c r="CO8842" s="52"/>
      <c r="CP8842" s="52"/>
      <c r="CQ8842" s="52"/>
      <c r="CR8842" s="52"/>
      <c r="CS8842" s="52"/>
      <c r="CT8842" s="52"/>
      <c r="CU8842" s="33"/>
      <c r="CV8842" s="33"/>
    </row>
    <row r="8843" spans="74:100">
      <c r="BV8843" s="62"/>
      <c r="BW8843" s="62"/>
      <c r="BX8843" s="62"/>
      <c r="BY8843" s="62"/>
      <c r="BZ8843" s="62"/>
      <c r="CA8843" s="62"/>
      <c r="CB8843" s="62"/>
      <c r="CC8843" s="62"/>
      <c r="CD8843" s="62"/>
      <c r="CE8843" s="62"/>
      <c r="CF8843" s="62"/>
      <c r="CL8843" s="56" t="s">
        <v>19380</v>
      </c>
      <c r="CM8843" s="56"/>
      <c r="CN8843" s="56"/>
      <c r="CO8843" s="52"/>
      <c r="CP8843" s="52"/>
      <c r="CQ8843" s="52"/>
      <c r="CR8843" s="52"/>
      <c r="CS8843" s="52"/>
      <c r="CT8843" s="52"/>
      <c r="CU8843" s="33"/>
      <c r="CV8843" s="33"/>
    </row>
    <row r="8844" spans="74:100">
      <c r="BV8844" s="62"/>
      <c r="BW8844" s="62"/>
      <c r="BX8844" s="62"/>
      <c r="BY8844" s="62"/>
      <c r="BZ8844" s="62"/>
      <c r="CA8844" s="62"/>
      <c r="CB8844" s="62"/>
      <c r="CC8844" s="62"/>
      <c r="CD8844" s="62"/>
      <c r="CE8844" s="62"/>
      <c r="CF8844" s="62"/>
      <c r="CL8844" s="56" t="s">
        <v>5614</v>
      </c>
      <c r="CM8844" s="56" t="s">
        <v>3118</v>
      </c>
      <c r="CN8844" s="56" t="s">
        <v>3118</v>
      </c>
      <c r="CO8844" s="52"/>
      <c r="CP8844" s="52"/>
      <c r="CQ8844" s="52"/>
      <c r="CR8844" s="52"/>
      <c r="CS8844" s="52"/>
      <c r="CT8844" s="52"/>
      <c r="CU8844" s="33"/>
      <c r="CV8844" s="33"/>
    </row>
    <row r="8845" spans="74:100">
      <c r="BV8845" s="62"/>
      <c r="BW8845" s="62"/>
      <c r="BX8845" s="62"/>
      <c r="BY8845" s="62"/>
      <c r="BZ8845" s="62"/>
      <c r="CA8845" s="62"/>
      <c r="CB8845" s="62"/>
      <c r="CC8845" s="62"/>
      <c r="CD8845" s="62"/>
      <c r="CE8845" s="62"/>
      <c r="CF8845" s="62"/>
      <c r="CL8845" s="56" t="s">
        <v>19385</v>
      </c>
      <c r="CM8845" s="56"/>
      <c r="CN8845" s="56"/>
      <c r="CO8845" s="52"/>
      <c r="CP8845" s="52"/>
      <c r="CQ8845" s="52"/>
      <c r="CR8845" s="52"/>
      <c r="CS8845" s="52"/>
      <c r="CT8845" s="52"/>
      <c r="CU8845" s="33"/>
      <c r="CV8845" s="33"/>
    </row>
    <row r="8846" spans="74:100">
      <c r="BV8846" s="62"/>
      <c r="BW8846" s="62"/>
      <c r="BX8846" s="62"/>
      <c r="BY8846" s="62"/>
      <c r="BZ8846" s="62"/>
      <c r="CA8846" s="62"/>
      <c r="CB8846" s="62"/>
      <c r="CC8846" s="62"/>
      <c r="CD8846" s="62"/>
      <c r="CE8846" s="62"/>
      <c r="CF8846" s="62"/>
      <c r="CL8846" s="56" t="s">
        <v>5615</v>
      </c>
      <c r="CM8846" s="56" t="s">
        <v>217</v>
      </c>
      <c r="CN8846" s="56" t="s">
        <v>217</v>
      </c>
      <c r="CO8846" s="52"/>
      <c r="CP8846" s="52"/>
      <c r="CQ8846" s="52"/>
      <c r="CR8846" s="52"/>
      <c r="CS8846" s="52"/>
      <c r="CT8846" s="52"/>
      <c r="CU8846" s="33"/>
      <c r="CV8846" s="33"/>
    </row>
    <row r="8847" spans="74:100">
      <c r="BV8847" s="62"/>
      <c r="BW8847" s="62"/>
      <c r="BX8847" s="62"/>
      <c r="BY8847" s="62"/>
      <c r="BZ8847" s="62"/>
      <c r="CA8847" s="62"/>
      <c r="CB8847" s="62"/>
      <c r="CC8847" s="62"/>
      <c r="CD8847" s="62"/>
      <c r="CE8847" s="62"/>
      <c r="CF8847" s="62"/>
      <c r="CL8847" s="56" t="s">
        <v>19386</v>
      </c>
      <c r="CM8847" s="56"/>
      <c r="CN8847" s="56"/>
      <c r="CO8847" s="52"/>
      <c r="CP8847" s="52"/>
      <c r="CQ8847" s="52"/>
      <c r="CR8847" s="52"/>
      <c r="CS8847" s="52"/>
      <c r="CT8847" s="52"/>
      <c r="CU8847" s="33"/>
      <c r="CV8847" s="33"/>
    </row>
    <row r="8848" spans="74:100">
      <c r="BV8848" s="62"/>
      <c r="BW8848" s="62"/>
      <c r="BX8848" s="62"/>
      <c r="BY8848" s="62"/>
      <c r="BZ8848" s="62"/>
      <c r="CA8848" s="62"/>
      <c r="CB8848" s="62"/>
      <c r="CC8848" s="62"/>
      <c r="CD8848" s="62"/>
      <c r="CE8848" s="62"/>
      <c r="CF8848" s="62"/>
      <c r="CL8848" s="56" t="s">
        <v>5616</v>
      </c>
      <c r="CM8848" s="56" t="s">
        <v>217</v>
      </c>
      <c r="CN8848" s="56" t="s">
        <v>217</v>
      </c>
      <c r="CO8848" s="52"/>
      <c r="CP8848" s="52"/>
      <c r="CQ8848" s="52"/>
      <c r="CR8848" s="52"/>
      <c r="CS8848" s="52"/>
      <c r="CT8848" s="52"/>
      <c r="CU8848" s="33"/>
      <c r="CV8848" s="33"/>
    </row>
    <row r="8849" spans="74:100">
      <c r="BV8849" s="62"/>
      <c r="BW8849" s="62"/>
      <c r="BX8849" s="62"/>
      <c r="BY8849" s="62"/>
      <c r="BZ8849" s="62"/>
      <c r="CA8849" s="62"/>
      <c r="CB8849" s="62"/>
      <c r="CC8849" s="62"/>
      <c r="CD8849" s="62"/>
      <c r="CE8849" s="62"/>
      <c r="CF8849" s="62"/>
      <c r="CL8849" s="56" t="s">
        <v>19387</v>
      </c>
      <c r="CM8849" s="56"/>
      <c r="CN8849" s="56"/>
      <c r="CO8849" s="52"/>
      <c r="CP8849" s="52"/>
      <c r="CQ8849" s="52"/>
      <c r="CR8849" s="52"/>
      <c r="CS8849" s="52"/>
      <c r="CT8849" s="52"/>
      <c r="CU8849" s="33"/>
      <c r="CV8849" s="33"/>
    </row>
    <row r="8850" spans="74:100">
      <c r="BV8850" s="62"/>
      <c r="BW8850" s="62"/>
      <c r="BX8850" s="62"/>
      <c r="BY8850" s="62"/>
      <c r="BZ8850" s="62"/>
      <c r="CA8850" s="62"/>
      <c r="CB8850" s="62"/>
      <c r="CC8850" s="62"/>
      <c r="CD8850" s="62"/>
      <c r="CE8850" s="62"/>
      <c r="CF8850" s="62"/>
      <c r="CL8850" s="56" t="s">
        <v>5617</v>
      </c>
      <c r="CM8850" s="56" t="s">
        <v>3118</v>
      </c>
      <c r="CN8850" s="56" t="s">
        <v>3118</v>
      </c>
      <c r="CO8850" s="52"/>
      <c r="CP8850" s="52"/>
      <c r="CQ8850" s="52"/>
      <c r="CR8850" s="52"/>
      <c r="CS8850" s="52"/>
      <c r="CT8850" s="52"/>
      <c r="CU8850" s="33"/>
      <c r="CV8850" s="33"/>
    </row>
    <row r="8851" spans="74:100">
      <c r="BV8851" s="62"/>
      <c r="BW8851" s="62"/>
      <c r="BX8851" s="62"/>
      <c r="BY8851" s="62"/>
      <c r="BZ8851" s="62"/>
      <c r="CA8851" s="62"/>
      <c r="CB8851" s="62"/>
      <c r="CC8851" s="62"/>
      <c r="CD8851" s="62"/>
      <c r="CE8851" s="62"/>
      <c r="CF8851" s="62"/>
      <c r="CL8851" s="56" t="s">
        <v>19388</v>
      </c>
      <c r="CM8851" s="56"/>
      <c r="CN8851" s="56"/>
      <c r="CO8851" s="52"/>
      <c r="CP8851" s="52"/>
      <c r="CQ8851" s="52"/>
      <c r="CR8851" s="52"/>
      <c r="CS8851" s="52"/>
      <c r="CT8851" s="52"/>
      <c r="CU8851" s="33"/>
      <c r="CV8851" s="33"/>
    </row>
    <row r="8852" spans="74:100">
      <c r="BV8852" s="62"/>
      <c r="BW8852" s="62"/>
      <c r="BX8852" s="62"/>
      <c r="BY8852" s="62"/>
      <c r="BZ8852" s="62"/>
      <c r="CA8852" s="62"/>
      <c r="CB8852" s="62"/>
      <c r="CC8852" s="62"/>
      <c r="CD8852" s="62"/>
      <c r="CE8852" s="62"/>
      <c r="CF8852" s="62"/>
      <c r="CL8852" s="56" t="s">
        <v>5618</v>
      </c>
      <c r="CM8852" s="56" t="s">
        <v>217</v>
      </c>
      <c r="CN8852" s="56" t="s">
        <v>217</v>
      </c>
      <c r="CO8852" s="52"/>
      <c r="CP8852" s="52"/>
      <c r="CQ8852" s="52"/>
      <c r="CR8852" s="52"/>
      <c r="CS8852" s="52"/>
      <c r="CT8852" s="52"/>
      <c r="CU8852" s="33"/>
      <c r="CV8852" s="33"/>
    </row>
    <row r="8853" spans="74:100">
      <c r="BV8853" s="62"/>
      <c r="BW8853" s="62"/>
      <c r="BX8853" s="62"/>
      <c r="BY8853" s="62"/>
      <c r="BZ8853" s="62"/>
      <c r="CA8853" s="62"/>
      <c r="CB8853" s="62"/>
      <c r="CC8853" s="62"/>
      <c r="CD8853" s="62"/>
      <c r="CE8853" s="62"/>
      <c r="CF8853" s="62"/>
      <c r="CL8853" s="56" t="s">
        <v>19388</v>
      </c>
      <c r="CM8853" s="56"/>
      <c r="CN8853" s="56"/>
      <c r="CO8853" s="52"/>
      <c r="CP8853" s="52"/>
      <c r="CQ8853" s="52"/>
      <c r="CR8853" s="52"/>
      <c r="CS8853" s="52"/>
      <c r="CT8853" s="52"/>
      <c r="CU8853" s="33"/>
      <c r="CV8853" s="33"/>
    </row>
    <row r="8854" spans="74:100">
      <c r="BV8854" s="62"/>
      <c r="BW8854" s="62"/>
      <c r="BX8854" s="62"/>
      <c r="BY8854" s="62"/>
      <c r="BZ8854" s="62"/>
      <c r="CA8854" s="62"/>
      <c r="CB8854" s="62"/>
      <c r="CC8854" s="62"/>
      <c r="CD8854" s="62"/>
      <c r="CE8854" s="62"/>
      <c r="CF8854" s="62"/>
      <c r="CL8854" s="56" t="s">
        <v>5619</v>
      </c>
      <c r="CM8854" s="56" t="s">
        <v>3118</v>
      </c>
      <c r="CN8854" s="56" t="s">
        <v>3118</v>
      </c>
      <c r="CO8854" s="52"/>
      <c r="CP8854" s="52"/>
      <c r="CQ8854" s="52"/>
      <c r="CR8854" s="52"/>
      <c r="CS8854" s="52"/>
      <c r="CT8854" s="52"/>
      <c r="CU8854" s="33"/>
      <c r="CV8854" s="33"/>
    </row>
    <row r="8855" spans="74:100">
      <c r="BV8855" s="62"/>
      <c r="BW8855" s="62"/>
      <c r="BX8855" s="62"/>
      <c r="BY8855" s="62"/>
      <c r="BZ8855" s="62"/>
      <c r="CA8855" s="62"/>
      <c r="CB8855" s="62"/>
      <c r="CC8855" s="62"/>
      <c r="CD8855" s="62"/>
      <c r="CE8855" s="62"/>
      <c r="CF8855" s="62"/>
      <c r="CL8855" s="56" t="s">
        <v>19389</v>
      </c>
      <c r="CM8855" s="56"/>
      <c r="CN8855" s="56"/>
      <c r="CO8855" s="52"/>
      <c r="CP8855" s="52"/>
      <c r="CQ8855" s="52"/>
      <c r="CR8855" s="52"/>
      <c r="CS8855" s="52"/>
      <c r="CT8855" s="52"/>
      <c r="CU8855" s="33"/>
      <c r="CV8855" s="33"/>
    </row>
    <row r="8856" spans="74:100">
      <c r="BV8856" s="62"/>
      <c r="BW8856" s="62"/>
      <c r="BX8856" s="62"/>
      <c r="BY8856" s="62"/>
      <c r="BZ8856" s="62"/>
      <c r="CA8856" s="62"/>
      <c r="CB8856" s="62"/>
      <c r="CC8856" s="62"/>
      <c r="CD8856" s="62"/>
      <c r="CE8856" s="62"/>
      <c r="CF8856" s="62"/>
      <c r="CL8856" s="56" t="s">
        <v>5620</v>
      </c>
      <c r="CM8856" s="56" t="s">
        <v>217</v>
      </c>
      <c r="CN8856" s="56" t="s">
        <v>217</v>
      </c>
      <c r="CO8856" s="52"/>
      <c r="CP8856" s="52"/>
      <c r="CQ8856" s="52"/>
      <c r="CR8856" s="52"/>
      <c r="CS8856" s="52"/>
      <c r="CT8856" s="52"/>
      <c r="CU8856" s="33"/>
      <c r="CV8856" s="33"/>
    </row>
    <row r="8857" spans="74:100">
      <c r="BV8857" s="62"/>
      <c r="BW8857" s="62"/>
      <c r="BX8857" s="62"/>
      <c r="BY8857" s="62"/>
      <c r="BZ8857" s="62"/>
      <c r="CA8857" s="62"/>
      <c r="CB8857" s="62"/>
      <c r="CC8857" s="62"/>
      <c r="CD8857" s="62"/>
      <c r="CE8857" s="62"/>
      <c r="CF8857" s="62"/>
      <c r="CL8857" s="56" t="s">
        <v>19390</v>
      </c>
      <c r="CM8857" s="56"/>
      <c r="CN8857" s="56"/>
      <c r="CO8857" s="52"/>
      <c r="CP8857" s="52"/>
      <c r="CQ8857" s="52"/>
      <c r="CR8857" s="52"/>
      <c r="CS8857" s="52"/>
      <c r="CT8857" s="52"/>
      <c r="CU8857" s="33"/>
      <c r="CV8857" s="33"/>
    </row>
    <row r="8858" spans="74:100">
      <c r="BV8858" s="62"/>
      <c r="BW8858" s="62"/>
      <c r="BX8858" s="62"/>
      <c r="BY8858" s="62"/>
      <c r="BZ8858" s="62"/>
      <c r="CA8858" s="62"/>
      <c r="CB8858" s="62"/>
      <c r="CC8858" s="62"/>
      <c r="CD8858" s="62"/>
      <c r="CE8858" s="62"/>
      <c r="CF8858" s="62"/>
      <c r="CL8858" s="56" t="s">
        <v>5621</v>
      </c>
      <c r="CM8858" s="56" t="s">
        <v>217</v>
      </c>
      <c r="CN8858" s="56" t="s">
        <v>217</v>
      </c>
      <c r="CO8858" s="52"/>
      <c r="CP8858" s="52"/>
      <c r="CQ8858" s="52"/>
      <c r="CR8858" s="52"/>
      <c r="CS8858" s="52"/>
      <c r="CT8858" s="52"/>
      <c r="CU8858" s="33"/>
      <c r="CV8858" s="33"/>
    </row>
    <row r="8859" spans="74:100">
      <c r="BV8859" s="62"/>
      <c r="BW8859" s="62"/>
      <c r="BX8859" s="62"/>
      <c r="BY8859" s="62"/>
      <c r="BZ8859" s="62"/>
      <c r="CA8859" s="62"/>
      <c r="CB8859" s="62"/>
      <c r="CC8859" s="62"/>
      <c r="CD8859" s="62"/>
      <c r="CE8859" s="62"/>
      <c r="CF8859" s="62"/>
      <c r="CL8859" s="56" t="s">
        <v>19391</v>
      </c>
      <c r="CM8859" s="56"/>
      <c r="CN8859" s="56"/>
      <c r="CO8859" s="52"/>
      <c r="CP8859" s="52"/>
      <c r="CQ8859" s="52"/>
      <c r="CR8859" s="52"/>
      <c r="CS8859" s="52"/>
      <c r="CT8859" s="52"/>
      <c r="CU8859" s="33"/>
      <c r="CV8859" s="33"/>
    </row>
    <row r="8860" spans="74:100">
      <c r="BV8860" s="62"/>
      <c r="BW8860" s="62"/>
      <c r="BX8860" s="62"/>
      <c r="BY8860" s="62"/>
      <c r="BZ8860" s="62"/>
      <c r="CA8860" s="62"/>
      <c r="CB8860" s="62"/>
      <c r="CC8860" s="62"/>
      <c r="CD8860" s="62"/>
      <c r="CE8860" s="62"/>
      <c r="CF8860" s="62"/>
      <c r="CL8860" s="56" t="s">
        <v>5622</v>
      </c>
      <c r="CM8860" s="56" t="s">
        <v>217</v>
      </c>
      <c r="CN8860" s="56" t="s">
        <v>217</v>
      </c>
      <c r="CO8860" s="52"/>
      <c r="CP8860" s="52"/>
      <c r="CQ8860" s="52"/>
      <c r="CR8860" s="52"/>
      <c r="CS8860" s="52"/>
      <c r="CT8860" s="52"/>
      <c r="CU8860" s="33"/>
      <c r="CV8860" s="33"/>
    </row>
    <row r="8861" spans="74:100">
      <c r="BV8861" s="62"/>
      <c r="BW8861" s="62"/>
      <c r="BX8861" s="62"/>
      <c r="BY8861" s="62"/>
      <c r="BZ8861" s="62"/>
      <c r="CA8861" s="62"/>
      <c r="CB8861" s="62"/>
      <c r="CC8861" s="62"/>
      <c r="CD8861" s="62"/>
      <c r="CE8861" s="62"/>
      <c r="CF8861" s="62"/>
      <c r="CL8861" s="56" t="s">
        <v>19392</v>
      </c>
      <c r="CM8861" s="56"/>
      <c r="CN8861" s="56"/>
      <c r="CO8861" s="52"/>
      <c r="CP8861" s="52"/>
      <c r="CQ8861" s="52"/>
      <c r="CR8861" s="52"/>
      <c r="CS8861" s="52"/>
      <c r="CT8861" s="52"/>
      <c r="CU8861" s="33"/>
      <c r="CV8861" s="33"/>
    </row>
    <row r="8862" spans="74:100">
      <c r="BV8862" s="62"/>
      <c r="BW8862" s="62"/>
      <c r="BX8862" s="62"/>
      <c r="BY8862" s="62"/>
      <c r="BZ8862" s="62"/>
      <c r="CA8862" s="62"/>
      <c r="CB8862" s="62"/>
      <c r="CC8862" s="62"/>
      <c r="CD8862" s="62"/>
      <c r="CE8862" s="62"/>
      <c r="CF8862" s="62"/>
      <c r="CL8862" s="56" t="s">
        <v>5623</v>
      </c>
      <c r="CM8862" s="56" t="s">
        <v>3118</v>
      </c>
      <c r="CN8862" s="56" t="s">
        <v>3118</v>
      </c>
      <c r="CO8862" s="52"/>
      <c r="CP8862" s="52"/>
      <c r="CQ8862" s="52"/>
      <c r="CR8862" s="52"/>
      <c r="CS8862" s="52"/>
      <c r="CT8862" s="52"/>
      <c r="CU8862" s="33"/>
      <c r="CV8862" s="33"/>
    </row>
    <row r="8863" spans="74:100">
      <c r="BV8863" s="62"/>
      <c r="BW8863" s="62"/>
      <c r="BX8863" s="62"/>
      <c r="BY8863" s="62"/>
      <c r="BZ8863" s="62"/>
      <c r="CA8863" s="62"/>
      <c r="CB8863" s="62"/>
      <c r="CC8863" s="62"/>
      <c r="CD8863" s="62"/>
      <c r="CE8863" s="62"/>
      <c r="CF8863" s="62"/>
      <c r="CL8863" s="56" t="s">
        <v>19393</v>
      </c>
      <c r="CM8863" s="56"/>
      <c r="CN8863" s="56"/>
      <c r="CO8863" s="52"/>
      <c r="CP8863" s="52"/>
      <c r="CQ8863" s="52"/>
      <c r="CR8863" s="52"/>
      <c r="CS8863" s="52"/>
      <c r="CT8863" s="52"/>
      <c r="CU8863" s="33"/>
      <c r="CV8863" s="33"/>
    </row>
    <row r="8864" spans="74:100">
      <c r="BV8864" s="62"/>
      <c r="BW8864" s="62"/>
      <c r="BX8864" s="62"/>
      <c r="BY8864" s="62"/>
      <c r="BZ8864" s="62"/>
      <c r="CA8864" s="62"/>
      <c r="CB8864" s="62"/>
      <c r="CC8864" s="62"/>
      <c r="CD8864" s="62"/>
      <c r="CE8864" s="62"/>
      <c r="CF8864" s="62"/>
      <c r="CL8864" s="56" t="s">
        <v>5624</v>
      </c>
      <c r="CM8864" s="56" t="s">
        <v>217</v>
      </c>
      <c r="CN8864" s="56" t="s">
        <v>217</v>
      </c>
      <c r="CO8864" s="52"/>
      <c r="CP8864" s="52"/>
      <c r="CQ8864" s="52"/>
      <c r="CR8864" s="52"/>
      <c r="CS8864" s="52"/>
      <c r="CT8864" s="52"/>
      <c r="CU8864" s="33"/>
      <c r="CV8864" s="33"/>
    </row>
    <row r="8865" spans="74:100">
      <c r="BV8865" s="62"/>
      <c r="BW8865" s="62"/>
      <c r="BX8865" s="62"/>
      <c r="BY8865" s="62"/>
      <c r="BZ8865" s="62"/>
      <c r="CA8865" s="62"/>
      <c r="CB8865" s="62"/>
      <c r="CC8865" s="62"/>
      <c r="CD8865" s="62"/>
      <c r="CE8865" s="62"/>
      <c r="CF8865" s="62"/>
      <c r="CL8865" s="56" t="s">
        <v>19394</v>
      </c>
      <c r="CM8865" s="56"/>
      <c r="CN8865" s="56"/>
      <c r="CO8865" s="52"/>
      <c r="CP8865" s="52"/>
      <c r="CQ8865" s="52"/>
      <c r="CR8865" s="52"/>
      <c r="CS8865" s="52"/>
      <c r="CT8865" s="52"/>
      <c r="CU8865" s="33"/>
      <c r="CV8865" s="33"/>
    </row>
    <row r="8866" spans="74:100">
      <c r="BV8866" s="62"/>
      <c r="BW8866" s="62"/>
      <c r="BX8866" s="62"/>
      <c r="BY8866" s="62"/>
      <c r="BZ8866" s="62"/>
      <c r="CA8866" s="62"/>
      <c r="CB8866" s="62"/>
      <c r="CC8866" s="62"/>
      <c r="CD8866" s="62"/>
      <c r="CE8866" s="62"/>
      <c r="CF8866" s="62"/>
      <c r="CL8866" s="56" t="s">
        <v>5625</v>
      </c>
      <c r="CM8866" s="56" t="s">
        <v>3118</v>
      </c>
      <c r="CN8866" s="56" t="s">
        <v>3118</v>
      </c>
      <c r="CO8866" s="52"/>
      <c r="CP8866" s="52"/>
      <c r="CQ8866" s="52"/>
      <c r="CR8866" s="52"/>
      <c r="CS8866" s="52"/>
      <c r="CT8866" s="52"/>
      <c r="CU8866" s="33"/>
      <c r="CV8866" s="33"/>
    </row>
    <row r="8867" spans="74:100">
      <c r="BV8867" s="62"/>
      <c r="BW8867" s="62"/>
      <c r="BX8867" s="62"/>
      <c r="BY8867" s="62"/>
      <c r="BZ8867" s="62"/>
      <c r="CA8867" s="62"/>
      <c r="CB8867" s="62"/>
      <c r="CC8867" s="62"/>
      <c r="CD8867" s="62"/>
      <c r="CE8867" s="62"/>
      <c r="CF8867" s="62"/>
      <c r="CL8867" s="56" t="s">
        <v>20577</v>
      </c>
      <c r="CM8867" s="56"/>
      <c r="CN8867" s="56"/>
      <c r="CO8867" s="52"/>
      <c r="CP8867" s="52"/>
      <c r="CQ8867" s="52"/>
      <c r="CR8867" s="52"/>
      <c r="CS8867" s="52"/>
      <c r="CT8867" s="52"/>
      <c r="CU8867" s="33"/>
      <c r="CV8867" s="33"/>
    </row>
    <row r="8868" spans="74:100">
      <c r="BV8868" s="62"/>
      <c r="BW8868" s="62"/>
      <c r="BX8868" s="62"/>
      <c r="BY8868" s="62"/>
      <c r="BZ8868" s="62"/>
      <c r="CA8868" s="62"/>
      <c r="CB8868" s="62"/>
      <c r="CC8868" s="62"/>
      <c r="CD8868" s="62"/>
      <c r="CE8868" s="62"/>
      <c r="CF8868" s="62"/>
      <c r="CL8868" s="56" t="s">
        <v>13079</v>
      </c>
      <c r="CM8868" s="56" t="s">
        <v>213</v>
      </c>
      <c r="CN8868" s="56" t="s">
        <v>213</v>
      </c>
      <c r="CO8868" s="52"/>
      <c r="CP8868" s="52"/>
      <c r="CQ8868" s="52"/>
      <c r="CR8868" s="52"/>
      <c r="CS8868" s="52"/>
      <c r="CT8868" s="52"/>
      <c r="CU8868" s="33"/>
      <c r="CV8868" s="33"/>
    </row>
    <row r="8869" spans="74:100">
      <c r="BV8869" s="62"/>
      <c r="BW8869" s="62"/>
      <c r="BX8869" s="62"/>
      <c r="BY8869" s="62"/>
      <c r="BZ8869" s="62"/>
      <c r="CA8869" s="62"/>
      <c r="CB8869" s="62"/>
      <c r="CC8869" s="62"/>
      <c r="CD8869" s="62"/>
      <c r="CE8869" s="62"/>
      <c r="CF8869" s="62"/>
      <c r="CL8869" s="56" t="s">
        <v>22283</v>
      </c>
      <c r="CM8869" s="56"/>
      <c r="CN8869" s="56"/>
      <c r="CO8869" s="52"/>
      <c r="CP8869" s="52"/>
      <c r="CQ8869" s="52"/>
      <c r="CR8869" s="52"/>
      <c r="CS8869" s="52"/>
      <c r="CT8869" s="52"/>
      <c r="CU8869" s="33"/>
      <c r="CV8869" s="33"/>
    </row>
    <row r="8870" spans="74:100">
      <c r="BV8870" s="62"/>
      <c r="BW8870" s="62"/>
      <c r="BX8870" s="62"/>
      <c r="BY8870" s="62"/>
      <c r="BZ8870" s="62"/>
      <c r="CA8870" s="62"/>
      <c r="CB8870" s="62"/>
      <c r="CC8870" s="62"/>
      <c r="CD8870" s="62"/>
      <c r="CE8870" s="62"/>
      <c r="CF8870" s="62"/>
      <c r="CL8870" s="56" t="s">
        <v>5626</v>
      </c>
      <c r="CM8870" s="56" t="s">
        <v>217</v>
      </c>
      <c r="CN8870" s="56" t="s">
        <v>217</v>
      </c>
      <c r="CO8870" s="52"/>
      <c r="CP8870" s="52"/>
      <c r="CQ8870" s="52"/>
      <c r="CR8870" s="52"/>
      <c r="CS8870" s="52"/>
      <c r="CT8870" s="52"/>
      <c r="CU8870" s="33"/>
      <c r="CV8870" s="33"/>
    </row>
    <row r="8871" spans="74:100">
      <c r="BV8871" s="62"/>
      <c r="BW8871" s="62"/>
      <c r="BX8871" s="62"/>
      <c r="BY8871" s="62"/>
      <c r="BZ8871" s="62"/>
      <c r="CA8871" s="62"/>
      <c r="CB8871" s="62"/>
      <c r="CC8871" s="62"/>
      <c r="CD8871" s="62"/>
      <c r="CE8871" s="62"/>
      <c r="CF8871" s="62"/>
      <c r="CL8871" s="56" t="s">
        <v>25002</v>
      </c>
      <c r="CM8871" s="56"/>
      <c r="CN8871" s="56"/>
      <c r="CO8871" s="52"/>
      <c r="CP8871" s="52"/>
      <c r="CQ8871" s="52"/>
      <c r="CR8871" s="52"/>
      <c r="CS8871" s="52"/>
      <c r="CT8871" s="52"/>
      <c r="CU8871" s="33"/>
      <c r="CV8871" s="33"/>
    </row>
    <row r="8872" spans="74:100">
      <c r="BV8872" s="62"/>
      <c r="BW8872" s="62"/>
      <c r="BX8872" s="62"/>
      <c r="BY8872" s="62"/>
      <c r="BZ8872" s="62"/>
      <c r="CA8872" s="62"/>
      <c r="CB8872" s="62"/>
      <c r="CC8872" s="62"/>
      <c r="CD8872" s="62"/>
      <c r="CE8872" s="62"/>
      <c r="CF8872" s="62"/>
      <c r="CL8872" s="56" t="s">
        <v>13095</v>
      </c>
      <c r="CM8872" s="56" t="s">
        <v>213</v>
      </c>
      <c r="CN8872" s="56" t="s">
        <v>213</v>
      </c>
      <c r="CO8872" s="52"/>
      <c r="CP8872" s="52"/>
      <c r="CQ8872" s="52"/>
      <c r="CR8872" s="52"/>
      <c r="CS8872" s="52"/>
      <c r="CT8872" s="52"/>
      <c r="CU8872" s="33"/>
      <c r="CV8872" s="33"/>
    </row>
    <row r="8873" spans="74:100">
      <c r="BV8873" s="62"/>
      <c r="BW8873" s="62"/>
      <c r="BX8873" s="62"/>
      <c r="BY8873" s="62"/>
      <c r="BZ8873" s="62"/>
      <c r="CA8873" s="62"/>
      <c r="CB8873" s="62"/>
      <c r="CC8873" s="62"/>
      <c r="CD8873" s="62"/>
      <c r="CE8873" s="62"/>
      <c r="CF8873" s="62"/>
      <c r="CL8873" s="56" t="s">
        <v>28116</v>
      </c>
      <c r="CM8873" s="56" t="s">
        <v>213</v>
      </c>
      <c r="CN8873" s="56" t="s">
        <v>213</v>
      </c>
      <c r="CO8873" s="52"/>
      <c r="CP8873" s="52"/>
      <c r="CQ8873" s="52"/>
      <c r="CR8873" s="52"/>
      <c r="CS8873" s="52"/>
      <c r="CT8873" s="52"/>
      <c r="CU8873" s="33"/>
      <c r="CV8873" s="33"/>
    </row>
    <row r="8874" spans="74:100">
      <c r="BV8874" s="62"/>
      <c r="BW8874" s="62"/>
      <c r="BX8874" s="62"/>
      <c r="BY8874" s="62"/>
      <c r="BZ8874" s="62"/>
      <c r="CA8874" s="62"/>
      <c r="CB8874" s="62"/>
      <c r="CC8874" s="62"/>
      <c r="CD8874" s="62"/>
      <c r="CE8874" s="62"/>
      <c r="CF8874" s="62"/>
      <c r="CL8874" s="56" t="s">
        <v>13100</v>
      </c>
      <c r="CM8874" s="56" t="s">
        <v>213</v>
      </c>
      <c r="CN8874" s="56" t="s">
        <v>213</v>
      </c>
      <c r="CO8874" s="52"/>
      <c r="CP8874" s="52"/>
      <c r="CQ8874" s="52"/>
      <c r="CR8874" s="52"/>
      <c r="CS8874" s="52"/>
      <c r="CT8874" s="52"/>
      <c r="CU8874" s="33"/>
      <c r="CV8874" s="33"/>
    </row>
    <row r="8875" spans="74:100">
      <c r="BV8875" s="62"/>
      <c r="BW8875" s="62"/>
      <c r="BX8875" s="62"/>
      <c r="BY8875" s="62"/>
      <c r="BZ8875" s="62"/>
      <c r="CA8875" s="62"/>
      <c r="CB8875" s="62"/>
      <c r="CC8875" s="62"/>
      <c r="CD8875" s="62"/>
      <c r="CE8875" s="62"/>
      <c r="CF8875" s="62"/>
      <c r="CL8875" s="56" t="s">
        <v>25003</v>
      </c>
      <c r="CM8875" s="56" t="s">
        <v>213</v>
      </c>
      <c r="CN8875" s="56" t="s">
        <v>213</v>
      </c>
      <c r="CO8875" s="52"/>
      <c r="CP8875" s="52"/>
      <c r="CQ8875" s="52"/>
      <c r="CR8875" s="52"/>
      <c r="CS8875" s="52"/>
      <c r="CT8875" s="52"/>
      <c r="CU8875" s="33"/>
      <c r="CV8875" s="33"/>
    </row>
    <row r="8876" spans="74:100">
      <c r="BV8876" s="62"/>
      <c r="BW8876" s="62"/>
      <c r="BX8876" s="62"/>
      <c r="BY8876" s="62"/>
      <c r="BZ8876" s="62"/>
      <c r="CA8876" s="62"/>
      <c r="CB8876" s="62"/>
      <c r="CC8876" s="62"/>
      <c r="CD8876" s="62"/>
      <c r="CE8876" s="62"/>
      <c r="CF8876" s="62"/>
      <c r="CL8876" s="56" t="s">
        <v>5627</v>
      </c>
      <c r="CM8876" s="56" t="s">
        <v>3118</v>
      </c>
      <c r="CN8876" s="56" t="s">
        <v>3118</v>
      </c>
      <c r="CO8876" s="52"/>
      <c r="CP8876" s="52"/>
      <c r="CQ8876" s="52"/>
      <c r="CR8876" s="52"/>
      <c r="CS8876" s="52"/>
      <c r="CT8876" s="52"/>
      <c r="CU8876" s="33"/>
      <c r="CV8876" s="33"/>
    </row>
    <row r="8877" spans="74:100">
      <c r="BV8877" s="62"/>
      <c r="BW8877" s="62"/>
      <c r="BX8877" s="62"/>
      <c r="BY8877" s="62"/>
      <c r="BZ8877" s="62"/>
      <c r="CA8877" s="62"/>
      <c r="CB8877" s="62"/>
      <c r="CC8877" s="62"/>
      <c r="CD8877" s="62"/>
      <c r="CE8877" s="62"/>
      <c r="CF8877" s="62"/>
      <c r="CL8877" s="56" t="s">
        <v>19155</v>
      </c>
      <c r="CM8877" s="56"/>
      <c r="CN8877" s="56"/>
      <c r="CO8877" s="52"/>
      <c r="CP8877" s="52"/>
      <c r="CQ8877" s="52"/>
      <c r="CR8877" s="52"/>
      <c r="CS8877" s="52"/>
      <c r="CT8877" s="52"/>
      <c r="CU8877" s="33"/>
      <c r="CV8877" s="33"/>
    </row>
    <row r="8878" spans="74:100">
      <c r="BV8878" s="62"/>
      <c r="BW8878" s="62"/>
      <c r="BX8878" s="62"/>
      <c r="BY8878" s="62"/>
      <c r="BZ8878" s="62"/>
      <c r="CA8878" s="62"/>
      <c r="CB8878" s="62"/>
      <c r="CC8878" s="62"/>
      <c r="CD8878" s="62"/>
      <c r="CE8878" s="62"/>
      <c r="CF8878" s="62"/>
      <c r="CL8878" s="56" t="s">
        <v>5628</v>
      </c>
      <c r="CM8878" s="56" t="s">
        <v>217</v>
      </c>
      <c r="CN8878" s="56" t="s">
        <v>217</v>
      </c>
      <c r="CO8878" s="52"/>
      <c r="CP8878" s="52"/>
      <c r="CQ8878" s="52"/>
      <c r="CR8878" s="52"/>
      <c r="CS8878" s="52"/>
      <c r="CT8878" s="52"/>
      <c r="CU8878" s="33"/>
      <c r="CV8878" s="33"/>
    </row>
    <row r="8879" spans="74:100">
      <c r="BV8879" s="62"/>
      <c r="BW8879" s="62"/>
      <c r="BX8879" s="62"/>
      <c r="BY8879" s="62"/>
      <c r="BZ8879" s="62"/>
      <c r="CA8879" s="62"/>
      <c r="CB8879" s="62"/>
      <c r="CC8879" s="62"/>
      <c r="CD8879" s="62"/>
      <c r="CE8879" s="62"/>
      <c r="CF8879" s="62"/>
      <c r="CL8879" s="56" t="s">
        <v>19395</v>
      </c>
      <c r="CM8879" s="56"/>
      <c r="CN8879" s="56"/>
      <c r="CO8879" s="52"/>
      <c r="CP8879" s="52"/>
      <c r="CQ8879" s="52"/>
      <c r="CR8879" s="52"/>
      <c r="CS8879" s="52"/>
      <c r="CT8879" s="52"/>
      <c r="CU8879" s="33"/>
      <c r="CV8879" s="33"/>
    </row>
    <row r="8880" spans="74:100">
      <c r="BV8880" s="62"/>
      <c r="BW8880" s="62"/>
      <c r="BX8880" s="62"/>
      <c r="BY8880" s="62"/>
      <c r="BZ8880" s="62"/>
      <c r="CA8880" s="62"/>
      <c r="CB8880" s="62"/>
      <c r="CC8880" s="62"/>
      <c r="CD8880" s="62"/>
      <c r="CE8880" s="62"/>
      <c r="CF8880" s="62"/>
      <c r="CL8880" s="56" t="s">
        <v>5629</v>
      </c>
      <c r="CM8880" s="56" t="s">
        <v>217</v>
      </c>
      <c r="CN8880" s="56" t="s">
        <v>217</v>
      </c>
      <c r="CO8880" s="52"/>
      <c r="CP8880" s="52"/>
      <c r="CQ8880" s="52"/>
      <c r="CR8880" s="52"/>
      <c r="CS8880" s="52"/>
      <c r="CT8880" s="52"/>
      <c r="CU8880" s="33"/>
      <c r="CV8880" s="33"/>
    </row>
    <row r="8881" spans="74:100">
      <c r="BV8881" s="62"/>
      <c r="BW8881" s="62"/>
      <c r="BX8881" s="62"/>
      <c r="BY8881" s="62"/>
      <c r="BZ8881" s="62"/>
      <c r="CA8881" s="62"/>
      <c r="CB8881" s="62"/>
      <c r="CC8881" s="62"/>
      <c r="CD8881" s="62"/>
      <c r="CE8881" s="62"/>
      <c r="CF8881" s="62"/>
      <c r="CL8881" s="56" t="s">
        <v>19396</v>
      </c>
      <c r="CM8881" s="56"/>
      <c r="CN8881" s="56"/>
      <c r="CO8881" s="52"/>
      <c r="CP8881" s="52"/>
      <c r="CQ8881" s="52"/>
      <c r="CR8881" s="52"/>
      <c r="CS8881" s="52"/>
      <c r="CT8881" s="52"/>
      <c r="CU8881" s="33"/>
      <c r="CV8881" s="33"/>
    </row>
    <row r="8882" spans="74:100">
      <c r="BV8882" s="62"/>
      <c r="BW8882" s="62"/>
      <c r="BX8882" s="62"/>
      <c r="BY8882" s="62"/>
      <c r="BZ8882" s="62"/>
      <c r="CA8882" s="62"/>
      <c r="CB8882" s="62"/>
      <c r="CC8882" s="62"/>
      <c r="CD8882" s="62"/>
      <c r="CE8882" s="62"/>
      <c r="CF8882" s="62"/>
      <c r="CL8882" s="56" t="s">
        <v>5630</v>
      </c>
      <c r="CM8882" s="56" t="s">
        <v>3118</v>
      </c>
      <c r="CN8882" s="56" t="s">
        <v>3118</v>
      </c>
      <c r="CO8882" s="52"/>
      <c r="CP8882" s="52"/>
      <c r="CQ8882" s="52"/>
      <c r="CR8882" s="52"/>
      <c r="CS8882" s="52"/>
      <c r="CT8882" s="52"/>
      <c r="CU8882" s="33"/>
      <c r="CV8882" s="33"/>
    </row>
    <row r="8883" spans="74:100">
      <c r="BV8883" s="62"/>
      <c r="BW8883" s="62"/>
      <c r="BX8883" s="62"/>
      <c r="BY8883" s="62"/>
      <c r="BZ8883" s="62"/>
      <c r="CA8883" s="62"/>
      <c r="CB8883" s="62"/>
      <c r="CC8883" s="62"/>
      <c r="CD8883" s="62"/>
      <c r="CE8883" s="62"/>
      <c r="CF8883" s="62"/>
      <c r="CL8883" s="56" t="s">
        <v>19397</v>
      </c>
      <c r="CM8883" s="56"/>
      <c r="CN8883" s="56"/>
      <c r="CO8883" s="52"/>
      <c r="CP8883" s="52"/>
      <c r="CQ8883" s="52"/>
      <c r="CR8883" s="52"/>
      <c r="CS8883" s="52"/>
      <c r="CT8883" s="52"/>
      <c r="CU8883" s="33"/>
      <c r="CV8883" s="33"/>
    </row>
    <row r="8884" spans="74:100">
      <c r="BV8884" s="62"/>
      <c r="BW8884" s="62"/>
      <c r="BX8884" s="62"/>
      <c r="BY8884" s="62"/>
      <c r="BZ8884" s="62"/>
      <c r="CA8884" s="62"/>
      <c r="CB8884" s="62"/>
      <c r="CC8884" s="62"/>
      <c r="CD8884" s="62"/>
      <c r="CE8884" s="62"/>
      <c r="CF8884" s="62"/>
      <c r="CL8884" s="56" t="s">
        <v>5631</v>
      </c>
      <c r="CM8884" s="56" t="s">
        <v>213</v>
      </c>
      <c r="CN8884" s="56" t="s">
        <v>213</v>
      </c>
      <c r="CO8884" s="52"/>
      <c r="CP8884" s="52"/>
      <c r="CQ8884" s="52"/>
      <c r="CR8884" s="52"/>
      <c r="CS8884" s="52"/>
      <c r="CT8884" s="52"/>
      <c r="CU8884" s="33"/>
      <c r="CV8884" s="33"/>
    </row>
    <row r="8885" spans="74:100">
      <c r="BV8885" s="62"/>
      <c r="BW8885" s="62"/>
      <c r="BX8885" s="62"/>
      <c r="BY8885" s="62"/>
      <c r="BZ8885" s="62"/>
      <c r="CA8885" s="62"/>
      <c r="CB8885" s="62"/>
      <c r="CC8885" s="62"/>
      <c r="CD8885" s="62"/>
      <c r="CE8885" s="62"/>
      <c r="CF8885" s="62"/>
      <c r="CL8885" s="56" t="s">
        <v>22284</v>
      </c>
      <c r="CM8885" s="56"/>
      <c r="CN8885" s="56"/>
      <c r="CO8885" s="52"/>
      <c r="CP8885" s="52"/>
      <c r="CQ8885" s="52"/>
      <c r="CR8885" s="52"/>
      <c r="CS8885" s="52"/>
      <c r="CT8885" s="52"/>
      <c r="CU8885" s="33"/>
      <c r="CV8885" s="33"/>
    </row>
    <row r="8886" spans="74:100">
      <c r="BV8886" s="62"/>
      <c r="BW8886" s="62"/>
      <c r="BX8886" s="62"/>
      <c r="BY8886" s="62"/>
      <c r="BZ8886" s="62"/>
      <c r="CA8886" s="62"/>
      <c r="CB8886" s="62"/>
      <c r="CC8886" s="62"/>
      <c r="CD8886" s="62"/>
      <c r="CE8886" s="62"/>
      <c r="CF8886" s="62"/>
      <c r="CL8886" s="56" t="s">
        <v>2055</v>
      </c>
      <c r="CM8886" s="56" t="s">
        <v>213</v>
      </c>
      <c r="CN8886" s="56" t="s">
        <v>213</v>
      </c>
      <c r="CO8886" s="52"/>
      <c r="CP8886" s="52"/>
      <c r="CQ8886" s="52"/>
      <c r="CR8886" s="52"/>
      <c r="CS8886" s="52"/>
      <c r="CT8886" s="52"/>
      <c r="CU8886" s="33"/>
      <c r="CV8886" s="33"/>
    </row>
    <row r="8887" spans="74:100">
      <c r="BV8887" s="62"/>
      <c r="BW8887" s="62"/>
      <c r="BX8887" s="62"/>
      <c r="BY8887" s="62"/>
      <c r="BZ8887" s="62"/>
      <c r="CA8887" s="62"/>
      <c r="CB8887" s="62"/>
      <c r="CC8887" s="62"/>
      <c r="CD8887" s="62"/>
      <c r="CE8887" s="62"/>
      <c r="CF8887" s="62"/>
      <c r="CL8887" s="56" t="s">
        <v>22285</v>
      </c>
      <c r="CM8887" s="56"/>
      <c r="CN8887" s="56"/>
      <c r="CO8887" s="52"/>
      <c r="CP8887" s="52"/>
      <c r="CQ8887" s="52"/>
      <c r="CR8887" s="52"/>
      <c r="CS8887" s="52"/>
      <c r="CT8887" s="52"/>
      <c r="CU8887" s="33"/>
      <c r="CV8887" s="33"/>
    </row>
    <row r="8888" spans="74:100">
      <c r="BV8888" s="62"/>
      <c r="BW8888" s="62"/>
      <c r="BX8888" s="62"/>
      <c r="BY8888" s="62"/>
      <c r="BZ8888" s="62"/>
      <c r="CA8888" s="62"/>
      <c r="CB8888" s="62"/>
      <c r="CC8888" s="62"/>
      <c r="CD8888" s="62"/>
      <c r="CE8888" s="62"/>
      <c r="CF8888" s="62"/>
      <c r="CL8888" s="56" t="s">
        <v>5632</v>
      </c>
      <c r="CM8888" s="56" t="s">
        <v>3118</v>
      </c>
      <c r="CN8888" s="56" t="s">
        <v>3118</v>
      </c>
      <c r="CO8888" s="52"/>
      <c r="CP8888" s="52"/>
      <c r="CQ8888" s="52"/>
      <c r="CR8888" s="52"/>
      <c r="CS8888" s="52"/>
      <c r="CT8888" s="52"/>
      <c r="CU8888" s="33"/>
      <c r="CV8888" s="33"/>
    </row>
    <row r="8889" spans="74:100">
      <c r="BV8889" s="62"/>
      <c r="BW8889" s="62"/>
      <c r="BX8889" s="62"/>
      <c r="BY8889" s="62"/>
      <c r="BZ8889" s="62"/>
      <c r="CA8889" s="62"/>
      <c r="CB8889" s="62"/>
      <c r="CC8889" s="62"/>
      <c r="CD8889" s="62"/>
      <c r="CE8889" s="62"/>
      <c r="CF8889" s="62"/>
      <c r="CL8889" s="56" t="s">
        <v>19398</v>
      </c>
      <c r="CM8889" s="56"/>
      <c r="CN8889" s="56"/>
      <c r="CO8889" s="52"/>
      <c r="CP8889" s="52"/>
      <c r="CQ8889" s="52"/>
      <c r="CR8889" s="52"/>
      <c r="CS8889" s="52"/>
      <c r="CT8889" s="52"/>
      <c r="CU8889" s="33"/>
      <c r="CV8889" s="33"/>
    </row>
    <row r="8890" spans="74:100">
      <c r="BV8890" s="62"/>
      <c r="BW8890" s="62"/>
      <c r="BX8890" s="62"/>
      <c r="BY8890" s="62"/>
      <c r="BZ8890" s="62"/>
      <c r="CA8890" s="62"/>
      <c r="CB8890" s="62"/>
      <c r="CC8890" s="62"/>
      <c r="CD8890" s="62"/>
      <c r="CE8890" s="62"/>
      <c r="CF8890" s="62"/>
      <c r="CL8890" s="56" t="s">
        <v>2057</v>
      </c>
      <c r="CM8890" s="56" t="s">
        <v>213</v>
      </c>
      <c r="CN8890" s="56" t="s">
        <v>213</v>
      </c>
      <c r="CO8890" s="52"/>
      <c r="CP8890" s="52"/>
      <c r="CQ8890" s="52"/>
      <c r="CR8890" s="52"/>
      <c r="CS8890" s="52"/>
      <c r="CT8890" s="52"/>
      <c r="CU8890" s="33"/>
      <c r="CV8890" s="33"/>
    </row>
    <row r="8891" spans="74:100">
      <c r="BV8891" s="62"/>
      <c r="BW8891" s="62"/>
      <c r="BX8891" s="62"/>
      <c r="BY8891" s="62"/>
      <c r="BZ8891" s="62"/>
      <c r="CA8891" s="62"/>
      <c r="CB8891" s="62"/>
      <c r="CC8891" s="62"/>
      <c r="CD8891" s="62"/>
      <c r="CE8891" s="62"/>
      <c r="CF8891" s="62"/>
      <c r="CL8891" s="56" t="s">
        <v>22286</v>
      </c>
      <c r="CM8891" s="56"/>
      <c r="CN8891" s="56"/>
      <c r="CO8891" s="52"/>
      <c r="CP8891" s="52"/>
      <c r="CQ8891" s="52"/>
      <c r="CR8891" s="52"/>
      <c r="CS8891" s="52"/>
      <c r="CT8891" s="52"/>
      <c r="CU8891" s="33"/>
      <c r="CV8891" s="33"/>
    </row>
    <row r="8892" spans="74:100">
      <c r="BV8892" s="62"/>
      <c r="BW8892" s="62"/>
      <c r="BX8892" s="62"/>
      <c r="BY8892" s="62"/>
      <c r="BZ8892" s="62"/>
      <c r="CA8892" s="62"/>
      <c r="CB8892" s="62"/>
      <c r="CC8892" s="62"/>
      <c r="CD8892" s="62"/>
      <c r="CE8892" s="62"/>
      <c r="CF8892" s="62"/>
      <c r="CL8892" s="56" t="s">
        <v>2058</v>
      </c>
      <c r="CM8892" s="56" t="s">
        <v>213</v>
      </c>
      <c r="CN8892" s="56" t="s">
        <v>213</v>
      </c>
      <c r="CO8892" s="52"/>
      <c r="CP8892" s="52"/>
      <c r="CQ8892" s="52"/>
      <c r="CR8892" s="52"/>
      <c r="CS8892" s="52"/>
      <c r="CT8892" s="52"/>
      <c r="CU8892" s="33"/>
      <c r="CV8892" s="33"/>
    </row>
    <row r="8893" spans="74:100">
      <c r="BV8893" s="62"/>
      <c r="BW8893" s="62"/>
      <c r="BX8893" s="62"/>
      <c r="BY8893" s="62"/>
      <c r="BZ8893" s="62"/>
      <c r="CA8893" s="62"/>
      <c r="CB8893" s="62"/>
      <c r="CC8893" s="62"/>
      <c r="CD8893" s="62"/>
      <c r="CE8893" s="62"/>
      <c r="CF8893" s="62"/>
      <c r="CL8893" s="56" t="s">
        <v>22287</v>
      </c>
      <c r="CM8893" s="56"/>
      <c r="CN8893" s="56"/>
      <c r="CO8893" s="52"/>
      <c r="CP8893" s="52"/>
      <c r="CQ8893" s="52"/>
      <c r="CR8893" s="52"/>
      <c r="CS8893" s="52"/>
      <c r="CT8893" s="52"/>
      <c r="CU8893" s="33"/>
      <c r="CV8893" s="33"/>
    </row>
    <row r="8894" spans="74:100">
      <c r="BV8894" s="62"/>
      <c r="BW8894" s="62"/>
      <c r="BX8894" s="62"/>
      <c r="BY8894" s="62"/>
      <c r="BZ8894" s="62"/>
      <c r="CA8894" s="62"/>
      <c r="CB8894" s="62"/>
      <c r="CC8894" s="62"/>
      <c r="CD8894" s="62"/>
      <c r="CE8894" s="62"/>
      <c r="CF8894" s="62"/>
      <c r="CL8894" s="56" t="s">
        <v>5633</v>
      </c>
      <c r="CM8894" s="56" t="s">
        <v>3118</v>
      </c>
      <c r="CN8894" s="56" t="s">
        <v>3118</v>
      </c>
      <c r="CO8894" s="52"/>
      <c r="CP8894" s="52"/>
      <c r="CQ8894" s="52"/>
      <c r="CR8894" s="52"/>
      <c r="CS8894" s="52"/>
      <c r="CT8894" s="52"/>
      <c r="CU8894" s="33"/>
      <c r="CV8894" s="33"/>
    </row>
    <row r="8895" spans="74:100">
      <c r="BV8895" s="62"/>
      <c r="BW8895" s="62"/>
      <c r="BX8895" s="62"/>
      <c r="BY8895" s="62"/>
      <c r="BZ8895" s="62"/>
      <c r="CA8895" s="62"/>
      <c r="CB8895" s="62"/>
      <c r="CC8895" s="62"/>
      <c r="CD8895" s="62"/>
      <c r="CE8895" s="62"/>
      <c r="CF8895" s="62"/>
      <c r="CL8895" s="56" t="s">
        <v>19399</v>
      </c>
      <c r="CM8895" s="56"/>
      <c r="CN8895" s="56"/>
      <c r="CO8895" s="52"/>
      <c r="CP8895" s="52"/>
      <c r="CQ8895" s="52"/>
      <c r="CR8895" s="52"/>
      <c r="CS8895" s="52"/>
      <c r="CT8895" s="52"/>
      <c r="CU8895" s="33"/>
      <c r="CV8895" s="33"/>
    </row>
    <row r="8896" spans="74:100">
      <c r="BV8896" s="62"/>
      <c r="BW8896" s="62"/>
      <c r="BX8896" s="62"/>
      <c r="BY8896" s="62"/>
      <c r="BZ8896" s="62"/>
      <c r="CA8896" s="62"/>
      <c r="CB8896" s="62"/>
      <c r="CC8896" s="62"/>
      <c r="CD8896" s="62"/>
      <c r="CE8896" s="62"/>
      <c r="CF8896" s="62"/>
      <c r="CL8896" s="56" t="s">
        <v>5634</v>
      </c>
      <c r="CM8896" s="56" t="s">
        <v>213</v>
      </c>
      <c r="CN8896" s="56" t="s">
        <v>213</v>
      </c>
      <c r="CO8896" s="52"/>
      <c r="CP8896" s="52"/>
      <c r="CQ8896" s="52"/>
      <c r="CR8896" s="52"/>
      <c r="CS8896" s="52"/>
      <c r="CT8896" s="52"/>
      <c r="CU8896" s="33"/>
      <c r="CV8896" s="33"/>
    </row>
    <row r="8897" spans="74:100">
      <c r="BV8897" s="62"/>
      <c r="BW8897" s="62"/>
      <c r="BX8897" s="62"/>
      <c r="BY8897" s="62"/>
      <c r="BZ8897" s="62"/>
      <c r="CA8897" s="62"/>
      <c r="CB8897" s="62"/>
      <c r="CC8897" s="62"/>
      <c r="CD8897" s="62"/>
      <c r="CE8897" s="62"/>
      <c r="CF8897" s="62"/>
      <c r="CL8897" s="56" t="s">
        <v>22288</v>
      </c>
      <c r="CM8897" s="56"/>
      <c r="CN8897" s="56"/>
      <c r="CO8897" s="52"/>
      <c r="CP8897" s="52"/>
      <c r="CQ8897" s="52"/>
      <c r="CR8897" s="52"/>
      <c r="CS8897" s="52"/>
      <c r="CT8897" s="52"/>
      <c r="CU8897" s="33"/>
      <c r="CV8897" s="33"/>
    </row>
    <row r="8898" spans="74:100">
      <c r="BV8898" s="62"/>
      <c r="BW8898" s="62"/>
      <c r="BX8898" s="62"/>
      <c r="BY8898" s="62"/>
      <c r="BZ8898" s="62"/>
      <c r="CA8898" s="62"/>
      <c r="CB8898" s="62"/>
      <c r="CC8898" s="62"/>
      <c r="CD8898" s="62"/>
      <c r="CE8898" s="62"/>
      <c r="CF8898" s="62"/>
      <c r="CL8898" s="56" t="s">
        <v>2059</v>
      </c>
      <c r="CM8898" s="56" t="s">
        <v>215</v>
      </c>
      <c r="CN8898" s="56" t="s">
        <v>215</v>
      </c>
      <c r="CO8898" s="52"/>
      <c r="CP8898" s="52"/>
      <c r="CQ8898" s="52"/>
      <c r="CR8898" s="52"/>
      <c r="CS8898" s="52"/>
      <c r="CT8898" s="52"/>
      <c r="CU8898" s="33"/>
      <c r="CV8898" s="33"/>
    </row>
    <row r="8899" spans="74:100">
      <c r="BV8899" s="62"/>
      <c r="BW8899" s="62"/>
      <c r="BX8899" s="62"/>
      <c r="BY8899" s="62"/>
      <c r="BZ8899" s="62"/>
      <c r="CA8899" s="62"/>
      <c r="CB8899" s="62"/>
      <c r="CC8899" s="62"/>
      <c r="CD8899" s="62"/>
      <c r="CE8899" s="62"/>
      <c r="CF8899" s="62"/>
      <c r="CL8899" s="56" t="s">
        <v>22289</v>
      </c>
      <c r="CM8899" s="56"/>
      <c r="CN8899" s="56"/>
      <c r="CO8899" s="52"/>
      <c r="CP8899" s="52"/>
      <c r="CQ8899" s="52"/>
      <c r="CR8899" s="52"/>
      <c r="CS8899" s="52"/>
      <c r="CT8899" s="52"/>
      <c r="CU8899" s="33"/>
      <c r="CV8899" s="33"/>
    </row>
    <row r="8900" spans="74:100">
      <c r="BV8900" s="62"/>
      <c r="BW8900" s="62"/>
      <c r="BX8900" s="62"/>
      <c r="BY8900" s="62"/>
      <c r="BZ8900" s="62"/>
      <c r="CA8900" s="62"/>
      <c r="CB8900" s="62"/>
      <c r="CC8900" s="62"/>
      <c r="CD8900" s="62"/>
      <c r="CE8900" s="62"/>
      <c r="CF8900" s="62"/>
      <c r="CL8900" s="56" t="s">
        <v>5635</v>
      </c>
      <c r="CM8900" s="56" t="s">
        <v>3118</v>
      </c>
      <c r="CN8900" s="56" t="s">
        <v>3118</v>
      </c>
      <c r="CO8900" s="52"/>
      <c r="CP8900" s="52"/>
      <c r="CQ8900" s="52"/>
      <c r="CR8900" s="52"/>
      <c r="CS8900" s="52"/>
      <c r="CT8900" s="52"/>
      <c r="CU8900" s="33"/>
      <c r="CV8900" s="33"/>
    </row>
    <row r="8901" spans="74:100">
      <c r="BV8901" s="62"/>
      <c r="BW8901" s="62"/>
      <c r="BX8901" s="62"/>
      <c r="BY8901" s="62"/>
      <c r="BZ8901" s="62"/>
      <c r="CA8901" s="62"/>
      <c r="CB8901" s="62"/>
      <c r="CC8901" s="62"/>
      <c r="CD8901" s="62"/>
      <c r="CE8901" s="62"/>
      <c r="CF8901" s="62"/>
      <c r="CL8901" s="56" t="s">
        <v>19400</v>
      </c>
      <c r="CM8901" s="56"/>
      <c r="CN8901" s="56"/>
      <c r="CO8901" s="52"/>
      <c r="CP8901" s="52"/>
      <c r="CQ8901" s="52"/>
      <c r="CR8901" s="52"/>
      <c r="CS8901" s="52"/>
      <c r="CT8901" s="52"/>
      <c r="CU8901" s="33"/>
      <c r="CV8901" s="33"/>
    </row>
    <row r="8902" spans="74:100">
      <c r="BV8902" s="62"/>
      <c r="BW8902" s="62"/>
      <c r="BX8902" s="62"/>
      <c r="BY8902" s="62"/>
      <c r="BZ8902" s="62"/>
      <c r="CA8902" s="62"/>
      <c r="CB8902" s="62"/>
      <c r="CC8902" s="62"/>
      <c r="CD8902" s="62"/>
      <c r="CE8902" s="62"/>
      <c r="CF8902" s="62"/>
      <c r="CL8902" s="56" t="s">
        <v>5636</v>
      </c>
      <c r="CM8902" s="56" t="s">
        <v>217</v>
      </c>
      <c r="CN8902" s="56" t="s">
        <v>217</v>
      </c>
      <c r="CO8902" s="52"/>
      <c r="CP8902" s="52"/>
      <c r="CQ8902" s="52"/>
      <c r="CR8902" s="52"/>
      <c r="CS8902" s="52"/>
      <c r="CT8902" s="52"/>
      <c r="CU8902" s="33"/>
      <c r="CV8902" s="33"/>
    </row>
    <row r="8903" spans="74:100">
      <c r="BV8903" s="62"/>
      <c r="BW8903" s="62"/>
      <c r="BX8903" s="62"/>
      <c r="BY8903" s="62"/>
      <c r="BZ8903" s="62"/>
      <c r="CA8903" s="62"/>
      <c r="CB8903" s="62"/>
      <c r="CC8903" s="62"/>
      <c r="CD8903" s="62"/>
      <c r="CE8903" s="62"/>
      <c r="CF8903" s="62"/>
      <c r="CL8903" s="56" t="s">
        <v>19401</v>
      </c>
      <c r="CM8903" s="56"/>
      <c r="CN8903" s="56"/>
      <c r="CO8903" s="52"/>
      <c r="CP8903" s="52"/>
      <c r="CQ8903" s="52"/>
      <c r="CR8903" s="52"/>
      <c r="CS8903" s="52"/>
      <c r="CT8903" s="52"/>
      <c r="CU8903" s="33"/>
      <c r="CV8903" s="33"/>
    </row>
    <row r="8904" spans="74:100">
      <c r="BV8904" s="62"/>
      <c r="BW8904" s="62"/>
      <c r="BX8904" s="62"/>
      <c r="BY8904" s="62"/>
      <c r="BZ8904" s="62"/>
      <c r="CA8904" s="62"/>
      <c r="CB8904" s="62"/>
      <c r="CC8904" s="62"/>
      <c r="CD8904" s="62"/>
      <c r="CE8904" s="62"/>
      <c r="CF8904" s="62"/>
      <c r="CL8904" s="56" t="s">
        <v>5637</v>
      </c>
      <c r="CM8904" s="56" t="s">
        <v>3118</v>
      </c>
      <c r="CN8904" s="56" t="s">
        <v>3118</v>
      </c>
      <c r="CO8904" s="52"/>
      <c r="CP8904" s="52"/>
      <c r="CQ8904" s="52"/>
      <c r="CR8904" s="52"/>
      <c r="CS8904" s="52"/>
      <c r="CT8904" s="52"/>
      <c r="CU8904" s="33"/>
      <c r="CV8904" s="33"/>
    </row>
    <row r="8905" spans="74:100">
      <c r="BV8905" s="62"/>
      <c r="BW8905" s="62"/>
      <c r="BX8905" s="62"/>
      <c r="BY8905" s="62"/>
      <c r="BZ8905" s="62"/>
      <c r="CA8905" s="62"/>
      <c r="CB8905" s="62"/>
      <c r="CC8905" s="62"/>
      <c r="CD8905" s="62"/>
      <c r="CE8905" s="62"/>
      <c r="CF8905" s="62"/>
      <c r="CL8905" s="56" t="s">
        <v>19402</v>
      </c>
      <c r="CM8905" s="56"/>
      <c r="CN8905" s="56"/>
      <c r="CO8905" s="52"/>
      <c r="CP8905" s="52"/>
      <c r="CQ8905" s="52"/>
      <c r="CR8905" s="52"/>
      <c r="CS8905" s="52"/>
      <c r="CT8905" s="52"/>
      <c r="CU8905" s="33"/>
      <c r="CV8905" s="33"/>
    </row>
    <row r="8906" spans="74:100">
      <c r="BV8906" s="62"/>
      <c r="BW8906" s="62"/>
      <c r="BX8906" s="62"/>
      <c r="BY8906" s="62"/>
      <c r="BZ8906" s="62"/>
      <c r="CA8906" s="62"/>
      <c r="CB8906" s="62"/>
      <c r="CC8906" s="62"/>
      <c r="CD8906" s="62"/>
      <c r="CE8906" s="62"/>
      <c r="CF8906" s="62"/>
      <c r="CL8906" s="56" t="s">
        <v>5638</v>
      </c>
      <c r="CM8906" s="56" t="s">
        <v>217</v>
      </c>
      <c r="CN8906" s="56" t="s">
        <v>217</v>
      </c>
      <c r="CO8906" s="52"/>
      <c r="CP8906" s="52"/>
      <c r="CQ8906" s="52"/>
      <c r="CR8906" s="52"/>
      <c r="CS8906" s="52"/>
      <c r="CT8906" s="52"/>
      <c r="CU8906" s="33"/>
      <c r="CV8906" s="33"/>
    </row>
    <row r="8907" spans="74:100">
      <c r="BV8907" s="62"/>
      <c r="BW8907" s="62"/>
      <c r="BX8907" s="62"/>
      <c r="BY8907" s="62"/>
      <c r="BZ8907" s="62"/>
      <c r="CA8907" s="62"/>
      <c r="CB8907" s="62"/>
      <c r="CC8907" s="62"/>
      <c r="CD8907" s="62"/>
      <c r="CE8907" s="62"/>
      <c r="CF8907" s="62"/>
      <c r="CL8907" s="56" t="s">
        <v>22290</v>
      </c>
      <c r="CM8907" s="56"/>
      <c r="CN8907" s="56"/>
      <c r="CO8907" s="52"/>
      <c r="CP8907" s="52"/>
      <c r="CQ8907" s="52"/>
      <c r="CR8907" s="52"/>
      <c r="CS8907" s="52"/>
      <c r="CT8907" s="52"/>
      <c r="CU8907" s="33"/>
      <c r="CV8907" s="33"/>
    </row>
    <row r="8908" spans="74:100">
      <c r="BV8908" s="62"/>
      <c r="BW8908" s="62"/>
      <c r="BX8908" s="62"/>
      <c r="BY8908" s="62"/>
      <c r="BZ8908" s="62"/>
      <c r="CA8908" s="62"/>
      <c r="CB8908" s="62"/>
      <c r="CC8908" s="62"/>
      <c r="CD8908" s="62"/>
      <c r="CE8908" s="62"/>
      <c r="CF8908" s="62"/>
      <c r="CL8908" s="56" t="s">
        <v>5639</v>
      </c>
      <c r="CM8908" s="56" t="s">
        <v>3118</v>
      </c>
      <c r="CN8908" s="56" t="s">
        <v>3118</v>
      </c>
      <c r="CO8908" s="52"/>
      <c r="CP8908" s="52"/>
      <c r="CQ8908" s="52"/>
      <c r="CR8908" s="52"/>
      <c r="CS8908" s="52"/>
      <c r="CT8908" s="52"/>
      <c r="CU8908" s="33"/>
      <c r="CV8908" s="33"/>
    </row>
    <row r="8909" spans="74:100">
      <c r="BV8909" s="62"/>
      <c r="BW8909" s="62"/>
      <c r="BX8909" s="62"/>
      <c r="BY8909" s="62"/>
      <c r="BZ8909" s="62"/>
      <c r="CA8909" s="62"/>
      <c r="CB8909" s="62"/>
      <c r="CC8909" s="62"/>
      <c r="CD8909" s="62"/>
      <c r="CE8909" s="62"/>
      <c r="CF8909" s="62"/>
      <c r="CL8909" s="56" t="s">
        <v>17780</v>
      </c>
      <c r="CM8909" s="56"/>
      <c r="CN8909" s="56"/>
      <c r="CO8909" s="52"/>
      <c r="CP8909" s="52"/>
      <c r="CQ8909" s="52"/>
      <c r="CR8909" s="52"/>
      <c r="CS8909" s="52"/>
      <c r="CT8909" s="52"/>
      <c r="CU8909" s="33"/>
      <c r="CV8909" s="33"/>
    </row>
    <row r="8910" spans="74:100">
      <c r="BV8910" s="62"/>
      <c r="BW8910" s="62"/>
      <c r="BX8910" s="62"/>
      <c r="BY8910" s="62"/>
      <c r="BZ8910" s="62"/>
      <c r="CA8910" s="62"/>
      <c r="CB8910" s="62"/>
      <c r="CC8910" s="62"/>
      <c r="CD8910" s="62"/>
      <c r="CE8910" s="62"/>
      <c r="CF8910" s="62"/>
      <c r="CL8910" s="56" t="s">
        <v>5640</v>
      </c>
      <c r="CM8910" s="56" t="s">
        <v>216</v>
      </c>
      <c r="CN8910" s="56" t="s">
        <v>216</v>
      </c>
      <c r="CO8910" s="52"/>
      <c r="CP8910" s="52"/>
      <c r="CQ8910" s="52"/>
      <c r="CR8910" s="52"/>
      <c r="CS8910" s="52"/>
      <c r="CT8910" s="52"/>
      <c r="CU8910" s="33"/>
      <c r="CV8910" s="33"/>
    </row>
    <row r="8911" spans="74:100">
      <c r="BV8911" s="62"/>
      <c r="BW8911" s="62"/>
      <c r="BX8911" s="62"/>
      <c r="BY8911" s="62"/>
      <c r="BZ8911" s="62"/>
      <c r="CA8911" s="62"/>
      <c r="CB8911" s="62"/>
      <c r="CC8911" s="62"/>
      <c r="CD8911" s="62"/>
      <c r="CE8911" s="62"/>
      <c r="CF8911" s="62"/>
      <c r="CL8911" s="56" t="s">
        <v>22291</v>
      </c>
      <c r="CM8911" s="56"/>
      <c r="CN8911" s="56"/>
      <c r="CO8911" s="52"/>
      <c r="CP8911" s="52"/>
      <c r="CQ8911" s="52"/>
      <c r="CR8911" s="52"/>
      <c r="CS8911" s="52"/>
      <c r="CT8911" s="52"/>
      <c r="CU8911" s="33"/>
      <c r="CV8911" s="33"/>
    </row>
    <row r="8912" spans="74:100">
      <c r="BV8912" s="62"/>
      <c r="BW8912" s="62"/>
      <c r="BX8912" s="62"/>
      <c r="BY8912" s="62"/>
      <c r="BZ8912" s="62"/>
      <c r="CA8912" s="62"/>
      <c r="CB8912" s="62"/>
      <c r="CC8912" s="62"/>
      <c r="CD8912" s="62"/>
      <c r="CE8912" s="62"/>
      <c r="CF8912" s="62"/>
      <c r="CL8912" s="56" t="s">
        <v>5641</v>
      </c>
      <c r="CM8912" s="56" t="s">
        <v>213</v>
      </c>
      <c r="CN8912" s="56" t="s">
        <v>213</v>
      </c>
      <c r="CO8912" s="52"/>
      <c r="CP8912" s="52"/>
      <c r="CQ8912" s="52"/>
      <c r="CR8912" s="52"/>
      <c r="CS8912" s="52"/>
      <c r="CT8912" s="52"/>
      <c r="CU8912" s="33"/>
      <c r="CV8912" s="33"/>
    </row>
    <row r="8913" spans="74:100">
      <c r="BV8913" s="62"/>
      <c r="BW8913" s="62"/>
      <c r="BX8913" s="62"/>
      <c r="BY8913" s="62"/>
      <c r="BZ8913" s="62"/>
      <c r="CA8913" s="62"/>
      <c r="CB8913" s="62"/>
      <c r="CC8913" s="62"/>
      <c r="CD8913" s="62"/>
      <c r="CE8913" s="62"/>
      <c r="CF8913" s="62"/>
      <c r="CL8913" s="56" t="s">
        <v>22292</v>
      </c>
      <c r="CM8913" s="56"/>
      <c r="CN8913" s="56"/>
      <c r="CO8913" s="52"/>
      <c r="CP8913" s="52"/>
      <c r="CQ8913" s="52"/>
      <c r="CR8913" s="52"/>
      <c r="CS8913" s="52"/>
      <c r="CT8913" s="52"/>
      <c r="CU8913" s="33"/>
      <c r="CV8913" s="33"/>
    </row>
    <row r="8914" spans="74:100">
      <c r="BV8914" s="62"/>
      <c r="BW8914" s="62"/>
      <c r="BX8914" s="62"/>
      <c r="BY8914" s="62"/>
      <c r="BZ8914" s="62"/>
      <c r="CA8914" s="62"/>
      <c r="CB8914" s="62"/>
      <c r="CC8914" s="62"/>
      <c r="CD8914" s="62"/>
      <c r="CE8914" s="62"/>
      <c r="CF8914" s="62"/>
      <c r="CL8914" s="56" t="s">
        <v>22293</v>
      </c>
      <c r="CM8914" s="56" t="s">
        <v>214</v>
      </c>
      <c r="CN8914" s="56" t="s">
        <v>214</v>
      </c>
      <c r="CO8914" s="52"/>
      <c r="CP8914" s="52"/>
      <c r="CQ8914" s="52"/>
      <c r="CR8914" s="52"/>
      <c r="CS8914" s="52"/>
      <c r="CT8914" s="52"/>
      <c r="CU8914" s="33"/>
      <c r="CV8914" s="33"/>
    </row>
    <row r="8915" spans="74:100">
      <c r="BV8915" s="62"/>
      <c r="BW8915" s="62"/>
      <c r="BX8915" s="62"/>
      <c r="BY8915" s="62"/>
      <c r="BZ8915" s="62"/>
      <c r="CA8915" s="62"/>
      <c r="CB8915" s="62"/>
      <c r="CC8915" s="62"/>
      <c r="CD8915" s="62"/>
      <c r="CE8915" s="62"/>
      <c r="CF8915" s="62"/>
      <c r="CL8915" s="56" t="s">
        <v>5642</v>
      </c>
      <c r="CM8915" s="56" t="s">
        <v>3118</v>
      </c>
      <c r="CN8915" s="56" t="s">
        <v>3118</v>
      </c>
      <c r="CO8915" s="52"/>
      <c r="CP8915" s="52"/>
      <c r="CQ8915" s="52"/>
      <c r="CR8915" s="52"/>
      <c r="CS8915" s="52"/>
      <c r="CT8915" s="52"/>
      <c r="CU8915" s="33"/>
      <c r="CV8915" s="33"/>
    </row>
    <row r="8916" spans="74:100">
      <c r="BV8916" s="62"/>
      <c r="BW8916" s="62"/>
      <c r="BX8916" s="62"/>
      <c r="BY8916" s="62"/>
      <c r="BZ8916" s="62"/>
      <c r="CA8916" s="62"/>
      <c r="CB8916" s="62"/>
      <c r="CC8916" s="62"/>
      <c r="CD8916" s="62"/>
      <c r="CE8916" s="62"/>
      <c r="CF8916" s="62"/>
      <c r="CL8916" s="56" t="s">
        <v>19403</v>
      </c>
      <c r="CM8916" s="56"/>
      <c r="CN8916" s="56"/>
      <c r="CO8916" s="52"/>
      <c r="CP8916" s="52"/>
      <c r="CQ8916" s="52"/>
      <c r="CR8916" s="52"/>
      <c r="CS8916" s="52"/>
      <c r="CT8916" s="52"/>
      <c r="CU8916" s="33"/>
      <c r="CV8916" s="33"/>
    </row>
    <row r="8917" spans="74:100">
      <c r="BV8917" s="62"/>
      <c r="BW8917" s="62"/>
      <c r="BX8917" s="62"/>
      <c r="BY8917" s="62"/>
      <c r="BZ8917" s="62"/>
      <c r="CA8917" s="62"/>
      <c r="CB8917" s="62"/>
      <c r="CC8917" s="62"/>
      <c r="CD8917" s="62"/>
      <c r="CE8917" s="62"/>
      <c r="CF8917" s="62"/>
      <c r="CL8917" s="56" t="s">
        <v>5643</v>
      </c>
      <c r="CM8917" s="56" t="s">
        <v>217</v>
      </c>
      <c r="CN8917" s="56" t="s">
        <v>217</v>
      </c>
      <c r="CO8917" s="52"/>
      <c r="CP8917" s="52"/>
      <c r="CQ8917" s="52"/>
      <c r="CR8917" s="52"/>
      <c r="CS8917" s="52"/>
      <c r="CT8917" s="52"/>
      <c r="CU8917" s="33"/>
      <c r="CV8917" s="33"/>
    </row>
    <row r="8918" spans="74:100">
      <c r="BV8918" s="62"/>
      <c r="BW8918" s="62"/>
      <c r="BX8918" s="62"/>
      <c r="BY8918" s="62"/>
      <c r="BZ8918" s="62"/>
      <c r="CA8918" s="62"/>
      <c r="CB8918" s="62"/>
      <c r="CC8918" s="62"/>
      <c r="CD8918" s="62"/>
      <c r="CE8918" s="62"/>
      <c r="CF8918" s="62"/>
      <c r="CL8918" s="56" t="s">
        <v>19404</v>
      </c>
      <c r="CM8918" s="56"/>
      <c r="CN8918" s="56"/>
      <c r="CO8918" s="52"/>
      <c r="CP8918" s="52"/>
      <c r="CQ8918" s="52"/>
      <c r="CR8918" s="52"/>
      <c r="CS8918" s="52"/>
      <c r="CT8918" s="52"/>
      <c r="CU8918" s="33"/>
      <c r="CV8918" s="33"/>
    </row>
    <row r="8919" spans="74:100">
      <c r="BV8919" s="62"/>
      <c r="BW8919" s="62"/>
      <c r="BX8919" s="62"/>
      <c r="BY8919" s="62"/>
      <c r="BZ8919" s="62"/>
      <c r="CA8919" s="62"/>
      <c r="CB8919" s="62"/>
      <c r="CC8919" s="62"/>
      <c r="CD8919" s="62"/>
      <c r="CE8919" s="62"/>
      <c r="CF8919" s="62"/>
      <c r="CL8919" s="56" t="s">
        <v>24873</v>
      </c>
      <c r="CM8919" s="56" t="s">
        <v>3118</v>
      </c>
      <c r="CN8919" s="56" t="s">
        <v>3118</v>
      </c>
      <c r="CO8919" s="52"/>
      <c r="CP8919" s="52"/>
      <c r="CQ8919" s="52"/>
      <c r="CR8919" s="52"/>
      <c r="CS8919" s="52"/>
      <c r="CT8919" s="52"/>
      <c r="CU8919" s="33"/>
      <c r="CV8919" s="33"/>
    </row>
    <row r="8920" spans="74:100">
      <c r="BV8920" s="62"/>
      <c r="BW8920" s="62"/>
      <c r="BX8920" s="62"/>
      <c r="BY8920" s="62"/>
      <c r="BZ8920" s="62"/>
      <c r="CA8920" s="62"/>
      <c r="CB8920" s="62"/>
      <c r="CC8920" s="62"/>
      <c r="CD8920" s="62"/>
      <c r="CE8920" s="62"/>
      <c r="CF8920" s="62"/>
      <c r="CL8920" s="56" t="s">
        <v>24874</v>
      </c>
      <c r="CM8920" s="56"/>
      <c r="CN8920" s="56"/>
      <c r="CO8920" s="52"/>
      <c r="CP8920" s="52"/>
      <c r="CQ8920" s="52"/>
      <c r="CR8920" s="52"/>
      <c r="CS8920" s="52"/>
      <c r="CT8920" s="52"/>
      <c r="CU8920" s="33"/>
      <c r="CV8920" s="33"/>
    </row>
    <row r="8921" spans="74:100">
      <c r="BV8921" s="62"/>
      <c r="BW8921" s="62"/>
      <c r="BX8921" s="62"/>
      <c r="BY8921" s="62"/>
      <c r="BZ8921" s="62"/>
      <c r="CA8921" s="62"/>
      <c r="CB8921" s="62"/>
      <c r="CC8921" s="62"/>
      <c r="CD8921" s="62"/>
      <c r="CE8921" s="62"/>
      <c r="CF8921" s="62"/>
      <c r="CL8921" s="56" t="s">
        <v>2060</v>
      </c>
      <c r="CM8921" s="56" t="s">
        <v>213</v>
      </c>
      <c r="CN8921" s="56" t="s">
        <v>213</v>
      </c>
      <c r="CO8921" s="52"/>
      <c r="CP8921" s="52"/>
      <c r="CQ8921" s="52"/>
      <c r="CR8921" s="52"/>
      <c r="CS8921" s="52"/>
      <c r="CT8921" s="52"/>
      <c r="CU8921" s="33"/>
      <c r="CV8921" s="33"/>
    </row>
    <row r="8922" spans="74:100">
      <c r="BV8922" s="62"/>
      <c r="BW8922" s="62"/>
      <c r="BX8922" s="62"/>
      <c r="BY8922" s="62"/>
      <c r="BZ8922" s="62"/>
      <c r="CA8922" s="62"/>
      <c r="CB8922" s="62"/>
      <c r="CC8922" s="62"/>
      <c r="CD8922" s="62"/>
      <c r="CE8922" s="62"/>
      <c r="CF8922" s="62"/>
      <c r="CL8922" s="56" t="s">
        <v>22294</v>
      </c>
      <c r="CM8922" s="56"/>
      <c r="CN8922" s="56"/>
      <c r="CO8922" s="52"/>
      <c r="CP8922" s="52"/>
      <c r="CQ8922" s="52"/>
      <c r="CR8922" s="52"/>
      <c r="CS8922" s="52"/>
      <c r="CT8922" s="52"/>
      <c r="CU8922" s="33"/>
      <c r="CV8922" s="33"/>
    </row>
    <row r="8923" spans="74:100">
      <c r="BV8923" s="62"/>
      <c r="BW8923" s="62"/>
      <c r="BX8923" s="62"/>
      <c r="BY8923" s="62"/>
      <c r="BZ8923" s="62"/>
      <c r="CA8923" s="62"/>
      <c r="CB8923" s="62"/>
      <c r="CC8923" s="62"/>
      <c r="CD8923" s="62"/>
      <c r="CE8923" s="62"/>
      <c r="CF8923" s="62"/>
      <c r="CL8923" s="56" t="s">
        <v>28117</v>
      </c>
      <c r="CM8923" s="56" t="s">
        <v>213</v>
      </c>
      <c r="CN8923" s="56" t="s">
        <v>213</v>
      </c>
      <c r="CO8923" s="52"/>
      <c r="CP8923" s="52"/>
      <c r="CQ8923" s="52"/>
      <c r="CR8923" s="52"/>
      <c r="CS8923" s="52"/>
      <c r="CT8923" s="52"/>
      <c r="CU8923" s="33"/>
      <c r="CV8923" s="33"/>
    </row>
    <row r="8924" spans="74:100">
      <c r="BV8924" s="62"/>
      <c r="BW8924" s="62"/>
      <c r="BX8924" s="62"/>
      <c r="BY8924" s="62"/>
      <c r="BZ8924" s="62"/>
      <c r="CA8924" s="62"/>
      <c r="CB8924" s="62"/>
      <c r="CC8924" s="62"/>
      <c r="CD8924" s="62"/>
      <c r="CE8924" s="62"/>
      <c r="CF8924" s="62"/>
      <c r="CL8924" s="56" t="s">
        <v>28118</v>
      </c>
      <c r="CM8924" s="56"/>
      <c r="CN8924" s="56"/>
      <c r="CO8924" s="52"/>
      <c r="CP8924" s="52"/>
      <c r="CQ8924" s="52"/>
      <c r="CR8924" s="52"/>
      <c r="CS8924" s="52"/>
      <c r="CT8924" s="52"/>
      <c r="CU8924" s="33"/>
      <c r="CV8924" s="33"/>
    </row>
    <row r="8925" spans="74:100">
      <c r="BV8925" s="62"/>
      <c r="BW8925" s="62"/>
      <c r="BX8925" s="62"/>
      <c r="BY8925" s="62"/>
      <c r="BZ8925" s="62"/>
      <c r="CA8925" s="62"/>
      <c r="CB8925" s="62"/>
      <c r="CC8925" s="62"/>
      <c r="CD8925" s="62"/>
      <c r="CE8925" s="62"/>
      <c r="CF8925" s="62"/>
      <c r="CL8925" s="56" t="s">
        <v>5644</v>
      </c>
      <c r="CM8925" s="56" t="s">
        <v>3118</v>
      </c>
      <c r="CN8925" s="56" t="s">
        <v>3118</v>
      </c>
      <c r="CO8925" s="52"/>
      <c r="CP8925" s="52"/>
      <c r="CQ8925" s="52"/>
      <c r="CR8925" s="52"/>
      <c r="CS8925" s="52"/>
      <c r="CT8925" s="52"/>
      <c r="CU8925" s="33"/>
      <c r="CV8925" s="33"/>
    </row>
    <row r="8926" spans="74:100">
      <c r="BV8926" s="62"/>
      <c r="BW8926" s="62"/>
      <c r="BX8926" s="62"/>
      <c r="BY8926" s="62"/>
      <c r="BZ8926" s="62"/>
      <c r="CA8926" s="62"/>
      <c r="CB8926" s="62"/>
      <c r="CC8926" s="62"/>
      <c r="CD8926" s="62"/>
      <c r="CE8926" s="62"/>
      <c r="CF8926" s="62"/>
      <c r="CL8926" s="56" t="s">
        <v>19405</v>
      </c>
      <c r="CM8926" s="56"/>
      <c r="CN8926" s="56"/>
      <c r="CO8926" s="52"/>
      <c r="CP8926" s="52"/>
      <c r="CQ8926" s="52"/>
      <c r="CR8926" s="52"/>
      <c r="CS8926" s="52"/>
      <c r="CT8926" s="52"/>
      <c r="CU8926" s="33"/>
      <c r="CV8926" s="33"/>
    </row>
    <row r="8927" spans="74:100">
      <c r="BV8927" s="62"/>
      <c r="BW8927" s="62"/>
      <c r="BX8927" s="62"/>
      <c r="BY8927" s="62"/>
      <c r="BZ8927" s="62"/>
      <c r="CA8927" s="62"/>
      <c r="CB8927" s="62"/>
      <c r="CC8927" s="62"/>
      <c r="CD8927" s="62"/>
      <c r="CE8927" s="62"/>
      <c r="CF8927" s="62"/>
      <c r="CL8927" s="56" t="s">
        <v>5645</v>
      </c>
      <c r="CM8927" s="56" t="s">
        <v>217</v>
      </c>
      <c r="CN8927" s="56" t="s">
        <v>217</v>
      </c>
      <c r="CO8927" s="52"/>
      <c r="CP8927" s="52"/>
      <c r="CQ8927" s="52"/>
      <c r="CR8927" s="52"/>
      <c r="CS8927" s="52"/>
      <c r="CT8927" s="52"/>
      <c r="CU8927" s="33"/>
      <c r="CV8927" s="33"/>
    </row>
    <row r="8928" spans="74:100">
      <c r="BV8928" s="62"/>
      <c r="BW8928" s="62"/>
      <c r="BX8928" s="62"/>
      <c r="BY8928" s="62"/>
      <c r="BZ8928" s="62"/>
      <c r="CA8928" s="62"/>
      <c r="CB8928" s="62"/>
      <c r="CC8928" s="62"/>
      <c r="CD8928" s="62"/>
      <c r="CE8928" s="62"/>
      <c r="CF8928" s="62"/>
      <c r="CL8928" s="56" t="s">
        <v>19406</v>
      </c>
      <c r="CM8928" s="56"/>
      <c r="CN8928" s="56"/>
      <c r="CO8928" s="52"/>
      <c r="CP8928" s="52"/>
      <c r="CQ8928" s="52"/>
      <c r="CR8928" s="52"/>
      <c r="CS8928" s="52"/>
      <c r="CT8928" s="52"/>
      <c r="CU8928" s="33"/>
      <c r="CV8928" s="33"/>
    </row>
    <row r="8929" spans="74:100">
      <c r="BV8929" s="62"/>
      <c r="BW8929" s="62"/>
      <c r="BX8929" s="62"/>
      <c r="BY8929" s="62"/>
      <c r="BZ8929" s="62"/>
      <c r="CA8929" s="62"/>
      <c r="CB8929" s="62"/>
      <c r="CC8929" s="62"/>
      <c r="CD8929" s="62"/>
      <c r="CE8929" s="62"/>
      <c r="CF8929" s="62"/>
      <c r="CL8929" s="56" t="s">
        <v>28119</v>
      </c>
      <c r="CM8929" s="56" t="s">
        <v>217</v>
      </c>
      <c r="CN8929" s="56" t="s">
        <v>217</v>
      </c>
      <c r="CO8929" s="52"/>
      <c r="CP8929" s="52"/>
      <c r="CQ8929" s="52"/>
      <c r="CR8929" s="52"/>
      <c r="CS8929" s="52"/>
      <c r="CT8929" s="52"/>
      <c r="CU8929" s="33"/>
      <c r="CV8929" s="33"/>
    </row>
    <row r="8930" spans="74:100">
      <c r="BV8930" s="62"/>
      <c r="BW8930" s="62"/>
      <c r="BX8930" s="62"/>
      <c r="BY8930" s="62"/>
      <c r="BZ8930" s="62"/>
      <c r="CA8930" s="62"/>
      <c r="CB8930" s="62"/>
      <c r="CC8930" s="62"/>
      <c r="CD8930" s="62"/>
      <c r="CE8930" s="62"/>
      <c r="CF8930" s="62"/>
      <c r="CL8930" s="56" t="s">
        <v>28120</v>
      </c>
      <c r="CM8930" s="56"/>
      <c r="CN8930" s="56"/>
      <c r="CO8930" s="52"/>
      <c r="CP8930" s="52"/>
      <c r="CQ8930" s="52"/>
      <c r="CR8930" s="52"/>
      <c r="CS8930" s="52"/>
      <c r="CT8930" s="52"/>
      <c r="CU8930" s="33"/>
      <c r="CV8930" s="33"/>
    </row>
    <row r="8931" spans="74:100">
      <c r="BV8931" s="62"/>
      <c r="BW8931" s="62"/>
      <c r="BX8931" s="62"/>
      <c r="BY8931" s="62"/>
      <c r="BZ8931" s="62"/>
      <c r="CA8931" s="62"/>
      <c r="CB8931" s="62"/>
      <c r="CC8931" s="62"/>
      <c r="CD8931" s="62"/>
      <c r="CE8931" s="62"/>
      <c r="CF8931" s="62"/>
      <c r="CL8931" s="56" t="s">
        <v>2061</v>
      </c>
      <c r="CM8931" s="56" t="s">
        <v>216</v>
      </c>
      <c r="CN8931" s="56" t="s">
        <v>216</v>
      </c>
      <c r="CO8931" s="52"/>
      <c r="CP8931" s="52"/>
      <c r="CQ8931" s="52"/>
      <c r="CR8931" s="52"/>
      <c r="CS8931" s="52"/>
      <c r="CT8931" s="52"/>
      <c r="CU8931" s="33"/>
      <c r="CV8931" s="33"/>
    </row>
    <row r="8932" spans="74:100">
      <c r="BV8932" s="62"/>
      <c r="BW8932" s="62"/>
      <c r="BX8932" s="62"/>
      <c r="BY8932" s="62"/>
      <c r="BZ8932" s="62"/>
      <c r="CA8932" s="62"/>
      <c r="CB8932" s="62"/>
      <c r="CC8932" s="62"/>
      <c r="CD8932" s="62"/>
      <c r="CE8932" s="62"/>
      <c r="CF8932" s="62"/>
      <c r="CL8932" s="56" t="s">
        <v>22295</v>
      </c>
      <c r="CM8932" s="56"/>
      <c r="CN8932" s="56"/>
      <c r="CO8932" s="52"/>
      <c r="CP8932" s="52"/>
      <c r="CQ8932" s="52"/>
      <c r="CR8932" s="52"/>
      <c r="CS8932" s="52"/>
      <c r="CT8932" s="52"/>
      <c r="CU8932" s="33"/>
      <c r="CV8932" s="33"/>
    </row>
    <row r="8933" spans="74:100">
      <c r="BV8933" s="62"/>
      <c r="BW8933" s="62"/>
      <c r="BX8933" s="62"/>
      <c r="BY8933" s="62"/>
      <c r="BZ8933" s="62"/>
      <c r="CA8933" s="62"/>
      <c r="CB8933" s="62"/>
      <c r="CC8933" s="62"/>
      <c r="CD8933" s="62"/>
      <c r="CE8933" s="62"/>
      <c r="CF8933" s="62"/>
      <c r="CL8933" s="56" t="s">
        <v>28121</v>
      </c>
      <c r="CM8933" s="56" t="s">
        <v>217</v>
      </c>
      <c r="CN8933" s="56" t="s">
        <v>217</v>
      </c>
      <c r="CO8933" s="52"/>
      <c r="CP8933" s="52"/>
      <c r="CQ8933" s="52"/>
      <c r="CR8933" s="52"/>
      <c r="CS8933" s="52"/>
      <c r="CT8933" s="52"/>
      <c r="CU8933" s="33"/>
      <c r="CV8933" s="33"/>
    </row>
    <row r="8934" spans="74:100">
      <c r="BV8934" s="62"/>
      <c r="BW8934" s="62"/>
      <c r="BX8934" s="62"/>
      <c r="BY8934" s="62"/>
      <c r="BZ8934" s="62"/>
      <c r="CA8934" s="62"/>
      <c r="CB8934" s="62"/>
      <c r="CC8934" s="62"/>
      <c r="CD8934" s="62"/>
      <c r="CE8934" s="62"/>
      <c r="CF8934" s="62"/>
      <c r="CL8934" s="56" t="s">
        <v>28122</v>
      </c>
      <c r="CM8934" s="56"/>
      <c r="CN8934" s="56"/>
      <c r="CO8934" s="52"/>
      <c r="CP8934" s="52"/>
      <c r="CQ8934" s="52"/>
      <c r="CR8934" s="52"/>
      <c r="CS8934" s="52"/>
      <c r="CT8934" s="52"/>
      <c r="CU8934" s="33"/>
      <c r="CV8934" s="33"/>
    </row>
    <row r="8935" spans="74:100">
      <c r="BV8935" s="62"/>
      <c r="BW8935" s="62"/>
      <c r="BX8935" s="62"/>
      <c r="BY8935" s="62"/>
      <c r="BZ8935" s="62"/>
      <c r="CA8935" s="62"/>
      <c r="CB8935" s="62"/>
      <c r="CC8935" s="62"/>
      <c r="CD8935" s="62"/>
      <c r="CE8935" s="62"/>
      <c r="CF8935" s="62"/>
      <c r="CL8935" s="56" t="s">
        <v>5646</v>
      </c>
      <c r="CM8935" s="56" t="s">
        <v>217</v>
      </c>
      <c r="CN8935" s="56" t="s">
        <v>217</v>
      </c>
      <c r="CO8935" s="52"/>
      <c r="CP8935" s="52"/>
      <c r="CQ8935" s="52"/>
      <c r="CR8935" s="52"/>
      <c r="CS8935" s="52"/>
      <c r="CT8935" s="52"/>
      <c r="CU8935" s="33"/>
      <c r="CV8935" s="33"/>
    </row>
    <row r="8936" spans="74:100">
      <c r="BV8936" s="62"/>
      <c r="BW8936" s="62"/>
      <c r="BX8936" s="62"/>
      <c r="BY8936" s="62"/>
      <c r="BZ8936" s="62"/>
      <c r="CA8936" s="62"/>
      <c r="CB8936" s="62"/>
      <c r="CC8936" s="62"/>
      <c r="CD8936" s="62"/>
      <c r="CE8936" s="62"/>
      <c r="CF8936" s="62"/>
      <c r="CL8936" s="56" t="s">
        <v>19407</v>
      </c>
      <c r="CM8936" s="56"/>
      <c r="CN8936" s="56"/>
      <c r="CO8936" s="52"/>
      <c r="CP8936" s="52"/>
      <c r="CQ8936" s="52"/>
      <c r="CR8936" s="52"/>
      <c r="CS8936" s="52"/>
      <c r="CT8936" s="52"/>
      <c r="CU8936" s="33"/>
      <c r="CV8936" s="33"/>
    </row>
    <row r="8937" spans="74:100">
      <c r="BV8937" s="62"/>
      <c r="BW8937" s="62"/>
      <c r="BX8937" s="62"/>
      <c r="BY8937" s="62"/>
      <c r="BZ8937" s="62"/>
      <c r="CA8937" s="62"/>
      <c r="CB8937" s="62"/>
      <c r="CC8937" s="62"/>
      <c r="CD8937" s="62"/>
      <c r="CE8937" s="62"/>
      <c r="CF8937" s="62"/>
      <c r="CL8937" s="56" t="s">
        <v>22296</v>
      </c>
      <c r="CM8937" s="56" t="s">
        <v>216</v>
      </c>
      <c r="CN8937" s="56" t="s">
        <v>216</v>
      </c>
      <c r="CO8937" s="52"/>
      <c r="CP8937" s="52"/>
      <c r="CQ8937" s="52"/>
      <c r="CR8937" s="52"/>
      <c r="CS8937" s="52"/>
      <c r="CT8937" s="52"/>
      <c r="CU8937" s="33"/>
      <c r="CV8937" s="33"/>
    </row>
    <row r="8938" spans="74:100">
      <c r="BV8938" s="62"/>
      <c r="BW8938" s="62"/>
      <c r="BX8938" s="62"/>
      <c r="BY8938" s="62"/>
      <c r="BZ8938" s="62"/>
      <c r="CA8938" s="62"/>
      <c r="CB8938" s="62"/>
      <c r="CC8938" s="62"/>
      <c r="CD8938" s="62"/>
      <c r="CE8938" s="62"/>
      <c r="CF8938" s="62"/>
      <c r="CL8938" s="56" t="s">
        <v>22297</v>
      </c>
      <c r="CM8938" s="56"/>
      <c r="CN8938" s="56"/>
      <c r="CO8938" s="52"/>
      <c r="CP8938" s="52"/>
      <c r="CQ8938" s="52"/>
      <c r="CR8938" s="52"/>
      <c r="CS8938" s="52"/>
      <c r="CT8938" s="52"/>
      <c r="CU8938" s="33"/>
      <c r="CV8938" s="33"/>
    </row>
    <row r="8939" spans="74:100">
      <c r="BV8939" s="62"/>
      <c r="BW8939" s="62"/>
      <c r="BX8939" s="62"/>
      <c r="BY8939" s="62"/>
      <c r="BZ8939" s="62"/>
      <c r="CA8939" s="62"/>
      <c r="CB8939" s="62"/>
      <c r="CC8939" s="62"/>
      <c r="CD8939" s="62"/>
      <c r="CE8939" s="62"/>
      <c r="CF8939" s="62"/>
      <c r="CL8939" s="56" t="s">
        <v>2062</v>
      </c>
      <c r="CM8939" s="56" t="s">
        <v>216</v>
      </c>
      <c r="CN8939" s="56" t="s">
        <v>216</v>
      </c>
      <c r="CO8939" s="52"/>
      <c r="CP8939" s="52"/>
      <c r="CQ8939" s="52"/>
      <c r="CR8939" s="52"/>
      <c r="CS8939" s="52"/>
      <c r="CT8939" s="52"/>
      <c r="CU8939" s="33"/>
      <c r="CV8939" s="33"/>
    </row>
    <row r="8940" spans="74:100">
      <c r="BV8940" s="62"/>
      <c r="BW8940" s="62"/>
      <c r="BX8940" s="62"/>
      <c r="BY8940" s="62"/>
      <c r="BZ8940" s="62"/>
      <c r="CA8940" s="62"/>
      <c r="CB8940" s="62"/>
      <c r="CC8940" s="62"/>
      <c r="CD8940" s="62"/>
      <c r="CE8940" s="62"/>
      <c r="CF8940" s="62"/>
      <c r="CL8940" s="56" t="s">
        <v>22298</v>
      </c>
      <c r="CM8940" s="56"/>
      <c r="CN8940" s="56"/>
      <c r="CO8940" s="52"/>
      <c r="CP8940" s="52"/>
      <c r="CQ8940" s="52"/>
      <c r="CR8940" s="52"/>
      <c r="CS8940" s="52"/>
      <c r="CT8940" s="52"/>
      <c r="CU8940" s="33"/>
      <c r="CV8940" s="33"/>
    </row>
    <row r="8941" spans="74:100">
      <c r="BV8941" s="62"/>
      <c r="BW8941" s="62"/>
      <c r="BX8941" s="62"/>
      <c r="BY8941" s="62"/>
      <c r="BZ8941" s="62"/>
      <c r="CA8941" s="62"/>
      <c r="CB8941" s="62"/>
      <c r="CC8941" s="62"/>
      <c r="CD8941" s="62"/>
      <c r="CE8941" s="62"/>
      <c r="CF8941" s="62"/>
      <c r="CL8941" s="56" t="s">
        <v>25004</v>
      </c>
      <c r="CM8941" s="56" t="s">
        <v>216</v>
      </c>
      <c r="CN8941" s="56" t="s">
        <v>216</v>
      </c>
      <c r="CO8941" s="52"/>
      <c r="CP8941" s="52"/>
      <c r="CQ8941" s="52"/>
      <c r="CR8941" s="52"/>
      <c r="CS8941" s="52"/>
      <c r="CT8941" s="52"/>
      <c r="CU8941" s="33"/>
      <c r="CV8941" s="33"/>
    </row>
    <row r="8942" spans="74:100">
      <c r="BV8942" s="62"/>
      <c r="BW8942" s="62"/>
      <c r="BX8942" s="62"/>
      <c r="BY8942" s="62"/>
      <c r="BZ8942" s="62"/>
      <c r="CA8942" s="62"/>
      <c r="CB8942" s="62"/>
      <c r="CC8942" s="62"/>
      <c r="CD8942" s="62"/>
      <c r="CE8942" s="62"/>
      <c r="CF8942" s="62"/>
      <c r="CL8942" s="56" t="s">
        <v>25005</v>
      </c>
      <c r="CM8942" s="56"/>
      <c r="CN8942" s="56"/>
      <c r="CO8942" s="52"/>
      <c r="CP8942" s="52"/>
      <c r="CQ8942" s="52"/>
      <c r="CR8942" s="52"/>
      <c r="CS8942" s="52"/>
      <c r="CT8942" s="52"/>
      <c r="CU8942" s="33"/>
      <c r="CV8942" s="33"/>
    </row>
    <row r="8943" spans="74:100">
      <c r="BV8943" s="62"/>
      <c r="BW8943" s="62"/>
      <c r="BX8943" s="62"/>
      <c r="BY8943" s="62"/>
      <c r="BZ8943" s="62"/>
      <c r="CA8943" s="62"/>
      <c r="CB8943" s="62"/>
      <c r="CC8943" s="62"/>
      <c r="CD8943" s="62"/>
      <c r="CE8943" s="62"/>
      <c r="CF8943" s="62"/>
      <c r="CL8943" s="56" t="s">
        <v>5647</v>
      </c>
      <c r="CM8943" s="56" t="s">
        <v>217</v>
      </c>
      <c r="CN8943" s="56" t="s">
        <v>217</v>
      </c>
      <c r="CO8943" s="52"/>
      <c r="CP8943" s="52"/>
      <c r="CQ8943" s="52"/>
      <c r="CR8943" s="52"/>
      <c r="CS8943" s="52"/>
      <c r="CT8943" s="52"/>
      <c r="CU8943" s="33"/>
      <c r="CV8943" s="33"/>
    </row>
    <row r="8944" spans="74:100">
      <c r="BV8944" s="62"/>
      <c r="BW8944" s="62"/>
      <c r="BX8944" s="62"/>
      <c r="BY8944" s="62"/>
      <c r="BZ8944" s="62"/>
      <c r="CA8944" s="62"/>
      <c r="CB8944" s="62"/>
      <c r="CC8944" s="62"/>
      <c r="CD8944" s="62"/>
      <c r="CE8944" s="62"/>
      <c r="CF8944" s="62"/>
      <c r="CL8944" s="56" t="s">
        <v>19408</v>
      </c>
      <c r="CM8944" s="56"/>
      <c r="CN8944" s="56"/>
      <c r="CO8944" s="52"/>
      <c r="CP8944" s="52"/>
      <c r="CQ8944" s="52"/>
      <c r="CR8944" s="52"/>
      <c r="CS8944" s="52"/>
      <c r="CT8944" s="52"/>
      <c r="CU8944" s="33"/>
      <c r="CV8944" s="33"/>
    </row>
    <row r="8945" spans="74:100">
      <c r="BV8945" s="62"/>
      <c r="BW8945" s="62"/>
      <c r="BX8945" s="62"/>
      <c r="BY8945" s="62"/>
      <c r="BZ8945" s="62"/>
      <c r="CA8945" s="62"/>
      <c r="CB8945" s="62"/>
      <c r="CC8945" s="62"/>
      <c r="CD8945" s="62"/>
      <c r="CE8945" s="62"/>
      <c r="CF8945" s="62"/>
      <c r="CL8945" s="56" t="s">
        <v>5648</v>
      </c>
      <c r="CM8945" s="56" t="s">
        <v>217</v>
      </c>
      <c r="CN8945" s="56" t="s">
        <v>217</v>
      </c>
      <c r="CO8945" s="52"/>
      <c r="CP8945" s="52"/>
      <c r="CQ8945" s="52"/>
      <c r="CR8945" s="52"/>
      <c r="CS8945" s="52"/>
      <c r="CT8945" s="52"/>
      <c r="CU8945" s="33"/>
      <c r="CV8945" s="33"/>
    </row>
    <row r="8946" spans="74:100">
      <c r="BV8946" s="62"/>
      <c r="BW8946" s="62"/>
      <c r="BX8946" s="62"/>
      <c r="BY8946" s="62"/>
      <c r="BZ8946" s="62"/>
      <c r="CA8946" s="62"/>
      <c r="CB8946" s="62"/>
      <c r="CC8946" s="62"/>
      <c r="CD8946" s="62"/>
      <c r="CE8946" s="62"/>
      <c r="CF8946" s="62"/>
      <c r="CL8946" s="56" t="s">
        <v>19409</v>
      </c>
      <c r="CM8946" s="56"/>
      <c r="CN8946" s="56"/>
      <c r="CO8946" s="52"/>
      <c r="CP8946" s="52"/>
      <c r="CQ8946" s="52"/>
      <c r="CR8946" s="52"/>
      <c r="CS8946" s="52"/>
      <c r="CT8946" s="52"/>
      <c r="CU8946" s="33"/>
      <c r="CV8946" s="33"/>
    </row>
    <row r="8947" spans="74:100">
      <c r="BV8947" s="62"/>
      <c r="BW8947" s="62"/>
      <c r="BX8947" s="62"/>
      <c r="BY8947" s="62"/>
      <c r="BZ8947" s="62"/>
      <c r="CA8947" s="62"/>
      <c r="CB8947" s="62"/>
      <c r="CC8947" s="62"/>
      <c r="CD8947" s="62"/>
      <c r="CE8947" s="62"/>
      <c r="CF8947" s="62"/>
      <c r="CL8947" s="56" t="s">
        <v>5649</v>
      </c>
      <c r="CM8947" s="56" t="s">
        <v>217</v>
      </c>
      <c r="CN8947" s="56" t="s">
        <v>217</v>
      </c>
      <c r="CO8947" s="52"/>
      <c r="CP8947" s="52"/>
      <c r="CQ8947" s="52"/>
      <c r="CR8947" s="52"/>
      <c r="CS8947" s="52"/>
      <c r="CT8947" s="52"/>
      <c r="CU8947" s="33"/>
      <c r="CV8947" s="33"/>
    </row>
    <row r="8948" spans="74:100">
      <c r="BV8948" s="62"/>
      <c r="BW8948" s="62"/>
      <c r="BX8948" s="62"/>
      <c r="BY8948" s="62"/>
      <c r="BZ8948" s="62"/>
      <c r="CA8948" s="62"/>
      <c r="CB8948" s="62"/>
      <c r="CC8948" s="62"/>
      <c r="CD8948" s="62"/>
      <c r="CE8948" s="62"/>
      <c r="CF8948" s="62"/>
      <c r="CL8948" s="56" t="s">
        <v>19410</v>
      </c>
      <c r="CM8948" s="56"/>
      <c r="CN8948" s="56"/>
      <c r="CO8948" s="52"/>
      <c r="CP8948" s="52"/>
      <c r="CQ8948" s="52"/>
      <c r="CR8948" s="52"/>
      <c r="CS8948" s="52"/>
      <c r="CT8948" s="52"/>
      <c r="CU8948" s="33"/>
      <c r="CV8948" s="33"/>
    </row>
    <row r="8949" spans="74:100">
      <c r="BV8949" s="62"/>
      <c r="BW8949" s="62"/>
      <c r="BX8949" s="62"/>
      <c r="BY8949" s="62"/>
      <c r="BZ8949" s="62"/>
      <c r="CA8949" s="62"/>
      <c r="CB8949" s="62"/>
      <c r="CC8949" s="62"/>
      <c r="CD8949" s="62"/>
      <c r="CE8949" s="62"/>
      <c r="CF8949" s="62"/>
      <c r="CL8949" s="56" t="s">
        <v>28123</v>
      </c>
      <c r="CM8949" s="56" t="s">
        <v>217</v>
      </c>
      <c r="CN8949" s="56" t="s">
        <v>217</v>
      </c>
      <c r="CO8949" s="52"/>
      <c r="CP8949" s="52"/>
      <c r="CQ8949" s="52"/>
      <c r="CR8949" s="52"/>
      <c r="CS8949" s="52"/>
      <c r="CT8949" s="52"/>
      <c r="CU8949" s="33"/>
      <c r="CV8949" s="33"/>
    </row>
    <row r="8950" spans="74:100">
      <c r="BV8950" s="62"/>
      <c r="BW8950" s="62"/>
      <c r="BX8950" s="62"/>
      <c r="BY8950" s="62"/>
      <c r="BZ8950" s="62"/>
      <c r="CA8950" s="62"/>
      <c r="CB8950" s="62"/>
      <c r="CC8950" s="62"/>
      <c r="CD8950" s="62"/>
      <c r="CE8950" s="62"/>
      <c r="CF8950" s="62"/>
      <c r="CL8950" s="56" t="s">
        <v>28124</v>
      </c>
      <c r="CM8950" s="56"/>
      <c r="CN8950" s="56"/>
      <c r="CO8950" s="52"/>
      <c r="CP8950" s="52"/>
      <c r="CQ8950" s="52"/>
      <c r="CR8950" s="52"/>
      <c r="CS8950" s="52"/>
      <c r="CT8950" s="52"/>
      <c r="CU8950" s="33"/>
      <c r="CV8950" s="33"/>
    </row>
    <row r="8951" spans="74:100">
      <c r="BV8951" s="62"/>
      <c r="BW8951" s="62"/>
      <c r="BX8951" s="62"/>
      <c r="BY8951" s="62"/>
      <c r="BZ8951" s="62"/>
      <c r="CA8951" s="62"/>
      <c r="CB8951" s="62"/>
      <c r="CC8951" s="62"/>
      <c r="CD8951" s="62"/>
      <c r="CE8951" s="62"/>
      <c r="CF8951" s="62"/>
      <c r="CL8951" s="56" t="s">
        <v>2063</v>
      </c>
      <c r="CM8951" s="56" t="s">
        <v>216</v>
      </c>
      <c r="CN8951" s="56" t="s">
        <v>216</v>
      </c>
      <c r="CO8951" s="52"/>
      <c r="CP8951" s="52"/>
      <c r="CQ8951" s="52"/>
      <c r="CR8951" s="52"/>
      <c r="CS8951" s="52"/>
      <c r="CT8951" s="52"/>
      <c r="CU8951" s="33"/>
      <c r="CV8951" s="33"/>
    </row>
    <row r="8952" spans="74:100">
      <c r="BV8952" s="62"/>
      <c r="BW8952" s="62"/>
      <c r="BX8952" s="62"/>
      <c r="BY8952" s="62"/>
      <c r="BZ8952" s="62"/>
      <c r="CA8952" s="62"/>
      <c r="CB8952" s="62"/>
      <c r="CC8952" s="62"/>
      <c r="CD8952" s="62"/>
      <c r="CE8952" s="62"/>
      <c r="CF8952" s="62"/>
      <c r="CL8952" s="56" t="s">
        <v>22299</v>
      </c>
      <c r="CM8952" s="56"/>
      <c r="CN8952" s="56"/>
      <c r="CO8952" s="52"/>
      <c r="CP8952" s="52"/>
      <c r="CQ8952" s="52"/>
      <c r="CR8952" s="52"/>
      <c r="CS8952" s="52"/>
      <c r="CT8952" s="52"/>
      <c r="CU8952" s="33"/>
      <c r="CV8952" s="33"/>
    </row>
    <row r="8953" spans="74:100">
      <c r="BV8953" s="62"/>
      <c r="BW8953" s="62"/>
      <c r="BX8953" s="62"/>
      <c r="BY8953" s="62"/>
      <c r="BZ8953" s="62"/>
      <c r="CA8953" s="62"/>
      <c r="CB8953" s="62"/>
      <c r="CC8953" s="62"/>
      <c r="CD8953" s="62"/>
      <c r="CE8953" s="62"/>
      <c r="CF8953" s="62"/>
      <c r="CL8953" s="56" t="s">
        <v>28125</v>
      </c>
      <c r="CM8953" s="56" t="s">
        <v>217</v>
      </c>
      <c r="CN8953" s="56" t="s">
        <v>217</v>
      </c>
      <c r="CO8953" s="52"/>
      <c r="CP8953" s="52"/>
      <c r="CQ8953" s="52"/>
      <c r="CR8953" s="52"/>
      <c r="CS8953" s="52"/>
      <c r="CT8953" s="52"/>
      <c r="CU8953" s="33"/>
      <c r="CV8953" s="33"/>
    </row>
    <row r="8954" spans="74:100">
      <c r="BV8954" s="62"/>
      <c r="BW8954" s="62"/>
      <c r="BX8954" s="62"/>
      <c r="BY8954" s="62"/>
      <c r="BZ8954" s="62"/>
      <c r="CA8954" s="62"/>
      <c r="CB8954" s="62"/>
      <c r="CC8954" s="62"/>
      <c r="CD8954" s="62"/>
      <c r="CE8954" s="62"/>
      <c r="CF8954" s="62"/>
      <c r="CL8954" s="56" t="s">
        <v>28126</v>
      </c>
      <c r="CM8954" s="56"/>
      <c r="CN8954" s="56"/>
      <c r="CO8954" s="52"/>
      <c r="CP8954" s="52"/>
      <c r="CQ8954" s="52"/>
      <c r="CR8954" s="52"/>
      <c r="CS8954" s="52"/>
      <c r="CT8954" s="52"/>
      <c r="CU8954" s="33"/>
      <c r="CV8954" s="33"/>
    </row>
    <row r="8955" spans="74:100">
      <c r="BV8955" s="62"/>
      <c r="BW8955" s="62"/>
      <c r="BX8955" s="62"/>
      <c r="BY8955" s="62"/>
      <c r="BZ8955" s="62"/>
      <c r="CA8955" s="62"/>
      <c r="CB8955" s="62"/>
      <c r="CC8955" s="62"/>
      <c r="CD8955" s="62"/>
      <c r="CE8955" s="62"/>
      <c r="CF8955" s="62"/>
      <c r="CL8955" s="56" t="s">
        <v>28127</v>
      </c>
      <c r="CM8955" s="56" t="s">
        <v>217</v>
      </c>
      <c r="CN8955" s="56" t="s">
        <v>217</v>
      </c>
      <c r="CO8955" s="52"/>
      <c r="CP8955" s="52"/>
      <c r="CQ8955" s="52"/>
      <c r="CR8955" s="52"/>
      <c r="CS8955" s="52"/>
      <c r="CT8955" s="52"/>
      <c r="CU8955" s="33"/>
      <c r="CV8955" s="33"/>
    </row>
    <row r="8956" spans="74:100">
      <c r="BV8956" s="62"/>
      <c r="BW8956" s="62"/>
      <c r="BX8956" s="62"/>
      <c r="BY8956" s="62"/>
      <c r="BZ8956" s="62"/>
      <c r="CA8956" s="62"/>
      <c r="CB8956" s="62"/>
      <c r="CC8956" s="62"/>
      <c r="CD8956" s="62"/>
      <c r="CE8956" s="62"/>
      <c r="CF8956" s="62"/>
      <c r="CL8956" s="56" t="s">
        <v>28128</v>
      </c>
      <c r="CM8956" s="56"/>
      <c r="CN8956" s="56"/>
      <c r="CO8956" s="52"/>
      <c r="CP8956" s="52"/>
      <c r="CQ8956" s="52"/>
      <c r="CR8956" s="52"/>
      <c r="CS8956" s="52"/>
      <c r="CT8956" s="52"/>
      <c r="CU8956" s="33"/>
      <c r="CV8956" s="33"/>
    </row>
    <row r="8957" spans="74:100">
      <c r="BV8957" s="62"/>
      <c r="BW8957" s="62"/>
      <c r="BX8957" s="62"/>
      <c r="BY8957" s="62"/>
      <c r="BZ8957" s="62"/>
      <c r="CA8957" s="62"/>
      <c r="CB8957" s="62"/>
      <c r="CC8957" s="62"/>
      <c r="CD8957" s="62"/>
      <c r="CE8957" s="62"/>
      <c r="CF8957" s="62"/>
      <c r="CL8957" s="56" t="s">
        <v>28129</v>
      </c>
      <c r="CM8957" s="56" t="s">
        <v>217</v>
      </c>
      <c r="CN8957" s="56" t="s">
        <v>217</v>
      </c>
      <c r="CO8957" s="52"/>
      <c r="CP8957" s="52"/>
      <c r="CQ8957" s="52"/>
      <c r="CR8957" s="52"/>
      <c r="CS8957" s="52"/>
      <c r="CT8957" s="52"/>
      <c r="CU8957" s="33"/>
      <c r="CV8957" s="33"/>
    </row>
    <row r="8958" spans="74:100">
      <c r="BV8958" s="62"/>
      <c r="BW8958" s="62"/>
      <c r="BX8958" s="62"/>
      <c r="BY8958" s="62"/>
      <c r="BZ8958" s="62"/>
      <c r="CA8958" s="62"/>
      <c r="CB8958" s="62"/>
      <c r="CC8958" s="62"/>
      <c r="CD8958" s="62"/>
      <c r="CE8958" s="62"/>
      <c r="CF8958" s="62"/>
      <c r="CL8958" s="56" t="s">
        <v>28130</v>
      </c>
      <c r="CM8958" s="56"/>
      <c r="CN8958" s="56"/>
      <c r="CO8958" s="52"/>
      <c r="CP8958" s="52"/>
      <c r="CQ8958" s="52"/>
      <c r="CR8958" s="52"/>
      <c r="CS8958" s="52"/>
      <c r="CT8958" s="52"/>
      <c r="CU8958" s="33"/>
      <c r="CV8958" s="33"/>
    </row>
    <row r="8959" spans="74:100">
      <c r="BV8959" s="62"/>
      <c r="BW8959" s="62"/>
      <c r="BX8959" s="62"/>
      <c r="BY8959" s="62"/>
      <c r="BZ8959" s="62"/>
      <c r="CA8959" s="62"/>
      <c r="CB8959" s="62"/>
      <c r="CC8959" s="62"/>
      <c r="CD8959" s="62"/>
      <c r="CE8959" s="62"/>
      <c r="CF8959" s="62"/>
      <c r="CL8959" s="56" t="s">
        <v>5650</v>
      </c>
      <c r="CM8959" s="56" t="s">
        <v>217</v>
      </c>
      <c r="CN8959" s="56" t="s">
        <v>217</v>
      </c>
      <c r="CO8959" s="52"/>
      <c r="CP8959" s="52"/>
      <c r="CQ8959" s="52"/>
      <c r="CR8959" s="52"/>
      <c r="CS8959" s="52"/>
      <c r="CT8959" s="52"/>
      <c r="CU8959" s="33"/>
      <c r="CV8959" s="33"/>
    </row>
    <row r="8960" spans="74:100">
      <c r="BV8960" s="62"/>
      <c r="BW8960" s="62"/>
      <c r="BX8960" s="62"/>
      <c r="BY8960" s="62"/>
      <c r="BZ8960" s="62"/>
      <c r="CA8960" s="62"/>
      <c r="CB8960" s="62"/>
      <c r="CC8960" s="62"/>
      <c r="CD8960" s="62"/>
      <c r="CE8960" s="62"/>
      <c r="CF8960" s="62"/>
      <c r="CL8960" s="56" t="s">
        <v>19411</v>
      </c>
      <c r="CM8960" s="56"/>
      <c r="CN8960" s="56"/>
      <c r="CO8960" s="52"/>
      <c r="CP8960" s="52"/>
      <c r="CQ8960" s="52"/>
      <c r="CR8960" s="52"/>
      <c r="CS8960" s="52"/>
      <c r="CT8960" s="52"/>
      <c r="CU8960" s="33"/>
      <c r="CV8960" s="33"/>
    </row>
    <row r="8961" spans="74:100">
      <c r="BV8961" s="62"/>
      <c r="BW8961" s="62"/>
      <c r="BX8961" s="62"/>
      <c r="BY8961" s="62"/>
      <c r="BZ8961" s="62"/>
      <c r="CA8961" s="62"/>
      <c r="CB8961" s="62"/>
      <c r="CC8961" s="62"/>
      <c r="CD8961" s="62"/>
      <c r="CE8961" s="62"/>
      <c r="CF8961" s="62"/>
      <c r="CL8961" s="56" t="s">
        <v>5651</v>
      </c>
      <c r="CM8961" s="56" t="s">
        <v>217</v>
      </c>
      <c r="CN8961" s="56" t="s">
        <v>217</v>
      </c>
      <c r="CO8961" s="52"/>
      <c r="CP8961" s="52"/>
      <c r="CQ8961" s="52"/>
      <c r="CR8961" s="52"/>
      <c r="CS8961" s="52"/>
      <c r="CT8961" s="52"/>
      <c r="CU8961" s="33"/>
      <c r="CV8961" s="33"/>
    </row>
    <row r="8962" spans="74:100">
      <c r="BV8962" s="62"/>
      <c r="BW8962" s="62"/>
      <c r="BX8962" s="62"/>
      <c r="BY8962" s="62"/>
      <c r="BZ8962" s="62"/>
      <c r="CA8962" s="62"/>
      <c r="CB8962" s="62"/>
      <c r="CC8962" s="62"/>
      <c r="CD8962" s="62"/>
      <c r="CE8962" s="62"/>
      <c r="CF8962" s="62"/>
      <c r="CL8962" s="56" t="s">
        <v>19412</v>
      </c>
      <c r="CM8962" s="56"/>
      <c r="CN8962" s="56"/>
      <c r="CO8962" s="52"/>
      <c r="CP8962" s="52"/>
      <c r="CQ8962" s="52"/>
      <c r="CR8962" s="52"/>
      <c r="CS8962" s="52"/>
      <c r="CT8962" s="52"/>
      <c r="CU8962" s="33"/>
      <c r="CV8962" s="33"/>
    </row>
    <row r="8963" spans="74:100">
      <c r="BV8963" s="62"/>
      <c r="BW8963" s="62"/>
      <c r="BX8963" s="62"/>
      <c r="BY8963" s="62"/>
      <c r="BZ8963" s="62"/>
      <c r="CA8963" s="62"/>
      <c r="CB8963" s="62"/>
      <c r="CC8963" s="62"/>
      <c r="CD8963" s="62"/>
      <c r="CE8963" s="62"/>
      <c r="CF8963" s="62"/>
      <c r="CL8963" s="56" t="s">
        <v>5652</v>
      </c>
      <c r="CM8963" s="56" t="s">
        <v>217</v>
      </c>
      <c r="CN8963" s="56" t="s">
        <v>217</v>
      </c>
      <c r="CO8963" s="52"/>
      <c r="CP8963" s="52"/>
      <c r="CQ8963" s="52"/>
      <c r="CR8963" s="52"/>
      <c r="CS8963" s="52"/>
      <c r="CT8963" s="52"/>
      <c r="CU8963" s="33"/>
      <c r="CV8963" s="33"/>
    </row>
    <row r="8964" spans="74:100">
      <c r="BV8964" s="62"/>
      <c r="BW8964" s="62"/>
      <c r="BX8964" s="62"/>
      <c r="BY8964" s="62"/>
      <c r="BZ8964" s="62"/>
      <c r="CA8964" s="62"/>
      <c r="CB8964" s="62"/>
      <c r="CC8964" s="62"/>
      <c r="CD8964" s="62"/>
      <c r="CE8964" s="62"/>
      <c r="CF8964" s="62"/>
      <c r="CL8964" s="56" t="s">
        <v>19413</v>
      </c>
      <c r="CM8964" s="56"/>
      <c r="CN8964" s="56"/>
      <c r="CO8964" s="52"/>
      <c r="CP8964" s="52"/>
      <c r="CQ8964" s="52"/>
      <c r="CR8964" s="52"/>
      <c r="CS8964" s="52"/>
      <c r="CT8964" s="52"/>
      <c r="CU8964" s="33"/>
      <c r="CV8964" s="33"/>
    </row>
    <row r="8965" spans="74:100">
      <c r="BV8965" s="62"/>
      <c r="BW8965" s="62"/>
      <c r="BX8965" s="62"/>
      <c r="BY8965" s="62"/>
      <c r="BZ8965" s="62"/>
      <c r="CA8965" s="62"/>
      <c r="CB8965" s="62"/>
      <c r="CC8965" s="62"/>
      <c r="CD8965" s="62"/>
      <c r="CE8965" s="62"/>
      <c r="CF8965" s="62"/>
      <c r="CL8965" s="56" t="s">
        <v>2064</v>
      </c>
      <c r="CM8965" s="56" t="s">
        <v>216</v>
      </c>
      <c r="CN8965" s="56" t="s">
        <v>216</v>
      </c>
      <c r="CO8965" s="52"/>
      <c r="CP8965" s="52"/>
      <c r="CQ8965" s="52"/>
      <c r="CR8965" s="52"/>
      <c r="CS8965" s="52"/>
      <c r="CT8965" s="52"/>
      <c r="CU8965" s="33"/>
      <c r="CV8965" s="33"/>
    </row>
    <row r="8966" spans="74:100">
      <c r="BV8966" s="62"/>
      <c r="BW8966" s="62"/>
      <c r="BX8966" s="62"/>
      <c r="BY8966" s="62"/>
      <c r="BZ8966" s="62"/>
      <c r="CA8966" s="62"/>
      <c r="CB8966" s="62"/>
      <c r="CC8966" s="62"/>
      <c r="CD8966" s="62"/>
      <c r="CE8966" s="62"/>
      <c r="CF8966" s="62"/>
      <c r="CL8966" s="56" t="s">
        <v>22300</v>
      </c>
      <c r="CM8966" s="56"/>
      <c r="CN8966" s="56"/>
      <c r="CO8966" s="52"/>
      <c r="CP8966" s="52"/>
      <c r="CQ8966" s="52"/>
      <c r="CR8966" s="52"/>
      <c r="CS8966" s="52"/>
      <c r="CT8966" s="52"/>
      <c r="CU8966" s="33"/>
      <c r="CV8966" s="33"/>
    </row>
    <row r="8967" spans="74:100">
      <c r="BV8967" s="62"/>
      <c r="BW8967" s="62"/>
      <c r="BX8967" s="62"/>
      <c r="BY8967" s="62"/>
      <c r="BZ8967" s="62"/>
      <c r="CA8967" s="62"/>
      <c r="CB8967" s="62"/>
      <c r="CC8967" s="62"/>
      <c r="CD8967" s="62"/>
      <c r="CE8967" s="62"/>
      <c r="CF8967" s="62"/>
      <c r="CL8967" s="56" t="s">
        <v>2065</v>
      </c>
      <c r="CM8967" s="56" t="s">
        <v>215</v>
      </c>
      <c r="CN8967" s="56" t="s">
        <v>215</v>
      </c>
      <c r="CO8967" s="52"/>
      <c r="CP8967" s="52"/>
      <c r="CQ8967" s="52"/>
      <c r="CR8967" s="52"/>
      <c r="CS8967" s="52"/>
      <c r="CT8967" s="52"/>
      <c r="CU8967" s="33"/>
      <c r="CV8967" s="33"/>
    </row>
    <row r="8968" spans="74:100">
      <c r="BV8968" s="62"/>
      <c r="BW8968" s="62"/>
      <c r="BX8968" s="62"/>
      <c r="BY8968" s="62"/>
      <c r="BZ8968" s="62"/>
      <c r="CA8968" s="62"/>
      <c r="CB8968" s="62"/>
      <c r="CC8968" s="62"/>
      <c r="CD8968" s="62"/>
      <c r="CE8968" s="62"/>
      <c r="CF8968" s="62"/>
      <c r="CL8968" s="56" t="s">
        <v>22301</v>
      </c>
      <c r="CM8968" s="56"/>
      <c r="CN8968" s="56"/>
      <c r="CO8968" s="52"/>
      <c r="CP8968" s="52"/>
      <c r="CQ8968" s="52"/>
      <c r="CR8968" s="52"/>
      <c r="CS8968" s="52"/>
      <c r="CT8968" s="52"/>
      <c r="CU8968" s="33"/>
      <c r="CV8968" s="33"/>
    </row>
    <row r="8969" spans="74:100">
      <c r="BV8969" s="62"/>
      <c r="BW8969" s="62"/>
      <c r="BX8969" s="62"/>
      <c r="BY8969" s="62"/>
      <c r="BZ8969" s="62"/>
      <c r="CA8969" s="62"/>
      <c r="CB8969" s="62"/>
      <c r="CC8969" s="62"/>
      <c r="CD8969" s="62"/>
      <c r="CE8969" s="62"/>
      <c r="CF8969" s="62"/>
      <c r="CL8969" s="56" t="s">
        <v>2066</v>
      </c>
      <c r="CM8969" s="56" t="s">
        <v>215</v>
      </c>
      <c r="CN8969" s="56" t="s">
        <v>215</v>
      </c>
      <c r="CO8969" s="52"/>
      <c r="CP8969" s="52"/>
      <c r="CQ8969" s="52"/>
      <c r="CR8969" s="52"/>
      <c r="CS8969" s="52"/>
      <c r="CT8969" s="52"/>
      <c r="CU8969" s="33"/>
      <c r="CV8969" s="33"/>
    </row>
    <row r="8970" spans="74:100">
      <c r="BV8970" s="62"/>
      <c r="BW8970" s="62"/>
      <c r="BX8970" s="62"/>
      <c r="BY8970" s="62"/>
      <c r="BZ8970" s="62"/>
      <c r="CA8970" s="62"/>
      <c r="CB8970" s="62"/>
      <c r="CC8970" s="62"/>
      <c r="CD8970" s="62"/>
      <c r="CE8970" s="62"/>
      <c r="CF8970" s="62"/>
      <c r="CL8970" s="56" t="s">
        <v>22302</v>
      </c>
      <c r="CM8970" s="56"/>
      <c r="CN8970" s="56"/>
      <c r="CO8970" s="52"/>
      <c r="CP8970" s="52"/>
      <c r="CQ8970" s="52"/>
      <c r="CR8970" s="52"/>
      <c r="CS8970" s="52"/>
      <c r="CT8970" s="52"/>
      <c r="CU8970" s="33"/>
      <c r="CV8970" s="33"/>
    </row>
    <row r="8971" spans="74:100">
      <c r="BV8971" s="62"/>
      <c r="BW8971" s="62"/>
      <c r="BX8971" s="62"/>
      <c r="BY8971" s="62"/>
      <c r="BZ8971" s="62"/>
      <c r="CA8971" s="62"/>
      <c r="CB8971" s="62"/>
      <c r="CC8971" s="62"/>
      <c r="CD8971" s="62"/>
      <c r="CE8971" s="62"/>
      <c r="CF8971" s="62"/>
      <c r="CL8971" s="56" t="s">
        <v>2067</v>
      </c>
      <c r="CM8971" s="56" t="s">
        <v>216</v>
      </c>
      <c r="CN8971" s="56" t="s">
        <v>216</v>
      </c>
      <c r="CO8971" s="52"/>
      <c r="CP8971" s="52"/>
      <c r="CQ8971" s="52"/>
      <c r="CR8971" s="52"/>
      <c r="CS8971" s="52"/>
      <c r="CT8971" s="52"/>
      <c r="CU8971" s="33"/>
      <c r="CV8971" s="33"/>
    </row>
    <row r="8972" spans="74:100">
      <c r="BV8972" s="62"/>
      <c r="BW8972" s="62"/>
      <c r="BX8972" s="62"/>
      <c r="BY8972" s="62"/>
      <c r="BZ8972" s="62"/>
      <c r="CA8972" s="62"/>
      <c r="CB8972" s="62"/>
      <c r="CC8972" s="62"/>
      <c r="CD8972" s="62"/>
      <c r="CE8972" s="62"/>
      <c r="CF8972" s="62"/>
      <c r="CL8972" s="56" t="s">
        <v>22303</v>
      </c>
      <c r="CM8972" s="56"/>
      <c r="CN8972" s="56"/>
      <c r="CO8972" s="52"/>
      <c r="CP8972" s="52"/>
      <c r="CQ8972" s="52"/>
      <c r="CR8972" s="52"/>
      <c r="CS8972" s="52"/>
      <c r="CT8972" s="52"/>
      <c r="CU8972" s="33"/>
      <c r="CV8972" s="33"/>
    </row>
    <row r="8973" spans="74:100">
      <c r="BV8973" s="62"/>
      <c r="BW8973" s="62"/>
      <c r="BX8973" s="62"/>
      <c r="BY8973" s="62"/>
      <c r="BZ8973" s="62"/>
      <c r="CA8973" s="62"/>
      <c r="CB8973" s="62"/>
      <c r="CC8973" s="62"/>
      <c r="CD8973" s="62"/>
      <c r="CE8973" s="62"/>
      <c r="CF8973" s="62"/>
      <c r="CL8973" s="56" t="s">
        <v>5653</v>
      </c>
      <c r="CM8973" s="56" t="s">
        <v>217</v>
      </c>
      <c r="CN8973" s="56" t="s">
        <v>217</v>
      </c>
      <c r="CO8973" s="52"/>
      <c r="CP8973" s="52"/>
      <c r="CQ8973" s="52"/>
      <c r="CR8973" s="52"/>
      <c r="CS8973" s="52"/>
      <c r="CT8973" s="52"/>
      <c r="CU8973" s="33"/>
      <c r="CV8973" s="33"/>
    </row>
    <row r="8974" spans="74:100">
      <c r="BV8974" s="62"/>
      <c r="BW8974" s="62"/>
      <c r="BX8974" s="62"/>
      <c r="BY8974" s="62"/>
      <c r="BZ8974" s="62"/>
      <c r="CA8974" s="62"/>
      <c r="CB8974" s="62"/>
      <c r="CC8974" s="62"/>
      <c r="CD8974" s="62"/>
      <c r="CE8974" s="62"/>
      <c r="CF8974" s="62"/>
      <c r="CL8974" s="56" t="s">
        <v>19414</v>
      </c>
      <c r="CM8974" s="56"/>
      <c r="CN8974" s="56"/>
      <c r="CO8974" s="52"/>
      <c r="CP8974" s="52"/>
      <c r="CQ8974" s="52"/>
      <c r="CR8974" s="52"/>
      <c r="CS8974" s="52"/>
      <c r="CT8974" s="52"/>
      <c r="CU8974" s="33"/>
      <c r="CV8974" s="33"/>
    </row>
    <row r="8975" spans="74:100">
      <c r="BV8975" s="62"/>
      <c r="BW8975" s="62"/>
      <c r="BX8975" s="62"/>
      <c r="BY8975" s="62"/>
      <c r="BZ8975" s="62"/>
      <c r="CA8975" s="62"/>
      <c r="CB8975" s="62"/>
      <c r="CC8975" s="62"/>
      <c r="CD8975" s="62"/>
      <c r="CE8975" s="62"/>
      <c r="CF8975" s="62"/>
      <c r="CL8975" s="56" t="s">
        <v>5654</v>
      </c>
      <c r="CM8975" s="56" t="s">
        <v>217</v>
      </c>
      <c r="CN8975" s="56" t="s">
        <v>217</v>
      </c>
      <c r="CO8975" s="52"/>
      <c r="CP8975" s="52"/>
      <c r="CQ8975" s="52"/>
      <c r="CR8975" s="52"/>
      <c r="CS8975" s="52"/>
      <c r="CT8975" s="52"/>
      <c r="CU8975" s="33"/>
      <c r="CV8975" s="33"/>
    </row>
    <row r="8976" spans="74:100">
      <c r="BV8976" s="62"/>
      <c r="BW8976" s="62"/>
      <c r="BX8976" s="62"/>
      <c r="BY8976" s="62"/>
      <c r="BZ8976" s="62"/>
      <c r="CA8976" s="62"/>
      <c r="CB8976" s="62"/>
      <c r="CC8976" s="62"/>
      <c r="CD8976" s="62"/>
      <c r="CE8976" s="62"/>
      <c r="CF8976" s="62"/>
      <c r="CL8976" s="56" t="s">
        <v>19415</v>
      </c>
      <c r="CM8976" s="56"/>
      <c r="CN8976" s="56"/>
      <c r="CO8976" s="52"/>
      <c r="CP8976" s="52"/>
      <c r="CQ8976" s="52"/>
      <c r="CR8976" s="52"/>
      <c r="CS8976" s="52"/>
      <c r="CT8976" s="52"/>
      <c r="CU8976" s="33"/>
      <c r="CV8976" s="33"/>
    </row>
    <row r="8977" spans="74:100">
      <c r="BV8977" s="62"/>
      <c r="BW8977" s="62"/>
      <c r="BX8977" s="62"/>
      <c r="BY8977" s="62"/>
      <c r="BZ8977" s="62"/>
      <c r="CA8977" s="62"/>
      <c r="CB8977" s="62"/>
      <c r="CC8977" s="62"/>
      <c r="CD8977" s="62"/>
      <c r="CE8977" s="62"/>
      <c r="CF8977" s="62"/>
      <c r="CL8977" s="56" t="s">
        <v>2068</v>
      </c>
      <c r="CM8977" s="56" t="s">
        <v>215</v>
      </c>
      <c r="CN8977" s="56" t="s">
        <v>215</v>
      </c>
      <c r="CO8977" s="52"/>
      <c r="CP8977" s="52"/>
      <c r="CQ8977" s="52"/>
      <c r="CR8977" s="52"/>
      <c r="CS8977" s="52"/>
      <c r="CT8977" s="52"/>
      <c r="CU8977" s="33"/>
      <c r="CV8977" s="33"/>
    </row>
    <row r="8978" spans="74:100">
      <c r="BV8978" s="62"/>
      <c r="BW8978" s="62"/>
      <c r="BX8978" s="62"/>
      <c r="BY8978" s="62"/>
      <c r="BZ8978" s="62"/>
      <c r="CA8978" s="62"/>
      <c r="CB8978" s="62"/>
      <c r="CC8978" s="62"/>
      <c r="CD8978" s="62"/>
      <c r="CE8978" s="62"/>
      <c r="CF8978" s="62"/>
      <c r="CL8978" s="56" t="s">
        <v>22304</v>
      </c>
      <c r="CM8978" s="56"/>
      <c r="CN8978" s="56"/>
      <c r="CO8978" s="52"/>
      <c r="CP8978" s="52"/>
      <c r="CQ8978" s="52"/>
      <c r="CR8978" s="52"/>
      <c r="CS8978" s="52"/>
      <c r="CT8978" s="52"/>
      <c r="CU8978" s="33"/>
      <c r="CV8978" s="33"/>
    </row>
    <row r="8979" spans="74:100">
      <c r="BV8979" s="62"/>
      <c r="BW8979" s="62"/>
      <c r="BX8979" s="62"/>
      <c r="BY8979" s="62"/>
      <c r="BZ8979" s="62"/>
      <c r="CA8979" s="62"/>
      <c r="CB8979" s="62"/>
      <c r="CC8979" s="62"/>
      <c r="CD8979" s="62"/>
      <c r="CE8979" s="62"/>
      <c r="CF8979" s="62"/>
      <c r="CL8979" s="56" t="s">
        <v>5655</v>
      </c>
      <c r="CM8979" s="56" t="s">
        <v>3118</v>
      </c>
      <c r="CN8979" s="56" t="s">
        <v>3118</v>
      </c>
      <c r="CO8979" s="52"/>
      <c r="CP8979" s="52"/>
      <c r="CQ8979" s="52"/>
      <c r="CR8979" s="52"/>
      <c r="CS8979" s="52"/>
      <c r="CT8979" s="52"/>
      <c r="CU8979" s="33"/>
      <c r="CV8979" s="33"/>
    </row>
    <row r="8980" spans="74:100">
      <c r="BV8980" s="62"/>
      <c r="BW8980" s="62"/>
      <c r="BX8980" s="62"/>
      <c r="BY8980" s="62"/>
      <c r="BZ8980" s="62"/>
      <c r="CA8980" s="62"/>
      <c r="CB8980" s="62"/>
      <c r="CC8980" s="62"/>
      <c r="CD8980" s="62"/>
      <c r="CE8980" s="62"/>
      <c r="CF8980" s="62"/>
      <c r="CL8980" s="56" t="s">
        <v>19416</v>
      </c>
      <c r="CM8980" s="56"/>
      <c r="CN8980" s="56"/>
      <c r="CO8980" s="52"/>
      <c r="CP8980" s="52"/>
      <c r="CQ8980" s="52"/>
      <c r="CR8980" s="52"/>
      <c r="CS8980" s="52"/>
      <c r="CT8980" s="52"/>
      <c r="CU8980" s="33"/>
      <c r="CV8980" s="33"/>
    </row>
    <row r="8981" spans="74:100">
      <c r="BV8981" s="62"/>
      <c r="BW8981" s="62"/>
      <c r="BX8981" s="62"/>
      <c r="BY8981" s="62"/>
      <c r="BZ8981" s="62"/>
      <c r="CA8981" s="62"/>
      <c r="CB8981" s="62"/>
      <c r="CC8981" s="62"/>
      <c r="CD8981" s="62"/>
      <c r="CE8981" s="62"/>
      <c r="CF8981" s="62"/>
      <c r="CL8981" s="56" t="s">
        <v>2069</v>
      </c>
      <c r="CM8981" s="56" t="s">
        <v>214</v>
      </c>
      <c r="CN8981" s="56" t="s">
        <v>214</v>
      </c>
      <c r="CO8981" s="52"/>
      <c r="CP8981" s="52"/>
      <c r="CQ8981" s="52"/>
      <c r="CR8981" s="52"/>
      <c r="CS8981" s="52"/>
      <c r="CT8981" s="52"/>
      <c r="CU8981" s="33"/>
      <c r="CV8981" s="33"/>
    </row>
    <row r="8982" spans="74:100">
      <c r="BV8982" s="62"/>
      <c r="BW8982" s="62"/>
      <c r="BX8982" s="62"/>
      <c r="BY8982" s="62"/>
      <c r="BZ8982" s="62"/>
      <c r="CA8982" s="62"/>
      <c r="CB8982" s="62"/>
      <c r="CC8982" s="62"/>
      <c r="CD8982" s="62"/>
      <c r="CE8982" s="62"/>
      <c r="CF8982" s="62"/>
      <c r="CL8982" s="56" t="s">
        <v>22305</v>
      </c>
      <c r="CM8982" s="56"/>
      <c r="CN8982" s="56"/>
      <c r="CO8982" s="52"/>
      <c r="CP8982" s="52"/>
      <c r="CQ8982" s="52"/>
      <c r="CR8982" s="52"/>
      <c r="CS8982" s="52"/>
      <c r="CT8982" s="52"/>
      <c r="CU8982" s="33"/>
      <c r="CV8982" s="33"/>
    </row>
    <row r="8983" spans="74:100">
      <c r="BV8983" s="62"/>
      <c r="BW8983" s="62"/>
      <c r="BX8983" s="62"/>
      <c r="BY8983" s="62"/>
      <c r="BZ8983" s="62"/>
      <c r="CA8983" s="62"/>
      <c r="CB8983" s="62"/>
      <c r="CC8983" s="62"/>
      <c r="CD8983" s="62"/>
      <c r="CE8983" s="62"/>
      <c r="CF8983" s="62"/>
      <c r="CL8983" s="56" t="s">
        <v>5656</v>
      </c>
      <c r="CM8983" s="56" t="s">
        <v>3118</v>
      </c>
      <c r="CN8983" s="56" t="s">
        <v>3118</v>
      </c>
      <c r="CO8983" s="52"/>
      <c r="CP8983" s="52"/>
      <c r="CQ8983" s="52"/>
      <c r="CR8983" s="52"/>
      <c r="CS8983" s="52"/>
      <c r="CT8983" s="52"/>
      <c r="CU8983" s="33"/>
      <c r="CV8983" s="33"/>
    </row>
    <row r="8984" spans="74:100">
      <c r="BV8984" s="62"/>
      <c r="BW8984" s="62"/>
      <c r="BX8984" s="62"/>
      <c r="BY8984" s="62"/>
      <c r="BZ8984" s="62"/>
      <c r="CA8984" s="62"/>
      <c r="CB8984" s="62"/>
      <c r="CC8984" s="62"/>
      <c r="CD8984" s="62"/>
      <c r="CE8984" s="62"/>
      <c r="CF8984" s="62"/>
      <c r="CL8984" s="56" t="s">
        <v>19417</v>
      </c>
      <c r="CM8984" s="56"/>
      <c r="CN8984" s="56"/>
      <c r="CO8984" s="52"/>
      <c r="CP8984" s="52"/>
      <c r="CQ8984" s="52"/>
      <c r="CR8984" s="52"/>
      <c r="CS8984" s="52"/>
      <c r="CT8984" s="52"/>
      <c r="CU8984" s="33"/>
      <c r="CV8984" s="33"/>
    </row>
    <row r="8985" spans="74:100">
      <c r="BV8985" s="62"/>
      <c r="BW8985" s="62"/>
      <c r="BX8985" s="62"/>
      <c r="BY8985" s="62"/>
      <c r="BZ8985" s="62"/>
      <c r="CA8985" s="62"/>
      <c r="CB8985" s="62"/>
      <c r="CC8985" s="62"/>
      <c r="CD8985" s="62"/>
      <c r="CE8985" s="62"/>
      <c r="CF8985" s="62"/>
      <c r="CL8985" s="56" t="s">
        <v>5657</v>
      </c>
      <c r="CM8985" s="56" t="s">
        <v>217</v>
      </c>
      <c r="CN8985" s="56" t="s">
        <v>217</v>
      </c>
      <c r="CO8985" s="52"/>
      <c r="CP8985" s="52"/>
      <c r="CQ8985" s="52"/>
      <c r="CR8985" s="52"/>
      <c r="CS8985" s="52"/>
      <c r="CT8985" s="52"/>
      <c r="CU8985" s="33"/>
      <c r="CV8985" s="33"/>
    </row>
    <row r="8986" spans="74:100">
      <c r="BV8986" s="62"/>
      <c r="BW8986" s="62"/>
      <c r="BX8986" s="62"/>
      <c r="BY8986" s="62"/>
      <c r="BZ8986" s="62"/>
      <c r="CA8986" s="62"/>
      <c r="CB8986" s="62"/>
      <c r="CC8986" s="62"/>
      <c r="CD8986" s="62"/>
      <c r="CE8986" s="62"/>
      <c r="CF8986" s="62"/>
      <c r="CL8986" s="56" t="s">
        <v>19418</v>
      </c>
      <c r="CM8986" s="56"/>
      <c r="CN8986" s="56"/>
      <c r="CO8986" s="52"/>
      <c r="CP8986" s="52"/>
      <c r="CQ8986" s="52"/>
      <c r="CR8986" s="52"/>
      <c r="CS8986" s="52"/>
      <c r="CT8986" s="52"/>
      <c r="CU8986" s="33"/>
      <c r="CV8986" s="33"/>
    </row>
    <row r="8987" spans="74:100">
      <c r="BV8987" s="62"/>
      <c r="BW8987" s="62"/>
      <c r="BX8987" s="62"/>
      <c r="BY8987" s="62"/>
      <c r="BZ8987" s="62"/>
      <c r="CA8987" s="62"/>
      <c r="CB8987" s="62"/>
      <c r="CC8987" s="62"/>
      <c r="CD8987" s="62"/>
      <c r="CE8987" s="62"/>
      <c r="CF8987" s="62"/>
      <c r="CL8987" s="56" t="s">
        <v>28131</v>
      </c>
      <c r="CM8987" s="56" t="s">
        <v>217</v>
      </c>
      <c r="CN8987" s="56" t="s">
        <v>217</v>
      </c>
      <c r="CO8987" s="52"/>
      <c r="CP8987" s="52"/>
      <c r="CQ8987" s="52"/>
      <c r="CR8987" s="52"/>
      <c r="CS8987" s="52"/>
      <c r="CT8987" s="52"/>
      <c r="CU8987" s="33"/>
      <c r="CV8987" s="33"/>
    </row>
    <row r="8988" spans="74:100">
      <c r="BV8988" s="62"/>
      <c r="BW8988" s="62"/>
      <c r="BX8988" s="62"/>
      <c r="BY8988" s="62"/>
      <c r="BZ8988" s="62"/>
      <c r="CA8988" s="62"/>
      <c r="CB8988" s="62"/>
      <c r="CC8988" s="62"/>
      <c r="CD8988" s="62"/>
      <c r="CE8988" s="62"/>
      <c r="CF8988" s="62"/>
      <c r="CL8988" s="56" t="s">
        <v>19417</v>
      </c>
      <c r="CM8988" s="56"/>
      <c r="CN8988" s="56"/>
      <c r="CO8988" s="52"/>
      <c r="CP8988" s="52"/>
      <c r="CQ8988" s="52"/>
      <c r="CR8988" s="52"/>
      <c r="CS8988" s="52"/>
      <c r="CT8988" s="52"/>
      <c r="CU8988" s="33"/>
      <c r="CV8988" s="33"/>
    </row>
    <row r="8989" spans="74:100">
      <c r="BV8989" s="62"/>
      <c r="BW8989" s="62"/>
      <c r="BX8989" s="62"/>
      <c r="BY8989" s="62"/>
      <c r="BZ8989" s="62"/>
      <c r="CA8989" s="62"/>
      <c r="CB8989" s="62"/>
      <c r="CC8989" s="62"/>
      <c r="CD8989" s="62"/>
      <c r="CE8989" s="62"/>
      <c r="CF8989" s="62"/>
      <c r="CL8989" s="56" t="s">
        <v>28132</v>
      </c>
      <c r="CM8989" s="56" t="s">
        <v>217</v>
      </c>
      <c r="CN8989" s="56" t="s">
        <v>217</v>
      </c>
      <c r="CO8989" s="52"/>
      <c r="CP8989" s="52"/>
      <c r="CQ8989" s="52"/>
      <c r="CR8989" s="52"/>
      <c r="CS8989" s="52"/>
      <c r="CT8989" s="52"/>
      <c r="CU8989" s="33"/>
      <c r="CV8989" s="33"/>
    </row>
    <row r="8990" spans="74:100">
      <c r="BV8990" s="62"/>
      <c r="BW8990" s="62"/>
      <c r="BX8990" s="62"/>
      <c r="BY8990" s="62"/>
      <c r="BZ8990" s="62"/>
      <c r="CA8990" s="62"/>
      <c r="CB8990" s="62"/>
      <c r="CC8990" s="62"/>
      <c r="CD8990" s="62"/>
      <c r="CE8990" s="62"/>
      <c r="CF8990" s="62"/>
      <c r="CL8990" s="56" t="s">
        <v>19417</v>
      </c>
      <c r="CM8990" s="56"/>
      <c r="CN8990" s="56"/>
      <c r="CO8990" s="52"/>
      <c r="CP8990" s="52"/>
      <c r="CQ8990" s="52"/>
      <c r="CR8990" s="52"/>
      <c r="CS8990" s="52"/>
      <c r="CT8990" s="52"/>
      <c r="CU8990" s="33"/>
      <c r="CV8990" s="33"/>
    </row>
    <row r="8991" spans="74:100">
      <c r="BV8991" s="62"/>
      <c r="BW8991" s="62"/>
      <c r="BX8991" s="62"/>
      <c r="BY8991" s="62"/>
      <c r="BZ8991" s="62"/>
      <c r="CA8991" s="62"/>
      <c r="CB8991" s="62"/>
      <c r="CC8991" s="62"/>
      <c r="CD8991" s="62"/>
      <c r="CE8991" s="62"/>
      <c r="CF8991" s="62"/>
      <c r="CL8991" s="56" t="s">
        <v>22306</v>
      </c>
      <c r="CM8991" s="56" t="s">
        <v>217</v>
      </c>
      <c r="CN8991" s="56" t="s">
        <v>217</v>
      </c>
      <c r="CO8991" s="52"/>
      <c r="CP8991" s="52"/>
      <c r="CQ8991" s="52"/>
      <c r="CR8991" s="52"/>
      <c r="CS8991" s="52"/>
      <c r="CT8991" s="52"/>
      <c r="CU8991" s="33"/>
      <c r="CV8991" s="33"/>
    </row>
    <row r="8992" spans="74:100">
      <c r="BV8992" s="62"/>
      <c r="BW8992" s="62"/>
      <c r="BX8992" s="62"/>
      <c r="BY8992" s="62"/>
      <c r="BZ8992" s="62"/>
      <c r="CA8992" s="62"/>
      <c r="CB8992" s="62"/>
      <c r="CC8992" s="62"/>
      <c r="CD8992" s="62"/>
      <c r="CE8992" s="62"/>
      <c r="CF8992" s="62"/>
      <c r="CL8992" s="56" t="s">
        <v>19417</v>
      </c>
      <c r="CM8992" s="56"/>
      <c r="CN8992" s="56"/>
      <c r="CO8992" s="52"/>
      <c r="CP8992" s="52"/>
      <c r="CQ8992" s="52"/>
      <c r="CR8992" s="52"/>
      <c r="CS8992" s="52"/>
      <c r="CT8992" s="52"/>
      <c r="CU8992" s="33"/>
      <c r="CV8992" s="33"/>
    </row>
    <row r="8993" spans="74:100">
      <c r="BV8993" s="62"/>
      <c r="BW8993" s="62"/>
      <c r="BX8993" s="62"/>
      <c r="BY8993" s="62"/>
      <c r="BZ8993" s="62"/>
      <c r="CA8993" s="62"/>
      <c r="CB8993" s="62"/>
      <c r="CC8993" s="62"/>
      <c r="CD8993" s="62"/>
      <c r="CE8993" s="62"/>
      <c r="CF8993" s="62"/>
      <c r="CL8993" s="56" t="s">
        <v>5659</v>
      </c>
      <c r="CM8993" s="56" t="s">
        <v>3118</v>
      </c>
      <c r="CN8993" s="56" t="s">
        <v>3118</v>
      </c>
      <c r="CO8993" s="52"/>
      <c r="CP8993" s="52"/>
      <c r="CQ8993" s="52"/>
      <c r="CR8993" s="52"/>
      <c r="CS8993" s="52"/>
      <c r="CT8993" s="52"/>
      <c r="CU8993" s="33"/>
      <c r="CV8993" s="33"/>
    </row>
    <row r="8994" spans="74:100">
      <c r="BV8994" s="62"/>
      <c r="BW8994" s="62"/>
      <c r="BX8994" s="62"/>
      <c r="BY8994" s="62"/>
      <c r="BZ8994" s="62"/>
      <c r="CA8994" s="62"/>
      <c r="CB8994" s="62"/>
      <c r="CC8994" s="62"/>
      <c r="CD8994" s="62"/>
      <c r="CE8994" s="62"/>
      <c r="CF8994" s="62"/>
      <c r="CL8994" s="56" t="s">
        <v>19419</v>
      </c>
      <c r="CM8994" s="56"/>
      <c r="CN8994" s="56"/>
      <c r="CO8994" s="52"/>
      <c r="CP8994" s="52"/>
      <c r="CQ8994" s="52"/>
      <c r="CR8994" s="52"/>
      <c r="CS8994" s="52"/>
      <c r="CT8994" s="52"/>
      <c r="CU8994" s="33"/>
      <c r="CV8994" s="33"/>
    </row>
    <row r="8995" spans="74:100">
      <c r="BV8995" s="62"/>
      <c r="BW8995" s="62"/>
      <c r="BX8995" s="62"/>
      <c r="BY8995" s="62"/>
      <c r="BZ8995" s="62"/>
      <c r="CA8995" s="62"/>
      <c r="CB8995" s="62"/>
      <c r="CC8995" s="62"/>
      <c r="CD8995" s="62"/>
      <c r="CE8995" s="62"/>
      <c r="CF8995" s="62"/>
      <c r="CL8995" s="56" t="s">
        <v>5660</v>
      </c>
      <c r="CM8995" s="56" t="s">
        <v>217</v>
      </c>
      <c r="CN8995" s="56" t="s">
        <v>217</v>
      </c>
      <c r="CO8995" s="52"/>
      <c r="CP8995" s="52"/>
      <c r="CQ8995" s="52"/>
      <c r="CR8995" s="52"/>
      <c r="CS8995" s="52"/>
      <c r="CT8995" s="52"/>
      <c r="CU8995" s="33"/>
      <c r="CV8995" s="33"/>
    </row>
    <row r="8996" spans="74:100">
      <c r="BV8996" s="62"/>
      <c r="BW8996" s="62"/>
      <c r="BX8996" s="62"/>
      <c r="BY8996" s="62"/>
      <c r="BZ8996" s="62"/>
      <c r="CA8996" s="62"/>
      <c r="CB8996" s="62"/>
      <c r="CC8996" s="62"/>
      <c r="CD8996" s="62"/>
      <c r="CE8996" s="62"/>
      <c r="CF8996" s="62"/>
      <c r="CL8996" s="56" t="s">
        <v>19420</v>
      </c>
      <c r="CM8996" s="56"/>
      <c r="CN8996" s="56"/>
      <c r="CO8996" s="52"/>
      <c r="CP8996" s="52"/>
      <c r="CQ8996" s="52"/>
      <c r="CR8996" s="52"/>
      <c r="CS8996" s="52"/>
      <c r="CT8996" s="52"/>
      <c r="CU8996" s="33"/>
      <c r="CV8996" s="33"/>
    </row>
    <row r="8997" spans="74:100">
      <c r="BV8997" s="62"/>
      <c r="BW8997" s="62"/>
      <c r="BX8997" s="62"/>
      <c r="BY8997" s="62"/>
      <c r="BZ8997" s="62"/>
      <c r="CA8997" s="62"/>
      <c r="CB8997" s="62"/>
      <c r="CC8997" s="62"/>
      <c r="CD8997" s="62"/>
      <c r="CE8997" s="62"/>
      <c r="CF8997" s="62"/>
      <c r="CL8997" s="56" t="s">
        <v>5661</v>
      </c>
      <c r="CM8997" s="56" t="s">
        <v>217</v>
      </c>
      <c r="CN8997" s="56" t="s">
        <v>217</v>
      </c>
      <c r="CO8997" s="52"/>
      <c r="CP8997" s="52"/>
      <c r="CQ8997" s="52"/>
      <c r="CR8997" s="52"/>
      <c r="CS8997" s="52"/>
      <c r="CT8997" s="52"/>
      <c r="CU8997" s="33"/>
      <c r="CV8997" s="33"/>
    </row>
    <row r="8998" spans="74:100">
      <c r="BV8998" s="62"/>
      <c r="BW8998" s="62"/>
      <c r="BX8998" s="62"/>
      <c r="BY8998" s="62"/>
      <c r="BZ8998" s="62"/>
      <c r="CA8998" s="62"/>
      <c r="CB8998" s="62"/>
      <c r="CC8998" s="62"/>
      <c r="CD8998" s="62"/>
      <c r="CE8998" s="62"/>
      <c r="CF8998" s="62"/>
      <c r="CL8998" s="56" t="s">
        <v>19421</v>
      </c>
      <c r="CM8998" s="56"/>
      <c r="CN8998" s="56"/>
      <c r="CO8998" s="52"/>
      <c r="CP8998" s="52"/>
      <c r="CQ8998" s="52"/>
      <c r="CR8998" s="52"/>
      <c r="CS8998" s="52"/>
      <c r="CT8998" s="52"/>
      <c r="CU8998" s="33"/>
      <c r="CV8998" s="33"/>
    </row>
    <row r="8999" spans="74:100">
      <c r="BV8999" s="62"/>
      <c r="BW8999" s="62"/>
      <c r="BX8999" s="62"/>
      <c r="BY8999" s="62"/>
      <c r="BZ8999" s="62"/>
      <c r="CA8999" s="62"/>
      <c r="CB8999" s="62"/>
      <c r="CC8999" s="62"/>
      <c r="CD8999" s="62"/>
      <c r="CE8999" s="62"/>
      <c r="CF8999" s="62"/>
      <c r="CL8999" s="56" t="s">
        <v>5662</v>
      </c>
      <c r="CM8999" s="56" t="s">
        <v>3118</v>
      </c>
      <c r="CN8999" s="56" t="s">
        <v>3118</v>
      </c>
      <c r="CO8999" s="52"/>
      <c r="CP8999" s="52"/>
      <c r="CQ8999" s="52"/>
      <c r="CR8999" s="52"/>
      <c r="CS8999" s="52"/>
      <c r="CT8999" s="52"/>
      <c r="CU8999" s="33"/>
      <c r="CV8999" s="33"/>
    </row>
    <row r="9000" spans="74:100">
      <c r="BV9000" s="62"/>
      <c r="BW9000" s="62"/>
      <c r="BX9000" s="62"/>
      <c r="BY9000" s="62"/>
      <c r="BZ9000" s="62"/>
      <c r="CA9000" s="62"/>
      <c r="CB9000" s="62"/>
      <c r="CC9000" s="62"/>
      <c r="CD9000" s="62"/>
      <c r="CE9000" s="62"/>
      <c r="CF9000" s="62"/>
      <c r="CL9000" s="56" t="s">
        <v>19422</v>
      </c>
      <c r="CM9000" s="56"/>
      <c r="CN9000" s="56"/>
      <c r="CO9000" s="52"/>
      <c r="CP9000" s="52"/>
      <c r="CQ9000" s="52"/>
      <c r="CR9000" s="52"/>
      <c r="CS9000" s="52"/>
      <c r="CT9000" s="52"/>
      <c r="CU9000" s="33"/>
      <c r="CV9000" s="33"/>
    </row>
    <row r="9001" spans="74:100">
      <c r="BV9001" s="62"/>
      <c r="BW9001" s="62"/>
      <c r="BX9001" s="62"/>
      <c r="BY9001" s="62"/>
      <c r="BZ9001" s="62"/>
      <c r="CA9001" s="62"/>
      <c r="CB9001" s="62"/>
      <c r="CC9001" s="62"/>
      <c r="CD9001" s="62"/>
      <c r="CE9001" s="62"/>
      <c r="CF9001" s="62"/>
      <c r="CL9001" s="56" t="s">
        <v>5663</v>
      </c>
      <c r="CM9001" s="56" t="s">
        <v>217</v>
      </c>
      <c r="CN9001" s="56" t="s">
        <v>217</v>
      </c>
      <c r="CO9001" s="52"/>
      <c r="CP9001" s="52"/>
      <c r="CQ9001" s="52"/>
      <c r="CR9001" s="52"/>
      <c r="CS9001" s="52"/>
      <c r="CT9001" s="52"/>
      <c r="CU9001" s="33"/>
      <c r="CV9001" s="33"/>
    </row>
    <row r="9002" spans="74:100">
      <c r="BV9002" s="62"/>
      <c r="BW9002" s="62"/>
      <c r="BX9002" s="62"/>
      <c r="BY9002" s="62"/>
      <c r="BZ9002" s="62"/>
      <c r="CA9002" s="62"/>
      <c r="CB9002" s="62"/>
      <c r="CC9002" s="62"/>
      <c r="CD9002" s="62"/>
      <c r="CE9002" s="62"/>
      <c r="CF9002" s="62"/>
      <c r="CL9002" s="56" t="s">
        <v>19422</v>
      </c>
      <c r="CM9002" s="56"/>
      <c r="CN9002" s="56"/>
      <c r="CO9002" s="52"/>
      <c r="CP9002" s="52"/>
      <c r="CQ9002" s="52"/>
      <c r="CR9002" s="52"/>
      <c r="CS9002" s="52"/>
      <c r="CT9002" s="52"/>
      <c r="CU9002" s="33"/>
      <c r="CV9002" s="33"/>
    </row>
    <row r="9003" spans="74:100">
      <c r="BV9003" s="62"/>
      <c r="BW9003" s="62"/>
      <c r="BX9003" s="62"/>
      <c r="BY9003" s="62"/>
      <c r="BZ9003" s="62"/>
      <c r="CA9003" s="62"/>
      <c r="CB9003" s="62"/>
      <c r="CC9003" s="62"/>
      <c r="CD9003" s="62"/>
      <c r="CE9003" s="62"/>
      <c r="CF9003" s="62"/>
      <c r="CL9003" s="56" t="s">
        <v>5664</v>
      </c>
      <c r="CM9003" s="56" t="s">
        <v>3118</v>
      </c>
      <c r="CN9003" s="56" t="s">
        <v>3118</v>
      </c>
      <c r="CO9003" s="52"/>
      <c r="CP9003" s="52"/>
      <c r="CQ9003" s="52"/>
      <c r="CR9003" s="52"/>
      <c r="CS9003" s="52"/>
      <c r="CT9003" s="52"/>
      <c r="CU9003" s="33"/>
      <c r="CV9003" s="33"/>
    </row>
    <row r="9004" spans="74:100">
      <c r="BV9004" s="62"/>
      <c r="BW9004" s="62"/>
      <c r="BX9004" s="62"/>
      <c r="BY9004" s="62"/>
      <c r="BZ9004" s="62"/>
      <c r="CA9004" s="62"/>
      <c r="CB9004" s="62"/>
      <c r="CC9004" s="62"/>
      <c r="CD9004" s="62"/>
      <c r="CE9004" s="62"/>
      <c r="CF9004" s="62"/>
      <c r="CL9004" s="56" t="s">
        <v>19423</v>
      </c>
      <c r="CM9004" s="56"/>
      <c r="CN9004" s="56"/>
      <c r="CO9004" s="52"/>
      <c r="CP9004" s="52"/>
      <c r="CQ9004" s="52"/>
      <c r="CR9004" s="52"/>
      <c r="CS9004" s="52"/>
      <c r="CT9004" s="52"/>
      <c r="CU9004" s="33"/>
      <c r="CV9004" s="33"/>
    </row>
    <row r="9005" spans="74:100">
      <c r="BV9005" s="62"/>
      <c r="BW9005" s="62"/>
      <c r="BX9005" s="62"/>
      <c r="BY9005" s="62"/>
      <c r="BZ9005" s="62"/>
      <c r="CA9005" s="62"/>
      <c r="CB9005" s="62"/>
      <c r="CC9005" s="62"/>
      <c r="CD9005" s="62"/>
      <c r="CE9005" s="62"/>
      <c r="CF9005" s="62"/>
      <c r="CL9005" s="56" t="s">
        <v>2070</v>
      </c>
      <c r="CM9005" s="56" t="s">
        <v>214</v>
      </c>
      <c r="CN9005" s="56" t="s">
        <v>214</v>
      </c>
      <c r="CO9005" s="52"/>
      <c r="CP9005" s="52"/>
      <c r="CQ9005" s="52"/>
      <c r="CR9005" s="52"/>
      <c r="CS9005" s="52"/>
      <c r="CT9005" s="52"/>
      <c r="CU9005" s="33"/>
      <c r="CV9005" s="33"/>
    </row>
    <row r="9006" spans="74:100">
      <c r="BV9006" s="62"/>
      <c r="BW9006" s="62"/>
      <c r="BX9006" s="62"/>
      <c r="BY9006" s="62"/>
      <c r="BZ9006" s="62"/>
      <c r="CA9006" s="62"/>
      <c r="CB9006" s="62"/>
      <c r="CC9006" s="62"/>
      <c r="CD9006" s="62"/>
      <c r="CE9006" s="62"/>
      <c r="CF9006" s="62"/>
      <c r="CL9006" s="56" t="s">
        <v>22308</v>
      </c>
      <c r="CM9006" s="56"/>
      <c r="CN9006" s="56"/>
      <c r="CO9006" s="52"/>
      <c r="CP9006" s="52"/>
      <c r="CQ9006" s="52"/>
      <c r="CR9006" s="52"/>
      <c r="CS9006" s="52"/>
      <c r="CT9006" s="52"/>
      <c r="CU9006" s="33"/>
      <c r="CV9006" s="33"/>
    </row>
    <row r="9007" spans="74:100">
      <c r="BV9007" s="62"/>
      <c r="BW9007" s="62"/>
      <c r="BX9007" s="62"/>
      <c r="BY9007" s="62"/>
      <c r="BZ9007" s="62"/>
      <c r="CA9007" s="62"/>
      <c r="CB9007" s="62"/>
      <c r="CC9007" s="62"/>
      <c r="CD9007" s="62"/>
      <c r="CE9007" s="62"/>
      <c r="CF9007" s="62"/>
      <c r="CL9007" s="56" t="s">
        <v>5665</v>
      </c>
      <c r="CM9007" s="56" t="s">
        <v>3118</v>
      </c>
      <c r="CN9007" s="56" t="s">
        <v>3118</v>
      </c>
      <c r="CO9007" s="52"/>
      <c r="CP9007" s="52"/>
      <c r="CQ9007" s="52"/>
      <c r="CR9007" s="52"/>
      <c r="CS9007" s="52"/>
      <c r="CT9007" s="52"/>
      <c r="CU9007" s="33"/>
      <c r="CV9007" s="33"/>
    </row>
    <row r="9008" spans="74:100">
      <c r="BV9008" s="62"/>
      <c r="BW9008" s="62"/>
      <c r="BX9008" s="62"/>
      <c r="BY9008" s="62"/>
      <c r="BZ9008" s="62"/>
      <c r="CA9008" s="62"/>
      <c r="CB9008" s="62"/>
      <c r="CC9008" s="62"/>
      <c r="CD9008" s="62"/>
      <c r="CE9008" s="62"/>
      <c r="CF9008" s="62"/>
      <c r="CL9008" s="56" t="s">
        <v>19424</v>
      </c>
      <c r="CM9008" s="56"/>
      <c r="CN9008" s="56"/>
      <c r="CO9008" s="52"/>
      <c r="CP9008" s="52"/>
      <c r="CQ9008" s="52"/>
      <c r="CR9008" s="52"/>
      <c r="CS9008" s="52"/>
      <c r="CT9008" s="52"/>
      <c r="CU9008" s="33"/>
      <c r="CV9008" s="33"/>
    </row>
    <row r="9009" spans="74:100">
      <c r="BV9009" s="62"/>
      <c r="BW9009" s="62"/>
      <c r="BX9009" s="62"/>
      <c r="BY9009" s="62"/>
      <c r="BZ9009" s="62"/>
      <c r="CA9009" s="62"/>
      <c r="CB9009" s="62"/>
      <c r="CC9009" s="62"/>
      <c r="CD9009" s="62"/>
      <c r="CE9009" s="62"/>
      <c r="CF9009" s="62"/>
      <c r="CL9009" s="56" t="s">
        <v>5666</v>
      </c>
      <c r="CM9009" s="56" t="s">
        <v>217</v>
      </c>
      <c r="CN9009" s="56" t="s">
        <v>217</v>
      </c>
      <c r="CO9009" s="52"/>
      <c r="CP9009" s="52"/>
      <c r="CQ9009" s="52"/>
      <c r="CR9009" s="52"/>
      <c r="CS9009" s="52"/>
      <c r="CT9009" s="52"/>
      <c r="CU9009" s="33"/>
      <c r="CV9009" s="33"/>
    </row>
    <row r="9010" spans="74:100">
      <c r="BV9010" s="62"/>
      <c r="BW9010" s="62"/>
      <c r="BX9010" s="62"/>
      <c r="BY9010" s="62"/>
      <c r="BZ9010" s="62"/>
      <c r="CA9010" s="62"/>
      <c r="CB9010" s="62"/>
      <c r="CC9010" s="62"/>
      <c r="CD9010" s="62"/>
      <c r="CE9010" s="62"/>
      <c r="CF9010" s="62"/>
      <c r="CL9010" s="56" t="s">
        <v>19425</v>
      </c>
      <c r="CM9010" s="56"/>
      <c r="CN9010" s="56"/>
      <c r="CO9010" s="52"/>
      <c r="CP9010" s="52"/>
      <c r="CQ9010" s="52"/>
      <c r="CR9010" s="52"/>
      <c r="CS9010" s="52"/>
      <c r="CT9010" s="52"/>
      <c r="CU9010" s="33"/>
      <c r="CV9010" s="33"/>
    </row>
    <row r="9011" spans="74:100">
      <c r="BV9011" s="62"/>
      <c r="BW9011" s="62"/>
      <c r="BX9011" s="62"/>
      <c r="BY9011" s="62"/>
      <c r="BZ9011" s="62"/>
      <c r="CA9011" s="62"/>
      <c r="CB9011" s="62"/>
      <c r="CC9011" s="62"/>
      <c r="CD9011" s="62"/>
      <c r="CE9011" s="62"/>
      <c r="CF9011" s="62"/>
      <c r="CL9011" s="56" t="s">
        <v>28133</v>
      </c>
      <c r="CM9011" s="56" t="s">
        <v>217</v>
      </c>
      <c r="CN9011" s="56" t="s">
        <v>217</v>
      </c>
      <c r="CO9011" s="52"/>
      <c r="CP9011" s="52"/>
      <c r="CQ9011" s="52"/>
      <c r="CR9011" s="52"/>
      <c r="CS9011" s="52"/>
      <c r="CT9011" s="52"/>
      <c r="CU9011" s="33"/>
      <c r="CV9011" s="33"/>
    </row>
    <row r="9012" spans="74:100">
      <c r="BV9012" s="62"/>
      <c r="BW9012" s="62"/>
      <c r="BX9012" s="62"/>
      <c r="BY9012" s="62"/>
      <c r="BZ9012" s="62"/>
      <c r="CA9012" s="62"/>
      <c r="CB9012" s="62"/>
      <c r="CC9012" s="62"/>
      <c r="CD9012" s="62"/>
      <c r="CE9012" s="62"/>
      <c r="CF9012" s="62"/>
      <c r="CL9012" s="56" t="s">
        <v>28134</v>
      </c>
      <c r="CM9012" s="56"/>
      <c r="CN9012" s="56"/>
      <c r="CO9012" s="52"/>
      <c r="CP9012" s="52"/>
      <c r="CQ9012" s="52"/>
      <c r="CR9012" s="52"/>
      <c r="CS9012" s="52"/>
      <c r="CT9012" s="52"/>
      <c r="CU9012" s="33"/>
      <c r="CV9012" s="33"/>
    </row>
    <row r="9013" spans="74:100">
      <c r="BV9013" s="62"/>
      <c r="BW9013" s="62"/>
      <c r="BX9013" s="62"/>
      <c r="BY9013" s="62"/>
      <c r="BZ9013" s="62"/>
      <c r="CA9013" s="62"/>
      <c r="CB9013" s="62"/>
      <c r="CC9013" s="62"/>
      <c r="CD9013" s="62"/>
      <c r="CE9013" s="62"/>
      <c r="CF9013" s="62"/>
      <c r="CL9013" s="56" t="s">
        <v>5667</v>
      </c>
      <c r="CM9013" s="56" t="s">
        <v>217</v>
      </c>
      <c r="CN9013" s="56" t="s">
        <v>217</v>
      </c>
      <c r="CO9013" s="52"/>
      <c r="CP9013" s="52"/>
      <c r="CQ9013" s="52"/>
      <c r="CR9013" s="52"/>
      <c r="CS9013" s="52"/>
      <c r="CT9013" s="52"/>
      <c r="CU9013" s="33"/>
      <c r="CV9013" s="33"/>
    </row>
    <row r="9014" spans="74:100">
      <c r="BV9014" s="62"/>
      <c r="BW9014" s="62"/>
      <c r="BX9014" s="62"/>
      <c r="BY9014" s="62"/>
      <c r="BZ9014" s="62"/>
      <c r="CA9014" s="62"/>
      <c r="CB9014" s="62"/>
      <c r="CC9014" s="62"/>
      <c r="CD9014" s="62"/>
      <c r="CE9014" s="62"/>
      <c r="CF9014" s="62"/>
      <c r="CL9014" s="56" t="s">
        <v>19426</v>
      </c>
      <c r="CM9014" s="56"/>
      <c r="CN9014" s="56"/>
      <c r="CO9014" s="52"/>
      <c r="CP9014" s="52"/>
      <c r="CQ9014" s="52"/>
      <c r="CR9014" s="52"/>
      <c r="CS9014" s="52"/>
      <c r="CT9014" s="52"/>
      <c r="CU9014" s="33"/>
      <c r="CV9014" s="33"/>
    </row>
    <row r="9015" spans="74:100">
      <c r="BV9015" s="62"/>
      <c r="BW9015" s="62"/>
      <c r="BX9015" s="62"/>
      <c r="BY9015" s="62"/>
      <c r="BZ9015" s="62"/>
      <c r="CA9015" s="62"/>
      <c r="CB9015" s="62"/>
      <c r="CC9015" s="62"/>
      <c r="CD9015" s="62"/>
      <c r="CE9015" s="62"/>
      <c r="CF9015" s="62"/>
      <c r="CL9015" s="56" t="s">
        <v>5668</v>
      </c>
      <c r="CM9015" s="56" t="s">
        <v>3118</v>
      </c>
      <c r="CN9015" s="56" t="s">
        <v>3118</v>
      </c>
      <c r="CO9015" s="52"/>
      <c r="CP9015" s="52"/>
      <c r="CQ9015" s="52"/>
      <c r="CR9015" s="52"/>
      <c r="CS9015" s="52"/>
      <c r="CT9015" s="52"/>
      <c r="CU9015" s="33"/>
      <c r="CV9015" s="33"/>
    </row>
    <row r="9016" spans="74:100">
      <c r="BV9016" s="62"/>
      <c r="BW9016" s="62"/>
      <c r="BX9016" s="62"/>
      <c r="BY9016" s="62"/>
      <c r="BZ9016" s="62"/>
      <c r="CA9016" s="62"/>
      <c r="CB9016" s="62"/>
      <c r="CC9016" s="62"/>
      <c r="CD9016" s="62"/>
      <c r="CE9016" s="62"/>
      <c r="CF9016" s="62"/>
      <c r="CL9016" s="56" t="s">
        <v>19427</v>
      </c>
      <c r="CM9016" s="56"/>
      <c r="CN9016" s="56"/>
      <c r="CO9016" s="52"/>
      <c r="CP9016" s="52"/>
      <c r="CQ9016" s="52"/>
      <c r="CR9016" s="52"/>
      <c r="CS9016" s="52"/>
      <c r="CT9016" s="52"/>
      <c r="CU9016" s="33"/>
      <c r="CV9016" s="33"/>
    </row>
    <row r="9017" spans="74:100">
      <c r="BV9017" s="62"/>
      <c r="BW9017" s="62"/>
      <c r="BX9017" s="62"/>
      <c r="BY9017" s="62"/>
      <c r="BZ9017" s="62"/>
      <c r="CA9017" s="62"/>
      <c r="CB9017" s="62"/>
      <c r="CC9017" s="62"/>
      <c r="CD9017" s="62"/>
      <c r="CE9017" s="62"/>
      <c r="CF9017" s="62"/>
      <c r="CL9017" s="56" t="s">
        <v>5669</v>
      </c>
      <c r="CM9017" s="56" t="s">
        <v>217</v>
      </c>
      <c r="CN9017" s="56" t="s">
        <v>217</v>
      </c>
      <c r="CO9017" s="52"/>
      <c r="CP9017" s="52"/>
      <c r="CQ9017" s="52"/>
      <c r="CR9017" s="52"/>
      <c r="CS9017" s="52"/>
      <c r="CT9017" s="52"/>
      <c r="CU9017" s="33"/>
      <c r="CV9017" s="33"/>
    </row>
    <row r="9018" spans="74:100">
      <c r="BV9018" s="62"/>
      <c r="BW9018" s="62"/>
      <c r="BX9018" s="62"/>
      <c r="BY9018" s="62"/>
      <c r="BZ9018" s="62"/>
      <c r="CA9018" s="62"/>
      <c r="CB9018" s="62"/>
      <c r="CC9018" s="62"/>
      <c r="CD9018" s="62"/>
      <c r="CE9018" s="62"/>
      <c r="CF9018" s="62"/>
      <c r="CL9018" s="56" t="s">
        <v>19428</v>
      </c>
      <c r="CM9018" s="56"/>
      <c r="CN9018" s="56"/>
      <c r="CO9018" s="52"/>
      <c r="CP9018" s="52"/>
      <c r="CQ9018" s="52"/>
      <c r="CR9018" s="52"/>
      <c r="CS9018" s="52"/>
      <c r="CT9018" s="52"/>
      <c r="CU9018" s="33"/>
      <c r="CV9018" s="33"/>
    </row>
    <row r="9019" spans="74:100">
      <c r="BV9019" s="62"/>
      <c r="BW9019" s="62"/>
      <c r="BX9019" s="62"/>
      <c r="BY9019" s="62"/>
      <c r="BZ9019" s="62"/>
      <c r="CA9019" s="62"/>
      <c r="CB9019" s="62"/>
      <c r="CC9019" s="62"/>
      <c r="CD9019" s="62"/>
      <c r="CE9019" s="62"/>
      <c r="CF9019" s="62"/>
      <c r="CL9019" s="56" t="s">
        <v>5670</v>
      </c>
      <c r="CM9019" s="56" t="s">
        <v>3118</v>
      </c>
      <c r="CN9019" s="56" t="s">
        <v>3118</v>
      </c>
      <c r="CO9019" s="52"/>
      <c r="CP9019" s="52"/>
      <c r="CQ9019" s="52"/>
      <c r="CR9019" s="52"/>
      <c r="CS9019" s="52"/>
      <c r="CT9019" s="52"/>
      <c r="CU9019" s="33"/>
      <c r="CV9019" s="33"/>
    </row>
    <row r="9020" spans="74:100">
      <c r="BV9020" s="62"/>
      <c r="BW9020" s="62"/>
      <c r="BX9020" s="62"/>
      <c r="BY9020" s="62"/>
      <c r="BZ9020" s="62"/>
      <c r="CA9020" s="62"/>
      <c r="CB9020" s="62"/>
      <c r="CC9020" s="62"/>
      <c r="CD9020" s="62"/>
      <c r="CE9020" s="62"/>
      <c r="CF9020" s="62"/>
      <c r="CL9020" s="56" t="s">
        <v>19429</v>
      </c>
      <c r="CM9020" s="56"/>
      <c r="CN9020" s="56"/>
      <c r="CO9020" s="52"/>
      <c r="CP9020" s="52"/>
      <c r="CQ9020" s="52"/>
      <c r="CR9020" s="52"/>
      <c r="CS9020" s="52"/>
      <c r="CT9020" s="52"/>
      <c r="CU9020" s="33"/>
      <c r="CV9020" s="33"/>
    </row>
    <row r="9021" spans="74:100">
      <c r="BV9021" s="62"/>
      <c r="BW9021" s="62"/>
      <c r="BX9021" s="62"/>
      <c r="BY9021" s="62"/>
      <c r="BZ9021" s="62"/>
      <c r="CA9021" s="62"/>
      <c r="CB9021" s="62"/>
      <c r="CC9021" s="62"/>
      <c r="CD9021" s="62"/>
      <c r="CE9021" s="62"/>
      <c r="CF9021" s="62"/>
      <c r="CL9021" s="56" t="s">
        <v>5671</v>
      </c>
      <c r="CM9021" s="56" t="s">
        <v>217</v>
      </c>
      <c r="CN9021" s="56" t="s">
        <v>217</v>
      </c>
      <c r="CO9021" s="52"/>
      <c r="CP9021" s="52"/>
      <c r="CQ9021" s="52"/>
      <c r="CR9021" s="52"/>
      <c r="CS9021" s="52"/>
      <c r="CT9021" s="52"/>
      <c r="CU9021" s="33"/>
      <c r="CV9021" s="33"/>
    </row>
    <row r="9022" spans="74:100">
      <c r="BV9022" s="62"/>
      <c r="BW9022" s="62"/>
      <c r="BX9022" s="62"/>
      <c r="BY9022" s="62"/>
      <c r="BZ9022" s="62"/>
      <c r="CA9022" s="62"/>
      <c r="CB9022" s="62"/>
      <c r="CC9022" s="62"/>
      <c r="CD9022" s="62"/>
      <c r="CE9022" s="62"/>
      <c r="CF9022" s="62"/>
      <c r="CL9022" s="56" t="s">
        <v>20578</v>
      </c>
      <c r="CM9022" s="56"/>
      <c r="CN9022" s="56"/>
      <c r="CO9022" s="52"/>
      <c r="CP9022" s="52"/>
      <c r="CQ9022" s="52"/>
      <c r="CR9022" s="52"/>
      <c r="CS9022" s="52"/>
      <c r="CT9022" s="52"/>
      <c r="CU9022" s="33"/>
      <c r="CV9022" s="33"/>
    </row>
    <row r="9023" spans="74:100">
      <c r="BV9023" s="62"/>
      <c r="BW9023" s="62"/>
      <c r="BX9023" s="62"/>
      <c r="BY9023" s="62"/>
      <c r="BZ9023" s="62"/>
      <c r="CA9023" s="62"/>
      <c r="CB9023" s="62"/>
      <c r="CC9023" s="62"/>
      <c r="CD9023" s="62"/>
      <c r="CE9023" s="62"/>
      <c r="CF9023" s="62"/>
      <c r="CL9023" s="56" t="s">
        <v>5672</v>
      </c>
      <c r="CM9023" s="56" t="s">
        <v>217</v>
      </c>
      <c r="CN9023" s="56" t="s">
        <v>217</v>
      </c>
      <c r="CO9023" s="52"/>
      <c r="CP9023" s="52"/>
      <c r="CQ9023" s="52"/>
      <c r="CR9023" s="52"/>
      <c r="CS9023" s="52"/>
      <c r="CT9023" s="52"/>
      <c r="CU9023" s="33"/>
      <c r="CV9023" s="33"/>
    </row>
    <row r="9024" spans="74:100">
      <c r="BV9024" s="62"/>
      <c r="BW9024" s="62"/>
      <c r="BX9024" s="62"/>
      <c r="BY9024" s="62"/>
      <c r="BZ9024" s="62"/>
      <c r="CA9024" s="62"/>
      <c r="CB9024" s="62"/>
      <c r="CC9024" s="62"/>
      <c r="CD9024" s="62"/>
      <c r="CE9024" s="62"/>
      <c r="CF9024" s="62"/>
      <c r="CL9024" s="56" t="s">
        <v>19430</v>
      </c>
      <c r="CM9024" s="56"/>
      <c r="CN9024" s="56"/>
      <c r="CO9024" s="52"/>
      <c r="CP9024" s="52"/>
      <c r="CQ9024" s="52"/>
      <c r="CR9024" s="52"/>
      <c r="CS9024" s="52"/>
      <c r="CT9024" s="52"/>
      <c r="CU9024" s="33"/>
      <c r="CV9024" s="33"/>
    </row>
    <row r="9025" spans="74:100">
      <c r="BV9025" s="62"/>
      <c r="BW9025" s="62"/>
      <c r="BX9025" s="62"/>
      <c r="BY9025" s="62"/>
      <c r="BZ9025" s="62"/>
      <c r="CA9025" s="62"/>
      <c r="CB9025" s="62"/>
      <c r="CC9025" s="62"/>
      <c r="CD9025" s="62"/>
      <c r="CE9025" s="62"/>
      <c r="CF9025" s="62"/>
      <c r="CL9025" s="56" t="s">
        <v>5673</v>
      </c>
      <c r="CM9025" s="56" t="s">
        <v>3118</v>
      </c>
      <c r="CN9025" s="56" t="s">
        <v>3118</v>
      </c>
      <c r="CO9025" s="52"/>
      <c r="CP9025" s="52"/>
      <c r="CQ9025" s="52"/>
      <c r="CR9025" s="52"/>
      <c r="CS9025" s="52"/>
      <c r="CT9025" s="52"/>
      <c r="CU9025" s="33"/>
      <c r="CV9025" s="33"/>
    </row>
    <row r="9026" spans="74:100">
      <c r="BV9026" s="62"/>
      <c r="BW9026" s="62"/>
      <c r="BX9026" s="62"/>
      <c r="BY9026" s="62"/>
      <c r="BZ9026" s="62"/>
      <c r="CA9026" s="62"/>
      <c r="CB9026" s="62"/>
      <c r="CC9026" s="62"/>
      <c r="CD9026" s="62"/>
      <c r="CE9026" s="62"/>
      <c r="CF9026" s="62"/>
      <c r="CL9026" s="56" t="s">
        <v>19431</v>
      </c>
      <c r="CM9026" s="56"/>
      <c r="CN9026" s="56"/>
      <c r="CO9026" s="52"/>
      <c r="CP9026" s="52"/>
      <c r="CQ9026" s="52"/>
      <c r="CR9026" s="52"/>
      <c r="CS9026" s="52"/>
      <c r="CT9026" s="52"/>
      <c r="CU9026" s="33"/>
      <c r="CV9026" s="33"/>
    </row>
    <row r="9027" spans="74:100">
      <c r="BV9027" s="62"/>
      <c r="BW9027" s="62"/>
      <c r="BX9027" s="62"/>
      <c r="BY9027" s="62"/>
      <c r="BZ9027" s="62"/>
      <c r="CA9027" s="62"/>
      <c r="CB9027" s="62"/>
      <c r="CC9027" s="62"/>
      <c r="CD9027" s="62"/>
      <c r="CE9027" s="62"/>
      <c r="CF9027" s="62"/>
      <c r="CL9027" s="56" t="s">
        <v>5674</v>
      </c>
      <c r="CM9027" s="56" t="s">
        <v>214</v>
      </c>
      <c r="CN9027" s="56" t="s">
        <v>214</v>
      </c>
      <c r="CO9027" s="52"/>
      <c r="CP9027" s="52"/>
      <c r="CQ9027" s="52"/>
      <c r="CR9027" s="52"/>
      <c r="CS9027" s="52"/>
      <c r="CT9027" s="52"/>
      <c r="CU9027" s="33"/>
      <c r="CV9027" s="33"/>
    </row>
    <row r="9028" spans="74:100">
      <c r="BV9028" s="62"/>
      <c r="BW9028" s="62"/>
      <c r="BX9028" s="62"/>
      <c r="BY9028" s="62"/>
      <c r="BZ9028" s="62"/>
      <c r="CA9028" s="62"/>
      <c r="CB9028" s="62"/>
      <c r="CC9028" s="62"/>
      <c r="CD9028" s="62"/>
      <c r="CE9028" s="62"/>
      <c r="CF9028" s="62"/>
      <c r="CL9028" s="56" t="s">
        <v>22309</v>
      </c>
      <c r="CM9028" s="56"/>
      <c r="CN9028" s="56"/>
      <c r="CO9028" s="52"/>
      <c r="CP9028" s="52"/>
      <c r="CQ9028" s="52"/>
      <c r="CR9028" s="52"/>
      <c r="CS9028" s="52"/>
      <c r="CT9028" s="52"/>
      <c r="CU9028" s="33"/>
      <c r="CV9028" s="33"/>
    </row>
    <row r="9029" spans="74:100">
      <c r="BV9029" s="62"/>
      <c r="BW9029" s="62"/>
      <c r="BX9029" s="62"/>
      <c r="BY9029" s="62"/>
      <c r="BZ9029" s="62"/>
      <c r="CA9029" s="62"/>
      <c r="CB9029" s="62"/>
      <c r="CC9029" s="62"/>
      <c r="CD9029" s="62"/>
      <c r="CE9029" s="62"/>
      <c r="CF9029" s="62"/>
      <c r="CL9029" s="56" t="s">
        <v>2071</v>
      </c>
      <c r="CM9029" s="56" t="s">
        <v>214</v>
      </c>
      <c r="CN9029" s="56" t="s">
        <v>214</v>
      </c>
      <c r="CO9029" s="52"/>
      <c r="CP9029" s="52"/>
      <c r="CQ9029" s="52"/>
      <c r="CR9029" s="52"/>
      <c r="CS9029" s="52"/>
      <c r="CT9029" s="52"/>
      <c r="CU9029" s="33"/>
      <c r="CV9029" s="33"/>
    </row>
    <row r="9030" spans="74:100">
      <c r="BV9030" s="62"/>
      <c r="BW9030" s="62"/>
      <c r="BX9030" s="62"/>
      <c r="BY9030" s="62"/>
      <c r="BZ9030" s="62"/>
      <c r="CA9030" s="62"/>
      <c r="CB9030" s="62"/>
      <c r="CC9030" s="62"/>
      <c r="CD9030" s="62"/>
      <c r="CE9030" s="62"/>
      <c r="CF9030" s="62"/>
      <c r="CL9030" s="56" t="s">
        <v>22310</v>
      </c>
      <c r="CM9030" s="56"/>
      <c r="CN9030" s="56"/>
      <c r="CO9030" s="52"/>
      <c r="CP9030" s="52"/>
      <c r="CQ9030" s="52"/>
      <c r="CR9030" s="52"/>
      <c r="CS9030" s="52"/>
      <c r="CT9030" s="52"/>
      <c r="CU9030" s="33"/>
      <c r="CV9030" s="33"/>
    </row>
    <row r="9031" spans="74:100">
      <c r="BV9031" s="62"/>
      <c r="BW9031" s="62"/>
      <c r="BX9031" s="62"/>
      <c r="BY9031" s="62"/>
      <c r="BZ9031" s="62"/>
      <c r="CA9031" s="62"/>
      <c r="CB9031" s="62"/>
      <c r="CC9031" s="62"/>
      <c r="CD9031" s="62"/>
      <c r="CE9031" s="62"/>
      <c r="CF9031" s="62"/>
      <c r="CL9031" s="56" t="s">
        <v>5675</v>
      </c>
      <c r="CM9031" s="56" t="s">
        <v>3118</v>
      </c>
      <c r="CN9031" s="56" t="s">
        <v>3118</v>
      </c>
      <c r="CO9031" s="52"/>
      <c r="CP9031" s="52"/>
      <c r="CQ9031" s="52"/>
      <c r="CR9031" s="52"/>
      <c r="CS9031" s="52"/>
      <c r="CT9031" s="52"/>
      <c r="CU9031" s="33"/>
      <c r="CV9031" s="33"/>
    </row>
    <row r="9032" spans="74:100">
      <c r="BV9032" s="62"/>
      <c r="BW9032" s="62"/>
      <c r="BX9032" s="62"/>
      <c r="BY9032" s="62"/>
      <c r="BZ9032" s="62"/>
      <c r="CA9032" s="62"/>
      <c r="CB9032" s="62"/>
      <c r="CC9032" s="62"/>
      <c r="CD9032" s="62"/>
      <c r="CE9032" s="62"/>
      <c r="CF9032" s="62"/>
      <c r="CL9032" s="56" t="s">
        <v>19432</v>
      </c>
      <c r="CM9032" s="56"/>
      <c r="CN9032" s="56"/>
      <c r="CO9032" s="52"/>
      <c r="CP9032" s="52"/>
      <c r="CQ9032" s="52"/>
      <c r="CR9032" s="52"/>
      <c r="CS9032" s="52"/>
      <c r="CT9032" s="52"/>
      <c r="CU9032" s="33"/>
      <c r="CV9032" s="33"/>
    </row>
    <row r="9033" spans="74:100">
      <c r="BV9033" s="62"/>
      <c r="BW9033" s="62"/>
      <c r="BX9033" s="62"/>
      <c r="BY9033" s="62"/>
      <c r="BZ9033" s="62"/>
      <c r="CA9033" s="62"/>
      <c r="CB9033" s="62"/>
      <c r="CC9033" s="62"/>
      <c r="CD9033" s="62"/>
      <c r="CE9033" s="62"/>
      <c r="CF9033" s="62"/>
      <c r="CL9033" s="56" t="s">
        <v>2072</v>
      </c>
      <c r="CM9033" s="56" t="s">
        <v>214</v>
      </c>
      <c r="CN9033" s="56" t="s">
        <v>214</v>
      </c>
      <c r="CO9033" s="52"/>
      <c r="CP9033" s="52"/>
      <c r="CQ9033" s="52"/>
      <c r="CR9033" s="52"/>
      <c r="CS9033" s="52"/>
      <c r="CT9033" s="52"/>
      <c r="CU9033" s="33"/>
      <c r="CV9033" s="33"/>
    </row>
    <row r="9034" spans="74:100">
      <c r="BV9034" s="62"/>
      <c r="BW9034" s="62"/>
      <c r="BX9034" s="62"/>
      <c r="BY9034" s="62"/>
      <c r="BZ9034" s="62"/>
      <c r="CA9034" s="62"/>
      <c r="CB9034" s="62"/>
      <c r="CC9034" s="62"/>
      <c r="CD9034" s="62"/>
      <c r="CE9034" s="62"/>
      <c r="CF9034" s="62"/>
      <c r="CL9034" s="56" t="s">
        <v>22311</v>
      </c>
      <c r="CM9034" s="56"/>
      <c r="CN9034" s="56"/>
      <c r="CO9034" s="52"/>
      <c r="CP9034" s="52"/>
      <c r="CQ9034" s="52"/>
      <c r="CR9034" s="52"/>
      <c r="CS9034" s="52"/>
      <c r="CT9034" s="52"/>
      <c r="CU9034" s="33"/>
      <c r="CV9034" s="33"/>
    </row>
    <row r="9035" spans="74:100">
      <c r="BV9035" s="62"/>
      <c r="BW9035" s="62"/>
      <c r="BX9035" s="62"/>
      <c r="BY9035" s="62"/>
      <c r="BZ9035" s="62"/>
      <c r="CA9035" s="62"/>
      <c r="CB9035" s="62"/>
      <c r="CC9035" s="62"/>
      <c r="CD9035" s="62"/>
      <c r="CE9035" s="62"/>
      <c r="CF9035" s="62"/>
      <c r="CL9035" s="56" t="s">
        <v>5676</v>
      </c>
      <c r="CM9035" s="56" t="s">
        <v>3118</v>
      </c>
      <c r="CN9035" s="56" t="s">
        <v>3118</v>
      </c>
      <c r="CO9035" s="52"/>
      <c r="CP9035" s="52"/>
      <c r="CQ9035" s="52"/>
      <c r="CR9035" s="52"/>
      <c r="CS9035" s="52"/>
      <c r="CT9035" s="52"/>
      <c r="CU9035" s="33"/>
      <c r="CV9035" s="33"/>
    </row>
    <row r="9036" spans="74:100">
      <c r="BV9036" s="62"/>
      <c r="BW9036" s="62"/>
      <c r="BX9036" s="62"/>
      <c r="BY9036" s="62"/>
      <c r="BZ9036" s="62"/>
      <c r="CA9036" s="62"/>
      <c r="CB9036" s="62"/>
      <c r="CC9036" s="62"/>
      <c r="CD9036" s="62"/>
      <c r="CE9036" s="62"/>
      <c r="CF9036" s="62"/>
      <c r="CL9036" s="56" t="s">
        <v>19433</v>
      </c>
      <c r="CM9036" s="56"/>
      <c r="CN9036" s="56"/>
      <c r="CO9036" s="52"/>
      <c r="CP9036" s="52"/>
      <c r="CQ9036" s="52"/>
      <c r="CR9036" s="52"/>
      <c r="CS9036" s="52"/>
      <c r="CT9036" s="52"/>
      <c r="CU9036" s="33"/>
      <c r="CV9036" s="33"/>
    </row>
    <row r="9037" spans="74:100">
      <c r="BV9037" s="62"/>
      <c r="BW9037" s="62"/>
      <c r="BX9037" s="62"/>
      <c r="BY9037" s="62"/>
      <c r="BZ9037" s="62"/>
      <c r="CA9037" s="62"/>
      <c r="CB9037" s="62"/>
      <c r="CC9037" s="62"/>
      <c r="CD9037" s="62"/>
      <c r="CE9037" s="62"/>
      <c r="CF9037" s="62"/>
      <c r="CL9037" s="56" t="s">
        <v>5677</v>
      </c>
      <c r="CM9037" s="56" t="s">
        <v>217</v>
      </c>
      <c r="CN9037" s="56" t="s">
        <v>217</v>
      </c>
      <c r="CO9037" s="52"/>
      <c r="CP9037" s="52"/>
      <c r="CQ9037" s="52"/>
      <c r="CR9037" s="52"/>
      <c r="CS9037" s="52"/>
      <c r="CT9037" s="52"/>
      <c r="CU9037" s="33"/>
      <c r="CV9037" s="33"/>
    </row>
    <row r="9038" spans="74:100">
      <c r="BV9038" s="62"/>
      <c r="BW9038" s="62"/>
      <c r="BX9038" s="62"/>
      <c r="BY9038" s="62"/>
      <c r="BZ9038" s="62"/>
      <c r="CA9038" s="62"/>
      <c r="CB9038" s="62"/>
      <c r="CC9038" s="62"/>
      <c r="CD9038" s="62"/>
      <c r="CE9038" s="62"/>
      <c r="CF9038" s="62"/>
      <c r="CL9038" s="56" t="s">
        <v>19434</v>
      </c>
      <c r="CM9038" s="56"/>
      <c r="CN9038" s="56"/>
      <c r="CO9038" s="52"/>
      <c r="CP9038" s="52"/>
      <c r="CQ9038" s="52"/>
      <c r="CR9038" s="52"/>
      <c r="CS9038" s="52"/>
      <c r="CT9038" s="52"/>
      <c r="CU9038" s="33"/>
      <c r="CV9038" s="33"/>
    </row>
    <row r="9039" spans="74:100">
      <c r="BV9039" s="62"/>
      <c r="BW9039" s="62"/>
      <c r="BX9039" s="62"/>
      <c r="BY9039" s="62"/>
      <c r="BZ9039" s="62"/>
      <c r="CA9039" s="62"/>
      <c r="CB9039" s="62"/>
      <c r="CC9039" s="62"/>
      <c r="CD9039" s="62"/>
      <c r="CE9039" s="62"/>
      <c r="CF9039" s="62"/>
      <c r="CL9039" s="56" t="s">
        <v>5678</v>
      </c>
      <c r="CM9039" s="56" t="s">
        <v>217</v>
      </c>
      <c r="CN9039" s="56" t="s">
        <v>217</v>
      </c>
      <c r="CO9039" s="52"/>
      <c r="CP9039" s="52"/>
      <c r="CQ9039" s="52"/>
      <c r="CR9039" s="52"/>
      <c r="CS9039" s="52"/>
      <c r="CT9039" s="52"/>
      <c r="CU9039" s="33"/>
      <c r="CV9039" s="33"/>
    </row>
    <row r="9040" spans="74:100">
      <c r="BV9040" s="62"/>
      <c r="BW9040" s="62"/>
      <c r="BX9040" s="62"/>
      <c r="BY9040" s="62"/>
      <c r="BZ9040" s="62"/>
      <c r="CA9040" s="62"/>
      <c r="CB9040" s="62"/>
      <c r="CC9040" s="62"/>
      <c r="CD9040" s="62"/>
      <c r="CE9040" s="62"/>
      <c r="CF9040" s="62"/>
      <c r="CL9040" s="56" t="s">
        <v>20579</v>
      </c>
      <c r="CM9040" s="56"/>
      <c r="CN9040" s="56"/>
      <c r="CO9040" s="52"/>
      <c r="CP9040" s="52"/>
      <c r="CQ9040" s="52"/>
      <c r="CR9040" s="52"/>
      <c r="CS9040" s="52"/>
      <c r="CT9040" s="52"/>
      <c r="CU9040" s="33"/>
      <c r="CV9040" s="33"/>
    </row>
    <row r="9041" spans="74:100">
      <c r="BV9041" s="62"/>
      <c r="BW9041" s="62"/>
      <c r="BX9041" s="62"/>
      <c r="BY9041" s="62"/>
      <c r="BZ9041" s="62"/>
      <c r="CA9041" s="62"/>
      <c r="CB9041" s="62"/>
      <c r="CC9041" s="62"/>
      <c r="CD9041" s="62"/>
      <c r="CE9041" s="62"/>
      <c r="CF9041" s="62"/>
      <c r="CL9041" s="56" t="s">
        <v>5679</v>
      </c>
      <c r="CM9041" s="56" t="s">
        <v>217</v>
      </c>
      <c r="CN9041" s="56" t="s">
        <v>217</v>
      </c>
      <c r="CO9041" s="52"/>
      <c r="CP9041" s="52"/>
      <c r="CQ9041" s="52"/>
      <c r="CR9041" s="52"/>
      <c r="CS9041" s="52"/>
      <c r="CT9041" s="52"/>
      <c r="CU9041" s="33"/>
      <c r="CV9041" s="33"/>
    </row>
    <row r="9042" spans="74:100">
      <c r="BV9042" s="62"/>
      <c r="BW9042" s="62"/>
      <c r="BX9042" s="62"/>
      <c r="BY9042" s="62"/>
      <c r="BZ9042" s="62"/>
      <c r="CA9042" s="62"/>
      <c r="CB9042" s="62"/>
      <c r="CC9042" s="62"/>
      <c r="CD9042" s="62"/>
      <c r="CE9042" s="62"/>
      <c r="CF9042" s="62"/>
      <c r="CL9042" s="56" t="s">
        <v>19435</v>
      </c>
      <c r="CM9042" s="56"/>
      <c r="CN9042" s="56"/>
      <c r="CO9042" s="52"/>
      <c r="CP9042" s="52"/>
      <c r="CQ9042" s="52"/>
      <c r="CR9042" s="52"/>
      <c r="CS9042" s="52"/>
      <c r="CT9042" s="52"/>
      <c r="CU9042" s="33"/>
      <c r="CV9042" s="33"/>
    </row>
    <row r="9043" spans="74:100">
      <c r="BV9043" s="62"/>
      <c r="BW9043" s="62"/>
      <c r="BX9043" s="62"/>
      <c r="BY9043" s="62"/>
      <c r="BZ9043" s="62"/>
      <c r="CA9043" s="62"/>
      <c r="CB9043" s="62"/>
      <c r="CC9043" s="62"/>
      <c r="CD9043" s="62"/>
      <c r="CE9043" s="62"/>
      <c r="CF9043" s="62"/>
      <c r="CL9043" s="56" t="s">
        <v>5680</v>
      </c>
      <c r="CM9043" s="56" t="s">
        <v>3118</v>
      </c>
      <c r="CN9043" s="56" t="s">
        <v>3118</v>
      </c>
      <c r="CO9043" s="52"/>
      <c r="CP9043" s="52"/>
      <c r="CQ9043" s="52"/>
      <c r="CR9043" s="52"/>
      <c r="CS9043" s="52"/>
      <c r="CT9043" s="52"/>
      <c r="CU9043" s="33"/>
      <c r="CV9043" s="33"/>
    </row>
    <row r="9044" spans="74:100">
      <c r="BV9044" s="62"/>
      <c r="BW9044" s="62"/>
      <c r="BX9044" s="62"/>
      <c r="BY9044" s="62"/>
      <c r="BZ9044" s="62"/>
      <c r="CA9044" s="62"/>
      <c r="CB9044" s="62"/>
      <c r="CC9044" s="62"/>
      <c r="CD9044" s="62"/>
      <c r="CE9044" s="62"/>
      <c r="CF9044" s="62"/>
      <c r="CL9044" s="56" t="s">
        <v>20580</v>
      </c>
      <c r="CM9044" s="56"/>
      <c r="CN9044" s="56"/>
      <c r="CO9044" s="52"/>
      <c r="CP9044" s="52"/>
      <c r="CQ9044" s="52"/>
      <c r="CR9044" s="52"/>
      <c r="CS9044" s="52"/>
      <c r="CT9044" s="52"/>
      <c r="CU9044" s="33"/>
      <c r="CV9044" s="33"/>
    </row>
    <row r="9045" spans="74:100">
      <c r="BV9045" s="62"/>
      <c r="BW9045" s="62"/>
      <c r="BX9045" s="62"/>
      <c r="BY9045" s="62"/>
      <c r="BZ9045" s="62"/>
      <c r="CA9045" s="62"/>
      <c r="CB9045" s="62"/>
      <c r="CC9045" s="62"/>
      <c r="CD9045" s="62"/>
      <c r="CE9045" s="62"/>
      <c r="CF9045" s="62"/>
      <c r="CL9045" s="56" t="s">
        <v>5681</v>
      </c>
      <c r="CM9045" s="56" t="s">
        <v>217</v>
      </c>
      <c r="CN9045" s="56" t="s">
        <v>217</v>
      </c>
      <c r="CO9045" s="52"/>
      <c r="CP9045" s="52"/>
      <c r="CQ9045" s="52"/>
      <c r="CR9045" s="52"/>
      <c r="CS9045" s="52"/>
      <c r="CT9045" s="52"/>
      <c r="CU9045" s="33"/>
      <c r="CV9045" s="33"/>
    </row>
    <row r="9046" spans="74:100">
      <c r="BV9046" s="62"/>
      <c r="BW9046" s="62"/>
      <c r="BX9046" s="62"/>
      <c r="BY9046" s="62"/>
      <c r="BZ9046" s="62"/>
      <c r="CA9046" s="62"/>
      <c r="CB9046" s="62"/>
      <c r="CC9046" s="62"/>
      <c r="CD9046" s="62"/>
      <c r="CE9046" s="62"/>
      <c r="CF9046" s="62"/>
      <c r="CL9046" s="56" t="s">
        <v>20581</v>
      </c>
      <c r="CM9046" s="56"/>
      <c r="CN9046" s="56"/>
      <c r="CO9046" s="52"/>
      <c r="CP9046" s="52"/>
      <c r="CQ9046" s="52"/>
      <c r="CR9046" s="52"/>
      <c r="CS9046" s="52"/>
      <c r="CT9046" s="52"/>
      <c r="CU9046" s="33"/>
      <c r="CV9046" s="33"/>
    </row>
    <row r="9047" spans="74:100">
      <c r="BV9047" s="62"/>
      <c r="BW9047" s="62"/>
      <c r="BX9047" s="62"/>
      <c r="BY9047" s="62"/>
      <c r="BZ9047" s="62"/>
      <c r="CA9047" s="62"/>
      <c r="CB9047" s="62"/>
      <c r="CC9047" s="62"/>
      <c r="CD9047" s="62"/>
      <c r="CE9047" s="62"/>
      <c r="CF9047" s="62"/>
      <c r="CL9047" s="56" t="s">
        <v>5682</v>
      </c>
      <c r="CM9047" s="56" t="s">
        <v>216</v>
      </c>
      <c r="CN9047" s="56" t="s">
        <v>216</v>
      </c>
      <c r="CO9047" s="52"/>
      <c r="CP9047" s="52"/>
      <c r="CQ9047" s="52"/>
      <c r="CR9047" s="52"/>
      <c r="CS9047" s="52"/>
      <c r="CT9047" s="52"/>
      <c r="CU9047" s="33"/>
      <c r="CV9047" s="33"/>
    </row>
    <row r="9048" spans="74:100">
      <c r="BV9048" s="62"/>
      <c r="BW9048" s="62"/>
      <c r="BX9048" s="62"/>
      <c r="BY9048" s="62"/>
      <c r="BZ9048" s="62"/>
      <c r="CA9048" s="62"/>
      <c r="CB9048" s="62"/>
      <c r="CC9048" s="62"/>
      <c r="CD9048" s="62"/>
      <c r="CE9048" s="62"/>
      <c r="CF9048" s="62"/>
      <c r="CL9048" s="56" t="s">
        <v>22312</v>
      </c>
      <c r="CM9048" s="56"/>
      <c r="CN9048" s="56"/>
      <c r="CO9048" s="52"/>
      <c r="CP9048" s="52"/>
      <c r="CQ9048" s="52"/>
      <c r="CR9048" s="52"/>
      <c r="CS9048" s="52"/>
      <c r="CT9048" s="52"/>
      <c r="CU9048" s="33"/>
      <c r="CV9048" s="33"/>
    </row>
    <row r="9049" spans="74:100">
      <c r="BV9049" s="62"/>
      <c r="BW9049" s="62"/>
      <c r="BX9049" s="62"/>
      <c r="BY9049" s="62"/>
      <c r="BZ9049" s="62"/>
      <c r="CA9049" s="62"/>
      <c r="CB9049" s="62"/>
      <c r="CC9049" s="62"/>
      <c r="CD9049" s="62"/>
      <c r="CE9049" s="62"/>
      <c r="CF9049" s="62"/>
      <c r="CL9049" s="56" t="s">
        <v>5683</v>
      </c>
      <c r="CM9049" s="56" t="s">
        <v>3118</v>
      </c>
      <c r="CN9049" s="56" t="s">
        <v>3118</v>
      </c>
      <c r="CO9049" s="52"/>
      <c r="CP9049" s="52"/>
      <c r="CQ9049" s="52"/>
      <c r="CR9049" s="52"/>
      <c r="CS9049" s="52"/>
      <c r="CT9049" s="52"/>
      <c r="CU9049" s="33"/>
      <c r="CV9049" s="33"/>
    </row>
    <row r="9050" spans="74:100">
      <c r="BV9050" s="62"/>
      <c r="BW9050" s="62"/>
      <c r="BX9050" s="62"/>
      <c r="BY9050" s="62"/>
      <c r="BZ9050" s="62"/>
      <c r="CA9050" s="62"/>
      <c r="CB9050" s="62"/>
      <c r="CC9050" s="62"/>
      <c r="CD9050" s="62"/>
      <c r="CE9050" s="62"/>
      <c r="CF9050" s="62"/>
      <c r="CL9050" s="56" t="s">
        <v>19436</v>
      </c>
      <c r="CM9050" s="56"/>
      <c r="CN9050" s="56"/>
      <c r="CO9050" s="52"/>
      <c r="CP9050" s="52"/>
      <c r="CQ9050" s="52"/>
      <c r="CR9050" s="52"/>
      <c r="CS9050" s="52"/>
      <c r="CT9050" s="52"/>
      <c r="CU9050" s="33"/>
      <c r="CV9050" s="33"/>
    </row>
    <row r="9051" spans="74:100">
      <c r="BV9051" s="62"/>
      <c r="BW9051" s="62"/>
      <c r="BX9051" s="62"/>
      <c r="BY9051" s="62"/>
      <c r="BZ9051" s="62"/>
      <c r="CA9051" s="62"/>
      <c r="CB9051" s="62"/>
      <c r="CC9051" s="62"/>
      <c r="CD9051" s="62"/>
      <c r="CE9051" s="62"/>
      <c r="CF9051" s="62"/>
      <c r="CL9051" s="56" t="s">
        <v>5684</v>
      </c>
      <c r="CM9051" s="56" t="s">
        <v>217</v>
      </c>
      <c r="CN9051" s="56" t="s">
        <v>217</v>
      </c>
      <c r="CO9051" s="52"/>
      <c r="CP9051" s="52"/>
      <c r="CQ9051" s="52"/>
      <c r="CR9051" s="52"/>
      <c r="CS9051" s="52"/>
      <c r="CT9051" s="52"/>
      <c r="CU9051" s="33"/>
      <c r="CV9051" s="33"/>
    </row>
    <row r="9052" spans="74:100">
      <c r="BV9052" s="62"/>
      <c r="BW9052" s="62"/>
      <c r="BX9052" s="62"/>
      <c r="BY9052" s="62"/>
      <c r="BZ9052" s="62"/>
      <c r="CA9052" s="62"/>
      <c r="CB9052" s="62"/>
      <c r="CC9052" s="62"/>
      <c r="CD9052" s="62"/>
      <c r="CE9052" s="62"/>
      <c r="CF9052" s="62"/>
      <c r="CL9052" s="56" t="s">
        <v>19437</v>
      </c>
      <c r="CM9052" s="56"/>
      <c r="CN9052" s="56"/>
      <c r="CO9052" s="52"/>
      <c r="CP9052" s="52"/>
      <c r="CQ9052" s="52"/>
      <c r="CR9052" s="52"/>
      <c r="CS9052" s="52"/>
      <c r="CT9052" s="52"/>
      <c r="CU9052" s="33"/>
      <c r="CV9052" s="33"/>
    </row>
    <row r="9053" spans="74:100">
      <c r="BV9053" s="62"/>
      <c r="BW9053" s="62"/>
      <c r="BX9053" s="62"/>
      <c r="BY9053" s="62"/>
      <c r="BZ9053" s="62"/>
      <c r="CA9053" s="62"/>
      <c r="CB9053" s="62"/>
      <c r="CC9053" s="62"/>
      <c r="CD9053" s="62"/>
      <c r="CE9053" s="62"/>
      <c r="CF9053" s="62"/>
      <c r="CL9053" s="56" t="s">
        <v>5685</v>
      </c>
      <c r="CM9053" s="56" t="s">
        <v>217</v>
      </c>
      <c r="CN9053" s="56" t="s">
        <v>217</v>
      </c>
      <c r="CO9053" s="52"/>
      <c r="CP9053" s="52"/>
      <c r="CQ9053" s="52"/>
      <c r="CR9053" s="52"/>
      <c r="CS9053" s="52"/>
      <c r="CT9053" s="52"/>
      <c r="CU9053" s="33"/>
      <c r="CV9053" s="33"/>
    </row>
    <row r="9054" spans="74:100">
      <c r="BV9054" s="62"/>
      <c r="BW9054" s="62"/>
      <c r="BX9054" s="62"/>
      <c r="BY9054" s="62"/>
      <c r="BZ9054" s="62"/>
      <c r="CA9054" s="62"/>
      <c r="CB9054" s="62"/>
      <c r="CC9054" s="62"/>
      <c r="CD9054" s="62"/>
      <c r="CE9054" s="62"/>
      <c r="CF9054" s="62"/>
      <c r="CL9054" s="56" t="s">
        <v>19438</v>
      </c>
      <c r="CM9054" s="56"/>
      <c r="CN9054" s="56"/>
      <c r="CO9054" s="52"/>
      <c r="CP9054" s="52"/>
      <c r="CQ9054" s="52"/>
      <c r="CR9054" s="52"/>
      <c r="CS9054" s="52"/>
      <c r="CT9054" s="52"/>
      <c r="CU9054" s="33"/>
      <c r="CV9054" s="33"/>
    </row>
    <row r="9055" spans="74:100">
      <c r="BV9055" s="62"/>
      <c r="BW9055" s="62"/>
      <c r="BX9055" s="62"/>
      <c r="BY9055" s="62"/>
      <c r="BZ9055" s="62"/>
      <c r="CA9055" s="62"/>
      <c r="CB9055" s="62"/>
      <c r="CC9055" s="62"/>
      <c r="CD9055" s="62"/>
      <c r="CE9055" s="62"/>
      <c r="CF9055" s="62"/>
      <c r="CL9055" s="56" t="s">
        <v>5686</v>
      </c>
      <c r="CM9055" s="56" t="s">
        <v>3118</v>
      </c>
      <c r="CN9055" s="56" t="s">
        <v>3118</v>
      </c>
      <c r="CO9055" s="52"/>
      <c r="CP9055" s="52"/>
      <c r="CQ9055" s="52"/>
      <c r="CR9055" s="52"/>
      <c r="CS9055" s="52"/>
      <c r="CT9055" s="52"/>
      <c r="CU9055" s="33"/>
      <c r="CV9055" s="33"/>
    </row>
    <row r="9056" spans="74:100">
      <c r="BV9056" s="62"/>
      <c r="BW9056" s="62"/>
      <c r="BX9056" s="62"/>
      <c r="BY9056" s="62"/>
      <c r="BZ9056" s="62"/>
      <c r="CA9056" s="62"/>
      <c r="CB9056" s="62"/>
      <c r="CC9056" s="62"/>
      <c r="CD9056" s="62"/>
      <c r="CE9056" s="62"/>
      <c r="CF9056" s="62"/>
      <c r="CL9056" s="56" t="s">
        <v>18740</v>
      </c>
      <c r="CM9056" s="56"/>
      <c r="CN9056" s="56"/>
      <c r="CO9056" s="52"/>
      <c r="CP9056" s="52"/>
      <c r="CQ9056" s="52"/>
      <c r="CR9056" s="52"/>
      <c r="CS9056" s="52"/>
      <c r="CT9056" s="52"/>
      <c r="CU9056" s="33"/>
      <c r="CV9056" s="33"/>
    </row>
    <row r="9057" spans="74:100">
      <c r="BV9057" s="62"/>
      <c r="BW9057" s="62"/>
      <c r="BX9057" s="62"/>
      <c r="BY9057" s="62"/>
      <c r="BZ9057" s="62"/>
      <c r="CA9057" s="62"/>
      <c r="CB9057" s="62"/>
      <c r="CC9057" s="62"/>
      <c r="CD9057" s="62"/>
      <c r="CE9057" s="62"/>
      <c r="CF9057" s="62"/>
      <c r="CL9057" s="56" t="s">
        <v>5687</v>
      </c>
      <c r="CM9057" s="56" t="s">
        <v>217</v>
      </c>
      <c r="CN9057" s="56" t="s">
        <v>217</v>
      </c>
      <c r="CO9057" s="52"/>
      <c r="CP9057" s="52"/>
      <c r="CQ9057" s="52"/>
      <c r="CR9057" s="52"/>
      <c r="CS9057" s="52"/>
      <c r="CT9057" s="52"/>
      <c r="CU9057" s="33"/>
      <c r="CV9057" s="33"/>
    </row>
    <row r="9058" spans="74:100">
      <c r="BV9058" s="62"/>
      <c r="BW9058" s="62"/>
      <c r="BX9058" s="62"/>
      <c r="BY9058" s="62"/>
      <c r="BZ9058" s="62"/>
      <c r="CA9058" s="62"/>
      <c r="CB9058" s="62"/>
      <c r="CC9058" s="62"/>
      <c r="CD9058" s="62"/>
      <c r="CE9058" s="62"/>
      <c r="CF9058" s="62"/>
      <c r="CL9058" s="56" t="s">
        <v>19439</v>
      </c>
      <c r="CM9058" s="56"/>
      <c r="CN9058" s="56"/>
      <c r="CO9058" s="52"/>
      <c r="CP9058" s="52"/>
      <c r="CQ9058" s="52"/>
      <c r="CR9058" s="52"/>
      <c r="CS9058" s="52"/>
      <c r="CT9058" s="52"/>
      <c r="CU9058" s="33"/>
      <c r="CV9058" s="33"/>
    </row>
    <row r="9059" spans="74:100">
      <c r="BV9059" s="62"/>
      <c r="BW9059" s="62"/>
      <c r="BX9059" s="62"/>
      <c r="BY9059" s="62"/>
      <c r="BZ9059" s="62"/>
      <c r="CA9059" s="62"/>
      <c r="CB9059" s="62"/>
      <c r="CC9059" s="62"/>
      <c r="CD9059" s="62"/>
      <c r="CE9059" s="62"/>
      <c r="CF9059" s="62"/>
      <c r="CL9059" s="56" t="s">
        <v>28135</v>
      </c>
      <c r="CM9059" s="56" t="s">
        <v>217</v>
      </c>
      <c r="CN9059" s="56" t="s">
        <v>217</v>
      </c>
      <c r="CO9059" s="52"/>
      <c r="CP9059" s="52"/>
      <c r="CQ9059" s="52"/>
      <c r="CR9059" s="52"/>
      <c r="CS9059" s="52"/>
      <c r="CT9059" s="52"/>
      <c r="CU9059" s="33"/>
      <c r="CV9059" s="33"/>
    </row>
    <row r="9060" spans="74:100">
      <c r="BV9060" s="62"/>
      <c r="BW9060" s="62"/>
      <c r="BX9060" s="62"/>
      <c r="BY9060" s="62"/>
      <c r="BZ9060" s="62"/>
      <c r="CA9060" s="62"/>
      <c r="CB9060" s="62"/>
      <c r="CC9060" s="62"/>
      <c r="CD9060" s="62"/>
      <c r="CE9060" s="62"/>
      <c r="CF9060" s="62"/>
      <c r="CL9060" s="56" t="s">
        <v>28136</v>
      </c>
      <c r="CM9060" s="56"/>
      <c r="CN9060" s="56"/>
      <c r="CO9060" s="52"/>
      <c r="CP9060" s="52"/>
      <c r="CQ9060" s="52"/>
      <c r="CR9060" s="52"/>
      <c r="CS9060" s="52"/>
      <c r="CT9060" s="52"/>
      <c r="CU9060" s="33"/>
      <c r="CV9060" s="33"/>
    </row>
    <row r="9061" spans="74:100">
      <c r="BV9061" s="62"/>
      <c r="BW9061" s="62"/>
      <c r="BX9061" s="62"/>
      <c r="BY9061" s="62"/>
      <c r="BZ9061" s="62"/>
      <c r="CA9061" s="62"/>
      <c r="CB9061" s="62"/>
      <c r="CC9061" s="62"/>
      <c r="CD9061" s="62"/>
      <c r="CE9061" s="62"/>
      <c r="CF9061" s="62"/>
      <c r="CL9061" s="56" t="s">
        <v>2073</v>
      </c>
      <c r="CM9061" s="56" t="s">
        <v>216</v>
      </c>
      <c r="CN9061" s="56" t="s">
        <v>216</v>
      </c>
      <c r="CO9061" s="52"/>
      <c r="CP9061" s="52"/>
      <c r="CQ9061" s="52"/>
      <c r="CR9061" s="52"/>
      <c r="CS9061" s="52"/>
      <c r="CT9061" s="52"/>
      <c r="CU9061" s="33"/>
      <c r="CV9061" s="33"/>
    </row>
    <row r="9062" spans="74:100">
      <c r="BV9062" s="62"/>
      <c r="BW9062" s="62"/>
      <c r="BX9062" s="62"/>
      <c r="BY9062" s="62"/>
      <c r="BZ9062" s="62"/>
      <c r="CA9062" s="62"/>
      <c r="CB9062" s="62"/>
      <c r="CC9062" s="62"/>
      <c r="CD9062" s="62"/>
      <c r="CE9062" s="62"/>
      <c r="CF9062" s="62"/>
      <c r="CL9062" s="56" t="s">
        <v>22313</v>
      </c>
      <c r="CM9062" s="56"/>
      <c r="CN9062" s="56"/>
      <c r="CO9062" s="52"/>
      <c r="CP9062" s="52"/>
      <c r="CQ9062" s="52"/>
      <c r="CR9062" s="52"/>
      <c r="CS9062" s="52"/>
      <c r="CT9062" s="52"/>
      <c r="CU9062" s="33"/>
      <c r="CV9062" s="33"/>
    </row>
    <row r="9063" spans="74:100">
      <c r="BV9063" s="62"/>
      <c r="BW9063" s="62"/>
      <c r="BX9063" s="62"/>
      <c r="BY9063" s="62"/>
      <c r="BZ9063" s="62"/>
      <c r="CA9063" s="62"/>
      <c r="CB9063" s="62"/>
      <c r="CC9063" s="62"/>
      <c r="CD9063" s="62"/>
      <c r="CE9063" s="62"/>
      <c r="CF9063" s="62"/>
      <c r="CL9063" s="56" t="s">
        <v>5688</v>
      </c>
      <c r="CM9063" s="56" t="s">
        <v>3118</v>
      </c>
      <c r="CN9063" s="56" t="s">
        <v>3118</v>
      </c>
      <c r="CO9063" s="52"/>
      <c r="CP9063" s="52"/>
      <c r="CQ9063" s="52"/>
      <c r="CR9063" s="52"/>
      <c r="CS9063" s="52"/>
      <c r="CT9063" s="52"/>
      <c r="CU9063" s="33"/>
      <c r="CV9063" s="33"/>
    </row>
    <row r="9064" spans="74:100">
      <c r="BV9064" s="62"/>
      <c r="BW9064" s="62"/>
      <c r="BX9064" s="62"/>
      <c r="BY9064" s="62"/>
      <c r="BZ9064" s="62"/>
      <c r="CA9064" s="62"/>
      <c r="CB9064" s="62"/>
      <c r="CC9064" s="62"/>
      <c r="CD9064" s="62"/>
      <c r="CE9064" s="62"/>
      <c r="CF9064" s="62"/>
      <c r="CL9064" s="56" t="s">
        <v>20582</v>
      </c>
      <c r="CM9064" s="56"/>
      <c r="CN9064" s="56"/>
      <c r="CO9064" s="52"/>
      <c r="CP9064" s="52"/>
      <c r="CQ9064" s="52"/>
      <c r="CR9064" s="52"/>
      <c r="CS9064" s="52"/>
      <c r="CT9064" s="52"/>
      <c r="CU9064" s="33"/>
      <c r="CV9064" s="33"/>
    </row>
    <row r="9065" spans="74:100">
      <c r="BV9065" s="62"/>
      <c r="BW9065" s="62"/>
      <c r="BX9065" s="62"/>
      <c r="BY9065" s="62"/>
      <c r="BZ9065" s="62"/>
      <c r="CA9065" s="62"/>
      <c r="CB9065" s="62"/>
      <c r="CC9065" s="62"/>
      <c r="CD9065" s="62"/>
      <c r="CE9065" s="62"/>
      <c r="CF9065" s="62"/>
      <c r="CL9065" s="56" t="s">
        <v>28137</v>
      </c>
      <c r="CM9065" s="56" t="s">
        <v>217</v>
      </c>
      <c r="CN9065" s="56" t="s">
        <v>217</v>
      </c>
      <c r="CO9065" s="52"/>
      <c r="CP9065" s="52"/>
      <c r="CQ9065" s="52"/>
      <c r="CR9065" s="52"/>
      <c r="CS9065" s="52"/>
      <c r="CT9065" s="52"/>
      <c r="CU9065" s="33"/>
      <c r="CV9065" s="33"/>
    </row>
    <row r="9066" spans="74:100">
      <c r="BV9066" s="62"/>
      <c r="BW9066" s="62"/>
      <c r="BX9066" s="62"/>
      <c r="BY9066" s="62"/>
      <c r="BZ9066" s="62"/>
      <c r="CA9066" s="62"/>
      <c r="CB9066" s="62"/>
      <c r="CC9066" s="62"/>
      <c r="CD9066" s="62"/>
      <c r="CE9066" s="62"/>
      <c r="CF9066" s="62"/>
      <c r="CL9066" s="56" t="s">
        <v>28138</v>
      </c>
      <c r="CM9066" s="56"/>
      <c r="CN9066" s="56"/>
      <c r="CO9066" s="52"/>
      <c r="CP9066" s="52"/>
      <c r="CQ9066" s="52"/>
      <c r="CR9066" s="52"/>
      <c r="CS9066" s="52"/>
      <c r="CT9066" s="52"/>
      <c r="CU9066" s="33"/>
      <c r="CV9066" s="33"/>
    </row>
    <row r="9067" spans="74:100">
      <c r="BV9067" s="62"/>
      <c r="BW9067" s="62"/>
      <c r="BX9067" s="62"/>
      <c r="BY9067" s="62"/>
      <c r="BZ9067" s="62"/>
      <c r="CA9067" s="62"/>
      <c r="CB9067" s="62"/>
      <c r="CC9067" s="62"/>
      <c r="CD9067" s="62"/>
      <c r="CE9067" s="62"/>
      <c r="CF9067" s="62"/>
      <c r="CL9067" s="56" t="s">
        <v>5689</v>
      </c>
      <c r="CM9067" s="56" t="s">
        <v>217</v>
      </c>
      <c r="CN9067" s="56" t="s">
        <v>217</v>
      </c>
      <c r="CO9067" s="52"/>
      <c r="CP9067" s="52"/>
      <c r="CQ9067" s="52"/>
      <c r="CR9067" s="52"/>
      <c r="CS9067" s="52"/>
      <c r="CT9067" s="52"/>
      <c r="CU9067" s="33"/>
      <c r="CV9067" s="33"/>
    </row>
    <row r="9068" spans="74:100">
      <c r="BV9068" s="62"/>
      <c r="BW9068" s="62"/>
      <c r="BX9068" s="62"/>
      <c r="BY9068" s="62"/>
      <c r="BZ9068" s="62"/>
      <c r="CA9068" s="62"/>
      <c r="CB9068" s="62"/>
      <c r="CC9068" s="62"/>
      <c r="CD9068" s="62"/>
      <c r="CE9068" s="62"/>
      <c r="CF9068" s="62"/>
      <c r="CL9068" s="56" t="s">
        <v>20583</v>
      </c>
      <c r="CM9068" s="56"/>
      <c r="CN9068" s="56"/>
      <c r="CO9068" s="52"/>
      <c r="CP9068" s="52"/>
      <c r="CQ9068" s="52"/>
      <c r="CR9068" s="52"/>
      <c r="CS9068" s="52"/>
      <c r="CT9068" s="52"/>
      <c r="CU9068" s="33"/>
      <c r="CV9068" s="33"/>
    </row>
    <row r="9069" spans="74:100">
      <c r="BV9069" s="62"/>
      <c r="BW9069" s="62"/>
      <c r="BX9069" s="62"/>
      <c r="BY9069" s="62"/>
      <c r="BZ9069" s="62"/>
      <c r="CA9069" s="62"/>
      <c r="CB9069" s="62"/>
      <c r="CC9069" s="62"/>
      <c r="CD9069" s="62"/>
      <c r="CE9069" s="62"/>
      <c r="CF9069" s="62"/>
      <c r="CL9069" s="56" t="s">
        <v>5690</v>
      </c>
      <c r="CM9069" s="56" t="s">
        <v>3118</v>
      </c>
      <c r="CN9069" s="56" t="s">
        <v>3118</v>
      </c>
      <c r="CO9069" s="52"/>
      <c r="CP9069" s="52"/>
      <c r="CQ9069" s="52"/>
      <c r="CR9069" s="52"/>
      <c r="CS9069" s="52"/>
      <c r="CT9069" s="52"/>
      <c r="CU9069" s="33"/>
      <c r="CV9069" s="33"/>
    </row>
    <row r="9070" spans="74:100">
      <c r="BV9070" s="62"/>
      <c r="BW9070" s="62"/>
      <c r="BX9070" s="62"/>
      <c r="BY9070" s="62"/>
      <c r="BZ9070" s="62"/>
      <c r="CA9070" s="62"/>
      <c r="CB9070" s="62"/>
      <c r="CC9070" s="62"/>
      <c r="CD9070" s="62"/>
      <c r="CE9070" s="62"/>
      <c r="CF9070" s="62"/>
      <c r="CL9070" s="56" t="s">
        <v>19440</v>
      </c>
      <c r="CM9070" s="56"/>
      <c r="CN9070" s="56"/>
      <c r="CO9070" s="52"/>
      <c r="CP9070" s="52"/>
      <c r="CQ9070" s="52"/>
      <c r="CR9070" s="52"/>
      <c r="CS9070" s="52"/>
      <c r="CT9070" s="52"/>
      <c r="CU9070" s="33"/>
      <c r="CV9070" s="33"/>
    </row>
    <row r="9071" spans="74:100">
      <c r="BV9071" s="62"/>
      <c r="BW9071" s="62"/>
      <c r="BX9071" s="62"/>
      <c r="BY9071" s="62"/>
      <c r="BZ9071" s="62"/>
      <c r="CA9071" s="62"/>
      <c r="CB9071" s="62"/>
      <c r="CC9071" s="62"/>
      <c r="CD9071" s="62"/>
      <c r="CE9071" s="62"/>
      <c r="CF9071" s="62"/>
      <c r="CL9071" s="56" t="s">
        <v>5691</v>
      </c>
      <c r="CM9071" s="56" t="s">
        <v>217</v>
      </c>
      <c r="CN9071" s="56" t="s">
        <v>217</v>
      </c>
      <c r="CO9071" s="52"/>
      <c r="CP9071" s="52"/>
      <c r="CQ9071" s="52"/>
      <c r="CR9071" s="52"/>
      <c r="CS9071" s="52"/>
      <c r="CT9071" s="52"/>
      <c r="CU9071" s="33"/>
      <c r="CV9071" s="33"/>
    </row>
    <row r="9072" spans="74:100">
      <c r="BV9072" s="62"/>
      <c r="BW9072" s="62"/>
      <c r="BX9072" s="62"/>
      <c r="BY9072" s="62"/>
      <c r="BZ9072" s="62"/>
      <c r="CA9072" s="62"/>
      <c r="CB9072" s="62"/>
      <c r="CC9072" s="62"/>
      <c r="CD9072" s="62"/>
      <c r="CE9072" s="62"/>
      <c r="CF9072" s="62"/>
      <c r="CL9072" s="56" t="s">
        <v>19441</v>
      </c>
      <c r="CM9072" s="56"/>
      <c r="CN9072" s="56"/>
      <c r="CO9072" s="52"/>
      <c r="CP9072" s="52"/>
      <c r="CQ9072" s="52"/>
      <c r="CR9072" s="52"/>
      <c r="CS9072" s="52"/>
      <c r="CT9072" s="52"/>
      <c r="CU9072" s="33"/>
      <c r="CV9072" s="33"/>
    </row>
    <row r="9073" spans="74:100">
      <c r="BV9073" s="62"/>
      <c r="BW9073" s="62"/>
      <c r="BX9073" s="62"/>
      <c r="BY9073" s="62"/>
      <c r="BZ9073" s="62"/>
      <c r="CA9073" s="62"/>
      <c r="CB9073" s="62"/>
      <c r="CC9073" s="62"/>
      <c r="CD9073" s="62"/>
      <c r="CE9073" s="62"/>
      <c r="CF9073" s="62"/>
      <c r="CL9073" s="56" t="s">
        <v>5692</v>
      </c>
      <c r="CM9073" s="56" t="s">
        <v>217</v>
      </c>
      <c r="CN9073" s="56" t="s">
        <v>217</v>
      </c>
      <c r="CO9073" s="52"/>
      <c r="CP9073" s="52"/>
      <c r="CQ9073" s="52"/>
      <c r="CR9073" s="52"/>
      <c r="CS9073" s="52"/>
      <c r="CT9073" s="52"/>
      <c r="CU9073" s="33"/>
      <c r="CV9073" s="33"/>
    </row>
    <row r="9074" spans="74:100">
      <c r="BV9074" s="62"/>
      <c r="BW9074" s="62"/>
      <c r="BX9074" s="62"/>
      <c r="BY9074" s="62"/>
      <c r="BZ9074" s="62"/>
      <c r="CA9074" s="62"/>
      <c r="CB9074" s="62"/>
      <c r="CC9074" s="62"/>
      <c r="CD9074" s="62"/>
      <c r="CE9074" s="62"/>
      <c r="CF9074" s="62"/>
      <c r="CL9074" s="56" t="s">
        <v>19442</v>
      </c>
      <c r="CM9074" s="56"/>
      <c r="CN9074" s="56"/>
      <c r="CO9074" s="52"/>
      <c r="CP9074" s="52"/>
      <c r="CQ9074" s="52"/>
      <c r="CR9074" s="52"/>
      <c r="CS9074" s="52"/>
      <c r="CT9074" s="52"/>
      <c r="CU9074" s="33"/>
      <c r="CV9074" s="33"/>
    </row>
    <row r="9075" spans="74:100">
      <c r="BV9075" s="62"/>
      <c r="BW9075" s="62"/>
      <c r="BX9075" s="62"/>
      <c r="BY9075" s="62"/>
      <c r="BZ9075" s="62"/>
      <c r="CA9075" s="62"/>
      <c r="CB9075" s="62"/>
      <c r="CC9075" s="62"/>
      <c r="CD9075" s="62"/>
      <c r="CE9075" s="62"/>
      <c r="CF9075" s="62"/>
      <c r="CL9075" s="56" t="s">
        <v>5693</v>
      </c>
      <c r="CM9075" s="56" t="s">
        <v>217</v>
      </c>
      <c r="CN9075" s="56" t="s">
        <v>217</v>
      </c>
      <c r="CO9075" s="52"/>
      <c r="CP9075" s="52"/>
      <c r="CQ9075" s="52"/>
      <c r="CR9075" s="52"/>
      <c r="CS9075" s="52"/>
      <c r="CT9075" s="52"/>
      <c r="CU9075" s="33"/>
      <c r="CV9075" s="33"/>
    </row>
    <row r="9076" spans="74:100">
      <c r="BV9076" s="62"/>
      <c r="BW9076" s="62"/>
      <c r="BX9076" s="62"/>
      <c r="BY9076" s="62"/>
      <c r="BZ9076" s="62"/>
      <c r="CA9076" s="62"/>
      <c r="CB9076" s="62"/>
      <c r="CC9076" s="62"/>
      <c r="CD9076" s="62"/>
      <c r="CE9076" s="62"/>
      <c r="CF9076" s="62"/>
      <c r="CL9076" s="56" t="s">
        <v>19443</v>
      </c>
      <c r="CM9076" s="56"/>
      <c r="CN9076" s="56"/>
      <c r="CO9076" s="52"/>
      <c r="CP9076" s="52"/>
      <c r="CQ9076" s="52"/>
      <c r="CR9076" s="52"/>
      <c r="CS9076" s="52"/>
      <c r="CT9076" s="52"/>
      <c r="CU9076" s="33"/>
      <c r="CV9076" s="33"/>
    </row>
    <row r="9077" spans="74:100">
      <c r="BV9077" s="62"/>
      <c r="BW9077" s="62"/>
      <c r="BX9077" s="62"/>
      <c r="BY9077" s="62"/>
      <c r="BZ9077" s="62"/>
      <c r="CA9077" s="62"/>
      <c r="CB9077" s="62"/>
      <c r="CC9077" s="62"/>
      <c r="CD9077" s="62"/>
      <c r="CE9077" s="62"/>
      <c r="CF9077" s="62"/>
      <c r="CL9077" s="56" t="s">
        <v>28139</v>
      </c>
      <c r="CM9077" s="56" t="s">
        <v>217</v>
      </c>
      <c r="CN9077" s="56" t="s">
        <v>217</v>
      </c>
      <c r="CO9077" s="52"/>
      <c r="CP9077" s="52"/>
      <c r="CQ9077" s="52"/>
      <c r="CR9077" s="52"/>
      <c r="CS9077" s="52"/>
      <c r="CT9077" s="52"/>
      <c r="CU9077" s="33"/>
      <c r="CV9077" s="33"/>
    </row>
    <row r="9078" spans="74:100">
      <c r="BV9078" s="62"/>
      <c r="BW9078" s="62"/>
      <c r="BX9078" s="62"/>
      <c r="BY9078" s="62"/>
      <c r="BZ9078" s="62"/>
      <c r="CA9078" s="62"/>
      <c r="CB9078" s="62"/>
      <c r="CC9078" s="62"/>
      <c r="CD9078" s="62"/>
      <c r="CE9078" s="62"/>
      <c r="CF9078" s="62"/>
      <c r="CL9078" s="56" t="s">
        <v>28140</v>
      </c>
      <c r="CM9078" s="56"/>
      <c r="CN9078" s="56"/>
      <c r="CO9078" s="52"/>
      <c r="CP9078" s="52"/>
      <c r="CQ9078" s="52"/>
      <c r="CR9078" s="52"/>
      <c r="CS9078" s="52"/>
      <c r="CT9078" s="52"/>
      <c r="CU9078" s="33"/>
      <c r="CV9078" s="33"/>
    </row>
    <row r="9079" spans="74:100">
      <c r="BV9079" s="62"/>
      <c r="BW9079" s="62"/>
      <c r="BX9079" s="62"/>
      <c r="BY9079" s="62"/>
      <c r="BZ9079" s="62"/>
      <c r="CA9079" s="62"/>
      <c r="CB9079" s="62"/>
      <c r="CC9079" s="62"/>
      <c r="CD9079" s="62"/>
      <c r="CE9079" s="62"/>
      <c r="CF9079" s="62"/>
      <c r="CL9079" s="56" t="s">
        <v>2074</v>
      </c>
      <c r="CM9079" s="56" t="s">
        <v>217</v>
      </c>
      <c r="CN9079" s="56" t="s">
        <v>217</v>
      </c>
      <c r="CO9079" s="52"/>
      <c r="CP9079" s="52"/>
      <c r="CQ9079" s="52"/>
      <c r="CR9079" s="52"/>
      <c r="CS9079" s="52"/>
      <c r="CT9079" s="52"/>
      <c r="CU9079" s="33"/>
      <c r="CV9079" s="33"/>
    </row>
    <row r="9080" spans="74:100">
      <c r="BV9080" s="62"/>
      <c r="BW9080" s="62"/>
      <c r="BX9080" s="62"/>
      <c r="BY9080" s="62"/>
      <c r="BZ9080" s="62"/>
      <c r="CA9080" s="62"/>
      <c r="CB9080" s="62"/>
      <c r="CC9080" s="62"/>
      <c r="CD9080" s="62"/>
      <c r="CE9080" s="62"/>
      <c r="CF9080" s="62"/>
      <c r="CL9080" s="56" t="s">
        <v>22314</v>
      </c>
      <c r="CM9080" s="56"/>
      <c r="CN9080" s="56"/>
      <c r="CO9080" s="52"/>
      <c r="CP9080" s="52"/>
      <c r="CQ9080" s="52"/>
      <c r="CR9080" s="52"/>
      <c r="CS9080" s="52"/>
      <c r="CT9080" s="52"/>
      <c r="CU9080" s="33"/>
      <c r="CV9080" s="33"/>
    </row>
    <row r="9081" spans="74:100">
      <c r="BV9081" s="62"/>
      <c r="BW9081" s="62"/>
      <c r="BX9081" s="62"/>
      <c r="BY9081" s="62"/>
      <c r="BZ9081" s="62"/>
      <c r="CA9081" s="62"/>
      <c r="CB9081" s="62"/>
      <c r="CC9081" s="62"/>
      <c r="CD9081" s="62"/>
      <c r="CE9081" s="62"/>
      <c r="CF9081" s="62"/>
      <c r="CL9081" s="56" t="s">
        <v>5694</v>
      </c>
      <c r="CM9081" s="56" t="s">
        <v>3118</v>
      </c>
      <c r="CN9081" s="56" t="s">
        <v>3118</v>
      </c>
      <c r="CO9081" s="52"/>
      <c r="CP9081" s="52"/>
      <c r="CQ9081" s="52"/>
      <c r="CR9081" s="52"/>
      <c r="CS9081" s="52"/>
      <c r="CT9081" s="52"/>
      <c r="CU9081" s="33"/>
      <c r="CV9081" s="33"/>
    </row>
    <row r="9082" spans="74:100">
      <c r="BV9082" s="62"/>
      <c r="BW9082" s="62"/>
      <c r="BX9082" s="62"/>
      <c r="BY9082" s="62"/>
      <c r="BZ9082" s="62"/>
      <c r="CA9082" s="62"/>
      <c r="CB9082" s="62"/>
      <c r="CC9082" s="62"/>
      <c r="CD9082" s="62"/>
      <c r="CE9082" s="62"/>
      <c r="CF9082" s="62"/>
      <c r="CL9082" s="56" t="s">
        <v>19444</v>
      </c>
      <c r="CM9082" s="56"/>
      <c r="CN9082" s="56"/>
      <c r="CO9082" s="52"/>
      <c r="CP9082" s="52"/>
      <c r="CQ9082" s="52"/>
      <c r="CR9082" s="52"/>
      <c r="CS9082" s="52"/>
      <c r="CT9082" s="52"/>
      <c r="CU9082" s="33"/>
      <c r="CV9082" s="33"/>
    </row>
    <row r="9083" spans="74:100">
      <c r="BV9083" s="62"/>
      <c r="BW9083" s="62"/>
      <c r="BX9083" s="62"/>
      <c r="BY9083" s="62"/>
      <c r="BZ9083" s="62"/>
      <c r="CA9083" s="62"/>
      <c r="CB9083" s="62"/>
      <c r="CC9083" s="62"/>
      <c r="CD9083" s="62"/>
      <c r="CE9083" s="62"/>
      <c r="CF9083" s="62"/>
      <c r="CL9083" s="56" t="s">
        <v>2075</v>
      </c>
      <c r="CM9083" s="56" t="s">
        <v>213</v>
      </c>
      <c r="CN9083" s="56" t="s">
        <v>213</v>
      </c>
      <c r="CO9083" s="52"/>
      <c r="CP9083" s="52"/>
      <c r="CQ9083" s="52"/>
      <c r="CR9083" s="52"/>
      <c r="CS9083" s="52"/>
      <c r="CT9083" s="52"/>
      <c r="CU9083" s="33"/>
      <c r="CV9083" s="33"/>
    </row>
    <row r="9084" spans="74:100">
      <c r="BV9084" s="62"/>
      <c r="BW9084" s="62"/>
      <c r="BX9084" s="62"/>
      <c r="BY9084" s="62"/>
      <c r="BZ9084" s="62"/>
      <c r="CA9084" s="62"/>
      <c r="CB9084" s="62"/>
      <c r="CC9084" s="62"/>
      <c r="CD9084" s="62"/>
      <c r="CE9084" s="62"/>
      <c r="CF9084" s="62"/>
      <c r="CL9084" s="56" t="s">
        <v>22315</v>
      </c>
      <c r="CM9084" s="56"/>
      <c r="CN9084" s="56"/>
      <c r="CO9084" s="52"/>
      <c r="CP9084" s="52"/>
      <c r="CQ9084" s="52"/>
      <c r="CR9084" s="52"/>
      <c r="CS9084" s="52"/>
      <c r="CT9084" s="52"/>
      <c r="CU9084" s="33"/>
      <c r="CV9084" s="33"/>
    </row>
    <row r="9085" spans="74:100">
      <c r="BV9085" s="62"/>
      <c r="BW9085" s="62"/>
      <c r="BX9085" s="62"/>
      <c r="BY9085" s="62"/>
      <c r="BZ9085" s="62"/>
      <c r="CA9085" s="62"/>
      <c r="CB9085" s="62"/>
      <c r="CC9085" s="62"/>
      <c r="CD9085" s="62"/>
      <c r="CE9085" s="62"/>
      <c r="CF9085" s="62"/>
      <c r="CL9085" s="56" t="s">
        <v>5695</v>
      </c>
      <c r="CM9085" s="56" t="s">
        <v>3118</v>
      </c>
      <c r="CN9085" s="56" t="s">
        <v>3118</v>
      </c>
      <c r="CO9085" s="52"/>
      <c r="CP9085" s="52"/>
      <c r="CQ9085" s="52"/>
      <c r="CR9085" s="52"/>
      <c r="CS9085" s="52"/>
      <c r="CT9085" s="52"/>
      <c r="CU9085" s="33"/>
      <c r="CV9085" s="33"/>
    </row>
    <row r="9086" spans="74:100">
      <c r="BV9086" s="62"/>
      <c r="BW9086" s="62"/>
      <c r="BX9086" s="62"/>
      <c r="BY9086" s="62"/>
      <c r="BZ9086" s="62"/>
      <c r="CA9086" s="62"/>
      <c r="CB9086" s="62"/>
      <c r="CC9086" s="62"/>
      <c r="CD9086" s="62"/>
      <c r="CE9086" s="62"/>
      <c r="CF9086" s="62"/>
      <c r="CL9086" s="56" t="s">
        <v>19445</v>
      </c>
      <c r="CM9086" s="56"/>
      <c r="CN9086" s="56"/>
      <c r="CO9086" s="52"/>
      <c r="CP9086" s="52"/>
      <c r="CQ9086" s="52"/>
      <c r="CR9086" s="52"/>
      <c r="CS9086" s="52"/>
      <c r="CT9086" s="52"/>
      <c r="CU9086" s="33"/>
      <c r="CV9086" s="33"/>
    </row>
    <row r="9087" spans="74:100">
      <c r="BV9087" s="62"/>
      <c r="BW9087" s="62"/>
      <c r="BX9087" s="62"/>
      <c r="BY9087" s="62"/>
      <c r="BZ9087" s="62"/>
      <c r="CA9087" s="62"/>
      <c r="CB9087" s="62"/>
      <c r="CC9087" s="62"/>
      <c r="CD9087" s="62"/>
      <c r="CE9087" s="62"/>
      <c r="CF9087" s="62"/>
      <c r="CL9087" s="56" t="s">
        <v>5696</v>
      </c>
      <c r="CM9087" s="56" t="s">
        <v>215</v>
      </c>
      <c r="CN9087" s="56" t="s">
        <v>215</v>
      </c>
      <c r="CO9087" s="52"/>
      <c r="CP9087" s="52"/>
      <c r="CQ9087" s="52"/>
      <c r="CR9087" s="52"/>
      <c r="CS9087" s="52"/>
      <c r="CT9087" s="52"/>
      <c r="CU9087" s="33"/>
      <c r="CV9087" s="33"/>
    </row>
    <row r="9088" spans="74:100">
      <c r="BV9088" s="62"/>
      <c r="BW9088" s="62"/>
      <c r="BX9088" s="62"/>
      <c r="BY9088" s="62"/>
      <c r="BZ9088" s="62"/>
      <c r="CA9088" s="62"/>
      <c r="CB9088" s="62"/>
      <c r="CC9088" s="62"/>
      <c r="CD9088" s="62"/>
      <c r="CE9088" s="62"/>
      <c r="CF9088" s="62"/>
      <c r="CL9088" s="56" t="s">
        <v>22316</v>
      </c>
      <c r="CM9088" s="56"/>
      <c r="CN9088" s="56"/>
      <c r="CO9088" s="52"/>
      <c r="CP9088" s="52"/>
      <c r="CQ9088" s="52"/>
      <c r="CR9088" s="52"/>
      <c r="CS9088" s="52"/>
      <c r="CT9088" s="52"/>
      <c r="CU9088" s="33"/>
      <c r="CV9088" s="33"/>
    </row>
    <row r="9089" spans="74:100">
      <c r="BV9089" s="62"/>
      <c r="BW9089" s="62"/>
      <c r="BX9089" s="62"/>
      <c r="BY9089" s="62"/>
      <c r="BZ9089" s="62"/>
      <c r="CA9089" s="62"/>
      <c r="CB9089" s="62"/>
      <c r="CC9089" s="62"/>
      <c r="CD9089" s="62"/>
      <c r="CE9089" s="62"/>
      <c r="CF9089" s="62"/>
      <c r="CL9089" s="56" t="s">
        <v>5697</v>
      </c>
      <c r="CM9089" s="56" t="s">
        <v>3118</v>
      </c>
      <c r="CN9089" s="56" t="s">
        <v>3118</v>
      </c>
      <c r="CO9089" s="52"/>
      <c r="CP9089" s="52"/>
      <c r="CQ9089" s="52"/>
      <c r="CR9089" s="52"/>
      <c r="CS9089" s="52"/>
      <c r="CT9089" s="52"/>
      <c r="CU9089" s="33"/>
      <c r="CV9089" s="33"/>
    </row>
    <row r="9090" spans="74:100">
      <c r="BV9090" s="62"/>
      <c r="BW9090" s="62"/>
      <c r="BX9090" s="62"/>
      <c r="BY9090" s="62"/>
      <c r="BZ9090" s="62"/>
      <c r="CA9090" s="62"/>
      <c r="CB9090" s="62"/>
      <c r="CC9090" s="62"/>
      <c r="CD9090" s="62"/>
      <c r="CE9090" s="62"/>
      <c r="CF9090" s="62"/>
      <c r="CL9090" s="56" t="s">
        <v>20584</v>
      </c>
      <c r="CM9090" s="56"/>
      <c r="CN9090" s="56"/>
      <c r="CO9090" s="52"/>
      <c r="CP9090" s="52"/>
      <c r="CQ9090" s="52"/>
      <c r="CR9090" s="52"/>
      <c r="CS9090" s="52"/>
      <c r="CT9090" s="52"/>
      <c r="CU9090" s="33"/>
      <c r="CV9090" s="33"/>
    </row>
    <row r="9091" spans="74:100">
      <c r="BV9091" s="62"/>
      <c r="BW9091" s="62"/>
      <c r="BX9091" s="62"/>
      <c r="BY9091" s="62"/>
      <c r="BZ9091" s="62"/>
      <c r="CA9091" s="62"/>
      <c r="CB9091" s="62"/>
      <c r="CC9091" s="62"/>
      <c r="CD9091" s="62"/>
      <c r="CE9091" s="62"/>
      <c r="CF9091" s="62"/>
      <c r="CL9091" s="56" t="s">
        <v>5698</v>
      </c>
      <c r="CM9091" s="56" t="s">
        <v>214</v>
      </c>
      <c r="CN9091" s="56" t="s">
        <v>214</v>
      </c>
      <c r="CO9091" s="52"/>
      <c r="CP9091" s="52"/>
      <c r="CQ9091" s="52"/>
      <c r="CR9091" s="52"/>
      <c r="CS9091" s="52"/>
      <c r="CT9091" s="52"/>
      <c r="CU9091" s="33"/>
      <c r="CV9091" s="33"/>
    </row>
    <row r="9092" spans="74:100">
      <c r="BV9092" s="62"/>
      <c r="BW9092" s="62"/>
      <c r="BX9092" s="62"/>
      <c r="BY9092" s="62"/>
      <c r="BZ9092" s="62"/>
      <c r="CA9092" s="62"/>
      <c r="CB9092" s="62"/>
      <c r="CC9092" s="62"/>
      <c r="CD9092" s="62"/>
      <c r="CE9092" s="62"/>
      <c r="CF9092" s="62"/>
      <c r="CL9092" s="56" t="s">
        <v>22317</v>
      </c>
      <c r="CM9092" s="56"/>
      <c r="CN9092" s="56"/>
      <c r="CO9092" s="52"/>
      <c r="CP9092" s="52"/>
      <c r="CQ9092" s="52"/>
      <c r="CR9092" s="52"/>
      <c r="CS9092" s="52"/>
      <c r="CT9092" s="52"/>
      <c r="CU9092" s="33"/>
      <c r="CV9092" s="33"/>
    </row>
    <row r="9093" spans="74:100">
      <c r="BV9093" s="62"/>
      <c r="BW9093" s="62"/>
      <c r="BX9093" s="62"/>
      <c r="BY9093" s="62"/>
      <c r="BZ9093" s="62"/>
      <c r="CA9093" s="62"/>
      <c r="CB9093" s="62"/>
      <c r="CC9093" s="62"/>
      <c r="CD9093" s="62"/>
      <c r="CE9093" s="62"/>
      <c r="CF9093" s="62"/>
      <c r="CL9093" s="56" t="s">
        <v>2076</v>
      </c>
      <c r="CM9093" s="56" t="s">
        <v>216</v>
      </c>
      <c r="CN9093" s="56" t="s">
        <v>216</v>
      </c>
      <c r="CO9093" s="52"/>
      <c r="CP9093" s="52"/>
      <c r="CQ9093" s="52"/>
      <c r="CR9093" s="52"/>
      <c r="CS9093" s="52"/>
      <c r="CT9093" s="52"/>
      <c r="CU9093" s="33"/>
      <c r="CV9093" s="33"/>
    </row>
    <row r="9094" spans="74:100">
      <c r="BV9094" s="62"/>
      <c r="BW9094" s="62"/>
      <c r="BX9094" s="62"/>
      <c r="BY9094" s="62"/>
      <c r="BZ9094" s="62"/>
      <c r="CA9094" s="62"/>
      <c r="CB9094" s="62"/>
      <c r="CC9094" s="62"/>
      <c r="CD9094" s="62"/>
      <c r="CE9094" s="62"/>
      <c r="CF9094" s="62"/>
      <c r="CL9094" s="56" t="s">
        <v>22318</v>
      </c>
      <c r="CM9094" s="56"/>
      <c r="CN9094" s="56"/>
      <c r="CO9094" s="52"/>
      <c r="CP9094" s="52"/>
      <c r="CQ9094" s="52"/>
      <c r="CR9094" s="52"/>
      <c r="CS9094" s="52"/>
      <c r="CT9094" s="52"/>
      <c r="CU9094" s="33"/>
      <c r="CV9094" s="33"/>
    </row>
    <row r="9095" spans="74:100">
      <c r="BV9095" s="62"/>
      <c r="BW9095" s="62"/>
      <c r="BX9095" s="62"/>
      <c r="BY9095" s="62"/>
      <c r="BZ9095" s="62"/>
      <c r="CA9095" s="62"/>
      <c r="CB9095" s="62"/>
      <c r="CC9095" s="62"/>
      <c r="CD9095" s="62"/>
      <c r="CE9095" s="62"/>
      <c r="CF9095" s="62"/>
      <c r="CL9095" s="56" t="s">
        <v>28141</v>
      </c>
      <c r="CM9095" s="56" t="s">
        <v>3118</v>
      </c>
      <c r="CN9095" s="56" t="s">
        <v>3118</v>
      </c>
      <c r="CO9095" s="52"/>
      <c r="CP9095" s="52"/>
      <c r="CQ9095" s="52"/>
      <c r="CR9095" s="52"/>
      <c r="CS9095" s="52"/>
      <c r="CT9095" s="52"/>
      <c r="CU9095" s="33"/>
      <c r="CV9095" s="33"/>
    </row>
    <row r="9096" spans="74:100">
      <c r="BV9096" s="62"/>
      <c r="BW9096" s="62"/>
      <c r="BX9096" s="62"/>
      <c r="BY9096" s="62"/>
      <c r="BZ9096" s="62"/>
      <c r="CA9096" s="62"/>
      <c r="CB9096" s="62"/>
      <c r="CC9096" s="62"/>
      <c r="CD9096" s="62"/>
      <c r="CE9096" s="62"/>
      <c r="CF9096" s="62"/>
      <c r="CL9096" s="56" t="s">
        <v>28142</v>
      </c>
      <c r="CM9096" s="56"/>
      <c r="CN9096" s="56"/>
      <c r="CO9096" s="52"/>
      <c r="CP9096" s="52"/>
      <c r="CQ9096" s="52"/>
      <c r="CR9096" s="52"/>
      <c r="CS9096" s="52"/>
      <c r="CT9096" s="52"/>
      <c r="CU9096" s="33"/>
      <c r="CV9096" s="33"/>
    </row>
    <row r="9097" spans="74:100">
      <c r="BV9097" s="62"/>
      <c r="BW9097" s="62"/>
      <c r="BX9097" s="62"/>
      <c r="BY9097" s="62"/>
      <c r="BZ9097" s="62"/>
      <c r="CA9097" s="62"/>
      <c r="CB9097" s="62"/>
      <c r="CC9097" s="62"/>
      <c r="CD9097" s="62"/>
      <c r="CE9097" s="62"/>
      <c r="CF9097" s="62"/>
      <c r="CL9097" s="56" t="s">
        <v>28143</v>
      </c>
      <c r="CM9097" s="56" t="s">
        <v>217</v>
      </c>
      <c r="CN9097" s="56" t="s">
        <v>217</v>
      </c>
      <c r="CO9097" s="52"/>
      <c r="CP9097" s="52"/>
      <c r="CQ9097" s="52"/>
      <c r="CR9097" s="52"/>
      <c r="CS9097" s="52"/>
      <c r="CT9097" s="52"/>
      <c r="CU9097" s="33"/>
      <c r="CV9097" s="33"/>
    </row>
    <row r="9098" spans="74:100">
      <c r="BV9098" s="62"/>
      <c r="BW9098" s="62"/>
      <c r="BX9098" s="62"/>
      <c r="BY9098" s="62"/>
      <c r="BZ9098" s="62"/>
      <c r="CA9098" s="62"/>
      <c r="CB9098" s="62"/>
      <c r="CC9098" s="62"/>
      <c r="CD9098" s="62"/>
      <c r="CE9098" s="62"/>
      <c r="CF9098" s="62"/>
      <c r="CL9098" s="56" t="s">
        <v>28142</v>
      </c>
      <c r="CM9098" s="56"/>
      <c r="CN9098" s="56"/>
      <c r="CO9098" s="52"/>
      <c r="CP9098" s="52"/>
      <c r="CQ9098" s="52"/>
      <c r="CR9098" s="52"/>
      <c r="CS9098" s="52"/>
      <c r="CT9098" s="52"/>
      <c r="CU9098" s="33"/>
      <c r="CV9098" s="33"/>
    </row>
    <row r="9099" spans="74:100">
      <c r="BV9099" s="62"/>
      <c r="BW9099" s="62"/>
      <c r="BX9099" s="62"/>
      <c r="BY9099" s="62"/>
      <c r="BZ9099" s="62"/>
      <c r="CA9099" s="62"/>
      <c r="CB9099" s="62"/>
      <c r="CC9099" s="62"/>
      <c r="CD9099" s="62"/>
      <c r="CE9099" s="62"/>
      <c r="CF9099" s="62"/>
      <c r="CL9099" s="56" t="s">
        <v>28144</v>
      </c>
      <c r="CM9099" s="56" t="s">
        <v>217</v>
      </c>
      <c r="CN9099" s="56" t="s">
        <v>217</v>
      </c>
      <c r="CO9099" s="52"/>
      <c r="CP9099" s="52"/>
      <c r="CQ9099" s="52"/>
      <c r="CR9099" s="52"/>
      <c r="CS9099" s="52"/>
      <c r="CT9099" s="52"/>
      <c r="CU9099" s="33"/>
      <c r="CV9099" s="33"/>
    </row>
    <row r="9100" spans="74:100">
      <c r="BV9100" s="62"/>
      <c r="BW9100" s="62"/>
      <c r="BX9100" s="62"/>
      <c r="BY9100" s="62"/>
      <c r="BZ9100" s="62"/>
      <c r="CA9100" s="62"/>
      <c r="CB9100" s="62"/>
      <c r="CC9100" s="62"/>
      <c r="CD9100" s="62"/>
      <c r="CE9100" s="62"/>
      <c r="CF9100" s="62"/>
      <c r="CL9100" s="56" t="s">
        <v>28145</v>
      </c>
      <c r="CM9100" s="56"/>
      <c r="CN9100" s="56"/>
      <c r="CO9100" s="52"/>
      <c r="CP9100" s="52"/>
      <c r="CQ9100" s="52"/>
      <c r="CR9100" s="52"/>
      <c r="CS9100" s="52"/>
      <c r="CT9100" s="52"/>
      <c r="CU9100" s="33"/>
      <c r="CV9100" s="33"/>
    </row>
    <row r="9101" spans="74:100">
      <c r="BV9101" s="62"/>
      <c r="BW9101" s="62"/>
      <c r="BX9101" s="62"/>
      <c r="BY9101" s="62"/>
      <c r="BZ9101" s="62"/>
      <c r="CA9101" s="62"/>
      <c r="CB9101" s="62"/>
      <c r="CC9101" s="62"/>
      <c r="CD9101" s="62"/>
      <c r="CE9101" s="62"/>
      <c r="CF9101" s="62"/>
      <c r="CL9101" s="56" t="s">
        <v>5699</v>
      </c>
      <c r="CM9101" s="56" t="s">
        <v>3118</v>
      </c>
      <c r="CN9101" s="56" t="s">
        <v>3118</v>
      </c>
      <c r="CO9101" s="52"/>
      <c r="CP9101" s="52"/>
      <c r="CQ9101" s="52"/>
      <c r="CR9101" s="52"/>
      <c r="CS9101" s="52"/>
      <c r="CT9101" s="52"/>
      <c r="CU9101" s="33"/>
      <c r="CV9101" s="33"/>
    </row>
    <row r="9102" spans="74:100">
      <c r="BV9102" s="62"/>
      <c r="BW9102" s="62"/>
      <c r="BX9102" s="62"/>
      <c r="BY9102" s="62"/>
      <c r="BZ9102" s="62"/>
      <c r="CA9102" s="62"/>
      <c r="CB9102" s="62"/>
      <c r="CC9102" s="62"/>
      <c r="CD9102" s="62"/>
      <c r="CE9102" s="62"/>
      <c r="CF9102" s="62"/>
      <c r="CL9102" s="56" t="s">
        <v>19446</v>
      </c>
      <c r="CM9102" s="56"/>
      <c r="CN9102" s="56"/>
      <c r="CO9102" s="52"/>
      <c r="CP9102" s="52"/>
      <c r="CQ9102" s="52"/>
      <c r="CR9102" s="52"/>
      <c r="CS9102" s="52"/>
      <c r="CT9102" s="52"/>
      <c r="CU9102" s="33"/>
      <c r="CV9102" s="33"/>
    </row>
    <row r="9103" spans="74:100">
      <c r="BV9103" s="62"/>
      <c r="BW9103" s="62"/>
      <c r="BX9103" s="62"/>
      <c r="BY9103" s="62"/>
      <c r="BZ9103" s="62"/>
      <c r="CA9103" s="62"/>
      <c r="CB9103" s="62"/>
      <c r="CC9103" s="62"/>
      <c r="CD9103" s="62"/>
      <c r="CE9103" s="62"/>
      <c r="CF9103" s="62"/>
      <c r="CL9103" s="56" t="s">
        <v>5700</v>
      </c>
      <c r="CM9103" s="56" t="s">
        <v>217</v>
      </c>
      <c r="CN9103" s="56" t="s">
        <v>217</v>
      </c>
      <c r="CO9103" s="52"/>
      <c r="CP9103" s="52"/>
      <c r="CQ9103" s="52"/>
      <c r="CR9103" s="52"/>
      <c r="CS9103" s="52"/>
      <c r="CT9103" s="52"/>
      <c r="CU9103" s="33"/>
      <c r="CV9103" s="33"/>
    </row>
    <row r="9104" spans="74:100">
      <c r="BV9104" s="62"/>
      <c r="BW9104" s="62"/>
      <c r="BX9104" s="62"/>
      <c r="BY9104" s="62"/>
      <c r="BZ9104" s="62"/>
      <c r="CA9104" s="62"/>
      <c r="CB9104" s="62"/>
      <c r="CC9104" s="62"/>
      <c r="CD9104" s="62"/>
      <c r="CE9104" s="62"/>
      <c r="CF9104" s="62"/>
      <c r="CL9104" s="56" t="s">
        <v>19447</v>
      </c>
      <c r="CM9104" s="56"/>
      <c r="CN9104" s="56"/>
      <c r="CO9104" s="52"/>
      <c r="CP9104" s="52"/>
      <c r="CQ9104" s="52"/>
      <c r="CR9104" s="52"/>
      <c r="CS9104" s="52"/>
      <c r="CT9104" s="52"/>
      <c r="CU9104" s="33"/>
      <c r="CV9104" s="33"/>
    </row>
    <row r="9105" spans="74:100">
      <c r="BV9105" s="62"/>
      <c r="BW9105" s="62"/>
      <c r="BX9105" s="62"/>
      <c r="BY9105" s="62"/>
      <c r="BZ9105" s="62"/>
      <c r="CA9105" s="62"/>
      <c r="CB9105" s="62"/>
      <c r="CC9105" s="62"/>
      <c r="CD9105" s="62"/>
      <c r="CE9105" s="62"/>
      <c r="CF9105" s="62"/>
      <c r="CL9105" s="56" t="s">
        <v>5701</v>
      </c>
      <c r="CM9105" s="56" t="s">
        <v>3118</v>
      </c>
      <c r="CN9105" s="56" t="s">
        <v>3118</v>
      </c>
      <c r="CO9105" s="52"/>
      <c r="CP9105" s="52"/>
      <c r="CQ9105" s="52"/>
      <c r="CR9105" s="52"/>
      <c r="CS9105" s="52"/>
      <c r="CT9105" s="52"/>
      <c r="CU9105" s="33"/>
      <c r="CV9105" s="33"/>
    </row>
    <row r="9106" spans="74:100">
      <c r="BV9106" s="62"/>
      <c r="BW9106" s="62"/>
      <c r="BX9106" s="62"/>
      <c r="BY9106" s="62"/>
      <c r="BZ9106" s="62"/>
      <c r="CA9106" s="62"/>
      <c r="CB9106" s="62"/>
      <c r="CC9106" s="62"/>
      <c r="CD9106" s="62"/>
      <c r="CE9106" s="62"/>
      <c r="CF9106" s="62"/>
      <c r="CL9106" s="56" t="s">
        <v>19448</v>
      </c>
      <c r="CM9106" s="56"/>
      <c r="CN9106" s="56"/>
      <c r="CO9106" s="52"/>
      <c r="CP9106" s="52"/>
      <c r="CQ9106" s="52"/>
      <c r="CR9106" s="52"/>
      <c r="CS9106" s="52"/>
      <c r="CT9106" s="52"/>
      <c r="CU9106" s="33"/>
      <c r="CV9106" s="33"/>
    </row>
    <row r="9107" spans="74:100">
      <c r="BV9107" s="62"/>
      <c r="BW9107" s="62"/>
      <c r="BX9107" s="62"/>
      <c r="BY9107" s="62"/>
      <c r="BZ9107" s="62"/>
      <c r="CA9107" s="62"/>
      <c r="CB9107" s="62"/>
      <c r="CC9107" s="62"/>
      <c r="CD9107" s="62"/>
      <c r="CE9107" s="62"/>
      <c r="CF9107" s="62"/>
      <c r="CL9107" s="56" t="s">
        <v>5702</v>
      </c>
      <c r="CM9107" s="56" t="s">
        <v>216</v>
      </c>
      <c r="CN9107" s="56" t="s">
        <v>216</v>
      </c>
      <c r="CO9107" s="52"/>
      <c r="CP9107" s="52"/>
      <c r="CQ9107" s="52"/>
      <c r="CR9107" s="52"/>
      <c r="CS9107" s="52"/>
      <c r="CT9107" s="52"/>
      <c r="CU9107" s="33"/>
      <c r="CV9107" s="33"/>
    </row>
    <row r="9108" spans="74:100">
      <c r="BV9108" s="62"/>
      <c r="BW9108" s="62"/>
      <c r="BX9108" s="62"/>
      <c r="BY9108" s="62"/>
      <c r="BZ9108" s="62"/>
      <c r="CA9108" s="62"/>
      <c r="CB9108" s="62"/>
      <c r="CC9108" s="62"/>
      <c r="CD9108" s="62"/>
      <c r="CE9108" s="62"/>
      <c r="CF9108" s="62"/>
      <c r="CL9108" s="56" t="s">
        <v>22319</v>
      </c>
      <c r="CM9108" s="56"/>
      <c r="CN9108" s="56"/>
      <c r="CO9108" s="52"/>
      <c r="CP9108" s="52"/>
      <c r="CQ9108" s="52"/>
      <c r="CR9108" s="52"/>
      <c r="CS9108" s="52"/>
      <c r="CT9108" s="52"/>
      <c r="CU9108" s="33"/>
      <c r="CV9108" s="33"/>
    </row>
    <row r="9109" spans="74:100">
      <c r="BV9109" s="62"/>
      <c r="BW9109" s="62"/>
      <c r="BX9109" s="62"/>
      <c r="BY9109" s="62"/>
      <c r="BZ9109" s="62"/>
      <c r="CA9109" s="62"/>
      <c r="CB9109" s="62"/>
      <c r="CC9109" s="62"/>
      <c r="CD9109" s="62"/>
      <c r="CE9109" s="62"/>
      <c r="CF9109" s="62"/>
      <c r="CL9109" s="56" t="s">
        <v>2078</v>
      </c>
      <c r="CM9109" s="56" t="s">
        <v>216</v>
      </c>
      <c r="CN9109" s="56" t="s">
        <v>216</v>
      </c>
      <c r="CO9109" s="52"/>
      <c r="CP9109" s="52"/>
      <c r="CQ9109" s="52"/>
      <c r="CR9109" s="52"/>
      <c r="CS9109" s="52"/>
      <c r="CT9109" s="52"/>
      <c r="CU9109" s="33"/>
      <c r="CV9109" s="33"/>
    </row>
    <row r="9110" spans="74:100">
      <c r="BV9110" s="62"/>
      <c r="BW9110" s="62"/>
      <c r="BX9110" s="62"/>
      <c r="BY9110" s="62"/>
      <c r="BZ9110" s="62"/>
      <c r="CA9110" s="62"/>
      <c r="CB9110" s="62"/>
      <c r="CC9110" s="62"/>
      <c r="CD9110" s="62"/>
      <c r="CE9110" s="62"/>
      <c r="CF9110" s="62"/>
      <c r="CL9110" s="56" t="s">
        <v>22320</v>
      </c>
      <c r="CM9110" s="56"/>
      <c r="CN9110" s="56"/>
      <c r="CO9110" s="52"/>
      <c r="CP9110" s="52"/>
      <c r="CQ9110" s="52"/>
      <c r="CR9110" s="52"/>
      <c r="CS9110" s="52"/>
      <c r="CT9110" s="52"/>
      <c r="CU9110" s="33"/>
      <c r="CV9110" s="33"/>
    </row>
    <row r="9111" spans="74:100">
      <c r="BV9111" s="62"/>
      <c r="BW9111" s="62"/>
      <c r="BX9111" s="62"/>
      <c r="BY9111" s="62"/>
      <c r="BZ9111" s="62"/>
      <c r="CA9111" s="62"/>
      <c r="CB9111" s="62"/>
      <c r="CC9111" s="62"/>
      <c r="CD9111" s="62"/>
      <c r="CE9111" s="62"/>
      <c r="CF9111" s="62"/>
      <c r="CL9111" s="56" t="s">
        <v>5703</v>
      </c>
      <c r="CM9111" s="56" t="s">
        <v>217</v>
      </c>
      <c r="CN9111" s="56" t="s">
        <v>217</v>
      </c>
      <c r="CO9111" s="52"/>
      <c r="CP9111" s="52"/>
      <c r="CQ9111" s="52"/>
      <c r="CR9111" s="52"/>
      <c r="CS9111" s="52"/>
      <c r="CT9111" s="52"/>
      <c r="CU9111" s="33"/>
      <c r="CV9111" s="33"/>
    </row>
    <row r="9112" spans="74:100">
      <c r="BV9112" s="62"/>
      <c r="BW9112" s="62"/>
      <c r="BX9112" s="62"/>
      <c r="BY9112" s="62"/>
      <c r="BZ9112" s="62"/>
      <c r="CA9112" s="62"/>
      <c r="CB9112" s="62"/>
      <c r="CC9112" s="62"/>
      <c r="CD9112" s="62"/>
      <c r="CE9112" s="62"/>
      <c r="CF9112" s="62"/>
      <c r="CL9112" s="56" t="s">
        <v>19449</v>
      </c>
      <c r="CM9112" s="56"/>
      <c r="CN9112" s="56"/>
      <c r="CO9112" s="52"/>
      <c r="CP9112" s="52"/>
      <c r="CQ9112" s="52"/>
      <c r="CR9112" s="52"/>
      <c r="CS9112" s="52"/>
      <c r="CT9112" s="52"/>
      <c r="CU9112" s="33"/>
      <c r="CV9112" s="33"/>
    </row>
    <row r="9113" spans="74:100">
      <c r="BV9113" s="62"/>
      <c r="BW9113" s="62"/>
      <c r="BX9113" s="62"/>
      <c r="BY9113" s="62"/>
      <c r="BZ9113" s="62"/>
      <c r="CA9113" s="62"/>
      <c r="CB9113" s="62"/>
      <c r="CC9113" s="62"/>
      <c r="CD9113" s="62"/>
      <c r="CE9113" s="62"/>
      <c r="CF9113" s="62"/>
      <c r="CL9113" s="56" t="s">
        <v>2079</v>
      </c>
      <c r="CM9113" s="56" t="s">
        <v>216</v>
      </c>
      <c r="CN9113" s="56" t="s">
        <v>216</v>
      </c>
      <c r="CO9113" s="52"/>
      <c r="CP9113" s="52"/>
      <c r="CQ9113" s="52"/>
      <c r="CR9113" s="52"/>
      <c r="CS9113" s="52"/>
      <c r="CT9113" s="52"/>
      <c r="CU9113" s="33"/>
      <c r="CV9113" s="33"/>
    </row>
    <row r="9114" spans="74:100">
      <c r="BV9114" s="62"/>
      <c r="BW9114" s="62"/>
      <c r="BX9114" s="62"/>
      <c r="BY9114" s="62"/>
      <c r="BZ9114" s="62"/>
      <c r="CA9114" s="62"/>
      <c r="CB9114" s="62"/>
      <c r="CC9114" s="62"/>
      <c r="CD9114" s="62"/>
      <c r="CE9114" s="62"/>
      <c r="CF9114" s="62"/>
      <c r="CL9114" s="56" t="s">
        <v>22321</v>
      </c>
      <c r="CM9114" s="56"/>
      <c r="CN9114" s="56"/>
      <c r="CO9114" s="52"/>
      <c r="CP9114" s="52"/>
      <c r="CQ9114" s="52"/>
      <c r="CR9114" s="52"/>
      <c r="CS9114" s="52"/>
      <c r="CT9114" s="52"/>
      <c r="CU9114" s="33"/>
      <c r="CV9114" s="33"/>
    </row>
    <row r="9115" spans="74:100">
      <c r="BV9115" s="62"/>
      <c r="BW9115" s="62"/>
      <c r="BX9115" s="62"/>
      <c r="BY9115" s="62"/>
      <c r="BZ9115" s="62"/>
      <c r="CA9115" s="62"/>
      <c r="CB9115" s="62"/>
      <c r="CC9115" s="62"/>
      <c r="CD9115" s="62"/>
      <c r="CE9115" s="62"/>
      <c r="CF9115" s="62"/>
      <c r="CL9115" s="56" t="s">
        <v>5704</v>
      </c>
      <c r="CM9115" s="56" t="s">
        <v>3118</v>
      </c>
      <c r="CN9115" s="56" t="s">
        <v>3118</v>
      </c>
      <c r="CO9115" s="52"/>
      <c r="CP9115" s="52"/>
      <c r="CQ9115" s="52"/>
      <c r="CR9115" s="52"/>
      <c r="CS9115" s="52"/>
      <c r="CT9115" s="52"/>
      <c r="CU9115" s="33"/>
      <c r="CV9115" s="33"/>
    </row>
    <row r="9116" spans="74:100">
      <c r="BV9116" s="62"/>
      <c r="BW9116" s="62"/>
      <c r="BX9116" s="62"/>
      <c r="BY9116" s="62"/>
      <c r="BZ9116" s="62"/>
      <c r="CA9116" s="62"/>
      <c r="CB9116" s="62"/>
      <c r="CC9116" s="62"/>
      <c r="CD9116" s="62"/>
      <c r="CE9116" s="62"/>
      <c r="CF9116" s="62"/>
      <c r="CL9116" s="56" t="s">
        <v>19450</v>
      </c>
      <c r="CM9116" s="56"/>
      <c r="CN9116" s="56"/>
      <c r="CO9116" s="52"/>
      <c r="CP9116" s="52"/>
      <c r="CQ9116" s="52"/>
      <c r="CR9116" s="52"/>
      <c r="CS9116" s="52"/>
      <c r="CT9116" s="52"/>
      <c r="CU9116" s="33"/>
      <c r="CV9116" s="33"/>
    </row>
    <row r="9117" spans="74:100">
      <c r="BV9117" s="62"/>
      <c r="BW9117" s="62"/>
      <c r="BX9117" s="62"/>
      <c r="BY9117" s="62"/>
      <c r="BZ9117" s="62"/>
      <c r="CA9117" s="62"/>
      <c r="CB9117" s="62"/>
      <c r="CC9117" s="62"/>
      <c r="CD9117" s="62"/>
      <c r="CE9117" s="62"/>
      <c r="CF9117" s="62"/>
      <c r="CL9117" s="56" t="s">
        <v>2081</v>
      </c>
      <c r="CM9117" s="56" t="s">
        <v>215</v>
      </c>
      <c r="CN9117" s="56" t="s">
        <v>215</v>
      </c>
      <c r="CO9117" s="52"/>
      <c r="CP9117" s="52"/>
      <c r="CQ9117" s="52"/>
      <c r="CR9117" s="52"/>
      <c r="CS9117" s="52"/>
      <c r="CT9117" s="52"/>
      <c r="CU9117" s="33"/>
      <c r="CV9117" s="33"/>
    </row>
    <row r="9118" spans="74:100">
      <c r="BV9118" s="62"/>
      <c r="BW9118" s="62"/>
      <c r="BX9118" s="62"/>
      <c r="BY9118" s="62"/>
      <c r="BZ9118" s="62"/>
      <c r="CA9118" s="62"/>
      <c r="CB9118" s="62"/>
      <c r="CC9118" s="62"/>
      <c r="CD9118" s="62"/>
      <c r="CE9118" s="62"/>
      <c r="CF9118" s="62"/>
      <c r="CL9118" s="56" t="s">
        <v>22323</v>
      </c>
      <c r="CM9118" s="56"/>
      <c r="CN9118" s="56"/>
      <c r="CO9118" s="52"/>
      <c r="CP9118" s="52"/>
      <c r="CQ9118" s="52"/>
      <c r="CR9118" s="52"/>
      <c r="CS9118" s="52"/>
      <c r="CT9118" s="52"/>
      <c r="CU9118" s="33"/>
      <c r="CV9118" s="33"/>
    </row>
    <row r="9119" spans="74:100">
      <c r="BV9119" s="62"/>
      <c r="BW9119" s="62"/>
      <c r="BX9119" s="62"/>
      <c r="BY9119" s="62"/>
      <c r="BZ9119" s="62"/>
      <c r="CA9119" s="62"/>
      <c r="CB9119" s="62"/>
      <c r="CC9119" s="62"/>
      <c r="CD9119" s="62"/>
      <c r="CE9119" s="62"/>
      <c r="CF9119" s="62"/>
      <c r="CL9119" s="56" t="s">
        <v>22324</v>
      </c>
      <c r="CM9119" s="56" t="s">
        <v>213</v>
      </c>
      <c r="CN9119" s="56" t="s">
        <v>213</v>
      </c>
      <c r="CO9119" s="52"/>
      <c r="CP9119" s="52"/>
      <c r="CQ9119" s="52"/>
      <c r="CR9119" s="52"/>
      <c r="CS9119" s="52"/>
      <c r="CT9119" s="52"/>
      <c r="CU9119" s="33"/>
      <c r="CV9119" s="33"/>
    </row>
    <row r="9120" spans="74:100">
      <c r="BV9120" s="62"/>
      <c r="BW9120" s="62"/>
      <c r="BX9120" s="62"/>
      <c r="BY9120" s="62"/>
      <c r="BZ9120" s="62"/>
      <c r="CA9120" s="62"/>
      <c r="CB9120" s="62"/>
      <c r="CC9120" s="62"/>
      <c r="CD9120" s="62"/>
      <c r="CE9120" s="62"/>
      <c r="CF9120" s="62"/>
      <c r="CL9120" s="56" t="s">
        <v>22325</v>
      </c>
      <c r="CM9120" s="56"/>
      <c r="CN9120" s="56"/>
      <c r="CO9120" s="52"/>
      <c r="CP9120" s="52"/>
      <c r="CQ9120" s="52"/>
      <c r="CR9120" s="52"/>
      <c r="CS9120" s="52"/>
      <c r="CT9120" s="52"/>
      <c r="CU9120" s="33"/>
      <c r="CV9120" s="33"/>
    </row>
    <row r="9121" spans="74:100">
      <c r="BV9121" s="62"/>
      <c r="BW9121" s="62"/>
      <c r="BX9121" s="62"/>
      <c r="BY9121" s="62"/>
      <c r="BZ9121" s="62"/>
      <c r="CA9121" s="62"/>
      <c r="CB9121" s="62"/>
      <c r="CC9121" s="62"/>
      <c r="CD9121" s="62"/>
      <c r="CE9121" s="62"/>
      <c r="CF9121" s="62"/>
      <c r="CL9121" s="56" t="s">
        <v>22326</v>
      </c>
      <c r="CM9121" s="56" t="s">
        <v>214</v>
      </c>
      <c r="CN9121" s="56" t="s">
        <v>214</v>
      </c>
      <c r="CO9121" s="52"/>
      <c r="CP9121" s="52"/>
      <c r="CQ9121" s="52"/>
      <c r="CR9121" s="52"/>
      <c r="CS9121" s="52"/>
      <c r="CT9121" s="52"/>
      <c r="CU9121" s="33"/>
      <c r="CV9121" s="33"/>
    </row>
    <row r="9122" spans="74:100">
      <c r="BV9122" s="62"/>
      <c r="BW9122" s="62"/>
      <c r="BX9122" s="62"/>
      <c r="BY9122" s="62"/>
      <c r="BZ9122" s="62"/>
      <c r="CA9122" s="62"/>
      <c r="CB9122" s="62"/>
      <c r="CC9122" s="62"/>
      <c r="CD9122" s="62"/>
      <c r="CE9122" s="62"/>
      <c r="CF9122" s="62"/>
      <c r="CL9122" s="56" t="s">
        <v>25007</v>
      </c>
      <c r="CM9122" s="56"/>
      <c r="CN9122" s="56"/>
      <c r="CO9122" s="52"/>
      <c r="CP9122" s="52"/>
      <c r="CQ9122" s="52"/>
      <c r="CR9122" s="52"/>
      <c r="CS9122" s="52"/>
      <c r="CT9122" s="52"/>
      <c r="CU9122" s="33"/>
      <c r="CV9122" s="33"/>
    </row>
    <row r="9123" spans="74:100">
      <c r="BV9123" s="62"/>
      <c r="BW9123" s="62"/>
      <c r="BX9123" s="62"/>
      <c r="BY9123" s="62"/>
      <c r="BZ9123" s="62"/>
      <c r="CA9123" s="62"/>
      <c r="CB9123" s="62"/>
      <c r="CC9123" s="62"/>
      <c r="CD9123" s="62"/>
      <c r="CE9123" s="62"/>
      <c r="CF9123" s="62"/>
      <c r="CL9123" s="56" t="s">
        <v>25008</v>
      </c>
      <c r="CM9123" s="56"/>
      <c r="CN9123" s="56"/>
      <c r="CO9123" s="52"/>
      <c r="CP9123" s="52"/>
      <c r="CQ9123" s="52"/>
      <c r="CR9123" s="52"/>
      <c r="CS9123" s="52"/>
      <c r="CT9123" s="52"/>
      <c r="CU9123" s="33"/>
      <c r="CV9123" s="33"/>
    </row>
    <row r="9124" spans="74:100">
      <c r="BV9124" s="62"/>
      <c r="BW9124" s="62"/>
      <c r="BX9124" s="62"/>
      <c r="BY9124" s="62"/>
      <c r="BZ9124" s="62"/>
      <c r="CA9124" s="62"/>
      <c r="CB9124" s="62"/>
      <c r="CC9124" s="62"/>
      <c r="CD9124" s="62"/>
      <c r="CE9124" s="62"/>
      <c r="CF9124" s="62"/>
      <c r="CL9124" s="56" t="s">
        <v>25009</v>
      </c>
      <c r="CM9124" s="56" t="s">
        <v>214</v>
      </c>
      <c r="CN9124" s="56" t="s">
        <v>214</v>
      </c>
      <c r="CO9124" s="52"/>
      <c r="CP9124" s="52"/>
      <c r="CQ9124" s="52"/>
      <c r="CR9124" s="52"/>
      <c r="CS9124" s="52"/>
      <c r="CT9124" s="52"/>
      <c r="CU9124" s="33"/>
      <c r="CV9124" s="33"/>
    </row>
    <row r="9125" spans="74:100">
      <c r="BV9125" s="62"/>
      <c r="BW9125" s="62"/>
      <c r="BX9125" s="62"/>
      <c r="BY9125" s="62"/>
      <c r="BZ9125" s="62"/>
      <c r="CA9125" s="62"/>
      <c r="CB9125" s="62"/>
      <c r="CC9125" s="62"/>
      <c r="CD9125" s="62"/>
      <c r="CE9125" s="62"/>
      <c r="CF9125" s="62"/>
      <c r="CL9125" s="56" t="s">
        <v>22322</v>
      </c>
      <c r="CM9125" s="56"/>
      <c r="CN9125" s="56"/>
      <c r="CO9125" s="52"/>
      <c r="CP9125" s="52"/>
      <c r="CQ9125" s="52"/>
      <c r="CR9125" s="52"/>
      <c r="CS9125" s="52"/>
      <c r="CT9125" s="52"/>
      <c r="CU9125" s="33"/>
      <c r="CV9125" s="33"/>
    </row>
    <row r="9126" spans="74:100">
      <c r="BV9126" s="62"/>
      <c r="BW9126" s="62"/>
      <c r="BX9126" s="62"/>
      <c r="BY9126" s="62"/>
      <c r="BZ9126" s="62"/>
      <c r="CA9126" s="62"/>
      <c r="CB9126" s="62"/>
      <c r="CC9126" s="62"/>
      <c r="CD9126" s="62"/>
      <c r="CE9126" s="62"/>
      <c r="CF9126" s="62"/>
      <c r="CL9126" s="56" t="s">
        <v>5706</v>
      </c>
      <c r="CM9126" s="56" t="s">
        <v>3118</v>
      </c>
      <c r="CN9126" s="56" t="s">
        <v>3118</v>
      </c>
      <c r="CO9126" s="52"/>
      <c r="CP9126" s="52"/>
      <c r="CQ9126" s="52"/>
      <c r="CR9126" s="52"/>
      <c r="CS9126" s="52"/>
      <c r="CT9126" s="52"/>
      <c r="CU9126" s="33"/>
      <c r="CV9126" s="33"/>
    </row>
    <row r="9127" spans="74:100">
      <c r="BV9127" s="62"/>
      <c r="BW9127" s="62"/>
      <c r="BX9127" s="62"/>
      <c r="BY9127" s="62"/>
      <c r="BZ9127" s="62"/>
      <c r="CA9127" s="62"/>
      <c r="CB9127" s="62"/>
      <c r="CC9127" s="62"/>
      <c r="CD9127" s="62"/>
      <c r="CE9127" s="62"/>
      <c r="CF9127" s="62"/>
      <c r="CL9127" s="56" t="s">
        <v>19451</v>
      </c>
      <c r="CM9127" s="56"/>
      <c r="CN9127" s="56"/>
      <c r="CO9127" s="52"/>
      <c r="CP9127" s="52"/>
      <c r="CQ9127" s="52"/>
      <c r="CR9127" s="52"/>
      <c r="CS9127" s="52"/>
      <c r="CT9127" s="52"/>
      <c r="CU9127" s="33"/>
      <c r="CV9127" s="33"/>
    </row>
    <row r="9128" spans="74:100">
      <c r="BV9128" s="62"/>
      <c r="BW9128" s="62"/>
      <c r="BX9128" s="62"/>
      <c r="BY9128" s="62"/>
      <c r="BZ9128" s="62"/>
      <c r="CA9128" s="62"/>
      <c r="CB9128" s="62"/>
      <c r="CC9128" s="62"/>
      <c r="CD9128" s="62"/>
      <c r="CE9128" s="62"/>
      <c r="CF9128" s="62"/>
      <c r="CL9128" s="56" t="s">
        <v>2082</v>
      </c>
      <c r="CM9128" s="56" t="s">
        <v>216</v>
      </c>
      <c r="CN9128" s="56" t="s">
        <v>216</v>
      </c>
      <c r="CO9128" s="52"/>
      <c r="CP9128" s="52"/>
      <c r="CQ9128" s="52"/>
      <c r="CR9128" s="52"/>
      <c r="CS9128" s="52"/>
      <c r="CT9128" s="52"/>
      <c r="CU9128" s="33"/>
      <c r="CV9128" s="33"/>
    </row>
    <row r="9129" spans="74:100">
      <c r="BV9129" s="62"/>
      <c r="BW9129" s="62"/>
      <c r="BX9129" s="62"/>
      <c r="BY9129" s="62"/>
      <c r="BZ9129" s="62"/>
      <c r="CA9129" s="62"/>
      <c r="CB9129" s="62"/>
      <c r="CC9129" s="62"/>
      <c r="CD9129" s="62"/>
      <c r="CE9129" s="62"/>
      <c r="CF9129" s="62"/>
      <c r="CL9129" s="56" t="s">
        <v>22327</v>
      </c>
      <c r="CM9129" s="56"/>
      <c r="CN9129" s="56"/>
      <c r="CO9129" s="52"/>
      <c r="CP9129" s="52"/>
      <c r="CQ9129" s="52"/>
      <c r="CR9129" s="52"/>
      <c r="CS9129" s="52"/>
      <c r="CT9129" s="52"/>
      <c r="CU9129" s="33"/>
      <c r="CV9129" s="33"/>
    </row>
    <row r="9130" spans="74:100">
      <c r="BV9130" s="62"/>
      <c r="BW9130" s="62"/>
      <c r="BX9130" s="62"/>
      <c r="BY9130" s="62"/>
      <c r="BZ9130" s="62"/>
      <c r="CA9130" s="62"/>
      <c r="CB9130" s="62"/>
      <c r="CC9130" s="62"/>
      <c r="CD9130" s="62"/>
      <c r="CE9130" s="62"/>
      <c r="CF9130" s="62"/>
      <c r="CL9130" s="56" t="s">
        <v>5708</v>
      </c>
      <c r="CM9130" s="56" t="s">
        <v>3118</v>
      </c>
      <c r="CN9130" s="56" t="s">
        <v>3118</v>
      </c>
      <c r="CO9130" s="52"/>
      <c r="CP9130" s="52"/>
      <c r="CQ9130" s="52"/>
      <c r="CR9130" s="52"/>
      <c r="CS9130" s="52"/>
      <c r="CT9130" s="52"/>
      <c r="CU9130" s="33"/>
      <c r="CV9130" s="33"/>
    </row>
    <row r="9131" spans="74:100">
      <c r="BV9131" s="62"/>
      <c r="BW9131" s="62"/>
      <c r="BX9131" s="62"/>
      <c r="BY9131" s="62"/>
      <c r="BZ9131" s="62"/>
      <c r="CA9131" s="62"/>
      <c r="CB9131" s="62"/>
      <c r="CC9131" s="62"/>
      <c r="CD9131" s="62"/>
      <c r="CE9131" s="62"/>
      <c r="CF9131" s="62"/>
      <c r="CL9131" s="56" t="s">
        <v>19452</v>
      </c>
      <c r="CM9131" s="56"/>
      <c r="CN9131" s="56"/>
      <c r="CO9131" s="52"/>
      <c r="CP9131" s="52"/>
      <c r="CQ9131" s="52"/>
      <c r="CR9131" s="52"/>
      <c r="CS9131" s="52"/>
      <c r="CT9131" s="52"/>
      <c r="CU9131" s="33"/>
      <c r="CV9131" s="33"/>
    </row>
    <row r="9132" spans="74:100">
      <c r="BV9132" s="62"/>
      <c r="BW9132" s="62"/>
      <c r="BX9132" s="62"/>
      <c r="BY9132" s="62"/>
      <c r="BZ9132" s="62"/>
      <c r="CA9132" s="62"/>
      <c r="CB9132" s="62"/>
      <c r="CC9132" s="62"/>
      <c r="CD9132" s="62"/>
      <c r="CE9132" s="62"/>
      <c r="CF9132" s="62"/>
      <c r="CL9132" s="56" t="s">
        <v>2083</v>
      </c>
      <c r="CM9132" s="56" t="s">
        <v>216</v>
      </c>
      <c r="CN9132" s="56" t="s">
        <v>216</v>
      </c>
      <c r="CO9132" s="52"/>
      <c r="CP9132" s="52"/>
      <c r="CQ9132" s="52"/>
      <c r="CR9132" s="52"/>
      <c r="CS9132" s="52"/>
      <c r="CT9132" s="52"/>
      <c r="CU9132" s="33"/>
      <c r="CV9132" s="33"/>
    </row>
    <row r="9133" spans="74:100">
      <c r="BV9133" s="62"/>
      <c r="BW9133" s="62"/>
      <c r="BX9133" s="62"/>
      <c r="BY9133" s="62"/>
      <c r="BZ9133" s="62"/>
      <c r="CA9133" s="62"/>
      <c r="CB9133" s="62"/>
      <c r="CC9133" s="62"/>
      <c r="CD9133" s="62"/>
      <c r="CE9133" s="62"/>
      <c r="CF9133" s="62"/>
      <c r="CL9133" s="56" t="s">
        <v>22328</v>
      </c>
      <c r="CM9133" s="56"/>
      <c r="CN9133" s="56"/>
      <c r="CO9133" s="52"/>
      <c r="CP9133" s="52"/>
      <c r="CQ9133" s="52"/>
      <c r="CR9133" s="52"/>
      <c r="CS9133" s="52"/>
      <c r="CT9133" s="52"/>
      <c r="CU9133" s="33"/>
      <c r="CV9133" s="33"/>
    </row>
    <row r="9134" spans="74:100">
      <c r="BV9134" s="62"/>
      <c r="BW9134" s="62"/>
      <c r="BX9134" s="62"/>
      <c r="BY9134" s="62"/>
      <c r="BZ9134" s="62"/>
      <c r="CA9134" s="62"/>
      <c r="CB9134" s="62"/>
      <c r="CC9134" s="62"/>
      <c r="CD9134" s="62"/>
      <c r="CE9134" s="62"/>
      <c r="CF9134" s="62"/>
      <c r="CL9134" s="56" t="s">
        <v>5709</v>
      </c>
      <c r="CM9134" s="56" t="s">
        <v>216</v>
      </c>
      <c r="CN9134" s="56" t="s">
        <v>216</v>
      </c>
      <c r="CO9134" s="52"/>
      <c r="CP9134" s="52"/>
      <c r="CQ9134" s="52"/>
      <c r="CR9134" s="52"/>
      <c r="CS9134" s="52"/>
      <c r="CT9134" s="52"/>
      <c r="CU9134" s="33"/>
      <c r="CV9134" s="33"/>
    </row>
    <row r="9135" spans="74:100">
      <c r="BV9135" s="62"/>
      <c r="BW9135" s="62"/>
      <c r="BX9135" s="62"/>
      <c r="BY9135" s="62"/>
      <c r="BZ9135" s="62"/>
      <c r="CA9135" s="62"/>
      <c r="CB9135" s="62"/>
      <c r="CC9135" s="62"/>
      <c r="CD9135" s="62"/>
      <c r="CE9135" s="62"/>
      <c r="CF9135" s="62"/>
      <c r="CL9135" s="56" t="s">
        <v>22329</v>
      </c>
      <c r="CM9135" s="56"/>
      <c r="CN9135" s="56"/>
      <c r="CO9135" s="52"/>
      <c r="CP9135" s="52"/>
      <c r="CQ9135" s="52"/>
      <c r="CR9135" s="52"/>
      <c r="CS9135" s="52"/>
      <c r="CT9135" s="52"/>
      <c r="CU9135" s="33"/>
      <c r="CV9135" s="33"/>
    </row>
    <row r="9136" spans="74:100">
      <c r="BV9136" s="62"/>
      <c r="BW9136" s="62"/>
      <c r="BX9136" s="62"/>
      <c r="BY9136" s="62"/>
      <c r="BZ9136" s="62"/>
      <c r="CA9136" s="62"/>
      <c r="CB9136" s="62"/>
      <c r="CC9136" s="62"/>
      <c r="CD9136" s="62"/>
      <c r="CE9136" s="62"/>
      <c r="CF9136" s="62"/>
      <c r="CL9136" s="56" t="s">
        <v>22330</v>
      </c>
      <c r="CM9136" s="56" t="s">
        <v>217</v>
      </c>
      <c r="CN9136" s="56" t="s">
        <v>217</v>
      </c>
      <c r="CO9136" s="52"/>
      <c r="CP9136" s="52"/>
      <c r="CQ9136" s="52"/>
      <c r="CR9136" s="52"/>
      <c r="CS9136" s="52"/>
      <c r="CT9136" s="52"/>
      <c r="CU9136" s="33"/>
      <c r="CV9136" s="33"/>
    </row>
    <row r="9137" spans="74:100">
      <c r="BV9137" s="62"/>
      <c r="BW9137" s="62"/>
      <c r="BX9137" s="62"/>
      <c r="BY9137" s="62"/>
      <c r="BZ9137" s="62"/>
      <c r="CA9137" s="62"/>
      <c r="CB9137" s="62"/>
      <c r="CC9137" s="62"/>
      <c r="CD9137" s="62"/>
      <c r="CE9137" s="62"/>
      <c r="CF9137" s="62"/>
      <c r="CL9137" s="56" t="s">
        <v>22331</v>
      </c>
      <c r="CM9137" s="56"/>
      <c r="CN9137" s="56"/>
      <c r="CO9137" s="52"/>
      <c r="CP9137" s="52"/>
      <c r="CQ9137" s="52"/>
      <c r="CR9137" s="52"/>
      <c r="CS9137" s="52"/>
      <c r="CT9137" s="52"/>
      <c r="CU9137" s="33"/>
      <c r="CV9137" s="33"/>
    </row>
    <row r="9138" spans="74:100">
      <c r="BV9138" s="62"/>
      <c r="BW9138" s="62"/>
      <c r="BX9138" s="62"/>
      <c r="BY9138" s="62"/>
      <c r="BZ9138" s="62"/>
      <c r="CA9138" s="62"/>
      <c r="CB9138" s="62"/>
      <c r="CC9138" s="62"/>
      <c r="CD9138" s="62"/>
      <c r="CE9138" s="62"/>
      <c r="CF9138" s="62"/>
      <c r="CL9138" s="56" t="s">
        <v>5710</v>
      </c>
      <c r="CM9138" s="56" t="s">
        <v>217</v>
      </c>
      <c r="CN9138" s="56" t="s">
        <v>217</v>
      </c>
      <c r="CO9138" s="52"/>
      <c r="CP9138" s="52"/>
      <c r="CQ9138" s="52"/>
      <c r="CR9138" s="52"/>
      <c r="CS9138" s="52"/>
      <c r="CT9138" s="52"/>
      <c r="CU9138" s="33"/>
      <c r="CV9138" s="33"/>
    </row>
    <row r="9139" spans="74:100">
      <c r="BV9139" s="62"/>
      <c r="BW9139" s="62"/>
      <c r="BX9139" s="62"/>
      <c r="BY9139" s="62"/>
      <c r="BZ9139" s="62"/>
      <c r="CA9139" s="62"/>
      <c r="CB9139" s="62"/>
      <c r="CC9139" s="62"/>
      <c r="CD9139" s="62"/>
      <c r="CE9139" s="62"/>
      <c r="CF9139" s="62"/>
      <c r="CL9139" s="56" t="s">
        <v>19453</v>
      </c>
      <c r="CM9139" s="56"/>
      <c r="CN9139" s="56"/>
      <c r="CO9139" s="52"/>
      <c r="CP9139" s="52"/>
      <c r="CQ9139" s="52"/>
      <c r="CR9139" s="52"/>
      <c r="CS9139" s="52"/>
      <c r="CT9139" s="52"/>
      <c r="CU9139" s="33"/>
      <c r="CV9139" s="33"/>
    </row>
    <row r="9140" spans="74:100">
      <c r="BV9140" s="62"/>
      <c r="BW9140" s="62"/>
      <c r="BX9140" s="62"/>
      <c r="BY9140" s="62"/>
      <c r="BZ9140" s="62"/>
      <c r="CA9140" s="62"/>
      <c r="CB9140" s="62"/>
      <c r="CC9140" s="62"/>
      <c r="CD9140" s="62"/>
      <c r="CE9140" s="62"/>
      <c r="CF9140" s="62"/>
      <c r="CL9140" s="56" t="s">
        <v>28146</v>
      </c>
      <c r="CM9140" s="56" t="s">
        <v>217</v>
      </c>
      <c r="CN9140" s="56" t="s">
        <v>217</v>
      </c>
      <c r="CO9140" s="52"/>
      <c r="CP9140" s="52"/>
      <c r="CQ9140" s="52"/>
      <c r="CR9140" s="52"/>
      <c r="CS9140" s="52"/>
      <c r="CT9140" s="52"/>
      <c r="CU9140" s="33"/>
      <c r="CV9140" s="33"/>
    </row>
    <row r="9141" spans="74:100">
      <c r="BV9141" s="62"/>
      <c r="BW9141" s="62"/>
      <c r="BX9141" s="62"/>
      <c r="BY9141" s="62"/>
      <c r="BZ9141" s="62"/>
      <c r="CA9141" s="62"/>
      <c r="CB9141" s="62"/>
      <c r="CC9141" s="62"/>
      <c r="CD9141" s="62"/>
      <c r="CE9141" s="62"/>
      <c r="CF9141" s="62"/>
      <c r="CL9141" s="56" t="s">
        <v>28147</v>
      </c>
      <c r="CM9141" s="56"/>
      <c r="CN9141" s="56"/>
      <c r="CO9141" s="52"/>
      <c r="CP9141" s="52"/>
      <c r="CQ9141" s="52"/>
      <c r="CR9141" s="52"/>
      <c r="CS9141" s="52"/>
      <c r="CT9141" s="52"/>
      <c r="CU9141" s="33"/>
      <c r="CV9141" s="33"/>
    </row>
    <row r="9142" spans="74:100">
      <c r="BV9142" s="62"/>
      <c r="BW9142" s="62"/>
      <c r="BX9142" s="62"/>
      <c r="BY9142" s="62"/>
      <c r="BZ9142" s="62"/>
      <c r="CA9142" s="62"/>
      <c r="CB9142" s="62"/>
      <c r="CC9142" s="62"/>
      <c r="CD9142" s="62"/>
      <c r="CE9142" s="62"/>
      <c r="CF9142" s="62"/>
      <c r="CL9142" s="56" t="s">
        <v>28148</v>
      </c>
      <c r="CM9142" s="56" t="s">
        <v>217</v>
      </c>
      <c r="CN9142" s="56" t="s">
        <v>217</v>
      </c>
      <c r="CO9142" s="52"/>
      <c r="CP9142" s="52"/>
      <c r="CQ9142" s="52"/>
      <c r="CR9142" s="52"/>
      <c r="CS9142" s="52"/>
      <c r="CT9142" s="52"/>
      <c r="CU9142" s="33"/>
      <c r="CV9142" s="33"/>
    </row>
    <row r="9143" spans="74:100">
      <c r="BV9143" s="62"/>
      <c r="BW9143" s="62"/>
      <c r="BX9143" s="62"/>
      <c r="BY9143" s="62"/>
      <c r="BZ9143" s="62"/>
      <c r="CA9143" s="62"/>
      <c r="CB9143" s="62"/>
      <c r="CC9143" s="62"/>
      <c r="CD9143" s="62"/>
      <c r="CE9143" s="62"/>
      <c r="CF9143" s="62"/>
      <c r="CL9143" s="56" t="s">
        <v>28149</v>
      </c>
      <c r="CM9143" s="56"/>
      <c r="CN9143" s="56"/>
      <c r="CO9143" s="52"/>
      <c r="CP9143" s="52"/>
      <c r="CQ9143" s="52"/>
      <c r="CR9143" s="52"/>
      <c r="CS9143" s="52"/>
      <c r="CT9143" s="52"/>
      <c r="CU9143" s="33"/>
      <c r="CV9143" s="33"/>
    </row>
    <row r="9144" spans="74:100">
      <c r="BV9144" s="62"/>
      <c r="BW9144" s="62"/>
      <c r="BX9144" s="62"/>
      <c r="BY9144" s="62"/>
      <c r="BZ9144" s="62"/>
      <c r="CA9144" s="62"/>
      <c r="CB9144" s="62"/>
      <c r="CC9144" s="62"/>
      <c r="CD9144" s="62"/>
      <c r="CE9144" s="62"/>
      <c r="CF9144" s="62"/>
      <c r="CL9144" s="56" t="s">
        <v>2085</v>
      </c>
      <c r="CM9144" s="56" t="s">
        <v>216</v>
      </c>
      <c r="CN9144" s="56" t="s">
        <v>216</v>
      </c>
      <c r="CO9144" s="52"/>
      <c r="CP9144" s="52"/>
      <c r="CQ9144" s="52"/>
      <c r="CR9144" s="52"/>
      <c r="CS9144" s="52"/>
      <c r="CT9144" s="52"/>
      <c r="CU9144" s="33"/>
      <c r="CV9144" s="33"/>
    </row>
    <row r="9145" spans="74:100">
      <c r="BV9145" s="62"/>
      <c r="BW9145" s="62"/>
      <c r="BX9145" s="62"/>
      <c r="BY9145" s="62"/>
      <c r="BZ9145" s="62"/>
      <c r="CA9145" s="62"/>
      <c r="CB9145" s="62"/>
      <c r="CC9145" s="62"/>
      <c r="CD9145" s="62"/>
      <c r="CE9145" s="62"/>
      <c r="CF9145" s="62"/>
      <c r="CL9145" s="56" t="s">
        <v>22332</v>
      </c>
      <c r="CM9145" s="56"/>
      <c r="CN9145" s="56"/>
      <c r="CO9145" s="52"/>
      <c r="CP9145" s="52"/>
      <c r="CQ9145" s="52"/>
      <c r="CR9145" s="52"/>
      <c r="CS9145" s="52"/>
      <c r="CT9145" s="52"/>
      <c r="CU9145" s="33"/>
      <c r="CV9145" s="33"/>
    </row>
    <row r="9146" spans="74:100">
      <c r="BV9146" s="62"/>
      <c r="BW9146" s="62"/>
      <c r="BX9146" s="62"/>
      <c r="BY9146" s="62"/>
      <c r="BZ9146" s="62"/>
      <c r="CA9146" s="62"/>
      <c r="CB9146" s="62"/>
      <c r="CC9146" s="62"/>
      <c r="CD9146" s="62"/>
      <c r="CE9146" s="62"/>
      <c r="CF9146" s="62"/>
      <c r="CL9146" s="56" t="s">
        <v>5711</v>
      </c>
      <c r="CM9146" s="56" t="s">
        <v>216</v>
      </c>
      <c r="CN9146" s="56" t="s">
        <v>216</v>
      </c>
      <c r="CO9146" s="52"/>
      <c r="CP9146" s="52"/>
      <c r="CQ9146" s="52"/>
      <c r="CR9146" s="52"/>
      <c r="CS9146" s="52"/>
      <c r="CT9146" s="52"/>
      <c r="CU9146" s="33"/>
      <c r="CV9146" s="33"/>
    </row>
    <row r="9147" spans="74:100">
      <c r="BV9147" s="62"/>
      <c r="BW9147" s="62"/>
      <c r="BX9147" s="62"/>
      <c r="BY9147" s="62"/>
      <c r="BZ9147" s="62"/>
      <c r="CA9147" s="62"/>
      <c r="CB9147" s="62"/>
      <c r="CC9147" s="62"/>
      <c r="CD9147" s="62"/>
      <c r="CE9147" s="62"/>
      <c r="CF9147" s="62"/>
      <c r="CL9147" s="56" t="s">
        <v>22333</v>
      </c>
      <c r="CM9147" s="56"/>
      <c r="CN9147" s="56"/>
      <c r="CO9147" s="52"/>
      <c r="CP9147" s="52"/>
      <c r="CQ9147" s="52"/>
      <c r="CR9147" s="52"/>
      <c r="CS9147" s="52"/>
      <c r="CT9147" s="52"/>
      <c r="CU9147" s="33"/>
      <c r="CV9147" s="33"/>
    </row>
    <row r="9148" spans="74:100">
      <c r="BV9148" s="62"/>
      <c r="BW9148" s="62"/>
      <c r="BX9148" s="62"/>
      <c r="BY9148" s="62"/>
      <c r="BZ9148" s="62"/>
      <c r="CA9148" s="62"/>
      <c r="CB9148" s="62"/>
      <c r="CC9148" s="62"/>
      <c r="CD9148" s="62"/>
      <c r="CE9148" s="62"/>
      <c r="CF9148" s="62"/>
      <c r="CL9148" s="56" t="s">
        <v>5712</v>
      </c>
      <c r="CM9148" s="56" t="s">
        <v>217</v>
      </c>
      <c r="CN9148" s="56" t="s">
        <v>217</v>
      </c>
      <c r="CO9148" s="52"/>
      <c r="CP9148" s="52"/>
      <c r="CQ9148" s="52"/>
      <c r="CR9148" s="52"/>
      <c r="CS9148" s="52"/>
      <c r="CT9148" s="52"/>
      <c r="CU9148" s="33"/>
      <c r="CV9148" s="33"/>
    </row>
    <row r="9149" spans="74:100">
      <c r="BV9149" s="62"/>
      <c r="BW9149" s="62"/>
      <c r="BX9149" s="62"/>
      <c r="BY9149" s="62"/>
      <c r="BZ9149" s="62"/>
      <c r="CA9149" s="62"/>
      <c r="CB9149" s="62"/>
      <c r="CC9149" s="62"/>
      <c r="CD9149" s="62"/>
      <c r="CE9149" s="62"/>
      <c r="CF9149" s="62"/>
      <c r="CL9149" s="56" t="s">
        <v>19454</v>
      </c>
      <c r="CM9149" s="56"/>
      <c r="CN9149" s="56"/>
      <c r="CO9149" s="52"/>
      <c r="CP9149" s="52"/>
      <c r="CQ9149" s="52"/>
      <c r="CR9149" s="52"/>
      <c r="CS9149" s="52"/>
      <c r="CT9149" s="52"/>
      <c r="CU9149" s="33"/>
      <c r="CV9149" s="33"/>
    </row>
    <row r="9150" spans="74:100">
      <c r="BV9150" s="62"/>
      <c r="BW9150" s="62"/>
      <c r="BX9150" s="62"/>
      <c r="BY9150" s="62"/>
      <c r="BZ9150" s="62"/>
      <c r="CA9150" s="62"/>
      <c r="CB9150" s="62"/>
      <c r="CC9150" s="62"/>
      <c r="CD9150" s="62"/>
      <c r="CE9150" s="62"/>
      <c r="CF9150" s="62"/>
      <c r="CL9150" s="56" t="s">
        <v>5713</v>
      </c>
      <c r="CM9150" s="56" t="s">
        <v>3118</v>
      </c>
      <c r="CN9150" s="56" t="s">
        <v>3118</v>
      </c>
      <c r="CO9150" s="52"/>
      <c r="CP9150" s="52"/>
      <c r="CQ9150" s="52"/>
      <c r="CR9150" s="52"/>
      <c r="CS9150" s="52"/>
      <c r="CT9150" s="52"/>
      <c r="CU9150" s="33"/>
      <c r="CV9150" s="33"/>
    </row>
    <row r="9151" spans="74:100">
      <c r="BV9151" s="62"/>
      <c r="BW9151" s="62"/>
      <c r="BX9151" s="62"/>
      <c r="BY9151" s="62"/>
      <c r="BZ9151" s="62"/>
      <c r="CA9151" s="62"/>
      <c r="CB9151" s="62"/>
      <c r="CC9151" s="62"/>
      <c r="CD9151" s="62"/>
      <c r="CE9151" s="62"/>
      <c r="CF9151" s="62"/>
      <c r="CL9151" s="56" t="s">
        <v>19455</v>
      </c>
      <c r="CM9151" s="56"/>
      <c r="CN9151" s="56"/>
      <c r="CO9151" s="52"/>
      <c r="CP9151" s="52"/>
      <c r="CQ9151" s="52"/>
      <c r="CR9151" s="52"/>
      <c r="CS9151" s="52"/>
      <c r="CT9151" s="52"/>
      <c r="CU9151" s="33"/>
      <c r="CV9151" s="33"/>
    </row>
    <row r="9152" spans="74:100">
      <c r="BV9152" s="62"/>
      <c r="BW9152" s="62"/>
      <c r="BX9152" s="62"/>
      <c r="BY9152" s="62"/>
      <c r="BZ9152" s="62"/>
      <c r="CA9152" s="62"/>
      <c r="CB9152" s="62"/>
      <c r="CC9152" s="62"/>
      <c r="CD9152" s="62"/>
      <c r="CE9152" s="62"/>
      <c r="CF9152" s="62"/>
      <c r="CL9152" s="56" t="s">
        <v>2086</v>
      </c>
      <c r="CM9152" s="56" t="s">
        <v>216</v>
      </c>
      <c r="CN9152" s="56" t="s">
        <v>216</v>
      </c>
      <c r="CO9152" s="52"/>
      <c r="CP9152" s="52"/>
      <c r="CQ9152" s="52"/>
      <c r="CR9152" s="52"/>
      <c r="CS9152" s="52"/>
      <c r="CT9152" s="52"/>
      <c r="CU9152" s="33"/>
      <c r="CV9152" s="33"/>
    </row>
    <row r="9153" spans="74:100">
      <c r="BV9153" s="62"/>
      <c r="BW9153" s="62"/>
      <c r="BX9153" s="62"/>
      <c r="BY9153" s="62"/>
      <c r="BZ9153" s="62"/>
      <c r="CA9153" s="62"/>
      <c r="CB9153" s="62"/>
      <c r="CC9153" s="62"/>
      <c r="CD9153" s="62"/>
      <c r="CE9153" s="62"/>
      <c r="CF9153" s="62"/>
      <c r="CL9153" s="56" t="s">
        <v>22334</v>
      </c>
      <c r="CM9153" s="56"/>
      <c r="CN9153" s="56"/>
      <c r="CO9153" s="52"/>
      <c r="CP9153" s="52"/>
      <c r="CQ9153" s="52"/>
      <c r="CR9153" s="52"/>
      <c r="CS9153" s="52"/>
      <c r="CT9153" s="52"/>
      <c r="CU9153" s="33"/>
      <c r="CV9153" s="33"/>
    </row>
    <row r="9154" spans="74:100">
      <c r="BV9154" s="62"/>
      <c r="BW9154" s="62"/>
      <c r="BX9154" s="62"/>
      <c r="BY9154" s="62"/>
      <c r="BZ9154" s="62"/>
      <c r="CA9154" s="62"/>
      <c r="CB9154" s="62"/>
      <c r="CC9154" s="62"/>
      <c r="CD9154" s="62"/>
      <c r="CE9154" s="62"/>
      <c r="CF9154" s="62"/>
      <c r="CL9154" s="56" t="s">
        <v>5714</v>
      </c>
      <c r="CM9154" s="56" t="s">
        <v>3118</v>
      </c>
      <c r="CN9154" s="56" t="s">
        <v>3118</v>
      </c>
      <c r="CO9154" s="52"/>
      <c r="CP9154" s="52"/>
      <c r="CQ9154" s="52"/>
      <c r="CR9154" s="52"/>
      <c r="CS9154" s="52"/>
      <c r="CT9154" s="52"/>
      <c r="CU9154" s="33"/>
      <c r="CV9154" s="33"/>
    </row>
    <row r="9155" spans="74:100">
      <c r="BV9155" s="62"/>
      <c r="BW9155" s="62"/>
      <c r="BX9155" s="62"/>
      <c r="BY9155" s="62"/>
      <c r="BZ9155" s="62"/>
      <c r="CA9155" s="62"/>
      <c r="CB9155" s="62"/>
      <c r="CC9155" s="62"/>
      <c r="CD9155" s="62"/>
      <c r="CE9155" s="62"/>
      <c r="CF9155" s="62"/>
      <c r="CL9155" s="56" t="s">
        <v>19456</v>
      </c>
      <c r="CM9155" s="56"/>
      <c r="CN9155" s="56"/>
      <c r="CO9155" s="52"/>
      <c r="CP9155" s="52"/>
      <c r="CQ9155" s="52"/>
      <c r="CR9155" s="52"/>
      <c r="CS9155" s="52"/>
      <c r="CT9155" s="52"/>
      <c r="CU9155" s="33"/>
      <c r="CV9155" s="33"/>
    </row>
    <row r="9156" spans="74:100">
      <c r="BV9156" s="62"/>
      <c r="BW9156" s="62"/>
      <c r="BX9156" s="62"/>
      <c r="BY9156" s="62"/>
      <c r="BZ9156" s="62"/>
      <c r="CA9156" s="62"/>
      <c r="CB9156" s="62"/>
      <c r="CC9156" s="62"/>
      <c r="CD9156" s="62"/>
      <c r="CE9156" s="62"/>
      <c r="CF9156" s="62"/>
      <c r="CL9156" s="56" t="s">
        <v>2087</v>
      </c>
      <c r="CM9156" s="56" t="s">
        <v>213</v>
      </c>
      <c r="CN9156" s="56" t="s">
        <v>213</v>
      </c>
      <c r="CO9156" s="52"/>
      <c r="CP9156" s="52"/>
      <c r="CQ9156" s="52"/>
      <c r="CR9156" s="52"/>
      <c r="CS9156" s="52"/>
      <c r="CT9156" s="52"/>
      <c r="CU9156" s="33"/>
      <c r="CV9156" s="33"/>
    </row>
    <row r="9157" spans="74:100">
      <c r="BV9157" s="62"/>
      <c r="BW9157" s="62"/>
      <c r="BX9157" s="62"/>
      <c r="BY9157" s="62"/>
      <c r="BZ9157" s="62"/>
      <c r="CA9157" s="62"/>
      <c r="CB9157" s="62"/>
      <c r="CC9157" s="62"/>
      <c r="CD9157" s="62"/>
      <c r="CE9157" s="62"/>
      <c r="CF9157" s="62"/>
      <c r="CL9157" s="56" t="s">
        <v>22335</v>
      </c>
      <c r="CM9157" s="56"/>
      <c r="CN9157" s="56"/>
      <c r="CO9157" s="52"/>
      <c r="CP9157" s="52"/>
      <c r="CQ9157" s="52"/>
      <c r="CR9157" s="52"/>
      <c r="CS9157" s="52"/>
      <c r="CT9157" s="52"/>
      <c r="CU9157" s="33"/>
      <c r="CV9157" s="33"/>
    </row>
    <row r="9158" spans="74:100">
      <c r="BV9158" s="62"/>
      <c r="BW9158" s="62"/>
      <c r="BX9158" s="62"/>
      <c r="BY9158" s="62"/>
      <c r="BZ9158" s="62"/>
      <c r="CA9158" s="62"/>
      <c r="CB9158" s="62"/>
      <c r="CC9158" s="62"/>
      <c r="CD9158" s="62"/>
      <c r="CE9158" s="62"/>
      <c r="CF9158" s="62"/>
      <c r="CL9158" s="56" t="s">
        <v>5715</v>
      </c>
      <c r="CM9158" s="56" t="s">
        <v>3118</v>
      </c>
      <c r="CN9158" s="56" t="s">
        <v>3118</v>
      </c>
      <c r="CO9158" s="52"/>
      <c r="CP9158" s="52"/>
      <c r="CQ9158" s="52"/>
      <c r="CR9158" s="52"/>
      <c r="CS9158" s="52"/>
      <c r="CT9158" s="52"/>
      <c r="CU9158" s="33"/>
      <c r="CV9158" s="33"/>
    </row>
    <row r="9159" spans="74:100">
      <c r="BV9159" s="62"/>
      <c r="BW9159" s="62"/>
      <c r="BX9159" s="62"/>
      <c r="BY9159" s="62"/>
      <c r="BZ9159" s="62"/>
      <c r="CA9159" s="62"/>
      <c r="CB9159" s="62"/>
      <c r="CC9159" s="62"/>
      <c r="CD9159" s="62"/>
      <c r="CE9159" s="62"/>
      <c r="CF9159" s="62"/>
      <c r="CL9159" s="56" t="s">
        <v>19457</v>
      </c>
      <c r="CM9159" s="56"/>
      <c r="CN9159" s="56"/>
      <c r="CO9159" s="52"/>
      <c r="CP9159" s="52"/>
      <c r="CQ9159" s="52"/>
      <c r="CR9159" s="52"/>
      <c r="CS9159" s="52"/>
      <c r="CT9159" s="52"/>
      <c r="CU9159" s="33"/>
      <c r="CV9159" s="33"/>
    </row>
    <row r="9160" spans="74:100">
      <c r="BV9160" s="62"/>
      <c r="BW9160" s="62"/>
      <c r="BX9160" s="62"/>
      <c r="BY9160" s="62"/>
      <c r="BZ9160" s="62"/>
      <c r="CA9160" s="62"/>
      <c r="CB9160" s="62"/>
      <c r="CC9160" s="62"/>
      <c r="CD9160" s="62"/>
      <c r="CE9160" s="62"/>
      <c r="CF9160" s="62"/>
      <c r="CL9160" s="56" t="s">
        <v>2088</v>
      </c>
      <c r="CM9160" s="56" t="s">
        <v>214</v>
      </c>
      <c r="CN9160" s="56" t="s">
        <v>214</v>
      </c>
      <c r="CO9160" s="52"/>
      <c r="CP9160" s="52"/>
      <c r="CQ9160" s="52"/>
      <c r="CR9160" s="52"/>
      <c r="CS9160" s="52"/>
      <c r="CT9160" s="52"/>
      <c r="CU9160" s="33"/>
      <c r="CV9160" s="33"/>
    </row>
    <row r="9161" spans="74:100">
      <c r="BV9161" s="62"/>
      <c r="BW9161" s="62"/>
      <c r="BX9161" s="62"/>
      <c r="BY9161" s="62"/>
      <c r="BZ9161" s="62"/>
      <c r="CA9161" s="62"/>
      <c r="CB9161" s="62"/>
      <c r="CC9161" s="62"/>
      <c r="CD9161" s="62"/>
      <c r="CE9161" s="62"/>
      <c r="CF9161" s="62"/>
      <c r="CL9161" s="56" t="s">
        <v>22336</v>
      </c>
      <c r="CM9161" s="56"/>
      <c r="CN9161" s="56"/>
      <c r="CO9161" s="52"/>
      <c r="CP9161" s="52"/>
      <c r="CQ9161" s="52"/>
      <c r="CR9161" s="52"/>
      <c r="CS9161" s="52"/>
      <c r="CT9161" s="52"/>
      <c r="CU9161" s="33"/>
      <c r="CV9161" s="33"/>
    </row>
    <row r="9162" spans="74:100">
      <c r="BV9162" s="62"/>
      <c r="BW9162" s="62"/>
      <c r="BX9162" s="62"/>
      <c r="BY9162" s="62"/>
      <c r="BZ9162" s="62"/>
      <c r="CA9162" s="62"/>
      <c r="CB9162" s="62"/>
      <c r="CC9162" s="62"/>
      <c r="CD9162" s="62"/>
      <c r="CE9162" s="62"/>
      <c r="CF9162" s="62"/>
      <c r="CL9162" s="56" t="s">
        <v>5716</v>
      </c>
      <c r="CM9162" s="56" t="s">
        <v>3118</v>
      </c>
      <c r="CN9162" s="56" t="s">
        <v>3118</v>
      </c>
      <c r="CO9162" s="52"/>
      <c r="CP9162" s="52"/>
      <c r="CQ9162" s="52"/>
      <c r="CR9162" s="52"/>
      <c r="CS9162" s="52"/>
      <c r="CT9162" s="52"/>
      <c r="CU9162" s="33"/>
      <c r="CV9162" s="33"/>
    </row>
    <row r="9163" spans="74:100">
      <c r="BV9163" s="62"/>
      <c r="BW9163" s="62"/>
      <c r="BX9163" s="62"/>
      <c r="BY9163" s="62"/>
      <c r="BZ9163" s="62"/>
      <c r="CA9163" s="62"/>
      <c r="CB9163" s="62"/>
      <c r="CC9163" s="62"/>
      <c r="CD9163" s="62"/>
      <c r="CE9163" s="62"/>
      <c r="CF9163" s="62"/>
      <c r="CL9163" s="56" t="s">
        <v>19458</v>
      </c>
      <c r="CM9163" s="56"/>
      <c r="CN9163" s="56"/>
      <c r="CO9163" s="52"/>
      <c r="CP9163" s="52"/>
      <c r="CQ9163" s="52"/>
      <c r="CR9163" s="52"/>
      <c r="CS9163" s="52"/>
      <c r="CT9163" s="52"/>
      <c r="CU9163" s="33"/>
      <c r="CV9163" s="33"/>
    </row>
    <row r="9164" spans="74:100">
      <c r="BV9164" s="62"/>
      <c r="BW9164" s="62"/>
      <c r="BX9164" s="62"/>
      <c r="BY9164" s="62"/>
      <c r="BZ9164" s="62"/>
      <c r="CA9164" s="62"/>
      <c r="CB9164" s="62"/>
      <c r="CC9164" s="62"/>
      <c r="CD9164" s="62"/>
      <c r="CE9164" s="62"/>
      <c r="CF9164" s="62"/>
      <c r="CL9164" s="56" t="s">
        <v>5717</v>
      </c>
      <c r="CM9164" s="56" t="s">
        <v>217</v>
      </c>
      <c r="CN9164" s="56" t="s">
        <v>217</v>
      </c>
      <c r="CO9164" s="52"/>
      <c r="CP9164" s="52"/>
      <c r="CQ9164" s="52"/>
      <c r="CR9164" s="52"/>
      <c r="CS9164" s="52"/>
      <c r="CT9164" s="52"/>
      <c r="CU9164" s="33"/>
      <c r="CV9164" s="33"/>
    </row>
    <row r="9165" spans="74:100">
      <c r="BV9165" s="62"/>
      <c r="BW9165" s="62"/>
      <c r="BX9165" s="62"/>
      <c r="BY9165" s="62"/>
      <c r="BZ9165" s="62"/>
      <c r="CA9165" s="62"/>
      <c r="CB9165" s="62"/>
      <c r="CC9165" s="62"/>
      <c r="CD9165" s="62"/>
      <c r="CE9165" s="62"/>
      <c r="CF9165" s="62"/>
      <c r="CL9165" s="56" t="s">
        <v>19459</v>
      </c>
      <c r="CM9165" s="56"/>
      <c r="CN9165" s="56"/>
      <c r="CO9165" s="52"/>
      <c r="CP9165" s="52"/>
      <c r="CQ9165" s="52"/>
      <c r="CR9165" s="52"/>
      <c r="CS9165" s="52"/>
      <c r="CT9165" s="52"/>
      <c r="CU9165" s="33"/>
      <c r="CV9165" s="33"/>
    </row>
    <row r="9166" spans="74:100">
      <c r="BV9166" s="62"/>
      <c r="BW9166" s="62"/>
      <c r="BX9166" s="62"/>
      <c r="BY9166" s="62"/>
      <c r="BZ9166" s="62"/>
      <c r="CA9166" s="62"/>
      <c r="CB9166" s="62"/>
      <c r="CC9166" s="62"/>
      <c r="CD9166" s="62"/>
      <c r="CE9166" s="62"/>
      <c r="CF9166" s="62"/>
      <c r="CL9166" s="56" t="s">
        <v>5718</v>
      </c>
      <c r="CM9166" s="56" t="s">
        <v>217</v>
      </c>
      <c r="CN9166" s="56" t="s">
        <v>217</v>
      </c>
      <c r="CO9166" s="52"/>
      <c r="CP9166" s="52"/>
      <c r="CQ9166" s="52"/>
      <c r="CR9166" s="52"/>
      <c r="CS9166" s="52"/>
      <c r="CT9166" s="52"/>
      <c r="CU9166" s="33"/>
      <c r="CV9166" s="33"/>
    </row>
    <row r="9167" spans="74:100">
      <c r="BV9167" s="62"/>
      <c r="BW9167" s="62"/>
      <c r="BX9167" s="62"/>
      <c r="BY9167" s="62"/>
      <c r="BZ9167" s="62"/>
      <c r="CA9167" s="62"/>
      <c r="CB9167" s="62"/>
      <c r="CC9167" s="62"/>
      <c r="CD9167" s="62"/>
      <c r="CE9167" s="62"/>
      <c r="CF9167" s="62"/>
      <c r="CL9167" s="56" t="s">
        <v>19460</v>
      </c>
      <c r="CM9167" s="56"/>
      <c r="CN9167" s="56"/>
      <c r="CO9167" s="52"/>
      <c r="CP9167" s="52"/>
      <c r="CQ9167" s="52"/>
      <c r="CR9167" s="52"/>
      <c r="CS9167" s="52"/>
      <c r="CT9167" s="52"/>
      <c r="CU9167" s="33"/>
      <c r="CV9167" s="33"/>
    </row>
    <row r="9168" spans="74:100">
      <c r="BV9168" s="62"/>
      <c r="BW9168" s="62"/>
      <c r="BX9168" s="62"/>
      <c r="BY9168" s="62"/>
      <c r="BZ9168" s="62"/>
      <c r="CA9168" s="62"/>
      <c r="CB9168" s="62"/>
      <c r="CC9168" s="62"/>
      <c r="CD9168" s="62"/>
      <c r="CE9168" s="62"/>
      <c r="CF9168" s="62"/>
      <c r="CL9168" s="56" t="s">
        <v>2089</v>
      </c>
      <c r="CM9168" s="56" t="s">
        <v>216</v>
      </c>
      <c r="CN9168" s="56" t="s">
        <v>216</v>
      </c>
      <c r="CO9168" s="52"/>
      <c r="CP9168" s="52"/>
      <c r="CQ9168" s="52"/>
      <c r="CR9168" s="52"/>
      <c r="CS9168" s="52"/>
      <c r="CT9168" s="52"/>
      <c r="CU9168" s="33"/>
      <c r="CV9168" s="33"/>
    </row>
    <row r="9169" spans="74:100">
      <c r="BV9169" s="62"/>
      <c r="BW9169" s="62"/>
      <c r="BX9169" s="62"/>
      <c r="BY9169" s="62"/>
      <c r="BZ9169" s="62"/>
      <c r="CA9169" s="62"/>
      <c r="CB9169" s="62"/>
      <c r="CC9169" s="62"/>
      <c r="CD9169" s="62"/>
      <c r="CE9169" s="62"/>
      <c r="CF9169" s="62"/>
      <c r="CL9169" s="56" t="s">
        <v>22337</v>
      </c>
      <c r="CM9169" s="56"/>
      <c r="CN9169" s="56"/>
      <c r="CO9169" s="52"/>
      <c r="CP9169" s="52"/>
      <c r="CQ9169" s="52"/>
      <c r="CR9169" s="52"/>
      <c r="CS9169" s="52"/>
      <c r="CT9169" s="52"/>
      <c r="CU9169" s="33"/>
      <c r="CV9169" s="33"/>
    </row>
    <row r="9170" spans="74:100">
      <c r="BV9170" s="62"/>
      <c r="BW9170" s="62"/>
      <c r="BX9170" s="62"/>
      <c r="BY9170" s="62"/>
      <c r="BZ9170" s="62"/>
      <c r="CA9170" s="62"/>
      <c r="CB9170" s="62"/>
      <c r="CC9170" s="62"/>
      <c r="CD9170" s="62"/>
      <c r="CE9170" s="62"/>
      <c r="CF9170" s="62"/>
      <c r="CL9170" s="56" t="s">
        <v>5719</v>
      </c>
      <c r="CM9170" s="56" t="s">
        <v>3118</v>
      </c>
      <c r="CN9170" s="56" t="s">
        <v>3118</v>
      </c>
      <c r="CO9170" s="52"/>
      <c r="CP9170" s="52"/>
      <c r="CQ9170" s="52"/>
      <c r="CR9170" s="52"/>
      <c r="CS9170" s="52"/>
      <c r="CT9170" s="52"/>
      <c r="CU9170" s="33"/>
      <c r="CV9170" s="33"/>
    </row>
    <row r="9171" spans="74:100">
      <c r="BV9171" s="62"/>
      <c r="BW9171" s="62"/>
      <c r="BX9171" s="62"/>
      <c r="BY9171" s="62"/>
      <c r="BZ9171" s="62"/>
      <c r="CA9171" s="62"/>
      <c r="CB9171" s="62"/>
      <c r="CC9171" s="62"/>
      <c r="CD9171" s="62"/>
      <c r="CE9171" s="62"/>
      <c r="CF9171" s="62"/>
      <c r="CL9171" s="56" t="s">
        <v>19461</v>
      </c>
      <c r="CM9171" s="56"/>
      <c r="CN9171" s="56"/>
      <c r="CO9171" s="52"/>
      <c r="CP9171" s="52"/>
      <c r="CQ9171" s="52"/>
      <c r="CR9171" s="52"/>
      <c r="CS9171" s="52"/>
      <c r="CT9171" s="52"/>
      <c r="CU9171" s="33"/>
      <c r="CV9171" s="33"/>
    </row>
    <row r="9172" spans="74:100">
      <c r="BV9172" s="62"/>
      <c r="BW9172" s="62"/>
      <c r="BX9172" s="62"/>
      <c r="BY9172" s="62"/>
      <c r="BZ9172" s="62"/>
      <c r="CA9172" s="62"/>
      <c r="CB9172" s="62"/>
      <c r="CC9172" s="62"/>
      <c r="CD9172" s="62"/>
      <c r="CE9172" s="62"/>
      <c r="CF9172" s="62"/>
      <c r="CL9172" s="56" t="s">
        <v>28150</v>
      </c>
      <c r="CM9172" s="56" t="s">
        <v>217</v>
      </c>
      <c r="CN9172" s="56" t="s">
        <v>217</v>
      </c>
      <c r="CO9172" s="52"/>
      <c r="CP9172" s="52"/>
      <c r="CQ9172" s="52"/>
      <c r="CR9172" s="52"/>
      <c r="CS9172" s="52"/>
      <c r="CT9172" s="52"/>
      <c r="CU9172" s="33"/>
      <c r="CV9172" s="33"/>
    </row>
    <row r="9173" spans="74:100">
      <c r="BV9173" s="62"/>
      <c r="BW9173" s="62"/>
      <c r="BX9173" s="62"/>
      <c r="BY9173" s="62"/>
      <c r="BZ9173" s="62"/>
      <c r="CA9173" s="62"/>
      <c r="CB9173" s="62"/>
      <c r="CC9173" s="62"/>
      <c r="CD9173" s="62"/>
      <c r="CE9173" s="62"/>
      <c r="CF9173" s="62"/>
      <c r="CL9173" s="56" t="s">
        <v>28151</v>
      </c>
      <c r="CM9173" s="56"/>
      <c r="CN9173" s="56"/>
      <c r="CO9173" s="52"/>
      <c r="CP9173" s="52"/>
      <c r="CQ9173" s="52"/>
      <c r="CR9173" s="52"/>
      <c r="CS9173" s="52"/>
      <c r="CT9173" s="52"/>
      <c r="CU9173" s="33"/>
      <c r="CV9173" s="33"/>
    </row>
    <row r="9174" spans="74:100">
      <c r="BV9174" s="62"/>
      <c r="BW9174" s="62"/>
      <c r="BX9174" s="62"/>
      <c r="BY9174" s="62"/>
      <c r="BZ9174" s="62"/>
      <c r="CA9174" s="62"/>
      <c r="CB9174" s="62"/>
      <c r="CC9174" s="62"/>
      <c r="CD9174" s="62"/>
      <c r="CE9174" s="62"/>
      <c r="CF9174" s="62"/>
      <c r="CL9174" s="56" t="s">
        <v>5720</v>
      </c>
      <c r="CM9174" s="56" t="s">
        <v>217</v>
      </c>
      <c r="CN9174" s="56" t="s">
        <v>217</v>
      </c>
      <c r="CO9174" s="52"/>
      <c r="CP9174" s="52"/>
      <c r="CQ9174" s="52"/>
      <c r="CR9174" s="52"/>
      <c r="CS9174" s="52"/>
      <c r="CT9174" s="52"/>
      <c r="CU9174" s="33"/>
      <c r="CV9174" s="33"/>
    </row>
    <row r="9175" spans="74:100">
      <c r="BV9175" s="62"/>
      <c r="BW9175" s="62"/>
      <c r="BX9175" s="62"/>
      <c r="BY9175" s="62"/>
      <c r="BZ9175" s="62"/>
      <c r="CA9175" s="62"/>
      <c r="CB9175" s="62"/>
      <c r="CC9175" s="62"/>
      <c r="CD9175" s="62"/>
      <c r="CE9175" s="62"/>
      <c r="CF9175" s="62"/>
      <c r="CL9175" s="56" t="s">
        <v>19462</v>
      </c>
      <c r="CM9175" s="56"/>
      <c r="CN9175" s="56"/>
      <c r="CO9175" s="52"/>
      <c r="CP9175" s="52"/>
      <c r="CQ9175" s="52"/>
      <c r="CR9175" s="52"/>
      <c r="CS9175" s="52"/>
      <c r="CT9175" s="52"/>
      <c r="CU9175" s="33"/>
      <c r="CV9175" s="33"/>
    </row>
    <row r="9176" spans="74:100">
      <c r="BV9176" s="62"/>
      <c r="BW9176" s="62"/>
      <c r="BX9176" s="62"/>
      <c r="BY9176" s="62"/>
      <c r="BZ9176" s="62"/>
      <c r="CA9176" s="62"/>
      <c r="CB9176" s="62"/>
      <c r="CC9176" s="62"/>
      <c r="CD9176" s="62"/>
      <c r="CE9176" s="62"/>
      <c r="CF9176" s="62"/>
      <c r="CL9176" s="56" t="s">
        <v>5721</v>
      </c>
      <c r="CM9176" s="56" t="s">
        <v>3118</v>
      </c>
      <c r="CN9176" s="56" t="s">
        <v>3118</v>
      </c>
      <c r="CO9176" s="52"/>
      <c r="CP9176" s="52"/>
      <c r="CQ9176" s="52"/>
      <c r="CR9176" s="52"/>
      <c r="CS9176" s="52"/>
      <c r="CT9176" s="52"/>
      <c r="CU9176" s="33"/>
      <c r="CV9176" s="33"/>
    </row>
    <row r="9177" spans="74:100">
      <c r="BV9177" s="62"/>
      <c r="BW9177" s="62"/>
      <c r="BX9177" s="62"/>
      <c r="BY9177" s="62"/>
      <c r="BZ9177" s="62"/>
      <c r="CA9177" s="62"/>
      <c r="CB9177" s="62"/>
      <c r="CC9177" s="62"/>
      <c r="CD9177" s="62"/>
      <c r="CE9177" s="62"/>
      <c r="CF9177" s="62"/>
      <c r="CL9177" s="56" t="s">
        <v>19463</v>
      </c>
      <c r="CM9177" s="56"/>
      <c r="CN9177" s="56"/>
      <c r="CO9177" s="52"/>
      <c r="CP9177" s="52"/>
      <c r="CQ9177" s="52"/>
      <c r="CR9177" s="52"/>
      <c r="CS9177" s="52"/>
      <c r="CT9177" s="52"/>
      <c r="CU9177" s="33"/>
      <c r="CV9177" s="33"/>
    </row>
    <row r="9178" spans="74:100">
      <c r="BV9178" s="62"/>
      <c r="BW9178" s="62"/>
      <c r="BX9178" s="62"/>
      <c r="BY9178" s="62"/>
      <c r="BZ9178" s="62"/>
      <c r="CA9178" s="62"/>
      <c r="CB9178" s="62"/>
      <c r="CC9178" s="62"/>
      <c r="CD9178" s="62"/>
      <c r="CE9178" s="62"/>
      <c r="CF9178" s="62"/>
      <c r="CL9178" s="56" t="s">
        <v>5722</v>
      </c>
      <c r="CM9178" s="56" t="s">
        <v>217</v>
      </c>
      <c r="CN9178" s="56" t="s">
        <v>217</v>
      </c>
      <c r="CO9178" s="52"/>
      <c r="CP9178" s="52"/>
      <c r="CQ9178" s="52"/>
      <c r="CR9178" s="52"/>
      <c r="CS9178" s="52"/>
      <c r="CT9178" s="52"/>
      <c r="CU9178" s="33"/>
      <c r="CV9178" s="33"/>
    </row>
    <row r="9179" spans="74:100">
      <c r="BV9179" s="62"/>
      <c r="BW9179" s="62"/>
      <c r="BX9179" s="62"/>
      <c r="BY9179" s="62"/>
      <c r="BZ9179" s="62"/>
      <c r="CA9179" s="62"/>
      <c r="CB9179" s="62"/>
      <c r="CC9179" s="62"/>
      <c r="CD9179" s="62"/>
      <c r="CE9179" s="62"/>
      <c r="CF9179" s="62"/>
      <c r="CL9179" s="56" t="s">
        <v>22338</v>
      </c>
      <c r="CM9179" s="56"/>
      <c r="CN9179" s="56"/>
      <c r="CO9179" s="52"/>
      <c r="CP9179" s="52"/>
      <c r="CQ9179" s="52"/>
      <c r="CR9179" s="52"/>
      <c r="CS9179" s="52"/>
      <c r="CT9179" s="52"/>
      <c r="CU9179" s="33"/>
      <c r="CV9179" s="33"/>
    </row>
    <row r="9180" spans="74:100">
      <c r="BV9180" s="62"/>
      <c r="BW9180" s="62"/>
      <c r="BX9180" s="62"/>
      <c r="BY9180" s="62"/>
      <c r="BZ9180" s="62"/>
      <c r="CA9180" s="62"/>
      <c r="CB9180" s="62"/>
      <c r="CC9180" s="62"/>
      <c r="CD9180" s="62"/>
      <c r="CE9180" s="62"/>
      <c r="CF9180" s="62"/>
      <c r="CL9180" s="56" t="s">
        <v>28152</v>
      </c>
      <c r="CM9180" s="56" t="s">
        <v>217</v>
      </c>
      <c r="CN9180" s="56" t="s">
        <v>217</v>
      </c>
      <c r="CO9180" s="52"/>
      <c r="CP9180" s="52"/>
      <c r="CQ9180" s="52"/>
      <c r="CR9180" s="52"/>
      <c r="CS9180" s="52"/>
      <c r="CT9180" s="52"/>
      <c r="CU9180" s="33"/>
      <c r="CV9180" s="33"/>
    </row>
    <row r="9181" spans="74:100">
      <c r="BV9181" s="62"/>
      <c r="BW9181" s="62"/>
      <c r="BX9181" s="62"/>
      <c r="BY9181" s="62"/>
      <c r="BZ9181" s="62"/>
      <c r="CA9181" s="62"/>
      <c r="CB9181" s="62"/>
      <c r="CC9181" s="62"/>
      <c r="CD9181" s="62"/>
      <c r="CE9181" s="62"/>
      <c r="CF9181" s="62"/>
      <c r="CL9181" s="56" t="s">
        <v>28153</v>
      </c>
      <c r="CM9181" s="56"/>
      <c r="CN9181" s="56"/>
      <c r="CO9181" s="52"/>
      <c r="CP9181" s="52"/>
      <c r="CQ9181" s="52"/>
      <c r="CR9181" s="52"/>
      <c r="CS9181" s="52"/>
      <c r="CT9181" s="52"/>
      <c r="CU9181" s="33"/>
      <c r="CV9181" s="33"/>
    </row>
    <row r="9182" spans="74:100">
      <c r="BV9182" s="62"/>
      <c r="BW9182" s="62"/>
      <c r="BX9182" s="62"/>
      <c r="BY9182" s="62"/>
      <c r="BZ9182" s="62"/>
      <c r="CA9182" s="62"/>
      <c r="CB9182" s="62"/>
      <c r="CC9182" s="62"/>
      <c r="CD9182" s="62"/>
      <c r="CE9182" s="62"/>
      <c r="CF9182" s="62"/>
      <c r="CL9182" s="56" t="s">
        <v>5723</v>
      </c>
      <c r="CM9182" s="56" t="s">
        <v>214</v>
      </c>
      <c r="CN9182" s="56" t="s">
        <v>214</v>
      </c>
      <c r="CO9182" s="52"/>
      <c r="CP9182" s="52"/>
      <c r="CQ9182" s="52"/>
      <c r="CR9182" s="52"/>
      <c r="CS9182" s="52"/>
      <c r="CT9182" s="52"/>
      <c r="CU9182" s="33"/>
      <c r="CV9182" s="33"/>
    </row>
    <row r="9183" spans="74:100">
      <c r="BV9183" s="62"/>
      <c r="BW9183" s="62"/>
      <c r="BX9183" s="62"/>
      <c r="BY9183" s="62"/>
      <c r="BZ9183" s="62"/>
      <c r="CA9183" s="62"/>
      <c r="CB9183" s="62"/>
      <c r="CC9183" s="62"/>
      <c r="CD9183" s="62"/>
      <c r="CE9183" s="62"/>
      <c r="CF9183" s="62"/>
      <c r="CL9183" s="56" t="s">
        <v>22339</v>
      </c>
      <c r="CM9183" s="56"/>
      <c r="CN9183" s="56"/>
      <c r="CO9183" s="52"/>
      <c r="CP9183" s="52"/>
      <c r="CQ9183" s="52"/>
      <c r="CR9183" s="52"/>
      <c r="CS9183" s="52"/>
      <c r="CT9183" s="52"/>
      <c r="CU9183" s="33"/>
      <c r="CV9183" s="33"/>
    </row>
    <row r="9184" spans="74:100">
      <c r="BV9184" s="62"/>
      <c r="BW9184" s="62"/>
      <c r="BX9184" s="62"/>
      <c r="BY9184" s="62"/>
      <c r="BZ9184" s="62"/>
      <c r="CA9184" s="62"/>
      <c r="CB9184" s="62"/>
      <c r="CC9184" s="62"/>
      <c r="CD9184" s="62"/>
      <c r="CE9184" s="62"/>
      <c r="CF9184" s="62"/>
      <c r="CL9184" s="56" t="s">
        <v>5724</v>
      </c>
      <c r="CM9184" s="56" t="s">
        <v>217</v>
      </c>
      <c r="CN9184" s="56" t="s">
        <v>217</v>
      </c>
      <c r="CO9184" s="52"/>
      <c r="CP9184" s="52"/>
      <c r="CQ9184" s="52"/>
      <c r="CR9184" s="52"/>
      <c r="CS9184" s="52"/>
      <c r="CT9184" s="52"/>
      <c r="CU9184" s="33"/>
      <c r="CV9184" s="33"/>
    </row>
    <row r="9185" spans="74:100">
      <c r="BV9185" s="62"/>
      <c r="BW9185" s="62"/>
      <c r="BX9185" s="62"/>
      <c r="BY9185" s="62"/>
      <c r="BZ9185" s="62"/>
      <c r="CA9185" s="62"/>
      <c r="CB9185" s="62"/>
      <c r="CC9185" s="62"/>
      <c r="CD9185" s="62"/>
      <c r="CE9185" s="62"/>
      <c r="CF9185" s="62"/>
      <c r="CL9185" s="56" t="s">
        <v>19464</v>
      </c>
      <c r="CM9185" s="56"/>
      <c r="CN9185" s="56"/>
      <c r="CO9185" s="52"/>
      <c r="CP9185" s="52"/>
      <c r="CQ9185" s="52"/>
      <c r="CR9185" s="52"/>
      <c r="CS9185" s="52"/>
      <c r="CT9185" s="52"/>
      <c r="CU9185" s="33"/>
      <c r="CV9185" s="33"/>
    </row>
    <row r="9186" spans="74:100">
      <c r="BV9186" s="62"/>
      <c r="BW9186" s="62"/>
      <c r="BX9186" s="62"/>
      <c r="BY9186" s="62"/>
      <c r="BZ9186" s="62"/>
      <c r="CA9186" s="62"/>
      <c r="CB9186" s="62"/>
      <c r="CC9186" s="62"/>
      <c r="CD9186" s="62"/>
      <c r="CE9186" s="62"/>
      <c r="CF9186" s="62"/>
      <c r="CL9186" s="56" t="s">
        <v>5725</v>
      </c>
      <c r="CM9186" s="56" t="s">
        <v>214</v>
      </c>
      <c r="CN9186" s="56" t="s">
        <v>214</v>
      </c>
      <c r="CO9186" s="52"/>
      <c r="CP9186" s="52"/>
      <c r="CQ9186" s="52"/>
      <c r="CR9186" s="52"/>
      <c r="CS9186" s="52"/>
      <c r="CT9186" s="52"/>
      <c r="CU9186" s="33"/>
      <c r="CV9186" s="33"/>
    </row>
    <row r="9187" spans="74:100">
      <c r="BV9187" s="62"/>
      <c r="BW9187" s="62"/>
      <c r="BX9187" s="62"/>
      <c r="BY9187" s="62"/>
      <c r="BZ9187" s="62"/>
      <c r="CA9187" s="62"/>
      <c r="CB9187" s="62"/>
      <c r="CC9187" s="62"/>
      <c r="CD9187" s="62"/>
      <c r="CE9187" s="62"/>
      <c r="CF9187" s="62"/>
      <c r="CL9187" s="56" t="s">
        <v>22340</v>
      </c>
      <c r="CM9187" s="56"/>
      <c r="CN9187" s="56"/>
      <c r="CO9187" s="52"/>
      <c r="CP9187" s="52"/>
      <c r="CQ9187" s="52"/>
      <c r="CR9187" s="52"/>
      <c r="CS9187" s="52"/>
      <c r="CT9187" s="52"/>
      <c r="CU9187" s="33"/>
      <c r="CV9187" s="33"/>
    </row>
    <row r="9188" spans="74:100">
      <c r="BV9188" s="62"/>
      <c r="BW9188" s="62"/>
      <c r="BX9188" s="62"/>
      <c r="BY9188" s="62"/>
      <c r="BZ9188" s="62"/>
      <c r="CA9188" s="62"/>
      <c r="CB9188" s="62"/>
      <c r="CC9188" s="62"/>
      <c r="CD9188" s="62"/>
      <c r="CE9188" s="62"/>
      <c r="CF9188" s="62"/>
      <c r="CL9188" s="56" t="s">
        <v>5726</v>
      </c>
      <c r="CM9188" s="56" t="s">
        <v>214</v>
      </c>
      <c r="CN9188" s="56" t="s">
        <v>214</v>
      </c>
      <c r="CO9188" s="52"/>
      <c r="CP9188" s="52"/>
      <c r="CQ9188" s="52"/>
      <c r="CR9188" s="52"/>
      <c r="CS9188" s="52"/>
      <c r="CT9188" s="52"/>
      <c r="CU9188" s="33"/>
      <c r="CV9188" s="33"/>
    </row>
    <row r="9189" spans="74:100">
      <c r="BV9189" s="62"/>
      <c r="BW9189" s="62"/>
      <c r="BX9189" s="62"/>
      <c r="BY9189" s="62"/>
      <c r="BZ9189" s="62"/>
      <c r="CA9189" s="62"/>
      <c r="CB9189" s="62"/>
      <c r="CC9189" s="62"/>
      <c r="CD9189" s="62"/>
      <c r="CE9189" s="62"/>
      <c r="CF9189" s="62"/>
      <c r="CL9189" s="56" t="s">
        <v>22341</v>
      </c>
      <c r="CM9189" s="56"/>
      <c r="CN9189" s="56"/>
      <c r="CO9189" s="52"/>
      <c r="CP9189" s="52"/>
      <c r="CQ9189" s="52"/>
      <c r="CR9189" s="52"/>
      <c r="CS9189" s="52"/>
      <c r="CT9189" s="52"/>
      <c r="CU9189" s="33"/>
      <c r="CV9189" s="33"/>
    </row>
    <row r="9190" spans="74:100">
      <c r="BV9190" s="62"/>
      <c r="BW9190" s="62"/>
      <c r="BX9190" s="62"/>
      <c r="BY9190" s="62"/>
      <c r="BZ9190" s="62"/>
      <c r="CA9190" s="62"/>
      <c r="CB9190" s="62"/>
      <c r="CC9190" s="62"/>
      <c r="CD9190" s="62"/>
      <c r="CE9190" s="62"/>
      <c r="CF9190" s="62"/>
      <c r="CL9190" s="56" t="s">
        <v>28154</v>
      </c>
      <c r="CM9190" s="56" t="s">
        <v>217</v>
      </c>
      <c r="CN9190" s="56" t="s">
        <v>217</v>
      </c>
      <c r="CO9190" s="52"/>
      <c r="CP9190" s="52"/>
      <c r="CQ9190" s="52"/>
      <c r="CR9190" s="52"/>
      <c r="CS9190" s="52"/>
      <c r="CT9190" s="52"/>
      <c r="CU9190" s="33"/>
      <c r="CV9190" s="33"/>
    </row>
    <row r="9191" spans="74:100">
      <c r="BV9191" s="62"/>
      <c r="BW9191" s="62"/>
      <c r="BX9191" s="62"/>
      <c r="BY9191" s="62"/>
      <c r="BZ9191" s="62"/>
      <c r="CA9191" s="62"/>
      <c r="CB9191" s="62"/>
      <c r="CC9191" s="62"/>
      <c r="CD9191" s="62"/>
      <c r="CE9191" s="62"/>
      <c r="CF9191" s="62"/>
      <c r="CL9191" s="56" t="s">
        <v>28155</v>
      </c>
      <c r="CM9191" s="56"/>
      <c r="CN9191" s="56"/>
      <c r="CO9191" s="52"/>
      <c r="CP9191" s="52"/>
      <c r="CQ9191" s="52"/>
      <c r="CR9191" s="52"/>
      <c r="CS9191" s="52"/>
      <c r="CT9191" s="52"/>
      <c r="CU9191" s="33"/>
      <c r="CV9191" s="33"/>
    </row>
    <row r="9192" spans="74:100">
      <c r="BV9192" s="62"/>
      <c r="BW9192" s="62"/>
      <c r="BX9192" s="62"/>
      <c r="BY9192" s="62"/>
      <c r="BZ9192" s="62"/>
      <c r="CA9192" s="62"/>
      <c r="CB9192" s="62"/>
      <c r="CC9192" s="62"/>
      <c r="CD9192" s="62"/>
      <c r="CE9192" s="62"/>
      <c r="CF9192" s="62"/>
      <c r="CL9192" s="56" t="s">
        <v>5727</v>
      </c>
      <c r="CM9192" s="56" t="s">
        <v>216</v>
      </c>
      <c r="CN9192" s="56" t="s">
        <v>216</v>
      </c>
      <c r="CO9192" s="52"/>
      <c r="CP9192" s="52"/>
      <c r="CQ9192" s="52"/>
      <c r="CR9192" s="52"/>
      <c r="CS9192" s="52"/>
      <c r="CT9192" s="52"/>
      <c r="CU9192" s="33"/>
      <c r="CV9192" s="33"/>
    </row>
    <row r="9193" spans="74:100">
      <c r="BV9193" s="62"/>
      <c r="BW9193" s="62"/>
      <c r="BX9193" s="62"/>
      <c r="BY9193" s="62"/>
      <c r="BZ9193" s="62"/>
      <c r="CA9193" s="62"/>
      <c r="CB9193" s="62"/>
      <c r="CC9193" s="62"/>
      <c r="CD9193" s="62"/>
      <c r="CE9193" s="62"/>
      <c r="CF9193" s="62"/>
      <c r="CL9193" s="56" t="s">
        <v>22342</v>
      </c>
      <c r="CM9193" s="56"/>
      <c r="CN9193" s="56"/>
      <c r="CO9193" s="52"/>
      <c r="CP9193" s="52"/>
      <c r="CQ9193" s="52"/>
      <c r="CR9193" s="52"/>
      <c r="CS9193" s="52"/>
      <c r="CT9193" s="52"/>
      <c r="CU9193" s="33"/>
      <c r="CV9193" s="33"/>
    </row>
    <row r="9194" spans="74:100">
      <c r="BV9194" s="62"/>
      <c r="BW9194" s="62"/>
      <c r="BX9194" s="62"/>
      <c r="BY9194" s="62"/>
      <c r="BZ9194" s="62"/>
      <c r="CA9194" s="62"/>
      <c r="CB9194" s="62"/>
      <c r="CC9194" s="62"/>
      <c r="CD9194" s="62"/>
      <c r="CE9194" s="62"/>
      <c r="CF9194" s="62"/>
      <c r="CL9194" s="56" t="s">
        <v>5728</v>
      </c>
      <c r="CM9194" s="56" t="s">
        <v>216</v>
      </c>
      <c r="CN9194" s="56" t="s">
        <v>216</v>
      </c>
      <c r="CO9194" s="52"/>
      <c r="CP9194" s="52"/>
      <c r="CQ9194" s="52"/>
      <c r="CR9194" s="52"/>
      <c r="CS9194" s="52"/>
      <c r="CT9194" s="52"/>
      <c r="CU9194" s="33"/>
      <c r="CV9194" s="33"/>
    </row>
    <row r="9195" spans="74:100">
      <c r="BV9195" s="62"/>
      <c r="BW9195" s="62"/>
      <c r="BX9195" s="62"/>
      <c r="BY9195" s="62"/>
      <c r="BZ9195" s="62"/>
      <c r="CA9195" s="62"/>
      <c r="CB9195" s="62"/>
      <c r="CC9195" s="62"/>
      <c r="CD9195" s="62"/>
      <c r="CE9195" s="62"/>
      <c r="CF9195" s="62"/>
      <c r="CL9195" s="56" t="s">
        <v>22343</v>
      </c>
      <c r="CM9195" s="56"/>
      <c r="CN9195" s="56"/>
      <c r="CO9195" s="52"/>
      <c r="CP9195" s="52"/>
      <c r="CQ9195" s="52"/>
      <c r="CR9195" s="52"/>
      <c r="CS9195" s="52"/>
      <c r="CT9195" s="52"/>
      <c r="CU9195" s="33"/>
      <c r="CV9195" s="33"/>
    </row>
    <row r="9196" spans="74:100">
      <c r="BV9196" s="62"/>
      <c r="BW9196" s="62"/>
      <c r="BX9196" s="62"/>
      <c r="BY9196" s="62"/>
      <c r="BZ9196" s="62"/>
      <c r="CA9196" s="62"/>
      <c r="CB9196" s="62"/>
      <c r="CC9196" s="62"/>
      <c r="CD9196" s="62"/>
      <c r="CE9196" s="62"/>
      <c r="CF9196" s="62"/>
      <c r="CL9196" s="56" t="s">
        <v>5729</v>
      </c>
      <c r="CM9196" s="56" t="s">
        <v>215</v>
      </c>
      <c r="CN9196" s="56" t="s">
        <v>215</v>
      </c>
      <c r="CO9196" s="52"/>
      <c r="CP9196" s="52"/>
      <c r="CQ9196" s="52"/>
      <c r="CR9196" s="52"/>
      <c r="CS9196" s="52"/>
      <c r="CT9196" s="52"/>
      <c r="CU9196" s="33"/>
      <c r="CV9196" s="33"/>
    </row>
    <row r="9197" spans="74:100">
      <c r="BV9197" s="62"/>
      <c r="BW9197" s="62"/>
      <c r="BX9197" s="62"/>
      <c r="BY9197" s="62"/>
      <c r="BZ9197" s="62"/>
      <c r="CA9197" s="62"/>
      <c r="CB9197" s="62"/>
      <c r="CC9197" s="62"/>
      <c r="CD9197" s="62"/>
      <c r="CE9197" s="62"/>
      <c r="CF9197" s="62"/>
      <c r="CL9197" s="56" t="s">
        <v>22344</v>
      </c>
      <c r="CM9197" s="56"/>
      <c r="CN9197" s="56"/>
      <c r="CO9197" s="52"/>
      <c r="CP9197" s="52"/>
      <c r="CQ9197" s="52"/>
      <c r="CR9197" s="52"/>
      <c r="CS9197" s="52"/>
      <c r="CT9197" s="52"/>
      <c r="CU9197" s="33"/>
      <c r="CV9197" s="33"/>
    </row>
    <row r="9198" spans="74:100">
      <c r="BV9198" s="62"/>
      <c r="BW9198" s="62"/>
      <c r="BX9198" s="62"/>
      <c r="BY9198" s="62"/>
      <c r="BZ9198" s="62"/>
      <c r="CA9198" s="62"/>
      <c r="CB9198" s="62"/>
      <c r="CC9198" s="62"/>
      <c r="CD9198" s="62"/>
      <c r="CE9198" s="62"/>
      <c r="CF9198" s="62"/>
      <c r="CL9198" s="56" t="s">
        <v>5730</v>
      </c>
      <c r="CM9198" s="56" t="s">
        <v>216</v>
      </c>
      <c r="CN9198" s="56" t="s">
        <v>216</v>
      </c>
      <c r="CO9198" s="52"/>
      <c r="CP9198" s="52"/>
      <c r="CQ9198" s="52"/>
      <c r="CR9198" s="52"/>
      <c r="CS9198" s="52"/>
      <c r="CT9198" s="52"/>
      <c r="CU9198" s="33"/>
      <c r="CV9198" s="33"/>
    </row>
    <row r="9199" spans="74:100">
      <c r="BV9199" s="62"/>
      <c r="BW9199" s="62"/>
      <c r="BX9199" s="62"/>
      <c r="BY9199" s="62"/>
      <c r="BZ9199" s="62"/>
      <c r="CA9199" s="62"/>
      <c r="CB9199" s="62"/>
      <c r="CC9199" s="62"/>
      <c r="CD9199" s="62"/>
      <c r="CE9199" s="62"/>
      <c r="CF9199" s="62"/>
      <c r="CL9199" s="56" t="s">
        <v>22345</v>
      </c>
      <c r="CM9199" s="56"/>
      <c r="CN9199" s="56"/>
      <c r="CO9199" s="52"/>
      <c r="CP9199" s="52"/>
      <c r="CQ9199" s="52"/>
      <c r="CR9199" s="52"/>
      <c r="CS9199" s="52"/>
      <c r="CT9199" s="52"/>
      <c r="CU9199" s="33"/>
      <c r="CV9199" s="33"/>
    </row>
    <row r="9200" spans="74:100">
      <c r="BV9200" s="62"/>
      <c r="BW9200" s="62"/>
      <c r="BX9200" s="62"/>
      <c r="BY9200" s="62"/>
      <c r="BZ9200" s="62"/>
      <c r="CA9200" s="62"/>
      <c r="CB9200" s="62"/>
      <c r="CC9200" s="62"/>
      <c r="CD9200" s="62"/>
      <c r="CE9200" s="62"/>
      <c r="CF9200" s="62"/>
      <c r="CL9200" s="56" t="s">
        <v>5731</v>
      </c>
      <c r="CM9200" s="56" t="s">
        <v>214</v>
      </c>
      <c r="CN9200" s="56" t="s">
        <v>214</v>
      </c>
      <c r="CO9200" s="52"/>
      <c r="CP9200" s="52"/>
      <c r="CQ9200" s="52"/>
      <c r="CR9200" s="52"/>
      <c r="CS9200" s="52"/>
      <c r="CT9200" s="52"/>
      <c r="CU9200" s="33"/>
      <c r="CV9200" s="33"/>
    </row>
    <row r="9201" spans="74:100">
      <c r="BV9201" s="62"/>
      <c r="BW9201" s="62"/>
      <c r="BX9201" s="62"/>
      <c r="BY9201" s="62"/>
      <c r="BZ9201" s="62"/>
      <c r="CA9201" s="62"/>
      <c r="CB9201" s="62"/>
      <c r="CC9201" s="62"/>
      <c r="CD9201" s="62"/>
      <c r="CE9201" s="62"/>
      <c r="CF9201" s="62"/>
      <c r="CL9201" s="56" t="s">
        <v>22346</v>
      </c>
      <c r="CM9201" s="56"/>
      <c r="CN9201" s="56"/>
      <c r="CO9201" s="52"/>
      <c r="CP9201" s="52"/>
      <c r="CQ9201" s="52"/>
      <c r="CR9201" s="52"/>
      <c r="CS9201" s="52"/>
      <c r="CT9201" s="52"/>
      <c r="CU9201" s="33"/>
      <c r="CV9201" s="33"/>
    </row>
    <row r="9202" spans="74:100">
      <c r="BV9202" s="62"/>
      <c r="BW9202" s="62"/>
      <c r="BX9202" s="62"/>
      <c r="BY9202" s="62"/>
      <c r="BZ9202" s="62"/>
      <c r="CA9202" s="62"/>
      <c r="CB9202" s="62"/>
      <c r="CC9202" s="62"/>
      <c r="CD9202" s="62"/>
      <c r="CE9202" s="62"/>
      <c r="CF9202" s="62"/>
      <c r="CL9202" s="56" t="s">
        <v>5732</v>
      </c>
      <c r="CM9202" s="56" t="s">
        <v>214</v>
      </c>
      <c r="CN9202" s="56" t="s">
        <v>214</v>
      </c>
      <c r="CO9202" s="52"/>
      <c r="CP9202" s="52"/>
      <c r="CQ9202" s="52"/>
      <c r="CR9202" s="52"/>
      <c r="CS9202" s="52"/>
      <c r="CT9202" s="52"/>
      <c r="CU9202" s="33"/>
      <c r="CV9202" s="33"/>
    </row>
    <row r="9203" spans="74:100">
      <c r="BV9203" s="62"/>
      <c r="BW9203" s="62"/>
      <c r="BX9203" s="62"/>
      <c r="BY9203" s="62"/>
      <c r="BZ9203" s="62"/>
      <c r="CA9203" s="62"/>
      <c r="CB9203" s="62"/>
      <c r="CC9203" s="62"/>
      <c r="CD9203" s="62"/>
      <c r="CE9203" s="62"/>
      <c r="CF9203" s="62"/>
      <c r="CL9203" s="56" t="s">
        <v>22347</v>
      </c>
      <c r="CM9203" s="56"/>
      <c r="CN9203" s="56"/>
      <c r="CO9203" s="52"/>
      <c r="CP9203" s="52"/>
      <c r="CQ9203" s="52"/>
      <c r="CR9203" s="52"/>
      <c r="CS9203" s="52"/>
      <c r="CT9203" s="52"/>
      <c r="CU9203" s="33"/>
      <c r="CV9203" s="33"/>
    </row>
    <row r="9204" spans="74:100">
      <c r="BV9204" s="62"/>
      <c r="BW9204" s="62"/>
      <c r="BX9204" s="62"/>
      <c r="BY9204" s="62"/>
      <c r="BZ9204" s="62"/>
      <c r="CA9204" s="62"/>
      <c r="CB9204" s="62"/>
      <c r="CC9204" s="62"/>
      <c r="CD9204" s="62"/>
      <c r="CE9204" s="62"/>
      <c r="CF9204" s="62"/>
      <c r="CL9204" s="56" t="s">
        <v>5733</v>
      </c>
      <c r="CM9204" s="56" t="s">
        <v>3118</v>
      </c>
      <c r="CN9204" s="56" t="s">
        <v>3118</v>
      </c>
      <c r="CO9204" s="52"/>
      <c r="CP9204" s="52"/>
      <c r="CQ9204" s="52"/>
      <c r="CR9204" s="52"/>
      <c r="CS9204" s="52"/>
      <c r="CT9204" s="52"/>
      <c r="CU9204" s="33"/>
      <c r="CV9204" s="33"/>
    </row>
    <row r="9205" spans="74:100">
      <c r="BV9205" s="62"/>
      <c r="BW9205" s="62"/>
      <c r="BX9205" s="62"/>
      <c r="BY9205" s="62"/>
      <c r="BZ9205" s="62"/>
      <c r="CA9205" s="62"/>
      <c r="CB9205" s="62"/>
      <c r="CC9205" s="62"/>
      <c r="CD9205" s="62"/>
      <c r="CE9205" s="62"/>
      <c r="CF9205" s="62"/>
      <c r="CL9205" s="56" t="s">
        <v>19465</v>
      </c>
      <c r="CM9205" s="56"/>
      <c r="CN9205" s="56"/>
      <c r="CO9205" s="52"/>
      <c r="CP9205" s="52"/>
      <c r="CQ9205" s="52"/>
      <c r="CR9205" s="52"/>
      <c r="CS9205" s="52"/>
      <c r="CT9205" s="52"/>
      <c r="CU9205" s="33"/>
      <c r="CV9205" s="33"/>
    </row>
    <row r="9206" spans="74:100">
      <c r="BV9206" s="62"/>
      <c r="BW9206" s="62"/>
      <c r="BX9206" s="62"/>
      <c r="BY9206" s="62"/>
      <c r="BZ9206" s="62"/>
      <c r="CA9206" s="62"/>
      <c r="CB9206" s="62"/>
      <c r="CC9206" s="62"/>
      <c r="CD9206" s="62"/>
      <c r="CE9206" s="62"/>
      <c r="CF9206" s="62"/>
      <c r="CL9206" s="56" t="s">
        <v>5734</v>
      </c>
      <c r="CM9206" s="56" t="s">
        <v>217</v>
      </c>
      <c r="CN9206" s="56" t="s">
        <v>217</v>
      </c>
      <c r="CO9206" s="52"/>
      <c r="CP9206" s="52"/>
      <c r="CQ9206" s="52"/>
      <c r="CR9206" s="52"/>
      <c r="CS9206" s="52"/>
      <c r="CT9206" s="52"/>
      <c r="CU9206" s="33"/>
      <c r="CV9206" s="33"/>
    </row>
    <row r="9207" spans="74:100">
      <c r="BV9207" s="62"/>
      <c r="BW9207" s="62"/>
      <c r="BX9207" s="62"/>
      <c r="BY9207" s="62"/>
      <c r="BZ9207" s="62"/>
      <c r="CA9207" s="62"/>
      <c r="CB9207" s="62"/>
      <c r="CC9207" s="62"/>
      <c r="CD9207" s="62"/>
      <c r="CE9207" s="62"/>
      <c r="CF9207" s="62"/>
      <c r="CL9207" s="56" t="s">
        <v>19466</v>
      </c>
      <c r="CM9207" s="56"/>
      <c r="CN9207" s="56"/>
      <c r="CO9207" s="52"/>
      <c r="CP9207" s="52"/>
      <c r="CQ9207" s="52"/>
      <c r="CR9207" s="52"/>
      <c r="CS9207" s="52"/>
      <c r="CT9207" s="52"/>
      <c r="CU9207" s="33"/>
      <c r="CV9207" s="33"/>
    </row>
    <row r="9208" spans="74:100">
      <c r="BV9208" s="62"/>
      <c r="BW9208" s="62"/>
      <c r="BX9208" s="62"/>
      <c r="BY9208" s="62"/>
      <c r="BZ9208" s="62"/>
      <c r="CA9208" s="62"/>
      <c r="CB9208" s="62"/>
      <c r="CC9208" s="62"/>
      <c r="CD9208" s="62"/>
      <c r="CE9208" s="62"/>
      <c r="CF9208" s="62"/>
      <c r="CL9208" s="56" t="s">
        <v>5735</v>
      </c>
      <c r="CM9208" s="56" t="s">
        <v>217</v>
      </c>
      <c r="CN9208" s="56" t="s">
        <v>217</v>
      </c>
      <c r="CO9208" s="52"/>
      <c r="CP9208" s="52"/>
      <c r="CQ9208" s="52"/>
      <c r="CR9208" s="52"/>
      <c r="CS9208" s="52"/>
      <c r="CT9208" s="52"/>
      <c r="CU9208" s="33"/>
      <c r="CV9208" s="33"/>
    </row>
    <row r="9209" spans="74:100">
      <c r="BV9209" s="62"/>
      <c r="BW9209" s="62"/>
      <c r="BX9209" s="62"/>
      <c r="BY9209" s="62"/>
      <c r="BZ9209" s="62"/>
      <c r="CA9209" s="62"/>
      <c r="CB9209" s="62"/>
      <c r="CC9209" s="62"/>
      <c r="CD9209" s="62"/>
      <c r="CE9209" s="62"/>
      <c r="CF9209" s="62"/>
      <c r="CL9209" s="56" t="s">
        <v>19467</v>
      </c>
      <c r="CM9209" s="56"/>
      <c r="CN9209" s="56"/>
      <c r="CO9209" s="52"/>
      <c r="CP9209" s="52"/>
      <c r="CQ9209" s="52"/>
      <c r="CR9209" s="52"/>
      <c r="CS9209" s="52"/>
      <c r="CT9209" s="52"/>
      <c r="CU9209" s="33"/>
      <c r="CV9209" s="33"/>
    </row>
    <row r="9210" spans="74:100">
      <c r="BV9210" s="62"/>
      <c r="BW9210" s="62"/>
      <c r="BX9210" s="62"/>
      <c r="BY9210" s="62"/>
      <c r="BZ9210" s="62"/>
      <c r="CA9210" s="62"/>
      <c r="CB9210" s="62"/>
      <c r="CC9210" s="62"/>
      <c r="CD9210" s="62"/>
      <c r="CE9210" s="62"/>
      <c r="CF9210" s="62"/>
      <c r="CL9210" s="56" t="s">
        <v>5736</v>
      </c>
      <c r="CM9210" s="56" t="s">
        <v>3118</v>
      </c>
      <c r="CN9210" s="56" t="s">
        <v>3118</v>
      </c>
      <c r="CO9210" s="52"/>
      <c r="CP9210" s="52"/>
      <c r="CQ9210" s="52"/>
      <c r="CR9210" s="52"/>
      <c r="CS9210" s="52"/>
      <c r="CT9210" s="52"/>
      <c r="CU9210" s="33"/>
      <c r="CV9210" s="33"/>
    </row>
    <row r="9211" spans="74:100">
      <c r="BV9211" s="62"/>
      <c r="BW9211" s="62"/>
      <c r="BX9211" s="62"/>
      <c r="BY9211" s="62"/>
      <c r="BZ9211" s="62"/>
      <c r="CA9211" s="62"/>
      <c r="CB9211" s="62"/>
      <c r="CC9211" s="62"/>
      <c r="CD9211" s="62"/>
      <c r="CE9211" s="62"/>
      <c r="CF9211" s="62"/>
      <c r="CL9211" s="56" t="s">
        <v>19468</v>
      </c>
      <c r="CM9211" s="56"/>
      <c r="CN9211" s="56"/>
      <c r="CO9211" s="52"/>
      <c r="CP9211" s="52"/>
      <c r="CQ9211" s="52"/>
      <c r="CR9211" s="52"/>
      <c r="CS9211" s="52"/>
      <c r="CT9211" s="52"/>
      <c r="CU9211" s="33"/>
      <c r="CV9211" s="33"/>
    </row>
    <row r="9212" spans="74:100">
      <c r="BV9212" s="62"/>
      <c r="BW9212" s="62"/>
      <c r="BX9212" s="62"/>
      <c r="BY9212" s="62"/>
      <c r="BZ9212" s="62"/>
      <c r="CA9212" s="62"/>
      <c r="CB9212" s="62"/>
      <c r="CC9212" s="62"/>
      <c r="CD9212" s="62"/>
      <c r="CE9212" s="62"/>
      <c r="CF9212" s="62"/>
      <c r="CL9212" s="56" t="s">
        <v>5737</v>
      </c>
      <c r="CM9212" s="56" t="s">
        <v>217</v>
      </c>
      <c r="CN9212" s="56" t="s">
        <v>217</v>
      </c>
      <c r="CO9212" s="52"/>
      <c r="CP9212" s="52"/>
      <c r="CQ9212" s="52"/>
      <c r="CR9212" s="52"/>
      <c r="CS9212" s="52"/>
      <c r="CT9212" s="52"/>
      <c r="CU9212" s="33"/>
      <c r="CV9212" s="33"/>
    </row>
    <row r="9213" spans="74:100">
      <c r="BV9213" s="62"/>
      <c r="BW9213" s="62"/>
      <c r="BX9213" s="62"/>
      <c r="BY9213" s="62"/>
      <c r="BZ9213" s="62"/>
      <c r="CA9213" s="62"/>
      <c r="CB9213" s="62"/>
      <c r="CC9213" s="62"/>
      <c r="CD9213" s="62"/>
      <c r="CE9213" s="62"/>
      <c r="CF9213" s="62"/>
      <c r="CL9213" s="56" t="s">
        <v>19469</v>
      </c>
      <c r="CM9213" s="56"/>
      <c r="CN9213" s="56"/>
      <c r="CO9213" s="52"/>
      <c r="CP9213" s="52"/>
      <c r="CQ9213" s="52"/>
      <c r="CR9213" s="52"/>
      <c r="CS9213" s="52"/>
      <c r="CT9213" s="52"/>
      <c r="CU9213" s="33"/>
      <c r="CV9213" s="33"/>
    </row>
    <row r="9214" spans="74:100">
      <c r="BV9214" s="62"/>
      <c r="BW9214" s="62"/>
      <c r="BX9214" s="62"/>
      <c r="BY9214" s="62"/>
      <c r="BZ9214" s="62"/>
      <c r="CA9214" s="62"/>
      <c r="CB9214" s="62"/>
      <c r="CC9214" s="62"/>
      <c r="CD9214" s="62"/>
      <c r="CE9214" s="62"/>
      <c r="CF9214" s="62"/>
      <c r="CL9214" s="56" t="s">
        <v>5738</v>
      </c>
      <c r="CM9214" s="56" t="s">
        <v>3118</v>
      </c>
      <c r="CN9214" s="56" t="s">
        <v>3118</v>
      </c>
      <c r="CO9214" s="52"/>
      <c r="CP9214" s="52"/>
      <c r="CQ9214" s="52"/>
      <c r="CR9214" s="52"/>
      <c r="CS9214" s="52"/>
      <c r="CT9214" s="52"/>
      <c r="CU9214" s="33"/>
      <c r="CV9214" s="33"/>
    </row>
    <row r="9215" spans="74:100">
      <c r="BV9215" s="62"/>
      <c r="BW9215" s="62"/>
      <c r="BX9215" s="62"/>
      <c r="BY9215" s="62"/>
      <c r="BZ9215" s="62"/>
      <c r="CA9215" s="62"/>
      <c r="CB9215" s="62"/>
      <c r="CC9215" s="62"/>
      <c r="CD9215" s="62"/>
      <c r="CE9215" s="62"/>
      <c r="CF9215" s="62"/>
      <c r="CL9215" s="56" t="s">
        <v>18577</v>
      </c>
      <c r="CM9215" s="56"/>
      <c r="CN9215" s="56"/>
      <c r="CO9215" s="52"/>
      <c r="CP9215" s="52"/>
      <c r="CQ9215" s="52"/>
      <c r="CR9215" s="52"/>
      <c r="CS9215" s="52"/>
      <c r="CT9215" s="52"/>
      <c r="CU9215" s="33"/>
      <c r="CV9215" s="33"/>
    </row>
    <row r="9216" spans="74:100">
      <c r="BV9216" s="62"/>
      <c r="BW9216" s="62"/>
      <c r="BX9216" s="62"/>
      <c r="BY9216" s="62"/>
      <c r="BZ9216" s="62"/>
      <c r="CA9216" s="62"/>
      <c r="CB9216" s="62"/>
      <c r="CC9216" s="62"/>
      <c r="CD9216" s="62"/>
      <c r="CE9216" s="62"/>
      <c r="CF9216" s="62"/>
      <c r="CL9216" s="56" t="s">
        <v>5739</v>
      </c>
      <c r="CM9216" s="56" t="s">
        <v>217</v>
      </c>
      <c r="CN9216" s="56" t="s">
        <v>217</v>
      </c>
      <c r="CO9216" s="52"/>
      <c r="CP9216" s="52"/>
      <c r="CQ9216" s="52"/>
      <c r="CR9216" s="52"/>
      <c r="CS9216" s="52"/>
      <c r="CT9216" s="52"/>
      <c r="CU9216" s="33"/>
      <c r="CV9216" s="33"/>
    </row>
    <row r="9217" spans="74:100">
      <c r="BV9217" s="62"/>
      <c r="BW9217" s="62"/>
      <c r="BX9217" s="62"/>
      <c r="BY9217" s="62"/>
      <c r="BZ9217" s="62"/>
      <c r="CA9217" s="62"/>
      <c r="CB9217" s="62"/>
      <c r="CC9217" s="62"/>
      <c r="CD9217" s="62"/>
      <c r="CE9217" s="62"/>
      <c r="CF9217" s="62"/>
      <c r="CL9217" s="56" t="s">
        <v>19470</v>
      </c>
      <c r="CM9217" s="56"/>
      <c r="CN9217" s="56"/>
      <c r="CO9217" s="52"/>
      <c r="CP9217" s="52"/>
      <c r="CQ9217" s="52"/>
      <c r="CR9217" s="52"/>
      <c r="CS9217" s="52"/>
      <c r="CT9217" s="52"/>
      <c r="CU9217" s="33"/>
      <c r="CV9217" s="33"/>
    </row>
    <row r="9218" spans="74:100">
      <c r="BV9218" s="62"/>
      <c r="BW9218" s="62"/>
      <c r="BX9218" s="62"/>
      <c r="BY9218" s="62"/>
      <c r="BZ9218" s="62"/>
      <c r="CA9218" s="62"/>
      <c r="CB9218" s="62"/>
      <c r="CC9218" s="62"/>
      <c r="CD9218" s="62"/>
      <c r="CE9218" s="62"/>
      <c r="CF9218" s="62"/>
      <c r="CL9218" s="56" t="s">
        <v>5740</v>
      </c>
      <c r="CM9218" s="56" t="s">
        <v>217</v>
      </c>
      <c r="CN9218" s="56" t="s">
        <v>217</v>
      </c>
      <c r="CO9218" s="52"/>
      <c r="CP9218" s="52"/>
      <c r="CQ9218" s="52"/>
      <c r="CR9218" s="52"/>
      <c r="CS9218" s="52"/>
      <c r="CT9218" s="52"/>
      <c r="CU9218" s="33"/>
      <c r="CV9218" s="33"/>
    </row>
    <row r="9219" spans="74:100">
      <c r="BV9219" s="62"/>
      <c r="BW9219" s="62"/>
      <c r="BX9219" s="62"/>
      <c r="BY9219" s="62"/>
      <c r="BZ9219" s="62"/>
      <c r="CA9219" s="62"/>
      <c r="CB9219" s="62"/>
      <c r="CC9219" s="62"/>
      <c r="CD9219" s="62"/>
      <c r="CE9219" s="62"/>
      <c r="CF9219" s="62"/>
      <c r="CL9219" s="56" t="s">
        <v>19471</v>
      </c>
      <c r="CM9219" s="56"/>
      <c r="CN9219" s="56"/>
      <c r="CO9219" s="52"/>
      <c r="CP9219" s="52"/>
      <c r="CQ9219" s="52"/>
      <c r="CR9219" s="52"/>
      <c r="CS9219" s="52"/>
      <c r="CT9219" s="52"/>
      <c r="CU9219" s="33"/>
      <c r="CV9219" s="33"/>
    </row>
    <row r="9220" spans="74:100">
      <c r="BV9220" s="62"/>
      <c r="BW9220" s="62"/>
      <c r="BX9220" s="62"/>
      <c r="BY9220" s="62"/>
      <c r="BZ9220" s="62"/>
      <c r="CA9220" s="62"/>
      <c r="CB9220" s="62"/>
      <c r="CC9220" s="62"/>
      <c r="CD9220" s="62"/>
      <c r="CE9220" s="62"/>
      <c r="CF9220" s="62"/>
      <c r="CL9220" s="56" t="s">
        <v>5741</v>
      </c>
      <c r="CM9220" s="56" t="s">
        <v>3118</v>
      </c>
      <c r="CN9220" s="56" t="s">
        <v>3118</v>
      </c>
      <c r="CO9220" s="52"/>
      <c r="CP9220" s="52"/>
      <c r="CQ9220" s="52"/>
      <c r="CR9220" s="52"/>
      <c r="CS9220" s="52"/>
      <c r="CT9220" s="52"/>
      <c r="CU9220" s="33"/>
      <c r="CV9220" s="33"/>
    </row>
    <row r="9221" spans="74:100">
      <c r="BV9221" s="62"/>
      <c r="BW9221" s="62"/>
      <c r="BX9221" s="62"/>
      <c r="BY9221" s="62"/>
      <c r="BZ9221" s="62"/>
      <c r="CA9221" s="62"/>
      <c r="CB9221" s="62"/>
      <c r="CC9221" s="62"/>
      <c r="CD9221" s="62"/>
      <c r="CE9221" s="62"/>
      <c r="CF9221" s="62"/>
      <c r="CL9221" s="56" t="s">
        <v>19472</v>
      </c>
      <c r="CM9221" s="56"/>
      <c r="CN9221" s="56"/>
      <c r="CO9221" s="52"/>
      <c r="CP9221" s="52"/>
      <c r="CQ9221" s="52"/>
      <c r="CR9221" s="52"/>
      <c r="CS9221" s="52"/>
      <c r="CT9221" s="52"/>
      <c r="CU9221" s="33"/>
      <c r="CV9221" s="33"/>
    </row>
    <row r="9222" spans="74:100">
      <c r="BV9222" s="62"/>
      <c r="BW9222" s="62"/>
      <c r="BX9222" s="62"/>
      <c r="BY9222" s="62"/>
      <c r="BZ9222" s="62"/>
      <c r="CA9222" s="62"/>
      <c r="CB9222" s="62"/>
      <c r="CC9222" s="62"/>
      <c r="CD9222" s="62"/>
      <c r="CE9222" s="62"/>
      <c r="CF9222" s="62"/>
      <c r="CL9222" s="56" t="s">
        <v>2090</v>
      </c>
      <c r="CM9222" s="56" t="s">
        <v>216</v>
      </c>
      <c r="CN9222" s="56" t="s">
        <v>216</v>
      </c>
      <c r="CO9222" s="52"/>
      <c r="CP9222" s="52"/>
      <c r="CQ9222" s="52"/>
      <c r="CR9222" s="52"/>
      <c r="CS9222" s="52"/>
      <c r="CT9222" s="52"/>
      <c r="CU9222" s="33"/>
      <c r="CV9222" s="33"/>
    </row>
    <row r="9223" spans="74:100">
      <c r="BV9223" s="62"/>
      <c r="BW9223" s="62"/>
      <c r="BX9223" s="62"/>
      <c r="BY9223" s="62"/>
      <c r="BZ9223" s="62"/>
      <c r="CA9223" s="62"/>
      <c r="CB9223" s="62"/>
      <c r="CC9223" s="62"/>
      <c r="CD9223" s="62"/>
      <c r="CE9223" s="62"/>
      <c r="CF9223" s="62"/>
      <c r="CL9223" s="56" t="s">
        <v>22348</v>
      </c>
      <c r="CM9223" s="56"/>
      <c r="CN9223" s="56"/>
      <c r="CO9223" s="52"/>
      <c r="CP9223" s="52"/>
      <c r="CQ9223" s="52"/>
      <c r="CR9223" s="52"/>
      <c r="CS9223" s="52"/>
      <c r="CT9223" s="52"/>
      <c r="CU9223" s="33"/>
      <c r="CV9223" s="33"/>
    </row>
    <row r="9224" spans="74:100">
      <c r="BV9224" s="62"/>
      <c r="BW9224" s="62"/>
      <c r="BX9224" s="62"/>
      <c r="BY9224" s="62"/>
      <c r="BZ9224" s="62"/>
      <c r="CA9224" s="62"/>
      <c r="CB9224" s="62"/>
      <c r="CC9224" s="62"/>
      <c r="CD9224" s="62"/>
      <c r="CE9224" s="62"/>
      <c r="CF9224" s="62"/>
      <c r="CL9224" s="56" t="s">
        <v>2092</v>
      </c>
      <c r="CM9224" s="56" t="s">
        <v>215</v>
      </c>
      <c r="CN9224" s="56" t="s">
        <v>215</v>
      </c>
      <c r="CO9224" s="52"/>
      <c r="CP9224" s="52"/>
      <c r="CQ9224" s="52"/>
      <c r="CR9224" s="52"/>
      <c r="CS9224" s="52"/>
      <c r="CT9224" s="52"/>
      <c r="CU9224" s="33"/>
      <c r="CV9224" s="33"/>
    </row>
    <row r="9225" spans="74:100">
      <c r="BV9225" s="62"/>
      <c r="BW9225" s="62"/>
      <c r="BX9225" s="62"/>
      <c r="BY9225" s="62"/>
      <c r="BZ9225" s="62"/>
      <c r="CA9225" s="62"/>
      <c r="CB9225" s="62"/>
      <c r="CC9225" s="62"/>
      <c r="CD9225" s="62"/>
      <c r="CE9225" s="62"/>
      <c r="CF9225" s="62"/>
      <c r="CL9225" s="56" t="s">
        <v>22349</v>
      </c>
      <c r="CM9225" s="56"/>
      <c r="CN9225" s="56"/>
      <c r="CO9225" s="52"/>
      <c r="CP9225" s="52"/>
      <c r="CQ9225" s="52"/>
      <c r="CR9225" s="52"/>
      <c r="CS9225" s="52"/>
      <c r="CT9225" s="52"/>
      <c r="CU9225" s="33"/>
      <c r="CV9225" s="33"/>
    </row>
    <row r="9226" spans="74:100">
      <c r="BV9226" s="62"/>
      <c r="BW9226" s="62"/>
      <c r="BX9226" s="62"/>
      <c r="BY9226" s="62"/>
      <c r="BZ9226" s="62"/>
      <c r="CA9226" s="62"/>
      <c r="CB9226" s="62"/>
      <c r="CC9226" s="62"/>
      <c r="CD9226" s="62"/>
      <c r="CE9226" s="62"/>
      <c r="CF9226" s="62"/>
      <c r="CL9226" s="56" t="s">
        <v>2093</v>
      </c>
      <c r="CM9226" s="56" t="s">
        <v>214</v>
      </c>
      <c r="CN9226" s="56" t="s">
        <v>214</v>
      </c>
      <c r="CO9226" s="52"/>
      <c r="CP9226" s="52"/>
      <c r="CQ9226" s="52"/>
      <c r="CR9226" s="52"/>
      <c r="CS9226" s="52"/>
      <c r="CT9226" s="52"/>
      <c r="CU9226" s="33"/>
      <c r="CV9226" s="33"/>
    </row>
    <row r="9227" spans="74:100">
      <c r="BV9227" s="62"/>
      <c r="BW9227" s="62"/>
      <c r="BX9227" s="62"/>
      <c r="BY9227" s="62"/>
      <c r="BZ9227" s="62"/>
      <c r="CA9227" s="62"/>
      <c r="CB9227" s="62"/>
      <c r="CC9227" s="62"/>
      <c r="CD9227" s="62"/>
      <c r="CE9227" s="62"/>
      <c r="CF9227" s="62"/>
      <c r="CL9227" s="56" t="s">
        <v>22350</v>
      </c>
      <c r="CM9227" s="56"/>
      <c r="CN9227" s="56"/>
      <c r="CO9227" s="52"/>
      <c r="CP9227" s="52"/>
      <c r="CQ9227" s="52"/>
      <c r="CR9227" s="52"/>
      <c r="CS9227" s="52"/>
      <c r="CT9227" s="52"/>
      <c r="CU9227" s="33"/>
      <c r="CV9227" s="33"/>
    </row>
    <row r="9228" spans="74:100">
      <c r="BV9228" s="62"/>
      <c r="BW9228" s="62"/>
      <c r="BX9228" s="62"/>
      <c r="BY9228" s="62"/>
      <c r="BZ9228" s="62"/>
      <c r="CA9228" s="62"/>
      <c r="CB9228" s="62"/>
      <c r="CC9228" s="62"/>
      <c r="CD9228" s="62"/>
      <c r="CE9228" s="62"/>
      <c r="CF9228" s="62"/>
      <c r="CL9228" s="56" t="s">
        <v>2094</v>
      </c>
      <c r="CM9228" s="56" t="s">
        <v>214</v>
      </c>
      <c r="CN9228" s="56" t="s">
        <v>214</v>
      </c>
      <c r="CO9228" s="52"/>
      <c r="CP9228" s="52"/>
      <c r="CQ9228" s="52"/>
      <c r="CR9228" s="52"/>
      <c r="CS9228" s="52"/>
      <c r="CT9228" s="52"/>
      <c r="CU9228" s="33"/>
      <c r="CV9228" s="33"/>
    </row>
    <row r="9229" spans="74:100">
      <c r="BV9229" s="62"/>
      <c r="BW9229" s="62"/>
      <c r="BX9229" s="62"/>
      <c r="BY9229" s="62"/>
      <c r="BZ9229" s="62"/>
      <c r="CA9229" s="62"/>
      <c r="CB9229" s="62"/>
      <c r="CC9229" s="62"/>
      <c r="CD9229" s="62"/>
      <c r="CE9229" s="62"/>
      <c r="CF9229" s="62"/>
      <c r="CL9229" s="56" t="s">
        <v>22351</v>
      </c>
      <c r="CM9229" s="56"/>
      <c r="CN9229" s="56"/>
      <c r="CO9229" s="52"/>
      <c r="CP9229" s="52"/>
      <c r="CQ9229" s="52"/>
      <c r="CR9229" s="52"/>
      <c r="CS9229" s="52"/>
      <c r="CT9229" s="52"/>
      <c r="CU9229" s="33"/>
      <c r="CV9229" s="33"/>
    </row>
    <row r="9230" spans="74:100">
      <c r="BV9230" s="62"/>
      <c r="BW9230" s="62"/>
      <c r="BX9230" s="62"/>
      <c r="BY9230" s="62"/>
      <c r="BZ9230" s="62"/>
      <c r="CA9230" s="62"/>
      <c r="CB9230" s="62"/>
      <c r="CC9230" s="62"/>
      <c r="CD9230" s="62"/>
      <c r="CE9230" s="62"/>
      <c r="CF9230" s="62"/>
      <c r="CL9230" s="56" t="s">
        <v>2095</v>
      </c>
      <c r="CM9230" s="56" t="s">
        <v>215</v>
      </c>
      <c r="CN9230" s="56" t="s">
        <v>215</v>
      </c>
      <c r="CO9230" s="52"/>
      <c r="CP9230" s="52"/>
      <c r="CQ9230" s="52"/>
      <c r="CR9230" s="52"/>
      <c r="CS9230" s="52"/>
      <c r="CT9230" s="52"/>
      <c r="CU9230" s="33"/>
      <c r="CV9230" s="33"/>
    </row>
    <row r="9231" spans="74:100">
      <c r="BV9231" s="62"/>
      <c r="BW9231" s="62"/>
      <c r="BX9231" s="62"/>
      <c r="BY9231" s="62"/>
      <c r="BZ9231" s="62"/>
      <c r="CA9231" s="62"/>
      <c r="CB9231" s="62"/>
      <c r="CC9231" s="62"/>
      <c r="CD9231" s="62"/>
      <c r="CE9231" s="62"/>
      <c r="CF9231" s="62"/>
      <c r="CL9231" s="56" t="s">
        <v>22352</v>
      </c>
      <c r="CM9231" s="56"/>
      <c r="CN9231" s="56"/>
      <c r="CO9231" s="52"/>
      <c r="CP9231" s="52"/>
      <c r="CQ9231" s="52"/>
      <c r="CR9231" s="52"/>
      <c r="CS9231" s="52"/>
      <c r="CT9231" s="52"/>
      <c r="CU9231" s="33"/>
      <c r="CV9231" s="33"/>
    </row>
    <row r="9232" spans="74:100">
      <c r="BV9232" s="62"/>
      <c r="BW9232" s="62"/>
      <c r="BX9232" s="62"/>
      <c r="BY9232" s="62"/>
      <c r="BZ9232" s="62"/>
      <c r="CA9232" s="62"/>
      <c r="CB9232" s="62"/>
      <c r="CC9232" s="62"/>
      <c r="CD9232" s="62"/>
      <c r="CE9232" s="62"/>
      <c r="CF9232" s="62"/>
      <c r="CL9232" s="56" t="s">
        <v>5742</v>
      </c>
      <c r="CM9232" s="56" t="s">
        <v>217</v>
      </c>
      <c r="CN9232" s="56" t="s">
        <v>217</v>
      </c>
      <c r="CO9232" s="52"/>
      <c r="CP9232" s="52"/>
      <c r="CQ9232" s="52"/>
      <c r="CR9232" s="52"/>
      <c r="CS9232" s="52"/>
      <c r="CT9232" s="52"/>
      <c r="CU9232" s="33"/>
      <c r="CV9232" s="33"/>
    </row>
    <row r="9233" spans="74:100">
      <c r="BV9233" s="62"/>
      <c r="BW9233" s="62"/>
      <c r="BX9233" s="62"/>
      <c r="BY9233" s="62"/>
      <c r="BZ9233" s="62"/>
      <c r="CA9233" s="62"/>
      <c r="CB9233" s="62"/>
      <c r="CC9233" s="62"/>
      <c r="CD9233" s="62"/>
      <c r="CE9233" s="62"/>
      <c r="CF9233" s="62"/>
      <c r="CL9233" s="56" t="s">
        <v>22353</v>
      </c>
      <c r="CM9233" s="56"/>
      <c r="CN9233" s="56"/>
      <c r="CO9233" s="52"/>
      <c r="CP9233" s="52"/>
      <c r="CQ9233" s="52"/>
      <c r="CR9233" s="52"/>
      <c r="CS9233" s="52"/>
      <c r="CT9233" s="52"/>
      <c r="CU9233" s="33"/>
      <c r="CV9233" s="33"/>
    </row>
    <row r="9234" spans="74:100">
      <c r="BV9234" s="62"/>
      <c r="BW9234" s="62"/>
      <c r="BX9234" s="62"/>
      <c r="BY9234" s="62"/>
      <c r="BZ9234" s="62"/>
      <c r="CA9234" s="62"/>
      <c r="CB9234" s="62"/>
      <c r="CC9234" s="62"/>
      <c r="CD9234" s="62"/>
      <c r="CE9234" s="62"/>
      <c r="CF9234" s="62"/>
      <c r="CL9234" s="56" t="s">
        <v>5743</v>
      </c>
      <c r="CM9234" s="56" t="s">
        <v>215</v>
      </c>
      <c r="CN9234" s="56" t="s">
        <v>215</v>
      </c>
      <c r="CO9234" s="52"/>
      <c r="CP9234" s="52"/>
      <c r="CQ9234" s="52"/>
      <c r="CR9234" s="52"/>
      <c r="CS9234" s="52"/>
      <c r="CT9234" s="52"/>
      <c r="CU9234" s="33"/>
      <c r="CV9234" s="33"/>
    </row>
    <row r="9235" spans="74:100">
      <c r="BV9235" s="62"/>
      <c r="BW9235" s="62"/>
      <c r="BX9235" s="62"/>
      <c r="BY9235" s="62"/>
      <c r="BZ9235" s="62"/>
      <c r="CA9235" s="62"/>
      <c r="CB9235" s="62"/>
      <c r="CC9235" s="62"/>
      <c r="CD9235" s="62"/>
      <c r="CE9235" s="62"/>
      <c r="CF9235" s="62"/>
      <c r="CL9235" s="56" t="s">
        <v>22354</v>
      </c>
      <c r="CM9235" s="56"/>
      <c r="CN9235" s="56"/>
      <c r="CO9235" s="52"/>
      <c r="CP9235" s="52"/>
      <c r="CQ9235" s="52"/>
      <c r="CR9235" s="52"/>
      <c r="CS9235" s="52"/>
      <c r="CT9235" s="52"/>
      <c r="CU9235" s="33"/>
      <c r="CV9235" s="33"/>
    </row>
    <row r="9236" spans="74:100">
      <c r="BV9236" s="62"/>
      <c r="BW9236" s="62"/>
      <c r="BX9236" s="62"/>
      <c r="BY9236" s="62"/>
      <c r="BZ9236" s="62"/>
      <c r="CA9236" s="62"/>
      <c r="CB9236" s="62"/>
      <c r="CC9236" s="62"/>
      <c r="CD9236" s="62"/>
      <c r="CE9236" s="62"/>
      <c r="CF9236" s="62"/>
      <c r="CL9236" s="56" t="s">
        <v>2099</v>
      </c>
      <c r="CM9236" s="56" t="s">
        <v>214</v>
      </c>
      <c r="CN9236" s="56" t="s">
        <v>214</v>
      </c>
      <c r="CO9236" s="52"/>
      <c r="CP9236" s="52"/>
      <c r="CQ9236" s="52"/>
      <c r="CR9236" s="52"/>
      <c r="CS9236" s="52"/>
      <c r="CT9236" s="52"/>
      <c r="CU9236" s="33"/>
      <c r="CV9236" s="33"/>
    </row>
    <row r="9237" spans="74:100">
      <c r="BV9237" s="62"/>
      <c r="BW9237" s="62"/>
      <c r="BX9237" s="62"/>
      <c r="BY9237" s="62"/>
      <c r="BZ9237" s="62"/>
      <c r="CA9237" s="62"/>
      <c r="CB9237" s="62"/>
      <c r="CC9237" s="62"/>
      <c r="CD9237" s="62"/>
      <c r="CE9237" s="62"/>
      <c r="CF9237" s="62"/>
      <c r="CL9237" s="56" t="s">
        <v>22355</v>
      </c>
      <c r="CM9237" s="56"/>
      <c r="CN9237" s="56"/>
      <c r="CO9237" s="52"/>
      <c r="CP9237" s="52"/>
      <c r="CQ9237" s="52"/>
      <c r="CR9237" s="52"/>
      <c r="CS9237" s="52"/>
      <c r="CT9237" s="52"/>
      <c r="CU9237" s="33"/>
      <c r="CV9237" s="33"/>
    </row>
    <row r="9238" spans="74:100">
      <c r="BV9238" s="62"/>
      <c r="BW9238" s="62"/>
      <c r="BX9238" s="62"/>
      <c r="BY9238" s="62"/>
      <c r="BZ9238" s="62"/>
      <c r="CA9238" s="62"/>
      <c r="CB9238" s="62"/>
      <c r="CC9238" s="62"/>
      <c r="CD9238" s="62"/>
      <c r="CE9238" s="62"/>
      <c r="CF9238" s="62"/>
      <c r="CL9238" s="56" t="s">
        <v>2100</v>
      </c>
      <c r="CM9238" s="56" t="s">
        <v>215</v>
      </c>
      <c r="CN9238" s="56" t="s">
        <v>215</v>
      </c>
      <c r="CO9238" s="52"/>
      <c r="CP9238" s="52"/>
      <c r="CQ9238" s="52"/>
      <c r="CR9238" s="52"/>
      <c r="CS9238" s="52"/>
      <c r="CT9238" s="52"/>
      <c r="CU9238" s="33"/>
      <c r="CV9238" s="33"/>
    </row>
    <row r="9239" spans="74:100">
      <c r="BV9239" s="62"/>
      <c r="BW9239" s="62"/>
      <c r="BX9239" s="62"/>
      <c r="BY9239" s="62"/>
      <c r="BZ9239" s="62"/>
      <c r="CA9239" s="62"/>
      <c r="CB9239" s="62"/>
      <c r="CC9239" s="62"/>
      <c r="CD9239" s="62"/>
      <c r="CE9239" s="62"/>
      <c r="CF9239" s="62"/>
      <c r="CL9239" s="56" t="s">
        <v>22356</v>
      </c>
      <c r="CM9239" s="56"/>
      <c r="CN9239" s="56"/>
      <c r="CO9239" s="52"/>
      <c r="CP9239" s="52"/>
      <c r="CQ9239" s="52"/>
      <c r="CR9239" s="52"/>
      <c r="CS9239" s="52"/>
      <c r="CT9239" s="52"/>
      <c r="CU9239" s="33"/>
      <c r="CV9239" s="33"/>
    </row>
    <row r="9240" spans="74:100">
      <c r="BV9240" s="62"/>
      <c r="BW9240" s="62"/>
      <c r="BX9240" s="62"/>
      <c r="BY9240" s="62"/>
      <c r="BZ9240" s="62"/>
      <c r="CA9240" s="62"/>
      <c r="CB9240" s="62"/>
      <c r="CC9240" s="62"/>
      <c r="CD9240" s="62"/>
      <c r="CE9240" s="62"/>
      <c r="CF9240" s="62"/>
      <c r="CL9240" s="56" t="s">
        <v>5744</v>
      </c>
      <c r="CM9240" s="56" t="s">
        <v>3118</v>
      </c>
      <c r="CN9240" s="56" t="s">
        <v>3118</v>
      </c>
      <c r="CO9240" s="52"/>
      <c r="CP9240" s="52"/>
      <c r="CQ9240" s="52"/>
      <c r="CR9240" s="52"/>
      <c r="CS9240" s="52"/>
      <c r="CT9240" s="52"/>
      <c r="CU9240" s="33"/>
      <c r="CV9240" s="33"/>
    </row>
    <row r="9241" spans="74:100">
      <c r="BV9241" s="62"/>
      <c r="BW9241" s="62"/>
      <c r="BX9241" s="62"/>
      <c r="BY9241" s="62"/>
      <c r="BZ9241" s="62"/>
      <c r="CA9241" s="62"/>
      <c r="CB9241" s="62"/>
      <c r="CC9241" s="62"/>
      <c r="CD9241" s="62"/>
      <c r="CE9241" s="62"/>
      <c r="CF9241" s="62"/>
      <c r="CL9241" s="56" t="s">
        <v>19473</v>
      </c>
      <c r="CM9241" s="56"/>
      <c r="CN9241" s="56"/>
      <c r="CO9241" s="52"/>
      <c r="CP9241" s="52"/>
      <c r="CQ9241" s="52"/>
      <c r="CR9241" s="52"/>
      <c r="CS9241" s="52"/>
      <c r="CT9241" s="52"/>
      <c r="CU9241" s="33"/>
      <c r="CV9241" s="33"/>
    </row>
    <row r="9242" spans="74:100">
      <c r="BV9242" s="62"/>
      <c r="BW9242" s="62"/>
      <c r="BX9242" s="62"/>
      <c r="BY9242" s="62"/>
      <c r="BZ9242" s="62"/>
      <c r="CA9242" s="62"/>
      <c r="CB9242" s="62"/>
      <c r="CC9242" s="62"/>
      <c r="CD9242" s="62"/>
      <c r="CE9242" s="62"/>
      <c r="CF9242" s="62"/>
      <c r="CL9242" s="56" t="s">
        <v>5745</v>
      </c>
      <c r="CM9242" s="56" t="s">
        <v>217</v>
      </c>
      <c r="CN9242" s="56" t="s">
        <v>217</v>
      </c>
      <c r="CO9242" s="52"/>
      <c r="CP9242" s="52"/>
      <c r="CQ9242" s="52"/>
      <c r="CR9242" s="52"/>
      <c r="CS9242" s="52"/>
      <c r="CT9242" s="52"/>
      <c r="CU9242" s="33"/>
      <c r="CV9242" s="33"/>
    </row>
    <row r="9243" spans="74:100">
      <c r="BV9243" s="62"/>
      <c r="BW9243" s="62"/>
      <c r="BX9243" s="62"/>
      <c r="BY9243" s="62"/>
      <c r="BZ9243" s="62"/>
      <c r="CA9243" s="62"/>
      <c r="CB9243" s="62"/>
      <c r="CC9243" s="62"/>
      <c r="CD9243" s="62"/>
      <c r="CE9243" s="62"/>
      <c r="CF9243" s="62"/>
      <c r="CL9243" s="56" t="s">
        <v>19474</v>
      </c>
      <c r="CM9243" s="56"/>
      <c r="CN9243" s="56"/>
      <c r="CO9243" s="52"/>
      <c r="CP9243" s="52"/>
      <c r="CQ9243" s="52"/>
      <c r="CR9243" s="52"/>
      <c r="CS9243" s="52"/>
      <c r="CT9243" s="52"/>
      <c r="CU9243" s="33"/>
      <c r="CV9243" s="33"/>
    </row>
    <row r="9244" spans="74:100">
      <c r="BV9244" s="62"/>
      <c r="BW9244" s="62"/>
      <c r="BX9244" s="62"/>
      <c r="BY9244" s="62"/>
      <c r="BZ9244" s="62"/>
      <c r="CA9244" s="62"/>
      <c r="CB9244" s="62"/>
      <c r="CC9244" s="62"/>
      <c r="CD9244" s="62"/>
      <c r="CE9244" s="62"/>
      <c r="CF9244" s="62"/>
      <c r="CL9244" s="56" t="s">
        <v>5746</v>
      </c>
      <c r="CM9244" s="56" t="s">
        <v>217</v>
      </c>
      <c r="CN9244" s="56" t="s">
        <v>217</v>
      </c>
      <c r="CO9244" s="52"/>
      <c r="CP9244" s="52"/>
      <c r="CQ9244" s="52"/>
      <c r="CR9244" s="52"/>
      <c r="CS9244" s="52"/>
      <c r="CT9244" s="52"/>
      <c r="CU9244" s="33"/>
      <c r="CV9244" s="33"/>
    </row>
    <row r="9245" spans="74:100">
      <c r="BV9245" s="62"/>
      <c r="BW9245" s="62"/>
      <c r="BX9245" s="62"/>
      <c r="BY9245" s="62"/>
      <c r="BZ9245" s="62"/>
      <c r="CA9245" s="62"/>
      <c r="CB9245" s="62"/>
      <c r="CC9245" s="62"/>
      <c r="CD9245" s="62"/>
      <c r="CE9245" s="62"/>
      <c r="CF9245" s="62"/>
      <c r="CL9245" s="56" t="s">
        <v>19475</v>
      </c>
      <c r="CM9245" s="56"/>
      <c r="CN9245" s="56"/>
      <c r="CO9245" s="52"/>
      <c r="CP9245" s="52"/>
      <c r="CQ9245" s="52"/>
      <c r="CR9245" s="52"/>
      <c r="CS9245" s="52"/>
      <c r="CT9245" s="52"/>
      <c r="CU9245" s="33"/>
      <c r="CV9245" s="33"/>
    </row>
    <row r="9246" spans="74:100">
      <c r="BV9246" s="62"/>
      <c r="BW9246" s="62"/>
      <c r="BX9246" s="62"/>
      <c r="BY9246" s="62"/>
      <c r="BZ9246" s="62"/>
      <c r="CA9246" s="62"/>
      <c r="CB9246" s="62"/>
      <c r="CC9246" s="62"/>
      <c r="CD9246" s="62"/>
      <c r="CE9246" s="62"/>
      <c r="CF9246" s="62"/>
      <c r="CL9246" s="56" t="s">
        <v>5747</v>
      </c>
      <c r="CM9246" s="56" t="s">
        <v>217</v>
      </c>
      <c r="CN9246" s="56" t="s">
        <v>217</v>
      </c>
      <c r="CO9246" s="52"/>
      <c r="CP9246" s="52"/>
      <c r="CQ9246" s="52"/>
      <c r="CR9246" s="52"/>
      <c r="CS9246" s="52"/>
      <c r="CT9246" s="52"/>
      <c r="CU9246" s="33"/>
      <c r="CV9246" s="33"/>
    </row>
    <row r="9247" spans="74:100">
      <c r="BV9247" s="62"/>
      <c r="BW9247" s="62"/>
      <c r="BX9247" s="62"/>
      <c r="BY9247" s="62"/>
      <c r="BZ9247" s="62"/>
      <c r="CA9247" s="62"/>
      <c r="CB9247" s="62"/>
      <c r="CC9247" s="62"/>
      <c r="CD9247" s="62"/>
      <c r="CE9247" s="62"/>
      <c r="CF9247" s="62"/>
      <c r="CL9247" s="56" t="s">
        <v>19476</v>
      </c>
      <c r="CM9247" s="56"/>
      <c r="CN9247" s="56"/>
      <c r="CO9247" s="52"/>
      <c r="CP9247" s="52"/>
      <c r="CQ9247" s="52"/>
      <c r="CR9247" s="52"/>
      <c r="CS9247" s="52"/>
      <c r="CT9247" s="52"/>
      <c r="CU9247" s="33"/>
      <c r="CV9247" s="33"/>
    </row>
    <row r="9248" spans="74:100">
      <c r="BV9248" s="62"/>
      <c r="BW9248" s="62"/>
      <c r="BX9248" s="62"/>
      <c r="BY9248" s="62"/>
      <c r="BZ9248" s="62"/>
      <c r="CA9248" s="62"/>
      <c r="CB9248" s="62"/>
      <c r="CC9248" s="62"/>
      <c r="CD9248" s="62"/>
      <c r="CE9248" s="62"/>
      <c r="CF9248" s="62"/>
      <c r="CL9248" s="56" t="s">
        <v>28156</v>
      </c>
      <c r="CM9248" s="56" t="s">
        <v>217</v>
      </c>
      <c r="CN9248" s="56" t="s">
        <v>217</v>
      </c>
      <c r="CO9248" s="52"/>
      <c r="CP9248" s="52"/>
      <c r="CQ9248" s="52"/>
      <c r="CR9248" s="52"/>
      <c r="CS9248" s="52"/>
      <c r="CT9248" s="52"/>
      <c r="CU9248" s="33"/>
      <c r="CV9248" s="33"/>
    </row>
    <row r="9249" spans="74:100">
      <c r="BV9249" s="62"/>
      <c r="BW9249" s="62"/>
      <c r="BX9249" s="62"/>
      <c r="BY9249" s="62"/>
      <c r="BZ9249" s="62"/>
      <c r="CA9249" s="62"/>
      <c r="CB9249" s="62"/>
      <c r="CC9249" s="62"/>
      <c r="CD9249" s="62"/>
      <c r="CE9249" s="62"/>
      <c r="CF9249" s="62"/>
      <c r="CL9249" s="56" t="s">
        <v>28157</v>
      </c>
      <c r="CM9249" s="56"/>
      <c r="CN9249" s="56"/>
      <c r="CO9249" s="52"/>
      <c r="CP9249" s="52"/>
      <c r="CQ9249" s="52"/>
      <c r="CR9249" s="52"/>
      <c r="CS9249" s="52"/>
      <c r="CT9249" s="52"/>
      <c r="CU9249" s="33"/>
      <c r="CV9249" s="33"/>
    </row>
    <row r="9250" spans="74:100">
      <c r="BV9250" s="62"/>
      <c r="BW9250" s="62"/>
      <c r="BX9250" s="62"/>
      <c r="BY9250" s="62"/>
      <c r="BZ9250" s="62"/>
      <c r="CA9250" s="62"/>
      <c r="CB9250" s="62"/>
      <c r="CC9250" s="62"/>
      <c r="CD9250" s="62"/>
      <c r="CE9250" s="62"/>
      <c r="CF9250" s="62"/>
      <c r="CL9250" s="56" t="s">
        <v>5748</v>
      </c>
      <c r="CM9250" s="56" t="s">
        <v>217</v>
      </c>
      <c r="CN9250" s="56" t="s">
        <v>217</v>
      </c>
      <c r="CO9250" s="52"/>
      <c r="CP9250" s="52"/>
      <c r="CQ9250" s="52"/>
      <c r="CR9250" s="52"/>
      <c r="CS9250" s="52"/>
      <c r="CT9250" s="52"/>
      <c r="CU9250" s="33"/>
      <c r="CV9250" s="33"/>
    </row>
    <row r="9251" spans="74:100">
      <c r="BV9251" s="62"/>
      <c r="BW9251" s="62"/>
      <c r="BX9251" s="62"/>
      <c r="BY9251" s="62"/>
      <c r="BZ9251" s="62"/>
      <c r="CA9251" s="62"/>
      <c r="CB9251" s="62"/>
      <c r="CC9251" s="62"/>
      <c r="CD9251" s="62"/>
      <c r="CE9251" s="62"/>
      <c r="CF9251" s="62"/>
      <c r="CL9251" s="56" t="s">
        <v>19477</v>
      </c>
      <c r="CM9251" s="56"/>
      <c r="CN9251" s="56"/>
      <c r="CO9251" s="52"/>
      <c r="CP9251" s="52"/>
      <c r="CQ9251" s="52"/>
      <c r="CR9251" s="52"/>
      <c r="CS9251" s="52"/>
      <c r="CT9251" s="52"/>
      <c r="CU9251" s="33"/>
      <c r="CV9251" s="33"/>
    </row>
    <row r="9252" spans="74:100">
      <c r="BV9252" s="62"/>
      <c r="BW9252" s="62"/>
      <c r="BX9252" s="62"/>
      <c r="BY9252" s="62"/>
      <c r="BZ9252" s="62"/>
      <c r="CA9252" s="62"/>
      <c r="CB9252" s="62"/>
      <c r="CC9252" s="62"/>
      <c r="CD9252" s="62"/>
      <c r="CE9252" s="62"/>
      <c r="CF9252" s="62"/>
      <c r="CL9252" s="56" t="s">
        <v>5749</v>
      </c>
      <c r="CM9252" s="56" t="s">
        <v>217</v>
      </c>
      <c r="CN9252" s="56" t="s">
        <v>217</v>
      </c>
      <c r="CO9252" s="52"/>
      <c r="CP9252" s="52"/>
      <c r="CQ9252" s="52"/>
      <c r="CR9252" s="52"/>
      <c r="CS9252" s="52"/>
      <c r="CT9252" s="52"/>
      <c r="CU9252" s="33"/>
      <c r="CV9252" s="33"/>
    </row>
    <row r="9253" spans="74:100">
      <c r="BV9253" s="62"/>
      <c r="BW9253" s="62"/>
      <c r="BX9253" s="62"/>
      <c r="BY9253" s="62"/>
      <c r="BZ9253" s="62"/>
      <c r="CA9253" s="62"/>
      <c r="CB9253" s="62"/>
      <c r="CC9253" s="62"/>
      <c r="CD9253" s="62"/>
      <c r="CE9253" s="62"/>
      <c r="CF9253" s="62"/>
      <c r="CL9253" s="56" t="s">
        <v>19478</v>
      </c>
      <c r="CM9253" s="56"/>
      <c r="CN9253" s="56"/>
      <c r="CO9253" s="52"/>
      <c r="CP9253" s="52"/>
      <c r="CQ9253" s="52"/>
      <c r="CR9253" s="52"/>
      <c r="CS9253" s="52"/>
      <c r="CT9253" s="52"/>
      <c r="CU9253" s="33"/>
      <c r="CV9253" s="33"/>
    </row>
    <row r="9254" spans="74:100">
      <c r="BV9254" s="62"/>
      <c r="BW9254" s="62"/>
      <c r="BX9254" s="62"/>
      <c r="BY9254" s="62"/>
      <c r="BZ9254" s="62"/>
      <c r="CA9254" s="62"/>
      <c r="CB9254" s="62"/>
      <c r="CC9254" s="62"/>
      <c r="CD9254" s="62"/>
      <c r="CE9254" s="62"/>
      <c r="CF9254" s="62"/>
      <c r="CL9254" s="56" t="s">
        <v>5750</v>
      </c>
      <c r="CM9254" s="56" t="s">
        <v>217</v>
      </c>
      <c r="CN9254" s="56" t="s">
        <v>217</v>
      </c>
      <c r="CO9254" s="52"/>
      <c r="CP9254" s="52"/>
      <c r="CQ9254" s="52"/>
      <c r="CR9254" s="52"/>
      <c r="CS9254" s="52"/>
      <c r="CT9254" s="52"/>
      <c r="CU9254" s="33"/>
      <c r="CV9254" s="33"/>
    </row>
    <row r="9255" spans="74:100">
      <c r="BV9255" s="62"/>
      <c r="BW9255" s="62"/>
      <c r="BX9255" s="62"/>
      <c r="BY9255" s="62"/>
      <c r="BZ9255" s="62"/>
      <c r="CA9255" s="62"/>
      <c r="CB9255" s="62"/>
      <c r="CC9255" s="62"/>
      <c r="CD9255" s="62"/>
      <c r="CE9255" s="62"/>
      <c r="CF9255" s="62"/>
      <c r="CL9255" s="56" t="s">
        <v>19479</v>
      </c>
      <c r="CM9255" s="56"/>
      <c r="CN9255" s="56"/>
      <c r="CO9255" s="52"/>
      <c r="CP9255" s="52"/>
      <c r="CQ9255" s="52"/>
      <c r="CR9255" s="52"/>
      <c r="CS9255" s="52"/>
      <c r="CT9255" s="52"/>
      <c r="CU9255" s="33"/>
      <c r="CV9255" s="33"/>
    </row>
    <row r="9256" spans="74:100">
      <c r="BV9256" s="62"/>
      <c r="BW9256" s="62"/>
      <c r="BX9256" s="62"/>
      <c r="BY9256" s="62"/>
      <c r="BZ9256" s="62"/>
      <c r="CA9256" s="62"/>
      <c r="CB9256" s="62"/>
      <c r="CC9256" s="62"/>
      <c r="CD9256" s="62"/>
      <c r="CE9256" s="62"/>
      <c r="CF9256" s="62"/>
      <c r="CL9256" s="56" t="s">
        <v>28158</v>
      </c>
      <c r="CM9256" s="56" t="s">
        <v>217</v>
      </c>
      <c r="CN9256" s="56" t="s">
        <v>217</v>
      </c>
      <c r="CO9256" s="52"/>
      <c r="CP9256" s="52"/>
      <c r="CQ9256" s="52"/>
      <c r="CR9256" s="52"/>
      <c r="CS9256" s="52"/>
      <c r="CT9256" s="52"/>
      <c r="CU9256" s="33"/>
      <c r="CV9256" s="33"/>
    </row>
    <row r="9257" spans="74:100">
      <c r="BV9257" s="62"/>
      <c r="BW9257" s="62"/>
      <c r="BX9257" s="62"/>
      <c r="BY9257" s="62"/>
      <c r="BZ9257" s="62"/>
      <c r="CA9257" s="62"/>
      <c r="CB9257" s="62"/>
      <c r="CC9257" s="62"/>
      <c r="CD9257" s="62"/>
      <c r="CE9257" s="62"/>
      <c r="CF9257" s="62"/>
      <c r="CL9257" s="56" t="s">
        <v>19473</v>
      </c>
      <c r="CM9257" s="56"/>
      <c r="CN9257" s="56"/>
      <c r="CO9257" s="52"/>
      <c r="CP9257" s="52"/>
      <c r="CQ9257" s="52"/>
      <c r="CR9257" s="52"/>
      <c r="CS9257" s="52"/>
      <c r="CT9257" s="52"/>
      <c r="CU9257" s="33"/>
      <c r="CV9257" s="33"/>
    </row>
    <row r="9258" spans="74:100">
      <c r="BV9258" s="62"/>
      <c r="BW9258" s="62"/>
      <c r="BX9258" s="62"/>
      <c r="BY9258" s="62"/>
      <c r="BZ9258" s="62"/>
      <c r="CA9258" s="62"/>
      <c r="CB9258" s="62"/>
      <c r="CC9258" s="62"/>
      <c r="CD9258" s="62"/>
      <c r="CE9258" s="62"/>
      <c r="CF9258" s="62"/>
      <c r="CL9258" s="56" t="s">
        <v>5751</v>
      </c>
      <c r="CM9258" s="56" t="s">
        <v>3118</v>
      </c>
      <c r="CN9258" s="56" t="s">
        <v>3118</v>
      </c>
      <c r="CO9258" s="52"/>
      <c r="CP9258" s="52"/>
      <c r="CQ9258" s="52"/>
      <c r="CR9258" s="52"/>
      <c r="CS9258" s="52"/>
      <c r="CT9258" s="52"/>
      <c r="CU9258" s="33"/>
      <c r="CV9258" s="33"/>
    </row>
    <row r="9259" spans="74:100">
      <c r="BV9259" s="62"/>
      <c r="BW9259" s="62"/>
      <c r="BX9259" s="62"/>
      <c r="BY9259" s="62"/>
      <c r="BZ9259" s="62"/>
      <c r="CA9259" s="62"/>
      <c r="CB9259" s="62"/>
      <c r="CC9259" s="62"/>
      <c r="CD9259" s="62"/>
      <c r="CE9259" s="62"/>
      <c r="CF9259" s="62"/>
      <c r="CL9259" s="56" t="s">
        <v>19480</v>
      </c>
      <c r="CM9259" s="56"/>
      <c r="CN9259" s="56"/>
      <c r="CO9259" s="52"/>
      <c r="CP9259" s="52"/>
      <c r="CQ9259" s="52"/>
      <c r="CR9259" s="52"/>
      <c r="CS9259" s="52"/>
      <c r="CT9259" s="52"/>
      <c r="CU9259" s="33"/>
      <c r="CV9259" s="33"/>
    </row>
    <row r="9260" spans="74:100">
      <c r="BV9260" s="62"/>
      <c r="BW9260" s="62"/>
      <c r="BX9260" s="62"/>
      <c r="BY9260" s="62"/>
      <c r="BZ9260" s="62"/>
      <c r="CA9260" s="62"/>
      <c r="CB9260" s="62"/>
      <c r="CC9260" s="62"/>
      <c r="CD9260" s="62"/>
      <c r="CE9260" s="62"/>
      <c r="CF9260" s="62"/>
      <c r="CL9260" s="56" t="s">
        <v>5752</v>
      </c>
      <c r="CM9260" s="56" t="s">
        <v>217</v>
      </c>
      <c r="CN9260" s="56" t="s">
        <v>217</v>
      </c>
      <c r="CO9260" s="52"/>
      <c r="CP9260" s="52"/>
      <c r="CQ9260" s="52"/>
      <c r="CR9260" s="52"/>
      <c r="CS9260" s="52"/>
      <c r="CT9260" s="52"/>
      <c r="CU9260" s="33"/>
      <c r="CV9260" s="33"/>
    </row>
    <row r="9261" spans="74:100">
      <c r="BV9261" s="62"/>
      <c r="BW9261" s="62"/>
      <c r="BX9261" s="62"/>
      <c r="BY9261" s="62"/>
      <c r="BZ9261" s="62"/>
      <c r="CA9261" s="62"/>
      <c r="CB9261" s="62"/>
      <c r="CC9261" s="62"/>
      <c r="CD9261" s="62"/>
      <c r="CE9261" s="62"/>
      <c r="CF9261" s="62"/>
      <c r="CL9261" s="56" t="s">
        <v>19481</v>
      </c>
      <c r="CM9261" s="56"/>
      <c r="CN9261" s="56"/>
      <c r="CO9261" s="52"/>
      <c r="CP9261" s="52"/>
      <c r="CQ9261" s="52"/>
      <c r="CR9261" s="52"/>
      <c r="CS9261" s="52"/>
      <c r="CT9261" s="52"/>
      <c r="CU9261" s="33"/>
      <c r="CV9261" s="33"/>
    </row>
    <row r="9262" spans="74:100">
      <c r="BV9262" s="62"/>
      <c r="BW9262" s="62"/>
      <c r="BX9262" s="62"/>
      <c r="BY9262" s="62"/>
      <c r="BZ9262" s="62"/>
      <c r="CA9262" s="62"/>
      <c r="CB9262" s="62"/>
      <c r="CC9262" s="62"/>
      <c r="CD9262" s="62"/>
      <c r="CE9262" s="62"/>
      <c r="CF9262" s="62"/>
      <c r="CL9262" s="56" t="s">
        <v>5753</v>
      </c>
      <c r="CM9262" s="56" t="s">
        <v>217</v>
      </c>
      <c r="CN9262" s="56" t="s">
        <v>217</v>
      </c>
      <c r="CO9262" s="52"/>
      <c r="CP9262" s="52"/>
      <c r="CQ9262" s="52"/>
      <c r="CR9262" s="52"/>
      <c r="CS9262" s="52"/>
      <c r="CT9262" s="52"/>
      <c r="CU9262" s="33"/>
      <c r="CV9262" s="33"/>
    </row>
    <row r="9263" spans="74:100">
      <c r="BV9263" s="62"/>
      <c r="BW9263" s="62"/>
      <c r="BX9263" s="62"/>
      <c r="BY9263" s="62"/>
      <c r="BZ9263" s="62"/>
      <c r="CA9263" s="62"/>
      <c r="CB9263" s="62"/>
      <c r="CC9263" s="62"/>
      <c r="CD9263" s="62"/>
      <c r="CE9263" s="62"/>
      <c r="CF9263" s="62"/>
      <c r="CL9263" s="56" t="s">
        <v>19482</v>
      </c>
      <c r="CM9263" s="56"/>
      <c r="CN9263" s="56"/>
      <c r="CO9263" s="52"/>
      <c r="CP9263" s="52"/>
      <c r="CQ9263" s="52"/>
      <c r="CR9263" s="52"/>
      <c r="CS9263" s="52"/>
      <c r="CT9263" s="52"/>
      <c r="CU9263" s="33"/>
      <c r="CV9263" s="33"/>
    </row>
    <row r="9264" spans="74:100">
      <c r="BV9264" s="62"/>
      <c r="BW9264" s="62"/>
      <c r="BX9264" s="62"/>
      <c r="BY9264" s="62"/>
      <c r="BZ9264" s="62"/>
      <c r="CA9264" s="62"/>
      <c r="CB9264" s="62"/>
      <c r="CC9264" s="62"/>
      <c r="CD9264" s="62"/>
      <c r="CE9264" s="62"/>
      <c r="CF9264" s="62"/>
      <c r="CL9264" s="56" t="s">
        <v>5754</v>
      </c>
      <c r="CM9264" s="56" t="s">
        <v>3118</v>
      </c>
      <c r="CN9264" s="56" t="s">
        <v>3118</v>
      </c>
      <c r="CO9264" s="52"/>
      <c r="CP9264" s="52"/>
      <c r="CQ9264" s="52"/>
      <c r="CR9264" s="52"/>
      <c r="CS9264" s="52"/>
      <c r="CT9264" s="52"/>
      <c r="CU9264" s="33"/>
      <c r="CV9264" s="33"/>
    </row>
    <row r="9265" spans="74:100">
      <c r="BV9265" s="62"/>
      <c r="BW9265" s="62"/>
      <c r="BX9265" s="62"/>
      <c r="BY9265" s="62"/>
      <c r="BZ9265" s="62"/>
      <c r="CA9265" s="62"/>
      <c r="CB9265" s="62"/>
      <c r="CC9265" s="62"/>
      <c r="CD9265" s="62"/>
      <c r="CE9265" s="62"/>
      <c r="CF9265" s="62"/>
      <c r="CL9265" s="56" t="s">
        <v>19483</v>
      </c>
      <c r="CM9265" s="56"/>
      <c r="CN9265" s="56"/>
      <c r="CO9265" s="52"/>
      <c r="CP9265" s="52"/>
      <c r="CQ9265" s="52"/>
      <c r="CR9265" s="52"/>
      <c r="CS9265" s="52"/>
      <c r="CT9265" s="52"/>
      <c r="CU9265" s="33"/>
      <c r="CV9265" s="33"/>
    </row>
    <row r="9266" spans="74:100">
      <c r="BV9266" s="62"/>
      <c r="BW9266" s="62"/>
      <c r="BX9266" s="62"/>
      <c r="BY9266" s="62"/>
      <c r="BZ9266" s="62"/>
      <c r="CA9266" s="62"/>
      <c r="CB9266" s="62"/>
      <c r="CC9266" s="62"/>
      <c r="CD9266" s="62"/>
      <c r="CE9266" s="62"/>
      <c r="CF9266" s="62"/>
      <c r="CL9266" s="56" t="s">
        <v>2101</v>
      </c>
      <c r="CM9266" s="56" t="s">
        <v>213</v>
      </c>
      <c r="CN9266" s="56" t="s">
        <v>213</v>
      </c>
      <c r="CO9266" s="52"/>
      <c r="CP9266" s="52"/>
      <c r="CQ9266" s="52"/>
      <c r="CR9266" s="52"/>
      <c r="CS9266" s="52"/>
      <c r="CT9266" s="52"/>
      <c r="CU9266" s="33"/>
      <c r="CV9266" s="33"/>
    </row>
    <row r="9267" spans="74:100">
      <c r="BV9267" s="62"/>
      <c r="BW9267" s="62"/>
      <c r="BX9267" s="62"/>
      <c r="BY9267" s="62"/>
      <c r="BZ9267" s="62"/>
      <c r="CA9267" s="62"/>
      <c r="CB9267" s="62"/>
      <c r="CC9267" s="62"/>
      <c r="CD9267" s="62"/>
      <c r="CE9267" s="62"/>
      <c r="CF9267" s="62"/>
      <c r="CL9267" s="56" t="s">
        <v>22357</v>
      </c>
      <c r="CM9267" s="56"/>
      <c r="CN9267" s="56"/>
      <c r="CO9267" s="52"/>
      <c r="CP9267" s="52"/>
      <c r="CQ9267" s="52"/>
      <c r="CR9267" s="52"/>
      <c r="CS9267" s="52"/>
      <c r="CT9267" s="52"/>
      <c r="CU9267" s="33"/>
      <c r="CV9267" s="33"/>
    </row>
    <row r="9268" spans="74:100">
      <c r="BV9268" s="62"/>
      <c r="BW9268" s="62"/>
      <c r="BX9268" s="62"/>
      <c r="BY9268" s="62"/>
      <c r="BZ9268" s="62"/>
      <c r="CA9268" s="62"/>
      <c r="CB9268" s="62"/>
      <c r="CC9268" s="62"/>
      <c r="CD9268" s="62"/>
      <c r="CE9268" s="62"/>
      <c r="CF9268" s="62"/>
      <c r="CL9268" s="56" t="s">
        <v>24875</v>
      </c>
      <c r="CM9268" s="56"/>
      <c r="CN9268" s="56"/>
      <c r="CO9268" s="52"/>
      <c r="CP9268" s="52"/>
      <c r="CQ9268" s="52"/>
      <c r="CR9268" s="52"/>
      <c r="CS9268" s="52"/>
      <c r="CT9268" s="52"/>
      <c r="CU9268" s="33"/>
      <c r="CV9268" s="33"/>
    </row>
    <row r="9269" spans="74:100">
      <c r="BV9269" s="62"/>
      <c r="BW9269" s="62"/>
      <c r="BX9269" s="62"/>
      <c r="BY9269" s="62"/>
      <c r="BZ9269" s="62"/>
      <c r="CA9269" s="62"/>
      <c r="CB9269" s="62"/>
      <c r="CC9269" s="62"/>
      <c r="CD9269" s="62"/>
      <c r="CE9269" s="62"/>
      <c r="CF9269" s="62"/>
      <c r="CL9269" s="56" t="s">
        <v>28159</v>
      </c>
      <c r="CM9269" s="56"/>
      <c r="CN9269" s="56"/>
      <c r="CO9269" s="52"/>
      <c r="CP9269" s="52"/>
      <c r="CQ9269" s="52"/>
      <c r="CR9269" s="52"/>
      <c r="CS9269" s="52"/>
      <c r="CT9269" s="52"/>
      <c r="CU9269" s="33"/>
      <c r="CV9269" s="33"/>
    </row>
    <row r="9270" spans="74:100">
      <c r="BV9270" s="62"/>
      <c r="BW9270" s="62"/>
      <c r="BX9270" s="62"/>
      <c r="BY9270" s="62"/>
      <c r="BZ9270" s="62"/>
      <c r="CA9270" s="62"/>
      <c r="CB9270" s="62"/>
      <c r="CC9270" s="62"/>
      <c r="CD9270" s="62"/>
      <c r="CE9270" s="62"/>
      <c r="CF9270" s="62"/>
      <c r="CL9270" s="56" t="s">
        <v>22358</v>
      </c>
      <c r="CM9270" s="56" t="s">
        <v>215</v>
      </c>
      <c r="CN9270" s="56" t="s">
        <v>215</v>
      </c>
      <c r="CO9270" s="52"/>
      <c r="CP9270" s="52"/>
      <c r="CQ9270" s="52"/>
      <c r="CR9270" s="52"/>
      <c r="CS9270" s="52"/>
      <c r="CT9270" s="52"/>
      <c r="CU9270" s="33"/>
      <c r="CV9270" s="33"/>
    </row>
    <row r="9271" spans="74:100">
      <c r="BV9271" s="62"/>
      <c r="BW9271" s="62"/>
      <c r="BX9271" s="62"/>
      <c r="BY9271" s="62"/>
      <c r="BZ9271" s="62"/>
      <c r="CA9271" s="62"/>
      <c r="CB9271" s="62"/>
      <c r="CC9271" s="62"/>
      <c r="CD9271" s="62"/>
      <c r="CE9271" s="62"/>
      <c r="CF9271" s="62"/>
      <c r="CL9271" s="56" t="s">
        <v>22359</v>
      </c>
      <c r="CM9271" s="56"/>
      <c r="CN9271" s="56"/>
      <c r="CO9271" s="52"/>
      <c r="CP9271" s="52"/>
      <c r="CQ9271" s="52"/>
      <c r="CR9271" s="52"/>
      <c r="CS9271" s="52"/>
      <c r="CT9271" s="52"/>
      <c r="CU9271" s="33"/>
      <c r="CV9271" s="33"/>
    </row>
    <row r="9272" spans="74:100">
      <c r="BV9272" s="62"/>
      <c r="BW9272" s="62"/>
      <c r="BX9272" s="62"/>
      <c r="BY9272" s="62"/>
      <c r="BZ9272" s="62"/>
      <c r="CA9272" s="62"/>
      <c r="CB9272" s="62"/>
      <c r="CC9272" s="62"/>
      <c r="CD9272" s="62"/>
      <c r="CE9272" s="62"/>
      <c r="CF9272" s="62"/>
      <c r="CL9272" s="56" t="s">
        <v>22360</v>
      </c>
      <c r="CM9272" s="56" t="s">
        <v>214</v>
      </c>
      <c r="CN9272" s="56" t="s">
        <v>214</v>
      </c>
      <c r="CO9272" s="52"/>
      <c r="CP9272" s="52"/>
      <c r="CQ9272" s="52"/>
      <c r="CR9272" s="52"/>
      <c r="CS9272" s="52"/>
      <c r="CT9272" s="52"/>
      <c r="CU9272" s="33"/>
      <c r="CV9272" s="33"/>
    </row>
    <row r="9273" spans="74:100">
      <c r="BV9273" s="62"/>
      <c r="BW9273" s="62"/>
      <c r="BX9273" s="62"/>
      <c r="BY9273" s="62"/>
      <c r="BZ9273" s="62"/>
      <c r="CA9273" s="62"/>
      <c r="CB9273" s="62"/>
      <c r="CC9273" s="62"/>
      <c r="CD9273" s="62"/>
      <c r="CE9273" s="62"/>
      <c r="CF9273" s="62"/>
      <c r="CL9273" s="56" t="s">
        <v>22361</v>
      </c>
      <c r="CM9273" s="56"/>
      <c r="CN9273" s="56"/>
      <c r="CO9273" s="52"/>
      <c r="CP9273" s="52"/>
      <c r="CQ9273" s="52"/>
      <c r="CR9273" s="52"/>
      <c r="CS9273" s="52"/>
      <c r="CT9273" s="52"/>
      <c r="CU9273" s="33"/>
      <c r="CV9273" s="33"/>
    </row>
    <row r="9274" spans="74:100">
      <c r="BV9274" s="62"/>
      <c r="BW9274" s="62"/>
      <c r="BX9274" s="62"/>
      <c r="BY9274" s="62"/>
      <c r="BZ9274" s="62"/>
      <c r="CA9274" s="62"/>
      <c r="CB9274" s="62"/>
      <c r="CC9274" s="62"/>
      <c r="CD9274" s="62"/>
      <c r="CE9274" s="62"/>
      <c r="CF9274" s="62"/>
      <c r="CL9274" s="56" t="s">
        <v>5755</v>
      </c>
      <c r="CM9274" s="56" t="s">
        <v>3118</v>
      </c>
      <c r="CN9274" s="56" t="s">
        <v>3118</v>
      </c>
      <c r="CO9274" s="52"/>
      <c r="CP9274" s="52"/>
      <c r="CQ9274" s="52"/>
      <c r="CR9274" s="52"/>
      <c r="CS9274" s="52"/>
      <c r="CT9274" s="52"/>
      <c r="CU9274" s="33"/>
      <c r="CV9274" s="33"/>
    </row>
    <row r="9275" spans="74:100">
      <c r="BV9275" s="62"/>
      <c r="BW9275" s="62"/>
      <c r="BX9275" s="62"/>
      <c r="BY9275" s="62"/>
      <c r="BZ9275" s="62"/>
      <c r="CA9275" s="62"/>
      <c r="CB9275" s="62"/>
      <c r="CC9275" s="62"/>
      <c r="CD9275" s="62"/>
      <c r="CE9275" s="62"/>
      <c r="CF9275" s="62"/>
      <c r="CL9275" s="56" t="s">
        <v>19484</v>
      </c>
      <c r="CM9275" s="56"/>
      <c r="CN9275" s="56"/>
      <c r="CO9275" s="52"/>
      <c r="CP9275" s="52"/>
      <c r="CQ9275" s="52"/>
      <c r="CR9275" s="52"/>
      <c r="CS9275" s="52"/>
      <c r="CT9275" s="52"/>
      <c r="CU9275" s="33"/>
      <c r="CV9275" s="33"/>
    </row>
    <row r="9276" spans="74:100">
      <c r="BV9276" s="62"/>
      <c r="BW9276" s="62"/>
      <c r="BX9276" s="62"/>
      <c r="BY9276" s="62"/>
      <c r="BZ9276" s="62"/>
      <c r="CA9276" s="62"/>
      <c r="CB9276" s="62"/>
      <c r="CC9276" s="62"/>
      <c r="CD9276" s="62"/>
      <c r="CE9276" s="62"/>
      <c r="CF9276" s="62"/>
      <c r="CL9276" s="56" t="s">
        <v>2102</v>
      </c>
      <c r="CM9276" s="56" t="s">
        <v>216</v>
      </c>
      <c r="CN9276" s="56" t="s">
        <v>216</v>
      </c>
      <c r="CO9276" s="52"/>
      <c r="CP9276" s="52"/>
      <c r="CQ9276" s="52"/>
      <c r="CR9276" s="52"/>
      <c r="CS9276" s="52"/>
      <c r="CT9276" s="52"/>
      <c r="CU9276" s="33"/>
      <c r="CV9276" s="33"/>
    </row>
    <row r="9277" spans="74:100">
      <c r="BV9277" s="62"/>
      <c r="BW9277" s="62"/>
      <c r="BX9277" s="62"/>
      <c r="BY9277" s="62"/>
      <c r="BZ9277" s="62"/>
      <c r="CA9277" s="62"/>
      <c r="CB9277" s="62"/>
      <c r="CC9277" s="62"/>
      <c r="CD9277" s="62"/>
      <c r="CE9277" s="62"/>
      <c r="CF9277" s="62"/>
      <c r="CL9277" s="56" t="s">
        <v>22362</v>
      </c>
      <c r="CM9277" s="56"/>
      <c r="CN9277" s="56"/>
      <c r="CO9277" s="52"/>
      <c r="CP9277" s="52"/>
      <c r="CQ9277" s="52"/>
      <c r="CR9277" s="52"/>
      <c r="CS9277" s="52"/>
      <c r="CT9277" s="52"/>
      <c r="CU9277" s="33"/>
      <c r="CV9277" s="33"/>
    </row>
    <row r="9278" spans="74:100">
      <c r="BV9278" s="62"/>
      <c r="BW9278" s="62"/>
      <c r="BX9278" s="62"/>
      <c r="BY9278" s="62"/>
      <c r="BZ9278" s="62"/>
      <c r="CA9278" s="62"/>
      <c r="CB9278" s="62"/>
      <c r="CC9278" s="62"/>
      <c r="CD9278" s="62"/>
      <c r="CE9278" s="62"/>
      <c r="CF9278" s="62"/>
      <c r="CL9278" s="56" t="s">
        <v>5756</v>
      </c>
      <c r="CM9278" s="56" t="s">
        <v>217</v>
      </c>
      <c r="CN9278" s="56" t="s">
        <v>217</v>
      </c>
      <c r="CO9278" s="52"/>
      <c r="CP9278" s="52"/>
      <c r="CQ9278" s="52"/>
      <c r="CR9278" s="52"/>
      <c r="CS9278" s="52"/>
      <c r="CT9278" s="52"/>
      <c r="CU9278" s="33"/>
      <c r="CV9278" s="33"/>
    </row>
    <row r="9279" spans="74:100">
      <c r="BV9279" s="62"/>
      <c r="BW9279" s="62"/>
      <c r="BX9279" s="62"/>
      <c r="BY9279" s="62"/>
      <c r="BZ9279" s="62"/>
      <c r="CA9279" s="62"/>
      <c r="CB9279" s="62"/>
      <c r="CC9279" s="62"/>
      <c r="CD9279" s="62"/>
      <c r="CE9279" s="62"/>
      <c r="CF9279" s="62"/>
      <c r="CL9279" s="56" t="s">
        <v>19485</v>
      </c>
      <c r="CM9279" s="56"/>
      <c r="CN9279" s="56"/>
      <c r="CO9279" s="52"/>
      <c r="CP9279" s="52"/>
      <c r="CQ9279" s="52"/>
      <c r="CR9279" s="52"/>
      <c r="CS9279" s="52"/>
      <c r="CT9279" s="52"/>
      <c r="CU9279" s="33"/>
      <c r="CV9279" s="33"/>
    </row>
    <row r="9280" spans="74:100">
      <c r="BV9280" s="62"/>
      <c r="BW9280" s="62"/>
      <c r="BX9280" s="62"/>
      <c r="BY9280" s="62"/>
      <c r="BZ9280" s="62"/>
      <c r="CA9280" s="62"/>
      <c r="CB9280" s="62"/>
      <c r="CC9280" s="62"/>
      <c r="CD9280" s="62"/>
      <c r="CE9280" s="62"/>
      <c r="CF9280" s="62"/>
      <c r="CL9280" s="56" t="s">
        <v>2103</v>
      </c>
      <c r="CM9280" s="56" t="s">
        <v>216</v>
      </c>
      <c r="CN9280" s="56" t="s">
        <v>216</v>
      </c>
      <c r="CO9280" s="52"/>
      <c r="CP9280" s="52"/>
      <c r="CQ9280" s="52"/>
      <c r="CR9280" s="52"/>
      <c r="CS9280" s="52"/>
      <c r="CT9280" s="52"/>
      <c r="CU9280" s="33"/>
      <c r="CV9280" s="33"/>
    </row>
    <row r="9281" spans="74:100">
      <c r="BV9281" s="62"/>
      <c r="BW9281" s="62"/>
      <c r="BX9281" s="62"/>
      <c r="BY9281" s="62"/>
      <c r="BZ9281" s="62"/>
      <c r="CA9281" s="62"/>
      <c r="CB9281" s="62"/>
      <c r="CC9281" s="62"/>
      <c r="CD9281" s="62"/>
      <c r="CE9281" s="62"/>
      <c r="CF9281" s="62"/>
      <c r="CL9281" s="56" t="s">
        <v>22363</v>
      </c>
      <c r="CM9281" s="56"/>
      <c r="CN9281" s="56"/>
      <c r="CO9281" s="52"/>
      <c r="CP9281" s="52"/>
      <c r="CQ9281" s="52"/>
      <c r="CR9281" s="52"/>
      <c r="CS9281" s="52"/>
      <c r="CT9281" s="52"/>
      <c r="CU9281" s="33"/>
      <c r="CV9281" s="33"/>
    </row>
    <row r="9282" spans="74:100">
      <c r="BV9282" s="62"/>
      <c r="BW9282" s="62"/>
      <c r="BX9282" s="62"/>
      <c r="BY9282" s="62"/>
      <c r="BZ9282" s="62"/>
      <c r="CA9282" s="62"/>
      <c r="CB9282" s="62"/>
      <c r="CC9282" s="62"/>
      <c r="CD9282" s="62"/>
      <c r="CE9282" s="62"/>
      <c r="CF9282" s="62"/>
      <c r="CL9282" s="56" t="s">
        <v>5757</v>
      </c>
      <c r="CM9282" s="56" t="s">
        <v>3118</v>
      </c>
      <c r="CN9282" s="56" t="s">
        <v>3118</v>
      </c>
      <c r="CO9282" s="52"/>
      <c r="CP9282" s="52"/>
      <c r="CQ9282" s="52"/>
      <c r="CR9282" s="52"/>
      <c r="CS9282" s="52"/>
      <c r="CT9282" s="52"/>
      <c r="CU9282" s="33"/>
      <c r="CV9282" s="33"/>
    </row>
    <row r="9283" spans="74:100">
      <c r="BV9283" s="62"/>
      <c r="BW9283" s="62"/>
      <c r="BX9283" s="62"/>
      <c r="BY9283" s="62"/>
      <c r="BZ9283" s="62"/>
      <c r="CA9283" s="62"/>
      <c r="CB9283" s="62"/>
      <c r="CC9283" s="62"/>
      <c r="CD9283" s="62"/>
      <c r="CE9283" s="62"/>
      <c r="CF9283" s="62"/>
      <c r="CL9283" s="56" t="s">
        <v>19486</v>
      </c>
      <c r="CM9283" s="56"/>
      <c r="CN9283" s="56"/>
      <c r="CO9283" s="52"/>
      <c r="CP9283" s="52"/>
      <c r="CQ9283" s="52"/>
      <c r="CR9283" s="52"/>
      <c r="CS9283" s="52"/>
      <c r="CT9283" s="52"/>
      <c r="CU9283" s="33"/>
      <c r="CV9283" s="33"/>
    </row>
    <row r="9284" spans="74:100">
      <c r="BV9284" s="62"/>
      <c r="BW9284" s="62"/>
      <c r="BX9284" s="62"/>
      <c r="BY9284" s="62"/>
      <c r="BZ9284" s="62"/>
      <c r="CA9284" s="62"/>
      <c r="CB9284" s="62"/>
      <c r="CC9284" s="62"/>
      <c r="CD9284" s="62"/>
      <c r="CE9284" s="62"/>
      <c r="CF9284" s="62"/>
      <c r="CL9284" s="56" t="s">
        <v>2104</v>
      </c>
      <c r="CM9284" s="56" t="s">
        <v>213</v>
      </c>
      <c r="CN9284" s="56" t="s">
        <v>213</v>
      </c>
      <c r="CO9284" s="52"/>
      <c r="CP9284" s="52"/>
      <c r="CQ9284" s="52"/>
      <c r="CR9284" s="52"/>
      <c r="CS9284" s="52"/>
      <c r="CT9284" s="52"/>
      <c r="CU9284" s="33"/>
      <c r="CV9284" s="33"/>
    </row>
    <row r="9285" spans="74:100">
      <c r="BV9285" s="62"/>
      <c r="BW9285" s="62"/>
      <c r="BX9285" s="62"/>
      <c r="BY9285" s="62"/>
      <c r="BZ9285" s="62"/>
      <c r="CA9285" s="62"/>
      <c r="CB9285" s="62"/>
      <c r="CC9285" s="62"/>
      <c r="CD9285" s="62"/>
      <c r="CE9285" s="62"/>
      <c r="CF9285" s="62"/>
      <c r="CL9285" s="56" t="s">
        <v>22364</v>
      </c>
      <c r="CM9285" s="56"/>
      <c r="CN9285" s="56"/>
      <c r="CO9285" s="52"/>
      <c r="CP9285" s="52"/>
      <c r="CQ9285" s="52"/>
      <c r="CR9285" s="52"/>
      <c r="CS9285" s="52"/>
      <c r="CT9285" s="52"/>
      <c r="CU9285" s="33"/>
      <c r="CV9285" s="33"/>
    </row>
    <row r="9286" spans="74:100">
      <c r="BV9286" s="62"/>
      <c r="BW9286" s="62"/>
      <c r="BX9286" s="62"/>
      <c r="BY9286" s="62"/>
      <c r="BZ9286" s="62"/>
      <c r="CA9286" s="62"/>
      <c r="CB9286" s="62"/>
      <c r="CC9286" s="62"/>
      <c r="CD9286" s="62"/>
      <c r="CE9286" s="62"/>
      <c r="CF9286" s="62"/>
      <c r="CL9286" s="56" t="s">
        <v>2105</v>
      </c>
      <c r="CM9286" s="56" t="s">
        <v>213</v>
      </c>
      <c r="CN9286" s="56" t="s">
        <v>213</v>
      </c>
      <c r="CO9286" s="52"/>
      <c r="CP9286" s="52"/>
      <c r="CQ9286" s="52"/>
      <c r="CR9286" s="52"/>
      <c r="CS9286" s="52"/>
      <c r="CT9286" s="52"/>
      <c r="CU9286" s="33"/>
      <c r="CV9286" s="33"/>
    </row>
    <row r="9287" spans="74:100">
      <c r="BV9287" s="62"/>
      <c r="BW9287" s="62"/>
      <c r="BX9287" s="62"/>
      <c r="BY9287" s="62"/>
      <c r="BZ9287" s="62"/>
      <c r="CA9287" s="62"/>
      <c r="CB9287" s="62"/>
      <c r="CC9287" s="62"/>
      <c r="CD9287" s="62"/>
      <c r="CE9287" s="62"/>
      <c r="CF9287" s="62"/>
      <c r="CL9287" s="56" t="s">
        <v>22365</v>
      </c>
      <c r="CM9287" s="56"/>
      <c r="CN9287" s="56"/>
      <c r="CO9287" s="52"/>
      <c r="CP9287" s="52"/>
      <c r="CQ9287" s="52"/>
      <c r="CR9287" s="52"/>
      <c r="CS9287" s="52"/>
      <c r="CT9287" s="52"/>
      <c r="CU9287" s="33"/>
      <c r="CV9287" s="33"/>
    </row>
    <row r="9288" spans="74:100">
      <c r="BV9288" s="62"/>
      <c r="BW9288" s="62"/>
      <c r="BX9288" s="62"/>
      <c r="BY9288" s="62"/>
      <c r="BZ9288" s="62"/>
      <c r="CA9288" s="62"/>
      <c r="CB9288" s="62"/>
      <c r="CC9288" s="62"/>
      <c r="CD9288" s="62"/>
      <c r="CE9288" s="62"/>
      <c r="CF9288" s="62"/>
      <c r="CL9288" s="56" t="s">
        <v>2106</v>
      </c>
      <c r="CM9288" s="56" t="s">
        <v>213</v>
      </c>
      <c r="CN9288" s="56" t="s">
        <v>213</v>
      </c>
      <c r="CO9288" s="52"/>
      <c r="CP9288" s="52"/>
      <c r="CQ9288" s="52"/>
      <c r="CR9288" s="52"/>
      <c r="CS9288" s="52"/>
      <c r="CT9288" s="52"/>
      <c r="CU9288" s="33"/>
      <c r="CV9288" s="33"/>
    </row>
    <row r="9289" spans="74:100">
      <c r="BV9289" s="62"/>
      <c r="BW9289" s="62"/>
      <c r="BX9289" s="62"/>
      <c r="BY9289" s="62"/>
      <c r="BZ9289" s="62"/>
      <c r="CA9289" s="62"/>
      <c r="CB9289" s="62"/>
      <c r="CC9289" s="62"/>
      <c r="CD9289" s="62"/>
      <c r="CE9289" s="62"/>
      <c r="CF9289" s="62"/>
      <c r="CL9289" s="56" t="s">
        <v>25010</v>
      </c>
      <c r="CM9289" s="56"/>
      <c r="CN9289" s="56"/>
      <c r="CO9289" s="52"/>
      <c r="CP9289" s="52"/>
      <c r="CQ9289" s="52"/>
      <c r="CR9289" s="52"/>
      <c r="CS9289" s="52"/>
      <c r="CT9289" s="52"/>
      <c r="CU9289" s="33"/>
      <c r="CV9289" s="33"/>
    </row>
    <row r="9290" spans="74:100">
      <c r="BV9290" s="62"/>
      <c r="BW9290" s="62"/>
      <c r="BX9290" s="62"/>
      <c r="BY9290" s="62"/>
      <c r="BZ9290" s="62"/>
      <c r="CA9290" s="62"/>
      <c r="CB9290" s="62"/>
      <c r="CC9290" s="62"/>
      <c r="CD9290" s="62"/>
      <c r="CE9290" s="62"/>
      <c r="CF9290" s="62"/>
      <c r="CL9290" s="56" t="s">
        <v>5758</v>
      </c>
      <c r="CM9290" s="56" t="s">
        <v>3118</v>
      </c>
      <c r="CN9290" s="56" t="s">
        <v>3118</v>
      </c>
      <c r="CO9290" s="52"/>
      <c r="CP9290" s="52"/>
      <c r="CQ9290" s="52"/>
      <c r="CR9290" s="52"/>
      <c r="CS9290" s="52"/>
      <c r="CT9290" s="52"/>
      <c r="CU9290" s="33"/>
      <c r="CV9290" s="33"/>
    </row>
    <row r="9291" spans="74:100">
      <c r="BV9291" s="62"/>
      <c r="BW9291" s="62"/>
      <c r="BX9291" s="62"/>
      <c r="BY9291" s="62"/>
      <c r="BZ9291" s="62"/>
      <c r="CA9291" s="62"/>
      <c r="CB9291" s="62"/>
      <c r="CC9291" s="62"/>
      <c r="CD9291" s="62"/>
      <c r="CE9291" s="62"/>
      <c r="CF9291" s="62"/>
      <c r="CL9291" s="56" t="s">
        <v>19487</v>
      </c>
      <c r="CM9291" s="56"/>
      <c r="CN9291" s="56"/>
      <c r="CO9291" s="52"/>
      <c r="CP9291" s="52"/>
      <c r="CQ9291" s="52"/>
      <c r="CR9291" s="52"/>
      <c r="CS9291" s="52"/>
      <c r="CT9291" s="52"/>
      <c r="CU9291" s="33"/>
      <c r="CV9291" s="33"/>
    </row>
    <row r="9292" spans="74:100">
      <c r="BV9292" s="62"/>
      <c r="BW9292" s="62"/>
      <c r="BX9292" s="62"/>
      <c r="BY9292" s="62"/>
      <c r="BZ9292" s="62"/>
      <c r="CA9292" s="62"/>
      <c r="CB9292" s="62"/>
      <c r="CC9292" s="62"/>
      <c r="CD9292" s="62"/>
      <c r="CE9292" s="62"/>
      <c r="CF9292" s="62"/>
      <c r="CL9292" s="56" t="s">
        <v>5759</v>
      </c>
      <c r="CM9292" s="56" t="s">
        <v>217</v>
      </c>
      <c r="CN9292" s="56" t="s">
        <v>217</v>
      </c>
      <c r="CO9292" s="52"/>
      <c r="CP9292" s="52"/>
      <c r="CQ9292" s="52"/>
      <c r="CR9292" s="52"/>
      <c r="CS9292" s="52"/>
      <c r="CT9292" s="52"/>
      <c r="CU9292" s="33"/>
      <c r="CV9292" s="33"/>
    </row>
    <row r="9293" spans="74:100">
      <c r="BV9293" s="62"/>
      <c r="BW9293" s="62"/>
      <c r="BX9293" s="62"/>
      <c r="BY9293" s="62"/>
      <c r="BZ9293" s="62"/>
      <c r="CA9293" s="62"/>
      <c r="CB9293" s="62"/>
      <c r="CC9293" s="62"/>
      <c r="CD9293" s="62"/>
      <c r="CE9293" s="62"/>
      <c r="CF9293" s="62"/>
      <c r="CL9293" s="56" t="s">
        <v>19488</v>
      </c>
      <c r="CM9293" s="56"/>
      <c r="CN9293" s="56"/>
      <c r="CO9293" s="52"/>
      <c r="CP9293" s="52"/>
      <c r="CQ9293" s="52"/>
      <c r="CR9293" s="52"/>
      <c r="CS9293" s="52"/>
      <c r="CT9293" s="52"/>
      <c r="CU9293" s="33"/>
      <c r="CV9293" s="33"/>
    </row>
    <row r="9294" spans="74:100">
      <c r="BV9294" s="62"/>
      <c r="BW9294" s="62"/>
      <c r="BX9294" s="62"/>
      <c r="BY9294" s="62"/>
      <c r="BZ9294" s="62"/>
      <c r="CA9294" s="62"/>
      <c r="CB9294" s="62"/>
      <c r="CC9294" s="62"/>
      <c r="CD9294" s="62"/>
      <c r="CE9294" s="62"/>
      <c r="CF9294" s="62"/>
      <c r="CL9294" s="56" t="s">
        <v>5760</v>
      </c>
      <c r="CM9294" s="56" t="s">
        <v>217</v>
      </c>
      <c r="CN9294" s="56" t="s">
        <v>217</v>
      </c>
      <c r="CO9294" s="52"/>
      <c r="CP9294" s="52"/>
      <c r="CQ9294" s="52"/>
      <c r="CR9294" s="52"/>
      <c r="CS9294" s="52"/>
      <c r="CT9294" s="52"/>
      <c r="CU9294" s="33"/>
      <c r="CV9294" s="33"/>
    </row>
    <row r="9295" spans="74:100">
      <c r="BV9295" s="62"/>
      <c r="BW9295" s="62"/>
      <c r="BX9295" s="62"/>
      <c r="BY9295" s="62"/>
      <c r="BZ9295" s="62"/>
      <c r="CA9295" s="62"/>
      <c r="CB9295" s="62"/>
      <c r="CC9295" s="62"/>
      <c r="CD9295" s="62"/>
      <c r="CE9295" s="62"/>
      <c r="CF9295" s="62"/>
      <c r="CL9295" s="56" t="s">
        <v>19489</v>
      </c>
      <c r="CM9295" s="56"/>
      <c r="CN9295" s="56"/>
      <c r="CO9295" s="52"/>
      <c r="CP9295" s="52"/>
      <c r="CQ9295" s="52"/>
      <c r="CR9295" s="52"/>
      <c r="CS9295" s="52"/>
      <c r="CT9295" s="52"/>
      <c r="CU9295" s="33"/>
      <c r="CV9295" s="33"/>
    </row>
    <row r="9296" spans="74:100">
      <c r="BV9296" s="62"/>
      <c r="BW9296" s="62"/>
      <c r="BX9296" s="62"/>
      <c r="BY9296" s="62"/>
      <c r="BZ9296" s="62"/>
      <c r="CA9296" s="62"/>
      <c r="CB9296" s="62"/>
      <c r="CC9296" s="62"/>
      <c r="CD9296" s="62"/>
      <c r="CE9296" s="62"/>
      <c r="CF9296" s="62"/>
      <c r="CL9296" s="56" t="s">
        <v>5761</v>
      </c>
      <c r="CM9296" s="56" t="s">
        <v>217</v>
      </c>
      <c r="CN9296" s="56" t="s">
        <v>217</v>
      </c>
      <c r="CO9296" s="52"/>
      <c r="CP9296" s="52"/>
      <c r="CQ9296" s="52"/>
      <c r="CR9296" s="52"/>
      <c r="CS9296" s="52"/>
      <c r="CT9296" s="52"/>
      <c r="CU9296" s="33"/>
      <c r="CV9296" s="33"/>
    </row>
    <row r="9297" spans="74:100">
      <c r="BV9297" s="62"/>
      <c r="BW9297" s="62"/>
      <c r="BX9297" s="62"/>
      <c r="BY9297" s="62"/>
      <c r="BZ9297" s="62"/>
      <c r="CA9297" s="62"/>
      <c r="CB9297" s="62"/>
      <c r="CC9297" s="62"/>
      <c r="CD9297" s="62"/>
      <c r="CE9297" s="62"/>
      <c r="CF9297" s="62"/>
      <c r="CL9297" s="56" t="s">
        <v>19490</v>
      </c>
      <c r="CM9297" s="56"/>
      <c r="CN9297" s="56"/>
      <c r="CO9297" s="52"/>
      <c r="CP9297" s="52"/>
      <c r="CQ9297" s="52"/>
      <c r="CR9297" s="52"/>
      <c r="CS9297" s="52"/>
      <c r="CT9297" s="52"/>
      <c r="CU9297" s="33"/>
      <c r="CV9297" s="33"/>
    </row>
    <row r="9298" spans="74:100">
      <c r="BV9298" s="62"/>
      <c r="BW9298" s="62"/>
      <c r="BX9298" s="62"/>
      <c r="BY9298" s="62"/>
      <c r="BZ9298" s="62"/>
      <c r="CA9298" s="62"/>
      <c r="CB9298" s="62"/>
      <c r="CC9298" s="62"/>
      <c r="CD9298" s="62"/>
      <c r="CE9298" s="62"/>
      <c r="CF9298" s="62"/>
      <c r="CL9298" s="56" t="s">
        <v>5762</v>
      </c>
      <c r="CM9298" s="56" t="s">
        <v>217</v>
      </c>
      <c r="CN9298" s="56" t="s">
        <v>217</v>
      </c>
      <c r="CO9298" s="52"/>
      <c r="CP9298" s="52"/>
      <c r="CQ9298" s="52"/>
      <c r="CR9298" s="52"/>
      <c r="CS9298" s="52"/>
      <c r="CT9298" s="52"/>
      <c r="CU9298" s="33"/>
      <c r="CV9298" s="33"/>
    </row>
    <row r="9299" spans="74:100">
      <c r="BV9299" s="62"/>
      <c r="BW9299" s="62"/>
      <c r="BX9299" s="62"/>
      <c r="BY9299" s="62"/>
      <c r="BZ9299" s="62"/>
      <c r="CA9299" s="62"/>
      <c r="CB9299" s="62"/>
      <c r="CC9299" s="62"/>
      <c r="CD9299" s="62"/>
      <c r="CE9299" s="62"/>
      <c r="CF9299" s="62"/>
      <c r="CL9299" s="56" t="s">
        <v>19491</v>
      </c>
      <c r="CM9299" s="56"/>
      <c r="CN9299" s="56"/>
      <c r="CO9299" s="52"/>
      <c r="CP9299" s="52"/>
      <c r="CQ9299" s="52"/>
      <c r="CR9299" s="52"/>
      <c r="CS9299" s="52"/>
      <c r="CT9299" s="52"/>
      <c r="CU9299" s="33"/>
      <c r="CV9299" s="33"/>
    </row>
    <row r="9300" spans="74:100">
      <c r="BV9300" s="62"/>
      <c r="BW9300" s="62"/>
      <c r="BX9300" s="62"/>
      <c r="BY9300" s="62"/>
      <c r="BZ9300" s="62"/>
      <c r="CA9300" s="62"/>
      <c r="CB9300" s="62"/>
      <c r="CC9300" s="62"/>
      <c r="CD9300" s="62"/>
      <c r="CE9300" s="62"/>
      <c r="CF9300" s="62"/>
      <c r="CL9300" s="56" t="s">
        <v>5763</v>
      </c>
      <c r="CM9300" s="56" t="s">
        <v>3118</v>
      </c>
      <c r="CN9300" s="56" t="s">
        <v>3118</v>
      </c>
      <c r="CO9300" s="52"/>
      <c r="CP9300" s="52"/>
      <c r="CQ9300" s="52"/>
      <c r="CR9300" s="52"/>
      <c r="CS9300" s="52"/>
      <c r="CT9300" s="52"/>
      <c r="CU9300" s="33"/>
      <c r="CV9300" s="33"/>
    </row>
    <row r="9301" spans="74:100">
      <c r="BV9301" s="62"/>
      <c r="BW9301" s="62"/>
      <c r="BX9301" s="62"/>
      <c r="BY9301" s="62"/>
      <c r="BZ9301" s="62"/>
      <c r="CA9301" s="62"/>
      <c r="CB9301" s="62"/>
      <c r="CC9301" s="62"/>
      <c r="CD9301" s="62"/>
      <c r="CE9301" s="62"/>
      <c r="CF9301" s="62"/>
      <c r="CL9301" s="56" t="s">
        <v>19492</v>
      </c>
      <c r="CM9301" s="56"/>
      <c r="CN9301" s="56"/>
      <c r="CO9301" s="52"/>
      <c r="CP9301" s="52"/>
      <c r="CQ9301" s="52"/>
      <c r="CR9301" s="52"/>
      <c r="CS9301" s="52"/>
      <c r="CT9301" s="52"/>
      <c r="CU9301" s="33"/>
      <c r="CV9301" s="33"/>
    </row>
    <row r="9302" spans="74:100">
      <c r="BV9302" s="62"/>
      <c r="BW9302" s="62"/>
      <c r="BX9302" s="62"/>
      <c r="BY9302" s="62"/>
      <c r="BZ9302" s="62"/>
      <c r="CA9302" s="62"/>
      <c r="CB9302" s="62"/>
      <c r="CC9302" s="62"/>
      <c r="CD9302" s="62"/>
      <c r="CE9302" s="62"/>
      <c r="CF9302" s="62"/>
      <c r="CL9302" s="56" t="s">
        <v>5764</v>
      </c>
      <c r="CM9302" s="56" t="s">
        <v>217</v>
      </c>
      <c r="CN9302" s="56" t="s">
        <v>217</v>
      </c>
      <c r="CO9302" s="52"/>
      <c r="CP9302" s="52"/>
      <c r="CQ9302" s="52"/>
      <c r="CR9302" s="52"/>
      <c r="CS9302" s="52"/>
      <c r="CT9302" s="52"/>
      <c r="CU9302" s="33"/>
      <c r="CV9302" s="33"/>
    </row>
    <row r="9303" spans="74:100">
      <c r="BV9303" s="62"/>
      <c r="BW9303" s="62"/>
      <c r="BX9303" s="62"/>
      <c r="BY9303" s="62"/>
      <c r="BZ9303" s="62"/>
      <c r="CA9303" s="62"/>
      <c r="CB9303" s="62"/>
      <c r="CC9303" s="62"/>
      <c r="CD9303" s="62"/>
      <c r="CE9303" s="62"/>
      <c r="CF9303" s="62"/>
      <c r="CL9303" s="56" t="s">
        <v>19493</v>
      </c>
      <c r="CM9303" s="56"/>
      <c r="CN9303" s="56"/>
      <c r="CO9303" s="52"/>
      <c r="CP9303" s="52"/>
      <c r="CQ9303" s="52"/>
      <c r="CR9303" s="52"/>
      <c r="CS9303" s="52"/>
      <c r="CT9303" s="52"/>
      <c r="CU9303" s="33"/>
      <c r="CV9303" s="33"/>
    </row>
    <row r="9304" spans="74:100">
      <c r="BV9304" s="62"/>
      <c r="BW9304" s="62"/>
      <c r="BX9304" s="62"/>
      <c r="BY9304" s="62"/>
      <c r="BZ9304" s="62"/>
      <c r="CA9304" s="62"/>
      <c r="CB9304" s="62"/>
      <c r="CC9304" s="62"/>
      <c r="CD9304" s="62"/>
      <c r="CE9304" s="62"/>
      <c r="CF9304" s="62"/>
      <c r="CL9304" s="56" t="s">
        <v>5765</v>
      </c>
      <c r="CM9304" s="56" t="s">
        <v>217</v>
      </c>
      <c r="CN9304" s="56" t="s">
        <v>217</v>
      </c>
      <c r="CO9304" s="52"/>
      <c r="CP9304" s="52"/>
      <c r="CQ9304" s="52"/>
      <c r="CR9304" s="52"/>
      <c r="CS9304" s="52"/>
      <c r="CT9304" s="52"/>
      <c r="CU9304" s="33"/>
      <c r="CV9304" s="33"/>
    </row>
    <row r="9305" spans="74:100">
      <c r="BV9305" s="62"/>
      <c r="BW9305" s="62"/>
      <c r="BX9305" s="62"/>
      <c r="BY9305" s="62"/>
      <c r="BZ9305" s="62"/>
      <c r="CA9305" s="62"/>
      <c r="CB9305" s="62"/>
      <c r="CC9305" s="62"/>
      <c r="CD9305" s="62"/>
      <c r="CE9305" s="62"/>
      <c r="CF9305" s="62"/>
      <c r="CL9305" s="56" t="s">
        <v>22366</v>
      </c>
      <c r="CM9305" s="56"/>
      <c r="CN9305" s="56"/>
      <c r="CO9305" s="52"/>
      <c r="CP9305" s="52"/>
      <c r="CQ9305" s="52"/>
      <c r="CR9305" s="52"/>
      <c r="CS9305" s="52"/>
      <c r="CT9305" s="52"/>
      <c r="CU9305" s="33"/>
      <c r="CV9305" s="33"/>
    </row>
    <row r="9306" spans="74:100">
      <c r="BV9306" s="62"/>
      <c r="BW9306" s="62"/>
      <c r="BX9306" s="62"/>
      <c r="BY9306" s="62"/>
      <c r="BZ9306" s="62"/>
      <c r="CA9306" s="62"/>
      <c r="CB9306" s="62"/>
      <c r="CC9306" s="62"/>
      <c r="CD9306" s="62"/>
      <c r="CE9306" s="62"/>
      <c r="CF9306" s="62"/>
      <c r="CL9306" s="56" t="s">
        <v>5766</v>
      </c>
      <c r="CM9306" s="56" t="s">
        <v>217</v>
      </c>
      <c r="CN9306" s="56" t="s">
        <v>217</v>
      </c>
      <c r="CO9306" s="52"/>
      <c r="CP9306" s="52"/>
      <c r="CQ9306" s="52"/>
      <c r="CR9306" s="52"/>
      <c r="CS9306" s="52"/>
      <c r="CT9306" s="52"/>
      <c r="CU9306" s="33"/>
      <c r="CV9306" s="33"/>
    </row>
    <row r="9307" spans="74:100">
      <c r="BV9307" s="62"/>
      <c r="BW9307" s="62"/>
      <c r="BX9307" s="62"/>
      <c r="BY9307" s="62"/>
      <c r="BZ9307" s="62"/>
      <c r="CA9307" s="62"/>
      <c r="CB9307" s="62"/>
      <c r="CC9307" s="62"/>
      <c r="CD9307" s="62"/>
      <c r="CE9307" s="62"/>
      <c r="CF9307" s="62"/>
      <c r="CL9307" s="56" t="s">
        <v>19493</v>
      </c>
      <c r="CM9307" s="56"/>
      <c r="CN9307" s="56"/>
      <c r="CO9307" s="52"/>
      <c r="CP9307" s="52"/>
      <c r="CQ9307" s="52"/>
      <c r="CR9307" s="52"/>
      <c r="CS9307" s="52"/>
      <c r="CT9307" s="52"/>
      <c r="CU9307" s="33"/>
      <c r="CV9307" s="33"/>
    </row>
    <row r="9308" spans="74:100">
      <c r="BV9308" s="62"/>
      <c r="BW9308" s="62"/>
      <c r="BX9308" s="62"/>
      <c r="BY9308" s="62"/>
      <c r="BZ9308" s="62"/>
      <c r="CA9308" s="62"/>
      <c r="CB9308" s="62"/>
      <c r="CC9308" s="62"/>
      <c r="CD9308" s="62"/>
      <c r="CE9308" s="62"/>
      <c r="CF9308" s="62"/>
      <c r="CL9308" s="56" t="s">
        <v>5767</v>
      </c>
      <c r="CM9308" s="56" t="s">
        <v>3118</v>
      </c>
      <c r="CN9308" s="56" t="s">
        <v>3118</v>
      </c>
      <c r="CO9308" s="52"/>
      <c r="CP9308" s="52"/>
      <c r="CQ9308" s="52"/>
      <c r="CR9308" s="52"/>
      <c r="CS9308" s="52"/>
      <c r="CT9308" s="52"/>
      <c r="CU9308" s="33"/>
      <c r="CV9308" s="33"/>
    </row>
    <row r="9309" spans="74:100">
      <c r="BV9309" s="62"/>
      <c r="BW9309" s="62"/>
      <c r="BX9309" s="62"/>
      <c r="BY9309" s="62"/>
      <c r="BZ9309" s="62"/>
      <c r="CA9309" s="62"/>
      <c r="CB9309" s="62"/>
      <c r="CC9309" s="62"/>
      <c r="CD9309" s="62"/>
      <c r="CE9309" s="62"/>
      <c r="CF9309" s="62"/>
      <c r="CL9309" s="56" t="s">
        <v>19494</v>
      </c>
      <c r="CM9309" s="56"/>
      <c r="CN9309" s="56"/>
      <c r="CO9309" s="52"/>
      <c r="CP9309" s="52"/>
      <c r="CQ9309" s="52"/>
      <c r="CR9309" s="52"/>
      <c r="CS9309" s="52"/>
      <c r="CT9309" s="52"/>
      <c r="CU9309" s="33"/>
      <c r="CV9309" s="33"/>
    </row>
    <row r="9310" spans="74:100">
      <c r="BV9310" s="62"/>
      <c r="BW9310" s="62"/>
      <c r="BX9310" s="62"/>
      <c r="BY9310" s="62"/>
      <c r="BZ9310" s="62"/>
      <c r="CA9310" s="62"/>
      <c r="CB9310" s="62"/>
      <c r="CC9310" s="62"/>
      <c r="CD9310" s="62"/>
      <c r="CE9310" s="62"/>
      <c r="CF9310" s="62"/>
      <c r="CL9310" s="56" t="s">
        <v>13503</v>
      </c>
      <c r="CM9310" s="56" t="s">
        <v>216</v>
      </c>
      <c r="CN9310" s="56" t="s">
        <v>216</v>
      </c>
      <c r="CO9310" s="52"/>
      <c r="CP9310" s="52"/>
      <c r="CQ9310" s="52"/>
      <c r="CR9310" s="52"/>
      <c r="CS9310" s="52"/>
      <c r="CT9310" s="52"/>
      <c r="CU9310" s="33"/>
      <c r="CV9310" s="33"/>
    </row>
    <row r="9311" spans="74:100">
      <c r="BV9311" s="62"/>
      <c r="BW9311" s="62"/>
      <c r="BX9311" s="62"/>
      <c r="BY9311" s="62"/>
      <c r="BZ9311" s="62"/>
      <c r="CA9311" s="62"/>
      <c r="CB9311" s="62"/>
      <c r="CC9311" s="62"/>
      <c r="CD9311" s="62"/>
      <c r="CE9311" s="62"/>
      <c r="CF9311" s="62"/>
      <c r="CL9311" s="56" t="s">
        <v>22368</v>
      </c>
      <c r="CM9311" s="56"/>
      <c r="CN9311" s="56"/>
      <c r="CO9311" s="52"/>
      <c r="CP9311" s="52"/>
      <c r="CQ9311" s="52"/>
      <c r="CR9311" s="52"/>
      <c r="CS9311" s="52"/>
      <c r="CT9311" s="52"/>
      <c r="CU9311" s="33"/>
      <c r="CV9311" s="33"/>
    </row>
    <row r="9312" spans="74:100">
      <c r="BV9312" s="62"/>
      <c r="BW9312" s="62"/>
      <c r="BX9312" s="62"/>
      <c r="BY9312" s="62"/>
      <c r="BZ9312" s="62"/>
      <c r="CA9312" s="62"/>
      <c r="CB9312" s="62"/>
      <c r="CC9312" s="62"/>
      <c r="CD9312" s="62"/>
      <c r="CE9312" s="62"/>
      <c r="CF9312" s="62"/>
      <c r="CL9312" s="56" t="s">
        <v>2107</v>
      </c>
      <c r="CM9312" s="56" t="s">
        <v>216</v>
      </c>
      <c r="CN9312" s="56" t="s">
        <v>216</v>
      </c>
      <c r="CO9312" s="52"/>
      <c r="CP9312" s="52"/>
      <c r="CQ9312" s="52"/>
      <c r="CR9312" s="52"/>
      <c r="CS9312" s="52"/>
      <c r="CT9312" s="52"/>
      <c r="CU9312" s="33"/>
      <c r="CV9312" s="33"/>
    </row>
    <row r="9313" spans="74:100">
      <c r="BV9313" s="62"/>
      <c r="BW9313" s="62"/>
      <c r="BX9313" s="62"/>
      <c r="BY9313" s="62"/>
      <c r="BZ9313" s="62"/>
      <c r="CA9313" s="62"/>
      <c r="CB9313" s="62"/>
      <c r="CC9313" s="62"/>
      <c r="CD9313" s="62"/>
      <c r="CE9313" s="62"/>
      <c r="CF9313" s="62"/>
      <c r="CL9313" s="56" t="s">
        <v>22367</v>
      </c>
      <c r="CM9313" s="56"/>
      <c r="CN9313" s="56"/>
      <c r="CO9313" s="52"/>
      <c r="CP9313" s="52"/>
      <c r="CQ9313" s="52"/>
      <c r="CR9313" s="52"/>
      <c r="CS9313" s="52"/>
      <c r="CT9313" s="52"/>
      <c r="CU9313" s="33"/>
      <c r="CV9313" s="33"/>
    </row>
    <row r="9314" spans="74:100">
      <c r="BV9314" s="62"/>
      <c r="BW9314" s="62"/>
      <c r="BX9314" s="62"/>
      <c r="BY9314" s="62"/>
      <c r="BZ9314" s="62"/>
      <c r="CA9314" s="62"/>
      <c r="CB9314" s="62"/>
      <c r="CC9314" s="62"/>
      <c r="CD9314" s="62"/>
      <c r="CE9314" s="62"/>
      <c r="CF9314" s="62"/>
      <c r="CL9314" s="56" t="s">
        <v>5768</v>
      </c>
      <c r="CM9314" s="56" t="s">
        <v>217</v>
      </c>
      <c r="CN9314" s="56" t="s">
        <v>217</v>
      </c>
      <c r="CO9314" s="52"/>
      <c r="CP9314" s="52"/>
      <c r="CQ9314" s="52"/>
      <c r="CR9314" s="52"/>
      <c r="CS9314" s="52"/>
      <c r="CT9314" s="52"/>
      <c r="CU9314" s="33"/>
      <c r="CV9314" s="33"/>
    </row>
    <row r="9315" spans="74:100">
      <c r="BV9315" s="62"/>
      <c r="BW9315" s="62"/>
      <c r="BX9315" s="62"/>
      <c r="BY9315" s="62"/>
      <c r="BZ9315" s="62"/>
      <c r="CA9315" s="62"/>
      <c r="CB9315" s="62"/>
      <c r="CC9315" s="62"/>
      <c r="CD9315" s="62"/>
      <c r="CE9315" s="62"/>
      <c r="CF9315" s="62"/>
      <c r="CL9315" s="56" t="s">
        <v>19495</v>
      </c>
      <c r="CM9315" s="56"/>
      <c r="CN9315" s="56"/>
      <c r="CO9315" s="52"/>
      <c r="CP9315" s="52"/>
      <c r="CQ9315" s="52"/>
      <c r="CR9315" s="52"/>
      <c r="CS9315" s="52"/>
      <c r="CT9315" s="52"/>
      <c r="CU9315" s="33"/>
      <c r="CV9315" s="33"/>
    </row>
    <row r="9316" spans="74:100">
      <c r="BV9316" s="62"/>
      <c r="BW9316" s="62"/>
      <c r="BX9316" s="62"/>
      <c r="BY9316" s="62"/>
      <c r="BZ9316" s="62"/>
      <c r="CA9316" s="62"/>
      <c r="CB9316" s="62"/>
      <c r="CC9316" s="62"/>
      <c r="CD9316" s="62"/>
      <c r="CE9316" s="62"/>
      <c r="CF9316" s="62"/>
      <c r="CL9316" s="56" t="s">
        <v>5769</v>
      </c>
      <c r="CM9316" s="56" t="s">
        <v>3118</v>
      </c>
      <c r="CN9316" s="56" t="s">
        <v>3118</v>
      </c>
      <c r="CO9316" s="52"/>
      <c r="CP9316" s="52"/>
      <c r="CQ9316" s="52"/>
      <c r="CR9316" s="52"/>
      <c r="CS9316" s="52"/>
      <c r="CT9316" s="52"/>
      <c r="CU9316" s="33"/>
      <c r="CV9316" s="33"/>
    </row>
    <row r="9317" spans="74:100">
      <c r="BV9317" s="62"/>
      <c r="BW9317" s="62"/>
      <c r="BX9317" s="62"/>
      <c r="BY9317" s="62"/>
      <c r="BZ9317" s="62"/>
      <c r="CA9317" s="62"/>
      <c r="CB9317" s="62"/>
      <c r="CC9317" s="62"/>
      <c r="CD9317" s="62"/>
      <c r="CE9317" s="62"/>
      <c r="CF9317" s="62"/>
      <c r="CL9317" s="56" t="s">
        <v>17569</v>
      </c>
      <c r="CM9317" s="56"/>
      <c r="CN9317" s="56"/>
      <c r="CO9317" s="52"/>
      <c r="CP9317" s="52"/>
      <c r="CQ9317" s="52"/>
      <c r="CR9317" s="52"/>
      <c r="CS9317" s="52"/>
      <c r="CT9317" s="52"/>
      <c r="CU9317" s="33"/>
      <c r="CV9317" s="33"/>
    </row>
    <row r="9318" spans="74:100">
      <c r="BV9318" s="62"/>
      <c r="BW9318" s="62"/>
      <c r="BX9318" s="62"/>
      <c r="BY9318" s="62"/>
      <c r="BZ9318" s="62"/>
      <c r="CA9318" s="62"/>
      <c r="CB9318" s="62"/>
      <c r="CC9318" s="62"/>
      <c r="CD9318" s="62"/>
      <c r="CE9318" s="62"/>
      <c r="CF9318" s="62"/>
      <c r="CL9318" s="56" t="s">
        <v>5770</v>
      </c>
      <c r="CM9318" s="56" t="s">
        <v>216</v>
      </c>
      <c r="CN9318" s="56" t="s">
        <v>216</v>
      </c>
      <c r="CO9318" s="52"/>
      <c r="CP9318" s="52"/>
      <c r="CQ9318" s="52"/>
      <c r="CR9318" s="52"/>
      <c r="CS9318" s="52"/>
      <c r="CT9318" s="52"/>
      <c r="CU9318" s="33"/>
      <c r="CV9318" s="33"/>
    </row>
    <row r="9319" spans="74:100">
      <c r="BV9319" s="62"/>
      <c r="BW9319" s="62"/>
      <c r="BX9319" s="62"/>
      <c r="BY9319" s="62"/>
      <c r="BZ9319" s="62"/>
      <c r="CA9319" s="62"/>
      <c r="CB9319" s="62"/>
      <c r="CC9319" s="62"/>
      <c r="CD9319" s="62"/>
      <c r="CE9319" s="62"/>
      <c r="CF9319" s="62"/>
      <c r="CL9319" s="56" t="s">
        <v>22369</v>
      </c>
      <c r="CM9319" s="56"/>
      <c r="CN9319" s="56"/>
      <c r="CO9319" s="52"/>
      <c r="CP9319" s="52"/>
      <c r="CQ9319" s="52"/>
      <c r="CR9319" s="52"/>
      <c r="CS9319" s="52"/>
      <c r="CT9319" s="52"/>
      <c r="CU9319" s="33"/>
      <c r="CV9319" s="33"/>
    </row>
    <row r="9320" spans="74:100">
      <c r="BV9320" s="62"/>
      <c r="BW9320" s="62"/>
      <c r="BX9320" s="62"/>
      <c r="BY9320" s="62"/>
      <c r="BZ9320" s="62"/>
      <c r="CA9320" s="62"/>
      <c r="CB9320" s="62"/>
      <c r="CC9320" s="62"/>
      <c r="CD9320" s="62"/>
      <c r="CE9320" s="62"/>
      <c r="CF9320" s="62"/>
      <c r="CL9320" s="56" t="s">
        <v>5771</v>
      </c>
      <c r="CM9320" s="56" t="s">
        <v>3118</v>
      </c>
      <c r="CN9320" s="56" t="s">
        <v>3118</v>
      </c>
      <c r="CO9320" s="52"/>
      <c r="CP9320" s="52"/>
      <c r="CQ9320" s="52"/>
      <c r="CR9320" s="52"/>
      <c r="CS9320" s="52"/>
      <c r="CT9320" s="52"/>
      <c r="CU9320" s="33"/>
      <c r="CV9320" s="33"/>
    </row>
    <row r="9321" spans="74:100">
      <c r="BV9321" s="62"/>
      <c r="BW9321" s="62"/>
      <c r="BX9321" s="62"/>
      <c r="BY9321" s="62"/>
      <c r="BZ9321" s="62"/>
      <c r="CA9321" s="62"/>
      <c r="CB9321" s="62"/>
      <c r="CC9321" s="62"/>
      <c r="CD9321" s="62"/>
      <c r="CE9321" s="62"/>
      <c r="CF9321" s="62"/>
      <c r="CL9321" s="56" t="s">
        <v>19496</v>
      </c>
      <c r="CM9321" s="56"/>
      <c r="CN9321" s="56"/>
      <c r="CO9321" s="52"/>
      <c r="CP9321" s="52"/>
      <c r="CQ9321" s="52"/>
      <c r="CR9321" s="52"/>
      <c r="CS9321" s="52"/>
      <c r="CT9321" s="52"/>
      <c r="CU9321" s="33"/>
      <c r="CV9321" s="33"/>
    </row>
    <row r="9322" spans="74:100">
      <c r="BV9322" s="62"/>
      <c r="BW9322" s="62"/>
      <c r="BX9322" s="62"/>
      <c r="BY9322" s="62"/>
      <c r="BZ9322" s="62"/>
      <c r="CA9322" s="62"/>
      <c r="CB9322" s="62"/>
      <c r="CC9322" s="62"/>
      <c r="CD9322" s="62"/>
      <c r="CE9322" s="62"/>
      <c r="CF9322" s="62"/>
      <c r="CL9322" s="56" t="s">
        <v>28160</v>
      </c>
      <c r="CM9322" s="56" t="s">
        <v>214</v>
      </c>
      <c r="CN9322" s="56" t="s">
        <v>214</v>
      </c>
      <c r="CO9322" s="52"/>
      <c r="CP9322" s="52"/>
      <c r="CQ9322" s="52"/>
      <c r="CR9322" s="52"/>
      <c r="CS9322" s="52"/>
      <c r="CT9322" s="52"/>
      <c r="CU9322" s="33"/>
      <c r="CV9322" s="33"/>
    </row>
    <row r="9323" spans="74:100">
      <c r="BV9323" s="62"/>
      <c r="BW9323" s="62"/>
      <c r="BX9323" s="62"/>
      <c r="BY9323" s="62"/>
      <c r="BZ9323" s="62"/>
      <c r="CA9323" s="62"/>
      <c r="CB9323" s="62"/>
      <c r="CC9323" s="62"/>
      <c r="CD9323" s="62"/>
      <c r="CE9323" s="62"/>
      <c r="CF9323" s="62"/>
      <c r="CL9323" s="56" t="s">
        <v>28161</v>
      </c>
      <c r="CM9323" s="56"/>
      <c r="CN9323" s="56"/>
      <c r="CO9323" s="52"/>
      <c r="CP9323" s="52"/>
      <c r="CQ9323" s="52"/>
      <c r="CR9323" s="52"/>
      <c r="CS9323" s="52"/>
      <c r="CT9323" s="52"/>
      <c r="CU9323" s="33"/>
      <c r="CV9323" s="33"/>
    </row>
    <row r="9324" spans="74:100">
      <c r="BV9324" s="62"/>
      <c r="BW9324" s="62"/>
      <c r="BX9324" s="62"/>
      <c r="BY9324" s="62"/>
      <c r="BZ9324" s="62"/>
      <c r="CA9324" s="62"/>
      <c r="CB9324" s="62"/>
      <c r="CC9324" s="62"/>
      <c r="CD9324" s="62"/>
      <c r="CE9324" s="62"/>
      <c r="CF9324" s="62"/>
      <c r="CL9324" s="56" t="s">
        <v>2110</v>
      </c>
      <c r="CM9324" s="56" t="s">
        <v>215</v>
      </c>
      <c r="CN9324" s="56" t="s">
        <v>215</v>
      </c>
      <c r="CO9324" s="52"/>
      <c r="CP9324" s="52"/>
      <c r="CQ9324" s="52"/>
      <c r="CR9324" s="52"/>
      <c r="CS9324" s="52"/>
      <c r="CT9324" s="52"/>
      <c r="CU9324" s="33"/>
      <c r="CV9324" s="33"/>
    </row>
    <row r="9325" spans="74:100">
      <c r="BV9325" s="62"/>
      <c r="BW9325" s="62"/>
      <c r="BX9325" s="62"/>
      <c r="BY9325" s="62"/>
      <c r="BZ9325" s="62"/>
      <c r="CA9325" s="62"/>
      <c r="CB9325" s="62"/>
      <c r="CC9325" s="62"/>
      <c r="CD9325" s="62"/>
      <c r="CE9325" s="62"/>
      <c r="CF9325" s="62"/>
      <c r="CL9325" s="56" t="s">
        <v>22370</v>
      </c>
      <c r="CM9325" s="56"/>
      <c r="CN9325" s="56"/>
      <c r="CO9325" s="52"/>
      <c r="CP9325" s="52"/>
      <c r="CQ9325" s="52"/>
      <c r="CR9325" s="52"/>
      <c r="CS9325" s="52"/>
      <c r="CT9325" s="52"/>
      <c r="CU9325" s="33"/>
      <c r="CV9325" s="33"/>
    </row>
    <row r="9326" spans="74:100">
      <c r="BV9326" s="62"/>
      <c r="BW9326" s="62"/>
      <c r="BX9326" s="62"/>
      <c r="BY9326" s="62"/>
      <c r="BZ9326" s="62"/>
      <c r="CA9326" s="62"/>
      <c r="CB9326" s="62"/>
      <c r="CC9326" s="62"/>
      <c r="CD9326" s="62"/>
      <c r="CE9326" s="62"/>
      <c r="CF9326" s="62"/>
      <c r="CL9326" s="56" t="s">
        <v>22371</v>
      </c>
      <c r="CM9326" s="56" t="s">
        <v>215</v>
      </c>
      <c r="CN9326" s="56" t="s">
        <v>215</v>
      </c>
      <c r="CO9326" s="52"/>
      <c r="CP9326" s="52"/>
      <c r="CQ9326" s="52"/>
      <c r="CR9326" s="52"/>
      <c r="CS9326" s="52"/>
      <c r="CT9326" s="52"/>
      <c r="CU9326" s="33"/>
      <c r="CV9326" s="33"/>
    </row>
    <row r="9327" spans="74:100">
      <c r="BV9327" s="62"/>
      <c r="BW9327" s="62"/>
      <c r="BX9327" s="62"/>
      <c r="BY9327" s="62"/>
      <c r="BZ9327" s="62"/>
      <c r="CA9327" s="62"/>
      <c r="CB9327" s="62"/>
      <c r="CC9327" s="62"/>
      <c r="CD9327" s="62"/>
      <c r="CE9327" s="62"/>
      <c r="CF9327" s="62"/>
      <c r="CL9327" s="56" t="s">
        <v>22372</v>
      </c>
      <c r="CM9327" s="56"/>
      <c r="CN9327" s="56"/>
      <c r="CO9327" s="52"/>
      <c r="CP9327" s="52"/>
      <c r="CQ9327" s="52"/>
      <c r="CR9327" s="52"/>
      <c r="CS9327" s="52"/>
      <c r="CT9327" s="52"/>
      <c r="CU9327" s="33"/>
      <c r="CV9327" s="33"/>
    </row>
    <row r="9328" spans="74:100">
      <c r="BV9328" s="62"/>
      <c r="BW9328" s="62"/>
      <c r="BX9328" s="62"/>
      <c r="BY9328" s="62"/>
      <c r="BZ9328" s="62"/>
      <c r="CA9328" s="62"/>
      <c r="CB9328" s="62"/>
      <c r="CC9328" s="62"/>
      <c r="CD9328" s="62"/>
      <c r="CE9328" s="62"/>
      <c r="CF9328" s="62"/>
      <c r="CL9328" s="56" t="s">
        <v>2111</v>
      </c>
      <c r="CM9328" s="56" t="s">
        <v>213</v>
      </c>
      <c r="CN9328" s="56" t="s">
        <v>213</v>
      </c>
      <c r="CO9328" s="52"/>
      <c r="CP9328" s="52"/>
      <c r="CQ9328" s="52"/>
      <c r="CR9328" s="52"/>
      <c r="CS9328" s="52"/>
      <c r="CT9328" s="52"/>
      <c r="CU9328" s="33"/>
      <c r="CV9328" s="33"/>
    </row>
    <row r="9329" spans="74:100">
      <c r="BV9329" s="62"/>
      <c r="BW9329" s="62"/>
      <c r="BX9329" s="62"/>
      <c r="BY9329" s="62"/>
      <c r="BZ9329" s="62"/>
      <c r="CA9329" s="62"/>
      <c r="CB9329" s="62"/>
      <c r="CC9329" s="62"/>
      <c r="CD9329" s="62"/>
      <c r="CE9329" s="62"/>
      <c r="CF9329" s="62"/>
      <c r="CL9329" s="56" t="s">
        <v>22373</v>
      </c>
      <c r="CM9329" s="56"/>
      <c r="CN9329" s="56"/>
      <c r="CO9329" s="52"/>
      <c r="CP9329" s="52"/>
      <c r="CQ9329" s="52"/>
      <c r="CR9329" s="52"/>
      <c r="CS9329" s="52"/>
      <c r="CT9329" s="52"/>
      <c r="CU9329" s="33"/>
      <c r="CV9329" s="33"/>
    </row>
    <row r="9330" spans="74:100">
      <c r="BV9330" s="62"/>
      <c r="BW9330" s="62"/>
      <c r="BX9330" s="62"/>
      <c r="BY9330" s="62"/>
      <c r="BZ9330" s="62"/>
      <c r="CA9330" s="62"/>
      <c r="CB9330" s="62"/>
      <c r="CC9330" s="62"/>
      <c r="CD9330" s="62"/>
      <c r="CE9330" s="62"/>
      <c r="CF9330" s="62"/>
      <c r="CL9330" s="56" t="s">
        <v>2112</v>
      </c>
      <c r="CM9330" s="56" t="s">
        <v>216</v>
      </c>
      <c r="CN9330" s="56" t="s">
        <v>216</v>
      </c>
      <c r="CO9330" s="52"/>
      <c r="CP9330" s="52"/>
      <c r="CQ9330" s="52"/>
      <c r="CR9330" s="52"/>
      <c r="CS9330" s="52"/>
      <c r="CT9330" s="52"/>
      <c r="CU9330" s="33"/>
      <c r="CV9330" s="33"/>
    </row>
    <row r="9331" spans="74:100">
      <c r="BV9331" s="62"/>
      <c r="BW9331" s="62"/>
      <c r="BX9331" s="62"/>
      <c r="BY9331" s="62"/>
      <c r="BZ9331" s="62"/>
      <c r="CA9331" s="62"/>
      <c r="CB9331" s="62"/>
      <c r="CC9331" s="62"/>
      <c r="CD9331" s="62"/>
      <c r="CE9331" s="62"/>
      <c r="CF9331" s="62"/>
      <c r="CL9331" s="56" t="s">
        <v>22374</v>
      </c>
      <c r="CM9331" s="56"/>
      <c r="CN9331" s="56"/>
      <c r="CO9331" s="52"/>
      <c r="CP9331" s="52"/>
      <c r="CQ9331" s="52"/>
      <c r="CR9331" s="52"/>
      <c r="CS9331" s="52"/>
      <c r="CT9331" s="52"/>
      <c r="CU9331" s="33"/>
      <c r="CV9331" s="33"/>
    </row>
    <row r="9332" spans="74:100">
      <c r="BV9332" s="62"/>
      <c r="BW9332" s="62"/>
      <c r="BX9332" s="62"/>
      <c r="BY9332" s="62"/>
      <c r="BZ9332" s="62"/>
      <c r="CA9332" s="62"/>
      <c r="CB9332" s="62"/>
      <c r="CC9332" s="62"/>
      <c r="CD9332" s="62"/>
      <c r="CE9332" s="62"/>
      <c r="CF9332" s="62"/>
      <c r="CL9332" s="56" t="s">
        <v>28162</v>
      </c>
      <c r="CM9332" s="56" t="s">
        <v>3118</v>
      </c>
      <c r="CN9332" s="56" t="s">
        <v>3118</v>
      </c>
      <c r="CO9332" s="52"/>
      <c r="CP9332" s="52"/>
      <c r="CQ9332" s="52"/>
      <c r="CR9332" s="52"/>
      <c r="CS9332" s="52"/>
      <c r="CT9332" s="52"/>
      <c r="CU9332" s="33"/>
      <c r="CV9332" s="33"/>
    </row>
    <row r="9333" spans="74:100">
      <c r="BV9333" s="62"/>
      <c r="BW9333" s="62"/>
      <c r="BX9333" s="62"/>
      <c r="BY9333" s="62"/>
      <c r="BZ9333" s="62"/>
      <c r="CA9333" s="62"/>
      <c r="CB9333" s="62"/>
      <c r="CC9333" s="62"/>
      <c r="CD9333" s="62"/>
      <c r="CE9333" s="62"/>
      <c r="CF9333" s="62"/>
      <c r="CL9333" s="56" t="s">
        <v>28163</v>
      </c>
      <c r="CM9333" s="56"/>
      <c r="CN9333" s="56"/>
      <c r="CO9333" s="52"/>
      <c r="CP9333" s="52"/>
      <c r="CQ9333" s="52"/>
      <c r="CR9333" s="52"/>
      <c r="CS9333" s="52"/>
      <c r="CT9333" s="52"/>
      <c r="CU9333" s="33"/>
      <c r="CV9333" s="33"/>
    </row>
    <row r="9334" spans="74:100">
      <c r="BV9334" s="62"/>
      <c r="BW9334" s="62"/>
      <c r="BX9334" s="62"/>
      <c r="BY9334" s="62"/>
      <c r="BZ9334" s="62"/>
      <c r="CA9334" s="62"/>
      <c r="CB9334" s="62"/>
      <c r="CC9334" s="62"/>
      <c r="CD9334" s="62"/>
      <c r="CE9334" s="62"/>
      <c r="CF9334" s="62"/>
      <c r="CL9334" s="56" t="s">
        <v>28164</v>
      </c>
      <c r="CM9334" s="56" t="s">
        <v>217</v>
      </c>
      <c r="CN9334" s="56" t="s">
        <v>217</v>
      </c>
      <c r="CO9334" s="52"/>
      <c r="CP9334" s="52"/>
      <c r="CQ9334" s="52"/>
      <c r="CR9334" s="52"/>
      <c r="CS9334" s="52"/>
      <c r="CT9334" s="52"/>
      <c r="CU9334" s="33"/>
      <c r="CV9334" s="33"/>
    </row>
    <row r="9335" spans="74:100">
      <c r="BV9335" s="62"/>
      <c r="BW9335" s="62"/>
      <c r="BX9335" s="62"/>
      <c r="BY9335" s="62"/>
      <c r="BZ9335" s="62"/>
      <c r="CA9335" s="62"/>
      <c r="CB9335" s="62"/>
      <c r="CC9335" s="62"/>
      <c r="CD9335" s="62"/>
      <c r="CE9335" s="62"/>
      <c r="CF9335" s="62"/>
      <c r="CL9335" s="56" t="s">
        <v>28165</v>
      </c>
      <c r="CM9335" s="56"/>
      <c r="CN9335" s="56"/>
      <c r="CO9335" s="52"/>
      <c r="CP9335" s="52"/>
      <c r="CQ9335" s="52"/>
      <c r="CR9335" s="52"/>
      <c r="CS9335" s="52"/>
      <c r="CT9335" s="52"/>
      <c r="CU9335" s="33"/>
      <c r="CV9335" s="33"/>
    </row>
    <row r="9336" spans="74:100">
      <c r="BV9336" s="62"/>
      <c r="BW9336" s="62"/>
      <c r="BX9336" s="62"/>
      <c r="BY9336" s="62"/>
      <c r="BZ9336" s="62"/>
      <c r="CA9336" s="62"/>
      <c r="CB9336" s="62"/>
      <c r="CC9336" s="62"/>
      <c r="CD9336" s="62"/>
      <c r="CE9336" s="62"/>
      <c r="CF9336" s="62"/>
      <c r="CL9336" s="56" t="s">
        <v>28166</v>
      </c>
      <c r="CM9336" s="56" t="s">
        <v>217</v>
      </c>
      <c r="CN9336" s="56" t="s">
        <v>217</v>
      </c>
      <c r="CO9336" s="52"/>
      <c r="CP9336" s="52"/>
      <c r="CQ9336" s="52"/>
      <c r="CR9336" s="52"/>
      <c r="CS9336" s="52"/>
      <c r="CT9336" s="52"/>
      <c r="CU9336" s="33"/>
      <c r="CV9336" s="33"/>
    </row>
    <row r="9337" spans="74:100">
      <c r="BV9337" s="62"/>
      <c r="BW9337" s="62"/>
      <c r="BX9337" s="62"/>
      <c r="BY9337" s="62"/>
      <c r="BZ9337" s="62"/>
      <c r="CA9337" s="62"/>
      <c r="CB9337" s="62"/>
      <c r="CC9337" s="62"/>
      <c r="CD9337" s="62"/>
      <c r="CE9337" s="62"/>
      <c r="CF9337" s="62"/>
      <c r="CL9337" s="56" t="s">
        <v>28167</v>
      </c>
      <c r="CM9337" s="56"/>
      <c r="CN9337" s="56"/>
      <c r="CO9337" s="52"/>
      <c r="CP9337" s="52"/>
      <c r="CQ9337" s="52"/>
      <c r="CR9337" s="52"/>
      <c r="CS9337" s="52"/>
      <c r="CT9337" s="52"/>
      <c r="CU9337" s="33"/>
      <c r="CV9337" s="33"/>
    </row>
    <row r="9338" spans="74:100">
      <c r="BV9338" s="62"/>
      <c r="BW9338" s="62"/>
      <c r="BX9338" s="62"/>
      <c r="BY9338" s="62"/>
      <c r="BZ9338" s="62"/>
      <c r="CA9338" s="62"/>
      <c r="CB9338" s="62"/>
      <c r="CC9338" s="62"/>
      <c r="CD9338" s="62"/>
      <c r="CE9338" s="62"/>
      <c r="CF9338" s="62"/>
      <c r="CL9338" s="56" t="s">
        <v>5772</v>
      </c>
      <c r="CM9338" s="56" t="s">
        <v>3118</v>
      </c>
      <c r="CN9338" s="56" t="s">
        <v>3118</v>
      </c>
      <c r="CO9338" s="52"/>
      <c r="CP9338" s="52"/>
      <c r="CQ9338" s="52"/>
      <c r="CR9338" s="52"/>
      <c r="CS9338" s="52"/>
      <c r="CT9338" s="52"/>
      <c r="CU9338" s="33"/>
      <c r="CV9338" s="33"/>
    </row>
    <row r="9339" spans="74:100">
      <c r="BV9339" s="62"/>
      <c r="BW9339" s="62"/>
      <c r="BX9339" s="62"/>
      <c r="BY9339" s="62"/>
      <c r="BZ9339" s="62"/>
      <c r="CA9339" s="62"/>
      <c r="CB9339" s="62"/>
      <c r="CC9339" s="62"/>
      <c r="CD9339" s="62"/>
      <c r="CE9339" s="62"/>
      <c r="CF9339" s="62"/>
      <c r="CL9339" s="56" t="s">
        <v>19497</v>
      </c>
      <c r="CM9339" s="56"/>
      <c r="CN9339" s="56"/>
      <c r="CO9339" s="52"/>
      <c r="CP9339" s="52"/>
      <c r="CQ9339" s="52"/>
      <c r="CR9339" s="52"/>
      <c r="CS9339" s="52"/>
      <c r="CT9339" s="52"/>
      <c r="CU9339" s="33"/>
      <c r="CV9339" s="33"/>
    </row>
    <row r="9340" spans="74:100">
      <c r="BV9340" s="62"/>
      <c r="BW9340" s="62"/>
      <c r="BX9340" s="62"/>
      <c r="BY9340" s="62"/>
      <c r="BZ9340" s="62"/>
      <c r="CA9340" s="62"/>
      <c r="CB9340" s="62"/>
      <c r="CC9340" s="62"/>
      <c r="CD9340" s="62"/>
      <c r="CE9340" s="62"/>
      <c r="CF9340" s="62"/>
      <c r="CL9340" s="56" t="s">
        <v>5773</v>
      </c>
      <c r="CM9340" s="56" t="s">
        <v>217</v>
      </c>
      <c r="CN9340" s="56" t="s">
        <v>217</v>
      </c>
      <c r="CO9340" s="52"/>
      <c r="CP9340" s="52"/>
      <c r="CQ9340" s="52"/>
      <c r="CR9340" s="52"/>
      <c r="CS9340" s="52"/>
      <c r="CT9340" s="52"/>
      <c r="CU9340" s="33"/>
      <c r="CV9340" s="33"/>
    </row>
    <row r="9341" spans="74:100">
      <c r="BV9341" s="62"/>
      <c r="BW9341" s="62"/>
      <c r="BX9341" s="62"/>
      <c r="BY9341" s="62"/>
      <c r="BZ9341" s="62"/>
      <c r="CA9341" s="62"/>
      <c r="CB9341" s="62"/>
      <c r="CC9341" s="62"/>
      <c r="CD9341" s="62"/>
      <c r="CE9341" s="62"/>
      <c r="CF9341" s="62"/>
      <c r="CL9341" s="56" t="s">
        <v>19498</v>
      </c>
      <c r="CM9341" s="56"/>
      <c r="CN9341" s="56"/>
      <c r="CO9341" s="52"/>
      <c r="CP9341" s="52"/>
      <c r="CQ9341" s="52"/>
      <c r="CR9341" s="52"/>
      <c r="CS9341" s="52"/>
      <c r="CT9341" s="52"/>
      <c r="CU9341" s="33"/>
      <c r="CV9341" s="33"/>
    </row>
    <row r="9342" spans="74:100">
      <c r="BV9342" s="62"/>
      <c r="BW9342" s="62"/>
      <c r="BX9342" s="62"/>
      <c r="BY9342" s="62"/>
      <c r="BZ9342" s="62"/>
      <c r="CA9342" s="62"/>
      <c r="CB9342" s="62"/>
      <c r="CC9342" s="62"/>
      <c r="CD9342" s="62"/>
      <c r="CE9342" s="62"/>
      <c r="CF9342" s="62"/>
      <c r="CL9342" s="56" t="s">
        <v>22375</v>
      </c>
      <c r="CM9342" s="56" t="s">
        <v>3118</v>
      </c>
      <c r="CN9342" s="56" t="s">
        <v>3118</v>
      </c>
      <c r="CO9342" s="52"/>
      <c r="CP9342" s="52"/>
      <c r="CQ9342" s="52"/>
      <c r="CR9342" s="52"/>
      <c r="CS9342" s="52"/>
      <c r="CT9342" s="52"/>
      <c r="CU9342" s="33"/>
      <c r="CV9342" s="33"/>
    </row>
    <row r="9343" spans="74:100">
      <c r="BV9343" s="62"/>
      <c r="BW9343" s="62"/>
      <c r="BX9343" s="62"/>
      <c r="BY9343" s="62"/>
      <c r="BZ9343" s="62"/>
      <c r="CA9343" s="62"/>
      <c r="CB9343" s="62"/>
      <c r="CC9343" s="62"/>
      <c r="CD9343" s="62"/>
      <c r="CE9343" s="62"/>
      <c r="CF9343" s="62"/>
      <c r="CL9343" s="56" t="s">
        <v>19446</v>
      </c>
      <c r="CM9343" s="56"/>
      <c r="CN9343" s="56"/>
      <c r="CO9343" s="52"/>
      <c r="CP9343" s="52"/>
      <c r="CQ9343" s="52"/>
      <c r="CR9343" s="52"/>
      <c r="CS9343" s="52"/>
      <c r="CT9343" s="52"/>
      <c r="CU9343" s="33"/>
      <c r="CV9343" s="33"/>
    </row>
    <row r="9344" spans="74:100">
      <c r="BV9344" s="62"/>
      <c r="BW9344" s="62"/>
      <c r="BX9344" s="62"/>
      <c r="BY9344" s="62"/>
      <c r="BZ9344" s="62"/>
      <c r="CA9344" s="62"/>
      <c r="CB9344" s="62"/>
      <c r="CC9344" s="62"/>
      <c r="CD9344" s="62"/>
      <c r="CE9344" s="62"/>
      <c r="CF9344" s="62"/>
      <c r="CL9344" s="56" t="s">
        <v>22376</v>
      </c>
      <c r="CM9344" s="56" t="s">
        <v>217</v>
      </c>
      <c r="CN9344" s="56" t="s">
        <v>217</v>
      </c>
      <c r="CO9344" s="52"/>
      <c r="CP9344" s="52"/>
      <c r="CQ9344" s="52"/>
      <c r="CR9344" s="52"/>
      <c r="CS9344" s="52"/>
      <c r="CT9344" s="52"/>
      <c r="CU9344" s="33"/>
      <c r="CV9344" s="33"/>
    </row>
    <row r="9345" spans="74:100">
      <c r="BV9345" s="62"/>
      <c r="BW9345" s="62"/>
      <c r="BX9345" s="62"/>
      <c r="BY9345" s="62"/>
      <c r="BZ9345" s="62"/>
      <c r="CA9345" s="62"/>
      <c r="CB9345" s="62"/>
      <c r="CC9345" s="62"/>
      <c r="CD9345" s="62"/>
      <c r="CE9345" s="62"/>
      <c r="CF9345" s="62"/>
      <c r="CL9345" s="56" t="s">
        <v>19620</v>
      </c>
      <c r="CM9345" s="56"/>
      <c r="CN9345" s="56"/>
      <c r="CO9345" s="52"/>
      <c r="CP9345" s="52"/>
      <c r="CQ9345" s="52"/>
      <c r="CR9345" s="52"/>
      <c r="CS9345" s="52"/>
      <c r="CT9345" s="52"/>
      <c r="CU9345" s="33"/>
      <c r="CV9345" s="33"/>
    </row>
    <row r="9346" spans="74:100">
      <c r="BV9346" s="62"/>
      <c r="BW9346" s="62"/>
      <c r="BX9346" s="62"/>
      <c r="BY9346" s="62"/>
      <c r="BZ9346" s="62"/>
      <c r="CA9346" s="62"/>
      <c r="CB9346" s="62"/>
      <c r="CC9346" s="62"/>
      <c r="CD9346" s="62"/>
      <c r="CE9346" s="62"/>
      <c r="CF9346" s="62"/>
      <c r="CL9346" s="56" t="s">
        <v>5774</v>
      </c>
      <c r="CM9346" s="56" t="s">
        <v>3118</v>
      </c>
      <c r="CN9346" s="56" t="s">
        <v>3118</v>
      </c>
      <c r="CO9346" s="52"/>
      <c r="CP9346" s="52"/>
      <c r="CQ9346" s="52"/>
      <c r="CR9346" s="52"/>
      <c r="CS9346" s="52"/>
      <c r="CT9346" s="52"/>
      <c r="CU9346" s="33"/>
      <c r="CV9346" s="33"/>
    </row>
    <row r="9347" spans="74:100">
      <c r="BV9347" s="62"/>
      <c r="BW9347" s="62"/>
      <c r="BX9347" s="62"/>
      <c r="BY9347" s="62"/>
      <c r="BZ9347" s="62"/>
      <c r="CA9347" s="62"/>
      <c r="CB9347" s="62"/>
      <c r="CC9347" s="62"/>
      <c r="CD9347" s="62"/>
      <c r="CE9347" s="62"/>
      <c r="CF9347" s="62"/>
      <c r="CL9347" s="56" t="s">
        <v>19499</v>
      </c>
      <c r="CM9347" s="56"/>
      <c r="CN9347" s="56"/>
      <c r="CO9347" s="52"/>
      <c r="CP9347" s="52"/>
      <c r="CQ9347" s="52"/>
      <c r="CR9347" s="52"/>
      <c r="CS9347" s="52"/>
      <c r="CT9347" s="52"/>
      <c r="CU9347" s="33"/>
      <c r="CV9347" s="33"/>
    </row>
    <row r="9348" spans="74:100">
      <c r="BV9348" s="62"/>
      <c r="BW9348" s="62"/>
      <c r="BX9348" s="62"/>
      <c r="BY9348" s="62"/>
      <c r="BZ9348" s="62"/>
      <c r="CA9348" s="62"/>
      <c r="CB9348" s="62"/>
      <c r="CC9348" s="62"/>
      <c r="CD9348" s="62"/>
      <c r="CE9348" s="62"/>
      <c r="CF9348" s="62"/>
      <c r="CL9348" s="56" t="s">
        <v>2113</v>
      </c>
      <c r="CM9348" s="56" t="s">
        <v>217</v>
      </c>
      <c r="CN9348" s="56" t="s">
        <v>217</v>
      </c>
      <c r="CO9348" s="52"/>
      <c r="CP9348" s="52"/>
      <c r="CQ9348" s="52"/>
      <c r="CR9348" s="52"/>
      <c r="CS9348" s="52"/>
      <c r="CT9348" s="52"/>
      <c r="CU9348" s="33"/>
      <c r="CV9348" s="33"/>
    </row>
    <row r="9349" spans="74:100">
      <c r="BV9349" s="62"/>
      <c r="BW9349" s="62"/>
      <c r="BX9349" s="62"/>
      <c r="BY9349" s="62"/>
      <c r="BZ9349" s="62"/>
      <c r="CA9349" s="62"/>
      <c r="CB9349" s="62"/>
      <c r="CC9349" s="62"/>
      <c r="CD9349" s="62"/>
      <c r="CE9349" s="62"/>
      <c r="CF9349" s="62"/>
      <c r="CL9349" s="56" t="s">
        <v>22377</v>
      </c>
      <c r="CM9349" s="56"/>
      <c r="CN9349" s="56"/>
      <c r="CO9349" s="52"/>
      <c r="CP9349" s="52"/>
      <c r="CQ9349" s="52"/>
      <c r="CR9349" s="52"/>
      <c r="CS9349" s="52"/>
      <c r="CT9349" s="52"/>
      <c r="CU9349" s="33"/>
      <c r="CV9349" s="33"/>
    </row>
    <row r="9350" spans="74:100">
      <c r="BV9350" s="62"/>
      <c r="BW9350" s="62"/>
      <c r="BX9350" s="62"/>
      <c r="BY9350" s="62"/>
      <c r="BZ9350" s="62"/>
      <c r="CA9350" s="62"/>
      <c r="CB9350" s="62"/>
      <c r="CC9350" s="62"/>
      <c r="CD9350" s="62"/>
      <c r="CE9350" s="62"/>
      <c r="CF9350" s="62"/>
      <c r="CL9350" s="56" t="s">
        <v>28168</v>
      </c>
      <c r="CM9350" s="56" t="s">
        <v>3118</v>
      </c>
      <c r="CN9350" s="56" t="s">
        <v>3118</v>
      </c>
      <c r="CO9350" s="52"/>
      <c r="CP9350" s="52"/>
      <c r="CQ9350" s="52"/>
      <c r="CR9350" s="52"/>
      <c r="CS9350" s="52"/>
      <c r="CT9350" s="52"/>
      <c r="CU9350" s="33"/>
      <c r="CV9350" s="33"/>
    </row>
    <row r="9351" spans="74:100">
      <c r="BV9351" s="62"/>
      <c r="BW9351" s="62"/>
      <c r="BX9351" s="62"/>
      <c r="BY9351" s="62"/>
      <c r="BZ9351" s="62"/>
      <c r="CA9351" s="62"/>
      <c r="CB9351" s="62"/>
      <c r="CC9351" s="62"/>
      <c r="CD9351" s="62"/>
      <c r="CE9351" s="62"/>
      <c r="CF9351" s="62"/>
      <c r="CL9351" s="56" t="s">
        <v>28169</v>
      </c>
      <c r="CM9351" s="56"/>
      <c r="CN9351" s="56"/>
      <c r="CO9351" s="52"/>
      <c r="CP9351" s="52"/>
      <c r="CQ9351" s="52"/>
      <c r="CR9351" s="52"/>
      <c r="CS9351" s="52"/>
      <c r="CT9351" s="52"/>
      <c r="CU9351" s="33"/>
      <c r="CV9351" s="33"/>
    </row>
    <row r="9352" spans="74:100">
      <c r="BV9352" s="62"/>
      <c r="BW9352" s="62"/>
      <c r="BX9352" s="62"/>
      <c r="BY9352" s="62"/>
      <c r="BZ9352" s="62"/>
      <c r="CA9352" s="62"/>
      <c r="CB9352" s="62"/>
      <c r="CC9352" s="62"/>
      <c r="CD9352" s="62"/>
      <c r="CE9352" s="62"/>
      <c r="CF9352" s="62"/>
      <c r="CL9352" s="56" t="s">
        <v>28170</v>
      </c>
      <c r="CM9352" s="56" t="s">
        <v>217</v>
      </c>
      <c r="CN9352" s="56" t="s">
        <v>217</v>
      </c>
      <c r="CO9352" s="52"/>
      <c r="CP9352" s="52"/>
      <c r="CQ9352" s="52"/>
      <c r="CR9352" s="52"/>
      <c r="CS9352" s="52"/>
      <c r="CT9352" s="52"/>
      <c r="CU9352" s="33"/>
      <c r="CV9352" s="33"/>
    </row>
    <row r="9353" spans="74:100">
      <c r="BV9353" s="62"/>
      <c r="BW9353" s="62"/>
      <c r="BX9353" s="62"/>
      <c r="BY9353" s="62"/>
      <c r="BZ9353" s="62"/>
      <c r="CA9353" s="62"/>
      <c r="CB9353" s="62"/>
      <c r="CC9353" s="62"/>
      <c r="CD9353" s="62"/>
      <c r="CE9353" s="62"/>
      <c r="CF9353" s="62"/>
      <c r="CL9353" s="56" t="s">
        <v>28171</v>
      </c>
      <c r="CM9353" s="56"/>
      <c r="CN9353" s="56"/>
      <c r="CO9353" s="52"/>
      <c r="CP9353" s="52"/>
      <c r="CQ9353" s="52"/>
      <c r="CR9353" s="52"/>
      <c r="CS9353" s="52"/>
      <c r="CT9353" s="52"/>
      <c r="CU9353" s="33"/>
      <c r="CV9353" s="33"/>
    </row>
    <row r="9354" spans="74:100">
      <c r="BV9354" s="62"/>
      <c r="BW9354" s="62"/>
      <c r="BX9354" s="62"/>
      <c r="BY9354" s="62"/>
      <c r="BZ9354" s="62"/>
      <c r="CA9354" s="62"/>
      <c r="CB9354" s="62"/>
      <c r="CC9354" s="62"/>
      <c r="CD9354" s="62"/>
      <c r="CE9354" s="62"/>
      <c r="CF9354" s="62"/>
      <c r="CL9354" s="56" t="s">
        <v>5775</v>
      </c>
      <c r="CM9354" s="56" t="s">
        <v>3118</v>
      </c>
      <c r="CN9354" s="56" t="s">
        <v>3118</v>
      </c>
      <c r="CO9354" s="52"/>
      <c r="CP9354" s="52"/>
      <c r="CQ9354" s="52"/>
      <c r="CR9354" s="52"/>
      <c r="CS9354" s="52"/>
      <c r="CT9354" s="52"/>
      <c r="CU9354" s="33"/>
      <c r="CV9354" s="33"/>
    </row>
    <row r="9355" spans="74:100">
      <c r="BV9355" s="62"/>
      <c r="BW9355" s="62"/>
      <c r="BX9355" s="62"/>
      <c r="BY9355" s="62"/>
      <c r="BZ9355" s="62"/>
      <c r="CA9355" s="62"/>
      <c r="CB9355" s="62"/>
      <c r="CC9355" s="62"/>
      <c r="CD9355" s="62"/>
      <c r="CE9355" s="62"/>
      <c r="CF9355" s="62"/>
      <c r="CL9355" s="56" t="s">
        <v>19500</v>
      </c>
      <c r="CM9355" s="56"/>
      <c r="CN9355" s="56"/>
      <c r="CO9355" s="52"/>
      <c r="CP9355" s="52"/>
      <c r="CQ9355" s="52"/>
      <c r="CR9355" s="52"/>
      <c r="CS9355" s="52"/>
      <c r="CT9355" s="52"/>
      <c r="CU9355" s="33"/>
      <c r="CV9355" s="33"/>
    </row>
    <row r="9356" spans="74:100">
      <c r="BV9356" s="62"/>
      <c r="BW9356" s="62"/>
      <c r="BX9356" s="62"/>
      <c r="BY9356" s="62"/>
      <c r="BZ9356" s="62"/>
      <c r="CA9356" s="62"/>
      <c r="CB9356" s="62"/>
      <c r="CC9356" s="62"/>
      <c r="CD9356" s="62"/>
      <c r="CE9356" s="62"/>
      <c r="CF9356" s="62"/>
      <c r="CL9356" s="56" t="s">
        <v>2114</v>
      </c>
      <c r="CM9356" s="56" t="s">
        <v>216</v>
      </c>
      <c r="CN9356" s="56" t="s">
        <v>216</v>
      </c>
      <c r="CO9356" s="52"/>
      <c r="CP9356" s="52"/>
      <c r="CQ9356" s="52"/>
      <c r="CR9356" s="52"/>
      <c r="CS9356" s="52"/>
      <c r="CT9356" s="52"/>
      <c r="CU9356" s="33"/>
      <c r="CV9356" s="33"/>
    </row>
    <row r="9357" spans="74:100">
      <c r="BV9357" s="62"/>
      <c r="BW9357" s="62"/>
      <c r="BX9357" s="62"/>
      <c r="BY9357" s="62"/>
      <c r="BZ9357" s="62"/>
      <c r="CA9357" s="62"/>
      <c r="CB9357" s="62"/>
      <c r="CC9357" s="62"/>
      <c r="CD9357" s="62"/>
      <c r="CE9357" s="62"/>
      <c r="CF9357" s="62"/>
      <c r="CL9357" s="56" t="s">
        <v>22378</v>
      </c>
      <c r="CM9357" s="56"/>
      <c r="CN9357" s="56"/>
      <c r="CO9357" s="52"/>
      <c r="CP9357" s="52"/>
      <c r="CQ9357" s="52"/>
      <c r="CR9357" s="52"/>
      <c r="CS9357" s="52"/>
      <c r="CT9357" s="52"/>
      <c r="CU9357" s="33"/>
      <c r="CV9357" s="33"/>
    </row>
    <row r="9358" spans="74:100">
      <c r="BV9358" s="62"/>
      <c r="BW9358" s="62"/>
      <c r="BX9358" s="62"/>
      <c r="BY9358" s="62"/>
      <c r="BZ9358" s="62"/>
      <c r="CA9358" s="62"/>
      <c r="CB9358" s="62"/>
      <c r="CC9358" s="62"/>
      <c r="CD9358" s="62"/>
      <c r="CE9358" s="62"/>
      <c r="CF9358" s="62"/>
      <c r="CL9358" s="56" t="s">
        <v>2115</v>
      </c>
      <c r="CM9358" s="56" t="s">
        <v>214</v>
      </c>
      <c r="CN9358" s="56" t="s">
        <v>214</v>
      </c>
      <c r="CO9358" s="52"/>
      <c r="CP9358" s="52"/>
      <c r="CQ9358" s="52"/>
      <c r="CR9358" s="52"/>
      <c r="CS9358" s="52"/>
      <c r="CT9358" s="52"/>
      <c r="CU9358" s="33"/>
      <c r="CV9358" s="33"/>
    </row>
    <row r="9359" spans="74:100">
      <c r="BV9359" s="62"/>
      <c r="BW9359" s="62"/>
      <c r="BX9359" s="62"/>
      <c r="BY9359" s="62"/>
      <c r="BZ9359" s="62"/>
      <c r="CA9359" s="62"/>
      <c r="CB9359" s="62"/>
      <c r="CC9359" s="62"/>
      <c r="CD9359" s="62"/>
      <c r="CE9359" s="62"/>
      <c r="CF9359" s="62"/>
      <c r="CL9359" s="56" t="s">
        <v>22379</v>
      </c>
      <c r="CM9359" s="56"/>
      <c r="CN9359" s="56"/>
      <c r="CO9359" s="52"/>
      <c r="CP9359" s="52"/>
      <c r="CQ9359" s="52"/>
      <c r="CR9359" s="52"/>
      <c r="CS9359" s="52"/>
      <c r="CT9359" s="52"/>
      <c r="CU9359" s="33"/>
      <c r="CV9359" s="33"/>
    </row>
    <row r="9360" spans="74:100">
      <c r="BV9360" s="62"/>
      <c r="BW9360" s="62"/>
      <c r="BX9360" s="62"/>
      <c r="BY9360" s="62"/>
      <c r="BZ9360" s="62"/>
      <c r="CA9360" s="62"/>
      <c r="CB9360" s="62"/>
      <c r="CC9360" s="62"/>
      <c r="CD9360" s="62"/>
      <c r="CE9360" s="62"/>
      <c r="CF9360" s="62"/>
      <c r="CL9360" s="56" t="s">
        <v>2116</v>
      </c>
      <c r="CM9360" s="56" t="s">
        <v>214</v>
      </c>
      <c r="CN9360" s="56" t="s">
        <v>214</v>
      </c>
      <c r="CO9360" s="52"/>
      <c r="CP9360" s="52"/>
      <c r="CQ9360" s="52"/>
      <c r="CR9360" s="52"/>
      <c r="CS9360" s="52"/>
      <c r="CT9360" s="52"/>
      <c r="CU9360" s="33"/>
      <c r="CV9360" s="33"/>
    </row>
    <row r="9361" spans="74:100">
      <c r="BV9361" s="62"/>
      <c r="BW9361" s="62"/>
      <c r="BX9361" s="62"/>
      <c r="BY9361" s="62"/>
      <c r="BZ9361" s="62"/>
      <c r="CA9361" s="62"/>
      <c r="CB9361" s="62"/>
      <c r="CC9361" s="62"/>
      <c r="CD9361" s="62"/>
      <c r="CE9361" s="62"/>
      <c r="CF9361" s="62"/>
      <c r="CL9361" s="56" t="s">
        <v>22380</v>
      </c>
      <c r="CM9361" s="56"/>
      <c r="CN9361" s="56"/>
      <c r="CO9361" s="52"/>
      <c r="CP9361" s="52"/>
      <c r="CQ9361" s="52"/>
      <c r="CR9361" s="52"/>
      <c r="CS9361" s="52"/>
      <c r="CT9361" s="52"/>
      <c r="CU9361" s="33"/>
      <c r="CV9361" s="33"/>
    </row>
    <row r="9362" spans="74:100">
      <c r="BV9362" s="62"/>
      <c r="BW9362" s="62"/>
      <c r="BX9362" s="62"/>
      <c r="BY9362" s="62"/>
      <c r="BZ9362" s="62"/>
      <c r="CA9362" s="62"/>
      <c r="CB9362" s="62"/>
      <c r="CC9362" s="62"/>
      <c r="CD9362" s="62"/>
      <c r="CE9362" s="62"/>
      <c r="CF9362" s="62"/>
      <c r="CL9362" s="56" t="s">
        <v>5776</v>
      </c>
      <c r="CM9362" s="56" t="s">
        <v>3118</v>
      </c>
      <c r="CN9362" s="56" t="s">
        <v>3118</v>
      </c>
      <c r="CO9362" s="52"/>
      <c r="CP9362" s="52"/>
      <c r="CQ9362" s="52"/>
      <c r="CR9362" s="52"/>
      <c r="CS9362" s="52"/>
      <c r="CT9362" s="52"/>
      <c r="CU9362" s="33"/>
      <c r="CV9362" s="33"/>
    </row>
    <row r="9363" spans="74:100">
      <c r="BV9363" s="62"/>
      <c r="BW9363" s="62"/>
      <c r="BX9363" s="62"/>
      <c r="BY9363" s="62"/>
      <c r="BZ9363" s="62"/>
      <c r="CA9363" s="62"/>
      <c r="CB9363" s="62"/>
      <c r="CC9363" s="62"/>
      <c r="CD9363" s="62"/>
      <c r="CE9363" s="62"/>
      <c r="CF9363" s="62"/>
      <c r="CL9363" s="56" t="s">
        <v>19501</v>
      </c>
      <c r="CM9363" s="56"/>
      <c r="CN9363" s="56"/>
      <c r="CO9363" s="52"/>
      <c r="CP9363" s="52"/>
      <c r="CQ9363" s="52"/>
      <c r="CR9363" s="52"/>
      <c r="CS9363" s="52"/>
      <c r="CT9363" s="52"/>
      <c r="CU9363" s="33"/>
      <c r="CV9363" s="33"/>
    </row>
    <row r="9364" spans="74:100">
      <c r="BV9364" s="62"/>
      <c r="BW9364" s="62"/>
      <c r="BX9364" s="62"/>
      <c r="BY9364" s="62"/>
      <c r="BZ9364" s="62"/>
      <c r="CA9364" s="62"/>
      <c r="CB9364" s="62"/>
      <c r="CC9364" s="62"/>
      <c r="CD9364" s="62"/>
      <c r="CE9364" s="62"/>
      <c r="CF9364" s="62"/>
      <c r="CL9364" s="56" t="s">
        <v>5777</v>
      </c>
      <c r="CM9364" s="56" t="s">
        <v>217</v>
      </c>
      <c r="CN9364" s="56" t="s">
        <v>217</v>
      </c>
      <c r="CO9364" s="52"/>
      <c r="CP9364" s="52"/>
      <c r="CQ9364" s="52"/>
      <c r="CR9364" s="52"/>
      <c r="CS9364" s="52"/>
      <c r="CT9364" s="52"/>
      <c r="CU9364" s="33"/>
      <c r="CV9364" s="33"/>
    </row>
    <row r="9365" spans="74:100">
      <c r="BV9365" s="62"/>
      <c r="BW9365" s="62"/>
      <c r="BX9365" s="62"/>
      <c r="BY9365" s="62"/>
      <c r="BZ9365" s="62"/>
      <c r="CA9365" s="62"/>
      <c r="CB9365" s="62"/>
      <c r="CC9365" s="62"/>
      <c r="CD9365" s="62"/>
      <c r="CE9365" s="62"/>
      <c r="CF9365" s="62"/>
      <c r="CL9365" s="56" t="s">
        <v>19502</v>
      </c>
      <c r="CM9365" s="56"/>
      <c r="CN9365" s="56"/>
      <c r="CO9365" s="52"/>
      <c r="CP9365" s="52"/>
      <c r="CQ9365" s="52"/>
      <c r="CR9365" s="52"/>
      <c r="CS9365" s="52"/>
      <c r="CT9365" s="52"/>
      <c r="CU9365" s="33"/>
      <c r="CV9365" s="33"/>
    </row>
    <row r="9366" spans="74:100">
      <c r="BV9366" s="62"/>
      <c r="BW9366" s="62"/>
      <c r="BX9366" s="62"/>
      <c r="BY9366" s="62"/>
      <c r="BZ9366" s="62"/>
      <c r="CA9366" s="62"/>
      <c r="CB9366" s="62"/>
      <c r="CC9366" s="62"/>
      <c r="CD9366" s="62"/>
      <c r="CE9366" s="62"/>
      <c r="CF9366" s="62"/>
      <c r="CL9366" s="56" t="s">
        <v>5778</v>
      </c>
      <c r="CM9366" s="56" t="s">
        <v>217</v>
      </c>
      <c r="CN9366" s="56" t="s">
        <v>217</v>
      </c>
      <c r="CO9366" s="52"/>
      <c r="CP9366" s="52"/>
      <c r="CQ9366" s="52"/>
      <c r="CR9366" s="52"/>
      <c r="CS9366" s="52"/>
      <c r="CT9366" s="52"/>
      <c r="CU9366" s="33"/>
      <c r="CV9366" s="33"/>
    </row>
    <row r="9367" spans="74:100">
      <c r="BV9367" s="62"/>
      <c r="BW9367" s="62"/>
      <c r="BX9367" s="62"/>
      <c r="BY9367" s="62"/>
      <c r="BZ9367" s="62"/>
      <c r="CA9367" s="62"/>
      <c r="CB9367" s="62"/>
      <c r="CC9367" s="62"/>
      <c r="CD9367" s="62"/>
      <c r="CE9367" s="62"/>
      <c r="CF9367" s="62"/>
      <c r="CL9367" s="56" t="s">
        <v>19503</v>
      </c>
      <c r="CM9367" s="56"/>
      <c r="CN9367" s="56"/>
      <c r="CO9367" s="52"/>
      <c r="CP9367" s="52"/>
      <c r="CQ9367" s="52"/>
      <c r="CR9367" s="52"/>
      <c r="CS9367" s="52"/>
      <c r="CT9367" s="52"/>
      <c r="CU9367" s="33"/>
      <c r="CV9367" s="33"/>
    </row>
    <row r="9368" spans="74:100">
      <c r="BV9368" s="62"/>
      <c r="BW9368" s="62"/>
      <c r="BX9368" s="62"/>
      <c r="BY9368" s="62"/>
      <c r="BZ9368" s="62"/>
      <c r="CA9368" s="62"/>
      <c r="CB9368" s="62"/>
      <c r="CC9368" s="62"/>
      <c r="CD9368" s="62"/>
      <c r="CE9368" s="62"/>
      <c r="CF9368" s="62"/>
      <c r="CL9368" s="56" t="s">
        <v>5779</v>
      </c>
      <c r="CM9368" s="56" t="s">
        <v>3118</v>
      </c>
      <c r="CN9368" s="56" t="s">
        <v>3118</v>
      </c>
      <c r="CO9368" s="52"/>
      <c r="CP9368" s="52"/>
      <c r="CQ9368" s="52"/>
      <c r="CR9368" s="52"/>
      <c r="CS9368" s="52"/>
      <c r="CT9368" s="52"/>
      <c r="CU9368" s="33"/>
      <c r="CV9368" s="33"/>
    </row>
    <row r="9369" spans="74:100">
      <c r="BV9369" s="62"/>
      <c r="BW9369" s="62"/>
      <c r="BX9369" s="62"/>
      <c r="BY9369" s="62"/>
      <c r="BZ9369" s="62"/>
      <c r="CA9369" s="62"/>
      <c r="CB9369" s="62"/>
      <c r="CC9369" s="62"/>
      <c r="CD9369" s="62"/>
      <c r="CE9369" s="62"/>
      <c r="CF9369" s="62"/>
      <c r="CL9369" s="56" t="s">
        <v>19504</v>
      </c>
      <c r="CM9369" s="56"/>
      <c r="CN9369" s="56"/>
      <c r="CO9369" s="52"/>
      <c r="CP9369" s="52"/>
      <c r="CQ9369" s="52"/>
      <c r="CR9369" s="52"/>
      <c r="CS9369" s="52"/>
      <c r="CT9369" s="52"/>
      <c r="CU9369" s="33"/>
      <c r="CV9369" s="33"/>
    </row>
    <row r="9370" spans="74:100">
      <c r="BV9370" s="62"/>
      <c r="BW9370" s="62"/>
      <c r="BX9370" s="62"/>
      <c r="BY9370" s="62"/>
      <c r="BZ9370" s="62"/>
      <c r="CA9370" s="62"/>
      <c r="CB9370" s="62"/>
      <c r="CC9370" s="62"/>
      <c r="CD9370" s="62"/>
      <c r="CE9370" s="62"/>
      <c r="CF9370" s="62"/>
      <c r="CL9370" s="56" t="s">
        <v>5780</v>
      </c>
      <c r="CM9370" s="56" t="s">
        <v>217</v>
      </c>
      <c r="CN9370" s="56" t="s">
        <v>217</v>
      </c>
      <c r="CO9370" s="52"/>
      <c r="CP9370" s="52"/>
      <c r="CQ9370" s="52"/>
      <c r="CR9370" s="52"/>
      <c r="CS9370" s="52"/>
      <c r="CT9370" s="52"/>
      <c r="CU9370" s="33"/>
      <c r="CV9370" s="33"/>
    </row>
    <row r="9371" spans="74:100">
      <c r="BV9371" s="62"/>
      <c r="BW9371" s="62"/>
      <c r="BX9371" s="62"/>
      <c r="BY9371" s="62"/>
      <c r="BZ9371" s="62"/>
      <c r="CA9371" s="62"/>
      <c r="CB9371" s="62"/>
      <c r="CC9371" s="62"/>
      <c r="CD9371" s="62"/>
      <c r="CE9371" s="62"/>
      <c r="CF9371" s="62"/>
      <c r="CL9371" s="56" t="s">
        <v>19505</v>
      </c>
      <c r="CM9371" s="56"/>
      <c r="CN9371" s="56"/>
      <c r="CO9371" s="52"/>
      <c r="CP9371" s="52"/>
      <c r="CQ9371" s="52"/>
      <c r="CR9371" s="52"/>
      <c r="CS9371" s="52"/>
      <c r="CT9371" s="52"/>
      <c r="CU9371" s="33"/>
      <c r="CV9371" s="33"/>
    </row>
    <row r="9372" spans="74:100">
      <c r="BV9372" s="62"/>
      <c r="BW9372" s="62"/>
      <c r="BX9372" s="62"/>
      <c r="BY9372" s="62"/>
      <c r="BZ9372" s="62"/>
      <c r="CA9372" s="62"/>
      <c r="CB9372" s="62"/>
      <c r="CC9372" s="62"/>
      <c r="CD9372" s="62"/>
      <c r="CE9372" s="62"/>
      <c r="CF9372" s="62"/>
      <c r="CL9372" s="56" t="s">
        <v>5781</v>
      </c>
      <c r="CM9372" s="56" t="s">
        <v>217</v>
      </c>
      <c r="CN9372" s="56" t="s">
        <v>217</v>
      </c>
      <c r="CO9372" s="52"/>
      <c r="CP9372" s="52"/>
      <c r="CQ9372" s="52"/>
      <c r="CR9372" s="52"/>
      <c r="CS9372" s="52"/>
      <c r="CT9372" s="52"/>
      <c r="CU9372" s="33"/>
      <c r="CV9372" s="33"/>
    </row>
    <row r="9373" spans="74:100">
      <c r="BV9373" s="62"/>
      <c r="BW9373" s="62"/>
      <c r="BX9373" s="62"/>
      <c r="BY9373" s="62"/>
      <c r="BZ9373" s="62"/>
      <c r="CA9373" s="62"/>
      <c r="CB9373" s="62"/>
      <c r="CC9373" s="62"/>
      <c r="CD9373" s="62"/>
      <c r="CE9373" s="62"/>
      <c r="CF9373" s="62"/>
      <c r="CL9373" s="56" t="s">
        <v>19506</v>
      </c>
      <c r="CM9373" s="56"/>
      <c r="CN9373" s="56"/>
      <c r="CO9373" s="52"/>
      <c r="CP9373" s="52"/>
      <c r="CQ9373" s="52"/>
      <c r="CR9373" s="52"/>
      <c r="CS9373" s="52"/>
      <c r="CT9373" s="52"/>
      <c r="CU9373" s="33"/>
      <c r="CV9373" s="33"/>
    </row>
    <row r="9374" spans="74:100">
      <c r="BV9374" s="62"/>
      <c r="BW9374" s="62"/>
      <c r="BX9374" s="62"/>
      <c r="BY9374" s="62"/>
      <c r="BZ9374" s="62"/>
      <c r="CA9374" s="62"/>
      <c r="CB9374" s="62"/>
      <c r="CC9374" s="62"/>
      <c r="CD9374" s="62"/>
      <c r="CE9374" s="62"/>
      <c r="CF9374" s="62"/>
      <c r="CL9374" s="56" t="s">
        <v>5782</v>
      </c>
      <c r="CM9374" s="56" t="s">
        <v>3118</v>
      </c>
      <c r="CN9374" s="56" t="s">
        <v>3118</v>
      </c>
      <c r="CO9374" s="52"/>
      <c r="CP9374" s="52"/>
      <c r="CQ9374" s="52"/>
      <c r="CR9374" s="52"/>
      <c r="CS9374" s="52"/>
      <c r="CT9374" s="52"/>
      <c r="CU9374" s="33"/>
      <c r="CV9374" s="33"/>
    </row>
    <row r="9375" spans="74:100">
      <c r="BV9375" s="62"/>
      <c r="BW9375" s="62"/>
      <c r="BX9375" s="62"/>
      <c r="BY9375" s="62"/>
      <c r="BZ9375" s="62"/>
      <c r="CA9375" s="62"/>
      <c r="CB9375" s="62"/>
      <c r="CC9375" s="62"/>
      <c r="CD9375" s="62"/>
      <c r="CE9375" s="62"/>
      <c r="CF9375" s="62"/>
      <c r="CL9375" s="56" t="s">
        <v>19507</v>
      </c>
      <c r="CM9375" s="56"/>
      <c r="CN9375" s="56"/>
      <c r="CO9375" s="52"/>
      <c r="CP9375" s="52"/>
      <c r="CQ9375" s="52"/>
      <c r="CR9375" s="52"/>
      <c r="CS9375" s="52"/>
      <c r="CT9375" s="52"/>
      <c r="CU9375" s="33"/>
      <c r="CV9375" s="33"/>
    </row>
    <row r="9376" spans="74:100">
      <c r="BV9376" s="62"/>
      <c r="BW9376" s="62"/>
      <c r="BX9376" s="62"/>
      <c r="BY9376" s="62"/>
      <c r="BZ9376" s="62"/>
      <c r="CA9376" s="62"/>
      <c r="CB9376" s="62"/>
      <c r="CC9376" s="62"/>
      <c r="CD9376" s="62"/>
      <c r="CE9376" s="62"/>
      <c r="CF9376" s="62"/>
      <c r="CL9376" s="56" t="s">
        <v>2117</v>
      </c>
      <c r="CM9376" s="56" t="s">
        <v>213</v>
      </c>
      <c r="CN9376" s="56" t="s">
        <v>213</v>
      </c>
      <c r="CO9376" s="52"/>
      <c r="CP9376" s="52"/>
      <c r="CQ9376" s="52"/>
      <c r="CR9376" s="52"/>
      <c r="CS9376" s="52"/>
      <c r="CT9376" s="52"/>
      <c r="CU9376" s="33"/>
      <c r="CV9376" s="33"/>
    </row>
    <row r="9377" spans="74:100">
      <c r="BV9377" s="62"/>
      <c r="BW9377" s="62"/>
      <c r="BX9377" s="62"/>
      <c r="BY9377" s="62"/>
      <c r="BZ9377" s="62"/>
      <c r="CA9377" s="62"/>
      <c r="CB9377" s="62"/>
      <c r="CC9377" s="62"/>
      <c r="CD9377" s="62"/>
      <c r="CE9377" s="62"/>
      <c r="CF9377" s="62"/>
      <c r="CL9377" s="56" t="s">
        <v>22381</v>
      </c>
      <c r="CM9377" s="56"/>
      <c r="CN9377" s="56"/>
      <c r="CO9377" s="52"/>
      <c r="CP9377" s="52"/>
      <c r="CQ9377" s="52"/>
      <c r="CR9377" s="52"/>
      <c r="CS9377" s="52"/>
      <c r="CT9377" s="52"/>
      <c r="CU9377" s="33"/>
      <c r="CV9377" s="33"/>
    </row>
    <row r="9378" spans="74:100">
      <c r="BV9378" s="62"/>
      <c r="BW9378" s="62"/>
      <c r="BX9378" s="62"/>
      <c r="BY9378" s="62"/>
      <c r="BZ9378" s="62"/>
      <c r="CA9378" s="62"/>
      <c r="CB9378" s="62"/>
      <c r="CC9378" s="62"/>
      <c r="CD9378" s="62"/>
      <c r="CE9378" s="62"/>
      <c r="CF9378" s="62"/>
      <c r="CL9378" s="56" t="s">
        <v>5783</v>
      </c>
      <c r="CM9378" s="56" t="s">
        <v>3118</v>
      </c>
      <c r="CN9378" s="56" t="s">
        <v>3118</v>
      </c>
      <c r="CO9378" s="52"/>
      <c r="CP9378" s="52"/>
      <c r="CQ9378" s="52"/>
      <c r="CR9378" s="52"/>
      <c r="CS9378" s="52"/>
      <c r="CT9378" s="52"/>
      <c r="CU9378" s="33"/>
      <c r="CV9378" s="33"/>
    </row>
    <row r="9379" spans="74:100">
      <c r="BV9379" s="62"/>
      <c r="BW9379" s="62"/>
      <c r="BX9379" s="62"/>
      <c r="BY9379" s="62"/>
      <c r="BZ9379" s="62"/>
      <c r="CA9379" s="62"/>
      <c r="CB9379" s="62"/>
      <c r="CC9379" s="62"/>
      <c r="CD9379" s="62"/>
      <c r="CE9379" s="62"/>
      <c r="CF9379" s="62"/>
      <c r="CL9379" s="56" t="s">
        <v>19508</v>
      </c>
      <c r="CM9379" s="56"/>
      <c r="CN9379" s="56"/>
      <c r="CO9379" s="52"/>
      <c r="CP9379" s="52"/>
      <c r="CQ9379" s="52"/>
      <c r="CR9379" s="52"/>
      <c r="CS9379" s="52"/>
      <c r="CT9379" s="52"/>
      <c r="CU9379" s="33"/>
      <c r="CV9379" s="33"/>
    </row>
    <row r="9380" spans="74:100">
      <c r="BV9380" s="62"/>
      <c r="BW9380" s="62"/>
      <c r="BX9380" s="62"/>
      <c r="BY9380" s="62"/>
      <c r="BZ9380" s="62"/>
      <c r="CA9380" s="62"/>
      <c r="CB9380" s="62"/>
      <c r="CC9380" s="62"/>
      <c r="CD9380" s="62"/>
      <c r="CE9380" s="62"/>
      <c r="CF9380" s="62"/>
      <c r="CL9380" s="56" t="s">
        <v>5784</v>
      </c>
      <c r="CM9380" s="56" t="s">
        <v>217</v>
      </c>
      <c r="CN9380" s="56" t="s">
        <v>217</v>
      </c>
      <c r="CO9380" s="52"/>
      <c r="CP9380" s="52"/>
      <c r="CQ9380" s="52"/>
      <c r="CR9380" s="52"/>
      <c r="CS9380" s="52"/>
      <c r="CT9380" s="52"/>
      <c r="CU9380" s="33"/>
      <c r="CV9380" s="33"/>
    </row>
    <row r="9381" spans="74:100">
      <c r="BV9381" s="62"/>
      <c r="BW9381" s="62"/>
      <c r="BX9381" s="62"/>
      <c r="BY9381" s="62"/>
      <c r="BZ9381" s="62"/>
      <c r="CA9381" s="62"/>
      <c r="CB9381" s="62"/>
      <c r="CC9381" s="62"/>
      <c r="CD9381" s="62"/>
      <c r="CE9381" s="62"/>
      <c r="CF9381" s="62"/>
      <c r="CL9381" s="56" t="s">
        <v>19509</v>
      </c>
      <c r="CM9381" s="56"/>
      <c r="CN9381" s="56"/>
      <c r="CO9381" s="52"/>
      <c r="CP9381" s="52"/>
      <c r="CQ9381" s="52"/>
      <c r="CR9381" s="52"/>
      <c r="CS9381" s="52"/>
      <c r="CT9381" s="52"/>
      <c r="CU9381" s="33"/>
      <c r="CV9381" s="33"/>
    </row>
    <row r="9382" spans="74:100">
      <c r="BV9382" s="62"/>
      <c r="BW9382" s="62"/>
      <c r="BX9382" s="62"/>
      <c r="BY9382" s="62"/>
      <c r="BZ9382" s="62"/>
      <c r="CA9382" s="62"/>
      <c r="CB9382" s="62"/>
      <c r="CC9382" s="62"/>
      <c r="CD9382" s="62"/>
      <c r="CE9382" s="62"/>
      <c r="CF9382" s="62"/>
      <c r="CL9382" s="56" t="s">
        <v>5785</v>
      </c>
      <c r="CM9382" s="56" t="s">
        <v>217</v>
      </c>
      <c r="CN9382" s="56" t="s">
        <v>217</v>
      </c>
      <c r="CO9382" s="52"/>
      <c r="CP9382" s="52"/>
      <c r="CQ9382" s="52"/>
      <c r="CR9382" s="52"/>
      <c r="CS9382" s="52"/>
      <c r="CT9382" s="52"/>
      <c r="CU9382" s="33"/>
      <c r="CV9382" s="33"/>
    </row>
    <row r="9383" spans="74:100">
      <c r="BV9383" s="62"/>
      <c r="BW9383" s="62"/>
      <c r="BX9383" s="62"/>
      <c r="BY9383" s="62"/>
      <c r="BZ9383" s="62"/>
      <c r="CA9383" s="62"/>
      <c r="CB9383" s="62"/>
      <c r="CC9383" s="62"/>
      <c r="CD9383" s="62"/>
      <c r="CE9383" s="62"/>
      <c r="CF9383" s="62"/>
      <c r="CL9383" s="56" t="s">
        <v>19510</v>
      </c>
      <c r="CM9383" s="56"/>
      <c r="CN9383" s="56"/>
      <c r="CO9383" s="52"/>
      <c r="CP9383" s="52"/>
      <c r="CQ9383" s="52"/>
      <c r="CR9383" s="52"/>
      <c r="CS9383" s="52"/>
      <c r="CT9383" s="52"/>
      <c r="CU9383" s="33"/>
      <c r="CV9383" s="33"/>
    </row>
    <row r="9384" spans="74:100">
      <c r="BV9384" s="62"/>
      <c r="BW9384" s="62"/>
      <c r="BX9384" s="62"/>
      <c r="BY9384" s="62"/>
      <c r="BZ9384" s="62"/>
      <c r="CA9384" s="62"/>
      <c r="CB9384" s="62"/>
      <c r="CC9384" s="62"/>
      <c r="CD9384" s="62"/>
      <c r="CE9384" s="62"/>
      <c r="CF9384" s="62"/>
      <c r="CL9384" s="56" t="s">
        <v>5786</v>
      </c>
      <c r="CM9384" s="56" t="s">
        <v>3118</v>
      </c>
      <c r="CN9384" s="56" t="s">
        <v>3118</v>
      </c>
      <c r="CO9384" s="52"/>
      <c r="CP9384" s="52"/>
      <c r="CQ9384" s="52"/>
      <c r="CR9384" s="52"/>
      <c r="CS9384" s="52"/>
      <c r="CT9384" s="52"/>
      <c r="CU9384" s="33"/>
      <c r="CV9384" s="33"/>
    </row>
    <row r="9385" spans="74:100">
      <c r="BV9385" s="62"/>
      <c r="BW9385" s="62"/>
      <c r="BX9385" s="62"/>
      <c r="BY9385" s="62"/>
      <c r="BZ9385" s="62"/>
      <c r="CA9385" s="62"/>
      <c r="CB9385" s="62"/>
      <c r="CC9385" s="62"/>
      <c r="CD9385" s="62"/>
      <c r="CE9385" s="62"/>
      <c r="CF9385" s="62"/>
      <c r="CL9385" s="56" t="s">
        <v>19511</v>
      </c>
      <c r="CM9385" s="56"/>
      <c r="CN9385" s="56"/>
      <c r="CO9385" s="52"/>
      <c r="CP9385" s="52"/>
      <c r="CQ9385" s="52"/>
      <c r="CR9385" s="52"/>
      <c r="CS9385" s="52"/>
      <c r="CT9385" s="52"/>
      <c r="CU9385" s="33"/>
      <c r="CV9385" s="33"/>
    </row>
    <row r="9386" spans="74:100">
      <c r="BV9386" s="62"/>
      <c r="BW9386" s="62"/>
      <c r="BX9386" s="62"/>
      <c r="BY9386" s="62"/>
      <c r="BZ9386" s="62"/>
      <c r="CA9386" s="62"/>
      <c r="CB9386" s="62"/>
      <c r="CC9386" s="62"/>
      <c r="CD9386" s="62"/>
      <c r="CE9386" s="62"/>
      <c r="CF9386" s="62"/>
      <c r="CL9386" s="56" t="s">
        <v>5787</v>
      </c>
      <c r="CM9386" s="56" t="s">
        <v>217</v>
      </c>
      <c r="CN9386" s="56" t="s">
        <v>217</v>
      </c>
      <c r="CO9386" s="52"/>
      <c r="CP9386" s="52"/>
      <c r="CQ9386" s="52"/>
      <c r="CR9386" s="52"/>
      <c r="CS9386" s="52"/>
      <c r="CT9386" s="52"/>
      <c r="CU9386" s="33"/>
      <c r="CV9386" s="33"/>
    </row>
    <row r="9387" spans="74:100">
      <c r="BV9387" s="62"/>
      <c r="BW9387" s="62"/>
      <c r="BX9387" s="62"/>
      <c r="BY9387" s="62"/>
      <c r="BZ9387" s="62"/>
      <c r="CA9387" s="62"/>
      <c r="CB9387" s="62"/>
      <c r="CC9387" s="62"/>
      <c r="CD9387" s="62"/>
      <c r="CE9387" s="62"/>
      <c r="CF9387" s="62"/>
      <c r="CL9387" s="56" t="s">
        <v>19512</v>
      </c>
      <c r="CM9387" s="56"/>
      <c r="CN9387" s="56"/>
      <c r="CO9387" s="52"/>
      <c r="CP9387" s="52"/>
      <c r="CQ9387" s="52"/>
      <c r="CR9387" s="52"/>
      <c r="CS9387" s="52"/>
      <c r="CT9387" s="52"/>
      <c r="CU9387" s="33"/>
      <c r="CV9387" s="33"/>
    </row>
    <row r="9388" spans="74:100">
      <c r="BV9388" s="62"/>
      <c r="BW9388" s="62"/>
      <c r="BX9388" s="62"/>
      <c r="BY9388" s="62"/>
      <c r="BZ9388" s="62"/>
      <c r="CA9388" s="62"/>
      <c r="CB9388" s="62"/>
      <c r="CC9388" s="62"/>
      <c r="CD9388" s="62"/>
      <c r="CE9388" s="62"/>
      <c r="CF9388" s="62"/>
      <c r="CL9388" s="56" t="s">
        <v>28172</v>
      </c>
      <c r="CM9388" s="56" t="s">
        <v>217</v>
      </c>
      <c r="CN9388" s="56" t="s">
        <v>217</v>
      </c>
      <c r="CO9388" s="52"/>
      <c r="CP9388" s="52"/>
      <c r="CQ9388" s="52"/>
      <c r="CR9388" s="52"/>
      <c r="CS9388" s="52"/>
      <c r="CT9388" s="52"/>
      <c r="CU9388" s="33"/>
      <c r="CV9388" s="33"/>
    </row>
    <row r="9389" spans="74:100">
      <c r="BV9389" s="62"/>
      <c r="BW9389" s="62"/>
      <c r="BX9389" s="62"/>
      <c r="BY9389" s="62"/>
      <c r="BZ9389" s="62"/>
      <c r="CA9389" s="62"/>
      <c r="CB9389" s="62"/>
      <c r="CC9389" s="62"/>
      <c r="CD9389" s="62"/>
      <c r="CE9389" s="62"/>
      <c r="CF9389" s="62"/>
      <c r="CL9389" s="56" t="s">
        <v>28173</v>
      </c>
      <c r="CM9389" s="56"/>
      <c r="CN9389" s="56"/>
      <c r="CO9389" s="52"/>
      <c r="CP9389" s="52"/>
      <c r="CQ9389" s="52"/>
      <c r="CR9389" s="52"/>
      <c r="CS9389" s="52"/>
      <c r="CT9389" s="52"/>
      <c r="CU9389" s="33"/>
      <c r="CV9389" s="33"/>
    </row>
    <row r="9390" spans="74:100">
      <c r="BV9390" s="62"/>
      <c r="BW9390" s="62"/>
      <c r="BX9390" s="62"/>
      <c r="BY9390" s="62"/>
      <c r="BZ9390" s="62"/>
      <c r="CA9390" s="62"/>
      <c r="CB9390" s="62"/>
      <c r="CC9390" s="62"/>
      <c r="CD9390" s="62"/>
      <c r="CE9390" s="62"/>
      <c r="CF9390" s="62"/>
      <c r="CL9390" s="56" t="s">
        <v>5788</v>
      </c>
      <c r="CM9390" s="56" t="s">
        <v>217</v>
      </c>
      <c r="CN9390" s="56" t="s">
        <v>217</v>
      </c>
      <c r="CO9390" s="52"/>
      <c r="CP9390" s="52"/>
      <c r="CQ9390" s="52"/>
      <c r="CR9390" s="52"/>
      <c r="CS9390" s="52"/>
      <c r="CT9390" s="52"/>
      <c r="CU9390" s="33"/>
      <c r="CV9390" s="33"/>
    </row>
    <row r="9391" spans="74:100">
      <c r="BV9391" s="62"/>
      <c r="BW9391" s="62"/>
      <c r="BX9391" s="62"/>
      <c r="BY9391" s="62"/>
      <c r="BZ9391" s="62"/>
      <c r="CA9391" s="62"/>
      <c r="CB9391" s="62"/>
      <c r="CC9391" s="62"/>
      <c r="CD9391" s="62"/>
      <c r="CE9391" s="62"/>
      <c r="CF9391" s="62"/>
      <c r="CL9391" s="56" t="s">
        <v>19513</v>
      </c>
      <c r="CM9391" s="56"/>
      <c r="CN9391" s="56"/>
      <c r="CO9391" s="52"/>
      <c r="CP9391" s="52"/>
      <c r="CQ9391" s="52"/>
      <c r="CR9391" s="52"/>
      <c r="CS9391" s="52"/>
      <c r="CT9391" s="52"/>
      <c r="CU9391" s="33"/>
      <c r="CV9391" s="33"/>
    </row>
    <row r="9392" spans="74:100">
      <c r="BV9392" s="62"/>
      <c r="BW9392" s="62"/>
      <c r="BX9392" s="62"/>
      <c r="BY9392" s="62"/>
      <c r="BZ9392" s="62"/>
      <c r="CA9392" s="62"/>
      <c r="CB9392" s="62"/>
      <c r="CC9392" s="62"/>
      <c r="CD9392" s="62"/>
      <c r="CE9392" s="62"/>
      <c r="CF9392" s="62"/>
      <c r="CL9392" s="56" t="s">
        <v>2118</v>
      </c>
      <c r="CM9392" s="56" t="s">
        <v>216</v>
      </c>
      <c r="CN9392" s="56" t="s">
        <v>216</v>
      </c>
      <c r="CO9392" s="52"/>
      <c r="CP9392" s="52"/>
      <c r="CQ9392" s="52"/>
      <c r="CR9392" s="52"/>
      <c r="CS9392" s="52"/>
      <c r="CT9392" s="52"/>
      <c r="CU9392" s="33"/>
      <c r="CV9392" s="33"/>
    </row>
    <row r="9393" spans="74:100">
      <c r="BV9393" s="62"/>
      <c r="BW9393" s="62"/>
      <c r="BX9393" s="62"/>
      <c r="BY9393" s="62"/>
      <c r="BZ9393" s="62"/>
      <c r="CA9393" s="62"/>
      <c r="CB9393" s="62"/>
      <c r="CC9393" s="62"/>
      <c r="CD9393" s="62"/>
      <c r="CE9393" s="62"/>
      <c r="CF9393" s="62"/>
      <c r="CL9393" s="56" t="s">
        <v>22382</v>
      </c>
      <c r="CM9393" s="56"/>
      <c r="CN9393" s="56"/>
      <c r="CO9393" s="52"/>
      <c r="CP9393" s="52"/>
      <c r="CQ9393" s="52"/>
      <c r="CR9393" s="52"/>
      <c r="CS9393" s="52"/>
      <c r="CT9393" s="52"/>
      <c r="CU9393" s="33"/>
      <c r="CV9393" s="33"/>
    </row>
    <row r="9394" spans="74:100">
      <c r="BV9394" s="62"/>
      <c r="BW9394" s="62"/>
      <c r="BX9394" s="62"/>
      <c r="BY9394" s="62"/>
      <c r="BZ9394" s="62"/>
      <c r="CA9394" s="62"/>
      <c r="CB9394" s="62"/>
      <c r="CC9394" s="62"/>
      <c r="CD9394" s="62"/>
      <c r="CE9394" s="62"/>
      <c r="CF9394" s="62"/>
      <c r="CL9394" s="56" t="s">
        <v>5789</v>
      </c>
      <c r="CM9394" s="56" t="s">
        <v>217</v>
      </c>
      <c r="CN9394" s="56" t="s">
        <v>217</v>
      </c>
      <c r="CO9394" s="52"/>
      <c r="CP9394" s="52"/>
      <c r="CQ9394" s="52"/>
      <c r="CR9394" s="52"/>
      <c r="CS9394" s="52"/>
      <c r="CT9394" s="52"/>
      <c r="CU9394" s="33"/>
      <c r="CV9394" s="33"/>
    </row>
    <row r="9395" spans="74:100">
      <c r="BV9395" s="62"/>
      <c r="BW9395" s="62"/>
      <c r="BX9395" s="62"/>
      <c r="BY9395" s="62"/>
      <c r="BZ9395" s="62"/>
      <c r="CA9395" s="62"/>
      <c r="CB9395" s="62"/>
      <c r="CC9395" s="62"/>
      <c r="CD9395" s="62"/>
      <c r="CE9395" s="62"/>
      <c r="CF9395" s="62"/>
      <c r="CL9395" s="56" t="s">
        <v>19514</v>
      </c>
      <c r="CM9395" s="56"/>
      <c r="CN9395" s="56"/>
      <c r="CO9395" s="52"/>
      <c r="CP9395" s="52"/>
      <c r="CQ9395" s="52"/>
      <c r="CR9395" s="52"/>
      <c r="CS9395" s="52"/>
      <c r="CT9395" s="52"/>
      <c r="CU9395" s="33"/>
      <c r="CV9395" s="33"/>
    </row>
    <row r="9396" spans="74:100">
      <c r="BV9396" s="62"/>
      <c r="BW9396" s="62"/>
      <c r="BX9396" s="62"/>
      <c r="BY9396" s="62"/>
      <c r="BZ9396" s="62"/>
      <c r="CA9396" s="62"/>
      <c r="CB9396" s="62"/>
      <c r="CC9396" s="62"/>
      <c r="CD9396" s="62"/>
      <c r="CE9396" s="62"/>
      <c r="CF9396" s="62"/>
      <c r="CL9396" s="56" t="s">
        <v>5790</v>
      </c>
      <c r="CM9396" s="56" t="s">
        <v>217</v>
      </c>
      <c r="CN9396" s="56" t="s">
        <v>217</v>
      </c>
      <c r="CO9396" s="52"/>
      <c r="CP9396" s="52"/>
      <c r="CQ9396" s="52"/>
      <c r="CR9396" s="52"/>
      <c r="CS9396" s="52"/>
      <c r="CT9396" s="52"/>
      <c r="CU9396" s="33"/>
      <c r="CV9396" s="33"/>
    </row>
    <row r="9397" spans="74:100">
      <c r="BV9397" s="62"/>
      <c r="BW9397" s="62"/>
      <c r="BX9397" s="62"/>
      <c r="BY9397" s="62"/>
      <c r="BZ9397" s="62"/>
      <c r="CA9397" s="62"/>
      <c r="CB9397" s="62"/>
      <c r="CC9397" s="62"/>
      <c r="CD9397" s="62"/>
      <c r="CE9397" s="62"/>
      <c r="CF9397" s="62"/>
      <c r="CL9397" s="56" t="s">
        <v>19515</v>
      </c>
      <c r="CM9397" s="56"/>
      <c r="CN9397" s="56"/>
      <c r="CO9397" s="52"/>
      <c r="CP9397" s="52"/>
      <c r="CQ9397" s="52"/>
      <c r="CR9397" s="52"/>
      <c r="CS9397" s="52"/>
      <c r="CT9397" s="52"/>
      <c r="CU9397" s="33"/>
      <c r="CV9397" s="33"/>
    </row>
    <row r="9398" spans="74:100">
      <c r="BV9398" s="62"/>
      <c r="BW9398" s="62"/>
      <c r="BX9398" s="62"/>
      <c r="BY9398" s="62"/>
      <c r="BZ9398" s="62"/>
      <c r="CA9398" s="62"/>
      <c r="CB9398" s="62"/>
      <c r="CC9398" s="62"/>
      <c r="CD9398" s="62"/>
      <c r="CE9398" s="62"/>
      <c r="CF9398" s="62"/>
      <c r="CL9398" s="56" t="s">
        <v>28174</v>
      </c>
      <c r="CM9398" s="56" t="s">
        <v>217</v>
      </c>
      <c r="CN9398" s="56" t="s">
        <v>217</v>
      </c>
      <c r="CO9398" s="52"/>
      <c r="CP9398" s="52"/>
      <c r="CQ9398" s="52"/>
      <c r="CR9398" s="52"/>
      <c r="CS9398" s="52"/>
      <c r="CT9398" s="52"/>
      <c r="CU9398" s="33"/>
      <c r="CV9398" s="33"/>
    </row>
    <row r="9399" spans="74:100">
      <c r="BV9399" s="62"/>
      <c r="BW9399" s="62"/>
      <c r="BX9399" s="62"/>
      <c r="BY9399" s="62"/>
      <c r="BZ9399" s="62"/>
      <c r="CA9399" s="62"/>
      <c r="CB9399" s="62"/>
      <c r="CC9399" s="62"/>
      <c r="CD9399" s="62"/>
      <c r="CE9399" s="62"/>
      <c r="CF9399" s="62"/>
      <c r="CL9399" s="56" t="s">
        <v>28175</v>
      </c>
      <c r="CM9399" s="56"/>
      <c r="CN9399" s="56"/>
      <c r="CO9399" s="52"/>
      <c r="CP9399" s="52"/>
      <c r="CQ9399" s="52"/>
      <c r="CR9399" s="52"/>
      <c r="CS9399" s="52"/>
      <c r="CT9399" s="52"/>
      <c r="CU9399" s="33"/>
      <c r="CV9399" s="33"/>
    </row>
    <row r="9400" spans="74:100">
      <c r="BV9400" s="62"/>
      <c r="BW9400" s="62"/>
      <c r="BX9400" s="62"/>
      <c r="BY9400" s="62"/>
      <c r="BZ9400" s="62"/>
      <c r="CA9400" s="62"/>
      <c r="CB9400" s="62"/>
      <c r="CC9400" s="62"/>
      <c r="CD9400" s="62"/>
      <c r="CE9400" s="62"/>
      <c r="CF9400" s="62"/>
      <c r="CL9400" s="56" t="s">
        <v>2119</v>
      </c>
      <c r="CM9400" s="56" t="s">
        <v>215</v>
      </c>
      <c r="CN9400" s="56" t="s">
        <v>215</v>
      </c>
      <c r="CO9400" s="52"/>
      <c r="CP9400" s="52"/>
      <c r="CQ9400" s="52"/>
      <c r="CR9400" s="52"/>
      <c r="CS9400" s="52"/>
      <c r="CT9400" s="52"/>
      <c r="CU9400" s="33"/>
      <c r="CV9400" s="33"/>
    </row>
    <row r="9401" spans="74:100">
      <c r="BV9401" s="62"/>
      <c r="BW9401" s="62"/>
      <c r="BX9401" s="62"/>
      <c r="BY9401" s="62"/>
      <c r="BZ9401" s="62"/>
      <c r="CA9401" s="62"/>
      <c r="CB9401" s="62"/>
      <c r="CC9401" s="62"/>
      <c r="CD9401" s="62"/>
      <c r="CE9401" s="62"/>
      <c r="CF9401" s="62"/>
      <c r="CL9401" s="56" t="s">
        <v>22383</v>
      </c>
      <c r="CM9401" s="56"/>
      <c r="CN9401" s="56"/>
      <c r="CO9401" s="52"/>
      <c r="CP9401" s="52"/>
      <c r="CQ9401" s="52"/>
      <c r="CR9401" s="52"/>
      <c r="CS9401" s="52"/>
      <c r="CT9401" s="52"/>
      <c r="CU9401" s="33"/>
      <c r="CV9401" s="33"/>
    </row>
    <row r="9402" spans="74:100">
      <c r="BV9402" s="62"/>
      <c r="BW9402" s="62"/>
      <c r="BX9402" s="62"/>
      <c r="BY9402" s="62"/>
      <c r="BZ9402" s="62"/>
      <c r="CA9402" s="62"/>
      <c r="CB9402" s="62"/>
      <c r="CC9402" s="62"/>
      <c r="CD9402" s="62"/>
      <c r="CE9402" s="62"/>
      <c r="CF9402" s="62"/>
      <c r="CL9402" s="56" t="s">
        <v>2120</v>
      </c>
      <c r="CM9402" s="56" t="s">
        <v>217</v>
      </c>
      <c r="CN9402" s="56" t="s">
        <v>217</v>
      </c>
      <c r="CO9402" s="52"/>
      <c r="CP9402" s="52"/>
      <c r="CQ9402" s="52"/>
      <c r="CR9402" s="52"/>
      <c r="CS9402" s="52"/>
      <c r="CT9402" s="52"/>
      <c r="CU9402" s="33"/>
      <c r="CV9402" s="33"/>
    </row>
    <row r="9403" spans="74:100">
      <c r="BV9403" s="62"/>
      <c r="BW9403" s="62"/>
      <c r="BX9403" s="62"/>
      <c r="BY9403" s="62"/>
      <c r="BZ9403" s="62"/>
      <c r="CA9403" s="62"/>
      <c r="CB9403" s="62"/>
      <c r="CC9403" s="62"/>
      <c r="CD9403" s="62"/>
      <c r="CE9403" s="62"/>
      <c r="CF9403" s="62"/>
      <c r="CL9403" s="56" t="s">
        <v>22384</v>
      </c>
      <c r="CM9403" s="56"/>
      <c r="CN9403" s="56"/>
      <c r="CO9403" s="52"/>
      <c r="CP9403" s="52"/>
      <c r="CQ9403" s="52"/>
      <c r="CR9403" s="52"/>
      <c r="CS9403" s="52"/>
      <c r="CT9403" s="52"/>
      <c r="CU9403" s="33"/>
      <c r="CV9403" s="33"/>
    </row>
    <row r="9404" spans="74:100">
      <c r="BV9404" s="62"/>
      <c r="BW9404" s="62"/>
      <c r="BX9404" s="62"/>
      <c r="BY9404" s="62"/>
      <c r="BZ9404" s="62"/>
      <c r="CA9404" s="62"/>
      <c r="CB9404" s="62"/>
      <c r="CC9404" s="62"/>
      <c r="CD9404" s="62"/>
      <c r="CE9404" s="62"/>
      <c r="CF9404" s="62"/>
      <c r="CL9404" s="56" t="s">
        <v>5791</v>
      </c>
      <c r="CM9404" s="56" t="s">
        <v>217</v>
      </c>
      <c r="CN9404" s="56" t="s">
        <v>217</v>
      </c>
      <c r="CO9404" s="52"/>
      <c r="CP9404" s="52"/>
      <c r="CQ9404" s="52"/>
      <c r="CR9404" s="52"/>
      <c r="CS9404" s="52"/>
      <c r="CT9404" s="52"/>
      <c r="CU9404" s="33"/>
      <c r="CV9404" s="33"/>
    </row>
    <row r="9405" spans="74:100">
      <c r="BV9405" s="62"/>
      <c r="BW9405" s="62"/>
      <c r="BX9405" s="62"/>
      <c r="BY9405" s="62"/>
      <c r="BZ9405" s="62"/>
      <c r="CA9405" s="62"/>
      <c r="CB9405" s="62"/>
      <c r="CC9405" s="62"/>
      <c r="CD9405" s="62"/>
      <c r="CE9405" s="62"/>
      <c r="CF9405" s="62"/>
      <c r="CL9405" s="56" t="s">
        <v>19516</v>
      </c>
      <c r="CM9405" s="56"/>
      <c r="CN9405" s="56"/>
      <c r="CO9405" s="52"/>
      <c r="CP9405" s="52"/>
      <c r="CQ9405" s="52"/>
      <c r="CR9405" s="52"/>
      <c r="CS9405" s="52"/>
      <c r="CT9405" s="52"/>
      <c r="CU9405" s="33"/>
      <c r="CV9405" s="33"/>
    </row>
    <row r="9406" spans="74:100">
      <c r="BV9406" s="62"/>
      <c r="BW9406" s="62"/>
      <c r="BX9406" s="62"/>
      <c r="BY9406" s="62"/>
      <c r="BZ9406" s="62"/>
      <c r="CA9406" s="62"/>
      <c r="CB9406" s="62"/>
      <c r="CC9406" s="62"/>
      <c r="CD9406" s="62"/>
      <c r="CE9406" s="62"/>
      <c r="CF9406" s="62"/>
      <c r="CL9406" s="56" t="s">
        <v>5792</v>
      </c>
      <c r="CM9406" s="56" t="s">
        <v>217</v>
      </c>
      <c r="CN9406" s="56" t="s">
        <v>217</v>
      </c>
      <c r="CO9406" s="52"/>
      <c r="CP9406" s="52"/>
      <c r="CQ9406" s="52"/>
      <c r="CR9406" s="52"/>
      <c r="CS9406" s="52"/>
      <c r="CT9406" s="52"/>
      <c r="CU9406" s="33"/>
      <c r="CV9406" s="33"/>
    </row>
    <row r="9407" spans="74:100">
      <c r="BV9407" s="62"/>
      <c r="BW9407" s="62"/>
      <c r="BX9407" s="62"/>
      <c r="BY9407" s="62"/>
      <c r="BZ9407" s="62"/>
      <c r="CA9407" s="62"/>
      <c r="CB9407" s="62"/>
      <c r="CC9407" s="62"/>
      <c r="CD9407" s="62"/>
      <c r="CE9407" s="62"/>
      <c r="CF9407" s="62"/>
      <c r="CL9407" s="56" t="s">
        <v>19517</v>
      </c>
      <c r="CM9407" s="56"/>
      <c r="CN9407" s="56"/>
      <c r="CO9407" s="52"/>
      <c r="CP9407" s="52"/>
      <c r="CQ9407" s="52"/>
      <c r="CR9407" s="52"/>
      <c r="CS9407" s="52"/>
      <c r="CT9407" s="52"/>
      <c r="CU9407" s="33"/>
      <c r="CV9407" s="33"/>
    </row>
    <row r="9408" spans="74:100">
      <c r="BV9408" s="62"/>
      <c r="BW9408" s="62"/>
      <c r="BX9408" s="62"/>
      <c r="BY9408" s="62"/>
      <c r="BZ9408" s="62"/>
      <c r="CA9408" s="62"/>
      <c r="CB9408" s="62"/>
      <c r="CC9408" s="62"/>
      <c r="CD9408" s="62"/>
      <c r="CE9408" s="62"/>
      <c r="CF9408" s="62"/>
      <c r="CL9408" s="56" t="s">
        <v>2121</v>
      </c>
      <c r="CM9408" s="56" t="s">
        <v>216</v>
      </c>
      <c r="CN9408" s="56" t="s">
        <v>216</v>
      </c>
      <c r="CO9408" s="52"/>
      <c r="CP9408" s="52"/>
      <c r="CQ9408" s="52"/>
      <c r="CR9408" s="52"/>
      <c r="CS9408" s="52"/>
      <c r="CT9408" s="52"/>
      <c r="CU9408" s="33"/>
      <c r="CV9408" s="33"/>
    </row>
    <row r="9409" spans="74:100">
      <c r="BV9409" s="62"/>
      <c r="BW9409" s="62"/>
      <c r="BX9409" s="62"/>
      <c r="BY9409" s="62"/>
      <c r="BZ9409" s="62"/>
      <c r="CA9409" s="62"/>
      <c r="CB9409" s="62"/>
      <c r="CC9409" s="62"/>
      <c r="CD9409" s="62"/>
      <c r="CE9409" s="62"/>
      <c r="CF9409" s="62"/>
      <c r="CL9409" s="56" t="s">
        <v>22385</v>
      </c>
      <c r="CM9409" s="56"/>
      <c r="CN9409" s="56"/>
      <c r="CO9409" s="52"/>
      <c r="CP9409" s="52"/>
      <c r="CQ9409" s="52"/>
      <c r="CR9409" s="52"/>
      <c r="CS9409" s="52"/>
      <c r="CT9409" s="52"/>
      <c r="CU9409" s="33"/>
      <c r="CV9409" s="33"/>
    </row>
    <row r="9410" spans="74:100">
      <c r="BV9410" s="62"/>
      <c r="BW9410" s="62"/>
      <c r="BX9410" s="62"/>
      <c r="BY9410" s="62"/>
      <c r="BZ9410" s="62"/>
      <c r="CA9410" s="62"/>
      <c r="CB9410" s="62"/>
      <c r="CC9410" s="62"/>
      <c r="CD9410" s="62"/>
      <c r="CE9410" s="62"/>
      <c r="CF9410" s="62"/>
      <c r="CL9410" s="56" t="s">
        <v>2122</v>
      </c>
      <c r="CM9410" s="56" t="s">
        <v>217</v>
      </c>
      <c r="CN9410" s="56" t="s">
        <v>217</v>
      </c>
      <c r="CO9410" s="52"/>
      <c r="CP9410" s="52"/>
      <c r="CQ9410" s="52"/>
      <c r="CR9410" s="52"/>
      <c r="CS9410" s="52"/>
      <c r="CT9410" s="52"/>
      <c r="CU9410" s="33"/>
      <c r="CV9410" s="33"/>
    </row>
    <row r="9411" spans="74:100">
      <c r="BV9411" s="62"/>
      <c r="BW9411" s="62"/>
      <c r="BX9411" s="62"/>
      <c r="BY9411" s="62"/>
      <c r="BZ9411" s="62"/>
      <c r="CA9411" s="62"/>
      <c r="CB9411" s="62"/>
      <c r="CC9411" s="62"/>
      <c r="CD9411" s="62"/>
      <c r="CE9411" s="62"/>
      <c r="CF9411" s="62"/>
      <c r="CL9411" s="56" t="s">
        <v>22386</v>
      </c>
      <c r="CM9411" s="56"/>
      <c r="CN9411" s="56"/>
      <c r="CO9411" s="52"/>
      <c r="CP9411" s="52"/>
      <c r="CQ9411" s="52"/>
      <c r="CR9411" s="52"/>
      <c r="CS9411" s="52"/>
      <c r="CT9411" s="52"/>
      <c r="CU9411" s="33"/>
      <c r="CV9411" s="33"/>
    </row>
    <row r="9412" spans="74:100">
      <c r="BV9412" s="62"/>
      <c r="BW9412" s="62"/>
      <c r="BX9412" s="62"/>
      <c r="BY9412" s="62"/>
      <c r="BZ9412" s="62"/>
      <c r="CA9412" s="62"/>
      <c r="CB9412" s="62"/>
      <c r="CC9412" s="62"/>
      <c r="CD9412" s="62"/>
      <c r="CE9412" s="62"/>
      <c r="CF9412" s="62"/>
      <c r="CL9412" s="56" t="s">
        <v>28176</v>
      </c>
      <c r="CM9412" s="56" t="s">
        <v>217</v>
      </c>
      <c r="CN9412" s="56" t="s">
        <v>217</v>
      </c>
      <c r="CO9412" s="52"/>
      <c r="CP9412" s="52"/>
      <c r="CQ9412" s="52"/>
      <c r="CR9412" s="52"/>
      <c r="CS9412" s="52"/>
      <c r="CT9412" s="52"/>
      <c r="CU9412" s="33"/>
      <c r="CV9412" s="33"/>
    </row>
    <row r="9413" spans="74:100">
      <c r="BV9413" s="62"/>
      <c r="BW9413" s="62"/>
      <c r="BX9413" s="62"/>
      <c r="BY9413" s="62"/>
      <c r="BZ9413" s="62"/>
      <c r="CA9413" s="62"/>
      <c r="CB9413" s="62"/>
      <c r="CC9413" s="62"/>
      <c r="CD9413" s="62"/>
      <c r="CE9413" s="62"/>
      <c r="CF9413" s="62"/>
      <c r="CL9413" s="56" t="s">
        <v>19518</v>
      </c>
      <c r="CM9413" s="56"/>
      <c r="CN9413" s="56"/>
      <c r="CO9413" s="52"/>
      <c r="CP9413" s="52"/>
      <c r="CQ9413" s="52"/>
      <c r="CR9413" s="52"/>
      <c r="CS9413" s="52"/>
      <c r="CT9413" s="52"/>
      <c r="CU9413" s="33"/>
      <c r="CV9413" s="33"/>
    </row>
    <row r="9414" spans="74:100">
      <c r="BV9414" s="62"/>
      <c r="BW9414" s="62"/>
      <c r="BX9414" s="62"/>
      <c r="BY9414" s="62"/>
      <c r="BZ9414" s="62"/>
      <c r="CA9414" s="62"/>
      <c r="CB9414" s="62"/>
      <c r="CC9414" s="62"/>
      <c r="CD9414" s="62"/>
      <c r="CE9414" s="62"/>
      <c r="CF9414" s="62"/>
      <c r="CL9414" s="56" t="s">
        <v>5794</v>
      </c>
      <c r="CM9414" s="56" t="s">
        <v>3118</v>
      </c>
      <c r="CN9414" s="56" t="s">
        <v>3118</v>
      </c>
      <c r="CO9414" s="52"/>
      <c r="CP9414" s="52"/>
      <c r="CQ9414" s="52"/>
      <c r="CR9414" s="52"/>
      <c r="CS9414" s="52"/>
      <c r="CT9414" s="52"/>
      <c r="CU9414" s="33"/>
      <c r="CV9414" s="33"/>
    </row>
    <row r="9415" spans="74:100">
      <c r="BV9415" s="62"/>
      <c r="BW9415" s="62"/>
      <c r="BX9415" s="62"/>
      <c r="BY9415" s="62"/>
      <c r="BZ9415" s="62"/>
      <c r="CA9415" s="62"/>
      <c r="CB9415" s="62"/>
      <c r="CC9415" s="62"/>
      <c r="CD9415" s="62"/>
      <c r="CE9415" s="62"/>
      <c r="CF9415" s="62"/>
      <c r="CL9415" s="56" t="s">
        <v>19519</v>
      </c>
      <c r="CM9415" s="56"/>
      <c r="CN9415" s="56"/>
      <c r="CO9415" s="52"/>
      <c r="CP9415" s="52"/>
      <c r="CQ9415" s="52"/>
      <c r="CR9415" s="52"/>
      <c r="CS9415" s="52"/>
      <c r="CT9415" s="52"/>
      <c r="CU9415" s="33"/>
      <c r="CV9415" s="33"/>
    </row>
    <row r="9416" spans="74:100">
      <c r="BV9416" s="62"/>
      <c r="BW9416" s="62"/>
      <c r="BX9416" s="62"/>
      <c r="BY9416" s="62"/>
      <c r="BZ9416" s="62"/>
      <c r="CA9416" s="62"/>
      <c r="CB9416" s="62"/>
      <c r="CC9416" s="62"/>
      <c r="CD9416" s="62"/>
      <c r="CE9416" s="62"/>
      <c r="CF9416" s="62"/>
      <c r="CL9416" s="56" t="s">
        <v>2123</v>
      </c>
      <c r="CM9416" s="56" t="s">
        <v>213</v>
      </c>
      <c r="CN9416" s="56" t="s">
        <v>213</v>
      </c>
      <c r="CO9416" s="52"/>
      <c r="CP9416" s="52"/>
      <c r="CQ9416" s="52"/>
      <c r="CR9416" s="52"/>
      <c r="CS9416" s="52"/>
      <c r="CT9416" s="52"/>
      <c r="CU9416" s="33"/>
      <c r="CV9416" s="33"/>
    </row>
    <row r="9417" spans="74:100">
      <c r="BV9417" s="62"/>
      <c r="BW9417" s="62"/>
      <c r="BX9417" s="62"/>
      <c r="BY9417" s="62"/>
      <c r="BZ9417" s="62"/>
      <c r="CA9417" s="62"/>
      <c r="CB9417" s="62"/>
      <c r="CC9417" s="62"/>
      <c r="CD9417" s="62"/>
      <c r="CE9417" s="62"/>
      <c r="CF9417" s="62"/>
      <c r="CL9417" s="56" t="s">
        <v>22387</v>
      </c>
      <c r="CM9417" s="56"/>
      <c r="CN9417" s="56"/>
      <c r="CO9417" s="52"/>
      <c r="CP9417" s="52"/>
      <c r="CQ9417" s="52"/>
      <c r="CR9417" s="52"/>
      <c r="CS9417" s="52"/>
      <c r="CT9417" s="52"/>
      <c r="CU9417" s="33"/>
      <c r="CV9417" s="33"/>
    </row>
    <row r="9418" spans="74:100">
      <c r="BV9418" s="62"/>
      <c r="BW9418" s="62"/>
      <c r="BX9418" s="62"/>
      <c r="BY9418" s="62"/>
      <c r="BZ9418" s="62"/>
      <c r="CA9418" s="62"/>
      <c r="CB9418" s="62"/>
      <c r="CC9418" s="62"/>
      <c r="CD9418" s="62"/>
      <c r="CE9418" s="62"/>
      <c r="CF9418" s="62"/>
      <c r="CL9418" s="56" t="s">
        <v>5795</v>
      </c>
      <c r="CM9418" s="56" t="s">
        <v>3118</v>
      </c>
      <c r="CN9418" s="56" t="s">
        <v>3118</v>
      </c>
      <c r="CO9418" s="52"/>
      <c r="CP9418" s="52"/>
      <c r="CQ9418" s="52"/>
      <c r="CR9418" s="52"/>
      <c r="CS9418" s="52"/>
      <c r="CT9418" s="52"/>
      <c r="CU9418" s="33"/>
      <c r="CV9418" s="33"/>
    </row>
    <row r="9419" spans="74:100">
      <c r="BV9419" s="62"/>
      <c r="BW9419" s="62"/>
      <c r="BX9419" s="62"/>
      <c r="BY9419" s="62"/>
      <c r="BZ9419" s="62"/>
      <c r="CA9419" s="62"/>
      <c r="CB9419" s="62"/>
      <c r="CC9419" s="62"/>
      <c r="CD9419" s="62"/>
      <c r="CE9419" s="62"/>
      <c r="CF9419" s="62"/>
      <c r="CL9419" s="56" t="s">
        <v>28177</v>
      </c>
      <c r="CM9419" s="56"/>
      <c r="CN9419" s="56"/>
      <c r="CO9419" s="52"/>
      <c r="CP9419" s="52"/>
      <c r="CQ9419" s="52"/>
      <c r="CR9419" s="52"/>
      <c r="CS9419" s="52"/>
      <c r="CT9419" s="52"/>
      <c r="CU9419" s="33"/>
      <c r="CV9419" s="33"/>
    </row>
    <row r="9420" spans="74:100">
      <c r="BV9420" s="62"/>
      <c r="BW9420" s="62"/>
      <c r="BX9420" s="62"/>
      <c r="BY9420" s="62"/>
      <c r="BZ9420" s="62"/>
      <c r="CA9420" s="62"/>
      <c r="CB9420" s="62"/>
      <c r="CC9420" s="62"/>
      <c r="CD9420" s="62"/>
      <c r="CE9420" s="62"/>
      <c r="CF9420" s="62"/>
      <c r="CL9420" s="56" t="s">
        <v>5796</v>
      </c>
      <c r="CM9420" s="56" t="s">
        <v>217</v>
      </c>
      <c r="CN9420" s="56" t="s">
        <v>217</v>
      </c>
      <c r="CO9420" s="52"/>
      <c r="CP9420" s="52"/>
      <c r="CQ9420" s="52"/>
      <c r="CR9420" s="52"/>
      <c r="CS9420" s="52"/>
      <c r="CT9420" s="52"/>
      <c r="CU9420" s="33"/>
      <c r="CV9420" s="33"/>
    </row>
    <row r="9421" spans="74:100">
      <c r="BV9421" s="62"/>
      <c r="BW9421" s="62"/>
      <c r="BX9421" s="62"/>
      <c r="BY9421" s="62"/>
      <c r="BZ9421" s="62"/>
      <c r="CA9421" s="62"/>
      <c r="CB9421" s="62"/>
      <c r="CC9421" s="62"/>
      <c r="CD9421" s="62"/>
      <c r="CE9421" s="62"/>
      <c r="CF9421" s="62"/>
      <c r="CL9421" s="56" t="s">
        <v>28177</v>
      </c>
      <c r="CM9421" s="56"/>
      <c r="CN9421" s="56"/>
      <c r="CO9421" s="52"/>
      <c r="CP9421" s="52"/>
      <c r="CQ9421" s="52"/>
      <c r="CR9421" s="52"/>
      <c r="CS9421" s="52"/>
      <c r="CT9421" s="52"/>
      <c r="CU9421" s="33"/>
      <c r="CV9421" s="33"/>
    </row>
    <row r="9422" spans="74:100">
      <c r="BV9422" s="62"/>
      <c r="BW9422" s="62"/>
      <c r="BX9422" s="62"/>
      <c r="BY9422" s="62"/>
      <c r="BZ9422" s="62"/>
      <c r="CA9422" s="62"/>
      <c r="CB9422" s="62"/>
      <c r="CC9422" s="62"/>
      <c r="CD9422" s="62"/>
      <c r="CE9422" s="62"/>
      <c r="CF9422" s="62"/>
      <c r="CL9422" s="56" t="s">
        <v>5797</v>
      </c>
      <c r="CM9422" s="56" t="s">
        <v>3118</v>
      </c>
      <c r="CN9422" s="56" t="s">
        <v>3118</v>
      </c>
      <c r="CO9422" s="52"/>
      <c r="CP9422" s="52"/>
      <c r="CQ9422" s="52"/>
      <c r="CR9422" s="52"/>
      <c r="CS9422" s="52"/>
      <c r="CT9422" s="52"/>
      <c r="CU9422" s="33"/>
      <c r="CV9422" s="33"/>
    </row>
    <row r="9423" spans="74:100">
      <c r="BV9423" s="62"/>
      <c r="BW9423" s="62"/>
      <c r="BX9423" s="62"/>
      <c r="BY9423" s="62"/>
      <c r="BZ9423" s="62"/>
      <c r="CA9423" s="62"/>
      <c r="CB9423" s="62"/>
      <c r="CC9423" s="62"/>
      <c r="CD9423" s="62"/>
      <c r="CE9423" s="62"/>
      <c r="CF9423" s="62"/>
      <c r="CL9423" s="56" t="s">
        <v>19520</v>
      </c>
      <c r="CM9423" s="56"/>
      <c r="CN9423" s="56"/>
      <c r="CO9423" s="52"/>
      <c r="CP9423" s="52"/>
      <c r="CQ9423" s="52"/>
      <c r="CR9423" s="52"/>
      <c r="CS9423" s="52"/>
      <c r="CT9423" s="52"/>
      <c r="CU9423" s="33"/>
      <c r="CV9423" s="33"/>
    </row>
    <row r="9424" spans="74:100">
      <c r="BV9424" s="62"/>
      <c r="BW9424" s="62"/>
      <c r="BX9424" s="62"/>
      <c r="BY9424" s="62"/>
      <c r="BZ9424" s="62"/>
      <c r="CA9424" s="62"/>
      <c r="CB9424" s="62"/>
      <c r="CC9424" s="62"/>
      <c r="CD9424" s="62"/>
      <c r="CE9424" s="62"/>
      <c r="CF9424" s="62"/>
      <c r="CL9424" s="56" t="s">
        <v>5798</v>
      </c>
      <c r="CM9424" s="56" t="s">
        <v>217</v>
      </c>
      <c r="CN9424" s="56" t="s">
        <v>217</v>
      </c>
      <c r="CO9424" s="52"/>
      <c r="CP9424" s="52"/>
      <c r="CQ9424" s="52"/>
      <c r="CR9424" s="52"/>
      <c r="CS9424" s="52"/>
      <c r="CT9424" s="52"/>
      <c r="CU9424" s="33"/>
      <c r="CV9424" s="33"/>
    </row>
    <row r="9425" spans="74:100">
      <c r="BV9425" s="62"/>
      <c r="BW9425" s="62"/>
      <c r="BX9425" s="62"/>
      <c r="BY9425" s="62"/>
      <c r="BZ9425" s="62"/>
      <c r="CA9425" s="62"/>
      <c r="CB9425" s="62"/>
      <c r="CC9425" s="62"/>
      <c r="CD9425" s="62"/>
      <c r="CE9425" s="62"/>
      <c r="CF9425" s="62"/>
      <c r="CL9425" s="56" t="s">
        <v>19521</v>
      </c>
      <c r="CM9425" s="56"/>
      <c r="CN9425" s="56"/>
      <c r="CO9425" s="52"/>
      <c r="CP9425" s="52"/>
      <c r="CQ9425" s="52"/>
      <c r="CR9425" s="52"/>
      <c r="CS9425" s="52"/>
      <c r="CT9425" s="52"/>
      <c r="CU9425" s="33"/>
      <c r="CV9425" s="33"/>
    </row>
    <row r="9426" spans="74:100">
      <c r="BV9426" s="62"/>
      <c r="BW9426" s="62"/>
      <c r="BX9426" s="62"/>
      <c r="BY9426" s="62"/>
      <c r="BZ9426" s="62"/>
      <c r="CA9426" s="62"/>
      <c r="CB9426" s="62"/>
      <c r="CC9426" s="62"/>
      <c r="CD9426" s="62"/>
      <c r="CE9426" s="62"/>
      <c r="CF9426" s="62"/>
      <c r="CL9426" s="56" t="s">
        <v>28178</v>
      </c>
      <c r="CM9426" s="56" t="s">
        <v>3118</v>
      </c>
      <c r="CN9426" s="56" t="s">
        <v>3118</v>
      </c>
      <c r="CO9426" s="52"/>
      <c r="CP9426" s="52"/>
      <c r="CQ9426" s="52"/>
      <c r="CR9426" s="52"/>
      <c r="CS9426" s="52"/>
      <c r="CT9426" s="52"/>
      <c r="CU9426" s="33"/>
      <c r="CV9426" s="33"/>
    </row>
    <row r="9427" spans="74:100">
      <c r="BV9427" s="62"/>
      <c r="BW9427" s="62"/>
      <c r="BX9427" s="62"/>
      <c r="BY9427" s="62"/>
      <c r="BZ9427" s="62"/>
      <c r="CA9427" s="62"/>
      <c r="CB9427" s="62"/>
      <c r="CC9427" s="62"/>
      <c r="CD9427" s="62"/>
      <c r="CE9427" s="62"/>
      <c r="CF9427" s="62"/>
      <c r="CL9427" s="56" t="s">
        <v>28179</v>
      </c>
      <c r="CM9427" s="56"/>
      <c r="CN9427" s="56"/>
      <c r="CO9427" s="52"/>
      <c r="CP9427" s="52"/>
      <c r="CQ9427" s="52"/>
      <c r="CR9427" s="52"/>
      <c r="CS9427" s="52"/>
      <c r="CT9427" s="52"/>
      <c r="CU9427" s="33"/>
      <c r="CV9427" s="33"/>
    </row>
    <row r="9428" spans="74:100">
      <c r="BV9428" s="62"/>
      <c r="BW9428" s="62"/>
      <c r="BX9428" s="62"/>
      <c r="BY9428" s="62"/>
      <c r="BZ9428" s="62"/>
      <c r="CA9428" s="62"/>
      <c r="CB9428" s="62"/>
      <c r="CC9428" s="62"/>
      <c r="CD9428" s="62"/>
      <c r="CE9428" s="62"/>
      <c r="CF9428" s="62"/>
      <c r="CL9428" s="56" t="s">
        <v>28180</v>
      </c>
      <c r="CM9428" s="56" t="s">
        <v>215</v>
      </c>
      <c r="CN9428" s="56" t="s">
        <v>215</v>
      </c>
      <c r="CO9428" s="52"/>
      <c r="CP9428" s="52"/>
      <c r="CQ9428" s="52"/>
      <c r="CR9428" s="52"/>
      <c r="CS9428" s="52"/>
      <c r="CT9428" s="52"/>
      <c r="CU9428" s="33"/>
      <c r="CV9428" s="33"/>
    </row>
    <row r="9429" spans="74:100">
      <c r="BV9429" s="62"/>
      <c r="BW9429" s="62"/>
      <c r="BX9429" s="62"/>
      <c r="BY9429" s="62"/>
      <c r="BZ9429" s="62"/>
      <c r="CA9429" s="62"/>
      <c r="CB9429" s="62"/>
      <c r="CC9429" s="62"/>
      <c r="CD9429" s="62"/>
      <c r="CE9429" s="62"/>
      <c r="CF9429" s="62"/>
      <c r="CL9429" s="56" t="s">
        <v>28181</v>
      </c>
      <c r="CM9429" s="56"/>
      <c r="CN9429" s="56"/>
      <c r="CO9429" s="52"/>
      <c r="CP9429" s="52"/>
      <c r="CQ9429" s="52"/>
      <c r="CR9429" s="52"/>
      <c r="CS9429" s="52"/>
      <c r="CT9429" s="52"/>
      <c r="CU9429" s="33"/>
      <c r="CV9429" s="33"/>
    </row>
    <row r="9430" spans="74:100">
      <c r="BV9430" s="62"/>
      <c r="BW9430" s="62"/>
      <c r="BX9430" s="62"/>
      <c r="BY9430" s="62"/>
      <c r="BZ9430" s="62"/>
      <c r="CA9430" s="62"/>
      <c r="CB9430" s="62"/>
      <c r="CC9430" s="62"/>
      <c r="CD9430" s="62"/>
      <c r="CE9430" s="62"/>
      <c r="CF9430" s="62"/>
      <c r="CL9430" s="56" t="s">
        <v>5799</v>
      </c>
      <c r="CM9430" s="56" t="s">
        <v>3118</v>
      </c>
      <c r="CN9430" s="56" t="s">
        <v>3118</v>
      </c>
      <c r="CO9430" s="52"/>
      <c r="CP9430" s="52"/>
      <c r="CQ9430" s="52"/>
      <c r="CR9430" s="52"/>
      <c r="CS9430" s="52"/>
      <c r="CT9430" s="52"/>
      <c r="CU9430" s="33"/>
      <c r="CV9430" s="33"/>
    </row>
    <row r="9431" spans="74:100">
      <c r="BV9431" s="62"/>
      <c r="BW9431" s="62"/>
      <c r="BX9431" s="62"/>
      <c r="BY9431" s="62"/>
      <c r="BZ9431" s="62"/>
      <c r="CA9431" s="62"/>
      <c r="CB9431" s="62"/>
      <c r="CC9431" s="62"/>
      <c r="CD9431" s="62"/>
      <c r="CE9431" s="62"/>
      <c r="CF9431" s="62"/>
      <c r="CL9431" s="56" t="s">
        <v>19522</v>
      </c>
      <c r="CM9431" s="56"/>
      <c r="CN9431" s="56"/>
      <c r="CO9431" s="52"/>
      <c r="CP9431" s="52"/>
      <c r="CQ9431" s="52"/>
      <c r="CR9431" s="52"/>
      <c r="CS9431" s="52"/>
      <c r="CT9431" s="52"/>
      <c r="CU9431" s="33"/>
      <c r="CV9431" s="33"/>
    </row>
    <row r="9432" spans="74:100">
      <c r="BV9432" s="62"/>
      <c r="BW9432" s="62"/>
      <c r="BX9432" s="62"/>
      <c r="BY9432" s="62"/>
      <c r="BZ9432" s="62"/>
      <c r="CA9432" s="62"/>
      <c r="CB9432" s="62"/>
      <c r="CC9432" s="62"/>
      <c r="CD9432" s="62"/>
      <c r="CE9432" s="62"/>
      <c r="CF9432" s="62"/>
      <c r="CL9432" s="56" t="s">
        <v>5800</v>
      </c>
      <c r="CM9432" s="56" t="s">
        <v>217</v>
      </c>
      <c r="CN9432" s="56" t="s">
        <v>217</v>
      </c>
      <c r="CO9432" s="52"/>
      <c r="CP9432" s="52"/>
      <c r="CQ9432" s="52"/>
      <c r="CR9432" s="52"/>
      <c r="CS9432" s="52"/>
      <c r="CT9432" s="52"/>
      <c r="CU9432" s="33"/>
      <c r="CV9432" s="33"/>
    </row>
    <row r="9433" spans="74:100">
      <c r="BV9433" s="62"/>
      <c r="BW9433" s="62"/>
      <c r="BX9433" s="62"/>
      <c r="BY9433" s="62"/>
      <c r="BZ9433" s="62"/>
      <c r="CA9433" s="62"/>
      <c r="CB9433" s="62"/>
      <c r="CC9433" s="62"/>
      <c r="CD9433" s="62"/>
      <c r="CE9433" s="62"/>
      <c r="CF9433" s="62"/>
      <c r="CL9433" s="56" t="s">
        <v>19523</v>
      </c>
      <c r="CM9433" s="56"/>
      <c r="CN9433" s="56"/>
      <c r="CO9433" s="52"/>
      <c r="CP9433" s="52"/>
      <c r="CQ9433" s="52"/>
      <c r="CR9433" s="52"/>
      <c r="CS9433" s="52"/>
      <c r="CT9433" s="52"/>
      <c r="CU9433" s="33"/>
      <c r="CV9433" s="33"/>
    </row>
    <row r="9434" spans="74:100">
      <c r="BV9434" s="62"/>
      <c r="BW9434" s="62"/>
      <c r="BX9434" s="62"/>
      <c r="BY9434" s="62"/>
      <c r="BZ9434" s="62"/>
      <c r="CA9434" s="62"/>
      <c r="CB9434" s="62"/>
      <c r="CC9434" s="62"/>
      <c r="CD9434" s="62"/>
      <c r="CE9434" s="62"/>
      <c r="CF9434" s="62"/>
      <c r="CL9434" s="56" t="s">
        <v>25011</v>
      </c>
      <c r="CM9434" s="56"/>
      <c r="CN9434" s="56"/>
      <c r="CO9434" s="52"/>
      <c r="CP9434" s="52"/>
      <c r="CQ9434" s="52"/>
      <c r="CR9434" s="52"/>
      <c r="CS9434" s="52"/>
      <c r="CT9434" s="52"/>
      <c r="CU9434" s="33"/>
      <c r="CV9434" s="33"/>
    </row>
    <row r="9435" spans="74:100">
      <c r="BV9435" s="62"/>
      <c r="BW9435" s="62"/>
      <c r="BX9435" s="62"/>
      <c r="BY9435" s="62"/>
      <c r="BZ9435" s="62"/>
      <c r="CA9435" s="62"/>
      <c r="CB9435" s="62"/>
      <c r="CC9435" s="62"/>
      <c r="CD9435" s="62"/>
      <c r="CE9435" s="62"/>
      <c r="CF9435" s="62"/>
      <c r="CL9435" s="56" t="s">
        <v>25012</v>
      </c>
      <c r="CM9435" s="56"/>
      <c r="CN9435" s="56"/>
      <c r="CO9435" s="52"/>
      <c r="CP9435" s="52"/>
      <c r="CQ9435" s="52"/>
      <c r="CR9435" s="52"/>
      <c r="CS9435" s="52"/>
      <c r="CT9435" s="52"/>
      <c r="CU9435" s="33"/>
      <c r="CV9435" s="33"/>
    </row>
    <row r="9436" spans="74:100">
      <c r="BV9436" s="62"/>
      <c r="BW9436" s="62"/>
      <c r="BX9436" s="62"/>
      <c r="BY9436" s="62"/>
      <c r="BZ9436" s="62"/>
      <c r="CA9436" s="62"/>
      <c r="CB9436" s="62"/>
      <c r="CC9436" s="62"/>
      <c r="CD9436" s="62"/>
      <c r="CE9436" s="62"/>
      <c r="CF9436" s="62"/>
      <c r="CL9436" s="56" t="s">
        <v>25013</v>
      </c>
      <c r="CM9436" s="56" t="s">
        <v>216</v>
      </c>
      <c r="CN9436" s="56" t="s">
        <v>216</v>
      </c>
      <c r="CO9436" s="52"/>
      <c r="CP9436" s="52"/>
      <c r="CQ9436" s="52"/>
      <c r="CR9436" s="52"/>
      <c r="CS9436" s="52"/>
      <c r="CT9436" s="52"/>
      <c r="CU9436" s="33"/>
      <c r="CV9436" s="33"/>
    </row>
    <row r="9437" spans="74:100">
      <c r="BV9437" s="62"/>
      <c r="BW9437" s="62"/>
      <c r="BX9437" s="62"/>
      <c r="BY9437" s="62"/>
      <c r="BZ9437" s="62"/>
      <c r="CA9437" s="62"/>
      <c r="CB9437" s="62"/>
      <c r="CC9437" s="62"/>
      <c r="CD9437" s="62"/>
      <c r="CE9437" s="62"/>
      <c r="CF9437" s="62"/>
      <c r="CL9437" s="56" t="s">
        <v>21265</v>
      </c>
      <c r="CM9437" s="56"/>
      <c r="CN9437" s="56"/>
      <c r="CO9437" s="52"/>
      <c r="CP9437" s="52"/>
      <c r="CQ9437" s="52"/>
      <c r="CR9437" s="52"/>
      <c r="CS9437" s="52"/>
      <c r="CT9437" s="52"/>
      <c r="CU9437" s="33"/>
      <c r="CV9437" s="33"/>
    </row>
    <row r="9438" spans="74:100">
      <c r="BV9438" s="62"/>
      <c r="BW9438" s="62"/>
      <c r="BX9438" s="62"/>
      <c r="BY9438" s="62"/>
      <c r="BZ9438" s="62"/>
      <c r="CA9438" s="62"/>
      <c r="CB9438" s="62"/>
      <c r="CC9438" s="62"/>
      <c r="CD9438" s="62"/>
      <c r="CE9438" s="62"/>
      <c r="CF9438" s="62"/>
      <c r="CL9438" s="56" t="s">
        <v>24876</v>
      </c>
      <c r="CM9438" s="56"/>
      <c r="CN9438" s="56"/>
      <c r="CO9438" s="52"/>
      <c r="CP9438" s="52"/>
      <c r="CQ9438" s="52"/>
      <c r="CR9438" s="52"/>
      <c r="CS9438" s="52"/>
      <c r="CT9438" s="52"/>
      <c r="CU9438" s="33"/>
      <c r="CV9438" s="33"/>
    </row>
    <row r="9439" spans="74:100">
      <c r="BV9439" s="62"/>
      <c r="BW9439" s="62"/>
      <c r="BX9439" s="62"/>
      <c r="BY9439" s="62"/>
      <c r="BZ9439" s="62"/>
      <c r="CA9439" s="62"/>
      <c r="CB9439" s="62"/>
      <c r="CC9439" s="62"/>
      <c r="CD9439" s="62"/>
      <c r="CE9439" s="62"/>
      <c r="CF9439" s="62"/>
      <c r="CL9439" s="56" t="s">
        <v>24877</v>
      </c>
      <c r="CM9439" s="56"/>
      <c r="CN9439" s="56"/>
      <c r="CO9439" s="52"/>
      <c r="CP9439" s="52"/>
      <c r="CQ9439" s="52"/>
      <c r="CR9439" s="52"/>
      <c r="CS9439" s="52"/>
      <c r="CT9439" s="52"/>
      <c r="CU9439" s="33"/>
      <c r="CV9439" s="33"/>
    </row>
    <row r="9440" spans="74:100">
      <c r="BV9440" s="62"/>
      <c r="BW9440" s="62"/>
      <c r="BX9440" s="62"/>
      <c r="BY9440" s="62"/>
      <c r="BZ9440" s="62"/>
      <c r="CA9440" s="62"/>
      <c r="CB9440" s="62"/>
      <c r="CC9440" s="62"/>
      <c r="CD9440" s="62"/>
      <c r="CE9440" s="62"/>
      <c r="CF9440" s="62"/>
      <c r="CL9440" s="56" t="s">
        <v>13956</v>
      </c>
      <c r="CM9440" s="56" t="s">
        <v>213</v>
      </c>
      <c r="CN9440" s="56" t="s">
        <v>213</v>
      </c>
      <c r="CO9440" s="52"/>
      <c r="CP9440" s="52"/>
      <c r="CQ9440" s="52"/>
      <c r="CR9440" s="52"/>
      <c r="CS9440" s="52"/>
      <c r="CT9440" s="52"/>
      <c r="CU9440" s="33"/>
      <c r="CV9440" s="33"/>
    </row>
    <row r="9441" spans="74:100">
      <c r="BV9441" s="62"/>
      <c r="BW9441" s="62"/>
      <c r="BX9441" s="62"/>
      <c r="BY9441" s="62"/>
      <c r="BZ9441" s="62"/>
      <c r="CA9441" s="62"/>
      <c r="CB9441" s="62"/>
      <c r="CC9441" s="62"/>
      <c r="CD9441" s="62"/>
      <c r="CE9441" s="62"/>
      <c r="CF9441" s="62"/>
      <c r="CL9441" s="56" t="s">
        <v>22388</v>
      </c>
      <c r="CM9441" s="56"/>
      <c r="CN9441" s="56"/>
      <c r="CO9441" s="52"/>
      <c r="CP9441" s="52"/>
      <c r="CQ9441" s="52"/>
      <c r="CR9441" s="52"/>
      <c r="CS9441" s="52"/>
      <c r="CT9441" s="52"/>
      <c r="CU9441" s="33"/>
      <c r="CV9441" s="33"/>
    </row>
    <row r="9442" spans="74:100">
      <c r="BV9442" s="62"/>
      <c r="BW9442" s="62"/>
      <c r="BX9442" s="62"/>
      <c r="BY9442" s="62"/>
      <c r="BZ9442" s="62"/>
      <c r="CA9442" s="62"/>
      <c r="CB9442" s="62"/>
      <c r="CC9442" s="62"/>
      <c r="CD9442" s="62"/>
      <c r="CE9442" s="62"/>
      <c r="CF9442" s="62"/>
      <c r="CL9442" s="56" t="s">
        <v>13979</v>
      </c>
      <c r="CM9442" s="56" t="s">
        <v>213</v>
      </c>
      <c r="CN9442" s="56" t="s">
        <v>213</v>
      </c>
      <c r="CO9442" s="52"/>
      <c r="CP9442" s="52"/>
      <c r="CQ9442" s="52"/>
      <c r="CR9442" s="52"/>
      <c r="CS9442" s="52"/>
      <c r="CT9442" s="52"/>
      <c r="CU9442" s="33"/>
      <c r="CV9442" s="33"/>
    </row>
    <row r="9443" spans="74:100">
      <c r="BV9443" s="62"/>
      <c r="BW9443" s="62"/>
      <c r="BX9443" s="62"/>
      <c r="BY9443" s="62"/>
      <c r="BZ9443" s="62"/>
      <c r="CA9443" s="62"/>
      <c r="CB9443" s="62"/>
      <c r="CC9443" s="62"/>
      <c r="CD9443" s="62"/>
      <c r="CE9443" s="62"/>
      <c r="CF9443" s="62"/>
      <c r="CL9443" s="56" t="s">
        <v>22389</v>
      </c>
      <c r="CM9443" s="56"/>
      <c r="CN9443" s="56"/>
      <c r="CO9443" s="52"/>
      <c r="CP9443" s="52"/>
      <c r="CQ9443" s="52"/>
      <c r="CR9443" s="52"/>
      <c r="CS9443" s="52"/>
      <c r="CT9443" s="52"/>
      <c r="CU9443" s="33"/>
      <c r="CV9443" s="33"/>
    </row>
    <row r="9444" spans="74:100">
      <c r="BV9444" s="62"/>
      <c r="BW9444" s="62"/>
      <c r="BX9444" s="62"/>
      <c r="BY9444" s="62"/>
      <c r="BZ9444" s="62"/>
      <c r="CA9444" s="62"/>
      <c r="CB9444" s="62"/>
      <c r="CC9444" s="62"/>
      <c r="CD9444" s="62"/>
      <c r="CE9444" s="62"/>
      <c r="CF9444" s="62"/>
      <c r="CL9444" s="56" t="s">
        <v>13999</v>
      </c>
      <c r="CM9444" s="56" t="s">
        <v>214</v>
      </c>
      <c r="CN9444" s="56" t="s">
        <v>214</v>
      </c>
      <c r="CO9444" s="52"/>
      <c r="CP9444" s="52"/>
      <c r="CQ9444" s="52"/>
      <c r="CR9444" s="52"/>
      <c r="CS9444" s="52"/>
      <c r="CT9444" s="52"/>
      <c r="CU9444" s="33"/>
      <c r="CV9444" s="33"/>
    </row>
    <row r="9445" spans="74:100">
      <c r="BV9445" s="62"/>
      <c r="BW9445" s="62"/>
      <c r="BX9445" s="62"/>
      <c r="BY9445" s="62"/>
      <c r="BZ9445" s="62"/>
      <c r="CA9445" s="62"/>
      <c r="CB9445" s="62"/>
      <c r="CC9445" s="62"/>
      <c r="CD9445" s="62"/>
      <c r="CE9445" s="62"/>
      <c r="CF9445" s="62"/>
      <c r="CL9445" s="56" t="s">
        <v>22390</v>
      </c>
      <c r="CM9445" s="56"/>
      <c r="CN9445" s="56"/>
      <c r="CO9445" s="52"/>
      <c r="CP9445" s="52"/>
      <c r="CQ9445" s="52"/>
      <c r="CR9445" s="52"/>
      <c r="CS9445" s="52"/>
      <c r="CT9445" s="52"/>
      <c r="CU9445" s="33"/>
      <c r="CV9445" s="33"/>
    </row>
    <row r="9446" spans="74:100">
      <c r="BV9446" s="62"/>
      <c r="BW9446" s="62"/>
      <c r="BX9446" s="62"/>
      <c r="BY9446" s="62"/>
      <c r="BZ9446" s="62"/>
      <c r="CA9446" s="62"/>
      <c r="CB9446" s="62"/>
      <c r="CC9446" s="62"/>
      <c r="CD9446" s="62"/>
      <c r="CE9446" s="62"/>
      <c r="CF9446" s="62"/>
      <c r="CL9446" s="56" t="s">
        <v>14029</v>
      </c>
      <c r="CM9446" s="56" t="s">
        <v>213</v>
      </c>
      <c r="CN9446" s="56" t="s">
        <v>213</v>
      </c>
      <c r="CO9446" s="52"/>
      <c r="CP9446" s="52"/>
      <c r="CQ9446" s="52"/>
      <c r="CR9446" s="52"/>
      <c r="CS9446" s="52"/>
      <c r="CT9446" s="52"/>
      <c r="CU9446" s="33"/>
      <c r="CV9446" s="33"/>
    </row>
    <row r="9447" spans="74:100">
      <c r="BV9447" s="62"/>
      <c r="BW9447" s="62"/>
      <c r="BX9447" s="62"/>
      <c r="BY9447" s="62"/>
      <c r="BZ9447" s="62"/>
      <c r="CA9447" s="62"/>
      <c r="CB9447" s="62"/>
      <c r="CC9447" s="62"/>
      <c r="CD9447" s="62"/>
      <c r="CE9447" s="62"/>
      <c r="CF9447" s="62"/>
      <c r="CL9447" s="56" t="s">
        <v>22391</v>
      </c>
      <c r="CM9447" s="56"/>
      <c r="CN9447" s="56"/>
      <c r="CO9447" s="52"/>
      <c r="CP9447" s="52"/>
      <c r="CQ9447" s="52"/>
      <c r="CR9447" s="52"/>
      <c r="CS9447" s="52"/>
      <c r="CT9447" s="52"/>
      <c r="CU9447" s="33"/>
      <c r="CV9447" s="33"/>
    </row>
    <row r="9448" spans="74:100">
      <c r="BV9448" s="62"/>
      <c r="BW9448" s="62"/>
      <c r="BX9448" s="62"/>
      <c r="BY9448" s="62"/>
      <c r="BZ9448" s="62"/>
      <c r="CA9448" s="62"/>
      <c r="CB9448" s="62"/>
      <c r="CC9448" s="62"/>
      <c r="CD9448" s="62"/>
      <c r="CE9448" s="62"/>
      <c r="CF9448" s="62"/>
      <c r="CL9448" s="56" t="s">
        <v>14031</v>
      </c>
      <c r="CM9448" s="56" t="s">
        <v>213</v>
      </c>
      <c r="CN9448" s="56" t="s">
        <v>213</v>
      </c>
      <c r="CO9448" s="52"/>
      <c r="CP9448" s="52"/>
      <c r="CQ9448" s="52"/>
      <c r="CR9448" s="52"/>
      <c r="CS9448" s="52"/>
      <c r="CT9448" s="52"/>
      <c r="CU9448" s="33"/>
      <c r="CV9448" s="33"/>
    </row>
    <row r="9449" spans="74:100">
      <c r="BV9449" s="62"/>
      <c r="BW9449" s="62"/>
      <c r="BX9449" s="62"/>
      <c r="BY9449" s="62"/>
      <c r="BZ9449" s="62"/>
      <c r="CA9449" s="62"/>
      <c r="CB9449" s="62"/>
      <c r="CC9449" s="62"/>
      <c r="CD9449" s="62"/>
      <c r="CE9449" s="62"/>
      <c r="CF9449" s="62"/>
      <c r="CL9449" s="56" t="s">
        <v>22392</v>
      </c>
      <c r="CM9449" s="56"/>
      <c r="CN9449" s="56"/>
      <c r="CO9449" s="52"/>
      <c r="CP9449" s="52"/>
      <c r="CQ9449" s="52"/>
      <c r="CR9449" s="52"/>
      <c r="CS9449" s="52"/>
      <c r="CT9449" s="52"/>
      <c r="CU9449" s="33"/>
      <c r="CV9449" s="33"/>
    </row>
    <row r="9450" spans="74:100">
      <c r="BV9450" s="62"/>
      <c r="BW9450" s="62"/>
      <c r="BX9450" s="62"/>
      <c r="BY9450" s="62"/>
      <c r="BZ9450" s="62"/>
      <c r="CA9450" s="62"/>
      <c r="CB9450" s="62"/>
      <c r="CC9450" s="62"/>
      <c r="CD9450" s="62"/>
      <c r="CE9450" s="62"/>
      <c r="CF9450" s="62"/>
      <c r="CL9450" s="56" t="s">
        <v>14050</v>
      </c>
      <c r="CM9450" s="56" t="s">
        <v>214</v>
      </c>
      <c r="CN9450" s="56" t="s">
        <v>214</v>
      </c>
      <c r="CO9450" s="52"/>
      <c r="CP9450" s="52"/>
      <c r="CQ9450" s="52"/>
      <c r="CR9450" s="52"/>
      <c r="CS9450" s="52"/>
      <c r="CT9450" s="52"/>
      <c r="CU9450" s="33"/>
      <c r="CV9450" s="33"/>
    </row>
    <row r="9451" spans="74:100">
      <c r="BV9451" s="62"/>
      <c r="BW9451" s="62"/>
      <c r="BX9451" s="62"/>
      <c r="BY9451" s="62"/>
      <c r="BZ9451" s="62"/>
      <c r="CA9451" s="62"/>
      <c r="CB9451" s="62"/>
      <c r="CC9451" s="62"/>
      <c r="CD9451" s="62"/>
      <c r="CE9451" s="62"/>
      <c r="CF9451" s="62"/>
      <c r="CL9451" s="56" t="s">
        <v>22393</v>
      </c>
      <c r="CM9451" s="56"/>
      <c r="CN9451" s="56"/>
      <c r="CO9451" s="52"/>
      <c r="CP9451" s="52"/>
      <c r="CQ9451" s="52"/>
      <c r="CR9451" s="52"/>
      <c r="CS9451" s="52"/>
      <c r="CT9451" s="52"/>
      <c r="CU9451" s="33"/>
      <c r="CV9451" s="33"/>
    </row>
    <row r="9452" spans="74:100">
      <c r="BV9452" s="62"/>
      <c r="BW9452" s="62"/>
      <c r="BX9452" s="62"/>
      <c r="BY9452" s="62"/>
      <c r="BZ9452" s="62"/>
      <c r="CA9452" s="62"/>
      <c r="CB9452" s="62"/>
      <c r="CC9452" s="62"/>
      <c r="CD9452" s="62"/>
      <c r="CE9452" s="62"/>
      <c r="CF9452" s="62"/>
      <c r="CL9452" s="56" t="s">
        <v>14003</v>
      </c>
      <c r="CM9452" s="56" t="s">
        <v>215</v>
      </c>
      <c r="CN9452" s="56" t="s">
        <v>215</v>
      </c>
      <c r="CO9452" s="52"/>
      <c r="CP9452" s="52"/>
      <c r="CQ9452" s="52"/>
      <c r="CR9452" s="52"/>
      <c r="CS9452" s="52"/>
      <c r="CT9452" s="52"/>
      <c r="CU9452" s="33"/>
      <c r="CV9452" s="33"/>
    </row>
    <row r="9453" spans="74:100">
      <c r="BV9453" s="62"/>
      <c r="BW9453" s="62"/>
      <c r="BX9453" s="62"/>
      <c r="BY9453" s="62"/>
      <c r="BZ9453" s="62"/>
      <c r="CA9453" s="62"/>
      <c r="CB9453" s="62"/>
      <c r="CC9453" s="62"/>
      <c r="CD9453" s="62"/>
      <c r="CE9453" s="62"/>
      <c r="CF9453" s="62"/>
      <c r="CL9453" s="56" t="s">
        <v>25014</v>
      </c>
      <c r="CM9453" s="56"/>
      <c r="CN9453" s="56"/>
      <c r="CO9453" s="52"/>
      <c r="CP9453" s="52"/>
      <c r="CQ9453" s="52"/>
      <c r="CR9453" s="52"/>
      <c r="CS9453" s="52"/>
      <c r="CT9453" s="52"/>
      <c r="CU9453" s="33"/>
      <c r="CV9453" s="33"/>
    </row>
    <row r="9454" spans="74:100">
      <c r="BV9454" s="62"/>
      <c r="BW9454" s="62"/>
      <c r="BX9454" s="62"/>
      <c r="BY9454" s="62"/>
      <c r="BZ9454" s="62"/>
      <c r="CA9454" s="62"/>
      <c r="CB9454" s="62"/>
      <c r="CC9454" s="62"/>
      <c r="CD9454" s="62"/>
      <c r="CE9454" s="62"/>
      <c r="CF9454" s="62"/>
      <c r="CL9454" s="56" t="s">
        <v>14084</v>
      </c>
      <c r="CM9454" s="56" t="s">
        <v>215</v>
      </c>
      <c r="CN9454" s="56" t="s">
        <v>215</v>
      </c>
      <c r="CO9454" s="52"/>
      <c r="CP9454" s="52"/>
      <c r="CQ9454" s="52"/>
      <c r="CR9454" s="52"/>
      <c r="CS9454" s="52"/>
      <c r="CT9454" s="52"/>
      <c r="CU9454" s="33"/>
      <c r="CV9454" s="33"/>
    </row>
    <row r="9455" spans="74:100">
      <c r="BV9455" s="62"/>
      <c r="BW9455" s="62"/>
      <c r="BX9455" s="62"/>
      <c r="BY9455" s="62"/>
      <c r="BZ9455" s="62"/>
      <c r="CA9455" s="62"/>
      <c r="CB9455" s="62"/>
      <c r="CC9455" s="62"/>
      <c r="CD9455" s="62"/>
      <c r="CE9455" s="62"/>
      <c r="CF9455" s="62"/>
      <c r="CL9455" s="56" t="s">
        <v>25015</v>
      </c>
      <c r="CM9455" s="56"/>
      <c r="CN9455" s="56"/>
      <c r="CO9455" s="52"/>
      <c r="CP9455" s="52"/>
      <c r="CQ9455" s="52"/>
      <c r="CR9455" s="52"/>
      <c r="CS9455" s="52"/>
      <c r="CT9455" s="52"/>
      <c r="CU9455" s="33"/>
      <c r="CV9455" s="33"/>
    </row>
    <row r="9456" spans="74:100">
      <c r="BV9456" s="62"/>
      <c r="BW9456" s="62"/>
      <c r="BX9456" s="62"/>
      <c r="BY9456" s="62"/>
      <c r="BZ9456" s="62"/>
      <c r="CA9456" s="62"/>
      <c r="CB9456" s="62"/>
      <c r="CC9456" s="62"/>
      <c r="CD9456" s="62"/>
      <c r="CE9456" s="62"/>
      <c r="CF9456" s="62"/>
      <c r="CL9456" s="56" t="s">
        <v>14065</v>
      </c>
      <c r="CM9456" s="56" t="s">
        <v>213</v>
      </c>
      <c r="CN9456" s="56" t="s">
        <v>213</v>
      </c>
      <c r="CO9456" s="52"/>
      <c r="CP9456" s="52"/>
      <c r="CQ9456" s="52"/>
      <c r="CR9456" s="52"/>
      <c r="CS9456" s="52"/>
      <c r="CT9456" s="52"/>
      <c r="CU9456" s="33"/>
      <c r="CV9456" s="33"/>
    </row>
    <row r="9457" spans="74:100">
      <c r="BV9457" s="62"/>
      <c r="BW9457" s="62"/>
      <c r="BX9457" s="62"/>
      <c r="BY9457" s="62"/>
      <c r="BZ9457" s="62"/>
      <c r="CA9457" s="62"/>
      <c r="CB9457" s="62"/>
      <c r="CC9457" s="62"/>
      <c r="CD9457" s="62"/>
      <c r="CE9457" s="62"/>
      <c r="CF9457" s="62"/>
      <c r="CL9457" s="56" t="s">
        <v>22394</v>
      </c>
      <c r="CM9457" s="56"/>
      <c r="CN9457" s="56"/>
      <c r="CO9457" s="52"/>
      <c r="CP9457" s="52"/>
      <c r="CQ9457" s="52"/>
      <c r="CR9457" s="52"/>
      <c r="CS9457" s="52"/>
      <c r="CT9457" s="52"/>
      <c r="CU9457" s="33"/>
      <c r="CV9457" s="33"/>
    </row>
    <row r="9458" spans="74:100">
      <c r="BV9458" s="62"/>
      <c r="BW9458" s="62"/>
      <c r="BX9458" s="62"/>
      <c r="BY9458" s="62"/>
      <c r="BZ9458" s="62"/>
      <c r="CA9458" s="62"/>
      <c r="CB9458" s="62"/>
      <c r="CC9458" s="62"/>
      <c r="CD9458" s="62"/>
      <c r="CE9458" s="62"/>
      <c r="CF9458" s="62"/>
      <c r="CL9458" s="56" t="s">
        <v>14068</v>
      </c>
      <c r="CM9458" s="56" t="s">
        <v>217</v>
      </c>
      <c r="CN9458" s="56" t="s">
        <v>217</v>
      </c>
      <c r="CO9458" s="52"/>
      <c r="CP9458" s="52"/>
      <c r="CQ9458" s="52"/>
      <c r="CR9458" s="52"/>
      <c r="CS9458" s="52"/>
      <c r="CT9458" s="52"/>
      <c r="CU9458" s="33"/>
      <c r="CV9458" s="33"/>
    </row>
    <row r="9459" spans="74:100">
      <c r="BV9459" s="62"/>
      <c r="BW9459" s="62"/>
      <c r="BX9459" s="62"/>
      <c r="BY9459" s="62"/>
      <c r="BZ9459" s="62"/>
      <c r="CA9459" s="62"/>
      <c r="CB9459" s="62"/>
      <c r="CC9459" s="62"/>
      <c r="CD9459" s="62"/>
      <c r="CE9459" s="62"/>
      <c r="CF9459" s="62"/>
      <c r="CL9459" s="56" t="s">
        <v>22395</v>
      </c>
      <c r="CM9459" s="56"/>
      <c r="CN9459" s="56"/>
      <c r="CO9459" s="52"/>
      <c r="CP9459" s="52"/>
      <c r="CQ9459" s="52"/>
      <c r="CR9459" s="52"/>
      <c r="CS9459" s="52"/>
      <c r="CT9459" s="52"/>
      <c r="CU9459" s="33"/>
      <c r="CV9459" s="33"/>
    </row>
    <row r="9460" spans="74:100">
      <c r="BV9460" s="62"/>
      <c r="BW9460" s="62"/>
      <c r="BX9460" s="62"/>
      <c r="BY9460" s="62"/>
      <c r="BZ9460" s="62"/>
      <c r="CA9460" s="62"/>
      <c r="CB9460" s="62"/>
      <c r="CC9460" s="62"/>
      <c r="CD9460" s="62"/>
      <c r="CE9460" s="62"/>
      <c r="CF9460" s="62"/>
      <c r="CL9460" s="56" t="s">
        <v>14071</v>
      </c>
      <c r="CM9460" s="56" t="s">
        <v>214</v>
      </c>
      <c r="CN9460" s="56" t="s">
        <v>214</v>
      </c>
      <c r="CO9460" s="52"/>
      <c r="CP9460" s="52"/>
      <c r="CQ9460" s="52"/>
      <c r="CR9460" s="52"/>
      <c r="CS9460" s="52"/>
      <c r="CT9460" s="52"/>
      <c r="CU9460" s="33"/>
      <c r="CV9460" s="33"/>
    </row>
    <row r="9461" spans="74:100">
      <c r="BV9461" s="62"/>
      <c r="BW9461" s="62"/>
      <c r="BX9461" s="62"/>
      <c r="BY9461" s="62"/>
      <c r="BZ9461" s="62"/>
      <c r="CA9461" s="62"/>
      <c r="CB9461" s="62"/>
      <c r="CC9461" s="62"/>
      <c r="CD9461" s="62"/>
      <c r="CE9461" s="62"/>
      <c r="CF9461" s="62"/>
      <c r="CL9461" s="56" t="s">
        <v>22396</v>
      </c>
      <c r="CM9461" s="56"/>
      <c r="CN9461" s="56"/>
      <c r="CO9461" s="52"/>
      <c r="CP9461" s="52"/>
      <c r="CQ9461" s="52"/>
      <c r="CR9461" s="52"/>
      <c r="CS9461" s="52"/>
      <c r="CT9461" s="52"/>
      <c r="CU9461" s="33"/>
      <c r="CV9461" s="33"/>
    </row>
    <row r="9462" spans="74:100">
      <c r="BV9462" s="62"/>
      <c r="BW9462" s="62"/>
      <c r="BX9462" s="62"/>
      <c r="BY9462" s="62"/>
      <c r="BZ9462" s="62"/>
      <c r="CA9462" s="62"/>
      <c r="CB9462" s="62"/>
      <c r="CC9462" s="62"/>
      <c r="CD9462" s="62"/>
      <c r="CE9462" s="62"/>
      <c r="CF9462" s="62"/>
      <c r="CL9462" s="56" t="s">
        <v>22397</v>
      </c>
      <c r="CM9462" s="56" t="s">
        <v>215</v>
      </c>
      <c r="CN9462" s="56" t="s">
        <v>215</v>
      </c>
      <c r="CO9462" s="52"/>
      <c r="CP9462" s="52"/>
      <c r="CQ9462" s="52"/>
      <c r="CR9462" s="52"/>
      <c r="CS9462" s="52"/>
      <c r="CT9462" s="52"/>
      <c r="CU9462" s="33"/>
      <c r="CV9462" s="33"/>
    </row>
    <row r="9463" spans="74:100">
      <c r="BV9463" s="62"/>
      <c r="BW9463" s="62"/>
      <c r="BX9463" s="62"/>
      <c r="BY9463" s="62"/>
      <c r="BZ9463" s="62"/>
      <c r="CA9463" s="62"/>
      <c r="CB9463" s="62"/>
      <c r="CC9463" s="62"/>
      <c r="CD9463" s="62"/>
      <c r="CE9463" s="62"/>
      <c r="CF9463" s="62"/>
      <c r="CL9463" s="56" t="s">
        <v>22398</v>
      </c>
      <c r="CM9463" s="56"/>
      <c r="CN9463" s="56"/>
      <c r="CO9463" s="52"/>
      <c r="CP9463" s="52"/>
      <c r="CQ9463" s="52"/>
      <c r="CR9463" s="52"/>
      <c r="CS9463" s="52"/>
      <c r="CT9463" s="52"/>
      <c r="CU9463" s="33"/>
      <c r="CV9463" s="33"/>
    </row>
    <row r="9464" spans="74:100">
      <c r="BV9464" s="62"/>
      <c r="BW9464" s="62"/>
      <c r="BX9464" s="62"/>
      <c r="BY9464" s="62"/>
      <c r="BZ9464" s="62"/>
      <c r="CA9464" s="62"/>
      <c r="CB9464" s="62"/>
      <c r="CC9464" s="62"/>
      <c r="CD9464" s="62"/>
      <c r="CE9464" s="62"/>
      <c r="CF9464" s="62"/>
      <c r="CL9464" s="56" t="s">
        <v>22399</v>
      </c>
      <c r="CM9464" s="56" t="s">
        <v>217</v>
      </c>
      <c r="CN9464" s="56" t="s">
        <v>217</v>
      </c>
      <c r="CO9464" s="52"/>
      <c r="CP9464" s="52"/>
      <c r="CQ9464" s="52"/>
      <c r="CR9464" s="52"/>
      <c r="CS9464" s="52"/>
      <c r="CT9464" s="52"/>
      <c r="CU9464" s="33"/>
      <c r="CV9464" s="33"/>
    </row>
    <row r="9465" spans="74:100">
      <c r="BV9465" s="62"/>
      <c r="BW9465" s="62"/>
      <c r="BX9465" s="62"/>
      <c r="BY9465" s="62"/>
      <c r="BZ9465" s="62"/>
      <c r="CA9465" s="62"/>
      <c r="CB9465" s="62"/>
      <c r="CC9465" s="62"/>
      <c r="CD9465" s="62"/>
      <c r="CE9465" s="62"/>
      <c r="CF9465" s="62"/>
      <c r="CL9465" s="56" t="s">
        <v>22400</v>
      </c>
      <c r="CM9465" s="56"/>
      <c r="CN9465" s="56"/>
      <c r="CO9465" s="52"/>
      <c r="CP9465" s="52"/>
      <c r="CQ9465" s="52"/>
      <c r="CR9465" s="52"/>
      <c r="CS9465" s="52"/>
      <c r="CT9465" s="52"/>
      <c r="CU9465" s="33"/>
      <c r="CV9465" s="33"/>
    </row>
    <row r="9466" spans="74:100">
      <c r="BV9466" s="62"/>
      <c r="BW9466" s="62"/>
      <c r="BX9466" s="62"/>
      <c r="BY9466" s="62"/>
      <c r="BZ9466" s="62"/>
      <c r="CA9466" s="62"/>
      <c r="CB9466" s="62"/>
      <c r="CC9466" s="62"/>
      <c r="CD9466" s="62"/>
      <c r="CE9466" s="62"/>
      <c r="CF9466" s="62"/>
      <c r="CL9466" s="56" t="s">
        <v>14099</v>
      </c>
      <c r="CM9466" s="56" t="s">
        <v>213</v>
      </c>
      <c r="CN9466" s="56" t="s">
        <v>213</v>
      </c>
      <c r="CO9466" s="52"/>
      <c r="CP9466" s="52"/>
      <c r="CQ9466" s="52"/>
      <c r="CR9466" s="52"/>
      <c r="CS9466" s="52"/>
      <c r="CT9466" s="52"/>
      <c r="CU9466" s="33"/>
      <c r="CV9466" s="33"/>
    </row>
    <row r="9467" spans="74:100">
      <c r="BV9467" s="62"/>
      <c r="BW9467" s="62"/>
      <c r="BX9467" s="62"/>
      <c r="BY9467" s="62"/>
      <c r="BZ9467" s="62"/>
      <c r="CA9467" s="62"/>
      <c r="CB9467" s="62"/>
      <c r="CC9467" s="62"/>
      <c r="CD9467" s="62"/>
      <c r="CE9467" s="62"/>
      <c r="CF9467" s="62"/>
      <c r="CL9467" s="56" t="s">
        <v>22401</v>
      </c>
      <c r="CM9467" s="56"/>
      <c r="CN9467" s="56"/>
      <c r="CO9467" s="52"/>
      <c r="CP9467" s="52"/>
      <c r="CQ9467" s="52"/>
      <c r="CR9467" s="52"/>
      <c r="CS9467" s="52"/>
      <c r="CT9467" s="52"/>
      <c r="CU9467" s="33"/>
      <c r="CV9467" s="33"/>
    </row>
    <row r="9468" spans="74:100">
      <c r="BV9468" s="62"/>
      <c r="BW9468" s="62"/>
      <c r="BX9468" s="62"/>
      <c r="BY9468" s="62"/>
      <c r="BZ9468" s="62"/>
      <c r="CA9468" s="62"/>
      <c r="CB9468" s="62"/>
      <c r="CC9468" s="62"/>
      <c r="CD9468" s="62"/>
      <c r="CE9468" s="62"/>
      <c r="CF9468" s="62"/>
      <c r="CL9468" s="56" t="s">
        <v>28182</v>
      </c>
      <c r="CM9468" s="56" t="s">
        <v>214</v>
      </c>
      <c r="CN9468" s="56" t="s">
        <v>214</v>
      </c>
      <c r="CO9468" s="52"/>
      <c r="CP9468" s="52"/>
      <c r="CQ9468" s="52"/>
      <c r="CR9468" s="52"/>
      <c r="CS9468" s="52"/>
      <c r="CT9468" s="52"/>
      <c r="CU9468" s="33"/>
      <c r="CV9468" s="33"/>
    </row>
    <row r="9469" spans="74:100">
      <c r="BV9469" s="62"/>
      <c r="BW9469" s="62"/>
      <c r="BX9469" s="62"/>
      <c r="BY9469" s="62"/>
      <c r="BZ9469" s="62"/>
      <c r="CA9469" s="62"/>
      <c r="CB9469" s="62"/>
      <c r="CC9469" s="62"/>
      <c r="CD9469" s="62"/>
      <c r="CE9469" s="62"/>
      <c r="CF9469" s="62"/>
      <c r="CL9469" s="56" t="s">
        <v>28183</v>
      </c>
      <c r="CM9469" s="56"/>
      <c r="CN9469" s="56"/>
      <c r="CO9469" s="52"/>
      <c r="CP9469" s="52"/>
      <c r="CQ9469" s="52"/>
      <c r="CR9469" s="52"/>
      <c r="CS9469" s="52"/>
      <c r="CT9469" s="52"/>
      <c r="CU9469" s="33"/>
      <c r="CV9469" s="33"/>
    </row>
    <row r="9470" spans="74:100">
      <c r="BV9470" s="62"/>
      <c r="BW9470" s="62"/>
      <c r="BX9470" s="62"/>
      <c r="BY9470" s="62"/>
      <c r="BZ9470" s="62"/>
      <c r="CA9470" s="62"/>
      <c r="CB9470" s="62"/>
      <c r="CC9470" s="62"/>
      <c r="CD9470" s="62"/>
      <c r="CE9470" s="62"/>
      <c r="CF9470" s="62"/>
      <c r="CL9470" s="56" t="s">
        <v>14113</v>
      </c>
      <c r="CM9470" s="56" t="s">
        <v>213</v>
      </c>
      <c r="CN9470" s="56" t="s">
        <v>213</v>
      </c>
      <c r="CO9470" s="52"/>
      <c r="CP9470" s="52"/>
      <c r="CQ9470" s="52"/>
      <c r="CR9470" s="52"/>
      <c r="CS9470" s="52"/>
      <c r="CT9470" s="52"/>
      <c r="CU9470" s="33"/>
      <c r="CV9470" s="33"/>
    </row>
    <row r="9471" spans="74:100">
      <c r="BV9471" s="62"/>
      <c r="BW9471" s="62"/>
      <c r="BX9471" s="62"/>
      <c r="BY9471" s="62"/>
      <c r="BZ9471" s="62"/>
      <c r="CA9471" s="62"/>
      <c r="CB9471" s="62"/>
      <c r="CC9471" s="62"/>
      <c r="CD9471" s="62"/>
      <c r="CE9471" s="62"/>
      <c r="CF9471" s="62"/>
      <c r="CL9471" s="56" t="s">
        <v>22402</v>
      </c>
      <c r="CM9471" s="56"/>
      <c r="CN9471" s="56"/>
      <c r="CO9471" s="52"/>
      <c r="CP9471" s="52"/>
      <c r="CQ9471" s="52"/>
      <c r="CR9471" s="52"/>
      <c r="CS9471" s="52"/>
      <c r="CT9471" s="52"/>
      <c r="CU9471" s="33"/>
      <c r="CV9471" s="33"/>
    </row>
    <row r="9472" spans="74:100">
      <c r="BV9472" s="62"/>
      <c r="BW9472" s="62"/>
      <c r="BX9472" s="62"/>
      <c r="BY9472" s="62"/>
      <c r="BZ9472" s="62"/>
      <c r="CA9472" s="62"/>
      <c r="CB9472" s="62"/>
      <c r="CC9472" s="62"/>
      <c r="CD9472" s="62"/>
      <c r="CE9472" s="62"/>
      <c r="CF9472" s="62"/>
      <c r="CL9472" s="56" t="s">
        <v>14118</v>
      </c>
      <c r="CM9472" s="56" t="s">
        <v>213</v>
      </c>
      <c r="CN9472" s="56" t="s">
        <v>213</v>
      </c>
      <c r="CO9472" s="52"/>
      <c r="CP9472" s="52"/>
      <c r="CQ9472" s="52"/>
      <c r="CR9472" s="52"/>
      <c r="CS9472" s="52"/>
      <c r="CT9472" s="52"/>
      <c r="CU9472" s="33"/>
      <c r="CV9472" s="33"/>
    </row>
    <row r="9473" spans="74:100">
      <c r="BV9473" s="62"/>
      <c r="BW9473" s="62"/>
      <c r="BX9473" s="62"/>
      <c r="BY9473" s="62"/>
      <c r="BZ9473" s="62"/>
      <c r="CA9473" s="62"/>
      <c r="CB9473" s="62"/>
      <c r="CC9473" s="62"/>
      <c r="CD9473" s="62"/>
      <c r="CE9473" s="62"/>
      <c r="CF9473" s="62"/>
      <c r="CL9473" s="56" t="s">
        <v>22403</v>
      </c>
      <c r="CM9473" s="56"/>
      <c r="CN9473" s="56"/>
      <c r="CO9473" s="52"/>
      <c r="CP9473" s="52"/>
      <c r="CQ9473" s="52"/>
      <c r="CR9473" s="52"/>
      <c r="CS9473" s="52"/>
      <c r="CT9473" s="52"/>
      <c r="CU9473" s="33"/>
      <c r="CV9473" s="33"/>
    </row>
    <row r="9474" spans="74:100">
      <c r="BV9474" s="62"/>
      <c r="BW9474" s="62"/>
      <c r="BX9474" s="62"/>
      <c r="BY9474" s="62"/>
      <c r="BZ9474" s="62"/>
      <c r="CA9474" s="62"/>
      <c r="CB9474" s="62"/>
      <c r="CC9474" s="62"/>
      <c r="CD9474" s="62"/>
      <c r="CE9474" s="62"/>
      <c r="CF9474" s="62"/>
      <c r="CL9474" s="56" t="s">
        <v>14137</v>
      </c>
      <c r="CM9474" s="56" t="s">
        <v>213</v>
      </c>
      <c r="CN9474" s="56" t="s">
        <v>213</v>
      </c>
      <c r="CO9474" s="52"/>
      <c r="CP9474" s="52"/>
      <c r="CQ9474" s="52"/>
      <c r="CR9474" s="52"/>
      <c r="CS9474" s="52"/>
      <c r="CT9474" s="52"/>
      <c r="CU9474" s="33"/>
      <c r="CV9474" s="33"/>
    </row>
    <row r="9475" spans="74:100">
      <c r="BV9475" s="62"/>
      <c r="BW9475" s="62"/>
      <c r="BX9475" s="62"/>
      <c r="BY9475" s="62"/>
      <c r="BZ9475" s="62"/>
      <c r="CA9475" s="62"/>
      <c r="CB9475" s="62"/>
      <c r="CC9475" s="62"/>
      <c r="CD9475" s="62"/>
      <c r="CE9475" s="62"/>
      <c r="CF9475" s="62"/>
      <c r="CL9475" s="56" t="s">
        <v>22404</v>
      </c>
      <c r="CM9475" s="56"/>
      <c r="CN9475" s="56"/>
      <c r="CO9475" s="52"/>
      <c r="CP9475" s="52"/>
      <c r="CQ9475" s="52"/>
      <c r="CR9475" s="52"/>
      <c r="CS9475" s="52"/>
      <c r="CT9475" s="52"/>
      <c r="CU9475" s="33"/>
      <c r="CV9475" s="33"/>
    </row>
    <row r="9476" spans="74:100">
      <c r="BV9476" s="62"/>
      <c r="BW9476" s="62"/>
      <c r="BX9476" s="62"/>
      <c r="BY9476" s="62"/>
      <c r="BZ9476" s="62"/>
      <c r="CA9476" s="62"/>
      <c r="CB9476" s="62"/>
      <c r="CC9476" s="62"/>
      <c r="CD9476" s="62"/>
      <c r="CE9476" s="62"/>
      <c r="CF9476" s="62"/>
      <c r="CL9476" s="56" t="s">
        <v>14145</v>
      </c>
      <c r="CM9476" s="56" t="s">
        <v>215</v>
      </c>
      <c r="CN9476" s="56" t="s">
        <v>215</v>
      </c>
      <c r="CO9476" s="52"/>
      <c r="CP9476" s="52"/>
      <c r="CQ9476" s="52"/>
      <c r="CR9476" s="52"/>
      <c r="CS9476" s="52"/>
      <c r="CT9476" s="52"/>
      <c r="CU9476" s="33"/>
      <c r="CV9476" s="33"/>
    </row>
    <row r="9477" spans="74:100">
      <c r="BV9477" s="62"/>
      <c r="BW9477" s="62"/>
      <c r="BX9477" s="62"/>
      <c r="BY9477" s="62"/>
      <c r="BZ9477" s="62"/>
      <c r="CA9477" s="62"/>
      <c r="CB9477" s="62"/>
      <c r="CC9477" s="62"/>
      <c r="CD9477" s="62"/>
      <c r="CE9477" s="62"/>
      <c r="CF9477" s="62"/>
      <c r="CL9477" s="56" t="s">
        <v>22405</v>
      </c>
      <c r="CM9477" s="56"/>
      <c r="CN9477" s="56"/>
      <c r="CO9477" s="52"/>
      <c r="CP9477" s="52"/>
      <c r="CQ9477" s="52"/>
      <c r="CR9477" s="52"/>
      <c r="CS9477" s="52"/>
      <c r="CT9477" s="52"/>
      <c r="CU9477" s="33"/>
      <c r="CV9477" s="33"/>
    </row>
    <row r="9478" spans="74:100">
      <c r="BV9478" s="62"/>
      <c r="BW9478" s="62"/>
      <c r="BX9478" s="62"/>
      <c r="BY9478" s="62"/>
      <c r="BZ9478" s="62"/>
      <c r="CA9478" s="62"/>
      <c r="CB9478" s="62"/>
      <c r="CC9478" s="62"/>
      <c r="CD9478" s="62"/>
      <c r="CE9478" s="62"/>
      <c r="CF9478" s="62"/>
      <c r="CL9478" s="56" t="s">
        <v>28184</v>
      </c>
      <c r="CM9478" s="56" t="s">
        <v>215</v>
      </c>
      <c r="CN9478" s="56" t="s">
        <v>215</v>
      </c>
      <c r="CO9478" s="52"/>
      <c r="CP9478" s="52"/>
      <c r="CQ9478" s="52"/>
      <c r="CR9478" s="52"/>
      <c r="CS9478" s="52"/>
      <c r="CT9478" s="52"/>
      <c r="CU9478" s="33"/>
      <c r="CV9478" s="33"/>
    </row>
    <row r="9479" spans="74:100">
      <c r="BV9479" s="62"/>
      <c r="BW9479" s="62"/>
      <c r="BX9479" s="62"/>
      <c r="BY9479" s="62"/>
      <c r="BZ9479" s="62"/>
      <c r="CA9479" s="62"/>
      <c r="CB9479" s="62"/>
      <c r="CC9479" s="62"/>
      <c r="CD9479" s="62"/>
      <c r="CE9479" s="62"/>
      <c r="CF9479" s="62"/>
      <c r="CL9479" s="56" t="s">
        <v>28185</v>
      </c>
      <c r="CM9479" s="56"/>
      <c r="CN9479" s="56"/>
      <c r="CO9479" s="52"/>
      <c r="CP9479" s="52"/>
      <c r="CQ9479" s="52"/>
      <c r="CR9479" s="52"/>
      <c r="CS9479" s="52"/>
      <c r="CT9479" s="52"/>
      <c r="CU9479" s="33"/>
      <c r="CV9479" s="33"/>
    </row>
    <row r="9480" spans="74:100">
      <c r="BV9480" s="62"/>
      <c r="BW9480" s="62"/>
      <c r="BX9480" s="62"/>
      <c r="BY9480" s="62"/>
      <c r="BZ9480" s="62"/>
      <c r="CA9480" s="62"/>
      <c r="CB9480" s="62"/>
      <c r="CC9480" s="62"/>
      <c r="CD9480" s="62"/>
      <c r="CE9480" s="62"/>
      <c r="CF9480" s="62"/>
      <c r="CL9480" s="56" t="s">
        <v>5801</v>
      </c>
      <c r="CM9480" s="56" t="s">
        <v>3118</v>
      </c>
      <c r="CN9480" s="56" t="s">
        <v>3118</v>
      </c>
      <c r="CO9480" s="52"/>
      <c r="CP9480" s="52"/>
      <c r="CQ9480" s="52"/>
      <c r="CR9480" s="52"/>
      <c r="CS9480" s="52"/>
      <c r="CT9480" s="52"/>
      <c r="CU9480" s="33"/>
      <c r="CV9480" s="33"/>
    </row>
    <row r="9481" spans="74:100">
      <c r="BV9481" s="62"/>
      <c r="BW9481" s="62"/>
      <c r="BX9481" s="62"/>
      <c r="BY9481" s="62"/>
      <c r="BZ9481" s="62"/>
      <c r="CA9481" s="62"/>
      <c r="CB9481" s="62"/>
      <c r="CC9481" s="62"/>
      <c r="CD9481" s="62"/>
      <c r="CE9481" s="62"/>
      <c r="CF9481" s="62"/>
      <c r="CL9481" s="56" t="s">
        <v>19524</v>
      </c>
      <c r="CM9481" s="56"/>
      <c r="CN9481" s="56"/>
      <c r="CO9481" s="52"/>
      <c r="CP9481" s="52"/>
      <c r="CQ9481" s="52"/>
      <c r="CR9481" s="52"/>
      <c r="CS9481" s="52"/>
      <c r="CT9481" s="52"/>
      <c r="CU9481" s="33"/>
      <c r="CV9481" s="33"/>
    </row>
    <row r="9482" spans="74:100">
      <c r="BV9482" s="62"/>
      <c r="BW9482" s="62"/>
      <c r="BX9482" s="62"/>
      <c r="BY9482" s="62"/>
      <c r="BZ9482" s="62"/>
      <c r="CA9482" s="62"/>
      <c r="CB9482" s="62"/>
      <c r="CC9482" s="62"/>
      <c r="CD9482" s="62"/>
      <c r="CE9482" s="62"/>
      <c r="CF9482" s="62"/>
      <c r="CL9482" s="56" t="s">
        <v>2124</v>
      </c>
      <c r="CM9482" s="56" t="s">
        <v>214</v>
      </c>
      <c r="CN9482" s="56" t="s">
        <v>214</v>
      </c>
      <c r="CO9482" s="52"/>
      <c r="CP9482" s="52"/>
      <c r="CQ9482" s="52"/>
      <c r="CR9482" s="52"/>
      <c r="CS9482" s="52"/>
      <c r="CT9482" s="52"/>
      <c r="CU9482" s="33"/>
      <c r="CV9482" s="33"/>
    </row>
    <row r="9483" spans="74:100">
      <c r="BV9483" s="62"/>
      <c r="BW9483" s="62"/>
      <c r="BX9483" s="62"/>
      <c r="BY9483" s="62"/>
      <c r="BZ9483" s="62"/>
      <c r="CA9483" s="62"/>
      <c r="CB9483" s="62"/>
      <c r="CC9483" s="62"/>
      <c r="CD9483" s="62"/>
      <c r="CE9483" s="62"/>
      <c r="CF9483" s="62"/>
      <c r="CL9483" s="56" t="s">
        <v>22406</v>
      </c>
      <c r="CM9483" s="56"/>
      <c r="CN9483" s="56"/>
      <c r="CO9483" s="52"/>
      <c r="CP9483" s="52"/>
      <c r="CQ9483" s="52"/>
      <c r="CR9483" s="52"/>
      <c r="CS9483" s="52"/>
      <c r="CT9483" s="52"/>
      <c r="CU9483" s="33"/>
      <c r="CV9483" s="33"/>
    </row>
    <row r="9484" spans="74:100">
      <c r="BV9484" s="62"/>
      <c r="BW9484" s="62"/>
      <c r="BX9484" s="62"/>
      <c r="BY9484" s="62"/>
      <c r="BZ9484" s="62"/>
      <c r="CA9484" s="62"/>
      <c r="CB9484" s="62"/>
      <c r="CC9484" s="62"/>
      <c r="CD9484" s="62"/>
      <c r="CE9484" s="62"/>
      <c r="CF9484" s="62"/>
      <c r="CL9484" s="56" t="s">
        <v>5802</v>
      </c>
      <c r="CM9484" s="56" t="s">
        <v>215</v>
      </c>
      <c r="CN9484" s="56" t="s">
        <v>215</v>
      </c>
      <c r="CO9484" s="52"/>
      <c r="CP9484" s="52"/>
      <c r="CQ9484" s="52"/>
      <c r="CR9484" s="52"/>
      <c r="CS9484" s="52"/>
      <c r="CT9484" s="52"/>
      <c r="CU9484" s="33"/>
      <c r="CV9484" s="33"/>
    </row>
    <row r="9485" spans="74:100">
      <c r="BV9485" s="62"/>
      <c r="BW9485" s="62"/>
      <c r="BX9485" s="62"/>
      <c r="BY9485" s="62"/>
      <c r="BZ9485" s="62"/>
      <c r="CA9485" s="62"/>
      <c r="CB9485" s="62"/>
      <c r="CC9485" s="62"/>
      <c r="CD9485" s="62"/>
      <c r="CE9485" s="62"/>
      <c r="CF9485" s="62"/>
      <c r="CL9485" s="56" t="s">
        <v>22407</v>
      </c>
      <c r="CM9485" s="56"/>
      <c r="CN9485" s="56"/>
      <c r="CO9485" s="52"/>
      <c r="CP9485" s="52"/>
      <c r="CQ9485" s="52"/>
      <c r="CR9485" s="52"/>
      <c r="CS9485" s="52"/>
      <c r="CT9485" s="52"/>
      <c r="CU9485" s="33"/>
      <c r="CV9485" s="33"/>
    </row>
    <row r="9486" spans="74:100">
      <c r="BV9486" s="62"/>
      <c r="BW9486" s="62"/>
      <c r="BX9486" s="62"/>
      <c r="BY9486" s="62"/>
      <c r="BZ9486" s="62"/>
      <c r="CA9486" s="62"/>
      <c r="CB9486" s="62"/>
      <c r="CC9486" s="62"/>
      <c r="CD9486" s="62"/>
      <c r="CE9486" s="62"/>
      <c r="CF9486" s="62"/>
      <c r="CL9486" s="56" t="s">
        <v>5803</v>
      </c>
      <c r="CM9486" s="56" t="s">
        <v>3118</v>
      </c>
      <c r="CN9486" s="56" t="s">
        <v>3118</v>
      </c>
      <c r="CO9486" s="52"/>
      <c r="CP9486" s="52"/>
      <c r="CQ9486" s="52"/>
      <c r="CR9486" s="52"/>
      <c r="CS9486" s="52"/>
      <c r="CT9486" s="52"/>
      <c r="CU9486" s="33"/>
      <c r="CV9486" s="33"/>
    </row>
    <row r="9487" spans="74:100">
      <c r="BV9487" s="62"/>
      <c r="BW9487" s="62"/>
      <c r="BX9487" s="62"/>
      <c r="BY9487" s="62"/>
      <c r="BZ9487" s="62"/>
      <c r="CA9487" s="62"/>
      <c r="CB9487" s="62"/>
      <c r="CC9487" s="62"/>
      <c r="CD9487" s="62"/>
      <c r="CE9487" s="62"/>
      <c r="CF9487" s="62"/>
      <c r="CL9487" s="56" t="s">
        <v>18477</v>
      </c>
      <c r="CM9487" s="56"/>
      <c r="CN9487" s="56"/>
      <c r="CO9487" s="52"/>
      <c r="CP9487" s="52"/>
      <c r="CQ9487" s="52"/>
      <c r="CR9487" s="52"/>
      <c r="CS9487" s="52"/>
      <c r="CT9487" s="52"/>
      <c r="CU9487" s="33"/>
      <c r="CV9487" s="33"/>
    </row>
    <row r="9488" spans="74:100">
      <c r="BV9488" s="62"/>
      <c r="BW9488" s="62"/>
      <c r="BX9488" s="62"/>
      <c r="BY9488" s="62"/>
      <c r="BZ9488" s="62"/>
      <c r="CA9488" s="62"/>
      <c r="CB9488" s="62"/>
      <c r="CC9488" s="62"/>
      <c r="CD9488" s="62"/>
      <c r="CE9488" s="62"/>
      <c r="CF9488" s="62"/>
      <c r="CL9488" s="56" t="s">
        <v>5804</v>
      </c>
      <c r="CM9488" s="56" t="s">
        <v>217</v>
      </c>
      <c r="CN9488" s="56" t="s">
        <v>217</v>
      </c>
      <c r="CO9488" s="52"/>
      <c r="CP9488" s="52"/>
      <c r="CQ9488" s="52"/>
      <c r="CR9488" s="52"/>
      <c r="CS9488" s="52"/>
      <c r="CT9488" s="52"/>
      <c r="CU9488" s="33"/>
      <c r="CV9488" s="33"/>
    </row>
    <row r="9489" spans="74:100">
      <c r="BV9489" s="62"/>
      <c r="BW9489" s="62"/>
      <c r="BX9489" s="62"/>
      <c r="BY9489" s="62"/>
      <c r="BZ9489" s="62"/>
      <c r="CA9489" s="62"/>
      <c r="CB9489" s="62"/>
      <c r="CC9489" s="62"/>
      <c r="CD9489" s="62"/>
      <c r="CE9489" s="62"/>
      <c r="CF9489" s="62"/>
      <c r="CL9489" s="56" t="s">
        <v>19525</v>
      </c>
      <c r="CM9489" s="56"/>
      <c r="CN9489" s="56"/>
      <c r="CO9489" s="52"/>
      <c r="CP9489" s="52"/>
      <c r="CQ9489" s="52"/>
      <c r="CR9489" s="52"/>
      <c r="CS9489" s="52"/>
      <c r="CT9489" s="52"/>
      <c r="CU9489" s="33"/>
      <c r="CV9489" s="33"/>
    </row>
    <row r="9490" spans="74:100">
      <c r="BV9490" s="62"/>
      <c r="BW9490" s="62"/>
      <c r="BX9490" s="62"/>
      <c r="BY9490" s="62"/>
      <c r="BZ9490" s="62"/>
      <c r="CA9490" s="62"/>
      <c r="CB9490" s="62"/>
      <c r="CC9490" s="62"/>
      <c r="CD9490" s="62"/>
      <c r="CE9490" s="62"/>
      <c r="CF9490" s="62"/>
      <c r="CL9490" s="56" t="s">
        <v>5805</v>
      </c>
      <c r="CM9490" s="56" t="s">
        <v>217</v>
      </c>
      <c r="CN9490" s="56" t="s">
        <v>217</v>
      </c>
      <c r="CO9490" s="52"/>
      <c r="CP9490" s="52"/>
      <c r="CQ9490" s="52"/>
      <c r="CR9490" s="52"/>
      <c r="CS9490" s="52"/>
      <c r="CT9490" s="52"/>
      <c r="CU9490" s="33"/>
      <c r="CV9490" s="33"/>
    </row>
    <row r="9491" spans="74:100">
      <c r="BV9491" s="62"/>
      <c r="BW9491" s="62"/>
      <c r="BX9491" s="62"/>
      <c r="BY9491" s="62"/>
      <c r="BZ9491" s="62"/>
      <c r="CA9491" s="62"/>
      <c r="CB9491" s="62"/>
      <c r="CC9491" s="62"/>
      <c r="CD9491" s="62"/>
      <c r="CE9491" s="62"/>
      <c r="CF9491" s="62"/>
      <c r="CL9491" s="56" t="s">
        <v>19526</v>
      </c>
      <c r="CM9491" s="56"/>
      <c r="CN9491" s="56"/>
      <c r="CO9491" s="52"/>
      <c r="CP9491" s="52"/>
      <c r="CQ9491" s="52"/>
      <c r="CR9491" s="52"/>
      <c r="CS9491" s="52"/>
      <c r="CT9491" s="52"/>
      <c r="CU9491" s="33"/>
      <c r="CV9491" s="33"/>
    </row>
    <row r="9492" spans="74:100">
      <c r="BV9492" s="62"/>
      <c r="BW9492" s="62"/>
      <c r="BX9492" s="62"/>
      <c r="BY9492" s="62"/>
      <c r="BZ9492" s="62"/>
      <c r="CA9492" s="62"/>
      <c r="CB9492" s="62"/>
      <c r="CC9492" s="62"/>
      <c r="CD9492" s="62"/>
      <c r="CE9492" s="62"/>
      <c r="CF9492" s="62"/>
      <c r="CL9492" s="56" t="s">
        <v>5806</v>
      </c>
      <c r="CM9492" s="56" t="s">
        <v>3118</v>
      </c>
      <c r="CN9492" s="56" t="s">
        <v>3118</v>
      </c>
      <c r="CO9492" s="52"/>
      <c r="CP9492" s="52"/>
      <c r="CQ9492" s="52"/>
      <c r="CR9492" s="52"/>
      <c r="CS9492" s="52"/>
      <c r="CT9492" s="52"/>
      <c r="CU9492" s="33"/>
      <c r="CV9492" s="33"/>
    </row>
    <row r="9493" spans="74:100">
      <c r="BV9493" s="62"/>
      <c r="BW9493" s="62"/>
      <c r="BX9493" s="62"/>
      <c r="BY9493" s="62"/>
      <c r="BZ9493" s="62"/>
      <c r="CA9493" s="62"/>
      <c r="CB9493" s="62"/>
      <c r="CC9493" s="62"/>
      <c r="CD9493" s="62"/>
      <c r="CE9493" s="62"/>
      <c r="CF9493" s="62"/>
      <c r="CL9493" s="56" t="s">
        <v>19527</v>
      </c>
      <c r="CM9493" s="56"/>
      <c r="CN9493" s="56"/>
      <c r="CO9493" s="52"/>
      <c r="CP9493" s="52"/>
      <c r="CQ9493" s="52"/>
      <c r="CR9493" s="52"/>
      <c r="CS9493" s="52"/>
      <c r="CT9493" s="52"/>
      <c r="CU9493" s="33"/>
      <c r="CV9493" s="33"/>
    </row>
    <row r="9494" spans="74:100">
      <c r="BV9494" s="62"/>
      <c r="BW9494" s="62"/>
      <c r="BX9494" s="62"/>
      <c r="BY9494" s="62"/>
      <c r="BZ9494" s="62"/>
      <c r="CA9494" s="62"/>
      <c r="CB9494" s="62"/>
      <c r="CC9494" s="62"/>
      <c r="CD9494" s="62"/>
      <c r="CE9494" s="62"/>
      <c r="CF9494" s="62"/>
      <c r="CL9494" s="56" t="s">
        <v>5807</v>
      </c>
      <c r="CM9494" s="56" t="s">
        <v>217</v>
      </c>
      <c r="CN9494" s="56" t="s">
        <v>217</v>
      </c>
      <c r="CO9494" s="52"/>
      <c r="CP9494" s="52"/>
      <c r="CQ9494" s="52"/>
      <c r="CR9494" s="52"/>
      <c r="CS9494" s="52"/>
      <c r="CT9494" s="52"/>
      <c r="CU9494" s="33"/>
      <c r="CV9494" s="33"/>
    </row>
    <row r="9495" spans="74:100">
      <c r="BV9495" s="62"/>
      <c r="BW9495" s="62"/>
      <c r="BX9495" s="62"/>
      <c r="BY9495" s="62"/>
      <c r="BZ9495" s="62"/>
      <c r="CA9495" s="62"/>
      <c r="CB9495" s="62"/>
      <c r="CC9495" s="62"/>
      <c r="CD9495" s="62"/>
      <c r="CE9495" s="62"/>
      <c r="CF9495" s="62"/>
      <c r="CL9495" s="56" t="s">
        <v>19527</v>
      </c>
      <c r="CM9495" s="56"/>
      <c r="CN9495" s="56"/>
      <c r="CO9495" s="52"/>
      <c r="CP9495" s="52"/>
      <c r="CQ9495" s="52"/>
      <c r="CR9495" s="52"/>
      <c r="CS9495" s="52"/>
      <c r="CT9495" s="52"/>
      <c r="CU9495" s="33"/>
      <c r="CV9495" s="33"/>
    </row>
    <row r="9496" spans="74:100">
      <c r="BV9496" s="62"/>
      <c r="BW9496" s="62"/>
      <c r="BX9496" s="62"/>
      <c r="BY9496" s="62"/>
      <c r="BZ9496" s="62"/>
      <c r="CA9496" s="62"/>
      <c r="CB9496" s="62"/>
      <c r="CC9496" s="62"/>
      <c r="CD9496" s="62"/>
      <c r="CE9496" s="62"/>
      <c r="CF9496" s="62"/>
      <c r="CL9496" s="56" t="s">
        <v>5808</v>
      </c>
      <c r="CM9496" s="56" t="s">
        <v>3118</v>
      </c>
      <c r="CN9496" s="56" t="s">
        <v>3118</v>
      </c>
      <c r="CO9496" s="52"/>
      <c r="CP9496" s="52"/>
      <c r="CQ9496" s="52"/>
      <c r="CR9496" s="52"/>
      <c r="CS9496" s="52"/>
      <c r="CT9496" s="52"/>
      <c r="CU9496" s="33"/>
      <c r="CV9496" s="33"/>
    </row>
    <row r="9497" spans="74:100">
      <c r="BV9497" s="62"/>
      <c r="BW9497" s="62"/>
      <c r="BX9497" s="62"/>
      <c r="BY9497" s="62"/>
      <c r="BZ9497" s="62"/>
      <c r="CA9497" s="62"/>
      <c r="CB9497" s="62"/>
      <c r="CC9497" s="62"/>
      <c r="CD9497" s="62"/>
      <c r="CE9497" s="62"/>
      <c r="CF9497" s="62"/>
      <c r="CL9497" s="56" t="s">
        <v>19528</v>
      </c>
      <c r="CM9497" s="56"/>
      <c r="CN9497" s="56"/>
      <c r="CO9497" s="52"/>
      <c r="CP9497" s="52"/>
      <c r="CQ9497" s="52"/>
      <c r="CR9497" s="52"/>
      <c r="CS9497" s="52"/>
      <c r="CT9497" s="52"/>
      <c r="CU9497" s="33"/>
      <c r="CV9497" s="33"/>
    </row>
    <row r="9498" spans="74:100">
      <c r="BV9498" s="62"/>
      <c r="BW9498" s="62"/>
      <c r="BX9498" s="62"/>
      <c r="BY9498" s="62"/>
      <c r="BZ9498" s="62"/>
      <c r="CA9498" s="62"/>
      <c r="CB9498" s="62"/>
      <c r="CC9498" s="62"/>
      <c r="CD9498" s="62"/>
      <c r="CE9498" s="62"/>
      <c r="CF9498" s="62"/>
      <c r="CL9498" s="56" t="s">
        <v>5809</v>
      </c>
      <c r="CM9498" s="56" t="s">
        <v>217</v>
      </c>
      <c r="CN9498" s="56" t="s">
        <v>217</v>
      </c>
      <c r="CO9498" s="52"/>
      <c r="CP9498" s="52"/>
      <c r="CQ9498" s="52"/>
      <c r="CR9498" s="52"/>
      <c r="CS9498" s="52"/>
      <c r="CT9498" s="52"/>
      <c r="CU9498" s="33"/>
      <c r="CV9498" s="33"/>
    </row>
    <row r="9499" spans="74:100">
      <c r="BV9499" s="62"/>
      <c r="BW9499" s="62"/>
      <c r="BX9499" s="62"/>
      <c r="BY9499" s="62"/>
      <c r="BZ9499" s="62"/>
      <c r="CA9499" s="62"/>
      <c r="CB9499" s="62"/>
      <c r="CC9499" s="62"/>
      <c r="CD9499" s="62"/>
      <c r="CE9499" s="62"/>
      <c r="CF9499" s="62"/>
      <c r="CL9499" s="56" t="s">
        <v>19529</v>
      </c>
      <c r="CM9499" s="56"/>
      <c r="CN9499" s="56"/>
      <c r="CO9499" s="52"/>
      <c r="CP9499" s="52"/>
      <c r="CQ9499" s="52"/>
      <c r="CR9499" s="52"/>
      <c r="CS9499" s="52"/>
      <c r="CT9499" s="52"/>
      <c r="CU9499" s="33"/>
      <c r="CV9499" s="33"/>
    </row>
    <row r="9500" spans="74:100">
      <c r="BV9500" s="62"/>
      <c r="BW9500" s="62"/>
      <c r="BX9500" s="62"/>
      <c r="BY9500" s="62"/>
      <c r="BZ9500" s="62"/>
      <c r="CA9500" s="62"/>
      <c r="CB9500" s="62"/>
      <c r="CC9500" s="62"/>
      <c r="CD9500" s="62"/>
      <c r="CE9500" s="62"/>
      <c r="CF9500" s="62"/>
      <c r="CL9500" s="56" t="s">
        <v>5810</v>
      </c>
      <c r="CM9500" s="56" t="s">
        <v>217</v>
      </c>
      <c r="CN9500" s="56" t="s">
        <v>217</v>
      </c>
      <c r="CO9500" s="52"/>
      <c r="CP9500" s="52"/>
      <c r="CQ9500" s="52"/>
      <c r="CR9500" s="52"/>
      <c r="CS9500" s="52"/>
      <c r="CT9500" s="52"/>
      <c r="CU9500" s="33"/>
      <c r="CV9500" s="33"/>
    </row>
    <row r="9501" spans="74:100">
      <c r="BV9501" s="62"/>
      <c r="BW9501" s="62"/>
      <c r="BX9501" s="62"/>
      <c r="BY9501" s="62"/>
      <c r="BZ9501" s="62"/>
      <c r="CA9501" s="62"/>
      <c r="CB9501" s="62"/>
      <c r="CC9501" s="62"/>
      <c r="CD9501" s="62"/>
      <c r="CE9501" s="62"/>
      <c r="CF9501" s="62"/>
      <c r="CL9501" s="56" t="s">
        <v>19530</v>
      </c>
      <c r="CM9501" s="56"/>
      <c r="CN9501" s="56"/>
      <c r="CO9501" s="52"/>
      <c r="CP9501" s="52"/>
      <c r="CQ9501" s="52"/>
      <c r="CR9501" s="52"/>
      <c r="CS9501" s="52"/>
      <c r="CT9501" s="52"/>
      <c r="CU9501" s="33"/>
      <c r="CV9501" s="33"/>
    </row>
    <row r="9502" spans="74:100">
      <c r="BV9502" s="62"/>
      <c r="BW9502" s="62"/>
      <c r="BX9502" s="62"/>
      <c r="BY9502" s="62"/>
      <c r="BZ9502" s="62"/>
      <c r="CA9502" s="62"/>
      <c r="CB9502" s="62"/>
      <c r="CC9502" s="62"/>
      <c r="CD9502" s="62"/>
      <c r="CE9502" s="62"/>
      <c r="CF9502" s="62"/>
      <c r="CL9502" s="56" t="s">
        <v>28186</v>
      </c>
      <c r="CM9502" s="56" t="s">
        <v>217</v>
      </c>
      <c r="CN9502" s="56" t="s">
        <v>217</v>
      </c>
      <c r="CO9502" s="52"/>
      <c r="CP9502" s="52"/>
      <c r="CQ9502" s="52"/>
      <c r="CR9502" s="52"/>
      <c r="CS9502" s="52"/>
      <c r="CT9502" s="52"/>
      <c r="CU9502" s="33"/>
      <c r="CV9502" s="33"/>
    </row>
    <row r="9503" spans="74:100">
      <c r="BV9503" s="62"/>
      <c r="BW9503" s="62"/>
      <c r="BX9503" s="62"/>
      <c r="BY9503" s="62"/>
      <c r="BZ9503" s="62"/>
      <c r="CA9503" s="62"/>
      <c r="CB9503" s="62"/>
      <c r="CC9503" s="62"/>
      <c r="CD9503" s="62"/>
      <c r="CE9503" s="62"/>
      <c r="CF9503" s="62"/>
      <c r="CL9503" s="56" t="s">
        <v>19528</v>
      </c>
      <c r="CM9503" s="56"/>
      <c r="CN9503" s="56"/>
      <c r="CO9503" s="52"/>
      <c r="CP9503" s="52"/>
      <c r="CQ9503" s="52"/>
      <c r="CR9503" s="52"/>
      <c r="CS9503" s="52"/>
      <c r="CT9503" s="52"/>
      <c r="CU9503" s="33"/>
      <c r="CV9503" s="33"/>
    </row>
    <row r="9504" spans="74:100">
      <c r="BV9504" s="62"/>
      <c r="BW9504" s="62"/>
      <c r="BX9504" s="62"/>
      <c r="BY9504" s="62"/>
      <c r="BZ9504" s="62"/>
      <c r="CA9504" s="62"/>
      <c r="CB9504" s="62"/>
      <c r="CC9504" s="62"/>
      <c r="CD9504" s="62"/>
      <c r="CE9504" s="62"/>
      <c r="CF9504" s="62"/>
      <c r="CL9504" s="56" t="s">
        <v>5811</v>
      </c>
      <c r="CM9504" s="56" t="s">
        <v>3118</v>
      </c>
      <c r="CN9504" s="56" t="s">
        <v>3118</v>
      </c>
      <c r="CO9504" s="52"/>
      <c r="CP9504" s="52"/>
      <c r="CQ9504" s="52"/>
      <c r="CR9504" s="52"/>
      <c r="CS9504" s="52"/>
      <c r="CT9504" s="52"/>
      <c r="CU9504" s="33"/>
      <c r="CV9504" s="33"/>
    </row>
    <row r="9505" spans="74:100">
      <c r="BV9505" s="62"/>
      <c r="BW9505" s="62"/>
      <c r="BX9505" s="62"/>
      <c r="BY9505" s="62"/>
      <c r="BZ9505" s="62"/>
      <c r="CA9505" s="62"/>
      <c r="CB9505" s="62"/>
      <c r="CC9505" s="62"/>
      <c r="CD9505" s="62"/>
      <c r="CE9505" s="62"/>
      <c r="CF9505" s="62"/>
      <c r="CL9505" s="56" t="s">
        <v>19531</v>
      </c>
      <c r="CM9505" s="56"/>
      <c r="CN9505" s="56"/>
      <c r="CO9505" s="52"/>
      <c r="CP9505" s="52"/>
      <c r="CQ9505" s="52"/>
      <c r="CR9505" s="52"/>
      <c r="CS9505" s="52"/>
      <c r="CT9505" s="52"/>
      <c r="CU9505" s="33"/>
      <c r="CV9505" s="33"/>
    </row>
    <row r="9506" spans="74:100">
      <c r="BV9506" s="62"/>
      <c r="BW9506" s="62"/>
      <c r="BX9506" s="62"/>
      <c r="BY9506" s="62"/>
      <c r="BZ9506" s="62"/>
      <c r="CA9506" s="62"/>
      <c r="CB9506" s="62"/>
      <c r="CC9506" s="62"/>
      <c r="CD9506" s="62"/>
      <c r="CE9506" s="62"/>
      <c r="CF9506" s="62"/>
      <c r="CL9506" s="56" t="s">
        <v>5812</v>
      </c>
      <c r="CM9506" s="56" t="s">
        <v>217</v>
      </c>
      <c r="CN9506" s="56" t="s">
        <v>217</v>
      </c>
      <c r="CO9506" s="52"/>
      <c r="CP9506" s="52"/>
      <c r="CQ9506" s="52"/>
      <c r="CR9506" s="52"/>
      <c r="CS9506" s="52"/>
      <c r="CT9506" s="52"/>
      <c r="CU9506" s="33"/>
      <c r="CV9506" s="33"/>
    </row>
    <row r="9507" spans="74:100">
      <c r="BV9507" s="62"/>
      <c r="BW9507" s="62"/>
      <c r="BX9507" s="62"/>
      <c r="BY9507" s="62"/>
      <c r="BZ9507" s="62"/>
      <c r="CA9507" s="62"/>
      <c r="CB9507" s="62"/>
      <c r="CC9507" s="62"/>
      <c r="CD9507" s="62"/>
      <c r="CE9507" s="62"/>
      <c r="CF9507" s="62"/>
      <c r="CL9507" s="56" t="s">
        <v>19532</v>
      </c>
      <c r="CM9507" s="56"/>
      <c r="CN9507" s="56"/>
      <c r="CO9507" s="52"/>
      <c r="CP9507" s="52"/>
      <c r="CQ9507" s="52"/>
      <c r="CR9507" s="52"/>
      <c r="CS9507" s="52"/>
      <c r="CT9507" s="52"/>
      <c r="CU9507" s="33"/>
      <c r="CV9507" s="33"/>
    </row>
    <row r="9508" spans="74:100">
      <c r="BV9508" s="62"/>
      <c r="BW9508" s="62"/>
      <c r="BX9508" s="62"/>
      <c r="BY9508" s="62"/>
      <c r="BZ9508" s="62"/>
      <c r="CA9508" s="62"/>
      <c r="CB9508" s="62"/>
      <c r="CC9508" s="62"/>
      <c r="CD9508" s="62"/>
      <c r="CE9508" s="62"/>
      <c r="CF9508" s="62"/>
      <c r="CL9508" s="56" t="s">
        <v>5813</v>
      </c>
      <c r="CM9508" s="56" t="s">
        <v>217</v>
      </c>
      <c r="CN9508" s="56" t="s">
        <v>217</v>
      </c>
      <c r="CO9508" s="52"/>
      <c r="CP9508" s="52"/>
      <c r="CQ9508" s="52"/>
      <c r="CR9508" s="52"/>
      <c r="CS9508" s="52"/>
      <c r="CT9508" s="52"/>
      <c r="CU9508" s="33"/>
      <c r="CV9508" s="33"/>
    </row>
    <row r="9509" spans="74:100">
      <c r="BV9509" s="62"/>
      <c r="BW9509" s="62"/>
      <c r="BX9509" s="62"/>
      <c r="BY9509" s="62"/>
      <c r="BZ9509" s="62"/>
      <c r="CA9509" s="62"/>
      <c r="CB9509" s="62"/>
      <c r="CC9509" s="62"/>
      <c r="CD9509" s="62"/>
      <c r="CE9509" s="62"/>
      <c r="CF9509" s="62"/>
      <c r="CL9509" s="56" t="s">
        <v>19533</v>
      </c>
      <c r="CM9509" s="56"/>
      <c r="CN9509" s="56"/>
      <c r="CO9509" s="52"/>
      <c r="CP9509" s="52"/>
      <c r="CQ9509" s="52"/>
      <c r="CR9509" s="52"/>
      <c r="CS9509" s="52"/>
      <c r="CT9509" s="52"/>
      <c r="CU9509" s="33"/>
      <c r="CV9509" s="33"/>
    </row>
    <row r="9510" spans="74:100">
      <c r="BV9510" s="62"/>
      <c r="BW9510" s="62"/>
      <c r="BX9510" s="62"/>
      <c r="BY9510" s="62"/>
      <c r="BZ9510" s="62"/>
      <c r="CA9510" s="62"/>
      <c r="CB9510" s="62"/>
      <c r="CC9510" s="62"/>
      <c r="CD9510" s="62"/>
      <c r="CE9510" s="62"/>
      <c r="CF9510" s="62"/>
      <c r="CL9510" s="56" t="s">
        <v>5814</v>
      </c>
      <c r="CM9510" s="56" t="s">
        <v>3118</v>
      </c>
      <c r="CN9510" s="56" t="s">
        <v>3118</v>
      </c>
      <c r="CO9510" s="52"/>
      <c r="CP9510" s="52"/>
      <c r="CQ9510" s="52"/>
      <c r="CR9510" s="52"/>
      <c r="CS9510" s="52"/>
      <c r="CT9510" s="52"/>
      <c r="CU9510" s="33"/>
      <c r="CV9510" s="33"/>
    </row>
    <row r="9511" spans="74:100">
      <c r="BV9511" s="62"/>
      <c r="BW9511" s="62"/>
      <c r="BX9511" s="62"/>
      <c r="BY9511" s="62"/>
      <c r="BZ9511" s="62"/>
      <c r="CA9511" s="62"/>
      <c r="CB9511" s="62"/>
      <c r="CC9511" s="62"/>
      <c r="CD9511" s="62"/>
      <c r="CE9511" s="62"/>
      <c r="CF9511" s="62"/>
      <c r="CL9511" s="56" t="s">
        <v>19534</v>
      </c>
      <c r="CM9511" s="56"/>
      <c r="CN9511" s="56"/>
      <c r="CO9511" s="52"/>
      <c r="CP9511" s="52"/>
      <c r="CQ9511" s="52"/>
      <c r="CR9511" s="52"/>
      <c r="CS9511" s="52"/>
      <c r="CT9511" s="52"/>
      <c r="CU9511" s="33"/>
      <c r="CV9511" s="33"/>
    </row>
    <row r="9512" spans="74:100">
      <c r="BV9512" s="62"/>
      <c r="BW9512" s="62"/>
      <c r="BX9512" s="62"/>
      <c r="BY9512" s="62"/>
      <c r="BZ9512" s="62"/>
      <c r="CA9512" s="62"/>
      <c r="CB9512" s="62"/>
      <c r="CC9512" s="62"/>
      <c r="CD9512" s="62"/>
      <c r="CE9512" s="62"/>
      <c r="CF9512" s="62"/>
      <c r="CL9512" s="56" t="s">
        <v>28187</v>
      </c>
      <c r="CM9512" s="56" t="s">
        <v>217</v>
      </c>
      <c r="CN9512" s="56" t="s">
        <v>217</v>
      </c>
      <c r="CO9512" s="52"/>
      <c r="CP9512" s="52"/>
      <c r="CQ9512" s="52"/>
      <c r="CR9512" s="52"/>
      <c r="CS9512" s="52"/>
      <c r="CT9512" s="52"/>
      <c r="CU9512" s="33"/>
      <c r="CV9512" s="33"/>
    </row>
    <row r="9513" spans="74:100">
      <c r="BV9513" s="62"/>
      <c r="BW9513" s="62"/>
      <c r="BX9513" s="62"/>
      <c r="BY9513" s="62"/>
      <c r="BZ9513" s="62"/>
      <c r="CA9513" s="62"/>
      <c r="CB9513" s="62"/>
      <c r="CC9513" s="62"/>
      <c r="CD9513" s="62"/>
      <c r="CE9513" s="62"/>
      <c r="CF9513" s="62"/>
      <c r="CL9513" s="56" t="s">
        <v>28188</v>
      </c>
      <c r="CM9513" s="56"/>
      <c r="CN9513" s="56"/>
      <c r="CO9513" s="52"/>
      <c r="CP9513" s="52"/>
      <c r="CQ9513" s="52"/>
      <c r="CR9513" s="52"/>
      <c r="CS9513" s="52"/>
      <c r="CT9513" s="52"/>
      <c r="CU9513" s="33"/>
      <c r="CV9513" s="33"/>
    </row>
    <row r="9514" spans="74:100">
      <c r="BV9514" s="62"/>
      <c r="BW9514" s="62"/>
      <c r="BX9514" s="62"/>
      <c r="BY9514" s="62"/>
      <c r="BZ9514" s="62"/>
      <c r="CA9514" s="62"/>
      <c r="CB9514" s="62"/>
      <c r="CC9514" s="62"/>
      <c r="CD9514" s="62"/>
      <c r="CE9514" s="62"/>
      <c r="CF9514" s="62"/>
      <c r="CL9514" s="56" t="s">
        <v>5815</v>
      </c>
      <c r="CM9514" s="56" t="s">
        <v>217</v>
      </c>
      <c r="CN9514" s="56" t="s">
        <v>217</v>
      </c>
      <c r="CO9514" s="52"/>
      <c r="CP9514" s="52"/>
      <c r="CQ9514" s="52"/>
      <c r="CR9514" s="52"/>
      <c r="CS9514" s="52"/>
      <c r="CT9514" s="52"/>
      <c r="CU9514" s="33"/>
      <c r="CV9514" s="33"/>
    </row>
    <row r="9515" spans="74:100">
      <c r="BV9515" s="62"/>
      <c r="BW9515" s="62"/>
      <c r="BX9515" s="62"/>
      <c r="BY9515" s="62"/>
      <c r="BZ9515" s="62"/>
      <c r="CA9515" s="62"/>
      <c r="CB9515" s="62"/>
      <c r="CC9515" s="62"/>
      <c r="CD9515" s="62"/>
      <c r="CE9515" s="62"/>
      <c r="CF9515" s="62"/>
      <c r="CL9515" s="56" t="s">
        <v>19535</v>
      </c>
      <c r="CM9515" s="56"/>
      <c r="CN9515" s="56"/>
      <c r="CO9515" s="52"/>
      <c r="CP9515" s="52"/>
      <c r="CQ9515" s="52"/>
      <c r="CR9515" s="52"/>
      <c r="CS9515" s="52"/>
      <c r="CT9515" s="52"/>
      <c r="CU9515" s="33"/>
      <c r="CV9515" s="33"/>
    </row>
    <row r="9516" spans="74:100">
      <c r="BV9516" s="62"/>
      <c r="BW9516" s="62"/>
      <c r="BX9516" s="62"/>
      <c r="BY9516" s="62"/>
      <c r="BZ9516" s="62"/>
      <c r="CA9516" s="62"/>
      <c r="CB9516" s="62"/>
      <c r="CC9516" s="62"/>
      <c r="CD9516" s="62"/>
      <c r="CE9516" s="62"/>
      <c r="CF9516" s="62"/>
      <c r="CL9516" s="56" t="s">
        <v>5816</v>
      </c>
      <c r="CM9516" s="56" t="s">
        <v>217</v>
      </c>
      <c r="CN9516" s="56" t="s">
        <v>217</v>
      </c>
      <c r="CO9516" s="52"/>
      <c r="CP9516" s="52"/>
      <c r="CQ9516" s="52"/>
      <c r="CR9516" s="52"/>
      <c r="CS9516" s="52"/>
      <c r="CT9516" s="52"/>
      <c r="CU9516" s="33"/>
      <c r="CV9516" s="33"/>
    </row>
    <row r="9517" spans="74:100">
      <c r="BV9517" s="62"/>
      <c r="BW9517" s="62"/>
      <c r="BX9517" s="62"/>
      <c r="BY9517" s="62"/>
      <c r="BZ9517" s="62"/>
      <c r="CA9517" s="62"/>
      <c r="CB9517" s="62"/>
      <c r="CC9517" s="62"/>
      <c r="CD9517" s="62"/>
      <c r="CE9517" s="62"/>
      <c r="CF9517" s="62"/>
      <c r="CL9517" s="56" t="s">
        <v>19536</v>
      </c>
      <c r="CM9517" s="56"/>
      <c r="CN9517" s="56"/>
      <c r="CO9517" s="52"/>
      <c r="CP9517" s="52"/>
      <c r="CQ9517" s="52"/>
      <c r="CR9517" s="52"/>
      <c r="CS9517" s="52"/>
      <c r="CT9517" s="52"/>
      <c r="CU9517" s="33"/>
      <c r="CV9517" s="33"/>
    </row>
    <row r="9518" spans="74:100">
      <c r="BV9518" s="62"/>
      <c r="BW9518" s="62"/>
      <c r="BX9518" s="62"/>
      <c r="BY9518" s="62"/>
      <c r="BZ9518" s="62"/>
      <c r="CA9518" s="62"/>
      <c r="CB9518" s="62"/>
      <c r="CC9518" s="62"/>
      <c r="CD9518" s="62"/>
      <c r="CE9518" s="62"/>
      <c r="CF9518" s="62"/>
      <c r="CL9518" s="56" t="s">
        <v>5817</v>
      </c>
      <c r="CM9518" s="56" t="s">
        <v>217</v>
      </c>
      <c r="CN9518" s="56" t="s">
        <v>217</v>
      </c>
      <c r="CO9518" s="52"/>
      <c r="CP9518" s="52"/>
      <c r="CQ9518" s="52"/>
      <c r="CR9518" s="52"/>
      <c r="CS9518" s="52"/>
      <c r="CT9518" s="52"/>
      <c r="CU9518" s="33"/>
      <c r="CV9518" s="33"/>
    </row>
    <row r="9519" spans="74:100">
      <c r="BV9519" s="62"/>
      <c r="BW9519" s="62"/>
      <c r="BX9519" s="62"/>
      <c r="BY9519" s="62"/>
      <c r="BZ9519" s="62"/>
      <c r="CA9519" s="62"/>
      <c r="CB9519" s="62"/>
      <c r="CC9519" s="62"/>
      <c r="CD9519" s="62"/>
      <c r="CE9519" s="62"/>
      <c r="CF9519" s="62"/>
      <c r="CL9519" s="56" t="s">
        <v>19537</v>
      </c>
      <c r="CM9519" s="56"/>
      <c r="CN9519" s="56"/>
      <c r="CO9519" s="52"/>
      <c r="CP9519" s="52"/>
      <c r="CQ9519" s="52"/>
      <c r="CR9519" s="52"/>
      <c r="CS9519" s="52"/>
      <c r="CT9519" s="52"/>
      <c r="CU9519" s="33"/>
      <c r="CV9519" s="33"/>
    </row>
    <row r="9520" spans="74:100">
      <c r="BV9520" s="62"/>
      <c r="BW9520" s="62"/>
      <c r="BX9520" s="62"/>
      <c r="BY9520" s="62"/>
      <c r="BZ9520" s="62"/>
      <c r="CA9520" s="62"/>
      <c r="CB9520" s="62"/>
      <c r="CC9520" s="62"/>
      <c r="CD9520" s="62"/>
      <c r="CE9520" s="62"/>
      <c r="CF9520" s="62"/>
      <c r="CL9520" s="56" t="s">
        <v>5818</v>
      </c>
      <c r="CM9520" s="56" t="s">
        <v>217</v>
      </c>
      <c r="CN9520" s="56" t="s">
        <v>217</v>
      </c>
      <c r="CO9520" s="52"/>
      <c r="CP9520" s="52"/>
      <c r="CQ9520" s="52"/>
      <c r="CR9520" s="52"/>
      <c r="CS9520" s="52"/>
      <c r="CT9520" s="52"/>
      <c r="CU9520" s="33"/>
      <c r="CV9520" s="33"/>
    </row>
    <row r="9521" spans="74:100">
      <c r="BV9521" s="62"/>
      <c r="BW9521" s="62"/>
      <c r="BX9521" s="62"/>
      <c r="BY9521" s="62"/>
      <c r="BZ9521" s="62"/>
      <c r="CA9521" s="62"/>
      <c r="CB9521" s="62"/>
      <c r="CC9521" s="62"/>
      <c r="CD9521" s="62"/>
      <c r="CE9521" s="62"/>
      <c r="CF9521" s="62"/>
      <c r="CL9521" s="56" t="s">
        <v>22408</v>
      </c>
      <c r="CM9521" s="56"/>
      <c r="CN9521" s="56"/>
      <c r="CO9521" s="52"/>
      <c r="CP9521" s="52"/>
      <c r="CQ9521" s="52"/>
      <c r="CR9521" s="52"/>
      <c r="CS9521" s="52"/>
      <c r="CT9521" s="52"/>
      <c r="CU9521" s="33"/>
      <c r="CV9521" s="33"/>
    </row>
    <row r="9522" spans="74:100">
      <c r="BV9522" s="62"/>
      <c r="BW9522" s="62"/>
      <c r="BX9522" s="62"/>
      <c r="BY9522" s="62"/>
      <c r="BZ9522" s="62"/>
      <c r="CA9522" s="62"/>
      <c r="CB9522" s="62"/>
      <c r="CC9522" s="62"/>
      <c r="CD9522" s="62"/>
      <c r="CE9522" s="62"/>
      <c r="CF9522" s="62"/>
      <c r="CL9522" s="56" t="s">
        <v>5819</v>
      </c>
      <c r="CM9522" s="56" t="s">
        <v>217</v>
      </c>
      <c r="CN9522" s="56" t="s">
        <v>217</v>
      </c>
      <c r="CO9522" s="52"/>
      <c r="CP9522" s="52"/>
      <c r="CQ9522" s="52"/>
      <c r="CR9522" s="52"/>
      <c r="CS9522" s="52"/>
      <c r="CT9522" s="52"/>
      <c r="CU9522" s="33"/>
      <c r="CV9522" s="33"/>
    </row>
    <row r="9523" spans="74:100">
      <c r="BV9523" s="62"/>
      <c r="BW9523" s="62"/>
      <c r="BX9523" s="62"/>
      <c r="BY9523" s="62"/>
      <c r="BZ9523" s="62"/>
      <c r="CA9523" s="62"/>
      <c r="CB9523" s="62"/>
      <c r="CC9523" s="62"/>
      <c r="CD9523" s="62"/>
      <c r="CE9523" s="62"/>
      <c r="CF9523" s="62"/>
      <c r="CL9523" s="56" t="s">
        <v>19538</v>
      </c>
      <c r="CM9523" s="56"/>
      <c r="CN9523" s="56"/>
      <c r="CO9523" s="52"/>
      <c r="CP9523" s="52"/>
      <c r="CQ9523" s="52"/>
      <c r="CR9523" s="52"/>
      <c r="CS9523" s="52"/>
      <c r="CT9523" s="52"/>
      <c r="CU9523" s="33"/>
      <c r="CV9523" s="33"/>
    </row>
    <row r="9524" spans="74:100">
      <c r="BV9524" s="62"/>
      <c r="BW9524" s="62"/>
      <c r="BX9524" s="62"/>
      <c r="BY9524" s="62"/>
      <c r="BZ9524" s="62"/>
      <c r="CA9524" s="62"/>
      <c r="CB9524" s="62"/>
      <c r="CC9524" s="62"/>
      <c r="CD9524" s="62"/>
      <c r="CE9524" s="62"/>
      <c r="CF9524" s="62"/>
      <c r="CL9524" s="56" t="s">
        <v>5820</v>
      </c>
      <c r="CM9524" s="56" t="s">
        <v>217</v>
      </c>
      <c r="CN9524" s="56" t="s">
        <v>217</v>
      </c>
      <c r="CO9524" s="52"/>
      <c r="CP9524" s="52"/>
      <c r="CQ9524" s="52"/>
      <c r="CR9524" s="52"/>
      <c r="CS9524" s="52"/>
      <c r="CT9524" s="52"/>
      <c r="CU9524" s="33"/>
      <c r="CV9524" s="33"/>
    </row>
    <row r="9525" spans="74:100">
      <c r="BV9525" s="62"/>
      <c r="BW9525" s="62"/>
      <c r="BX9525" s="62"/>
      <c r="BY9525" s="62"/>
      <c r="BZ9525" s="62"/>
      <c r="CA9525" s="62"/>
      <c r="CB9525" s="62"/>
      <c r="CC9525" s="62"/>
      <c r="CD9525" s="62"/>
      <c r="CE9525" s="62"/>
      <c r="CF9525" s="62"/>
      <c r="CL9525" s="56" t="s">
        <v>19539</v>
      </c>
      <c r="CM9525" s="56"/>
      <c r="CN9525" s="56"/>
      <c r="CO9525" s="52"/>
      <c r="CP9525" s="52"/>
      <c r="CQ9525" s="52"/>
      <c r="CR9525" s="52"/>
      <c r="CS9525" s="52"/>
      <c r="CT9525" s="52"/>
      <c r="CU9525" s="33"/>
      <c r="CV9525" s="33"/>
    </row>
    <row r="9526" spans="74:100">
      <c r="BV9526" s="62"/>
      <c r="BW9526" s="62"/>
      <c r="BX9526" s="62"/>
      <c r="BY9526" s="62"/>
      <c r="BZ9526" s="62"/>
      <c r="CA9526" s="62"/>
      <c r="CB9526" s="62"/>
      <c r="CC9526" s="62"/>
      <c r="CD9526" s="62"/>
      <c r="CE9526" s="62"/>
      <c r="CF9526" s="62"/>
      <c r="CL9526" s="56" t="s">
        <v>5821</v>
      </c>
      <c r="CM9526" s="56" t="s">
        <v>217</v>
      </c>
      <c r="CN9526" s="56" t="s">
        <v>217</v>
      </c>
      <c r="CO9526" s="52"/>
      <c r="CP9526" s="52"/>
      <c r="CQ9526" s="52"/>
      <c r="CR9526" s="52"/>
      <c r="CS9526" s="52"/>
      <c r="CT9526" s="52"/>
      <c r="CU9526" s="33"/>
      <c r="CV9526" s="33"/>
    </row>
    <row r="9527" spans="74:100">
      <c r="BV9527" s="62"/>
      <c r="BW9527" s="62"/>
      <c r="BX9527" s="62"/>
      <c r="BY9527" s="62"/>
      <c r="BZ9527" s="62"/>
      <c r="CA9527" s="62"/>
      <c r="CB9527" s="62"/>
      <c r="CC9527" s="62"/>
      <c r="CD9527" s="62"/>
      <c r="CE9527" s="62"/>
      <c r="CF9527" s="62"/>
      <c r="CL9527" s="56" t="s">
        <v>19540</v>
      </c>
      <c r="CM9527" s="56"/>
      <c r="CN9527" s="56"/>
      <c r="CO9527" s="52"/>
      <c r="CP9527" s="52"/>
      <c r="CQ9527" s="52"/>
      <c r="CR9527" s="52"/>
      <c r="CS9527" s="52"/>
      <c r="CT9527" s="52"/>
      <c r="CU9527" s="33"/>
      <c r="CV9527" s="33"/>
    </row>
    <row r="9528" spans="74:100">
      <c r="BV9528" s="62"/>
      <c r="BW9528" s="62"/>
      <c r="BX9528" s="62"/>
      <c r="BY9528" s="62"/>
      <c r="BZ9528" s="62"/>
      <c r="CA9528" s="62"/>
      <c r="CB9528" s="62"/>
      <c r="CC9528" s="62"/>
      <c r="CD9528" s="62"/>
      <c r="CE9528" s="62"/>
      <c r="CF9528" s="62"/>
      <c r="CL9528" s="56" t="s">
        <v>28189</v>
      </c>
      <c r="CM9528" s="56" t="s">
        <v>217</v>
      </c>
      <c r="CN9528" s="56" t="s">
        <v>217</v>
      </c>
      <c r="CO9528" s="52"/>
      <c r="CP9528" s="52"/>
      <c r="CQ9528" s="52"/>
      <c r="CR9528" s="52"/>
      <c r="CS9528" s="52"/>
      <c r="CT9528" s="52"/>
      <c r="CU9528" s="33"/>
      <c r="CV9528" s="33"/>
    </row>
    <row r="9529" spans="74:100">
      <c r="BV9529" s="62"/>
      <c r="BW9529" s="62"/>
      <c r="BX9529" s="62"/>
      <c r="BY9529" s="62"/>
      <c r="BZ9529" s="62"/>
      <c r="CA9529" s="62"/>
      <c r="CB9529" s="62"/>
      <c r="CC9529" s="62"/>
      <c r="CD9529" s="62"/>
      <c r="CE9529" s="62"/>
      <c r="CF9529" s="62"/>
      <c r="CL9529" s="56" t="s">
        <v>28190</v>
      </c>
      <c r="CM9529" s="56"/>
      <c r="CN9529" s="56"/>
      <c r="CO9529" s="52"/>
      <c r="CP9529" s="52"/>
      <c r="CQ9529" s="52"/>
      <c r="CR9529" s="52"/>
      <c r="CS9529" s="52"/>
      <c r="CT9529" s="52"/>
      <c r="CU9529" s="33"/>
      <c r="CV9529" s="33"/>
    </row>
    <row r="9530" spans="74:100">
      <c r="BV9530" s="62"/>
      <c r="BW9530" s="62"/>
      <c r="BX9530" s="62"/>
      <c r="BY9530" s="62"/>
      <c r="BZ9530" s="62"/>
      <c r="CA9530" s="62"/>
      <c r="CB9530" s="62"/>
      <c r="CC9530" s="62"/>
      <c r="CD9530" s="62"/>
      <c r="CE9530" s="62"/>
      <c r="CF9530" s="62"/>
      <c r="CL9530" s="56" t="s">
        <v>28191</v>
      </c>
      <c r="CM9530" s="56" t="s">
        <v>217</v>
      </c>
      <c r="CN9530" s="56" t="s">
        <v>217</v>
      </c>
      <c r="CO9530" s="52"/>
      <c r="CP9530" s="52"/>
      <c r="CQ9530" s="52"/>
      <c r="CR9530" s="52"/>
      <c r="CS9530" s="52"/>
      <c r="CT9530" s="52"/>
      <c r="CU9530" s="33"/>
      <c r="CV9530" s="33"/>
    </row>
    <row r="9531" spans="74:100">
      <c r="BV9531" s="62"/>
      <c r="BW9531" s="62"/>
      <c r="BX9531" s="62"/>
      <c r="BY9531" s="62"/>
      <c r="BZ9531" s="62"/>
      <c r="CA9531" s="62"/>
      <c r="CB9531" s="62"/>
      <c r="CC9531" s="62"/>
      <c r="CD9531" s="62"/>
      <c r="CE9531" s="62"/>
      <c r="CF9531" s="62"/>
      <c r="CL9531" s="56" t="s">
        <v>28192</v>
      </c>
      <c r="CM9531" s="56"/>
      <c r="CN9531" s="56"/>
      <c r="CO9531" s="52"/>
      <c r="CP9531" s="52"/>
      <c r="CQ9531" s="52"/>
      <c r="CR9531" s="52"/>
      <c r="CS9531" s="52"/>
      <c r="CT9531" s="52"/>
      <c r="CU9531" s="33"/>
      <c r="CV9531" s="33"/>
    </row>
    <row r="9532" spans="74:100">
      <c r="BV9532" s="62"/>
      <c r="BW9532" s="62"/>
      <c r="BX9532" s="62"/>
      <c r="BY9532" s="62"/>
      <c r="BZ9532" s="62"/>
      <c r="CA9532" s="62"/>
      <c r="CB9532" s="62"/>
      <c r="CC9532" s="62"/>
      <c r="CD9532" s="62"/>
      <c r="CE9532" s="62"/>
      <c r="CF9532" s="62"/>
      <c r="CL9532" s="56" t="s">
        <v>5822</v>
      </c>
      <c r="CM9532" s="56" t="s">
        <v>217</v>
      </c>
      <c r="CN9532" s="56" t="s">
        <v>217</v>
      </c>
      <c r="CO9532" s="52"/>
      <c r="CP9532" s="52"/>
      <c r="CQ9532" s="52"/>
      <c r="CR9532" s="52"/>
      <c r="CS9532" s="52"/>
      <c r="CT9532" s="52"/>
      <c r="CU9532" s="33"/>
      <c r="CV9532" s="33"/>
    </row>
    <row r="9533" spans="74:100">
      <c r="BV9533" s="62"/>
      <c r="BW9533" s="62"/>
      <c r="BX9533" s="62"/>
      <c r="BY9533" s="62"/>
      <c r="BZ9533" s="62"/>
      <c r="CA9533" s="62"/>
      <c r="CB9533" s="62"/>
      <c r="CC9533" s="62"/>
      <c r="CD9533" s="62"/>
      <c r="CE9533" s="62"/>
      <c r="CF9533" s="62"/>
      <c r="CL9533" s="56" t="s">
        <v>19541</v>
      </c>
      <c r="CM9533" s="56"/>
      <c r="CN9533" s="56"/>
      <c r="CO9533" s="52"/>
      <c r="CP9533" s="52"/>
      <c r="CQ9533" s="52"/>
      <c r="CR9533" s="52"/>
      <c r="CS9533" s="52"/>
      <c r="CT9533" s="52"/>
      <c r="CU9533" s="33"/>
      <c r="CV9533" s="33"/>
    </row>
    <row r="9534" spans="74:100">
      <c r="BV9534" s="62"/>
      <c r="BW9534" s="62"/>
      <c r="BX9534" s="62"/>
      <c r="BY9534" s="62"/>
      <c r="BZ9534" s="62"/>
      <c r="CA9534" s="62"/>
      <c r="CB9534" s="62"/>
      <c r="CC9534" s="62"/>
      <c r="CD9534" s="62"/>
      <c r="CE9534" s="62"/>
      <c r="CF9534" s="62"/>
      <c r="CL9534" s="56" t="s">
        <v>5823</v>
      </c>
      <c r="CM9534" s="56" t="s">
        <v>217</v>
      </c>
      <c r="CN9534" s="56" t="s">
        <v>217</v>
      </c>
      <c r="CO9534" s="52"/>
      <c r="CP9534" s="52"/>
      <c r="CQ9534" s="52"/>
      <c r="CR9534" s="52"/>
      <c r="CS9534" s="52"/>
      <c r="CT9534" s="52"/>
      <c r="CU9534" s="33"/>
      <c r="CV9534" s="33"/>
    </row>
    <row r="9535" spans="74:100">
      <c r="BV9535" s="62"/>
      <c r="BW9535" s="62"/>
      <c r="BX9535" s="62"/>
      <c r="BY9535" s="62"/>
      <c r="BZ9535" s="62"/>
      <c r="CA9535" s="62"/>
      <c r="CB9535" s="62"/>
      <c r="CC9535" s="62"/>
      <c r="CD9535" s="62"/>
      <c r="CE9535" s="62"/>
      <c r="CF9535" s="62"/>
      <c r="CL9535" s="56" t="s">
        <v>19542</v>
      </c>
      <c r="CM9535" s="56"/>
      <c r="CN9535" s="56"/>
      <c r="CO9535" s="52"/>
      <c r="CP9535" s="52"/>
      <c r="CQ9535" s="52"/>
      <c r="CR9535" s="52"/>
      <c r="CS9535" s="52"/>
      <c r="CT9535" s="52"/>
      <c r="CU9535" s="33"/>
      <c r="CV9535" s="33"/>
    </row>
    <row r="9536" spans="74:100">
      <c r="BV9536" s="62"/>
      <c r="BW9536" s="62"/>
      <c r="BX9536" s="62"/>
      <c r="BY9536" s="62"/>
      <c r="BZ9536" s="62"/>
      <c r="CA9536" s="62"/>
      <c r="CB9536" s="62"/>
      <c r="CC9536" s="62"/>
      <c r="CD9536" s="62"/>
      <c r="CE9536" s="62"/>
      <c r="CF9536" s="62"/>
      <c r="CL9536" s="56" t="s">
        <v>5824</v>
      </c>
      <c r="CM9536" s="56" t="s">
        <v>217</v>
      </c>
      <c r="CN9536" s="56" t="s">
        <v>217</v>
      </c>
      <c r="CO9536" s="52"/>
      <c r="CP9536" s="52"/>
      <c r="CQ9536" s="52"/>
      <c r="CR9536" s="52"/>
      <c r="CS9536" s="52"/>
      <c r="CT9536" s="52"/>
      <c r="CU9536" s="33"/>
      <c r="CV9536" s="33"/>
    </row>
    <row r="9537" spans="74:100">
      <c r="BV9537" s="62"/>
      <c r="BW9537" s="62"/>
      <c r="BX9537" s="62"/>
      <c r="BY9537" s="62"/>
      <c r="BZ9537" s="62"/>
      <c r="CA9537" s="62"/>
      <c r="CB9537" s="62"/>
      <c r="CC9537" s="62"/>
      <c r="CD9537" s="62"/>
      <c r="CE9537" s="62"/>
      <c r="CF9537" s="62"/>
      <c r="CL9537" s="56" t="s">
        <v>19543</v>
      </c>
      <c r="CM9537" s="56"/>
      <c r="CN9537" s="56"/>
      <c r="CO9537" s="52"/>
      <c r="CP9537" s="52"/>
      <c r="CQ9537" s="52"/>
      <c r="CR9537" s="52"/>
      <c r="CS9537" s="52"/>
      <c r="CT9537" s="52"/>
      <c r="CU9537" s="33"/>
      <c r="CV9537" s="33"/>
    </row>
    <row r="9538" spans="74:100">
      <c r="BV9538" s="62"/>
      <c r="BW9538" s="62"/>
      <c r="BX9538" s="62"/>
      <c r="BY9538" s="62"/>
      <c r="BZ9538" s="62"/>
      <c r="CA9538" s="62"/>
      <c r="CB9538" s="62"/>
      <c r="CC9538" s="62"/>
      <c r="CD9538" s="62"/>
      <c r="CE9538" s="62"/>
      <c r="CF9538" s="62"/>
      <c r="CL9538" s="56" t="s">
        <v>5825</v>
      </c>
      <c r="CM9538" s="56" t="s">
        <v>217</v>
      </c>
      <c r="CN9538" s="56" t="s">
        <v>217</v>
      </c>
      <c r="CO9538" s="52"/>
      <c r="CP9538" s="52"/>
      <c r="CQ9538" s="52"/>
      <c r="CR9538" s="52"/>
      <c r="CS9538" s="52"/>
      <c r="CT9538" s="52"/>
      <c r="CU9538" s="33"/>
      <c r="CV9538" s="33"/>
    </row>
    <row r="9539" spans="74:100">
      <c r="BV9539" s="62"/>
      <c r="BW9539" s="62"/>
      <c r="BX9539" s="62"/>
      <c r="BY9539" s="62"/>
      <c r="BZ9539" s="62"/>
      <c r="CA9539" s="62"/>
      <c r="CB9539" s="62"/>
      <c r="CC9539" s="62"/>
      <c r="CD9539" s="62"/>
      <c r="CE9539" s="62"/>
      <c r="CF9539" s="62"/>
      <c r="CL9539" s="56" t="s">
        <v>19544</v>
      </c>
      <c r="CM9539" s="56"/>
      <c r="CN9539" s="56"/>
      <c r="CO9539" s="52"/>
      <c r="CP9539" s="52"/>
      <c r="CQ9539" s="52"/>
      <c r="CR9539" s="52"/>
      <c r="CS9539" s="52"/>
      <c r="CT9539" s="52"/>
      <c r="CU9539" s="33"/>
      <c r="CV9539" s="33"/>
    </row>
    <row r="9540" spans="74:100">
      <c r="BV9540" s="62"/>
      <c r="BW9540" s="62"/>
      <c r="BX9540" s="62"/>
      <c r="BY9540" s="62"/>
      <c r="BZ9540" s="62"/>
      <c r="CA9540" s="62"/>
      <c r="CB9540" s="62"/>
      <c r="CC9540" s="62"/>
      <c r="CD9540" s="62"/>
      <c r="CE9540" s="62"/>
      <c r="CF9540" s="62"/>
      <c r="CL9540" s="56" t="s">
        <v>2127</v>
      </c>
      <c r="CM9540" s="56" t="s">
        <v>217</v>
      </c>
      <c r="CN9540" s="56" t="s">
        <v>217</v>
      </c>
      <c r="CO9540" s="52"/>
      <c r="CP9540" s="52"/>
      <c r="CQ9540" s="52"/>
      <c r="CR9540" s="52"/>
      <c r="CS9540" s="52"/>
      <c r="CT9540" s="52"/>
      <c r="CU9540" s="33"/>
      <c r="CV9540" s="33"/>
    </row>
    <row r="9541" spans="74:100">
      <c r="BV9541" s="62"/>
      <c r="BW9541" s="62"/>
      <c r="BX9541" s="62"/>
      <c r="BY9541" s="62"/>
      <c r="BZ9541" s="62"/>
      <c r="CA9541" s="62"/>
      <c r="CB9541" s="62"/>
      <c r="CC9541" s="62"/>
      <c r="CD9541" s="62"/>
      <c r="CE9541" s="62"/>
      <c r="CF9541" s="62"/>
      <c r="CL9541" s="56" t="s">
        <v>19545</v>
      </c>
      <c r="CM9541" s="56"/>
      <c r="CN9541" s="56"/>
      <c r="CO9541" s="52"/>
      <c r="CP9541" s="52"/>
      <c r="CQ9541" s="52"/>
      <c r="CR9541" s="52"/>
      <c r="CS9541" s="52"/>
      <c r="CT9541" s="52"/>
      <c r="CU9541" s="33"/>
      <c r="CV9541" s="33"/>
    </row>
    <row r="9542" spans="74:100">
      <c r="BV9542" s="62"/>
      <c r="BW9542" s="62"/>
      <c r="BX9542" s="62"/>
      <c r="BY9542" s="62"/>
      <c r="BZ9542" s="62"/>
      <c r="CA9542" s="62"/>
      <c r="CB9542" s="62"/>
      <c r="CC9542" s="62"/>
      <c r="CD9542" s="62"/>
      <c r="CE9542" s="62"/>
      <c r="CF9542" s="62"/>
      <c r="CL9542" s="56" t="s">
        <v>5826</v>
      </c>
      <c r="CM9542" s="56" t="s">
        <v>3118</v>
      </c>
      <c r="CN9542" s="56" t="s">
        <v>3118</v>
      </c>
      <c r="CO9542" s="52"/>
      <c r="CP9542" s="52"/>
      <c r="CQ9542" s="52"/>
      <c r="CR9542" s="52"/>
      <c r="CS9542" s="52"/>
      <c r="CT9542" s="52"/>
      <c r="CU9542" s="33"/>
      <c r="CV9542" s="33"/>
    </row>
    <row r="9543" spans="74:100">
      <c r="BV9543" s="62"/>
      <c r="BW9543" s="62"/>
      <c r="BX9543" s="62"/>
      <c r="BY9543" s="62"/>
      <c r="BZ9543" s="62"/>
      <c r="CA9543" s="62"/>
      <c r="CB9543" s="62"/>
      <c r="CC9543" s="62"/>
      <c r="CD9543" s="62"/>
      <c r="CE9543" s="62"/>
      <c r="CF9543" s="62"/>
      <c r="CL9543" s="56" t="s">
        <v>19546</v>
      </c>
      <c r="CM9543" s="56"/>
      <c r="CN9543" s="56"/>
      <c r="CO9543" s="52"/>
      <c r="CP9543" s="52"/>
      <c r="CQ9543" s="52"/>
      <c r="CR9543" s="52"/>
      <c r="CS9543" s="52"/>
      <c r="CT9543" s="52"/>
      <c r="CU9543" s="33"/>
      <c r="CV9543" s="33"/>
    </row>
    <row r="9544" spans="74:100">
      <c r="BV9544" s="62"/>
      <c r="BW9544" s="62"/>
      <c r="BX9544" s="62"/>
      <c r="BY9544" s="62"/>
      <c r="BZ9544" s="62"/>
      <c r="CA9544" s="62"/>
      <c r="CB9544" s="62"/>
      <c r="CC9544" s="62"/>
      <c r="CD9544" s="62"/>
      <c r="CE9544" s="62"/>
      <c r="CF9544" s="62"/>
      <c r="CL9544" s="56" t="s">
        <v>2128</v>
      </c>
      <c r="CM9544" s="56" t="s">
        <v>214</v>
      </c>
      <c r="CN9544" s="56" t="s">
        <v>214</v>
      </c>
      <c r="CO9544" s="52"/>
      <c r="CP9544" s="52"/>
      <c r="CQ9544" s="52"/>
      <c r="CR9544" s="52"/>
      <c r="CS9544" s="52"/>
      <c r="CT9544" s="52"/>
      <c r="CU9544" s="33"/>
      <c r="CV9544" s="33"/>
    </row>
    <row r="9545" spans="74:100">
      <c r="BV9545" s="62"/>
      <c r="BW9545" s="62"/>
      <c r="BX9545" s="62"/>
      <c r="BY9545" s="62"/>
      <c r="BZ9545" s="62"/>
      <c r="CA9545" s="62"/>
      <c r="CB9545" s="62"/>
      <c r="CC9545" s="62"/>
      <c r="CD9545" s="62"/>
      <c r="CE9545" s="62"/>
      <c r="CF9545" s="62"/>
      <c r="CL9545" s="56" t="s">
        <v>22409</v>
      </c>
      <c r="CM9545" s="56"/>
      <c r="CN9545" s="56"/>
      <c r="CO9545" s="52"/>
      <c r="CP9545" s="52"/>
      <c r="CQ9545" s="52"/>
      <c r="CR9545" s="52"/>
      <c r="CS9545" s="52"/>
      <c r="CT9545" s="52"/>
      <c r="CU9545" s="33"/>
      <c r="CV9545" s="33"/>
    </row>
    <row r="9546" spans="74:100">
      <c r="BV9546" s="62"/>
      <c r="BW9546" s="62"/>
      <c r="BX9546" s="62"/>
      <c r="BY9546" s="62"/>
      <c r="BZ9546" s="62"/>
      <c r="CA9546" s="62"/>
      <c r="CB9546" s="62"/>
      <c r="CC9546" s="62"/>
      <c r="CD9546" s="62"/>
      <c r="CE9546" s="62"/>
      <c r="CF9546" s="62"/>
      <c r="CL9546" s="56" t="s">
        <v>2129</v>
      </c>
      <c r="CM9546" s="56" t="s">
        <v>216</v>
      </c>
      <c r="CN9546" s="56" t="s">
        <v>216</v>
      </c>
      <c r="CO9546" s="52"/>
      <c r="CP9546" s="52"/>
      <c r="CQ9546" s="52"/>
      <c r="CR9546" s="52"/>
      <c r="CS9546" s="52"/>
      <c r="CT9546" s="52"/>
      <c r="CU9546" s="33"/>
      <c r="CV9546" s="33"/>
    </row>
    <row r="9547" spans="74:100">
      <c r="BV9547" s="62"/>
      <c r="BW9547" s="62"/>
      <c r="BX9547" s="62"/>
      <c r="BY9547" s="62"/>
      <c r="BZ9547" s="62"/>
      <c r="CA9547" s="62"/>
      <c r="CB9547" s="62"/>
      <c r="CC9547" s="62"/>
      <c r="CD9547" s="62"/>
      <c r="CE9547" s="62"/>
      <c r="CF9547" s="62"/>
      <c r="CL9547" s="56" t="s">
        <v>22410</v>
      </c>
      <c r="CM9547" s="56"/>
      <c r="CN9547" s="56"/>
      <c r="CO9547" s="52"/>
      <c r="CP9547" s="52"/>
      <c r="CQ9547" s="52"/>
      <c r="CR9547" s="52"/>
      <c r="CS9547" s="52"/>
      <c r="CT9547" s="52"/>
      <c r="CU9547" s="33"/>
      <c r="CV9547" s="33"/>
    </row>
    <row r="9548" spans="74:100">
      <c r="BV9548" s="62"/>
      <c r="BW9548" s="62"/>
      <c r="BX9548" s="62"/>
      <c r="BY9548" s="62"/>
      <c r="BZ9548" s="62"/>
      <c r="CA9548" s="62"/>
      <c r="CB9548" s="62"/>
      <c r="CC9548" s="62"/>
      <c r="CD9548" s="62"/>
      <c r="CE9548" s="62"/>
      <c r="CF9548" s="62"/>
      <c r="CL9548" s="56" t="s">
        <v>28193</v>
      </c>
      <c r="CM9548" s="56" t="s">
        <v>217</v>
      </c>
      <c r="CN9548" s="56" t="s">
        <v>217</v>
      </c>
      <c r="CO9548" s="52"/>
      <c r="CP9548" s="52"/>
      <c r="CQ9548" s="52"/>
      <c r="CR9548" s="52"/>
      <c r="CS9548" s="52"/>
      <c r="CT9548" s="52"/>
      <c r="CU9548" s="33"/>
      <c r="CV9548" s="33"/>
    </row>
    <row r="9549" spans="74:100">
      <c r="BV9549" s="62"/>
      <c r="BW9549" s="62"/>
      <c r="BX9549" s="62"/>
      <c r="BY9549" s="62"/>
      <c r="BZ9549" s="62"/>
      <c r="CA9549" s="62"/>
      <c r="CB9549" s="62"/>
      <c r="CC9549" s="62"/>
      <c r="CD9549" s="62"/>
      <c r="CE9549" s="62"/>
      <c r="CF9549" s="62"/>
      <c r="CL9549" s="56" t="s">
        <v>28194</v>
      </c>
      <c r="CM9549" s="56"/>
      <c r="CN9549" s="56"/>
      <c r="CO9549" s="52"/>
      <c r="CP9549" s="52"/>
      <c r="CQ9549" s="52"/>
      <c r="CR9549" s="52"/>
      <c r="CS9549" s="52"/>
      <c r="CT9549" s="52"/>
      <c r="CU9549" s="33"/>
      <c r="CV9549" s="33"/>
    </row>
    <row r="9550" spans="74:100">
      <c r="BV9550" s="62"/>
      <c r="BW9550" s="62"/>
      <c r="BX9550" s="62"/>
      <c r="BY9550" s="62"/>
      <c r="BZ9550" s="62"/>
      <c r="CA9550" s="62"/>
      <c r="CB9550" s="62"/>
      <c r="CC9550" s="62"/>
      <c r="CD9550" s="62"/>
      <c r="CE9550" s="62"/>
      <c r="CF9550" s="62"/>
      <c r="CL9550" s="56" t="s">
        <v>28195</v>
      </c>
      <c r="CM9550" s="56" t="s">
        <v>215</v>
      </c>
      <c r="CN9550" s="56" t="s">
        <v>215</v>
      </c>
      <c r="CO9550" s="52"/>
      <c r="CP9550" s="52"/>
      <c r="CQ9550" s="52"/>
      <c r="CR9550" s="52"/>
      <c r="CS9550" s="52"/>
      <c r="CT9550" s="52"/>
      <c r="CU9550" s="33"/>
      <c r="CV9550" s="33"/>
    </row>
    <row r="9551" spans="74:100">
      <c r="BV9551" s="62"/>
      <c r="BW9551" s="62"/>
      <c r="BX9551" s="62"/>
      <c r="BY9551" s="62"/>
      <c r="BZ9551" s="62"/>
      <c r="CA9551" s="62"/>
      <c r="CB9551" s="62"/>
      <c r="CC9551" s="62"/>
      <c r="CD9551" s="62"/>
      <c r="CE9551" s="62"/>
      <c r="CF9551" s="62"/>
      <c r="CL9551" s="56" t="s">
        <v>28196</v>
      </c>
      <c r="CM9551" s="56"/>
      <c r="CN9551" s="56"/>
      <c r="CO9551" s="52"/>
      <c r="CP9551" s="52"/>
      <c r="CQ9551" s="52"/>
      <c r="CR9551" s="52"/>
      <c r="CS9551" s="52"/>
      <c r="CT9551" s="52"/>
      <c r="CU9551" s="33"/>
      <c r="CV9551" s="33"/>
    </row>
    <row r="9552" spans="74:100">
      <c r="BV9552" s="62"/>
      <c r="BW9552" s="62"/>
      <c r="BX9552" s="62"/>
      <c r="BY9552" s="62"/>
      <c r="BZ9552" s="62"/>
      <c r="CA9552" s="62"/>
      <c r="CB9552" s="62"/>
      <c r="CC9552" s="62"/>
      <c r="CD9552" s="62"/>
      <c r="CE9552" s="62"/>
      <c r="CF9552" s="62"/>
      <c r="CL9552" s="56" t="s">
        <v>5827</v>
      </c>
      <c r="CM9552" s="56" t="s">
        <v>3118</v>
      </c>
      <c r="CN9552" s="56" t="s">
        <v>3118</v>
      </c>
      <c r="CO9552" s="52"/>
      <c r="CP9552" s="52"/>
      <c r="CQ9552" s="52"/>
      <c r="CR9552" s="52"/>
      <c r="CS9552" s="52"/>
      <c r="CT9552" s="52"/>
      <c r="CU9552" s="33"/>
      <c r="CV9552" s="33"/>
    </row>
    <row r="9553" spans="74:100">
      <c r="BV9553" s="62"/>
      <c r="BW9553" s="62"/>
      <c r="BX9553" s="62"/>
      <c r="BY9553" s="62"/>
      <c r="BZ9553" s="62"/>
      <c r="CA9553" s="62"/>
      <c r="CB9553" s="62"/>
      <c r="CC9553" s="62"/>
      <c r="CD9553" s="62"/>
      <c r="CE9553" s="62"/>
      <c r="CF9553" s="62"/>
      <c r="CL9553" s="56" t="s">
        <v>19547</v>
      </c>
      <c r="CM9553" s="56"/>
      <c r="CN9553" s="56"/>
      <c r="CO9553" s="52"/>
      <c r="CP9553" s="52"/>
      <c r="CQ9553" s="52"/>
      <c r="CR9553" s="52"/>
      <c r="CS9553" s="52"/>
      <c r="CT9553" s="52"/>
      <c r="CU9553" s="33"/>
      <c r="CV9553" s="33"/>
    </row>
    <row r="9554" spans="74:100">
      <c r="BV9554" s="62"/>
      <c r="BW9554" s="62"/>
      <c r="BX9554" s="62"/>
      <c r="BY9554" s="62"/>
      <c r="BZ9554" s="62"/>
      <c r="CA9554" s="62"/>
      <c r="CB9554" s="62"/>
      <c r="CC9554" s="62"/>
      <c r="CD9554" s="62"/>
      <c r="CE9554" s="62"/>
      <c r="CF9554" s="62"/>
      <c r="CL9554" s="56" t="s">
        <v>5828</v>
      </c>
      <c r="CM9554" s="56" t="s">
        <v>217</v>
      </c>
      <c r="CN9554" s="56" t="s">
        <v>217</v>
      </c>
      <c r="CO9554" s="52"/>
      <c r="CP9554" s="52"/>
      <c r="CQ9554" s="52"/>
      <c r="CR9554" s="52"/>
      <c r="CS9554" s="52"/>
      <c r="CT9554" s="52"/>
      <c r="CU9554" s="33"/>
      <c r="CV9554" s="33"/>
    </row>
    <row r="9555" spans="74:100">
      <c r="BV9555" s="62"/>
      <c r="BW9555" s="62"/>
      <c r="BX9555" s="62"/>
      <c r="BY9555" s="62"/>
      <c r="BZ9555" s="62"/>
      <c r="CA9555" s="62"/>
      <c r="CB9555" s="62"/>
      <c r="CC9555" s="62"/>
      <c r="CD9555" s="62"/>
      <c r="CE9555" s="62"/>
      <c r="CF9555" s="62"/>
      <c r="CL9555" s="56" t="s">
        <v>19548</v>
      </c>
      <c r="CM9555" s="56"/>
      <c r="CN9555" s="56"/>
      <c r="CO9555" s="52"/>
      <c r="CP9555" s="52"/>
      <c r="CQ9555" s="52"/>
      <c r="CR9555" s="52"/>
      <c r="CS9555" s="52"/>
      <c r="CT9555" s="52"/>
      <c r="CU9555" s="33"/>
      <c r="CV9555" s="33"/>
    </row>
    <row r="9556" spans="74:100">
      <c r="BV9556" s="62"/>
      <c r="BW9556" s="62"/>
      <c r="BX9556" s="62"/>
      <c r="BY9556" s="62"/>
      <c r="BZ9556" s="62"/>
      <c r="CA9556" s="62"/>
      <c r="CB9556" s="62"/>
      <c r="CC9556" s="62"/>
      <c r="CD9556" s="62"/>
      <c r="CE9556" s="62"/>
      <c r="CF9556" s="62"/>
      <c r="CL9556" s="56" t="s">
        <v>5829</v>
      </c>
      <c r="CM9556" s="56" t="s">
        <v>217</v>
      </c>
      <c r="CN9556" s="56" t="s">
        <v>217</v>
      </c>
      <c r="CO9556" s="52"/>
      <c r="CP9556" s="52"/>
      <c r="CQ9556" s="52"/>
      <c r="CR9556" s="52"/>
      <c r="CS9556" s="52"/>
      <c r="CT9556" s="52"/>
      <c r="CU9556" s="33"/>
      <c r="CV9556" s="33"/>
    </row>
    <row r="9557" spans="74:100">
      <c r="BV9557" s="62"/>
      <c r="BW9557" s="62"/>
      <c r="BX9557" s="62"/>
      <c r="BY9557" s="62"/>
      <c r="BZ9557" s="62"/>
      <c r="CA9557" s="62"/>
      <c r="CB9557" s="62"/>
      <c r="CC9557" s="62"/>
      <c r="CD9557" s="62"/>
      <c r="CE9557" s="62"/>
      <c r="CF9557" s="62"/>
      <c r="CL9557" s="56" t="s">
        <v>19549</v>
      </c>
      <c r="CM9557" s="56"/>
      <c r="CN9557" s="56"/>
      <c r="CO9557" s="52"/>
      <c r="CP9557" s="52"/>
      <c r="CQ9557" s="52"/>
      <c r="CR9557" s="52"/>
      <c r="CS9557" s="52"/>
      <c r="CT9557" s="52"/>
      <c r="CU9557" s="33"/>
      <c r="CV9557" s="33"/>
    </row>
    <row r="9558" spans="74:100">
      <c r="BV9558" s="62"/>
      <c r="BW9558" s="62"/>
      <c r="BX9558" s="62"/>
      <c r="BY9558" s="62"/>
      <c r="BZ9558" s="62"/>
      <c r="CA9558" s="62"/>
      <c r="CB9558" s="62"/>
      <c r="CC9558" s="62"/>
      <c r="CD9558" s="62"/>
      <c r="CE9558" s="62"/>
      <c r="CF9558" s="62"/>
      <c r="CL9558" s="56" t="s">
        <v>5830</v>
      </c>
      <c r="CM9558" s="56" t="s">
        <v>217</v>
      </c>
      <c r="CN9558" s="56" t="s">
        <v>217</v>
      </c>
      <c r="CO9558" s="52"/>
      <c r="CP9558" s="52"/>
      <c r="CQ9558" s="52"/>
      <c r="CR9558" s="52"/>
      <c r="CS9558" s="52"/>
      <c r="CT9558" s="52"/>
      <c r="CU9558" s="33"/>
      <c r="CV9558" s="33"/>
    </row>
    <row r="9559" spans="74:100">
      <c r="BV9559" s="62"/>
      <c r="BW9559" s="62"/>
      <c r="BX9559" s="62"/>
      <c r="BY9559" s="62"/>
      <c r="BZ9559" s="62"/>
      <c r="CA9559" s="62"/>
      <c r="CB9559" s="62"/>
      <c r="CC9559" s="62"/>
      <c r="CD9559" s="62"/>
      <c r="CE9559" s="62"/>
      <c r="CF9559" s="62"/>
      <c r="CL9559" s="56" t="s">
        <v>19550</v>
      </c>
      <c r="CM9559" s="56"/>
      <c r="CN9559" s="56"/>
      <c r="CO9559" s="52"/>
      <c r="CP9559" s="52"/>
      <c r="CQ9559" s="52"/>
      <c r="CR9559" s="52"/>
      <c r="CS9559" s="52"/>
      <c r="CT9559" s="52"/>
      <c r="CU9559" s="33"/>
      <c r="CV9559" s="33"/>
    </row>
    <row r="9560" spans="74:100">
      <c r="BV9560" s="62"/>
      <c r="BW9560" s="62"/>
      <c r="BX9560" s="62"/>
      <c r="BY9560" s="62"/>
      <c r="BZ9560" s="62"/>
      <c r="CA9560" s="62"/>
      <c r="CB9560" s="62"/>
      <c r="CC9560" s="62"/>
      <c r="CD9560" s="62"/>
      <c r="CE9560" s="62"/>
      <c r="CF9560" s="62"/>
      <c r="CL9560" s="56" t="s">
        <v>28197</v>
      </c>
      <c r="CM9560" s="56" t="s">
        <v>3118</v>
      </c>
      <c r="CN9560" s="56" t="s">
        <v>3118</v>
      </c>
      <c r="CO9560" s="52"/>
      <c r="CP9560" s="52"/>
      <c r="CQ9560" s="52"/>
      <c r="CR9560" s="52"/>
      <c r="CS9560" s="52"/>
      <c r="CT9560" s="52"/>
      <c r="CU9560" s="33"/>
      <c r="CV9560" s="33"/>
    </row>
    <row r="9561" spans="74:100">
      <c r="BV9561" s="62"/>
      <c r="BW9561" s="62"/>
      <c r="BX9561" s="62"/>
      <c r="BY9561" s="62"/>
      <c r="BZ9561" s="62"/>
      <c r="CA9561" s="62"/>
      <c r="CB9561" s="62"/>
      <c r="CC9561" s="62"/>
      <c r="CD9561" s="62"/>
      <c r="CE9561" s="62"/>
      <c r="CF9561" s="62"/>
      <c r="CL9561" s="56" t="s">
        <v>28198</v>
      </c>
      <c r="CM9561" s="56" t="s">
        <v>217</v>
      </c>
      <c r="CN9561" s="56" t="s">
        <v>217</v>
      </c>
      <c r="CO9561" s="52"/>
      <c r="CP9561" s="52"/>
      <c r="CQ9561" s="52"/>
      <c r="CR9561" s="52"/>
      <c r="CS9561" s="52"/>
      <c r="CT9561" s="52"/>
      <c r="CU9561" s="33"/>
      <c r="CV9561" s="33"/>
    </row>
    <row r="9562" spans="74:100">
      <c r="BV9562" s="62"/>
      <c r="BW9562" s="62"/>
      <c r="BX9562" s="62"/>
      <c r="BY9562" s="62"/>
      <c r="BZ9562" s="62"/>
      <c r="CA9562" s="62"/>
      <c r="CB9562" s="62"/>
      <c r="CC9562" s="62"/>
      <c r="CD9562" s="62"/>
      <c r="CE9562" s="62"/>
      <c r="CF9562" s="62"/>
      <c r="CL9562" s="56" t="s">
        <v>28199</v>
      </c>
      <c r="CM9562" s="56"/>
      <c r="CN9562" s="56"/>
      <c r="CO9562" s="52"/>
      <c r="CP9562" s="52"/>
      <c r="CQ9562" s="52"/>
      <c r="CR9562" s="52"/>
      <c r="CS9562" s="52"/>
      <c r="CT9562" s="52"/>
      <c r="CU9562" s="33"/>
      <c r="CV9562" s="33"/>
    </row>
    <row r="9563" spans="74:100">
      <c r="BV9563" s="62"/>
      <c r="BW9563" s="62"/>
      <c r="BX9563" s="62"/>
      <c r="BY9563" s="62"/>
      <c r="BZ9563" s="62"/>
      <c r="CA9563" s="62"/>
      <c r="CB9563" s="62"/>
      <c r="CC9563" s="62"/>
      <c r="CD9563" s="62"/>
      <c r="CE9563" s="62"/>
      <c r="CF9563" s="62"/>
      <c r="CL9563" s="56" t="s">
        <v>28200</v>
      </c>
      <c r="CM9563" s="56" t="s">
        <v>217</v>
      </c>
      <c r="CN9563" s="56" t="s">
        <v>217</v>
      </c>
      <c r="CO9563" s="52"/>
      <c r="CP9563" s="52"/>
      <c r="CQ9563" s="52"/>
      <c r="CR9563" s="52"/>
      <c r="CS9563" s="52"/>
      <c r="CT9563" s="52"/>
      <c r="CU9563" s="33"/>
      <c r="CV9563" s="33"/>
    </row>
    <row r="9564" spans="74:100">
      <c r="BV9564" s="62"/>
      <c r="BW9564" s="62"/>
      <c r="BX9564" s="62"/>
      <c r="BY9564" s="62"/>
      <c r="BZ9564" s="62"/>
      <c r="CA9564" s="62"/>
      <c r="CB9564" s="62"/>
      <c r="CC9564" s="62"/>
      <c r="CD9564" s="62"/>
      <c r="CE9564" s="62"/>
      <c r="CF9564" s="62"/>
      <c r="CL9564" s="56" t="s">
        <v>28201</v>
      </c>
      <c r="CM9564" s="56"/>
      <c r="CN9564" s="56"/>
      <c r="CO9564" s="52"/>
      <c r="CP9564" s="52"/>
      <c r="CQ9564" s="52"/>
      <c r="CR9564" s="52"/>
      <c r="CS9564" s="52"/>
      <c r="CT9564" s="52"/>
      <c r="CU9564" s="33"/>
      <c r="CV9564" s="33"/>
    </row>
    <row r="9565" spans="74:100">
      <c r="BV9565" s="62"/>
      <c r="BW9565" s="62"/>
      <c r="BX9565" s="62"/>
      <c r="BY9565" s="62"/>
      <c r="BZ9565" s="62"/>
      <c r="CA9565" s="62"/>
      <c r="CB9565" s="62"/>
      <c r="CC9565" s="62"/>
      <c r="CD9565" s="62"/>
      <c r="CE9565" s="62"/>
      <c r="CF9565" s="62"/>
      <c r="CL9565" s="56" t="s">
        <v>5831</v>
      </c>
      <c r="CM9565" s="56" t="s">
        <v>3118</v>
      </c>
      <c r="CN9565" s="56" t="s">
        <v>3118</v>
      </c>
      <c r="CO9565" s="52"/>
      <c r="CP9565" s="52"/>
      <c r="CQ9565" s="52"/>
      <c r="CR9565" s="52"/>
      <c r="CS9565" s="52"/>
      <c r="CT9565" s="52"/>
      <c r="CU9565" s="33"/>
      <c r="CV9565" s="33"/>
    </row>
    <row r="9566" spans="74:100">
      <c r="BV9566" s="62"/>
      <c r="BW9566" s="62"/>
      <c r="BX9566" s="62"/>
      <c r="BY9566" s="62"/>
      <c r="BZ9566" s="62"/>
      <c r="CA9566" s="62"/>
      <c r="CB9566" s="62"/>
      <c r="CC9566" s="62"/>
      <c r="CD9566" s="62"/>
      <c r="CE9566" s="62"/>
      <c r="CF9566" s="62"/>
      <c r="CL9566" s="56" t="s">
        <v>19551</v>
      </c>
      <c r="CM9566" s="56"/>
      <c r="CN9566" s="56"/>
      <c r="CO9566" s="52"/>
      <c r="CP9566" s="52"/>
      <c r="CQ9566" s="52"/>
      <c r="CR9566" s="52"/>
      <c r="CS9566" s="52"/>
      <c r="CT9566" s="52"/>
      <c r="CU9566" s="33"/>
      <c r="CV9566" s="33"/>
    </row>
    <row r="9567" spans="74:100">
      <c r="BV9567" s="62"/>
      <c r="BW9567" s="62"/>
      <c r="BX9567" s="62"/>
      <c r="BY9567" s="62"/>
      <c r="BZ9567" s="62"/>
      <c r="CA9567" s="62"/>
      <c r="CB9567" s="62"/>
      <c r="CC9567" s="62"/>
      <c r="CD9567" s="62"/>
      <c r="CE9567" s="62"/>
      <c r="CF9567" s="62"/>
      <c r="CL9567" s="56" t="s">
        <v>5832</v>
      </c>
      <c r="CM9567" s="56" t="s">
        <v>216</v>
      </c>
      <c r="CN9567" s="56" t="s">
        <v>216</v>
      </c>
      <c r="CO9567" s="52"/>
      <c r="CP9567" s="52"/>
      <c r="CQ9567" s="52"/>
      <c r="CR9567" s="52"/>
      <c r="CS9567" s="52"/>
      <c r="CT9567" s="52"/>
      <c r="CU9567" s="33"/>
      <c r="CV9567" s="33"/>
    </row>
    <row r="9568" spans="74:100">
      <c r="BV9568" s="62"/>
      <c r="BW9568" s="62"/>
      <c r="BX9568" s="62"/>
      <c r="BY9568" s="62"/>
      <c r="BZ9568" s="62"/>
      <c r="CA9568" s="62"/>
      <c r="CB9568" s="62"/>
      <c r="CC9568" s="62"/>
      <c r="CD9568" s="62"/>
      <c r="CE9568" s="62"/>
      <c r="CF9568" s="62"/>
      <c r="CL9568" s="56" t="s">
        <v>22411</v>
      </c>
      <c r="CM9568" s="56"/>
      <c r="CN9568" s="56"/>
      <c r="CO9568" s="52"/>
      <c r="CP9568" s="52"/>
      <c r="CQ9568" s="52"/>
      <c r="CR9568" s="52"/>
      <c r="CS9568" s="52"/>
      <c r="CT9568" s="52"/>
      <c r="CU9568" s="33"/>
      <c r="CV9568" s="33"/>
    </row>
    <row r="9569" spans="74:100">
      <c r="BV9569" s="62"/>
      <c r="BW9569" s="62"/>
      <c r="BX9569" s="62"/>
      <c r="BY9569" s="62"/>
      <c r="BZ9569" s="62"/>
      <c r="CA9569" s="62"/>
      <c r="CB9569" s="62"/>
      <c r="CC9569" s="62"/>
      <c r="CD9569" s="62"/>
      <c r="CE9569" s="62"/>
      <c r="CF9569" s="62"/>
      <c r="CL9569" s="56" t="s">
        <v>5833</v>
      </c>
      <c r="CM9569" s="56" t="s">
        <v>216</v>
      </c>
      <c r="CN9569" s="56" t="s">
        <v>216</v>
      </c>
      <c r="CO9569" s="52"/>
      <c r="CP9569" s="52"/>
      <c r="CQ9569" s="52"/>
      <c r="CR9569" s="52"/>
      <c r="CS9569" s="52"/>
      <c r="CT9569" s="52"/>
      <c r="CU9569" s="33"/>
      <c r="CV9569" s="33"/>
    </row>
    <row r="9570" spans="74:100">
      <c r="BV9570" s="62"/>
      <c r="BW9570" s="62"/>
      <c r="BX9570" s="62"/>
      <c r="BY9570" s="62"/>
      <c r="BZ9570" s="62"/>
      <c r="CA9570" s="62"/>
      <c r="CB9570" s="62"/>
      <c r="CC9570" s="62"/>
      <c r="CD9570" s="62"/>
      <c r="CE9570" s="62"/>
      <c r="CF9570" s="62"/>
      <c r="CL9570" s="56" t="s">
        <v>22412</v>
      </c>
      <c r="CM9570" s="56"/>
      <c r="CN9570" s="56"/>
      <c r="CO9570" s="52"/>
      <c r="CP9570" s="52"/>
      <c r="CQ9570" s="52"/>
      <c r="CR9570" s="52"/>
      <c r="CS9570" s="52"/>
      <c r="CT9570" s="52"/>
      <c r="CU9570" s="33"/>
      <c r="CV9570" s="33"/>
    </row>
    <row r="9571" spans="74:100">
      <c r="BV9571" s="62"/>
      <c r="BW9571" s="62"/>
      <c r="BX9571" s="62"/>
      <c r="BY9571" s="62"/>
      <c r="BZ9571" s="62"/>
      <c r="CA9571" s="62"/>
      <c r="CB9571" s="62"/>
      <c r="CC9571" s="62"/>
      <c r="CD9571" s="62"/>
      <c r="CE9571" s="62"/>
      <c r="CF9571" s="62"/>
      <c r="CL9571" s="56" t="s">
        <v>5834</v>
      </c>
      <c r="CM9571" s="56" t="s">
        <v>3118</v>
      </c>
      <c r="CN9571" s="56" t="s">
        <v>3118</v>
      </c>
      <c r="CO9571" s="52"/>
      <c r="CP9571" s="52"/>
      <c r="CQ9571" s="52"/>
      <c r="CR9571" s="52"/>
      <c r="CS9571" s="52"/>
      <c r="CT9571" s="52"/>
      <c r="CU9571" s="33"/>
      <c r="CV9571" s="33"/>
    </row>
    <row r="9572" spans="74:100">
      <c r="BV9572" s="62"/>
      <c r="BW9572" s="62"/>
      <c r="BX9572" s="62"/>
      <c r="BY9572" s="62"/>
      <c r="BZ9572" s="62"/>
      <c r="CA9572" s="62"/>
      <c r="CB9572" s="62"/>
      <c r="CC9572" s="62"/>
      <c r="CD9572" s="62"/>
      <c r="CE9572" s="62"/>
      <c r="CF9572" s="62"/>
      <c r="CL9572" s="56" t="s">
        <v>18662</v>
      </c>
      <c r="CM9572" s="56"/>
      <c r="CN9572" s="56"/>
      <c r="CO9572" s="52"/>
      <c r="CP9572" s="52"/>
      <c r="CQ9572" s="52"/>
      <c r="CR9572" s="52"/>
      <c r="CS9572" s="52"/>
      <c r="CT9572" s="52"/>
      <c r="CU9572" s="33"/>
      <c r="CV9572" s="33"/>
    </row>
    <row r="9573" spans="74:100">
      <c r="BV9573" s="62"/>
      <c r="BW9573" s="62"/>
      <c r="BX9573" s="62"/>
      <c r="BY9573" s="62"/>
      <c r="BZ9573" s="62"/>
      <c r="CA9573" s="62"/>
      <c r="CB9573" s="62"/>
      <c r="CC9573" s="62"/>
      <c r="CD9573" s="62"/>
      <c r="CE9573" s="62"/>
      <c r="CF9573" s="62"/>
      <c r="CL9573" s="56" t="s">
        <v>5835</v>
      </c>
      <c r="CM9573" s="56" t="s">
        <v>217</v>
      </c>
      <c r="CN9573" s="56" t="s">
        <v>217</v>
      </c>
      <c r="CO9573" s="52"/>
      <c r="CP9573" s="52"/>
      <c r="CQ9573" s="52"/>
      <c r="CR9573" s="52"/>
      <c r="CS9573" s="52"/>
      <c r="CT9573" s="52"/>
      <c r="CU9573" s="33"/>
      <c r="CV9573" s="33"/>
    </row>
    <row r="9574" spans="74:100">
      <c r="BV9574" s="62"/>
      <c r="BW9574" s="62"/>
      <c r="BX9574" s="62"/>
      <c r="BY9574" s="62"/>
      <c r="BZ9574" s="62"/>
      <c r="CA9574" s="62"/>
      <c r="CB9574" s="62"/>
      <c r="CC9574" s="62"/>
      <c r="CD9574" s="62"/>
      <c r="CE9574" s="62"/>
      <c r="CF9574" s="62"/>
      <c r="CL9574" s="56" t="s">
        <v>19552</v>
      </c>
      <c r="CM9574" s="56"/>
      <c r="CN9574" s="56"/>
      <c r="CO9574" s="52"/>
      <c r="CP9574" s="52"/>
      <c r="CQ9574" s="52"/>
      <c r="CR9574" s="52"/>
      <c r="CS9574" s="52"/>
      <c r="CT9574" s="52"/>
      <c r="CU9574" s="33"/>
      <c r="CV9574" s="33"/>
    </row>
    <row r="9575" spans="74:100">
      <c r="BV9575" s="62"/>
      <c r="BW9575" s="62"/>
      <c r="BX9575" s="62"/>
      <c r="BY9575" s="62"/>
      <c r="BZ9575" s="62"/>
      <c r="CA9575" s="62"/>
      <c r="CB9575" s="62"/>
      <c r="CC9575" s="62"/>
      <c r="CD9575" s="62"/>
      <c r="CE9575" s="62"/>
      <c r="CF9575" s="62"/>
      <c r="CL9575" s="56" t="s">
        <v>5836</v>
      </c>
      <c r="CM9575" s="56" t="s">
        <v>217</v>
      </c>
      <c r="CN9575" s="56" t="s">
        <v>217</v>
      </c>
      <c r="CO9575" s="52"/>
      <c r="CP9575" s="52"/>
      <c r="CQ9575" s="52"/>
      <c r="CR9575" s="52"/>
      <c r="CS9575" s="52"/>
      <c r="CT9575" s="52"/>
      <c r="CU9575" s="33"/>
      <c r="CV9575" s="33"/>
    </row>
    <row r="9576" spans="74:100">
      <c r="BV9576" s="62"/>
      <c r="BW9576" s="62"/>
      <c r="BX9576" s="62"/>
      <c r="BY9576" s="62"/>
      <c r="BZ9576" s="62"/>
      <c r="CA9576" s="62"/>
      <c r="CB9576" s="62"/>
      <c r="CC9576" s="62"/>
      <c r="CD9576" s="62"/>
      <c r="CE9576" s="62"/>
      <c r="CF9576" s="62"/>
      <c r="CL9576" s="56" t="s">
        <v>19553</v>
      </c>
      <c r="CM9576" s="56"/>
      <c r="CN9576" s="56"/>
      <c r="CO9576" s="52"/>
      <c r="CP9576" s="52"/>
      <c r="CQ9576" s="52"/>
      <c r="CR9576" s="52"/>
      <c r="CS9576" s="52"/>
      <c r="CT9576" s="52"/>
      <c r="CU9576" s="33"/>
      <c r="CV9576" s="33"/>
    </row>
    <row r="9577" spans="74:100">
      <c r="BV9577" s="62"/>
      <c r="BW9577" s="62"/>
      <c r="BX9577" s="62"/>
      <c r="BY9577" s="62"/>
      <c r="BZ9577" s="62"/>
      <c r="CA9577" s="62"/>
      <c r="CB9577" s="62"/>
      <c r="CC9577" s="62"/>
      <c r="CD9577" s="62"/>
      <c r="CE9577" s="62"/>
      <c r="CF9577" s="62"/>
      <c r="CL9577" s="56" t="s">
        <v>28202</v>
      </c>
      <c r="CM9577" s="56" t="s">
        <v>217</v>
      </c>
      <c r="CN9577" s="56" t="s">
        <v>217</v>
      </c>
      <c r="CO9577" s="52"/>
      <c r="CP9577" s="52"/>
      <c r="CQ9577" s="52"/>
      <c r="CR9577" s="52"/>
      <c r="CS9577" s="52"/>
      <c r="CT9577" s="52"/>
      <c r="CU9577" s="33"/>
      <c r="CV9577" s="33"/>
    </row>
    <row r="9578" spans="74:100">
      <c r="BV9578" s="62"/>
      <c r="BW9578" s="62"/>
      <c r="BX9578" s="62"/>
      <c r="BY9578" s="62"/>
      <c r="BZ9578" s="62"/>
      <c r="CA9578" s="62"/>
      <c r="CB9578" s="62"/>
      <c r="CC9578" s="62"/>
      <c r="CD9578" s="62"/>
      <c r="CE9578" s="62"/>
      <c r="CF9578" s="62"/>
      <c r="CL9578" s="56" t="s">
        <v>28203</v>
      </c>
      <c r="CM9578" s="56"/>
      <c r="CN9578" s="56"/>
      <c r="CO9578" s="52"/>
      <c r="CP9578" s="52"/>
      <c r="CQ9578" s="52"/>
      <c r="CR9578" s="52"/>
      <c r="CS9578" s="52"/>
      <c r="CT9578" s="52"/>
      <c r="CU9578" s="33"/>
      <c r="CV9578" s="33"/>
    </row>
    <row r="9579" spans="74:100">
      <c r="BV9579" s="62"/>
      <c r="BW9579" s="62"/>
      <c r="BX9579" s="62"/>
      <c r="BY9579" s="62"/>
      <c r="BZ9579" s="62"/>
      <c r="CA9579" s="62"/>
      <c r="CB9579" s="62"/>
      <c r="CC9579" s="62"/>
      <c r="CD9579" s="62"/>
      <c r="CE9579" s="62"/>
      <c r="CF9579" s="62"/>
      <c r="CL9579" s="56" t="s">
        <v>5837</v>
      </c>
      <c r="CM9579" s="56" t="s">
        <v>217</v>
      </c>
      <c r="CN9579" s="56" t="s">
        <v>217</v>
      </c>
      <c r="CO9579" s="52"/>
      <c r="CP9579" s="52"/>
      <c r="CQ9579" s="52"/>
      <c r="CR9579" s="52"/>
      <c r="CS9579" s="52"/>
      <c r="CT9579" s="52"/>
      <c r="CU9579" s="33"/>
      <c r="CV9579" s="33"/>
    </row>
    <row r="9580" spans="74:100">
      <c r="BV9580" s="62"/>
      <c r="BW9580" s="62"/>
      <c r="BX9580" s="62"/>
      <c r="BY9580" s="62"/>
      <c r="BZ9580" s="62"/>
      <c r="CA9580" s="62"/>
      <c r="CB9580" s="62"/>
      <c r="CC9580" s="62"/>
      <c r="CD9580" s="62"/>
      <c r="CE9580" s="62"/>
      <c r="CF9580" s="62"/>
      <c r="CL9580" s="56" t="s">
        <v>19554</v>
      </c>
      <c r="CM9580" s="56"/>
      <c r="CN9580" s="56"/>
      <c r="CO9580" s="52"/>
      <c r="CP9580" s="52"/>
      <c r="CQ9580" s="52"/>
      <c r="CR9580" s="52"/>
      <c r="CS9580" s="52"/>
      <c r="CT9580" s="52"/>
      <c r="CU9580" s="33"/>
      <c r="CV9580" s="33"/>
    </row>
    <row r="9581" spans="74:100">
      <c r="BV9581" s="62"/>
      <c r="BW9581" s="62"/>
      <c r="BX9581" s="62"/>
      <c r="BY9581" s="62"/>
      <c r="BZ9581" s="62"/>
      <c r="CA9581" s="62"/>
      <c r="CB9581" s="62"/>
      <c r="CC9581" s="62"/>
      <c r="CD9581" s="62"/>
      <c r="CE9581" s="62"/>
      <c r="CF9581" s="62"/>
      <c r="CL9581" s="56" t="s">
        <v>5838</v>
      </c>
      <c r="CM9581" s="56" t="s">
        <v>3118</v>
      </c>
      <c r="CN9581" s="56" t="s">
        <v>3118</v>
      </c>
      <c r="CO9581" s="52"/>
      <c r="CP9581" s="52"/>
      <c r="CQ9581" s="52"/>
      <c r="CR9581" s="52"/>
      <c r="CS9581" s="52"/>
      <c r="CT9581" s="52"/>
      <c r="CU9581" s="33"/>
      <c r="CV9581" s="33"/>
    </row>
    <row r="9582" spans="74:100">
      <c r="BV9582" s="62"/>
      <c r="BW9582" s="62"/>
      <c r="BX9582" s="62"/>
      <c r="BY9582" s="62"/>
      <c r="BZ9582" s="62"/>
      <c r="CA9582" s="62"/>
      <c r="CB9582" s="62"/>
      <c r="CC9582" s="62"/>
      <c r="CD9582" s="62"/>
      <c r="CE9582" s="62"/>
      <c r="CF9582" s="62"/>
      <c r="CL9582" s="56" t="s">
        <v>28204</v>
      </c>
      <c r="CM9582" s="56"/>
      <c r="CN9582" s="56"/>
      <c r="CO9582" s="52"/>
      <c r="CP9582" s="52"/>
      <c r="CQ9582" s="52"/>
      <c r="CR9582" s="52"/>
      <c r="CS9582" s="52"/>
      <c r="CT9582" s="52"/>
      <c r="CU9582" s="33"/>
      <c r="CV9582" s="33"/>
    </row>
    <row r="9583" spans="74:100">
      <c r="BV9583" s="62"/>
      <c r="BW9583" s="62"/>
      <c r="BX9583" s="62"/>
      <c r="BY9583" s="62"/>
      <c r="BZ9583" s="62"/>
      <c r="CA9583" s="62"/>
      <c r="CB9583" s="62"/>
      <c r="CC9583" s="62"/>
      <c r="CD9583" s="62"/>
      <c r="CE9583" s="62"/>
      <c r="CF9583" s="62"/>
      <c r="CL9583" s="56" t="s">
        <v>28205</v>
      </c>
      <c r="CM9583" s="56" t="s">
        <v>217</v>
      </c>
      <c r="CN9583" s="56" t="s">
        <v>217</v>
      </c>
      <c r="CO9583" s="52"/>
      <c r="CP9583" s="52"/>
      <c r="CQ9583" s="52"/>
      <c r="CR9583" s="52"/>
      <c r="CS9583" s="52"/>
      <c r="CT9583" s="52"/>
      <c r="CU9583" s="33"/>
      <c r="CV9583" s="33"/>
    </row>
    <row r="9584" spans="74:100">
      <c r="BV9584" s="62"/>
      <c r="BW9584" s="62"/>
      <c r="BX9584" s="62"/>
      <c r="BY9584" s="62"/>
      <c r="BZ9584" s="62"/>
      <c r="CA9584" s="62"/>
      <c r="CB9584" s="62"/>
      <c r="CC9584" s="62"/>
      <c r="CD9584" s="62"/>
      <c r="CE9584" s="62"/>
      <c r="CF9584" s="62"/>
      <c r="CL9584" s="56" t="s">
        <v>28206</v>
      </c>
      <c r="CM9584" s="56"/>
      <c r="CN9584" s="56"/>
      <c r="CO9584" s="52"/>
      <c r="CP9584" s="52"/>
      <c r="CQ9584" s="52"/>
      <c r="CR9584" s="52"/>
      <c r="CS9584" s="52"/>
      <c r="CT9584" s="52"/>
      <c r="CU9584" s="33"/>
      <c r="CV9584" s="33"/>
    </row>
    <row r="9585" spans="74:100">
      <c r="BV9585" s="62"/>
      <c r="BW9585" s="62"/>
      <c r="BX9585" s="62"/>
      <c r="BY9585" s="62"/>
      <c r="BZ9585" s="62"/>
      <c r="CA9585" s="62"/>
      <c r="CB9585" s="62"/>
      <c r="CC9585" s="62"/>
      <c r="CD9585" s="62"/>
      <c r="CE9585" s="62"/>
      <c r="CF9585" s="62"/>
      <c r="CL9585" s="56" t="s">
        <v>5839</v>
      </c>
      <c r="CM9585" s="56" t="s">
        <v>217</v>
      </c>
      <c r="CN9585" s="56" t="s">
        <v>217</v>
      </c>
      <c r="CO9585" s="52"/>
      <c r="CP9585" s="52"/>
      <c r="CQ9585" s="52"/>
      <c r="CR9585" s="52"/>
      <c r="CS9585" s="52"/>
      <c r="CT9585" s="52"/>
      <c r="CU9585" s="33"/>
      <c r="CV9585" s="33"/>
    </row>
    <row r="9586" spans="74:100">
      <c r="BV9586" s="62"/>
      <c r="BW9586" s="62"/>
      <c r="BX9586" s="62"/>
      <c r="BY9586" s="62"/>
      <c r="BZ9586" s="62"/>
      <c r="CA9586" s="62"/>
      <c r="CB9586" s="62"/>
      <c r="CC9586" s="62"/>
      <c r="CD9586" s="62"/>
      <c r="CE9586" s="62"/>
      <c r="CF9586" s="62"/>
      <c r="CL9586" s="56" t="s">
        <v>19555</v>
      </c>
      <c r="CM9586" s="56"/>
      <c r="CN9586" s="56"/>
      <c r="CO9586" s="52"/>
      <c r="CP9586" s="52"/>
      <c r="CQ9586" s="52"/>
      <c r="CR9586" s="52"/>
      <c r="CS9586" s="52"/>
      <c r="CT9586" s="52"/>
      <c r="CU9586" s="33"/>
      <c r="CV9586" s="33"/>
    </row>
    <row r="9587" spans="74:100">
      <c r="BV9587" s="62"/>
      <c r="BW9587" s="62"/>
      <c r="BX9587" s="62"/>
      <c r="BY9587" s="62"/>
      <c r="BZ9587" s="62"/>
      <c r="CA9587" s="62"/>
      <c r="CB9587" s="62"/>
      <c r="CC9587" s="62"/>
      <c r="CD9587" s="62"/>
      <c r="CE9587" s="62"/>
      <c r="CF9587" s="62"/>
      <c r="CL9587" s="56" t="s">
        <v>5840</v>
      </c>
      <c r="CM9587" s="56" t="s">
        <v>217</v>
      </c>
      <c r="CN9587" s="56" t="s">
        <v>217</v>
      </c>
      <c r="CO9587" s="52"/>
      <c r="CP9587" s="52"/>
      <c r="CQ9587" s="52"/>
      <c r="CR9587" s="52"/>
      <c r="CS9587" s="52"/>
      <c r="CT9587" s="52"/>
      <c r="CU9587" s="33"/>
      <c r="CV9587" s="33"/>
    </row>
    <row r="9588" spans="74:100">
      <c r="BV9588" s="62"/>
      <c r="BW9588" s="62"/>
      <c r="BX9588" s="62"/>
      <c r="BY9588" s="62"/>
      <c r="BZ9588" s="62"/>
      <c r="CA9588" s="62"/>
      <c r="CB9588" s="62"/>
      <c r="CC9588" s="62"/>
      <c r="CD9588" s="62"/>
      <c r="CE9588" s="62"/>
      <c r="CF9588" s="62"/>
      <c r="CL9588" s="56" t="s">
        <v>19556</v>
      </c>
      <c r="CM9588" s="56"/>
      <c r="CN9588" s="56"/>
      <c r="CO9588" s="52"/>
      <c r="CP9588" s="52"/>
      <c r="CQ9588" s="52"/>
      <c r="CR9588" s="52"/>
      <c r="CS9588" s="52"/>
      <c r="CT9588" s="52"/>
      <c r="CU9588" s="33"/>
      <c r="CV9588" s="33"/>
    </row>
    <row r="9589" spans="74:100">
      <c r="BV9589" s="62"/>
      <c r="BW9589" s="62"/>
      <c r="BX9589" s="62"/>
      <c r="BY9589" s="62"/>
      <c r="BZ9589" s="62"/>
      <c r="CA9589" s="62"/>
      <c r="CB9589" s="62"/>
      <c r="CC9589" s="62"/>
      <c r="CD9589" s="62"/>
      <c r="CE9589" s="62"/>
      <c r="CF9589" s="62"/>
      <c r="CL9589" s="56" t="s">
        <v>28207</v>
      </c>
      <c r="CM9589" s="56" t="s">
        <v>217</v>
      </c>
      <c r="CN9589" s="56" t="s">
        <v>217</v>
      </c>
      <c r="CO9589" s="52"/>
      <c r="CP9589" s="52"/>
      <c r="CQ9589" s="52"/>
      <c r="CR9589" s="52"/>
      <c r="CS9589" s="52"/>
      <c r="CT9589" s="52"/>
      <c r="CU9589" s="33"/>
      <c r="CV9589" s="33"/>
    </row>
    <row r="9590" spans="74:100">
      <c r="BV9590" s="62"/>
      <c r="BW9590" s="62"/>
      <c r="BX9590" s="62"/>
      <c r="BY9590" s="62"/>
      <c r="BZ9590" s="62"/>
      <c r="CA9590" s="62"/>
      <c r="CB9590" s="62"/>
      <c r="CC9590" s="62"/>
      <c r="CD9590" s="62"/>
      <c r="CE9590" s="62"/>
      <c r="CF9590" s="62"/>
      <c r="CL9590" s="56" t="s">
        <v>28208</v>
      </c>
      <c r="CM9590" s="56"/>
      <c r="CN9590" s="56"/>
      <c r="CO9590" s="52"/>
      <c r="CP9590" s="52"/>
      <c r="CQ9590" s="52"/>
      <c r="CR9590" s="52"/>
      <c r="CS9590" s="52"/>
      <c r="CT9590" s="52"/>
      <c r="CU9590" s="33"/>
      <c r="CV9590" s="33"/>
    </row>
    <row r="9591" spans="74:100">
      <c r="BV9591" s="62"/>
      <c r="BW9591" s="62"/>
      <c r="BX9591" s="62"/>
      <c r="BY9591" s="62"/>
      <c r="BZ9591" s="62"/>
      <c r="CA9591" s="62"/>
      <c r="CB9591" s="62"/>
      <c r="CC9591" s="62"/>
      <c r="CD9591" s="62"/>
      <c r="CE9591" s="62"/>
      <c r="CF9591" s="62"/>
      <c r="CL9591" s="56" t="s">
        <v>5841</v>
      </c>
      <c r="CM9591" s="56" t="s">
        <v>3118</v>
      </c>
      <c r="CN9591" s="56" t="s">
        <v>3118</v>
      </c>
      <c r="CO9591" s="52"/>
      <c r="CP9591" s="52"/>
      <c r="CQ9591" s="52"/>
      <c r="CR9591" s="52"/>
      <c r="CS9591" s="52"/>
      <c r="CT9591" s="52"/>
      <c r="CU9591" s="33"/>
      <c r="CV9591" s="33"/>
    </row>
    <row r="9592" spans="74:100">
      <c r="BV9592" s="62"/>
      <c r="BW9592" s="62"/>
      <c r="BX9592" s="62"/>
      <c r="BY9592" s="62"/>
      <c r="BZ9592" s="62"/>
      <c r="CA9592" s="62"/>
      <c r="CB9592" s="62"/>
      <c r="CC9592" s="62"/>
      <c r="CD9592" s="62"/>
      <c r="CE9592" s="62"/>
      <c r="CF9592" s="62"/>
      <c r="CL9592" s="56" t="s">
        <v>19557</v>
      </c>
      <c r="CM9592" s="56"/>
      <c r="CN9592" s="56"/>
      <c r="CO9592" s="52"/>
      <c r="CP9592" s="52"/>
      <c r="CQ9592" s="52"/>
      <c r="CR9592" s="52"/>
      <c r="CS9592" s="52"/>
      <c r="CT9592" s="52"/>
      <c r="CU9592" s="33"/>
      <c r="CV9592" s="33"/>
    </row>
    <row r="9593" spans="74:100">
      <c r="BV9593" s="62"/>
      <c r="BW9593" s="62"/>
      <c r="BX9593" s="62"/>
      <c r="BY9593" s="62"/>
      <c r="BZ9593" s="62"/>
      <c r="CA9593" s="62"/>
      <c r="CB9593" s="62"/>
      <c r="CC9593" s="62"/>
      <c r="CD9593" s="62"/>
      <c r="CE9593" s="62"/>
      <c r="CF9593" s="62"/>
      <c r="CL9593" s="56" t="s">
        <v>5842</v>
      </c>
      <c r="CM9593" s="56" t="s">
        <v>217</v>
      </c>
      <c r="CN9593" s="56" t="s">
        <v>217</v>
      </c>
      <c r="CO9593" s="52"/>
      <c r="CP9593" s="52"/>
      <c r="CQ9593" s="52"/>
      <c r="CR9593" s="52"/>
      <c r="CS9593" s="52"/>
      <c r="CT9593" s="52"/>
      <c r="CU9593" s="33"/>
      <c r="CV9593" s="33"/>
    </row>
    <row r="9594" spans="74:100">
      <c r="BV9594" s="62"/>
      <c r="BW9594" s="62"/>
      <c r="BX9594" s="62"/>
      <c r="BY9594" s="62"/>
      <c r="BZ9594" s="62"/>
      <c r="CA9594" s="62"/>
      <c r="CB9594" s="62"/>
      <c r="CC9594" s="62"/>
      <c r="CD9594" s="62"/>
      <c r="CE9594" s="62"/>
      <c r="CF9594" s="62"/>
      <c r="CL9594" s="56" t="s">
        <v>19558</v>
      </c>
      <c r="CM9594" s="56"/>
      <c r="CN9594" s="56"/>
      <c r="CO9594" s="52"/>
      <c r="CP9594" s="52"/>
      <c r="CQ9594" s="52"/>
      <c r="CR9594" s="52"/>
      <c r="CS9594" s="52"/>
      <c r="CT9594" s="52"/>
      <c r="CU9594" s="33"/>
      <c r="CV9594" s="33"/>
    </row>
    <row r="9595" spans="74:100">
      <c r="BV9595" s="62"/>
      <c r="BW9595" s="62"/>
      <c r="BX9595" s="62"/>
      <c r="BY9595" s="62"/>
      <c r="BZ9595" s="62"/>
      <c r="CA9595" s="62"/>
      <c r="CB9595" s="62"/>
      <c r="CC9595" s="62"/>
      <c r="CD9595" s="62"/>
      <c r="CE9595" s="62"/>
      <c r="CF9595" s="62"/>
      <c r="CL9595" s="56" t="s">
        <v>5843</v>
      </c>
      <c r="CM9595" s="56" t="s">
        <v>217</v>
      </c>
      <c r="CN9595" s="56" t="s">
        <v>217</v>
      </c>
      <c r="CO9595" s="52"/>
      <c r="CP9595" s="52"/>
      <c r="CQ9595" s="52"/>
      <c r="CR9595" s="52"/>
      <c r="CS9595" s="52"/>
      <c r="CT9595" s="52"/>
      <c r="CU9595" s="33"/>
      <c r="CV9595" s="33"/>
    </row>
    <row r="9596" spans="74:100">
      <c r="BV9596" s="62"/>
      <c r="BW9596" s="62"/>
      <c r="BX9596" s="62"/>
      <c r="BY9596" s="62"/>
      <c r="BZ9596" s="62"/>
      <c r="CA9596" s="62"/>
      <c r="CB9596" s="62"/>
      <c r="CC9596" s="62"/>
      <c r="CD9596" s="62"/>
      <c r="CE9596" s="62"/>
      <c r="CF9596" s="62"/>
      <c r="CL9596" s="56" t="s">
        <v>19559</v>
      </c>
      <c r="CM9596" s="56"/>
      <c r="CN9596" s="56"/>
      <c r="CO9596" s="52"/>
      <c r="CP9596" s="52"/>
      <c r="CQ9596" s="52"/>
      <c r="CR9596" s="52"/>
      <c r="CS9596" s="52"/>
      <c r="CT9596" s="52"/>
      <c r="CU9596" s="33"/>
      <c r="CV9596" s="33"/>
    </row>
    <row r="9597" spans="74:100">
      <c r="BV9597" s="62"/>
      <c r="BW9597" s="62"/>
      <c r="BX9597" s="62"/>
      <c r="BY9597" s="62"/>
      <c r="BZ9597" s="62"/>
      <c r="CA9597" s="62"/>
      <c r="CB9597" s="62"/>
      <c r="CC9597" s="62"/>
      <c r="CD9597" s="62"/>
      <c r="CE9597" s="62"/>
      <c r="CF9597" s="62"/>
      <c r="CL9597" s="56" t="s">
        <v>28209</v>
      </c>
      <c r="CM9597" s="56" t="s">
        <v>217</v>
      </c>
      <c r="CN9597" s="56" t="s">
        <v>217</v>
      </c>
      <c r="CO9597" s="52"/>
      <c r="CP9597" s="52"/>
      <c r="CQ9597" s="52"/>
      <c r="CR9597" s="52"/>
      <c r="CS9597" s="52"/>
      <c r="CT9597" s="52"/>
      <c r="CU9597" s="33"/>
      <c r="CV9597" s="33"/>
    </row>
    <row r="9598" spans="74:100">
      <c r="BV9598" s="62"/>
      <c r="BW9598" s="62"/>
      <c r="BX9598" s="62"/>
      <c r="BY9598" s="62"/>
      <c r="BZ9598" s="62"/>
      <c r="CA9598" s="62"/>
      <c r="CB9598" s="62"/>
      <c r="CC9598" s="62"/>
      <c r="CD9598" s="62"/>
      <c r="CE9598" s="62"/>
      <c r="CF9598" s="62"/>
      <c r="CL9598" s="56" t="s">
        <v>28210</v>
      </c>
      <c r="CM9598" s="56"/>
      <c r="CN9598" s="56"/>
      <c r="CO9598" s="52"/>
      <c r="CP9598" s="52"/>
      <c r="CQ9598" s="52"/>
      <c r="CR9598" s="52"/>
      <c r="CS9598" s="52"/>
      <c r="CT9598" s="52"/>
      <c r="CU9598" s="33"/>
      <c r="CV9598" s="33"/>
    </row>
    <row r="9599" spans="74:100">
      <c r="BV9599" s="62"/>
      <c r="BW9599" s="62"/>
      <c r="BX9599" s="62"/>
      <c r="BY9599" s="62"/>
      <c r="BZ9599" s="62"/>
      <c r="CA9599" s="62"/>
      <c r="CB9599" s="62"/>
      <c r="CC9599" s="62"/>
      <c r="CD9599" s="62"/>
      <c r="CE9599" s="62"/>
      <c r="CF9599" s="62"/>
      <c r="CL9599" s="56" t="s">
        <v>5844</v>
      </c>
      <c r="CM9599" s="56" t="s">
        <v>217</v>
      </c>
      <c r="CN9599" s="56" t="s">
        <v>217</v>
      </c>
      <c r="CO9599" s="52"/>
      <c r="CP9599" s="52"/>
      <c r="CQ9599" s="52"/>
      <c r="CR9599" s="52"/>
      <c r="CS9599" s="52"/>
      <c r="CT9599" s="52"/>
      <c r="CU9599" s="33"/>
      <c r="CV9599" s="33"/>
    </row>
    <row r="9600" spans="74:100">
      <c r="BV9600" s="62"/>
      <c r="BW9600" s="62"/>
      <c r="BX9600" s="62"/>
      <c r="BY9600" s="62"/>
      <c r="BZ9600" s="62"/>
      <c r="CA9600" s="62"/>
      <c r="CB9600" s="62"/>
      <c r="CC9600" s="62"/>
      <c r="CD9600" s="62"/>
      <c r="CE9600" s="62"/>
      <c r="CF9600" s="62"/>
      <c r="CL9600" s="56" t="s">
        <v>19560</v>
      </c>
      <c r="CM9600" s="56"/>
      <c r="CN9600" s="56"/>
      <c r="CO9600" s="52"/>
      <c r="CP9600" s="52"/>
      <c r="CQ9600" s="52"/>
      <c r="CR9600" s="52"/>
      <c r="CS9600" s="52"/>
      <c r="CT9600" s="52"/>
      <c r="CU9600" s="33"/>
      <c r="CV9600" s="33"/>
    </row>
    <row r="9601" spans="74:100">
      <c r="BV9601" s="62"/>
      <c r="BW9601" s="62"/>
      <c r="BX9601" s="62"/>
      <c r="BY9601" s="62"/>
      <c r="BZ9601" s="62"/>
      <c r="CA9601" s="62"/>
      <c r="CB9601" s="62"/>
      <c r="CC9601" s="62"/>
      <c r="CD9601" s="62"/>
      <c r="CE9601" s="62"/>
      <c r="CF9601" s="62"/>
      <c r="CL9601" s="56" t="s">
        <v>5845</v>
      </c>
      <c r="CM9601" s="56" t="s">
        <v>217</v>
      </c>
      <c r="CN9601" s="56" t="s">
        <v>217</v>
      </c>
      <c r="CO9601" s="52"/>
      <c r="CP9601" s="52"/>
      <c r="CQ9601" s="52"/>
      <c r="CR9601" s="52"/>
      <c r="CS9601" s="52"/>
      <c r="CT9601" s="52"/>
      <c r="CU9601" s="33"/>
      <c r="CV9601" s="33"/>
    </row>
    <row r="9602" spans="74:100">
      <c r="BV9602" s="62"/>
      <c r="BW9602" s="62"/>
      <c r="BX9602" s="62"/>
      <c r="BY9602" s="62"/>
      <c r="BZ9602" s="62"/>
      <c r="CA9602" s="62"/>
      <c r="CB9602" s="62"/>
      <c r="CC9602" s="62"/>
      <c r="CD9602" s="62"/>
      <c r="CE9602" s="62"/>
      <c r="CF9602" s="62"/>
      <c r="CL9602" s="56" t="s">
        <v>19561</v>
      </c>
      <c r="CM9602" s="56"/>
      <c r="CN9602" s="56"/>
      <c r="CO9602" s="52"/>
      <c r="CP9602" s="52"/>
      <c r="CQ9602" s="52"/>
      <c r="CR9602" s="52"/>
      <c r="CS9602" s="52"/>
      <c r="CT9602" s="52"/>
      <c r="CU9602" s="33"/>
      <c r="CV9602" s="33"/>
    </row>
    <row r="9603" spans="74:100">
      <c r="BV9603" s="62"/>
      <c r="BW9603" s="62"/>
      <c r="BX9603" s="62"/>
      <c r="BY9603" s="62"/>
      <c r="BZ9603" s="62"/>
      <c r="CA9603" s="62"/>
      <c r="CB9603" s="62"/>
      <c r="CC9603" s="62"/>
      <c r="CD9603" s="62"/>
      <c r="CE9603" s="62"/>
      <c r="CF9603" s="62"/>
      <c r="CL9603" s="56" t="s">
        <v>28211</v>
      </c>
      <c r="CM9603" s="56" t="s">
        <v>217</v>
      </c>
      <c r="CN9603" s="56" t="s">
        <v>217</v>
      </c>
      <c r="CO9603" s="52"/>
      <c r="CP9603" s="52"/>
      <c r="CQ9603" s="52"/>
      <c r="CR9603" s="52"/>
      <c r="CS9603" s="52"/>
      <c r="CT9603" s="52"/>
      <c r="CU9603" s="33"/>
      <c r="CV9603" s="33"/>
    </row>
    <row r="9604" spans="74:100">
      <c r="BV9604" s="62"/>
      <c r="BW9604" s="62"/>
      <c r="BX9604" s="62"/>
      <c r="BY9604" s="62"/>
      <c r="BZ9604" s="62"/>
      <c r="CA9604" s="62"/>
      <c r="CB9604" s="62"/>
      <c r="CC9604" s="62"/>
      <c r="CD9604" s="62"/>
      <c r="CE9604" s="62"/>
      <c r="CF9604" s="62"/>
      <c r="CL9604" s="56" t="s">
        <v>28212</v>
      </c>
      <c r="CM9604" s="56"/>
      <c r="CN9604" s="56"/>
      <c r="CO9604" s="52"/>
      <c r="CP9604" s="52"/>
      <c r="CQ9604" s="52"/>
      <c r="CR9604" s="52"/>
      <c r="CS9604" s="52"/>
      <c r="CT9604" s="52"/>
      <c r="CU9604" s="33"/>
      <c r="CV9604" s="33"/>
    </row>
    <row r="9605" spans="74:100">
      <c r="BV9605" s="62"/>
      <c r="BW9605" s="62"/>
      <c r="BX9605" s="62"/>
      <c r="BY9605" s="62"/>
      <c r="BZ9605" s="62"/>
      <c r="CA9605" s="62"/>
      <c r="CB9605" s="62"/>
      <c r="CC9605" s="62"/>
      <c r="CD9605" s="62"/>
      <c r="CE9605" s="62"/>
      <c r="CF9605" s="62"/>
      <c r="CL9605" s="56" t="s">
        <v>28213</v>
      </c>
      <c r="CM9605" s="56" t="s">
        <v>3118</v>
      </c>
      <c r="CN9605" s="56" t="s">
        <v>3118</v>
      </c>
      <c r="CO9605" s="52"/>
      <c r="CP9605" s="52"/>
      <c r="CQ9605" s="52"/>
      <c r="CR9605" s="52"/>
      <c r="CS9605" s="52"/>
      <c r="CT9605" s="52"/>
      <c r="CU9605" s="33"/>
      <c r="CV9605" s="33"/>
    </row>
    <row r="9606" spans="74:100">
      <c r="BV9606" s="62"/>
      <c r="BW9606" s="62"/>
      <c r="BX9606" s="62"/>
      <c r="BY9606" s="62"/>
      <c r="BZ9606" s="62"/>
      <c r="CA9606" s="62"/>
      <c r="CB9606" s="62"/>
      <c r="CC9606" s="62"/>
      <c r="CD9606" s="62"/>
      <c r="CE9606" s="62"/>
      <c r="CF9606" s="62"/>
      <c r="CL9606" s="56" t="s">
        <v>28214</v>
      </c>
      <c r="CM9606" s="56"/>
      <c r="CN9606" s="56"/>
      <c r="CO9606" s="52"/>
      <c r="CP9606" s="52"/>
      <c r="CQ9606" s="52"/>
      <c r="CR9606" s="52"/>
      <c r="CS9606" s="52"/>
      <c r="CT9606" s="52"/>
      <c r="CU9606" s="33"/>
      <c r="CV9606" s="33"/>
    </row>
    <row r="9607" spans="74:100">
      <c r="BV9607" s="62"/>
      <c r="BW9607" s="62"/>
      <c r="BX9607" s="62"/>
      <c r="BY9607" s="62"/>
      <c r="BZ9607" s="62"/>
      <c r="CA9607" s="62"/>
      <c r="CB9607" s="62"/>
      <c r="CC9607" s="62"/>
      <c r="CD9607" s="62"/>
      <c r="CE9607" s="62"/>
      <c r="CF9607" s="62"/>
      <c r="CL9607" s="56" t="s">
        <v>28215</v>
      </c>
      <c r="CM9607" s="56" t="s">
        <v>217</v>
      </c>
      <c r="CN9607" s="56" t="s">
        <v>217</v>
      </c>
      <c r="CO9607" s="52"/>
      <c r="CP9607" s="52"/>
      <c r="CQ9607" s="52"/>
      <c r="CR9607" s="52"/>
      <c r="CS9607" s="52"/>
      <c r="CT9607" s="52"/>
      <c r="CU9607" s="33"/>
      <c r="CV9607" s="33"/>
    </row>
    <row r="9608" spans="74:100">
      <c r="BV9608" s="62"/>
      <c r="BW9608" s="62"/>
      <c r="BX9608" s="62"/>
      <c r="BY9608" s="62"/>
      <c r="BZ9608" s="62"/>
      <c r="CA9608" s="62"/>
      <c r="CB9608" s="62"/>
      <c r="CC9608" s="62"/>
      <c r="CD9608" s="62"/>
      <c r="CE9608" s="62"/>
      <c r="CF9608" s="62"/>
      <c r="CL9608" s="56" t="s">
        <v>28214</v>
      </c>
      <c r="CM9608" s="56"/>
      <c r="CN9608" s="56"/>
      <c r="CO9608" s="52"/>
      <c r="CP9608" s="52"/>
      <c r="CQ9608" s="52"/>
      <c r="CR9608" s="52"/>
      <c r="CS9608" s="52"/>
      <c r="CT9608" s="52"/>
      <c r="CU9608" s="33"/>
      <c r="CV9608" s="33"/>
    </row>
    <row r="9609" spans="74:100">
      <c r="BV9609" s="62"/>
      <c r="BW9609" s="62"/>
      <c r="BX9609" s="62"/>
      <c r="BY9609" s="62"/>
      <c r="BZ9609" s="62"/>
      <c r="CA9609" s="62"/>
      <c r="CB9609" s="62"/>
      <c r="CC9609" s="62"/>
      <c r="CD9609" s="62"/>
      <c r="CE9609" s="62"/>
      <c r="CF9609" s="62"/>
      <c r="CL9609" s="56" t="s">
        <v>5846</v>
      </c>
      <c r="CM9609" s="56" t="s">
        <v>3118</v>
      </c>
      <c r="CN9609" s="56" t="s">
        <v>3118</v>
      </c>
      <c r="CO9609" s="52"/>
      <c r="CP9609" s="52"/>
      <c r="CQ9609" s="52"/>
      <c r="CR9609" s="52"/>
      <c r="CS9609" s="52"/>
      <c r="CT9609" s="52"/>
      <c r="CU9609" s="33"/>
      <c r="CV9609" s="33"/>
    </row>
    <row r="9610" spans="74:100">
      <c r="BV9610" s="62"/>
      <c r="BW9610" s="62"/>
      <c r="BX9610" s="62"/>
      <c r="BY9610" s="62"/>
      <c r="BZ9610" s="62"/>
      <c r="CA9610" s="62"/>
      <c r="CB9610" s="62"/>
      <c r="CC9610" s="62"/>
      <c r="CD9610" s="62"/>
      <c r="CE9610" s="62"/>
      <c r="CF9610" s="62"/>
      <c r="CL9610" s="56" t="s">
        <v>19562</v>
      </c>
      <c r="CM9610" s="56"/>
      <c r="CN9610" s="56"/>
      <c r="CO9610" s="52"/>
      <c r="CP9610" s="52"/>
      <c r="CQ9610" s="52"/>
      <c r="CR9610" s="52"/>
      <c r="CS9610" s="52"/>
      <c r="CT9610" s="52"/>
      <c r="CU9610" s="33"/>
      <c r="CV9610" s="33"/>
    </row>
    <row r="9611" spans="74:100">
      <c r="BV9611" s="62"/>
      <c r="BW9611" s="62"/>
      <c r="BX9611" s="62"/>
      <c r="BY9611" s="62"/>
      <c r="BZ9611" s="62"/>
      <c r="CA9611" s="62"/>
      <c r="CB9611" s="62"/>
      <c r="CC9611" s="62"/>
      <c r="CD9611" s="62"/>
      <c r="CE9611" s="62"/>
      <c r="CF9611" s="62"/>
      <c r="CL9611" s="56" t="s">
        <v>2130</v>
      </c>
      <c r="CM9611" s="56" t="s">
        <v>214</v>
      </c>
      <c r="CN9611" s="56" t="s">
        <v>214</v>
      </c>
      <c r="CO9611" s="52"/>
      <c r="CP9611" s="52"/>
      <c r="CQ9611" s="52"/>
      <c r="CR9611" s="52"/>
      <c r="CS9611" s="52"/>
      <c r="CT9611" s="52"/>
      <c r="CU9611" s="33"/>
      <c r="CV9611" s="33"/>
    </row>
    <row r="9612" spans="74:100">
      <c r="BV9612" s="62"/>
      <c r="BW9612" s="62"/>
      <c r="BX9612" s="62"/>
      <c r="BY9612" s="62"/>
      <c r="BZ9612" s="62"/>
      <c r="CA9612" s="62"/>
      <c r="CB9612" s="62"/>
      <c r="CC9612" s="62"/>
      <c r="CD9612" s="62"/>
      <c r="CE9612" s="62"/>
      <c r="CF9612" s="62"/>
      <c r="CL9612" s="56" t="s">
        <v>22413</v>
      </c>
      <c r="CM9612" s="56"/>
      <c r="CN9612" s="56"/>
      <c r="CO9612" s="52"/>
      <c r="CP9612" s="52"/>
      <c r="CQ9612" s="52"/>
      <c r="CR9612" s="52"/>
      <c r="CS9612" s="52"/>
      <c r="CT9612" s="52"/>
      <c r="CU9612" s="33"/>
      <c r="CV9612" s="33"/>
    </row>
    <row r="9613" spans="74:100">
      <c r="BV9613" s="62"/>
      <c r="BW9613" s="62"/>
      <c r="BX9613" s="62"/>
      <c r="BY9613" s="62"/>
      <c r="BZ9613" s="62"/>
      <c r="CA9613" s="62"/>
      <c r="CB9613" s="62"/>
      <c r="CC9613" s="62"/>
      <c r="CD9613" s="62"/>
      <c r="CE9613" s="62"/>
      <c r="CF9613" s="62"/>
      <c r="CL9613" s="56" t="s">
        <v>5847</v>
      </c>
      <c r="CM9613" s="56" t="s">
        <v>217</v>
      </c>
      <c r="CN9613" s="56" t="s">
        <v>217</v>
      </c>
      <c r="CO9613" s="52"/>
      <c r="CP9613" s="52"/>
      <c r="CQ9613" s="52"/>
      <c r="CR9613" s="52"/>
      <c r="CS9613" s="52"/>
      <c r="CT9613" s="52"/>
      <c r="CU9613" s="33"/>
      <c r="CV9613" s="33"/>
    </row>
    <row r="9614" spans="74:100">
      <c r="BV9614" s="62"/>
      <c r="BW9614" s="62"/>
      <c r="BX9614" s="62"/>
      <c r="BY9614" s="62"/>
      <c r="BZ9614" s="62"/>
      <c r="CA9614" s="62"/>
      <c r="CB9614" s="62"/>
      <c r="CC9614" s="62"/>
      <c r="CD9614" s="62"/>
      <c r="CE9614" s="62"/>
      <c r="CF9614" s="62"/>
      <c r="CL9614" s="56" t="s">
        <v>19563</v>
      </c>
      <c r="CM9614" s="56"/>
      <c r="CN9614" s="56"/>
      <c r="CO9614" s="52"/>
      <c r="CP9614" s="52"/>
      <c r="CQ9614" s="52"/>
      <c r="CR9614" s="52"/>
      <c r="CS9614" s="52"/>
      <c r="CT9614" s="52"/>
      <c r="CU9614" s="33"/>
      <c r="CV9614" s="33"/>
    </row>
    <row r="9615" spans="74:100">
      <c r="BV9615" s="62"/>
      <c r="BW9615" s="62"/>
      <c r="BX9615" s="62"/>
      <c r="BY9615" s="62"/>
      <c r="BZ9615" s="62"/>
      <c r="CA9615" s="62"/>
      <c r="CB9615" s="62"/>
      <c r="CC9615" s="62"/>
      <c r="CD9615" s="62"/>
      <c r="CE9615" s="62"/>
      <c r="CF9615" s="62"/>
      <c r="CL9615" s="56" t="s">
        <v>5848</v>
      </c>
      <c r="CM9615" s="56" t="s">
        <v>217</v>
      </c>
      <c r="CN9615" s="56" t="s">
        <v>217</v>
      </c>
      <c r="CO9615" s="52"/>
      <c r="CP9615" s="52"/>
      <c r="CQ9615" s="52"/>
      <c r="CR9615" s="52"/>
      <c r="CS9615" s="52"/>
      <c r="CT9615" s="52"/>
      <c r="CU9615" s="33"/>
      <c r="CV9615" s="33"/>
    </row>
    <row r="9616" spans="74:100">
      <c r="BV9616" s="62"/>
      <c r="BW9616" s="62"/>
      <c r="BX9616" s="62"/>
      <c r="BY9616" s="62"/>
      <c r="BZ9616" s="62"/>
      <c r="CA9616" s="62"/>
      <c r="CB9616" s="62"/>
      <c r="CC9616" s="62"/>
      <c r="CD9616" s="62"/>
      <c r="CE9616" s="62"/>
      <c r="CF9616" s="62"/>
      <c r="CL9616" s="56" t="s">
        <v>19564</v>
      </c>
      <c r="CM9616" s="56"/>
      <c r="CN9616" s="56"/>
      <c r="CO9616" s="52"/>
      <c r="CP9616" s="52"/>
      <c r="CQ9616" s="52"/>
      <c r="CR9616" s="52"/>
      <c r="CS9616" s="52"/>
      <c r="CT9616" s="52"/>
      <c r="CU9616" s="33"/>
      <c r="CV9616" s="33"/>
    </row>
    <row r="9617" spans="74:100">
      <c r="BV9617" s="62"/>
      <c r="BW9617" s="62"/>
      <c r="BX9617" s="62"/>
      <c r="BY9617" s="62"/>
      <c r="BZ9617" s="62"/>
      <c r="CA9617" s="62"/>
      <c r="CB9617" s="62"/>
      <c r="CC9617" s="62"/>
      <c r="CD9617" s="62"/>
      <c r="CE9617" s="62"/>
      <c r="CF9617" s="62"/>
      <c r="CL9617" s="56" t="s">
        <v>2131</v>
      </c>
      <c r="CM9617" s="56" t="s">
        <v>216</v>
      </c>
      <c r="CN9617" s="56" t="s">
        <v>216</v>
      </c>
      <c r="CO9617" s="52"/>
      <c r="CP9617" s="52"/>
      <c r="CQ9617" s="52"/>
      <c r="CR9617" s="52"/>
      <c r="CS9617" s="52"/>
      <c r="CT9617" s="52"/>
      <c r="CU9617" s="33"/>
      <c r="CV9617" s="33"/>
    </row>
    <row r="9618" spans="74:100">
      <c r="BV9618" s="62"/>
      <c r="BW9618" s="62"/>
      <c r="BX9618" s="62"/>
      <c r="BY9618" s="62"/>
      <c r="BZ9618" s="62"/>
      <c r="CA9618" s="62"/>
      <c r="CB9618" s="62"/>
      <c r="CC9618" s="62"/>
      <c r="CD9618" s="62"/>
      <c r="CE9618" s="62"/>
      <c r="CF9618" s="62"/>
      <c r="CL9618" s="56" t="s">
        <v>22414</v>
      </c>
      <c r="CM9618" s="56"/>
      <c r="CN9618" s="56"/>
      <c r="CO9618" s="52"/>
      <c r="CP9618" s="52"/>
      <c r="CQ9618" s="52"/>
      <c r="CR9618" s="52"/>
      <c r="CS9618" s="52"/>
      <c r="CT9618" s="52"/>
      <c r="CU9618" s="33"/>
      <c r="CV9618" s="33"/>
    </row>
    <row r="9619" spans="74:100">
      <c r="BV9619" s="62"/>
      <c r="BW9619" s="62"/>
      <c r="BX9619" s="62"/>
      <c r="BY9619" s="62"/>
      <c r="BZ9619" s="62"/>
      <c r="CA9619" s="62"/>
      <c r="CB9619" s="62"/>
      <c r="CC9619" s="62"/>
      <c r="CD9619" s="62"/>
      <c r="CE9619" s="62"/>
      <c r="CF9619" s="62"/>
      <c r="CL9619" s="56" t="s">
        <v>5849</v>
      </c>
      <c r="CM9619" s="56" t="s">
        <v>217</v>
      </c>
      <c r="CN9619" s="56" t="s">
        <v>217</v>
      </c>
      <c r="CO9619" s="52"/>
      <c r="CP9619" s="52"/>
      <c r="CQ9619" s="52"/>
      <c r="CR9619" s="52"/>
      <c r="CS9619" s="52"/>
      <c r="CT9619" s="52"/>
      <c r="CU9619" s="33"/>
      <c r="CV9619" s="33"/>
    </row>
    <row r="9620" spans="74:100">
      <c r="BV9620" s="62"/>
      <c r="BW9620" s="62"/>
      <c r="BX9620" s="62"/>
      <c r="BY9620" s="62"/>
      <c r="BZ9620" s="62"/>
      <c r="CA9620" s="62"/>
      <c r="CB9620" s="62"/>
      <c r="CC9620" s="62"/>
      <c r="CD9620" s="62"/>
      <c r="CE9620" s="62"/>
      <c r="CF9620" s="62"/>
      <c r="CL9620" s="56" t="s">
        <v>19565</v>
      </c>
      <c r="CM9620" s="56"/>
      <c r="CN9620" s="56"/>
      <c r="CO9620" s="52"/>
      <c r="CP9620" s="52"/>
      <c r="CQ9620" s="52"/>
      <c r="CR9620" s="52"/>
      <c r="CS9620" s="52"/>
      <c r="CT9620" s="52"/>
      <c r="CU9620" s="33"/>
      <c r="CV9620" s="33"/>
    </row>
    <row r="9621" spans="74:100">
      <c r="BV9621" s="62"/>
      <c r="BW9621" s="62"/>
      <c r="BX9621" s="62"/>
      <c r="BY9621" s="62"/>
      <c r="BZ9621" s="62"/>
      <c r="CA9621" s="62"/>
      <c r="CB9621" s="62"/>
      <c r="CC9621" s="62"/>
      <c r="CD9621" s="62"/>
      <c r="CE9621" s="62"/>
      <c r="CF9621" s="62"/>
      <c r="CL9621" s="56" t="s">
        <v>5850</v>
      </c>
      <c r="CM9621" s="56" t="s">
        <v>3118</v>
      </c>
      <c r="CN9621" s="56" t="s">
        <v>3118</v>
      </c>
      <c r="CO9621" s="52"/>
      <c r="CP9621" s="52"/>
      <c r="CQ9621" s="52"/>
      <c r="CR9621" s="52"/>
      <c r="CS9621" s="52"/>
      <c r="CT9621" s="52"/>
      <c r="CU9621" s="33"/>
      <c r="CV9621" s="33"/>
    </row>
    <row r="9622" spans="74:100">
      <c r="BV9622" s="62"/>
      <c r="BW9622" s="62"/>
      <c r="BX9622" s="62"/>
      <c r="BY9622" s="62"/>
      <c r="BZ9622" s="62"/>
      <c r="CA9622" s="62"/>
      <c r="CB9622" s="62"/>
      <c r="CC9622" s="62"/>
      <c r="CD9622" s="62"/>
      <c r="CE9622" s="62"/>
      <c r="CF9622" s="62"/>
      <c r="CL9622" s="56" t="s">
        <v>19566</v>
      </c>
      <c r="CM9622" s="56"/>
      <c r="CN9622" s="56"/>
      <c r="CO9622" s="52"/>
      <c r="CP9622" s="52"/>
      <c r="CQ9622" s="52"/>
      <c r="CR9622" s="52"/>
      <c r="CS9622" s="52"/>
      <c r="CT9622" s="52"/>
      <c r="CU9622" s="33"/>
      <c r="CV9622" s="33"/>
    </row>
    <row r="9623" spans="74:100">
      <c r="BV9623" s="62"/>
      <c r="BW9623" s="62"/>
      <c r="BX9623" s="62"/>
      <c r="BY9623" s="62"/>
      <c r="BZ9623" s="62"/>
      <c r="CA9623" s="62"/>
      <c r="CB9623" s="62"/>
      <c r="CC9623" s="62"/>
      <c r="CD9623" s="62"/>
      <c r="CE9623" s="62"/>
      <c r="CF9623" s="62"/>
      <c r="CL9623" s="56" t="s">
        <v>5851</v>
      </c>
      <c r="CM9623" s="56" t="s">
        <v>217</v>
      </c>
      <c r="CN9623" s="56" t="s">
        <v>217</v>
      </c>
      <c r="CO9623" s="52"/>
      <c r="CP9623" s="52"/>
      <c r="CQ9623" s="52"/>
      <c r="CR9623" s="52"/>
      <c r="CS9623" s="52"/>
      <c r="CT9623" s="52"/>
      <c r="CU9623" s="33"/>
      <c r="CV9623" s="33"/>
    </row>
    <row r="9624" spans="74:100">
      <c r="BV9624" s="62"/>
      <c r="BW9624" s="62"/>
      <c r="BX9624" s="62"/>
      <c r="BY9624" s="62"/>
      <c r="BZ9624" s="62"/>
      <c r="CA9624" s="62"/>
      <c r="CB9624" s="62"/>
      <c r="CC9624" s="62"/>
      <c r="CD9624" s="62"/>
      <c r="CE9624" s="62"/>
      <c r="CF9624" s="62"/>
      <c r="CL9624" s="56" t="s">
        <v>19567</v>
      </c>
      <c r="CM9624" s="56"/>
      <c r="CN9624" s="56"/>
      <c r="CO9624" s="52"/>
      <c r="CP9624" s="52"/>
      <c r="CQ9624" s="52"/>
      <c r="CR9624" s="52"/>
      <c r="CS9624" s="52"/>
      <c r="CT9624" s="52"/>
      <c r="CU9624" s="33"/>
      <c r="CV9624" s="33"/>
    </row>
    <row r="9625" spans="74:100">
      <c r="BV9625" s="62"/>
      <c r="BW9625" s="62"/>
      <c r="BX9625" s="62"/>
      <c r="BY9625" s="62"/>
      <c r="BZ9625" s="62"/>
      <c r="CA9625" s="62"/>
      <c r="CB9625" s="62"/>
      <c r="CC9625" s="62"/>
      <c r="CD9625" s="62"/>
      <c r="CE9625" s="62"/>
      <c r="CF9625" s="62"/>
      <c r="CL9625" s="56" t="s">
        <v>5852</v>
      </c>
      <c r="CM9625" s="56" t="s">
        <v>3118</v>
      </c>
      <c r="CN9625" s="56" t="s">
        <v>3118</v>
      </c>
      <c r="CO9625" s="52"/>
      <c r="CP9625" s="52"/>
      <c r="CQ9625" s="52"/>
      <c r="CR9625" s="52"/>
      <c r="CS9625" s="52"/>
      <c r="CT9625" s="52"/>
      <c r="CU9625" s="33"/>
      <c r="CV9625" s="33"/>
    </row>
    <row r="9626" spans="74:100">
      <c r="BV9626" s="62"/>
      <c r="BW9626" s="62"/>
      <c r="BX9626" s="62"/>
      <c r="BY9626" s="62"/>
      <c r="BZ9626" s="62"/>
      <c r="CA9626" s="62"/>
      <c r="CB9626" s="62"/>
      <c r="CC9626" s="62"/>
      <c r="CD9626" s="62"/>
      <c r="CE9626" s="62"/>
      <c r="CF9626" s="62"/>
      <c r="CL9626" s="56" t="s">
        <v>19568</v>
      </c>
      <c r="CM9626" s="56"/>
      <c r="CN9626" s="56"/>
      <c r="CO9626" s="52"/>
      <c r="CP9626" s="52"/>
      <c r="CQ9626" s="52"/>
      <c r="CR9626" s="52"/>
      <c r="CS9626" s="52"/>
      <c r="CT9626" s="52"/>
      <c r="CU9626" s="33"/>
      <c r="CV9626" s="33"/>
    </row>
    <row r="9627" spans="74:100">
      <c r="BV9627" s="62"/>
      <c r="BW9627" s="62"/>
      <c r="BX9627" s="62"/>
      <c r="BY9627" s="62"/>
      <c r="BZ9627" s="62"/>
      <c r="CA9627" s="62"/>
      <c r="CB9627" s="62"/>
      <c r="CC9627" s="62"/>
      <c r="CD9627" s="62"/>
      <c r="CE9627" s="62"/>
      <c r="CF9627" s="62"/>
      <c r="CL9627" s="56" t="s">
        <v>28216</v>
      </c>
      <c r="CM9627" s="56" t="s">
        <v>217</v>
      </c>
      <c r="CN9627" s="56" t="s">
        <v>217</v>
      </c>
      <c r="CO9627" s="52"/>
      <c r="CP9627" s="52"/>
      <c r="CQ9627" s="52"/>
      <c r="CR9627" s="52"/>
      <c r="CS9627" s="52"/>
      <c r="CT9627" s="52"/>
      <c r="CU9627" s="33"/>
      <c r="CV9627" s="33"/>
    </row>
    <row r="9628" spans="74:100">
      <c r="BV9628" s="62"/>
      <c r="BW9628" s="62"/>
      <c r="BX9628" s="62"/>
      <c r="BY9628" s="62"/>
      <c r="BZ9628" s="62"/>
      <c r="CA9628" s="62"/>
      <c r="CB9628" s="62"/>
      <c r="CC9628" s="62"/>
      <c r="CD9628" s="62"/>
      <c r="CE9628" s="62"/>
      <c r="CF9628" s="62"/>
      <c r="CL9628" s="56" t="s">
        <v>28217</v>
      </c>
      <c r="CM9628" s="56"/>
      <c r="CN9628" s="56"/>
      <c r="CO9628" s="52"/>
      <c r="CP9628" s="52"/>
      <c r="CQ9628" s="52"/>
      <c r="CR9628" s="52"/>
      <c r="CS9628" s="52"/>
      <c r="CT9628" s="52"/>
      <c r="CU9628" s="33"/>
      <c r="CV9628" s="33"/>
    </row>
    <row r="9629" spans="74:100">
      <c r="BV9629" s="62"/>
      <c r="BW9629" s="62"/>
      <c r="BX9629" s="62"/>
      <c r="BY9629" s="62"/>
      <c r="BZ9629" s="62"/>
      <c r="CA9629" s="62"/>
      <c r="CB9629" s="62"/>
      <c r="CC9629" s="62"/>
      <c r="CD9629" s="62"/>
      <c r="CE9629" s="62"/>
      <c r="CF9629" s="62"/>
      <c r="CL9629" s="56" t="s">
        <v>5853</v>
      </c>
      <c r="CM9629" s="56" t="s">
        <v>217</v>
      </c>
      <c r="CN9629" s="56" t="s">
        <v>217</v>
      </c>
      <c r="CO9629" s="52"/>
      <c r="CP9629" s="52"/>
      <c r="CQ9629" s="52"/>
      <c r="CR9629" s="52"/>
      <c r="CS9629" s="52"/>
      <c r="CT9629" s="52"/>
      <c r="CU9629" s="33"/>
      <c r="CV9629" s="33"/>
    </row>
    <row r="9630" spans="74:100">
      <c r="BV9630" s="62"/>
      <c r="BW9630" s="62"/>
      <c r="BX9630" s="62"/>
      <c r="BY9630" s="62"/>
      <c r="BZ9630" s="62"/>
      <c r="CA9630" s="62"/>
      <c r="CB9630" s="62"/>
      <c r="CC9630" s="62"/>
      <c r="CD9630" s="62"/>
      <c r="CE9630" s="62"/>
      <c r="CF9630" s="62"/>
      <c r="CL9630" s="56" t="s">
        <v>19569</v>
      </c>
      <c r="CM9630" s="56"/>
      <c r="CN9630" s="56"/>
      <c r="CO9630" s="52"/>
      <c r="CP9630" s="52"/>
      <c r="CQ9630" s="52"/>
      <c r="CR9630" s="52"/>
      <c r="CS9630" s="52"/>
      <c r="CT9630" s="52"/>
      <c r="CU9630" s="33"/>
      <c r="CV9630" s="33"/>
    </row>
    <row r="9631" spans="74:100">
      <c r="BV9631" s="62"/>
      <c r="BW9631" s="62"/>
      <c r="BX9631" s="62"/>
      <c r="BY9631" s="62"/>
      <c r="BZ9631" s="62"/>
      <c r="CA9631" s="62"/>
      <c r="CB9631" s="62"/>
      <c r="CC9631" s="62"/>
      <c r="CD9631" s="62"/>
      <c r="CE9631" s="62"/>
      <c r="CF9631" s="62"/>
      <c r="CL9631" s="56" t="s">
        <v>2132</v>
      </c>
      <c r="CM9631" s="56" t="s">
        <v>216</v>
      </c>
      <c r="CN9631" s="56" t="s">
        <v>216</v>
      </c>
      <c r="CO9631" s="52"/>
      <c r="CP9631" s="52"/>
      <c r="CQ9631" s="52"/>
      <c r="CR9631" s="52"/>
      <c r="CS9631" s="52"/>
      <c r="CT9631" s="52"/>
      <c r="CU9631" s="33"/>
      <c r="CV9631" s="33"/>
    </row>
    <row r="9632" spans="74:100">
      <c r="BV9632" s="62"/>
      <c r="BW9632" s="62"/>
      <c r="BX9632" s="62"/>
      <c r="BY9632" s="62"/>
      <c r="BZ9632" s="62"/>
      <c r="CA9632" s="62"/>
      <c r="CB9632" s="62"/>
      <c r="CC9632" s="62"/>
      <c r="CD9632" s="62"/>
      <c r="CE9632" s="62"/>
      <c r="CF9632" s="62"/>
      <c r="CL9632" s="56" t="s">
        <v>22415</v>
      </c>
      <c r="CM9632" s="56"/>
      <c r="CN9632" s="56"/>
      <c r="CO9632" s="52"/>
      <c r="CP9632" s="52"/>
      <c r="CQ9632" s="52"/>
      <c r="CR9632" s="52"/>
      <c r="CS9632" s="52"/>
      <c r="CT9632" s="52"/>
      <c r="CU9632" s="33"/>
      <c r="CV9632" s="33"/>
    </row>
    <row r="9633" spans="74:100">
      <c r="BV9633" s="62"/>
      <c r="BW9633" s="62"/>
      <c r="BX9633" s="62"/>
      <c r="BY9633" s="62"/>
      <c r="BZ9633" s="62"/>
      <c r="CA9633" s="62"/>
      <c r="CB9633" s="62"/>
      <c r="CC9633" s="62"/>
      <c r="CD9633" s="62"/>
      <c r="CE9633" s="62"/>
      <c r="CF9633" s="62"/>
      <c r="CL9633" s="56" t="s">
        <v>5854</v>
      </c>
      <c r="CM9633" s="56" t="s">
        <v>217</v>
      </c>
      <c r="CN9633" s="56" t="s">
        <v>217</v>
      </c>
      <c r="CO9633" s="52"/>
      <c r="CP9633" s="52"/>
      <c r="CQ9633" s="52"/>
      <c r="CR9633" s="52"/>
      <c r="CS9633" s="52"/>
      <c r="CT9633" s="52"/>
      <c r="CU9633" s="33"/>
      <c r="CV9633" s="33"/>
    </row>
    <row r="9634" spans="74:100">
      <c r="BV9634" s="62"/>
      <c r="BW9634" s="62"/>
      <c r="BX9634" s="62"/>
      <c r="BY9634" s="62"/>
      <c r="BZ9634" s="62"/>
      <c r="CA9634" s="62"/>
      <c r="CB9634" s="62"/>
      <c r="CC9634" s="62"/>
      <c r="CD9634" s="62"/>
      <c r="CE9634" s="62"/>
      <c r="CF9634" s="62"/>
      <c r="CL9634" s="56" t="s">
        <v>19570</v>
      </c>
      <c r="CM9634" s="56"/>
      <c r="CN9634" s="56"/>
      <c r="CO9634" s="52"/>
      <c r="CP9634" s="52"/>
      <c r="CQ9634" s="52"/>
      <c r="CR9634" s="52"/>
      <c r="CS9634" s="52"/>
      <c r="CT9634" s="52"/>
      <c r="CU9634" s="33"/>
      <c r="CV9634" s="33"/>
    </row>
    <row r="9635" spans="74:100">
      <c r="BV9635" s="62"/>
      <c r="BW9635" s="62"/>
      <c r="BX9635" s="62"/>
      <c r="BY9635" s="62"/>
      <c r="BZ9635" s="62"/>
      <c r="CA9635" s="62"/>
      <c r="CB9635" s="62"/>
      <c r="CC9635" s="62"/>
      <c r="CD9635" s="62"/>
      <c r="CE9635" s="62"/>
      <c r="CF9635" s="62"/>
      <c r="CL9635" s="56" t="s">
        <v>2133</v>
      </c>
      <c r="CM9635" s="56" t="s">
        <v>214</v>
      </c>
      <c r="CN9635" s="56" t="s">
        <v>214</v>
      </c>
      <c r="CO9635" s="52"/>
      <c r="CP9635" s="52"/>
      <c r="CQ9635" s="52"/>
      <c r="CR9635" s="52"/>
      <c r="CS9635" s="52"/>
      <c r="CT9635" s="52"/>
      <c r="CU9635" s="33"/>
      <c r="CV9635" s="33"/>
    </row>
    <row r="9636" spans="74:100">
      <c r="BV9636" s="62"/>
      <c r="BW9636" s="62"/>
      <c r="BX9636" s="62"/>
      <c r="BY9636" s="62"/>
      <c r="BZ9636" s="62"/>
      <c r="CA9636" s="62"/>
      <c r="CB9636" s="62"/>
      <c r="CC9636" s="62"/>
      <c r="CD9636" s="62"/>
      <c r="CE9636" s="62"/>
      <c r="CF9636" s="62"/>
      <c r="CL9636" s="56" t="s">
        <v>22416</v>
      </c>
      <c r="CM9636" s="56"/>
      <c r="CN9636" s="56"/>
      <c r="CO9636" s="52"/>
      <c r="CP9636" s="52"/>
      <c r="CQ9636" s="52"/>
      <c r="CR9636" s="52"/>
      <c r="CS9636" s="52"/>
      <c r="CT9636" s="52"/>
      <c r="CU9636" s="33"/>
      <c r="CV9636" s="33"/>
    </row>
    <row r="9637" spans="74:100">
      <c r="BV9637" s="62"/>
      <c r="BW9637" s="62"/>
      <c r="BX9637" s="62"/>
      <c r="BY9637" s="62"/>
      <c r="BZ9637" s="62"/>
      <c r="CA9637" s="62"/>
      <c r="CB9637" s="62"/>
      <c r="CC9637" s="62"/>
      <c r="CD9637" s="62"/>
      <c r="CE9637" s="62"/>
      <c r="CF9637" s="62"/>
      <c r="CL9637" s="56" t="s">
        <v>5855</v>
      </c>
      <c r="CM9637" s="56" t="s">
        <v>217</v>
      </c>
      <c r="CN9637" s="56" t="s">
        <v>217</v>
      </c>
      <c r="CO9637" s="52"/>
      <c r="CP9637" s="52"/>
      <c r="CQ9637" s="52"/>
      <c r="CR9637" s="52"/>
      <c r="CS9637" s="52"/>
      <c r="CT9637" s="52"/>
      <c r="CU9637" s="33"/>
      <c r="CV9637" s="33"/>
    </row>
    <row r="9638" spans="74:100">
      <c r="BV9638" s="62"/>
      <c r="BW9638" s="62"/>
      <c r="BX9638" s="62"/>
      <c r="BY9638" s="62"/>
      <c r="BZ9638" s="62"/>
      <c r="CA9638" s="62"/>
      <c r="CB9638" s="62"/>
      <c r="CC9638" s="62"/>
      <c r="CD9638" s="62"/>
      <c r="CE9638" s="62"/>
      <c r="CF9638" s="62"/>
      <c r="CL9638" s="56" t="s">
        <v>19571</v>
      </c>
      <c r="CM9638" s="56"/>
      <c r="CN9638" s="56"/>
      <c r="CO9638" s="52"/>
      <c r="CP9638" s="52"/>
      <c r="CQ9638" s="52"/>
      <c r="CR9638" s="52"/>
      <c r="CS9638" s="52"/>
      <c r="CT9638" s="52"/>
      <c r="CU9638" s="33"/>
      <c r="CV9638" s="33"/>
    </row>
    <row r="9639" spans="74:100">
      <c r="BV9639" s="62"/>
      <c r="BW9639" s="62"/>
      <c r="BX9639" s="62"/>
      <c r="BY9639" s="62"/>
      <c r="BZ9639" s="62"/>
      <c r="CA9639" s="62"/>
      <c r="CB9639" s="62"/>
      <c r="CC9639" s="62"/>
      <c r="CD9639" s="62"/>
      <c r="CE9639" s="62"/>
      <c r="CF9639" s="62"/>
      <c r="CL9639" s="56" t="s">
        <v>2134</v>
      </c>
      <c r="CM9639" s="56" t="s">
        <v>214</v>
      </c>
      <c r="CN9639" s="56" t="s">
        <v>214</v>
      </c>
      <c r="CO9639" s="52"/>
      <c r="CP9639" s="52"/>
      <c r="CQ9639" s="52"/>
      <c r="CR9639" s="52"/>
      <c r="CS9639" s="52"/>
      <c r="CT9639" s="52"/>
      <c r="CU9639" s="33"/>
      <c r="CV9639" s="33"/>
    </row>
    <row r="9640" spans="74:100">
      <c r="BV9640" s="62"/>
      <c r="BW9640" s="62"/>
      <c r="BX9640" s="62"/>
      <c r="BY9640" s="62"/>
      <c r="BZ9640" s="62"/>
      <c r="CA9640" s="62"/>
      <c r="CB9640" s="62"/>
      <c r="CC9640" s="62"/>
      <c r="CD9640" s="62"/>
      <c r="CE9640" s="62"/>
      <c r="CF9640" s="62"/>
      <c r="CL9640" s="56" t="s">
        <v>22417</v>
      </c>
      <c r="CM9640" s="56"/>
      <c r="CN9640" s="56"/>
      <c r="CO9640" s="52"/>
      <c r="CP9640" s="52"/>
      <c r="CQ9640" s="52"/>
      <c r="CR9640" s="52"/>
      <c r="CS9640" s="52"/>
      <c r="CT9640" s="52"/>
      <c r="CU9640" s="33"/>
      <c r="CV9640" s="33"/>
    </row>
    <row r="9641" spans="74:100">
      <c r="BV9641" s="62"/>
      <c r="BW9641" s="62"/>
      <c r="BX9641" s="62"/>
      <c r="BY9641" s="62"/>
      <c r="BZ9641" s="62"/>
      <c r="CA9641" s="62"/>
      <c r="CB9641" s="62"/>
      <c r="CC9641" s="62"/>
      <c r="CD9641" s="62"/>
      <c r="CE9641" s="62"/>
      <c r="CF9641" s="62"/>
      <c r="CL9641" s="56" t="s">
        <v>5856</v>
      </c>
      <c r="CM9641" s="56" t="s">
        <v>217</v>
      </c>
      <c r="CN9641" s="56" t="s">
        <v>217</v>
      </c>
      <c r="CO9641" s="52"/>
      <c r="CP9641" s="52"/>
      <c r="CQ9641" s="52"/>
      <c r="CR9641" s="52"/>
      <c r="CS9641" s="52"/>
      <c r="CT9641" s="52"/>
      <c r="CU9641" s="33"/>
      <c r="CV9641" s="33"/>
    </row>
    <row r="9642" spans="74:100">
      <c r="BV9642" s="62"/>
      <c r="BW9642" s="62"/>
      <c r="BX9642" s="62"/>
      <c r="BY9642" s="62"/>
      <c r="BZ9642" s="62"/>
      <c r="CA9642" s="62"/>
      <c r="CB9642" s="62"/>
      <c r="CC9642" s="62"/>
      <c r="CD9642" s="62"/>
      <c r="CE9642" s="62"/>
      <c r="CF9642" s="62"/>
      <c r="CL9642" s="56" t="s">
        <v>19572</v>
      </c>
      <c r="CM9642" s="56"/>
      <c r="CN9642" s="56"/>
      <c r="CO9642" s="52"/>
      <c r="CP9642" s="52"/>
      <c r="CQ9642" s="52"/>
      <c r="CR9642" s="52"/>
      <c r="CS9642" s="52"/>
      <c r="CT9642" s="52"/>
      <c r="CU9642" s="33"/>
      <c r="CV9642" s="33"/>
    </row>
    <row r="9643" spans="74:100">
      <c r="BV9643" s="62"/>
      <c r="BW9643" s="62"/>
      <c r="BX9643" s="62"/>
      <c r="BY9643" s="62"/>
      <c r="BZ9643" s="62"/>
      <c r="CA9643" s="62"/>
      <c r="CB9643" s="62"/>
      <c r="CC9643" s="62"/>
      <c r="CD9643" s="62"/>
      <c r="CE9643" s="62"/>
      <c r="CF9643" s="62"/>
      <c r="CL9643" s="56" t="s">
        <v>2135</v>
      </c>
      <c r="CM9643" s="56" t="s">
        <v>216</v>
      </c>
      <c r="CN9643" s="56" t="s">
        <v>216</v>
      </c>
      <c r="CO9643" s="52"/>
      <c r="CP9643" s="52"/>
      <c r="CQ9643" s="52"/>
      <c r="CR9643" s="52"/>
      <c r="CS9643" s="52"/>
      <c r="CT9643" s="52"/>
      <c r="CU9643" s="33"/>
      <c r="CV9643" s="33"/>
    </row>
    <row r="9644" spans="74:100">
      <c r="BV9644" s="62"/>
      <c r="BW9644" s="62"/>
      <c r="BX9644" s="62"/>
      <c r="BY9644" s="62"/>
      <c r="BZ9644" s="62"/>
      <c r="CA9644" s="62"/>
      <c r="CB9644" s="62"/>
      <c r="CC9644" s="62"/>
      <c r="CD9644" s="62"/>
      <c r="CE9644" s="62"/>
      <c r="CF9644" s="62"/>
      <c r="CL9644" s="56" t="s">
        <v>22418</v>
      </c>
      <c r="CM9644" s="56"/>
      <c r="CN9644" s="56"/>
      <c r="CO9644" s="52"/>
      <c r="CP9644" s="52"/>
      <c r="CQ9644" s="52"/>
      <c r="CR9644" s="52"/>
      <c r="CS9644" s="52"/>
      <c r="CT9644" s="52"/>
      <c r="CU9644" s="33"/>
      <c r="CV9644" s="33"/>
    </row>
    <row r="9645" spans="74:100">
      <c r="BV9645" s="62"/>
      <c r="BW9645" s="62"/>
      <c r="BX9645" s="62"/>
      <c r="BY9645" s="62"/>
      <c r="BZ9645" s="62"/>
      <c r="CA9645" s="62"/>
      <c r="CB9645" s="62"/>
      <c r="CC9645" s="62"/>
      <c r="CD9645" s="62"/>
      <c r="CE9645" s="62"/>
      <c r="CF9645" s="62"/>
      <c r="CL9645" s="56" t="s">
        <v>2136</v>
      </c>
      <c r="CM9645" s="56" t="s">
        <v>216</v>
      </c>
      <c r="CN9645" s="56" t="s">
        <v>216</v>
      </c>
      <c r="CO9645" s="52"/>
      <c r="CP9645" s="52"/>
      <c r="CQ9645" s="52"/>
      <c r="CR9645" s="52"/>
      <c r="CS9645" s="52"/>
      <c r="CT9645" s="52"/>
      <c r="CU9645" s="33"/>
      <c r="CV9645" s="33"/>
    </row>
    <row r="9646" spans="74:100">
      <c r="BV9646" s="62"/>
      <c r="BW9646" s="62"/>
      <c r="BX9646" s="62"/>
      <c r="BY9646" s="62"/>
      <c r="BZ9646" s="62"/>
      <c r="CA9646" s="62"/>
      <c r="CB9646" s="62"/>
      <c r="CC9646" s="62"/>
      <c r="CD9646" s="62"/>
      <c r="CE9646" s="62"/>
      <c r="CF9646" s="62"/>
      <c r="CL9646" s="56" t="s">
        <v>22419</v>
      </c>
      <c r="CM9646" s="56"/>
      <c r="CN9646" s="56"/>
      <c r="CO9646" s="52"/>
      <c r="CP9646" s="52"/>
      <c r="CQ9646" s="52"/>
      <c r="CR9646" s="52"/>
      <c r="CS9646" s="52"/>
      <c r="CT9646" s="52"/>
      <c r="CU9646" s="33"/>
      <c r="CV9646" s="33"/>
    </row>
    <row r="9647" spans="74:100">
      <c r="BV9647" s="62"/>
      <c r="BW9647" s="62"/>
      <c r="BX9647" s="62"/>
      <c r="BY9647" s="62"/>
      <c r="BZ9647" s="62"/>
      <c r="CA9647" s="62"/>
      <c r="CB9647" s="62"/>
      <c r="CC9647" s="62"/>
      <c r="CD9647" s="62"/>
      <c r="CE9647" s="62"/>
      <c r="CF9647" s="62"/>
      <c r="CL9647" s="56" t="s">
        <v>5857</v>
      </c>
      <c r="CM9647" s="56" t="s">
        <v>217</v>
      </c>
      <c r="CN9647" s="56" t="s">
        <v>217</v>
      </c>
      <c r="CO9647" s="52"/>
      <c r="CP9647" s="52"/>
      <c r="CQ9647" s="52"/>
      <c r="CR9647" s="52"/>
      <c r="CS9647" s="52"/>
      <c r="CT9647" s="52"/>
      <c r="CU9647" s="33"/>
      <c r="CV9647" s="33"/>
    </row>
    <row r="9648" spans="74:100">
      <c r="BV9648" s="62"/>
      <c r="BW9648" s="62"/>
      <c r="BX9648" s="62"/>
      <c r="BY9648" s="62"/>
      <c r="BZ9648" s="62"/>
      <c r="CA9648" s="62"/>
      <c r="CB9648" s="62"/>
      <c r="CC9648" s="62"/>
      <c r="CD9648" s="62"/>
      <c r="CE9648" s="62"/>
      <c r="CF9648" s="62"/>
      <c r="CL9648" s="56" t="s">
        <v>19573</v>
      </c>
      <c r="CM9648" s="56"/>
      <c r="CN9648" s="56"/>
      <c r="CO9648" s="52"/>
      <c r="CP9648" s="52"/>
      <c r="CQ9648" s="52"/>
      <c r="CR9648" s="52"/>
      <c r="CS9648" s="52"/>
      <c r="CT9648" s="52"/>
      <c r="CU9648" s="33"/>
      <c r="CV9648" s="33"/>
    </row>
    <row r="9649" spans="74:100">
      <c r="BV9649" s="62"/>
      <c r="BW9649" s="62"/>
      <c r="BX9649" s="62"/>
      <c r="BY9649" s="62"/>
      <c r="BZ9649" s="62"/>
      <c r="CA9649" s="62"/>
      <c r="CB9649" s="62"/>
      <c r="CC9649" s="62"/>
      <c r="CD9649" s="62"/>
      <c r="CE9649" s="62"/>
      <c r="CF9649" s="62"/>
      <c r="CL9649" s="56" t="s">
        <v>5858</v>
      </c>
      <c r="CM9649" s="56" t="s">
        <v>217</v>
      </c>
      <c r="CN9649" s="56" t="s">
        <v>217</v>
      </c>
      <c r="CO9649" s="52"/>
      <c r="CP9649" s="52"/>
      <c r="CQ9649" s="52"/>
      <c r="CR9649" s="52"/>
      <c r="CS9649" s="52"/>
      <c r="CT9649" s="52"/>
      <c r="CU9649" s="33"/>
      <c r="CV9649" s="33"/>
    </row>
    <row r="9650" spans="74:100">
      <c r="BV9650" s="62"/>
      <c r="BW9650" s="62"/>
      <c r="BX9650" s="62"/>
      <c r="BY9650" s="62"/>
      <c r="BZ9650" s="62"/>
      <c r="CA9650" s="62"/>
      <c r="CB9650" s="62"/>
      <c r="CC9650" s="62"/>
      <c r="CD9650" s="62"/>
      <c r="CE9650" s="62"/>
      <c r="CF9650" s="62"/>
      <c r="CL9650" s="56" t="s">
        <v>19574</v>
      </c>
      <c r="CM9650" s="56"/>
      <c r="CN9650" s="56"/>
      <c r="CO9650" s="52"/>
      <c r="CP9650" s="52"/>
      <c r="CQ9650" s="52"/>
      <c r="CR9650" s="52"/>
      <c r="CS9650" s="52"/>
      <c r="CT9650" s="52"/>
      <c r="CU9650" s="33"/>
      <c r="CV9650" s="33"/>
    </row>
    <row r="9651" spans="74:100">
      <c r="BV9651" s="62"/>
      <c r="BW9651" s="62"/>
      <c r="BX9651" s="62"/>
      <c r="BY9651" s="62"/>
      <c r="BZ9651" s="62"/>
      <c r="CA9651" s="62"/>
      <c r="CB9651" s="62"/>
      <c r="CC9651" s="62"/>
      <c r="CD9651" s="62"/>
      <c r="CE9651" s="62"/>
      <c r="CF9651" s="62"/>
      <c r="CL9651" s="56" t="s">
        <v>5859</v>
      </c>
      <c r="CM9651" s="56" t="s">
        <v>3118</v>
      </c>
      <c r="CN9651" s="56" t="s">
        <v>3118</v>
      </c>
      <c r="CO9651" s="52"/>
      <c r="CP9651" s="52"/>
      <c r="CQ9651" s="52"/>
      <c r="CR9651" s="52"/>
      <c r="CS9651" s="52"/>
      <c r="CT9651" s="52"/>
      <c r="CU9651" s="33"/>
      <c r="CV9651" s="33"/>
    </row>
    <row r="9652" spans="74:100">
      <c r="BV9652" s="62"/>
      <c r="BW9652" s="62"/>
      <c r="BX9652" s="62"/>
      <c r="BY9652" s="62"/>
      <c r="BZ9652" s="62"/>
      <c r="CA9652" s="62"/>
      <c r="CB9652" s="62"/>
      <c r="CC9652" s="62"/>
      <c r="CD9652" s="62"/>
      <c r="CE9652" s="62"/>
      <c r="CF9652" s="62"/>
      <c r="CL9652" s="56" t="s">
        <v>19575</v>
      </c>
      <c r="CM9652" s="56"/>
      <c r="CN9652" s="56"/>
      <c r="CO9652" s="52"/>
      <c r="CP9652" s="52"/>
      <c r="CQ9652" s="52"/>
      <c r="CR9652" s="52"/>
      <c r="CS9652" s="52"/>
      <c r="CT9652" s="52"/>
      <c r="CU9652" s="33"/>
      <c r="CV9652" s="33"/>
    </row>
    <row r="9653" spans="74:100">
      <c r="BV9653" s="62"/>
      <c r="BW9653" s="62"/>
      <c r="BX9653" s="62"/>
      <c r="BY9653" s="62"/>
      <c r="BZ9653" s="62"/>
      <c r="CA9653" s="62"/>
      <c r="CB9653" s="62"/>
      <c r="CC9653" s="62"/>
      <c r="CD9653" s="62"/>
      <c r="CE9653" s="62"/>
      <c r="CF9653" s="62"/>
      <c r="CL9653" s="56" t="s">
        <v>5860</v>
      </c>
      <c r="CM9653" s="56" t="s">
        <v>217</v>
      </c>
      <c r="CN9653" s="56" t="s">
        <v>217</v>
      </c>
      <c r="CO9653" s="52"/>
      <c r="CP9653" s="52"/>
      <c r="CQ9653" s="52"/>
      <c r="CR9653" s="52"/>
      <c r="CS9653" s="52"/>
      <c r="CT9653" s="52"/>
      <c r="CU9653" s="33"/>
      <c r="CV9653" s="33"/>
    </row>
    <row r="9654" spans="74:100">
      <c r="BV9654" s="62"/>
      <c r="BW9654" s="62"/>
      <c r="BX9654" s="62"/>
      <c r="BY9654" s="62"/>
      <c r="BZ9654" s="62"/>
      <c r="CA9654" s="62"/>
      <c r="CB9654" s="62"/>
      <c r="CC9654" s="62"/>
      <c r="CD9654" s="62"/>
      <c r="CE9654" s="62"/>
      <c r="CF9654" s="62"/>
      <c r="CL9654" s="56" t="s">
        <v>19575</v>
      </c>
      <c r="CM9654" s="56"/>
      <c r="CN9654" s="56"/>
      <c r="CO9654" s="52"/>
      <c r="CP9654" s="52"/>
      <c r="CQ9654" s="52"/>
      <c r="CR9654" s="52"/>
      <c r="CS9654" s="52"/>
      <c r="CT9654" s="52"/>
      <c r="CU9654" s="33"/>
      <c r="CV9654" s="33"/>
    </row>
    <row r="9655" spans="74:100">
      <c r="BV9655" s="62"/>
      <c r="BW9655" s="62"/>
      <c r="BX9655" s="62"/>
      <c r="BY9655" s="62"/>
      <c r="BZ9655" s="62"/>
      <c r="CA9655" s="62"/>
      <c r="CB9655" s="62"/>
      <c r="CC9655" s="62"/>
      <c r="CD9655" s="62"/>
      <c r="CE9655" s="62"/>
      <c r="CF9655" s="62"/>
      <c r="CL9655" s="56" t="s">
        <v>5861</v>
      </c>
      <c r="CM9655" s="56" t="s">
        <v>3118</v>
      </c>
      <c r="CN9655" s="56" t="s">
        <v>3118</v>
      </c>
      <c r="CO9655" s="52"/>
      <c r="CP9655" s="52"/>
      <c r="CQ9655" s="52"/>
      <c r="CR9655" s="52"/>
      <c r="CS9655" s="52"/>
      <c r="CT9655" s="52"/>
      <c r="CU9655" s="33"/>
      <c r="CV9655" s="33"/>
    </row>
    <row r="9656" spans="74:100">
      <c r="BV9656" s="62"/>
      <c r="BW9656" s="62"/>
      <c r="BX9656" s="62"/>
      <c r="BY9656" s="62"/>
      <c r="BZ9656" s="62"/>
      <c r="CA9656" s="62"/>
      <c r="CB9656" s="62"/>
      <c r="CC9656" s="62"/>
      <c r="CD9656" s="62"/>
      <c r="CE9656" s="62"/>
      <c r="CF9656" s="62"/>
      <c r="CL9656" s="56" t="s">
        <v>19576</v>
      </c>
      <c r="CM9656" s="56"/>
      <c r="CN9656" s="56"/>
      <c r="CO9656" s="52"/>
      <c r="CP9656" s="52"/>
      <c r="CQ9656" s="52"/>
      <c r="CR9656" s="52"/>
      <c r="CS9656" s="52"/>
      <c r="CT9656" s="52"/>
      <c r="CU9656" s="33"/>
      <c r="CV9656" s="33"/>
    </row>
    <row r="9657" spans="74:100">
      <c r="BV9657" s="62"/>
      <c r="BW9657" s="62"/>
      <c r="BX9657" s="62"/>
      <c r="BY9657" s="62"/>
      <c r="BZ9657" s="62"/>
      <c r="CA9657" s="62"/>
      <c r="CB9657" s="62"/>
      <c r="CC9657" s="62"/>
      <c r="CD9657" s="62"/>
      <c r="CE9657" s="62"/>
      <c r="CF9657" s="62"/>
      <c r="CL9657" s="56" t="s">
        <v>5862</v>
      </c>
      <c r="CM9657" s="56" t="s">
        <v>217</v>
      </c>
      <c r="CN9657" s="56" t="s">
        <v>217</v>
      </c>
      <c r="CO9657" s="52"/>
      <c r="CP9657" s="52"/>
      <c r="CQ9657" s="52"/>
      <c r="CR9657" s="52"/>
      <c r="CS9657" s="52"/>
      <c r="CT9657" s="52"/>
      <c r="CU9657" s="33"/>
      <c r="CV9657" s="33"/>
    </row>
    <row r="9658" spans="74:100">
      <c r="BV9658" s="62"/>
      <c r="BW9658" s="62"/>
      <c r="BX9658" s="62"/>
      <c r="BY9658" s="62"/>
      <c r="BZ9658" s="62"/>
      <c r="CA9658" s="62"/>
      <c r="CB9658" s="62"/>
      <c r="CC9658" s="62"/>
      <c r="CD9658" s="62"/>
      <c r="CE9658" s="62"/>
      <c r="CF9658" s="62"/>
      <c r="CL9658" s="56" t="s">
        <v>19577</v>
      </c>
      <c r="CM9658" s="56"/>
      <c r="CN9658" s="56"/>
      <c r="CO9658" s="52"/>
      <c r="CP9658" s="52"/>
      <c r="CQ9658" s="52"/>
      <c r="CR9658" s="52"/>
      <c r="CS9658" s="52"/>
      <c r="CT9658" s="52"/>
      <c r="CU9658" s="33"/>
      <c r="CV9658" s="33"/>
    </row>
    <row r="9659" spans="74:100">
      <c r="BV9659" s="62"/>
      <c r="BW9659" s="62"/>
      <c r="BX9659" s="62"/>
      <c r="BY9659" s="62"/>
      <c r="BZ9659" s="62"/>
      <c r="CA9659" s="62"/>
      <c r="CB9659" s="62"/>
      <c r="CC9659" s="62"/>
      <c r="CD9659" s="62"/>
      <c r="CE9659" s="62"/>
      <c r="CF9659" s="62"/>
      <c r="CL9659" s="56" t="s">
        <v>5863</v>
      </c>
      <c r="CM9659" s="56" t="s">
        <v>3118</v>
      </c>
      <c r="CN9659" s="56" t="s">
        <v>3118</v>
      </c>
      <c r="CO9659" s="52"/>
      <c r="CP9659" s="52"/>
      <c r="CQ9659" s="52"/>
      <c r="CR9659" s="52"/>
      <c r="CS9659" s="52"/>
      <c r="CT9659" s="52"/>
      <c r="CU9659" s="33"/>
      <c r="CV9659" s="33"/>
    </row>
    <row r="9660" spans="74:100">
      <c r="BV9660" s="62"/>
      <c r="BW9660" s="62"/>
      <c r="BX9660" s="62"/>
      <c r="BY9660" s="62"/>
      <c r="BZ9660" s="62"/>
      <c r="CA9660" s="62"/>
      <c r="CB9660" s="62"/>
      <c r="CC9660" s="62"/>
      <c r="CD9660" s="62"/>
      <c r="CE9660" s="62"/>
      <c r="CF9660" s="62"/>
      <c r="CL9660" s="56" t="s">
        <v>19578</v>
      </c>
      <c r="CM9660" s="56"/>
      <c r="CN9660" s="56"/>
      <c r="CO9660" s="52"/>
      <c r="CP9660" s="52"/>
      <c r="CQ9660" s="52"/>
      <c r="CR9660" s="52"/>
      <c r="CS9660" s="52"/>
      <c r="CT9660" s="52"/>
      <c r="CU9660" s="33"/>
      <c r="CV9660" s="33"/>
    </row>
    <row r="9661" spans="74:100">
      <c r="BV9661" s="62"/>
      <c r="BW9661" s="62"/>
      <c r="BX9661" s="62"/>
      <c r="BY9661" s="62"/>
      <c r="BZ9661" s="62"/>
      <c r="CA9661" s="62"/>
      <c r="CB9661" s="62"/>
      <c r="CC9661" s="62"/>
      <c r="CD9661" s="62"/>
      <c r="CE9661" s="62"/>
      <c r="CF9661" s="62"/>
      <c r="CL9661" s="56" t="s">
        <v>5867</v>
      </c>
      <c r="CM9661" s="56" t="s">
        <v>217</v>
      </c>
      <c r="CN9661" s="56" t="s">
        <v>217</v>
      </c>
      <c r="CO9661" s="52"/>
      <c r="CP9661" s="52"/>
      <c r="CQ9661" s="52"/>
      <c r="CR9661" s="52"/>
      <c r="CS9661" s="52"/>
      <c r="CT9661" s="52"/>
      <c r="CU9661" s="33"/>
      <c r="CV9661" s="33"/>
    </row>
    <row r="9662" spans="74:100">
      <c r="BV9662" s="62"/>
      <c r="BW9662" s="62"/>
      <c r="BX9662" s="62"/>
      <c r="BY9662" s="62"/>
      <c r="BZ9662" s="62"/>
      <c r="CA9662" s="62"/>
      <c r="CB9662" s="62"/>
      <c r="CC9662" s="62"/>
      <c r="CD9662" s="62"/>
      <c r="CE9662" s="62"/>
      <c r="CF9662" s="62"/>
      <c r="CL9662" s="56" t="s">
        <v>19579</v>
      </c>
      <c r="CM9662" s="56"/>
      <c r="CN9662" s="56"/>
      <c r="CO9662" s="52"/>
      <c r="CP9662" s="52"/>
      <c r="CQ9662" s="52"/>
      <c r="CR9662" s="52"/>
      <c r="CS9662" s="52"/>
      <c r="CT9662" s="52"/>
      <c r="CU9662" s="33"/>
      <c r="CV9662" s="33"/>
    </row>
    <row r="9663" spans="74:100">
      <c r="BV9663" s="62"/>
      <c r="BW9663" s="62"/>
      <c r="BX9663" s="62"/>
      <c r="BY9663" s="62"/>
      <c r="BZ9663" s="62"/>
      <c r="CA9663" s="62"/>
      <c r="CB9663" s="62"/>
      <c r="CC9663" s="62"/>
      <c r="CD9663" s="62"/>
      <c r="CE9663" s="62"/>
      <c r="CF9663" s="62"/>
      <c r="CL9663" s="56" t="s">
        <v>5868</v>
      </c>
      <c r="CM9663" s="56" t="s">
        <v>3118</v>
      </c>
      <c r="CN9663" s="56" t="s">
        <v>3118</v>
      </c>
      <c r="CO9663" s="52"/>
      <c r="CP9663" s="52"/>
      <c r="CQ9663" s="52"/>
      <c r="CR9663" s="52"/>
      <c r="CS9663" s="52"/>
      <c r="CT9663" s="52"/>
      <c r="CU9663" s="33"/>
      <c r="CV9663" s="33"/>
    </row>
    <row r="9664" spans="74:100">
      <c r="BV9664" s="62"/>
      <c r="BW9664" s="62"/>
      <c r="BX9664" s="62"/>
      <c r="BY9664" s="62"/>
      <c r="BZ9664" s="62"/>
      <c r="CA9664" s="62"/>
      <c r="CB9664" s="62"/>
      <c r="CC9664" s="62"/>
      <c r="CD9664" s="62"/>
      <c r="CE9664" s="62"/>
      <c r="CF9664" s="62"/>
      <c r="CL9664" s="56" t="s">
        <v>19580</v>
      </c>
      <c r="CM9664" s="56"/>
      <c r="CN9664" s="56"/>
      <c r="CO9664" s="52"/>
      <c r="CP9664" s="52"/>
      <c r="CQ9664" s="52"/>
      <c r="CR9664" s="52"/>
      <c r="CS9664" s="52"/>
      <c r="CT9664" s="52"/>
      <c r="CU9664" s="33"/>
      <c r="CV9664" s="33"/>
    </row>
    <row r="9665" spans="74:100">
      <c r="BV9665" s="62"/>
      <c r="BW9665" s="62"/>
      <c r="BX9665" s="62"/>
      <c r="BY9665" s="62"/>
      <c r="BZ9665" s="62"/>
      <c r="CA9665" s="62"/>
      <c r="CB9665" s="62"/>
      <c r="CC9665" s="62"/>
      <c r="CD9665" s="62"/>
      <c r="CE9665" s="62"/>
      <c r="CF9665" s="62"/>
      <c r="CL9665" s="56" t="s">
        <v>2137</v>
      </c>
      <c r="CM9665" s="56" t="s">
        <v>214</v>
      </c>
      <c r="CN9665" s="56" t="s">
        <v>214</v>
      </c>
      <c r="CO9665" s="52"/>
      <c r="CP9665" s="52"/>
      <c r="CQ9665" s="52"/>
      <c r="CR9665" s="52"/>
      <c r="CS9665" s="52"/>
      <c r="CT9665" s="52"/>
      <c r="CU9665" s="33"/>
      <c r="CV9665" s="33"/>
    </row>
    <row r="9666" spans="74:100">
      <c r="BV9666" s="62"/>
      <c r="BW9666" s="62"/>
      <c r="BX9666" s="62"/>
      <c r="BY9666" s="62"/>
      <c r="BZ9666" s="62"/>
      <c r="CA9666" s="62"/>
      <c r="CB9666" s="62"/>
      <c r="CC9666" s="62"/>
      <c r="CD9666" s="62"/>
      <c r="CE9666" s="62"/>
      <c r="CF9666" s="62"/>
      <c r="CL9666" s="56" t="s">
        <v>22423</v>
      </c>
      <c r="CM9666" s="56"/>
      <c r="CN9666" s="56"/>
      <c r="CO9666" s="52"/>
      <c r="CP9666" s="52"/>
      <c r="CQ9666" s="52"/>
      <c r="CR9666" s="52"/>
      <c r="CS9666" s="52"/>
      <c r="CT9666" s="52"/>
      <c r="CU9666" s="33"/>
      <c r="CV9666" s="33"/>
    </row>
    <row r="9667" spans="74:100">
      <c r="BV9667" s="62"/>
      <c r="BW9667" s="62"/>
      <c r="BX9667" s="62"/>
      <c r="BY9667" s="62"/>
      <c r="BZ9667" s="62"/>
      <c r="CA9667" s="62"/>
      <c r="CB9667" s="62"/>
      <c r="CC9667" s="62"/>
      <c r="CD9667" s="62"/>
      <c r="CE9667" s="62"/>
      <c r="CF9667" s="62"/>
      <c r="CL9667" s="56" t="s">
        <v>5869</v>
      </c>
      <c r="CM9667" s="56" t="s">
        <v>3118</v>
      </c>
      <c r="CN9667" s="56" t="s">
        <v>3118</v>
      </c>
      <c r="CO9667" s="52"/>
      <c r="CP9667" s="52"/>
      <c r="CQ9667" s="52"/>
      <c r="CR9667" s="52"/>
      <c r="CS9667" s="52"/>
      <c r="CT9667" s="52"/>
      <c r="CU9667" s="33"/>
      <c r="CV9667" s="33"/>
    </row>
    <row r="9668" spans="74:100">
      <c r="BV9668" s="62"/>
      <c r="BW9668" s="62"/>
      <c r="BX9668" s="62"/>
      <c r="BY9668" s="62"/>
      <c r="BZ9668" s="62"/>
      <c r="CA9668" s="62"/>
      <c r="CB9668" s="62"/>
      <c r="CC9668" s="62"/>
      <c r="CD9668" s="62"/>
      <c r="CE9668" s="62"/>
      <c r="CF9668" s="62"/>
      <c r="CL9668" s="56" t="s">
        <v>19581</v>
      </c>
      <c r="CM9668" s="56"/>
      <c r="CN9668" s="56"/>
      <c r="CO9668" s="52"/>
      <c r="CP9668" s="52"/>
      <c r="CQ9668" s="52"/>
      <c r="CR9668" s="52"/>
      <c r="CS9668" s="52"/>
      <c r="CT9668" s="52"/>
      <c r="CU9668" s="33"/>
      <c r="CV9668" s="33"/>
    </row>
    <row r="9669" spans="74:100">
      <c r="BV9669" s="62"/>
      <c r="BW9669" s="62"/>
      <c r="BX9669" s="62"/>
      <c r="BY9669" s="62"/>
      <c r="BZ9669" s="62"/>
      <c r="CA9669" s="62"/>
      <c r="CB9669" s="62"/>
      <c r="CC9669" s="62"/>
      <c r="CD9669" s="62"/>
      <c r="CE9669" s="62"/>
      <c r="CF9669" s="62"/>
      <c r="CL9669" s="56" t="s">
        <v>2138</v>
      </c>
      <c r="CM9669" s="56" t="s">
        <v>216</v>
      </c>
      <c r="CN9669" s="56" t="s">
        <v>216</v>
      </c>
      <c r="CO9669" s="52"/>
      <c r="CP9669" s="52"/>
      <c r="CQ9669" s="52"/>
      <c r="CR9669" s="52"/>
      <c r="CS9669" s="52"/>
      <c r="CT9669" s="52"/>
      <c r="CU9669" s="33"/>
      <c r="CV9669" s="33"/>
    </row>
    <row r="9670" spans="74:100">
      <c r="BV9670" s="62"/>
      <c r="BW9670" s="62"/>
      <c r="BX9670" s="62"/>
      <c r="BY9670" s="62"/>
      <c r="BZ9670" s="62"/>
      <c r="CA9670" s="62"/>
      <c r="CB9670" s="62"/>
      <c r="CC9670" s="62"/>
      <c r="CD9670" s="62"/>
      <c r="CE9670" s="62"/>
      <c r="CF9670" s="62"/>
      <c r="CL9670" s="56" t="s">
        <v>22424</v>
      </c>
      <c r="CM9670" s="56"/>
      <c r="CN9670" s="56"/>
      <c r="CO9670" s="52"/>
      <c r="CP9670" s="52"/>
      <c r="CQ9670" s="52"/>
      <c r="CR9670" s="52"/>
      <c r="CS9670" s="52"/>
      <c r="CT9670" s="52"/>
      <c r="CU9670" s="33"/>
      <c r="CV9670" s="33"/>
    </row>
    <row r="9671" spans="74:100">
      <c r="BV9671" s="62"/>
      <c r="BW9671" s="62"/>
      <c r="BX9671" s="62"/>
      <c r="BY9671" s="62"/>
      <c r="BZ9671" s="62"/>
      <c r="CA9671" s="62"/>
      <c r="CB9671" s="62"/>
      <c r="CC9671" s="62"/>
      <c r="CD9671" s="62"/>
      <c r="CE9671" s="62"/>
      <c r="CF9671" s="62"/>
      <c r="CL9671" s="56" t="s">
        <v>5870</v>
      </c>
      <c r="CM9671" s="56" t="s">
        <v>3118</v>
      </c>
      <c r="CN9671" s="56" t="s">
        <v>3118</v>
      </c>
      <c r="CO9671" s="52"/>
      <c r="CP9671" s="52"/>
      <c r="CQ9671" s="52"/>
      <c r="CR9671" s="52"/>
      <c r="CS9671" s="52"/>
      <c r="CT9671" s="52"/>
      <c r="CU9671" s="33"/>
      <c r="CV9671" s="33"/>
    </row>
    <row r="9672" spans="74:100">
      <c r="BV9672" s="62"/>
      <c r="BW9672" s="62"/>
      <c r="BX9672" s="62"/>
      <c r="BY9672" s="62"/>
      <c r="BZ9672" s="62"/>
      <c r="CA9672" s="62"/>
      <c r="CB9672" s="62"/>
      <c r="CC9672" s="62"/>
      <c r="CD9672" s="62"/>
      <c r="CE9672" s="62"/>
      <c r="CF9672" s="62"/>
      <c r="CL9672" s="56" t="s">
        <v>19582</v>
      </c>
      <c r="CM9672" s="56"/>
      <c r="CN9672" s="56"/>
      <c r="CO9672" s="52"/>
      <c r="CP9672" s="52"/>
      <c r="CQ9672" s="52"/>
      <c r="CR9672" s="52"/>
      <c r="CS9672" s="52"/>
      <c r="CT9672" s="52"/>
      <c r="CU9672" s="33"/>
      <c r="CV9672" s="33"/>
    </row>
    <row r="9673" spans="74:100">
      <c r="BV9673" s="62"/>
      <c r="BW9673" s="62"/>
      <c r="BX9673" s="62"/>
      <c r="BY9673" s="62"/>
      <c r="BZ9673" s="62"/>
      <c r="CA9673" s="62"/>
      <c r="CB9673" s="62"/>
      <c r="CC9673" s="62"/>
      <c r="CD9673" s="62"/>
      <c r="CE9673" s="62"/>
      <c r="CF9673" s="62"/>
      <c r="CL9673" s="56" t="s">
        <v>2139</v>
      </c>
      <c r="CM9673" s="56" t="s">
        <v>214</v>
      </c>
      <c r="CN9673" s="56" t="s">
        <v>214</v>
      </c>
      <c r="CO9673" s="52"/>
      <c r="CP9673" s="52"/>
      <c r="CQ9673" s="52"/>
      <c r="CR9673" s="52"/>
      <c r="CS9673" s="52"/>
      <c r="CT9673" s="52"/>
      <c r="CU9673" s="33"/>
      <c r="CV9673" s="33"/>
    </row>
    <row r="9674" spans="74:100">
      <c r="BV9674" s="62"/>
      <c r="BW9674" s="62"/>
      <c r="BX9674" s="62"/>
      <c r="BY9674" s="62"/>
      <c r="BZ9674" s="62"/>
      <c r="CA9674" s="62"/>
      <c r="CB9674" s="62"/>
      <c r="CC9674" s="62"/>
      <c r="CD9674" s="62"/>
      <c r="CE9674" s="62"/>
      <c r="CF9674" s="62"/>
      <c r="CL9674" s="56" t="s">
        <v>22425</v>
      </c>
      <c r="CM9674" s="56"/>
      <c r="CN9674" s="56"/>
      <c r="CO9674" s="52"/>
      <c r="CP9674" s="52"/>
      <c r="CQ9674" s="52"/>
      <c r="CR9674" s="52"/>
      <c r="CS9674" s="52"/>
      <c r="CT9674" s="52"/>
      <c r="CU9674" s="33"/>
      <c r="CV9674" s="33"/>
    </row>
    <row r="9675" spans="74:100">
      <c r="BV9675" s="62"/>
      <c r="BW9675" s="62"/>
      <c r="BX9675" s="62"/>
      <c r="BY9675" s="62"/>
      <c r="BZ9675" s="62"/>
      <c r="CA9675" s="62"/>
      <c r="CB9675" s="62"/>
      <c r="CC9675" s="62"/>
      <c r="CD9675" s="62"/>
      <c r="CE9675" s="62"/>
      <c r="CF9675" s="62"/>
      <c r="CL9675" s="56" t="s">
        <v>2140</v>
      </c>
      <c r="CM9675" s="56" t="s">
        <v>213</v>
      </c>
      <c r="CN9675" s="56" t="s">
        <v>213</v>
      </c>
      <c r="CO9675" s="52"/>
      <c r="CP9675" s="52"/>
      <c r="CQ9675" s="52"/>
      <c r="CR9675" s="52"/>
      <c r="CS9675" s="52"/>
      <c r="CT9675" s="52"/>
      <c r="CU9675" s="33"/>
      <c r="CV9675" s="33"/>
    </row>
    <row r="9676" spans="74:100">
      <c r="BV9676" s="62"/>
      <c r="BW9676" s="62"/>
      <c r="BX9676" s="62"/>
      <c r="BY9676" s="62"/>
      <c r="BZ9676" s="62"/>
      <c r="CA9676" s="62"/>
      <c r="CB9676" s="62"/>
      <c r="CC9676" s="62"/>
      <c r="CD9676" s="62"/>
      <c r="CE9676" s="62"/>
      <c r="CF9676" s="62"/>
      <c r="CL9676" s="56" t="s">
        <v>22426</v>
      </c>
      <c r="CM9676" s="56"/>
      <c r="CN9676" s="56"/>
      <c r="CO9676" s="52"/>
      <c r="CP9676" s="52"/>
      <c r="CQ9676" s="52"/>
      <c r="CR9676" s="52"/>
      <c r="CS9676" s="52"/>
      <c r="CT9676" s="52"/>
      <c r="CU9676" s="33"/>
      <c r="CV9676" s="33"/>
    </row>
    <row r="9677" spans="74:100">
      <c r="BV9677" s="62"/>
      <c r="BW9677" s="62"/>
      <c r="BX9677" s="62"/>
      <c r="BY9677" s="62"/>
      <c r="BZ9677" s="62"/>
      <c r="CA9677" s="62"/>
      <c r="CB9677" s="62"/>
      <c r="CC9677" s="62"/>
      <c r="CD9677" s="62"/>
      <c r="CE9677" s="62"/>
      <c r="CF9677" s="62"/>
      <c r="CL9677" s="56" t="s">
        <v>28218</v>
      </c>
      <c r="CM9677" s="56" t="s">
        <v>3118</v>
      </c>
      <c r="CN9677" s="56" t="s">
        <v>3118</v>
      </c>
      <c r="CO9677" s="52"/>
      <c r="CP9677" s="52"/>
      <c r="CQ9677" s="52"/>
      <c r="CR9677" s="52"/>
      <c r="CS9677" s="52"/>
      <c r="CT9677" s="52"/>
      <c r="CU9677" s="33"/>
      <c r="CV9677" s="33"/>
    </row>
    <row r="9678" spans="74:100">
      <c r="BV9678" s="62"/>
      <c r="BW9678" s="62"/>
      <c r="BX9678" s="62"/>
      <c r="BY9678" s="62"/>
      <c r="BZ9678" s="62"/>
      <c r="CA9678" s="62"/>
      <c r="CB9678" s="62"/>
      <c r="CC9678" s="62"/>
      <c r="CD9678" s="62"/>
      <c r="CE9678" s="62"/>
      <c r="CF9678" s="62"/>
      <c r="CL9678" s="56" t="s">
        <v>28219</v>
      </c>
      <c r="CM9678" s="56"/>
      <c r="CN9678" s="56"/>
      <c r="CO9678" s="52"/>
      <c r="CP9678" s="52"/>
      <c r="CQ9678" s="52"/>
      <c r="CR9678" s="52"/>
      <c r="CS9678" s="52"/>
      <c r="CT9678" s="52"/>
      <c r="CU9678" s="33"/>
      <c r="CV9678" s="33"/>
    </row>
    <row r="9679" spans="74:100">
      <c r="BV9679" s="62"/>
      <c r="BW9679" s="62"/>
      <c r="BX9679" s="62"/>
      <c r="BY9679" s="62"/>
      <c r="BZ9679" s="62"/>
      <c r="CA9679" s="62"/>
      <c r="CB9679" s="62"/>
      <c r="CC9679" s="62"/>
      <c r="CD9679" s="62"/>
      <c r="CE9679" s="62"/>
      <c r="CF9679" s="62"/>
      <c r="CL9679" s="56" t="s">
        <v>28220</v>
      </c>
      <c r="CM9679" s="56" t="s">
        <v>215</v>
      </c>
      <c r="CN9679" s="56" t="s">
        <v>215</v>
      </c>
      <c r="CO9679" s="52"/>
      <c r="CP9679" s="52"/>
      <c r="CQ9679" s="52"/>
      <c r="CR9679" s="52"/>
      <c r="CS9679" s="52"/>
      <c r="CT9679" s="52"/>
      <c r="CU9679" s="33"/>
      <c r="CV9679" s="33"/>
    </row>
    <row r="9680" spans="74:100">
      <c r="BV9680" s="62"/>
      <c r="BW9680" s="62"/>
      <c r="BX9680" s="62"/>
      <c r="BY9680" s="62"/>
      <c r="BZ9680" s="62"/>
      <c r="CA9680" s="62"/>
      <c r="CB9680" s="62"/>
      <c r="CC9680" s="62"/>
      <c r="CD9680" s="62"/>
      <c r="CE9680" s="62"/>
      <c r="CF9680" s="62"/>
      <c r="CL9680" s="56" t="s">
        <v>28221</v>
      </c>
      <c r="CM9680" s="56"/>
      <c r="CN9680" s="56"/>
      <c r="CO9680" s="52"/>
      <c r="CP9680" s="52"/>
      <c r="CQ9680" s="52"/>
      <c r="CR9680" s="52"/>
      <c r="CS9680" s="52"/>
      <c r="CT9680" s="52"/>
      <c r="CU9680" s="33"/>
      <c r="CV9680" s="33"/>
    </row>
    <row r="9681" spans="74:100">
      <c r="BV9681" s="62"/>
      <c r="BW9681" s="62"/>
      <c r="BX9681" s="62"/>
      <c r="BY9681" s="62"/>
      <c r="BZ9681" s="62"/>
      <c r="CA9681" s="62"/>
      <c r="CB9681" s="62"/>
      <c r="CC9681" s="62"/>
      <c r="CD9681" s="62"/>
      <c r="CE9681" s="62"/>
      <c r="CF9681" s="62"/>
      <c r="CL9681" s="56" t="s">
        <v>28222</v>
      </c>
      <c r="CM9681" s="56" t="s">
        <v>217</v>
      </c>
      <c r="CN9681" s="56" t="s">
        <v>217</v>
      </c>
      <c r="CO9681" s="52"/>
      <c r="CP9681" s="52"/>
      <c r="CQ9681" s="52"/>
      <c r="CR9681" s="52"/>
      <c r="CS9681" s="52"/>
      <c r="CT9681" s="52"/>
      <c r="CU9681" s="33"/>
      <c r="CV9681" s="33"/>
    </row>
    <row r="9682" spans="74:100">
      <c r="BV9682" s="62"/>
      <c r="BW9682" s="62"/>
      <c r="BX9682" s="62"/>
      <c r="BY9682" s="62"/>
      <c r="BZ9682" s="62"/>
      <c r="CA9682" s="62"/>
      <c r="CB9682" s="62"/>
      <c r="CC9682" s="62"/>
      <c r="CD9682" s="62"/>
      <c r="CE9682" s="62"/>
      <c r="CF9682" s="62"/>
      <c r="CL9682" s="56" t="s">
        <v>28223</v>
      </c>
      <c r="CM9682" s="56"/>
      <c r="CN9682" s="56"/>
      <c r="CO9682" s="52"/>
      <c r="CP9682" s="52"/>
      <c r="CQ9682" s="52"/>
      <c r="CR9682" s="52"/>
      <c r="CS9682" s="52"/>
      <c r="CT9682" s="52"/>
      <c r="CU9682" s="33"/>
      <c r="CV9682" s="33"/>
    </row>
    <row r="9683" spans="74:100">
      <c r="BV9683" s="62"/>
      <c r="BW9683" s="62"/>
      <c r="BX9683" s="62"/>
      <c r="BY9683" s="62"/>
      <c r="BZ9683" s="62"/>
      <c r="CA9683" s="62"/>
      <c r="CB9683" s="62"/>
      <c r="CC9683" s="62"/>
      <c r="CD9683" s="62"/>
      <c r="CE9683" s="62"/>
      <c r="CF9683" s="62"/>
      <c r="CL9683" s="56" t="s">
        <v>5871</v>
      </c>
      <c r="CM9683" s="56" t="s">
        <v>3118</v>
      </c>
      <c r="CN9683" s="56" t="s">
        <v>3118</v>
      </c>
      <c r="CO9683" s="52"/>
      <c r="CP9683" s="52"/>
      <c r="CQ9683" s="52"/>
      <c r="CR9683" s="52"/>
      <c r="CS9683" s="52"/>
      <c r="CT9683" s="52"/>
      <c r="CU9683" s="33"/>
      <c r="CV9683" s="33"/>
    </row>
    <row r="9684" spans="74:100">
      <c r="BV9684" s="62"/>
      <c r="BW9684" s="62"/>
      <c r="BX9684" s="62"/>
      <c r="BY9684" s="62"/>
      <c r="BZ9684" s="62"/>
      <c r="CA9684" s="62"/>
      <c r="CB9684" s="62"/>
      <c r="CC9684" s="62"/>
      <c r="CD9684" s="62"/>
      <c r="CE9684" s="62"/>
      <c r="CF9684" s="62"/>
      <c r="CL9684" s="56" t="s">
        <v>19583</v>
      </c>
      <c r="CM9684" s="56"/>
      <c r="CN9684" s="56"/>
      <c r="CO9684" s="52"/>
      <c r="CP9684" s="52"/>
      <c r="CQ9684" s="52"/>
      <c r="CR9684" s="52"/>
      <c r="CS9684" s="52"/>
      <c r="CT9684" s="52"/>
      <c r="CU9684" s="33"/>
      <c r="CV9684" s="33"/>
    </row>
    <row r="9685" spans="74:100">
      <c r="BV9685" s="62"/>
      <c r="BW9685" s="62"/>
      <c r="BX9685" s="62"/>
      <c r="BY9685" s="62"/>
      <c r="BZ9685" s="62"/>
      <c r="CA9685" s="62"/>
      <c r="CB9685" s="62"/>
      <c r="CC9685" s="62"/>
      <c r="CD9685" s="62"/>
      <c r="CE9685" s="62"/>
      <c r="CF9685" s="62"/>
      <c r="CL9685" s="56" t="s">
        <v>5872</v>
      </c>
      <c r="CM9685" s="56" t="s">
        <v>217</v>
      </c>
      <c r="CN9685" s="56" t="s">
        <v>217</v>
      </c>
      <c r="CO9685" s="52"/>
      <c r="CP9685" s="52"/>
      <c r="CQ9685" s="52"/>
      <c r="CR9685" s="52"/>
      <c r="CS9685" s="52"/>
      <c r="CT9685" s="52"/>
      <c r="CU9685" s="33"/>
      <c r="CV9685" s="33"/>
    </row>
    <row r="9686" spans="74:100">
      <c r="BV9686" s="62"/>
      <c r="BW9686" s="62"/>
      <c r="BX9686" s="62"/>
      <c r="BY9686" s="62"/>
      <c r="BZ9686" s="62"/>
      <c r="CA9686" s="62"/>
      <c r="CB9686" s="62"/>
      <c r="CC9686" s="62"/>
      <c r="CD9686" s="62"/>
      <c r="CE9686" s="62"/>
      <c r="CF9686" s="62"/>
      <c r="CL9686" s="56" t="s">
        <v>19584</v>
      </c>
      <c r="CM9686" s="56"/>
      <c r="CN9686" s="56"/>
      <c r="CO9686" s="52"/>
      <c r="CP9686" s="52"/>
      <c r="CQ9686" s="52"/>
      <c r="CR9686" s="52"/>
      <c r="CS9686" s="52"/>
      <c r="CT9686" s="52"/>
      <c r="CU9686" s="33"/>
      <c r="CV9686" s="33"/>
    </row>
    <row r="9687" spans="74:100">
      <c r="BV9687" s="62"/>
      <c r="BW9687" s="62"/>
      <c r="BX9687" s="62"/>
      <c r="BY9687" s="62"/>
      <c r="BZ9687" s="62"/>
      <c r="CA9687" s="62"/>
      <c r="CB9687" s="62"/>
      <c r="CC9687" s="62"/>
      <c r="CD9687" s="62"/>
      <c r="CE9687" s="62"/>
      <c r="CF9687" s="62"/>
      <c r="CL9687" s="56" t="s">
        <v>5873</v>
      </c>
      <c r="CM9687" s="56" t="s">
        <v>3118</v>
      </c>
      <c r="CN9687" s="56" t="s">
        <v>3118</v>
      </c>
      <c r="CO9687" s="52"/>
      <c r="CP9687" s="52"/>
      <c r="CQ9687" s="52"/>
      <c r="CR9687" s="52"/>
      <c r="CS9687" s="52"/>
      <c r="CT9687" s="52"/>
      <c r="CU9687" s="33"/>
      <c r="CV9687" s="33"/>
    </row>
    <row r="9688" spans="74:100">
      <c r="BV9688" s="62"/>
      <c r="BW9688" s="62"/>
      <c r="BX9688" s="62"/>
      <c r="BY9688" s="62"/>
      <c r="BZ9688" s="62"/>
      <c r="CA9688" s="62"/>
      <c r="CB9688" s="62"/>
      <c r="CC9688" s="62"/>
      <c r="CD9688" s="62"/>
      <c r="CE9688" s="62"/>
      <c r="CF9688" s="62"/>
      <c r="CL9688" s="56" t="s">
        <v>19585</v>
      </c>
      <c r="CM9688" s="56"/>
      <c r="CN9688" s="56"/>
      <c r="CO9688" s="52"/>
      <c r="CP9688" s="52"/>
      <c r="CQ9688" s="52"/>
      <c r="CR9688" s="52"/>
      <c r="CS9688" s="52"/>
      <c r="CT9688" s="52"/>
      <c r="CU9688" s="33"/>
      <c r="CV9688" s="33"/>
    </row>
    <row r="9689" spans="74:100">
      <c r="BV9689" s="62"/>
      <c r="BW9689" s="62"/>
      <c r="BX9689" s="62"/>
      <c r="BY9689" s="62"/>
      <c r="BZ9689" s="62"/>
      <c r="CA9689" s="62"/>
      <c r="CB9689" s="62"/>
      <c r="CC9689" s="62"/>
      <c r="CD9689" s="62"/>
      <c r="CE9689" s="62"/>
      <c r="CF9689" s="62"/>
      <c r="CL9689" s="56" t="s">
        <v>28224</v>
      </c>
      <c r="CM9689" s="56" t="s">
        <v>217</v>
      </c>
      <c r="CN9689" s="56" t="s">
        <v>217</v>
      </c>
      <c r="CO9689" s="52"/>
      <c r="CP9689" s="52"/>
      <c r="CQ9689" s="52"/>
      <c r="CR9689" s="52"/>
      <c r="CS9689" s="52"/>
      <c r="CT9689" s="52"/>
      <c r="CU9689" s="33"/>
      <c r="CV9689" s="33"/>
    </row>
    <row r="9690" spans="74:100">
      <c r="BV9690" s="62"/>
      <c r="BW9690" s="62"/>
      <c r="BX9690" s="62"/>
      <c r="BY9690" s="62"/>
      <c r="BZ9690" s="62"/>
      <c r="CA9690" s="62"/>
      <c r="CB9690" s="62"/>
      <c r="CC9690" s="62"/>
      <c r="CD9690" s="62"/>
      <c r="CE9690" s="62"/>
      <c r="CF9690" s="62"/>
      <c r="CL9690" s="56" t="s">
        <v>28225</v>
      </c>
      <c r="CM9690" s="56"/>
      <c r="CN9690" s="56"/>
      <c r="CO9690" s="52"/>
      <c r="CP9690" s="52"/>
      <c r="CQ9690" s="52"/>
      <c r="CR9690" s="52"/>
      <c r="CS9690" s="52"/>
      <c r="CT9690" s="52"/>
      <c r="CU9690" s="33"/>
      <c r="CV9690" s="33"/>
    </row>
    <row r="9691" spans="74:100">
      <c r="BV9691" s="62"/>
      <c r="BW9691" s="62"/>
      <c r="BX9691" s="62"/>
      <c r="BY9691" s="62"/>
      <c r="BZ9691" s="62"/>
      <c r="CA9691" s="62"/>
      <c r="CB9691" s="62"/>
      <c r="CC9691" s="62"/>
      <c r="CD9691" s="62"/>
      <c r="CE9691" s="62"/>
      <c r="CF9691" s="62"/>
      <c r="CL9691" s="56" t="s">
        <v>5874</v>
      </c>
      <c r="CM9691" s="56" t="s">
        <v>217</v>
      </c>
      <c r="CN9691" s="56" t="s">
        <v>217</v>
      </c>
      <c r="CO9691" s="52"/>
      <c r="CP9691" s="52"/>
      <c r="CQ9691" s="52"/>
      <c r="CR9691" s="52"/>
      <c r="CS9691" s="52"/>
      <c r="CT9691" s="52"/>
      <c r="CU9691" s="33"/>
      <c r="CV9691" s="33"/>
    </row>
    <row r="9692" spans="74:100">
      <c r="BV9692" s="62"/>
      <c r="BW9692" s="62"/>
      <c r="BX9692" s="62"/>
      <c r="BY9692" s="62"/>
      <c r="BZ9692" s="62"/>
      <c r="CA9692" s="62"/>
      <c r="CB9692" s="62"/>
      <c r="CC9692" s="62"/>
      <c r="CD9692" s="62"/>
      <c r="CE9692" s="62"/>
      <c r="CF9692" s="62"/>
      <c r="CL9692" s="56" t="s">
        <v>19586</v>
      </c>
      <c r="CM9692" s="56"/>
      <c r="CN9692" s="56"/>
      <c r="CO9692" s="52"/>
      <c r="CP9692" s="52"/>
      <c r="CQ9692" s="52"/>
      <c r="CR9692" s="52"/>
      <c r="CS9692" s="52"/>
      <c r="CT9692" s="52"/>
      <c r="CU9692" s="33"/>
      <c r="CV9692" s="33"/>
    </row>
    <row r="9693" spans="74:100">
      <c r="BV9693" s="62"/>
      <c r="BW9693" s="62"/>
      <c r="BX9693" s="62"/>
      <c r="BY9693" s="62"/>
      <c r="BZ9693" s="62"/>
      <c r="CA9693" s="62"/>
      <c r="CB9693" s="62"/>
      <c r="CC9693" s="62"/>
      <c r="CD9693" s="62"/>
      <c r="CE9693" s="62"/>
      <c r="CF9693" s="62"/>
      <c r="CL9693" s="56" t="s">
        <v>28226</v>
      </c>
      <c r="CM9693" s="56" t="s">
        <v>217</v>
      </c>
      <c r="CN9693" s="56" t="s">
        <v>217</v>
      </c>
      <c r="CO9693" s="52"/>
      <c r="CP9693" s="52"/>
      <c r="CQ9693" s="52"/>
      <c r="CR9693" s="52"/>
      <c r="CS9693" s="52"/>
      <c r="CT9693" s="52"/>
      <c r="CU9693" s="33"/>
      <c r="CV9693" s="33"/>
    </row>
    <row r="9694" spans="74:100">
      <c r="BV9694" s="62"/>
      <c r="BW9694" s="62"/>
      <c r="BX9694" s="62"/>
      <c r="BY9694" s="62"/>
      <c r="BZ9694" s="62"/>
      <c r="CA9694" s="62"/>
      <c r="CB9694" s="62"/>
      <c r="CC9694" s="62"/>
      <c r="CD9694" s="62"/>
      <c r="CE9694" s="62"/>
      <c r="CF9694" s="62"/>
      <c r="CL9694" s="56" t="s">
        <v>28227</v>
      </c>
      <c r="CM9694" s="56"/>
      <c r="CN9694" s="56"/>
      <c r="CO9694" s="52"/>
      <c r="CP9694" s="52"/>
      <c r="CQ9694" s="52"/>
      <c r="CR9694" s="52"/>
      <c r="CS9694" s="52"/>
      <c r="CT9694" s="52"/>
      <c r="CU9694" s="33"/>
      <c r="CV9694" s="33"/>
    </row>
    <row r="9695" spans="74:100">
      <c r="BV9695" s="62"/>
      <c r="BW9695" s="62"/>
      <c r="BX9695" s="62"/>
      <c r="BY9695" s="62"/>
      <c r="BZ9695" s="62"/>
      <c r="CA9695" s="62"/>
      <c r="CB9695" s="62"/>
      <c r="CC9695" s="62"/>
      <c r="CD9695" s="62"/>
      <c r="CE9695" s="62"/>
      <c r="CF9695" s="62"/>
      <c r="CL9695" s="56" t="s">
        <v>5875</v>
      </c>
      <c r="CM9695" s="56" t="s">
        <v>3118</v>
      </c>
      <c r="CN9695" s="56" t="s">
        <v>3118</v>
      </c>
      <c r="CO9695" s="52"/>
      <c r="CP9695" s="52"/>
      <c r="CQ9695" s="52"/>
      <c r="CR9695" s="52"/>
      <c r="CS9695" s="52"/>
      <c r="CT9695" s="52"/>
      <c r="CU9695" s="33"/>
      <c r="CV9695" s="33"/>
    </row>
    <row r="9696" spans="74:100">
      <c r="BV9696" s="62"/>
      <c r="BW9696" s="62"/>
      <c r="BX9696" s="62"/>
      <c r="BY9696" s="62"/>
      <c r="BZ9696" s="62"/>
      <c r="CA9696" s="62"/>
      <c r="CB9696" s="62"/>
      <c r="CC9696" s="62"/>
      <c r="CD9696" s="62"/>
      <c r="CE9696" s="62"/>
      <c r="CF9696" s="62"/>
      <c r="CL9696" s="56" t="s">
        <v>19587</v>
      </c>
      <c r="CM9696" s="56"/>
      <c r="CN9696" s="56"/>
      <c r="CO9696" s="52"/>
      <c r="CP9696" s="52"/>
      <c r="CQ9696" s="52"/>
      <c r="CR9696" s="52"/>
      <c r="CS9696" s="52"/>
      <c r="CT9696" s="52"/>
      <c r="CU9696" s="33"/>
      <c r="CV9696" s="33"/>
    </row>
    <row r="9697" spans="74:100">
      <c r="BV9697" s="62"/>
      <c r="BW9697" s="62"/>
      <c r="BX9697" s="62"/>
      <c r="BY9697" s="62"/>
      <c r="BZ9697" s="62"/>
      <c r="CA9697" s="62"/>
      <c r="CB9697" s="62"/>
      <c r="CC9697" s="62"/>
      <c r="CD9697" s="62"/>
      <c r="CE9697" s="62"/>
      <c r="CF9697" s="62"/>
      <c r="CL9697" s="56" t="s">
        <v>5876</v>
      </c>
      <c r="CM9697" s="56" t="s">
        <v>217</v>
      </c>
      <c r="CN9697" s="56" t="s">
        <v>217</v>
      </c>
      <c r="CO9697" s="52"/>
      <c r="CP9697" s="52"/>
      <c r="CQ9697" s="52"/>
      <c r="CR9697" s="52"/>
      <c r="CS9697" s="52"/>
      <c r="CT9697" s="52"/>
      <c r="CU9697" s="33"/>
      <c r="CV9697" s="33"/>
    </row>
    <row r="9698" spans="74:100">
      <c r="BV9698" s="62"/>
      <c r="BW9698" s="62"/>
      <c r="BX9698" s="62"/>
      <c r="BY9698" s="62"/>
      <c r="BZ9698" s="62"/>
      <c r="CA9698" s="62"/>
      <c r="CB9698" s="62"/>
      <c r="CC9698" s="62"/>
      <c r="CD9698" s="62"/>
      <c r="CE9698" s="62"/>
      <c r="CF9698" s="62"/>
      <c r="CL9698" s="56" t="s">
        <v>19588</v>
      </c>
      <c r="CM9698" s="56"/>
      <c r="CN9698" s="56"/>
      <c r="CO9698" s="52"/>
      <c r="CP9698" s="52"/>
      <c r="CQ9698" s="52"/>
      <c r="CR9698" s="52"/>
      <c r="CS9698" s="52"/>
      <c r="CT9698" s="52"/>
      <c r="CU9698" s="33"/>
      <c r="CV9698" s="33"/>
    </row>
    <row r="9699" spans="74:100">
      <c r="BV9699" s="62"/>
      <c r="BW9699" s="62"/>
      <c r="BX9699" s="62"/>
      <c r="BY9699" s="62"/>
      <c r="BZ9699" s="62"/>
      <c r="CA9699" s="62"/>
      <c r="CB9699" s="62"/>
      <c r="CC9699" s="62"/>
      <c r="CD9699" s="62"/>
      <c r="CE9699" s="62"/>
      <c r="CF9699" s="62"/>
      <c r="CL9699" s="56" t="s">
        <v>2141</v>
      </c>
      <c r="CM9699" s="56" t="s">
        <v>215</v>
      </c>
      <c r="CN9699" s="56" t="s">
        <v>215</v>
      </c>
      <c r="CO9699" s="52"/>
      <c r="CP9699" s="52"/>
      <c r="CQ9699" s="52"/>
      <c r="CR9699" s="52"/>
      <c r="CS9699" s="52"/>
      <c r="CT9699" s="52"/>
      <c r="CU9699" s="33"/>
      <c r="CV9699" s="33"/>
    </row>
    <row r="9700" spans="74:100">
      <c r="BV9700" s="62"/>
      <c r="BW9700" s="62"/>
      <c r="BX9700" s="62"/>
      <c r="BY9700" s="62"/>
      <c r="BZ9700" s="62"/>
      <c r="CA9700" s="62"/>
      <c r="CB9700" s="62"/>
      <c r="CC9700" s="62"/>
      <c r="CD9700" s="62"/>
      <c r="CE9700" s="62"/>
      <c r="CF9700" s="62"/>
      <c r="CL9700" s="56" t="s">
        <v>22427</v>
      </c>
      <c r="CM9700" s="56"/>
      <c r="CN9700" s="56"/>
      <c r="CO9700" s="52"/>
      <c r="CP9700" s="52"/>
      <c r="CQ9700" s="52"/>
      <c r="CR9700" s="52"/>
      <c r="CS9700" s="52"/>
      <c r="CT9700" s="52"/>
      <c r="CU9700" s="33"/>
      <c r="CV9700" s="33"/>
    </row>
    <row r="9701" spans="74:100">
      <c r="BV9701" s="62"/>
      <c r="BW9701" s="62"/>
      <c r="BX9701" s="62"/>
      <c r="BY9701" s="62"/>
      <c r="BZ9701" s="62"/>
      <c r="CA9701" s="62"/>
      <c r="CB9701" s="62"/>
      <c r="CC9701" s="62"/>
      <c r="CD9701" s="62"/>
      <c r="CE9701" s="62"/>
      <c r="CF9701" s="62"/>
      <c r="CL9701" s="56" t="s">
        <v>5877</v>
      </c>
      <c r="CM9701" s="56" t="s">
        <v>217</v>
      </c>
      <c r="CN9701" s="56" t="s">
        <v>217</v>
      </c>
      <c r="CO9701" s="52"/>
      <c r="CP9701" s="52"/>
      <c r="CQ9701" s="52"/>
      <c r="CR9701" s="52"/>
      <c r="CS9701" s="52"/>
      <c r="CT9701" s="52"/>
      <c r="CU9701" s="33"/>
      <c r="CV9701" s="33"/>
    </row>
    <row r="9702" spans="74:100">
      <c r="BV9702" s="62"/>
      <c r="BW9702" s="62"/>
      <c r="BX9702" s="62"/>
      <c r="BY9702" s="62"/>
      <c r="BZ9702" s="62"/>
      <c r="CA9702" s="62"/>
      <c r="CB9702" s="62"/>
      <c r="CC9702" s="62"/>
      <c r="CD9702" s="62"/>
      <c r="CE9702" s="62"/>
      <c r="CF9702" s="62"/>
      <c r="CL9702" s="56" t="s">
        <v>20585</v>
      </c>
      <c r="CM9702" s="56"/>
      <c r="CN9702" s="56"/>
      <c r="CO9702" s="52"/>
      <c r="CP9702" s="52"/>
      <c r="CQ9702" s="52"/>
      <c r="CR9702" s="52"/>
      <c r="CS9702" s="52"/>
      <c r="CT9702" s="52"/>
      <c r="CU9702" s="33"/>
      <c r="CV9702" s="33"/>
    </row>
    <row r="9703" spans="74:100">
      <c r="BV9703" s="62"/>
      <c r="BW9703" s="62"/>
      <c r="BX9703" s="62"/>
      <c r="BY9703" s="62"/>
      <c r="BZ9703" s="62"/>
      <c r="CA9703" s="62"/>
      <c r="CB9703" s="62"/>
      <c r="CC9703" s="62"/>
      <c r="CD9703" s="62"/>
      <c r="CE9703" s="62"/>
      <c r="CF9703" s="62"/>
      <c r="CL9703" s="56" t="s">
        <v>5878</v>
      </c>
      <c r="CM9703" s="56" t="s">
        <v>217</v>
      </c>
      <c r="CN9703" s="56" t="s">
        <v>217</v>
      </c>
      <c r="CO9703" s="52"/>
      <c r="CP9703" s="52"/>
      <c r="CQ9703" s="52"/>
      <c r="CR9703" s="52"/>
      <c r="CS9703" s="52"/>
      <c r="CT9703" s="52"/>
      <c r="CU9703" s="33"/>
      <c r="CV9703" s="33"/>
    </row>
    <row r="9704" spans="74:100">
      <c r="BV9704" s="62"/>
      <c r="BW9704" s="62"/>
      <c r="BX9704" s="62"/>
      <c r="BY9704" s="62"/>
      <c r="BZ9704" s="62"/>
      <c r="CA9704" s="62"/>
      <c r="CB9704" s="62"/>
      <c r="CC9704" s="62"/>
      <c r="CD9704" s="62"/>
      <c r="CE9704" s="62"/>
      <c r="CF9704" s="62"/>
      <c r="CL9704" s="56" t="s">
        <v>19589</v>
      </c>
      <c r="CM9704" s="56"/>
      <c r="CN9704" s="56"/>
      <c r="CO9704" s="52"/>
      <c r="CP9704" s="52"/>
      <c r="CQ9704" s="52"/>
      <c r="CR9704" s="52"/>
      <c r="CS9704" s="52"/>
      <c r="CT9704" s="52"/>
      <c r="CU9704" s="33"/>
      <c r="CV9704" s="33"/>
    </row>
    <row r="9705" spans="74:100">
      <c r="BV9705" s="62"/>
      <c r="BW9705" s="62"/>
      <c r="BX9705" s="62"/>
      <c r="BY9705" s="62"/>
      <c r="BZ9705" s="62"/>
      <c r="CA9705" s="62"/>
      <c r="CB9705" s="62"/>
      <c r="CC9705" s="62"/>
      <c r="CD9705" s="62"/>
      <c r="CE9705" s="62"/>
      <c r="CF9705" s="62"/>
      <c r="CL9705" s="56" t="s">
        <v>5879</v>
      </c>
      <c r="CM9705" s="56" t="s">
        <v>217</v>
      </c>
      <c r="CN9705" s="56" t="s">
        <v>217</v>
      </c>
      <c r="CO9705" s="52"/>
      <c r="CP9705" s="52"/>
      <c r="CQ9705" s="52"/>
      <c r="CR9705" s="52"/>
      <c r="CS9705" s="52"/>
      <c r="CT9705" s="52"/>
      <c r="CU9705" s="33"/>
      <c r="CV9705" s="33"/>
    </row>
    <row r="9706" spans="74:100">
      <c r="BV9706" s="62"/>
      <c r="BW9706" s="62"/>
      <c r="BX9706" s="62"/>
      <c r="BY9706" s="62"/>
      <c r="BZ9706" s="62"/>
      <c r="CA9706" s="62"/>
      <c r="CB9706" s="62"/>
      <c r="CC9706" s="62"/>
      <c r="CD9706" s="62"/>
      <c r="CE9706" s="62"/>
      <c r="CF9706" s="62"/>
      <c r="CL9706" s="56" t="s">
        <v>19590</v>
      </c>
      <c r="CM9706" s="56"/>
      <c r="CN9706" s="56"/>
      <c r="CO9706" s="52"/>
      <c r="CP9706" s="52"/>
      <c r="CQ9706" s="52"/>
      <c r="CR9706" s="52"/>
      <c r="CS9706" s="52"/>
      <c r="CT9706" s="52"/>
      <c r="CU9706" s="33"/>
      <c r="CV9706" s="33"/>
    </row>
    <row r="9707" spans="74:100">
      <c r="BV9707" s="62"/>
      <c r="BW9707" s="62"/>
      <c r="BX9707" s="62"/>
      <c r="BY9707" s="62"/>
      <c r="BZ9707" s="62"/>
      <c r="CA9707" s="62"/>
      <c r="CB9707" s="62"/>
      <c r="CC9707" s="62"/>
      <c r="CD9707" s="62"/>
      <c r="CE9707" s="62"/>
      <c r="CF9707" s="62"/>
      <c r="CL9707" s="56" t="s">
        <v>5880</v>
      </c>
      <c r="CM9707" s="56" t="s">
        <v>217</v>
      </c>
      <c r="CN9707" s="56" t="s">
        <v>217</v>
      </c>
      <c r="CO9707" s="52"/>
      <c r="CP9707" s="52"/>
      <c r="CQ9707" s="52"/>
      <c r="CR9707" s="52"/>
      <c r="CS9707" s="52"/>
      <c r="CT9707" s="52"/>
      <c r="CU9707" s="33"/>
      <c r="CV9707" s="33"/>
    </row>
    <row r="9708" spans="74:100">
      <c r="BV9708" s="62"/>
      <c r="BW9708" s="62"/>
      <c r="BX9708" s="62"/>
      <c r="BY9708" s="62"/>
      <c r="BZ9708" s="62"/>
      <c r="CA9708" s="62"/>
      <c r="CB9708" s="62"/>
      <c r="CC9708" s="62"/>
      <c r="CD9708" s="62"/>
      <c r="CE9708" s="62"/>
      <c r="CF9708" s="62"/>
      <c r="CL9708" s="56" t="s">
        <v>19591</v>
      </c>
      <c r="CM9708" s="56"/>
      <c r="CN9708" s="56"/>
      <c r="CO9708" s="52"/>
      <c r="CP9708" s="52"/>
      <c r="CQ9708" s="52"/>
      <c r="CR9708" s="52"/>
      <c r="CS9708" s="52"/>
      <c r="CT9708" s="52"/>
      <c r="CU9708" s="33"/>
      <c r="CV9708" s="33"/>
    </row>
    <row r="9709" spans="74:100">
      <c r="BV9709" s="62"/>
      <c r="BW9709" s="62"/>
      <c r="BX9709" s="62"/>
      <c r="BY9709" s="62"/>
      <c r="BZ9709" s="62"/>
      <c r="CA9709" s="62"/>
      <c r="CB9709" s="62"/>
      <c r="CC9709" s="62"/>
      <c r="CD9709" s="62"/>
      <c r="CE9709" s="62"/>
      <c r="CF9709" s="62"/>
      <c r="CL9709" s="56" t="s">
        <v>5881</v>
      </c>
      <c r="CM9709" s="56" t="s">
        <v>217</v>
      </c>
      <c r="CN9709" s="56" t="s">
        <v>217</v>
      </c>
      <c r="CO9709" s="52"/>
      <c r="CP9709" s="52"/>
      <c r="CQ9709" s="52"/>
      <c r="CR9709" s="52"/>
      <c r="CS9709" s="52"/>
      <c r="CT9709" s="52"/>
      <c r="CU9709" s="33"/>
      <c r="CV9709" s="33"/>
    </row>
    <row r="9710" spans="74:100">
      <c r="BV9710" s="62"/>
      <c r="BW9710" s="62"/>
      <c r="BX9710" s="62"/>
      <c r="BY9710" s="62"/>
      <c r="BZ9710" s="62"/>
      <c r="CA9710" s="62"/>
      <c r="CB9710" s="62"/>
      <c r="CC9710" s="62"/>
      <c r="CD9710" s="62"/>
      <c r="CE9710" s="62"/>
      <c r="CF9710" s="62"/>
      <c r="CL9710" s="56" t="s">
        <v>19592</v>
      </c>
      <c r="CM9710" s="56"/>
      <c r="CN9710" s="56"/>
      <c r="CO9710" s="52"/>
      <c r="CP9710" s="52"/>
      <c r="CQ9710" s="52"/>
      <c r="CR9710" s="52"/>
      <c r="CS9710" s="52"/>
      <c r="CT9710" s="52"/>
      <c r="CU9710" s="33"/>
      <c r="CV9710" s="33"/>
    </row>
    <row r="9711" spans="74:100">
      <c r="BV9711" s="62"/>
      <c r="BW9711" s="62"/>
      <c r="BX9711" s="62"/>
      <c r="BY9711" s="62"/>
      <c r="BZ9711" s="62"/>
      <c r="CA9711" s="62"/>
      <c r="CB9711" s="62"/>
      <c r="CC9711" s="62"/>
      <c r="CD9711" s="62"/>
      <c r="CE9711" s="62"/>
      <c r="CF9711" s="62"/>
      <c r="CL9711" s="56" t="s">
        <v>5882</v>
      </c>
      <c r="CM9711" s="56" t="s">
        <v>217</v>
      </c>
      <c r="CN9711" s="56" t="s">
        <v>217</v>
      </c>
      <c r="CO9711" s="52"/>
      <c r="CP9711" s="52"/>
      <c r="CQ9711" s="52"/>
      <c r="CR9711" s="52"/>
      <c r="CS9711" s="52"/>
      <c r="CT9711" s="52"/>
      <c r="CU9711" s="33"/>
      <c r="CV9711" s="33"/>
    </row>
    <row r="9712" spans="74:100">
      <c r="BV9712" s="62"/>
      <c r="BW9712" s="62"/>
      <c r="BX9712" s="62"/>
      <c r="BY9712" s="62"/>
      <c r="BZ9712" s="62"/>
      <c r="CA9712" s="62"/>
      <c r="CB9712" s="62"/>
      <c r="CC9712" s="62"/>
      <c r="CD9712" s="62"/>
      <c r="CE9712" s="62"/>
      <c r="CF9712" s="62"/>
      <c r="CL9712" s="56" t="s">
        <v>22428</v>
      </c>
      <c r="CM9712" s="56"/>
      <c r="CN9712" s="56"/>
      <c r="CO9712" s="52"/>
      <c r="CP9712" s="52"/>
      <c r="CQ9712" s="52"/>
      <c r="CR9712" s="52"/>
      <c r="CS9712" s="52"/>
      <c r="CT9712" s="52"/>
      <c r="CU9712" s="33"/>
      <c r="CV9712" s="33"/>
    </row>
    <row r="9713" spans="74:100">
      <c r="BV9713" s="62"/>
      <c r="BW9713" s="62"/>
      <c r="BX9713" s="62"/>
      <c r="BY9713" s="62"/>
      <c r="BZ9713" s="62"/>
      <c r="CA9713" s="62"/>
      <c r="CB9713" s="62"/>
      <c r="CC9713" s="62"/>
      <c r="CD9713" s="62"/>
      <c r="CE9713" s="62"/>
      <c r="CF9713" s="62"/>
      <c r="CL9713" s="56" t="s">
        <v>2143</v>
      </c>
      <c r="CM9713" s="56" t="s">
        <v>217</v>
      </c>
      <c r="CN9713" s="56" t="s">
        <v>217</v>
      </c>
      <c r="CO9713" s="52"/>
      <c r="CP9713" s="52"/>
      <c r="CQ9713" s="52"/>
      <c r="CR9713" s="52"/>
      <c r="CS9713" s="52"/>
      <c r="CT9713" s="52"/>
      <c r="CU9713" s="33"/>
      <c r="CV9713" s="33"/>
    </row>
    <row r="9714" spans="74:100">
      <c r="BV9714" s="62"/>
      <c r="BW9714" s="62"/>
      <c r="BX9714" s="62"/>
      <c r="BY9714" s="62"/>
      <c r="BZ9714" s="62"/>
      <c r="CA9714" s="62"/>
      <c r="CB9714" s="62"/>
      <c r="CC9714" s="62"/>
      <c r="CD9714" s="62"/>
      <c r="CE9714" s="62"/>
      <c r="CF9714" s="62"/>
      <c r="CL9714" s="56" t="s">
        <v>22429</v>
      </c>
      <c r="CM9714" s="56"/>
      <c r="CN9714" s="56"/>
      <c r="CO9714" s="52"/>
      <c r="CP9714" s="52"/>
      <c r="CQ9714" s="52"/>
      <c r="CR9714" s="52"/>
      <c r="CS9714" s="52"/>
      <c r="CT9714" s="52"/>
      <c r="CU9714" s="33"/>
      <c r="CV9714" s="33"/>
    </row>
    <row r="9715" spans="74:100">
      <c r="BV9715" s="62"/>
      <c r="BW9715" s="62"/>
      <c r="BX9715" s="62"/>
      <c r="BY9715" s="62"/>
      <c r="BZ9715" s="62"/>
      <c r="CA9715" s="62"/>
      <c r="CB9715" s="62"/>
      <c r="CC9715" s="62"/>
      <c r="CD9715" s="62"/>
      <c r="CE9715" s="62"/>
      <c r="CF9715" s="62"/>
      <c r="CL9715" s="56" t="s">
        <v>28228</v>
      </c>
      <c r="CM9715" s="56" t="s">
        <v>217</v>
      </c>
      <c r="CN9715" s="56" t="s">
        <v>217</v>
      </c>
      <c r="CO9715" s="52"/>
      <c r="CP9715" s="52"/>
      <c r="CQ9715" s="52"/>
      <c r="CR9715" s="52"/>
      <c r="CS9715" s="52"/>
      <c r="CT9715" s="52"/>
      <c r="CU9715" s="33"/>
      <c r="CV9715" s="33"/>
    </row>
    <row r="9716" spans="74:100">
      <c r="BV9716" s="62"/>
      <c r="BW9716" s="62"/>
      <c r="BX9716" s="62"/>
      <c r="BY9716" s="62"/>
      <c r="BZ9716" s="62"/>
      <c r="CA9716" s="62"/>
      <c r="CB9716" s="62"/>
      <c r="CC9716" s="62"/>
      <c r="CD9716" s="62"/>
      <c r="CE9716" s="62"/>
      <c r="CF9716" s="62"/>
      <c r="CL9716" s="56" t="s">
        <v>28229</v>
      </c>
      <c r="CM9716" s="56"/>
      <c r="CN9716" s="56"/>
      <c r="CO9716" s="52"/>
      <c r="CP9716" s="52"/>
      <c r="CQ9716" s="52"/>
      <c r="CR9716" s="52"/>
      <c r="CS9716" s="52"/>
      <c r="CT9716" s="52"/>
      <c r="CU9716" s="33"/>
      <c r="CV9716" s="33"/>
    </row>
    <row r="9717" spans="74:100">
      <c r="BV9717" s="62"/>
      <c r="BW9717" s="62"/>
      <c r="BX9717" s="62"/>
      <c r="BY9717" s="62"/>
      <c r="BZ9717" s="62"/>
      <c r="CA9717" s="62"/>
      <c r="CB9717" s="62"/>
      <c r="CC9717" s="62"/>
      <c r="CD9717" s="62"/>
      <c r="CE9717" s="62"/>
      <c r="CF9717" s="62"/>
      <c r="CL9717" s="56" t="s">
        <v>5883</v>
      </c>
      <c r="CM9717" s="56" t="s">
        <v>217</v>
      </c>
      <c r="CN9717" s="56" t="s">
        <v>217</v>
      </c>
      <c r="CO9717" s="52"/>
      <c r="CP9717" s="52"/>
      <c r="CQ9717" s="52"/>
      <c r="CR9717" s="52"/>
      <c r="CS9717" s="52"/>
      <c r="CT9717" s="52"/>
      <c r="CU9717" s="33"/>
      <c r="CV9717" s="33"/>
    </row>
    <row r="9718" spans="74:100">
      <c r="BV9718" s="62"/>
      <c r="BW9718" s="62"/>
      <c r="BX9718" s="62"/>
      <c r="BY9718" s="62"/>
      <c r="BZ9718" s="62"/>
      <c r="CA9718" s="62"/>
      <c r="CB9718" s="62"/>
      <c r="CC9718" s="62"/>
      <c r="CD9718" s="62"/>
      <c r="CE9718" s="62"/>
      <c r="CF9718" s="62"/>
      <c r="CL9718" s="56" t="s">
        <v>19593</v>
      </c>
      <c r="CM9718" s="56"/>
      <c r="CN9718" s="56"/>
      <c r="CO9718" s="52"/>
      <c r="CP9718" s="52"/>
      <c r="CQ9718" s="52"/>
      <c r="CR9718" s="52"/>
      <c r="CS9718" s="52"/>
      <c r="CT9718" s="52"/>
      <c r="CU9718" s="33"/>
      <c r="CV9718" s="33"/>
    </row>
    <row r="9719" spans="74:100">
      <c r="BV9719" s="62"/>
      <c r="BW9719" s="62"/>
      <c r="BX9719" s="62"/>
      <c r="BY9719" s="62"/>
      <c r="BZ9719" s="62"/>
      <c r="CA9719" s="62"/>
      <c r="CB9719" s="62"/>
      <c r="CC9719" s="62"/>
      <c r="CD9719" s="62"/>
      <c r="CE9719" s="62"/>
      <c r="CF9719" s="62"/>
      <c r="CL9719" s="56" t="s">
        <v>28230</v>
      </c>
      <c r="CM9719" s="56"/>
      <c r="CN9719" s="56"/>
      <c r="CO9719" s="52"/>
      <c r="CP9719" s="52"/>
      <c r="CQ9719" s="52"/>
      <c r="CR9719" s="52"/>
      <c r="CS9719" s="52"/>
      <c r="CT9719" s="52"/>
      <c r="CU9719" s="33"/>
      <c r="CV9719" s="33"/>
    </row>
    <row r="9720" spans="74:100">
      <c r="BV9720" s="62"/>
      <c r="BW9720" s="62"/>
      <c r="BX9720" s="62"/>
      <c r="BY9720" s="62"/>
      <c r="BZ9720" s="62"/>
      <c r="CA9720" s="62"/>
      <c r="CB9720" s="62"/>
      <c r="CC9720" s="62"/>
      <c r="CD9720" s="62"/>
      <c r="CE9720" s="62"/>
      <c r="CF9720" s="62"/>
      <c r="CL9720" s="56" t="s">
        <v>28231</v>
      </c>
      <c r="CM9720" s="56"/>
      <c r="CN9720" s="56"/>
      <c r="CO9720" s="52"/>
      <c r="CP9720" s="52"/>
      <c r="CQ9720" s="52"/>
      <c r="CR9720" s="52"/>
      <c r="CS9720" s="52"/>
      <c r="CT9720" s="52"/>
      <c r="CU9720" s="33"/>
      <c r="CV9720" s="33"/>
    </row>
    <row r="9721" spans="74:100">
      <c r="BV9721" s="62"/>
      <c r="BW9721" s="62"/>
      <c r="BX9721" s="62"/>
      <c r="BY9721" s="62"/>
      <c r="BZ9721" s="62"/>
      <c r="CA9721" s="62"/>
      <c r="CB9721" s="62"/>
      <c r="CC9721" s="62"/>
      <c r="CD9721" s="62"/>
      <c r="CE9721" s="62"/>
      <c r="CF9721" s="62"/>
      <c r="CL9721" s="56" t="s">
        <v>22430</v>
      </c>
      <c r="CM9721" s="56" t="s">
        <v>217</v>
      </c>
      <c r="CN9721" s="56" t="s">
        <v>217</v>
      </c>
      <c r="CO9721" s="52"/>
      <c r="CP9721" s="52"/>
      <c r="CQ9721" s="52"/>
      <c r="CR9721" s="52"/>
      <c r="CS9721" s="52"/>
      <c r="CT9721" s="52"/>
      <c r="CU9721" s="33"/>
      <c r="CV9721" s="33"/>
    </row>
    <row r="9722" spans="74:100">
      <c r="BV9722" s="62"/>
      <c r="BW9722" s="62"/>
      <c r="BX9722" s="62"/>
      <c r="BY9722" s="62"/>
      <c r="BZ9722" s="62"/>
      <c r="CA9722" s="62"/>
      <c r="CB9722" s="62"/>
      <c r="CC9722" s="62"/>
      <c r="CD9722" s="62"/>
      <c r="CE9722" s="62"/>
      <c r="CF9722" s="62"/>
      <c r="CL9722" s="56" t="s">
        <v>22431</v>
      </c>
      <c r="CM9722" s="56"/>
      <c r="CN9722" s="56"/>
      <c r="CO9722" s="52"/>
      <c r="CP9722" s="52"/>
      <c r="CQ9722" s="52"/>
      <c r="CR9722" s="52"/>
      <c r="CS9722" s="52"/>
      <c r="CT9722" s="52"/>
      <c r="CU9722" s="33"/>
      <c r="CV9722" s="33"/>
    </row>
    <row r="9723" spans="74:100">
      <c r="BV9723" s="62"/>
      <c r="BW9723" s="62"/>
      <c r="BX9723" s="62"/>
      <c r="BY9723" s="62"/>
      <c r="BZ9723" s="62"/>
      <c r="CA9723" s="62"/>
      <c r="CB9723" s="62"/>
      <c r="CC9723" s="62"/>
      <c r="CD9723" s="62"/>
      <c r="CE9723" s="62"/>
      <c r="CF9723" s="62"/>
      <c r="CL9723" s="56" t="s">
        <v>28232</v>
      </c>
      <c r="CM9723" s="56" t="s">
        <v>3118</v>
      </c>
      <c r="CN9723" s="56" t="s">
        <v>3118</v>
      </c>
      <c r="CO9723" s="52"/>
      <c r="CP9723" s="52"/>
      <c r="CQ9723" s="52"/>
      <c r="CR9723" s="52"/>
      <c r="CS9723" s="52"/>
      <c r="CT9723" s="52"/>
      <c r="CU9723" s="33"/>
      <c r="CV9723" s="33"/>
    </row>
    <row r="9724" spans="74:100">
      <c r="BV9724" s="62"/>
      <c r="BW9724" s="62"/>
      <c r="BX9724" s="62"/>
      <c r="BY9724" s="62"/>
      <c r="BZ9724" s="62"/>
      <c r="CA9724" s="62"/>
      <c r="CB9724" s="62"/>
      <c r="CC9724" s="62"/>
      <c r="CD9724" s="62"/>
      <c r="CE9724" s="62"/>
      <c r="CF9724" s="62"/>
      <c r="CL9724" s="56" t="s">
        <v>28233</v>
      </c>
      <c r="CM9724" s="56"/>
      <c r="CN9724" s="56"/>
      <c r="CO9724" s="52"/>
      <c r="CP9724" s="52"/>
      <c r="CQ9724" s="52"/>
      <c r="CR9724" s="52"/>
      <c r="CS9724" s="52"/>
      <c r="CT9724" s="52"/>
      <c r="CU9724" s="33"/>
      <c r="CV9724" s="33"/>
    </row>
    <row r="9725" spans="74:100">
      <c r="BV9725" s="62"/>
      <c r="BW9725" s="62"/>
      <c r="BX9725" s="62"/>
      <c r="BY9725" s="62"/>
      <c r="BZ9725" s="62"/>
      <c r="CA9725" s="62"/>
      <c r="CB9725" s="62"/>
      <c r="CC9725" s="62"/>
      <c r="CD9725" s="62"/>
      <c r="CE9725" s="62"/>
      <c r="CF9725" s="62"/>
      <c r="CL9725" s="56" t="s">
        <v>28234</v>
      </c>
      <c r="CM9725" s="56" t="s">
        <v>217</v>
      </c>
      <c r="CN9725" s="56" t="s">
        <v>217</v>
      </c>
      <c r="CO9725" s="52"/>
      <c r="CP9725" s="52"/>
      <c r="CQ9725" s="52"/>
      <c r="CR9725" s="52"/>
      <c r="CS9725" s="52"/>
      <c r="CT9725" s="52"/>
      <c r="CU9725" s="33"/>
      <c r="CV9725" s="33"/>
    </row>
    <row r="9726" spans="74:100">
      <c r="BV9726" s="62"/>
      <c r="BW9726" s="62"/>
      <c r="BX9726" s="62"/>
      <c r="BY9726" s="62"/>
      <c r="BZ9726" s="62"/>
      <c r="CA9726" s="62"/>
      <c r="CB9726" s="62"/>
      <c r="CC9726" s="62"/>
      <c r="CD9726" s="62"/>
      <c r="CE9726" s="62"/>
      <c r="CF9726" s="62"/>
      <c r="CL9726" s="56" t="s">
        <v>28233</v>
      </c>
      <c r="CM9726" s="56"/>
      <c r="CN9726" s="56"/>
      <c r="CO9726" s="52"/>
      <c r="CP9726" s="52"/>
      <c r="CQ9726" s="52"/>
      <c r="CR9726" s="52"/>
      <c r="CS9726" s="52"/>
      <c r="CT9726" s="52"/>
      <c r="CU9726" s="33"/>
      <c r="CV9726" s="33"/>
    </row>
    <row r="9727" spans="74:100">
      <c r="BV9727" s="62"/>
      <c r="BW9727" s="62"/>
      <c r="BX9727" s="62"/>
      <c r="BY9727" s="62"/>
      <c r="BZ9727" s="62"/>
      <c r="CA9727" s="62"/>
      <c r="CB9727" s="62"/>
      <c r="CC9727" s="62"/>
      <c r="CD9727" s="62"/>
      <c r="CE9727" s="62"/>
      <c r="CF9727" s="62"/>
      <c r="CL9727" s="56" t="s">
        <v>5884</v>
      </c>
      <c r="CM9727" s="56" t="s">
        <v>3118</v>
      </c>
      <c r="CN9727" s="56" t="s">
        <v>3118</v>
      </c>
      <c r="CO9727" s="52"/>
      <c r="CP9727" s="52"/>
      <c r="CQ9727" s="52"/>
      <c r="CR9727" s="52"/>
      <c r="CS9727" s="52"/>
      <c r="CT9727" s="52"/>
      <c r="CU9727" s="33"/>
      <c r="CV9727" s="33"/>
    </row>
    <row r="9728" spans="74:100">
      <c r="BV9728" s="62"/>
      <c r="BW9728" s="62"/>
      <c r="BX9728" s="62"/>
      <c r="BY9728" s="62"/>
      <c r="BZ9728" s="62"/>
      <c r="CA9728" s="62"/>
      <c r="CB9728" s="62"/>
      <c r="CC9728" s="62"/>
      <c r="CD9728" s="62"/>
      <c r="CE9728" s="62"/>
      <c r="CF9728" s="62"/>
      <c r="CL9728" s="56" t="s">
        <v>19594</v>
      </c>
      <c r="CM9728" s="56"/>
      <c r="CN9728" s="56"/>
      <c r="CO9728" s="52"/>
      <c r="CP9728" s="52"/>
      <c r="CQ9728" s="52"/>
      <c r="CR9728" s="52"/>
      <c r="CS9728" s="52"/>
      <c r="CT9728" s="52"/>
      <c r="CU9728" s="33"/>
      <c r="CV9728" s="33"/>
    </row>
    <row r="9729" spans="74:100">
      <c r="BV9729" s="62"/>
      <c r="BW9729" s="62"/>
      <c r="BX9729" s="62"/>
      <c r="BY9729" s="62"/>
      <c r="BZ9729" s="62"/>
      <c r="CA9729" s="62"/>
      <c r="CB9729" s="62"/>
      <c r="CC9729" s="62"/>
      <c r="CD9729" s="62"/>
      <c r="CE9729" s="62"/>
      <c r="CF9729" s="62"/>
      <c r="CL9729" s="56" t="s">
        <v>2144</v>
      </c>
      <c r="CM9729" s="56" t="s">
        <v>214</v>
      </c>
      <c r="CN9729" s="56" t="s">
        <v>214</v>
      </c>
      <c r="CO9729" s="52"/>
      <c r="CP9729" s="52"/>
      <c r="CQ9729" s="52"/>
      <c r="CR9729" s="52"/>
      <c r="CS9729" s="52"/>
      <c r="CT9729" s="52"/>
      <c r="CU9729" s="33"/>
      <c r="CV9729" s="33"/>
    </row>
    <row r="9730" spans="74:100">
      <c r="BV9730" s="62"/>
      <c r="BW9730" s="62"/>
      <c r="BX9730" s="62"/>
      <c r="BY9730" s="62"/>
      <c r="BZ9730" s="62"/>
      <c r="CA9730" s="62"/>
      <c r="CB9730" s="62"/>
      <c r="CC9730" s="62"/>
      <c r="CD9730" s="62"/>
      <c r="CE9730" s="62"/>
      <c r="CF9730" s="62"/>
      <c r="CL9730" s="56" t="s">
        <v>22432</v>
      </c>
      <c r="CM9730" s="56"/>
      <c r="CN9730" s="56"/>
      <c r="CO9730" s="52"/>
      <c r="CP9730" s="52"/>
      <c r="CQ9730" s="52"/>
      <c r="CR9730" s="52"/>
      <c r="CS9730" s="52"/>
      <c r="CT9730" s="52"/>
      <c r="CU9730" s="33"/>
      <c r="CV9730" s="33"/>
    </row>
    <row r="9731" spans="74:100">
      <c r="BV9731" s="62"/>
      <c r="BW9731" s="62"/>
      <c r="BX9731" s="62"/>
      <c r="BY9731" s="62"/>
      <c r="BZ9731" s="62"/>
      <c r="CA9731" s="62"/>
      <c r="CB9731" s="62"/>
      <c r="CC9731" s="62"/>
      <c r="CD9731" s="62"/>
      <c r="CE9731" s="62"/>
      <c r="CF9731" s="62"/>
      <c r="CL9731" s="56" t="s">
        <v>28235</v>
      </c>
      <c r="CM9731" s="56" t="s">
        <v>3118</v>
      </c>
      <c r="CN9731" s="56" t="s">
        <v>3118</v>
      </c>
      <c r="CO9731" s="52"/>
      <c r="CP9731" s="52"/>
      <c r="CQ9731" s="52"/>
      <c r="CR9731" s="52"/>
      <c r="CS9731" s="52"/>
      <c r="CT9731" s="52"/>
      <c r="CU9731" s="33"/>
      <c r="CV9731" s="33"/>
    </row>
    <row r="9732" spans="74:100">
      <c r="BV9732" s="62"/>
      <c r="BW9732" s="62"/>
      <c r="BX9732" s="62"/>
      <c r="BY9732" s="62"/>
      <c r="BZ9732" s="62"/>
      <c r="CA9732" s="62"/>
      <c r="CB9732" s="62"/>
      <c r="CC9732" s="62"/>
      <c r="CD9732" s="62"/>
      <c r="CE9732" s="62"/>
      <c r="CF9732" s="62"/>
      <c r="CL9732" s="56" t="s">
        <v>28236</v>
      </c>
      <c r="CM9732" s="56"/>
      <c r="CN9732" s="56"/>
      <c r="CO9732" s="52"/>
      <c r="CP9732" s="52"/>
      <c r="CQ9732" s="52"/>
      <c r="CR9732" s="52"/>
      <c r="CS9732" s="52"/>
      <c r="CT9732" s="52"/>
      <c r="CU9732" s="33"/>
      <c r="CV9732" s="33"/>
    </row>
    <row r="9733" spans="74:100">
      <c r="BV9733" s="62"/>
      <c r="BW9733" s="62"/>
      <c r="BX9733" s="62"/>
      <c r="BY9733" s="62"/>
      <c r="BZ9733" s="62"/>
      <c r="CA9733" s="62"/>
      <c r="CB9733" s="62"/>
      <c r="CC9733" s="62"/>
      <c r="CD9733" s="62"/>
      <c r="CE9733" s="62"/>
      <c r="CF9733" s="62"/>
      <c r="CL9733" s="56" t="s">
        <v>28237</v>
      </c>
      <c r="CM9733" s="56" t="s">
        <v>214</v>
      </c>
      <c r="CN9733" s="56" t="s">
        <v>214</v>
      </c>
      <c r="CO9733" s="52"/>
      <c r="CP9733" s="52"/>
      <c r="CQ9733" s="52"/>
      <c r="CR9733" s="52"/>
      <c r="CS9733" s="52"/>
      <c r="CT9733" s="52"/>
      <c r="CU9733" s="33"/>
      <c r="CV9733" s="33"/>
    </row>
    <row r="9734" spans="74:100">
      <c r="BV9734" s="62"/>
      <c r="BW9734" s="62"/>
      <c r="BX9734" s="62"/>
      <c r="BY9734" s="62"/>
      <c r="BZ9734" s="62"/>
      <c r="CA9734" s="62"/>
      <c r="CB9734" s="62"/>
      <c r="CC9734" s="62"/>
      <c r="CD9734" s="62"/>
      <c r="CE9734" s="62"/>
      <c r="CF9734" s="62"/>
      <c r="CL9734" s="56" t="s">
        <v>28238</v>
      </c>
      <c r="CM9734" s="56"/>
      <c r="CN9734" s="56"/>
      <c r="CO9734" s="52"/>
      <c r="CP9734" s="52"/>
      <c r="CQ9734" s="52"/>
      <c r="CR9734" s="52"/>
      <c r="CS9734" s="52"/>
      <c r="CT9734" s="52"/>
      <c r="CU9734" s="33"/>
      <c r="CV9734" s="33"/>
    </row>
    <row r="9735" spans="74:100">
      <c r="BV9735" s="62"/>
      <c r="BW9735" s="62"/>
      <c r="BX9735" s="62"/>
      <c r="BY9735" s="62"/>
      <c r="BZ9735" s="62"/>
      <c r="CA9735" s="62"/>
      <c r="CB9735" s="62"/>
      <c r="CC9735" s="62"/>
      <c r="CD9735" s="62"/>
      <c r="CE9735" s="62"/>
      <c r="CF9735" s="62"/>
      <c r="CL9735" s="56" t="s">
        <v>2145</v>
      </c>
      <c r="CM9735" s="56" t="s">
        <v>214</v>
      </c>
      <c r="CN9735" s="56" t="s">
        <v>214</v>
      </c>
      <c r="CO9735" s="52"/>
      <c r="CP9735" s="52"/>
      <c r="CQ9735" s="52"/>
      <c r="CR9735" s="52"/>
      <c r="CS9735" s="52"/>
      <c r="CT9735" s="52"/>
      <c r="CU9735" s="33"/>
      <c r="CV9735" s="33"/>
    </row>
    <row r="9736" spans="74:100">
      <c r="BV9736" s="62"/>
      <c r="BW9736" s="62"/>
      <c r="BX9736" s="62"/>
      <c r="BY9736" s="62"/>
      <c r="BZ9736" s="62"/>
      <c r="CA9736" s="62"/>
      <c r="CB9736" s="62"/>
      <c r="CC9736" s="62"/>
      <c r="CD9736" s="62"/>
      <c r="CE9736" s="62"/>
      <c r="CF9736" s="62"/>
      <c r="CL9736" s="56" t="s">
        <v>22433</v>
      </c>
      <c r="CM9736" s="56"/>
      <c r="CN9736" s="56"/>
      <c r="CO9736" s="52"/>
      <c r="CP9736" s="52"/>
      <c r="CQ9736" s="52"/>
      <c r="CR9736" s="52"/>
      <c r="CS9736" s="52"/>
      <c r="CT9736" s="52"/>
      <c r="CU9736" s="33"/>
      <c r="CV9736" s="33"/>
    </row>
    <row r="9737" spans="74:100">
      <c r="BV9737" s="62"/>
      <c r="BW9737" s="62"/>
      <c r="BX9737" s="62"/>
      <c r="BY9737" s="62"/>
      <c r="BZ9737" s="62"/>
      <c r="CA9737" s="62"/>
      <c r="CB9737" s="62"/>
      <c r="CC9737" s="62"/>
      <c r="CD9737" s="62"/>
      <c r="CE9737" s="62"/>
      <c r="CF9737" s="62"/>
      <c r="CL9737" s="56" t="s">
        <v>2146</v>
      </c>
      <c r="CM9737" s="56" t="s">
        <v>214</v>
      </c>
      <c r="CN9737" s="56" t="s">
        <v>214</v>
      </c>
      <c r="CO9737" s="52"/>
      <c r="CP9737" s="52"/>
      <c r="CQ9737" s="52"/>
      <c r="CR9737" s="52"/>
      <c r="CS9737" s="52"/>
      <c r="CT9737" s="52"/>
      <c r="CU9737" s="33"/>
      <c r="CV9737" s="33"/>
    </row>
    <row r="9738" spans="74:100">
      <c r="BV9738" s="62"/>
      <c r="BW9738" s="62"/>
      <c r="BX9738" s="62"/>
      <c r="BY9738" s="62"/>
      <c r="BZ9738" s="62"/>
      <c r="CA9738" s="62"/>
      <c r="CB9738" s="62"/>
      <c r="CC9738" s="62"/>
      <c r="CD9738" s="62"/>
      <c r="CE9738" s="62"/>
      <c r="CF9738" s="62"/>
      <c r="CL9738" s="56" t="s">
        <v>22434</v>
      </c>
      <c r="CM9738" s="56"/>
      <c r="CN9738" s="56"/>
      <c r="CO9738" s="52"/>
      <c r="CP9738" s="52"/>
      <c r="CQ9738" s="52"/>
      <c r="CR9738" s="52"/>
      <c r="CS9738" s="52"/>
      <c r="CT9738" s="52"/>
      <c r="CU9738" s="33"/>
      <c r="CV9738" s="33"/>
    </row>
    <row r="9739" spans="74:100">
      <c r="BV9739" s="62"/>
      <c r="BW9739" s="62"/>
      <c r="BX9739" s="62"/>
      <c r="BY9739" s="62"/>
      <c r="BZ9739" s="62"/>
      <c r="CA9739" s="62"/>
      <c r="CB9739" s="62"/>
      <c r="CC9739" s="62"/>
      <c r="CD9739" s="62"/>
      <c r="CE9739" s="62"/>
      <c r="CF9739" s="62"/>
      <c r="CL9739" s="56" t="s">
        <v>5885</v>
      </c>
      <c r="CM9739" s="56" t="s">
        <v>3118</v>
      </c>
      <c r="CN9739" s="56" t="s">
        <v>3118</v>
      </c>
      <c r="CO9739" s="52"/>
      <c r="CP9739" s="52"/>
      <c r="CQ9739" s="52"/>
      <c r="CR9739" s="52"/>
      <c r="CS9739" s="52"/>
      <c r="CT9739" s="52"/>
      <c r="CU9739" s="33"/>
      <c r="CV9739" s="33"/>
    </row>
    <row r="9740" spans="74:100">
      <c r="BV9740" s="62"/>
      <c r="BW9740" s="62"/>
      <c r="BX9740" s="62"/>
      <c r="BY9740" s="62"/>
      <c r="BZ9740" s="62"/>
      <c r="CA9740" s="62"/>
      <c r="CB9740" s="62"/>
      <c r="CC9740" s="62"/>
      <c r="CD9740" s="62"/>
      <c r="CE9740" s="62"/>
      <c r="CF9740" s="62"/>
      <c r="CL9740" s="56" t="s">
        <v>19595</v>
      </c>
      <c r="CM9740" s="56"/>
      <c r="CN9740" s="56"/>
      <c r="CO9740" s="52"/>
      <c r="CP9740" s="52"/>
      <c r="CQ9740" s="52"/>
      <c r="CR9740" s="52"/>
      <c r="CS9740" s="52"/>
      <c r="CT9740" s="52"/>
      <c r="CU9740" s="33"/>
      <c r="CV9740" s="33"/>
    </row>
    <row r="9741" spans="74:100">
      <c r="BV9741" s="62"/>
      <c r="BW9741" s="62"/>
      <c r="BX9741" s="62"/>
      <c r="BY9741" s="62"/>
      <c r="BZ9741" s="62"/>
      <c r="CA9741" s="62"/>
      <c r="CB9741" s="62"/>
      <c r="CC9741" s="62"/>
      <c r="CD9741" s="62"/>
      <c r="CE9741" s="62"/>
      <c r="CF9741" s="62"/>
      <c r="CL9741" s="56" t="s">
        <v>2147</v>
      </c>
      <c r="CM9741" s="56" t="s">
        <v>216</v>
      </c>
      <c r="CN9741" s="56" t="s">
        <v>216</v>
      </c>
      <c r="CO9741" s="52"/>
      <c r="CP9741" s="52"/>
      <c r="CQ9741" s="52"/>
      <c r="CR9741" s="52"/>
      <c r="CS9741" s="52"/>
      <c r="CT9741" s="52"/>
      <c r="CU9741" s="33"/>
      <c r="CV9741" s="33"/>
    </row>
    <row r="9742" spans="74:100">
      <c r="BV9742" s="62"/>
      <c r="BW9742" s="62"/>
      <c r="BX9742" s="62"/>
      <c r="BY9742" s="62"/>
      <c r="BZ9742" s="62"/>
      <c r="CA9742" s="62"/>
      <c r="CB9742" s="62"/>
      <c r="CC9742" s="62"/>
      <c r="CD9742" s="62"/>
      <c r="CE9742" s="62"/>
      <c r="CF9742" s="62"/>
      <c r="CL9742" s="56" t="s">
        <v>22435</v>
      </c>
      <c r="CM9742" s="56"/>
      <c r="CN9742" s="56"/>
      <c r="CO9742" s="52"/>
      <c r="CP9742" s="52"/>
      <c r="CQ9742" s="52"/>
      <c r="CR9742" s="52"/>
      <c r="CS9742" s="52"/>
      <c r="CT9742" s="52"/>
      <c r="CU9742" s="33"/>
      <c r="CV9742" s="33"/>
    </row>
    <row r="9743" spans="74:100">
      <c r="BV9743" s="62"/>
      <c r="BW9743" s="62"/>
      <c r="BX9743" s="62"/>
      <c r="BY9743" s="62"/>
      <c r="BZ9743" s="62"/>
      <c r="CA9743" s="62"/>
      <c r="CB9743" s="62"/>
      <c r="CC9743" s="62"/>
      <c r="CD9743" s="62"/>
      <c r="CE9743" s="62"/>
      <c r="CF9743" s="62"/>
      <c r="CL9743" s="56" t="s">
        <v>25016</v>
      </c>
      <c r="CM9743" s="56" t="s">
        <v>215</v>
      </c>
      <c r="CN9743" s="56" t="s">
        <v>215</v>
      </c>
      <c r="CO9743" s="52"/>
      <c r="CP9743" s="52"/>
      <c r="CQ9743" s="52"/>
      <c r="CR9743" s="52"/>
      <c r="CS9743" s="52"/>
      <c r="CT9743" s="52"/>
      <c r="CU9743" s="33"/>
      <c r="CV9743" s="33"/>
    </row>
    <row r="9744" spans="74:100">
      <c r="BV9744" s="62"/>
      <c r="BW9744" s="62"/>
      <c r="BX9744" s="62"/>
      <c r="BY9744" s="62"/>
      <c r="BZ9744" s="62"/>
      <c r="CA9744" s="62"/>
      <c r="CB9744" s="62"/>
      <c r="CC9744" s="62"/>
      <c r="CD9744" s="62"/>
      <c r="CE9744" s="62"/>
      <c r="CF9744" s="62"/>
      <c r="CL9744" s="56" t="s">
        <v>25017</v>
      </c>
      <c r="CM9744" s="56"/>
      <c r="CN9744" s="56"/>
      <c r="CO9744" s="52"/>
      <c r="CP9744" s="52"/>
      <c r="CQ9744" s="52"/>
      <c r="CR9744" s="52"/>
      <c r="CS9744" s="52"/>
      <c r="CT9744" s="52"/>
      <c r="CU9744" s="33"/>
      <c r="CV9744" s="33"/>
    </row>
    <row r="9745" spans="74:100">
      <c r="BV9745" s="62"/>
      <c r="BW9745" s="62"/>
      <c r="BX9745" s="62"/>
      <c r="BY9745" s="62"/>
      <c r="BZ9745" s="62"/>
      <c r="CA9745" s="62"/>
      <c r="CB9745" s="62"/>
      <c r="CC9745" s="62"/>
      <c r="CD9745" s="62"/>
      <c r="CE9745" s="62"/>
      <c r="CF9745" s="62"/>
      <c r="CL9745" s="56" t="s">
        <v>5887</v>
      </c>
      <c r="CM9745" s="56" t="s">
        <v>3118</v>
      </c>
      <c r="CN9745" s="56" t="s">
        <v>3118</v>
      </c>
      <c r="CO9745" s="52"/>
      <c r="CP9745" s="52"/>
      <c r="CQ9745" s="52"/>
      <c r="CR9745" s="52"/>
      <c r="CS9745" s="52"/>
      <c r="CT9745" s="52"/>
      <c r="CU9745" s="33"/>
      <c r="CV9745" s="33"/>
    </row>
    <row r="9746" spans="74:100">
      <c r="BV9746" s="62"/>
      <c r="BW9746" s="62"/>
      <c r="BX9746" s="62"/>
      <c r="BY9746" s="62"/>
      <c r="BZ9746" s="62"/>
      <c r="CA9746" s="62"/>
      <c r="CB9746" s="62"/>
      <c r="CC9746" s="62"/>
      <c r="CD9746" s="62"/>
      <c r="CE9746" s="62"/>
      <c r="CF9746" s="62"/>
      <c r="CL9746" s="56" t="s">
        <v>19596</v>
      </c>
      <c r="CM9746" s="56"/>
      <c r="CN9746" s="56"/>
      <c r="CO9746" s="52"/>
      <c r="CP9746" s="52"/>
      <c r="CQ9746" s="52"/>
      <c r="CR9746" s="52"/>
      <c r="CS9746" s="52"/>
      <c r="CT9746" s="52"/>
      <c r="CU9746" s="33"/>
      <c r="CV9746" s="33"/>
    </row>
    <row r="9747" spans="74:100">
      <c r="BV9747" s="62"/>
      <c r="BW9747" s="62"/>
      <c r="BX9747" s="62"/>
      <c r="BY9747" s="62"/>
      <c r="BZ9747" s="62"/>
      <c r="CA9747" s="62"/>
      <c r="CB9747" s="62"/>
      <c r="CC9747" s="62"/>
      <c r="CD9747" s="62"/>
      <c r="CE9747" s="62"/>
      <c r="CF9747" s="62"/>
      <c r="CL9747" s="56" t="s">
        <v>5888</v>
      </c>
      <c r="CM9747" s="56" t="s">
        <v>217</v>
      </c>
      <c r="CN9747" s="56" t="s">
        <v>217</v>
      </c>
      <c r="CO9747" s="52"/>
      <c r="CP9747" s="52"/>
      <c r="CQ9747" s="52"/>
      <c r="CR9747" s="52"/>
      <c r="CS9747" s="52"/>
      <c r="CT9747" s="52"/>
      <c r="CU9747" s="33"/>
      <c r="CV9747" s="33"/>
    </row>
    <row r="9748" spans="74:100">
      <c r="BV9748" s="62"/>
      <c r="BW9748" s="62"/>
      <c r="BX9748" s="62"/>
      <c r="BY9748" s="62"/>
      <c r="BZ9748" s="62"/>
      <c r="CA9748" s="62"/>
      <c r="CB9748" s="62"/>
      <c r="CC9748" s="62"/>
      <c r="CD9748" s="62"/>
      <c r="CE9748" s="62"/>
      <c r="CF9748" s="62"/>
      <c r="CL9748" s="56" t="s">
        <v>19597</v>
      </c>
      <c r="CM9748" s="56"/>
      <c r="CN9748" s="56"/>
      <c r="CO9748" s="52"/>
      <c r="CP9748" s="52"/>
      <c r="CQ9748" s="52"/>
      <c r="CR9748" s="52"/>
      <c r="CS9748" s="52"/>
      <c r="CT9748" s="52"/>
      <c r="CU9748" s="33"/>
      <c r="CV9748" s="33"/>
    </row>
    <row r="9749" spans="74:100">
      <c r="BV9749" s="62"/>
      <c r="BW9749" s="62"/>
      <c r="BX9749" s="62"/>
      <c r="BY9749" s="62"/>
      <c r="BZ9749" s="62"/>
      <c r="CA9749" s="62"/>
      <c r="CB9749" s="62"/>
      <c r="CC9749" s="62"/>
      <c r="CD9749" s="62"/>
      <c r="CE9749" s="62"/>
      <c r="CF9749" s="62"/>
      <c r="CL9749" s="56" t="s">
        <v>2148</v>
      </c>
      <c r="CM9749" s="56" t="s">
        <v>216</v>
      </c>
      <c r="CN9749" s="56" t="s">
        <v>216</v>
      </c>
      <c r="CO9749" s="52"/>
      <c r="CP9749" s="52"/>
      <c r="CQ9749" s="52"/>
      <c r="CR9749" s="52"/>
      <c r="CS9749" s="52"/>
      <c r="CT9749" s="52"/>
      <c r="CU9749" s="33"/>
      <c r="CV9749" s="33"/>
    </row>
    <row r="9750" spans="74:100">
      <c r="BV9750" s="62"/>
      <c r="BW9750" s="62"/>
      <c r="BX9750" s="62"/>
      <c r="BY9750" s="62"/>
      <c r="BZ9750" s="62"/>
      <c r="CA9750" s="62"/>
      <c r="CB9750" s="62"/>
      <c r="CC9750" s="62"/>
      <c r="CD9750" s="62"/>
      <c r="CE9750" s="62"/>
      <c r="CF9750" s="62"/>
      <c r="CL9750" s="56" t="s">
        <v>22436</v>
      </c>
      <c r="CM9750" s="56"/>
      <c r="CN9750" s="56"/>
      <c r="CO9750" s="52"/>
      <c r="CP9750" s="52"/>
      <c r="CQ9750" s="52"/>
      <c r="CR9750" s="52"/>
      <c r="CS9750" s="52"/>
      <c r="CT9750" s="52"/>
      <c r="CU9750" s="33"/>
      <c r="CV9750" s="33"/>
    </row>
    <row r="9751" spans="74:100">
      <c r="BV9751" s="62"/>
      <c r="BW9751" s="62"/>
      <c r="BX9751" s="62"/>
      <c r="BY9751" s="62"/>
      <c r="BZ9751" s="62"/>
      <c r="CA9751" s="62"/>
      <c r="CB9751" s="62"/>
      <c r="CC9751" s="62"/>
      <c r="CD9751" s="62"/>
      <c r="CE9751" s="62"/>
      <c r="CF9751" s="62"/>
      <c r="CL9751" s="56" t="s">
        <v>2149</v>
      </c>
      <c r="CM9751" s="56" t="s">
        <v>214</v>
      </c>
      <c r="CN9751" s="56" t="s">
        <v>214</v>
      </c>
      <c r="CO9751" s="52"/>
      <c r="CP9751" s="52"/>
      <c r="CQ9751" s="52"/>
      <c r="CR9751" s="52"/>
      <c r="CS9751" s="52"/>
      <c r="CT9751" s="52"/>
      <c r="CU9751" s="33"/>
      <c r="CV9751" s="33"/>
    </row>
    <row r="9752" spans="74:100">
      <c r="BV9752" s="62"/>
      <c r="BW9752" s="62"/>
      <c r="BX9752" s="62"/>
      <c r="BY9752" s="62"/>
      <c r="BZ9752" s="62"/>
      <c r="CA9752" s="62"/>
      <c r="CB9752" s="62"/>
      <c r="CC9752" s="62"/>
      <c r="CD9752" s="62"/>
      <c r="CE9752" s="62"/>
      <c r="CF9752" s="62"/>
      <c r="CL9752" s="56" t="s">
        <v>22437</v>
      </c>
      <c r="CM9752" s="56"/>
      <c r="CN9752" s="56"/>
      <c r="CO9752" s="52"/>
      <c r="CP9752" s="52"/>
      <c r="CQ9752" s="52"/>
      <c r="CR9752" s="52"/>
      <c r="CS9752" s="52"/>
      <c r="CT9752" s="52"/>
      <c r="CU9752" s="33"/>
      <c r="CV9752" s="33"/>
    </row>
    <row r="9753" spans="74:100">
      <c r="BV9753" s="62"/>
      <c r="BW9753" s="62"/>
      <c r="BX9753" s="62"/>
      <c r="BY9753" s="62"/>
      <c r="BZ9753" s="62"/>
      <c r="CA9753" s="62"/>
      <c r="CB9753" s="62"/>
      <c r="CC9753" s="62"/>
      <c r="CD9753" s="62"/>
      <c r="CE9753" s="62"/>
      <c r="CF9753" s="62"/>
      <c r="CL9753" s="56" t="s">
        <v>5890</v>
      </c>
      <c r="CM9753" s="56" t="s">
        <v>216</v>
      </c>
      <c r="CN9753" s="56" t="s">
        <v>216</v>
      </c>
      <c r="CO9753" s="52"/>
      <c r="CP9753" s="52"/>
      <c r="CQ9753" s="52"/>
      <c r="CR9753" s="52"/>
      <c r="CS9753" s="52"/>
      <c r="CT9753" s="52"/>
      <c r="CU9753" s="33"/>
      <c r="CV9753" s="33"/>
    </row>
    <row r="9754" spans="74:100">
      <c r="BV9754" s="62"/>
      <c r="BW9754" s="62"/>
      <c r="BX9754" s="62"/>
      <c r="BY9754" s="62"/>
      <c r="BZ9754" s="62"/>
      <c r="CA9754" s="62"/>
      <c r="CB9754" s="62"/>
      <c r="CC9754" s="62"/>
      <c r="CD9754" s="62"/>
      <c r="CE9754" s="62"/>
      <c r="CF9754" s="62"/>
      <c r="CL9754" s="56" t="s">
        <v>22438</v>
      </c>
      <c r="CM9754" s="56"/>
      <c r="CN9754" s="56"/>
      <c r="CO9754" s="52"/>
      <c r="CP9754" s="52"/>
      <c r="CQ9754" s="52"/>
      <c r="CR9754" s="52"/>
      <c r="CS9754" s="52"/>
      <c r="CT9754" s="52"/>
      <c r="CU9754" s="33"/>
      <c r="CV9754" s="33"/>
    </row>
    <row r="9755" spans="74:100">
      <c r="BV9755" s="62"/>
      <c r="BW9755" s="62"/>
      <c r="BX9755" s="62"/>
      <c r="BY9755" s="62"/>
      <c r="BZ9755" s="62"/>
      <c r="CA9755" s="62"/>
      <c r="CB9755" s="62"/>
      <c r="CC9755" s="62"/>
      <c r="CD9755" s="62"/>
      <c r="CE9755" s="62"/>
      <c r="CF9755" s="62"/>
      <c r="CL9755" s="56" t="s">
        <v>2150</v>
      </c>
      <c r="CM9755" s="56" t="s">
        <v>216</v>
      </c>
      <c r="CN9755" s="56" t="s">
        <v>216</v>
      </c>
      <c r="CO9755" s="52"/>
      <c r="CP9755" s="52"/>
      <c r="CQ9755" s="52"/>
      <c r="CR9755" s="52"/>
      <c r="CS9755" s="52"/>
      <c r="CT9755" s="52"/>
      <c r="CU9755" s="33"/>
      <c r="CV9755" s="33"/>
    </row>
    <row r="9756" spans="74:100">
      <c r="BV9756" s="62"/>
      <c r="BW9756" s="62"/>
      <c r="BX9756" s="62"/>
      <c r="BY9756" s="62"/>
      <c r="BZ9756" s="62"/>
      <c r="CA9756" s="62"/>
      <c r="CB9756" s="62"/>
      <c r="CC9756" s="62"/>
      <c r="CD9756" s="62"/>
      <c r="CE9756" s="62"/>
      <c r="CF9756" s="62"/>
      <c r="CL9756" s="56" t="s">
        <v>22439</v>
      </c>
      <c r="CM9756" s="56"/>
      <c r="CN9756" s="56"/>
      <c r="CO9756" s="52"/>
      <c r="CP9756" s="52"/>
      <c r="CQ9756" s="52"/>
      <c r="CR9756" s="52"/>
      <c r="CS9756" s="52"/>
      <c r="CT9756" s="52"/>
      <c r="CU9756" s="33"/>
      <c r="CV9756" s="33"/>
    </row>
    <row r="9757" spans="74:100">
      <c r="BV9757" s="62"/>
      <c r="BW9757" s="62"/>
      <c r="BX9757" s="62"/>
      <c r="BY9757" s="62"/>
      <c r="BZ9757" s="62"/>
      <c r="CA9757" s="62"/>
      <c r="CB9757" s="62"/>
      <c r="CC9757" s="62"/>
      <c r="CD9757" s="62"/>
      <c r="CE9757" s="62"/>
      <c r="CF9757" s="62"/>
      <c r="CL9757" s="56" t="s">
        <v>5891</v>
      </c>
      <c r="CM9757" s="56" t="s">
        <v>3118</v>
      </c>
      <c r="CN9757" s="56" t="s">
        <v>3118</v>
      </c>
      <c r="CO9757" s="52"/>
      <c r="CP9757" s="52"/>
      <c r="CQ9757" s="52"/>
      <c r="CR9757" s="52"/>
      <c r="CS9757" s="52"/>
      <c r="CT9757" s="52"/>
      <c r="CU9757" s="33"/>
      <c r="CV9757" s="33"/>
    </row>
    <row r="9758" spans="74:100">
      <c r="BV9758" s="62"/>
      <c r="BW9758" s="62"/>
      <c r="BX9758" s="62"/>
      <c r="BY9758" s="62"/>
      <c r="BZ9758" s="62"/>
      <c r="CA9758" s="62"/>
      <c r="CB9758" s="62"/>
      <c r="CC9758" s="62"/>
      <c r="CD9758" s="62"/>
      <c r="CE9758" s="62"/>
      <c r="CF9758" s="62"/>
      <c r="CL9758" s="56" t="s">
        <v>19598</v>
      </c>
      <c r="CM9758" s="56"/>
      <c r="CN9758" s="56"/>
      <c r="CO9758" s="52"/>
      <c r="CP9758" s="52"/>
      <c r="CQ9758" s="52"/>
      <c r="CR9758" s="52"/>
      <c r="CS9758" s="52"/>
      <c r="CT9758" s="52"/>
      <c r="CU9758" s="33"/>
      <c r="CV9758" s="33"/>
    </row>
    <row r="9759" spans="74:100">
      <c r="BV9759" s="62"/>
      <c r="BW9759" s="62"/>
      <c r="BX9759" s="62"/>
      <c r="BY9759" s="62"/>
      <c r="BZ9759" s="62"/>
      <c r="CA9759" s="62"/>
      <c r="CB9759" s="62"/>
      <c r="CC9759" s="62"/>
      <c r="CD9759" s="62"/>
      <c r="CE9759" s="62"/>
      <c r="CF9759" s="62"/>
      <c r="CL9759" s="56" t="s">
        <v>5892</v>
      </c>
      <c r="CM9759" s="56" t="s">
        <v>217</v>
      </c>
      <c r="CN9759" s="56" t="s">
        <v>217</v>
      </c>
      <c r="CO9759" s="52"/>
      <c r="CP9759" s="52"/>
      <c r="CQ9759" s="52"/>
      <c r="CR9759" s="52"/>
      <c r="CS9759" s="52"/>
      <c r="CT9759" s="52"/>
      <c r="CU9759" s="33"/>
      <c r="CV9759" s="33"/>
    </row>
    <row r="9760" spans="74:100">
      <c r="BV9760" s="62"/>
      <c r="BW9760" s="62"/>
      <c r="BX9760" s="62"/>
      <c r="BY9760" s="62"/>
      <c r="BZ9760" s="62"/>
      <c r="CA9760" s="62"/>
      <c r="CB9760" s="62"/>
      <c r="CC9760" s="62"/>
      <c r="CD9760" s="62"/>
      <c r="CE9760" s="62"/>
      <c r="CF9760" s="62"/>
      <c r="CL9760" s="56" t="s">
        <v>19599</v>
      </c>
      <c r="CM9760" s="56"/>
      <c r="CN9760" s="56"/>
      <c r="CO9760" s="52"/>
      <c r="CP9760" s="52"/>
      <c r="CQ9760" s="52"/>
      <c r="CR9760" s="52"/>
      <c r="CS9760" s="52"/>
      <c r="CT9760" s="52"/>
      <c r="CU9760" s="33"/>
      <c r="CV9760" s="33"/>
    </row>
    <row r="9761" spans="74:100">
      <c r="BV9761" s="62"/>
      <c r="BW9761" s="62"/>
      <c r="BX9761" s="62"/>
      <c r="BY9761" s="62"/>
      <c r="BZ9761" s="62"/>
      <c r="CA9761" s="62"/>
      <c r="CB9761" s="62"/>
      <c r="CC9761" s="62"/>
      <c r="CD9761" s="62"/>
      <c r="CE9761" s="62"/>
      <c r="CF9761" s="62"/>
      <c r="CL9761" s="56" t="s">
        <v>5893</v>
      </c>
      <c r="CM9761" s="56" t="s">
        <v>3118</v>
      </c>
      <c r="CN9761" s="56" t="s">
        <v>3118</v>
      </c>
      <c r="CO9761" s="52"/>
      <c r="CP9761" s="52"/>
      <c r="CQ9761" s="52"/>
      <c r="CR9761" s="52"/>
      <c r="CS9761" s="52"/>
      <c r="CT9761" s="52"/>
      <c r="CU9761" s="33"/>
      <c r="CV9761" s="33"/>
    </row>
    <row r="9762" spans="74:100">
      <c r="BV9762" s="62"/>
      <c r="BW9762" s="62"/>
      <c r="BX9762" s="62"/>
      <c r="BY9762" s="62"/>
      <c r="BZ9762" s="62"/>
      <c r="CA9762" s="62"/>
      <c r="CB9762" s="62"/>
      <c r="CC9762" s="62"/>
      <c r="CD9762" s="62"/>
      <c r="CE9762" s="62"/>
      <c r="CF9762" s="62"/>
      <c r="CL9762" s="56" t="s">
        <v>19600</v>
      </c>
      <c r="CM9762" s="56"/>
      <c r="CN9762" s="56"/>
      <c r="CO9762" s="52"/>
      <c r="CP9762" s="52"/>
      <c r="CQ9762" s="52"/>
      <c r="CR9762" s="52"/>
      <c r="CS9762" s="52"/>
      <c r="CT9762" s="52"/>
      <c r="CU9762" s="33"/>
      <c r="CV9762" s="33"/>
    </row>
    <row r="9763" spans="74:100">
      <c r="BV9763" s="62"/>
      <c r="BW9763" s="62"/>
      <c r="BX9763" s="62"/>
      <c r="BY9763" s="62"/>
      <c r="BZ9763" s="62"/>
      <c r="CA9763" s="62"/>
      <c r="CB9763" s="62"/>
      <c r="CC9763" s="62"/>
      <c r="CD9763" s="62"/>
      <c r="CE9763" s="62"/>
      <c r="CF9763" s="62"/>
      <c r="CL9763" s="56" t="s">
        <v>5894</v>
      </c>
      <c r="CM9763" s="56" t="s">
        <v>217</v>
      </c>
      <c r="CN9763" s="56" t="s">
        <v>217</v>
      </c>
      <c r="CO9763" s="52"/>
      <c r="CP9763" s="52"/>
      <c r="CQ9763" s="52"/>
      <c r="CR9763" s="52"/>
      <c r="CS9763" s="52"/>
      <c r="CT9763" s="52"/>
      <c r="CU9763" s="33"/>
      <c r="CV9763" s="33"/>
    </row>
    <row r="9764" spans="74:100">
      <c r="BV9764" s="62"/>
      <c r="BW9764" s="62"/>
      <c r="BX9764" s="62"/>
      <c r="BY9764" s="62"/>
      <c r="BZ9764" s="62"/>
      <c r="CA9764" s="62"/>
      <c r="CB9764" s="62"/>
      <c r="CC9764" s="62"/>
      <c r="CD9764" s="62"/>
      <c r="CE9764" s="62"/>
      <c r="CF9764" s="62"/>
      <c r="CL9764" s="56" t="s">
        <v>19601</v>
      </c>
      <c r="CM9764" s="56"/>
      <c r="CN9764" s="56"/>
      <c r="CO9764" s="52"/>
      <c r="CP9764" s="52"/>
      <c r="CQ9764" s="52"/>
      <c r="CR9764" s="52"/>
      <c r="CS9764" s="52"/>
      <c r="CT9764" s="52"/>
      <c r="CU9764" s="33"/>
      <c r="CV9764" s="33"/>
    </row>
    <row r="9765" spans="74:100">
      <c r="BV9765" s="62"/>
      <c r="BW9765" s="62"/>
      <c r="BX9765" s="62"/>
      <c r="BY9765" s="62"/>
      <c r="BZ9765" s="62"/>
      <c r="CA9765" s="62"/>
      <c r="CB9765" s="62"/>
      <c r="CC9765" s="62"/>
      <c r="CD9765" s="62"/>
      <c r="CE9765" s="62"/>
      <c r="CF9765" s="62"/>
      <c r="CL9765" s="56" t="s">
        <v>5895</v>
      </c>
      <c r="CM9765" s="56" t="s">
        <v>3118</v>
      </c>
      <c r="CN9765" s="56" t="s">
        <v>3118</v>
      </c>
      <c r="CO9765" s="52"/>
      <c r="CP9765" s="52"/>
      <c r="CQ9765" s="52"/>
      <c r="CR9765" s="52"/>
      <c r="CS9765" s="52"/>
      <c r="CT9765" s="52"/>
      <c r="CU9765" s="33"/>
      <c r="CV9765" s="33"/>
    </row>
    <row r="9766" spans="74:100">
      <c r="BV9766" s="62"/>
      <c r="BW9766" s="62"/>
      <c r="BX9766" s="62"/>
      <c r="BY9766" s="62"/>
      <c r="BZ9766" s="62"/>
      <c r="CA9766" s="62"/>
      <c r="CB9766" s="62"/>
      <c r="CC9766" s="62"/>
      <c r="CD9766" s="62"/>
      <c r="CE9766" s="62"/>
      <c r="CF9766" s="62"/>
      <c r="CL9766" s="56" t="s">
        <v>19602</v>
      </c>
      <c r="CM9766" s="56"/>
      <c r="CN9766" s="56"/>
      <c r="CO9766" s="52"/>
      <c r="CP9766" s="52"/>
      <c r="CQ9766" s="52"/>
      <c r="CR9766" s="52"/>
      <c r="CS9766" s="52"/>
      <c r="CT9766" s="52"/>
      <c r="CU9766" s="33"/>
      <c r="CV9766" s="33"/>
    </row>
    <row r="9767" spans="74:100">
      <c r="BV9767" s="62"/>
      <c r="BW9767" s="62"/>
      <c r="BX9767" s="62"/>
      <c r="BY9767" s="62"/>
      <c r="BZ9767" s="62"/>
      <c r="CA9767" s="62"/>
      <c r="CB9767" s="62"/>
      <c r="CC9767" s="62"/>
      <c r="CD9767" s="62"/>
      <c r="CE9767" s="62"/>
      <c r="CF9767" s="62"/>
      <c r="CL9767" s="56" t="s">
        <v>2152</v>
      </c>
      <c r="CM9767" s="56" t="s">
        <v>214</v>
      </c>
      <c r="CN9767" s="56" t="s">
        <v>214</v>
      </c>
      <c r="CO9767" s="52"/>
      <c r="CP9767" s="52"/>
      <c r="CQ9767" s="52"/>
      <c r="CR9767" s="52"/>
      <c r="CS9767" s="52"/>
      <c r="CT9767" s="52"/>
      <c r="CU9767" s="33"/>
      <c r="CV9767" s="33"/>
    </row>
    <row r="9768" spans="74:100">
      <c r="BV9768" s="62"/>
      <c r="BW9768" s="62"/>
      <c r="BX9768" s="62"/>
      <c r="BY9768" s="62"/>
      <c r="BZ9768" s="62"/>
      <c r="CA9768" s="62"/>
      <c r="CB9768" s="62"/>
      <c r="CC9768" s="62"/>
      <c r="CD9768" s="62"/>
      <c r="CE9768" s="62"/>
      <c r="CF9768" s="62"/>
      <c r="CL9768" s="56" t="s">
        <v>22440</v>
      </c>
      <c r="CM9768" s="56"/>
      <c r="CN9768" s="56"/>
      <c r="CO9768" s="52"/>
      <c r="CP9768" s="52"/>
      <c r="CQ9768" s="52"/>
      <c r="CR9768" s="52"/>
      <c r="CS9768" s="52"/>
      <c r="CT9768" s="52"/>
      <c r="CU9768" s="33"/>
      <c r="CV9768" s="33"/>
    </row>
    <row r="9769" spans="74:100">
      <c r="BV9769" s="62"/>
      <c r="BW9769" s="62"/>
      <c r="BX9769" s="62"/>
      <c r="BY9769" s="62"/>
      <c r="BZ9769" s="62"/>
      <c r="CA9769" s="62"/>
      <c r="CB9769" s="62"/>
      <c r="CC9769" s="62"/>
      <c r="CD9769" s="62"/>
      <c r="CE9769" s="62"/>
      <c r="CF9769" s="62"/>
      <c r="CL9769" s="56" t="s">
        <v>5896</v>
      </c>
      <c r="CM9769" s="56" t="s">
        <v>215</v>
      </c>
      <c r="CN9769" s="56" t="s">
        <v>215</v>
      </c>
      <c r="CO9769" s="52"/>
      <c r="CP9769" s="52"/>
      <c r="CQ9769" s="52"/>
      <c r="CR9769" s="52"/>
      <c r="CS9769" s="52"/>
      <c r="CT9769" s="52"/>
      <c r="CU9769" s="33"/>
      <c r="CV9769" s="33"/>
    </row>
    <row r="9770" spans="74:100">
      <c r="BV9770" s="62"/>
      <c r="BW9770" s="62"/>
      <c r="BX9770" s="62"/>
      <c r="BY9770" s="62"/>
      <c r="BZ9770" s="62"/>
      <c r="CA9770" s="62"/>
      <c r="CB9770" s="62"/>
      <c r="CC9770" s="62"/>
      <c r="CD9770" s="62"/>
      <c r="CE9770" s="62"/>
      <c r="CF9770" s="62"/>
      <c r="CL9770" s="56" t="s">
        <v>22441</v>
      </c>
      <c r="CM9770" s="56"/>
      <c r="CN9770" s="56"/>
      <c r="CO9770" s="52"/>
      <c r="CP9770" s="52"/>
      <c r="CQ9770" s="52"/>
      <c r="CR9770" s="52"/>
      <c r="CS9770" s="52"/>
      <c r="CT9770" s="52"/>
      <c r="CU9770" s="33"/>
      <c r="CV9770" s="33"/>
    </row>
    <row r="9771" spans="74:100">
      <c r="BV9771" s="62"/>
      <c r="BW9771" s="62"/>
      <c r="BX9771" s="62"/>
      <c r="BY9771" s="62"/>
      <c r="BZ9771" s="62"/>
      <c r="CA9771" s="62"/>
      <c r="CB9771" s="62"/>
      <c r="CC9771" s="62"/>
      <c r="CD9771" s="62"/>
      <c r="CE9771" s="62"/>
      <c r="CF9771" s="62"/>
      <c r="CL9771" s="56" t="s">
        <v>2153</v>
      </c>
      <c r="CM9771" s="56" t="s">
        <v>214</v>
      </c>
      <c r="CN9771" s="56" t="s">
        <v>214</v>
      </c>
      <c r="CO9771" s="52"/>
      <c r="CP9771" s="52"/>
      <c r="CQ9771" s="52"/>
      <c r="CR9771" s="52"/>
      <c r="CS9771" s="52"/>
      <c r="CT9771" s="52"/>
      <c r="CU9771" s="33"/>
      <c r="CV9771" s="33"/>
    </row>
    <row r="9772" spans="74:100">
      <c r="BV9772" s="62"/>
      <c r="BW9772" s="62"/>
      <c r="BX9772" s="62"/>
      <c r="BY9772" s="62"/>
      <c r="BZ9772" s="62"/>
      <c r="CA9772" s="62"/>
      <c r="CB9772" s="62"/>
      <c r="CC9772" s="62"/>
      <c r="CD9772" s="62"/>
      <c r="CE9772" s="62"/>
      <c r="CF9772" s="62"/>
      <c r="CL9772" s="56" t="s">
        <v>22442</v>
      </c>
      <c r="CM9772" s="56"/>
      <c r="CN9772" s="56"/>
      <c r="CO9772" s="52"/>
      <c r="CP9772" s="52"/>
      <c r="CQ9772" s="52"/>
      <c r="CR9772" s="52"/>
      <c r="CS9772" s="52"/>
      <c r="CT9772" s="52"/>
      <c r="CU9772" s="33"/>
      <c r="CV9772" s="33"/>
    </row>
    <row r="9773" spans="74:100">
      <c r="BV9773" s="62"/>
      <c r="BW9773" s="62"/>
      <c r="BX9773" s="62"/>
      <c r="BY9773" s="62"/>
      <c r="BZ9773" s="62"/>
      <c r="CA9773" s="62"/>
      <c r="CB9773" s="62"/>
      <c r="CC9773" s="62"/>
      <c r="CD9773" s="62"/>
      <c r="CE9773" s="62"/>
      <c r="CF9773" s="62"/>
      <c r="CL9773" s="56" t="s">
        <v>5898</v>
      </c>
      <c r="CM9773" s="56" t="s">
        <v>3118</v>
      </c>
      <c r="CN9773" s="56" t="s">
        <v>3118</v>
      </c>
      <c r="CO9773" s="52"/>
      <c r="CP9773" s="52"/>
      <c r="CQ9773" s="52"/>
      <c r="CR9773" s="52"/>
      <c r="CS9773" s="52"/>
      <c r="CT9773" s="52"/>
      <c r="CU9773" s="33"/>
      <c r="CV9773" s="33"/>
    </row>
    <row r="9774" spans="74:100">
      <c r="BV9774" s="62"/>
      <c r="BW9774" s="62"/>
      <c r="BX9774" s="62"/>
      <c r="BY9774" s="62"/>
      <c r="BZ9774" s="62"/>
      <c r="CA9774" s="62"/>
      <c r="CB9774" s="62"/>
      <c r="CC9774" s="62"/>
      <c r="CD9774" s="62"/>
      <c r="CE9774" s="62"/>
      <c r="CF9774" s="62"/>
      <c r="CL9774" s="56" t="s">
        <v>19603</v>
      </c>
      <c r="CM9774" s="56"/>
      <c r="CN9774" s="56"/>
      <c r="CO9774" s="52"/>
      <c r="CP9774" s="52"/>
      <c r="CQ9774" s="52"/>
      <c r="CR9774" s="52"/>
      <c r="CS9774" s="52"/>
      <c r="CT9774" s="52"/>
      <c r="CU9774" s="33"/>
      <c r="CV9774" s="33"/>
    </row>
    <row r="9775" spans="74:100">
      <c r="BV9775" s="62"/>
      <c r="BW9775" s="62"/>
      <c r="BX9775" s="62"/>
      <c r="BY9775" s="62"/>
      <c r="BZ9775" s="62"/>
      <c r="CA9775" s="62"/>
      <c r="CB9775" s="62"/>
      <c r="CC9775" s="62"/>
      <c r="CD9775" s="62"/>
      <c r="CE9775" s="62"/>
      <c r="CF9775" s="62"/>
      <c r="CL9775" s="56" t="s">
        <v>5899</v>
      </c>
      <c r="CM9775" s="56" t="s">
        <v>217</v>
      </c>
      <c r="CN9775" s="56" t="s">
        <v>217</v>
      </c>
      <c r="CO9775" s="52"/>
      <c r="CP9775" s="52"/>
      <c r="CQ9775" s="52"/>
      <c r="CR9775" s="52"/>
      <c r="CS9775" s="52"/>
      <c r="CT9775" s="52"/>
      <c r="CU9775" s="33"/>
      <c r="CV9775" s="33"/>
    </row>
    <row r="9776" spans="74:100">
      <c r="BV9776" s="62"/>
      <c r="BW9776" s="62"/>
      <c r="BX9776" s="62"/>
      <c r="BY9776" s="62"/>
      <c r="BZ9776" s="62"/>
      <c r="CA9776" s="62"/>
      <c r="CB9776" s="62"/>
      <c r="CC9776" s="62"/>
      <c r="CD9776" s="62"/>
      <c r="CE9776" s="62"/>
      <c r="CF9776" s="62"/>
      <c r="CL9776" s="56" t="s">
        <v>19604</v>
      </c>
      <c r="CM9776" s="56"/>
      <c r="CN9776" s="56"/>
      <c r="CO9776" s="52"/>
      <c r="CP9776" s="52"/>
      <c r="CQ9776" s="52"/>
      <c r="CR9776" s="52"/>
      <c r="CS9776" s="52"/>
      <c r="CT9776" s="52"/>
      <c r="CU9776" s="33"/>
      <c r="CV9776" s="33"/>
    </row>
    <row r="9777" spans="74:100">
      <c r="BV9777" s="62"/>
      <c r="BW9777" s="62"/>
      <c r="BX9777" s="62"/>
      <c r="BY9777" s="62"/>
      <c r="BZ9777" s="62"/>
      <c r="CA9777" s="62"/>
      <c r="CB9777" s="62"/>
      <c r="CC9777" s="62"/>
      <c r="CD9777" s="62"/>
      <c r="CE9777" s="62"/>
      <c r="CF9777" s="62"/>
      <c r="CL9777" s="56" t="s">
        <v>5900</v>
      </c>
      <c r="CM9777" s="56" t="s">
        <v>217</v>
      </c>
      <c r="CN9777" s="56" t="s">
        <v>217</v>
      </c>
      <c r="CO9777" s="52"/>
      <c r="CP9777" s="52"/>
      <c r="CQ9777" s="52"/>
      <c r="CR9777" s="52"/>
      <c r="CS9777" s="52"/>
      <c r="CT9777" s="52"/>
      <c r="CU9777" s="33"/>
      <c r="CV9777" s="33"/>
    </row>
    <row r="9778" spans="74:100">
      <c r="BV9778" s="62"/>
      <c r="BW9778" s="62"/>
      <c r="BX9778" s="62"/>
      <c r="BY9778" s="62"/>
      <c r="BZ9778" s="62"/>
      <c r="CA9778" s="62"/>
      <c r="CB9778" s="62"/>
      <c r="CC9778" s="62"/>
      <c r="CD9778" s="62"/>
      <c r="CE9778" s="62"/>
      <c r="CF9778" s="62"/>
      <c r="CL9778" s="56" t="s">
        <v>19605</v>
      </c>
      <c r="CM9778" s="56"/>
      <c r="CN9778" s="56"/>
      <c r="CO9778" s="52"/>
      <c r="CP9778" s="52"/>
      <c r="CQ9778" s="52"/>
      <c r="CR9778" s="52"/>
      <c r="CS9778" s="52"/>
      <c r="CT9778" s="52"/>
      <c r="CU9778" s="33"/>
      <c r="CV9778" s="33"/>
    </row>
    <row r="9779" spans="74:100">
      <c r="BV9779" s="62"/>
      <c r="BW9779" s="62"/>
      <c r="BX9779" s="62"/>
      <c r="BY9779" s="62"/>
      <c r="BZ9779" s="62"/>
      <c r="CA9779" s="62"/>
      <c r="CB9779" s="62"/>
      <c r="CC9779" s="62"/>
      <c r="CD9779" s="62"/>
      <c r="CE9779" s="62"/>
      <c r="CF9779" s="62"/>
      <c r="CL9779" s="56" t="s">
        <v>5901</v>
      </c>
      <c r="CM9779" s="56" t="s">
        <v>216</v>
      </c>
      <c r="CN9779" s="56" t="s">
        <v>216</v>
      </c>
      <c r="CO9779" s="52"/>
      <c r="CP9779" s="52"/>
      <c r="CQ9779" s="52"/>
      <c r="CR9779" s="52"/>
      <c r="CS9779" s="52"/>
      <c r="CT9779" s="52"/>
      <c r="CU9779" s="33"/>
      <c r="CV9779" s="33"/>
    </row>
    <row r="9780" spans="74:100">
      <c r="BV9780" s="62"/>
      <c r="BW9780" s="62"/>
      <c r="BX9780" s="62"/>
      <c r="BY9780" s="62"/>
      <c r="BZ9780" s="62"/>
      <c r="CA9780" s="62"/>
      <c r="CB9780" s="62"/>
      <c r="CC9780" s="62"/>
      <c r="CD9780" s="62"/>
      <c r="CE9780" s="62"/>
      <c r="CF9780" s="62"/>
      <c r="CL9780" s="56" t="s">
        <v>28239</v>
      </c>
      <c r="CM9780" s="56"/>
      <c r="CN9780" s="56"/>
      <c r="CO9780" s="52"/>
      <c r="CP9780" s="52"/>
      <c r="CQ9780" s="52"/>
      <c r="CR9780" s="52"/>
      <c r="CS9780" s="52"/>
      <c r="CT9780" s="52"/>
      <c r="CU9780" s="33"/>
      <c r="CV9780" s="33"/>
    </row>
    <row r="9781" spans="74:100">
      <c r="BV9781" s="62"/>
      <c r="BW9781" s="62"/>
      <c r="BX9781" s="62"/>
      <c r="BY9781" s="62"/>
      <c r="BZ9781" s="62"/>
      <c r="CA9781" s="62"/>
      <c r="CB9781" s="62"/>
      <c r="CC9781" s="62"/>
      <c r="CD9781" s="62"/>
      <c r="CE9781" s="62"/>
      <c r="CF9781" s="62"/>
      <c r="CL9781" s="56" t="s">
        <v>5902</v>
      </c>
      <c r="CM9781" s="56" t="s">
        <v>3118</v>
      </c>
      <c r="CN9781" s="56" t="s">
        <v>3118</v>
      </c>
      <c r="CO9781" s="52"/>
      <c r="CP9781" s="52"/>
      <c r="CQ9781" s="52"/>
      <c r="CR9781" s="52"/>
      <c r="CS9781" s="52"/>
      <c r="CT9781" s="52"/>
      <c r="CU9781" s="33"/>
      <c r="CV9781" s="33"/>
    </row>
    <row r="9782" spans="74:100">
      <c r="BV9782" s="62"/>
      <c r="BW9782" s="62"/>
      <c r="BX9782" s="62"/>
      <c r="BY9782" s="62"/>
      <c r="BZ9782" s="62"/>
      <c r="CA9782" s="62"/>
      <c r="CB9782" s="62"/>
      <c r="CC9782" s="62"/>
      <c r="CD9782" s="62"/>
      <c r="CE9782" s="62"/>
      <c r="CF9782" s="62"/>
      <c r="CL9782" s="56" t="s">
        <v>19606</v>
      </c>
      <c r="CM9782" s="56"/>
      <c r="CN9782" s="56"/>
      <c r="CO9782" s="52"/>
      <c r="CP9782" s="52"/>
      <c r="CQ9782" s="52"/>
      <c r="CR9782" s="52"/>
      <c r="CS9782" s="52"/>
      <c r="CT9782" s="52"/>
      <c r="CU9782" s="33"/>
      <c r="CV9782" s="33"/>
    </row>
    <row r="9783" spans="74:100">
      <c r="BV9783" s="62"/>
      <c r="BW9783" s="62"/>
      <c r="BX9783" s="62"/>
      <c r="BY9783" s="62"/>
      <c r="BZ9783" s="62"/>
      <c r="CA9783" s="62"/>
      <c r="CB9783" s="62"/>
      <c r="CC9783" s="62"/>
      <c r="CD9783" s="62"/>
      <c r="CE9783" s="62"/>
      <c r="CF9783" s="62"/>
      <c r="CL9783" s="56" t="s">
        <v>5903</v>
      </c>
      <c r="CM9783" s="56" t="s">
        <v>217</v>
      </c>
      <c r="CN9783" s="56" t="s">
        <v>217</v>
      </c>
      <c r="CO9783" s="52"/>
      <c r="CP9783" s="52"/>
      <c r="CQ9783" s="52"/>
      <c r="CR9783" s="52"/>
      <c r="CS9783" s="52"/>
      <c r="CT9783" s="52"/>
      <c r="CU9783" s="33"/>
      <c r="CV9783" s="33"/>
    </row>
    <row r="9784" spans="74:100">
      <c r="BV9784" s="62"/>
      <c r="BW9784" s="62"/>
      <c r="BX9784" s="62"/>
      <c r="BY9784" s="62"/>
      <c r="BZ9784" s="62"/>
      <c r="CA9784" s="62"/>
      <c r="CB9784" s="62"/>
      <c r="CC9784" s="62"/>
      <c r="CD9784" s="62"/>
      <c r="CE9784" s="62"/>
      <c r="CF9784" s="62"/>
      <c r="CL9784" s="56" t="s">
        <v>19607</v>
      </c>
      <c r="CM9784" s="56"/>
      <c r="CN9784" s="56"/>
      <c r="CO9784" s="52"/>
      <c r="CP9784" s="52"/>
      <c r="CQ9784" s="52"/>
      <c r="CR9784" s="52"/>
      <c r="CS9784" s="52"/>
      <c r="CT9784" s="52"/>
      <c r="CU9784" s="33"/>
      <c r="CV9784" s="33"/>
    </row>
    <row r="9785" spans="74:100">
      <c r="BV9785" s="62"/>
      <c r="BW9785" s="62"/>
      <c r="BX9785" s="62"/>
      <c r="BY9785" s="62"/>
      <c r="BZ9785" s="62"/>
      <c r="CA9785" s="62"/>
      <c r="CB9785" s="62"/>
      <c r="CC9785" s="62"/>
      <c r="CD9785" s="62"/>
      <c r="CE9785" s="62"/>
      <c r="CF9785" s="62"/>
      <c r="CL9785" s="56" t="s">
        <v>5904</v>
      </c>
      <c r="CM9785" s="56" t="s">
        <v>3118</v>
      </c>
      <c r="CN9785" s="56" t="s">
        <v>3118</v>
      </c>
      <c r="CO9785" s="52"/>
      <c r="CP9785" s="52"/>
      <c r="CQ9785" s="52"/>
      <c r="CR9785" s="52"/>
      <c r="CS9785" s="52"/>
      <c r="CT9785" s="52"/>
      <c r="CU9785" s="33"/>
      <c r="CV9785" s="33"/>
    </row>
    <row r="9786" spans="74:100">
      <c r="BV9786" s="62"/>
      <c r="BW9786" s="62"/>
      <c r="BX9786" s="62"/>
      <c r="BY9786" s="62"/>
      <c r="BZ9786" s="62"/>
      <c r="CA9786" s="62"/>
      <c r="CB9786" s="62"/>
      <c r="CC9786" s="62"/>
      <c r="CD9786" s="62"/>
      <c r="CE9786" s="62"/>
      <c r="CF9786" s="62"/>
      <c r="CL9786" s="56" t="s">
        <v>19608</v>
      </c>
      <c r="CM9786" s="56"/>
      <c r="CN9786" s="56"/>
      <c r="CO9786" s="52"/>
      <c r="CP9786" s="52"/>
      <c r="CQ9786" s="52"/>
      <c r="CR9786" s="52"/>
      <c r="CS9786" s="52"/>
      <c r="CT9786" s="52"/>
      <c r="CU9786" s="33"/>
      <c r="CV9786" s="33"/>
    </row>
    <row r="9787" spans="74:100">
      <c r="BV9787" s="62"/>
      <c r="BW9787" s="62"/>
      <c r="BX9787" s="62"/>
      <c r="BY9787" s="62"/>
      <c r="BZ9787" s="62"/>
      <c r="CA9787" s="62"/>
      <c r="CB9787" s="62"/>
      <c r="CC9787" s="62"/>
      <c r="CD9787" s="62"/>
      <c r="CE9787" s="62"/>
      <c r="CF9787" s="62"/>
      <c r="CL9787" s="56" t="s">
        <v>2154</v>
      </c>
      <c r="CM9787" s="56" t="s">
        <v>213</v>
      </c>
      <c r="CN9787" s="56" t="s">
        <v>213</v>
      </c>
      <c r="CO9787" s="52"/>
      <c r="CP9787" s="52"/>
      <c r="CQ9787" s="52"/>
      <c r="CR9787" s="52"/>
      <c r="CS9787" s="52"/>
      <c r="CT9787" s="52"/>
      <c r="CU9787" s="33"/>
      <c r="CV9787" s="33"/>
    </row>
    <row r="9788" spans="74:100">
      <c r="BV9788" s="62"/>
      <c r="BW9788" s="62"/>
      <c r="BX9788" s="62"/>
      <c r="BY9788" s="62"/>
      <c r="BZ9788" s="62"/>
      <c r="CA9788" s="62"/>
      <c r="CB9788" s="62"/>
      <c r="CC9788" s="62"/>
      <c r="CD9788" s="62"/>
      <c r="CE9788" s="62"/>
      <c r="CF9788" s="62"/>
      <c r="CL9788" s="56" t="s">
        <v>22443</v>
      </c>
      <c r="CM9788" s="56"/>
      <c r="CN9788" s="56"/>
      <c r="CO9788" s="52"/>
      <c r="CP9788" s="52"/>
      <c r="CQ9788" s="52"/>
      <c r="CR9788" s="52"/>
      <c r="CS9788" s="52"/>
      <c r="CT9788" s="52"/>
      <c r="CU9788" s="33"/>
      <c r="CV9788" s="33"/>
    </row>
    <row r="9789" spans="74:100">
      <c r="BV9789" s="62"/>
      <c r="BW9789" s="62"/>
      <c r="BX9789" s="62"/>
      <c r="BY9789" s="62"/>
      <c r="BZ9789" s="62"/>
      <c r="CA9789" s="62"/>
      <c r="CB9789" s="62"/>
      <c r="CC9789" s="62"/>
      <c r="CD9789" s="62"/>
      <c r="CE9789" s="62"/>
      <c r="CF9789" s="62"/>
      <c r="CL9789" s="56" t="s">
        <v>5905</v>
      </c>
      <c r="CM9789" s="56" t="s">
        <v>3118</v>
      </c>
      <c r="CN9789" s="56" t="s">
        <v>3118</v>
      </c>
      <c r="CO9789" s="52"/>
      <c r="CP9789" s="52"/>
      <c r="CQ9789" s="52"/>
      <c r="CR9789" s="52"/>
      <c r="CS9789" s="52"/>
      <c r="CT9789" s="52"/>
      <c r="CU9789" s="33"/>
      <c r="CV9789" s="33"/>
    </row>
    <row r="9790" spans="74:100">
      <c r="BV9790" s="62"/>
      <c r="BW9790" s="62"/>
      <c r="BX9790" s="62"/>
      <c r="BY9790" s="62"/>
      <c r="BZ9790" s="62"/>
      <c r="CA9790" s="62"/>
      <c r="CB9790" s="62"/>
      <c r="CC9790" s="62"/>
      <c r="CD9790" s="62"/>
      <c r="CE9790" s="62"/>
      <c r="CF9790" s="62"/>
      <c r="CL9790" s="56" t="s">
        <v>19609</v>
      </c>
      <c r="CM9790" s="56"/>
      <c r="CN9790" s="56"/>
      <c r="CO9790" s="52"/>
      <c r="CP9790" s="52"/>
      <c r="CQ9790" s="52"/>
      <c r="CR9790" s="52"/>
      <c r="CS9790" s="52"/>
      <c r="CT9790" s="52"/>
      <c r="CU9790" s="33"/>
      <c r="CV9790" s="33"/>
    </row>
    <row r="9791" spans="74:100">
      <c r="BV9791" s="62"/>
      <c r="BW9791" s="62"/>
      <c r="BX9791" s="62"/>
      <c r="BY9791" s="62"/>
      <c r="BZ9791" s="62"/>
      <c r="CA9791" s="62"/>
      <c r="CB9791" s="62"/>
      <c r="CC9791" s="62"/>
      <c r="CD9791" s="62"/>
      <c r="CE9791" s="62"/>
      <c r="CF9791" s="62"/>
      <c r="CL9791" s="56" t="s">
        <v>2155</v>
      </c>
      <c r="CM9791" s="56" t="s">
        <v>216</v>
      </c>
      <c r="CN9791" s="56" t="s">
        <v>216</v>
      </c>
      <c r="CO9791" s="52"/>
      <c r="CP9791" s="52"/>
      <c r="CQ9791" s="52"/>
      <c r="CR9791" s="52"/>
      <c r="CS9791" s="52"/>
      <c r="CT9791" s="52"/>
      <c r="CU9791" s="33"/>
      <c r="CV9791" s="33"/>
    </row>
    <row r="9792" spans="74:100">
      <c r="BV9792" s="62"/>
      <c r="BW9792" s="62"/>
      <c r="BX9792" s="62"/>
      <c r="BY9792" s="62"/>
      <c r="BZ9792" s="62"/>
      <c r="CA9792" s="62"/>
      <c r="CB9792" s="62"/>
      <c r="CC9792" s="62"/>
      <c r="CD9792" s="62"/>
      <c r="CE9792" s="62"/>
      <c r="CF9792" s="62"/>
      <c r="CL9792" s="56" t="s">
        <v>22444</v>
      </c>
      <c r="CM9792" s="56"/>
      <c r="CN9792" s="56"/>
      <c r="CO9792" s="52"/>
      <c r="CP9792" s="52"/>
      <c r="CQ9792" s="52"/>
      <c r="CR9792" s="52"/>
      <c r="CS9792" s="52"/>
      <c r="CT9792" s="52"/>
      <c r="CU9792" s="33"/>
      <c r="CV9792" s="33"/>
    </row>
    <row r="9793" spans="74:100">
      <c r="BV9793" s="62"/>
      <c r="BW9793" s="62"/>
      <c r="BX9793" s="62"/>
      <c r="BY9793" s="62"/>
      <c r="BZ9793" s="62"/>
      <c r="CA9793" s="62"/>
      <c r="CB9793" s="62"/>
      <c r="CC9793" s="62"/>
      <c r="CD9793" s="62"/>
      <c r="CE9793" s="62"/>
      <c r="CF9793" s="62"/>
      <c r="CL9793" s="56" t="s">
        <v>5906</v>
      </c>
      <c r="CM9793" s="56" t="s">
        <v>217</v>
      </c>
      <c r="CN9793" s="56" t="s">
        <v>217</v>
      </c>
      <c r="CO9793" s="52"/>
      <c r="CP9793" s="52"/>
      <c r="CQ9793" s="52"/>
      <c r="CR9793" s="52"/>
      <c r="CS9793" s="52"/>
      <c r="CT9793" s="52"/>
      <c r="CU9793" s="33"/>
      <c r="CV9793" s="33"/>
    </row>
    <row r="9794" spans="74:100">
      <c r="BV9794" s="62"/>
      <c r="BW9794" s="62"/>
      <c r="BX9794" s="62"/>
      <c r="BY9794" s="62"/>
      <c r="BZ9794" s="62"/>
      <c r="CA9794" s="62"/>
      <c r="CB9794" s="62"/>
      <c r="CC9794" s="62"/>
      <c r="CD9794" s="62"/>
      <c r="CE9794" s="62"/>
      <c r="CF9794" s="62"/>
      <c r="CL9794" s="56" t="s">
        <v>19610</v>
      </c>
      <c r="CM9794" s="56"/>
      <c r="CN9794" s="56"/>
      <c r="CO9794" s="52"/>
      <c r="CP9794" s="52"/>
      <c r="CQ9794" s="52"/>
      <c r="CR9794" s="52"/>
      <c r="CS9794" s="52"/>
      <c r="CT9794" s="52"/>
      <c r="CU9794" s="33"/>
      <c r="CV9794" s="33"/>
    </row>
    <row r="9795" spans="74:100">
      <c r="BV9795" s="62"/>
      <c r="BW9795" s="62"/>
      <c r="BX9795" s="62"/>
      <c r="BY9795" s="62"/>
      <c r="BZ9795" s="62"/>
      <c r="CA9795" s="62"/>
      <c r="CB9795" s="62"/>
      <c r="CC9795" s="62"/>
      <c r="CD9795" s="62"/>
      <c r="CE9795" s="62"/>
      <c r="CF9795" s="62"/>
      <c r="CL9795" s="56" t="s">
        <v>5907</v>
      </c>
      <c r="CM9795" s="56" t="s">
        <v>217</v>
      </c>
      <c r="CN9795" s="56" t="s">
        <v>217</v>
      </c>
      <c r="CO9795" s="52"/>
      <c r="CP9795" s="52"/>
      <c r="CQ9795" s="52"/>
      <c r="CR9795" s="52"/>
      <c r="CS9795" s="52"/>
      <c r="CT9795" s="52"/>
      <c r="CU9795" s="33"/>
      <c r="CV9795" s="33"/>
    </row>
    <row r="9796" spans="74:100">
      <c r="BV9796" s="62"/>
      <c r="BW9796" s="62"/>
      <c r="BX9796" s="62"/>
      <c r="BY9796" s="62"/>
      <c r="BZ9796" s="62"/>
      <c r="CA9796" s="62"/>
      <c r="CB9796" s="62"/>
      <c r="CC9796" s="62"/>
      <c r="CD9796" s="62"/>
      <c r="CE9796" s="62"/>
      <c r="CF9796" s="62"/>
      <c r="CL9796" s="56" t="s">
        <v>19611</v>
      </c>
      <c r="CM9796" s="56"/>
      <c r="CN9796" s="56"/>
      <c r="CO9796" s="52"/>
      <c r="CP9796" s="52"/>
      <c r="CQ9796" s="52"/>
      <c r="CR9796" s="52"/>
      <c r="CS9796" s="52"/>
      <c r="CT9796" s="52"/>
      <c r="CU9796" s="33"/>
      <c r="CV9796" s="33"/>
    </row>
    <row r="9797" spans="74:100">
      <c r="BV9797" s="62"/>
      <c r="BW9797" s="62"/>
      <c r="BX9797" s="62"/>
      <c r="BY9797" s="62"/>
      <c r="BZ9797" s="62"/>
      <c r="CA9797" s="62"/>
      <c r="CB9797" s="62"/>
      <c r="CC9797" s="62"/>
      <c r="CD9797" s="62"/>
      <c r="CE9797" s="62"/>
      <c r="CF9797" s="62"/>
      <c r="CL9797" s="56" t="s">
        <v>5908</v>
      </c>
      <c r="CM9797" s="56" t="s">
        <v>217</v>
      </c>
      <c r="CN9797" s="56" t="s">
        <v>217</v>
      </c>
      <c r="CO9797" s="52"/>
      <c r="CP9797" s="52"/>
      <c r="CQ9797" s="52"/>
      <c r="CR9797" s="52"/>
      <c r="CS9797" s="52"/>
      <c r="CT9797" s="52"/>
      <c r="CU9797" s="33"/>
      <c r="CV9797" s="33"/>
    </row>
    <row r="9798" spans="74:100">
      <c r="BV9798" s="62"/>
      <c r="BW9798" s="62"/>
      <c r="BX9798" s="62"/>
      <c r="BY9798" s="62"/>
      <c r="BZ9798" s="62"/>
      <c r="CA9798" s="62"/>
      <c r="CB9798" s="62"/>
      <c r="CC9798" s="62"/>
      <c r="CD9798" s="62"/>
      <c r="CE9798" s="62"/>
      <c r="CF9798" s="62"/>
      <c r="CL9798" s="56" t="s">
        <v>19612</v>
      </c>
      <c r="CM9798" s="56"/>
      <c r="CN9798" s="56"/>
      <c r="CO9798" s="52"/>
      <c r="CP9798" s="52"/>
      <c r="CQ9798" s="52"/>
      <c r="CR9798" s="52"/>
      <c r="CS9798" s="52"/>
      <c r="CT9798" s="52"/>
      <c r="CU9798" s="33"/>
      <c r="CV9798" s="33"/>
    </row>
    <row r="9799" spans="74:100">
      <c r="BV9799" s="62"/>
      <c r="BW9799" s="62"/>
      <c r="BX9799" s="62"/>
      <c r="BY9799" s="62"/>
      <c r="BZ9799" s="62"/>
      <c r="CA9799" s="62"/>
      <c r="CB9799" s="62"/>
      <c r="CC9799" s="62"/>
      <c r="CD9799" s="62"/>
      <c r="CE9799" s="62"/>
      <c r="CF9799" s="62"/>
      <c r="CL9799" s="56" t="s">
        <v>28240</v>
      </c>
      <c r="CM9799" s="56" t="s">
        <v>217</v>
      </c>
      <c r="CN9799" s="56" t="s">
        <v>217</v>
      </c>
      <c r="CO9799" s="52"/>
      <c r="CP9799" s="52"/>
      <c r="CQ9799" s="52"/>
      <c r="CR9799" s="52"/>
      <c r="CS9799" s="52"/>
      <c r="CT9799" s="52"/>
      <c r="CU9799" s="33"/>
      <c r="CV9799" s="33"/>
    </row>
    <row r="9800" spans="74:100">
      <c r="BV9800" s="62"/>
      <c r="BW9800" s="62"/>
      <c r="BX9800" s="62"/>
      <c r="BY9800" s="62"/>
      <c r="BZ9800" s="62"/>
      <c r="CA9800" s="62"/>
      <c r="CB9800" s="62"/>
      <c r="CC9800" s="62"/>
      <c r="CD9800" s="62"/>
      <c r="CE9800" s="62"/>
      <c r="CF9800" s="62"/>
      <c r="CL9800" s="56" t="s">
        <v>28241</v>
      </c>
      <c r="CM9800" s="56"/>
      <c r="CN9800" s="56"/>
      <c r="CO9800" s="52"/>
      <c r="CP9800" s="52"/>
      <c r="CQ9800" s="52"/>
      <c r="CR9800" s="52"/>
      <c r="CS9800" s="52"/>
      <c r="CT9800" s="52"/>
      <c r="CU9800" s="33"/>
      <c r="CV9800" s="33"/>
    </row>
    <row r="9801" spans="74:100">
      <c r="BV9801" s="62"/>
      <c r="BW9801" s="62"/>
      <c r="BX9801" s="62"/>
      <c r="BY9801" s="62"/>
      <c r="BZ9801" s="62"/>
      <c r="CA9801" s="62"/>
      <c r="CB9801" s="62"/>
      <c r="CC9801" s="62"/>
      <c r="CD9801" s="62"/>
      <c r="CE9801" s="62"/>
      <c r="CF9801" s="62"/>
      <c r="CL9801" s="56" t="s">
        <v>5909</v>
      </c>
      <c r="CM9801" s="56" t="s">
        <v>217</v>
      </c>
      <c r="CN9801" s="56" t="s">
        <v>217</v>
      </c>
      <c r="CO9801" s="52"/>
      <c r="CP9801" s="52"/>
      <c r="CQ9801" s="52"/>
      <c r="CR9801" s="52"/>
      <c r="CS9801" s="52"/>
      <c r="CT9801" s="52"/>
      <c r="CU9801" s="33"/>
      <c r="CV9801" s="33"/>
    </row>
    <row r="9802" spans="74:100">
      <c r="BV9802" s="62"/>
      <c r="BW9802" s="62"/>
      <c r="BX9802" s="62"/>
      <c r="BY9802" s="62"/>
      <c r="BZ9802" s="62"/>
      <c r="CA9802" s="62"/>
      <c r="CB9802" s="62"/>
      <c r="CC9802" s="62"/>
      <c r="CD9802" s="62"/>
      <c r="CE9802" s="62"/>
      <c r="CF9802" s="62"/>
      <c r="CL9802" s="56" t="s">
        <v>19613</v>
      </c>
      <c r="CM9802" s="56"/>
      <c r="CN9802" s="56"/>
      <c r="CO9802" s="52"/>
      <c r="CP9802" s="52"/>
      <c r="CQ9802" s="52"/>
      <c r="CR9802" s="52"/>
      <c r="CS9802" s="52"/>
      <c r="CT9802" s="52"/>
      <c r="CU9802" s="33"/>
      <c r="CV9802" s="33"/>
    </row>
    <row r="9803" spans="74:100">
      <c r="BV9803" s="62"/>
      <c r="BW9803" s="62"/>
      <c r="BX9803" s="62"/>
      <c r="BY9803" s="62"/>
      <c r="BZ9803" s="62"/>
      <c r="CA9803" s="62"/>
      <c r="CB9803" s="62"/>
      <c r="CC9803" s="62"/>
      <c r="CD9803" s="62"/>
      <c r="CE9803" s="62"/>
      <c r="CF9803" s="62"/>
      <c r="CL9803" s="56" t="s">
        <v>2156</v>
      </c>
      <c r="CM9803" s="56" t="s">
        <v>216</v>
      </c>
      <c r="CN9803" s="56" t="s">
        <v>216</v>
      </c>
      <c r="CO9803" s="52"/>
      <c r="CP9803" s="52"/>
      <c r="CQ9803" s="52"/>
      <c r="CR9803" s="52"/>
      <c r="CS9803" s="52"/>
      <c r="CT9803" s="52"/>
      <c r="CU9803" s="33"/>
      <c r="CV9803" s="33"/>
    </row>
    <row r="9804" spans="74:100">
      <c r="BV9804" s="62"/>
      <c r="BW9804" s="62"/>
      <c r="BX9804" s="62"/>
      <c r="BY9804" s="62"/>
      <c r="BZ9804" s="62"/>
      <c r="CA9804" s="62"/>
      <c r="CB9804" s="62"/>
      <c r="CC9804" s="62"/>
      <c r="CD9804" s="62"/>
      <c r="CE9804" s="62"/>
      <c r="CF9804" s="62"/>
      <c r="CL9804" s="56" t="s">
        <v>22445</v>
      </c>
      <c r="CM9804" s="56"/>
      <c r="CN9804" s="56"/>
      <c r="CO9804" s="52"/>
      <c r="CP9804" s="52"/>
      <c r="CQ9804" s="52"/>
      <c r="CR9804" s="52"/>
      <c r="CS9804" s="52"/>
      <c r="CT9804" s="52"/>
      <c r="CU9804" s="33"/>
      <c r="CV9804" s="33"/>
    </row>
    <row r="9805" spans="74:100">
      <c r="BV9805" s="62"/>
      <c r="BW9805" s="62"/>
      <c r="BX9805" s="62"/>
      <c r="BY9805" s="62"/>
      <c r="BZ9805" s="62"/>
      <c r="CA9805" s="62"/>
      <c r="CB9805" s="62"/>
      <c r="CC9805" s="62"/>
      <c r="CD9805" s="62"/>
      <c r="CE9805" s="62"/>
      <c r="CF9805" s="62"/>
      <c r="CL9805" s="56" t="s">
        <v>2157</v>
      </c>
      <c r="CM9805" s="56" t="s">
        <v>216</v>
      </c>
      <c r="CN9805" s="56" t="s">
        <v>216</v>
      </c>
      <c r="CO9805" s="52"/>
      <c r="CP9805" s="52"/>
      <c r="CQ9805" s="52"/>
      <c r="CR9805" s="52"/>
      <c r="CS9805" s="52"/>
      <c r="CT9805" s="52"/>
      <c r="CU9805" s="33"/>
      <c r="CV9805" s="33"/>
    </row>
    <row r="9806" spans="74:100">
      <c r="BV9806" s="62"/>
      <c r="BW9806" s="62"/>
      <c r="BX9806" s="62"/>
      <c r="BY9806" s="62"/>
      <c r="BZ9806" s="62"/>
      <c r="CA9806" s="62"/>
      <c r="CB9806" s="62"/>
      <c r="CC9806" s="62"/>
      <c r="CD9806" s="62"/>
      <c r="CE9806" s="62"/>
      <c r="CF9806" s="62"/>
      <c r="CL9806" s="56" t="s">
        <v>22446</v>
      </c>
      <c r="CM9806" s="56"/>
      <c r="CN9806" s="56"/>
      <c r="CO9806" s="52"/>
      <c r="CP9806" s="52"/>
      <c r="CQ9806" s="52"/>
      <c r="CR9806" s="52"/>
      <c r="CS9806" s="52"/>
      <c r="CT9806" s="52"/>
      <c r="CU9806" s="33"/>
      <c r="CV9806" s="33"/>
    </row>
    <row r="9807" spans="74:100">
      <c r="BV9807" s="62"/>
      <c r="BW9807" s="62"/>
      <c r="BX9807" s="62"/>
      <c r="BY9807" s="62"/>
      <c r="BZ9807" s="62"/>
      <c r="CA9807" s="62"/>
      <c r="CB9807" s="62"/>
      <c r="CC9807" s="62"/>
      <c r="CD9807" s="62"/>
      <c r="CE9807" s="62"/>
      <c r="CF9807" s="62"/>
      <c r="CL9807" s="56" t="s">
        <v>2158</v>
      </c>
      <c r="CM9807" s="56" t="s">
        <v>216</v>
      </c>
      <c r="CN9807" s="56" t="s">
        <v>216</v>
      </c>
      <c r="CO9807" s="52"/>
      <c r="CP9807" s="52"/>
      <c r="CQ9807" s="52"/>
      <c r="CR9807" s="52"/>
      <c r="CS9807" s="52"/>
      <c r="CT9807" s="52"/>
      <c r="CU9807" s="33"/>
      <c r="CV9807" s="33"/>
    </row>
    <row r="9808" spans="74:100">
      <c r="BV9808" s="62"/>
      <c r="BW9808" s="62"/>
      <c r="BX9808" s="62"/>
      <c r="BY9808" s="62"/>
      <c r="BZ9808" s="62"/>
      <c r="CA9808" s="62"/>
      <c r="CB9808" s="62"/>
      <c r="CC9808" s="62"/>
      <c r="CD9808" s="62"/>
      <c r="CE9808" s="62"/>
      <c r="CF9808" s="62"/>
      <c r="CL9808" s="56" t="s">
        <v>22447</v>
      </c>
      <c r="CM9808" s="56"/>
      <c r="CN9808" s="56"/>
      <c r="CO9808" s="52"/>
      <c r="CP9808" s="52"/>
      <c r="CQ9808" s="52"/>
      <c r="CR9808" s="52"/>
      <c r="CS9808" s="52"/>
      <c r="CT9808" s="52"/>
      <c r="CU9808" s="33"/>
      <c r="CV9808" s="33"/>
    </row>
    <row r="9809" spans="74:100">
      <c r="BV9809" s="62"/>
      <c r="BW9809" s="62"/>
      <c r="BX9809" s="62"/>
      <c r="BY9809" s="62"/>
      <c r="BZ9809" s="62"/>
      <c r="CA9809" s="62"/>
      <c r="CB9809" s="62"/>
      <c r="CC9809" s="62"/>
      <c r="CD9809" s="62"/>
      <c r="CE9809" s="62"/>
      <c r="CF9809" s="62"/>
      <c r="CL9809" s="56" t="s">
        <v>5910</v>
      </c>
      <c r="CM9809" s="56" t="s">
        <v>217</v>
      </c>
      <c r="CN9809" s="56" t="s">
        <v>217</v>
      </c>
      <c r="CO9809" s="52"/>
      <c r="CP9809" s="52"/>
      <c r="CQ9809" s="52"/>
      <c r="CR9809" s="52"/>
      <c r="CS9809" s="52"/>
      <c r="CT9809" s="52"/>
      <c r="CU9809" s="33"/>
      <c r="CV9809" s="33"/>
    </row>
    <row r="9810" spans="74:100">
      <c r="BV9810" s="62"/>
      <c r="BW9810" s="62"/>
      <c r="BX9810" s="62"/>
      <c r="BY9810" s="62"/>
      <c r="BZ9810" s="62"/>
      <c r="CA9810" s="62"/>
      <c r="CB9810" s="62"/>
      <c r="CC9810" s="62"/>
      <c r="CD9810" s="62"/>
      <c r="CE9810" s="62"/>
      <c r="CF9810" s="62"/>
      <c r="CL9810" s="56" t="s">
        <v>19614</v>
      </c>
      <c r="CM9810" s="56"/>
      <c r="CN9810" s="56"/>
      <c r="CO9810" s="52"/>
      <c r="CP9810" s="52"/>
      <c r="CQ9810" s="52"/>
      <c r="CR9810" s="52"/>
      <c r="CS9810" s="52"/>
      <c r="CT9810" s="52"/>
      <c r="CU9810" s="33"/>
      <c r="CV9810" s="33"/>
    </row>
    <row r="9811" spans="74:100">
      <c r="BV9811" s="62"/>
      <c r="BW9811" s="62"/>
      <c r="BX9811" s="62"/>
      <c r="BY9811" s="62"/>
      <c r="BZ9811" s="62"/>
      <c r="CA9811" s="62"/>
      <c r="CB9811" s="62"/>
      <c r="CC9811" s="62"/>
      <c r="CD9811" s="62"/>
      <c r="CE9811" s="62"/>
      <c r="CF9811" s="62"/>
      <c r="CL9811" s="56" t="s">
        <v>5911</v>
      </c>
      <c r="CM9811" s="56" t="s">
        <v>217</v>
      </c>
      <c r="CN9811" s="56" t="s">
        <v>217</v>
      </c>
      <c r="CO9811" s="52"/>
      <c r="CP9811" s="52"/>
      <c r="CQ9811" s="52"/>
      <c r="CR9811" s="52"/>
      <c r="CS9811" s="52"/>
      <c r="CT9811" s="52"/>
      <c r="CU9811" s="33"/>
      <c r="CV9811" s="33"/>
    </row>
    <row r="9812" spans="74:100">
      <c r="BV9812" s="62"/>
      <c r="BW9812" s="62"/>
      <c r="BX9812" s="62"/>
      <c r="BY9812" s="62"/>
      <c r="BZ9812" s="62"/>
      <c r="CA9812" s="62"/>
      <c r="CB9812" s="62"/>
      <c r="CC9812" s="62"/>
      <c r="CD9812" s="62"/>
      <c r="CE9812" s="62"/>
      <c r="CF9812" s="62"/>
      <c r="CL9812" s="56" t="s">
        <v>19615</v>
      </c>
      <c r="CM9812" s="56"/>
      <c r="CN9812" s="56"/>
      <c r="CO9812" s="52"/>
      <c r="CP9812" s="52"/>
      <c r="CQ9812" s="52"/>
      <c r="CR9812" s="52"/>
      <c r="CS9812" s="52"/>
      <c r="CT9812" s="52"/>
      <c r="CU9812" s="33"/>
      <c r="CV9812" s="33"/>
    </row>
    <row r="9813" spans="74:100">
      <c r="BV9813" s="62"/>
      <c r="BW9813" s="62"/>
      <c r="BX9813" s="62"/>
      <c r="BY9813" s="62"/>
      <c r="BZ9813" s="62"/>
      <c r="CA9813" s="62"/>
      <c r="CB9813" s="62"/>
      <c r="CC9813" s="62"/>
      <c r="CD9813" s="62"/>
      <c r="CE9813" s="62"/>
      <c r="CF9813" s="62"/>
      <c r="CL9813" s="56" t="s">
        <v>5912</v>
      </c>
      <c r="CM9813" s="56" t="s">
        <v>217</v>
      </c>
      <c r="CN9813" s="56" t="s">
        <v>217</v>
      </c>
      <c r="CO9813" s="52"/>
      <c r="CP9813" s="52"/>
      <c r="CQ9813" s="52"/>
      <c r="CR9813" s="52"/>
      <c r="CS9813" s="52"/>
      <c r="CT9813" s="52"/>
      <c r="CU9813" s="33"/>
      <c r="CV9813" s="33"/>
    </row>
    <row r="9814" spans="74:100">
      <c r="BV9814" s="62"/>
      <c r="BW9814" s="62"/>
      <c r="BX9814" s="62"/>
      <c r="BY9814" s="62"/>
      <c r="BZ9814" s="62"/>
      <c r="CA9814" s="62"/>
      <c r="CB9814" s="62"/>
      <c r="CC9814" s="62"/>
      <c r="CD9814" s="62"/>
      <c r="CE9814" s="62"/>
      <c r="CF9814" s="62"/>
      <c r="CL9814" s="56" t="s">
        <v>19616</v>
      </c>
      <c r="CM9814" s="56"/>
      <c r="CN9814" s="56"/>
      <c r="CO9814" s="52"/>
      <c r="CP9814" s="52"/>
      <c r="CQ9814" s="52"/>
      <c r="CR9814" s="52"/>
      <c r="CS9814" s="52"/>
      <c r="CT9814" s="52"/>
      <c r="CU9814" s="33"/>
      <c r="CV9814" s="33"/>
    </row>
    <row r="9815" spans="74:100">
      <c r="BV9815" s="62"/>
      <c r="BW9815" s="62"/>
      <c r="BX9815" s="62"/>
      <c r="BY9815" s="62"/>
      <c r="BZ9815" s="62"/>
      <c r="CA9815" s="62"/>
      <c r="CB9815" s="62"/>
      <c r="CC9815" s="62"/>
      <c r="CD9815" s="62"/>
      <c r="CE9815" s="62"/>
      <c r="CF9815" s="62"/>
      <c r="CL9815" s="56" t="s">
        <v>28242</v>
      </c>
      <c r="CM9815" s="56" t="s">
        <v>217</v>
      </c>
      <c r="CN9815" s="56" t="s">
        <v>217</v>
      </c>
      <c r="CO9815" s="52"/>
      <c r="CP9815" s="52"/>
      <c r="CQ9815" s="52"/>
      <c r="CR9815" s="52"/>
      <c r="CS9815" s="52"/>
      <c r="CT9815" s="52"/>
      <c r="CU9815" s="33"/>
      <c r="CV9815" s="33"/>
    </row>
    <row r="9816" spans="74:100">
      <c r="BV9816" s="62"/>
      <c r="BW9816" s="62"/>
      <c r="BX9816" s="62"/>
      <c r="BY9816" s="62"/>
      <c r="BZ9816" s="62"/>
      <c r="CA9816" s="62"/>
      <c r="CB9816" s="62"/>
      <c r="CC9816" s="62"/>
      <c r="CD9816" s="62"/>
      <c r="CE9816" s="62"/>
      <c r="CF9816" s="62"/>
      <c r="CL9816" s="56" t="s">
        <v>28243</v>
      </c>
      <c r="CM9816" s="56"/>
      <c r="CN9816" s="56"/>
      <c r="CO9816" s="52"/>
      <c r="CP9816" s="52"/>
      <c r="CQ9816" s="52"/>
      <c r="CR9816" s="52"/>
      <c r="CS9816" s="52"/>
      <c r="CT9816" s="52"/>
      <c r="CU9816" s="33"/>
      <c r="CV9816" s="33"/>
    </row>
    <row r="9817" spans="74:100">
      <c r="BV9817" s="62"/>
      <c r="BW9817" s="62"/>
      <c r="BX9817" s="62"/>
      <c r="BY9817" s="62"/>
      <c r="BZ9817" s="62"/>
      <c r="CA9817" s="62"/>
      <c r="CB9817" s="62"/>
      <c r="CC9817" s="62"/>
      <c r="CD9817" s="62"/>
      <c r="CE9817" s="62"/>
      <c r="CF9817" s="62"/>
      <c r="CL9817" s="56" t="s">
        <v>5913</v>
      </c>
      <c r="CM9817" s="56" t="s">
        <v>3118</v>
      </c>
      <c r="CN9817" s="56" t="s">
        <v>3118</v>
      </c>
      <c r="CO9817" s="52"/>
      <c r="CP9817" s="52"/>
      <c r="CQ9817" s="52"/>
      <c r="CR9817" s="52"/>
      <c r="CS9817" s="52"/>
      <c r="CT9817" s="52"/>
      <c r="CU9817" s="33"/>
      <c r="CV9817" s="33"/>
    </row>
    <row r="9818" spans="74:100">
      <c r="BV9818" s="62"/>
      <c r="BW9818" s="62"/>
      <c r="BX9818" s="62"/>
      <c r="BY9818" s="62"/>
      <c r="BZ9818" s="62"/>
      <c r="CA9818" s="62"/>
      <c r="CB9818" s="62"/>
      <c r="CC9818" s="62"/>
      <c r="CD9818" s="62"/>
      <c r="CE9818" s="62"/>
      <c r="CF9818" s="62"/>
      <c r="CL9818" s="56" t="s">
        <v>19617</v>
      </c>
      <c r="CM9818" s="56"/>
      <c r="CN9818" s="56"/>
      <c r="CO9818" s="52"/>
      <c r="CP9818" s="52"/>
      <c r="CQ9818" s="52"/>
      <c r="CR9818" s="52"/>
      <c r="CS9818" s="52"/>
      <c r="CT9818" s="52"/>
      <c r="CU9818" s="33"/>
      <c r="CV9818" s="33"/>
    </row>
    <row r="9819" spans="74:100">
      <c r="BV9819" s="62"/>
      <c r="BW9819" s="62"/>
      <c r="BX9819" s="62"/>
      <c r="BY9819" s="62"/>
      <c r="BZ9819" s="62"/>
      <c r="CA9819" s="62"/>
      <c r="CB9819" s="62"/>
      <c r="CC9819" s="62"/>
      <c r="CD9819" s="62"/>
      <c r="CE9819" s="62"/>
      <c r="CF9819" s="62"/>
      <c r="CL9819" s="56" t="s">
        <v>25018</v>
      </c>
      <c r="CM9819" s="56" t="s">
        <v>214</v>
      </c>
      <c r="CN9819" s="56" t="s">
        <v>214</v>
      </c>
      <c r="CO9819" s="52"/>
      <c r="CP9819" s="52"/>
      <c r="CQ9819" s="52"/>
      <c r="CR9819" s="52"/>
      <c r="CS9819" s="52"/>
      <c r="CT9819" s="52"/>
      <c r="CU9819" s="33"/>
      <c r="CV9819" s="33"/>
    </row>
    <row r="9820" spans="74:100">
      <c r="BV9820" s="62"/>
      <c r="BW9820" s="62"/>
      <c r="BX9820" s="62"/>
      <c r="BY9820" s="62"/>
      <c r="BZ9820" s="62"/>
      <c r="CA9820" s="62"/>
      <c r="CB9820" s="62"/>
      <c r="CC9820" s="62"/>
      <c r="CD9820" s="62"/>
      <c r="CE9820" s="62"/>
      <c r="CF9820" s="62"/>
      <c r="CL9820" s="56" t="s">
        <v>22471</v>
      </c>
      <c r="CM9820" s="56"/>
      <c r="CN9820" s="56"/>
      <c r="CO9820" s="52"/>
      <c r="CP9820" s="52"/>
      <c r="CQ9820" s="52"/>
      <c r="CR9820" s="52"/>
      <c r="CS9820" s="52"/>
      <c r="CT9820" s="52"/>
      <c r="CU9820" s="33"/>
      <c r="CV9820" s="33"/>
    </row>
    <row r="9821" spans="74:100">
      <c r="BV9821" s="62"/>
      <c r="BW9821" s="62"/>
      <c r="BX9821" s="62"/>
      <c r="BY9821" s="62"/>
      <c r="BZ9821" s="62"/>
      <c r="CA9821" s="62"/>
      <c r="CB9821" s="62"/>
      <c r="CC9821" s="62"/>
      <c r="CD9821" s="62"/>
      <c r="CE9821" s="62"/>
      <c r="CF9821" s="62"/>
      <c r="CL9821" s="56" t="s">
        <v>2159</v>
      </c>
      <c r="CM9821" s="56" t="s">
        <v>217</v>
      </c>
      <c r="CN9821" s="56" t="s">
        <v>217</v>
      </c>
      <c r="CO9821" s="52"/>
      <c r="CP9821" s="52"/>
      <c r="CQ9821" s="52"/>
      <c r="CR9821" s="52"/>
      <c r="CS9821" s="52"/>
      <c r="CT9821" s="52"/>
      <c r="CU9821" s="33"/>
      <c r="CV9821" s="33"/>
    </row>
    <row r="9822" spans="74:100">
      <c r="BV9822" s="62"/>
      <c r="BW9822" s="62"/>
      <c r="BX9822" s="62"/>
      <c r="BY9822" s="62"/>
      <c r="BZ9822" s="62"/>
      <c r="CA9822" s="62"/>
      <c r="CB9822" s="62"/>
      <c r="CC9822" s="62"/>
      <c r="CD9822" s="62"/>
      <c r="CE9822" s="62"/>
      <c r="CF9822" s="62"/>
      <c r="CL9822" s="56" t="s">
        <v>22448</v>
      </c>
      <c r="CM9822" s="56"/>
      <c r="CN9822" s="56"/>
      <c r="CO9822" s="52"/>
      <c r="CP9822" s="52"/>
      <c r="CQ9822" s="52"/>
      <c r="CR9822" s="52"/>
      <c r="CS9822" s="52"/>
      <c r="CT9822" s="52"/>
      <c r="CU9822" s="33"/>
      <c r="CV9822" s="33"/>
    </row>
    <row r="9823" spans="74:100">
      <c r="BV9823" s="62"/>
      <c r="BW9823" s="62"/>
      <c r="BX9823" s="62"/>
      <c r="BY9823" s="62"/>
      <c r="BZ9823" s="62"/>
      <c r="CA9823" s="62"/>
      <c r="CB9823" s="62"/>
      <c r="CC9823" s="62"/>
      <c r="CD9823" s="62"/>
      <c r="CE9823" s="62"/>
      <c r="CF9823" s="62"/>
      <c r="CL9823" s="56" t="s">
        <v>22449</v>
      </c>
      <c r="CM9823" s="56" t="s">
        <v>3118</v>
      </c>
      <c r="CN9823" s="56" t="s">
        <v>3118</v>
      </c>
      <c r="CO9823" s="52"/>
      <c r="CP9823" s="52"/>
      <c r="CQ9823" s="52"/>
      <c r="CR9823" s="52"/>
      <c r="CS9823" s="52"/>
      <c r="CT9823" s="52"/>
      <c r="CU9823" s="33"/>
      <c r="CV9823" s="33"/>
    </row>
    <row r="9824" spans="74:100">
      <c r="BV9824" s="62"/>
      <c r="BW9824" s="62"/>
      <c r="BX9824" s="62"/>
      <c r="BY9824" s="62"/>
      <c r="BZ9824" s="62"/>
      <c r="CA9824" s="62"/>
      <c r="CB9824" s="62"/>
      <c r="CC9824" s="62"/>
      <c r="CD9824" s="62"/>
      <c r="CE9824" s="62"/>
      <c r="CF9824" s="62"/>
      <c r="CL9824" s="56" t="s">
        <v>19446</v>
      </c>
      <c r="CM9824" s="56"/>
      <c r="CN9824" s="56"/>
      <c r="CO9824" s="52"/>
      <c r="CP9824" s="52"/>
      <c r="CQ9824" s="52"/>
      <c r="CR9824" s="52"/>
      <c r="CS9824" s="52"/>
      <c r="CT9824" s="52"/>
      <c r="CU9824" s="33"/>
      <c r="CV9824" s="33"/>
    </row>
    <row r="9825" spans="74:100">
      <c r="BV9825" s="62"/>
      <c r="BW9825" s="62"/>
      <c r="BX9825" s="62"/>
      <c r="BY9825" s="62"/>
      <c r="BZ9825" s="62"/>
      <c r="CA9825" s="62"/>
      <c r="CB9825" s="62"/>
      <c r="CC9825" s="62"/>
      <c r="CD9825" s="62"/>
      <c r="CE9825" s="62"/>
      <c r="CF9825" s="62"/>
      <c r="CL9825" s="56" t="s">
        <v>22450</v>
      </c>
      <c r="CM9825" s="56" t="s">
        <v>217</v>
      </c>
      <c r="CN9825" s="56" t="s">
        <v>217</v>
      </c>
      <c r="CO9825" s="52"/>
      <c r="CP9825" s="52"/>
      <c r="CQ9825" s="52"/>
      <c r="CR9825" s="52"/>
      <c r="CS9825" s="52"/>
      <c r="CT9825" s="52"/>
      <c r="CU9825" s="33"/>
      <c r="CV9825" s="33"/>
    </row>
    <row r="9826" spans="74:100">
      <c r="BV9826" s="62"/>
      <c r="BW9826" s="62"/>
      <c r="BX9826" s="62"/>
      <c r="BY9826" s="62"/>
      <c r="BZ9826" s="62"/>
      <c r="CA9826" s="62"/>
      <c r="CB9826" s="62"/>
      <c r="CC9826" s="62"/>
      <c r="CD9826" s="62"/>
      <c r="CE9826" s="62"/>
      <c r="CF9826" s="62"/>
      <c r="CL9826" s="56" t="s">
        <v>19618</v>
      </c>
      <c r="CM9826" s="56"/>
      <c r="CN9826" s="56"/>
      <c r="CO9826" s="52"/>
      <c r="CP9826" s="52"/>
      <c r="CQ9826" s="52"/>
      <c r="CR9826" s="52"/>
      <c r="CS9826" s="52"/>
      <c r="CT9826" s="52"/>
      <c r="CU9826" s="33"/>
      <c r="CV9826" s="33"/>
    </row>
    <row r="9827" spans="74:100">
      <c r="BV9827" s="62"/>
      <c r="BW9827" s="62"/>
      <c r="BX9827" s="62"/>
      <c r="BY9827" s="62"/>
      <c r="BZ9827" s="62"/>
      <c r="CA9827" s="62"/>
      <c r="CB9827" s="62"/>
      <c r="CC9827" s="62"/>
      <c r="CD9827" s="62"/>
      <c r="CE9827" s="62"/>
      <c r="CF9827" s="62"/>
      <c r="CL9827" s="56" t="s">
        <v>22451</v>
      </c>
      <c r="CM9827" s="56" t="s">
        <v>217</v>
      </c>
      <c r="CN9827" s="56" t="s">
        <v>217</v>
      </c>
      <c r="CO9827" s="52"/>
      <c r="CP9827" s="52"/>
      <c r="CQ9827" s="52"/>
      <c r="CR9827" s="52"/>
      <c r="CS9827" s="52"/>
      <c r="CT9827" s="52"/>
      <c r="CU9827" s="33"/>
      <c r="CV9827" s="33"/>
    </row>
    <row r="9828" spans="74:100">
      <c r="BV9828" s="62"/>
      <c r="BW9828" s="62"/>
      <c r="BX9828" s="62"/>
      <c r="BY9828" s="62"/>
      <c r="BZ9828" s="62"/>
      <c r="CA9828" s="62"/>
      <c r="CB9828" s="62"/>
      <c r="CC9828" s="62"/>
      <c r="CD9828" s="62"/>
      <c r="CE9828" s="62"/>
      <c r="CF9828" s="62"/>
      <c r="CL9828" s="56" t="s">
        <v>19619</v>
      </c>
      <c r="CM9828" s="56"/>
      <c r="CN9828" s="56"/>
      <c r="CO9828" s="52"/>
      <c r="CP9828" s="52"/>
      <c r="CQ9828" s="52"/>
      <c r="CR9828" s="52"/>
      <c r="CS9828" s="52"/>
      <c r="CT9828" s="52"/>
      <c r="CU9828" s="33"/>
      <c r="CV9828" s="33"/>
    </row>
    <row r="9829" spans="74:100">
      <c r="BV9829" s="62"/>
      <c r="BW9829" s="62"/>
      <c r="BX9829" s="62"/>
      <c r="BY9829" s="62"/>
      <c r="BZ9829" s="62"/>
      <c r="CA9829" s="62"/>
      <c r="CB9829" s="62"/>
      <c r="CC9829" s="62"/>
      <c r="CD9829" s="62"/>
      <c r="CE9829" s="62"/>
      <c r="CF9829" s="62"/>
      <c r="CL9829" s="56" t="s">
        <v>28244</v>
      </c>
      <c r="CM9829" s="56" t="s">
        <v>3118</v>
      </c>
      <c r="CN9829" s="56" t="s">
        <v>3118</v>
      </c>
      <c r="CO9829" s="52"/>
      <c r="CP9829" s="52"/>
      <c r="CQ9829" s="52"/>
      <c r="CR9829" s="52"/>
      <c r="CS9829" s="52"/>
      <c r="CT9829" s="52"/>
      <c r="CU9829" s="33"/>
      <c r="CV9829" s="33"/>
    </row>
    <row r="9830" spans="74:100">
      <c r="BV9830" s="62"/>
      <c r="BW9830" s="62"/>
      <c r="BX9830" s="62"/>
      <c r="BY9830" s="62"/>
      <c r="BZ9830" s="62"/>
      <c r="CA9830" s="62"/>
      <c r="CB9830" s="62"/>
      <c r="CC9830" s="62"/>
      <c r="CD9830" s="62"/>
      <c r="CE9830" s="62"/>
      <c r="CF9830" s="62"/>
      <c r="CL9830" s="56" t="s">
        <v>19446</v>
      </c>
      <c r="CM9830" s="56"/>
      <c r="CN9830" s="56"/>
      <c r="CO9830" s="52"/>
      <c r="CP9830" s="52"/>
      <c r="CQ9830" s="52"/>
      <c r="CR9830" s="52"/>
      <c r="CS9830" s="52"/>
      <c r="CT9830" s="52"/>
      <c r="CU9830" s="33"/>
      <c r="CV9830" s="33"/>
    </row>
    <row r="9831" spans="74:100">
      <c r="BV9831" s="62"/>
      <c r="BW9831" s="62"/>
      <c r="BX9831" s="62"/>
      <c r="BY9831" s="62"/>
      <c r="BZ9831" s="62"/>
      <c r="CA9831" s="62"/>
      <c r="CB9831" s="62"/>
      <c r="CC9831" s="62"/>
      <c r="CD9831" s="62"/>
      <c r="CE9831" s="62"/>
      <c r="CF9831" s="62"/>
      <c r="CL9831" s="56" t="s">
        <v>28245</v>
      </c>
      <c r="CM9831" s="56" t="s">
        <v>217</v>
      </c>
      <c r="CN9831" s="56" t="s">
        <v>217</v>
      </c>
      <c r="CO9831" s="52"/>
      <c r="CP9831" s="52"/>
      <c r="CQ9831" s="52"/>
      <c r="CR9831" s="52"/>
      <c r="CS9831" s="52"/>
      <c r="CT9831" s="52"/>
      <c r="CU9831" s="33"/>
      <c r="CV9831" s="33"/>
    </row>
    <row r="9832" spans="74:100">
      <c r="BV9832" s="62"/>
      <c r="BW9832" s="62"/>
      <c r="BX9832" s="62"/>
      <c r="BY9832" s="62"/>
      <c r="BZ9832" s="62"/>
      <c r="CA9832" s="62"/>
      <c r="CB9832" s="62"/>
      <c r="CC9832" s="62"/>
      <c r="CD9832" s="62"/>
      <c r="CE9832" s="62"/>
      <c r="CF9832" s="62"/>
      <c r="CL9832" s="56" t="s">
        <v>28246</v>
      </c>
      <c r="CM9832" s="56"/>
      <c r="CN9832" s="56"/>
      <c r="CO9832" s="52"/>
      <c r="CP9832" s="52"/>
      <c r="CQ9832" s="52"/>
      <c r="CR9832" s="52"/>
      <c r="CS9832" s="52"/>
      <c r="CT9832" s="52"/>
      <c r="CU9832" s="33"/>
      <c r="CV9832" s="33"/>
    </row>
    <row r="9833" spans="74:100">
      <c r="BV9833" s="62"/>
      <c r="BW9833" s="62"/>
      <c r="BX9833" s="62"/>
      <c r="BY9833" s="62"/>
      <c r="BZ9833" s="62"/>
      <c r="CA9833" s="62"/>
      <c r="CB9833" s="62"/>
      <c r="CC9833" s="62"/>
      <c r="CD9833" s="62"/>
      <c r="CE9833" s="62"/>
      <c r="CF9833" s="62"/>
      <c r="CL9833" s="56" t="s">
        <v>5917</v>
      </c>
      <c r="CM9833" s="56" t="s">
        <v>3118</v>
      </c>
      <c r="CN9833" s="56" t="s">
        <v>3118</v>
      </c>
      <c r="CO9833" s="52"/>
      <c r="CP9833" s="52"/>
      <c r="CQ9833" s="52"/>
      <c r="CR9833" s="52"/>
      <c r="CS9833" s="52"/>
      <c r="CT9833" s="52"/>
      <c r="CU9833" s="33"/>
      <c r="CV9833" s="33"/>
    </row>
    <row r="9834" spans="74:100">
      <c r="BV9834" s="62"/>
      <c r="BW9834" s="62"/>
      <c r="BX9834" s="62"/>
      <c r="BY9834" s="62"/>
      <c r="BZ9834" s="62"/>
      <c r="CA9834" s="62"/>
      <c r="CB9834" s="62"/>
      <c r="CC9834" s="62"/>
      <c r="CD9834" s="62"/>
      <c r="CE9834" s="62"/>
      <c r="CF9834" s="62"/>
      <c r="CL9834" s="56" t="s">
        <v>19621</v>
      </c>
      <c r="CM9834" s="56"/>
      <c r="CN9834" s="56"/>
      <c r="CO9834" s="52"/>
      <c r="CP9834" s="52"/>
      <c r="CQ9834" s="52"/>
      <c r="CR9834" s="52"/>
      <c r="CS9834" s="52"/>
      <c r="CT9834" s="52"/>
      <c r="CU9834" s="33"/>
      <c r="CV9834" s="33"/>
    </row>
    <row r="9835" spans="74:100">
      <c r="BV9835" s="62"/>
      <c r="BW9835" s="62"/>
      <c r="BX9835" s="62"/>
      <c r="BY9835" s="62"/>
      <c r="BZ9835" s="62"/>
      <c r="CA9835" s="62"/>
      <c r="CB9835" s="62"/>
      <c r="CC9835" s="62"/>
      <c r="CD9835" s="62"/>
      <c r="CE9835" s="62"/>
      <c r="CF9835" s="62"/>
      <c r="CL9835" s="56" t="s">
        <v>5918</v>
      </c>
      <c r="CM9835" s="56" t="s">
        <v>216</v>
      </c>
      <c r="CN9835" s="56" t="s">
        <v>216</v>
      </c>
      <c r="CO9835" s="52"/>
      <c r="CP9835" s="52"/>
      <c r="CQ9835" s="52"/>
      <c r="CR9835" s="52"/>
      <c r="CS9835" s="52"/>
      <c r="CT9835" s="52"/>
      <c r="CU9835" s="33"/>
      <c r="CV9835" s="33"/>
    </row>
    <row r="9836" spans="74:100">
      <c r="BV9836" s="62"/>
      <c r="BW9836" s="62"/>
      <c r="BX9836" s="62"/>
      <c r="BY9836" s="62"/>
      <c r="BZ9836" s="62"/>
      <c r="CA9836" s="62"/>
      <c r="CB9836" s="62"/>
      <c r="CC9836" s="62"/>
      <c r="CD9836" s="62"/>
      <c r="CE9836" s="62"/>
      <c r="CF9836" s="62"/>
      <c r="CL9836" s="56" t="s">
        <v>22452</v>
      </c>
      <c r="CM9836" s="56"/>
      <c r="CN9836" s="56"/>
      <c r="CO9836" s="52"/>
      <c r="CP9836" s="52"/>
      <c r="CQ9836" s="52"/>
      <c r="CR9836" s="52"/>
      <c r="CS9836" s="52"/>
      <c r="CT9836" s="52"/>
      <c r="CU9836" s="33"/>
      <c r="CV9836" s="33"/>
    </row>
    <row r="9837" spans="74:100">
      <c r="BV9837" s="62"/>
      <c r="BW9837" s="62"/>
      <c r="BX9837" s="62"/>
      <c r="BY9837" s="62"/>
      <c r="BZ9837" s="62"/>
      <c r="CA9837" s="62"/>
      <c r="CB9837" s="62"/>
      <c r="CC9837" s="62"/>
      <c r="CD9837" s="62"/>
      <c r="CE9837" s="62"/>
      <c r="CF9837" s="62"/>
      <c r="CL9837" s="56" t="s">
        <v>5919</v>
      </c>
      <c r="CM9837" s="56" t="s">
        <v>3118</v>
      </c>
      <c r="CN9837" s="56" t="s">
        <v>3118</v>
      </c>
      <c r="CO9837" s="52"/>
      <c r="CP9837" s="52"/>
      <c r="CQ9837" s="52"/>
      <c r="CR9837" s="52"/>
      <c r="CS9837" s="52"/>
      <c r="CT9837" s="52"/>
      <c r="CU9837" s="33"/>
      <c r="CV9837" s="33"/>
    </row>
    <row r="9838" spans="74:100">
      <c r="BV9838" s="62"/>
      <c r="BW9838" s="62"/>
      <c r="BX9838" s="62"/>
      <c r="BY9838" s="62"/>
      <c r="BZ9838" s="62"/>
      <c r="CA9838" s="62"/>
      <c r="CB9838" s="62"/>
      <c r="CC9838" s="62"/>
      <c r="CD9838" s="62"/>
      <c r="CE9838" s="62"/>
      <c r="CF9838" s="62"/>
      <c r="CL9838" s="56" t="s">
        <v>19622</v>
      </c>
      <c r="CM9838" s="56"/>
      <c r="CN9838" s="56"/>
      <c r="CO9838" s="52"/>
      <c r="CP9838" s="52"/>
      <c r="CQ9838" s="52"/>
      <c r="CR9838" s="52"/>
      <c r="CS9838" s="52"/>
      <c r="CT9838" s="52"/>
      <c r="CU9838" s="33"/>
      <c r="CV9838" s="33"/>
    </row>
    <row r="9839" spans="74:100">
      <c r="BV9839" s="62"/>
      <c r="BW9839" s="62"/>
      <c r="BX9839" s="62"/>
      <c r="BY9839" s="62"/>
      <c r="BZ9839" s="62"/>
      <c r="CA9839" s="62"/>
      <c r="CB9839" s="62"/>
      <c r="CC9839" s="62"/>
      <c r="CD9839" s="62"/>
      <c r="CE9839" s="62"/>
      <c r="CF9839" s="62"/>
      <c r="CL9839" s="56" t="s">
        <v>2160</v>
      </c>
      <c r="CM9839" s="56" t="s">
        <v>213</v>
      </c>
      <c r="CN9839" s="56" t="s">
        <v>213</v>
      </c>
      <c r="CO9839" s="52"/>
      <c r="CP9839" s="52"/>
      <c r="CQ9839" s="52"/>
      <c r="CR9839" s="52"/>
      <c r="CS9839" s="52"/>
      <c r="CT9839" s="52"/>
      <c r="CU9839" s="33"/>
      <c r="CV9839" s="33"/>
    </row>
    <row r="9840" spans="74:100">
      <c r="BV9840" s="62"/>
      <c r="BW9840" s="62"/>
      <c r="BX9840" s="62"/>
      <c r="BY9840" s="62"/>
      <c r="BZ9840" s="62"/>
      <c r="CA9840" s="62"/>
      <c r="CB9840" s="62"/>
      <c r="CC9840" s="62"/>
      <c r="CD9840" s="62"/>
      <c r="CE9840" s="62"/>
      <c r="CF9840" s="62"/>
      <c r="CL9840" s="56" t="s">
        <v>22453</v>
      </c>
      <c r="CM9840" s="56"/>
      <c r="CN9840" s="56"/>
      <c r="CO9840" s="52"/>
      <c r="CP9840" s="52"/>
      <c r="CQ9840" s="52"/>
      <c r="CR9840" s="52"/>
      <c r="CS9840" s="52"/>
      <c r="CT9840" s="52"/>
      <c r="CU9840" s="33"/>
      <c r="CV9840" s="33"/>
    </row>
    <row r="9841" spans="74:100">
      <c r="BV9841" s="62"/>
      <c r="BW9841" s="62"/>
      <c r="BX9841" s="62"/>
      <c r="BY9841" s="62"/>
      <c r="BZ9841" s="62"/>
      <c r="CA9841" s="62"/>
      <c r="CB9841" s="62"/>
      <c r="CC9841" s="62"/>
      <c r="CD9841" s="62"/>
      <c r="CE9841" s="62"/>
      <c r="CF9841" s="62"/>
      <c r="CL9841" s="56" t="s">
        <v>5920</v>
      </c>
      <c r="CM9841" s="56" t="s">
        <v>3118</v>
      </c>
      <c r="CN9841" s="56" t="s">
        <v>3118</v>
      </c>
      <c r="CO9841" s="52"/>
      <c r="CP9841" s="52"/>
      <c r="CQ9841" s="52"/>
      <c r="CR9841" s="52"/>
      <c r="CS9841" s="52"/>
      <c r="CT9841" s="52"/>
      <c r="CU9841" s="33"/>
      <c r="CV9841" s="33"/>
    </row>
    <row r="9842" spans="74:100">
      <c r="BV9842" s="62"/>
      <c r="BW9842" s="62"/>
      <c r="BX9842" s="62"/>
      <c r="BY9842" s="62"/>
      <c r="BZ9842" s="62"/>
      <c r="CA9842" s="62"/>
      <c r="CB9842" s="62"/>
      <c r="CC9842" s="62"/>
      <c r="CD9842" s="62"/>
      <c r="CE9842" s="62"/>
      <c r="CF9842" s="62"/>
      <c r="CL9842" s="56" t="s">
        <v>19071</v>
      </c>
      <c r="CM9842" s="56"/>
      <c r="CN9842" s="56"/>
      <c r="CO9842" s="52"/>
      <c r="CP9842" s="52"/>
      <c r="CQ9842" s="52"/>
      <c r="CR9842" s="52"/>
      <c r="CS9842" s="52"/>
      <c r="CT9842" s="52"/>
      <c r="CU9842" s="33"/>
      <c r="CV9842" s="33"/>
    </row>
    <row r="9843" spans="74:100">
      <c r="BV9843" s="62"/>
      <c r="BW9843" s="62"/>
      <c r="BX9843" s="62"/>
      <c r="BY9843" s="62"/>
      <c r="BZ9843" s="62"/>
      <c r="CA9843" s="62"/>
      <c r="CB9843" s="62"/>
      <c r="CC9843" s="62"/>
      <c r="CD9843" s="62"/>
      <c r="CE9843" s="62"/>
      <c r="CF9843" s="62"/>
      <c r="CL9843" s="56" t="s">
        <v>5921</v>
      </c>
      <c r="CM9843" s="56" t="s">
        <v>217</v>
      </c>
      <c r="CN9843" s="56" t="s">
        <v>217</v>
      </c>
      <c r="CO9843" s="52"/>
      <c r="CP9843" s="52"/>
      <c r="CQ9843" s="52"/>
      <c r="CR9843" s="52"/>
      <c r="CS9843" s="52"/>
      <c r="CT9843" s="52"/>
      <c r="CU9843" s="33"/>
      <c r="CV9843" s="33"/>
    </row>
    <row r="9844" spans="74:100">
      <c r="BV9844" s="62"/>
      <c r="BW9844" s="62"/>
      <c r="BX9844" s="62"/>
      <c r="BY9844" s="62"/>
      <c r="BZ9844" s="62"/>
      <c r="CA9844" s="62"/>
      <c r="CB9844" s="62"/>
      <c r="CC9844" s="62"/>
      <c r="CD9844" s="62"/>
      <c r="CE9844" s="62"/>
      <c r="CF9844" s="62"/>
      <c r="CL9844" s="56" t="s">
        <v>19623</v>
      </c>
      <c r="CM9844" s="56"/>
      <c r="CN9844" s="56"/>
      <c r="CO9844" s="52"/>
      <c r="CP9844" s="52"/>
      <c r="CQ9844" s="52"/>
      <c r="CR9844" s="52"/>
      <c r="CS9844" s="52"/>
      <c r="CT9844" s="52"/>
      <c r="CU9844" s="33"/>
      <c r="CV9844" s="33"/>
    </row>
    <row r="9845" spans="74:100">
      <c r="BV9845" s="62"/>
      <c r="BW9845" s="62"/>
      <c r="BX9845" s="62"/>
      <c r="BY9845" s="62"/>
      <c r="BZ9845" s="62"/>
      <c r="CA9845" s="62"/>
      <c r="CB9845" s="62"/>
      <c r="CC9845" s="62"/>
      <c r="CD9845" s="62"/>
      <c r="CE9845" s="62"/>
      <c r="CF9845" s="62"/>
      <c r="CL9845" s="56" t="s">
        <v>5922</v>
      </c>
      <c r="CM9845" s="56" t="s">
        <v>3118</v>
      </c>
      <c r="CN9845" s="56" t="s">
        <v>3118</v>
      </c>
      <c r="CO9845" s="52"/>
      <c r="CP9845" s="52"/>
      <c r="CQ9845" s="52"/>
      <c r="CR9845" s="52"/>
      <c r="CS9845" s="52"/>
      <c r="CT9845" s="52"/>
      <c r="CU9845" s="33"/>
      <c r="CV9845" s="33"/>
    </row>
    <row r="9846" spans="74:100">
      <c r="BV9846" s="62"/>
      <c r="BW9846" s="62"/>
      <c r="BX9846" s="62"/>
      <c r="BY9846" s="62"/>
      <c r="BZ9846" s="62"/>
      <c r="CA9846" s="62"/>
      <c r="CB9846" s="62"/>
      <c r="CC9846" s="62"/>
      <c r="CD9846" s="62"/>
      <c r="CE9846" s="62"/>
      <c r="CF9846" s="62"/>
      <c r="CL9846" s="56" t="s">
        <v>19624</v>
      </c>
      <c r="CM9846" s="56"/>
      <c r="CN9846" s="56"/>
      <c r="CO9846" s="52"/>
      <c r="CP9846" s="52"/>
      <c r="CQ9846" s="52"/>
      <c r="CR9846" s="52"/>
      <c r="CS9846" s="52"/>
      <c r="CT9846" s="52"/>
      <c r="CU9846" s="33"/>
      <c r="CV9846" s="33"/>
    </row>
    <row r="9847" spans="74:100">
      <c r="BV9847" s="62"/>
      <c r="BW9847" s="62"/>
      <c r="BX9847" s="62"/>
      <c r="BY9847" s="62"/>
      <c r="BZ9847" s="62"/>
      <c r="CA9847" s="62"/>
      <c r="CB9847" s="62"/>
      <c r="CC9847" s="62"/>
      <c r="CD9847" s="62"/>
      <c r="CE9847" s="62"/>
      <c r="CF9847" s="62"/>
      <c r="CL9847" s="56" t="s">
        <v>5923</v>
      </c>
      <c r="CM9847" s="56" t="s">
        <v>217</v>
      </c>
      <c r="CN9847" s="56" t="s">
        <v>217</v>
      </c>
      <c r="CO9847" s="52"/>
      <c r="CP9847" s="52"/>
      <c r="CQ9847" s="52"/>
      <c r="CR9847" s="52"/>
      <c r="CS9847" s="52"/>
      <c r="CT9847" s="52"/>
      <c r="CU9847" s="33"/>
      <c r="CV9847" s="33"/>
    </row>
    <row r="9848" spans="74:100">
      <c r="BV9848" s="62"/>
      <c r="BW9848" s="62"/>
      <c r="BX9848" s="62"/>
      <c r="BY9848" s="62"/>
      <c r="BZ9848" s="62"/>
      <c r="CA9848" s="62"/>
      <c r="CB9848" s="62"/>
      <c r="CC9848" s="62"/>
      <c r="CD9848" s="62"/>
      <c r="CE9848" s="62"/>
      <c r="CF9848" s="62"/>
      <c r="CL9848" s="56" t="s">
        <v>19625</v>
      </c>
      <c r="CM9848" s="56"/>
      <c r="CN9848" s="56"/>
      <c r="CO9848" s="52"/>
      <c r="CP9848" s="52"/>
      <c r="CQ9848" s="52"/>
      <c r="CR9848" s="52"/>
      <c r="CS9848" s="52"/>
      <c r="CT9848" s="52"/>
      <c r="CU9848" s="33"/>
      <c r="CV9848" s="33"/>
    </row>
    <row r="9849" spans="74:100">
      <c r="BV9849" s="62"/>
      <c r="BW9849" s="62"/>
      <c r="BX9849" s="62"/>
      <c r="BY9849" s="62"/>
      <c r="BZ9849" s="62"/>
      <c r="CA9849" s="62"/>
      <c r="CB9849" s="62"/>
      <c r="CC9849" s="62"/>
      <c r="CD9849" s="62"/>
      <c r="CE9849" s="62"/>
      <c r="CF9849" s="62"/>
      <c r="CL9849" s="56" t="s">
        <v>5924</v>
      </c>
      <c r="CM9849" s="56" t="s">
        <v>3118</v>
      </c>
      <c r="CN9849" s="56" t="s">
        <v>3118</v>
      </c>
      <c r="CO9849" s="52"/>
      <c r="CP9849" s="52"/>
      <c r="CQ9849" s="52"/>
      <c r="CR9849" s="52"/>
      <c r="CS9849" s="52"/>
      <c r="CT9849" s="52"/>
      <c r="CU9849" s="33"/>
      <c r="CV9849" s="33"/>
    </row>
    <row r="9850" spans="74:100">
      <c r="BV9850" s="62"/>
      <c r="BW9850" s="62"/>
      <c r="BX9850" s="62"/>
      <c r="BY9850" s="62"/>
      <c r="BZ9850" s="62"/>
      <c r="CA9850" s="62"/>
      <c r="CB9850" s="62"/>
      <c r="CC9850" s="62"/>
      <c r="CD9850" s="62"/>
      <c r="CE9850" s="62"/>
      <c r="CF9850" s="62"/>
      <c r="CL9850" s="56" t="s">
        <v>19626</v>
      </c>
      <c r="CM9850" s="56"/>
      <c r="CN9850" s="56"/>
      <c r="CO9850" s="52"/>
      <c r="CP9850" s="52"/>
      <c r="CQ9850" s="52"/>
      <c r="CR9850" s="52"/>
      <c r="CS9850" s="52"/>
      <c r="CT9850" s="52"/>
      <c r="CU9850" s="33"/>
      <c r="CV9850" s="33"/>
    </row>
    <row r="9851" spans="74:100">
      <c r="BV9851" s="62"/>
      <c r="BW9851" s="62"/>
      <c r="BX9851" s="62"/>
      <c r="BY9851" s="62"/>
      <c r="BZ9851" s="62"/>
      <c r="CA9851" s="62"/>
      <c r="CB9851" s="62"/>
      <c r="CC9851" s="62"/>
      <c r="CD9851" s="62"/>
      <c r="CE9851" s="62"/>
      <c r="CF9851" s="62"/>
      <c r="CL9851" s="56" t="s">
        <v>2161</v>
      </c>
      <c r="CM9851" s="56" t="s">
        <v>213</v>
      </c>
      <c r="CN9851" s="56" t="s">
        <v>213</v>
      </c>
      <c r="CO9851" s="52"/>
      <c r="CP9851" s="52"/>
      <c r="CQ9851" s="52"/>
      <c r="CR9851" s="52"/>
      <c r="CS9851" s="52"/>
      <c r="CT9851" s="52"/>
      <c r="CU9851" s="33"/>
      <c r="CV9851" s="33"/>
    </row>
    <row r="9852" spans="74:100">
      <c r="BV9852" s="62"/>
      <c r="BW9852" s="62"/>
      <c r="BX9852" s="62"/>
      <c r="BY9852" s="62"/>
      <c r="BZ9852" s="62"/>
      <c r="CA9852" s="62"/>
      <c r="CB9852" s="62"/>
      <c r="CC9852" s="62"/>
      <c r="CD9852" s="62"/>
      <c r="CE9852" s="62"/>
      <c r="CF9852" s="62"/>
      <c r="CL9852" s="56" t="s">
        <v>22454</v>
      </c>
      <c r="CM9852" s="56"/>
      <c r="CN9852" s="56"/>
      <c r="CO9852" s="52"/>
      <c r="CP9852" s="52"/>
      <c r="CQ9852" s="52"/>
      <c r="CR9852" s="52"/>
      <c r="CS9852" s="52"/>
      <c r="CT9852" s="52"/>
      <c r="CU9852" s="33"/>
      <c r="CV9852" s="33"/>
    </row>
    <row r="9853" spans="74:100">
      <c r="BV9853" s="62"/>
      <c r="BW9853" s="62"/>
      <c r="BX9853" s="62"/>
      <c r="BY9853" s="62"/>
      <c r="BZ9853" s="62"/>
      <c r="CA9853" s="62"/>
      <c r="CB9853" s="62"/>
      <c r="CC9853" s="62"/>
      <c r="CD9853" s="62"/>
      <c r="CE9853" s="62"/>
      <c r="CF9853" s="62"/>
      <c r="CL9853" s="56" t="s">
        <v>13765</v>
      </c>
      <c r="CM9853" s="56" t="s">
        <v>214</v>
      </c>
      <c r="CN9853" s="56" t="s">
        <v>214</v>
      </c>
      <c r="CO9853" s="52"/>
      <c r="CP9853" s="52"/>
      <c r="CQ9853" s="52"/>
      <c r="CR9853" s="52"/>
      <c r="CS9853" s="52"/>
      <c r="CT9853" s="52"/>
      <c r="CU9853" s="33"/>
      <c r="CV9853" s="33"/>
    </row>
    <row r="9854" spans="74:100">
      <c r="BV9854" s="62"/>
      <c r="BW9854" s="62"/>
      <c r="BX9854" s="62"/>
      <c r="BY9854" s="62"/>
      <c r="BZ9854" s="62"/>
      <c r="CA9854" s="62"/>
      <c r="CB9854" s="62"/>
      <c r="CC9854" s="62"/>
      <c r="CD9854" s="62"/>
      <c r="CE9854" s="62"/>
      <c r="CF9854" s="62"/>
      <c r="CL9854" s="56" t="s">
        <v>25019</v>
      </c>
      <c r="CM9854" s="56"/>
      <c r="CN9854" s="56"/>
      <c r="CO9854" s="52"/>
      <c r="CP9854" s="52"/>
      <c r="CQ9854" s="52"/>
      <c r="CR9854" s="52"/>
      <c r="CS9854" s="52"/>
      <c r="CT9854" s="52"/>
      <c r="CU9854" s="33"/>
      <c r="CV9854" s="33"/>
    </row>
    <row r="9855" spans="74:100">
      <c r="BV9855" s="62"/>
      <c r="BW9855" s="62"/>
      <c r="BX9855" s="62"/>
      <c r="BY9855" s="62"/>
      <c r="BZ9855" s="62"/>
      <c r="CA9855" s="62"/>
      <c r="CB9855" s="62"/>
      <c r="CC9855" s="62"/>
      <c r="CD9855" s="62"/>
      <c r="CE9855" s="62"/>
      <c r="CF9855" s="62"/>
      <c r="CL9855" s="56" t="s">
        <v>28247</v>
      </c>
      <c r="CM9855" s="56" t="s">
        <v>214</v>
      </c>
      <c r="CN9855" s="56" t="s">
        <v>214</v>
      </c>
      <c r="CO9855" s="52"/>
      <c r="CP9855" s="52"/>
      <c r="CQ9855" s="52"/>
      <c r="CR9855" s="52"/>
      <c r="CS9855" s="52"/>
      <c r="CT9855" s="52"/>
      <c r="CU9855" s="33"/>
      <c r="CV9855" s="33"/>
    </row>
    <row r="9856" spans="74:100">
      <c r="BV9856" s="62"/>
      <c r="BW9856" s="62"/>
      <c r="BX9856" s="62"/>
      <c r="BY9856" s="62"/>
      <c r="BZ9856" s="62"/>
      <c r="CA9856" s="62"/>
      <c r="CB9856" s="62"/>
      <c r="CC9856" s="62"/>
      <c r="CD9856" s="62"/>
      <c r="CE9856" s="62"/>
      <c r="CF9856" s="62"/>
      <c r="CL9856" s="56" t="s">
        <v>28248</v>
      </c>
      <c r="CM9856" s="56"/>
      <c r="CN9856" s="56"/>
      <c r="CO9856" s="52"/>
      <c r="CP9856" s="52"/>
      <c r="CQ9856" s="52"/>
      <c r="CR9856" s="52"/>
      <c r="CS9856" s="52"/>
      <c r="CT9856" s="52"/>
      <c r="CU9856" s="33"/>
      <c r="CV9856" s="33"/>
    </row>
    <row r="9857" spans="74:100">
      <c r="BV9857" s="62"/>
      <c r="BW9857" s="62"/>
      <c r="BX9857" s="62"/>
      <c r="BY9857" s="62"/>
      <c r="BZ9857" s="62"/>
      <c r="CA9857" s="62"/>
      <c r="CB9857" s="62"/>
      <c r="CC9857" s="62"/>
      <c r="CD9857" s="62"/>
      <c r="CE9857" s="62"/>
      <c r="CF9857" s="62"/>
      <c r="CL9857" s="56" t="s">
        <v>5925</v>
      </c>
      <c r="CM9857" s="56" t="s">
        <v>214</v>
      </c>
      <c r="CN9857" s="56" t="s">
        <v>214</v>
      </c>
      <c r="CO9857" s="52"/>
      <c r="CP9857" s="52"/>
      <c r="CQ9857" s="52"/>
      <c r="CR9857" s="52"/>
      <c r="CS9857" s="52"/>
      <c r="CT9857" s="52"/>
      <c r="CU9857" s="33"/>
      <c r="CV9857" s="33"/>
    </row>
    <row r="9858" spans="74:100">
      <c r="BV9858" s="62"/>
      <c r="BW9858" s="62"/>
      <c r="BX9858" s="62"/>
      <c r="BY9858" s="62"/>
      <c r="BZ9858" s="62"/>
      <c r="CA9858" s="62"/>
      <c r="CB9858" s="62"/>
      <c r="CC9858" s="62"/>
      <c r="CD9858" s="62"/>
      <c r="CE9858" s="62"/>
      <c r="CF9858" s="62"/>
      <c r="CL9858" s="56" t="s">
        <v>22455</v>
      </c>
      <c r="CM9858" s="56"/>
      <c r="CN9858" s="56"/>
      <c r="CO9858" s="52"/>
      <c r="CP9858" s="52"/>
      <c r="CQ9858" s="52"/>
      <c r="CR9858" s="52"/>
      <c r="CS9858" s="52"/>
      <c r="CT9858" s="52"/>
      <c r="CU9858" s="33"/>
      <c r="CV9858" s="33"/>
    </row>
    <row r="9859" spans="74:100">
      <c r="BV9859" s="62"/>
      <c r="BW9859" s="62"/>
      <c r="BX9859" s="62"/>
      <c r="BY9859" s="62"/>
      <c r="BZ9859" s="62"/>
      <c r="CA9859" s="62"/>
      <c r="CB9859" s="62"/>
      <c r="CC9859" s="62"/>
      <c r="CD9859" s="62"/>
      <c r="CE9859" s="62"/>
      <c r="CF9859" s="62"/>
      <c r="CL9859" s="56" t="s">
        <v>28249</v>
      </c>
      <c r="CM9859" s="56" t="s">
        <v>3118</v>
      </c>
      <c r="CN9859" s="56" t="s">
        <v>3118</v>
      </c>
      <c r="CO9859" s="52"/>
      <c r="CP9859" s="52"/>
      <c r="CQ9859" s="52"/>
      <c r="CR9859" s="52"/>
      <c r="CS9859" s="52"/>
      <c r="CT9859" s="52"/>
      <c r="CU9859" s="33"/>
      <c r="CV9859" s="33"/>
    </row>
    <row r="9860" spans="74:100">
      <c r="BV9860" s="62"/>
      <c r="BW9860" s="62"/>
      <c r="BX9860" s="62"/>
      <c r="BY9860" s="62"/>
      <c r="BZ9860" s="62"/>
      <c r="CA9860" s="62"/>
      <c r="CB9860" s="62"/>
      <c r="CC9860" s="62"/>
      <c r="CD9860" s="62"/>
      <c r="CE9860" s="62"/>
      <c r="CF9860" s="62"/>
      <c r="CL9860" s="56" t="s">
        <v>28250</v>
      </c>
      <c r="CM9860" s="56"/>
      <c r="CN9860" s="56"/>
      <c r="CO9860" s="52"/>
      <c r="CP9860" s="52"/>
      <c r="CQ9860" s="52"/>
      <c r="CR9860" s="52"/>
      <c r="CS9860" s="52"/>
      <c r="CT9860" s="52"/>
      <c r="CU9860" s="33"/>
      <c r="CV9860" s="33"/>
    </row>
    <row r="9861" spans="74:100">
      <c r="BV9861" s="62"/>
      <c r="BW9861" s="62"/>
      <c r="BX9861" s="62"/>
      <c r="BY9861" s="62"/>
      <c r="BZ9861" s="62"/>
      <c r="CA9861" s="62"/>
      <c r="CB9861" s="62"/>
      <c r="CC9861" s="62"/>
      <c r="CD9861" s="62"/>
      <c r="CE9861" s="62"/>
      <c r="CF9861" s="62"/>
      <c r="CL9861" s="56" t="s">
        <v>28251</v>
      </c>
      <c r="CM9861" s="56" t="s">
        <v>217</v>
      </c>
      <c r="CN9861" s="56" t="s">
        <v>217</v>
      </c>
      <c r="CO9861" s="52"/>
      <c r="CP9861" s="52"/>
      <c r="CQ9861" s="52"/>
      <c r="CR9861" s="52"/>
      <c r="CS9861" s="52"/>
      <c r="CT9861" s="52"/>
      <c r="CU9861" s="33"/>
      <c r="CV9861" s="33"/>
    </row>
    <row r="9862" spans="74:100">
      <c r="BV9862" s="62"/>
      <c r="BW9862" s="62"/>
      <c r="BX9862" s="62"/>
      <c r="BY9862" s="62"/>
      <c r="BZ9862" s="62"/>
      <c r="CA9862" s="62"/>
      <c r="CB9862" s="62"/>
      <c r="CC9862" s="62"/>
      <c r="CD9862" s="62"/>
      <c r="CE9862" s="62"/>
      <c r="CF9862" s="62"/>
      <c r="CL9862" s="56" t="s">
        <v>28252</v>
      </c>
      <c r="CM9862" s="56"/>
      <c r="CN9862" s="56"/>
      <c r="CO9862" s="52"/>
      <c r="CP9862" s="52"/>
      <c r="CQ9862" s="52"/>
      <c r="CR9862" s="52"/>
      <c r="CS9862" s="52"/>
      <c r="CT9862" s="52"/>
      <c r="CU9862" s="33"/>
      <c r="CV9862" s="33"/>
    </row>
    <row r="9863" spans="74:100">
      <c r="BV9863" s="62"/>
      <c r="BW9863" s="62"/>
      <c r="BX9863" s="62"/>
      <c r="BY9863" s="62"/>
      <c r="BZ9863" s="62"/>
      <c r="CA9863" s="62"/>
      <c r="CB9863" s="62"/>
      <c r="CC9863" s="62"/>
      <c r="CD9863" s="62"/>
      <c r="CE9863" s="62"/>
      <c r="CF9863" s="62"/>
      <c r="CL9863" s="56" t="s">
        <v>28253</v>
      </c>
      <c r="CM9863" s="56" t="s">
        <v>3118</v>
      </c>
      <c r="CN9863" s="56" t="s">
        <v>3118</v>
      </c>
      <c r="CO9863" s="52"/>
      <c r="CP9863" s="52"/>
      <c r="CQ9863" s="52"/>
      <c r="CR9863" s="52"/>
      <c r="CS9863" s="52"/>
      <c r="CT9863" s="52"/>
      <c r="CU9863" s="33"/>
      <c r="CV9863" s="33"/>
    </row>
    <row r="9864" spans="74:100">
      <c r="BV9864" s="62"/>
      <c r="BW9864" s="62"/>
      <c r="BX9864" s="62"/>
      <c r="BY9864" s="62"/>
      <c r="BZ9864" s="62"/>
      <c r="CA9864" s="62"/>
      <c r="CB9864" s="62"/>
      <c r="CC9864" s="62"/>
      <c r="CD9864" s="62"/>
      <c r="CE9864" s="62"/>
      <c r="CF9864" s="62"/>
      <c r="CL9864" s="56" t="s">
        <v>28254</v>
      </c>
      <c r="CM9864" s="56"/>
      <c r="CN9864" s="56"/>
      <c r="CO9864" s="52"/>
      <c r="CP9864" s="52"/>
      <c r="CQ9864" s="52"/>
      <c r="CR9864" s="52"/>
      <c r="CS9864" s="52"/>
      <c r="CT9864" s="52"/>
      <c r="CU9864" s="33"/>
      <c r="CV9864" s="33"/>
    </row>
    <row r="9865" spans="74:100">
      <c r="BV9865" s="62"/>
      <c r="BW9865" s="62"/>
      <c r="BX9865" s="62"/>
      <c r="BY9865" s="62"/>
      <c r="BZ9865" s="62"/>
      <c r="CA9865" s="62"/>
      <c r="CB9865" s="62"/>
      <c r="CC9865" s="62"/>
      <c r="CD9865" s="62"/>
      <c r="CE9865" s="62"/>
      <c r="CF9865" s="62"/>
      <c r="CL9865" s="56" t="s">
        <v>25020</v>
      </c>
      <c r="CM9865" s="56"/>
      <c r="CN9865" s="56"/>
      <c r="CO9865" s="52"/>
      <c r="CP9865" s="52"/>
      <c r="CQ9865" s="52"/>
      <c r="CR9865" s="52"/>
      <c r="CS9865" s="52"/>
      <c r="CT9865" s="52"/>
      <c r="CU9865" s="33"/>
      <c r="CV9865" s="33"/>
    </row>
    <row r="9866" spans="74:100">
      <c r="BV9866" s="62"/>
      <c r="BW9866" s="62"/>
      <c r="BX9866" s="62"/>
      <c r="BY9866" s="62"/>
      <c r="BZ9866" s="62"/>
      <c r="CA9866" s="62"/>
      <c r="CB9866" s="62"/>
      <c r="CC9866" s="62"/>
      <c r="CD9866" s="62"/>
      <c r="CE9866" s="62"/>
      <c r="CF9866" s="62"/>
      <c r="CL9866" s="56" t="s">
        <v>28255</v>
      </c>
      <c r="CM9866" s="56"/>
      <c r="CN9866" s="56"/>
      <c r="CO9866" s="52"/>
      <c r="CP9866" s="52"/>
      <c r="CQ9866" s="52"/>
      <c r="CR9866" s="52"/>
      <c r="CS9866" s="52"/>
      <c r="CT9866" s="52"/>
      <c r="CU9866" s="33"/>
      <c r="CV9866" s="33"/>
    </row>
    <row r="9867" spans="74:100">
      <c r="BV9867" s="62"/>
      <c r="BW9867" s="62"/>
      <c r="BX9867" s="62"/>
      <c r="BY9867" s="62"/>
      <c r="BZ9867" s="62"/>
      <c r="CA9867" s="62"/>
      <c r="CB9867" s="62"/>
      <c r="CC9867" s="62"/>
      <c r="CD9867" s="62"/>
      <c r="CE9867" s="62"/>
      <c r="CF9867" s="62"/>
      <c r="CL9867" s="56" t="s">
        <v>25021</v>
      </c>
      <c r="CM9867" s="56" t="s">
        <v>216</v>
      </c>
      <c r="CN9867" s="56" t="s">
        <v>216</v>
      </c>
      <c r="CO9867" s="52"/>
      <c r="CP9867" s="52"/>
      <c r="CQ9867" s="52"/>
      <c r="CR9867" s="52"/>
      <c r="CS9867" s="52"/>
      <c r="CT9867" s="52"/>
      <c r="CU9867" s="33"/>
      <c r="CV9867" s="33"/>
    </row>
    <row r="9868" spans="74:100">
      <c r="BV9868" s="62"/>
      <c r="BW9868" s="62"/>
      <c r="BX9868" s="62"/>
      <c r="BY9868" s="62"/>
      <c r="BZ9868" s="62"/>
      <c r="CA9868" s="62"/>
      <c r="CB9868" s="62"/>
      <c r="CC9868" s="62"/>
      <c r="CD9868" s="62"/>
      <c r="CE9868" s="62"/>
      <c r="CF9868" s="62"/>
      <c r="CL9868" s="56" t="s">
        <v>25022</v>
      </c>
      <c r="CM9868" s="56"/>
      <c r="CN9868" s="56"/>
      <c r="CO9868" s="52"/>
      <c r="CP9868" s="52"/>
      <c r="CQ9868" s="52"/>
      <c r="CR9868" s="52"/>
      <c r="CS9868" s="52"/>
      <c r="CT9868" s="52"/>
      <c r="CU9868" s="33"/>
      <c r="CV9868" s="33"/>
    </row>
    <row r="9869" spans="74:100">
      <c r="BV9869" s="62"/>
      <c r="BW9869" s="62"/>
      <c r="BX9869" s="62"/>
      <c r="BY9869" s="62"/>
      <c r="BZ9869" s="62"/>
      <c r="CA9869" s="62"/>
      <c r="CB9869" s="62"/>
      <c r="CC9869" s="62"/>
      <c r="CD9869" s="62"/>
      <c r="CE9869" s="62"/>
      <c r="CF9869" s="62"/>
      <c r="CL9869" s="56" t="s">
        <v>5926</v>
      </c>
      <c r="CM9869" s="56" t="s">
        <v>3118</v>
      </c>
      <c r="CN9869" s="56" t="s">
        <v>3118</v>
      </c>
      <c r="CO9869" s="52"/>
      <c r="CP9869" s="52"/>
      <c r="CQ9869" s="52"/>
      <c r="CR9869" s="52"/>
      <c r="CS9869" s="52"/>
      <c r="CT9869" s="52"/>
      <c r="CU9869" s="33"/>
      <c r="CV9869" s="33"/>
    </row>
    <row r="9870" spans="74:100">
      <c r="BV9870" s="62"/>
      <c r="BW9870" s="62"/>
      <c r="BX9870" s="62"/>
      <c r="BY9870" s="62"/>
      <c r="BZ9870" s="62"/>
      <c r="CA9870" s="62"/>
      <c r="CB9870" s="62"/>
      <c r="CC9870" s="62"/>
      <c r="CD9870" s="62"/>
      <c r="CE9870" s="62"/>
      <c r="CF9870" s="62"/>
      <c r="CL9870" s="56" t="s">
        <v>19627</v>
      </c>
      <c r="CM9870" s="56"/>
      <c r="CN9870" s="56"/>
      <c r="CO9870" s="52"/>
      <c r="CP9870" s="52"/>
      <c r="CQ9870" s="52"/>
      <c r="CR9870" s="52"/>
      <c r="CS9870" s="52"/>
      <c r="CT9870" s="52"/>
      <c r="CU9870" s="33"/>
      <c r="CV9870" s="33"/>
    </row>
    <row r="9871" spans="74:100">
      <c r="BV9871" s="62"/>
      <c r="BW9871" s="62"/>
      <c r="BX9871" s="62"/>
      <c r="BY9871" s="62"/>
      <c r="BZ9871" s="62"/>
      <c r="CA9871" s="62"/>
      <c r="CB9871" s="62"/>
      <c r="CC9871" s="62"/>
      <c r="CD9871" s="62"/>
      <c r="CE9871" s="62"/>
      <c r="CF9871" s="62"/>
      <c r="CL9871" s="56" t="s">
        <v>28256</v>
      </c>
      <c r="CM9871" s="56" t="s">
        <v>217</v>
      </c>
      <c r="CN9871" s="56" t="s">
        <v>217</v>
      </c>
      <c r="CO9871" s="52"/>
      <c r="CP9871" s="52"/>
      <c r="CQ9871" s="52"/>
      <c r="CR9871" s="52"/>
      <c r="CS9871" s="52"/>
      <c r="CT9871" s="52"/>
      <c r="CU9871" s="33"/>
      <c r="CV9871" s="33"/>
    </row>
    <row r="9872" spans="74:100">
      <c r="BV9872" s="62"/>
      <c r="BW9872" s="62"/>
      <c r="BX9872" s="62"/>
      <c r="BY9872" s="62"/>
      <c r="BZ9872" s="62"/>
      <c r="CA9872" s="62"/>
      <c r="CB9872" s="62"/>
      <c r="CC9872" s="62"/>
      <c r="CD9872" s="62"/>
      <c r="CE9872" s="62"/>
      <c r="CF9872" s="62"/>
      <c r="CL9872" s="56" t="s">
        <v>28257</v>
      </c>
      <c r="CM9872" s="56"/>
      <c r="CN9872" s="56"/>
      <c r="CO9872" s="52"/>
      <c r="CP9872" s="52"/>
      <c r="CQ9872" s="52"/>
      <c r="CR9872" s="52"/>
      <c r="CS9872" s="52"/>
      <c r="CT9872" s="52"/>
      <c r="CU9872" s="33"/>
      <c r="CV9872" s="33"/>
    </row>
    <row r="9873" spans="74:100">
      <c r="BV9873" s="62"/>
      <c r="BW9873" s="62"/>
      <c r="BX9873" s="62"/>
      <c r="BY9873" s="62"/>
      <c r="BZ9873" s="62"/>
      <c r="CA9873" s="62"/>
      <c r="CB9873" s="62"/>
      <c r="CC9873" s="62"/>
      <c r="CD9873" s="62"/>
      <c r="CE9873" s="62"/>
      <c r="CF9873" s="62"/>
      <c r="CL9873" s="56" t="s">
        <v>13806</v>
      </c>
      <c r="CM9873" s="56" t="s">
        <v>216</v>
      </c>
      <c r="CN9873" s="56" t="s">
        <v>216</v>
      </c>
      <c r="CO9873" s="52"/>
      <c r="CP9873" s="52"/>
      <c r="CQ9873" s="52"/>
      <c r="CR9873" s="52"/>
      <c r="CS9873" s="52"/>
      <c r="CT9873" s="52"/>
      <c r="CU9873" s="33"/>
      <c r="CV9873" s="33"/>
    </row>
    <row r="9874" spans="74:100">
      <c r="BV9874" s="62"/>
      <c r="BW9874" s="62"/>
      <c r="BX9874" s="62"/>
      <c r="BY9874" s="62"/>
      <c r="BZ9874" s="62"/>
      <c r="CA9874" s="62"/>
      <c r="CB9874" s="62"/>
      <c r="CC9874" s="62"/>
      <c r="CD9874" s="62"/>
      <c r="CE9874" s="62"/>
      <c r="CF9874" s="62"/>
      <c r="CL9874" s="56" t="s">
        <v>22463</v>
      </c>
      <c r="CM9874" s="56"/>
      <c r="CN9874" s="56"/>
      <c r="CO9874" s="52"/>
      <c r="CP9874" s="52"/>
      <c r="CQ9874" s="52"/>
      <c r="CR9874" s="52"/>
      <c r="CS9874" s="52"/>
      <c r="CT9874" s="52"/>
      <c r="CU9874" s="33"/>
      <c r="CV9874" s="33"/>
    </row>
    <row r="9875" spans="74:100">
      <c r="BV9875" s="62"/>
      <c r="BW9875" s="62"/>
      <c r="BX9875" s="62"/>
      <c r="BY9875" s="62"/>
      <c r="BZ9875" s="62"/>
      <c r="CA9875" s="62"/>
      <c r="CB9875" s="62"/>
      <c r="CC9875" s="62"/>
      <c r="CD9875" s="62"/>
      <c r="CE9875" s="62"/>
      <c r="CF9875" s="62"/>
      <c r="CL9875" s="56" t="s">
        <v>5927</v>
      </c>
      <c r="CM9875" s="56" t="s">
        <v>217</v>
      </c>
      <c r="CN9875" s="56" t="s">
        <v>217</v>
      </c>
      <c r="CO9875" s="52"/>
      <c r="CP9875" s="52"/>
      <c r="CQ9875" s="52"/>
      <c r="CR9875" s="52"/>
      <c r="CS9875" s="52"/>
      <c r="CT9875" s="52"/>
      <c r="CU9875" s="33"/>
      <c r="CV9875" s="33"/>
    </row>
    <row r="9876" spans="74:100">
      <c r="BV9876" s="62"/>
      <c r="BW9876" s="62"/>
      <c r="BX9876" s="62"/>
      <c r="BY9876" s="62"/>
      <c r="BZ9876" s="62"/>
      <c r="CA9876" s="62"/>
      <c r="CB9876" s="62"/>
      <c r="CC9876" s="62"/>
      <c r="CD9876" s="62"/>
      <c r="CE9876" s="62"/>
      <c r="CF9876" s="62"/>
      <c r="CL9876" s="56" t="s">
        <v>19628</v>
      </c>
      <c r="CM9876" s="56"/>
      <c r="CN9876" s="56"/>
      <c r="CO9876" s="52"/>
      <c r="CP9876" s="52"/>
      <c r="CQ9876" s="52"/>
      <c r="CR9876" s="52"/>
      <c r="CS9876" s="52"/>
      <c r="CT9876" s="52"/>
      <c r="CU9876" s="33"/>
      <c r="CV9876" s="33"/>
    </row>
    <row r="9877" spans="74:100">
      <c r="BV9877" s="62"/>
      <c r="BW9877" s="62"/>
      <c r="BX9877" s="62"/>
      <c r="BY9877" s="62"/>
      <c r="BZ9877" s="62"/>
      <c r="CA9877" s="62"/>
      <c r="CB9877" s="62"/>
      <c r="CC9877" s="62"/>
      <c r="CD9877" s="62"/>
      <c r="CE9877" s="62"/>
      <c r="CF9877" s="62"/>
      <c r="CL9877" s="56" t="s">
        <v>2162</v>
      </c>
      <c r="CM9877" s="56" t="s">
        <v>213</v>
      </c>
      <c r="CN9877" s="56" t="s">
        <v>213</v>
      </c>
      <c r="CO9877" s="52"/>
      <c r="CP9877" s="52"/>
      <c r="CQ9877" s="52"/>
      <c r="CR9877" s="52"/>
      <c r="CS9877" s="52"/>
      <c r="CT9877" s="52"/>
      <c r="CU9877" s="33"/>
      <c r="CV9877" s="33"/>
    </row>
    <row r="9878" spans="74:100">
      <c r="BV9878" s="62"/>
      <c r="BW9878" s="62"/>
      <c r="BX9878" s="62"/>
      <c r="BY9878" s="62"/>
      <c r="BZ9878" s="62"/>
      <c r="CA9878" s="62"/>
      <c r="CB9878" s="62"/>
      <c r="CC9878" s="62"/>
      <c r="CD9878" s="62"/>
      <c r="CE9878" s="62"/>
      <c r="CF9878" s="62"/>
      <c r="CL9878" s="56" t="s">
        <v>22456</v>
      </c>
      <c r="CM9878" s="56"/>
      <c r="CN9878" s="56"/>
      <c r="CO9878" s="52"/>
      <c r="CP9878" s="52"/>
      <c r="CQ9878" s="52"/>
      <c r="CR9878" s="52"/>
      <c r="CS9878" s="52"/>
      <c r="CT9878" s="52"/>
      <c r="CU9878" s="33"/>
      <c r="CV9878" s="33"/>
    </row>
    <row r="9879" spans="74:100">
      <c r="BV9879" s="62"/>
      <c r="BW9879" s="62"/>
      <c r="BX9879" s="62"/>
      <c r="BY9879" s="62"/>
      <c r="BZ9879" s="62"/>
      <c r="CA9879" s="62"/>
      <c r="CB9879" s="62"/>
      <c r="CC9879" s="62"/>
      <c r="CD9879" s="62"/>
      <c r="CE9879" s="62"/>
      <c r="CF9879" s="62"/>
      <c r="CL9879" s="56" t="s">
        <v>2163</v>
      </c>
      <c r="CM9879" s="56" t="s">
        <v>216</v>
      </c>
      <c r="CN9879" s="56" t="s">
        <v>216</v>
      </c>
      <c r="CO9879" s="52"/>
      <c r="CP9879" s="52"/>
      <c r="CQ9879" s="52"/>
      <c r="CR9879" s="52"/>
      <c r="CS9879" s="52"/>
      <c r="CT9879" s="52"/>
      <c r="CU9879" s="33"/>
      <c r="CV9879" s="33"/>
    </row>
    <row r="9880" spans="74:100">
      <c r="BV9880" s="62"/>
      <c r="BW9880" s="62"/>
      <c r="BX9880" s="62"/>
      <c r="BY9880" s="62"/>
      <c r="BZ9880" s="62"/>
      <c r="CA9880" s="62"/>
      <c r="CB9880" s="62"/>
      <c r="CC9880" s="62"/>
      <c r="CD9880" s="62"/>
      <c r="CE9880" s="62"/>
      <c r="CF9880" s="62"/>
      <c r="CL9880" s="56" t="s">
        <v>22457</v>
      </c>
      <c r="CM9880" s="56"/>
      <c r="CN9880" s="56"/>
      <c r="CO9880" s="52"/>
      <c r="CP9880" s="52"/>
      <c r="CQ9880" s="52"/>
      <c r="CR9880" s="52"/>
      <c r="CS9880" s="52"/>
      <c r="CT9880" s="52"/>
      <c r="CU9880" s="33"/>
      <c r="CV9880" s="33"/>
    </row>
    <row r="9881" spans="74:100">
      <c r="BV9881" s="62"/>
      <c r="BW9881" s="62"/>
      <c r="BX9881" s="62"/>
      <c r="BY9881" s="62"/>
      <c r="BZ9881" s="62"/>
      <c r="CA9881" s="62"/>
      <c r="CB9881" s="62"/>
      <c r="CC9881" s="62"/>
      <c r="CD9881" s="62"/>
      <c r="CE9881" s="62"/>
      <c r="CF9881" s="62"/>
      <c r="CL9881" s="56" t="s">
        <v>2164</v>
      </c>
      <c r="CM9881" s="56" t="s">
        <v>215</v>
      </c>
      <c r="CN9881" s="56" t="s">
        <v>215</v>
      </c>
      <c r="CO9881" s="52"/>
      <c r="CP9881" s="52"/>
      <c r="CQ9881" s="52"/>
      <c r="CR9881" s="52"/>
      <c r="CS9881" s="52"/>
      <c r="CT9881" s="52"/>
      <c r="CU9881" s="33"/>
      <c r="CV9881" s="33"/>
    </row>
    <row r="9882" spans="74:100">
      <c r="BV9882" s="62"/>
      <c r="BW9882" s="62"/>
      <c r="BX9882" s="62"/>
      <c r="BY9882" s="62"/>
      <c r="BZ9882" s="62"/>
      <c r="CA9882" s="62"/>
      <c r="CB9882" s="62"/>
      <c r="CC9882" s="62"/>
      <c r="CD9882" s="62"/>
      <c r="CE9882" s="62"/>
      <c r="CF9882" s="62"/>
      <c r="CL9882" s="56" t="s">
        <v>22458</v>
      </c>
      <c r="CM9882" s="56"/>
      <c r="CN9882" s="56"/>
      <c r="CO9882" s="52"/>
      <c r="CP9882" s="52"/>
      <c r="CQ9882" s="52"/>
      <c r="CR9882" s="52"/>
      <c r="CS9882" s="52"/>
      <c r="CT9882" s="52"/>
      <c r="CU9882" s="33"/>
      <c r="CV9882" s="33"/>
    </row>
    <row r="9883" spans="74:100">
      <c r="BV9883" s="62"/>
      <c r="BW9883" s="62"/>
      <c r="BX9883" s="62"/>
      <c r="BY9883" s="62"/>
      <c r="BZ9883" s="62"/>
      <c r="CA9883" s="62"/>
      <c r="CB9883" s="62"/>
      <c r="CC9883" s="62"/>
      <c r="CD9883" s="62"/>
      <c r="CE9883" s="62"/>
      <c r="CF9883" s="62"/>
      <c r="CL9883" s="56" t="s">
        <v>2165</v>
      </c>
      <c r="CM9883" s="56" t="s">
        <v>214</v>
      </c>
      <c r="CN9883" s="56" t="s">
        <v>214</v>
      </c>
      <c r="CO9883" s="52"/>
      <c r="CP9883" s="52"/>
      <c r="CQ9883" s="52"/>
      <c r="CR9883" s="52"/>
      <c r="CS9883" s="52"/>
      <c r="CT9883" s="52"/>
      <c r="CU9883" s="33"/>
      <c r="CV9883" s="33"/>
    </row>
    <row r="9884" spans="74:100">
      <c r="BV9884" s="62"/>
      <c r="BW9884" s="62"/>
      <c r="BX9884" s="62"/>
      <c r="BY9884" s="62"/>
      <c r="BZ9884" s="62"/>
      <c r="CA9884" s="62"/>
      <c r="CB9884" s="62"/>
      <c r="CC9884" s="62"/>
      <c r="CD9884" s="62"/>
      <c r="CE9884" s="62"/>
      <c r="CF9884" s="62"/>
      <c r="CL9884" s="56" t="s">
        <v>22459</v>
      </c>
      <c r="CM9884" s="56"/>
      <c r="CN9884" s="56"/>
      <c r="CO9884" s="52"/>
      <c r="CP9884" s="52"/>
      <c r="CQ9884" s="52"/>
      <c r="CR9884" s="52"/>
      <c r="CS9884" s="52"/>
      <c r="CT9884" s="52"/>
      <c r="CU9884" s="33"/>
      <c r="CV9884" s="33"/>
    </row>
    <row r="9885" spans="74:100">
      <c r="BV9885" s="62"/>
      <c r="BW9885" s="62"/>
      <c r="BX9885" s="62"/>
      <c r="BY9885" s="62"/>
      <c r="BZ9885" s="62"/>
      <c r="CA9885" s="62"/>
      <c r="CB9885" s="62"/>
      <c r="CC9885" s="62"/>
      <c r="CD9885" s="62"/>
      <c r="CE9885" s="62"/>
      <c r="CF9885" s="62"/>
      <c r="CL9885" s="56" t="s">
        <v>2166</v>
      </c>
      <c r="CM9885" s="56" t="s">
        <v>216</v>
      </c>
      <c r="CN9885" s="56" t="s">
        <v>216</v>
      </c>
      <c r="CO9885" s="52"/>
      <c r="CP9885" s="52"/>
      <c r="CQ9885" s="52"/>
      <c r="CR9885" s="52"/>
      <c r="CS9885" s="52"/>
      <c r="CT9885" s="52"/>
      <c r="CU9885" s="33"/>
      <c r="CV9885" s="33"/>
    </row>
    <row r="9886" spans="74:100">
      <c r="BV9886" s="62"/>
      <c r="BW9886" s="62"/>
      <c r="BX9886" s="62"/>
      <c r="BY9886" s="62"/>
      <c r="BZ9886" s="62"/>
      <c r="CA9886" s="62"/>
      <c r="CB9886" s="62"/>
      <c r="CC9886" s="62"/>
      <c r="CD9886" s="62"/>
      <c r="CE9886" s="62"/>
      <c r="CF9886" s="62"/>
      <c r="CL9886" s="56" t="s">
        <v>22460</v>
      </c>
      <c r="CM9886" s="56"/>
      <c r="CN9886" s="56"/>
      <c r="CO9886" s="52"/>
      <c r="CP9886" s="52"/>
      <c r="CQ9886" s="52"/>
      <c r="CR9886" s="52"/>
      <c r="CS9886" s="52"/>
      <c r="CT9886" s="52"/>
      <c r="CU9886" s="33"/>
      <c r="CV9886" s="33"/>
    </row>
    <row r="9887" spans="74:100">
      <c r="BV9887" s="62"/>
      <c r="BW9887" s="62"/>
      <c r="BX9887" s="62"/>
      <c r="BY9887" s="62"/>
      <c r="BZ9887" s="62"/>
      <c r="CA9887" s="62"/>
      <c r="CB9887" s="62"/>
      <c r="CC9887" s="62"/>
      <c r="CD9887" s="62"/>
      <c r="CE9887" s="62"/>
      <c r="CF9887" s="62"/>
      <c r="CL9887" s="56" t="s">
        <v>2167</v>
      </c>
      <c r="CM9887" s="56" t="s">
        <v>216</v>
      </c>
      <c r="CN9887" s="56" t="s">
        <v>216</v>
      </c>
      <c r="CO9887" s="52"/>
      <c r="CP9887" s="52"/>
      <c r="CQ9887" s="52"/>
      <c r="CR9887" s="52"/>
      <c r="CS9887" s="52"/>
      <c r="CT9887" s="52"/>
      <c r="CU9887" s="33"/>
      <c r="CV9887" s="33"/>
    </row>
    <row r="9888" spans="74:100">
      <c r="BV9888" s="62"/>
      <c r="BW9888" s="62"/>
      <c r="BX9888" s="62"/>
      <c r="BY9888" s="62"/>
      <c r="BZ9888" s="62"/>
      <c r="CA9888" s="62"/>
      <c r="CB9888" s="62"/>
      <c r="CC9888" s="62"/>
      <c r="CD9888" s="62"/>
      <c r="CE9888" s="62"/>
      <c r="CF9888" s="62"/>
      <c r="CL9888" s="56" t="s">
        <v>22461</v>
      </c>
      <c r="CM9888" s="56"/>
      <c r="CN9888" s="56"/>
      <c r="CO9888" s="52"/>
      <c r="CP9888" s="52"/>
      <c r="CQ9888" s="52"/>
      <c r="CR9888" s="52"/>
      <c r="CS9888" s="52"/>
      <c r="CT9888" s="52"/>
      <c r="CU9888" s="33"/>
      <c r="CV9888" s="33"/>
    </row>
    <row r="9889" spans="74:100">
      <c r="BV9889" s="62"/>
      <c r="BW9889" s="62"/>
      <c r="BX9889" s="62"/>
      <c r="BY9889" s="62"/>
      <c r="BZ9889" s="62"/>
      <c r="CA9889" s="62"/>
      <c r="CB9889" s="62"/>
      <c r="CC9889" s="62"/>
      <c r="CD9889" s="62"/>
      <c r="CE9889" s="62"/>
      <c r="CF9889" s="62"/>
      <c r="CL9889" s="56" t="s">
        <v>2168</v>
      </c>
      <c r="CM9889" s="56" t="s">
        <v>214</v>
      </c>
      <c r="CN9889" s="56" t="s">
        <v>214</v>
      </c>
      <c r="CO9889" s="52"/>
      <c r="CP9889" s="52"/>
      <c r="CQ9889" s="52"/>
      <c r="CR9889" s="52"/>
      <c r="CS9889" s="52"/>
      <c r="CT9889" s="52"/>
      <c r="CU9889" s="33"/>
      <c r="CV9889" s="33"/>
    </row>
    <row r="9890" spans="74:100">
      <c r="BV9890" s="62"/>
      <c r="BW9890" s="62"/>
      <c r="BX9890" s="62"/>
      <c r="BY9890" s="62"/>
      <c r="BZ9890" s="62"/>
      <c r="CA9890" s="62"/>
      <c r="CB9890" s="62"/>
      <c r="CC9890" s="62"/>
      <c r="CD9890" s="62"/>
      <c r="CE9890" s="62"/>
      <c r="CF9890" s="62"/>
      <c r="CL9890" s="56" t="s">
        <v>22462</v>
      </c>
      <c r="CM9890" s="56"/>
      <c r="CN9890" s="56"/>
      <c r="CO9890" s="52"/>
      <c r="CP9890" s="52"/>
      <c r="CQ9890" s="52"/>
      <c r="CR9890" s="52"/>
      <c r="CS9890" s="52"/>
      <c r="CT9890" s="52"/>
      <c r="CU9890" s="33"/>
      <c r="CV9890" s="33"/>
    </row>
    <row r="9891" spans="74:100">
      <c r="BV9891" s="62"/>
      <c r="BW9891" s="62"/>
      <c r="BX9891" s="62"/>
      <c r="BY9891" s="62"/>
      <c r="BZ9891" s="62"/>
      <c r="CA9891" s="62"/>
      <c r="CB9891" s="62"/>
      <c r="CC9891" s="62"/>
      <c r="CD9891" s="62"/>
      <c r="CE9891" s="62"/>
      <c r="CF9891" s="62"/>
      <c r="CL9891" s="56" t="s">
        <v>5928</v>
      </c>
      <c r="CM9891" s="56" t="s">
        <v>217</v>
      </c>
      <c r="CN9891" s="56" t="s">
        <v>217</v>
      </c>
      <c r="CO9891" s="52"/>
      <c r="CP9891" s="52"/>
      <c r="CQ9891" s="52"/>
      <c r="CR9891" s="52"/>
      <c r="CS9891" s="52"/>
      <c r="CT9891" s="52"/>
      <c r="CU9891" s="33"/>
      <c r="CV9891" s="33"/>
    </row>
    <row r="9892" spans="74:100">
      <c r="BV9892" s="62"/>
      <c r="BW9892" s="62"/>
      <c r="BX9892" s="62"/>
      <c r="BY9892" s="62"/>
      <c r="BZ9892" s="62"/>
      <c r="CA9892" s="62"/>
      <c r="CB9892" s="62"/>
      <c r="CC9892" s="62"/>
      <c r="CD9892" s="62"/>
      <c r="CE9892" s="62"/>
      <c r="CF9892" s="62"/>
      <c r="CL9892" s="56" t="s">
        <v>19629</v>
      </c>
      <c r="CM9892" s="56"/>
      <c r="CN9892" s="56"/>
      <c r="CO9892" s="52"/>
      <c r="CP9892" s="52"/>
      <c r="CQ9892" s="52"/>
      <c r="CR9892" s="52"/>
      <c r="CS9892" s="52"/>
      <c r="CT9892" s="52"/>
      <c r="CU9892" s="33"/>
      <c r="CV9892" s="33"/>
    </row>
    <row r="9893" spans="74:100">
      <c r="BV9893" s="62"/>
      <c r="BW9893" s="62"/>
      <c r="BX9893" s="62"/>
      <c r="BY9893" s="62"/>
      <c r="BZ9893" s="62"/>
      <c r="CA9893" s="62"/>
      <c r="CB9893" s="62"/>
      <c r="CC9893" s="62"/>
      <c r="CD9893" s="62"/>
      <c r="CE9893" s="62"/>
      <c r="CF9893" s="62"/>
      <c r="CL9893" s="56" t="s">
        <v>2169</v>
      </c>
      <c r="CM9893" s="56" t="s">
        <v>217</v>
      </c>
      <c r="CN9893" s="56" t="s">
        <v>217</v>
      </c>
      <c r="CO9893" s="52"/>
      <c r="CP9893" s="52"/>
      <c r="CQ9893" s="52"/>
      <c r="CR9893" s="52"/>
      <c r="CS9893" s="52"/>
      <c r="CT9893" s="52"/>
      <c r="CU9893" s="33"/>
      <c r="CV9893" s="33"/>
    </row>
    <row r="9894" spans="74:100">
      <c r="BV9894" s="62"/>
      <c r="BW9894" s="62"/>
      <c r="BX9894" s="62"/>
      <c r="BY9894" s="62"/>
      <c r="BZ9894" s="62"/>
      <c r="CA9894" s="62"/>
      <c r="CB9894" s="62"/>
      <c r="CC9894" s="62"/>
      <c r="CD9894" s="62"/>
      <c r="CE9894" s="62"/>
      <c r="CF9894" s="62"/>
      <c r="CL9894" s="56" t="s">
        <v>19630</v>
      </c>
      <c r="CM9894" s="56"/>
      <c r="CN9894" s="56"/>
      <c r="CO9894" s="52"/>
      <c r="CP9894" s="52"/>
      <c r="CQ9894" s="52"/>
      <c r="CR9894" s="52"/>
      <c r="CS9894" s="52"/>
      <c r="CT9894" s="52"/>
      <c r="CU9894" s="33"/>
      <c r="CV9894" s="33"/>
    </row>
    <row r="9895" spans="74:100">
      <c r="BV9895" s="62"/>
      <c r="BW9895" s="62"/>
      <c r="BX9895" s="62"/>
      <c r="BY9895" s="62"/>
      <c r="BZ9895" s="62"/>
      <c r="CA9895" s="62"/>
      <c r="CB9895" s="62"/>
      <c r="CC9895" s="62"/>
      <c r="CD9895" s="62"/>
      <c r="CE9895" s="62"/>
      <c r="CF9895" s="62"/>
      <c r="CL9895" s="56" t="s">
        <v>2170</v>
      </c>
      <c r="CM9895" s="56" t="s">
        <v>216</v>
      </c>
      <c r="CN9895" s="56" t="s">
        <v>216</v>
      </c>
      <c r="CO9895" s="52"/>
      <c r="CP9895" s="52"/>
      <c r="CQ9895" s="52"/>
      <c r="CR9895" s="52"/>
      <c r="CS9895" s="52"/>
      <c r="CT9895" s="52"/>
      <c r="CU9895" s="33"/>
      <c r="CV9895" s="33"/>
    </row>
    <row r="9896" spans="74:100">
      <c r="BV9896" s="62"/>
      <c r="BW9896" s="62"/>
      <c r="BX9896" s="62"/>
      <c r="BY9896" s="62"/>
      <c r="BZ9896" s="62"/>
      <c r="CA9896" s="62"/>
      <c r="CB9896" s="62"/>
      <c r="CC9896" s="62"/>
      <c r="CD9896" s="62"/>
      <c r="CE9896" s="62"/>
      <c r="CF9896" s="62"/>
      <c r="CL9896" s="56" t="s">
        <v>22464</v>
      </c>
      <c r="CM9896" s="56"/>
      <c r="CN9896" s="56"/>
      <c r="CO9896" s="52"/>
      <c r="CP9896" s="52"/>
      <c r="CQ9896" s="52"/>
      <c r="CR9896" s="52"/>
      <c r="CS9896" s="52"/>
      <c r="CT9896" s="52"/>
      <c r="CU9896" s="33"/>
      <c r="CV9896" s="33"/>
    </row>
    <row r="9897" spans="74:100">
      <c r="BV9897" s="62"/>
      <c r="BW9897" s="62"/>
      <c r="BX9897" s="62"/>
      <c r="BY9897" s="62"/>
      <c r="BZ9897" s="62"/>
      <c r="CA9897" s="62"/>
      <c r="CB9897" s="62"/>
      <c r="CC9897" s="62"/>
      <c r="CD9897" s="62"/>
      <c r="CE9897" s="62"/>
      <c r="CF9897" s="62"/>
      <c r="CL9897" s="56" t="s">
        <v>2171</v>
      </c>
      <c r="CM9897" s="56" t="s">
        <v>215</v>
      </c>
      <c r="CN9897" s="56" t="s">
        <v>215</v>
      </c>
      <c r="CO9897" s="52"/>
      <c r="CP9897" s="52"/>
      <c r="CQ9897" s="52"/>
      <c r="CR9897" s="52"/>
      <c r="CS9897" s="52"/>
      <c r="CT9897" s="52"/>
      <c r="CU9897" s="33"/>
      <c r="CV9897" s="33"/>
    </row>
    <row r="9898" spans="74:100">
      <c r="BV9898" s="62"/>
      <c r="BW9898" s="62"/>
      <c r="BX9898" s="62"/>
      <c r="BY9898" s="62"/>
      <c r="BZ9898" s="62"/>
      <c r="CA9898" s="62"/>
      <c r="CB9898" s="62"/>
      <c r="CC9898" s="62"/>
      <c r="CD9898" s="62"/>
      <c r="CE9898" s="62"/>
      <c r="CF9898" s="62"/>
      <c r="CL9898" s="56" t="s">
        <v>22465</v>
      </c>
      <c r="CM9898" s="56"/>
      <c r="CN9898" s="56"/>
      <c r="CO9898" s="52"/>
      <c r="CP9898" s="52"/>
      <c r="CQ9898" s="52"/>
      <c r="CR9898" s="52"/>
      <c r="CS9898" s="52"/>
      <c r="CT9898" s="52"/>
      <c r="CU9898" s="33"/>
      <c r="CV9898" s="33"/>
    </row>
    <row r="9899" spans="74:100">
      <c r="BV9899" s="62"/>
      <c r="BW9899" s="62"/>
      <c r="BX9899" s="62"/>
      <c r="BY9899" s="62"/>
      <c r="BZ9899" s="62"/>
      <c r="CA9899" s="62"/>
      <c r="CB9899" s="62"/>
      <c r="CC9899" s="62"/>
      <c r="CD9899" s="62"/>
      <c r="CE9899" s="62"/>
      <c r="CF9899" s="62"/>
      <c r="CL9899" s="56" t="s">
        <v>2172</v>
      </c>
      <c r="CM9899" s="56" t="s">
        <v>216</v>
      </c>
      <c r="CN9899" s="56" t="s">
        <v>216</v>
      </c>
      <c r="CO9899" s="52"/>
      <c r="CP9899" s="52"/>
      <c r="CQ9899" s="52"/>
      <c r="CR9899" s="52"/>
      <c r="CS9899" s="52"/>
      <c r="CT9899" s="52"/>
      <c r="CU9899" s="33"/>
      <c r="CV9899" s="33"/>
    </row>
    <row r="9900" spans="74:100">
      <c r="BV9900" s="62"/>
      <c r="BW9900" s="62"/>
      <c r="BX9900" s="62"/>
      <c r="BY9900" s="62"/>
      <c r="BZ9900" s="62"/>
      <c r="CA9900" s="62"/>
      <c r="CB9900" s="62"/>
      <c r="CC9900" s="62"/>
      <c r="CD9900" s="62"/>
      <c r="CE9900" s="62"/>
      <c r="CF9900" s="62"/>
      <c r="CL9900" s="56" t="s">
        <v>22466</v>
      </c>
      <c r="CM9900" s="56"/>
      <c r="CN9900" s="56"/>
      <c r="CO9900" s="52"/>
      <c r="CP9900" s="52"/>
      <c r="CQ9900" s="52"/>
      <c r="CR9900" s="52"/>
      <c r="CS9900" s="52"/>
      <c r="CT9900" s="52"/>
      <c r="CU9900" s="33"/>
      <c r="CV9900" s="33"/>
    </row>
    <row r="9901" spans="74:100">
      <c r="BV9901" s="62"/>
      <c r="BW9901" s="62"/>
      <c r="BX9901" s="62"/>
      <c r="BY9901" s="62"/>
      <c r="BZ9901" s="62"/>
      <c r="CA9901" s="62"/>
      <c r="CB9901" s="62"/>
      <c r="CC9901" s="62"/>
      <c r="CD9901" s="62"/>
      <c r="CE9901" s="62"/>
      <c r="CF9901" s="62"/>
      <c r="CL9901" s="56" t="s">
        <v>28258</v>
      </c>
      <c r="CM9901" s="56" t="s">
        <v>3118</v>
      </c>
      <c r="CN9901" s="56" t="s">
        <v>3118</v>
      </c>
      <c r="CO9901" s="52"/>
      <c r="CP9901" s="52"/>
      <c r="CQ9901" s="52"/>
      <c r="CR9901" s="52"/>
      <c r="CS9901" s="52"/>
      <c r="CT9901" s="52"/>
      <c r="CU9901" s="33"/>
      <c r="CV9901" s="33"/>
    </row>
    <row r="9902" spans="74:100">
      <c r="BV9902" s="62"/>
      <c r="BW9902" s="62"/>
      <c r="BX9902" s="62"/>
      <c r="BY9902" s="62"/>
      <c r="BZ9902" s="62"/>
      <c r="CA9902" s="62"/>
      <c r="CB9902" s="62"/>
      <c r="CC9902" s="62"/>
      <c r="CD9902" s="62"/>
      <c r="CE9902" s="62"/>
      <c r="CF9902" s="62"/>
      <c r="CL9902" s="56" t="s">
        <v>28259</v>
      </c>
      <c r="CM9902" s="56"/>
      <c r="CN9902" s="56"/>
      <c r="CO9902" s="52"/>
      <c r="CP9902" s="52"/>
      <c r="CQ9902" s="52"/>
      <c r="CR9902" s="52"/>
      <c r="CS9902" s="52"/>
      <c r="CT9902" s="52"/>
      <c r="CU9902" s="33"/>
      <c r="CV9902" s="33"/>
    </row>
    <row r="9903" spans="74:100">
      <c r="BV9903" s="62"/>
      <c r="BW9903" s="62"/>
      <c r="BX9903" s="62"/>
      <c r="BY9903" s="62"/>
      <c r="BZ9903" s="62"/>
      <c r="CA9903" s="62"/>
      <c r="CB9903" s="62"/>
      <c r="CC9903" s="62"/>
      <c r="CD9903" s="62"/>
      <c r="CE9903" s="62"/>
      <c r="CF9903" s="62"/>
      <c r="CL9903" s="56" t="s">
        <v>28260</v>
      </c>
      <c r="CM9903" s="56" t="s">
        <v>214</v>
      </c>
      <c r="CN9903" s="56" t="s">
        <v>214</v>
      </c>
      <c r="CO9903" s="52"/>
      <c r="CP9903" s="52"/>
      <c r="CQ9903" s="52"/>
      <c r="CR9903" s="52"/>
      <c r="CS9903" s="52"/>
      <c r="CT9903" s="52"/>
      <c r="CU9903" s="33"/>
      <c r="CV9903" s="33"/>
    </row>
    <row r="9904" spans="74:100">
      <c r="BV9904" s="62"/>
      <c r="BW9904" s="62"/>
      <c r="BX9904" s="62"/>
      <c r="BY9904" s="62"/>
      <c r="BZ9904" s="62"/>
      <c r="CA9904" s="62"/>
      <c r="CB9904" s="62"/>
      <c r="CC9904" s="62"/>
      <c r="CD9904" s="62"/>
      <c r="CE9904" s="62"/>
      <c r="CF9904" s="62"/>
      <c r="CL9904" s="56" t="s">
        <v>28261</v>
      </c>
      <c r="CM9904" s="56"/>
      <c r="CN9904" s="56"/>
      <c r="CO9904" s="52"/>
      <c r="CP9904" s="52"/>
      <c r="CQ9904" s="52"/>
      <c r="CR9904" s="52"/>
      <c r="CS9904" s="52"/>
      <c r="CT9904" s="52"/>
      <c r="CU9904" s="33"/>
      <c r="CV9904" s="33"/>
    </row>
    <row r="9905" spans="74:100">
      <c r="BV9905" s="62"/>
      <c r="BW9905" s="62"/>
      <c r="BX9905" s="62"/>
      <c r="BY9905" s="62"/>
      <c r="BZ9905" s="62"/>
      <c r="CA9905" s="62"/>
      <c r="CB9905" s="62"/>
      <c r="CC9905" s="62"/>
      <c r="CD9905" s="62"/>
      <c r="CE9905" s="62"/>
      <c r="CF9905" s="62"/>
      <c r="CL9905" s="56" t="s">
        <v>2173</v>
      </c>
      <c r="CM9905" s="56" t="s">
        <v>213</v>
      </c>
      <c r="CN9905" s="56" t="s">
        <v>213</v>
      </c>
      <c r="CO9905" s="52"/>
      <c r="CP9905" s="52"/>
      <c r="CQ9905" s="52"/>
      <c r="CR9905" s="52"/>
      <c r="CS9905" s="52"/>
      <c r="CT9905" s="52"/>
      <c r="CU9905" s="33"/>
      <c r="CV9905" s="33"/>
    </row>
    <row r="9906" spans="74:100">
      <c r="BV9906" s="62"/>
      <c r="BW9906" s="62"/>
      <c r="BX9906" s="62"/>
      <c r="BY9906" s="62"/>
      <c r="BZ9906" s="62"/>
      <c r="CA9906" s="62"/>
      <c r="CB9906" s="62"/>
      <c r="CC9906" s="62"/>
      <c r="CD9906" s="62"/>
      <c r="CE9906" s="62"/>
      <c r="CF9906" s="62"/>
      <c r="CL9906" s="56" t="s">
        <v>22467</v>
      </c>
      <c r="CM9906" s="56"/>
      <c r="CN9906" s="56"/>
      <c r="CO9906" s="52"/>
      <c r="CP9906" s="52"/>
      <c r="CQ9906" s="52"/>
      <c r="CR9906" s="52"/>
      <c r="CS9906" s="52"/>
      <c r="CT9906" s="52"/>
      <c r="CU9906" s="33"/>
      <c r="CV9906" s="33"/>
    </row>
    <row r="9907" spans="74:100">
      <c r="BV9907" s="62"/>
      <c r="BW9907" s="62"/>
      <c r="BX9907" s="62"/>
      <c r="BY9907" s="62"/>
      <c r="BZ9907" s="62"/>
      <c r="CA9907" s="62"/>
      <c r="CB9907" s="62"/>
      <c r="CC9907" s="62"/>
      <c r="CD9907" s="62"/>
      <c r="CE9907" s="62"/>
      <c r="CF9907" s="62"/>
      <c r="CL9907" s="56" t="s">
        <v>2174</v>
      </c>
      <c r="CM9907" s="56" t="s">
        <v>214</v>
      </c>
      <c r="CN9907" s="56" t="s">
        <v>214</v>
      </c>
      <c r="CO9907" s="52"/>
      <c r="CP9907" s="52"/>
      <c r="CQ9907" s="52"/>
      <c r="CR9907" s="52"/>
      <c r="CS9907" s="52"/>
      <c r="CT9907" s="52"/>
      <c r="CU9907" s="33"/>
      <c r="CV9907" s="33"/>
    </row>
    <row r="9908" spans="74:100">
      <c r="BV9908" s="62"/>
      <c r="BW9908" s="62"/>
      <c r="BX9908" s="62"/>
      <c r="BY9908" s="62"/>
      <c r="BZ9908" s="62"/>
      <c r="CA9908" s="62"/>
      <c r="CB9908" s="62"/>
      <c r="CC9908" s="62"/>
      <c r="CD9908" s="62"/>
      <c r="CE9908" s="62"/>
      <c r="CF9908" s="62"/>
      <c r="CL9908" s="56" t="s">
        <v>22468</v>
      </c>
      <c r="CM9908" s="56"/>
      <c r="CN9908" s="56"/>
      <c r="CO9908" s="52"/>
      <c r="CP9908" s="52"/>
      <c r="CQ9908" s="52"/>
      <c r="CR9908" s="52"/>
      <c r="CS9908" s="52"/>
      <c r="CT9908" s="52"/>
      <c r="CU9908" s="33"/>
      <c r="CV9908" s="33"/>
    </row>
    <row r="9909" spans="74:100">
      <c r="BV9909" s="62"/>
      <c r="BW9909" s="62"/>
      <c r="BX9909" s="62"/>
      <c r="BY9909" s="62"/>
      <c r="BZ9909" s="62"/>
      <c r="CA9909" s="62"/>
      <c r="CB9909" s="62"/>
      <c r="CC9909" s="62"/>
      <c r="CD9909" s="62"/>
      <c r="CE9909" s="62"/>
      <c r="CF9909" s="62"/>
      <c r="CL9909" s="56" t="s">
        <v>5931</v>
      </c>
      <c r="CM9909" s="56" t="s">
        <v>214</v>
      </c>
      <c r="CN9909" s="56" t="s">
        <v>214</v>
      </c>
      <c r="CO9909" s="52"/>
      <c r="CP9909" s="52"/>
      <c r="CQ9909" s="52"/>
      <c r="CR9909" s="52"/>
      <c r="CS9909" s="52"/>
      <c r="CT9909" s="52"/>
      <c r="CU9909" s="33"/>
      <c r="CV9909" s="33"/>
    </row>
    <row r="9910" spans="74:100">
      <c r="BV9910" s="62"/>
      <c r="BW9910" s="62"/>
      <c r="BX9910" s="62"/>
      <c r="BY9910" s="62"/>
      <c r="BZ9910" s="62"/>
      <c r="CA9910" s="62"/>
      <c r="CB9910" s="62"/>
      <c r="CC9910" s="62"/>
      <c r="CD9910" s="62"/>
      <c r="CE9910" s="62"/>
      <c r="CF9910" s="62"/>
      <c r="CL9910" s="56" t="s">
        <v>22469</v>
      </c>
      <c r="CM9910" s="56"/>
      <c r="CN9910" s="56"/>
      <c r="CO9910" s="52"/>
      <c r="CP9910" s="52"/>
      <c r="CQ9910" s="52"/>
      <c r="CR9910" s="52"/>
      <c r="CS9910" s="52"/>
      <c r="CT9910" s="52"/>
      <c r="CU9910" s="33"/>
      <c r="CV9910" s="33"/>
    </row>
    <row r="9911" spans="74:100">
      <c r="BV9911" s="62"/>
      <c r="BW9911" s="62"/>
      <c r="BX9911" s="62"/>
      <c r="BY9911" s="62"/>
      <c r="BZ9911" s="62"/>
      <c r="CA9911" s="62"/>
      <c r="CB9911" s="62"/>
      <c r="CC9911" s="62"/>
      <c r="CD9911" s="62"/>
      <c r="CE9911" s="62"/>
      <c r="CF9911" s="62"/>
      <c r="CL9911" s="56" t="s">
        <v>2175</v>
      </c>
      <c r="CM9911" s="56" t="s">
        <v>214</v>
      </c>
      <c r="CN9911" s="56" t="s">
        <v>214</v>
      </c>
      <c r="CO9911" s="52"/>
      <c r="CP9911" s="52"/>
      <c r="CQ9911" s="52"/>
      <c r="CR9911" s="52"/>
      <c r="CS9911" s="52"/>
      <c r="CT9911" s="52"/>
      <c r="CU9911" s="33"/>
      <c r="CV9911" s="33"/>
    </row>
    <row r="9912" spans="74:100">
      <c r="BV9912" s="62"/>
      <c r="BW9912" s="62"/>
      <c r="BX9912" s="62"/>
      <c r="BY9912" s="62"/>
      <c r="BZ9912" s="62"/>
      <c r="CA9912" s="62"/>
      <c r="CB9912" s="62"/>
      <c r="CC9912" s="62"/>
      <c r="CD9912" s="62"/>
      <c r="CE9912" s="62"/>
      <c r="CF9912" s="62"/>
      <c r="CL9912" s="56" t="s">
        <v>22470</v>
      </c>
      <c r="CM9912" s="56"/>
      <c r="CN9912" s="56"/>
      <c r="CO9912" s="52"/>
      <c r="CP9912" s="52"/>
      <c r="CQ9912" s="52"/>
      <c r="CR9912" s="52"/>
      <c r="CS9912" s="52"/>
      <c r="CT9912" s="52"/>
      <c r="CU9912" s="33"/>
      <c r="CV9912" s="33"/>
    </row>
    <row r="9913" spans="74:100">
      <c r="BV9913" s="62"/>
      <c r="BW9913" s="62"/>
      <c r="BX9913" s="62"/>
      <c r="BY9913" s="62"/>
      <c r="BZ9913" s="62"/>
      <c r="CA9913" s="62"/>
      <c r="CB9913" s="62"/>
      <c r="CC9913" s="62"/>
      <c r="CD9913" s="62"/>
      <c r="CE9913" s="62"/>
      <c r="CF9913" s="62"/>
      <c r="CL9913" s="56" t="s">
        <v>22472</v>
      </c>
      <c r="CM9913" s="56" t="s">
        <v>214</v>
      </c>
      <c r="CN9913" s="56" t="s">
        <v>214</v>
      </c>
      <c r="CO9913" s="52"/>
      <c r="CP9913" s="52"/>
      <c r="CQ9913" s="52"/>
      <c r="CR9913" s="52"/>
      <c r="CS9913" s="52"/>
      <c r="CT9913" s="52"/>
      <c r="CU9913" s="33"/>
      <c r="CV9913" s="33"/>
    </row>
    <row r="9914" spans="74:100">
      <c r="BV9914" s="62"/>
      <c r="BW9914" s="62"/>
      <c r="BX9914" s="62"/>
      <c r="BY9914" s="62"/>
      <c r="BZ9914" s="62"/>
      <c r="CA9914" s="62"/>
      <c r="CB9914" s="62"/>
      <c r="CC9914" s="62"/>
      <c r="CD9914" s="62"/>
      <c r="CE9914" s="62"/>
      <c r="CF9914" s="62"/>
      <c r="CL9914" s="56" t="s">
        <v>22473</v>
      </c>
      <c r="CM9914" s="56"/>
      <c r="CN9914" s="56"/>
      <c r="CO9914" s="52"/>
      <c r="CP9914" s="52"/>
      <c r="CQ9914" s="52"/>
      <c r="CR9914" s="52"/>
      <c r="CS9914" s="52"/>
      <c r="CT9914" s="52"/>
      <c r="CU9914" s="33"/>
      <c r="CV9914" s="33"/>
    </row>
    <row r="9915" spans="74:100">
      <c r="BV9915" s="62"/>
      <c r="BW9915" s="62"/>
      <c r="BX9915" s="62"/>
      <c r="BY9915" s="62"/>
      <c r="BZ9915" s="62"/>
      <c r="CA9915" s="62"/>
      <c r="CB9915" s="62"/>
      <c r="CC9915" s="62"/>
      <c r="CD9915" s="62"/>
      <c r="CE9915" s="62"/>
      <c r="CF9915" s="62"/>
      <c r="CL9915" s="56" t="s">
        <v>2177</v>
      </c>
      <c r="CM9915" s="56" t="s">
        <v>214</v>
      </c>
      <c r="CN9915" s="56" t="s">
        <v>214</v>
      </c>
      <c r="CO9915" s="52"/>
      <c r="CP9915" s="52"/>
      <c r="CQ9915" s="52"/>
      <c r="CR9915" s="52"/>
      <c r="CS9915" s="52"/>
      <c r="CT9915" s="52"/>
      <c r="CU9915" s="33"/>
      <c r="CV9915" s="33"/>
    </row>
    <row r="9916" spans="74:100">
      <c r="BV9916" s="62"/>
      <c r="BW9916" s="62"/>
      <c r="BX9916" s="62"/>
      <c r="BY9916" s="62"/>
      <c r="BZ9916" s="62"/>
      <c r="CA9916" s="62"/>
      <c r="CB9916" s="62"/>
      <c r="CC9916" s="62"/>
      <c r="CD9916" s="62"/>
      <c r="CE9916" s="62"/>
      <c r="CF9916" s="62"/>
      <c r="CL9916" s="56" t="s">
        <v>22474</v>
      </c>
      <c r="CM9916" s="56"/>
      <c r="CN9916" s="56"/>
      <c r="CO9916" s="52"/>
      <c r="CP9916" s="52"/>
      <c r="CQ9916" s="52"/>
      <c r="CR9916" s="52"/>
      <c r="CS9916" s="52"/>
      <c r="CT9916" s="52"/>
      <c r="CU9916" s="33"/>
      <c r="CV9916" s="33"/>
    </row>
    <row r="9917" spans="74:100">
      <c r="BV9917" s="62"/>
      <c r="BW9917" s="62"/>
      <c r="BX9917" s="62"/>
      <c r="BY9917" s="62"/>
      <c r="BZ9917" s="62"/>
      <c r="CA9917" s="62"/>
      <c r="CB9917" s="62"/>
      <c r="CC9917" s="62"/>
      <c r="CD9917" s="62"/>
      <c r="CE9917" s="62"/>
      <c r="CF9917" s="62"/>
      <c r="CL9917" s="56" t="s">
        <v>2178</v>
      </c>
      <c r="CM9917" s="56" t="s">
        <v>214</v>
      </c>
      <c r="CN9917" s="56" t="s">
        <v>214</v>
      </c>
      <c r="CO9917" s="52"/>
      <c r="CP9917" s="52"/>
      <c r="CQ9917" s="52"/>
      <c r="CR9917" s="52"/>
      <c r="CS9917" s="52"/>
      <c r="CT9917" s="52"/>
      <c r="CU9917" s="33"/>
      <c r="CV9917" s="33"/>
    </row>
    <row r="9918" spans="74:100">
      <c r="BV9918" s="62"/>
      <c r="BW9918" s="62"/>
      <c r="BX9918" s="62"/>
      <c r="BY9918" s="62"/>
      <c r="BZ9918" s="62"/>
      <c r="CA9918" s="62"/>
      <c r="CB9918" s="62"/>
      <c r="CC9918" s="62"/>
      <c r="CD9918" s="62"/>
      <c r="CE9918" s="62"/>
      <c r="CF9918" s="62"/>
      <c r="CL9918" s="56" t="s">
        <v>22475</v>
      </c>
      <c r="CM9918" s="56"/>
      <c r="CN9918" s="56"/>
      <c r="CO9918" s="52"/>
      <c r="CP9918" s="52"/>
      <c r="CQ9918" s="52"/>
      <c r="CR9918" s="52"/>
      <c r="CS9918" s="52"/>
      <c r="CT9918" s="52"/>
      <c r="CU9918" s="33"/>
      <c r="CV9918" s="33"/>
    </row>
    <row r="9919" spans="74:100">
      <c r="BV9919" s="62"/>
      <c r="BW9919" s="62"/>
      <c r="BX9919" s="62"/>
      <c r="BY9919" s="62"/>
      <c r="BZ9919" s="62"/>
      <c r="CA9919" s="62"/>
      <c r="CB9919" s="62"/>
      <c r="CC9919" s="62"/>
      <c r="CD9919" s="62"/>
      <c r="CE9919" s="62"/>
      <c r="CF9919" s="62"/>
      <c r="CL9919" s="56" t="s">
        <v>2179</v>
      </c>
      <c r="CM9919" s="56" t="s">
        <v>215</v>
      </c>
      <c r="CN9919" s="56" t="s">
        <v>215</v>
      </c>
      <c r="CO9919" s="52"/>
      <c r="CP9919" s="52"/>
      <c r="CQ9919" s="52"/>
      <c r="CR9919" s="52"/>
      <c r="CS9919" s="52"/>
      <c r="CT9919" s="52"/>
      <c r="CU9919" s="33"/>
      <c r="CV9919" s="33"/>
    </row>
    <row r="9920" spans="74:100">
      <c r="BV9920" s="62"/>
      <c r="BW9920" s="62"/>
      <c r="BX9920" s="62"/>
      <c r="BY9920" s="62"/>
      <c r="BZ9920" s="62"/>
      <c r="CA9920" s="62"/>
      <c r="CB9920" s="62"/>
      <c r="CC9920" s="62"/>
      <c r="CD9920" s="62"/>
      <c r="CE9920" s="62"/>
      <c r="CF9920" s="62"/>
      <c r="CL9920" s="56" t="s">
        <v>22476</v>
      </c>
      <c r="CM9920" s="56"/>
      <c r="CN9920" s="56"/>
      <c r="CO9920" s="52"/>
      <c r="CP9920" s="52"/>
      <c r="CQ9920" s="52"/>
      <c r="CR9920" s="52"/>
      <c r="CS9920" s="52"/>
      <c r="CT9920" s="52"/>
      <c r="CU9920" s="33"/>
      <c r="CV9920" s="33"/>
    </row>
    <row r="9921" spans="74:100">
      <c r="BV9921" s="62"/>
      <c r="BW9921" s="62"/>
      <c r="BX9921" s="62"/>
      <c r="BY9921" s="62"/>
      <c r="BZ9921" s="62"/>
      <c r="CA9921" s="62"/>
      <c r="CB9921" s="62"/>
      <c r="CC9921" s="62"/>
      <c r="CD9921" s="62"/>
      <c r="CE9921" s="62"/>
      <c r="CF9921" s="62"/>
      <c r="CL9921" s="56" t="s">
        <v>5932</v>
      </c>
      <c r="CM9921" s="56" t="s">
        <v>214</v>
      </c>
      <c r="CN9921" s="56" t="s">
        <v>214</v>
      </c>
      <c r="CO9921" s="52"/>
      <c r="CP9921" s="52"/>
      <c r="CQ9921" s="52"/>
      <c r="CR9921" s="52"/>
      <c r="CS9921" s="52"/>
      <c r="CT9921" s="52"/>
      <c r="CU9921" s="33"/>
      <c r="CV9921" s="33"/>
    </row>
    <row r="9922" spans="74:100">
      <c r="BV9922" s="62"/>
      <c r="BW9922" s="62"/>
      <c r="BX9922" s="62"/>
      <c r="BY9922" s="62"/>
      <c r="BZ9922" s="62"/>
      <c r="CA9922" s="62"/>
      <c r="CB9922" s="62"/>
      <c r="CC9922" s="62"/>
      <c r="CD9922" s="62"/>
      <c r="CE9922" s="62"/>
      <c r="CF9922" s="62"/>
      <c r="CL9922" s="56" t="s">
        <v>22477</v>
      </c>
      <c r="CM9922" s="56"/>
      <c r="CN9922" s="56"/>
      <c r="CO9922" s="52"/>
      <c r="CP9922" s="52"/>
      <c r="CQ9922" s="52"/>
      <c r="CR9922" s="52"/>
      <c r="CS9922" s="52"/>
      <c r="CT9922" s="52"/>
      <c r="CU9922" s="33"/>
      <c r="CV9922" s="33"/>
    </row>
    <row r="9923" spans="74:100">
      <c r="BV9923" s="62"/>
      <c r="BW9923" s="62"/>
      <c r="BX9923" s="62"/>
      <c r="BY9923" s="62"/>
      <c r="BZ9923" s="62"/>
      <c r="CA9923" s="62"/>
      <c r="CB9923" s="62"/>
      <c r="CC9923" s="62"/>
      <c r="CD9923" s="62"/>
      <c r="CE9923" s="62"/>
      <c r="CF9923" s="62"/>
      <c r="CL9923" s="56" t="s">
        <v>2181</v>
      </c>
      <c r="CM9923" s="56" t="s">
        <v>214</v>
      </c>
      <c r="CN9923" s="56" t="s">
        <v>214</v>
      </c>
      <c r="CO9923" s="52"/>
      <c r="CP9923" s="52"/>
      <c r="CQ9923" s="52"/>
      <c r="CR9923" s="52"/>
      <c r="CS9923" s="52"/>
      <c r="CT9923" s="52"/>
      <c r="CU9923" s="33"/>
      <c r="CV9923" s="33"/>
    </row>
    <row r="9924" spans="74:100">
      <c r="BV9924" s="62"/>
      <c r="BW9924" s="62"/>
      <c r="BX9924" s="62"/>
      <c r="BY9924" s="62"/>
      <c r="BZ9924" s="62"/>
      <c r="CA9924" s="62"/>
      <c r="CB9924" s="62"/>
      <c r="CC9924" s="62"/>
      <c r="CD9924" s="62"/>
      <c r="CE9924" s="62"/>
      <c r="CF9924" s="62"/>
      <c r="CL9924" s="56" t="s">
        <v>22478</v>
      </c>
      <c r="CM9924" s="56"/>
      <c r="CN9924" s="56"/>
      <c r="CO9924" s="52"/>
      <c r="CP9924" s="52"/>
      <c r="CQ9924" s="52"/>
      <c r="CR9924" s="52"/>
      <c r="CS9924" s="52"/>
      <c r="CT9924" s="52"/>
      <c r="CU9924" s="33"/>
      <c r="CV9924" s="33"/>
    </row>
    <row r="9925" spans="74:100">
      <c r="BV9925" s="62"/>
      <c r="BW9925" s="62"/>
      <c r="BX9925" s="62"/>
      <c r="BY9925" s="62"/>
      <c r="BZ9925" s="62"/>
      <c r="CA9925" s="62"/>
      <c r="CB9925" s="62"/>
      <c r="CC9925" s="62"/>
      <c r="CD9925" s="62"/>
      <c r="CE9925" s="62"/>
      <c r="CF9925" s="62"/>
      <c r="CL9925" s="56" t="s">
        <v>2182</v>
      </c>
      <c r="CM9925" s="56" t="s">
        <v>214</v>
      </c>
      <c r="CN9925" s="56" t="s">
        <v>214</v>
      </c>
      <c r="CO9925" s="52"/>
      <c r="CP9925" s="52"/>
      <c r="CQ9925" s="52"/>
      <c r="CR9925" s="52"/>
      <c r="CS9925" s="52"/>
      <c r="CT9925" s="52"/>
      <c r="CU9925" s="33"/>
      <c r="CV9925" s="33"/>
    </row>
    <row r="9926" spans="74:100">
      <c r="BV9926" s="62"/>
      <c r="BW9926" s="62"/>
      <c r="BX9926" s="62"/>
      <c r="BY9926" s="62"/>
      <c r="BZ9926" s="62"/>
      <c r="CA9926" s="62"/>
      <c r="CB9926" s="62"/>
      <c r="CC9926" s="62"/>
      <c r="CD9926" s="62"/>
      <c r="CE9926" s="62"/>
      <c r="CF9926" s="62"/>
      <c r="CL9926" s="56" t="s">
        <v>22479</v>
      </c>
      <c r="CM9926" s="56"/>
      <c r="CN9926" s="56"/>
      <c r="CO9926" s="52"/>
      <c r="CP9926" s="52"/>
      <c r="CQ9926" s="52"/>
      <c r="CR9926" s="52"/>
      <c r="CS9926" s="52"/>
      <c r="CT9926" s="52"/>
      <c r="CU9926" s="33"/>
      <c r="CV9926" s="33"/>
    </row>
    <row r="9927" spans="74:100">
      <c r="BV9927" s="62"/>
      <c r="BW9927" s="62"/>
      <c r="BX9927" s="62"/>
      <c r="BY9927" s="62"/>
      <c r="BZ9927" s="62"/>
      <c r="CA9927" s="62"/>
      <c r="CB9927" s="62"/>
      <c r="CC9927" s="62"/>
      <c r="CD9927" s="62"/>
      <c r="CE9927" s="62"/>
      <c r="CF9927" s="62"/>
      <c r="CL9927" s="56" t="s">
        <v>5933</v>
      </c>
      <c r="CM9927" s="56" t="s">
        <v>215</v>
      </c>
      <c r="CN9927" s="56" t="s">
        <v>215</v>
      </c>
      <c r="CO9927" s="52"/>
      <c r="CP9927" s="52"/>
      <c r="CQ9927" s="52"/>
      <c r="CR9927" s="52"/>
      <c r="CS9927" s="52"/>
      <c r="CT9927" s="52"/>
      <c r="CU9927" s="33"/>
      <c r="CV9927" s="33"/>
    </row>
    <row r="9928" spans="74:100">
      <c r="BV9928" s="62"/>
      <c r="BW9928" s="62"/>
      <c r="BX9928" s="62"/>
      <c r="BY9928" s="62"/>
      <c r="BZ9928" s="62"/>
      <c r="CA9928" s="62"/>
      <c r="CB9928" s="62"/>
      <c r="CC9928" s="62"/>
      <c r="CD9928" s="62"/>
      <c r="CE9928" s="62"/>
      <c r="CF9928" s="62"/>
      <c r="CL9928" s="56" t="s">
        <v>22480</v>
      </c>
      <c r="CM9928" s="56"/>
      <c r="CN9928" s="56"/>
      <c r="CO9928" s="52"/>
      <c r="CP9928" s="52"/>
      <c r="CQ9928" s="52"/>
      <c r="CR9928" s="52"/>
      <c r="CS9928" s="52"/>
      <c r="CT9928" s="52"/>
      <c r="CU9928" s="33"/>
      <c r="CV9928" s="33"/>
    </row>
    <row r="9929" spans="74:100">
      <c r="BV9929" s="62"/>
      <c r="BW9929" s="62"/>
      <c r="BX9929" s="62"/>
      <c r="BY9929" s="62"/>
      <c r="BZ9929" s="62"/>
      <c r="CA9929" s="62"/>
      <c r="CB9929" s="62"/>
      <c r="CC9929" s="62"/>
      <c r="CD9929" s="62"/>
      <c r="CE9929" s="62"/>
      <c r="CF9929" s="62"/>
      <c r="CL9929" s="56" t="s">
        <v>2183</v>
      </c>
      <c r="CM9929" s="56" t="s">
        <v>214</v>
      </c>
      <c r="CN9929" s="56" t="s">
        <v>214</v>
      </c>
      <c r="CO9929" s="52"/>
      <c r="CP9929" s="52"/>
      <c r="CQ9929" s="52"/>
      <c r="CR9929" s="52"/>
      <c r="CS9929" s="52"/>
      <c r="CT9929" s="52"/>
      <c r="CU9929" s="33"/>
      <c r="CV9929" s="33"/>
    </row>
    <row r="9930" spans="74:100">
      <c r="BV9930" s="62"/>
      <c r="BW9930" s="62"/>
      <c r="BX9930" s="62"/>
      <c r="BY9930" s="62"/>
      <c r="BZ9930" s="62"/>
      <c r="CA9930" s="62"/>
      <c r="CB9930" s="62"/>
      <c r="CC9930" s="62"/>
      <c r="CD9930" s="62"/>
      <c r="CE9930" s="62"/>
      <c r="CF9930" s="62"/>
      <c r="CL9930" s="56" t="s">
        <v>22481</v>
      </c>
      <c r="CM9930" s="56"/>
      <c r="CN9930" s="56"/>
      <c r="CO9930" s="52"/>
      <c r="CP9930" s="52"/>
      <c r="CQ9930" s="52"/>
      <c r="CR9930" s="52"/>
      <c r="CS9930" s="52"/>
      <c r="CT9930" s="52"/>
      <c r="CU9930" s="33"/>
      <c r="CV9930" s="33"/>
    </row>
    <row r="9931" spans="74:100">
      <c r="BV9931" s="62"/>
      <c r="BW9931" s="62"/>
      <c r="BX9931" s="62"/>
      <c r="BY9931" s="62"/>
      <c r="BZ9931" s="62"/>
      <c r="CA9931" s="62"/>
      <c r="CB9931" s="62"/>
      <c r="CC9931" s="62"/>
      <c r="CD9931" s="62"/>
      <c r="CE9931" s="62"/>
      <c r="CF9931" s="62"/>
      <c r="CL9931" s="56" t="s">
        <v>2184</v>
      </c>
      <c r="CM9931" s="56" t="s">
        <v>215</v>
      </c>
      <c r="CN9931" s="56" t="s">
        <v>215</v>
      </c>
      <c r="CO9931" s="52"/>
      <c r="CP9931" s="52"/>
      <c r="CQ9931" s="52"/>
      <c r="CR9931" s="52"/>
      <c r="CS9931" s="52"/>
      <c r="CT9931" s="52"/>
      <c r="CU9931" s="33"/>
      <c r="CV9931" s="33"/>
    </row>
    <row r="9932" spans="74:100">
      <c r="BV9932" s="62"/>
      <c r="BW9932" s="62"/>
      <c r="BX9932" s="62"/>
      <c r="BY9932" s="62"/>
      <c r="BZ9932" s="62"/>
      <c r="CA9932" s="62"/>
      <c r="CB9932" s="62"/>
      <c r="CC9932" s="62"/>
      <c r="CD9932" s="62"/>
      <c r="CE9932" s="62"/>
      <c r="CF9932" s="62"/>
      <c r="CL9932" s="56" t="s">
        <v>22482</v>
      </c>
      <c r="CM9932" s="56"/>
      <c r="CN9932" s="56"/>
      <c r="CO9932" s="52"/>
      <c r="CP9932" s="52"/>
      <c r="CQ9932" s="52"/>
      <c r="CR9932" s="52"/>
      <c r="CS9932" s="52"/>
      <c r="CT9932" s="52"/>
      <c r="CU9932" s="33"/>
      <c r="CV9932" s="33"/>
    </row>
    <row r="9933" spans="74:100">
      <c r="BV9933" s="62"/>
      <c r="BW9933" s="62"/>
      <c r="BX9933" s="62"/>
      <c r="BY9933" s="62"/>
      <c r="BZ9933" s="62"/>
      <c r="CA9933" s="62"/>
      <c r="CB9933" s="62"/>
      <c r="CC9933" s="62"/>
      <c r="CD9933" s="62"/>
      <c r="CE9933" s="62"/>
      <c r="CF9933" s="62"/>
      <c r="CL9933" s="56" t="s">
        <v>5934</v>
      </c>
      <c r="CM9933" s="56" t="s">
        <v>217</v>
      </c>
      <c r="CN9933" s="56" t="s">
        <v>217</v>
      </c>
      <c r="CO9933" s="52"/>
      <c r="CP9933" s="52"/>
      <c r="CQ9933" s="52"/>
      <c r="CR9933" s="52"/>
      <c r="CS9933" s="52"/>
      <c r="CT9933" s="52"/>
      <c r="CU9933" s="33"/>
      <c r="CV9933" s="33"/>
    </row>
    <row r="9934" spans="74:100">
      <c r="BV9934" s="62"/>
      <c r="BW9934" s="62"/>
      <c r="BX9934" s="62"/>
      <c r="BY9934" s="62"/>
      <c r="BZ9934" s="62"/>
      <c r="CA9934" s="62"/>
      <c r="CB9934" s="62"/>
      <c r="CC9934" s="62"/>
      <c r="CD9934" s="62"/>
      <c r="CE9934" s="62"/>
      <c r="CF9934" s="62"/>
      <c r="CL9934" s="56" t="s">
        <v>19631</v>
      </c>
      <c r="CM9934" s="56"/>
      <c r="CN9934" s="56"/>
      <c r="CO9934" s="52"/>
      <c r="CP9934" s="52"/>
      <c r="CQ9934" s="52"/>
      <c r="CR9934" s="52"/>
      <c r="CS9934" s="52"/>
      <c r="CT9934" s="52"/>
      <c r="CU9934" s="33"/>
      <c r="CV9934" s="33"/>
    </row>
    <row r="9935" spans="74:100">
      <c r="BV9935" s="62"/>
      <c r="BW9935" s="62"/>
      <c r="BX9935" s="62"/>
      <c r="BY9935" s="62"/>
      <c r="BZ9935" s="62"/>
      <c r="CA9935" s="62"/>
      <c r="CB9935" s="62"/>
      <c r="CC9935" s="62"/>
      <c r="CD9935" s="62"/>
      <c r="CE9935" s="62"/>
      <c r="CF9935" s="62"/>
      <c r="CL9935" s="56" t="s">
        <v>5935</v>
      </c>
      <c r="CM9935" s="56" t="s">
        <v>214</v>
      </c>
      <c r="CN9935" s="56" t="s">
        <v>214</v>
      </c>
      <c r="CO9935" s="52"/>
      <c r="CP9935" s="52"/>
      <c r="CQ9935" s="52"/>
      <c r="CR9935" s="52"/>
      <c r="CS9935" s="52"/>
      <c r="CT9935" s="52"/>
      <c r="CU9935" s="33"/>
      <c r="CV9935" s="33"/>
    </row>
    <row r="9936" spans="74:100">
      <c r="BV9936" s="62"/>
      <c r="BW9936" s="62"/>
      <c r="BX9936" s="62"/>
      <c r="BY9936" s="62"/>
      <c r="BZ9936" s="62"/>
      <c r="CA9936" s="62"/>
      <c r="CB9936" s="62"/>
      <c r="CC9936" s="62"/>
      <c r="CD9936" s="62"/>
      <c r="CE9936" s="62"/>
      <c r="CF9936" s="62"/>
      <c r="CL9936" s="56" t="s">
        <v>22483</v>
      </c>
      <c r="CM9936" s="56"/>
      <c r="CN9936" s="56"/>
      <c r="CO9936" s="52"/>
      <c r="CP9936" s="52"/>
      <c r="CQ9936" s="52"/>
      <c r="CR9936" s="52"/>
      <c r="CS9936" s="52"/>
      <c r="CT9936" s="52"/>
      <c r="CU9936" s="33"/>
      <c r="CV9936" s="33"/>
    </row>
    <row r="9937" spans="74:100">
      <c r="BV9937" s="62"/>
      <c r="BW9937" s="62"/>
      <c r="BX9937" s="62"/>
      <c r="BY9937" s="62"/>
      <c r="BZ9937" s="62"/>
      <c r="CA9937" s="62"/>
      <c r="CB9937" s="62"/>
      <c r="CC9937" s="62"/>
      <c r="CD9937" s="62"/>
      <c r="CE9937" s="62"/>
      <c r="CF9937" s="62"/>
      <c r="CL9937" s="56" t="s">
        <v>25023</v>
      </c>
      <c r="CM9937" s="56" t="s">
        <v>213</v>
      </c>
      <c r="CN9937" s="56" t="s">
        <v>213</v>
      </c>
      <c r="CO9937" s="52"/>
      <c r="CP9937" s="52"/>
      <c r="CQ9937" s="52"/>
      <c r="CR9937" s="52"/>
      <c r="CS9937" s="52"/>
      <c r="CT9937" s="52"/>
      <c r="CU9937" s="33"/>
      <c r="CV9937" s="33"/>
    </row>
    <row r="9938" spans="74:100">
      <c r="BV9938" s="62"/>
      <c r="BW9938" s="62"/>
      <c r="BX9938" s="62"/>
      <c r="BY9938" s="62"/>
      <c r="BZ9938" s="62"/>
      <c r="CA9938" s="62"/>
      <c r="CB9938" s="62"/>
      <c r="CC9938" s="62"/>
      <c r="CD9938" s="62"/>
      <c r="CE9938" s="62"/>
      <c r="CF9938" s="62"/>
      <c r="CL9938" s="56" t="s">
        <v>20759</v>
      </c>
      <c r="CM9938" s="56"/>
      <c r="CN9938" s="56"/>
      <c r="CO9938" s="52"/>
      <c r="CP9938" s="52"/>
      <c r="CQ9938" s="52"/>
      <c r="CR9938" s="52"/>
      <c r="CS9938" s="52"/>
      <c r="CT9938" s="52"/>
      <c r="CU9938" s="33"/>
      <c r="CV9938" s="33"/>
    </row>
    <row r="9939" spans="74:100">
      <c r="BV9939" s="62"/>
      <c r="BW9939" s="62"/>
      <c r="BX9939" s="62"/>
      <c r="BY9939" s="62"/>
      <c r="BZ9939" s="62"/>
      <c r="CA9939" s="62"/>
      <c r="CB9939" s="62"/>
      <c r="CC9939" s="62"/>
      <c r="CD9939" s="62"/>
      <c r="CE9939" s="62"/>
      <c r="CF9939" s="62"/>
      <c r="CL9939" s="56" t="s">
        <v>22484</v>
      </c>
      <c r="CM9939" s="56" t="s">
        <v>213</v>
      </c>
      <c r="CN9939" s="56" t="s">
        <v>213</v>
      </c>
      <c r="CO9939" s="52"/>
      <c r="CP9939" s="52"/>
      <c r="CQ9939" s="52"/>
      <c r="CR9939" s="52"/>
      <c r="CS9939" s="52"/>
      <c r="CT9939" s="52"/>
      <c r="CU9939" s="33"/>
      <c r="CV9939" s="33"/>
    </row>
    <row r="9940" spans="74:100">
      <c r="BV9940" s="62"/>
      <c r="BW9940" s="62"/>
      <c r="BX9940" s="62"/>
      <c r="BY9940" s="62"/>
      <c r="BZ9940" s="62"/>
      <c r="CA9940" s="62"/>
      <c r="CB9940" s="62"/>
      <c r="CC9940" s="62"/>
      <c r="CD9940" s="62"/>
      <c r="CE9940" s="62"/>
      <c r="CF9940" s="62"/>
      <c r="CL9940" s="56" t="s">
        <v>22485</v>
      </c>
      <c r="CM9940" s="56" t="s">
        <v>217</v>
      </c>
      <c r="CN9940" s="56" t="s">
        <v>217</v>
      </c>
      <c r="CO9940" s="52"/>
      <c r="CP9940" s="52"/>
      <c r="CQ9940" s="52"/>
      <c r="CR9940" s="52"/>
      <c r="CS9940" s="52"/>
      <c r="CT9940" s="52"/>
      <c r="CU9940" s="33"/>
      <c r="CV9940" s="33"/>
    </row>
    <row r="9941" spans="74:100">
      <c r="BV9941" s="62"/>
      <c r="BW9941" s="62"/>
      <c r="BX9941" s="62"/>
      <c r="BY9941" s="62"/>
      <c r="BZ9941" s="62"/>
      <c r="CA9941" s="62"/>
      <c r="CB9941" s="62"/>
      <c r="CC9941" s="62"/>
      <c r="CD9941" s="62"/>
      <c r="CE9941" s="62"/>
      <c r="CF9941" s="62"/>
      <c r="CL9941" s="56" t="s">
        <v>28259</v>
      </c>
      <c r="CM9941" s="56"/>
      <c r="CN9941" s="56"/>
      <c r="CO9941" s="52"/>
      <c r="CP9941" s="52"/>
      <c r="CQ9941" s="52"/>
      <c r="CR9941" s="52"/>
      <c r="CS9941" s="52"/>
      <c r="CT9941" s="52"/>
      <c r="CU9941" s="33"/>
      <c r="CV9941" s="33"/>
    </row>
    <row r="9942" spans="74:100">
      <c r="BV9942" s="62"/>
      <c r="BW9942" s="62"/>
      <c r="BX9942" s="62"/>
      <c r="BY9942" s="62"/>
      <c r="BZ9942" s="62"/>
      <c r="CA9942" s="62"/>
      <c r="CB9942" s="62"/>
      <c r="CC9942" s="62"/>
      <c r="CD9942" s="62"/>
      <c r="CE9942" s="62"/>
      <c r="CF9942" s="62"/>
      <c r="CL9942" s="56" t="s">
        <v>22486</v>
      </c>
      <c r="CM9942" s="56" t="s">
        <v>217</v>
      </c>
      <c r="CN9942" s="56" t="s">
        <v>217</v>
      </c>
      <c r="CO9942" s="52"/>
      <c r="CP9942" s="52"/>
      <c r="CQ9942" s="52"/>
      <c r="CR9942" s="52"/>
      <c r="CS9942" s="52"/>
      <c r="CT9942" s="52"/>
      <c r="CU9942" s="33"/>
      <c r="CV9942" s="33"/>
    </row>
    <row r="9943" spans="74:100">
      <c r="BV9943" s="62"/>
      <c r="BW9943" s="62"/>
      <c r="BX9943" s="62"/>
      <c r="BY9943" s="62"/>
      <c r="BZ9943" s="62"/>
      <c r="CA9943" s="62"/>
      <c r="CB9943" s="62"/>
      <c r="CC9943" s="62"/>
      <c r="CD9943" s="62"/>
      <c r="CE9943" s="62"/>
      <c r="CF9943" s="62"/>
      <c r="CL9943" s="56" t="s">
        <v>28262</v>
      </c>
      <c r="CM9943" s="56" t="s">
        <v>217</v>
      </c>
      <c r="CN9943" s="56" t="s">
        <v>217</v>
      </c>
      <c r="CO9943" s="52"/>
      <c r="CP9943" s="52"/>
      <c r="CQ9943" s="52"/>
      <c r="CR9943" s="52"/>
      <c r="CS9943" s="52"/>
      <c r="CT9943" s="52"/>
      <c r="CU9943" s="33"/>
      <c r="CV9943" s="33"/>
    </row>
    <row r="9944" spans="74:100">
      <c r="BV9944" s="62"/>
      <c r="BW9944" s="62"/>
      <c r="BX9944" s="62"/>
      <c r="BY9944" s="62"/>
      <c r="BZ9944" s="62"/>
      <c r="CA9944" s="62"/>
      <c r="CB9944" s="62"/>
      <c r="CC9944" s="62"/>
      <c r="CD9944" s="62"/>
      <c r="CE9944" s="62"/>
      <c r="CF9944" s="62"/>
      <c r="CL9944" s="56" t="s">
        <v>28259</v>
      </c>
      <c r="CM9944" s="56"/>
      <c r="CN9944" s="56"/>
      <c r="CO9944" s="52"/>
      <c r="CP9944" s="52"/>
      <c r="CQ9944" s="52"/>
      <c r="CR9944" s="52"/>
      <c r="CS9944" s="52"/>
      <c r="CT9944" s="52"/>
      <c r="CU9944" s="33"/>
      <c r="CV9944" s="33"/>
    </row>
    <row r="9945" spans="74:100">
      <c r="BV9945" s="62"/>
      <c r="BW9945" s="62"/>
      <c r="BX9945" s="62"/>
      <c r="BY9945" s="62"/>
      <c r="BZ9945" s="62"/>
      <c r="CA9945" s="62"/>
      <c r="CB9945" s="62"/>
      <c r="CC9945" s="62"/>
      <c r="CD9945" s="62"/>
      <c r="CE9945" s="62"/>
      <c r="CF9945" s="62"/>
      <c r="CL9945" s="56" t="s">
        <v>28263</v>
      </c>
      <c r="CM9945" s="56" t="s">
        <v>214</v>
      </c>
      <c r="CN9945" s="56" t="s">
        <v>214</v>
      </c>
      <c r="CO9945" s="52"/>
      <c r="CP9945" s="52"/>
      <c r="CQ9945" s="52"/>
      <c r="CR9945" s="52"/>
      <c r="CS9945" s="52"/>
      <c r="CT9945" s="52"/>
      <c r="CU9945" s="33"/>
      <c r="CV9945" s="33"/>
    </row>
    <row r="9946" spans="74:100">
      <c r="BV9946" s="62"/>
      <c r="BW9946" s="62"/>
      <c r="BX9946" s="62"/>
      <c r="BY9946" s="62"/>
      <c r="BZ9946" s="62"/>
      <c r="CA9946" s="62"/>
      <c r="CB9946" s="62"/>
      <c r="CC9946" s="62"/>
      <c r="CD9946" s="62"/>
      <c r="CE9946" s="62"/>
      <c r="CF9946" s="62"/>
      <c r="CL9946" s="56" t="s">
        <v>28264</v>
      </c>
      <c r="CM9946" s="56" t="s">
        <v>217</v>
      </c>
      <c r="CN9946" s="56" t="s">
        <v>217</v>
      </c>
      <c r="CO9946" s="52"/>
      <c r="CP9946" s="52"/>
      <c r="CQ9946" s="52"/>
      <c r="CR9946" s="52"/>
      <c r="CS9946" s="52"/>
      <c r="CT9946" s="52"/>
      <c r="CU9946" s="33"/>
      <c r="CV9946" s="33"/>
    </row>
    <row r="9947" spans="74:100">
      <c r="BV9947" s="62"/>
      <c r="BW9947" s="62"/>
      <c r="BX9947" s="62"/>
      <c r="BY9947" s="62"/>
      <c r="BZ9947" s="62"/>
      <c r="CA9947" s="62"/>
      <c r="CB9947" s="62"/>
      <c r="CC9947" s="62"/>
      <c r="CD9947" s="62"/>
      <c r="CE9947" s="62"/>
      <c r="CF9947" s="62"/>
      <c r="CL9947" s="56" t="s">
        <v>28265</v>
      </c>
      <c r="CM9947" s="56"/>
      <c r="CN9947" s="56"/>
      <c r="CO9947" s="52"/>
      <c r="CP9947" s="52"/>
      <c r="CQ9947" s="52"/>
      <c r="CR9947" s="52"/>
      <c r="CS9947" s="52"/>
      <c r="CT9947" s="52"/>
      <c r="CU9947" s="33"/>
      <c r="CV9947" s="33"/>
    </row>
    <row r="9948" spans="74:100">
      <c r="BV9948" s="62"/>
      <c r="BW9948" s="62"/>
      <c r="BX9948" s="62"/>
      <c r="BY9948" s="62"/>
      <c r="BZ9948" s="62"/>
      <c r="CA9948" s="62"/>
      <c r="CB9948" s="62"/>
      <c r="CC9948" s="62"/>
      <c r="CD9948" s="62"/>
      <c r="CE9948" s="62"/>
      <c r="CF9948" s="62"/>
      <c r="CL9948" s="56" t="s">
        <v>28266</v>
      </c>
      <c r="CM9948" s="56" t="s">
        <v>217</v>
      </c>
      <c r="CN9948" s="56" t="s">
        <v>217</v>
      </c>
      <c r="CO9948" s="52"/>
      <c r="CP9948" s="52"/>
      <c r="CQ9948" s="52"/>
      <c r="CR9948" s="52"/>
      <c r="CS9948" s="52"/>
      <c r="CT9948" s="52"/>
      <c r="CU9948" s="33"/>
      <c r="CV9948" s="33"/>
    </row>
    <row r="9949" spans="74:100">
      <c r="BV9949" s="62"/>
      <c r="BW9949" s="62"/>
      <c r="BX9949" s="62"/>
      <c r="BY9949" s="62"/>
      <c r="BZ9949" s="62"/>
      <c r="CA9949" s="62"/>
      <c r="CB9949" s="62"/>
      <c r="CC9949" s="62"/>
      <c r="CD9949" s="62"/>
      <c r="CE9949" s="62"/>
      <c r="CF9949" s="62"/>
      <c r="CL9949" s="56" t="s">
        <v>28259</v>
      </c>
      <c r="CM9949" s="56"/>
      <c r="CN9949" s="56"/>
      <c r="CO9949" s="52"/>
      <c r="CP9949" s="52"/>
      <c r="CQ9949" s="52"/>
      <c r="CR9949" s="52"/>
      <c r="CS9949" s="52"/>
      <c r="CT9949" s="52"/>
      <c r="CU9949" s="33"/>
      <c r="CV9949" s="33"/>
    </row>
    <row r="9950" spans="74:100">
      <c r="BV9950" s="62"/>
      <c r="BW9950" s="62"/>
      <c r="BX9950" s="62"/>
      <c r="BY9950" s="62"/>
      <c r="BZ9950" s="62"/>
      <c r="CA9950" s="62"/>
      <c r="CB9950" s="62"/>
      <c r="CC9950" s="62"/>
      <c r="CD9950" s="62"/>
      <c r="CE9950" s="62"/>
      <c r="CF9950" s="62"/>
      <c r="CL9950" s="56" t="s">
        <v>5936</v>
      </c>
      <c r="CM9950" s="56" t="s">
        <v>3118</v>
      </c>
      <c r="CN9950" s="56" t="s">
        <v>3118</v>
      </c>
      <c r="CO9950" s="52"/>
      <c r="CP9950" s="52"/>
      <c r="CQ9950" s="52"/>
      <c r="CR9950" s="52"/>
      <c r="CS9950" s="52"/>
      <c r="CT9950" s="52"/>
      <c r="CU9950" s="33"/>
      <c r="CV9950" s="33"/>
    </row>
    <row r="9951" spans="74:100">
      <c r="BV9951" s="62"/>
      <c r="BW9951" s="62"/>
      <c r="BX9951" s="62"/>
      <c r="BY9951" s="62"/>
      <c r="BZ9951" s="62"/>
      <c r="CA9951" s="62"/>
      <c r="CB9951" s="62"/>
      <c r="CC9951" s="62"/>
      <c r="CD9951" s="62"/>
      <c r="CE9951" s="62"/>
      <c r="CF9951" s="62"/>
      <c r="CL9951" s="56" t="s">
        <v>19632</v>
      </c>
      <c r="CM9951" s="56"/>
      <c r="CN9951" s="56"/>
      <c r="CO9951" s="52"/>
      <c r="CP9951" s="52"/>
      <c r="CQ9951" s="52"/>
      <c r="CR9951" s="52"/>
      <c r="CS9951" s="52"/>
      <c r="CT9951" s="52"/>
      <c r="CU9951" s="33"/>
      <c r="CV9951" s="33"/>
    </row>
    <row r="9952" spans="74:100">
      <c r="BV9952" s="62"/>
      <c r="BW9952" s="62"/>
      <c r="BX9952" s="62"/>
      <c r="BY9952" s="62"/>
      <c r="BZ9952" s="62"/>
      <c r="CA9952" s="62"/>
      <c r="CB9952" s="62"/>
      <c r="CC9952" s="62"/>
      <c r="CD9952" s="62"/>
      <c r="CE9952" s="62"/>
      <c r="CF9952" s="62"/>
      <c r="CL9952" s="56" t="s">
        <v>2186</v>
      </c>
      <c r="CM9952" s="56" t="s">
        <v>214</v>
      </c>
      <c r="CN9952" s="56" t="s">
        <v>214</v>
      </c>
      <c r="CO9952" s="52"/>
      <c r="CP9952" s="52"/>
      <c r="CQ9952" s="52"/>
      <c r="CR9952" s="52"/>
      <c r="CS9952" s="52"/>
      <c r="CT9952" s="52"/>
      <c r="CU9952" s="33"/>
      <c r="CV9952" s="33"/>
    </row>
    <row r="9953" spans="74:100">
      <c r="BV9953" s="62"/>
      <c r="BW9953" s="62"/>
      <c r="BX9953" s="62"/>
      <c r="BY9953" s="62"/>
      <c r="BZ9953" s="62"/>
      <c r="CA9953" s="62"/>
      <c r="CB9953" s="62"/>
      <c r="CC9953" s="62"/>
      <c r="CD9953" s="62"/>
      <c r="CE9953" s="62"/>
      <c r="CF9953" s="62"/>
      <c r="CL9953" s="56" t="s">
        <v>22487</v>
      </c>
      <c r="CM9953" s="56"/>
      <c r="CN9953" s="56"/>
      <c r="CO9953" s="52"/>
      <c r="CP9953" s="52"/>
      <c r="CQ9953" s="52"/>
      <c r="CR9953" s="52"/>
      <c r="CS9953" s="52"/>
      <c r="CT9953" s="52"/>
      <c r="CU9953" s="33"/>
      <c r="CV9953" s="33"/>
    </row>
    <row r="9954" spans="74:100">
      <c r="BV9954" s="62"/>
      <c r="BW9954" s="62"/>
      <c r="BX9954" s="62"/>
      <c r="BY9954" s="62"/>
      <c r="BZ9954" s="62"/>
      <c r="CA9954" s="62"/>
      <c r="CB9954" s="62"/>
      <c r="CC9954" s="62"/>
      <c r="CD9954" s="62"/>
      <c r="CE9954" s="62"/>
      <c r="CF9954" s="62"/>
      <c r="CL9954" s="56" t="s">
        <v>28267</v>
      </c>
      <c r="CM9954" s="56" t="s">
        <v>217</v>
      </c>
      <c r="CN9954" s="56" t="s">
        <v>217</v>
      </c>
      <c r="CO9954" s="52"/>
      <c r="CP9954" s="52"/>
      <c r="CQ9954" s="52"/>
      <c r="CR9954" s="52"/>
      <c r="CS9954" s="52"/>
      <c r="CT9954" s="52"/>
      <c r="CU9954" s="33"/>
      <c r="CV9954" s="33"/>
    </row>
    <row r="9955" spans="74:100">
      <c r="BV9955" s="62"/>
      <c r="BW9955" s="62"/>
      <c r="BX9955" s="62"/>
      <c r="BY9955" s="62"/>
      <c r="BZ9955" s="62"/>
      <c r="CA9955" s="62"/>
      <c r="CB9955" s="62"/>
      <c r="CC9955" s="62"/>
      <c r="CD9955" s="62"/>
      <c r="CE9955" s="62"/>
      <c r="CF9955" s="62"/>
      <c r="CL9955" s="56" t="s">
        <v>19633</v>
      </c>
      <c r="CM9955" s="56"/>
      <c r="CN9955" s="56"/>
      <c r="CO9955" s="52"/>
      <c r="CP9955" s="52"/>
      <c r="CQ9955" s="52"/>
      <c r="CR9955" s="52"/>
      <c r="CS9955" s="52"/>
      <c r="CT9955" s="52"/>
      <c r="CU9955" s="33"/>
      <c r="CV9955" s="33"/>
    </row>
    <row r="9956" spans="74:100">
      <c r="BV9956" s="62"/>
      <c r="BW9956" s="62"/>
      <c r="BX9956" s="62"/>
      <c r="BY9956" s="62"/>
      <c r="BZ9956" s="62"/>
      <c r="CA9956" s="62"/>
      <c r="CB9956" s="62"/>
      <c r="CC9956" s="62"/>
      <c r="CD9956" s="62"/>
      <c r="CE9956" s="62"/>
      <c r="CF9956" s="62"/>
      <c r="CL9956" s="56" t="s">
        <v>5938</v>
      </c>
      <c r="CM9956" s="56" t="s">
        <v>3118</v>
      </c>
      <c r="CN9956" s="56" t="s">
        <v>3118</v>
      </c>
      <c r="CO9956" s="52"/>
      <c r="CP9956" s="52"/>
      <c r="CQ9956" s="52"/>
      <c r="CR9956" s="52"/>
      <c r="CS9956" s="52"/>
      <c r="CT9956" s="52"/>
      <c r="CU9956" s="33"/>
      <c r="CV9956" s="33"/>
    </row>
    <row r="9957" spans="74:100">
      <c r="BV9957" s="62"/>
      <c r="BW9957" s="62"/>
      <c r="BX9957" s="62"/>
      <c r="BY9957" s="62"/>
      <c r="BZ9957" s="62"/>
      <c r="CA9957" s="62"/>
      <c r="CB9957" s="62"/>
      <c r="CC9957" s="62"/>
      <c r="CD9957" s="62"/>
      <c r="CE9957" s="62"/>
      <c r="CF9957" s="62"/>
      <c r="CL9957" s="56" t="s">
        <v>19634</v>
      </c>
      <c r="CM9957" s="56"/>
      <c r="CN9957" s="56"/>
      <c r="CO9957" s="52"/>
      <c r="CP9957" s="52"/>
      <c r="CQ9957" s="52"/>
      <c r="CR9957" s="52"/>
      <c r="CS9957" s="52"/>
      <c r="CT9957" s="52"/>
      <c r="CU9957" s="33"/>
      <c r="CV9957" s="33"/>
    </row>
    <row r="9958" spans="74:100">
      <c r="BV9958" s="62"/>
      <c r="BW9958" s="62"/>
      <c r="BX9958" s="62"/>
      <c r="BY9958" s="62"/>
      <c r="BZ9958" s="62"/>
      <c r="CA9958" s="62"/>
      <c r="CB9958" s="62"/>
      <c r="CC9958" s="62"/>
      <c r="CD9958" s="62"/>
      <c r="CE9958" s="62"/>
      <c r="CF9958" s="62"/>
      <c r="CL9958" s="56" t="s">
        <v>5939</v>
      </c>
      <c r="CM9958" s="56" t="s">
        <v>217</v>
      </c>
      <c r="CN9958" s="56" t="s">
        <v>217</v>
      </c>
      <c r="CO9958" s="52"/>
      <c r="CP9958" s="52"/>
      <c r="CQ9958" s="52"/>
      <c r="CR9958" s="52"/>
      <c r="CS9958" s="52"/>
      <c r="CT9958" s="52"/>
      <c r="CU9958" s="33"/>
      <c r="CV9958" s="33"/>
    </row>
    <row r="9959" spans="74:100">
      <c r="BV9959" s="62"/>
      <c r="BW9959" s="62"/>
      <c r="BX9959" s="62"/>
      <c r="BY9959" s="62"/>
      <c r="BZ9959" s="62"/>
      <c r="CA9959" s="62"/>
      <c r="CB9959" s="62"/>
      <c r="CC9959" s="62"/>
      <c r="CD9959" s="62"/>
      <c r="CE9959" s="62"/>
      <c r="CF9959" s="62"/>
      <c r="CL9959" s="56" t="s">
        <v>20586</v>
      </c>
      <c r="CM9959" s="56"/>
      <c r="CN9959" s="56"/>
      <c r="CO9959" s="52"/>
      <c r="CP9959" s="52"/>
      <c r="CQ9959" s="52"/>
      <c r="CR9959" s="52"/>
      <c r="CS9959" s="52"/>
      <c r="CT9959" s="52"/>
      <c r="CU9959" s="33"/>
      <c r="CV9959" s="33"/>
    </row>
    <row r="9960" spans="74:100">
      <c r="BV9960" s="62"/>
      <c r="BW9960" s="62"/>
      <c r="BX9960" s="62"/>
      <c r="BY9960" s="62"/>
      <c r="BZ9960" s="62"/>
      <c r="CA9960" s="62"/>
      <c r="CB9960" s="62"/>
      <c r="CC9960" s="62"/>
      <c r="CD9960" s="62"/>
      <c r="CE9960" s="62"/>
      <c r="CF9960" s="62"/>
      <c r="CL9960" s="56" t="s">
        <v>28268</v>
      </c>
      <c r="CM9960" s="56" t="s">
        <v>3118</v>
      </c>
      <c r="CN9960" s="56" t="s">
        <v>3118</v>
      </c>
      <c r="CO9960" s="52"/>
      <c r="CP9960" s="52"/>
      <c r="CQ9960" s="52"/>
      <c r="CR9960" s="52"/>
      <c r="CS9960" s="52"/>
      <c r="CT9960" s="52"/>
      <c r="CU9960" s="33"/>
      <c r="CV9960" s="33"/>
    </row>
    <row r="9961" spans="74:100">
      <c r="BV9961" s="62"/>
      <c r="BW9961" s="62"/>
      <c r="BX9961" s="62"/>
      <c r="BY9961" s="62"/>
      <c r="BZ9961" s="62"/>
      <c r="CA9961" s="62"/>
      <c r="CB9961" s="62"/>
      <c r="CC9961" s="62"/>
      <c r="CD9961" s="62"/>
      <c r="CE9961" s="62"/>
      <c r="CF9961" s="62"/>
      <c r="CL9961" s="56" t="s">
        <v>28269</v>
      </c>
      <c r="CM9961" s="56"/>
      <c r="CN9961" s="56"/>
      <c r="CO9961" s="52"/>
      <c r="CP9961" s="52"/>
      <c r="CQ9961" s="52"/>
      <c r="CR9961" s="52"/>
      <c r="CS9961" s="52"/>
      <c r="CT9961" s="52"/>
      <c r="CU9961" s="33"/>
      <c r="CV9961" s="33"/>
    </row>
    <row r="9962" spans="74:100">
      <c r="BV9962" s="62"/>
      <c r="BW9962" s="62"/>
      <c r="BX9962" s="62"/>
      <c r="BY9962" s="62"/>
      <c r="BZ9962" s="62"/>
      <c r="CA9962" s="62"/>
      <c r="CB9962" s="62"/>
      <c r="CC9962" s="62"/>
      <c r="CD9962" s="62"/>
      <c r="CE9962" s="62"/>
      <c r="CF9962" s="62"/>
      <c r="CL9962" s="56" t="s">
        <v>28270</v>
      </c>
      <c r="CM9962" s="56" t="s">
        <v>217</v>
      </c>
      <c r="CN9962" s="56" t="s">
        <v>217</v>
      </c>
      <c r="CO9962" s="52"/>
      <c r="CP9962" s="52"/>
      <c r="CQ9962" s="52"/>
      <c r="CR9962" s="52"/>
      <c r="CS9962" s="52"/>
      <c r="CT9962" s="52"/>
      <c r="CU9962" s="33"/>
      <c r="CV9962" s="33"/>
    </row>
    <row r="9963" spans="74:100">
      <c r="BV9963" s="62"/>
      <c r="BW9963" s="62"/>
      <c r="BX9963" s="62"/>
      <c r="BY9963" s="62"/>
      <c r="BZ9963" s="62"/>
      <c r="CA9963" s="62"/>
      <c r="CB9963" s="62"/>
      <c r="CC9963" s="62"/>
      <c r="CD9963" s="62"/>
      <c r="CE9963" s="62"/>
      <c r="CF9963" s="62"/>
      <c r="CL9963" s="56" t="s">
        <v>28269</v>
      </c>
      <c r="CM9963" s="56"/>
      <c r="CN9963" s="56"/>
      <c r="CO9963" s="52"/>
      <c r="CP9963" s="52"/>
      <c r="CQ9963" s="52"/>
      <c r="CR9963" s="52"/>
      <c r="CS9963" s="52"/>
      <c r="CT9963" s="52"/>
      <c r="CU9963" s="33"/>
      <c r="CV9963" s="33"/>
    </row>
    <row r="9964" spans="74:100">
      <c r="BV9964" s="62"/>
      <c r="BW9964" s="62"/>
      <c r="BX9964" s="62"/>
      <c r="BY9964" s="62"/>
      <c r="BZ9964" s="62"/>
      <c r="CA9964" s="62"/>
      <c r="CB9964" s="62"/>
      <c r="CC9964" s="62"/>
      <c r="CD9964" s="62"/>
      <c r="CE9964" s="62"/>
      <c r="CF9964" s="62"/>
      <c r="CL9964" s="56" t="s">
        <v>28271</v>
      </c>
      <c r="CM9964" s="56" t="s">
        <v>3118</v>
      </c>
      <c r="CN9964" s="56" t="s">
        <v>3118</v>
      </c>
      <c r="CO9964" s="52"/>
      <c r="CP9964" s="52"/>
      <c r="CQ9964" s="52"/>
      <c r="CR9964" s="52"/>
      <c r="CS9964" s="52"/>
      <c r="CT9964" s="52"/>
      <c r="CU9964" s="33"/>
      <c r="CV9964" s="33"/>
    </row>
    <row r="9965" spans="74:100">
      <c r="BV9965" s="62"/>
      <c r="BW9965" s="62"/>
      <c r="BX9965" s="62"/>
      <c r="BY9965" s="62"/>
      <c r="BZ9965" s="62"/>
      <c r="CA9965" s="62"/>
      <c r="CB9965" s="62"/>
      <c r="CC9965" s="62"/>
      <c r="CD9965" s="62"/>
      <c r="CE9965" s="62"/>
      <c r="CF9965" s="62"/>
      <c r="CL9965" s="56" t="s">
        <v>28272</v>
      </c>
      <c r="CM9965" s="56"/>
      <c r="CN9965" s="56"/>
      <c r="CO9965" s="52"/>
      <c r="CP9965" s="52"/>
      <c r="CQ9965" s="52"/>
      <c r="CR9965" s="52"/>
      <c r="CS9965" s="52"/>
      <c r="CT9965" s="52"/>
      <c r="CU9965" s="33"/>
      <c r="CV9965" s="33"/>
    </row>
    <row r="9966" spans="74:100">
      <c r="BV9966" s="62"/>
      <c r="BW9966" s="62"/>
      <c r="BX9966" s="62"/>
      <c r="BY9966" s="62"/>
      <c r="BZ9966" s="62"/>
      <c r="CA9966" s="62"/>
      <c r="CB9966" s="62"/>
      <c r="CC9966" s="62"/>
      <c r="CD9966" s="62"/>
      <c r="CE9966" s="62"/>
      <c r="CF9966" s="62"/>
      <c r="CL9966" s="56" t="s">
        <v>28273</v>
      </c>
      <c r="CM9966" s="56" t="s">
        <v>217</v>
      </c>
      <c r="CN9966" s="56" t="s">
        <v>217</v>
      </c>
      <c r="CO9966" s="52"/>
      <c r="CP9966" s="52"/>
      <c r="CQ9966" s="52"/>
      <c r="CR9966" s="52"/>
      <c r="CS9966" s="52"/>
      <c r="CT9966" s="52"/>
      <c r="CU9966" s="33"/>
      <c r="CV9966" s="33"/>
    </row>
    <row r="9967" spans="74:100">
      <c r="BV9967" s="62"/>
      <c r="BW9967" s="62"/>
      <c r="BX9967" s="62"/>
      <c r="BY9967" s="62"/>
      <c r="BZ9967" s="62"/>
      <c r="CA9967" s="62"/>
      <c r="CB9967" s="62"/>
      <c r="CC9967" s="62"/>
      <c r="CD9967" s="62"/>
      <c r="CE9967" s="62"/>
      <c r="CF9967" s="62"/>
      <c r="CL9967" s="56" t="s">
        <v>28274</v>
      </c>
      <c r="CM9967" s="56"/>
      <c r="CN9967" s="56"/>
      <c r="CO9967" s="52"/>
      <c r="CP9967" s="52"/>
      <c r="CQ9967" s="52"/>
      <c r="CR9967" s="52"/>
      <c r="CS9967" s="52"/>
      <c r="CT9967" s="52"/>
      <c r="CU9967" s="33"/>
      <c r="CV9967" s="33"/>
    </row>
    <row r="9968" spans="74:100">
      <c r="BV9968" s="62"/>
      <c r="BW9968" s="62"/>
      <c r="BX9968" s="62"/>
      <c r="BY9968" s="62"/>
      <c r="BZ9968" s="62"/>
      <c r="CA9968" s="62"/>
      <c r="CB9968" s="62"/>
      <c r="CC9968" s="62"/>
      <c r="CD9968" s="62"/>
      <c r="CE9968" s="62"/>
      <c r="CF9968" s="62"/>
      <c r="CL9968" s="56" t="s">
        <v>28275</v>
      </c>
      <c r="CM9968" s="56" t="s">
        <v>3118</v>
      </c>
      <c r="CN9968" s="56" t="s">
        <v>3118</v>
      </c>
      <c r="CO9968" s="52"/>
      <c r="CP9968" s="52"/>
      <c r="CQ9968" s="52"/>
      <c r="CR9968" s="52"/>
      <c r="CS9968" s="52"/>
      <c r="CT9968" s="52"/>
      <c r="CU9968" s="33"/>
      <c r="CV9968" s="33"/>
    </row>
    <row r="9969" spans="74:100">
      <c r="BV9969" s="62"/>
      <c r="BW9969" s="62"/>
      <c r="BX9969" s="62"/>
      <c r="BY9969" s="62"/>
      <c r="BZ9969" s="62"/>
      <c r="CA9969" s="62"/>
      <c r="CB9969" s="62"/>
      <c r="CC9969" s="62"/>
      <c r="CD9969" s="62"/>
      <c r="CE9969" s="62"/>
      <c r="CF9969" s="62"/>
      <c r="CL9969" s="56" t="s">
        <v>28276</v>
      </c>
      <c r="CM9969" s="56"/>
      <c r="CN9969" s="56"/>
      <c r="CO9969" s="52"/>
      <c r="CP9969" s="52"/>
      <c r="CQ9969" s="52"/>
      <c r="CR9969" s="52"/>
      <c r="CS9969" s="52"/>
      <c r="CT9969" s="52"/>
      <c r="CU9969" s="33"/>
      <c r="CV9969" s="33"/>
    </row>
    <row r="9970" spans="74:100">
      <c r="BV9970" s="62"/>
      <c r="BW9970" s="62"/>
      <c r="BX9970" s="62"/>
      <c r="BY9970" s="62"/>
      <c r="BZ9970" s="62"/>
      <c r="CA9970" s="62"/>
      <c r="CB9970" s="62"/>
      <c r="CC9970" s="62"/>
      <c r="CD9970" s="62"/>
      <c r="CE9970" s="62"/>
      <c r="CF9970" s="62"/>
      <c r="CL9970" s="56" t="s">
        <v>28277</v>
      </c>
      <c r="CM9970" s="56" t="s">
        <v>217</v>
      </c>
      <c r="CN9970" s="56" t="s">
        <v>217</v>
      </c>
      <c r="CO9970" s="52"/>
      <c r="CP9970" s="52"/>
      <c r="CQ9970" s="52"/>
      <c r="CR9970" s="52"/>
      <c r="CS9970" s="52"/>
      <c r="CT9970" s="52"/>
      <c r="CU9970" s="33"/>
      <c r="CV9970" s="33"/>
    </row>
    <row r="9971" spans="74:100">
      <c r="BV9971" s="62"/>
      <c r="BW9971" s="62"/>
      <c r="BX9971" s="62"/>
      <c r="BY9971" s="62"/>
      <c r="BZ9971" s="62"/>
      <c r="CA9971" s="62"/>
      <c r="CB9971" s="62"/>
      <c r="CC9971" s="62"/>
      <c r="CD9971" s="62"/>
      <c r="CE9971" s="62"/>
      <c r="CF9971" s="62"/>
      <c r="CL9971" s="56" t="s">
        <v>28278</v>
      </c>
      <c r="CM9971" s="56"/>
      <c r="CN9971" s="56"/>
      <c r="CO9971" s="52"/>
      <c r="CP9971" s="52"/>
      <c r="CQ9971" s="52"/>
      <c r="CR9971" s="52"/>
      <c r="CS9971" s="52"/>
      <c r="CT9971" s="52"/>
      <c r="CU9971" s="33"/>
      <c r="CV9971" s="33"/>
    </row>
    <row r="9972" spans="74:100">
      <c r="BV9972" s="62"/>
      <c r="BW9972" s="62"/>
      <c r="BX9972" s="62"/>
      <c r="BY9972" s="62"/>
      <c r="BZ9972" s="62"/>
      <c r="CA9972" s="62"/>
      <c r="CB9972" s="62"/>
      <c r="CC9972" s="62"/>
      <c r="CD9972" s="62"/>
      <c r="CE9972" s="62"/>
      <c r="CF9972" s="62"/>
      <c r="CL9972" s="56" t="s">
        <v>5940</v>
      </c>
      <c r="CM9972" s="56" t="s">
        <v>3118</v>
      </c>
      <c r="CN9972" s="56" t="s">
        <v>3118</v>
      </c>
      <c r="CO9972" s="52"/>
      <c r="CP9972" s="52"/>
      <c r="CQ9972" s="52"/>
      <c r="CR9972" s="52"/>
      <c r="CS9972" s="52"/>
      <c r="CT9972" s="52"/>
      <c r="CU9972" s="33"/>
      <c r="CV9972" s="33"/>
    </row>
    <row r="9973" spans="74:100">
      <c r="BV9973" s="62"/>
      <c r="BW9973" s="62"/>
      <c r="BX9973" s="62"/>
      <c r="BY9973" s="62"/>
      <c r="BZ9973" s="62"/>
      <c r="CA9973" s="62"/>
      <c r="CB9973" s="62"/>
      <c r="CC9973" s="62"/>
      <c r="CD9973" s="62"/>
      <c r="CE9973" s="62"/>
      <c r="CF9973" s="62"/>
      <c r="CL9973" s="56" t="s">
        <v>18890</v>
      </c>
      <c r="CM9973" s="56"/>
      <c r="CN9973" s="56"/>
      <c r="CO9973" s="52"/>
      <c r="CP9973" s="52"/>
      <c r="CQ9973" s="52"/>
      <c r="CR9973" s="52"/>
      <c r="CS9973" s="52"/>
      <c r="CT9973" s="52"/>
      <c r="CU9973" s="33"/>
      <c r="CV9973" s="33"/>
    </row>
    <row r="9974" spans="74:100">
      <c r="BV9974" s="62"/>
      <c r="BW9974" s="62"/>
      <c r="BX9974" s="62"/>
      <c r="BY9974" s="62"/>
      <c r="BZ9974" s="62"/>
      <c r="CA9974" s="62"/>
      <c r="CB9974" s="62"/>
      <c r="CC9974" s="62"/>
      <c r="CD9974" s="62"/>
      <c r="CE9974" s="62"/>
      <c r="CF9974" s="62"/>
      <c r="CL9974" s="56" t="s">
        <v>2187</v>
      </c>
      <c r="CM9974" s="56" t="s">
        <v>214</v>
      </c>
      <c r="CN9974" s="56" t="s">
        <v>214</v>
      </c>
      <c r="CO9974" s="52"/>
      <c r="CP9974" s="52"/>
      <c r="CQ9974" s="52"/>
      <c r="CR9974" s="52"/>
      <c r="CS9974" s="52"/>
      <c r="CT9974" s="52"/>
      <c r="CU9974" s="33"/>
      <c r="CV9974" s="33"/>
    </row>
    <row r="9975" spans="74:100">
      <c r="BV9975" s="62"/>
      <c r="BW9975" s="62"/>
      <c r="BX9975" s="62"/>
      <c r="BY9975" s="62"/>
      <c r="BZ9975" s="62"/>
      <c r="CA9975" s="62"/>
      <c r="CB9975" s="62"/>
      <c r="CC9975" s="62"/>
      <c r="CD9975" s="62"/>
      <c r="CE9975" s="62"/>
      <c r="CF9975" s="62"/>
      <c r="CL9975" s="56" t="s">
        <v>22488</v>
      </c>
      <c r="CM9975" s="56"/>
      <c r="CN9975" s="56"/>
      <c r="CO9975" s="52"/>
      <c r="CP9975" s="52"/>
      <c r="CQ9975" s="52"/>
      <c r="CR9975" s="52"/>
      <c r="CS9975" s="52"/>
      <c r="CT9975" s="52"/>
      <c r="CU9975" s="33"/>
      <c r="CV9975" s="33"/>
    </row>
    <row r="9976" spans="74:100">
      <c r="BV9976" s="62"/>
      <c r="BW9976" s="62"/>
      <c r="BX9976" s="62"/>
      <c r="BY9976" s="62"/>
      <c r="BZ9976" s="62"/>
      <c r="CA9976" s="62"/>
      <c r="CB9976" s="62"/>
      <c r="CC9976" s="62"/>
      <c r="CD9976" s="62"/>
      <c r="CE9976" s="62"/>
      <c r="CF9976" s="62"/>
      <c r="CL9976" s="56" t="s">
        <v>5941</v>
      </c>
      <c r="CM9976" s="56" t="s">
        <v>213</v>
      </c>
      <c r="CN9976" s="56" t="s">
        <v>213</v>
      </c>
      <c r="CO9976" s="52"/>
      <c r="CP9976" s="52"/>
      <c r="CQ9976" s="52"/>
      <c r="CR9976" s="52"/>
      <c r="CS9976" s="52"/>
      <c r="CT9976" s="52"/>
      <c r="CU9976" s="33"/>
      <c r="CV9976" s="33"/>
    </row>
    <row r="9977" spans="74:100">
      <c r="BV9977" s="62"/>
      <c r="BW9977" s="62"/>
      <c r="BX9977" s="62"/>
      <c r="BY9977" s="62"/>
      <c r="BZ9977" s="62"/>
      <c r="CA9977" s="62"/>
      <c r="CB9977" s="62"/>
      <c r="CC9977" s="62"/>
      <c r="CD9977" s="62"/>
      <c r="CE9977" s="62"/>
      <c r="CF9977" s="62"/>
      <c r="CL9977" s="56" t="s">
        <v>22489</v>
      </c>
      <c r="CM9977" s="56"/>
      <c r="CN9977" s="56"/>
      <c r="CO9977" s="52"/>
      <c r="CP9977" s="52"/>
      <c r="CQ9977" s="52"/>
      <c r="CR9977" s="52"/>
      <c r="CS9977" s="52"/>
      <c r="CT9977" s="52"/>
      <c r="CU9977" s="33"/>
      <c r="CV9977" s="33"/>
    </row>
    <row r="9978" spans="74:100">
      <c r="BV9978" s="62"/>
      <c r="BW9978" s="62"/>
      <c r="BX9978" s="62"/>
      <c r="BY9978" s="62"/>
      <c r="BZ9978" s="62"/>
      <c r="CA9978" s="62"/>
      <c r="CB9978" s="62"/>
      <c r="CC9978" s="62"/>
      <c r="CD9978" s="62"/>
      <c r="CE9978" s="62"/>
      <c r="CF9978" s="62"/>
      <c r="CL9978" s="56" t="s">
        <v>5942</v>
      </c>
      <c r="CM9978" s="56" t="s">
        <v>3118</v>
      </c>
      <c r="CN9978" s="56" t="s">
        <v>3118</v>
      </c>
      <c r="CO9978" s="52"/>
      <c r="CP9978" s="52"/>
      <c r="CQ9978" s="52"/>
      <c r="CR9978" s="52"/>
      <c r="CS9978" s="52"/>
      <c r="CT9978" s="52"/>
      <c r="CU9978" s="33"/>
      <c r="CV9978" s="33"/>
    </row>
    <row r="9979" spans="74:100">
      <c r="BV9979" s="62"/>
      <c r="BW9979" s="62"/>
      <c r="BX9979" s="62"/>
      <c r="BY9979" s="62"/>
      <c r="BZ9979" s="62"/>
      <c r="CA9979" s="62"/>
      <c r="CB9979" s="62"/>
      <c r="CC9979" s="62"/>
      <c r="CD9979" s="62"/>
      <c r="CE9979" s="62"/>
      <c r="CF9979" s="62"/>
      <c r="CL9979" s="56" t="s">
        <v>19635</v>
      </c>
      <c r="CM9979" s="56"/>
      <c r="CN9979" s="56"/>
      <c r="CO9979" s="52"/>
      <c r="CP9979" s="52"/>
      <c r="CQ9979" s="52"/>
      <c r="CR9979" s="52"/>
      <c r="CS9979" s="52"/>
      <c r="CT9979" s="52"/>
      <c r="CU9979" s="33"/>
      <c r="CV9979" s="33"/>
    </row>
    <row r="9980" spans="74:100">
      <c r="BV9980" s="62"/>
      <c r="BW9980" s="62"/>
      <c r="BX9980" s="62"/>
      <c r="BY9980" s="62"/>
      <c r="BZ9980" s="62"/>
      <c r="CA9980" s="62"/>
      <c r="CB9980" s="62"/>
      <c r="CC9980" s="62"/>
      <c r="CD9980" s="62"/>
      <c r="CE9980" s="62"/>
      <c r="CF9980" s="62"/>
      <c r="CL9980" s="56" t="s">
        <v>2189</v>
      </c>
      <c r="CM9980" s="56" t="s">
        <v>216</v>
      </c>
      <c r="CN9980" s="56" t="s">
        <v>216</v>
      </c>
      <c r="CO9980" s="52"/>
      <c r="CP9980" s="52"/>
      <c r="CQ9980" s="52"/>
      <c r="CR9980" s="52"/>
      <c r="CS9980" s="52"/>
      <c r="CT9980" s="52"/>
      <c r="CU9980" s="33"/>
      <c r="CV9980" s="33"/>
    </row>
    <row r="9981" spans="74:100">
      <c r="BV9981" s="62"/>
      <c r="BW9981" s="62"/>
      <c r="BX9981" s="62"/>
      <c r="BY9981" s="62"/>
      <c r="BZ9981" s="62"/>
      <c r="CA9981" s="62"/>
      <c r="CB9981" s="62"/>
      <c r="CC9981" s="62"/>
      <c r="CD9981" s="62"/>
      <c r="CE9981" s="62"/>
      <c r="CF9981" s="62"/>
      <c r="CL9981" s="56" t="s">
        <v>22490</v>
      </c>
      <c r="CM9981" s="56"/>
      <c r="CN9981" s="56"/>
      <c r="CO9981" s="52"/>
      <c r="CP9981" s="52"/>
      <c r="CQ9981" s="52"/>
      <c r="CR9981" s="52"/>
      <c r="CS9981" s="52"/>
      <c r="CT9981" s="52"/>
      <c r="CU9981" s="33"/>
      <c r="CV9981" s="33"/>
    </row>
    <row r="9982" spans="74:100">
      <c r="BV9982" s="62"/>
      <c r="BW9982" s="62"/>
      <c r="BX9982" s="62"/>
      <c r="BY9982" s="62"/>
      <c r="BZ9982" s="62"/>
      <c r="CA9982" s="62"/>
      <c r="CB9982" s="62"/>
      <c r="CC9982" s="62"/>
      <c r="CD9982" s="62"/>
      <c r="CE9982" s="62"/>
      <c r="CF9982" s="62"/>
      <c r="CL9982" s="56" t="s">
        <v>2190</v>
      </c>
      <c r="CM9982" s="56" t="s">
        <v>215</v>
      </c>
      <c r="CN9982" s="56" t="s">
        <v>215</v>
      </c>
      <c r="CO9982" s="52"/>
      <c r="CP9982" s="52"/>
      <c r="CQ9982" s="52"/>
      <c r="CR9982" s="52"/>
      <c r="CS9982" s="52"/>
      <c r="CT9982" s="52"/>
      <c r="CU9982" s="33"/>
      <c r="CV9982" s="33"/>
    </row>
    <row r="9983" spans="74:100">
      <c r="BV9983" s="62"/>
      <c r="BW9983" s="62"/>
      <c r="BX9983" s="62"/>
      <c r="BY9983" s="62"/>
      <c r="BZ9983" s="62"/>
      <c r="CA9983" s="62"/>
      <c r="CB9983" s="62"/>
      <c r="CC9983" s="62"/>
      <c r="CD9983" s="62"/>
      <c r="CE9983" s="62"/>
      <c r="CF9983" s="62"/>
      <c r="CL9983" s="56" t="s">
        <v>22491</v>
      </c>
      <c r="CM9983" s="56"/>
      <c r="CN9983" s="56"/>
      <c r="CO9983" s="52"/>
      <c r="CP9983" s="52"/>
      <c r="CQ9983" s="52"/>
      <c r="CR9983" s="52"/>
      <c r="CS9983" s="52"/>
      <c r="CT9983" s="52"/>
      <c r="CU9983" s="33"/>
      <c r="CV9983" s="33"/>
    </row>
    <row r="9984" spans="74:100">
      <c r="BV9984" s="62"/>
      <c r="BW9984" s="62"/>
      <c r="BX9984" s="62"/>
      <c r="BY9984" s="62"/>
      <c r="BZ9984" s="62"/>
      <c r="CA9984" s="62"/>
      <c r="CB9984" s="62"/>
      <c r="CC9984" s="62"/>
      <c r="CD9984" s="62"/>
      <c r="CE9984" s="62"/>
      <c r="CF9984" s="62"/>
      <c r="CL9984" s="56" t="s">
        <v>2192</v>
      </c>
      <c r="CM9984" s="56" t="s">
        <v>216</v>
      </c>
      <c r="CN9984" s="56" t="s">
        <v>216</v>
      </c>
      <c r="CO9984" s="52"/>
      <c r="CP9984" s="52"/>
      <c r="CQ9984" s="52"/>
      <c r="CR9984" s="52"/>
      <c r="CS9984" s="52"/>
      <c r="CT9984" s="52"/>
      <c r="CU9984" s="33"/>
      <c r="CV9984" s="33"/>
    </row>
    <row r="9985" spans="74:100">
      <c r="BV9985" s="62"/>
      <c r="BW9985" s="62"/>
      <c r="BX9985" s="62"/>
      <c r="BY9985" s="62"/>
      <c r="BZ9985" s="62"/>
      <c r="CA9985" s="62"/>
      <c r="CB9985" s="62"/>
      <c r="CC9985" s="62"/>
      <c r="CD9985" s="62"/>
      <c r="CE9985" s="62"/>
      <c r="CF9985" s="62"/>
      <c r="CL9985" s="56" t="s">
        <v>22492</v>
      </c>
      <c r="CM9985" s="56"/>
      <c r="CN9985" s="56"/>
      <c r="CO9985" s="52"/>
      <c r="CP9985" s="52"/>
      <c r="CQ9985" s="52"/>
      <c r="CR9985" s="52"/>
      <c r="CS9985" s="52"/>
      <c r="CT9985" s="52"/>
      <c r="CU9985" s="33"/>
      <c r="CV9985" s="33"/>
    </row>
    <row r="9986" spans="74:100">
      <c r="BV9986" s="62"/>
      <c r="BW9986" s="62"/>
      <c r="BX9986" s="62"/>
      <c r="BY9986" s="62"/>
      <c r="BZ9986" s="62"/>
      <c r="CA9986" s="62"/>
      <c r="CB9986" s="62"/>
      <c r="CC9986" s="62"/>
      <c r="CD9986" s="62"/>
      <c r="CE9986" s="62"/>
      <c r="CF9986" s="62"/>
      <c r="CL9986" s="56" t="s">
        <v>5943</v>
      </c>
      <c r="CM9986" s="56" t="s">
        <v>217</v>
      </c>
      <c r="CN9986" s="56" t="s">
        <v>217</v>
      </c>
      <c r="CO9986" s="52"/>
      <c r="CP9986" s="52"/>
      <c r="CQ9986" s="52"/>
      <c r="CR9986" s="52"/>
      <c r="CS9986" s="52"/>
      <c r="CT9986" s="52"/>
      <c r="CU9986" s="33"/>
      <c r="CV9986" s="33"/>
    </row>
    <row r="9987" spans="74:100">
      <c r="BV9987" s="62"/>
      <c r="BW9987" s="62"/>
      <c r="BX9987" s="62"/>
      <c r="BY9987" s="62"/>
      <c r="BZ9987" s="62"/>
      <c r="CA9987" s="62"/>
      <c r="CB9987" s="62"/>
      <c r="CC9987" s="62"/>
      <c r="CD9987" s="62"/>
      <c r="CE9987" s="62"/>
      <c r="CF9987" s="62"/>
      <c r="CL9987" s="56" t="s">
        <v>19636</v>
      </c>
      <c r="CM9987" s="56"/>
      <c r="CN9987" s="56"/>
      <c r="CO9987" s="52"/>
      <c r="CP9987" s="52"/>
      <c r="CQ9987" s="52"/>
      <c r="CR9987" s="52"/>
      <c r="CS9987" s="52"/>
      <c r="CT9987" s="52"/>
      <c r="CU9987" s="33"/>
      <c r="CV9987" s="33"/>
    </row>
    <row r="9988" spans="74:100">
      <c r="BV9988" s="62"/>
      <c r="BW9988" s="62"/>
      <c r="BX9988" s="62"/>
      <c r="BY9988" s="62"/>
      <c r="BZ9988" s="62"/>
      <c r="CA9988" s="62"/>
      <c r="CB9988" s="62"/>
      <c r="CC9988" s="62"/>
      <c r="CD9988" s="62"/>
      <c r="CE9988" s="62"/>
      <c r="CF9988" s="62"/>
      <c r="CL9988" s="56" t="s">
        <v>2193</v>
      </c>
      <c r="CM9988" s="56" t="s">
        <v>215</v>
      </c>
      <c r="CN9988" s="56" t="s">
        <v>215</v>
      </c>
      <c r="CO9988" s="52"/>
      <c r="CP9988" s="52"/>
      <c r="CQ9988" s="52"/>
      <c r="CR9988" s="52"/>
      <c r="CS9988" s="52"/>
      <c r="CT9988" s="52"/>
      <c r="CU9988" s="33"/>
      <c r="CV9988" s="33"/>
    </row>
    <row r="9989" spans="74:100">
      <c r="BV9989" s="62"/>
      <c r="BW9989" s="62"/>
      <c r="BX9989" s="62"/>
      <c r="BY9989" s="62"/>
      <c r="BZ9989" s="62"/>
      <c r="CA9989" s="62"/>
      <c r="CB9989" s="62"/>
      <c r="CC9989" s="62"/>
      <c r="CD9989" s="62"/>
      <c r="CE9989" s="62"/>
      <c r="CF9989" s="62"/>
      <c r="CL9989" s="56" t="s">
        <v>22493</v>
      </c>
      <c r="CM9989" s="56"/>
      <c r="CN9989" s="56"/>
      <c r="CO9989" s="52"/>
      <c r="CP9989" s="52"/>
      <c r="CQ9989" s="52"/>
      <c r="CR9989" s="52"/>
      <c r="CS9989" s="52"/>
      <c r="CT9989" s="52"/>
      <c r="CU9989" s="33"/>
      <c r="CV9989" s="33"/>
    </row>
    <row r="9990" spans="74:100">
      <c r="BV9990" s="62"/>
      <c r="BW9990" s="62"/>
      <c r="BX9990" s="62"/>
      <c r="BY9990" s="62"/>
      <c r="BZ9990" s="62"/>
      <c r="CA9990" s="62"/>
      <c r="CB9990" s="62"/>
      <c r="CC9990" s="62"/>
      <c r="CD9990" s="62"/>
      <c r="CE9990" s="62"/>
      <c r="CF9990" s="62"/>
      <c r="CL9990" s="56" t="s">
        <v>2194</v>
      </c>
      <c r="CM9990" s="56" t="s">
        <v>215</v>
      </c>
      <c r="CN9990" s="56" t="s">
        <v>215</v>
      </c>
      <c r="CO9990" s="52"/>
      <c r="CP9990" s="52"/>
      <c r="CQ9990" s="52"/>
      <c r="CR9990" s="52"/>
      <c r="CS9990" s="52"/>
      <c r="CT9990" s="52"/>
      <c r="CU9990" s="33"/>
      <c r="CV9990" s="33"/>
    </row>
    <row r="9991" spans="74:100">
      <c r="BV9991" s="62"/>
      <c r="BW9991" s="62"/>
      <c r="BX9991" s="62"/>
      <c r="BY9991" s="62"/>
      <c r="BZ9991" s="62"/>
      <c r="CA9991" s="62"/>
      <c r="CB9991" s="62"/>
      <c r="CC9991" s="62"/>
      <c r="CD9991" s="62"/>
      <c r="CE9991" s="62"/>
      <c r="CF9991" s="62"/>
      <c r="CL9991" s="56" t="s">
        <v>22494</v>
      </c>
      <c r="CM9991" s="56"/>
      <c r="CN9991" s="56"/>
      <c r="CO9991" s="52"/>
      <c r="CP9991" s="52"/>
      <c r="CQ9991" s="52"/>
      <c r="CR9991" s="52"/>
      <c r="CS9991" s="52"/>
      <c r="CT9991" s="52"/>
      <c r="CU9991" s="33"/>
      <c r="CV9991" s="33"/>
    </row>
    <row r="9992" spans="74:100">
      <c r="BV9992" s="62"/>
      <c r="BW9992" s="62"/>
      <c r="BX9992" s="62"/>
      <c r="BY9992" s="62"/>
      <c r="BZ9992" s="62"/>
      <c r="CA9992" s="62"/>
      <c r="CB9992" s="62"/>
      <c r="CC9992" s="62"/>
      <c r="CD9992" s="62"/>
      <c r="CE9992" s="62"/>
      <c r="CF9992" s="62"/>
      <c r="CL9992" s="56" t="s">
        <v>5944</v>
      </c>
      <c r="CM9992" s="56" t="s">
        <v>216</v>
      </c>
      <c r="CN9992" s="56" t="s">
        <v>216</v>
      </c>
      <c r="CO9992" s="52"/>
      <c r="CP9992" s="52"/>
      <c r="CQ9992" s="52"/>
      <c r="CR9992" s="52"/>
      <c r="CS9992" s="52"/>
      <c r="CT9992" s="52"/>
      <c r="CU9992" s="33"/>
      <c r="CV9992" s="33"/>
    </row>
    <row r="9993" spans="74:100">
      <c r="BV9993" s="62"/>
      <c r="BW9993" s="62"/>
      <c r="BX9993" s="62"/>
      <c r="BY9993" s="62"/>
      <c r="BZ9993" s="62"/>
      <c r="CA9993" s="62"/>
      <c r="CB9993" s="62"/>
      <c r="CC9993" s="62"/>
      <c r="CD9993" s="62"/>
      <c r="CE9993" s="62"/>
      <c r="CF9993" s="62"/>
      <c r="CL9993" s="56" t="s">
        <v>28279</v>
      </c>
      <c r="CM9993" s="56"/>
      <c r="CN9993" s="56"/>
      <c r="CO9993" s="52"/>
      <c r="CP9993" s="52"/>
      <c r="CQ9993" s="52"/>
      <c r="CR9993" s="52"/>
      <c r="CS9993" s="52"/>
      <c r="CT9993" s="52"/>
      <c r="CU9993" s="33"/>
      <c r="CV9993" s="33"/>
    </row>
    <row r="9994" spans="74:100">
      <c r="BV9994" s="62"/>
      <c r="BW9994" s="62"/>
      <c r="BX9994" s="62"/>
      <c r="BY9994" s="62"/>
      <c r="BZ9994" s="62"/>
      <c r="CA9994" s="62"/>
      <c r="CB9994" s="62"/>
      <c r="CC9994" s="62"/>
      <c r="CD9994" s="62"/>
      <c r="CE9994" s="62"/>
      <c r="CF9994" s="62"/>
      <c r="CL9994" s="56" t="s">
        <v>5945</v>
      </c>
      <c r="CM9994" s="56" t="s">
        <v>217</v>
      </c>
      <c r="CN9994" s="56" t="s">
        <v>217</v>
      </c>
      <c r="CO9994" s="52"/>
      <c r="CP9994" s="52"/>
      <c r="CQ9994" s="52"/>
      <c r="CR9994" s="52"/>
      <c r="CS9994" s="52"/>
      <c r="CT9994" s="52"/>
      <c r="CU9994" s="33"/>
      <c r="CV9994" s="33"/>
    </row>
    <row r="9995" spans="74:100">
      <c r="BV9995" s="62"/>
      <c r="BW9995" s="62"/>
      <c r="BX9995" s="62"/>
      <c r="BY9995" s="62"/>
      <c r="BZ9995" s="62"/>
      <c r="CA9995" s="62"/>
      <c r="CB9995" s="62"/>
      <c r="CC9995" s="62"/>
      <c r="CD9995" s="62"/>
      <c r="CE9995" s="62"/>
      <c r="CF9995" s="62"/>
      <c r="CL9995" s="56" t="s">
        <v>19637</v>
      </c>
      <c r="CM9995" s="56"/>
      <c r="CN9995" s="56"/>
      <c r="CO9995" s="52"/>
      <c r="CP9995" s="52"/>
      <c r="CQ9995" s="52"/>
      <c r="CR9995" s="52"/>
      <c r="CS9995" s="52"/>
      <c r="CT9995" s="52"/>
      <c r="CU9995" s="33"/>
      <c r="CV9995" s="33"/>
    </row>
    <row r="9996" spans="74:100">
      <c r="BV9996" s="62"/>
      <c r="BW9996" s="62"/>
      <c r="BX9996" s="62"/>
      <c r="BY9996" s="62"/>
      <c r="BZ9996" s="62"/>
      <c r="CA9996" s="62"/>
      <c r="CB9996" s="62"/>
      <c r="CC9996" s="62"/>
      <c r="CD9996" s="62"/>
      <c r="CE9996" s="62"/>
      <c r="CF9996" s="62"/>
      <c r="CL9996" s="56" t="s">
        <v>2195</v>
      </c>
      <c r="CM9996" s="56" t="s">
        <v>216</v>
      </c>
      <c r="CN9996" s="56" t="s">
        <v>216</v>
      </c>
      <c r="CO9996" s="52"/>
      <c r="CP9996" s="52"/>
      <c r="CQ9996" s="52"/>
      <c r="CR9996" s="52"/>
      <c r="CS9996" s="52"/>
      <c r="CT9996" s="52"/>
      <c r="CU9996" s="33"/>
      <c r="CV9996" s="33"/>
    </row>
    <row r="9997" spans="74:100">
      <c r="BV9997" s="62"/>
      <c r="BW9997" s="62"/>
      <c r="BX9997" s="62"/>
      <c r="BY9997" s="62"/>
      <c r="BZ9997" s="62"/>
      <c r="CA9997" s="62"/>
      <c r="CB9997" s="62"/>
      <c r="CC9997" s="62"/>
      <c r="CD9997" s="62"/>
      <c r="CE9997" s="62"/>
      <c r="CF9997" s="62"/>
      <c r="CL9997" s="56" t="s">
        <v>22495</v>
      </c>
      <c r="CM9997" s="56"/>
      <c r="CN9997" s="56"/>
      <c r="CO9997" s="52"/>
      <c r="CP9997" s="52"/>
      <c r="CQ9997" s="52"/>
      <c r="CR9997" s="52"/>
      <c r="CS9997" s="52"/>
      <c r="CT9997" s="52"/>
      <c r="CU9997" s="33"/>
      <c r="CV9997" s="33"/>
    </row>
    <row r="9998" spans="74:100">
      <c r="BV9998" s="62"/>
      <c r="BW9998" s="62"/>
      <c r="BX9998" s="62"/>
      <c r="BY9998" s="62"/>
      <c r="BZ9998" s="62"/>
      <c r="CA9998" s="62"/>
      <c r="CB9998" s="62"/>
      <c r="CC9998" s="62"/>
      <c r="CD9998" s="62"/>
      <c r="CE9998" s="62"/>
      <c r="CF9998" s="62"/>
      <c r="CL9998" s="56" t="s">
        <v>2196</v>
      </c>
      <c r="CM9998" s="56" t="s">
        <v>216</v>
      </c>
      <c r="CN9998" s="56" t="s">
        <v>216</v>
      </c>
      <c r="CO9998" s="52"/>
      <c r="CP9998" s="52"/>
      <c r="CQ9998" s="52"/>
      <c r="CR9998" s="52"/>
      <c r="CS9998" s="52"/>
      <c r="CT9998" s="52"/>
      <c r="CU9998" s="33"/>
      <c r="CV9998" s="33"/>
    </row>
    <row r="9999" spans="74:100">
      <c r="BV9999" s="62"/>
      <c r="BW9999" s="62"/>
      <c r="BX9999" s="62"/>
      <c r="BY9999" s="62"/>
      <c r="BZ9999" s="62"/>
      <c r="CA9999" s="62"/>
      <c r="CB9999" s="62"/>
      <c r="CC9999" s="62"/>
      <c r="CD9999" s="62"/>
      <c r="CE9999" s="62"/>
      <c r="CF9999" s="62"/>
      <c r="CL9999" s="56" t="s">
        <v>22496</v>
      </c>
      <c r="CM9999" s="56"/>
      <c r="CN9999" s="56"/>
      <c r="CO9999" s="52"/>
      <c r="CP9999" s="52"/>
      <c r="CQ9999" s="52"/>
      <c r="CR9999" s="52"/>
      <c r="CS9999" s="52"/>
      <c r="CT9999" s="52"/>
      <c r="CU9999" s="33"/>
      <c r="CV9999" s="33"/>
    </row>
    <row r="10000" spans="74:100">
      <c r="BV10000" s="62"/>
      <c r="BW10000" s="62"/>
      <c r="BX10000" s="62"/>
      <c r="BY10000" s="62"/>
      <c r="BZ10000" s="62"/>
      <c r="CA10000" s="62"/>
      <c r="CB10000" s="62"/>
      <c r="CC10000" s="62"/>
      <c r="CD10000" s="62"/>
      <c r="CE10000" s="62"/>
      <c r="CF10000" s="62"/>
      <c r="CL10000" s="56" t="s">
        <v>5946</v>
      </c>
      <c r="CM10000" s="56" t="s">
        <v>217</v>
      </c>
      <c r="CN10000" s="56" t="s">
        <v>217</v>
      </c>
      <c r="CO10000" s="52"/>
      <c r="CP10000" s="52"/>
      <c r="CQ10000" s="52"/>
      <c r="CR10000" s="52"/>
      <c r="CS10000" s="52"/>
      <c r="CT10000" s="52"/>
      <c r="CU10000" s="33"/>
      <c r="CV10000" s="33"/>
    </row>
    <row r="10001" spans="74:100">
      <c r="BV10001" s="62"/>
      <c r="BW10001" s="62"/>
      <c r="BX10001" s="62"/>
      <c r="BY10001" s="62"/>
      <c r="BZ10001" s="62"/>
      <c r="CA10001" s="62"/>
      <c r="CB10001" s="62"/>
      <c r="CC10001" s="62"/>
      <c r="CD10001" s="62"/>
      <c r="CE10001" s="62"/>
      <c r="CF10001" s="62"/>
      <c r="CL10001" s="56" t="s">
        <v>19638</v>
      </c>
      <c r="CM10001" s="56"/>
      <c r="CN10001" s="56"/>
      <c r="CO10001" s="52"/>
      <c r="CP10001" s="52"/>
      <c r="CQ10001" s="52"/>
      <c r="CR10001" s="52"/>
      <c r="CS10001" s="52"/>
      <c r="CT10001" s="52"/>
      <c r="CU10001" s="33"/>
      <c r="CV10001" s="33"/>
    </row>
    <row r="10002" spans="74:100">
      <c r="BV10002" s="62"/>
      <c r="BW10002" s="62"/>
      <c r="BX10002" s="62"/>
      <c r="BY10002" s="62"/>
      <c r="BZ10002" s="62"/>
      <c r="CA10002" s="62"/>
      <c r="CB10002" s="62"/>
      <c r="CC10002" s="62"/>
      <c r="CD10002" s="62"/>
      <c r="CE10002" s="62"/>
      <c r="CF10002" s="62"/>
      <c r="CL10002" s="56" t="s">
        <v>5947</v>
      </c>
      <c r="CM10002" s="56" t="s">
        <v>217</v>
      </c>
      <c r="CN10002" s="56" t="s">
        <v>217</v>
      </c>
      <c r="CO10002" s="52"/>
      <c r="CP10002" s="52"/>
      <c r="CQ10002" s="52"/>
      <c r="CR10002" s="52"/>
      <c r="CS10002" s="52"/>
      <c r="CT10002" s="52"/>
      <c r="CU10002" s="33"/>
      <c r="CV10002" s="33"/>
    </row>
    <row r="10003" spans="74:100">
      <c r="BV10003" s="62"/>
      <c r="BW10003" s="62"/>
      <c r="BX10003" s="62"/>
      <c r="BY10003" s="62"/>
      <c r="BZ10003" s="62"/>
      <c r="CA10003" s="62"/>
      <c r="CB10003" s="62"/>
      <c r="CC10003" s="62"/>
      <c r="CD10003" s="62"/>
      <c r="CE10003" s="62"/>
      <c r="CF10003" s="62"/>
      <c r="CL10003" s="56" t="s">
        <v>19639</v>
      </c>
      <c r="CM10003" s="56"/>
      <c r="CN10003" s="56"/>
      <c r="CO10003" s="52"/>
      <c r="CP10003" s="52"/>
      <c r="CQ10003" s="52"/>
      <c r="CR10003" s="52"/>
      <c r="CS10003" s="52"/>
      <c r="CT10003" s="52"/>
      <c r="CU10003" s="33"/>
      <c r="CV10003" s="33"/>
    </row>
    <row r="10004" spans="74:100">
      <c r="BV10004" s="62"/>
      <c r="BW10004" s="62"/>
      <c r="BX10004" s="62"/>
      <c r="BY10004" s="62"/>
      <c r="BZ10004" s="62"/>
      <c r="CA10004" s="62"/>
      <c r="CB10004" s="62"/>
      <c r="CC10004" s="62"/>
      <c r="CD10004" s="62"/>
      <c r="CE10004" s="62"/>
      <c r="CF10004" s="62"/>
      <c r="CL10004" s="56" t="s">
        <v>13882</v>
      </c>
      <c r="CM10004" s="56" t="s">
        <v>215</v>
      </c>
      <c r="CN10004" s="56" t="s">
        <v>215</v>
      </c>
      <c r="CO10004" s="52"/>
      <c r="CP10004" s="52"/>
      <c r="CQ10004" s="52"/>
      <c r="CR10004" s="52"/>
      <c r="CS10004" s="52"/>
      <c r="CT10004" s="52"/>
      <c r="CU10004" s="33"/>
      <c r="CV10004" s="33"/>
    </row>
    <row r="10005" spans="74:100">
      <c r="BV10005" s="62"/>
      <c r="BW10005" s="62"/>
      <c r="BX10005" s="62"/>
      <c r="BY10005" s="62"/>
      <c r="BZ10005" s="62"/>
      <c r="CA10005" s="62"/>
      <c r="CB10005" s="62"/>
      <c r="CC10005" s="62"/>
      <c r="CD10005" s="62"/>
      <c r="CE10005" s="62"/>
      <c r="CF10005" s="62"/>
      <c r="CL10005" s="56" t="s">
        <v>25024</v>
      </c>
      <c r="CM10005" s="56"/>
      <c r="CN10005" s="56"/>
      <c r="CO10005" s="52"/>
      <c r="CP10005" s="52"/>
      <c r="CQ10005" s="52"/>
      <c r="CR10005" s="52"/>
      <c r="CS10005" s="52"/>
      <c r="CT10005" s="52"/>
      <c r="CU10005" s="33"/>
      <c r="CV10005" s="33"/>
    </row>
    <row r="10006" spans="74:100">
      <c r="BV10006" s="62"/>
      <c r="BW10006" s="62"/>
      <c r="BX10006" s="62"/>
      <c r="BY10006" s="62"/>
      <c r="BZ10006" s="62"/>
      <c r="CA10006" s="62"/>
      <c r="CB10006" s="62"/>
      <c r="CC10006" s="62"/>
      <c r="CD10006" s="62"/>
      <c r="CE10006" s="62"/>
      <c r="CF10006" s="62"/>
      <c r="CL10006" s="56" t="s">
        <v>5948</v>
      </c>
      <c r="CM10006" s="56" t="s">
        <v>217</v>
      </c>
      <c r="CN10006" s="56" t="s">
        <v>217</v>
      </c>
      <c r="CO10006" s="52"/>
      <c r="CP10006" s="52"/>
      <c r="CQ10006" s="52"/>
      <c r="CR10006" s="52"/>
      <c r="CS10006" s="52"/>
      <c r="CT10006" s="52"/>
      <c r="CU10006" s="33"/>
      <c r="CV10006" s="33"/>
    </row>
    <row r="10007" spans="74:100">
      <c r="BV10007" s="62"/>
      <c r="BW10007" s="62"/>
      <c r="BX10007" s="62"/>
      <c r="BY10007" s="62"/>
      <c r="BZ10007" s="62"/>
      <c r="CA10007" s="62"/>
      <c r="CB10007" s="62"/>
      <c r="CC10007" s="62"/>
      <c r="CD10007" s="62"/>
      <c r="CE10007" s="62"/>
      <c r="CF10007" s="62"/>
      <c r="CL10007" s="56" t="s">
        <v>19640</v>
      </c>
      <c r="CM10007" s="56"/>
      <c r="CN10007" s="56"/>
      <c r="CO10007" s="52"/>
      <c r="CP10007" s="52"/>
      <c r="CQ10007" s="52"/>
      <c r="CR10007" s="52"/>
      <c r="CS10007" s="52"/>
      <c r="CT10007" s="52"/>
      <c r="CU10007" s="33"/>
      <c r="CV10007" s="33"/>
    </row>
    <row r="10008" spans="74:100">
      <c r="BV10008" s="62"/>
      <c r="BW10008" s="62"/>
      <c r="BX10008" s="62"/>
      <c r="BY10008" s="62"/>
      <c r="BZ10008" s="62"/>
      <c r="CA10008" s="62"/>
      <c r="CB10008" s="62"/>
      <c r="CC10008" s="62"/>
      <c r="CD10008" s="62"/>
      <c r="CE10008" s="62"/>
      <c r="CF10008" s="62"/>
      <c r="CL10008" s="56" t="s">
        <v>2198</v>
      </c>
      <c r="CM10008" s="56" t="s">
        <v>216</v>
      </c>
      <c r="CN10008" s="56" t="s">
        <v>216</v>
      </c>
      <c r="CO10008" s="52"/>
      <c r="CP10008" s="52"/>
      <c r="CQ10008" s="52"/>
      <c r="CR10008" s="52"/>
      <c r="CS10008" s="52"/>
      <c r="CT10008" s="52"/>
      <c r="CU10008" s="33"/>
      <c r="CV10008" s="33"/>
    </row>
    <row r="10009" spans="74:100">
      <c r="BV10009" s="62"/>
      <c r="BW10009" s="62"/>
      <c r="BX10009" s="62"/>
      <c r="BY10009" s="62"/>
      <c r="BZ10009" s="62"/>
      <c r="CA10009" s="62"/>
      <c r="CB10009" s="62"/>
      <c r="CC10009" s="62"/>
      <c r="CD10009" s="62"/>
      <c r="CE10009" s="62"/>
      <c r="CF10009" s="62"/>
      <c r="CL10009" s="56" t="s">
        <v>22497</v>
      </c>
      <c r="CM10009" s="56"/>
      <c r="CN10009" s="56"/>
      <c r="CO10009" s="52"/>
      <c r="CP10009" s="52"/>
      <c r="CQ10009" s="52"/>
      <c r="CR10009" s="52"/>
      <c r="CS10009" s="52"/>
      <c r="CT10009" s="52"/>
      <c r="CU10009" s="33"/>
      <c r="CV10009" s="33"/>
    </row>
    <row r="10010" spans="74:100">
      <c r="BV10010" s="62"/>
      <c r="BW10010" s="62"/>
      <c r="BX10010" s="62"/>
      <c r="BY10010" s="62"/>
      <c r="BZ10010" s="62"/>
      <c r="CA10010" s="62"/>
      <c r="CB10010" s="62"/>
      <c r="CC10010" s="62"/>
      <c r="CD10010" s="62"/>
      <c r="CE10010" s="62"/>
      <c r="CF10010" s="62"/>
      <c r="CL10010" s="56" t="s">
        <v>2199</v>
      </c>
      <c r="CM10010" s="56" t="s">
        <v>213</v>
      </c>
      <c r="CN10010" s="56" t="s">
        <v>213</v>
      </c>
      <c r="CO10010" s="52"/>
      <c r="CP10010" s="52"/>
      <c r="CQ10010" s="52"/>
      <c r="CR10010" s="52"/>
      <c r="CS10010" s="52"/>
      <c r="CT10010" s="52"/>
      <c r="CU10010" s="33"/>
      <c r="CV10010" s="33"/>
    </row>
    <row r="10011" spans="74:100">
      <c r="BV10011" s="62"/>
      <c r="BW10011" s="62"/>
      <c r="BX10011" s="62"/>
      <c r="BY10011" s="62"/>
      <c r="BZ10011" s="62"/>
      <c r="CA10011" s="62"/>
      <c r="CB10011" s="62"/>
      <c r="CC10011" s="62"/>
      <c r="CD10011" s="62"/>
      <c r="CE10011" s="62"/>
      <c r="CF10011" s="62"/>
      <c r="CL10011" s="56" t="s">
        <v>22498</v>
      </c>
      <c r="CM10011" s="56"/>
      <c r="CN10011" s="56"/>
      <c r="CO10011" s="52"/>
      <c r="CP10011" s="52"/>
      <c r="CQ10011" s="52"/>
      <c r="CR10011" s="52"/>
      <c r="CS10011" s="52"/>
      <c r="CT10011" s="52"/>
      <c r="CU10011" s="33"/>
      <c r="CV10011" s="33"/>
    </row>
    <row r="10012" spans="74:100">
      <c r="BV10012" s="62"/>
      <c r="BW10012" s="62"/>
      <c r="BX10012" s="62"/>
      <c r="BY10012" s="62"/>
      <c r="BZ10012" s="62"/>
      <c r="CA10012" s="62"/>
      <c r="CB10012" s="62"/>
      <c r="CC10012" s="62"/>
      <c r="CD10012" s="62"/>
      <c r="CE10012" s="62"/>
      <c r="CF10012" s="62"/>
      <c r="CL10012" s="56" t="s">
        <v>2200</v>
      </c>
      <c r="CM10012" s="56" t="s">
        <v>214</v>
      </c>
      <c r="CN10012" s="56" t="s">
        <v>214</v>
      </c>
      <c r="CO10012" s="52"/>
      <c r="CP10012" s="52"/>
      <c r="CQ10012" s="52"/>
      <c r="CR10012" s="52"/>
      <c r="CS10012" s="52"/>
      <c r="CT10012" s="52"/>
      <c r="CU10012" s="33"/>
      <c r="CV10012" s="33"/>
    </row>
    <row r="10013" spans="74:100">
      <c r="BV10013" s="62"/>
      <c r="BW10013" s="62"/>
      <c r="BX10013" s="62"/>
      <c r="BY10013" s="62"/>
      <c r="BZ10013" s="62"/>
      <c r="CA10013" s="62"/>
      <c r="CB10013" s="62"/>
      <c r="CC10013" s="62"/>
      <c r="CD10013" s="62"/>
      <c r="CE10013" s="62"/>
      <c r="CF10013" s="62"/>
      <c r="CL10013" s="56" t="s">
        <v>22499</v>
      </c>
      <c r="CM10013" s="56"/>
      <c r="CN10013" s="56"/>
      <c r="CO10013" s="52"/>
      <c r="CP10013" s="52"/>
      <c r="CQ10013" s="52"/>
      <c r="CR10013" s="52"/>
      <c r="CS10013" s="52"/>
      <c r="CT10013" s="52"/>
      <c r="CU10013" s="33"/>
      <c r="CV10013" s="33"/>
    </row>
    <row r="10014" spans="74:100">
      <c r="BV10014" s="62"/>
      <c r="BW10014" s="62"/>
      <c r="BX10014" s="62"/>
      <c r="BY10014" s="62"/>
      <c r="BZ10014" s="62"/>
      <c r="CA10014" s="62"/>
      <c r="CB10014" s="62"/>
      <c r="CC10014" s="62"/>
      <c r="CD10014" s="62"/>
      <c r="CE10014" s="62"/>
      <c r="CF10014" s="62"/>
      <c r="CL10014" s="56" t="s">
        <v>2201</v>
      </c>
      <c r="CM10014" s="56" t="s">
        <v>216</v>
      </c>
      <c r="CN10014" s="56" t="s">
        <v>216</v>
      </c>
      <c r="CO10014" s="52"/>
      <c r="CP10014" s="52"/>
      <c r="CQ10014" s="52"/>
      <c r="CR10014" s="52"/>
      <c r="CS10014" s="52"/>
      <c r="CT10014" s="52"/>
      <c r="CU10014" s="33"/>
      <c r="CV10014" s="33"/>
    </row>
    <row r="10015" spans="74:100">
      <c r="BV10015" s="62"/>
      <c r="BW10015" s="62"/>
      <c r="BX10015" s="62"/>
      <c r="BY10015" s="62"/>
      <c r="BZ10015" s="62"/>
      <c r="CA10015" s="62"/>
      <c r="CB10015" s="62"/>
      <c r="CC10015" s="62"/>
      <c r="CD10015" s="62"/>
      <c r="CE10015" s="62"/>
      <c r="CF10015" s="62"/>
      <c r="CL10015" s="56" t="s">
        <v>22500</v>
      </c>
      <c r="CM10015" s="56"/>
      <c r="CN10015" s="56"/>
      <c r="CO10015" s="52"/>
      <c r="CP10015" s="52"/>
      <c r="CQ10015" s="52"/>
      <c r="CR10015" s="52"/>
      <c r="CS10015" s="52"/>
      <c r="CT10015" s="52"/>
      <c r="CU10015" s="33"/>
      <c r="CV10015" s="33"/>
    </row>
    <row r="10016" spans="74:100">
      <c r="BV10016" s="62"/>
      <c r="BW10016" s="62"/>
      <c r="BX10016" s="62"/>
      <c r="BY10016" s="62"/>
      <c r="BZ10016" s="62"/>
      <c r="CA10016" s="62"/>
      <c r="CB10016" s="62"/>
      <c r="CC10016" s="62"/>
      <c r="CD10016" s="62"/>
      <c r="CE10016" s="62"/>
      <c r="CF10016" s="62"/>
      <c r="CL10016" s="56" t="s">
        <v>5950</v>
      </c>
      <c r="CM10016" s="56" t="s">
        <v>217</v>
      </c>
      <c r="CN10016" s="56" t="s">
        <v>217</v>
      </c>
      <c r="CO10016" s="52"/>
      <c r="CP10016" s="52"/>
      <c r="CQ10016" s="52"/>
      <c r="CR10016" s="52"/>
      <c r="CS10016" s="52"/>
      <c r="CT10016" s="52"/>
      <c r="CU10016" s="33"/>
      <c r="CV10016" s="33"/>
    </row>
    <row r="10017" spans="74:100">
      <c r="BV10017" s="62"/>
      <c r="BW10017" s="62"/>
      <c r="BX10017" s="62"/>
      <c r="BY10017" s="62"/>
      <c r="BZ10017" s="62"/>
      <c r="CA10017" s="62"/>
      <c r="CB10017" s="62"/>
      <c r="CC10017" s="62"/>
      <c r="CD10017" s="62"/>
      <c r="CE10017" s="62"/>
      <c r="CF10017" s="62"/>
      <c r="CL10017" s="56" t="s">
        <v>19641</v>
      </c>
      <c r="CM10017" s="56"/>
      <c r="CN10017" s="56"/>
      <c r="CO10017" s="52"/>
      <c r="CP10017" s="52"/>
      <c r="CQ10017" s="52"/>
      <c r="CR10017" s="52"/>
      <c r="CS10017" s="52"/>
      <c r="CT10017" s="52"/>
      <c r="CU10017" s="33"/>
      <c r="CV10017" s="33"/>
    </row>
    <row r="10018" spans="74:100">
      <c r="BV10018" s="62"/>
      <c r="BW10018" s="62"/>
      <c r="BX10018" s="62"/>
      <c r="BY10018" s="62"/>
      <c r="BZ10018" s="62"/>
      <c r="CA10018" s="62"/>
      <c r="CB10018" s="62"/>
      <c r="CC10018" s="62"/>
      <c r="CD10018" s="62"/>
      <c r="CE10018" s="62"/>
      <c r="CF10018" s="62"/>
      <c r="CL10018" s="56" t="s">
        <v>5951</v>
      </c>
      <c r="CM10018" s="56" t="s">
        <v>216</v>
      </c>
      <c r="CN10018" s="56" t="s">
        <v>216</v>
      </c>
      <c r="CO10018" s="52"/>
      <c r="CP10018" s="52"/>
      <c r="CQ10018" s="52"/>
      <c r="CR10018" s="52"/>
      <c r="CS10018" s="52"/>
      <c r="CT10018" s="52"/>
      <c r="CU10018" s="33"/>
      <c r="CV10018" s="33"/>
    </row>
    <row r="10019" spans="74:100">
      <c r="BV10019" s="62"/>
      <c r="BW10019" s="62"/>
      <c r="BX10019" s="62"/>
      <c r="BY10019" s="62"/>
      <c r="BZ10019" s="62"/>
      <c r="CA10019" s="62"/>
      <c r="CB10019" s="62"/>
      <c r="CC10019" s="62"/>
      <c r="CD10019" s="62"/>
      <c r="CE10019" s="62"/>
      <c r="CF10019" s="62"/>
      <c r="CL10019" s="56" t="s">
        <v>22501</v>
      </c>
      <c r="CM10019" s="56"/>
      <c r="CN10019" s="56"/>
      <c r="CO10019" s="52"/>
      <c r="CP10019" s="52"/>
      <c r="CQ10019" s="52"/>
      <c r="CR10019" s="52"/>
      <c r="CS10019" s="52"/>
      <c r="CT10019" s="52"/>
      <c r="CU10019" s="33"/>
      <c r="CV10019" s="33"/>
    </row>
    <row r="10020" spans="74:100">
      <c r="BV10020" s="62"/>
      <c r="BW10020" s="62"/>
      <c r="BX10020" s="62"/>
      <c r="BY10020" s="62"/>
      <c r="BZ10020" s="62"/>
      <c r="CA10020" s="62"/>
      <c r="CB10020" s="62"/>
      <c r="CC10020" s="62"/>
      <c r="CD10020" s="62"/>
      <c r="CE10020" s="62"/>
      <c r="CF10020" s="62"/>
      <c r="CL10020" s="56" t="s">
        <v>2202</v>
      </c>
      <c r="CM10020" s="56" t="s">
        <v>215</v>
      </c>
      <c r="CN10020" s="56" t="s">
        <v>215</v>
      </c>
      <c r="CO10020" s="52"/>
      <c r="CP10020" s="52"/>
      <c r="CQ10020" s="52"/>
      <c r="CR10020" s="52"/>
      <c r="CS10020" s="52"/>
      <c r="CT10020" s="52"/>
      <c r="CU10020" s="33"/>
      <c r="CV10020" s="33"/>
    </row>
    <row r="10021" spans="74:100">
      <c r="BV10021" s="62"/>
      <c r="BW10021" s="62"/>
      <c r="BX10021" s="62"/>
      <c r="BY10021" s="62"/>
      <c r="BZ10021" s="62"/>
      <c r="CA10021" s="62"/>
      <c r="CB10021" s="62"/>
      <c r="CC10021" s="62"/>
      <c r="CD10021" s="62"/>
      <c r="CE10021" s="62"/>
      <c r="CF10021" s="62"/>
      <c r="CL10021" s="56" t="s">
        <v>22502</v>
      </c>
      <c r="CM10021" s="56"/>
      <c r="CN10021" s="56"/>
      <c r="CO10021" s="52"/>
      <c r="CP10021" s="52"/>
      <c r="CQ10021" s="52"/>
      <c r="CR10021" s="52"/>
      <c r="CS10021" s="52"/>
      <c r="CT10021" s="52"/>
      <c r="CU10021" s="33"/>
      <c r="CV10021" s="33"/>
    </row>
    <row r="10022" spans="74:100">
      <c r="BV10022" s="62"/>
      <c r="BW10022" s="62"/>
      <c r="BX10022" s="62"/>
      <c r="BY10022" s="62"/>
      <c r="BZ10022" s="62"/>
      <c r="CA10022" s="62"/>
      <c r="CB10022" s="62"/>
      <c r="CC10022" s="62"/>
      <c r="CD10022" s="62"/>
      <c r="CE10022" s="62"/>
      <c r="CF10022" s="62"/>
      <c r="CL10022" s="56" t="s">
        <v>2203</v>
      </c>
      <c r="CM10022" s="56" t="s">
        <v>214</v>
      </c>
      <c r="CN10022" s="56" t="s">
        <v>214</v>
      </c>
      <c r="CO10022" s="52"/>
      <c r="CP10022" s="52"/>
      <c r="CQ10022" s="52"/>
      <c r="CR10022" s="52"/>
      <c r="CS10022" s="52"/>
      <c r="CT10022" s="52"/>
      <c r="CU10022" s="33"/>
      <c r="CV10022" s="33"/>
    </row>
    <row r="10023" spans="74:100">
      <c r="BV10023" s="62"/>
      <c r="BW10023" s="62"/>
      <c r="BX10023" s="62"/>
      <c r="BY10023" s="62"/>
      <c r="BZ10023" s="62"/>
      <c r="CA10023" s="62"/>
      <c r="CB10023" s="62"/>
      <c r="CC10023" s="62"/>
      <c r="CD10023" s="62"/>
      <c r="CE10023" s="62"/>
      <c r="CF10023" s="62"/>
      <c r="CL10023" s="56" t="s">
        <v>22503</v>
      </c>
      <c r="CM10023" s="56"/>
      <c r="CN10023" s="56"/>
      <c r="CO10023" s="52"/>
      <c r="CP10023" s="52"/>
      <c r="CQ10023" s="52"/>
      <c r="CR10023" s="52"/>
      <c r="CS10023" s="52"/>
      <c r="CT10023" s="52"/>
      <c r="CU10023" s="33"/>
      <c r="CV10023" s="33"/>
    </row>
    <row r="10024" spans="74:100">
      <c r="BV10024" s="62"/>
      <c r="BW10024" s="62"/>
      <c r="BX10024" s="62"/>
      <c r="BY10024" s="62"/>
      <c r="BZ10024" s="62"/>
      <c r="CA10024" s="62"/>
      <c r="CB10024" s="62"/>
      <c r="CC10024" s="62"/>
      <c r="CD10024" s="62"/>
      <c r="CE10024" s="62"/>
      <c r="CF10024" s="62"/>
      <c r="CL10024" s="56" t="s">
        <v>5952</v>
      </c>
      <c r="CM10024" s="56" t="s">
        <v>217</v>
      </c>
      <c r="CN10024" s="56" t="s">
        <v>217</v>
      </c>
      <c r="CO10024" s="52"/>
      <c r="CP10024" s="52"/>
      <c r="CQ10024" s="52"/>
      <c r="CR10024" s="52"/>
      <c r="CS10024" s="52"/>
      <c r="CT10024" s="52"/>
      <c r="CU10024" s="33"/>
      <c r="CV10024" s="33"/>
    </row>
    <row r="10025" spans="74:100">
      <c r="BV10025" s="62"/>
      <c r="BW10025" s="62"/>
      <c r="BX10025" s="62"/>
      <c r="BY10025" s="62"/>
      <c r="BZ10025" s="62"/>
      <c r="CA10025" s="62"/>
      <c r="CB10025" s="62"/>
      <c r="CC10025" s="62"/>
      <c r="CD10025" s="62"/>
      <c r="CE10025" s="62"/>
      <c r="CF10025" s="62"/>
      <c r="CL10025" s="56" t="s">
        <v>19642</v>
      </c>
      <c r="CM10025" s="56"/>
      <c r="CN10025" s="56"/>
      <c r="CO10025" s="52"/>
      <c r="CP10025" s="52"/>
      <c r="CQ10025" s="52"/>
      <c r="CR10025" s="52"/>
      <c r="CS10025" s="52"/>
      <c r="CT10025" s="52"/>
      <c r="CU10025" s="33"/>
      <c r="CV10025" s="33"/>
    </row>
    <row r="10026" spans="74:100">
      <c r="BV10026" s="62"/>
      <c r="BW10026" s="62"/>
      <c r="BX10026" s="62"/>
      <c r="BY10026" s="62"/>
      <c r="BZ10026" s="62"/>
      <c r="CA10026" s="62"/>
      <c r="CB10026" s="62"/>
      <c r="CC10026" s="62"/>
      <c r="CD10026" s="62"/>
      <c r="CE10026" s="62"/>
      <c r="CF10026" s="62"/>
      <c r="CL10026" s="56" t="s">
        <v>5953</v>
      </c>
      <c r="CM10026" s="56" t="s">
        <v>3118</v>
      </c>
      <c r="CN10026" s="56" t="s">
        <v>3118</v>
      </c>
      <c r="CO10026" s="52"/>
      <c r="CP10026" s="52"/>
      <c r="CQ10026" s="52"/>
      <c r="CR10026" s="52"/>
      <c r="CS10026" s="52"/>
      <c r="CT10026" s="52"/>
      <c r="CU10026" s="33"/>
      <c r="CV10026" s="33"/>
    </row>
    <row r="10027" spans="74:100">
      <c r="BV10027" s="62"/>
      <c r="BW10027" s="62"/>
      <c r="BX10027" s="62"/>
      <c r="BY10027" s="62"/>
      <c r="BZ10027" s="62"/>
      <c r="CA10027" s="62"/>
      <c r="CB10027" s="62"/>
      <c r="CC10027" s="62"/>
      <c r="CD10027" s="62"/>
      <c r="CE10027" s="62"/>
      <c r="CF10027" s="62"/>
      <c r="CL10027" s="56" t="s">
        <v>19643</v>
      </c>
      <c r="CM10027" s="56"/>
      <c r="CN10027" s="56"/>
      <c r="CO10027" s="52"/>
      <c r="CP10027" s="52"/>
      <c r="CQ10027" s="52"/>
      <c r="CR10027" s="52"/>
      <c r="CS10027" s="52"/>
      <c r="CT10027" s="52"/>
      <c r="CU10027" s="33"/>
      <c r="CV10027" s="33"/>
    </row>
    <row r="10028" spans="74:100">
      <c r="BV10028" s="62"/>
      <c r="BW10028" s="62"/>
      <c r="BX10028" s="62"/>
      <c r="BY10028" s="62"/>
      <c r="BZ10028" s="62"/>
      <c r="CA10028" s="62"/>
      <c r="CB10028" s="62"/>
      <c r="CC10028" s="62"/>
      <c r="CD10028" s="62"/>
      <c r="CE10028" s="62"/>
      <c r="CF10028" s="62"/>
      <c r="CL10028" s="56" t="s">
        <v>2204</v>
      </c>
      <c r="CM10028" s="56" t="s">
        <v>216</v>
      </c>
      <c r="CN10028" s="56" t="s">
        <v>216</v>
      </c>
      <c r="CO10028" s="52"/>
      <c r="CP10028" s="52"/>
      <c r="CQ10028" s="52"/>
      <c r="CR10028" s="52"/>
      <c r="CS10028" s="52"/>
      <c r="CT10028" s="52"/>
      <c r="CU10028" s="33"/>
      <c r="CV10028" s="33"/>
    </row>
    <row r="10029" spans="74:100">
      <c r="BV10029" s="62"/>
      <c r="BW10029" s="62"/>
      <c r="BX10029" s="62"/>
      <c r="BY10029" s="62"/>
      <c r="BZ10029" s="62"/>
      <c r="CA10029" s="62"/>
      <c r="CB10029" s="62"/>
      <c r="CC10029" s="62"/>
      <c r="CD10029" s="62"/>
      <c r="CE10029" s="62"/>
      <c r="CF10029" s="62"/>
      <c r="CL10029" s="56" t="s">
        <v>22504</v>
      </c>
      <c r="CM10029" s="56"/>
      <c r="CN10029" s="56"/>
      <c r="CO10029" s="52"/>
      <c r="CP10029" s="52"/>
      <c r="CQ10029" s="52"/>
      <c r="CR10029" s="52"/>
      <c r="CS10029" s="52"/>
      <c r="CT10029" s="52"/>
      <c r="CU10029" s="33"/>
      <c r="CV10029" s="33"/>
    </row>
    <row r="10030" spans="74:100">
      <c r="BV10030" s="62"/>
      <c r="BW10030" s="62"/>
      <c r="BX10030" s="62"/>
      <c r="BY10030" s="62"/>
      <c r="BZ10030" s="62"/>
      <c r="CA10030" s="62"/>
      <c r="CB10030" s="62"/>
      <c r="CC10030" s="62"/>
      <c r="CD10030" s="62"/>
      <c r="CE10030" s="62"/>
      <c r="CF10030" s="62"/>
      <c r="CL10030" s="56" t="s">
        <v>5954</v>
      </c>
      <c r="CM10030" s="56" t="s">
        <v>3118</v>
      </c>
      <c r="CN10030" s="56" t="s">
        <v>3118</v>
      </c>
      <c r="CO10030" s="52"/>
      <c r="CP10030" s="52"/>
      <c r="CQ10030" s="52"/>
      <c r="CR10030" s="52"/>
      <c r="CS10030" s="52"/>
      <c r="CT10030" s="52"/>
      <c r="CU10030" s="33"/>
      <c r="CV10030" s="33"/>
    </row>
    <row r="10031" spans="74:100">
      <c r="BV10031" s="62"/>
      <c r="BW10031" s="62"/>
      <c r="BX10031" s="62"/>
      <c r="BY10031" s="62"/>
      <c r="BZ10031" s="62"/>
      <c r="CA10031" s="62"/>
      <c r="CB10031" s="62"/>
      <c r="CC10031" s="62"/>
      <c r="CD10031" s="62"/>
      <c r="CE10031" s="62"/>
      <c r="CF10031" s="62"/>
      <c r="CL10031" s="56" t="s">
        <v>19644</v>
      </c>
      <c r="CM10031" s="56"/>
      <c r="CN10031" s="56"/>
      <c r="CO10031" s="52"/>
      <c r="CP10031" s="52"/>
      <c r="CQ10031" s="52"/>
      <c r="CR10031" s="52"/>
      <c r="CS10031" s="52"/>
      <c r="CT10031" s="52"/>
      <c r="CU10031" s="33"/>
      <c r="CV10031" s="33"/>
    </row>
    <row r="10032" spans="74:100">
      <c r="BV10032" s="62"/>
      <c r="BW10032" s="62"/>
      <c r="BX10032" s="62"/>
      <c r="BY10032" s="62"/>
      <c r="BZ10032" s="62"/>
      <c r="CA10032" s="62"/>
      <c r="CB10032" s="62"/>
      <c r="CC10032" s="62"/>
      <c r="CD10032" s="62"/>
      <c r="CE10032" s="62"/>
      <c r="CF10032" s="62"/>
      <c r="CL10032" s="56" t="s">
        <v>2205</v>
      </c>
      <c r="CM10032" s="56" t="s">
        <v>213</v>
      </c>
      <c r="CN10032" s="56" t="s">
        <v>213</v>
      </c>
      <c r="CO10032" s="52"/>
      <c r="CP10032" s="52"/>
      <c r="CQ10032" s="52"/>
      <c r="CR10032" s="52"/>
      <c r="CS10032" s="52"/>
      <c r="CT10032" s="52"/>
      <c r="CU10032" s="33"/>
      <c r="CV10032" s="33"/>
    </row>
    <row r="10033" spans="74:100">
      <c r="BV10033" s="62"/>
      <c r="BW10033" s="62"/>
      <c r="BX10033" s="62"/>
      <c r="BY10033" s="62"/>
      <c r="BZ10033" s="62"/>
      <c r="CA10033" s="62"/>
      <c r="CB10033" s="62"/>
      <c r="CC10033" s="62"/>
      <c r="CD10033" s="62"/>
      <c r="CE10033" s="62"/>
      <c r="CF10033" s="62"/>
      <c r="CL10033" s="56" t="s">
        <v>22505</v>
      </c>
      <c r="CM10033" s="56"/>
      <c r="CN10033" s="56"/>
      <c r="CO10033" s="52"/>
      <c r="CP10033" s="52"/>
      <c r="CQ10033" s="52"/>
      <c r="CR10033" s="52"/>
      <c r="CS10033" s="52"/>
      <c r="CT10033" s="52"/>
      <c r="CU10033" s="33"/>
      <c r="CV10033" s="33"/>
    </row>
    <row r="10034" spans="74:100">
      <c r="BV10034" s="62"/>
      <c r="BW10034" s="62"/>
      <c r="BX10034" s="62"/>
      <c r="BY10034" s="62"/>
      <c r="BZ10034" s="62"/>
      <c r="CA10034" s="62"/>
      <c r="CB10034" s="62"/>
      <c r="CC10034" s="62"/>
      <c r="CD10034" s="62"/>
      <c r="CE10034" s="62"/>
      <c r="CF10034" s="62"/>
      <c r="CL10034" s="56" t="s">
        <v>28280</v>
      </c>
      <c r="CM10034" s="56" t="s">
        <v>3118</v>
      </c>
      <c r="CN10034" s="56" t="s">
        <v>3118</v>
      </c>
      <c r="CO10034" s="52"/>
      <c r="CP10034" s="52"/>
      <c r="CQ10034" s="52"/>
      <c r="CR10034" s="52"/>
      <c r="CS10034" s="52"/>
      <c r="CT10034" s="52"/>
      <c r="CU10034" s="33"/>
      <c r="CV10034" s="33"/>
    </row>
    <row r="10035" spans="74:100">
      <c r="BV10035" s="62"/>
      <c r="BW10035" s="62"/>
      <c r="BX10035" s="62"/>
      <c r="BY10035" s="62"/>
      <c r="BZ10035" s="62"/>
      <c r="CA10035" s="62"/>
      <c r="CB10035" s="62"/>
      <c r="CC10035" s="62"/>
      <c r="CD10035" s="62"/>
      <c r="CE10035" s="62"/>
      <c r="CF10035" s="62"/>
      <c r="CL10035" s="56" t="s">
        <v>28281</v>
      </c>
      <c r="CM10035" s="56"/>
      <c r="CN10035" s="56"/>
      <c r="CO10035" s="52"/>
      <c r="CP10035" s="52"/>
      <c r="CQ10035" s="52"/>
      <c r="CR10035" s="52"/>
      <c r="CS10035" s="52"/>
      <c r="CT10035" s="52"/>
      <c r="CU10035" s="33"/>
      <c r="CV10035" s="33"/>
    </row>
    <row r="10036" spans="74:100">
      <c r="BV10036" s="62"/>
      <c r="BW10036" s="62"/>
      <c r="BX10036" s="62"/>
      <c r="BY10036" s="62"/>
      <c r="BZ10036" s="62"/>
      <c r="CA10036" s="62"/>
      <c r="CB10036" s="62"/>
      <c r="CC10036" s="62"/>
      <c r="CD10036" s="62"/>
      <c r="CE10036" s="62"/>
      <c r="CF10036" s="62"/>
      <c r="CL10036" s="56" t="s">
        <v>28282</v>
      </c>
      <c r="CM10036" s="56" t="s">
        <v>217</v>
      </c>
      <c r="CN10036" s="56" t="s">
        <v>217</v>
      </c>
      <c r="CO10036" s="52"/>
      <c r="CP10036" s="52"/>
      <c r="CQ10036" s="52"/>
      <c r="CR10036" s="52"/>
      <c r="CS10036" s="52"/>
      <c r="CT10036" s="52"/>
      <c r="CU10036" s="33"/>
      <c r="CV10036" s="33"/>
    </row>
    <row r="10037" spans="74:100">
      <c r="BV10037" s="62"/>
      <c r="BW10037" s="62"/>
      <c r="BX10037" s="62"/>
      <c r="BY10037" s="62"/>
      <c r="BZ10037" s="62"/>
      <c r="CA10037" s="62"/>
      <c r="CB10037" s="62"/>
      <c r="CC10037" s="62"/>
      <c r="CD10037" s="62"/>
      <c r="CE10037" s="62"/>
      <c r="CF10037" s="62"/>
      <c r="CL10037" s="56" t="s">
        <v>28283</v>
      </c>
      <c r="CM10037" s="56"/>
      <c r="CN10037" s="56"/>
      <c r="CO10037" s="52"/>
      <c r="CP10037" s="52"/>
      <c r="CQ10037" s="52"/>
      <c r="CR10037" s="52"/>
      <c r="CS10037" s="52"/>
      <c r="CT10037" s="52"/>
      <c r="CU10037" s="33"/>
      <c r="CV10037" s="33"/>
    </row>
    <row r="10038" spans="74:100">
      <c r="BV10038" s="62"/>
      <c r="BW10038" s="62"/>
      <c r="BX10038" s="62"/>
      <c r="BY10038" s="62"/>
      <c r="BZ10038" s="62"/>
      <c r="CA10038" s="62"/>
      <c r="CB10038" s="62"/>
      <c r="CC10038" s="62"/>
      <c r="CD10038" s="62"/>
      <c r="CE10038" s="62"/>
      <c r="CF10038" s="62"/>
      <c r="CL10038" s="56" t="s">
        <v>5955</v>
      </c>
      <c r="CM10038" s="56" t="s">
        <v>3118</v>
      </c>
      <c r="CN10038" s="56" t="s">
        <v>3118</v>
      </c>
      <c r="CO10038" s="52"/>
      <c r="CP10038" s="52"/>
      <c r="CQ10038" s="52"/>
      <c r="CR10038" s="52"/>
      <c r="CS10038" s="52"/>
      <c r="CT10038" s="52"/>
      <c r="CU10038" s="33"/>
      <c r="CV10038" s="33"/>
    </row>
    <row r="10039" spans="74:100">
      <c r="BV10039" s="62"/>
      <c r="BW10039" s="62"/>
      <c r="BX10039" s="62"/>
      <c r="BY10039" s="62"/>
      <c r="BZ10039" s="62"/>
      <c r="CA10039" s="62"/>
      <c r="CB10039" s="62"/>
      <c r="CC10039" s="62"/>
      <c r="CD10039" s="62"/>
      <c r="CE10039" s="62"/>
      <c r="CF10039" s="62"/>
      <c r="CL10039" s="56" t="s">
        <v>19645</v>
      </c>
      <c r="CM10039" s="56"/>
      <c r="CN10039" s="56"/>
      <c r="CO10039" s="52"/>
      <c r="CP10039" s="52"/>
      <c r="CQ10039" s="52"/>
      <c r="CR10039" s="52"/>
      <c r="CS10039" s="52"/>
      <c r="CT10039" s="52"/>
      <c r="CU10039" s="33"/>
      <c r="CV10039" s="33"/>
    </row>
    <row r="10040" spans="74:100">
      <c r="BV10040" s="62"/>
      <c r="BW10040" s="62"/>
      <c r="BX10040" s="62"/>
      <c r="BY10040" s="62"/>
      <c r="BZ10040" s="62"/>
      <c r="CA10040" s="62"/>
      <c r="CB10040" s="62"/>
      <c r="CC10040" s="62"/>
      <c r="CD10040" s="62"/>
      <c r="CE10040" s="62"/>
      <c r="CF10040" s="62"/>
      <c r="CL10040" s="56" t="s">
        <v>2206</v>
      </c>
      <c r="CM10040" s="56" t="s">
        <v>213</v>
      </c>
      <c r="CN10040" s="56" t="s">
        <v>213</v>
      </c>
      <c r="CO10040" s="52"/>
      <c r="CP10040" s="52"/>
      <c r="CQ10040" s="52"/>
      <c r="CR10040" s="52"/>
      <c r="CS10040" s="52"/>
      <c r="CT10040" s="52"/>
      <c r="CU10040" s="33"/>
      <c r="CV10040" s="33"/>
    </row>
    <row r="10041" spans="74:100">
      <c r="BV10041" s="62"/>
      <c r="BW10041" s="62"/>
      <c r="BX10041" s="62"/>
      <c r="BY10041" s="62"/>
      <c r="BZ10041" s="62"/>
      <c r="CA10041" s="62"/>
      <c r="CB10041" s="62"/>
      <c r="CC10041" s="62"/>
      <c r="CD10041" s="62"/>
      <c r="CE10041" s="62"/>
      <c r="CF10041" s="62"/>
      <c r="CL10041" s="56" t="s">
        <v>22506</v>
      </c>
      <c r="CM10041" s="56"/>
      <c r="CN10041" s="56"/>
      <c r="CO10041" s="52"/>
      <c r="CP10041" s="52"/>
      <c r="CQ10041" s="52"/>
      <c r="CR10041" s="52"/>
      <c r="CS10041" s="52"/>
      <c r="CT10041" s="52"/>
      <c r="CU10041" s="33"/>
      <c r="CV10041" s="33"/>
    </row>
    <row r="10042" spans="74:100">
      <c r="BV10042" s="62"/>
      <c r="BW10042" s="62"/>
      <c r="BX10042" s="62"/>
      <c r="BY10042" s="62"/>
      <c r="BZ10042" s="62"/>
      <c r="CA10042" s="62"/>
      <c r="CB10042" s="62"/>
      <c r="CC10042" s="62"/>
      <c r="CD10042" s="62"/>
      <c r="CE10042" s="62"/>
      <c r="CF10042" s="62"/>
      <c r="CL10042" s="56" t="s">
        <v>28284</v>
      </c>
      <c r="CM10042" s="56" t="s">
        <v>3118</v>
      </c>
      <c r="CN10042" s="56" t="s">
        <v>3118</v>
      </c>
      <c r="CO10042" s="52"/>
      <c r="CP10042" s="52"/>
      <c r="CQ10042" s="52"/>
      <c r="CR10042" s="52"/>
      <c r="CS10042" s="52"/>
      <c r="CT10042" s="52"/>
      <c r="CU10042" s="33"/>
      <c r="CV10042" s="33"/>
    </row>
    <row r="10043" spans="74:100">
      <c r="BV10043" s="62"/>
      <c r="BW10043" s="62"/>
      <c r="BX10043" s="62"/>
      <c r="BY10043" s="62"/>
      <c r="BZ10043" s="62"/>
      <c r="CA10043" s="62"/>
      <c r="CB10043" s="62"/>
      <c r="CC10043" s="62"/>
      <c r="CD10043" s="62"/>
      <c r="CE10043" s="62"/>
      <c r="CF10043" s="62"/>
      <c r="CL10043" s="56" t="s">
        <v>28285</v>
      </c>
      <c r="CM10043" s="56"/>
      <c r="CN10043" s="56"/>
      <c r="CO10043" s="52"/>
      <c r="CP10043" s="52"/>
      <c r="CQ10043" s="52"/>
      <c r="CR10043" s="52"/>
      <c r="CS10043" s="52"/>
      <c r="CT10043" s="52"/>
      <c r="CU10043" s="33"/>
      <c r="CV10043" s="33"/>
    </row>
    <row r="10044" spans="74:100">
      <c r="BV10044" s="62"/>
      <c r="BW10044" s="62"/>
      <c r="BX10044" s="62"/>
      <c r="BY10044" s="62"/>
      <c r="BZ10044" s="62"/>
      <c r="CA10044" s="62"/>
      <c r="CB10044" s="62"/>
      <c r="CC10044" s="62"/>
      <c r="CD10044" s="62"/>
      <c r="CE10044" s="62"/>
      <c r="CF10044" s="62"/>
      <c r="CL10044" s="56" t="s">
        <v>28286</v>
      </c>
      <c r="CM10044" s="56" t="s">
        <v>217</v>
      </c>
      <c r="CN10044" s="56" t="s">
        <v>217</v>
      </c>
      <c r="CO10044" s="52"/>
      <c r="CP10044" s="52"/>
      <c r="CQ10044" s="52"/>
      <c r="CR10044" s="52"/>
      <c r="CS10044" s="52"/>
      <c r="CT10044" s="52"/>
      <c r="CU10044" s="33"/>
      <c r="CV10044" s="33"/>
    </row>
    <row r="10045" spans="74:100">
      <c r="BV10045" s="62"/>
      <c r="BW10045" s="62"/>
      <c r="BX10045" s="62"/>
      <c r="BY10045" s="62"/>
      <c r="BZ10045" s="62"/>
      <c r="CA10045" s="62"/>
      <c r="CB10045" s="62"/>
      <c r="CC10045" s="62"/>
      <c r="CD10045" s="62"/>
      <c r="CE10045" s="62"/>
      <c r="CF10045" s="62"/>
      <c r="CL10045" s="56" t="s">
        <v>28285</v>
      </c>
      <c r="CM10045" s="56"/>
      <c r="CN10045" s="56"/>
      <c r="CO10045" s="52"/>
      <c r="CP10045" s="52"/>
      <c r="CQ10045" s="52"/>
      <c r="CR10045" s="52"/>
      <c r="CS10045" s="52"/>
      <c r="CT10045" s="52"/>
      <c r="CU10045" s="33"/>
      <c r="CV10045" s="33"/>
    </row>
    <row r="10046" spans="74:100">
      <c r="BV10046" s="62"/>
      <c r="BW10046" s="62"/>
      <c r="BX10046" s="62"/>
      <c r="BY10046" s="62"/>
      <c r="BZ10046" s="62"/>
      <c r="CA10046" s="62"/>
      <c r="CB10046" s="62"/>
      <c r="CC10046" s="62"/>
      <c r="CD10046" s="62"/>
      <c r="CE10046" s="62"/>
      <c r="CF10046" s="62"/>
      <c r="CL10046" s="56" t="s">
        <v>5956</v>
      </c>
      <c r="CM10046" s="56" t="s">
        <v>3118</v>
      </c>
      <c r="CN10046" s="56" t="s">
        <v>3118</v>
      </c>
      <c r="CO10046" s="52"/>
      <c r="CP10046" s="52"/>
      <c r="CQ10046" s="52"/>
      <c r="CR10046" s="52"/>
      <c r="CS10046" s="52"/>
      <c r="CT10046" s="52"/>
      <c r="CU10046" s="33"/>
      <c r="CV10046" s="33"/>
    </row>
    <row r="10047" spans="74:100">
      <c r="BV10047" s="62"/>
      <c r="BW10047" s="62"/>
      <c r="BX10047" s="62"/>
      <c r="BY10047" s="62"/>
      <c r="BZ10047" s="62"/>
      <c r="CA10047" s="62"/>
      <c r="CB10047" s="62"/>
      <c r="CC10047" s="62"/>
      <c r="CD10047" s="62"/>
      <c r="CE10047" s="62"/>
      <c r="CF10047" s="62"/>
      <c r="CL10047" s="56" t="s">
        <v>19646</v>
      </c>
      <c r="CM10047" s="56"/>
      <c r="CN10047" s="56"/>
      <c r="CO10047" s="52"/>
      <c r="CP10047" s="52"/>
      <c r="CQ10047" s="52"/>
      <c r="CR10047" s="52"/>
      <c r="CS10047" s="52"/>
      <c r="CT10047" s="52"/>
      <c r="CU10047" s="33"/>
      <c r="CV10047" s="33"/>
    </row>
    <row r="10048" spans="74:100">
      <c r="BV10048" s="62"/>
      <c r="BW10048" s="62"/>
      <c r="BX10048" s="62"/>
      <c r="BY10048" s="62"/>
      <c r="BZ10048" s="62"/>
      <c r="CA10048" s="62"/>
      <c r="CB10048" s="62"/>
      <c r="CC10048" s="62"/>
      <c r="CD10048" s="62"/>
      <c r="CE10048" s="62"/>
      <c r="CF10048" s="62"/>
      <c r="CL10048" s="56" t="s">
        <v>2207</v>
      </c>
      <c r="CM10048" s="56" t="s">
        <v>217</v>
      </c>
      <c r="CN10048" s="56" t="s">
        <v>217</v>
      </c>
      <c r="CO10048" s="52"/>
      <c r="CP10048" s="52"/>
      <c r="CQ10048" s="52"/>
      <c r="CR10048" s="52"/>
      <c r="CS10048" s="52"/>
      <c r="CT10048" s="52"/>
      <c r="CU10048" s="33"/>
      <c r="CV10048" s="33"/>
    </row>
    <row r="10049" spans="74:100">
      <c r="BV10049" s="62"/>
      <c r="BW10049" s="62"/>
      <c r="BX10049" s="62"/>
      <c r="BY10049" s="62"/>
      <c r="BZ10049" s="62"/>
      <c r="CA10049" s="62"/>
      <c r="CB10049" s="62"/>
      <c r="CC10049" s="62"/>
      <c r="CD10049" s="62"/>
      <c r="CE10049" s="62"/>
      <c r="CF10049" s="62"/>
      <c r="CL10049" s="56" t="s">
        <v>22507</v>
      </c>
      <c r="CM10049" s="56"/>
      <c r="CN10049" s="56"/>
      <c r="CO10049" s="52"/>
      <c r="CP10049" s="52"/>
      <c r="CQ10049" s="52"/>
      <c r="CR10049" s="52"/>
      <c r="CS10049" s="52"/>
      <c r="CT10049" s="52"/>
      <c r="CU10049" s="33"/>
      <c r="CV10049" s="33"/>
    </row>
    <row r="10050" spans="74:100">
      <c r="BV10050" s="62"/>
      <c r="BW10050" s="62"/>
      <c r="BX10050" s="62"/>
      <c r="BY10050" s="62"/>
      <c r="BZ10050" s="62"/>
      <c r="CA10050" s="62"/>
      <c r="CB10050" s="62"/>
      <c r="CC10050" s="62"/>
      <c r="CD10050" s="62"/>
      <c r="CE10050" s="62"/>
      <c r="CF10050" s="62"/>
      <c r="CL10050" s="56" t="s">
        <v>5957</v>
      </c>
      <c r="CM10050" s="56" t="s">
        <v>217</v>
      </c>
      <c r="CN10050" s="56" t="s">
        <v>217</v>
      </c>
      <c r="CO10050" s="52"/>
      <c r="CP10050" s="52"/>
      <c r="CQ10050" s="52"/>
      <c r="CR10050" s="52"/>
      <c r="CS10050" s="52"/>
      <c r="CT10050" s="52"/>
      <c r="CU10050" s="33"/>
      <c r="CV10050" s="33"/>
    </row>
    <row r="10051" spans="74:100">
      <c r="BV10051" s="62"/>
      <c r="BW10051" s="62"/>
      <c r="BX10051" s="62"/>
      <c r="BY10051" s="62"/>
      <c r="BZ10051" s="62"/>
      <c r="CA10051" s="62"/>
      <c r="CB10051" s="62"/>
      <c r="CC10051" s="62"/>
      <c r="CD10051" s="62"/>
      <c r="CE10051" s="62"/>
      <c r="CF10051" s="62"/>
      <c r="CL10051" s="56" t="s">
        <v>19647</v>
      </c>
      <c r="CM10051" s="56"/>
      <c r="CN10051" s="56"/>
      <c r="CO10051" s="52"/>
      <c r="CP10051" s="52"/>
      <c r="CQ10051" s="52"/>
      <c r="CR10051" s="52"/>
      <c r="CS10051" s="52"/>
      <c r="CT10051" s="52"/>
      <c r="CU10051" s="33"/>
      <c r="CV10051" s="33"/>
    </row>
    <row r="10052" spans="74:100">
      <c r="BV10052" s="62"/>
      <c r="BW10052" s="62"/>
      <c r="BX10052" s="62"/>
      <c r="BY10052" s="62"/>
      <c r="BZ10052" s="62"/>
      <c r="CA10052" s="62"/>
      <c r="CB10052" s="62"/>
      <c r="CC10052" s="62"/>
      <c r="CD10052" s="62"/>
      <c r="CE10052" s="62"/>
      <c r="CF10052" s="62"/>
      <c r="CL10052" s="56" t="s">
        <v>5958</v>
      </c>
      <c r="CM10052" s="56" t="s">
        <v>3118</v>
      </c>
      <c r="CN10052" s="56" t="s">
        <v>3118</v>
      </c>
      <c r="CO10052" s="52"/>
      <c r="CP10052" s="52"/>
      <c r="CQ10052" s="52"/>
      <c r="CR10052" s="52"/>
      <c r="CS10052" s="52"/>
      <c r="CT10052" s="52"/>
      <c r="CU10052" s="33"/>
      <c r="CV10052" s="33"/>
    </row>
    <row r="10053" spans="74:100">
      <c r="BV10053" s="62"/>
      <c r="BW10053" s="62"/>
      <c r="BX10053" s="62"/>
      <c r="BY10053" s="62"/>
      <c r="BZ10053" s="62"/>
      <c r="CA10053" s="62"/>
      <c r="CB10053" s="62"/>
      <c r="CC10053" s="62"/>
      <c r="CD10053" s="62"/>
      <c r="CE10053" s="62"/>
      <c r="CF10053" s="62"/>
      <c r="CL10053" s="56" t="s">
        <v>20587</v>
      </c>
      <c r="CM10053" s="56"/>
      <c r="CN10053" s="56"/>
      <c r="CO10053" s="52"/>
      <c r="CP10053" s="52"/>
      <c r="CQ10053" s="52"/>
      <c r="CR10053" s="52"/>
      <c r="CS10053" s="52"/>
      <c r="CT10053" s="52"/>
      <c r="CU10053" s="33"/>
      <c r="CV10053" s="33"/>
    </row>
    <row r="10054" spans="74:100">
      <c r="BV10054" s="62"/>
      <c r="BW10054" s="62"/>
      <c r="BX10054" s="62"/>
      <c r="BY10054" s="62"/>
      <c r="BZ10054" s="62"/>
      <c r="CA10054" s="62"/>
      <c r="CB10054" s="62"/>
      <c r="CC10054" s="62"/>
      <c r="CD10054" s="62"/>
      <c r="CE10054" s="62"/>
      <c r="CF10054" s="62"/>
      <c r="CL10054" s="56" t="s">
        <v>5959</v>
      </c>
      <c r="CM10054" s="56" t="s">
        <v>214</v>
      </c>
      <c r="CN10054" s="56" t="s">
        <v>214</v>
      </c>
      <c r="CO10054" s="52"/>
      <c r="CP10054" s="52"/>
      <c r="CQ10054" s="52"/>
      <c r="CR10054" s="52"/>
      <c r="CS10054" s="52"/>
      <c r="CT10054" s="52"/>
      <c r="CU10054" s="33"/>
      <c r="CV10054" s="33"/>
    </row>
    <row r="10055" spans="74:100">
      <c r="BV10055" s="62"/>
      <c r="BW10055" s="62"/>
      <c r="BX10055" s="62"/>
      <c r="BY10055" s="62"/>
      <c r="BZ10055" s="62"/>
      <c r="CA10055" s="62"/>
      <c r="CB10055" s="62"/>
      <c r="CC10055" s="62"/>
      <c r="CD10055" s="62"/>
      <c r="CE10055" s="62"/>
      <c r="CF10055" s="62"/>
      <c r="CL10055" s="56" t="s">
        <v>22508</v>
      </c>
      <c r="CM10055" s="56"/>
      <c r="CN10055" s="56"/>
      <c r="CO10055" s="52"/>
      <c r="CP10055" s="52"/>
      <c r="CQ10055" s="52"/>
      <c r="CR10055" s="52"/>
      <c r="CS10055" s="52"/>
      <c r="CT10055" s="52"/>
      <c r="CU10055" s="33"/>
      <c r="CV10055" s="33"/>
    </row>
    <row r="10056" spans="74:100">
      <c r="BV10056" s="62"/>
      <c r="BW10056" s="62"/>
      <c r="BX10056" s="62"/>
      <c r="BY10056" s="62"/>
      <c r="BZ10056" s="62"/>
      <c r="CA10056" s="62"/>
      <c r="CB10056" s="62"/>
      <c r="CC10056" s="62"/>
      <c r="CD10056" s="62"/>
      <c r="CE10056" s="62"/>
      <c r="CF10056" s="62"/>
      <c r="CL10056" s="56" t="s">
        <v>5960</v>
      </c>
      <c r="CM10056" s="56" t="s">
        <v>216</v>
      </c>
      <c r="CN10056" s="56" t="s">
        <v>216</v>
      </c>
      <c r="CO10056" s="52"/>
      <c r="CP10056" s="52"/>
      <c r="CQ10056" s="52"/>
      <c r="CR10056" s="52"/>
      <c r="CS10056" s="52"/>
      <c r="CT10056" s="52"/>
      <c r="CU10056" s="33"/>
      <c r="CV10056" s="33"/>
    </row>
    <row r="10057" spans="74:100">
      <c r="BV10057" s="62"/>
      <c r="BW10057" s="62"/>
      <c r="BX10057" s="62"/>
      <c r="BY10057" s="62"/>
      <c r="BZ10057" s="62"/>
      <c r="CA10057" s="62"/>
      <c r="CB10057" s="62"/>
      <c r="CC10057" s="62"/>
      <c r="CD10057" s="62"/>
      <c r="CE10057" s="62"/>
      <c r="CF10057" s="62"/>
      <c r="CL10057" s="56" t="s">
        <v>22509</v>
      </c>
      <c r="CM10057" s="56"/>
      <c r="CN10057" s="56"/>
      <c r="CO10057" s="52"/>
      <c r="CP10057" s="52"/>
      <c r="CQ10057" s="52"/>
      <c r="CR10057" s="52"/>
      <c r="CS10057" s="52"/>
      <c r="CT10057" s="52"/>
      <c r="CU10057" s="33"/>
      <c r="CV10057" s="33"/>
    </row>
    <row r="10058" spans="74:100">
      <c r="BV10058" s="62"/>
      <c r="BW10058" s="62"/>
      <c r="BX10058" s="62"/>
      <c r="BY10058" s="62"/>
      <c r="BZ10058" s="62"/>
      <c r="CA10058" s="62"/>
      <c r="CB10058" s="62"/>
      <c r="CC10058" s="62"/>
      <c r="CD10058" s="62"/>
      <c r="CE10058" s="62"/>
      <c r="CF10058" s="62"/>
      <c r="CL10058" s="56" t="s">
        <v>5961</v>
      </c>
      <c r="CM10058" s="56" t="s">
        <v>214</v>
      </c>
      <c r="CN10058" s="56" t="s">
        <v>214</v>
      </c>
      <c r="CO10058" s="52"/>
      <c r="CP10058" s="52"/>
      <c r="CQ10058" s="52"/>
      <c r="CR10058" s="52"/>
      <c r="CS10058" s="52"/>
      <c r="CT10058" s="52"/>
      <c r="CU10058" s="33"/>
      <c r="CV10058" s="33"/>
    </row>
    <row r="10059" spans="74:100">
      <c r="BV10059" s="62"/>
      <c r="BW10059" s="62"/>
      <c r="BX10059" s="62"/>
      <c r="BY10059" s="62"/>
      <c r="BZ10059" s="62"/>
      <c r="CA10059" s="62"/>
      <c r="CB10059" s="62"/>
      <c r="CC10059" s="62"/>
      <c r="CD10059" s="62"/>
      <c r="CE10059" s="62"/>
      <c r="CF10059" s="62"/>
      <c r="CL10059" s="56" t="s">
        <v>22510</v>
      </c>
      <c r="CM10059" s="56"/>
      <c r="CN10059" s="56"/>
      <c r="CO10059" s="52"/>
      <c r="CP10059" s="52"/>
      <c r="CQ10059" s="52"/>
      <c r="CR10059" s="52"/>
      <c r="CS10059" s="52"/>
      <c r="CT10059" s="52"/>
      <c r="CU10059" s="33"/>
      <c r="CV10059" s="33"/>
    </row>
    <row r="10060" spans="74:100">
      <c r="BV10060" s="62"/>
      <c r="BW10060" s="62"/>
      <c r="BX10060" s="62"/>
      <c r="BY10060" s="62"/>
      <c r="BZ10060" s="62"/>
      <c r="CA10060" s="62"/>
      <c r="CB10060" s="62"/>
      <c r="CC10060" s="62"/>
      <c r="CD10060" s="62"/>
      <c r="CE10060" s="62"/>
      <c r="CF10060" s="62"/>
      <c r="CL10060" s="56" t="s">
        <v>2208</v>
      </c>
      <c r="CM10060" s="56" t="s">
        <v>215</v>
      </c>
      <c r="CN10060" s="56" t="s">
        <v>215</v>
      </c>
      <c r="CO10060" s="52"/>
      <c r="CP10060" s="52"/>
      <c r="CQ10060" s="52"/>
      <c r="CR10060" s="52"/>
      <c r="CS10060" s="52"/>
      <c r="CT10060" s="52"/>
      <c r="CU10060" s="33"/>
      <c r="CV10060" s="33"/>
    </row>
    <row r="10061" spans="74:100">
      <c r="BV10061" s="62"/>
      <c r="BW10061" s="62"/>
      <c r="BX10061" s="62"/>
      <c r="BY10061" s="62"/>
      <c r="BZ10061" s="62"/>
      <c r="CA10061" s="62"/>
      <c r="CB10061" s="62"/>
      <c r="CC10061" s="62"/>
      <c r="CD10061" s="62"/>
      <c r="CE10061" s="62"/>
      <c r="CF10061" s="62"/>
      <c r="CL10061" s="56" t="s">
        <v>22511</v>
      </c>
      <c r="CM10061" s="56"/>
      <c r="CN10061" s="56"/>
      <c r="CO10061" s="52"/>
      <c r="CP10061" s="52"/>
      <c r="CQ10061" s="52"/>
      <c r="CR10061" s="52"/>
      <c r="CS10061" s="52"/>
      <c r="CT10061" s="52"/>
      <c r="CU10061" s="33"/>
      <c r="CV10061" s="33"/>
    </row>
    <row r="10062" spans="74:100">
      <c r="BV10062" s="62"/>
      <c r="BW10062" s="62"/>
      <c r="BX10062" s="62"/>
      <c r="BY10062" s="62"/>
      <c r="BZ10062" s="62"/>
      <c r="CA10062" s="62"/>
      <c r="CB10062" s="62"/>
      <c r="CC10062" s="62"/>
      <c r="CD10062" s="62"/>
      <c r="CE10062" s="62"/>
      <c r="CF10062" s="62"/>
      <c r="CL10062" s="56" t="s">
        <v>5962</v>
      </c>
      <c r="CM10062" s="56" t="s">
        <v>214</v>
      </c>
      <c r="CN10062" s="56" t="s">
        <v>214</v>
      </c>
      <c r="CO10062" s="52"/>
      <c r="CP10062" s="52"/>
      <c r="CQ10062" s="52"/>
      <c r="CR10062" s="52"/>
      <c r="CS10062" s="52"/>
      <c r="CT10062" s="52"/>
      <c r="CU10062" s="33"/>
      <c r="CV10062" s="33"/>
    </row>
    <row r="10063" spans="74:100">
      <c r="BV10063" s="62"/>
      <c r="BW10063" s="62"/>
      <c r="BX10063" s="62"/>
      <c r="BY10063" s="62"/>
      <c r="BZ10063" s="62"/>
      <c r="CA10063" s="62"/>
      <c r="CB10063" s="62"/>
      <c r="CC10063" s="62"/>
      <c r="CD10063" s="62"/>
      <c r="CE10063" s="62"/>
      <c r="CF10063" s="62"/>
      <c r="CL10063" s="56" t="s">
        <v>22512</v>
      </c>
      <c r="CM10063" s="56"/>
      <c r="CN10063" s="56"/>
      <c r="CO10063" s="52"/>
      <c r="CP10063" s="52"/>
      <c r="CQ10063" s="52"/>
      <c r="CR10063" s="52"/>
      <c r="CS10063" s="52"/>
      <c r="CT10063" s="52"/>
      <c r="CU10063" s="33"/>
      <c r="CV10063" s="33"/>
    </row>
    <row r="10064" spans="74:100">
      <c r="BV10064" s="62"/>
      <c r="BW10064" s="62"/>
      <c r="BX10064" s="62"/>
      <c r="BY10064" s="62"/>
      <c r="BZ10064" s="62"/>
      <c r="CA10064" s="62"/>
      <c r="CB10064" s="62"/>
      <c r="CC10064" s="62"/>
      <c r="CD10064" s="62"/>
      <c r="CE10064" s="62"/>
      <c r="CF10064" s="62"/>
      <c r="CL10064" s="56" t="s">
        <v>5963</v>
      </c>
      <c r="CM10064" s="56" t="s">
        <v>3118</v>
      </c>
      <c r="CN10064" s="56" t="s">
        <v>3118</v>
      </c>
      <c r="CO10064" s="52"/>
      <c r="CP10064" s="52"/>
      <c r="CQ10064" s="52"/>
      <c r="CR10064" s="52"/>
      <c r="CS10064" s="52"/>
      <c r="CT10064" s="52"/>
      <c r="CU10064" s="33"/>
      <c r="CV10064" s="33"/>
    </row>
    <row r="10065" spans="74:100">
      <c r="BV10065" s="62"/>
      <c r="BW10065" s="62"/>
      <c r="BX10065" s="62"/>
      <c r="BY10065" s="62"/>
      <c r="BZ10065" s="62"/>
      <c r="CA10065" s="62"/>
      <c r="CB10065" s="62"/>
      <c r="CC10065" s="62"/>
      <c r="CD10065" s="62"/>
      <c r="CE10065" s="62"/>
      <c r="CF10065" s="62"/>
      <c r="CL10065" s="56" t="s">
        <v>19648</v>
      </c>
      <c r="CM10065" s="56"/>
      <c r="CN10065" s="56"/>
      <c r="CO10065" s="52"/>
      <c r="CP10065" s="52"/>
      <c r="CQ10065" s="52"/>
      <c r="CR10065" s="52"/>
      <c r="CS10065" s="52"/>
      <c r="CT10065" s="52"/>
      <c r="CU10065" s="33"/>
      <c r="CV10065" s="33"/>
    </row>
    <row r="10066" spans="74:100">
      <c r="BV10066" s="62"/>
      <c r="BW10066" s="62"/>
      <c r="BX10066" s="62"/>
      <c r="BY10066" s="62"/>
      <c r="BZ10066" s="62"/>
      <c r="CA10066" s="62"/>
      <c r="CB10066" s="62"/>
      <c r="CC10066" s="62"/>
      <c r="CD10066" s="62"/>
      <c r="CE10066" s="62"/>
      <c r="CF10066" s="62"/>
      <c r="CL10066" s="56" t="s">
        <v>5964</v>
      </c>
      <c r="CM10066" s="56" t="s">
        <v>217</v>
      </c>
      <c r="CN10066" s="56" t="s">
        <v>217</v>
      </c>
      <c r="CO10066" s="52"/>
      <c r="CP10066" s="52"/>
      <c r="CQ10066" s="52"/>
      <c r="CR10066" s="52"/>
      <c r="CS10066" s="52"/>
      <c r="CT10066" s="52"/>
      <c r="CU10066" s="33"/>
      <c r="CV10066" s="33"/>
    </row>
    <row r="10067" spans="74:100">
      <c r="BV10067" s="62"/>
      <c r="BW10067" s="62"/>
      <c r="BX10067" s="62"/>
      <c r="BY10067" s="62"/>
      <c r="BZ10067" s="62"/>
      <c r="CA10067" s="62"/>
      <c r="CB10067" s="62"/>
      <c r="CC10067" s="62"/>
      <c r="CD10067" s="62"/>
      <c r="CE10067" s="62"/>
      <c r="CF10067" s="62"/>
      <c r="CL10067" s="56" t="s">
        <v>19649</v>
      </c>
      <c r="CM10067" s="56"/>
      <c r="CN10067" s="56"/>
      <c r="CO10067" s="52"/>
      <c r="CP10067" s="52"/>
      <c r="CQ10067" s="52"/>
      <c r="CR10067" s="52"/>
      <c r="CS10067" s="52"/>
      <c r="CT10067" s="52"/>
      <c r="CU10067" s="33"/>
      <c r="CV10067" s="33"/>
    </row>
    <row r="10068" spans="74:100">
      <c r="BV10068" s="62"/>
      <c r="BW10068" s="62"/>
      <c r="BX10068" s="62"/>
      <c r="BY10068" s="62"/>
      <c r="BZ10068" s="62"/>
      <c r="CA10068" s="62"/>
      <c r="CB10068" s="62"/>
      <c r="CC10068" s="62"/>
      <c r="CD10068" s="62"/>
      <c r="CE10068" s="62"/>
      <c r="CF10068" s="62"/>
      <c r="CL10068" s="56" t="s">
        <v>5965</v>
      </c>
      <c r="CM10068" s="56" t="s">
        <v>3118</v>
      </c>
      <c r="CN10068" s="56" t="s">
        <v>3118</v>
      </c>
      <c r="CO10068" s="52"/>
      <c r="CP10068" s="52"/>
      <c r="CQ10068" s="52"/>
      <c r="CR10068" s="52"/>
      <c r="CS10068" s="52"/>
      <c r="CT10068" s="52"/>
      <c r="CU10068" s="33"/>
      <c r="CV10068" s="33"/>
    </row>
    <row r="10069" spans="74:100">
      <c r="BV10069" s="62"/>
      <c r="BW10069" s="62"/>
      <c r="BX10069" s="62"/>
      <c r="BY10069" s="62"/>
      <c r="BZ10069" s="62"/>
      <c r="CA10069" s="62"/>
      <c r="CB10069" s="62"/>
      <c r="CC10069" s="62"/>
      <c r="CD10069" s="62"/>
      <c r="CE10069" s="62"/>
      <c r="CF10069" s="62"/>
      <c r="CL10069" s="56" t="s">
        <v>19650</v>
      </c>
      <c r="CM10069" s="56"/>
      <c r="CN10069" s="56"/>
      <c r="CO10069" s="52"/>
      <c r="CP10069" s="52"/>
      <c r="CQ10069" s="52"/>
      <c r="CR10069" s="52"/>
      <c r="CS10069" s="52"/>
      <c r="CT10069" s="52"/>
      <c r="CU10069" s="33"/>
      <c r="CV10069" s="33"/>
    </row>
    <row r="10070" spans="74:100">
      <c r="BV10070" s="62"/>
      <c r="BW10070" s="62"/>
      <c r="BX10070" s="62"/>
      <c r="BY10070" s="62"/>
      <c r="BZ10070" s="62"/>
      <c r="CA10070" s="62"/>
      <c r="CB10070" s="62"/>
      <c r="CC10070" s="62"/>
      <c r="CD10070" s="62"/>
      <c r="CE10070" s="62"/>
      <c r="CF10070" s="62"/>
      <c r="CL10070" s="56" t="s">
        <v>5966</v>
      </c>
      <c r="CM10070" s="56" t="s">
        <v>217</v>
      </c>
      <c r="CN10070" s="56" t="s">
        <v>217</v>
      </c>
      <c r="CO10070" s="52"/>
      <c r="CP10070" s="52"/>
      <c r="CQ10070" s="52"/>
      <c r="CR10070" s="52"/>
      <c r="CS10070" s="52"/>
      <c r="CT10070" s="52"/>
      <c r="CU10070" s="33"/>
      <c r="CV10070" s="33"/>
    </row>
    <row r="10071" spans="74:100">
      <c r="BV10071" s="62"/>
      <c r="BW10071" s="62"/>
      <c r="BX10071" s="62"/>
      <c r="BY10071" s="62"/>
      <c r="BZ10071" s="62"/>
      <c r="CA10071" s="62"/>
      <c r="CB10071" s="62"/>
      <c r="CC10071" s="62"/>
      <c r="CD10071" s="62"/>
      <c r="CE10071" s="62"/>
      <c r="CF10071" s="62"/>
      <c r="CL10071" s="56" t="s">
        <v>19651</v>
      </c>
      <c r="CM10071" s="56"/>
      <c r="CN10071" s="56"/>
      <c r="CO10071" s="52"/>
      <c r="CP10071" s="52"/>
      <c r="CQ10071" s="52"/>
      <c r="CR10071" s="52"/>
      <c r="CS10071" s="52"/>
      <c r="CT10071" s="52"/>
      <c r="CU10071" s="33"/>
      <c r="CV10071" s="33"/>
    </row>
    <row r="10072" spans="74:100">
      <c r="BV10072" s="62"/>
      <c r="BW10072" s="62"/>
      <c r="BX10072" s="62"/>
      <c r="BY10072" s="62"/>
      <c r="BZ10072" s="62"/>
      <c r="CA10072" s="62"/>
      <c r="CB10072" s="62"/>
      <c r="CC10072" s="62"/>
      <c r="CD10072" s="62"/>
      <c r="CE10072" s="62"/>
      <c r="CF10072" s="62"/>
      <c r="CL10072" s="56" t="s">
        <v>5967</v>
      </c>
      <c r="CM10072" s="56" t="s">
        <v>3118</v>
      </c>
      <c r="CN10072" s="56" t="s">
        <v>3118</v>
      </c>
      <c r="CO10072" s="52"/>
      <c r="CP10072" s="52"/>
      <c r="CQ10072" s="52"/>
      <c r="CR10072" s="52"/>
      <c r="CS10072" s="52"/>
      <c r="CT10072" s="52"/>
      <c r="CU10072" s="33"/>
      <c r="CV10072" s="33"/>
    </row>
    <row r="10073" spans="74:100">
      <c r="BV10073" s="62"/>
      <c r="BW10073" s="62"/>
      <c r="BX10073" s="62"/>
      <c r="BY10073" s="62"/>
      <c r="BZ10073" s="62"/>
      <c r="CA10073" s="62"/>
      <c r="CB10073" s="62"/>
      <c r="CC10073" s="62"/>
      <c r="CD10073" s="62"/>
      <c r="CE10073" s="62"/>
      <c r="CF10073" s="62"/>
      <c r="CL10073" s="56" t="s">
        <v>19652</v>
      </c>
      <c r="CM10073" s="56"/>
      <c r="CN10073" s="56"/>
      <c r="CO10073" s="52"/>
      <c r="CP10073" s="52"/>
      <c r="CQ10073" s="52"/>
      <c r="CR10073" s="52"/>
      <c r="CS10073" s="52"/>
      <c r="CT10073" s="52"/>
      <c r="CU10073" s="33"/>
      <c r="CV10073" s="33"/>
    </row>
    <row r="10074" spans="74:100">
      <c r="BV10074" s="62"/>
      <c r="BW10074" s="62"/>
      <c r="BX10074" s="62"/>
      <c r="BY10074" s="62"/>
      <c r="BZ10074" s="62"/>
      <c r="CA10074" s="62"/>
      <c r="CB10074" s="62"/>
      <c r="CC10074" s="62"/>
      <c r="CD10074" s="62"/>
      <c r="CE10074" s="62"/>
      <c r="CF10074" s="62"/>
      <c r="CL10074" s="56" t="s">
        <v>5968</v>
      </c>
      <c r="CM10074" s="56" t="s">
        <v>216</v>
      </c>
      <c r="CN10074" s="56" t="s">
        <v>216</v>
      </c>
      <c r="CO10074" s="52"/>
      <c r="CP10074" s="52"/>
      <c r="CQ10074" s="52"/>
      <c r="CR10074" s="52"/>
      <c r="CS10074" s="52"/>
      <c r="CT10074" s="52"/>
      <c r="CU10074" s="33"/>
      <c r="CV10074" s="33"/>
    </row>
    <row r="10075" spans="74:100">
      <c r="BV10075" s="62"/>
      <c r="BW10075" s="62"/>
      <c r="BX10075" s="62"/>
      <c r="BY10075" s="62"/>
      <c r="BZ10075" s="62"/>
      <c r="CA10075" s="62"/>
      <c r="CB10075" s="62"/>
      <c r="CC10075" s="62"/>
      <c r="CD10075" s="62"/>
      <c r="CE10075" s="62"/>
      <c r="CF10075" s="62"/>
      <c r="CL10075" s="56" t="s">
        <v>22513</v>
      </c>
      <c r="CM10075" s="56"/>
      <c r="CN10075" s="56"/>
      <c r="CO10075" s="52"/>
      <c r="CP10075" s="52"/>
      <c r="CQ10075" s="52"/>
      <c r="CR10075" s="52"/>
      <c r="CS10075" s="52"/>
      <c r="CT10075" s="52"/>
      <c r="CU10075" s="33"/>
      <c r="CV10075" s="33"/>
    </row>
    <row r="10076" spans="74:100">
      <c r="BV10076" s="62"/>
      <c r="BW10076" s="62"/>
      <c r="BX10076" s="62"/>
      <c r="BY10076" s="62"/>
      <c r="BZ10076" s="62"/>
      <c r="CA10076" s="62"/>
      <c r="CB10076" s="62"/>
      <c r="CC10076" s="62"/>
      <c r="CD10076" s="62"/>
      <c r="CE10076" s="62"/>
      <c r="CF10076" s="62"/>
      <c r="CL10076" s="56" t="s">
        <v>2209</v>
      </c>
      <c r="CM10076" s="56" t="s">
        <v>213</v>
      </c>
      <c r="CN10076" s="56" t="s">
        <v>213</v>
      </c>
      <c r="CO10076" s="52"/>
      <c r="CP10076" s="52"/>
      <c r="CQ10076" s="52"/>
      <c r="CR10076" s="52"/>
      <c r="CS10076" s="52"/>
      <c r="CT10076" s="52"/>
      <c r="CU10076" s="33"/>
      <c r="CV10076" s="33"/>
    </row>
    <row r="10077" spans="74:100">
      <c r="BV10077" s="62"/>
      <c r="BW10077" s="62"/>
      <c r="BX10077" s="62"/>
      <c r="BY10077" s="62"/>
      <c r="BZ10077" s="62"/>
      <c r="CA10077" s="62"/>
      <c r="CB10077" s="62"/>
      <c r="CC10077" s="62"/>
      <c r="CD10077" s="62"/>
      <c r="CE10077" s="62"/>
      <c r="CF10077" s="62"/>
      <c r="CL10077" s="56" t="s">
        <v>22514</v>
      </c>
      <c r="CM10077" s="56"/>
      <c r="CN10077" s="56"/>
      <c r="CO10077" s="52"/>
      <c r="CP10077" s="52"/>
      <c r="CQ10077" s="52"/>
      <c r="CR10077" s="52"/>
      <c r="CS10077" s="52"/>
      <c r="CT10077" s="52"/>
      <c r="CU10077" s="33"/>
      <c r="CV10077" s="33"/>
    </row>
    <row r="10078" spans="74:100">
      <c r="BV10078" s="62"/>
      <c r="BW10078" s="62"/>
      <c r="BX10078" s="62"/>
      <c r="BY10078" s="62"/>
      <c r="BZ10078" s="62"/>
      <c r="CA10078" s="62"/>
      <c r="CB10078" s="62"/>
      <c r="CC10078" s="62"/>
      <c r="CD10078" s="62"/>
      <c r="CE10078" s="62"/>
      <c r="CF10078" s="62"/>
      <c r="CL10078" s="56" t="s">
        <v>2210</v>
      </c>
      <c r="CM10078" s="56" t="s">
        <v>214</v>
      </c>
      <c r="CN10078" s="56" t="s">
        <v>214</v>
      </c>
      <c r="CO10078" s="52"/>
      <c r="CP10078" s="52"/>
      <c r="CQ10078" s="52"/>
      <c r="CR10078" s="52"/>
      <c r="CS10078" s="52"/>
      <c r="CT10078" s="52"/>
      <c r="CU10078" s="33"/>
      <c r="CV10078" s="33"/>
    </row>
    <row r="10079" spans="74:100">
      <c r="BV10079" s="62"/>
      <c r="BW10079" s="62"/>
      <c r="BX10079" s="62"/>
      <c r="BY10079" s="62"/>
      <c r="BZ10079" s="62"/>
      <c r="CA10079" s="62"/>
      <c r="CB10079" s="62"/>
      <c r="CC10079" s="62"/>
      <c r="CD10079" s="62"/>
      <c r="CE10079" s="62"/>
      <c r="CF10079" s="62"/>
      <c r="CL10079" s="56" t="s">
        <v>22515</v>
      </c>
      <c r="CM10079" s="56"/>
      <c r="CN10079" s="56"/>
      <c r="CO10079" s="52"/>
      <c r="CP10079" s="52"/>
      <c r="CQ10079" s="52"/>
      <c r="CR10079" s="52"/>
      <c r="CS10079" s="52"/>
      <c r="CT10079" s="52"/>
      <c r="CU10079" s="33"/>
      <c r="CV10079" s="33"/>
    </row>
    <row r="10080" spans="74:100">
      <c r="BV10080" s="62"/>
      <c r="BW10080" s="62"/>
      <c r="BX10080" s="62"/>
      <c r="BY10080" s="62"/>
      <c r="BZ10080" s="62"/>
      <c r="CA10080" s="62"/>
      <c r="CB10080" s="62"/>
      <c r="CC10080" s="62"/>
      <c r="CD10080" s="62"/>
      <c r="CE10080" s="62"/>
      <c r="CF10080" s="62"/>
      <c r="CL10080" s="56" t="s">
        <v>28287</v>
      </c>
      <c r="CM10080" s="56" t="s">
        <v>217</v>
      </c>
      <c r="CN10080" s="56" t="s">
        <v>217</v>
      </c>
      <c r="CO10080" s="52"/>
      <c r="CP10080" s="52"/>
      <c r="CQ10080" s="52"/>
      <c r="CR10080" s="52"/>
      <c r="CS10080" s="52"/>
      <c r="CT10080" s="52"/>
      <c r="CU10080" s="33"/>
      <c r="CV10080" s="33"/>
    </row>
    <row r="10081" spans="74:100">
      <c r="BV10081" s="62"/>
      <c r="BW10081" s="62"/>
      <c r="BX10081" s="62"/>
      <c r="BY10081" s="62"/>
      <c r="BZ10081" s="62"/>
      <c r="CA10081" s="62"/>
      <c r="CB10081" s="62"/>
      <c r="CC10081" s="62"/>
      <c r="CD10081" s="62"/>
      <c r="CE10081" s="62"/>
      <c r="CF10081" s="62"/>
      <c r="CL10081" s="56" t="s">
        <v>28288</v>
      </c>
      <c r="CM10081" s="56"/>
      <c r="CN10081" s="56"/>
      <c r="CO10081" s="52"/>
      <c r="CP10081" s="52"/>
      <c r="CQ10081" s="52"/>
      <c r="CR10081" s="52"/>
      <c r="CS10081" s="52"/>
      <c r="CT10081" s="52"/>
      <c r="CU10081" s="33"/>
      <c r="CV10081" s="33"/>
    </row>
    <row r="10082" spans="74:100">
      <c r="BV10082" s="62"/>
      <c r="BW10082" s="62"/>
      <c r="BX10082" s="62"/>
      <c r="BY10082" s="62"/>
      <c r="BZ10082" s="62"/>
      <c r="CA10082" s="62"/>
      <c r="CB10082" s="62"/>
      <c r="CC10082" s="62"/>
      <c r="CD10082" s="62"/>
      <c r="CE10082" s="62"/>
      <c r="CF10082" s="62"/>
      <c r="CL10082" s="56" t="s">
        <v>2211</v>
      </c>
      <c r="CM10082" s="56" t="s">
        <v>216</v>
      </c>
      <c r="CN10082" s="56" t="s">
        <v>216</v>
      </c>
      <c r="CO10082" s="52"/>
      <c r="CP10082" s="52"/>
      <c r="CQ10082" s="52"/>
      <c r="CR10082" s="52"/>
      <c r="CS10082" s="52"/>
      <c r="CT10082" s="52"/>
      <c r="CU10082" s="33"/>
      <c r="CV10082" s="33"/>
    </row>
    <row r="10083" spans="74:100">
      <c r="BV10083" s="62"/>
      <c r="BW10083" s="62"/>
      <c r="BX10083" s="62"/>
      <c r="BY10083" s="62"/>
      <c r="BZ10083" s="62"/>
      <c r="CA10083" s="62"/>
      <c r="CB10083" s="62"/>
      <c r="CC10083" s="62"/>
      <c r="CD10083" s="62"/>
      <c r="CE10083" s="62"/>
      <c r="CF10083" s="62"/>
      <c r="CL10083" s="56" t="s">
        <v>22516</v>
      </c>
      <c r="CM10083" s="56"/>
      <c r="CN10083" s="56"/>
      <c r="CO10083" s="52"/>
      <c r="CP10083" s="52"/>
      <c r="CQ10083" s="52"/>
      <c r="CR10083" s="52"/>
      <c r="CS10083" s="52"/>
      <c r="CT10083" s="52"/>
      <c r="CU10083" s="33"/>
      <c r="CV10083" s="33"/>
    </row>
    <row r="10084" spans="74:100">
      <c r="BV10084" s="62"/>
      <c r="BW10084" s="62"/>
      <c r="BX10084" s="62"/>
      <c r="BY10084" s="62"/>
      <c r="BZ10084" s="62"/>
      <c r="CA10084" s="62"/>
      <c r="CB10084" s="62"/>
      <c r="CC10084" s="62"/>
      <c r="CD10084" s="62"/>
      <c r="CE10084" s="62"/>
      <c r="CF10084" s="62"/>
      <c r="CL10084" s="56" t="s">
        <v>2212</v>
      </c>
      <c r="CM10084" s="56" t="s">
        <v>214</v>
      </c>
      <c r="CN10084" s="56" t="s">
        <v>214</v>
      </c>
      <c r="CO10084" s="52"/>
      <c r="CP10084" s="52"/>
      <c r="CQ10084" s="52"/>
      <c r="CR10084" s="52"/>
      <c r="CS10084" s="52"/>
      <c r="CT10084" s="52"/>
      <c r="CU10084" s="33"/>
      <c r="CV10084" s="33"/>
    </row>
    <row r="10085" spans="74:100">
      <c r="BV10085" s="62"/>
      <c r="BW10085" s="62"/>
      <c r="BX10085" s="62"/>
      <c r="BY10085" s="62"/>
      <c r="BZ10085" s="62"/>
      <c r="CA10085" s="62"/>
      <c r="CB10085" s="62"/>
      <c r="CC10085" s="62"/>
      <c r="CD10085" s="62"/>
      <c r="CE10085" s="62"/>
      <c r="CF10085" s="62"/>
      <c r="CL10085" s="56" t="s">
        <v>22517</v>
      </c>
      <c r="CM10085" s="56"/>
      <c r="CN10085" s="56"/>
      <c r="CO10085" s="52"/>
      <c r="CP10085" s="52"/>
      <c r="CQ10085" s="52"/>
      <c r="CR10085" s="52"/>
      <c r="CS10085" s="52"/>
      <c r="CT10085" s="52"/>
      <c r="CU10085" s="33"/>
      <c r="CV10085" s="33"/>
    </row>
    <row r="10086" spans="74:100">
      <c r="BV10086" s="62"/>
      <c r="BW10086" s="62"/>
      <c r="BX10086" s="62"/>
      <c r="BY10086" s="62"/>
      <c r="BZ10086" s="62"/>
      <c r="CA10086" s="62"/>
      <c r="CB10086" s="62"/>
      <c r="CC10086" s="62"/>
      <c r="CD10086" s="62"/>
      <c r="CE10086" s="62"/>
      <c r="CF10086" s="62"/>
      <c r="CL10086" s="56" t="s">
        <v>2213</v>
      </c>
      <c r="CM10086" s="56" t="s">
        <v>214</v>
      </c>
      <c r="CN10086" s="56" t="s">
        <v>214</v>
      </c>
      <c r="CO10086" s="52"/>
      <c r="CP10086" s="52"/>
      <c r="CQ10086" s="52"/>
      <c r="CR10086" s="52"/>
      <c r="CS10086" s="52"/>
      <c r="CT10086" s="52"/>
      <c r="CU10086" s="33"/>
      <c r="CV10086" s="33"/>
    </row>
    <row r="10087" spans="74:100">
      <c r="BV10087" s="62"/>
      <c r="BW10087" s="62"/>
      <c r="BX10087" s="62"/>
      <c r="BY10087" s="62"/>
      <c r="BZ10087" s="62"/>
      <c r="CA10087" s="62"/>
      <c r="CB10087" s="62"/>
      <c r="CC10087" s="62"/>
      <c r="CD10087" s="62"/>
      <c r="CE10087" s="62"/>
      <c r="CF10087" s="62"/>
      <c r="CL10087" s="56" t="s">
        <v>22518</v>
      </c>
      <c r="CM10087" s="56"/>
      <c r="CN10087" s="56"/>
      <c r="CO10087" s="52"/>
      <c r="CP10087" s="52"/>
      <c r="CQ10087" s="52"/>
      <c r="CR10087" s="52"/>
      <c r="CS10087" s="52"/>
      <c r="CT10087" s="52"/>
      <c r="CU10087" s="33"/>
      <c r="CV10087" s="33"/>
    </row>
    <row r="10088" spans="74:100">
      <c r="BV10088" s="62"/>
      <c r="BW10088" s="62"/>
      <c r="BX10088" s="62"/>
      <c r="BY10088" s="62"/>
      <c r="BZ10088" s="62"/>
      <c r="CA10088" s="62"/>
      <c r="CB10088" s="62"/>
      <c r="CC10088" s="62"/>
      <c r="CD10088" s="62"/>
      <c r="CE10088" s="62"/>
      <c r="CF10088" s="62"/>
      <c r="CL10088" s="56" t="s">
        <v>2214</v>
      </c>
      <c r="CM10088" s="56" t="s">
        <v>215</v>
      </c>
      <c r="CN10088" s="56" t="s">
        <v>215</v>
      </c>
      <c r="CO10088" s="52"/>
      <c r="CP10088" s="52"/>
      <c r="CQ10088" s="52"/>
      <c r="CR10088" s="52"/>
      <c r="CS10088" s="52"/>
      <c r="CT10088" s="52"/>
      <c r="CU10088" s="33"/>
      <c r="CV10088" s="33"/>
    </row>
    <row r="10089" spans="74:100">
      <c r="BV10089" s="62"/>
      <c r="BW10089" s="62"/>
      <c r="BX10089" s="62"/>
      <c r="BY10089" s="62"/>
      <c r="BZ10089" s="62"/>
      <c r="CA10089" s="62"/>
      <c r="CB10089" s="62"/>
      <c r="CC10089" s="62"/>
      <c r="CD10089" s="62"/>
      <c r="CE10089" s="62"/>
      <c r="CF10089" s="62"/>
      <c r="CL10089" s="56" t="s">
        <v>22519</v>
      </c>
      <c r="CM10089" s="56"/>
      <c r="CN10089" s="56"/>
      <c r="CO10089" s="52"/>
      <c r="CP10089" s="52"/>
      <c r="CQ10089" s="52"/>
      <c r="CR10089" s="52"/>
      <c r="CS10089" s="52"/>
      <c r="CT10089" s="52"/>
      <c r="CU10089" s="33"/>
      <c r="CV10089" s="33"/>
    </row>
    <row r="10090" spans="74:100">
      <c r="BV10090" s="62"/>
      <c r="BW10090" s="62"/>
      <c r="BX10090" s="62"/>
      <c r="BY10090" s="62"/>
      <c r="BZ10090" s="62"/>
      <c r="CA10090" s="62"/>
      <c r="CB10090" s="62"/>
      <c r="CC10090" s="62"/>
      <c r="CD10090" s="62"/>
      <c r="CE10090" s="62"/>
      <c r="CF10090" s="62"/>
      <c r="CL10090" s="56" t="s">
        <v>2215</v>
      </c>
      <c r="CM10090" s="56" t="s">
        <v>216</v>
      </c>
      <c r="CN10090" s="56" t="s">
        <v>216</v>
      </c>
      <c r="CO10090" s="52"/>
      <c r="CP10090" s="52"/>
      <c r="CQ10090" s="52"/>
      <c r="CR10090" s="52"/>
      <c r="CS10090" s="52"/>
      <c r="CT10090" s="52"/>
      <c r="CU10090" s="33"/>
      <c r="CV10090" s="33"/>
    </row>
    <row r="10091" spans="74:100">
      <c r="BV10091" s="62"/>
      <c r="BW10091" s="62"/>
      <c r="BX10091" s="62"/>
      <c r="BY10091" s="62"/>
      <c r="BZ10091" s="62"/>
      <c r="CA10091" s="62"/>
      <c r="CB10091" s="62"/>
      <c r="CC10091" s="62"/>
      <c r="CD10091" s="62"/>
      <c r="CE10091" s="62"/>
      <c r="CF10091" s="62"/>
      <c r="CL10091" s="56" t="s">
        <v>22520</v>
      </c>
      <c r="CM10091" s="56"/>
      <c r="CN10091" s="56"/>
      <c r="CO10091" s="52"/>
      <c r="CP10091" s="52"/>
      <c r="CQ10091" s="52"/>
      <c r="CR10091" s="52"/>
      <c r="CS10091" s="52"/>
      <c r="CT10091" s="52"/>
      <c r="CU10091" s="33"/>
      <c r="CV10091" s="33"/>
    </row>
    <row r="10092" spans="74:100">
      <c r="BV10092" s="62"/>
      <c r="BW10092" s="62"/>
      <c r="BX10092" s="62"/>
      <c r="BY10092" s="62"/>
      <c r="BZ10092" s="62"/>
      <c r="CA10092" s="62"/>
      <c r="CB10092" s="62"/>
      <c r="CC10092" s="62"/>
      <c r="CD10092" s="62"/>
      <c r="CE10092" s="62"/>
      <c r="CF10092" s="62"/>
      <c r="CL10092" s="56" t="s">
        <v>2216</v>
      </c>
      <c r="CM10092" s="56" t="s">
        <v>216</v>
      </c>
      <c r="CN10092" s="56" t="s">
        <v>216</v>
      </c>
      <c r="CO10092" s="52"/>
      <c r="CP10092" s="52"/>
      <c r="CQ10092" s="52"/>
      <c r="CR10092" s="52"/>
      <c r="CS10092" s="52"/>
      <c r="CT10092" s="52"/>
      <c r="CU10092" s="33"/>
      <c r="CV10092" s="33"/>
    </row>
    <row r="10093" spans="74:100">
      <c r="BV10093" s="62"/>
      <c r="BW10093" s="62"/>
      <c r="BX10093" s="62"/>
      <c r="BY10093" s="62"/>
      <c r="BZ10093" s="62"/>
      <c r="CA10093" s="62"/>
      <c r="CB10093" s="62"/>
      <c r="CC10093" s="62"/>
      <c r="CD10093" s="62"/>
      <c r="CE10093" s="62"/>
      <c r="CF10093" s="62"/>
      <c r="CL10093" s="56" t="s">
        <v>22521</v>
      </c>
      <c r="CM10093" s="56"/>
      <c r="CN10093" s="56"/>
      <c r="CO10093" s="52"/>
      <c r="CP10093" s="52"/>
      <c r="CQ10093" s="52"/>
      <c r="CR10093" s="52"/>
      <c r="CS10093" s="52"/>
      <c r="CT10093" s="52"/>
      <c r="CU10093" s="33"/>
      <c r="CV10093" s="33"/>
    </row>
    <row r="10094" spans="74:100">
      <c r="BV10094" s="62"/>
      <c r="BW10094" s="62"/>
      <c r="BX10094" s="62"/>
      <c r="BY10094" s="62"/>
      <c r="BZ10094" s="62"/>
      <c r="CA10094" s="62"/>
      <c r="CB10094" s="62"/>
      <c r="CC10094" s="62"/>
      <c r="CD10094" s="62"/>
      <c r="CE10094" s="62"/>
      <c r="CF10094" s="62"/>
      <c r="CL10094" s="56" t="s">
        <v>2217</v>
      </c>
      <c r="CM10094" s="56" t="s">
        <v>216</v>
      </c>
      <c r="CN10094" s="56" t="s">
        <v>216</v>
      </c>
      <c r="CO10094" s="52"/>
      <c r="CP10094" s="52"/>
      <c r="CQ10094" s="52"/>
      <c r="CR10094" s="52"/>
      <c r="CS10094" s="52"/>
      <c r="CT10094" s="52"/>
      <c r="CU10094" s="33"/>
      <c r="CV10094" s="33"/>
    </row>
    <row r="10095" spans="74:100">
      <c r="BV10095" s="62"/>
      <c r="BW10095" s="62"/>
      <c r="BX10095" s="62"/>
      <c r="BY10095" s="62"/>
      <c r="BZ10095" s="62"/>
      <c r="CA10095" s="62"/>
      <c r="CB10095" s="62"/>
      <c r="CC10095" s="62"/>
      <c r="CD10095" s="62"/>
      <c r="CE10095" s="62"/>
      <c r="CF10095" s="62"/>
      <c r="CL10095" s="56" t="s">
        <v>22522</v>
      </c>
      <c r="CM10095" s="56"/>
      <c r="CN10095" s="56"/>
      <c r="CO10095" s="52"/>
      <c r="CP10095" s="52"/>
      <c r="CQ10095" s="52"/>
      <c r="CR10095" s="52"/>
      <c r="CS10095" s="52"/>
      <c r="CT10095" s="52"/>
      <c r="CU10095" s="33"/>
      <c r="CV10095" s="33"/>
    </row>
    <row r="10096" spans="74:100">
      <c r="BV10096" s="62"/>
      <c r="BW10096" s="62"/>
      <c r="BX10096" s="62"/>
      <c r="BY10096" s="62"/>
      <c r="BZ10096" s="62"/>
      <c r="CA10096" s="62"/>
      <c r="CB10096" s="62"/>
      <c r="CC10096" s="62"/>
      <c r="CD10096" s="62"/>
      <c r="CE10096" s="62"/>
      <c r="CF10096" s="62"/>
      <c r="CL10096" s="56" t="s">
        <v>2218</v>
      </c>
      <c r="CM10096" s="56" t="s">
        <v>217</v>
      </c>
      <c r="CN10096" s="56" t="s">
        <v>217</v>
      </c>
      <c r="CO10096" s="52"/>
      <c r="CP10096" s="52"/>
      <c r="CQ10096" s="52"/>
      <c r="CR10096" s="52"/>
      <c r="CS10096" s="52"/>
      <c r="CT10096" s="52"/>
      <c r="CU10096" s="33"/>
      <c r="CV10096" s="33"/>
    </row>
    <row r="10097" spans="74:100">
      <c r="BV10097" s="62"/>
      <c r="BW10097" s="62"/>
      <c r="BX10097" s="62"/>
      <c r="BY10097" s="62"/>
      <c r="BZ10097" s="62"/>
      <c r="CA10097" s="62"/>
      <c r="CB10097" s="62"/>
      <c r="CC10097" s="62"/>
      <c r="CD10097" s="62"/>
      <c r="CE10097" s="62"/>
      <c r="CF10097" s="62"/>
      <c r="CL10097" s="56" t="s">
        <v>22523</v>
      </c>
      <c r="CM10097" s="56"/>
      <c r="CN10097" s="56"/>
      <c r="CO10097" s="52"/>
      <c r="CP10097" s="52"/>
      <c r="CQ10097" s="52"/>
      <c r="CR10097" s="52"/>
      <c r="CS10097" s="52"/>
      <c r="CT10097" s="52"/>
      <c r="CU10097" s="33"/>
      <c r="CV10097" s="33"/>
    </row>
    <row r="10098" spans="74:100">
      <c r="BV10098" s="62"/>
      <c r="BW10098" s="62"/>
      <c r="BX10098" s="62"/>
      <c r="BY10098" s="62"/>
      <c r="BZ10098" s="62"/>
      <c r="CA10098" s="62"/>
      <c r="CB10098" s="62"/>
      <c r="CC10098" s="62"/>
      <c r="CD10098" s="62"/>
      <c r="CE10098" s="62"/>
      <c r="CF10098" s="62"/>
      <c r="CL10098" s="56" t="s">
        <v>5969</v>
      </c>
      <c r="CM10098" s="56" t="s">
        <v>217</v>
      </c>
      <c r="CN10098" s="56" t="s">
        <v>217</v>
      </c>
      <c r="CO10098" s="52"/>
      <c r="CP10098" s="52"/>
      <c r="CQ10098" s="52"/>
      <c r="CR10098" s="52"/>
      <c r="CS10098" s="52"/>
      <c r="CT10098" s="52"/>
      <c r="CU10098" s="33"/>
      <c r="CV10098" s="33"/>
    </row>
    <row r="10099" spans="74:100">
      <c r="BV10099" s="62"/>
      <c r="BW10099" s="62"/>
      <c r="BX10099" s="62"/>
      <c r="BY10099" s="62"/>
      <c r="BZ10099" s="62"/>
      <c r="CA10099" s="62"/>
      <c r="CB10099" s="62"/>
      <c r="CC10099" s="62"/>
      <c r="CD10099" s="62"/>
      <c r="CE10099" s="62"/>
      <c r="CF10099" s="62"/>
      <c r="CL10099" s="56" t="s">
        <v>19654</v>
      </c>
      <c r="CM10099" s="56"/>
      <c r="CN10099" s="56"/>
      <c r="CO10099" s="52"/>
      <c r="CP10099" s="52"/>
      <c r="CQ10099" s="52"/>
      <c r="CR10099" s="52"/>
      <c r="CS10099" s="52"/>
      <c r="CT10099" s="52"/>
      <c r="CU10099" s="33"/>
      <c r="CV10099" s="33"/>
    </row>
    <row r="10100" spans="74:100">
      <c r="BV10100" s="62"/>
      <c r="BW10100" s="62"/>
      <c r="BX10100" s="62"/>
      <c r="BY10100" s="62"/>
      <c r="BZ10100" s="62"/>
      <c r="CA10100" s="62"/>
      <c r="CB10100" s="62"/>
      <c r="CC10100" s="62"/>
      <c r="CD10100" s="62"/>
      <c r="CE10100" s="62"/>
      <c r="CF10100" s="62"/>
      <c r="CL10100" s="56" t="s">
        <v>24878</v>
      </c>
      <c r="CM10100" s="56"/>
      <c r="CN10100" s="56"/>
      <c r="CO10100" s="52"/>
      <c r="CP10100" s="52"/>
      <c r="CQ10100" s="52"/>
      <c r="CR10100" s="52"/>
      <c r="CS10100" s="52"/>
      <c r="CT10100" s="52"/>
      <c r="CU10100" s="33"/>
      <c r="CV10100" s="33"/>
    </row>
    <row r="10101" spans="74:100">
      <c r="BV10101" s="62"/>
      <c r="BW10101" s="62"/>
      <c r="BX10101" s="62"/>
      <c r="BY10101" s="62"/>
      <c r="BZ10101" s="62"/>
      <c r="CA10101" s="62"/>
      <c r="CB10101" s="62"/>
      <c r="CC10101" s="62"/>
      <c r="CD10101" s="62"/>
      <c r="CE10101" s="62"/>
      <c r="CF10101" s="62"/>
      <c r="CL10101" s="56" t="s">
        <v>19653</v>
      </c>
      <c r="CM10101" s="56"/>
      <c r="CN10101" s="56"/>
      <c r="CO10101" s="52"/>
      <c r="CP10101" s="52"/>
      <c r="CQ10101" s="52"/>
      <c r="CR10101" s="52"/>
      <c r="CS10101" s="52"/>
      <c r="CT10101" s="52"/>
      <c r="CU10101" s="33"/>
      <c r="CV10101" s="33"/>
    </row>
    <row r="10102" spans="74:100">
      <c r="BV10102" s="62"/>
      <c r="BW10102" s="62"/>
      <c r="BX10102" s="62"/>
      <c r="BY10102" s="62"/>
      <c r="BZ10102" s="62"/>
      <c r="CA10102" s="62"/>
      <c r="CB10102" s="62"/>
      <c r="CC10102" s="62"/>
      <c r="CD10102" s="62"/>
      <c r="CE10102" s="62"/>
      <c r="CF10102" s="62"/>
      <c r="CL10102" s="56" t="s">
        <v>22524</v>
      </c>
      <c r="CM10102" s="56" t="s">
        <v>216</v>
      </c>
      <c r="CN10102" s="56" t="s">
        <v>216</v>
      </c>
      <c r="CO10102" s="52"/>
      <c r="CP10102" s="52"/>
      <c r="CQ10102" s="52"/>
      <c r="CR10102" s="52"/>
      <c r="CS10102" s="52"/>
      <c r="CT10102" s="52"/>
      <c r="CU10102" s="33"/>
      <c r="CV10102" s="33"/>
    </row>
    <row r="10103" spans="74:100">
      <c r="BV10103" s="62"/>
      <c r="BW10103" s="62"/>
      <c r="BX10103" s="62"/>
      <c r="BY10103" s="62"/>
      <c r="BZ10103" s="62"/>
      <c r="CA10103" s="62"/>
      <c r="CB10103" s="62"/>
      <c r="CC10103" s="62"/>
      <c r="CD10103" s="62"/>
      <c r="CE10103" s="62"/>
      <c r="CF10103" s="62"/>
      <c r="CL10103" s="56" t="s">
        <v>22525</v>
      </c>
      <c r="CM10103" s="56"/>
      <c r="CN10103" s="56"/>
      <c r="CO10103" s="52"/>
      <c r="CP10103" s="52"/>
      <c r="CQ10103" s="52"/>
      <c r="CR10103" s="52"/>
      <c r="CS10103" s="52"/>
      <c r="CT10103" s="52"/>
      <c r="CU10103" s="33"/>
      <c r="CV10103" s="33"/>
    </row>
    <row r="10104" spans="74:100">
      <c r="BV10104" s="62"/>
      <c r="BW10104" s="62"/>
      <c r="BX10104" s="62"/>
      <c r="BY10104" s="62"/>
      <c r="BZ10104" s="62"/>
      <c r="CA10104" s="62"/>
      <c r="CB10104" s="62"/>
      <c r="CC10104" s="62"/>
      <c r="CD10104" s="62"/>
      <c r="CE10104" s="62"/>
      <c r="CF10104" s="62"/>
      <c r="CL10104" s="56" t="s">
        <v>5970</v>
      </c>
      <c r="CM10104" s="56" t="s">
        <v>3118</v>
      </c>
      <c r="CN10104" s="56" t="s">
        <v>3118</v>
      </c>
      <c r="CO10104" s="52"/>
      <c r="CP10104" s="52"/>
      <c r="CQ10104" s="52"/>
      <c r="CR10104" s="52"/>
      <c r="CS10104" s="52"/>
      <c r="CT10104" s="52"/>
      <c r="CU10104" s="33"/>
      <c r="CV10104" s="33"/>
    </row>
    <row r="10105" spans="74:100">
      <c r="BV10105" s="62"/>
      <c r="BW10105" s="62"/>
      <c r="BX10105" s="62"/>
      <c r="BY10105" s="62"/>
      <c r="BZ10105" s="62"/>
      <c r="CA10105" s="62"/>
      <c r="CB10105" s="62"/>
      <c r="CC10105" s="62"/>
      <c r="CD10105" s="62"/>
      <c r="CE10105" s="62"/>
      <c r="CF10105" s="62"/>
      <c r="CL10105" s="56" t="s">
        <v>19655</v>
      </c>
      <c r="CM10105" s="56"/>
      <c r="CN10105" s="56"/>
      <c r="CO10105" s="52"/>
      <c r="CP10105" s="52"/>
      <c r="CQ10105" s="52"/>
      <c r="CR10105" s="52"/>
      <c r="CS10105" s="52"/>
      <c r="CT10105" s="52"/>
      <c r="CU10105" s="33"/>
      <c r="CV10105" s="33"/>
    </row>
    <row r="10106" spans="74:100">
      <c r="BV10106" s="62"/>
      <c r="BW10106" s="62"/>
      <c r="BX10106" s="62"/>
      <c r="BY10106" s="62"/>
      <c r="BZ10106" s="62"/>
      <c r="CA10106" s="62"/>
      <c r="CB10106" s="62"/>
      <c r="CC10106" s="62"/>
      <c r="CD10106" s="62"/>
      <c r="CE10106" s="62"/>
      <c r="CF10106" s="62"/>
      <c r="CL10106" s="56" t="s">
        <v>2219</v>
      </c>
      <c r="CM10106" s="56" t="s">
        <v>216</v>
      </c>
      <c r="CN10106" s="56" t="s">
        <v>216</v>
      </c>
      <c r="CO10106" s="52"/>
      <c r="CP10106" s="52"/>
      <c r="CQ10106" s="52"/>
      <c r="CR10106" s="52"/>
      <c r="CS10106" s="52"/>
      <c r="CT10106" s="52"/>
      <c r="CU10106" s="33"/>
      <c r="CV10106" s="33"/>
    </row>
    <row r="10107" spans="74:100">
      <c r="BV10107" s="62"/>
      <c r="BW10107" s="62"/>
      <c r="BX10107" s="62"/>
      <c r="BY10107" s="62"/>
      <c r="BZ10107" s="62"/>
      <c r="CA10107" s="62"/>
      <c r="CB10107" s="62"/>
      <c r="CC10107" s="62"/>
      <c r="CD10107" s="62"/>
      <c r="CE10107" s="62"/>
      <c r="CF10107" s="62"/>
      <c r="CL10107" s="56" t="s">
        <v>22526</v>
      </c>
      <c r="CM10107" s="56"/>
      <c r="CN10107" s="56"/>
      <c r="CO10107" s="52"/>
      <c r="CP10107" s="52"/>
      <c r="CQ10107" s="52"/>
      <c r="CR10107" s="52"/>
      <c r="CS10107" s="52"/>
      <c r="CT10107" s="52"/>
      <c r="CU10107" s="33"/>
      <c r="CV10107" s="33"/>
    </row>
    <row r="10108" spans="74:100">
      <c r="BV10108" s="62"/>
      <c r="BW10108" s="62"/>
      <c r="BX10108" s="62"/>
      <c r="BY10108" s="62"/>
      <c r="BZ10108" s="62"/>
      <c r="CA10108" s="62"/>
      <c r="CB10108" s="62"/>
      <c r="CC10108" s="62"/>
      <c r="CD10108" s="62"/>
      <c r="CE10108" s="62"/>
      <c r="CF10108" s="62"/>
      <c r="CL10108" s="56" t="s">
        <v>5971</v>
      </c>
      <c r="CM10108" s="56" t="s">
        <v>217</v>
      </c>
      <c r="CN10108" s="56" t="s">
        <v>217</v>
      </c>
      <c r="CO10108" s="52"/>
      <c r="CP10108" s="52"/>
      <c r="CQ10108" s="52"/>
      <c r="CR10108" s="52"/>
      <c r="CS10108" s="52"/>
      <c r="CT10108" s="52"/>
      <c r="CU10108" s="33"/>
      <c r="CV10108" s="33"/>
    </row>
    <row r="10109" spans="74:100">
      <c r="BV10109" s="62"/>
      <c r="BW10109" s="62"/>
      <c r="BX10109" s="62"/>
      <c r="BY10109" s="62"/>
      <c r="BZ10109" s="62"/>
      <c r="CA10109" s="62"/>
      <c r="CB10109" s="62"/>
      <c r="CC10109" s="62"/>
      <c r="CD10109" s="62"/>
      <c r="CE10109" s="62"/>
      <c r="CF10109" s="62"/>
      <c r="CL10109" s="56" t="s">
        <v>19656</v>
      </c>
      <c r="CM10109" s="56"/>
      <c r="CN10109" s="56"/>
      <c r="CO10109" s="52"/>
      <c r="CP10109" s="52"/>
      <c r="CQ10109" s="52"/>
      <c r="CR10109" s="52"/>
      <c r="CS10109" s="52"/>
      <c r="CT10109" s="52"/>
      <c r="CU10109" s="33"/>
      <c r="CV10109" s="33"/>
    </row>
    <row r="10110" spans="74:100">
      <c r="BV10110" s="62"/>
      <c r="BW10110" s="62"/>
      <c r="BX10110" s="62"/>
      <c r="BY10110" s="62"/>
      <c r="BZ10110" s="62"/>
      <c r="CA10110" s="62"/>
      <c r="CB10110" s="62"/>
      <c r="CC10110" s="62"/>
      <c r="CD10110" s="62"/>
      <c r="CE10110" s="62"/>
      <c r="CF10110" s="62"/>
      <c r="CL10110" s="56" t="s">
        <v>28289</v>
      </c>
      <c r="CM10110" s="56" t="s">
        <v>216</v>
      </c>
      <c r="CN10110" s="56" t="s">
        <v>216</v>
      </c>
      <c r="CO10110" s="52"/>
      <c r="CP10110" s="52"/>
      <c r="CQ10110" s="52"/>
      <c r="CR10110" s="52"/>
      <c r="CS10110" s="52"/>
      <c r="CT10110" s="52"/>
      <c r="CU10110" s="33"/>
      <c r="CV10110" s="33"/>
    </row>
    <row r="10111" spans="74:100">
      <c r="BV10111" s="62"/>
      <c r="BW10111" s="62"/>
      <c r="BX10111" s="62"/>
      <c r="BY10111" s="62"/>
      <c r="BZ10111" s="62"/>
      <c r="CA10111" s="62"/>
      <c r="CB10111" s="62"/>
      <c r="CC10111" s="62"/>
      <c r="CD10111" s="62"/>
      <c r="CE10111" s="62"/>
      <c r="CF10111" s="62"/>
      <c r="CL10111" s="56" t="s">
        <v>28290</v>
      </c>
      <c r="CM10111" s="56"/>
      <c r="CN10111" s="56"/>
      <c r="CO10111" s="52"/>
      <c r="CP10111" s="52"/>
      <c r="CQ10111" s="52"/>
      <c r="CR10111" s="52"/>
      <c r="CS10111" s="52"/>
      <c r="CT10111" s="52"/>
      <c r="CU10111" s="33"/>
      <c r="CV10111" s="33"/>
    </row>
    <row r="10112" spans="74:100">
      <c r="BV10112" s="62"/>
      <c r="BW10112" s="62"/>
      <c r="BX10112" s="62"/>
      <c r="BY10112" s="62"/>
      <c r="BZ10112" s="62"/>
      <c r="CA10112" s="62"/>
      <c r="CB10112" s="62"/>
      <c r="CC10112" s="62"/>
      <c r="CD10112" s="62"/>
      <c r="CE10112" s="62"/>
      <c r="CF10112" s="62"/>
      <c r="CL10112" s="56" t="s">
        <v>5972</v>
      </c>
      <c r="CM10112" s="56" t="s">
        <v>3118</v>
      </c>
      <c r="CN10112" s="56" t="s">
        <v>3118</v>
      </c>
      <c r="CO10112" s="52"/>
      <c r="CP10112" s="52"/>
      <c r="CQ10112" s="52"/>
      <c r="CR10112" s="52"/>
      <c r="CS10112" s="52"/>
      <c r="CT10112" s="52"/>
      <c r="CU10112" s="33"/>
      <c r="CV10112" s="33"/>
    </row>
    <row r="10113" spans="74:100">
      <c r="BV10113" s="62"/>
      <c r="BW10113" s="62"/>
      <c r="BX10113" s="62"/>
      <c r="BY10113" s="62"/>
      <c r="BZ10113" s="62"/>
      <c r="CA10113" s="62"/>
      <c r="CB10113" s="62"/>
      <c r="CC10113" s="62"/>
      <c r="CD10113" s="62"/>
      <c r="CE10113" s="62"/>
      <c r="CF10113" s="62"/>
      <c r="CL10113" s="56" t="s">
        <v>19657</v>
      </c>
      <c r="CM10113" s="56"/>
      <c r="CN10113" s="56"/>
      <c r="CO10113" s="52"/>
      <c r="CP10113" s="52"/>
      <c r="CQ10113" s="52"/>
      <c r="CR10113" s="52"/>
      <c r="CS10113" s="52"/>
      <c r="CT10113" s="52"/>
      <c r="CU10113" s="33"/>
      <c r="CV10113" s="33"/>
    </row>
    <row r="10114" spans="74:100">
      <c r="BV10114" s="62"/>
      <c r="BW10114" s="62"/>
      <c r="BX10114" s="62"/>
      <c r="BY10114" s="62"/>
      <c r="BZ10114" s="62"/>
      <c r="CA10114" s="62"/>
      <c r="CB10114" s="62"/>
      <c r="CC10114" s="62"/>
      <c r="CD10114" s="62"/>
      <c r="CE10114" s="62"/>
      <c r="CF10114" s="62"/>
      <c r="CL10114" s="56" t="s">
        <v>28291</v>
      </c>
      <c r="CM10114" s="56" t="s">
        <v>217</v>
      </c>
      <c r="CN10114" s="56" t="s">
        <v>217</v>
      </c>
      <c r="CO10114" s="52"/>
      <c r="CP10114" s="52"/>
      <c r="CQ10114" s="52"/>
      <c r="CR10114" s="52"/>
      <c r="CS10114" s="52"/>
      <c r="CT10114" s="52"/>
      <c r="CU10114" s="33"/>
      <c r="CV10114" s="33"/>
    </row>
    <row r="10115" spans="74:100">
      <c r="BV10115" s="62"/>
      <c r="BW10115" s="62"/>
      <c r="BX10115" s="62"/>
      <c r="BY10115" s="62"/>
      <c r="BZ10115" s="62"/>
      <c r="CA10115" s="62"/>
      <c r="CB10115" s="62"/>
      <c r="CC10115" s="62"/>
      <c r="CD10115" s="62"/>
      <c r="CE10115" s="62"/>
      <c r="CF10115" s="62"/>
      <c r="CL10115" s="56" t="s">
        <v>28292</v>
      </c>
      <c r="CM10115" s="56"/>
      <c r="CN10115" s="56"/>
      <c r="CO10115" s="52"/>
      <c r="CP10115" s="52"/>
      <c r="CQ10115" s="52"/>
      <c r="CR10115" s="52"/>
      <c r="CS10115" s="52"/>
      <c r="CT10115" s="52"/>
      <c r="CU10115" s="33"/>
      <c r="CV10115" s="33"/>
    </row>
    <row r="10116" spans="74:100">
      <c r="BV10116" s="62"/>
      <c r="BW10116" s="62"/>
      <c r="BX10116" s="62"/>
      <c r="BY10116" s="62"/>
      <c r="BZ10116" s="62"/>
      <c r="CA10116" s="62"/>
      <c r="CB10116" s="62"/>
      <c r="CC10116" s="62"/>
      <c r="CD10116" s="62"/>
      <c r="CE10116" s="62"/>
      <c r="CF10116" s="62"/>
      <c r="CL10116" s="56" t="s">
        <v>5973</v>
      </c>
      <c r="CM10116" s="56" t="s">
        <v>217</v>
      </c>
      <c r="CN10116" s="56" t="s">
        <v>217</v>
      </c>
      <c r="CO10116" s="52"/>
      <c r="CP10116" s="52"/>
      <c r="CQ10116" s="52"/>
      <c r="CR10116" s="52"/>
      <c r="CS10116" s="52"/>
      <c r="CT10116" s="52"/>
      <c r="CU10116" s="33"/>
      <c r="CV10116" s="33"/>
    </row>
    <row r="10117" spans="74:100">
      <c r="BV10117" s="62"/>
      <c r="BW10117" s="62"/>
      <c r="BX10117" s="62"/>
      <c r="BY10117" s="62"/>
      <c r="BZ10117" s="62"/>
      <c r="CA10117" s="62"/>
      <c r="CB10117" s="62"/>
      <c r="CC10117" s="62"/>
      <c r="CD10117" s="62"/>
      <c r="CE10117" s="62"/>
      <c r="CF10117" s="62"/>
      <c r="CL10117" s="56" t="s">
        <v>19658</v>
      </c>
      <c r="CM10117" s="56"/>
      <c r="CN10117" s="56"/>
      <c r="CO10117" s="52"/>
      <c r="CP10117" s="52"/>
      <c r="CQ10117" s="52"/>
      <c r="CR10117" s="52"/>
      <c r="CS10117" s="52"/>
      <c r="CT10117" s="52"/>
      <c r="CU10117" s="33"/>
      <c r="CV10117" s="33"/>
    </row>
    <row r="10118" spans="74:100">
      <c r="BV10118" s="62"/>
      <c r="BW10118" s="62"/>
      <c r="BX10118" s="62"/>
      <c r="BY10118" s="62"/>
      <c r="BZ10118" s="62"/>
      <c r="CA10118" s="62"/>
      <c r="CB10118" s="62"/>
      <c r="CC10118" s="62"/>
      <c r="CD10118" s="62"/>
      <c r="CE10118" s="62"/>
      <c r="CF10118" s="62"/>
      <c r="CL10118" s="56" t="s">
        <v>5974</v>
      </c>
      <c r="CM10118" s="56" t="s">
        <v>3118</v>
      </c>
      <c r="CN10118" s="56" t="s">
        <v>3118</v>
      </c>
      <c r="CO10118" s="52"/>
      <c r="CP10118" s="52"/>
      <c r="CQ10118" s="52"/>
      <c r="CR10118" s="52"/>
      <c r="CS10118" s="52"/>
      <c r="CT10118" s="52"/>
      <c r="CU10118" s="33"/>
      <c r="CV10118" s="33"/>
    </row>
    <row r="10119" spans="74:100">
      <c r="BV10119" s="62"/>
      <c r="BW10119" s="62"/>
      <c r="BX10119" s="62"/>
      <c r="BY10119" s="62"/>
      <c r="BZ10119" s="62"/>
      <c r="CA10119" s="62"/>
      <c r="CB10119" s="62"/>
      <c r="CC10119" s="62"/>
      <c r="CD10119" s="62"/>
      <c r="CE10119" s="62"/>
      <c r="CF10119" s="62"/>
      <c r="CL10119" s="56" t="s">
        <v>19659</v>
      </c>
      <c r="CM10119" s="56"/>
      <c r="CN10119" s="56"/>
      <c r="CO10119" s="52"/>
      <c r="CP10119" s="52"/>
      <c r="CQ10119" s="52"/>
      <c r="CR10119" s="52"/>
      <c r="CS10119" s="52"/>
      <c r="CT10119" s="52"/>
      <c r="CU10119" s="33"/>
      <c r="CV10119" s="33"/>
    </row>
    <row r="10120" spans="74:100">
      <c r="BV10120" s="62"/>
      <c r="BW10120" s="62"/>
      <c r="BX10120" s="62"/>
      <c r="BY10120" s="62"/>
      <c r="BZ10120" s="62"/>
      <c r="CA10120" s="62"/>
      <c r="CB10120" s="62"/>
      <c r="CC10120" s="62"/>
      <c r="CD10120" s="62"/>
      <c r="CE10120" s="62"/>
      <c r="CF10120" s="62"/>
      <c r="CL10120" s="56" t="s">
        <v>2221</v>
      </c>
      <c r="CM10120" s="56" t="s">
        <v>216</v>
      </c>
      <c r="CN10120" s="56" t="s">
        <v>216</v>
      </c>
      <c r="CO10120" s="52"/>
      <c r="CP10120" s="52"/>
      <c r="CQ10120" s="52"/>
      <c r="CR10120" s="52"/>
      <c r="CS10120" s="52"/>
      <c r="CT10120" s="52"/>
      <c r="CU10120" s="33"/>
      <c r="CV10120" s="33"/>
    </row>
    <row r="10121" spans="74:100">
      <c r="BV10121" s="62"/>
      <c r="BW10121" s="62"/>
      <c r="BX10121" s="62"/>
      <c r="BY10121" s="62"/>
      <c r="BZ10121" s="62"/>
      <c r="CA10121" s="62"/>
      <c r="CB10121" s="62"/>
      <c r="CC10121" s="62"/>
      <c r="CD10121" s="62"/>
      <c r="CE10121" s="62"/>
      <c r="CF10121" s="62"/>
      <c r="CL10121" s="56" t="s">
        <v>22527</v>
      </c>
      <c r="CM10121" s="56"/>
      <c r="CN10121" s="56"/>
      <c r="CO10121" s="52"/>
      <c r="CP10121" s="52"/>
      <c r="CQ10121" s="52"/>
      <c r="CR10121" s="52"/>
      <c r="CS10121" s="52"/>
      <c r="CT10121" s="52"/>
      <c r="CU10121" s="33"/>
      <c r="CV10121" s="33"/>
    </row>
    <row r="10122" spans="74:100">
      <c r="BV10122" s="62"/>
      <c r="BW10122" s="62"/>
      <c r="BX10122" s="62"/>
      <c r="BY10122" s="62"/>
      <c r="BZ10122" s="62"/>
      <c r="CA10122" s="62"/>
      <c r="CB10122" s="62"/>
      <c r="CC10122" s="62"/>
      <c r="CD10122" s="62"/>
      <c r="CE10122" s="62"/>
      <c r="CF10122" s="62"/>
      <c r="CL10122" s="56" t="s">
        <v>5977</v>
      </c>
      <c r="CM10122" s="56" t="s">
        <v>217</v>
      </c>
      <c r="CN10122" s="56" t="s">
        <v>217</v>
      </c>
      <c r="CO10122" s="52"/>
      <c r="CP10122" s="52"/>
      <c r="CQ10122" s="52"/>
      <c r="CR10122" s="52"/>
      <c r="CS10122" s="52"/>
      <c r="CT10122" s="52"/>
      <c r="CU10122" s="33"/>
      <c r="CV10122" s="33"/>
    </row>
    <row r="10123" spans="74:100">
      <c r="BV10123" s="62"/>
      <c r="BW10123" s="62"/>
      <c r="BX10123" s="62"/>
      <c r="BY10123" s="62"/>
      <c r="BZ10123" s="62"/>
      <c r="CA10123" s="62"/>
      <c r="CB10123" s="62"/>
      <c r="CC10123" s="62"/>
      <c r="CD10123" s="62"/>
      <c r="CE10123" s="62"/>
      <c r="CF10123" s="62"/>
      <c r="CL10123" s="56" t="s">
        <v>19660</v>
      </c>
      <c r="CM10123" s="56"/>
      <c r="CN10123" s="56"/>
      <c r="CO10123" s="52"/>
      <c r="CP10123" s="52"/>
      <c r="CQ10123" s="52"/>
      <c r="CR10123" s="52"/>
      <c r="CS10123" s="52"/>
      <c r="CT10123" s="52"/>
      <c r="CU10123" s="33"/>
      <c r="CV10123" s="33"/>
    </row>
    <row r="10124" spans="74:100">
      <c r="BV10124" s="62"/>
      <c r="BW10124" s="62"/>
      <c r="BX10124" s="62"/>
      <c r="BY10124" s="62"/>
      <c r="BZ10124" s="62"/>
      <c r="CA10124" s="62"/>
      <c r="CB10124" s="62"/>
      <c r="CC10124" s="62"/>
      <c r="CD10124" s="62"/>
      <c r="CE10124" s="62"/>
      <c r="CF10124" s="62"/>
      <c r="CL10124" s="56" t="s">
        <v>28293</v>
      </c>
      <c r="CM10124" s="56" t="s">
        <v>215</v>
      </c>
      <c r="CN10124" s="56" t="s">
        <v>215</v>
      </c>
      <c r="CO10124" s="52"/>
      <c r="CP10124" s="52"/>
      <c r="CQ10124" s="52"/>
      <c r="CR10124" s="52"/>
      <c r="CS10124" s="52"/>
      <c r="CT10124" s="52"/>
      <c r="CU10124" s="33"/>
      <c r="CV10124" s="33"/>
    </row>
    <row r="10125" spans="74:100">
      <c r="BV10125" s="62"/>
      <c r="BW10125" s="62"/>
      <c r="BX10125" s="62"/>
      <c r="BY10125" s="62"/>
      <c r="BZ10125" s="62"/>
      <c r="CA10125" s="62"/>
      <c r="CB10125" s="62"/>
      <c r="CC10125" s="62"/>
      <c r="CD10125" s="62"/>
      <c r="CE10125" s="62"/>
      <c r="CF10125" s="62"/>
      <c r="CL10125" s="56" t="s">
        <v>28294</v>
      </c>
      <c r="CM10125" s="56"/>
      <c r="CN10125" s="56"/>
      <c r="CO10125" s="52"/>
      <c r="CP10125" s="52"/>
      <c r="CQ10125" s="52"/>
      <c r="CR10125" s="52"/>
      <c r="CS10125" s="52"/>
      <c r="CT10125" s="52"/>
      <c r="CU10125" s="33"/>
      <c r="CV10125" s="33"/>
    </row>
    <row r="10126" spans="74:100">
      <c r="BV10126" s="62"/>
      <c r="BW10126" s="62"/>
      <c r="BX10126" s="62"/>
      <c r="BY10126" s="62"/>
      <c r="BZ10126" s="62"/>
      <c r="CA10126" s="62"/>
      <c r="CB10126" s="62"/>
      <c r="CC10126" s="62"/>
      <c r="CD10126" s="62"/>
      <c r="CE10126" s="62"/>
      <c r="CF10126" s="62"/>
      <c r="CL10126" s="56" t="s">
        <v>2224</v>
      </c>
      <c r="CM10126" s="56" t="s">
        <v>216</v>
      </c>
      <c r="CN10126" s="56" t="s">
        <v>216</v>
      </c>
      <c r="CO10126" s="52"/>
      <c r="CP10126" s="52"/>
      <c r="CQ10126" s="52"/>
      <c r="CR10126" s="52"/>
      <c r="CS10126" s="52"/>
      <c r="CT10126" s="52"/>
      <c r="CU10126" s="33"/>
      <c r="CV10126" s="33"/>
    </row>
    <row r="10127" spans="74:100">
      <c r="BV10127" s="62"/>
      <c r="BW10127" s="62"/>
      <c r="BX10127" s="62"/>
      <c r="BY10127" s="62"/>
      <c r="BZ10127" s="62"/>
      <c r="CA10127" s="62"/>
      <c r="CB10127" s="62"/>
      <c r="CC10127" s="62"/>
      <c r="CD10127" s="62"/>
      <c r="CE10127" s="62"/>
      <c r="CF10127" s="62"/>
      <c r="CL10127" s="56" t="s">
        <v>22528</v>
      </c>
      <c r="CM10127" s="56"/>
      <c r="CN10127" s="56"/>
      <c r="CO10127" s="52"/>
      <c r="CP10127" s="52"/>
      <c r="CQ10127" s="52"/>
      <c r="CR10127" s="52"/>
      <c r="CS10127" s="52"/>
      <c r="CT10127" s="52"/>
      <c r="CU10127" s="33"/>
      <c r="CV10127" s="33"/>
    </row>
    <row r="10128" spans="74:100">
      <c r="BV10128" s="62"/>
      <c r="BW10128" s="62"/>
      <c r="BX10128" s="62"/>
      <c r="BY10128" s="62"/>
      <c r="BZ10128" s="62"/>
      <c r="CA10128" s="62"/>
      <c r="CB10128" s="62"/>
      <c r="CC10128" s="62"/>
      <c r="CD10128" s="62"/>
      <c r="CE10128" s="62"/>
      <c r="CF10128" s="62"/>
      <c r="CL10128" s="56" t="s">
        <v>5979</v>
      </c>
      <c r="CM10128" s="56" t="s">
        <v>217</v>
      </c>
      <c r="CN10128" s="56" t="s">
        <v>217</v>
      </c>
      <c r="CO10128" s="52"/>
      <c r="CP10128" s="52"/>
      <c r="CQ10128" s="52"/>
      <c r="CR10128" s="52"/>
      <c r="CS10128" s="52"/>
      <c r="CT10128" s="52"/>
      <c r="CU10128" s="33"/>
      <c r="CV10128" s="33"/>
    </row>
    <row r="10129" spans="74:100">
      <c r="BV10129" s="62"/>
      <c r="BW10129" s="62"/>
      <c r="BX10129" s="62"/>
      <c r="BY10129" s="62"/>
      <c r="BZ10129" s="62"/>
      <c r="CA10129" s="62"/>
      <c r="CB10129" s="62"/>
      <c r="CC10129" s="62"/>
      <c r="CD10129" s="62"/>
      <c r="CE10129" s="62"/>
      <c r="CF10129" s="62"/>
      <c r="CL10129" s="56" t="s">
        <v>19661</v>
      </c>
      <c r="CM10129" s="56"/>
      <c r="CN10129" s="56"/>
      <c r="CO10129" s="52"/>
      <c r="CP10129" s="52"/>
      <c r="CQ10129" s="52"/>
      <c r="CR10129" s="52"/>
      <c r="CS10129" s="52"/>
      <c r="CT10129" s="52"/>
      <c r="CU10129" s="33"/>
      <c r="CV10129" s="33"/>
    </row>
    <row r="10130" spans="74:100">
      <c r="BV10130" s="62"/>
      <c r="BW10130" s="62"/>
      <c r="BX10130" s="62"/>
      <c r="BY10130" s="62"/>
      <c r="BZ10130" s="62"/>
      <c r="CA10130" s="62"/>
      <c r="CB10130" s="62"/>
      <c r="CC10130" s="62"/>
      <c r="CD10130" s="62"/>
      <c r="CE10130" s="62"/>
      <c r="CF10130" s="62"/>
      <c r="CL10130" s="56" t="s">
        <v>28295</v>
      </c>
      <c r="CM10130" s="56" t="s">
        <v>217</v>
      </c>
      <c r="CN10130" s="56" t="s">
        <v>217</v>
      </c>
      <c r="CO10130" s="52"/>
      <c r="CP10130" s="52"/>
      <c r="CQ10130" s="52"/>
      <c r="CR10130" s="52"/>
      <c r="CS10130" s="52"/>
      <c r="CT10130" s="52"/>
      <c r="CU10130" s="33"/>
      <c r="CV10130" s="33"/>
    </row>
    <row r="10131" spans="74:100">
      <c r="BV10131" s="62"/>
      <c r="BW10131" s="62"/>
      <c r="BX10131" s="62"/>
      <c r="BY10131" s="62"/>
      <c r="BZ10131" s="62"/>
      <c r="CA10131" s="62"/>
      <c r="CB10131" s="62"/>
      <c r="CC10131" s="62"/>
      <c r="CD10131" s="62"/>
      <c r="CE10131" s="62"/>
      <c r="CF10131" s="62"/>
      <c r="CL10131" s="56" t="s">
        <v>28296</v>
      </c>
      <c r="CM10131" s="56"/>
      <c r="CN10131" s="56"/>
      <c r="CO10131" s="52"/>
      <c r="CP10131" s="52"/>
      <c r="CQ10131" s="52"/>
      <c r="CR10131" s="52"/>
      <c r="CS10131" s="52"/>
      <c r="CT10131" s="52"/>
      <c r="CU10131" s="33"/>
      <c r="CV10131" s="33"/>
    </row>
    <row r="10132" spans="74:100">
      <c r="BV10132" s="62"/>
      <c r="BW10132" s="62"/>
      <c r="BX10132" s="62"/>
      <c r="BY10132" s="62"/>
      <c r="BZ10132" s="62"/>
      <c r="CA10132" s="62"/>
      <c r="CB10132" s="62"/>
      <c r="CC10132" s="62"/>
      <c r="CD10132" s="62"/>
      <c r="CE10132" s="62"/>
      <c r="CF10132" s="62"/>
      <c r="CL10132" s="56" t="s">
        <v>28297</v>
      </c>
      <c r="CM10132" s="56" t="s">
        <v>217</v>
      </c>
      <c r="CN10132" s="56" t="s">
        <v>217</v>
      </c>
      <c r="CO10132" s="52"/>
      <c r="CP10132" s="52"/>
      <c r="CQ10132" s="52"/>
      <c r="CR10132" s="52"/>
      <c r="CS10132" s="52"/>
      <c r="CT10132" s="52"/>
      <c r="CU10132" s="33"/>
      <c r="CV10132" s="33"/>
    </row>
    <row r="10133" spans="74:100">
      <c r="BV10133" s="62"/>
      <c r="BW10133" s="62"/>
      <c r="BX10133" s="62"/>
      <c r="BY10133" s="62"/>
      <c r="BZ10133" s="62"/>
      <c r="CA10133" s="62"/>
      <c r="CB10133" s="62"/>
      <c r="CC10133" s="62"/>
      <c r="CD10133" s="62"/>
      <c r="CE10133" s="62"/>
      <c r="CF10133" s="62"/>
      <c r="CL10133" s="56" t="s">
        <v>28298</v>
      </c>
      <c r="CM10133" s="56"/>
      <c r="CN10133" s="56"/>
      <c r="CO10133" s="52"/>
      <c r="CP10133" s="52"/>
      <c r="CQ10133" s="52"/>
      <c r="CR10133" s="52"/>
      <c r="CS10133" s="52"/>
      <c r="CT10133" s="52"/>
      <c r="CU10133" s="33"/>
      <c r="CV10133" s="33"/>
    </row>
    <row r="10134" spans="74:100">
      <c r="BV10134" s="62"/>
      <c r="BW10134" s="62"/>
      <c r="BX10134" s="62"/>
      <c r="BY10134" s="62"/>
      <c r="BZ10134" s="62"/>
      <c r="CA10134" s="62"/>
      <c r="CB10134" s="62"/>
      <c r="CC10134" s="62"/>
      <c r="CD10134" s="62"/>
      <c r="CE10134" s="62"/>
      <c r="CF10134" s="62"/>
      <c r="CL10134" s="56" t="s">
        <v>5981</v>
      </c>
      <c r="CM10134" s="56" t="s">
        <v>217</v>
      </c>
      <c r="CN10134" s="56" t="s">
        <v>217</v>
      </c>
      <c r="CO10134" s="52"/>
      <c r="CP10134" s="52"/>
      <c r="CQ10134" s="52"/>
      <c r="CR10134" s="52"/>
      <c r="CS10134" s="52"/>
      <c r="CT10134" s="52"/>
      <c r="CU10134" s="33"/>
      <c r="CV10134" s="33"/>
    </row>
    <row r="10135" spans="74:100">
      <c r="BV10135" s="62"/>
      <c r="BW10135" s="62"/>
      <c r="BX10135" s="62"/>
      <c r="BY10135" s="62"/>
      <c r="BZ10135" s="62"/>
      <c r="CA10135" s="62"/>
      <c r="CB10135" s="62"/>
      <c r="CC10135" s="62"/>
      <c r="CD10135" s="62"/>
      <c r="CE10135" s="62"/>
      <c r="CF10135" s="62"/>
      <c r="CL10135" s="56" t="s">
        <v>19662</v>
      </c>
      <c r="CM10135" s="56"/>
      <c r="CN10135" s="56"/>
      <c r="CO10135" s="52"/>
      <c r="CP10135" s="52"/>
      <c r="CQ10135" s="52"/>
      <c r="CR10135" s="52"/>
      <c r="CS10135" s="52"/>
      <c r="CT10135" s="52"/>
      <c r="CU10135" s="33"/>
      <c r="CV10135" s="33"/>
    </row>
    <row r="10136" spans="74:100">
      <c r="BV10136" s="62"/>
      <c r="BW10136" s="62"/>
      <c r="BX10136" s="62"/>
      <c r="BY10136" s="62"/>
      <c r="BZ10136" s="62"/>
      <c r="CA10136" s="62"/>
      <c r="CB10136" s="62"/>
      <c r="CC10136" s="62"/>
      <c r="CD10136" s="62"/>
      <c r="CE10136" s="62"/>
      <c r="CF10136" s="62"/>
      <c r="CL10136" s="56" t="s">
        <v>2229</v>
      </c>
      <c r="CM10136" s="56" t="s">
        <v>216</v>
      </c>
      <c r="CN10136" s="56" t="s">
        <v>216</v>
      </c>
      <c r="CO10136" s="52"/>
      <c r="CP10136" s="52"/>
      <c r="CQ10136" s="52"/>
      <c r="CR10136" s="52"/>
      <c r="CS10136" s="52"/>
      <c r="CT10136" s="52"/>
      <c r="CU10136" s="33"/>
      <c r="CV10136" s="33"/>
    </row>
    <row r="10137" spans="74:100">
      <c r="BV10137" s="62"/>
      <c r="BW10137" s="62"/>
      <c r="BX10137" s="62"/>
      <c r="BY10137" s="62"/>
      <c r="BZ10137" s="62"/>
      <c r="CA10137" s="62"/>
      <c r="CB10137" s="62"/>
      <c r="CC10137" s="62"/>
      <c r="CD10137" s="62"/>
      <c r="CE10137" s="62"/>
      <c r="CF10137" s="62"/>
      <c r="CL10137" s="56" t="s">
        <v>22529</v>
      </c>
      <c r="CM10137" s="56"/>
      <c r="CN10137" s="56"/>
      <c r="CO10137" s="52"/>
      <c r="CP10137" s="52"/>
      <c r="CQ10137" s="52"/>
      <c r="CR10137" s="52"/>
      <c r="CS10137" s="52"/>
      <c r="CT10137" s="52"/>
      <c r="CU10137" s="33"/>
      <c r="CV10137" s="33"/>
    </row>
    <row r="10138" spans="74:100">
      <c r="BV10138" s="62"/>
      <c r="BW10138" s="62"/>
      <c r="BX10138" s="62"/>
      <c r="BY10138" s="62"/>
      <c r="BZ10138" s="62"/>
      <c r="CA10138" s="62"/>
      <c r="CB10138" s="62"/>
      <c r="CC10138" s="62"/>
      <c r="CD10138" s="62"/>
      <c r="CE10138" s="62"/>
      <c r="CF10138" s="62"/>
      <c r="CL10138" s="56" t="s">
        <v>2230</v>
      </c>
      <c r="CM10138" s="56" t="s">
        <v>216</v>
      </c>
      <c r="CN10138" s="56" t="s">
        <v>216</v>
      </c>
      <c r="CO10138" s="52"/>
      <c r="CP10138" s="52"/>
      <c r="CQ10138" s="52"/>
      <c r="CR10138" s="52"/>
      <c r="CS10138" s="52"/>
      <c r="CT10138" s="52"/>
      <c r="CU10138" s="33"/>
      <c r="CV10138" s="33"/>
    </row>
    <row r="10139" spans="74:100">
      <c r="BV10139" s="62"/>
      <c r="BW10139" s="62"/>
      <c r="BX10139" s="62"/>
      <c r="BY10139" s="62"/>
      <c r="BZ10139" s="62"/>
      <c r="CA10139" s="62"/>
      <c r="CB10139" s="62"/>
      <c r="CC10139" s="62"/>
      <c r="CD10139" s="62"/>
      <c r="CE10139" s="62"/>
      <c r="CF10139" s="62"/>
      <c r="CL10139" s="56" t="s">
        <v>22530</v>
      </c>
      <c r="CM10139" s="56"/>
      <c r="CN10139" s="56"/>
      <c r="CO10139" s="52"/>
      <c r="CP10139" s="52"/>
      <c r="CQ10139" s="52"/>
      <c r="CR10139" s="52"/>
      <c r="CS10139" s="52"/>
      <c r="CT10139" s="52"/>
      <c r="CU10139" s="33"/>
      <c r="CV10139" s="33"/>
    </row>
    <row r="10140" spans="74:100">
      <c r="BV10140" s="62"/>
      <c r="BW10140" s="62"/>
      <c r="BX10140" s="62"/>
      <c r="BY10140" s="62"/>
      <c r="BZ10140" s="62"/>
      <c r="CA10140" s="62"/>
      <c r="CB10140" s="62"/>
      <c r="CC10140" s="62"/>
      <c r="CD10140" s="62"/>
      <c r="CE10140" s="62"/>
      <c r="CF10140" s="62"/>
      <c r="CL10140" s="56" t="s">
        <v>28299</v>
      </c>
      <c r="CM10140" s="56" t="s">
        <v>217</v>
      </c>
      <c r="CN10140" s="56" t="s">
        <v>217</v>
      </c>
      <c r="CO10140" s="52"/>
      <c r="CP10140" s="52"/>
      <c r="CQ10140" s="52"/>
      <c r="CR10140" s="52"/>
      <c r="CS10140" s="52"/>
      <c r="CT10140" s="52"/>
      <c r="CU10140" s="33"/>
      <c r="CV10140" s="33"/>
    </row>
    <row r="10141" spans="74:100">
      <c r="BV10141" s="62"/>
      <c r="BW10141" s="62"/>
      <c r="BX10141" s="62"/>
      <c r="BY10141" s="62"/>
      <c r="BZ10141" s="62"/>
      <c r="CA10141" s="62"/>
      <c r="CB10141" s="62"/>
      <c r="CC10141" s="62"/>
      <c r="CD10141" s="62"/>
      <c r="CE10141" s="62"/>
      <c r="CF10141" s="62"/>
      <c r="CL10141" s="56" t="s">
        <v>28300</v>
      </c>
      <c r="CM10141" s="56"/>
      <c r="CN10141" s="56"/>
      <c r="CO10141" s="52"/>
      <c r="CP10141" s="52"/>
      <c r="CQ10141" s="52"/>
      <c r="CR10141" s="52"/>
      <c r="CS10141" s="52"/>
      <c r="CT10141" s="52"/>
      <c r="CU10141" s="33"/>
      <c r="CV10141" s="33"/>
    </row>
    <row r="10142" spans="74:100">
      <c r="BV10142" s="62"/>
      <c r="BW10142" s="62"/>
      <c r="BX10142" s="62"/>
      <c r="BY10142" s="62"/>
      <c r="BZ10142" s="62"/>
      <c r="CA10142" s="62"/>
      <c r="CB10142" s="62"/>
      <c r="CC10142" s="62"/>
      <c r="CD10142" s="62"/>
      <c r="CE10142" s="62"/>
      <c r="CF10142" s="62"/>
      <c r="CL10142" s="56" t="s">
        <v>5983</v>
      </c>
      <c r="CM10142" s="56" t="s">
        <v>214</v>
      </c>
      <c r="CN10142" s="56" t="s">
        <v>214</v>
      </c>
      <c r="CO10142" s="52"/>
      <c r="CP10142" s="52"/>
      <c r="CQ10142" s="52"/>
      <c r="CR10142" s="52"/>
      <c r="CS10142" s="52"/>
      <c r="CT10142" s="52"/>
      <c r="CU10142" s="33"/>
      <c r="CV10142" s="33"/>
    </row>
    <row r="10143" spans="74:100">
      <c r="BV10143" s="62"/>
      <c r="BW10143" s="62"/>
      <c r="BX10143" s="62"/>
      <c r="BY10143" s="62"/>
      <c r="BZ10143" s="62"/>
      <c r="CA10143" s="62"/>
      <c r="CB10143" s="62"/>
      <c r="CC10143" s="62"/>
      <c r="CD10143" s="62"/>
      <c r="CE10143" s="62"/>
      <c r="CF10143" s="62"/>
      <c r="CL10143" s="56" t="s">
        <v>22531</v>
      </c>
      <c r="CM10143" s="56"/>
      <c r="CN10143" s="56"/>
      <c r="CO10143" s="52"/>
      <c r="CP10143" s="52"/>
      <c r="CQ10143" s="52"/>
      <c r="CR10143" s="52"/>
      <c r="CS10143" s="52"/>
      <c r="CT10143" s="52"/>
      <c r="CU10143" s="33"/>
      <c r="CV10143" s="33"/>
    </row>
    <row r="10144" spans="74:100">
      <c r="BV10144" s="62"/>
      <c r="BW10144" s="62"/>
      <c r="BX10144" s="62"/>
      <c r="BY10144" s="62"/>
      <c r="BZ10144" s="62"/>
      <c r="CA10144" s="62"/>
      <c r="CB10144" s="62"/>
      <c r="CC10144" s="62"/>
      <c r="CD10144" s="62"/>
      <c r="CE10144" s="62"/>
      <c r="CF10144" s="62"/>
      <c r="CL10144" s="56" t="s">
        <v>2231</v>
      </c>
      <c r="CM10144" s="56" t="s">
        <v>216</v>
      </c>
      <c r="CN10144" s="56" t="s">
        <v>216</v>
      </c>
      <c r="CO10144" s="52"/>
      <c r="CP10144" s="52"/>
      <c r="CQ10144" s="52"/>
      <c r="CR10144" s="52"/>
      <c r="CS10144" s="52"/>
      <c r="CT10144" s="52"/>
      <c r="CU10144" s="33"/>
      <c r="CV10144" s="33"/>
    </row>
    <row r="10145" spans="74:100">
      <c r="BV10145" s="62"/>
      <c r="BW10145" s="62"/>
      <c r="BX10145" s="62"/>
      <c r="BY10145" s="62"/>
      <c r="BZ10145" s="62"/>
      <c r="CA10145" s="62"/>
      <c r="CB10145" s="62"/>
      <c r="CC10145" s="62"/>
      <c r="CD10145" s="62"/>
      <c r="CE10145" s="62"/>
      <c r="CF10145" s="62"/>
      <c r="CL10145" s="56" t="s">
        <v>22532</v>
      </c>
      <c r="CM10145" s="56"/>
      <c r="CN10145" s="56"/>
      <c r="CO10145" s="52"/>
      <c r="CP10145" s="52"/>
      <c r="CQ10145" s="52"/>
      <c r="CR10145" s="52"/>
      <c r="CS10145" s="52"/>
      <c r="CT10145" s="52"/>
      <c r="CU10145" s="33"/>
      <c r="CV10145" s="33"/>
    </row>
    <row r="10146" spans="74:100">
      <c r="BV10146" s="62"/>
      <c r="BW10146" s="62"/>
      <c r="BX10146" s="62"/>
      <c r="BY10146" s="62"/>
      <c r="BZ10146" s="62"/>
      <c r="CA10146" s="62"/>
      <c r="CB10146" s="62"/>
      <c r="CC10146" s="62"/>
      <c r="CD10146" s="62"/>
      <c r="CE10146" s="62"/>
      <c r="CF10146" s="62"/>
      <c r="CL10146" s="56" t="s">
        <v>28301</v>
      </c>
      <c r="CM10146" s="56" t="s">
        <v>217</v>
      </c>
      <c r="CN10146" s="56" t="s">
        <v>217</v>
      </c>
      <c r="CO10146" s="52"/>
      <c r="CP10146" s="52"/>
      <c r="CQ10146" s="52"/>
      <c r="CR10146" s="52"/>
      <c r="CS10146" s="52"/>
      <c r="CT10146" s="52"/>
      <c r="CU10146" s="33"/>
      <c r="CV10146" s="33"/>
    </row>
    <row r="10147" spans="74:100">
      <c r="BV10147" s="62"/>
      <c r="BW10147" s="62"/>
      <c r="BX10147" s="62"/>
      <c r="BY10147" s="62"/>
      <c r="BZ10147" s="62"/>
      <c r="CA10147" s="62"/>
      <c r="CB10147" s="62"/>
      <c r="CC10147" s="62"/>
      <c r="CD10147" s="62"/>
      <c r="CE10147" s="62"/>
      <c r="CF10147" s="62"/>
      <c r="CL10147" s="56" t="s">
        <v>18879</v>
      </c>
      <c r="CM10147" s="56"/>
      <c r="CN10147" s="56"/>
      <c r="CO10147" s="52"/>
      <c r="CP10147" s="52"/>
      <c r="CQ10147" s="52"/>
      <c r="CR10147" s="52"/>
      <c r="CS10147" s="52"/>
      <c r="CT10147" s="52"/>
      <c r="CU10147" s="33"/>
      <c r="CV10147" s="33"/>
    </row>
    <row r="10148" spans="74:100">
      <c r="BV10148" s="62"/>
      <c r="BW10148" s="62"/>
      <c r="BX10148" s="62"/>
      <c r="BY10148" s="62"/>
      <c r="BZ10148" s="62"/>
      <c r="CA10148" s="62"/>
      <c r="CB10148" s="62"/>
      <c r="CC10148" s="62"/>
      <c r="CD10148" s="62"/>
      <c r="CE10148" s="62"/>
      <c r="CF10148" s="62"/>
      <c r="CL10148" s="56" t="s">
        <v>5985</v>
      </c>
      <c r="CM10148" s="56" t="s">
        <v>217</v>
      </c>
      <c r="CN10148" s="56" t="s">
        <v>217</v>
      </c>
      <c r="CO10148" s="52"/>
      <c r="CP10148" s="52"/>
      <c r="CQ10148" s="52"/>
      <c r="CR10148" s="52"/>
      <c r="CS10148" s="52"/>
      <c r="CT10148" s="52"/>
      <c r="CU10148" s="33"/>
      <c r="CV10148" s="33"/>
    </row>
    <row r="10149" spans="74:100">
      <c r="BV10149" s="62"/>
      <c r="BW10149" s="62"/>
      <c r="BX10149" s="62"/>
      <c r="BY10149" s="62"/>
      <c r="BZ10149" s="62"/>
      <c r="CA10149" s="62"/>
      <c r="CB10149" s="62"/>
      <c r="CC10149" s="62"/>
      <c r="CD10149" s="62"/>
      <c r="CE10149" s="62"/>
      <c r="CF10149" s="62"/>
      <c r="CL10149" s="56" t="s">
        <v>19663</v>
      </c>
      <c r="CM10149" s="56"/>
      <c r="CN10149" s="56"/>
      <c r="CO10149" s="52"/>
      <c r="CP10149" s="52"/>
      <c r="CQ10149" s="52"/>
      <c r="CR10149" s="52"/>
      <c r="CS10149" s="52"/>
      <c r="CT10149" s="52"/>
      <c r="CU10149" s="33"/>
      <c r="CV10149" s="33"/>
    </row>
    <row r="10150" spans="74:100">
      <c r="BV10150" s="62"/>
      <c r="BW10150" s="62"/>
      <c r="BX10150" s="62"/>
      <c r="BY10150" s="62"/>
      <c r="BZ10150" s="62"/>
      <c r="CA10150" s="62"/>
      <c r="CB10150" s="62"/>
      <c r="CC10150" s="62"/>
      <c r="CD10150" s="62"/>
      <c r="CE10150" s="62"/>
      <c r="CF10150" s="62"/>
      <c r="CL10150" s="56" t="s">
        <v>28302</v>
      </c>
      <c r="CM10150" s="56" t="s">
        <v>216</v>
      </c>
      <c r="CN10150" s="56" t="s">
        <v>216</v>
      </c>
      <c r="CO10150" s="52"/>
      <c r="CP10150" s="52"/>
      <c r="CQ10150" s="52"/>
      <c r="CR10150" s="52"/>
      <c r="CS10150" s="52"/>
      <c r="CT10150" s="52"/>
      <c r="CU10150" s="33"/>
      <c r="CV10150" s="33"/>
    </row>
    <row r="10151" spans="74:100">
      <c r="BV10151" s="62"/>
      <c r="BW10151" s="62"/>
      <c r="BX10151" s="62"/>
      <c r="BY10151" s="62"/>
      <c r="BZ10151" s="62"/>
      <c r="CA10151" s="62"/>
      <c r="CB10151" s="62"/>
      <c r="CC10151" s="62"/>
      <c r="CD10151" s="62"/>
      <c r="CE10151" s="62"/>
      <c r="CF10151" s="62"/>
      <c r="CL10151" s="56" t="s">
        <v>28303</v>
      </c>
      <c r="CM10151" s="56"/>
      <c r="CN10151" s="56"/>
      <c r="CO10151" s="52"/>
      <c r="CP10151" s="52"/>
      <c r="CQ10151" s="52"/>
      <c r="CR10151" s="52"/>
      <c r="CS10151" s="52"/>
      <c r="CT10151" s="52"/>
      <c r="CU10151" s="33"/>
      <c r="CV10151" s="33"/>
    </row>
    <row r="10152" spans="74:100">
      <c r="BV10152" s="62"/>
      <c r="BW10152" s="62"/>
      <c r="BX10152" s="62"/>
      <c r="BY10152" s="62"/>
      <c r="BZ10152" s="62"/>
      <c r="CA10152" s="62"/>
      <c r="CB10152" s="62"/>
      <c r="CC10152" s="62"/>
      <c r="CD10152" s="62"/>
      <c r="CE10152" s="62"/>
      <c r="CF10152" s="62"/>
      <c r="CL10152" s="56" t="s">
        <v>5986</v>
      </c>
      <c r="CM10152" s="56" t="s">
        <v>217</v>
      </c>
      <c r="CN10152" s="56" t="s">
        <v>217</v>
      </c>
      <c r="CO10152" s="52"/>
      <c r="CP10152" s="52"/>
      <c r="CQ10152" s="52"/>
      <c r="CR10152" s="52"/>
      <c r="CS10152" s="52"/>
      <c r="CT10152" s="52"/>
      <c r="CU10152" s="33"/>
      <c r="CV10152" s="33"/>
    </row>
    <row r="10153" spans="74:100">
      <c r="BV10153" s="62"/>
      <c r="BW10153" s="62"/>
      <c r="BX10153" s="62"/>
      <c r="BY10153" s="62"/>
      <c r="BZ10153" s="62"/>
      <c r="CA10153" s="62"/>
      <c r="CB10153" s="62"/>
      <c r="CC10153" s="62"/>
      <c r="CD10153" s="62"/>
      <c r="CE10153" s="62"/>
      <c r="CF10153" s="62"/>
      <c r="CL10153" s="56" t="s">
        <v>19664</v>
      </c>
      <c r="CM10153" s="56"/>
      <c r="CN10153" s="56"/>
      <c r="CO10153" s="52"/>
      <c r="CP10153" s="52"/>
      <c r="CQ10153" s="52"/>
      <c r="CR10153" s="52"/>
      <c r="CS10153" s="52"/>
      <c r="CT10153" s="52"/>
      <c r="CU10153" s="33"/>
      <c r="CV10153" s="33"/>
    </row>
    <row r="10154" spans="74:100">
      <c r="BV10154" s="62"/>
      <c r="BW10154" s="62"/>
      <c r="BX10154" s="62"/>
      <c r="BY10154" s="62"/>
      <c r="BZ10154" s="62"/>
      <c r="CA10154" s="62"/>
      <c r="CB10154" s="62"/>
      <c r="CC10154" s="62"/>
      <c r="CD10154" s="62"/>
      <c r="CE10154" s="62"/>
      <c r="CF10154" s="62"/>
      <c r="CL10154" s="56" t="s">
        <v>5988</v>
      </c>
      <c r="CM10154" s="56" t="s">
        <v>215</v>
      </c>
      <c r="CN10154" s="56" t="s">
        <v>215</v>
      </c>
      <c r="CO10154" s="52"/>
      <c r="CP10154" s="52"/>
      <c r="CQ10154" s="52"/>
      <c r="CR10154" s="52"/>
      <c r="CS10154" s="52"/>
      <c r="CT10154" s="52"/>
      <c r="CU10154" s="33"/>
      <c r="CV10154" s="33"/>
    </row>
    <row r="10155" spans="74:100">
      <c r="BV10155" s="62"/>
      <c r="BW10155" s="62"/>
      <c r="BX10155" s="62"/>
      <c r="BY10155" s="62"/>
      <c r="BZ10155" s="62"/>
      <c r="CA10155" s="62"/>
      <c r="CB10155" s="62"/>
      <c r="CC10155" s="62"/>
      <c r="CD10155" s="62"/>
      <c r="CE10155" s="62"/>
      <c r="CF10155" s="62"/>
      <c r="CL10155" s="56" t="s">
        <v>28304</v>
      </c>
      <c r="CM10155" s="56"/>
      <c r="CN10155" s="56"/>
      <c r="CO10155" s="52"/>
      <c r="CP10155" s="52"/>
      <c r="CQ10155" s="52"/>
      <c r="CR10155" s="52"/>
      <c r="CS10155" s="52"/>
      <c r="CT10155" s="52"/>
      <c r="CU10155" s="33"/>
      <c r="CV10155" s="33"/>
    </row>
    <row r="10156" spans="74:100">
      <c r="BV10156" s="62"/>
      <c r="BW10156" s="62"/>
      <c r="BX10156" s="62"/>
      <c r="BY10156" s="62"/>
      <c r="BZ10156" s="62"/>
      <c r="CA10156" s="62"/>
      <c r="CB10156" s="62"/>
      <c r="CC10156" s="62"/>
      <c r="CD10156" s="62"/>
      <c r="CE10156" s="62"/>
      <c r="CF10156" s="62"/>
      <c r="CL10156" s="56" t="s">
        <v>2241</v>
      </c>
      <c r="CM10156" s="56" t="s">
        <v>215</v>
      </c>
      <c r="CN10156" s="56" t="s">
        <v>215</v>
      </c>
      <c r="CO10156" s="52"/>
      <c r="CP10156" s="52"/>
      <c r="CQ10156" s="52"/>
      <c r="CR10156" s="52"/>
      <c r="CS10156" s="52"/>
      <c r="CT10156" s="52"/>
      <c r="CU10156" s="33"/>
      <c r="CV10156" s="33"/>
    </row>
    <row r="10157" spans="74:100">
      <c r="BV10157" s="62"/>
      <c r="BW10157" s="62"/>
      <c r="BX10157" s="62"/>
      <c r="BY10157" s="62"/>
      <c r="BZ10157" s="62"/>
      <c r="CA10157" s="62"/>
      <c r="CB10157" s="62"/>
      <c r="CC10157" s="62"/>
      <c r="CD10157" s="62"/>
      <c r="CE10157" s="62"/>
      <c r="CF10157" s="62"/>
      <c r="CL10157" s="56" t="s">
        <v>22533</v>
      </c>
      <c r="CM10157" s="56"/>
      <c r="CN10157" s="56"/>
      <c r="CO10157" s="52"/>
      <c r="CP10157" s="52"/>
      <c r="CQ10157" s="52"/>
      <c r="CR10157" s="52"/>
      <c r="CS10157" s="52"/>
      <c r="CT10157" s="52"/>
      <c r="CU10157" s="33"/>
      <c r="CV10157" s="33"/>
    </row>
    <row r="10158" spans="74:100">
      <c r="BV10158" s="62"/>
      <c r="BW10158" s="62"/>
      <c r="BX10158" s="62"/>
      <c r="BY10158" s="62"/>
      <c r="BZ10158" s="62"/>
      <c r="CA10158" s="62"/>
      <c r="CB10158" s="62"/>
      <c r="CC10158" s="62"/>
      <c r="CD10158" s="62"/>
      <c r="CE10158" s="62"/>
      <c r="CF10158" s="62"/>
      <c r="CL10158" s="56" t="s">
        <v>5992</v>
      </c>
      <c r="CM10158" s="56" t="s">
        <v>217</v>
      </c>
      <c r="CN10158" s="56" t="s">
        <v>217</v>
      </c>
      <c r="CO10158" s="52"/>
      <c r="CP10158" s="52"/>
      <c r="CQ10158" s="52"/>
      <c r="CR10158" s="52"/>
      <c r="CS10158" s="52"/>
      <c r="CT10158" s="52"/>
      <c r="CU10158" s="33"/>
      <c r="CV10158" s="33"/>
    </row>
    <row r="10159" spans="74:100">
      <c r="BV10159" s="62"/>
      <c r="BW10159" s="62"/>
      <c r="BX10159" s="62"/>
      <c r="BY10159" s="62"/>
      <c r="BZ10159" s="62"/>
      <c r="CA10159" s="62"/>
      <c r="CB10159" s="62"/>
      <c r="CC10159" s="62"/>
      <c r="CD10159" s="62"/>
      <c r="CE10159" s="62"/>
      <c r="CF10159" s="62"/>
      <c r="CL10159" s="56" t="s">
        <v>19665</v>
      </c>
      <c r="CM10159" s="56"/>
      <c r="CN10159" s="56"/>
      <c r="CO10159" s="52"/>
      <c r="CP10159" s="52"/>
      <c r="CQ10159" s="52"/>
      <c r="CR10159" s="52"/>
      <c r="CS10159" s="52"/>
      <c r="CT10159" s="52"/>
      <c r="CU10159" s="33"/>
      <c r="CV10159" s="33"/>
    </row>
    <row r="10160" spans="74:100">
      <c r="BV10160" s="62"/>
      <c r="BW10160" s="62"/>
      <c r="BX10160" s="62"/>
      <c r="BY10160" s="62"/>
      <c r="BZ10160" s="62"/>
      <c r="CA10160" s="62"/>
      <c r="CB10160" s="62"/>
      <c r="CC10160" s="62"/>
      <c r="CD10160" s="62"/>
      <c r="CE10160" s="62"/>
      <c r="CF10160" s="62"/>
      <c r="CL10160" s="56" t="s">
        <v>5993</v>
      </c>
      <c r="CM10160" s="56" t="s">
        <v>3118</v>
      </c>
      <c r="CN10160" s="56" t="s">
        <v>3118</v>
      </c>
      <c r="CO10160" s="52"/>
      <c r="CP10160" s="52"/>
      <c r="CQ10160" s="52"/>
      <c r="CR10160" s="52"/>
      <c r="CS10160" s="52"/>
      <c r="CT10160" s="52"/>
      <c r="CU10160" s="33"/>
      <c r="CV10160" s="33"/>
    </row>
    <row r="10161" spans="74:100">
      <c r="BV10161" s="62"/>
      <c r="BW10161" s="62"/>
      <c r="BX10161" s="62"/>
      <c r="BY10161" s="62"/>
      <c r="BZ10161" s="62"/>
      <c r="CA10161" s="62"/>
      <c r="CB10161" s="62"/>
      <c r="CC10161" s="62"/>
      <c r="CD10161" s="62"/>
      <c r="CE10161" s="62"/>
      <c r="CF10161" s="62"/>
      <c r="CL10161" s="56" t="s">
        <v>19666</v>
      </c>
      <c r="CM10161" s="56"/>
      <c r="CN10161" s="56"/>
      <c r="CO10161" s="52"/>
      <c r="CP10161" s="52"/>
      <c r="CQ10161" s="52"/>
      <c r="CR10161" s="52"/>
      <c r="CS10161" s="52"/>
      <c r="CT10161" s="52"/>
      <c r="CU10161" s="33"/>
      <c r="CV10161" s="33"/>
    </row>
    <row r="10162" spans="74:100">
      <c r="BV10162" s="62"/>
      <c r="BW10162" s="62"/>
      <c r="BX10162" s="62"/>
      <c r="BY10162" s="62"/>
      <c r="BZ10162" s="62"/>
      <c r="CA10162" s="62"/>
      <c r="CB10162" s="62"/>
      <c r="CC10162" s="62"/>
      <c r="CD10162" s="62"/>
      <c r="CE10162" s="62"/>
      <c r="CF10162" s="62"/>
      <c r="CL10162" s="56" t="s">
        <v>5994</v>
      </c>
      <c r="CM10162" s="56" t="s">
        <v>217</v>
      </c>
      <c r="CN10162" s="56" t="s">
        <v>217</v>
      </c>
      <c r="CO10162" s="52"/>
      <c r="CP10162" s="52"/>
      <c r="CQ10162" s="52"/>
      <c r="CR10162" s="52"/>
      <c r="CS10162" s="52"/>
      <c r="CT10162" s="52"/>
      <c r="CU10162" s="33"/>
      <c r="CV10162" s="33"/>
    </row>
    <row r="10163" spans="74:100">
      <c r="BV10163" s="62"/>
      <c r="BW10163" s="62"/>
      <c r="BX10163" s="62"/>
      <c r="BY10163" s="62"/>
      <c r="BZ10163" s="62"/>
      <c r="CA10163" s="62"/>
      <c r="CB10163" s="62"/>
      <c r="CC10163" s="62"/>
      <c r="CD10163" s="62"/>
      <c r="CE10163" s="62"/>
      <c r="CF10163" s="62"/>
      <c r="CL10163" s="56" t="s">
        <v>19667</v>
      </c>
      <c r="CM10163" s="56"/>
      <c r="CN10163" s="56"/>
      <c r="CO10163" s="52"/>
      <c r="CP10163" s="52"/>
      <c r="CQ10163" s="52"/>
      <c r="CR10163" s="52"/>
      <c r="CS10163" s="52"/>
      <c r="CT10163" s="52"/>
      <c r="CU10163" s="33"/>
      <c r="CV10163" s="33"/>
    </row>
    <row r="10164" spans="74:100">
      <c r="BV10164" s="62"/>
      <c r="BW10164" s="62"/>
      <c r="BX10164" s="62"/>
      <c r="BY10164" s="62"/>
      <c r="BZ10164" s="62"/>
      <c r="CA10164" s="62"/>
      <c r="CB10164" s="62"/>
      <c r="CC10164" s="62"/>
      <c r="CD10164" s="62"/>
      <c r="CE10164" s="62"/>
      <c r="CF10164" s="62"/>
      <c r="CL10164" s="56" t="s">
        <v>5995</v>
      </c>
      <c r="CM10164" s="56" t="s">
        <v>3118</v>
      </c>
      <c r="CN10164" s="56" t="s">
        <v>3118</v>
      </c>
      <c r="CO10164" s="52"/>
      <c r="CP10164" s="52"/>
      <c r="CQ10164" s="52"/>
      <c r="CR10164" s="52"/>
      <c r="CS10164" s="52"/>
      <c r="CT10164" s="52"/>
      <c r="CU10164" s="33"/>
      <c r="CV10164" s="33"/>
    </row>
    <row r="10165" spans="74:100">
      <c r="BV10165" s="62"/>
      <c r="BW10165" s="62"/>
      <c r="BX10165" s="62"/>
      <c r="BY10165" s="62"/>
      <c r="BZ10165" s="62"/>
      <c r="CA10165" s="62"/>
      <c r="CB10165" s="62"/>
      <c r="CC10165" s="62"/>
      <c r="CD10165" s="62"/>
      <c r="CE10165" s="62"/>
      <c r="CF10165" s="62"/>
      <c r="CL10165" s="56" t="s">
        <v>19668</v>
      </c>
      <c r="CM10165" s="56"/>
      <c r="CN10165" s="56"/>
      <c r="CO10165" s="52"/>
      <c r="CP10165" s="52"/>
      <c r="CQ10165" s="52"/>
      <c r="CR10165" s="52"/>
      <c r="CS10165" s="52"/>
      <c r="CT10165" s="52"/>
      <c r="CU10165" s="33"/>
      <c r="CV10165" s="33"/>
    </row>
    <row r="10166" spans="74:100">
      <c r="BV10166" s="62"/>
      <c r="BW10166" s="62"/>
      <c r="BX10166" s="62"/>
      <c r="BY10166" s="62"/>
      <c r="BZ10166" s="62"/>
      <c r="CA10166" s="62"/>
      <c r="CB10166" s="62"/>
      <c r="CC10166" s="62"/>
      <c r="CD10166" s="62"/>
      <c r="CE10166" s="62"/>
      <c r="CF10166" s="62"/>
      <c r="CL10166" s="56" t="s">
        <v>5996</v>
      </c>
      <c r="CM10166" s="56" t="s">
        <v>217</v>
      </c>
      <c r="CN10166" s="56" t="s">
        <v>217</v>
      </c>
      <c r="CO10166" s="52"/>
      <c r="CP10166" s="52"/>
      <c r="CQ10166" s="52"/>
      <c r="CR10166" s="52"/>
      <c r="CS10166" s="52"/>
      <c r="CT10166" s="52"/>
      <c r="CU10166" s="33"/>
      <c r="CV10166" s="33"/>
    </row>
    <row r="10167" spans="74:100">
      <c r="BV10167" s="62"/>
      <c r="BW10167" s="62"/>
      <c r="BX10167" s="62"/>
      <c r="BY10167" s="62"/>
      <c r="BZ10167" s="62"/>
      <c r="CA10167" s="62"/>
      <c r="CB10167" s="62"/>
      <c r="CC10167" s="62"/>
      <c r="CD10167" s="62"/>
      <c r="CE10167" s="62"/>
      <c r="CF10167" s="62"/>
      <c r="CL10167" s="56" t="s">
        <v>19669</v>
      </c>
      <c r="CM10167" s="56"/>
      <c r="CN10167" s="56"/>
      <c r="CO10167" s="52"/>
      <c r="CP10167" s="52"/>
      <c r="CQ10167" s="52"/>
      <c r="CR10167" s="52"/>
      <c r="CS10167" s="52"/>
      <c r="CT10167" s="52"/>
      <c r="CU10167" s="33"/>
      <c r="CV10167" s="33"/>
    </row>
    <row r="10168" spans="74:100">
      <c r="BV10168" s="62"/>
      <c r="BW10168" s="62"/>
      <c r="BX10168" s="62"/>
      <c r="BY10168" s="62"/>
      <c r="BZ10168" s="62"/>
      <c r="CA10168" s="62"/>
      <c r="CB10168" s="62"/>
      <c r="CC10168" s="62"/>
      <c r="CD10168" s="62"/>
      <c r="CE10168" s="62"/>
      <c r="CF10168" s="62"/>
      <c r="CL10168" s="56" t="s">
        <v>5997</v>
      </c>
      <c r="CM10168" s="56" t="s">
        <v>217</v>
      </c>
      <c r="CN10168" s="56" t="s">
        <v>217</v>
      </c>
      <c r="CO10168" s="52"/>
      <c r="CP10168" s="52"/>
      <c r="CQ10168" s="52"/>
      <c r="CR10168" s="52"/>
      <c r="CS10168" s="52"/>
      <c r="CT10168" s="52"/>
      <c r="CU10168" s="33"/>
      <c r="CV10168" s="33"/>
    </row>
    <row r="10169" spans="74:100">
      <c r="BV10169" s="62"/>
      <c r="BW10169" s="62"/>
      <c r="BX10169" s="62"/>
      <c r="BY10169" s="62"/>
      <c r="BZ10169" s="62"/>
      <c r="CA10169" s="62"/>
      <c r="CB10169" s="62"/>
      <c r="CC10169" s="62"/>
      <c r="CD10169" s="62"/>
      <c r="CE10169" s="62"/>
      <c r="CF10169" s="62"/>
      <c r="CL10169" s="56" t="s">
        <v>19670</v>
      </c>
      <c r="CM10169" s="56"/>
      <c r="CN10169" s="56"/>
      <c r="CO10169" s="52"/>
      <c r="CP10169" s="52"/>
      <c r="CQ10169" s="52"/>
      <c r="CR10169" s="52"/>
      <c r="CS10169" s="52"/>
      <c r="CT10169" s="52"/>
      <c r="CU10169" s="33"/>
      <c r="CV10169" s="33"/>
    </row>
    <row r="10170" spans="74:100">
      <c r="BV10170" s="62"/>
      <c r="BW10170" s="62"/>
      <c r="BX10170" s="62"/>
      <c r="BY10170" s="62"/>
      <c r="BZ10170" s="62"/>
      <c r="CA10170" s="62"/>
      <c r="CB10170" s="62"/>
      <c r="CC10170" s="62"/>
      <c r="CD10170" s="62"/>
      <c r="CE10170" s="62"/>
      <c r="CF10170" s="62"/>
      <c r="CL10170" s="56" t="s">
        <v>28305</v>
      </c>
      <c r="CM10170" s="56" t="s">
        <v>217</v>
      </c>
      <c r="CN10170" s="56" t="s">
        <v>217</v>
      </c>
      <c r="CO10170" s="52"/>
      <c r="CP10170" s="52"/>
      <c r="CQ10170" s="52"/>
      <c r="CR10170" s="52"/>
      <c r="CS10170" s="52"/>
      <c r="CT10170" s="52"/>
      <c r="CU10170" s="33"/>
      <c r="CV10170" s="33"/>
    </row>
    <row r="10171" spans="74:100">
      <c r="BV10171" s="62"/>
      <c r="BW10171" s="62"/>
      <c r="BX10171" s="62"/>
      <c r="BY10171" s="62"/>
      <c r="BZ10171" s="62"/>
      <c r="CA10171" s="62"/>
      <c r="CB10171" s="62"/>
      <c r="CC10171" s="62"/>
      <c r="CD10171" s="62"/>
      <c r="CE10171" s="62"/>
      <c r="CF10171" s="62"/>
      <c r="CL10171" s="56" t="s">
        <v>28306</v>
      </c>
      <c r="CM10171" s="56"/>
      <c r="CN10171" s="56"/>
      <c r="CO10171" s="52"/>
      <c r="CP10171" s="52"/>
      <c r="CQ10171" s="52"/>
      <c r="CR10171" s="52"/>
      <c r="CS10171" s="52"/>
      <c r="CT10171" s="52"/>
      <c r="CU10171" s="33"/>
      <c r="CV10171" s="33"/>
    </row>
    <row r="10172" spans="74:100">
      <c r="BV10172" s="62"/>
      <c r="BW10172" s="62"/>
      <c r="BX10172" s="62"/>
      <c r="BY10172" s="62"/>
      <c r="BZ10172" s="62"/>
      <c r="CA10172" s="62"/>
      <c r="CB10172" s="62"/>
      <c r="CC10172" s="62"/>
      <c r="CD10172" s="62"/>
      <c r="CE10172" s="62"/>
      <c r="CF10172" s="62"/>
      <c r="CL10172" s="56" t="s">
        <v>5998</v>
      </c>
      <c r="CM10172" s="56" t="s">
        <v>3118</v>
      </c>
      <c r="CN10172" s="56" t="s">
        <v>3118</v>
      </c>
      <c r="CO10172" s="52"/>
      <c r="CP10172" s="52"/>
      <c r="CQ10172" s="52"/>
      <c r="CR10172" s="52"/>
      <c r="CS10172" s="52"/>
      <c r="CT10172" s="52"/>
      <c r="CU10172" s="33"/>
      <c r="CV10172" s="33"/>
    </row>
    <row r="10173" spans="74:100">
      <c r="BV10173" s="62"/>
      <c r="BW10173" s="62"/>
      <c r="BX10173" s="62"/>
      <c r="BY10173" s="62"/>
      <c r="BZ10173" s="62"/>
      <c r="CA10173" s="62"/>
      <c r="CB10173" s="62"/>
      <c r="CC10173" s="62"/>
      <c r="CD10173" s="62"/>
      <c r="CE10173" s="62"/>
      <c r="CF10173" s="62"/>
      <c r="CL10173" s="56" t="s">
        <v>19671</v>
      </c>
      <c r="CM10173" s="56"/>
      <c r="CN10173" s="56"/>
      <c r="CO10173" s="52"/>
      <c r="CP10173" s="52"/>
      <c r="CQ10173" s="52"/>
      <c r="CR10173" s="52"/>
      <c r="CS10173" s="52"/>
      <c r="CT10173" s="52"/>
      <c r="CU10173" s="33"/>
      <c r="CV10173" s="33"/>
    </row>
    <row r="10174" spans="74:100">
      <c r="BV10174" s="62"/>
      <c r="BW10174" s="62"/>
      <c r="BX10174" s="62"/>
      <c r="BY10174" s="62"/>
      <c r="BZ10174" s="62"/>
      <c r="CA10174" s="62"/>
      <c r="CB10174" s="62"/>
      <c r="CC10174" s="62"/>
      <c r="CD10174" s="62"/>
      <c r="CE10174" s="62"/>
      <c r="CF10174" s="62"/>
      <c r="CL10174" s="56" t="s">
        <v>5999</v>
      </c>
      <c r="CM10174" s="56" t="s">
        <v>214</v>
      </c>
      <c r="CN10174" s="56" t="s">
        <v>214</v>
      </c>
      <c r="CO10174" s="52"/>
      <c r="CP10174" s="52"/>
      <c r="CQ10174" s="52"/>
      <c r="CR10174" s="52"/>
      <c r="CS10174" s="52"/>
      <c r="CT10174" s="52"/>
      <c r="CU10174" s="33"/>
      <c r="CV10174" s="33"/>
    </row>
    <row r="10175" spans="74:100">
      <c r="BV10175" s="62"/>
      <c r="BW10175" s="62"/>
      <c r="BX10175" s="62"/>
      <c r="BY10175" s="62"/>
      <c r="BZ10175" s="62"/>
      <c r="CA10175" s="62"/>
      <c r="CB10175" s="62"/>
      <c r="CC10175" s="62"/>
      <c r="CD10175" s="62"/>
      <c r="CE10175" s="62"/>
      <c r="CF10175" s="62"/>
      <c r="CL10175" s="56" t="s">
        <v>22534</v>
      </c>
      <c r="CM10175" s="56"/>
      <c r="CN10175" s="56"/>
      <c r="CO10175" s="52"/>
      <c r="CP10175" s="52"/>
      <c r="CQ10175" s="52"/>
      <c r="CR10175" s="52"/>
      <c r="CS10175" s="52"/>
      <c r="CT10175" s="52"/>
      <c r="CU10175" s="33"/>
      <c r="CV10175" s="33"/>
    </row>
    <row r="10176" spans="74:100">
      <c r="BV10176" s="62"/>
      <c r="BW10176" s="62"/>
      <c r="BX10176" s="62"/>
      <c r="BY10176" s="62"/>
      <c r="BZ10176" s="62"/>
      <c r="CA10176" s="62"/>
      <c r="CB10176" s="62"/>
      <c r="CC10176" s="62"/>
      <c r="CD10176" s="62"/>
      <c r="CE10176" s="62"/>
      <c r="CF10176" s="62"/>
      <c r="CL10176" s="56" t="s">
        <v>2249</v>
      </c>
      <c r="CM10176" s="56" t="s">
        <v>213</v>
      </c>
      <c r="CN10176" s="56" t="s">
        <v>213</v>
      </c>
      <c r="CO10176" s="52"/>
      <c r="CP10176" s="52"/>
      <c r="CQ10176" s="52"/>
      <c r="CR10176" s="52"/>
      <c r="CS10176" s="52"/>
      <c r="CT10176" s="52"/>
      <c r="CU10176" s="33"/>
      <c r="CV10176" s="33"/>
    </row>
    <row r="10177" spans="74:100">
      <c r="BV10177" s="62"/>
      <c r="BW10177" s="62"/>
      <c r="BX10177" s="62"/>
      <c r="BY10177" s="62"/>
      <c r="BZ10177" s="62"/>
      <c r="CA10177" s="62"/>
      <c r="CB10177" s="62"/>
      <c r="CC10177" s="62"/>
      <c r="CD10177" s="62"/>
      <c r="CE10177" s="62"/>
      <c r="CF10177" s="62"/>
      <c r="CL10177" s="56" t="s">
        <v>22535</v>
      </c>
      <c r="CM10177" s="56"/>
      <c r="CN10177" s="56"/>
      <c r="CO10177" s="52"/>
      <c r="CP10177" s="52"/>
      <c r="CQ10177" s="52"/>
      <c r="CR10177" s="52"/>
      <c r="CS10177" s="52"/>
      <c r="CT10177" s="52"/>
      <c r="CU10177" s="33"/>
      <c r="CV10177" s="33"/>
    </row>
    <row r="10178" spans="74:100">
      <c r="BV10178" s="62"/>
      <c r="BW10178" s="62"/>
      <c r="BX10178" s="62"/>
      <c r="BY10178" s="62"/>
      <c r="BZ10178" s="62"/>
      <c r="CA10178" s="62"/>
      <c r="CB10178" s="62"/>
      <c r="CC10178" s="62"/>
      <c r="CD10178" s="62"/>
      <c r="CE10178" s="62"/>
      <c r="CF10178" s="62"/>
      <c r="CL10178" s="56" t="s">
        <v>6000</v>
      </c>
      <c r="CM10178" s="56" t="s">
        <v>214</v>
      </c>
      <c r="CN10178" s="56" t="s">
        <v>214</v>
      </c>
      <c r="CO10178" s="52"/>
      <c r="CP10178" s="52"/>
      <c r="CQ10178" s="52"/>
      <c r="CR10178" s="52"/>
      <c r="CS10178" s="52"/>
      <c r="CT10178" s="52"/>
      <c r="CU10178" s="33"/>
      <c r="CV10178" s="33"/>
    </row>
    <row r="10179" spans="74:100">
      <c r="BV10179" s="62"/>
      <c r="BW10179" s="62"/>
      <c r="BX10179" s="62"/>
      <c r="BY10179" s="62"/>
      <c r="BZ10179" s="62"/>
      <c r="CA10179" s="62"/>
      <c r="CB10179" s="62"/>
      <c r="CC10179" s="62"/>
      <c r="CD10179" s="62"/>
      <c r="CE10179" s="62"/>
      <c r="CF10179" s="62"/>
      <c r="CL10179" s="56" t="s">
        <v>22536</v>
      </c>
      <c r="CM10179" s="56"/>
      <c r="CN10179" s="56"/>
      <c r="CO10179" s="52"/>
      <c r="CP10179" s="52"/>
      <c r="CQ10179" s="52"/>
      <c r="CR10179" s="52"/>
      <c r="CS10179" s="52"/>
      <c r="CT10179" s="52"/>
      <c r="CU10179" s="33"/>
      <c r="CV10179" s="33"/>
    </row>
    <row r="10180" spans="74:100">
      <c r="BV10180" s="62"/>
      <c r="BW10180" s="62"/>
      <c r="BX10180" s="62"/>
      <c r="BY10180" s="62"/>
      <c r="BZ10180" s="62"/>
      <c r="CA10180" s="62"/>
      <c r="CB10180" s="62"/>
      <c r="CC10180" s="62"/>
      <c r="CD10180" s="62"/>
      <c r="CE10180" s="62"/>
      <c r="CF10180" s="62"/>
      <c r="CL10180" s="56" t="s">
        <v>6001</v>
      </c>
      <c r="CM10180" s="56" t="s">
        <v>3118</v>
      </c>
      <c r="CN10180" s="56" t="s">
        <v>3118</v>
      </c>
      <c r="CO10180" s="52"/>
      <c r="CP10180" s="52"/>
      <c r="CQ10180" s="52"/>
      <c r="CR10180" s="52"/>
      <c r="CS10180" s="52"/>
      <c r="CT10180" s="52"/>
      <c r="CU10180" s="33"/>
      <c r="CV10180" s="33"/>
    </row>
    <row r="10181" spans="74:100">
      <c r="BV10181" s="62"/>
      <c r="BW10181" s="62"/>
      <c r="BX10181" s="62"/>
      <c r="BY10181" s="62"/>
      <c r="BZ10181" s="62"/>
      <c r="CA10181" s="62"/>
      <c r="CB10181" s="62"/>
      <c r="CC10181" s="62"/>
      <c r="CD10181" s="62"/>
      <c r="CE10181" s="62"/>
      <c r="CF10181" s="62"/>
      <c r="CL10181" s="56" t="s">
        <v>19672</v>
      </c>
      <c r="CM10181" s="56"/>
      <c r="CN10181" s="56"/>
      <c r="CO10181" s="52"/>
      <c r="CP10181" s="52"/>
      <c r="CQ10181" s="52"/>
      <c r="CR10181" s="52"/>
      <c r="CS10181" s="52"/>
      <c r="CT10181" s="52"/>
      <c r="CU10181" s="33"/>
      <c r="CV10181" s="33"/>
    </row>
    <row r="10182" spans="74:100">
      <c r="BV10182" s="62"/>
      <c r="BW10182" s="62"/>
      <c r="BX10182" s="62"/>
      <c r="BY10182" s="62"/>
      <c r="BZ10182" s="62"/>
      <c r="CA10182" s="62"/>
      <c r="CB10182" s="62"/>
      <c r="CC10182" s="62"/>
      <c r="CD10182" s="62"/>
      <c r="CE10182" s="62"/>
      <c r="CF10182" s="62"/>
      <c r="CL10182" s="56" t="s">
        <v>2250</v>
      </c>
      <c r="CM10182" s="56" t="s">
        <v>216</v>
      </c>
      <c r="CN10182" s="56" t="s">
        <v>216</v>
      </c>
      <c r="CO10182" s="52"/>
      <c r="CP10182" s="52"/>
      <c r="CQ10182" s="52"/>
      <c r="CR10182" s="52"/>
      <c r="CS10182" s="52"/>
      <c r="CT10182" s="52"/>
      <c r="CU10182" s="33"/>
      <c r="CV10182" s="33"/>
    </row>
    <row r="10183" spans="74:100">
      <c r="BV10183" s="62"/>
      <c r="BW10183" s="62"/>
      <c r="BX10183" s="62"/>
      <c r="BY10183" s="62"/>
      <c r="BZ10183" s="62"/>
      <c r="CA10183" s="62"/>
      <c r="CB10183" s="62"/>
      <c r="CC10183" s="62"/>
      <c r="CD10183" s="62"/>
      <c r="CE10183" s="62"/>
      <c r="CF10183" s="62"/>
      <c r="CL10183" s="56" t="s">
        <v>22537</v>
      </c>
      <c r="CM10183" s="56"/>
      <c r="CN10183" s="56"/>
      <c r="CO10183" s="52"/>
      <c r="CP10183" s="52"/>
      <c r="CQ10183" s="52"/>
      <c r="CR10183" s="52"/>
      <c r="CS10183" s="52"/>
      <c r="CT10183" s="52"/>
      <c r="CU10183" s="33"/>
      <c r="CV10183" s="33"/>
    </row>
    <row r="10184" spans="74:100">
      <c r="BV10184" s="62"/>
      <c r="BW10184" s="62"/>
      <c r="BX10184" s="62"/>
      <c r="BY10184" s="62"/>
      <c r="BZ10184" s="62"/>
      <c r="CA10184" s="62"/>
      <c r="CB10184" s="62"/>
      <c r="CC10184" s="62"/>
      <c r="CD10184" s="62"/>
      <c r="CE10184" s="62"/>
      <c r="CF10184" s="62"/>
      <c r="CL10184" s="56" t="s">
        <v>6002</v>
      </c>
      <c r="CM10184" s="56" t="s">
        <v>217</v>
      </c>
      <c r="CN10184" s="56" t="s">
        <v>217</v>
      </c>
      <c r="CO10184" s="52"/>
      <c r="CP10184" s="52"/>
      <c r="CQ10184" s="52"/>
      <c r="CR10184" s="52"/>
      <c r="CS10184" s="52"/>
      <c r="CT10184" s="52"/>
      <c r="CU10184" s="33"/>
      <c r="CV10184" s="33"/>
    </row>
    <row r="10185" spans="74:100">
      <c r="BV10185" s="62"/>
      <c r="BW10185" s="62"/>
      <c r="BX10185" s="62"/>
      <c r="BY10185" s="62"/>
      <c r="BZ10185" s="62"/>
      <c r="CA10185" s="62"/>
      <c r="CB10185" s="62"/>
      <c r="CC10185" s="62"/>
      <c r="CD10185" s="62"/>
      <c r="CE10185" s="62"/>
      <c r="CF10185" s="62"/>
      <c r="CL10185" s="56" t="s">
        <v>19673</v>
      </c>
      <c r="CM10185" s="56"/>
      <c r="CN10185" s="56"/>
      <c r="CO10185" s="52"/>
      <c r="CP10185" s="52"/>
      <c r="CQ10185" s="52"/>
      <c r="CR10185" s="52"/>
      <c r="CS10185" s="52"/>
      <c r="CT10185" s="52"/>
      <c r="CU10185" s="33"/>
      <c r="CV10185" s="33"/>
    </row>
    <row r="10186" spans="74:100">
      <c r="BV10186" s="62"/>
      <c r="BW10186" s="62"/>
      <c r="BX10186" s="62"/>
      <c r="BY10186" s="62"/>
      <c r="BZ10186" s="62"/>
      <c r="CA10186" s="62"/>
      <c r="CB10186" s="62"/>
      <c r="CC10186" s="62"/>
      <c r="CD10186" s="62"/>
      <c r="CE10186" s="62"/>
      <c r="CF10186" s="62"/>
      <c r="CL10186" s="56" t="s">
        <v>2251</v>
      </c>
      <c r="CM10186" s="56" t="s">
        <v>217</v>
      </c>
      <c r="CN10186" s="56" t="s">
        <v>217</v>
      </c>
      <c r="CO10186" s="52"/>
      <c r="CP10186" s="52"/>
      <c r="CQ10186" s="52"/>
      <c r="CR10186" s="52"/>
      <c r="CS10186" s="52"/>
      <c r="CT10186" s="52"/>
      <c r="CU10186" s="33"/>
      <c r="CV10186" s="33"/>
    </row>
    <row r="10187" spans="74:100">
      <c r="BV10187" s="62"/>
      <c r="BW10187" s="62"/>
      <c r="BX10187" s="62"/>
      <c r="BY10187" s="62"/>
      <c r="BZ10187" s="62"/>
      <c r="CA10187" s="62"/>
      <c r="CB10187" s="62"/>
      <c r="CC10187" s="62"/>
      <c r="CD10187" s="62"/>
      <c r="CE10187" s="62"/>
      <c r="CF10187" s="62"/>
      <c r="CL10187" s="56" t="s">
        <v>22538</v>
      </c>
      <c r="CM10187" s="56"/>
      <c r="CN10187" s="56"/>
      <c r="CO10187" s="52"/>
      <c r="CP10187" s="52"/>
      <c r="CQ10187" s="52"/>
      <c r="CR10187" s="52"/>
      <c r="CS10187" s="52"/>
      <c r="CT10187" s="52"/>
      <c r="CU10187" s="33"/>
      <c r="CV10187" s="33"/>
    </row>
    <row r="10188" spans="74:100">
      <c r="BV10188" s="62"/>
      <c r="BW10188" s="62"/>
      <c r="BX10188" s="62"/>
      <c r="BY10188" s="62"/>
      <c r="BZ10188" s="62"/>
      <c r="CA10188" s="62"/>
      <c r="CB10188" s="62"/>
      <c r="CC10188" s="62"/>
      <c r="CD10188" s="62"/>
      <c r="CE10188" s="62"/>
      <c r="CF10188" s="62"/>
      <c r="CL10188" s="56" t="s">
        <v>28307</v>
      </c>
      <c r="CM10188" s="56" t="s">
        <v>216</v>
      </c>
      <c r="CN10188" s="56" t="s">
        <v>216</v>
      </c>
      <c r="CO10188" s="52"/>
      <c r="CP10188" s="52"/>
      <c r="CQ10188" s="52"/>
      <c r="CR10188" s="52"/>
      <c r="CS10188" s="52"/>
      <c r="CT10188" s="52"/>
      <c r="CU10188" s="33"/>
      <c r="CV10188" s="33"/>
    </row>
    <row r="10189" spans="74:100">
      <c r="BV10189" s="62"/>
      <c r="BW10189" s="62"/>
      <c r="BX10189" s="62"/>
      <c r="BY10189" s="62"/>
      <c r="BZ10189" s="62"/>
      <c r="CA10189" s="62"/>
      <c r="CB10189" s="62"/>
      <c r="CC10189" s="62"/>
      <c r="CD10189" s="62"/>
      <c r="CE10189" s="62"/>
      <c r="CF10189" s="62"/>
      <c r="CL10189" s="56" t="s">
        <v>28308</v>
      </c>
      <c r="CM10189" s="56"/>
      <c r="CN10189" s="56"/>
      <c r="CO10189" s="52"/>
      <c r="CP10189" s="52"/>
      <c r="CQ10189" s="52"/>
      <c r="CR10189" s="52"/>
      <c r="CS10189" s="52"/>
      <c r="CT10189" s="52"/>
      <c r="CU10189" s="33"/>
      <c r="CV10189" s="33"/>
    </row>
    <row r="10190" spans="74:100">
      <c r="BV10190" s="62"/>
      <c r="BW10190" s="62"/>
      <c r="BX10190" s="62"/>
      <c r="BY10190" s="62"/>
      <c r="BZ10190" s="62"/>
      <c r="CA10190" s="62"/>
      <c r="CB10190" s="62"/>
      <c r="CC10190" s="62"/>
      <c r="CD10190" s="62"/>
      <c r="CE10190" s="62"/>
      <c r="CF10190" s="62"/>
      <c r="CL10190" s="56" t="s">
        <v>28309</v>
      </c>
      <c r="CM10190" s="56" t="s">
        <v>217</v>
      </c>
      <c r="CN10190" s="56" t="s">
        <v>217</v>
      </c>
      <c r="CO10190" s="52"/>
      <c r="CP10190" s="52"/>
      <c r="CQ10190" s="52"/>
      <c r="CR10190" s="52"/>
      <c r="CS10190" s="52"/>
      <c r="CT10190" s="52"/>
      <c r="CU10190" s="33"/>
      <c r="CV10190" s="33"/>
    </row>
    <row r="10191" spans="74:100">
      <c r="BV10191" s="62"/>
      <c r="BW10191" s="62"/>
      <c r="BX10191" s="62"/>
      <c r="BY10191" s="62"/>
      <c r="BZ10191" s="62"/>
      <c r="CA10191" s="62"/>
      <c r="CB10191" s="62"/>
      <c r="CC10191" s="62"/>
      <c r="CD10191" s="62"/>
      <c r="CE10191" s="62"/>
      <c r="CF10191" s="62"/>
      <c r="CL10191" s="56" t="s">
        <v>19672</v>
      </c>
      <c r="CM10191" s="56"/>
      <c r="CN10191" s="56"/>
      <c r="CO10191" s="52"/>
      <c r="CP10191" s="52"/>
      <c r="CQ10191" s="52"/>
      <c r="CR10191" s="52"/>
      <c r="CS10191" s="52"/>
      <c r="CT10191" s="52"/>
      <c r="CU10191" s="33"/>
      <c r="CV10191" s="33"/>
    </row>
    <row r="10192" spans="74:100">
      <c r="BV10192" s="62"/>
      <c r="BW10192" s="62"/>
      <c r="BX10192" s="62"/>
      <c r="BY10192" s="62"/>
      <c r="BZ10192" s="62"/>
      <c r="CA10192" s="62"/>
      <c r="CB10192" s="62"/>
      <c r="CC10192" s="62"/>
      <c r="CD10192" s="62"/>
      <c r="CE10192" s="62"/>
      <c r="CF10192" s="62"/>
      <c r="CL10192" s="56" t="s">
        <v>28310</v>
      </c>
      <c r="CM10192" s="56" t="s">
        <v>217</v>
      </c>
      <c r="CN10192" s="56" t="s">
        <v>217</v>
      </c>
      <c r="CO10192" s="52"/>
      <c r="CP10192" s="52"/>
      <c r="CQ10192" s="52"/>
      <c r="CR10192" s="52"/>
      <c r="CS10192" s="52"/>
      <c r="CT10192" s="52"/>
      <c r="CU10192" s="33"/>
      <c r="CV10192" s="33"/>
    </row>
    <row r="10193" spans="74:100">
      <c r="BV10193" s="62"/>
      <c r="BW10193" s="62"/>
      <c r="BX10193" s="62"/>
      <c r="BY10193" s="62"/>
      <c r="BZ10193" s="62"/>
      <c r="CA10193" s="62"/>
      <c r="CB10193" s="62"/>
      <c r="CC10193" s="62"/>
      <c r="CD10193" s="62"/>
      <c r="CE10193" s="62"/>
      <c r="CF10193" s="62"/>
      <c r="CL10193" s="56" t="s">
        <v>19672</v>
      </c>
      <c r="CM10193" s="56"/>
      <c r="CN10193" s="56"/>
      <c r="CO10193" s="52"/>
      <c r="CP10193" s="52"/>
      <c r="CQ10193" s="52"/>
      <c r="CR10193" s="52"/>
      <c r="CS10193" s="52"/>
      <c r="CT10193" s="52"/>
      <c r="CU10193" s="33"/>
      <c r="CV10193" s="33"/>
    </row>
    <row r="10194" spans="74:100">
      <c r="BV10194" s="62"/>
      <c r="BW10194" s="62"/>
      <c r="BX10194" s="62"/>
      <c r="BY10194" s="62"/>
      <c r="BZ10194" s="62"/>
      <c r="CA10194" s="62"/>
      <c r="CB10194" s="62"/>
      <c r="CC10194" s="62"/>
      <c r="CD10194" s="62"/>
      <c r="CE10194" s="62"/>
      <c r="CF10194" s="62"/>
      <c r="CL10194" s="56" t="s">
        <v>6003</v>
      </c>
      <c r="CM10194" s="56" t="s">
        <v>3118</v>
      </c>
      <c r="CN10194" s="56" t="s">
        <v>3118</v>
      </c>
      <c r="CO10194" s="52"/>
      <c r="CP10194" s="52"/>
      <c r="CQ10194" s="52"/>
      <c r="CR10194" s="52"/>
      <c r="CS10194" s="52"/>
      <c r="CT10194" s="52"/>
      <c r="CU10194" s="33"/>
      <c r="CV10194" s="33"/>
    </row>
    <row r="10195" spans="74:100">
      <c r="BV10195" s="62"/>
      <c r="BW10195" s="62"/>
      <c r="BX10195" s="62"/>
      <c r="BY10195" s="62"/>
      <c r="BZ10195" s="62"/>
      <c r="CA10195" s="62"/>
      <c r="CB10195" s="62"/>
      <c r="CC10195" s="62"/>
      <c r="CD10195" s="62"/>
      <c r="CE10195" s="62"/>
      <c r="CF10195" s="62"/>
      <c r="CL10195" s="56" t="s">
        <v>28311</v>
      </c>
      <c r="CM10195" s="56"/>
      <c r="CN10195" s="56"/>
      <c r="CO10195" s="52"/>
      <c r="CP10195" s="52"/>
      <c r="CQ10195" s="52"/>
      <c r="CR10195" s="52"/>
      <c r="CS10195" s="52"/>
      <c r="CT10195" s="52"/>
      <c r="CU10195" s="33"/>
      <c r="CV10195" s="33"/>
    </row>
    <row r="10196" spans="74:100">
      <c r="BV10196" s="62"/>
      <c r="BW10196" s="62"/>
      <c r="BX10196" s="62"/>
      <c r="BY10196" s="62"/>
      <c r="BZ10196" s="62"/>
      <c r="CA10196" s="62"/>
      <c r="CB10196" s="62"/>
      <c r="CC10196" s="62"/>
      <c r="CD10196" s="62"/>
      <c r="CE10196" s="62"/>
      <c r="CF10196" s="62"/>
      <c r="CL10196" s="56" t="s">
        <v>6004</v>
      </c>
      <c r="CM10196" s="56" t="s">
        <v>217</v>
      </c>
      <c r="CN10196" s="56" t="s">
        <v>217</v>
      </c>
      <c r="CO10196" s="52"/>
      <c r="CP10196" s="52"/>
      <c r="CQ10196" s="52"/>
      <c r="CR10196" s="52"/>
      <c r="CS10196" s="52"/>
      <c r="CT10196" s="52"/>
      <c r="CU10196" s="33"/>
      <c r="CV10196" s="33"/>
    </row>
    <row r="10197" spans="74:100">
      <c r="BV10197" s="62"/>
      <c r="BW10197" s="62"/>
      <c r="BX10197" s="62"/>
      <c r="BY10197" s="62"/>
      <c r="BZ10197" s="62"/>
      <c r="CA10197" s="62"/>
      <c r="CB10197" s="62"/>
      <c r="CC10197" s="62"/>
      <c r="CD10197" s="62"/>
      <c r="CE10197" s="62"/>
      <c r="CF10197" s="62"/>
      <c r="CL10197" s="56" t="s">
        <v>19674</v>
      </c>
      <c r="CM10197" s="56"/>
      <c r="CN10197" s="56"/>
      <c r="CO10197" s="52"/>
      <c r="CP10197" s="52"/>
      <c r="CQ10197" s="52"/>
      <c r="CR10197" s="52"/>
      <c r="CS10197" s="52"/>
      <c r="CT10197" s="52"/>
      <c r="CU10197" s="33"/>
      <c r="CV10197" s="33"/>
    </row>
    <row r="10198" spans="74:100">
      <c r="BV10198" s="62"/>
      <c r="BW10198" s="62"/>
      <c r="BX10198" s="62"/>
      <c r="BY10198" s="62"/>
      <c r="BZ10198" s="62"/>
      <c r="CA10198" s="62"/>
      <c r="CB10198" s="62"/>
      <c r="CC10198" s="62"/>
      <c r="CD10198" s="62"/>
      <c r="CE10198" s="62"/>
      <c r="CF10198" s="62"/>
      <c r="CL10198" s="56" t="s">
        <v>28312</v>
      </c>
      <c r="CM10198" s="56" t="s">
        <v>3118</v>
      </c>
      <c r="CN10198" s="56" t="s">
        <v>3118</v>
      </c>
      <c r="CO10198" s="52"/>
      <c r="CP10198" s="52"/>
      <c r="CQ10198" s="52"/>
      <c r="CR10198" s="52"/>
      <c r="CS10198" s="52"/>
      <c r="CT10198" s="52"/>
      <c r="CU10198" s="33"/>
      <c r="CV10198" s="33"/>
    </row>
    <row r="10199" spans="74:100">
      <c r="BV10199" s="62"/>
      <c r="BW10199" s="62"/>
      <c r="BX10199" s="62"/>
      <c r="BY10199" s="62"/>
      <c r="BZ10199" s="62"/>
      <c r="CA10199" s="62"/>
      <c r="CB10199" s="62"/>
      <c r="CC10199" s="62"/>
      <c r="CD10199" s="62"/>
      <c r="CE10199" s="62"/>
      <c r="CF10199" s="62"/>
      <c r="CL10199" s="56" t="s">
        <v>28313</v>
      </c>
      <c r="CM10199" s="56"/>
      <c r="CN10199" s="56"/>
      <c r="CO10199" s="52"/>
      <c r="CP10199" s="52"/>
      <c r="CQ10199" s="52"/>
      <c r="CR10199" s="52"/>
      <c r="CS10199" s="52"/>
      <c r="CT10199" s="52"/>
      <c r="CU10199" s="33"/>
      <c r="CV10199" s="33"/>
    </row>
    <row r="10200" spans="74:100">
      <c r="BV10200" s="62"/>
      <c r="BW10200" s="62"/>
      <c r="BX10200" s="62"/>
      <c r="BY10200" s="62"/>
      <c r="BZ10200" s="62"/>
      <c r="CA10200" s="62"/>
      <c r="CB10200" s="62"/>
      <c r="CC10200" s="62"/>
      <c r="CD10200" s="62"/>
      <c r="CE10200" s="62"/>
      <c r="CF10200" s="62"/>
      <c r="CL10200" s="56" t="s">
        <v>28314</v>
      </c>
      <c r="CM10200" s="56" t="s">
        <v>217</v>
      </c>
      <c r="CN10200" s="56" t="s">
        <v>217</v>
      </c>
      <c r="CO10200" s="52"/>
      <c r="CP10200" s="52"/>
      <c r="CQ10200" s="52"/>
      <c r="CR10200" s="52"/>
      <c r="CS10200" s="52"/>
      <c r="CT10200" s="52"/>
      <c r="CU10200" s="33"/>
      <c r="CV10200" s="33"/>
    </row>
    <row r="10201" spans="74:100">
      <c r="BV10201" s="62"/>
      <c r="BW10201" s="62"/>
      <c r="BX10201" s="62"/>
      <c r="BY10201" s="62"/>
      <c r="BZ10201" s="62"/>
      <c r="CA10201" s="62"/>
      <c r="CB10201" s="62"/>
      <c r="CC10201" s="62"/>
      <c r="CD10201" s="62"/>
      <c r="CE10201" s="62"/>
      <c r="CF10201" s="62"/>
      <c r="CL10201" s="56" t="s">
        <v>28313</v>
      </c>
      <c r="CM10201" s="56"/>
      <c r="CN10201" s="56"/>
      <c r="CO10201" s="52"/>
      <c r="CP10201" s="52"/>
      <c r="CQ10201" s="52"/>
      <c r="CR10201" s="52"/>
      <c r="CS10201" s="52"/>
      <c r="CT10201" s="52"/>
      <c r="CU10201" s="33"/>
      <c r="CV10201" s="33"/>
    </row>
    <row r="10202" spans="74:100">
      <c r="BV10202" s="62"/>
      <c r="BW10202" s="62"/>
      <c r="BX10202" s="62"/>
      <c r="BY10202" s="62"/>
      <c r="BZ10202" s="62"/>
      <c r="CA10202" s="62"/>
      <c r="CB10202" s="62"/>
      <c r="CC10202" s="62"/>
      <c r="CD10202" s="62"/>
      <c r="CE10202" s="62"/>
      <c r="CF10202" s="62"/>
      <c r="CL10202" s="56" t="s">
        <v>28315</v>
      </c>
      <c r="CM10202" s="56" t="s">
        <v>217</v>
      </c>
      <c r="CN10202" s="56" t="s">
        <v>217</v>
      </c>
      <c r="CO10202" s="52"/>
      <c r="CP10202" s="52"/>
      <c r="CQ10202" s="52"/>
      <c r="CR10202" s="52"/>
      <c r="CS10202" s="52"/>
      <c r="CT10202" s="52"/>
      <c r="CU10202" s="33"/>
      <c r="CV10202" s="33"/>
    </row>
    <row r="10203" spans="74:100">
      <c r="BV10203" s="62"/>
      <c r="BW10203" s="62"/>
      <c r="BX10203" s="62"/>
      <c r="BY10203" s="62"/>
      <c r="BZ10203" s="62"/>
      <c r="CA10203" s="62"/>
      <c r="CB10203" s="62"/>
      <c r="CC10203" s="62"/>
      <c r="CD10203" s="62"/>
      <c r="CE10203" s="62"/>
      <c r="CF10203" s="62"/>
      <c r="CL10203" s="56" t="s">
        <v>28313</v>
      </c>
      <c r="CM10203" s="56"/>
      <c r="CN10203" s="56"/>
      <c r="CO10203" s="52"/>
      <c r="CP10203" s="52"/>
      <c r="CQ10203" s="52"/>
      <c r="CR10203" s="52"/>
      <c r="CS10203" s="52"/>
      <c r="CT10203" s="52"/>
      <c r="CU10203" s="33"/>
      <c r="CV10203" s="33"/>
    </row>
    <row r="10204" spans="74:100">
      <c r="BV10204" s="62"/>
      <c r="BW10204" s="62"/>
      <c r="BX10204" s="62"/>
      <c r="BY10204" s="62"/>
      <c r="BZ10204" s="62"/>
      <c r="CA10204" s="62"/>
      <c r="CB10204" s="62"/>
      <c r="CC10204" s="62"/>
      <c r="CD10204" s="62"/>
      <c r="CE10204" s="62"/>
      <c r="CF10204" s="62"/>
      <c r="CL10204" s="56" t="s">
        <v>28316</v>
      </c>
      <c r="CM10204" s="56" t="s">
        <v>217</v>
      </c>
      <c r="CN10204" s="56" t="s">
        <v>217</v>
      </c>
      <c r="CO10204" s="52"/>
      <c r="CP10204" s="52"/>
      <c r="CQ10204" s="52"/>
      <c r="CR10204" s="52"/>
      <c r="CS10204" s="52"/>
      <c r="CT10204" s="52"/>
      <c r="CU10204" s="33"/>
      <c r="CV10204" s="33"/>
    </row>
    <row r="10205" spans="74:100">
      <c r="BV10205" s="62"/>
      <c r="BW10205" s="62"/>
      <c r="BX10205" s="62"/>
      <c r="BY10205" s="62"/>
      <c r="BZ10205" s="62"/>
      <c r="CA10205" s="62"/>
      <c r="CB10205" s="62"/>
      <c r="CC10205" s="62"/>
      <c r="CD10205" s="62"/>
      <c r="CE10205" s="62"/>
      <c r="CF10205" s="62"/>
      <c r="CL10205" s="56" t="s">
        <v>28317</v>
      </c>
      <c r="CM10205" s="56"/>
      <c r="CN10205" s="56"/>
      <c r="CO10205" s="52"/>
      <c r="CP10205" s="52"/>
      <c r="CQ10205" s="52"/>
      <c r="CR10205" s="52"/>
      <c r="CS10205" s="52"/>
      <c r="CT10205" s="52"/>
      <c r="CU10205" s="33"/>
      <c r="CV10205" s="33"/>
    </row>
    <row r="10206" spans="74:100">
      <c r="BV10206" s="62"/>
      <c r="BW10206" s="62"/>
      <c r="BX10206" s="62"/>
      <c r="BY10206" s="62"/>
      <c r="BZ10206" s="62"/>
      <c r="CA10206" s="62"/>
      <c r="CB10206" s="62"/>
      <c r="CC10206" s="62"/>
      <c r="CD10206" s="62"/>
      <c r="CE10206" s="62"/>
      <c r="CF10206" s="62"/>
      <c r="CL10206" s="56" t="s">
        <v>28318</v>
      </c>
      <c r="CM10206" s="56" t="s">
        <v>217</v>
      </c>
      <c r="CN10206" s="56" t="s">
        <v>217</v>
      </c>
      <c r="CO10206" s="52"/>
      <c r="CP10206" s="52"/>
      <c r="CQ10206" s="52"/>
      <c r="CR10206" s="52"/>
      <c r="CS10206" s="52"/>
      <c r="CT10206" s="52"/>
      <c r="CU10206" s="33"/>
      <c r="CV10206" s="33"/>
    </row>
    <row r="10207" spans="74:100">
      <c r="BV10207" s="62"/>
      <c r="BW10207" s="62"/>
      <c r="BX10207" s="62"/>
      <c r="BY10207" s="62"/>
      <c r="BZ10207" s="62"/>
      <c r="CA10207" s="62"/>
      <c r="CB10207" s="62"/>
      <c r="CC10207" s="62"/>
      <c r="CD10207" s="62"/>
      <c r="CE10207" s="62"/>
      <c r="CF10207" s="62"/>
      <c r="CL10207" s="56" t="s">
        <v>28319</v>
      </c>
      <c r="CM10207" s="56"/>
      <c r="CN10207" s="56"/>
      <c r="CO10207" s="52"/>
      <c r="CP10207" s="52"/>
      <c r="CQ10207" s="52"/>
      <c r="CR10207" s="52"/>
      <c r="CS10207" s="52"/>
      <c r="CT10207" s="52"/>
      <c r="CU10207" s="33"/>
      <c r="CV10207" s="33"/>
    </row>
    <row r="10208" spans="74:100">
      <c r="BV10208" s="62"/>
      <c r="BW10208" s="62"/>
      <c r="BX10208" s="62"/>
      <c r="BY10208" s="62"/>
      <c r="BZ10208" s="62"/>
      <c r="CA10208" s="62"/>
      <c r="CB10208" s="62"/>
      <c r="CC10208" s="62"/>
      <c r="CD10208" s="62"/>
      <c r="CE10208" s="62"/>
      <c r="CF10208" s="62"/>
      <c r="CL10208" s="56" t="s">
        <v>28320</v>
      </c>
      <c r="CM10208" s="56" t="s">
        <v>217</v>
      </c>
      <c r="CN10208" s="56" t="s">
        <v>217</v>
      </c>
      <c r="CO10208" s="52"/>
      <c r="CP10208" s="52"/>
      <c r="CQ10208" s="52"/>
      <c r="CR10208" s="52"/>
      <c r="CS10208" s="52"/>
      <c r="CT10208" s="52"/>
      <c r="CU10208" s="33"/>
      <c r="CV10208" s="33"/>
    </row>
    <row r="10209" spans="74:100">
      <c r="BV10209" s="62"/>
      <c r="BW10209" s="62"/>
      <c r="BX10209" s="62"/>
      <c r="BY10209" s="62"/>
      <c r="BZ10209" s="62"/>
      <c r="CA10209" s="62"/>
      <c r="CB10209" s="62"/>
      <c r="CC10209" s="62"/>
      <c r="CD10209" s="62"/>
      <c r="CE10209" s="62"/>
      <c r="CF10209" s="62"/>
      <c r="CL10209" s="56" t="s">
        <v>28313</v>
      </c>
      <c r="CM10209" s="56"/>
      <c r="CN10209" s="56"/>
      <c r="CO10209" s="52"/>
      <c r="CP10209" s="52"/>
      <c r="CQ10209" s="52"/>
      <c r="CR10209" s="52"/>
      <c r="CS10209" s="52"/>
      <c r="CT10209" s="52"/>
      <c r="CU10209" s="33"/>
      <c r="CV10209" s="33"/>
    </row>
    <row r="10210" spans="74:100">
      <c r="BV10210" s="62"/>
      <c r="BW10210" s="62"/>
      <c r="BX10210" s="62"/>
      <c r="BY10210" s="62"/>
      <c r="BZ10210" s="62"/>
      <c r="CA10210" s="62"/>
      <c r="CB10210" s="62"/>
      <c r="CC10210" s="62"/>
      <c r="CD10210" s="62"/>
      <c r="CE10210" s="62"/>
      <c r="CF10210" s="62"/>
      <c r="CL10210" s="56" t="s">
        <v>6005</v>
      </c>
      <c r="CM10210" s="56" t="s">
        <v>3118</v>
      </c>
      <c r="CN10210" s="56" t="s">
        <v>3118</v>
      </c>
      <c r="CO10210" s="52"/>
      <c r="CP10210" s="52"/>
      <c r="CQ10210" s="52"/>
      <c r="CR10210" s="52"/>
      <c r="CS10210" s="52"/>
      <c r="CT10210" s="52"/>
      <c r="CU10210" s="33"/>
      <c r="CV10210" s="33"/>
    </row>
    <row r="10211" spans="74:100">
      <c r="BV10211" s="62"/>
      <c r="BW10211" s="62"/>
      <c r="BX10211" s="62"/>
      <c r="BY10211" s="62"/>
      <c r="BZ10211" s="62"/>
      <c r="CA10211" s="62"/>
      <c r="CB10211" s="62"/>
      <c r="CC10211" s="62"/>
      <c r="CD10211" s="62"/>
      <c r="CE10211" s="62"/>
      <c r="CF10211" s="62"/>
      <c r="CL10211" s="56" t="s">
        <v>19675</v>
      </c>
      <c r="CM10211" s="56"/>
      <c r="CN10211" s="56"/>
      <c r="CO10211" s="52"/>
      <c r="CP10211" s="52"/>
      <c r="CQ10211" s="52"/>
      <c r="CR10211" s="52"/>
      <c r="CS10211" s="52"/>
      <c r="CT10211" s="52"/>
      <c r="CU10211" s="33"/>
      <c r="CV10211" s="33"/>
    </row>
    <row r="10212" spans="74:100">
      <c r="BV10212" s="62"/>
      <c r="BW10212" s="62"/>
      <c r="BX10212" s="62"/>
      <c r="BY10212" s="62"/>
      <c r="BZ10212" s="62"/>
      <c r="CA10212" s="62"/>
      <c r="CB10212" s="62"/>
      <c r="CC10212" s="62"/>
      <c r="CD10212" s="62"/>
      <c r="CE10212" s="62"/>
      <c r="CF10212" s="62"/>
      <c r="CL10212" s="56" t="s">
        <v>6006</v>
      </c>
      <c r="CM10212" s="56" t="s">
        <v>217</v>
      </c>
      <c r="CN10212" s="56" t="s">
        <v>217</v>
      </c>
      <c r="CO10212" s="52"/>
      <c r="CP10212" s="52"/>
      <c r="CQ10212" s="52"/>
      <c r="CR10212" s="52"/>
      <c r="CS10212" s="52"/>
      <c r="CT10212" s="52"/>
      <c r="CU10212" s="33"/>
      <c r="CV10212" s="33"/>
    </row>
    <row r="10213" spans="74:100">
      <c r="BV10213" s="62"/>
      <c r="BW10213" s="62"/>
      <c r="BX10213" s="62"/>
      <c r="BY10213" s="62"/>
      <c r="BZ10213" s="62"/>
      <c r="CA10213" s="62"/>
      <c r="CB10213" s="62"/>
      <c r="CC10213" s="62"/>
      <c r="CD10213" s="62"/>
      <c r="CE10213" s="62"/>
      <c r="CF10213" s="62"/>
      <c r="CL10213" s="56" t="s">
        <v>19676</v>
      </c>
      <c r="CM10213" s="56"/>
      <c r="CN10213" s="56"/>
      <c r="CO10213" s="52"/>
      <c r="CP10213" s="52"/>
      <c r="CQ10213" s="52"/>
      <c r="CR10213" s="52"/>
      <c r="CS10213" s="52"/>
      <c r="CT10213" s="52"/>
      <c r="CU10213" s="33"/>
      <c r="CV10213" s="33"/>
    </row>
    <row r="10214" spans="74:100">
      <c r="BV10214" s="62"/>
      <c r="BW10214" s="62"/>
      <c r="BX10214" s="62"/>
      <c r="BY10214" s="62"/>
      <c r="BZ10214" s="62"/>
      <c r="CA10214" s="62"/>
      <c r="CB10214" s="62"/>
      <c r="CC10214" s="62"/>
      <c r="CD10214" s="62"/>
      <c r="CE10214" s="62"/>
      <c r="CF10214" s="62"/>
      <c r="CL10214" s="56" t="s">
        <v>6007</v>
      </c>
      <c r="CM10214" s="56" t="s">
        <v>3118</v>
      </c>
      <c r="CN10214" s="56" t="s">
        <v>3118</v>
      </c>
      <c r="CO10214" s="52"/>
      <c r="CP10214" s="52"/>
      <c r="CQ10214" s="52"/>
      <c r="CR10214" s="52"/>
      <c r="CS10214" s="52"/>
      <c r="CT10214" s="52"/>
      <c r="CU10214" s="33"/>
      <c r="CV10214" s="33"/>
    </row>
    <row r="10215" spans="74:100">
      <c r="BV10215" s="62"/>
      <c r="BW10215" s="62"/>
      <c r="BX10215" s="62"/>
      <c r="BY10215" s="62"/>
      <c r="BZ10215" s="62"/>
      <c r="CA10215" s="62"/>
      <c r="CB10215" s="62"/>
      <c r="CC10215" s="62"/>
      <c r="CD10215" s="62"/>
      <c r="CE10215" s="62"/>
      <c r="CF10215" s="62"/>
      <c r="CL10215" s="56" t="s">
        <v>19677</v>
      </c>
      <c r="CM10215" s="56"/>
      <c r="CN10215" s="56"/>
      <c r="CO10215" s="52"/>
      <c r="CP10215" s="52"/>
      <c r="CQ10215" s="52"/>
      <c r="CR10215" s="52"/>
      <c r="CS10215" s="52"/>
      <c r="CT10215" s="52"/>
      <c r="CU10215" s="33"/>
      <c r="CV10215" s="33"/>
    </row>
    <row r="10216" spans="74:100">
      <c r="BV10216" s="62"/>
      <c r="BW10216" s="62"/>
      <c r="BX10216" s="62"/>
      <c r="BY10216" s="62"/>
      <c r="BZ10216" s="62"/>
      <c r="CA10216" s="62"/>
      <c r="CB10216" s="62"/>
      <c r="CC10216" s="62"/>
      <c r="CD10216" s="62"/>
      <c r="CE10216" s="62"/>
      <c r="CF10216" s="62"/>
      <c r="CL10216" s="56" t="s">
        <v>2252</v>
      </c>
      <c r="CM10216" s="56" t="s">
        <v>213</v>
      </c>
      <c r="CN10216" s="56" t="s">
        <v>213</v>
      </c>
      <c r="CO10216" s="52"/>
      <c r="CP10216" s="52"/>
      <c r="CQ10216" s="52"/>
      <c r="CR10216" s="52"/>
      <c r="CS10216" s="52"/>
      <c r="CT10216" s="52"/>
      <c r="CU10216" s="33"/>
      <c r="CV10216" s="33"/>
    </row>
    <row r="10217" spans="74:100">
      <c r="BV10217" s="62"/>
      <c r="BW10217" s="62"/>
      <c r="BX10217" s="62"/>
      <c r="BY10217" s="62"/>
      <c r="BZ10217" s="62"/>
      <c r="CA10217" s="62"/>
      <c r="CB10217" s="62"/>
      <c r="CC10217" s="62"/>
      <c r="CD10217" s="62"/>
      <c r="CE10217" s="62"/>
      <c r="CF10217" s="62"/>
      <c r="CL10217" s="56" t="s">
        <v>22539</v>
      </c>
      <c r="CM10217" s="56"/>
      <c r="CN10217" s="56"/>
      <c r="CO10217" s="52"/>
      <c r="CP10217" s="52"/>
      <c r="CQ10217" s="52"/>
      <c r="CR10217" s="52"/>
      <c r="CS10217" s="52"/>
      <c r="CT10217" s="52"/>
      <c r="CU10217" s="33"/>
      <c r="CV10217" s="33"/>
    </row>
    <row r="10218" spans="74:100">
      <c r="BV10218" s="62"/>
      <c r="BW10218" s="62"/>
      <c r="BX10218" s="62"/>
      <c r="BY10218" s="62"/>
      <c r="BZ10218" s="62"/>
      <c r="CA10218" s="62"/>
      <c r="CB10218" s="62"/>
      <c r="CC10218" s="62"/>
      <c r="CD10218" s="62"/>
      <c r="CE10218" s="62"/>
      <c r="CF10218" s="62"/>
      <c r="CL10218" s="56" t="s">
        <v>6008</v>
      </c>
      <c r="CM10218" s="56" t="s">
        <v>3118</v>
      </c>
      <c r="CN10218" s="56" t="s">
        <v>3118</v>
      </c>
      <c r="CO10218" s="52"/>
      <c r="CP10218" s="52"/>
      <c r="CQ10218" s="52"/>
      <c r="CR10218" s="52"/>
      <c r="CS10218" s="52"/>
      <c r="CT10218" s="52"/>
      <c r="CU10218" s="33"/>
      <c r="CV10218" s="33"/>
    </row>
    <row r="10219" spans="74:100">
      <c r="BV10219" s="62"/>
      <c r="BW10219" s="62"/>
      <c r="BX10219" s="62"/>
      <c r="BY10219" s="62"/>
      <c r="BZ10219" s="62"/>
      <c r="CA10219" s="62"/>
      <c r="CB10219" s="62"/>
      <c r="CC10219" s="62"/>
      <c r="CD10219" s="62"/>
      <c r="CE10219" s="62"/>
      <c r="CF10219" s="62"/>
      <c r="CL10219" s="56" t="s">
        <v>19678</v>
      </c>
      <c r="CM10219" s="56"/>
      <c r="CN10219" s="56"/>
      <c r="CO10219" s="52"/>
      <c r="CP10219" s="52"/>
      <c r="CQ10219" s="52"/>
      <c r="CR10219" s="52"/>
      <c r="CS10219" s="52"/>
      <c r="CT10219" s="52"/>
      <c r="CU10219" s="33"/>
      <c r="CV10219" s="33"/>
    </row>
    <row r="10220" spans="74:100">
      <c r="BV10220" s="62"/>
      <c r="BW10220" s="62"/>
      <c r="BX10220" s="62"/>
      <c r="BY10220" s="62"/>
      <c r="BZ10220" s="62"/>
      <c r="CA10220" s="62"/>
      <c r="CB10220" s="62"/>
      <c r="CC10220" s="62"/>
      <c r="CD10220" s="62"/>
      <c r="CE10220" s="62"/>
      <c r="CF10220" s="62"/>
      <c r="CL10220" s="56" t="s">
        <v>6009</v>
      </c>
      <c r="CM10220" s="56" t="s">
        <v>217</v>
      </c>
      <c r="CN10220" s="56" t="s">
        <v>217</v>
      </c>
      <c r="CO10220" s="52"/>
      <c r="CP10220" s="52"/>
      <c r="CQ10220" s="52"/>
      <c r="CR10220" s="52"/>
      <c r="CS10220" s="52"/>
      <c r="CT10220" s="52"/>
      <c r="CU10220" s="33"/>
      <c r="CV10220" s="33"/>
    </row>
    <row r="10221" spans="74:100">
      <c r="BV10221" s="62"/>
      <c r="BW10221" s="62"/>
      <c r="BX10221" s="62"/>
      <c r="BY10221" s="62"/>
      <c r="BZ10221" s="62"/>
      <c r="CA10221" s="62"/>
      <c r="CB10221" s="62"/>
      <c r="CC10221" s="62"/>
      <c r="CD10221" s="62"/>
      <c r="CE10221" s="62"/>
      <c r="CF10221" s="62"/>
      <c r="CL10221" s="56" t="s">
        <v>19679</v>
      </c>
      <c r="CM10221" s="56"/>
      <c r="CN10221" s="56"/>
      <c r="CO10221" s="52"/>
      <c r="CP10221" s="52"/>
      <c r="CQ10221" s="52"/>
      <c r="CR10221" s="52"/>
      <c r="CS10221" s="52"/>
      <c r="CT10221" s="52"/>
      <c r="CU10221" s="33"/>
      <c r="CV10221" s="33"/>
    </row>
    <row r="10222" spans="74:100">
      <c r="BV10222" s="62"/>
      <c r="BW10222" s="62"/>
      <c r="BX10222" s="62"/>
      <c r="BY10222" s="62"/>
      <c r="BZ10222" s="62"/>
      <c r="CA10222" s="62"/>
      <c r="CB10222" s="62"/>
      <c r="CC10222" s="62"/>
      <c r="CD10222" s="62"/>
      <c r="CE10222" s="62"/>
      <c r="CF10222" s="62"/>
      <c r="CL10222" s="56" t="s">
        <v>2253</v>
      </c>
      <c r="CM10222" s="56" t="s">
        <v>214</v>
      </c>
      <c r="CN10222" s="56" t="s">
        <v>214</v>
      </c>
      <c r="CO10222" s="52"/>
      <c r="CP10222" s="52"/>
      <c r="CQ10222" s="52"/>
      <c r="CR10222" s="52"/>
      <c r="CS10222" s="52"/>
      <c r="CT10222" s="52"/>
      <c r="CU10222" s="33"/>
      <c r="CV10222" s="33"/>
    </row>
    <row r="10223" spans="74:100">
      <c r="BV10223" s="62"/>
      <c r="BW10223" s="62"/>
      <c r="BX10223" s="62"/>
      <c r="BY10223" s="62"/>
      <c r="BZ10223" s="62"/>
      <c r="CA10223" s="62"/>
      <c r="CB10223" s="62"/>
      <c r="CC10223" s="62"/>
      <c r="CD10223" s="62"/>
      <c r="CE10223" s="62"/>
      <c r="CF10223" s="62"/>
      <c r="CL10223" s="56" t="s">
        <v>22540</v>
      </c>
      <c r="CM10223" s="56"/>
      <c r="CN10223" s="56"/>
      <c r="CO10223" s="52"/>
      <c r="CP10223" s="52"/>
      <c r="CQ10223" s="52"/>
      <c r="CR10223" s="52"/>
      <c r="CS10223" s="52"/>
      <c r="CT10223" s="52"/>
      <c r="CU10223" s="33"/>
      <c r="CV10223" s="33"/>
    </row>
    <row r="10224" spans="74:100">
      <c r="BV10224" s="62"/>
      <c r="BW10224" s="62"/>
      <c r="BX10224" s="62"/>
      <c r="BY10224" s="62"/>
      <c r="BZ10224" s="62"/>
      <c r="CA10224" s="62"/>
      <c r="CB10224" s="62"/>
      <c r="CC10224" s="62"/>
      <c r="CD10224" s="62"/>
      <c r="CE10224" s="62"/>
      <c r="CF10224" s="62"/>
      <c r="CL10224" s="56" t="s">
        <v>2254</v>
      </c>
      <c r="CM10224" s="56" t="s">
        <v>215</v>
      </c>
      <c r="CN10224" s="56" t="s">
        <v>215</v>
      </c>
      <c r="CO10224" s="52"/>
      <c r="CP10224" s="52"/>
      <c r="CQ10224" s="52"/>
      <c r="CR10224" s="52"/>
      <c r="CS10224" s="52"/>
      <c r="CT10224" s="52"/>
      <c r="CU10224" s="33"/>
      <c r="CV10224" s="33"/>
    </row>
    <row r="10225" spans="74:100">
      <c r="BV10225" s="62"/>
      <c r="BW10225" s="62"/>
      <c r="BX10225" s="62"/>
      <c r="BY10225" s="62"/>
      <c r="BZ10225" s="62"/>
      <c r="CA10225" s="62"/>
      <c r="CB10225" s="62"/>
      <c r="CC10225" s="62"/>
      <c r="CD10225" s="62"/>
      <c r="CE10225" s="62"/>
      <c r="CF10225" s="62"/>
      <c r="CL10225" s="56" t="s">
        <v>22541</v>
      </c>
      <c r="CM10225" s="56"/>
      <c r="CN10225" s="56"/>
      <c r="CO10225" s="52"/>
      <c r="CP10225" s="52"/>
      <c r="CQ10225" s="52"/>
      <c r="CR10225" s="52"/>
      <c r="CS10225" s="52"/>
      <c r="CT10225" s="52"/>
      <c r="CU10225" s="33"/>
      <c r="CV10225" s="33"/>
    </row>
    <row r="10226" spans="74:100">
      <c r="BV10226" s="62"/>
      <c r="BW10226" s="62"/>
      <c r="BX10226" s="62"/>
      <c r="BY10226" s="62"/>
      <c r="BZ10226" s="62"/>
      <c r="CA10226" s="62"/>
      <c r="CB10226" s="62"/>
      <c r="CC10226" s="62"/>
      <c r="CD10226" s="62"/>
      <c r="CE10226" s="62"/>
      <c r="CF10226" s="62"/>
      <c r="CL10226" s="56" t="s">
        <v>2255</v>
      </c>
      <c r="CM10226" s="56" t="s">
        <v>216</v>
      </c>
      <c r="CN10226" s="56" t="s">
        <v>216</v>
      </c>
      <c r="CO10226" s="52"/>
      <c r="CP10226" s="52"/>
      <c r="CQ10226" s="52"/>
      <c r="CR10226" s="52"/>
      <c r="CS10226" s="52"/>
      <c r="CT10226" s="52"/>
      <c r="CU10226" s="33"/>
      <c r="CV10226" s="33"/>
    </row>
    <row r="10227" spans="74:100">
      <c r="BV10227" s="62"/>
      <c r="BW10227" s="62"/>
      <c r="BX10227" s="62"/>
      <c r="BY10227" s="62"/>
      <c r="BZ10227" s="62"/>
      <c r="CA10227" s="62"/>
      <c r="CB10227" s="62"/>
      <c r="CC10227" s="62"/>
      <c r="CD10227" s="62"/>
      <c r="CE10227" s="62"/>
      <c r="CF10227" s="62"/>
      <c r="CL10227" s="56" t="s">
        <v>22542</v>
      </c>
      <c r="CM10227" s="56"/>
      <c r="CN10227" s="56"/>
      <c r="CO10227" s="52"/>
      <c r="CP10227" s="52"/>
      <c r="CQ10227" s="52"/>
      <c r="CR10227" s="52"/>
      <c r="CS10227" s="52"/>
      <c r="CT10227" s="52"/>
      <c r="CU10227" s="33"/>
      <c r="CV10227" s="33"/>
    </row>
    <row r="10228" spans="74:100">
      <c r="BV10228" s="62"/>
      <c r="BW10228" s="62"/>
      <c r="BX10228" s="62"/>
      <c r="BY10228" s="62"/>
      <c r="BZ10228" s="62"/>
      <c r="CA10228" s="62"/>
      <c r="CB10228" s="62"/>
      <c r="CC10228" s="62"/>
      <c r="CD10228" s="62"/>
      <c r="CE10228" s="62"/>
      <c r="CF10228" s="62"/>
      <c r="CL10228" s="56" t="s">
        <v>2256</v>
      </c>
      <c r="CM10228" s="56" t="s">
        <v>213</v>
      </c>
      <c r="CN10228" s="56" t="s">
        <v>213</v>
      </c>
      <c r="CO10228" s="52"/>
      <c r="CP10228" s="52"/>
      <c r="CQ10228" s="52"/>
      <c r="CR10228" s="52"/>
      <c r="CS10228" s="52"/>
      <c r="CT10228" s="52"/>
      <c r="CU10228" s="33"/>
      <c r="CV10228" s="33"/>
    </row>
    <row r="10229" spans="74:100">
      <c r="BV10229" s="62"/>
      <c r="BW10229" s="62"/>
      <c r="BX10229" s="62"/>
      <c r="BY10229" s="62"/>
      <c r="BZ10229" s="62"/>
      <c r="CA10229" s="62"/>
      <c r="CB10229" s="62"/>
      <c r="CC10229" s="62"/>
      <c r="CD10229" s="62"/>
      <c r="CE10229" s="62"/>
      <c r="CF10229" s="62"/>
      <c r="CL10229" s="56" t="s">
        <v>22543</v>
      </c>
      <c r="CM10229" s="56"/>
      <c r="CN10229" s="56"/>
      <c r="CO10229" s="52"/>
      <c r="CP10229" s="52"/>
      <c r="CQ10229" s="52"/>
      <c r="CR10229" s="52"/>
      <c r="CS10229" s="52"/>
      <c r="CT10229" s="52"/>
      <c r="CU10229" s="33"/>
      <c r="CV10229" s="33"/>
    </row>
    <row r="10230" spans="74:100">
      <c r="BV10230" s="62"/>
      <c r="BW10230" s="62"/>
      <c r="BX10230" s="62"/>
      <c r="BY10230" s="62"/>
      <c r="BZ10230" s="62"/>
      <c r="CA10230" s="62"/>
      <c r="CB10230" s="62"/>
      <c r="CC10230" s="62"/>
      <c r="CD10230" s="62"/>
      <c r="CE10230" s="62"/>
      <c r="CF10230" s="62"/>
      <c r="CL10230" s="56" t="s">
        <v>6010</v>
      </c>
      <c r="CM10230" s="56" t="s">
        <v>217</v>
      </c>
      <c r="CN10230" s="56" t="s">
        <v>217</v>
      </c>
      <c r="CO10230" s="52"/>
      <c r="CP10230" s="52"/>
      <c r="CQ10230" s="52"/>
      <c r="CR10230" s="52"/>
      <c r="CS10230" s="52"/>
      <c r="CT10230" s="52"/>
      <c r="CU10230" s="33"/>
      <c r="CV10230" s="33"/>
    </row>
    <row r="10231" spans="74:100">
      <c r="BV10231" s="62"/>
      <c r="BW10231" s="62"/>
      <c r="BX10231" s="62"/>
      <c r="BY10231" s="62"/>
      <c r="BZ10231" s="62"/>
      <c r="CA10231" s="62"/>
      <c r="CB10231" s="62"/>
      <c r="CC10231" s="62"/>
      <c r="CD10231" s="62"/>
      <c r="CE10231" s="62"/>
      <c r="CF10231" s="62"/>
      <c r="CL10231" s="56" t="s">
        <v>19682</v>
      </c>
      <c r="CM10231" s="56"/>
      <c r="CN10231" s="56"/>
      <c r="CO10231" s="52"/>
      <c r="CP10231" s="52"/>
      <c r="CQ10231" s="52"/>
      <c r="CR10231" s="52"/>
      <c r="CS10231" s="52"/>
      <c r="CT10231" s="52"/>
      <c r="CU10231" s="33"/>
      <c r="CV10231" s="33"/>
    </row>
    <row r="10232" spans="74:100">
      <c r="BV10232" s="62"/>
      <c r="BW10232" s="62"/>
      <c r="BX10232" s="62"/>
      <c r="BY10232" s="62"/>
      <c r="BZ10232" s="62"/>
      <c r="CA10232" s="62"/>
      <c r="CB10232" s="62"/>
      <c r="CC10232" s="62"/>
      <c r="CD10232" s="62"/>
      <c r="CE10232" s="62"/>
      <c r="CF10232" s="62"/>
      <c r="CL10232" s="56" t="s">
        <v>2257</v>
      </c>
      <c r="CM10232" s="56" t="s">
        <v>215</v>
      </c>
      <c r="CN10232" s="56" t="s">
        <v>215</v>
      </c>
      <c r="CO10232" s="52"/>
      <c r="CP10232" s="52"/>
      <c r="CQ10232" s="52"/>
      <c r="CR10232" s="52"/>
      <c r="CS10232" s="52"/>
      <c r="CT10232" s="52"/>
      <c r="CU10232" s="33"/>
      <c r="CV10232" s="33"/>
    </row>
    <row r="10233" spans="74:100">
      <c r="BV10233" s="62"/>
      <c r="BW10233" s="62"/>
      <c r="BX10233" s="62"/>
      <c r="BY10233" s="62"/>
      <c r="BZ10233" s="62"/>
      <c r="CA10233" s="62"/>
      <c r="CB10233" s="62"/>
      <c r="CC10233" s="62"/>
      <c r="CD10233" s="62"/>
      <c r="CE10233" s="62"/>
      <c r="CF10233" s="62"/>
      <c r="CL10233" s="56" t="s">
        <v>22544</v>
      </c>
      <c r="CM10233" s="56"/>
      <c r="CN10233" s="56"/>
      <c r="CO10233" s="52"/>
      <c r="CP10233" s="52"/>
      <c r="CQ10233" s="52"/>
      <c r="CR10233" s="52"/>
      <c r="CS10233" s="52"/>
      <c r="CT10233" s="52"/>
      <c r="CU10233" s="33"/>
      <c r="CV10233" s="33"/>
    </row>
    <row r="10234" spans="74:100">
      <c r="BV10234" s="62"/>
      <c r="BW10234" s="62"/>
      <c r="BX10234" s="62"/>
      <c r="BY10234" s="62"/>
      <c r="BZ10234" s="62"/>
      <c r="CA10234" s="62"/>
      <c r="CB10234" s="62"/>
      <c r="CC10234" s="62"/>
      <c r="CD10234" s="62"/>
      <c r="CE10234" s="62"/>
      <c r="CF10234" s="62"/>
      <c r="CL10234" s="56" t="s">
        <v>6011</v>
      </c>
      <c r="CM10234" s="56" t="s">
        <v>216</v>
      </c>
      <c r="CN10234" s="56" t="s">
        <v>215</v>
      </c>
      <c r="CO10234" s="52"/>
      <c r="CP10234" s="52"/>
      <c r="CQ10234" s="52"/>
      <c r="CR10234" s="52"/>
      <c r="CS10234" s="52"/>
      <c r="CT10234" s="52"/>
      <c r="CU10234" s="33"/>
      <c r="CV10234" s="33"/>
    </row>
    <row r="10235" spans="74:100">
      <c r="BV10235" s="62"/>
      <c r="BW10235" s="62"/>
      <c r="BX10235" s="62"/>
      <c r="BY10235" s="62"/>
      <c r="BZ10235" s="62"/>
      <c r="CA10235" s="62"/>
      <c r="CB10235" s="62"/>
      <c r="CC10235" s="62"/>
      <c r="CD10235" s="62"/>
      <c r="CE10235" s="62"/>
      <c r="CF10235" s="62"/>
      <c r="CL10235" s="56" t="s">
        <v>22545</v>
      </c>
      <c r="CM10235" s="56"/>
      <c r="CN10235" s="56"/>
      <c r="CO10235" s="52"/>
      <c r="CP10235" s="52"/>
      <c r="CQ10235" s="52"/>
      <c r="CR10235" s="52"/>
      <c r="CS10235" s="52"/>
      <c r="CT10235" s="52"/>
      <c r="CU10235" s="33"/>
      <c r="CV10235" s="33"/>
    </row>
    <row r="10236" spans="74:100">
      <c r="BV10236" s="62"/>
      <c r="BW10236" s="62"/>
      <c r="BX10236" s="62"/>
      <c r="BY10236" s="62"/>
      <c r="BZ10236" s="62"/>
      <c r="CA10236" s="62"/>
      <c r="CB10236" s="62"/>
      <c r="CC10236" s="62"/>
      <c r="CD10236" s="62"/>
      <c r="CE10236" s="62"/>
      <c r="CF10236" s="62"/>
      <c r="CL10236" s="56" t="s">
        <v>22546</v>
      </c>
      <c r="CM10236" s="56" t="s">
        <v>217</v>
      </c>
      <c r="CN10236" s="56" t="s">
        <v>217</v>
      </c>
      <c r="CO10236" s="52"/>
      <c r="CP10236" s="52"/>
      <c r="CQ10236" s="52"/>
      <c r="CR10236" s="52"/>
      <c r="CS10236" s="52"/>
      <c r="CT10236" s="52"/>
      <c r="CU10236" s="33"/>
      <c r="CV10236" s="33"/>
    </row>
    <row r="10237" spans="74:100">
      <c r="BV10237" s="62"/>
      <c r="BW10237" s="62"/>
      <c r="BX10237" s="62"/>
      <c r="BY10237" s="62"/>
      <c r="BZ10237" s="62"/>
      <c r="CA10237" s="62"/>
      <c r="CB10237" s="62"/>
      <c r="CC10237" s="62"/>
      <c r="CD10237" s="62"/>
      <c r="CE10237" s="62"/>
      <c r="CF10237" s="62"/>
      <c r="CL10237" s="56" t="s">
        <v>19680</v>
      </c>
      <c r="CM10237" s="56"/>
      <c r="CN10237" s="56"/>
      <c r="CO10237" s="52"/>
      <c r="CP10237" s="52"/>
      <c r="CQ10237" s="52"/>
      <c r="CR10237" s="52"/>
      <c r="CS10237" s="52"/>
      <c r="CT10237" s="52"/>
      <c r="CU10237" s="33"/>
      <c r="CV10237" s="33"/>
    </row>
    <row r="10238" spans="74:100">
      <c r="BV10238" s="62"/>
      <c r="BW10238" s="62"/>
      <c r="BX10238" s="62"/>
      <c r="BY10238" s="62"/>
      <c r="BZ10238" s="62"/>
      <c r="CA10238" s="62"/>
      <c r="CB10238" s="62"/>
      <c r="CC10238" s="62"/>
      <c r="CD10238" s="62"/>
      <c r="CE10238" s="62"/>
      <c r="CF10238" s="62"/>
      <c r="CL10238" s="56" t="s">
        <v>22547</v>
      </c>
      <c r="CM10238" s="56" t="s">
        <v>217</v>
      </c>
      <c r="CN10238" s="56" t="s">
        <v>217</v>
      </c>
      <c r="CO10238" s="52"/>
      <c r="CP10238" s="52"/>
      <c r="CQ10238" s="52"/>
      <c r="CR10238" s="52"/>
      <c r="CS10238" s="52"/>
      <c r="CT10238" s="52"/>
      <c r="CU10238" s="33"/>
      <c r="CV10238" s="33"/>
    </row>
    <row r="10239" spans="74:100">
      <c r="BV10239" s="62"/>
      <c r="BW10239" s="62"/>
      <c r="BX10239" s="62"/>
      <c r="BY10239" s="62"/>
      <c r="BZ10239" s="62"/>
      <c r="CA10239" s="62"/>
      <c r="CB10239" s="62"/>
      <c r="CC10239" s="62"/>
      <c r="CD10239" s="62"/>
      <c r="CE10239" s="62"/>
      <c r="CF10239" s="62"/>
      <c r="CL10239" s="56" t="s">
        <v>19681</v>
      </c>
      <c r="CM10239" s="56"/>
      <c r="CN10239" s="56"/>
      <c r="CO10239" s="52"/>
      <c r="CP10239" s="52"/>
      <c r="CQ10239" s="52"/>
      <c r="CR10239" s="52"/>
      <c r="CS10239" s="52"/>
      <c r="CT10239" s="52"/>
      <c r="CU10239" s="33"/>
      <c r="CV10239" s="33"/>
    </row>
    <row r="10240" spans="74:100">
      <c r="BV10240" s="62"/>
      <c r="BW10240" s="62"/>
      <c r="BX10240" s="62"/>
      <c r="BY10240" s="62"/>
      <c r="BZ10240" s="62"/>
      <c r="CA10240" s="62"/>
      <c r="CB10240" s="62"/>
      <c r="CC10240" s="62"/>
      <c r="CD10240" s="62"/>
      <c r="CE10240" s="62"/>
      <c r="CF10240" s="62"/>
      <c r="CL10240" s="56" t="s">
        <v>28321</v>
      </c>
      <c r="CM10240" s="56" t="s">
        <v>217</v>
      </c>
      <c r="CN10240" s="56" t="s">
        <v>217</v>
      </c>
      <c r="CO10240" s="52"/>
      <c r="CP10240" s="52"/>
      <c r="CQ10240" s="52"/>
      <c r="CR10240" s="52"/>
      <c r="CS10240" s="52"/>
      <c r="CT10240" s="52"/>
      <c r="CU10240" s="33"/>
      <c r="CV10240" s="33"/>
    </row>
    <row r="10241" spans="74:100">
      <c r="BV10241" s="62"/>
      <c r="BW10241" s="62"/>
      <c r="BX10241" s="62"/>
      <c r="BY10241" s="62"/>
      <c r="BZ10241" s="62"/>
      <c r="CA10241" s="62"/>
      <c r="CB10241" s="62"/>
      <c r="CC10241" s="62"/>
      <c r="CD10241" s="62"/>
      <c r="CE10241" s="62"/>
      <c r="CF10241" s="62"/>
      <c r="CL10241" s="56" t="s">
        <v>19678</v>
      </c>
      <c r="CM10241" s="56"/>
      <c r="CN10241" s="56"/>
      <c r="CO10241" s="52"/>
      <c r="CP10241" s="52"/>
      <c r="CQ10241" s="52"/>
      <c r="CR10241" s="52"/>
      <c r="CS10241" s="52"/>
      <c r="CT10241" s="52"/>
      <c r="CU10241" s="33"/>
      <c r="CV10241" s="33"/>
    </row>
    <row r="10242" spans="74:100">
      <c r="BV10242" s="62"/>
      <c r="BW10242" s="62"/>
      <c r="BX10242" s="62"/>
      <c r="BY10242" s="62"/>
      <c r="BZ10242" s="62"/>
      <c r="CA10242" s="62"/>
      <c r="CB10242" s="62"/>
      <c r="CC10242" s="62"/>
      <c r="CD10242" s="62"/>
      <c r="CE10242" s="62"/>
      <c r="CF10242" s="62"/>
      <c r="CL10242" s="56" t="s">
        <v>22548</v>
      </c>
      <c r="CM10242" s="56" t="s">
        <v>217</v>
      </c>
      <c r="CN10242" s="56" t="s">
        <v>217</v>
      </c>
      <c r="CO10242" s="52"/>
      <c r="CP10242" s="52"/>
      <c r="CQ10242" s="52"/>
      <c r="CR10242" s="52"/>
      <c r="CS10242" s="52"/>
      <c r="CT10242" s="52"/>
      <c r="CU10242" s="33"/>
      <c r="CV10242" s="33"/>
    </row>
    <row r="10243" spans="74:100">
      <c r="BV10243" s="62"/>
      <c r="BW10243" s="62"/>
      <c r="BX10243" s="62"/>
      <c r="BY10243" s="62"/>
      <c r="BZ10243" s="62"/>
      <c r="CA10243" s="62"/>
      <c r="CB10243" s="62"/>
      <c r="CC10243" s="62"/>
      <c r="CD10243" s="62"/>
      <c r="CE10243" s="62"/>
      <c r="CF10243" s="62"/>
      <c r="CL10243" s="56" t="s">
        <v>20588</v>
      </c>
      <c r="CM10243" s="56"/>
      <c r="CN10243" s="56"/>
      <c r="CO10243" s="52"/>
      <c r="CP10243" s="52"/>
      <c r="CQ10243" s="52"/>
      <c r="CR10243" s="52"/>
      <c r="CS10243" s="52"/>
      <c r="CT10243" s="52"/>
      <c r="CU10243" s="33"/>
      <c r="CV10243" s="33"/>
    </row>
    <row r="10244" spans="74:100">
      <c r="BV10244" s="62"/>
      <c r="BW10244" s="62"/>
      <c r="BX10244" s="62"/>
      <c r="BY10244" s="62"/>
      <c r="BZ10244" s="62"/>
      <c r="CA10244" s="62"/>
      <c r="CB10244" s="62"/>
      <c r="CC10244" s="62"/>
      <c r="CD10244" s="62"/>
      <c r="CE10244" s="62"/>
      <c r="CF10244" s="62"/>
      <c r="CL10244" s="56" t="s">
        <v>28322</v>
      </c>
      <c r="CM10244" s="56" t="s">
        <v>217</v>
      </c>
      <c r="CN10244" s="56" t="s">
        <v>217</v>
      </c>
      <c r="CO10244" s="52"/>
      <c r="CP10244" s="52"/>
      <c r="CQ10244" s="52"/>
      <c r="CR10244" s="52"/>
      <c r="CS10244" s="52"/>
      <c r="CT10244" s="52"/>
      <c r="CU10244" s="33"/>
      <c r="CV10244" s="33"/>
    </row>
    <row r="10245" spans="74:100">
      <c r="BV10245" s="62"/>
      <c r="BW10245" s="62"/>
      <c r="BX10245" s="62"/>
      <c r="BY10245" s="62"/>
      <c r="BZ10245" s="62"/>
      <c r="CA10245" s="62"/>
      <c r="CB10245" s="62"/>
      <c r="CC10245" s="62"/>
      <c r="CD10245" s="62"/>
      <c r="CE10245" s="62"/>
      <c r="CF10245" s="62"/>
      <c r="CL10245" s="56" t="s">
        <v>19678</v>
      </c>
      <c r="CM10245" s="56"/>
      <c r="CN10245" s="56"/>
      <c r="CO10245" s="52"/>
      <c r="CP10245" s="52"/>
      <c r="CQ10245" s="52"/>
      <c r="CR10245" s="52"/>
      <c r="CS10245" s="52"/>
      <c r="CT10245" s="52"/>
      <c r="CU10245" s="33"/>
      <c r="CV10245" s="33"/>
    </row>
    <row r="10246" spans="74:100">
      <c r="BV10246" s="62"/>
      <c r="BW10246" s="62"/>
      <c r="BX10246" s="62"/>
      <c r="BY10246" s="62"/>
      <c r="BZ10246" s="62"/>
      <c r="CA10246" s="62"/>
      <c r="CB10246" s="62"/>
      <c r="CC10246" s="62"/>
      <c r="CD10246" s="62"/>
      <c r="CE10246" s="62"/>
      <c r="CF10246" s="62"/>
      <c r="CL10246" s="56" t="s">
        <v>28323</v>
      </c>
      <c r="CM10246" s="56" t="s">
        <v>217</v>
      </c>
      <c r="CN10246" s="56" t="s">
        <v>217</v>
      </c>
      <c r="CO10246" s="52"/>
      <c r="CP10246" s="52"/>
      <c r="CQ10246" s="52"/>
      <c r="CR10246" s="52"/>
      <c r="CS10246" s="52"/>
      <c r="CT10246" s="52"/>
      <c r="CU10246" s="33"/>
      <c r="CV10246" s="33"/>
    </row>
    <row r="10247" spans="74:100">
      <c r="BV10247" s="62"/>
      <c r="BW10247" s="62"/>
      <c r="BX10247" s="62"/>
      <c r="BY10247" s="62"/>
      <c r="BZ10247" s="62"/>
      <c r="CA10247" s="62"/>
      <c r="CB10247" s="62"/>
      <c r="CC10247" s="62"/>
      <c r="CD10247" s="62"/>
      <c r="CE10247" s="62"/>
      <c r="CF10247" s="62"/>
      <c r="CL10247" s="56" t="s">
        <v>19678</v>
      </c>
      <c r="CM10247" s="56"/>
      <c r="CN10247" s="56"/>
      <c r="CO10247" s="52"/>
      <c r="CP10247" s="52"/>
      <c r="CQ10247" s="52"/>
      <c r="CR10247" s="52"/>
      <c r="CS10247" s="52"/>
      <c r="CT10247" s="52"/>
      <c r="CU10247" s="33"/>
      <c r="CV10247" s="33"/>
    </row>
    <row r="10248" spans="74:100">
      <c r="BV10248" s="62"/>
      <c r="BW10248" s="62"/>
      <c r="BX10248" s="62"/>
      <c r="BY10248" s="62"/>
      <c r="BZ10248" s="62"/>
      <c r="CA10248" s="62"/>
      <c r="CB10248" s="62"/>
      <c r="CC10248" s="62"/>
      <c r="CD10248" s="62"/>
      <c r="CE10248" s="62"/>
      <c r="CF10248" s="62"/>
      <c r="CL10248" s="56" t="s">
        <v>6012</v>
      </c>
      <c r="CM10248" s="56" t="s">
        <v>3118</v>
      </c>
      <c r="CN10248" s="56" t="s">
        <v>3118</v>
      </c>
      <c r="CO10248" s="52"/>
      <c r="CP10248" s="52"/>
      <c r="CQ10248" s="52"/>
      <c r="CR10248" s="52"/>
      <c r="CS10248" s="52"/>
      <c r="CT10248" s="52"/>
      <c r="CU10248" s="33"/>
      <c r="CV10248" s="33"/>
    </row>
    <row r="10249" spans="74:100">
      <c r="BV10249" s="62"/>
      <c r="BW10249" s="62"/>
      <c r="BX10249" s="62"/>
      <c r="BY10249" s="62"/>
      <c r="BZ10249" s="62"/>
      <c r="CA10249" s="62"/>
      <c r="CB10249" s="62"/>
      <c r="CC10249" s="62"/>
      <c r="CD10249" s="62"/>
      <c r="CE10249" s="62"/>
      <c r="CF10249" s="62"/>
      <c r="CL10249" s="56" t="s">
        <v>19683</v>
      </c>
      <c r="CM10249" s="56"/>
      <c r="CN10249" s="56"/>
      <c r="CO10249" s="52"/>
      <c r="CP10249" s="52"/>
      <c r="CQ10249" s="52"/>
      <c r="CR10249" s="52"/>
      <c r="CS10249" s="52"/>
      <c r="CT10249" s="52"/>
      <c r="CU10249" s="33"/>
      <c r="CV10249" s="33"/>
    </row>
    <row r="10250" spans="74:100">
      <c r="BV10250" s="62"/>
      <c r="BW10250" s="62"/>
      <c r="BX10250" s="62"/>
      <c r="BY10250" s="62"/>
      <c r="BZ10250" s="62"/>
      <c r="CA10250" s="62"/>
      <c r="CB10250" s="62"/>
      <c r="CC10250" s="62"/>
      <c r="CD10250" s="62"/>
      <c r="CE10250" s="62"/>
      <c r="CF10250" s="62"/>
      <c r="CL10250" s="56" t="s">
        <v>6013</v>
      </c>
      <c r="CM10250" s="56" t="s">
        <v>217</v>
      </c>
      <c r="CN10250" s="56" t="s">
        <v>217</v>
      </c>
      <c r="CO10250" s="52"/>
      <c r="CP10250" s="52"/>
      <c r="CQ10250" s="52"/>
      <c r="CR10250" s="52"/>
      <c r="CS10250" s="52"/>
      <c r="CT10250" s="52"/>
      <c r="CU10250" s="33"/>
      <c r="CV10250" s="33"/>
    </row>
    <row r="10251" spans="74:100">
      <c r="BV10251" s="62"/>
      <c r="BW10251" s="62"/>
      <c r="BX10251" s="62"/>
      <c r="BY10251" s="62"/>
      <c r="BZ10251" s="62"/>
      <c r="CA10251" s="62"/>
      <c r="CB10251" s="62"/>
      <c r="CC10251" s="62"/>
      <c r="CD10251" s="62"/>
      <c r="CE10251" s="62"/>
      <c r="CF10251" s="62"/>
      <c r="CL10251" s="56" t="s">
        <v>22549</v>
      </c>
      <c r="CM10251" s="56"/>
      <c r="CN10251" s="56"/>
      <c r="CO10251" s="52"/>
      <c r="CP10251" s="52"/>
      <c r="CQ10251" s="52"/>
      <c r="CR10251" s="52"/>
      <c r="CS10251" s="52"/>
      <c r="CT10251" s="52"/>
      <c r="CU10251" s="33"/>
      <c r="CV10251" s="33"/>
    </row>
    <row r="10252" spans="74:100">
      <c r="BV10252" s="62"/>
      <c r="BW10252" s="62"/>
      <c r="BX10252" s="62"/>
      <c r="BY10252" s="62"/>
      <c r="BZ10252" s="62"/>
      <c r="CA10252" s="62"/>
      <c r="CB10252" s="62"/>
      <c r="CC10252" s="62"/>
      <c r="CD10252" s="62"/>
      <c r="CE10252" s="62"/>
      <c r="CF10252" s="62"/>
      <c r="CL10252" s="56" t="s">
        <v>2258</v>
      </c>
      <c r="CM10252" s="56" t="s">
        <v>216</v>
      </c>
      <c r="CN10252" s="56" t="s">
        <v>216</v>
      </c>
      <c r="CO10252" s="52"/>
      <c r="CP10252" s="52"/>
      <c r="CQ10252" s="52"/>
      <c r="CR10252" s="52"/>
      <c r="CS10252" s="52"/>
      <c r="CT10252" s="52"/>
      <c r="CU10252" s="33"/>
      <c r="CV10252" s="33"/>
    </row>
    <row r="10253" spans="74:100">
      <c r="BV10253" s="62"/>
      <c r="BW10253" s="62"/>
      <c r="BX10253" s="62"/>
      <c r="BY10253" s="62"/>
      <c r="BZ10253" s="62"/>
      <c r="CA10253" s="62"/>
      <c r="CB10253" s="62"/>
      <c r="CC10253" s="62"/>
      <c r="CD10253" s="62"/>
      <c r="CE10253" s="62"/>
      <c r="CF10253" s="62"/>
      <c r="CL10253" s="56" t="s">
        <v>22550</v>
      </c>
      <c r="CM10253" s="56"/>
      <c r="CN10253" s="56"/>
      <c r="CO10253" s="52"/>
      <c r="CP10253" s="52"/>
      <c r="CQ10253" s="52"/>
      <c r="CR10253" s="52"/>
      <c r="CS10253" s="52"/>
      <c r="CT10253" s="52"/>
      <c r="CU10253" s="33"/>
      <c r="CV10253" s="33"/>
    </row>
    <row r="10254" spans="74:100">
      <c r="BV10254" s="62"/>
      <c r="BW10254" s="62"/>
      <c r="BX10254" s="62"/>
      <c r="BY10254" s="62"/>
      <c r="BZ10254" s="62"/>
      <c r="CA10254" s="62"/>
      <c r="CB10254" s="62"/>
      <c r="CC10254" s="62"/>
      <c r="CD10254" s="62"/>
      <c r="CE10254" s="62"/>
      <c r="CF10254" s="62"/>
      <c r="CL10254" s="56" t="s">
        <v>6014</v>
      </c>
      <c r="CM10254" s="56" t="s">
        <v>3118</v>
      </c>
      <c r="CN10254" s="56" t="s">
        <v>3118</v>
      </c>
      <c r="CO10254" s="52"/>
      <c r="CP10254" s="52"/>
      <c r="CQ10254" s="52"/>
      <c r="CR10254" s="52"/>
      <c r="CS10254" s="52"/>
      <c r="CT10254" s="52"/>
      <c r="CU10254" s="33"/>
      <c r="CV10254" s="33"/>
    </row>
    <row r="10255" spans="74:100">
      <c r="BV10255" s="62"/>
      <c r="BW10255" s="62"/>
      <c r="BX10255" s="62"/>
      <c r="BY10255" s="62"/>
      <c r="BZ10255" s="62"/>
      <c r="CA10255" s="62"/>
      <c r="CB10255" s="62"/>
      <c r="CC10255" s="62"/>
      <c r="CD10255" s="62"/>
      <c r="CE10255" s="62"/>
      <c r="CF10255" s="62"/>
      <c r="CL10255" s="56" t="s">
        <v>19684</v>
      </c>
      <c r="CM10255" s="56"/>
      <c r="CN10255" s="56"/>
      <c r="CO10255" s="52"/>
      <c r="CP10255" s="52"/>
      <c r="CQ10255" s="52"/>
      <c r="CR10255" s="52"/>
      <c r="CS10255" s="52"/>
      <c r="CT10255" s="52"/>
      <c r="CU10255" s="33"/>
      <c r="CV10255" s="33"/>
    </row>
    <row r="10256" spans="74:100">
      <c r="BV10256" s="62"/>
      <c r="BW10256" s="62"/>
      <c r="BX10256" s="62"/>
      <c r="BY10256" s="62"/>
      <c r="BZ10256" s="62"/>
      <c r="CA10256" s="62"/>
      <c r="CB10256" s="62"/>
      <c r="CC10256" s="62"/>
      <c r="CD10256" s="62"/>
      <c r="CE10256" s="62"/>
      <c r="CF10256" s="62"/>
      <c r="CL10256" s="56" t="s">
        <v>2259</v>
      </c>
      <c r="CM10256" s="56" t="s">
        <v>213</v>
      </c>
      <c r="CN10256" s="56" t="s">
        <v>213</v>
      </c>
      <c r="CO10256" s="52"/>
      <c r="CP10256" s="52"/>
      <c r="CQ10256" s="52"/>
      <c r="CR10256" s="52"/>
      <c r="CS10256" s="52"/>
      <c r="CT10256" s="52"/>
      <c r="CU10256" s="33"/>
      <c r="CV10256" s="33"/>
    </row>
    <row r="10257" spans="74:100">
      <c r="BV10257" s="62"/>
      <c r="BW10257" s="62"/>
      <c r="BX10257" s="62"/>
      <c r="BY10257" s="62"/>
      <c r="BZ10257" s="62"/>
      <c r="CA10257" s="62"/>
      <c r="CB10257" s="62"/>
      <c r="CC10257" s="62"/>
      <c r="CD10257" s="62"/>
      <c r="CE10257" s="62"/>
      <c r="CF10257" s="62"/>
      <c r="CL10257" s="56" t="s">
        <v>22551</v>
      </c>
      <c r="CM10257" s="56"/>
      <c r="CN10257" s="56"/>
      <c r="CO10257" s="52"/>
      <c r="CP10257" s="52"/>
      <c r="CQ10257" s="52"/>
      <c r="CR10257" s="52"/>
      <c r="CS10257" s="52"/>
      <c r="CT10257" s="52"/>
      <c r="CU10257" s="33"/>
      <c r="CV10257" s="33"/>
    </row>
    <row r="10258" spans="74:100">
      <c r="BV10258" s="62"/>
      <c r="BW10258" s="62"/>
      <c r="BX10258" s="62"/>
      <c r="BY10258" s="62"/>
      <c r="BZ10258" s="62"/>
      <c r="CA10258" s="62"/>
      <c r="CB10258" s="62"/>
      <c r="CC10258" s="62"/>
      <c r="CD10258" s="62"/>
      <c r="CE10258" s="62"/>
      <c r="CF10258" s="62"/>
      <c r="CL10258" s="56" t="s">
        <v>2260</v>
      </c>
      <c r="CM10258" s="56" t="s">
        <v>213</v>
      </c>
      <c r="CN10258" s="56" t="s">
        <v>213</v>
      </c>
      <c r="CO10258" s="52"/>
      <c r="CP10258" s="52"/>
      <c r="CQ10258" s="52"/>
      <c r="CR10258" s="52"/>
      <c r="CS10258" s="52"/>
      <c r="CT10258" s="52"/>
      <c r="CU10258" s="33"/>
      <c r="CV10258" s="33"/>
    </row>
    <row r="10259" spans="74:100">
      <c r="BV10259" s="62"/>
      <c r="BW10259" s="62"/>
      <c r="BX10259" s="62"/>
      <c r="BY10259" s="62"/>
      <c r="BZ10259" s="62"/>
      <c r="CA10259" s="62"/>
      <c r="CB10259" s="62"/>
      <c r="CC10259" s="62"/>
      <c r="CD10259" s="62"/>
      <c r="CE10259" s="62"/>
      <c r="CF10259" s="62"/>
      <c r="CL10259" s="56" t="s">
        <v>22552</v>
      </c>
      <c r="CM10259" s="56"/>
      <c r="CN10259" s="56"/>
      <c r="CO10259" s="52"/>
      <c r="CP10259" s="52"/>
      <c r="CQ10259" s="52"/>
      <c r="CR10259" s="52"/>
      <c r="CS10259" s="52"/>
      <c r="CT10259" s="52"/>
      <c r="CU10259" s="33"/>
      <c r="CV10259" s="33"/>
    </row>
    <row r="10260" spans="74:100">
      <c r="BV10260" s="62"/>
      <c r="BW10260" s="62"/>
      <c r="BX10260" s="62"/>
      <c r="BY10260" s="62"/>
      <c r="BZ10260" s="62"/>
      <c r="CA10260" s="62"/>
      <c r="CB10260" s="62"/>
      <c r="CC10260" s="62"/>
      <c r="CD10260" s="62"/>
      <c r="CE10260" s="62"/>
      <c r="CF10260" s="62"/>
      <c r="CL10260" s="56" t="s">
        <v>14275</v>
      </c>
      <c r="CM10260" s="56" t="s">
        <v>213</v>
      </c>
      <c r="CN10260" s="56" t="s">
        <v>213</v>
      </c>
      <c r="CO10260" s="52"/>
      <c r="CP10260" s="52"/>
      <c r="CQ10260" s="52"/>
      <c r="CR10260" s="52"/>
      <c r="CS10260" s="52"/>
      <c r="CT10260" s="52"/>
      <c r="CU10260" s="33"/>
      <c r="CV10260" s="33"/>
    </row>
    <row r="10261" spans="74:100">
      <c r="BV10261" s="62"/>
      <c r="BW10261" s="62"/>
      <c r="BX10261" s="62"/>
      <c r="BY10261" s="62"/>
      <c r="BZ10261" s="62"/>
      <c r="CA10261" s="62"/>
      <c r="CB10261" s="62"/>
      <c r="CC10261" s="62"/>
      <c r="CD10261" s="62"/>
      <c r="CE10261" s="62"/>
      <c r="CF10261" s="62"/>
      <c r="CL10261" s="56" t="s">
        <v>25026</v>
      </c>
      <c r="CM10261" s="56"/>
      <c r="CN10261" s="56"/>
      <c r="CO10261" s="52"/>
      <c r="CP10261" s="52"/>
      <c r="CQ10261" s="52"/>
      <c r="CR10261" s="52"/>
      <c r="CS10261" s="52"/>
      <c r="CT10261" s="52"/>
      <c r="CU10261" s="33"/>
      <c r="CV10261" s="33"/>
    </row>
    <row r="10262" spans="74:100">
      <c r="BV10262" s="62"/>
      <c r="BW10262" s="62"/>
      <c r="BX10262" s="62"/>
      <c r="BY10262" s="62"/>
      <c r="BZ10262" s="62"/>
      <c r="CA10262" s="62"/>
      <c r="CB10262" s="62"/>
      <c r="CC10262" s="62"/>
      <c r="CD10262" s="62"/>
      <c r="CE10262" s="62"/>
      <c r="CF10262" s="62"/>
      <c r="CL10262" s="56" t="s">
        <v>2261</v>
      </c>
      <c r="CM10262" s="56" t="s">
        <v>213</v>
      </c>
      <c r="CN10262" s="56" t="s">
        <v>213</v>
      </c>
      <c r="CO10262" s="52"/>
      <c r="CP10262" s="52"/>
      <c r="CQ10262" s="52"/>
      <c r="CR10262" s="52"/>
      <c r="CS10262" s="52"/>
      <c r="CT10262" s="52"/>
      <c r="CU10262" s="33"/>
      <c r="CV10262" s="33"/>
    </row>
    <row r="10263" spans="74:100">
      <c r="BV10263" s="62"/>
      <c r="BW10263" s="62"/>
      <c r="BX10263" s="62"/>
      <c r="BY10263" s="62"/>
      <c r="BZ10263" s="62"/>
      <c r="CA10263" s="62"/>
      <c r="CB10263" s="62"/>
      <c r="CC10263" s="62"/>
      <c r="CD10263" s="62"/>
      <c r="CE10263" s="62"/>
      <c r="CF10263" s="62"/>
      <c r="CL10263" s="56" t="s">
        <v>22553</v>
      </c>
      <c r="CM10263" s="56"/>
      <c r="CN10263" s="56"/>
      <c r="CO10263" s="52"/>
      <c r="CP10263" s="52"/>
      <c r="CQ10263" s="52"/>
      <c r="CR10263" s="52"/>
      <c r="CS10263" s="52"/>
      <c r="CT10263" s="52"/>
      <c r="CU10263" s="33"/>
      <c r="CV10263" s="33"/>
    </row>
    <row r="10264" spans="74:100">
      <c r="BV10264" s="62"/>
      <c r="BW10264" s="62"/>
      <c r="BX10264" s="62"/>
      <c r="BY10264" s="62"/>
      <c r="BZ10264" s="62"/>
      <c r="CA10264" s="62"/>
      <c r="CB10264" s="62"/>
      <c r="CC10264" s="62"/>
      <c r="CD10264" s="62"/>
      <c r="CE10264" s="62"/>
      <c r="CF10264" s="62"/>
      <c r="CL10264" s="56" t="s">
        <v>2262</v>
      </c>
      <c r="CM10264" s="56" t="s">
        <v>213</v>
      </c>
      <c r="CN10264" s="56" t="s">
        <v>213</v>
      </c>
      <c r="CO10264" s="52"/>
      <c r="CP10264" s="52"/>
      <c r="CQ10264" s="52"/>
      <c r="CR10264" s="52"/>
      <c r="CS10264" s="52"/>
      <c r="CT10264" s="52"/>
      <c r="CU10264" s="33"/>
      <c r="CV10264" s="33"/>
    </row>
    <row r="10265" spans="74:100">
      <c r="BV10265" s="62"/>
      <c r="BW10265" s="62"/>
      <c r="BX10265" s="62"/>
      <c r="BY10265" s="62"/>
      <c r="BZ10265" s="62"/>
      <c r="CA10265" s="62"/>
      <c r="CB10265" s="62"/>
      <c r="CC10265" s="62"/>
      <c r="CD10265" s="62"/>
      <c r="CE10265" s="62"/>
      <c r="CF10265" s="62"/>
      <c r="CL10265" s="56" t="s">
        <v>22554</v>
      </c>
      <c r="CM10265" s="56"/>
      <c r="CN10265" s="56"/>
      <c r="CO10265" s="52"/>
      <c r="CP10265" s="52"/>
      <c r="CQ10265" s="52"/>
      <c r="CR10265" s="52"/>
      <c r="CS10265" s="52"/>
      <c r="CT10265" s="52"/>
      <c r="CU10265" s="33"/>
      <c r="CV10265" s="33"/>
    </row>
    <row r="10266" spans="74:100">
      <c r="BV10266" s="62"/>
      <c r="BW10266" s="62"/>
      <c r="BX10266" s="62"/>
      <c r="BY10266" s="62"/>
      <c r="BZ10266" s="62"/>
      <c r="CA10266" s="62"/>
      <c r="CB10266" s="62"/>
      <c r="CC10266" s="62"/>
      <c r="CD10266" s="62"/>
      <c r="CE10266" s="62"/>
      <c r="CF10266" s="62"/>
      <c r="CL10266" s="56" t="s">
        <v>2263</v>
      </c>
      <c r="CM10266" s="56" t="s">
        <v>213</v>
      </c>
      <c r="CN10266" s="56" t="s">
        <v>213</v>
      </c>
      <c r="CO10266" s="52"/>
      <c r="CP10266" s="52"/>
      <c r="CQ10266" s="52"/>
      <c r="CR10266" s="52"/>
      <c r="CS10266" s="52"/>
      <c r="CT10266" s="52"/>
      <c r="CU10266" s="33"/>
      <c r="CV10266" s="33"/>
    </row>
    <row r="10267" spans="74:100">
      <c r="BV10267" s="62"/>
      <c r="BW10267" s="62"/>
      <c r="BX10267" s="62"/>
      <c r="BY10267" s="62"/>
      <c r="BZ10267" s="62"/>
      <c r="CA10267" s="62"/>
      <c r="CB10267" s="62"/>
      <c r="CC10267" s="62"/>
      <c r="CD10267" s="62"/>
      <c r="CE10267" s="62"/>
      <c r="CF10267" s="62"/>
      <c r="CL10267" s="56" t="s">
        <v>22555</v>
      </c>
      <c r="CM10267" s="56"/>
      <c r="CN10267" s="56"/>
      <c r="CO10267" s="52"/>
      <c r="CP10267" s="52"/>
      <c r="CQ10267" s="52"/>
      <c r="CR10267" s="52"/>
      <c r="CS10267" s="52"/>
      <c r="CT10267" s="52"/>
      <c r="CU10267" s="33"/>
      <c r="CV10267" s="33"/>
    </row>
    <row r="10268" spans="74:100">
      <c r="BV10268" s="62"/>
      <c r="BW10268" s="62"/>
      <c r="BX10268" s="62"/>
      <c r="BY10268" s="62"/>
      <c r="BZ10268" s="62"/>
      <c r="CA10268" s="62"/>
      <c r="CB10268" s="62"/>
      <c r="CC10268" s="62"/>
      <c r="CD10268" s="62"/>
      <c r="CE10268" s="62"/>
      <c r="CF10268" s="62"/>
      <c r="CL10268" s="56" t="s">
        <v>2264</v>
      </c>
      <c r="CM10268" s="56" t="s">
        <v>213</v>
      </c>
      <c r="CN10268" s="56" t="s">
        <v>213</v>
      </c>
      <c r="CO10268" s="52"/>
      <c r="CP10268" s="52"/>
      <c r="CQ10268" s="52"/>
      <c r="CR10268" s="52"/>
      <c r="CS10268" s="52"/>
      <c r="CT10268" s="52"/>
      <c r="CU10268" s="33"/>
      <c r="CV10268" s="33"/>
    </row>
    <row r="10269" spans="74:100">
      <c r="BV10269" s="62"/>
      <c r="BW10269" s="62"/>
      <c r="BX10269" s="62"/>
      <c r="BY10269" s="62"/>
      <c r="BZ10269" s="62"/>
      <c r="CA10269" s="62"/>
      <c r="CB10269" s="62"/>
      <c r="CC10269" s="62"/>
      <c r="CD10269" s="62"/>
      <c r="CE10269" s="62"/>
      <c r="CF10269" s="62"/>
      <c r="CL10269" s="56" t="s">
        <v>22556</v>
      </c>
      <c r="CM10269" s="56"/>
      <c r="CN10269" s="56"/>
      <c r="CO10269" s="52"/>
      <c r="CP10269" s="52"/>
      <c r="CQ10269" s="52"/>
      <c r="CR10269" s="52"/>
      <c r="CS10269" s="52"/>
      <c r="CT10269" s="52"/>
      <c r="CU10269" s="33"/>
      <c r="CV10269" s="33"/>
    </row>
    <row r="10270" spans="74:100">
      <c r="BV10270" s="62"/>
      <c r="BW10270" s="62"/>
      <c r="BX10270" s="62"/>
      <c r="BY10270" s="62"/>
      <c r="BZ10270" s="62"/>
      <c r="CA10270" s="62"/>
      <c r="CB10270" s="62"/>
      <c r="CC10270" s="62"/>
      <c r="CD10270" s="62"/>
      <c r="CE10270" s="62"/>
      <c r="CF10270" s="62"/>
      <c r="CL10270" s="56" t="s">
        <v>2265</v>
      </c>
      <c r="CM10270" s="56" t="s">
        <v>213</v>
      </c>
      <c r="CN10270" s="56" t="s">
        <v>213</v>
      </c>
      <c r="CO10270" s="52"/>
      <c r="CP10270" s="52"/>
      <c r="CQ10270" s="52"/>
      <c r="CR10270" s="52"/>
      <c r="CS10270" s="52"/>
      <c r="CT10270" s="52"/>
      <c r="CU10270" s="33"/>
      <c r="CV10270" s="33"/>
    </row>
    <row r="10271" spans="74:100">
      <c r="BV10271" s="62"/>
      <c r="BW10271" s="62"/>
      <c r="BX10271" s="62"/>
      <c r="BY10271" s="62"/>
      <c r="BZ10271" s="62"/>
      <c r="CA10271" s="62"/>
      <c r="CB10271" s="62"/>
      <c r="CC10271" s="62"/>
      <c r="CD10271" s="62"/>
      <c r="CE10271" s="62"/>
      <c r="CF10271" s="62"/>
      <c r="CL10271" s="56" t="s">
        <v>22557</v>
      </c>
      <c r="CM10271" s="56"/>
      <c r="CN10271" s="56"/>
      <c r="CO10271" s="52"/>
      <c r="CP10271" s="52"/>
      <c r="CQ10271" s="52"/>
      <c r="CR10271" s="52"/>
      <c r="CS10271" s="52"/>
      <c r="CT10271" s="52"/>
      <c r="CU10271" s="33"/>
      <c r="CV10271" s="33"/>
    </row>
    <row r="10272" spans="74:100">
      <c r="BV10272" s="62"/>
      <c r="BW10272" s="62"/>
      <c r="BX10272" s="62"/>
      <c r="BY10272" s="62"/>
      <c r="BZ10272" s="62"/>
      <c r="CA10272" s="62"/>
      <c r="CB10272" s="62"/>
      <c r="CC10272" s="62"/>
      <c r="CD10272" s="62"/>
      <c r="CE10272" s="62"/>
      <c r="CF10272" s="62"/>
      <c r="CL10272" s="56" t="s">
        <v>2266</v>
      </c>
      <c r="CM10272" s="56" t="s">
        <v>213</v>
      </c>
      <c r="CN10272" s="56" t="s">
        <v>213</v>
      </c>
      <c r="CO10272" s="52"/>
      <c r="CP10272" s="52"/>
      <c r="CQ10272" s="52"/>
      <c r="CR10272" s="52"/>
      <c r="CS10272" s="52"/>
      <c r="CT10272" s="52"/>
      <c r="CU10272" s="33"/>
      <c r="CV10272" s="33"/>
    </row>
    <row r="10273" spans="74:100">
      <c r="BV10273" s="62"/>
      <c r="BW10273" s="62"/>
      <c r="BX10273" s="62"/>
      <c r="BY10273" s="62"/>
      <c r="BZ10273" s="62"/>
      <c r="CA10273" s="62"/>
      <c r="CB10273" s="62"/>
      <c r="CC10273" s="62"/>
      <c r="CD10273" s="62"/>
      <c r="CE10273" s="62"/>
      <c r="CF10273" s="62"/>
      <c r="CL10273" s="56" t="s">
        <v>22558</v>
      </c>
      <c r="CM10273" s="56"/>
      <c r="CN10273" s="56"/>
      <c r="CO10273" s="52"/>
      <c r="CP10273" s="52"/>
      <c r="CQ10273" s="52"/>
      <c r="CR10273" s="52"/>
      <c r="CS10273" s="52"/>
      <c r="CT10273" s="52"/>
      <c r="CU10273" s="33"/>
      <c r="CV10273" s="33"/>
    </row>
    <row r="10274" spans="74:100">
      <c r="BV10274" s="62"/>
      <c r="BW10274" s="62"/>
      <c r="BX10274" s="62"/>
      <c r="BY10274" s="62"/>
      <c r="BZ10274" s="62"/>
      <c r="CA10274" s="62"/>
      <c r="CB10274" s="62"/>
      <c r="CC10274" s="62"/>
      <c r="CD10274" s="62"/>
      <c r="CE10274" s="62"/>
      <c r="CF10274" s="62"/>
      <c r="CL10274" s="56" t="s">
        <v>2267</v>
      </c>
      <c r="CM10274" s="56" t="s">
        <v>213</v>
      </c>
      <c r="CN10274" s="56" t="s">
        <v>213</v>
      </c>
      <c r="CO10274" s="52"/>
      <c r="CP10274" s="52"/>
      <c r="CQ10274" s="52"/>
      <c r="CR10274" s="52"/>
      <c r="CS10274" s="52"/>
      <c r="CT10274" s="52"/>
      <c r="CU10274" s="33"/>
      <c r="CV10274" s="33"/>
    </row>
    <row r="10275" spans="74:100">
      <c r="BV10275" s="62"/>
      <c r="BW10275" s="62"/>
      <c r="BX10275" s="62"/>
      <c r="BY10275" s="62"/>
      <c r="BZ10275" s="62"/>
      <c r="CA10275" s="62"/>
      <c r="CB10275" s="62"/>
      <c r="CC10275" s="62"/>
      <c r="CD10275" s="62"/>
      <c r="CE10275" s="62"/>
      <c r="CF10275" s="62"/>
      <c r="CL10275" s="56" t="s">
        <v>22559</v>
      </c>
      <c r="CM10275" s="56"/>
      <c r="CN10275" s="56"/>
      <c r="CO10275" s="52"/>
      <c r="CP10275" s="52"/>
      <c r="CQ10275" s="52"/>
      <c r="CR10275" s="52"/>
      <c r="CS10275" s="52"/>
      <c r="CT10275" s="52"/>
      <c r="CU10275" s="33"/>
      <c r="CV10275" s="33"/>
    </row>
    <row r="10276" spans="74:100">
      <c r="BV10276" s="62"/>
      <c r="BW10276" s="62"/>
      <c r="BX10276" s="62"/>
      <c r="BY10276" s="62"/>
      <c r="BZ10276" s="62"/>
      <c r="CA10276" s="62"/>
      <c r="CB10276" s="62"/>
      <c r="CC10276" s="62"/>
      <c r="CD10276" s="62"/>
      <c r="CE10276" s="62"/>
      <c r="CF10276" s="62"/>
      <c r="CL10276" s="56" t="s">
        <v>2268</v>
      </c>
      <c r="CM10276" s="56" t="s">
        <v>213</v>
      </c>
      <c r="CN10276" s="56" t="s">
        <v>213</v>
      </c>
      <c r="CO10276" s="52"/>
      <c r="CP10276" s="52"/>
      <c r="CQ10276" s="52"/>
      <c r="CR10276" s="52"/>
      <c r="CS10276" s="52"/>
      <c r="CT10276" s="52"/>
      <c r="CU10276" s="33"/>
      <c r="CV10276" s="33"/>
    </row>
    <row r="10277" spans="74:100">
      <c r="BV10277" s="62"/>
      <c r="BW10277" s="62"/>
      <c r="BX10277" s="62"/>
      <c r="BY10277" s="62"/>
      <c r="BZ10277" s="62"/>
      <c r="CA10277" s="62"/>
      <c r="CB10277" s="62"/>
      <c r="CC10277" s="62"/>
      <c r="CD10277" s="62"/>
      <c r="CE10277" s="62"/>
      <c r="CF10277" s="62"/>
      <c r="CL10277" s="56" t="s">
        <v>22560</v>
      </c>
      <c r="CM10277" s="56"/>
      <c r="CN10277" s="56"/>
      <c r="CO10277" s="52"/>
      <c r="CP10277" s="52"/>
      <c r="CQ10277" s="52"/>
      <c r="CR10277" s="52"/>
      <c r="CS10277" s="52"/>
      <c r="CT10277" s="52"/>
      <c r="CU10277" s="33"/>
      <c r="CV10277" s="33"/>
    </row>
    <row r="10278" spans="74:100">
      <c r="BV10278" s="62"/>
      <c r="BW10278" s="62"/>
      <c r="BX10278" s="62"/>
      <c r="BY10278" s="62"/>
      <c r="BZ10278" s="62"/>
      <c r="CA10278" s="62"/>
      <c r="CB10278" s="62"/>
      <c r="CC10278" s="62"/>
      <c r="CD10278" s="62"/>
      <c r="CE10278" s="62"/>
      <c r="CF10278" s="62"/>
      <c r="CL10278" s="56" t="s">
        <v>2269</v>
      </c>
      <c r="CM10278" s="56" t="s">
        <v>213</v>
      </c>
      <c r="CN10278" s="56" t="s">
        <v>213</v>
      </c>
      <c r="CO10278" s="52"/>
      <c r="CP10278" s="52"/>
      <c r="CQ10278" s="52"/>
      <c r="CR10278" s="52"/>
      <c r="CS10278" s="52"/>
      <c r="CT10278" s="52"/>
      <c r="CU10278" s="33"/>
      <c r="CV10278" s="33"/>
    </row>
    <row r="10279" spans="74:100">
      <c r="BV10279" s="62"/>
      <c r="BW10279" s="62"/>
      <c r="BX10279" s="62"/>
      <c r="BY10279" s="62"/>
      <c r="BZ10279" s="62"/>
      <c r="CA10279" s="62"/>
      <c r="CB10279" s="62"/>
      <c r="CC10279" s="62"/>
      <c r="CD10279" s="62"/>
      <c r="CE10279" s="62"/>
      <c r="CF10279" s="62"/>
      <c r="CL10279" s="56" t="s">
        <v>22561</v>
      </c>
      <c r="CM10279" s="56"/>
      <c r="CN10279" s="56"/>
      <c r="CO10279" s="52"/>
      <c r="CP10279" s="52"/>
      <c r="CQ10279" s="52"/>
      <c r="CR10279" s="52"/>
      <c r="CS10279" s="52"/>
      <c r="CT10279" s="52"/>
      <c r="CU10279" s="33"/>
      <c r="CV10279" s="33"/>
    </row>
    <row r="10280" spans="74:100">
      <c r="BV10280" s="62"/>
      <c r="BW10280" s="62"/>
      <c r="BX10280" s="62"/>
      <c r="BY10280" s="62"/>
      <c r="BZ10280" s="62"/>
      <c r="CA10280" s="62"/>
      <c r="CB10280" s="62"/>
      <c r="CC10280" s="62"/>
      <c r="CD10280" s="62"/>
      <c r="CE10280" s="62"/>
      <c r="CF10280" s="62"/>
      <c r="CL10280" s="56" t="s">
        <v>2270</v>
      </c>
      <c r="CM10280" s="56" t="s">
        <v>213</v>
      </c>
      <c r="CN10280" s="56" t="s">
        <v>213</v>
      </c>
      <c r="CO10280" s="52"/>
      <c r="CP10280" s="52"/>
      <c r="CQ10280" s="52"/>
      <c r="CR10280" s="52"/>
      <c r="CS10280" s="52"/>
      <c r="CT10280" s="52"/>
      <c r="CU10280" s="33"/>
      <c r="CV10280" s="33"/>
    </row>
    <row r="10281" spans="74:100">
      <c r="BV10281" s="62"/>
      <c r="BW10281" s="62"/>
      <c r="BX10281" s="62"/>
      <c r="BY10281" s="62"/>
      <c r="BZ10281" s="62"/>
      <c r="CA10281" s="62"/>
      <c r="CB10281" s="62"/>
      <c r="CC10281" s="62"/>
      <c r="CD10281" s="62"/>
      <c r="CE10281" s="62"/>
      <c r="CF10281" s="62"/>
      <c r="CL10281" s="56" t="s">
        <v>22562</v>
      </c>
      <c r="CM10281" s="56"/>
      <c r="CN10281" s="56"/>
      <c r="CO10281" s="52"/>
      <c r="CP10281" s="52"/>
      <c r="CQ10281" s="52"/>
      <c r="CR10281" s="52"/>
      <c r="CS10281" s="52"/>
      <c r="CT10281" s="52"/>
      <c r="CU10281" s="33"/>
      <c r="CV10281" s="33"/>
    </row>
    <row r="10282" spans="74:100">
      <c r="BV10282" s="62"/>
      <c r="BW10282" s="62"/>
      <c r="BX10282" s="62"/>
      <c r="BY10282" s="62"/>
      <c r="BZ10282" s="62"/>
      <c r="CA10282" s="62"/>
      <c r="CB10282" s="62"/>
      <c r="CC10282" s="62"/>
      <c r="CD10282" s="62"/>
      <c r="CE10282" s="62"/>
      <c r="CF10282" s="62"/>
      <c r="CL10282" s="56" t="s">
        <v>2272</v>
      </c>
      <c r="CM10282" s="56" t="s">
        <v>213</v>
      </c>
      <c r="CN10282" s="56" t="s">
        <v>213</v>
      </c>
      <c r="CO10282" s="52"/>
      <c r="CP10282" s="52"/>
      <c r="CQ10282" s="52"/>
      <c r="CR10282" s="52"/>
      <c r="CS10282" s="52"/>
      <c r="CT10282" s="52"/>
      <c r="CU10282" s="33"/>
      <c r="CV10282" s="33"/>
    </row>
    <row r="10283" spans="74:100">
      <c r="BV10283" s="62"/>
      <c r="BW10283" s="62"/>
      <c r="BX10283" s="62"/>
      <c r="BY10283" s="62"/>
      <c r="BZ10283" s="62"/>
      <c r="CA10283" s="62"/>
      <c r="CB10283" s="62"/>
      <c r="CC10283" s="62"/>
      <c r="CD10283" s="62"/>
      <c r="CE10283" s="62"/>
      <c r="CF10283" s="62"/>
      <c r="CL10283" s="56" t="s">
        <v>25027</v>
      </c>
      <c r="CM10283" s="56"/>
      <c r="CN10283" s="56"/>
      <c r="CO10283" s="52"/>
      <c r="CP10283" s="52"/>
      <c r="CQ10283" s="52"/>
      <c r="CR10283" s="52"/>
      <c r="CS10283" s="52"/>
      <c r="CT10283" s="52"/>
      <c r="CU10283" s="33"/>
      <c r="CV10283" s="33"/>
    </row>
    <row r="10284" spans="74:100">
      <c r="BV10284" s="62"/>
      <c r="BW10284" s="62"/>
      <c r="BX10284" s="62"/>
      <c r="BY10284" s="62"/>
      <c r="BZ10284" s="62"/>
      <c r="CA10284" s="62"/>
      <c r="CB10284" s="62"/>
      <c r="CC10284" s="62"/>
      <c r="CD10284" s="62"/>
      <c r="CE10284" s="62"/>
      <c r="CF10284" s="62"/>
      <c r="CL10284" s="56" t="s">
        <v>2273</v>
      </c>
      <c r="CM10284" s="56" t="s">
        <v>213</v>
      </c>
      <c r="CN10284" s="56" t="s">
        <v>213</v>
      </c>
      <c r="CO10284" s="52"/>
      <c r="CP10284" s="52"/>
      <c r="CQ10284" s="52"/>
      <c r="CR10284" s="52"/>
      <c r="CS10284" s="52"/>
      <c r="CT10284" s="52"/>
      <c r="CU10284" s="33"/>
      <c r="CV10284" s="33"/>
    </row>
    <row r="10285" spans="74:100">
      <c r="BV10285" s="62"/>
      <c r="BW10285" s="62"/>
      <c r="BX10285" s="62"/>
      <c r="BY10285" s="62"/>
      <c r="BZ10285" s="62"/>
      <c r="CA10285" s="62"/>
      <c r="CB10285" s="62"/>
      <c r="CC10285" s="62"/>
      <c r="CD10285" s="62"/>
      <c r="CE10285" s="62"/>
      <c r="CF10285" s="62"/>
      <c r="CL10285" s="56" t="s">
        <v>22563</v>
      </c>
      <c r="CM10285" s="56"/>
      <c r="CN10285" s="56"/>
      <c r="CO10285" s="52"/>
      <c r="CP10285" s="52"/>
      <c r="CQ10285" s="52"/>
      <c r="CR10285" s="52"/>
      <c r="CS10285" s="52"/>
      <c r="CT10285" s="52"/>
      <c r="CU10285" s="33"/>
      <c r="CV10285" s="33"/>
    </row>
    <row r="10286" spans="74:100">
      <c r="BV10286" s="62"/>
      <c r="BW10286" s="62"/>
      <c r="BX10286" s="62"/>
      <c r="BY10286" s="62"/>
      <c r="BZ10286" s="62"/>
      <c r="CA10286" s="62"/>
      <c r="CB10286" s="62"/>
      <c r="CC10286" s="62"/>
      <c r="CD10286" s="62"/>
      <c r="CE10286" s="62"/>
      <c r="CF10286" s="62"/>
      <c r="CL10286" s="56" t="s">
        <v>2274</v>
      </c>
      <c r="CM10286" s="56" t="s">
        <v>213</v>
      </c>
      <c r="CN10286" s="56" t="s">
        <v>213</v>
      </c>
      <c r="CO10286" s="52"/>
      <c r="CP10286" s="52"/>
      <c r="CQ10286" s="52"/>
      <c r="CR10286" s="52"/>
      <c r="CS10286" s="52"/>
      <c r="CT10286" s="52"/>
      <c r="CU10286" s="33"/>
      <c r="CV10286" s="33"/>
    </row>
    <row r="10287" spans="74:100">
      <c r="BV10287" s="62"/>
      <c r="BW10287" s="62"/>
      <c r="BX10287" s="62"/>
      <c r="BY10287" s="62"/>
      <c r="BZ10287" s="62"/>
      <c r="CA10287" s="62"/>
      <c r="CB10287" s="62"/>
      <c r="CC10287" s="62"/>
      <c r="CD10287" s="62"/>
      <c r="CE10287" s="62"/>
      <c r="CF10287" s="62"/>
      <c r="CL10287" s="56" t="s">
        <v>22564</v>
      </c>
      <c r="CM10287" s="56"/>
      <c r="CN10287" s="56"/>
      <c r="CO10287" s="52"/>
      <c r="CP10287" s="52"/>
      <c r="CQ10287" s="52"/>
      <c r="CR10287" s="52"/>
      <c r="CS10287" s="52"/>
      <c r="CT10287" s="52"/>
      <c r="CU10287" s="33"/>
      <c r="CV10287" s="33"/>
    </row>
    <row r="10288" spans="74:100">
      <c r="BV10288" s="62"/>
      <c r="BW10288" s="62"/>
      <c r="BX10288" s="62"/>
      <c r="BY10288" s="62"/>
      <c r="BZ10288" s="62"/>
      <c r="CA10288" s="62"/>
      <c r="CB10288" s="62"/>
      <c r="CC10288" s="62"/>
      <c r="CD10288" s="62"/>
      <c r="CE10288" s="62"/>
      <c r="CF10288" s="62"/>
      <c r="CL10288" s="56" t="s">
        <v>28324</v>
      </c>
      <c r="CM10288" s="56" t="s">
        <v>213</v>
      </c>
      <c r="CN10288" s="56" t="s">
        <v>213</v>
      </c>
      <c r="CO10288" s="52"/>
      <c r="CP10288" s="52"/>
      <c r="CQ10288" s="52"/>
      <c r="CR10288" s="52"/>
      <c r="CS10288" s="52"/>
      <c r="CT10288" s="52"/>
      <c r="CU10288" s="33"/>
      <c r="CV10288" s="33"/>
    </row>
    <row r="10289" spans="74:100">
      <c r="BV10289" s="62"/>
      <c r="BW10289" s="62"/>
      <c r="BX10289" s="62"/>
      <c r="BY10289" s="62"/>
      <c r="BZ10289" s="62"/>
      <c r="CA10289" s="62"/>
      <c r="CB10289" s="62"/>
      <c r="CC10289" s="62"/>
      <c r="CD10289" s="62"/>
      <c r="CE10289" s="62"/>
      <c r="CF10289" s="62"/>
      <c r="CL10289" s="56" t="s">
        <v>28325</v>
      </c>
      <c r="CM10289" s="56"/>
      <c r="CN10289" s="56"/>
      <c r="CO10289" s="52"/>
      <c r="CP10289" s="52"/>
      <c r="CQ10289" s="52"/>
      <c r="CR10289" s="52"/>
      <c r="CS10289" s="52"/>
      <c r="CT10289" s="52"/>
      <c r="CU10289" s="33"/>
      <c r="CV10289" s="33"/>
    </row>
    <row r="10290" spans="74:100">
      <c r="BV10290" s="62"/>
      <c r="BW10290" s="62"/>
      <c r="BX10290" s="62"/>
      <c r="BY10290" s="62"/>
      <c r="BZ10290" s="62"/>
      <c r="CA10290" s="62"/>
      <c r="CB10290" s="62"/>
      <c r="CC10290" s="62"/>
      <c r="CD10290" s="62"/>
      <c r="CE10290" s="62"/>
      <c r="CF10290" s="62"/>
      <c r="CL10290" s="56" t="s">
        <v>2275</v>
      </c>
      <c r="CM10290" s="56" t="s">
        <v>213</v>
      </c>
      <c r="CN10290" s="56" t="s">
        <v>213</v>
      </c>
      <c r="CO10290" s="52"/>
      <c r="CP10290" s="52"/>
      <c r="CQ10290" s="52"/>
      <c r="CR10290" s="52"/>
      <c r="CS10290" s="52"/>
      <c r="CT10290" s="52"/>
      <c r="CU10290" s="33"/>
      <c r="CV10290" s="33"/>
    </row>
    <row r="10291" spans="74:100">
      <c r="BV10291" s="62"/>
      <c r="BW10291" s="62"/>
      <c r="BX10291" s="62"/>
      <c r="BY10291" s="62"/>
      <c r="BZ10291" s="62"/>
      <c r="CA10291" s="62"/>
      <c r="CB10291" s="62"/>
      <c r="CC10291" s="62"/>
      <c r="CD10291" s="62"/>
      <c r="CE10291" s="62"/>
      <c r="CF10291" s="62"/>
      <c r="CL10291" s="56" t="s">
        <v>22565</v>
      </c>
      <c r="CM10291" s="56"/>
      <c r="CN10291" s="56"/>
      <c r="CO10291" s="52"/>
      <c r="CP10291" s="52"/>
      <c r="CQ10291" s="52"/>
      <c r="CR10291" s="52"/>
      <c r="CS10291" s="52"/>
      <c r="CT10291" s="52"/>
      <c r="CU10291" s="33"/>
      <c r="CV10291" s="33"/>
    </row>
    <row r="10292" spans="74:100">
      <c r="BV10292" s="62"/>
      <c r="BW10292" s="62"/>
      <c r="BX10292" s="62"/>
      <c r="BY10292" s="62"/>
      <c r="BZ10292" s="62"/>
      <c r="CA10292" s="62"/>
      <c r="CB10292" s="62"/>
      <c r="CC10292" s="62"/>
      <c r="CD10292" s="62"/>
      <c r="CE10292" s="62"/>
      <c r="CF10292" s="62"/>
      <c r="CL10292" s="56" t="s">
        <v>6015</v>
      </c>
      <c r="CM10292" s="56" t="s">
        <v>213</v>
      </c>
      <c r="CN10292" s="56" t="s">
        <v>213</v>
      </c>
      <c r="CO10292" s="52"/>
      <c r="CP10292" s="52"/>
      <c r="CQ10292" s="52"/>
      <c r="CR10292" s="52"/>
      <c r="CS10292" s="52"/>
      <c r="CT10292" s="52"/>
      <c r="CU10292" s="33"/>
      <c r="CV10292" s="33"/>
    </row>
    <row r="10293" spans="74:100">
      <c r="BV10293" s="62"/>
      <c r="BW10293" s="62"/>
      <c r="BX10293" s="62"/>
      <c r="BY10293" s="62"/>
      <c r="BZ10293" s="62"/>
      <c r="CA10293" s="62"/>
      <c r="CB10293" s="62"/>
      <c r="CC10293" s="62"/>
      <c r="CD10293" s="62"/>
      <c r="CE10293" s="62"/>
      <c r="CF10293" s="62"/>
      <c r="CL10293" s="56" t="s">
        <v>22566</v>
      </c>
      <c r="CM10293" s="56"/>
      <c r="CN10293" s="56"/>
      <c r="CO10293" s="52"/>
      <c r="CP10293" s="52"/>
      <c r="CQ10293" s="52"/>
      <c r="CR10293" s="52"/>
      <c r="CS10293" s="52"/>
      <c r="CT10293" s="52"/>
      <c r="CU10293" s="33"/>
      <c r="CV10293" s="33"/>
    </row>
    <row r="10294" spans="74:100">
      <c r="BV10294" s="62"/>
      <c r="BW10294" s="62"/>
      <c r="BX10294" s="62"/>
      <c r="BY10294" s="62"/>
      <c r="BZ10294" s="62"/>
      <c r="CA10294" s="62"/>
      <c r="CB10294" s="62"/>
      <c r="CC10294" s="62"/>
      <c r="CD10294" s="62"/>
      <c r="CE10294" s="62"/>
      <c r="CF10294" s="62"/>
      <c r="CL10294" s="56" t="s">
        <v>2277</v>
      </c>
      <c r="CM10294" s="56" t="s">
        <v>213</v>
      </c>
      <c r="CN10294" s="56" t="s">
        <v>213</v>
      </c>
      <c r="CO10294" s="52"/>
      <c r="CP10294" s="52"/>
      <c r="CQ10294" s="52"/>
      <c r="CR10294" s="52"/>
      <c r="CS10294" s="52"/>
      <c r="CT10294" s="52"/>
      <c r="CU10294" s="33"/>
      <c r="CV10294" s="33"/>
    </row>
    <row r="10295" spans="74:100">
      <c r="BV10295" s="62"/>
      <c r="BW10295" s="62"/>
      <c r="BX10295" s="62"/>
      <c r="BY10295" s="62"/>
      <c r="BZ10295" s="62"/>
      <c r="CA10295" s="62"/>
      <c r="CB10295" s="62"/>
      <c r="CC10295" s="62"/>
      <c r="CD10295" s="62"/>
      <c r="CE10295" s="62"/>
      <c r="CF10295" s="62"/>
      <c r="CL10295" s="56" t="s">
        <v>22567</v>
      </c>
      <c r="CM10295" s="56"/>
      <c r="CN10295" s="56"/>
      <c r="CO10295" s="52"/>
      <c r="CP10295" s="52"/>
      <c r="CQ10295" s="52"/>
      <c r="CR10295" s="52"/>
      <c r="CS10295" s="52"/>
      <c r="CT10295" s="52"/>
      <c r="CU10295" s="33"/>
      <c r="CV10295" s="33"/>
    </row>
    <row r="10296" spans="74:100">
      <c r="BV10296" s="62"/>
      <c r="BW10296" s="62"/>
      <c r="BX10296" s="62"/>
      <c r="BY10296" s="62"/>
      <c r="BZ10296" s="62"/>
      <c r="CA10296" s="62"/>
      <c r="CB10296" s="62"/>
      <c r="CC10296" s="62"/>
      <c r="CD10296" s="62"/>
      <c r="CE10296" s="62"/>
      <c r="CF10296" s="62"/>
      <c r="CL10296" s="56" t="s">
        <v>2278</v>
      </c>
      <c r="CM10296" s="56" t="s">
        <v>213</v>
      </c>
      <c r="CN10296" s="56" t="s">
        <v>213</v>
      </c>
      <c r="CO10296" s="52"/>
      <c r="CP10296" s="52"/>
      <c r="CQ10296" s="52"/>
      <c r="CR10296" s="52"/>
      <c r="CS10296" s="52"/>
      <c r="CT10296" s="52"/>
      <c r="CU10296" s="33"/>
      <c r="CV10296" s="33"/>
    </row>
    <row r="10297" spans="74:100">
      <c r="BV10297" s="62"/>
      <c r="BW10297" s="62"/>
      <c r="BX10297" s="62"/>
      <c r="BY10297" s="62"/>
      <c r="BZ10297" s="62"/>
      <c r="CA10297" s="62"/>
      <c r="CB10297" s="62"/>
      <c r="CC10297" s="62"/>
      <c r="CD10297" s="62"/>
      <c r="CE10297" s="62"/>
      <c r="CF10297" s="62"/>
      <c r="CL10297" s="56" t="s">
        <v>22568</v>
      </c>
      <c r="CM10297" s="56"/>
      <c r="CN10297" s="56"/>
      <c r="CO10297" s="52"/>
      <c r="CP10297" s="52"/>
      <c r="CQ10297" s="52"/>
      <c r="CR10297" s="52"/>
      <c r="CS10297" s="52"/>
      <c r="CT10297" s="52"/>
      <c r="CU10297" s="33"/>
      <c r="CV10297" s="33"/>
    </row>
    <row r="10298" spans="74:100">
      <c r="BV10298" s="62"/>
      <c r="BW10298" s="62"/>
      <c r="BX10298" s="62"/>
      <c r="BY10298" s="62"/>
      <c r="BZ10298" s="62"/>
      <c r="CA10298" s="62"/>
      <c r="CB10298" s="62"/>
      <c r="CC10298" s="62"/>
      <c r="CD10298" s="62"/>
      <c r="CE10298" s="62"/>
      <c r="CF10298" s="62"/>
      <c r="CL10298" s="56" t="s">
        <v>2279</v>
      </c>
      <c r="CM10298" s="56" t="s">
        <v>213</v>
      </c>
      <c r="CN10298" s="56" t="s">
        <v>213</v>
      </c>
      <c r="CO10298" s="52"/>
      <c r="CP10298" s="52"/>
      <c r="CQ10298" s="52"/>
      <c r="CR10298" s="52"/>
      <c r="CS10298" s="52"/>
      <c r="CT10298" s="52"/>
      <c r="CU10298" s="33"/>
      <c r="CV10298" s="33"/>
    </row>
    <row r="10299" spans="74:100">
      <c r="BV10299" s="62"/>
      <c r="BW10299" s="62"/>
      <c r="BX10299" s="62"/>
      <c r="BY10299" s="62"/>
      <c r="BZ10299" s="62"/>
      <c r="CA10299" s="62"/>
      <c r="CB10299" s="62"/>
      <c r="CC10299" s="62"/>
      <c r="CD10299" s="62"/>
      <c r="CE10299" s="62"/>
      <c r="CF10299" s="62"/>
      <c r="CL10299" s="56" t="s">
        <v>22569</v>
      </c>
      <c r="CM10299" s="56"/>
      <c r="CN10299" s="56"/>
      <c r="CO10299" s="52"/>
      <c r="CP10299" s="52"/>
      <c r="CQ10299" s="52"/>
      <c r="CR10299" s="52"/>
      <c r="CS10299" s="52"/>
      <c r="CT10299" s="52"/>
      <c r="CU10299" s="33"/>
      <c r="CV10299" s="33"/>
    </row>
    <row r="10300" spans="74:100">
      <c r="BV10300" s="62"/>
      <c r="BW10300" s="62"/>
      <c r="BX10300" s="62"/>
      <c r="BY10300" s="62"/>
      <c r="BZ10300" s="62"/>
      <c r="CA10300" s="62"/>
      <c r="CB10300" s="62"/>
      <c r="CC10300" s="62"/>
      <c r="CD10300" s="62"/>
      <c r="CE10300" s="62"/>
      <c r="CF10300" s="62"/>
      <c r="CL10300" s="56" t="s">
        <v>2280</v>
      </c>
      <c r="CM10300" s="56" t="s">
        <v>213</v>
      </c>
      <c r="CN10300" s="56" t="s">
        <v>213</v>
      </c>
      <c r="CO10300" s="52"/>
      <c r="CP10300" s="52"/>
      <c r="CQ10300" s="52"/>
      <c r="CR10300" s="52"/>
      <c r="CS10300" s="52"/>
      <c r="CT10300" s="52"/>
      <c r="CU10300" s="33"/>
      <c r="CV10300" s="33"/>
    </row>
    <row r="10301" spans="74:100">
      <c r="BV10301" s="62"/>
      <c r="BW10301" s="62"/>
      <c r="BX10301" s="62"/>
      <c r="BY10301" s="62"/>
      <c r="BZ10301" s="62"/>
      <c r="CA10301" s="62"/>
      <c r="CB10301" s="62"/>
      <c r="CC10301" s="62"/>
      <c r="CD10301" s="62"/>
      <c r="CE10301" s="62"/>
      <c r="CF10301" s="62"/>
      <c r="CL10301" s="56" t="s">
        <v>22570</v>
      </c>
      <c r="CM10301" s="56"/>
      <c r="CN10301" s="56"/>
      <c r="CO10301" s="52"/>
      <c r="CP10301" s="52"/>
      <c r="CQ10301" s="52"/>
      <c r="CR10301" s="52"/>
      <c r="CS10301" s="52"/>
      <c r="CT10301" s="52"/>
      <c r="CU10301" s="33"/>
      <c r="CV10301" s="33"/>
    </row>
    <row r="10302" spans="74:100">
      <c r="BV10302" s="62"/>
      <c r="BW10302" s="62"/>
      <c r="BX10302" s="62"/>
      <c r="BY10302" s="62"/>
      <c r="BZ10302" s="62"/>
      <c r="CA10302" s="62"/>
      <c r="CB10302" s="62"/>
      <c r="CC10302" s="62"/>
      <c r="CD10302" s="62"/>
      <c r="CE10302" s="62"/>
      <c r="CF10302" s="62"/>
      <c r="CL10302" s="56" t="s">
        <v>2281</v>
      </c>
      <c r="CM10302" s="56" t="s">
        <v>213</v>
      </c>
      <c r="CN10302" s="56" t="s">
        <v>213</v>
      </c>
      <c r="CO10302" s="52"/>
      <c r="CP10302" s="52"/>
      <c r="CQ10302" s="52"/>
      <c r="CR10302" s="52"/>
      <c r="CS10302" s="52"/>
      <c r="CT10302" s="52"/>
      <c r="CU10302" s="33"/>
      <c r="CV10302" s="33"/>
    </row>
    <row r="10303" spans="74:100">
      <c r="BV10303" s="62"/>
      <c r="BW10303" s="62"/>
      <c r="BX10303" s="62"/>
      <c r="BY10303" s="62"/>
      <c r="BZ10303" s="62"/>
      <c r="CA10303" s="62"/>
      <c r="CB10303" s="62"/>
      <c r="CC10303" s="62"/>
      <c r="CD10303" s="62"/>
      <c r="CE10303" s="62"/>
      <c r="CF10303" s="62"/>
      <c r="CL10303" s="56" t="s">
        <v>22571</v>
      </c>
      <c r="CM10303" s="56"/>
      <c r="CN10303" s="56"/>
      <c r="CO10303" s="52"/>
      <c r="CP10303" s="52"/>
      <c r="CQ10303" s="52"/>
      <c r="CR10303" s="52"/>
      <c r="CS10303" s="52"/>
      <c r="CT10303" s="52"/>
      <c r="CU10303" s="33"/>
      <c r="CV10303" s="33"/>
    </row>
    <row r="10304" spans="74:100">
      <c r="BV10304" s="62"/>
      <c r="BW10304" s="62"/>
      <c r="BX10304" s="62"/>
      <c r="BY10304" s="62"/>
      <c r="BZ10304" s="62"/>
      <c r="CA10304" s="62"/>
      <c r="CB10304" s="62"/>
      <c r="CC10304" s="62"/>
      <c r="CD10304" s="62"/>
      <c r="CE10304" s="62"/>
      <c r="CF10304" s="62"/>
      <c r="CL10304" s="56" t="s">
        <v>2282</v>
      </c>
      <c r="CM10304" s="56" t="s">
        <v>213</v>
      </c>
      <c r="CN10304" s="56" t="s">
        <v>213</v>
      </c>
      <c r="CO10304" s="52"/>
      <c r="CP10304" s="52"/>
      <c r="CQ10304" s="52"/>
      <c r="CR10304" s="52"/>
      <c r="CS10304" s="52"/>
      <c r="CT10304" s="52"/>
      <c r="CU10304" s="33"/>
      <c r="CV10304" s="33"/>
    </row>
    <row r="10305" spans="74:100">
      <c r="BV10305" s="62"/>
      <c r="BW10305" s="62"/>
      <c r="BX10305" s="62"/>
      <c r="BY10305" s="62"/>
      <c r="BZ10305" s="62"/>
      <c r="CA10305" s="62"/>
      <c r="CB10305" s="62"/>
      <c r="CC10305" s="62"/>
      <c r="CD10305" s="62"/>
      <c r="CE10305" s="62"/>
      <c r="CF10305" s="62"/>
      <c r="CL10305" s="56" t="s">
        <v>22572</v>
      </c>
      <c r="CM10305" s="56"/>
      <c r="CN10305" s="56"/>
      <c r="CO10305" s="52"/>
      <c r="CP10305" s="52"/>
      <c r="CQ10305" s="52"/>
      <c r="CR10305" s="52"/>
      <c r="CS10305" s="52"/>
      <c r="CT10305" s="52"/>
      <c r="CU10305" s="33"/>
      <c r="CV10305" s="33"/>
    </row>
    <row r="10306" spans="74:100">
      <c r="BV10306" s="62"/>
      <c r="BW10306" s="62"/>
      <c r="BX10306" s="62"/>
      <c r="BY10306" s="62"/>
      <c r="BZ10306" s="62"/>
      <c r="CA10306" s="62"/>
      <c r="CB10306" s="62"/>
      <c r="CC10306" s="62"/>
      <c r="CD10306" s="62"/>
      <c r="CE10306" s="62"/>
      <c r="CF10306" s="62"/>
      <c r="CL10306" s="56" t="s">
        <v>2283</v>
      </c>
      <c r="CM10306" s="56" t="s">
        <v>213</v>
      </c>
      <c r="CN10306" s="56" t="s">
        <v>213</v>
      </c>
      <c r="CO10306" s="52"/>
      <c r="CP10306" s="52"/>
      <c r="CQ10306" s="52"/>
      <c r="CR10306" s="52"/>
      <c r="CS10306" s="52"/>
      <c r="CT10306" s="52"/>
      <c r="CU10306" s="33"/>
      <c r="CV10306" s="33"/>
    </row>
    <row r="10307" spans="74:100">
      <c r="BV10307" s="62"/>
      <c r="BW10307" s="62"/>
      <c r="BX10307" s="62"/>
      <c r="BY10307" s="62"/>
      <c r="BZ10307" s="62"/>
      <c r="CA10307" s="62"/>
      <c r="CB10307" s="62"/>
      <c r="CC10307" s="62"/>
      <c r="CD10307" s="62"/>
      <c r="CE10307" s="62"/>
      <c r="CF10307" s="62"/>
      <c r="CL10307" s="56" t="s">
        <v>22573</v>
      </c>
      <c r="CM10307" s="56"/>
      <c r="CN10307" s="56"/>
      <c r="CO10307" s="52"/>
      <c r="CP10307" s="52"/>
      <c r="CQ10307" s="52"/>
      <c r="CR10307" s="52"/>
      <c r="CS10307" s="52"/>
      <c r="CT10307" s="52"/>
      <c r="CU10307" s="33"/>
      <c r="CV10307" s="33"/>
    </row>
    <row r="10308" spans="74:100">
      <c r="BV10308" s="62"/>
      <c r="BW10308" s="62"/>
      <c r="BX10308" s="62"/>
      <c r="BY10308" s="62"/>
      <c r="BZ10308" s="62"/>
      <c r="CA10308" s="62"/>
      <c r="CB10308" s="62"/>
      <c r="CC10308" s="62"/>
      <c r="CD10308" s="62"/>
      <c r="CE10308" s="62"/>
      <c r="CF10308" s="62"/>
      <c r="CL10308" s="56" t="s">
        <v>2284</v>
      </c>
      <c r="CM10308" s="56" t="s">
        <v>213</v>
      </c>
      <c r="CN10308" s="56" t="s">
        <v>213</v>
      </c>
      <c r="CO10308" s="52"/>
      <c r="CP10308" s="52"/>
      <c r="CQ10308" s="52"/>
      <c r="CR10308" s="52"/>
      <c r="CS10308" s="52"/>
      <c r="CT10308" s="52"/>
      <c r="CU10308" s="33"/>
      <c r="CV10308" s="33"/>
    </row>
    <row r="10309" spans="74:100">
      <c r="BV10309" s="62"/>
      <c r="BW10309" s="62"/>
      <c r="BX10309" s="62"/>
      <c r="BY10309" s="62"/>
      <c r="BZ10309" s="62"/>
      <c r="CA10309" s="62"/>
      <c r="CB10309" s="62"/>
      <c r="CC10309" s="62"/>
      <c r="CD10309" s="62"/>
      <c r="CE10309" s="62"/>
      <c r="CF10309" s="62"/>
      <c r="CL10309" s="56" t="s">
        <v>22574</v>
      </c>
      <c r="CM10309" s="56"/>
      <c r="CN10309" s="56"/>
      <c r="CO10309" s="52"/>
      <c r="CP10309" s="52"/>
      <c r="CQ10309" s="52"/>
      <c r="CR10309" s="52"/>
      <c r="CS10309" s="52"/>
      <c r="CT10309" s="52"/>
      <c r="CU10309" s="33"/>
      <c r="CV10309" s="33"/>
    </row>
    <row r="10310" spans="74:100">
      <c r="BV10310" s="62"/>
      <c r="BW10310" s="62"/>
      <c r="BX10310" s="62"/>
      <c r="BY10310" s="62"/>
      <c r="BZ10310" s="62"/>
      <c r="CA10310" s="62"/>
      <c r="CB10310" s="62"/>
      <c r="CC10310" s="62"/>
      <c r="CD10310" s="62"/>
      <c r="CE10310" s="62"/>
      <c r="CF10310" s="62"/>
      <c r="CL10310" s="56" t="s">
        <v>2285</v>
      </c>
      <c r="CM10310" s="56" t="s">
        <v>213</v>
      </c>
      <c r="CN10310" s="56" t="s">
        <v>213</v>
      </c>
      <c r="CO10310" s="52"/>
      <c r="CP10310" s="52"/>
      <c r="CQ10310" s="52"/>
      <c r="CR10310" s="52"/>
      <c r="CS10310" s="52"/>
      <c r="CT10310" s="52"/>
      <c r="CU10310" s="33"/>
      <c r="CV10310" s="33"/>
    </row>
    <row r="10311" spans="74:100">
      <c r="BV10311" s="62"/>
      <c r="BW10311" s="62"/>
      <c r="BX10311" s="62"/>
      <c r="BY10311" s="62"/>
      <c r="BZ10311" s="62"/>
      <c r="CA10311" s="62"/>
      <c r="CB10311" s="62"/>
      <c r="CC10311" s="62"/>
      <c r="CD10311" s="62"/>
      <c r="CE10311" s="62"/>
      <c r="CF10311" s="62"/>
      <c r="CL10311" s="56" t="s">
        <v>22575</v>
      </c>
      <c r="CM10311" s="56"/>
      <c r="CN10311" s="56"/>
      <c r="CO10311" s="52"/>
      <c r="CP10311" s="52"/>
      <c r="CQ10311" s="52"/>
      <c r="CR10311" s="52"/>
      <c r="CS10311" s="52"/>
      <c r="CT10311" s="52"/>
      <c r="CU10311" s="33"/>
      <c r="CV10311" s="33"/>
    </row>
    <row r="10312" spans="74:100">
      <c r="BV10312" s="62"/>
      <c r="BW10312" s="62"/>
      <c r="BX10312" s="62"/>
      <c r="BY10312" s="62"/>
      <c r="BZ10312" s="62"/>
      <c r="CA10312" s="62"/>
      <c r="CB10312" s="62"/>
      <c r="CC10312" s="62"/>
      <c r="CD10312" s="62"/>
      <c r="CE10312" s="62"/>
      <c r="CF10312" s="62"/>
      <c r="CL10312" s="56" t="s">
        <v>2287</v>
      </c>
      <c r="CM10312" s="56" t="s">
        <v>213</v>
      </c>
      <c r="CN10312" s="56" t="s">
        <v>213</v>
      </c>
      <c r="CO10312" s="52"/>
      <c r="CP10312" s="52"/>
      <c r="CQ10312" s="52"/>
      <c r="CR10312" s="52"/>
      <c r="CS10312" s="52"/>
      <c r="CT10312" s="52"/>
      <c r="CU10312" s="33"/>
      <c r="CV10312" s="33"/>
    </row>
    <row r="10313" spans="74:100">
      <c r="BV10313" s="62"/>
      <c r="BW10313" s="62"/>
      <c r="BX10313" s="62"/>
      <c r="BY10313" s="62"/>
      <c r="BZ10313" s="62"/>
      <c r="CA10313" s="62"/>
      <c r="CB10313" s="62"/>
      <c r="CC10313" s="62"/>
      <c r="CD10313" s="62"/>
      <c r="CE10313" s="62"/>
      <c r="CF10313" s="62"/>
      <c r="CL10313" s="56" t="s">
        <v>22576</v>
      </c>
      <c r="CM10313" s="56"/>
      <c r="CN10313" s="56"/>
      <c r="CO10313" s="52"/>
      <c r="CP10313" s="52"/>
      <c r="CQ10313" s="52"/>
      <c r="CR10313" s="52"/>
      <c r="CS10313" s="52"/>
      <c r="CT10313" s="52"/>
      <c r="CU10313" s="33"/>
      <c r="CV10313" s="33"/>
    </row>
    <row r="10314" spans="74:100">
      <c r="BV10314" s="62"/>
      <c r="BW10314" s="62"/>
      <c r="BX10314" s="62"/>
      <c r="BY10314" s="62"/>
      <c r="BZ10314" s="62"/>
      <c r="CA10314" s="62"/>
      <c r="CB10314" s="62"/>
      <c r="CC10314" s="62"/>
      <c r="CD10314" s="62"/>
      <c r="CE10314" s="62"/>
      <c r="CF10314" s="62"/>
      <c r="CL10314" s="56" t="s">
        <v>28326</v>
      </c>
      <c r="CM10314" s="56" t="s">
        <v>213</v>
      </c>
      <c r="CN10314" s="56" t="s">
        <v>213</v>
      </c>
      <c r="CO10314" s="52"/>
      <c r="CP10314" s="52"/>
      <c r="CQ10314" s="52"/>
      <c r="CR10314" s="52"/>
      <c r="CS10314" s="52"/>
      <c r="CT10314" s="52"/>
      <c r="CU10314" s="33"/>
      <c r="CV10314" s="33"/>
    </row>
    <row r="10315" spans="74:100">
      <c r="BV10315" s="62"/>
      <c r="BW10315" s="62"/>
      <c r="BX10315" s="62"/>
      <c r="BY10315" s="62"/>
      <c r="BZ10315" s="62"/>
      <c r="CA10315" s="62"/>
      <c r="CB10315" s="62"/>
      <c r="CC10315" s="62"/>
      <c r="CD10315" s="62"/>
      <c r="CE10315" s="62"/>
      <c r="CF10315" s="62"/>
      <c r="CL10315" s="56" t="s">
        <v>28327</v>
      </c>
      <c r="CM10315" s="56" t="s">
        <v>213</v>
      </c>
      <c r="CN10315" s="56" t="s">
        <v>213</v>
      </c>
      <c r="CO10315" s="52"/>
      <c r="CP10315" s="52"/>
      <c r="CQ10315" s="52"/>
      <c r="CR10315" s="52"/>
      <c r="CS10315" s="52"/>
      <c r="CT10315" s="52"/>
      <c r="CU10315" s="33"/>
      <c r="CV10315" s="33"/>
    </row>
    <row r="10316" spans="74:100">
      <c r="BV10316" s="62"/>
      <c r="BW10316" s="62"/>
      <c r="BX10316" s="62"/>
      <c r="BY10316" s="62"/>
      <c r="BZ10316" s="62"/>
      <c r="CA10316" s="62"/>
      <c r="CB10316" s="62"/>
      <c r="CC10316" s="62"/>
      <c r="CD10316" s="62"/>
      <c r="CE10316" s="62"/>
      <c r="CF10316" s="62"/>
      <c r="CL10316" s="56" t="s">
        <v>22577</v>
      </c>
      <c r="CM10316" s="56" t="s">
        <v>213</v>
      </c>
      <c r="CN10316" s="56" t="s">
        <v>213</v>
      </c>
      <c r="CO10316" s="52"/>
      <c r="CP10316" s="52"/>
      <c r="CQ10316" s="52"/>
      <c r="CR10316" s="52"/>
      <c r="CS10316" s="52"/>
      <c r="CT10316" s="52"/>
      <c r="CU10316" s="33"/>
      <c r="CV10316" s="33"/>
    </row>
    <row r="10317" spans="74:100">
      <c r="BV10317" s="62"/>
      <c r="BW10317" s="62"/>
      <c r="BX10317" s="62"/>
      <c r="BY10317" s="62"/>
      <c r="BZ10317" s="62"/>
      <c r="CA10317" s="62"/>
      <c r="CB10317" s="62"/>
      <c r="CC10317" s="62"/>
      <c r="CD10317" s="62"/>
      <c r="CE10317" s="62"/>
      <c r="CF10317" s="62"/>
      <c r="CL10317" s="56" t="s">
        <v>22578</v>
      </c>
      <c r="CM10317" s="56" t="s">
        <v>213</v>
      </c>
      <c r="CN10317" s="56" t="s">
        <v>213</v>
      </c>
      <c r="CO10317" s="52"/>
      <c r="CP10317" s="52"/>
      <c r="CQ10317" s="52"/>
      <c r="CR10317" s="52"/>
      <c r="CS10317" s="52"/>
      <c r="CT10317" s="52"/>
      <c r="CU10317" s="33"/>
      <c r="CV10317" s="33"/>
    </row>
    <row r="10318" spans="74:100">
      <c r="BV10318" s="62"/>
      <c r="BW10318" s="62"/>
      <c r="BX10318" s="62"/>
      <c r="BY10318" s="62"/>
      <c r="BZ10318" s="62"/>
      <c r="CA10318" s="62"/>
      <c r="CB10318" s="62"/>
      <c r="CC10318" s="62"/>
      <c r="CD10318" s="62"/>
      <c r="CE10318" s="62"/>
      <c r="CF10318" s="62"/>
      <c r="CL10318" s="56" t="s">
        <v>22579</v>
      </c>
      <c r="CM10318" s="56" t="s">
        <v>213</v>
      </c>
      <c r="CN10318" s="56" t="s">
        <v>213</v>
      </c>
      <c r="CO10318" s="52"/>
      <c r="CP10318" s="52"/>
      <c r="CQ10318" s="52"/>
      <c r="CR10318" s="52"/>
      <c r="CS10318" s="52"/>
      <c r="CT10318" s="52"/>
      <c r="CU10318" s="33"/>
      <c r="CV10318" s="33"/>
    </row>
    <row r="10319" spans="74:100">
      <c r="BV10319" s="62"/>
      <c r="BW10319" s="62"/>
      <c r="BX10319" s="62"/>
      <c r="BY10319" s="62"/>
      <c r="BZ10319" s="62"/>
      <c r="CA10319" s="62"/>
      <c r="CB10319" s="62"/>
      <c r="CC10319" s="62"/>
      <c r="CD10319" s="62"/>
      <c r="CE10319" s="62"/>
      <c r="CF10319" s="62"/>
      <c r="CL10319" s="56" t="s">
        <v>22580</v>
      </c>
      <c r="CM10319" s="56" t="s">
        <v>213</v>
      </c>
      <c r="CN10319" s="56" t="s">
        <v>213</v>
      </c>
      <c r="CO10319" s="52"/>
      <c r="CP10319" s="52"/>
      <c r="CQ10319" s="52"/>
      <c r="CR10319" s="52"/>
      <c r="CS10319" s="52"/>
      <c r="CT10319" s="52"/>
      <c r="CU10319" s="33"/>
      <c r="CV10319" s="33"/>
    </row>
    <row r="10320" spans="74:100">
      <c r="BV10320" s="62"/>
      <c r="BW10320" s="62"/>
      <c r="BX10320" s="62"/>
      <c r="BY10320" s="62"/>
      <c r="BZ10320" s="62"/>
      <c r="CA10320" s="62"/>
      <c r="CB10320" s="62"/>
      <c r="CC10320" s="62"/>
      <c r="CD10320" s="62"/>
      <c r="CE10320" s="62"/>
      <c r="CF10320" s="62"/>
      <c r="CL10320" s="56" t="s">
        <v>22581</v>
      </c>
      <c r="CM10320" s="56" t="s">
        <v>213</v>
      </c>
      <c r="CN10320" s="56" t="s">
        <v>213</v>
      </c>
      <c r="CO10320" s="52"/>
      <c r="CP10320" s="52"/>
      <c r="CQ10320" s="52"/>
      <c r="CR10320" s="52"/>
      <c r="CS10320" s="52"/>
      <c r="CT10320" s="52"/>
      <c r="CU10320" s="33"/>
      <c r="CV10320" s="33"/>
    </row>
    <row r="10321" spans="74:100">
      <c r="BV10321" s="62"/>
      <c r="BW10321" s="62"/>
      <c r="BX10321" s="62"/>
      <c r="BY10321" s="62"/>
      <c r="BZ10321" s="62"/>
      <c r="CA10321" s="62"/>
      <c r="CB10321" s="62"/>
      <c r="CC10321" s="62"/>
      <c r="CD10321" s="62"/>
      <c r="CE10321" s="62"/>
      <c r="CF10321" s="62"/>
      <c r="CL10321" s="56" t="s">
        <v>28328</v>
      </c>
      <c r="CM10321" s="56" t="s">
        <v>213</v>
      </c>
      <c r="CN10321" s="56" t="s">
        <v>213</v>
      </c>
      <c r="CO10321" s="52"/>
      <c r="CP10321" s="52"/>
      <c r="CQ10321" s="52"/>
      <c r="CR10321" s="52"/>
      <c r="CS10321" s="52"/>
      <c r="CT10321" s="52"/>
      <c r="CU10321" s="33"/>
      <c r="CV10321" s="33"/>
    </row>
    <row r="10322" spans="74:100">
      <c r="BV10322" s="62"/>
      <c r="BW10322" s="62"/>
      <c r="BX10322" s="62"/>
      <c r="BY10322" s="62"/>
      <c r="BZ10322" s="62"/>
      <c r="CA10322" s="62"/>
      <c r="CB10322" s="62"/>
      <c r="CC10322" s="62"/>
      <c r="CD10322" s="62"/>
      <c r="CE10322" s="62"/>
      <c r="CF10322" s="62"/>
      <c r="CL10322" s="56" t="s">
        <v>22582</v>
      </c>
      <c r="CM10322" s="56" t="s">
        <v>213</v>
      </c>
      <c r="CN10322" s="56" t="s">
        <v>213</v>
      </c>
      <c r="CO10322" s="52"/>
      <c r="CP10322" s="52"/>
      <c r="CQ10322" s="52"/>
      <c r="CR10322" s="52"/>
      <c r="CS10322" s="52"/>
      <c r="CT10322" s="52"/>
      <c r="CU10322" s="33"/>
      <c r="CV10322" s="33"/>
    </row>
    <row r="10323" spans="74:100">
      <c r="BV10323" s="62"/>
      <c r="BW10323" s="62"/>
      <c r="BX10323" s="62"/>
      <c r="BY10323" s="62"/>
      <c r="BZ10323" s="62"/>
      <c r="CA10323" s="62"/>
      <c r="CB10323" s="62"/>
      <c r="CC10323" s="62"/>
      <c r="CD10323" s="62"/>
      <c r="CE10323" s="62"/>
      <c r="CF10323" s="62"/>
      <c r="CL10323" s="56" t="s">
        <v>22583</v>
      </c>
      <c r="CM10323" s="56" t="s">
        <v>213</v>
      </c>
      <c r="CN10323" s="56" t="s">
        <v>213</v>
      </c>
      <c r="CO10323" s="52"/>
      <c r="CP10323" s="52"/>
      <c r="CQ10323" s="52"/>
      <c r="CR10323" s="52"/>
      <c r="CS10323" s="52"/>
      <c r="CT10323" s="52"/>
      <c r="CU10323" s="33"/>
      <c r="CV10323" s="33"/>
    </row>
    <row r="10324" spans="74:100">
      <c r="BV10324" s="62"/>
      <c r="BW10324" s="62"/>
      <c r="BX10324" s="62"/>
      <c r="BY10324" s="62"/>
      <c r="BZ10324" s="62"/>
      <c r="CA10324" s="62"/>
      <c r="CB10324" s="62"/>
      <c r="CC10324" s="62"/>
      <c r="CD10324" s="62"/>
      <c r="CE10324" s="62"/>
      <c r="CF10324" s="62"/>
      <c r="CL10324" s="56" t="s">
        <v>22584</v>
      </c>
      <c r="CM10324" s="56" t="s">
        <v>213</v>
      </c>
      <c r="CN10324" s="56" t="s">
        <v>213</v>
      </c>
      <c r="CO10324" s="52"/>
      <c r="CP10324" s="52"/>
      <c r="CQ10324" s="52"/>
      <c r="CR10324" s="52"/>
      <c r="CS10324" s="52"/>
      <c r="CT10324" s="52"/>
      <c r="CU10324" s="33"/>
      <c r="CV10324" s="33"/>
    </row>
    <row r="10325" spans="74:100">
      <c r="BV10325" s="62"/>
      <c r="BW10325" s="62"/>
      <c r="BX10325" s="62"/>
      <c r="BY10325" s="62"/>
      <c r="BZ10325" s="62"/>
      <c r="CA10325" s="62"/>
      <c r="CB10325" s="62"/>
      <c r="CC10325" s="62"/>
      <c r="CD10325" s="62"/>
      <c r="CE10325" s="62"/>
      <c r="CF10325" s="62"/>
      <c r="CL10325" s="56" t="s">
        <v>22585</v>
      </c>
      <c r="CM10325" s="56" t="s">
        <v>213</v>
      </c>
      <c r="CN10325" s="56" t="s">
        <v>213</v>
      </c>
      <c r="CO10325" s="52"/>
      <c r="CP10325" s="52"/>
      <c r="CQ10325" s="52"/>
      <c r="CR10325" s="52"/>
      <c r="CS10325" s="52"/>
      <c r="CT10325" s="52"/>
      <c r="CU10325" s="33"/>
      <c r="CV10325" s="33"/>
    </row>
    <row r="10326" spans="74:100">
      <c r="BV10326" s="62"/>
      <c r="BW10326" s="62"/>
      <c r="BX10326" s="62"/>
      <c r="BY10326" s="62"/>
      <c r="BZ10326" s="62"/>
      <c r="CA10326" s="62"/>
      <c r="CB10326" s="62"/>
      <c r="CC10326" s="62"/>
      <c r="CD10326" s="62"/>
      <c r="CE10326" s="62"/>
      <c r="CF10326" s="62"/>
      <c r="CL10326" s="56" t="s">
        <v>22586</v>
      </c>
      <c r="CM10326" s="56" t="s">
        <v>213</v>
      </c>
      <c r="CN10326" s="56" t="s">
        <v>213</v>
      </c>
      <c r="CO10326" s="52"/>
      <c r="CP10326" s="52"/>
      <c r="CQ10326" s="52"/>
      <c r="CR10326" s="52"/>
      <c r="CS10326" s="52"/>
      <c r="CT10326" s="52"/>
      <c r="CU10326" s="33"/>
      <c r="CV10326" s="33"/>
    </row>
    <row r="10327" spans="74:100">
      <c r="BV10327" s="62"/>
      <c r="BW10327" s="62"/>
      <c r="BX10327" s="62"/>
      <c r="BY10327" s="62"/>
      <c r="BZ10327" s="62"/>
      <c r="CA10327" s="62"/>
      <c r="CB10327" s="62"/>
      <c r="CC10327" s="62"/>
      <c r="CD10327" s="62"/>
      <c r="CE10327" s="62"/>
      <c r="CF10327" s="62"/>
      <c r="CL10327" s="56" t="s">
        <v>22587</v>
      </c>
      <c r="CM10327" s="56" t="s">
        <v>213</v>
      </c>
      <c r="CN10327" s="56" t="s">
        <v>213</v>
      </c>
      <c r="CO10327" s="52"/>
      <c r="CP10327" s="52"/>
      <c r="CQ10327" s="52"/>
      <c r="CR10327" s="52"/>
      <c r="CS10327" s="52"/>
      <c r="CT10327" s="52"/>
      <c r="CU10327" s="33"/>
      <c r="CV10327" s="33"/>
    </row>
    <row r="10328" spans="74:100">
      <c r="BV10328" s="62"/>
      <c r="BW10328" s="62"/>
      <c r="BX10328" s="62"/>
      <c r="BY10328" s="62"/>
      <c r="BZ10328" s="62"/>
      <c r="CA10328" s="62"/>
      <c r="CB10328" s="62"/>
      <c r="CC10328" s="62"/>
      <c r="CD10328" s="62"/>
      <c r="CE10328" s="62"/>
      <c r="CF10328" s="62"/>
      <c r="CL10328" s="56" t="s">
        <v>28329</v>
      </c>
      <c r="CM10328" s="56" t="s">
        <v>213</v>
      </c>
      <c r="CN10328" s="56" t="s">
        <v>213</v>
      </c>
      <c r="CO10328" s="52"/>
      <c r="CP10328" s="52"/>
      <c r="CQ10328" s="52"/>
      <c r="CR10328" s="52"/>
      <c r="CS10328" s="52"/>
      <c r="CT10328" s="52"/>
      <c r="CU10328" s="33"/>
      <c r="CV10328" s="33"/>
    </row>
    <row r="10329" spans="74:100">
      <c r="BV10329" s="62"/>
      <c r="BW10329" s="62"/>
      <c r="BX10329" s="62"/>
      <c r="BY10329" s="62"/>
      <c r="BZ10329" s="62"/>
      <c r="CA10329" s="62"/>
      <c r="CB10329" s="62"/>
      <c r="CC10329" s="62"/>
      <c r="CD10329" s="62"/>
      <c r="CE10329" s="62"/>
      <c r="CF10329" s="62"/>
      <c r="CL10329" s="56" t="s">
        <v>22588</v>
      </c>
      <c r="CM10329" s="56" t="s">
        <v>213</v>
      </c>
      <c r="CN10329" s="56" t="s">
        <v>213</v>
      </c>
      <c r="CO10329" s="52"/>
      <c r="CP10329" s="52"/>
      <c r="CQ10329" s="52"/>
      <c r="CR10329" s="52"/>
      <c r="CS10329" s="52"/>
      <c r="CT10329" s="52"/>
      <c r="CU10329" s="33"/>
      <c r="CV10329" s="33"/>
    </row>
    <row r="10330" spans="74:100">
      <c r="BV10330" s="62"/>
      <c r="BW10330" s="62"/>
      <c r="BX10330" s="62"/>
      <c r="BY10330" s="62"/>
      <c r="BZ10330" s="62"/>
      <c r="CA10330" s="62"/>
      <c r="CB10330" s="62"/>
      <c r="CC10330" s="62"/>
      <c r="CD10330" s="62"/>
      <c r="CE10330" s="62"/>
      <c r="CF10330" s="62"/>
      <c r="CL10330" s="56" t="s">
        <v>28330</v>
      </c>
      <c r="CM10330" s="56" t="s">
        <v>213</v>
      </c>
      <c r="CN10330" s="56" t="s">
        <v>213</v>
      </c>
      <c r="CO10330" s="52"/>
      <c r="CP10330" s="52"/>
      <c r="CQ10330" s="52"/>
      <c r="CR10330" s="52"/>
      <c r="CS10330" s="52"/>
      <c r="CT10330" s="52"/>
      <c r="CU10330" s="33"/>
      <c r="CV10330" s="33"/>
    </row>
    <row r="10331" spans="74:100">
      <c r="BV10331" s="62"/>
      <c r="BW10331" s="62"/>
      <c r="BX10331" s="62"/>
      <c r="BY10331" s="62"/>
      <c r="BZ10331" s="62"/>
      <c r="CA10331" s="62"/>
      <c r="CB10331" s="62"/>
      <c r="CC10331" s="62"/>
      <c r="CD10331" s="62"/>
      <c r="CE10331" s="62"/>
      <c r="CF10331" s="62"/>
      <c r="CL10331" s="56" t="s">
        <v>28331</v>
      </c>
      <c r="CM10331" s="56" t="s">
        <v>213</v>
      </c>
      <c r="CN10331" s="56" t="s">
        <v>213</v>
      </c>
      <c r="CO10331" s="52"/>
      <c r="CP10331" s="52"/>
      <c r="CQ10331" s="52"/>
      <c r="CR10331" s="52"/>
      <c r="CS10331" s="52"/>
      <c r="CT10331" s="52"/>
      <c r="CU10331" s="33"/>
      <c r="CV10331" s="33"/>
    </row>
    <row r="10332" spans="74:100">
      <c r="BV10332" s="62"/>
      <c r="BW10332" s="62"/>
      <c r="BX10332" s="62"/>
      <c r="BY10332" s="62"/>
      <c r="BZ10332" s="62"/>
      <c r="CA10332" s="62"/>
      <c r="CB10332" s="62"/>
      <c r="CC10332" s="62"/>
      <c r="CD10332" s="62"/>
      <c r="CE10332" s="62"/>
      <c r="CF10332" s="62"/>
      <c r="CL10332" s="56" t="s">
        <v>22589</v>
      </c>
      <c r="CM10332" s="56" t="s">
        <v>213</v>
      </c>
      <c r="CN10332" s="56" t="s">
        <v>213</v>
      </c>
      <c r="CO10332" s="52"/>
      <c r="CP10332" s="52"/>
      <c r="CQ10332" s="52"/>
      <c r="CR10332" s="52"/>
      <c r="CS10332" s="52"/>
      <c r="CT10332" s="52"/>
      <c r="CU10332" s="33"/>
      <c r="CV10332" s="33"/>
    </row>
    <row r="10333" spans="74:100">
      <c r="BV10333" s="62"/>
      <c r="BW10333" s="62"/>
      <c r="BX10333" s="62"/>
      <c r="BY10333" s="62"/>
      <c r="BZ10333" s="62"/>
      <c r="CA10333" s="62"/>
      <c r="CB10333" s="62"/>
      <c r="CC10333" s="62"/>
      <c r="CD10333" s="62"/>
      <c r="CE10333" s="62"/>
      <c r="CF10333" s="62"/>
      <c r="CL10333" s="56" t="s">
        <v>28332</v>
      </c>
      <c r="CM10333" s="56" t="s">
        <v>213</v>
      </c>
      <c r="CN10333" s="56" t="s">
        <v>213</v>
      </c>
      <c r="CO10333" s="52"/>
      <c r="CP10333" s="52"/>
      <c r="CQ10333" s="52"/>
      <c r="CR10333" s="52"/>
      <c r="CS10333" s="52"/>
      <c r="CT10333" s="52"/>
      <c r="CU10333" s="33"/>
      <c r="CV10333" s="33"/>
    </row>
    <row r="10334" spans="74:100">
      <c r="BV10334" s="62"/>
      <c r="BW10334" s="62"/>
      <c r="BX10334" s="62"/>
      <c r="BY10334" s="62"/>
      <c r="BZ10334" s="62"/>
      <c r="CA10334" s="62"/>
      <c r="CB10334" s="62"/>
      <c r="CC10334" s="62"/>
      <c r="CD10334" s="62"/>
      <c r="CE10334" s="62"/>
      <c r="CF10334" s="62"/>
      <c r="CL10334" s="56" t="s">
        <v>28333</v>
      </c>
      <c r="CM10334" s="56" t="s">
        <v>213</v>
      </c>
      <c r="CN10334" s="56" t="s">
        <v>213</v>
      </c>
      <c r="CO10334" s="52"/>
      <c r="CP10334" s="52"/>
      <c r="CQ10334" s="52"/>
      <c r="CR10334" s="52"/>
      <c r="CS10334" s="52"/>
      <c r="CT10334" s="52"/>
      <c r="CU10334" s="33"/>
      <c r="CV10334" s="33"/>
    </row>
    <row r="10335" spans="74:100">
      <c r="BV10335" s="62"/>
      <c r="BW10335" s="62"/>
      <c r="BX10335" s="62"/>
      <c r="BY10335" s="62"/>
      <c r="BZ10335" s="62"/>
      <c r="CA10335" s="62"/>
      <c r="CB10335" s="62"/>
      <c r="CC10335" s="62"/>
      <c r="CD10335" s="62"/>
      <c r="CE10335" s="62"/>
      <c r="CF10335" s="62"/>
      <c r="CL10335" s="56" t="s">
        <v>2288</v>
      </c>
      <c r="CM10335" s="56" t="s">
        <v>213</v>
      </c>
      <c r="CN10335" s="56" t="s">
        <v>213</v>
      </c>
      <c r="CO10335" s="52"/>
      <c r="CP10335" s="52"/>
      <c r="CQ10335" s="52"/>
      <c r="CR10335" s="52"/>
      <c r="CS10335" s="52"/>
      <c r="CT10335" s="52"/>
      <c r="CU10335" s="33"/>
      <c r="CV10335" s="33"/>
    </row>
    <row r="10336" spans="74:100">
      <c r="BV10336" s="62"/>
      <c r="BW10336" s="62"/>
      <c r="BX10336" s="62"/>
      <c r="BY10336" s="62"/>
      <c r="BZ10336" s="62"/>
      <c r="CA10336" s="62"/>
      <c r="CB10336" s="62"/>
      <c r="CC10336" s="62"/>
      <c r="CD10336" s="62"/>
      <c r="CE10336" s="62"/>
      <c r="CF10336" s="62"/>
      <c r="CL10336" s="56" t="s">
        <v>22590</v>
      </c>
      <c r="CM10336" s="56"/>
      <c r="CN10336" s="56"/>
      <c r="CO10336" s="52"/>
      <c r="CP10336" s="52"/>
      <c r="CQ10336" s="52"/>
      <c r="CR10336" s="52"/>
      <c r="CS10336" s="52"/>
      <c r="CT10336" s="52"/>
      <c r="CU10336" s="33"/>
      <c r="CV10336" s="33"/>
    </row>
    <row r="10337" spans="74:100">
      <c r="BV10337" s="62"/>
      <c r="BW10337" s="62"/>
      <c r="BX10337" s="62"/>
      <c r="BY10337" s="62"/>
      <c r="BZ10337" s="62"/>
      <c r="CA10337" s="62"/>
      <c r="CB10337" s="62"/>
      <c r="CC10337" s="62"/>
      <c r="CD10337" s="62"/>
      <c r="CE10337" s="62"/>
      <c r="CF10337" s="62"/>
      <c r="CL10337" s="56" t="s">
        <v>6016</v>
      </c>
      <c r="CM10337" s="56" t="s">
        <v>3118</v>
      </c>
      <c r="CN10337" s="56" t="s">
        <v>3118</v>
      </c>
      <c r="CO10337" s="52"/>
      <c r="CP10337" s="52"/>
      <c r="CQ10337" s="52"/>
      <c r="CR10337" s="52"/>
      <c r="CS10337" s="52"/>
      <c r="CT10337" s="52"/>
      <c r="CU10337" s="33"/>
      <c r="CV10337" s="33"/>
    </row>
    <row r="10338" spans="74:100">
      <c r="BV10338" s="62"/>
      <c r="BW10338" s="62"/>
      <c r="BX10338" s="62"/>
      <c r="BY10338" s="62"/>
      <c r="BZ10338" s="62"/>
      <c r="CA10338" s="62"/>
      <c r="CB10338" s="62"/>
      <c r="CC10338" s="62"/>
      <c r="CD10338" s="62"/>
      <c r="CE10338" s="62"/>
      <c r="CF10338" s="62"/>
      <c r="CL10338" s="56" t="s">
        <v>19685</v>
      </c>
      <c r="CM10338" s="56"/>
      <c r="CN10338" s="56"/>
      <c r="CO10338" s="52"/>
      <c r="CP10338" s="52"/>
      <c r="CQ10338" s="52"/>
      <c r="CR10338" s="52"/>
      <c r="CS10338" s="52"/>
      <c r="CT10338" s="52"/>
      <c r="CU10338" s="33"/>
      <c r="CV10338" s="33"/>
    </row>
    <row r="10339" spans="74:100">
      <c r="BV10339" s="62"/>
      <c r="BW10339" s="62"/>
      <c r="BX10339" s="62"/>
      <c r="BY10339" s="62"/>
      <c r="BZ10339" s="62"/>
      <c r="CA10339" s="62"/>
      <c r="CB10339" s="62"/>
      <c r="CC10339" s="62"/>
      <c r="CD10339" s="62"/>
      <c r="CE10339" s="62"/>
      <c r="CF10339" s="62"/>
      <c r="CL10339" s="56" t="s">
        <v>6017</v>
      </c>
      <c r="CM10339" s="56" t="s">
        <v>217</v>
      </c>
      <c r="CN10339" s="56" t="s">
        <v>217</v>
      </c>
      <c r="CO10339" s="52"/>
      <c r="CP10339" s="52"/>
      <c r="CQ10339" s="52"/>
      <c r="CR10339" s="52"/>
      <c r="CS10339" s="52"/>
      <c r="CT10339" s="52"/>
      <c r="CU10339" s="33"/>
      <c r="CV10339" s="33"/>
    </row>
    <row r="10340" spans="74:100">
      <c r="BV10340" s="62"/>
      <c r="BW10340" s="62"/>
      <c r="BX10340" s="62"/>
      <c r="BY10340" s="62"/>
      <c r="BZ10340" s="62"/>
      <c r="CA10340" s="62"/>
      <c r="CB10340" s="62"/>
      <c r="CC10340" s="62"/>
      <c r="CD10340" s="62"/>
      <c r="CE10340" s="62"/>
      <c r="CF10340" s="62"/>
      <c r="CL10340" s="56" t="s">
        <v>19686</v>
      </c>
      <c r="CM10340" s="56"/>
      <c r="CN10340" s="56"/>
      <c r="CO10340" s="52"/>
      <c r="CP10340" s="52"/>
      <c r="CQ10340" s="52"/>
      <c r="CR10340" s="52"/>
      <c r="CS10340" s="52"/>
      <c r="CT10340" s="52"/>
      <c r="CU10340" s="33"/>
      <c r="CV10340" s="33"/>
    </row>
    <row r="10341" spans="74:100">
      <c r="BV10341" s="62"/>
      <c r="BW10341" s="62"/>
      <c r="BX10341" s="62"/>
      <c r="BY10341" s="62"/>
      <c r="BZ10341" s="62"/>
      <c r="CA10341" s="62"/>
      <c r="CB10341" s="62"/>
      <c r="CC10341" s="62"/>
      <c r="CD10341" s="62"/>
      <c r="CE10341" s="62"/>
      <c r="CF10341" s="62"/>
      <c r="CL10341" s="56" t="s">
        <v>6018</v>
      </c>
      <c r="CM10341" s="56" t="s">
        <v>217</v>
      </c>
      <c r="CN10341" s="56" t="s">
        <v>217</v>
      </c>
      <c r="CO10341" s="52"/>
      <c r="CP10341" s="52"/>
      <c r="CQ10341" s="52"/>
      <c r="CR10341" s="52"/>
      <c r="CS10341" s="52"/>
      <c r="CT10341" s="52"/>
      <c r="CU10341" s="33"/>
      <c r="CV10341" s="33"/>
    </row>
    <row r="10342" spans="74:100">
      <c r="BV10342" s="62"/>
      <c r="BW10342" s="62"/>
      <c r="BX10342" s="62"/>
      <c r="BY10342" s="62"/>
      <c r="BZ10342" s="62"/>
      <c r="CA10342" s="62"/>
      <c r="CB10342" s="62"/>
      <c r="CC10342" s="62"/>
      <c r="CD10342" s="62"/>
      <c r="CE10342" s="62"/>
      <c r="CF10342" s="62"/>
      <c r="CL10342" s="56" t="s">
        <v>19687</v>
      </c>
      <c r="CM10342" s="56"/>
      <c r="CN10342" s="56"/>
      <c r="CO10342" s="52"/>
      <c r="CP10342" s="52"/>
      <c r="CQ10342" s="52"/>
      <c r="CR10342" s="52"/>
      <c r="CS10342" s="52"/>
      <c r="CT10342" s="52"/>
      <c r="CU10342" s="33"/>
      <c r="CV10342" s="33"/>
    </row>
    <row r="10343" spans="74:100">
      <c r="BV10343" s="62"/>
      <c r="BW10343" s="62"/>
      <c r="BX10343" s="62"/>
      <c r="BY10343" s="62"/>
      <c r="BZ10343" s="62"/>
      <c r="CA10343" s="62"/>
      <c r="CB10343" s="62"/>
      <c r="CC10343" s="62"/>
      <c r="CD10343" s="62"/>
      <c r="CE10343" s="62"/>
      <c r="CF10343" s="62"/>
      <c r="CL10343" s="56" t="s">
        <v>2289</v>
      </c>
      <c r="CM10343" s="56" t="s">
        <v>214</v>
      </c>
      <c r="CN10343" s="56" t="s">
        <v>214</v>
      </c>
      <c r="CO10343" s="52"/>
      <c r="CP10343" s="52"/>
      <c r="CQ10343" s="52"/>
      <c r="CR10343" s="52"/>
      <c r="CS10343" s="52"/>
      <c r="CT10343" s="52"/>
      <c r="CU10343" s="33"/>
      <c r="CV10343" s="33"/>
    </row>
    <row r="10344" spans="74:100">
      <c r="BV10344" s="62"/>
      <c r="BW10344" s="62"/>
      <c r="BX10344" s="62"/>
      <c r="BY10344" s="62"/>
      <c r="BZ10344" s="62"/>
      <c r="CA10344" s="62"/>
      <c r="CB10344" s="62"/>
      <c r="CC10344" s="62"/>
      <c r="CD10344" s="62"/>
      <c r="CE10344" s="62"/>
      <c r="CF10344" s="62"/>
      <c r="CL10344" s="56" t="s">
        <v>25028</v>
      </c>
      <c r="CM10344" s="56"/>
      <c r="CN10344" s="56"/>
      <c r="CO10344" s="52"/>
      <c r="CP10344" s="52"/>
      <c r="CQ10344" s="52"/>
      <c r="CR10344" s="52"/>
      <c r="CS10344" s="52"/>
      <c r="CT10344" s="52"/>
      <c r="CU10344" s="33"/>
      <c r="CV10344" s="33"/>
    </row>
    <row r="10345" spans="74:100">
      <c r="BV10345" s="62"/>
      <c r="BW10345" s="62"/>
      <c r="BX10345" s="62"/>
      <c r="BY10345" s="62"/>
      <c r="BZ10345" s="62"/>
      <c r="CA10345" s="62"/>
      <c r="CB10345" s="62"/>
      <c r="CC10345" s="62"/>
      <c r="CD10345" s="62"/>
      <c r="CE10345" s="62"/>
      <c r="CF10345" s="62"/>
      <c r="CL10345" s="56" t="s">
        <v>2290</v>
      </c>
      <c r="CM10345" s="56" t="s">
        <v>216</v>
      </c>
      <c r="CN10345" s="56" t="s">
        <v>216</v>
      </c>
      <c r="CO10345" s="52"/>
      <c r="CP10345" s="52"/>
      <c r="CQ10345" s="52"/>
      <c r="CR10345" s="52"/>
      <c r="CS10345" s="52"/>
      <c r="CT10345" s="52"/>
      <c r="CU10345" s="33"/>
      <c r="CV10345" s="33"/>
    </row>
    <row r="10346" spans="74:100">
      <c r="BV10346" s="62"/>
      <c r="BW10346" s="62"/>
      <c r="BX10346" s="62"/>
      <c r="BY10346" s="62"/>
      <c r="BZ10346" s="62"/>
      <c r="CA10346" s="62"/>
      <c r="CB10346" s="62"/>
      <c r="CC10346" s="62"/>
      <c r="CD10346" s="62"/>
      <c r="CE10346" s="62"/>
      <c r="CF10346" s="62"/>
      <c r="CL10346" s="56" t="s">
        <v>22591</v>
      </c>
      <c r="CM10346" s="56"/>
      <c r="CN10346" s="56"/>
      <c r="CO10346" s="52"/>
      <c r="CP10346" s="52"/>
      <c r="CQ10346" s="52"/>
      <c r="CR10346" s="52"/>
      <c r="CS10346" s="52"/>
      <c r="CT10346" s="52"/>
      <c r="CU10346" s="33"/>
      <c r="CV10346" s="33"/>
    </row>
    <row r="10347" spans="74:100">
      <c r="BV10347" s="62"/>
      <c r="BW10347" s="62"/>
      <c r="BX10347" s="62"/>
      <c r="BY10347" s="62"/>
      <c r="BZ10347" s="62"/>
      <c r="CA10347" s="62"/>
      <c r="CB10347" s="62"/>
      <c r="CC10347" s="62"/>
      <c r="CD10347" s="62"/>
      <c r="CE10347" s="62"/>
      <c r="CF10347" s="62"/>
      <c r="CL10347" s="56" t="s">
        <v>28334</v>
      </c>
      <c r="CM10347" s="56" t="s">
        <v>217</v>
      </c>
      <c r="CN10347" s="56" t="s">
        <v>217</v>
      </c>
      <c r="CO10347" s="52"/>
      <c r="CP10347" s="52"/>
      <c r="CQ10347" s="52"/>
      <c r="CR10347" s="52"/>
      <c r="CS10347" s="52"/>
      <c r="CT10347" s="52"/>
      <c r="CU10347" s="33"/>
      <c r="CV10347" s="33"/>
    </row>
    <row r="10348" spans="74:100">
      <c r="BV10348" s="62"/>
      <c r="BW10348" s="62"/>
      <c r="BX10348" s="62"/>
      <c r="BY10348" s="62"/>
      <c r="BZ10348" s="62"/>
      <c r="CA10348" s="62"/>
      <c r="CB10348" s="62"/>
      <c r="CC10348" s="62"/>
      <c r="CD10348" s="62"/>
      <c r="CE10348" s="62"/>
      <c r="CF10348" s="62"/>
      <c r="CL10348" s="56" t="s">
        <v>28335</v>
      </c>
      <c r="CM10348" s="56"/>
      <c r="CN10348" s="56"/>
      <c r="CO10348" s="52"/>
      <c r="CP10348" s="52"/>
      <c r="CQ10348" s="52"/>
      <c r="CR10348" s="52"/>
      <c r="CS10348" s="52"/>
      <c r="CT10348" s="52"/>
      <c r="CU10348" s="33"/>
      <c r="CV10348" s="33"/>
    </row>
    <row r="10349" spans="74:100">
      <c r="BV10349" s="62"/>
      <c r="BW10349" s="62"/>
      <c r="BX10349" s="62"/>
      <c r="BY10349" s="62"/>
      <c r="BZ10349" s="62"/>
      <c r="CA10349" s="62"/>
      <c r="CB10349" s="62"/>
      <c r="CC10349" s="62"/>
      <c r="CD10349" s="62"/>
      <c r="CE10349" s="62"/>
      <c r="CF10349" s="62"/>
      <c r="CL10349" s="56" t="s">
        <v>6019</v>
      </c>
      <c r="CM10349" s="56" t="s">
        <v>217</v>
      </c>
      <c r="CN10349" s="56" t="s">
        <v>217</v>
      </c>
      <c r="CO10349" s="52"/>
      <c r="CP10349" s="52"/>
      <c r="CQ10349" s="52"/>
      <c r="CR10349" s="52"/>
      <c r="CS10349" s="52"/>
      <c r="CT10349" s="52"/>
      <c r="CU10349" s="33"/>
      <c r="CV10349" s="33"/>
    </row>
    <row r="10350" spans="74:100">
      <c r="BV10350" s="62"/>
      <c r="BW10350" s="62"/>
      <c r="BX10350" s="62"/>
      <c r="BY10350" s="62"/>
      <c r="BZ10350" s="62"/>
      <c r="CA10350" s="62"/>
      <c r="CB10350" s="62"/>
      <c r="CC10350" s="62"/>
      <c r="CD10350" s="62"/>
      <c r="CE10350" s="62"/>
      <c r="CF10350" s="62"/>
      <c r="CL10350" s="56" t="s">
        <v>19688</v>
      </c>
      <c r="CM10350" s="56"/>
      <c r="CN10350" s="56"/>
      <c r="CO10350" s="52"/>
      <c r="CP10350" s="52"/>
      <c r="CQ10350" s="52"/>
      <c r="CR10350" s="52"/>
      <c r="CS10350" s="52"/>
      <c r="CT10350" s="52"/>
      <c r="CU10350" s="33"/>
      <c r="CV10350" s="33"/>
    </row>
    <row r="10351" spans="74:100">
      <c r="BV10351" s="62"/>
      <c r="BW10351" s="62"/>
      <c r="BX10351" s="62"/>
      <c r="BY10351" s="62"/>
      <c r="BZ10351" s="62"/>
      <c r="CA10351" s="62"/>
      <c r="CB10351" s="62"/>
      <c r="CC10351" s="62"/>
      <c r="CD10351" s="62"/>
      <c r="CE10351" s="62"/>
      <c r="CF10351" s="62"/>
      <c r="CL10351" s="56" t="s">
        <v>6020</v>
      </c>
      <c r="CM10351" s="56" t="s">
        <v>217</v>
      </c>
      <c r="CN10351" s="56" t="s">
        <v>217</v>
      </c>
      <c r="CO10351" s="52"/>
      <c r="CP10351" s="52"/>
      <c r="CQ10351" s="52"/>
      <c r="CR10351" s="52"/>
      <c r="CS10351" s="52"/>
      <c r="CT10351" s="52"/>
      <c r="CU10351" s="33"/>
      <c r="CV10351" s="33"/>
    </row>
    <row r="10352" spans="74:100">
      <c r="BV10352" s="62"/>
      <c r="BW10352" s="62"/>
      <c r="BX10352" s="62"/>
      <c r="BY10352" s="62"/>
      <c r="BZ10352" s="62"/>
      <c r="CA10352" s="62"/>
      <c r="CB10352" s="62"/>
      <c r="CC10352" s="62"/>
      <c r="CD10352" s="62"/>
      <c r="CE10352" s="62"/>
      <c r="CF10352" s="62"/>
      <c r="CL10352" s="56" t="s">
        <v>19689</v>
      </c>
      <c r="CM10352" s="56"/>
      <c r="CN10352" s="56"/>
      <c r="CO10352" s="52"/>
      <c r="CP10352" s="52"/>
      <c r="CQ10352" s="52"/>
      <c r="CR10352" s="52"/>
      <c r="CS10352" s="52"/>
      <c r="CT10352" s="52"/>
      <c r="CU10352" s="33"/>
      <c r="CV10352" s="33"/>
    </row>
    <row r="10353" spans="74:100">
      <c r="BV10353" s="62"/>
      <c r="BW10353" s="62"/>
      <c r="BX10353" s="62"/>
      <c r="BY10353" s="62"/>
      <c r="BZ10353" s="62"/>
      <c r="CA10353" s="62"/>
      <c r="CB10353" s="62"/>
      <c r="CC10353" s="62"/>
      <c r="CD10353" s="62"/>
      <c r="CE10353" s="62"/>
      <c r="CF10353" s="62"/>
      <c r="CL10353" s="56" t="s">
        <v>6021</v>
      </c>
      <c r="CM10353" s="56" t="s">
        <v>217</v>
      </c>
      <c r="CN10353" s="56" t="s">
        <v>217</v>
      </c>
      <c r="CO10353" s="52"/>
      <c r="CP10353" s="52"/>
      <c r="CQ10353" s="52"/>
      <c r="CR10353" s="52"/>
      <c r="CS10353" s="52"/>
      <c r="CT10353" s="52"/>
      <c r="CU10353" s="33"/>
      <c r="CV10353" s="33"/>
    </row>
    <row r="10354" spans="74:100">
      <c r="BV10354" s="62"/>
      <c r="BW10354" s="62"/>
      <c r="BX10354" s="62"/>
      <c r="BY10354" s="62"/>
      <c r="BZ10354" s="62"/>
      <c r="CA10354" s="62"/>
      <c r="CB10354" s="62"/>
      <c r="CC10354" s="62"/>
      <c r="CD10354" s="62"/>
      <c r="CE10354" s="62"/>
      <c r="CF10354" s="62"/>
      <c r="CL10354" s="56" t="s">
        <v>19690</v>
      </c>
      <c r="CM10354" s="56"/>
      <c r="CN10354" s="56"/>
      <c r="CO10354" s="52"/>
      <c r="CP10354" s="52"/>
      <c r="CQ10354" s="52"/>
      <c r="CR10354" s="52"/>
      <c r="CS10354" s="52"/>
      <c r="CT10354" s="52"/>
      <c r="CU10354" s="33"/>
      <c r="CV10354" s="33"/>
    </row>
    <row r="10355" spans="74:100">
      <c r="BV10355" s="62"/>
      <c r="BW10355" s="62"/>
      <c r="BX10355" s="62"/>
      <c r="BY10355" s="62"/>
      <c r="BZ10355" s="62"/>
      <c r="CA10355" s="62"/>
      <c r="CB10355" s="62"/>
      <c r="CC10355" s="62"/>
      <c r="CD10355" s="62"/>
      <c r="CE10355" s="62"/>
      <c r="CF10355" s="62"/>
      <c r="CL10355" s="56" t="s">
        <v>6022</v>
      </c>
      <c r="CM10355" s="56" t="s">
        <v>217</v>
      </c>
      <c r="CN10355" s="56" t="s">
        <v>217</v>
      </c>
      <c r="CO10355" s="52"/>
      <c r="CP10355" s="52"/>
      <c r="CQ10355" s="52"/>
      <c r="CR10355" s="52"/>
      <c r="CS10355" s="52"/>
      <c r="CT10355" s="52"/>
      <c r="CU10355" s="33"/>
      <c r="CV10355" s="33"/>
    </row>
    <row r="10356" spans="74:100">
      <c r="BV10356" s="62"/>
      <c r="BW10356" s="62"/>
      <c r="BX10356" s="62"/>
      <c r="BY10356" s="62"/>
      <c r="BZ10356" s="62"/>
      <c r="CA10356" s="62"/>
      <c r="CB10356" s="62"/>
      <c r="CC10356" s="62"/>
      <c r="CD10356" s="62"/>
      <c r="CE10356" s="62"/>
      <c r="CF10356" s="62"/>
      <c r="CL10356" s="56" t="s">
        <v>19691</v>
      </c>
      <c r="CM10356" s="56"/>
      <c r="CN10356" s="56"/>
      <c r="CO10356" s="52"/>
      <c r="CP10356" s="52"/>
      <c r="CQ10356" s="52"/>
      <c r="CR10356" s="52"/>
      <c r="CS10356" s="52"/>
      <c r="CT10356" s="52"/>
      <c r="CU10356" s="33"/>
      <c r="CV10356" s="33"/>
    </row>
    <row r="10357" spans="74:100">
      <c r="BV10357" s="62"/>
      <c r="BW10357" s="62"/>
      <c r="BX10357" s="62"/>
      <c r="BY10357" s="62"/>
      <c r="BZ10357" s="62"/>
      <c r="CA10357" s="62"/>
      <c r="CB10357" s="62"/>
      <c r="CC10357" s="62"/>
      <c r="CD10357" s="62"/>
      <c r="CE10357" s="62"/>
      <c r="CF10357" s="62"/>
      <c r="CL10357" s="56" t="s">
        <v>2293</v>
      </c>
      <c r="CM10357" s="56" t="s">
        <v>215</v>
      </c>
      <c r="CN10357" s="56" t="s">
        <v>215</v>
      </c>
      <c r="CO10357" s="52"/>
      <c r="CP10357" s="52"/>
      <c r="CQ10357" s="52"/>
      <c r="CR10357" s="52"/>
      <c r="CS10357" s="52"/>
      <c r="CT10357" s="52"/>
      <c r="CU10357" s="33"/>
      <c r="CV10357" s="33"/>
    </row>
    <row r="10358" spans="74:100">
      <c r="BV10358" s="62"/>
      <c r="BW10358" s="62"/>
      <c r="BX10358" s="62"/>
      <c r="BY10358" s="62"/>
      <c r="BZ10358" s="62"/>
      <c r="CA10358" s="62"/>
      <c r="CB10358" s="62"/>
      <c r="CC10358" s="62"/>
      <c r="CD10358" s="62"/>
      <c r="CE10358" s="62"/>
      <c r="CF10358" s="62"/>
      <c r="CL10358" s="56" t="s">
        <v>22592</v>
      </c>
      <c r="CM10358" s="56"/>
      <c r="CN10358" s="56"/>
      <c r="CO10358" s="52"/>
      <c r="CP10358" s="52"/>
      <c r="CQ10358" s="52"/>
      <c r="CR10358" s="52"/>
      <c r="CS10358" s="52"/>
      <c r="CT10358" s="52"/>
      <c r="CU10358" s="33"/>
      <c r="CV10358" s="33"/>
    </row>
    <row r="10359" spans="74:100">
      <c r="BV10359" s="62"/>
      <c r="BW10359" s="62"/>
      <c r="BX10359" s="62"/>
      <c r="BY10359" s="62"/>
      <c r="BZ10359" s="62"/>
      <c r="CA10359" s="62"/>
      <c r="CB10359" s="62"/>
      <c r="CC10359" s="62"/>
      <c r="CD10359" s="62"/>
      <c r="CE10359" s="62"/>
      <c r="CF10359" s="62"/>
      <c r="CL10359" s="56" t="s">
        <v>6024</v>
      </c>
      <c r="CM10359" s="56" t="s">
        <v>217</v>
      </c>
      <c r="CN10359" s="56" t="s">
        <v>217</v>
      </c>
      <c r="CO10359" s="52"/>
      <c r="CP10359" s="52"/>
      <c r="CQ10359" s="52"/>
      <c r="CR10359" s="52"/>
      <c r="CS10359" s="52"/>
      <c r="CT10359" s="52"/>
      <c r="CU10359" s="33"/>
      <c r="CV10359" s="33"/>
    </row>
    <row r="10360" spans="74:100">
      <c r="BV10360" s="62"/>
      <c r="BW10360" s="62"/>
      <c r="BX10360" s="62"/>
      <c r="BY10360" s="62"/>
      <c r="BZ10360" s="62"/>
      <c r="CA10360" s="62"/>
      <c r="CB10360" s="62"/>
      <c r="CC10360" s="62"/>
      <c r="CD10360" s="62"/>
      <c r="CE10360" s="62"/>
      <c r="CF10360" s="62"/>
      <c r="CL10360" s="56" t="s">
        <v>19692</v>
      </c>
      <c r="CM10360" s="56"/>
      <c r="CN10360" s="56"/>
      <c r="CO10360" s="52"/>
      <c r="CP10360" s="52"/>
      <c r="CQ10360" s="52"/>
      <c r="CR10360" s="52"/>
      <c r="CS10360" s="52"/>
      <c r="CT10360" s="52"/>
      <c r="CU10360" s="33"/>
      <c r="CV10360" s="33"/>
    </row>
    <row r="10361" spans="74:100">
      <c r="BV10361" s="62"/>
      <c r="BW10361" s="62"/>
      <c r="BX10361" s="62"/>
      <c r="BY10361" s="62"/>
      <c r="BZ10361" s="62"/>
      <c r="CA10361" s="62"/>
      <c r="CB10361" s="62"/>
      <c r="CC10361" s="62"/>
      <c r="CD10361" s="62"/>
      <c r="CE10361" s="62"/>
      <c r="CF10361" s="62"/>
      <c r="CL10361" s="56" t="s">
        <v>22593</v>
      </c>
      <c r="CM10361" s="56" t="s">
        <v>216</v>
      </c>
      <c r="CN10361" s="56" t="s">
        <v>216</v>
      </c>
      <c r="CO10361" s="52"/>
      <c r="CP10361" s="52"/>
      <c r="CQ10361" s="52"/>
      <c r="CR10361" s="52"/>
      <c r="CS10361" s="52"/>
      <c r="CT10361" s="52"/>
      <c r="CU10361" s="33"/>
      <c r="CV10361" s="33"/>
    </row>
    <row r="10362" spans="74:100">
      <c r="BV10362" s="62"/>
      <c r="BW10362" s="62"/>
      <c r="BX10362" s="62"/>
      <c r="BY10362" s="62"/>
      <c r="BZ10362" s="62"/>
      <c r="CA10362" s="62"/>
      <c r="CB10362" s="62"/>
      <c r="CC10362" s="62"/>
      <c r="CD10362" s="62"/>
      <c r="CE10362" s="62"/>
      <c r="CF10362" s="62"/>
      <c r="CL10362" s="56" t="s">
        <v>22594</v>
      </c>
      <c r="CM10362" s="56"/>
      <c r="CN10362" s="56"/>
      <c r="CO10362" s="52"/>
      <c r="CP10362" s="52"/>
      <c r="CQ10362" s="52"/>
      <c r="CR10362" s="52"/>
      <c r="CS10362" s="52"/>
      <c r="CT10362" s="52"/>
      <c r="CU10362" s="33"/>
      <c r="CV10362" s="33"/>
    </row>
    <row r="10363" spans="74:100">
      <c r="BV10363" s="62"/>
      <c r="BW10363" s="62"/>
      <c r="BX10363" s="62"/>
      <c r="BY10363" s="62"/>
      <c r="BZ10363" s="62"/>
      <c r="CA10363" s="62"/>
      <c r="CB10363" s="62"/>
      <c r="CC10363" s="62"/>
      <c r="CD10363" s="62"/>
      <c r="CE10363" s="62"/>
      <c r="CF10363" s="62"/>
      <c r="CL10363" s="56" t="s">
        <v>6025</v>
      </c>
      <c r="CM10363" s="56" t="s">
        <v>217</v>
      </c>
      <c r="CN10363" s="56" t="s">
        <v>217</v>
      </c>
      <c r="CO10363" s="52"/>
      <c r="CP10363" s="52"/>
      <c r="CQ10363" s="52"/>
      <c r="CR10363" s="52"/>
      <c r="CS10363" s="52"/>
      <c r="CT10363" s="52"/>
      <c r="CU10363" s="33"/>
      <c r="CV10363" s="33"/>
    </row>
    <row r="10364" spans="74:100">
      <c r="BV10364" s="62"/>
      <c r="BW10364" s="62"/>
      <c r="BX10364" s="62"/>
      <c r="BY10364" s="62"/>
      <c r="BZ10364" s="62"/>
      <c r="CA10364" s="62"/>
      <c r="CB10364" s="62"/>
      <c r="CC10364" s="62"/>
      <c r="CD10364" s="62"/>
      <c r="CE10364" s="62"/>
      <c r="CF10364" s="62"/>
      <c r="CL10364" s="56" t="s">
        <v>19693</v>
      </c>
      <c r="CM10364" s="56"/>
      <c r="CN10364" s="56"/>
      <c r="CO10364" s="52"/>
      <c r="CP10364" s="52"/>
      <c r="CQ10364" s="52"/>
      <c r="CR10364" s="52"/>
      <c r="CS10364" s="52"/>
      <c r="CT10364" s="52"/>
      <c r="CU10364" s="33"/>
      <c r="CV10364" s="33"/>
    </row>
    <row r="10365" spans="74:100">
      <c r="BV10365" s="62"/>
      <c r="BW10365" s="62"/>
      <c r="BX10365" s="62"/>
      <c r="BY10365" s="62"/>
      <c r="BZ10365" s="62"/>
      <c r="CA10365" s="62"/>
      <c r="CB10365" s="62"/>
      <c r="CC10365" s="62"/>
      <c r="CD10365" s="62"/>
      <c r="CE10365" s="62"/>
      <c r="CF10365" s="62"/>
      <c r="CL10365" s="56" t="s">
        <v>14333</v>
      </c>
      <c r="CM10365" s="56" t="s">
        <v>216</v>
      </c>
      <c r="CN10365" s="56" t="s">
        <v>216</v>
      </c>
      <c r="CO10365" s="52"/>
      <c r="CP10365" s="52"/>
      <c r="CQ10365" s="52"/>
      <c r="CR10365" s="52"/>
      <c r="CS10365" s="52"/>
      <c r="CT10365" s="52"/>
      <c r="CU10365" s="33"/>
      <c r="CV10365" s="33"/>
    </row>
    <row r="10366" spans="74:100">
      <c r="BV10366" s="62"/>
      <c r="BW10366" s="62"/>
      <c r="BX10366" s="62"/>
      <c r="BY10366" s="62"/>
      <c r="BZ10366" s="62"/>
      <c r="CA10366" s="62"/>
      <c r="CB10366" s="62"/>
      <c r="CC10366" s="62"/>
      <c r="CD10366" s="62"/>
      <c r="CE10366" s="62"/>
      <c r="CF10366" s="62"/>
      <c r="CL10366" s="56" t="s">
        <v>28336</v>
      </c>
      <c r="CM10366" s="56"/>
      <c r="CN10366" s="56"/>
      <c r="CO10366" s="52"/>
      <c r="CP10366" s="52"/>
      <c r="CQ10366" s="52"/>
      <c r="CR10366" s="52"/>
      <c r="CS10366" s="52"/>
      <c r="CT10366" s="52"/>
      <c r="CU10366" s="33"/>
      <c r="CV10366" s="33"/>
    </row>
    <row r="10367" spans="74:100">
      <c r="BV10367" s="62"/>
      <c r="BW10367" s="62"/>
      <c r="BX10367" s="62"/>
      <c r="BY10367" s="62"/>
      <c r="BZ10367" s="62"/>
      <c r="CA10367" s="62"/>
      <c r="CB10367" s="62"/>
      <c r="CC10367" s="62"/>
      <c r="CD10367" s="62"/>
      <c r="CE10367" s="62"/>
      <c r="CF10367" s="62"/>
      <c r="CL10367" s="56" t="s">
        <v>6026</v>
      </c>
      <c r="CM10367" s="56" t="s">
        <v>217</v>
      </c>
      <c r="CN10367" s="56" t="s">
        <v>217</v>
      </c>
      <c r="CO10367" s="52"/>
      <c r="CP10367" s="52"/>
      <c r="CQ10367" s="52"/>
      <c r="CR10367" s="52"/>
      <c r="CS10367" s="52"/>
      <c r="CT10367" s="52"/>
      <c r="CU10367" s="33"/>
      <c r="CV10367" s="33"/>
    </row>
    <row r="10368" spans="74:100">
      <c r="BV10368" s="62"/>
      <c r="BW10368" s="62"/>
      <c r="BX10368" s="62"/>
      <c r="BY10368" s="62"/>
      <c r="BZ10368" s="62"/>
      <c r="CA10368" s="62"/>
      <c r="CB10368" s="62"/>
      <c r="CC10368" s="62"/>
      <c r="CD10368" s="62"/>
      <c r="CE10368" s="62"/>
      <c r="CF10368" s="62"/>
      <c r="CL10368" s="56" t="s">
        <v>19694</v>
      </c>
      <c r="CM10368" s="56"/>
      <c r="CN10368" s="56"/>
      <c r="CO10368" s="52"/>
      <c r="CP10368" s="52"/>
      <c r="CQ10368" s="52"/>
      <c r="CR10368" s="52"/>
      <c r="CS10368" s="52"/>
      <c r="CT10368" s="52"/>
      <c r="CU10368" s="33"/>
      <c r="CV10368" s="33"/>
    </row>
    <row r="10369" spans="74:100">
      <c r="BV10369" s="62"/>
      <c r="BW10369" s="62"/>
      <c r="BX10369" s="62"/>
      <c r="BY10369" s="62"/>
      <c r="BZ10369" s="62"/>
      <c r="CA10369" s="62"/>
      <c r="CB10369" s="62"/>
      <c r="CC10369" s="62"/>
      <c r="CD10369" s="62"/>
      <c r="CE10369" s="62"/>
      <c r="CF10369" s="62"/>
      <c r="CL10369" s="56" t="s">
        <v>2296</v>
      </c>
      <c r="CM10369" s="56" t="s">
        <v>215</v>
      </c>
      <c r="CN10369" s="56" t="s">
        <v>215</v>
      </c>
      <c r="CO10369" s="52"/>
      <c r="CP10369" s="52"/>
      <c r="CQ10369" s="52"/>
      <c r="CR10369" s="52"/>
      <c r="CS10369" s="52"/>
      <c r="CT10369" s="52"/>
      <c r="CU10369" s="33"/>
      <c r="CV10369" s="33"/>
    </row>
    <row r="10370" spans="74:100">
      <c r="BV10370" s="62"/>
      <c r="BW10370" s="62"/>
      <c r="BX10370" s="62"/>
      <c r="BY10370" s="62"/>
      <c r="BZ10370" s="62"/>
      <c r="CA10370" s="62"/>
      <c r="CB10370" s="62"/>
      <c r="CC10370" s="62"/>
      <c r="CD10370" s="62"/>
      <c r="CE10370" s="62"/>
      <c r="CF10370" s="62"/>
      <c r="CL10370" s="56" t="s">
        <v>22595</v>
      </c>
      <c r="CM10370" s="56"/>
      <c r="CN10370" s="56"/>
      <c r="CO10370" s="52"/>
      <c r="CP10370" s="52"/>
      <c r="CQ10370" s="52"/>
      <c r="CR10370" s="52"/>
      <c r="CS10370" s="52"/>
      <c r="CT10370" s="52"/>
      <c r="CU10370" s="33"/>
      <c r="CV10370" s="33"/>
    </row>
    <row r="10371" spans="74:100">
      <c r="BV10371" s="62"/>
      <c r="BW10371" s="62"/>
      <c r="BX10371" s="62"/>
      <c r="BY10371" s="62"/>
      <c r="BZ10371" s="62"/>
      <c r="CA10371" s="62"/>
      <c r="CB10371" s="62"/>
      <c r="CC10371" s="62"/>
      <c r="CD10371" s="62"/>
      <c r="CE10371" s="62"/>
      <c r="CF10371" s="62"/>
      <c r="CL10371" s="56" t="s">
        <v>6027</v>
      </c>
      <c r="CM10371" s="56" t="s">
        <v>216</v>
      </c>
      <c r="CN10371" s="56" t="s">
        <v>216</v>
      </c>
      <c r="CO10371" s="52"/>
      <c r="CP10371" s="52"/>
      <c r="CQ10371" s="52"/>
      <c r="CR10371" s="52"/>
      <c r="CS10371" s="52"/>
      <c r="CT10371" s="52"/>
      <c r="CU10371" s="33"/>
      <c r="CV10371" s="33"/>
    </row>
    <row r="10372" spans="74:100">
      <c r="BV10372" s="62"/>
      <c r="BW10372" s="62"/>
      <c r="BX10372" s="62"/>
      <c r="BY10372" s="62"/>
      <c r="BZ10372" s="62"/>
      <c r="CA10372" s="62"/>
      <c r="CB10372" s="62"/>
      <c r="CC10372" s="62"/>
      <c r="CD10372" s="62"/>
      <c r="CE10372" s="62"/>
      <c r="CF10372" s="62"/>
      <c r="CL10372" s="56" t="s">
        <v>22597</v>
      </c>
      <c r="CM10372" s="56"/>
      <c r="CN10372" s="56"/>
      <c r="CO10372" s="52"/>
      <c r="CP10372" s="52"/>
      <c r="CQ10372" s="52"/>
      <c r="CR10372" s="52"/>
      <c r="CS10372" s="52"/>
      <c r="CT10372" s="52"/>
      <c r="CU10372" s="33"/>
      <c r="CV10372" s="33"/>
    </row>
    <row r="10373" spans="74:100">
      <c r="BV10373" s="62"/>
      <c r="BW10373" s="62"/>
      <c r="BX10373" s="62"/>
      <c r="BY10373" s="62"/>
      <c r="BZ10373" s="62"/>
      <c r="CA10373" s="62"/>
      <c r="CB10373" s="62"/>
      <c r="CC10373" s="62"/>
      <c r="CD10373" s="62"/>
      <c r="CE10373" s="62"/>
      <c r="CF10373" s="62"/>
      <c r="CL10373" s="56" t="s">
        <v>6028</v>
      </c>
      <c r="CM10373" s="56" t="s">
        <v>215</v>
      </c>
      <c r="CN10373" s="56" t="s">
        <v>215</v>
      </c>
      <c r="CO10373" s="52"/>
      <c r="CP10373" s="52"/>
      <c r="CQ10373" s="52"/>
      <c r="CR10373" s="52"/>
      <c r="CS10373" s="52"/>
      <c r="CT10373" s="52"/>
      <c r="CU10373" s="33"/>
      <c r="CV10373" s="33"/>
    </row>
    <row r="10374" spans="74:100">
      <c r="BV10374" s="62"/>
      <c r="BW10374" s="62"/>
      <c r="BX10374" s="62"/>
      <c r="BY10374" s="62"/>
      <c r="BZ10374" s="62"/>
      <c r="CA10374" s="62"/>
      <c r="CB10374" s="62"/>
      <c r="CC10374" s="62"/>
      <c r="CD10374" s="62"/>
      <c r="CE10374" s="62"/>
      <c r="CF10374" s="62"/>
      <c r="CL10374" s="56" t="s">
        <v>25029</v>
      </c>
      <c r="CM10374" s="56"/>
      <c r="CN10374" s="56"/>
      <c r="CO10374" s="52"/>
      <c r="CP10374" s="52"/>
      <c r="CQ10374" s="52"/>
      <c r="CR10374" s="52"/>
      <c r="CS10374" s="52"/>
      <c r="CT10374" s="52"/>
      <c r="CU10374" s="33"/>
      <c r="CV10374" s="33"/>
    </row>
    <row r="10375" spans="74:100">
      <c r="BV10375" s="62"/>
      <c r="BW10375" s="62"/>
      <c r="BX10375" s="62"/>
      <c r="BY10375" s="62"/>
      <c r="BZ10375" s="62"/>
      <c r="CA10375" s="62"/>
      <c r="CB10375" s="62"/>
      <c r="CC10375" s="62"/>
      <c r="CD10375" s="62"/>
      <c r="CE10375" s="62"/>
      <c r="CF10375" s="62"/>
      <c r="CL10375" s="56" t="s">
        <v>6029</v>
      </c>
      <c r="CM10375" s="56" t="s">
        <v>217</v>
      </c>
      <c r="CN10375" s="56" t="s">
        <v>217</v>
      </c>
      <c r="CO10375" s="52"/>
      <c r="CP10375" s="52"/>
      <c r="CQ10375" s="52"/>
      <c r="CR10375" s="52"/>
      <c r="CS10375" s="52"/>
      <c r="CT10375" s="52"/>
      <c r="CU10375" s="33"/>
      <c r="CV10375" s="33"/>
    </row>
    <row r="10376" spans="74:100">
      <c r="BV10376" s="62"/>
      <c r="BW10376" s="62"/>
      <c r="BX10376" s="62"/>
      <c r="BY10376" s="62"/>
      <c r="BZ10376" s="62"/>
      <c r="CA10376" s="62"/>
      <c r="CB10376" s="62"/>
      <c r="CC10376" s="62"/>
      <c r="CD10376" s="62"/>
      <c r="CE10376" s="62"/>
      <c r="CF10376" s="62"/>
      <c r="CL10376" s="56" t="s">
        <v>19695</v>
      </c>
      <c r="CM10376" s="56"/>
      <c r="CN10376" s="56"/>
      <c r="CO10376" s="52"/>
      <c r="CP10376" s="52"/>
      <c r="CQ10376" s="52"/>
      <c r="CR10376" s="52"/>
      <c r="CS10376" s="52"/>
      <c r="CT10376" s="52"/>
      <c r="CU10376" s="33"/>
      <c r="CV10376" s="33"/>
    </row>
    <row r="10377" spans="74:100">
      <c r="BV10377" s="62"/>
      <c r="BW10377" s="62"/>
      <c r="BX10377" s="62"/>
      <c r="BY10377" s="62"/>
      <c r="BZ10377" s="62"/>
      <c r="CA10377" s="62"/>
      <c r="CB10377" s="62"/>
      <c r="CC10377" s="62"/>
      <c r="CD10377" s="62"/>
      <c r="CE10377" s="62"/>
      <c r="CF10377" s="62"/>
      <c r="CL10377" s="56" t="s">
        <v>6030</v>
      </c>
      <c r="CM10377" s="56" t="s">
        <v>217</v>
      </c>
      <c r="CN10377" s="56" t="s">
        <v>217</v>
      </c>
      <c r="CO10377" s="52"/>
      <c r="CP10377" s="52"/>
      <c r="CQ10377" s="52"/>
      <c r="CR10377" s="52"/>
      <c r="CS10377" s="52"/>
      <c r="CT10377" s="52"/>
      <c r="CU10377" s="33"/>
      <c r="CV10377" s="33"/>
    </row>
    <row r="10378" spans="74:100">
      <c r="BV10378" s="62"/>
      <c r="BW10378" s="62"/>
      <c r="BX10378" s="62"/>
      <c r="BY10378" s="62"/>
      <c r="BZ10378" s="62"/>
      <c r="CA10378" s="62"/>
      <c r="CB10378" s="62"/>
      <c r="CC10378" s="62"/>
      <c r="CD10378" s="62"/>
      <c r="CE10378" s="62"/>
      <c r="CF10378" s="62"/>
      <c r="CL10378" s="56" t="s">
        <v>19696</v>
      </c>
      <c r="CM10378" s="56"/>
      <c r="CN10378" s="56"/>
      <c r="CO10378" s="52"/>
      <c r="CP10378" s="52"/>
      <c r="CQ10378" s="52"/>
      <c r="CR10378" s="52"/>
      <c r="CS10378" s="52"/>
      <c r="CT10378" s="52"/>
      <c r="CU10378" s="33"/>
      <c r="CV10378" s="33"/>
    </row>
    <row r="10379" spans="74:100">
      <c r="BV10379" s="62"/>
      <c r="BW10379" s="62"/>
      <c r="BX10379" s="62"/>
      <c r="BY10379" s="62"/>
      <c r="BZ10379" s="62"/>
      <c r="CA10379" s="62"/>
      <c r="CB10379" s="62"/>
      <c r="CC10379" s="62"/>
      <c r="CD10379" s="62"/>
      <c r="CE10379" s="62"/>
      <c r="CF10379" s="62"/>
      <c r="CL10379" s="56" t="s">
        <v>2300</v>
      </c>
      <c r="CM10379" s="56" t="s">
        <v>214</v>
      </c>
      <c r="CN10379" s="56" t="s">
        <v>214</v>
      </c>
      <c r="CO10379" s="52"/>
      <c r="CP10379" s="52"/>
      <c r="CQ10379" s="52"/>
      <c r="CR10379" s="52"/>
      <c r="CS10379" s="52"/>
      <c r="CT10379" s="52"/>
      <c r="CU10379" s="33"/>
      <c r="CV10379" s="33"/>
    </row>
    <row r="10380" spans="74:100">
      <c r="BV10380" s="62"/>
      <c r="BW10380" s="62"/>
      <c r="BX10380" s="62"/>
      <c r="BY10380" s="62"/>
      <c r="BZ10380" s="62"/>
      <c r="CA10380" s="62"/>
      <c r="CB10380" s="62"/>
      <c r="CC10380" s="62"/>
      <c r="CD10380" s="62"/>
      <c r="CE10380" s="62"/>
      <c r="CF10380" s="62"/>
      <c r="CL10380" s="56" t="s">
        <v>22598</v>
      </c>
      <c r="CM10380" s="56"/>
      <c r="CN10380" s="56"/>
      <c r="CO10380" s="52"/>
      <c r="CP10380" s="52"/>
      <c r="CQ10380" s="52"/>
      <c r="CR10380" s="52"/>
      <c r="CS10380" s="52"/>
      <c r="CT10380" s="52"/>
      <c r="CU10380" s="33"/>
      <c r="CV10380" s="33"/>
    </row>
    <row r="10381" spans="74:100">
      <c r="BV10381" s="62"/>
      <c r="BW10381" s="62"/>
      <c r="BX10381" s="62"/>
      <c r="BY10381" s="62"/>
      <c r="BZ10381" s="62"/>
      <c r="CA10381" s="62"/>
      <c r="CB10381" s="62"/>
      <c r="CC10381" s="62"/>
      <c r="CD10381" s="62"/>
      <c r="CE10381" s="62"/>
      <c r="CF10381" s="62"/>
      <c r="CL10381" s="56" t="s">
        <v>6031</v>
      </c>
      <c r="CM10381" s="56" t="s">
        <v>217</v>
      </c>
      <c r="CN10381" s="56" t="s">
        <v>217</v>
      </c>
      <c r="CO10381" s="52"/>
      <c r="CP10381" s="52"/>
      <c r="CQ10381" s="52"/>
      <c r="CR10381" s="52"/>
      <c r="CS10381" s="52"/>
      <c r="CT10381" s="52"/>
      <c r="CU10381" s="33"/>
      <c r="CV10381" s="33"/>
    </row>
    <row r="10382" spans="74:100">
      <c r="BV10382" s="62"/>
      <c r="BW10382" s="62"/>
      <c r="BX10382" s="62"/>
      <c r="BY10382" s="62"/>
      <c r="BZ10382" s="62"/>
      <c r="CA10382" s="62"/>
      <c r="CB10382" s="62"/>
      <c r="CC10382" s="62"/>
      <c r="CD10382" s="62"/>
      <c r="CE10382" s="62"/>
      <c r="CF10382" s="62"/>
      <c r="CL10382" s="56" t="s">
        <v>19697</v>
      </c>
      <c r="CM10382" s="56"/>
      <c r="CN10382" s="56"/>
      <c r="CO10382" s="52"/>
      <c r="CP10382" s="52"/>
      <c r="CQ10382" s="52"/>
      <c r="CR10382" s="52"/>
      <c r="CS10382" s="52"/>
      <c r="CT10382" s="52"/>
      <c r="CU10382" s="33"/>
      <c r="CV10382" s="33"/>
    </row>
    <row r="10383" spans="74:100">
      <c r="BV10383" s="62"/>
      <c r="BW10383" s="62"/>
      <c r="BX10383" s="62"/>
      <c r="BY10383" s="62"/>
      <c r="BZ10383" s="62"/>
      <c r="CA10383" s="62"/>
      <c r="CB10383" s="62"/>
      <c r="CC10383" s="62"/>
      <c r="CD10383" s="62"/>
      <c r="CE10383" s="62"/>
      <c r="CF10383" s="62"/>
      <c r="CL10383" s="56" t="s">
        <v>2301</v>
      </c>
      <c r="CM10383" s="56" t="s">
        <v>216</v>
      </c>
      <c r="CN10383" s="56" t="s">
        <v>216</v>
      </c>
      <c r="CO10383" s="52"/>
      <c r="CP10383" s="52"/>
      <c r="CQ10383" s="52"/>
      <c r="CR10383" s="52"/>
      <c r="CS10383" s="52"/>
      <c r="CT10383" s="52"/>
      <c r="CU10383" s="33"/>
      <c r="CV10383" s="33"/>
    </row>
    <row r="10384" spans="74:100">
      <c r="BV10384" s="62"/>
      <c r="BW10384" s="62"/>
      <c r="BX10384" s="62"/>
      <c r="BY10384" s="62"/>
      <c r="BZ10384" s="62"/>
      <c r="CA10384" s="62"/>
      <c r="CB10384" s="62"/>
      <c r="CC10384" s="62"/>
      <c r="CD10384" s="62"/>
      <c r="CE10384" s="62"/>
      <c r="CF10384" s="62"/>
      <c r="CL10384" s="56" t="s">
        <v>22599</v>
      </c>
      <c r="CM10384" s="56"/>
      <c r="CN10384" s="56"/>
      <c r="CO10384" s="52"/>
      <c r="CP10384" s="52"/>
      <c r="CQ10384" s="52"/>
      <c r="CR10384" s="52"/>
      <c r="CS10384" s="52"/>
      <c r="CT10384" s="52"/>
      <c r="CU10384" s="33"/>
      <c r="CV10384" s="33"/>
    </row>
    <row r="10385" spans="74:100">
      <c r="BV10385" s="62"/>
      <c r="BW10385" s="62"/>
      <c r="BX10385" s="62"/>
      <c r="BY10385" s="62"/>
      <c r="BZ10385" s="62"/>
      <c r="CA10385" s="62"/>
      <c r="CB10385" s="62"/>
      <c r="CC10385" s="62"/>
      <c r="CD10385" s="62"/>
      <c r="CE10385" s="62"/>
      <c r="CF10385" s="62"/>
      <c r="CL10385" s="56" t="s">
        <v>25030</v>
      </c>
      <c r="CM10385" s="56" t="s">
        <v>214</v>
      </c>
      <c r="CN10385" s="56" t="s">
        <v>214</v>
      </c>
      <c r="CO10385" s="52"/>
      <c r="CP10385" s="52"/>
      <c r="CQ10385" s="52"/>
      <c r="CR10385" s="52"/>
      <c r="CS10385" s="52"/>
      <c r="CT10385" s="52"/>
      <c r="CU10385" s="33"/>
      <c r="CV10385" s="33"/>
    </row>
    <row r="10386" spans="74:100">
      <c r="BV10386" s="62"/>
      <c r="BW10386" s="62"/>
      <c r="BX10386" s="62"/>
      <c r="BY10386" s="62"/>
      <c r="BZ10386" s="62"/>
      <c r="CA10386" s="62"/>
      <c r="CB10386" s="62"/>
      <c r="CC10386" s="62"/>
      <c r="CD10386" s="62"/>
      <c r="CE10386" s="62"/>
      <c r="CF10386" s="62"/>
      <c r="CL10386" s="56" t="s">
        <v>22596</v>
      </c>
      <c r="CM10386" s="56"/>
      <c r="CN10386" s="56"/>
      <c r="CO10386" s="52"/>
      <c r="CP10386" s="52"/>
      <c r="CQ10386" s="52"/>
      <c r="CR10386" s="52"/>
      <c r="CS10386" s="52"/>
      <c r="CT10386" s="52"/>
      <c r="CU10386" s="33"/>
      <c r="CV10386" s="33"/>
    </row>
    <row r="10387" spans="74:100">
      <c r="BV10387" s="62"/>
      <c r="BW10387" s="62"/>
      <c r="BX10387" s="62"/>
      <c r="BY10387" s="62"/>
      <c r="BZ10387" s="62"/>
      <c r="CA10387" s="62"/>
      <c r="CB10387" s="62"/>
      <c r="CC10387" s="62"/>
      <c r="CD10387" s="62"/>
      <c r="CE10387" s="62"/>
      <c r="CF10387" s="62"/>
      <c r="CL10387" s="56" t="s">
        <v>24879</v>
      </c>
      <c r="CM10387" s="56"/>
      <c r="CN10387" s="56"/>
      <c r="CO10387" s="52"/>
      <c r="CP10387" s="52"/>
      <c r="CQ10387" s="52"/>
      <c r="CR10387" s="52"/>
      <c r="CS10387" s="52"/>
      <c r="CT10387" s="52"/>
      <c r="CU10387" s="33"/>
      <c r="CV10387" s="33"/>
    </row>
    <row r="10388" spans="74:100">
      <c r="BV10388" s="62"/>
      <c r="BW10388" s="62"/>
      <c r="BX10388" s="62"/>
      <c r="BY10388" s="62"/>
      <c r="BZ10388" s="62"/>
      <c r="CA10388" s="62"/>
      <c r="CB10388" s="62"/>
      <c r="CC10388" s="62"/>
      <c r="CD10388" s="62"/>
      <c r="CE10388" s="62"/>
      <c r="CF10388" s="62"/>
      <c r="CL10388" s="56" t="s">
        <v>19978</v>
      </c>
      <c r="CM10388" s="56"/>
      <c r="CN10388" s="56"/>
      <c r="CO10388" s="52"/>
      <c r="CP10388" s="52"/>
      <c r="CQ10388" s="52"/>
      <c r="CR10388" s="52"/>
      <c r="CS10388" s="52"/>
      <c r="CT10388" s="52"/>
      <c r="CU10388" s="33"/>
      <c r="CV10388" s="33"/>
    </row>
    <row r="10389" spans="74:100">
      <c r="BV10389" s="62"/>
      <c r="BW10389" s="62"/>
      <c r="BX10389" s="62"/>
      <c r="BY10389" s="62"/>
      <c r="BZ10389" s="62"/>
      <c r="CA10389" s="62"/>
      <c r="CB10389" s="62"/>
      <c r="CC10389" s="62"/>
      <c r="CD10389" s="62"/>
      <c r="CE10389" s="62"/>
      <c r="CF10389" s="62"/>
      <c r="CL10389" s="56" t="s">
        <v>15606</v>
      </c>
      <c r="CM10389" s="56" t="s">
        <v>215</v>
      </c>
      <c r="CN10389" s="56" t="s">
        <v>215</v>
      </c>
      <c r="CO10389" s="52"/>
      <c r="CP10389" s="52"/>
      <c r="CQ10389" s="52"/>
      <c r="CR10389" s="52"/>
      <c r="CS10389" s="52"/>
      <c r="CT10389" s="52"/>
      <c r="CU10389" s="33"/>
      <c r="CV10389" s="33"/>
    </row>
    <row r="10390" spans="74:100">
      <c r="BV10390" s="62"/>
      <c r="BW10390" s="62"/>
      <c r="BX10390" s="62"/>
      <c r="BY10390" s="62"/>
      <c r="BZ10390" s="62"/>
      <c r="CA10390" s="62"/>
      <c r="CB10390" s="62"/>
      <c r="CC10390" s="62"/>
      <c r="CD10390" s="62"/>
      <c r="CE10390" s="62"/>
      <c r="CF10390" s="62"/>
      <c r="CL10390" s="56" t="s">
        <v>6032</v>
      </c>
      <c r="CM10390" s="56" t="s">
        <v>3118</v>
      </c>
      <c r="CN10390" s="56" t="s">
        <v>3118</v>
      </c>
      <c r="CO10390" s="52"/>
      <c r="CP10390" s="52"/>
      <c r="CQ10390" s="52"/>
      <c r="CR10390" s="52"/>
      <c r="CS10390" s="52"/>
      <c r="CT10390" s="52"/>
      <c r="CU10390" s="33"/>
      <c r="CV10390" s="33"/>
    </row>
    <row r="10391" spans="74:100">
      <c r="BV10391" s="62"/>
      <c r="BW10391" s="62"/>
      <c r="BX10391" s="62"/>
      <c r="BY10391" s="62"/>
      <c r="BZ10391" s="62"/>
      <c r="CA10391" s="62"/>
      <c r="CB10391" s="62"/>
      <c r="CC10391" s="62"/>
      <c r="CD10391" s="62"/>
      <c r="CE10391" s="62"/>
      <c r="CF10391" s="62"/>
      <c r="CL10391" s="56" t="s">
        <v>19698</v>
      </c>
      <c r="CM10391" s="56"/>
      <c r="CN10391" s="56"/>
      <c r="CO10391" s="52"/>
      <c r="CP10391" s="52"/>
      <c r="CQ10391" s="52"/>
      <c r="CR10391" s="52"/>
      <c r="CS10391" s="52"/>
      <c r="CT10391" s="52"/>
      <c r="CU10391" s="33"/>
      <c r="CV10391" s="33"/>
    </row>
    <row r="10392" spans="74:100">
      <c r="BV10392" s="62"/>
      <c r="BW10392" s="62"/>
      <c r="BX10392" s="62"/>
      <c r="BY10392" s="62"/>
      <c r="BZ10392" s="62"/>
      <c r="CA10392" s="62"/>
      <c r="CB10392" s="62"/>
      <c r="CC10392" s="62"/>
      <c r="CD10392" s="62"/>
      <c r="CE10392" s="62"/>
      <c r="CF10392" s="62"/>
      <c r="CL10392" s="56" t="s">
        <v>6033</v>
      </c>
      <c r="CM10392" s="56" t="s">
        <v>217</v>
      </c>
      <c r="CN10392" s="56" t="s">
        <v>217</v>
      </c>
      <c r="CO10392" s="52"/>
      <c r="CP10392" s="52"/>
      <c r="CQ10392" s="52"/>
      <c r="CR10392" s="52"/>
      <c r="CS10392" s="52"/>
      <c r="CT10392" s="52"/>
      <c r="CU10392" s="33"/>
      <c r="CV10392" s="33"/>
    </row>
    <row r="10393" spans="74:100">
      <c r="BV10393" s="62"/>
      <c r="BW10393" s="62"/>
      <c r="BX10393" s="62"/>
      <c r="BY10393" s="62"/>
      <c r="BZ10393" s="62"/>
      <c r="CA10393" s="62"/>
      <c r="CB10393" s="62"/>
      <c r="CC10393" s="62"/>
      <c r="CD10393" s="62"/>
      <c r="CE10393" s="62"/>
      <c r="CF10393" s="62"/>
      <c r="CL10393" s="56" t="s">
        <v>19699</v>
      </c>
      <c r="CM10393" s="56"/>
      <c r="CN10393" s="56"/>
      <c r="CO10393" s="52"/>
      <c r="CP10393" s="52"/>
      <c r="CQ10393" s="52"/>
      <c r="CR10393" s="52"/>
      <c r="CS10393" s="52"/>
      <c r="CT10393" s="52"/>
      <c r="CU10393" s="33"/>
      <c r="CV10393" s="33"/>
    </row>
    <row r="10394" spans="74:100">
      <c r="BV10394" s="62"/>
      <c r="BW10394" s="62"/>
      <c r="BX10394" s="62"/>
      <c r="BY10394" s="62"/>
      <c r="BZ10394" s="62"/>
      <c r="CA10394" s="62"/>
      <c r="CB10394" s="62"/>
      <c r="CC10394" s="62"/>
      <c r="CD10394" s="62"/>
      <c r="CE10394" s="62"/>
      <c r="CF10394" s="62"/>
      <c r="CL10394" s="56" t="s">
        <v>6034</v>
      </c>
      <c r="CM10394" s="56" t="s">
        <v>3118</v>
      </c>
      <c r="CN10394" s="56" t="s">
        <v>3118</v>
      </c>
      <c r="CO10394" s="52"/>
      <c r="CP10394" s="52"/>
      <c r="CQ10394" s="52"/>
      <c r="CR10394" s="52"/>
      <c r="CS10394" s="52"/>
      <c r="CT10394" s="52"/>
      <c r="CU10394" s="33"/>
      <c r="CV10394" s="33"/>
    </row>
    <row r="10395" spans="74:100">
      <c r="BV10395" s="62"/>
      <c r="BW10395" s="62"/>
      <c r="BX10395" s="62"/>
      <c r="BY10395" s="62"/>
      <c r="BZ10395" s="62"/>
      <c r="CA10395" s="62"/>
      <c r="CB10395" s="62"/>
      <c r="CC10395" s="62"/>
      <c r="CD10395" s="62"/>
      <c r="CE10395" s="62"/>
      <c r="CF10395" s="62"/>
      <c r="CL10395" s="56" t="s">
        <v>19700</v>
      </c>
      <c r="CM10395" s="56"/>
      <c r="CN10395" s="56"/>
      <c r="CO10395" s="52"/>
      <c r="CP10395" s="52"/>
      <c r="CQ10395" s="52"/>
      <c r="CR10395" s="52"/>
      <c r="CS10395" s="52"/>
      <c r="CT10395" s="52"/>
      <c r="CU10395" s="33"/>
      <c r="CV10395" s="33"/>
    </row>
    <row r="10396" spans="74:100">
      <c r="BV10396" s="62"/>
      <c r="BW10396" s="62"/>
      <c r="BX10396" s="62"/>
      <c r="BY10396" s="62"/>
      <c r="BZ10396" s="62"/>
      <c r="CA10396" s="62"/>
      <c r="CB10396" s="62"/>
      <c r="CC10396" s="62"/>
      <c r="CD10396" s="62"/>
      <c r="CE10396" s="62"/>
      <c r="CF10396" s="62"/>
      <c r="CL10396" s="56" t="s">
        <v>24902</v>
      </c>
      <c r="CM10396" s="56" t="s">
        <v>217</v>
      </c>
      <c r="CN10396" s="56" t="s">
        <v>217</v>
      </c>
      <c r="CO10396" s="52"/>
      <c r="CP10396" s="52"/>
      <c r="CQ10396" s="52"/>
      <c r="CR10396" s="52"/>
      <c r="CS10396" s="52"/>
      <c r="CT10396" s="52"/>
      <c r="CU10396" s="33"/>
      <c r="CV10396" s="33"/>
    </row>
    <row r="10397" spans="74:100">
      <c r="BV10397" s="62"/>
      <c r="BW10397" s="62"/>
      <c r="BX10397" s="62"/>
      <c r="BY10397" s="62"/>
      <c r="BZ10397" s="62"/>
      <c r="CA10397" s="62"/>
      <c r="CB10397" s="62"/>
      <c r="CC10397" s="62"/>
      <c r="CD10397" s="62"/>
      <c r="CE10397" s="62"/>
      <c r="CF10397" s="62"/>
      <c r="CL10397" s="56" t="s">
        <v>25031</v>
      </c>
      <c r="CM10397" s="56"/>
      <c r="CN10397" s="56"/>
      <c r="CO10397" s="52"/>
      <c r="CP10397" s="52"/>
      <c r="CQ10397" s="52"/>
      <c r="CR10397" s="52"/>
      <c r="CS10397" s="52"/>
      <c r="CT10397" s="52"/>
      <c r="CU10397" s="33"/>
      <c r="CV10397" s="33"/>
    </row>
    <row r="10398" spans="74:100">
      <c r="BV10398" s="62"/>
      <c r="BW10398" s="62"/>
      <c r="BX10398" s="62"/>
      <c r="BY10398" s="62"/>
      <c r="BZ10398" s="62"/>
      <c r="CA10398" s="62"/>
      <c r="CB10398" s="62"/>
      <c r="CC10398" s="62"/>
      <c r="CD10398" s="62"/>
      <c r="CE10398" s="62"/>
      <c r="CF10398" s="62"/>
      <c r="CL10398" s="56" t="s">
        <v>6035</v>
      </c>
      <c r="CM10398" s="56" t="s">
        <v>217</v>
      </c>
      <c r="CN10398" s="56" t="s">
        <v>217</v>
      </c>
      <c r="CO10398" s="52"/>
      <c r="CP10398" s="52"/>
      <c r="CQ10398" s="52"/>
      <c r="CR10398" s="52"/>
      <c r="CS10398" s="52"/>
      <c r="CT10398" s="52"/>
      <c r="CU10398" s="33"/>
      <c r="CV10398" s="33"/>
    </row>
    <row r="10399" spans="74:100">
      <c r="BV10399" s="62"/>
      <c r="BW10399" s="62"/>
      <c r="BX10399" s="62"/>
      <c r="BY10399" s="62"/>
      <c r="BZ10399" s="62"/>
      <c r="CA10399" s="62"/>
      <c r="CB10399" s="62"/>
      <c r="CC10399" s="62"/>
      <c r="CD10399" s="62"/>
      <c r="CE10399" s="62"/>
      <c r="CF10399" s="62"/>
      <c r="CL10399" s="56" t="s">
        <v>19701</v>
      </c>
      <c r="CM10399" s="56"/>
      <c r="CN10399" s="56"/>
      <c r="CO10399" s="52"/>
      <c r="CP10399" s="52"/>
      <c r="CQ10399" s="52"/>
      <c r="CR10399" s="52"/>
      <c r="CS10399" s="52"/>
      <c r="CT10399" s="52"/>
      <c r="CU10399" s="33"/>
      <c r="CV10399" s="33"/>
    </row>
    <row r="10400" spans="74:100">
      <c r="BV10400" s="62"/>
      <c r="BW10400" s="62"/>
      <c r="BX10400" s="62"/>
      <c r="BY10400" s="62"/>
      <c r="BZ10400" s="62"/>
      <c r="CA10400" s="62"/>
      <c r="CB10400" s="62"/>
      <c r="CC10400" s="62"/>
      <c r="CD10400" s="62"/>
      <c r="CE10400" s="62"/>
      <c r="CF10400" s="62"/>
      <c r="CL10400" s="56" t="s">
        <v>6036</v>
      </c>
      <c r="CM10400" s="56" t="s">
        <v>217</v>
      </c>
      <c r="CN10400" s="56" t="s">
        <v>217</v>
      </c>
      <c r="CO10400" s="52"/>
      <c r="CP10400" s="52"/>
      <c r="CQ10400" s="52"/>
      <c r="CR10400" s="52"/>
      <c r="CS10400" s="52"/>
      <c r="CT10400" s="52"/>
      <c r="CU10400" s="33"/>
      <c r="CV10400" s="33"/>
    </row>
    <row r="10401" spans="74:100">
      <c r="BV10401" s="62"/>
      <c r="BW10401" s="62"/>
      <c r="BX10401" s="62"/>
      <c r="BY10401" s="62"/>
      <c r="BZ10401" s="62"/>
      <c r="CA10401" s="62"/>
      <c r="CB10401" s="62"/>
      <c r="CC10401" s="62"/>
      <c r="CD10401" s="62"/>
      <c r="CE10401" s="62"/>
      <c r="CF10401" s="62"/>
      <c r="CL10401" s="56" t="s">
        <v>19702</v>
      </c>
      <c r="CM10401" s="56"/>
      <c r="CN10401" s="56"/>
      <c r="CO10401" s="52"/>
      <c r="CP10401" s="52"/>
      <c r="CQ10401" s="52"/>
      <c r="CR10401" s="52"/>
      <c r="CS10401" s="52"/>
      <c r="CT10401" s="52"/>
      <c r="CU10401" s="33"/>
      <c r="CV10401" s="33"/>
    </row>
    <row r="10402" spans="74:100">
      <c r="BV10402" s="62"/>
      <c r="BW10402" s="62"/>
      <c r="BX10402" s="62"/>
      <c r="BY10402" s="62"/>
      <c r="BZ10402" s="62"/>
      <c r="CA10402" s="62"/>
      <c r="CB10402" s="62"/>
      <c r="CC10402" s="62"/>
      <c r="CD10402" s="62"/>
      <c r="CE10402" s="62"/>
      <c r="CF10402" s="62"/>
      <c r="CL10402" s="56" t="s">
        <v>6038</v>
      </c>
      <c r="CM10402" s="56" t="s">
        <v>217</v>
      </c>
      <c r="CN10402" s="56" t="s">
        <v>217</v>
      </c>
      <c r="CO10402" s="52"/>
      <c r="CP10402" s="52"/>
      <c r="CQ10402" s="52"/>
      <c r="CR10402" s="52"/>
      <c r="CS10402" s="52"/>
      <c r="CT10402" s="52"/>
      <c r="CU10402" s="33"/>
      <c r="CV10402" s="33"/>
    </row>
    <row r="10403" spans="74:100">
      <c r="BV10403" s="62"/>
      <c r="BW10403" s="62"/>
      <c r="BX10403" s="62"/>
      <c r="BY10403" s="62"/>
      <c r="BZ10403" s="62"/>
      <c r="CA10403" s="62"/>
      <c r="CB10403" s="62"/>
      <c r="CC10403" s="62"/>
      <c r="CD10403" s="62"/>
      <c r="CE10403" s="62"/>
      <c r="CF10403" s="62"/>
      <c r="CL10403" s="56" t="s">
        <v>19703</v>
      </c>
      <c r="CM10403" s="56"/>
      <c r="CN10403" s="56"/>
      <c r="CO10403" s="52"/>
      <c r="CP10403" s="52"/>
      <c r="CQ10403" s="52"/>
      <c r="CR10403" s="52"/>
      <c r="CS10403" s="52"/>
      <c r="CT10403" s="52"/>
      <c r="CU10403" s="33"/>
      <c r="CV10403" s="33"/>
    </row>
    <row r="10404" spans="74:100">
      <c r="BV10404" s="62"/>
      <c r="BW10404" s="62"/>
      <c r="BX10404" s="62"/>
      <c r="BY10404" s="62"/>
      <c r="BZ10404" s="62"/>
      <c r="CA10404" s="62"/>
      <c r="CB10404" s="62"/>
      <c r="CC10404" s="62"/>
      <c r="CD10404" s="62"/>
      <c r="CE10404" s="62"/>
      <c r="CF10404" s="62"/>
      <c r="CL10404" s="56" t="s">
        <v>6039</v>
      </c>
      <c r="CM10404" s="56" t="s">
        <v>217</v>
      </c>
      <c r="CN10404" s="56" t="s">
        <v>217</v>
      </c>
      <c r="CO10404" s="52"/>
      <c r="CP10404" s="52"/>
      <c r="CQ10404" s="52"/>
      <c r="CR10404" s="52"/>
      <c r="CS10404" s="52"/>
      <c r="CT10404" s="52"/>
      <c r="CU10404" s="33"/>
      <c r="CV10404" s="33"/>
    </row>
    <row r="10405" spans="74:100">
      <c r="BV10405" s="62"/>
      <c r="BW10405" s="62"/>
      <c r="BX10405" s="62"/>
      <c r="BY10405" s="62"/>
      <c r="BZ10405" s="62"/>
      <c r="CA10405" s="62"/>
      <c r="CB10405" s="62"/>
      <c r="CC10405" s="62"/>
      <c r="CD10405" s="62"/>
      <c r="CE10405" s="62"/>
      <c r="CF10405" s="62"/>
      <c r="CL10405" s="56" t="s">
        <v>19704</v>
      </c>
      <c r="CM10405" s="56"/>
      <c r="CN10405" s="56"/>
      <c r="CO10405" s="52"/>
      <c r="CP10405" s="52"/>
      <c r="CQ10405" s="52"/>
      <c r="CR10405" s="52"/>
      <c r="CS10405" s="52"/>
      <c r="CT10405" s="52"/>
      <c r="CU10405" s="33"/>
      <c r="CV10405" s="33"/>
    </row>
    <row r="10406" spans="74:100">
      <c r="BV10406" s="62"/>
      <c r="BW10406" s="62"/>
      <c r="BX10406" s="62"/>
      <c r="BY10406" s="62"/>
      <c r="BZ10406" s="62"/>
      <c r="CA10406" s="62"/>
      <c r="CB10406" s="62"/>
      <c r="CC10406" s="62"/>
      <c r="CD10406" s="62"/>
      <c r="CE10406" s="62"/>
      <c r="CF10406" s="62"/>
      <c r="CL10406" s="56" t="s">
        <v>28337</v>
      </c>
      <c r="CM10406" s="56" t="s">
        <v>217</v>
      </c>
      <c r="CN10406" s="56" t="s">
        <v>217</v>
      </c>
      <c r="CO10406" s="52"/>
      <c r="CP10406" s="52"/>
      <c r="CQ10406" s="52"/>
      <c r="CR10406" s="52"/>
      <c r="CS10406" s="52"/>
      <c r="CT10406" s="52"/>
      <c r="CU10406" s="33"/>
      <c r="CV10406" s="33"/>
    </row>
    <row r="10407" spans="74:100">
      <c r="BV10407" s="62"/>
      <c r="BW10407" s="62"/>
      <c r="BX10407" s="62"/>
      <c r="BY10407" s="62"/>
      <c r="BZ10407" s="62"/>
      <c r="CA10407" s="62"/>
      <c r="CB10407" s="62"/>
      <c r="CC10407" s="62"/>
      <c r="CD10407" s="62"/>
      <c r="CE10407" s="62"/>
      <c r="CF10407" s="62"/>
      <c r="CL10407" s="56" t="s">
        <v>19700</v>
      </c>
      <c r="CM10407" s="56"/>
      <c r="CN10407" s="56"/>
      <c r="CO10407" s="52"/>
      <c r="CP10407" s="52"/>
      <c r="CQ10407" s="52"/>
      <c r="CR10407" s="52"/>
      <c r="CS10407" s="52"/>
      <c r="CT10407" s="52"/>
      <c r="CU10407" s="33"/>
      <c r="CV10407" s="33"/>
    </row>
    <row r="10408" spans="74:100">
      <c r="BV10408" s="62"/>
      <c r="BW10408" s="62"/>
      <c r="BX10408" s="62"/>
      <c r="BY10408" s="62"/>
      <c r="BZ10408" s="62"/>
      <c r="CA10408" s="62"/>
      <c r="CB10408" s="62"/>
      <c r="CC10408" s="62"/>
      <c r="CD10408" s="62"/>
      <c r="CE10408" s="62"/>
      <c r="CF10408" s="62"/>
      <c r="CL10408" s="56" t="s">
        <v>6040</v>
      </c>
      <c r="CM10408" s="56" t="s">
        <v>3118</v>
      </c>
      <c r="CN10408" s="56" t="s">
        <v>3118</v>
      </c>
      <c r="CO10408" s="52"/>
      <c r="CP10408" s="52"/>
      <c r="CQ10408" s="52"/>
      <c r="CR10408" s="52"/>
      <c r="CS10408" s="52"/>
      <c r="CT10408" s="52"/>
      <c r="CU10408" s="33"/>
      <c r="CV10408" s="33"/>
    </row>
    <row r="10409" spans="74:100">
      <c r="BV10409" s="62"/>
      <c r="BW10409" s="62"/>
      <c r="BX10409" s="62"/>
      <c r="BY10409" s="62"/>
      <c r="BZ10409" s="62"/>
      <c r="CA10409" s="62"/>
      <c r="CB10409" s="62"/>
      <c r="CC10409" s="62"/>
      <c r="CD10409" s="62"/>
      <c r="CE10409" s="62"/>
      <c r="CF10409" s="62"/>
      <c r="CL10409" s="56" t="s">
        <v>19705</v>
      </c>
      <c r="CM10409" s="56"/>
      <c r="CN10409" s="56"/>
      <c r="CO10409" s="52"/>
      <c r="CP10409" s="52"/>
      <c r="CQ10409" s="52"/>
      <c r="CR10409" s="52"/>
      <c r="CS10409" s="52"/>
      <c r="CT10409" s="52"/>
      <c r="CU10409" s="33"/>
      <c r="CV10409" s="33"/>
    </row>
    <row r="10410" spans="74:100">
      <c r="BV10410" s="62"/>
      <c r="BW10410" s="62"/>
      <c r="BX10410" s="62"/>
      <c r="BY10410" s="62"/>
      <c r="BZ10410" s="62"/>
      <c r="CA10410" s="62"/>
      <c r="CB10410" s="62"/>
      <c r="CC10410" s="62"/>
      <c r="CD10410" s="62"/>
      <c r="CE10410" s="62"/>
      <c r="CF10410" s="62"/>
      <c r="CL10410" s="56" t="s">
        <v>6041</v>
      </c>
      <c r="CM10410" s="56" t="s">
        <v>217</v>
      </c>
      <c r="CN10410" s="56" t="s">
        <v>217</v>
      </c>
      <c r="CO10410" s="52"/>
      <c r="CP10410" s="52"/>
      <c r="CQ10410" s="52"/>
      <c r="CR10410" s="52"/>
      <c r="CS10410" s="52"/>
      <c r="CT10410" s="52"/>
      <c r="CU10410" s="33"/>
      <c r="CV10410" s="33"/>
    </row>
    <row r="10411" spans="74:100">
      <c r="BV10411" s="62"/>
      <c r="BW10411" s="62"/>
      <c r="BX10411" s="62"/>
      <c r="BY10411" s="62"/>
      <c r="BZ10411" s="62"/>
      <c r="CA10411" s="62"/>
      <c r="CB10411" s="62"/>
      <c r="CC10411" s="62"/>
      <c r="CD10411" s="62"/>
      <c r="CE10411" s="62"/>
      <c r="CF10411" s="62"/>
      <c r="CL10411" s="56" t="s">
        <v>19706</v>
      </c>
      <c r="CM10411" s="56"/>
      <c r="CN10411" s="56"/>
      <c r="CO10411" s="52"/>
      <c r="CP10411" s="52"/>
      <c r="CQ10411" s="52"/>
      <c r="CR10411" s="52"/>
      <c r="CS10411" s="52"/>
      <c r="CT10411" s="52"/>
      <c r="CU10411" s="33"/>
      <c r="CV10411" s="33"/>
    </row>
    <row r="10412" spans="74:100">
      <c r="BV10412" s="62"/>
      <c r="BW10412" s="62"/>
      <c r="BX10412" s="62"/>
      <c r="BY10412" s="62"/>
      <c r="BZ10412" s="62"/>
      <c r="CA10412" s="62"/>
      <c r="CB10412" s="62"/>
      <c r="CC10412" s="62"/>
      <c r="CD10412" s="62"/>
      <c r="CE10412" s="62"/>
      <c r="CF10412" s="62"/>
      <c r="CL10412" s="56" t="s">
        <v>2302</v>
      </c>
      <c r="CM10412" s="56" t="s">
        <v>215</v>
      </c>
      <c r="CN10412" s="56" t="s">
        <v>215</v>
      </c>
      <c r="CO10412" s="52"/>
      <c r="CP10412" s="52"/>
      <c r="CQ10412" s="52"/>
      <c r="CR10412" s="52"/>
      <c r="CS10412" s="52"/>
      <c r="CT10412" s="52"/>
      <c r="CU10412" s="33"/>
      <c r="CV10412" s="33"/>
    </row>
    <row r="10413" spans="74:100">
      <c r="BV10413" s="62"/>
      <c r="BW10413" s="62"/>
      <c r="BX10413" s="62"/>
      <c r="BY10413" s="62"/>
      <c r="BZ10413" s="62"/>
      <c r="CA10413" s="62"/>
      <c r="CB10413" s="62"/>
      <c r="CC10413" s="62"/>
      <c r="CD10413" s="62"/>
      <c r="CE10413" s="62"/>
      <c r="CF10413" s="62"/>
      <c r="CL10413" s="56" t="s">
        <v>22600</v>
      </c>
      <c r="CM10413" s="56"/>
      <c r="CN10413" s="56"/>
      <c r="CO10413" s="52"/>
      <c r="CP10413" s="52"/>
      <c r="CQ10413" s="52"/>
      <c r="CR10413" s="52"/>
      <c r="CS10413" s="52"/>
      <c r="CT10413" s="52"/>
      <c r="CU10413" s="33"/>
      <c r="CV10413" s="33"/>
    </row>
    <row r="10414" spans="74:100">
      <c r="BV10414" s="62"/>
      <c r="BW10414" s="62"/>
      <c r="BX10414" s="62"/>
      <c r="BY10414" s="62"/>
      <c r="BZ10414" s="62"/>
      <c r="CA10414" s="62"/>
      <c r="CB10414" s="62"/>
      <c r="CC10414" s="62"/>
      <c r="CD10414" s="62"/>
      <c r="CE10414" s="62"/>
      <c r="CF10414" s="62"/>
      <c r="CL10414" s="56" t="s">
        <v>2303</v>
      </c>
      <c r="CM10414" s="56" t="s">
        <v>214</v>
      </c>
      <c r="CN10414" s="56" t="s">
        <v>214</v>
      </c>
      <c r="CO10414" s="52"/>
      <c r="CP10414" s="52"/>
      <c r="CQ10414" s="52"/>
      <c r="CR10414" s="52"/>
      <c r="CS10414" s="52"/>
      <c r="CT10414" s="52"/>
      <c r="CU10414" s="33"/>
      <c r="CV10414" s="33"/>
    </row>
    <row r="10415" spans="74:100">
      <c r="BV10415" s="62"/>
      <c r="BW10415" s="62"/>
      <c r="BX10415" s="62"/>
      <c r="BY10415" s="62"/>
      <c r="BZ10415" s="62"/>
      <c r="CA10415" s="62"/>
      <c r="CB10415" s="62"/>
      <c r="CC10415" s="62"/>
      <c r="CD10415" s="62"/>
      <c r="CE10415" s="62"/>
      <c r="CF10415" s="62"/>
      <c r="CL10415" s="56" t="s">
        <v>22601</v>
      </c>
      <c r="CM10415" s="56"/>
      <c r="CN10415" s="56"/>
      <c r="CO10415" s="52"/>
      <c r="CP10415" s="52"/>
      <c r="CQ10415" s="52"/>
      <c r="CR10415" s="52"/>
      <c r="CS10415" s="52"/>
      <c r="CT10415" s="52"/>
      <c r="CU10415" s="33"/>
      <c r="CV10415" s="33"/>
    </row>
    <row r="10416" spans="74:100">
      <c r="BV10416" s="62"/>
      <c r="BW10416" s="62"/>
      <c r="BX10416" s="62"/>
      <c r="BY10416" s="62"/>
      <c r="BZ10416" s="62"/>
      <c r="CA10416" s="62"/>
      <c r="CB10416" s="62"/>
      <c r="CC10416" s="62"/>
      <c r="CD10416" s="62"/>
      <c r="CE10416" s="62"/>
      <c r="CF10416" s="62"/>
      <c r="CL10416" s="56" t="s">
        <v>6042</v>
      </c>
      <c r="CM10416" s="56" t="s">
        <v>217</v>
      </c>
      <c r="CN10416" s="56" t="s">
        <v>217</v>
      </c>
      <c r="CO10416" s="52"/>
      <c r="CP10416" s="52"/>
      <c r="CQ10416" s="52"/>
      <c r="CR10416" s="52"/>
      <c r="CS10416" s="52"/>
      <c r="CT10416" s="52"/>
      <c r="CU10416" s="33"/>
      <c r="CV10416" s="33"/>
    </row>
    <row r="10417" spans="74:100">
      <c r="BV10417" s="62"/>
      <c r="BW10417" s="62"/>
      <c r="BX10417" s="62"/>
      <c r="BY10417" s="62"/>
      <c r="BZ10417" s="62"/>
      <c r="CA10417" s="62"/>
      <c r="CB10417" s="62"/>
      <c r="CC10417" s="62"/>
      <c r="CD10417" s="62"/>
      <c r="CE10417" s="62"/>
      <c r="CF10417" s="62"/>
      <c r="CL10417" s="56" t="s">
        <v>19707</v>
      </c>
      <c r="CM10417" s="56"/>
      <c r="CN10417" s="56"/>
      <c r="CO10417" s="52"/>
      <c r="CP10417" s="52"/>
      <c r="CQ10417" s="52"/>
      <c r="CR10417" s="52"/>
      <c r="CS10417" s="52"/>
      <c r="CT10417" s="52"/>
      <c r="CU10417" s="33"/>
      <c r="CV10417" s="33"/>
    </row>
    <row r="10418" spans="74:100">
      <c r="BV10418" s="62"/>
      <c r="BW10418" s="62"/>
      <c r="BX10418" s="62"/>
      <c r="BY10418" s="62"/>
      <c r="BZ10418" s="62"/>
      <c r="CA10418" s="62"/>
      <c r="CB10418" s="62"/>
      <c r="CC10418" s="62"/>
      <c r="CD10418" s="62"/>
      <c r="CE10418" s="62"/>
      <c r="CF10418" s="62"/>
      <c r="CL10418" s="56" t="s">
        <v>28338</v>
      </c>
      <c r="CM10418" s="56" t="s">
        <v>217</v>
      </c>
      <c r="CN10418" s="56" t="s">
        <v>217</v>
      </c>
      <c r="CO10418" s="52"/>
      <c r="CP10418" s="52"/>
      <c r="CQ10418" s="52"/>
      <c r="CR10418" s="52"/>
      <c r="CS10418" s="52"/>
      <c r="CT10418" s="52"/>
      <c r="CU10418" s="33"/>
      <c r="CV10418" s="33"/>
    </row>
    <row r="10419" spans="74:100">
      <c r="BV10419" s="62"/>
      <c r="BW10419" s="62"/>
      <c r="BX10419" s="62"/>
      <c r="BY10419" s="62"/>
      <c r="BZ10419" s="62"/>
      <c r="CA10419" s="62"/>
      <c r="CB10419" s="62"/>
      <c r="CC10419" s="62"/>
      <c r="CD10419" s="62"/>
      <c r="CE10419" s="62"/>
      <c r="CF10419" s="62"/>
      <c r="CL10419" s="56" t="s">
        <v>28339</v>
      </c>
      <c r="CM10419" s="56"/>
      <c r="CN10419" s="56"/>
      <c r="CO10419" s="52"/>
      <c r="CP10419" s="52"/>
      <c r="CQ10419" s="52"/>
      <c r="CR10419" s="52"/>
      <c r="CS10419" s="52"/>
      <c r="CT10419" s="52"/>
      <c r="CU10419" s="33"/>
      <c r="CV10419" s="33"/>
    </row>
    <row r="10420" spans="74:100">
      <c r="BV10420" s="62"/>
      <c r="BW10420" s="62"/>
      <c r="BX10420" s="62"/>
      <c r="BY10420" s="62"/>
      <c r="BZ10420" s="62"/>
      <c r="CA10420" s="62"/>
      <c r="CB10420" s="62"/>
      <c r="CC10420" s="62"/>
      <c r="CD10420" s="62"/>
      <c r="CE10420" s="62"/>
      <c r="CF10420" s="62"/>
      <c r="CL10420" s="56" t="s">
        <v>6043</v>
      </c>
      <c r="CM10420" s="56" t="s">
        <v>3118</v>
      </c>
      <c r="CN10420" s="56" t="s">
        <v>3118</v>
      </c>
      <c r="CO10420" s="52"/>
      <c r="CP10420" s="52"/>
      <c r="CQ10420" s="52"/>
      <c r="CR10420" s="52"/>
      <c r="CS10420" s="52"/>
      <c r="CT10420" s="52"/>
      <c r="CU10420" s="33"/>
      <c r="CV10420" s="33"/>
    </row>
    <row r="10421" spans="74:100">
      <c r="BV10421" s="62"/>
      <c r="BW10421" s="62"/>
      <c r="BX10421" s="62"/>
      <c r="BY10421" s="62"/>
      <c r="BZ10421" s="62"/>
      <c r="CA10421" s="62"/>
      <c r="CB10421" s="62"/>
      <c r="CC10421" s="62"/>
      <c r="CD10421" s="62"/>
      <c r="CE10421" s="62"/>
      <c r="CF10421" s="62"/>
      <c r="CL10421" s="56" t="s">
        <v>20589</v>
      </c>
      <c r="CM10421" s="56"/>
      <c r="CN10421" s="56"/>
      <c r="CO10421" s="52"/>
      <c r="CP10421" s="52"/>
      <c r="CQ10421" s="52"/>
      <c r="CR10421" s="52"/>
      <c r="CS10421" s="52"/>
      <c r="CT10421" s="52"/>
      <c r="CU10421" s="33"/>
      <c r="CV10421" s="33"/>
    </row>
    <row r="10422" spans="74:100">
      <c r="BV10422" s="62"/>
      <c r="BW10422" s="62"/>
      <c r="BX10422" s="62"/>
      <c r="BY10422" s="62"/>
      <c r="BZ10422" s="62"/>
      <c r="CA10422" s="62"/>
      <c r="CB10422" s="62"/>
      <c r="CC10422" s="62"/>
      <c r="CD10422" s="62"/>
      <c r="CE10422" s="62"/>
      <c r="CF10422" s="62"/>
      <c r="CL10422" s="56" t="s">
        <v>14378</v>
      </c>
      <c r="CM10422" s="56" t="s">
        <v>215</v>
      </c>
      <c r="CN10422" s="56" t="s">
        <v>215</v>
      </c>
      <c r="CO10422" s="52"/>
      <c r="CP10422" s="52"/>
      <c r="CQ10422" s="52"/>
      <c r="CR10422" s="52"/>
      <c r="CS10422" s="52"/>
      <c r="CT10422" s="52"/>
      <c r="CU10422" s="33"/>
      <c r="CV10422" s="33"/>
    </row>
    <row r="10423" spans="74:100">
      <c r="BV10423" s="62"/>
      <c r="BW10423" s="62"/>
      <c r="BX10423" s="62"/>
      <c r="BY10423" s="62"/>
      <c r="BZ10423" s="62"/>
      <c r="CA10423" s="62"/>
      <c r="CB10423" s="62"/>
      <c r="CC10423" s="62"/>
      <c r="CD10423" s="62"/>
      <c r="CE10423" s="62"/>
      <c r="CF10423" s="62"/>
      <c r="CL10423" s="56" t="s">
        <v>22602</v>
      </c>
      <c r="CM10423" s="56"/>
      <c r="CN10423" s="56"/>
      <c r="CO10423" s="52"/>
      <c r="CP10423" s="52"/>
      <c r="CQ10423" s="52"/>
      <c r="CR10423" s="52"/>
      <c r="CS10423" s="52"/>
      <c r="CT10423" s="52"/>
      <c r="CU10423" s="33"/>
      <c r="CV10423" s="33"/>
    </row>
    <row r="10424" spans="74:100">
      <c r="BV10424" s="62"/>
      <c r="BW10424" s="62"/>
      <c r="BX10424" s="62"/>
      <c r="BY10424" s="62"/>
      <c r="BZ10424" s="62"/>
      <c r="CA10424" s="62"/>
      <c r="CB10424" s="62"/>
      <c r="CC10424" s="62"/>
      <c r="CD10424" s="62"/>
      <c r="CE10424" s="62"/>
      <c r="CF10424" s="62"/>
      <c r="CL10424" s="56" t="s">
        <v>2305</v>
      </c>
      <c r="CM10424" s="56" t="s">
        <v>217</v>
      </c>
      <c r="CN10424" s="56" t="s">
        <v>217</v>
      </c>
      <c r="CO10424" s="52"/>
      <c r="CP10424" s="52"/>
      <c r="CQ10424" s="52"/>
      <c r="CR10424" s="52"/>
      <c r="CS10424" s="52"/>
      <c r="CT10424" s="52"/>
      <c r="CU10424" s="33"/>
      <c r="CV10424" s="33"/>
    </row>
    <row r="10425" spans="74:100">
      <c r="BV10425" s="62"/>
      <c r="BW10425" s="62"/>
      <c r="BX10425" s="62"/>
      <c r="BY10425" s="62"/>
      <c r="BZ10425" s="62"/>
      <c r="CA10425" s="62"/>
      <c r="CB10425" s="62"/>
      <c r="CC10425" s="62"/>
      <c r="CD10425" s="62"/>
      <c r="CE10425" s="62"/>
      <c r="CF10425" s="62"/>
      <c r="CL10425" s="56" t="s">
        <v>25032</v>
      </c>
      <c r="CM10425" s="56"/>
      <c r="CN10425" s="56"/>
      <c r="CO10425" s="52"/>
      <c r="CP10425" s="52"/>
      <c r="CQ10425" s="52"/>
      <c r="CR10425" s="52"/>
      <c r="CS10425" s="52"/>
      <c r="CT10425" s="52"/>
      <c r="CU10425" s="33"/>
      <c r="CV10425" s="33"/>
    </row>
    <row r="10426" spans="74:100">
      <c r="BV10426" s="62"/>
      <c r="BW10426" s="62"/>
      <c r="BX10426" s="62"/>
      <c r="BY10426" s="62"/>
      <c r="BZ10426" s="62"/>
      <c r="CA10426" s="62"/>
      <c r="CB10426" s="62"/>
      <c r="CC10426" s="62"/>
      <c r="CD10426" s="62"/>
      <c r="CE10426" s="62"/>
      <c r="CF10426" s="62"/>
      <c r="CL10426" s="56" t="s">
        <v>6044</v>
      </c>
      <c r="CM10426" s="56" t="s">
        <v>3118</v>
      </c>
      <c r="CN10426" s="56" t="s">
        <v>3118</v>
      </c>
      <c r="CO10426" s="52"/>
      <c r="CP10426" s="52"/>
      <c r="CQ10426" s="52"/>
      <c r="CR10426" s="52"/>
      <c r="CS10426" s="52"/>
      <c r="CT10426" s="52"/>
      <c r="CU10426" s="33"/>
      <c r="CV10426" s="33"/>
    </row>
    <row r="10427" spans="74:100">
      <c r="BV10427" s="62"/>
      <c r="BW10427" s="62"/>
      <c r="BX10427" s="62"/>
      <c r="BY10427" s="62"/>
      <c r="BZ10427" s="62"/>
      <c r="CA10427" s="62"/>
      <c r="CB10427" s="62"/>
      <c r="CC10427" s="62"/>
      <c r="CD10427" s="62"/>
      <c r="CE10427" s="62"/>
      <c r="CF10427" s="62"/>
      <c r="CL10427" s="56" t="s">
        <v>28340</v>
      </c>
      <c r="CM10427" s="56"/>
      <c r="CN10427" s="56"/>
      <c r="CO10427" s="52"/>
      <c r="CP10427" s="52"/>
      <c r="CQ10427" s="52"/>
      <c r="CR10427" s="52"/>
      <c r="CS10427" s="52"/>
      <c r="CT10427" s="52"/>
      <c r="CU10427" s="33"/>
      <c r="CV10427" s="33"/>
    </row>
    <row r="10428" spans="74:100">
      <c r="BV10428" s="62"/>
      <c r="BW10428" s="62"/>
      <c r="BX10428" s="62"/>
      <c r="BY10428" s="62"/>
      <c r="BZ10428" s="62"/>
      <c r="CA10428" s="62"/>
      <c r="CB10428" s="62"/>
      <c r="CC10428" s="62"/>
      <c r="CD10428" s="62"/>
      <c r="CE10428" s="62"/>
      <c r="CF10428" s="62"/>
      <c r="CL10428" s="56" t="s">
        <v>6045</v>
      </c>
      <c r="CM10428" s="56" t="s">
        <v>217</v>
      </c>
      <c r="CN10428" s="56" t="s">
        <v>217</v>
      </c>
      <c r="CO10428" s="52"/>
      <c r="CP10428" s="52"/>
      <c r="CQ10428" s="52"/>
      <c r="CR10428" s="52"/>
      <c r="CS10428" s="52"/>
      <c r="CT10428" s="52"/>
      <c r="CU10428" s="33"/>
      <c r="CV10428" s="33"/>
    </row>
    <row r="10429" spans="74:100">
      <c r="BV10429" s="62"/>
      <c r="BW10429" s="62"/>
      <c r="BX10429" s="62"/>
      <c r="BY10429" s="62"/>
      <c r="BZ10429" s="62"/>
      <c r="CA10429" s="62"/>
      <c r="CB10429" s="62"/>
      <c r="CC10429" s="62"/>
      <c r="CD10429" s="62"/>
      <c r="CE10429" s="62"/>
      <c r="CF10429" s="62"/>
      <c r="CL10429" s="56" t="s">
        <v>20590</v>
      </c>
      <c r="CM10429" s="56"/>
      <c r="CN10429" s="56"/>
      <c r="CO10429" s="52"/>
      <c r="CP10429" s="52"/>
      <c r="CQ10429" s="52"/>
      <c r="CR10429" s="52"/>
      <c r="CS10429" s="52"/>
      <c r="CT10429" s="52"/>
      <c r="CU10429" s="33"/>
      <c r="CV10429" s="33"/>
    </row>
    <row r="10430" spans="74:100">
      <c r="BV10430" s="62"/>
      <c r="BW10430" s="62"/>
      <c r="BX10430" s="62"/>
      <c r="BY10430" s="62"/>
      <c r="BZ10430" s="62"/>
      <c r="CA10430" s="62"/>
      <c r="CB10430" s="62"/>
      <c r="CC10430" s="62"/>
      <c r="CD10430" s="62"/>
      <c r="CE10430" s="62"/>
      <c r="CF10430" s="62"/>
      <c r="CL10430" s="56" t="s">
        <v>6046</v>
      </c>
      <c r="CM10430" s="56" t="s">
        <v>217</v>
      </c>
      <c r="CN10430" s="56" t="s">
        <v>217</v>
      </c>
      <c r="CO10430" s="52"/>
      <c r="CP10430" s="52"/>
      <c r="CQ10430" s="52"/>
      <c r="CR10430" s="52"/>
      <c r="CS10430" s="52"/>
      <c r="CT10430" s="52"/>
      <c r="CU10430" s="33"/>
      <c r="CV10430" s="33"/>
    </row>
    <row r="10431" spans="74:100">
      <c r="BV10431" s="62"/>
      <c r="BW10431" s="62"/>
      <c r="BX10431" s="62"/>
      <c r="BY10431" s="62"/>
      <c r="BZ10431" s="62"/>
      <c r="CA10431" s="62"/>
      <c r="CB10431" s="62"/>
      <c r="CC10431" s="62"/>
      <c r="CD10431" s="62"/>
      <c r="CE10431" s="62"/>
      <c r="CF10431" s="62"/>
      <c r="CL10431" s="56" t="s">
        <v>19708</v>
      </c>
      <c r="CM10431" s="56"/>
      <c r="CN10431" s="56"/>
      <c r="CO10431" s="52"/>
      <c r="CP10431" s="52"/>
      <c r="CQ10431" s="52"/>
      <c r="CR10431" s="52"/>
      <c r="CS10431" s="52"/>
      <c r="CT10431" s="52"/>
      <c r="CU10431" s="33"/>
      <c r="CV10431" s="33"/>
    </row>
    <row r="10432" spans="74:100">
      <c r="BV10432" s="62"/>
      <c r="BW10432" s="62"/>
      <c r="BX10432" s="62"/>
      <c r="BY10432" s="62"/>
      <c r="BZ10432" s="62"/>
      <c r="CA10432" s="62"/>
      <c r="CB10432" s="62"/>
      <c r="CC10432" s="62"/>
      <c r="CD10432" s="62"/>
      <c r="CE10432" s="62"/>
      <c r="CF10432" s="62"/>
      <c r="CL10432" s="56" t="s">
        <v>6047</v>
      </c>
      <c r="CM10432" s="56" t="s">
        <v>217</v>
      </c>
      <c r="CN10432" s="56" t="s">
        <v>217</v>
      </c>
      <c r="CO10432" s="52"/>
      <c r="CP10432" s="52"/>
      <c r="CQ10432" s="52"/>
      <c r="CR10432" s="52"/>
      <c r="CS10432" s="52"/>
      <c r="CT10432" s="52"/>
      <c r="CU10432" s="33"/>
      <c r="CV10432" s="33"/>
    </row>
    <row r="10433" spans="74:100">
      <c r="BV10433" s="62"/>
      <c r="BW10433" s="62"/>
      <c r="BX10433" s="62"/>
      <c r="BY10433" s="62"/>
      <c r="BZ10433" s="62"/>
      <c r="CA10433" s="62"/>
      <c r="CB10433" s="62"/>
      <c r="CC10433" s="62"/>
      <c r="CD10433" s="62"/>
      <c r="CE10433" s="62"/>
      <c r="CF10433" s="62"/>
      <c r="CL10433" s="56" t="s">
        <v>19709</v>
      </c>
      <c r="CM10433" s="56"/>
      <c r="CN10433" s="56"/>
      <c r="CO10433" s="52"/>
      <c r="CP10433" s="52"/>
      <c r="CQ10433" s="52"/>
      <c r="CR10433" s="52"/>
      <c r="CS10433" s="52"/>
      <c r="CT10433" s="52"/>
      <c r="CU10433" s="33"/>
      <c r="CV10433" s="33"/>
    </row>
    <row r="10434" spans="74:100">
      <c r="BV10434" s="62"/>
      <c r="BW10434" s="62"/>
      <c r="BX10434" s="62"/>
      <c r="BY10434" s="62"/>
      <c r="BZ10434" s="62"/>
      <c r="CA10434" s="62"/>
      <c r="CB10434" s="62"/>
      <c r="CC10434" s="62"/>
      <c r="CD10434" s="62"/>
      <c r="CE10434" s="62"/>
      <c r="CF10434" s="62"/>
      <c r="CL10434" s="56" t="s">
        <v>6048</v>
      </c>
      <c r="CM10434" s="56" t="s">
        <v>217</v>
      </c>
      <c r="CN10434" s="56" t="s">
        <v>217</v>
      </c>
      <c r="CO10434" s="52"/>
      <c r="CP10434" s="52"/>
      <c r="CQ10434" s="52"/>
      <c r="CR10434" s="52"/>
      <c r="CS10434" s="52"/>
      <c r="CT10434" s="52"/>
      <c r="CU10434" s="33"/>
      <c r="CV10434" s="33"/>
    </row>
    <row r="10435" spans="74:100">
      <c r="BV10435" s="62"/>
      <c r="BW10435" s="62"/>
      <c r="BX10435" s="62"/>
      <c r="BY10435" s="62"/>
      <c r="BZ10435" s="62"/>
      <c r="CA10435" s="62"/>
      <c r="CB10435" s="62"/>
      <c r="CC10435" s="62"/>
      <c r="CD10435" s="62"/>
      <c r="CE10435" s="62"/>
      <c r="CF10435" s="62"/>
      <c r="CL10435" s="56" t="s">
        <v>22603</v>
      </c>
      <c r="CM10435" s="56"/>
      <c r="CN10435" s="56"/>
      <c r="CO10435" s="52"/>
      <c r="CP10435" s="52"/>
      <c r="CQ10435" s="52"/>
      <c r="CR10435" s="52"/>
      <c r="CS10435" s="52"/>
      <c r="CT10435" s="52"/>
      <c r="CU10435" s="33"/>
      <c r="CV10435" s="33"/>
    </row>
    <row r="10436" spans="74:100">
      <c r="BV10436" s="62"/>
      <c r="BW10436" s="62"/>
      <c r="BX10436" s="62"/>
      <c r="BY10436" s="62"/>
      <c r="BZ10436" s="62"/>
      <c r="CA10436" s="62"/>
      <c r="CB10436" s="62"/>
      <c r="CC10436" s="62"/>
      <c r="CD10436" s="62"/>
      <c r="CE10436" s="62"/>
      <c r="CF10436" s="62"/>
      <c r="CL10436" s="56" t="s">
        <v>6049</v>
      </c>
      <c r="CM10436" s="56" t="s">
        <v>3118</v>
      </c>
      <c r="CN10436" s="56" t="s">
        <v>3118</v>
      </c>
      <c r="CO10436" s="52"/>
      <c r="CP10436" s="52"/>
      <c r="CQ10436" s="52"/>
      <c r="CR10436" s="52"/>
      <c r="CS10436" s="52"/>
      <c r="CT10436" s="52"/>
      <c r="CU10436" s="33"/>
      <c r="CV10436" s="33"/>
    </row>
    <row r="10437" spans="74:100">
      <c r="BV10437" s="62"/>
      <c r="BW10437" s="62"/>
      <c r="BX10437" s="62"/>
      <c r="BY10437" s="62"/>
      <c r="BZ10437" s="62"/>
      <c r="CA10437" s="62"/>
      <c r="CB10437" s="62"/>
      <c r="CC10437" s="62"/>
      <c r="CD10437" s="62"/>
      <c r="CE10437" s="62"/>
      <c r="CF10437" s="62"/>
      <c r="CL10437" s="56" t="s">
        <v>19710</v>
      </c>
      <c r="CM10437" s="56"/>
      <c r="CN10437" s="56"/>
      <c r="CO10437" s="52"/>
      <c r="CP10437" s="52"/>
      <c r="CQ10437" s="52"/>
      <c r="CR10437" s="52"/>
      <c r="CS10437" s="52"/>
      <c r="CT10437" s="52"/>
      <c r="CU10437" s="33"/>
      <c r="CV10437" s="33"/>
    </row>
    <row r="10438" spans="74:100">
      <c r="BV10438" s="62"/>
      <c r="BW10438" s="62"/>
      <c r="BX10438" s="62"/>
      <c r="BY10438" s="62"/>
      <c r="BZ10438" s="62"/>
      <c r="CA10438" s="62"/>
      <c r="CB10438" s="62"/>
      <c r="CC10438" s="62"/>
      <c r="CD10438" s="62"/>
      <c r="CE10438" s="62"/>
      <c r="CF10438" s="62"/>
      <c r="CL10438" s="56" t="s">
        <v>6050</v>
      </c>
      <c r="CM10438" s="56" t="s">
        <v>213</v>
      </c>
      <c r="CN10438" s="56" t="s">
        <v>213</v>
      </c>
      <c r="CO10438" s="52"/>
      <c r="CP10438" s="52"/>
      <c r="CQ10438" s="52"/>
      <c r="CR10438" s="52"/>
      <c r="CS10438" s="52"/>
      <c r="CT10438" s="52"/>
      <c r="CU10438" s="33"/>
      <c r="CV10438" s="33"/>
    </row>
    <row r="10439" spans="74:100">
      <c r="BV10439" s="62"/>
      <c r="BW10439" s="62"/>
      <c r="BX10439" s="62"/>
      <c r="BY10439" s="62"/>
      <c r="BZ10439" s="62"/>
      <c r="CA10439" s="62"/>
      <c r="CB10439" s="62"/>
      <c r="CC10439" s="62"/>
      <c r="CD10439" s="62"/>
      <c r="CE10439" s="62"/>
      <c r="CF10439" s="62"/>
      <c r="CL10439" s="56" t="s">
        <v>22604</v>
      </c>
      <c r="CM10439" s="56"/>
      <c r="CN10439" s="56"/>
      <c r="CO10439" s="52"/>
      <c r="CP10439" s="52"/>
      <c r="CQ10439" s="52"/>
      <c r="CR10439" s="52"/>
      <c r="CS10439" s="52"/>
      <c r="CT10439" s="52"/>
      <c r="CU10439" s="33"/>
      <c r="CV10439" s="33"/>
    </row>
    <row r="10440" spans="74:100">
      <c r="BV10440" s="62"/>
      <c r="BW10440" s="62"/>
      <c r="BX10440" s="62"/>
      <c r="BY10440" s="62"/>
      <c r="BZ10440" s="62"/>
      <c r="CA10440" s="62"/>
      <c r="CB10440" s="62"/>
      <c r="CC10440" s="62"/>
      <c r="CD10440" s="62"/>
      <c r="CE10440" s="62"/>
      <c r="CF10440" s="62"/>
      <c r="CL10440" s="56" t="s">
        <v>2306</v>
      </c>
      <c r="CM10440" s="56" t="s">
        <v>213</v>
      </c>
      <c r="CN10440" s="56" t="s">
        <v>213</v>
      </c>
      <c r="CO10440" s="52"/>
      <c r="CP10440" s="52"/>
      <c r="CQ10440" s="52"/>
      <c r="CR10440" s="52"/>
      <c r="CS10440" s="52"/>
      <c r="CT10440" s="52"/>
      <c r="CU10440" s="33"/>
      <c r="CV10440" s="33"/>
    </row>
    <row r="10441" spans="74:100">
      <c r="BV10441" s="62"/>
      <c r="BW10441" s="62"/>
      <c r="BX10441" s="62"/>
      <c r="BY10441" s="62"/>
      <c r="BZ10441" s="62"/>
      <c r="CA10441" s="62"/>
      <c r="CB10441" s="62"/>
      <c r="CC10441" s="62"/>
      <c r="CD10441" s="62"/>
      <c r="CE10441" s="62"/>
      <c r="CF10441" s="62"/>
      <c r="CL10441" s="56" t="s">
        <v>22605</v>
      </c>
      <c r="CM10441" s="56"/>
      <c r="CN10441" s="56"/>
      <c r="CO10441" s="52"/>
      <c r="CP10441" s="52"/>
      <c r="CQ10441" s="52"/>
      <c r="CR10441" s="52"/>
      <c r="CS10441" s="52"/>
      <c r="CT10441" s="52"/>
      <c r="CU10441" s="33"/>
      <c r="CV10441" s="33"/>
    </row>
    <row r="10442" spans="74:100">
      <c r="BV10442" s="62"/>
      <c r="BW10442" s="62"/>
      <c r="BX10442" s="62"/>
      <c r="BY10442" s="62"/>
      <c r="BZ10442" s="62"/>
      <c r="CA10442" s="62"/>
      <c r="CB10442" s="62"/>
      <c r="CC10442" s="62"/>
      <c r="CD10442" s="62"/>
      <c r="CE10442" s="62"/>
      <c r="CF10442" s="62"/>
      <c r="CL10442" s="56" t="s">
        <v>2307</v>
      </c>
      <c r="CM10442" s="56" t="s">
        <v>213</v>
      </c>
      <c r="CN10442" s="56" t="s">
        <v>213</v>
      </c>
      <c r="CO10442" s="52"/>
      <c r="CP10442" s="52"/>
      <c r="CQ10442" s="52"/>
      <c r="CR10442" s="52"/>
      <c r="CS10442" s="52"/>
      <c r="CT10442" s="52"/>
      <c r="CU10442" s="33"/>
      <c r="CV10442" s="33"/>
    </row>
    <row r="10443" spans="74:100">
      <c r="BV10443" s="62"/>
      <c r="BW10443" s="62"/>
      <c r="BX10443" s="62"/>
      <c r="BY10443" s="62"/>
      <c r="BZ10443" s="62"/>
      <c r="CA10443" s="62"/>
      <c r="CB10443" s="62"/>
      <c r="CC10443" s="62"/>
      <c r="CD10443" s="62"/>
      <c r="CE10443" s="62"/>
      <c r="CF10443" s="62"/>
      <c r="CL10443" s="56" t="s">
        <v>22606</v>
      </c>
      <c r="CM10443" s="56"/>
      <c r="CN10443" s="56"/>
      <c r="CO10443" s="52"/>
      <c r="CP10443" s="52"/>
      <c r="CQ10443" s="52"/>
      <c r="CR10443" s="52"/>
      <c r="CS10443" s="52"/>
      <c r="CT10443" s="52"/>
      <c r="CU10443" s="33"/>
      <c r="CV10443" s="33"/>
    </row>
    <row r="10444" spans="74:100">
      <c r="BV10444" s="62"/>
      <c r="BW10444" s="62"/>
      <c r="BX10444" s="62"/>
      <c r="BY10444" s="62"/>
      <c r="BZ10444" s="62"/>
      <c r="CA10444" s="62"/>
      <c r="CB10444" s="62"/>
      <c r="CC10444" s="62"/>
      <c r="CD10444" s="62"/>
      <c r="CE10444" s="62"/>
      <c r="CF10444" s="62"/>
      <c r="CL10444" s="56" t="s">
        <v>6051</v>
      </c>
      <c r="CM10444" s="56" t="s">
        <v>3118</v>
      </c>
      <c r="CN10444" s="56" t="s">
        <v>3118</v>
      </c>
      <c r="CO10444" s="52"/>
      <c r="CP10444" s="52"/>
      <c r="CQ10444" s="52"/>
      <c r="CR10444" s="52"/>
      <c r="CS10444" s="52"/>
      <c r="CT10444" s="52"/>
      <c r="CU10444" s="33"/>
      <c r="CV10444" s="33"/>
    </row>
    <row r="10445" spans="74:100">
      <c r="BV10445" s="62"/>
      <c r="BW10445" s="62"/>
      <c r="BX10445" s="62"/>
      <c r="BY10445" s="62"/>
      <c r="BZ10445" s="62"/>
      <c r="CA10445" s="62"/>
      <c r="CB10445" s="62"/>
      <c r="CC10445" s="62"/>
      <c r="CD10445" s="62"/>
      <c r="CE10445" s="62"/>
      <c r="CF10445" s="62"/>
      <c r="CL10445" s="56" t="s">
        <v>19711</v>
      </c>
      <c r="CM10445" s="56"/>
      <c r="CN10445" s="56"/>
      <c r="CO10445" s="52"/>
      <c r="CP10445" s="52"/>
      <c r="CQ10445" s="52"/>
      <c r="CR10445" s="52"/>
      <c r="CS10445" s="52"/>
      <c r="CT10445" s="52"/>
      <c r="CU10445" s="33"/>
      <c r="CV10445" s="33"/>
    </row>
    <row r="10446" spans="74:100">
      <c r="BV10446" s="62"/>
      <c r="BW10446" s="62"/>
      <c r="BX10446" s="62"/>
      <c r="BY10446" s="62"/>
      <c r="BZ10446" s="62"/>
      <c r="CA10446" s="62"/>
      <c r="CB10446" s="62"/>
      <c r="CC10446" s="62"/>
      <c r="CD10446" s="62"/>
      <c r="CE10446" s="62"/>
      <c r="CF10446" s="62"/>
      <c r="CL10446" s="56" t="s">
        <v>6052</v>
      </c>
      <c r="CM10446" s="56" t="s">
        <v>217</v>
      </c>
      <c r="CN10446" s="56" t="s">
        <v>217</v>
      </c>
      <c r="CO10446" s="52"/>
      <c r="CP10446" s="52"/>
      <c r="CQ10446" s="52"/>
      <c r="CR10446" s="52"/>
      <c r="CS10446" s="52"/>
      <c r="CT10446" s="52"/>
      <c r="CU10446" s="33"/>
      <c r="CV10446" s="33"/>
    </row>
    <row r="10447" spans="74:100">
      <c r="BV10447" s="62"/>
      <c r="BW10447" s="62"/>
      <c r="BX10447" s="62"/>
      <c r="BY10447" s="62"/>
      <c r="BZ10447" s="62"/>
      <c r="CA10447" s="62"/>
      <c r="CB10447" s="62"/>
      <c r="CC10447" s="62"/>
      <c r="CD10447" s="62"/>
      <c r="CE10447" s="62"/>
      <c r="CF10447" s="62"/>
      <c r="CL10447" s="56" t="s">
        <v>19712</v>
      </c>
      <c r="CM10447" s="56"/>
      <c r="CN10447" s="56"/>
      <c r="CO10447" s="52"/>
      <c r="CP10447" s="52"/>
      <c r="CQ10447" s="52"/>
      <c r="CR10447" s="52"/>
      <c r="CS10447" s="52"/>
      <c r="CT10447" s="52"/>
      <c r="CU10447" s="33"/>
      <c r="CV10447" s="33"/>
    </row>
    <row r="10448" spans="74:100">
      <c r="BV10448" s="62"/>
      <c r="BW10448" s="62"/>
      <c r="BX10448" s="62"/>
      <c r="BY10448" s="62"/>
      <c r="BZ10448" s="62"/>
      <c r="CA10448" s="62"/>
      <c r="CB10448" s="62"/>
      <c r="CC10448" s="62"/>
      <c r="CD10448" s="62"/>
      <c r="CE10448" s="62"/>
      <c r="CF10448" s="62"/>
      <c r="CL10448" s="56" t="s">
        <v>2308</v>
      </c>
      <c r="CM10448" s="56" t="s">
        <v>215</v>
      </c>
      <c r="CN10448" s="56" t="s">
        <v>215</v>
      </c>
      <c r="CO10448" s="52"/>
      <c r="CP10448" s="52"/>
      <c r="CQ10448" s="52"/>
      <c r="CR10448" s="52"/>
      <c r="CS10448" s="52"/>
      <c r="CT10448" s="52"/>
      <c r="CU10448" s="33"/>
      <c r="CV10448" s="33"/>
    </row>
    <row r="10449" spans="74:100">
      <c r="BV10449" s="62"/>
      <c r="BW10449" s="62"/>
      <c r="BX10449" s="62"/>
      <c r="BY10449" s="62"/>
      <c r="BZ10449" s="62"/>
      <c r="CA10449" s="62"/>
      <c r="CB10449" s="62"/>
      <c r="CC10449" s="62"/>
      <c r="CD10449" s="62"/>
      <c r="CE10449" s="62"/>
      <c r="CF10449" s="62"/>
      <c r="CL10449" s="56" t="s">
        <v>22607</v>
      </c>
      <c r="CM10449" s="56"/>
      <c r="CN10449" s="56"/>
      <c r="CO10449" s="52"/>
      <c r="CP10449" s="52"/>
      <c r="CQ10449" s="52"/>
      <c r="CR10449" s="52"/>
      <c r="CS10449" s="52"/>
      <c r="CT10449" s="52"/>
      <c r="CU10449" s="33"/>
      <c r="CV10449" s="33"/>
    </row>
    <row r="10450" spans="74:100">
      <c r="BV10450" s="62"/>
      <c r="BW10450" s="62"/>
      <c r="BX10450" s="62"/>
      <c r="BY10450" s="62"/>
      <c r="BZ10450" s="62"/>
      <c r="CA10450" s="62"/>
      <c r="CB10450" s="62"/>
      <c r="CC10450" s="62"/>
      <c r="CD10450" s="62"/>
      <c r="CE10450" s="62"/>
      <c r="CF10450" s="62"/>
      <c r="CL10450" s="56" t="s">
        <v>6053</v>
      </c>
      <c r="CM10450" s="56" t="s">
        <v>3118</v>
      </c>
      <c r="CN10450" s="56" t="s">
        <v>3118</v>
      </c>
      <c r="CO10450" s="52"/>
      <c r="CP10450" s="52"/>
      <c r="CQ10450" s="52"/>
      <c r="CR10450" s="52"/>
      <c r="CS10450" s="52"/>
      <c r="CT10450" s="52"/>
      <c r="CU10450" s="33"/>
      <c r="CV10450" s="33"/>
    </row>
    <row r="10451" spans="74:100">
      <c r="BV10451" s="62"/>
      <c r="BW10451" s="62"/>
      <c r="BX10451" s="62"/>
      <c r="BY10451" s="62"/>
      <c r="BZ10451" s="62"/>
      <c r="CA10451" s="62"/>
      <c r="CB10451" s="62"/>
      <c r="CC10451" s="62"/>
      <c r="CD10451" s="62"/>
      <c r="CE10451" s="62"/>
      <c r="CF10451" s="62"/>
      <c r="CL10451" s="56" t="s">
        <v>19713</v>
      </c>
      <c r="CM10451" s="56"/>
      <c r="CN10451" s="56"/>
      <c r="CO10451" s="52"/>
      <c r="CP10451" s="52"/>
      <c r="CQ10451" s="52"/>
      <c r="CR10451" s="52"/>
      <c r="CS10451" s="52"/>
      <c r="CT10451" s="52"/>
      <c r="CU10451" s="33"/>
      <c r="CV10451" s="33"/>
    </row>
    <row r="10452" spans="74:100">
      <c r="BV10452" s="62"/>
      <c r="BW10452" s="62"/>
      <c r="BX10452" s="62"/>
      <c r="BY10452" s="62"/>
      <c r="BZ10452" s="62"/>
      <c r="CA10452" s="62"/>
      <c r="CB10452" s="62"/>
      <c r="CC10452" s="62"/>
      <c r="CD10452" s="62"/>
      <c r="CE10452" s="62"/>
      <c r="CF10452" s="62"/>
      <c r="CL10452" s="56" t="s">
        <v>2309</v>
      </c>
      <c r="CM10452" s="56" t="s">
        <v>217</v>
      </c>
      <c r="CN10452" s="56" t="s">
        <v>217</v>
      </c>
      <c r="CO10452" s="52"/>
      <c r="CP10452" s="52"/>
      <c r="CQ10452" s="52"/>
      <c r="CR10452" s="52"/>
      <c r="CS10452" s="52"/>
      <c r="CT10452" s="52"/>
      <c r="CU10452" s="33"/>
      <c r="CV10452" s="33"/>
    </row>
    <row r="10453" spans="74:100">
      <c r="BV10453" s="62"/>
      <c r="BW10453" s="62"/>
      <c r="BX10453" s="62"/>
      <c r="BY10453" s="62"/>
      <c r="BZ10453" s="62"/>
      <c r="CA10453" s="62"/>
      <c r="CB10453" s="62"/>
      <c r="CC10453" s="62"/>
      <c r="CD10453" s="62"/>
      <c r="CE10453" s="62"/>
      <c r="CF10453" s="62"/>
      <c r="CL10453" s="56" t="s">
        <v>19714</v>
      </c>
      <c r="CM10453" s="56"/>
      <c r="CN10453" s="56"/>
      <c r="CO10453" s="52"/>
      <c r="CP10453" s="52"/>
      <c r="CQ10453" s="52"/>
      <c r="CR10453" s="52"/>
      <c r="CS10453" s="52"/>
      <c r="CT10453" s="52"/>
      <c r="CU10453" s="33"/>
      <c r="CV10453" s="33"/>
    </row>
    <row r="10454" spans="74:100">
      <c r="BV10454" s="62"/>
      <c r="BW10454" s="62"/>
      <c r="BX10454" s="62"/>
      <c r="BY10454" s="62"/>
      <c r="BZ10454" s="62"/>
      <c r="CA10454" s="62"/>
      <c r="CB10454" s="62"/>
      <c r="CC10454" s="62"/>
      <c r="CD10454" s="62"/>
      <c r="CE10454" s="62"/>
      <c r="CF10454" s="62"/>
      <c r="CL10454" s="56" t="s">
        <v>2310</v>
      </c>
      <c r="CM10454" s="56" t="s">
        <v>217</v>
      </c>
      <c r="CN10454" s="56" t="s">
        <v>217</v>
      </c>
      <c r="CO10454" s="52"/>
      <c r="CP10454" s="52"/>
      <c r="CQ10454" s="52"/>
      <c r="CR10454" s="52"/>
      <c r="CS10454" s="52"/>
      <c r="CT10454" s="52"/>
      <c r="CU10454" s="33"/>
      <c r="CV10454" s="33"/>
    </row>
    <row r="10455" spans="74:100">
      <c r="BV10455" s="62"/>
      <c r="BW10455" s="62"/>
      <c r="BX10455" s="62"/>
      <c r="BY10455" s="62"/>
      <c r="BZ10455" s="62"/>
      <c r="CA10455" s="62"/>
      <c r="CB10455" s="62"/>
      <c r="CC10455" s="62"/>
      <c r="CD10455" s="62"/>
      <c r="CE10455" s="62"/>
      <c r="CF10455" s="62"/>
      <c r="CL10455" s="56" t="s">
        <v>22608</v>
      </c>
      <c r="CM10455" s="56"/>
      <c r="CN10455" s="56"/>
      <c r="CO10455" s="52"/>
      <c r="CP10455" s="52"/>
      <c r="CQ10455" s="52"/>
      <c r="CR10455" s="52"/>
      <c r="CS10455" s="52"/>
      <c r="CT10455" s="52"/>
      <c r="CU10455" s="33"/>
      <c r="CV10455" s="33"/>
    </row>
    <row r="10456" spans="74:100">
      <c r="BV10456" s="62"/>
      <c r="BW10456" s="62"/>
      <c r="BX10456" s="62"/>
      <c r="BY10456" s="62"/>
      <c r="BZ10456" s="62"/>
      <c r="CA10456" s="62"/>
      <c r="CB10456" s="62"/>
      <c r="CC10456" s="62"/>
      <c r="CD10456" s="62"/>
      <c r="CE10456" s="62"/>
      <c r="CF10456" s="62"/>
      <c r="CL10456" s="56" t="s">
        <v>6054</v>
      </c>
      <c r="CM10456" s="56" t="s">
        <v>217</v>
      </c>
      <c r="CN10456" s="56" t="s">
        <v>217</v>
      </c>
      <c r="CO10456" s="52"/>
      <c r="CP10456" s="52"/>
      <c r="CQ10456" s="52"/>
      <c r="CR10456" s="52"/>
      <c r="CS10456" s="52"/>
      <c r="CT10456" s="52"/>
      <c r="CU10456" s="33"/>
      <c r="CV10456" s="33"/>
    </row>
    <row r="10457" spans="74:100">
      <c r="BV10457" s="62"/>
      <c r="BW10457" s="62"/>
      <c r="BX10457" s="62"/>
      <c r="BY10457" s="62"/>
      <c r="BZ10457" s="62"/>
      <c r="CA10457" s="62"/>
      <c r="CB10457" s="62"/>
      <c r="CC10457" s="62"/>
      <c r="CD10457" s="62"/>
      <c r="CE10457" s="62"/>
      <c r="CF10457" s="62"/>
      <c r="CL10457" s="56" t="s">
        <v>19715</v>
      </c>
      <c r="CM10457" s="56"/>
      <c r="CN10457" s="56"/>
      <c r="CO10457" s="52"/>
      <c r="CP10457" s="52"/>
      <c r="CQ10457" s="52"/>
      <c r="CR10457" s="52"/>
      <c r="CS10457" s="52"/>
      <c r="CT10457" s="52"/>
      <c r="CU10457" s="33"/>
      <c r="CV10457" s="33"/>
    </row>
    <row r="10458" spans="74:100">
      <c r="BV10458" s="62"/>
      <c r="BW10458" s="62"/>
      <c r="BX10458" s="62"/>
      <c r="BY10458" s="62"/>
      <c r="BZ10458" s="62"/>
      <c r="CA10458" s="62"/>
      <c r="CB10458" s="62"/>
      <c r="CC10458" s="62"/>
      <c r="CD10458" s="62"/>
      <c r="CE10458" s="62"/>
      <c r="CF10458" s="62"/>
      <c r="CL10458" s="56" t="s">
        <v>6055</v>
      </c>
      <c r="CM10458" s="56" t="s">
        <v>217</v>
      </c>
      <c r="CN10458" s="56" t="s">
        <v>217</v>
      </c>
      <c r="CO10458" s="52"/>
      <c r="CP10458" s="52"/>
      <c r="CQ10458" s="52"/>
      <c r="CR10458" s="52"/>
      <c r="CS10458" s="52"/>
      <c r="CT10458" s="52"/>
      <c r="CU10458" s="33"/>
      <c r="CV10458" s="33"/>
    </row>
    <row r="10459" spans="74:100">
      <c r="BV10459" s="62"/>
      <c r="BW10459" s="62"/>
      <c r="BX10459" s="62"/>
      <c r="BY10459" s="62"/>
      <c r="BZ10459" s="62"/>
      <c r="CA10459" s="62"/>
      <c r="CB10459" s="62"/>
      <c r="CC10459" s="62"/>
      <c r="CD10459" s="62"/>
      <c r="CE10459" s="62"/>
      <c r="CF10459" s="62"/>
      <c r="CL10459" s="56" t="s">
        <v>19716</v>
      </c>
      <c r="CM10459" s="56"/>
      <c r="CN10459" s="56"/>
      <c r="CO10459" s="52"/>
      <c r="CP10459" s="52"/>
      <c r="CQ10459" s="52"/>
      <c r="CR10459" s="52"/>
      <c r="CS10459" s="52"/>
      <c r="CT10459" s="52"/>
      <c r="CU10459" s="33"/>
      <c r="CV10459" s="33"/>
    </row>
    <row r="10460" spans="74:100">
      <c r="BV10460" s="62"/>
      <c r="BW10460" s="62"/>
      <c r="BX10460" s="62"/>
      <c r="BY10460" s="62"/>
      <c r="BZ10460" s="62"/>
      <c r="CA10460" s="62"/>
      <c r="CB10460" s="62"/>
      <c r="CC10460" s="62"/>
      <c r="CD10460" s="62"/>
      <c r="CE10460" s="62"/>
      <c r="CF10460" s="62"/>
      <c r="CL10460" s="56" t="s">
        <v>28341</v>
      </c>
      <c r="CM10460" s="56" t="s">
        <v>216</v>
      </c>
      <c r="CN10460" s="56" t="s">
        <v>216</v>
      </c>
      <c r="CO10460" s="52"/>
      <c r="CP10460" s="52"/>
      <c r="CQ10460" s="52"/>
      <c r="CR10460" s="52"/>
      <c r="CS10460" s="52"/>
      <c r="CT10460" s="52"/>
      <c r="CU10460" s="33"/>
      <c r="CV10460" s="33"/>
    </row>
    <row r="10461" spans="74:100">
      <c r="BV10461" s="62"/>
      <c r="BW10461" s="62"/>
      <c r="BX10461" s="62"/>
      <c r="BY10461" s="62"/>
      <c r="BZ10461" s="62"/>
      <c r="CA10461" s="62"/>
      <c r="CB10461" s="62"/>
      <c r="CC10461" s="62"/>
      <c r="CD10461" s="62"/>
      <c r="CE10461" s="62"/>
      <c r="CF10461" s="62"/>
      <c r="CL10461" s="56" t="s">
        <v>28342</v>
      </c>
      <c r="CM10461" s="56"/>
      <c r="CN10461" s="56"/>
      <c r="CO10461" s="52"/>
      <c r="CP10461" s="52"/>
      <c r="CQ10461" s="52"/>
      <c r="CR10461" s="52"/>
      <c r="CS10461" s="52"/>
      <c r="CT10461" s="52"/>
      <c r="CU10461" s="33"/>
      <c r="CV10461" s="33"/>
    </row>
    <row r="10462" spans="74:100">
      <c r="BV10462" s="62"/>
      <c r="BW10462" s="62"/>
      <c r="BX10462" s="62"/>
      <c r="BY10462" s="62"/>
      <c r="BZ10462" s="62"/>
      <c r="CA10462" s="62"/>
      <c r="CB10462" s="62"/>
      <c r="CC10462" s="62"/>
      <c r="CD10462" s="62"/>
      <c r="CE10462" s="62"/>
      <c r="CF10462" s="62"/>
      <c r="CL10462" s="56" t="s">
        <v>6056</v>
      </c>
      <c r="CM10462" s="56" t="s">
        <v>217</v>
      </c>
      <c r="CN10462" s="56" t="s">
        <v>217</v>
      </c>
      <c r="CO10462" s="52"/>
      <c r="CP10462" s="52"/>
      <c r="CQ10462" s="52"/>
      <c r="CR10462" s="52"/>
      <c r="CS10462" s="52"/>
      <c r="CT10462" s="52"/>
      <c r="CU10462" s="33"/>
      <c r="CV10462" s="33"/>
    </row>
    <row r="10463" spans="74:100">
      <c r="BV10463" s="62"/>
      <c r="BW10463" s="62"/>
      <c r="BX10463" s="62"/>
      <c r="BY10463" s="62"/>
      <c r="BZ10463" s="62"/>
      <c r="CA10463" s="62"/>
      <c r="CB10463" s="62"/>
      <c r="CC10463" s="62"/>
      <c r="CD10463" s="62"/>
      <c r="CE10463" s="62"/>
      <c r="CF10463" s="62"/>
      <c r="CL10463" s="56" t="s">
        <v>19717</v>
      </c>
      <c r="CM10463" s="56"/>
      <c r="CN10463" s="56"/>
      <c r="CO10463" s="52"/>
      <c r="CP10463" s="52"/>
      <c r="CQ10463" s="52"/>
      <c r="CR10463" s="52"/>
      <c r="CS10463" s="52"/>
      <c r="CT10463" s="52"/>
      <c r="CU10463" s="33"/>
      <c r="CV10463" s="33"/>
    </row>
    <row r="10464" spans="74:100">
      <c r="BV10464" s="62"/>
      <c r="BW10464" s="62"/>
      <c r="BX10464" s="62"/>
      <c r="BY10464" s="62"/>
      <c r="BZ10464" s="62"/>
      <c r="CA10464" s="62"/>
      <c r="CB10464" s="62"/>
      <c r="CC10464" s="62"/>
      <c r="CD10464" s="62"/>
      <c r="CE10464" s="62"/>
      <c r="CF10464" s="62"/>
      <c r="CL10464" s="56" t="s">
        <v>6057</v>
      </c>
      <c r="CM10464" s="56" t="s">
        <v>217</v>
      </c>
      <c r="CN10464" s="56" t="s">
        <v>217</v>
      </c>
      <c r="CO10464" s="52"/>
      <c r="CP10464" s="52"/>
      <c r="CQ10464" s="52"/>
      <c r="CR10464" s="52"/>
      <c r="CS10464" s="52"/>
      <c r="CT10464" s="52"/>
      <c r="CU10464" s="33"/>
      <c r="CV10464" s="33"/>
    </row>
    <row r="10465" spans="74:100">
      <c r="BV10465" s="62"/>
      <c r="BW10465" s="62"/>
      <c r="BX10465" s="62"/>
      <c r="BY10465" s="62"/>
      <c r="BZ10465" s="62"/>
      <c r="CA10465" s="62"/>
      <c r="CB10465" s="62"/>
      <c r="CC10465" s="62"/>
      <c r="CD10465" s="62"/>
      <c r="CE10465" s="62"/>
      <c r="CF10465" s="62"/>
      <c r="CL10465" s="56" t="s">
        <v>19718</v>
      </c>
      <c r="CM10465" s="56"/>
      <c r="CN10465" s="56"/>
      <c r="CO10465" s="52"/>
      <c r="CP10465" s="52"/>
      <c r="CQ10465" s="52"/>
      <c r="CR10465" s="52"/>
      <c r="CS10465" s="52"/>
      <c r="CT10465" s="52"/>
      <c r="CU10465" s="33"/>
      <c r="CV10465" s="33"/>
    </row>
    <row r="10466" spans="74:100">
      <c r="BV10466" s="62"/>
      <c r="BW10466" s="62"/>
      <c r="BX10466" s="62"/>
      <c r="BY10466" s="62"/>
      <c r="BZ10466" s="62"/>
      <c r="CA10466" s="62"/>
      <c r="CB10466" s="62"/>
      <c r="CC10466" s="62"/>
      <c r="CD10466" s="62"/>
      <c r="CE10466" s="62"/>
      <c r="CF10466" s="62"/>
      <c r="CL10466" s="56" t="s">
        <v>6058</v>
      </c>
      <c r="CM10466" s="56" t="s">
        <v>217</v>
      </c>
      <c r="CN10466" s="56" t="s">
        <v>217</v>
      </c>
      <c r="CO10466" s="52"/>
      <c r="CP10466" s="52"/>
      <c r="CQ10466" s="52"/>
      <c r="CR10466" s="52"/>
      <c r="CS10466" s="52"/>
      <c r="CT10466" s="52"/>
      <c r="CU10466" s="33"/>
      <c r="CV10466" s="33"/>
    </row>
    <row r="10467" spans="74:100">
      <c r="BV10467" s="62"/>
      <c r="BW10467" s="62"/>
      <c r="BX10467" s="62"/>
      <c r="BY10467" s="62"/>
      <c r="BZ10467" s="62"/>
      <c r="CA10467" s="62"/>
      <c r="CB10467" s="62"/>
      <c r="CC10467" s="62"/>
      <c r="CD10467" s="62"/>
      <c r="CE10467" s="62"/>
      <c r="CF10467" s="62"/>
      <c r="CL10467" s="56" t="s">
        <v>19719</v>
      </c>
      <c r="CM10467" s="56"/>
      <c r="CN10467" s="56"/>
      <c r="CO10467" s="52"/>
      <c r="CP10467" s="52"/>
      <c r="CQ10467" s="52"/>
      <c r="CR10467" s="52"/>
      <c r="CS10467" s="52"/>
      <c r="CT10467" s="52"/>
      <c r="CU10467" s="33"/>
      <c r="CV10467" s="33"/>
    </row>
    <row r="10468" spans="74:100">
      <c r="BV10468" s="62"/>
      <c r="BW10468" s="62"/>
      <c r="BX10468" s="62"/>
      <c r="BY10468" s="62"/>
      <c r="BZ10468" s="62"/>
      <c r="CA10468" s="62"/>
      <c r="CB10468" s="62"/>
      <c r="CC10468" s="62"/>
      <c r="CD10468" s="62"/>
      <c r="CE10468" s="62"/>
      <c r="CF10468" s="62"/>
      <c r="CL10468" s="56" t="s">
        <v>6059</v>
      </c>
      <c r="CM10468" s="56" t="s">
        <v>217</v>
      </c>
      <c r="CN10468" s="56" t="s">
        <v>217</v>
      </c>
      <c r="CO10468" s="52"/>
      <c r="CP10468" s="52"/>
      <c r="CQ10468" s="52"/>
      <c r="CR10468" s="52"/>
      <c r="CS10468" s="52"/>
      <c r="CT10468" s="52"/>
      <c r="CU10468" s="33"/>
      <c r="CV10468" s="33"/>
    </row>
    <row r="10469" spans="74:100">
      <c r="BV10469" s="62"/>
      <c r="BW10469" s="62"/>
      <c r="BX10469" s="62"/>
      <c r="BY10469" s="62"/>
      <c r="BZ10469" s="62"/>
      <c r="CA10469" s="62"/>
      <c r="CB10469" s="62"/>
      <c r="CC10469" s="62"/>
      <c r="CD10469" s="62"/>
      <c r="CE10469" s="62"/>
      <c r="CF10469" s="62"/>
      <c r="CL10469" s="56" t="s">
        <v>19720</v>
      </c>
      <c r="CM10469" s="56"/>
      <c r="CN10469" s="56"/>
      <c r="CO10469" s="52"/>
      <c r="CP10469" s="52"/>
      <c r="CQ10469" s="52"/>
      <c r="CR10469" s="52"/>
      <c r="CS10469" s="52"/>
      <c r="CT10469" s="52"/>
      <c r="CU10469" s="33"/>
      <c r="CV10469" s="33"/>
    </row>
    <row r="10470" spans="74:100">
      <c r="BV10470" s="62"/>
      <c r="BW10470" s="62"/>
      <c r="BX10470" s="62"/>
      <c r="BY10470" s="62"/>
      <c r="BZ10470" s="62"/>
      <c r="CA10470" s="62"/>
      <c r="CB10470" s="62"/>
      <c r="CC10470" s="62"/>
      <c r="CD10470" s="62"/>
      <c r="CE10470" s="62"/>
      <c r="CF10470" s="62"/>
      <c r="CL10470" s="56" t="s">
        <v>6060</v>
      </c>
      <c r="CM10470" s="56" t="s">
        <v>217</v>
      </c>
      <c r="CN10470" s="56" t="s">
        <v>217</v>
      </c>
      <c r="CO10470" s="52"/>
      <c r="CP10470" s="52"/>
      <c r="CQ10470" s="52"/>
      <c r="CR10470" s="52"/>
      <c r="CS10470" s="52"/>
      <c r="CT10470" s="52"/>
      <c r="CU10470" s="33"/>
      <c r="CV10470" s="33"/>
    </row>
    <row r="10471" spans="74:100">
      <c r="BV10471" s="62"/>
      <c r="BW10471" s="62"/>
      <c r="BX10471" s="62"/>
      <c r="BY10471" s="62"/>
      <c r="BZ10471" s="62"/>
      <c r="CA10471" s="62"/>
      <c r="CB10471" s="62"/>
      <c r="CC10471" s="62"/>
      <c r="CD10471" s="62"/>
      <c r="CE10471" s="62"/>
      <c r="CF10471" s="62"/>
      <c r="CL10471" s="56" t="s">
        <v>19721</v>
      </c>
      <c r="CM10471" s="56"/>
      <c r="CN10471" s="56"/>
      <c r="CO10471" s="52"/>
      <c r="CP10471" s="52"/>
      <c r="CQ10471" s="52"/>
      <c r="CR10471" s="52"/>
      <c r="CS10471" s="52"/>
      <c r="CT10471" s="52"/>
      <c r="CU10471" s="33"/>
      <c r="CV10471" s="33"/>
    </row>
    <row r="10472" spans="74:100">
      <c r="BV10472" s="62"/>
      <c r="BW10472" s="62"/>
      <c r="BX10472" s="62"/>
      <c r="BY10472" s="62"/>
      <c r="BZ10472" s="62"/>
      <c r="CA10472" s="62"/>
      <c r="CB10472" s="62"/>
      <c r="CC10472" s="62"/>
      <c r="CD10472" s="62"/>
      <c r="CE10472" s="62"/>
      <c r="CF10472" s="62"/>
      <c r="CL10472" s="56" t="s">
        <v>6061</v>
      </c>
      <c r="CM10472" s="56" t="s">
        <v>217</v>
      </c>
      <c r="CN10472" s="56" t="s">
        <v>217</v>
      </c>
      <c r="CO10472" s="52"/>
      <c r="CP10472" s="52"/>
      <c r="CQ10472" s="52"/>
      <c r="CR10472" s="52"/>
      <c r="CS10472" s="52"/>
      <c r="CT10472" s="52"/>
      <c r="CU10472" s="33"/>
      <c r="CV10472" s="33"/>
    </row>
    <row r="10473" spans="74:100">
      <c r="BV10473" s="62"/>
      <c r="BW10473" s="62"/>
      <c r="BX10473" s="62"/>
      <c r="BY10473" s="62"/>
      <c r="BZ10473" s="62"/>
      <c r="CA10473" s="62"/>
      <c r="CB10473" s="62"/>
      <c r="CC10473" s="62"/>
      <c r="CD10473" s="62"/>
      <c r="CE10473" s="62"/>
      <c r="CF10473" s="62"/>
      <c r="CL10473" s="56" t="s">
        <v>19722</v>
      </c>
      <c r="CM10473" s="56"/>
      <c r="CN10473" s="56"/>
      <c r="CO10473" s="52"/>
      <c r="CP10473" s="52"/>
      <c r="CQ10473" s="52"/>
      <c r="CR10473" s="52"/>
      <c r="CS10473" s="52"/>
      <c r="CT10473" s="52"/>
      <c r="CU10473" s="33"/>
      <c r="CV10473" s="33"/>
    </row>
    <row r="10474" spans="74:100">
      <c r="BV10474" s="62"/>
      <c r="BW10474" s="62"/>
      <c r="BX10474" s="62"/>
      <c r="BY10474" s="62"/>
      <c r="BZ10474" s="62"/>
      <c r="CA10474" s="62"/>
      <c r="CB10474" s="62"/>
      <c r="CC10474" s="62"/>
      <c r="CD10474" s="62"/>
      <c r="CE10474" s="62"/>
      <c r="CF10474" s="62"/>
      <c r="CL10474" s="56" t="s">
        <v>6062</v>
      </c>
      <c r="CM10474" s="56" t="s">
        <v>217</v>
      </c>
      <c r="CN10474" s="56" t="s">
        <v>217</v>
      </c>
      <c r="CO10474" s="52"/>
      <c r="CP10474" s="52"/>
      <c r="CQ10474" s="52"/>
      <c r="CR10474" s="52"/>
      <c r="CS10474" s="52"/>
      <c r="CT10474" s="52"/>
      <c r="CU10474" s="33"/>
      <c r="CV10474" s="33"/>
    </row>
    <row r="10475" spans="74:100">
      <c r="BV10475" s="62"/>
      <c r="BW10475" s="62"/>
      <c r="BX10475" s="62"/>
      <c r="BY10475" s="62"/>
      <c r="BZ10475" s="62"/>
      <c r="CA10475" s="62"/>
      <c r="CB10475" s="62"/>
      <c r="CC10475" s="62"/>
      <c r="CD10475" s="62"/>
      <c r="CE10475" s="62"/>
      <c r="CF10475" s="62"/>
      <c r="CL10475" s="56" t="s">
        <v>19723</v>
      </c>
      <c r="CM10475" s="56"/>
      <c r="CN10475" s="56"/>
      <c r="CO10475" s="52"/>
      <c r="CP10475" s="52"/>
      <c r="CQ10475" s="52"/>
      <c r="CR10475" s="52"/>
      <c r="CS10475" s="52"/>
      <c r="CT10475" s="52"/>
      <c r="CU10475" s="33"/>
      <c r="CV10475" s="33"/>
    </row>
    <row r="10476" spans="74:100">
      <c r="BV10476" s="62"/>
      <c r="BW10476" s="62"/>
      <c r="BX10476" s="62"/>
      <c r="BY10476" s="62"/>
      <c r="BZ10476" s="62"/>
      <c r="CA10476" s="62"/>
      <c r="CB10476" s="62"/>
      <c r="CC10476" s="62"/>
      <c r="CD10476" s="62"/>
      <c r="CE10476" s="62"/>
      <c r="CF10476" s="62"/>
      <c r="CL10476" s="56" t="s">
        <v>6063</v>
      </c>
      <c r="CM10476" s="56" t="s">
        <v>217</v>
      </c>
      <c r="CN10476" s="56" t="s">
        <v>217</v>
      </c>
      <c r="CO10476" s="52"/>
      <c r="CP10476" s="52"/>
      <c r="CQ10476" s="52"/>
      <c r="CR10476" s="52"/>
      <c r="CS10476" s="52"/>
      <c r="CT10476" s="52"/>
      <c r="CU10476" s="33"/>
      <c r="CV10476" s="33"/>
    </row>
    <row r="10477" spans="74:100">
      <c r="BV10477" s="62"/>
      <c r="BW10477" s="62"/>
      <c r="BX10477" s="62"/>
      <c r="BY10477" s="62"/>
      <c r="BZ10477" s="62"/>
      <c r="CA10477" s="62"/>
      <c r="CB10477" s="62"/>
      <c r="CC10477" s="62"/>
      <c r="CD10477" s="62"/>
      <c r="CE10477" s="62"/>
      <c r="CF10477" s="62"/>
      <c r="CL10477" s="56" t="s">
        <v>19724</v>
      </c>
      <c r="CM10477" s="56"/>
      <c r="CN10477" s="56"/>
      <c r="CO10477" s="52"/>
      <c r="CP10477" s="52"/>
      <c r="CQ10477" s="52"/>
      <c r="CR10477" s="52"/>
      <c r="CS10477" s="52"/>
      <c r="CT10477" s="52"/>
      <c r="CU10477" s="33"/>
      <c r="CV10477" s="33"/>
    </row>
    <row r="10478" spans="74:100">
      <c r="BV10478" s="62"/>
      <c r="BW10478" s="62"/>
      <c r="BX10478" s="62"/>
      <c r="BY10478" s="62"/>
      <c r="BZ10478" s="62"/>
      <c r="CA10478" s="62"/>
      <c r="CB10478" s="62"/>
      <c r="CC10478" s="62"/>
      <c r="CD10478" s="62"/>
      <c r="CE10478" s="62"/>
      <c r="CF10478" s="62"/>
      <c r="CL10478" s="56" t="s">
        <v>6064</v>
      </c>
      <c r="CM10478" s="56" t="s">
        <v>217</v>
      </c>
      <c r="CN10478" s="56" t="s">
        <v>217</v>
      </c>
      <c r="CO10478" s="52"/>
      <c r="CP10478" s="52"/>
      <c r="CQ10478" s="52"/>
      <c r="CR10478" s="52"/>
      <c r="CS10478" s="52"/>
      <c r="CT10478" s="52"/>
      <c r="CU10478" s="33"/>
      <c r="CV10478" s="33"/>
    </row>
    <row r="10479" spans="74:100">
      <c r="BV10479" s="62"/>
      <c r="BW10479" s="62"/>
      <c r="BX10479" s="62"/>
      <c r="BY10479" s="62"/>
      <c r="BZ10479" s="62"/>
      <c r="CA10479" s="62"/>
      <c r="CB10479" s="62"/>
      <c r="CC10479" s="62"/>
      <c r="CD10479" s="62"/>
      <c r="CE10479" s="62"/>
      <c r="CF10479" s="62"/>
      <c r="CL10479" s="56" t="s">
        <v>19725</v>
      </c>
      <c r="CM10479" s="56"/>
      <c r="CN10479" s="56"/>
      <c r="CO10479" s="52"/>
      <c r="CP10479" s="52"/>
      <c r="CQ10479" s="52"/>
      <c r="CR10479" s="52"/>
      <c r="CS10479" s="52"/>
      <c r="CT10479" s="52"/>
      <c r="CU10479" s="33"/>
      <c r="CV10479" s="33"/>
    </row>
    <row r="10480" spans="74:100">
      <c r="BV10480" s="62"/>
      <c r="BW10480" s="62"/>
      <c r="BX10480" s="62"/>
      <c r="BY10480" s="62"/>
      <c r="BZ10480" s="62"/>
      <c r="CA10480" s="62"/>
      <c r="CB10480" s="62"/>
      <c r="CC10480" s="62"/>
      <c r="CD10480" s="62"/>
      <c r="CE10480" s="62"/>
      <c r="CF10480" s="62"/>
      <c r="CL10480" s="56" t="s">
        <v>28343</v>
      </c>
      <c r="CM10480" s="56" t="s">
        <v>217</v>
      </c>
      <c r="CN10480" s="56" t="s">
        <v>217</v>
      </c>
      <c r="CO10480" s="52"/>
      <c r="CP10480" s="52"/>
      <c r="CQ10480" s="52"/>
      <c r="CR10480" s="52"/>
      <c r="CS10480" s="52"/>
      <c r="CT10480" s="52"/>
      <c r="CU10480" s="33"/>
      <c r="CV10480" s="33"/>
    </row>
    <row r="10481" spans="74:100">
      <c r="BV10481" s="62"/>
      <c r="BW10481" s="62"/>
      <c r="BX10481" s="62"/>
      <c r="BY10481" s="62"/>
      <c r="BZ10481" s="62"/>
      <c r="CA10481" s="62"/>
      <c r="CB10481" s="62"/>
      <c r="CC10481" s="62"/>
      <c r="CD10481" s="62"/>
      <c r="CE10481" s="62"/>
      <c r="CF10481" s="62"/>
      <c r="CL10481" s="56" t="s">
        <v>28344</v>
      </c>
      <c r="CM10481" s="56"/>
      <c r="CN10481" s="56"/>
      <c r="CO10481" s="52"/>
      <c r="CP10481" s="52"/>
      <c r="CQ10481" s="52"/>
      <c r="CR10481" s="52"/>
      <c r="CS10481" s="52"/>
      <c r="CT10481" s="52"/>
      <c r="CU10481" s="33"/>
      <c r="CV10481" s="33"/>
    </row>
    <row r="10482" spans="74:100">
      <c r="BV10482" s="62"/>
      <c r="BW10482" s="62"/>
      <c r="BX10482" s="62"/>
      <c r="BY10482" s="62"/>
      <c r="BZ10482" s="62"/>
      <c r="CA10482" s="62"/>
      <c r="CB10482" s="62"/>
      <c r="CC10482" s="62"/>
      <c r="CD10482" s="62"/>
      <c r="CE10482" s="62"/>
      <c r="CF10482" s="62"/>
      <c r="CL10482" s="56" t="s">
        <v>2311</v>
      </c>
      <c r="CM10482" s="56" t="s">
        <v>216</v>
      </c>
      <c r="CN10482" s="56" t="s">
        <v>216</v>
      </c>
      <c r="CO10482" s="52"/>
      <c r="CP10482" s="52"/>
      <c r="CQ10482" s="52"/>
      <c r="CR10482" s="52"/>
      <c r="CS10482" s="52"/>
      <c r="CT10482" s="52"/>
      <c r="CU10482" s="33"/>
      <c r="CV10482" s="33"/>
    </row>
    <row r="10483" spans="74:100">
      <c r="BV10483" s="62"/>
      <c r="BW10483" s="62"/>
      <c r="BX10483" s="62"/>
      <c r="BY10483" s="62"/>
      <c r="BZ10483" s="62"/>
      <c r="CA10483" s="62"/>
      <c r="CB10483" s="62"/>
      <c r="CC10483" s="62"/>
      <c r="CD10483" s="62"/>
      <c r="CE10483" s="62"/>
      <c r="CF10483" s="62"/>
      <c r="CL10483" s="56" t="s">
        <v>22609</v>
      </c>
      <c r="CM10483" s="56"/>
      <c r="CN10483" s="56"/>
      <c r="CO10483" s="52"/>
      <c r="CP10483" s="52"/>
      <c r="CQ10483" s="52"/>
      <c r="CR10483" s="52"/>
      <c r="CS10483" s="52"/>
      <c r="CT10483" s="52"/>
      <c r="CU10483" s="33"/>
      <c r="CV10483" s="33"/>
    </row>
    <row r="10484" spans="74:100">
      <c r="BV10484" s="62"/>
      <c r="BW10484" s="62"/>
      <c r="BX10484" s="62"/>
      <c r="BY10484" s="62"/>
      <c r="BZ10484" s="62"/>
      <c r="CA10484" s="62"/>
      <c r="CB10484" s="62"/>
      <c r="CC10484" s="62"/>
      <c r="CD10484" s="62"/>
      <c r="CE10484" s="62"/>
      <c r="CF10484" s="62"/>
      <c r="CL10484" s="56" t="s">
        <v>6065</v>
      </c>
      <c r="CM10484" s="56" t="s">
        <v>217</v>
      </c>
      <c r="CN10484" s="56" t="s">
        <v>217</v>
      </c>
      <c r="CO10484" s="52"/>
      <c r="CP10484" s="52"/>
      <c r="CQ10484" s="52"/>
      <c r="CR10484" s="52"/>
      <c r="CS10484" s="52"/>
      <c r="CT10484" s="52"/>
      <c r="CU10484" s="33"/>
      <c r="CV10484" s="33"/>
    </row>
    <row r="10485" spans="74:100">
      <c r="BV10485" s="62"/>
      <c r="BW10485" s="62"/>
      <c r="BX10485" s="62"/>
      <c r="BY10485" s="62"/>
      <c r="BZ10485" s="62"/>
      <c r="CA10485" s="62"/>
      <c r="CB10485" s="62"/>
      <c r="CC10485" s="62"/>
      <c r="CD10485" s="62"/>
      <c r="CE10485" s="62"/>
      <c r="CF10485" s="62"/>
      <c r="CL10485" s="56" t="s">
        <v>22610</v>
      </c>
      <c r="CM10485" s="56"/>
      <c r="CN10485" s="56"/>
      <c r="CO10485" s="52"/>
      <c r="CP10485" s="52"/>
      <c r="CQ10485" s="52"/>
      <c r="CR10485" s="52"/>
      <c r="CS10485" s="52"/>
      <c r="CT10485" s="52"/>
      <c r="CU10485" s="33"/>
      <c r="CV10485" s="33"/>
    </row>
    <row r="10486" spans="74:100">
      <c r="BV10486" s="62"/>
      <c r="BW10486" s="62"/>
      <c r="BX10486" s="62"/>
      <c r="BY10486" s="62"/>
      <c r="BZ10486" s="62"/>
      <c r="CA10486" s="62"/>
      <c r="CB10486" s="62"/>
      <c r="CC10486" s="62"/>
      <c r="CD10486" s="62"/>
      <c r="CE10486" s="62"/>
      <c r="CF10486" s="62"/>
      <c r="CL10486" s="56" t="s">
        <v>2312</v>
      </c>
      <c r="CM10486" s="56" t="s">
        <v>216</v>
      </c>
      <c r="CN10486" s="56" t="s">
        <v>216</v>
      </c>
      <c r="CO10486" s="52"/>
      <c r="CP10486" s="52"/>
      <c r="CQ10486" s="52"/>
      <c r="CR10486" s="52"/>
      <c r="CS10486" s="52"/>
      <c r="CT10486" s="52"/>
      <c r="CU10486" s="33"/>
      <c r="CV10486" s="33"/>
    </row>
    <row r="10487" spans="74:100">
      <c r="BV10487" s="62"/>
      <c r="BW10487" s="62"/>
      <c r="BX10487" s="62"/>
      <c r="BY10487" s="62"/>
      <c r="BZ10487" s="62"/>
      <c r="CA10487" s="62"/>
      <c r="CB10487" s="62"/>
      <c r="CC10487" s="62"/>
      <c r="CD10487" s="62"/>
      <c r="CE10487" s="62"/>
      <c r="CF10487" s="62"/>
      <c r="CL10487" s="56" t="s">
        <v>22611</v>
      </c>
      <c r="CM10487" s="56"/>
      <c r="CN10487" s="56"/>
      <c r="CO10487" s="52"/>
      <c r="CP10487" s="52"/>
      <c r="CQ10487" s="52"/>
      <c r="CR10487" s="52"/>
      <c r="CS10487" s="52"/>
      <c r="CT10487" s="52"/>
      <c r="CU10487" s="33"/>
      <c r="CV10487" s="33"/>
    </row>
    <row r="10488" spans="74:100">
      <c r="BV10488" s="62"/>
      <c r="BW10488" s="62"/>
      <c r="BX10488" s="62"/>
      <c r="BY10488" s="62"/>
      <c r="BZ10488" s="62"/>
      <c r="CA10488" s="62"/>
      <c r="CB10488" s="62"/>
      <c r="CC10488" s="62"/>
      <c r="CD10488" s="62"/>
      <c r="CE10488" s="62"/>
      <c r="CF10488" s="62"/>
      <c r="CL10488" s="56" t="s">
        <v>6066</v>
      </c>
      <c r="CM10488" s="56" t="s">
        <v>217</v>
      </c>
      <c r="CN10488" s="56" t="s">
        <v>217</v>
      </c>
      <c r="CO10488" s="52"/>
      <c r="CP10488" s="52"/>
      <c r="CQ10488" s="52"/>
      <c r="CR10488" s="52"/>
      <c r="CS10488" s="52"/>
      <c r="CT10488" s="52"/>
      <c r="CU10488" s="33"/>
      <c r="CV10488" s="33"/>
    </row>
    <row r="10489" spans="74:100">
      <c r="BV10489" s="62"/>
      <c r="BW10489" s="62"/>
      <c r="BX10489" s="62"/>
      <c r="BY10489" s="62"/>
      <c r="BZ10489" s="62"/>
      <c r="CA10489" s="62"/>
      <c r="CB10489" s="62"/>
      <c r="CC10489" s="62"/>
      <c r="CD10489" s="62"/>
      <c r="CE10489" s="62"/>
      <c r="CF10489" s="62"/>
      <c r="CL10489" s="56" t="s">
        <v>19726</v>
      </c>
      <c r="CM10489" s="56"/>
      <c r="CN10489" s="56"/>
      <c r="CO10489" s="52"/>
      <c r="CP10489" s="52"/>
      <c r="CQ10489" s="52"/>
      <c r="CR10489" s="52"/>
      <c r="CS10489" s="52"/>
      <c r="CT10489" s="52"/>
      <c r="CU10489" s="33"/>
      <c r="CV10489" s="33"/>
    </row>
    <row r="10490" spans="74:100">
      <c r="BV10490" s="62"/>
      <c r="BW10490" s="62"/>
      <c r="BX10490" s="62"/>
      <c r="BY10490" s="62"/>
      <c r="BZ10490" s="62"/>
      <c r="CA10490" s="62"/>
      <c r="CB10490" s="62"/>
      <c r="CC10490" s="62"/>
      <c r="CD10490" s="62"/>
      <c r="CE10490" s="62"/>
      <c r="CF10490" s="62"/>
      <c r="CL10490" s="56" t="s">
        <v>6067</v>
      </c>
      <c r="CM10490" s="56" t="s">
        <v>217</v>
      </c>
      <c r="CN10490" s="56" t="s">
        <v>217</v>
      </c>
      <c r="CO10490" s="52"/>
      <c r="CP10490" s="52"/>
      <c r="CQ10490" s="52"/>
      <c r="CR10490" s="52"/>
      <c r="CS10490" s="52"/>
      <c r="CT10490" s="52"/>
      <c r="CU10490" s="33"/>
      <c r="CV10490" s="33"/>
    </row>
    <row r="10491" spans="74:100">
      <c r="BV10491" s="62"/>
      <c r="BW10491" s="62"/>
      <c r="BX10491" s="62"/>
      <c r="BY10491" s="62"/>
      <c r="BZ10491" s="62"/>
      <c r="CA10491" s="62"/>
      <c r="CB10491" s="62"/>
      <c r="CC10491" s="62"/>
      <c r="CD10491" s="62"/>
      <c r="CE10491" s="62"/>
      <c r="CF10491" s="62"/>
      <c r="CL10491" s="56" t="s">
        <v>19727</v>
      </c>
      <c r="CM10491" s="56"/>
      <c r="CN10491" s="56"/>
      <c r="CO10491" s="52"/>
      <c r="CP10491" s="52"/>
      <c r="CQ10491" s="52"/>
      <c r="CR10491" s="52"/>
      <c r="CS10491" s="52"/>
      <c r="CT10491" s="52"/>
      <c r="CU10491" s="33"/>
      <c r="CV10491" s="33"/>
    </row>
    <row r="10492" spans="74:100">
      <c r="BV10492" s="62"/>
      <c r="BW10492" s="62"/>
      <c r="BX10492" s="62"/>
      <c r="BY10492" s="62"/>
      <c r="BZ10492" s="62"/>
      <c r="CA10492" s="62"/>
      <c r="CB10492" s="62"/>
      <c r="CC10492" s="62"/>
      <c r="CD10492" s="62"/>
      <c r="CE10492" s="62"/>
      <c r="CF10492" s="62"/>
      <c r="CL10492" s="56" t="s">
        <v>2313</v>
      </c>
      <c r="CM10492" s="56" t="s">
        <v>216</v>
      </c>
      <c r="CN10492" s="56" t="s">
        <v>216</v>
      </c>
      <c r="CO10492" s="52"/>
      <c r="CP10492" s="52"/>
      <c r="CQ10492" s="52"/>
      <c r="CR10492" s="52"/>
      <c r="CS10492" s="52"/>
      <c r="CT10492" s="52"/>
      <c r="CU10492" s="33"/>
      <c r="CV10492" s="33"/>
    </row>
    <row r="10493" spans="74:100">
      <c r="BV10493" s="62"/>
      <c r="BW10493" s="62"/>
      <c r="BX10493" s="62"/>
      <c r="BY10493" s="62"/>
      <c r="BZ10493" s="62"/>
      <c r="CA10493" s="62"/>
      <c r="CB10493" s="62"/>
      <c r="CC10493" s="62"/>
      <c r="CD10493" s="62"/>
      <c r="CE10493" s="62"/>
      <c r="CF10493" s="62"/>
      <c r="CL10493" s="56" t="s">
        <v>22612</v>
      </c>
      <c r="CM10493" s="56"/>
      <c r="CN10493" s="56"/>
      <c r="CO10493" s="52"/>
      <c r="CP10493" s="52"/>
      <c r="CQ10493" s="52"/>
      <c r="CR10493" s="52"/>
      <c r="CS10493" s="52"/>
      <c r="CT10493" s="52"/>
      <c r="CU10493" s="33"/>
      <c r="CV10493" s="33"/>
    </row>
    <row r="10494" spans="74:100">
      <c r="BV10494" s="62"/>
      <c r="BW10494" s="62"/>
      <c r="BX10494" s="62"/>
      <c r="BY10494" s="62"/>
      <c r="BZ10494" s="62"/>
      <c r="CA10494" s="62"/>
      <c r="CB10494" s="62"/>
      <c r="CC10494" s="62"/>
      <c r="CD10494" s="62"/>
      <c r="CE10494" s="62"/>
      <c r="CF10494" s="62"/>
      <c r="CL10494" s="56" t="s">
        <v>6068</v>
      </c>
      <c r="CM10494" s="56" t="s">
        <v>217</v>
      </c>
      <c r="CN10494" s="56" t="s">
        <v>217</v>
      </c>
      <c r="CO10494" s="52"/>
      <c r="CP10494" s="52"/>
      <c r="CQ10494" s="52"/>
      <c r="CR10494" s="52"/>
      <c r="CS10494" s="52"/>
      <c r="CT10494" s="52"/>
      <c r="CU10494" s="33"/>
      <c r="CV10494" s="33"/>
    </row>
    <row r="10495" spans="74:100">
      <c r="BV10495" s="62"/>
      <c r="BW10495" s="62"/>
      <c r="BX10495" s="62"/>
      <c r="BY10495" s="62"/>
      <c r="BZ10495" s="62"/>
      <c r="CA10495" s="62"/>
      <c r="CB10495" s="62"/>
      <c r="CC10495" s="62"/>
      <c r="CD10495" s="62"/>
      <c r="CE10495" s="62"/>
      <c r="CF10495" s="62"/>
      <c r="CL10495" s="56" t="s">
        <v>19728</v>
      </c>
      <c r="CM10495" s="56"/>
      <c r="CN10495" s="56"/>
      <c r="CO10495" s="52"/>
      <c r="CP10495" s="52"/>
      <c r="CQ10495" s="52"/>
      <c r="CR10495" s="52"/>
      <c r="CS10495" s="52"/>
      <c r="CT10495" s="52"/>
      <c r="CU10495" s="33"/>
      <c r="CV10495" s="33"/>
    </row>
    <row r="10496" spans="74:100">
      <c r="BV10496" s="62"/>
      <c r="BW10496" s="62"/>
      <c r="BX10496" s="62"/>
      <c r="BY10496" s="62"/>
      <c r="BZ10496" s="62"/>
      <c r="CA10496" s="62"/>
      <c r="CB10496" s="62"/>
      <c r="CC10496" s="62"/>
      <c r="CD10496" s="62"/>
      <c r="CE10496" s="62"/>
      <c r="CF10496" s="62"/>
      <c r="CL10496" s="56" t="s">
        <v>6069</v>
      </c>
      <c r="CM10496" s="56" t="s">
        <v>217</v>
      </c>
      <c r="CN10496" s="56" t="s">
        <v>217</v>
      </c>
      <c r="CO10496" s="52"/>
      <c r="CP10496" s="52"/>
      <c r="CQ10496" s="52"/>
      <c r="CR10496" s="52"/>
      <c r="CS10496" s="52"/>
      <c r="CT10496" s="52"/>
      <c r="CU10496" s="33"/>
      <c r="CV10496" s="33"/>
    </row>
    <row r="10497" spans="74:100">
      <c r="BV10497" s="62"/>
      <c r="BW10497" s="62"/>
      <c r="BX10497" s="62"/>
      <c r="BY10497" s="62"/>
      <c r="BZ10497" s="62"/>
      <c r="CA10497" s="62"/>
      <c r="CB10497" s="62"/>
      <c r="CC10497" s="62"/>
      <c r="CD10497" s="62"/>
      <c r="CE10497" s="62"/>
      <c r="CF10497" s="62"/>
      <c r="CL10497" s="56" t="s">
        <v>19729</v>
      </c>
      <c r="CM10497" s="56"/>
      <c r="CN10497" s="56"/>
      <c r="CO10497" s="52"/>
      <c r="CP10497" s="52"/>
      <c r="CQ10497" s="52"/>
      <c r="CR10497" s="52"/>
      <c r="CS10497" s="52"/>
      <c r="CT10497" s="52"/>
      <c r="CU10497" s="33"/>
      <c r="CV10497" s="33"/>
    </row>
    <row r="10498" spans="74:100">
      <c r="BV10498" s="62"/>
      <c r="BW10498" s="62"/>
      <c r="BX10498" s="62"/>
      <c r="BY10498" s="62"/>
      <c r="BZ10498" s="62"/>
      <c r="CA10498" s="62"/>
      <c r="CB10498" s="62"/>
      <c r="CC10498" s="62"/>
      <c r="CD10498" s="62"/>
      <c r="CE10498" s="62"/>
      <c r="CF10498" s="62"/>
      <c r="CL10498" s="56" t="s">
        <v>28345</v>
      </c>
      <c r="CM10498" s="56" t="s">
        <v>217</v>
      </c>
      <c r="CN10498" s="56" t="s">
        <v>217</v>
      </c>
      <c r="CO10498" s="52"/>
      <c r="CP10498" s="52"/>
      <c r="CQ10498" s="52"/>
      <c r="CR10498" s="52"/>
      <c r="CS10498" s="52"/>
      <c r="CT10498" s="52"/>
      <c r="CU10498" s="33"/>
      <c r="CV10498" s="33"/>
    </row>
    <row r="10499" spans="74:100">
      <c r="BV10499" s="62"/>
      <c r="BW10499" s="62"/>
      <c r="BX10499" s="62"/>
      <c r="BY10499" s="62"/>
      <c r="BZ10499" s="62"/>
      <c r="CA10499" s="62"/>
      <c r="CB10499" s="62"/>
      <c r="CC10499" s="62"/>
      <c r="CD10499" s="62"/>
      <c r="CE10499" s="62"/>
      <c r="CF10499" s="62"/>
      <c r="CL10499" s="56" t="s">
        <v>28346</v>
      </c>
      <c r="CM10499" s="56"/>
      <c r="CN10499" s="56"/>
      <c r="CO10499" s="52"/>
      <c r="CP10499" s="52"/>
      <c r="CQ10499" s="52"/>
      <c r="CR10499" s="52"/>
      <c r="CS10499" s="52"/>
      <c r="CT10499" s="52"/>
      <c r="CU10499" s="33"/>
      <c r="CV10499" s="33"/>
    </row>
    <row r="10500" spans="74:100">
      <c r="BV10500" s="62"/>
      <c r="BW10500" s="62"/>
      <c r="BX10500" s="62"/>
      <c r="BY10500" s="62"/>
      <c r="BZ10500" s="62"/>
      <c r="CA10500" s="62"/>
      <c r="CB10500" s="62"/>
      <c r="CC10500" s="62"/>
      <c r="CD10500" s="62"/>
      <c r="CE10500" s="62"/>
      <c r="CF10500" s="62"/>
      <c r="CL10500" s="56" t="s">
        <v>6070</v>
      </c>
      <c r="CM10500" s="56" t="s">
        <v>217</v>
      </c>
      <c r="CN10500" s="56" t="s">
        <v>217</v>
      </c>
      <c r="CO10500" s="52"/>
      <c r="CP10500" s="52"/>
      <c r="CQ10500" s="52"/>
      <c r="CR10500" s="52"/>
      <c r="CS10500" s="52"/>
      <c r="CT10500" s="52"/>
      <c r="CU10500" s="33"/>
      <c r="CV10500" s="33"/>
    </row>
    <row r="10501" spans="74:100">
      <c r="BV10501" s="62"/>
      <c r="BW10501" s="62"/>
      <c r="BX10501" s="62"/>
      <c r="BY10501" s="62"/>
      <c r="BZ10501" s="62"/>
      <c r="CA10501" s="62"/>
      <c r="CB10501" s="62"/>
      <c r="CC10501" s="62"/>
      <c r="CD10501" s="62"/>
      <c r="CE10501" s="62"/>
      <c r="CF10501" s="62"/>
      <c r="CL10501" s="56" t="s">
        <v>19730</v>
      </c>
      <c r="CM10501" s="56"/>
      <c r="CN10501" s="56"/>
      <c r="CO10501" s="52"/>
      <c r="CP10501" s="52"/>
      <c r="CQ10501" s="52"/>
      <c r="CR10501" s="52"/>
      <c r="CS10501" s="52"/>
      <c r="CT10501" s="52"/>
      <c r="CU10501" s="33"/>
      <c r="CV10501" s="33"/>
    </row>
    <row r="10502" spans="74:100">
      <c r="BV10502" s="62"/>
      <c r="BW10502" s="62"/>
      <c r="BX10502" s="62"/>
      <c r="BY10502" s="62"/>
      <c r="BZ10502" s="62"/>
      <c r="CA10502" s="62"/>
      <c r="CB10502" s="62"/>
      <c r="CC10502" s="62"/>
      <c r="CD10502" s="62"/>
      <c r="CE10502" s="62"/>
      <c r="CF10502" s="62"/>
      <c r="CL10502" s="56" t="s">
        <v>6071</v>
      </c>
      <c r="CM10502" s="56" t="s">
        <v>217</v>
      </c>
      <c r="CN10502" s="56" t="s">
        <v>217</v>
      </c>
      <c r="CO10502" s="52"/>
      <c r="CP10502" s="52"/>
      <c r="CQ10502" s="52"/>
      <c r="CR10502" s="52"/>
      <c r="CS10502" s="52"/>
      <c r="CT10502" s="52"/>
      <c r="CU10502" s="33"/>
      <c r="CV10502" s="33"/>
    </row>
    <row r="10503" spans="74:100">
      <c r="BV10503" s="62"/>
      <c r="BW10503" s="62"/>
      <c r="BX10503" s="62"/>
      <c r="BY10503" s="62"/>
      <c r="BZ10503" s="62"/>
      <c r="CA10503" s="62"/>
      <c r="CB10503" s="62"/>
      <c r="CC10503" s="62"/>
      <c r="CD10503" s="62"/>
      <c r="CE10503" s="62"/>
      <c r="CF10503" s="62"/>
      <c r="CL10503" s="56" t="s">
        <v>19731</v>
      </c>
      <c r="CM10503" s="56"/>
      <c r="CN10503" s="56"/>
      <c r="CO10503" s="52"/>
      <c r="CP10503" s="52"/>
      <c r="CQ10503" s="52"/>
      <c r="CR10503" s="52"/>
      <c r="CS10503" s="52"/>
      <c r="CT10503" s="52"/>
      <c r="CU10503" s="33"/>
      <c r="CV10503" s="33"/>
    </row>
    <row r="10504" spans="74:100">
      <c r="BV10504" s="62"/>
      <c r="BW10504" s="62"/>
      <c r="BX10504" s="62"/>
      <c r="BY10504" s="62"/>
      <c r="BZ10504" s="62"/>
      <c r="CA10504" s="62"/>
      <c r="CB10504" s="62"/>
      <c r="CC10504" s="62"/>
      <c r="CD10504" s="62"/>
      <c r="CE10504" s="62"/>
      <c r="CF10504" s="62"/>
      <c r="CL10504" s="56" t="s">
        <v>6072</v>
      </c>
      <c r="CM10504" s="56" t="s">
        <v>217</v>
      </c>
      <c r="CN10504" s="56" t="s">
        <v>217</v>
      </c>
      <c r="CO10504" s="52"/>
      <c r="CP10504" s="52"/>
      <c r="CQ10504" s="52"/>
      <c r="CR10504" s="52"/>
      <c r="CS10504" s="52"/>
      <c r="CT10504" s="52"/>
      <c r="CU10504" s="33"/>
      <c r="CV10504" s="33"/>
    </row>
    <row r="10505" spans="74:100">
      <c r="BV10505" s="62"/>
      <c r="BW10505" s="62"/>
      <c r="BX10505" s="62"/>
      <c r="BY10505" s="62"/>
      <c r="BZ10505" s="62"/>
      <c r="CA10505" s="62"/>
      <c r="CB10505" s="62"/>
      <c r="CC10505" s="62"/>
      <c r="CD10505" s="62"/>
      <c r="CE10505" s="62"/>
      <c r="CF10505" s="62"/>
      <c r="CL10505" s="56" t="s">
        <v>19732</v>
      </c>
      <c r="CM10505" s="56"/>
      <c r="CN10505" s="56"/>
      <c r="CO10505" s="52"/>
      <c r="CP10505" s="52"/>
      <c r="CQ10505" s="52"/>
      <c r="CR10505" s="52"/>
      <c r="CS10505" s="52"/>
      <c r="CT10505" s="52"/>
      <c r="CU10505" s="33"/>
      <c r="CV10505" s="33"/>
    </row>
    <row r="10506" spans="74:100">
      <c r="BV10506" s="62"/>
      <c r="BW10506" s="62"/>
      <c r="BX10506" s="62"/>
      <c r="BY10506" s="62"/>
      <c r="BZ10506" s="62"/>
      <c r="CA10506" s="62"/>
      <c r="CB10506" s="62"/>
      <c r="CC10506" s="62"/>
      <c r="CD10506" s="62"/>
      <c r="CE10506" s="62"/>
      <c r="CF10506" s="62"/>
      <c r="CL10506" s="56" t="s">
        <v>2314</v>
      </c>
      <c r="CM10506" s="56" t="s">
        <v>216</v>
      </c>
      <c r="CN10506" s="56" t="s">
        <v>216</v>
      </c>
      <c r="CO10506" s="52"/>
      <c r="CP10506" s="52"/>
      <c r="CQ10506" s="52"/>
      <c r="CR10506" s="52"/>
      <c r="CS10506" s="52"/>
      <c r="CT10506" s="52"/>
      <c r="CU10506" s="33"/>
      <c r="CV10506" s="33"/>
    </row>
    <row r="10507" spans="74:100">
      <c r="BV10507" s="62"/>
      <c r="BW10507" s="62"/>
      <c r="BX10507" s="62"/>
      <c r="BY10507" s="62"/>
      <c r="BZ10507" s="62"/>
      <c r="CA10507" s="62"/>
      <c r="CB10507" s="62"/>
      <c r="CC10507" s="62"/>
      <c r="CD10507" s="62"/>
      <c r="CE10507" s="62"/>
      <c r="CF10507" s="62"/>
      <c r="CL10507" s="56" t="s">
        <v>22613</v>
      </c>
      <c r="CM10507" s="56"/>
      <c r="CN10507" s="56"/>
      <c r="CO10507" s="52"/>
      <c r="CP10507" s="52"/>
      <c r="CQ10507" s="52"/>
      <c r="CR10507" s="52"/>
      <c r="CS10507" s="52"/>
      <c r="CT10507" s="52"/>
      <c r="CU10507" s="33"/>
      <c r="CV10507" s="33"/>
    </row>
    <row r="10508" spans="74:100">
      <c r="BV10508" s="62"/>
      <c r="BW10508" s="62"/>
      <c r="BX10508" s="62"/>
      <c r="BY10508" s="62"/>
      <c r="BZ10508" s="62"/>
      <c r="CA10508" s="62"/>
      <c r="CB10508" s="62"/>
      <c r="CC10508" s="62"/>
      <c r="CD10508" s="62"/>
      <c r="CE10508" s="62"/>
      <c r="CF10508" s="62"/>
      <c r="CL10508" s="56" t="s">
        <v>6074</v>
      </c>
      <c r="CM10508" s="56" t="s">
        <v>3118</v>
      </c>
      <c r="CN10508" s="56" t="s">
        <v>3118</v>
      </c>
      <c r="CO10508" s="52"/>
      <c r="CP10508" s="52"/>
      <c r="CQ10508" s="52"/>
      <c r="CR10508" s="52"/>
      <c r="CS10508" s="52"/>
      <c r="CT10508" s="52"/>
      <c r="CU10508" s="33"/>
      <c r="CV10508" s="33"/>
    </row>
    <row r="10509" spans="74:100">
      <c r="BV10509" s="62"/>
      <c r="BW10509" s="62"/>
      <c r="BX10509" s="62"/>
      <c r="BY10509" s="62"/>
      <c r="BZ10509" s="62"/>
      <c r="CA10509" s="62"/>
      <c r="CB10509" s="62"/>
      <c r="CC10509" s="62"/>
      <c r="CD10509" s="62"/>
      <c r="CE10509" s="62"/>
      <c r="CF10509" s="62"/>
      <c r="CL10509" s="56" t="s">
        <v>19733</v>
      </c>
      <c r="CM10509" s="56"/>
      <c r="CN10509" s="56"/>
      <c r="CO10509" s="52"/>
      <c r="CP10509" s="52"/>
      <c r="CQ10509" s="52"/>
      <c r="CR10509" s="52"/>
      <c r="CS10509" s="52"/>
      <c r="CT10509" s="52"/>
      <c r="CU10509" s="33"/>
      <c r="CV10509" s="33"/>
    </row>
    <row r="10510" spans="74:100">
      <c r="BV10510" s="62"/>
      <c r="BW10510" s="62"/>
      <c r="BX10510" s="62"/>
      <c r="BY10510" s="62"/>
      <c r="BZ10510" s="62"/>
      <c r="CA10510" s="62"/>
      <c r="CB10510" s="62"/>
      <c r="CC10510" s="62"/>
      <c r="CD10510" s="62"/>
      <c r="CE10510" s="62"/>
      <c r="CF10510" s="62"/>
      <c r="CL10510" s="56" t="s">
        <v>6075</v>
      </c>
      <c r="CM10510" s="56" t="s">
        <v>217</v>
      </c>
      <c r="CN10510" s="56" t="s">
        <v>217</v>
      </c>
      <c r="CO10510" s="52"/>
      <c r="CP10510" s="52"/>
      <c r="CQ10510" s="52"/>
      <c r="CR10510" s="52"/>
      <c r="CS10510" s="52"/>
      <c r="CT10510" s="52"/>
      <c r="CU10510" s="33"/>
      <c r="CV10510" s="33"/>
    </row>
    <row r="10511" spans="74:100">
      <c r="BV10511" s="62"/>
      <c r="BW10511" s="62"/>
      <c r="BX10511" s="62"/>
      <c r="BY10511" s="62"/>
      <c r="BZ10511" s="62"/>
      <c r="CA10511" s="62"/>
      <c r="CB10511" s="62"/>
      <c r="CC10511" s="62"/>
      <c r="CD10511" s="62"/>
      <c r="CE10511" s="62"/>
      <c r="CF10511" s="62"/>
      <c r="CL10511" s="56" t="s">
        <v>19734</v>
      </c>
      <c r="CM10511" s="56"/>
      <c r="CN10511" s="56"/>
      <c r="CO10511" s="52"/>
      <c r="CP10511" s="52"/>
      <c r="CQ10511" s="52"/>
      <c r="CR10511" s="52"/>
      <c r="CS10511" s="52"/>
      <c r="CT10511" s="52"/>
      <c r="CU10511" s="33"/>
      <c r="CV10511" s="33"/>
    </row>
    <row r="10512" spans="74:100">
      <c r="BV10512" s="62"/>
      <c r="BW10512" s="62"/>
      <c r="BX10512" s="62"/>
      <c r="BY10512" s="62"/>
      <c r="BZ10512" s="62"/>
      <c r="CA10512" s="62"/>
      <c r="CB10512" s="62"/>
      <c r="CC10512" s="62"/>
      <c r="CD10512" s="62"/>
      <c r="CE10512" s="62"/>
      <c r="CF10512" s="62"/>
      <c r="CL10512" s="56" t="s">
        <v>6076</v>
      </c>
      <c r="CM10512" s="56" t="s">
        <v>3118</v>
      </c>
      <c r="CN10512" s="56" t="s">
        <v>3118</v>
      </c>
      <c r="CO10512" s="52"/>
      <c r="CP10512" s="52"/>
      <c r="CQ10512" s="52"/>
      <c r="CR10512" s="52"/>
      <c r="CS10512" s="52"/>
      <c r="CT10512" s="52"/>
      <c r="CU10512" s="33"/>
      <c r="CV10512" s="33"/>
    </row>
    <row r="10513" spans="74:100">
      <c r="BV10513" s="62"/>
      <c r="BW10513" s="62"/>
      <c r="BX10513" s="62"/>
      <c r="BY10513" s="62"/>
      <c r="BZ10513" s="62"/>
      <c r="CA10513" s="62"/>
      <c r="CB10513" s="62"/>
      <c r="CC10513" s="62"/>
      <c r="CD10513" s="62"/>
      <c r="CE10513" s="62"/>
      <c r="CF10513" s="62"/>
      <c r="CL10513" s="56" t="s">
        <v>19735</v>
      </c>
      <c r="CM10513" s="56"/>
      <c r="CN10513" s="56"/>
      <c r="CO10513" s="52"/>
      <c r="CP10513" s="52"/>
      <c r="CQ10513" s="52"/>
      <c r="CR10513" s="52"/>
      <c r="CS10513" s="52"/>
      <c r="CT10513" s="52"/>
      <c r="CU10513" s="33"/>
      <c r="CV10513" s="33"/>
    </row>
    <row r="10514" spans="74:100">
      <c r="BV10514" s="62"/>
      <c r="BW10514" s="62"/>
      <c r="BX10514" s="62"/>
      <c r="BY10514" s="62"/>
      <c r="BZ10514" s="62"/>
      <c r="CA10514" s="62"/>
      <c r="CB10514" s="62"/>
      <c r="CC10514" s="62"/>
      <c r="CD10514" s="62"/>
      <c r="CE10514" s="62"/>
      <c r="CF10514" s="62"/>
      <c r="CL10514" s="56" t="s">
        <v>6077</v>
      </c>
      <c r="CM10514" s="56" t="s">
        <v>217</v>
      </c>
      <c r="CN10514" s="56" t="s">
        <v>217</v>
      </c>
      <c r="CO10514" s="52"/>
      <c r="CP10514" s="52"/>
      <c r="CQ10514" s="52"/>
      <c r="CR10514" s="52"/>
      <c r="CS10514" s="52"/>
      <c r="CT10514" s="52"/>
      <c r="CU10514" s="33"/>
      <c r="CV10514" s="33"/>
    </row>
    <row r="10515" spans="74:100">
      <c r="BV10515" s="62"/>
      <c r="BW10515" s="62"/>
      <c r="BX10515" s="62"/>
      <c r="BY10515" s="62"/>
      <c r="BZ10515" s="62"/>
      <c r="CA10515" s="62"/>
      <c r="CB10515" s="62"/>
      <c r="CC10515" s="62"/>
      <c r="CD10515" s="62"/>
      <c r="CE10515" s="62"/>
      <c r="CF10515" s="62"/>
      <c r="CL10515" s="56" t="s">
        <v>19736</v>
      </c>
      <c r="CM10515" s="56"/>
      <c r="CN10515" s="56"/>
      <c r="CO10515" s="52"/>
      <c r="CP10515" s="52"/>
      <c r="CQ10515" s="52"/>
      <c r="CR10515" s="52"/>
      <c r="CS10515" s="52"/>
      <c r="CT10515" s="52"/>
      <c r="CU10515" s="33"/>
      <c r="CV10515" s="33"/>
    </row>
    <row r="10516" spans="74:100">
      <c r="BV10516" s="62"/>
      <c r="BW10516" s="62"/>
      <c r="BX10516" s="62"/>
      <c r="BY10516" s="62"/>
      <c r="BZ10516" s="62"/>
      <c r="CA10516" s="62"/>
      <c r="CB10516" s="62"/>
      <c r="CC10516" s="62"/>
      <c r="CD10516" s="62"/>
      <c r="CE10516" s="62"/>
      <c r="CF10516" s="62"/>
      <c r="CL10516" s="56" t="s">
        <v>6078</v>
      </c>
      <c r="CM10516" s="56" t="s">
        <v>3118</v>
      </c>
      <c r="CN10516" s="56" t="s">
        <v>3118</v>
      </c>
      <c r="CO10516" s="52"/>
      <c r="CP10516" s="52"/>
      <c r="CQ10516" s="52"/>
      <c r="CR10516" s="52"/>
      <c r="CS10516" s="52"/>
      <c r="CT10516" s="52"/>
      <c r="CU10516" s="33"/>
      <c r="CV10516" s="33"/>
    </row>
    <row r="10517" spans="74:100">
      <c r="BV10517" s="62"/>
      <c r="BW10517" s="62"/>
      <c r="BX10517" s="62"/>
      <c r="BY10517" s="62"/>
      <c r="BZ10517" s="62"/>
      <c r="CA10517" s="62"/>
      <c r="CB10517" s="62"/>
      <c r="CC10517" s="62"/>
      <c r="CD10517" s="62"/>
      <c r="CE10517" s="62"/>
      <c r="CF10517" s="62"/>
      <c r="CL10517" s="56" t="s">
        <v>18819</v>
      </c>
      <c r="CM10517" s="56"/>
      <c r="CN10517" s="56"/>
      <c r="CO10517" s="52"/>
      <c r="CP10517" s="52"/>
      <c r="CQ10517" s="52"/>
      <c r="CR10517" s="52"/>
      <c r="CS10517" s="52"/>
      <c r="CT10517" s="52"/>
      <c r="CU10517" s="33"/>
      <c r="CV10517" s="33"/>
    </row>
    <row r="10518" spans="74:100">
      <c r="BV10518" s="62"/>
      <c r="BW10518" s="62"/>
      <c r="BX10518" s="62"/>
      <c r="BY10518" s="62"/>
      <c r="BZ10518" s="62"/>
      <c r="CA10518" s="62"/>
      <c r="CB10518" s="62"/>
      <c r="CC10518" s="62"/>
      <c r="CD10518" s="62"/>
      <c r="CE10518" s="62"/>
      <c r="CF10518" s="62"/>
      <c r="CL10518" s="56" t="s">
        <v>6079</v>
      </c>
      <c r="CM10518" s="56" t="s">
        <v>217</v>
      </c>
      <c r="CN10518" s="56" t="s">
        <v>217</v>
      </c>
      <c r="CO10518" s="52"/>
      <c r="CP10518" s="52"/>
      <c r="CQ10518" s="52"/>
      <c r="CR10518" s="52"/>
      <c r="CS10518" s="52"/>
      <c r="CT10518" s="52"/>
      <c r="CU10518" s="33"/>
      <c r="CV10518" s="33"/>
    </row>
    <row r="10519" spans="74:100">
      <c r="BV10519" s="62"/>
      <c r="BW10519" s="62"/>
      <c r="BX10519" s="62"/>
      <c r="BY10519" s="62"/>
      <c r="BZ10519" s="62"/>
      <c r="CA10519" s="62"/>
      <c r="CB10519" s="62"/>
      <c r="CC10519" s="62"/>
      <c r="CD10519" s="62"/>
      <c r="CE10519" s="62"/>
      <c r="CF10519" s="62"/>
      <c r="CL10519" s="56" t="s">
        <v>19737</v>
      </c>
      <c r="CM10519" s="56"/>
      <c r="CN10519" s="56"/>
      <c r="CO10519" s="52"/>
      <c r="CP10519" s="52"/>
      <c r="CQ10519" s="52"/>
      <c r="CR10519" s="52"/>
      <c r="CS10519" s="52"/>
      <c r="CT10519" s="52"/>
      <c r="CU10519" s="33"/>
      <c r="CV10519" s="33"/>
    </row>
    <row r="10520" spans="74:100">
      <c r="BV10520" s="62"/>
      <c r="BW10520" s="62"/>
      <c r="BX10520" s="62"/>
      <c r="BY10520" s="62"/>
      <c r="BZ10520" s="62"/>
      <c r="CA10520" s="62"/>
      <c r="CB10520" s="62"/>
      <c r="CC10520" s="62"/>
      <c r="CD10520" s="62"/>
      <c r="CE10520" s="62"/>
      <c r="CF10520" s="62"/>
      <c r="CL10520" s="56" t="s">
        <v>6080</v>
      </c>
      <c r="CM10520" s="56" t="s">
        <v>215</v>
      </c>
      <c r="CN10520" s="56" t="s">
        <v>215</v>
      </c>
      <c r="CO10520" s="52"/>
      <c r="CP10520" s="52"/>
      <c r="CQ10520" s="52"/>
      <c r="CR10520" s="52"/>
      <c r="CS10520" s="52"/>
      <c r="CT10520" s="52"/>
      <c r="CU10520" s="33"/>
      <c r="CV10520" s="33"/>
    </row>
    <row r="10521" spans="74:100">
      <c r="BV10521" s="62"/>
      <c r="BW10521" s="62"/>
      <c r="BX10521" s="62"/>
      <c r="BY10521" s="62"/>
      <c r="BZ10521" s="62"/>
      <c r="CA10521" s="62"/>
      <c r="CB10521" s="62"/>
      <c r="CC10521" s="62"/>
      <c r="CD10521" s="62"/>
      <c r="CE10521" s="62"/>
      <c r="CF10521" s="62"/>
      <c r="CL10521" s="56" t="s">
        <v>22614</v>
      </c>
      <c r="CM10521" s="56"/>
      <c r="CN10521" s="56"/>
      <c r="CO10521" s="52"/>
      <c r="CP10521" s="52"/>
      <c r="CQ10521" s="52"/>
      <c r="CR10521" s="52"/>
      <c r="CS10521" s="52"/>
      <c r="CT10521" s="52"/>
      <c r="CU10521" s="33"/>
      <c r="CV10521" s="33"/>
    </row>
    <row r="10522" spans="74:100">
      <c r="BV10522" s="62"/>
      <c r="BW10522" s="62"/>
      <c r="BX10522" s="62"/>
      <c r="BY10522" s="62"/>
      <c r="BZ10522" s="62"/>
      <c r="CA10522" s="62"/>
      <c r="CB10522" s="62"/>
      <c r="CC10522" s="62"/>
      <c r="CD10522" s="62"/>
      <c r="CE10522" s="62"/>
      <c r="CF10522" s="62"/>
      <c r="CL10522" s="56" t="s">
        <v>6081</v>
      </c>
      <c r="CM10522" s="56" t="s">
        <v>217</v>
      </c>
      <c r="CN10522" s="56" t="s">
        <v>217</v>
      </c>
      <c r="CO10522" s="52"/>
      <c r="CP10522" s="52"/>
      <c r="CQ10522" s="52"/>
      <c r="CR10522" s="52"/>
      <c r="CS10522" s="52"/>
      <c r="CT10522" s="52"/>
      <c r="CU10522" s="33"/>
      <c r="CV10522" s="33"/>
    </row>
    <row r="10523" spans="74:100">
      <c r="BV10523" s="62"/>
      <c r="BW10523" s="62"/>
      <c r="BX10523" s="62"/>
      <c r="BY10523" s="62"/>
      <c r="BZ10523" s="62"/>
      <c r="CA10523" s="62"/>
      <c r="CB10523" s="62"/>
      <c r="CC10523" s="62"/>
      <c r="CD10523" s="62"/>
      <c r="CE10523" s="62"/>
      <c r="CF10523" s="62"/>
      <c r="CL10523" s="56" t="s">
        <v>19738</v>
      </c>
      <c r="CM10523" s="56"/>
      <c r="CN10523" s="56"/>
      <c r="CO10523" s="52"/>
      <c r="CP10523" s="52"/>
      <c r="CQ10523" s="52"/>
      <c r="CR10523" s="52"/>
      <c r="CS10523" s="52"/>
      <c r="CT10523" s="52"/>
      <c r="CU10523" s="33"/>
      <c r="CV10523" s="33"/>
    </row>
    <row r="10524" spans="74:100">
      <c r="BV10524" s="62"/>
      <c r="BW10524" s="62"/>
      <c r="BX10524" s="62"/>
      <c r="BY10524" s="62"/>
      <c r="BZ10524" s="62"/>
      <c r="CA10524" s="62"/>
      <c r="CB10524" s="62"/>
      <c r="CC10524" s="62"/>
      <c r="CD10524" s="62"/>
      <c r="CE10524" s="62"/>
      <c r="CF10524" s="62"/>
      <c r="CL10524" s="56" t="s">
        <v>6082</v>
      </c>
      <c r="CM10524" s="56" t="s">
        <v>217</v>
      </c>
      <c r="CN10524" s="56" t="s">
        <v>217</v>
      </c>
      <c r="CO10524" s="52"/>
      <c r="CP10524" s="52"/>
      <c r="CQ10524" s="52"/>
      <c r="CR10524" s="52"/>
      <c r="CS10524" s="52"/>
      <c r="CT10524" s="52"/>
      <c r="CU10524" s="33"/>
      <c r="CV10524" s="33"/>
    </row>
    <row r="10525" spans="74:100">
      <c r="BV10525" s="62"/>
      <c r="BW10525" s="62"/>
      <c r="BX10525" s="62"/>
      <c r="BY10525" s="62"/>
      <c r="BZ10525" s="62"/>
      <c r="CA10525" s="62"/>
      <c r="CB10525" s="62"/>
      <c r="CC10525" s="62"/>
      <c r="CD10525" s="62"/>
      <c r="CE10525" s="62"/>
      <c r="CF10525" s="62"/>
      <c r="CL10525" s="56" t="s">
        <v>20591</v>
      </c>
      <c r="CM10525" s="56"/>
      <c r="CN10525" s="56"/>
      <c r="CO10525" s="52"/>
      <c r="CP10525" s="52"/>
      <c r="CQ10525" s="52"/>
      <c r="CR10525" s="52"/>
      <c r="CS10525" s="52"/>
      <c r="CT10525" s="52"/>
      <c r="CU10525" s="33"/>
      <c r="CV10525" s="33"/>
    </row>
    <row r="10526" spans="74:100">
      <c r="BV10526" s="62"/>
      <c r="BW10526" s="62"/>
      <c r="BX10526" s="62"/>
      <c r="BY10526" s="62"/>
      <c r="BZ10526" s="62"/>
      <c r="CA10526" s="62"/>
      <c r="CB10526" s="62"/>
      <c r="CC10526" s="62"/>
      <c r="CD10526" s="62"/>
      <c r="CE10526" s="62"/>
      <c r="CF10526" s="62"/>
      <c r="CL10526" s="56" t="s">
        <v>6083</v>
      </c>
      <c r="CM10526" s="56" t="s">
        <v>215</v>
      </c>
      <c r="CN10526" s="56" t="s">
        <v>215</v>
      </c>
      <c r="CO10526" s="52"/>
      <c r="CP10526" s="52"/>
      <c r="CQ10526" s="52"/>
      <c r="CR10526" s="52"/>
      <c r="CS10526" s="52"/>
      <c r="CT10526" s="52"/>
      <c r="CU10526" s="33"/>
      <c r="CV10526" s="33"/>
    </row>
    <row r="10527" spans="74:100">
      <c r="BV10527" s="62"/>
      <c r="BW10527" s="62"/>
      <c r="BX10527" s="62"/>
      <c r="BY10527" s="62"/>
      <c r="BZ10527" s="62"/>
      <c r="CA10527" s="62"/>
      <c r="CB10527" s="62"/>
      <c r="CC10527" s="62"/>
      <c r="CD10527" s="62"/>
      <c r="CE10527" s="62"/>
      <c r="CF10527" s="62"/>
      <c r="CL10527" s="56" t="s">
        <v>22615</v>
      </c>
      <c r="CM10527" s="56"/>
      <c r="CN10527" s="56"/>
      <c r="CO10527" s="52"/>
      <c r="CP10527" s="52"/>
      <c r="CQ10527" s="52"/>
      <c r="CR10527" s="52"/>
      <c r="CS10527" s="52"/>
      <c r="CT10527" s="52"/>
      <c r="CU10527" s="33"/>
      <c r="CV10527" s="33"/>
    </row>
    <row r="10528" spans="74:100">
      <c r="BV10528" s="62"/>
      <c r="BW10528" s="62"/>
      <c r="BX10528" s="62"/>
      <c r="BY10528" s="62"/>
      <c r="BZ10528" s="62"/>
      <c r="CA10528" s="62"/>
      <c r="CB10528" s="62"/>
      <c r="CC10528" s="62"/>
      <c r="CD10528" s="62"/>
      <c r="CE10528" s="62"/>
      <c r="CF10528" s="62"/>
      <c r="CL10528" s="56" t="s">
        <v>24880</v>
      </c>
      <c r="CM10528" s="56"/>
      <c r="CN10528" s="56"/>
      <c r="CO10528" s="52"/>
      <c r="CP10528" s="52"/>
      <c r="CQ10528" s="52"/>
      <c r="CR10528" s="52"/>
      <c r="CS10528" s="52"/>
      <c r="CT10528" s="52"/>
      <c r="CU10528" s="33"/>
      <c r="CV10528" s="33"/>
    </row>
    <row r="10529" spans="74:100">
      <c r="BV10529" s="62"/>
      <c r="BW10529" s="62"/>
      <c r="BX10529" s="62"/>
      <c r="BY10529" s="62"/>
      <c r="BZ10529" s="62"/>
      <c r="CA10529" s="62"/>
      <c r="CB10529" s="62"/>
      <c r="CC10529" s="62"/>
      <c r="CD10529" s="62"/>
      <c r="CE10529" s="62"/>
      <c r="CF10529" s="62"/>
      <c r="CL10529" s="56" t="s">
        <v>24881</v>
      </c>
      <c r="CM10529" s="56"/>
      <c r="CN10529" s="56"/>
      <c r="CO10529" s="52"/>
      <c r="CP10529" s="52"/>
      <c r="CQ10529" s="52"/>
      <c r="CR10529" s="52"/>
      <c r="CS10529" s="52"/>
      <c r="CT10529" s="52"/>
      <c r="CU10529" s="33"/>
      <c r="CV10529" s="33"/>
    </row>
    <row r="10530" spans="74:100">
      <c r="BV10530" s="62"/>
      <c r="BW10530" s="62"/>
      <c r="BX10530" s="62"/>
      <c r="BY10530" s="62"/>
      <c r="BZ10530" s="62"/>
      <c r="CA10530" s="62"/>
      <c r="CB10530" s="62"/>
      <c r="CC10530" s="62"/>
      <c r="CD10530" s="62"/>
      <c r="CE10530" s="62"/>
      <c r="CF10530" s="62"/>
      <c r="CL10530" s="56" t="s">
        <v>12368</v>
      </c>
      <c r="CM10530" s="56" t="s">
        <v>214</v>
      </c>
      <c r="CN10530" s="56" t="s">
        <v>214</v>
      </c>
      <c r="CO10530" s="52"/>
      <c r="CP10530" s="52"/>
      <c r="CQ10530" s="52"/>
      <c r="CR10530" s="52"/>
      <c r="CS10530" s="52"/>
      <c r="CT10530" s="52"/>
      <c r="CU10530" s="33"/>
      <c r="CV10530" s="33"/>
    </row>
    <row r="10531" spans="74:100">
      <c r="BV10531" s="62"/>
      <c r="BW10531" s="62"/>
      <c r="BX10531" s="62"/>
      <c r="BY10531" s="62"/>
      <c r="BZ10531" s="62"/>
      <c r="CA10531" s="62"/>
      <c r="CB10531" s="62"/>
      <c r="CC10531" s="62"/>
      <c r="CD10531" s="62"/>
      <c r="CE10531" s="62"/>
      <c r="CF10531" s="62"/>
      <c r="CL10531" s="56" t="s">
        <v>25033</v>
      </c>
      <c r="CM10531" s="56"/>
      <c r="CN10531" s="56"/>
      <c r="CO10531" s="52"/>
      <c r="CP10531" s="52"/>
      <c r="CQ10531" s="52"/>
      <c r="CR10531" s="52"/>
      <c r="CS10531" s="52"/>
      <c r="CT10531" s="52"/>
      <c r="CU10531" s="33"/>
      <c r="CV10531" s="33"/>
    </row>
    <row r="10532" spans="74:100">
      <c r="BV10532" s="62"/>
      <c r="BW10532" s="62"/>
      <c r="BX10532" s="62"/>
      <c r="BY10532" s="62"/>
      <c r="BZ10532" s="62"/>
      <c r="CA10532" s="62"/>
      <c r="CB10532" s="62"/>
      <c r="CC10532" s="62"/>
      <c r="CD10532" s="62"/>
      <c r="CE10532" s="62"/>
      <c r="CF10532" s="62"/>
      <c r="CL10532" s="56" t="s">
        <v>6084</v>
      </c>
      <c r="CM10532" s="56" t="s">
        <v>3118</v>
      </c>
      <c r="CN10532" s="56" t="s">
        <v>3118</v>
      </c>
      <c r="CO10532" s="52"/>
      <c r="CP10532" s="52"/>
      <c r="CQ10532" s="52"/>
      <c r="CR10532" s="52"/>
      <c r="CS10532" s="52"/>
      <c r="CT10532" s="52"/>
      <c r="CU10532" s="33"/>
      <c r="CV10532" s="33"/>
    </row>
    <row r="10533" spans="74:100">
      <c r="BV10533" s="62"/>
      <c r="BW10533" s="62"/>
      <c r="BX10533" s="62"/>
      <c r="BY10533" s="62"/>
      <c r="BZ10533" s="62"/>
      <c r="CA10533" s="62"/>
      <c r="CB10533" s="62"/>
      <c r="CC10533" s="62"/>
      <c r="CD10533" s="62"/>
      <c r="CE10533" s="62"/>
      <c r="CF10533" s="62"/>
      <c r="CL10533" s="56" t="s">
        <v>20395</v>
      </c>
      <c r="CM10533" s="56"/>
      <c r="CN10533" s="56"/>
      <c r="CO10533" s="52"/>
      <c r="CP10533" s="52"/>
      <c r="CQ10533" s="52"/>
      <c r="CR10533" s="52"/>
      <c r="CS10533" s="52"/>
      <c r="CT10533" s="52"/>
      <c r="CU10533" s="33"/>
      <c r="CV10533" s="33"/>
    </row>
    <row r="10534" spans="74:100">
      <c r="BV10534" s="62"/>
      <c r="BW10534" s="62"/>
      <c r="BX10534" s="62"/>
      <c r="BY10534" s="62"/>
      <c r="BZ10534" s="62"/>
      <c r="CA10534" s="62"/>
      <c r="CB10534" s="62"/>
      <c r="CC10534" s="62"/>
      <c r="CD10534" s="62"/>
      <c r="CE10534" s="62"/>
      <c r="CF10534" s="62"/>
      <c r="CL10534" s="56" t="s">
        <v>6085</v>
      </c>
      <c r="CM10534" s="56" t="s">
        <v>217</v>
      </c>
      <c r="CN10534" s="56" t="s">
        <v>217</v>
      </c>
      <c r="CO10534" s="52"/>
      <c r="CP10534" s="52"/>
      <c r="CQ10534" s="52"/>
      <c r="CR10534" s="52"/>
      <c r="CS10534" s="52"/>
      <c r="CT10534" s="52"/>
      <c r="CU10534" s="33"/>
      <c r="CV10534" s="33"/>
    </row>
    <row r="10535" spans="74:100">
      <c r="BV10535" s="62"/>
      <c r="BW10535" s="62"/>
      <c r="BX10535" s="62"/>
      <c r="BY10535" s="62"/>
      <c r="BZ10535" s="62"/>
      <c r="CA10535" s="62"/>
      <c r="CB10535" s="62"/>
      <c r="CC10535" s="62"/>
      <c r="CD10535" s="62"/>
      <c r="CE10535" s="62"/>
      <c r="CF10535" s="62"/>
      <c r="CL10535" s="56" t="s">
        <v>19739</v>
      </c>
      <c r="CM10535" s="56"/>
      <c r="CN10535" s="56"/>
      <c r="CO10535" s="52"/>
      <c r="CP10535" s="52"/>
      <c r="CQ10535" s="52"/>
      <c r="CR10535" s="52"/>
      <c r="CS10535" s="52"/>
      <c r="CT10535" s="52"/>
      <c r="CU10535" s="33"/>
      <c r="CV10535" s="33"/>
    </row>
    <row r="10536" spans="74:100">
      <c r="BV10536" s="62"/>
      <c r="BW10536" s="62"/>
      <c r="BX10536" s="62"/>
      <c r="BY10536" s="62"/>
      <c r="BZ10536" s="62"/>
      <c r="CA10536" s="62"/>
      <c r="CB10536" s="62"/>
      <c r="CC10536" s="62"/>
      <c r="CD10536" s="62"/>
      <c r="CE10536" s="62"/>
      <c r="CF10536" s="62"/>
      <c r="CL10536" s="56" t="s">
        <v>6086</v>
      </c>
      <c r="CM10536" s="56" t="s">
        <v>217</v>
      </c>
      <c r="CN10536" s="56" t="s">
        <v>217</v>
      </c>
      <c r="CO10536" s="52"/>
      <c r="CP10536" s="52"/>
      <c r="CQ10536" s="52"/>
      <c r="CR10536" s="52"/>
      <c r="CS10536" s="52"/>
      <c r="CT10536" s="52"/>
      <c r="CU10536" s="33"/>
      <c r="CV10536" s="33"/>
    </row>
    <row r="10537" spans="74:100">
      <c r="BV10537" s="62"/>
      <c r="BW10537" s="62"/>
      <c r="BX10537" s="62"/>
      <c r="BY10537" s="62"/>
      <c r="BZ10537" s="62"/>
      <c r="CA10537" s="62"/>
      <c r="CB10537" s="62"/>
      <c r="CC10537" s="62"/>
      <c r="CD10537" s="62"/>
      <c r="CE10537" s="62"/>
      <c r="CF10537" s="62"/>
      <c r="CL10537" s="56" t="s">
        <v>19740</v>
      </c>
      <c r="CM10537" s="56"/>
      <c r="CN10537" s="56"/>
      <c r="CO10537" s="52"/>
      <c r="CP10537" s="52"/>
      <c r="CQ10537" s="52"/>
      <c r="CR10537" s="52"/>
      <c r="CS10537" s="52"/>
      <c r="CT10537" s="52"/>
      <c r="CU10537" s="33"/>
      <c r="CV10537" s="33"/>
    </row>
    <row r="10538" spans="74:100">
      <c r="BV10538" s="62"/>
      <c r="BW10538" s="62"/>
      <c r="BX10538" s="62"/>
      <c r="BY10538" s="62"/>
      <c r="BZ10538" s="62"/>
      <c r="CA10538" s="62"/>
      <c r="CB10538" s="62"/>
      <c r="CC10538" s="62"/>
      <c r="CD10538" s="62"/>
      <c r="CE10538" s="62"/>
      <c r="CF10538" s="62"/>
      <c r="CL10538" s="56" t="s">
        <v>6087</v>
      </c>
      <c r="CM10538" s="56" t="s">
        <v>3118</v>
      </c>
      <c r="CN10538" s="56" t="s">
        <v>3118</v>
      </c>
      <c r="CO10538" s="52"/>
      <c r="CP10538" s="52"/>
      <c r="CQ10538" s="52"/>
      <c r="CR10538" s="52"/>
      <c r="CS10538" s="52"/>
      <c r="CT10538" s="52"/>
      <c r="CU10538" s="33"/>
      <c r="CV10538" s="33"/>
    </row>
    <row r="10539" spans="74:100">
      <c r="BV10539" s="62"/>
      <c r="BW10539" s="62"/>
      <c r="BX10539" s="62"/>
      <c r="BY10539" s="62"/>
      <c r="BZ10539" s="62"/>
      <c r="CA10539" s="62"/>
      <c r="CB10539" s="62"/>
      <c r="CC10539" s="62"/>
      <c r="CD10539" s="62"/>
      <c r="CE10539" s="62"/>
      <c r="CF10539" s="62"/>
      <c r="CL10539" s="56" t="s">
        <v>17569</v>
      </c>
      <c r="CM10539" s="56"/>
      <c r="CN10539" s="56"/>
      <c r="CO10539" s="52"/>
      <c r="CP10539" s="52"/>
      <c r="CQ10539" s="52"/>
      <c r="CR10539" s="52"/>
      <c r="CS10539" s="52"/>
      <c r="CT10539" s="52"/>
      <c r="CU10539" s="33"/>
      <c r="CV10539" s="33"/>
    </row>
    <row r="10540" spans="74:100">
      <c r="BV10540" s="62"/>
      <c r="BW10540" s="62"/>
      <c r="BX10540" s="62"/>
      <c r="BY10540" s="62"/>
      <c r="BZ10540" s="62"/>
      <c r="CA10540" s="62"/>
      <c r="CB10540" s="62"/>
      <c r="CC10540" s="62"/>
      <c r="CD10540" s="62"/>
      <c r="CE10540" s="62"/>
      <c r="CF10540" s="62"/>
      <c r="CL10540" s="56" t="s">
        <v>6088</v>
      </c>
      <c r="CM10540" s="56" t="s">
        <v>217</v>
      </c>
      <c r="CN10540" s="56" t="s">
        <v>217</v>
      </c>
      <c r="CO10540" s="52"/>
      <c r="CP10540" s="52"/>
      <c r="CQ10540" s="52"/>
      <c r="CR10540" s="52"/>
      <c r="CS10540" s="52"/>
      <c r="CT10540" s="52"/>
      <c r="CU10540" s="33"/>
      <c r="CV10540" s="33"/>
    </row>
    <row r="10541" spans="74:100">
      <c r="BV10541" s="62"/>
      <c r="BW10541" s="62"/>
      <c r="BX10541" s="62"/>
      <c r="BY10541" s="62"/>
      <c r="BZ10541" s="62"/>
      <c r="CA10541" s="62"/>
      <c r="CB10541" s="62"/>
      <c r="CC10541" s="62"/>
      <c r="CD10541" s="62"/>
      <c r="CE10541" s="62"/>
      <c r="CF10541" s="62"/>
      <c r="CL10541" s="56" t="s">
        <v>19741</v>
      </c>
      <c r="CM10541" s="56"/>
      <c r="CN10541" s="56"/>
      <c r="CO10541" s="52"/>
      <c r="CP10541" s="52"/>
      <c r="CQ10541" s="52"/>
      <c r="CR10541" s="52"/>
      <c r="CS10541" s="52"/>
      <c r="CT10541" s="52"/>
      <c r="CU10541" s="33"/>
      <c r="CV10541" s="33"/>
    </row>
    <row r="10542" spans="74:100">
      <c r="BV10542" s="62"/>
      <c r="BW10542" s="62"/>
      <c r="BX10542" s="62"/>
      <c r="BY10542" s="62"/>
      <c r="BZ10542" s="62"/>
      <c r="CA10542" s="62"/>
      <c r="CB10542" s="62"/>
      <c r="CC10542" s="62"/>
      <c r="CD10542" s="62"/>
      <c r="CE10542" s="62"/>
      <c r="CF10542" s="62"/>
      <c r="CL10542" s="56" t="s">
        <v>6089</v>
      </c>
      <c r="CM10542" s="56" t="s">
        <v>3118</v>
      </c>
      <c r="CN10542" s="56" t="s">
        <v>3118</v>
      </c>
      <c r="CO10542" s="52"/>
      <c r="CP10542" s="52"/>
      <c r="CQ10542" s="52"/>
      <c r="CR10542" s="52"/>
      <c r="CS10542" s="52"/>
      <c r="CT10542" s="52"/>
      <c r="CU10542" s="33"/>
      <c r="CV10542" s="33"/>
    </row>
    <row r="10543" spans="74:100">
      <c r="BV10543" s="62"/>
      <c r="BW10543" s="62"/>
      <c r="BX10543" s="62"/>
      <c r="BY10543" s="62"/>
      <c r="BZ10543" s="62"/>
      <c r="CA10543" s="62"/>
      <c r="CB10543" s="62"/>
      <c r="CC10543" s="62"/>
      <c r="CD10543" s="62"/>
      <c r="CE10543" s="62"/>
      <c r="CF10543" s="62"/>
      <c r="CL10543" s="56" t="s">
        <v>19742</v>
      </c>
      <c r="CM10543" s="56"/>
      <c r="CN10543" s="56"/>
      <c r="CO10543" s="52"/>
      <c r="CP10543" s="52"/>
      <c r="CQ10543" s="52"/>
      <c r="CR10543" s="52"/>
      <c r="CS10543" s="52"/>
      <c r="CT10543" s="52"/>
      <c r="CU10543" s="33"/>
      <c r="CV10543" s="33"/>
    </row>
    <row r="10544" spans="74:100">
      <c r="BV10544" s="62"/>
      <c r="BW10544" s="62"/>
      <c r="BX10544" s="62"/>
      <c r="BY10544" s="62"/>
      <c r="BZ10544" s="62"/>
      <c r="CA10544" s="62"/>
      <c r="CB10544" s="62"/>
      <c r="CC10544" s="62"/>
      <c r="CD10544" s="62"/>
      <c r="CE10544" s="62"/>
      <c r="CF10544" s="62"/>
      <c r="CL10544" s="56" t="s">
        <v>6090</v>
      </c>
      <c r="CM10544" s="56" t="s">
        <v>217</v>
      </c>
      <c r="CN10544" s="56" t="s">
        <v>217</v>
      </c>
      <c r="CO10544" s="52"/>
      <c r="CP10544" s="52"/>
      <c r="CQ10544" s="52"/>
      <c r="CR10544" s="52"/>
      <c r="CS10544" s="52"/>
      <c r="CT10544" s="52"/>
      <c r="CU10544" s="33"/>
      <c r="CV10544" s="33"/>
    </row>
    <row r="10545" spans="74:100">
      <c r="BV10545" s="62"/>
      <c r="BW10545" s="62"/>
      <c r="BX10545" s="62"/>
      <c r="BY10545" s="62"/>
      <c r="BZ10545" s="62"/>
      <c r="CA10545" s="62"/>
      <c r="CB10545" s="62"/>
      <c r="CC10545" s="62"/>
      <c r="CD10545" s="62"/>
      <c r="CE10545" s="62"/>
      <c r="CF10545" s="62"/>
      <c r="CL10545" s="56" t="s">
        <v>19742</v>
      </c>
      <c r="CM10545" s="56"/>
      <c r="CN10545" s="56"/>
      <c r="CO10545" s="52"/>
      <c r="CP10545" s="52"/>
      <c r="CQ10545" s="52"/>
      <c r="CR10545" s="52"/>
      <c r="CS10545" s="52"/>
      <c r="CT10545" s="52"/>
      <c r="CU10545" s="33"/>
      <c r="CV10545" s="33"/>
    </row>
    <row r="10546" spans="74:100">
      <c r="BV10546" s="62"/>
      <c r="BW10546" s="62"/>
      <c r="BX10546" s="62"/>
      <c r="BY10546" s="62"/>
      <c r="BZ10546" s="62"/>
      <c r="CA10546" s="62"/>
      <c r="CB10546" s="62"/>
      <c r="CC10546" s="62"/>
      <c r="CD10546" s="62"/>
      <c r="CE10546" s="62"/>
      <c r="CF10546" s="62"/>
      <c r="CL10546" s="56" t="s">
        <v>6091</v>
      </c>
      <c r="CM10546" s="56" t="s">
        <v>3118</v>
      </c>
      <c r="CN10546" s="56" t="s">
        <v>3118</v>
      </c>
      <c r="CO10546" s="52"/>
      <c r="CP10546" s="52"/>
      <c r="CQ10546" s="52"/>
      <c r="CR10546" s="52"/>
      <c r="CS10546" s="52"/>
      <c r="CT10546" s="52"/>
      <c r="CU10546" s="33"/>
      <c r="CV10546" s="33"/>
    </row>
    <row r="10547" spans="74:100">
      <c r="BV10547" s="62"/>
      <c r="BW10547" s="62"/>
      <c r="BX10547" s="62"/>
      <c r="BY10547" s="62"/>
      <c r="BZ10547" s="62"/>
      <c r="CA10547" s="62"/>
      <c r="CB10547" s="62"/>
      <c r="CC10547" s="62"/>
      <c r="CD10547" s="62"/>
      <c r="CE10547" s="62"/>
      <c r="CF10547" s="62"/>
      <c r="CL10547" s="56" t="s">
        <v>20592</v>
      </c>
      <c r="CM10547" s="56"/>
      <c r="CN10547" s="56"/>
      <c r="CO10547" s="52"/>
      <c r="CP10547" s="52"/>
      <c r="CQ10547" s="52"/>
      <c r="CR10547" s="52"/>
      <c r="CS10547" s="52"/>
      <c r="CT10547" s="52"/>
      <c r="CU10547" s="33"/>
      <c r="CV10547" s="33"/>
    </row>
    <row r="10548" spans="74:100">
      <c r="BV10548" s="62"/>
      <c r="BW10548" s="62"/>
      <c r="BX10548" s="62"/>
      <c r="BY10548" s="62"/>
      <c r="BZ10548" s="62"/>
      <c r="CA10548" s="62"/>
      <c r="CB10548" s="62"/>
      <c r="CC10548" s="62"/>
      <c r="CD10548" s="62"/>
      <c r="CE10548" s="62"/>
      <c r="CF10548" s="62"/>
      <c r="CL10548" s="56" t="s">
        <v>6092</v>
      </c>
      <c r="CM10548" s="56" t="s">
        <v>216</v>
      </c>
      <c r="CN10548" s="56" t="s">
        <v>216</v>
      </c>
      <c r="CO10548" s="52"/>
      <c r="CP10548" s="52"/>
      <c r="CQ10548" s="52"/>
      <c r="CR10548" s="52"/>
      <c r="CS10548" s="52"/>
      <c r="CT10548" s="52"/>
      <c r="CU10548" s="33"/>
      <c r="CV10548" s="33"/>
    </row>
    <row r="10549" spans="74:100">
      <c r="BV10549" s="62"/>
      <c r="BW10549" s="62"/>
      <c r="BX10549" s="62"/>
      <c r="BY10549" s="62"/>
      <c r="BZ10549" s="62"/>
      <c r="CA10549" s="62"/>
      <c r="CB10549" s="62"/>
      <c r="CC10549" s="62"/>
      <c r="CD10549" s="62"/>
      <c r="CE10549" s="62"/>
      <c r="CF10549" s="62"/>
      <c r="CL10549" s="56" t="s">
        <v>22616</v>
      </c>
      <c r="CM10549" s="56"/>
      <c r="CN10549" s="56"/>
      <c r="CO10549" s="52"/>
      <c r="CP10549" s="52"/>
      <c r="CQ10549" s="52"/>
      <c r="CR10549" s="52"/>
      <c r="CS10549" s="52"/>
      <c r="CT10549" s="52"/>
      <c r="CU10549" s="33"/>
      <c r="CV10549" s="33"/>
    </row>
    <row r="10550" spans="74:100">
      <c r="BV10550" s="62"/>
      <c r="BW10550" s="62"/>
      <c r="BX10550" s="62"/>
      <c r="BY10550" s="62"/>
      <c r="BZ10550" s="62"/>
      <c r="CA10550" s="62"/>
      <c r="CB10550" s="62"/>
      <c r="CC10550" s="62"/>
      <c r="CD10550" s="62"/>
      <c r="CE10550" s="62"/>
      <c r="CF10550" s="62"/>
      <c r="CL10550" s="56" t="s">
        <v>6093</v>
      </c>
      <c r="CM10550" s="56" t="s">
        <v>3118</v>
      </c>
      <c r="CN10550" s="56" t="s">
        <v>3118</v>
      </c>
      <c r="CO10550" s="52"/>
      <c r="CP10550" s="52"/>
      <c r="CQ10550" s="52"/>
      <c r="CR10550" s="52"/>
      <c r="CS10550" s="52"/>
      <c r="CT10550" s="52"/>
      <c r="CU10550" s="33"/>
      <c r="CV10550" s="33"/>
    </row>
    <row r="10551" spans="74:100">
      <c r="BV10551" s="62"/>
      <c r="BW10551" s="62"/>
      <c r="BX10551" s="62"/>
      <c r="BY10551" s="62"/>
      <c r="BZ10551" s="62"/>
      <c r="CA10551" s="62"/>
      <c r="CB10551" s="62"/>
      <c r="CC10551" s="62"/>
      <c r="CD10551" s="62"/>
      <c r="CE10551" s="62"/>
      <c r="CF10551" s="62"/>
      <c r="CL10551" s="56" t="s">
        <v>19743</v>
      </c>
      <c r="CM10551" s="56"/>
      <c r="CN10551" s="56"/>
      <c r="CO10551" s="52"/>
      <c r="CP10551" s="52"/>
      <c r="CQ10551" s="52"/>
      <c r="CR10551" s="52"/>
      <c r="CS10551" s="52"/>
      <c r="CT10551" s="52"/>
      <c r="CU10551" s="33"/>
      <c r="CV10551" s="33"/>
    </row>
    <row r="10552" spans="74:100">
      <c r="BV10552" s="62"/>
      <c r="BW10552" s="62"/>
      <c r="BX10552" s="62"/>
      <c r="BY10552" s="62"/>
      <c r="BZ10552" s="62"/>
      <c r="CA10552" s="62"/>
      <c r="CB10552" s="62"/>
      <c r="CC10552" s="62"/>
      <c r="CD10552" s="62"/>
      <c r="CE10552" s="62"/>
      <c r="CF10552" s="62"/>
      <c r="CL10552" s="56" t="s">
        <v>6094</v>
      </c>
      <c r="CM10552" s="56" t="s">
        <v>217</v>
      </c>
      <c r="CN10552" s="56" t="s">
        <v>217</v>
      </c>
      <c r="CO10552" s="52"/>
      <c r="CP10552" s="52"/>
      <c r="CQ10552" s="52"/>
      <c r="CR10552" s="52"/>
      <c r="CS10552" s="52"/>
      <c r="CT10552" s="52"/>
      <c r="CU10552" s="33"/>
      <c r="CV10552" s="33"/>
    </row>
    <row r="10553" spans="74:100">
      <c r="BV10553" s="62"/>
      <c r="BW10553" s="62"/>
      <c r="BX10553" s="62"/>
      <c r="BY10553" s="62"/>
      <c r="BZ10553" s="62"/>
      <c r="CA10553" s="62"/>
      <c r="CB10553" s="62"/>
      <c r="CC10553" s="62"/>
      <c r="CD10553" s="62"/>
      <c r="CE10553" s="62"/>
      <c r="CF10553" s="62"/>
      <c r="CL10553" s="56" t="s">
        <v>19744</v>
      </c>
      <c r="CM10553" s="56"/>
      <c r="CN10553" s="56"/>
      <c r="CO10553" s="52"/>
      <c r="CP10553" s="52"/>
      <c r="CQ10553" s="52"/>
      <c r="CR10553" s="52"/>
      <c r="CS10553" s="52"/>
      <c r="CT10553" s="52"/>
      <c r="CU10553" s="33"/>
      <c r="CV10553" s="33"/>
    </row>
    <row r="10554" spans="74:100">
      <c r="BV10554" s="62"/>
      <c r="BW10554" s="62"/>
      <c r="BX10554" s="62"/>
      <c r="BY10554" s="62"/>
      <c r="BZ10554" s="62"/>
      <c r="CA10554" s="62"/>
      <c r="CB10554" s="62"/>
      <c r="CC10554" s="62"/>
      <c r="CD10554" s="62"/>
      <c r="CE10554" s="62"/>
      <c r="CF10554" s="62"/>
      <c r="CL10554" s="56" t="s">
        <v>6095</v>
      </c>
      <c r="CM10554" s="56" t="s">
        <v>3118</v>
      </c>
      <c r="CN10554" s="56" t="s">
        <v>3118</v>
      </c>
      <c r="CO10554" s="52"/>
      <c r="CP10554" s="52"/>
      <c r="CQ10554" s="52"/>
      <c r="CR10554" s="52"/>
      <c r="CS10554" s="52"/>
      <c r="CT10554" s="52"/>
      <c r="CU10554" s="33"/>
      <c r="CV10554" s="33"/>
    </row>
    <row r="10555" spans="74:100">
      <c r="BV10555" s="62"/>
      <c r="BW10555" s="62"/>
      <c r="BX10555" s="62"/>
      <c r="BY10555" s="62"/>
      <c r="BZ10555" s="62"/>
      <c r="CA10555" s="62"/>
      <c r="CB10555" s="62"/>
      <c r="CC10555" s="62"/>
      <c r="CD10555" s="62"/>
      <c r="CE10555" s="62"/>
      <c r="CF10555" s="62"/>
      <c r="CL10555" s="56" t="s">
        <v>19745</v>
      </c>
      <c r="CM10555" s="56"/>
      <c r="CN10555" s="56"/>
      <c r="CO10555" s="52"/>
      <c r="CP10555" s="52"/>
      <c r="CQ10555" s="52"/>
      <c r="CR10555" s="52"/>
      <c r="CS10555" s="52"/>
      <c r="CT10555" s="52"/>
      <c r="CU10555" s="33"/>
      <c r="CV10555" s="33"/>
    </row>
    <row r="10556" spans="74:100">
      <c r="BV10556" s="62"/>
      <c r="BW10556" s="62"/>
      <c r="BX10556" s="62"/>
      <c r="BY10556" s="62"/>
      <c r="BZ10556" s="62"/>
      <c r="CA10556" s="62"/>
      <c r="CB10556" s="62"/>
      <c r="CC10556" s="62"/>
      <c r="CD10556" s="62"/>
      <c r="CE10556" s="62"/>
      <c r="CF10556" s="62"/>
      <c r="CL10556" s="56" t="s">
        <v>2317</v>
      </c>
      <c r="CM10556" s="56" t="s">
        <v>216</v>
      </c>
      <c r="CN10556" s="56" t="s">
        <v>216</v>
      </c>
      <c r="CO10556" s="52"/>
      <c r="CP10556" s="52"/>
      <c r="CQ10556" s="52"/>
      <c r="CR10556" s="52"/>
      <c r="CS10556" s="52"/>
      <c r="CT10556" s="52"/>
      <c r="CU10556" s="33"/>
      <c r="CV10556" s="33"/>
    </row>
    <row r="10557" spans="74:100">
      <c r="BV10557" s="62"/>
      <c r="BW10557" s="62"/>
      <c r="BX10557" s="62"/>
      <c r="BY10557" s="62"/>
      <c r="BZ10557" s="62"/>
      <c r="CA10557" s="62"/>
      <c r="CB10557" s="62"/>
      <c r="CC10557" s="62"/>
      <c r="CD10557" s="62"/>
      <c r="CE10557" s="62"/>
      <c r="CF10557" s="62"/>
      <c r="CL10557" s="56" t="s">
        <v>22617</v>
      </c>
      <c r="CM10557" s="56"/>
      <c r="CN10557" s="56"/>
      <c r="CO10557" s="52"/>
      <c r="CP10557" s="52"/>
      <c r="CQ10557" s="52"/>
      <c r="CR10557" s="52"/>
      <c r="CS10557" s="52"/>
      <c r="CT10557" s="52"/>
      <c r="CU10557" s="33"/>
      <c r="CV10557" s="33"/>
    </row>
    <row r="10558" spans="74:100">
      <c r="BV10558" s="62"/>
      <c r="BW10558" s="62"/>
      <c r="BX10558" s="62"/>
      <c r="BY10558" s="62"/>
      <c r="BZ10558" s="62"/>
      <c r="CA10558" s="62"/>
      <c r="CB10558" s="62"/>
      <c r="CC10558" s="62"/>
      <c r="CD10558" s="62"/>
      <c r="CE10558" s="62"/>
      <c r="CF10558" s="62"/>
      <c r="CL10558" s="56" t="s">
        <v>6096</v>
      </c>
      <c r="CM10558" s="56" t="s">
        <v>3118</v>
      </c>
      <c r="CN10558" s="56" t="s">
        <v>3118</v>
      </c>
      <c r="CO10558" s="52"/>
      <c r="CP10558" s="52"/>
      <c r="CQ10558" s="52"/>
      <c r="CR10558" s="52"/>
      <c r="CS10558" s="52"/>
      <c r="CT10558" s="52"/>
      <c r="CU10558" s="33"/>
      <c r="CV10558" s="33"/>
    </row>
    <row r="10559" spans="74:100">
      <c r="BV10559" s="62"/>
      <c r="BW10559" s="62"/>
      <c r="BX10559" s="62"/>
      <c r="BY10559" s="62"/>
      <c r="BZ10559" s="62"/>
      <c r="CA10559" s="62"/>
      <c r="CB10559" s="62"/>
      <c r="CC10559" s="62"/>
      <c r="CD10559" s="62"/>
      <c r="CE10559" s="62"/>
      <c r="CF10559" s="62"/>
      <c r="CL10559" s="56" t="s">
        <v>19746</v>
      </c>
      <c r="CM10559" s="56"/>
      <c r="CN10559" s="56"/>
      <c r="CO10559" s="52"/>
      <c r="CP10559" s="52"/>
      <c r="CQ10559" s="52"/>
      <c r="CR10559" s="52"/>
      <c r="CS10559" s="52"/>
      <c r="CT10559" s="52"/>
      <c r="CU10559" s="33"/>
      <c r="CV10559" s="33"/>
    </row>
    <row r="10560" spans="74:100">
      <c r="BV10560" s="62"/>
      <c r="BW10560" s="62"/>
      <c r="BX10560" s="62"/>
      <c r="BY10560" s="62"/>
      <c r="BZ10560" s="62"/>
      <c r="CA10560" s="62"/>
      <c r="CB10560" s="62"/>
      <c r="CC10560" s="62"/>
      <c r="CD10560" s="62"/>
      <c r="CE10560" s="62"/>
      <c r="CF10560" s="62"/>
      <c r="CL10560" s="56" t="s">
        <v>2318</v>
      </c>
      <c r="CM10560" s="56" t="s">
        <v>216</v>
      </c>
      <c r="CN10560" s="56" t="s">
        <v>216</v>
      </c>
      <c r="CO10560" s="52"/>
      <c r="CP10560" s="52"/>
      <c r="CQ10560" s="52"/>
      <c r="CR10560" s="52"/>
      <c r="CS10560" s="52"/>
      <c r="CT10560" s="52"/>
      <c r="CU10560" s="33"/>
      <c r="CV10560" s="33"/>
    </row>
    <row r="10561" spans="74:100">
      <c r="BV10561" s="62"/>
      <c r="BW10561" s="62"/>
      <c r="BX10561" s="62"/>
      <c r="BY10561" s="62"/>
      <c r="BZ10561" s="62"/>
      <c r="CA10561" s="62"/>
      <c r="CB10561" s="62"/>
      <c r="CC10561" s="62"/>
      <c r="CD10561" s="62"/>
      <c r="CE10561" s="62"/>
      <c r="CF10561" s="62"/>
      <c r="CL10561" s="56" t="s">
        <v>22618</v>
      </c>
      <c r="CM10561" s="56"/>
      <c r="CN10561" s="56"/>
      <c r="CO10561" s="52"/>
      <c r="CP10561" s="52"/>
      <c r="CQ10561" s="52"/>
      <c r="CR10561" s="52"/>
      <c r="CS10561" s="52"/>
      <c r="CT10561" s="52"/>
      <c r="CU10561" s="33"/>
      <c r="CV10561" s="33"/>
    </row>
    <row r="10562" spans="74:100">
      <c r="BV10562" s="62"/>
      <c r="BW10562" s="62"/>
      <c r="BX10562" s="62"/>
      <c r="BY10562" s="62"/>
      <c r="BZ10562" s="62"/>
      <c r="CA10562" s="62"/>
      <c r="CB10562" s="62"/>
      <c r="CC10562" s="62"/>
      <c r="CD10562" s="62"/>
      <c r="CE10562" s="62"/>
      <c r="CF10562" s="62"/>
      <c r="CL10562" s="56" t="s">
        <v>6097</v>
      </c>
      <c r="CM10562" s="56" t="s">
        <v>3118</v>
      </c>
      <c r="CN10562" s="56" t="s">
        <v>3118</v>
      </c>
      <c r="CO10562" s="52"/>
      <c r="CP10562" s="52"/>
      <c r="CQ10562" s="52"/>
      <c r="CR10562" s="52"/>
      <c r="CS10562" s="52"/>
      <c r="CT10562" s="52"/>
      <c r="CU10562" s="33"/>
      <c r="CV10562" s="33"/>
    </row>
    <row r="10563" spans="74:100">
      <c r="BV10563" s="62"/>
      <c r="BW10563" s="62"/>
      <c r="BX10563" s="62"/>
      <c r="BY10563" s="62"/>
      <c r="BZ10563" s="62"/>
      <c r="CA10563" s="62"/>
      <c r="CB10563" s="62"/>
      <c r="CC10563" s="62"/>
      <c r="CD10563" s="62"/>
      <c r="CE10563" s="62"/>
      <c r="CF10563" s="62"/>
      <c r="CL10563" s="56" t="s">
        <v>19747</v>
      </c>
      <c r="CM10563" s="56"/>
      <c r="CN10563" s="56"/>
      <c r="CO10563" s="52"/>
      <c r="CP10563" s="52"/>
      <c r="CQ10563" s="52"/>
      <c r="CR10563" s="52"/>
      <c r="CS10563" s="52"/>
      <c r="CT10563" s="52"/>
      <c r="CU10563" s="33"/>
      <c r="CV10563" s="33"/>
    </row>
    <row r="10564" spans="74:100">
      <c r="BV10564" s="62"/>
      <c r="BW10564" s="62"/>
      <c r="BX10564" s="62"/>
      <c r="BY10564" s="62"/>
      <c r="BZ10564" s="62"/>
      <c r="CA10564" s="62"/>
      <c r="CB10564" s="62"/>
      <c r="CC10564" s="62"/>
      <c r="CD10564" s="62"/>
      <c r="CE10564" s="62"/>
      <c r="CF10564" s="62"/>
      <c r="CL10564" s="56" t="s">
        <v>6098</v>
      </c>
      <c r="CM10564" s="56" t="s">
        <v>217</v>
      </c>
      <c r="CN10564" s="56" t="s">
        <v>217</v>
      </c>
      <c r="CO10564" s="52"/>
      <c r="CP10564" s="52"/>
      <c r="CQ10564" s="52"/>
      <c r="CR10564" s="52"/>
      <c r="CS10564" s="52"/>
      <c r="CT10564" s="52"/>
      <c r="CU10564" s="33"/>
      <c r="CV10564" s="33"/>
    </row>
    <row r="10565" spans="74:100">
      <c r="BV10565" s="62"/>
      <c r="BW10565" s="62"/>
      <c r="BX10565" s="62"/>
      <c r="BY10565" s="62"/>
      <c r="BZ10565" s="62"/>
      <c r="CA10565" s="62"/>
      <c r="CB10565" s="62"/>
      <c r="CC10565" s="62"/>
      <c r="CD10565" s="62"/>
      <c r="CE10565" s="62"/>
      <c r="CF10565" s="62"/>
      <c r="CL10565" s="56" t="s">
        <v>19748</v>
      </c>
      <c r="CM10565" s="56"/>
      <c r="CN10565" s="56"/>
      <c r="CO10565" s="52"/>
      <c r="CP10565" s="52"/>
      <c r="CQ10565" s="52"/>
      <c r="CR10565" s="52"/>
      <c r="CS10565" s="52"/>
      <c r="CT10565" s="52"/>
      <c r="CU10565" s="33"/>
      <c r="CV10565" s="33"/>
    </row>
    <row r="10566" spans="74:100">
      <c r="BV10566" s="62"/>
      <c r="BW10566" s="62"/>
      <c r="BX10566" s="62"/>
      <c r="BY10566" s="62"/>
      <c r="BZ10566" s="62"/>
      <c r="CA10566" s="62"/>
      <c r="CB10566" s="62"/>
      <c r="CC10566" s="62"/>
      <c r="CD10566" s="62"/>
      <c r="CE10566" s="62"/>
      <c r="CF10566" s="62"/>
      <c r="CL10566" s="56" t="s">
        <v>6099</v>
      </c>
      <c r="CM10566" s="56" t="s">
        <v>3118</v>
      </c>
      <c r="CN10566" s="56" t="s">
        <v>3118</v>
      </c>
      <c r="CO10566" s="52"/>
      <c r="CP10566" s="52"/>
      <c r="CQ10566" s="52"/>
      <c r="CR10566" s="52"/>
      <c r="CS10566" s="52"/>
      <c r="CT10566" s="52"/>
      <c r="CU10566" s="33"/>
      <c r="CV10566" s="33"/>
    </row>
    <row r="10567" spans="74:100">
      <c r="BV10567" s="62"/>
      <c r="BW10567" s="62"/>
      <c r="BX10567" s="62"/>
      <c r="BY10567" s="62"/>
      <c r="BZ10567" s="62"/>
      <c r="CA10567" s="62"/>
      <c r="CB10567" s="62"/>
      <c r="CC10567" s="62"/>
      <c r="CD10567" s="62"/>
      <c r="CE10567" s="62"/>
      <c r="CF10567" s="62"/>
      <c r="CL10567" s="56" t="s">
        <v>19749</v>
      </c>
      <c r="CM10567" s="56"/>
      <c r="CN10567" s="56"/>
      <c r="CO10567" s="52"/>
      <c r="CP10567" s="52"/>
      <c r="CQ10567" s="52"/>
      <c r="CR10567" s="52"/>
      <c r="CS10567" s="52"/>
      <c r="CT10567" s="52"/>
      <c r="CU10567" s="33"/>
      <c r="CV10567" s="33"/>
    </row>
    <row r="10568" spans="74:100">
      <c r="BV10568" s="62"/>
      <c r="BW10568" s="62"/>
      <c r="BX10568" s="62"/>
      <c r="BY10568" s="62"/>
      <c r="BZ10568" s="62"/>
      <c r="CA10568" s="62"/>
      <c r="CB10568" s="62"/>
      <c r="CC10568" s="62"/>
      <c r="CD10568" s="62"/>
      <c r="CE10568" s="62"/>
      <c r="CF10568" s="62"/>
      <c r="CL10568" s="56" t="s">
        <v>6100</v>
      </c>
      <c r="CM10568" s="56" t="s">
        <v>217</v>
      </c>
      <c r="CN10568" s="56" t="s">
        <v>217</v>
      </c>
      <c r="CO10568" s="52"/>
      <c r="CP10568" s="52"/>
      <c r="CQ10568" s="52"/>
      <c r="CR10568" s="52"/>
      <c r="CS10568" s="52"/>
      <c r="CT10568" s="52"/>
      <c r="CU10568" s="33"/>
      <c r="CV10568" s="33"/>
    </row>
    <row r="10569" spans="74:100">
      <c r="BV10569" s="62"/>
      <c r="BW10569" s="62"/>
      <c r="BX10569" s="62"/>
      <c r="BY10569" s="62"/>
      <c r="BZ10569" s="62"/>
      <c r="CA10569" s="62"/>
      <c r="CB10569" s="62"/>
      <c r="CC10569" s="62"/>
      <c r="CD10569" s="62"/>
      <c r="CE10569" s="62"/>
      <c r="CF10569" s="62"/>
      <c r="CL10569" s="56" t="s">
        <v>19750</v>
      </c>
      <c r="CM10569" s="56"/>
      <c r="CN10569" s="56"/>
      <c r="CO10569" s="52"/>
      <c r="CP10569" s="52"/>
      <c r="CQ10569" s="52"/>
      <c r="CR10569" s="52"/>
      <c r="CS10569" s="52"/>
      <c r="CT10569" s="52"/>
      <c r="CU10569" s="33"/>
      <c r="CV10569" s="33"/>
    </row>
    <row r="10570" spans="74:100">
      <c r="BV10570" s="62"/>
      <c r="BW10570" s="62"/>
      <c r="BX10570" s="62"/>
      <c r="BY10570" s="62"/>
      <c r="BZ10570" s="62"/>
      <c r="CA10570" s="62"/>
      <c r="CB10570" s="62"/>
      <c r="CC10570" s="62"/>
      <c r="CD10570" s="62"/>
      <c r="CE10570" s="62"/>
      <c r="CF10570" s="62"/>
      <c r="CL10570" s="56" t="s">
        <v>6101</v>
      </c>
      <c r="CM10570" s="56" t="s">
        <v>3118</v>
      </c>
      <c r="CN10570" s="56" t="s">
        <v>3118</v>
      </c>
      <c r="CO10570" s="52"/>
      <c r="CP10570" s="52"/>
      <c r="CQ10570" s="52"/>
      <c r="CR10570" s="52"/>
      <c r="CS10570" s="52"/>
      <c r="CT10570" s="52"/>
      <c r="CU10570" s="33"/>
      <c r="CV10570" s="33"/>
    </row>
    <row r="10571" spans="74:100">
      <c r="BV10571" s="62"/>
      <c r="BW10571" s="62"/>
      <c r="BX10571" s="62"/>
      <c r="BY10571" s="62"/>
      <c r="BZ10571" s="62"/>
      <c r="CA10571" s="62"/>
      <c r="CB10571" s="62"/>
      <c r="CC10571" s="62"/>
      <c r="CD10571" s="62"/>
      <c r="CE10571" s="62"/>
      <c r="CF10571" s="62"/>
      <c r="CL10571" s="56" t="s">
        <v>19751</v>
      </c>
      <c r="CM10571" s="56"/>
      <c r="CN10571" s="56"/>
      <c r="CO10571" s="52"/>
      <c r="CP10571" s="52"/>
      <c r="CQ10571" s="52"/>
      <c r="CR10571" s="52"/>
      <c r="CS10571" s="52"/>
      <c r="CT10571" s="52"/>
      <c r="CU10571" s="33"/>
      <c r="CV10571" s="33"/>
    </row>
    <row r="10572" spans="74:100">
      <c r="BV10572" s="62"/>
      <c r="BW10572" s="62"/>
      <c r="BX10572" s="62"/>
      <c r="BY10572" s="62"/>
      <c r="BZ10572" s="62"/>
      <c r="CA10572" s="62"/>
      <c r="CB10572" s="62"/>
      <c r="CC10572" s="62"/>
      <c r="CD10572" s="62"/>
      <c r="CE10572" s="62"/>
      <c r="CF10572" s="62"/>
      <c r="CL10572" s="56" t="s">
        <v>2319</v>
      </c>
      <c r="CM10572" s="56" t="s">
        <v>213</v>
      </c>
      <c r="CN10572" s="56" t="s">
        <v>213</v>
      </c>
      <c r="CO10572" s="52"/>
      <c r="CP10572" s="52"/>
      <c r="CQ10572" s="52"/>
      <c r="CR10572" s="52"/>
      <c r="CS10572" s="52"/>
      <c r="CT10572" s="52"/>
      <c r="CU10572" s="33"/>
      <c r="CV10572" s="33"/>
    </row>
    <row r="10573" spans="74:100">
      <c r="BV10573" s="62"/>
      <c r="BW10573" s="62"/>
      <c r="BX10573" s="62"/>
      <c r="BY10573" s="62"/>
      <c r="BZ10573" s="62"/>
      <c r="CA10573" s="62"/>
      <c r="CB10573" s="62"/>
      <c r="CC10573" s="62"/>
      <c r="CD10573" s="62"/>
      <c r="CE10573" s="62"/>
      <c r="CF10573" s="62"/>
      <c r="CL10573" s="56" t="s">
        <v>22619</v>
      </c>
      <c r="CM10573" s="56"/>
      <c r="CN10573" s="56"/>
      <c r="CO10573" s="52"/>
      <c r="CP10573" s="52"/>
      <c r="CQ10573" s="52"/>
      <c r="CR10573" s="52"/>
      <c r="CS10573" s="52"/>
      <c r="CT10573" s="52"/>
      <c r="CU10573" s="33"/>
      <c r="CV10573" s="33"/>
    </row>
    <row r="10574" spans="74:100">
      <c r="BV10574" s="62"/>
      <c r="BW10574" s="62"/>
      <c r="BX10574" s="62"/>
      <c r="BY10574" s="62"/>
      <c r="BZ10574" s="62"/>
      <c r="CA10574" s="62"/>
      <c r="CB10574" s="62"/>
      <c r="CC10574" s="62"/>
      <c r="CD10574" s="62"/>
      <c r="CE10574" s="62"/>
      <c r="CF10574" s="62"/>
      <c r="CL10574" s="56" t="s">
        <v>28347</v>
      </c>
      <c r="CM10574" s="56" t="s">
        <v>3118</v>
      </c>
      <c r="CN10574" s="56" t="s">
        <v>3118</v>
      </c>
      <c r="CO10574" s="52"/>
      <c r="CP10574" s="52"/>
      <c r="CQ10574" s="52"/>
      <c r="CR10574" s="52"/>
      <c r="CS10574" s="52"/>
      <c r="CT10574" s="52"/>
      <c r="CU10574" s="33"/>
      <c r="CV10574" s="33"/>
    </row>
    <row r="10575" spans="74:100">
      <c r="BV10575" s="62"/>
      <c r="BW10575" s="62"/>
      <c r="BX10575" s="62"/>
      <c r="BY10575" s="62"/>
      <c r="BZ10575" s="62"/>
      <c r="CA10575" s="62"/>
      <c r="CB10575" s="62"/>
      <c r="CC10575" s="62"/>
      <c r="CD10575" s="62"/>
      <c r="CE10575" s="62"/>
      <c r="CF10575" s="62"/>
      <c r="CL10575" s="56" t="s">
        <v>28348</v>
      </c>
      <c r="CM10575" s="56"/>
      <c r="CN10575" s="56"/>
      <c r="CO10575" s="52"/>
      <c r="CP10575" s="52"/>
      <c r="CQ10575" s="52"/>
      <c r="CR10575" s="52"/>
      <c r="CS10575" s="52"/>
      <c r="CT10575" s="52"/>
      <c r="CU10575" s="33"/>
      <c r="CV10575" s="33"/>
    </row>
    <row r="10576" spans="74:100">
      <c r="BV10576" s="62"/>
      <c r="BW10576" s="62"/>
      <c r="BX10576" s="62"/>
      <c r="BY10576" s="62"/>
      <c r="BZ10576" s="62"/>
      <c r="CA10576" s="62"/>
      <c r="CB10576" s="62"/>
      <c r="CC10576" s="62"/>
      <c r="CD10576" s="62"/>
      <c r="CE10576" s="62"/>
      <c r="CF10576" s="62"/>
      <c r="CL10576" s="56" t="s">
        <v>28349</v>
      </c>
      <c r="CM10576" s="56" t="s">
        <v>217</v>
      </c>
      <c r="CN10576" s="56" t="s">
        <v>217</v>
      </c>
      <c r="CO10576" s="52"/>
      <c r="CP10576" s="52"/>
      <c r="CQ10576" s="52"/>
      <c r="CR10576" s="52"/>
      <c r="CS10576" s="52"/>
      <c r="CT10576" s="52"/>
      <c r="CU10576" s="33"/>
      <c r="CV10576" s="33"/>
    </row>
    <row r="10577" spans="74:100">
      <c r="BV10577" s="62"/>
      <c r="BW10577" s="62"/>
      <c r="BX10577" s="62"/>
      <c r="BY10577" s="62"/>
      <c r="BZ10577" s="62"/>
      <c r="CA10577" s="62"/>
      <c r="CB10577" s="62"/>
      <c r="CC10577" s="62"/>
      <c r="CD10577" s="62"/>
      <c r="CE10577" s="62"/>
      <c r="CF10577" s="62"/>
      <c r="CL10577" s="56" t="s">
        <v>28350</v>
      </c>
      <c r="CM10577" s="56"/>
      <c r="CN10577" s="56"/>
      <c r="CO10577" s="52"/>
      <c r="CP10577" s="52"/>
      <c r="CQ10577" s="52"/>
      <c r="CR10577" s="52"/>
      <c r="CS10577" s="52"/>
      <c r="CT10577" s="52"/>
      <c r="CU10577" s="33"/>
      <c r="CV10577" s="33"/>
    </row>
    <row r="10578" spans="74:100">
      <c r="BV10578" s="62"/>
      <c r="BW10578" s="62"/>
      <c r="BX10578" s="62"/>
      <c r="BY10578" s="62"/>
      <c r="BZ10578" s="62"/>
      <c r="CA10578" s="62"/>
      <c r="CB10578" s="62"/>
      <c r="CC10578" s="62"/>
      <c r="CD10578" s="62"/>
      <c r="CE10578" s="62"/>
      <c r="CF10578" s="62"/>
      <c r="CL10578" s="56" t="s">
        <v>6102</v>
      </c>
      <c r="CM10578" s="56" t="s">
        <v>3118</v>
      </c>
      <c r="CN10578" s="56" t="s">
        <v>3118</v>
      </c>
      <c r="CO10578" s="52"/>
      <c r="CP10578" s="52"/>
      <c r="CQ10578" s="52"/>
      <c r="CR10578" s="52"/>
      <c r="CS10578" s="52"/>
      <c r="CT10578" s="52"/>
      <c r="CU10578" s="33"/>
      <c r="CV10578" s="33"/>
    </row>
    <row r="10579" spans="74:100">
      <c r="BV10579" s="62"/>
      <c r="BW10579" s="62"/>
      <c r="BX10579" s="62"/>
      <c r="BY10579" s="62"/>
      <c r="BZ10579" s="62"/>
      <c r="CA10579" s="62"/>
      <c r="CB10579" s="62"/>
      <c r="CC10579" s="62"/>
      <c r="CD10579" s="62"/>
      <c r="CE10579" s="62"/>
      <c r="CF10579" s="62"/>
      <c r="CL10579" s="56" t="s">
        <v>19752</v>
      </c>
      <c r="CM10579" s="56"/>
      <c r="CN10579" s="56"/>
      <c r="CO10579" s="52"/>
      <c r="CP10579" s="52"/>
      <c r="CQ10579" s="52"/>
      <c r="CR10579" s="52"/>
      <c r="CS10579" s="52"/>
      <c r="CT10579" s="52"/>
      <c r="CU10579" s="33"/>
      <c r="CV10579" s="33"/>
    </row>
    <row r="10580" spans="74:100">
      <c r="BV10580" s="62"/>
      <c r="BW10580" s="62"/>
      <c r="BX10580" s="62"/>
      <c r="BY10580" s="62"/>
      <c r="BZ10580" s="62"/>
      <c r="CA10580" s="62"/>
      <c r="CB10580" s="62"/>
      <c r="CC10580" s="62"/>
      <c r="CD10580" s="62"/>
      <c r="CE10580" s="62"/>
      <c r="CF10580" s="62"/>
      <c r="CL10580" s="56" t="s">
        <v>2321</v>
      </c>
      <c r="CM10580" s="56" t="s">
        <v>214</v>
      </c>
      <c r="CN10580" s="56" t="s">
        <v>214</v>
      </c>
      <c r="CO10580" s="52"/>
      <c r="CP10580" s="52"/>
      <c r="CQ10580" s="52"/>
      <c r="CR10580" s="52"/>
      <c r="CS10580" s="52"/>
      <c r="CT10580" s="52"/>
      <c r="CU10580" s="33"/>
      <c r="CV10580" s="33"/>
    </row>
    <row r="10581" spans="74:100">
      <c r="BV10581" s="62"/>
      <c r="BW10581" s="62"/>
      <c r="BX10581" s="62"/>
      <c r="BY10581" s="62"/>
      <c r="BZ10581" s="62"/>
      <c r="CA10581" s="62"/>
      <c r="CB10581" s="62"/>
      <c r="CC10581" s="62"/>
      <c r="CD10581" s="62"/>
      <c r="CE10581" s="62"/>
      <c r="CF10581" s="62"/>
      <c r="CL10581" s="56" t="s">
        <v>22620</v>
      </c>
      <c r="CM10581" s="56"/>
      <c r="CN10581" s="56"/>
      <c r="CO10581" s="52"/>
      <c r="CP10581" s="52"/>
      <c r="CQ10581" s="52"/>
      <c r="CR10581" s="52"/>
      <c r="CS10581" s="52"/>
      <c r="CT10581" s="52"/>
      <c r="CU10581" s="33"/>
      <c r="CV10581" s="33"/>
    </row>
    <row r="10582" spans="74:100">
      <c r="BV10582" s="62"/>
      <c r="BW10582" s="62"/>
      <c r="BX10582" s="62"/>
      <c r="BY10582" s="62"/>
      <c r="BZ10582" s="62"/>
      <c r="CA10582" s="62"/>
      <c r="CB10582" s="62"/>
      <c r="CC10582" s="62"/>
      <c r="CD10582" s="62"/>
      <c r="CE10582" s="62"/>
      <c r="CF10582" s="62"/>
      <c r="CL10582" s="56" t="s">
        <v>2322</v>
      </c>
      <c r="CM10582" s="56" t="s">
        <v>213</v>
      </c>
      <c r="CN10582" s="56" t="s">
        <v>213</v>
      </c>
      <c r="CO10582" s="52"/>
      <c r="CP10582" s="52"/>
      <c r="CQ10582" s="52"/>
      <c r="CR10582" s="52"/>
      <c r="CS10582" s="52"/>
      <c r="CT10582" s="52"/>
      <c r="CU10582" s="33"/>
      <c r="CV10582" s="33"/>
    </row>
    <row r="10583" spans="74:100">
      <c r="BV10583" s="62"/>
      <c r="BW10583" s="62"/>
      <c r="BX10583" s="62"/>
      <c r="BY10583" s="62"/>
      <c r="BZ10583" s="62"/>
      <c r="CA10583" s="62"/>
      <c r="CB10583" s="62"/>
      <c r="CC10583" s="62"/>
      <c r="CD10583" s="62"/>
      <c r="CE10583" s="62"/>
      <c r="CF10583" s="62"/>
      <c r="CL10583" s="56" t="s">
        <v>22621</v>
      </c>
      <c r="CM10583" s="56"/>
      <c r="CN10583" s="56"/>
      <c r="CO10583" s="52"/>
      <c r="CP10583" s="52"/>
      <c r="CQ10583" s="52"/>
      <c r="CR10583" s="52"/>
      <c r="CS10583" s="52"/>
      <c r="CT10583" s="52"/>
      <c r="CU10583" s="33"/>
      <c r="CV10583" s="33"/>
    </row>
    <row r="10584" spans="74:100">
      <c r="BV10584" s="62"/>
      <c r="BW10584" s="62"/>
      <c r="BX10584" s="62"/>
      <c r="BY10584" s="62"/>
      <c r="BZ10584" s="62"/>
      <c r="CA10584" s="62"/>
      <c r="CB10584" s="62"/>
      <c r="CC10584" s="62"/>
      <c r="CD10584" s="62"/>
      <c r="CE10584" s="62"/>
      <c r="CF10584" s="62"/>
      <c r="CL10584" s="56" t="s">
        <v>2325</v>
      </c>
      <c r="CM10584" s="56" t="s">
        <v>213</v>
      </c>
      <c r="CN10584" s="56" t="s">
        <v>213</v>
      </c>
      <c r="CO10584" s="52"/>
      <c r="CP10584" s="52"/>
      <c r="CQ10584" s="52"/>
      <c r="CR10584" s="52"/>
      <c r="CS10584" s="52"/>
      <c r="CT10584" s="52"/>
      <c r="CU10584" s="33"/>
      <c r="CV10584" s="33"/>
    </row>
    <row r="10585" spans="74:100">
      <c r="BV10585" s="62"/>
      <c r="BW10585" s="62"/>
      <c r="BX10585" s="62"/>
      <c r="BY10585" s="62"/>
      <c r="BZ10585" s="62"/>
      <c r="CA10585" s="62"/>
      <c r="CB10585" s="62"/>
      <c r="CC10585" s="62"/>
      <c r="CD10585" s="62"/>
      <c r="CE10585" s="62"/>
      <c r="CF10585" s="62"/>
      <c r="CL10585" s="56" t="s">
        <v>22622</v>
      </c>
      <c r="CM10585" s="56"/>
      <c r="CN10585" s="56"/>
      <c r="CO10585" s="52"/>
      <c r="CP10585" s="52"/>
      <c r="CQ10585" s="52"/>
      <c r="CR10585" s="52"/>
      <c r="CS10585" s="52"/>
      <c r="CT10585" s="52"/>
      <c r="CU10585" s="33"/>
      <c r="CV10585" s="33"/>
    </row>
    <row r="10586" spans="74:100">
      <c r="BV10586" s="62"/>
      <c r="BW10586" s="62"/>
      <c r="BX10586" s="62"/>
      <c r="BY10586" s="62"/>
      <c r="BZ10586" s="62"/>
      <c r="CA10586" s="62"/>
      <c r="CB10586" s="62"/>
      <c r="CC10586" s="62"/>
      <c r="CD10586" s="62"/>
      <c r="CE10586" s="62"/>
      <c r="CF10586" s="62"/>
      <c r="CL10586" s="56" t="s">
        <v>22623</v>
      </c>
      <c r="CM10586" s="56" t="s">
        <v>214</v>
      </c>
      <c r="CN10586" s="56" t="s">
        <v>214</v>
      </c>
      <c r="CO10586" s="52"/>
      <c r="CP10586" s="52"/>
      <c r="CQ10586" s="52"/>
      <c r="CR10586" s="52"/>
      <c r="CS10586" s="52"/>
      <c r="CT10586" s="52"/>
      <c r="CU10586" s="33"/>
      <c r="CV10586" s="33"/>
    </row>
    <row r="10587" spans="74:100">
      <c r="BV10587" s="62"/>
      <c r="BW10587" s="62"/>
      <c r="BX10587" s="62"/>
      <c r="BY10587" s="62"/>
      <c r="BZ10587" s="62"/>
      <c r="CA10587" s="62"/>
      <c r="CB10587" s="62"/>
      <c r="CC10587" s="62"/>
      <c r="CD10587" s="62"/>
      <c r="CE10587" s="62"/>
      <c r="CF10587" s="62"/>
      <c r="CL10587" s="56" t="s">
        <v>22624</v>
      </c>
      <c r="CM10587" s="56"/>
      <c r="CN10587" s="56"/>
      <c r="CO10587" s="52"/>
      <c r="CP10587" s="52"/>
      <c r="CQ10587" s="52"/>
      <c r="CR10587" s="52"/>
      <c r="CS10587" s="52"/>
      <c r="CT10587" s="52"/>
      <c r="CU10587" s="33"/>
      <c r="CV10587" s="33"/>
    </row>
    <row r="10588" spans="74:100">
      <c r="BV10588" s="62"/>
      <c r="BW10588" s="62"/>
      <c r="BX10588" s="62"/>
      <c r="BY10588" s="62"/>
      <c r="BZ10588" s="62"/>
      <c r="CA10588" s="62"/>
      <c r="CB10588" s="62"/>
      <c r="CC10588" s="62"/>
      <c r="CD10588" s="62"/>
      <c r="CE10588" s="62"/>
      <c r="CF10588" s="62"/>
      <c r="CL10588" s="56" t="s">
        <v>2326</v>
      </c>
      <c r="CM10588" s="56" t="s">
        <v>213</v>
      </c>
      <c r="CN10588" s="56" t="s">
        <v>213</v>
      </c>
      <c r="CO10588" s="52"/>
      <c r="CP10588" s="52"/>
      <c r="CQ10588" s="52"/>
      <c r="CR10588" s="52"/>
      <c r="CS10588" s="52"/>
      <c r="CT10588" s="52"/>
      <c r="CU10588" s="33"/>
      <c r="CV10588" s="33"/>
    </row>
    <row r="10589" spans="74:100">
      <c r="BV10589" s="62"/>
      <c r="BW10589" s="62"/>
      <c r="BX10589" s="62"/>
      <c r="BY10589" s="62"/>
      <c r="BZ10589" s="62"/>
      <c r="CA10589" s="62"/>
      <c r="CB10589" s="62"/>
      <c r="CC10589" s="62"/>
      <c r="CD10589" s="62"/>
      <c r="CE10589" s="62"/>
      <c r="CF10589" s="62"/>
      <c r="CL10589" s="56" t="s">
        <v>22625</v>
      </c>
      <c r="CM10589" s="56"/>
      <c r="CN10589" s="56"/>
      <c r="CO10589" s="52"/>
      <c r="CP10589" s="52"/>
      <c r="CQ10589" s="52"/>
      <c r="CR10589" s="52"/>
      <c r="CS10589" s="52"/>
      <c r="CT10589" s="52"/>
      <c r="CU10589" s="33"/>
      <c r="CV10589" s="33"/>
    </row>
    <row r="10590" spans="74:100">
      <c r="BV10590" s="62"/>
      <c r="BW10590" s="62"/>
      <c r="BX10590" s="62"/>
      <c r="BY10590" s="62"/>
      <c r="BZ10590" s="62"/>
      <c r="CA10590" s="62"/>
      <c r="CB10590" s="62"/>
      <c r="CC10590" s="62"/>
      <c r="CD10590" s="62"/>
      <c r="CE10590" s="62"/>
      <c r="CF10590" s="62"/>
      <c r="CL10590" s="56" t="s">
        <v>28351</v>
      </c>
      <c r="CM10590" s="56" t="s">
        <v>217</v>
      </c>
      <c r="CN10590" s="56" t="s">
        <v>217</v>
      </c>
      <c r="CO10590" s="52"/>
      <c r="CP10590" s="52"/>
      <c r="CQ10590" s="52"/>
      <c r="CR10590" s="52"/>
      <c r="CS10590" s="52"/>
      <c r="CT10590" s="52"/>
      <c r="CU10590" s="33"/>
      <c r="CV10590" s="33"/>
    </row>
    <row r="10591" spans="74:100">
      <c r="BV10591" s="62"/>
      <c r="BW10591" s="62"/>
      <c r="BX10591" s="62"/>
      <c r="BY10591" s="62"/>
      <c r="BZ10591" s="62"/>
      <c r="CA10591" s="62"/>
      <c r="CB10591" s="62"/>
      <c r="CC10591" s="62"/>
      <c r="CD10591" s="62"/>
      <c r="CE10591" s="62"/>
      <c r="CF10591" s="62"/>
      <c r="CL10591" s="56" t="s">
        <v>28352</v>
      </c>
      <c r="CM10591" s="56"/>
      <c r="CN10591" s="56"/>
      <c r="CO10591" s="52"/>
      <c r="CP10591" s="52"/>
      <c r="CQ10591" s="52"/>
      <c r="CR10591" s="52"/>
      <c r="CS10591" s="52"/>
      <c r="CT10591" s="52"/>
      <c r="CU10591" s="33"/>
      <c r="CV10591" s="33"/>
    </row>
    <row r="10592" spans="74:100">
      <c r="BV10592" s="62"/>
      <c r="BW10592" s="62"/>
      <c r="BX10592" s="62"/>
      <c r="BY10592" s="62"/>
      <c r="BZ10592" s="62"/>
      <c r="CA10592" s="62"/>
      <c r="CB10592" s="62"/>
      <c r="CC10592" s="62"/>
      <c r="CD10592" s="62"/>
      <c r="CE10592" s="62"/>
      <c r="CF10592" s="62"/>
      <c r="CL10592" s="56" t="s">
        <v>6106</v>
      </c>
      <c r="CM10592" s="56" t="s">
        <v>214</v>
      </c>
      <c r="CN10592" s="56" t="s">
        <v>214</v>
      </c>
      <c r="CO10592" s="52"/>
      <c r="CP10592" s="52"/>
      <c r="CQ10592" s="52"/>
      <c r="CR10592" s="52"/>
      <c r="CS10592" s="52"/>
      <c r="CT10592" s="52"/>
      <c r="CU10592" s="33"/>
      <c r="CV10592" s="33"/>
    </row>
    <row r="10593" spans="74:100">
      <c r="BV10593" s="62"/>
      <c r="BW10593" s="62"/>
      <c r="BX10593" s="62"/>
      <c r="BY10593" s="62"/>
      <c r="BZ10593" s="62"/>
      <c r="CA10593" s="62"/>
      <c r="CB10593" s="62"/>
      <c r="CC10593" s="62"/>
      <c r="CD10593" s="62"/>
      <c r="CE10593" s="62"/>
      <c r="CF10593" s="62"/>
      <c r="CL10593" s="56" t="s">
        <v>22626</v>
      </c>
      <c r="CM10593" s="56"/>
      <c r="CN10593" s="56"/>
      <c r="CO10593" s="52"/>
      <c r="CP10593" s="52"/>
      <c r="CQ10593" s="52"/>
      <c r="CR10593" s="52"/>
      <c r="CS10593" s="52"/>
      <c r="CT10593" s="52"/>
      <c r="CU10593" s="33"/>
      <c r="CV10593" s="33"/>
    </row>
    <row r="10594" spans="74:100">
      <c r="BV10594" s="62"/>
      <c r="BW10594" s="62"/>
      <c r="BX10594" s="62"/>
      <c r="BY10594" s="62"/>
      <c r="BZ10594" s="62"/>
      <c r="CA10594" s="62"/>
      <c r="CB10594" s="62"/>
      <c r="CC10594" s="62"/>
      <c r="CD10594" s="62"/>
      <c r="CE10594" s="62"/>
      <c r="CF10594" s="62"/>
      <c r="CL10594" s="56" t="s">
        <v>6107</v>
      </c>
      <c r="CM10594" s="56" t="s">
        <v>3118</v>
      </c>
      <c r="CN10594" s="56" t="s">
        <v>3118</v>
      </c>
      <c r="CO10594" s="52"/>
      <c r="CP10594" s="52"/>
      <c r="CQ10594" s="52"/>
      <c r="CR10594" s="52"/>
      <c r="CS10594" s="52"/>
      <c r="CT10594" s="52"/>
      <c r="CU10594" s="33"/>
      <c r="CV10594" s="33"/>
    </row>
    <row r="10595" spans="74:100">
      <c r="BV10595" s="62"/>
      <c r="BW10595" s="62"/>
      <c r="BX10595" s="62"/>
      <c r="BY10595" s="62"/>
      <c r="BZ10595" s="62"/>
      <c r="CA10595" s="62"/>
      <c r="CB10595" s="62"/>
      <c r="CC10595" s="62"/>
      <c r="CD10595" s="62"/>
      <c r="CE10595" s="62"/>
      <c r="CF10595" s="62"/>
      <c r="CL10595" s="56" t="s">
        <v>19753</v>
      </c>
      <c r="CM10595" s="56"/>
      <c r="CN10595" s="56"/>
      <c r="CO10595" s="52"/>
      <c r="CP10595" s="52"/>
      <c r="CQ10595" s="52"/>
      <c r="CR10595" s="52"/>
      <c r="CS10595" s="52"/>
      <c r="CT10595" s="52"/>
      <c r="CU10595" s="33"/>
      <c r="CV10595" s="33"/>
    </row>
    <row r="10596" spans="74:100">
      <c r="BV10596" s="62"/>
      <c r="BW10596" s="62"/>
      <c r="BX10596" s="62"/>
      <c r="BY10596" s="62"/>
      <c r="BZ10596" s="62"/>
      <c r="CA10596" s="62"/>
      <c r="CB10596" s="62"/>
      <c r="CC10596" s="62"/>
      <c r="CD10596" s="62"/>
      <c r="CE10596" s="62"/>
      <c r="CF10596" s="62"/>
      <c r="CL10596" s="56" t="s">
        <v>6108</v>
      </c>
      <c r="CM10596" s="56" t="s">
        <v>217</v>
      </c>
      <c r="CN10596" s="56" t="s">
        <v>217</v>
      </c>
      <c r="CO10596" s="52"/>
      <c r="CP10596" s="52"/>
      <c r="CQ10596" s="52"/>
      <c r="CR10596" s="52"/>
      <c r="CS10596" s="52"/>
      <c r="CT10596" s="52"/>
      <c r="CU10596" s="33"/>
      <c r="CV10596" s="33"/>
    </row>
    <row r="10597" spans="74:100">
      <c r="BV10597" s="62"/>
      <c r="BW10597" s="62"/>
      <c r="BX10597" s="62"/>
      <c r="BY10597" s="62"/>
      <c r="BZ10597" s="62"/>
      <c r="CA10597" s="62"/>
      <c r="CB10597" s="62"/>
      <c r="CC10597" s="62"/>
      <c r="CD10597" s="62"/>
      <c r="CE10597" s="62"/>
      <c r="CF10597" s="62"/>
      <c r="CL10597" s="56" t="s">
        <v>22627</v>
      </c>
      <c r="CM10597" s="56"/>
      <c r="CN10597" s="56"/>
      <c r="CO10597" s="52"/>
      <c r="CP10597" s="52"/>
      <c r="CQ10597" s="52"/>
      <c r="CR10597" s="52"/>
      <c r="CS10597" s="52"/>
      <c r="CT10597" s="52"/>
      <c r="CU10597" s="33"/>
      <c r="CV10597" s="33"/>
    </row>
    <row r="10598" spans="74:100">
      <c r="BV10598" s="62"/>
      <c r="BW10598" s="62"/>
      <c r="BX10598" s="62"/>
      <c r="BY10598" s="62"/>
      <c r="BZ10598" s="62"/>
      <c r="CA10598" s="62"/>
      <c r="CB10598" s="62"/>
      <c r="CC10598" s="62"/>
      <c r="CD10598" s="62"/>
      <c r="CE10598" s="62"/>
      <c r="CF10598" s="62"/>
      <c r="CL10598" s="56" t="s">
        <v>6109</v>
      </c>
      <c r="CM10598" s="56" t="s">
        <v>3118</v>
      </c>
      <c r="CN10598" s="56" t="s">
        <v>3118</v>
      </c>
      <c r="CO10598" s="52"/>
      <c r="CP10598" s="52"/>
      <c r="CQ10598" s="52"/>
      <c r="CR10598" s="52"/>
      <c r="CS10598" s="52"/>
      <c r="CT10598" s="52"/>
      <c r="CU10598" s="33"/>
      <c r="CV10598" s="33"/>
    </row>
    <row r="10599" spans="74:100">
      <c r="BV10599" s="62"/>
      <c r="BW10599" s="62"/>
      <c r="BX10599" s="62"/>
      <c r="BY10599" s="62"/>
      <c r="BZ10599" s="62"/>
      <c r="CA10599" s="62"/>
      <c r="CB10599" s="62"/>
      <c r="CC10599" s="62"/>
      <c r="CD10599" s="62"/>
      <c r="CE10599" s="62"/>
      <c r="CF10599" s="62"/>
      <c r="CL10599" s="56" t="s">
        <v>19754</v>
      </c>
      <c r="CM10599" s="56"/>
      <c r="CN10599" s="56"/>
      <c r="CO10599" s="52"/>
      <c r="CP10599" s="52"/>
      <c r="CQ10599" s="52"/>
      <c r="CR10599" s="52"/>
      <c r="CS10599" s="52"/>
      <c r="CT10599" s="52"/>
      <c r="CU10599" s="33"/>
      <c r="CV10599" s="33"/>
    </row>
    <row r="10600" spans="74:100">
      <c r="BV10600" s="62"/>
      <c r="BW10600" s="62"/>
      <c r="BX10600" s="62"/>
      <c r="BY10600" s="62"/>
      <c r="BZ10600" s="62"/>
      <c r="CA10600" s="62"/>
      <c r="CB10600" s="62"/>
      <c r="CC10600" s="62"/>
      <c r="CD10600" s="62"/>
      <c r="CE10600" s="62"/>
      <c r="CF10600" s="62"/>
      <c r="CL10600" s="56" t="s">
        <v>6110</v>
      </c>
      <c r="CM10600" s="56" t="s">
        <v>217</v>
      </c>
      <c r="CN10600" s="56" t="s">
        <v>217</v>
      </c>
      <c r="CO10600" s="52"/>
      <c r="CP10600" s="52"/>
      <c r="CQ10600" s="52"/>
      <c r="CR10600" s="52"/>
      <c r="CS10600" s="52"/>
      <c r="CT10600" s="52"/>
      <c r="CU10600" s="33"/>
      <c r="CV10600" s="33"/>
    </row>
    <row r="10601" spans="74:100">
      <c r="BV10601" s="62"/>
      <c r="BW10601" s="62"/>
      <c r="BX10601" s="62"/>
      <c r="BY10601" s="62"/>
      <c r="BZ10601" s="62"/>
      <c r="CA10601" s="62"/>
      <c r="CB10601" s="62"/>
      <c r="CC10601" s="62"/>
      <c r="CD10601" s="62"/>
      <c r="CE10601" s="62"/>
      <c r="CF10601" s="62"/>
      <c r="CL10601" s="56" t="s">
        <v>19755</v>
      </c>
      <c r="CM10601" s="56"/>
      <c r="CN10601" s="56"/>
      <c r="CO10601" s="52"/>
      <c r="CP10601" s="52"/>
      <c r="CQ10601" s="52"/>
      <c r="CR10601" s="52"/>
      <c r="CS10601" s="52"/>
      <c r="CT10601" s="52"/>
      <c r="CU10601" s="33"/>
      <c r="CV10601" s="33"/>
    </row>
    <row r="10602" spans="74:100">
      <c r="BV10602" s="62"/>
      <c r="BW10602" s="62"/>
      <c r="BX10602" s="62"/>
      <c r="BY10602" s="62"/>
      <c r="BZ10602" s="62"/>
      <c r="CA10602" s="62"/>
      <c r="CB10602" s="62"/>
      <c r="CC10602" s="62"/>
      <c r="CD10602" s="62"/>
      <c r="CE10602" s="62"/>
      <c r="CF10602" s="62"/>
      <c r="CL10602" s="56" t="s">
        <v>6111</v>
      </c>
      <c r="CM10602" s="56" t="s">
        <v>3118</v>
      </c>
      <c r="CN10602" s="56" t="s">
        <v>3118</v>
      </c>
      <c r="CO10602" s="52"/>
      <c r="CP10602" s="52"/>
      <c r="CQ10602" s="52"/>
      <c r="CR10602" s="52"/>
      <c r="CS10602" s="52"/>
      <c r="CT10602" s="52"/>
      <c r="CU10602" s="33"/>
      <c r="CV10602" s="33"/>
    </row>
    <row r="10603" spans="74:100">
      <c r="BV10603" s="62"/>
      <c r="BW10603" s="62"/>
      <c r="BX10603" s="62"/>
      <c r="BY10603" s="62"/>
      <c r="BZ10603" s="62"/>
      <c r="CA10603" s="62"/>
      <c r="CB10603" s="62"/>
      <c r="CC10603" s="62"/>
      <c r="CD10603" s="62"/>
      <c r="CE10603" s="62"/>
      <c r="CF10603" s="62"/>
      <c r="CL10603" s="56" t="s">
        <v>19756</v>
      </c>
      <c r="CM10603" s="56"/>
      <c r="CN10603" s="56"/>
      <c r="CO10603" s="52"/>
      <c r="CP10603" s="52"/>
      <c r="CQ10603" s="52"/>
      <c r="CR10603" s="52"/>
      <c r="CS10603" s="52"/>
      <c r="CT10603" s="52"/>
      <c r="CU10603" s="33"/>
      <c r="CV10603" s="33"/>
    </row>
    <row r="10604" spans="74:100">
      <c r="BV10604" s="62"/>
      <c r="BW10604" s="62"/>
      <c r="BX10604" s="62"/>
      <c r="BY10604" s="62"/>
      <c r="BZ10604" s="62"/>
      <c r="CA10604" s="62"/>
      <c r="CB10604" s="62"/>
      <c r="CC10604" s="62"/>
      <c r="CD10604" s="62"/>
      <c r="CE10604" s="62"/>
      <c r="CF10604" s="62"/>
      <c r="CL10604" s="56" t="s">
        <v>6112</v>
      </c>
      <c r="CM10604" s="56" t="s">
        <v>217</v>
      </c>
      <c r="CN10604" s="56" t="s">
        <v>217</v>
      </c>
      <c r="CO10604" s="52"/>
      <c r="CP10604" s="52"/>
      <c r="CQ10604" s="52"/>
      <c r="CR10604" s="52"/>
      <c r="CS10604" s="52"/>
      <c r="CT10604" s="52"/>
      <c r="CU10604" s="33"/>
      <c r="CV10604" s="33"/>
    </row>
    <row r="10605" spans="74:100">
      <c r="BV10605" s="62"/>
      <c r="BW10605" s="62"/>
      <c r="BX10605" s="62"/>
      <c r="BY10605" s="62"/>
      <c r="BZ10605" s="62"/>
      <c r="CA10605" s="62"/>
      <c r="CB10605" s="62"/>
      <c r="CC10605" s="62"/>
      <c r="CD10605" s="62"/>
      <c r="CE10605" s="62"/>
      <c r="CF10605" s="62"/>
      <c r="CL10605" s="56" t="s">
        <v>19757</v>
      </c>
      <c r="CM10605" s="56"/>
      <c r="CN10605" s="56"/>
      <c r="CO10605" s="52"/>
      <c r="CP10605" s="52"/>
      <c r="CQ10605" s="52"/>
      <c r="CR10605" s="52"/>
      <c r="CS10605" s="52"/>
      <c r="CT10605" s="52"/>
      <c r="CU10605" s="33"/>
      <c r="CV10605" s="33"/>
    </row>
    <row r="10606" spans="74:100">
      <c r="BV10606" s="62"/>
      <c r="BW10606" s="62"/>
      <c r="BX10606" s="62"/>
      <c r="BY10606" s="62"/>
      <c r="BZ10606" s="62"/>
      <c r="CA10606" s="62"/>
      <c r="CB10606" s="62"/>
      <c r="CC10606" s="62"/>
      <c r="CD10606" s="62"/>
      <c r="CE10606" s="62"/>
      <c r="CF10606" s="62"/>
      <c r="CL10606" s="56" t="s">
        <v>6113</v>
      </c>
      <c r="CM10606" s="56" t="s">
        <v>3118</v>
      </c>
      <c r="CN10606" s="56" t="s">
        <v>3118</v>
      </c>
      <c r="CO10606" s="52"/>
      <c r="CP10606" s="52"/>
      <c r="CQ10606" s="52"/>
      <c r="CR10606" s="52"/>
      <c r="CS10606" s="52"/>
      <c r="CT10606" s="52"/>
      <c r="CU10606" s="33"/>
      <c r="CV10606" s="33"/>
    </row>
    <row r="10607" spans="74:100">
      <c r="BV10607" s="62"/>
      <c r="BW10607" s="62"/>
      <c r="BX10607" s="62"/>
      <c r="BY10607" s="62"/>
      <c r="BZ10607" s="62"/>
      <c r="CA10607" s="62"/>
      <c r="CB10607" s="62"/>
      <c r="CC10607" s="62"/>
      <c r="CD10607" s="62"/>
      <c r="CE10607" s="62"/>
      <c r="CF10607" s="62"/>
      <c r="CL10607" s="56" t="s">
        <v>19758</v>
      </c>
      <c r="CM10607" s="56"/>
      <c r="CN10607" s="56"/>
      <c r="CO10607" s="52"/>
      <c r="CP10607" s="52"/>
      <c r="CQ10607" s="52"/>
      <c r="CR10607" s="52"/>
      <c r="CS10607" s="52"/>
      <c r="CT10607" s="52"/>
      <c r="CU10607" s="33"/>
      <c r="CV10607" s="33"/>
    </row>
    <row r="10608" spans="74:100">
      <c r="BV10608" s="62"/>
      <c r="BW10608" s="62"/>
      <c r="BX10608" s="62"/>
      <c r="BY10608" s="62"/>
      <c r="BZ10608" s="62"/>
      <c r="CA10608" s="62"/>
      <c r="CB10608" s="62"/>
      <c r="CC10608" s="62"/>
      <c r="CD10608" s="62"/>
      <c r="CE10608" s="62"/>
      <c r="CF10608" s="62"/>
      <c r="CL10608" s="56" t="s">
        <v>6114</v>
      </c>
      <c r="CM10608" s="56" t="s">
        <v>217</v>
      </c>
      <c r="CN10608" s="56" t="s">
        <v>217</v>
      </c>
      <c r="CO10608" s="52"/>
      <c r="CP10608" s="52"/>
      <c r="CQ10608" s="52"/>
      <c r="CR10608" s="52"/>
      <c r="CS10608" s="52"/>
      <c r="CT10608" s="52"/>
      <c r="CU10608" s="33"/>
      <c r="CV10608" s="33"/>
    </row>
    <row r="10609" spans="74:100">
      <c r="BV10609" s="62"/>
      <c r="BW10609" s="62"/>
      <c r="BX10609" s="62"/>
      <c r="BY10609" s="62"/>
      <c r="BZ10609" s="62"/>
      <c r="CA10609" s="62"/>
      <c r="CB10609" s="62"/>
      <c r="CC10609" s="62"/>
      <c r="CD10609" s="62"/>
      <c r="CE10609" s="62"/>
      <c r="CF10609" s="62"/>
      <c r="CL10609" s="56" t="s">
        <v>19759</v>
      </c>
      <c r="CM10609" s="56"/>
      <c r="CN10609" s="56"/>
      <c r="CO10609" s="52"/>
      <c r="CP10609" s="52"/>
      <c r="CQ10609" s="52"/>
      <c r="CR10609" s="52"/>
      <c r="CS10609" s="52"/>
      <c r="CT10609" s="52"/>
      <c r="CU10609" s="33"/>
      <c r="CV10609" s="33"/>
    </row>
    <row r="10610" spans="74:100">
      <c r="BV10610" s="62"/>
      <c r="BW10610" s="62"/>
      <c r="BX10610" s="62"/>
      <c r="BY10610" s="62"/>
      <c r="BZ10610" s="62"/>
      <c r="CA10610" s="62"/>
      <c r="CB10610" s="62"/>
      <c r="CC10610" s="62"/>
      <c r="CD10610" s="62"/>
      <c r="CE10610" s="62"/>
      <c r="CF10610" s="62"/>
      <c r="CL10610" s="56" t="s">
        <v>6115</v>
      </c>
      <c r="CM10610" s="56" t="s">
        <v>217</v>
      </c>
      <c r="CN10610" s="56" t="s">
        <v>217</v>
      </c>
      <c r="CO10610" s="52"/>
      <c r="CP10610" s="52"/>
      <c r="CQ10610" s="52"/>
      <c r="CR10610" s="52"/>
      <c r="CS10610" s="52"/>
      <c r="CT10610" s="52"/>
      <c r="CU10610" s="33"/>
      <c r="CV10610" s="33"/>
    </row>
    <row r="10611" spans="74:100">
      <c r="BV10611" s="62"/>
      <c r="BW10611" s="62"/>
      <c r="BX10611" s="62"/>
      <c r="BY10611" s="62"/>
      <c r="BZ10611" s="62"/>
      <c r="CA10611" s="62"/>
      <c r="CB10611" s="62"/>
      <c r="CC10611" s="62"/>
      <c r="CD10611" s="62"/>
      <c r="CE10611" s="62"/>
      <c r="CF10611" s="62"/>
      <c r="CL10611" s="56" t="s">
        <v>19760</v>
      </c>
      <c r="CM10611" s="56"/>
      <c r="CN10611" s="56"/>
      <c r="CO10611" s="52"/>
      <c r="CP10611" s="52"/>
      <c r="CQ10611" s="52"/>
      <c r="CR10611" s="52"/>
      <c r="CS10611" s="52"/>
      <c r="CT10611" s="52"/>
      <c r="CU10611" s="33"/>
      <c r="CV10611" s="33"/>
    </row>
    <row r="10612" spans="74:100">
      <c r="BV10612" s="62"/>
      <c r="BW10612" s="62"/>
      <c r="BX10612" s="62"/>
      <c r="BY10612" s="62"/>
      <c r="BZ10612" s="62"/>
      <c r="CA10612" s="62"/>
      <c r="CB10612" s="62"/>
      <c r="CC10612" s="62"/>
      <c r="CD10612" s="62"/>
      <c r="CE10612" s="62"/>
      <c r="CF10612" s="62"/>
      <c r="CL10612" s="56" t="s">
        <v>28353</v>
      </c>
      <c r="CM10612" s="56" t="s">
        <v>217</v>
      </c>
      <c r="CN10612" s="56" t="s">
        <v>217</v>
      </c>
      <c r="CO10612" s="52"/>
      <c r="CP10612" s="52"/>
      <c r="CQ10612" s="52"/>
      <c r="CR10612" s="52"/>
      <c r="CS10612" s="52"/>
      <c r="CT10612" s="52"/>
      <c r="CU10612" s="33"/>
      <c r="CV10612" s="33"/>
    </row>
    <row r="10613" spans="74:100">
      <c r="BV10613" s="62"/>
      <c r="BW10613" s="62"/>
      <c r="BX10613" s="62"/>
      <c r="BY10613" s="62"/>
      <c r="BZ10613" s="62"/>
      <c r="CA10613" s="62"/>
      <c r="CB10613" s="62"/>
      <c r="CC10613" s="62"/>
      <c r="CD10613" s="62"/>
      <c r="CE10613" s="62"/>
      <c r="CF10613" s="62"/>
      <c r="CL10613" s="56" t="s">
        <v>28354</v>
      </c>
      <c r="CM10613" s="56"/>
      <c r="CN10613" s="56"/>
      <c r="CO10613" s="52"/>
      <c r="CP10613" s="52"/>
      <c r="CQ10613" s="52"/>
      <c r="CR10613" s="52"/>
      <c r="CS10613" s="52"/>
      <c r="CT10613" s="52"/>
      <c r="CU10613" s="33"/>
      <c r="CV10613" s="33"/>
    </row>
    <row r="10614" spans="74:100">
      <c r="BV10614" s="62"/>
      <c r="BW10614" s="62"/>
      <c r="BX10614" s="62"/>
      <c r="BY10614" s="62"/>
      <c r="BZ10614" s="62"/>
      <c r="CA10614" s="62"/>
      <c r="CB10614" s="62"/>
      <c r="CC10614" s="62"/>
      <c r="CD10614" s="62"/>
      <c r="CE10614" s="62"/>
      <c r="CF10614" s="62"/>
      <c r="CL10614" s="56" t="s">
        <v>2330</v>
      </c>
      <c r="CM10614" s="56" t="s">
        <v>215</v>
      </c>
      <c r="CN10614" s="56" t="s">
        <v>215</v>
      </c>
      <c r="CO10614" s="52"/>
      <c r="CP10614" s="52"/>
      <c r="CQ10614" s="52"/>
      <c r="CR10614" s="52"/>
      <c r="CS10614" s="52"/>
      <c r="CT10614" s="52"/>
      <c r="CU10614" s="33"/>
      <c r="CV10614" s="33"/>
    </row>
    <row r="10615" spans="74:100">
      <c r="BV10615" s="62"/>
      <c r="BW10615" s="62"/>
      <c r="BX10615" s="62"/>
      <c r="BY10615" s="62"/>
      <c r="BZ10615" s="62"/>
      <c r="CA10615" s="62"/>
      <c r="CB10615" s="62"/>
      <c r="CC10615" s="62"/>
      <c r="CD10615" s="62"/>
      <c r="CE10615" s="62"/>
      <c r="CF10615" s="62"/>
      <c r="CL10615" s="56" t="s">
        <v>22628</v>
      </c>
      <c r="CM10615" s="56"/>
      <c r="CN10615" s="56"/>
      <c r="CO10615" s="52"/>
      <c r="CP10615" s="52"/>
      <c r="CQ10615" s="52"/>
      <c r="CR10615" s="52"/>
      <c r="CS10615" s="52"/>
      <c r="CT10615" s="52"/>
      <c r="CU10615" s="33"/>
      <c r="CV10615" s="33"/>
    </row>
    <row r="10616" spans="74:100">
      <c r="BV10616" s="62"/>
      <c r="BW10616" s="62"/>
      <c r="BX10616" s="62"/>
      <c r="BY10616" s="62"/>
      <c r="BZ10616" s="62"/>
      <c r="CA10616" s="62"/>
      <c r="CB10616" s="62"/>
      <c r="CC10616" s="62"/>
      <c r="CD10616" s="62"/>
      <c r="CE10616" s="62"/>
      <c r="CF10616" s="62"/>
      <c r="CL10616" s="56" t="s">
        <v>6116</v>
      </c>
      <c r="CM10616" s="56" t="s">
        <v>217</v>
      </c>
      <c r="CN10616" s="56" t="s">
        <v>217</v>
      </c>
      <c r="CO10616" s="52"/>
      <c r="CP10616" s="52"/>
      <c r="CQ10616" s="52"/>
      <c r="CR10616" s="52"/>
      <c r="CS10616" s="52"/>
      <c r="CT10616" s="52"/>
      <c r="CU10616" s="33"/>
      <c r="CV10616" s="33"/>
    </row>
    <row r="10617" spans="74:100">
      <c r="BV10617" s="62"/>
      <c r="BW10617" s="62"/>
      <c r="BX10617" s="62"/>
      <c r="BY10617" s="62"/>
      <c r="BZ10617" s="62"/>
      <c r="CA10617" s="62"/>
      <c r="CB10617" s="62"/>
      <c r="CC10617" s="62"/>
      <c r="CD10617" s="62"/>
      <c r="CE10617" s="62"/>
      <c r="CF10617" s="62"/>
      <c r="CL10617" s="56" t="s">
        <v>19761</v>
      </c>
      <c r="CM10617" s="56"/>
      <c r="CN10617" s="56"/>
      <c r="CO10617" s="52"/>
      <c r="CP10617" s="52"/>
      <c r="CQ10617" s="52"/>
      <c r="CR10617" s="52"/>
      <c r="CS10617" s="52"/>
      <c r="CT10617" s="52"/>
      <c r="CU10617" s="33"/>
      <c r="CV10617" s="33"/>
    </row>
    <row r="10618" spans="74:100">
      <c r="BV10618" s="62"/>
      <c r="BW10618" s="62"/>
      <c r="BX10618" s="62"/>
      <c r="BY10618" s="62"/>
      <c r="BZ10618" s="62"/>
      <c r="CA10618" s="62"/>
      <c r="CB10618" s="62"/>
      <c r="CC10618" s="62"/>
      <c r="CD10618" s="62"/>
      <c r="CE10618" s="62"/>
      <c r="CF10618" s="62"/>
      <c r="CL10618" s="56" t="s">
        <v>2331</v>
      </c>
      <c r="CM10618" s="56" t="s">
        <v>215</v>
      </c>
      <c r="CN10618" s="56" t="s">
        <v>215</v>
      </c>
      <c r="CO10618" s="52"/>
      <c r="CP10618" s="52"/>
      <c r="CQ10618" s="52"/>
      <c r="CR10618" s="52"/>
      <c r="CS10618" s="52"/>
      <c r="CT10618" s="52"/>
      <c r="CU10618" s="33"/>
      <c r="CV10618" s="33"/>
    </row>
    <row r="10619" spans="74:100">
      <c r="BV10619" s="62"/>
      <c r="BW10619" s="62"/>
      <c r="BX10619" s="62"/>
      <c r="BY10619" s="62"/>
      <c r="BZ10619" s="62"/>
      <c r="CA10619" s="62"/>
      <c r="CB10619" s="62"/>
      <c r="CC10619" s="62"/>
      <c r="CD10619" s="62"/>
      <c r="CE10619" s="62"/>
      <c r="CF10619" s="62"/>
      <c r="CL10619" s="56" t="s">
        <v>22629</v>
      </c>
      <c r="CM10619" s="56"/>
      <c r="CN10619" s="56"/>
      <c r="CO10619" s="52"/>
      <c r="CP10619" s="52"/>
      <c r="CQ10619" s="52"/>
      <c r="CR10619" s="52"/>
      <c r="CS10619" s="52"/>
      <c r="CT10619" s="52"/>
      <c r="CU10619" s="33"/>
      <c r="CV10619" s="33"/>
    </row>
    <row r="10620" spans="74:100">
      <c r="BV10620" s="62"/>
      <c r="BW10620" s="62"/>
      <c r="BX10620" s="62"/>
      <c r="BY10620" s="62"/>
      <c r="BZ10620" s="62"/>
      <c r="CA10620" s="62"/>
      <c r="CB10620" s="62"/>
      <c r="CC10620" s="62"/>
      <c r="CD10620" s="62"/>
      <c r="CE10620" s="62"/>
      <c r="CF10620" s="62"/>
      <c r="CL10620" s="56" t="s">
        <v>6117</v>
      </c>
      <c r="CM10620" s="56" t="s">
        <v>217</v>
      </c>
      <c r="CN10620" s="56" t="s">
        <v>217</v>
      </c>
      <c r="CO10620" s="52"/>
      <c r="CP10620" s="52"/>
      <c r="CQ10620" s="52"/>
      <c r="CR10620" s="52"/>
      <c r="CS10620" s="52"/>
      <c r="CT10620" s="52"/>
      <c r="CU10620" s="33"/>
      <c r="CV10620" s="33"/>
    </row>
    <row r="10621" spans="74:100">
      <c r="BV10621" s="62"/>
      <c r="BW10621" s="62"/>
      <c r="BX10621" s="62"/>
      <c r="BY10621" s="62"/>
      <c r="BZ10621" s="62"/>
      <c r="CA10621" s="62"/>
      <c r="CB10621" s="62"/>
      <c r="CC10621" s="62"/>
      <c r="CD10621" s="62"/>
      <c r="CE10621" s="62"/>
      <c r="CF10621" s="62"/>
      <c r="CL10621" s="56" t="s">
        <v>19762</v>
      </c>
      <c r="CM10621" s="56"/>
      <c r="CN10621" s="56"/>
      <c r="CO10621" s="52"/>
      <c r="CP10621" s="52"/>
      <c r="CQ10621" s="52"/>
      <c r="CR10621" s="52"/>
      <c r="CS10621" s="52"/>
      <c r="CT10621" s="52"/>
      <c r="CU10621" s="33"/>
      <c r="CV10621" s="33"/>
    </row>
    <row r="10622" spans="74:100">
      <c r="BV10622" s="62"/>
      <c r="BW10622" s="62"/>
      <c r="BX10622" s="62"/>
      <c r="BY10622" s="62"/>
      <c r="BZ10622" s="62"/>
      <c r="CA10622" s="62"/>
      <c r="CB10622" s="62"/>
      <c r="CC10622" s="62"/>
      <c r="CD10622" s="62"/>
      <c r="CE10622" s="62"/>
      <c r="CF10622" s="62"/>
      <c r="CL10622" s="56" t="s">
        <v>2332</v>
      </c>
      <c r="CM10622" s="56" t="s">
        <v>216</v>
      </c>
      <c r="CN10622" s="56" t="s">
        <v>216</v>
      </c>
      <c r="CO10622" s="52"/>
      <c r="CP10622" s="52"/>
      <c r="CQ10622" s="52"/>
      <c r="CR10622" s="52"/>
      <c r="CS10622" s="52"/>
      <c r="CT10622" s="52"/>
      <c r="CU10622" s="33"/>
      <c r="CV10622" s="33"/>
    </row>
    <row r="10623" spans="74:100">
      <c r="BV10623" s="62"/>
      <c r="BW10623" s="62"/>
      <c r="BX10623" s="62"/>
      <c r="BY10623" s="62"/>
      <c r="BZ10623" s="62"/>
      <c r="CA10623" s="62"/>
      <c r="CB10623" s="62"/>
      <c r="CC10623" s="62"/>
      <c r="CD10623" s="62"/>
      <c r="CE10623" s="62"/>
      <c r="CF10623" s="62"/>
      <c r="CL10623" s="56" t="s">
        <v>22630</v>
      </c>
      <c r="CM10623" s="56"/>
      <c r="CN10623" s="56"/>
      <c r="CO10623" s="52"/>
      <c r="CP10623" s="52"/>
      <c r="CQ10623" s="52"/>
      <c r="CR10623" s="52"/>
      <c r="CS10623" s="52"/>
      <c r="CT10623" s="52"/>
      <c r="CU10623" s="33"/>
      <c r="CV10623" s="33"/>
    </row>
    <row r="10624" spans="74:100">
      <c r="BV10624" s="62"/>
      <c r="BW10624" s="62"/>
      <c r="BX10624" s="62"/>
      <c r="BY10624" s="62"/>
      <c r="BZ10624" s="62"/>
      <c r="CA10624" s="62"/>
      <c r="CB10624" s="62"/>
      <c r="CC10624" s="62"/>
      <c r="CD10624" s="62"/>
      <c r="CE10624" s="62"/>
      <c r="CF10624" s="62"/>
      <c r="CL10624" s="56" t="s">
        <v>2333</v>
      </c>
      <c r="CM10624" s="56" t="s">
        <v>214</v>
      </c>
      <c r="CN10624" s="56" t="s">
        <v>214</v>
      </c>
      <c r="CO10624" s="52"/>
      <c r="CP10624" s="52"/>
      <c r="CQ10624" s="52"/>
      <c r="CR10624" s="52"/>
      <c r="CS10624" s="52"/>
      <c r="CT10624" s="52"/>
      <c r="CU10624" s="33"/>
      <c r="CV10624" s="33"/>
    </row>
    <row r="10625" spans="74:100">
      <c r="BV10625" s="62"/>
      <c r="BW10625" s="62"/>
      <c r="BX10625" s="62"/>
      <c r="BY10625" s="62"/>
      <c r="BZ10625" s="62"/>
      <c r="CA10625" s="62"/>
      <c r="CB10625" s="62"/>
      <c r="CC10625" s="62"/>
      <c r="CD10625" s="62"/>
      <c r="CE10625" s="62"/>
      <c r="CF10625" s="62"/>
      <c r="CL10625" s="56" t="s">
        <v>22631</v>
      </c>
      <c r="CM10625" s="56"/>
      <c r="CN10625" s="56"/>
      <c r="CO10625" s="52"/>
      <c r="CP10625" s="52"/>
      <c r="CQ10625" s="52"/>
      <c r="CR10625" s="52"/>
      <c r="CS10625" s="52"/>
      <c r="CT10625" s="52"/>
      <c r="CU10625" s="33"/>
      <c r="CV10625" s="33"/>
    </row>
    <row r="10626" spans="74:100">
      <c r="BV10626" s="62"/>
      <c r="BW10626" s="62"/>
      <c r="BX10626" s="62"/>
      <c r="BY10626" s="62"/>
      <c r="BZ10626" s="62"/>
      <c r="CA10626" s="62"/>
      <c r="CB10626" s="62"/>
      <c r="CC10626" s="62"/>
      <c r="CD10626" s="62"/>
      <c r="CE10626" s="62"/>
      <c r="CF10626" s="62"/>
      <c r="CL10626" s="56" t="s">
        <v>6118</v>
      </c>
      <c r="CM10626" s="56" t="s">
        <v>3118</v>
      </c>
      <c r="CN10626" s="56" t="s">
        <v>3118</v>
      </c>
      <c r="CO10626" s="52"/>
      <c r="CP10626" s="52"/>
      <c r="CQ10626" s="52"/>
      <c r="CR10626" s="52"/>
      <c r="CS10626" s="52"/>
      <c r="CT10626" s="52"/>
      <c r="CU10626" s="33"/>
      <c r="CV10626" s="33"/>
    </row>
    <row r="10627" spans="74:100">
      <c r="BV10627" s="62"/>
      <c r="BW10627" s="62"/>
      <c r="BX10627" s="62"/>
      <c r="BY10627" s="62"/>
      <c r="BZ10627" s="62"/>
      <c r="CA10627" s="62"/>
      <c r="CB10627" s="62"/>
      <c r="CC10627" s="62"/>
      <c r="CD10627" s="62"/>
      <c r="CE10627" s="62"/>
      <c r="CF10627" s="62"/>
      <c r="CL10627" s="56" t="s">
        <v>19763</v>
      </c>
      <c r="CM10627" s="56"/>
      <c r="CN10627" s="56"/>
      <c r="CO10627" s="52"/>
      <c r="CP10627" s="52"/>
      <c r="CQ10627" s="52"/>
      <c r="CR10627" s="52"/>
      <c r="CS10627" s="52"/>
      <c r="CT10627" s="52"/>
      <c r="CU10627" s="33"/>
      <c r="CV10627" s="33"/>
    </row>
    <row r="10628" spans="74:100">
      <c r="BV10628" s="62"/>
      <c r="BW10628" s="62"/>
      <c r="BX10628" s="62"/>
      <c r="BY10628" s="62"/>
      <c r="BZ10628" s="62"/>
      <c r="CA10628" s="62"/>
      <c r="CB10628" s="62"/>
      <c r="CC10628" s="62"/>
      <c r="CD10628" s="62"/>
      <c r="CE10628" s="62"/>
      <c r="CF10628" s="62"/>
      <c r="CL10628" s="56" t="s">
        <v>6119</v>
      </c>
      <c r="CM10628" s="56" t="s">
        <v>217</v>
      </c>
      <c r="CN10628" s="56" t="s">
        <v>217</v>
      </c>
      <c r="CO10628" s="52"/>
      <c r="CP10628" s="52"/>
      <c r="CQ10628" s="52"/>
      <c r="CR10628" s="52"/>
      <c r="CS10628" s="52"/>
      <c r="CT10628" s="52"/>
      <c r="CU10628" s="33"/>
      <c r="CV10628" s="33"/>
    </row>
    <row r="10629" spans="74:100">
      <c r="BV10629" s="62"/>
      <c r="BW10629" s="62"/>
      <c r="BX10629" s="62"/>
      <c r="BY10629" s="62"/>
      <c r="BZ10629" s="62"/>
      <c r="CA10629" s="62"/>
      <c r="CB10629" s="62"/>
      <c r="CC10629" s="62"/>
      <c r="CD10629" s="62"/>
      <c r="CE10629" s="62"/>
      <c r="CF10629" s="62"/>
      <c r="CL10629" s="56" t="s">
        <v>19764</v>
      </c>
      <c r="CM10629" s="56"/>
      <c r="CN10629" s="56"/>
      <c r="CO10629" s="52"/>
      <c r="CP10629" s="52"/>
      <c r="CQ10629" s="52"/>
      <c r="CR10629" s="52"/>
      <c r="CS10629" s="52"/>
      <c r="CT10629" s="52"/>
      <c r="CU10629" s="33"/>
      <c r="CV10629" s="33"/>
    </row>
    <row r="10630" spans="74:100">
      <c r="BV10630" s="62"/>
      <c r="BW10630" s="62"/>
      <c r="BX10630" s="62"/>
      <c r="BY10630" s="62"/>
      <c r="BZ10630" s="62"/>
      <c r="CA10630" s="62"/>
      <c r="CB10630" s="62"/>
      <c r="CC10630" s="62"/>
      <c r="CD10630" s="62"/>
      <c r="CE10630" s="62"/>
      <c r="CF10630" s="62"/>
      <c r="CL10630" s="56" t="s">
        <v>6120</v>
      </c>
      <c r="CM10630" s="56" t="s">
        <v>3118</v>
      </c>
      <c r="CN10630" s="56" t="s">
        <v>3118</v>
      </c>
      <c r="CO10630" s="52"/>
      <c r="CP10630" s="52"/>
      <c r="CQ10630" s="52"/>
      <c r="CR10630" s="52"/>
      <c r="CS10630" s="52"/>
      <c r="CT10630" s="52"/>
      <c r="CU10630" s="33"/>
      <c r="CV10630" s="33"/>
    </row>
    <row r="10631" spans="74:100">
      <c r="BV10631" s="62"/>
      <c r="BW10631" s="62"/>
      <c r="BX10631" s="62"/>
      <c r="BY10631" s="62"/>
      <c r="BZ10631" s="62"/>
      <c r="CA10631" s="62"/>
      <c r="CB10631" s="62"/>
      <c r="CC10631" s="62"/>
      <c r="CD10631" s="62"/>
      <c r="CE10631" s="62"/>
      <c r="CF10631" s="62"/>
      <c r="CL10631" s="56" t="s">
        <v>19765</v>
      </c>
      <c r="CM10631" s="56"/>
      <c r="CN10631" s="56"/>
      <c r="CO10631" s="52"/>
      <c r="CP10631" s="52"/>
      <c r="CQ10631" s="52"/>
      <c r="CR10631" s="52"/>
      <c r="CS10631" s="52"/>
      <c r="CT10631" s="52"/>
      <c r="CU10631" s="33"/>
      <c r="CV10631" s="33"/>
    </row>
    <row r="10632" spans="74:100">
      <c r="BV10632" s="62"/>
      <c r="BW10632" s="62"/>
      <c r="BX10632" s="62"/>
      <c r="BY10632" s="62"/>
      <c r="BZ10632" s="62"/>
      <c r="CA10632" s="62"/>
      <c r="CB10632" s="62"/>
      <c r="CC10632" s="62"/>
      <c r="CD10632" s="62"/>
      <c r="CE10632" s="62"/>
      <c r="CF10632" s="62"/>
      <c r="CL10632" s="56" t="s">
        <v>6121</v>
      </c>
      <c r="CM10632" s="56" t="s">
        <v>215</v>
      </c>
      <c r="CN10632" s="56" t="s">
        <v>215</v>
      </c>
      <c r="CO10632" s="52"/>
      <c r="CP10632" s="52"/>
      <c r="CQ10632" s="52"/>
      <c r="CR10632" s="52"/>
      <c r="CS10632" s="52"/>
      <c r="CT10632" s="52"/>
      <c r="CU10632" s="33"/>
      <c r="CV10632" s="33"/>
    </row>
    <row r="10633" spans="74:100">
      <c r="BV10633" s="62"/>
      <c r="BW10633" s="62"/>
      <c r="BX10633" s="62"/>
      <c r="BY10633" s="62"/>
      <c r="BZ10633" s="62"/>
      <c r="CA10633" s="62"/>
      <c r="CB10633" s="62"/>
      <c r="CC10633" s="62"/>
      <c r="CD10633" s="62"/>
      <c r="CE10633" s="62"/>
      <c r="CF10633" s="62"/>
      <c r="CL10633" s="56" t="s">
        <v>22632</v>
      </c>
      <c r="CM10633" s="56"/>
      <c r="CN10633" s="56"/>
      <c r="CO10633" s="52"/>
      <c r="CP10633" s="52"/>
      <c r="CQ10633" s="52"/>
      <c r="CR10633" s="52"/>
      <c r="CS10633" s="52"/>
      <c r="CT10633" s="52"/>
      <c r="CU10633" s="33"/>
      <c r="CV10633" s="33"/>
    </row>
    <row r="10634" spans="74:100">
      <c r="BV10634" s="62"/>
      <c r="BW10634" s="62"/>
      <c r="BX10634" s="62"/>
      <c r="BY10634" s="62"/>
      <c r="BZ10634" s="62"/>
      <c r="CA10634" s="62"/>
      <c r="CB10634" s="62"/>
      <c r="CC10634" s="62"/>
      <c r="CD10634" s="62"/>
      <c r="CE10634" s="62"/>
      <c r="CF10634" s="62"/>
      <c r="CL10634" s="56" t="s">
        <v>2334</v>
      </c>
      <c r="CM10634" s="56" t="s">
        <v>214</v>
      </c>
      <c r="CN10634" s="56" t="s">
        <v>214</v>
      </c>
      <c r="CO10634" s="52"/>
      <c r="CP10634" s="52"/>
      <c r="CQ10634" s="52"/>
      <c r="CR10634" s="52"/>
      <c r="CS10634" s="52"/>
      <c r="CT10634" s="52"/>
      <c r="CU10634" s="33"/>
      <c r="CV10634" s="33"/>
    </row>
    <row r="10635" spans="74:100">
      <c r="BV10635" s="62"/>
      <c r="BW10635" s="62"/>
      <c r="BX10635" s="62"/>
      <c r="BY10635" s="62"/>
      <c r="BZ10635" s="62"/>
      <c r="CA10635" s="62"/>
      <c r="CB10635" s="62"/>
      <c r="CC10635" s="62"/>
      <c r="CD10635" s="62"/>
      <c r="CE10635" s="62"/>
      <c r="CF10635" s="62"/>
      <c r="CL10635" s="56" t="s">
        <v>22633</v>
      </c>
      <c r="CM10635" s="56"/>
      <c r="CN10635" s="56"/>
      <c r="CO10635" s="52"/>
      <c r="CP10635" s="52"/>
      <c r="CQ10635" s="52"/>
      <c r="CR10635" s="52"/>
      <c r="CS10635" s="52"/>
      <c r="CT10635" s="52"/>
      <c r="CU10635" s="33"/>
      <c r="CV10635" s="33"/>
    </row>
    <row r="10636" spans="74:100">
      <c r="BV10636" s="62"/>
      <c r="BW10636" s="62"/>
      <c r="BX10636" s="62"/>
      <c r="BY10636" s="62"/>
      <c r="BZ10636" s="62"/>
      <c r="CA10636" s="62"/>
      <c r="CB10636" s="62"/>
      <c r="CC10636" s="62"/>
      <c r="CD10636" s="62"/>
      <c r="CE10636" s="62"/>
      <c r="CF10636" s="62"/>
      <c r="CL10636" s="56" t="s">
        <v>2335</v>
      </c>
      <c r="CM10636" s="56" t="s">
        <v>216</v>
      </c>
      <c r="CN10636" s="56" t="s">
        <v>216</v>
      </c>
      <c r="CO10636" s="52"/>
      <c r="CP10636" s="52"/>
      <c r="CQ10636" s="52"/>
      <c r="CR10636" s="52"/>
      <c r="CS10636" s="52"/>
      <c r="CT10636" s="52"/>
      <c r="CU10636" s="33"/>
      <c r="CV10636" s="33"/>
    </row>
    <row r="10637" spans="74:100">
      <c r="BV10637" s="62"/>
      <c r="BW10637" s="62"/>
      <c r="BX10637" s="62"/>
      <c r="BY10637" s="62"/>
      <c r="BZ10637" s="62"/>
      <c r="CA10637" s="62"/>
      <c r="CB10637" s="62"/>
      <c r="CC10637" s="62"/>
      <c r="CD10637" s="62"/>
      <c r="CE10637" s="62"/>
      <c r="CF10637" s="62"/>
      <c r="CL10637" s="56" t="s">
        <v>22634</v>
      </c>
      <c r="CM10637" s="56"/>
      <c r="CN10637" s="56"/>
      <c r="CO10637" s="52"/>
      <c r="CP10637" s="52"/>
      <c r="CQ10637" s="52"/>
      <c r="CR10637" s="52"/>
      <c r="CS10637" s="52"/>
      <c r="CT10637" s="52"/>
      <c r="CU10637" s="33"/>
      <c r="CV10637" s="33"/>
    </row>
    <row r="10638" spans="74:100">
      <c r="BV10638" s="62"/>
      <c r="BW10638" s="62"/>
      <c r="BX10638" s="62"/>
      <c r="BY10638" s="62"/>
      <c r="BZ10638" s="62"/>
      <c r="CA10638" s="62"/>
      <c r="CB10638" s="62"/>
      <c r="CC10638" s="62"/>
      <c r="CD10638" s="62"/>
      <c r="CE10638" s="62"/>
      <c r="CF10638" s="62"/>
      <c r="CL10638" s="56" t="s">
        <v>6122</v>
      </c>
      <c r="CM10638" s="56" t="s">
        <v>216</v>
      </c>
      <c r="CN10638" s="56" t="s">
        <v>216</v>
      </c>
      <c r="CO10638" s="52"/>
      <c r="CP10638" s="52"/>
      <c r="CQ10638" s="52"/>
      <c r="CR10638" s="52"/>
      <c r="CS10638" s="52"/>
      <c r="CT10638" s="52"/>
      <c r="CU10638" s="33"/>
      <c r="CV10638" s="33"/>
    </row>
    <row r="10639" spans="74:100">
      <c r="BV10639" s="62"/>
      <c r="BW10639" s="62"/>
      <c r="BX10639" s="62"/>
      <c r="BY10639" s="62"/>
      <c r="BZ10639" s="62"/>
      <c r="CA10639" s="62"/>
      <c r="CB10639" s="62"/>
      <c r="CC10639" s="62"/>
      <c r="CD10639" s="62"/>
      <c r="CE10639" s="62"/>
      <c r="CF10639" s="62"/>
      <c r="CL10639" s="56" t="s">
        <v>22635</v>
      </c>
      <c r="CM10639" s="56"/>
      <c r="CN10639" s="56"/>
      <c r="CO10639" s="52"/>
      <c r="CP10639" s="52"/>
      <c r="CQ10639" s="52"/>
      <c r="CR10639" s="52"/>
      <c r="CS10639" s="52"/>
      <c r="CT10639" s="52"/>
      <c r="CU10639" s="33"/>
      <c r="CV10639" s="33"/>
    </row>
    <row r="10640" spans="74:100">
      <c r="BV10640" s="62"/>
      <c r="BW10640" s="62"/>
      <c r="BX10640" s="62"/>
      <c r="BY10640" s="62"/>
      <c r="BZ10640" s="62"/>
      <c r="CA10640" s="62"/>
      <c r="CB10640" s="62"/>
      <c r="CC10640" s="62"/>
      <c r="CD10640" s="62"/>
      <c r="CE10640" s="62"/>
      <c r="CF10640" s="62"/>
      <c r="CL10640" s="56" t="s">
        <v>2336</v>
      </c>
      <c r="CM10640" s="56" t="s">
        <v>215</v>
      </c>
      <c r="CN10640" s="56" t="s">
        <v>215</v>
      </c>
      <c r="CO10640" s="52"/>
      <c r="CP10640" s="52"/>
      <c r="CQ10640" s="52"/>
      <c r="CR10640" s="52"/>
      <c r="CS10640" s="52"/>
      <c r="CT10640" s="52"/>
      <c r="CU10640" s="33"/>
      <c r="CV10640" s="33"/>
    </row>
    <row r="10641" spans="74:100">
      <c r="BV10641" s="62"/>
      <c r="BW10641" s="62"/>
      <c r="BX10641" s="62"/>
      <c r="BY10641" s="62"/>
      <c r="BZ10641" s="62"/>
      <c r="CA10641" s="62"/>
      <c r="CB10641" s="62"/>
      <c r="CC10641" s="62"/>
      <c r="CD10641" s="62"/>
      <c r="CE10641" s="62"/>
      <c r="CF10641" s="62"/>
      <c r="CL10641" s="56" t="s">
        <v>22636</v>
      </c>
      <c r="CM10641" s="56"/>
      <c r="CN10641" s="56"/>
      <c r="CO10641" s="52"/>
      <c r="CP10641" s="52"/>
      <c r="CQ10641" s="52"/>
      <c r="CR10641" s="52"/>
      <c r="CS10641" s="52"/>
      <c r="CT10641" s="52"/>
      <c r="CU10641" s="33"/>
      <c r="CV10641" s="33"/>
    </row>
    <row r="10642" spans="74:100">
      <c r="BV10642" s="62"/>
      <c r="BW10642" s="62"/>
      <c r="BX10642" s="62"/>
      <c r="BY10642" s="62"/>
      <c r="BZ10642" s="62"/>
      <c r="CA10642" s="62"/>
      <c r="CB10642" s="62"/>
      <c r="CC10642" s="62"/>
      <c r="CD10642" s="62"/>
      <c r="CE10642" s="62"/>
      <c r="CF10642" s="62"/>
      <c r="CL10642" s="56" t="s">
        <v>28355</v>
      </c>
      <c r="CM10642" s="56" t="s">
        <v>3118</v>
      </c>
      <c r="CN10642" s="56" t="s">
        <v>3118</v>
      </c>
      <c r="CO10642" s="52"/>
      <c r="CP10642" s="52"/>
      <c r="CQ10642" s="52"/>
      <c r="CR10642" s="52"/>
      <c r="CS10642" s="52"/>
      <c r="CT10642" s="52"/>
      <c r="CU10642" s="33"/>
      <c r="CV10642" s="33"/>
    </row>
    <row r="10643" spans="74:100">
      <c r="BV10643" s="62"/>
      <c r="BW10643" s="62"/>
      <c r="BX10643" s="62"/>
      <c r="BY10643" s="62"/>
      <c r="BZ10643" s="62"/>
      <c r="CA10643" s="62"/>
      <c r="CB10643" s="62"/>
      <c r="CC10643" s="62"/>
      <c r="CD10643" s="62"/>
      <c r="CE10643" s="62"/>
      <c r="CF10643" s="62"/>
      <c r="CL10643" s="56" t="s">
        <v>28356</v>
      </c>
      <c r="CM10643" s="56"/>
      <c r="CN10643" s="56"/>
      <c r="CO10643" s="52"/>
      <c r="CP10643" s="52"/>
      <c r="CQ10643" s="52"/>
      <c r="CR10643" s="52"/>
      <c r="CS10643" s="52"/>
      <c r="CT10643" s="52"/>
      <c r="CU10643" s="33"/>
      <c r="CV10643" s="33"/>
    </row>
    <row r="10644" spans="74:100">
      <c r="BV10644" s="62"/>
      <c r="BW10644" s="62"/>
      <c r="BX10644" s="62"/>
      <c r="BY10644" s="62"/>
      <c r="BZ10644" s="62"/>
      <c r="CA10644" s="62"/>
      <c r="CB10644" s="62"/>
      <c r="CC10644" s="62"/>
      <c r="CD10644" s="62"/>
      <c r="CE10644" s="62"/>
      <c r="CF10644" s="62"/>
      <c r="CL10644" s="56" t="s">
        <v>28357</v>
      </c>
      <c r="CM10644" s="56" t="s">
        <v>217</v>
      </c>
      <c r="CN10644" s="56" t="s">
        <v>217</v>
      </c>
      <c r="CO10644" s="52"/>
      <c r="CP10644" s="52"/>
      <c r="CQ10644" s="52"/>
      <c r="CR10644" s="52"/>
      <c r="CS10644" s="52"/>
      <c r="CT10644" s="52"/>
      <c r="CU10644" s="33"/>
      <c r="CV10644" s="33"/>
    </row>
    <row r="10645" spans="74:100">
      <c r="BV10645" s="62"/>
      <c r="BW10645" s="62"/>
      <c r="BX10645" s="62"/>
      <c r="BY10645" s="62"/>
      <c r="BZ10645" s="62"/>
      <c r="CA10645" s="62"/>
      <c r="CB10645" s="62"/>
      <c r="CC10645" s="62"/>
      <c r="CD10645" s="62"/>
      <c r="CE10645" s="62"/>
      <c r="CF10645" s="62"/>
      <c r="CL10645" s="56" t="s">
        <v>28358</v>
      </c>
      <c r="CM10645" s="56"/>
      <c r="CN10645" s="56"/>
      <c r="CO10645" s="52"/>
      <c r="CP10645" s="52"/>
      <c r="CQ10645" s="52"/>
      <c r="CR10645" s="52"/>
      <c r="CS10645" s="52"/>
      <c r="CT10645" s="52"/>
      <c r="CU10645" s="33"/>
      <c r="CV10645" s="33"/>
    </row>
    <row r="10646" spans="74:100">
      <c r="BV10646" s="62"/>
      <c r="BW10646" s="62"/>
      <c r="BX10646" s="62"/>
      <c r="BY10646" s="62"/>
      <c r="BZ10646" s="62"/>
      <c r="CA10646" s="62"/>
      <c r="CB10646" s="62"/>
      <c r="CC10646" s="62"/>
      <c r="CD10646" s="62"/>
      <c r="CE10646" s="62"/>
      <c r="CF10646" s="62"/>
      <c r="CL10646" s="56" t="s">
        <v>6123</v>
      </c>
      <c r="CM10646" s="56" t="s">
        <v>3118</v>
      </c>
      <c r="CN10646" s="56" t="s">
        <v>3118</v>
      </c>
      <c r="CO10646" s="52"/>
      <c r="CP10646" s="52"/>
      <c r="CQ10646" s="52"/>
      <c r="CR10646" s="52"/>
      <c r="CS10646" s="52"/>
      <c r="CT10646" s="52"/>
      <c r="CU10646" s="33"/>
      <c r="CV10646" s="33"/>
    </row>
    <row r="10647" spans="74:100">
      <c r="BV10647" s="62"/>
      <c r="BW10647" s="62"/>
      <c r="BX10647" s="62"/>
      <c r="BY10647" s="62"/>
      <c r="BZ10647" s="62"/>
      <c r="CA10647" s="62"/>
      <c r="CB10647" s="62"/>
      <c r="CC10647" s="62"/>
      <c r="CD10647" s="62"/>
      <c r="CE10647" s="62"/>
      <c r="CF10647" s="62"/>
      <c r="CL10647" s="56" t="s">
        <v>19766</v>
      </c>
      <c r="CM10647" s="56"/>
      <c r="CN10647" s="56"/>
      <c r="CO10647" s="52"/>
      <c r="CP10647" s="52"/>
      <c r="CQ10647" s="52"/>
      <c r="CR10647" s="52"/>
      <c r="CS10647" s="52"/>
      <c r="CT10647" s="52"/>
      <c r="CU10647" s="33"/>
      <c r="CV10647" s="33"/>
    </row>
    <row r="10648" spans="74:100">
      <c r="BV10648" s="62"/>
      <c r="BW10648" s="62"/>
      <c r="BX10648" s="62"/>
      <c r="BY10648" s="62"/>
      <c r="BZ10648" s="62"/>
      <c r="CA10648" s="62"/>
      <c r="CB10648" s="62"/>
      <c r="CC10648" s="62"/>
      <c r="CD10648" s="62"/>
      <c r="CE10648" s="62"/>
      <c r="CF10648" s="62"/>
      <c r="CL10648" s="56" t="s">
        <v>2341</v>
      </c>
      <c r="CM10648" s="56" t="s">
        <v>217</v>
      </c>
      <c r="CN10648" s="56" t="s">
        <v>217</v>
      </c>
      <c r="CO10648" s="52"/>
      <c r="CP10648" s="52"/>
      <c r="CQ10648" s="52"/>
      <c r="CR10648" s="52"/>
      <c r="CS10648" s="52"/>
      <c r="CT10648" s="52"/>
      <c r="CU10648" s="33"/>
      <c r="CV10648" s="33"/>
    </row>
    <row r="10649" spans="74:100">
      <c r="BV10649" s="62"/>
      <c r="BW10649" s="62"/>
      <c r="BX10649" s="62"/>
      <c r="BY10649" s="62"/>
      <c r="BZ10649" s="62"/>
      <c r="CA10649" s="62"/>
      <c r="CB10649" s="62"/>
      <c r="CC10649" s="62"/>
      <c r="CD10649" s="62"/>
      <c r="CE10649" s="62"/>
      <c r="CF10649" s="62"/>
      <c r="CL10649" s="56" t="s">
        <v>22637</v>
      </c>
      <c r="CM10649" s="56"/>
      <c r="CN10649" s="56"/>
      <c r="CO10649" s="52"/>
      <c r="CP10649" s="52"/>
      <c r="CQ10649" s="52"/>
      <c r="CR10649" s="52"/>
      <c r="CS10649" s="52"/>
      <c r="CT10649" s="52"/>
      <c r="CU10649" s="33"/>
      <c r="CV10649" s="33"/>
    </row>
    <row r="10650" spans="74:100">
      <c r="BV10650" s="62"/>
      <c r="BW10650" s="62"/>
      <c r="BX10650" s="62"/>
      <c r="BY10650" s="62"/>
      <c r="BZ10650" s="62"/>
      <c r="CA10650" s="62"/>
      <c r="CB10650" s="62"/>
      <c r="CC10650" s="62"/>
      <c r="CD10650" s="62"/>
      <c r="CE10650" s="62"/>
      <c r="CF10650" s="62"/>
      <c r="CL10650" s="56" t="s">
        <v>6124</v>
      </c>
      <c r="CM10650" s="56" t="s">
        <v>3118</v>
      </c>
      <c r="CN10650" s="56" t="s">
        <v>3118</v>
      </c>
      <c r="CO10650" s="52"/>
      <c r="CP10650" s="52"/>
      <c r="CQ10650" s="52"/>
      <c r="CR10650" s="52"/>
      <c r="CS10650" s="52"/>
      <c r="CT10650" s="52"/>
      <c r="CU10650" s="33"/>
      <c r="CV10650" s="33"/>
    </row>
    <row r="10651" spans="74:100">
      <c r="BV10651" s="62"/>
      <c r="BW10651" s="62"/>
      <c r="BX10651" s="62"/>
      <c r="BY10651" s="62"/>
      <c r="BZ10651" s="62"/>
      <c r="CA10651" s="62"/>
      <c r="CB10651" s="62"/>
      <c r="CC10651" s="62"/>
      <c r="CD10651" s="62"/>
      <c r="CE10651" s="62"/>
      <c r="CF10651" s="62"/>
      <c r="CL10651" s="56" t="s">
        <v>19767</v>
      </c>
      <c r="CM10651" s="56"/>
      <c r="CN10651" s="56"/>
      <c r="CO10651" s="52"/>
      <c r="CP10651" s="52"/>
      <c r="CQ10651" s="52"/>
      <c r="CR10651" s="52"/>
      <c r="CS10651" s="52"/>
      <c r="CT10651" s="52"/>
      <c r="CU10651" s="33"/>
      <c r="CV10651" s="33"/>
    </row>
    <row r="10652" spans="74:100">
      <c r="BV10652" s="62"/>
      <c r="BW10652" s="62"/>
      <c r="BX10652" s="62"/>
      <c r="BY10652" s="62"/>
      <c r="BZ10652" s="62"/>
      <c r="CA10652" s="62"/>
      <c r="CB10652" s="62"/>
      <c r="CC10652" s="62"/>
      <c r="CD10652" s="62"/>
      <c r="CE10652" s="62"/>
      <c r="CF10652" s="62"/>
      <c r="CL10652" s="56" t="s">
        <v>6125</v>
      </c>
      <c r="CM10652" s="56" t="s">
        <v>217</v>
      </c>
      <c r="CN10652" s="56" t="s">
        <v>217</v>
      </c>
      <c r="CO10652" s="52"/>
      <c r="CP10652" s="52"/>
      <c r="CQ10652" s="52"/>
      <c r="CR10652" s="52"/>
      <c r="CS10652" s="52"/>
      <c r="CT10652" s="52"/>
      <c r="CU10652" s="33"/>
      <c r="CV10652" s="33"/>
    </row>
    <row r="10653" spans="74:100">
      <c r="BV10653" s="62"/>
      <c r="BW10653" s="62"/>
      <c r="BX10653" s="62"/>
      <c r="BY10653" s="62"/>
      <c r="BZ10653" s="62"/>
      <c r="CA10653" s="62"/>
      <c r="CB10653" s="62"/>
      <c r="CC10653" s="62"/>
      <c r="CD10653" s="62"/>
      <c r="CE10653" s="62"/>
      <c r="CF10653" s="62"/>
      <c r="CL10653" s="56" t="s">
        <v>19768</v>
      </c>
      <c r="CM10653" s="56"/>
      <c r="CN10653" s="56"/>
      <c r="CO10653" s="52"/>
      <c r="CP10653" s="52"/>
      <c r="CQ10653" s="52"/>
      <c r="CR10653" s="52"/>
      <c r="CS10653" s="52"/>
      <c r="CT10653" s="52"/>
      <c r="CU10653" s="33"/>
      <c r="CV10653" s="33"/>
    </row>
    <row r="10654" spans="74:100">
      <c r="BV10654" s="62"/>
      <c r="BW10654" s="62"/>
      <c r="BX10654" s="62"/>
      <c r="BY10654" s="62"/>
      <c r="BZ10654" s="62"/>
      <c r="CA10654" s="62"/>
      <c r="CB10654" s="62"/>
      <c r="CC10654" s="62"/>
      <c r="CD10654" s="62"/>
      <c r="CE10654" s="62"/>
      <c r="CF10654" s="62"/>
      <c r="CL10654" s="56" t="s">
        <v>6126</v>
      </c>
      <c r="CM10654" s="56" t="s">
        <v>217</v>
      </c>
      <c r="CN10654" s="56" t="s">
        <v>217</v>
      </c>
      <c r="CO10654" s="52"/>
      <c r="CP10654" s="52"/>
      <c r="CQ10654" s="52"/>
      <c r="CR10654" s="52"/>
      <c r="CS10654" s="52"/>
      <c r="CT10654" s="52"/>
      <c r="CU10654" s="33"/>
      <c r="CV10654" s="33"/>
    </row>
    <row r="10655" spans="74:100">
      <c r="BV10655" s="62"/>
      <c r="BW10655" s="62"/>
      <c r="BX10655" s="62"/>
      <c r="BY10655" s="62"/>
      <c r="BZ10655" s="62"/>
      <c r="CA10655" s="62"/>
      <c r="CB10655" s="62"/>
      <c r="CC10655" s="62"/>
      <c r="CD10655" s="62"/>
      <c r="CE10655" s="62"/>
      <c r="CF10655" s="62"/>
      <c r="CL10655" s="56" t="s">
        <v>19769</v>
      </c>
      <c r="CM10655" s="56"/>
      <c r="CN10655" s="56"/>
      <c r="CO10655" s="52"/>
      <c r="CP10655" s="52"/>
      <c r="CQ10655" s="52"/>
      <c r="CR10655" s="52"/>
      <c r="CS10655" s="52"/>
      <c r="CT10655" s="52"/>
      <c r="CU10655" s="33"/>
      <c r="CV10655" s="33"/>
    </row>
    <row r="10656" spans="74:100">
      <c r="BV10656" s="62"/>
      <c r="BW10656" s="62"/>
      <c r="BX10656" s="62"/>
      <c r="BY10656" s="62"/>
      <c r="BZ10656" s="62"/>
      <c r="CA10656" s="62"/>
      <c r="CB10656" s="62"/>
      <c r="CC10656" s="62"/>
      <c r="CD10656" s="62"/>
      <c r="CE10656" s="62"/>
      <c r="CF10656" s="62"/>
      <c r="CL10656" s="56" t="s">
        <v>28359</v>
      </c>
      <c r="CM10656" s="56" t="s">
        <v>217</v>
      </c>
      <c r="CN10656" s="56" t="s">
        <v>217</v>
      </c>
      <c r="CO10656" s="52"/>
      <c r="CP10656" s="52"/>
      <c r="CQ10656" s="52"/>
      <c r="CR10656" s="52"/>
      <c r="CS10656" s="52"/>
      <c r="CT10656" s="52"/>
      <c r="CU10656" s="33"/>
      <c r="CV10656" s="33"/>
    </row>
    <row r="10657" spans="74:100">
      <c r="BV10657" s="62"/>
      <c r="BW10657" s="62"/>
      <c r="BX10657" s="62"/>
      <c r="BY10657" s="62"/>
      <c r="BZ10657" s="62"/>
      <c r="CA10657" s="62"/>
      <c r="CB10657" s="62"/>
      <c r="CC10657" s="62"/>
      <c r="CD10657" s="62"/>
      <c r="CE10657" s="62"/>
      <c r="CF10657" s="62"/>
      <c r="CL10657" s="56" t="s">
        <v>28360</v>
      </c>
      <c r="CM10657" s="56"/>
      <c r="CN10657" s="56"/>
      <c r="CO10657" s="52"/>
      <c r="CP10657" s="52"/>
      <c r="CQ10657" s="52"/>
      <c r="CR10657" s="52"/>
      <c r="CS10657" s="52"/>
      <c r="CT10657" s="52"/>
      <c r="CU10657" s="33"/>
      <c r="CV10657" s="33"/>
    </row>
    <row r="10658" spans="74:100">
      <c r="BV10658" s="62"/>
      <c r="BW10658" s="62"/>
      <c r="BX10658" s="62"/>
      <c r="BY10658" s="62"/>
      <c r="BZ10658" s="62"/>
      <c r="CA10658" s="62"/>
      <c r="CB10658" s="62"/>
      <c r="CC10658" s="62"/>
      <c r="CD10658" s="62"/>
      <c r="CE10658" s="62"/>
      <c r="CF10658" s="62"/>
      <c r="CL10658" s="56" t="s">
        <v>6127</v>
      </c>
      <c r="CM10658" s="56" t="s">
        <v>3118</v>
      </c>
      <c r="CN10658" s="56" t="s">
        <v>3118</v>
      </c>
      <c r="CO10658" s="52"/>
      <c r="CP10658" s="52"/>
      <c r="CQ10658" s="52"/>
      <c r="CR10658" s="52"/>
      <c r="CS10658" s="52"/>
      <c r="CT10658" s="52"/>
      <c r="CU10658" s="33"/>
      <c r="CV10658" s="33"/>
    </row>
    <row r="10659" spans="74:100">
      <c r="BV10659" s="62"/>
      <c r="BW10659" s="62"/>
      <c r="BX10659" s="62"/>
      <c r="BY10659" s="62"/>
      <c r="BZ10659" s="62"/>
      <c r="CA10659" s="62"/>
      <c r="CB10659" s="62"/>
      <c r="CC10659" s="62"/>
      <c r="CD10659" s="62"/>
      <c r="CE10659" s="62"/>
      <c r="CF10659" s="62"/>
      <c r="CL10659" s="56" t="s">
        <v>19770</v>
      </c>
      <c r="CM10659" s="56"/>
      <c r="CN10659" s="56"/>
      <c r="CO10659" s="52"/>
      <c r="CP10659" s="52"/>
      <c r="CQ10659" s="52"/>
      <c r="CR10659" s="52"/>
      <c r="CS10659" s="52"/>
      <c r="CT10659" s="52"/>
      <c r="CU10659" s="33"/>
      <c r="CV10659" s="33"/>
    </row>
    <row r="10660" spans="74:100">
      <c r="BV10660" s="62"/>
      <c r="BW10660" s="62"/>
      <c r="BX10660" s="62"/>
      <c r="BY10660" s="62"/>
      <c r="BZ10660" s="62"/>
      <c r="CA10660" s="62"/>
      <c r="CB10660" s="62"/>
      <c r="CC10660" s="62"/>
      <c r="CD10660" s="62"/>
      <c r="CE10660" s="62"/>
      <c r="CF10660" s="62"/>
      <c r="CL10660" s="56" t="s">
        <v>2342</v>
      </c>
      <c r="CM10660" s="56" t="s">
        <v>216</v>
      </c>
      <c r="CN10660" s="56" t="s">
        <v>216</v>
      </c>
      <c r="CO10660" s="52"/>
      <c r="CP10660" s="52"/>
      <c r="CQ10660" s="52"/>
      <c r="CR10660" s="52"/>
      <c r="CS10660" s="52"/>
      <c r="CT10660" s="52"/>
      <c r="CU10660" s="33"/>
      <c r="CV10660" s="33"/>
    </row>
    <row r="10661" spans="74:100">
      <c r="BV10661" s="62"/>
      <c r="BW10661" s="62"/>
      <c r="BX10661" s="62"/>
      <c r="BY10661" s="62"/>
      <c r="BZ10661" s="62"/>
      <c r="CA10661" s="62"/>
      <c r="CB10661" s="62"/>
      <c r="CC10661" s="62"/>
      <c r="CD10661" s="62"/>
      <c r="CE10661" s="62"/>
      <c r="CF10661" s="62"/>
      <c r="CL10661" s="56" t="s">
        <v>22638</v>
      </c>
      <c r="CM10661" s="56"/>
      <c r="CN10661" s="56"/>
      <c r="CO10661" s="52"/>
      <c r="CP10661" s="52"/>
      <c r="CQ10661" s="52"/>
      <c r="CR10661" s="52"/>
      <c r="CS10661" s="52"/>
      <c r="CT10661" s="52"/>
      <c r="CU10661" s="33"/>
      <c r="CV10661" s="33"/>
    </row>
    <row r="10662" spans="74:100">
      <c r="BV10662" s="62"/>
      <c r="BW10662" s="62"/>
      <c r="BX10662" s="62"/>
      <c r="BY10662" s="62"/>
      <c r="BZ10662" s="62"/>
      <c r="CA10662" s="62"/>
      <c r="CB10662" s="62"/>
      <c r="CC10662" s="62"/>
      <c r="CD10662" s="62"/>
      <c r="CE10662" s="62"/>
      <c r="CF10662" s="62"/>
      <c r="CL10662" s="56" t="s">
        <v>6128</v>
      </c>
      <c r="CM10662" s="56" t="s">
        <v>3118</v>
      </c>
      <c r="CN10662" s="56" t="s">
        <v>3118</v>
      </c>
      <c r="CO10662" s="52"/>
      <c r="CP10662" s="52"/>
      <c r="CQ10662" s="52"/>
      <c r="CR10662" s="52"/>
      <c r="CS10662" s="52"/>
      <c r="CT10662" s="52"/>
      <c r="CU10662" s="33"/>
      <c r="CV10662" s="33"/>
    </row>
    <row r="10663" spans="74:100">
      <c r="BV10663" s="62"/>
      <c r="BW10663" s="62"/>
      <c r="BX10663" s="62"/>
      <c r="BY10663" s="62"/>
      <c r="BZ10663" s="62"/>
      <c r="CA10663" s="62"/>
      <c r="CB10663" s="62"/>
      <c r="CC10663" s="62"/>
      <c r="CD10663" s="62"/>
      <c r="CE10663" s="62"/>
      <c r="CF10663" s="62"/>
      <c r="CL10663" s="56" t="s">
        <v>19771</v>
      </c>
      <c r="CM10663" s="56"/>
      <c r="CN10663" s="56"/>
      <c r="CO10663" s="52"/>
      <c r="CP10663" s="52"/>
      <c r="CQ10663" s="52"/>
      <c r="CR10663" s="52"/>
      <c r="CS10663" s="52"/>
      <c r="CT10663" s="52"/>
      <c r="CU10663" s="33"/>
      <c r="CV10663" s="33"/>
    </row>
    <row r="10664" spans="74:100">
      <c r="BV10664" s="62"/>
      <c r="BW10664" s="62"/>
      <c r="BX10664" s="62"/>
      <c r="BY10664" s="62"/>
      <c r="BZ10664" s="62"/>
      <c r="CA10664" s="62"/>
      <c r="CB10664" s="62"/>
      <c r="CC10664" s="62"/>
      <c r="CD10664" s="62"/>
      <c r="CE10664" s="62"/>
      <c r="CF10664" s="62"/>
      <c r="CL10664" s="56" t="s">
        <v>6129</v>
      </c>
      <c r="CM10664" s="56" t="s">
        <v>217</v>
      </c>
      <c r="CN10664" s="56" t="s">
        <v>217</v>
      </c>
      <c r="CO10664" s="52"/>
      <c r="CP10664" s="52"/>
      <c r="CQ10664" s="52"/>
      <c r="CR10664" s="52"/>
      <c r="CS10664" s="52"/>
      <c r="CT10664" s="52"/>
      <c r="CU10664" s="33"/>
      <c r="CV10664" s="33"/>
    </row>
    <row r="10665" spans="74:100">
      <c r="BV10665" s="62"/>
      <c r="BW10665" s="62"/>
      <c r="BX10665" s="62"/>
      <c r="BY10665" s="62"/>
      <c r="BZ10665" s="62"/>
      <c r="CA10665" s="62"/>
      <c r="CB10665" s="62"/>
      <c r="CC10665" s="62"/>
      <c r="CD10665" s="62"/>
      <c r="CE10665" s="62"/>
      <c r="CF10665" s="62"/>
      <c r="CL10665" s="56" t="s">
        <v>19772</v>
      </c>
      <c r="CM10665" s="56"/>
      <c r="CN10665" s="56"/>
      <c r="CO10665" s="52"/>
      <c r="CP10665" s="52"/>
      <c r="CQ10665" s="52"/>
      <c r="CR10665" s="52"/>
      <c r="CS10665" s="52"/>
      <c r="CT10665" s="52"/>
      <c r="CU10665" s="33"/>
      <c r="CV10665" s="33"/>
    </row>
    <row r="10666" spans="74:100">
      <c r="BV10666" s="62"/>
      <c r="BW10666" s="62"/>
      <c r="BX10666" s="62"/>
      <c r="BY10666" s="62"/>
      <c r="BZ10666" s="62"/>
      <c r="CA10666" s="62"/>
      <c r="CB10666" s="62"/>
      <c r="CC10666" s="62"/>
      <c r="CD10666" s="62"/>
      <c r="CE10666" s="62"/>
      <c r="CF10666" s="62"/>
      <c r="CL10666" s="56" t="s">
        <v>2343</v>
      </c>
      <c r="CM10666" s="56" t="s">
        <v>216</v>
      </c>
      <c r="CN10666" s="56" t="s">
        <v>216</v>
      </c>
      <c r="CO10666" s="52"/>
      <c r="CP10666" s="52"/>
      <c r="CQ10666" s="52"/>
      <c r="CR10666" s="52"/>
      <c r="CS10666" s="52"/>
      <c r="CT10666" s="52"/>
      <c r="CU10666" s="33"/>
      <c r="CV10666" s="33"/>
    </row>
    <row r="10667" spans="74:100">
      <c r="BV10667" s="62"/>
      <c r="BW10667" s="62"/>
      <c r="BX10667" s="62"/>
      <c r="BY10667" s="62"/>
      <c r="BZ10667" s="62"/>
      <c r="CA10667" s="62"/>
      <c r="CB10667" s="62"/>
      <c r="CC10667" s="62"/>
      <c r="CD10667" s="62"/>
      <c r="CE10667" s="62"/>
      <c r="CF10667" s="62"/>
      <c r="CL10667" s="56" t="s">
        <v>22639</v>
      </c>
      <c r="CM10667" s="56"/>
      <c r="CN10667" s="56"/>
      <c r="CO10667" s="52"/>
      <c r="CP10667" s="52"/>
      <c r="CQ10667" s="52"/>
      <c r="CR10667" s="52"/>
      <c r="CS10667" s="52"/>
      <c r="CT10667" s="52"/>
      <c r="CU10667" s="33"/>
      <c r="CV10667" s="33"/>
    </row>
    <row r="10668" spans="74:100">
      <c r="BV10668" s="62"/>
      <c r="BW10668" s="62"/>
      <c r="BX10668" s="62"/>
      <c r="BY10668" s="62"/>
      <c r="BZ10668" s="62"/>
      <c r="CA10668" s="62"/>
      <c r="CB10668" s="62"/>
      <c r="CC10668" s="62"/>
      <c r="CD10668" s="62"/>
      <c r="CE10668" s="62"/>
      <c r="CF10668" s="62"/>
      <c r="CL10668" s="56" t="s">
        <v>2344</v>
      </c>
      <c r="CM10668" s="56" t="s">
        <v>214</v>
      </c>
      <c r="CN10668" s="56" t="s">
        <v>214</v>
      </c>
      <c r="CO10668" s="52"/>
      <c r="CP10668" s="52"/>
      <c r="CQ10668" s="52"/>
      <c r="CR10668" s="52"/>
      <c r="CS10668" s="52"/>
      <c r="CT10668" s="52"/>
      <c r="CU10668" s="33"/>
      <c r="CV10668" s="33"/>
    </row>
    <row r="10669" spans="74:100">
      <c r="BV10669" s="62"/>
      <c r="BW10669" s="62"/>
      <c r="BX10669" s="62"/>
      <c r="BY10669" s="62"/>
      <c r="BZ10669" s="62"/>
      <c r="CA10669" s="62"/>
      <c r="CB10669" s="62"/>
      <c r="CC10669" s="62"/>
      <c r="CD10669" s="62"/>
      <c r="CE10669" s="62"/>
      <c r="CF10669" s="62"/>
      <c r="CL10669" s="56" t="s">
        <v>22640</v>
      </c>
      <c r="CM10669" s="56"/>
      <c r="CN10669" s="56"/>
      <c r="CO10669" s="52"/>
      <c r="CP10669" s="52"/>
      <c r="CQ10669" s="52"/>
      <c r="CR10669" s="52"/>
      <c r="CS10669" s="52"/>
      <c r="CT10669" s="52"/>
      <c r="CU10669" s="33"/>
      <c r="CV10669" s="33"/>
    </row>
    <row r="10670" spans="74:100">
      <c r="BV10670" s="62"/>
      <c r="BW10670" s="62"/>
      <c r="BX10670" s="62"/>
      <c r="BY10670" s="62"/>
      <c r="BZ10670" s="62"/>
      <c r="CA10670" s="62"/>
      <c r="CB10670" s="62"/>
      <c r="CC10670" s="62"/>
      <c r="CD10670" s="62"/>
      <c r="CE10670" s="62"/>
      <c r="CF10670" s="62"/>
      <c r="CL10670" s="56" t="s">
        <v>6130</v>
      </c>
      <c r="CM10670" s="56" t="s">
        <v>217</v>
      </c>
      <c r="CN10670" s="56" t="s">
        <v>217</v>
      </c>
      <c r="CO10670" s="52"/>
      <c r="CP10670" s="52"/>
      <c r="CQ10670" s="52"/>
      <c r="CR10670" s="52"/>
      <c r="CS10670" s="52"/>
      <c r="CT10670" s="52"/>
      <c r="CU10670" s="33"/>
      <c r="CV10670" s="33"/>
    </row>
    <row r="10671" spans="74:100">
      <c r="BV10671" s="62"/>
      <c r="BW10671" s="62"/>
      <c r="BX10671" s="62"/>
      <c r="BY10671" s="62"/>
      <c r="BZ10671" s="62"/>
      <c r="CA10671" s="62"/>
      <c r="CB10671" s="62"/>
      <c r="CC10671" s="62"/>
      <c r="CD10671" s="62"/>
      <c r="CE10671" s="62"/>
      <c r="CF10671" s="62"/>
      <c r="CL10671" s="56" t="s">
        <v>19773</v>
      </c>
      <c r="CM10671" s="56"/>
      <c r="CN10671" s="56"/>
      <c r="CO10671" s="52"/>
      <c r="CP10671" s="52"/>
      <c r="CQ10671" s="52"/>
      <c r="CR10671" s="52"/>
      <c r="CS10671" s="52"/>
      <c r="CT10671" s="52"/>
      <c r="CU10671" s="33"/>
      <c r="CV10671" s="33"/>
    </row>
    <row r="10672" spans="74:100">
      <c r="BV10672" s="62"/>
      <c r="BW10672" s="62"/>
      <c r="BX10672" s="62"/>
      <c r="BY10672" s="62"/>
      <c r="BZ10672" s="62"/>
      <c r="CA10672" s="62"/>
      <c r="CB10672" s="62"/>
      <c r="CC10672" s="62"/>
      <c r="CD10672" s="62"/>
      <c r="CE10672" s="62"/>
      <c r="CF10672" s="62"/>
      <c r="CL10672" s="56" t="s">
        <v>6131</v>
      </c>
      <c r="CM10672" s="56" t="s">
        <v>217</v>
      </c>
      <c r="CN10672" s="56" t="s">
        <v>217</v>
      </c>
      <c r="CO10672" s="52"/>
      <c r="CP10672" s="52"/>
      <c r="CQ10672" s="52"/>
      <c r="CR10672" s="52"/>
      <c r="CS10672" s="52"/>
      <c r="CT10672" s="52"/>
      <c r="CU10672" s="33"/>
      <c r="CV10672" s="33"/>
    </row>
    <row r="10673" spans="74:100">
      <c r="BV10673" s="62"/>
      <c r="BW10673" s="62"/>
      <c r="BX10673" s="62"/>
      <c r="BY10673" s="62"/>
      <c r="BZ10673" s="62"/>
      <c r="CA10673" s="62"/>
      <c r="CB10673" s="62"/>
      <c r="CC10673" s="62"/>
      <c r="CD10673" s="62"/>
      <c r="CE10673" s="62"/>
      <c r="CF10673" s="62"/>
      <c r="CL10673" s="56" t="s">
        <v>19774</v>
      </c>
      <c r="CM10673" s="56"/>
      <c r="CN10673" s="56"/>
      <c r="CO10673" s="52"/>
      <c r="CP10673" s="52"/>
      <c r="CQ10673" s="52"/>
      <c r="CR10673" s="52"/>
      <c r="CS10673" s="52"/>
      <c r="CT10673" s="52"/>
      <c r="CU10673" s="33"/>
      <c r="CV10673" s="33"/>
    </row>
    <row r="10674" spans="74:100">
      <c r="BV10674" s="62"/>
      <c r="BW10674" s="62"/>
      <c r="BX10674" s="62"/>
      <c r="BY10674" s="62"/>
      <c r="BZ10674" s="62"/>
      <c r="CA10674" s="62"/>
      <c r="CB10674" s="62"/>
      <c r="CC10674" s="62"/>
      <c r="CD10674" s="62"/>
      <c r="CE10674" s="62"/>
      <c r="CF10674" s="62"/>
      <c r="CL10674" s="56" t="s">
        <v>6132</v>
      </c>
      <c r="CM10674" s="56" t="s">
        <v>217</v>
      </c>
      <c r="CN10674" s="56" t="s">
        <v>217</v>
      </c>
      <c r="CO10674" s="52"/>
      <c r="CP10674" s="52"/>
      <c r="CQ10674" s="52"/>
      <c r="CR10674" s="52"/>
      <c r="CS10674" s="52"/>
      <c r="CT10674" s="52"/>
      <c r="CU10674" s="33"/>
      <c r="CV10674" s="33"/>
    </row>
    <row r="10675" spans="74:100">
      <c r="BV10675" s="62"/>
      <c r="BW10675" s="62"/>
      <c r="BX10675" s="62"/>
      <c r="BY10675" s="62"/>
      <c r="BZ10675" s="62"/>
      <c r="CA10675" s="62"/>
      <c r="CB10675" s="62"/>
      <c r="CC10675" s="62"/>
      <c r="CD10675" s="62"/>
      <c r="CE10675" s="62"/>
      <c r="CF10675" s="62"/>
      <c r="CL10675" s="56" t="s">
        <v>19775</v>
      </c>
      <c r="CM10675" s="56"/>
      <c r="CN10675" s="56"/>
      <c r="CO10675" s="52"/>
      <c r="CP10675" s="52"/>
      <c r="CQ10675" s="52"/>
      <c r="CR10675" s="52"/>
      <c r="CS10675" s="52"/>
      <c r="CT10675" s="52"/>
      <c r="CU10675" s="33"/>
      <c r="CV10675" s="33"/>
    </row>
    <row r="10676" spans="74:100">
      <c r="BV10676" s="62"/>
      <c r="BW10676" s="62"/>
      <c r="BX10676" s="62"/>
      <c r="BY10676" s="62"/>
      <c r="BZ10676" s="62"/>
      <c r="CA10676" s="62"/>
      <c r="CB10676" s="62"/>
      <c r="CC10676" s="62"/>
      <c r="CD10676" s="62"/>
      <c r="CE10676" s="62"/>
      <c r="CF10676" s="62"/>
      <c r="CL10676" s="56" t="s">
        <v>2345</v>
      </c>
      <c r="CM10676" s="56" t="s">
        <v>216</v>
      </c>
      <c r="CN10676" s="56" t="s">
        <v>216</v>
      </c>
      <c r="CO10676" s="52"/>
      <c r="CP10676" s="52"/>
      <c r="CQ10676" s="52"/>
      <c r="CR10676" s="52"/>
      <c r="CS10676" s="52"/>
      <c r="CT10676" s="52"/>
      <c r="CU10676" s="33"/>
      <c r="CV10676" s="33"/>
    </row>
    <row r="10677" spans="74:100">
      <c r="BV10677" s="62"/>
      <c r="BW10677" s="62"/>
      <c r="BX10677" s="62"/>
      <c r="BY10677" s="62"/>
      <c r="BZ10677" s="62"/>
      <c r="CA10677" s="62"/>
      <c r="CB10677" s="62"/>
      <c r="CC10677" s="62"/>
      <c r="CD10677" s="62"/>
      <c r="CE10677" s="62"/>
      <c r="CF10677" s="62"/>
      <c r="CL10677" s="56" t="s">
        <v>22641</v>
      </c>
      <c r="CM10677" s="56"/>
      <c r="CN10677" s="56"/>
      <c r="CO10677" s="52"/>
      <c r="CP10677" s="52"/>
      <c r="CQ10677" s="52"/>
      <c r="CR10677" s="52"/>
      <c r="CS10677" s="52"/>
      <c r="CT10677" s="52"/>
      <c r="CU10677" s="33"/>
      <c r="CV10677" s="33"/>
    </row>
    <row r="10678" spans="74:100">
      <c r="BV10678" s="62"/>
      <c r="BW10678" s="62"/>
      <c r="BX10678" s="62"/>
      <c r="BY10678" s="62"/>
      <c r="BZ10678" s="62"/>
      <c r="CA10678" s="62"/>
      <c r="CB10678" s="62"/>
      <c r="CC10678" s="62"/>
      <c r="CD10678" s="62"/>
      <c r="CE10678" s="62"/>
      <c r="CF10678" s="62"/>
      <c r="CL10678" s="56" t="s">
        <v>6133</v>
      </c>
      <c r="CM10678" s="56" t="s">
        <v>217</v>
      </c>
      <c r="CN10678" s="56" t="s">
        <v>217</v>
      </c>
      <c r="CO10678" s="52"/>
      <c r="CP10678" s="52"/>
      <c r="CQ10678" s="52"/>
      <c r="CR10678" s="52"/>
      <c r="CS10678" s="52"/>
      <c r="CT10678" s="52"/>
      <c r="CU10678" s="33"/>
      <c r="CV10678" s="33"/>
    </row>
    <row r="10679" spans="74:100">
      <c r="BV10679" s="62"/>
      <c r="BW10679" s="62"/>
      <c r="BX10679" s="62"/>
      <c r="BY10679" s="62"/>
      <c r="BZ10679" s="62"/>
      <c r="CA10679" s="62"/>
      <c r="CB10679" s="62"/>
      <c r="CC10679" s="62"/>
      <c r="CD10679" s="62"/>
      <c r="CE10679" s="62"/>
      <c r="CF10679" s="62"/>
      <c r="CL10679" s="56" t="s">
        <v>19776</v>
      </c>
      <c r="CM10679" s="56"/>
      <c r="CN10679" s="56"/>
      <c r="CO10679" s="52"/>
      <c r="CP10679" s="52"/>
      <c r="CQ10679" s="52"/>
      <c r="CR10679" s="52"/>
      <c r="CS10679" s="52"/>
      <c r="CT10679" s="52"/>
      <c r="CU10679" s="33"/>
      <c r="CV10679" s="33"/>
    </row>
    <row r="10680" spans="74:100">
      <c r="BV10680" s="62"/>
      <c r="BW10680" s="62"/>
      <c r="BX10680" s="62"/>
      <c r="BY10680" s="62"/>
      <c r="BZ10680" s="62"/>
      <c r="CA10680" s="62"/>
      <c r="CB10680" s="62"/>
      <c r="CC10680" s="62"/>
      <c r="CD10680" s="62"/>
      <c r="CE10680" s="62"/>
      <c r="CF10680" s="62"/>
      <c r="CL10680" s="56" t="s">
        <v>2346</v>
      </c>
      <c r="CM10680" s="56" t="s">
        <v>216</v>
      </c>
      <c r="CN10680" s="56" t="s">
        <v>216</v>
      </c>
      <c r="CO10680" s="52"/>
      <c r="CP10680" s="52"/>
      <c r="CQ10680" s="52"/>
      <c r="CR10680" s="52"/>
      <c r="CS10680" s="52"/>
      <c r="CT10680" s="52"/>
      <c r="CU10680" s="33"/>
      <c r="CV10680" s="33"/>
    </row>
    <row r="10681" spans="74:100">
      <c r="BV10681" s="62"/>
      <c r="BW10681" s="62"/>
      <c r="BX10681" s="62"/>
      <c r="BY10681" s="62"/>
      <c r="BZ10681" s="62"/>
      <c r="CA10681" s="62"/>
      <c r="CB10681" s="62"/>
      <c r="CC10681" s="62"/>
      <c r="CD10681" s="62"/>
      <c r="CE10681" s="62"/>
      <c r="CF10681" s="62"/>
      <c r="CL10681" s="56" t="s">
        <v>22642</v>
      </c>
      <c r="CM10681" s="56"/>
      <c r="CN10681" s="56"/>
      <c r="CO10681" s="52"/>
      <c r="CP10681" s="52"/>
      <c r="CQ10681" s="52"/>
      <c r="CR10681" s="52"/>
      <c r="CS10681" s="52"/>
      <c r="CT10681" s="52"/>
      <c r="CU10681" s="33"/>
      <c r="CV10681" s="33"/>
    </row>
    <row r="10682" spans="74:100">
      <c r="BV10682" s="62"/>
      <c r="BW10682" s="62"/>
      <c r="BX10682" s="62"/>
      <c r="BY10682" s="62"/>
      <c r="BZ10682" s="62"/>
      <c r="CA10682" s="62"/>
      <c r="CB10682" s="62"/>
      <c r="CC10682" s="62"/>
      <c r="CD10682" s="62"/>
      <c r="CE10682" s="62"/>
      <c r="CF10682" s="62"/>
      <c r="CL10682" s="56" t="s">
        <v>2347</v>
      </c>
      <c r="CM10682" s="56" t="s">
        <v>214</v>
      </c>
      <c r="CN10682" s="56" t="s">
        <v>214</v>
      </c>
      <c r="CO10682" s="52"/>
      <c r="CP10682" s="52"/>
      <c r="CQ10682" s="52"/>
      <c r="CR10682" s="52"/>
      <c r="CS10682" s="52"/>
      <c r="CT10682" s="52"/>
      <c r="CU10682" s="33"/>
      <c r="CV10682" s="33"/>
    </row>
    <row r="10683" spans="74:100">
      <c r="BV10683" s="62"/>
      <c r="BW10683" s="62"/>
      <c r="BX10683" s="62"/>
      <c r="BY10683" s="62"/>
      <c r="BZ10683" s="62"/>
      <c r="CA10683" s="62"/>
      <c r="CB10683" s="62"/>
      <c r="CC10683" s="62"/>
      <c r="CD10683" s="62"/>
      <c r="CE10683" s="62"/>
      <c r="CF10683" s="62"/>
      <c r="CL10683" s="56" t="s">
        <v>22643</v>
      </c>
      <c r="CM10683" s="56"/>
      <c r="CN10683" s="56"/>
      <c r="CO10683" s="52"/>
      <c r="CP10683" s="52"/>
      <c r="CQ10683" s="52"/>
      <c r="CR10683" s="52"/>
      <c r="CS10683" s="52"/>
      <c r="CT10683" s="52"/>
      <c r="CU10683" s="33"/>
      <c r="CV10683" s="33"/>
    </row>
    <row r="10684" spans="74:100">
      <c r="BV10684" s="62"/>
      <c r="BW10684" s="62"/>
      <c r="BX10684" s="62"/>
      <c r="BY10684" s="62"/>
      <c r="BZ10684" s="62"/>
      <c r="CA10684" s="62"/>
      <c r="CB10684" s="62"/>
      <c r="CC10684" s="62"/>
      <c r="CD10684" s="62"/>
      <c r="CE10684" s="62"/>
      <c r="CF10684" s="62"/>
      <c r="CL10684" s="56" t="s">
        <v>2348</v>
      </c>
      <c r="CM10684" s="56" t="s">
        <v>216</v>
      </c>
      <c r="CN10684" s="56" t="s">
        <v>216</v>
      </c>
      <c r="CO10684" s="52"/>
      <c r="CP10684" s="52"/>
      <c r="CQ10684" s="52"/>
      <c r="CR10684" s="52"/>
      <c r="CS10684" s="52"/>
      <c r="CT10684" s="52"/>
      <c r="CU10684" s="33"/>
      <c r="CV10684" s="33"/>
    </row>
    <row r="10685" spans="74:100">
      <c r="BV10685" s="62"/>
      <c r="BW10685" s="62"/>
      <c r="BX10685" s="62"/>
      <c r="BY10685" s="62"/>
      <c r="BZ10685" s="62"/>
      <c r="CA10685" s="62"/>
      <c r="CB10685" s="62"/>
      <c r="CC10685" s="62"/>
      <c r="CD10685" s="62"/>
      <c r="CE10685" s="62"/>
      <c r="CF10685" s="62"/>
      <c r="CL10685" s="56" t="s">
        <v>22644</v>
      </c>
      <c r="CM10685" s="56"/>
      <c r="CN10685" s="56"/>
      <c r="CO10685" s="52"/>
      <c r="CP10685" s="52"/>
      <c r="CQ10685" s="52"/>
      <c r="CR10685" s="52"/>
      <c r="CS10685" s="52"/>
      <c r="CT10685" s="52"/>
      <c r="CU10685" s="33"/>
      <c r="CV10685" s="33"/>
    </row>
    <row r="10686" spans="74:100">
      <c r="BV10686" s="62"/>
      <c r="BW10686" s="62"/>
      <c r="BX10686" s="62"/>
      <c r="BY10686" s="62"/>
      <c r="BZ10686" s="62"/>
      <c r="CA10686" s="62"/>
      <c r="CB10686" s="62"/>
      <c r="CC10686" s="62"/>
      <c r="CD10686" s="62"/>
      <c r="CE10686" s="62"/>
      <c r="CF10686" s="62"/>
      <c r="CL10686" s="56" t="s">
        <v>6134</v>
      </c>
      <c r="CM10686" s="56" t="s">
        <v>217</v>
      </c>
      <c r="CN10686" s="56" t="s">
        <v>217</v>
      </c>
      <c r="CO10686" s="52"/>
      <c r="CP10686" s="52"/>
      <c r="CQ10686" s="52"/>
      <c r="CR10686" s="52"/>
      <c r="CS10686" s="52"/>
      <c r="CT10686" s="52"/>
      <c r="CU10686" s="33"/>
      <c r="CV10686" s="33"/>
    </row>
    <row r="10687" spans="74:100">
      <c r="BV10687" s="62"/>
      <c r="BW10687" s="62"/>
      <c r="BX10687" s="62"/>
      <c r="BY10687" s="62"/>
      <c r="BZ10687" s="62"/>
      <c r="CA10687" s="62"/>
      <c r="CB10687" s="62"/>
      <c r="CC10687" s="62"/>
      <c r="CD10687" s="62"/>
      <c r="CE10687" s="62"/>
      <c r="CF10687" s="62"/>
      <c r="CL10687" s="56" t="s">
        <v>19777</v>
      </c>
      <c r="CM10687" s="56"/>
      <c r="CN10687" s="56"/>
      <c r="CO10687" s="52"/>
      <c r="CP10687" s="52"/>
      <c r="CQ10687" s="52"/>
      <c r="CR10687" s="52"/>
      <c r="CS10687" s="52"/>
      <c r="CT10687" s="52"/>
      <c r="CU10687" s="33"/>
      <c r="CV10687" s="33"/>
    </row>
    <row r="10688" spans="74:100">
      <c r="BV10688" s="62"/>
      <c r="BW10688" s="62"/>
      <c r="BX10688" s="62"/>
      <c r="BY10688" s="62"/>
      <c r="BZ10688" s="62"/>
      <c r="CA10688" s="62"/>
      <c r="CB10688" s="62"/>
      <c r="CC10688" s="62"/>
      <c r="CD10688" s="62"/>
      <c r="CE10688" s="62"/>
      <c r="CF10688" s="62"/>
      <c r="CL10688" s="56" t="s">
        <v>2349</v>
      </c>
      <c r="CM10688" s="56" t="s">
        <v>214</v>
      </c>
      <c r="CN10688" s="56" t="s">
        <v>214</v>
      </c>
      <c r="CO10688" s="52"/>
      <c r="CP10688" s="52"/>
      <c r="CQ10688" s="52"/>
      <c r="CR10688" s="52"/>
      <c r="CS10688" s="52"/>
      <c r="CT10688" s="52"/>
      <c r="CU10688" s="33"/>
      <c r="CV10688" s="33"/>
    </row>
    <row r="10689" spans="74:100">
      <c r="BV10689" s="62"/>
      <c r="BW10689" s="62"/>
      <c r="BX10689" s="62"/>
      <c r="BY10689" s="62"/>
      <c r="BZ10689" s="62"/>
      <c r="CA10689" s="62"/>
      <c r="CB10689" s="62"/>
      <c r="CC10689" s="62"/>
      <c r="CD10689" s="62"/>
      <c r="CE10689" s="62"/>
      <c r="CF10689" s="62"/>
      <c r="CL10689" s="56" t="s">
        <v>22645</v>
      </c>
      <c r="CM10689" s="56"/>
      <c r="CN10689" s="56"/>
      <c r="CO10689" s="52"/>
      <c r="CP10689" s="52"/>
      <c r="CQ10689" s="52"/>
      <c r="CR10689" s="52"/>
      <c r="CS10689" s="52"/>
      <c r="CT10689" s="52"/>
      <c r="CU10689" s="33"/>
      <c r="CV10689" s="33"/>
    </row>
    <row r="10690" spans="74:100">
      <c r="BV10690" s="62"/>
      <c r="BW10690" s="62"/>
      <c r="BX10690" s="62"/>
      <c r="BY10690" s="62"/>
      <c r="BZ10690" s="62"/>
      <c r="CA10690" s="62"/>
      <c r="CB10690" s="62"/>
      <c r="CC10690" s="62"/>
      <c r="CD10690" s="62"/>
      <c r="CE10690" s="62"/>
      <c r="CF10690" s="62"/>
      <c r="CL10690" s="56" t="s">
        <v>14525</v>
      </c>
      <c r="CM10690" s="56" t="s">
        <v>217</v>
      </c>
      <c r="CN10690" s="56" t="s">
        <v>217</v>
      </c>
      <c r="CO10690" s="52"/>
      <c r="CP10690" s="52"/>
      <c r="CQ10690" s="52"/>
      <c r="CR10690" s="52"/>
      <c r="CS10690" s="52"/>
      <c r="CT10690" s="52"/>
      <c r="CU10690" s="33"/>
      <c r="CV10690" s="33"/>
    </row>
    <row r="10691" spans="74:100">
      <c r="BV10691" s="62"/>
      <c r="BW10691" s="62"/>
      <c r="BX10691" s="62"/>
      <c r="BY10691" s="62"/>
      <c r="BZ10691" s="62"/>
      <c r="CA10691" s="62"/>
      <c r="CB10691" s="62"/>
      <c r="CC10691" s="62"/>
      <c r="CD10691" s="62"/>
      <c r="CE10691" s="62"/>
      <c r="CF10691" s="62"/>
      <c r="CL10691" s="56" t="s">
        <v>22650</v>
      </c>
      <c r="CM10691" s="56"/>
      <c r="CN10691" s="56"/>
      <c r="CO10691" s="52"/>
      <c r="CP10691" s="52"/>
      <c r="CQ10691" s="52"/>
      <c r="CR10691" s="52"/>
      <c r="CS10691" s="52"/>
      <c r="CT10691" s="52"/>
      <c r="CU10691" s="33"/>
      <c r="CV10691" s="33"/>
    </row>
    <row r="10692" spans="74:100">
      <c r="BV10692" s="62"/>
      <c r="BW10692" s="62"/>
      <c r="BX10692" s="62"/>
      <c r="BY10692" s="62"/>
      <c r="BZ10692" s="62"/>
      <c r="CA10692" s="62"/>
      <c r="CB10692" s="62"/>
      <c r="CC10692" s="62"/>
      <c r="CD10692" s="62"/>
      <c r="CE10692" s="62"/>
      <c r="CF10692" s="62"/>
      <c r="CL10692" s="56" t="s">
        <v>6135</v>
      </c>
      <c r="CM10692" s="56" t="s">
        <v>216</v>
      </c>
      <c r="CN10692" s="56" t="s">
        <v>216</v>
      </c>
      <c r="CO10692" s="52"/>
      <c r="CP10692" s="52"/>
      <c r="CQ10692" s="52"/>
      <c r="CR10692" s="52"/>
      <c r="CS10692" s="52"/>
      <c r="CT10692" s="52"/>
      <c r="CU10692" s="33"/>
      <c r="CV10692" s="33"/>
    </row>
    <row r="10693" spans="74:100">
      <c r="BV10693" s="62"/>
      <c r="BW10693" s="62"/>
      <c r="BX10693" s="62"/>
      <c r="BY10693" s="62"/>
      <c r="BZ10693" s="62"/>
      <c r="CA10693" s="62"/>
      <c r="CB10693" s="62"/>
      <c r="CC10693" s="62"/>
      <c r="CD10693" s="62"/>
      <c r="CE10693" s="62"/>
      <c r="CF10693" s="62"/>
      <c r="CL10693" s="56" t="s">
        <v>22646</v>
      </c>
      <c r="CM10693" s="56"/>
      <c r="CN10693" s="56"/>
      <c r="CO10693" s="52"/>
      <c r="CP10693" s="52"/>
      <c r="CQ10693" s="52"/>
      <c r="CR10693" s="52"/>
      <c r="CS10693" s="52"/>
      <c r="CT10693" s="52"/>
      <c r="CU10693" s="33"/>
      <c r="CV10693" s="33"/>
    </row>
    <row r="10694" spans="74:100">
      <c r="BV10694" s="62"/>
      <c r="BW10694" s="62"/>
      <c r="BX10694" s="62"/>
      <c r="BY10694" s="62"/>
      <c r="BZ10694" s="62"/>
      <c r="CA10694" s="62"/>
      <c r="CB10694" s="62"/>
      <c r="CC10694" s="62"/>
      <c r="CD10694" s="62"/>
      <c r="CE10694" s="62"/>
      <c r="CF10694" s="62"/>
      <c r="CL10694" s="56" t="s">
        <v>28361</v>
      </c>
      <c r="CM10694" s="56" t="s">
        <v>214</v>
      </c>
      <c r="CN10694" s="56" t="s">
        <v>214</v>
      </c>
      <c r="CO10694" s="52"/>
      <c r="CP10694" s="52"/>
      <c r="CQ10694" s="52"/>
      <c r="CR10694" s="52"/>
      <c r="CS10694" s="52"/>
      <c r="CT10694" s="52"/>
      <c r="CU10694" s="33"/>
      <c r="CV10694" s="33"/>
    </row>
    <row r="10695" spans="74:100">
      <c r="BV10695" s="62"/>
      <c r="BW10695" s="62"/>
      <c r="BX10695" s="62"/>
      <c r="BY10695" s="62"/>
      <c r="BZ10695" s="62"/>
      <c r="CA10695" s="62"/>
      <c r="CB10695" s="62"/>
      <c r="CC10695" s="62"/>
      <c r="CD10695" s="62"/>
      <c r="CE10695" s="62"/>
      <c r="CF10695" s="62"/>
      <c r="CL10695" s="56" t="s">
        <v>28362</v>
      </c>
      <c r="CM10695" s="56"/>
      <c r="CN10695" s="56"/>
      <c r="CO10695" s="52"/>
      <c r="CP10695" s="52"/>
      <c r="CQ10695" s="52"/>
      <c r="CR10695" s="52"/>
      <c r="CS10695" s="52"/>
      <c r="CT10695" s="52"/>
      <c r="CU10695" s="33"/>
      <c r="CV10695" s="33"/>
    </row>
    <row r="10696" spans="74:100">
      <c r="BV10696" s="62"/>
      <c r="BW10696" s="62"/>
      <c r="BX10696" s="62"/>
      <c r="BY10696" s="62"/>
      <c r="BZ10696" s="62"/>
      <c r="CA10696" s="62"/>
      <c r="CB10696" s="62"/>
      <c r="CC10696" s="62"/>
      <c r="CD10696" s="62"/>
      <c r="CE10696" s="62"/>
      <c r="CF10696" s="62"/>
      <c r="CL10696" s="56" t="s">
        <v>2350</v>
      </c>
      <c r="CM10696" s="56" t="s">
        <v>214</v>
      </c>
      <c r="CN10696" s="56" t="s">
        <v>214</v>
      </c>
      <c r="CO10696" s="52"/>
      <c r="CP10696" s="52"/>
      <c r="CQ10696" s="52"/>
      <c r="CR10696" s="52"/>
      <c r="CS10696" s="52"/>
      <c r="CT10696" s="52"/>
      <c r="CU10696" s="33"/>
      <c r="CV10696" s="33"/>
    </row>
    <row r="10697" spans="74:100">
      <c r="BV10697" s="62"/>
      <c r="BW10697" s="62"/>
      <c r="BX10697" s="62"/>
      <c r="BY10697" s="62"/>
      <c r="BZ10697" s="62"/>
      <c r="CA10697" s="62"/>
      <c r="CB10697" s="62"/>
      <c r="CC10697" s="62"/>
      <c r="CD10697" s="62"/>
      <c r="CE10697" s="62"/>
      <c r="CF10697" s="62"/>
      <c r="CL10697" s="56" t="s">
        <v>22647</v>
      </c>
      <c r="CM10697" s="56"/>
      <c r="CN10697" s="56"/>
      <c r="CO10697" s="52"/>
      <c r="CP10697" s="52"/>
      <c r="CQ10697" s="52"/>
      <c r="CR10697" s="52"/>
      <c r="CS10697" s="52"/>
      <c r="CT10697" s="52"/>
      <c r="CU10697" s="33"/>
      <c r="CV10697" s="33"/>
    </row>
    <row r="10698" spans="74:100">
      <c r="BV10698" s="62"/>
      <c r="BW10698" s="62"/>
      <c r="BX10698" s="62"/>
      <c r="BY10698" s="62"/>
      <c r="BZ10698" s="62"/>
      <c r="CA10698" s="62"/>
      <c r="CB10698" s="62"/>
      <c r="CC10698" s="62"/>
      <c r="CD10698" s="62"/>
      <c r="CE10698" s="62"/>
      <c r="CF10698" s="62"/>
      <c r="CL10698" s="56" t="s">
        <v>2351</v>
      </c>
      <c r="CM10698" s="56" t="s">
        <v>214</v>
      </c>
      <c r="CN10698" s="56" t="s">
        <v>214</v>
      </c>
      <c r="CO10698" s="52"/>
      <c r="CP10698" s="52"/>
      <c r="CQ10698" s="52"/>
      <c r="CR10698" s="52"/>
      <c r="CS10698" s="52"/>
      <c r="CT10698" s="52"/>
      <c r="CU10698" s="33"/>
      <c r="CV10698" s="33"/>
    </row>
    <row r="10699" spans="74:100">
      <c r="BV10699" s="62"/>
      <c r="BW10699" s="62"/>
      <c r="BX10699" s="62"/>
      <c r="BY10699" s="62"/>
      <c r="BZ10699" s="62"/>
      <c r="CA10699" s="62"/>
      <c r="CB10699" s="62"/>
      <c r="CC10699" s="62"/>
      <c r="CD10699" s="62"/>
      <c r="CE10699" s="62"/>
      <c r="CF10699" s="62"/>
      <c r="CL10699" s="56" t="s">
        <v>22648</v>
      </c>
      <c r="CM10699" s="56"/>
      <c r="CN10699" s="56"/>
      <c r="CO10699" s="52"/>
      <c r="CP10699" s="52"/>
      <c r="CQ10699" s="52"/>
      <c r="CR10699" s="52"/>
      <c r="CS10699" s="52"/>
      <c r="CT10699" s="52"/>
      <c r="CU10699" s="33"/>
      <c r="CV10699" s="33"/>
    </row>
    <row r="10700" spans="74:100">
      <c r="BV10700" s="62"/>
      <c r="BW10700" s="62"/>
      <c r="BX10700" s="62"/>
      <c r="BY10700" s="62"/>
      <c r="BZ10700" s="62"/>
      <c r="CA10700" s="62"/>
      <c r="CB10700" s="62"/>
      <c r="CC10700" s="62"/>
      <c r="CD10700" s="62"/>
      <c r="CE10700" s="62"/>
      <c r="CF10700" s="62"/>
      <c r="CL10700" s="56" t="s">
        <v>2352</v>
      </c>
      <c r="CM10700" s="56" t="s">
        <v>216</v>
      </c>
      <c r="CN10700" s="56" t="s">
        <v>216</v>
      </c>
      <c r="CO10700" s="52"/>
      <c r="CP10700" s="52"/>
      <c r="CQ10700" s="52"/>
      <c r="CR10700" s="52"/>
      <c r="CS10700" s="52"/>
      <c r="CT10700" s="52"/>
      <c r="CU10700" s="33"/>
      <c r="CV10700" s="33"/>
    </row>
    <row r="10701" spans="74:100">
      <c r="BV10701" s="62"/>
      <c r="BW10701" s="62"/>
      <c r="BX10701" s="62"/>
      <c r="BY10701" s="62"/>
      <c r="BZ10701" s="62"/>
      <c r="CA10701" s="62"/>
      <c r="CB10701" s="62"/>
      <c r="CC10701" s="62"/>
      <c r="CD10701" s="62"/>
      <c r="CE10701" s="62"/>
      <c r="CF10701" s="62"/>
      <c r="CL10701" s="56" t="s">
        <v>22649</v>
      </c>
      <c r="CM10701" s="56"/>
      <c r="CN10701" s="56"/>
      <c r="CO10701" s="52"/>
      <c r="CP10701" s="52"/>
      <c r="CQ10701" s="52"/>
      <c r="CR10701" s="52"/>
      <c r="CS10701" s="52"/>
      <c r="CT10701" s="52"/>
      <c r="CU10701" s="33"/>
      <c r="CV10701" s="33"/>
    </row>
    <row r="10702" spans="74:100">
      <c r="BV10702" s="62"/>
      <c r="BW10702" s="62"/>
      <c r="BX10702" s="62"/>
      <c r="BY10702" s="62"/>
      <c r="BZ10702" s="62"/>
      <c r="CA10702" s="62"/>
      <c r="CB10702" s="62"/>
      <c r="CC10702" s="62"/>
      <c r="CD10702" s="62"/>
      <c r="CE10702" s="62"/>
      <c r="CF10702" s="62"/>
      <c r="CL10702" s="56" t="s">
        <v>6136</v>
      </c>
      <c r="CM10702" s="56" t="s">
        <v>217</v>
      </c>
      <c r="CN10702" s="56" t="s">
        <v>217</v>
      </c>
      <c r="CO10702" s="52"/>
      <c r="CP10702" s="52"/>
      <c r="CQ10702" s="52"/>
      <c r="CR10702" s="52"/>
      <c r="CS10702" s="52"/>
      <c r="CT10702" s="52"/>
      <c r="CU10702" s="33"/>
      <c r="CV10702" s="33"/>
    </row>
    <row r="10703" spans="74:100">
      <c r="BV10703" s="62"/>
      <c r="BW10703" s="62"/>
      <c r="BX10703" s="62"/>
      <c r="BY10703" s="62"/>
      <c r="BZ10703" s="62"/>
      <c r="CA10703" s="62"/>
      <c r="CB10703" s="62"/>
      <c r="CC10703" s="62"/>
      <c r="CD10703" s="62"/>
      <c r="CE10703" s="62"/>
      <c r="CF10703" s="62"/>
      <c r="CL10703" s="56" t="s">
        <v>19778</v>
      </c>
      <c r="CM10703" s="56"/>
      <c r="CN10703" s="56"/>
      <c r="CO10703" s="52"/>
      <c r="CP10703" s="52"/>
      <c r="CQ10703" s="52"/>
      <c r="CR10703" s="52"/>
      <c r="CS10703" s="52"/>
      <c r="CT10703" s="52"/>
      <c r="CU10703" s="33"/>
      <c r="CV10703" s="33"/>
    </row>
    <row r="10704" spans="74:100">
      <c r="BV10704" s="62"/>
      <c r="BW10704" s="62"/>
      <c r="BX10704" s="62"/>
      <c r="BY10704" s="62"/>
      <c r="BZ10704" s="62"/>
      <c r="CA10704" s="62"/>
      <c r="CB10704" s="62"/>
      <c r="CC10704" s="62"/>
      <c r="CD10704" s="62"/>
      <c r="CE10704" s="62"/>
      <c r="CF10704" s="62"/>
      <c r="CL10704" s="56" t="s">
        <v>2354</v>
      </c>
      <c r="CM10704" s="56" t="s">
        <v>216</v>
      </c>
      <c r="CN10704" s="56" t="s">
        <v>216</v>
      </c>
      <c r="CO10704" s="52"/>
      <c r="CP10704" s="52"/>
      <c r="CQ10704" s="52"/>
      <c r="CR10704" s="52"/>
      <c r="CS10704" s="52"/>
      <c r="CT10704" s="52"/>
      <c r="CU10704" s="33"/>
      <c r="CV10704" s="33"/>
    </row>
    <row r="10705" spans="74:100">
      <c r="BV10705" s="62"/>
      <c r="BW10705" s="62"/>
      <c r="BX10705" s="62"/>
      <c r="BY10705" s="62"/>
      <c r="BZ10705" s="62"/>
      <c r="CA10705" s="62"/>
      <c r="CB10705" s="62"/>
      <c r="CC10705" s="62"/>
      <c r="CD10705" s="62"/>
      <c r="CE10705" s="62"/>
      <c r="CF10705" s="62"/>
      <c r="CL10705" s="56" t="s">
        <v>22651</v>
      </c>
      <c r="CM10705" s="56"/>
      <c r="CN10705" s="56"/>
      <c r="CO10705" s="52"/>
      <c r="CP10705" s="52"/>
      <c r="CQ10705" s="52"/>
      <c r="CR10705" s="52"/>
      <c r="CS10705" s="52"/>
      <c r="CT10705" s="52"/>
      <c r="CU10705" s="33"/>
      <c r="CV10705" s="33"/>
    </row>
    <row r="10706" spans="74:100">
      <c r="BV10706" s="62"/>
      <c r="BW10706" s="62"/>
      <c r="BX10706" s="62"/>
      <c r="BY10706" s="62"/>
      <c r="BZ10706" s="62"/>
      <c r="CA10706" s="62"/>
      <c r="CB10706" s="62"/>
      <c r="CC10706" s="62"/>
      <c r="CD10706" s="62"/>
      <c r="CE10706" s="62"/>
      <c r="CF10706" s="62"/>
      <c r="CL10706" s="56" t="s">
        <v>2355</v>
      </c>
      <c r="CM10706" s="56" t="s">
        <v>214</v>
      </c>
      <c r="CN10706" s="56" t="s">
        <v>214</v>
      </c>
      <c r="CO10706" s="52"/>
      <c r="CP10706" s="52"/>
      <c r="CQ10706" s="52"/>
      <c r="CR10706" s="52"/>
      <c r="CS10706" s="52"/>
      <c r="CT10706" s="52"/>
      <c r="CU10706" s="33"/>
      <c r="CV10706" s="33"/>
    </row>
    <row r="10707" spans="74:100">
      <c r="BV10707" s="62"/>
      <c r="BW10707" s="62"/>
      <c r="BX10707" s="62"/>
      <c r="BY10707" s="62"/>
      <c r="BZ10707" s="62"/>
      <c r="CA10707" s="62"/>
      <c r="CB10707" s="62"/>
      <c r="CC10707" s="62"/>
      <c r="CD10707" s="62"/>
      <c r="CE10707" s="62"/>
      <c r="CF10707" s="62"/>
      <c r="CL10707" s="56" t="s">
        <v>22652</v>
      </c>
      <c r="CM10707" s="56"/>
      <c r="CN10707" s="56"/>
      <c r="CO10707" s="52"/>
      <c r="CP10707" s="52"/>
      <c r="CQ10707" s="52"/>
      <c r="CR10707" s="52"/>
      <c r="CS10707" s="52"/>
      <c r="CT10707" s="52"/>
      <c r="CU10707" s="33"/>
      <c r="CV10707" s="33"/>
    </row>
    <row r="10708" spans="74:100">
      <c r="BV10708" s="62"/>
      <c r="BW10708" s="62"/>
      <c r="BX10708" s="62"/>
      <c r="BY10708" s="62"/>
      <c r="BZ10708" s="62"/>
      <c r="CA10708" s="62"/>
      <c r="CB10708" s="62"/>
      <c r="CC10708" s="62"/>
      <c r="CD10708" s="62"/>
      <c r="CE10708" s="62"/>
      <c r="CF10708" s="62"/>
      <c r="CL10708" s="56" t="s">
        <v>2356</v>
      </c>
      <c r="CM10708" s="56" t="s">
        <v>216</v>
      </c>
      <c r="CN10708" s="56" t="s">
        <v>216</v>
      </c>
      <c r="CO10708" s="52"/>
      <c r="CP10708" s="52"/>
      <c r="CQ10708" s="52"/>
      <c r="CR10708" s="52"/>
      <c r="CS10708" s="52"/>
      <c r="CT10708" s="52"/>
      <c r="CU10708" s="33"/>
      <c r="CV10708" s="33"/>
    </row>
    <row r="10709" spans="74:100">
      <c r="BV10709" s="62"/>
      <c r="BW10709" s="62"/>
      <c r="BX10709" s="62"/>
      <c r="BY10709" s="62"/>
      <c r="BZ10709" s="62"/>
      <c r="CA10709" s="62"/>
      <c r="CB10709" s="62"/>
      <c r="CC10709" s="62"/>
      <c r="CD10709" s="62"/>
      <c r="CE10709" s="62"/>
      <c r="CF10709" s="62"/>
      <c r="CL10709" s="56" t="s">
        <v>22653</v>
      </c>
      <c r="CM10709" s="56"/>
      <c r="CN10709" s="56"/>
      <c r="CO10709" s="52"/>
      <c r="CP10709" s="52"/>
      <c r="CQ10709" s="52"/>
      <c r="CR10709" s="52"/>
      <c r="CS10709" s="52"/>
      <c r="CT10709" s="52"/>
      <c r="CU10709" s="33"/>
      <c r="CV10709" s="33"/>
    </row>
    <row r="10710" spans="74:100">
      <c r="BV10710" s="62"/>
      <c r="BW10710" s="62"/>
      <c r="BX10710" s="62"/>
      <c r="BY10710" s="62"/>
      <c r="BZ10710" s="62"/>
      <c r="CA10710" s="62"/>
      <c r="CB10710" s="62"/>
      <c r="CC10710" s="62"/>
      <c r="CD10710" s="62"/>
      <c r="CE10710" s="62"/>
      <c r="CF10710" s="62"/>
      <c r="CL10710" s="56" t="s">
        <v>6140</v>
      </c>
      <c r="CM10710" s="56" t="s">
        <v>217</v>
      </c>
      <c r="CN10710" s="56" t="s">
        <v>217</v>
      </c>
      <c r="CO10710" s="52"/>
      <c r="CP10710" s="52"/>
      <c r="CQ10710" s="52"/>
      <c r="CR10710" s="52"/>
      <c r="CS10710" s="52"/>
      <c r="CT10710" s="52"/>
      <c r="CU10710" s="33"/>
      <c r="CV10710" s="33"/>
    </row>
    <row r="10711" spans="74:100">
      <c r="BV10711" s="62"/>
      <c r="BW10711" s="62"/>
      <c r="BX10711" s="62"/>
      <c r="BY10711" s="62"/>
      <c r="BZ10711" s="62"/>
      <c r="CA10711" s="62"/>
      <c r="CB10711" s="62"/>
      <c r="CC10711" s="62"/>
      <c r="CD10711" s="62"/>
      <c r="CE10711" s="62"/>
      <c r="CF10711" s="62"/>
      <c r="CL10711" s="56" t="s">
        <v>19779</v>
      </c>
      <c r="CM10711" s="56"/>
      <c r="CN10711" s="56"/>
      <c r="CO10711" s="52"/>
      <c r="CP10711" s="52"/>
      <c r="CQ10711" s="52"/>
      <c r="CR10711" s="52"/>
      <c r="CS10711" s="52"/>
      <c r="CT10711" s="52"/>
      <c r="CU10711" s="33"/>
      <c r="CV10711" s="33"/>
    </row>
    <row r="10712" spans="74:100">
      <c r="BV10712" s="62"/>
      <c r="BW10712" s="62"/>
      <c r="BX10712" s="62"/>
      <c r="BY10712" s="62"/>
      <c r="BZ10712" s="62"/>
      <c r="CA10712" s="62"/>
      <c r="CB10712" s="62"/>
      <c r="CC10712" s="62"/>
      <c r="CD10712" s="62"/>
      <c r="CE10712" s="62"/>
      <c r="CF10712" s="62"/>
      <c r="CL10712" s="56" t="s">
        <v>28363</v>
      </c>
      <c r="CM10712" s="56" t="s">
        <v>217</v>
      </c>
      <c r="CN10712" s="56" t="s">
        <v>217</v>
      </c>
      <c r="CO10712" s="52"/>
      <c r="CP10712" s="52"/>
      <c r="CQ10712" s="52"/>
      <c r="CR10712" s="52"/>
      <c r="CS10712" s="52"/>
      <c r="CT10712" s="52"/>
      <c r="CU10712" s="33"/>
      <c r="CV10712" s="33"/>
    </row>
    <row r="10713" spans="74:100">
      <c r="BV10713" s="62"/>
      <c r="BW10713" s="62"/>
      <c r="BX10713" s="62"/>
      <c r="BY10713" s="62"/>
      <c r="BZ10713" s="62"/>
      <c r="CA10713" s="62"/>
      <c r="CB10713" s="62"/>
      <c r="CC10713" s="62"/>
      <c r="CD10713" s="62"/>
      <c r="CE10713" s="62"/>
      <c r="CF10713" s="62"/>
      <c r="CL10713" s="56" t="s">
        <v>28364</v>
      </c>
      <c r="CM10713" s="56"/>
      <c r="CN10713" s="56"/>
      <c r="CO10713" s="52"/>
      <c r="CP10713" s="52"/>
      <c r="CQ10713" s="52"/>
      <c r="CR10713" s="52"/>
      <c r="CS10713" s="52"/>
      <c r="CT10713" s="52"/>
      <c r="CU10713" s="33"/>
      <c r="CV10713" s="33"/>
    </row>
    <row r="10714" spans="74:100">
      <c r="BV10714" s="62"/>
      <c r="BW10714" s="62"/>
      <c r="BX10714" s="62"/>
      <c r="BY10714" s="62"/>
      <c r="BZ10714" s="62"/>
      <c r="CA10714" s="62"/>
      <c r="CB10714" s="62"/>
      <c r="CC10714" s="62"/>
      <c r="CD10714" s="62"/>
      <c r="CE10714" s="62"/>
      <c r="CF10714" s="62"/>
      <c r="CL10714" s="56" t="s">
        <v>28365</v>
      </c>
      <c r="CM10714" s="56" t="s">
        <v>217</v>
      </c>
      <c r="CN10714" s="56" t="s">
        <v>217</v>
      </c>
      <c r="CO10714" s="52"/>
      <c r="CP10714" s="52"/>
      <c r="CQ10714" s="52"/>
      <c r="CR10714" s="52"/>
      <c r="CS10714" s="52"/>
      <c r="CT10714" s="52"/>
      <c r="CU10714" s="33"/>
      <c r="CV10714" s="33"/>
    </row>
    <row r="10715" spans="74:100">
      <c r="BV10715" s="62"/>
      <c r="BW10715" s="62"/>
      <c r="BX10715" s="62"/>
      <c r="BY10715" s="62"/>
      <c r="BZ10715" s="62"/>
      <c r="CA10715" s="62"/>
      <c r="CB10715" s="62"/>
      <c r="CC10715" s="62"/>
      <c r="CD10715" s="62"/>
      <c r="CE10715" s="62"/>
      <c r="CF10715" s="62"/>
      <c r="CL10715" s="56" t="s">
        <v>28364</v>
      </c>
      <c r="CM10715" s="56"/>
      <c r="CN10715" s="56"/>
      <c r="CO10715" s="52"/>
      <c r="CP10715" s="52"/>
      <c r="CQ10715" s="52"/>
      <c r="CR10715" s="52"/>
      <c r="CS10715" s="52"/>
      <c r="CT10715" s="52"/>
      <c r="CU10715" s="33"/>
      <c r="CV10715" s="33"/>
    </row>
    <row r="10716" spans="74:100">
      <c r="BV10716" s="62"/>
      <c r="BW10716" s="62"/>
      <c r="BX10716" s="62"/>
      <c r="BY10716" s="62"/>
      <c r="BZ10716" s="62"/>
      <c r="CA10716" s="62"/>
      <c r="CB10716" s="62"/>
      <c r="CC10716" s="62"/>
      <c r="CD10716" s="62"/>
      <c r="CE10716" s="62"/>
      <c r="CF10716" s="62"/>
      <c r="CL10716" s="56" t="s">
        <v>28366</v>
      </c>
      <c r="CM10716" s="56" t="s">
        <v>217</v>
      </c>
      <c r="CN10716" s="56" t="s">
        <v>217</v>
      </c>
      <c r="CO10716" s="52"/>
      <c r="CP10716" s="52"/>
      <c r="CQ10716" s="52"/>
      <c r="CR10716" s="52"/>
      <c r="CS10716" s="52"/>
      <c r="CT10716" s="52"/>
      <c r="CU10716" s="33"/>
      <c r="CV10716" s="33"/>
    </row>
    <row r="10717" spans="74:100">
      <c r="BV10717" s="62"/>
      <c r="BW10717" s="62"/>
      <c r="BX10717" s="62"/>
      <c r="BY10717" s="62"/>
      <c r="BZ10717" s="62"/>
      <c r="CA10717" s="62"/>
      <c r="CB10717" s="62"/>
      <c r="CC10717" s="62"/>
      <c r="CD10717" s="62"/>
      <c r="CE10717" s="62"/>
      <c r="CF10717" s="62"/>
      <c r="CL10717" s="56" t="s">
        <v>28364</v>
      </c>
      <c r="CM10717" s="56"/>
      <c r="CN10717" s="56"/>
      <c r="CO10717" s="52"/>
      <c r="CP10717" s="52"/>
      <c r="CQ10717" s="52"/>
      <c r="CR10717" s="52"/>
      <c r="CS10717" s="52"/>
      <c r="CT10717" s="52"/>
      <c r="CU10717" s="33"/>
      <c r="CV10717" s="33"/>
    </row>
    <row r="10718" spans="74:100">
      <c r="BV10718" s="62"/>
      <c r="BW10718" s="62"/>
      <c r="BX10718" s="62"/>
      <c r="BY10718" s="62"/>
      <c r="BZ10718" s="62"/>
      <c r="CA10718" s="62"/>
      <c r="CB10718" s="62"/>
      <c r="CC10718" s="62"/>
      <c r="CD10718" s="62"/>
      <c r="CE10718" s="62"/>
      <c r="CF10718" s="62"/>
      <c r="CL10718" s="56" t="s">
        <v>28367</v>
      </c>
      <c r="CM10718" s="56" t="s">
        <v>217</v>
      </c>
      <c r="CN10718" s="56" t="s">
        <v>217</v>
      </c>
      <c r="CO10718" s="52"/>
      <c r="CP10718" s="52"/>
      <c r="CQ10718" s="52"/>
      <c r="CR10718" s="52"/>
      <c r="CS10718" s="52"/>
      <c r="CT10718" s="52"/>
      <c r="CU10718" s="33"/>
      <c r="CV10718" s="33"/>
    </row>
    <row r="10719" spans="74:100">
      <c r="BV10719" s="62"/>
      <c r="BW10719" s="62"/>
      <c r="BX10719" s="62"/>
      <c r="BY10719" s="62"/>
      <c r="BZ10719" s="62"/>
      <c r="CA10719" s="62"/>
      <c r="CB10719" s="62"/>
      <c r="CC10719" s="62"/>
      <c r="CD10719" s="62"/>
      <c r="CE10719" s="62"/>
      <c r="CF10719" s="62"/>
      <c r="CL10719" s="56" t="s">
        <v>28364</v>
      </c>
      <c r="CM10719" s="56"/>
      <c r="CN10719" s="56"/>
      <c r="CO10719" s="52"/>
      <c r="CP10719" s="52"/>
      <c r="CQ10719" s="52"/>
      <c r="CR10719" s="52"/>
      <c r="CS10719" s="52"/>
      <c r="CT10719" s="52"/>
      <c r="CU10719" s="33"/>
      <c r="CV10719" s="33"/>
    </row>
    <row r="10720" spans="74:100">
      <c r="BV10720" s="62"/>
      <c r="BW10720" s="62"/>
      <c r="BX10720" s="62"/>
      <c r="BY10720" s="62"/>
      <c r="BZ10720" s="62"/>
      <c r="CA10720" s="62"/>
      <c r="CB10720" s="62"/>
      <c r="CC10720" s="62"/>
      <c r="CD10720" s="62"/>
      <c r="CE10720" s="62"/>
      <c r="CF10720" s="62"/>
      <c r="CL10720" s="56" t="s">
        <v>28368</v>
      </c>
      <c r="CM10720" s="56" t="s">
        <v>217</v>
      </c>
      <c r="CN10720" s="56" t="s">
        <v>217</v>
      </c>
      <c r="CO10720" s="52"/>
      <c r="CP10720" s="52"/>
      <c r="CQ10720" s="52"/>
      <c r="CR10720" s="52"/>
      <c r="CS10720" s="52"/>
      <c r="CT10720" s="52"/>
      <c r="CU10720" s="33"/>
      <c r="CV10720" s="33"/>
    </row>
    <row r="10721" spans="74:100">
      <c r="BV10721" s="62"/>
      <c r="BW10721" s="62"/>
      <c r="BX10721" s="62"/>
      <c r="BY10721" s="62"/>
      <c r="BZ10721" s="62"/>
      <c r="CA10721" s="62"/>
      <c r="CB10721" s="62"/>
      <c r="CC10721" s="62"/>
      <c r="CD10721" s="62"/>
      <c r="CE10721" s="62"/>
      <c r="CF10721" s="62"/>
      <c r="CL10721" s="56" t="s">
        <v>28364</v>
      </c>
      <c r="CM10721" s="56"/>
      <c r="CN10721" s="56"/>
      <c r="CO10721" s="52"/>
      <c r="CP10721" s="52"/>
      <c r="CQ10721" s="52"/>
      <c r="CR10721" s="52"/>
      <c r="CS10721" s="52"/>
      <c r="CT10721" s="52"/>
      <c r="CU10721" s="33"/>
      <c r="CV10721" s="33"/>
    </row>
    <row r="10722" spans="74:100">
      <c r="BV10722" s="62"/>
      <c r="BW10722" s="62"/>
      <c r="BX10722" s="62"/>
      <c r="BY10722" s="62"/>
      <c r="BZ10722" s="62"/>
      <c r="CA10722" s="62"/>
      <c r="CB10722" s="62"/>
      <c r="CC10722" s="62"/>
      <c r="CD10722" s="62"/>
      <c r="CE10722" s="62"/>
      <c r="CF10722" s="62"/>
      <c r="CL10722" s="56" t="s">
        <v>28369</v>
      </c>
      <c r="CM10722" s="56" t="s">
        <v>217</v>
      </c>
      <c r="CN10722" s="56" t="s">
        <v>217</v>
      </c>
      <c r="CO10722" s="52"/>
      <c r="CP10722" s="52"/>
      <c r="CQ10722" s="52"/>
      <c r="CR10722" s="52"/>
      <c r="CS10722" s="52"/>
      <c r="CT10722" s="52"/>
      <c r="CU10722" s="33"/>
      <c r="CV10722" s="33"/>
    </row>
    <row r="10723" spans="74:100">
      <c r="BV10723" s="62"/>
      <c r="BW10723" s="62"/>
      <c r="BX10723" s="62"/>
      <c r="BY10723" s="62"/>
      <c r="BZ10723" s="62"/>
      <c r="CA10723" s="62"/>
      <c r="CB10723" s="62"/>
      <c r="CC10723" s="62"/>
      <c r="CD10723" s="62"/>
      <c r="CE10723" s="62"/>
      <c r="CF10723" s="62"/>
      <c r="CL10723" s="56" t="s">
        <v>28370</v>
      </c>
      <c r="CM10723" s="56" t="s">
        <v>217</v>
      </c>
      <c r="CN10723" s="56" t="s">
        <v>217</v>
      </c>
      <c r="CO10723" s="52"/>
      <c r="CP10723" s="52"/>
      <c r="CQ10723" s="52"/>
      <c r="CR10723" s="52"/>
      <c r="CS10723" s="52"/>
      <c r="CT10723" s="52"/>
      <c r="CU10723" s="33"/>
      <c r="CV10723" s="33"/>
    </row>
    <row r="10724" spans="74:100">
      <c r="BV10724" s="62"/>
      <c r="BW10724" s="62"/>
      <c r="BX10724" s="62"/>
      <c r="BY10724" s="62"/>
      <c r="BZ10724" s="62"/>
      <c r="CA10724" s="62"/>
      <c r="CB10724" s="62"/>
      <c r="CC10724" s="62"/>
      <c r="CD10724" s="62"/>
      <c r="CE10724" s="62"/>
      <c r="CF10724" s="62"/>
      <c r="CL10724" s="56" t="s">
        <v>28364</v>
      </c>
      <c r="CM10724" s="56"/>
      <c r="CN10724" s="56"/>
      <c r="CO10724" s="52"/>
      <c r="CP10724" s="52"/>
      <c r="CQ10724" s="52"/>
      <c r="CR10724" s="52"/>
      <c r="CS10724" s="52"/>
      <c r="CT10724" s="52"/>
      <c r="CU10724" s="33"/>
      <c r="CV10724" s="33"/>
    </row>
    <row r="10725" spans="74:100">
      <c r="BV10725" s="62"/>
      <c r="BW10725" s="62"/>
      <c r="BX10725" s="62"/>
      <c r="BY10725" s="62"/>
      <c r="BZ10725" s="62"/>
      <c r="CA10725" s="62"/>
      <c r="CB10725" s="62"/>
      <c r="CC10725" s="62"/>
      <c r="CD10725" s="62"/>
      <c r="CE10725" s="62"/>
      <c r="CF10725" s="62"/>
      <c r="CL10725" s="56" t="s">
        <v>28371</v>
      </c>
      <c r="CM10725" s="56" t="s">
        <v>217</v>
      </c>
      <c r="CN10725" s="56" t="s">
        <v>217</v>
      </c>
      <c r="CO10725" s="52"/>
      <c r="CP10725" s="52"/>
      <c r="CQ10725" s="52"/>
      <c r="CR10725" s="52"/>
      <c r="CS10725" s="52"/>
      <c r="CT10725" s="52"/>
      <c r="CU10725" s="33"/>
      <c r="CV10725" s="33"/>
    </row>
    <row r="10726" spans="74:100">
      <c r="BV10726" s="62"/>
      <c r="BW10726" s="62"/>
      <c r="BX10726" s="62"/>
      <c r="BY10726" s="62"/>
      <c r="BZ10726" s="62"/>
      <c r="CA10726" s="62"/>
      <c r="CB10726" s="62"/>
      <c r="CC10726" s="62"/>
      <c r="CD10726" s="62"/>
      <c r="CE10726" s="62"/>
      <c r="CF10726" s="62"/>
      <c r="CL10726" s="56" t="s">
        <v>28372</v>
      </c>
      <c r="CM10726" s="56" t="s">
        <v>217</v>
      </c>
      <c r="CN10726" s="56" t="s">
        <v>217</v>
      </c>
      <c r="CO10726" s="52"/>
      <c r="CP10726" s="52"/>
      <c r="CQ10726" s="52"/>
      <c r="CR10726" s="52"/>
      <c r="CS10726" s="52"/>
      <c r="CT10726" s="52"/>
      <c r="CU10726" s="33"/>
      <c r="CV10726" s="33"/>
    </row>
    <row r="10727" spans="74:100">
      <c r="BV10727" s="62"/>
      <c r="BW10727" s="62"/>
      <c r="BX10727" s="62"/>
      <c r="BY10727" s="62"/>
      <c r="BZ10727" s="62"/>
      <c r="CA10727" s="62"/>
      <c r="CB10727" s="62"/>
      <c r="CC10727" s="62"/>
      <c r="CD10727" s="62"/>
      <c r="CE10727" s="62"/>
      <c r="CF10727" s="62"/>
      <c r="CL10727" s="56" t="s">
        <v>28364</v>
      </c>
      <c r="CM10727" s="56"/>
      <c r="CN10727" s="56"/>
      <c r="CO10727" s="52"/>
      <c r="CP10727" s="52"/>
      <c r="CQ10727" s="52"/>
      <c r="CR10727" s="52"/>
      <c r="CS10727" s="52"/>
      <c r="CT10727" s="52"/>
      <c r="CU10727" s="33"/>
      <c r="CV10727" s="33"/>
    </row>
    <row r="10728" spans="74:100">
      <c r="BV10728" s="62"/>
      <c r="BW10728" s="62"/>
      <c r="BX10728" s="62"/>
      <c r="BY10728" s="62"/>
      <c r="BZ10728" s="62"/>
      <c r="CA10728" s="62"/>
      <c r="CB10728" s="62"/>
      <c r="CC10728" s="62"/>
      <c r="CD10728" s="62"/>
      <c r="CE10728" s="62"/>
      <c r="CF10728" s="62"/>
      <c r="CL10728" s="56" t="s">
        <v>28373</v>
      </c>
      <c r="CM10728" s="56" t="s">
        <v>217</v>
      </c>
      <c r="CN10728" s="56" t="s">
        <v>217</v>
      </c>
      <c r="CO10728" s="52"/>
      <c r="CP10728" s="52"/>
      <c r="CQ10728" s="52"/>
      <c r="CR10728" s="52"/>
      <c r="CS10728" s="52"/>
      <c r="CT10728" s="52"/>
      <c r="CU10728" s="33"/>
      <c r="CV10728" s="33"/>
    </row>
    <row r="10729" spans="74:100">
      <c r="BV10729" s="62"/>
      <c r="BW10729" s="62"/>
      <c r="BX10729" s="62"/>
      <c r="BY10729" s="62"/>
      <c r="BZ10729" s="62"/>
      <c r="CA10729" s="62"/>
      <c r="CB10729" s="62"/>
      <c r="CC10729" s="62"/>
      <c r="CD10729" s="62"/>
      <c r="CE10729" s="62"/>
      <c r="CF10729" s="62"/>
      <c r="CL10729" s="56" t="s">
        <v>28364</v>
      </c>
      <c r="CM10729" s="56"/>
      <c r="CN10729" s="56"/>
      <c r="CO10729" s="52"/>
      <c r="CP10729" s="52"/>
      <c r="CQ10729" s="52"/>
      <c r="CR10729" s="52"/>
      <c r="CS10729" s="52"/>
      <c r="CT10729" s="52"/>
      <c r="CU10729" s="33"/>
      <c r="CV10729" s="33"/>
    </row>
    <row r="10730" spans="74:100">
      <c r="BV10730" s="62"/>
      <c r="BW10730" s="62"/>
      <c r="BX10730" s="62"/>
      <c r="BY10730" s="62"/>
      <c r="BZ10730" s="62"/>
      <c r="CA10730" s="62"/>
      <c r="CB10730" s="62"/>
      <c r="CC10730" s="62"/>
      <c r="CD10730" s="62"/>
      <c r="CE10730" s="62"/>
      <c r="CF10730" s="62"/>
      <c r="CL10730" s="56" t="s">
        <v>28374</v>
      </c>
      <c r="CM10730" s="56" t="s">
        <v>217</v>
      </c>
      <c r="CN10730" s="56" t="s">
        <v>217</v>
      </c>
      <c r="CO10730" s="52"/>
      <c r="CP10730" s="52"/>
      <c r="CQ10730" s="52"/>
      <c r="CR10730" s="52"/>
      <c r="CS10730" s="52"/>
      <c r="CT10730" s="52"/>
      <c r="CU10730" s="33"/>
      <c r="CV10730" s="33"/>
    </row>
    <row r="10731" spans="74:100">
      <c r="BV10731" s="62"/>
      <c r="BW10731" s="62"/>
      <c r="BX10731" s="62"/>
      <c r="BY10731" s="62"/>
      <c r="BZ10731" s="62"/>
      <c r="CA10731" s="62"/>
      <c r="CB10731" s="62"/>
      <c r="CC10731" s="62"/>
      <c r="CD10731" s="62"/>
      <c r="CE10731" s="62"/>
      <c r="CF10731" s="62"/>
      <c r="CL10731" s="56" t="s">
        <v>28364</v>
      </c>
      <c r="CM10731" s="56"/>
      <c r="CN10731" s="56"/>
      <c r="CO10731" s="52"/>
      <c r="CP10731" s="52"/>
      <c r="CQ10731" s="52"/>
      <c r="CR10731" s="52"/>
      <c r="CS10731" s="52"/>
      <c r="CT10731" s="52"/>
      <c r="CU10731" s="33"/>
      <c r="CV10731" s="33"/>
    </row>
    <row r="10732" spans="74:100">
      <c r="BV10732" s="62"/>
      <c r="BW10732" s="62"/>
      <c r="BX10732" s="62"/>
      <c r="BY10732" s="62"/>
      <c r="BZ10732" s="62"/>
      <c r="CA10732" s="62"/>
      <c r="CB10732" s="62"/>
      <c r="CC10732" s="62"/>
      <c r="CD10732" s="62"/>
      <c r="CE10732" s="62"/>
      <c r="CF10732" s="62"/>
      <c r="CL10732" s="56" t="s">
        <v>28375</v>
      </c>
      <c r="CM10732" s="56" t="s">
        <v>217</v>
      </c>
      <c r="CN10732" s="56" t="s">
        <v>217</v>
      </c>
      <c r="CO10732" s="52"/>
      <c r="CP10732" s="52"/>
      <c r="CQ10732" s="52"/>
      <c r="CR10732" s="52"/>
      <c r="CS10732" s="52"/>
      <c r="CT10732" s="52"/>
      <c r="CU10732" s="33"/>
      <c r="CV10732" s="33"/>
    </row>
    <row r="10733" spans="74:100">
      <c r="BV10733" s="62"/>
      <c r="BW10733" s="62"/>
      <c r="BX10733" s="62"/>
      <c r="BY10733" s="62"/>
      <c r="BZ10733" s="62"/>
      <c r="CA10733" s="62"/>
      <c r="CB10733" s="62"/>
      <c r="CC10733" s="62"/>
      <c r="CD10733" s="62"/>
      <c r="CE10733" s="62"/>
      <c r="CF10733" s="62"/>
      <c r="CL10733" s="56" t="s">
        <v>28364</v>
      </c>
      <c r="CM10733" s="56"/>
      <c r="CN10733" s="56"/>
      <c r="CO10733" s="52"/>
      <c r="CP10733" s="52"/>
      <c r="CQ10733" s="52"/>
      <c r="CR10733" s="52"/>
      <c r="CS10733" s="52"/>
      <c r="CT10733" s="52"/>
      <c r="CU10733" s="33"/>
      <c r="CV10733" s="33"/>
    </row>
    <row r="10734" spans="74:100">
      <c r="BV10734" s="62"/>
      <c r="BW10734" s="62"/>
      <c r="BX10734" s="62"/>
      <c r="BY10734" s="62"/>
      <c r="BZ10734" s="62"/>
      <c r="CA10734" s="62"/>
      <c r="CB10734" s="62"/>
      <c r="CC10734" s="62"/>
      <c r="CD10734" s="62"/>
      <c r="CE10734" s="62"/>
      <c r="CF10734" s="62"/>
      <c r="CL10734" s="56" t="s">
        <v>28376</v>
      </c>
      <c r="CM10734" s="56" t="s">
        <v>217</v>
      </c>
      <c r="CN10734" s="56" t="s">
        <v>217</v>
      </c>
      <c r="CO10734" s="52"/>
      <c r="CP10734" s="52"/>
      <c r="CQ10734" s="52"/>
      <c r="CR10734" s="52"/>
      <c r="CS10734" s="52"/>
      <c r="CT10734" s="52"/>
      <c r="CU10734" s="33"/>
      <c r="CV10734" s="33"/>
    </row>
    <row r="10735" spans="74:100">
      <c r="BV10735" s="62"/>
      <c r="BW10735" s="62"/>
      <c r="BX10735" s="62"/>
      <c r="BY10735" s="62"/>
      <c r="BZ10735" s="62"/>
      <c r="CA10735" s="62"/>
      <c r="CB10735" s="62"/>
      <c r="CC10735" s="62"/>
      <c r="CD10735" s="62"/>
      <c r="CE10735" s="62"/>
      <c r="CF10735" s="62"/>
      <c r="CL10735" s="56" t="s">
        <v>28364</v>
      </c>
      <c r="CM10735" s="56"/>
      <c r="CN10735" s="56"/>
      <c r="CO10735" s="52"/>
      <c r="CP10735" s="52"/>
      <c r="CQ10735" s="52"/>
      <c r="CR10735" s="52"/>
      <c r="CS10735" s="52"/>
      <c r="CT10735" s="52"/>
      <c r="CU10735" s="33"/>
      <c r="CV10735" s="33"/>
    </row>
    <row r="10736" spans="74:100">
      <c r="BV10736" s="62"/>
      <c r="BW10736" s="62"/>
      <c r="BX10736" s="62"/>
      <c r="BY10736" s="62"/>
      <c r="BZ10736" s="62"/>
      <c r="CA10736" s="62"/>
      <c r="CB10736" s="62"/>
      <c r="CC10736" s="62"/>
      <c r="CD10736" s="62"/>
      <c r="CE10736" s="62"/>
      <c r="CF10736" s="62"/>
      <c r="CL10736" s="56" t="s">
        <v>28377</v>
      </c>
      <c r="CM10736" s="56" t="s">
        <v>217</v>
      </c>
      <c r="CN10736" s="56" t="s">
        <v>217</v>
      </c>
      <c r="CO10736" s="52"/>
      <c r="CP10736" s="52"/>
      <c r="CQ10736" s="52"/>
      <c r="CR10736" s="52"/>
      <c r="CS10736" s="52"/>
      <c r="CT10736" s="52"/>
      <c r="CU10736" s="33"/>
      <c r="CV10736" s="33"/>
    </row>
    <row r="10737" spans="74:100">
      <c r="BV10737" s="62"/>
      <c r="BW10737" s="62"/>
      <c r="BX10737" s="62"/>
      <c r="BY10737" s="62"/>
      <c r="BZ10737" s="62"/>
      <c r="CA10737" s="62"/>
      <c r="CB10737" s="62"/>
      <c r="CC10737" s="62"/>
      <c r="CD10737" s="62"/>
      <c r="CE10737" s="62"/>
      <c r="CF10737" s="62"/>
      <c r="CL10737" s="56" t="s">
        <v>28364</v>
      </c>
      <c r="CM10737" s="56"/>
      <c r="CN10737" s="56"/>
      <c r="CO10737" s="52"/>
      <c r="CP10737" s="52"/>
      <c r="CQ10737" s="52"/>
      <c r="CR10737" s="52"/>
      <c r="CS10737" s="52"/>
      <c r="CT10737" s="52"/>
      <c r="CU10737" s="33"/>
      <c r="CV10737" s="33"/>
    </row>
    <row r="10738" spans="74:100">
      <c r="BV10738" s="62"/>
      <c r="BW10738" s="62"/>
      <c r="BX10738" s="62"/>
      <c r="BY10738" s="62"/>
      <c r="BZ10738" s="62"/>
      <c r="CA10738" s="62"/>
      <c r="CB10738" s="62"/>
      <c r="CC10738" s="62"/>
      <c r="CD10738" s="62"/>
      <c r="CE10738" s="62"/>
      <c r="CF10738" s="62"/>
      <c r="CL10738" s="56" t="s">
        <v>28378</v>
      </c>
      <c r="CM10738" s="56" t="s">
        <v>217</v>
      </c>
      <c r="CN10738" s="56" t="s">
        <v>217</v>
      </c>
      <c r="CO10738" s="52"/>
      <c r="CP10738" s="52"/>
      <c r="CQ10738" s="52"/>
      <c r="CR10738" s="52"/>
      <c r="CS10738" s="52"/>
      <c r="CT10738" s="52"/>
      <c r="CU10738" s="33"/>
      <c r="CV10738" s="33"/>
    </row>
    <row r="10739" spans="74:100">
      <c r="BV10739" s="62"/>
      <c r="BW10739" s="62"/>
      <c r="BX10739" s="62"/>
      <c r="BY10739" s="62"/>
      <c r="BZ10739" s="62"/>
      <c r="CA10739" s="62"/>
      <c r="CB10739" s="62"/>
      <c r="CC10739" s="62"/>
      <c r="CD10739" s="62"/>
      <c r="CE10739" s="62"/>
      <c r="CF10739" s="62"/>
      <c r="CL10739" s="56" t="s">
        <v>28379</v>
      </c>
      <c r="CM10739" s="56" t="s">
        <v>217</v>
      </c>
      <c r="CN10739" s="56" t="s">
        <v>217</v>
      </c>
      <c r="CO10739" s="52"/>
      <c r="CP10739" s="52"/>
      <c r="CQ10739" s="52"/>
      <c r="CR10739" s="52"/>
      <c r="CS10739" s="52"/>
      <c r="CT10739" s="52"/>
      <c r="CU10739" s="33"/>
      <c r="CV10739" s="33"/>
    </row>
    <row r="10740" spans="74:100">
      <c r="BV10740" s="62"/>
      <c r="BW10740" s="62"/>
      <c r="BX10740" s="62"/>
      <c r="BY10740" s="62"/>
      <c r="BZ10740" s="62"/>
      <c r="CA10740" s="62"/>
      <c r="CB10740" s="62"/>
      <c r="CC10740" s="62"/>
      <c r="CD10740" s="62"/>
      <c r="CE10740" s="62"/>
      <c r="CF10740" s="62"/>
      <c r="CL10740" s="56" t="s">
        <v>28364</v>
      </c>
      <c r="CM10740" s="56"/>
      <c r="CN10740" s="56"/>
      <c r="CO10740" s="52"/>
      <c r="CP10740" s="52"/>
      <c r="CQ10740" s="52"/>
      <c r="CR10740" s="52"/>
      <c r="CS10740" s="52"/>
      <c r="CT10740" s="52"/>
      <c r="CU10740" s="33"/>
      <c r="CV10740" s="33"/>
    </row>
    <row r="10741" spans="74:100">
      <c r="BV10741" s="62"/>
      <c r="BW10741" s="62"/>
      <c r="BX10741" s="62"/>
      <c r="BY10741" s="62"/>
      <c r="BZ10741" s="62"/>
      <c r="CA10741" s="62"/>
      <c r="CB10741" s="62"/>
      <c r="CC10741" s="62"/>
      <c r="CD10741" s="62"/>
      <c r="CE10741" s="62"/>
      <c r="CF10741" s="62"/>
      <c r="CL10741" s="56" t="s">
        <v>28380</v>
      </c>
      <c r="CM10741" s="56" t="s">
        <v>217</v>
      </c>
      <c r="CN10741" s="56" t="s">
        <v>217</v>
      </c>
      <c r="CO10741" s="52"/>
      <c r="CP10741" s="52"/>
      <c r="CQ10741" s="52"/>
      <c r="CR10741" s="52"/>
      <c r="CS10741" s="52"/>
      <c r="CT10741" s="52"/>
      <c r="CU10741" s="33"/>
      <c r="CV10741" s="33"/>
    </row>
    <row r="10742" spans="74:100">
      <c r="BV10742" s="62"/>
      <c r="BW10742" s="62"/>
      <c r="BX10742" s="62"/>
      <c r="BY10742" s="62"/>
      <c r="BZ10742" s="62"/>
      <c r="CA10742" s="62"/>
      <c r="CB10742" s="62"/>
      <c r="CC10742" s="62"/>
      <c r="CD10742" s="62"/>
      <c r="CE10742" s="62"/>
      <c r="CF10742" s="62"/>
      <c r="CL10742" s="56" t="s">
        <v>28364</v>
      </c>
      <c r="CM10742" s="56"/>
      <c r="CN10742" s="56"/>
      <c r="CO10742" s="52"/>
      <c r="CP10742" s="52"/>
      <c r="CQ10742" s="52"/>
      <c r="CR10742" s="52"/>
      <c r="CS10742" s="52"/>
      <c r="CT10742" s="52"/>
      <c r="CU10742" s="33"/>
      <c r="CV10742" s="33"/>
    </row>
    <row r="10743" spans="74:100">
      <c r="BV10743" s="62"/>
      <c r="BW10743" s="62"/>
      <c r="BX10743" s="62"/>
      <c r="BY10743" s="62"/>
      <c r="BZ10743" s="62"/>
      <c r="CA10743" s="62"/>
      <c r="CB10743" s="62"/>
      <c r="CC10743" s="62"/>
      <c r="CD10743" s="62"/>
      <c r="CE10743" s="62"/>
      <c r="CF10743" s="62"/>
      <c r="CL10743" s="56" t="s">
        <v>28381</v>
      </c>
      <c r="CM10743" s="56" t="s">
        <v>217</v>
      </c>
      <c r="CN10743" s="56" t="s">
        <v>217</v>
      </c>
      <c r="CO10743" s="52"/>
      <c r="CP10743" s="52"/>
      <c r="CQ10743" s="52"/>
      <c r="CR10743" s="52"/>
      <c r="CS10743" s="52"/>
      <c r="CT10743" s="52"/>
      <c r="CU10743" s="33"/>
      <c r="CV10743" s="33"/>
    </row>
    <row r="10744" spans="74:100">
      <c r="BV10744" s="62"/>
      <c r="BW10744" s="62"/>
      <c r="BX10744" s="62"/>
      <c r="BY10744" s="62"/>
      <c r="BZ10744" s="62"/>
      <c r="CA10744" s="62"/>
      <c r="CB10744" s="62"/>
      <c r="CC10744" s="62"/>
      <c r="CD10744" s="62"/>
      <c r="CE10744" s="62"/>
      <c r="CF10744" s="62"/>
      <c r="CL10744" s="56" t="s">
        <v>28364</v>
      </c>
      <c r="CM10744" s="56"/>
      <c r="CN10744" s="56"/>
      <c r="CO10744" s="52"/>
      <c r="CP10744" s="52"/>
      <c r="CQ10744" s="52"/>
      <c r="CR10744" s="52"/>
      <c r="CS10744" s="52"/>
      <c r="CT10744" s="52"/>
      <c r="CU10744" s="33"/>
      <c r="CV10744" s="33"/>
    </row>
    <row r="10745" spans="74:100">
      <c r="BV10745" s="62"/>
      <c r="BW10745" s="62"/>
      <c r="BX10745" s="62"/>
      <c r="BY10745" s="62"/>
      <c r="BZ10745" s="62"/>
      <c r="CA10745" s="62"/>
      <c r="CB10745" s="62"/>
      <c r="CC10745" s="62"/>
      <c r="CD10745" s="62"/>
      <c r="CE10745" s="62"/>
      <c r="CF10745" s="62"/>
      <c r="CL10745" s="56" t="s">
        <v>28382</v>
      </c>
      <c r="CM10745" s="56" t="s">
        <v>217</v>
      </c>
      <c r="CN10745" s="56" t="s">
        <v>217</v>
      </c>
      <c r="CO10745" s="52"/>
      <c r="CP10745" s="52"/>
      <c r="CQ10745" s="52"/>
      <c r="CR10745" s="52"/>
      <c r="CS10745" s="52"/>
      <c r="CT10745" s="52"/>
      <c r="CU10745" s="33"/>
      <c r="CV10745" s="33"/>
    </row>
    <row r="10746" spans="74:100">
      <c r="BV10746" s="62"/>
      <c r="BW10746" s="62"/>
      <c r="BX10746" s="62"/>
      <c r="BY10746" s="62"/>
      <c r="BZ10746" s="62"/>
      <c r="CA10746" s="62"/>
      <c r="CB10746" s="62"/>
      <c r="CC10746" s="62"/>
      <c r="CD10746" s="62"/>
      <c r="CE10746" s="62"/>
      <c r="CF10746" s="62"/>
      <c r="CL10746" s="56" t="s">
        <v>28383</v>
      </c>
      <c r="CM10746" s="56" t="s">
        <v>217</v>
      </c>
      <c r="CN10746" s="56" t="s">
        <v>217</v>
      </c>
      <c r="CO10746" s="52"/>
      <c r="CP10746" s="52"/>
      <c r="CQ10746" s="52"/>
      <c r="CR10746" s="52"/>
      <c r="CS10746" s="52"/>
      <c r="CT10746" s="52"/>
      <c r="CU10746" s="33"/>
      <c r="CV10746" s="33"/>
    </row>
    <row r="10747" spans="74:100">
      <c r="BV10747" s="62"/>
      <c r="BW10747" s="62"/>
      <c r="BX10747" s="62"/>
      <c r="BY10747" s="62"/>
      <c r="BZ10747" s="62"/>
      <c r="CA10747" s="62"/>
      <c r="CB10747" s="62"/>
      <c r="CC10747" s="62"/>
      <c r="CD10747" s="62"/>
      <c r="CE10747" s="62"/>
      <c r="CF10747" s="62"/>
      <c r="CL10747" s="56" t="s">
        <v>28364</v>
      </c>
      <c r="CM10747" s="56"/>
      <c r="CN10747" s="56"/>
      <c r="CO10747" s="52"/>
      <c r="CP10747" s="52"/>
      <c r="CQ10747" s="52"/>
      <c r="CR10747" s="52"/>
      <c r="CS10747" s="52"/>
      <c r="CT10747" s="52"/>
      <c r="CU10747" s="33"/>
      <c r="CV10747" s="33"/>
    </row>
    <row r="10748" spans="74:100">
      <c r="BV10748" s="62"/>
      <c r="BW10748" s="62"/>
      <c r="BX10748" s="62"/>
      <c r="BY10748" s="62"/>
      <c r="BZ10748" s="62"/>
      <c r="CA10748" s="62"/>
      <c r="CB10748" s="62"/>
      <c r="CC10748" s="62"/>
      <c r="CD10748" s="62"/>
      <c r="CE10748" s="62"/>
      <c r="CF10748" s="62"/>
      <c r="CL10748" s="56" t="s">
        <v>28384</v>
      </c>
      <c r="CM10748" s="56" t="s">
        <v>217</v>
      </c>
      <c r="CN10748" s="56" t="s">
        <v>217</v>
      </c>
      <c r="CO10748" s="52"/>
      <c r="CP10748" s="52"/>
      <c r="CQ10748" s="52"/>
      <c r="CR10748" s="52"/>
      <c r="CS10748" s="52"/>
      <c r="CT10748" s="52"/>
      <c r="CU10748" s="33"/>
      <c r="CV10748" s="33"/>
    </row>
    <row r="10749" spans="74:100">
      <c r="BV10749" s="62"/>
      <c r="BW10749" s="62"/>
      <c r="BX10749" s="62"/>
      <c r="BY10749" s="62"/>
      <c r="BZ10749" s="62"/>
      <c r="CA10749" s="62"/>
      <c r="CB10749" s="62"/>
      <c r="CC10749" s="62"/>
      <c r="CD10749" s="62"/>
      <c r="CE10749" s="62"/>
      <c r="CF10749" s="62"/>
      <c r="CL10749" s="56" t="s">
        <v>28385</v>
      </c>
      <c r="CM10749" s="56" t="s">
        <v>217</v>
      </c>
      <c r="CN10749" s="56" t="s">
        <v>217</v>
      </c>
      <c r="CO10749" s="52"/>
      <c r="CP10749" s="52"/>
      <c r="CQ10749" s="52"/>
      <c r="CR10749" s="52"/>
      <c r="CS10749" s="52"/>
      <c r="CT10749" s="52"/>
      <c r="CU10749" s="33"/>
      <c r="CV10749" s="33"/>
    </row>
    <row r="10750" spans="74:100">
      <c r="BV10750" s="62"/>
      <c r="BW10750" s="62"/>
      <c r="BX10750" s="62"/>
      <c r="BY10750" s="62"/>
      <c r="BZ10750" s="62"/>
      <c r="CA10750" s="62"/>
      <c r="CB10750" s="62"/>
      <c r="CC10750" s="62"/>
      <c r="CD10750" s="62"/>
      <c r="CE10750" s="62"/>
      <c r="CF10750" s="62"/>
      <c r="CL10750" s="56" t="s">
        <v>28364</v>
      </c>
      <c r="CM10750" s="56"/>
      <c r="CN10750" s="56"/>
      <c r="CO10750" s="52"/>
      <c r="CP10750" s="52"/>
      <c r="CQ10750" s="52"/>
      <c r="CR10750" s="52"/>
      <c r="CS10750" s="52"/>
      <c r="CT10750" s="52"/>
      <c r="CU10750" s="33"/>
      <c r="CV10750" s="33"/>
    </row>
    <row r="10751" spans="74:100">
      <c r="BV10751" s="62"/>
      <c r="BW10751" s="62"/>
      <c r="BX10751" s="62"/>
      <c r="BY10751" s="62"/>
      <c r="BZ10751" s="62"/>
      <c r="CA10751" s="62"/>
      <c r="CB10751" s="62"/>
      <c r="CC10751" s="62"/>
      <c r="CD10751" s="62"/>
      <c r="CE10751" s="62"/>
      <c r="CF10751" s="62"/>
      <c r="CL10751" s="56" t="s">
        <v>28386</v>
      </c>
      <c r="CM10751" s="56" t="s">
        <v>217</v>
      </c>
      <c r="CN10751" s="56" t="s">
        <v>217</v>
      </c>
      <c r="CO10751" s="52"/>
      <c r="CP10751" s="52"/>
      <c r="CQ10751" s="52"/>
      <c r="CR10751" s="52"/>
      <c r="CS10751" s="52"/>
      <c r="CT10751" s="52"/>
      <c r="CU10751" s="33"/>
      <c r="CV10751" s="33"/>
    </row>
    <row r="10752" spans="74:100">
      <c r="BV10752" s="62"/>
      <c r="BW10752" s="62"/>
      <c r="BX10752" s="62"/>
      <c r="BY10752" s="62"/>
      <c r="BZ10752" s="62"/>
      <c r="CA10752" s="62"/>
      <c r="CB10752" s="62"/>
      <c r="CC10752" s="62"/>
      <c r="CD10752" s="62"/>
      <c r="CE10752" s="62"/>
      <c r="CF10752" s="62"/>
      <c r="CL10752" s="56" t="s">
        <v>28364</v>
      </c>
      <c r="CM10752" s="56"/>
      <c r="CN10752" s="56"/>
      <c r="CO10752" s="52"/>
      <c r="CP10752" s="52"/>
      <c r="CQ10752" s="52"/>
      <c r="CR10752" s="52"/>
      <c r="CS10752" s="52"/>
      <c r="CT10752" s="52"/>
      <c r="CU10752" s="33"/>
      <c r="CV10752" s="33"/>
    </row>
    <row r="10753" spans="74:100">
      <c r="BV10753" s="62"/>
      <c r="BW10753" s="62"/>
      <c r="BX10753" s="62"/>
      <c r="BY10753" s="62"/>
      <c r="BZ10753" s="62"/>
      <c r="CA10753" s="62"/>
      <c r="CB10753" s="62"/>
      <c r="CC10753" s="62"/>
      <c r="CD10753" s="62"/>
      <c r="CE10753" s="62"/>
      <c r="CF10753" s="62"/>
      <c r="CL10753" s="56" t="s">
        <v>28387</v>
      </c>
      <c r="CM10753" s="56" t="s">
        <v>217</v>
      </c>
      <c r="CN10753" s="56" t="s">
        <v>217</v>
      </c>
      <c r="CO10753" s="52"/>
      <c r="CP10753" s="52"/>
      <c r="CQ10753" s="52"/>
      <c r="CR10753" s="52"/>
      <c r="CS10753" s="52"/>
      <c r="CT10753" s="52"/>
      <c r="CU10753" s="33"/>
      <c r="CV10753" s="33"/>
    </row>
    <row r="10754" spans="74:100">
      <c r="BV10754" s="62"/>
      <c r="BW10754" s="62"/>
      <c r="BX10754" s="62"/>
      <c r="BY10754" s="62"/>
      <c r="BZ10754" s="62"/>
      <c r="CA10754" s="62"/>
      <c r="CB10754" s="62"/>
      <c r="CC10754" s="62"/>
      <c r="CD10754" s="62"/>
      <c r="CE10754" s="62"/>
      <c r="CF10754" s="62"/>
      <c r="CL10754" s="56" t="s">
        <v>28364</v>
      </c>
      <c r="CM10754" s="56"/>
      <c r="CN10754" s="56"/>
      <c r="CO10754" s="52"/>
      <c r="CP10754" s="52"/>
      <c r="CQ10754" s="52"/>
      <c r="CR10754" s="52"/>
      <c r="CS10754" s="52"/>
      <c r="CT10754" s="52"/>
      <c r="CU10754" s="33"/>
      <c r="CV10754" s="33"/>
    </row>
    <row r="10755" spans="74:100">
      <c r="BV10755" s="62"/>
      <c r="BW10755" s="62"/>
      <c r="BX10755" s="62"/>
      <c r="BY10755" s="62"/>
      <c r="BZ10755" s="62"/>
      <c r="CA10755" s="62"/>
      <c r="CB10755" s="62"/>
      <c r="CC10755" s="62"/>
      <c r="CD10755" s="62"/>
      <c r="CE10755" s="62"/>
      <c r="CF10755" s="62"/>
      <c r="CL10755" s="56" t="s">
        <v>28388</v>
      </c>
      <c r="CM10755" s="56" t="s">
        <v>217</v>
      </c>
      <c r="CN10755" s="56" t="s">
        <v>217</v>
      </c>
      <c r="CO10755" s="52"/>
      <c r="CP10755" s="52"/>
      <c r="CQ10755" s="52"/>
      <c r="CR10755" s="52"/>
      <c r="CS10755" s="52"/>
      <c r="CT10755" s="52"/>
      <c r="CU10755" s="33"/>
      <c r="CV10755" s="33"/>
    </row>
    <row r="10756" spans="74:100">
      <c r="BV10756" s="62"/>
      <c r="BW10756" s="62"/>
      <c r="BX10756" s="62"/>
      <c r="BY10756" s="62"/>
      <c r="BZ10756" s="62"/>
      <c r="CA10756" s="62"/>
      <c r="CB10756" s="62"/>
      <c r="CC10756" s="62"/>
      <c r="CD10756" s="62"/>
      <c r="CE10756" s="62"/>
      <c r="CF10756" s="62"/>
      <c r="CL10756" s="56" t="s">
        <v>28389</v>
      </c>
      <c r="CM10756" s="56" t="s">
        <v>217</v>
      </c>
      <c r="CN10756" s="56" t="s">
        <v>217</v>
      </c>
      <c r="CO10756" s="52"/>
      <c r="CP10756" s="52"/>
      <c r="CQ10756" s="52"/>
      <c r="CR10756" s="52"/>
      <c r="CS10756" s="52"/>
      <c r="CT10756" s="52"/>
      <c r="CU10756" s="33"/>
      <c r="CV10756" s="33"/>
    </row>
    <row r="10757" spans="74:100">
      <c r="BV10757" s="62"/>
      <c r="BW10757" s="62"/>
      <c r="BX10757" s="62"/>
      <c r="BY10757" s="62"/>
      <c r="BZ10757" s="62"/>
      <c r="CA10757" s="62"/>
      <c r="CB10757" s="62"/>
      <c r="CC10757" s="62"/>
      <c r="CD10757" s="62"/>
      <c r="CE10757" s="62"/>
      <c r="CF10757" s="62"/>
      <c r="CL10757" s="56" t="s">
        <v>28364</v>
      </c>
      <c r="CM10757" s="56"/>
      <c r="CN10757" s="56"/>
      <c r="CO10757" s="52"/>
      <c r="CP10757" s="52"/>
      <c r="CQ10757" s="52"/>
      <c r="CR10757" s="52"/>
      <c r="CS10757" s="52"/>
      <c r="CT10757" s="52"/>
      <c r="CU10757" s="33"/>
      <c r="CV10757" s="33"/>
    </row>
    <row r="10758" spans="74:100">
      <c r="BV10758" s="62"/>
      <c r="BW10758" s="62"/>
      <c r="BX10758" s="62"/>
      <c r="BY10758" s="62"/>
      <c r="BZ10758" s="62"/>
      <c r="CA10758" s="62"/>
      <c r="CB10758" s="62"/>
      <c r="CC10758" s="62"/>
      <c r="CD10758" s="62"/>
      <c r="CE10758" s="62"/>
      <c r="CF10758" s="62"/>
      <c r="CL10758" s="56" t="s">
        <v>28390</v>
      </c>
      <c r="CM10758" s="56" t="s">
        <v>217</v>
      </c>
      <c r="CN10758" s="56" t="s">
        <v>217</v>
      </c>
      <c r="CO10758" s="52"/>
      <c r="CP10758" s="52"/>
      <c r="CQ10758" s="52"/>
      <c r="CR10758" s="52"/>
      <c r="CS10758" s="52"/>
      <c r="CT10758" s="52"/>
      <c r="CU10758" s="33"/>
      <c r="CV10758" s="33"/>
    </row>
    <row r="10759" spans="74:100">
      <c r="BV10759" s="62"/>
      <c r="BW10759" s="62"/>
      <c r="BX10759" s="62"/>
      <c r="BY10759" s="62"/>
      <c r="BZ10759" s="62"/>
      <c r="CA10759" s="62"/>
      <c r="CB10759" s="62"/>
      <c r="CC10759" s="62"/>
      <c r="CD10759" s="62"/>
      <c r="CE10759" s="62"/>
      <c r="CF10759" s="62"/>
      <c r="CL10759" s="56" t="s">
        <v>28364</v>
      </c>
      <c r="CM10759" s="56"/>
      <c r="CN10759" s="56"/>
      <c r="CO10759" s="52"/>
      <c r="CP10759" s="52"/>
      <c r="CQ10759" s="52"/>
      <c r="CR10759" s="52"/>
      <c r="CS10759" s="52"/>
      <c r="CT10759" s="52"/>
      <c r="CU10759" s="33"/>
      <c r="CV10759" s="33"/>
    </row>
    <row r="10760" spans="74:100">
      <c r="BV10760" s="62"/>
      <c r="BW10760" s="62"/>
      <c r="BX10760" s="62"/>
      <c r="BY10760" s="62"/>
      <c r="BZ10760" s="62"/>
      <c r="CA10760" s="62"/>
      <c r="CB10760" s="62"/>
      <c r="CC10760" s="62"/>
      <c r="CD10760" s="62"/>
      <c r="CE10760" s="62"/>
      <c r="CF10760" s="62"/>
      <c r="CL10760" s="56" t="s">
        <v>28391</v>
      </c>
      <c r="CM10760" s="56" t="s">
        <v>217</v>
      </c>
      <c r="CN10760" s="56" t="s">
        <v>217</v>
      </c>
      <c r="CO10760" s="52"/>
      <c r="CP10760" s="52"/>
      <c r="CQ10760" s="52"/>
      <c r="CR10760" s="52"/>
      <c r="CS10760" s="52"/>
      <c r="CT10760" s="52"/>
      <c r="CU10760" s="33"/>
      <c r="CV10760" s="33"/>
    </row>
    <row r="10761" spans="74:100">
      <c r="BV10761" s="62"/>
      <c r="BW10761" s="62"/>
      <c r="BX10761" s="62"/>
      <c r="BY10761" s="62"/>
      <c r="BZ10761" s="62"/>
      <c r="CA10761" s="62"/>
      <c r="CB10761" s="62"/>
      <c r="CC10761" s="62"/>
      <c r="CD10761" s="62"/>
      <c r="CE10761" s="62"/>
      <c r="CF10761" s="62"/>
      <c r="CL10761" s="56" t="s">
        <v>28392</v>
      </c>
      <c r="CM10761" s="56" t="s">
        <v>217</v>
      </c>
      <c r="CN10761" s="56" t="s">
        <v>217</v>
      </c>
      <c r="CO10761" s="52"/>
      <c r="CP10761" s="52"/>
      <c r="CQ10761" s="52"/>
      <c r="CR10761" s="52"/>
      <c r="CS10761" s="52"/>
      <c r="CT10761" s="52"/>
      <c r="CU10761" s="33"/>
      <c r="CV10761" s="33"/>
    </row>
    <row r="10762" spans="74:100">
      <c r="BV10762" s="62"/>
      <c r="BW10762" s="62"/>
      <c r="BX10762" s="62"/>
      <c r="BY10762" s="62"/>
      <c r="BZ10762" s="62"/>
      <c r="CA10762" s="62"/>
      <c r="CB10762" s="62"/>
      <c r="CC10762" s="62"/>
      <c r="CD10762" s="62"/>
      <c r="CE10762" s="62"/>
      <c r="CF10762" s="62"/>
      <c r="CL10762" s="56" t="s">
        <v>28364</v>
      </c>
      <c r="CM10762" s="56"/>
      <c r="CN10762" s="56"/>
      <c r="CO10762" s="52"/>
      <c r="CP10762" s="52"/>
      <c r="CQ10762" s="52"/>
      <c r="CR10762" s="52"/>
      <c r="CS10762" s="52"/>
      <c r="CT10762" s="52"/>
      <c r="CU10762" s="33"/>
      <c r="CV10762" s="33"/>
    </row>
    <row r="10763" spans="74:100">
      <c r="BV10763" s="62"/>
      <c r="BW10763" s="62"/>
      <c r="BX10763" s="62"/>
      <c r="BY10763" s="62"/>
      <c r="BZ10763" s="62"/>
      <c r="CA10763" s="62"/>
      <c r="CB10763" s="62"/>
      <c r="CC10763" s="62"/>
      <c r="CD10763" s="62"/>
      <c r="CE10763" s="62"/>
      <c r="CF10763" s="62"/>
      <c r="CL10763" s="56" t="s">
        <v>28393</v>
      </c>
      <c r="CM10763" s="56" t="s">
        <v>217</v>
      </c>
      <c r="CN10763" s="56" t="s">
        <v>217</v>
      </c>
      <c r="CO10763" s="52"/>
      <c r="CP10763" s="52"/>
      <c r="CQ10763" s="52"/>
      <c r="CR10763" s="52"/>
      <c r="CS10763" s="52"/>
      <c r="CT10763" s="52"/>
      <c r="CU10763" s="33"/>
      <c r="CV10763" s="33"/>
    </row>
    <row r="10764" spans="74:100">
      <c r="BV10764" s="62"/>
      <c r="BW10764" s="62"/>
      <c r="BX10764" s="62"/>
      <c r="BY10764" s="62"/>
      <c r="BZ10764" s="62"/>
      <c r="CA10764" s="62"/>
      <c r="CB10764" s="62"/>
      <c r="CC10764" s="62"/>
      <c r="CD10764" s="62"/>
      <c r="CE10764" s="62"/>
      <c r="CF10764" s="62"/>
      <c r="CL10764" s="56" t="s">
        <v>28364</v>
      </c>
      <c r="CM10764" s="56"/>
      <c r="CN10764" s="56"/>
      <c r="CO10764" s="52"/>
      <c r="CP10764" s="52"/>
      <c r="CQ10764" s="52"/>
      <c r="CR10764" s="52"/>
      <c r="CS10764" s="52"/>
      <c r="CT10764" s="52"/>
      <c r="CU10764" s="33"/>
      <c r="CV10764" s="33"/>
    </row>
    <row r="10765" spans="74:100">
      <c r="BV10765" s="62"/>
      <c r="BW10765" s="62"/>
      <c r="BX10765" s="62"/>
      <c r="BY10765" s="62"/>
      <c r="BZ10765" s="62"/>
      <c r="CA10765" s="62"/>
      <c r="CB10765" s="62"/>
      <c r="CC10765" s="62"/>
      <c r="CD10765" s="62"/>
      <c r="CE10765" s="62"/>
      <c r="CF10765" s="62"/>
      <c r="CL10765" s="56" t="s">
        <v>28394</v>
      </c>
      <c r="CM10765" s="56" t="s">
        <v>217</v>
      </c>
      <c r="CN10765" s="56" t="s">
        <v>217</v>
      </c>
      <c r="CO10765" s="52"/>
      <c r="CP10765" s="52"/>
      <c r="CQ10765" s="52"/>
      <c r="CR10765" s="52"/>
      <c r="CS10765" s="52"/>
      <c r="CT10765" s="52"/>
      <c r="CU10765" s="33"/>
      <c r="CV10765" s="33"/>
    </row>
    <row r="10766" spans="74:100">
      <c r="BV10766" s="62"/>
      <c r="BW10766" s="62"/>
      <c r="BX10766" s="62"/>
      <c r="BY10766" s="62"/>
      <c r="BZ10766" s="62"/>
      <c r="CA10766" s="62"/>
      <c r="CB10766" s="62"/>
      <c r="CC10766" s="62"/>
      <c r="CD10766" s="62"/>
      <c r="CE10766" s="62"/>
      <c r="CF10766" s="62"/>
      <c r="CL10766" s="56" t="s">
        <v>28364</v>
      </c>
      <c r="CM10766" s="56"/>
      <c r="CN10766" s="56"/>
      <c r="CO10766" s="52"/>
      <c r="CP10766" s="52"/>
      <c r="CQ10766" s="52"/>
      <c r="CR10766" s="52"/>
      <c r="CS10766" s="52"/>
      <c r="CT10766" s="52"/>
      <c r="CU10766" s="33"/>
      <c r="CV10766" s="33"/>
    </row>
    <row r="10767" spans="74:100">
      <c r="BV10767" s="62"/>
      <c r="BW10767" s="62"/>
      <c r="BX10767" s="62"/>
      <c r="BY10767" s="62"/>
      <c r="BZ10767" s="62"/>
      <c r="CA10767" s="62"/>
      <c r="CB10767" s="62"/>
      <c r="CC10767" s="62"/>
      <c r="CD10767" s="62"/>
      <c r="CE10767" s="62"/>
      <c r="CF10767" s="62"/>
      <c r="CL10767" s="56" t="s">
        <v>28395</v>
      </c>
      <c r="CM10767" s="56" t="s">
        <v>217</v>
      </c>
      <c r="CN10767" s="56" t="s">
        <v>217</v>
      </c>
      <c r="CO10767" s="52"/>
      <c r="CP10767" s="52"/>
      <c r="CQ10767" s="52"/>
      <c r="CR10767" s="52"/>
      <c r="CS10767" s="52"/>
      <c r="CT10767" s="52"/>
      <c r="CU10767" s="33"/>
      <c r="CV10767" s="33"/>
    </row>
    <row r="10768" spans="74:100">
      <c r="BV10768" s="62"/>
      <c r="BW10768" s="62"/>
      <c r="BX10768" s="62"/>
      <c r="BY10768" s="62"/>
      <c r="BZ10768" s="62"/>
      <c r="CA10768" s="62"/>
      <c r="CB10768" s="62"/>
      <c r="CC10768" s="62"/>
      <c r="CD10768" s="62"/>
      <c r="CE10768" s="62"/>
      <c r="CF10768" s="62"/>
      <c r="CL10768" s="56" t="s">
        <v>28364</v>
      </c>
      <c r="CM10768" s="56"/>
      <c r="CN10768" s="56"/>
      <c r="CO10768" s="52"/>
      <c r="CP10768" s="52"/>
      <c r="CQ10768" s="52"/>
      <c r="CR10768" s="52"/>
      <c r="CS10768" s="52"/>
      <c r="CT10768" s="52"/>
      <c r="CU10768" s="33"/>
      <c r="CV10768" s="33"/>
    </row>
    <row r="10769" spans="74:100">
      <c r="BV10769" s="62"/>
      <c r="BW10769" s="62"/>
      <c r="BX10769" s="62"/>
      <c r="BY10769" s="62"/>
      <c r="BZ10769" s="62"/>
      <c r="CA10769" s="62"/>
      <c r="CB10769" s="62"/>
      <c r="CC10769" s="62"/>
      <c r="CD10769" s="62"/>
      <c r="CE10769" s="62"/>
      <c r="CF10769" s="62"/>
      <c r="CL10769" s="56" t="s">
        <v>28396</v>
      </c>
      <c r="CM10769" s="56" t="s">
        <v>217</v>
      </c>
      <c r="CN10769" s="56" t="s">
        <v>217</v>
      </c>
      <c r="CO10769" s="52"/>
      <c r="CP10769" s="52"/>
      <c r="CQ10769" s="52"/>
      <c r="CR10769" s="52"/>
      <c r="CS10769" s="52"/>
      <c r="CT10769" s="52"/>
      <c r="CU10769" s="33"/>
      <c r="CV10769" s="33"/>
    </row>
    <row r="10770" spans="74:100">
      <c r="BV10770" s="62"/>
      <c r="BW10770" s="62"/>
      <c r="BX10770" s="62"/>
      <c r="BY10770" s="62"/>
      <c r="BZ10770" s="62"/>
      <c r="CA10770" s="62"/>
      <c r="CB10770" s="62"/>
      <c r="CC10770" s="62"/>
      <c r="CD10770" s="62"/>
      <c r="CE10770" s="62"/>
      <c r="CF10770" s="62"/>
      <c r="CL10770" s="56" t="s">
        <v>28364</v>
      </c>
      <c r="CM10770" s="56"/>
      <c r="CN10770" s="56"/>
      <c r="CO10770" s="52"/>
      <c r="CP10770" s="52"/>
      <c r="CQ10770" s="52"/>
      <c r="CR10770" s="52"/>
      <c r="CS10770" s="52"/>
      <c r="CT10770" s="52"/>
      <c r="CU10770" s="33"/>
      <c r="CV10770" s="33"/>
    </row>
    <row r="10771" spans="74:100">
      <c r="BV10771" s="62"/>
      <c r="BW10771" s="62"/>
      <c r="BX10771" s="62"/>
      <c r="BY10771" s="62"/>
      <c r="BZ10771" s="62"/>
      <c r="CA10771" s="62"/>
      <c r="CB10771" s="62"/>
      <c r="CC10771" s="62"/>
      <c r="CD10771" s="62"/>
      <c r="CE10771" s="62"/>
      <c r="CF10771" s="62"/>
      <c r="CL10771" s="56" t="s">
        <v>28397</v>
      </c>
      <c r="CM10771" s="56" t="s">
        <v>217</v>
      </c>
      <c r="CN10771" s="56" t="s">
        <v>217</v>
      </c>
      <c r="CO10771" s="52"/>
      <c r="CP10771" s="52"/>
      <c r="CQ10771" s="52"/>
      <c r="CR10771" s="52"/>
      <c r="CS10771" s="52"/>
      <c r="CT10771" s="52"/>
      <c r="CU10771" s="33"/>
      <c r="CV10771" s="33"/>
    </row>
    <row r="10772" spans="74:100">
      <c r="BV10772" s="62"/>
      <c r="BW10772" s="62"/>
      <c r="BX10772" s="62"/>
      <c r="BY10772" s="62"/>
      <c r="BZ10772" s="62"/>
      <c r="CA10772" s="62"/>
      <c r="CB10772" s="62"/>
      <c r="CC10772" s="62"/>
      <c r="CD10772" s="62"/>
      <c r="CE10772" s="62"/>
      <c r="CF10772" s="62"/>
      <c r="CL10772" s="56" t="s">
        <v>28364</v>
      </c>
      <c r="CM10772" s="56"/>
      <c r="CN10772" s="56"/>
      <c r="CO10772" s="52"/>
      <c r="CP10772" s="52"/>
      <c r="CQ10772" s="52"/>
      <c r="CR10772" s="52"/>
      <c r="CS10772" s="52"/>
      <c r="CT10772" s="52"/>
      <c r="CU10772" s="33"/>
      <c r="CV10772" s="33"/>
    </row>
    <row r="10773" spans="74:100">
      <c r="BV10773" s="62"/>
      <c r="BW10773" s="62"/>
      <c r="BX10773" s="62"/>
      <c r="BY10773" s="62"/>
      <c r="BZ10773" s="62"/>
      <c r="CA10773" s="62"/>
      <c r="CB10773" s="62"/>
      <c r="CC10773" s="62"/>
      <c r="CD10773" s="62"/>
      <c r="CE10773" s="62"/>
      <c r="CF10773" s="62"/>
      <c r="CL10773" s="56" t="s">
        <v>28398</v>
      </c>
      <c r="CM10773" s="56" t="s">
        <v>217</v>
      </c>
      <c r="CN10773" s="56" t="s">
        <v>217</v>
      </c>
      <c r="CO10773" s="52"/>
      <c r="CP10773" s="52"/>
      <c r="CQ10773" s="52"/>
      <c r="CR10773" s="52"/>
      <c r="CS10773" s="52"/>
      <c r="CT10773" s="52"/>
      <c r="CU10773" s="33"/>
      <c r="CV10773" s="33"/>
    </row>
    <row r="10774" spans="74:100">
      <c r="BV10774" s="62"/>
      <c r="BW10774" s="62"/>
      <c r="BX10774" s="62"/>
      <c r="BY10774" s="62"/>
      <c r="BZ10774" s="62"/>
      <c r="CA10774" s="62"/>
      <c r="CB10774" s="62"/>
      <c r="CC10774" s="62"/>
      <c r="CD10774" s="62"/>
      <c r="CE10774" s="62"/>
      <c r="CF10774" s="62"/>
      <c r="CL10774" s="56" t="s">
        <v>28364</v>
      </c>
      <c r="CM10774" s="56"/>
      <c r="CN10774" s="56"/>
      <c r="CO10774" s="52"/>
      <c r="CP10774" s="52"/>
      <c r="CQ10774" s="52"/>
      <c r="CR10774" s="52"/>
      <c r="CS10774" s="52"/>
      <c r="CT10774" s="52"/>
      <c r="CU10774" s="33"/>
      <c r="CV10774" s="33"/>
    </row>
    <row r="10775" spans="74:100">
      <c r="BV10775" s="62"/>
      <c r="BW10775" s="62"/>
      <c r="BX10775" s="62"/>
      <c r="BY10775" s="62"/>
      <c r="BZ10775" s="62"/>
      <c r="CA10775" s="62"/>
      <c r="CB10775" s="62"/>
      <c r="CC10775" s="62"/>
      <c r="CD10775" s="62"/>
      <c r="CE10775" s="62"/>
      <c r="CF10775" s="62"/>
      <c r="CL10775" s="56" t="s">
        <v>28399</v>
      </c>
      <c r="CM10775" s="56" t="s">
        <v>217</v>
      </c>
      <c r="CN10775" s="56" t="s">
        <v>217</v>
      </c>
      <c r="CO10775" s="52"/>
      <c r="CP10775" s="52"/>
      <c r="CQ10775" s="52"/>
      <c r="CR10775" s="52"/>
      <c r="CS10775" s="52"/>
      <c r="CT10775" s="52"/>
      <c r="CU10775" s="33"/>
      <c r="CV10775" s="33"/>
    </row>
    <row r="10776" spans="74:100">
      <c r="BV10776" s="62"/>
      <c r="BW10776" s="62"/>
      <c r="BX10776" s="62"/>
      <c r="BY10776" s="62"/>
      <c r="BZ10776" s="62"/>
      <c r="CA10776" s="62"/>
      <c r="CB10776" s="62"/>
      <c r="CC10776" s="62"/>
      <c r="CD10776" s="62"/>
      <c r="CE10776" s="62"/>
      <c r="CF10776" s="62"/>
      <c r="CL10776" s="56" t="s">
        <v>28364</v>
      </c>
      <c r="CM10776" s="56"/>
      <c r="CN10776" s="56"/>
      <c r="CO10776" s="52"/>
      <c r="CP10776" s="52"/>
      <c r="CQ10776" s="52"/>
      <c r="CR10776" s="52"/>
      <c r="CS10776" s="52"/>
      <c r="CT10776" s="52"/>
      <c r="CU10776" s="33"/>
      <c r="CV10776" s="33"/>
    </row>
    <row r="10777" spans="74:100">
      <c r="BV10777" s="62"/>
      <c r="BW10777" s="62"/>
      <c r="BX10777" s="62"/>
      <c r="BY10777" s="62"/>
      <c r="BZ10777" s="62"/>
      <c r="CA10777" s="62"/>
      <c r="CB10777" s="62"/>
      <c r="CC10777" s="62"/>
      <c r="CD10777" s="62"/>
      <c r="CE10777" s="62"/>
      <c r="CF10777" s="62"/>
      <c r="CL10777" s="56" t="s">
        <v>28400</v>
      </c>
      <c r="CM10777" s="56" t="s">
        <v>217</v>
      </c>
      <c r="CN10777" s="56" t="s">
        <v>217</v>
      </c>
      <c r="CO10777" s="52"/>
      <c r="CP10777" s="52"/>
      <c r="CQ10777" s="52"/>
      <c r="CR10777" s="52"/>
      <c r="CS10777" s="52"/>
      <c r="CT10777" s="52"/>
      <c r="CU10777" s="33"/>
      <c r="CV10777" s="33"/>
    </row>
    <row r="10778" spans="74:100">
      <c r="BV10778" s="62"/>
      <c r="BW10778" s="62"/>
      <c r="BX10778" s="62"/>
      <c r="BY10778" s="62"/>
      <c r="BZ10778" s="62"/>
      <c r="CA10778" s="62"/>
      <c r="CB10778" s="62"/>
      <c r="CC10778" s="62"/>
      <c r="CD10778" s="62"/>
      <c r="CE10778" s="62"/>
      <c r="CF10778" s="62"/>
      <c r="CL10778" s="56" t="s">
        <v>28364</v>
      </c>
      <c r="CM10778" s="56"/>
      <c r="CN10778" s="56"/>
      <c r="CO10778" s="52"/>
      <c r="CP10778" s="52"/>
      <c r="CQ10778" s="52"/>
      <c r="CR10778" s="52"/>
      <c r="CS10778" s="52"/>
      <c r="CT10778" s="52"/>
      <c r="CU10778" s="33"/>
      <c r="CV10778" s="33"/>
    </row>
    <row r="10779" spans="74:100">
      <c r="BV10779" s="62"/>
      <c r="BW10779" s="62"/>
      <c r="BX10779" s="62"/>
      <c r="BY10779" s="62"/>
      <c r="BZ10779" s="62"/>
      <c r="CA10779" s="62"/>
      <c r="CB10779" s="62"/>
      <c r="CC10779" s="62"/>
      <c r="CD10779" s="62"/>
      <c r="CE10779" s="62"/>
      <c r="CF10779" s="62"/>
      <c r="CL10779" s="56" t="s">
        <v>28401</v>
      </c>
      <c r="CM10779" s="56" t="s">
        <v>217</v>
      </c>
      <c r="CN10779" s="56" t="s">
        <v>217</v>
      </c>
      <c r="CO10779" s="52"/>
      <c r="CP10779" s="52"/>
      <c r="CQ10779" s="52"/>
      <c r="CR10779" s="52"/>
      <c r="CS10779" s="52"/>
      <c r="CT10779" s="52"/>
      <c r="CU10779" s="33"/>
      <c r="CV10779" s="33"/>
    </row>
    <row r="10780" spans="74:100">
      <c r="BV10780" s="62"/>
      <c r="BW10780" s="62"/>
      <c r="BX10780" s="62"/>
      <c r="BY10780" s="62"/>
      <c r="BZ10780" s="62"/>
      <c r="CA10780" s="62"/>
      <c r="CB10780" s="62"/>
      <c r="CC10780" s="62"/>
      <c r="CD10780" s="62"/>
      <c r="CE10780" s="62"/>
      <c r="CF10780" s="62"/>
      <c r="CL10780" s="56" t="s">
        <v>28364</v>
      </c>
      <c r="CM10780" s="56"/>
      <c r="CN10780" s="56"/>
      <c r="CO10780" s="52"/>
      <c r="CP10780" s="52"/>
      <c r="CQ10780" s="52"/>
      <c r="CR10780" s="52"/>
      <c r="CS10780" s="52"/>
      <c r="CT10780" s="52"/>
      <c r="CU10780" s="33"/>
      <c r="CV10780" s="33"/>
    </row>
    <row r="10781" spans="74:100">
      <c r="BV10781" s="62"/>
      <c r="BW10781" s="62"/>
      <c r="BX10781" s="62"/>
      <c r="BY10781" s="62"/>
      <c r="BZ10781" s="62"/>
      <c r="CA10781" s="62"/>
      <c r="CB10781" s="62"/>
      <c r="CC10781" s="62"/>
      <c r="CD10781" s="62"/>
      <c r="CE10781" s="62"/>
      <c r="CF10781" s="62"/>
      <c r="CL10781" s="56" t="s">
        <v>28402</v>
      </c>
      <c r="CM10781" s="56" t="s">
        <v>217</v>
      </c>
      <c r="CN10781" s="56" t="s">
        <v>217</v>
      </c>
      <c r="CO10781" s="52"/>
      <c r="CP10781" s="52"/>
      <c r="CQ10781" s="52"/>
      <c r="CR10781" s="52"/>
      <c r="CS10781" s="52"/>
      <c r="CT10781" s="52"/>
      <c r="CU10781" s="33"/>
      <c r="CV10781" s="33"/>
    </row>
    <row r="10782" spans="74:100">
      <c r="BV10782" s="62"/>
      <c r="BW10782" s="62"/>
      <c r="BX10782" s="62"/>
      <c r="BY10782" s="62"/>
      <c r="BZ10782" s="62"/>
      <c r="CA10782" s="62"/>
      <c r="CB10782" s="62"/>
      <c r="CC10782" s="62"/>
      <c r="CD10782" s="62"/>
      <c r="CE10782" s="62"/>
      <c r="CF10782" s="62"/>
      <c r="CL10782" s="56" t="s">
        <v>28403</v>
      </c>
      <c r="CM10782" s="56" t="s">
        <v>217</v>
      </c>
      <c r="CN10782" s="56" t="s">
        <v>217</v>
      </c>
      <c r="CO10782" s="52"/>
      <c r="CP10782" s="52"/>
      <c r="CQ10782" s="52"/>
      <c r="CR10782" s="52"/>
      <c r="CS10782" s="52"/>
      <c r="CT10782" s="52"/>
      <c r="CU10782" s="33"/>
      <c r="CV10782" s="33"/>
    </row>
    <row r="10783" spans="74:100">
      <c r="BV10783" s="62"/>
      <c r="BW10783" s="62"/>
      <c r="BX10783" s="62"/>
      <c r="BY10783" s="62"/>
      <c r="BZ10783" s="62"/>
      <c r="CA10783" s="62"/>
      <c r="CB10783" s="62"/>
      <c r="CC10783" s="62"/>
      <c r="CD10783" s="62"/>
      <c r="CE10783" s="62"/>
      <c r="CF10783" s="62"/>
      <c r="CL10783" s="56" t="s">
        <v>28364</v>
      </c>
      <c r="CM10783" s="56"/>
      <c r="CN10783" s="56"/>
      <c r="CO10783" s="52"/>
      <c r="CP10783" s="52"/>
      <c r="CQ10783" s="52"/>
      <c r="CR10783" s="52"/>
      <c r="CS10783" s="52"/>
      <c r="CT10783" s="52"/>
      <c r="CU10783" s="33"/>
      <c r="CV10783" s="33"/>
    </row>
    <row r="10784" spans="74:100">
      <c r="BV10784" s="62"/>
      <c r="BW10784" s="62"/>
      <c r="BX10784" s="62"/>
      <c r="BY10784" s="62"/>
      <c r="BZ10784" s="62"/>
      <c r="CA10784" s="62"/>
      <c r="CB10784" s="62"/>
      <c r="CC10784" s="62"/>
      <c r="CD10784" s="62"/>
      <c r="CE10784" s="62"/>
      <c r="CF10784" s="62"/>
      <c r="CL10784" s="56" t="s">
        <v>28404</v>
      </c>
      <c r="CM10784" s="56" t="s">
        <v>217</v>
      </c>
      <c r="CN10784" s="56" t="s">
        <v>217</v>
      </c>
      <c r="CO10784" s="52"/>
      <c r="CP10784" s="52"/>
      <c r="CQ10784" s="52"/>
      <c r="CR10784" s="52"/>
      <c r="CS10784" s="52"/>
      <c r="CT10784" s="52"/>
      <c r="CU10784" s="33"/>
      <c r="CV10784" s="33"/>
    </row>
    <row r="10785" spans="74:100">
      <c r="BV10785" s="62"/>
      <c r="BW10785" s="62"/>
      <c r="BX10785" s="62"/>
      <c r="BY10785" s="62"/>
      <c r="BZ10785" s="62"/>
      <c r="CA10785" s="62"/>
      <c r="CB10785" s="62"/>
      <c r="CC10785" s="62"/>
      <c r="CD10785" s="62"/>
      <c r="CE10785" s="62"/>
      <c r="CF10785" s="62"/>
      <c r="CL10785" s="56" t="s">
        <v>28364</v>
      </c>
      <c r="CM10785" s="56"/>
      <c r="CN10785" s="56"/>
      <c r="CO10785" s="52"/>
      <c r="CP10785" s="52"/>
      <c r="CQ10785" s="52"/>
      <c r="CR10785" s="52"/>
      <c r="CS10785" s="52"/>
      <c r="CT10785" s="52"/>
      <c r="CU10785" s="33"/>
      <c r="CV10785" s="33"/>
    </row>
    <row r="10786" spans="74:100">
      <c r="BV10786" s="62"/>
      <c r="BW10786" s="62"/>
      <c r="BX10786" s="62"/>
      <c r="BY10786" s="62"/>
      <c r="BZ10786" s="62"/>
      <c r="CA10786" s="62"/>
      <c r="CB10786" s="62"/>
      <c r="CC10786" s="62"/>
      <c r="CD10786" s="62"/>
      <c r="CE10786" s="62"/>
      <c r="CF10786" s="62"/>
      <c r="CL10786" s="56" t="s">
        <v>28405</v>
      </c>
      <c r="CM10786" s="56" t="s">
        <v>217</v>
      </c>
      <c r="CN10786" s="56" t="s">
        <v>217</v>
      </c>
      <c r="CO10786" s="52"/>
      <c r="CP10786" s="52"/>
      <c r="CQ10786" s="52"/>
      <c r="CR10786" s="52"/>
      <c r="CS10786" s="52"/>
      <c r="CT10786" s="52"/>
      <c r="CU10786" s="33"/>
      <c r="CV10786" s="33"/>
    </row>
    <row r="10787" spans="74:100">
      <c r="BV10787" s="62"/>
      <c r="BW10787" s="62"/>
      <c r="BX10787" s="62"/>
      <c r="BY10787" s="62"/>
      <c r="BZ10787" s="62"/>
      <c r="CA10787" s="62"/>
      <c r="CB10787" s="62"/>
      <c r="CC10787" s="62"/>
      <c r="CD10787" s="62"/>
      <c r="CE10787" s="62"/>
      <c r="CF10787" s="62"/>
      <c r="CL10787" s="56" t="s">
        <v>28364</v>
      </c>
      <c r="CM10787" s="56"/>
      <c r="CN10787" s="56"/>
      <c r="CO10787" s="52"/>
      <c r="CP10787" s="52"/>
      <c r="CQ10787" s="52"/>
      <c r="CR10787" s="52"/>
      <c r="CS10787" s="52"/>
      <c r="CT10787" s="52"/>
      <c r="CU10787" s="33"/>
      <c r="CV10787" s="33"/>
    </row>
    <row r="10788" spans="74:100">
      <c r="BV10788" s="62"/>
      <c r="BW10788" s="62"/>
      <c r="BX10788" s="62"/>
      <c r="BY10788" s="62"/>
      <c r="BZ10788" s="62"/>
      <c r="CA10788" s="62"/>
      <c r="CB10788" s="62"/>
      <c r="CC10788" s="62"/>
      <c r="CD10788" s="62"/>
      <c r="CE10788" s="62"/>
      <c r="CF10788" s="62"/>
      <c r="CL10788" s="56" t="s">
        <v>28406</v>
      </c>
      <c r="CM10788" s="56" t="s">
        <v>217</v>
      </c>
      <c r="CN10788" s="56" t="s">
        <v>217</v>
      </c>
      <c r="CO10788" s="52"/>
      <c r="CP10788" s="52"/>
      <c r="CQ10788" s="52"/>
      <c r="CR10788" s="52"/>
      <c r="CS10788" s="52"/>
      <c r="CT10788" s="52"/>
      <c r="CU10788" s="33"/>
      <c r="CV10788" s="33"/>
    </row>
    <row r="10789" spans="74:100">
      <c r="BV10789" s="62"/>
      <c r="BW10789" s="62"/>
      <c r="BX10789" s="62"/>
      <c r="BY10789" s="62"/>
      <c r="BZ10789" s="62"/>
      <c r="CA10789" s="62"/>
      <c r="CB10789" s="62"/>
      <c r="CC10789" s="62"/>
      <c r="CD10789" s="62"/>
      <c r="CE10789" s="62"/>
      <c r="CF10789" s="62"/>
      <c r="CL10789" s="56" t="s">
        <v>28364</v>
      </c>
      <c r="CM10789" s="56"/>
      <c r="CN10789" s="56"/>
      <c r="CO10789" s="52"/>
      <c r="CP10789" s="52"/>
      <c r="CQ10789" s="52"/>
      <c r="CR10789" s="52"/>
      <c r="CS10789" s="52"/>
      <c r="CT10789" s="52"/>
      <c r="CU10789" s="33"/>
      <c r="CV10789" s="33"/>
    </row>
    <row r="10790" spans="74:100">
      <c r="BV10790" s="62"/>
      <c r="BW10790" s="62"/>
      <c r="BX10790" s="62"/>
      <c r="BY10790" s="62"/>
      <c r="BZ10790" s="62"/>
      <c r="CA10790" s="62"/>
      <c r="CB10790" s="62"/>
      <c r="CC10790" s="62"/>
      <c r="CD10790" s="62"/>
      <c r="CE10790" s="62"/>
      <c r="CF10790" s="62"/>
      <c r="CL10790" s="56" t="s">
        <v>28407</v>
      </c>
      <c r="CM10790" s="56" t="s">
        <v>217</v>
      </c>
      <c r="CN10790" s="56" t="s">
        <v>217</v>
      </c>
      <c r="CO10790" s="52"/>
      <c r="CP10790" s="52"/>
      <c r="CQ10790" s="52"/>
      <c r="CR10790" s="52"/>
      <c r="CS10790" s="52"/>
      <c r="CT10790" s="52"/>
      <c r="CU10790" s="33"/>
      <c r="CV10790" s="33"/>
    </row>
    <row r="10791" spans="74:100">
      <c r="BV10791" s="62"/>
      <c r="BW10791" s="62"/>
      <c r="BX10791" s="62"/>
      <c r="BY10791" s="62"/>
      <c r="BZ10791" s="62"/>
      <c r="CA10791" s="62"/>
      <c r="CB10791" s="62"/>
      <c r="CC10791" s="62"/>
      <c r="CD10791" s="62"/>
      <c r="CE10791" s="62"/>
      <c r="CF10791" s="62"/>
      <c r="CL10791" s="56" t="s">
        <v>28364</v>
      </c>
      <c r="CM10791" s="56"/>
      <c r="CN10791" s="56"/>
      <c r="CO10791" s="52"/>
      <c r="CP10791" s="52"/>
      <c r="CQ10791" s="52"/>
      <c r="CR10791" s="52"/>
      <c r="CS10791" s="52"/>
      <c r="CT10791" s="52"/>
      <c r="CU10791" s="33"/>
      <c r="CV10791" s="33"/>
    </row>
    <row r="10792" spans="74:100">
      <c r="BV10792" s="62"/>
      <c r="BW10792" s="62"/>
      <c r="BX10792" s="62"/>
      <c r="BY10792" s="62"/>
      <c r="BZ10792" s="62"/>
      <c r="CA10792" s="62"/>
      <c r="CB10792" s="62"/>
      <c r="CC10792" s="62"/>
      <c r="CD10792" s="62"/>
      <c r="CE10792" s="62"/>
      <c r="CF10792" s="62"/>
      <c r="CL10792" s="56" t="s">
        <v>6141</v>
      </c>
      <c r="CM10792" s="56" t="s">
        <v>3118</v>
      </c>
      <c r="CN10792" s="56" t="s">
        <v>3118</v>
      </c>
      <c r="CO10792" s="52"/>
      <c r="CP10792" s="52"/>
      <c r="CQ10792" s="52"/>
      <c r="CR10792" s="52"/>
      <c r="CS10792" s="52"/>
      <c r="CT10792" s="52"/>
      <c r="CU10792" s="33"/>
      <c r="CV10792" s="33"/>
    </row>
    <row r="10793" spans="74:100">
      <c r="BV10793" s="62"/>
      <c r="BW10793" s="62"/>
      <c r="BX10793" s="62"/>
      <c r="BY10793" s="62"/>
      <c r="BZ10793" s="62"/>
      <c r="CA10793" s="62"/>
      <c r="CB10793" s="62"/>
      <c r="CC10793" s="62"/>
      <c r="CD10793" s="62"/>
      <c r="CE10793" s="62"/>
      <c r="CF10793" s="62"/>
      <c r="CL10793" s="56" t="s">
        <v>19780</v>
      </c>
      <c r="CM10793" s="56"/>
      <c r="CN10793" s="56"/>
      <c r="CO10793" s="52"/>
      <c r="CP10793" s="52"/>
      <c r="CQ10793" s="52"/>
      <c r="CR10793" s="52"/>
      <c r="CS10793" s="52"/>
      <c r="CT10793" s="52"/>
      <c r="CU10793" s="33"/>
      <c r="CV10793" s="33"/>
    </row>
    <row r="10794" spans="74:100">
      <c r="BV10794" s="62"/>
      <c r="BW10794" s="62"/>
      <c r="BX10794" s="62"/>
      <c r="BY10794" s="62"/>
      <c r="BZ10794" s="62"/>
      <c r="CA10794" s="62"/>
      <c r="CB10794" s="62"/>
      <c r="CC10794" s="62"/>
      <c r="CD10794" s="62"/>
      <c r="CE10794" s="62"/>
      <c r="CF10794" s="62"/>
      <c r="CL10794" s="56" t="s">
        <v>6142</v>
      </c>
      <c r="CM10794" s="56" t="s">
        <v>217</v>
      </c>
      <c r="CN10794" s="56" t="s">
        <v>217</v>
      </c>
      <c r="CO10794" s="52"/>
      <c r="CP10794" s="52"/>
      <c r="CQ10794" s="52"/>
      <c r="CR10794" s="52"/>
      <c r="CS10794" s="52"/>
      <c r="CT10794" s="52"/>
      <c r="CU10794" s="33"/>
      <c r="CV10794" s="33"/>
    </row>
    <row r="10795" spans="74:100">
      <c r="BV10795" s="62"/>
      <c r="BW10795" s="62"/>
      <c r="BX10795" s="62"/>
      <c r="BY10795" s="62"/>
      <c r="BZ10795" s="62"/>
      <c r="CA10795" s="62"/>
      <c r="CB10795" s="62"/>
      <c r="CC10795" s="62"/>
      <c r="CD10795" s="62"/>
      <c r="CE10795" s="62"/>
      <c r="CF10795" s="62"/>
      <c r="CL10795" s="56" t="s">
        <v>19781</v>
      </c>
      <c r="CM10795" s="56"/>
      <c r="CN10795" s="56"/>
      <c r="CO10795" s="52"/>
      <c r="CP10795" s="52"/>
      <c r="CQ10795" s="52"/>
      <c r="CR10795" s="52"/>
      <c r="CS10795" s="52"/>
      <c r="CT10795" s="52"/>
      <c r="CU10795" s="33"/>
      <c r="CV10795" s="33"/>
    </row>
    <row r="10796" spans="74:100">
      <c r="BV10796" s="62"/>
      <c r="BW10796" s="62"/>
      <c r="BX10796" s="62"/>
      <c r="BY10796" s="62"/>
      <c r="BZ10796" s="62"/>
      <c r="CA10796" s="62"/>
      <c r="CB10796" s="62"/>
      <c r="CC10796" s="62"/>
      <c r="CD10796" s="62"/>
      <c r="CE10796" s="62"/>
      <c r="CF10796" s="62"/>
      <c r="CL10796" s="56" t="s">
        <v>6143</v>
      </c>
      <c r="CM10796" s="56" t="s">
        <v>3118</v>
      </c>
      <c r="CN10796" s="56" t="s">
        <v>3118</v>
      </c>
      <c r="CO10796" s="52"/>
      <c r="CP10796" s="52"/>
      <c r="CQ10796" s="52"/>
      <c r="CR10796" s="52"/>
      <c r="CS10796" s="52"/>
      <c r="CT10796" s="52"/>
      <c r="CU10796" s="33"/>
      <c r="CV10796" s="33"/>
    </row>
    <row r="10797" spans="74:100">
      <c r="BV10797" s="62"/>
      <c r="BW10797" s="62"/>
      <c r="BX10797" s="62"/>
      <c r="BY10797" s="62"/>
      <c r="BZ10797" s="62"/>
      <c r="CA10797" s="62"/>
      <c r="CB10797" s="62"/>
      <c r="CC10797" s="62"/>
      <c r="CD10797" s="62"/>
      <c r="CE10797" s="62"/>
      <c r="CF10797" s="62"/>
      <c r="CL10797" s="56" t="s">
        <v>19782</v>
      </c>
      <c r="CM10797" s="56"/>
      <c r="CN10797" s="56"/>
      <c r="CO10797" s="52"/>
      <c r="CP10797" s="52"/>
      <c r="CQ10797" s="52"/>
      <c r="CR10797" s="52"/>
      <c r="CS10797" s="52"/>
      <c r="CT10797" s="52"/>
      <c r="CU10797" s="33"/>
      <c r="CV10797" s="33"/>
    </row>
    <row r="10798" spans="74:100">
      <c r="BV10798" s="62"/>
      <c r="BW10798" s="62"/>
      <c r="BX10798" s="62"/>
      <c r="BY10798" s="62"/>
      <c r="BZ10798" s="62"/>
      <c r="CA10798" s="62"/>
      <c r="CB10798" s="62"/>
      <c r="CC10798" s="62"/>
      <c r="CD10798" s="62"/>
      <c r="CE10798" s="62"/>
      <c r="CF10798" s="62"/>
      <c r="CL10798" s="56" t="s">
        <v>2357</v>
      </c>
      <c r="CM10798" s="56" t="s">
        <v>215</v>
      </c>
      <c r="CN10798" s="56" t="s">
        <v>215</v>
      </c>
      <c r="CO10798" s="52"/>
      <c r="CP10798" s="52"/>
      <c r="CQ10798" s="52"/>
      <c r="CR10798" s="52"/>
      <c r="CS10798" s="52"/>
      <c r="CT10798" s="52"/>
      <c r="CU10798" s="33"/>
      <c r="CV10798" s="33"/>
    </row>
    <row r="10799" spans="74:100">
      <c r="BV10799" s="62"/>
      <c r="BW10799" s="62"/>
      <c r="BX10799" s="62"/>
      <c r="BY10799" s="62"/>
      <c r="BZ10799" s="62"/>
      <c r="CA10799" s="62"/>
      <c r="CB10799" s="62"/>
      <c r="CC10799" s="62"/>
      <c r="CD10799" s="62"/>
      <c r="CE10799" s="62"/>
      <c r="CF10799" s="62"/>
      <c r="CL10799" s="56" t="s">
        <v>22654</v>
      </c>
      <c r="CM10799" s="56"/>
      <c r="CN10799" s="56"/>
      <c r="CO10799" s="52"/>
      <c r="CP10799" s="52"/>
      <c r="CQ10799" s="52"/>
      <c r="CR10799" s="52"/>
      <c r="CS10799" s="52"/>
      <c r="CT10799" s="52"/>
      <c r="CU10799" s="33"/>
      <c r="CV10799" s="33"/>
    </row>
    <row r="10800" spans="74:100">
      <c r="BV10800" s="62"/>
      <c r="BW10800" s="62"/>
      <c r="BX10800" s="62"/>
      <c r="BY10800" s="62"/>
      <c r="BZ10800" s="62"/>
      <c r="CA10800" s="62"/>
      <c r="CB10800" s="62"/>
      <c r="CC10800" s="62"/>
      <c r="CD10800" s="62"/>
      <c r="CE10800" s="62"/>
      <c r="CF10800" s="62"/>
      <c r="CL10800" s="56" t="s">
        <v>2358</v>
      </c>
      <c r="CM10800" s="56" t="s">
        <v>215</v>
      </c>
      <c r="CN10800" s="56" t="s">
        <v>215</v>
      </c>
      <c r="CO10800" s="52"/>
      <c r="CP10800" s="52"/>
      <c r="CQ10800" s="52"/>
      <c r="CR10800" s="52"/>
      <c r="CS10800" s="52"/>
      <c r="CT10800" s="52"/>
      <c r="CU10800" s="33"/>
      <c r="CV10800" s="33"/>
    </row>
    <row r="10801" spans="74:100">
      <c r="BV10801" s="62"/>
      <c r="BW10801" s="62"/>
      <c r="BX10801" s="62"/>
      <c r="BY10801" s="62"/>
      <c r="BZ10801" s="62"/>
      <c r="CA10801" s="62"/>
      <c r="CB10801" s="62"/>
      <c r="CC10801" s="62"/>
      <c r="CD10801" s="62"/>
      <c r="CE10801" s="62"/>
      <c r="CF10801" s="62"/>
      <c r="CL10801" s="56" t="s">
        <v>22655</v>
      </c>
      <c r="CM10801" s="56"/>
      <c r="CN10801" s="56"/>
      <c r="CO10801" s="52"/>
      <c r="CP10801" s="52"/>
      <c r="CQ10801" s="52"/>
      <c r="CR10801" s="52"/>
      <c r="CS10801" s="52"/>
      <c r="CT10801" s="52"/>
      <c r="CU10801" s="33"/>
      <c r="CV10801" s="33"/>
    </row>
    <row r="10802" spans="74:100">
      <c r="BV10802" s="62"/>
      <c r="BW10802" s="62"/>
      <c r="BX10802" s="62"/>
      <c r="BY10802" s="62"/>
      <c r="BZ10802" s="62"/>
      <c r="CA10802" s="62"/>
      <c r="CB10802" s="62"/>
      <c r="CC10802" s="62"/>
      <c r="CD10802" s="62"/>
      <c r="CE10802" s="62"/>
      <c r="CF10802" s="62"/>
      <c r="CL10802" s="56" t="s">
        <v>2359</v>
      </c>
      <c r="CM10802" s="56" t="s">
        <v>215</v>
      </c>
      <c r="CN10802" s="56" t="s">
        <v>215</v>
      </c>
      <c r="CO10802" s="52"/>
      <c r="CP10802" s="52"/>
      <c r="CQ10802" s="52"/>
      <c r="CR10802" s="52"/>
      <c r="CS10802" s="52"/>
      <c r="CT10802" s="52"/>
      <c r="CU10802" s="33"/>
      <c r="CV10802" s="33"/>
    </row>
    <row r="10803" spans="74:100">
      <c r="BV10803" s="62"/>
      <c r="BW10803" s="62"/>
      <c r="BX10803" s="62"/>
      <c r="BY10803" s="62"/>
      <c r="BZ10803" s="62"/>
      <c r="CA10803" s="62"/>
      <c r="CB10803" s="62"/>
      <c r="CC10803" s="62"/>
      <c r="CD10803" s="62"/>
      <c r="CE10803" s="62"/>
      <c r="CF10803" s="62"/>
      <c r="CL10803" s="56" t="s">
        <v>22656</v>
      </c>
      <c r="CM10803" s="56"/>
      <c r="CN10803" s="56"/>
      <c r="CO10803" s="52"/>
      <c r="CP10803" s="52"/>
      <c r="CQ10803" s="52"/>
      <c r="CR10803" s="52"/>
      <c r="CS10803" s="52"/>
      <c r="CT10803" s="52"/>
      <c r="CU10803" s="33"/>
      <c r="CV10803" s="33"/>
    </row>
    <row r="10804" spans="74:100">
      <c r="BV10804" s="62"/>
      <c r="BW10804" s="62"/>
      <c r="BX10804" s="62"/>
      <c r="BY10804" s="62"/>
      <c r="BZ10804" s="62"/>
      <c r="CA10804" s="62"/>
      <c r="CB10804" s="62"/>
      <c r="CC10804" s="62"/>
      <c r="CD10804" s="62"/>
      <c r="CE10804" s="62"/>
      <c r="CF10804" s="62"/>
      <c r="CL10804" s="56" t="s">
        <v>2360</v>
      </c>
      <c r="CM10804" s="56" t="s">
        <v>213</v>
      </c>
      <c r="CN10804" s="56" t="s">
        <v>213</v>
      </c>
      <c r="CO10804" s="52"/>
      <c r="CP10804" s="52"/>
      <c r="CQ10804" s="52"/>
      <c r="CR10804" s="52"/>
      <c r="CS10804" s="52"/>
      <c r="CT10804" s="52"/>
      <c r="CU10804" s="33"/>
      <c r="CV10804" s="33"/>
    </row>
    <row r="10805" spans="74:100">
      <c r="BV10805" s="62"/>
      <c r="BW10805" s="62"/>
      <c r="BX10805" s="62"/>
      <c r="BY10805" s="62"/>
      <c r="BZ10805" s="62"/>
      <c r="CA10805" s="62"/>
      <c r="CB10805" s="62"/>
      <c r="CC10805" s="62"/>
      <c r="CD10805" s="62"/>
      <c r="CE10805" s="62"/>
      <c r="CF10805" s="62"/>
      <c r="CL10805" s="56" t="s">
        <v>22657</v>
      </c>
      <c r="CM10805" s="56"/>
      <c r="CN10805" s="56"/>
      <c r="CO10805" s="52"/>
      <c r="CP10805" s="52"/>
      <c r="CQ10805" s="52"/>
      <c r="CR10805" s="52"/>
      <c r="CS10805" s="52"/>
      <c r="CT10805" s="52"/>
      <c r="CU10805" s="33"/>
      <c r="CV10805" s="33"/>
    </row>
    <row r="10806" spans="74:100">
      <c r="BV10806" s="62"/>
      <c r="BW10806" s="62"/>
      <c r="BX10806" s="62"/>
      <c r="BY10806" s="62"/>
      <c r="BZ10806" s="62"/>
      <c r="CA10806" s="62"/>
      <c r="CB10806" s="62"/>
      <c r="CC10806" s="62"/>
      <c r="CD10806" s="62"/>
      <c r="CE10806" s="62"/>
      <c r="CF10806" s="62"/>
      <c r="CL10806" s="56" t="s">
        <v>2361</v>
      </c>
      <c r="CM10806" s="56" t="s">
        <v>215</v>
      </c>
      <c r="CN10806" s="56" t="s">
        <v>215</v>
      </c>
      <c r="CO10806" s="52"/>
      <c r="CP10806" s="52"/>
      <c r="CQ10806" s="52"/>
      <c r="CR10806" s="52"/>
      <c r="CS10806" s="52"/>
      <c r="CT10806" s="52"/>
      <c r="CU10806" s="33"/>
      <c r="CV10806" s="33"/>
    </row>
    <row r="10807" spans="74:100">
      <c r="BV10807" s="62"/>
      <c r="BW10807" s="62"/>
      <c r="BX10807" s="62"/>
      <c r="BY10807" s="62"/>
      <c r="BZ10807" s="62"/>
      <c r="CA10807" s="62"/>
      <c r="CB10807" s="62"/>
      <c r="CC10807" s="62"/>
      <c r="CD10807" s="62"/>
      <c r="CE10807" s="62"/>
      <c r="CF10807" s="62"/>
      <c r="CL10807" s="56" t="s">
        <v>22658</v>
      </c>
      <c r="CM10807" s="56"/>
      <c r="CN10807" s="56"/>
      <c r="CO10807" s="52"/>
      <c r="CP10807" s="52"/>
      <c r="CQ10807" s="52"/>
      <c r="CR10807" s="52"/>
      <c r="CS10807" s="52"/>
      <c r="CT10807" s="52"/>
      <c r="CU10807" s="33"/>
      <c r="CV10807" s="33"/>
    </row>
    <row r="10808" spans="74:100">
      <c r="BV10808" s="62"/>
      <c r="BW10808" s="62"/>
      <c r="BX10808" s="62"/>
      <c r="BY10808" s="62"/>
      <c r="BZ10808" s="62"/>
      <c r="CA10808" s="62"/>
      <c r="CB10808" s="62"/>
      <c r="CC10808" s="62"/>
      <c r="CD10808" s="62"/>
      <c r="CE10808" s="62"/>
      <c r="CF10808" s="62"/>
      <c r="CL10808" s="56" t="s">
        <v>2362</v>
      </c>
      <c r="CM10808" s="56" t="s">
        <v>214</v>
      </c>
      <c r="CN10808" s="56" t="s">
        <v>214</v>
      </c>
      <c r="CO10808" s="52"/>
      <c r="CP10808" s="52"/>
      <c r="CQ10808" s="52"/>
      <c r="CR10808" s="52"/>
      <c r="CS10808" s="52"/>
      <c r="CT10808" s="52"/>
      <c r="CU10808" s="33"/>
      <c r="CV10808" s="33"/>
    </row>
    <row r="10809" spans="74:100">
      <c r="BV10809" s="62"/>
      <c r="BW10809" s="62"/>
      <c r="BX10809" s="62"/>
      <c r="BY10809" s="62"/>
      <c r="BZ10809" s="62"/>
      <c r="CA10809" s="62"/>
      <c r="CB10809" s="62"/>
      <c r="CC10809" s="62"/>
      <c r="CD10809" s="62"/>
      <c r="CE10809" s="62"/>
      <c r="CF10809" s="62"/>
      <c r="CL10809" s="56" t="s">
        <v>22659</v>
      </c>
      <c r="CM10809" s="56"/>
      <c r="CN10809" s="56"/>
      <c r="CO10809" s="52"/>
      <c r="CP10809" s="52"/>
      <c r="CQ10809" s="52"/>
      <c r="CR10809" s="52"/>
      <c r="CS10809" s="52"/>
      <c r="CT10809" s="52"/>
      <c r="CU10809" s="33"/>
      <c r="CV10809" s="33"/>
    </row>
    <row r="10810" spans="74:100">
      <c r="BV10810" s="62"/>
      <c r="BW10810" s="62"/>
      <c r="BX10810" s="62"/>
      <c r="BY10810" s="62"/>
      <c r="BZ10810" s="62"/>
      <c r="CA10810" s="62"/>
      <c r="CB10810" s="62"/>
      <c r="CC10810" s="62"/>
      <c r="CD10810" s="62"/>
      <c r="CE10810" s="62"/>
      <c r="CF10810" s="62"/>
      <c r="CL10810" s="56" t="s">
        <v>2365</v>
      </c>
      <c r="CM10810" s="56" t="s">
        <v>216</v>
      </c>
      <c r="CN10810" s="56" t="s">
        <v>216</v>
      </c>
      <c r="CO10810" s="52"/>
      <c r="CP10810" s="52"/>
      <c r="CQ10810" s="52"/>
      <c r="CR10810" s="52"/>
      <c r="CS10810" s="52"/>
      <c r="CT10810" s="52"/>
      <c r="CU10810" s="33"/>
      <c r="CV10810" s="33"/>
    </row>
    <row r="10811" spans="74:100">
      <c r="BV10811" s="62"/>
      <c r="BW10811" s="62"/>
      <c r="BX10811" s="62"/>
      <c r="BY10811" s="62"/>
      <c r="BZ10811" s="62"/>
      <c r="CA10811" s="62"/>
      <c r="CB10811" s="62"/>
      <c r="CC10811" s="62"/>
      <c r="CD10811" s="62"/>
      <c r="CE10811" s="62"/>
      <c r="CF10811" s="62"/>
      <c r="CL10811" s="56" t="s">
        <v>22661</v>
      </c>
      <c r="CM10811" s="56"/>
      <c r="CN10811" s="56"/>
      <c r="CO10811" s="52"/>
      <c r="CP10811" s="52"/>
      <c r="CQ10811" s="52"/>
      <c r="CR10811" s="52"/>
      <c r="CS10811" s="52"/>
      <c r="CT10811" s="52"/>
      <c r="CU10811" s="33"/>
      <c r="CV10811" s="33"/>
    </row>
    <row r="10812" spans="74:100">
      <c r="BV10812" s="62"/>
      <c r="BW10812" s="62"/>
      <c r="BX10812" s="62"/>
      <c r="BY10812" s="62"/>
      <c r="BZ10812" s="62"/>
      <c r="CA10812" s="62"/>
      <c r="CB10812" s="62"/>
      <c r="CC10812" s="62"/>
      <c r="CD10812" s="62"/>
      <c r="CE10812" s="62"/>
      <c r="CF10812" s="62"/>
      <c r="CL10812" s="56" t="s">
        <v>2366</v>
      </c>
      <c r="CM10812" s="56" t="s">
        <v>213</v>
      </c>
      <c r="CN10812" s="56" t="s">
        <v>213</v>
      </c>
      <c r="CO10812" s="52"/>
      <c r="CP10812" s="52"/>
      <c r="CQ10812" s="52"/>
      <c r="CR10812" s="52"/>
      <c r="CS10812" s="52"/>
      <c r="CT10812" s="52"/>
      <c r="CU10812" s="33"/>
      <c r="CV10812" s="33"/>
    </row>
    <row r="10813" spans="74:100">
      <c r="BV10813" s="62"/>
      <c r="BW10813" s="62"/>
      <c r="BX10813" s="62"/>
      <c r="BY10813" s="62"/>
      <c r="BZ10813" s="62"/>
      <c r="CA10813" s="62"/>
      <c r="CB10813" s="62"/>
      <c r="CC10813" s="62"/>
      <c r="CD10813" s="62"/>
      <c r="CE10813" s="62"/>
      <c r="CF10813" s="62"/>
      <c r="CL10813" s="56" t="s">
        <v>22662</v>
      </c>
      <c r="CM10813" s="56"/>
      <c r="CN10813" s="56"/>
      <c r="CO10813" s="52"/>
      <c r="CP10813" s="52"/>
      <c r="CQ10813" s="52"/>
      <c r="CR10813" s="52"/>
      <c r="CS10813" s="52"/>
      <c r="CT10813" s="52"/>
      <c r="CU10813" s="33"/>
      <c r="CV10813" s="33"/>
    </row>
    <row r="10814" spans="74:100">
      <c r="BV10814" s="62"/>
      <c r="BW10814" s="62"/>
      <c r="BX10814" s="62"/>
      <c r="BY10814" s="62"/>
      <c r="BZ10814" s="62"/>
      <c r="CA10814" s="62"/>
      <c r="CB10814" s="62"/>
      <c r="CC10814" s="62"/>
      <c r="CD10814" s="62"/>
      <c r="CE10814" s="62"/>
      <c r="CF10814" s="62"/>
      <c r="CL10814" s="56" t="s">
        <v>2367</v>
      </c>
      <c r="CM10814" s="56" t="s">
        <v>214</v>
      </c>
      <c r="CN10814" s="56" t="s">
        <v>214</v>
      </c>
      <c r="CO10814" s="52"/>
      <c r="CP10814" s="52"/>
      <c r="CQ10814" s="52"/>
      <c r="CR10814" s="52"/>
      <c r="CS10814" s="52"/>
      <c r="CT10814" s="52"/>
      <c r="CU10814" s="33"/>
      <c r="CV10814" s="33"/>
    </row>
    <row r="10815" spans="74:100">
      <c r="BV10815" s="62"/>
      <c r="BW10815" s="62"/>
      <c r="BX10815" s="62"/>
      <c r="BY10815" s="62"/>
      <c r="BZ10815" s="62"/>
      <c r="CA10815" s="62"/>
      <c r="CB10815" s="62"/>
      <c r="CC10815" s="62"/>
      <c r="CD10815" s="62"/>
      <c r="CE10815" s="62"/>
      <c r="CF10815" s="62"/>
      <c r="CL10815" s="56" t="s">
        <v>22663</v>
      </c>
      <c r="CM10815" s="56"/>
      <c r="CN10815" s="56"/>
      <c r="CO10815" s="52"/>
      <c r="CP10815" s="52"/>
      <c r="CQ10815" s="52"/>
      <c r="CR10815" s="52"/>
      <c r="CS10815" s="52"/>
      <c r="CT10815" s="52"/>
      <c r="CU10815" s="33"/>
      <c r="CV10815" s="33"/>
    </row>
    <row r="10816" spans="74:100">
      <c r="BV10816" s="62"/>
      <c r="BW10816" s="62"/>
      <c r="BX10816" s="62"/>
      <c r="BY10816" s="62"/>
      <c r="BZ10816" s="62"/>
      <c r="CA10816" s="62"/>
      <c r="CB10816" s="62"/>
      <c r="CC10816" s="62"/>
      <c r="CD10816" s="62"/>
      <c r="CE10816" s="62"/>
      <c r="CF10816" s="62"/>
      <c r="CL10816" s="56" t="s">
        <v>2368</v>
      </c>
      <c r="CM10816" s="56" t="s">
        <v>214</v>
      </c>
      <c r="CN10816" s="56" t="s">
        <v>214</v>
      </c>
      <c r="CO10816" s="52"/>
      <c r="CP10816" s="52"/>
      <c r="CQ10816" s="52"/>
      <c r="CR10816" s="52"/>
      <c r="CS10816" s="52"/>
      <c r="CT10816" s="52"/>
      <c r="CU10816" s="33"/>
      <c r="CV10816" s="33"/>
    </row>
    <row r="10817" spans="74:100">
      <c r="BV10817" s="62"/>
      <c r="BW10817" s="62"/>
      <c r="BX10817" s="62"/>
      <c r="BY10817" s="62"/>
      <c r="BZ10817" s="62"/>
      <c r="CA10817" s="62"/>
      <c r="CB10817" s="62"/>
      <c r="CC10817" s="62"/>
      <c r="CD10817" s="62"/>
      <c r="CE10817" s="62"/>
      <c r="CF10817" s="62"/>
      <c r="CL10817" s="56" t="s">
        <v>22664</v>
      </c>
      <c r="CM10817" s="56"/>
      <c r="CN10817" s="56"/>
      <c r="CO10817" s="52"/>
      <c r="CP10817" s="52"/>
      <c r="CQ10817" s="52"/>
      <c r="CR10817" s="52"/>
      <c r="CS10817" s="52"/>
      <c r="CT10817" s="52"/>
      <c r="CU10817" s="33"/>
      <c r="CV10817" s="33"/>
    </row>
    <row r="10818" spans="74:100">
      <c r="BV10818" s="62"/>
      <c r="BW10818" s="62"/>
      <c r="BX10818" s="62"/>
      <c r="BY10818" s="62"/>
      <c r="BZ10818" s="62"/>
      <c r="CA10818" s="62"/>
      <c r="CB10818" s="62"/>
      <c r="CC10818" s="62"/>
      <c r="CD10818" s="62"/>
      <c r="CE10818" s="62"/>
      <c r="CF10818" s="62"/>
      <c r="CL10818" s="56" t="s">
        <v>2369</v>
      </c>
      <c r="CM10818" s="56" t="s">
        <v>215</v>
      </c>
      <c r="CN10818" s="56" t="s">
        <v>215</v>
      </c>
      <c r="CO10818" s="52"/>
      <c r="CP10818" s="52"/>
      <c r="CQ10818" s="52"/>
      <c r="CR10818" s="52"/>
      <c r="CS10818" s="52"/>
      <c r="CT10818" s="52"/>
      <c r="CU10818" s="33"/>
      <c r="CV10818" s="33"/>
    </row>
    <row r="10819" spans="74:100">
      <c r="BV10819" s="62"/>
      <c r="BW10819" s="62"/>
      <c r="BX10819" s="62"/>
      <c r="BY10819" s="62"/>
      <c r="BZ10819" s="62"/>
      <c r="CA10819" s="62"/>
      <c r="CB10819" s="62"/>
      <c r="CC10819" s="62"/>
      <c r="CD10819" s="62"/>
      <c r="CE10819" s="62"/>
      <c r="CF10819" s="62"/>
      <c r="CL10819" s="56" t="s">
        <v>22665</v>
      </c>
      <c r="CM10819" s="56"/>
      <c r="CN10819" s="56"/>
      <c r="CO10819" s="52"/>
      <c r="CP10819" s="52"/>
      <c r="CQ10819" s="52"/>
      <c r="CR10819" s="52"/>
      <c r="CS10819" s="52"/>
      <c r="CT10819" s="52"/>
      <c r="CU10819" s="33"/>
      <c r="CV10819" s="33"/>
    </row>
    <row r="10820" spans="74:100">
      <c r="BV10820" s="62"/>
      <c r="BW10820" s="62"/>
      <c r="BX10820" s="62"/>
      <c r="BY10820" s="62"/>
      <c r="BZ10820" s="62"/>
      <c r="CA10820" s="62"/>
      <c r="CB10820" s="62"/>
      <c r="CC10820" s="62"/>
      <c r="CD10820" s="62"/>
      <c r="CE10820" s="62"/>
      <c r="CF10820" s="62"/>
      <c r="CL10820" s="56" t="s">
        <v>2371</v>
      </c>
      <c r="CM10820" s="56" t="s">
        <v>213</v>
      </c>
      <c r="CN10820" s="56" t="s">
        <v>213</v>
      </c>
      <c r="CO10820" s="52"/>
      <c r="CP10820" s="52"/>
      <c r="CQ10820" s="52"/>
      <c r="CR10820" s="52"/>
      <c r="CS10820" s="52"/>
      <c r="CT10820" s="52"/>
      <c r="CU10820" s="33"/>
      <c r="CV10820" s="33"/>
    </row>
    <row r="10821" spans="74:100">
      <c r="BV10821" s="62"/>
      <c r="BW10821" s="62"/>
      <c r="BX10821" s="62"/>
      <c r="BY10821" s="62"/>
      <c r="BZ10821" s="62"/>
      <c r="CA10821" s="62"/>
      <c r="CB10821" s="62"/>
      <c r="CC10821" s="62"/>
      <c r="CD10821" s="62"/>
      <c r="CE10821" s="62"/>
      <c r="CF10821" s="62"/>
      <c r="CL10821" s="56" t="s">
        <v>22666</v>
      </c>
      <c r="CM10821" s="56"/>
      <c r="CN10821" s="56"/>
      <c r="CO10821" s="52"/>
      <c r="CP10821" s="52"/>
      <c r="CQ10821" s="52"/>
      <c r="CR10821" s="52"/>
      <c r="CS10821" s="52"/>
      <c r="CT10821" s="52"/>
      <c r="CU10821" s="33"/>
      <c r="CV10821" s="33"/>
    </row>
    <row r="10822" spans="74:100">
      <c r="BV10822" s="62"/>
      <c r="BW10822" s="62"/>
      <c r="BX10822" s="62"/>
      <c r="BY10822" s="62"/>
      <c r="BZ10822" s="62"/>
      <c r="CA10822" s="62"/>
      <c r="CB10822" s="62"/>
      <c r="CC10822" s="62"/>
      <c r="CD10822" s="62"/>
      <c r="CE10822" s="62"/>
      <c r="CF10822" s="62"/>
      <c r="CL10822" s="56" t="s">
        <v>2372</v>
      </c>
      <c r="CM10822" s="56" t="s">
        <v>213</v>
      </c>
      <c r="CN10822" s="56" t="s">
        <v>213</v>
      </c>
      <c r="CO10822" s="52"/>
      <c r="CP10822" s="52"/>
      <c r="CQ10822" s="52"/>
      <c r="CR10822" s="52"/>
      <c r="CS10822" s="52"/>
      <c r="CT10822" s="52"/>
      <c r="CU10822" s="33"/>
      <c r="CV10822" s="33"/>
    </row>
    <row r="10823" spans="74:100">
      <c r="BV10823" s="62"/>
      <c r="BW10823" s="62"/>
      <c r="BX10823" s="62"/>
      <c r="BY10823" s="62"/>
      <c r="BZ10823" s="62"/>
      <c r="CA10823" s="62"/>
      <c r="CB10823" s="62"/>
      <c r="CC10823" s="62"/>
      <c r="CD10823" s="62"/>
      <c r="CE10823" s="62"/>
      <c r="CF10823" s="62"/>
      <c r="CL10823" s="56" t="s">
        <v>22667</v>
      </c>
      <c r="CM10823" s="56"/>
      <c r="CN10823" s="56"/>
      <c r="CO10823" s="52"/>
      <c r="CP10823" s="52"/>
      <c r="CQ10823" s="52"/>
      <c r="CR10823" s="52"/>
      <c r="CS10823" s="52"/>
      <c r="CT10823" s="52"/>
      <c r="CU10823" s="33"/>
      <c r="CV10823" s="33"/>
    </row>
    <row r="10824" spans="74:100">
      <c r="BV10824" s="62"/>
      <c r="BW10824" s="62"/>
      <c r="BX10824" s="62"/>
      <c r="BY10824" s="62"/>
      <c r="BZ10824" s="62"/>
      <c r="CA10824" s="62"/>
      <c r="CB10824" s="62"/>
      <c r="CC10824" s="62"/>
      <c r="CD10824" s="62"/>
      <c r="CE10824" s="62"/>
      <c r="CF10824" s="62"/>
      <c r="CL10824" s="56" t="s">
        <v>2373</v>
      </c>
      <c r="CM10824" s="56" t="s">
        <v>216</v>
      </c>
      <c r="CN10824" s="56" t="s">
        <v>216</v>
      </c>
      <c r="CO10824" s="52"/>
      <c r="CP10824" s="52"/>
      <c r="CQ10824" s="52"/>
      <c r="CR10824" s="52"/>
      <c r="CS10824" s="52"/>
      <c r="CT10824" s="52"/>
      <c r="CU10824" s="33"/>
      <c r="CV10824" s="33"/>
    </row>
    <row r="10825" spans="74:100">
      <c r="BV10825" s="62"/>
      <c r="BW10825" s="62"/>
      <c r="BX10825" s="62"/>
      <c r="BY10825" s="62"/>
      <c r="BZ10825" s="62"/>
      <c r="CA10825" s="62"/>
      <c r="CB10825" s="62"/>
      <c r="CC10825" s="62"/>
      <c r="CD10825" s="62"/>
      <c r="CE10825" s="62"/>
      <c r="CF10825" s="62"/>
      <c r="CL10825" s="56" t="s">
        <v>22668</v>
      </c>
      <c r="CM10825" s="56"/>
      <c r="CN10825" s="56"/>
      <c r="CO10825" s="52"/>
      <c r="CP10825" s="52"/>
      <c r="CQ10825" s="52"/>
      <c r="CR10825" s="52"/>
      <c r="CS10825" s="52"/>
      <c r="CT10825" s="52"/>
      <c r="CU10825" s="33"/>
      <c r="CV10825" s="33"/>
    </row>
    <row r="10826" spans="74:100">
      <c r="BV10826" s="62"/>
      <c r="BW10826" s="62"/>
      <c r="BX10826" s="62"/>
      <c r="BY10826" s="62"/>
      <c r="BZ10826" s="62"/>
      <c r="CA10826" s="62"/>
      <c r="CB10826" s="62"/>
      <c r="CC10826" s="62"/>
      <c r="CD10826" s="62"/>
      <c r="CE10826" s="62"/>
      <c r="CF10826" s="62"/>
      <c r="CL10826" s="56" t="s">
        <v>2374</v>
      </c>
      <c r="CM10826" s="56" t="s">
        <v>215</v>
      </c>
      <c r="CN10826" s="56" t="s">
        <v>215</v>
      </c>
      <c r="CO10826" s="52"/>
      <c r="CP10826" s="52"/>
      <c r="CQ10826" s="52"/>
      <c r="CR10826" s="52"/>
      <c r="CS10826" s="52"/>
      <c r="CT10826" s="52"/>
      <c r="CU10826" s="33"/>
      <c r="CV10826" s="33"/>
    </row>
    <row r="10827" spans="74:100">
      <c r="BV10827" s="62"/>
      <c r="BW10827" s="62"/>
      <c r="BX10827" s="62"/>
      <c r="BY10827" s="62"/>
      <c r="BZ10827" s="62"/>
      <c r="CA10827" s="62"/>
      <c r="CB10827" s="62"/>
      <c r="CC10827" s="62"/>
      <c r="CD10827" s="62"/>
      <c r="CE10827" s="62"/>
      <c r="CF10827" s="62"/>
      <c r="CL10827" s="56" t="s">
        <v>22669</v>
      </c>
      <c r="CM10827" s="56"/>
      <c r="CN10827" s="56"/>
      <c r="CO10827" s="52"/>
      <c r="CP10827" s="52"/>
      <c r="CQ10827" s="52"/>
      <c r="CR10827" s="52"/>
      <c r="CS10827" s="52"/>
      <c r="CT10827" s="52"/>
      <c r="CU10827" s="33"/>
      <c r="CV10827" s="33"/>
    </row>
    <row r="10828" spans="74:100">
      <c r="BV10828" s="62"/>
      <c r="BW10828" s="62"/>
      <c r="BX10828" s="62"/>
      <c r="BY10828" s="62"/>
      <c r="BZ10828" s="62"/>
      <c r="CA10828" s="62"/>
      <c r="CB10828" s="62"/>
      <c r="CC10828" s="62"/>
      <c r="CD10828" s="62"/>
      <c r="CE10828" s="62"/>
      <c r="CF10828" s="62"/>
      <c r="CL10828" s="56" t="s">
        <v>2375</v>
      </c>
      <c r="CM10828" s="56" t="s">
        <v>213</v>
      </c>
      <c r="CN10828" s="56" t="s">
        <v>213</v>
      </c>
      <c r="CO10828" s="52"/>
      <c r="CP10828" s="52"/>
      <c r="CQ10828" s="52"/>
      <c r="CR10828" s="52"/>
      <c r="CS10828" s="52"/>
      <c r="CT10828" s="52"/>
      <c r="CU10828" s="33"/>
      <c r="CV10828" s="33"/>
    </row>
    <row r="10829" spans="74:100">
      <c r="BV10829" s="62"/>
      <c r="BW10829" s="62"/>
      <c r="BX10829" s="62"/>
      <c r="BY10829" s="62"/>
      <c r="BZ10829" s="62"/>
      <c r="CA10829" s="62"/>
      <c r="CB10829" s="62"/>
      <c r="CC10829" s="62"/>
      <c r="CD10829" s="62"/>
      <c r="CE10829" s="62"/>
      <c r="CF10829" s="62"/>
      <c r="CL10829" s="56" t="s">
        <v>22670</v>
      </c>
      <c r="CM10829" s="56"/>
      <c r="CN10829" s="56"/>
      <c r="CO10829" s="52"/>
      <c r="CP10829" s="52"/>
      <c r="CQ10829" s="52"/>
      <c r="CR10829" s="52"/>
      <c r="CS10829" s="52"/>
      <c r="CT10829" s="52"/>
      <c r="CU10829" s="33"/>
      <c r="CV10829" s="33"/>
    </row>
    <row r="10830" spans="74:100">
      <c r="BV10830" s="62"/>
      <c r="BW10830" s="62"/>
      <c r="BX10830" s="62"/>
      <c r="BY10830" s="62"/>
      <c r="BZ10830" s="62"/>
      <c r="CA10830" s="62"/>
      <c r="CB10830" s="62"/>
      <c r="CC10830" s="62"/>
      <c r="CD10830" s="62"/>
      <c r="CE10830" s="62"/>
      <c r="CF10830" s="62"/>
      <c r="CL10830" s="56" t="s">
        <v>2376</v>
      </c>
      <c r="CM10830" s="56" t="s">
        <v>213</v>
      </c>
      <c r="CN10830" s="56" t="s">
        <v>213</v>
      </c>
      <c r="CO10830" s="52"/>
      <c r="CP10830" s="52"/>
      <c r="CQ10830" s="52"/>
      <c r="CR10830" s="52"/>
      <c r="CS10830" s="52"/>
      <c r="CT10830" s="52"/>
      <c r="CU10830" s="33"/>
      <c r="CV10830" s="33"/>
    </row>
    <row r="10831" spans="74:100">
      <c r="BV10831" s="62"/>
      <c r="BW10831" s="62"/>
      <c r="BX10831" s="62"/>
      <c r="BY10831" s="62"/>
      <c r="BZ10831" s="62"/>
      <c r="CA10831" s="62"/>
      <c r="CB10831" s="62"/>
      <c r="CC10831" s="62"/>
      <c r="CD10831" s="62"/>
      <c r="CE10831" s="62"/>
      <c r="CF10831" s="62"/>
      <c r="CL10831" s="56" t="s">
        <v>22671</v>
      </c>
      <c r="CM10831" s="56"/>
      <c r="CN10831" s="56"/>
      <c r="CO10831" s="52"/>
      <c r="CP10831" s="52"/>
      <c r="CQ10831" s="52"/>
      <c r="CR10831" s="52"/>
      <c r="CS10831" s="52"/>
      <c r="CT10831" s="52"/>
      <c r="CU10831" s="33"/>
      <c r="CV10831" s="33"/>
    </row>
    <row r="10832" spans="74:100">
      <c r="BV10832" s="62"/>
      <c r="BW10832" s="62"/>
      <c r="BX10832" s="62"/>
      <c r="BY10832" s="62"/>
      <c r="BZ10832" s="62"/>
      <c r="CA10832" s="62"/>
      <c r="CB10832" s="62"/>
      <c r="CC10832" s="62"/>
      <c r="CD10832" s="62"/>
      <c r="CE10832" s="62"/>
      <c r="CF10832" s="62"/>
      <c r="CL10832" s="56" t="s">
        <v>2377</v>
      </c>
      <c r="CM10832" s="56" t="s">
        <v>214</v>
      </c>
      <c r="CN10832" s="56" t="s">
        <v>214</v>
      </c>
      <c r="CO10832" s="52"/>
      <c r="CP10832" s="52"/>
      <c r="CQ10832" s="52"/>
      <c r="CR10832" s="52"/>
      <c r="CS10832" s="52"/>
      <c r="CT10832" s="52"/>
      <c r="CU10832" s="33"/>
      <c r="CV10832" s="33"/>
    </row>
    <row r="10833" spans="74:100">
      <c r="BV10833" s="62"/>
      <c r="BW10833" s="62"/>
      <c r="BX10833" s="62"/>
      <c r="BY10833" s="62"/>
      <c r="BZ10833" s="62"/>
      <c r="CA10833" s="62"/>
      <c r="CB10833" s="62"/>
      <c r="CC10833" s="62"/>
      <c r="CD10833" s="62"/>
      <c r="CE10833" s="62"/>
      <c r="CF10833" s="62"/>
      <c r="CL10833" s="56" t="s">
        <v>22672</v>
      </c>
      <c r="CM10833" s="56"/>
      <c r="CN10833" s="56"/>
      <c r="CO10833" s="52"/>
      <c r="CP10833" s="52"/>
      <c r="CQ10833" s="52"/>
      <c r="CR10833" s="52"/>
      <c r="CS10833" s="52"/>
      <c r="CT10833" s="52"/>
      <c r="CU10833" s="33"/>
      <c r="CV10833" s="33"/>
    </row>
    <row r="10834" spans="74:100">
      <c r="BV10834" s="62"/>
      <c r="BW10834" s="62"/>
      <c r="BX10834" s="62"/>
      <c r="BY10834" s="62"/>
      <c r="BZ10834" s="62"/>
      <c r="CA10834" s="62"/>
      <c r="CB10834" s="62"/>
      <c r="CC10834" s="62"/>
      <c r="CD10834" s="62"/>
      <c r="CE10834" s="62"/>
      <c r="CF10834" s="62"/>
      <c r="CL10834" s="56" t="s">
        <v>2378</v>
      </c>
      <c r="CM10834" s="56" t="s">
        <v>215</v>
      </c>
      <c r="CN10834" s="56" t="s">
        <v>215</v>
      </c>
      <c r="CO10834" s="52"/>
      <c r="CP10834" s="52"/>
      <c r="CQ10834" s="52"/>
      <c r="CR10834" s="52"/>
      <c r="CS10834" s="52"/>
      <c r="CT10834" s="52"/>
      <c r="CU10834" s="33"/>
      <c r="CV10834" s="33"/>
    </row>
    <row r="10835" spans="74:100">
      <c r="BV10835" s="62"/>
      <c r="BW10835" s="62"/>
      <c r="BX10835" s="62"/>
      <c r="BY10835" s="62"/>
      <c r="BZ10835" s="62"/>
      <c r="CA10835" s="62"/>
      <c r="CB10835" s="62"/>
      <c r="CC10835" s="62"/>
      <c r="CD10835" s="62"/>
      <c r="CE10835" s="62"/>
      <c r="CF10835" s="62"/>
      <c r="CL10835" s="56" t="s">
        <v>22673</v>
      </c>
      <c r="CM10835" s="56"/>
      <c r="CN10835" s="56"/>
      <c r="CO10835" s="52"/>
      <c r="CP10835" s="52"/>
      <c r="CQ10835" s="52"/>
      <c r="CR10835" s="52"/>
      <c r="CS10835" s="52"/>
      <c r="CT10835" s="52"/>
      <c r="CU10835" s="33"/>
      <c r="CV10835" s="33"/>
    </row>
    <row r="10836" spans="74:100">
      <c r="BV10836" s="62"/>
      <c r="BW10836" s="62"/>
      <c r="BX10836" s="62"/>
      <c r="BY10836" s="62"/>
      <c r="BZ10836" s="62"/>
      <c r="CA10836" s="62"/>
      <c r="CB10836" s="62"/>
      <c r="CC10836" s="62"/>
      <c r="CD10836" s="62"/>
      <c r="CE10836" s="62"/>
      <c r="CF10836" s="62"/>
      <c r="CL10836" s="56" t="s">
        <v>6145</v>
      </c>
      <c r="CM10836" s="56" t="s">
        <v>217</v>
      </c>
      <c r="CN10836" s="56" t="s">
        <v>217</v>
      </c>
      <c r="CO10836" s="52"/>
      <c r="CP10836" s="52"/>
      <c r="CQ10836" s="52"/>
      <c r="CR10836" s="52"/>
      <c r="CS10836" s="52"/>
      <c r="CT10836" s="52"/>
      <c r="CU10836" s="33"/>
      <c r="CV10836" s="33"/>
    </row>
    <row r="10837" spans="74:100">
      <c r="BV10837" s="62"/>
      <c r="BW10837" s="62"/>
      <c r="BX10837" s="62"/>
      <c r="BY10837" s="62"/>
      <c r="BZ10837" s="62"/>
      <c r="CA10837" s="62"/>
      <c r="CB10837" s="62"/>
      <c r="CC10837" s="62"/>
      <c r="CD10837" s="62"/>
      <c r="CE10837" s="62"/>
      <c r="CF10837" s="62"/>
      <c r="CL10837" s="56" t="s">
        <v>19783</v>
      </c>
      <c r="CM10837" s="56"/>
      <c r="CN10837" s="56"/>
      <c r="CO10837" s="52"/>
      <c r="CP10837" s="52"/>
      <c r="CQ10837" s="52"/>
      <c r="CR10837" s="52"/>
      <c r="CS10837" s="52"/>
      <c r="CT10837" s="52"/>
      <c r="CU10837" s="33"/>
      <c r="CV10837" s="33"/>
    </row>
    <row r="10838" spans="74:100">
      <c r="BV10838" s="62"/>
      <c r="BW10838" s="62"/>
      <c r="BX10838" s="62"/>
      <c r="BY10838" s="62"/>
      <c r="BZ10838" s="62"/>
      <c r="CA10838" s="62"/>
      <c r="CB10838" s="62"/>
      <c r="CC10838" s="62"/>
      <c r="CD10838" s="62"/>
      <c r="CE10838" s="62"/>
      <c r="CF10838" s="62"/>
      <c r="CL10838" s="56" t="s">
        <v>2379</v>
      </c>
      <c r="CM10838" s="56" t="s">
        <v>215</v>
      </c>
      <c r="CN10838" s="56" t="s">
        <v>215</v>
      </c>
      <c r="CO10838" s="52"/>
      <c r="CP10838" s="52"/>
      <c r="CQ10838" s="52"/>
      <c r="CR10838" s="52"/>
      <c r="CS10838" s="52"/>
      <c r="CT10838" s="52"/>
      <c r="CU10838" s="33"/>
      <c r="CV10838" s="33"/>
    </row>
    <row r="10839" spans="74:100">
      <c r="BV10839" s="62"/>
      <c r="BW10839" s="62"/>
      <c r="BX10839" s="62"/>
      <c r="BY10839" s="62"/>
      <c r="BZ10839" s="62"/>
      <c r="CA10839" s="62"/>
      <c r="CB10839" s="62"/>
      <c r="CC10839" s="62"/>
      <c r="CD10839" s="62"/>
      <c r="CE10839" s="62"/>
      <c r="CF10839" s="62"/>
      <c r="CL10839" s="56" t="s">
        <v>22674</v>
      </c>
      <c r="CM10839" s="56"/>
      <c r="CN10839" s="56"/>
      <c r="CO10839" s="52"/>
      <c r="CP10839" s="52"/>
      <c r="CQ10839" s="52"/>
      <c r="CR10839" s="52"/>
      <c r="CS10839" s="52"/>
      <c r="CT10839" s="52"/>
      <c r="CU10839" s="33"/>
      <c r="CV10839" s="33"/>
    </row>
    <row r="10840" spans="74:100">
      <c r="BV10840" s="62"/>
      <c r="BW10840" s="62"/>
      <c r="BX10840" s="62"/>
      <c r="BY10840" s="62"/>
      <c r="BZ10840" s="62"/>
      <c r="CA10840" s="62"/>
      <c r="CB10840" s="62"/>
      <c r="CC10840" s="62"/>
      <c r="CD10840" s="62"/>
      <c r="CE10840" s="62"/>
      <c r="CF10840" s="62"/>
      <c r="CL10840" s="56" t="s">
        <v>2380</v>
      </c>
      <c r="CM10840" s="56" t="s">
        <v>213</v>
      </c>
      <c r="CN10840" s="56" t="s">
        <v>213</v>
      </c>
      <c r="CO10840" s="52"/>
      <c r="CP10840" s="52"/>
      <c r="CQ10840" s="52"/>
      <c r="CR10840" s="52"/>
      <c r="CS10840" s="52"/>
      <c r="CT10840" s="52"/>
      <c r="CU10840" s="33"/>
      <c r="CV10840" s="33"/>
    </row>
    <row r="10841" spans="74:100">
      <c r="BV10841" s="62"/>
      <c r="BW10841" s="62"/>
      <c r="BX10841" s="62"/>
      <c r="BY10841" s="62"/>
      <c r="BZ10841" s="62"/>
      <c r="CA10841" s="62"/>
      <c r="CB10841" s="62"/>
      <c r="CC10841" s="62"/>
      <c r="CD10841" s="62"/>
      <c r="CE10841" s="62"/>
      <c r="CF10841" s="62"/>
      <c r="CL10841" s="56" t="s">
        <v>22675</v>
      </c>
      <c r="CM10841" s="56"/>
      <c r="CN10841" s="56"/>
      <c r="CO10841" s="52"/>
      <c r="CP10841" s="52"/>
      <c r="CQ10841" s="52"/>
      <c r="CR10841" s="52"/>
      <c r="CS10841" s="52"/>
      <c r="CT10841" s="52"/>
      <c r="CU10841" s="33"/>
      <c r="CV10841" s="33"/>
    </row>
    <row r="10842" spans="74:100">
      <c r="BV10842" s="62"/>
      <c r="BW10842" s="62"/>
      <c r="BX10842" s="62"/>
      <c r="BY10842" s="62"/>
      <c r="BZ10842" s="62"/>
      <c r="CA10842" s="62"/>
      <c r="CB10842" s="62"/>
      <c r="CC10842" s="62"/>
      <c r="CD10842" s="62"/>
      <c r="CE10842" s="62"/>
      <c r="CF10842" s="62"/>
      <c r="CL10842" s="56" t="s">
        <v>2382</v>
      </c>
      <c r="CM10842" s="56" t="s">
        <v>213</v>
      </c>
      <c r="CN10842" s="56" t="s">
        <v>213</v>
      </c>
      <c r="CO10842" s="52"/>
      <c r="CP10842" s="52"/>
      <c r="CQ10842" s="52"/>
      <c r="CR10842" s="52"/>
      <c r="CS10842" s="52"/>
      <c r="CT10842" s="52"/>
      <c r="CU10842" s="33"/>
      <c r="CV10842" s="33"/>
    </row>
    <row r="10843" spans="74:100">
      <c r="BV10843" s="62"/>
      <c r="BW10843" s="62"/>
      <c r="BX10843" s="62"/>
      <c r="BY10843" s="62"/>
      <c r="BZ10843" s="62"/>
      <c r="CA10843" s="62"/>
      <c r="CB10843" s="62"/>
      <c r="CC10843" s="62"/>
      <c r="CD10843" s="62"/>
      <c r="CE10843" s="62"/>
      <c r="CF10843" s="62"/>
      <c r="CL10843" s="56" t="s">
        <v>25034</v>
      </c>
      <c r="CM10843" s="56"/>
      <c r="CN10843" s="56"/>
      <c r="CO10843" s="52"/>
      <c r="CP10843" s="52"/>
      <c r="CQ10843" s="52"/>
      <c r="CR10843" s="52"/>
      <c r="CS10843" s="52"/>
      <c r="CT10843" s="52"/>
      <c r="CU10843" s="33"/>
      <c r="CV10843" s="33"/>
    </row>
    <row r="10844" spans="74:100">
      <c r="BV10844" s="62"/>
      <c r="BW10844" s="62"/>
      <c r="BX10844" s="62"/>
      <c r="BY10844" s="62"/>
      <c r="BZ10844" s="62"/>
      <c r="CA10844" s="62"/>
      <c r="CB10844" s="62"/>
      <c r="CC10844" s="62"/>
      <c r="CD10844" s="62"/>
      <c r="CE10844" s="62"/>
      <c r="CF10844" s="62"/>
      <c r="CL10844" s="56" t="s">
        <v>2383</v>
      </c>
      <c r="CM10844" s="56" t="s">
        <v>213</v>
      </c>
      <c r="CN10844" s="56" t="s">
        <v>213</v>
      </c>
      <c r="CO10844" s="52"/>
      <c r="CP10844" s="52"/>
      <c r="CQ10844" s="52"/>
      <c r="CR10844" s="52"/>
      <c r="CS10844" s="52"/>
      <c r="CT10844" s="52"/>
      <c r="CU10844" s="33"/>
      <c r="CV10844" s="33"/>
    </row>
    <row r="10845" spans="74:100">
      <c r="BV10845" s="62"/>
      <c r="BW10845" s="62"/>
      <c r="BX10845" s="62"/>
      <c r="BY10845" s="62"/>
      <c r="BZ10845" s="62"/>
      <c r="CA10845" s="62"/>
      <c r="CB10845" s="62"/>
      <c r="CC10845" s="62"/>
      <c r="CD10845" s="62"/>
      <c r="CE10845" s="62"/>
      <c r="CF10845" s="62"/>
      <c r="CL10845" s="56" t="s">
        <v>22676</v>
      </c>
      <c r="CM10845" s="56"/>
      <c r="CN10845" s="56"/>
      <c r="CO10845" s="52"/>
      <c r="CP10845" s="52"/>
      <c r="CQ10845" s="52"/>
      <c r="CR10845" s="52"/>
      <c r="CS10845" s="52"/>
      <c r="CT10845" s="52"/>
      <c r="CU10845" s="33"/>
      <c r="CV10845" s="33"/>
    </row>
    <row r="10846" spans="74:100">
      <c r="BV10846" s="62"/>
      <c r="BW10846" s="62"/>
      <c r="BX10846" s="62"/>
      <c r="BY10846" s="62"/>
      <c r="BZ10846" s="62"/>
      <c r="CA10846" s="62"/>
      <c r="CB10846" s="62"/>
      <c r="CC10846" s="62"/>
      <c r="CD10846" s="62"/>
      <c r="CE10846" s="62"/>
      <c r="CF10846" s="62"/>
      <c r="CL10846" s="56" t="s">
        <v>6146</v>
      </c>
      <c r="CM10846" s="56" t="s">
        <v>3118</v>
      </c>
      <c r="CN10846" s="56" t="s">
        <v>3118</v>
      </c>
      <c r="CO10846" s="52"/>
      <c r="CP10846" s="52"/>
      <c r="CQ10846" s="52"/>
      <c r="CR10846" s="52"/>
      <c r="CS10846" s="52"/>
      <c r="CT10846" s="52"/>
      <c r="CU10846" s="33"/>
      <c r="CV10846" s="33"/>
    </row>
    <row r="10847" spans="74:100">
      <c r="BV10847" s="62"/>
      <c r="BW10847" s="62"/>
      <c r="BX10847" s="62"/>
      <c r="BY10847" s="62"/>
      <c r="BZ10847" s="62"/>
      <c r="CA10847" s="62"/>
      <c r="CB10847" s="62"/>
      <c r="CC10847" s="62"/>
      <c r="CD10847" s="62"/>
      <c r="CE10847" s="62"/>
      <c r="CF10847" s="62"/>
      <c r="CL10847" s="56" t="s">
        <v>19784</v>
      </c>
      <c r="CM10847" s="56"/>
      <c r="CN10847" s="56"/>
      <c r="CO10847" s="52"/>
      <c r="CP10847" s="52"/>
      <c r="CQ10847" s="52"/>
      <c r="CR10847" s="52"/>
      <c r="CS10847" s="52"/>
      <c r="CT10847" s="52"/>
      <c r="CU10847" s="33"/>
      <c r="CV10847" s="33"/>
    </row>
    <row r="10848" spans="74:100">
      <c r="BV10848" s="62"/>
      <c r="BW10848" s="62"/>
      <c r="BX10848" s="62"/>
      <c r="BY10848" s="62"/>
      <c r="BZ10848" s="62"/>
      <c r="CA10848" s="62"/>
      <c r="CB10848" s="62"/>
      <c r="CC10848" s="62"/>
      <c r="CD10848" s="62"/>
      <c r="CE10848" s="62"/>
      <c r="CF10848" s="62"/>
      <c r="CL10848" s="56" t="s">
        <v>6147</v>
      </c>
      <c r="CM10848" s="56" t="s">
        <v>217</v>
      </c>
      <c r="CN10848" s="56" t="s">
        <v>217</v>
      </c>
      <c r="CO10848" s="52"/>
      <c r="CP10848" s="52"/>
      <c r="CQ10848" s="52"/>
      <c r="CR10848" s="52"/>
      <c r="CS10848" s="52"/>
      <c r="CT10848" s="52"/>
      <c r="CU10848" s="33"/>
      <c r="CV10848" s="33"/>
    </row>
    <row r="10849" spans="74:100">
      <c r="BV10849" s="62"/>
      <c r="BW10849" s="62"/>
      <c r="BX10849" s="62"/>
      <c r="BY10849" s="62"/>
      <c r="BZ10849" s="62"/>
      <c r="CA10849" s="62"/>
      <c r="CB10849" s="62"/>
      <c r="CC10849" s="62"/>
      <c r="CD10849" s="62"/>
      <c r="CE10849" s="62"/>
      <c r="CF10849" s="62"/>
      <c r="CL10849" s="56" t="s">
        <v>19785</v>
      </c>
      <c r="CM10849" s="56"/>
      <c r="CN10849" s="56"/>
      <c r="CO10849" s="52"/>
      <c r="CP10849" s="52"/>
      <c r="CQ10849" s="52"/>
      <c r="CR10849" s="52"/>
      <c r="CS10849" s="52"/>
      <c r="CT10849" s="52"/>
      <c r="CU10849" s="33"/>
      <c r="CV10849" s="33"/>
    </row>
    <row r="10850" spans="74:100">
      <c r="BV10850" s="62"/>
      <c r="BW10850" s="62"/>
      <c r="BX10850" s="62"/>
      <c r="BY10850" s="62"/>
      <c r="BZ10850" s="62"/>
      <c r="CA10850" s="62"/>
      <c r="CB10850" s="62"/>
      <c r="CC10850" s="62"/>
      <c r="CD10850" s="62"/>
      <c r="CE10850" s="62"/>
      <c r="CF10850" s="62"/>
      <c r="CL10850" s="56" t="s">
        <v>6148</v>
      </c>
      <c r="CM10850" s="56" t="s">
        <v>217</v>
      </c>
      <c r="CN10850" s="56" t="s">
        <v>217</v>
      </c>
      <c r="CO10850" s="52"/>
      <c r="CP10850" s="52"/>
      <c r="CQ10850" s="52"/>
      <c r="CR10850" s="52"/>
      <c r="CS10850" s="52"/>
      <c r="CT10850" s="52"/>
      <c r="CU10850" s="33"/>
      <c r="CV10850" s="33"/>
    </row>
    <row r="10851" spans="74:100">
      <c r="BV10851" s="62"/>
      <c r="BW10851" s="62"/>
      <c r="BX10851" s="62"/>
      <c r="BY10851" s="62"/>
      <c r="BZ10851" s="62"/>
      <c r="CA10851" s="62"/>
      <c r="CB10851" s="62"/>
      <c r="CC10851" s="62"/>
      <c r="CD10851" s="62"/>
      <c r="CE10851" s="62"/>
      <c r="CF10851" s="62"/>
      <c r="CL10851" s="56" t="s">
        <v>19786</v>
      </c>
      <c r="CM10851" s="56"/>
      <c r="CN10851" s="56"/>
      <c r="CO10851" s="52"/>
      <c r="CP10851" s="52"/>
      <c r="CQ10851" s="52"/>
      <c r="CR10851" s="52"/>
      <c r="CS10851" s="52"/>
      <c r="CT10851" s="52"/>
      <c r="CU10851" s="33"/>
      <c r="CV10851" s="33"/>
    </row>
    <row r="10852" spans="74:100">
      <c r="BV10852" s="62"/>
      <c r="BW10852" s="62"/>
      <c r="BX10852" s="62"/>
      <c r="BY10852" s="62"/>
      <c r="BZ10852" s="62"/>
      <c r="CA10852" s="62"/>
      <c r="CB10852" s="62"/>
      <c r="CC10852" s="62"/>
      <c r="CD10852" s="62"/>
      <c r="CE10852" s="62"/>
      <c r="CF10852" s="62"/>
      <c r="CL10852" s="56" t="s">
        <v>6149</v>
      </c>
      <c r="CM10852" s="56" t="s">
        <v>3118</v>
      </c>
      <c r="CN10852" s="56" t="s">
        <v>3118</v>
      </c>
      <c r="CO10852" s="52"/>
      <c r="CP10852" s="52"/>
      <c r="CQ10852" s="52"/>
      <c r="CR10852" s="52"/>
      <c r="CS10852" s="52"/>
      <c r="CT10852" s="52"/>
      <c r="CU10852" s="33"/>
      <c r="CV10852" s="33"/>
    </row>
    <row r="10853" spans="74:100">
      <c r="BV10853" s="62"/>
      <c r="BW10853" s="62"/>
      <c r="BX10853" s="62"/>
      <c r="BY10853" s="62"/>
      <c r="BZ10853" s="62"/>
      <c r="CA10853" s="62"/>
      <c r="CB10853" s="62"/>
      <c r="CC10853" s="62"/>
      <c r="CD10853" s="62"/>
      <c r="CE10853" s="62"/>
      <c r="CF10853" s="62"/>
      <c r="CL10853" s="56" t="s">
        <v>19787</v>
      </c>
      <c r="CM10853" s="56"/>
      <c r="CN10853" s="56"/>
      <c r="CO10853" s="52"/>
      <c r="CP10853" s="52"/>
      <c r="CQ10853" s="52"/>
      <c r="CR10853" s="52"/>
      <c r="CS10853" s="52"/>
      <c r="CT10853" s="52"/>
      <c r="CU10853" s="33"/>
      <c r="CV10853" s="33"/>
    </row>
    <row r="10854" spans="74:100">
      <c r="BV10854" s="62"/>
      <c r="BW10854" s="62"/>
      <c r="BX10854" s="62"/>
      <c r="BY10854" s="62"/>
      <c r="BZ10854" s="62"/>
      <c r="CA10854" s="62"/>
      <c r="CB10854" s="62"/>
      <c r="CC10854" s="62"/>
      <c r="CD10854" s="62"/>
      <c r="CE10854" s="62"/>
      <c r="CF10854" s="62"/>
      <c r="CL10854" s="56" t="s">
        <v>6150</v>
      </c>
      <c r="CM10854" s="56" t="s">
        <v>217</v>
      </c>
      <c r="CN10854" s="56" t="s">
        <v>217</v>
      </c>
      <c r="CO10854" s="52"/>
      <c r="CP10854" s="52"/>
      <c r="CQ10854" s="52"/>
      <c r="CR10854" s="52"/>
      <c r="CS10854" s="52"/>
      <c r="CT10854" s="52"/>
      <c r="CU10854" s="33"/>
      <c r="CV10854" s="33"/>
    </row>
    <row r="10855" spans="74:100">
      <c r="BV10855" s="62"/>
      <c r="BW10855" s="62"/>
      <c r="BX10855" s="62"/>
      <c r="BY10855" s="62"/>
      <c r="BZ10855" s="62"/>
      <c r="CA10855" s="62"/>
      <c r="CB10855" s="62"/>
      <c r="CC10855" s="62"/>
      <c r="CD10855" s="62"/>
      <c r="CE10855" s="62"/>
      <c r="CF10855" s="62"/>
      <c r="CL10855" s="56" t="s">
        <v>19788</v>
      </c>
      <c r="CM10855" s="56"/>
      <c r="CN10855" s="56"/>
      <c r="CO10855" s="52"/>
      <c r="CP10855" s="52"/>
      <c r="CQ10855" s="52"/>
      <c r="CR10855" s="52"/>
      <c r="CS10855" s="52"/>
      <c r="CT10855" s="52"/>
      <c r="CU10855" s="33"/>
      <c r="CV10855" s="33"/>
    </row>
    <row r="10856" spans="74:100">
      <c r="BV10856" s="62"/>
      <c r="BW10856" s="62"/>
      <c r="BX10856" s="62"/>
      <c r="BY10856" s="62"/>
      <c r="BZ10856" s="62"/>
      <c r="CA10856" s="62"/>
      <c r="CB10856" s="62"/>
      <c r="CC10856" s="62"/>
      <c r="CD10856" s="62"/>
      <c r="CE10856" s="62"/>
      <c r="CF10856" s="62"/>
      <c r="CL10856" s="56" t="s">
        <v>6151</v>
      </c>
      <c r="CM10856" s="56" t="s">
        <v>3118</v>
      </c>
      <c r="CN10856" s="56" t="s">
        <v>3118</v>
      </c>
      <c r="CO10856" s="52"/>
      <c r="CP10856" s="52"/>
      <c r="CQ10856" s="52"/>
      <c r="CR10856" s="52"/>
      <c r="CS10856" s="52"/>
      <c r="CT10856" s="52"/>
      <c r="CU10856" s="33"/>
      <c r="CV10856" s="33"/>
    </row>
    <row r="10857" spans="74:100">
      <c r="BV10857" s="62"/>
      <c r="BW10857" s="62"/>
      <c r="BX10857" s="62"/>
      <c r="BY10857" s="62"/>
      <c r="BZ10857" s="62"/>
      <c r="CA10857" s="62"/>
      <c r="CB10857" s="62"/>
      <c r="CC10857" s="62"/>
      <c r="CD10857" s="62"/>
      <c r="CE10857" s="62"/>
      <c r="CF10857" s="62"/>
      <c r="CL10857" s="56" t="s">
        <v>19789</v>
      </c>
      <c r="CM10857" s="56"/>
      <c r="CN10857" s="56"/>
      <c r="CO10857" s="52"/>
      <c r="CP10857" s="52"/>
      <c r="CQ10857" s="52"/>
      <c r="CR10857" s="52"/>
      <c r="CS10857" s="52"/>
      <c r="CT10857" s="52"/>
      <c r="CU10857" s="33"/>
      <c r="CV10857" s="33"/>
    </row>
    <row r="10858" spans="74:100">
      <c r="BV10858" s="62"/>
      <c r="BW10858" s="62"/>
      <c r="BX10858" s="62"/>
      <c r="BY10858" s="62"/>
      <c r="BZ10858" s="62"/>
      <c r="CA10858" s="62"/>
      <c r="CB10858" s="62"/>
      <c r="CC10858" s="62"/>
      <c r="CD10858" s="62"/>
      <c r="CE10858" s="62"/>
      <c r="CF10858" s="62"/>
      <c r="CL10858" s="56" t="s">
        <v>6152</v>
      </c>
      <c r="CM10858" s="56" t="s">
        <v>217</v>
      </c>
      <c r="CN10858" s="56" t="s">
        <v>217</v>
      </c>
      <c r="CO10858" s="52"/>
      <c r="CP10858" s="52"/>
      <c r="CQ10858" s="52"/>
      <c r="CR10858" s="52"/>
      <c r="CS10858" s="52"/>
      <c r="CT10858" s="52"/>
      <c r="CU10858" s="33"/>
      <c r="CV10858" s="33"/>
    </row>
    <row r="10859" spans="74:100">
      <c r="BV10859" s="62"/>
      <c r="BW10859" s="62"/>
      <c r="BX10859" s="62"/>
      <c r="BY10859" s="62"/>
      <c r="BZ10859" s="62"/>
      <c r="CA10859" s="62"/>
      <c r="CB10859" s="62"/>
      <c r="CC10859" s="62"/>
      <c r="CD10859" s="62"/>
      <c r="CE10859" s="62"/>
      <c r="CF10859" s="62"/>
      <c r="CL10859" s="56" t="s">
        <v>19790</v>
      </c>
      <c r="CM10859" s="56"/>
      <c r="CN10859" s="56"/>
      <c r="CO10859" s="52"/>
      <c r="CP10859" s="52"/>
      <c r="CQ10859" s="52"/>
      <c r="CR10859" s="52"/>
      <c r="CS10859" s="52"/>
      <c r="CT10859" s="52"/>
      <c r="CU10859" s="33"/>
      <c r="CV10859" s="33"/>
    </row>
    <row r="10860" spans="74:100">
      <c r="BV10860" s="62"/>
      <c r="BW10860" s="62"/>
      <c r="BX10860" s="62"/>
      <c r="BY10860" s="62"/>
      <c r="BZ10860" s="62"/>
      <c r="CA10860" s="62"/>
      <c r="CB10860" s="62"/>
      <c r="CC10860" s="62"/>
      <c r="CD10860" s="62"/>
      <c r="CE10860" s="62"/>
      <c r="CF10860" s="62"/>
      <c r="CL10860" s="56" t="s">
        <v>6153</v>
      </c>
      <c r="CM10860" s="56" t="s">
        <v>217</v>
      </c>
      <c r="CN10860" s="56" t="s">
        <v>217</v>
      </c>
      <c r="CO10860" s="52"/>
      <c r="CP10860" s="52"/>
      <c r="CQ10860" s="52"/>
      <c r="CR10860" s="52"/>
      <c r="CS10860" s="52"/>
      <c r="CT10860" s="52"/>
      <c r="CU10860" s="33"/>
      <c r="CV10860" s="33"/>
    </row>
    <row r="10861" spans="74:100">
      <c r="BV10861" s="62"/>
      <c r="BW10861" s="62"/>
      <c r="BX10861" s="62"/>
      <c r="BY10861" s="62"/>
      <c r="BZ10861" s="62"/>
      <c r="CA10861" s="62"/>
      <c r="CB10861" s="62"/>
      <c r="CC10861" s="62"/>
      <c r="CD10861" s="62"/>
      <c r="CE10861" s="62"/>
      <c r="CF10861" s="62"/>
      <c r="CL10861" s="56" t="s">
        <v>19791</v>
      </c>
      <c r="CM10861" s="56"/>
      <c r="CN10861" s="56"/>
      <c r="CO10861" s="52"/>
      <c r="CP10861" s="52"/>
      <c r="CQ10861" s="52"/>
      <c r="CR10861" s="52"/>
      <c r="CS10861" s="52"/>
      <c r="CT10861" s="52"/>
      <c r="CU10861" s="33"/>
      <c r="CV10861" s="33"/>
    </row>
    <row r="10862" spans="74:100">
      <c r="BV10862" s="62"/>
      <c r="BW10862" s="62"/>
      <c r="BX10862" s="62"/>
      <c r="BY10862" s="62"/>
      <c r="BZ10862" s="62"/>
      <c r="CA10862" s="62"/>
      <c r="CB10862" s="62"/>
      <c r="CC10862" s="62"/>
      <c r="CD10862" s="62"/>
      <c r="CE10862" s="62"/>
      <c r="CF10862" s="62"/>
      <c r="CL10862" s="56" t="s">
        <v>28408</v>
      </c>
      <c r="CM10862" s="56" t="s">
        <v>3118</v>
      </c>
      <c r="CN10862" s="56" t="s">
        <v>3118</v>
      </c>
      <c r="CO10862" s="52"/>
      <c r="CP10862" s="52"/>
      <c r="CQ10862" s="52"/>
      <c r="CR10862" s="52"/>
      <c r="CS10862" s="52"/>
      <c r="CT10862" s="52"/>
      <c r="CU10862" s="33"/>
      <c r="CV10862" s="33"/>
    </row>
    <row r="10863" spans="74:100">
      <c r="BV10863" s="62"/>
      <c r="BW10863" s="62"/>
      <c r="BX10863" s="62"/>
      <c r="BY10863" s="62"/>
      <c r="BZ10863" s="62"/>
      <c r="CA10863" s="62"/>
      <c r="CB10863" s="62"/>
      <c r="CC10863" s="62"/>
      <c r="CD10863" s="62"/>
      <c r="CE10863" s="62"/>
      <c r="CF10863" s="62"/>
      <c r="CL10863" s="56" t="s">
        <v>28409</v>
      </c>
      <c r="CM10863" s="56"/>
      <c r="CN10863" s="56"/>
      <c r="CO10863" s="52"/>
      <c r="CP10863" s="52"/>
      <c r="CQ10863" s="52"/>
      <c r="CR10863" s="52"/>
      <c r="CS10863" s="52"/>
      <c r="CT10863" s="52"/>
      <c r="CU10863" s="33"/>
      <c r="CV10863" s="33"/>
    </row>
    <row r="10864" spans="74:100">
      <c r="BV10864" s="62"/>
      <c r="BW10864" s="62"/>
      <c r="BX10864" s="62"/>
      <c r="BY10864" s="62"/>
      <c r="BZ10864" s="62"/>
      <c r="CA10864" s="62"/>
      <c r="CB10864" s="62"/>
      <c r="CC10864" s="62"/>
      <c r="CD10864" s="62"/>
      <c r="CE10864" s="62"/>
      <c r="CF10864" s="62"/>
      <c r="CL10864" s="56" t="s">
        <v>28410</v>
      </c>
      <c r="CM10864" s="56" t="s">
        <v>217</v>
      </c>
      <c r="CN10864" s="56" t="s">
        <v>217</v>
      </c>
      <c r="CO10864" s="52"/>
      <c r="CP10864" s="52"/>
      <c r="CQ10864" s="52"/>
      <c r="CR10864" s="52"/>
      <c r="CS10864" s="52"/>
      <c r="CT10864" s="52"/>
      <c r="CU10864" s="33"/>
      <c r="CV10864" s="33"/>
    </row>
    <row r="10865" spans="74:100">
      <c r="BV10865" s="62"/>
      <c r="BW10865" s="62"/>
      <c r="BX10865" s="62"/>
      <c r="BY10865" s="62"/>
      <c r="BZ10865" s="62"/>
      <c r="CA10865" s="62"/>
      <c r="CB10865" s="62"/>
      <c r="CC10865" s="62"/>
      <c r="CD10865" s="62"/>
      <c r="CE10865" s="62"/>
      <c r="CF10865" s="62"/>
      <c r="CL10865" s="56" t="s">
        <v>28409</v>
      </c>
      <c r="CM10865" s="56"/>
      <c r="CN10865" s="56"/>
      <c r="CO10865" s="52"/>
      <c r="CP10865" s="52"/>
      <c r="CQ10865" s="52"/>
      <c r="CR10865" s="52"/>
      <c r="CS10865" s="52"/>
      <c r="CT10865" s="52"/>
      <c r="CU10865" s="33"/>
      <c r="CV10865" s="33"/>
    </row>
    <row r="10866" spans="74:100">
      <c r="BV10866" s="62"/>
      <c r="BW10866" s="62"/>
      <c r="BX10866" s="62"/>
      <c r="BY10866" s="62"/>
      <c r="BZ10866" s="62"/>
      <c r="CA10866" s="62"/>
      <c r="CB10866" s="62"/>
      <c r="CC10866" s="62"/>
      <c r="CD10866" s="62"/>
      <c r="CE10866" s="62"/>
      <c r="CF10866" s="62"/>
      <c r="CL10866" s="56" t="s">
        <v>28411</v>
      </c>
      <c r="CM10866" s="56" t="s">
        <v>3118</v>
      </c>
      <c r="CN10866" s="56" t="s">
        <v>3118</v>
      </c>
      <c r="CO10866" s="52"/>
      <c r="CP10866" s="52"/>
      <c r="CQ10866" s="52"/>
      <c r="CR10866" s="52"/>
      <c r="CS10866" s="52"/>
      <c r="CT10866" s="52"/>
      <c r="CU10866" s="33"/>
      <c r="CV10866" s="33"/>
    </row>
    <row r="10867" spans="74:100">
      <c r="BV10867" s="62"/>
      <c r="BW10867" s="62"/>
      <c r="BX10867" s="62"/>
      <c r="BY10867" s="62"/>
      <c r="BZ10867" s="62"/>
      <c r="CA10867" s="62"/>
      <c r="CB10867" s="62"/>
      <c r="CC10867" s="62"/>
      <c r="CD10867" s="62"/>
      <c r="CE10867" s="62"/>
      <c r="CF10867" s="62"/>
      <c r="CL10867" s="56" t="s">
        <v>28412</v>
      </c>
      <c r="CM10867" s="56"/>
      <c r="CN10867" s="56"/>
      <c r="CO10867" s="52"/>
      <c r="CP10867" s="52"/>
      <c r="CQ10867" s="52"/>
      <c r="CR10867" s="52"/>
      <c r="CS10867" s="52"/>
      <c r="CT10867" s="52"/>
      <c r="CU10867" s="33"/>
      <c r="CV10867" s="33"/>
    </row>
    <row r="10868" spans="74:100">
      <c r="BV10868" s="62"/>
      <c r="BW10868" s="62"/>
      <c r="BX10868" s="62"/>
      <c r="BY10868" s="62"/>
      <c r="BZ10868" s="62"/>
      <c r="CA10868" s="62"/>
      <c r="CB10868" s="62"/>
      <c r="CC10868" s="62"/>
      <c r="CD10868" s="62"/>
      <c r="CE10868" s="62"/>
      <c r="CF10868" s="62"/>
      <c r="CL10868" s="56" t="s">
        <v>28413</v>
      </c>
      <c r="CM10868" s="56" t="s">
        <v>217</v>
      </c>
      <c r="CN10868" s="56" t="s">
        <v>217</v>
      </c>
      <c r="CO10868" s="52"/>
      <c r="CP10868" s="52"/>
      <c r="CQ10868" s="52"/>
      <c r="CR10868" s="52"/>
      <c r="CS10868" s="52"/>
      <c r="CT10868" s="52"/>
      <c r="CU10868" s="33"/>
      <c r="CV10868" s="33"/>
    </row>
    <row r="10869" spans="74:100">
      <c r="BV10869" s="62"/>
      <c r="BW10869" s="62"/>
      <c r="BX10869" s="62"/>
      <c r="BY10869" s="62"/>
      <c r="BZ10869" s="62"/>
      <c r="CA10869" s="62"/>
      <c r="CB10869" s="62"/>
      <c r="CC10869" s="62"/>
      <c r="CD10869" s="62"/>
      <c r="CE10869" s="62"/>
      <c r="CF10869" s="62"/>
      <c r="CL10869" s="56" t="s">
        <v>28414</v>
      </c>
      <c r="CM10869" s="56"/>
      <c r="CN10869" s="56"/>
      <c r="CO10869" s="52"/>
      <c r="CP10869" s="52"/>
      <c r="CQ10869" s="52"/>
      <c r="CR10869" s="52"/>
      <c r="CS10869" s="52"/>
      <c r="CT10869" s="52"/>
      <c r="CU10869" s="33"/>
      <c r="CV10869" s="33"/>
    </row>
    <row r="10870" spans="74:100">
      <c r="BV10870" s="62"/>
      <c r="BW10870" s="62"/>
      <c r="BX10870" s="62"/>
      <c r="BY10870" s="62"/>
      <c r="BZ10870" s="62"/>
      <c r="CA10870" s="62"/>
      <c r="CB10870" s="62"/>
      <c r="CC10870" s="62"/>
      <c r="CD10870" s="62"/>
      <c r="CE10870" s="62"/>
      <c r="CF10870" s="62"/>
      <c r="CL10870" s="56" t="s">
        <v>6154</v>
      </c>
      <c r="CM10870" s="56" t="s">
        <v>3118</v>
      </c>
      <c r="CN10870" s="56" t="s">
        <v>3118</v>
      </c>
      <c r="CO10870" s="52"/>
      <c r="CP10870" s="52"/>
      <c r="CQ10870" s="52"/>
      <c r="CR10870" s="52"/>
      <c r="CS10870" s="52"/>
      <c r="CT10870" s="52"/>
      <c r="CU10870" s="33"/>
      <c r="CV10870" s="33"/>
    </row>
    <row r="10871" spans="74:100">
      <c r="BV10871" s="62"/>
      <c r="BW10871" s="62"/>
      <c r="BX10871" s="62"/>
      <c r="BY10871" s="62"/>
      <c r="BZ10871" s="62"/>
      <c r="CA10871" s="62"/>
      <c r="CB10871" s="62"/>
      <c r="CC10871" s="62"/>
      <c r="CD10871" s="62"/>
      <c r="CE10871" s="62"/>
      <c r="CF10871" s="62"/>
      <c r="CL10871" s="56" t="s">
        <v>19792</v>
      </c>
      <c r="CM10871" s="56"/>
      <c r="CN10871" s="56"/>
      <c r="CO10871" s="52"/>
      <c r="CP10871" s="52"/>
      <c r="CQ10871" s="52"/>
      <c r="CR10871" s="52"/>
      <c r="CS10871" s="52"/>
      <c r="CT10871" s="52"/>
      <c r="CU10871" s="33"/>
      <c r="CV10871" s="33"/>
    </row>
    <row r="10872" spans="74:100">
      <c r="BV10872" s="62"/>
      <c r="BW10872" s="62"/>
      <c r="BX10872" s="62"/>
      <c r="BY10872" s="62"/>
      <c r="BZ10872" s="62"/>
      <c r="CA10872" s="62"/>
      <c r="CB10872" s="62"/>
      <c r="CC10872" s="62"/>
      <c r="CD10872" s="62"/>
      <c r="CE10872" s="62"/>
      <c r="CF10872" s="62"/>
      <c r="CL10872" s="56" t="s">
        <v>6155</v>
      </c>
      <c r="CM10872" s="56" t="s">
        <v>217</v>
      </c>
      <c r="CN10872" s="56" t="s">
        <v>217</v>
      </c>
      <c r="CO10872" s="52"/>
      <c r="CP10872" s="52"/>
      <c r="CQ10872" s="52"/>
      <c r="CR10872" s="52"/>
      <c r="CS10872" s="52"/>
      <c r="CT10872" s="52"/>
      <c r="CU10872" s="33"/>
      <c r="CV10872" s="33"/>
    </row>
    <row r="10873" spans="74:100">
      <c r="BV10873" s="62"/>
      <c r="BW10873" s="62"/>
      <c r="BX10873" s="62"/>
      <c r="BY10873" s="62"/>
      <c r="BZ10873" s="62"/>
      <c r="CA10873" s="62"/>
      <c r="CB10873" s="62"/>
      <c r="CC10873" s="62"/>
      <c r="CD10873" s="62"/>
      <c r="CE10873" s="62"/>
      <c r="CF10873" s="62"/>
      <c r="CL10873" s="56" t="s">
        <v>19793</v>
      </c>
      <c r="CM10873" s="56"/>
      <c r="CN10873" s="56"/>
      <c r="CO10873" s="52"/>
      <c r="CP10873" s="52"/>
      <c r="CQ10873" s="52"/>
      <c r="CR10873" s="52"/>
      <c r="CS10873" s="52"/>
      <c r="CT10873" s="52"/>
      <c r="CU10873" s="33"/>
      <c r="CV10873" s="33"/>
    </row>
    <row r="10874" spans="74:100">
      <c r="BV10874" s="62"/>
      <c r="BW10874" s="62"/>
      <c r="BX10874" s="62"/>
      <c r="BY10874" s="62"/>
      <c r="BZ10874" s="62"/>
      <c r="CA10874" s="62"/>
      <c r="CB10874" s="62"/>
      <c r="CC10874" s="62"/>
      <c r="CD10874" s="62"/>
      <c r="CE10874" s="62"/>
      <c r="CF10874" s="62"/>
      <c r="CL10874" s="56" t="s">
        <v>6156</v>
      </c>
      <c r="CM10874" s="56" t="s">
        <v>217</v>
      </c>
      <c r="CN10874" s="56" t="s">
        <v>217</v>
      </c>
      <c r="CO10874" s="52"/>
      <c r="CP10874" s="52"/>
      <c r="CQ10874" s="52"/>
      <c r="CR10874" s="52"/>
      <c r="CS10874" s="52"/>
      <c r="CT10874" s="52"/>
      <c r="CU10874" s="33"/>
      <c r="CV10874" s="33"/>
    </row>
    <row r="10875" spans="74:100">
      <c r="BV10875" s="62"/>
      <c r="BW10875" s="62"/>
      <c r="BX10875" s="62"/>
      <c r="BY10875" s="62"/>
      <c r="BZ10875" s="62"/>
      <c r="CA10875" s="62"/>
      <c r="CB10875" s="62"/>
      <c r="CC10875" s="62"/>
      <c r="CD10875" s="62"/>
      <c r="CE10875" s="62"/>
      <c r="CF10875" s="62"/>
      <c r="CL10875" s="56" t="s">
        <v>19794</v>
      </c>
      <c r="CM10875" s="56"/>
      <c r="CN10875" s="56"/>
      <c r="CO10875" s="52"/>
      <c r="CP10875" s="52"/>
      <c r="CQ10875" s="52"/>
      <c r="CR10875" s="52"/>
      <c r="CS10875" s="52"/>
      <c r="CT10875" s="52"/>
      <c r="CU10875" s="33"/>
      <c r="CV10875" s="33"/>
    </row>
    <row r="10876" spans="74:100">
      <c r="BV10876" s="62"/>
      <c r="BW10876" s="62"/>
      <c r="BX10876" s="62"/>
      <c r="BY10876" s="62"/>
      <c r="BZ10876" s="62"/>
      <c r="CA10876" s="62"/>
      <c r="CB10876" s="62"/>
      <c r="CC10876" s="62"/>
      <c r="CD10876" s="62"/>
      <c r="CE10876" s="62"/>
      <c r="CF10876" s="62"/>
      <c r="CL10876" s="56" t="s">
        <v>6157</v>
      </c>
      <c r="CM10876" s="56" t="s">
        <v>217</v>
      </c>
      <c r="CN10876" s="56" t="s">
        <v>217</v>
      </c>
      <c r="CO10876" s="52"/>
      <c r="CP10876" s="52"/>
      <c r="CQ10876" s="52"/>
      <c r="CR10876" s="52"/>
      <c r="CS10876" s="52"/>
      <c r="CT10876" s="52"/>
      <c r="CU10876" s="33"/>
      <c r="CV10876" s="33"/>
    </row>
    <row r="10877" spans="74:100">
      <c r="BV10877" s="62"/>
      <c r="BW10877" s="62"/>
      <c r="BX10877" s="62"/>
      <c r="BY10877" s="62"/>
      <c r="BZ10877" s="62"/>
      <c r="CA10877" s="62"/>
      <c r="CB10877" s="62"/>
      <c r="CC10877" s="62"/>
      <c r="CD10877" s="62"/>
      <c r="CE10877" s="62"/>
      <c r="CF10877" s="62"/>
      <c r="CL10877" s="56" t="s">
        <v>19795</v>
      </c>
      <c r="CM10877" s="56"/>
      <c r="CN10877" s="56"/>
      <c r="CO10877" s="52"/>
      <c r="CP10877" s="52"/>
      <c r="CQ10877" s="52"/>
      <c r="CR10877" s="52"/>
      <c r="CS10877" s="52"/>
      <c r="CT10877" s="52"/>
      <c r="CU10877" s="33"/>
      <c r="CV10877" s="33"/>
    </row>
    <row r="10878" spans="74:100">
      <c r="BV10878" s="62"/>
      <c r="BW10878" s="62"/>
      <c r="BX10878" s="62"/>
      <c r="BY10878" s="62"/>
      <c r="BZ10878" s="62"/>
      <c r="CA10878" s="62"/>
      <c r="CB10878" s="62"/>
      <c r="CC10878" s="62"/>
      <c r="CD10878" s="62"/>
      <c r="CE10878" s="62"/>
      <c r="CF10878" s="62"/>
      <c r="CL10878" s="56" t="s">
        <v>6158</v>
      </c>
      <c r="CM10878" s="56" t="s">
        <v>217</v>
      </c>
      <c r="CN10878" s="56" t="s">
        <v>217</v>
      </c>
      <c r="CO10878" s="52"/>
      <c r="CP10878" s="52"/>
      <c r="CQ10878" s="52"/>
      <c r="CR10878" s="52"/>
      <c r="CS10878" s="52"/>
      <c r="CT10878" s="52"/>
      <c r="CU10878" s="33"/>
      <c r="CV10878" s="33"/>
    </row>
    <row r="10879" spans="74:100">
      <c r="BV10879" s="62"/>
      <c r="BW10879" s="62"/>
      <c r="BX10879" s="62"/>
      <c r="BY10879" s="62"/>
      <c r="BZ10879" s="62"/>
      <c r="CA10879" s="62"/>
      <c r="CB10879" s="62"/>
      <c r="CC10879" s="62"/>
      <c r="CD10879" s="62"/>
      <c r="CE10879" s="62"/>
      <c r="CF10879" s="62"/>
      <c r="CL10879" s="56" t="s">
        <v>19796</v>
      </c>
      <c r="CM10879" s="56"/>
      <c r="CN10879" s="56"/>
      <c r="CO10879" s="52"/>
      <c r="CP10879" s="52"/>
      <c r="CQ10879" s="52"/>
      <c r="CR10879" s="52"/>
      <c r="CS10879" s="52"/>
      <c r="CT10879" s="52"/>
      <c r="CU10879" s="33"/>
      <c r="CV10879" s="33"/>
    </row>
    <row r="10880" spans="74:100">
      <c r="BV10880" s="62"/>
      <c r="BW10880" s="62"/>
      <c r="BX10880" s="62"/>
      <c r="BY10880" s="62"/>
      <c r="BZ10880" s="62"/>
      <c r="CA10880" s="62"/>
      <c r="CB10880" s="62"/>
      <c r="CC10880" s="62"/>
      <c r="CD10880" s="62"/>
      <c r="CE10880" s="62"/>
      <c r="CF10880" s="62"/>
      <c r="CL10880" s="56" t="s">
        <v>6159</v>
      </c>
      <c r="CM10880" s="56" t="s">
        <v>217</v>
      </c>
      <c r="CN10880" s="56" t="s">
        <v>217</v>
      </c>
      <c r="CO10880" s="52"/>
      <c r="CP10880" s="52"/>
      <c r="CQ10880" s="52"/>
      <c r="CR10880" s="52"/>
      <c r="CS10880" s="52"/>
      <c r="CT10880" s="52"/>
      <c r="CU10880" s="33"/>
      <c r="CV10880" s="33"/>
    </row>
    <row r="10881" spans="74:100">
      <c r="BV10881" s="62"/>
      <c r="BW10881" s="62"/>
      <c r="BX10881" s="62"/>
      <c r="BY10881" s="62"/>
      <c r="BZ10881" s="62"/>
      <c r="CA10881" s="62"/>
      <c r="CB10881" s="62"/>
      <c r="CC10881" s="62"/>
      <c r="CD10881" s="62"/>
      <c r="CE10881" s="62"/>
      <c r="CF10881" s="62"/>
      <c r="CL10881" s="56" t="s">
        <v>19797</v>
      </c>
      <c r="CM10881" s="56"/>
      <c r="CN10881" s="56"/>
      <c r="CO10881" s="52"/>
      <c r="CP10881" s="52"/>
      <c r="CQ10881" s="52"/>
      <c r="CR10881" s="52"/>
      <c r="CS10881" s="52"/>
      <c r="CT10881" s="52"/>
      <c r="CU10881" s="33"/>
      <c r="CV10881" s="33"/>
    </row>
    <row r="10882" spans="74:100">
      <c r="BV10882" s="62"/>
      <c r="BW10882" s="62"/>
      <c r="BX10882" s="62"/>
      <c r="BY10882" s="62"/>
      <c r="BZ10882" s="62"/>
      <c r="CA10882" s="62"/>
      <c r="CB10882" s="62"/>
      <c r="CC10882" s="62"/>
      <c r="CD10882" s="62"/>
      <c r="CE10882" s="62"/>
      <c r="CF10882" s="62"/>
      <c r="CL10882" s="56" t="s">
        <v>25035</v>
      </c>
      <c r="CM10882" s="56"/>
      <c r="CN10882" s="56"/>
      <c r="CO10882" s="52"/>
      <c r="CP10882" s="52"/>
      <c r="CQ10882" s="52"/>
      <c r="CR10882" s="52"/>
      <c r="CS10882" s="52"/>
      <c r="CT10882" s="52"/>
      <c r="CU10882" s="33"/>
      <c r="CV10882" s="33"/>
    </row>
    <row r="10883" spans="74:100">
      <c r="BV10883" s="62"/>
      <c r="BW10883" s="62"/>
      <c r="BX10883" s="62"/>
      <c r="BY10883" s="62"/>
      <c r="BZ10883" s="62"/>
      <c r="CA10883" s="62"/>
      <c r="CB10883" s="62"/>
      <c r="CC10883" s="62"/>
      <c r="CD10883" s="62"/>
      <c r="CE10883" s="62"/>
      <c r="CF10883" s="62"/>
      <c r="CL10883" s="56" t="s">
        <v>25036</v>
      </c>
      <c r="CM10883" s="56"/>
      <c r="CN10883" s="56"/>
      <c r="CO10883" s="52"/>
      <c r="CP10883" s="52"/>
      <c r="CQ10883" s="52"/>
      <c r="CR10883" s="52"/>
      <c r="CS10883" s="52"/>
      <c r="CT10883" s="52"/>
      <c r="CU10883" s="33"/>
      <c r="CV10883" s="33"/>
    </row>
    <row r="10884" spans="74:100">
      <c r="BV10884" s="62"/>
      <c r="BW10884" s="62"/>
      <c r="BX10884" s="62"/>
      <c r="BY10884" s="62"/>
      <c r="BZ10884" s="62"/>
      <c r="CA10884" s="62"/>
      <c r="CB10884" s="62"/>
      <c r="CC10884" s="62"/>
      <c r="CD10884" s="62"/>
      <c r="CE10884" s="62"/>
      <c r="CF10884" s="62"/>
      <c r="CL10884" s="56" t="s">
        <v>14021</v>
      </c>
      <c r="CM10884" s="56" t="s">
        <v>216</v>
      </c>
      <c r="CN10884" s="56" t="s">
        <v>216</v>
      </c>
      <c r="CO10884" s="52"/>
      <c r="CP10884" s="52"/>
      <c r="CQ10884" s="52"/>
      <c r="CR10884" s="52"/>
      <c r="CS10884" s="52"/>
      <c r="CT10884" s="52"/>
      <c r="CU10884" s="33"/>
      <c r="CV10884" s="33"/>
    </row>
    <row r="10885" spans="74:100">
      <c r="BV10885" s="62"/>
      <c r="BW10885" s="62"/>
      <c r="BX10885" s="62"/>
      <c r="BY10885" s="62"/>
      <c r="BZ10885" s="62"/>
      <c r="CA10885" s="62"/>
      <c r="CB10885" s="62"/>
      <c r="CC10885" s="62"/>
      <c r="CD10885" s="62"/>
      <c r="CE10885" s="62"/>
      <c r="CF10885" s="62"/>
      <c r="CL10885" s="56" t="s">
        <v>25037</v>
      </c>
      <c r="CM10885" s="56"/>
      <c r="CN10885" s="56"/>
      <c r="CO10885" s="52"/>
      <c r="CP10885" s="52"/>
      <c r="CQ10885" s="52"/>
      <c r="CR10885" s="52"/>
      <c r="CS10885" s="52"/>
      <c r="CT10885" s="52"/>
      <c r="CU10885" s="33"/>
      <c r="CV10885" s="33"/>
    </row>
    <row r="10886" spans="74:100">
      <c r="BV10886" s="62"/>
      <c r="BW10886" s="62"/>
      <c r="BX10886" s="62"/>
      <c r="BY10886" s="62"/>
      <c r="BZ10886" s="62"/>
      <c r="CA10886" s="62"/>
      <c r="CB10886" s="62"/>
      <c r="CC10886" s="62"/>
      <c r="CD10886" s="62"/>
      <c r="CE10886" s="62"/>
      <c r="CF10886" s="62"/>
      <c r="CL10886" s="56" t="s">
        <v>14117</v>
      </c>
      <c r="CM10886" s="56" t="s">
        <v>217</v>
      </c>
      <c r="CN10886" s="56" t="s">
        <v>217</v>
      </c>
      <c r="CO10886" s="52"/>
      <c r="CP10886" s="52"/>
      <c r="CQ10886" s="52"/>
      <c r="CR10886" s="52"/>
      <c r="CS10886" s="52"/>
      <c r="CT10886" s="52"/>
      <c r="CU10886" s="33"/>
      <c r="CV10886" s="33"/>
    </row>
    <row r="10887" spans="74:100">
      <c r="BV10887" s="62"/>
      <c r="BW10887" s="62"/>
      <c r="BX10887" s="62"/>
      <c r="BY10887" s="62"/>
      <c r="BZ10887" s="62"/>
      <c r="CA10887" s="62"/>
      <c r="CB10887" s="62"/>
      <c r="CC10887" s="62"/>
      <c r="CD10887" s="62"/>
      <c r="CE10887" s="62"/>
      <c r="CF10887" s="62"/>
      <c r="CL10887" s="56" t="s">
        <v>25038</v>
      </c>
      <c r="CM10887" s="56"/>
      <c r="CN10887" s="56"/>
      <c r="CO10887" s="52"/>
      <c r="CP10887" s="52"/>
      <c r="CQ10887" s="52"/>
      <c r="CR10887" s="52"/>
      <c r="CS10887" s="52"/>
      <c r="CT10887" s="52"/>
      <c r="CU10887" s="33"/>
      <c r="CV10887" s="33"/>
    </row>
    <row r="10888" spans="74:100">
      <c r="BV10888" s="62"/>
      <c r="BW10888" s="62"/>
      <c r="BX10888" s="62"/>
      <c r="BY10888" s="62"/>
      <c r="BZ10888" s="62"/>
      <c r="CA10888" s="62"/>
      <c r="CB10888" s="62"/>
      <c r="CC10888" s="62"/>
      <c r="CD10888" s="62"/>
      <c r="CE10888" s="62"/>
      <c r="CF10888" s="62"/>
      <c r="CL10888" s="56" t="s">
        <v>28415</v>
      </c>
      <c r="CM10888" s="56" t="s">
        <v>216</v>
      </c>
      <c r="CN10888" s="56" t="s">
        <v>216</v>
      </c>
      <c r="CO10888" s="52"/>
      <c r="CP10888" s="52"/>
      <c r="CQ10888" s="52"/>
      <c r="CR10888" s="52"/>
      <c r="CS10888" s="52"/>
      <c r="CT10888" s="52"/>
      <c r="CU10888" s="33"/>
      <c r="CV10888" s="33"/>
    </row>
    <row r="10889" spans="74:100">
      <c r="BV10889" s="62"/>
      <c r="BW10889" s="62"/>
      <c r="BX10889" s="62"/>
      <c r="BY10889" s="62"/>
      <c r="BZ10889" s="62"/>
      <c r="CA10889" s="62"/>
      <c r="CB10889" s="62"/>
      <c r="CC10889" s="62"/>
      <c r="CD10889" s="62"/>
      <c r="CE10889" s="62"/>
      <c r="CF10889" s="62"/>
      <c r="CL10889" s="56" t="s">
        <v>6160</v>
      </c>
      <c r="CM10889" s="56" t="s">
        <v>3118</v>
      </c>
      <c r="CN10889" s="56" t="s">
        <v>3118</v>
      </c>
      <c r="CO10889" s="52"/>
      <c r="CP10889" s="52"/>
      <c r="CQ10889" s="52"/>
      <c r="CR10889" s="52"/>
      <c r="CS10889" s="52"/>
      <c r="CT10889" s="52"/>
      <c r="CU10889" s="33"/>
      <c r="CV10889" s="33"/>
    </row>
    <row r="10890" spans="74:100">
      <c r="BV10890" s="62"/>
      <c r="BW10890" s="62"/>
      <c r="BX10890" s="62"/>
      <c r="BY10890" s="62"/>
      <c r="BZ10890" s="62"/>
      <c r="CA10890" s="62"/>
      <c r="CB10890" s="62"/>
      <c r="CC10890" s="62"/>
      <c r="CD10890" s="62"/>
      <c r="CE10890" s="62"/>
      <c r="CF10890" s="62"/>
      <c r="CL10890" s="56" t="s">
        <v>18725</v>
      </c>
      <c r="CM10890" s="56"/>
      <c r="CN10890" s="56"/>
      <c r="CO10890" s="52"/>
      <c r="CP10890" s="52"/>
      <c r="CQ10890" s="52"/>
      <c r="CR10890" s="52"/>
      <c r="CS10890" s="52"/>
      <c r="CT10890" s="52"/>
      <c r="CU10890" s="33"/>
      <c r="CV10890" s="33"/>
    </row>
    <row r="10891" spans="74:100">
      <c r="BV10891" s="62"/>
      <c r="BW10891" s="62"/>
      <c r="BX10891" s="62"/>
      <c r="BY10891" s="62"/>
      <c r="BZ10891" s="62"/>
      <c r="CA10891" s="62"/>
      <c r="CB10891" s="62"/>
      <c r="CC10891" s="62"/>
      <c r="CD10891" s="62"/>
      <c r="CE10891" s="62"/>
      <c r="CF10891" s="62"/>
      <c r="CL10891" s="56" t="s">
        <v>2384</v>
      </c>
      <c r="CM10891" s="56" t="s">
        <v>213</v>
      </c>
      <c r="CN10891" s="56" t="s">
        <v>213</v>
      </c>
      <c r="CO10891" s="52"/>
      <c r="CP10891" s="52"/>
      <c r="CQ10891" s="52"/>
      <c r="CR10891" s="52"/>
      <c r="CS10891" s="52"/>
      <c r="CT10891" s="52"/>
      <c r="CU10891" s="33"/>
      <c r="CV10891" s="33"/>
    </row>
    <row r="10892" spans="74:100">
      <c r="BV10892" s="62"/>
      <c r="BW10892" s="62"/>
      <c r="BX10892" s="62"/>
      <c r="BY10892" s="62"/>
      <c r="BZ10892" s="62"/>
      <c r="CA10892" s="62"/>
      <c r="CB10892" s="62"/>
      <c r="CC10892" s="62"/>
      <c r="CD10892" s="62"/>
      <c r="CE10892" s="62"/>
      <c r="CF10892" s="62"/>
      <c r="CL10892" s="56" t="s">
        <v>22677</v>
      </c>
      <c r="CM10892" s="56"/>
      <c r="CN10892" s="56"/>
      <c r="CO10892" s="52"/>
      <c r="CP10892" s="52"/>
      <c r="CQ10892" s="52"/>
      <c r="CR10892" s="52"/>
      <c r="CS10892" s="52"/>
      <c r="CT10892" s="52"/>
      <c r="CU10892" s="33"/>
      <c r="CV10892" s="33"/>
    </row>
    <row r="10893" spans="74:100">
      <c r="BV10893" s="62"/>
      <c r="BW10893" s="62"/>
      <c r="BX10893" s="62"/>
      <c r="BY10893" s="62"/>
      <c r="BZ10893" s="62"/>
      <c r="CA10893" s="62"/>
      <c r="CB10893" s="62"/>
      <c r="CC10893" s="62"/>
      <c r="CD10893" s="62"/>
      <c r="CE10893" s="62"/>
      <c r="CF10893" s="62"/>
      <c r="CL10893" s="56" t="s">
        <v>28416</v>
      </c>
      <c r="CM10893" s="56" t="s">
        <v>217</v>
      </c>
      <c r="CN10893" s="56" t="s">
        <v>217</v>
      </c>
      <c r="CO10893" s="52"/>
      <c r="CP10893" s="52"/>
      <c r="CQ10893" s="52"/>
      <c r="CR10893" s="52"/>
      <c r="CS10893" s="52"/>
      <c r="CT10893" s="52"/>
      <c r="CU10893" s="33"/>
      <c r="CV10893" s="33"/>
    </row>
    <row r="10894" spans="74:100">
      <c r="BV10894" s="62"/>
      <c r="BW10894" s="62"/>
      <c r="BX10894" s="62"/>
      <c r="BY10894" s="62"/>
      <c r="BZ10894" s="62"/>
      <c r="CA10894" s="62"/>
      <c r="CB10894" s="62"/>
      <c r="CC10894" s="62"/>
      <c r="CD10894" s="62"/>
      <c r="CE10894" s="62"/>
      <c r="CF10894" s="62"/>
      <c r="CL10894" s="56" t="s">
        <v>28417</v>
      </c>
      <c r="CM10894" s="56"/>
      <c r="CN10894" s="56"/>
      <c r="CO10894" s="52"/>
      <c r="CP10894" s="52"/>
      <c r="CQ10894" s="52"/>
      <c r="CR10894" s="52"/>
      <c r="CS10894" s="52"/>
      <c r="CT10894" s="52"/>
      <c r="CU10894" s="33"/>
      <c r="CV10894" s="33"/>
    </row>
    <row r="10895" spans="74:100">
      <c r="BV10895" s="62"/>
      <c r="BW10895" s="62"/>
      <c r="BX10895" s="62"/>
      <c r="BY10895" s="62"/>
      <c r="BZ10895" s="62"/>
      <c r="CA10895" s="62"/>
      <c r="CB10895" s="62"/>
      <c r="CC10895" s="62"/>
      <c r="CD10895" s="62"/>
      <c r="CE10895" s="62"/>
      <c r="CF10895" s="62"/>
      <c r="CL10895" s="56" t="s">
        <v>2386</v>
      </c>
      <c r="CM10895" s="56" t="s">
        <v>215</v>
      </c>
      <c r="CN10895" s="56" t="s">
        <v>215</v>
      </c>
      <c r="CO10895" s="52"/>
      <c r="CP10895" s="52"/>
      <c r="CQ10895" s="52"/>
      <c r="CR10895" s="52"/>
      <c r="CS10895" s="52"/>
      <c r="CT10895" s="52"/>
      <c r="CU10895" s="33"/>
      <c r="CV10895" s="33"/>
    </row>
    <row r="10896" spans="74:100">
      <c r="BV10896" s="62"/>
      <c r="BW10896" s="62"/>
      <c r="BX10896" s="62"/>
      <c r="BY10896" s="62"/>
      <c r="BZ10896" s="62"/>
      <c r="CA10896" s="62"/>
      <c r="CB10896" s="62"/>
      <c r="CC10896" s="62"/>
      <c r="CD10896" s="62"/>
      <c r="CE10896" s="62"/>
      <c r="CF10896" s="62"/>
      <c r="CL10896" s="56" t="s">
        <v>22678</v>
      </c>
      <c r="CM10896" s="56"/>
      <c r="CN10896" s="56"/>
      <c r="CO10896" s="52"/>
      <c r="CP10896" s="52"/>
      <c r="CQ10896" s="52"/>
      <c r="CR10896" s="52"/>
      <c r="CS10896" s="52"/>
      <c r="CT10896" s="52"/>
      <c r="CU10896" s="33"/>
      <c r="CV10896" s="33"/>
    </row>
    <row r="10897" spans="74:100">
      <c r="BV10897" s="62"/>
      <c r="BW10897" s="62"/>
      <c r="BX10897" s="62"/>
      <c r="BY10897" s="62"/>
      <c r="BZ10897" s="62"/>
      <c r="CA10897" s="62"/>
      <c r="CB10897" s="62"/>
      <c r="CC10897" s="62"/>
      <c r="CD10897" s="62"/>
      <c r="CE10897" s="62"/>
      <c r="CF10897" s="62"/>
      <c r="CL10897" s="56" t="s">
        <v>6161</v>
      </c>
      <c r="CM10897" s="56" t="s">
        <v>217</v>
      </c>
      <c r="CN10897" s="56" t="s">
        <v>217</v>
      </c>
      <c r="CO10897" s="52"/>
      <c r="CP10897" s="52"/>
      <c r="CQ10897" s="52"/>
      <c r="CR10897" s="52"/>
      <c r="CS10897" s="52"/>
      <c r="CT10897" s="52"/>
      <c r="CU10897" s="33"/>
      <c r="CV10897" s="33"/>
    </row>
    <row r="10898" spans="74:100">
      <c r="BV10898" s="62"/>
      <c r="BW10898" s="62"/>
      <c r="BX10898" s="62"/>
      <c r="BY10898" s="62"/>
      <c r="BZ10898" s="62"/>
      <c r="CA10898" s="62"/>
      <c r="CB10898" s="62"/>
      <c r="CC10898" s="62"/>
      <c r="CD10898" s="62"/>
      <c r="CE10898" s="62"/>
      <c r="CF10898" s="62"/>
      <c r="CL10898" s="56" t="s">
        <v>19798</v>
      </c>
      <c r="CM10898" s="56"/>
      <c r="CN10898" s="56"/>
      <c r="CO10898" s="52"/>
      <c r="CP10898" s="52"/>
      <c r="CQ10898" s="52"/>
      <c r="CR10898" s="52"/>
      <c r="CS10898" s="52"/>
      <c r="CT10898" s="52"/>
      <c r="CU10898" s="33"/>
      <c r="CV10898" s="33"/>
    </row>
    <row r="10899" spans="74:100">
      <c r="BV10899" s="62"/>
      <c r="BW10899" s="62"/>
      <c r="BX10899" s="62"/>
      <c r="BY10899" s="62"/>
      <c r="BZ10899" s="62"/>
      <c r="CA10899" s="62"/>
      <c r="CB10899" s="62"/>
      <c r="CC10899" s="62"/>
      <c r="CD10899" s="62"/>
      <c r="CE10899" s="62"/>
      <c r="CF10899" s="62"/>
      <c r="CL10899" s="56" t="s">
        <v>28418</v>
      </c>
      <c r="CM10899" s="56" t="s">
        <v>217</v>
      </c>
      <c r="CN10899" s="56" t="s">
        <v>217</v>
      </c>
      <c r="CO10899" s="52"/>
      <c r="CP10899" s="52"/>
      <c r="CQ10899" s="52"/>
      <c r="CR10899" s="52"/>
      <c r="CS10899" s="52"/>
      <c r="CT10899" s="52"/>
      <c r="CU10899" s="33"/>
      <c r="CV10899" s="33"/>
    </row>
    <row r="10900" spans="74:100">
      <c r="BV10900" s="62"/>
      <c r="BW10900" s="62"/>
      <c r="BX10900" s="62"/>
      <c r="BY10900" s="62"/>
      <c r="BZ10900" s="62"/>
      <c r="CA10900" s="62"/>
      <c r="CB10900" s="62"/>
      <c r="CC10900" s="62"/>
      <c r="CD10900" s="62"/>
      <c r="CE10900" s="62"/>
      <c r="CF10900" s="62"/>
      <c r="CL10900" s="56" t="s">
        <v>28419</v>
      </c>
      <c r="CM10900" s="56"/>
      <c r="CN10900" s="56"/>
      <c r="CO10900" s="52"/>
      <c r="CP10900" s="52"/>
      <c r="CQ10900" s="52"/>
      <c r="CR10900" s="52"/>
      <c r="CS10900" s="52"/>
      <c r="CT10900" s="52"/>
      <c r="CU10900" s="33"/>
      <c r="CV10900" s="33"/>
    </row>
    <row r="10901" spans="74:100">
      <c r="BV10901" s="62"/>
      <c r="BW10901" s="62"/>
      <c r="BX10901" s="62"/>
      <c r="BY10901" s="62"/>
      <c r="BZ10901" s="62"/>
      <c r="CA10901" s="62"/>
      <c r="CB10901" s="62"/>
      <c r="CC10901" s="62"/>
      <c r="CD10901" s="62"/>
      <c r="CE10901" s="62"/>
      <c r="CF10901" s="62"/>
      <c r="CL10901" s="56" t="s">
        <v>2388</v>
      </c>
      <c r="CM10901" s="56" t="s">
        <v>214</v>
      </c>
      <c r="CN10901" s="56" t="s">
        <v>214</v>
      </c>
      <c r="CO10901" s="52"/>
      <c r="CP10901" s="52"/>
      <c r="CQ10901" s="52"/>
      <c r="CR10901" s="52"/>
      <c r="CS10901" s="52"/>
      <c r="CT10901" s="52"/>
      <c r="CU10901" s="33"/>
      <c r="CV10901" s="33"/>
    </row>
    <row r="10902" spans="74:100">
      <c r="BV10902" s="62"/>
      <c r="BW10902" s="62"/>
      <c r="BX10902" s="62"/>
      <c r="BY10902" s="62"/>
      <c r="BZ10902" s="62"/>
      <c r="CA10902" s="62"/>
      <c r="CB10902" s="62"/>
      <c r="CC10902" s="62"/>
      <c r="CD10902" s="62"/>
      <c r="CE10902" s="62"/>
      <c r="CF10902" s="62"/>
      <c r="CL10902" s="56" t="s">
        <v>22679</v>
      </c>
      <c r="CM10902" s="56"/>
      <c r="CN10902" s="56"/>
      <c r="CO10902" s="52"/>
      <c r="CP10902" s="52"/>
      <c r="CQ10902" s="52"/>
      <c r="CR10902" s="52"/>
      <c r="CS10902" s="52"/>
      <c r="CT10902" s="52"/>
      <c r="CU10902" s="33"/>
      <c r="CV10902" s="33"/>
    </row>
    <row r="10903" spans="74:100">
      <c r="BV10903" s="62"/>
      <c r="BW10903" s="62"/>
      <c r="BX10903" s="62"/>
      <c r="BY10903" s="62"/>
      <c r="BZ10903" s="62"/>
      <c r="CA10903" s="62"/>
      <c r="CB10903" s="62"/>
      <c r="CC10903" s="62"/>
      <c r="CD10903" s="62"/>
      <c r="CE10903" s="62"/>
      <c r="CF10903" s="62"/>
      <c r="CL10903" s="56" t="s">
        <v>6162</v>
      </c>
      <c r="CM10903" s="56" t="s">
        <v>217</v>
      </c>
      <c r="CN10903" s="56" t="s">
        <v>217</v>
      </c>
      <c r="CO10903" s="52"/>
      <c r="CP10903" s="52"/>
      <c r="CQ10903" s="52"/>
      <c r="CR10903" s="52"/>
      <c r="CS10903" s="52"/>
      <c r="CT10903" s="52"/>
      <c r="CU10903" s="33"/>
      <c r="CV10903" s="33"/>
    </row>
    <row r="10904" spans="74:100">
      <c r="BV10904" s="62"/>
      <c r="BW10904" s="62"/>
      <c r="BX10904" s="62"/>
      <c r="BY10904" s="62"/>
      <c r="BZ10904" s="62"/>
      <c r="CA10904" s="62"/>
      <c r="CB10904" s="62"/>
      <c r="CC10904" s="62"/>
      <c r="CD10904" s="62"/>
      <c r="CE10904" s="62"/>
      <c r="CF10904" s="62"/>
      <c r="CL10904" s="56" t="s">
        <v>19799</v>
      </c>
      <c r="CM10904" s="56"/>
      <c r="CN10904" s="56"/>
      <c r="CO10904" s="52"/>
      <c r="CP10904" s="52"/>
      <c r="CQ10904" s="52"/>
      <c r="CR10904" s="52"/>
      <c r="CS10904" s="52"/>
      <c r="CT10904" s="52"/>
      <c r="CU10904" s="33"/>
      <c r="CV10904" s="33"/>
    </row>
    <row r="10905" spans="74:100">
      <c r="BV10905" s="62"/>
      <c r="BW10905" s="62"/>
      <c r="BX10905" s="62"/>
      <c r="BY10905" s="62"/>
      <c r="BZ10905" s="62"/>
      <c r="CA10905" s="62"/>
      <c r="CB10905" s="62"/>
      <c r="CC10905" s="62"/>
      <c r="CD10905" s="62"/>
      <c r="CE10905" s="62"/>
      <c r="CF10905" s="62"/>
      <c r="CL10905" s="56" t="s">
        <v>6163</v>
      </c>
      <c r="CM10905" s="56" t="s">
        <v>3118</v>
      </c>
      <c r="CN10905" s="56" t="s">
        <v>3118</v>
      </c>
      <c r="CO10905" s="52"/>
      <c r="CP10905" s="52"/>
      <c r="CQ10905" s="52"/>
      <c r="CR10905" s="52"/>
      <c r="CS10905" s="52"/>
      <c r="CT10905" s="52"/>
      <c r="CU10905" s="33"/>
      <c r="CV10905" s="33"/>
    </row>
    <row r="10906" spans="74:100">
      <c r="BV10906" s="62"/>
      <c r="BW10906" s="62"/>
      <c r="BX10906" s="62"/>
      <c r="BY10906" s="62"/>
      <c r="BZ10906" s="62"/>
      <c r="CA10906" s="62"/>
      <c r="CB10906" s="62"/>
      <c r="CC10906" s="62"/>
      <c r="CD10906" s="62"/>
      <c r="CE10906" s="62"/>
      <c r="CF10906" s="62"/>
      <c r="CL10906" s="56" t="s">
        <v>19800</v>
      </c>
      <c r="CM10906" s="56"/>
      <c r="CN10906" s="56"/>
      <c r="CO10906" s="52"/>
      <c r="CP10906" s="52"/>
      <c r="CQ10906" s="52"/>
      <c r="CR10906" s="52"/>
      <c r="CS10906" s="52"/>
      <c r="CT10906" s="52"/>
      <c r="CU10906" s="33"/>
      <c r="CV10906" s="33"/>
    </row>
    <row r="10907" spans="74:100">
      <c r="BV10907" s="62"/>
      <c r="BW10907" s="62"/>
      <c r="BX10907" s="62"/>
      <c r="BY10907" s="62"/>
      <c r="BZ10907" s="62"/>
      <c r="CA10907" s="62"/>
      <c r="CB10907" s="62"/>
      <c r="CC10907" s="62"/>
      <c r="CD10907" s="62"/>
      <c r="CE10907" s="62"/>
      <c r="CF10907" s="62"/>
      <c r="CL10907" s="56" t="s">
        <v>6164</v>
      </c>
      <c r="CM10907" s="56" t="s">
        <v>217</v>
      </c>
      <c r="CN10907" s="56" t="s">
        <v>217</v>
      </c>
      <c r="CO10907" s="52"/>
      <c r="CP10907" s="52"/>
      <c r="CQ10907" s="52"/>
      <c r="CR10907" s="52"/>
      <c r="CS10907" s="52"/>
      <c r="CT10907" s="52"/>
      <c r="CU10907" s="33"/>
      <c r="CV10907" s="33"/>
    </row>
    <row r="10908" spans="74:100">
      <c r="BV10908" s="62"/>
      <c r="BW10908" s="62"/>
      <c r="BX10908" s="62"/>
      <c r="BY10908" s="62"/>
      <c r="BZ10908" s="62"/>
      <c r="CA10908" s="62"/>
      <c r="CB10908" s="62"/>
      <c r="CC10908" s="62"/>
      <c r="CD10908" s="62"/>
      <c r="CE10908" s="62"/>
      <c r="CF10908" s="62"/>
      <c r="CL10908" s="56" t="s">
        <v>19801</v>
      </c>
      <c r="CM10908" s="56"/>
      <c r="CN10908" s="56"/>
      <c r="CO10908" s="52"/>
      <c r="CP10908" s="52"/>
      <c r="CQ10908" s="52"/>
      <c r="CR10908" s="52"/>
      <c r="CS10908" s="52"/>
      <c r="CT10908" s="52"/>
      <c r="CU10908" s="33"/>
      <c r="CV10908" s="33"/>
    </row>
    <row r="10909" spans="74:100">
      <c r="BV10909" s="62"/>
      <c r="BW10909" s="62"/>
      <c r="BX10909" s="62"/>
      <c r="BY10909" s="62"/>
      <c r="BZ10909" s="62"/>
      <c r="CA10909" s="62"/>
      <c r="CB10909" s="62"/>
      <c r="CC10909" s="62"/>
      <c r="CD10909" s="62"/>
      <c r="CE10909" s="62"/>
      <c r="CF10909" s="62"/>
      <c r="CL10909" s="56" t="s">
        <v>6165</v>
      </c>
      <c r="CM10909" s="56" t="s">
        <v>3118</v>
      </c>
      <c r="CN10909" s="56" t="s">
        <v>3118</v>
      </c>
      <c r="CO10909" s="52"/>
      <c r="CP10909" s="52"/>
      <c r="CQ10909" s="52"/>
      <c r="CR10909" s="52"/>
      <c r="CS10909" s="52"/>
      <c r="CT10909" s="52"/>
      <c r="CU10909" s="33"/>
      <c r="CV10909" s="33"/>
    </row>
    <row r="10910" spans="74:100">
      <c r="BV10910" s="62"/>
      <c r="BW10910" s="62"/>
      <c r="BX10910" s="62"/>
      <c r="BY10910" s="62"/>
      <c r="BZ10910" s="62"/>
      <c r="CA10910" s="62"/>
      <c r="CB10910" s="62"/>
      <c r="CC10910" s="62"/>
      <c r="CD10910" s="62"/>
      <c r="CE10910" s="62"/>
      <c r="CF10910" s="62"/>
      <c r="CL10910" s="56" t="s">
        <v>19802</v>
      </c>
      <c r="CM10910" s="56"/>
      <c r="CN10910" s="56"/>
      <c r="CO10910" s="52"/>
      <c r="CP10910" s="52"/>
      <c r="CQ10910" s="52"/>
      <c r="CR10910" s="52"/>
      <c r="CS10910" s="52"/>
      <c r="CT10910" s="52"/>
      <c r="CU10910" s="33"/>
      <c r="CV10910" s="33"/>
    </row>
    <row r="10911" spans="74:100">
      <c r="BV10911" s="62"/>
      <c r="BW10911" s="62"/>
      <c r="BX10911" s="62"/>
      <c r="BY10911" s="62"/>
      <c r="BZ10911" s="62"/>
      <c r="CA10911" s="62"/>
      <c r="CB10911" s="62"/>
      <c r="CC10911" s="62"/>
      <c r="CD10911" s="62"/>
      <c r="CE10911" s="62"/>
      <c r="CF10911" s="62"/>
      <c r="CL10911" s="56" t="s">
        <v>28420</v>
      </c>
      <c r="CM10911" s="56" t="s">
        <v>217</v>
      </c>
      <c r="CN10911" s="56" t="s">
        <v>217</v>
      </c>
      <c r="CO10911" s="52"/>
      <c r="CP10911" s="52"/>
      <c r="CQ10911" s="52"/>
      <c r="CR10911" s="52"/>
      <c r="CS10911" s="52"/>
      <c r="CT10911" s="52"/>
      <c r="CU10911" s="33"/>
      <c r="CV10911" s="33"/>
    </row>
    <row r="10912" spans="74:100">
      <c r="BV10912" s="62"/>
      <c r="BW10912" s="62"/>
      <c r="BX10912" s="62"/>
      <c r="BY10912" s="62"/>
      <c r="BZ10912" s="62"/>
      <c r="CA10912" s="62"/>
      <c r="CB10912" s="62"/>
      <c r="CC10912" s="62"/>
      <c r="CD10912" s="62"/>
      <c r="CE10912" s="62"/>
      <c r="CF10912" s="62"/>
      <c r="CL10912" s="56" t="s">
        <v>28421</v>
      </c>
      <c r="CM10912" s="56"/>
      <c r="CN10912" s="56"/>
      <c r="CO10912" s="52"/>
      <c r="CP10912" s="52"/>
      <c r="CQ10912" s="52"/>
      <c r="CR10912" s="52"/>
      <c r="CS10912" s="52"/>
      <c r="CT10912" s="52"/>
      <c r="CU10912" s="33"/>
      <c r="CV10912" s="33"/>
    </row>
    <row r="10913" spans="74:100">
      <c r="BV10913" s="62"/>
      <c r="BW10913" s="62"/>
      <c r="BX10913" s="62"/>
      <c r="BY10913" s="62"/>
      <c r="BZ10913" s="62"/>
      <c r="CA10913" s="62"/>
      <c r="CB10913" s="62"/>
      <c r="CC10913" s="62"/>
      <c r="CD10913" s="62"/>
      <c r="CE10913" s="62"/>
      <c r="CF10913" s="62"/>
      <c r="CL10913" s="56" t="s">
        <v>2389</v>
      </c>
      <c r="CM10913" s="56" t="s">
        <v>213</v>
      </c>
      <c r="CN10913" s="56" t="s">
        <v>213</v>
      </c>
      <c r="CO10913" s="52"/>
      <c r="CP10913" s="52"/>
      <c r="CQ10913" s="52"/>
      <c r="CR10913" s="52"/>
      <c r="CS10913" s="52"/>
      <c r="CT10913" s="52"/>
      <c r="CU10913" s="33"/>
      <c r="CV10913" s="33"/>
    </row>
    <row r="10914" spans="74:100">
      <c r="BV10914" s="62"/>
      <c r="BW10914" s="62"/>
      <c r="BX10914" s="62"/>
      <c r="BY10914" s="62"/>
      <c r="BZ10914" s="62"/>
      <c r="CA10914" s="62"/>
      <c r="CB10914" s="62"/>
      <c r="CC10914" s="62"/>
      <c r="CD10914" s="62"/>
      <c r="CE10914" s="62"/>
      <c r="CF10914" s="62"/>
      <c r="CL10914" s="56" t="s">
        <v>22680</v>
      </c>
      <c r="CM10914" s="56"/>
      <c r="CN10914" s="56"/>
      <c r="CO10914" s="52"/>
      <c r="CP10914" s="52"/>
      <c r="CQ10914" s="52"/>
      <c r="CR10914" s="52"/>
      <c r="CS10914" s="52"/>
      <c r="CT10914" s="52"/>
      <c r="CU10914" s="33"/>
      <c r="CV10914" s="33"/>
    </row>
    <row r="10915" spans="74:100">
      <c r="BV10915" s="62"/>
      <c r="BW10915" s="62"/>
      <c r="BX10915" s="62"/>
      <c r="BY10915" s="62"/>
      <c r="BZ10915" s="62"/>
      <c r="CA10915" s="62"/>
      <c r="CB10915" s="62"/>
      <c r="CC10915" s="62"/>
      <c r="CD10915" s="62"/>
      <c r="CE10915" s="62"/>
      <c r="CF10915" s="62"/>
      <c r="CL10915" s="56" t="s">
        <v>2390</v>
      </c>
      <c r="CM10915" s="56" t="s">
        <v>213</v>
      </c>
      <c r="CN10915" s="56" t="s">
        <v>213</v>
      </c>
      <c r="CO10915" s="52"/>
      <c r="CP10915" s="52"/>
      <c r="CQ10915" s="52"/>
      <c r="CR10915" s="52"/>
      <c r="CS10915" s="52"/>
      <c r="CT10915" s="52"/>
      <c r="CU10915" s="33"/>
      <c r="CV10915" s="33"/>
    </row>
    <row r="10916" spans="74:100">
      <c r="BV10916" s="62"/>
      <c r="BW10916" s="62"/>
      <c r="BX10916" s="62"/>
      <c r="BY10916" s="62"/>
      <c r="BZ10916" s="62"/>
      <c r="CA10916" s="62"/>
      <c r="CB10916" s="62"/>
      <c r="CC10916" s="62"/>
      <c r="CD10916" s="62"/>
      <c r="CE10916" s="62"/>
      <c r="CF10916" s="62"/>
      <c r="CL10916" s="56" t="s">
        <v>22681</v>
      </c>
      <c r="CM10916" s="56"/>
      <c r="CN10916" s="56"/>
      <c r="CO10916" s="52"/>
      <c r="CP10916" s="52"/>
      <c r="CQ10916" s="52"/>
      <c r="CR10916" s="52"/>
      <c r="CS10916" s="52"/>
      <c r="CT10916" s="52"/>
      <c r="CU10916" s="33"/>
      <c r="CV10916" s="33"/>
    </row>
    <row r="10917" spans="74:100">
      <c r="BV10917" s="62"/>
      <c r="BW10917" s="62"/>
      <c r="BX10917" s="62"/>
      <c r="BY10917" s="62"/>
      <c r="BZ10917" s="62"/>
      <c r="CA10917" s="62"/>
      <c r="CB10917" s="62"/>
      <c r="CC10917" s="62"/>
      <c r="CD10917" s="62"/>
      <c r="CE10917" s="62"/>
      <c r="CF10917" s="62"/>
      <c r="CL10917" s="56" t="s">
        <v>6166</v>
      </c>
      <c r="CM10917" s="56" t="s">
        <v>3118</v>
      </c>
      <c r="CN10917" s="56" t="s">
        <v>3118</v>
      </c>
      <c r="CO10917" s="52"/>
      <c r="CP10917" s="52"/>
      <c r="CQ10917" s="52"/>
      <c r="CR10917" s="52"/>
      <c r="CS10917" s="52"/>
      <c r="CT10917" s="52"/>
      <c r="CU10917" s="33"/>
      <c r="CV10917" s="33"/>
    </row>
    <row r="10918" spans="74:100">
      <c r="BV10918" s="62"/>
      <c r="BW10918" s="62"/>
      <c r="BX10918" s="62"/>
      <c r="BY10918" s="62"/>
      <c r="BZ10918" s="62"/>
      <c r="CA10918" s="62"/>
      <c r="CB10918" s="62"/>
      <c r="CC10918" s="62"/>
      <c r="CD10918" s="62"/>
      <c r="CE10918" s="62"/>
      <c r="CF10918" s="62"/>
      <c r="CL10918" s="56" t="s">
        <v>19803</v>
      </c>
      <c r="CM10918" s="56"/>
      <c r="CN10918" s="56"/>
      <c r="CO10918" s="52"/>
      <c r="CP10918" s="52"/>
      <c r="CQ10918" s="52"/>
      <c r="CR10918" s="52"/>
      <c r="CS10918" s="52"/>
      <c r="CT10918" s="52"/>
      <c r="CU10918" s="33"/>
      <c r="CV10918" s="33"/>
    </row>
    <row r="10919" spans="74:100">
      <c r="BV10919" s="62"/>
      <c r="BW10919" s="62"/>
      <c r="BX10919" s="62"/>
      <c r="BY10919" s="62"/>
      <c r="BZ10919" s="62"/>
      <c r="CA10919" s="62"/>
      <c r="CB10919" s="62"/>
      <c r="CC10919" s="62"/>
      <c r="CD10919" s="62"/>
      <c r="CE10919" s="62"/>
      <c r="CF10919" s="62"/>
      <c r="CL10919" s="56" t="s">
        <v>6167</v>
      </c>
      <c r="CM10919" s="56" t="s">
        <v>217</v>
      </c>
      <c r="CN10919" s="56" t="s">
        <v>217</v>
      </c>
      <c r="CO10919" s="52"/>
      <c r="CP10919" s="52"/>
      <c r="CQ10919" s="52"/>
      <c r="CR10919" s="52"/>
      <c r="CS10919" s="52"/>
      <c r="CT10919" s="52"/>
      <c r="CU10919" s="33"/>
      <c r="CV10919" s="33"/>
    </row>
    <row r="10920" spans="74:100">
      <c r="BV10920" s="62"/>
      <c r="BW10920" s="62"/>
      <c r="BX10920" s="62"/>
      <c r="BY10920" s="62"/>
      <c r="BZ10920" s="62"/>
      <c r="CA10920" s="62"/>
      <c r="CB10920" s="62"/>
      <c r="CC10920" s="62"/>
      <c r="CD10920" s="62"/>
      <c r="CE10920" s="62"/>
      <c r="CF10920" s="62"/>
      <c r="CL10920" s="56" t="s">
        <v>19804</v>
      </c>
      <c r="CM10920" s="56"/>
      <c r="CN10920" s="56"/>
      <c r="CO10920" s="52"/>
      <c r="CP10920" s="52"/>
      <c r="CQ10920" s="52"/>
      <c r="CR10920" s="52"/>
      <c r="CS10920" s="52"/>
      <c r="CT10920" s="52"/>
      <c r="CU10920" s="33"/>
      <c r="CV10920" s="33"/>
    </row>
    <row r="10921" spans="74:100">
      <c r="BV10921" s="62"/>
      <c r="BW10921" s="62"/>
      <c r="BX10921" s="62"/>
      <c r="BY10921" s="62"/>
      <c r="BZ10921" s="62"/>
      <c r="CA10921" s="62"/>
      <c r="CB10921" s="62"/>
      <c r="CC10921" s="62"/>
      <c r="CD10921" s="62"/>
      <c r="CE10921" s="62"/>
      <c r="CF10921" s="62"/>
      <c r="CL10921" s="56" t="s">
        <v>6168</v>
      </c>
      <c r="CM10921" s="56" t="s">
        <v>215</v>
      </c>
      <c r="CN10921" s="56" t="s">
        <v>215</v>
      </c>
      <c r="CO10921" s="52"/>
      <c r="CP10921" s="52"/>
      <c r="CQ10921" s="52"/>
      <c r="CR10921" s="52"/>
      <c r="CS10921" s="52"/>
      <c r="CT10921" s="52"/>
      <c r="CU10921" s="33"/>
      <c r="CV10921" s="33"/>
    </row>
    <row r="10922" spans="74:100">
      <c r="BV10922" s="62"/>
      <c r="BW10922" s="62"/>
      <c r="BX10922" s="62"/>
      <c r="BY10922" s="62"/>
      <c r="BZ10922" s="62"/>
      <c r="CA10922" s="62"/>
      <c r="CB10922" s="62"/>
      <c r="CC10922" s="62"/>
      <c r="CD10922" s="62"/>
      <c r="CE10922" s="62"/>
      <c r="CF10922" s="62"/>
      <c r="CL10922" s="56" t="s">
        <v>22682</v>
      </c>
      <c r="CM10922" s="56"/>
      <c r="CN10922" s="56"/>
      <c r="CO10922" s="52"/>
      <c r="CP10922" s="52"/>
      <c r="CQ10922" s="52"/>
      <c r="CR10922" s="52"/>
      <c r="CS10922" s="52"/>
      <c r="CT10922" s="52"/>
      <c r="CU10922" s="33"/>
      <c r="CV10922" s="33"/>
    </row>
    <row r="10923" spans="74:100">
      <c r="BV10923" s="62"/>
      <c r="BW10923" s="62"/>
      <c r="BX10923" s="62"/>
      <c r="BY10923" s="62"/>
      <c r="BZ10923" s="62"/>
      <c r="CA10923" s="62"/>
      <c r="CB10923" s="62"/>
      <c r="CC10923" s="62"/>
      <c r="CD10923" s="62"/>
      <c r="CE10923" s="62"/>
      <c r="CF10923" s="62"/>
      <c r="CL10923" s="56" t="s">
        <v>28422</v>
      </c>
      <c r="CM10923" s="56" t="s">
        <v>3118</v>
      </c>
      <c r="CN10923" s="56" t="s">
        <v>3118</v>
      </c>
      <c r="CO10923" s="52"/>
      <c r="CP10923" s="52"/>
      <c r="CQ10923" s="52"/>
      <c r="CR10923" s="52"/>
      <c r="CS10923" s="52"/>
      <c r="CT10923" s="52"/>
      <c r="CU10923" s="33"/>
      <c r="CV10923" s="33"/>
    </row>
    <row r="10924" spans="74:100">
      <c r="BV10924" s="62"/>
      <c r="BW10924" s="62"/>
      <c r="BX10924" s="62"/>
      <c r="BY10924" s="62"/>
      <c r="BZ10924" s="62"/>
      <c r="CA10924" s="62"/>
      <c r="CB10924" s="62"/>
      <c r="CC10924" s="62"/>
      <c r="CD10924" s="62"/>
      <c r="CE10924" s="62"/>
      <c r="CF10924" s="62"/>
      <c r="CL10924" s="56" t="s">
        <v>28423</v>
      </c>
      <c r="CM10924" s="56"/>
      <c r="CN10924" s="56"/>
      <c r="CO10924" s="52"/>
      <c r="CP10924" s="52"/>
      <c r="CQ10924" s="52"/>
      <c r="CR10924" s="52"/>
      <c r="CS10924" s="52"/>
      <c r="CT10924" s="52"/>
      <c r="CU10924" s="33"/>
      <c r="CV10924" s="33"/>
    </row>
    <row r="10925" spans="74:100">
      <c r="BV10925" s="62"/>
      <c r="BW10925" s="62"/>
      <c r="BX10925" s="62"/>
      <c r="BY10925" s="62"/>
      <c r="BZ10925" s="62"/>
      <c r="CA10925" s="62"/>
      <c r="CB10925" s="62"/>
      <c r="CC10925" s="62"/>
      <c r="CD10925" s="62"/>
      <c r="CE10925" s="62"/>
      <c r="CF10925" s="62"/>
      <c r="CL10925" s="56" t="s">
        <v>28424</v>
      </c>
      <c r="CM10925" s="56" t="s">
        <v>217</v>
      </c>
      <c r="CN10925" s="56" t="s">
        <v>217</v>
      </c>
      <c r="CO10925" s="52"/>
      <c r="CP10925" s="52"/>
      <c r="CQ10925" s="52"/>
      <c r="CR10925" s="52"/>
      <c r="CS10925" s="52"/>
      <c r="CT10925" s="52"/>
      <c r="CU10925" s="33"/>
      <c r="CV10925" s="33"/>
    </row>
    <row r="10926" spans="74:100">
      <c r="BV10926" s="62"/>
      <c r="BW10926" s="62"/>
      <c r="BX10926" s="62"/>
      <c r="BY10926" s="62"/>
      <c r="BZ10926" s="62"/>
      <c r="CA10926" s="62"/>
      <c r="CB10926" s="62"/>
      <c r="CC10926" s="62"/>
      <c r="CD10926" s="62"/>
      <c r="CE10926" s="62"/>
      <c r="CF10926" s="62"/>
      <c r="CL10926" s="56" t="s">
        <v>28423</v>
      </c>
      <c r="CM10926" s="56"/>
      <c r="CN10926" s="56"/>
      <c r="CO10926" s="52"/>
      <c r="CP10926" s="52"/>
      <c r="CQ10926" s="52"/>
      <c r="CR10926" s="52"/>
      <c r="CS10926" s="52"/>
      <c r="CT10926" s="52"/>
      <c r="CU10926" s="33"/>
      <c r="CV10926" s="33"/>
    </row>
    <row r="10927" spans="74:100">
      <c r="BV10927" s="62"/>
      <c r="BW10927" s="62"/>
      <c r="BX10927" s="62"/>
      <c r="BY10927" s="62"/>
      <c r="BZ10927" s="62"/>
      <c r="CA10927" s="62"/>
      <c r="CB10927" s="62"/>
      <c r="CC10927" s="62"/>
      <c r="CD10927" s="62"/>
      <c r="CE10927" s="62"/>
      <c r="CF10927" s="62"/>
      <c r="CL10927" s="56" t="s">
        <v>6169</v>
      </c>
      <c r="CM10927" s="56" t="s">
        <v>3118</v>
      </c>
      <c r="CN10927" s="56" t="s">
        <v>3118</v>
      </c>
      <c r="CO10927" s="52"/>
      <c r="CP10927" s="52"/>
      <c r="CQ10927" s="52"/>
      <c r="CR10927" s="52"/>
      <c r="CS10927" s="52"/>
      <c r="CT10927" s="52"/>
      <c r="CU10927" s="33"/>
      <c r="CV10927" s="33"/>
    </row>
    <row r="10928" spans="74:100">
      <c r="BV10928" s="62"/>
      <c r="BW10928" s="62"/>
      <c r="BX10928" s="62"/>
      <c r="BY10928" s="62"/>
      <c r="BZ10928" s="62"/>
      <c r="CA10928" s="62"/>
      <c r="CB10928" s="62"/>
      <c r="CC10928" s="62"/>
      <c r="CD10928" s="62"/>
      <c r="CE10928" s="62"/>
      <c r="CF10928" s="62"/>
      <c r="CL10928" s="56" t="s">
        <v>18952</v>
      </c>
      <c r="CM10928" s="56"/>
      <c r="CN10928" s="56"/>
      <c r="CO10928" s="52"/>
      <c r="CP10928" s="52"/>
      <c r="CQ10928" s="52"/>
      <c r="CR10928" s="52"/>
      <c r="CS10928" s="52"/>
      <c r="CT10928" s="52"/>
      <c r="CU10928" s="33"/>
      <c r="CV10928" s="33"/>
    </row>
    <row r="10929" spans="74:100">
      <c r="BV10929" s="62"/>
      <c r="BW10929" s="62"/>
      <c r="BX10929" s="62"/>
      <c r="BY10929" s="62"/>
      <c r="BZ10929" s="62"/>
      <c r="CA10929" s="62"/>
      <c r="CB10929" s="62"/>
      <c r="CC10929" s="62"/>
      <c r="CD10929" s="62"/>
      <c r="CE10929" s="62"/>
      <c r="CF10929" s="62"/>
      <c r="CL10929" s="56" t="s">
        <v>6170</v>
      </c>
      <c r="CM10929" s="56" t="s">
        <v>217</v>
      </c>
      <c r="CN10929" s="56" t="s">
        <v>217</v>
      </c>
      <c r="CO10929" s="52"/>
      <c r="CP10929" s="52"/>
      <c r="CQ10929" s="52"/>
      <c r="CR10929" s="52"/>
      <c r="CS10929" s="52"/>
      <c r="CT10929" s="52"/>
      <c r="CU10929" s="33"/>
      <c r="CV10929" s="33"/>
    </row>
    <row r="10930" spans="74:100">
      <c r="BV10930" s="62"/>
      <c r="BW10930" s="62"/>
      <c r="BX10930" s="62"/>
      <c r="BY10930" s="62"/>
      <c r="BZ10930" s="62"/>
      <c r="CA10930" s="62"/>
      <c r="CB10930" s="62"/>
      <c r="CC10930" s="62"/>
      <c r="CD10930" s="62"/>
      <c r="CE10930" s="62"/>
      <c r="CF10930" s="62"/>
      <c r="CL10930" s="56" t="s">
        <v>22683</v>
      </c>
      <c r="CM10930" s="56"/>
      <c r="CN10930" s="56"/>
      <c r="CO10930" s="52"/>
      <c r="CP10930" s="52"/>
      <c r="CQ10930" s="52"/>
      <c r="CR10930" s="52"/>
      <c r="CS10930" s="52"/>
      <c r="CT10930" s="52"/>
      <c r="CU10930" s="33"/>
      <c r="CV10930" s="33"/>
    </row>
    <row r="10931" spans="74:100">
      <c r="BV10931" s="62"/>
      <c r="BW10931" s="62"/>
      <c r="BX10931" s="62"/>
      <c r="BY10931" s="62"/>
      <c r="BZ10931" s="62"/>
      <c r="CA10931" s="62"/>
      <c r="CB10931" s="62"/>
      <c r="CC10931" s="62"/>
      <c r="CD10931" s="62"/>
      <c r="CE10931" s="62"/>
      <c r="CF10931" s="62"/>
      <c r="CL10931" s="56" t="s">
        <v>6171</v>
      </c>
      <c r="CM10931" s="56" t="s">
        <v>216</v>
      </c>
      <c r="CN10931" s="56" t="s">
        <v>216</v>
      </c>
      <c r="CO10931" s="52"/>
      <c r="CP10931" s="52"/>
      <c r="CQ10931" s="52"/>
      <c r="CR10931" s="52"/>
      <c r="CS10931" s="52"/>
      <c r="CT10931" s="52"/>
      <c r="CU10931" s="33"/>
      <c r="CV10931" s="33"/>
    </row>
    <row r="10932" spans="74:100">
      <c r="BV10932" s="62"/>
      <c r="BW10932" s="62"/>
      <c r="BX10932" s="62"/>
      <c r="BY10932" s="62"/>
      <c r="BZ10932" s="62"/>
      <c r="CA10932" s="62"/>
      <c r="CB10932" s="62"/>
      <c r="CC10932" s="62"/>
      <c r="CD10932" s="62"/>
      <c r="CE10932" s="62"/>
      <c r="CF10932" s="62"/>
      <c r="CL10932" s="56" t="s">
        <v>22684</v>
      </c>
      <c r="CM10932" s="56"/>
      <c r="CN10932" s="56"/>
      <c r="CO10932" s="52"/>
      <c r="CP10932" s="52"/>
      <c r="CQ10932" s="52"/>
      <c r="CR10932" s="52"/>
      <c r="CS10932" s="52"/>
      <c r="CT10932" s="52"/>
      <c r="CU10932" s="33"/>
      <c r="CV10932" s="33"/>
    </row>
    <row r="10933" spans="74:100">
      <c r="BV10933" s="62"/>
      <c r="BW10933" s="62"/>
      <c r="BX10933" s="62"/>
      <c r="BY10933" s="62"/>
      <c r="BZ10933" s="62"/>
      <c r="CA10933" s="62"/>
      <c r="CB10933" s="62"/>
      <c r="CC10933" s="62"/>
      <c r="CD10933" s="62"/>
      <c r="CE10933" s="62"/>
      <c r="CF10933" s="62"/>
      <c r="CL10933" s="56" t="s">
        <v>28425</v>
      </c>
      <c r="CM10933" s="56" t="s">
        <v>3118</v>
      </c>
      <c r="CN10933" s="56" t="s">
        <v>3118</v>
      </c>
      <c r="CO10933" s="52"/>
      <c r="CP10933" s="52"/>
      <c r="CQ10933" s="52"/>
      <c r="CR10933" s="52"/>
      <c r="CS10933" s="52"/>
      <c r="CT10933" s="52"/>
      <c r="CU10933" s="33"/>
      <c r="CV10933" s="33"/>
    </row>
    <row r="10934" spans="74:100">
      <c r="BV10934" s="62"/>
      <c r="BW10934" s="62"/>
      <c r="BX10934" s="62"/>
      <c r="BY10934" s="62"/>
      <c r="BZ10934" s="62"/>
      <c r="CA10934" s="62"/>
      <c r="CB10934" s="62"/>
      <c r="CC10934" s="62"/>
      <c r="CD10934" s="62"/>
      <c r="CE10934" s="62"/>
      <c r="CF10934" s="62"/>
      <c r="CL10934" s="56" t="s">
        <v>28426</v>
      </c>
      <c r="CM10934" s="56"/>
      <c r="CN10934" s="56"/>
      <c r="CO10934" s="52"/>
      <c r="CP10934" s="52"/>
      <c r="CQ10934" s="52"/>
      <c r="CR10934" s="52"/>
      <c r="CS10934" s="52"/>
      <c r="CT10934" s="52"/>
      <c r="CU10934" s="33"/>
      <c r="CV10934" s="33"/>
    </row>
    <row r="10935" spans="74:100">
      <c r="BV10935" s="62"/>
      <c r="BW10935" s="62"/>
      <c r="BX10935" s="62"/>
      <c r="BY10935" s="62"/>
      <c r="BZ10935" s="62"/>
      <c r="CA10935" s="62"/>
      <c r="CB10935" s="62"/>
      <c r="CC10935" s="62"/>
      <c r="CD10935" s="62"/>
      <c r="CE10935" s="62"/>
      <c r="CF10935" s="62"/>
      <c r="CL10935" s="56" t="s">
        <v>28427</v>
      </c>
      <c r="CM10935" s="56" t="s">
        <v>217</v>
      </c>
      <c r="CN10935" s="56" t="s">
        <v>217</v>
      </c>
      <c r="CO10935" s="52"/>
      <c r="CP10935" s="52"/>
      <c r="CQ10935" s="52"/>
      <c r="CR10935" s="52"/>
      <c r="CS10935" s="52"/>
      <c r="CT10935" s="52"/>
      <c r="CU10935" s="33"/>
      <c r="CV10935" s="33"/>
    </row>
    <row r="10936" spans="74:100">
      <c r="BV10936" s="62"/>
      <c r="BW10936" s="62"/>
      <c r="BX10936" s="62"/>
      <c r="BY10936" s="62"/>
      <c r="BZ10936" s="62"/>
      <c r="CA10936" s="62"/>
      <c r="CB10936" s="62"/>
      <c r="CC10936" s="62"/>
      <c r="CD10936" s="62"/>
      <c r="CE10936" s="62"/>
      <c r="CF10936" s="62"/>
      <c r="CL10936" s="56" t="s">
        <v>28428</v>
      </c>
      <c r="CM10936" s="56"/>
      <c r="CN10936" s="56"/>
      <c r="CO10936" s="52"/>
      <c r="CP10936" s="52"/>
      <c r="CQ10936" s="52"/>
      <c r="CR10936" s="52"/>
      <c r="CS10936" s="52"/>
      <c r="CT10936" s="52"/>
      <c r="CU10936" s="33"/>
      <c r="CV10936" s="33"/>
    </row>
    <row r="10937" spans="74:100">
      <c r="BV10937" s="62"/>
      <c r="BW10937" s="62"/>
      <c r="BX10937" s="62"/>
      <c r="BY10937" s="62"/>
      <c r="BZ10937" s="62"/>
      <c r="CA10937" s="62"/>
      <c r="CB10937" s="62"/>
      <c r="CC10937" s="62"/>
      <c r="CD10937" s="62"/>
      <c r="CE10937" s="62"/>
      <c r="CF10937" s="62"/>
      <c r="CL10937" s="56" t="s">
        <v>6172</v>
      </c>
      <c r="CM10937" s="56" t="s">
        <v>3118</v>
      </c>
      <c r="CN10937" s="56" t="s">
        <v>3118</v>
      </c>
      <c r="CO10937" s="52"/>
      <c r="CP10937" s="52"/>
      <c r="CQ10937" s="52"/>
      <c r="CR10937" s="52"/>
      <c r="CS10937" s="52"/>
      <c r="CT10937" s="52"/>
      <c r="CU10937" s="33"/>
      <c r="CV10937" s="33"/>
    </row>
    <row r="10938" spans="74:100">
      <c r="BV10938" s="62"/>
      <c r="BW10938" s="62"/>
      <c r="BX10938" s="62"/>
      <c r="BY10938" s="62"/>
      <c r="BZ10938" s="62"/>
      <c r="CA10938" s="62"/>
      <c r="CB10938" s="62"/>
      <c r="CC10938" s="62"/>
      <c r="CD10938" s="62"/>
      <c r="CE10938" s="62"/>
      <c r="CF10938" s="62"/>
      <c r="CL10938" s="56" t="s">
        <v>19805</v>
      </c>
      <c r="CM10938" s="56"/>
      <c r="CN10938" s="56"/>
      <c r="CO10938" s="52"/>
      <c r="CP10938" s="52"/>
      <c r="CQ10938" s="52"/>
      <c r="CR10938" s="52"/>
      <c r="CS10938" s="52"/>
      <c r="CT10938" s="52"/>
      <c r="CU10938" s="33"/>
      <c r="CV10938" s="33"/>
    </row>
    <row r="10939" spans="74:100">
      <c r="BV10939" s="62"/>
      <c r="BW10939" s="62"/>
      <c r="BX10939" s="62"/>
      <c r="BY10939" s="62"/>
      <c r="BZ10939" s="62"/>
      <c r="CA10939" s="62"/>
      <c r="CB10939" s="62"/>
      <c r="CC10939" s="62"/>
      <c r="CD10939" s="62"/>
      <c r="CE10939" s="62"/>
      <c r="CF10939" s="62"/>
      <c r="CL10939" s="56" t="s">
        <v>2392</v>
      </c>
      <c r="CM10939" s="56" t="s">
        <v>215</v>
      </c>
      <c r="CN10939" s="56" t="s">
        <v>215</v>
      </c>
      <c r="CO10939" s="52"/>
      <c r="CP10939" s="52"/>
      <c r="CQ10939" s="52"/>
      <c r="CR10939" s="52"/>
      <c r="CS10939" s="52"/>
      <c r="CT10939" s="52"/>
      <c r="CU10939" s="33"/>
      <c r="CV10939" s="33"/>
    </row>
    <row r="10940" spans="74:100">
      <c r="BV10940" s="62"/>
      <c r="BW10940" s="62"/>
      <c r="BX10940" s="62"/>
      <c r="BY10940" s="62"/>
      <c r="BZ10940" s="62"/>
      <c r="CA10940" s="62"/>
      <c r="CB10940" s="62"/>
      <c r="CC10940" s="62"/>
      <c r="CD10940" s="62"/>
      <c r="CE10940" s="62"/>
      <c r="CF10940" s="62"/>
      <c r="CL10940" s="56" t="s">
        <v>22685</v>
      </c>
      <c r="CM10940" s="56"/>
      <c r="CN10940" s="56"/>
      <c r="CO10940" s="52"/>
      <c r="CP10940" s="52"/>
      <c r="CQ10940" s="52"/>
      <c r="CR10940" s="52"/>
      <c r="CS10940" s="52"/>
      <c r="CT10940" s="52"/>
      <c r="CU10940" s="33"/>
      <c r="CV10940" s="33"/>
    </row>
    <row r="10941" spans="74:100">
      <c r="BV10941" s="62"/>
      <c r="BW10941" s="62"/>
      <c r="BX10941" s="62"/>
      <c r="BY10941" s="62"/>
      <c r="BZ10941" s="62"/>
      <c r="CA10941" s="62"/>
      <c r="CB10941" s="62"/>
      <c r="CC10941" s="62"/>
      <c r="CD10941" s="62"/>
      <c r="CE10941" s="62"/>
      <c r="CF10941" s="62"/>
      <c r="CL10941" s="56" t="s">
        <v>6173</v>
      </c>
      <c r="CM10941" s="56" t="s">
        <v>217</v>
      </c>
      <c r="CN10941" s="56" t="s">
        <v>217</v>
      </c>
      <c r="CO10941" s="52"/>
      <c r="CP10941" s="52"/>
      <c r="CQ10941" s="52"/>
      <c r="CR10941" s="52"/>
      <c r="CS10941" s="52"/>
      <c r="CT10941" s="52"/>
      <c r="CU10941" s="33"/>
      <c r="CV10941" s="33"/>
    </row>
    <row r="10942" spans="74:100">
      <c r="BV10942" s="62"/>
      <c r="BW10942" s="62"/>
      <c r="BX10942" s="62"/>
      <c r="BY10942" s="62"/>
      <c r="BZ10942" s="62"/>
      <c r="CA10942" s="62"/>
      <c r="CB10942" s="62"/>
      <c r="CC10942" s="62"/>
      <c r="CD10942" s="62"/>
      <c r="CE10942" s="62"/>
      <c r="CF10942" s="62"/>
      <c r="CL10942" s="56" t="s">
        <v>19806</v>
      </c>
      <c r="CM10942" s="56"/>
      <c r="CN10942" s="56"/>
      <c r="CO10942" s="52"/>
      <c r="CP10942" s="52"/>
      <c r="CQ10942" s="52"/>
      <c r="CR10942" s="52"/>
      <c r="CS10942" s="52"/>
      <c r="CT10942" s="52"/>
      <c r="CU10942" s="33"/>
      <c r="CV10942" s="33"/>
    </row>
    <row r="10943" spans="74:100">
      <c r="BV10943" s="62"/>
      <c r="BW10943" s="62"/>
      <c r="BX10943" s="62"/>
      <c r="BY10943" s="62"/>
      <c r="BZ10943" s="62"/>
      <c r="CA10943" s="62"/>
      <c r="CB10943" s="62"/>
      <c r="CC10943" s="62"/>
      <c r="CD10943" s="62"/>
      <c r="CE10943" s="62"/>
      <c r="CF10943" s="62"/>
      <c r="CL10943" s="56" t="s">
        <v>2393</v>
      </c>
      <c r="CM10943" s="56" t="s">
        <v>214</v>
      </c>
      <c r="CN10943" s="56" t="s">
        <v>214</v>
      </c>
      <c r="CO10943" s="52"/>
      <c r="CP10943" s="52"/>
      <c r="CQ10943" s="52"/>
      <c r="CR10943" s="52"/>
      <c r="CS10943" s="52"/>
      <c r="CT10943" s="52"/>
      <c r="CU10943" s="33"/>
      <c r="CV10943" s="33"/>
    </row>
    <row r="10944" spans="74:100">
      <c r="BV10944" s="62"/>
      <c r="BW10944" s="62"/>
      <c r="BX10944" s="62"/>
      <c r="BY10944" s="62"/>
      <c r="BZ10944" s="62"/>
      <c r="CA10944" s="62"/>
      <c r="CB10944" s="62"/>
      <c r="CC10944" s="62"/>
      <c r="CD10944" s="62"/>
      <c r="CE10944" s="62"/>
      <c r="CF10944" s="62"/>
      <c r="CL10944" s="56" t="s">
        <v>22686</v>
      </c>
      <c r="CM10944" s="56"/>
      <c r="CN10944" s="56"/>
      <c r="CO10944" s="52"/>
      <c r="CP10944" s="52"/>
      <c r="CQ10944" s="52"/>
      <c r="CR10944" s="52"/>
      <c r="CS10944" s="52"/>
      <c r="CT10944" s="52"/>
      <c r="CU10944" s="33"/>
      <c r="CV10944" s="33"/>
    </row>
    <row r="10945" spans="74:100">
      <c r="BV10945" s="62"/>
      <c r="BW10945" s="62"/>
      <c r="BX10945" s="62"/>
      <c r="BY10945" s="62"/>
      <c r="BZ10945" s="62"/>
      <c r="CA10945" s="62"/>
      <c r="CB10945" s="62"/>
      <c r="CC10945" s="62"/>
      <c r="CD10945" s="62"/>
      <c r="CE10945" s="62"/>
      <c r="CF10945" s="62"/>
      <c r="CL10945" s="56" t="s">
        <v>2394</v>
      </c>
      <c r="CM10945" s="56" t="s">
        <v>214</v>
      </c>
      <c r="CN10945" s="56" t="s">
        <v>214</v>
      </c>
      <c r="CO10945" s="52"/>
      <c r="CP10945" s="52"/>
      <c r="CQ10945" s="52"/>
      <c r="CR10945" s="52"/>
      <c r="CS10945" s="52"/>
      <c r="CT10945" s="52"/>
      <c r="CU10945" s="33"/>
      <c r="CV10945" s="33"/>
    </row>
    <row r="10946" spans="74:100">
      <c r="BV10946" s="62"/>
      <c r="BW10946" s="62"/>
      <c r="BX10946" s="62"/>
      <c r="BY10946" s="62"/>
      <c r="BZ10946" s="62"/>
      <c r="CA10946" s="62"/>
      <c r="CB10946" s="62"/>
      <c r="CC10946" s="62"/>
      <c r="CD10946" s="62"/>
      <c r="CE10946" s="62"/>
      <c r="CF10946" s="62"/>
      <c r="CL10946" s="56" t="s">
        <v>22687</v>
      </c>
      <c r="CM10946" s="56"/>
      <c r="CN10946" s="56"/>
      <c r="CO10946" s="52"/>
      <c r="CP10946" s="52"/>
      <c r="CQ10946" s="52"/>
      <c r="CR10946" s="52"/>
      <c r="CS10946" s="52"/>
      <c r="CT10946" s="52"/>
      <c r="CU10946" s="33"/>
      <c r="CV10946" s="33"/>
    </row>
    <row r="10947" spans="74:100">
      <c r="BV10947" s="62"/>
      <c r="BW10947" s="62"/>
      <c r="BX10947" s="62"/>
      <c r="BY10947" s="62"/>
      <c r="BZ10947" s="62"/>
      <c r="CA10947" s="62"/>
      <c r="CB10947" s="62"/>
      <c r="CC10947" s="62"/>
      <c r="CD10947" s="62"/>
      <c r="CE10947" s="62"/>
      <c r="CF10947" s="62"/>
      <c r="CL10947" s="56" t="s">
        <v>6174</v>
      </c>
      <c r="CM10947" s="56" t="s">
        <v>217</v>
      </c>
      <c r="CN10947" s="56" t="s">
        <v>217</v>
      </c>
      <c r="CO10947" s="52"/>
      <c r="CP10947" s="52"/>
      <c r="CQ10947" s="52"/>
      <c r="CR10947" s="52"/>
      <c r="CS10947" s="52"/>
      <c r="CT10947" s="52"/>
      <c r="CU10947" s="33"/>
      <c r="CV10947" s="33"/>
    </row>
    <row r="10948" spans="74:100">
      <c r="BV10948" s="62"/>
      <c r="BW10948" s="62"/>
      <c r="BX10948" s="62"/>
      <c r="BY10948" s="62"/>
      <c r="BZ10948" s="62"/>
      <c r="CA10948" s="62"/>
      <c r="CB10948" s="62"/>
      <c r="CC10948" s="62"/>
      <c r="CD10948" s="62"/>
      <c r="CE10948" s="62"/>
      <c r="CF10948" s="62"/>
      <c r="CL10948" s="56" t="s">
        <v>19807</v>
      </c>
      <c r="CM10948" s="56"/>
      <c r="CN10948" s="56"/>
      <c r="CO10948" s="52"/>
      <c r="CP10948" s="52"/>
      <c r="CQ10948" s="52"/>
      <c r="CR10948" s="52"/>
      <c r="CS10948" s="52"/>
      <c r="CT10948" s="52"/>
      <c r="CU10948" s="33"/>
      <c r="CV10948" s="33"/>
    </row>
    <row r="10949" spans="74:100">
      <c r="BV10949" s="62"/>
      <c r="BW10949" s="62"/>
      <c r="BX10949" s="62"/>
      <c r="BY10949" s="62"/>
      <c r="BZ10949" s="62"/>
      <c r="CA10949" s="62"/>
      <c r="CB10949" s="62"/>
      <c r="CC10949" s="62"/>
      <c r="CD10949" s="62"/>
      <c r="CE10949" s="62"/>
      <c r="CF10949" s="62"/>
      <c r="CL10949" s="56" t="s">
        <v>6175</v>
      </c>
      <c r="CM10949" s="56" t="s">
        <v>216</v>
      </c>
      <c r="CN10949" s="56" t="s">
        <v>216</v>
      </c>
      <c r="CO10949" s="52"/>
      <c r="CP10949" s="52"/>
      <c r="CQ10949" s="52"/>
      <c r="CR10949" s="52"/>
      <c r="CS10949" s="52"/>
      <c r="CT10949" s="52"/>
      <c r="CU10949" s="33"/>
      <c r="CV10949" s="33"/>
    </row>
    <row r="10950" spans="74:100">
      <c r="BV10950" s="62"/>
      <c r="BW10950" s="62"/>
      <c r="BX10950" s="62"/>
      <c r="BY10950" s="62"/>
      <c r="BZ10950" s="62"/>
      <c r="CA10950" s="62"/>
      <c r="CB10950" s="62"/>
      <c r="CC10950" s="62"/>
      <c r="CD10950" s="62"/>
      <c r="CE10950" s="62"/>
      <c r="CF10950" s="62"/>
      <c r="CL10950" s="56" t="s">
        <v>22688</v>
      </c>
      <c r="CM10950" s="56"/>
      <c r="CN10950" s="56"/>
      <c r="CO10950" s="52"/>
      <c r="CP10950" s="52"/>
      <c r="CQ10950" s="52"/>
      <c r="CR10950" s="52"/>
      <c r="CS10950" s="52"/>
      <c r="CT10950" s="52"/>
      <c r="CU10950" s="33"/>
      <c r="CV10950" s="33"/>
    </row>
    <row r="10951" spans="74:100">
      <c r="BV10951" s="62"/>
      <c r="BW10951" s="62"/>
      <c r="BX10951" s="62"/>
      <c r="BY10951" s="62"/>
      <c r="BZ10951" s="62"/>
      <c r="CA10951" s="62"/>
      <c r="CB10951" s="62"/>
      <c r="CC10951" s="62"/>
      <c r="CD10951" s="62"/>
      <c r="CE10951" s="62"/>
      <c r="CF10951" s="62"/>
      <c r="CL10951" s="56" t="s">
        <v>12007</v>
      </c>
      <c r="CM10951" s="56" t="s">
        <v>213</v>
      </c>
      <c r="CN10951" s="56" t="s">
        <v>213</v>
      </c>
      <c r="CO10951" s="52"/>
      <c r="CP10951" s="52"/>
      <c r="CQ10951" s="52"/>
      <c r="CR10951" s="52"/>
      <c r="CS10951" s="52"/>
      <c r="CT10951" s="52"/>
      <c r="CU10951" s="33"/>
      <c r="CV10951" s="33"/>
    </row>
    <row r="10952" spans="74:100">
      <c r="BV10952" s="62"/>
      <c r="BW10952" s="62"/>
      <c r="BX10952" s="62"/>
      <c r="BY10952" s="62"/>
      <c r="BZ10952" s="62"/>
      <c r="CA10952" s="62"/>
      <c r="CB10952" s="62"/>
      <c r="CC10952" s="62"/>
      <c r="CD10952" s="62"/>
      <c r="CE10952" s="62"/>
      <c r="CF10952" s="62"/>
      <c r="CL10952" s="56" t="s">
        <v>22689</v>
      </c>
      <c r="CM10952" s="56"/>
      <c r="CN10952" s="56"/>
      <c r="CO10952" s="52"/>
      <c r="CP10952" s="52"/>
      <c r="CQ10952" s="52"/>
      <c r="CR10952" s="52"/>
      <c r="CS10952" s="52"/>
      <c r="CT10952" s="52"/>
      <c r="CU10952" s="33"/>
      <c r="CV10952" s="33"/>
    </row>
    <row r="10953" spans="74:100">
      <c r="BV10953" s="62"/>
      <c r="BW10953" s="62"/>
      <c r="BX10953" s="62"/>
      <c r="BY10953" s="62"/>
      <c r="BZ10953" s="62"/>
      <c r="CA10953" s="62"/>
      <c r="CB10953" s="62"/>
      <c r="CC10953" s="62"/>
      <c r="CD10953" s="62"/>
      <c r="CE10953" s="62"/>
      <c r="CF10953" s="62"/>
      <c r="CL10953" s="56" t="s">
        <v>6176</v>
      </c>
      <c r="CM10953" s="56" t="s">
        <v>217</v>
      </c>
      <c r="CN10953" s="56" t="s">
        <v>217</v>
      </c>
      <c r="CO10953" s="52"/>
      <c r="CP10953" s="52"/>
      <c r="CQ10953" s="52"/>
      <c r="CR10953" s="52"/>
      <c r="CS10953" s="52"/>
      <c r="CT10953" s="52"/>
      <c r="CU10953" s="33"/>
      <c r="CV10953" s="33"/>
    </row>
    <row r="10954" spans="74:100">
      <c r="BV10954" s="62"/>
      <c r="BW10954" s="62"/>
      <c r="BX10954" s="62"/>
      <c r="BY10954" s="62"/>
      <c r="BZ10954" s="62"/>
      <c r="CA10954" s="62"/>
      <c r="CB10954" s="62"/>
      <c r="CC10954" s="62"/>
      <c r="CD10954" s="62"/>
      <c r="CE10954" s="62"/>
      <c r="CF10954" s="62"/>
      <c r="CL10954" s="56" t="s">
        <v>19808</v>
      </c>
      <c r="CM10954" s="56"/>
      <c r="CN10954" s="56"/>
      <c r="CO10954" s="52"/>
      <c r="CP10954" s="52"/>
      <c r="CQ10954" s="52"/>
      <c r="CR10954" s="52"/>
      <c r="CS10954" s="52"/>
      <c r="CT10954" s="52"/>
      <c r="CU10954" s="33"/>
      <c r="CV10954" s="33"/>
    </row>
    <row r="10955" spans="74:100">
      <c r="BV10955" s="62"/>
      <c r="BW10955" s="62"/>
      <c r="BX10955" s="62"/>
      <c r="BY10955" s="62"/>
      <c r="BZ10955" s="62"/>
      <c r="CA10955" s="62"/>
      <c r="CB10955" s="62"/>
      <c r="CC10955" s="62"/>
      <c r="CD10955" s="62"/>
      <c r="CE10955" s="62"/>
      <c r="CF10955" s="62"/>
      <c r="CL10955" s="56" t="s">
        <v>2395</v>
      </c>
      <c r="CM10955" s="56" t="s">
        <v>214</v>
      </c>
      <c r="CN10955" s="56" t="s">
        <v>214</v>
      </c>
      <c r="CO10955" s="52"/>
      <c r="CP10955" s="52"/>
      <c r="CQ10955" s="52"/>
      <c r="CR10955" s="52"/>
      <c r="CS10955" s="52"/>
      <c r="CT10955" s="52"/>
      <c r="CU10955" s="33"/>
      <c r="CV10955" s="33"/>
    </row>
    <row r="10956" spans="74:100">
      <c r="BV10956" s="62"/>
      <c r="BW10956" s="62"/>
      <c r="BX10956" s="62"/>
      <c r="BY10956" s="62"/>
      <c r="BZ10956" s="62"/>
      <c r="CA10956" s="62"/>
      <c r="CB10956" s="62"/>
      <c r="CC10956" s="62"/>
      <c r="CD10956" s="62"/>
      <c r="CE10956" s="62"/>
      <c r="CF10956" s="62"/>
      <c r="CL10956" s="56" t="s">
        <v>22690</v>
      </c>
      <c r="CM10956" s="56"/>
      <c r="CN10956" s="56"/>
      <c r="CO10956" s="52"/>
      <c r="CP10956" s="52"/>
      <c r="CQ10956" s="52"/>
      <c r="CR10956" s="52"/>
      <c r="CS10956" s="52"/>
      <c r="CT10956" s="52"/>
      <c r="CU10956" s="33"/>
      <c r="CV10956" s="33"/>
    </row>
    <row r="10957" spans="74:100">
      <c r="BV10957" s="62"/>
      <c r="BW10957" s="62"/>
      <c r="BX10957" s="62"/>
      <c r="BY10957" s="62"/>
      <c r="BZ10957" s="62"/>
      <c r="CA10957" s="62"/>
      <c r="CB10957" s="62"/>
      <c r="CC10957" s="62"/>
      <c r="CD10957" s="62"/>
      <c r="CE10957" s="62"/>
      <c r="CF10957" s="62"/>
      <c r="CL10957" s="56" t="s">
        <v>2396</v>
      </c>
      <c r="CM10957" s="56" t="s">
        <v>215</v>
      </c>
      <c r="CN10957" s="56" t="s">
        <v>215</v>
      </c>
      <c r="CO10957" s="52"/>
      <c r="CP10957" s="52"/>
      <c r="CQ10957" s="52"/>
      <c r="CR10957" s="52"/>
      <c r="CS10957" s="52"/>
      <c r="CT10957" s="52"/>
      <c r="CU10957" s="33"/>
      <c r="CV10957" s="33"/>
    </row>
    <row r="10958" spans="74:100">
      <c r="BV10958" s="62"/>
      <c r="BW10958" s="62"/>
      <c r="BX10958" s="62"/>
      <c r="BY10958" s="62"/>
      <c r="BZ10958" s="62"/>
      <c r="CA10958" s="62"/>
      <c r="CB10958" s="62"/>
      <c r="CC10958" s="62"/>
      <c r="CD10958" s="62"/>
      <c r="CE10958" s="62"/>
      <c r="CF10958" s="62"/>
      <c r="CL10958" s="56" t="s">
        <v>22691</v>
      </c>
      <c r="CM10958" s="56"/>
      <c r="CN10958" s="56"/>
      <c r="CO10958" s="52"/>
      <c r="CP10958" s="52"/>
      <c r="CQ10958" s="52"/>
      <c r="CR10958" s="52"/>
      <c r="CS10958" s="52"/>
      <c r="CT10958" s="52"/>
      <c r="CU10958" s="33"/>
      <c r="CV10958" s="33"/>
    </row>
    <row r="10959" spans="74:100">
      <c r="BV10959" s="62"/>
      <c r="BW10959" s="62"/>
      <c r="BX10959" s="62"/>
      <c r="BY10959" s="62"/>
      <c r="BZ10959" s="62"/>
      <c r="CA10959" s="62"/>
      <c r="CB10959" s="62"/>
      <c r="CC10959" s="62"/>
      <c r="CD10959" s="62"/>
      <c r="CE10959" s="62"/>
      <c r="CF10959" s="62"/>
      <c r="CL10959" s="56" t="s">
        <v>2397</v>
      </c>
      <c r="CM10959" s="56" t="s">
        <v>215</v>
      </c>
      <c r="CN10959" s="56" t="s">
        <v>215</v>
      </c>
      <c r="CO10959" s="52"/>
      <c r="CP10959" s="52"/>
      <c r="CQ10959" s="52"/>
      <c r="CR10959" s="52"/>
      <c r="CS10959" s="52"/>
      <c r="CT10959" s="52"/>
      <c r="CU10959" s="33"/>
      <c r="CV10959" s="33"/>
    </row>
    <row r="10960" spans="74:100">
      <c r="BV10960" s="62"/>
      <c r="BW10960" s="62"/>
      <c r="BX10960" s="62"/>
      <c r="BY10960" s="62"/>
      <c r="BZ10960" s="62"/>
      <c r="CA10960" s="62"/>
      <c r="CB10960" s="62"/>
      <c r="CC10960" s="62"/>
      <c r="CD10960" s="62"/>
      <c r="CE10960" s="62"/>
      <c r="CF10960" s="62"/>
      <c r="CL10960" s="56" t="s">
        <v>22692</v>
      </c>
      <c r="CM10960" s="56"/>
      <c r="CN10960" s="56"/>
      <c r="CO10960" s="52"/>
      <c r="CP10960" s="52"/>
      <c r="CQ10960" s="52"/>
      <c r="CR10960" s="52"/>
      <c r="CS10960" s="52"/>
      <c r="CT10960" s="52"/>
      <c r="CU10960" s="33"/>
      <c r="CV10960" s="33"/>
    </row>
    <row r="10961" spans="74:100">
      <c r="BV10961" s="62"/>
      <c r="BW10961" s="62"/>
      <c r="BX10961" s="62"/>
      <c r="BY10961" s="62"/>
      <c r="BZ10961" s="62"/>
      <c r="CA10961" s="62"/>
      <c r="CB10961" s="62"/>
      <c r="CC10961" s="62"/>
      <c r="CD10961" s="62"/>
      <c r="CE10961" s="62"/>
      <c r="CF10961" s="62"/>
      <c r="CL10961" s="56" t="s">
        <v>2398</v>
      </c>
      <c r="CM10961" s="56" t="s">
        <v>215</v>
      </c>
      <c r="CN10961" s="56" t="s">
        <v>215</v>
      </c>
      <c r="CO10961" s="52"/>
      <c r="CP10961" s="52"/>
      <c r="CQ10961" s="52"/>
      <c r="CR10961" s="52"/>
      <c r="CS10961" s="52"/>
      <c r="CT10961" s="52"/>
      <c r="CU10961" s="33"/>
      <c r="CV10961" s="33"/>
    </row>
    <row r="10962" spans="74:100">
      <c r="BV10962" s="62"/>
      <c r="BW10962" s="62"/>
      <c r="BX10962" s="62"/>
      <c r="BY10962" s="62"/>
      <c r="BZ10962" s="62"/>
      <c r="CA10962" s="62"/>
      <c r="CB10962" s="62"/>
      <c r="CC10962" s="62"/>
      <c r="CD10962" s="62"/>
      <c r="CE10962" s="62"/>
      <c r="CF10962" s="62"/>
      <c r="CL10962" s="56" t="s">
        <v>22693</v>
      </c>
      <c r="CM10962" s="56"/>
      <c r="CN10962" s="56"/>
      <c r="CO10962" s="52"/>
      <c r="CP10962" s="52"/>
      <c r="CQ10962" s="52"/>
      <c r="CR10962" s="52"/>
      <c r="CS10962" s="52"/>
      <c r="CT10962" s="52"/>
      <c r="CU10962" s="33"/>
      <c r="CV10962" s="33"/>
    </row>
    <row r="10963" spans="74:100">
      <c r="BV10963" s="62"/>
      <c r="BW10963" s="62"/>
      <c r="BX10963" s="62"/>
      <c r="BY10963" s="62"/>
      <c r="BZ10963" s="62"/>
      <c r="CA10963" s="62"/>
      <c r="CB10963" s="62"/>
      <c r="CC10963" s="62"/>
      <c r="CD10963" s="62"/>
      <c r="CE10963" s="62"/>
      <c r="CF10963" s="62"/>
      <c r="CL10963" s="56" t="s">
        <v>6177</v>
      </c>
      <c r="CM10963" s="56" t="s">
        <v>214</v>
      </c>
      <c r="CN10963" s="56" t="s">
        <v>214</v>
      </c>
      <c r="CO10963" s="52"/>
      <c r="CP10963" s="52"/>
      <c r="CQ10963" s="52"/>
      <c r="CR10963" s="52"/>
      <c r="CS10963" s="52"/>
      <c r="CT10963" s="52"/>
      <c r="CU10963" s="33"/>
      <c r="CV10963" s="33"/>
    </row>
    <row r="10964" spans="74:100">
      <c r="BV10964" s="62"/>
      <c r="BW10964" s="62"/>
      <c r="BX10964" s="62"/>
      <c r="BY10964" s="62"/>
      <c r="BZ10964" s="62"/>
      <c r="CA10964" s="62"/>
      <c r="CB10964" s="62"/>
      <c r="CC10964" s="62"/>
      <c r="CD10964" s="62"/>
      <c r="CE10964" s="62"/>
      <c r="CF10964" s="62"/>
      <c r="CL10964" s="56" t="s">
        <v>22694</v>
      </c>
      <c r="CM10964" s="56"/>
      <c r="CN10964" s="56"/>
      <c r="CO10964" s="52"/>
      <c r="CP10964" s="52"/>
      <c r="CQ10964" s="52"/>
      <c r="CR10964" s="52"/>
      <c r="CS10964" s="52"/>
      <c r="CT10964" s="52"/>
      <c r="CU10964" s="33"/>
      <c r="CV10964" s="33"/>
    </row>
    <row r="10965" spans="74:100">
      <c r="BV10965" s="62"/>
      <c r="BW10965" s="62"/>
      <c r="BX10965" s="62"/>
      <c r="BY10965" s="62"/>
      <c r="BZ10965" s="62"/>
      <c r="CA10965" s="62"/>
      <c r="CB10965" s="62"/>
      <c r="CC10965" s="62"/>
      <c r="CD10965" s="62"/>
      <c r="CE10965" s="62"/>
      <c r="CF10965" s="62"/>
      <c r="CL10965" s="56" t="s">
        <v>2400</v>
      </c>
      <c r="CM10965" s="56" t="s">
        <v>214</v>
      </c>
      <c r="CN10965" s="56" t="s">
        <v>214</v>
      </c>
      <c r="CO10965" s="52"/>
      <c r="CP10965" s="52"/>
      <c r="CQ10965" s="52"/>
      <c r="CR10965" s="52"/>
      <c r="CS10965" s="52"/>
      <c r="CT10965" s="52"/>
      <c r="CU10965" s="33"/>
      <c r="CV10965" s="33"/>
    </row>
    <row r="10966" spans="74:100">
      <c r="BV10966" s="62"/>
      <c r="BW10966" s="62"/>
      <c r="BX10966" s="62"/>
      <c r="BY10966" s="62"/>
      <c r="BZ10966" s="62"/>
      <c r="CA10966" s="62"/>
      <c r="CB10966" s="62"/>
      <c r="CC10966" s="62"/>
      <c r="CD10966" s="62"/>
      <c r="CE10966" s="62"/>
      <c r="CF10966" s="62"/>
      <c r="CL10966" s="56" t="s">
        <v>22695</v>
      </c>
      <c r="CM10966" s="56"/>
      <c r="CN10966" s="56"/>
      <c r="CO10966" s="52"/>
      <c r="CP10966" s="52"/>
      <c r="CQ10966" s="52"/>
      <c r="CR10966" s="52"/>
      <c r="CS10966" s="52"/>
      <c r="CT10966" s="52"/>
      <c r="CU10966" s="33"/>
      <c r="CV10966" s="33"/>
    </row>
    <row r="10967" spans="74:100">
      <c r="BV10967" s="62"/>
      <c r="BW10967" s="62"/>
      <c r="BX10967" s="62"/>
      <c r="BY10967" s="62"/>
      <c r="BZ10967" s="62"/>
      <c r="CA10967" s="62"/>
      <c r="CB10967" s="62"/>
      <c r="CC10967" s="62"/>
      <c r="CD10967" s="62"/>
      <c r="CE10967" s="62"/>
      <c r="CF10967" s="62"/>
      <c r="CL10967" s="56" t="s">
        <v>28429</v>
      </c>
      <c r="CM10967" s="56" t="s">
        <v>217</v>
      </c>
      <c r="CN10967" s="56" t="s">
        <v>217</v>
      </c>
      <c r="CO10967" s="52"/>
      <c r="CP10967" s="52"/>
      <c r="CQ10967" s="52"/>
      <c r="CR10967" s="52"/>
      <c r="CS10967" s="52"/>
      <c r="CT10967" s="52"/>
      <c r="CU10967" s="33"/>
      <c r="CV10967" s="33"/>
    </row>
    <row r="10968" spans="74:100">
      <c r="BV10968" s="62"/>
      <c r="BW10968" s="62"/>
      <c r="BX10968" s="62"/>
      <c r="BY10968" s="62"/>
      <c r="BZ10968" s="62"/>
      <c r="CA10968" s="62"/>
      <c r="CB10968" s="62"/>
      <c r="CC10968" s="62"/>
      <c r="CD10968" s="62"/>
      <c r="CE10968" s="62"/>
      <c r="CF10968" s="62"/>
      <c r="CL10968" s="56" t="s">
        <v>28430</v>
      </c>
      <c r="CM10968" s="56"/>
      <c r="CN10968" s="56"/>
      <c r="CO10968" s="52"/>
      <c r="CP10968" s="52"/>
      <c r="CQ10968" s="52"/>
      <c r="CR10968" s="52"/>
      <c r="CS10968" s="52"/>
      <c r="CT10968" s="52"/>
      <c r="CU10968" s="33"/>
      <c r="CV10968" s="33"/>
    </row>
    <row r="10969" spans="74:100">
      <c r="BV10969" s="62"/>
      <c r="BW10969" s="62"/>
      <c r="BX10969" s="62"/>
      <c r="BY10969" s="62"/>
      <c r="BZ10969" s="62"/>
      <c r="CA10969" s="62"/>
      <c r="CB10969" s="62"/>
      <c r="CC10969" s="62"/>
      <c r="CD10969" s="62"/>
      <c r="CE10969" s="62"/>
      <c r="CF10969" s="62"/>
      <c r="CL10969" s="56" t="s">
        <v>6178</v>
      </c>
      <c r="CM10969" s="56" t="s">
        <v>3118</v>
      </c>
      <c r="CN10969" s="56" t="s">
        <v>3118</v>
      </c>
      <c r="CO10969" s="52"/>
      <c r="CP10969" s="52"/>
      <c r="CQ10969" s="52"/>
      <c r="CR10969" s="52"/>
      <c r="CS10969" s="52"/>
      <c r="CT10969" s="52"/>
      <c r="CU10969" s="33"/>
      <c r="CV10969" s="33"/>
    </row>
    <row r="10970" spans="74:100">
      <c r="BV10970" s="62"/>
      <c r="BW10970" s="62"/>
      <c r="BX10970" s="62"/>
      <c r="BY10970" s="62"/>
      <c r="BZ10970" s="62"/>
      <c r="CA10970" s="62"/>
      <c r="CB10970" s="62"/>
      <c r="CC10970" s="62"/>
      <c r="CD10970" s="62"/>
      <c r="CE10970" s="62"/>
      <c r="CF10970" s="62"/>
      <c r="CL10970" s="56" t="s">
        <v>19809</v>
      </c>
      <c r="CM10970" s="56"/>
      <c r="CN10970" s="56"/>
      <c r="CO10970" s="52"/>
      <c r="CP10970" s="52"/>
      <c r="CQ10970" s="52"/>
      <c r="CR10970" s="52"/>
      <c r="CS10970" s="52"/>
      <c r="CT10970" s="52"/>
      <c r="CU10970" s="33"/>
      <c r="CV10970" s="33"/>
    </row>
    <row r="10971" spans="74:100">
      <c r="BV10971" s="62"/>
      <c r="BW10971" s="62"/>
      <c r="BX10971" s="62"/>
      <c r="BY10971" s="62"/>
      <c r="BZ10971" s="62"/>
      <c r="CA10971" s="62"/>
      <c r="CB10971" s="62"/>
      <c r="CC10971" s="62"/>
      <c r="CD10971" s="62"/>
      <c r="CE10971" s="62"/>
      <c r="CF10971" s="62"/>
      <c r="CL10971" s="56" t="s">
        <v>6179</v>
      </c>
      <c r="CM10971" s="56" t="s">
        <v>217</v>
      </c>
      <c r="CN10971" s="56" t="s">
        <v>217</v>
      </c>
      <c r="CO10971" s="52"/>
      <c r="CP10971" s="52"/>
      <c r="CQ10971" s="52"/>
      <c r="CR10971" s="52"/>
      <c r="CS10971" s="52"/>
      <c r="CT10971" s="52"/>
      <c r="CU10971" s="33"/>
      <c r="CV10971" s="33"/>
    </row>
    <row r="10972" spans="74:100">
      <c r="BV10972" s="62"/>
      <c r="BW10972" s="62"/>
      <c r="BX10972" s="62"/>
      <c r="BY10972" s="62"/>
      <c r="BZ10972" s="62"/>
      <c r="CA10972" s="62"/>
      <c r="CB10972" s="62"/>
      <c r="CC10972" s="62"/>
      <c r="CD10972" s="62"/>
      <c r="CE10972" s="62"/>
      <c r="CF10972" s="62"/>
      <c r="CL10972" s="56" t="s">
        <v>19810</v>
      </c>
      <c r="CM10972" s="56"/>
      <c r="CN10972" s="56"/>
      <c r="CO10972" s="52"/>
      <c r="CP10972" s="52"/>
      <c r="CQ10972" s="52"/>
      <c r="CR10972" s="52"/>
      <c r="CS10972" s="52"/>
      <c r="CT10972" s="52"/>
      <c r="CU10972" s="33"/>
      <c r="CV10972" s="33"/>
    </row>
    <row r="10973" spans="74:100">
      <c r="BV10973" s="62"/>
      <c r="BW10973" s="62"/>
      <c r="BX10973" s="62"/>
      <c r="BY10973" s="62"/>
      <c r="BZ10973" s="62"/>
      <c r="CA10973" s="62"/>
      <c r="CB10973" s="62"/>
      <c r="CC10973" s="62"/>
      <c r="CD10973" s="62"/>
      <c r="CE10973" s="62"/>
      <c r="CF10973" s="62"/>
      <c r="CL10973" s="56" t="s">
        <v>6180</v>
      </c>
      <c r="CM10973" s="56" t="s">
        <v>3118</v>
      </c>
      <c r="CN10973" s="56" t="s">
        <v>3118</v>
      </c>
      <c r="CO10973" s="52"/>
      <c r="CP10973" s="52"/>
      <c r="CQ10973" s="52"/>
      <c r="CR10973" s="52"/>
      <c r="CS10973" s="52"/>
      <c r="CT10973" s="52"/>
      <c r="CU10973" s="33"/>
      <c r="CV10973" s="33"/>
    </row>
    <row r="10974" spans="74:100">
      <c r="BV10974" s="62"/>
      <c r="BW10974" s="62"/>
      <c r="BX10974" s="62"/>
      <c r="BY10974" s="62"/>
      <c r="BZ10974" s="62"/>
      <c r="CA10974" s="62"/>
      <c r="CB10974" s="62"/>
      <c r="CC10974" s="62"/>
      <c r="CD10974" s="62"/>
      <c r="CE10974" s="62"/>
      <c r="CF10974" s="62"/>
      <c r="CL10974" s="56" t="s">
        <v>19811</v>
      </c>
      <c r="CM10974" s="56"/>
      <c r="CN10974" s="56"/>
      <c r="CO10974" s="52"/>
      <c r="CP10974" s="52"/>
      <c r="CQ10974" s="52"/>
      <c r="CR10974" s="52"/>
      <c r="CS10974" s="52"/>
      <c r="CT10974" s="52"/>
      <c r="CU10974" s="33"/>
      <c r="CV10974" s="33"/>
    </row>
    <row r="10975" spans="74:100">
      <c r="BV10975" s="62"/>
      <c r="BW10975" s="62"/>
      <c r="BX10975" s="62"/>
      <c r="BY10975" s="62"/>
      <c r="BZ10975" s="62"/>
      <c r="CA10975" s="62"/>
      <c r="CB10975" s="62"/>
      <c r="CC10975" s="62"/>
      <c r="CD10975" s="62"/>
      <c r="CE10975" s="62"/>
      <c r="CF10975" s="62"/>
      <c r="CL10975" s="56" t="s">
        <v>6181</v>
      </c>
      <c r="CM10975" s="56" t="s">
        <v>217</v>
      </c>
      <c r="CN10975" s="56" t="s">
        <v>217</v>
      </c>
      <c r="CO10975" s="52"/>
      <c r="CP10975" s="52"/>
      <c r="CQ10975" s="52"/>
      <c r="CR10975" s="52"/>
      <c r="CS10975" s="52"/>
      <c r="CT10975" s="52"/>
      <c r="CU10975" s="33"/>
      <c r="CV10975" s="33"/>
    </row>
    <row r="10976" spans="74:100">
      <c r="BV10976" s="62"/>
      <c r="BW10976" s="62"/>
      <c r="BX10976" s="62"/>
      <c r="BY10976" s="62"/>
      <c r="BZ10976" s="62"/>
      <c r="CA10976" s="62"/>
      <c r="CB10976" s="62"/>
      <c r="CC10976" s="62"/>
      <c r="CD10976" s="62"/>
      <c r="CE10976" s="62"/>
      <c r="CF10976" s="62"/>
      <c r="CL10976" s="56" t="s">
        <v>22696</v>
      </c>
      <c r="CM10976" s="56"/>
      <c r="CN10976" s="56"/>
      <c r="CO10976" s="52"/>
      <c r="CP10976" s="52"/>
      <c r="CQ10976" s="52"/>
      <c r="CR10976" s="52"/>
      <c r="CS10976" s="52"/>
      <c r="CT10976" s="52"/>
      <c r="CU10976" s="33"/>
      <c r="CV10976" s="33"/>
    </row>
    <row r="10977" spans="74:100">
      <c r="BV10977" s="62"/>
      <c r="BW10977" s="62"/>
      <c r="BX10977" s="62"/>
      <c r="BY10977" s="62"/>
      <c r="BZ10977" s="62"/>
      <c r="CA10977" s="62"/>
      <c r="CB10977" s="62"/>
      <c r="CC10977" s="62"/>
      <c r="CD10977" s="62"/>
      <c r="CE10977" s="62"/>
      <c r="CF10977" s="62"/>
      <c r="CL10977" s="56" t="s">
        <v>2401</v>
      </c>
      <c r="CM10977" s="56" t="s">
        <v>217</v>
      </c>
      <c r="CN10977" s="56" t="s">
        <v>217</v>
      </c>
      <c r="CO10977" s="52"/>
      <c r="CP10977" s="52"/>
      <c r="CQ10977" s="52"/>
      <c r="CR10977" s="52"/>
      <c r="CS10977" s="52"/>
      <c r="CT10977" s="52"/>
      <c r="CU10977" s="33"/>
      <c r="CV10977" s="33"/>
    </row>
    <row r="10978" spans="74:100">
      <c r="BV10978" s="62"/>
      <c r="BW10978" s="62"/>
      <c r="BX10978" s="62"/>
      <c r="BY10978" s="62"/>
      <c r="BZ10978" s="62"/>
      <c r="CA10978" s="62"/>
      <c r="CB10978" s="62"/>
      <c r="CC10978" s="62"/>
      <c r="CD10978" s="62"/>
      <c r="CE10978" s="62"/>
      <c r="CF10978" s="62"/>
      <c r="CL10978" s="56" t="s">
        <v>22697</v>
      </c>
      <c r="CM10978" s="56"/>
      <c r="CN10978" s="56"/>
      <c r="CO10978" s="52"/>
      <c r="CP10978" s="52"/>
      <c r="CQ10978" s="52"/>
      <c r="CR10978" s="52"/>
      <c r="CS10978" s="52"/>
      <c r="CT10978" s="52"/>
      <c r="CU10978" s="33"/>
      <c r="CV10978" s="33"/>
    </row>
    <row r="10979" spans="74:100">
      <c r="BV10979" s="62"/>
      <c r="BW10979" s="62"/>
      <c r="BX10979" s="62"/>
      <c r="BY10979" s="62"/>
      <c r="BZ10979" s="62"/>
      <c r="CA10979" s="62"/>
      <c r="CB10979" s="62"/>
      <c r="CC10979" s="62"/>
      <c r="CD10979" s="62"/>
      <c r="CE10979" s="62"/>
      <c r="CF10979" s="62"/>
      <c r="CL10979" s="56" t="s">
        <v>6183</v>
      </c>
      <c r="CM10979" s="56" t="s">
        <v>217</v>
      </c>
      <c r="CN10979" s="56" t="s">
        <v>217</v>
      </c>
      <c r="CO10979" s="52"/>
      <c r="CP10979" s="52"/>
      <c r="CQ10979" s="52"/>
      <c r="CR10979" s="52"/>
      <c r="CS10979" s="52"/>
      <c r="CT10979" s="52"/>
      <c r="CU10979" s="33"/>
      <c r="CV10979" s="33"/>
    </row>
    <row r="10980" spans="74:100">
      <c r="BV10980" s="62"/>
      <c r="BW10980" s="62"/>
      <c r="BX10980" s="62"/>
      <c r="BY10980" s="62"/>
      <c r="BZ10980" s="62"/>
      <c r="CA10980" s="62"/>
      <c r="CB10980" s="62"/>
      <c r="CC10980" s="62"/>
      <c r="CD10980" s="62"/>
      <c r="CE10980" s="62"/>
      <c r="CF10980" s="62"/>
      <c r="CL10980" s="56" t="s">
        <v>19812</v>
      </c>
      <c r="CM10980" s="56"/>
      <c r="CN10980" s="56"/>
      <c r="CO10980" s="52"/>
      <c r="CP10980" s="52"/>
      <c r="CQ10980" s="52"/>
      <c r="CR10980" s="52"/>
      <c r="CS10980" s="52"/>
      <c r="CT10980" s="52"/>
      <c r="CU10980" s="33"/>
      <c r="CV10980" s="33"/>
    </row>
    <row r="10981" spans="74:100">
      <c r="BV10981" s="62"/>
      <c r="BW10981" s="62"/>
      <c r="BX10981" s="62"/>
      <c r="BY10981" s="62"/>
      <c r="BZ10981" s="62"/>
      <c r="CA10981" s="62"/>
      <c r="CB10981" s="62"/>
      <c r="CC10981" s="62"/>
      <c r="CD10981" s="62"/>
      <c r="CE10981" s="62"/>
      <c r="CF10981" s="62"/>
      <c r="CL10981" s="56" t="s">
        <v>6184</v>
      </c>
      <c r="CM10981" s="56" t="s">
        <v>217</v>
      </c>
      <c r="CN10981" s="56" t="s">
        <v>217</v>
      </c>
      <c r="CO10981" s="52"/>
      <c r="CP10981" s="52"/>
      <c r="CQ10981" s="52"/>
      <c r="CR10981" s="52"/>
      <c r="CS10981" s="52"/>
      <c r="CT10981" s="52"/>
      <c r="CU10981" s="33"/>
      <c r="CV10981" s="33"/>
    </row>
    <row r="10982" spans="74:100">
      <c r="BV10982" s="62"/>
      <c r="BW10982" s="62"/>
      <c r="BX10982" s="62"/>
      <c r="BY10982" s="62"/>
      <c r="BZ10982" s="62"/>
      <c r="CA10982" s="62"/>
      <c r="CB10982" s="62"/>
      <c r="CC10982" s="62"/>
      <c r="CD10982" s="62"/>
      <c r="CE10982" s="62"/>
      <c r="CF10982" s="62"/>
      <c r="CL10982" s="56" t="s">
        <v>19813</v>
      </c>
      <c r="CM10982" s="56"/>
      <c r="CN10982" s="56"/>
      <c r="CO10982" s="52"/>
      <c r="CP10982" s="52"/>
      <c r="CQ10982" s="52"/>
      <c r="CR10982" s="52"/>
      <c r="CS10982" s="52"/>
      <c r="CT10982" s="52"/>
      <c r="CU10982" s="33"/>
      <c r="CV10982" s="33"/>
    </row>
    <row r="10983" spans="74:100">
      <c r="BV10983" s="62"/>
      <c r="BW10983" s="62"/>
      <c r="BX10983" s="62"/>
      <c r="BY10983" s="62"/>
      <c r="BZ10983" s="62"/>
      <c r="CA10983" s="62"/>
      <c r="CB10983" s="62"/>
      <c r="CC10983" s="62"/>
      <c r="CD10983" s="62"/>
      <c r="CE10983" s="62"/>
      <c r="CF10983" s="62"/>
      <c r="CL10983" s="56" t="s">
        <v>6185</v>
      </c>
      <c r="CM10983" s="56" t="s">
        <v>217</v>
      </c>
      <c r="CN10983" s="56" t="s">
        <v>217</v>
      </c>
      <c r="CO10983" s="52"/>
      <c r="CP10983" s="52"/>
      <c r="CQ10983" s="52"/>
      <c r="CR10983" s="52"/>
      <c r="CS10983" s="52"/>
      <c r="CT10983" s="52"/>
      <c r="CU10983" s="33"/>
      <c r="CV10983" s="33"/>
    </row>
    <row r="10984" spans="74:100">
      <c r="BV10984" s="62"/>
      <c r="BW10984" s="62"/>
      <c r="BX10984" s="62"/>
      <c r="BY10984" s="62"/>
      <c r="BZ10984" s="62"/>
      <c r="CA10984" s="62"/>
      <c r="CB10984" s="62"/>
      <c r="CC10984" s="62"/>
      <c r="CD10984" s="62"/>
      <c r="CE10984" s="62"/>
      <c r="CF10984" s="62"/>
      <c r="CL10984" s="56" t="s">
        <v>19814</v>
      </c>
      <c r="CM10984" s="56"/>
      <c r="CN10984" s="56"/>
      <c r="CO10984" s="52"/>
      <c r="CP10984" s="52"/>
      <c r="CQ10984" s="52"/>
      <c r="CR10984" s="52"/>
      <c r="CS10984" s="52"/>
      <c r="CT10984" s="52"/>
      <c r="CU10984" s="33"/>
      <c r="CV10984" s="33"/>
    </row>
    <row r="10985" spans="74:100">
      <c r="BV10985" s="62"/>
      <c r="BW10985" s="62"/>
      <c r="BX10985" s="62"/>
      <c r="BY10985" s="62"/>
      <c r="BZ10985" s="62"/>
      <c r="CA10985" s="62"/>
      <c r="CB10985" s="62"/>
      <c r="CC10985" s="62"/>
      <c r="CD10985" s="62"/>
      <c r="CE10985" s="62"/>
      <c r="CF10985" s="62"/>
      <c r="CL10985" s="56" t="s">
        <v>6186</v>
      </c>
      <c r="CM10985" s="56" t="s">
        <v>3118</v>
      </c>
      <c r="CN10985" s="56" t="s">
        <v>3118</v>
      </c>
      <c r="CO10985" s="52"/>
      <c r="CP10985" s="52"/>
      <c r="CQ10985" s="52"/>
      <c r="CR10985" s="52"/>
      <c r="CS10985" s="52"/>
      <c r="CT10985" s="52"/>
      <c r="CU10985" s="33"/>
      <c r="CV10985" s="33"/>
    </row>
    <row r="10986" spans="74:100">
      <c r="BV10986" s="62"/>
      <c r="BW10986" s="62"/>
      <c r="BX10986" s="62"/>
      <c r="BY10986" s="62"/>
      <c r="BZ10986" s="62"/>
      <c r="CA10986" s="62"/>
      <c r="CB10986" s="62"/>
      <c r="CC10986" s="62"/>
      <c r="CD10986" s="62"/>
      <c r="CE10986" s="62"/>
      <c r="CF10986" s="62"/>
      <c r="CL10986" s="56" t="s">
        <v>19815</v>
      </c>
      <c r="CM10986" s="56"/>
      <c r="CN10986" s="56"/>
      <c r="CO10986" s="52"/>
      <c r="CP10986" s="52"/>
      <c r="CQ10986" s="52"/>
      <c r="CR10986" s="52"/>
      <c r="CS10986" s="52"/>
      <c r="CT10986" s="52"/>
      <c r="CU10986" s="33"/>
      <c r="CV10986" s="33"/>
    </row>
    <row r="10987" spans="74:100">
      <c r="BV10987" s="62"/>
      <c r="BW10987" s="62"/>
      <c r="BX10987" s="62"/>
      <c r="BY10987" s="62"/>
      <c r="BZ10987" s="62"/>
      <c r="CA10987" s="62"/>
      <c r="CB10987" s="62"/>
      <c r="CC10987" s="62"/>
      <c r="CD10987" s="62"/>
      <c r="CE10987" s="62"/>
      <c r="CF10987" s="62"/>
      <c r="CL10987" s="56" t="s">
        <v>2402</v>
      </c>
      <c r="CM10987" s="56" t="s">
        <v>213</v>
      </c>
      <c r="CN10987" s="56" t="s">
        <v>213</v>
      </c>
      <c r="CO10987" s="52"/>
      <c r="CP10987" s="52"/>
      <c r="CQ10987" s="52"/>
      <c r="CR10987" s="52"/>
      <c r="CS10987" s="52"/>
      <c r="CT10987" s="52"/>
      <c r="CU10987" s="33"/>
      <c r="CV10987" s="33"/>
    </row>
    <row r="10988" spans="74:100">
      <c r="BV10988" s="62"/>
      <c r="BW10988" s="62"/>
      <c r="BX10988" s="62"/>
      <c r="BY10988" s="62"/>
      <c r="BZ10988" s="62"/>
      <c r="CA10988" s="62"/>
      <c r="CB10988" s="62"/>
      <c r="CC10988" s="62"/>
      <c r="CD10988" s="62"/>
      <c r="CE10988" s="62"/>
      <c r="CF10988" s="62"/>
      <c r="CL10988" s="56" t="s">
        <v>22698</v>
      </c>
      <c r="CM10988" s="56"/>
      <c r="CN10988" s="56"/>
      <c r="CO10988" s="52"/>
      <c r="CP10988" s="52"/>
      <c r="CQ10988" s="52"/>
      <c r="CR10988" s="52"/>
      <c r="CS10988" s="52"/>
      <c r="CT10988" s="52"/>
      <c r="CU10988" s="33"/>
      <c r="CV10988" s="33"/>
    </row>
    <row r="10989" spans="74:100">
      <c r="BV10989" s="62"/>
      <c r="BW10989" s="62"/>
      <c r="BX10989" s="62"/>
      <c r="BY10989" s="62"/>
      <c r="BZ10989" s="62"/>
      <c r="CA10989" s="62"/>
      <c r="CB10989" s="62"/>
      <c r="CC10989" s="62"/>
      <c r="CD10989" s="62"/>
      <c r="CE10989" s="62"/>
      <c r="CF10989" s="62"/>
      <c r="CL10989" s="56" t="s">
        <v>2403</v>
      </c>
      <c r="CM10989" s="56" t="s">
        <v>213</v>
      </c>
      <c r="CN10989" s="56" t="s">
        <v>213</v>
      </c>
      <c r="CO10989" s="52"/>
      <c r="CP10989" s="52"/>
      <c r="CQ10989" s="52"/>
      <c r="CR10989" s="52"/>
      <c r="CS10989" s="52"/>
      <c r="CT10989" s="52"/>
      <c r="CU10989" s="33"/>
      <c r="CV10989" s="33"/>
    </row>
    <row r="10990" spans="74:100">
      <c r="BV10990" s="62"/>
      <c r="BW10990" s="62"/>
      <c r="BX10990" s="62"/>
      <c r="BY10990" s="62"/>
      <c r="BZ10990" s="62"/>
      <c r="CA10990" s="62"/>
      <c r="CB10990" s="62"/>
      <c r="CC10990" s="62"/>
      <c r="CD10990" s="62"/>
      <c r="CE10990" s="62"/>
      <c r="CF10990" s="62"/>
      <c r="CL10990" s="56" t="s">
        <v>22699</v>
      </c>
      <c r="CM10990" s="56"/>
      <c r="CN10990" s="56"/>
      <c r="CO10990" s="52"/>
      <c r="CP10990" s="52"/>
      <c r="CQ10990" s="52"/>
      <c r="CR10990" s="52"/>
      <c r="CS10990" s="52"/>
      <c r="CT10990" s="52"/>
      <c r="CU10990" s="33"/>
      <c r="CV10990" s="33"/>
    </row>
    <row r="10991" spans="74:100">
      <c r="BV10991" s="62"/>
      <c r="BW10991" s="62"/>
      <c r="BX10991" s="62"/>
      <c r="BY10991" s="62"/>
      <c r="BZ10991" s="62"/>
      <c r="CA10991" s="62"/>
      <c r="CB10991" s="62"/>
      <c r="CC10991" s="62"/>
      <c r="CD10991" s="62"/>
      <c r="CE10991" s="62"/>
      <c r="CF10991" s="62"/>
      <c r="CL10991" s="56" t="s">
        <v>2404</v>
      </c>
      <c r="CM10991" s="56" t="s">
        <v>213</v>
      </c>
      <c r="CN10991" s="56" t="s">
        <v>213</v>
      </c>
      <c r="CO10991" s="52"/>
      <c r="CP10991" s="52"/>
      <c r="CQ10991" s="52"/>
      <c r="CR10991" s="52"/>
      <c r="CS10991" s="52"/>
      <c r="CT10991" s="52"/>
      <c r="CU10991" s="33"/>
      <c r="CV10991" s="33"/>
    </row>
    <row r="10992" spans="74:100">
      <c r="BV10992" s="62"/>
      <c r="BW10992" s="62"/>
      <c r="BX10992" s="62"/>
      <c r="BY10992" s="62"/>
      <c r="BZ10992" s="62"/>
      <c r="CA10992" s="62"/>
      <c r="CB10992" s="62"/>
      <c r="CC10992" s="62"/>
      <c r="CD10992" s="62"/>
      <c r="CE10992" s="62"/>
      <c r="CF10992" s="62"/>
      <c r="CL10992" s="56" t="s">
        <v>22700</v>
      </c>
      <c r="CM10992" s="56"/>
      <c r="CN10992" s="56"/>
      <c r="CO10992" s="52"/>
      <c r="CP10992" s="52"/>
      <c r="CQ10992" s="52"/>
      <c r="CR10992" s="52"/>
      <c r="CS10992" s="52"/>
      <c r="CT10992" s="52"/>
      <c r="CU10992" s="33"/>
      <c r="CV10992" s="33"/>
    </row>
    <row r="10993" spans="74:100">
      <c r="BV10993" s="62"/>
      <c r="BW10993" s="62"/>
      <c r="BX10993" s="62"/>
      <c r="BY10993" s="62"/>
      <c r="BZ10993" s="62"/>
      <c r="CA10993" s="62"/>
      <c r="CB10993" s="62"/>
      <c r="CC10993" s="62"/>
      <c r="CD10993" s="62"/>
      <c r="CE10993" s="62"/>
      <c r="CF10993" s="62"/>
      <c r="CL10993" s="56" t="s">
        <v>28431</v>
      </c>
      <c r="CM10993" s="56" t="s">
        <v>213</v>
      </c>
      <c r="CN10993" s="56" t="s">
        <v>213</v>
      </c>
      <c r="CO10993" s="52"/>
      <c r="CP10993" s="52"/>
      <c r="CQ10993" s="52"/>
      <c r="CR10993" s="52"/>
      <c r="CS10993" s="52"/>
      <c r="CT10993" s="52"/>
      <c r="CU10993" s="33"/>
      <c r="CV10993" s="33"/>
    </row>
    <row r="10994" spans="74:100">
      <c r="BV10994" s="62"/>
      <c r="BW10994" s="62"/>
      <c r="BX10994" s="62"/>
      <c r="BY10994" s="62"/>
      <c r="BZ10994" s="62"/>
      <c r="CA10994" s="62"/>
      <c r="CB10994" s="62"/>
      <c r="CC10994" s="62"/>
      <c r="CD10994" s="62"/>
      <c r="CE10994" s="62"/>
      <c r="CF10994" s="62"/>
      <c r="CL10994" s="56" t="s">
        <v>28432</v>
      </c>
      <c r="CM10994" s="56"/>
      <c r="CN10994" s="56"/>
      <c r="CO10994" s="52"/>
      <c r="CP10994" s="52"/>
      <c r="CQ10994" s="52"/>
      <c r="CR10994" s="52"/>
      <c r="CS10994" s="52"/>
      <c r="CT10994" s="52"/>
      <c r="CU10994" s="33"/>
      <c r="CV10994" s="33"/>
    </row>
    <row r="10995" spans="74:100">
      <c r="BV10995" s="62"/>
      <c r="BW10995" s="62"/>
      <c r="BX10995" s="62"/>
      <c r="BY10995" s="62"/>
      <c r="BZ10995" s="62"/>
      <c r="CA10995" s="62"/>
      <c r="CB10995" s="62"/>
      <c r="CC10995" s="62"/>
      <c r="CD10995" s="62"/>
      <c r="CE10995" s="62"/>
      <c r="CF10995" s="62"/>
      <c r="CL10995" s="56" t="s">
        <v>2405</v>
      </c>
      <c r="CM10995" s="56" t="s">
        <v>213</v>
      </c>
      <c r="CN10995" s="56" t="s">
        <v>213</v>
      </c>
      <c r="CO10995" s="52"/>
      <c r="CP10995" s="52"/>
      <c r="CQ10995" s="52"/>
      <c r="CR10995" s="52"/>
      <c r="CS10995" s="52"/>
      <c r="CT10995" s="52"/>
      <c r="CU10995" s="33"/>
      <c r="CV10995" s="33"/>
    </row>
    <row r="10996" spans="74:100">
      <c r="BV10996" s="62"/>
      <c r="BW10996" s="62"/>
      <c r="BX10996" s="62"/>
      <c r="BY10996" s="62"/>
      <c r="BZ10996" s="62"/>
      <c r="CA10996" s="62"/>
      <c r="CB10996" s="62"/>
      <c r="CC10996" s="62"/>
      <c r="CD10996" s="62"/>
      <c r="CE10996" s="62"/>
      <c r="CF10996" s="62"/>
      <c r="CL10996" s="56" t="s">
        <v>22701</v>
      </c>
      <c r="CM10996" s="56"/>
      <c r="CN10996" s="56"/>
      <c r="CO10996" s="52"/>
      <c r="CP10996" s="52"/>
      <c r="CQ10996" s="52"/>
      <c r="CR10996" s="52"/>
      <c r="CS10996" s="52"/>
      <c r="CT10996" s="52"/>
      <c r="CU10996" s="33"/>
      <c r="CV10996" s="33"/>
    </row>
    <row r="10997" spans="74:100">
      <c r="BV10997" s="62"/>
      <c r="BW10997" s="62"/>
      <c r="BX10997" s="62"/>
      <c r="BY10997" s="62"/>
      <c r="BZ10997" s="62"/>
      <c r="CA10997" s="62"/>
      <c r="CB10997" s="62"/>
      <c r="CC10997" s="62"/>
      <c r="CD10997" s="62"/>
      <c r="CE10997" s="62"/>
      <c r="CF10997" s="62"/>
      <c r="CL10997" s="56" t="s">
        <v>2406</v>
      </c>
      <c r="CM10997" s="56" t="s">
        <v>213</v>
      </c>
      <c r="CN10997" s="56" t="s">
        <v>213</v>
      </c>
      <c r="CO10997" s="52"/>
      <c r="CP10997" s="52"/>
      <c r="CQ10997" s="52"/>
      <c r="CR10997" s="52"/>
      <c r="CS10997" s="52"/>
      <c r="CT10997" s="52"/>
      <c r="CU10997" s="33"/>
      <c r="CV10997" s="33"/>
    </row>
    <row r="10998" spans="74:100">
      <c r="BV10998" s="62"/>
      <c r="BW10998" s="62"/>
      <c r="BX10998" s="62"/>
      <c r="BY10998" s="62"/>
      <c r="BZ10998" s="62"/>
      <c r="CA10998" s="62"/>
      <c r="CB10998" s="62"/>
      <c r="CC10998" s="62"/>
      <c r="CD10998" s="62"/>
      <c r="CE10998" s="62"/>
      <c r="CF10998" s="62"/>
      <c r="CL10998" s="56" t="s">
        <v>22702</v>
      </c>
      <c r="CM10998" s="56"/>
      <c r="CN10998" s="56"/>
      <c r="CO10998" s="52"/>
      <c r="CP10998" s="52"/>
      <c r="CQ10998" s="52"/>
      <c r="CR10998" s="52"/>
      <c r="CS10998" s="52"/>
      <c r="CT10998" s="52"/>
      <c r="CU10998" s="33"/>
      <c r="CV10998" s="33"/>
    </row>
    <row r="10999" spans="74:100">
      <c r="BV10999" s="62"/>
      <c r="BW10999" s="62"/>
      <c r="BX10999" s="62"/>
      <c r="BY10999" s="62"/>
      <c r="BZ10999" s="62"/>
      <c r="CA10999" s="62"/>
      <c r="CB10999" s="62"/>
      <c r="CC10999" s="62"/>
      <c r="CD10999" s="62"/>
      <c r="CE10999" s="62"/>
      <c r="CF10999" s="62"/>
      <c r="CL10999" s="56" t="s">
        <v>2407</v>
      </c>
      <c r="CM10999" s="56" t="s">
        <v>213</v>
      </c>
      <c r="CN10999" s="56" t="s">
        <v>213</v>
      </c>
      <c r="CO10999" s="52"/>
      <c r="CP10999" s="52"/>
      <c r="CQ10999" s="52"/>
      <c r="CR10999" s="52"/>
      <c r="CS10999" s="52"/>
      <c r="CT10999" s="52"/>
      <c r="CU10999" s="33"/>
      <c r="CV10999" s="33"/>
    </row>
    <row r="11000" spans="74:100">
      <c r="BV11000" s="62"/>
      <c r="BW11000" s="62"/>
      <c r="BX11000" s="62"/>
      <c r="BY11000" s="62"/>
      <c r="BZ11000" s="62"/>
      <c r="CA11000" s="62"/>
      <c r="CB11000" s="62"/>
      <c r="CC11000" s="62"/>
      <c r="CD11000" s="62"/>
      <c r="CE11000" s="62"/>
      <c r="CF11000" s="62"/>
      <c r="CL11000" s="56" t="s">
        <v>22703</v>
      </c>
      <c r="CM11000" s="56"/>
      <c r="CN11000" s="56"/>
      <c r="CO11000" s="52"/>
      <c r="CP11000" s="52"/>
      <c r="CQ11000" s="52"/>
      <c r="CR11000" s="52"/>
      <c r="CS11000" s="52"/>
      <c r="CT11000" s="52"/>
      <c r="CU11000" s="33"/>
      <c r="CV11000" s="33"/>
    </row>
    <row r="11001" spans="74:100">
      <c r="BV11001" s="62"/>
      <c r="BW11001" s="62"/>
      <c r="BX11001" s="62"/>
      <c r="BY11001" s="62"/>
      <c r="BZ11001" s="62"/>
      <c r="CA11001" s="62"/>
      <c r="CB11001" s="62"/>
      <c r="CC11001" s="62"/>
      <c r="CD11001" s="62"/>
      <c r="CE11001" s="62"/>
      <c r="CF11001" s="62"/>
      <c r="CL11001" s="56" t="s">
        <v>22704</v>
      </c>
      <c r="CM11001" s="56" t="s">
        <v>214</v>
      </c>
      <c r="CN11001" s="56" t="s">
        <v>214</v>
      </c>
      <c r="CO11001" s="52"/>
      <c r="CP11001" s="52"/>
      <c r="CQ11001" s="52"/>
      <c r="CR11001" s="52"/>
      <c r="CS11001" s="52"/>
      <c r="CT11001" s="52"/>
      <c r="CU11001" s="33"/>
      <c r="CV11001" s="33"/>
    </row>
    <row r="11002" spans="74:100">
      <c r="BV11002" s="62"/>
      <c r="BW11002" s="62"/>
      <c r="BX11002" s="62"/>
      <c r="BY11002" s="62"/>
      <c r="BZ11002" s="62"/>
      <c r="CA11002" s="62"/>
      <c r="CB11002" s="62"/>
      <c r="CC11002" s="62"/>
      <c r="CD11002" s="62"/>
      <c r="CE11002" s="62"/>
      <c r="CF11002" s="62"/>
      <c r="CL11002" s="56" t="s">
        <v>22705</v>
      </c>
      <c r="CM11002" s="56"/>
      <c r="CN11002" s="56"/>
      <c r="CO11002" s="52"/>
      <c r="CP11002" s="52"/>
      <c r="CQ11002" s="52"/>
      <c r="CR11002" s="52"/>
      <c r="CS11002" s="52"/>
      <c r="CT11002" s="52"/>
      <c r="CU11002" s="33"/>
      <c r="CV11002" s="33"/>
    </row>
    <row r="11003" spans="74:100">
      <c r="BV11003" s="62"/>
      <c r="BW11003" s="62"/>
      <c r="BX11003" s="62"/>
      <c r="BY11003" s="62"/>
      <c r="BZ11003" s="62"/>
      <c r="CA11003" s="62"/>
      <c r="CB11003" s="62"/>
      <c r="CC11003" s="62"/>
      <c r="CD11003" s="62"/>
      <c r="CE11003" s="62"/>
      <c r="CF11003" s="62"/>
      <c r="CL11003" s="56" t="s">
        <v>2408</v>
      </c>
      <c r="CM11003" s="56" t="s">
        <v>213</v>
      </c>
      <c r="CN11003" s="56" t="s">
        <v>213</v>
      </c>
      <c r="CO11003" s="52"/>
      <c r="CP11003" s="52"/>
      <c r="CQ11003" s="52"/>
      <c r="CR11003" s="52"/>
      <c r="CS11003" s="52"/>
      <c r="CT11003" s="52"/>
      <c r="CU11003" s="33"/>
      <c r="CV11003" s="33"/>
    </row>
    <row r="11004" spans="74:100">
      <c r="BV11004" s="62"/>
      <c r="BW11004" s="62"/>
      <c r="BX11004" s="62"/>
      <c r="BY11004" s="62"/>
      <c r="BZ11004" s="62"/>
      <c r="CA11004" s="62"/>
      <c r="CB11004" s="62"/>
      <c r="CC11004" s="62"/>
      <c r="CD11004" s="62"/>
      <c r="CE11004" s="62"/>
      <c r="CF11004" s="62"/>
      <c r="CL11004" s="56" t="s">
        <v>22706</v>
      </c>
      <c r="CM11004" s="56"/>
      <c r="CN11004" s="56"/>
      <c r="CO11004" s="52"/>
      <c r="CP11004" s="52"/>
      <c r="CQ11004" s="52"/>
      <c r="CR11004" s="52"/>
      <c r="CS11004" s="52"/>
      <c r="CT11004" s="52"/>
      <c r="CU11004" s="33"/>
      <c r="CV11004" s="33"/>
    </row>
    <row r="11005" spans="74:100">
      <c r="BV11005" s="62"/>
      <c r="BW11005" s="62"/>
      <c r="BX11005" s="62"/>
      <c r="BY11005" s="62"/>
      <c r="BZ11005" s="62"/>
      <c r="CA11005" s="62"/>
      <c r="CB11005" s="62"/>
      <c r="CC11005" s="62"/>
      <c r="CD11005" s="62"/>
      <c r="CE11005" s="62"/>
      <c r="CF11005" s="62"/>
      <c r="CL11005" s="56" t="s">
        <v>2409</v>
      </c>
      <c r="CM11005" s="56" t="s">
        <v>213</v>
      </c>
      <c r="CN11005" s="56" t="s">
        <v>213</v>
      </c>
      <c r="CO11005" s="52"/>
      <c r="CP11005" s="52"/>
      <c r="CQ11005" s="52"/>
      <c r="CR11005" s="52"/>
      <c r="CS11005" s="52"/>
      <c r="CT11005" s="52"/>
      <c r="CU11005" s="33"/>
      <c r="CV11005" s="33"/>
    </row>
    <row r="11006" spans="74:100">
      <c r="BV11006" s="62"/>
      <c r="BW11006" s="62"/>
      <c r="BX11006" s="62"/>
      <c r="BY11006" s="62"/>
      <c r="BZ11006" s="62"/>
      <c r="CA11006" s="62"/>
      <c r="CB11006" s="62"/>
      <c r="CC11006" s="62"/>
      <c r="CD11006" s="62"/>
      <c r="CE11006" s="62"/>
      <c r="CF11006" s="62"/>
      <c r="CL11006" s="56" t="s">
        <v>22707</v>
      </c>
      <c r="CM11006" s="56"/>
      <c r="CN11006" s="56"/>
      <c r="CO11006" s="52"/>
      <c r="CP11006" s="52"/>
      <c r="CQ11006" s="52"/>
      <c r="CR11006" s="52"/>
      <c r="CS11006" s="52"/>
      <c r="CT11006" s="52"/>
      <c r="CU11006" s="33"/>
      <c r="CV11006" s="33"/>
    </row>
    <row r="11007" spans="74:100">
      <c r="BV11007" s="62"/>
      <c r="BW11007" s="62"/>
      <c r="BX11007" s="62"/>
      <c r="BY11007" s="62"/>
      <c r="BZ11007" s="62"/>
      <c r="CA11007" s="62"/>
      <c r="CB11007" s="62"/>
      <c r="CC11007" s="62"/>
      <c r="CD11007" s="62"/>
      <c r="CE11007" s="62"/>
      <c r="CF11007" s="62"/>
      <c r="CL11007" s="56" t="s">
        <v>2410</v>
      </c>
      <c r="CM11007" s="56" t="s">
        <v>213</v>
      </c>
      <c r="CN11007" s="56" t="s">
        <v>213</v>
      </c>
      <c r="CO11007" s="52"/>
      <c r="CP11007" s="52"/>
      <c r="CQ11007" s="52"/>
      <c r="CR11007" s="52"/>
      <c r="CS11007" s="52"/>
      <c r="CT11007" s="52"/>
      <c r="CU11007" s="33"/>
      <c r="CV11007" s="33"/>
    </row>
    <row r="11008" spans="74:100">
      <c r="BV11008" s="62"/>
      <c r="BW11008" s="62"/>
      <c r="BX11008" s="62"/>
      <c r="BY11008" s="62"/>
      <c r="BZ11008" s="62"/>
      <c r="CA11008" s="62"/>
      <c r="CB11008" s="62"/>
      <c r="CC11008" s="62"/>
      <c r="CD11008" s="62"/>
      <c r="CE11008" s="62"/>
      <c r="CF11008" s="62"/>
      <c r="CL11008" s="56" t="s">
        <v>22708</v>
      </c>
      <c r="CM11008" s="56"/>
      <c r="CN11008" s="56"/>
      <c r="CO11008" s="52"/>
      <c r="CP11008" s="52"/>
      <c r="CQ11008" s="52"/>
      <c r="CR11008" s="52"/>
      <c r="CS11008" s="52"/>
      <c r="CT11008" s="52"/>
      <c r="CU11008" s="33"/>
      <c r="CV11008" s="33"/>
    </row>
    <row r="11009" spans="74:100">
      <c r="BV11009" s="62"/>
      <c r="BW11009" s="62"/>
      <c r="BX11009" s="62"/>
      <c r="BY11009" s="62"/>
      <c r="BZ11009" s="62"/>
      <c r="CA11009" s="62"/>
      <c r="CB11009" s="62"/>
      <c r="CC11009" s="62"/>
      <c r="CD11009" s="62"/>
      <c r="CE11009" s="62"/>
      <c r="CF11009" s="62"/>
      <c r="CL11009" s="56" t="s">
        <v>2411</v>
      </c>
      <c r="CM11009" s="56" t="s">
        <v>213</v>
      </c>
      <c r="CN11009" s="56" t="s">
        <v>213</v>
      </c>
      <c r="CO11009" s="52"/>
      <c r="CP11009" s="52"/>
      <c r="CQ11009" s="52"/>
      <c r="CR11009" s="52"/>
      <c r="CS11009" s="52"/>
      <c r="CT11009" s="52"/>
      <c r="CU11009" s="33"/>
      <c r="CV11009" s="33"/>
    </row>
    <row r="11010" spans="74:100">
      <c r="BV11010" s="62"/>
      <c r="BW11010" s="62"/>
      <c r="BX11010" s="62"/>
      <c r="BY11010" s="62"/>
      <c r="BZ11010" s="62"/>
      <c r="CA11010" s="62"/>
      <c r="CB11010" s="62"/>
      <c r="CC11010" s="62"/>
      <c r="CD11010" s="62"/>
      <c r="CE11010" s="62"/>
      <c r="CF11010" s="62"/>
      <c r="CL11010" s="56" t="s">
        <v>22709</v>
      </c>
      <c r="CM11010" s="56"/>
      <c r="CN11010" s="56"/>
      <c r="CO11010" s="52"/>
      <c r="CP11010" s="52"/>
      <c r="CQ11010" s="52"/>
      <c r="CR11010" s="52"/>
      <c r="CS11010" s="52"/>
      <c r="CT11010" s="52"/>
      <c r="CU11010" s="33"/>
      <c r="CV11010" s="33"/>
    </row>
    <row r="11011" spans="74:100">
      <c r="BV11011" s="62"/>
      <c r="BW11011" s="62"/>
      <c r="BX11011" s="62"/>
      <c r="BY11011" s="62"/>
      <c r="BZ11011" s="62"/>
      <c r="CA11011" s="62"/>
      <c r="CB11011" s="62"/>
      <c r="CC11011" s="62"/>
      <c r="CD11011" s="62"/>
      <c r="CE11011" s="62"/>
      <c r="CF11011" s="62"/>
      <c r="CL11011" s="56" t="s">
        <v>6187</v>
      </c>
      <c r="CM11011" s="56" t="s">
        <v>213</v>
      </c>
      <c r="CN11011" s="56" t="s">
        <v>213</v>
      </c>
      <c r="CO11011" s="52"/>
      <c r="CP11011" s="52"/>
      <c r="CQ11011" s="52"/>
      <c r="CR11011" s="52"/>
      <c r="CS11011" s="52"/>
      <c r="CT11011" s="52"/>
      <c r="CU11011" s="33"/>
      <c r="CV11011" s="33"/>
    </row>
    <row r="11012" spans="74:100">
      <c r="BV11012" s="62"/>
      <c r="BW11012" s="62"/>
      <c r="BX11012" s="62"/>
      <c r="BY11012" s="62"/>
      <c r="BZ11012" s="62"/>
      <c r="CA11012" s="62"/>
      <c r="CB11012" s="62"/>
      <c r="CC11012" s="62"/>
      <c r="CD11012" s="62"/>
      <c r="CE11012" s="62"/>
      <c r="CF11012" s="62"/>
      <c r="CL11012" s="56" t="s">
        <v>22710</v>
      </c>
      <c r="CM11012" s="56"/>
      <c r="CN11012" s="56"/>
      <c r="CO11012" s="52"/>
      <c r="CP11012" s="52"/>
      <c r="CQ11012" s="52"/>
      <c r="CR11012" s="52"/>
      <c r="CS11012" s="52"/>
      <c r="CT11012" s="52"/>
      <c r="CU11012" s="33"/>
      <c r="CV11012" s="33"/>
    </row>
    <row r="11013" spans="74:100">
      <c r="BV11013" s="62"/>
      <c r="BW11013" s="62"/>
      <c r="BX11013" s="62"/>
      <c r="BY11013" s="62"/>
      <c r="BZ11013" s="62"/>
      <c r="CA11013" s="62"/>
      <c r="CB11013" s="62"/>
      <c r="CC11013" s="62"/>
      <c r="CD11013" s="62"/>
      <c r="CE11013" s="62"/>
      <c r="CF11013" s="62"/>
      <c r="CL11013" s="56" t="s">
        <v>2412</v>
      </c>
      <c r="CM11013" s="56" t="s">
        <v>213</v>
      </c>
      <c r="CN11013" s="56" t="s">
        <v>213</v>
      </c>
      <c r="CO11013" s="52"/>
      <c r="CP11013" s="52"/>
      <c r="CQ11013" s="52"/>
      <c r="CR11013" s="52"/>
      <c r="CS11013" s="52"/>
      <c r="CT11013" s="52"/>
      <c r="CU11013" s="33"/>
      <c r="CV11013" s="33"/>
    </row>
    <row r="11014" spans="74:100">
      <c r="BV11014" s="62"/>
      <c r="BW11014" s="62"/>
      <c r="BX11014" s="62"/>
      <c r="BY11014" s="62"/>
      <c r="BZ11014" s="62"/>
      <c r="CA11014" s="62"/>
      <c r="CB11014" s="62"/>
      <c r="CC11014" s="62"/>
      <c r="CD11014" s="62"/>
      <c r="CE11014" s="62"/>
      <c r="CF11014" s="62"/>
      <c r="CL11014" s="56" t="s">
        <v>22711</v>
      </c>
      <c r="CM11014" s="56"/>
      <c r="CN11014" s="56"/>
      <c r="CO11014" s="52"/>
      <c r="CP11014" s="52"/>
      <c r="CQ11014" s="52"/>
      <c r="CR11014" s="52"/>
      <c r="CS11014" s="52"/>
      <c r="CT11014" s="52"/>
      <c r="CU11014" s="33"/>
      <c r="CV11014" s="33"/>
    </row>
    <row r="11015" spans="74:100">
      <c r="BV11015" s="62"/>
      <c r="BW11015" s="62"/>
      <c r="BX11015" s="62"/>
      <c r="BY11015" s="62"/>
      <c r="BZ11015" s="62"/>
      <c r="CA11015" s="62"/>
      <c r="CB11015" s="62"/>
      <c r="CC11015" s="62"/>
      <c r="CD11015" s="62"/>
      <c r="CE11015" s="62"/>
      <c r="CF11015" s="62"/>
      <c r="CL11015" s="56" t="s">
        <v>28433</v>
      </c>
      <c r="CM11015" s="56" t="s">
        <v>214</v>
      </c>
      <c r="CN11015" s="56" t="s">
        <v>214</v>
      </c>
      <c r="CO11015" s="52"/>
      <c r="CP11015" s="52"/>
      <c r="CQ11015" s="52"/>
      <c r="CR11015" s="52"/>
      <c r="CS11015" s="52"/>
      <c r="CT11015" s="52"/>
      <c r="CU11015" s="33"/>
      <c r="CV11015" s="33"/>
    </row>
    <row r="11016" spans="74:100">
      <c r="BV11016" s="62"/>
      <c r="BW11016" s="62"/>
      <c r="BX11016" s="62"/>
      <c r="BY11016" s="62"/>
      <c r="BZ11016" s="62"/>
      <c r="CA11016" s="62"/>
      <c r="CB11016" s="62"/>
      <c r="CC11016" s="62"/>
      <c r="CD11016" s="62"/>
      <c r="CE11016" s="62"/>
      <c r="CF11016" s="62"/>
      <c r="CL11016" s="56" t="s">
        <v>28434</v>
      </c>
      <c r="CM11016" s="56"/>
      <c r="CN11016" s="56"/>
      <c r="CO11016" s="52"/>
      <c r="CP11016" s="52"/>
      <c r="CQ11016" s="52"/>
      <c r="CR11016" s="52"/>
      <c r="CS11016" s="52"/>
      <c r="CT11016" s="52"/>
      <c r="CU11016" s="33"/>
      <c r="CV11016" s="33"/>
    </row>
    <row r="11017" spans="74:100">
      <c r="BV11017" s="62"/>
      <c r="BW11017" s="62"/>
      <c r="BX11017" s="62"/>
      <c r="BY11017" s="62"/>
      <c r="BZ11017" s="62"/>
      <c r="CA11017" s="62"/>
      <c r="CB11017" s="62"/>
      <c r="CC11017" s="62"/>
      <c r="CD11017" s="62"/>
      <c r="CE11017" s="62"/>
      <c r="CF11017" s="62"/>
      <c r="CL11017" s="56" t="s">
        <v>6188</v>
      </c>
      <c r="CM11017" s="56" t="s">
        <v>213</v>
      </c>
      <c r="CN11017" s="56" t="s">
        <v>213</v>
      </c>
      <c r="CO11017" s="52"/>
      <c r="CP11017" s="52"/>
      <c r="CQ11017" s="52"/>
      <c r="CR11017" s="52"/>
      <c r="CS11017" s="52"/>
      <c r="CT11017" s="52"/>
      <c r="CU11017" s="33"/>
      <c r="CV11017" s="33"/>
    </row>
    <row r="11018" spans="74:100">
      <c r="BV11018" s="62"/>
      <c r="BW11018" s="62"/>
      <c r="BX11018" s="62"/>
      <c r="BY11018" s="62"/>
      <c r="BZ11018" s="62"/>
      <c r="CA11018" s="62"/>
      <c r="CB11018" s="62"/>
      <c r="CC11018" s="62"/>
      <c r="CD11018" s="62"/>
      <c r="CE11018" s="62"/>
      <c r="CF11018" s="62"/>
      <c r="CL11018" s="56" t="s">
        <v>22712</v>
      </c>
      <c r="CM11018" s="56"/>
      <c r="CN11018" s="56"/>
      <c r="CO11018" s="52"/>
      <c r="CP11018" s="52"/>
      <c r="CQ11018" s="52"/>
      <c r="CR11018" s="52"/>
      <c r="CS11018" s="52"/>
      <c r="CT11018" s="52"/>
      <c r="CU11018" s="33"/>
      <c r="CV11018" s="33"/>
    </row>
    <row r="11019" spans="74:100">
      <c r="BV11019" s="62"/>
      <c r="BW11019" s="62"/>
      <c r="BX11019" s="62"/>
      <c r="BY11019" s="62"/>
      <c r="BZ11019" s="62"/>
      <c r="CA11019" s="62"/>
      <c r="CB11019" s="62"/>
      <c r="CC11019" s="62"/>
      <c r="CD11019" s="62"/>
      <c r="CE11019" s="62"/>
      <c r="CF11019" s="62"/>
      <c r="CL11019" s="56" t="s">
        <v>2414</v>
      </c>
      <c r="CM11019" s="56" t="s">
        <v>214</v>
      </c>
      <c r="CN11019" s="56" t="s">
        <v>214</v>
      </c>
      <c r="CO11019" s="52"/>
      <c r="CP11019" s="52"/>
      <c r="CQ11019" s="52"/>
      <c r="CR11019" s="52"/>
      <c r="CS11019" s="52"/>
      <c r="CT11019" s="52"/>
      <c r="CU11019" s="33"/>
      <c r="CV11019" s="33"/>
    </row>
    <row r="11020" spans="74:100">
      <c r="BV11020" s="62"/>
      <c r="BW11020" s="62"/>
      <c r="BX11020" s="62"/>
      <c r="BY11020" s="62"/>
      <c r="BZ11020" s="62"/>
      <c r="CA11020" s="62"/>
      <c r="CB11020" s="62"/>
      <c r="CC11020" s="62"/>
      <c r="CD11020" s="62"/>
      <c r="CE11020" s="62"/>
      <c r="CF11020" s="62"/>
      <c r="CL11020" s="56" t="s">
        <v>22713</v>
      </c>
      <c r="CM11020" s="56"/>
      <c r="CN11020" s="56"/>
      <c r="CO11020" s="52"/>
      <c r="CP11020" s="52"/>
      <c r="CQ11020" s="52"/>
      <c r="CR11020" s="52"/>
      <c r="CS11020" s="52"/>
      <c r="CT11020" s="52"/>
      <c r="CU11020" s="33"/>
      <c r="CV11020" s="33"/>
    </row>
    <row r="11021" spans="74:100">
      <c r="BV11021" s="62"/>
      <c r="BW11021" s="62"/>
      <c r="BX11021" s="62"/>
      <c r="BY11021" s="62"/>
      <c r="BZ11021" s="62"/>
      <c r="CA11021" s="62"/>
      <c r="CB11021" s="62"/>
      <c r="CC11021" s="62"/>
      <c r="CD11021" s="62"/>
      <c r="CE11021" s="62"/>
      <c r="CF11021" s="62"/>
      <c r="CL11021" s="56" t="s">
        <v>6189</v>
      </c>
      <c r="CM11021" s="56" t="s">
        <v>3118</v>
      </c>
      <c r="CN11021" s="56" t="s">
        <v>3118</v>
      </c>
      <c r="CO11021" s="52"/>
      <c r="CP11021" s="52"/>
      <c r="CQ11021" s="52"/>
      <c r="CR11021" s="52"/>
      <c r="CS11021" s="52"/>
      <c r="CT11021" s="52"/>
      <c r="CU11021" s="33"/>
      <c r="CV11021" s="33"/>
    </row>
    <row r="11022" spans="74:100">
      <c r="BV11022" s="62"/>
      <c r="BW11022" s="62"/>
      <c r="BX11022" s="62"/>
      <c r="BY11022" s="62"/>
      <c r="BZ11022" s="62"/>
      <c r="CA11022" s="62"/>
      <c r="CB11022" s="62"/>
      <c r="CC11022" s="62"/>
      <c r="CD11022" s="62"/>
      <c r="CE11022" s="62"/>
      <c r="CF11022" s="62"/>
      <c r="CL11022" s="56" t="s">
        <v>19816</v>
      </c>
      <c r="CM11022" s="56"/>
      <c r="CN11022" s="56"/>
      <c r="CO11022" s="52"/>
      <c r="CP11022" s="52"/>
      <c r="CQ11022" s="52"/>
      <c r="CR11022" s="52"/>
      <c r="CS11022" s="52"/>
      <c r="CT11022" s="52"/>
      <c r="CU11022" s="33"/>
      <c r="CV11022" s="33"/>
    </row>
    <row r="11023" spans="74:100">
      <c r="BV11023" s="62"/>
      <c r="BW11023" s="62"/>
      <c r="BX11023" s="62"/>
      <c r="BY11023" s="62"/>
      <c r="BZ11023" s="62"/>
      <c r="CA11023" s="62"/>
      <c r="CB11023" s="62"/>
      <c r="CC11023" s="62"/>
      <c r="CD11023" s="62"/>
      <c r="CE11023" s="62"/>
      <c r="CF11023" s="62"/>
      <c r="CL11023" s="56" t="s">
        <v>6190</v>
      </c>
      <c r="CM11023" s="56" t="s">
        <v>217</v>
      </c>
      <c r="CN11023" s="56" t="s">
        <v>217</v>
      </c>
      <c r="CO11023" s="52"/>
      <c r="CP11023" s="52"/>
      <c r="CQ11023" s="52"/>
      <c r="CR11023" s="52"/>
      <c r="CS11023" s="52"/>
      <c r="CT11023" s="52"/>
      <c r="CU11023" s="33"/>
      <c r="CV11023" s="33"/>
    </row>
    <row r="11024" spans="74:100">
      <c r="BV11024" s="62"/>
      <c r="BW11024" s="62"/>
      <c r="BX11024" s="62"/>
      <c r="BY11024" s="62"/>
      <c r="BZ11024" s="62"/>
      <c r="CA11024" s="62"/>
      <c r="CB11024" s="62"/>
      <c r="CC11024" s="62"/>
      <c r="CD11024" s="62"/>
      <c r="CE11024" s="62"/>
      <c r="CF11024" s="62"/>
      <c r="CL11024" s="56" t="s">
        <v>19817</v>
      </c>
      <c r="CM11024" s="56"/>
      <c r="CN11024" s="56"/>
      <c r="CO11024" s="52"/>
      <c r="CP11024" s="52"/>
      <c r="CQ11024" s="52"/>
      <c r="CR11024" s="52"/>
      <c r="CS11024" s="52"/>
      <c r="CT11024" s="52"/>
      <c r="CU11024" s="33"/>
      <c r="CV11024" s="33"/>
    </row>
    <row r="11025" spans="74:100">
      <c r="BV11025" s="62"/>
      <c r="BW11025" s="62"/>
      <c r="BX11025" s="62"/>
      <c r="BY11025" s="62"/>
      <c r="BZ11025" s="62"/>
      <c r="CA11025" s="62"/>
      <c r="CB11025" s="62"/>
      <c r="CC11025" s="62"/>
      <c r="CD11025" s="62"/>
      <c r="CE11025" s="62"/>
      <c r="CF11025" s="62"/>
      <c r="CL11025" s="56" t="s">
        <v>2415</v>
      </c>
      <c r="CM11025" s="56" t="s">
        <v>214</v>
      </c>
      <c r="CN11025" s="56" t="s">
        <v>214</v>
      </c>
      <c r="CO11025" s="52"/>
      <c r="CP11025" s="52"/>
      <c r="CQ11025" s="52"/>
      <c r="CR11025" s="52"/>
      <c r="CS11025" s="52"/>
      <c r="CT11025" s="52"/>
      <c r="CU11025" s="33"/>
      <c r="CV11025" s="33"/>
    </row>
    <row r="11026" spans="74:100">
      <c r="BV11026" s="62"/>
      <c r="BW11026" s="62"/>
      <c r="BX11026" s="62"/>
      <c r="BY11026" s="62"/>
      <c r="BZ11026" s="62"/>
      <c r="CA11026" s="62"/>
      <c r="CB11026" s="62"/>
      <c r="CC11026" s="62"/>
      <c r="CD11026" s="62"/>
      <c r="CE11026" s="62"/>
      <c r="CF11026" s="62"/>
      <c r="CL11026" s="56" t="s">
        <v>22714</v>
      </c>
      <c r="CM11026" s="56"/>
      <c r="CN11026" s="56"/>
      <c r="CO11026" s="52"/>
      <c r="CP11026" s="52"/>
      <c r="CQ11026" s="52"/>
      <c r="CR11026" s="52"/>
      <c r="CS11026" s="52"/>
      <c r="CT11026" s="52"/>
      <c r="CU11026" s="33"/>
      <c r="CV11026" s="33"/>
    </row>
    <row r="11027" spans="74:100">
      <c r="BV11027" s="62"/>
      <c r="BW11027" s="62"/>
      <c r="BX11027" s="62"/>
      <c r="BY11027" s="62"/>
      <c r="BZ11027" s="62"/>
      <c r="CA11027" s="62"/>
      <c r="CB11027" s="62"/>
      <c r="CC11027" s="62"/>
      <c r="CD11027" s="62"/>
      <c r="CE11027" s="62"/>
      <c r="CF11027" s="62"/>
      <c r="CL11027" s="56" t="s">
        <v>2416</v>
      </c>
      <c r="CM11027" s="56" t="s">
        <v>216</v>
      </c>
      <c r="CN11027" s="56" t="s">
        <v>216</v>
      </c>
      <c r="CO11027" s="52"/>
      <c r="CP11027" s="52"/>
      <c r="CQ11027" s="52"/>
      <c r="CR11027" s="52"/>
      <c r="CS11027" s="52"/>
      <c r="CT11027" s="52"/>
      <c r="CU11027" s="33"/>
      <c r="CV11027" s="33"/>
    </row>
    <row r="11028" spans="74:100">
      <c r="BV11028" s="62"/>
      <c r="BW11028" s="62"/>
      <c r="BX11028" s="62"/>
      <c r="BY11028" s="62"/>
      <c r="BZ11028" s="62"/>
      <c r="CA11028" s="62"/>
      <c r="CB11028" s="62"/>
      <c r="CC11028" s="62"/>
      <c r="CD11028" s="62"/>
      <c r="CE11028" s="62"/>
      <c r="CF11028" s="62"/>
      <c r="CL11028" s="56" t="s">
        <v>22715</v>
      </c>
      <c r="CM11028" s="56"/>
      <c r="CN11028" s="56"/>
      <c r="CO11028" s="52"/>
      <c r="CP11028" s="52"/>
      <c r="CQ11028" s="52"/>
      <c r="CR11028" s="52"/>
      <c r="CS11028" s="52"/>
      <c r="CT11028" s="52"/>
      <c r="CU11028" s="33"/>
      <c r="CV11028" s="33"/>
    </row>
    <row r="11029" spans="74:100">
      <c r="BV11029" s="62"/>
      <c r="BW11029" s="62"/>
      <c r="BX11029" s="62"/>
      <c r="BY11029" s="62"/>
      <c r="BZ11029" s="62"/>
      <c r="CA11029" s="62"/>
      <c r="CB11029" s="62"/>
      <c r="CC11029" s="62"/>
      <c r="CD11029" s="62"/>
      <c r="CE11029" s="62"/>
      <c r="CF11029" s="62"/>
      <c r="CL11029" s="56" t="s">
        <v>6191</v>
      </c>
      <c r="CM11029" s="56" t="s">
        <v>216</v>
      </c>
      <c r="CN11029" s="56" t="s">
        <v>216</v>
      </c>
      <c r="CO11029" s="52"/>
      <c r="CP11029" s="52"/>
      <c r="CQ11029" s="52"/>
      <c r="CR11029" s="52"/>
      <c r="CS11029" s="52"/>
      <c r="CT11029" s="52"/>
      <c r="CU11029" s="33"/>
      <c r="CV11029" s="33"/>
    </row>
    <row r="11030" spans="74:100">
      <c r="BV11030" s="62"/>
      <c r="BW11030" s="62"/>
      <c r="BX11030" s="62"/>
      <c r="BY11030" s="62"/>
      <c r="BZ11030" s="62"/>
      <c r="CA11030" s="62"/>
      <c r="CB11030" s="62"/>
      <c r="CC11030" s="62"/>
      <c r="CD11030" s="62"/>
      <c r="CE11030" s="62"/>
      <c r="CF11030" s="62"/>
      <c r="CL11030" s="56" t="s">
        <v>22716</v>
      </c>
      <c r="CM11030" s="56"/>
      <c r="CN11030" s="56"/>
      <c r="CO11030" s="52"/>
      <c r="CP11030" s="52"/>
      <c r="CQ11030" s="52"/>
      <c r="CR11030" s="52"/>
      <c r="CS11030" s="52"/>
      <c r="CT11030" s="52"/>
      <c r="CU11030" s="33"/>
      <c r="CV11030" s="33"/>
    </row>
    <row r="11031" spans="74:100">
      <c r="BV11031" s="62"/>
      <c r="BW11031" s="62"/>
      <c r="BX11031" s="62"/>
      <c r="BY11031" s="62"/>
      <c r="BZ11031" s="62"/>
      <c r="CA11031" s="62"/>
      <c r="CB11031" s="62"/>
      <c r="CC11031" s="62"/>
      <c r="CD11031" s="62"/>
      <c r="CE11031" s="62"/>
      <c r="CF11031" s="62"/>
      <c r="CL11031" s="56" t="s">
        <v>2417</v>
      </c>
      <c r="CM11031" s="56" t="s">
        <v>214</v>
      </c>
      <c r="CN11031" s="56" t="s">
        <v>214</v>
      </c>
      <c r="CO11031" s="52"/>
      <c r="CP11031" s="52"/>
      <c r="CQ11031" s="52"/>
      <c r="CR11031" s="52"/>
      <c r="CS11031" s="52"/>
      <c r="CT11031" s="52"/>
      <c r="CU11031" s="33"/>
      <c r="CV11031" s="33"/>
    </row>
    <row r="11032" spans="74:100">
      <c r="BV11032" s="62"/>
      <c r="BW11032" s="62"/>
      <c r="BX11032" s="62"/>
      <c r="BY11032" s="62"/>
      <c r="BZ11032" s="62"/>
      <c r="CA11032" s="62"/>
      <c r="CB11032" s="62"/>
      <c r="CC11032" s="62"/>
      <c r="CD11032" s="62"/>
      <c r="CE11032" s="62"/>
      <c r="CF11032" s="62"/>
      <c r="CL11032" s="56" t="s">
        <v>22717</v>
      </c>
      <c r="CM11032" s="56"/>
      <c r="CN11032" s="56"/>
      <c r="CO11032" s="52"/>
      <c r="CP11032" s="52"/>
      <c r="CQ11032" s="52"/>
      <c r="CR11032" s="52"/>
      <c r="CS11032" s="52"/>
      <c r="CT11032" s="52"/>
      <c r="CU11032" s="33"/>
      <c r="CV11032" s="33"/>
    </row>
    <row r="11033" spans="74:100">
      <c r="BV11033" s="62"/>
      <c r="BW11033" s="62"/>
      <c r="BX11033" s="62"/>
      <c r="BY11033" s="62"/>
      <c r="BZ11033" s="62"/>
      <c r="CA11033" s="62"/>
      <c r="CB11033" s="62"/>
      <c r="CC11033" s="62"/>
      <c r="CD11033" s="62"/>
      <c r="CE11033" s="62"/>
      <c r="CF11033" s="62"/>
      <c r="CL11033" s="56" t="s">
        <v>2418</v>
      </c>
      <c r="CM11033" s="56" t="s">
        <v>214</v>
      </c>
      <c r="CN11033" s="56" t="s">
        <v>214</v>
      </c>
      <c r="CO11033" s="52"/>
      <c r="CP11033" s="52"/>
      <c r="CQ11033" s="52"/>
      <c r="CR11033" s="52"/>
      <c r="CS11033" s="52"/>
      <c r="CT11033" s="52"/>
      <c r="CU11033" s="33"/>
      <c r="CV11033" s="33"/>
    </row>
    <row r="11034" spans="74:100">
      <c r="BV11034" s="62"/>
      <c r="BW11034" s="62"/>
      <c r="BX11034" s="62"/>
      <c r="BY11034" s="62"/>
      <c r="BZ11034" s="62"/>
      <c r="CA11034" s="62"/>
      <c r="CB11034" s="62"/>
      <c r="CC11034" s="62"/>
      <c r="CD11034" s="62"/>
      <c r="CE11034" s="62"/>
      <c r="CF11034" s="62"/>
      <c r="CL11034" s="56" t="s">
        <v>22718</v>
      </c>
      <c r="CM11034" s="56"/>
      <c r="CN11034" s="56"/>
      <c r="CO11034" s="52"/>
      <c r="CP11034" s="52"/>
      <c r="CQ11034" s="52"/>
      <c r="CR11034" s="52"/>
      <c r="CS11034" s="52"/>
      <c r="CT11034" s="52"/>
      <c r="CU11034" s="33"/>
      <c r="CV11034" s="33"/>
    </row>
    <row r="11035" spans="74:100">
      <c r="BV11035" s="62"/>
      <c r="BW11035" s="62"/>
      <c r="BX11035" s="62"/>
      <c r="BY11035" s="62"/>
      <c r="BZ11035" s="62"/>
      <c r="CA11035" s="62"/>
      <c r="CB11035" s="62"/>
      <c r="CC11035" s="62"/>
      <c r="CD11035" s="62"/>
      <c r="CE11035" s="62"/>
      <c r="CF11035" s="62"/>
      <c r="CL11035" s="56" t="s">
        <v>2419</v>
      </c>
      <c r="CM11035" s="56" t="s">
        <v>213</v>
      </c>
      <c r="CN11035" s="56" t="s">
        <v>213</v>
      </c>
      <c r="CO11035" s="52"/>
      <c r="CP11035" s="52"/>
      <c r="CQ11035" s="52"/>
      <c r="CR11035" s="52"/>
      <c r="CS11035" s="52"/>
      <c r="CT11035" s="52"/>
      <c r="CU11035" s="33"/>
      <c r="CV11035" s="33"/>
    </row>
    <row r="11036" spans="74:100">
      <c r="BV11036" s="62"/>
      <c r="BW11036" s="62"/>
      <c r="BX11036" s="62"/>
      <c r="BY11036" s="62"/>
      <c r="BZ11036" s="62"/>
      <c r="CA11036" s="62"/>
      <c r="CB11036" s="62"/>
      <c r="CC11036" s="62"/>
      <c r="CD11036" s="62"/>
      <c r="CE11036" s="62"/>
      <c r="CF11036" s="62"/>
      <c r="CL11036" s="56" t="s">
        <v>22719</v>
      </c>
      <c r="CM11036" s="56"/>
      <c r="CN11036" s="56"/>
      <c r="CO11036" s="52"/>
      <c r="CP11036" s="52"/>
      <c r="CQ11036" s="52"/>
      <c r="CR11036" s="52"/>
      <c r="CS11036" s="52"/>
      <c r="CT11036" s="52"/>
      <c r="CU11036" s="33"/>
      <c r="CV11036" s="33"/>
    </row>
    <row r="11037" spans="74:100">
      <c r="BV11037" s="62"/>
      <c r="BW11037" s="62"/>
      <c r="BX11037" s="62"/>
      <c r="BY11037" s="62"/>
      <c r="BZ11037" s="62"/>
      <c r="CA11037" s="62"/>
      <c r="CB11037" s="62"/>
      <c r="CC11037" s="62"/>
      <c r="CD11037" s="62"/>
      <c r="CE11037" s="62"/>
      <c r="CF11037" s="62"/>
      <c r="CL11037" s="56" t="s">
        <v>2420</v>
      </c>
      <c r="CM11037" s="56" t="s">
        <v>214</v>
      </c>
      <c r="CN11037" s="56" t="s">
        <v>214</v>
      </c>
      <c r="CO11037" s="52"/>
      <c r="CP11037" s="52"/>
      <c r="CQ11037" s="52"/>
      <c r="CR11037" s="52"/>
      <c r="CS11037" s="52"/>
      <c r="CT11037" s="52"/>
      <c r="CU11037" s="33"/>
      <c r="CV11037" s="33"/>
    </row>
    <row r="11038" spans="74:100">
      <c r="BV11038" s="62"/>
      <c r="BW11038" s="62"/>
      <c r="BX11038" s="62"/>
      <c r="BY11038" s="62"/>
      <c r="BZ11038" s="62"/>
      <c r="CA11038" s="62"/>
      <c r="CB11038" s="62"/>
      <c r="CC11038" s="62"/>
      <c r="CD11038" s="62"/>
      <c r="CE11038" s="62"/>
      <c r="CF11038" s="62"/>
      <c r="CL11038" s="56" t="s">
        <v>22720</v>
      </c>
      <c r="CM11038" s="56"/>
      <c r="CN11038" s="56"/>
      <c r="CO11038" s="52"/>
      <c r="CP11038" s="52"/>
      <c r="CQ11038" s="52"/>
      <c r="CR11038" s="52"/>
      <c r="CS11038" s="52"/>
      <c r="CT11038" s="52"/>
      <c r="CU11038" s="33"/>
      <c r="CV11038" s="33"/>
    </row>
    <row r="11039" spans="74:100">
      <c r="BV11039" s="62"/>
      <c r="BW11039" s="62"/>
      <c r="BX11039" s="62"/>
      <c r="BY11039" s="62"/>
      <c r="BZ11039" s="62"/>
      <c r="CA11039" s="62"/>
      <c r="CB11039" s="62"/>
      <c r="CC11039" s="62"/>
      <c r="CD11039" s="62"/>
      <c r="CE11039" s="62"/>
      <c r="CF11039" s="62"/>
      <c r="CL11039" s="56" t="s">
        <v>6192</v>
      </c>
      <c r="CM11039" s="56" t="s">
        <v>217</v>
      </c>
      <c r="CN11039" s="56" t="s">
        <v>217</v>
      </c>
      <c r="CO11039" s="52"/>
      <c r="CP11039" s="52"/>
      <c r="CQ11039" s="52"/>
      <c r="CR11039" s="52"/>
      <c r="CS11039" s="52"/>
      <c r="CT11039" s="52"/>
      <c r="CU11039" s="33"/>
      <c r="CV11039" s="33"/>
    </row>
    <row r="11040" spans="74:100">
      <c r="BV11040" s="62"/>
      <c r="BW11040" s="62"/>
      <c r="BX11040" s="62"/>
      <c r="BY11040" s="62"/>
      <c r="BZ11040" s="62"/>
      <c r="CA11040" s="62"/>
      <c r="CB11040" s="62"/>
      <c r="CC11040" s="62"/>
      <c r="CD11040" s="62"/>
      <c r="CE11040" s="62"/>
      <c r="CF11040" s="62"/>
      <c r="CL11040" s="56" t="s">
        <v>19818</v>
      </c>
      <c r="CM11040" s="56"/>
      <c r="CN11040" s="56"/>
      <c r="CO11040" s="52"/>
      <c r="CP11040" s="52"/>
      <c r="CQ11040" s="52"/>
      <c r="CR11040" s="52"/>
      <c r="CS11040" s="52"/>
      <c r="CT11040" s="52"/>
      <c r="CU11040" s="33"/>
      <c r="CV11040" s="33"/>
    </row>
    <row r="11041" spans="74:100">
      <c r="BV11041" s="62"/>
      <c r="BW11041" s="62"/>
      <c r="BX11041" s="62"/>
      <c r="BY11041" s="62"/>
      <c r="BZ11041" s="62"/>
      <c r="CA11041" s="62"/>
      <c r="CB11041" s="62"/>
      <c r="CC11041" s="62"/>
      <c r="CD11041" s="62"/>
      <c r="CE11041" s="62"/>
      <c r="CF11041" s="62"/>
      <c r="CL11041" s="56" t="s">
        <v>6193</v>
      </c>
      <c r="CM11041" s="56" t="s">
        <v>217</v>
      </c>
      <c r="CN11041" s="56" t="s">
        <v>217</v>
      </c>
      <c r="CO11041" s="52"/>
      <c r="CP11041" s="52"/>
      <c r="CQ11041" s="52"/>
      <c r="CR11041" s="52"/>
      <c r="CS11041" s="52"/>
      <c r="CT11041" s="52"/>
      <c r="CU11041" s="33"/>
      <c r="CV11041" s="33"/>
    </row>
    <row r="11042" spans="74:100">
      <c r="BV11042" s="62"/>
      <c r="BW11042" s="62"/>
      <c r="BX11042" s="62"/>
      <c r="BY11042" s="62"/>
      <c r="BZ11042" s="62"/>
      <c r="CA11042" s="62"/>
      <c r="CB11042" s="62"/>
      <c r="CC11042" s="62"/>
      <c r="CD11042" s="62"/>
      <c r="CE11042" s="62"/>
      <c r="CF11042" s="62"/>
      <c r="CL11042" s="56" t="s">
        <v>19819</v>
      </c>
      <c r="CM11042" s="56"/>
      <c r="CN11042" s="56"/>
      <c r="CO11042" s="52"/>
      <c r="CP11042" s="52"/>
      <c r="CQ11042" s="52"/>
      <c r="CR11042" s="52"/>
      <c r="CS11042" s="52"/>
      <c r="CT11042" s="52"/>
      <c r="CU11042" s="33"/>
      <c r="CV11042" s="33"/>
    </row>
    <row r="11043" spans="74:100">
      <c r="BV11043" s="62"/>
      <c r="BW11043" s="62"/>
      <c r="BX11043" s="62"/>
      <c r="BY11043" s="62"/>
      <c r="BZ11043" s="62"/>
      <c r="CA11043" s="62"/>
      <c r="CB11043" s="62"/>
      <c r="CC11043" s="62"/>
      <c r="CD11043" s="62"/>
      <c r="CE11043" s="62"/>
      <c r="CF11043" s="62"/>
      <c r="CL11043" s="56" t="s">
        <v>6194</v>
      </c>
      <c r="CM11043" s="56" t="s">
        <v>216</v>
      </c>
      <c r="CN11043" s="56" t="s">
        <v>216</v>
      </c>
      <c r="CO11043" s="52"/>
      <c r="CP11043" s="52"/>
      <c r="CQ11043" s="52"/>
      <c r="CR11043" s="52"/>
      <c r="CS11043" s="52"/>
      <c r="CT11043" s="52"/>
      <c r="CU11043" s="33"/>
      <c r="CV11043" s="33"/>
    </row>
    <row r="11044" spans="74:100">
      <c r="BV11044" s="62"/>
      <c r="BW11044" s="62"/>
      <c r="BX11044" s="62"/>
      <c r="BY11044" s="62"/>
      <c r="BZ11044" s="62"/>
      <c r="CA11044" s="62"/>
      <c r="CB11044" s="62"/>
      <c r="CC11044" s="62"/>
      <c r="CD11044" s="62"/>
      <c r="CE11044" s="62"/>
      <c r="CF11044" s="62"/>
      <c r="CL11044" s="56" t="s">
        <v>22721</v>
      </c>
      <c r="CM11044" s="56"/>
      <c r="CN11044" s="56"/>
      <c r="CO11044" s="52"/>
      <c r="CP11044" s="52"/>
      <c r="CQ11044" s="52"/>
      <c r="CR11044" s="52"/>
      <c r="CS11044" s="52"/>
      <c r="CT11044" s="52"/>
      <c r="CU11044" s="33"/>
      <c r="CV11044" s="33"/>
    </row>
    <row r="11045" spans="74:100">
      <c r="BV11045" s="62"/>
      <c r="BW11045" s="62"/>
      <c r="BX11045" s="62"/>
      <c r="BY11045" s="62"/>
      <c r="BZ11045" s="62"/>
      <c r="CA11045" s="62"/>
      <c r="CB11045" s="62"/>
      <c r="CC11045" s="62"/>
      <c r="CD11045" s="62"/>
      <c r="CE11045" s="62"/>
      <c r="CF11045" s="62"/>
      <c r="CL11045" s="56" t="s">
        <v>6195</v>
      </c>
      <c r="CM11045" s="56" t="s">
        <v>217</v>
      </c>
      <c r="CN11045" s="56" t="s">
        <v>217</v>
      </c>
      <c r="CO11045" s="52"/>
      <c r="CP11045" s="52"/>
      <c r="CQ11045" s="52"/>
      <c r="CR11045" s="52"/>
      <c r="CS11045" s="52"/>
      <c r="CT11045" s="52"/>
      <c r="CU11045" s="33"/>
      <c r="CV11045" s="33"/>
    </row>
    <row r="11046" spans="74:100">
      <c r="BV11046" s="62"/>
      <c r="BW11046" s="62"/>
      <c r="BX11046" s="62"/>
      <c r="BY11046" s="62"/>
      <c r="BZ11046" s="62"/>
      <c r="CA11046" s="62"/>
      <c r="CB11046" s="62"/>
      <c r="CC11046" s="62"/>
      <c r="CD11046" s="62"/>
      <c r="CE11046" s="62"/>
      <c r="CF11046" s="62"/>
      <c r="CL11046" s="56" t="s">
        <v>19820</v>
      </c>
      <c r="CM11046" s="56"/>
      <c r="CN11046" s="56"/>
      <c r="CO11046" s="52"/>
      <c r="CP11046" s="52"/>
      <c r="CQ11046" s="52"/>
      <c r="CR11046" s="52"/>
      <c r="CS11046" s="52"/>
      <c r="CT11046" s="52"/>
      <c r="CU11046" s="33"/>
      <c r="CV11046" s="33"/>
    </row>
    <row r="11047" spans="74:100">
      <c r="BV11047" s="62"/>
      <c r="BW11047" s="62"/>
      <c r="BX11047" s="62"/>
      <c r="BY11047" s="62"/>
      <c r="BZ11047" s="62"/>
      <c r="CA11047" s="62"/>
      <c r="CB11047" s="62"/>
      <c r="CC11047" s="62"/>
      <c r="CD11047" s="62"/>
      <c r="CE11047" s="62"/>
      <c r="CF11047" s="62"/>
      <c r="CL11047" s="56" t="s">
        <v>6196</v>
      </c>
      <c r="CM11047" s="56" t="s">
        <v>217</v>
      </c>
      <c r="CN11047" s="56" t="s">
        <v>217</v>
      </c>
      <c r="CO11047" s="52"/>
      <c r="CP11047" s="52"/>
      <c r="CQ11047" s="52"/>
      <c r="CR11047" s="52"/>
      <c r="CS11047" s="52"/>
      <c r="CT11047" s="52"/>
      <c r="CU11047" s="33"/>
      <c r="CV11047" s="33"/>
    </row>
    <row r="11048" spans="74:100">
      <c r="BV11048" s="62"/>
      <c r="BW11048" s="62"/>
      <c r="BX11048" s="62"/>
      <c r="BY11048" s="62"/>
      <c r="BZ11048" s="62"/>
      <c r="CA11048" s="62"/>
      <c r="CB11048" s="62"/>
      <c r="CC11048" s="62"/>
      <c r="CD11048" s="62"/>
      <c r="CE11048" s="62"/>
      <c r="CF11048" s="62"/>
      <c r="CL11048" s="56" t="s">
        <v>19821</v>
      </c>
      <c r="CM11048" s="56"/>
      <c r="CN11048" s="56"/>
      <c r="CO11048" s="52"/>
      <c r="CP11048" s="52"/>
      <c r="CQ11048" s="52"/>
      <c r="CR11048" s="52"/>
      <c r="CS11048" s="52"/>
      <c r="CT11048" s="52"/>
      <c r="CU11048" s="33"/>
      <c r="CV11048" s="33"/>
    </row>
    <row r="11049" spans="74:100">
      <c r="BV11049" s="62"/>
      <c r="BW11049" s="62"/>
      <c r="BX11049" s="62"/>
      <c r="BY11049" s="62"/>
      <c r="BZ11049" s="62"/>
      <c r="CA11049" s="62"/>
      <c r="CB11049" s="62"/>
      <c r="CC11049" s="62"/>
      <c r="CD11049" s="62"/>
      <c r="CE11049" s="62"/>
      <c r="CF11049" s="62"/>
      <c r="CL11049" s="56" t="s">
        <v>2422</v>
      </c>
      <c r="CM11049" s="56" t="s">
        <v>213</v>
      </c>
      <c r="CN11049" s="56" t="s">
        <v>213</v>
      </c>
      <c r="CO11049" s="52"/>
      <c r="CP11049" s="52"/>
      <c r="CQ11049" s="52"/>
      <c r="CR11049" s="52"/>
      <c r="CS11049" s="52"/>
      <c r="CT11049" s="52"/>
      <c r="CU11049" s="33"/>
      <c r="CV11049" s="33"/>
    </row>
    <row r="11050" spans="74:100">
      <c r="BV11050" s="62"/>
      <c r="BW11050" s="62"/>
      <c r="BX11050" s="62"/>
      <c r="BY11050" s="62"/>
      <c r="BZ11050" s="62"/>
      <c r="CA11050" s="62"/>
      <c r="CB11050" s="62"/>
      <c r="CC11050" s="62"/>
      <c r="CD11050" s="62"/>
      <c r="CE11050" s="62"/>
      <c r="CF11050" s="62"/>
      <c r="CL11050" s="56" t="s">
        <v>22722</v>
      </c>
      <c r="CM11050" s="56"/>
      <c r="CN11050" s="56"/>
      <c r="CO11050" s="52"/>
      <c r="CP11050" s="52"/>
      <c r="CQ11050" s="52"/>
      <c r="CR11050" s="52"/>
      <c r="CS11050" s="52"/>
      <c r="CT11050" s="52"/>
      <c r="CU11050" s="33"/>
      <c r="CV11050" s="33"/>
    </row>
    <row r="11051" spans="74:100">
      <c r="BV11051" s="62"/>
      <c r="BW11051" s="62"/>
      <c r="BX11051" s="62"/>
      <c r="BY11051" s="62"/>
      <c r="BZ11051" s="62"/>
      <c r="CA11051" s="62"/>
      <c r="CB11051" s="62"/>
      <c r="CC11051" s="62"/>
      <c r="CD11051" s="62"/>
      <c r="CE11051" s="62"/>
      <c r="CF11051" s="62"/>
      <c r="CL11051" s="56" t="s">
        <v>20499</v>
      </c>
      <c r="CM11051" s="56" t="s">
        <v>217</v>
      </c>
      <c r="CN11051" s="56" t="s">
        <v>217</v>
      </c>
      <c r="CO11051" s="52"/>
      <c r="CP11051" s="52"/>
      <c r="CQ11051" s="52"/>
      <c r="CR11051" s="52"/>
      <c r="CS11051" s="52"/>
      <c r="CT11051" s="52"/>
      <c r="CU11051" s="33"/>
      <c r="CV11051" s="33"/>
    </row>
    <row r="11052" spans="74:100">
      <c r="BV11052" s="62"/>
      <c r="BW11052" s="62"/>
      <c r="BX11052" s="62"/>
      <c r="BY11052" s="62"/>
      <c r="BZ11052" s="62"/>
      <c r="CA11052" s="62"/>
      <c r="CB11052" s="62"/>
      <c r="CC11052" s="62"/>
      <c r="CD11052" s="62"/>
      <c r="CE11052" s="62"/>
      <c r="CF11052" s="62"/>
      <c r="CL11052" s="56" t="s">
        <v>19822</v>
      </c>
      <c r="CM11052" s="56"/>
      <c r="CN11052" s="56"/>
      <c r="CO11052" s="52"/>
      <c r="CP11052" s="52"/>
      <c r="CQ11052" s="52"/>
      <c r="CR11052" s="52"/>
      <c r="CS11052" s="52"/>
      <c r="CT11052" s="52"/>
      <c r="CU11052" s="33"/>
      <c r="CV11052" s="33"/>
    </row>
    <row r="11053" spans="74:100">
      <c r="BV11053" s="62"/>
      <c r="BW11053" s="62"/>
      <c r="BX11053" s="62"/>
      <c r="BY11053" s="62"/>
      <c r="BZ11053" s="62"/>
      <c r="CA11053" s="62"/>
      <c r="CB11053" s="62"/>
      <c r="CC11053" s="62"/>
      <c r="CD11053" s="62"/>
      <c r="CE11053" s="62"/>
      <c r="CF11053" s="62"/>
      <c r="CL11053" s="56" t="s">
        <v>28435</v>
      </c>
      <c r="CM11053" s="56" t="s">
        <v>3118</v>
      </c>
      <c r="CN11053" s="56" t="s">
        <v>3118</v>
      </c>
      <c r="CO11053" s="52"/>
      <c r="CP11053" s="52"/>
      <c r="CQ11053" s="52"/>
      <c r="CR11053" s="52"/>
      <c r="CS11053" s="52"/>
      <c r="CT11053" s="52"/>
      <c r="CU11053" s="33"/>
      <c r="CV11053" s="33"/>
    </row>
    <row r="11054" spans="74:100">
      <c r="BV11054" s="62"/>
      <c r="BW11054" s="62"/>
      <c r="BX11054" s="62"/>
      <c r="BY11054" s="62"/>
      <c r="BZ11054" s="62"/>
      <c r="CA11054" s="62"/>
      <c r="CB11054" s="62"/>
      <c r="CC11054" s="62"/>
      <c r="CD11054" s="62"/>
      <c r="CE11054" s="62"/>
      <c r="CF11054" s="62"/>
      <c r="CL11054" s="56" t="s">
        <v>28436</v>
      </c>
      <c r="CM11054" s="56"/>
      <c r="CN11054" s="56"/>
      <c r="CO11054" s="52"/>
      <c r="CP11054" s="52"/>
      <c r="CQ11054" s="52"/>
      <c r="CR11054" s="52"/>
      <c r="CS11054" s="52"/>
      <c r="CT11054" s="52"/>
      <c r="CU11054" s="33"/>
      <c r="CV11054" s="33"/>
    </row>
    <row r="11055" spans="74:100">
      <c r="BV11055" s="62"/>
      <c r="BW11055" s="62"/>
      <c r="BX11055" s="62"/>
      <c r="BY11055" s="62"/>
      <c r="BZ11055" s="62"/>
      <c r="CA11055" s="62"/>
      <c r="CB11055" s="62"/>
      <c r="CC11055" s="62"/>
      <c r="CD11055" s="62"/>
      <c r="CE11055" s="62"/>
      <c r="CF11055" s="62"/>
      <c r="CL11055" s="56" t="s">
        <v>28437</v>
      </c>
      <c r="CM11055" s="56" t="s">
        <v>217</v>
      </c>
      <c r="CN11055" s="56" t="s">
        <v>217</v>
      </c>
      <c r="CO11055" s="52"/>
      <c r="CP11055" s="52"/>
      <c r="CQ11055" s="52"/>
      <c r="CR11055" s="52"/>
      <c r="CS11055" s="52"/>
      <c r="CT11055" s="52"/>
      <c r="CU11055" s="33"/>
      <c r="CV11055" s="33"/>
    </row>
    <row r="11056" spans="74:100">
      <c r="BV11056" s="62"/>
      <c r="BW11056" s="62"/>
      <c r="BX11056" s="62"/>
      <c r="BY11056" s="62"/>
      <c r="BZ11056" s="62"/>
      <c r="CA11056" s="62"/>
      <c r="CB11056" s="62"/>
      <c r="CC11056" s="62"/>
      <c r="CD11056" s="62"/>
      <c r="CE11056" s="62"/>
      <c r="CF11056" s="62"/>
      <c r="CL11056" s="56" t="s">
        <v>28438</v>
      </c>
      <c r="CM11056" s="56"/>
      <c r="CN11056" s="56"/>
      <c r="CO11056" s="52"/>
      <c r="CP11056" s="52"/>
      <c r="CQ11056" s="52"/>
      <c r="CR11056" s="52"/>
      <c r="CS11056" s="52"/>
      <c r="CT11056" s="52"/>
      <c r="CU11056" s="33"/>
      <c r="CV11056" s="33"/>
    </row>
    <row r="11057" spans="74:100">
      <c r="BV11057" s="62"/>
      <c r="BW11057" s="62"/>
      <c r="BX11057" s="62"/>
      <c r="BY11057" s="62"/>
      <c r="BZ11057" s="62"/>
      <c r="CA11057" s="62"/>
      <c r="CB11057" s="62"/>
      <c r="CC11057" s="62"/>
      <c r="CD11057" s="62"/>
      <c r="CE11057" s="62"/>
      <c r="CF11057" s="62"/>
      <c r="CL11057" s="56" t="s">
        <v>28439</v>
      </c>
      <c r="CM11057" s="56" t="s">
        <v>217</v>
      </c>
      <c r="CN11057" s="56" t="s">
        <v>217</v>
      </c>
      <c r="CO11057" s="52"/>
      <c r="CP11057" s="52"/>
      <c r="CQ11057" s="52"/>
      <c r="CR11057" s="52"/>
      <c r="CS11057" s="52"/>
      <c r="CT11057" s="52"/>
      <c r="CU11057" s="33"/>
      <c r="CV11057" s="33"/>
    </row>
    <row r="11058" spans="74:100">
      <c r="BV11058" s="62"/>
      <c r="BW11058" s="62"/>
      <c r="BX11058" s="62"/>
      <c r="BY11058" s="62"/>
      <c r="BZ11058" s="62"/>
      <c r="CA11058" s="62"/>
      <c r="CB11058" s="62"/>
      <c r="CC11058" s="62"/>
      <c r="CD11058" s="62"/>
      <c r="CE11058" s="62"/>
      <c r="CF11058" s="62"/>
      <c r="CL11058" s="56" t="s">
        <v>28440</v>
      </c>
      <c r="CM11058" s="56"/>
      <c r="CN11058" s="56"/>
      <c r="CO11058" s="52"/>
      <c r="CP11058" s="52"/>
      <c r="CQ11058" s="52"/>
      <c r="CR11058" s="52"/>
      <c r="CS11058" s="52"/>
      <c r="CT11058" s="52"/>
      <c r="CU11058" s="33"/>
      <c r="CV11058" s="33"/>
    </row>
    <row r="11059" spans="74:100">
      <c r="BV11059" s="62"/>
      <c r="BW11059" s="62"/>
      <c r="BX11059" s="62"/>
      <c r="BY11059" s="62"/>
      <c r="BZ11059" s="62"/>
      <c r="CA11059" s="62"/>
      <c r="CB11059" s="62"/>
      <c r="CC11059" s="62"/>
      <c r="CD11059" s="62"/>
      <c r="CE11059" s="62"/>
      <c r="CF11059" s="62"/>
      <c r="CL11059" s="56" t="s">
        <v>28441</v>
      </c>
      <c r="CM11059" s="56" t="s">
        <v>217</v>
      </c>
      <c r="CN11059" s="56" t="s">
        <v>217</v>
      </c>
      <c r="CO11059" s="52"/>
      <c r="CP11059" s="52"/>
      <c r="CQ11059" s="52"/>
      <c r="CR11059" s="52"/>
      <c r="CS11059" s="52"/>
      <c r="CT11059" s="52"/>
      <c r="CU11059" s="33"/>
      <c r="CV11059" s="33"/>
    </row>
    <row r="11060" spans="74:100">
      <c r="BV11060" s="62"/>
      <c r="BW11060" s="62"/>
      <c r="BX11060" s="62"/>
      <c r="BY11060" s="62"/>
      <c r="BZ11060" s="62"/>
      <c r="CA11060" s="62"/>
      <c r="CB11060" s="62"/>
      <c r="CC11060" s="62"/>
      <c r="CD11060" s="62"/>
      <c r="CE11060" s="62"/>
      <c r="CF11060" s="62"/>
      <c r="CL11060" s="56" t="s">
        <v>28442</v>
      </c>
      <c r="CM11060" s="56"/>
      <c r="CN11060" s="56"/>
      <c r="CO11060" s="52"/>
      <c r="CP11060" s="52"/>
      <c r="CQ11060" s="52"/>
      <c r="CR11060" s="52"/>
      <c r="CS11060" s="52"/>
      <c r="CT11060" s="52"/>
      <c r="CU11060" s="33"/>
      <c r="CV11060" s="33"/>
    </row>
    <row r="11061" spans="74:100">
      <c r="BV11061" s="62"/>
      <c r="BW11061" s="62"/>
      <c r="BX11061" s="62"/>
      <c r="BY11061" s="62"/>
      <c r="BZ11061" s="62"/>
      <c r="CA11061" s="62"/>
      <c r="CB11061" s="62"/>
      <c r="CC11061" s="62"/>
      <c r="CD11061" s="62"/>
      <c r="CE11061" s="62"/>
      <c r="CF11061" s="62"/>
      <c r="CL11061" s="56" t="s">
        <v>6197</v>
      </c>
      <c r="CM11061" s="56" t="s">
        <v>3118</v>
      </c>
      <c r="CN11061" s="56" t="s">
        <v>3118</v>
      </c>
      <c r="CO11061" s="52"/>
      <c r="CP11061" s="52"/>
      <c r="CQ11061" s="52"/>
      <c r="CR11061" s="52"/>
      <c r="CS11061" s="52"/>
      <c r="CT11061" s="52"/>
      <c r="CU11061" s="33"/>
      <c r="CV11061" s="33"/>
    </row>
    <row r="11062" spans="74:100">
      <c r="BV11062" s="62"/>
      <c r="BW11062" s="62"/>
      <c r="BX11062" s="62"/>
      <c r="BY11062" s="62"/>
      <c r="BZ11062" s="62"/>
      <c r="CA11062" s="62"/>
      <c r="CB11062" s="62"/>
      <c r="CC11062" s="62"/>
      <c r="CD11062" s="62"/>
      <c r="CE11062" s="62"/>
      <c r="CF11062" s="62"/>
      <c r="CL11062" s="56" t="s">
        <v>19823</v>
      </c>
      <c r="CM11062" s="56"/>
      <c r="CN11062" s="56"/>
      <c r="CO11062" s="52"/>
      <c r="CP11062" s="52"/>
      <c r="CQ11062" s="52"/>
      <c r="CR11062" s="52"/>
      <c r="CS11062" s="52"/>
      <c r="CT11062" s="52"/>
      <c r="CU11062" s="33"/>
      <c r="CV11062" s="33"/>
    </row>
    <row r="11063" spans="74:100">
      <c r="BV11063" s="62"/>
      <c r="BW11063" s="62"/>
      <c r="BX11063" s="62"/>
      <c r="BY11063" s="62"/>
      <c r="BZ11063" s="62"/>
      <c r="CA11063" s="62"/>
      <c r="CB11063" s="62"/>
      <c r="CC11063" s="62"/>
      <c r="CD11063" s="62"/>
      <c r="CE11063" s="62"/>
      <c r="CF11063" s="62"/>
      <c r="CL11063" s="56" t="s">
        <v>2423</v>
      </c>
      <c r="CM11063" s="56" t="s">
        <v>216</v>
      </c>
      <c r="CN11063" s="56" t="s">
        <v>216</v>
      </c>
      <c r="CO11063" s="52"/>
      <c r="CP11063" s="52"/>
      <c r="CQ11063" s="52"/>
      <c r="CR11063" s="52"/>
      <c r="CS11063" s="52"/>
      <c r="CT11063" s="52"/>
      <c r="CU11063" s="33"/>
      <c r="CV11063" s="33"/>
    </row>
    <row r="11064" spans="74:100">
      <c r="BV11064" s="62"/>
      <c r="BW11064" s="62"/>
      <c r="BX11064" s="62"/>
      <c r="BY11064" s="62"/>
      <c r="BZ11064" s="62"/>
      <c r="CA11064" s="62"/>
      <c r="CB11064" s="62"/>
      <c r="CC11064" s="62"/>
      <c r="CD11064" s="62"/>
      <c r="CE11064" s="62"/>
      <c r="CF11064" s="62"/>
      <c r="CL11064" s="56" t="s">
        <v>22723</v>
      </c>
      <c r="CM11064" s="56"/>
      <c r="CN11064" s="56"/>
      <c r="CO11064" s="52"/>
      <c r="CP11064" s="52"/>
      <c r="CQ11064" s="52"/>
      <c r="CR11064" s="52"/>
      <c r="CS11064" s="52"/>
      <c r="CT11064" s="52"/>
      <c r="CU11064" s="33"/>
      <c r="CV11064" s="33"/>
    </row>
    <row r="11065" spans="74:100">
      <c r="BV11065" s="62"/>
      <c r="BW11065" s="62"/>
      <c r="BX11065" s="62"/>
      <c r="BY11065" s="62"/>
      <c r="BZ11065" s="62"/>
      <c r="CA11065" s="62"/>
      <c r="CB11065" s="62"/>
      <c r="CC11065" s="62"/>
      <c r="CD11065" s="62"/>
      <c r="CE11065" s="62"/>
      <c r="CF11065" s="62"/>
      <c r="CL11065" s="56" t="s">
        <v>6198</v>
      </c>
      <c r="CM11065" s="56" t="s">
        <v>3118</v>
      </c>
      <c r="CN11065" s="56" t="s">
        <v>3118</v>
      </c>
      <c r="CO11065" s="52"/>
      <c r="CP11065" s="52"/>
      <c r="CQ11065" s="52"/>
      <c r="CR11065" s="52"/>
      <c r="CS11065" s="52"/>
      <c r="CT11065" s="52"/>
      <c r="CU11065" s="33"/>
      <c r="CV11065" s="33"/>
    </row>
    <row r="11066" spans="74:100">
      <c r="BV11066" s="62"/>
      <c r="BW11066" s="62"/>
      <c r="BX11066" s="62"/>
      <c r="BY11066" s="62"/>
      <c r="BZ11066" s="62"/>
      <c r="CA11066" s="62"/>
      <c r="CB11066" s="62"/>
      <c r="CC11066" s="62"/>
      <c r="CD11066" s="62"/>
      <c r="CE11066" s="62"/>
      <c r="CF11066" s="62"/>
      <c r="CL11066" s="56" t="s">
        <v>18814</v>
      </c>
      <c r="CM11066" s="56"/>
      <c r="CN11066" s="56"/>
      <c r="CO11066" s="52"/>
      <c r="CP11066" s="52"/>
      <c r="CQ11066" s="52"/>
      <c r="CR11066" s="52"/>
      <c r="CS11066" s="52"/>
      <c r="CT11066" s="52"/>
      <c r="CU11066" s="33"/>
      <c r="CV11066" s="33"/>
    </row>
    <row r="11067" spans="74:100">
      <c r="BV11067" s="62"/>
      <c r="BW11067" s="62"/>
      <c r="BX11067" s="62"/>
      <c r="BY11067" s="62"/>
      <c r="BZ11067" s="62"/>
      <c r="CA11067" s="62"/>
      <c r="CB11067" s="62"/>
      <c r="CC11067" s="62"/>
      <c r="CD11067" s="62"/>
      <c r="CE11067" s="62"/>
      <c r="CF11067" s="62"/>
      <c r="CL11067" s="56" t="s">
        <v>6199</v>
      </c>
      <c r="CM11067" s="56" t="s">
        <v>217</v>
      </c>
      <c r="CN11067" s="56" t="s">
        <v>217</v>
      </c>
      <c r="CO11067" s="52"/>
      <c r="CP11067" s="52"/>
      <c r="CQ11067" s="52"/>
      <c r="CR11067" s="52"/>
      <c r="CS11067" s="52"/>
      <c r="CT11067" s="52"/>
      <c r="CU11067" s="33"/>
      <c r="CV11067" s="33"/>
    </row>
    <row r="11068" spans="74:100">
      <c r="BV11068" s="62"/>
      <c r="BW11068" s="62"/>
      <c r="BX11068" s="62"/>
      <c r="BY11068" s="62"/>
      <c r="BZ11068" s="62"/>
      <c r="CA11068" s="62"/>
      <c r="CB11068" s="62"/>
      <c r="CC11068" s="62"/>
      <c r="CD11068" s="62"/>
      <c r="CE11068" s="62"/>
      <c r="CF11068" s="62"/>
      <c r="CL11068" s="56" t="s">
        <v>19824</v>
      </c>
      <c r="CM11068" s="56"/>
      <c r="CN11068" s="56"/>
      <c r="CO11068" s="52"/>
      <c r="CP11068" s="52"/>
      <c r="CQ11068" s="52"/>
      <c r="CR11068" s="52"/>
      <c r="CS11068" s="52"/>
      <c r="CT11068" s="52"/>
      <c r="CU11068" s="33"/>
      <c r="CV11068" s="33"/>
    </row>
    <row r="11069" spans="74:100">
      <c r="BV11069" s="62"/>
      <c r="BW11069" s="62"/>
      <c r="BX11069" s="62"/>
      <c r="BY11069" s="62"/>
      <c r="BZ11069" s="62"/>
      <c r="CA11069" s="62"/>
      <c r="CB11069" s="62"/>
      <c r="CC11069" s="62"/>
      <c r="CD11069" s="62"/>
      <c r="CE11069" s="62"/>
      <c r="CF11069" s="62"/>
      <c r="CL11069" s="56" t="s">
        <v>2424</v>
      </c>
      <c r="CM11069" s="56" t="s">
        <v>216</v>
      </c>
      <c r="CN11069" s="56" t="s">
        <v>216</v>
      </c>
      <c r="CO11069" s="52"/>
      <c r="CP11069" s="52"/>
      <c r="CQ11069" s="52"/>
      <c r="CR11069" s="52"/>
      <c r="CS11069" s="52"/>
      <c r="CT11069" s="52"/>
      <c r="CU11069" s="33"/>
      <c r="CV11069" s="33"/>
    </row>
    <row r="11070" spans="74:100">
      <c r="BV11070" s="62"/>
      <c r="BW11070" s="62"/>
      <c r="BX11070" s="62"/>
      <c r="BY11070" s="62"/>
      <c r="BZ11070" s="62"/>
      <c r="CA11070" s="62"/>
      <c r="CB11070" s="62"/>
      <c r="CC11070" s="62"/>
      <c r="CD11070" s="62"/>
      <c r="CE11070" s="62"/>
      <c r="CF11070" s="62"/>
      <c r="CL11070" s="56" t="s">
        <v>22724</v>
      </c>
      <c r="CM11070" s="56"/>
      <c r="CN11070" s="56"/>
      <c r="CO11070" s="52"/>
      <c r="CP11070" s="52"/>
      <c r="CQ11070" s="52"/>
      <c r="CR11070" s="52"/>
      <c r="CS11070" s="52"/>
      <c r="CT11070" s="52"/>
      <c r="CU11070" s="33"/>
      <c r="CV11070" s="33"/>
    </row>
    <row r="11071" spans="74:100">
      <c r="BV11071" s="62"/>
      <c r="BW11071" s="62"/>
      <c r="BX11071" s="62"/>
      <c r="BY11071" s="62"/>
      <c r="BZ11071" s="62"/>
      <c r="CA11071" s="62"/>
      <c r="CB11071" s="62"/>
      <c r="CC11071" s="62"/>
      <c r="CD11071" s="62"/>
      <c r="CE11071" s="62"/>
      <c r="CF11071" s="62"/>
      <c r="CL11071" s="56" t="s">
        <v>6200</v>
      </c>
      <c r="CM11071" s="56" t="s">
        <v>217</v>
      </c>
      <c r="CN11071" s="56" t="s">
        <v>217</v>
      </c>
      <c r="CO11071" s="52"/>
      <c r="CP11071" s="52"/>
      <c r="CQ11071" s="52"/>
      <c r="CR11071" s="52"/>
      <c r="CS11071" s="52"/>
      <c r="CT11071" s="52"/>
      <c r="CU11071" s="33"/>
      <c r="CV11071" s="33"/>
    </row>
    <row r="11072" spans="74:100">
      <c r="BV11072" s="62"/>
      <c r="BW11072" s="62"/>
      <c r="BX11072" s="62"/>
      <c r="BY11072" s="62"/>
      <c r="BZ11072" s="62"/>
      <c r="CA11072" s="62"/>
      <c r="CB11072" s="62"/>
      <c r="CC11072" s="62"/>
      <c r="CD11072" s="62"/>
      <c r="CE11072" s="62"/>
      <c r="CF11072" s="62"/>
      <c r="CL11072" s="56" t="s">
        <v>19825</v>
      </c>
      <c r="CM11072" s="56"/>
      <c r="CN11072" s="56"/>
      <c r="CO11072" s="52"/>
      <c r="CP11072" s="52"/>
      <c r="CQ11072" s="52"/>
      <c r="CR11072" s="52"/>
      <c r="CS11072" s="52"/>
      <c r="CT11072" s="52"/>
      <c r="CU11072" s="33"/>
      <c r="CV11072" s="33"/>
    </row>
    <row r="11073" spans="74:100">
      <c r="BV11073" s="62"/>
      <c r="BW11073" s="62"/>
      <c r="BX11073" s="62"/>
      <c r="BY11073" s="62"/>
      <c r="BZ11073" s="62"/>
      <c r="CA11073" s="62"/>
      <c r="CB11073" s="62"/>
      <c r="CC11073" s="62"/>
      <c r="CD11073" s="62"/>
      <c r="CE11073" s="62"/>
      <c r="CF11073" s="62"/>
      <c r="CL11073" s="56" t="s">
        <v>28443</v>
      </c>
      <c r="CM11073" s="56" t="s">
        <v>217</v>
      </c>
      <c r="CN11073" s="56" t="s">
        <v>217</v>
      </c>
      <c r="CO11073" s="52"/>
      <c r="CP11073" s="52"/>
      <c r="CQ11073" s="52"/>
      <c r="CR11073" s="52"/>
      <c r="CS11073" s="52"/>
      <c r="CT11073" s="52"/>
      <c r="CU11073" s="33"/>
      <c r="CV11073" s="33"/>
    </row>
    <row r="11074" spans="74:100">
      <c r="BV11074" s="62"/>
      <c r="BW11074" s="62"/>
      <c r="BX11074" s="62"/>
      <c r="BY11074" s="62"/>
      <c r="BZ11074" s="62"/>
      <c r="CA11074" s="62"/>
      <c r="CB11074" s="62"/>
      <c r="CC11074" s="62"/>
      <c r="CD11074" s="62"/>
      <c r="CE11074" s="62"/>
      <c r="CF11074" s="62"/>
      <c r="CL11074" s="56" t="s">
        <v>28444</v>
      </c>
      <c r="CM11074" s="56"/>
      <c r="CN11074" s="56"/>
      <c r="CO11074" s="52"/>
      <c r="CP11074" s="52"/>
      <c r="CQ11074" s="52"/>
      <c r="CR11074" s="52"/>
      <c r="CS11074" s="52"/>
      <c r="CT11074" s="52"/>
      <c r="CU11074" s="33"/>
      <c r="CV11074" s="33"/>
    </row>
    <row r="11075" spans="74:100">
      <c r="BV11075" s="62"/>
      <c r="BW11075" s="62"/>
      <c r="BX11075" s="62"/>
      <c r="BY11075" s="62"/>
      <c r="BZ11075" s="62"/>
      <c r="CA11075" s="62"/>
      <c r="CB11075" s="62"/>
      <c r="CC11075" s="62"/>
      <c r="CD11075" s="62"/>
      <c r="CE11075" s="62"/>
      <c r="CF11075" s="62"/>
      <c r="CL11075" s="56" t="s">
        <v>28445</v>
      </c>
      <c r="CM11075" s="56" t="s">
        <v>217</v>
      </c>
      <c r="CN11075" s="56" t="s">
        <v>217</v>
      </c>
      <c r="CO11075" s="52"/>
      <c r="CP11075" s="52"/>
      <c r="CQ11075" s="52"/>
      <c r="CR11075" s="52"/>
      <c r="CS11075" s="52"/>
      <c r="CT11075" s="52"/>
      <c r="CU11075" s="33"/>
      <c r="CV11075" s="33"/>
    </row>
    <row r="11076" spans="74:100">
      <c r="BV11076" s="62"/>
      <c r="BW11076" s="62"/>
      <c r="BX11076" s="62"/>
      <c r="BY11076" s="62"/>
      <c r="BZ11076" s="62"/>
      <c r="CA11076" s="62"/>
      <c r="CB11076" s="62"/>
      <c r="CC11076" s="62"/>
      <c r="CD11076" s="62"/>
      <c r="CE11076" s="62"/>
      <c r="CF11076" s="62"/>
      <c r="CL11076" s="56" t="s">
        <v>28444</v>
      </c>
      <c r="CM11076" s="56"/>
      <c r="CN11076" s="56"/>
      <c r="CO11076" s="52"/>
      <c r="CP11076" s="52"/>
      <c r="CQ11076" s="52"/>
      <c r="CR11076" s="52"/>
      <c r="CS11076" s="52"/>
      <c r="CT11076" s="52"/>
      <c r="CU11076" s="33"/>
      <c r="CV11076" s="33"/>
    </row>
    <row r="11077" spans="74:100">
      <c r="BV11077" s="62"/>
      <c r="BW11077" s="62"/>
      <c r="BX11077" s="62"/>
      <c r="BY11077" s="62"/>
      <c r="BZ11077" s="62"/>
      <c r="CA11077" s="62"/>
      <c r="CB11077" s="62"/>
      <c r="CC11077" s="62"/>
      <c r="CD11077" s="62"/>
      <c r="CE11077" s="62"/>
      <c r="CF11077" s="62"/>
      <c r="CL11077" s="56" t="s">
        <v>6201</v>
      </c>
      <c r="CM11077" s="56" t="s">
        <v>3118</v>
      </c>
      <c r="CN11077" s="56" t="s">
        <v>3118</v>
      </c>
      <c r="CO11077" s="52"/>
      <c r="CP11077" s="52"/>
      <c r="CQ11077" s="52"/>
      <c r="CR11077" s="52"/>
      <c r="CS11077" s="52"/>
      <c r="CT11077" s="52"/>
      <c r="CU11077" s="33"/>
      <c r="CV11077" s="33"/>
    </row>
    <row r="11078" spans="74:100">
      <c r="BV11078" s="62"/>
      <c r="BW11078" s="62"/>
      <c r="BX11078" s="62"/>
      <c r="BY11078" s="62"/>
      <c r="BZ11078" s="62"/>
      <c r="CA11078" s="62"/>
      <c r="CB11078" s="62"/>
      <c r="CC11078" s="62"/>
      <c r="CD11078" s="62"/>
      <c r="CE11078" s="62"/>
      <c r="CF11078" s="62"/>
      <c r="CL11078" s="56" t="s">
        <v>19826</v>
      </c>
      <c r="CM11078" s="56"/>
      <c r="CN11078" s="56"/>
      <c r="CO11078" s="52"/>
      <c r="CP11078" s="52"/>
      <c r="CQ11078" s="52"/>
      <c r="CR11078" s="52"/>
      <c r="CS11078" s="52"/>
      <c r="CT11078" s="52"/>
      <c r="CU11078" s="33"/>
      <c r="CV11078" s="33"/>
    </row>
    <row r="11079" spans="74:100">
      <c r="BV11079" s="62"/>
      <c r="BW11079" s="62"/>
      <c r="BX11079" s="62"/>
      <c r="BY11079" s="62"/>
      <c r="BZ11079" s="62"/>
      <c r="CA11079" s="62"/>
      <c r="CB11079" s="62"/>
      <c r="CC11079" s="62"/>
      <c r="CD11079" s="62"/>
      <c r="CE11079" s="62"/>
      <c r="CF11079" s="62"/>
      <c r="CL11079" s="56" t="s">
        <v>2425</v>
      </c>
      <c r="CM11079" s="56" t="s">
        <v>214</v>
      </c>
      <c r="CN11079" s="56" t="s">
        <v>214</v>
      </c>
      <c r="CO11079" s="52"/>
      <c r="CP11079" s="52"/>
      <c r="CQ11079" s="52"/>
      <c r="CR11079" s="52"/>
      <c r="CS11079" s="52"/>
      <c r="CT11079" s="52"/>
      <c r="CU11079" s="33"/>
      <c r="CV11079" s="33"/>
    </row>
    <row r="11080" spans="74:100">
      <c r="BV11080" s="62"/>
      <c r="BW11080" s="62"/>
      <c r="BX11080" s="62"/>
      <c r="BY11080" s="62"/>
      <c r="BZ11080" s="62"/>
      <c r="CA11080" s="62"/>
      <c r="CB11080" s="62"/>
      <c r="CC11080" s="62"/>
      <c r="CD11080" s="62"/>
      <c r="CE11080" s="62"/>
      <c r="CF11080" s="62"/>
      <c r="CL11080" s="56" t="s">
        <v>22725</v>
      </c>
      <c r="CM11080" s="56"/>
      <c r="CN11080" s="56"/>
      <c r="CO11080" s="52"/>
      <c r="CP11080" s="52"/>
      <c r="CQ11080" s="52"/>
      <c r="CR11080" s="52"/>
      <c r="CS11080" s="52"/>
      <c r="CT11080" s="52"/>
      <c r="CU11080" s="33"/>
      <c r="CV11080" s="33"/>
    </row>
    <row r="11081" spans="74:100">
      <c r="BV11081" s="62"/>
      <c r="BW11081" s="62"/>
      <c r="BX11081" s="62"/>
      <c r="BY11081" s="62"/>
      <c r="BZ11081" s="62"/>
      <c r="CA11081" s="62"/>
      <c r="CB11081" s="62"/>
      <c r="CC11081" s="62"/>
      <c r="CD11081" s="62"/>
      <c r="CE11081" s="62"/>
      <c r="CF11081" s="62"/>
      <c r="CL11081" s="56" t="s">
        <v>13040</v>
      </c>
      <c r="CM11081" s="56" t="s">
        <v>213</v>
      </c>
      <c r="CN11081" s="56" t="s">
        <v>213</v>
      </c>
      <c r="CO11081" s="52"/>
      <c r="CP11081" s="52"/>
      <c r="CQ11081" s="52"/>
      <c r="CR11081" s="52"/>
      <c r="CS11081" s="52"/>
      <c r="CT11081" s="52"/>
      <c r="CU11081" s="33"/>
      <c r="CV11081" s="33"/>
    </row>
    <row r="11082" spans="74:100">
      <c r="BV11082" s="62"/>
      <c r="BW11082" s="62"/>
      <c r="BX11082" s="62"/>
      <c r="BY11082" s="62"/>
      <c r="BZ11082" s="62"/>
      <c r="CA11082" s="62"/>
      <c r="CB11082" s="62"/>
      <c r="CC11082" s="62"/>
      <c r="CD11082" s="62"/>
      <c r="CE11082" s="62"/>
      <c r="CF11082" s="62"/>
      <c r="CL11082" s="56" t="s">
        <v>22279</v>
      </c>
      <c r="CM11082" s="56"/>
      <c r="CN11082" s="56"/>
      <c r="CO11082" s="52"/>
      <c r="CP11082" s="52"/>
      <c r="CQ11082" s="52"/>
      <c r="CR11082" s="52"/>
      <c r="CS11082" s="52"/>
      <c r="CT11082" s="52"/>
      <c r="CU11082" s="33"/>
      <c r="CV11082" s="33"/>
    </row>
    <row r="11083" spans="74:100">
      <c r="BV11083" s="62"/>
      <c r="BW11083" s="62"/>
      <c r="BX11083" s="62"/>
      <c r="BY11083" s="62"/>
      <c r="BZ11083" s="62"/>
      <c r="CA11083" s="62"/>
      <c r="CB11083" s="62"/>
      <c r="CC11083" s="62"/>
      <c r="CD11083" s="62"/>
      <c r="CE11083" s="62"/>
      <c r="CF11083" s="62"/>
      <c r="CL11083" s="56" t="s">
        <v>2426</v>
      </c>
      <c r="CM11083" s="56" t="s">
        <v>215</v>
      </c>
      <c r="CN11083" s="56" t="s">
        <v>215</v>
      </c>
      <c r="CO11083" s="52"/>
      <c r="CP11083" s="52"/>
      <c r="CQ11083" s="52"/>
      <c r="CR11083" s="52"/>
      <c r="CS11083" s="52"/>
      <c r="CT11083" s="52"/>
      <c r="CU11083" s="33"/>
      <c r="CV11083" s="33"/>
    </row>
    <row r="11084" spans="74:100">
      <c r="BV11084" s="62"/>
      <c r="BW11084" s="62"/>
      <c r="BX11084" s="62"/>
      <c r="BY11084" s="62"/>
      <c r="BZ11084" s="62"/>
      <c r="CA11084" s="62"/>
      <c r="CB11084" s="62"/>
      <c r="CC11084" s="62"/>
      <c r="CD11084" s="62"/>
      <c r="CE11084" s="62"/>
      <c r="CF11084" s="62"/>
      <c r="CL11084" s="56" t="s">
        <v>22726</v>
      </c>
      <c r="CM11084" s="56"/>
      <c r="CN11084" s="56"/>
      <c r="CO11084" s="52"/>
      <c r="CP11084" s="52"/>
      <c r="CQ11084" s="52"/>
      <c r="CR11084" s="52"/>
      <c r="CS11084" s="52"/>
      <c r="CT11084" s="52"/>
      <c r="CU11084" s="33"/>
      <c r="CV11084" s="33"/>
    </row>
    <row r="11085" spans="74:100">
      <c r="BV11085" s="62"/>
      <c r="BW11085" s="62"/>
      <c r="BX11085" s="62"/>
      <c r="BY11085" s="62"/>
      <c r="BZ11085" s="62"/>
      <c r="CA11085" s="62"/>
      <c r="CB11085" s="62"/>
      <c r="CC11085" s="62"/>
      <c r="CD11085" s="62"/>
      <c r="CE11085" s="62"/>
      <c r="CF11085" s="62"/>
      <c r="CL11085" s="56" t="s">
        <v>6202</v>
      </c>
      <c r="CM11085" s="56" t="s">
        <v>217</v>
      </c>
      <c r="CN11085" s="56" t="s">
        <v>217</v>
      </c>
      <c r="CO11085" s="52"/>
      <c r="CP11085" s="52"/>
      <c r="CQ11085" s="52"/>
      <c r="CR11085" s="52"/>
      <c r="CS11085" s="52"/>
      <c r="CT11085" s="52"/>
      <c r="CU11085" s="33"/>
      <c r="CV11085" s="33"/>
    </row>
    <row r="11086" spans="74:100">
      <c r="BV11086" s="62"/>
      <c r="BW11086" s="62"/>
      <c r="BX11086" s="62"/>
      <c r="BY11086" s="62"/>
      <c r="BZ11086" s="62"/>
      <c r="CA11086" s="62"/>
      <c r="CB11086" s="62"/>
      <c r="CC11086" s="62"/>
      <c r="CD11086" s="62"/>
      <c r="CE11086" s="62"/>
      <c r="CF11086" s="62"/>
      <c r="CL11086" s="56" t="s">
        <v>19827</v>
      </c>
      <c r="CM11086" s="56"/>
      <c r="CN11086" s="56"/>
      <c r="CO11086" s="52"/>
      <c r="CP11086" s="52"/>
      <c r="CQ11086" s="52"/>
      <c r="CR11086" s="52"/>
      <c r="CS11086" s="52"/>
      <c r="CT11086" s="52"/>
      <c r="CU11086" s="33"/>
      <c r="CV11086" s="33"/>
    </row>
    <row r="11087" spans="74:100">
      <c r="BV11087" s="62"/>
      <c r="BW11087" s="62"/>
      <c r="BX11087" s="62"/>
      <c r="BY11087" s="62"/>
      <c r="BZ11087" s="62"/>
      <c r="CA11087" s="62"/>
      <c r="CB11087" s="62"/>
      <c r="CC11087" s="62"/>
      <c r="CD11087" s="62"/>
      <c r="CE11087" s="62"/>
      <c r="CF11087" s="62"/>
      <c r="CL11087" s="56" t="s">
        <v>2427</v>
      </c>
      <c r="CM11087" s="56" t="s">
        <v>214</v>
      </c>
      <c r="CN11087" s="56" t="s">
        <v>214</v>
      </c>
      <c r="CO11087" s="52"/>
      <c r="CP11087" s="52"/>
      <c r="CQ11087" s="52"/>
      <c r="CR11087" s="52"/>
      <c r="CS11087" s="52"/>
      <c r="CT11087" s="52"/>
      <c r="CU11087" s="33"/>
      <c r="CV11087" s="33"/>
    </row>
    <row r="11088" spans="74:100">
      <c r="BV11088" s="62"/>
      <c r="BW11088" s="62"/>
      <c r="BX11088" s="62"/>
      <c r="BY11088" s="62"/>
      <c r="BZ11088" s="62"/>
      <c r="CA11088" s="62"/>
      <c r="CB11088" s="62"/>
      <c r="CC11088" s="62"/>
      <c r="CD11088" s="62"/>
      <c r="CE11088" s="62"/>
      <c r="CF11088" s="62"/>
      <c r="CL11088" s="56" t="s">
        <v>22727</v>
      </c>
      <c r="CM11088" s="56"/>
      <c r="CN11088" s="56"/>
      <c r="CO11088" s="52"/>
      <c r="CP11088" s="52"/>
      <c r="CQ11088" s="52"/>
      <c r="CR11088" s="52"/>
      <c r="CS11088" s="52"/>
      <c r="CT11088" s="52"/>
      <c r="CU11088" s="33"/>
      <c r="CV11088" s="33"/>
    </row>
    <row r="11089" spans="74:100">
      <c r="BV11089" s="62"/>
      <c r="BW11089" s="62"/>
      <c r="BX11089" s="62"/>
      <c r="BY11089" s="62"/>
      <c r="BZ11089" s="62"/>
      <c r="CA11089" s="62"/>
      <c r="CB11089" s="62"/>
      <c r="CC11089" s="62"/>
      <c r="CD11089" s="62"/>
      <c r="CE11089" s="62"/>
      <c r="CF11089" s="62"/>
      <c r="CL11089" s="56" t="s">
        <v>25039</v>
      </c>
      <c r="CM11089" s="56" t="s">
        <v>214</v>
      </c>
      <c r="CN11089" s="56" t="s">
        <v>214</v>
      </c>
      <c r="CO11089" s="52"/>
      <c r="CP11089" s="52"/>
      <c r="CQ11089" s="52"/>
      <c r="CR11089" s="52"/>
      <c r="CS11089" s="52"/>
      <c r="CT11089" s="52"/>
      <c r="CU11089" s="33"/>
      <c r="CV11089" s="33"/>
    </row>
    <row r="11090" spans="74:100">
      <c r="BV11090" s="62"/>
      <c r="BW11090" s="62"/>
      <c r="BX11090" s="62"/>
      <c r="BY11090" s="62"/>
      <c r="BZ11090" s="62"/>
      <c r="CA11090" s="62"/>
      <c r="CB11090" s="62"/>
      <c r="CC11090" s="62"/>
      <c r="CD11090" s="62"/>
      <c r="CE11090" s="62"/>
      <c r="CF11090" s="62"/>
      <c r="CL11090" s="56" t="s">
        <v>6203</v>
      </c>
      <c r="CM11090" s="56" t="s">
        <v>217</v>
      </c>
      <c r="CN11090" s="56" t="s">
        <v>217</v>
      </c>
      <c r="CO11090" s="52"/>
      <c r="CP11090" s="52"/>
      <c r="CQ11090" s="52"/>
      <c r="CR11090" s="52"/>
      <c r="CS11090" s="52"/>
      <c r="CT11090" s="52"/>
      <c r="CU11090" s="33"/>
      <c r="CV11090" s="33"/>
    </row>
    <row r="11091" spans="74:100">
      <c r="BV11091" s="62"/>
      <c r="BW11091" s="62"/>
      <c r="BX11091" s="62"/>
      <c r="BY11091" s="62"/>
      <c r="BZ11091" s="62"/>
      <c r="CA11091" s="62"/>
      <c r="CB11091" s="62"/>
      <c r="CC11091" s="62"/>
      <c r="CD11091" s="62"/>
      <c r="CE11091" s="62"/>
      <c r="CF11091" s="62"/>
      <c r="CL11091" s="56" t="s">
        <v>19828</v>
      </c>
      <c r="CM11091" s="56"/>
      <c r="CN11091" s="56"/>
      <c r="CO11091" s="52"/>
      <c r="CP11091" s="52"/>
      <c r="CQ11091" s="52"/>
      <c r="CR11091" s="52"/>
      <c r="CS11091" s="52"/>
      <c r="CT11091" s="52"/>
      <c r="CU11091" s="33"/>
      <c r="CV11091" s="33"/>
    </row>
    <row r="11092" spans="74:100">
      <c r="BV11092" s="62"/>
      <c r="BW11092" s="62"/>
      <c r="BX11092" s="62"/>
      <c r="BY11092" s="62"/>
      <c r="BZ11092" s="62"/>
      <c r="CA11092" s="62"/>
      <c r="CB11092" s="62"/>
      <c r="CC11092" s="62"/>
      <c r="CD11092" s="62"/>
      <c r="CE11092" s="62"/>
      <c r="CF11092" s="62"/>
      <c r="CL11092" s="56" t="s">
        <v>6204</v>
      </c>
      <c r="CM11092" s="56" t="s">
        <v>214</v>
      </c>
      <c r="CN11092" s="56" t="s">
        <v>214</v>
      </c>
      <c r="CO11092" s="52"/>
      <c r="CP11092" s="52"/>
      <c r="CQ11092" s="52"/>
      <c r="CR11092" s="52"/>
      <c r="CS11092" s="52"/>
      <c r="CT11092" s="52"/>
      <c r="CU11092" s="33"/>
      <c r="CV11092" s="33"/>
    </row>
    <row r="11093" spans="74:100">
      <c r="BV11093" s="62"/>
      <c r="BW11093" s="62"/>
      <c r="BX11093" s="62"/>
      <c r="BY11093" s="62"/>
      <c r="BZ11093" s="62"/>
      <c r="CA11093" s="62"/>
      <c r="CB11093" s="62"/>
      <c r="CC11093" s="62"/>
      <c r="CD11093" s="62"/>
      <c r="CE11093" s="62"/>
      <c r="CF11093" s="62"/>
      <c r="CL11093" s="56" t="s">
        <v>22728</v>
      </c>
      <c r="CM11093" s="56"/>
      <c r="CN11093" s="56"/>
      <c r="CO11093" s="52"/>
      <c r="CP11093" s="52"/>
      <c r="CQ11093" s="52"/>
      <c r="CR11093" s="52"/>
      <c r="CS11093" s="52"/>
      <c r="CT11093" s="52"/>
      <c r="CU11093" s="33"/>
      <c r="CV11093" s="33"/>
    </row>
    <row r="11094" spans="74:100">
      <c r="BV11094" s="62"/>
      <c r="BW11094" s="62"/>
      <c r="BX11094" s="62"/>
      <c r="BY11094" s="62"/>
      <c r="BZ11094" s="62"/>
      <c r="CA11094" s="62"/>
      <c r="CB11094" s="62"/>
      <c r="CC11094" s="62"/>
      <c r="CD11094" s="62"/>
      <c r="CE11094" s="62"/>
      <c r="CF11094" s="62"/>
      <c r="CL11094" s="56" t="s">
        <v>2428</v>
      </c>
      <c r="CM11094" s="56" t="s">
        <v>213</v>
      </c>
      <c r="CN11094" s="56" t="s">
        <v>213</v>
      </c>
      <c r="CO11094" s="52"/>
      <c r="CP11094" s="52"/>
      <c r="CQ11094" s="52"/>
      <c r="CR11094" s="52"/>
      <c r="CS11094" s="52"/>
      <c r="CT11094" s="52"/>
      <c r="CU11094" s="33"/>
      <c r="CV11094" s="33"/>
    </row>
    <row r="11095" spans="74:100">
      <c r="BV11095" s="62"/>
      <c r="BW11095" s="62"/>
      <c r="BX11095" s="62"/>
      <c r="BY11095" s="62"/>
      <c r="BZ11095" s="62"/>
      <c r="CA11095" s="62"/>
      <c r="CB11095" s="62"/>
      <c r="CC11095" s="62"/>
      <c r="CD11095" s="62"/>
      <c r="CE11095" s="62"/>
      <c r="CF11095" s="62"/>
      <c r="CL11095" s="56" t="s">
        <v>22729</v>
      </c>
      <c r="CM11095" s="56"/>
      <c r="CN11095" s="56"/>
      <c r="CO11095" s="52"/>
      <c r="CP11095" s="52"/>
      <c r="CQ11095" s="52"/>
      <c r="CR11095" s="52"/>
      <c r="CS11095" s="52"/>
      <c r="CT11095" s="52"/>
      <c r="CU11095" s="33"/>
      <c r="CV11095" s="33"/>
    </row>
    <row r="11096" spans="74:100">
      <c r="BV11096" s="62"/>
      <c r="BW11096" s="62"/>
      <c r="BX11096" s="62"/>
      <c r="BY11096" s="62"/>
      <c r="BZ11096" s="62"/>
      <c r="CA11096" s="62"/>
      <c r="CB11096" s="62"/>
      <c r="CC11096" s="62"/>
      <c r="CD11096" s="62"/>
      <c r="CE11096" s="62"/>
      <c r="CF11096" s="62"/>
      <c r="CL11096" s="56" t="s">
        <v>2430</v>
      </c>
      <c r="CM11096" s="56" t="s">
        <v>213</v>
      </c>
      <c r="CN11096" s="56" t="s">
        <v>213</v>
      </c>
      <c r="CO11096" s="52"/>
      <c r="CP11096" s="52"/>
      <c r="CQ11096" s="52"/>
      <c r="CR11096" s="52"/>
      <c r="CS11096" s="52"/>
      <c r="CT11096" s="52"/>
      <c r="CU11096" s="33"/>
      <c r="CV11096" s="33"/>
    </row>
    <row r="11097" spans="74:100">
      <c r="BV11097" s="62"/>
      <c r="BW11097" s="62"/>
      <c r="BX11097" s="62"/>
      <c r="BY11097" s="62"/>
      <c r="BZ11097" s="62"/>
      <c r="CA11097" s="62"/>
      <c r="CB11097" s="62"/>
      <c r="CC11097" s="62"/>
      <c r="CD11097" s="62"/>
      <c r="CE11097" s="62"/>
      <c r="CF11097" s="62"/>
      <c r="CL11097" s="56" t="s">
        <v>22730</v>
      </c>
      <c r="CM11097" s="56"/>
      <c r="CN11097" s="56"/>
      <c r="CO11097" s="52"/>
      <c r="CP11097" s="52"/>
      <c r="CQ11097" s="52"/>
      <c r="CR11097" s="52"/>
      <c r="CS11097" s="52"/>
      <c r="CT11097" s="52"/>
      <c r="CU11097" s="33"/>
      <c r="CV11097" s="33"/>
    </row>
    <row r="11098" spans="74:100">
      <c r="BV11098" s="62"/>
      <c r="BW11098" s="62"/>
      <c r="BX11098" s="62"/>
      <c r="BY11098" s="62"/>
      <c r="BZ11098" s="62"/>
      <c r="CA11098" s="62"/>
      <c r="CB11098" s="62"/>
      <c r="CC11098" s="62"/>
      <c r="CD11098" s="62"/>
      <c r="CE11098" s="62"/>
      <c r="CF11098" s="62"/>
      <c r="CL11098" s="56" t="s">
        <v>2431</v>
      </c>
      <c r="CM11098" s="56" t="s">
        <v>214</v>
      </c>
      <c r="CN11098" s="56" t="s">
        <v>214</v>
      </c>
      <c r="CO11098" s="52"/>
      <c r="CP11098" s="52"/>
      <c r="CQ11098" s="52"/>
      <c r="CR11098" s="52"/>
      <c r="CS11098" s="52"/>
      <c r="CT11098" s="52"/>
      <c r="CU11098" s="33"/>
      <c r="CV11098" s="33"/>
    </row>
    <row r="11099" spans="74:100">
      <c r="BV11099" s="62"/>
      <c r="BW11099" s="62"/>
      <c r="BX11099" s="62"/>
      <c r="BY11099" s="62"/>
      <c r="BZ11099" s="62"/>
      <c r="CA11099" s="62"/>
      <c r="CB11099" s="62"/>
      <c r="CC11099" s="62"/>
      <c r="CD11099" s="62"/>
      <c r="CE11099" s="62"/>
      <c r="CF11099" s="62"/>
      <c r="CL11099" s="56" t="s">
        <v>22731</v>
      </c>
      <c r="CM11099" s="56"/>
      <c r="CN11099" s="56"/>
      <c r="CO11099" s="52"/>
      <c r="CP11099" s="52"/>
      <c r="CQ11099" s="52"/>
      <c r="CR11099" s="52"/>
      <c r="CS11099" s="52"/>
      <c r="CT11099" s="52"/>
      <c r="CU11099" s="33"/>
      <c r="CV11099" s="33"/>
    </row>
    <row r="11100" spans="74:100">
      <c r="BV11100" s="62"/>
      <c r="BW11100" s="62"/>
      <c r="BX11100" s="62"/>
      <c r="BY11100" s="62"/>
      <c r="BZ11100" s="62"/>
      <c r="CA11100" s="62"/>
      <c r="CB11100" s="62"/>
      <c r="CC11100" s="62"/>
      <c r="CD11100" s="62"/>
      <c r="CE11100" s="62"/>
      <c r="CF11100" s="62"/>
      <c r="CL11100" s="56" t="s">
        <v>2432</v>
      </c>
      <c r="CM11100" s="56" t="s">
        <v>213</v>
      </c>
      <c r="CN11100" s="56" t="s">
        <v>213</v>
      </c>
      <c r="CO11100" s="52"/>
      <c r="CP11100" s="52"/>
      <c r="CQ11100" s="52"/>
      <c r="CR11100" s="52"/>
      <c r="CS11100" s="52"/>
      <c r="CT11100" s="52"/>
      <c r="CU11100" s="33"/>
      <c r="CV11100" s="33"/>
    </row>
    <row r="11101" spans="74:100">
      <c r="BV11101" s="62"/>
      <c r="BW11101" s="62"/>
      <c r="BX11101" s="62"/>
      <c r="BY11101" s="62"/>
      <c r="BZ11101" s="62"/>
      <c r="CA11101" s="62"/>
      <c r="CB11101" s="62"/>
      <c r="CC11101" s="62"/>
      <c r="CD11101" s="62"/>
      <c r="CE11101" s="62"/>
      <c r="CF11101" s="62"/>
      <c r="CL11101" s="56" t="s">
        <v>22732</v>
      </c>
      <c r="CM11101" s="56"/>
      <c r="CN11101" s="56"/>
      <c r="CO11101" s="52"/>
      <c r="CP11101" s="52"/>
      <c r="CQ11101" s="52"/>
      <c r="CR11101" s="52"/>
      <c r="CS11101" s="52"/>
      <c r="CT11101" s="52"/>
      <c r="CU11101" s="33"/>
      <c r="CV11101" s="33"/>
    </row>
    <row r="11102" spans="74:100">
      <c r="BV11102" s="62"/>
      <c r="BW11102" s="62"/>
      <c r="BX11102" s="62"/>
      <c r="BY11102" s="62"/>
      <c r="BZ11102" s="62"/>
      <c r="CA11102" s="62"/>
      <c r="CB11102" s="62"/>
      <c r="CC11102" s="62"/>
      <c r="CD11102" s="62"/>
      <c r="CE11102" s="62"/>
      <c r="CF11102" s="62"/>
      <c r="CL11102" s="56" t="s">
        <v>22733</v>
      </c>
      <c r="CM11102" s="56" t="s">
        <v>215</v>
      </c>
      <c r="CN11102" s="56" t="s">
        <v>215</v>
      </c>
      <c r="CO11102" s="52"/>
      <c r="CP11102" s="52"/>
      <c r="CQ11102" s="52"/>
      <c r="CR11102" s="52"/>
      <c r="CS11102" s="52"/>
      <c r="CT11102" s="52"/>
      <c r="CU11102" s="33"/>
      <c r="CV11102" s="33"/>
    </row>
    <row r="11103" spans="74:100">
      <c r="BV11103" s="62"/>
      <c r="BW11103" s="62"/>
      <c r="BX11103" s="62"/>
      <c r="BY11103" s="62"/>
      <c r="BZ11103" s="62"/>
      <c r="CA11103" s="62"/>
      <c r="CB11103" s="62"/>
      <c r="CC11103" s="62"/>
      <c r="CD11103" s="62"/>
      <c r="CE11103" s="62"/>
      <c r="CF11103" s="62"/>
      <c r="CL11103" s="56" t="s">
        <v>6205</v>
      </c>
      <c r="CM11103" s="56" t="s">
        <v>3118</v>
      </c>
      <c r="CN11103" s="56" t="s">
        <v>3118</v>
      </c>
      <c r="CO11103" s="52"/>
      <c r="CP11103" s="52"/>
      <c r="CQ11103" s="52"/>
      <c r="CR11103" s="52"/>
      <c r="CS11103" s="52"/>
      <c r="CT11103" s="52"/>
      <c r="CU11103" s="33"/>
      <c r="CV11103" s="33"/>
    </row>
    <row r="11104" spans="74:100">
      <c r="BV11104" s="62"/>
      <c r="BW11104" s="62"/>
      <c r="BX11104" s="62"/>
      <c r="BY11104" s="62"/>
      <c r="BZ11104" s="62"/>
      <c r="CA11104" s="62"/>
      <c r="CB11104" s="62"/>
      <c r="CC11104" s="62"/>
      <c r="CD11104" s="62"/>
      <c r="CE11104" s="62"/>
      <c r="CF11104" s="62"/>
      <c r="CL11104" s="56" t="s">
        <v>19829</v>
      </c>
      <c r="CM11104" s="56"/>
      <c r="CN11104" s="56"/>
      <c r="CO11104" s="52"/>
      <c r="CP11104" s="52"/>
      <c r="CQ11104" s="52"/>
      <c r="CR11104" s="52"/>
      <c r="CS11104" s="52"/>
      <c r="CT11104" s="52"/>
      <c r="CU11104" s="33"/>
      <c r="CV11104" s="33"/>
    </row>
    <row r="11105" spans="74:100">
      <c r="BV11105" s="62"/>
      <c r="BW11105" s="62"/>
      <c r="BX11105" s="62"/>
      <c r="BY11105" s="62"/>
      <c r="BZ11105" s="62"/>
      <c r="CA11105" s="62"/>
      <c r="CB11105" s="62"/>
      <c r="CC11105" s="62"/>
      <c r="CD11105" s="62"/>
      <c r="CE11105" s="62"/>
      <c r="CF11105" s="62"/>
      <c r="CL11105" s="56" t="s">
        <v>2435</v>
      </c>
      <c r="CM11105" s="56" t="s">
        <v>216</v>
      </c>
      <c r="CN11105" s="56" t="s">
        <v>216</v>
      </c>
      <c r="CO11105" s="52"/>
      <c r="CP11105" s="52"/>
      <c r="CQ11105" s="52"/>
      <c r="CR11105" s="52"/>
      <c r="CS11105" s="52"/>
      <c r="CT11105" s="52"/>
      <c r="CU11105" s="33"/>
      <c r="CV11105" s="33"/>
    </row>
    <row r="11106" spans="74:100">
      <c r="BV11106" s="62"/>
      <c r="BW11106" s="62"/>
      <c r="BX11106" s="62"/>
      <c r="BY11106" s="62"/>
      <c r="BZ11106" s="62"/>
      <c r="CA11106" s="62"/>
      <c r="CB11106" s="62"/>
      <c r="CC11106" s="62"/>
      <c r="CD11106" s="62"/>
      <c r="CE11106" s="62"/>
      <c r="CF11106" s="62"/>
      <c r="CL11106" s="56" t="s">
        <v>22734</v>
      </c>
      <c r="CM11106" s="56"/>
      <c r="CN11106" s="56"/>
      <c r="CO11106" s="52"/>
      <c r="CP11106" s="52"/>
      <c r="CQ11106" s="52"/>
      <c r="CR11106" s="52"/>
      <c r="CS11106" s="52"/>
      <c r="CT11106" s="52"/>
      <c r="CU11106" s="33"/>
      <c r="CV11106" s="33"/>
    </row>
    <row r="11107" spans="74:100">
      <c r="BV11107" s="62"/>
      <c r="BW11107" s="62"/>
      <c r="BX11107" s="62"/>
      <c r="BY11107" s="62"/>
      <c r="BZ11107" s="62"/>
      <c r="CA11107" s="62"/>
      <c r="CB11107" s="62"/>
      <c r="CC11107" s="62"/>
      <c r="CD11107" s="62"/>
      <c r="CE11107" s="62"/>
      <c r="CF11107" s="62"/>
      <c r="CL11107" s="56" t="s">
        <v>2436</v>
      </c>
      <c r="CM11107" s="56" t="s">
        <v>216</v>
      </c>
      <c r="CN11107" s="56" t="s">
        <v>216</v>
      </c>
      <c r="CO11107" s="52"/>
      <c r="CP11107" s="52"/>
      <c r="CQ11107" s="52"/>
      <c r="CR11107" s="52"/>
      <c r="CS11107" s="52"/>
      <c r="CT11107" s="52"/>
      <c r="CU11107" s="33"/>
      <c r="CV11107" s="33"/>
    </row>
    <row r="11108" spans="74:100">
      <c r="BV11108" s="62"/>
      <c r="BW11108" s="62"/>
      <c r="BX11108" s="62"/>
      <c r="BY11108" s="62"/>
      <c r="BZ11108" s="62"/>
      <c r="CA11108" s="62"/>
      <c r="CB11108" s="62"/>
      <c r="CC11108" s="62"/>
      <c r="CD11108" s="62"/>
      <c r="CE11108" s="62"/>
      <c r="CF11108" s="62"/>
      <c r="CL11108" s="56" t="s">
        <v>22735</v>
      </c>
      <c r="CM11108" s="56"/>
      <c r="CN11108" s="56"/>
      <c r="CO11108" s="52"/>
      <c r="CP11108" s="52"/>
      <c r="CQ11108" s="52"/>
      <c r="CR11108" s="52"/>
      <c r="CS11108" s="52"/>
      <c r="CT11108" s="52"/>
      <c r="CU11108" s="33"/>
      <c r="CV11108" s="33"/>
    </row>
    <row r="11109" spans="74:100">
      <c r="BV11109" s="62"/>
      <c r="BW11109" s="62"/>
      <c r="BX11109" s="62"/>
      <c r="BY11109" s="62"/>
      <c r="BZ11109" s="62"/>
      <c r="CA11109" s="62"/>
      <c r="CB11109" s="62"/>
      <c r="CC11109" s="62"/>
      <c r="CD11109" s="62"/>
      <c r="CE11109" s="62"/>
      <c r="CF11109" s="62"/>
      <c r="CL11109" s="56" t="s">
        <v>2437</v>
      </c>
      <c r="CM11109" s="56" t="s">
        <v>216</v>
      </c>
      <c r="CN11109" s="56" t="s">
        <v>216</v>
      </c>
      <c r="CO11109" s="52"/>
      <c r="CP11109" s="52"/>
      <c r="CQ11109" s="52"/>
      <c r="CR11109" s="52"/>
      <c r="CS11109" s="52"/>
      <c r="CT11109" s="52"/>
      <c r="CU11109" s="33"/>
      <c r="CV11109" s="33"/>
    </row>
    <row r="11110" spans="74:100">
      <c r="BV11110" s="62"/>
      <c r="BW11110" s="62"/>
      <c r="BX11110" s="62"/>
      <c r="BY11110" s="62"/>
      <c r="BZ11110" s="62"/>
      <c r="CA11110" s="62"/>
      <c r="CB11110" s="62"/>
      <c r="CC11110" s="62"/>
      <c r="CD11110" s="62"/>
      <c r="CE11110" s="62"/>
      <c r="CF11110" s="62"/>
      <c r="CL11110" s="56" t="s">
        <v>22736</v>
      </c>
      <c r="CM11110" s="56"/>
      <c r="CN11110" s="56"/>
      <c r="CO11110" s="52"/>
      <c r="CP11110" s="52"/>
      <c r="CQ11110" s="52"/>
      <c r="CR11110" s="52"/>
      <c r="CS11110" s="52"/>
      <c r="CT11110" s="52"/>
      <c r="CU11110" s="33"/>
      <c r="CV11110" s="33"/>
    </row>
    <row r="11111" spans="74:100">
      <c r="BV11111" s="62"/>
      <c r="BW11111" s="62"/>
      <c r="BX11111" s="62"/>
      <c r="BY11111" s="62"/>
      <c r="BZ11111" s="62"/>
      <c r="CA11111" s="62"/>
      <c r="CB11111" s="62"/>
      <c r="CC11111" s="62"/>
      <c r="CD11111" s="62"/>
      <c r="CE11111" s="62"/>
      <c r="CF11111" s="62"/>
      <c r="CL11111" s="56" t="s">
        <v>6207</v>
      </c>
      <c r="CM11111" s="56" t="s">
        <v>217</v>
      </c>
      <c r="CN11111" s="56" t="s">
        <v>217</v>
      </c>
      <c r="CO11111" s="52"/>
      <c r="CP11111" s="52"/>
      <c r="CQ11111" s="52"/>
      <c r="CR11111" s="52"/>
      <c r="CS11111" s="52"/>
      <c r="CT11111" s="52"/>
      <c r="CU11111" s="33"/>
      <c r="CV11111" s="33"/>
    </row>
    <row r="11112" spans="74:100">
      <c r="BV11112" s="62"/>
      <c r="BW11112" s="62"/>
      <c r="BX11112" s="62"/>
      <c r="BY11112" s="62"/>
      <c r="BZ11112" s="62"/>
      <c r="CA11112" s="62"/>
      <c r="CB11112" s="62"/>
      <c r="CC11112" s="62"/>
      <c r="CD11112" s="62"/>
      <c r="CE11112" s="62"/>
      <c r="CF11112" s="62"/>
      <c r="CL11112" s="56" t="s">
        <v>19830</v>
      </c>
      <c r="CM11112" s="56"/>
      <c r="CN11112" s="56"/>
      <c r="CO11112" s="52"/>
      <c r="CP11112" s="52"/>
      <c r="CQ11112" s="52"/>
      <c r="CR11112" s="52"/>
      <c r="CS11112" s="52"/>
      <c r="CT11112" s="52"/>
      <c r="CU11112" s="33"/>
      <c r="CV11112" s="33"/>
    </row>
    <row r="11113" spans="74:100">
      <c r="BV11113" s="62"/>
      <c r="BW11113" s="62"/>
      <c r="BX11113" s="62"/>
      <c r="BY11113" s="62"/>
      <c r="BZ11113" s="62"/>
      <c r="CA11113" s="62"/>
      <c r="CB11113" s="62"/>
      <c r="CC11113" s="62"/>
      <c r="CD11113" s="62"/>
      <c r="CE11113" s="62"/>
      <c r="CF11113" s="62"/>
      <c r="CL11113" s="56" t="s">
        <v>2438</v>
      </c>
      <c r="CM11113" s="56" t="s">
        <v>216</v>
      </c>
      <c r="CN11113" s="56" t="s">
        <v>216</v>
      </c>
      <c r="CO11113" s="52"/>
      <c r="CP11113" s="52"/>
      <c r="CQ11113" s="52"/>
      <c r="CR11113" s="52"/>
      <c r="CS11113" s="52"/>
      <c r="CT11113" s="52"/>
      <c r="CU11113" s="33"/>
      <c r="CV11113" s="33"/>
    </row>
    <row r="11114" spans="74:100">
      <c r="BV11114" s="62"/>
      <c r="BW11114" s="62"/>
      <c r="BX11114" s="62"/>
      <c r="BY11114" s="62"/>
      <c r="BZ11114" s="62"/>
      <c r="CA11114" s="62"/>
      <c r="CB11114" s="62"/>
      <c r="CC11114" s="62"/>
      <c r="CD11114" s="62"/>
      <c r="CE11114" s="62"/>
      <c r="CF11114" s="62"/>
      <c r="CL11114" s="56" t="s">
        <v>22737</v>
      </c>
      <c r="CM11114" s="56"/>
      <c r="CN11114" s="56"/>
      <c r="CO11114" s="52"/>
      <c r="CP11114" s="52"/>
      <c r="CQ11114" s="52"/>
      <c r="CR11114" s="52"/>
      <c r="CS11114" s="52"/>
      <c r="CT11114" s="52"/>
      <c r="CU11114" s="33"/>
      <c r="CV11114" s="33"/>
    </row>
    <row r="11115" spans="74:100">
      <c r="BV11115" s="62"/>
      <c r="BW11115" s="62"/>
      <c r="BX11115" s="62"/>
      <c r="BY11115" s="62"/>
      <c r="BZ11115" s="62"/>
      <c r="CA11115" s="62"/>
      <c r="CB11115" s="62"/>
      <c r="CC11115" s="62"/>
      <c r="CD11115" s="62"/>
      <c r="CE11115" s="62"/>
      <c r="CF11115" s="62"/>
      <c r="CL11115" s="56" t="s">
        <v>6208</v>
      </c>
      <c r="CM11115" s="56" t="s">
        <v>217</v>
      </c>
      <c r="CN11115" s="56" t="s">
        <v>217</v>
      </c>
      <c r="CO11115" s="52"/>
      <c r="CP11115" s="52"/>
      <c r="CQ11115" s="52"/>
      <c r="CR11115" s="52"/>
      <c r="CS11115" s="52"/>
      <c r="CT11115" s="52"/>
      <c r="CU11115" s="33"/>
      <c r="CV11115" s="33"/>
    </row>
    <row r="11116" spans="74:100">
      <c r="BV11116" s="62"/>
      <c r="BW11116" s="62"/>
      <c r="BX11116" s="62"/>
      <c r="BY11116" s="62"/>
      <c r="BZ11116" s="62"/>
      <c r="CA11116" s="62"/>
      <c r="CB11116" s="62"/>
      <c r="CC11116" s="62"/>
      <c r="CD11116" s="62"/>
      <c r="CE11116" s="62"/>
      <c r="CF11116" s="62"/>
      <c r="CL11116" s="56" t="s">
        <v>19831</v>
      </c>
      <c r="CM11116" s="56"/>
      <c r="CN11116" s="56"/>
      <c r="CO11116" s="52"/>
      <c r="CP11116" s="52"/>
      <c r="CQ11116" s="52"/>
      <c r="CR11116" s="52"/>
      <c r="CS11116" s="52"/>
      <c r="CT11116" s="52"/>
      <c r="CU11116" s="33"/>
      <c r="CV11116" s="33"/>
    </row>
    <row r="11117" spans="74:100">
      <c r="BV11117" s="62"/>
      <c r="BW11117" s="62"/>
      <c r="BX11117" s="62"/>
      <c r="BY11117" s="62"/>
      <c r="BZ11117" s="62"/>
      <c r="CA11117" s="62"/>
      <c r="CB11117" s="62"/>
      <c r="CC11117" s="62"/>
      <c r="CD11117" s="62"/>
      <c r="CE11117" s="62"/>
      <c r="CF11117" s="62"/>
      <c r="CL11117" s="56" t="s">
        <v>6209</v>
      </c>
      <c r="CM11117" s="56" t="s">
        <v>217</v>
      </c>
      <c r="CN11117" s="56" t="s">
        <v>217</v>
      </c>
      <c r="CO11117" s="52"/>
      <c r="CP11117" s="52"/>
      <c r="CQ11117" s="52"/>
      <c r="CR11117" s="52"/>
      <c r="CS11117" s="52"/>
      <c r="CT11117" s="52"/>
      <c r="CU11117" s="33"/>
      <c r="CV11117" s="33"/>
    </row>
    <row r="11118" spans="74:100">
      <c r="BV11118" s="62"/>
      <c r="BW11118" s="62"/>
      <c r="BX11118" s="62"/>
      <c r="BY11118" s="62"/>
      <c r="BZ11118" s="62"/>
      <c r="CA11118" s="62"/>
      <c r="CB11118" s="62"/>
      <c r="CC11118" s="62"/>
      <c r="CD11118" s="62"/>
      <c r="CE11118" s="62"/>
      <c r="CF11118" s="62"/>
      <c r="CL11118" s="56" t="s">
        <v>19832</v>
      </c>
      <c r="CM11118" s="56"/>
      <c r="CN11118" s="56"/>
      <c r="CO11118" s="52"/>
      <c r="CP11118" s="52"/>
      <c r="CQ11118" s="52"/>
      <c r="CR11118" s="52"/>
      <c r="CS11118" s="52"/>
      <c r="CT11118" s="52"/>
      <c r="CU11118" s="33"/>
      <c r="CV11118" s="33"/>
    </row>
    <row r="11119" spans="74:100">
      <c r="BV11119" s="62"/>
      <c r="BW11119" s="62"/>
      <c r="BX11119" s="62"/>
      <c r="BY11119" s="62"/>
      <c r="BZ11119" s="62"/>
      <c r="CA11119" s="62"/>
      <c r="CB11119" s="62"/>
      <c r="CC11119" s="62"/>
      <c r="CD11119" s="62"/>
      <c r="CE11119" s="62"/>
      <c r="CF11119" s="62"/>
      <c r="CL11119" s="56" t="s">
        <v>6211</v>
      </c>
      <c r="CM11119" s="56" t="s">
        <v>217</v>
      </c>
      <c r="CN11119" s="56" t="s">
        <v>217</v>
      </c>
      <c r="CO11119" s="52"/>
      <c r="CP11119" s="52"/>
      <c r="CQ11119" s="52"/>
      <c r="CR11119" s="52"/>
      <c r="CS11119" s="52"/>
      <c r="CT11119" s="52"/>
      <c r="CU11119" s="33"/>
      <c r="CV11119" s="33"/>
    </row>
    <row r="11120" spans="74:100">
      <c r="BV11120" s="62"/>
      <c r="BW11120" s="62"/>
      <c r="BX11120" s="62"/>
      <c r="BY11120" s="62"/>
      <c r="BZ11120" s="62"/>
      <c r="CA11120" s="62"/>
      <c r="CB11120" s="62"/>
      <c r="CC11120" s="62"/>
      <c r="CD11120" s="62"/>
      <c r="CE11120" s="62"/>
      <c r="CF11120" s="62"/>
      <c r="CL11120" s="56" t="s">
        <v>19833</v>
      </c>
      <c r="CM11120" s="56"/>
      <c r="CN11120" s="56"/>
      <c r="CO11120" s="52"/>
      <c r="CP11120" s="52"/>
      <c r="CQ11120" s="52"/>
      <c r="CR11120" s="52"/>
      <c r="CS11120" s="52"/>
      <c r="CT11120" s="52"/>
      <c r="CU11120" s="33"/>
      <c r="CV11120" s="33"/>
    </row>
    <row r="11121" spans="74:100">
      <c r="BV11121" s="62"/>
      <c r="BW11121" s="62"/>
      <c r="BX11121" s="62"/>
      <c r="BY11121" s="62"/>
      <c r="BZ11121" s="62"/>
      <c r="CA11121" s="62"/>
      <c r="CB11121" s="62"/>
      <c r="CC11121" s="62"/>
      <c r="CD11121" s="62"/>
      <c r="CE11121" s="62"/>
      <c r="CF11121" s="62"/>
      <c r="CL11121" s="56" t="s">
        <v>6212</v>
      </c>
      <c r="CM11121" s="56" t="s">
        <v>217</v>
      </c>
      <c r="CN11121" s="56" t="s">
        <v>217</v>
      </c>
      <c r="CO11121" s="52"/>
      <c r="CP11121" s="52"/>
      <c r="CQ11121" s="52"/>
      <c r="CR11121" s="52"/>
      <c r="CS11121" s="52"/>
      <c r="CT11121" s="52"/>
      <c r="CU11121" s="33"/>
      <c r="CV11121" s="33"/>
    </row>
    <row r="11122" spans="74:100">
      <c r="BV11122" s="62"/>
      <c r="BW11122" s="62"/>
      <c r="BX11122" s="62"/>
      <c r="BY11122" s="62"/>
      <c r="BZ11122" s="62"/>
      <c r="CA11122" s="62"/>
      <c r="CB11122" s="62"/>
      <c r="CC11122" s="62"/>
      <c r="CD11122" s="62"/>
      <c r="CE11122" s="62"/>
      <c r="CF11122" s="62"/>
      <c r="CL11122" s="56" t="s">
        <v>19834</v>
      </c>
      <c r="CM11122" s="56"/>
      <c r="CN11122" s="56"/>
      <c r="CO11122" s="52"/>
      <c r="CP11122" s="52"/>
      <c r="CQ11122" s="52"/>
      <c r="CR11122" s="52"/>
      <c r="CS11122" s="52"/>
      <c r="CT11122" s="52"/>
      <c r="CU11122" s="33"/>
      <c r="CV11122" s="33"/>
    </row>
    <row r="11123" spans="74:100">
      <c r="BV11123" s="62"/>
      <c r="BW11123" s="62"/>
      <c r="BX11123" s="62"/>
      <c r="BY11123" s="62"/>
      <c r="BZ11123" s="62"/>
      <c r="CA11123" s="62"/>
      <c r="CB11123" s="62"/>
      <c r="CC11123" s="62"/>
      <c r="CD11123" s="62"/>
      <c r="CE11123" s="62"/>
      <c r="CF11123" s="62"/>
      <c r="CL11123" s="56" t="s">
        <v>6213</v>
      </c>
      <c r="CM11123" s="56" t="s">
        <v>217</v>
      </c>
      <c r="CN11123" s="56" t="s">
        <v>217</v>
      </c>
      <c r="CO11123" s="52"/>
      <c r="CP11123" s="52"/>
      <c r="CQ11123" s="52"/>
      <c r="CR11123" s="52"/>
      <c r="CS11123" s="52"/>
      <c r="CT11123" s="52"/>
      <c r="CU11123" s="33"/>
      <c r="CV11123" s="33"/>
    </row>
    <row r="11124" spans="74:100">
      <c r="BV11124" s="62"/>
      <c r="BW11124" s="62"/>
      <c r="BX11124" s="62"/>
      <c r="BY11124" s="62"/>
      <c r="BZ11124" s="62"/>
      <c r="CA11124" s="62"/>
      <c r="CB11124" s="62"/>
      <c r="CC11124" s="62"/>
      <c r="CD11124" s="62"/>
      <c r="CE11124" s="62"/>
      <c r="CF11124" s="62"/>
      <c r="CL11124" s="56" t="s">
        <v>19835</v>
      </c>
      <c r="CM11124" s="56"/>
      <c r="CN11124" s="56"/>
      <c r="CO11124" s="52"/>
      <c r="CP11124" s="52"/>
      <c r="CQ11124" s="52"/>
      <c r="CR11124" s="52"/>
      <c r="CS11124" s="52"/>
      <c r="CT11124" s="52"/>
      <c r="CU11124" s="33"/>
      <c r="CV11124" s="33"/>
    </row>
    <row r="11125" spans="74:100">
      <c r="BV11125" s="62"/>
      <c r="BW11125" s="62"/>
      <c r="BX11125" s="62"/>
      <c r="BY11125" s="62"/>
      <c r="BZ11125" s="62"/>
      <c r="CA11125" s="62"/>
      <c r="CB11125" s="62"/>
      <c r="CC11125" s="62"/>
      <c r="CD11125" s="62"/>
      <c r="CE11125" s="62"/>
      <c r="CF11125" s="62"/>
      <c r="CL11125" s="56" t="s">
        <v>2439</v>
      </c>
      <c r="CM11125" s="56" t="s">
        <v>216</v>
      </c>
      <c r="CN11125" s="56" t="s">
        <v>216</v>
      </c>
      <c r="CO11125" s="52"/>
      <c r="CP11125" s="52"/>
      <c r="CQ11125" s="52"/>
      <c r="CR11125" s="52"/>
      <c r="CS11125" s="52"/>
      <c r="CT11125" s="52"/>
      <c r="CU11125" s="33"/>
      <c r="CV11125" s="33"/>
    </row>
    <row r="11126" spans="74:100">
      <c r="BV11126" s="62"/>
      <c r="BW11126" s="62"/>
      <c r="BX11126" s="62"/>
      <c r="BY11126" s="62"/>
      <c r="BZ11126" s="62"/>
      <c r="CA11126" s="62"/>
      <c r="CB11126" s="62"/>
      <c r="CC11126" s="62"/>
      <c r="CD11126" s="62"/>
      <c r="CE11126" s="62"/>
      <c r="CF11126" s="62"/>
      <c r="CL11126" s="56" t="s">
        <v>22739</v>
      </c>
      <c r="CM11126" s="56"/>
      <c r="CN11126" s="56"/>
      <c r="CO11126" s="52"/>
      <c r="CP11126" s="52"/>
      <c r="CQ11126" s="52"/>
      <c r="CR11126" s="52"/>
      <c r="CS11126" s="52"/>
      <c r="CT11126" s="52"/>
      <c r="CU11126" s="33"/>
      <c r="CV11126" s="33"/>
    </row>
    <row r="11127" spans="74:100">
      <c r="BV11127" s="62"/>
      <c r="BW11127" s="62"/>
      <c r="BX11127" s="62"/>
      <c r="BY11127" s="62"/>
      <c r="BZ11127" s="62"/>
      <c r="CA11127" s="62"/>
      <c r="CB11127" s="62"/>
      <c r="CC11127" s="62"/>
      <c r="CD11127" s="62"/>
      <c r="CE11127" s="62"/>
      <c r="CF11127" s="62"/>
      <c r="CL11127" s="56" t="s">
        <v>28446</v>
      </c>
      <c r="CM11127" s="56" t="s">
        <v>217</v>
      </c>
      <c r="CN11127" s="56" t="s">
        <v>217</v>
      </c>
      <c r="CO11127" s="52"/>
      <c r="CP11127" s="52"/>
      <c r="CQ11127" s="52"/>
      <c r="CR11127" s="52"/>
      <c r="CS11127" s="52"/>
      <c r="CT11127" s="52"/>
      <c r="CU11127" s="33"/>
      <c r="CV11127" s="33"/>
    </row>
    <row r="11128" spans="74:100">
      <c r="BV11128" s="62"/>
      <c r="BW11128" s="62"/>
      <c r="BX11128" s="62"/>
      <c r="BY11128" s="62"/>
      <c r="BZ11128" s="62"/>
      <c r="CA11128" s="62"/>
      <c r="CB11128" s="62"/>
      <c r="CC11128" s="62"/>
      <c r="CD11128" s="62"/>
      <c r="CE11128" s="62"/>
      <c r="CF11128" s="62"/>
      <c r="CL11128" s="56" t="s">
        <v>28447</v>
      </c>
      <c r="CM11128" s="56"/>
      <c r="CN11128" s="56"/>
      <c r="CO11128" s="52"/>
      <c r="CP11128" s="52"/>
      <c r="CQ11128" s="52"/>
      <c r="CR11128" s="52"/>
      <c r="CS11128" s="52"/>
      <c r="CT11128" s="52"/>
      <c r="CU11128" s="33"/>
      <c r="CV11128" s="33"/>
    </row>
    <row r="11129" spans="74:100">
      <c r="BV11129" s="62"/>
      <c r="BW11129" s="62"/>
      <c r="BX11129" s="62"/>
      <c r="BY11129" s="62"/>
      <c r="BZ11129" s="62"/>
      <c r="CA11129" s="62"/>
      <c r="CB11129" s="62"/>
      <c r="CC11129" s="62"/>
      <c r="CD11129" s="62"/>
      <c r="CE11129" s="62"/>
      <c r="CF11129" s="62"/>
      <c r="CL11129" s="56" t="s">
        <v>2440</v>
      </c>
      <c r="CM11129" s="56" t="s">
        <v>216</v>
      </c>
      <c r="CN11129" s="56" t="s">
        <v>216</v>
      </c>
      <c r="CO11129" s="52"/>
      <c r="CP11129" s="52"/>
      <c r="CQ11129" s="52"/>
      <c r="CR11129" s="52"/>
      <c r="CS11129" s="52"/>
      <c r="CT11129" s="52"/>
      <c r="CU11129" s="33"/>
      <c r="CV11129" s="33"/>
    </row>
    <row r="11130" spans="74:100">
      <c r="BV11130" s="62"/>
      <c r="BW11130" s="62"/>
      <c r="BX11130" s="62"/>
      <c r="BY11130" s="62"/>
      <c r="BZ11130" s="62"/>
      <c r="CA11130" s="62"/>
      <c r="CB11130" s="62"/>
      <c r="CC11130" s="62"/>
      <c r="CD11130" s="62"/>
      <c r="CE11130" s="62"/>
      <c r="CF11130" s="62"/>
      <c r="CL11130" s="56" t="s">
        <v>22740</v>
      </c>
      <c r="CM11130" s="56"/>
      <c r="CN11130" s="56"/>
      <c r="CO11130" s="52"/>
      <c r="CP11130" s="52"/>
      <c r="CQ11130" s="52"/>
      <c r="CR11130" s="52"/>
      <c r="CS11130" s="52"/>
      <c r="CT11130" s="52"/>
      <c r="CU11130" s="33"/>
      <c r="CV11130" s="33"/>
    </row>
    <row r="11131" spans="74:100">
      <c r="BV11131" s="62"/>
      <c r="BW11131" s="62"/>
      <c r="BX11131" s="62"/>
      <c r="BY11131" s="62"/>
      <c r="BZ11131" s="62"/>
      <c r="CA11131" s="62"/>
      <c r="CB11131" s="62"/>
      <c r="CC11131" s="62"/>
      <c r="CD11131" s="62"/>
      <c r="CE11131" s="62"/>
      <c r="CF11131" s="62"/>
      <c r="CL11131" s="56" t="s">
        <v>2441</v>
      </c>
      <c r="CM11131" s="56" t="s">
        <v>214</v>
      </c>
      <c r="CN11131" s="56" t="s">
        <v>214</v>
      </c>
      <c r="CO11131" s="52"/>
      <c r="CP11131" s="52"/>
      <c r="CQ11131" s="52"/>
      <c r="CR11131" s="52"/>
      <c r="CS11131" s="52"/>
      <c r="CT11131" s="52"/>
      <c r="CU11131" s="33"/>
      <c r="CV11131" s="33"/>
    </row>
    <row r="11132" spans="74:100">
      <c r="BV11132" s="62"/>
      <c r="BW11132" s="62"/>
      <c r="BX11132" s="62"/>
      <c r="BY11132" s="62"/>
      <c r="BZ11132" s="62"/>
      <c r="CA11132" s="62"/>
      <c r="CB11132" s="62"/>
      <c r="CC11132" s="62"/>
      <c r="CD11132" s="62"/>
      <c r="CE11132" s="62"/>
      <c r="CF11132" s="62"/>
      <c r="CL11132" s="56" t="s">
        <v>22741</v>
      </c>
      <c r="CM11132" s="56"/>
      <c r="CN11132" s="56"/>
      <c r="CO11132" s="52"/>
      <c r="CP11132" s="52"/>
      <c r="CQ11132" s="52"/>
      <c r="CR11132" s="52"/>
      <c r="CS11132" s="52"/>
      <c r="CT11132" s="52"/>
      <c r="CU11132" s="33"/>
      <c r="CV11132" s="33"/>
    </row>
    <row r="11133" spans="74:100">
      <c r="BV11133" s="62"/>
      <c r="BW11133" s="62"/>
      <c r="BX11133" s="62"/>
      <c r="BY11133" s="62"/>
      <c r="BZ11133" s="62"/>
      <c r="CA11133" s="62"/>
      <c r="CB11133" s="62"/>
      <c r="CC11133" s="62"/>
      <c r="CD11133" s="62"/>
      <c r="CE11133" s="62"/>
      <c r="CF11133" s="62"/>
      <c r="CL11133" s="56" t="s">
        <v>2442</v>
      </c>
      <c r="CM11133" s="56" t="s">
        <v>213</v>
      </c>
      <c r="CN11133" s="56" t="s">
        <v>213</v>
      </c>
      <c r="CO11133" s="52"/>
      <c r="CP11133" s="52"/>
      <c r="CQ11133" s="52"/>
      <c r="CR11133" s="52"/>
      <c r="CS11133" s="52"/>
      <c r="CT11133" s="52"/>
      <c r="CU11133" s="33"/>
      <c r="CV11133" s="33"/>
    </row>
    <row r="11134" spans="74:100">
      <c r="BV11134" s="62"/>
      <c r="BW11134" s="62"/>
      <c r="BX11134" s="62"/>
      <c r="BY11134" s="62"/>
      <c r="BZ11134" s="62"/>
      <c r="CA11134" s="62"/>
      <c r="CB11134" s="62"/>
      <c r="CC11134" s="62"/>
      <c r="CD11134" s="62"/>
      <c r="CE11134" s="62"/>
      <c r="CF11134" s="62"/>
      <c r="CL11134" s="56" t="s">
        <v>22742</v>
      </c>
      <c r="CM11134" s="56"/>
      <c r="CN11134" s="56"/>
      <c r="CO11134" s="52"/>
      <c r="CP11134" s="52"/>
      <c r="CQ11134" s="52"/>
      <c r="CR11134" s="52"/>
      <c r="CS11134" s="52"/>
      <c r="CT11134" s="52"/>
      <c r="CU11134" s="33"/>
      <c r="CV11134" s="33"/>
    </row>
    <row r="11135" spans="74:100">
      <c r="BV11135" s="62"/>
      <c r="BW11135" s="62"/>
      <c r="BX11135" s="62"/>
      <c r="BY11135" s="62"/>
      <c r="BZ11135" s="62"/>
      <c r="CA11135" s="62"/>
      <c r="CB11135" s="62"/>
      <c r="CC11135" s="62"/>
      <c r="CD11135" s="62"/>
      <c r="CE11135" s="62"/>
      <c r="CF11135" s="62"/>
      <c r="CL11135" s="56" t="s">
        <v>14847</v>
      </c>
      <c r="CM11135" s="56" t="s">
        <v>216</v>
      </c>
      <c r="CN11135" s="56" t="s">
        <v>216</v>
      </c>
      <c r="CO11135" s="52"/>
      <c r="CP11135" s="52"/>
      <c r="CQ11135" s="52"/>
      <c r="CR11135" s="52"/>
      <c r="CS11135" s="52"/>
      <c r="CT11135" s="52"/>
      <c r="CU11135" s="33"/>
      <c r="CV11135" s="33"/>
    </row>
    <row r="11136" spans="74:100">
      <c r="BV11136" s="62"/>
      <c r="BW11136" s="62"/>
      <c r="BX11136" s="62"/>
      <c r="BY11136" s="62"/>
      <c r="BZ11136" s="62"/>
      <c r="CA11136" s="62"/>
      <c r="CB11136" s="62"/>
      <c r="CC11136" s="62"/>
      <c r="CD11136" s="62"/>
      <c r="CE11136" s="62"/>
      <c r="CF11136" s="62"/>
      <c r="CL11136" s="56" t="s">
        <v>22738</v>
      </c>
      <c r="CM11136" s="56"/>
      <c r="CN11136" s="56"/>
      <c r="CO11136" s="52"/>
      <c r="CP11136" s="52"/>
      <c r="CQ11136" s="52"/>
      <c r="CR11136" s="52"/>
      <c r="CS11136" s="52"/>
      <c r="CT11136" s="52"/>
      <c r="CU11136" s="33"/>
      <c r="CV11136" s="33"/>
    </row>
    <row r="11137" spans="74:100">
      <c r="BV11137" s="62"/>
      <c r="BW11137" s="62"/>
      <c r="BX11137" s="62"/>
      <c r="BY11137" s="62"/>
      <c r="BZ11137" s="62"/>
      <c r="CA11137" s="62"/>
      <c r="CB11137" s="62"/>
      <c r="CC11137" s="62"/>
      <c r="CD11137" s="62"/>
      <c r="CE11137" s="62"/>
      <c r="CF11137" s="62"/>
      <c r="CL11137" s="56" t="s">
        <v>2443</v>
      </c>
      <c r="CM11137" s="56" t="s">
        <v>216</v>
      </c>
      <c r="CN11137" s="56" t="s">
        <v>216</v>
      </c>
      <c r="CO11137" s="52"/>
      <c r="CP11137" s="52"/>
      <c r="CQ11137" s="52"/>
      <c r="CR11137" s="52"/>
      <c r="CS11137" s="52"/>
      <c r="CT11137" s="52"/>
      <c r="CU11137" s="33"/>
      <c r="CV11137" s="33"/>
    </row>
    <row r="11138" spans="74:100">
      <c r="BV11138" s="62"/>
      <c r="BW11138" s="62"/>
      <c r="BX11138" s="62"/>
      <c r="BY11138" s="62"/>
      <c r="BZ11138" s="62"/>
      <c r="CA11138" s="62"/>
      <c r="CB11138" s="62"/>
      <c r="CC11138" s="62"/>
      <c r="CD11138" s="62"/>
      <c r="CE11138" s="62"/>
      <c r="CF11138" s="62"/>
      <c r="CL11138" s="56" t="s">
        <v>22743</v>
      </c>
      <c r="CM11138" s="56"/>
      <c r="CN11138" s="56"/>
      <c r="CO11138" s="52"/>
      <c r="CP11138" s="52"/>
      <c r="CQ11138" s="52"/>
      <c r="CR11138" s="52"/>
      <c r="CS11138" s="52"/>
      <c r="CT11138" s="52"/>
      <c r="CU11138" s="33"/>
      <c r="CV11138" s="33"/>
    </row>
    <row r="11139" spans="74:100">
      <c r="BV11139" s="62"/>
      <c r="BW11139" s="62"/>
      <c r="BX11139" s="62"/>
      <c r="BY11139" s="62"/>
      <c r="BZ11139" s="62"/>
      <c r="CA11139" s="62"/>
      <c r="CB11139" s="62"/>
      <c r="CC11139" s="62"/>
      <c r="CD11139" s="62"/>
      <c r="CE11139" s="62"/>
      <c r="CF11139" s="62"/>
      <c r="CL11139" s="56" t="s">
        <v>28448</v>
      </c>
      <c r="CM11139" s="56" t="s">
        <v>217</v>
      </c>
      <c r="CN11139" s="56" t="s">
        <v>217</v>
      </c>
      <c r="CO11139" s="52"/>
      <c r="CP11139" s="52"/>
      <c r="CQ11139" s="52"/>
      <c r="CR11139" s="52"/>
      <c r="CS11139" s="52"/>
      <c r="CT11139" s="52"/>
      <c r="CU11139" s="33"/>
      <c r="CV11139" s="33"/>
    </row>
    <row r="11140" spans="74:100">
      <c r="BV11140" s="62"/>
      <c r="BW11140" s="62"/>
      <c r="BX11140" s="62"/>
      <c r="BY11140" s="62"/>
      <c r="BZ11140" s="62"/>
      <c r="CA11140" s="62"/>
      <c r="CB11140" s="62"/>
      <c r="CC11140" s="62"/>
      <c r="CD11140" s="62"/>
      <c r="CE11140" s="62"/>
      <c r="CF11140" s="62"/>
      <c r="CL11140" s="56" t="s">
        <v>28449</v>
      </c>
      <c r="CM11140" s="56"/>
      <c r="CN11140" s="56"/>
      <c r="CO11140" s="52"/>
      <c r="CP11140" s="52"/>
      <c r="CQ11140" s="52"/>
      <c r="CR11140" s="52"/>
      <c r="CS11140" s="52"/>
      <c r="CT11140" s="52"/>
      <c r="CU11140" s="33"/>
      <c r="CV11140" s="33"/>
    </row>
    <row r="11141" spans="74:100">
      <c r="BV11141" s="62"/>
      <c r="BW11141" s="62"/>
      <c r="BX11141" s="62"/>
      <c r="BY11141" s="62"/>
      <c r="BZ11141" s="62"/>
      <c r="CA11141" s="62"/>
      <c r="CB11141" s="62"/>
      <c r="CC11141" s="62"/>
      <c r="CD11141" s="62"/>
      <c r="CE11141" s="62"/>
      <c r="CF11141" s="62"/>
      <c r="CL11141" s="56" t="s">
        <v>2444</v>
      </c>
      <c r="CM11141" s="56" t="s">
        <v>216</v>
      </c>
      <c r="CN11141" s="56" t="s">
        <v>216</v>
      </c>
      <c r="CO11141" s="52"/>
      <c r="CP11141" s="52"/>
      <c r="CQ11141" s="52"/>
      <c r="CR11141" s="52"/>
      <c r="CS11141" s="52"/>
      <c r="CT11141" s="52"/>
      <c r="CU11141" s="33"/>
      <c r="CV11141" s="33"/>
    </row>
    <row r="11142" spans="74:100">
      <c r="BV11142" s="62"/>
      <c r="BW11142" s="62"/>
      <c r="BX11142" s="62"/>
      <c r="BY11142" s="62"/>
      <c r="BZ11142" s="62"/>
      <c r="CA11142" s="62"/>
      <c r="CB11142" s="62"/>
      <c r="CC11142" s="62"/>
      <c r="CD11142" s="62"/>
      <c r="CE11142" s="62"/>
      <c r="CF11142" s="62"/>
      <c r="CL11142" s="56" t="s">
        <v>22744</v>
      </c>
      <c r="CM11142" s="56"/>
      <c r="CN11142" s="56"/>
      <c r="CO11142" s="52"/>
      <c r="CP11142" s="52"/>
      <c r="CQ11142" s="52"/>
      <c r="CR11142" s="52"/>
      <c r="CS11142" s="52"/>
      <c r="CT11142" s="52"/>
      <c r="CU11142" s="33"/>
      <c r="CV11142" s="33"/>
    </row>
    <row r="11143" spans="74:100">
      <c r="BV11143" s="62"/>
      <c r="BW11143" s="62"/>
      <c r="BX11143" s="62"/>
      <c r="BY11143" s="62"/>
      <c r="BZ11143" s="62"/>
      <c r="CA11143" s="62"/>
      <c r="CB11143" s="62"/>
      <c r="CC11143" s="62"/>
      <c r="CD11143" s="62"/>
      <c r="CE11143" s="62"/>
      <c r="CF11143" s="62"/>
      <c r="CL11143" s="56" t="s">
        <v>28450</v>
      </c>
      <c r="CM11143" s="56" t="s">
        <v>217</v>
      </c>
      <c r="CN11143" s="56" t="s">
        <v>217</v>
      </c>
      <c r="CO11143" s="52"/>
      <c r="CP11143" s="52"/>
      <c r="CQ11143" s="52"/>
      <c r="CR11143" s="52"/>
      <c r="CS11143" s="52"/>
      <c r="CT11143" s="52"/>
      <c r="CU11143" s="33"/>
      <c r="CV11143" s="33"/>
    </row>
    <row r="11144" spans="74:100">
      <c r="BV11144" s="62"/>
      <c r="BW11144" s="62"/>
      <c r="BX11144" s="62"/>
      <c r="BY11144" s="62"/>
      <c r="BZ11144" s="62"/>
      <c r="CA11144" s="62"/>
      <c r="CB11144" s="62"/>
      <c r="CC11144" s="62"/>
      <c r="CD11144" s="62"/>
      <c r="CE11144" s="62"/>
      <c r="CF11144" s="62"/>
      <c r="CL11144" s="56" t="s">
        <v>28451</v>
      </c>
      <c r="CM11144" s="56"/>
      <c r="CN11144" s="56"/>
      <c r="CO11144" s="52"/>
      <c r="CP11144" s="52"/>
      <c r="CQ11144" s="52"/>
      <c r="CR11144" s="52"/>
      <c r="CS11144" s="52"/>
      <c r="CT11144" s="52"/>
      <c r="CU11144" s="33"/>
      <c r="CV11144" s="33"/>
    </row>
    <row r="11145" spans="74:100">
      <c r="BV11145" s="62"/>
      <c r="BW11145" s="62"/>
      <c r="BX11145" s="62"/>
      <c r="BY11145" s="62"/>
      <c r="BZ11145" s="62"/>
      <c r="CA11145" s="62"/>
      <c r="CB11145" s="62"/>
      <c r="CC11145" s="62"/>
      <c r="CD11145" s="62"/>
      <c r="CE11145" s="62"/>
      <c r="CF11145" s="62"/>
      <c r="CL11145" s="56" t="s">
        <v>6216</v>
      </c>
      <c r="CM11145" s="56" t="s">
        <v>217</v>
      </c>
      <c r="CN11145" s="56" t="s">
        <v>217</v>
      </c>
      <c r="CO11145" s="52"/>
      <c r="CP11145" s="52"/>
      <c r="CQ11145" s="52"/>
      <c r="CR11145" s="52"/>
      <c r="CS11145" s="52"/>
      <c r="CT11145" s="52"/>
      <c r="CU11145" s="33"/>
      <c r="CV11145" s="33"/>
    </row>
    <row r="11146" spans="74:100">
      <c r="BV11146" s="62"/>
      <c r="BW11146" s="62"/>
      <c r="BX11146" s="62"/>
      <c r="BY11146" s="62"/>
      <c r="BZ11146" s="62"/>
      <c r="CA11146" s="62"/>
      <c r="CB11146" s="62"/>
      <c r="CC11146" s="62"/>
      <c r="CD11146" s="62"/>
      <c r="CE11146" s="62"/>
      <c r="CF11146" s="62"/>
      <c r="CL11146" s="56" t="s">
        <v>19836</v>
      </c>
      <c r="CM11146" s="56"/>
      <c r="CN11146" s="56"/>
      <c r="CO11146" s="52"/>
      <c r="CP11146" s="52"/>
      <c r="CQ11146" s="52"/>
      <c r="CR11146" s="52"/>
      <c r="CS11146" s="52"/>
      <c r="CT11146" s="52"/>
      <c r="CU11146" s="33"/>
      <c r="CV11146" s="33"/>
    </row>
    <row r="11147" spans="74:100">
      <c r="BV11147" s="62"/>
      <c r="BW11147" s="62"/>
      <c r="BX11147" s="62"/>
      <c r="BY11147" s="62"/>
      <c r="BZ11147" s="62"/>
      <c r="CA11147" s="62"/>
      <c r="CB11147" s="62"/>
      <c r="CC11147" s="62"/>
      <c r="CD11147" s="62"/>
      <c r="CE11147" s="62"/>
      <c r="CF11147" s="62"/>
      <c r="CL11147" s="56" t="s">
        <v>6217</v>
      </c>
      <c r="CM11147" s="56" t="s">
        <v>217</v>
      </c>
      <c r="CN11147" s="56" t="s">
        <v>217</v>
      </c>
      <c r="CO11147" s="52"/>
      <c r="CP11147" s="52"/>
      <c r="CQ11147" s="52"/>
      <c r="CR11147" s="52"/>
      <c r="CS11147" s="52"/>
      <c r="CT11147" s="52"/>
      <c r="CU11147" s="33"/>
      <c r="CV11147" s="33"/>
    </row>
    <row r="11148" spans="74:100">
      <c r="BV11148" s="62"/>
      <c r="BW11148" s="62"/>
      <c r="BX11148" s="62"/>
      <c r="BY11148" s="62"/>
      <c r="BZ11148" s="62"/>
      <c r="CA11148" s="62"/>
      <c r="CB11148" s="62"/>
      <c r="CC11148" s="62"/>
      <c r="CD11148" s="62"/>
      <c r="CE11148" s="62"/>
      <c r="CF11148" s="62"/>
      <c r="CL11148" s="56" t="s">
        <v>19837</v>
      </c>
      <c r="CM11148" s="56"/>
      <c r="CN11148" s="56"/>
      <c r="CO11148" s="52"/>
      <c r="CP11148" s="52"/>
      <c r="CQ11148" s="52"/>
      <c r="CR11148" s="52"/>
      <c r="CS11148" s="52"/>
      <c r="CT11148" s="52"/>
      <c r="CU11148" s="33"/>
      <c r="CV11148" s="33"/>
    </row>
    <row r="11149" spans="74:100">
      <c r="BV11149" s="62"/>
      <c r="BW11149" s="62"/>
      <c r="BX11149" s="62"/>
      <c r="BY11149" s="62"/>
      <c r="BZ11149" s="62"/>
      <c r="CA11149" s="62"/>
      <c r="CB11149" s="62"/>
      <c r="CC11149" s="62"/>
      <c r="CD11149" s="62"/>
      <c r="CE11149" s="62"/>
      <c r="CF11149" s="62"/>
      <c r="CL11149" s="56" t="s">
        <v>6218</v>
      </c>
      <c r="CM11149" s="56" t="s">
        <v>217</v>
      </c>
      <c r="CN11149" s="56" t="s">
        <v>217</v>
      </c>
      <c r="CO11149" s="52"/>
      <c r="CP11149" s="52"/>
      <c r="CQ11149" s="52"/>
      <c r="CR11149" s="52"/>
      <c r="CS11149" s="52"/>
      <c r="CT11149" s="52"/>
      <c r="CU11149" s="33"/>
      <c r="CV11149" s="33"/>
    </row>
    <row r="11150" spans="74:100">
      <c r="BV11150" s="62"/>
      <c r="BW11150" s="62"/>
      <c r="BX11150" s="62"/>
      <c r="BY11150" s="62"/>
      <c r="BZ11150" s="62"/>
      <c r="CA11150" s="62"/>
      <c r="CB11150" s="62"/>
      <c r="CC11150" s="62"/>
      <c r="CD11150" s="62"/>
      <c r="CE11150" s="62"/>
      <c r="CF11150" s="62"/>
      <c r="CL11150" s="56" t="s">
        <v>19838</v>
      </c>
      <c r="CM11150" s="56"/>
      <c r="CN11150" s="56"/>
      <c r="CO11150" s="52"/>
      <c r="CP11150" s="52"/>
      <c r="CQ11150" s="52"/>
      <c r="CR11150" s="52"/>
      <c r="CS11150" s="52"/>
      <c r="CT11150" s="52"/>
      <c r="CU11150" s="33"/>
      <c r="CV11150" s="33"/>
    </row>
    <row r="11151" spans="74:100">
      <c r="BV11151" s="62"/>
      <c r="BW11151" s="62"/>
      <c r="BX11151" s="62"/>
      <c r="BY11151" s="62"/>
      <c r="BZ11151" s="62"/>
      <c r="CA11151" s="62"/>
      <c r="CB11151" s="62"/>
      <c r="CC11151" s="62"/>
      <c r="CD11151" s="62"/>
      <c r="CE11151" s="62"/>
      <c r="CF11151" s="62"/>
      <c r="CL11151" s="56" t="s">
        <v>2445</v>
      </c>
      <c r="CM11151" s="56" t="s">
        <v>215</v>
      </c>
      <c r="CN11151" s="56" t="s">
        <v>215</v>
      </c>
      <c r="CO11151" s="52"/>
      <c r="CP11151" s="52"/>
      <c r="CQ11151" s="52"/>
      <c r="CR11151" s="52"/>
      <c r="CS11151" s="52"/>
      <c r="CT11151" s="52"/>
      <c r="CU11151" s="33"/>
      <c r="CV11151" s="33"/>
    </row>
    <row r="11152" spans="74:100">
      <c r="BV11152" s="62"/>
      <c r="BW11152" s="62"/>
      <c r="BX11152" s="62"/>
      <c r="BY11152" s="62"/>
      <c r="BZ11152" s="62"/>
      <c r="CA11152" s="62"/>
      <c r="CB11152" s="62"/>
      <c r="CC11152" s="62"/>
      <c r="CD11152" s="62"/>
      <c r="CE11152" s="62"/>
      <c r="CF11152" s="62"/>
      <c r="CL11152" s="56" t="s">
        <v>22745</v>
      </c>
      <c r="CM11152" s="56"/>
      <c r="CN11152" s="56"/>
      <c r="CO11152" s="52"/>
      <c r="CP11152" s="52"/>
      <c r="CQ11152" s="52"/>
      <c r="CR11152" s="52"/>
      <c r="CS11152" s="52"/>
      <c r="CT11152" s="52"/>
      <c r="CU11152" s="33"/>
      <c r="CV11152" s="33"/>
    </row>
    <row r="11153" spans="74:100">
      <c r="BV11153" s="62"/>
      <c r="BW11153" s="62"/>
      <c r="BX11153" s="62"/>
      <c r="BY11153" s="62"/>
      <c r="BZ11153" s="62"/>
      <c r="CA11153" s="62"/>
      <c r="CB11153" s="62"/>
      <c r="CC11153" s="62"/>
      <c r="CD11153" s="62"/>
      <c r="CE11153" s="62"/>
      <c r="CF11153" s="62"/>
      <c r="CL11153" s="56" t="s">
        <v>6219</v>
      </c>
      <c r="CM11153" s="56" t="s">
        <v>217</v>
      </c>
      <c r="CN11153" s="56" t="s">
        <v>217</v>
      </c>
      <c r="CO11153" s="52"/>
      <c r="CP11153" s="52"/>
      <c r="CQ11153" s="52"/>
      <c r="CR11153" s="52"/>
      <c r="CS11153" s="52"/>
      <c r="CT11153" s="52"/>
      <c r="CU11153" s="33"/>
      <c r="CV11153" s="33"/>
    </row>
    <row r="11154" spans="74:100">
      <c r="BV11154" s="62"/>
      <c r="BW11154" s="62"/>
      <c r="BX11154" s="62"/>
      <c r="BY11154" s="62"/>
      <c r="BZ11154" s="62"/>
      <c r="CA11154" s="62"/>
      <c r="CB11154" s="62"/>
      <c r="CC11154" s="62"/>
      <c r="CD11154" s="62"/>
      <c r="CE11154" s="62"/>
      <c r="CF11154" s="62"/>
      <c r="CL11154" s="56" t="s">
        <v>19839</v>
      </c>
      <c r="CM11154" s="56"/>
      <c r="CN11154" s="56"/>
      <c r="CO11154" s="52"/>
      <c r="CP11154" s="52"/>
      <c r="CQ11154" s="52"/>
      <c r="CR11154" s="52"/>
      <c r="CS11154" s="52"/>
      <c r="CT11154" s="52"/>
      <c r="CU11154" s="33"/>
      <c r="CV11154" s="33"/>
    </row>
    <row r="11155" spans="74:100">
      <c r="BV11155" s="62"/>
      <c r="BW11155" s="62"/>
      <c r="BX11155" s="62"/>
      <c r="BY11155" s="62"/>
      <c r="BZ11155" s="62"/>
      <c r="CA11155" s="62"/>
      <c r="CB11155" s="62"/>
      <c r="CC11155" s="62"/>
      <c r="CD11155" s="62"/>
      <c r="CE11155" s="62"/>
      <c r="CF11155" s="62"/>
      <c r="CL11155" s="56" t="s">
        <v>2446</v>
      </c>
      <c r="CM11155" s="56" t="s">
        <v>216</v>
      </c>
      <c r="CN11155" s="56" t="s">
        <v>216</v>
      </c>
      <c r="CO11155" s="52"/>
      <c r="CP11155" s="52"/>
      <c r="CQ11155" s="52"/>
      <c r="CR11155" s="52"/>
      <c r="CS11155" s="52"/>
      <c r="CT11155" s="52"/>
      <c r="CU11155" s="33"/>
      <c r="CV11155" s="33"/>
    </row>
    <row r="11156" spans="74:100">
      <c r="BV11156" s="62"/>
      <c r="BW11156" s="62"/>
      <c r="BX11156" s="62"/>
      <c r="BY11156" s="62"/>
      <c r="BZ11156" s="62"/>
      <c r="CA11156" s="62"/>
      <c r="CB11156" s="62"/>
      <c r="CC11156" s="62"/>
      <c r="CD11156" s="62"/>
      <c r="CE11156" s="62"/>
      <c r="CF11156" s="62"/>
      <c r="CL11156" s="56" t="s">
        <v>22746</v>
      </c>
      <c r="CM11156" s="56"/>
      <c r="CN11156" s="56"/>
      <c r="CO11156" s="52"/>
      <c r="CP11156" s="52"/>
      <c r="CQ11156" s="52"/>
      <c r="CR11156" s="52"/>
      <c r="CS11156" s="52"/>
      <c r="CT11156" s="52"/>
      <c r="CU11156" s="33"/>
      <c r="CV11156" s="33"/>
    </row>
    <row r="11157" spans="74:100">
      <c r="BV11157" s="62"/>
      <c r="BW11157" s="62"/>
      <c r="BX11157" s="62"/>
      <c r="BY11157" s="62"/>
      <c r="BZ11157" s="62"/>
      <c r="CA11157" s="62"/>
      <c r="CB11157" s="62"/>
      <c r="CC11157" s="62"/>
      <c r="CD11157" s="62"/>
      <c r="CE11157" s="62"/>
      <c r="CF11157" s="62"/>
      <c r="CL11157" s="56" t="s">
        <v>28452</v>
      </c>
      <c r="CM11157" s="56" t="s">
        <v>217</v>
      </c>
      <c r="CN11157" s="56" t="s">
        <v>217</v>
      </c>
      <c r="CO11157" s="52"/>
      <c r="CP11157" s="52"/>
      <c r="CQ11157" s="52"/>
      <c r="CR11157" s="52"/>
      <c r="CS11157" s="52"/>
      <c r="CT11157" s="52"/>
      <c r="CU11157" s="33"/>
      <c r="CV11157" s="33"/>
    </row>
    <row r="11158" spans="74:100">
      <c r="BV11158" s="62"/>
      <c r="BW11158" s="62"/>
      <c r="BX11158" s="62"/>
      <c r="BY11158" s="62"/>
      <c r="BZ11158" s="62"/>
      <c r="CA11158" s="62"/>
      <c r="CB11158" s="62"/>
      <c r="CC11158" s="62"/>
      <c r="CD11158" s="62"/>
      <c r="CE11158" s="62"/>
      <c r="CF11158" s="62"/>
      <c r="CL11158" s="56" t="s">
        <v>28453</v>
      </c>
      <c r="CM11158" s="56"/>
      <c r="CN11158" s="56"/>
      <c r="CO11158" s="52"/>
      <c r="CP11158" s="52"/>
      <c r="CQ11158" s="52"/>
      <c r="CR11158" s="52"/>
      <c r="CS11158" s="52"/>
      <c r="CT11158" s="52"/>
      <c r="CU11158" s="33"/>
      <c r="CV11158" s="33"/>
    </row>
    <row r="11159" spans="74:100">
      <c r="BV11159" s="62"/>
      <c r="BW11159" s="62"/>
      <c r="BX11159" s="62"/>
      <c r="BY11159" s="62"/>
      <c r="BZ11159" s="62"/>
      <c r="CA11159" s="62"/>
      <c r="CB11159" s="62"/>
      <c r="CC11159" s="62"/>
      <c r="CD11159" s="62"/>
      <c r="CE11159" s="62"/>
      <c r="CF11159" s="62"/>
      <c r="CL11159" s="56" t="s">
        <v>28454</v>
      </c>
      <c r="CM11159" s="56" t="s">
        <v>217</v>
      </c>
      <c r="CN11159" s="56" t="s">
        <v>217</v>
      </c>
      <c r="CO11159" s="52"/>
      <c r="CP11159" s="52"/>
      <c r="CQ11159" s="52"/>
      <c r="CR11159" s="52"/>
      <c r="CS11159" s="52"/>
      <c r="CT11159" s="52"/>
      <c r="CU11159" s="33"/>
      <c r="CV11159" s="33"/>
    </row>
    <row r="11160" spans="74:100">
      <c r="BV11160" s="62"/>
      <c r="BW11160" s="62"/>
      <c r="BX11160" s="62"/>
      <c r="BY11160" s="62"/>
      <c r="BZ11160" s="62"/>
      <c r="CA11160" s="62"/>
      <c r="CB11160" s="62"/>
      <c r="CC11160" s="62"/>
      <c r="CD11160" s="62"/>
      <c r="CE11160" s="62"/>
      <c r="CF11160" s="62"/>
      <c r="CL11160" s="56" t="s">
        <v>28455</v>
      </c>
      <c r="CM11160" s="56"/>
      <c r="CN11160" s="56"/>
      <c r="CO11160" s="52"/>
      <c r="CP11160" s="52"/>
      <c r="CQ11160" s="52"/>
      <c r="CR11160" s="52"/>
      <c r="CS11160" s="52"/>
      <c r="CT11160" s="52"/>
      <c r="CU11160" s="33"/>
      <c r="CV11160" s="33"/>
    </row>
    <row r="11161" spans="74:100">
      <c r="BV11161" s="62"/>
      <c r="BW11161" s="62"/>
      <c r="BX11161" s="62"/>
      <c r="BY11161" s="62"/>
      <c r="BZ11161" s="62"/>
      <c r="CA11161" s="62"/>
      <c r="CB11161" s="62"/>
      <c r="CC11161" s="62"/>
      <c r="CD11161" s="62"/>
      <c r="CE11161" s="62"/>
      <c r="CF11161" s="62"/>
      <c r="CL11161" s="56" t="s">
        <v>28456</v>
      </c>
      <c r="CM11161" s="56" t="s">
        <v>217</v>
      </c>
      <c r="CN11161" s="56" t="s">
        <v>217</v>
      </c>
      <c r="CO11161" s="52"/>
      <c r="CP11161" s="52"/>
      <c r="CQ11161" s="52"/>
      <c r="CR11161" s="52"/>
      <c r="CS11161" s="52"/>
      <c r="CT11161" s="52"/>
      <c r="CU11161" s="33"/>
      <c r="CV11161" s="33"/>
    </row>
    <row r="11162" spans="74:100">
      <c r="BV11162" s="62"/>
      <c r="BW11162" s="62"/>
      <c r="BX11162" s="62"/>
      <c r="BY11162" s="62"/>
      <c r="BZ11162" s="62"/>
      <c r="CA11162" s="62"/>
      <c r="CB11162" s="62"/>
      <c r="CC11162" s="62"/>
      <c r="CD11162" s="62"/>
      <c r="CE11162" s="62"/>
      <c r="CF11162" s="62"/>
      <c r="CL11162" s="56" t="s">
        <v>28457</v>
      </c>
      <c r="CM11162" s="56"/>
      <c r="CN11162" s="56"/>
      <c r="CO11162" s="52"/>
      <c r="CP11162" s="52"/>
      <c r="CQ11162" s="52"/>
      <c r="CR11162" s="52"/>
      <c r="CS11162" s="52"/>
      <c r="CT11162" s="52"/>
      <c r="CU11162" s="33"/>
      <c r="CV11162" s="33"/>
    </row>
    <row r="11163" spans="74:100">
      <c r="BV11163" s="62"/>
      <c r="BW11163" s="62"/>
      <c r="BX11163" s="62"/>
      <c r="BY11163" s="62"/>
      <c r="BZ11163" s="62"/>
      <c r="CA11163" s="62"/>
      <c r="CB11163" s="62"/>
      <c r="CC11163" s="62"/>
      <c r="CD11163" s="62"/>
      <c r="CE11163" s="62"/>
      <c r="CF11163" s="62"/>
      <c r="CL11163" s="56" t="s">
        <v>28458</v>
      </c>
      <c r="CM11163" s="56" t="s">
        <v>217</v>
      </c>
      <c r="CN11163" s="56" t="s">
        <v>217</v>
      </c>
      <c r="CO11163" s="52"/>
      <c r="CP11163" s="52"/>
      <c r="CQ11163" s="52"/>
      <c r="CR11163" s="52"/>
      <c r="CS11163" s="52"/>
      <c r="CT11163" s="52"/>
      <c r="CU11163" s="33"/>
      <c r="CV11163" s="33"/>
    </row>
    <row r="11164" spans="74:100">
      <c r="BV11164" s="62"/>
      <c r="BW11164" s="62"/>
      <c r="BX11164" s="62"/>
      <c r="BY11164" s="62"/>
      <c r="BZ11164" s="62"/>
      <c r="CA11164" s="62"/>
      <c r="CB11164" s="62"/>
      <c r="CC11164" s="62"/>
      <c r="CD11164" s="62"/>
      <c r="CE11164" s="62"/>
      <c r="CF11164" s="62"/>
      <c r="CL11164" s="56" t="s">
        <v>28459</v>
      </c>
      <c r="CM11164" s="56" t="s">
        <v>217</v>
      </c>
      <c r="CN11164" s="56" t="s">
        <v>217</v>
      </c>
      <c r="CO11164" s="52"/>
      <c r="CP11164" s="52"/>
      <c r="CQ11164" s="52"/>
      <c r="CR11164" s="52"/>
      <c r="CS11164" s="52"/>
      <c r="CT11164" s="52"/>
      <c r="CU11164" s="33"/>
      <c r="CV11164" s="33"/>
    </row>
    <row r="11165" spans="74:100">
      <c r="BV11165" s="62"/>
      <c r="BW11165" s="62"/>
      <c r="BX11165" s="62"/>
      <c r="BY11165" s="62"/>
      <c r="BZ11165" s="62"/>
      <c r="CA11165" s="62"/>
      <c r="CB11165" s="62"/>
      <c r="CC11165" s="62"/>
      <c r="CD11165" s="62"/>
      <c r="CE11165" s="62"/>
      <c r="CF11165" s="62"/>
      <c r="CL11165" s="56" t="s">
        <v>28460</v>
      </c>
      <c r="CM11165" s="56"/>
      <c r="CN11165" s="56"/>
      <c r="CO11165" s="52"/>
      <c r="CP11165" s="52"/>
      <c r="CQ11165" s="52"/>
      <c r="CR11165" s="52"/>
      <c r="CS11165" s="52"/>
      <c r="CT11165" s="52"/>
      <c r="CU11165" s="33"/>
      <c r="CV11165" s="33"/>
    </row>
    <row r="11166" spans="74:100">
      <c r="BV11166" s="62"/>
      <c r="BW11166" s="62"/>
      <c r="BX11166" s="62"/>
      <c r="BY11166" s="62"/>
      <c r="BZ11166" s="62"/>
      <c r="CA11166" s="62"/>
      <c r="CB11166" s="62"/>
      <c r="CC11166" s="62"/>
      <c r="CD11166" s="62"/>
      <c r="CE11166" s="62"/>
      <c r="CF11166" s="62"/>
      <c r="CL11166" s="56" t="s">
        <v>28461</v>
      </c>
      <c r="CM11166" s="56" t="s">
        <v>217</v>
      </c>
      <c r="CN11166" s="56" t="s">
        <v>217</v>
      </c>
      <c r="CO11166" s="52"/>
      <c r="CP11166" s="52"/>
      <c r="CQ11166" s="52"/>
      <c r="CR11166" s="52"/>
      <c r="CS11166" s="52"/>
      <c r="CT11166" s="52"/>
      <c r="CU11166" s="33"/>
      <c r="CV11166" s="33"/>
    </row>
    <row r="11167" spans="74:100">
      <c r="BV11167" s="62"/>
      <c r="BW11167" s="62"/>
      <c r="BX11167" s="62"/>
      <c r="BY11167" s="62"/>
      <c r="BZ11167" s="62"/>
      <c r="CA11167" s="62"/>
      <c r="CB11167" s="62"/>
      <c r="CC11167" s="62"/>
      <c r="CD11167" s="62"/>
      <c r="CE11167" s="62"/>
      <c r="CF11167" s="62"/>
      <c r="CL11167" s="56" t="s">
        <v>28462</v>
      </c>
      <c r="CM11167" s="56"/>
      <c r="CN11167" s="56"/>
      <c r="CO11167" s="52"/>
      <c r="CP11167" s="52"/>
      <c r="CQ11167" s="52"/>
      <c r="CR11167" s="52"/>
      <c r="CS11167" s="52"/>
      <c r="CT11167" s="52"/>
      <c r="CU11167" s="33"/>
      <c r="CV11167" s="33"/>
    </row>
    <row r="11168" spans="74:100">
      <c r="BV11168" s="62"/>
      <c r="BW11168" s="62"/>
      <c r="BX11168" s="62"/>
      <c r="BY11168" s="62"/>
      <c r="BZ11168" s="62"/>
      <c r="CA11168" s="62"/>
      <c r="CB11168" s="62"/>
      <c r="CC11168" s="62"/>
      <c r="CD11168" s="62"/>
      <c r="CE11168" s="62"/>
      <c r="CF11168" s="62"/>
      <c r="CL11168" s="56" t="s">
        <v>28463</v>
      </c>
      <c r="CM11168" s="56" t="s">
        <v>217</v>
      </c>
      <c r="CN11168" s="56" t="s">
        <v>217</v>
      </c>
      <c r="CO11168" s="52"/>
      <c r="CP11168" s="52"/>
      <c r="CQ11168" s="52"/>
      <c r="CR11168" s="52"/>
      <c r="CS11168" s="52"/>
      <c r="CT11168" s="52"/>
      <c r="CU11168" s="33"/>
      <c r="CV11168" s="33"/>
    </row>
    <row r="11169" spans="74:100">
      <c r="BV11169" s="62"/>
      <c r="BW11169" s="62"/>
      <c r="BX11169" s="62"/>
      <c r="BY11169" s="62"/>
      <c r="BZ11169" s="62"/>
      <c r="CA11169" s="62"/>
      <c r="CB11169" s="62"/>
      <c r="CC11169" s="62"/>
      <c r="CD11169" s="62"/>
      <c r="CE11169" s="62"/>
      <c r="CF11169" s="62"/>
      <c r="CL11169" s="56" t="s">
        <v>28460</v>
      </c>
      <c r="CM11169" s="56"/>
      <c r="CN11169" s="56"/>
      <c r="CO11169" s="52"/>
      <c r="CP11169" s="52"/>
      <c r="CQ11169" s="52"/>
      <c r="CR11169" s="52"/>
      <c r="CS11169" s="52"/>
      <c r="CT11169" s="52"/>
      <c r="CU11169" s="33"/>
      <c r="CV11169" s="33"/>
    </row>
    <row r="11170" spans="74:100">
      <c r="BV11170" s="62"/>
      <c r="BW11170" s="62"/>
      <c r="BX11170" s="62"/>
      <c r="BY11170" s="62"/>
      <c r="BZ11170" s="62"/>
      <c r="CA11170" s="62"/>
      <c r="CB11170" s="62"/>
      <c r="CC11170" s="62"/>
      <c r="CD11170" s="62"/>
      <c r="CE11170" s="62"/>
      <c r="CF11170" s="62"/>
      <c r="CL11170" s="56" t="s">
        <v>28464</v>
      </c>
      <c r="CM11170" s="56" t="s">
        <v>217</v>
      </c>
      <c r="CN11170" s="56" t="s">
        <v>217</v>
      </c>
      <c r="CO11170" s="52"/>
      <c r="CP11170" s="52"/>
      <c r="CQ11170" s="52"/>
      <c r="CR11170" s="52"/>
      <c r="CS11170" s="52"/>
      <c r="CT11170" s="52"/>
      <c r="CU11170" s="33"/>
      <c r="CV11170" s="33"/>
    </row>
    <row r="11171" spans="74:100">
      <c r="BV11171" s="62"/>
      <c r="BW11171" s="62"/>
      <c r="BX11171" s="62"/>
      <c r="BY11171" s="62"/>
      <c r="BZ11171" s="62"/>
      <c r="CA11171" s="62"/>
      <c r="CB11171" s="62"/>
      <c r="CC11171" s="62"/>
      <c r="CD11171" s="62"/>
      <c r="CE11171" s="62"/>
      <c r="CF11171" s="62"/>
      <c r="CL11171" s="56" t="s">
        <v>28465</v>
      </c>
      <c r="CM11171" s="56"/>
      <c r="CN11171" s="56"/>
      <c r="CO11171" s="52"/>
      <c r="CP11171" s="52"/>
      <c r="CQ11171" s="52"/>
      <c r="CR11171" s="52"/>
      <c r="CS11171" s="52"/>
      <c r="CT11171" s="52"/>
      <c r="CU11171" s="33"/>
      <c r="CV11171" s="33"/>
    </row>
    <row r="11172" spans="74:100">
      <c r="BV11172" s="62"/>
      <c r="BW11172" s="62"/>
      <c r="BX11172" s="62"/>
      <c r="BY11172" s="62"/>
      <c r="BZ11172" s="62"/>
      <c r="CA11172" s="62"/>
      <c r="CB11172" s="62"/>
      <c r="CC11172" s="62"/>
      <c r="CD11172" s="62"/>
      <c r="CE11172" s="62"/>
      <c r="CF11172" s="62"/>
      <c r="CL11172" s="56" t="s">
        <v>6220</v>
      </c>
      <c r="CM11172" s="56" t="s">
        <v>3118</v>
      </c>
      <c r="CN11172" s="56" t="s">
        <v>3118</v>
      </c>
      <c r="CO11172" s="52"/>
      <c r="CP11172" s="52"/>
      <c r="CQ11172" s="52"/>
      <c r="CR11172" s="52"/>
      <c r="CS11172" s="52"/>
      <c r="CT11172" s="52"/>
      <c r="CU11172" s="33"/>
      <c r="CV11172" s="33"/>
    </row>
    <row r="11173" spans="74:100">
      <c r="BV11173" s="62"/>
      <c r="BW11173" s="62"/>
      <c r="BX11173" s="62"/>
      <c r="BY11173" s="62"/>
      <c r="BZ11173" s="62"/>
      <c r="CA11173" s="62"/>
      <c r="CB11173" s="62"/>
      <c r="CC11173" s="62"/>
      <c r="CD11173" s="62"/>
      <c r="CE11173" s="62"/>
      <c r="CF11173" s="62"/>
      <c r="CL11173" s="56" t="s">
        <v>17576</v>
      </c>
      <c r="CM11173" s="56"/>
      <c r="CN11173" s="56"/>
      <c r="CO11173" s="52"/>
      <c r="CP11173" s="52"/>
      <c r="CQ11173" s="52"/>
      <c r="CR11173" s="52"/>
      <c r="CS11173" s="52"/>
      <c r="CT11173" s="52"/>
      <c r="CU11173" s="33"/>
      <c r="CV11173" s="33"/>
    </row>
    <row r="11174" spans="74:100">
      <c r="BV11174" s="62"/>
      <c r="BW11174" s="62"/>
      <c r="BX11174" s="62"/>
      <c r="BY11174" s="62"/>
      <c r="BZ11174" s="62"/>
      <c r="CA11174" s="62"/>
      <c r="CB11174" s="62"/>
      <c r="CC11174" s="62"/>
      <c r="CD11174" s="62"/>
      <c r="CE11174" s="62"/>
      <c r="CF11174" s="62"/>
      <c r="CL11174" s="56" t="s">
        <v>6221</v>
      </c>
      <c r="CM11174" s="56" t="s">
        <v>217</v>
      </c>
      <c r="CN11174" s="56" t="s">
        <v>217</v>
      </c>
      <c r="CO11174" s="52"/>
      <c r="CP11174" s="52"/>
      <c r="CQ11174" s="52"/>
      <c r="CR11174" s="52"/>
      <c r="CS11174" s="52"/>
      <c r="CT11174" s="52"/>
      <c r="CU11174" s="33"/>
      <c r="CV11174" s="33"/>
    </row>
    <row r="11175" spans="74:100">
      <c r="BV11175" s="62"/>
      <c r="BW11175" s="62"/>
      <c r="BX11175" s="62"/>
      <c r="BY11175" s="62"/>
      <c r="BZ11175" s="62"/>
      <c r="CA11175" s="62"/>
      <c r="CB11175" s="62"/>
      <c r="CC11175" s="62"/>
      <c r="CD11175" s="62"/>
      <c r="CE11175" s="62"/>
      <c r="CF11175" s="62"/>
      <c r="CL11175" s="56" t="s">
        <v>19840</v>
      </c>
      <c r="CM11175" s="56"/>
      <c r="CN11175" s="56"/>
      <c r="CO11175" s="52"/>
      <c r="CP11175" s="52"/>
      <c r="CQ11175" s="52"/>
      <c r="CR11175" s="52"/>
      <c r="CS11175" s="52"/>
      <c r="CT11175" s="52"/>
      <c r="CU11175" s="33"/>
      <c r="CV11175" s="33"/>
    </row>
    <row r="11176" spans="74:100">
      <c r="BV11176" s="62"/>
      <c r="BW11176" s="62"/>
      <c r="BX11176" s="62"/>
      <c r="BY11176" s="62"/>
      <c r="BZ11176" s="62"/>
      <c r="CA11176" s="62"/>
      <c r="CB11176" s="62"/>
      <c r="CC11176" s="62"/>
      <c r="CD11176" s="62"/>
      <c r="CE11176" s="62"/>
      <c r="CF11176" s="62"/>
      <c r="CL11176" s="56" t="s">
        <v>6222</v>
      </c>
      <c r="CM11176" s="56" t="s">
        <v>3118</v>
      </c>
      <c r="CN11176" s="56" t="s">
        <v>3118</v>
      </c>
      <c r="CO11176" s="52"/>
      <c r="CP11176" s="52"/>
      <c r="CQ11176" s="52"/>
      <c r="CR11176" s="52"/>
      <c r="CS11176" s="52"/>
      <c r="CT11176" s="52"/>
      <c r="CU11176" s="33"/>
      <c r="CV11176" s="33"/>
    </row>
    <row r="11177" spans="74:100">
      <c r="BV11177" s="62"/>
      <c r="BW11177" s="62"/>
      <c r="BX11177" s="62"/>
      <c r="BY11177" s="62"/>
      <c r="BZ11177" s="62"/>
      <c r="CA11177" s="62"/>
      <c r="CB11177" s="62"/>
      <c r="CC11177" s="62"/>
      <c r="CD11177" s="62"/>
      <c r="CE11177" s="62"/>
      <c r="CF11177" s="62"/>
      <c r="CL11177" s="56" t="s">
        <v>19841</v>
      </c>
      <c r="CM11177" s="56"/>
      <c r="CN11177" s="56"/>
      <c r="CO11177" s="52"/>
      <c r="CP11177" s="52"/>
      <c r="CQ11177" s="52"/>
      <c r="CR11177" s="52"/>
      <c r="CS11177" s="52"/>
      <c r="CT11177" s="52"/>
      <c r="CU11177" s="33"/>
      <c r="CV11177" s="33"/>
    </row>
    <row r="11178" spans="74:100">
      <c r="BV11178" s="62"/>
      <c r="BW11178" s="62"/>
      <c r="BX11178" s="62"/>
      <c r="BY11178" s="62"/>
      <c r="BZ11178" s="62"/>
      <c r="CA11178" s="62"/>
      <c r="CB11178" s="62"/>
      <c r="CC11178" s="62"/>
      <c r="CD11178" s="62"/>
      <c r="CE11178" s="62"/>
      <c r="CF11178" s="62"/>
      <c r="CL11178" s="56" t="s">
        <v>2447</v>
      </c>
      <c r="CM11178" s="56" t="s">
        <v>213</v>
      </c>
      <c r="CN11178" s="56" t="s">
        <v>213</v>
      </c>
      <c r="CO11178" s="52"/>
      <c r="CP11178" s="52"/>
      <c r="CQ11178" s="52"/>
      <c r="CR11178" s="52"/>
      <c r="CS11178" s="52"/>
      <c r="CT11178" s="52"/>
      <c r="CU11178" s="33"/>
      <c r="CV11178" s="33"/>
    </row>
    <row r="11179" spans="74:100">
      <c r="BV11179" s="62"/>
      <c r="BW11179" s="62"/>
      <c r="BX11179" s="62"/>
      <c r="BY11179" s="62"/>
      <c r="BZ11179" s="62"/>
      <c r="CA11179" s="62"/>
      <c r="CB11179" s="62"/>
      <c r="CC11179" s="62"/>
      <c r="CD11179" s="62"/>
      <c r="CE11179" s="62"/>
      <c r="CF11179" s="62"/>
      <c r="CL11179" s="56" t="s">
        <v>22747</v>
      </c>
      <c r="CM11179" s="56"/>
      <c r="CN11179" s="56"/>
      <c r="CO11179" s="52"/>
      <c r="CP11179" s="52"/>
      <c r="CQ11179" s="52"/>
      <c r="CR11179" s="52"/>
      <c r="CS11179" s="52"/>
      <c r="CT11179" s="52"/>
      <c r="CU11179" s="33"/>
      <c r="CV11179" s="33"/>
    </row>
    <row r="11180" spans="74:100">
      <c r="BV11180" s="62"/>
      <c r="BW11180" s="62"/>
      <c r="BX11180" s="62"/>
      <c r="BY11180" s="62"/>
      <c r="BZ11180" s="62"/>
      <c r="CA11180" s="62"/>
      <c r="CB11180" s="62"/>
      <c r="CC11180" s="62"/>
      <c r="CD11180" s="62"/>
      <c r="CE11180" s="62"/>
      <c r="CF11180" s="62"/>
      <c r="CL11180" s="56" t="s">
        <v>6223</v>
      </c>
      <c r="CM11180" s="56" t="s">
        <v>3118</v>
      </c>
      <c r="CN11180" s="56" t="s">
        <v>3118</v>
      </c>
      <c r="CO11180" s="52"/>
      <c r="CP11180" s="52"/>
      <c r="CQ11180" s="52"/>
      <c r="CR11180" s="52"/>
      <c r="CS11180" s="52"/>
      <c r="CT11180" s="52"/>
      <c r="CU11180" s="33"/>
      <c r="CV11180" s="33"/>
    </row>
    <row r="11181" spans="74:100">
      <c r="BV11181" s="62"/>
      <c r="BW11181" s="62"/>
      <c r="BX11181" s="62"/>
      <c r="BY11181" s="62"/>
      <c r="BZ11181" s="62"/>
      <c r="CA11181" s="62"/>
      <c r="CB11181" s="62"/>
      <c r="CC11181" s="62"/>
      <c r="CD11181" s="62"/>
      <c r="CE11181" s="62"/>
      <c r="CF11181" s="62"/>
      <c r="CL11181" s="56" t="s">
        <v>19842</v>
      </c>
      <c r="CM11181" s="56"/>
      <c r="CN11181" s="56"/>
      <c r="CO11181" s="52"/>
      <c r="CP11181" s="52"/>
      <c r="CQ11181" s="52"/>
      <c r="CR11181" s="52"/>
      <c r="CS11181" s="52"/>
      <c r="CT11181" s="52"/>
      <c r="CU11181" s="33"/>
      <c r="CV11181" s="33"/>
    </row>
    <row r="11182" spans="74:100">
      <c r="BV11182" s="62"/>
      <c r="BW11182" s="62"/>
      <c r="BX11182" s="62"/>
      <c r="BY11182" s="62"/>
      <c r="BZ11182" s="62"/>
      <c r="CA11182" s="62"/>
      <c r="CB11182" s="62"/>
      <c r="CC11182" s="62"/>
      <c r="CD11182" s="62"/>
      <c r="CE11182" s="62"/>
      <c r="CF11182" s="62"/>
      <c r="CL11182" s="56" t="s">
        <v>6224</v>
      </c>
      <c r="CM11182" s="56" t="s">
        <v>217</v>
      </c>
      <c r="CN11182" s="56" t="s">
        <v>217</v>
      </c>
      <c r="CO11182" s="52"/>
      <c r="CP11182" s="52"/>
      <c r="CQ11182" s="52"/>
      <c r="CR11182" s="52"/>
      <c r="CS11182" s="52"/>
      <c r="CT11182" s="52"/>
      <c r="CU11182" s="33"/>
      <c r="CV11182" s="33"/>
    </row>
    <row r="11183" spans="74:100">
      <c r="BV11183" s="62"/>
      <c r="BW11183" s="62"/>
      <c r="BX11183" s="62"/>
      <c r="BY11183" s="62"/>
      <c r="BZ11183" s="62"/>
      <c r="CA11183" s="62"/>
      <c r="CB11183" s="62"/>
      <c r="CC11183" s="62"/>
      <c r="CD11183" s="62"/>
      <c r="CE11183" s="62"/>
      <c r="CF11183" s="62"/>
      <c r="CL11183" s="56" t="s">
        <v>19843</v>
      </c>
      <c r="CM11183" s="56"/>
      <c r="CN11183" s="56"/>
      <c r="CO11183" s="52"/>
      <c r="CP11183" s="52"/>
      <c r="CQ11183" s="52"/>
      <c r="CR11183" s="52"/>
      <c r="CS11183" s="52"/>
      <c r="CT11183" s="52"/>
      <c r="CU11183" s="33"/>
      <c r="CV11183" s="33"/>
    </row>
    <row r="11184" spans="74:100">
      <c r="BV11184" s="62"/>
      <c r="BW11184" s="62"/>
      <c r="BX11184" s="62"/>
      <c r="BY11184" s="62"/>
      <c r="BZ11184" s="62"/>
      <c r="CA11184" s="62"/>
      <c r="CB11184" s="62"/>
      <c r="CC11184" s="62"/>
      <c r="CD11184" s="62"/>
      <c r="CE11184" s="62"/>
      <c r="CF11184" s="62"/>
      <c r="CL11184" s="56" t="s">
        <v>6225</v>
      </c>
      <c r="CM11184" s="56" t="s">
        <v>3118</v>
      </c>
      <c r="CN11184" s="56" t="s">
        <v>3118</v>
      </c>
      <c r="CO11184" s="52"/>
      <c r="CP11184" s="52"/>
      <c r="CQ11184" s="52"/>
      <c r="CR11184" s="52"/>
      <c r="CS11184" s="52"/>
      <c r="CT11184" s="52"/>
      <c r="CU11184" s="33"/>
      <c r="CV11184" s="33"/>
    </row>
    <row r="11185" spans="74:100">
      <c r="BV11185" s="62"/>
      <c r="BW11185" s="62"/>
      <c r="BX11185" s="62"/>
      <c r="BY11185" s="62"/>
      <c r="BZ11185" s="62"/>
      <c r="CA11185" s="62"/>
      <c r="CB11185" s="62"/>
      <c r="CC11185" s="62"/>
      <c r="CD11185" s="62"/>
      <c r="CE11185" s="62"/>
      <c r="CF11185" s="62"/>
      <c r="CL11185" s="56" t="s">
        <v>19844</v>
      </c>
      <c r="CM11185" s="56"/>
      <c r="CN11185" s="56"/>
      <c r="CO11185" s="52"/>
      <c r="CP11185" s="52"/>
      <c r="CQ11185" s="52"/>
      <c r="CR11185" s="52"/>
      <c r="CS11185" s="52"/>
      <c r="CT11185" s="52"/>
      <c r="CU11185" s="33"/>
      <c r="CV11185" s="33"/>
    </row>
    <row r="11186" spans="74:100">
      <c r="BV11186" s="62"/>
      <c r="BW11186" s="62"/>
      <c r="BX11186" s="62"/>
      <c r="BY11186" s="62"/>
      <c r="BZ11186" s="62"/>
      <c r="CA11186" s="62"/>
      <c r="CB11186" s="62"/>
      <c r="CC11186" s="62"/>
      <c r="CD11186" s="62"/>
      <c r="CE11186" s="62"/>
      <c r="CF11186" s="62"/>
      <c r="CL11186" s="56" t="s">
        <v>28466</v>
      </c>
      <c r="CM11186" s="56" t="s">
        <v>217</v>
      </c>
      <c r="CN11186" s="56" t="s">
        <v>217</v>
      </c>
      <c r="CO11186" s="52"/>
      <c r="CP11186" s="52"/>
      <c r="CQ11186" s="52"/>
      <c r="CR11186" s="52"/>
      <c r="CS11186" s="52"/>
      <c r="CT11186" s="52"/>
      <c r="CU11186" s="33"/>
      <c r="CV11186" s="33"/>
    </row>
    <row r="11187" spans="74:100">
      <c r="BV11187" s="62"/>
      <c r="BW11187" s="62"/>
      <c r="BX11187" s="62"/>
      <c r="BY11187" s="62"/>
      <c r="BZ11187" s="62"/>
      <c r="CA11187" s="62"/>
      <c r="CB11187" s="62"/>
      <c r="CC11187" s="62"/>
      <c r="CD11187" s="62"/>
      <c r="CE11187" s="62"/>
      <c r="CF11187" s="62"/>
      <c r="CL11187" s="56" t="s">
        <v>28467</v>
      </c>
      <c r="CM11187" s="56"/>
      <c r="CN11187" s="56"/>
      <c r="CO11187" s="52"/>
      <c r="CP11187" s="52"/>
      <c r="CQ11187" s="52"/>
      <c r="CR11187" s="52"/>
      <c r="CS11187" s="52"/>
      <c r="CT11187" s="52"/>
      <c r="CU11187" s="33"/>
      <c r="CV11187" s="33"/>
    </row>
    <row r="11188" spans="74:100">
      <c r="BV11188" s="62"/>
      <c r="BW11188" s="62"/>
      <c r="BX11188" s="62"/>
      <c r="BY11188" s="62"/>
      <c r="BZ11188" s="62"/>
      <c r="CA11188" s="62"/>
      <c r="CB11188" s="62"/>
      <c r="CC11188" s="62"/>
      <c r="CD11188" s="62"/>
      <c r="CE11188" s="62"/>
      <c r="CF11188" s="62"/>
      <c r="CL11188" s="56" t="s">
        <v>6226</v>
      </c>
      <c r="CM11188" s="56" t="s">
        <v>217</v>
      </c>
      <c r="CN11188" s="56" t="s">
        <v>217</v>
      </c>
      <c r="CO11188" s="52"/>
      <c r="CP11188" s="52"/>
      <c r="CQ11188" s="52"/>
      <c r="CR11188" s="52"/>
      <c r="CS11188" s="52"/>
      <c r="CT11188" s="52"/>
      <c r="CU11188" s="33"/>
      <c r="CV11188" s="33"/>
    </row>
    <row r="11189" spans="74:100">
      <c r="BV11189" s="62"/>
      <c r="BW11189" s="62"/>
      <c r="BX11189" s="62"/>
      <c r="BY11189" s="62"/>
      <c r="BZ11189" s="62"/>
      <c r="CA11189" s="62"/>
      <c r="CB11189" s="62"/>
      <c r="CC11189" s="62"/>
      <c r="CD11189" s="62"/>
      <c r="CE11189" s="62"/>
      <c r="CF11189" s="62"/>
      <c r="CL11189" s="56" t="s">
        <v>19845</v>
      </c>
      <c r="CM11189" s="56"/>
      <c r="CN11189" s="56"/>
      <c r="CO11189" s="52"/>
      <c r="CP11189" s="52"/>
      <c r="CQ11189" s="52"/>
      <c r="CR11189" s="52"/>
      <c r="CS11189" s="52"/>
      <c r="CT11189" s="52"/>
      <c r="CU11189" s="33"/>
      <c r="CV11189" s="33"/>
    </row>
    <row r="11190" spans="74:100">
      <c r="BV11190" s="62"/>
      <c r="BW11190" s="62"/>
      <c r="BX11190" s="62"/>
      <c r="BY11190" s="62"/>
      <c r="BZ11190" s="62"/>
      <c r="CA11190" s="62"/>
      <c r="CB11190" s="62"/>
      <c r="CC11190" s="62"/>
      <c r="CD11190" s="62"/>
      <c r="CE11190" s="62"/>
      <c r="CF11190" s="62"/>
      <c r="CL11190" s="56" t="s">
        <v>6227</v>
      </c>
      <c r="CM11190" s="56" t="s">
        <v>217</v>
      </c>
      <c r="CN11190" s="56" t="s">
        <v>217</v>
      </c>
      <c r="CO11190" s="52"/>
      <c r="CP11190" s="52"/>
      <c r="CQ11190" s="52"/>
      <c r="CR11190" s="52"/>
      <c r="CS11190" s="52"/>
      <c r="CT11190" s="52"/>
      <c r="CU11190" s="33"/>
      <c r="CV11190" s="33"/>
    </row>
    <row r="11191" spans="74:100">
      <c r="BV11191" s="62"/>
      <c r="BW11191" s="62"/>
      <c r="BX11191" s="62"/>
      <c r="BY11191" s="62"/>
      <c r="BZ11191" s="62"/>
      <c r="CA11191" s="62"/>
      <c r="CB11191" s="62"/>
      <c r="CC11191" s="62"/>
      <c r="CD11191" s="62"/>
      <c r="CE11191" s="62"/>
      <c r="CF11191" s="62"/>
      <c r="CL11191" s="56" t="s">
        <v>19846</v>
      </c>
      <c r="CM11191" s="56"/>
      <c r="CN11191" s="56"/>
      <c r="CO11191" s="52"/>
      <c r="CP11191" s="52"/>
      <c r="CQ11191" s="52"/>
      <c r="CR11191" s="52"/>
      <c r="CS11191" s="52"/>
      <c r="CT11191" s="52"/>
      <c r="CU11191" s="33"/>
      <c r="CV11191" s="33"/>
    </row>
    <row r="11192" spans="74:100">
      <c r="BV11192" s="62"/>
      <c r="BW11192" s="62"/>
      <c r="BX11192" s="62"/>
      <c r="BY11192" s="62"/>
      <c r="BZ11192" s="62"/>
      <c r="CA11192" s="62"/>
      <c r="CB11192" s="62"/>
      <c r="CC11192" s="62"/>
      <c r="CD11192" s="62"/>
      <c r="CE11192" s="62"/>
      <c r="CF11192" s="62"/>
      <c r="CL11192" s="56" t="s">
        <v>2449</v>
      </c>
      <c r="CM11192" s="56" t="s">
        <v>216</v>
      </c>
      <c r="CN11192" s="56" t="s">
        <v>216</v>
      </c>
      <c r="CO11192" s="52"/>
      <c r="CP11192" s="52"/>
      <c r="CQ11192" s="52"/>
      <c r="CR11192" s="52"/>
      <c r="CS11192" s="52"/>
      <c r="CT11192" s="52"/>
      <c r="CU11192" s="33"/>
      <c r="CV11192" s="33"/>
    </row>
    <row r="11193" spans="74:100">
      <c r="BV11193" s="62"/>
      <c r="BW11193" s="62"/>
      <c r="BX11193" s="62"/>
      <c r="BY11193" s="62"/>
      <c r="BZ11193" s="62"/>
      <c r="CA11193" s="62"/>
      <c r="CB11193" s="62"/>
      <c r="CC11193" s="62"/>
      <c r="CD11193" s="62"/>
      <c r="CE11193" s="62"/>
      <c r="CF11193" s="62"/>
      <c r="CL11193" s="56" t="s">
        <v>22748</v>
      </c>
      <c r="CM11193" s="56"/>
      <c r="CN11193" s="56"/>
      <c r="CO11193" s="52"/>
      <c r="CP11193" s="52"/>
      <c r="CQ11193" s="52"/>
      <c r="CR11193" s="52"/>
      <c r="CS11193" s="52"/>
      <c r="CT11193" s="52"/>
      <c r="CU11193" s="33"/>
      <c r="CV11193" s="33"/>
    </row>
    <row r="11194" spans="74:100">
      <c r="BV11194" s="62"/>
      <c r="BW11194" s="62"/>
      <c r="BX11194" s="62"/>
      <c r="BY11194" s="62"/>
      <c r="BZ11194" s="62"/>
      <c r="CA11194" s="62"/>
      <c r="CB11194" s="62"/>
      <c r="CC11194" s="62"/>
      <c r="CD11194" s="62"/>
      <c r="CE11194" s="62"/>
      <c r="CF11194" s="62"/>
      <c r="CL11194" s="56" t="s">
        <v>6228</v>
      </c>
      <c r="CM11194" s="56" t="s">
        <v>217</v>
      </c>
      <c r="CN11194" s="56" t="s">
        <v>217</v>
      </c>
      <c r="CO11194" s="52"/>
      <c r="CP11194" s="52"/>
      <c r="CQ11194" s="52"/>
      <c r="CR11194" s="52"/>
      <c r="CS11194" s="52"/>
      <c r="CT11194" s="52"/>
      <c r="CU11194" s="33"/>
      <c r="CV11194" s="33"/>
    </row>
    <row r="11195" spans="74:100">
      <c r="BV11195" s="62"/>
      <c r="BW11195" s="62"/>
      <c r="BX11195" s="62"/>
      <c r="BY11195" s="62"/>
      <c r="BZ11195" s="62"/>
      <c r="CA11195" s="62"/>
      <c r="CB11195" s="62"/>
      <c r="CC11195" s="62"/>
      <c r="CD11195" s="62"/>
      <c r="CE11195" s="62"/>
      <c r="CF11195" s="62"/>
      <c r="CL11195" s="56" t="s">
        <v>19847</v>
      </c>
      <c r="CM11195" s="56"/>
      <c r="CN11195" s="56"/>
      <c r="CO11195" s="52"/>
      <c r="CP11195" s="52"/>
      <c r="CQ11195" s="52"/>
      <c r="CR11195" s="52"/>
      <c r="CS11195" s="52"/>
      <c r="CT11195" s="52"/>
      <c r="CU11195" s="33"/>
      <c r="CV11195" s="33"/>
    </row>
    <row r="11196" spans="74:100">
      <c r="BV11196" s="62"/>
      <c r="BW11196" s="62"/>
      <c r="BX11196" s="62"/>
      <c r="BY11196" s="62"/>
      <c r="BZ11196" s="62"/>
      <c r="CA11196" s="62"/>
      <c r="CB11196" s="62"/>
      <c r="CC11196" s="62"/>
      <c r="CD11196" s="62"/>
      <c r="CE11196" s="62"/>
      <c r="CF11196" s="62"/>
      <c r="CL11196" s="56" t="s">
        <v>2450</v>
      </c>
      <c r="CM11196" s="56" t="s">
        <v>216</v>
      </c>
      <c r="CN11196" s="56" t="s">
        <v>216</v>
      </c>
      <c r="CO11196" s="52"/>
      <c r="CP11196" s="52"/>
      <c r="CQ11196" s="52"/>
      <c r="CR11196" s="52"/>
      <c r="CS11196" s="52"/>
      <c r="CT11196" s="52"/>
      <c r="CU11196" s="33"/>
      <c r="CV11196" s="33"/>
    </row>
    <row r="11197" spans="74:100">
      <c r="BV11197" s="62"/>
      <c r="BW11197" s="62"/>
      <c r="BX11197" s="62"/>
      <c r="BY11197" s="62"/>
      <c r="BZ11197" s="62"/>
      <c r="CA11197" s="62"/>
      <c r="CB11197" s="62"/>
      <c r="CC11197" s="62"/>
      <c r="CD11197" s="62"/>
      <c r="CE11197" s="62"/>
      <c r="CF11197" s="62"/>
      <c r="CL11197" s="56" t="s">
        <v>22749</v>
      </c>
      <c r="CM11197" s="56"/>
      <c r="CN11197" s="56"/>
      <c r="CO11197" s="52"/>
      <c r="CP11197" s="52"/>
      <c r="CQ11197" s="52"/>
      <c r="CR11197" s="52"/>
      <c r="CS11197" s="52"/>
      <c r="CT11197" s="52"/>
      <c r="CU11197" s="33"/>
      <c r="CV11197" s="33"/>
    </row>
    <row r="11198" spans="74:100">
      <c r="BV11198" s="62"/>
      <c r="BW11198" s="62"/>
      <c r="BX11198" s="62"/>
      <c r="BY11198" s="62"/>
      <c r="BZ11198" s="62"/>
      <c r="CA11198" s="62"/>
      <c r="CB11198" s="62"/>
      <c r="CC11198" s="62"/>
      <c r="CD11198" s="62"/>
      <c r="CE11198" s="62"/>
      <c r="CF11198" s="62"/>
      <c r="CL11198" s="56" t="s">
        <v>6229</v>
      </c>
      <c r="CM11198" s="56" t="s">
        <v>217</v>
      </c>
      <c r="CN11198" s="56" t="s">
        <v>217</v>
      </c>
      <c r="CO11198" s="52"/>
      <c r="CP11198" s="52"/>
      <c r="CQ11198" s="52"/>
      <c r="CR11198" s="52"/>
      <c r="CS11198" s="52"/>
      <c r="CT11198" s="52"/>
      <c r="CU11198" s="33"/>
      <c r="CV11198" s="33"/>
    </row>
    <row r="11199" spans="74:100">
      <c r="BV11199" s="62"/>
      <c r="BW11199" s="62"/>
      <c r="BX11199" s="62"/>
      <c r="BY11199" s="62"/>
      <c r="BZ11199" s="62"/>
      <c r="CA11199" s="62"/>
      <c r="CB11199" s="62"/>
      <c r="CC11199" s="62"/>
      <c r="CD11199" s="62"/>
      <c r="CE11199" s="62"/>
      <c r="CF11199" s="62"/>
      <c r="CL11199" s="56" t="s">
        <v>19848</v>
      </c>
      <c r="CM11199" s="56"/>
      <c r="CN11199" s="56"/>
      <c r="CO11199" s="52"/>
      <c r="CP11199" s="52"/>
      <c r="CQ11199" s="52"/>
      <c r="CR11199" s="52"/>
      <c r="CS11199" s="52"/>
      <c r="CT11199" s="52"/>
      <c r="CU11199" s="33"/>
      <c r="CV11199" s="33"/>
    </row>
    <row r="11200" spans="74:100">
      <c r="BV11200" s="62"/>
      <c r="BW11200" s="62"/>
      <c r="BX11200" s="62"/>
      <c r="BY11200" s="62"/>
      <c r="BZ11200" s="62"/>
      <c r="CA11200" s="62"/>
      <c r="CB11200" s="62"/>
      <c r="CC11200" s="62"/>
      <c r="CD11200" s="62"/>
      <c r="CE11200" s="62"/>
      <c r="CF11200" s="62"/>
      <c r="CL11200" s="56" t="s">
        <v>6230</v>
      </c>
      <c r="CM11200" s="56" t="s">
        <v>217</v>
      </c>
      <c r="CN11200" s="56" t="s">
        <v>217</v>
      </c>
      <c r="CO11200" s="52"/>
      <c r="CP11200" s="52"/>
      <c r="CQ11200" s="52"/>
      <c r="CR11200" s="52"/>
      <c r="CS11200" s="52"/>
      <c r="CT11200" s="52"/>
      <c r="CU11200" s="33"/>
      <c r="CV11200" s="33"/>
    </row>
    <row r="11201" spans="74:100">
      <c r="BV11201" s="62"/>
      <c r="BW11201" s="62"/>
      <c r="BX11201" s="62"/>
      <c r="BY11201" s="62"/>
      <c r="BZ11201" s="62"/>
      <c r="CA11201" s="62"/>
      <c r="CB11201" s="62"/>
      <c r="CC11201" s="62"/>
      <c r="CD11201" s="62"/>
      <c r="CE11201" s="62"/>
      <c r="CF11201" s="62"/>
      <c r="CL11201" s="56" t="s">
        <v>19849</v>
      </c>
      <c r="CM11201" s="56"/>
      <c r="CN11201" s="56"/>
      <c r="CO11201" s="52"/>
      <c r="CP11201" s="52"/>
      <c r="CQ11201" s="52"/>
      <c r="CR11201" s="52"/>
      <c r="CS11201" s="52"/>
      <c r="CT11201" s="52"/>
      <c r="CU11201" s="33"/>
      <c r="CV11201" s="33"/>
    </row>
    <row r="11202" spans="74:100">
      <c r="BV11202" s="62"/>
      <c r="BW11202" s="62"/>
      <c r="BX11202" s="62"/>
      <c r="BY11202" s="62"/>
      <c r="BZ11202" s="62"/>
      <c r="CA11202" s="62"/>
      <c r="CB11202" s="62"/>
      <c r="CC11202" s="62"/>
      <c r="CD11202" s="62"/>
      <c r="CE11202" s="62"/>
      <c r="CF11202" s="62"/>
      <c r="CL11202" s="56" t="s">
        <v>2451</v>
      </c>
      <c r="CM11202" s="56" t="s">
        <v>214</v>
      </c>
      <c r="CN11202" s="56" t="s">
        <v>214</v>
      </c>
      <c r="CO11202" s="52"/>
      <c r="CP11202" s="52"/>
      <c r="CQ11202" s="52"/>
      <c r="CR11202" s="52"/>
      <c r="CS11202" s="52"/>
      <c r="CT11202" s="52"/>
      <c r="CU11202" s="33"/>
      <c r="CV11202" s="33"/>
    </row>
    <row r="11203" spans="74:100">
      <c r="BV11203" s="62"/>
      <c r="BW11203" s="62"/>
      <c r="BX11203" s="62"/>
      <c r="BY11203" s="62"/>
      <c r="BZ11203" s="62"/>
      <c r="CA11203" s="62"/>
      <c r="CB11203" s="62"/>
      <c r="CC11203" s="62"/>
      <c r="CD11203" s="62"/>
      <c r="CE11203" s="62"/>
      <c r="CF11203" s="62"/>
      <c r="CL11203" s="56" t="s">
        <v>22750</v>
      </c>
      <c r="CM11203" s="56"/>
      <c r="CN11203" s="56"/>
      <c r="CO11203" s="52"/>
      <c r="CP11203" s="52"/>
      <c r="CQ11203" s="52"/>
      <c r="CR11203" s="52"/>
      <c r="CS11203" s="52"/>
      <c r="CT11203" s="52"/>
      <c r="CU11203" s="33"/>
      <c r="CV11203" s="33"/>
    </row>
    <row r="11204" spans="74:100">
      <c r="BV11204" s="62"/>
      <c r="BW11204" s="62"/>
      <c r="BX11204" s="62"/>
      <c r="BY11204" s="62"/>
      <c r="BZ11204" s="62"/>
      <c r="CA11204" s="62"/>
      <c r="CB11204" s="62"/>
      <c r="CC11204" s="62"/>
      <c r="CD11204" s="62"/>
      <c r="CE11204" s="62"/>
      <c r="CF11204" s="62"/>
      <c r="CL11204" s="56" t="s">
        <v>6231</v>
      </c>
      <c r="CM11204" s="56" t="s">
        <v>217</v>
      </c>
      <c r="CN11204" s="56" t="s">
        <v>217</v>
      </c>
      <c r="CO11204" s="52"/>
      <c r="CP11204" s="52"/>
      <c r="CQ11204" s="52"/>
      <c r="CR11204" s="52"/>
      <c r="CS11204" s="52"/>
      <c r="CT11204" s="52"/>
      <c r="CU11204" s="33"/>
      <c r="CV11204" s="33"/>
    </row>
    <row r="11205" spans="74:100">
      <c r="BV11205" s="62"/>
      <c r="BW11205" s="62"/>
      <c r="BX11205" s="62"/>
      <c r="BY11205" s="62"/>
      <c r="BZ11205" s="62"/>
      <c r="CA11205" s="62"/>
      <c r="CB11205" s="62"/>
      <c r="CC11205" s="62"/>
      <c r="CD11205" s="62"/>
      <c r="CE11205" s="62"/>
      <c r="CF11205" s="62"/>
      <c r="CL11205" s="56" t="s">
        <v>19850</v>
      </c>
      <c r="CM11205" s="56"/>
      <c r="CN11205" s="56"/>
      <c r="CO11205" s="52"/>
      <c r="CP11205" s="52"/>
      <c r="CQ11205" s="52"/>
      <c r="CR11205" s="52"/>
      <c r="CS11205" s="52"/>
      <c r="CT11205" s="52"/>
      <c r="CU11205" s="33"/>
      <c r="CV11205" s="33"/>
    </row>
    <row r="11206" spans="74:100">
      <c r="BV11206" s="62"/>
      <c r="BW11206" s="62"/>
      <c r="BX11206" s="62"/>
      <c r="BY11206" s="62"/>
      <c r="BZ11206" s="62"/>
      <c r="CA11206" s="62"/>
      <c r="CB11206" s="62"/>
      <c r="CC11206" s="62"/>
      <c r="CD11206" s="62"/>
      <c r="CE11206" s="62"/>
      <c r="CF11206" s="62"/>
      <c r="CL11206" s="56" t="s">
        <v>6232</v>
      </c>
      <c r="CM11206" s="56" t="s">
        <v>217</v>
      </c>
      <c r="CN11206" s="56" t="s">
        <v>217</v>
      </c>
      <c r="CO11206" s="52"/>
      <c r="CP11206" s="52"/>
      <c r="CQ11206" s="52"/>
      <c r="CR11206" s="52"/>
      <c r="CS11206" s="52"/>
      <c r="CT11206" s="52"/>
      <c r="CU11206" s="33"/>
      <c r="CV11206" s="33"/>
    </row>
    <row r="11207" spans="74:100">
      <c r="BV11207" s="62"/>
      <c r="BW11207" s="62"/>
      <c r="BX11207" s="62"/>
      <c r="BY11207" s="62"/>
      <c r="BZ11207" s="62"/>
      <c r="CA11207" s="62"/>
      <c r="CB11207" s="62"/>
      <c r="CC11207" s="62"/>
      <c r="CD11207" s="62"/>
      <c r="CE11207" s="62"/>
      <c r="CF11207" s="62"/>
      <c r="CL11207" s="56" t="s">
        <v>19851</v>
      </c>
      <c r="CM11207" s="56"/>
      <c r="CN11207" s="56"/>
      <c r="CO11207" s="52"/>
      <c r="CP11207" s="52"/>
      <c r="CQ11207" s="52"/>
      <c r="CR11207" s="52"/>
      <c r="CS11207" s="52"/>
      <c r="CT11207" s="52"/>
      <c r="CU11207" s="33"/>
      <c r="CV11207" s="33"/>
    </row>
    <row r="11208" spans="74:100">
      <c r="BV11208" s="62"/>
      <c r="BW11208" s="62"/>
      <c r="BX11208" s="62"/>
      <c r="BY11208" s="62"/>
      <c r="BZ11208" s="62"/>
      <c r="CA11208" s="62"/>
      <c r="CB11208" s="62"/>
      <c r="CC11208" s="62"/>
      <c r="CD11208" s="62"/>
      <c r="CE11208" s="62"/>
      <c r="CF11208" s="62"/>
      <c r="CL11208" s="56" t="s">
        <v>2452</v>
      </c>
      <c r="CM11208" s="56" t="s">
        <v>216</v>
      </c>
      <c r="CN11208" s="56" t="s">
        <v>216</v>
      </c>
      <c r="CO11208" s="52"/>
      <c r="CP11208" s="52"/>
      <c r="CQ11208" s="52"/>
      <c r="CR11208" s="52"/>
      <c r="CS11208" s="52"/>
      <c r="CT11208" s="52"/>
      <c r="CU11208" s="33"/>
      <c r="CV11208" s="33"/>
    </row>
    <row r="11209" spans="74:100">
      <c r="BV11209" s="62"/>
      <c r="BW11209" s="62"/>
      <c r="BX11209" s="62"/>
      <c r="BY11209" s="62"/>
      <c r="BZ11209" s="62"/>
      <c r="CA11209" s="62"/>
      <c r="CB11209" s="62"/>
      <c r="CC11209" s="62"/>
      <c r="CD11209" s="62"/>
      <c r="CE11209" s="62"/>
      <c r="CF11209" s="62"/>
      <c r="CL11209" s="56" t="s">
        <v>22751</v>
      </c>
      <c r="CM11209" s="56"/>
      <c r="CN11209" s="56"/>
      <c r="CO11209" s="52"/>
      <c r="CP11209" s="52"/>
      <c r="CQ11209" s="52"/>
      <c r="CR11209" s="52"/>
      <c r="CS11209" s="52"/>
      <c r="CT11209" s="52"/>
      <c r="CU11209" s="33"/>
      <c r="CV11209" s="33"/>
    </row>
    <row r="11210" spans="74:100">
      <c r="BV11210" s="62"/>
      <c r="BW11210" s="62"/>
      <c r="BX11210" s="62"/>
      <c r="BY11210" s="62"/>
      <c r="BZ11210" s="62"/>
      <c r="CA11210" s="62"/>
      <c r="CB11210" s="62"/>
      <c r="CC11210" s="62"/>
      <c r="CD11210" s="62"/>
      <c r="CE11210" s="62"/>
      <c r="CF11210" s="62"/>
      <c r="CL11210" s="56" t="s">
        <v>6233</v>
      </c>
      <c r="CM11210" s="56" t="s">
        <v>217</v>
      </c>
      <c r="CN11210" s="56" t="s">
        <v>217</v>
      </c>
      <c r="CO11210" s="52"/>
      <c r="CP11210" s="52"/>
      <c r="CQ11210" s="52"/>
      <c r="CR11210" s="52"/>
      <c r="CS11210" s="52"/>
      <c r="CT11210" s="52"/>
      <c r="CU11210" s="33"/>
      <c r="CV11210" s="33"/>
    </row>
    <row r="11211" spans="74:100">
      <c r="BV11211" s="62"/>
      <c r="BW11211" s="62"/>
      <c r="BX11211" s="62"/>
      <c r="BY11211" s="62"/>
      <c r="BZ11211" s="62"/>
      <c r="CA11211" s="62"/>
      <c r="CB11211" s="62"/>
      <c r="CC11211" s="62"/>
      <c r="CD11211" s="62"/>
      <c r="CE11211" s="62"/>
      <c r="CF11211" s="62"/>
      <c r="CL11211" s="56" t="s">
        <v>22752</v>
      </c>
      <c r="CM11211" s="56"/>
      <c r="CN11211" s="56"/>
      <c r="CO11211" s="52"/>
      <c r="CP11211" s="52"/>
      <c r="CQ11211" s="52"/>
      <c r="CR11211" s="52"/>
      <c r="CS11211" s="52"/>
      <c r="CT11211" s="52"/>
      <c r="CU11211" s="33"/>
      <c r="CV11211" s="33"/>
    </row>
    <row r="11212" spans="74:100">
      <c r="BV11212" s="62"/>
      <c r="BW11212" s="62"/>
      <c r="BX11212" s="62"/>
      <c r="BY11212" s="62"/>
      <c r="BZ11212" s="62"/>
      <c r="CA11212" s="62"/>
      <c r="CB11212" s="62"/>
      <c r="CC11212" s="62"/>
      <c r="CD11212" s="62"/>
      <c r="CE11212" s="62"/>
      <c r="CF11212" s="62"/>
      <c r="CL11212" s="56" t="s">
        <v>2454</v>
      </c>
      <c r="CM11212" s="56" t="s">
        <v>216</v>
      </c>
      <c r="CN11212" s="56" t="s">
        <v>216</v>
      </c>
      <c r="CO11212" s="52"/>
      <c r="CP11212" s="52"/>
      <c r="CQ11212" s="52"/>
      <c r="CR11212" s="52"/>
      <c r="CS11212" s="52"/>
      <c r="CT11212" s="52"/>
      <c r="CU11212" s="33"/>
      <c r="CV11212" s="33"/>
    </row>
    <row r="11213" spans="74:100">
      <c r="BV11213" s="62"/>
      <c r="BW11213" s="62"/>
      <c r="BX11213" s="62"/>
      <c r="BY11213" s="62"/>
      <c r="BZ11213" s="62"/>
      <c r="CA11213" s="62"/>
      <c r="CB11213" s="62"/>
      <c r="CC11213" s="62"/>
      <c r="CD11213" s="62"/>
      <c r="CE11213" s="62"/>
      <c r="CF11213" s="62"/>
      <c r="CL11213" s="56" t="s">
        <v>22753</v>
      </c>
      <c r="CM11213" s="56"/>
      <c r="CN11213" s="56"/>
      <c r="CO11213" s="52"/>
      <c r="CP11213" s="52"/>
      <c r="CQ11213" s="52"/>
      <c r="CR11213" s="52"/>
      <c r="CS11213" s="52"/>
      <c r="CT11213" s="52"/>
      <c r="CU11213" s="33"/>
      <c r="CV11213" s="33"/>
    </row>
    <row r="11214" spans="74:100">
      <c r="BV11214" s="62"/>
      <c r="BW11214" s="62"/>
      <c r="BX11214" s="62"/>
      <c r="BY11214" s="62"/>
      <c r="BZ11214" s="62"/>
      <c r="CA11214" s="62"/>
      <c r="CB11214" s="62"/>
      <c r="CC11214" s="62"/>
      <c r="CD11214" s="62"/>
      <c r="CE11214" s="62"/>
      <c r="CF11214" s="62"/>
      <c r="CL11214" s="56" t="s">
        <v>6234</v>
      </c>
      <c r="CM11214" s="56" t="s">
        <v>217</v>
      </c>
      <c r="CN11214" s="56" t="s">
        <v>217</v>
      </c>
      <c r="CO11214" s="52"/>
      <c r="CP11214" s="52"/>
      <c r="CQ11214" s="52"/>
      <c r="CR11214" s="52"/>
      <c r="CS11214" s="52"/>
      <c r="CT11214" s="52"/>
      <c r="CU11214" s="33"/>
      <c r="CV11214" s="33"/>
    </row>
    <row r="11215" spans="74:100">
      <c r="BV11215" s="62"/>
      <c r="BW11215" s="62"/>
      <c r="BX11215" s="62"/>
      <c r="BY11215" s="62"/>
      <c r="BZ11215" s="62"/>
      <c r="CA11215" s="62"/>
      <c r="CB11215" s="62"/>
      <c r="CC11215" s="62"/>
      <c r="CD11215" s="62"/>
      <c r="CE11215" s="62"/>
      <c r="CF11215" s="62"/>
      <c r="CL11215" s="56" t="s">
        <v>19852</v>
      </c>
      <c r="CM11215" s="56"/>
      <c r="CN11215" s="56"/>
      <c r="CO11215" s="52"/>
      <c r="CP11215" s="52"/>
      <c r="CQ11215" s="52"/>
      <c r="CR11215" s="52"/>
      <c r="CS11215" s="52"/>
      <c r="CT11215" s="52"/>
      <c r="CU11215" s="33"/>
      <c r="CV11215" s="33"/>
    </row>
    <row r="11216" spans="74:100">
      <c r="BV11216" s="62"/>
      <c r="BW11216" s="62"/>
      <c r="BX11216" s="62"/>
      <c r="BY11216" s="62"/>
      <c r="BZ11216" s="62"/>
      <c r="CA11216" s="62"/>
      <c r="CB11216" s="62"/>
      <c r="CC11216" s="62"/>
      <c r="CD11216" s="62"/>
      <c r="CE11216" s="62"/>
      <c r="CF11216" s="62"/>
      <c r="CL11216" s="56" t="s">
        <v>6235</v>
      </c>
      <c r="CM11216" s="56" t="s">
        <v>217</v>
      </c>
      <c r="CN11216" s="56" t="s">
        <v>217</v>
      </c>
      <c r="CO11216" s="52"/>
      <c r="CP11216" s="52"/>
      <c r="CQ11216" s="52"/>
      <c r="CR11216" s="52"/>
      <c r="CS11216" s="52"/>
      <c r="CT11216" s="52"/>
      <c r="CU11216" s="33"/>
      <c r="CV11216" s="33"/>
    </row>
    <row r="11217" spans="74:100">
      <c r="BV11217" s="62"/>
      <c r="BW11217" s="62"/>
      <c r="BX11217" s="62"/>
      <c r="BY11217" s="62"/>
      <c r="BZ11217" s="62"/>
      <c r="CA11217" s="62"/>
      <c r="CB11217" s="62"/>
      <c r="CC11217" s="62"/>
      <c r="CD11217" s="62"/>
      <c r="CE11217" s="62"/>
      <c r="CF11217" s="62"/>
      <c r="CL11217" s="56" t="s">
        <v>19853</v>
      </c>
      <c r="CM11217" s="56"/>
      <c r="CN11217" s="56"/>
      <c r="CO11217" s="52"/>
      <c r="CP11217" s="52"/>
      <c r="CQ11217" s="52"/>
      <c r="CR11217" s="52"/>
      <c r="CS11217" s="52"/>
      <c r="CT11217" s="52"/>
      <c r="CU11217" s="33"/>
      <c r="CV11217" s="33"/>
    </row>
    <row r="11218" spans="74:100">
      <c r="BV11218" s="62"/>
      <c r="BW11218" s="62"/>
      <c r="BX11218" s="62"/>
      <c r="BY11218" s="62"/>
      <c r="BZ11218" s="62"/>
      <c r="CA11218" s="62"/>
      <c r="CB11218" s="62"/>
      <c r="CC11218" s="62"/>
      <c r="CD11218" s="62"/>
      <c r="CE11218" s="62"/>
      <c r="CF11218" s="62"/>
      <c r="CL11218" s="56" t="s">
        <v>6236</v>
      </c>
      <c r="CM11218" s="56" t="s">
        <v>217</v>
      </c>
      <c r="CN11218" s="56" t="s">
        <v>217</v>
      </c>
      <c r="CO11218" s="52"/>
      <c r="CP11218" s="52"/>
      <c r="CQ11218" s="52"/>
      <c r="CR11218" s="52"/>
      <c r="CS11218" s="52"/>
      <c r="CT11218" s="52"/>
      <c r="CU11218" s="33"/>
      <c r="CV11218" s="33"/>
    </row>
    <row r="11219" spans="74:100">
      <c r="BV11219" s="62"/>
      <c r="BW11219" s="62"/>
      <c r="BX11219" s="62"/>
      <c r="BY11219" s="62"/>
      <c r="BZ11219" s="62"/>
      <c r="CA11219" s="62"/>
      <c r="CB11219" s="62"/>
      <c r="CC11219" s="62"/>
      <c r="CD11219" s="62"/>
      <c r="CE11219" s="62"/>
      <c r="CF11219" s="62"/>
      <c r="CL11219" s="56" t="s">
        <v>19854</v>
      </c>
      <c r="CM11219" s="56"/>
      <c r="CN11219" s="56"/>
      <c r="CO11219" s="52"/>
      <c r="CP11219" s="52"/>
      <c r="CQ11219" s="52"/>
      <c r="CR11219" s="52"/>
      <c r="CS11219" s="52"/>
      <c r="CT11219" s="52"/>
      <c r="CU11219" s="33"/>
      <c r="CV11219" s="33"/>
    </row>
    <row r="11220" spans="74:100">
      <c r="BV11220" s="62"/>
      <c r="BW11220" s="62"/>
      <c r="BX11220" s="62"/>
      <c r="BY11220" s="62"/>
      <c r="BZ11220" s="62"/>
      <c r="CA11220" s="62"/>
      <c r="CB11220" s="62"/>
      <c r="CC11220" s="62"/>
      <c r="CD11220" s="62"/>
      <c r="CE11220" s="62"/>
      <c r="CF11220" s="62"/>
      <c r="CL11220" s="56" t="s">
        <v>6237</v>
      </c>
      <c r="CM11220" s="56" t="s">
        <v>217</v>
      </c>
      <c r="CN11220" s="56" t="s">
        <v>217</v>
      </c>
      <c r="CO11220" s="52"/>
      <c r="CP11220" s="52"/>
      <c r="CQ11220" s="52"/>
      <c r="CR11220" s="52"/>
      <c r="CS11220" s="52"/>
      <c r="CT11220" s="52"/>
      <c r="CU11220" s="33"/>
      <c r="CV11220" s="33"/>
    </row>
    <row r="11221" spans="74:100">
      <c r="BV11221" s="62"/>
      <c r="BW11221" s="62"/>
      <c r="BX11221" s="62"/>
      <c r="BY11221" s="62"/>
      <c r="BZ11221" s="62"/>
      <c r="CA11221" s="62"/>
      <c r="CB11221" s="62"/>
      <c r="CC11221" s="62"/>
      <c r="CD11221" s="62"/>
      <c r="CE11221" s="62"/>
      <c r="CF11221" s="62"/>
      <c r="CL11221" s="56" t="s">
        <v>19855</v>
      </c>
      <c r="CM11221" s="56"/>
      <c r="CN11221" s="56"/>
      <c r="CO11221" s="52"/>
      <c r="CP11221" s="52"/>
      <c r="CQ11221" s="52"/>
      <c r="CR11221" s="52"/>
      <c r="CS11221" s="52"/>
      <c r="CT11221" s="52"/>
      <c r="CU11221" s="33"/>
      <c r="CV11221" s="33"/>
    </row>
    <row r="11222" spans="74:100">
      <c r="BV11222" s="62"/>
      <c r="BW11222" s="62"/>
      <c r="BX11222" s="62"/>
      <c r="BY11222" s="62"/>
      <c r="BZ11222" s="62"/>
      <c r="CA11222" s="62"/>
      <c r="CB11222" s="62"/>
      <c r="CC11222" s="62"/>
      <c r="CD11222" s="62"/>
      <c r="CE11222" s="62"/>
      <c r="CF11222" s="62"/>
      <c r="CL11222" s="56" t="s">
        <v>6238</v>
      </c>
      <c r="CM11222" s="56" t="s">
        <v>217</v>
      </c>
      <c r="CN11222" s="56" t="s">
        <v>217</v>
      </c>
      <c r="CO11222" s="52"/>
      <c r="CP11222" s="52"/>
      <c r="CQ11222" s="52"/>
      <c r="CR11222" s="52"/>
      <c r="CS11222" s="52"/>
      <c r="CT11222" s="52"/>
      <c r="CU11222" s="33"/>
      <c r="CV11222" s="33"/>
    </row>
    <row r="11223" spans="74:100">
      <c r="BV11223" s="62"/>
      <c r="BW11223" s="62"/>
      <c r="BX11223" s="62"/>
      <c r="BY11223" s="62"/>
      <c r="BZ11223" s="62"/>
      <c r="CA11223" s="62"/>
      <c r="CB11223" s="62"/>
      <c r="CC11223" s="62"/>
      <c r="CD11223" s="62"/>
      <c r="CE11223" s="62"/>
      <c r="CF11223" s="62"/>
      <c r="CL11223" s="56" t="s">
        <v>19856</v>
      </c>
      <c r="CM11223" s="56"/>
      <c r="CN11223" s="56"/>
      <c r="CO11223" s="52"/>
      <c r="CP11223" s="52"/>
      <c r="CQ11223" s="52"/>
      <c r="CR11223" s="52"/>
      <c r="CS11223" s="52"/>
      <c r="CT11223" s="52"/>
      <c r="CU11223" s="33"/>
      <c r="CV11223" s="33"/>
    </row>
    <row r="11224" spans="74:100">
      <c r="BV11224" s="62"/>
      <c r="BW11224" s="62"/>
      <c r="BX11224" s="62"/>
      <c r="BY11224" s="62"/>
      <c r="BZ11224" s="62"/>
      <c r="CA11224" s="62"/>
      <c r="CB11224" s="62"/>
      <c r="CC11224" s="62"/>
      <c r="CD11224" s="62"/>
      <c r="CE11224" s="62"/>
      <c r="CF11224" s="62"/>
      <c r="CL11224" s="56" t="s">
        <v>6239</v>
      </c>
      <c r="CM11224" s="56" t="s">
        <v>217</v>
      </c>
      <c r="CN11224" s="56" t="s">
        <v>217</v>
      </c>
      <c r="CO11224" s="52"/>
      <c r="CP11224" s="52"/>
      <c r="CQ11224" s="52"/>
      <c r="CR11224" s="52"/>
      <c r="CS11224" s="52"/>
      <c r="CT11224" s="52"/>
      <c r="CU11224" s="33"/>
      <c r="CV11224" s="33"/>
    </row>
    <row r="11225" spans="74:100">
      <c r="BV11225" s="62"/>
      <c r="BW11225" s="62"/>
      <c r="BX11225" s="62"/>
      <c r="BY11225" s="62"/>
      <c r="BZ11225" s="62"/>
      <c r="CA11225" s="62"/>
      <c r="CB11225" s="62"/>
      <c r="CC11225" s="62"/>
      <c r="CD11225" s="62"/>
      <c r="CE11225" s="62"/>
      <c r="CF11225" s="62"/>
      <c r="CL11225" s="56" t="s">
        <v>19857</v>
      </c>
      <c r="CM11225" s="56"/>
      <c r="CN11225" s="56"/>
      <c r="CO11225" s="52"/>
      <c r="CP11225" s="52"/>
      <c r="CQ11225" s="52"/>
      <c r="CR11225" s="52"/>
      <c r="CS11225" s="52"/>
      <c r="CT11225" s="52"/>
      <c r="CU11225" s="33"/>
      <c r="CV11225" s="33"/>
    </row>
    <row r="11226" spans="74:100">
      <c r="BV11226" s="62"/>
      <c r="BW11226" s="62"/>
      <c r="BX11226" s="62"/>
      <c r="BY11226" s="62"/>
      <c r="BZ11226" s="62"/>
      <c r="CA11226" s="62"/>
      <c r="CB11226" s="62"/>
      <c r="CC11226" s="62"/>
      <c r="CD11226" s="62"/>
      <c r="CE11226" s="62"/>
      <c r="CF11226" s="62"/>
      <c r="CL11226" s="56" t="s">
        <v>6240</v>
      </c>
      <c r="CM11226" s="56" t="s">
        <v>217</v>
      </c>
      <c r="CN11226" s="56" t="s">
        <v>217</v>
      </c>
      <c r="CO11226" s="52"/>
      <c r="CP11226" s="52"/>
      <c r="CQ11226" s="52"/>
      <c r="CR11226" s="52"/>
      <c r="CS11226" s="52"/>
      <c r="CT11226" s="52"/>
      <c r="CU11226" s="33"/>
      <c r="CV11226" s="33"/>
    </row>
    <row r="11227" spans="74:100">
      <c r="BV11227" s="62"/>
      <c r="BW11227" s="62"/>
      <c r="BX11227" s="62"/>
      <c r="BY11227" s="62"/>
      <c r="BZ11227" s="62"/>
      <c r="CA11227" s="62"/>
      <c r="CB11227" s="62"/>
      <c r="CC11227" s="62"/>
      <c r="CD11227" s="62"/>
      <c r="CE11227" s="62"/>
      <c r="CF11227" s="62"/>
      <c r="CL11227" s="56" t="s">
        <v>19858</v>
      </c>
      <c r="CM11227" s="56"/>
      <c r="CN11227" s="56"/>
      <c r="CO11227" s="52"/>
      <c r="CP11227" s="52"/>
      <c r="CQ11227" s="52"/>
      <c r="CR11227" s="52"/>
      <c r="CS11227" s="52"/>
      <c r="CT11227" s="52"/>
      <c r="CU11227" s="33"/>
      <c r="CV11227" s="33"/>
    </row>
    <row r="11228" spans="74:100">
      <c r="BV11228" s="62"/>
      <c r="BW11228" s="62"/>
      <c r="BX11228" s="62"/>
      <c r="BY11228" s="62"/>
      <c r="BZ11228" s="62"/>
      <c r="CA11228" s="62"/>
      <c r="CB11228" s="62"/>
      <c r="CC11228" s="62"/>
      <c r="CD11228" s="62"/>
      <c r="CE11228" s="62"/>
      <c r="CF11228" s="62"/>
      <c r="CL11228" s="56" t="s">
        <v>6241</v>
      </c>
      <c r="CM11228" s="56" t="s">
        <v>216</v>
      </c>
      <c r="CN11228" s="56" t="s">
        <v>216</v>
      </c>
      <c r="CO11228" s="52"/>
      <c r="CP11228" s="52"/>
      <c r="CQ11228" s="52"/>
      <c r="CR11228" s="52"/>
      <c r="CS11228" s="52"/>
      <c r="CT11228" s="52"/>
      <c r="CU11228" s="33"/>
      <c r="CV11228" s="33"/>
    </row>
    <row r="11229" spans="74:100">
      <c r="BV11229" s="62"/>
      <c r="BW11229" s="62"/>
      <c r="BX11229" s="62"/>
      <c r="BY11229" s="62"/>
      <c r="BZ11229" s="62"/>
      <c r="CA11229" s="62"/>
      <c r="CB11229" s="62"/>
      <c r="CC11229" s="62"/>
      <c r="CD11229" s="62"/>
      <c r="CE11229" s="62"/>
      <c r="CF11229" s="62"/>
      <c r="CL11229" s="56" t="s">
        <v>22754</v>
      </c>
      <c r="CM11229" s="56"/>
      <c r="CN11229" s="56"/>
      <c r="CO11229" s="52"/>
      <c r="CP11229" s="52"/>
      <c r="CQ11229" s="52"/>
      <c r="CR11229" s="52"/>
      <c r="CS11229" s="52"/>
      <c r="CT11229" s="52"/>
      <c r="CU11229" s="33"/>
      <c r="CV11229" s="33"/>
    </row>
    <row r="11230" spans="74:100">
      <c r="BV11230" s="62"/>
      <c r="BW11230" s="62"/>
      <c r="BX11230" s="62"/>
      <c r="BY11230" s="62"/>
      <c r="BZ11230" s="62"/>
      <c r="CA11230" s="62"/>
      <c r="CB11230" s="62"/>
      <c r="CC11230" s="62"/>
      <c r="CD11230" s="62"/>
      <c r="CE11230" s="62"/>
      <c r="CF11230" s="62"/>
      <c r="CL11230" s="56" t="s">
        <v>6242</v>
      </c>
      <c r="CM11230" s="56" t="s">
        <v>217</v>
      </c>
      <c r="CN11230" s="56" t="s">
        <v>217</v>
      </c>
      <c r="CO11230" s="52"/>
      <c r="CP11230" s="52"/>
      <c r="CQ11230" s="52"/>
      <c r="CR11230" s="52"/>
      <c r="CS11230" s="52"/>
      <c r="CT11230" s="52"/>
      <c r="CU11230" s="33"/>
      <c r="CV11230" s="33"/>
    </row>
    <row r="11231" spans="74:100">
      <c r="BV11231" s="62"/>
      <c r="BW11231" s="62"/>
      <c r="BX11231" s="62"/>
      <c r="BY11231" s="62"/>
      <c r="BZ11231" s="62"/>
      <c r="CA11231" s="62"/>
      <c r="CB11231" s="62"/>
      <c r="CC11231" s="62"/>
      <c r="CD11231" s="62"/>
      <c r="CE11231" s="62"/>
      <c r="CF11231" s="62"/>
      <c r="CL11231" s="56" t="s">
        <v>19859</v>
      </c>
      <c r="CM11231" s="56"/>
      <c r="CN11231" s="56"/>
      <c r="CO11231" s="52"/>
      <c r="CP11231" s="52"/>
      <c r="CQ11231" s="52"/>
      <c r="CR11231" s="52"/>
      <c r="CS11231" s="52"/>
      <c r="CT11231" s="52"/>
      <c r="CU11231" s="33"/>
      <c r="CV11231" s="33"/>
    </row>
    <row r="11232" spans="74:100">
      <c r="BV11232" s="62"/>
      <c r="BW11232" s="62"/>
      <c r="BX11232" s="62"/>
      <c r="BY11232" s="62"/>
      <c r="BZ11232" s="62"/>
      <c r="CA11232" s="62"/>
      <c r="CB11232" s="62"/>
      <c r="CC11232" s="62"/>
      <c r="CD11232" s="62"/>
      <c r="CE11232" s="62"/>
      <c r="CF11232" s="62"/>
      <c r="CL11232" s="56" t="s">
        <v>6243</v>
      </c>
      <c r="CM11232" s="56" t="s">
        <v>217</v>
      </c>
      <c r="CN11232" s="56" t="s">
        <v>217</v>
      </c>
      <c r="CO11232" s="52"/>
      <c r="CP11232" s="52"/>
      <c r="CQ11232" s="52"/>
      <c r="CR11232" s="52"/>
      <c r="CS11232" s="52"/>
      <c r="CT11232" s="52"/>
      <c r="CU11232" s="33"/>
      <c r="CV11232" s="33"/>
    </row>
    <row r="11233" spans="74:100">
      <c r="BV11233" s="62"/>
      <c r="BW11233" s="62"/>
      <c r="BX11233" s="62"/>
      <c r="BY11233" s="62"/>
      <c r="BZ11233" s="62"/>
      <c r="CA11233" s="62"/>
      <c r="CB11233" s="62"/>
      <c r="CC11233" s="62"/>
      <c r="CD11233" s="62"/>
      <c r="CE11233" s="62"/>
      <c r="CF11233" s="62"/>
      <c r="CL11233" s="56" t="s">
        <v>19860</v>
      </c>
      <c r="CM11233" s="56"/>
      <c r="CN11233" s="56"/>
      <c r="CO11233" s="52"/>
      <c r="CP11233" s="52"/>
      <c r="CQ11233" s="52"/>
      <c r="CR11233" s="52"/>
      <c r="CS11233" s="52"/>
      <c r="CT11233" s="52"/>
      <c r="CU11233" s="33"/>
      <c r="CV11233" s="33"/>
    </row>
    <row r="11234" spans="74:100">
      <c r="BV11234" s="62"/>
      <c r="BW11234" s="62"/>
      <c r="BX11234" s="62"/>
      <c r="BY11234" s="62"/>
      <c r="BZ11234" s="62"/>
      <c r="CA11234" s="62"/>
      <c r="CB11234" s="62"/>
      <c r="CC11234" s="62"/>
      <c r="CD11234" s="62"/>
      <c r="CE11234" s="62"/>
      <c r="CF11234" s="62"/>
      <c r="CL11234" s="56" t="s">
        <v>2455</v>
      </c>
      <c r="CM11234" s="56" t="s">
        <v>214</v>
      </c>
      <c r="CN11234" s="56" t="s">
        <v>214</v>
      </c>
      <c r="CO11234" s="52"/>
      <c r="CP11234" s="52"/>
      <c r="CQ11234" s="52"/>
      <c r="CR11234" s="52"/>
      <c r="CS11234" s="52"/>
      <c r="CT11234" s="52"/>
      <c r="CU11234" s="33"/>
      <c r="CV11234" s="33"/>
    </row>
    <row r="11235" spans="74:100">
      <c r="BV11235" s="62"/>
      <c r="BW11235" s="62"/>
      <c r="BX11235" s="62"/>
      <c r="BY11235" s="62"/>
      <c r="BZ11235" s="62"/>
      <c r="CA11235" s="62"/>
      <c r="CB11235" s="62"/>
      <c r="CC11235" s="62"/>
      <c r="CD11235" s="62"/>
      <c r="CE11235" s="62"/>
      <c r="CF11235" s="62"/>
      <c r="CL11235" s="56" t="s">
        <v>22755</v>
      </c>
      <c r="CM11235" s="56"/>
      <c r="CN11235" s="56"/>
      <c r="CO11235" s="52"/>
      <c r="CP11235" s="52"/>
      <c r="CQ11235" s="52"/>
      <c r="CR11235" s="52"/>
      <c r="CS11235" s="52"/>
      <c r="CT11235" s="52"/>
      <c r="CU11235" s="33"/>
      <c r="CV11235" s="33"/>
    </row>
    <row r="11236" spans="74:100">
      <c r="BV11236" s="62"/>
      <c r="BW11236" s="62"/>
      <c r="BX11236" s="62"/>
      <c r="BY11236" s="62"/>
      <c r="BZ11236" s="62"/>
      <c r="CA11236" s="62"/>
      <c r="CB11236" s="62"/>
      <c r="CC11236" s="62"/>
      <c r="CD11236" s="62"/>
      <c r="CE11236" s="62"/>
      <c r="CF11236" s="62"/>
      <c r="CL11236" s="56" t="s">
        <v>6244</v>
      </c>
      <c r="CM11236" s="56" t="s">
        <v>217</v>
      </c>
      <c r="CN11236" s="56" t="s">
        <v>217</v>
      </c>
      <c r="CO11236" s="52"/>
      <c r="CP11236" s="52"/>
      <c r="CQ11236" s="52"/>
      <c r="CR11236" s="52"/>
      <c r="CS11236" s="52"/>
      <c r="CT11236" s="52"/>
      <c r="CU11236" s="33"/>
      <c r="CV11236" s="33"/>
    </row>
    <row r="11237" spans="74:100">
      <c r="BV11237" s="62"/>
      <c r="BW11237" s="62"/>
      <c r="BX11237" s="62"/>
      <c r="BY11237" s="62"/>
      <c r="BZ11237" s="62"/>
      <c r="CA11237" s="62"/>
      <c r="CB11237" s="62"/>
      <c r="CC11237" s="62"/>
      <c r="CD11237" s="62"/>
      <c r="CE11237" s="62"/>
      <c r="CF11237" s="62"/>
      <c r="CL11237" s="56" t="s">
        <v>19861</v>
      </c>
      <c r="CM11237" s="56"/>
      <c r="CN11237" s="56"/>
      <c r="CO11237" s="52"/>
      <c r="CP11237" s="52"/>
      <c r="CQ11237" s="52"/>
      <c r="CR11237" s="52"/>
      <c r="CS11237" s="52"/>
      <c r="CT11237" s="52"/>
      <c r="CU11237" s="33"/>
      <c r="CV11237" s="33"/>
    </row>
    <row r="11238" spans="74:100">
      <c r="BV11238" s="62"/>
      <c r="BW11238" s="62"/>
      <c r="BX11238" s="62"/>
      <c r="BY11238" s="62"/>
      <c r="BZ11238" s="62"/>
      <c r="CA11238" s="62"/>
      <c r="CB11238" s="62"/>
      <c r="CC11238" s="62"/>
      <c r="CD11238" s="62"/>
      <c r="CE11238" s="62"/>
      <c r="CF11238" s="62"/>
      <c r="CL11238" s="56" t="s">
        <v>6245</v>
      </c>
      <c r="CM11238" s="56" t="s">
        <v>217</v>
      </c>
      <c r="CN11238" s="56" t="s">
        <v>217</v>
      </c>
      <c r="CO11238" s="52"/>
      <c r="CP11238" s="52"/>
      <c r="CQ11238" s="52"/>
      <c r="CR11238" s="52"/>
      <c r="CS11238" s="52"/>
      <c r="CT11238" s="52"/>
      <c r="CU11238" s="33"/>
      <c r="CV11238" s="33"/>
    </row>
    <row r="11239" spans="74:100">
      <c r="BV11239" s="62"/>
      <c r="BW11239" s="62"/>
      <c r="BX11239" s="62"/>
      <c r="BY11239" s="62"/>
      <c r="BZ11239" s="62"/>
      <c r="CA11239" s="62"/>
      <c r="CB11239" s="62"/>
      <c r="CC11239" s="62"/>
      <c r="CD11239" s="62"/>
      <c r="CE11239" s="62"/>
      <c r="CF11239" s="62"/>
      <c r="CL11239" s="56" t="s">
        <v>19862</v>
      </c>
      <c r="CM11239" s="56"/>
      <c r="CN11239" s="56"/>
      <c r="CO11239" s="52"/>
      <c r="CP11239" s="52"/>
      <c r="CQ11239" s="52"/>
      <c r="CR11239" s="52"/>
      <c r="CS11239" s="52"/>
      <c r="CT11239" s="52"/>
      <c r="CU11239" s="33"/>
      <c r="CV11239" s="33"/>
    </row>
    <row r="11240" spans="74:100">
      <c r="BV11240" s="62"/>
      <c r="BW11240" s="62"/>
      <c r="BX11240" s="62"/>
      <c r="BY11240" s="62"/>
      <c r="BZ11240" s="62"/>
      <c r="CA11240" s="62"/>
      <c r="CB11240" s="62"/>
      <c r="CC11240" s="62"/>
      <c r="CD11240" s="62"/>
      <c r="CE11240" s="62"/>
      <c r="CF11240" s="62"/>
      <c r="CL11240" s="56" t="s">
        <v>2456</v>
      </c>
      <c r="CM11240" s="56" t="s">
        <v>217</v>
      </c>
      <c r="CN11240" s="56" t="s">
        <v>217</v>
      </c>
      <c r="CO11240" s="52"/>
      <c r="CP11240" s="52"/>
      <c r="CQ11240" s="52"/>
      <c r="CR11240" s="52"/>
      <c r="CS11240" s="52"/>
      <c r="CT11240" s="52"/>
      <c r="CU11240" s="33"/>
      <c r="CV11240" s="33"/>
    </row>
    <row r="11241" spans="74:100">
      <c r="BV11241" s="62"/>
      <c r="BW11241" s="62"/>
      <c r="BX11241" s="62"/>
      <c r="BY11241" s="62"/>
      <c r="BZ11241" s="62"/>
      <c r="CA11241" s="62"/>
      <c r="CB11241" s="62"/>
      <c r="CC11241" s="62"/>
      <c r="CD11241" s="62"/>
      <c r="CE11241" s="62"/>
      <c r="CF11241" s="62"/>
      <c r="CL11241" s="56" t="s">
        <v>22756</v>
      </c>
      <c r="CM11241" s="56"/>
      <c r="CN11241" s="56"/>
      <c r="CO11241" s="52"/>
      <c r="CP11241" s="52"/>
      <c r="CQ11241" s="52"/>
      <c r="CR11241" s="52"/>
      <c r="CS11241" s="52"/>
      <c r="CT11241" s="52"/>
      <c r="CU11241" s="33"/>
      <c r="CV11241" s="33"/>
    </row>
    <row r="11242" spans="74:100">
      <c r="BV11242" s="62"/>
      <c r="BW11242" s="62"/>
      <c r="BX11242" s="62"/>
      <c r="BY11242" s="62"/>
      <c r="BZ11242" s="62"/>
      <c r="CA11242" s="62"/>
      <c r="CB11242" s="62"/>
      <c r="CC11242" s="62"/>
      <c r="CD11242" s="62"/>
      <c r="CE11242" s="62"/>
      <c r="CF11242" s="62"/>
      <c r="CL11242" s="56" t="s">
        <v>6246</v>
      </c>
      <c r="CM11242" s="56" t="s">
        <v>217</v>
      </c>
      <c r="CN11242" s="56" t="s">
        <v>217</v>
      </c>
      <c r="CO11242" s="52"/>
      <c r="CP11242" s="52"/>
      <c r="CQ11242" s="52"/>
      <c r="CR11242" s="52"/>
      <c r="CS11242" s="52"/>
      <c r="CT11242" s="52"/>
      <c r="CU11242" s="33"/>
      <c r="CV11242" s="33"/>
    </row>
    <row r="11243" spans="74:100">
      <c r="BV11243" s="62"/>
      <c r="BW11243" s="62"/>
      <c r="BX11243" s="62"/>
      <c r="BY11243" s="62"/>
      <c r="BZ11243" s="62"/>
      <c r="CA11243" s="62"/>
      <c r="CB11243" s="62"/>
      <c r="CC11243" s="62"/>
      <c r="CD11243" s="62"/>
      <c r="CE11243" s="62"/>
      <c r="CF11243" s="62"/>
      <c r="CL11243" s="56" t="s">
        <v>19863</v>
      </c>
      <c r="CM11243" s="56"/>
      <c r="CN11243" s="56"/>
      <c r="CO11243" s="52"/>
      <c r="CP11243" s="52"/>
      <c r="CQ11243" s="52"/>
      <c r="CR11243" s="52"/>
      <c r="CS11243" s="52"/>
      <c r="CT11243" s="52"/>
      <c r="CU11243" s="33"/>
      <c r="CV11243" s="33"/>
    </row>
    <row r="11244" spans="74:100">
      <c r="BV11244" s="62"/>
      <c r="BW11244" s="62"/>
      <c r="BX11244" s="62"/>
      <c r="BY11244" s="62"/>
      <c r="BZ11244" s="62"/>
      <c r="CA11244" s="62"/>
      <c r="CB11244" s="62"/>
      <c r="CC11244" s="62"/>
      <c r="CD11244" s="62"/>
      <c r="CE11244" s="62"/>
      <c r="CF11244" s="62"/>
      <c r="CL11244" s="56" t="s">
        <v>25040</v>
      </c>
      <c r="CM11244" s="56" t="s">
        <v>215</v>
      </c>
      <c r="CN11244" s="56" t="s">
        <v>215</v>
      </c>
      <c r="CO11244" s="52"/>
      <c r="CP11244" s="52"/>
      <c r="CQ11244" s="52"/>
      <c r="CR11244" s="52"/>
      <c r="CS11244" s="52"/>
      <c r="CT11244" s="52"/>
      <c r="CU11244" s="33"/>
      <c r="CV11244" s="33"/>
    </row>
    <row r="11245" spans="74:100">
      <c r="BV11245" s="62"/>
      <c r="BW11245" s="62"/>
      <c r="BX11245" s="62"/>
      <c r="BY11245" s="62"/>
      <c r="BZ11245" s="62"/>
      <c r="CA11245" s="62"/>
      <c r="CB11245" s="62"/>
      <c r="CC11245" s="62"/>
      <c r="CD11245" s="62"/>
      <c r="CE11245" s="62"/>
      <c r="CF11245" s="62"/>
      <c r="CL11245" s="56" t="s">
        <v>21372</v>
      </c>
      <c r="CM11245" s="56"/>
      <c r="CN11245" s="56"/>
      <c r="CO11245" s="52"/>
      <c r="CP11245" s="52"/>
      <c r="CQ11245" s="52"/>
      <c r="CR11245" s="52"/>
      <c r="CS11245" s="52"/>
      <c r="CT11245" s="52"/>
      <c r="CU11245" s="33"/>
      <c r="CV11245" s="33"/>
    </row>
    <row r="11246" spans="74:100">
      <c r="BV11246" s="62"/>
      <c r="BW11246" s="62"/>
      <c r="BX11246" s="62"/>
      <c r="BY11246" s="62"/>
      <c r="BZ11246" s="62"/>
      <c r="CA11246" s="62"/>
      <c r="CB11246" s="62"/>
      <c r="CC11246" s="62"/>
      <c r="CD11246" s="62"/>
      <c r="CE11246" s="62"/>
      <c r="CF11246" s="62"/>
      <c r="CL11246" s="56" t="s">
        <v>6247</v>
      </c>
      <c r="CM11246" s="56" t="s">
        <v>217</v>
      </c>
      <c r="CN11246" s="56" t="s">
        <v>217</v>
      </c>
      <c r="CO11246" s="52"/>
      <c r="CP11246" s="52"/>
      <c r="CQ11246" s="52"/>
      <c r="CR11246" s="52"/>
      <c r="CS11246" s="52"/>
      <c r="CT11246" s="52"/>
      <c r="CU11246" s="33"/>
      <c r="CV11246" s="33"/>
    </row>
    <row r="11247" spans="74:100">
      <c r="BV11247" s="62"/>
      <c r="BW11247" s="62"/>
      <c r="BX11247" s="62"/>
      <c r="BY11247" s="62"/>
      <c r="BZ11247" s="62"/>
      <c r="CA11247" s="62"/>
      <c r="CB11247" s="62"/>
      <c r="CC11247" s="62"/>
      <c r="CD11247" s="62"/>
      <c r="CE11247" s="62"/>
      <c r="CF11247" s="62"/>
      <c r="CL11247" s="56" t="s">
        <v>19864</v>
      </c>
      <c r="CM11247" s="56"/>
      <c r="CN11247" s="56"/>
      <c r="CO11247" s="52"/>
      <c r="CP11247" s="52"/>
      <c r="CQ11247" s="52"/>
      <c r="CR11247" s="52"/>
      <c r="CS11247" s="52"/>
      <c r="CT11247" s="52"/>
      <c r="CU11247" s="33"/>
      <c r="CV11247" s="33"/>
    </row>
    <row r="11248" spans="74:100">
      <c r="BV11248" s="62"/>
      <c r="BW11248" s="62"/>
      <c r="BX11248" s="62"/>
      <c r="BY11248" s="62"/>
      <c r="BZ11248" s="62"/>
      <c r="CA11248" s="62"/>
      <c r="CB11248" s="62"/>
      <c r="CC11248" s="62"/>
      <c r="CD11248" s="62"/>
      <c r="CE11248" s="62"/>
      <c r="CF11248" s="62"/>
      <c r="CL11248" s="56" t="s">
        <v>28468</v>
      </c>
      <c r="CM11248" s="56" t="s">
        <v>217</v>
      </c>
      <c r="CN11248" s="56" t="s">
        <v>217</v>
      </c>
      <c r="CO11248" s="52"/>
      <c r="CP11248" s="52"/>
      <c r="CQ11248" s="52"/>
      <c r="CR11248" s="52"/>
      <c r="CS11248" s="52"/>
      <c r="CT11248" s="52"/>
      <c r="CU11248" s="33"/>
      <c r="CV11248" s="33"/>
    </row>
    <row r="11249" spans="74:100">
      <c r="BV11249" s="62"/>
      <c r="BW11249" s="62"/>
      <c r="BX11249" s="62"/>
      <c r="BY11249" s="62"/>
      <c r="BZ11249" s="62"/>
      <c r="CA11249" s="62"/>
      <c r="CB11249" s="62"/>
      <c r="CC11249" s="62"/>
      <c r="CD11249" s="62"/>
      <c r="CE11249" s="62"/>
      <c r="CF11249" s="62"/>
      <c r="CL11249" s="56" t="s">
        <v>28469</v>
      </c>
      <c r="CM11249" s="56"/>
      <c r="CN11249" s="56"/>
      <c r="CO11249" s="52"/>
      <c r="CP11249" s="52"/>
      <c r="CQ11249" s="52"/>
      <c r="CR11249" s="52"/>
      <c r="CS11249" s="52"/>
      <c r="CT11249" s="52"/>
      <c r="CU11249" s="33"/>
      <c r="CV11249" s="33"/>
    </row>
    <row r="11250" spans="74:100">
      <c r="BV11250" s="62"/>
      <c r="BW11250" s="62"/>
      <c r="BX11250" s="62"/>
      <c r="BY11250" s="62"/>
      <c r="BZ11250" s="62"/>
      <c r="CA11250" s="62"/>
      <c r="CB11250" s="62"/>
      <c r="CC11250" s="62"/>
      <c r="CD11250" s="62"/>
      <c r="CE11250" s="62"/>
      <c r="CF11250" s="62"/>
      <c r="CL11250" s="56" t="s">
        <v>6248</v>
      </c>
      <c r="CM11250" s="56" t="s">
        <v>217</v>
      </c>
      <c r="CN11250" s="56" t="s">
        <v>217</v>
      </c>
      <c r="CO11250" s="52"/>
      <c r="CP11250" s="52"/>
      <c r="CQ11250" s="52"/>
      <c r="CR11250" s="52"/>
      <c r="CS11250" s="52"/>
      <c r="CT11250" s="52"/>
      <c r="CU11250" s="33"/>
      <c r="CV11250" s="33"/>
    </row>
    <row r="11251" spans="74:100">
      <c r="BV11251" s="62"/>
      <c r="BW11251" s="62"/>
      <c r="BX11251" s="62"/>
      <c r="BY11251" s="62"/>
      <c r="BZ11251" s="62"/>
      <c r="CA11251" s="62"/>
      <c r="CB11251" s="62"/>
      <c r="CC11251" s="62"/>
      <c r="CD11251" s="62"/>
      <c r="CE11251" s="62"/>
      <c r="CF11251" s="62"/>
      <c r="CL11251" s="56" t="s">
        <v>19865</v>
      </c>
      <c r="CM11251" s="56"/>
      <c r="CN11251" s="56"/>
      <c r="CO11251" s="52"/>
      <c r="CP11251" s="52"/>
      <c r="CQ11251" s="52"/>
      <c r="CR11251" s="52"/>
      <c r="CS11251" s="52"/>
      <c r="CT11251" s="52"/>
      <c r="CU11251" s="33"/>
      <c r="CV11251" s="33"/>
    </row>
    <row r="11252" spans="74:100">
      <c r="BV11252" s="62"/>
      <c r="BW11252" s="62"/>
      <c r="BX11252" s="62"/>
      <c r="BY11252" s="62"/>
      <c r="BZ11252" s="62"/>
      <c r="CA11252" s="62"/>
      <c r="CB11252" s="62"/>
      <c r="CC11252" s="62"/>
      <c r="CD11252" s="62"/>
      <c r="CE11252" s="62"/>
      <c r="CF11252" s="62"/>
      <c r="CL11252" s="56" t="s">
        <v>6249</v>
      </c>
      <c r="CM11252" s="56" t="s">
        <v>217</v>
      </c>
      <c r="CN11252" s="56" t="s">
        <v>217</v>
      </c>
      <c r="CO11252" s="52"/>
      <c r="CP11252" s="52"/>
      <c r="CQ11252" s="52"/>
      <c r="CR11252" s="52"/>
      <c r="CS11252" s="52"/>
      <c r="CT11252" s="52"/>
      <c r="CU11252" s="33"/>
      <c r="CV11252" s="33"/>
    </row>
    <row r="11253" spans="74:100">
      <c r="BV11253" s="62"/>
      <c r="BW11253" s="62"/>
      <c r="BX11253" s="62"/>
      <c r="BY11253" s="62"/>
      <c r="BZ11253" s="62"/>
      <c r="CA11253" s="62"/>
      <c r="CB11253" s="62"/>
      <c r="CC11253" s="62"/>
      <c r="CD11253" s="62"/>
      <c r="CE11253" s="62"/>
      <c r="CF11253" s="62"/>
      <c r="CL11253" s="56" t="s">
        <v>19866</v>
      </c>
      <c r="CM11253" s="56"/>
      <c r="CN11253" s="56"/>
      <c r="CO11253" s="52"/>
      <c r="CP11253" s="52"/>
      <c r="CQ11253" s="52"/>
      <c r="CR11253" s="52"/>
      <c r="CS11253" s="52"/>
      <c r="CT11253" s="52"/>
      <c r="CU11253" s="33"/>
      <c r="CV11253" s="33"/>
    </row>
    <row r="11254" spans="74:100">
      <c r="BV11254" s="62"/>
      <c r="BW11254" s="62"/>
      <c r="BX11254" s="62"/>
      <c r="BY11254" s="62"/>
      <c r="BZ11254" s="62"/>
      <c r="CA11254" s="62"/>
      <c r="CB11254" s="62"/>
      <c r="CC11254" s="62"/>
      <c r="CD11254" s="62"/>
      <c r="CE11254" s="62"/>
      <c r="CF11254" s="62"/>
      <c r="CL11254" s="56" t="s">
        <v>28470</v>
      </c>
      <c r="CM11254" s="56" t="s">
        <v>217</v>
      </c>
      <c r="CN11254" s="56" t="s">
        <v>217</v>
      </c>
      <c r="CO11254" s="52"/>
      <c r="CP11254" s="52"/>
      <c r="CQ11254" s="52"/>
      <c r="CR11254" s="52"/>
      <c r="CS11254" s="52"/>
      <c r="CT11254" s="52"/>
      <c r="CU11254" s="33"/>
      <c r="CV11254" s="33"/>
    </row>
    <row r="11255" spans="74:100">
      <c r="BV11255" s="62"/>
      <c r="BW11255" s="62"/>
      <c r="BX11255" s="62"/>
      <c r="BY11255" s="62"/>
      <c r="BZ11255" s="62"/>
      <c r="CA11255" s="62"/>
      <c r="CB11255" s="62"/>
      <c r="CC11255" s="62"/>
      <c r="CD11255" s="62"/>
      <c r="CE11255" s="62"/>
      <c r="CF11255" s="62"/>
      <c r="CL11255" s="56" t="s">
        <v>28471</v>
      </c>
      <c r="CM11255" s="56"/>
      <c r="CN11255" s="56"/>
      <c r="CO11255" s="52"/>
      <c r="CP11255" s="52"/>
      <c r="CQ11255" s="52"/>
      <c r="CR11255" s="52"/>
      <c r="CS11255" s="52"/>
      <c r="CT11255" s="52"/>
      <c r="CU11255" s="33"/>
      <c r="CV11255" s="33"/>
    </row>
    <row r="11256" spans="74:100">
      <c r="BV11256" s="62"/>
      <c r="BW11256" s="62"/>
      <c r="BX11256" s="62"/>
      <c r="BY11256" s="62"/>
      <c r="BZ11256" s="62"/>
      <c r="CA11256" s="62"/>
      <c r="CB11256" s="62"/>
      <c r="CC11256" s="62"/>
      <c r="CD11256" s="62"/>
      <c r="CE11256" s="62"/>
      <c r="CF11256" s="62"/>
      <c r="CL11256" s="56" t="s">
        <v>6250</v>
      </c>
      <c r="CM11256" s="56" t="s">
        <v>217</v>
      </c>
      <c r="CN11256" s="56" t="s">
        <v>217</v>
      </c>
      <c r="CO11256" s="52"/>
      <c r="CP11256" s="52"/>
      <c r="CQ11256" s="52"/>
      <c r="CR11256" s="52"/>
      <c r="CS11256" s="52"/>
      <c r="CT11256" s="52"/>
      <c r="CU11256" s="33"/>
      <c r="CV11256" s="33"/>
    </row>
    <row r="11257" spans="74:100">
      <c r="BV11257" s="62"/>
      <c r="BW11257" s="62"/>
      <c r="BX11257" s="62"/>
      <c r="BY11257" s="62"/>
      <c r="BZ11257" s="62"/>
      <c r="CA11257" s="62"/>
      <c r="CB11257" s="62"/>
      <c r="CC11257" s="62"/>
      <c r="CD11257" s="62"/>
      <c r="CE11257" s="62"/>
      <c r="CF11257" s="62"/>
      <c r="CL11257" s="56" t="s">
        <v>19867</v>
      </c>
      <c r="CM11257" s="56"/>
      <c r="CN11257" s="56"/>
      <c r="CO11257" s="52"/>
      <c r="CP11257" s="52"/>
      <c r="CQ11257" s="52"/>
      <c r="CR11257" s="52"/>
      <c r="CS11257" s="52"/>
      <c r="CT11257" s="52"/>
      <c r="CU11257" s="33"/>
      <c r="CV11257" s="33"/>
    </row>
    <row r="11258" spans="74:100">
      <c r="BV11258" s="62"/>
      <c r="BW11258" s="62"/>
      <c r="BX11258" s="62"/>
      <c r="BY11258" s="62"/>
      <c r="BZ11258" s="62"/>
      <c r="CA11258" s="62"/>
      <c r="CB11258" s="62"/>
      <c r="CC11258" s="62"/>
      <c r="CD11258" s="62"/>
      <c r="CE11258" s="62"/>
      <c r="CF11258" s="62"/>
      <c r="CL11258" s="56" t="s">
        <v>6251</v>
      </c>
      <c r="CM11258" s="56" t="s">
        <v>217</v>
      </c>
      <c r="CN11258" s="56" t="s">
        <v>217</v>
      </c>
      <c r="CO11258" s="52"/>
      <c r="CP11258" s="52"/>
      <c r="CQ11258" s="52"/>
      <c r="CR11258" s="52"/>
      <c r="CS11258" s="52"/>
      <c r="CT11258" s="52"/>
      <c r="CU11258" s="33"/>
      <c r="CV11258" s="33"/>
    </row>
    <row r="11259" spans="74:100">
      <c r="BV11259" s="62"/>
      <c r="BW11259" s="62"/>
      <c r="BX11259" s="62"/>
      <c r="BY11259" s="62"/>
      <c r="BZ11259" s="62"/>
      <c r="CA11259" s="62"/>
      <c r="CB11259" s="62"/>
      <c r="CC11259" s="62"/>
      <c r="CD11259" s="62"/>
      <c r="CE11259" s="62"/>
      <c r="CF11259" s="62"/>
      <c r="CL11259" s="56" t="s">
        <v>19868</v>
      </c>
      <c r="CM11259" s="56"/>
      <c r="CN11259" s="56"/>
      <c r="CO11259" s="52"/>
      <c r="CP11259" s="52"/>
      <c r="CQ11259" s="52"/>
      <c r="CR11259" s="52"/>
      <c r="CS11259" s="52"/>
      <c r="CT11259" s="52"/>
      <c r="CU11259" s="33"/>
      <c r="CV11259" s="33"/>
    </row>
    <row r="11260" spans="74:100">
      <c r="BV11260" s="62"/>
      <c r="BW11260" s="62"/>
      <c r="BX11260" s="62"/>
      <c r="BY11260" s="62"/>
      <c r="BZ11260" s="62"/>
      <c r="CA11260" s="62"/>
      <c r="CB11260" s="62"/>
      <c r="CC11260" s="62"/>
      <c r="CD11260" s="62"/>
      <c r="CE11260" s="62"/>
      <c r="CF11260" s="62"/>
      <c r="CL11260" s="56" t="s">
        <v>6252</v>
      </c>
      <c r="CM11260" s="56" t="s">
        <v>217</v>
      </c>
      <c r="CN11260" s="56" t="s">
        <v>217</v>
      </c>
      <c r="CO11260" s="52"/>
      <c r="CP11260" s="52"/>
      <c r="CQ11260" s="52"/>
      <c r="CR11260" s="52"/>
      <c r="CS11260" s="52"/>
      <c r="CT11260" s="52"/>
      <c r="CU11260" s="33"/>
      <c r="CV11260" s="33"/>
    </row>
    <row r="11261" spans="74:100">
      <c r="BV11261" s="62"/>
      <c r="BW11261" s="62"/>
      <c r="BX11261" s="62"/>
      <c r="BY11261" s="62"/>
      <c r="BZ11261" s="62"/>
      <c r="CA11261" s="62"/>
      <c r="CB11261" s="62"/>
      <c r="CC11261" s="62"/>
      <c r="CD11261" s="62"/>
      <c r="CE11261" s="62"/>
      <c r="CF11261" s="62"/>
      <c r="CL11261" s="56" t="s">
        <v>19869</v>
      </c>
      <c r="CM11261" s="56"/>
      <c r="CN11261" s="56"/>
      <c r="CO11261" s="52"/>
      <c r="CP11261" s="52"/>
      <c r="CQ11261" s="52"/>
      <c r="CR11261" s="52"/>
      <c r="CS11261" s="52"/>
      <c r="CT11261" s="52"/>
      <c r="CU11261" s="33"/>
      <c r="CV11261" s="33"/>
    </row>
    <row r="11262" spans="74:100">
      <c r="BV11262" s="62"/>
      <c r="BW11262" s="62"/>
      <c r="BX11262" s="62"/>
      <c r="BY11262" s="62"/>
      <c r="BZ11262" s="62"/>
      <c r="CA11262" s="62"/>
      <c r="CB11262" s="62"/>
      <c r="CC11262" s="62"/>
      <c r="CD11262" s="62"/>
      <c r="CE11262" s="62"/>
      <c r="CF11262" s="62"/>
      <c r="CL11262" s="56" t="s">
        <v>2459</v>
      </c>
      <c r="CM11262" s="56" t="s">
        <v>216</v>
      </c>
      <c r="CN11262" s="56" t="s">
        <v>216</v>
      </c>
      <c r="CO11262" s="52"/>
      <c r="CP11262" s="52"/>
      <c r="CQ11262" s="52"/>
      <c r="CR11262" s="52"/>
      <c r="CS11262" s="52"/>
      <c r="CT11262" s="52"/>
      <c r="CU11262" s="33"/>
      <c r="CV11262" s="33"/>
    </row>
    <row r="11263" spans="74:100">
      <c r="BV11263" s="62"/>
      <c r="BW11263" s="62"/>
      <c r="BX11263" s="62"/>
      <c r="BY11263" s="62"/>
      <c r="BZ11263" s="62"/>
      <c r="CA11263" s="62"/>
      <c r="CB11263" s="62"/>
      <c r="CC11263" s="62"/>
      <c r="CD11263" s="62"/>
      <c r="CE11263" s="62"/>
      <c r="CF11263" s="62"/>
      <c r="CL11263" s="56" t="s">
        <v>22757</v>
      </c>
      <c r="CM11263" s="56"/>
      <c r="CN11263" s="56"/>
      <c r="CO11263" s="52"/>
      <c r="CP11263" s="52"/>
      <c r="CQ11263" s="52"/>
      <c r="CR11263" s="52"/>
      <c r="CS11263" s="52"/>
      <c r="CT11263" s="52"/>
      <c r="CU11263" s="33"/>
      <c r="CV11263" s="33"/>
    </row>
    <row r="11264" spans="74:100">
      <c r="BV11264" s="62"/>
      <c r="BW11264" s="62"/>
      <c r="BX11264" s="62"/>
      <c r="BY11264" s="62"/>
      <c r="BZ11264" s="62"/>
      <c r="CA11264" s="62"/>
      <c r="CB11264" s="62"/>
      <c r="CC11264" s="62"/>
      <c r="CD11264" s="62"/>
      <c r="CE11264" s="62"/>
      <c r="CF11264" s="62"/>
      <c r="CL11264" s="56" t="s">
        <v>6253</v>
      </c>
      <c r="CM11264" s="56" t="s">
        <v>217</v>
      </c>
      <c r="CN11264" s="56" t="s">
        <v>217</v>
      </c>
      <c r="CO11264" s="52"/>
      <c r="CP11264" s="52"/>
      <c r="CQ11264" s="52"/>
      <c r="CR11264" s="52"/>
      <c r="CS11264" s="52"/>
      <c r="CT11264" s="52"/>
      <c r="CU11264" s="33"/>
      <c r="CV11264" s="33"/>
    </row>
    <row r="11265" spans="74:100">
      <c r="BV11265" s="62"/>
      <c r="BW11265" s="62"/>
      <c r="BX11265" s="62"/>
      <c r="BY11265" s="62"/>
      <c r="BZ11265" s="62"/>
      <c r="CA11265" s="62"/>
      <c r="CB11265" s="62"/>
      <c r="CC11265" s="62"/>
      <c r="CD11265" s="62"/>
      <c r="CE11265" s="62"/>
      <c r="CF11265" s="62"/>
      <c r="CL11265" s="56" t="s">
        <v>19870</v>
      </c>
      <c r="CM11265" s="56"/>
      <c r="CN11265" s="56"/>
      <c r="CO11265" s="52"/>
      <c r="CP11265" s="52"/>
      <c r="CQ11265" s="52"/>
      <c r="CR11265" s="52"/>
      <c r="CS11265" s="52"/>
      <c r="CT11265" s="52"/>
      <c r="CU11265" s="33"/>
      <c r="CV11265" s="33"/>
    </row>
    <row r="11266" spans="74:100">
      <c r="BV11266" s="62"/>
      <c r="BW11266" s="62"/>
      <c r="BX11266" s="62"/>
      <c r="BY11266" s="62"/>
      <c r="BZ11266" s="62"/>
      <c r="CA11266" s="62"/>
      <c r="CB11266" s="62"/>
      <c r="CC11266" s="62"/>
      <c r="CD11266" s="62"/>
      <c r="CE11266" s="62"/>
      <c r="CF11266" s="62"/>
      <c r="CL11266" s="56" t="s">
        <v>2460</v>
      </c>
      <c r="CM11266" s="56" t="s">
        <v>215</v>
      </c>
      <c r="CN11266" s="56" t="s">
        <v>215</v>
      </c>
      <c r="CO11266" s="52"/>
      <c r="CP11266" s="52"/>
      <c r="CQ11266" s="52"/>
      <c r="CR11266" s="52"/>
      <c r="CS11266" s="52"/>
      <c r="CT11266" s="52"/>
      <c r="CU11266" s="33"/>
      <c r="CV11266" s="33"/>
    </row>
    <row r="11267" spans="74:100">
      <c r="BV11267" s="62"/>
      <c r="BW11267" s="62"/>
      <c r="BX11267" s="62"/>
      <c r="BY11267" s="62"/>
      <c r="BZ11267" s="62"/>
      <c r="CA11267" s="62"/>
      <c r="CB11267" s="62"/>
      <c r="CC11267" s="62"/>
      <c r="CD11267" s="62"/>
      <c r="CE11267" s="62"/>
      <c r="CF11267" s="62"/>
      <c r="CL11267" s="56" t="s">
        <v>28472</v>
      </c>
      <c r="CM11267" s="56"/>
      <c r="CN11267" s="56"/>
      <c r="CO11267" s="52"/>
      <c r="CP11267" s="52"/>
      <c r="CQ11267" s="52"/>
      <c r="CR11267" s="52"/>
      <c r="CS11267" s="52"/>
      <c r="CT11267" s="52"/>
      <c r="CU11267" s="33"/>
      <c r="CV11267" s="33"/>
    </row>
    <row r="11268" spans="74:100">
      <c r="BV11268" s="62"/>
      <c r="BW11268" s="62"/>
      <c r="BX11268" s="62"/>
      <c r="BY11268" s="62"/>
      <c r="BZ11268" s="62"/>
      <c r="CA11268" s="62"/>
      <c r="CB11268" s="62"/>
      <c r="CC11268" s="62"/>
      <c r="CD11268" s="62"/>
      <c r="CE11268" s="62"/>
      <c r="CF11268" s="62"/>
      <c r="CL11268" s="56" t="s">
        <v>6254</v>
      </c>
      <c r="CM11268" s="56" t="s">
        <v>217</v>
      </c>
      <c r="CN11268" s="56" t="s">
        <v>217</v>
      </c>
      <c r="CO11268" s="52"/>
      <c r="CP11268" s="52"/>
      <c r="CQ11268" s="52"/>
      <c r="CR11268" s="52"/>
      <c r="CS11268" s="52"/>
      <c r="CT11268" s="52"/>
      <c r="CU11268" s="33"/>
      <c r="CV11268" s="33"/>
    </row>
    <row r="11269" spans="74:100">
      <c r="BV11269" s="62"/>
      <c r="BW11269" s="62"/>
      <c r="BX11269" s="62"/>
      <c r="BY11269" s="62"/>
      <c r="BZ11269" s="62"/>
      <c r="CA11269" s="62"/>
      <c r="CB11269" s="62"/>
      <c r="CC11269" s="62"/>
      <c r="CD11269" s="62"/>
      <c r="CE11269" s="62"/>
      <c r="CF11269" s="62"/>
      <c r="CL11269" s="56" t="s">
        <v>19871</v>
      </c>
      <c r="CM11269" s="56"/>
      <c r="CN11269" s="56"/>
      <c r="CO11269" s="52"/>
      <c r="CP11269" s="52"/>
      <c r="CQ11269" s="52"/>
      <c r="CR11269" s="52"/>
      <c r="CS11269" s="52"/>
      <c r="CT11269" s="52"/>
      <c r="CU11269" s="33"/>
      <c r="CV11269" s="33"/>
    </row>
    <row r="11270" spans="74:100">
      <c r="BV11270" s="62"/>
      <c r="BW11270" s="62"/>
      <c r="BX11270" s="62"/>
      <c r="BY11270" s="62"/>
      <c r="BZ11270" s="62"/>
      <c r="CA11270" s="62"/>
      <c r="CB11270" s="62"/>
      <c r="CC11270" s="62"/>
      <c r="CD11270" s="62"/>
      <c r="CE11270" s="62"/>
      <c r="CF11270" s="62"/>
      <c r="CL11270" s="56" t="s">
        <v>6255</v>
      </c>
      <c r="CM11270" s="56" t="s">
        <v>217</v>
      </c>
      <c r="CN11270" s="56" t="s">
        <v>217</v>
      </c>
      <c r="CO11270" s="52"/>
      <c r="CP11270" s="52"/>
      <c r="CQ11270" s="52"/>
      <c r="CR11270" s="52"/>
      <c r="CS11270" s="52"/>
      <c r="CT11270" s="52"/>
      <c r="CU11270" s="33"/>
      <c r="CV11270" s="33"/>
    </row>
    <row r="11271" spans="74:100">
      <c r="BV11271" s="62"/>
      <c r="BW11271" s="62"/>
      <c r="BX11271" s="62"/>
      <c r="BY11271" s="62"/>
      <c r="BZ11271" s="62"/>
      <c r="CA11271" s="62"/>
      <c r="CB11271" s="62"/>
      <c r="CC11271" s="62"/>
      <c r="CD11271" s="62"/>
      <c r="CE11271" s="62"/>
      <c r="CF11271" s="62"/>
      <c r="CL11271" s="56" t="s">
        <v>19872</v>
      </c>
      <c r="CM11271" s="56"/>
      <c r="CN11271" s="56"/>
      <c r="CO11271" s="52"/>
      <c r="CP11271" s="52"/>
      <c r="CQ11271" s="52"/>
      <c r="CR11271" s="52"/>
      <c r="CS11271" s="52"/>
      <c r="CT11271" s="52"/>
      <c r="CU11271" s="33"/>
      <c r="CV11271" s="33"/>
    </row>
    <row r="11272" spans="74:100">
      <c r="BV11272" s="62"/>
      <c r="BW11272" s="62"/>
      <c r="BX11272" s="62"/>
      <c r="BY11272" s="62"/>
      <c r="BZ11272" s="62"/>
      <c r="CA11272" s="62"/>
      <c r="CB11272" s="62"/>
      <c r="CC11272" s="62"/>
      <c r="CD11272" s="62"/>
      <c r="CE11272" s="62"/>
      <c r="CF11272" s="62"/>
      <c r="CL11272" s="56" t="s">
        <v>6256</v>
      </c>
      <c r="CM11272" s="56" t="s">
        <v>217</v>
      </c>
      <c r="CN11272" s="56" t="s">
        <v>217</v>
      </c>
      <c r="CO11272" s="52"/>
      <c r="CP11272" s="52"/>
      <c r="CQ11272" s="52"/>
      <c r="CR11272" s="52"/>
      <c r="CS11272" s="52"/>
      <c r="CT11272" s="52"/>
      <c r="CU11272" s="33"/>
      <c r="CV11272" s="33"/>
    </row>
    <row r="11273" spans="74:100">
      <c r="BV11273" s="62"/>
      <c r="BW11273" s="62"/>
      <c r="BX11273" s="62"/>
      <c r="BY11273" s="62"/>
      <c r="BZ11273" s="62"/>
      <c r="CA11273" s="62"/>
      <c r="CB11273" s="62"/>
      <c r="CC11273" s="62"/>
      <c r="CD11273" s="62"/>
      <c r="CE11273" s="62"/>
      <c r="CF11273" s="62"/>
      <c r="CL11273" s="56" t="s">
        <v>19873</v>
      </c>
      <c r="CM11273" s="56"/>
      <c r="CN11273" s="56"/>
      <c r="CO11273" s="52"/>
      <c r="CP11273" s="52"/>
      <c r="CQ11273" s="52"/>
      <c r="CR11273" s="52"/>
      <c r="CS11273" s="52"/>
      <c r="CT11273" s="52"/>
      <c r="CU11273" s="33"/>
      <c r="CV11273" s="33"/>
    </row>
    <row r="11274" spans="74:100">
      <c r="BV11274" s="62"/>
      <c r="BW11274" s="62"/>
      <c r="BX11274" s="62"/>
      <c r="BY11274" s="62"/>
      <c r="BZ11274" s="62"/>
      <c r="CA11274" s="62"/>
      <c r="CB11274" s="62"/>
      <c r="CC11274" s="62"/>
      <c r="CD11274" s="62"/>
      <c r="CE11274" s="62"/>
      <c r="CF11274" s="62"/>
      <c r="CL11274" s="56" t="s">
        <v>6257</v>
      </c>
      <c r="CM11274" s="56" t="s">
        <v>217</v>
      </c>
      <c r="CN11274" s="56" t="s">
        <v>217</v>
      </c>
      <c r="CO11274" s="52"/>
      <c r="CP11274" s="52"/>
      <c r="CQ11274" s="52"/>
      <c r="CR11274" s="52"/>
      <c r="CS11274" s="52"/>
      <c r="CT11274" s="52"/>
      <c r="CU11274" s="33"/>
      <c r="CV11274" s="33"/>
    </row>
    <row r="11275" spans="74:100">
      <c r="BV11275" s="62"/>
      <c r="BW11275" s="62"/>
      <c r="BX11275" s="62"/>
      <c r="BY11275" s="62"/>
      <c r="BZ11275" s="62"/>
      <c r="CA11275" s="62"/>
      <c r="CB11275" s="62"/>
      <c r="CC11275" s="62"/>
      <c r="CD11275" s="62"/>
      <c r="CE11275" s="62"/>
      <c r="CF11275" s="62"/>
      <c r="CL11275" s="56" t="s">
        <v>19874</v>
      </c>
      <c r="CM11275" s="56"/>
      <c r="CN11275" s="56"/>
      <c r="CO11275" s="52"/>
      <c r="CP11275" s="52"/>
      <c r="CQ11275" s="52"/>
      <c r="CR11275" s="52"/>
      <c r="CS11275" s="52"/>
      <c r="CT11275" s="52"/>
      <c r="CU11275" s="33"/>
      <c r="CV11275" s="33"/>
    </row>
    <row r="11276" spans="74:100">
      <c r="BV11276" s="62"/>
      <c r="BW11276" s="62"/>
      <c r="BX11276" s="62"/>
      <c r="BY11276" s="62"/>
      <c r="BZ11276" s="62"/>
      <c r="CA11276" s="62"/>
      <c r="CB11276" s="62"/>
      <c r="CC11276" s="62"/>
      <c r="CD11276" s="62"/>
      <c r="CE11276" s="62"/>
      <c r="CF11276" s="62"/>
      <c r="CL11276" s="56" t="s">
        <v>6258</v>
      </c>
      <c r="CM11276" s="56" t="s">
        <v>217</v>
      </c>
      <c r="CN11276" s="56" t="s">
        <v>217</v>
      </c>
      <c r="CO11276" s="52"/>
      <c r="CP11276" s="52"/>
      <c r="CQ11276" s="52"/>
      <c r="CR11276" s="52"/>
      <c r="CS11276" s="52"/>
      <c r="CT11276" s="52"/>
      <c r="CU11276" s="33"/>
      <c r="CV11276" s="33"/>
    </row>
    <row r="11277" spans="74:100">
      <c r="BV11277" s="62"/>
      <c r="BW11277" s="62"/>
      <c r="BX11277" s="62"/>
      <c r="BY11277" s="62"/>
      <c r="BZ11277" s="62"/>
      <c r="CA11277" s="62"/>
      <c r="CB11277" s="62"/>
      <c r="CC11277" s="62"/>
      <c r="CD11277" s="62"/>
      <c r="CE11277" s="62"/>
      <c r="CF11277" s="62"/>
      <c r="CL11277" s="56" t="s">
        <v>19875</v>
      </c>
      <c r="CM11277" s="56"/>
      <c r="CN11277" s="56"/>
      <c r="CO11277" s="52"/>
      <c r="CP11277" s="52"/>
      <c r="CQ11277" s="52"/>
      <c r="CR11277" s="52"/>
      <c r="CS11277" s="52"/>
      <c r="CT11277" s="52"/>
      <c r="CU11277" s="33"/>
      <c r="CV11277" s="33"/>
    </row>
    <row r="11278" spans="74:100">
      <c r="BV11278" s="62"/>
      <c r="BW11278" s="62"/>
      <c r="BX11278" s="62"/>
      <c r="BY11278" s="62"/>
      <c r="BZ11278" s="62"/>
      <c r="CA11278" s="62"/>
      <c r="CB11278" s="62"/>
      <c r="CC11278" s="62"/>
      <c r="CD11278" s="62"/>
      <c r="CE11278" s="62"/>
      <c r="CF11278" s="62"/>
      <c r="CL11278" s="56" t="s">
        <v>6259</v>
      </c>
      <c r="CM11278" s="56" t="s">
        <v>217</v>
      </c>
      <c r="CN11278" s="56" t="s">
        <v>217</v>
      </c>
      <c r="CO11278" s="52"/>
      <c r="CP11278" s="52"/>
      <c r="CQ11278" s="52"/>
      <c r="CR11278" s="52"/>
      <c r="CS11278" s="52"/>
      <c r="CT11278" s="52"/>
      <c r="CU11278" s="33"/>
      <c r="CV11278" s="33"/>
    </row>
    <row r="11279" spans="74:100">
      <c r="BV11279" s="62"/>
      <c r="BW11279" s="62"/>
      <c r="BX11279" s="62"/>
      <c r="BY11279" s="62"/>
      <c r="BZ11279" s="62"/>
      <c r="CA11279" s="62"/>
      <c r="CB11279" s="62"/>
      <c r="CC11279" s="62"/>
      <c r="CD11279" s="62"/>
      <c r="CE11279" s="62"/>
      <c r="CF11279" s="62"/>
      <c r="CL11279" s="56" t="s">
        <v>19876</v>
      </c>
      <c r="CM11279" s="56"/>
      <c r="CN11279" s="56"/>
      <c r="CO11279" s="52"/>
      <c r="CP11279" s="52"/>
      <c r="CQ11279" s="52"/>
      <c r="CR11279" s="52"/>
      <c r="CS11279" s="52"/>
      <c r="CT11279" s="52"/>
      <c r="CU11279" s="33"/>
      <c r="CV11279" s="33"/>
    </row>
    <row r="11280" spans="74:100">
      <c r="BV11280" s="62"/>
      <c r="BW11280" s="62"/>
      <c r="BX11280" s="62"/>
      <c r="BY11280" s="62"/>
      <c r="BZ11280" s="62"/>
      <c r="CA11280" s="62"/>
      <c r="CB11280" s="62"/>
      <c r="CC11280" s="62"/>
      <c r="CD11280" s="62"/>
      <c r="CE11280" s="62"/>
      <c r="CF11280" s="62"/>
      <c r="CL11280" s="56" t="s">
        <v>28473</v>
      </c>
      <c r="CM11280" s="56" t="s">
        <v>217</v>
      </c>
      <c r="CN11280" s="56" t="s">
        <v>217</v>
      </c>
      <c r="CO11280" s="52"/>
      <c r="CP11280" s="52"/>
      <c r="CQ11280" s="52"/>
      <c r="CR11280" s="52"/>
      <c r="CS11280" s="52"/>
      <c r="CT11280" s="52"/>
      <c r="CU11280" s="33"/>
      <c r="CV11280" s="33"/>
    </row>
    <row r="11281" spans="74:100">
      <c r="BV11281" s="62"/>
      <c r="BW11281" s="62"/>
      <c r="BX11281" s="62"/>
      <c r="BY11281" s="62"/>
      <c r="BZ11281" s="62"/>
      <c r="CA11281" s="62"/>
      <c r="CB11281" s="62"/>
      <c r="CC11281" s="62"/>
      <c r="CD11281" s="62"/>
      <c r="CE11281" s="62"/>
      <c r="CF11281" s="62"/>
      <c r="CL11281" s="56" t="s">
        <v>28474</v>
      </c>
      <c r="CM11281" s="56"/>
      <c r="CN11281" s="56"/>
      <c r="CO11281" s="52"/>
      <c r="CP11281" s="52"/>
      <c r="CQ11281" s="52"/>
      <c r="CR11281" s="52"/>
      <c r="CS11281" s="52"/>
      <c r="CT11281" s="52"/>
      <c r="CU11281" s="33"/>
      <c r="CV11281" s="33"/>
    </row>
    <row r="11282" spans="74:100">
      <c r="BV11282" s="62"/>
      <c r="BW11282" s="62"/>
      <c r="BX11282" s="62"/>
      <c r="BY11282" s="62"/>
      <c r="BZ11282" s="62"/>
      <c r="CA11282" s="62"/>
      <c r="CB11282" s="62"/>
      <c r="CC11282" s="62"/>
      <c r="CD11282" s="62"/>
      <c r="CE11282" s="62"/>
      <c r="CF11282" s="62"/>
      <c r="CL11282" s="56" t="s">
        <v>6260</v>
      </c>
      <c r="CM11282" s="56" t="s">
        <v>217</v>
      </c>
      <c r="CN11282" s="56" t="s">
        <v>217</v>
      </c>
      <c r="CO11282" s="52"/>
      <c r="CP11282" s="52"/>
      <c r="CQ11282" s="52"/>
      <c r="CR11282" s="52"/>
      <c r="CS11282" s="52"/>
      <c r="CT11282" s="52"/>
      <c r="CU11282" s="33"/>
      <c r="CV11282" s="33"/>
    </row>
    <row r="11283" spans="74:100">
      <c r="BV11283" s="62"/>
      <c r="BW11283" s="62"/>
      <c r="BX11283" s="62"/>
      <c r="BY11283" s="62"/>
      <c r="BZ11283" s="62"/>
      <c r="CA11283" s="62"/>
      <c r="CB11283" s="62"/>
      <c r="CC11283" s="62"/>
      <c r="CD11283" s="62"/>
      <c r="CE11283" s="62"/>
      <c r="CF11283" s="62"/>
      <c r="CL11283" s="56" t="s">
        <v>19877</v>
      </c>
      <c r="CM11283" s="56"/>
      <c r="CN11283" s="56"/>
      <c r="CO11283" s="52"/>
      <c r="CP11283" s="52"/>
      <c r="CQ11283" s="52"/>
      <c r="CR11283" s="52"/>
      <c r="CS11283" s="52"/>
      <c r="CT11283" s="52"/>
      <c r="CU11283" s="33"/>
      <c r="CV11283" s="33"/>
    </row>
    <row r="11284" spans="74:100">
      <c r="BV11284" s="62"/>
      <c r="BW11284" s="62"/>
      <c r="BX11284" s="62"/>
      <c r="BY11284" s="62"/>
      <c r="BZ11284" s="62"/>
      <c r="CA11284" s="62"/>
      <c r="CB11284" s="62"/>
      <c r="CC11284" s="62"/>
      <c r="CD11284" s="62"/>
      <c r="CE11284" s="62"/>
      <c r="CF11284" s="62"/>
      <c r="CL11284" s="56" t="s">
        <v>6261</v>
      </c>
      <c r="CM11284" s="56" t="s">
        <v>217</v>
      </c>
      <c r="CN11284" s="56" t="s">
        <v>217</v>
      </c>
      <c r="CO11284" s="52"/>
      <c r="CP11284" s="52"/>
      <c r="CQ11284" s="52"/>
      <c r="CR11284" s="52"/>
      <c r="CS11284" s="52"/>
      <c r="CT11284" s="52"/>
      <c r="CU11284" s="33"/>
      <c r="CV11284" s="33"/>
    </row>
    <row r="11285" spans="74:100">
      <c r="BV11285" s="62"/>
      <c r="BW11285" s="62"/>
      <c r="BX11285" s="62"/>
      <c r="BY11285" s="62"/>
      <c r="BZ11285" s="62"/>
      <c r="CA11285" s="62"/>
      <c r="CB11285" s="62"/>
      <c r="CC11285" s="62"/>
      <c r="CD11285" s="62"/>
      <c r="CE11285" s="62"/>
      <c r="CF11285" s="62"/>
      <c r="CL11285" s="56" t="s">
        <v>19878</v>
      </c>
      <c r="CM11285" s="56"/>
      <c r="CN11285" s="56"/>
      <c r="CO11285" s="52"/>
      <c r="CP11285" s="52"/>
      <c r="CQ11285" s="52"/>
      <c r="CR11285" s="52"/>
      <c r="CS11285" s="52"/>
      <c r="CT11285" s="52"/>
      <c r="CU11285" s="33"/>
      <c r="CV11285" s="33"/>
    </row>
    <row r="11286" spans="74:100">
      <c r="BV11286" s="62"/>
      <c r="BW11286" s="62"/>
      <c r="BX11286" s="62"/>
      <c r="BY11286" s="62"/>
      <c r="BZ11286" s="62"/>
      <c r="CA11286" s="62"/>
      <c r="CB11286" s="62"/>
      <c r="CC11286" s="62"/>
      <c r="CD11286" s="62"/>
      <c r="CE11286" s="62"/>
      <c r="CF11286" s="62"/>
      <c r="CL11286" s="56" t="s">
        <v>2461</v>
      </c>
      <c r="CM11286" s="56" t="s">
        <v>214</v>
      </c>
      <c r="CN11286" s="56" t="s">
        <v>214</v>
      </c>
      <c r="CO11286" s="52"/>
      <c r="CP11286" s="52"/>
      <c r="CQ11286" s="52"/>
      <c r="CR11286" s="52"/>
      <c r="CS11286" s="52"/>
      <c r="CT11286" s="52"/>
      <c r="CU11286" s="33"/>
      <c r="CV11286" s="33"/>
    </row>
    <row r="11287" spans="74:100">
      <c r="BV11287" s="62"/>
      <c r="BW11287" s="62"/>
      <c r="BX11287" s="62"/>
      <c r="BY11287" s="62"/>
      <c r="BZ11287" s="62"/>
      <c r="CA11287" s="62"/>
      <c r="CB11287" s="62"/>
      <c r="CC11287" s="62"/>
      <c r="CD11287" s="62"/>
      <c r="CE11287" s="62"/>
      <c r="CF11287" s="62"/>
      <c r="CL11287" s="56" t="s">
        <v>28475</v>
      </c>
      <c r="CM11287" s="56"/>
      <c r="CN11287" s="56"/>
      <c r="CO11287" s="52"/>
      <c r="CP11287" s="52"/>
      <c r="CQ11287" s="52"/>
      <c r="CR11287" s="52"/>
      <c r="CS11287" s="52"/>
      <c r="CT11287" s="52"/>
      <c r="CU11287" s="33"/>
      <c r="CV11287" s="33"/>
    </row>
    <row r="11288" spans="74:100">
      <c r="BV11288" s="62"/>
      <c r="BW11288" s="62"/>
      <c r="BX11288" s="62"/>
      <c r="BY11288" s="62"/>
      <c r="BZ11288" s="62"/>
      <c r="CA11288" s="62"/>
      <c r="CB11288" s="62"/>
      <c r="CC11288" s="62"/>
      <c r="CD11288" s="62"/>
      <c r="CE11288" s="62"/>
      <c r="CF11288" s="62"/>
      <c r="CL11288" s="56" t="s">
        <v>2462</v>
      </c>
      <c r="CM11288" s="56" t="s">
        <v>214</v>
      </c>
      <c r="CN11288" s="56" t="s">
        <v>214</v>
      </c>
      <c r="CO11288" s="52"/>
      <c r="CP11288" s="52"/>
      <c r="CQ11288" s="52"/>
      <c r="CR11288" s="52"/>
      <c r="CS11288" s="52"/>
      <c r="CT11288" s="52"/>
      <c r="CU11288" s="33"/>
      <c r="CV11288" s="33"/>
    </row>
    <row r="11289" spans="74:100">
      <c r="BV11289" s="62"/>
      <c r="BW11289" s="62"/>
      <c r="BX11289" s="62"/>
      <c r="BY11289" s="62"/>
      <c r="BZ11289" s="62"/>
      <c r="CA11289" s="62"/>
      <c r="CB11289" s="62"/>
      <c r="CC11289" s="62"/>
      <c r="CD11289" s="62"/>
      <c r="CE11289" s="62"/>
      <c r="CF11289" s="62"/>
      <c r="CL11289" s="56" t="s">
        <v>22758</v>
      </c>
      <c r="CM11289" s="56"/>
      <c r="CN11289" s="56"/>
      <c r="CO11289" s="52"/>
      <c r="CP11289" s="52"/>
      <c r="CQ11289" s="52"/>
      <c r="CR11289" s="52"/>
      <c r="CS11289" s="52"/>
      <c r="CT11289" s="52"/>
      <c r="CU11289" s="33"/>
      <c r="CV11289" s="33"/>
    </row>
    <row r="11290" spans="74:100">
      <c r="BV11290" s="62"/>
      <c r="BW11290" s="62"/>
      <c r="BX11290" s="62"/>
      <c r="BY11290" s="62"/>
      <c r="BZ11290" s="62"/>
      <c r="CA11290" s="62"/>
      <c r="CB11290" s="62"/>
      <c r="CC11290" s="62"/>
      <c r="CD11290" s="62"/>
      <c r="CE11290" s="62"/>
      <c r="CF11290" s="62"/>
      <c r="CL11290" s="56" t="s">
        <v>2463</v>
      </c>
      <c r="CM11290" s="56" t="s">
        <v>216</v>
      </c>
      <c r="CN11290" s="56" t="s">
        <v>215</v>
      </c>
      <c r="CO11290" s="52"/>
      <c r="CP11290" s="52"/>
      <c r="CQ11290" s="52"/>
      <c r="CR11290" s="52"/>
      <c r="CS11290" s="52"/>
      <c r="CT11290" s="52"/>
      <c r="CU11290" s="33"/>
      <c r="CV11290" s="33"/>
    </row>
    <row r="11291" spans="74:100">
      <c r="BV11291" s="62"/>
      <c r="BW11291" s="62"/>
      <c r="BX11291" s="62"/>
      <c r="BY11291" s="62"/>
      <c r="BZ11291" s="62"/>
      <c r="CA11291" s="62"/>
      <c r="CB11291" s="62"/>
      <c r="CC11291" s="62"/>
      <c r="CD11291" s="62"/>
      <c r="CE11291" s="62"/>
      <c r="CF11291" s="62"/>
      <c r="CL11291" s="56" t="s">
        <v>22759</v>
      </c>
      <c r="CM11291" s="56"/>
      <c r="CN11291" s="56"/>
      <c r="CO11291" s="52"/>
      <c r="CP11291" s="52"/>
      <c r="CQ11291" s="52"/>
      <c r="CR11291" s="52"/>
      <c r="CS11291" s="52"/>
      <c r="CT11291" s="52"/>
      <c r="CU11291" s="33"/>
      <c r="CV11291" s="33"/>
    </row>
    <row r="11292" spans="74:100">
      <c r="BV11292" s="62"/>
      <c r="BW11292" s="62"/>
      <c r="BX11292" s="62"/>
      <c r="BY11292" s="62"/>
      <c r="BZ11292" s="62"/>
      <c r="CA11292" s="62"/>
      <c r="CB11292" s="62"/>
      <c r="CC11292" s="62"/>
      <c r="CD11292" s="62"/>
      <c r="CE11292" s="62"/>
      <c r="CF11292" s="62"/>
      <c r="CL11292" s="56" t="s">
        <v>6262</v>
      </c>
      <c r="CM11292" s="56" t="s">
        <v>217</v>
      </c>
      <c r="CN11292" s="56" t="s">
        <v>217</v>
      </c>
      <c r="CO11292" s="52"/>
      <c r="CP11292" s="52"/>
      <c r="CQ11292" s="52"/>
      <c r="CR11292" s="52"/>
      <c r="CS11292" s="52"/>
      <c r="CT11292" s="52"/>
      <c r="CU11292" s="33"/>
      <c r="CV11292" s="33"/>
    </row>
    <row r="11293" spans="74:100">
      <c r="BV11293" s="62"/>
      <c r="BW11293" s="62"/>
      <c r="BX11293" s="62"/>
      <c r="BY11293" s="62"/>
      <c r="BZ11293" s="62"/>
      <c r="CA11293" s="62"/>
      <c r="CB11293" s="62"/>
      <c r="CC11293" s="62"/>
      <c r="CD11293" s="62"/>
      <c r="CE11293" s="62"/>
      <c r="CF11293" s="62"/>
      <c r="CL11293" s="56" t="s">
        <v>19879</v>
      </c>
      <c r="CM11293" s="56"/>
      <c r="CN11293" s="56"/>
      <c r="CO11293" s="52"/>
      <c r="CP11293" s="52"/>
      <c r="CQ11293" s="52"/>
      <c r="CR11293" s="52"/>
      <c r="CS11293" s="52"/>
      <c r="CT11293" s="52"/>
      <c r="CU11293" s="33"/>
      <c r="CV11293" s="33"/>
    </row>
    <row r="11294" spans="74:100">
      <c r="BV11294" s="62"/>
      <c r="BW11294" s="62"/>
      <c r="BX11294" s="62"/>
      <c r="BY11294" s="62"/>
      <c r="BZ11294" s="62"/>
      <c r="CA11294" s="62"/>
      <c r="CB11294" s="62"/>
      <c r="CC11294" s="62"/>
      <c r="CD11294" s="62"/>
      <c r="CE11294" s="62"/>
      <c r="CF11294" s="62"/>
      <c r="CL11294" s="56" t="s">
        <v>28476</v>
      </c>
      <c r="CM11294" s="56" t="s">
        <v>217</v>
      </c>
      <c r="CN11294" s="56" t="s">
        <v>217</v>
      </c>
      <c r="CO11294" s="52"/>
      <c r="CP11294" s="52"/>
      <c r="CQ11294" s="52"/>
      <c r="CR11294" s="52"/>
      <c r="CS11294" s="52"/>
      <c r="CT11294" s="52"/>
      <c r="CU11294" s="33"/>
      <c r="CV11294" s="33"/>
    </row>
    <row r="11295" spans="74:100">
      <c r="BV11295" s="62"/>
      <c r="BW11295" s="62"/>
      <c r="BX11295" s="62"/>
      <c r="BY11295" s="62"/>
      <c r="BZ11295" s="62"/>
      <c r="CA11295" s="62"/>
      <c r="CB11295" s="62"/>
      <c r="CC11295" s="62"/>
      <c r="CD11295" s="62"/>
      <c r="CE11295" s="62"/>
      <c r="CF11295" s="62"/>
      <c r="CL11295" s="56" t="s">
        <v>28477</v>
      </c>
      <c r="CM11295" s="56"/>
      <c r="CN11295" s="56"/>
      <c r="CO11295" s="52"/>
      <c r="CP11295" s="52"/>
      <c r="CQ11295" s="52"/>
      <c r="CR11295" s="52"/>
      <c r="CS11295" s="52"/>
      <c r="CT11295" s="52"/>
      <c r="CU11295" s="33"/>
      <c r="CV11295" s="33"/>
    </row>
    <row r="11296" spans="74:100">
      <c r="BV11296" s="62"/>
      <c r="BW11296" s="62"/>
      <c r="BX11296" s="62"/>
      <c r="BY11296" s="62"/>
      <c r="BZ11296" s="62"/>
      <c r="CA11296" s="62"/>
      <c r="CB11296" s="62"/>
      <c r="CC11296" s="62"/>
      <c r="CD11296" s="62"/>
      <c r="CE11296" s="62"/>
      <c r="CF11296" s="62"/>
      <c r="CL11296" s="56" t="s">
        <v>28478</v>
      </c>
      <c r="CM11296" s="56" t="s">
        <v>217</v>
      </c>
      <c r="CN11296" s="56" t="s">
        <v>217</v>
      </c>
      <c r="CO11296" s="52"/>
      <c r="CP11296" s="52"/>
      <c r="CQ11296" s="52"/>
      <c r="CR11296" s="52"/>
      <c r="CS11296" s="52"/>
      <c r="CT11296" s="52"/>
      <c r="CU11296" s="33"/>
      <c r="CV11296" s="33"/>
    </row>
    <row r="11297" spans="74:100">
      <c r="BV11297" s="62"/>
      <c r="BW11297" s="62"/>
      <c r="BX11297" s="62"/>
      <c r="BY11297" s="62"/>
      <c r="BZ11297" s="62"/>
      <c r="CA11297" s="62"/>
      <c r="CB11297" s="62"/>
      <c r="CC11297" s="62"/>
      <c r="CD11297" s="62"/>
      <c r="CE11297" s="62"/>
      <c r="CF11297" s="62"/>
      <c r="CL11297" s="56" t="s">
        <v>28479</v>
      </c>
      <c r="CM11297" s="56"/>
      <c r="CN11297" s="56"/>
      <c r="CO11297" s="52"/>
      <c r="CP11297" s="52"/>
      <c r="CQ11297" s="52"/>
      <c r="CR11297" s="52"/>
      <c r="CS11297" s="52"/>
      <c r="CT11297" s="52"/>
      <c r="CU11297" s="33"/>
      <c r="CV11297" s="33"/>
    </row>
    <row r="11298" spans="74:100">
      <c r="BV11298" s="62"/>
      <c r="BW11298" s="62"/>
      <c r="BX11298" s="62"/>
      <c r="BY11298" s="62"/>
      <c r="BZ11298" s="62"/>
      <c r="CA11298" s="62"/>
      <c r="CB11298" s="62"/>
      <c r="CC11298" s="62"/>
      <c r="CD11298" s="62"/>
      <c r="CE11298" s="62"/>
      <c r="CF11298" s="62"/>
      <c r="CL11298" s="56" t="s">
        <v>6263</v>
      </c>
      <c r="CM11298" s="56" t="s">
        <v>214</v>
      </c>
      <c r="CN11298" s="56" t="s">
        <v>214</v>
      </c>
      <c r="CO11298" s="52"/>
      <c r="CP11298" s="52"/>
      <c r="CQ11298" s="52"/>
      <c r="CR11298" s="52"/>
      <c r="CS11298" s="52"/>
      <c r="CT11298" s="52"/>
      <c r="CU11298" s="33"/>
      <c r="CV11298" s="33"/>
    </row>
    <row r="11299" spans="74:100">
      <c r="BV11299" s="62"/>
      <c r="BW11299" s="62"/>
      <c r="BX11299" s="62"/>
      <c r="BY11299" s="62"/>
      <c r="BZ11299" s="62"/>
      <c r="CA11299" s="62"/>
      <c r="CB11299" s="62"/>
      <c r="CC11299" s="62"/>
      <c r="CD11299" s="62"/>
      <c r="CE11299" s="62"/>
      <c r="CF11299" s="62"/>
      <c r="CL11299" s="56" t="s">
        <v>28480</v>
      </c>
      <c r="CM11299" s="56"/>
      <c r="CN11299" s="56"/>
      <c r="CO11299" s="52"/>
      <c r="CP11299" s="52"/>
      <c r="CQ11299" s="52"/>
      <c r="CR11299" s="52"/>
      <c r="CS11299" s="52"/>
      <c r="CT11299" s="52"/>
      <c r="CU11299" s="33"/>
      <c r="CV11299" s="33"/>
    </row>
    <row r="11300" spans="74:100">
      <c r="BV11300" s="62"/>
      <c r="BW11300" s="62"/>
      <c r="BX11300" s="62"/>
      <c r="BY11300" s="62"/>
      <c r="BZ11300" s="62"/>
      <c r="CA11300" s="62"/>
      <c r="CB11300" s="62"/>
      <c r="CC11300" s="62"/>
      <c r="CD11300" s="62"/>
      <c r="CE11300" s="62"/>
      <c r="CF11300" s="62"/>
      <c r="CL11300" s="56" t="s">
        <v>6264</v>
      </c>
      <c r="CM11300" s="56" t="s">
        <v>217</v>
      </c>
      <c r="CN11300" s="56" t="s">
        <v>217</v>
      </c>
      <c r="CO11300" s="52"/>
      <c r="CP11300" s="52"/>
      <c r="CQ11300" s="52"/>
      <c r="CR11300" s="52"/>
      <c r="CS11300" s="52"/>
      <c r="CT11300" s="52"/>
      <c r="CU11300" s="33"/>
      <c r="CV11300" s="33"/>
    </row>
    <row r="11301" spans="74:100">
      <c r="BV11301" s="62"/>
      <c r="BW11301" s="62"/>
      <c r="BX11301" s="62"/>
      <c r="BY11301" s="62"/>
      <c r="BZ11301" s="62"/>
      <c r="CA11301" s="62"/>
      <c r="CB11301" s="62"/>
      <c r="CC11301" s="62"/>
      <c r="CD11301" s="62"/>
      <c r="CE11301" s="62"/>
      <c r="CF11301" s="62"/>
      <c r="CL11301" s="56" t="s">
        <v>19880</v>
      </c>
      <c r="CM11301" s="56"/>
      <c r="CN11301" s="56"/>
      <c r="CO11301" s="52"/>
      <c r="CP11301" s="52"/>
      <c r="CQ11301" s="52"/>
      <c r="CR11301" s="52"/>
      <c r="CS11301" s="52"/>
      <c r="CT11301" s="52"/>
      <c r="CU11301" s="33"/>
      <c r="CV11301" s="33"/>
    </row>
    <row r="11302" spans="74:100">
      <c r="BV11302" s="62"/>
      <c r="BW11302" s="62"/>
      <c r="BX11302" s="62"/>
      <c r="BY11302" s="62"/>
      <c r="BZ11302" s="62"/>
      <c r="CA11302" s="62"/>
      <c r="CB11302" s="62"/>
      <c r="CC11302" s="62"/>
      <c r="CD11302" s="62"/>
      <c r="CE11302" s="62"/>
      <c r="CF11302" s="62"/>
      <c r="CL11302" s="56" t="s">
        <v>6265</v>
      </c>
      <c r="CM11302" s="56" t="s">
        <v>217</v>
      </c>
      <c r="CN11302" s="56" t="s">
        <v>217</v>
      </c>
      <c r="CO11302" s="52"/>
      <c r="CP11302" s="52"/>
      <c r="CQ11302" s="52"/>
      <c r="CR11302" s="52"/>
      <c r="CS11302" s="52"/>
      <c r="CT11302" s="52"/>
      <c r="CU11302" s="33"/>
      <c r="CV11302" s="33"/>
    </row>
    <row r="11303" spans="74:100">
      <c r="BV11303" s="62"/>
      <c r="BW11303" s="62"/>
      <c r="BX11303" s="62"/>
      <c r="BY11303" s="62"/>
      <c r="BZ11303" s="62"/>
      <c r="CA11303" s="62"/>
      <c r="CB11303" s="62"/>
      <c r="CC11303" s="62"/>
      <c r="CD11303" s="62"/>
      <c r="CE11303" s="62"/>
      <c r="CF11303" s="62"/>
      <c r="CL11303" s="56" t="s">
        <v>19881</v>
      </c>
      <c r="CM11303" s="56"/>
      <c r="CN11303" s="56"/>
      <c r="CO11303" s="52"/>
      <c r="CP11303" s="52"/>
      <c r="CQ11303" s="52"/>
      <c r="CR11303" s="52"/>
      <c r="CS11303" s="52"/>
      <c r="CT11303" s="52"/>
      <c r="CU11303" s="33"/>
      <c r="CV11303" s="33"/>
    </row>
    <row r="11304" spans="74:100">
      <c r="BV11304" s="62"/>
      <c r="BW11304" s="62"/>
      <c r="BX11304" s="62"/>
      <c r="BY11304" s="62"/>
      <c r="BZ11304" s="62"/>
      <c r="CA11304" s="62"/>
      <c r="CB11304" s="62"/>
      <c r="CC11304" s="62"/>
      <c r="CD11304" s="62"/>
      <c r="CE11304" s="62"/>
      <c r="CF11304" s="62"/>
      <c r="CL11304" s="56" t="s">
        <v>6266</v>
      </c>
      <c r="CM11304" s="56" t="s">
        <v>217</v>
      </c>
      <c r="CN11304" s="56" t="s">
        <v>217</v>
      </c>
      <c r="CO11304" s="52"/>
      <c r="CP11304" s="52"/>
      <c r="CQ11304" s="52"/>
      <c r="CR11304" s="52"/>
      <c r="CS11304" s="52"/>
      <c r="CT11304" s="52"/>
      <c r="CU11304" s="33"/>
      <c r="CV11304" s="33"/>
    </row>
    <row r="11305" spans="74:100">
      <c r="BV11305" s="62"/>
      <c r="BW11305" s="62"/>
      <c r="BX11305" s="62"/>
      <c r="BY11305" s="62"/>
      <c r="BZ11305" s="62"/>
      <c r="CA11305" s="62"/>
      <c r="CB11305" s="62"/>
      <c r="CC11305" s="62"/>
      <c r="CD11305" s="62"/>
      <c r="CE11305" s="62"/>
      <c r="CF11305" s="62"/>
      <c r="CL11305" s="56" t="s">
        <v>19882</v>
      </c>
      <c r="CM11305" s="56"/>
      <c r="CN11305" s="56"/>
      <c r="CO11305" s="52"/>
      <c r="CP11305" s="52"/>
      <c r="CQ11305" s="52"/>
      <c r="CR11305" s="52"/>
      <c r="CS11305" s="52"/>
      <c r="CT11305" s="52"/>
      <c r="CU11305" s="33"/>
      <c r="CV11305" s="33"/>
    </row>
    <row r="11306" spans="74:100">
      <c r="BV11306" s="62"/>
      <c r="BW11306" s="62"/>
      <c r="BX11306" s="62"/>
      <c r="BY11306" s="62"/>
      <c r="BZ11306" s="62"/>
      <c r="CA11306" s="62"/>
      <c r="CB11306" s="62"/>
      <c r="CC11306" s="62"/>
      <c r="CD11306" s="62"/>
      <c r="CE11306" s="62"/>
      <c r="CF11306" s="62"/>
      <c r="CL11306" s="56" t="s">
        <v>6267</v>
      </c>
      <c r="CM11306" s="56" t="s">
        <v>217</v>
      </c>
      <c r="CN11306" s="56" t="s">
        <v>217</v>
      </c>
      <c r="CO11306" s="52"/>
      <c r="CP11306" s="52"/>
      <c r="CQ11306" s="52"/>
      <c r="CR11306" s="52"/>
      <c r="CS11306" s="52"/>
      <c r="CT11306" s="52"/>
      <c r="CU11306" s="33"/>
      <c r="CV11306" s="33"/>
    </row>
    <row r="11307" spans="74:100">
      <c r="BV11307" s="62"/>
      <c r="BW11307" s="62"/>
      <c r="BX11307" s="62"/>
      <c r="BY11307" s="62"/>
      <c r="BZ11307" s="62"/>
      <c r="CA11307" s="62"/>
      <c r="CB11307" s="62"/>
      <c r="CC11307" s="62"/>
      <c r="CD11307" s="62"/>
      <c r="CE11307" s="62"/>
      <c r="CF11307" s="62"/>
      <c r="CL11307" s="56" t="s">
        <v>19883</v>
      </c>
      <c r="CM11307" s="56"/>
      <c r="CN11307" s="56"/>
      <c r="CO11307" s="52"/>
      <c r="CP11307" s="52"/>
      <c r="CQ11307" s="52"/>
      <c r="CR11307" s="52"/>
      <c r="CS11307" s="52"/>
      <c r="CT11307" s="52"/>
      <c r="CU11307" s="33"/>
      <c r="CV11307" s="33"/>
    </row>
    <row r="11308" spans="74:100">
      <c r="BV11308" s="62"/>
      <c r="BW11308" s="62"/>
      <c r="BX11308" s="62"/>
      <c r="BY11308" s="62"/>
      <c r="BZ11308" s="62"/>
      <c r="CA11308" s="62"/>
      <c r="CB11308" s="62"/>
      <c r="CC11308" s="62"/>
      <c r="CD11308" s="62"/>
      <c r="CE11308" s="62"/>
      <c r="CF11308" s="62"/>
      <c r="CL11308" s="56" t="s">
        <v>6268</v>
      </c>
      <c r="CM11308" s="56" t="s">
        <v>217</v>
      </c>
      <c r="CN11308" s="56" t="s">
        <v>217</v>
      </c>
      <c r="CO11308" s="52"/>
      <c r="CP11308" s="52"/>
      <c r="CQ11308" s="52"/>
      <c r="CR11308" s="52"/>
      <c r="CS11308" s="52"/>
      <c r="CT11308" s="52"/>
      <c r="CU11308" s="33"/>
      <c r="CV11308" s="33"/>
    </row>
    <row r="11309" spans="74:100">
      <c r="BV11309" s="62"/>
      <c r="BW11309" s="62"/>
      <c r="BX11309" s="62"/>
      <c r="BY11309" s="62"/>
      <c r="BZ11309" s="62"/>
      <c r="CA11309" s="62"/>
      <c r="CB11309" s="62"/>
      <c r="CC11309" s="62"/>
      <c r="CD11309" s="62"/>
      <c r="CE11309" s="62"/>
      <c r="CF11309" s="62"/>
      <c r="CL11309" s="56" t="s">
        <v>19884</v>
      </c>
      <c r="CM11309" s="56"/>
      <c r="CN11309" s="56"/>
      <c r="CO11309" s="52"/>
      <c r="CP11309" s="52"/>
      <c r="CQ11309" s="52"/>
      <c r="CR11309" s="52"/>
      <c r="CS11309" s="52"/>
      <c r="CT11309" s="52"/>
      <c r="CU11309" s="33"/>
      <c r="CV11309" s="33"/>
    </row>
    <row r="11310" spans="74:100">
      <c r="BV11310" s="62"/>
      <c r="BW11310" s="62"/>
      <c r="BX11310" s="62"/>
      <c r="BY11310" s="62"/>
      <c r="BZ11310" s="62"/>
      <c r="CA11310" s="62"/>
      <c r="CB11310" s="62"/>
      <c r="CC11310" s="62"/>
      <c r="CD11310" s="62"/>
      <c r="CE11310" s="62"/>
      <c r="CF11310" s="62"/>
      <c r="CL11310" s="56" t="s">
        <v>6269</v>
      </c>
      <c r="CM11310" s="56" t="s">
        <v>217</v>
      </c>
      <c r="CN11310" s="56" t="s">
        <v>217</v>
      </c>
      <c r="CO11310" s="52"/>
      <c r="CP11310" s="52"/>
      <c r="CQ11310" s="52"/>
      <c r="CR11310" s="52"/>
      <c r="CS11310" s="52"/>
      <c r="CT11310" s="52"/>
      <c r="CU11310" s="33"/>
      <c r="CV11310" s="33"/>
    </row>
    <row r="11311" spans="74:100">
      <c r="BV11311" s="62"/>
      <c r="BW11311" s="62"/>
      <c r="BX11311" s="62"/>
      <c r="BY11311" s="62"/>
      <c r="BZ11311" s="62"/>
      <c r="CA11311" s="62"/>
      <c r="CB11311" s="62"/>
      <c r="CC11311" s="62"/>
      <c r="CD11311" s="62"/>
      <c r="CE11311" s="62"/>
      <c r="CF11311" s="62"/>
      <c r="CL11311" s="56" t="s">
        <v>19885</v>
      </c>
      <c r="CM11311" s="56"/>
      <c r="CN11311" s="56"/>
      <c r="CO11311" s="52"/>
      <c r="CP11311" s="52"/>
      <c r="CQ11311" s="52"/>
      <c r="CR11311" s="52"/>
      <c r="CS11311" s="52"/>
      <c r="CT11311" s="52"/>
      <c r="CU11311" s="33"/>
      <c r="CV11311" s="33"/>
    </row>
    <row r="11312" spans="74:100">
      <c r="BV11312" s="62"/>
      <c r="BW11312" s="62"/>
      <c r="BX11312" s="62"/>
      <c r="BY11312" s="62"/>
      <c r="BZ11312" s="62"/>
      <c r="CA11312" s="62"/>
      <c r="CB11312" s="62"/>
      <c r="CC11312" s="62"/>
      <c r="CD11312" s="62"/>
      <c r="CE11312" s="62"/>
      <c r="CF11312" s="62"/>
      <c r="CL11312" s="56" t="s">
        <v>6270</v>
      </c>
      <c r="CM11312" s="56" t="s">
        <v>217</v>
      </c>
      <c r="CN11312" s="56" t="s">
        <v>217</v>
      </c>
      <c r="CO11312" s="52"/>
      <c r="CP11312" s="52"/>
      <c r="CQ11312" s="52"/>
      <c r="CR11312" s="52"/>
      <c r="CS11312" s="52"/>
      <c r="CT11312" s="52"/>
      <c r="CU11312" s="33"/>
      <c r="CV11312" s="33"/>
    </row>
    <row r="11313" spans="74:100">
      <c r="BV11313" s="62"/>
      <c r="BW11313" s="62"/>
      <c r="BX11313" s="62"/>
      <c r="BY11313" s="62"/>
      <c r="BZ11313" s="62"/>
      <c r="CA11313" s="62"/>
      <c r="CB11313" s="62"/>
      <c r="CC11313" s="62"/>
      <c r="CD11313" s="62"/>
      <c r="CE11313" s="62"/>
      <c r="CF11313" s="62"/>
      <c r="CL11313" s="56" t="s">
        <v>19886</v>
      </c>
      <c r="CM11313" s="56"/>
      <c r="CN11313" s="56"/>
      <c r="CO11313" s="52"/>
      <c r="CP11313" s="52"/>
      <c r="CQ11313" s="52"/>
      <c r="CR11313" s="52"/>
      <c r="CS11313" s="52"/>
      <c r="CT11313" s="52"/>
      <c r="CU11313" s="33"/>
      <c r="CV11313" s="33"/>
    </row>
    <row r="11314" spans="74:100">
      <c r="BV11314" s="62"/>
      <c r="BW11314" s="62"/>
      <c r="BX11314" s="62"/>
      <c r="BY11314" s="62"/>
      <c r="BZ11314" s="62"/>
      <c r="CA11314" s="62"/>
      <c r="CB11314" s="62"/>
      <c r="CC11314" s="62"/>
      <c r="CD11314" s="62"/>
      <c r="CE11314" s="62"/>
      <c r="CF11314" s="62"/>
      <c r="CL11314" s="56" t="s">
        <v>2464</v>
      </c>
      <c r="CM11314" s="56" t="s">
        <v>217</v>
      </c>
      <c r="CN11314" s="56" t="s">
        <v>217</v>
      </c>
      <c r="CO11314" s="52"/>
      <c r="CP11314" s="52"/>
      <c r="CQ11314" s="52"/>
      <c r="CR11314" s="52"/>
      <c r="CS11314" s="52"/>
      <c r="CT11314" s="52"/>
      <c r="CU11314" s="33"/>
      <c r="CV11314" s="33"/>
    </row>
    <row r="11315" spans="74:100">
      <c r="BV11315" s="62"/>
      <c r="BW11315" s="62"/>
      <c r="BX11315" s="62"/>
      <c r="BY11315" s="62"/>
      <c r="BZ11315" s="62"/>
      <c r="CA11315" s="62"/>
      <c r="CB11315" s="62"/>
      <c r="CC11315" s="62"/>
      <c r="CD11315" s="62"/>
      <c r="CE11315" s="62"/>
      <c r="CF11315" s="62"/>
      <c r="CL11315" s="56" t="s">
        <v>22760</v>
      </c>
      <c r="CM11315" s="56"/>
      <c r="CN11315" s="56"/>
      <c r="CO11315" s="52"/>
      <c r="CP11315" s="52"/>
      <c r="CQ11315" s="52"/>
      <c r="CR11315" s="52"/>
      <c r="CS11315" s="52"/>
      <c r="CT11315" s="52"/>
      <c r="CU11315" s="33"/>
      <c r="CV11315" s="33"/>
    </row>
    <row r="11316" spans="74:100">
      <c r="BV11316" s="62"/>
      <c r="BW11316" s="62"/>
      <c r="BX11316" s="62"/>
      <c r="BY11316" s="62"/>
      <c r="BZ11316" s="62"/>
      <c r="CA11316" s="62"/>
      <c r="CB11316" s="62"/>
      <c r="CC11316" s="62"/>
      <c r="CD11316" s="62"/>
      <c r="CE11316" s="62"/>
      <c r="CF11316" s="62"/>
      <c r="CL11316" s="56" t="s">
        <v>6271</v>
      </c>
      <c r="CM11316" s="56" t="s">
        <v>217</v>
      </c>
      <c r="CN11316" s="56" t="s">
        <v>217</v>
      </c>
      <c r="CO11316" s="52"/>
      <c r="CP11316" s="52"/>
      <c r="CQ11316" s="52"/>
      <c r="CR11316" s="52"/>
      <c r="CS11316" s="52"/>
      <c r="CT11316" s="52"/>
      <c r="CU11316" s="33"/>
      <c r="CV11316" s="33"/>
    </row>
    <row r="11317" spans="74:100">
      <c r="BV11317" s="62"/>
      <c r="BW11317" s="62"/>
      <c r="BX11317" s="62"/>
      <c r="BY11317" s="62"/>
      <c r="BZ11317" s="62"/>
      <c r="CA11317" s="62"/>
      <c r="CB11317" s="62"/>
      <c r="CC11317" s="62"/>
      <c r="CD11317" s="62"/>
      <c r="CE11317" s="62"/>
      <c r="CF11317" s="62"/>
      <c r="CL11317" s="56" t="s">
        <v>19887</v>
      </c>
      <c r="CM11317" s="56"/>
      <c r="CN11317" s="56"/>
      <c r="CO11317" s="52"/>
      <c r="CP11317" s="52"/>
      <c r="CQ11317" s="52"/>
      <c r="CR11317" s="52"/>
      <c r="CS11317" s="52"/>
      <c r="CT11317" s="52"/>
      <c r="CU11317" s="33"/>
      <c r="CV11317" s="33"/>
    </row>
    <row r="11318" spans="74:100">
      <c r="BV11318" s="62"/>
      <c r="BW11318" s="62"/>
      <c r="BX11318" s="62"/>
      <c r="BY11318" s="62"/>
      <c r="BZ11318" s="62"/>
      <c r="CA11318" s="62"/>
      <c r="CB11318" s="62"/>
      <c r="CC11318" s="62"/>
      <c r="CD11318" s="62"/>
      <c r="CE11318" s="62"/>
      <c r="CF11318" s="62"/>
      <c r="CL11318" s="56" t="s">
        <v>2465</v>
      </c>
      <c r="CM11318" s="56" t="s">
        <v>215</v>
      </c>
      <c r="CN11318" s="56" t="s">
        <v>215</v>
      </c>
      <c r="CO11318" s="52"/>
      <c r="CP11318" s="52"/>
      <c r="CQ11318" s="52"/>
      <c r="CR11318" s="52"/>
      <c r="CS11318" s="52"/>
      <c r="CT11318" s="52"/>
      <c r="CU11318" s="33"/>
      <c r="CV11318" s="33"/>
    </row>
    <row r="11319" spans="74:100">
      <c r="BV11319" s="62"/>
      <c r="BW11319" s="62"/>
      <c r="BX11319" s="62"/>
      <c r="BY11319" s="62"/>
      <c r="BZ11319" s="62"/>
      <c r="CA11319" s="62"/>
      <c r="CB11319" s="62"/>
      <c r="CC11319" s="62"/>
      <c r="CD11319" s="62"/>
      <c r="CE11319" s="62"/>
      <c r="CF11319" s="62"/>
      <c r="CL11319" s="56" t="s">
        <v>28481</v>
      </c>
      <c r="CM11319" s="56"/>
      <c r="CN11319" s="56"/>
      <c r="CO11319" s="52"/>
      <c r="CP11319" s="52"/>
      <c r="CQ11319" s="52"/>
      <c r="CR11319" s="52"/>
      <c r="CS11319" s="52"/>
      <c r="CT11319" s="52"/>
      <c r="CU11319" s="33"/>
      <c r="CV11319" s="33"/>
    </row>
    <row r="11320" spans="74:100">
      <c r="BV11320" s="62"/>
      <c r="BW11320" s="62"/>
      <c r="BX11320" s="62"/>
      <c r="BY11320" s="62"/>
      <c r="BZ11320" s="62"/>
      <c r="CA11320" s="62"/>
      <c r="CB11320" s="62"/>
      <c r="CC11320" s="62"/>
      <c r="CD11320" s="62"/>
      <c r="CE11320" s="62"/>
      <c r="CF11320" s="62"/>
      <c r="CL11320" s="56" t="s">
        <v>28482</v>
      </c>
      <c r="CM11320" s="56" t="s">
        <v>217</v>
      </c>
      <c r="CN11320" s="56" t="s">
        <v>217</v>
      </c>
      <c r="CO11320" s="52"/>
      <c r="CP11320" s="52"/>
      <c r="CQ11320" s="52"/>
      <c r="CR11320" s="52"/>
      <c r="CS11320" s="52"/>
      <c r="CT11320" s="52"/>
      <c r="CU11320" s="33"/>
      <c r="CV11320" s="33"/>
    </row>
    <row r="11321" spans="74:100">
      <c r="BV11321" s="62"/>
      <c r="BW11321" s="62"/>
      <c r="BX11321" s="62"/>
      <c r="BY11321" s="62"/>
      <c r="BZ11321" s="62"/>
      <c r="CA11321" s="62"/>
      <c r="CB11321" s="62"/>
      <c r="CC11321" s="62"/>
      <c r="CD11321" s="62"/>
      <c r="CE11321" s="62"/>
      <c r="CF11321" s="62"/>
      <c r="CL11321" s="56" t="s">
        <v>28483</v>
      </c>
      <c r="CM11321" s="56"/>
      <c r="CN11321" s="56"/>
      <c r="CO11321" s="52"/>
      <c r="CP11321" s="52"/>
      <c r="CQ11321" s="52"/>
      <c r="CR11321" s="52"/>
      <c r="CS11321" s="52"/>
      <c r="CT11321" s="52"/>
      <c r="CU11321" s="33"/>
      <c r="CV11321" s="33"/>
    </row>
    <row r="11322" spans="74:100">
      <c r="BV11322" s="62"/>
      <c r="BW11322" s="62"/>
      <c r="BX11322" s="62"/>
      <c r="BY11322" s="62"/>
      <c r="BZ11322" s="62"/>
      <c r="CA11322" s="62"/>
      <c r="CB11322" s="62"/>
      <c r="CC11322" s="62"/>
      <c r="CD11322" s="62"/>
      <c r="CE11322" s="62"/>
      <c r="CF11322" s="62"/>
      <c r="CL11322" s="56" t="s">
        <v>6273</v>
      </c>
      <c r="CM11322" s="56" t="s">
        <v>217</v>
      </c>
      <c r="CN11322" s="56" t="s">
        <v>217</v>
      </c>
      <c r="CO11322" s="52"/>
      <c r="CP11322" s="52"/>
      <c r="CQ11322" s="52"/>
      <c r="CR11322" s="52"/>
      <c r="CS11322" s="52"/>
      <c r="CT11322" s="52"/>
      <c r="CU11322" s="33"/>
      <c r="CV11322" s="33"/>
    </row>
    <row r="11323" spans="74:100">
      <c r="BV11323" s="62"/>
      <c r="BW11323" s="62"/>
      <c r="BX11323" s="62"/>
      <c r="BY11323" s="62"/>
      <c r="BZ11323" s="62"/>
      <c r="CA11323" s="62"/>
      <c r="CB11323" s="62"/>
      <c r="CC11323" s="62"/>
      <c r="CD11323" s="62"/>
      <c r="CE11323" s="62"/>
      <c r="CF11323" s="62"/>
      <c r="CL11323" s="56" t="s">
        <v>19888</v>
      </c>
      <c r="CM11323" s="56"/>
      <c r="CN11323" s="56"/>
      <c r="CO11323" s="52"/>
      <c r="CP11323" s="52"/>
      <c r="CQ11323" s="52"/>
      <c r="CR11323" s="52"/>
      <c r="CS11323" s="52"/>
      <c r="CT11323" s="52"/>
      <c r="CU11323" s="33"/>
      <c r="CV11323" s="33"/>
    </row>
    <row r="11324" spans="74:100">
      <c r="BV11324" s="62"/>
      <c r="BW11324" s="62"/>
      <c r="BX11324" s="62"/>
      <c r="BY11324" s="62"/>
      <c r="BZ11324" s="62"/>
      <c r="CA11324" s="62"/>
      <c r="CB11324" s="62"/>
      <c r="CC11324" s="62"/>
      <c r="CD11324" s="62"/>
      <c r="CE11324" s="62"/>
      <c r="CF11324" s="62"/>
      <c r="CL11324" s="56" t="s">
        <v>28484</v>
      </c>
      <c r="CM11324" s="56" t="s">
        <v>215</v>
      </c>
      <c r="CN11324" s="56" t="s">
        <v>215</v>
      </c>
      <c r="CO11324" s="52"/>
      <c r="CP11324" s="52"/>
      <c r="CQ11324" s="52"/>
      <c r="CR11324" s="52"/>
      <c r="CS11324" s="52"/>
      <c r="CT11324" s="52"/>
      <c r="CU11324" s="33"/>
      <c r="CV11324" s="33"/>
    </row>
    <row r="11325" spans="74:100">
      <c r="BV11325" s="62"/>
      <c r="BW11325" s="62"/>
      <c r="BX11325" s="62"/>
      <c r="BY11325" s="62"/>
      <c r="BZ11325" s="62"/>
      <c r="CA11325" s="62"/>
      <c r="CB11325" s="62"/>
      <c r="CC11325" s="62"/>
      <c r="CD11325" s="62"/>
      <c r="CE11325" s="62"/>
      <c r="CF11325" s="62"/>
      <c r="CL11325" s="56" t="s">
        <v>28485</v>
      </c>
      <c r="CM11325" s="56"/>
      <c r="CN11325" s="56"/>
      <c r="CO11325" s="52"/>
      <c r="CP11325" s="52"/>
      <c r="CQ11325" s="52"/>
      <c r="CR11325" s="52"/>
      <c r="CS11325" s="52"/>
      <c r="CT11325" s="52"/>
      <c r="CU11325" s="33"/>
      <c r="CV11325" s="33"/>
    </row>
    <row r="11326" spans="74:100">
      <c r="BV11326" s="62"/>
      <c r="BW11326" s="62"/>
      <c r="BX11326" s="62"/>
      <c r="BY11326" s="62"/>
      <c r="BZ11326" s="62"/>
      <c r="CA11326" s="62"/>
      <c r="CB11326" s="62"/>
      <c r="CC11326" s="62"/>
      <c r="CD11326" s="62"/>
      <c r="CE11326" s="62"/>
      <c r="CF11326" s="62"/>
      <c r="CL11326" s="56" t="s">
        <v>6274</v>
      </c>
      <c r="CM11326" s="56" t="s">
        <v>217</v>
      </c>
      <c r="CN11326" s="56" t="s">
        <v>217</v>
      </c>
      <c r="CO11326" s="52"/>
      <c r="CP11326" s="52"/>
      <c r="CQ11326" s="52"/>
      <c r="CR11326" s="52"/>
      <c r="CS11326" s="52"/>
      <c r="CT11326" s="52"/>
      <c r="CU11326" s="33"/>
      <c r="CV11326" s="33"/>
    </row>
    <row r="11327" spans="74:100">
      <c r="BV11327" s="62"/>
      <c r="BW11327" s="62"/>
      <c r="BX11327" s="62"/>
      <c r="BY11327" s="62"/>
      <c r="BZ11327" s="62"/>
      <c r="CA11327" s="62"/>
      <c r="CB11327" s="62"/>
      <c r="CC11327" s="62"/>
      <c r="CD11327" s="62"/>
      <c r="CE11327" s="62"/>
      <c r="CF11327" s="62"/>
      <c r="CL11327" s="56" t="s">
        <v>19889</v>
      </c>
      <c r="CM11327" s="56"/>
      <c r="CN11327" s="56"/>
      <c r="CO11327" s="52"/>
      <c r="CP11327" s="52"/>
      <c r="CQ11327" s="52"/>
      <c r="CR11327" s="52"/>
      <c r="CS11327" s="52"/>
      <c r="CT11327" s="52"/>
      <c r="CU11327" s="33"/>
      <c r="CV11327" s="33"/>
    </row>
    <row r="11328" spans="74:100">
      <c r="BV11328" s="62"/>
      <c r="BW11328" s="62"/>
      <c r="BX11328" s="62"/>
      <c r="BY11328" s="62"/>
      <c r="BZ11328" s="62"/>
      <c r="CA11328" s="62"/>
      <c r="CB11328" s="62"/>
      <c r="CC11328" s="62"/>
      <c r="CD11328" s="62"/>
      <c r="CE11328" s="62"/>
      <c r="CF11328" s="62"/>
      <c r="CL11328" s="56" t="s">
        <v>6275</v>
      </c>
      <c r="CM11328" s="56" t="s">
        <v>217</v>
      </c>
      <c r="CN11328" s="56" t="s">
        <v>217</v>
      </c>
      <c r="CO11328" s="52"/>
      <c r="CP11328" s="52"/>
      <c r="CQ11328" s="52"/>
      <c r="CR11328" s="52"/>
      <c r="CS11328" s="52"/>
      <c r="CT11328" s="52"/>
      <c r="CU11328" s="33"/>
      <c r="CV11328" s="33"/>
    </row>
    <row r="11329" spans="74:100">
      <c r="BV11329" s="62"/>
      <c r="BW11329" s="62"/>
      <c r="BX11329" s="62"/>
      <c r="BY11329" s="62"/>
      <c r="BZ11329" s="62"/>
      <c r="CA11329" s="62"/>
      <c r="CB11329" s="62"/>
      <c r="CC11329" s="62"/>
      <c r="CD11329" s="62"/>
      <c r="CE11329" s="62"/>
      <c r="CF11329" s="62"/>
      <c r="CL11329" s="56" t="s">
        <v>19890</v>
      </c>
      <c r="CM11329" s="56"/>
      <c r="CN11329" s="56"/>
      <c r="CO11329" s="52"/>
      <c r="CP11329" s="52"/>
      <c r="CQ11329" s="52"/>
      <c r="CR11329" s="52"/>
      <c r="CS11329" s="52"/>
      <c r="CT11329" s="52"/>
      <c r="CU11329" s="33"/>
      <c r="CV11329" s="33"/>
    </row>
    <row r="11330" spans="74:100">
      <c r="BV11330" s="62"/>
      <c r="BW11330" s="62"/>
      <c r="BX11330" s="62"/>
      <c r="BY11330" s="62"/>
      <c r="BZ11330" s="62"/>
      <c r="CA11330" s="62"/>
      <c r="CB11330" s="62"/>
      <c r="CC11330" s="62"/>
      <c r="CD11330" s="62"/>
      <c r="CE11330" s="62"/>
      <c r="CF11330" s="62"/>
      <c r="CL11330" s="56" t="s">
        <v>6276</v>
      </c>
      <c r="CM11330" s="56" t="s">
        <v>217</v>
      </c>
      <c r="CN11330" s="56" t="s">
        <v>217</v>
      </c>
      <c r="CO11330" s="52"/>
      <c r="CP11330" s="52"/>
      <c r="CQ11330" s="52"/>
      <c r="CR11330" s="52"/>
      <c r="CS11330" s="52"/>
      <c r="CT11330" s="52"/>
      <c r="CU11330" s="33"/>
      <c r="CV11330" s="33"/>
    </row>
    <row r="11331" spans="74:100">
      <c r="BV11331" s="62"/>
      <c r="BW11331" s="62"/>
      <c r="BX11331" s="62"/>
      <c r="BY11331" s="62"/>
      <c r="BZ11331" s="62"/>
      <c r="CA11331" s="62"/>
      <c r="CB11331" s="62"/>
      <c r="CC11331" s="62"/>
      <c r="CD11331" s="62"/>
      <c r="CE11331" s="62"/>
      <c r="CF11331" s="62"/>
      <c r="CL11331" s="56" t="s">
        <v>19891</v>
      </c>
      <c r="CM11331" s="56"/>
      <c r="CN11331" s="56"/>
      <c r="CO11331" s="52"/>
      <c r="CP11331" s="52"/>
      <c r="CQ11331" s="52"/>
      <c r="CR11331" s="52"/>
      <c r="CS11331" s="52"/>
      <c r="CT11331" s="52"/>
      <c r="CU11331" s="33"/>
      <c r="CV11331" s="33"/>
    </row>
    <row r="11332" spans="74:100">
      <c r="BV11332" s="62"/>
      <c r="BW11332" s="62"/>
      <c r="BX11332" s="62"/>
      <c r="BY11332" s="62"/>
      <c r="BZ11332" s="62"/>
      <c r="CA11332" s="62"/>
      <c r="CB11332" s="62"/>
      <c r="CC11332" s="62"/>
      <c r="CD11332" s="62"/>
      <c r="CE11332" s="62"/>
      <c r="CF11332" s="62"/>
      <c r="CL11332" s="56" t="s">
        <v>2467</v>
      </c>
      <c r="CM11332" s="56" t="s">
        <v>216</v>
      </c>
      <c r="CN11332" s="56" t="s">
        <v>216</v>
      </c>
      <c r="CO11332" s="52"/>
      <c r="CP11332" s="52"/>
      <c r="CQ11332" s="52"/>
      <c r="CR11332" s="52"/>
      <c r="CS11332" s="52"/>
      <c r="CT11332" s="52"/>
      <c r="CU11332" s="33"/>
      <c r="CV11332" s="33"/>
    </row>
    <row r="11333" spans="74:100">
      <c r="BV11333" s="62"/>
      <c r="BW11333" s="62"/>
      <c r="BX11333" s="62"/>
      <c r="BY11333" s="62"/>
      <c r="BZ11333" s="62"/>
      <c r="CA11333" s="62"/>
      <c r="CB11333" s="62"/>
      <c r="CC11333" s="62"/>
      <c r="CD11333" s="62"/>
      <c r="CE11333" s="62"/>
      <c r="CF11333" s="62"/>
      <c r="CL11333" s="56" t="s">
        <v>22761</v>
      </c>
      <c r="CM11333" s="56"/>
      <c r="CN11333" s="56"/>
      <c r="CO11333" s="52"/>
      <c r="CP11333" s="52"/>
      <c r="CQ11333" s="52"/>
      <c r="CR11333" s="52"/>
      <c r="CS11333" s="52"/>
      <c r="CT11333" s="52"/>
      <c r="CU11333" s="33"/>
      <c r="CV11333" s="33"/>
    </row>
    <row r="11334" spans="74:100">
      <c r="BV11334" s="62"/>
      <c r="BW11334" s="62"/>
      <c r="BX11334" s="62"/>
      <c r="BY11334" s="62"/>
      <c r="BZ11334" s="62"/>
      <c r="CA11334" s="62"/>
      <c r="CB11334" s="62"/>
      <c r="CC11334" s="62"/>
      <c r="CD11334" s="62"/>
      <c r="CE11334" s="62"/>
      <c r="CF11334" s="62"/>
      <c r="CL11334" s="56" t="s">
        <v>28486</v>
      </c>
      <c r="CM11334" s="56" t="s">
        <v>217</v>
      </c>
      <c r="CN11334" s="56" t="s">
        <v>217</v>
      </c>
      <c r="CO11334" s="52"/>
      <c r="CP11334" s="52"/>
      <c r="CQ11334" s="52"/>
      <c r="CR11334" s="52"/>
      <c r="CS11334" s="52"/>
      <c r="CT11334" s="52"/>
      <c r="CU11334" s="33"/>
      <c r="CV11334" s="33"/>
    </row>
    <row r="11335" spans="74:100">
      <c r="BV11335" s="62"/>
      <c r="BW11335" s="62"/>
      <c r="BX11335" s="62"/>
      <c r="BY11335" s="62"/>
      <c r="BZ11335" s="62"/>
      <c r="CA11335" s="62"/>
      <c r="CB11335" s="62"/>
      <c r="CC11335" s="62"/>
      <c r="CD11335" s="62"/>
      <c r="CE11335" s="62"/>
      <c r="CF11335" s="62"/>
      <c r="CL11335" s="56" t="s">
        <v>28487</v>
      </c>
      <c r="CM11335" s="56"/>
      <c r="CN11335" s="56"/>
      <c r="CO11335" s="52"/>
      <c r="CP11335" s="52"/>
      <c r="CQ11335" s="52"/>
      <c r="CR11335" s="52"/>
      <c r="CS11335" s="52"/>
      <c r="CT11335" s="52"/>
      <c r="CU11335" s="33"/>
      <c r="CV11335" s="33"/>
    </row>
    <row r="11336" spans="74:100">
      <c r="BV11336" s="62"/>
      <c r="BW11336" s="62"/>
      <c r="BX11336" s="62"/>
      <c r="BY11336" s="62"/>
      <c r="BZ11336" s="62"/>
      <c r="CA11336" s="62"/>
      <c r="CB11336" s="62"/>
      <c r="CC11336" s="62"/>
      <c r="CD11336" s="62"/>
      <c r="CE11336" s="62"/>
      <c r="CF11336" s="62"/>
      <c r="CL11336" s="56" t="s">
        <v>6277</v>
      </c>
      <c r="CM11336" s="56" t="s">
        <v>217</v>
      </c>
      <c r="CN11336" s="56" t="s">
        <v>217</v>
      </c>
      <c r="CO11336" s="52"/>
      <c r="CP11336" s="52"/>
      <c r="CQ11336" s="52"/>
      <c r="CR11336" s="52"/>
      <c r="CS11336" s="52"/>
      <c r="CT11336" s="52"/>
      <c r="CU11336" s="33"/>
      <c r="CV11336" s="33"/>
    </row>
    <row r="11337" spans="74:100">
      <c r="BV11337" s="62"/>
      <c r="BW11337" s="62"/>
      <c r="BX11337" s="62"/>
      <c r="BY11337" s="62"/>
      <c r="BZ11337" s="62"/>
      <c r="CA11337" s="62"/>
      <c r="CB11337" s="62"/>
      <c r="CC11337" s="62"/>
      <c r="CD11337" s="62"/>
      <c r="CE11337" s="62"/>
      <c r="CF11337" s="62"/>
      <c r="CL11337" s="56" t="s">
        <v>19892</v>
      </c>
      <c r="CM11337" s="56"/>
      <c r="CN11337" s="56"/>
      <c r="CO11337" s="52"/>
      <c r="CP11337" s="52"/>
      <c r="CQ11337" s="52"/>
      <c r="CR11337" s="52"/>
      <c r="CS11337" s="52"/>
      <c r="CT11337" s="52"/>
      <c r="CU11337" s="33"/>
      <c r="CV11337" s="33"/>
    </row>
    <row r="11338" spans="74:100">
      <c r="BV11338" s="62"/>
      <c r="BW11338" s="62"/>
      <c r="BX11338" s="62"/>
      <c r="BY11338" s="62"/>
      <c r="BZ11338" s="62"/>
      <c r="CA11338" s="62"/>
      <c r="CB11338" s="62"/>
      <c r="CC11338" s="62"/>
      <c r="CD11338" s="62"/>
      <c r="CE11338" s="62"/>
      <c r="CF11338" s="62"/>
      <c r="CL11338" s="56" t="s">
        <v>2468</v>
      </c>
      <c r="CM11338" s="56" t="s">
        <v>215</v>
      </c>
      <c r="CN11338" s="56" t="s">
        <v>215</v>
      </c>
      <c r="CO11338" s="52"/>
      <c r="CP11338" s="52"/>
      <c r="CQ11338" s="52"/>
      <c r="CR11338" s="52"/>
      <c r="CS11338" s="52"/>
      <c r="CT11338" s="52"/>
      <c r="CU11338" s="33"/>
      <c r="CV11338" s="33"/>
    </row>
    <row r="11339" spans="74:100">
      <c r="BV11339" s="62"/>
      <c r="BW11339" s="62"/>
      <c r="BX11339" s="62"/>
      <c r="BY11339" s="62"/>
      <c r="BZ11339" s="62"/>
      <c r="CA11339" s="62"/>
      <c r="CB11339" s="62"/>
      <c r="CC11339" s="62"/>
      <c r="CD11339" s="62"/>
      <c r="CE11339" s="62"/>
      <c r="CF11339" s="62"/>
      <c r="CL11339" s="56" t="s">
        <v>22762</v>
      </c>
      <c r="CM11339" s="56"/>
      <c r="CN11339" s="56"/>
      <c r="CO11339" s="52"/>
      <c r="CP11339" s="52"/>
      <c r="CQ11339" s="52"/>
      <c r="CR11339" s="52"/>
      <c r="CS11339" s="52"/>
      <c r="CT11339" s="52"/>
      <c r="CU11339" s="33"/>
      <c r="CV11339" s="33"/>
    </row>
    <row r="11340" spans="74:100">
      <c r="BV11340" s="62"/>
      <c r="BW11340" s="62"/>
      <c r="BX11340" s="62"/>
      <c r="BY11340" s="62"/>
      <c r="BZ11340" s="62"/>
      <c r="CA11340" s="62"/>
      <c r="CB11340" s="62"/>
      <c r="CC11340" s="62"/>
      <c r="CD11340" s="62"/>
      <c r="CE11340" s="62"/>
      <c r="CF11340" s="62"/>
      <c r="CL11340" s="56" t="s">
        <v>6278</v>
      </c>
      <c r="CM11340" s="56" t="s">
        <v>217</v>
      </c>
      <c r="CN11340" s="56" t="s">
        <v>217</v>
      </c>
      <c r="CO11340" s="52"/>
      <c r="CP11340" s="52"/>
      <c r="CQ11340" s="52"/>
      <c r="CR11340" s="52"/>
      <c r="CS11340" s="52"/>
      <c r="CT11340" s="52"/>
      <c r="CU11340" s="33"/>
      <c r="CV11340" s="33"/>
    </row>
    <row r="11341" spans="74:100">
      <c r="BV11341" s="62"/>
      <c r="BW11341" s="62"/>
      <c r="BX11341" s="62"/>
      <c r="BY11341" s="62"/>
      <c r="BZ11341" s="62"/>
      <c r="CA11341" s="62"/>
      <c r="CB11341" s="62"/>
      <c r="CC11341" s="62"/>
      <c r="CD11341" s="62"/>
      <c r="CE11341" s="62"/>
      <c r="CF11341" s="62"/>
      <c r="CL11341" s="56" t="s">
        <v>19893</v>
      </c>
      <c r="CM11341" s="56"/>
      <c r="CN11341" s="56"/>
      <c r="CO11341" s="52"/>
      <c r="CP11341" s="52"/>
      <c r="CQ11341" s="52"/>
      <c r="CR11341" s="52"/>
      <c r="CS11341" s="52"/>
      <c r="CT11341" s="52"/>
      <c r="CU11341" s="33"/>
      <c r="CV11341" s="33"/>
    </row>
    <row r="11342" spans="74:100">
      <c r="BV11342" s="62"/>
      <c r="BW11342" s="62"/>
      <c r="BX11342" s="62"/>
      <c r="BY11342" s="62"/>
      <c r="BZ11342" s="62"/>
      <c r="CA11342" s="62"/>
      <c r="CB11342" s="62"/>
      <c r="CC11342" s="62"/>
      <c r="CD11342" s="62"/>
      <c r="CE11342" s="62"/>
      <c r="CF11342" s="62"/>
      <c r="CL11342" s="56" t="s">
        <v>28488</v>
      </c>
      <c r="CM11342" s="56" t="s">
        <v>217</v>
      </c>
      <c r="CN11342" s="56" t="s">
        <v>217</v>
      </c>
      <c r="CO11342" s="52"/>
      <c r="CP11342" s="52"/>
      <c r="CQ11342" s="52"/>
      <c r="CR11342" s="52"/>
      <c r="CS11342" s="52"/>
      <c r="CT11342" s="52"/>
      <c r="CU11342" s="33"/>
      <c r="CV11342" s="33"/>
    </row>
    <row r="11343" spans="74:100">
      <c r="BV11343" s="62"/>
      <c r="BW11343" s="62"/>
      <c r="BX11343" s="62"/>
      <c r="BY11343" s="62"/>
      <c r="BZ11343" s="62"/>
      <c r="CA11343" s="62"/>
      <c r="CB11343" s="62"/>
      <c r="CC11343" s="62"/>
      <c r="CD11343" s="62"/>
      <c r="CE11343" s="62"/>
      <c r="CF11343" s="62"/>
      <c r="CL11343" s="56" t="s">
        <v>28489</v>
      </c>
      <c r="CM11343" s="56"/>
      <c r="CN11343" s="56"/>
      <c r="CO11343" s="52"/>
      <c r="CP11343" s="52"/>
      <c r="CQ11343" s="52"/>
      <c r="CR11343" s="52"/>
      <c r="CS11343" s="52"/>
      <c r="CT11343" s="52"/>
      <c r="CU11343" s="33"/>
      <c r="CV11343" s="33"/>
    </row>
    <row r="11344" spans="74:100">
      <c r="BV11344" s="62"/>
      <c r="BW11344" s="62"/>
      <c r="BX11344" s="62"/>
      <c r="BY11344" s="62"/>
      <c r="BZ11344" s="62"/>
      <c r="CA11344" s="62"/>
      <c r="CB11344" s="62"/>
      <c r="CC11344" s="62"/>
      <c r="CD11344" s="62"/>
      <c r="CE11344" s="62"/>
      <c r="CF11344" s="62"/>
      <c r="CL11344" s="56" t="s">
        <v>6279</v>
      </c>
      <c r="CM11344" s="56" t="s">
        <v>217</v>
      </c>
      <c r="CN11344" s="56" t="s">
        <v>217</v>
      </c>
      <c r="CO11344" s="52"/>
      <c r="CP11344" s="52"/>
      <c r="CQ11344" s="52"/>
      <c r="CR11344" s="52"/>
      <c r="CS11344" s="52"/>
      <c r="CT11344" s="52"/>
      <c r="CU11344" s="33"/>
      <c r="CV11344" s="33"/>
    </row>
    <row r="11345" spans="74:100">
      <c r="BV11345" s="62"/>
      <c r="BW11345" s="62"/>
      <c r="BX11345" s="62"/>
      <c r="BY11345" s="62"/>
      <c r="BZ11345" s="62"/>
      <c r="CA11345" s="62"/>
      <c r="CB11345" s="62"/>
      <c r="CC11345" s="62"/>
      <c r="CD11345" s="62"/>
      <c r="CE11345" s="62"/>
      <c r="CF11345" s="62"/>
      <c r="CL11345" s="56" t="s">
        <v>19894</v>
      </c>
      <c r="CM11345" s="56"/>
      <c r="CN11345" s="56"/>
      <c r="CO11345" s="52"/>
      <c r="CP11345" s="52"/>
      <c r="CQ11345" s="52"/>
      <c r="CR11345" s="52"/>
      <c r="CS11345" s="52"/>
      <c r="CT11345" s="52"/>
      <c r="CU11345" s="33"/>
      <c r="CV11345" s="33"/>
    </row>
    <row r="11346" spans="74:100">
      <c r="BV11346" s="62"/>
      <c r="BW11346" s="62"/>
      <c r="BX11346" s="62"/>
      <c r="BY11346" s="62"/>
      <c r="BZ11346" s="62"/>
      <c r="CA11346" s="62"/>
      <c r="CB11346" s="62"/>
      <c r="CC11346" s="62"/>
      <c r="CD11346" s="62"/>
      <c r="CE11346" s="62"/>
      <c r="CF11346" s="62"/>
      <c r="CL11346" s="56" t="s">
        <v>6280</v>
      </c>
      <c r="CM11346" s="56" t="s">
        <v>217</v>
      </c>
      <c r="CN11346" s="56" t="s">
        <v>217</v>
      </c>
      <c r="CO11346" s="52"/>
      <c r="CP11346" s="52"/>
      <c r="CQ11346" s="52"/>
      <c r="CR11346" s="52"/>
      <c r="CS11346" s="52"/>
      <c r="CT11346" s="52"/>
      <c r="CU11346" s="33"/>
      <c r="CV11346" s="33"/>
    </row>
    <row r="11347" spans="74:100">
      <c r="BV11347" s="62"/>
      <c r="BW11347" s="62"/>
      <c r="BX11347" s="62"/>
      <c r="BY11347" s="62"/>
      <c r="BZ11347" s="62"/>
      <c r="CA11347" s="62"/>
      <c r="CB11347" s="62"/>
      <c r="CC11347" s="62"/>
      <c r="CD11347" s="62"/>
      <c r="CE11347" s="62"/>
      <c r="CF11347" s="62"/>
      <c r="CL11347" s="56" t="s">
        <v>19895</v>
      </c>
      <c r="CM11347" s="56"/>
      <c r="CN11347" s="56"/>
      <c r="CO11347" s="52"/>
      <c r="CP11347" s="52"/>
      <c r="CQ11347" s="52"/>
      <c r="CR11347" s="52"/>
      <c r="CS11347" s="52"/>
      <c r="CT11347" s="52"/>
      <c r="CU11347" s="33"/>
      <c r="CV11347" s="33"/>
    </row>
    <row r="11348" spans="74:100">
      <c r="BV11348" s="62"/>
      <c r="BW11348" s="62"/>
      <c r="BX11348" s="62"/>
      <c r="BY11348" s="62"/>
      <c r="BZ11348" s="62"/>
      <c r="CA11348" s="62"/>
      <c r="CB11348" s="62"/>
      <c r="CC11348" s="62"/>
      <c r="CD11348" s="62"/>
      <c r="CE11348" s="62"/>
      <c r="CF11348" s="62"/>
      <c r="CL11348" s="56" t="s">
        <v>6281</v>
      </c>
      <c r="CM11348" s="56" t="s">
        <v>217</v>
      </c>
      <c r="CN11348" s="56" t="s">
        <v>217</v>
      </c>
      <c r="CO11348" s="52"/>
      <c r="CP11348" s="52"/>
      <c r="CQ11348" s="52"/>
      <c r="CR11348" s="52"/>
      <c r="CS11348" s="52"/>
      <c r="CT11348" s="52"/>
      <c r="CU11348" s="33"/>
      <c r="CV11348" s="33"/>
    </row>
    <row r="11349" spans="74:100">
      <c r="BV11349" s="62"/>
      <c r="BW11349" s="62"/>
      <c r="BX11349" s="62"/>
      <c r="BY11349" s="62"/>
      <c r="BZ11349" s="62"/>
      <c r="CA11349" s="62"/>
      <c r="CB11349" s="62"/>
      <c r="CC11349" s="62"/>
      <c r="CD11349" s="62"/>
      <c r="CE11349" s="62"/>
      <c r="CF11349" s="62"/>
      <c r="CL11349" s="56" t="s">
        <v>19896</v>
      </c>
      <c r="CM11349" s="56"/>
      <c r="CN11349" s="56"/>
      <c r="CO11349" s="52"/>
      <c r="CP11349" s="52"/>
      <c r="CQ11349" s="52"/>
      <c r="CR11349" s="52"/>
      <c r="CS11349" s="52"/>
      <c r="CT11349" s="52"/>
      <c r="CU11349" s="33"/>
      <c r="CV11349" s="33"/>
    </row>
    <row r="11350" spans="74:100">
      <c r="BV11350" s="62"/>
      <c r="BW11350" s="62"/>
      <c r="BX11350" s="62"/>
      <c r="BY11350" s="62"/>
      <c r="BZ11350" s="62"/>
      <c r="CA11350" s="62"/>
      <c r="CB11350" s="62"/>
      <c r="CC11350" s="62"/>
      <c r="CD11350" s="62"/>
      <c r="CE11350" s="62"/>
      <c r="CF11350" s="62"/>
      <c r="CL11350" s="56" t="s">
        <v>28490</v>
      </c>
      <c r="CM11350" s="56" t="s">
        <v>217</v>
      </c>
      <c r="CN11350" s="56" t="s">
        <v>217</v>
      </c>
      <c r="CO11350" s="52"/>
      <c r="CP11350" s="52"/>
      <c r="CQ11350" s="52"/>
      <c r="CR11350" s="52"/>
      <c r="CS11350" s="52"/>
      <c r="CT11350" s="52"/>
      <c r="CU11350" s="33"/>
      <c r="CV11350" s="33"/>
    </row>
    <row r="11351" spans="74:100">
      <c r="BV11351" s="62"/>
      <c r="BW11351" s="62"/>
      <c r="BX11351" s="62"/>
      <c r="BY11351" s="62"/>
      <c r="BZ11351" s="62"/>
      <c r="CA11351" s="62"/>
      <c r="CB11351" s="62"/>
      <c r="CC11351" s="62"/>
      <c r="CD11351" s="62"/>
      <c r="CE11351" s="62"/>
      <c r="CF11351" s="62"/>
      <c r="CL11351" s="56" t="s">
        <v>28491</v>
      </c>
      <c r="CM11351" s="56"/>
      <c r="CN11351" s="56"/>
      <c r="CO11351" s="52"/>
      <c r="CP11351" s="52"/>
      <c r="CQ11351" s="52"/>
      <c r="CR11351" s="52"/>
      <c r="CS11351" s="52"/>
      <c r="CT11351" s="52"/>
      <c r="CU11351" s="33"/>
      <c r="CV11351" s="33"/>
    </row>
    <row r="11352" spans="74:100">
      <c r="BV11352" s="62"/>
      <c r="BW11352" s="62"/>
      <c r="BX11352" s="62"/>
      <c r="BY11352" s="62"/>
      <c r="BZ11352" s="62"/>
      <c r="CA11352" s="62"/>
      <c r="CB11352" s="62"/>
      <c r="CC11352" s="62"/>
      <c r="CD11352" s="62"/>
      <c r="CE11352" s="62"/>
      <c r="CF11352" s="62"/>
      <c r="CL11352" s="56" t="s">
        <v>6282</v>
      </c>
      <c r="CM11352" s="56" t="s">
        <v>217</v>
      </c>
      <c r="CN11352" s="56" t="s">
        <v>217</v>
      </c>
      <c r="CO11352" s="52"/>
      <c r="CP11352" s="52"/>
      <c r="CQ11352" s="52"/>
      <c r="CR11352" s="52"/>
      <c r="CS11352" s="52"/>
      <c r="CT11352" s="52"/>
      <c r="CU11352" s="33"/>
      <c r="CV11352" s="33"/>
    </row>
    <row r="11353" spans="74:100">
      <c r="BV11353" s="62"/>
      <c r="BW11353" s="62"/>
      <c r="BX11353" s="62"/>
      <c r="BY11353" s="62"/>
      <c r="BZ11353" s="62"/>
      <c r="CA11353" s="62"/>
      <c r="CB11353" s="62"/>
      <c r="CC11353" s="62"/>
      <c r="CD11353" s="62"/>
      <c r="CE11353" s="62"/>
      <c r="CF11353" s="62"/>
      <c r="CL11353" s="56" t="s">
        <v>19897</v>
      </c>
      <c r="CM11353" s="56"/>
      <c r="CN11353" s="56"/>
      <c r="CO11353" s="52"/>
      <c r="CP11353" s="52"/>
      <c r="CQ11353" s="52"/>
      <c r="CR11353" s="52"/>
      <c r="CS11353" s="52"/>
      <c r="CT11353" s="52"/>
      <c r="CU11353" s="33"/>
      <c r="CV11353" s="33"/>
    </row>
    <row r="11354" spans="74:100">
      <c r="BV11354" s="62"/>
      <c r="BW11354" s="62"/>
      <c r="BX11354" s="62"/>
      <c r="BY11354" s="62"/>
      <c r="BZ11354" s="62"/>
      <c r="CA11354" s="62"/>
      <c r="CB11354" s="62"/>
      <c r="CC11354" s="62"/>
      <c r="CD11354" s="62"/>
      <c r="CE11354" s="62"/>
      <c r="CF11354" s="62"/>
      <c r="CL11354" s="56" t="s">
        <v>6283</v>
      </c>
      <c r="CM11354" s="56" t="s">
        <v>217</v>
      </c>
      <c r="CN11354" s="56" t="s">
        <v>217</v>
      </c>
      <c r="CO11354" s="52"/>
      <c r="CP11354" s="52"/>
      <c r="CQ11354" s="52"/>
      <c r="CR11354" s="52"/>
      <c r="CS11354" s="52"/>
      <c r="CT11354" s="52"/>
      <c r="CU11354" s="33"/>
      <c r="CV11354" s="33"/>
    </row>
    <row r="11355" spans="74:100">
      <c r="BV11355" s="62"/>
      <c r="BW11355" s="62"/>
      <c r="BX11355" s="62"/>
      <c r="BY11355" s="62"/>
      <c r="BZ11355" s="62"/>
      <c r="CA11355" s="62"/>
      <c r="CB11355" s="62"/>
      <c r="CC11355" s="62"/>
      <c r="CD11355" s="62"/>
      <c r="CE11355" s="62"/>
      <c r="CF11355" s="62"/>
      <c r="CL11355" s="56" t="s">
        <v>19898</v>
      </c>
      <c r="CM11355" s="56"/>
      <c r="CN11355" s="56"/>
      <c r="CO11355" s="52"/>
      <c r="CP11355" s="52"/>
      <c r="CQ11355" s="52"/>
      <c r="CR11355" s="52"/>
      <c r="CS11355" s="52"/>
      <c r="CT11355" s="52"/>
      <c r="CU11355" s="33"/>
      <c r="CV11355" s="33"/>
    </row>
    <row r="11356" spans="74:100">
      <c r="BV11356" s="62"/>
      <c r="BW11356" s="62"/>
      <c r="BX11356" s="62"/>
      <c r="BY11356" s="62"/>
      <c r="BZ11356" s="62"/>
      <c r="CA11356" s="62"/>
      <c r="CB11356" s="62"/>
      <c r="CC11356" s="62"/>
      <c r="CD11356" s="62"/>
      <c r="CE11356" s="62"/>
      <c r="CF11356" s="62"/>
      <c r="CL11356" s="56" t="s">
        <v>6284</v>
      </c>
      <c r="CM11356" s="56" t="s">
        <v>217</v>
      </c>
      <c r="CN11356" s="56" t="s">
        <v>217</v>
      </c>
      <c r="CO11356" s="52"/>
      <c r="CP11356" s="52"/>
      <c r="CQ11356" s="52"/>
      <c r="CR11356" s="52"/>
      <c r="CS11356" s="52"/>
      <c r="CT11356" s="52"/>
      <c r="CU11356" s="33"/>
      <c r="CV11356" s="33"/>
    </row>
    <row r="11357" spans="74:100">
      <c r="BV11357" s="62"/>
      <c r="BW11357" s="62"/>
      <c r="BX11357" s="62"/>
      <c r="BY11357" s="62"/>
      <c r="BZ11357" s="62"/>
      <c r="CA11357" s="62"/>
      <c r="CB11357" s="62"/>
      <c r="CC11357" s="62"/>
      <c r="CD11357" s="62"/>
      <c r="CE11357" s="62"/>
      <c r="CF11357" s="62"/>
      <c r="CL11357" s="56" t="s">
        <v>19899</v>
      </c>
      <c r="CM11357" s="56"/>
      <c r="CN11357" s="56"/>
      <c r="CO11357" s="52"/>
      <c r="CP11357" s="52"/>
      <c r="CQ11357" s="52"/>
      <c r="CR11357" s="52"/>
      <c r="CS11357" s="52"/>
      <c r="CT11357" s="52"/>
      <c r="CU11357" s="33"/>
      <c r="CV11357" s="33"/>
    </row>
    <row r="11358" spans="74:100">
      <c r="BV11358" s="62"/>
      <c r="BW11358" s="62"/>
      <c r="BX11358" s="62"/>
      <c r="BY11358" s="62"/>
      <c r="BZ11358" s="62"/>
      <c r="CA11358" s="62"/>
      <c r="CB11358" s="62"/>
      <c r="CC11358" s="62"/>
      <c r="CD11358" s="62"/>
      <c r="CE11358" s="62"/>
      <c r="CF11358" s="62"/>
      <c r="CL11358" s="56" t="s">
        <v>28492</v>
      </c>
      <c r="CM11358" s="56" t="s">
        <v>217</v>
      </c>
      <c r="CN11358" s="56" t="s">
        <v>217</v>
      </c>
      <c r="CO11358" s="52"/>
      <c r="CP11358" s="52"/>
      <c r="CQ11358" s="52"/>
      <c r="CR11358" s="52"/>
      <c r="CS11358" s="52"/>
      <c r="CT11358" s="52"/>
      <c r="CU11358" s="33"/>
      <c r="CV11358" s="33"/>
    </row>
    <row r="11359" spans="74:100">
      <c r="BV11359" s="62"/>
      <c r="BW11359" s="62"/>
      <c r="BX11359" s="62"/>
      <c r="BY11359" s="62"/>
      <c r="BZ11359" s="62"/>
      <c r="CA11359" s="62"/>
      <c r="CB11359" s="62"/>
      <c r="CC11359" s="62"/>
      <c r="CD11359" s="62"/>
      <c r="CE11359" s="62"/>
      <c r="CF11359" s="62"/>
      <c r="CL11359" s="56" t="s">
        <v>28493</v>
      </c>
      <c r="CM11359" s="56"/>
      <c r="CN11359" s="56"/>
      <c r="CO11359" s="52"/>
      <c r="CP11359" s="52"/>
      <c r="CQ11359" s="52"/>
      <c r="CR11359" s="52"/>
      <c r="CS11359" s="52"/>
      <c r="CT11359" s="52"/>
      <c r="CU11359" s="33"/>
      <c r="CV11359" s="33"/>
    </row>
    <row r="11360" spans="74:100">
      <c r="BV11360" s="62"/>
      <c r="BW11360" s="62"/>
      <c r="BX11360" s="62"/>
      <c r="BY11360" s="62"/>
      <c r="BZ11360" s="62"/>
      <c r="CA11360" s="62"/>
      <c r="CB11360" s="62"/>
      <c r="CC11360" s="62"/>
      <c r="CD11360" s="62"/>
      <c r="CE11360" s="62"/>
      <c r="CF11360" s="62"/>
      <c r="CL11360" s="56" t="s">
        <v>6285</v>
      </c>
      <c r="CM11360" s="56" t="s">
        <v>217</v>
      </c>
      <c r="CN11360" s="56" t="s">
        <v>217</v>
      </c>
      <c r="CO11360" s="52"/>
      <c r="CP11360" s="52"/>
      <c r="CQ11360" s="52"/>
      <c r="CR11360" s="52"/>
      <c r="CS11360" s="52"/>
      <c r="CT11360" s="52"/>
      <c r="CU11360" s="33"/>
      <c r="CV11360" s="33"/>
    </row>
    <row r="11361" spans="74:100">
      <c r="BV11361" s="62"/>
      <c r="BW11361" s="62"/>
      <c r="BX11361" s="62"/>
      <c r="BY11361" s="62"/>
      <c r="BZ11361" s="62"/>
      <c r="CA11361" s="62"/>
      <c r="CB11361" s="62"/>
      <c r="CC11361" s="62"/>
      <c r="CD11361" s="62"/>
      <c r="CE11361" s="62"/>
      <c r="CF11361" s="62"/>
      <c r="CL11361" s="56" t="s">
        <v>19900</v>
      </c>
      <c r="CM11361" s="56"/>
      <c r="CN11361" s="56"/>
      <c r="CO11361" s="52"/>
      <c r="CP11361" s="52"/>
      <c r="CQ11361" s="52"/>
      <c r="CR11361" s="52"/>
      <c r="CS11361" s="52"/>
      <c r="CT11361" s="52"/>
      <c r="CU11361" s="33"/>
      <c r="CV11361" s="33"/>
    </row>
    <row r="11362" spans="74:100">
      <c r="BV11362" s="62"/>
      <c r="BW11362" s="62"/>
      <c r="BX11362" s="62"/>
      <c r="BY11362" s="62"/>
      <c r="BZ11362" s="62"/>
      <c r="CA11362" s="62"/>
      <c r="CB11362" s="62"/>
      <c r="CC11362" s="62"/>
      <c r="CD11362" s="62"/>
      <c r="CE11362" s="62"/>
      <c r="CF11362" s="62"/>
      <c r="CL11362" s="56" t="s">
        <v>28494</v>
      </c>
      <c r="CM11362" s="56" t="s">
        <v>214</v>
      </c>
      <c r="CN11362" s="56" t="s">
        <v>214</v>
      </c>
      <c r="CO11362" s="52"/>
      <c r="CP11362" s="52"/>
      <c r="CQ11362" s="52"/>
      <c r="CR11362" s="52"/>
      <c r="CS11362" s="52"/>
      <c r="CT11362" s="52"/>
      <c r="CU11362" s="33"/>
      <c r="CV11362" s="33"/>
    </row>
    <row r="11363" spans="74:100">
      <c r="BV11363" s="62"/>
      <c r="BW11363" s="62"/>
      <c r="BX11363" s="62"/>
      <c r="BY11363" s="62"/>
      <c r="BZ11363" s="62"/>
      <c r="CA11363" s="62"/>
      <c r="CB11363" s="62"/>
      <c r="CC11363" s="62"/>
      <c r="CD11363" s="62"/>
      <c r="CE11363" s="62"/>
      <c r="CF11363" s="62"/>
      <c r="CL11363" s="56" t="s">
        <v>28495</v>
      </c>
      <c r="CM11363" s="56"/>
      <c r="CN11363" s="56"/>
      <c r="CO11363" s="52"/>
      <c r="CP11363" s="52"/>
      <c r="CQ11363" s="52"/>
      <c r="CR11363" s="52"/>
      <c r="CS11363" s="52"/>
      <c r="CT11363" s="52"/>
      <c r="CU11363" s="33"/>
      <c r="CV11363" s="33"/>
    </row>
    <row r="11364" spans="74:100">
      <c r="BV11364" s="62"/>
      <c r="BW11364" s="62"/>
      <c r="BX11364" s="62"/>
      <c r="BY11364" s="62"/>
      <c r="BZ11364" s="62"/>
      <c r="CA11364" s="62"/>
      <c r="CB11364" s="62"/>
      <c r="CC11364" s="62"/>
      <c r="CD11364" s="62"/>
      <c r="CE11364" s="62"/>
      <c r="CF11364" s="62"/>
      <c r="CL11364" s="56" t="s">
        <v>6286</v>
      </c>
      <c r="CM11364" s="56" t="s">
        <v>215</v>
      </c>
      <c r="CN11364" s="56" t="s">
        <v>215</v>
      </c>
      <c r="CO11364" s="52"/>
      <c r="CP11364" s="52"/>
      <c r="CQ11364" s="52"/>
      <c r="CR11364" s="52"/>
      <c r="CS11364" s="52"/>
      <c r="CT11364" s="52"/>
      <c r="CU11364" s="33"/>
      <c r="CV11364" s="33"/>
    </row>
    <row r="11365" spans="74:100">
      <c r="BV11365" s="62"/>
      <c r="BW11365" s="62"/>
      <c r="BX11365" s="62"/>
      <c r="BY11365" s="62"/>
      <c r="BZ11365" s="62"/>
      <c r="CA11365" s="62"/>
      <c r="CB11365" s="62"/>
      <c r="CC11365" s="62"/>
      <c r="CD11365" s="62"/>
      <c r="CE11365" s="62"/>
      <c r="CF11365" s="62"/>
      <c r="CL11365" s="56" t="s">
        <v>28496</v>
      </c>
      <c r="CM11365" s="56"/>
      <c r="CN11365" s="56"/>
      <c r="CO11365" s="52"/>
      <c r="CP11365" s="52"/>
      <c r="CQ11365" s="52"/>
      <c r="CR11365" s="52"/>
      <c r="CS11365" s="52"/>
      <c r="CT11365" s="52"/>
      <c r="CU11365" s="33"/>
      <c r="CV11365" s="33"/>
    </row>
    <row r="11366" spans="74:100">
      <c r="BV11366" s="62"/>
      <c r="BW11366" s="62"/>
      <c r="BX11366" s="62"/>
      <c r="BY11366" s="62"/>
      <c r="BZ11366" s="62"/>
      <c r="CA11366" s="62"/>
      <c r="CB11366" s="62"/>
      <c r="CC11366" s="62"/>
      <c r="CD11366" s="62"/>
      <c r="CE11366" s="62"/>
      <c r="CF11366" s="62"/>
      <c r="CL11366" s="56" t="s">
        <v>6287</v>
      </c>
      <c r="CM11366" s="56" t="s">
        <v>217</v>
      </c>
      <c r="CN11366" s="56" t="s">
        <v>217</v>
      </c>
      <c r="CO11366" s="52"/>
      <c r="CP11366" s="52"/>
      <c r="CQ11366" s="52"/>
      <c r="CR11366" s="52"/>
      <c r="CS11366" s="52"/>
      <c r="CT11366" s="52"/>
      <c r="CU11366" s="33"/>
      <c r="CV11366" s="33"/>
    </row>
    <row r="11367" spans="74:100">
      <c r="BV11367" s="62"/>
      <c r="BW11367" s="62"/>
      <c r="BX11367" s="62"/>
      <c r="BY11367" s="62"/>
      <c r="BZ11367" s="62"/>
      <c r="CA11367" s="62"/>
      <c r="CB11367" s="62"/>
      <c r="CC11367" s="62"/>
      <c r="CD11367" s="62"/>
      <c r="CE11367" s="62"/>
      <c r="CF11367" s="62"/>
      <c r="CL11367" s="56" t="s">
        <v>19901</v>
      </c>
      <c r="CM11367" s="56"/>
      <c r="CN11367" s="56"/>
      <c r="CO11367" s="52"/>
      <c r="CP11367" s="52"/>
      <c r="CQ11367" s="52"/>
      <c r="CR11367" s="52"/>
      <c r="CS11367" s="52"/>
      <c r="CT11367" s="52"/>
      <c r="CU11367" s="33"/>
      <c r="CV11367" s="33"/>
    </row>
    <row r="11368" spans="74:100">
      <c r="BV11368" s="62"/>
      <c r="BW11368" s="62"/>
      <c r="BX11368" s="62"/>
      <c r="BY11368" s="62"/>
      <c r="BZ11368" s="62"/>
      <c r="CA11368" s="62"/>
      <c r="CB11368" s="62"/>
      <c r="CC11368" s="62"/>
      <c r="CD11368" s="62"/>
      <c r="CE11368" s="62"/>
      <c r="CF11368" s="62"/>
      <c r="CL11368" s="56" t="s">
        <v>6288</v>
      </c>
      <c r="CM11368" s="56" t="s">
        <v>217</v>
      </c>
      <c r="CN11368" s="56" t="s">
        <v>217</v>
      </c>
      <c r="CO11368" s="52"/>
      <c r="CP11368" s="52"/>
      <c r="CQ11368" s="52"/>
      <c r="CR11368" s="52"/>
      <c r="CS11368" s="52"/>
      <c r="CT11368" s="52"/>
      <c r="CU11368" s="33"/>
      <c r="CV11368" s="33"/>
    </row>
    <row r="11369" spans="74:100">
      <c r="BV11369" s="62"/>
      <c r="BW11369" s="62"/>
      <c r="BX11369" s="62"/>
      <c r="BY11369" s="62"/>
      <c r="BZ11369" s="62"/>
      <c r="CA11369" s="62"/>
      <c r="CB11369" s="62"/>
      <c r="CC11369" s="62"/>
      <c r="CD11369" s="62"/>
      <c r="CE11369" s="62"/>
      <c r="CF11369" s="62"/>
      <c r="CL11369" s="56" t="s">
        <v>19902</v>
      </c>
      <c r="CM11369" s="56"/>
      <c r="CN11369" s="56"/>
      <c r="CO11369" s="52"/>
      <c r="CP11369" s="52"/>
      <c r="CQ11369" s="52"/>
      <c r="CR11369" s="52"/>
      <c r="CS11369" s="52"/>
      <c r="CT11369" s="52"/>
      <c r="CU11369" s="33"/>
      <c r="CV11369" s="33"/>
    </row>
    <row r="11370" spans="74:100">
      <c r="BV11370" s="62"/>
      <c r="BW11370" s="62"/>
      <c r="BX11370" s="62"/>
      <c r="BY11370" s="62"/>
      <c r="BZ11370" s="62"/>
      <c r="CA11370" s="62"/>
      <c r="CB11370" s="62"/>
      <c r="CC11370" s="62"/>
      <c r="CD11370" s="62"/>
      <c r="CE11370" s="62"/>
      <c r="CF11370" s="62"/>
      <c r="CL11370" s="56" t="s">
        <v>6289</v>
      </c>
      <c r="CM11370" s="56" t="s">
        <v>217</v>
      </c>
      <c r="CN11370" s="56" t="s">
        <v>217</v>
      </c>
      <c r="CO11370" s="52"/>
      <c r="CP11370" s="52"/>
      <c r="CQ11370" s="52"/>
      <c r="CR11370" s="52"/>
      <c r="CS11370" s="52"/>
      <c r="CT11370" s="52"/>
      <c r="CU11370" s="33"/>
      <c r="CV11370" s="33"/>
    </row>
    <row r="11371" spans="74:100">
      <c r="BV11371" s="62"/>
      <c r="BW11371" s="62"/>
      <c r="BX11371" s="62"/>
      <c r="BY11371" s="62"/>
      <c r="BZ11371" s="62"/>
      <c r="CA11371" s="62"/>
      <c r="CB11371" s="62"/>
      <c r="CC11371" s="62"/>
      <c r="CD11371" s="62"/>
      <c r="CE11371" s="62"/>
      <c r="CF11371" s="62"/>
      <c r="CL11371" s="56" t="s">
        <v>19903</v>
      </c>
      <c r="CM11371" s="56"/>
      <c r="CN11371" s="56"/>
      <c r="CO11371" s="52"/>
      <c r="CP11371" s="52"/>
      <c r="CQ11371" s="52"/>
      <c r="CR11371" s="52"/>
      <c r="CS11371" s="52"/>
      <c r="CT11371" s="52"/>
      <c r="CU11371" s="33"/>
      <c r="CV11371" s="33"/>
    </row>
    <row r="11372" spans="74:100">
      <c r="BV11372" s="62"/>
      <c r="BW11372" s="62"/>
      <c r="BX11372" s="62"/>
      <c r="BY11372" s="62"/>
      <c r="BZ11372" s="62"/>
      <c r="CA11372" s="62"/>
      <c r="CB11372" s="62"/>
      <c r="CC11372" s="62"/>
      <c r="CD11372" s="62"/>
      <c r="CE11372" s="62"/>
      <c r="CF11372" s="62"/>
      <c r="CL11372" s="56" t="s">
        <v>2469</v>
      </c>
      <c r="CM11372" s="56" t="s">
        <v>216</v>
      </c>
      <c r="CN11372" s="56" t="s">
        <v>216</v>
      </c>
      <c r="CO11372" s="52"/>
      <c r="CP11372" s="52"/>
      <c r="CQ11372" s="52"/>
      <c r="CR11372" s="52"/>
      <c r="CS11372" s="52"/>
      <c r="CT11372" s="52"/>
      <c r="CU11372" s="33"/>
      <c r="CV11372" s="33"/>
    </row>
    <row r="11373" spans="74:100">
      <c r="BV11373" s="62"/>
      <c r="BW11373" s="62"/>
      <c r="BX11373" s="62"/>
      <c r="BY11373" s="62"/>
      <c r="BZ11373" s="62"/>
      <c r="CA11373" s="62"/>
      <c r="CB11373" s="62"/>
      <c r="CC11373" s="62"/>
      <c r="CD11373" s="62"/>
      <c r="CE11373" s="62"/>
      <c r="CF11373" s="62"/>
      <c r="CL11373" s="56" t="s">
        <v>22763</v>
      </c>
      <c r="CM11373" s="56"/>
      <c r="CN11373" s="56"/>
      <c r="CO11373" s="52"/>
      <c r="CP11373" s="52"/>
      <c r="CQ11373" s="52"/>
      <c r="CR11373" s="52"/>
      <c r="CS11373" s="52"/>
      <c r="CT11373" s="52"/>
      <c r="CU11373" s="33"/>
      <c r="CV11373" s="33"/>
    </row>
    <row r="11374" spans="74:100">
      <c r="BV11374" s="62"/>
      <c r="BW11374" s="62"/>
      <c r="BX11374" s="62"/>
      <c r="BY11374" s="62"/>
      <c r="BZ11374" s="62"/>
      <c r="CA11374" s="62"/>
      <c r="CB11374" s="62"/>
      <c r="CC11374" s="62"/>
      <c r="CD11374" s="62"/>
      <c r="CE11374" s="62"/>
      <c r="CF11374" s="62"/>
      <c r="CL11374" s="56" t="s">
        <v>28497</v>
      </c>
      <c r="CM11374" s="56" t="s">
        <v>217</v>
      </c>
      <c r="CN11374" s="56" t="s">
        <v>217</v>
      </c>
      <c r="CO11374" s="52"/>
      <c r="CP11374" s="52"/>
      <c r="CQ11374" s="52"/>
      <c r="CR11374" s="52"/>
      <c r="CS11374" s="52"/>
      <c r="CT11374" s="52"/>
      <c r="CU11374" s="33"/>
      <c r="CV11374" s="33"/>
    </row>
    <row r="11375" spans="74:100">
      <c r="BV11375" s="62"/>
      <c r="BW11375" s="62"/>
      <c r="BX11375" s="62"/>
      <c r="BY11375" s="62"/>
      <c r="BZ11375" s="62"/>
      <c r="CA11375" s="62"/>
      <c r="CB11375" s="62"/>
      <c r="CC11375" s="62"/>
      <c r="CD11375" s="62"/>
      <c r="CE11375" s="62"/>
      <c r="CF11375" s="62"/>
      <c r="CL11375" s="56" t="s">
        <v>28498</v>
      </c>
      <c r="CM11375" s="56"/>
      <c r="CN11375" s="56"/>
      <c r="CO11375" s="52"/>
      <c r="CP11375" s="52"/>
      <c r="CQ11375" s="52"/>
      <c r="CR11375" s="52"/>
      <c r="CS11375" s="52"/>
      <c r="CT11375" s="52"/>
      <c r="CU11375" s="33"/>
      <c r="CV11375" s="33"/>
    </row>
    <row r="11376" spans="74:100">
      <c r="BV11376" s="62"/>
      <c r="BW11376" s="62"/>
      <c r="BX11376" s="62"/>
      <c r="BY11376" s="62"/>
      <c r="BZ11376" s="62"/>
      <c r="CA11376" s="62"/>
      <c r="CB11376" s="62"/>
      <c r="CC11376" s="62"/>
      <c r="CD11376" s="62"/>
      <c r="CE11376" s="62"/>
      <c r="CF11376" s="62"/>
      <c r="CL11376" s="56" t="s">
        <v>6290</v>
      </c>
      <c r="CM11376" s="56" t="s">
        <v>216</v>
      </c>
      <c r="CN11376" s="56" t="s">
        <v>216</v>
      </c>
      <c r="CO11376" s="52"/>
      <c r="CP11376" s="52"/>
      <c r="CQ11376" s="52"/>
      <c r="CR11376" s="52"/>
      <c r="CS11376" s="52"/>
      <c r="CT11376" s="52"/>
      <c r="CU11376" s="33"/>
      <c r="CV11376" s="33"/>
    </row>
    <row r="11377" spans="74:100">
      <c r="BV11377" s="62"/>
      <c r="BW11377" s="62"/>
      <c r="BX11377" s="62"/>
      <c r="BY11377" s="62"/>
      <c r="BZ11377" s="62"/>
      <c r="CA11377" s="62"/>
      <c r="CB11377" s="62"/>
      <c r="CC11377" s="62"/>
      <c r="CD11377" s="62"/>
      <c r="CE11377" s="62"/>
      <c r="CF11377" s="62"/>
      <c r="CL11377" s="56" t="s">
        <v>22764</v>
      </c>
      <c r="CM11377" s="56"/>
      <c r="CN11377" s="56"/>
      <c r="CO11377" s="52"/>
      <c r="CP11377" s="52"/>
      <c r="CQ11377" s="52"/>
      <c r="CR11377" s="52"/>
      <c r="CS11377" s="52"/>
      <c r="CT11377" s="52"/>
      <c r="CU11377" s="33"/>
      <c r="CV11377" s="33"/>
    </row>
    <row r="11378" spans="74:100">
      <c r="BV11378" s="62"/>
      <c r="BW11378" s="62"/>
      <c r="BX11378" s="62"/>
      <c r="BY11378" s="62"/>
      <c r="BZ11378" s="62"/>
      <c r="CA11378" s="62"/>
      <c r="CB11378" s="62"/>
      <c r="CC11378" s="62"/>
      <c r="CD11378" s="62"/>
      <c r="CE11378" s="62"/>
      <c r="CF11378" s="62"/>
      <c r="CL11378" s="56" t="s">
        <v>6291</v>
      </c>
      <c r="CM11378" s="56" t="s">
        <v>216</v>
      </c>
      <c r="CN11378" s="56" t="s">
        <v>216</v>
      </c>
      <c r="CO11378" s="52"/>
      <c r="CP11378" s="52"/>
      <c r="CQ11378" s="52"/>
      <c r="CR11378" s="52"/>
      <c r="CS11378" s="52"/>
      <c r="CT11378" s="52"/>
      <c r="CU11378" s="33"/>
      <c r="CV11378" s="33"/>
    </row>
    <row r="11379" spans="74:100">
      <c r="BV11379" s="62"/>
      <c r="BW11379" s="62"/>
      <c r="BX11379" s="62"/>
      <c r="BY11379" s="62"/>
      <c r="BZ11379" s="62"/>
      <c r="CA11379" s="62"/>
      <c r="CB11379" s="62"/>
      <c r="CC11379" s="62"/>
      <c r="CD11379" s="62"/>
      <c r="CE11379" s="62"/>
      <c r="CF11379" s="62"/>
      <c r="CL11379" s="56" t="s">
        <v>22765</v>
      </c>
      <c r="CM11379" s="56"/>
      <c r="CN11379" s="56"/>
      <c r="CO11379" s="52"/>
      <c r="CP11379" s="52"/>
      <c r="CQ11379" s="52"/>
      <c r="CR11379" s="52"/>
      <c r="CS11379" s="52"/>
      <c r="CT11379" s="52"/>
      <c r="CU11379" s="33"/>
      <c r="CV11379" s="33"/>
    </row>
    <row r="11380" spans="74:100">
      <c r="BV11380" s="62"/>
      <c r="BW11380" s="62"/>
      <c r="BX11380" s="62"/>
      <c r="BY11380" s="62"/>
      <c r="BZ11380" s="62"/>
      <c r="CA11380" s="62"/>
      <c r="CB11380" s="62"/>
      <c r="CC11380" s="62"/>
      <c r="CD11380" s="62"/>
      <c r="CE11380" s="62"/>
      <c r="CF11380" s="62"/>
      <c r="CL11380" s="56" t="s">
        <v>6292</v>
      </c>
      <c r="CM11380" s="56" t="s">
        <v>217</v>
      </c>
      <c r="CN11380" s="56" t="s">
        <v>217</v>
      </c>
      <c r="CO11380" s="52"/>
      <c r="CP11380" s="52"/>
      <c r="CQ11380" s="52"/>
      <c r="CR11380" s="52"/>
      <c r="CS11380" s="52"/>
      <c r="CT11380" s="52"/>
      <c r="CU11380" s="33"/>
      <c r="CV11380" s="33"/>
    </row>
    <row r="11381" spans="74:100">
      <c r="BV11381" s="62"/>
      <c r="BW11381" s="62"/>
      <c r="BX11381" s="62"/>
      <c r="BY11381" s="62"/>
      <c r="BZ11381" s="62"/>
      <c r="CA11381" s="62"/>
      <c r="CB11381" s="62"/>
      <c r="CC11381" s="62"/>
      <c r="CD11381" s="62"/>
      <c r="CE11381" s="62"/>
      <c r="CF11381" s="62"/>
      <c r="CL11381" s="56" t="s">
        <v>19904</v>
      </c>
      <c r="CM11381" s="56"/>
      <c r="CN11381" s="56"/>
      <c r="CO11381" s="52"/>
      <c r="CP11381" s="52"/>
      <c r="CQ11381" s="52"/>
      <c r="CR11381" s="52"/>
      <c r="CS11381" s="52"/>
      <c r="CT11381" s="52"/>
      <c r="CU11381" s="33"/>
      <c r="CV11381" s="33"/>
    </row>
    <row r="11382" spans="74:100">
      <c r="BV11382" s="62"/>
      <c r="BW11382" s="62"/>
      <c r="BX11382" s="62"/>
      <c r="BY11382" s="62"/>
      <c r="BZ11382" s="62"/>
      <c r="CA11382" s="62"/>
      <c r="CB11382" s="62"/>
      <c r="CC11382" s="62"/>
      <c r="CD11382" s="62"/>
      <c r="CE11382" s="62"/>
      <c r="CF11382" s="62"/>
      <c r="CL11382" s="56" t="s">
        <v>6293</v>
      </c>
      <c r="CM11382" s="56" t="s">
        <v>217</v>
      </c>
      <c r="CN11382" s="56" t="s">
        <v>217</v>
      </c>
      <c r="CO11382" s="52"/>
      <c r="CP11382" s="52"/>
      <c r="CQ11382" s="52"/>
      <c r="CR11382" s="52"/>
      <c r="CS11382" s="52"/>
      <c r="CT11382" s="52"/>
      <c r="CU11382" s="33"/>
      <c r="CV11382" s="33"/>
    </row>
    <row r="11383" spans="74:100">
      <c r="BV11383" s="62"/>
      <c r="BW11383" s="62"/>
      <c r="BX11383" s="62"/>
      <c r="BY11383" s="62"/>
      <c r="BZ11383" s="62"/>
      <c r="CA11383" s="62"/>
      <c r="CB11383" s="62"/>
      <c r="CC11383" s="62"/>
      <c r="CD11383" s="62"/>
      <c r="CE11383" s="62"/>
      <c r="CF11383" s="62"/>
      <c r="CL11383" s="56" t="s">
        <v>19905</v>
      </c>
      <c r="CM11383" s="56"/>
      <c r="CN11383" s="56"/>
      <c r="CO11383" s="52"/>
      <c r="CP11383" s="52"/>
      <c r="CQ11383" s="52"/>
      <c r="CR11383" s="52"/>
      <c r="CS11383" s="52"/>
      <c r="CT11383" s="52"/>
      <c r="CU11383" s="33"/>
      <c r="CV11383" s="33"/>
    </row>
    <row r="11384" spans="74:100">
      <c r="BV11384" s="62"/>
      <c r="BW11384" s="62"/>
      <c r="BX11384" s="62"/>
      <c r="BY11384" s="62"/>
      <c r="BZ11384" s="62"/>
      <c r="CA11384" s="62"/>
      <c r="CB11384" s="62"/>
      <c r="CC11384" s="62"/>
      <c r="CD11384" s="62"/>
      <c r="CE11384" s="62"/>
      <c r="CF11384" s="62"/>
      <c r="CL11384" s="56" t="s">
        <v>6294</v>
      </c>
      <c r="CM11384" s="56" t="s">
        <v>217</v>
      </c>
      <c r="CN11384" s="56" t="s">
        <v>217</v>
      </c>
      <c r="CO11384" s="52"/>
      <c r="CP11384" s="52"/>
      <c r="CQ11384" s="52"/>
      <c r="CR11384" s="52"/>
      <c r="CS11384" s="52"/>
      <c r="CT11384" s="52"/>
      <c r="CU11384" s="33"/>
      <c r="CV11384" s="33"/>
    </row>
    <row r="11385" spans="74:100">
      <c r="BV11385" s="62"/>
      <c r="BW11385" s="62"/>
      <c r="BX11385" s="62"/>
      <c r="BY11385" s="62"/>
      <c r="BZ11385" s="62"/>
      <c r="CA11385" s="62"/>
      <c r="CB11385" s="62"/>
      <c r="CC11385" s="62"/>
      <c r="CD11385" s="62"/>
      <c r="CE11385" s="62"/>
      <c r="CF11385" s="62"/>
      <c r="CL11385" s="56" t="s">
        <v>19906</v>
      </c>
      <c r="CM11385" s="56"/>
      <c r="CN11385" s="56"/>
      <c r="CO11385" s="52"/>
      <c r="CP11385" s="52"/>
      <c r="CQ11385" s="52"/>
      <c r="CR11385" s="52"/>
      <c r="CS11385" s="52"/>
      <c r="CT11385" s="52"/>
      <c r="CU11385" s="33"/>
      <c r="CV11385" s="33"/>
    </row>
    <row r="11386" spans="74:100">
      <c r="BV11386" s="62"/>
      <c r="BW11386" s="62"/>
      <c r="BX11386" s="62"/>
      <c r="BY11386" s="62"/>
      <c r="BZ11386" s="62"/>
      <c r="CA11386" s="62"/>
      <c r="CB11386" s="62"/>
      <c r="CC11386" s="62"/>
      <c r="CD11386" s="62"/>
      <c r="CE11386" s="62"/>
      <c r="CF11386" s="62"/>
      <c r="CL11386" s="56" t="s">
        <v>6295</v>
      </c>
      <c r="CM11386" s="56" t="s">
        <v>217</v>
      </c>
      <c r="CN11386" s="56" t="s">
        <v>217</v>
      </c>
      <c r="CO11386" s="52"/>
      <c r="CP11386" s="52"/>
      <c r="CQ11386" s="52"/>
      <c r="CR11386" s="52"/>
      <c r="CS11386" s="52"/>
      <c r="CT11386" s="52"/>
      <c r="CU11386" s="33"/>
      <c r="CV11386" s="33"/>
    </row>
    <row r="11387" spans="74:100">
      <c r="BV11387" s="62"/>
      <c r="BW11387" s="62"/>
      <c r="BX11387" s="62"/>
      <c r="BY11387" s="62"/>
      <c r="BZ11387" s="62"/>
      <c r="CA11387" s="62"/>
      <c r="CB11387" s="62"/>
      <c r="CC11387" s="62"/>
      <c r="CD11387" s="62"/>
      <c r="CE11387" s="62"/>
      <c r="CF11387" s="62"/>
      <c r="CL11387" s="56" t="s">
        <v>19907</v>
      </c>
      <c r="CM11387" s="56"/>
      <c r="CN11387" s="56"/>
      <c r="CO11387" s="52"/>
      <c r="CP11387" s="52"/>
      <c r="CQ11387" s="52"/>
      <c r="CR11387" s="52"/>
      <c r="CS11387" s="52"/>
      <c r="CT11387" s="52"/>
      <c r="CU11387" s="33"/>
      <c r="CV11387" s="33"/>
    </row>
    <row r="11388" spans="74:100">
      <c r="BV11388" s="62"/>
      <c r="BW11388" s="62"/>
      <c r="BX11388" s="62"/>
      <c r="BY11388" s="62"/>
      <c r="BZ11388" s="62"/>
      <c r="CA11388" s="62"/>
      <c r="CB11388" s="62"/>
      <c r="CC11388" s="62"/>
      <c r="CD11388" s="62"/>
      <c r="CE11388" s="62"/>
      <c r="CF11388" s="62"/>
      <c r="CL11388" s="56" t="s">
        <v>6296</v>
      </c>
      <c r="CM11388" s="56" t="s">
        <v>216</v>
      </c>
      <c r="CN11388" s="56" t="s">
        <v>216</v>
      </c>
      <c r="CO11388" s="52"/>
      <c r="CP11388" s="52"/>
      <c r="CQ11388" s="52"/>
      <c r="CR11388" s="52"/>
      <c r="CS11388" s="52"/>
      <c r="CT11388" s="52"/>
      <c r="CU11388" s="33"/>
      <c r="CV11388" s="33"/>
    </row>
    <row r="11389" spans="74:100">
      <c r="BV11389" s="62"/>
      <c r="BW11389" s="62"/>
      <c r="BX11389" s="62"/>
      <c r="BY11389" s="62"/>
      <c r="BZ11389" s="62"/>
      <c r="CA11389" s="62"/>
      <c r="CB11389" s="62"/>
      <c r="CC11389" s="62"/>
      <c r="CD11389" s="62"/>
      <c r="CE11389" s="62"/>
      <c r="CF11389" s="62"/>
      <c r="CL11389" s="56" t="s">
        <v>22766</v>
      </c>
      <c r="CM11389" s="56"/>
      <c r="CN11389" s="56"/>
      <c r="CO11389" s="52"/>
      <c r="CP11389" s="52"/>
      <c r="CQ11389" s="52"/>
      <c r="CR11389" s="52"/>
      <c r="CS11389" s="52"/>
      <c r="CT11389" s="52"/>
      <c r="CU11389" s="33"/>
      <c r="CV11389" s="33"/>
    </row>
    <row r="11390" spans="74:100">
      <c r="BV11390" s="62"/>
      <c r="BW11390" s="62"/>
      <c r="BX11390" s="62"/>
      <c r="BY11390" s="62"/>
      <c r="BZ11390" s="62"/>
      <c r="CA11390" s="62"/>
      <c r="CB11390" s="62"/>
      <c r="CC11390" s="62"/>
      <c r="CD11390" s="62"/>
      <c r="CE11390" s="62"/>
      <c r="CF11390" s="62"/>
      <c r="CL11390" s="56" t="s">
        <v>6297</v>
      </c>
      <c r="CM11390" s="56" t="s">
        <v>217</v>
      </c>
      <c r="CN11390" s="56" t="s">
        <v>217</v>
      </c>
      <c r="CO11390" s="52"/>
      <c r="CP11390" s="52"/>
      <c r="CQ11390" s="52"/>
      <c r="CR11390" s="52"/>
      <c r="CS11390" s="52"/>
      <c r="CT11390" s="52"/>
      <c r="CU11390" s="33"/>
      <c r="CV11390" s="33"/>
    </row>
    <row r="11391" spans="74:100">
      <c r="BV11391" s="62"/>
      <c r="BW11391" s="62"/>
      <c r="BX11391" s="62"/>
      <c r="BY11391" s="62"/>
      <c r="BZ11391" s="62"/>
      <c r="CA11391" s="62"/>
      <c r="CB11391" s="62"/>
      <c r="CC11391" s="62"/>
      <c r="CD11391" s="62"/>
      <c r="CE11391" s="62"/>
      <c r="CF11391" s="62"/>
      <c r="CL11391" s="56" t="s">
        <v>19908</v>
      </c>
      <c r="CM11391" s="56"/>
      <c r="CN11391" s="56"/>
      <c r="CO11391" s="52"/>
      <c r="CP11391" s="52"/>
      <c r="CQ11391" s="52"/>
      <c r="CR11391" s="52"/>
      <c r="CS11391" s="52"/>
      <c r="CT11391" s="52"/>
      <c r="CU11391" s="33"/>
      <c r="CV11391" s="33"/>
    </row>
    <row r="11392" spans="74:100">
      <c r="BV11392" s="62"/>
      <c r="BW11392" s="62"/>
      <c r="BX11392" s="62"/>
      <c r="BY11392" s="62"/>
      <c r="BZ11392" s="62"/>
      <c r="CA11392" s="62"/>
      <c r="CB11392" s="62"/>
      <c r="CC11392" s="62"/>
      <c r="CD11392" s="62"/>
      <c r="CE11392" s="62"/>
      <c r="CF11392" s="62"/>
      <c r="CL11392" s="56" t="s">
        <v>2470</v>
      </c>
      <c r="CM11392" s="56" t="s">
        <v>215</v>
      </c>
      <c r="CN11392" s="56" t="s">
        <v>215</v>
      </c>
      <c r="CO11392" s="52"/>
      <c r="CP11392" s="52"/>
      <c r="CQ11392" s="52"/>
      <c r="CR11392" s="52"/>
      <c r="CS11392" s="52"/>
      <c r="CT11392" s="52"/>
      <c r="CU11392" s="33"/>
      <c r="CV11392" s="33"/>
    </row>
    <row r="11393" spans="74:100">
      <c r="BV11393" s="62"/>
      <c r="BW11393" s="62"/>
      <c r="BX11393" s="62"/>
      <c r="BY11393" s="62"/>
      <c r="BZ11393" s="62"/>
      <c r="CA11393" s="62"/>
      <c r="CB11393" s="62"/>
      <c r="CC11393" s="62"/>
      <c r="CD11393" s="62"/>
      <c r="CE11393" s="62"/>
      <c r="CF11393" s="62"/>
      <c r="CL11393" s="56" t="s">
        <v>22767</v>
      </c>
      <c r="CM11393" s="56"/>
      <c r="CN11393" s="56"/>
      <c r="CO11393" s="52"/>
      <c r="CP11393" s="52"/>
      <c r="CQ11393" s="52"/>
      <c r="CR11393" s="52"/>
      <c r="CS11393" s="52"/>
      <c r="CT11393" s="52"/>
      <c r="CU11393" s="33"/>
      <c r="CV11393" s="33"/>
    </row>
    <row r="11394" spans="74:100">
      <c r="BV11394" s="62"/>
      <c r="BW11394" s="62"/>
      <c r="BX11394" s="62"/>
      <c r="BY11394" s="62"/>
      <c r="BZ11394" s="62"/>
      <c r="CA11394" s="62"/>
      <c r="CB11394" s="62"/>
      <c r="CC11394" s="62"/>
      <c r="CD11394" s="62"/>
      <c r="CE11394" s="62"/>
      <c r="CF11394" s="62"/>
      <c r="CL11394" s="56" t="s">
        <v>28499</v>
      </c>
      <c r="CM11394" s="56" t="s">
        <v>217</v>
      </c>
      <c r="CN11394" s="56" t="s">
        <v>217</v>
      </c>
      <c r="CO11394" s="52"/>
      <c r="CP11394" s="52"/>
      <c r="CQ11394" s="52"/>
      <c r="CR11394" s="52"/>
      <c r="CS11394" s="52"/>
      <c r="CT11394" s="52"/>
      <c r="CU11394" s="33"/>
      <c r="CV11394" s="33"/>
    </row>
    <row r="11395" spans="74:100">
      <c r="BV11395" s="62"/>
      <c r="BW11395" s="62"/>
      <c r="BX11395" s="62"/>
      <c r="BY11395" s="62"/>
      <c r="BZ11395" s="62"/>
      <c r="CA11395" s="62"/>
      <c r="CB11395" s="62"/>
      <c r="CC11395" s="62"/>
      <c r="CD11395" s="62"/>
      <c r="CE11395" s="62"/>
      <c r="CF11395" s="62"/>
      <c r="CL11395" s="56" t="s">
        <v>28500</v>
      </c>
      <c r="CM11395" s="56"/>
      <c r="CN11395" s="56"/>
      <c r="CO11395" s="52"/>
      <c r="CP11395" s="52"/>
      <c r="CQ11395" s="52"/>
      <c r="CR11395" s="52"/>
      <c r="CS11395" s="52"/>
      <c r="CT11395" s="52"/>
      <c r="CU11395" s="33"/>
      <c r="CV11395" s="33"/>
    </row>
    <row r="11396" spans="74:100">
      <c r="BV11396" s="62"/>
      <c r="BW11396" s="62"/>
      <c r="BX11396" s="62"/>
      <c r="BY11396" s="62"/>
      <c r="BZ11396" s="62"/>
      <c r="CA11396" s="62"/>
      <c r="CB11396" s="62"/>
      <c r="CC11396" s="62"/>
      <c r="CD11396" s="62"/>
      <c r="CE11396" s="62"/>
      <c r="CF11396" s="62"/>
      <c r="CL11396" s="56" t="s">
        <v>6298</v>
      </c>
      <c r="CM11396" s="56" t="s">
        <v>217</v>
      </c>
      <c r="CN11396" s="56" t="s">
        <v>217</v>
      </c>
      <c r="CO11396" s="52"/>
      <c r="CP11396" s="52"/>
      <c r="CQ11396" s="52"/>
      <c r="CR11396" s="52"/>
      <c r="CS11396" s="52"/>
      <c r="CT11396" s="52"/>
      <c r="CU11396" s="33"/>
      <c r="CV11396" s="33"/>
    </row>
    <row r="11397" spans="74:100">
      <c r="BV11397" s="62"/>
      <c r="BW11397" s="62"/>
      <c r="BX11397" s="62"/>
      <c r="BY11397" s="62"/>
      <c r="BZ11397" s="62"/>
      <c r="CA11397" s="62"/>
      <c r="CB11397" s="62"/>
      <c r="CC11397" s="62"/>
      <c r="CD11397" s="62"/>
      <c r="CE11397" s="62"/>
      <c r="CF11397" s="62"/>
      <c r="CL11397" s="56" t="s">
        <v>19909</v>
      </c>
      <c r="CM11397" s="56"/>
      <c r="CN11397" s="56"/>
      <c r="CO11397" s="52"/>
      <c r="CP11397" s="52"/>
      <c r="CQ11397" s="52"/>
      <c r="CR11397" s="52"/>
      <c r="CS11397" s="52"/>
      <c r="CT11397" s="52"/>
      <c r="CU11397" s="33"/>
      <c r="CV11397" s="33"/>
    </row>
    <row r="11398" spans="74:100">
      <c r="BV11398" s="62"/>
      <c r="BW11398" s="62"/>
      <c r="BX11398" s="62"/>
      <c r="BY11398" s="62"/>
      <c r="BZ11398" s="62"/>
      <c r="CA11398" s="62"/>
      <c r="CB11398" s="62"/>
      <c r="CC11398" s="62"/>
      <c r="CD11398" s="62"/>
      <c r="CE11398" s="62"/>
      <c r="CF11398" s="62"/>
      <c r="CL11398" s="56" t="s">
        <v>28501</v>
      </c>
      <c r="CM11398" s="56" t="s">
        <v>217</v>
      </c>
      <c r="CN11398" s="56" t="s">
        <v>217</v>
      </c>
      <c r="CO11398" s="52"/>
      <c r="CP11398" s="52"/>
      <c r="CQ11398" s="52"/>
      <c r="CR11398" s="52"/>
      <c r="CS11398" s="52"/>
      <c r="CT11398" s="52"/>
      <c r="CU11398" s="33"/>
      <c r="CV11398" s="33"/>
    </row>
    <row r="11399" spans="74:100">
      <c r="BV11399" s="62"/>
      <c r="BW11399" s="62"/>
      <c r="BX11399" s="62"/>
      <c r="BY11399" s="62"/>
      <c r="BZ11399" s="62"/>
      <c r="CA11399" s="62"/>
      <c r="CB11399" s="62"/>
      <c r="CC11399" s="62"/>
      <c r="CD11399" s="62"/>
      <c r="CE11399" s="62"/>
      <c r="CF11399" s="62"/>
      <c r="CL11399" s="56" t="s">
        <v>28502</v>
      </c>
      <c r="CM11399" s="56"/>
      <c r="CN11399" s="56"/>
      <c r="CO11399" s="52"/>
      <c r="CP11399" s="52"/>
      <c r="CQ11399" s="52"/>
      <c r="CR11399" s="52"/>
      <c r="CS11399" s="52"/>
      <c r="CT11399" s="52"/>
      <c r="CU11399" s="33"/>
      <c r="CV11399" s="33"/>
    </row>
    <row r="11400" spans="74:100">
      <c r="BV11400" s="62"/>
      <c r="BW11400" s="62"/>
      <c r="BX11400" s="62"/>
      <c r="BY11400" s="62"/>
      <c r="BZ11400" s="62"/>
      <c r="CA11400" s="62"/>
      <c r="CB11400" s="62"/>
      <c r="CC11400" s="62"/>
      <c r="CD11400" s="62"/>
      <c r="CE11400" s="62"/>
      <c r="CF11400" s="62"/>
      <c r="CL11400" s="56" t="s">
        <v>6299</v>
      </c>
      <c r="CM11400" s="56" t="s">
        <v>217</v>
      </c>
      <c r="CN11400" s="56" t="s">
        <v>217</v>
      </c>
      <c r="CO11400" s="52"/>
      <c r="CP11400" s="52"/>
      <c r="CQ11400" s="52"/>
      <c r="CR11400" s="52"/>
      <c r="CS11400" s="52"/>
      <c r="CT11400" s="52"/>
      <c r="CU11400" s="33"/>
      <c r="CV11400" s="33"/>
    </row>
    <row r="11401" spans="74:100">
      <c r="BV11401" s="62"/>
      <c r="BW11401" s="62"/>
      <c r="BX11401" s="62"/>
      <c r="BY11401" s="62"/>
      <c r="BZ11401" s="62"/>
      <c r="CA11401" s="62"/>
      <c r="CB11401" s="62"/>
      <c r="CC11401" s="62"/>
      <c r="CD11401" s="62"/>
      <c r="CE11401" s="62"/>
      <c r="CF11401" s="62"/>
      <c r="CL11401" s="56" t="s">
        <v>19910</v>
      </c>
      <c r="CM11401" s="56"/>
      <c r="CN11401" s="56"/>
      <c r="CO11401" s="52"/>
      <c r="CP11401" s="52"/>
      <c r="CQ11401" s="52"/>
      <c r="CR11401" s="52"/>
      <c r="CS11401" s="52"/>
      <c r="CT11401" s="52"/>
      <c r="CU11401" s="33"/>
      <c r="CV11401" s="33"/>
    </row>
    <row r="11402" spans="74:100">
      <c r="BV11402" s="62"/>
      <c r="BW11402" s="62"/>
      <c r="BX11402" s="62"/>
      <c r="BY11402" s="62"/>
      <c r="BZ11402" s="62"/>
      <c r="CA11402" s="62"/>
      <c r="CB11402" s="62"/>
      <c r="CC11402" s="62"/>
      <c r="CD11402" s="62"/>
      <c r="CE11402" s="62"/>
      <c r="CF11402" s="62"/>
      <c r="CL11402" s="56" t="s">
        <v>6300</v>
      </c>
      <c r="CM11402" s="56" t="s">
        <v>217</v>
      </c>
      <c r="CN11402" s="56" t="s">
        <v>217</v>
      </c>
      <c r="CO11402" s="52"/>
      <c r="CP11402" s="52"/>
      <c r="CQ11402" s="52"/>
      <c r="CR11402" s="52"/>
      <c r="CS11402" s="52"/>
      <c r="CT11402" s="52"/>
      <c r="CU11402" s="33"/>
      <c r="CV11402" s="33"/>
    </row>
    <row r="11403" spans="74:100">
      <c r="BV11403" s="62"/>
      <c r="BW11403" s="62"/>
      <c r="BX11403" s="62"/>
      <c r="BY11403" s="62"/>
      <c r="BZ11403" s="62"/>
      <c r="CA11403" s="62"/>
      <c r="CB11403" s="62"/>
      <c r="CC11403" s="62"/>
      <c r="CD11403" s="62"/>
      <c r="CE11403" s="62"/>
      <c r="CF11403" s="62"/>
      <c r="CL11403" s="56" t="s">
        <v>19911</v>
      </c>
      <c r="CM11403" s="56"/>
      <c r="CN11403" s="56"/>
      <c r="CO11403" s="52"/>
      <c r="CP11403" s="52"/>
      <c r="CQ11403" s="52"/>
      <c r="CR11403" s="52"/>
      <c r="CS11403" s="52"/>
      <c r="CT11403" s="52"/>
      <c r="CU11403" s="33"/>
      <c r="CV11403" s="33"/>
    </row>
    <row r="11404" spans="74:100">
      <c r="BV11404" s="62"/>
      <c r="BW11404" s="62"/>
      <c r="BX11404" s="62"/>
      <c r="BY11404" s="62"/>
      <c r="BZ11404" s="62"/>
      <c r="CA11404" s="62"/>
      <c r="CB11404" s="62"/>
      <c r="CC11404" s="62"/>
      <c r="CD11404" s="62"/>
      <c r="CE11404" s="62"/>
      <c r="CF11404" s="62"/>
      <c r="CL11404" s="56" t="s">
        <v>2472</v>
      </c>
      <c r="CM11404" s="56" t="s">
        <v>214</v>
      </c>
      <c r="CN11404" s="56" t="s">
        <v>214</v>
      </c>
      <c r="CO11404" s="52"/>
      <c r="CP11404" s="52"/>
      <c r="CQ11404" s="52"/>
      <c r="CR11404" s="52"/>
      <c r="CS11404" s="52"/>
      <c r="CT11404" s="52"/>
      <c r="CU11404" s="33"/>
      <c r="CV11404" s="33"/>
    </row>
    <row r="11405" spans="74:100">
      <c r="BV11405" s="62"/>
      <c r="BW11405" s="62"/>
      <c r="BX11405" s="62"/>
      <c r="BY11405" s="62"/>
      <c r="BZ11405" s="62"/>
      <c r="CA11405" s="62"/>
      <c r="CB11405" s="62"/>
      <c r="CC11405" s="62"/>
      <c r="CD11405" s="62"/>
      <c r="CE11405" s="62"/>
      <c r="CF11405" s="62"/>
      <c r="CL11405" s="56" t="s">
        <v>22768</v>
      </c>
      <c r="CM11405" s="56"/>
      <c r="CN11405" s="56"/>
      <c r="CO11405" s="52"/>
      <c r="CP11405" s="52"/>
      <c r="CQ11405" s="52"/>
      <c r="CR11405" s="52"/>
      <c r="CS11405" s="52"/>
      <c r="CT11405" s="52"/>
      <c r="CU11405" s="33"/>
      <c r="CV11405" s="33"/>
    </row>
    <row r="11406" spans="74:100">
      <c r="BV11406" s="62"/>
      <c r="BW11406" s="62"/>
      <c r="BX11406" s="62"/>
      <c r="BY11406" s="62"/>
      <c r="BZ11406" s="62"/>
      <c r="CA11406" s="62"/>
      <c r="CB11406" s="62"/>
      <c r="CC11406" s="62"/>
      <c r="CD11406" s="62"/>
      <c r="CE11406" s="62"/>
      <c r="CF11406" s="62"/>
      <c r="CL11406" s="56" t="s">
        <v>6301</v>
      </c>
      <c r="CM11406" s="56" t="s">
        <v>217</v>
      </c>
      <c r="CN11406" s="56" t="s">
        <v>217</v>
      </c>
      <c r="CO11406" s="52"/>
      <c r="CP11406" s="52"/>
      <c r="CQ11406" s="52"/>
      <c r="CR11406" s="52"/>
      <c r="CS11406" s="52"/>
      <c r="CT11406" s="52"/>
      <c r="CU11406" s="33"/>
      <c r="CV11406" s="33"/>
    </row>
    <row r="11407" spans="74:100">
      <c r="BV11407" s="62"/>
      <c r="BW11407" s="62"/>
      <c r="BX11407" s="62"/>
      <c r="BY11407" s="62"/>
      <c r="BZ11407" s="62"/>
      <c r="CA11407" s="62"/>
      <c r="CB11407" s="62"/>
      <c r="CC11407" s="62"/>
      <c r="CD11407" s="62"/>
      <c r="CE11407" s="62"/>
      <c r="CF11407" s="62"/>
      <c r="CL11407" s="56" t="s">
        <v>19912</v>
      </c>
      <c r="CM11407" s="56"/>
      <c r="CN11407" s="56"/>
      <c r="CO11407" s="52"/>
      <c r="CP11407" s="52"/>
      <c r="CQ11407" s="52"/>
      <c r="CR11407" s="52"/>
      <c r="CS11407" s="52"/>
      <c r="CT11407" s="52"/>
      <c r="CU11407" s="33"/>
      <c r="CV11407" s="33"/>
    </row>
    <row r="11408" spans="74:100">
      <c r="BV11408" s="62"/>
      <c r="BW11408" s="62"/>
      <c r="BX11408" s="62"/>
      <c r="BY11408" s="62"/>
      <c r="BZ11408" s="62"/>
      <c r="CA11408" s="62"/>
      <c r="CB11408" s="62"/>
      <c r="CC11408" s="62"/>
      <c r="CD11408" s="62"/>
      <c r="CE11408" s="62"/>
      <c r="CF11408" s="62"/>
      <c r="CL11408" s="56" t="s">
        <v>28503</v>
      </c>
      <c r="CM11408" s="56" t="s">
        <v>217</v>
      </c>
      <c r="CN11408" s="56" t="s">
        <v>217</v>
      </c>
      <c r="CO11408" s="52"/>
      <c r="CP11408" s="52"/>
      <c r="CQ11408" s="52"/>
      <c r="CR11408" s="52"/>
      <c r="CS11408" s="52"/>
      <c r="CT11408" s="52"/>
      <c r="CU11408" s="33"/>
      <c r="CV11408" s="33"/>
    </row>
    <row r="11409" spans="74:100">
      <c r="BV11409" s="62"/>
      <c r="BW11409" s="62"/>
      <c r="BX11409" s="62"/>
      <c r="BY11409" s="62"/>
      <c r="BZ11409" s="62"/>
      <c r="CA11409" s="62"/>
      <c r="CB11409" s="62"/>
      <c r="CC11409" s="62"/>
      <c r="CD11409" s="62"/>
      <c r="CE11409" s="62"/>
      <c r="CF11409" s="62"/>
      <c r="CL11409" s="56" t="s">
        <v>28504</v>
      </c>
      <c r="CM11409" s="56"/>
      <c r="CN11409" s="56"/>
      <c r="CO11409" s="52"/>
      <c r="CP11409" s="52"/>
      <c r="CQ11409" s="52"/>
      <c r="CR11409" s="52"/>
      <c r="CS11409" s="52"/>
      <c r="CT11409" s="52"/>
      <c r="CU11409" s="33"/>
      <c r="CV11409" s="33"/>
    </row>
    <row r="11410" spans="74:100">
      <c r="BV11410" s="62"/>
      <c r="BW11410" s="62"/>
      <c r="BX11410" s="62"/>
      <c r="BY11410" s="62"/>
      <c r="BZ11410" s="62"/>
      <c r="CA11410" s="62"/>
      <c r="CB11410" s="62"/>
      <c r="CC11410" s="62"/>
      <c r="CD11410" s="62"/>
      <c r="CE11410" s="62"/>
      <c r="CF11410" s="62"/>
      <c r="CL11410" s="56" t="s">
        <v>6302</v>
      </c>
      <c r="CM11410" s="56" t="s">
        <v>217</v>
      </c>
      <c r="CN11410" s="56" t="s">
        <v>217</v>
      </c>
      <c r="CO11410" s="52"/>
      <c r="CP11410" s="52"/>
      <c r="CQ11410" s="52"/>
      <c r="CR11410" s="52"/>
      <c r="CS11410" s="52"/>
      <c r="CT11410" s="52"/>
      <c r="CU11410" s="33"/>
      <c r="CV11410" s="33"/>
    </row>
    <row r="11411" spans="74:100">
      <c r="BV11411" s="62"/>
      <c r="BW11411" s="62"/>
      <c r="BX11411" s="62"/>
      <c r="BY11411" s="62"/>
      <c r="BZ11411" s="62"/>
      <c r="CA11411" s="62"/>
      <c r="CB11411" s="62"/>
      <c r="CC11411" s="62"/>
      <c r="CD11411" s="62"/>
      <c r="CE11411" s="62"/>
      <c r="CF11411" s="62"/>
      <c r="CL11411" s="56" t="s">
        <v>19913</v>
      </c>
      <c r="CM11411" s="56"/>
      <c r="CN11411" s="56"/>
      <c r="CO11411" s="52"/>
      <c r="CP11411" s="52"/>
      <c r="CQ11411" s="52"/>
      <c r="CR11411" s="52"/>
      <c r="CS11411" s="52"/>
      <c r="CT11411" s="52"/>
      <c r="CU11411" s="33"/>
      <c r="CV11411" s="33"/>
    </row>
    <row r="11412" spans="74:100">
      <c r="BV11412" s="62"/>
      <c r="BW11412" s="62"/>
      <c r="BX11412" s="62"/>
      <c r="BY11412" s="62"/>
      <c r="BZ11412" s="62"/>
      <c r="CA11412" s="62"/>
      <c r="CB11412" s="62"/>
      <c r="CC11412" s="62"/>
      <c r="CD11412" s="62"/>
      <c r="CE11412" s="62"/>
      <c r="CF11412" s="62"/>
      <c r="CL11412" s="56" t="s">
        <v>6303</v>
      </c>
      <c r="CM11412" s="56" t="s">
        <v>217</v>
      </c>
      <c r="CN11412" s="56" t="s">
        <v>217</v>
      </c>
      <c r="CO11412" s="52"/>
      <c r="CP11412" s="52"/>
      <c r="CQ11412" s="52"/>
      <c r="CR11412" s="52"/>
      <c r="CS11412" s="52"/>
      <c r="CT11412" s="52"/>
      <c r="CU11412" s="33"/>
      <c r="CV11412" s="33"/>
    </row>
    <row r="11413" spans="74:100">
      <c r="BV11413" s="62"/>
      <c r="BW11413" s="62"/>
      <c r="BX11413" s="62"/>
      <c r="BY11413" s="62"/>
      <c r="BZ11413" s="62"/>
      <c r="CA11413" s="62"/>
      <c r="CB11413" s="62"/>
      <c r="CC11413" s="62"/>
      <c r="CD11413" s="62"/>
      <c r="CE11413" s="62"/>
      <c r="CF11413" s="62"/>
      <c r="CL11413" s="56" t="s">
        <v>19914</v>
      </c>
      <c r="CM11413" s="56"/>
      <c r="CN11413" s="56"/>
      <c r="CO11413" s="52"/>
      <c r="CP11413" s="52"/>
      <c r="CQ11413" s="52"/>
      <c r="CR11413" s="52"/>
      <c r="CS11413" s="52"/>
      <c r="CT11413" s="52"/>
      <c r="CU11413" s="33"/>
      <c r="CV11413" s="33"/>
    </row>
    <row r="11414" spans="74:100">
      <c r="BV11414" s="62"/>
      <c r="BW11414" s="62"/>
      <c r="BX11414" s="62"/>
      <c r="BY11414" s="62"/>
      <c r="BZ11414" s="62"/>
      <c r="CA11414" s="62"/>
      <c r="CB11414" s="62"/>
      <c r="CC11414" s="62"/>
      <c r="CD11414" s="62"/>
      <c r="CE11414" s="62"/>
      <c r="CF11414" s="62"/>
      <c r="CL11414" s="56" t="s">
        <v>6304</v>
      </c>
      <c r="CM11414" s="56" t="s">
        <v>217</v>
      </c>
      <c r="CN11414" s="56" t="s">
        <v>217</v>
      </c>
      <c r="CO11414" s="52"/>
      <c r="CP11414" s="52"/>
      <c r="CQ11414" s="52"/>
      <c r="CR11414" s="52"/>
      <c r="CS11414" s="52"/>
      <c r="CT11414" s="52"/>
      <c r="CU11414" s="33"/>
      <c r="CV11414" s="33"/>
    </row>
    <row r="11415" spans="74:100">
      <c r="BV11415" s="62"/>
      <c r="BW11415" s="62"/>
      <c r="BX11415" s="62"/>
      <c r="BY11415" s="62"/>
      <c r="BZ11415" s="62"/>
      <c r="CA11415" s="62"/>
      <c r="CB11415" s="62"/>
      <c r="CC11415" s="62"/>
      <c r="CD11415" s="62"/>
      <c r="CE11415" s="62"/>
      <c r="CF11415" s="62"/>
      <c r="CL11415" s="56" t="s">
        <v>19915</v>
      </c>
      <c r="CM11415" s="56"/>
      <c r="CN11415" s="56"/>
      <c r="CO11415" s="52"/>
      <c r="CP11415" s="52"/>
      <c r="CQ11415" s="52"/>
      <c r="CR11415" s="52"/>
      <c r="CS11415" s="52"/>
      <c r="CT11415" s="52"/>
      <c r="CU11415" s="33"/>
      <c r="CV11415" s="33"/>
    </row>
    <row r="11416" spans="74:100">
      <c r="BV11416" s="62"/>
      <c r="BW11416" s="62"/>
      <c r="BX11416" s="62"/>
      <c r="BY11416" s="62"/>
      <c r="BZ11416" s="62"/>
      <c r="CA11416" s="62"/>
      <c r="CB11416" s="62"/>
      <c r="CC11416" s="62"/>
      <c r="CD11416" s="62"/>
      <c r="CE11416" s="62"/>
      <c r="CF11416" s="62"/>
      <c r="CL11416" s="56" t="s">
        <v>6305</v>
      </c>
      <c r="CM11416" s="56" t="s">
        <v>217</v>
      </c>
      <c r="CN11416" s="56" t="s">
        <v>217</v>
      </c>
      <c r="CO11416" s="52"/>
      <c r="CP11416" s="52"/>
      <c r="CQ11416" s="52"/>
      <c r="CR11416" s="52"/>
      <c r="CS11416" s="52"/>
      <c r="CT11416" s="52"/>
      <c r="CU11416" s="33"/>
      <c r="CV11416" s="33"/>
    </row>
    <row r="11417" spans="74:100">
      <c r="BV11417" s="62"/>
      <c r="BW11417" s="62"/>
      <c r="BX11417" s="62"/>
      <c r="BY11417" s="62"/>
      <c r="BZ11417" s="62"/>
      <c r="CA11417" s="62"/>
      <c r="CB11417" s="62"/>
      <c r="CC11417" s="62"/>
      <c r="CD11417" s="62"/>
      <c r="CE11417" s="62"/>
      <c r="CF11417" s="62"/>
      <c r="CL11417" s="56" t="s">
        <v>19916</v>
      </c>
      <c r="CM11417" s="56"/>
      <c r="CN11417" s="56"/>
      <c r="CO11417" s="52"/>
      <c r="CP11417" s="52"/>
      <c r="CQ11417" s="52"/>
      <c r="CR11417" s="52"/>
      <c r="CS11417" s="52"/>
      <c r="CT11417" s="52"/>
      <c r="CU11417" s="33"/>
      <c r="CV11417" s="33"/>
    </row>
    <row r="11418" spans="74:100">
      <c r="BV11418" s="62"/>
      <c r="BW11418" s="62"/>
      <c r="BX11418" s="62"/>
      <c r="BY11418" s="62"/>
      <c r="BZ11418" s="62"/>
      <c r="CA11418" s="62"/>
      <c r="CB11418" s="62"/>
      <c r="CC11418" s="62"/>
      <c r="CD11418" s="62"/>
      <c r="CE11418" s="62"/>
      <c r="CF11418" s="62"/>
      <c r="CL11418" s="56" t="s">
        <v>6306</v>
      </c>
      <c r="CM11418" s="56" t="s">
        <v>217</v>
      </c>
      <c r="CN11418" s="56" t="s">
        <v>217</v>
      </c>
      <c r="CO11418" s="52"/>
      <c r="CP11418" s="52"/>
      <c r="CQ11418" s="52"/>
      <c r="CR11418" s="52"/>
      <c r="CS11418" s="52"/>
      <c r="CT11418" s="52"/>
      <c r="CU11418" s="33"/>
      <c r="CV11418" s="33"/>
    </row>
    <row r="11419" spans="74:100">
      <c r="BV11419" s="62"/>
      <c r="BW11419" s="62"/>
      <c r="BX11419" s="62"/>
      <c r="BY11419" s="62"/>
      <c r="BZ11419" s="62"/>
      <c r="CA11419" s="62"/>
      <c r="CB11419" s="62"/>
      <c r="CC11419" s="62"/>
      <c r="CD11419" s="62"/>
      <c r="CE11419" s="62"/>
      <c r="CF11419" s="62"/>
      <c r="CL11419" s="56" t="s">
        <v>19917</v>
      </c>
      <c r="CM11419" s="56"/>
      <c r="CN11419" s="56"/>
      <c r="CO11419" s="52"/>
      <c r="CP11419" s="52"/>
      <c r="CQ11419" s="52"/>
      <c r="CR11419" s="52"/>
      <c r="CS11419" s="52"/>
      <c r="CT11419" s="52"/>
      <c r="CU11419" s="33"/>
      <c r="CV11419" s="33"/>
    </row>
    <row r="11420" spans="74:100">
      <c r="BV11420" s="62"/>
      <c r="BW11420" s="62"/>
      <c r="BX11420" s="62"/>
      <c r="BY11420" s="62"/>
      <c r="BZ11420" s="62"/>
      <c r="CA11420" s="62"/>
      <c r="CB11420" s="62"/>
      <c r="CC11420" s="62"/>
      <c r="CD11420" s="62"/>
      <c r="CE11420" s="62"/>
      <c r="CF11420" s="62"/>
      <c r="CL11420" s="56" t="s">
        <v>6307</v>
      </c>
      <c r="CM11420" s="56" t="s">
        <v>217</v>
      </c>
      <c r="CN11420" s="56" t="s">
        <v>217</v>
      </c>
      <c r="CO11420" s="52"/>
      <c r="CP11420" s="52"/>
      <c r="CQ11420" s="52"/>
      <c r="CR11420" s="52"/>
      <c r="CS11420" s="52"/>
      <c r="CT11420" s="52"/>
      <c r="CU11420" s="33"/>
      <c r="CV11420" s="33"/>
    </row>
    <row r="11421" spans="74:100">
      <c r="BV11421" s="62"/>
      <c r="BW11421" s="62"/>
      <c r="BX11421" s="62"/>
      <c r="BY11421" s="62"/>
      <c r="BZ11421" s="62"/>
      <c r="CA11421" s="62"/>
      <c r="CB11421" s="62"/>
      <c r="CC11421" s="62"/>
      <c r="CD11421" s="62"/>
      <c r="CE11421" s="62"/>
      <c r="CF11421" s="62"/>
      <c r="CL11421" s="56" t="s">
        <v>19918</v>
      </c>
      <c r="CM11421" s="56"/>
      <c r="CN11421" s="56"/>
      <c r="CO11421" s="52"/>
      <c r="CP11421" s="52"/>
      <c r="CQ11421" s="52"/>
      <c r="CR11421" s="52"/>
      <c r="CS11421" s="52"/>
      <c r="CT11421" s="52"/>
      <c r="CU11421" s="33"/>
      <c r="CV11421" s="33"/>
    </row>
    <row r="11422" spans="74:100">
      <c r="BV11422" s="62"/>
      <c r="BW11422" s="62"/>
      <c r="BX11422" s="62"/>
      <c r="BY11422" s="62"/>
      <c r="BZ11422" s="62"/>
      <c r="CA11422" s="62"/>
      <c r="CB11422" s="62"/>
      <c r="CC11422" s="62"/>
      <c r="CD11422" s="62"/>
      <c r="CE11422" s="62"/>
      <c r="CF11422" s="62"/>
      <c r="CL11422" s="56" t="s">
        <v>28505</v>
      </c>
      <c r="CM11422" s="56" t="s">
        <v>217</v>
      </c>
      <c r="CN11422" s="56" t="s">
        <v>217</v>
      </c>
      <c r="CO11422" s="52"/>
      <c r="CP11422" s="52"/>
      <c r="CQ11422" s="52"/>
      <c r="CR11422" s="52"/>
      <c r="CS11422" s="52"/>
      <c r="CT11422" s="52"/>
      <c r="CU11422" s="33"/>
      <c r="CV11422" s="33"/>
    </row>
    <row r="11423" spans="74:100">
      <c r="BV11423" s="62"/>
      <c r="BW11423" s="62"/>
      <c r="BX11423" s="62"/>
      <c r="BY11423" s="62"/>
      <c r="BZ11423" s="62"/>
      <c r="CA11423" s="62"/>
      <c r="CB11423" s="62"/>
      <c r="CC11423" s="62"/>
      <c r="CD11423" s="62"/>
      <c r="CE11423" s="62"/>
      <c r="CF11423" s="62"/>
      <c r="CL11423" s="56" t="s">
        <v>28506</v>
      </c>
      <c r="CM11423" s="56"/>
      <c r="CN11423" s="56"/>
      <c r="CO11423" s="52"/>
      <c r="CP11423" s="52"/>
      <c r="CQ11423" s="52"/>
      <c r="CR11423" s="52"/>
      <c r="CS11423" s="52"/>
      <c r="CT11423" s="52"/>
      <c r="CU11423" s="33"/>
      <c r="CV11423" s="33"/>
    </row>
    <row r="11424" spans="74:100">
      <c r="BV11424" s="62"/>
      <c r="BW11424" s="62"/>
      <c r="BX11424" s="62"/>
      <c r="BY11424" s="62"/>
      <c r="BZ11424" s="62"/>
      <c r="CA11424" s="62"/>
      <c r="CB11424" s="62"/>
      <c r="CC11424" s="62"/>
      <c r="CD11424" s="62"/>
      <c r="CE11424" s="62"/>
      <c r="CF11424" s="62"/>
      <c r="CL11424" s="56" t="s">
        <v>6308</v>
      </c>
      <c r="CM11424" s="56" t="s">
        <v>217</v>
      </c>
      <c r="CN11424" s="56" t="s">
        <v>217</v>
      </c>
      <c r="CO11424" s="52"/>
      <c r="CP11424" s="52"/>
      <c r="CQ11424" s="52"/>
      <c r="CR11424" s="52"/>
      <c r="CS11424" s="52"/>
      <c r="CT11424" s="52"/>
      <c r="CU11424" s="33"/>
      <c r="CV11424" s="33"/>
    </row>
    <row r="11425" spans="74:100">
      <c r="BV11425" s="62"/>
      <c r="BW11425" s="62"/>
      <c r="BX11425" s="62"/>
      <c r="BY11425" s="62"/>
      <c r="BZ11425" s="62"/>
      <c r="CA11425" s="62"/>
      <c r="CB11425" s="62"/>
      <c r="CC11425" s="62"/>
      <c r="CD11425" s="62"/>
      <c r="CE11425" s="62"/>
      <c r="CF11425" s="62"/>
      <c r="CL11425" s="56" t="s">
        <v>19919</v>
      </c>
      <c r="CM11425" s="56"/>
      <c r="CN11425" s="56"/>
      <c r="CO11425" s="52"/>
      <c r="CP11425" s="52"/>
      <c r="CQ11425" s="52"/>
      <c r="CR11425" s="52"/>
      <c r="CS11425" s="52"/>
      <c r="CT11425" s="52"/>
      <c r="CU11425" s="33"/>
      <c r="CV11425" s="33"/>
    </row>
    <row r="11426" spans="74:100">
      <c r="BV11426" s="62"/>
      <c r="BW11426" s="62"/>
      <c r="BX11426" s="62"/>
      <c r="BY11426" s="62"/>
      <c r="BZ11426" s="62"/>
      <c r="CA11426" s="62"/>
      <c r="CB11426" s="62"/>
      <c r="CC11426" s="62"/>
      <c r="CD11426" s="62"/>
      <c r="CE11426" s="62"/>
      <c r="CF11426" s="62"/>
      <c r="CL11426" s="56" t="s">
        <v>6309</v>
      </c>
      <c r="CM11426" s="56" t="s">
        <v>217</v>
      </c>
      <c r="CN11426" s="56" t="s">
        <v>217</v>
      </c>
      <c r="CO11426" s="52"/>
      <c r="CP11426" s="52"/>
      <c r="CQ11426" s="52"/>
      <c r="CR11426" s="52"/>
      <c r="CS11426" s="52"/>
      <c r="CT11426" s="52"/>
      <c r="CU11426" s="33"/>
      <c r="CV11426" s="33"/>
    </row>
    <row r="11427" spans="74:100">
      <c r="BV11427" s="62"/>
      <c r="BW11427" s="62"/>
      <c r="BX11427" s="62"/>
      <c r="BY11427" s="62"/>
      <c r="BZ11427" s="62"/>
      <c r="CA11427" s="62"/>
      <c r="CB11427" s="62"/>
      <c r="CC11427" s="62"/>
      <c r="CD11427" s="62"/>
      <c r="CE11427" s="62"/>
      <c r="CF11427" s="62"/>
      <c r="CL11427" s="56" t="s">
        <v>19920</v>
      </c>
      <c r="CM11427" s="56"/>
      <c r="CN11427" s="56"/>
      <c r="CO11427" s="52"/>
      <c r="CP11427" s="52"/>
      <c r="CQ11427" s="52"/>
      <c r="CR11427" s="52"/>
      <c r="CS11427" s="52"/>
      <c r="CT11427" s="52"/>
      <c r="CU11427" s="33"/>
      <c r="CV11427" s="33"/>
    </row>
    <row r="11428" spans="74:100">
      <c r="BV11428" s="62"/>
      <c r="BW11428" s="62"/>
      <c r="BX11428" s="62"/>
      <c r="BY11428" s="62"/>
      <c r="BZ11428" s="62"/>
      <c r="CA11428" s="62"/>
      <c r="CB11428" s="62"/>
      <c r="CC11428" s="62"/>
      <c r="CD11428" s="62"/>
      <c r="CE11428" s="62"/>
      <c r="CF11428" s="62"/>
      <c r="CL11428" s="56" t="s">
        <v>6310</v>
      </c>
      <c r="CM11428" s="56" t="s">
        <v>217</v>
      </c>
      <c r="CN11428" s="56" t="s">
        <v>217</v>
      </c>
      <c r="CO11428" s="52"/>
      <c r="CP11428" s="52"/>
      <c r="CQ11428" s="52"/>
      <c r="CR11428" s="52"/>
      <c r="CS11428" s="52"/>
      <c r="CT11428" s="52"/>
      <c r="CU11428" s="33"/>
      <c r="CV11428" s="33"/>
    </row>
    <row r="11429" spans="74:100">
      <c r="BV11429" s="62"/>
      <c r="BW11429" s="62"/>
      <c r="BX11429" s="62"/>
      <c r="BY11429" s="62"/>
      <c r="BZ11429" s="62"/>
      <c r="CA11429" s="62"/>
      <c r="CB11429" s="62"/>
      <c r="CC11429" s="62"/>
      <c r="CD11429" s="62"/>
      <c r="CE11429" s="62"/>
      <c r="CF11429" s="62"/>
      <c r="CL11429" s="56" t="s">
        <v>19921</v>
      </c>
      <c r="CM11429" s="56"/>
      <c r="CN11429" s="56"/>
      <c r="CO11429" s="52"/>
      <c r="CP11429" s="52"/>
      <c r="CQ11429" s="52"/>
      <c r="CR11429" s="52"/>
      <c r="CS11429" s="52"/>
      <c r="CT11429" s="52"/>
      <c r="CU11429" s="33"/>
      <c r="CV11429" s="33"/>
    </row>
    <row r="11430" spans="74:100">
      <c r="BV11430" s="62"/>
      <c r="BW11430" s="62"/>
      <c r="BX11430" s="62"/>
      <c r="BY11430" s="62"/>
      <c r="BZ11430" s="62"/>
      <c r="CA11430" s="62"/>
      <c r="CB11430" s="62"/>
      <c r="CC11430" s="62"/>
      <c r="CD11430" s="62"/>
      <c r="CE11430" s="62"/>
      <c r="CF11430" s="62"/>
      <c r="CL11430" s="56" t="s">
        <v>2473</v>
      </c>
      <c r="CM11430" s="56" t="s">
        <v>215</v>
      </c>
      <c r="CN11430" s="56" t="s">
        <v>215</v>
      </c>
      <c r="CO11430" s="52"/>
      <c r="CP11430" s="52"/>
      <c r="CQ11430" s="52"/>
      <c r="CR11430" s="52"/>
      <c r="CS11430" s="52"/>
      <c r="CT11430" s="52"/>
      <c r="CU11430" s="33"/>
      <c r="CV11430" s="33"/>
    </row>
    <row r="11431" spans="74:100">
      <c r="BV11431" s="62"/>
      <c r="BW11431" s="62"/>
      <c r="BX11431" s="62"/>
      <c r="BY11431" s="62"/>
      <c r="BZ11431" s="62"/>
      <c r="CA11431" s="62"/>
      <c r="CB11431" s="62"/>
      <c r="CC11431" s="62"/>
      <c r="CD11431" s="62"/>
      <c r="CE11431" s="62"/>
      <c r="CF11431" s="62"/>
      <c r="CL11431" s="56" t="s">
        <v>22769</v>
      </c>
      <c r="CM11431" s="56"/>
      <c r="CN11431" s="56"/>
      <c r="CO11431" s="52"/>
      <c r="CP11431" s="52"/>
      <c r="CQ11431" s="52"/>
      <c r="CR11431" s="52"/>
      <c r="CS11431" s="52"/>
      <c r="CT11431" s="52"/>
      <c r="CU11431" s="33"/>
      <c r="CV11431" s="33"/>
    </row>
    <row r="11432" spans="74:100">
      <c r="BV11432" s="62"/>
      <c r="BW11432" s="62"/>
      <c r="BX11432" s="62"/>
      <c r="BY11432" s="62"/>
      <c r="BZ11432" s="62"/>
      <c r="CA11432" s="62"/>
      <c r="CB11432" s="62"/>
      <c r="CC11432" s="62"/>
      <c r="CD11432" s="62"/>
      <c r="CE11432" s="62"/>
      <c r="CF11432" s="62"/>
      <c r="CL11432" s="56" t="s">
        <v>6311</v>
      </c>
      <c r="CM11432" s="56" t="s">
        <v>217</v>
      </c>
      <c r="CN11432" s="56" t="s">
        <v>217</v>
      </c>
      <c r="CO11432" s="52"/>
      <c r="CP11432" s="52"/>
      <c r="CQ11432" s="52"/>
      <c r="CR11432" s="52"/>
      <c r="CS11432" s="52"/>
      <c r="CT11432" s="52"/>
      <c r="CU11432" s="33"/>
      <c r="CV11432" s="33"/>
    </row>
    <row r="11433" spans="74:100">
      <c r="BV11433" s="62"/>
      <c r="BW11433" s="62"/>
      <c r="BX11433" s="62"/>
      <c r="BY11433" s="62"/>
      <c r="BZ11433" s="62"/>
      <c r="CA11433" s="62"/>
      <c r="CB11433" s="62"/>
      <c r="CC11433" s="62"/>
      <c r="CD11433" s="62"/>
      <c r="CE11433" s="62"/>
      <c r="CF11433" s="62"/>
      <c r="CL11433" s="56" t="s">
        <v>19922</v>
      </c>
      <c r="CM11433" s="56"/>
      <c r="CN11433" s="56"/>
      <c r="CO11433" s="52"/>
      <c r="CP11433" s="52"/>
      <c r="CQ11433" s="52"/>
      <c r="CR11433" s="52"/>
      <c r="CS11433" s="52"/>
      <c r="CT11433" s="52"/>
      <c r="CU11433" s="33"/>
      <c r="CV11433" s="33"/>
    </row>
    <row r="11434" spans="74:100">
      <c r="BV11434" s="62"/>
      <c r="BW11434" s="62"/>
      <c r="BX11434" s="62"/>
      <c r="BY11434" s="62"/>
      <c r="BZ11434" s="62"/>
      <c r="CA11434" s="62"/>
      <c r="CB11434" s="62"/>
      <c r="CC11434" s="62"/>
      <c r="CD11434" s="62"/>
      <c r="CE11434" s="62"/>
      <c r="CF11434" s="62"/>
      <c r="CL11434" s="56" t="s">
        <v>2474</v>
      </c>
      <c r="CM11434" s="56" t="s">
        <v>215</v>
      </c>
      <c r="CN11434" s="56" t="s">
        <v>215</v>
      </c>
      <c r="CO11434" s="52"/>
      <c r="CP11434" s="52"/>
      <c r="CQ11434" s="52"/>
      <c r="CR11434" s="52"/>
      <c r="CS11434" s="52"/>
      <c r="CT11434" s="52"/>
      <c r="CU11434" s="33"/>
      <c r="CV11434" s="33"/>
    </row>
    <row r="11435" spans="74:100">
      <c r="BV11435" s="62"/>
      <c r="BW11435" s="62"/>
      <c r="BX11435" s="62"/>
      <c r="BY11435" s="62"/>
      <c r="BZ11435" s="62"/>
      <c r="CA11435" s="62"/>
      <c r="CB11435" s="62"/>
      <c r="CC11435" s="62"/>
      <c r="CD11435" s="62"/>
      <c r="CE11435" s="62"/>
      <c r="CF11435" s="62"/>
      <c r="CL11435" s="56" t="s">
        <v>22770</v>
      </c>
      <c r="CM11435" s="56"/>
      <c r="CN11435" s="56"/>
      <c r="CO11435" s="52"/>
      <c r="CP11435" s="52"/>
      <c r="CQ11435" s="52"/>
      <c r="CR11435" s="52"/>
      <c r="CS11435" s="52"/>
      <c r="CT11435" s="52"/>
      <c r="CU11435" s="33"/>
      <c r="CV11435" s="33"/>
    </row>
    <row r="11436" spans="74:100">
      <c r="BV11436" s="62"/>
      <c r="BW11436" s="62"/>
      <c r="BX11436" s="62"/>
      <c r="BY11436" s="62"/>
      <c r="BZ11436" s="62"/>
      <c r="CA11436" s="62"/>
      <c r="CB11436" s="62"/>
      <c r="CC11436" s="62"/>
      <c r="CD11436" s="62"/>
      <c r="CE11436" s="62"/>
      <c r="CF11436" s="62"/>
      <c r="CL11436" s="56" t="s">
        <v>2475</v>
      </c>
      <c r="CM11436" s="56" t="s">
        <v>214</v>
      </c>
      <c r="CN11436" s="56" t="s">
        <v>214</v>
      </c>
      <c r="CO11436" s="52"/>
      <c r="CP11436" s="52"/>
      <c r="CQ11436" s="52"/>
      <c r="CR11436" s="52"/>
      <c r="CS11436" s="52"/>
      <c r="CT11436" s="52"/>
      <c r="CU11436" s="33"/>
      <c r="CV11436" s="33"/>
    </row>
    <row r="11437" spans="74:100">
      <c r="BV11437" s="62"/>
      <c r="BW11437" s="62"/>
      <c r="BX11437" s="62"/>
      <c r="BY11437" s="62"/>
      <c r="BZ11437" s="62"/>
      <c r="CA11437" s="62"/>
      <c r="CB11437" s="62"/>
      <c r="CC11437" s="62"/>
      <c r="CD11437" s="62"/>
      <c r="CE11437" s="62"/>
      <c r="CF11437" s="62"/>
      <c r="CL11437" s="56" t="s">
        <v>22771</v>
      </c>
      <c r="CM11437" s="56"/>
      <c r="CN11437" s="56"/>
      <c r="CO11437" s="52"/>
      <c r="CP11437" s="52"/>
      <c r="CQ11437" s="52"/>
      <c r="CR11437" s="52"/>
      <c r="CS11437" s="52"/>
      <c r="CT11437" s="52"/>
      <c r="CU11437" s="33"/>
      <c r="CV11437" s="33"/>
    </row>
    <row r="11438" spans="74:100">
      <c r="BV11438" s="62"/>
      <c r="BW11438" s="62"/>
      <c r="BX11438" s="62"/>
      <c r="BY11438" s="62"/>
      <c r="BZ11438" s="62"/>
      <c r="CA11438" s="62"/>
      <c r="CB11438" s="62"/>
      <c r="CC11438" s="62"/>
      <c r="CD11438" s="62"/>
      <c r="CE11438" s="62"/>
      <c r="CF11438" s="62"/>
      <c r="CL11438" s="56" t="s">
        <v>6312</v>
      </c>
      <c r="CM11438" s="56" t="s">
        <v>217</v>
      </c>
      <c r="CN11438" s="56" t="s">
        <v>217</v>
      </c>
      <c r="CO11438" s="52"/>
      <c r="CP11438" s="52"/>
      <c r="CQ11438" s="52"/>
      <c r="CR11438" s="52"/>
      <c r="CS11438" s="52"/>
      <c r="CT11438" s="52"/>
      <c r="CU11438" s="33"/>
      <c r="CV11438" s="33"/>
    </row>
    <row r="11439" spans="74:100">
      <c r="BV11439" s="62"/>
      <c r="BW11439" s="62"/>
      <c r="BX11439" s="62"/>
      <c r="BY11439" s="62"/>
      <c r="BZ11439" s="62"/>
      <c r="CA11439" s="62"/>
      <c r="CB11439" s="62"/>
      <c r="CC11439" s="62"/>
      <c r="CD11439" s="62"/>
      <c r="CE11439" s="62"/>
      <c r="CF11439" s="62"/>
      <c r="CL11439" s="56" t="s">
        <v>19923</v>
      </c>
      <c r="CM11439" s="56"/>
      <c r="CN11439" s="56"/>
      <c r="CO11439" s="52"/>
      <c r="CP11439" s="52"/>
      <c r="CQ11439" s="52"/>
      <c r="CR11439" s="52"/>
      <c r="CS11439" s="52"/>
      <c r="CT11439" s="52"/>
      <c r="CU11439" s="33"/>
      <c r="CV11439" s="33"/>
    </row>
    <row r="11440" spans="74:100">
      <c r="BV11440" s="62"/>
      <c r="BW11440" s="62"/>
      <c r="BX11440" s="62"/>
      <c r="BY11440" s="62"/>
      <c r="BZ11440" s="62"/>
      <c r="CA11440" s="62"/>
      <c r="CB11440" s="62"/>
      <c r="CC11440" s="62"/>
      <c r="CD11440" s="62"/>
      <c r="CE11440" s="62"/>
      <c r="CF11440" s="62"/>
      <c r="CL11440" s="56" t="s">
        <v>6313</v>
      </c>
      <c r="CM11440" s="56" t="s">
        <v>217</v>
      </c>
      <c r="CN11440" s="56" t="s">
        <v>217</v>
      </c>
      <c r="CO11440" s="52"/>
      <c r="CP11440" s="52"/>
      <c r="CQ11440" s="52"/>
      <c r="CR11440" s="52"/>
      <c r="CS11440" s="52"/>
      <c r="CT11440" s="52"/>
      <c r="CU11440" s="33"/>
      <c r="CV11440" s="33"/>
    </row>
    <row r="11441" spans="74:100">
      <c r="BV11441" s="62"/>
      <c r="BW11441" s="62"/>
      <c r="BX11441" s="62"/>
      <c r="BY11441" s="62"/>
      <c r="BZ11441" s="62"/>
      <c r="CA11441" s="62"/>
      <c r="CB11441" s="62"/>
      <c r="CC11441" s="62"/>
      <c r="CD11441" s="62"/>
      <c r="CE11441" s="62"/>
      <c r="CF11441" s="62"/>
      <c r="CL11441" s="56" t="s">
        <v>19924</v>
      </c>
      <c r="CM11441" s="56"/>
      <c r="CN11441" s="56"/>
      <c r="CO11441" s="52"/>
      <c r="CP11441" s="52"/>
      <c r="CQ11441" s="52"/>
      <c r="CR11441" s="52"/>
      <c r="CS11441" s="52"/>
      <c r="CT11441" s="52"/>
      <c r="CU11441" s="33"/>
      <c r="CV11441" s="33"/>
    </row>
    <row r="11442" spans="74:100">
      <c r="BV11442" s="62"/>
      <c r="BW11442" s="62"/>
      <c r="BX11442" s="62"/>
      <c r="BY11442" s="62"/>
      <c r="BZ11442" s="62"/>
      <c r="CA11442" s="62"/>
      <c r="CB11442" s="62"/>
      <c r="CC11442" s="62"/>
      <c r="CD11442" s="62"/>
      <c r="CE11442" s="62"/>
      <c r="CF11442" s="62"/>
      <c r="CL11442" s="56" t="s">
        <v>22772</v>
      </c>
      <c r="CM11442" s="56" t="s">
        <v>214</v>
      </c>
      <c r="CN11442" s="56" t="s">
        <v>214</v>
      </c>
      <c r="CO11442" s="52"/>
      <c r="CP11442" s="52"/>
      <c r="CQ11442" s="52"/>
      <c r="CR11442" s="52"/>
      <c r="CS11442" s="52"/>
      <c r="CT11442" s="52"/>
      <c r="CU11442" s="33"/>
      <c r="CV11442" s="33"/>
    </row>
    <row r="11443" spans="74:100">
      <c r="BV11443" s="62"/>
      <c r="BW11443" s="62"/>
      <c r="BX11443" s="62"/>
      <c r="BY11443" s="62"/>
      <c r="BZ11443" s="62"/>
      <c r="CA11443" s="62"/>
      <c r="CB11443" s="62"/>
      <c r="CC11443" s="62"/>
      <c r="CD11443" s="62"/>
      <c r="CE11443" s="62"/>
      <c r="CF11443" s="62"/>
      <c r="CL11443" s="56" t="s">
        <v>22773</v>
      </c>
      <c r="CM11443" s="56"/>
      <c r="CN11443" s="56"/>
      <c r="CO11443" s="52"/>
      <c r="CP11443" s="52"/>
      <c r="CQ11443" s="52"/>
      <c r="CR11443" s="52"/>
      <c r="CS11443" s="52"/>
      <c r="CT11443" s="52"/>
      <c r="CU11443" s="33"/>
      <c r="CV11443" s="33"/>
    </row>
    <row r="11444" spans="74:100">
      <c r="BV11444" s="62"/>
      <c r="BW11444" s="62"/>
      <c r="BX11444" s="62"/>
      <c r="BY11444" s="62"/>
      <c r="BZ11444" s="62"/>
      <c r="CA11444" s="62"/>
      <c r="CB11444" s="62"/>
      <c r="CC11444" s="62"/>
      <c r="CD11444" s="62"/>
      <c r="CE11444" s="62"/>
      <c r="CF11444" s="62"/>
      <c r="CL11444" s="56" t="s">
        <v>2476</v>
      </c>
      <c r="CM11444" s="56" t="s">
        <v>213</v>
      </c>
      <c r="CN11444" s="56" t="s">
        <v>213</v>
      </c>
      <c r="CO11444" s="52"/>
      <c r="CP11444" s="52"/>
      <c r="CQ11444" s="52"/>
      <c r="CR11444" s="52"/>
      <c r="CS11444" s="52"/>
      <c r="CT11444" s="52"/>
      <c r="CU11444" s="33"/>
      <c r="CV11444" s="33"/>
    </row>
    <row r="11445" spans="74:100">
      <c r="BV11445" s="62"/>
      <c r="BW11445" s="62"/>
      <c r="BX11445" s="62"/>
      <c r="BY11445" s="62"/>
      <c r="BZ11445" s="62"/>
      <c r="CA11445" s="62"/>
      <c r="CB11445" s="62"/>
      <c r="CC11445" s="62"/>
      <c r="CD11445" s="62"/>
      <c r="CE11445" s="62"/>
      <c r="CF11445" s="62"/>
      <c r="CL11445" s="56" t="s">
        <v>22774</v>
      </c>
      <c r="CM11445" s="56"/>
      <c r="CN11445" s="56"/>
      <c r="CO11445" s="52"/>
      <c r="CP11445" s="52"/>
      <c r="CQ11445" s="52"/>
      <c r="CR11445" s="52"/>
      <c r="CS11445" s="52"/>
      <c r="CT11445" s="52"/>
      <c r="CU11445" s="33"/>
      <c r="CV11445" s="33"/>
    </row>
    <row r="11446" spans="74:100">
      <c r="BV11446" s="62"/>
      <c r="BW11446" s="62"/>
      <c r="BX11446" s="62"/>
      <c r="BY11446" s="62"/>
      <c r="BZ11446" s="62"/>
      <c r="CA11446" s="62"/>
      <c r="CB11446" s="62"/>
      <c r="CC11446" s="62"/>
      <c r="CD11446" s="62"/>
      <c r="CE11446" s="62"/>
      <c r="CF11446" s="62"/>
      <c r="CL11446" s="56" t="s">
        <v>6314</v>
      </c>
      <c r="CM11446" s="56" t="s">
        <v>217</v>
      </c>
      <c r="CN11446" s="56" t="s">
        <v>217</v>
      </c>
      <c r="CO11446" s="52"/>
      <c r="CP11446" s="52"/>
      <c r="CQ11446" s="52"/>
      <c r="CR11446" s="52"/>
      <c r="CS11446" s="52"/>
      <c r="CT11446" s="52"/>
      <c r="CU11446" s="33"/>
      <c r="CV11446" s="33"/>
    </row>
    <row r="11447" spans="74:100">
      <c r="BV11447" s="62"/>
      <c r="BW11447" s="62"/>
      <c r="BX11447" s="62"/>
      <c r="BY11447" s="62"/>
      <c r="BZ11447" s="62"/>
      <c r="CA11447" s="62"/>
      <c r="CB11447" s="62"/>
      <c r="CC11447" s="62"/>
      <c r="CD11447" s="62"/>
      <c r="CE11447" s="62"/>
      <c r="CF11447" s="62"/>
      <c r="CL11447" s="56" t="s">
        <v>19925</v>
      </c>
      <c r="CM11447" s="56"/>
      <c r="CN11447" s="56"/>
      <c r="CO11447" s="52"/>
      <c r="CP11447" s="52"/>
      <c r="CQ11447" s="52"/>
      <c r="CR11447" s="52"/>
      <c r="CS11447" s="52"/>
      <c r="CT11447" s="52"/>
      <c r="CU11447" s="33"/>
      <c r="CV11447" s="33"/>
    </row>
    <row r="11448" spans="74:100">
      <c r="BV11448" s="62"/>
      <c r="BW11448" s="62"/>
      <c r="BX11448" s="62"/>
      <c r="BY11448" s="62"/>
      <c r="BZ11448" s="62"/>
      <c r="CA11448" s="62"/>
      <c r="CB11448" s="62"/>
      <c r="CC11448" s="62"/>
      <c r="CD11448" s="62"/>
      <c r="CE11448" s="62"/>
      <c r="CF11448" s="62"/>
      <c r="CL11448" s="56" t="s">
        <v>2477</v>
      </c>
      <c r="CM11448" s="56" t="s">
        <v>215</v>
      </c>
      <c r="CN11448" s="56" t="s">
        <v>215</v>
      </c>
      <c r="CO11448" s="52"/>
      <c r="CP11448" s="52"/>
      <c r="CQ11448" s="52"/>
      <c r="CR11448" s="52"/>
      <c r="CS11448" s="52"/>
      <c r="CT11448" s="52"/>
      <c r="CU11448" s="33"/>
      <c r="CV11448" s="33"/>
    </row>
    <row r="11449" spans="74:100">
      <c r="BV11449" s="62"/>
      <c r="BW11449" s="62"/>
      <c r="BX11449" s="62"/>
      <c r="BY11449" s="62"/>
      <c r="BZ11449" s="62"/>
      <c r="CA11449" s="62"/>
      <c r="CB11449" s="62"/>
      <c r="CC11449" s="62"/>
      <c r="CD11449" s="62"/>
      <c r="CE11449" s="62"/>
      <c r="CF11449" s="62"/>
      <c r="CL11449" s="56" t="s">
        <v>22775</v>
      </c>
      <c r="CM11449" s="56"/>
      <c r="CN11449" s="56"/>
      <c r="CO11449" s="52"/>
      <c r="CP11449" s="52"/>
      <c r="CQ11449" s="52"/>
      <c r="CR11449" s="52"/>
      <c r="CS11449" s="52"/>
      <c r="CT11449" s="52"/>
      <c r="CU11449" s="33"/>
      <c r="CV11449" s="33"/>
    </row>
    <row r="11450" spans="74:100">
      <c r="BV11450" s="62"/>
      <c r="BW11450" s="62"/>
      <c r="BX11450" s="62"/>
      <c r="BY11450" s="62"/>
      <c r="BZ11450" s="62"/>
      <c r="CA11450" s="62"/>
      <c r="CB11450" s="62"/>
      <c r="CC11450" s="62"/>
      <c r="CD11450" s="62"/>
      <c r="CE11450" s="62"/>
      <c r="CF11450" s="62"/>
      <c r="CL11450" s="56" t="s">
        <v>2480</v>
      </c>
      <c r="CM11450" s="56" t="s">
        <v>215</v>
      </c>
      <c r="CN11450" s="56" t="s">
        <v>215</v>
      </c>
      <c r="CO11450" s="52"/>
      <c r="CP11450" s="52"/>
      <c r="CQ11450" s="52"/>
      <c r="CR11450" s="52"/>
      <c r="CS11450" s="52"/>
      <c r="CT11450" s="52"/>
      <c r="CU11450" s="33"/>
      <c r="CV11450" s="33"/>
    </row>
    <row r="11451" spans="74:100">
      <c r="BV11451" s="62"/>
      <c r="BW11451" s="62"/>
      <c r="BX11451" s="62"/>
      <c r="BY11451" s="62"/>
      <c r="BZ11451" s="62"/>
      <c r="CA11451" s="62"/>
      <c r="CB11451" s="62"/>
      <c r="CC11451" s="62"/>
      <c r="CD11451" s="62"/>
      <c r="CE11451" s="62"/>
      <c r="CF11451" s="62"/>
      <c r="CL11451" s="56" t="s">
        <v>22776</v>
      </c>
      <c r="CM11451" s="56"/>
      <c r="CN11451" s="56"/>
      <c r="CO11451" s="52"/>
      <c r="CP11451" s="52"/>
      <c r="CQ11451" s="52"/>
      <c r="CR11451" s="52"/>
      <c r="CS11451" s="52"/>
      <c r="CT11451" s="52"/>
      <c r="CU11451" s="33"/>
      <c r="CV11451" s="33"/>
    </row>
    <row r="11452" spans="74:100">
      <c r="BV11452" s="62"/>
      <c r="BW11452" s="62"/>
      <c r="BX11452" s="62"/>
      <c r="BY11452" s="62"/>
      <c r="BZ11452" s="62"/>
      <c r="CA11452" s="62"/>
      <c r="CB11452" s="62"/>
      <c r="CC11452" s="62"/>
      <c r="CD11452" s="62"/>
      <c r="CE11452" s="62"/>
      <c r="CF11452" s="62"/>
      <c r="CL11452" s="56" t="s">
        <v>6315</v>
      </c>
      <c r="CM11452" s="56" t="s">
        <v>217</v>
      </c>
      <c r="CN11452" s="56" t="s">
        <v>217</v>
      </c>
      <c r="CO11452" s="52"/>
      <c r="CP11452" s="52"/>
      <c r="CQ11452" s="52"/>
      <c r="CR11452" s="52"/>
      <c r="CS11452" s="52"/>
      <c r="CT11452" s="52"/>
      <c r="CU11452" s="33"/>
      <c r="CV11452" s="33"/>
    </row>
    <row r="11453" spans="74:100">
      <c r="BV11453" s="62"/>
      <c r="BW11453" s="62"/>
      <c r="BX11453" s="62"/>
      <c r="BY11453" s="62"/>
      <c r="BZ11453" s="62"/>
      <c r="CA11453" s="62"/>
      <c r="CB11453" s="62"/>
      <c r="CC11453" s="62"/>
      <c r="CD11453" s="62"/>
      <c r="CE11453" s="62"/>
      <c r="CF11453" s="62"/>
      <c r="CL11453" s="56" t="s">
        <v>19926</v>
      </c>
      <c r="CM11453" s="56"/>
      <c r="CN11453" s="56"/>
      <c r="CO11453" s="52"/>
      <c r="CP11453" s="52"/>
      <c r="CQ11453" s="52"/>
      <c r="CR11453" s="52"/>
      <c r="CS11453" s="52"/>
      <c r="CT11453" s="52"/>
      <c r="CU11453" s="33"/>
      <c r="CV11453" s="33"/>
    </row>
    <row r="11454" spans="74:100">
      <c r="BV11454" s="62"/>
      <c r="BW11454" s="62"/>
      <c r="BX11454" s="62"/>
      <c r="BY11454" s="62"/>
      <c r="BZ11454" s="62"/>
      <c r="CA11454" s="62"/>
      <c r="CB11454" s="62"/>
      <c r="CC11454" s="62"/>
      <c r="CD11454" s="62"/>
      <c r="CE11454" s="62"/>
      <c r="CF11454" s="62"/>
      <c r="CL11454" s="56" t="s">
        <v>6316</v>
      </c>
      <c r="CM11454" s="56" t="s">
        <v>217</v>
      </c>
      <c r="CN11454" s="56" t="s">
        <v>217</v>
      </c>
      <c r="CO11454" s="52"/>
      <c r="CP11454" s="52"/>
      <c r="CQ11454" s="52"/>
      <c r="CR11454" s="52"/>
      <c r="CS11454" s="52"/>
      <c r="CT11454" s="52"/>
      <c r="CU11454" s="33"/>
      <c r="CV11454" s="33"/>
    </row>
    <row r="11455" spans="74:100">
      <c r="BV11455" s="62"/>
      <c r="BW11455" s="62"/>
      <c r="BX11455" s="62"/>
      <c r="BY11455" s="62"/>
      <c r="BZ11455" s="62"/>
      <c r="CA11455" s="62"/>
      <c r="CB11455" s="62"/>
      <c r="CC11455" s="62"/>
      <c r="CD11455" s="62"/>
      <c r="CE11455" s="62"/>
      <c r="CF11455" s="62"/>
      <c r="CL11455" s="56" t="s">
        <v>19927</v>
      </c>
      <c r="CM11455" s="56"/>
      <c r="CN11455" s="56"/>
      <c r="CO11455" s="52"/>
      <c r="CP11455" s="52"/>
      <c r="CQ11455" s="52"/>
      <c r="CR11455" s="52"/>
      <c r="CS11455" s="52"/>
      <c r="CT11455" s="52"/>
      <c r="CU11455" s="33"/>
      <c r="CV11455" s="33"/>
    </row>
    <row r="11456" spans="74:100">
      <c r="BV11456" s="62"/>
      <c r="BW11456" s="62"/>
      <c r="BX11456" s="62"/>
      <c r="BY11456" s="62"/>
      <c r="BZ11456" s="62"/>
      <c r="CA11456" s="62"/>
      <c r="CB11456" s="62"/>
      <c r="CC11456" s="62"/>
      <c r="CD11456" s="62"/>
      <c r="CE11456" s="62"/>
      <c r="CF11456" s="62"/>
      <c r="CL11456" s="56" t="s">
        <v>6317</v>
      </c>
      <c r="CM11456" s="56" t="s">
        <v>217</v>
      </c>
      <c r="CN11456" s="56" t="s">
        <v>217</v>
      </c>
      <c r="CO11456" s="52"/>
      <c r="CP11456" s="52"/>
      <c r="CQ11456" s="52"/>
      <c r="CR11456" s="52"/>
      <c r="CS11456" s="52"/>
      <c r="CT11456" s="52"/>
      <c r="CU11456" s="33"/>
      <c r="CV11456" s="33"/>
    </row>
    <row r="11457" spans="74:100">
      <c r="BV11457" s="62"/>
      <c r="BW11457" s="62"/>
      <c r="BX11457" s="62"/>
      <c r="BY11457" s="62"/>
      <c r="BZ11457" s="62"/>
      <c r="CA11457" s="62"/>
      <c r="CB11457" s="62"/>
      <c r="CC11457" s="62"/>
      <c r="CD11457" s="62"/>
      <c r="CE11457" s="62"/>
      <c r="CF11457" s="62"/>
      <c r="CL11457" s="56" t="s">
        <v>19928</v>
      </c>
      <c r="CM11457" s="56"/>
      <c r="CN11457" s="56"/>
      <c r="CO11457" s="52"/>
      <c r="CP11457" s="52"/>
      <c r="CQ11457" s="52"/>
      <c r="CR11457" s="52"/>
      <c r="CS11457" s="52"/>
      <c r="CT11457" s="52"/>
      <c r="CU11457" s="33"/>
      <c r="CV11457" s="33"/>
    </row>
    <row r="11458" spans="74:100">
      <c r="BV11458" s="62"/>
      <c r="BW11458" s="62"/>
      <c r="BX11458" s="62"/>
      <c r="BY11458" s="62"/>
      <c r="BZ11458" s="62"/>
      <c r="CA11458" s="62"/>
      <c r="CB11458" s="62"/>
      <c r="CC11458" s="62"/>
      <c r="CD11458" s="62"/>
      <c r="CE11458" s="62"/>
      <c r="CF11458" s="62"/>
      <c r="CL11458" s="56" t="s">
        <v>6318</v>
      </c>
      <c r="CM11458" s="56" t="s">
        <v>217</v>
      </c>
      <c r="CN11458" s="56" t="s">
        <v>217</v>
      </c>
      <c r="CO11458" s="52"/>
      <c r="CP11458" s="52"/>
      <c r="CQ11458" s="52"/>
      <c r="CR11458" s="52"/>
      <c r="CS11458" s="52"/>
      <c r="CT11458" s="52"/>
      <c r="CU11458" s="33"/>
      <c r="CV11458" s="33"/>
    </row>
    <row r="11459" spans="74:100">
      <c r="BV11459" s="62"/>
      <c r="BW11459" s="62"/>
      <c r="BX11459" s="62"/>
      <c r="BY11459" s="62"/>
      <c r="BZ11459" s="62"/>
      <c r="CA11459" s="62"/>
      <c r="CB11459" s="62"/>
      <c r="CC11459" s="62"/>
      <c r="CD11459" s="62"/>
      <c r="CE11459" s="62"/>
      <c r="CF11459" s="62"/>
      <c r="CL11459" s="56" t="s">
        <v>19929</v>
      </c>
      <c r="CM11459" s="56"/>
      <c r="CN11459" s="56"/>
      <c r="CO11459" s="52"/>
      <c r="CP11459" s="52"/>
      <c r="CQ11459" s="52"/>
      <c r="CR11459" s="52"/>
      <c r="CS11459" s="52"/>
      <c r="CT11459" s="52"/>
      <c r="CU11459" s="33"/>
      <c r="CV11459" s="33"/>
    </row>
    <row r="11460" spans="74:100">
      <c r="BV11460" s="62"/>
      <c r="BW11460" s="62"/>
      <c r="BX11460" s="62"/>
      <c r="BY11460" s="62"/>
      <c r="BZ11460" s="62"/>
      <c r="CA11460" s="62"/>
      <c r="CB11460" s="62"/>
      <c r="CC11460" s="62"/>
      <c r="CD11460" s="62"/>
      <c r="CE11460" s="62"/>
      <c r="CF11460" s="62"/>
      <c r="CL11460" s="56" t="s">
        <v>2481</v>
      </c>
      <c r="CM11460" s="56" t="s">
        <v>216</v>
      </c>
      <c r="CN11460" s="56" t="s">
        <v>216</v>
      </c>
      <c r="CO11460" s="52"/>
      <c r="CP11460" s="52"/>
      <c r="CQ11460" s="52"/>
      <c r="CR11460" s="52"/>
      <c r="CS11460" s="52"/>
      <c r="CT11460" s="52"/>
      <c r="CU11460" s="33"/>
      <c r="CV11460" s="33"/>
    </row>
    <row r="11461" spans="74:100">
      <c r="BV11461" s="62"/>
      <c r="BW11461" s="62"/>
      <c r="BX11461" s="62"/>
      <c r="BY11461" s="62"/>
      <c r="BZ11461" s="62"/>
      <c r="CA11461" s="62"/>
      <c r="CB11461" s="62"/>
      <c r="CC11461" s="62"/>
      <c r="CD11461" s="62"/>
      <c r="CE11461" s="62"/>
      <c r="CF11461" s="62"/>
      <c r="CL11461" s="56" t="s">
        <v>22777</v>
      </c>
      <c r="CM11461" s="56"/>
      <c r="CN11461" s="56"/>
      <c r="CO11461" s="52"/>
      <c r="CP11461" s="52"/>
      <c r="CQ11461" s="52"/>
      <c r="CR11461" s="52"/>
      <c r="CS11461" s="52"/>
      <c r="CT11461" s="52"/>
      <c r="CU11461" s="33"/>
      <c r="CV11461" s="33"/>
    </row>
    <row r="11462" spans="74:100">
      <c r="BV11462" s="62"/>
      <c r="BW11462" s="62"/>
      <c r="BX11462" s="62"/>
      <c r="BY11462" s="62"/>
      <c r="BZ11462" s="62"/>
      <c r="CA11462" s="62"/>
      <c r="CB11462" s="62"/>
      <c r="CC11462" s="62"/>
      <c r="CD11462" s="62"/>
      <c r="CE11462" s="62"/>
      <c r="CF11462" s="62"/>
      <c r="CL11462" s="56" t="s">
        <v>28507</v>
      </c>
      <c r="CM11462" s="56" t="s">
        <v>217</v>
      </c>
      <c r="CN11462" s="56" t="s">
        <v>217</v>
      </c>
      <c r="CO11462" s="52"/>
      <c r="CP11462" s="52"/>
      <c r="CQ11462" s="52"/>
      <c r="CR11462" s="52"/>
      <c r="CS11462" s="52"/>
      <c r="CT11462" s="52"/>
      <c r="CU11462" s="33"/>
      <c r="CV11462" s="33"/>
    </row>
    <row r="11463" spans="74:100">
      <c r="BV11463" s="62"/>
      <c r="BW11463" s="62"/>
      <c r="BX11463" s="62"/>
      <c r="BY11463" s="62"/>
      <c r="BZ11463" s="62"/>
      <c r="CA11463" s="62"/>
      <c r="CB11463" s="62"/>
      <c r="CC11463" s="62"/>
      <c r="CD11463" s="62"/>
      <c r="CE11463" s="62"/>
      <c r="CF11463" s="62"/>
      <c r="CL11463" s="56" t="s">
        <v>28508</v>
      </c>
      <c r="CM11463" s="56"/>
      <c r="CN11463" s="56"/>
      <c r="CO11463" s="52"/>
      <c r="CP11463" s="52"/>
      <c r="CQ11463" s="52"/>
      <c r="CR11463" s="52"/>
      <c r="CS11463" s="52"/>
      <c r="CT11463" s="52"/>
      <c r="CU11463" s="33"/>
      <c r="CV11463" s="33"/>
    </row>
    <row r="11464" spans="74:100">
      <c r="BV11464" s="62"/>
      <c r="BW11464" s="62"/>
      <c r="BX11464" s="62"/>
      <c r="BY11464" s="62"/>
      <c r="BZ11464" s="62"/>
      <c r="CA11464" s="62"/>
      <c r="CB11464" s="62"/>
      <c r="CC11464" s="62"/>
      <c r="CD11464" s="62"/>
      <c r="CE11464" s="62"/>
      <c r="CF11464" s="62"/>
      <c r="CL11464" s="56" t="s">
        <v>6319</v>
      </c>
      <c r="CM11464" s="56" t="s">
        <v>217</v>
      </c>
      <c r="CN11464" s="56" t="s">
        <v>217</v>
      </c>
      <c r="CO11464" s="52"/>
      <c r="CP11464" s="52"/>
      <c r="CQ11464" s="52"/>
      <c r="CR11464" s="52"/>
      <c r="CS11464" s="52"/>
      <c r="CT11464" s="52"/>
      <c r="CU11464" s="33"/>
      <c r="CV11464" s="33"/>
    </row>
    <row r="11465" spans="74:100">
      <c r="BV11465" s="62"/>
      <c r="BW11465" s="62"/>
      <c r="BX11465" s="62"/>
      <c r="BY11465" s="62"/>
      <c r="BZ11465" s="62"/>
      <c r="CA11465" s="62"/>
      <c r="CB11465" s="62"/>
      <c r="CC11465" s="62"/>
      <c r="CD11465" s="62"/>
      <c r="CE11465" s="62"/>
      <c r="CF11465" s="62"/>
      <c r="CL11465" s="56" t="s">
        <v>19930</v>
      </c>
      <c r="CM11465" s="56"/>
      <c r="CN11465" s="56"/>
      <c r="CO11465" s="52"/>
      <c r="CP11465" s="52"/>
      <c r="CQ11465" s="52"/>
      <c r="CR11465" s="52"/>
      <c r="CS11465" s="52"/>
      <c r="CT11465" s="52"/>
      <c r="CU11465" s="33"/>
      <c r="CV11465" s="33"/>
    </row>
    <row r="11466" spans="74:100">
      <c r="BV11466" s="62"/>
      <c r="BW11466" s="62"/>
      <c r="BX11466" s="62"/>
      <c r="BY11466" s="62"/>
      <c r="BZ11466" s="62"/>
      <c r="CA11466" s="62"/>
      <c r="CB11466" s="62"/>
      <c r="CC11466" s="62"/>
      <c r="CD11466" s="62"/>
      <c r="CE11466" s="62"/>
      <c r="CF11466" s="62"/>
      <c r="CL11466" s="56" t="s">
        <v>2482</v>
      </c>
      <c r="CM11466" s="56" t="s">
        <v>215</v>
      </c>
      <c r="CN11466" s="56" t="s">
        <v>215</v>
      </c>
      <c r="CO11466" s="52"/>
      <c r="CP11466" s="52"/>
      <c r="CQ11466" s="52"/>
      <c r="CR11466" s="52"/>
      <c r="CS11466" s="52"/>
      <c r="CT11466" s="52"/>
      <c r="CU11466" s="33"/>
      <c r="CV11466" s="33"/>
    </row>
    <row r="11467" spans="74:100">
      <c r="BV11467" s="62"/>
      <c r="BW11467" s="62"/>
      <c r="BX11467" s="62"/>
      <c r="BY11467" s="62"/>
      <c r="BZ11467" s="62"/>
      <c r="CA11467" s="62"/>
      <c r="CB11467" s="62"/>
      <c r="CC11467" s="62"/>
      <c r="CD11467" s="62"/>
      <c r="CE11467" s="62"/>
      <c r="CF11467" s="62"/>
      <c r="CL11467" s="56" t="s">
        <v>22778</v>
      </c>
      <c r="CM11467" s="56"/>
      <c r="CN11467" s="56"/>
      <c r="CO11467" s="52"/>
      <c r="CP11467" s="52"/>
      <c r="CQ11467" s="52"/>
      <c r="CR11467" s="52"/>
      <c r="CS11467" s="52"/>
      <c r="CT11467" s="52"/>
      <c r="CU11467" s="33"/>
      <c r="CV11467" s="33"/>
    </row>
    <row r="11468" spans="74:100">
      <c r="BV11468" s="62"/>
      <c r="BW11468" s="62"/>
      <c r="BX11468" s="62"/>
      <c r="BY11468" s="62"/>
      <c r="BZ11468" s="62"/>
      <c r="CA11468" s="62"/>
      <c r="CB11468" s="62"/>
      <c r="CC11468" s="62"/>
      <c r="CD11468" s="62"/>
      <c r="CE11468" s="62"/>
      <c r="CF11468" s="62"/>
      <c r="CL11468" s="56" t="s">
        <v>6320</v>
      </c>
      <c r="CM11468" s="56" t="s">
        <v>217</v>
      </c>
      <c r="CN11468" s="56" t="s">
        <v>217</v>
      </c>
      <c r="CO11468" s="52"/>
      <c r="CP11468" s="52"/>
      <c r="CQ11468" s="52"/>
      <c r="CR11468" s="52"/>
      <c r="CS11468" s="52"/>
      <c r="CT11468" s="52"/>
      <c r="CU11468" s="33"/>
      <c r="CV11468" s="33"/>
    </row>
    <row r="11469" spans="74:100">
      <c r="BV11469" s="62"/>
      <c r="BW11469" s="62"/>
      <c r="BX11469" s="62"/>
      <c r="BY11469" s="62"/>
      <c r="BZ11469" s="62"/>
      <c r="CA11469" s="62"/>
      <c r="CB11469" s="62"/>
      <c r="CC11469" s="62"/>
      <c r="CD11469" s="62"/>
      <c r="CE11469" s="62"/>
      <c r="CF11469" s="62"/>
      <c r="CL11469" s="56" t="s">
        <v>19931</v>
      </c>
      <c r="CM11469" s="56"/>
      <c r="CN11469" s="56"/>
      <c r="CO11469" s="52"/>
      <c r="CP11469" s="52"/>
      <c r="CQ11469" s="52"/>
      <c r="CR11469" s="52"/>
      <c r="CS11469" s="52"/>
      <c r="CT11469" s="52"/>
      <c r="CU11469" s="33"/>
      <c r="CV11469" s="33"/>
    </row>
    <row r="11470" spans="74:100">
      <c r="BV11470" s="62"/>
      <c r="BW11470" s="62"/>
      <c r="BX11470" s="62"/>
      <c r="BY11470" s="62"/>
      <c r="BZ11470" s="62"/>
      <c r="CA11470" s="62"/>
      <c r="CB11470" s="62"/>
      <c r="CC11470" s="62"/>
      <c r="CD11470" s="62"/>
      <c r="CE11470" s="62"/>
      <c r="CF11470" s="62"/>
      <c r="CL11470" s="56" t="s">
        <v>6321</v>
      </c>
      <c r="CM11470" s="56" t="s">
        <v>217</v>
      </c>
      <c r="CN11470" s="56" t="s">
        <v>217</v>
      </c>
      <c r="CO11470" s="52"/>
      <c r="CP11470" s="52"/>
      <c r="CQ11470" s="52"/>
      <c r="CR11470" s="52"/>
      <c r="CS11470" s="52"/>
      <c r="CT11470" s="52"/>
      <c r="CU11470" s="33"/>
      <c r="CV11470" s="33"/>
    </row>
    <row r="11471" spans="74:100">
      <c r="BV11471" s="62"/>
      <c r="BW11471" s="62"/>
      <c r="BX11471" s="62"/>
      <c r="BY11471" s="62"/>
      <c r="BZ11471" s="62"/>
      <c r="CA11471" s="62"/>
      <c r="CB11471" s="62"/>
      <c r="CC11471" s="62"/>
      <c r="CD11471" s="62"/>
      <c r="CE11471" s="62"/>
      <c r="CF11471" s="62"/>
      <c r="CL11471" s="56" t="s">
        <v>19932</v>
      </c>
      <c r="CM11471" s="56"/>
      <c r="CN11471" s="56"/>
      <c r="CO11471" s="52"/>
      <c r="CP11471" s="52"/>
      <c r="CQ11471" s="52"/>
      <c r="CR11471" s="52"/>
      <c r="CS11471" s="52"/>
      <c r="CT11471" s="52"/>
      <c r="CU11471" s="33"/>
      <c r="CV11471" s="33"/>
    </row>
    <row r="11472" spans="74:100">
      <c r="BV11472" s="62"/>
      <c r="BW11472" s="62"/>
      <c r="BX11472" s="62"/>
      <c r="BY11472" s="62"/>
      <c r="BZ11472" s="62"/>
      <c r="CA11472" s="62"/>
      <c r="CB11472" s="62"/>
      <c r="CC11472" s="62"/>
      <c r="CD11472" s="62"/>
      <c r="CE11472" s="62"/>
      <c r="CF11472" s="62"/>
      <c r="CL11472" s="56" t="s">
        <v>6322</v>
      </c>
      <c r="CM11472" s="56" t="s">
        <v>217</v>
      </c>
      <c r="CN11472" s="56" t="s">
        <v>217</v>
      </c>
      <c r="CO11472" s="52"/>
      <c r="CP11472" s="52"/>
      <c r="CQ11472" s="52"/>
      <c r="CR11472" s="52"/>
      <c r="CS11472" s="52"/>
      <c r="CT11472" s="52"/>
      <c r="CU11472" s="33"/>
      <c r="CV11472" s="33"/>
    </row>
    <row r="11473" spans="74:100">
      <c r="BV11473" s="62"/>
      <c r="BW11473" s="62"/>
      <c r="BX11473" s="62"/>
      <c r="BY11473" s="62"/>
      <c r="BZ11473" s="62"/>
      <c r="CA11473" s="62"/>
      <c r="CB11473" s="62"/>
      <c r="CC11473" s="62"/>
      <c r="CD11473" s="62"/>
      <c r="CE11473" s="62"/>
      <c r="CF11473" s="62"/>
      <c r="CL11473" s="56" t="s">
        <v>19933</v>
      </c>
      <c r="CM11473" s="56"/>
      <c r="CN11473" s="56"/>
      <c r="CO11473" s="52"/>
      <c r="CP11473" s="52"/>
      <c r="CQ11473" s="52"/>
      <c r="CR11473" s="52"/>
      <c r="CS11473" s="52"/>
      <c r="CT11473" s="52"/>
      <c r="CU11473" s="33"/>
      <c r="CV11473" s="33"/>
    </row>
    <row r="11474" spans="74:100">
      <c r="BV11474" s="62"/>
      <c r="BW11474" s="62"/>
      <c r="BX11474" s="62"/>
      <c r="BY11474" s="62"/>
      <c r="BZ11474" s="62"/>
      <c r="CA11474" s="62"/>
      <c r="CB11474" s="62"/>
      <c r="CC11474" s="62"/>
      <c r="CD11474" s="62"/>
      <c r="CE11474" s="62"/>
      <c r="CF11474" s="62"/>
      <c r="CL11474" s="56" t="s">
        <v>6323</v>
      </c>
      <c r="CM11474" s="56" t="s">
        <v>217</v>
      </c>
      <c r="CN11474" s="56" t="s">
        <v>217</v>
      </c>
      <c r="CO11474" s="52"/>
      <c r="CP11474" s="52"/>
      <c r="CQ11474" s="52"/>
      <c r="CR11474" s="52"/>
      <c r="CS11474" s="52"/>
      <c r="CT11474" s="52"/>
      <c r="CU11474" s="33"/>
      <c r="CV11474" s="33"/>
    </row>
    <row r="11475" spans="74:100">
      <c r="BV11475" s="62"/>
      <c r="BW11475" s="62"/>
      <c r="BX11475" s="62"/>
      <c r="BY11475" s="62"/>
      <c r="BZ11475" s="62"/>
      <c r="CA11475" s="62"/>
      <c r="CB11475" s="62"/>
      <c r="CC11475" s="62"/>
      <c r="CD11475" s="62"/>
      <c r="CE11475" s="62"/>
      <c r="CF11475" s="62"/>
      <c r="CL11475" s="56" t="s">
        <v>19934</v>
      </c>
      <c r="CM11475" s="56"/>
      <c r="CN11475" s="56"/>
      <c r="CO11475" s="52"/>
      <c r="CP11475" s="52"/>
      <c r="CQ11475" s="52"/>
      <c r="CR11475" s="52"/>
      <c r="CS11475" s="52"/>
      <c r="CT11475" s="52"/>
      <c r="CU11475" s="33"/>
      <c r="CV11475" s="33"/>
    </row>
    <row r="11476" spans="74:100">
      <c r="BV11476" s="62"/>
      <c r="BW11476" s="62"/>
      <c r="BX11476" s="62"/>
      <c r="BY11476" s="62"/>
      <c r="BZ11476" s="62"/>
      <c r="CA11476" s="62"/>
      <c r="CB11476" s="62"/>
      <c r="CC11476" s="62"/>
      <c r="CD11476" s="62"/>
      <c r="CE11476" s="62"/>
      <c r="CF11476" s="62"/>
      <c r="CL11476" s="56" t="s">
        <v>2483</v>
      </c>
      <c r="CM11476" s="56" t="s">
        <v>215</v>
      </c>
      <c r="CN11476" s="56" t="s">
        <v>215</v>
      </c>
      <c r="CO11476" s="52"/>
      <c r="CP11476" s="52"/>
      <c r="CQ11476" s="52"/>
      <c r="CR11476" s="52"/>
      <c r="CS11476" s="52"/>
      <c r="CT11476" s="52"/>
      <c r="CU11476" s="33"/>
      <c r="CV11476" s="33"/>
    </row>
    <row r="11477" spans="74:100">
      <c r="BV11477" s="62"/>
      <c r="BW11477" s="62"/>
      <c r="BX11477" s="62"/>
      <c r="BY11477" s="62"/>
      <c r="BZ11477" s="62"/>
      <c r="CA11477" s="62"/>
      <c r="CB11477" s="62"/>
      <c r="CC11477" s="62"/>
      <c r="CD11477" s="62"/>
      <c r="CE11477" s="62"/>
      <c r="CF11477" s="62"/>
      <c r="CL11477" s="56" t="s">
        <v>22779</v>
      </c>
      <c r="CM11477" s="56"/>
      <c r="CN11477" s="56"/>
      <c r="CO11477" s="52"/>
      <c r="CP11477" s="52"/>
      <c r="CQ11477" s="52"/>
      <c r="CR11477" s="52"/>
      <c r="CS11477" s="52"/>
      <c r="CT11477" s="52"/>
      <c r="CU11477" s="33"/>
      <c r="CV11477" s="33"/>
    </row>
    <row r="11478" spans="74:100">
      <c r="BV11478" s="62"/>
      <c r="BW11478" s="62"/>
      <c r="BX11478" s="62"/>
      <c r="BY11478" s="62"/>
      <c r="BZ11478" s="62"/>
      <c r="CA11478" s="62"/>
      <c r="CB11478" s="62"/>
      <c r="CC11478" s="62"/>
      <c r="CD11478" s="62"/>
      <c r="CE11478" s="62"/>
      <c r="CF11478" s="62"/>
      <c r="CL11478" s="56" t="s">
        <v>6324</v>
      </c>
      <c r="CM11478" s="56" t="s">
        <v>217</v>
      </c>
      <c r="CN11478" s="56" t="s">
        <v>217</v>
      </c>
      <c r="CO11478" s="52"/>
      <c r="CP11478" s="52"/>
      <c r="CQ11478" s="52"/>
      <c r="CR11478" s="52"/>
      <c r="CS11478" s="52"/>
      <c r="CT11478" s="52"/>
      <c r="CU11478" s="33"/>
      <c r="CV11478" s="33"/>
    </row>
    <row r="11479" spans="74:100">
      <c r="BV11479" s="62"/>
      <c r="BW11479" s="62"/>
      <c r="BX11479" s="62"/>
      <c r="BY11479" s="62"/>
      <c r="BZ11479" s="62"/>
      <c r="CA11479" s="62"/>
      <c r="CB11479" s="62"/>
      <c r="CC11479" s="62"/>
      <c r="CD11479" s="62"/>
      <c r="CE11479" s="62"/>
      <c r="CF11479" s="62"/>
      <c r="CL11479" s="56" t="s">
        <v>19935</v>
      </c>
      <c r="CM11479" s="56"/>
      <c r="CN11479" s="56"/>
      <c r="CO11479" s="52"/>
      <c r="CP11479" s="52"/>
      <c r="CQ11479" s="52"/>
      <c r="CR11479" s="52"/>
      <c r="CS11479" s="52"/>
      <c r="CT11479" s="52"/>
      <c r="CU11479" s="33"/>
      <c r="CV11479" s="33"/>
    </row>
    <row r="11480" spans="74:100">
      <c r="BV11480" s="62"/>
      <c r="BW11480" s="62"/>
      <c r="BX11480" s="62"/>
      <c r="BY11480" s="62"/>
      <c r="BZ11480" s="62"/>
      <c r="CA11480" s="62"/>
      <c r="CB11480" s="62"/>
      <c r="CC11480" s="62"/>
      <c r="CD11480" s="62"/>
      <c r="CE11480" s="62"/>
      <c r="CF11480" s="62"/>
      <c r="CL11480" s="56" t="s">
        <v>22780</v>
      </c>
      <c r="CM11480" s="56" t="s">
        <v>217</v>
      </c>
      <c r="CN11480" s="56" t="s">
        <v>217</v>
      </c>
      <c r="CO11480" s="52"/>
      <c r="CP11480" s="52"/>
      <c r="CQ11480" s="52"/>
      <c r="CR11480" s="52"/>
      <c r="CS11480" s="52"/>
      <c r="CT11480" s="52"/>
      <c r="CU11480" s="33"/>
      <c r="CV11480" s="33"/>
    </row>
    <row r="11481" spans="74:100">
      <c r="BV11481" s="62"/>
      <c r="BW11481" s="62"/>
      <c r="BX11481" s="62"/>
      <c r="BY11481" s="62"/>
      <c r="BZ11481" s="62"/>
      <c r="CA11481" s="62"/>
      <c r="CB11481" s="62"/>
      <c r="CC11481" s="62"/>
      <c r="CD11481" s="62"/>
      <c r="CE11481" s="62"/>
      <c r="CF11481" s="62"/>
      <c r="CL11481" s="56" t="s">
        <v>19844</v>
      </c>
      <c r="CM11481" s="56"/>
      <c r="CN11481" s="56"/>
      <c r="CO11481" s="52"/>
      <c r="CP11481" s="52"/>
      <c r="CQ11481" s="52"/>
      <c r="CR11481" s="52"/>
      <c r="CS11481" s="52"/>
      <c r="CT11481" s="52"/>
      <c r="CU11481" s="33"/>
      <c r="CV11481" s="33"/>
    </row>
    <row r="11482" spans="74:100">
      <c r="BV11482" s="62"/>
      <c r="BW11482" s="62"/>
      <c r="BX11482" s="62"/>
      <c r="BY11482" s="62"/>
      <c r="BZ11482" s="62"/>
      <c r="CA11482" s="62"/>
      <c r="CB11482" s="62"/>
      <c r="CC11482" s="62"/>
      <c r="CD11482" s="62"/>
      <c r="CE11482" s="62"/>
      <c r="CF11482" s="62"/>
      <c r="CL11482" s="56" t="s">
        <v>6325</v>
      </c>
      <c r="CM11482" s="56" t="s">
        <v>3118</v>
      </c>
      <c r="CN11482" s="56" t="s">
        <v>3118</v>
      </c>
      <c r="CO11482" s="52"/>
      <c r="CP11482" s="52"/>
      <c r="CQ11482" s="52"/>
      <c r="CR11482" s="52"/>
      <c r="CS11482" s="52"/>
      <c r="CT11482" s="52"/>
      <c r="CU11482" s="33"/>
      <c r="CV11482" s="33"/>
    </row>
    <row r="11483" spans="74:100">
      <c r="BV11483" s="62"/>
      <c r="BW11483" s="62"/>
      <c r="BX11483" s="62"/>
      <c r="BY11483" s="62"/>
      <c r="BZ11483" s="62"/>
      <c r="CA11483" s="62"/>
      <c r="CB11483" s="62"/>
      <c r="CC11483" s="62"/>
      <c r="CD11483" s="62"/>
      <c r="CE11483" s="62"/>
      <c r="CF11483" s="62"/>
      <c r="CL11483" s="56" t="s">
        <v>18543</v>
      </c>
      <c r="CM11483" s="56"/>
      <c r="CN11483" s="56"/>
      <c r="CO11483" s="52"/>
      <c r="CP11483" s="52"/>
      <c r="CQ11483" s="52"/>
      <c r="CR11483" s="52"/>
      <c r="CS11483" s="52"/>
      <c r="CT11483" s="52"/>
      <c r="CU11483" s="33"/>
      <c r="CV11483" s="33"/>
    </row>
    <row r="11484" spans="74:100">
      <c r="BV11484" s="62"/>
      <c r="BW11484" s="62"/>
      <c r="BX11484" s="62"/>
      <c r="BY11484" s="62"/>
      <c r="BZ11484" s="62"/>
      <c r="CA11484" s="62"/>
      <c r="CB11484" s="62"/>
      <c r="CC11484" s="62"/>
      <c r="CD11484" s="62"/>
      <c r="CE11484" s="62"/>
      <c r="CF11484" s="62"/>
      <c r="CL11484" s="56" t="s">
        <v>2484</v>
      </c>
      <c r="CM11484" s="56" t="s">
        <v>213</v>
      </c>
      <c r="CN11484" s="56" t="s">
        <v>213</v>
      </c>
      <c r="CO11484" s="52"/>
      <c r="CP11484" s="52"/>
      <c r="CQ11484" s="52"/>
      <c r="CR11484" s="52"/>
      <c r="CS11484" s="52"/>
      <c r="CT11484" s="52"/>
      <c r="CU11484" s="33"/>
      <c r="CV11484" s="33"/>
    </row>
    <row r="11485" spans="74:100">
      <c r="BV11485" s="62"/>
      <c r="BW11485" s="62"/>
      <c r="BX11485" s="62"/>
      <c r="BY11485" s="62"/>
      <c r="BZ11485" s="62"/>
      <c r="CA11485" s="62"/>
      <c r="CB11485" s="62"/>
      <c r="CC11485" s="62"/>
      <c r="CD11485" s="62"/>
      <c r="CE11485" s="62"/>
      <c r="CF11485" s="62"/>
      <c r="CL11485" s="56" t="s">
        <v>22781</v>
      </c>
      <c r="CM11485" s="56"/>
      <c r="CN11485" s="56"/>
      <c r="CO11485" s="52"/>
      <c r="CP11485" s="52"/>
      <c r="CQ11485" s="52"/>
      <c r="CR11485" s="52"/>
      <c r="CS11485" s="52"/>
      <c r="CT11485" s="52"/>
      <c r="CU11485" s="33"/>
      <c r="CV11485" s="33"/>
    </row>
    <row r="11486" spans="74:100">
      <c r="BV11486" s="62"/>
      <c r="BW11486" s="62"/>
      <c r="BX11486" s="62"/>
      <c r="BY11486" s="62"/>
      <c r="BZ11486" s="62"/>
      <c r="CA11486" s="62"/>
      <c r="CB11486" s="62"/>
      <c r="CC11486" s="62"/>
      <c r="CD11486" s="62"/>
      <c r="CE11486" s="62"/>
      <c r="CF11486" s="62"/>
      <c r="CL11486" s="56" t="s">
        <v>28509</v>
      </c>
      <c r="CM11486" s="56" t="s">
        <v>217</v>
      </c>
      <c r="CN11486" s="56" t="s">
        <v>217</v>
      </c>
      <c r="CO11486" s="52"/>
      <c r="CP11486" s="52"/>
      <c r="CQ11486" s="52"/>
      <c r="CR11486" s="52"/>
      <c r="CS11486" s="52"/>
      <c r="CT11486" s="52"/>
      <c r="CU11486" s="33"/>
      <c r="CV11486" s="33"/>
    </row>
    <row r="11487" spans="74:100">
      <c r="BV11487" s="62"/>
      <c r="BW11487" s="62"/>
      <c r="BX11487" s="62"/>
      <c r="BY11487" s="62"/>
      <c r="BZ11487" s="62"/>
      <c r="CA11487" s="62"/>
      <c r="CB11487" s="62"/>
      <c r="CC11487" s="62"/>
      <c r="CD11487" s="62"/>
      <c r="CE11487" s="62"/>
      <c r="CF11487" s="62"/>
      <c r="CL11487" s="56" t="s">
        <v>28510</v>
      </c>
      <c r="CM11487" s="56"/>
      <c r="CN11487" s="56"/>
      <c r="CO11487" s="52"/>
      <c r="CP11487" s="52"/>
      <c r="CQ11487" s="52"/>
      <c r="CR11487" s="52"/>
      <c r="CS11487" s="52"/>
      <c r="CT11487" s="52"/>
      <c r="CU11487" s="33"/>
      <c r="CV11487" s="33"/>
    </row>
    <row r="11488" spans="74:100">
      <c r="BV11488" s="62"/>
      <c r="BW11488" s="62"/>
      <c r="BX11488" s="62"/>
      <c r="BY11488" s="62"/>
      <c r="BZ11488" s="62"/>
      <c r="CA11488" s="62"/>
      <c r="CB11488" s="62"/>
      <c r="CC11488" s="62"/>
      <c r="CD11488" s="62"/>
      <c r="CE11488" s="62"/>
      <c r="CF11488" s="62"/>
      <c r="CL11488" s="56" t="s">
        <v>2485</v>
      </c>
      <c r="CM11488" s="56" t="s">
        <v>216</v>
      </c>
      <c r="CN11488" s="56" t="s">
        <v>216</v>
      </c>
      <c r="CO11488" s="52"/>
      <c r="CP11488" s="52"/>
      <c r="CQ11488" s="52"/>
      <c r="CR11488" s="52"/>
      <c r="CS11488" s="52"/>
      <c r="CT11488" s="52"/>
      <c r="CU11488" s="33"/>
      <c r="CV11488" s="33"/>
    </row>
    <row r="11489" spans="74:100">
      <c r="BV11489" s="62"/>
      <c r="BW11489" s="62"/>
      <c r="BX11489" s="62"/>
      <c r="BY11489" s="62"/>
      <c r="BZ11489" s="62"/>
      <c r="CA11489" s="62"/>
      <c r="CB11489" s="62"/>
      <c r="CC11489" s="62"/>
      <c r="CD11489" s="62"/>
      <c r="CE11489" s="62"/>
      <c r="CF11489" s="62"/>
      <c r="CL11489" s="56" t="s">
        <v>22782</v>
      </c>
      <c r="CM11489" s="56"/>
      <c r="CN11489" s="56"/>
      <c r="CO11489" s="52"/>
      <c r="CP11489" s="52"/>
      <c r="CQ11489" s="52"/>
      <c r="CR11489" s="52"/>
      <c r="CS11489" s="52"/>
      <c r="CT11489" s="52"/>
      <c r="CU11489" s="33"/>
      <c r="CV11489" s="33"/>
    </row>
    <row r="11490" spans="74:100">
      <c r="BV11490" s="62"/>
      <c r="BW11490" s="62"/>
      <c r="BX11490" s="62"/>
      <c r="BY11490" s="62"/>
      <c r="BZ11490" s="62"/>
      <c r="CA11490" s="62"/>
      <c r="CB11490" s="62"/>
      <c r="CC11490" s="62"/>
      <c r="CD11490" s="62"/>
      <c r="CE11490" s="62"/>
      <c r="CF11490" s="62"/>
      <c r="CL11490" s="56" t="s">
        <v>2486</v>
      </c>
      <c r="CM11490" s="56" t="s">
        <v>214</v>
      </c>
      <c r="CN11490" s="56" t="s">
        <v>214</v>
      </c>
      <c r="CO11490" s="52"/>
      <c r="CP11490" s="52"/>
      <c r="CQ11490" s="52"/>
      <c r="CR11490" s="52"/>
      <c r="CS11490" s="52"/>
      <c r="CT11490" s="52"/>
      <c r="CU11490" s="33"/>
      <c r="CV11490" s="33"/>
    </row>
    <row r="11491" spans="74:100">
      <c r="BV11491" s="62"/>
      <c r="BW11491" s="62"/>
      <c r="BX11491" s="62"/>
      <c r="BY11491" s="62"/>
      <c r="BZ11491" s="62"/>
      <c r="CA11491" s="62"/>
      <c r="CB11491" s="62"/>
      <c r="CC11491" s="62"/>
      <c r="CD11491" s="62"/>
      <c r="CE11491" s="62"/>
      <c r="CF11491" s="62"/>
      <c r="CL11491" s="56" t="s">
        <v>22783</v>
      </c>
      <c r="CM11491" s="56"/>
      <c r="CN11491" s="56"/>
      <c r="CO11491" s="52"/>
      <c r="CP11491" s="52"/>
      <c r="CQ11491" s="52"/>
      <c r="CR11491" s="52"/>
      <c r="CS11491" s="52"/>
      <c r="CT11491" s="52"/>
      <c r="CU11491" s="33"/>
      <c r="CV11491" s="33"/>
    </row>
    <row r="11492" spans="74:100">
      <c r="BV11492" s="62"/>
      <c r="BW11492" s="62"/>
      <c r="BX11492" s="62"/>
      <c r="BY11492" s="62"/>
      <c r="BZ11492" s="62"/>
      <c r="CA11492" s="62"/>
      <c r="CB11492" s="62"/>
      <c r="CC11492" s="62"/>
      <c r="CD11492" s="62"/>
      <c r="CE11492" s="62"/>
      <c r="CF11492" s="62"/>
      <c r="CL11492" s="56" t="s">
        <v>2487</v>
      </c>
      <c r="CM11492" s="56" t="s">
        <v>216</v>
      </c>
      <c r="CN11492" s="56" t="s">
        <v>216</v>
      </c>
      <c r="CO11492" s="52"/>
      <c r="CP11492" s="52"/>
      <c r="CQ11492" s="52"/>
      <c r="CR11492" s="52"/>
      <c r="CS11492" s="52"/>
      <c r="CT11492" s="52"/>
      <c r="CU11492" s="33"/>
      <c r="CV11492" s="33"/>
    </row>
    <row r="11493" spans="74:100">
      <c r="BV11493" s="62"/>
      <c r="BW11493" s="62"/>
      <c r="BX11493" s="62"/>
      <c r="BY11493" s="62"/>
      <c r="BZ11493" s="62"/>
      <c r="CA11493" s="62"/>
      <c r="CB11493" s="62"/>
      <c r="CC11493" s="62"/>
      <c r="CD11493" s="62"/>
      <c r="CE11493" s="62"/>
      <c r="CF11493" s="62"/>
      <c r="CL11493" s="56" t="s">
        <v>22784</v>
      </c>
      <c r="CM11493" s="56"/>
      <c r="CN11493" s="56"/>
      <c r="CO11493" s="52"/>
      <c r="CP11493" s="52"/>
      <c r="CQ11493" s="52"/>
      <c r="CR11493" s="52"/>
      <c r="CS11493" s="52"/>
      <c r="CT11493" s="52"/>
      <c r="CU11493" s="33"/>
      <c r="CV11493" s="33"/>
    </row>
    <row r="11494" spans="74:100">
      <c r="BV11494" s="62"/>
      <c r="BW11494" s="62"/>
      <c r="BX11494" s="62"/>
      <c r="BY11494" s="62"/>
      <c r="BZ11494" s="62"/>
      <c r="CA11494" s="62"/>
      <c r="CB11494" s="62"/>
      <c r="CC11494" s="62"/>
      <c r="CD11494" s="62"/>
      <c r="CE11494" s="62"/>
      <c r="CF11494" s="62"/>
      <c r="CL11494" s="56" t="s">
        <v>2488</v>
      </c>
      <c r="CM11494" s="56" t="s">
        <v>216</v>
      </c>
      <c r="CN11494" s="56" t="s">
        <v>216</v>
      </c>
      <c r="CO11494" s="52"/>
      <c r="CP11494" s="52"/>
      <c r="CQ11494" s="52"/>
      <c r="CR11494" s="52"/>
      <c r="CS11494" s="52"/>
      <c r="CT11494" s="52"/>
      <c r="CU11494" s="33"/>
      <c r="CV11494" s="33"/>
    </row>
    <row r="11495" spans="74:100">
      <c r="BV11495" s="62"/>
      <c r="BW11495" s="62"/>
      <c r="BX11495" s="62"/>
      <c r="BY11495" s="62"/>
      <c r="BZ11495" s="62"/>
      <c r="CA11495" s="62"/>
      <c r="CB11495" s="62"/>
      <c r="CC11495" s="62"/>
      <c r="CD11495" s="62"/>
      <c r="CE11495" s="62"/>
      <c r="CF11495" s="62"/>
      <c r="CL11495" s="56" t="s">
        <v>22785</v>
      </c>
      <c r="CM11495" s="56"/>
      <c r="CN11495" s="56"/>
      <c r="CO11495" s="52"/>
      <c r="CP11495" s="52"/>
      <c r="CQ11495" s="52"/>
      <c r="CR11495" s="52"/>
      <c r="CS11495" s="52"/>
      <c r="CT11495" s="52"/>
      <c r="CU11495" s="33"/>
      <c r="CV11495" s="33"/>
    </row>
    <row r="11496" spans="74:100">
      <c r="BV11496" s="62"/>
      <c r="BW11496" s="62"/>
      <c r="BX11496" s="62"/>
      <c r="BY11496" s="62"/>
      <c r="BZ11496" s="62"/>
      <c r="CA11496" s="62"/>
      <c r="CB11496" s="62"/>
      <c r="CC11496" s="62"/>
      <c r="CD11496" s="62"/>
      <c r="CE11496" s="62"/>
      <c r="CF11496" s="62"/>
      <c r="CL11496" s="56" t="s">
        <v>28511</v>
      </c>
      <c r="CM11496" s="56" t="s">
        <v>3118</v>
      </c>
      <c r="CN11496" s="56" t="s">
        <v>3118</v>
      </c>
      <c r="CO11496" s="52"/>
      <c r="CP11496" s="52"/>
      <c r="CQ11496" s="52"/>
      <c r="CR11496" s="52"/>
      <c r="CS11496" s="52"/>
      <c r="CT11496" s="52"/>
      <c r="CU11496" s="33"/>
      <c r="CV11496" s="33"/>
    </row>
    <row r="11497" spans="74:100">
      <c r="BV11497" s="62"/>
      <c r="BW11497" s="62"/>
      <c r="BX11497" s="62"/>
      <c r="BY11497" s="62"/>
      <c r="BZ11497" s="62"/>
      <c r="CA11497" s="62"/>
      <c r="CB11497" s="62"/>
      <c r="CC11497" s="62"/>
      <c r="CD11497" s="62"/>
      <c r="CE11497" s="62"/>
      <c r="CF11497" s="62"/>
      <c r="CL11497" s="56" t="s">
        <v>28512</v>
      </c>
      <c r="CM11497" s="56"/>
      <c r="CN11497" s="56"/>
      <c r="CO11497" s="52"/>
      <c r="CP11497" s="52"/>
      <c r="CQ11497" s="52"/>
      <c r="CR11497" s="52"/>
      <c r="CS11497" s="52"/>
      <c r="CT11497" s="52"/>
      <c r="CU11497" s="33"/>
      <c r="CV11497" s="33"/>
    </row>
    <row r="11498" spans="74:100">
      <c r="BV11498" s="62"/>
      <c r="BW11498" s="62"/>
      <c r="BX11498" s="62"/>
      <c r="BY11498" s="62"/>
      <c r="BZ11498" s="62"/>
      <c r="CA11498" s="62"/>
      <c r="CB11498" s="62"/>
      <c r="CC11498" s="62"/>
      <c r="CD11498" s="62"/>
      <c r="CE11498" s="62"/>
      <c r="CF11498" s="62"/>
      <c r="CL11498" s="56" t="s">
        <v>2489</v>
      </c>
      <c r="CM11498" s="56" t="s">
        <v>216</v>
      </c>
      <c r="CN11498" s="56" t="s">
        <v>216</v>
      </c>
      <c r="CO11498" s="52"/>
      <c r="CP11498" s="52"/>
      <c r="CQ11498" s="52"/>
      <c r="CR11498" s="52"/>
      <c r="CS11498" s="52"/>
      <c r="CT11498" s="52"/>
      <c r="CU11498" s="33"/>
      <c r="CV11498" s="33"/>
    </row>
    <row r="11499" spans="74:100">
      <c r="BV11499" s="62"/>
      <c r="BW11499" s="62"/>
      <c r="BX11499" s="62"/>
      <c r="BY11499" s="62"/>
      <c r="BZ11499" s="62"/>
      <c r="CA11499" s="62"/>
      <c r="CB11499" s="62"/>
      <c r="CC11499" s="62"/>
      <c r="CD11499" s="62"/>
      <c r="CE11499" s="62"/>
      <c r="CF11499" s="62"/>
      <c r="CL11499" s="56" t="s">
        <v>22786</v>
      </c>
      <c r="CM11499" s="56"/>
      <c r="CN11499" s="56"/>
      <c r="CO11499" s="52"/>
      <c r="CP11499" s="52"/>
      <c r="CQ11499" s="52"/>
      <c r="CR11499" s="52"/>
      <c r="CS11499" s="52"/>
      <c r="CT11499" s="52"/>
      <c r="CU11499" s="33"/>
      <c r="CV11499" s="33"/>
    </row>
    <row r="11500" spans="74:100">
      <c r="BV11500" s="62"/>
      <c r="BW11500" s="62"/>
      <c r="BX11500" s="62"/>
      <c r="BY11500" s="62"/>
      <c r="BZ11500" s="62"/>
      <c r="CA11500" s="62"/>
      <c r="CB11500" s="62"/>
      <c r="CC11500" s="62"/>
      <c r="CD11500" s="62"/>
      <c r="CE11500" s="62"/>
      <c r="CF11500" s="62"/>
      <c r="CL11500" s="56" t="s">
        <v>28513</v>
      </c>
      <c r="CM11500" s="56" t="s">
        <v>217</v>
      </c>
      <c r="CN11500" s="56" t="s">
        <v>217</v>
      </c>
      <c r="CO11500" s="52"/>
      <c r="CP11500" s="52"/>
      <c r="CQ11500" s="52"/>
      <c r="CR11500" s="52"/>
      <c r="CS11500" s="52"/>
      <c r="CT11500" s="52"/>
      <c r="CU11500" s="33"/>
      <c r="CV11500" s="33"/>
    </row>
    <row r="11501" spans="74:100">
      <c r="BV11501" s="62"/>
      <c r="BW11501" s="62"/>
      <c r="BX11501" s="62"/>
      <c r="BY11501" s="62"/>
      <c r="BZ11501" s="62"/>
      <c r="CA11501" s="62"/>
      <c r="CB11501" s="62"/>
      <c r="CC11501" s="62"/>
      <c r="CD11501" s="62"/>
      <c r="CE11501" s="62"/>
      <c r="CF11501" s="62"/>
      <c r="CL11501" s="56" t="s">
        <v>28514</v>
      </c>
      <c r="CM11501" s="56"/>
      <c r="CN11501" s="56"/>
      <c r="CO11501" s="52"/>
      <c r="CP11501" s="52"/>
      <c r="CQ11501" s="52"/>
      <c r="CR11501" s="52"/>
      <c r="CS11501" s="52"/>
      <c r="CT11501" s="52"/>
      <c r="CU11501" s="33"/>
      <c r="CV11501" s="33"/>
    </row>
    <row r="11502" spans="74:100">
      <c r="BV11502" s="62"/>
      <c r="BW11502" s="62"/>
      <c r="BX11502" s="62"/>
      <c r="BY11502" s="62"/>
      <c r="BZ11502" s="62"/>
      <c r="CA11502" s="62"/>
      <c r="CB11502" s="62"/>
      <c r="CC11502" s="62"/>
      <c r="CD11502" s="62"/>
      <c r="CE11502" s="62"/>
      <c r="CF11502" s="62"/>
      <c r="CL11502" s="56" t="s">
        <v>2490</v>
      </c>
      <c r="CM11502" s="56" t="s">
        <v>215</v>
      </c>
      <c r="CN11502" s="56" t="s">
        <v>215</v>
      </c>
      <c r="CO11502" s="52"/>
      <c r="CP11502" s="52"/>
      <c r="CQ11502" s="52"/>
      <c r="CR11502" s="52"/>
      <c r="CS11502" s="52"/>
      <c r="CT11502" s="52"/>
      <c r="CU11502" s="33"/>
      <c r="CV11502" s="33"/>
    </row>
    <row r="11503" spans="74:100">
      <c r="BV11503" s="62"/>
      <c r="BW11503" s="62"/>
      <c r="BX11503" s="62"/>
      <c r="BY11503" s="62"/>
      <c r="BZ11503" s="62"/>
      <c r="CA11503" s="62"/>
      <c r="CB11503" s="62"/>
      <c r="CC11503" s="62"/>
      <c r="CD11503" s="62"/>
      <c r="CE11503" s="62"/>
      <c r="CF11503" s="62"/>
      <c r="CL11503" s="56" t="s">
        <v>22787</v>
      </c>
      <c r="CM11503" s="56"/>
      <c r="CN11503" s="56"/>
      <c r="CO11503" s="52"/>
      <c r="CP11503" s="52"/>
      <c r="CQ11503" s="52"/>
      <c r="CR11503" s="52"/>
      <c r="CS11503" s="52"/>
      <c r="CT11503" s="52"/>
      <c r="CU11503" s="33"/>
      <c r="CV11503" s="33"/>
    </row>
    <row r="11504" spans="74:100">
      <c r="BV11504" s="62"/>
      <c r="BW11504" s="62"/>
      <c r="BX11504" s="62"/>
      <c r="BY11504" s="62"/>
      <c r="BZ11504" s="62"/>
      <c r="CA11504" s="62"/>
      <c r="CB11504" s="62"/>
      <c r="CC11504" s="62"/>
      <c r="CD11504" s="62"/>
      <c r="CE11504" s="62"/>
      <c r="CF11504" s="62"/>
      <c r="CL11504" s="56" t="s">
        <v>6328</v>
      </c>
      <c r="CM11504" s="56" t="s">
        <v>3118</v>
      </c>
      <c r="CN11504" s="56" t="s">
        <v>3118</v>
      </c>
      <c r="CO11504" s="52"/>
      <c r="CP11504" s="52"/>
      <c r="CQ11504" s="52"/>
      <c r="CR11504" s="52"/>
      <c r="CS11504" s="52"/>
      <c r="CT11504" s="52"/>
      <c r="CU11504" s="33"/>
      <c r="CV11504" s="33"/>
    </row>
    <row r="11505" spans="74:100">
      <c r="BV11505" s="62"/>
      <c r="BW11505" s="62"/>
      <c r="BX11505" s="62"/>
      <c r="BY11505" s="62"/>
      <c r="BZ11505" s="62"/>
      <c r="CA11505" s="62"/>
      <c r="CB11505" s="62"/>
      <c r="CC11505" s="62"/>
      <c r="CD11505" s="62"/>
      <c r="CE11505" s="62"/>
      <c r="CF11505" s="62"/>
      <c r="CL11505" s="56" t="s">
        <v>19936</v>
      </c>
      <c r="CM11505" s="56"/>
      <c r="CN11505" s="56"/>
      <c r="CO11505" s="52"/>
      <c r="CP11505" s="52"/>
      <c r="CQ11505" s="52"/>
      <c r="CR11505" s="52"/>
      <c r="CS11505" s="52"/>
      <c r="CT11505" s="52"/>
      <c r="CU11505" s="33"/>
      <c r="CV11505" s="33"/>
    </row>
    <row r="11506" spans="74:100">
      <c r="BV11506" s="62"/>
      <c r="BW11506" s="62"/>
      <c r="BX11506" s="62"/>
      <c r="BY11506" s="62"/>
      <c r="BZ11506" s="62"/>
      <c r="CA11506" s="62"/>
      <c r="CB11506" s="62"/>
      <c r="CC11506" s="62"/>
      <c r="CD11506" s="62"/>
      <c r="CE11506" s="62"/>
      <c r="CF11506" s="62"/>
      <c r="CL11506" s="56" t="s">
        <v>2491</v>
      </c>
      <c r="CM11506" s="56" t="s">
        <v>217</v>
      </c>
      <c r="CN11506" s="56" t="s">
        <v>217</v>
      </c>
      <c r="CO11506" s="52"/>
      <c r="CP11506" s="52"/>
      <c r="CQ11506" s="52"/>
      <c r="CR11506" s="52"/>
      <c r="CS11506" s="52"/>
      <c r="CT11506" s="52"/>
      <c r="CU11506" s="33"/>
      <c r="CV11506" s="33"/>
    </row>
    <row r="11507" spans="74:100">
      <c r="BV11507" s="62"/>
      <c r="BW11507" s="62"/>
      <c r="BX11507" s="62"/>
      <c r="BY11507" s="62"/>
      <c r="BZ11507" s="62"/>
      <c r="CA11507" s="62"/>
      <c r="CB11507" s="62"/>
      <c r="CC11507" s="62"/>
      <c r="CD11507" s="62"/>
      <c r="CE11507" s="62"/>
      <c r="CF11507" s="62"/>
      <c r="CL11507" s="56" t="s">
        <v>22788</v>
      </c>
      <c r="CM11507" s="56"/>
      <c r="CN11507" s="56"/>
      <c r="CO11507" s="52"/>
      <c r="CP11507" s="52"/>
      <c r="CQ11507" s="52"/>
      <c r="CR11507" s="52"/>
      <c r="CS11507" s="52"/>
      <c r="CT11507" s="52"/>
      <c r="CU11507" s="33"/>
      <c r="CV11507" s="33"/>
    </row>
    <row r="11508" spans="74:100">
      <c r="BV11508" s="62"/>
      <c r="BW11508" s="62"/>
      <c r="BX11508" s="62"/>
      <c r="BY11508" s="62"/>
      <c r="BZ11508" s="62"/>
      <c r="CA11508" s="62"/>
      <c r="CB11508" s="62"/>
      <c r="CC11508" s="62"/>
      <c r="CD11508" s="62"/>
      <c r="CE11508" s="62"/>
      <c r="CF11508" s="62"/>
      <c r="CL11508" s="56" t="s">
        <v>2492</v>
      </c>
      <c r="CM11508" s="56" t="s">
        <v>216</v>
      </c>
      <c r="CN11508" s="56" t="s">
        <v>216</v>
      </c>
      <c r="CO11508" s="52"/>
      <c r="CP11508" s="52"/>
      <c r="CQ11508" s="52"/>
      <c r="CR11508" s="52"/>
      <c r="CS11508" s="52"/>
      <c r="CT11508" s="52"/>
      <c r="CU11508" s="33"/>
      <c r="CV11508" s="33"/>
    </row>
    <row r="11509" spans="74:100">
      <c r="BV11509" s="62"/>
      <c r="BW11509" s="62"/>
      <c r="BX11509" s="62"/>
      <c r="BY11509" s="62"/>
      <c r="BZ11509" s="62"/>
      <c r="CA11509" s="62"/>
      <c r="CB11509" s="62"/>
      <c r="CC11509" s="62"/>
      <c r="CD11509" s="62"/>
      <c r="CE11509" s="62"/>
      <c r="CF11509" s="62"/>
      <c r="CL11509" s="56" t="s">
        <v>22789</v>
      </c>
      <c r="CM11509" s="56"/>
      <c r="CN11509" s="56"/>
      <c r="CO11509" s="52"/>
      <c r="CP11509" s="52"/>
      <c r="CQ11509" s="52"/>
      <c r="CR11509" s="52"/>
      <c r="CS11509" s="52"/>
      <c r="CT11509" s="52"/>
      <c r="CU11509" s="33"/>
      <c r="CV11509" s="33"/>
    </row>
    <row r="11510" spans="74:100">
      <c r="BV11510" s="62"/>
      <c r="BW11510" s="62"/>
      <c r="BX11510" s="62"/>
      <c r="BY11510" s="62"/>
      <c r="BZ11510" s="62"/>
      <c r="CA11510" s="62"/>
      <c r="CB11510" s="62"/>
      <c r="CC11510" s="62"/>
      <c r="CD11510" s="62"/>
      <c r="CE11510" s="62"/>
      <c r="CF11510" s="62"/>
      <c r="CL11510" s="56" t="s">
        <v>6330</v>
      </c>
      <c r="CM11510" s="56" t="s">
        <v>217</v>
      </c>
      <c r="CN11510" s="56" t="s">
        <v>217</v>
      </c>
      <c r="CO11510" s="52"/>
      <c r="CP11510" s="52"/>
      <c r="CQ11510" s="52"/>
      <c r="CR11510" s="52"/>
      <c r="CS11510" s="52"/>
      <c r="CT11510" s="52"/>
      <c r="CU11510" s="33"/>
      <c r="CV11510" s="33"/>
    </row>
    <row r="11511" spans="74:100">
      <c r="BV11511" s="62"/>
      <c r="BW11511" s="62"/>
      <c r="BX11511" s="62"/>
      <c r="BY11511" s="62"/>
      <c r="BZ11511" s="62"/>
      <c r="CA11511" s="62"/>
      <c r="CB11511" s="62"/>
      <c r="CC11511" s="62"/>
      <c r="CD11511" s="62"/>
      <c r="CE11511" s="62"/>
      <c r="CF11511" s="62"/>
      <c r="CL11511" s="56" t="s">
        <v>19937</v>
      </c>
      <c r="CM11511" s="56"/>
      <c r="CN11511" s="56"/>
      <c r="CO11511" s="52"/>
      <c r="CP11511" s="52"/>
      <c r="CQ11511" s="52"/>
      <c r="CR11511" s="52"/>
      <c r="CS11511" s="52"/>
      <c r="CT11511" s="52"/>
      <c r="CU11511" s="33"/>
      <c r="CV11511" s="33"/>
    </row>
    <row r="11512" spans="74:100">
      <c r="BV11512" s="62"/>
      <c r="BW11512" s="62"/>
      <c r="BX11512" s="62"/>
      <c r="BY11512" s="62"/>
      <c r="BZ11512" s="62"/>
      <c r="CA11512" s="62"/>
      <c r="CB11512" s="62"/>
      <c r="CC11512" s="62"/>
      <c r="CD11512" s="62"/>
      <c r="CE11512" s="62"/>
      <c r="CF11512" s="62"/>
      <c r="CL11512" s="56" t="s">
        <v>2493</v>
      </c>
      <c r="CM11512" s="56" t="s">
        <v>214</v>
      </c>
      <c r="CN11512" s="56" t="s">
        <v>214</v>
      </c>
      <c r="CO11512" s="52"/>
      <c r="CP11512" s="52"/>
      <c r="CQ11512" s="52"/>
      <c r="CR11512" s="52"/>
      <c r="CS11512" s="52"/>
      <c r="CT11512" s="52"/>
      <c r="CU11512" s="33"/>
      <c r="CV11512" s="33"/>
    </row>
    <row r="11513" spans="74:100">
      <c r="BV11513" s="62"/>
      <c r="BW11513" s="62"/>
      <c r="BX11513" s="62"/>
      <c r="BY11513" s="62"/>
      <c r="BZ11513" s="62"/>
      <c r="CA11513" s="62"/>
      <c r="CB11513" s="62"/>
      <c r="CC11513" s="62"/>
      <c r="CD11513" s="62"/>
      <c r="CE11513" s="62"/>
      <c r="CF11513" s="62"/>
      <c r="CL11513" s="56" t="s">
        <v>22790</v>
      </c>
      <c r="CM11513" s="56"/>
      <c r="CN11513" s="56"/>
      <c r="CO11513" s="52"/>
      <c r="CP11513" s="52"/>
      <c r="CQ11513" s="52"/>
      <c r="CR11513" s="52"/>
      <c r="CS11513" s="52"/>
      <c r="CT11513" s="52"/>
      <c r="CU11513" s="33"/>
      <c r="CV11513" s="33"/>
    </row>
    <row r="11514" spans="74:100">
      <c r="BV11514" s="62"/>
      <c r="BW11514" s="62"/>
      <c r="BX11514" s="62"/>
      <c r="BY11514" s="62"/>
      <c r="BZ11514" s="62"/>
      <c r="CA11514" s="62"/>
      <c r="CB11514" s="62"/>
      <c r="CC11514" s="62"/>
      <c r="CD11514" s="62"/>
      <c r="CE11514" s="62"/>
      <c r="CF11514" s="62"/>
      <c r="CL11514" s="56" t="s">
        <v>6331</v>
      </c>
      <c r="CM11514" s="56" t="s">
        <v>217</v>
      </c>
      <c r="CN11514" s="56" t="s">
        <v>217</v>
      </c>
      <c r="CO11514" s="52"/>
      <c r="CP11514" s="52"/>
      <c r="CQ11514" s="52"/>
      <c r="CR11514" s="52"/>
      <c r="CS11514" s="52"/>
      <c r="CT11514" s="52"/>
      <c r="CU11514" s="33"/>
      <c r="CV11514" s="33"/>
    </row>
    <row r="11515" spans="74:100">
      <c r="BV11515" s="62"/>
      <c r="BW11515" s="62"/>
      <c r="BX11515" s="62"/>
      <c r="BY11515" s="62"/>
      <c r="BZ11515" s="62"/>
      <c r="CA11515" s="62"/>
      <c r="CB11515" s="62"/>
      <c r="CC11515" s="62"/>
      <c r="CD11515" s="62"/>
      <c r="CE11515" s="62"/>
      <c r="CF11515" s="62"/>
      <c r="CL11515" s="56" t="s">
        <v>19938</v>
      </c>
      <c r="CM11515" s="56"/>
      <c r="CN11515" s="56"/>
      <c r="CO11515" s="52"/>
      <c r="CP11515" s="52"/>
      <c r="CQ11515" s="52"/>
      <c r="CR11515" s="52"/>
      <c r="CS11515" s="52"/>
      <c r="CT11515" s="52"/>
      <c r="CU11515" s="33"/>
      <c r="CV11515" s="33"/>
    </row>
    <row r="11516" spans="74:100">
      <c r="BV11516" s="62"/>
      <c r="BW11516" s="62"/>
      <c r="BX11516" s="62"/>
      <c r="BY11516" s="62"/>
      <c r="BZ11516" s="62"/>
      <c r="CA11516" s="62"/>
      <c r="CB11516" s="62"/>
      <c r="CC11516" s="62"/>
      <c r="CD11516" s="62"/>
      <c r="CE11516" s="62"/>
      <c r="CF11516" s="62"/>
      <c r="CL11516" s="56" t="s">
        <v>2494</v>
      </c>
      <c r="CM11516" s="56" t="s">
        <v>213</v>
      </c>
      <c r="CN11516" s="56" t="s">
        <v>213</v>
      </c>
      <c r="CO11516" s="52"/>
      <c r="CP11516" s="52"/>
      <c r="CQ11516" s="52"/>
      <c r="CR11516" s="52"/>
      <c r="CS11516" s="52"/>
      <c r="CT11516" s="52"/>
      <c r="CU11516" s="33"/>
      <c r="CV11516" s="33"/>
    </row>
    <row r="11517" spans="74:100">
      <c r="BV11517" s="62"/>
      <c r="BW11517" s="62"/>
      <c r="BX11517" s="62"/>
      <c r="BY11517" s="62"/>
      <c r="BZ11517" s="62"/>
      <c r="CA11517" s="62"/>
      <c r="CB11517" s="62"/>
      <c r="CC11517" s="62"/>
      <c r="CD11517" s="62"/>
      <c r="CE11517" s="62"/>
      <c r="CF11517" s="62"/>
      <c r="CL11517" s="56" t="s">
        <v>22791</v>
      </c>
      <c r="CM11517" s="56"/>
      <c r="CN11517" s="56"/>
      <c r="CO11517" s="52"/>
      <c r="CP11517" s="52"/>
      <c r="CQ11517" s="52"/>
      <c r="CR11517" s="52"/>
      <c r="CS11517" s="52"/>
      <c r="CT11517" s="52"/>
      <c r="CU11517" s="33"/>
      <c r="CV11517" s="33"/>
    </row>
    <row r="11518" spans="74:100">
      <c r="BV11518" s="62"/>
      <c r="BW11518" s="62"/>
      <c r="BX11518" s="62"/>
      <c r="BY11518" s="62"/>
      <c r="BZ11518" s="62"/>
      <c r="CA11518" s="62"/>
      <c r="CB11518" s="62"/>
      <c r="CC11518" s="62"/>
      <c r="CD11518" s="62"/>
      <c r="CE11518" s="62"/>
      <c r="CF11518" s="62"/>
      <c r="CL11518" s="56" t="s">
        <v>2495</v>
      </c>
      <c r="CM11518" s="56" t="s">
        <v>214</v>
      </c>
      <c r="CN11518" s="56" t="s">
        <v>214</v>
      </c>
      <c r="CO11518" s="52"/>
      <c r="CP11518" s="52"/>
      <c r="CQ11518" s="52"/>
      <c r="CR11518" s="52"/>
      <c r="CS11518" s="52"/>
      <c r="CT11518" s="52"/>
      <c r="CU11518" s="33"/>
      <c r="CV11518" s="33"/>
    </row>
    <row r="11519" spans="74:100">
      <c r="BV11519" s="62"/>
      <c r="BW11519" s="62"/>
      <c r="BX11519" s="62"/>
      <c r="BY11519" s="62"/>
      <c r="BZ11519" s="62"/>
      <c r="CA11519" s="62"/>
      <c r="CB11519" s="62"/>
      <c r="CC11519" s="62"/>
      <c r="CD11519" s="62"/>
      <c r="CE11519" s="62"/>
      <c r="CF11519" s="62"/>
      <c r="CL11519" s="56" t="s">
        <v>22792</v>
      </c>
      <c r="CM11519" s="56"/>
      <c r="CN11519" s="56"/>
      <c r="CO11519" s="52"/>
      <c r="CP11519" s="52"/>
      <c r="CQ11519" s="52"/>
      <c r="CR11519" s="52"/>
      <c r="CS11519" s="52"/>
      <c r="CT11519" s="52"/>
      <c r="CU11519" s="33"/>
      <c r="CV11519" s="33"/>
    </row>
    <row r="11520" spans="74:100">
      <c r="BV11520" s="62"/>
      <c r="BW11520" s="62"/>
      <c r="BX11520" s="62"/>
      <c r="BY11520" s="62"/>
      <c r="BZ11520" s="62"/>
      <c r="CA11520" s="62"/>
      <c r="CB11520" s="62"/>
      <c r="CC11520" s="62"/>
      <c r="CD11520" s="62"/>
      <c r="CE11520" s="62"/>
      <c r="CF11520" s="62"/>
      <c r="CL11520" s="56" t="s">
        <v>2496</v>
      </c>
      <c r="CM11520" s="56" t="s">
        <v>215</v>
      </c>
      <c r="CN11520" s="56" t="s">
        <v>215</v>
      </c>
      <c r="CO11520" s="52"/>
      <c r="CP11520" s="52"/>
      <c r="CQ11520" s="52"/>
      <c r="CR11520" s="52"/>
      <c r="CS11520" s="52"/>
      <c r="CT11520" s="52"/>
      <c r="CU11520" s="33"/>
      <c r="CV11520" s="33"/>
    </row>
    <row r="11521" spans="74:100">
      <c r="BV11521" s="62"/>
      <c r="BW11521" s="62"/>
      <c r="BX11521" s="62"/>
      <c r="BY11521" s="62"/>
      <c r="BZ11521" s="62"/>
      <c r="CA11521" s="62"/>
      <c r="CB11521" s="62"/>
      <c r="CC11521" s="62"/>
      <c r="CD11521" s="62"/>
      <c r="CE11521" s="62"/>
      <c r="CF11521" s="62"/>
      <c r="CL11521" s="56" t="s">
        <v>22793</v>
      </c>
      <c r="CM11521" s="56"/>
      <c r="CN11521" s="56"/>
      <c r="CO11521" s="52"/>
      <c r="CP11521" s="52"/>
      <c r="CQ11521" s="52"/>
      <c r="CR11521" s="52"/>
      <c r="CS11521" s="52"/>
      <c r="CT11521" s="52"/>
      <c r="CU11521" s="33"/>
      <c r="CV11521" s="33"/>
    </row>
    <row r="11522" spans="74:100">
      <c r="BV11522" s="62"/>
      <c r="BW11522" s="62"/>
      <c r="BX11522" s="62"/>
      <c r="BY11522" s="62"/>
      <c r="BZ11522" s="62"/>
      <c r="CA11522" s="62"/>
      <c r="CB11522" s="62"/>
      <c r="CC11522" s="62"/>
      <c r="CD11522" s="62"/>
      <c r="CE11522" s="62"/>
      <c r="CF11522" s="62"/>
      <c r="CL11522" s="56" t="s">
        <v>28515</v>
      </c>
      <c r="CM11522" s="56" t="s">
        <v>217</v>
      </c>
      <c r="CN11522" s="56" t="s">
        <v>217</v>
      </c>
      <c r="CO11522" s="52"/>
      <c r="CP11522" s="52"/>
      <c r="CQ11522" s="52"/>
      <c r="CR11522" s="52"/>
      <c r="CS11522" s="52"/>
      <c r="CT11522" s="52"/>
      <c r="CU11522" s="33"/>
      <c r="CV11522" s="33"/>
    </row>
    <row r="11523" spans="74:100">
      <c r="BV11523" s="62"/>
      <c r="BW11523" s="62"/>
      <c r="BX11523" s="62"/>
      <c r="BY11523" s="62"/>
      <c r="BZ11523" s="62"/>
      <c r="CA11523" s="62"/>
      <c r="CB11523" s="62"/>
      <c r="CC11523" s="62"/>
      <c r="CD11523" s="62"/>
      <c r="CE11523" s="62"/>
      <c r="CF11523" s="62"/>
      <c r="CL11523" s="56" t="s">
        <v>28516</v>
      </c>
      <c r="CM11523" s="56"/>
      <c r="CN11523" s="56"/>
      <c r="CO11523" s="52"/>
      <c r="CP11523" s="52"/>
      <c r="CQ11523" s="52"/>
      <c r="CR11523" s="52"/>
      <c r="CS11523" s="52"/>
      <c r="CT11523" s="52"/>
      <c r="CU11523" s="33"/>
      <c r="CV11523" s="33"/>
    </row>
    <row r="11524" spans="74:100">
      <c r="BV11524" s="62"/>
      <c r="BW11524" s="62"/>
      <c r="BX11524" s="62"/>
      <c r="BY11524" s="62"/>
      <c r="BZ11524" s="62"/>
      <c r="CA11524" s="62"/>
      <c r="CB11524" s="62"/>
      <c r="CC11524" s="62"/>
      <c r="CD11524" s="62"/>
      <c r="CE11524" s="62"/>
      <c r="CF11524" s="62"/>
      <c r="CL11524" s="56" t="s">
        <v>6333</v>
      </c>
      <c r="CM11524" s="56" t="s">
        <v>216</v>
      </c>
      <c r="CN11524" s="56" t="s">
        <v>216</v>
      </c>
      <c r="CO11524" s="52"/>
      <c r="CP11524" s="52"/>
      <c r="CQ11524" s="52"/>
      <c r="CR11524" s="52"/>
      <c r="CS11524" s="52"/>
      <c r="CT11524" s="52"/>
      <c r="CU11524" s="33"/>
      <c r="CV11524" s="33"/>
    </row>
    <row r="11525" spans="74:100">
      <c r="BV11525" s="62"/>
      <c r="BW11525" s="62"/>
      <c r="BX11525" s="62"/>
      <c r="BY11525" s="62"/>
      <c r="BZ11525" s="62"/>
      <c r="CA11525" s="62"/>
      <c r="CB11525" s="62"/>
      <c r="CC11525" s="62"/>
      <c r="CD11525" s="62"/>
      <c r="CE11525" s="62"/>
      <c r="CF11525" s="62"/>
      <c r="CL11525" s="56" t="s">
        <v>22794</v>
      </c>
      <c r="CM11525" s="56"/>
      <c r="CN11525" s="56"/>
      <c r="CO11525" s="52"/>
      <c r="CP11525" s="52"/>
      <c r="CQ11525" s="52"/>
      <c r="CR11525" s="52"/>
      <c r="CS11525" s="52"/>
      <c r="CT11525" s="52"/>
      <c r="CU11525" s="33"/>
      <c r="CV11525" s="33"/>
    </row>
    <row r="11526" spans="74:100">
      <c r="BV11526" s="62"/>
      <c r="BW11526" s="62"/>
      <c r="BX11526" s="62"/>
      <c r="BY11526" s="62"/>
      <c r="BZ11526" s="62"/>
      <c r="CA11526" s="62"/>
      <c r="CB11526" s="62"/>
      <c r="CC11526" s="62"/>
      <c r="CD11526" s="62"/>
      <c r="CE11526" s="62"/>
      <c r="CF11526" s="62"/>
      <c r="CL11526" s="56" t="s">
        <v>28517</v>
      </c>
      <c r="CM11526" s="56" t="s">
        <v>214</v>
      </c>
      <c r="CN11526" s="56" t="s">
        <v>214</v>
      </c>
      <c r="CO11526" s="52"/>
      <c r="CP11526" s="52"/>
      <c r="CQ11526" s="52"/>
      <c r="CR11526" s="52"/>
      <c r="CS11526" s="52"/>
      <c r="CT11526" s="52"/>
      <c r="CU11526" s="33"/>
      <c r="CV11526" s="33"/>
    </row>
    <row r="11527" spans="74:100">
      <c r="BV11527" s="62"/>
      <c r="BW11527" s="62"/>
      <c r="BX11527" s="62"/>
      <c r="BY11527" s="62"/>
      <c r="BZ11527" s="62"/>
      <c r="CA11527" s="62"/>
      <c r="CB11527" s="62"/>
      <c r="CC11527" s="62"/>
      <c r="CD11527" s="62"/>
      <c r="CE11527" s="62"/>
      <c r="CF11527" s="62"/>
      <c r="CL11527" s="56" t="s">
        <v>28518</v>
      </c>
      <c r="CM11527" s="56"/>
      <c r="CN11527" s="56"/>
      <c r="CO11527" s="52"/>
      <c r="CP11527" s="52"/>
      <c r="CQ11527" s="52"/>
      <c r="CR11527" s="52"/>
      <c r="CS11527" s="52"/>
      <c r="CT11527" s="52"/>
      <c r="CU11527" s="33"/>
      <c r="CV11527" s="33"/>
    </row>
    <row r="11528" spans="74:100">
      <c r="BV11528" s="62"/>
      <c r="BW11528" s="62"/>
      <c r="BX11528" s="62"/>
      <c r="BY11528" s="62"/>
      <c r="BZ11528" s="62"/>
      <c r="CA11528" s="62"/>
      <c r="CB11528" s="62"/>
      <c r="CC11528" s="62"/>
      <c r="CD11528" s="62"/>
      <c r="CE11528" s="62"/>
      <c r="CF11528" s="62"/>
      <c r="CL11528" s="56" t="s">
        <v>2498</v>
      </c>
      <c r="CM11528" s="56" t="s">
        <v>214</v>
      </c>
      <c r="CN11528" s="56" t="s">
        <v>214</v>
      </c>
      <c r="CO11528" s="52"/>
      <c r="CP11528" s="52"/>
      <c r="CQ11528" s="52"/>
      <c r="CR11528" s="52"/>
      <c r="CS11528" s="52"/>
      <c r="CT11528" s="52"/>
      <c r="CU11528" s="33"/>
      <c r="CV11528" s="33"/>
    </row>
    <row r="11529" spans="74:100">
      <c r="BV11529" s="62"/>
      <c r="BW11529" s="62"/>
      <c r="BX11529" s="62"/>
      <c r="BY11529" s="62"/>
      <c r="BZ11529" s="62"/>
      <c r="CA11529" s="62"/>
      <c r="CB11529" s="62"/>
      <c r="CC11529" s="62"/>
      <c r="CD11529" s="62"/>
      <c r="CE11529" s="62"/>
      <c r="CF11529" s="62"/>
      <c r="CL11529" s="56" t="s">
        <v>22795</v>
      </c>
      <c r="CM11529" s="56"/>
      <c r="CN11529" s="56"/>
      <c r="CO11529" s="52"/>
      <c r="CP11529" s="52"/>
      <c r="CQ11529" s="52"/>
      <c r="CR11529" s="52"/>
      <c r="CS11529" s="52"/>
      <c r="CT11529" s="52"/>
      <c r="CU11529" s="33"/>
      <c r="CV11529" s="33"/>
    </row>
    <row r="11530" spans="74:100">
      <c r="BV11530" s="62"/>
      <c r="BW11530" s="62"/>
      <c r="BX11530" s="62"/>
      <c r="BY11530" s="62"/>
      <c r="BZ11530" s="62"/>
      <c r="CA11530" s="62"/>
      <c r="CB11530" s="62"/>
      <c r="CC11530" s="62"/>
      <c r="CD11530" s="62"/>
      <c r="CE11530" s="62"/>
      <c r="CF11530" s="62"/>
      <c r="CL11530" s="56" t="s">
        <v>2499</v>
      </c>
      <c r="CM11530" s="56" t="s">
        <v>216</v>
      </c>
      <c r="CN11530" s="56" t="s">
        <v>216</v>
      </c>
      <c r="CO11530" s="52"/>
      <c r="CP11530" s="52"/>
      <c r="CQ11530" s="52"/>
      <c r="CR11530" s="52"/>
      <c r="CS11530" s="52"/>
      <c r="CT11530" s="52"/>
      <c r="CU11530" s="33"/>
      <c r="CV11530" s="33"/>
    </row>
    <row r="11531" spans="74:100">
      <c r="BV11531" s="62"/>
      <c r="BW11531" s="62"/>
      <c r="BX11531" s="62"/>
      <c r="BY11531" s="62"/>
      <c r="BZ11531" s="62"/>
      <c r="CA11531" s="62"/>
      <c r="CB11531" s="62"/>
      <c r="CC11531" s="62"/>
      <c r="CD11531" s="62"/>
      <c r="CE11531" s="62"/>
      <c r="CF11531" s="62"/>
      <c r="CL11531" s="56" t="s">
        <v>22796</v>
      </c>
      <c r="CM11531" s="56"/>
      <c r="CN11531" s="56"/>
      <c r="CO11531" s="52"/>
      <c r="CP11531" s="52"/>
      <c r="CQ11531" s="52"/>
      <c r="CR11531" s="52"/>
      <c r="CS11531" s="52"/>
      <c r="CT11531" s="52"/>
      <c r="CU11531" s="33"/>
      <c r="CV11531" s="33"/>
    </row>
    <row r="11532" spans="74:100">
      <c r="BV11532" s="62"/>
      <c r="BW11532" s="62"/>
      <c r="BX11532" s="62"/>
      <c r="BY11532" s="62"/>
      <c r="BZ11532" s="62"/>
      <c r="CA11532" s="62"/>
      <c r="CB11532" s="62"/>
      <c r="CC11532" s="62"/>
      <c r="CD11532" s="62"/>
      <c r="CE11532" s="62"/>
      <c r="CF11532" s="62"/>
      <c r="CL11532" s="56" t="s">
        <v>6334</v>
      </c>
      <c r="CM11532" s="56" t="s">
        <v>215</v>
      </c>
      <c r="CN11532" s="56" t="s">
        <v>215</v>
      </c>
      <c r="CO11532" s="52"/>
      <c r="CP11532" s="52"/>
      <c r="CQ11532" s="52"/>
      <c r="CR11532" s="52"/>
      <c r="CS11532" s="52"/>
      <c r="CT11532" s="52"/>
      <c r="CU11532" s="33"/>
      <c r="CV11532" s="33"/>
    </row>
    <row r="11533" spans="74:100">
      <c r="BV11533" s="62"/>
      <c r="BW11533" s="62"/>
      <c r="BX11533" s="62"/>
      <c r="BY11533" s="62"/>
      <c r="BZ11533" s="62"/>
      <c r="CA11533" s="62"/>
      <c r="CB11533" s="62"/>
      <c r="CC11533" s="62"/>
      <c r="CD11533" s="62"/>
      <c r="CE11533" s="62"/>
      <c r="CF11533" s="62"/>
      <c r="CL11533" s="56" t="s">
        <v>22797</v>
      </c>
      <c r="CM11533" s="56"/>
      <c r="CN11533" s="56"/>
      <c r="CO11533" s="52"/>
      <c r="CP11533" s="52"/>
      <c r="CQ11533" s="52"/>
      <c r="CR11533" s="52"/>
      <c r="CS11533" s="52"/>
      <c r="CT11533" s="52"/>
      <c r="CU11533" s="33"/>
      <c r="CV11533" s="33"/>
    </row>
    <row r="11534" spans="74:100">
      <c r="BV11534" s="62"/>
      <c r="BW11534" s="62"/>
      <c r="BX11534" s="62"/>
      <c r="BY11534" s="62"/>
      <c r="BZ11534" s="62"/>
      <c r="CA11534" s="62"/>
      <c r="CB11534" s="62"/>
      <c r="CC11534" s="62"/>
      <c r="CD11534" s="62"/>
      <c r="CE11534" s="62"/>
      <c r="CF11534" s="62"/>
      <c r="CL11534" s="56" t="s">
        <v>25041</v>
      </c>
      <c r="CM11534" s="56" t="s">
        <v>214</v>
      </c>
      <c r="CN11534" s="56" t="s">
        <v>214</v>
      </c>
      <c r="CO11534" s="52"/>
      <c r="CP11534" s="52"/>
      <c r="CQ11534" s="52"/>
      <c r="CR11534" s="52"/>
      <c r="CS11534" s="52"/>
      <c r="CT11534" s="52"/>
      <c r="CU11534" s="33"/>
      <c r="CV11534" s="33"/>
    </row>
    <row r="11535" spans="74:100">
      <c r="BV11535" s="62"/>
      <c r="BW11535" s="62"/>
      <c r="BX11535" s="62"/>
      <c r="BY11535" s="62"/>
      <c r="BZ11535" s="62"/>
      <c r="CA11535" s="62"/>
      <c r="CB11535" s="62"/>
      <c r="CC11535" s="62"/>
      <c r="CD11535" s="62"/>
      <c r="CE11535" s="62"/>
      <c r="CF11535" s="62"/>
      <c r="CL11535" s="56" t="s">
        <v>28519</v>
      </c>
      <c r="CM11535" s="56"/>
      <c r="CN11535" s="56"/>
      <c r="CO11535" s="52"/>
      <c r="CP11535" s="52"/>
      <c r="CQ11535" s="52"/>
      <c r="CR11535" s="52"/>
      <c r="CS11535" s="52"/>
      <c r="CT11535" s="52"/>
      <c r="CU11535" s="33"/>
      <c r="CV11535" s="33"/>
    </row>
    <row r="11536" spans="74:100">
      <c r="BV11536" s="62"/>
      <c r="BW11536" s="62"/>
      <c r="BX11536" s="62"/>
      <c r="BY11536" s="62"/>
      <c r="BZ11536" s="62"/>
      <c r="CA11536" s="62"/>
      <c r="CB11536" s="62"/>
      <c r="CC11536" s="62"/>
      <c r="CD11536" s="62"/>
      <c r="CE11536" s="62"/>
      <c r="CF11536" s="62"/>
      <c r="CL11536" s="56" t="s">
        <v>28520</v>
      </c>
      <c r="CM11536" s="56" t="s">
        <v>214</v>
      </c>
      <c r="CN11536" s="56" t="s">
        <v>214</v>
      </c>
      <c r="CO11536" s="52"/>
      <c r="CP11536" s="52"/>
      <c r="CQ11536" s="52"/>
      <c r="CR11536" s="52"/>
      <c r="CS11536" s="52"/>
      <c r="CT11536" s="52"/>
      <c r="CU11536" s="33"/>
      <c r="CV11536" s="33"/>
    </row>
    <row r="11537" spans="74:100">
      <c r="BV11537" s="62"/>
      <c r="BW11537" s="62"/>
      <c r="BX11537" s="62"/>
      <c r="BY11537" s="62"/>
      <c r="BZ11537" s="62"/>
      <c r="CA11537" s="62"/>
      <c r="CB11537" s="62"/>
      <c r="CC11537" s="62"/>
      <c r="CD11537" s="62"/>
      <c r="CE11537" s="62"/>
      <c r="CF11537" s="62"/>
      <c r="CL11537" s="56" t="s">
        <v>28521</v>
      </c>
      <c r="CM11537" s="56"/>
      <c r="CN11537" s="56"/>
      <c r="CO11537" s="52"/>
      <c r="CP11537" s="52"/>
      <c r="CQ11537" s="52"/>
      <c r="CR11537" s="52"/>
      <c r="CS11537" s="52"/>
      <c r="CT11537" s="52"/>
      <c r="CU11537" s="33"/>
      <c r="CV11537" s="33"/>
    </row>
    <row r="11538" spans="74:100">
      <c r="BV11538" s="62"/>
      <c r="BW11538" s="62"/>
      <c r="BX11538" s="62"/>
      <c r="BY11538" s="62"/>
      <c r="BZ11538" s="62"/>
      <c r="CA11538" s="62"/>
      <c r="CB11538" s="62"/>
      <c r="CC11538" s="62"/>
      <c r="CD11538" s="62"/>
      <c r="CE11538" s="62"/>
      <c r="CF11538" s="62"/>
      <c r="CL11538" s="56" t="s">
        <v>2500</v>
      </c>
      <c r="CM11538" s="56" t="s">
        <v>215</v>
      </c>
      <c r="CN11538" s="56" t="s">
        <v>215</v>
      </c>
      <c r="CO11538" s="52"/>
      <c r="CP11538" s="52"/>
      <c r="CQ11538" s="52"/>
      <c r="CR11538" s="52"/>
      <c r="CS11538" s="52"/>
      <c r="CT11538" s="52"/>
      <c r="CU11538" s="33"/>
      <c r="CV11538" s="33"/>
    </row>
    <row r="11539" spans="74:100">
      <c r="BV11539" s="62"/>
      <c r="BW11539" s="62"/>
      <c r="BX11539" s="62"/>
      <c r="BY11539" s="62"/>
      <c r="BZ11539" s="62"/>
      <c r="CA11539" s="62"/>
      <c r="CB11539" s="62"/>
      <c r="CC11539" s="62"/>
      <c r="CD11539" s="62"/>
      <c r="CE11539" s="62"/>
      <c r="CF11539" s="62"/>
      <c r="CL11539" s="56" t="s">
        <v>22798</v>
      </c>
      <c r="CM11539" s="56"/>
      <c r="CN11539" s="56"/>
      <c r="CO11539" s="52"/>
      <c r="CP11539" s="52"/>
      <c r="CQ11539" s="52"/>
      <c r="CR11539" s="52"/>
      <c r="CS11539" s="52"/>
      <c r="CT11539" s="52"/>
      <c r="CU11539" s="33"/>
      <c r="CV11539" s="33"/>
    </row>
    <row r="11540" spans="74:100">
      <c r="BV11540" s="62"/>
      <c r="BW11540" s="62"/>
      <c r="BX11540" s="62"/>
      <c r="BY11540" s="62"/>
      <c r="BZ11540" s="62"/>
      <c r="CA11540" s="62"/>
      <c r="CB11540" s="62"/>
      <c r="CC11540" s="62"/>
      <c r="CD11540" s="62"/>
      <c r="CE11540" s="62"/>
      <c r="CF11540" s="62"/>
      <c r="CL11540" s="56" t="s">
        <v>2501</v>
      </c>
      <c r="CM11540" s="56" t="s">
        <v>213</v>
      </c>
      <c r="CN11540" s="56" t="s">
        <v>213</v>
      </c>
      <c r="CO11540" s="52"/>
      <c r="CP11540" s="52"/>
      <c r="CQ11540" s="52"/>
      <c r="CR11540" s="52"/>
      <c r="CS11540" s="52"/>
      <c r="CT11540" s="52"/>
      <c r="CU11540" s="33"/>
      <c r="CV11540" s="33"/>
    </row>
    <row r="11541" spans="74:100">
      <c r="BV11541" s="62"/>
      <c r="BW11541" s="62"/>
      <c r="BX11541" s="62"/>
      <c r="BY11541" s="62"/>
      <c r="BZ11541" s="62"/>
      <c r="CA11541" s="62"/>
      <c r="CB11541" s="62"/>
      <c r="CC11541" s="62"/>
      <c r="CD11541" s="62"/>
      <c r="CE11541" s="62"/>
      <c r="CF11541" s="62"/>
      <c r="CL11541" s="56" t="s">
        <v>22799</v>
      </c>
      <c r="CM11541" s="56"/>
      <c r="CN11541" s="56"/>
      <c r="CO11541" s="52"/>
      <c r="CP11541" s="52"/>
      <c r="CQ11541" s="52"/>
      <c r="CR11541" s="52"/>
      <c r="CS11541" s="52"/>
      <c r="CT11541" s="52"/>
      <c r="CU11541" s="33"/>
      <c r="CV11541" s="33"/>
    </row>
    <row r="11542" spans="74:100">
      <c r="BV11542" s="62"/>
      <c r="BW11542" s="62"/>
      <c r="BX11542" s="62"/>
      <c r="BY11542" s="62"/>
      <c r="BZ11542" s="62"/>
      <c r="CA11542" s="62"/>
      <c r="CB11542" s="62"/>
      <c r="CC11542" s="62"/>
      <c r="CD11542" s="62"/>
      <c r="CE11542" s="62"/>
      <c r="CF11542" s="62"/>
      <c r="CL11542" s="56" t="s">
        <v>2503</v>
      </c>
      <c r="CM11542" s="56" t="s">
        <v>214</v>
      </c>
      <c r="CN11542" s="56" t="s">
        <v>214</v>
      </c>
      <c r="CO11542" s="52"/>
      <c r="CP11542" s="52"/>
      <c r="CQ11542" s="52"/>
      <c r="CR11542" s="52"/>
      <c r="CS11542" s="52"/>
      <c r="CT11542" s="52"/>
      <c r="CU11542" s="33"/>
      <c r="CV11542" s="33"/>
    </row>
    <row r="11543" spans="74:100">
      <c r="BV11543" s="62"/>
      <c r="BW11543" s="62"/>
      <c r="BX11543" s="62"/>
      <c r="BY11543" s="62"/>
      <c r="BZ11543" s="62"/>
      <c r="CA11543" s="62"/>
      <c r="CB11543" s="62"/>
      <c r="CC11543" s="62"/>
      <c r="CD11543" s="62"/>
      <c r="CE11543" s="62"/>
      <c r="CF11543" s="62"/>
      <c r="CL11543" s="56" t="s">
        <v>22800</v>
      </c>
      <c r="CM11543" s="56"/>
      <c r="CN11543" s="56"/>
      <c r="CO11543" s="52"/>
      <c r="CP11543" s="52"/>
      <c r="CQ11543" s="52"/>
      <c r="CR11543" s="52"/>
      <c r="CS11543" s="52"/>
      <c r="CT11543" s="52"/>
      <c r="CU11543" s="33"/>
      <c r="CV11543" s="33"/>
    </row>
    <row r="11544" spans="74:100">
      <c r="BV11544" s="62"/>
      <c r="BW11544" s="62"/>
      <c r="BX11544" s="62"/>
      <c r="BY11544" s="62"/>
      <c r="BZ11544" s="62"/>
      <c r="CA11544" s="62"/>
      <c r="CB11544" s="62"/>
      <c r="CC11544" s="62"/>
      <c r="CD11544" s="62"/>
      <c r="CE11544" s="62"/>
      <c r="CF11544" s="62"/>
      <c r="CL11544" s="56" t="s">
        <v>6336</v>
      </c>
      <c r="CM11544" s="56" t="s">
        <v>217</v>
      </c>
      <c r="CN11544" s="56" t="s">
        <v>217</v>
      </c>
      <c r="CO11544" s="52"/>
      <c r="CP11544" s="52"/>
      <c r="CQ11544" s="52"/>
      <c r="CR11544" s="52"/>
      <c r="CS11544" s="52"/>
      <c r="CT11544" s="52"/>
      <c r="CU11544" s="33"/>
      <c r="CV11544" s="33"/>
    </row>
    <row r="11545" spans="74:100">
      <c r="BV11545" s="62"/>
      <c r="BW11545" s="62"/>
      <c r="BX11545" s="62"/>
      <c r="BY11545" s="62"/>
      <c r="BZ11545" s="62"/>
      <c r="CA11545" s="62"/>
      <c r="CB11545" s="62"/>
      <c r="CC11545" s="62"/>
      <c r="CD11545" s="62"/>
      <c r="CE11545" s="62"/>
      <c r="CF11545" s="62"/>
      <c r="CL11545" s="56" t="s">
        <v>19939</v>
      </c>
      <c r="CM11545" s="56"/>
      <c r="CN11545" s="56"/>
      <c r="CO11545" s="52"/>
      <c r="CP11545" s="52"/>
      <c r="CQ11545" s="52"/>
      <c r="CR11545" s="52"/>
      <c r="CS11545" s="52"/>
      <c r="CT11545" s="52"/>
      <c r="CU11545" s="33"/>
      <c r="CV11545" s="33"/>
    </row>
    <row r="11546" spans="74:100">
      <c r="BV11546" s="62"/>
      <c r="BW11546" s="62"/>
      <c r="BX11546" s="62"/>
      <c r="BY11546" s="62"/>
      <c r="BZ11546" s="62"/>
      <c r="CA11546" s="62"/>
      <c r="CB11546" s="62"/>
      <c r="CC11546" s="62"/>
      <c r="CD11546" s="62"/>
      <c r="CE11546" s="62"/>
      <c r="CF11546" s="62"/>
      <c r="CL11546" s="56" t="s">
        <v>15258</v>
      </c>
      <c r="CM11546" s="56" t="s">
        <v>214</v>
      </c>
      <c r="CN11546" s="56" t="s">
        <v>214</v>
      </c>
      <c r="CO11546" s="52"/>
      <c r="CP11546" s="52"/>
      <c r="CQ11546" s="52"/>
      <c r="CR11546" s="52"/>
      <c r="CS11546" s="52"/>
      <c r="CT11546" s="52"/>
      <c r="CU11546" s="33"/>
      <c r="CV11546" s="33"/>
    </row>
    <row r="11547" spans="74:100">
      <c r="BV11547" s="62"/>
      <c r="BW11547" s="62"/>
      <c r="BX11547" s="62"/>
      <c r="BY11547" s="62"/>
      <c r="BZ11547" s="62"/>
      <c r="CA11547" s="62"/>
      <c r="CB11547" s="62"/>
      <c r="CC11547" s="62"/>
      <c r="CD11547" s="62"/>
      <c r="CE11547" s="62"/>
      <c r="CF11547" s="62"/>
      <c r="CL11547" s="56" t="s">
        <v>22801</v>
      </c>
      <c r="CM11547" s="56"/>
      <c r="CN11547" s="56"/>
      <c r="CO11547" s="52"/>
      <c r="CP11547" s="52"/>
      <c r="CQ11547" s="52"/>
      <c r="CR11547" s="52"/>
      <c r="CS11547" s="52"/>
      <c r="CT11547" s="52"/>
      <c r="CU11547" s="33"/>
      <c r="CV11547" s="33"/>
    </row>
    <row r="11548" spans="74:100">
      <c r="BV11548" s="62"/>
      <c r="BW11548" s="62"/>
      <c r="BX11548" s="62"/>
      <c r="BY11548" s="62"/>
      <c r="BZ11548" s="62"/>
      <c r="CA11548" s="62"/>
      <c r="CB11548" s="62"/>
      <c r="CC11548" s="62"/>
      <c r="CD11548" s="62"/>
      <c r="CE11548" s="62"/>
      <c r="CF11548" s="62"/>
      <c r="CL11548" s="56" t="s">
        <v>28522</v>
      </c>
      <c r="CM11548" s="56" t="s">
        <v>217</v>
      </c>
      <c r="CN11548" s="56" t="s">
        <v>217</v>
      </c>
      <c r="CO11548" s="52"/>
      <c r="CP11548" s="52"/>
      <c r="CQ11548" s="52"/>
      <c r="CR11548" s="52"/>
      <c r="CS11548" s="52"/>
      <c r="CT11548" s="52"/>
      <c r="CU11548" s="33"/>
      <c r="CV11548" s="33"/>
    </row>
    <row r="11549" spans="74:100">
      <c r="BV11549" s="62"/>
      <c r="BW11549" s="62"/>
      <c r="BX11549" s="62"/>
      <c r="BY11549" s="62"/>
      <c r="BZ11549" s="62"/>
      <c r="CA11549" s="62"/>
      <c r="CB11549" s="62"/>
      <c r="CC11549" s="62"/>
      <c r="CD11549" s="62"/>
      <c r="CE11549" s="62"/>
      <c r="CF11549" s="62"/>
      <c r="CL11549" s="56" t="s">
        <v>28523</v>
      </c>
      <c r="CM11549" s="56"/>
      <c r="CN11549" s="56"/>
      <c r="CO11549" s="52"/>
      <c r="CP11549" s="52"/>
      <c r="CQ11549" s="52"/>
      <c r="CR11549" s="52"/>
      <c r="CS11549" s="52"/>
      <c r="CT11549" s="52"/>
      <c r="CU11549" s="33"/>
      <c r="CV11549" s="33"/>
    </row>
    <row r="11550" spans="74:100">
      <c r="BV11550" s="62"/>
      <c r="BW11550" s="62"/>
      <c r="BX11550" s="62"/>
      <c r="BY11550" s="62"/>
      <c r="BZ11550" s="62"/>
      <c r="CA11550" s="62"/>
      <c r="CB11550" s="62"/>
      <c r="CC11550" s="62"/>
      <c r="CD11550" s="62"/>
      <c r="CE11550" s="62"/>
      <c r="CF11550" s="62"/>
      <c r="CL11550" s="56" t="s">
        <v>2504</v>
      </c>
      <c r="CM11550" s="56" t="s">
        <v>217</v>
      </c>
      <c r="CN11550" s="56" t="s">
        <v>217</v>
      </c>
      <c r="CO11550" s="52"/>
      <c r="CP11550" s="52"/>
      <c r="CQ11550" s="52"/>
      <c r="CR11550" s="52"/>
      <c r="CS11550" s="52"/>
      <c r="CT11550" s="52"/>
      <c r="CU11550" s="33"/>
      <c r="CV11550" s="33"/>
    </row>
    <row r="11551" spans="74:100">
      <c r="BV11551" s="62"/>
      <c r="BW11551" s="62"/>
      <c r="BX11551" s="62"/>
      <c r="BY11551" s="62"/>
      <c r="BZ11551" s="62"/>
      <c r="CA11551" s="62"/>
      <c r="CB11551" s="62"/>
      <c r="CC11551" s="62"/>
      <c r="CD11551" s="62"/>
      <c r="CE11551" s="62"/>
      <c r="CF11551" s="62"/>
      <c r="CL11551" s="56" t="s">
        <v>22802</v>
      </c>
      <c r="CM11551" s="56"/>
      <c r="CN11551" s="56"/>
      <c r="CO11551" s="52"/>
      <c r="CP11551" s="52"/>
      <c r="CQ11551" s="52"/>
      <c r="CR11551" s="52"/>
      <c r="CS11551" s="52"/>
      <c r="CT11551" s="52"/>
      <c r="CU11551" s="33"/>
      <c r="CV11551" s="33"/>
    </row>
    <row r="11552" spans="74:100">
      <c r="BV11552" s="62"/>
      <c r="BW11552" s="62"/>
      <c r="BX11552" s="62"/>
      <c r="BY11552" s="62"/>
      <c r="BZ11552" s="62"/>
      <c r="CA11552" s="62"/>
      <c r="CB11552" s="62"/>
      <c r="CC11552" s="62"/>
      <c r="CD11552" s="62"/>
      <c r="CE11552" s="62"/>
      <c r="CF11552" s="62"/>
      <c r="CL11552" s="56" t="s">
        <v>6337</v>
      </c>
      <c r="CM11552" s="56" t="s">
        <v>217</v>
      </c>
      <c r="CN11552" s="56" t="s">
        <v>217</v>
      </c>
      <c r="CO11552" s="52"/>
      <c r="CP11552" s="52"/>
      <c r="CQ11552" s="52"/>
      <c r="CR11552" s="52"/>
      <c r="CS11552" s="52"/>
      <c r="CT11552" s="52"/>
      <c r="CU11552" s="33"/>
      <c r="CV11552" s="33"/>
    </row>
    <row r="11553" spans="74:100">
      <c r="BV11553" s="62"/>
      <c r="BW11553" s="62"/>
      <c r="BX11553" s="62"/>
      <c r="BY11553" s="62"/>
      <c r="BZ11553" s="62"/>
      <c r="CA11553" s="62"/>
      <c r="CB11553" s="62"/>
      <c r="CC11553" s="62"/>
      <c r="CD11553" s="62"/>
      <c r="CE11553" s="62"/>
      <c r="CF11553" s="62"/>
      <c r="CL11553" s="56" t="s">
        <v>19940</v>
      </c>
      <c r="CM11553" s="56"/>
      <c r="CN11553" s="56"/>
      <c r="CO11553" s="52"/>
      <c r="CP11553" s="52"/>
      <c r="CQ11553" s="52"/>
      <c r="CR11553" s="52"/>
      <c r="CS11553" s="52"/>
      <c r="CT11553" s="52"/>
      <c r="CU11553" s="33"/>
      <c r="CV11553" s="33"/>
    </row>
    <row r="11554" spans="74:100">
      <c r="BV11554" s="62"/>
      <c r="BW11554" s="62"/>
      <c r="BX11554" s="62"/>
      <c r="BY11554" s="62"/>
      <c r="BZ11554" s="62"/>
      <c r="CA11554" s="62"/>
      <c r="CB11554" s="62"/>
      <c r="CC11554" s="62"/>
      <c r="CD11554" s="62"/>
      <c r="CE11554" s="62"/>
      <c r="CF11554" s="62"/>
      <c r="CL11554" s="56" t="s">
        <v>2505</v>
      </c>
      <c r="CM11554" s="56" t="s">
        <v>214</v>
      </c>
      <c r="CN11554" s="56" t="s">
        <v>214</v>
      </c>
      <c r="CO11554" s="52"/>
      <c r="CP11554" s="52"/>
      <c r="CQ11554" s="52"/>
      <c r="CR11554" s="52"/>
      <c r="CS11554" s="52"/>
      <c r="CT11554" s="52"/>
      <c r="CU11554" s="33"/>
      <c r="CV11554" s="33"/>
    </row>
    <row r="11555" spans="74:100">
      <c r="BV11555" s="62"/>
      <c r="BW11555" s="62"/>
      <c r="BX11555" s="62"/>
      <c r="BY11555" s="62"/>
      <c r="BZ11555" s="62"/>
      <c r="CA11555" s="62"/>
      <c r="CB11555" s="62"/>
      <c r="CC11555" s="62"/>
      <c r="CD11555" s="62"/>
      <c r="CE11555" s="62"/>
      <c r="CF11555" s="62"/>
      <c r="CL11555" s="56" t="s">
        <v>22803</v>
      </c>
      <c r="CM11555" s="56"/>
      <c r="CN11555" s="56"/>
      <c r="CO11555" s="52"/>
      <c r="CP11555" s="52"/>
      <c r="CQ11555" s="52"/>
      <c r="CR11555" s="52"/>
      <c r="CS11555" s="52"/>
      <c r="CT11555" s="52"/>
      <c r="CU11555" s="33"/>
      <c r="CV11555" s="33"/>
    </row>
    <row r="11556" spans="74:100">
      <c r="BV11556" s="62"/>
      <c r="BW11556" s="62"/>
      <c r="BX11556" s="62"/>
      <c r="BY11556" s="62"/>
      <c r="BZ11556" s="62"/>
      <c r="CA11556" s="62"/>
      <c r="CB11556" s="62"/>
      <c r="CC11556" s="62"/>
      <c r="CD11556" s="62"/>
      <c r="CE11556" s="62"/>
      <c r="CF11556" s="62"/>
      <c r="CL11556" s="56" t="s">
        <v>15234</v>
      </c>
      <c r="CM11556" s="56" t="s">
        <v>215</v>
      </c>
      <c r="CN11556" s="56" t="s">
        <v>215</v>
      </c>
      <c r="CO11556" s="52"/>
      <c r="CP11556" s="52"/>
      <c r="CQ11556" s="52"/>
      <c r="CR11556" s="52"/>
      <c r="CS11556" s="52"/>
      <c r="CT11556" s="52"/>
      <c r="CU11556" s="33"/>
      <c r="CV11556" s="33"/>
    </row>
    <row r="11557" spans="74:100">
      <c r="BV11557" s="62"/>
      <c r="BW11557" s="62"/>
      <c r="BX11557" s="62"/>
      <c r="BY11557" s="62"/>
      <c r="BZ11557" s="62"/>
      <c r="CA11557" s="62"/>
      <c r="CB11557" s="62"/>
      <c r="CC11557" s="62"/>
      <c r="CD11557" s="62"/>
      <c r="CE11557" s="62"/>
      <c r="CF11557" s="62"/>
      <c r="CL11557" s="56" t="s">
        <v>22804</v>
      </c>
      <c r="CM11557" s="56"/>
      <c r="CN11557" s="56"/>
      <c r="CO11557" s="52"/>
      <c r="CP11557" s="52"/>
      <c r="CQ11557" s="52"/>
      <c r="CR11557" s="52"/>
      <c r="CS11557" s="52"/>
      <c r="CT11557" s="52"/>
      <c r="CU11557" s="33"/>
      <c r="CV11557" s="33"/>
    </row>
    <row r="11558" spans="74:100">
      <c r="BV11558" s="62"/>
      <c r="BW11558" s="62"/>
      <c r="BX11558" s="62"/>
      <c r="BY11558" s="62"/>
      <c r="BZ11558" s="62"/>
      <c r="CA11558" s="62"/>
      <c r="CB11558" s="62"/>
      <c r="CC11558" s="62"/>
      <c r="CD11558" s="62"/>
      <c r="CE11558" s="62"/>
      <c r="CF11558" s="62"/>
      <c r="CL11558" s="56" t="s">
        <v>2506</v>
      </c>
      <c r="CM11558" s="56" t="s">
        <v>215</v>
      </c>
      <c r="CN11558" s="56" t="s">
        <v>215</v>
      </c>
      <c r="CO11558" s="52"/>
      <c r="CP11558" s="52"/>
      <c r="CQ11558" s="52"/>
      <c r="CR11558" s="52"/>
      <c r="CS11558" s="52"/>
      <c r="CT11558" s="52"/>
      <c r="CU11558" s="33"/>
      <c r="CV11558" s="33"/>
    </row>
    <row r="11559" spans="74:100">
      <c r="BV11559" s="62"/>
      <c r="BW11559" s="62"/>
      <c r="BX11559" s="62"/>
      <c r="BY11559" s="62"/>
      <c r="BZ11559" s="62"/>
      <c r="CA11559" s="62"/>
      <c r="CB11559" s="62"/>
      <c r="CC11559" s="62"/>
      <c r="CD11559" s="62"/>
      <c r="CE11559" s="62"/>
      <c r="CF11559" s="62"/>
      <c r="CL11559" s="56" t="s">
        <v>22805</v>
      </c>
      <c r="CM11559" s="56"/>
      <c r="CN11559" s="56"/>
      <c r="CO11559" s="52"/>
      <c r="CP11559" s="52"/>
      <c r="CQ11559" s="52"/>
      <c r="CR11559" s="52"/>
      <c r="CS11559" s="52"/>
      <c r="CT11559" s="52"/>
      <c r="CU11559" s="33"/>
      <c r="CV11559" s="33"/>
    </row>
    <row r="11560" spans="74:100">
      <c r="BV11560" s="62"/>
      <c r="BW11560" s="62"/>
      <c r="BX11560" s="62"/>
      <c r="BY11560" s="62"/>
      <c r="BZ11560" s="62"/>
      <c r="CA11560" s="62"/>
      <c r="CB11560" s="62"/>
      <c r="CC11560" s="62"/>
      <c r="CD11560" s="62"/>
      <c r="CE11560" s="62"/>
      <c r="CF11560" s="62"/>
      <c r="CL11560" s="56" t="s">
        <v>6338</v>
      </c>
      <c r="CM11560" s="56" t="s">
        <v>217</v>
      </c>
      <c r="CN11560" s="56" t="s">
        <v>217</v>
      </c>
      <c r="CO11560" s="52"/>
      <c r="CP11560" s="52"/>
      <c r="CQ11560" s="52"/>
      <c r="CR11560" s="52"/>
      <c r="CS11560" s="52"/>
      <c r="CT11560" s="52"/>
      <c r="CU11560" s="33"/>
      <c r="CV11560" s="33"/>
    </row>
    <row r="11561" spans="74:100">
      <c r="BV11561" s="62"/>
      <c r="BW11561" s="62"/>
      <c r="BX11561" s="62"/>
      <c r="BY11561" s="62"/>
      <c r="BZ11561" s="62"/>
      <c r="CA11561" s="62"/>
      <c r="CB11561" s="62"/>
      <c r="CC11561" s="62"/>
      <c r="CD11561" s="62"/>
      <c r="CE11561" s="62"/>
      <c r="CF11561" s="62"/>
      <c r="CL11561" s="56" t="s">
        <v>22806</v>
      </c>
      <c r="CM11561" s="56"/>
      <c r="CN11561" s="56"/>
      <c r="CO11561" s="52"/>
      <c r="CP11561" s="52"/>
      <c r="CQ11561" s="52"/>
      <c r="CR11561" s="52"/>
      <c r="CS11561" s="52"/>
      <c r="CT11561" s="52"/>
      <c r="CU11561" s="33"/>
      <c r="CV11561" s="33"/>
    </row>
    <row r="11562" spans="74:100">
      <c r="BV11562" s="62"/>
      <c r="BW11562" s="62"/>
      <c r="BX11562" s="62"/>
      <c r="BY11562" s="62"/>
      <c r="BZ11562" s="62"/>
      <c r="CA11562" s="62"/>
      <c r="CB11562" s="62"/>
      <c r="CC11562" s="62"/>
      <c r="CD11562" s="62"/>
      <c r="CE11562" s="62"/>
      <c r="CF11562" s="62"/>
      <c r="CL11562" s="56" t="s">
        <v>2507</v>
      </c>
      <c r="CM11562" s="56" t="s">
        <v>213</v>
      </c>
      <c r="CN11562" s="56" t="s">
        <v>213</v>
      </c>
      <c r="CO11562" s="52"/>
      <c r="CP11562" s="52"/>
      <c r="CQ11562" s="52"/>
      <c r="CR11562" s="52"/>
      <c r="CS11562" s="52"/>
      <c r="CT11562" s="52"/>
      <c r="CU11562" s="33"/>
      <c r="CV11562" s="33"/>
    </row>
    <row r="11563" spans="74:100">
      <c r="BV11563" s="62"/>
      <c r="BW11563" s="62"/>
      <c r="BX11563" s="62"/>
      <c r="BY11563" s="62"/>
      <c r="BZ11563" s="62"/>
      <c r="CA11563" s="62"/>
      <c r="CB11563" s="62"/>
      <c r="CC11563" s="62"/>
      <c r="CD11563" s="62"/>
      <c r="CE11563" s="62"/>
      <c r="CF11563" s="62"/>
      <c r="CL11563" s="56" t="s">
        <v>22807</v>
      </c>
      <c r="CM11563" s="56"/>
      <c r="CN11563" s="56"/>
      <c r="CO11563" s="52"/>
      <c r="CP11563" s="52"/>
      <c r="CQ11563" s="52"/>
      <c r="CR11563" s="52"/>
      <c r="CS11563" s="52"/>
      <c r="CT11563" s="52"/>
      <c r="CU11563" s="33"/>
      <c r="CV11563" s="33"/>
    </row>
    <row r="11564" spans="74:100">
      <c r="BV11564" s="62"/>
      <c r="BW11564" s="62"/>
      <c r="BX11564" s="62"/>
      <c r="BY11564" s="62"/>
      <c r="BZ11564" s="62"/>
      <c r="CA11564" s="62"/>
      <c r="CB11564" s="62"/>
      <c r="CC11564" s="62"/>
      <c r="CD11564" s="62"/>
      <c r="CE11564" s="62"/>
      <c r="CF11564" s="62"/>
      <c r="CL11564" s="56" t="s">
        <v>28524</v>
      </c>
      <c r="CM11564" s="56" t="s">
        <v>214</v>
      </c>
      <c r="CN11564" s="56" t="s">
        <v>214</v>
      </c>
      <c r="CO11564" s="52"/>
      <c r="CP11564" s="52"/>
      <c r="CQ11564" s="52"/>
      <c r="CR11564" s="52"/>
      <c r="CS11564" s="52"/>
      <c r="CT11564" s="52"/>
      <c r="CU11564" s="33"/>
      <c r="CV11564" s="33"/>
    </row>
    <row r="11565" spans="74:100">
      <c r="BV11565" s="62"/>
      <c r="BW11565" s="62"/>
      <c r="BX11565" s="62"/>
      <c r="BY11565" s="62"/>
      <c r="BZ11565" s="62"/>
      <c r="CA11565" s="62"/>
      <c r="CB11565" s="62"/>
      <c r="CC11565" s="62"/>
      <c r="CD11565" s="62"/>
      <c r="CE11565" s="62"/>
      <c r="CF11565" s="62"/>
      <c r="CL11565" s="56" t="s">
        <v>28525</v>
      </c>
      <c r="CM11565" s="56"/>
      <c r="CN11565" s="56"/>
      <c r="CO11565" s="52"/>
      <c r="CP11565" s="52"/>
      <c r="CQ11565" s="52"/>
      <c r="CR11565" s="52"/>
      <c r="CS11565" s="52"/>
      <c r="CT11565" s="52"/>
      <c r="CU11565" s="33"/>
      <c r="CV11565" s="33"/>
    </row>
    <row r="11566" spans="74:100">
      <c r="BV11566" s="62"/>
      <c r="BW11566" s="62"/>
      <c r="BX11566" s="62"/>
      <c r="BY11566" s="62"/>
      <c r="BZ11566" s="62"/>
      <c r="CA11566" s="62"/>
      <c r="CB11566" s="62"/>
      <c r="CC11566" s="62"/>
      <c r="CD11566" s="62"/>
      <c r="CE11566" s="62"/>
      <c r="CF11566" s="62"/>
      <c r="CL11566" s="56" t="s">
        <v>22808</v>
      </c>
      <c r="CM11566" s="56" t="s">
        <v>217</v>
      </c>
      <c r="CN11566" s="56" t="s">
        <v>217</v>
      </c>
      <c r="CO11566" s="52"/>
      <c r="CP11566" s="52"/>
      <c r="CQ11566" s="52"/>
      <c r="CR11566" s="52"/>
      <c r="CS11566" s="52"/>
      <c r="CT11566" s="52"/>
      <c r="CU11566" s="33"/>
      <c r="CV11566" s="33"/>
    </row>
    <row r="11567" spans="74:100">
      <c r="BV11567" s="62"/>
      <c r="BW11567" s="62"/>
      <c r="BX11567" s="62"/>
      <c r="BY11567" s="62"/>
      <c r="BZ11567" s="62"/>
      <c r="CA11567" s="62"/>
      <c r="CB11567" s="62"/>
      <c r="CC11567" s="62"/>
      <c r="CD11567" s="62"/>
      <c r="CE11567" s="62"/>
      <c r="CF11567" s="62"/>
      <c r="CL11567" s="56" t="s">
        <v>28526</v>
      </c>
      <c r="CM11567" s="56" t="s">
        <v>217</v>
      </c>
      <c r="CN11567" s="56" t="s">
        <v>217</v>
      </c>
      <c r="CO11567" s="52"/>
      <c r="CP11567" s="52"/>
      <c r="CQ11567" s="52"/>
      <c r="CR11567" s="52"/>
      <c r="CS11567" s="52"/>
      <c r="CT11567" s="52"/>
      <c r="CU11567" s="33"/>
      <c r="CV11567" s="33"/>
    </row>
    <row r="11568" spans="74:100">
      <c r="BV11568" s="62"/>
      <c r="BW11568" s="62"/>
      <c r="BX11568" s="62"/>
      <c r="BY11568" s="62"/>
      <c r="BZ11568" s="62"/>
      <c r="CA11568" s="62"/>
      <c r="CB11568" s="62"/>
      <c r="CC11568" s="62"/>
      <c r="CD11568" s="62"/>
      <c r="CE11568" s="62"/>
      <c r="CF11568" s="62"/>
      <c r="CL11568" s="56" t="s">
        <v>19936</v>
      </c>
      <c r="CM11568" s="56"/>
      <c r="CN11568" s="56"/>
      <c r="CO11568" s="52"/>
      <c r="CP11568" s="52"/>
      <c r="CQ11568" s="52"/>
      <c r="CR11568" s="52"/>
      <c r="CS11568" s="52"/>
      <c r="CT11568" s="52"/>
      <c r="CU11568" s="33"/>
      <c r="CV11568" s="33"/>
    </row>
    <row r="11569" spans="74:100">
      <c r="BV11569" s="62"/>
      <c r="BW11569" s="62"/>
      <c r="BX11569" s="62"/>
      <c r="BY11569" s="62"/>
      <c r="BZ11569" s="62"/>
      <c r="CA11569" s="62"/>
      <c r="CB11569" s="62"/>
      <c r="CC11569" s="62"/>
      <c r="CD11569" s="62"/>
      <c r="CE11569" s="62"/>
      <c r="CF11569" s="62"/>
      <c r="CL11569" s="56" t="s">
        <v>28527</v>
      </c>
      <c r="CM11569" s="56" t="s">
        <v>217</v>
      </c>
      <c r="CN11569" s="56" t="s">
        <v>217</v>
      </c>
      <c r="CO11569" s="52"/>
      <c r="CP11569" s="52"/>
      <c r="CQ11569" s="52"/>
      <c r="CR11569" s="52"/>
      <c r="CS11569" s="52"/>
      <c r="CT11569" s="52"/>
      <c r="CU11569" s="33"/>
      <c r="CV11569" s="33"/>
    </row>
    <row r="11570" spans="74:100">
      <c r="BV11570" s="62"/>
      <c r="BW11570" s="62"/>
      <c r="BX11570" s="62"/>
      <c r="BY11570" s="62"/>
      <c r="BZ11570" s="62"/>
      <c r="CA11570" s="62"/>
      <c r="CB11570" s="62"/>
      <c r="CC11570" s="62"/>
      <c r="CD11570" s="62"/>
      <c r="CE11570" s="62"/>
      <c r="CF11570" s="62"/>
      <c r="CL11570" s="56" t="s">
        <v>19936</v>
      </c>
      <c r="CM11570" s="56"/>
      <c r="CN11570" s="56"/>
      <c r="CO11570" s="52"/>
      <c r="CP11570" s="52"/>
      <c r="CQ11570" s="52"/>
      <c r="CR11570" s="52"/>
      <c r="CS11570" s="52"/>
      <c r="CT11570" s="52"/>
      <c r="CU11570" s="33"/>
      <c r="CV11570" s="33"/>
    </row>
    <row r="11571" spans="74:100">
      <c r="BV11571" s="62"/>
      <c r="BW11571" s="62"/>
      <c r="BX11571" s="62"/>
      <c r="BY11571" s="62"/>
      <c r="BZ11571" s="62"/>
      <c r="CA11571" s="62"/>
      <c r="CB11571" s="62"/>
      <c r="CC11571" s="62"/>
      <c r="CD11571" s="62"/>
      <c r="CE11571" s="62"/>
      <c r="CF11571" s="62"/>
      <c r="CL11571" s="56" t="s">
        <v>6339</v>
      </c>
      <c r="CM11571" s="56" t="s">
        <v>3118</v>
      </c>
      <c r="CN11571" s="56" t="s">
        <v>3118</v>
      </c>
      <c r="CO11571" s="52"/>
      <c r="CP11571" s="52"/>
      <c r="CQ11571" s="52"/>
      <c r="CR11571" s="52"/>
      <c r="CS11571" s="52"/>
      <c r="CT11571" s="52"/>
      <c r="CU11571" s="33"/>
      <c r="CV11571" s="33"/>
    </row>
    <row r="11572" spans="74:100">
      <c r="BV11572" s="62"/>
      <c r="BW11572" s="62"/>
      <c r="BX11572" s="62"/>
      <c r="BY11572" s="62"/>
      <c r="BZ11572" s="62"/>
      <c r="CA11572" s="62"/>
      <c r="CB11572" s="62"/>
      <c r="CC11572" s="62"/>
      <c r="CD11572" s="62"/>
      <c r="CE11572" s="62"/>
      <c r="CF11572" s="62"/>
      <c r="CL11572" s="56" t="s">
        <v>19941</v>
      </c>
      <c r="CM11572" s="56"/>
      <c r="CN11572" s="56"/>
      <c r="CO11572" s="52"/>
      <c r="CP11572" s="52"/>
      <c r="CQ11572" s="52"/>
      <c r="CR11572" s="52"/>
      <c r="CS11572" s="52"/>
      <c r="CT11572" s="52"/>
      <c r="CU11572" s="33"/>
      <c r="CV11572" s="33"/>
    </row>
    <row r="11573" spans="74:100">
      <c r="BV11573" s="62"/>
      <c r="BW11573" s="62"/>
      <c r="BX11573" s="62"/>
      <c r="BY11573" s="62"/>
      <c r="BZ11573" s="62"/>
      <c r="CA11573" s="62"/>
      <c r="CB11573" s="62"/>
      <c r="CC11573" s="62"/>
      <c r="CD11573" s="62"/>
      <c r="CE11573" s="62"/>
      <c r="CF11573" s="62"/>
      <c r="CL11573" s="56" t="s">
        <v>6340</v>
      </c>
      <c r="CM11573" s="56" t="s">
        <v>213</v>
      </c>
      <c r="CN11573" s="56" t="s">
        <v>213</v>
      </c>
      <c r="CO11573" s="52"/>
      <c r="CP11573" s="52"/>
      <c r="CQ11573" s="52"/>
      <c r="CR11573" s="52"/>
      <c r="CS11573" s="52"/>
      <c r="CT11573" s="52"/>
      <c r="CU11573" s="33"/>
      <c r="CV11573" s="33"/>
    </row>
    <row r="11574" spans="74:100">
      <c r="BV11574" s="62"/>
      <c r="BW11574" s="62"/>
      <c r="BX11574" s="62"/>
      <c r="BY11574" s="62"/>
      <c r="BZ11574" s="62"/>
      <c r="CA11574" s="62"/>
      <c r="CB11574" s="62"/>
      <c r="CC11574" s="62"/>
      <c r="CD11574" s="62"/>
      <c r="CE11574" s="62"/>
      <c r="CF11574" s="62"/>
      <c r="CL11574" s="56" t="s">
        <v>22809</v>
      </c>
      <c r="CM11574" s="56"/>
      <c r="CN11574" s="56"/>
      <c r="CO11574" s="52"/>
      <c r="CP11574" s="52"/>
      <c r="CQ11574" s="52"/>
      <c r="CR11574" s="52"/>
      <c r="CS11574" s="52"/>
      <c r="CT11574" s="52"/>
      <c r="CU11574" s="33"/>
      <c r="CV11574" s="33"/>
    </row>
    <row r="11575" spans="74:100">
      <c r="BV11575" s="62"/>
      <c r="BW11575" s="62"/>
      <c r="BX11575" s="62"/>
      <c r="BY11575" s="62"/>
      <c r="BZ11575" s="62"/>
      <c r="CA11575" s="62"/>
      <c r="CB11575" s="62"/>
      <c r="CC11575" s="62"/>
      <c r="CD11575" s="62"/>
      <c r="CE11575" s="62"/>
      <c r="CF11575" s="62"/>
      <c r="CL11575" s="56" t="s">
        <v>2508</v>
      </c>
      <c r="CM11575" s="56" t="s">
        <v>213</v>
      </c>
      <c r="CN11575" s="56" t="s">
        <v>213</v>
      </c>
      <c r="CO11575" s="52"/>
      <c r="CP11575" s="52"/>
      <c r="CQ11575" s="52"/>
      <c r="CR11575" s="52"/>
      <c r="CS11575" s="52"/>
      <c r="CT11575" s="52"/>
      <c r="CU11575" s="33"/>
      <c r="CV11575" s="33"/>
    </row>
    <row r="11576" spans="74:100">
      <c r="BV11576" s="62"/>
      <c r="BW11576" s="62"/>
      <c r="BX11576" s="62"/>
      <c r="BY11576" s="62"/>
      <c r="BZ11576" s="62"/>
      <c r="CA11576" s="62"/>
      <c r="CB11576" s="62"/>
      <c r="CC11576" s="62"/>
      <c r="CD11576" s="62"/>
      <c r="CE11576" s="62"/>
      <c r="CF11576" s="62"/>
      <c r="CL11576" s="56" t="s">
        <v>22810</v>
      </c>
      <c r="CM11576" s="56"/>
      <c r="CN11576" s="56"/>
      <c r="CO11576" s="52"/>
      <c r="CP11576" s="52"/>
      <c r="CQ11576" s="52"/>
      <c r="CR11576" s="52"/>
      <c r="CS11576" s="52"/>
      <c r="CT11576" s="52"/>
      <c r="CU11576" s="33"/>
      <c r="CV11576" s="33"/>
    </row>
    <row r="11577" spans="74:100">
      <c r="BV11577" s="62"/>
      <c r="BW11577" s="62"/>
      <c r="BX11577" s="62"/>
      <c r="BY11577" s="62"/>
      <c r="BZ11577" s="62"/>
      <c r="CA11577" s="62"/>
      <c r="CB11577" s="62"/>
      <c r="CC11577" s="62"/>
      <c r="CD11577" s="62"/>
      <c r="CE11577" s="62"/>
      <c r="CF11577" s="62"/>
      <c r="CL11577" s="56" t="s">
        <v>6341</v>
      </c>
      <c r="CM11577" s="56" t="s">
        <v>3118</v>
      </c>
      <c r="CN11577" s="56" t="s">
        <v>3118</v>
      </c>
      <c r="CO11577" s="52"/>
      <c r="CP11577" s="52"/>
      <c r="CQ11577" s="52"/>
      <c r="CR11577" s="52"/>
      <c r="CS11577" s="52"/>
      <c r="CT11577" s="52"/>
      <c r="CU11577" s="33"/>
      <c r="CV11577" s="33"/>
    </row>
    <row r="11578" spans="74:100">
      <c r="BV11578" s="62"/>
      <c r="BW11578" s="62"/>
      <c r="BX11578" s="62"/>
      <c r="BY11578" s="62"/>
      <c r="BZ11578" s="62"/>
      <c r="CA11578" s="62"/>
      <c r="CB11578" s="62"/>
      <c r="CC11578" s="62"/>
      <c r="CD11578" s="62"/>
      <c r="CE11578" s="62"/>
      <c r="CF11578" s="62"/>
      <c r="CL11578" s="56" t="s">
        <v>19942</v>
      </c>
      <c r="CM11578" s="56"/>
      <c r="CN11578" s="56"/>
      <c r="CO11578" s="52"/>
      <c r="CP11578" s="52"/>
      <c r="CQ11578" s="52"/>
      <c r="CR11578" s="52"/>
      <c r="CS11578" s="52"/>
      <c r="CT11578" s="52"/>
      <c r="CU11578" s="33"/>
      <c r="CV11578" s="33"/>
    </row>
    <row r="11579" spans="74:100">
      <c r="BV11579" s="62"/>
      <c r="BW11579" s="62"/>
      <c r="BX11579" s="62"/>
      <c r="BY11579" s="62"/>
      <c r="BZ11579" s="62"/>
      <c r="CA11579" s="62"/>
      <c r="CB11579" s="62"/>
      <c r="CC11579" s="62"/>
      <c r="CD11579" s="62"/>
      <c r="CE11579" s="62"/>
      <c r="CF11579" s="62"/>
      <c r="CL11579" s="56" t="s">
        <v>6342</v>
      </c>
      <c r="CM11579" s="56" t="s">
        <v>217</v>
      </c>
      <c r="CN11579" s="56" t="s">
        <v>217</v>
      </c>
      <c r="CO11579" s="52"/>
      <c r="CP11579" s="52"/>
      <c r="CQ11579" s="52"/>
      <c r="CR11579" s="52"/>
      <c r="CS11579" s="52"/>
      <c r="CT11579" s="52"/>
      <c r="CU11579" s="33"/>
      <c r="CV11579" s="33"/>
    </row>
    <row r="11580" spans="74:100">
      <c r="BV11580" s="62"/>
      <c r="BW11580" s="62"/>
      <c r="BX11580" s="62"/>
      <c r="BY11580" s="62"/>
      <c r="BZ11580" s="62"/>
      <c r="CA11580" s="62"/>
      <c r="CB11580" s="62"/>
      <c r="CC11580" s="62"/>
      <c r="CD11580" s="62"/>
      <c r="CE11580" s="62"/>
      <c r="CF11580" s="62"/>
      <c r="CL11580" s="56" t="s">
        <v>19943</v>
      </c>
      <c r="CM11580" s="56"/>
      <c r="CN11580" s="56"/>
      <c r="CO11580" s="52"/>
      <c r="CP11580" s="52"/>
      <c r="CQ11580" s="52"/>
      <c r="CR11580" s="52"/>
      <c r="CS11580" s="52"/>
      <c r="CT11580" s="52"/>
      <c r="CU11580" s="33"/>
      <c r="CV11580" s="33"/>
    </row>
    <row r="11581" spans="74:100">
      <c r="BV11581" s="62"/>
      <c r="BW11581" s="62"/>
      <c r="BX11581" s="62"/>
      <c r="BY11581" s="62"/>
      <c r="BZ11581" s="62"/>
      <c r="CA11581" s="62"/>
      <c r="CB11581" s="62"/>
      <c r="CC11581" s="62"/>
      <c r="CD11581" s="62"/>
      <c r="CE11581" s="62"/>
      <c r="CF11581" s="62"/>
      <c r="CL11581" s="56" t="s">
        <v>6343</v>
      </c>
      <c r="CM11581" s="56" t="s">
        <v>3118</v>
      </c>
      <c r="CN11581" s="56" t="s">
        <v>3118</v>
      </c>
      <c r="CO11581" s="52"/>
      <c r="CP11581" s="52"/>
      <c r="CQ11581" s="52"/>
      <c r="CR11581" s="52"/>
      <c r="CS11581" s="52"/>
      <c r="CT11581" s="52"/>
      <c r="CU11581" s="33"/>
      <c r="CV11581" s="33"/>
    </row>
    <row r="11582" spans="74:100">
      <c r="BV11582" s="62"/>
      <c r="BW11582" s="62"/>
      <c r="BX11582" s="62"/>
      <c r="BY11582" s="62"/>
      <c r="BZ11582" s="62"/>
      <c r="CA11582" s="62"/>
      <c r="CB11582" s="62"/>
      <c r="CC11582" s="62"/>
      <c r="CD11582" s="62"/>
      <c r="CE11582" s="62"/>
      <c r="CF11582" s="62"/>
      <c r="CL11582" s="56" t="s">
        <v>19944</v>
      </c>
      <c r="CM11582" s="56"/>
      <c r="CN11582" s="56"/>
      <c r="CO11582" s="52"/>
      <c r="CP11582" s="52"/>
      <c r="CQ11582" s="52"/>
      <c r="CR11582" s="52"/>
      <c r="CS11582" s="52"/>
      <c r="CT11582" s="52"/>
      <c r="CU11582" s="33"/>
      <c r="CV11582" s="33"/>
    </row>
    <row r="11583" spans="74:100">
      <c r="BV11583" s="62"/>
      <c r="BW11583" s="62"/>
      <c r="BX11583" s="62"/>
      <c r="BY11583" s="62"/>
      <c r="BZ11583" s="62"/>
      <c r="CA11583" s="62"/>
      <c r="CB11583" s="62"/>
      <c r="CC11583" s="62"/>
      <c r="CD11583" s="62"/>
      <c r="CE11583" s="62"/>
      <c r="CF11583" s="62"/>
      <c r="CL11583" s="56" t="s">
        <v>2509</v>
      </c>
      <c r="CM11583" s="56" t="s">
        <v>215</v>
      </c>
      <c r="CN11583" s="56" t="s">
        <v>215</v>
      </c>
      <c r="CO11583" s="52"/>
      <c r="CP11583" s="52"/>
      <c r="CQ11583" s="52"/>
      <c r="CR11583" s="52"/>
      <c r="CS11583" s="52"/>
      <c r="CT11583" s="52"/>
      <c r="CU11583" s="33"/>
      <c r="CV11583" s="33"/>
    </row>
    <row r="11584" spans="74:100">
      <c r="BV11584" s="62"/>
      <c r="BW11584" s="62"/>
      <c r="BX11584" s="62"/>
      <c r="BY11584" s="62"/>
      <c r="BZ11584" s="62"/>
      <c r="CA11584" s="62"/>
      <c r="CB11584" s="62"/>
      <c r="CC11584" s="62"/>
      <c r="CD11584" s="62"/>
      <c r="CE11584" s="62"/>
      <c r="CF11584" s="62"/>
      <c r="CL11584" s="56" t="s">
        <v>22811</v>
      </c>
      <c r="CM11584" s="56"/>
      <c r="CN11584" s="56"/>
      <c r="CO11584" s="52"/>
      <c r="CP11584" s="52"/>
      <c r="CQ11584" s="52"/>
      <c r="CR11584" s="52"/>
      <c r="CS11584" s="52"/>
      <c r="CT11584" s="52"/>
      <c r="CU11584" s="33"/>
      <c r="CV11584" s="33"/>
    </row>
    <row r="11585" spans="74:100">
      <c r="BV11585" s="62"/>
      <c r="BW11585" s="62"/>
      <c r="BX11585" s="62"/>
      <c r="BY11585" s="62"/>
      <c r="BZ11585" s="62"/>
      <c r="CA11585" s="62"/>
      <c r="CB11585" s="62"/>
      <c r="CC11585" s="62"/>
      <c r="CD11585" s="62"/>
      <c r="CE11585" s="62"/>
      <c r="CF11585" s="62"/>
      <c r="CL11585" s="56" t="s">
        <v>2510</v>
      </c>
      <c r="CM11585" s="56" t="s">
        <v>214</v>
      </c>
      <c r="CN11585" s="56" t="s">
        <v>214</v>
      </c>
      <c r="CO11585" s="52"/>
      <c r="CP11585" s="52"/>
      <c r="CQ11585" s="52"/>
      <c r="CR11585" s="52"/>
      <c r="CS11585" s="52"/>
      <c r="CT11585" s="52"/>
      <c r="CU11585" s="33"/>
      <c r="CV11585" s="33"/>
    </row>
    <row r="11586" spans="74:100">
      <c r="BV11586" s="62"/>
      <c r="BW11586" s="62"/>
      <c r="BX11586" s="62"/>
      <c r="BY11586" s="62"/>
      <c r="BZ11586" s="62"/>
      <c r="CA11586" s="62"/>
      <c r="CB11586" s="62"/>
      <c r="CC11586" s="62"/>
      <c r="CD11586" s="62"/>
      <c r="CE11586" s="62"/>
      <c r="CF11586" s="62"/>
      <c r="CL11586" s="56" t="s">
        <v>22812</v>
      </c>
      <c r="CM11586" s="56"/>
      <c r="CN11586" s="56"/>
      <c r="CO11586" s="52"/>
      <c r="CP11586" s="52"/>
      <c r="CQ11586" s="52"/>
      <c r="CR11586" s="52"/>
      <c r="CS11586" s="52"/>
      <c r="CT11586" s="52"/>
      <c r="CU11586" s="33"/>
      <c r="CV11586" s="33"/>
    </row>
    <row r="11587" spans="74:100">
      <c r="BV11587" s="62"/>
      <c r="BW11587" s="62"/>
      <c r="BX11587" s="62"/>
      <c r="BY11587" s="62"/>
      <c r="BZ11587" s="62"/>
      <c r="CA11587" s="62"/>
      <c r="CB11587" s="62"/>
      <c r="CC11587" s="62"/>
      <c r="CD11587" s="62"/>
      <c r="CE11587" s="62"/>
      <c r="CF11587" s="62"/>
      <c r="CL11587" s="56" t="s">
        <v>2511</v>
      </c>
      <c r="CM11587" s="56" t="s">
        <v>216</v>
      </c>
      <c r="CN11587" s="56" t="s">
        <v>216</v>
      </c>
      <c r="CO11587" s="52"/>
      <c r="CP11587" s="52"/>
      <c r="CQ11587" s="52"/>
      <c r="CR11587" s="52"/>
      <c r="CS11587" s="52"/>
      <c r="CT11587" s="52"/>
      <c r="CU11587" s="33"/>
      <c r="CV11587" s="33"/>
    </row>
    <row r="11588" spans="74:100">
      <c r="BV11588" s="62"/>
      <c r="BW11588" s="62"/>
      <c r="BX11588" s="62"/>
      <c r="BY11588" s="62"/>
      <c r="BZ11588" s="62"/>
      <c r="CA11588" s="62"/>
      <c r="CB11588" s="62"/>
      <c r="CC11588" s="62"/>
      <c r="CD11588" s="62"/>
      <c r="CE11588" s="62"/>
      <c r="CF11588" s="62"/>
      <c r="CL11588" s="56" t="s">
        <v>22813</v>
      </c>
      <c r="CM11588" s="56"/>
      <c r="CN11588" s="56"/>
      <c r="CO11588" s="52"/>
      <c r="CP11588" s="52"/>
      <c r="CQ11588" s="52"/>
      <c r="CR11588" s="52"/>
      <c r="CS11588" s="52"/>
      <c r="CT11588" s="52"/>
      <c r="CU11588" s="33"/>
      <c r="CV11588" s="33"/>
    </row>
    <row r="11589" spans="74:100">
      <c r="BV11589" s="62"/>
      <c r="BW11589" s="62"/>
      <c r="BX11589" s="62"/>
      <c r="BY11589" s="62"/>
      <c r="BZ11589" s="62"/>
      <c r="CA11589" s="62"/>
      <c r="CB11589" s="62"/>
      <c r="CC11589" s="62"/>
      <c r="CD11589" s="62"/>
      <c r="CE11589" s="62"/>
      <c r="CF11589" s="62"/>
      <c r="CL11589" s="56" t="s">
        <v>2512</v>
      </c>
      <c r="CM11589" s="56" t="s">
        <v>213</v>
      </c>
      <c r="CN11589" s="56" t="s">
        <v>213</v>
      </c>
      <c r="CO11589" s="52"/>
      <c r="CP11589" s="52"/>
      <c r="CQ11589" s="52"/>
      <c r="CR11589" s="52"/>
      <c r="CS11589" s="52"/>
      <c r="CT11589" s="52"/>
      <c r="CU11589" s="33"/>
      <c r="CV11589" s="33"/>
    </row>
    <row r="11590" spans="74:100">
      <c r="BV11590" s="62"/>
      <c r="BW11590" s="62"/>
      <c r="BX11590" s="62"/>
      <c r="BY11590" s="62"/>
      <c r="BZ11590" s="62"/>
      <c r="CA11590" s="62"/>
      <c r="CB11590" s="62"/>
      <c r="CC11590" s="62"/>
      <c r="CD11590" s="62"/>
      <c r="CE11590" s="62"/>
      <c r="CF11590" s="62"/>
      <c r="CL11590" s="56" t="s">
        <v>22814</v>
      </c>
      <c r="CM11590" s="56"/>
      <c r="CN11590" s="56"/>
      <c r="CO11590" s="52"/>
      <c r="CP11590" s="52"/>
      <c r="CQ11590" s="52"/>
      <c r="CR11590" s="52"/>
      <c r="CS11590" s="52"/>
      <c r="CT11590" s="52"/>
      <c r="CU11590" s="33"/>
      <c r="CV11590" s="33"/>
    </row>
    <row r="11591" spans="74:100">
      <c r="BV11591" s="62"/>
      <c r="BW11591" s="62"/>
      <c r="BX11591" s="62"/>
      <c r="BY11591" s="62"/>
      <c r="BZ11591" s="62"/>
      <c r="CA11591" s="62"/>
      <c r="CB11591" s="62"/>
      <c r="CC11591" s="62"/>
      <c r="CD11591" s="62"/>
      <c r="CE11591" s="62"/>
      <c r="CF11591" s="62"/>
      <c r="CL11591" s="56" t="s">
        <v>2513</v>
      </c>
      <c r="CM11591" s="56" t="s">
        <v>213</v>
      </c>
      <c r="CN11591" s="56" t="s">
        <v>213</v>
      </c>
      <c r="CO11591" s="52"/>
      <c r="CP11591" s="52"/>
      <c r="CQ11591" s="52"/>
      <c r="CR11591" s="52"/>
      <c r="CS11591" s="52"/>
      <c r="CT11591" s="52"/>
      <c r="CU11591" s="33"/>
      <c r="CV11591" s="33"/>
    </row>
    <row r="11592" spans="74:100">
      <c r="BV11592" s="62"/>
      <c r="BW11592" s="62"/>
      <c r="BX11592" s="62"/>
      <c r="BY11592" s="62"/>
      <c r="BZ11592" s="62"/>
      <c r="CA11592" s="62"/>
      <c r="CB11592" s="62"/>
      <c r="CC11592" s="62"/>
      <c r="CD11592" s="62"/>
      <c r="CE11592" s="62"/>
      <c r="CF11592" s="62"/>
      <c r="CL11592" s="56" t="s">
        <v>22815</v>
      </c>
      <c r="CM11592" s="56"/>
      <c r="CN11592" s="56"/>
      <c r="CO11592" s="52"/>
      <c r="CP11592" s="52"/>
      <c r="CQ11592" s="52"/>
      <c r="CR11592" s="52"/>
      <c r="CS11592" s="52"/>
      <c r="CT11592" s="52"/>
      <c r="CU11592" s="33"/>
      <c r="CV11592" s="33"/>
    </row>
    <row r="11593" spans="74:100">
      <c r="BV11593" s="62"/>
      <c r="BW11593" s="62"/>
      <c r="BX11593" s="62"/>
      <c r="BY11593" s="62"/>
      <c r="BZ11593" s="62"/>
      <c r="CA11593" s="62"/>
      <c r="CB11593" s="62"/>
      <c r="CC11593" s="62"/>
      <c r="CD11593" s="62"/>
      <c r="CE11593" s="62"/>
      <c r="CF11593" s="62"/>
      <c r="CL11593" s="56" t="s">
        <v>2514</v>
      </c>
      <c r="CM11593" s="56" t="s">
        <v>214</v>
      </c>
      <c r="CN11593" s="56" t="s">
        <v>214</v>
      </c>
      <c r="CO11593" s="52"/>
      <c r="CP11593" s="52"/>
      <c r="CQ11593" s="52"/>
      <c r="CR11593" s="52"/>
      <c r="CS11593" s="52"/>
      <c r="CT11593" s="52"/>
      <c r="CU11593" s="33"/>
      <c r="CV11593" s="33"/>
    </row>
    <row r="11594" spans="74:100">
      <c r="BV11594" s="62"/>
      <c r="BW11594" s="62"/>
      <c r="BX11594" s="62"/>
      <c r="BY11594" s="62"/>
      <c r="BZ11594" s="62"/>
      <c r="CA11594" s="62"/>
      <c r="CB11594" s="62"/>
      <c r="CC11594" s="62"/>
      <c r="CD11594" s="62"/>
      <c r="CE11594" s="62"/>
      <c r="CF11594" s="62"/>
      <c r="CL11594" s="56" t="s">
        <v>22816</v>
      </c>
      <c r="CM11594" s="56"/>
      <c r="CN11594" s="56"/>
      <c r="CO11594" s="52"/>
      <c r="CP11594" s="52"/>
      <c r="CQ11594" s="52"/>
      <c r="CR11594" s="52"/>
      <c r="CS11594" s="52"/>
      <c r="CT11594" s="52"/>
      <c r="CU11594" s="33"/>
      <c r="CV11594" s="33"/>
    </row>
    <row r="11595" spans="74:100">
      <c r="BV11595" s="62"/>
      <c r="BW11595" s="62"/>
      <c r="BX11595" s="62"/>
      <c r="BY11595" s="62"/>
      <c r="BZ11595" s="62"/>
      <c r="CA11595" s="62"/>
      <c r="CB11595" s="62"/>
      <c r="CC11595" s="62"/>
      <c r="CD11595" s="62"/>
      <c r="CE11595" s="62"/>
      <c r="CF11595" s="62"/>
      <c r="CL11595" s="56" t="s">
        <v>6344</v>
      </c>
      <c r="CM11595" s="56" t="s">
        <v>3118</v>
      </c>
      <c r="CN11595" s="56" t="s">
        <v>3118</v>
      </c>
      <c r="CO11595" s="52"/>
      <c r="CP11595" s="52"/>
      <c r="CQ11595" s="52"/>
      <c r="CR11595" s="52"/>
      <c r="CS11595" s="52"/>
      <c r="CT11595" s="52"/>
      <c r="CU11595" s="33"/>
      <c r="CV11595" s="33"/>
    </row>
    <row r="11596" spans="74:100">
      <c r="BV11596" s="62"/>
      <c r="BW11596" s="62"/>
      <c r="BX11596" s="62"/>
      <c r="BY11596" s="62"/>
      <c r="BZ11596" s="62"/>
      <c r="CA11596" s="62"/>
      <c r="CB11596" s="62"/>
      <c r="CC11596" s="62"/>
      <c r="CD11596" s="62"/>
      <c r="CE11596" s="62"/>
      <c r="CF11596" s="62"/>
      <c r="CL11596" s="56" t="s">
        <v>19945</v>
      </c>
      <c r="CM11596" s="56"/>
      <c r="CN11596" s="56"/>
      <c r="CO11596" s="52"/>
      <c r="CP11596" s="52"/>
      <c r="CQ11596" s="52"/>
      <c r="CR11596" s="52"/>
      <c r="CS11596" s="52"/>
      <c r="CT11596" s="52"/>
      <c r="CU11596" s="33"/>
      <c r="CV11596" s="33"/>
    </row>
    <row r="11597" spans="74:100">
      <c r="BV11597" s="62"/>
      <c r="BW11597" s="62"/>
      <c r="BX11597" s="62"/>
      <c r="BY11597" s="62"/>
      <c r="BZ11597" s="62"/>
      <c r="CA11597" s="62"/>
      <c r="CB11597" s="62"/>
      <c r="CC11597" s="62"/>
      <c r="CD11597" s="62"/>
      <c r="CE11597" s="62"/>
      <c r="CF11597" s="62"/>
      <c r="CL11597" s="56" t="s">
        <v>6345</v>
      </c>
      <c r="CM11597" s="56" t="s">
        <v>216</v>
      </c>
      <c r="CN11597" s="56" t="s">
        <v>216</v>
      </c>
      <c r="CO11597" s="52"/>
      <c r="CP11597" s="52"/>
      <c r="CQ11597" s="52"/>
      <c r="CR11597" s="52"/>
      <c r="CS11597" s="52"/>
      <c r="CT11597" s="52"/>
      <c r="CU11597" s="33"/>
      <c r="CV11597" s="33"/>
    </row>
    <row r="11598" spans="74:100">
      <c r="BV11598" s="62"/>
      <c r="BW11598" s="62"/>
      <c r="BX11598" s="62"/>
      <c r="BY11598" s="62"/>
      <c r="BZ11598" s="62"/>
      <c r="CA11598" s="62"/>
      <c r="CB11598" s="62"/>
      <c r="CC11598" s="62"/>
      <c r="CD11598" s="62"/>
      <c r="CE11598" s="62"/>
      <c r="CF11598" s="62"/>
      <c r="CL11598" s="56" t="s">
        <v>22817</v>
      </c>
      <c r="CM11598" s="56"/>
      <c r="CN11598" s="56"/>
      <c r="CO11598" s="52"/>
      <c r="CP11598" s="52"/>
      <c r="CQ11598" s="52"/>
      <c r="CR11598" s="52"/>
      <c r="CS11598" s="52"/>
      <c r="CT11598" s="52"/>
      <c r="CU11598" s="33"/>
      <c r="CV11598" s="33"/>
    </row>
    <row r="11599" spans="74:100">
      <c r="BV11599" s="62"/>
      <c r="BW11599" s="62"/>
      <c r="BX11599" s="62"/>
      <c r="BY11599" s="62"/>
      <c r="BZ11599" s="62"/>
      <c r="CA11599" s="62"/>
      <c r="CB11599" s="62"/>
      <c r="CC11599" s="62"/>
      <c r="CD11599" s="62"/>
      <c r="CE11599" s="62"/>
      <c r="CF11599" s="62"/>
      <c r="CL11599" s="56" t="s">
        <v>6346</v>
      </c>
      <c r="CM11599" s="56" t="s">
        <v>214</v>
      </c>
      <c r="CN11599" s="56" t="s">
        <v>214</v>
      </c>
      <c r="CO11599" s="52"/>
      <c r="CP11599" s="52"/>
      <c r="CQ11599" s="52"/>
      <c r="CR11599" s="52"/>
      <c r="CS11599" s="52"/>
      <c r="CT11599" s="52"/>
      <c r="CU11599" s="33"/>
      <c r="CV11599" s="33"/>
    </row>
    <row r="11600" spans="74:100">
      <c r="BV11600" s="62"/>
      <c r="BW11600" s="62"/>
      <c r="BX11600" s="62"/>
      <c r="BY11600" s="62"/>
      <c r="BZ11600" s="62"/>
      <c r="CA11600" s="62"/>
      <c r="CB11600" s="62"/>
      <c r="CC11600" s="62"/>
      <c r="CD11600" s="62"/>
      <c r="CE11600" s="62"/>
      <c r="CF11600" s="62"/>
      <c r="CL11600" s="56" t="s">
        <v>22818</v>
      </c>
      <c r="CM11600" s="56"/>
      <c r="CN11600" s="56"/>
      <c r="CO11600" s="52"/>
      <c r="CP11600" s="52"/>
      <c r="CQ11600" s="52"/>
      <c r="CR11600" s="52"/>
      <c r="CS11600" s="52"/>
      <c r="CT11600" s="52"/>
      <c r="CU11600" s="33"/>
      <c r="CV11600" s="33"/>
    </row>
    <row r="11601" spans="74:100">
      <c r="BV11601" s="62"/>
      <c r="BW11601" s="62"/>
      <c r="BX11601" s="62"/>
      <c r="BY11601" s="62"/>
      <c r="BZ11601" s="62"/>
      <c r="CA11601" s="62"/>
      <c r="CB11601" s="62"/>
      <c r="CC11601" s="62"/>
      <c r="CD11601" s="62"/>
      <c r="CE11601" s="62"/>
      <c r="CF11601" s="62"/>
      <c r="CL11601" s="56" t="s">
        <v>6347</v>
      </c>
      <c r="CM11601" s="56" t="s">
        <v>217</v>
      </c>
      <c r="CN11601" s="56" t="s">
        <v>217</v>
      </c>
      <c r="CO11601" s="52"/>
      <c r="CP11601" s="52"/>
      <c r="CQ11601" s="52"/>
      <c r="CR11601" s="52"/>
      <c r="CS11601" s="52"/>
      <c r="CT11601" s="52"/>
      <c r="CU11601" s="33"/>
      <c r="CV11601" s="33"/>
    </row>
    <row r="11602" spans="74:100">
      <c r="BV11602" s="62"/>
      <c r="BW11602" s="62"/>
      <c r="BX11602" s="62"/>
      <c r="BY11602" s="62"/>
      <c r="BZ11602" s="62"/>
      <c r="CA11602" s="62"/>
      <c r="CB11602" s="62"/>
      <c r="CC11602" s="62"/>
      <c r="CD11602" s="62"/>
      <c r="CE11602" s="62"/>
      <c r="CF11602" s="62"/>
      <c r="CL11602" s="56" t="s">
        <v>22819</v>
      </c>
      <c r="CM11602" s="56"/>
      <c r="CN11602" s="56"/>
      <c r="CO11602" s="52"/>
      <c r="CP11602" s="52"/>
      <c r="CQ11602" s="52"/>
      <c r="CR11602" s="52"/>
      <c r="CS11602" s="52"/>
      <c r="CT11602" s="52"/>
      <c r="CU11602" s="33"/>
      <c r="CV11602" s="33"/>
    </row>
    <row r="11603" spans="74:100">
      <c r="BV11603" s="62"/>
      <c r="BW11603" s="62"/>
      <c r="BX11603" s="62"/>
      <c r="BY11603" s="62"/>
      <c r="BZ11603" s="62"/>
      <c r="CA11603" s="62"/>
      <c r="CB11603" s="62"/>
      <c r="CC11603" s="62"/>
      <c r="CD11603" s="62"/>
      <c r="CE11603" s="62"/>
      <c r="CF11603" s="62"/>
      <c r="CL11603" s="56" t="s">
        <v>6348</v>
      </c>
      <c r="CM11603" s="56" t="s">
        <v>3118</v>
      </c>
      <c r="CN11603" s="56" t="s">
        <v>3118</v>
      </c>
      <c r="CO11603" s="52"/>
      <c r="CP11603" s="52"/>
      <c r="CQ11603" s="52"/>
      <c r="CR11603" s="52"/>
      <c r="CS11603" s="52"/>
      <c r="CT11603" s="52"/>
      <c r="CU11603" s="33"/>
      <c r="CV11603" s="33"/>
    </row>
    <row r="11604" spans="74:100">
      <c r="BV11604" s="62"/>
      <c r="BW11604" s="62"/>
      <c r="BX11604" s="62"/>
      <c r="BY11604" s="62"/>
      <c r="BZ11604" s="62"/>
      <c r="CA11604" s="62"/>
      <c r="CB11604" s="62"/>
      <c r="CC11604" s="62"/>
      <c r="CD11604" s="62"/>
      <c r="CE11604" s="62"/>
      <c r="CF11604" s="62"/>
      <c r="CL11604" s="56" t="s">
        <v>19946</v>
      </c>
      <c r="CM11604" s="56"/>
      <c r="CN11604" s="56"/>
      <c r="CO11604" s="52"/>
      <c r="CP11604" s="52"/>
      <c r="CQ11604" s="52"/>
      <c r="CR11604" s="52"/>
      <c r="CS11604" s="52"/>
      <c r="CT11604" s="52"/>
      <c r="CU11604" s="33"/>
      <c r="CV11604" s="33"/>
    </row>
    <row r="11605" spans="74:100">
      <c r="BV11605" s="62"/>
      <c r="BW11605" s="62"/>
      <c r="BX11605" s="62"/>
      <c r="BY11605" s="62"/>
      <c r="BZ11605" s="62"/>
      <c r="CA11605" s="62"/>
      <c r="CB11605" s="62"/>
      <c r="CC11605" s="62"/>
      <c r="CD11605" s="62"/>
      <c r="CE11605" s="62"/>
      <c r="CF11605" s="62"/>
      <c r="CL11605" s="56" t="s">
        <v>2515</v>
      </c>
      <c r="CM11605" s="56" t="s">
        <v>213</v>
      </c>
      <c r="CN11605" s="56" t="s">
        <v>213</v>
      </c>
      <c r="CO11605" s="52"/>
      <c r="CP11605" s="52"/>
      <c r="CQ11605" s="52"/>
      <c r="CR11605" s="52"/>
      <c r="CS11605" s="52"/>
      <c r="CT11605" s="52"/>
      <c r="CU11605" s="33"/>
      <c r="CV11605" s="33"/>
    </row>
    <row r="11606" spans="74:100">
      <c r="BV11606" s="62"/>
      <c r="BW11606" s="62"/>
      <c r="BX11606" s="62"/>
      <c r="BY11606" s="62"/>
      <c r="BZ11606" s="62"/>
      <c r="CA11606" s="62"/>
      <c r="CB11606" s="62"/>
      <c r="CC11606" s="62"/>
      <c r="CD11606" s="62"/>
      <c r="CE11606" s="62"/>
      <c r="CF11606" s="62"/>
      <c r="CL11606" s="56" t="s">
        <v>22820</v>
      </c>
      <c r="CM11606" s="56"/>
      <c r="CN11606" s="56"/>
      <c r="CO11606" s="52"/>
      <c r="CP11606" s="52"/>
      <c r="CQ11606" s="52"/>
      <c r="CR11606" s="52"/>
      <c r="CS11606" s="52"/>
      <c r="CT11606" s="52"/>
      <c r="CU11606" s="33"/>
      <c r="CV11606" s="33"/>
    </row>
    <row r="11607" spans="74:100">
      <c r="BV11607" s="62"/>
      <c r="BW11607" s="62"/>
      <c r="BX11607" s="62"/>
      <c r="BY11607" s="62"/>
      <c r="BZ11607" s="62"/>
      <c r="CA11607" s="62"/>
      <c r="CB11607" s="62"/>
      <c r="CC11607" s="62"/>
      <c r="CD11607" s="62"/>
      <c r="CE11607" s="62"/>
      <c r="CF11607" s="62"/>
      <c r="CL11607" s="56" t="s">
        <v>6349</v>
      </c>
      <c r="CM11607" s="56" t="s">
        <v>3118</v>
      </c>
      <c r="CN11607" s="56" t="s">
        <v>3118</v>
      </c>
      <c r="CO11607" s="52"/>
      <c r="CP11607" s="52"/>
      <c r="CQ11607" s="52"/>
      <c r="CR11607" s="52"/>
      <c r="CS11607" s="52"/>
      <c r="CT11607" s="52"/>
      <c r="CU11607" s="33"/>
      <c r="CV11607" s="33"/>
    </row>
    <row r="11608" spans="74:100">
      <c r="BV11608" s="62"/>
      <c r="BW11608" s="62"/>
      <c r="BX11608" s="62"/>
      <c r="BY11608" s="62"/>
      <c r="BZ11608" s="62"/>
      <c r="CA11608" s="62"/>
      <c r="CB11608" s="62"/>
      <c r="CC11608" s="62"/>
      <c r="CD11608" s="62"/>
      <c r="CE11608" s="62"/>
      <c r="CF11608" s="62"/>
      <c r="CL11608" s="56" t="s">
        <v>19947</v>
      </c>
      <c r="CM11608" s="56"/>
      <c r="CN11608" s="56"/>
      <c r="CO11608" s="52"/>
      <c r="CP11608" s="52"/>
      <c r="CQ11608" s="52"/>
      <c r="CR11608" s="52"/>
      <c r="CS11608" s="52"/>
      <c r="CT11608" s="52"/>
      <c r="CU11608" s="33"/>
      <c r="CV11608" s="33"/>
    </row>
    <row r="11609" spans="74:100">
      <c r="BV11609" s="62"/>
      <c r="BW11609" s="62"/>
      <c r="BX11609" s="62"/>
      <c r="BY11609" s="62"/>
      <c r="BZ11609" s="62"/>
      <c r="CA11609" s="62"/>
      <c r="CB11609" s="62"/>
      <c r="CC11609" s="62"/>
      <c r="CD11609" s="62"/>
      <c r="CE11609" s="62"/>
      <c r="CF11609" s="62"/>
      <c r="CL11609" s="56" t="s">
        <v>2516</v>
      </c>
      <c r="CM11609" s="56" t="s">
        <v>215</v>
      </c>
      <c r="CN11609" s="56" t="s">
        <v>215</v>
      </c>
      <c r="CO11609" s="52"/>
      <c r="CP11609" s="52"/>
      <c r="CQ11609" s="52"/>
      <c r="CR11609" s="52"/>
      <c r="CS11609" s="52"/>
      <c r="CT11609" s="52"/>
      <c r="CU11609" s="33"/>
      <c r="CV11609" s="33"/>
    </row>
    <row r="11610" spans="74:100">
      <c r="BV11610" s="62"/>
      <c r="BW11610" s="62"/>
      <c r="BX11610" s="62"/>
      <c r="BY11610" s="62"/>
      <c r="BZ11610" s="62"/>
      <c r="CA11610" s="62"/>
      <c r="CB11610" s="62"/>
      <c r="CC11610" s="62"/>
      <c r="CD11610" s="62"/>
      <c r="CE11610" s="62"/>
      <c r="CF11610" s="62"/>
      <c r="CL11610" s="56" t="s">
        <v>22821</v>
      </c>
      <c r="CM11610" s="56"/>
      <c r="CN11610" s="56"/>
      <c r="CO11610" s="52"/>
      <c r="CP11610" s="52"/>
      <c r="CQ11610" s="52"/>
      <c r="CR11610" s="52"/>
      <c r="CS11610" s="52"/>
      <c r="CT11610" s="52"/>
      <c r="CU11610" s="33"/>
      <c r="CV11610" s="33"/>
    </row>
    <row r="11611" spans="74:100">
      <c r="BV11611" s="62"/>
      <c r="BW11611" s="62"/>
      <c r="BX11611" s="62"/>
      <c r="BY11611" s="62"/>
      <c r="BZ11611" s="62"/>
      <c r="CA11611" s="62"/>
      <c r="CB11611" s="62"/>
      <c r="CC11611" s="62"/>
      <c r="CD11611" s="62"/>
      <c r="CE11611" s="62"/>
      <c r="CF11611" s="62"/>
      <c r="CL11611" s="56" t="s">
        <v>6350</v>
      </c>
      <c r="CM11611" s="56" t="s">
        <v>217</v>
      </c>
      <c r="CN11611" s="56" t="s">
        <v>217</v>
      </c>
      <c r="CO11611" s="52"/>
      <c r="CP11611" s="52"/>
      <c r="CQ11611" s="52"/>
      <c r="CR11611" s="52"/>
      <c r="CS11611" s="52"/>
      <c r="CT11611" s="52"/>
      <c r="CU11611" s="33"/>
      <c r="CV11611" s="33"/>
    </row>
    <row r="11612" spans="74:100">
      <c r="BV11612" s="62"/>
      <c r="BW11612" s="62"/>
      <c r="BX11612" s="62"/>
      <c r="BY11612" s="62"/>
      <c r="BZ11612" s="62"/>
      <c r="CA11612" s="62"/>
      <c r="CB11612" s="62"/>
      <c r="CC11612" s="62"/>
      <c r="CD11612" s="62"/>
      <c r="CE11612" s="62"/>
      <c r="CF11612" s="62"/>
      <c r="CL11612" s="56" t="s">
        <v>19948</v>
      </c>
      <c r="CM11612" s="56"/>
      <c r="CN11612" s="56"/>
      <c r="CO11612" s="52"/>
      <c r="CP11612" s="52"/>
      <c r="CQ11612" s="52"/>
      <c r="CR11612" s="52"/>
      <c r="CS11612" s="52"/>
      <c r="CT11612" s="52"/>
      <c r="CU11612" s="33"/>
      <c r="CV11612" s="33"/>
    </row>
    <row r="11613" spans="74:100">
      <c r="BV11613" s="62"/>
      <c r="BW11613" s="62"/>
      <c r="BX11613" s="62"/>
      <c r="BY11613" s="62"/>
      <c r="BZ11613" s="62"/>
      <c r="CA11613" s="62"/>
      <c r="CB11613" s="62"/>
      <c r="CC11613" s="62"/>
      <c r="CD11613" s="62"/>
      <c r="CE11613" s="62"/>
      <c r="CF11613" s="62"/>
      <c r="CL11613" s="56" t="s">
        <v>6351</v>
      </c>
      <c r="CM11613" s="56" t="s">
        <v>216</v>
      </c>
      <c r="CN11613" s="56" t="s">
        <v>216</v>
      </c>
      <c r="CO11613" s="52"/>
      <c r="CP11613" s="52"/>
      <c r="CQ11613" s="52"/>
      <c r="CR11613" s="52"/>
      <c r="CS11613" s="52"/>
      <c r="CT11613" s="52"/>
      <c r="CU11613" s="33"/>
      <c r="CV11613" s="33"/>
    </row>
    <row r="11614" spans="74:100">
      <c r="BV11614" s="62"/>
      <c r="BW11614" s="62"/>
      <c r="BX11614" s="62"/>
      <c r="BY11614" s="62"/>
      <c r="BZ11614" s="62"/>
      <c r="CA11614" s="62"/>
      <c r="CB11614" s="62"/>
      <c r="CC11614" s="62"/>
      <c r="CD11614" s="62"/>
      <c r="CE11614" s="62"/>
      <c r="CF11614" s="62"/>
      <c r="CL11614" s="56" t="s">
        <v>22822</v>
      </c>
      <c r="CM11614" s="56"/>
      <c r="CN11614" s="56"/>
      <c r="CO11614" s="52"/>
      <c r="CP11614" s="52"/>
      <c r="CQ11614" s="52"/>
      <c r="CR11614" s="52"/>
      <c r="CS11614" s="52"/>
      <c r="CT11614" s="52"/>
      <c r="CU11614" s="33"/>
      <c r="CV11614" s="33"/>
    </row>
    <row r="11615" spans="74:100">
      <c r="BV11615" s="62"/>
      <c r="BW11615" s="62"/>
      <c r="BX11615" s="62"/>
      <c r="BY11615" s="62"/>
      <c r="BZ11615" s="62"/>
      <c r="CA11615" s="62"/>
      <c r="CB11615" s="62"/>
      <c r="CC11615" s="62"/>
      <c r="CD11615" s="62"/>
      <c r="CE11615" s="62"/>
      <c r="CF11615" s="62"/>
      <c r="CL11615" s="56" t="s">
        <v>2517</v>
      </c>
      <c r="CM11615" s="56" t="s">
        <v>216</v>
      </c>
      <c r="CN11615" s="56" t="s">
        <v>216</v>
      </c>
      <c r="CO11615" s="52"/>
      <c r="CP11615" s="52"/>
      <c r="CQ11615" s="52"/>
      <c r="CR11615" s="52"/>
      <c r="CS11615" s="52"/>
      <c r="CT11615" s="52"/>
      <c r="CU11615" s="33"/>
      <c r="CV11615" s="33"/>
    </row>
    <row r="11616" spans="74:100">
      <c r="BV11616" s="62"/>
      <c r="BW11616" s="62"/>
      <c r="BX11616" s="62"/>
      <c r="BY11616" s="62"/>
      <c r="BZ11616" s="62"/>
      <c r="CA11616" s="62"/>
      <c r="CB11616" s="62"/>
      <c r="CC11616" s="62"/>
      <c r="CD11616" s="62"/>
      <c r="CE11616" s="62"/>
      <c r="CF11616" s="62"/>
      <c r="CL11616" s="56" t="s">
        <v>22823</v>
      </c>
      <c r="CM11616" s="56"/>
      <c r="CN11616" s="56"/>
      <c r="CO11616" s="52"/>
      <c r="CP11616" s="52"/>
      <c r="CQ11616" s="52"/>
      <c r="CR11616" s="52"/>
      <c r="CS11616" s="52"/>
      <c r="CT11616" s="52"/>
      <c r="CU11616" s="33"/>
      <c r="CV11616" s="33"/>
    </row>
    <row r="11617" spans="74:100">
      <c r="BV11617" s="62"/>
      <c r="BW11617" s="62"/>
      <c r="BX11617" s="62"/>
      <c r="BY11617" s="62"/>
      <c r="BZ11617" s="62"/>
      <c r="CA11617" s="62"/>
      <c r="CB11617" s="62"/>
      <c r="CC11617" s="62"/>
      <c r="CD11617" s="62"/>
      <c r="CE11617" s="62"/>
      <c r="CF11617" s="62"/>
      <c r="CL11617" s="56" t="s">
        <v>2518</v>
      </c>
      <c r="CM11617" s="56" t="s">
        <v>215</v>
      </c>
      <c r="CN11617" s="56" t="s">
        <v>215</v>
      </c>
      <c r="CO11617" s="52"/>
      <c r="CP11617" s="52"/>
      <c r="CQ11617" s="52"/>
      <c r="CR11617" s="52"/>
      <c r="CS11617" s="52"/>
      <c r="CT11617" s="52"/>
      <c r="CU11617" s="33"/>
      <c r="CV11617" s="33"/>
    </row>
    <row r="11618" spans="74:100">
      <c r="BV11618" s="62"/>
      <c r="BW11618" s="62"/>
      <c r="BX11618" s="62"/>
      <c r="BY11618" s="62"/>
      <c r="BZ11618" s="62"/>
      <c r="CA11618" s="62"/>
      <c r="CB11618" s="62"/>
      <c r="CC11618" s="62"/>
      <c r="CD11618" s="62"/>
      <c r="CE11618" s="62"/>
      <c r="CF11618" s="62"/>
      <c r="CL11618" s="56" t="s">
        <v>22824</v>
      </c>
      <c r="CM11618" s="56"/>
      <c r="CN11618" s="56"/>
      <c r="CO11618" s="52"/>
      <c r="CP11618" s="52"/>
      <c r="CQ11618" s="52"/>
      <c r="CR11618" s="52"/>
      <c r="CS11618" s="52"/>
      <c r="CT11618" s="52"/>
      <c r="CU11618" s="33"/>
      <c r="CV11618" s="33"/>
    </row>
    <row r="11619" spans="74:100">
      <c r="BV11619" s="62"/>
      <c r="BW11619" s="62"/>
      <c r="BX11619" s="62"/>
      <c r="BY11619" s="62"/>
      <c r="BZ11619" s="62"/>
      <c r="CA11619" s="62"/>
      <c r="CB11619" s="62"/>
      <c r="CC11619" s="62"/>
      <c r="CD11619" s="62"/>
      <c r="CE11619" s="62"/>
      <c r="CF11619" s="62"/>
      <c r="CL11619" s="56" t="s">
        <v>6352</v>
      </c>
      <c r="CM11619" s="56" t="s">
        <v>3118</v>
      </c>
      <c r="CN11619" s="56" t="s">
        <v>3118</v>
      </c>
      <c r="CO11619" s="52"/>
      <c r="CP11619" s="52"/>
      <c r="CQ11619" s="52"/>
      <c r="CR11619" s="52"/>
      <c r="CS11619" s="52"/>
      <c r="CT11619" s="52"/>
      <c r="CU11619" s="33"/>
      <c r="CV11619" s="33"/>
    </row>
    <row r="11620" spans="74:100">
      <c r="BV11620" s="62"/>
      <c r="BW11620" s="62"/>
      <c r="BX11620" s="62"/>
      <c r="BY11620" s="62"/>
      <c r="BZ11620" s="62"/>
      <c r="CA11620" s="62"/>
      <c r="CB11620" s="62"/>
      <c r="CC11620" s="62"/>
      <c r="CD11620" s="62"/>
      <c r="CE11620" s="62"/>
      <c r="CF11620" s="62"/>
      <c r="CL11620" s="56" t="s">
        <v>19949</v>
      </c>
      <c r="CM11620" s="56"/>
      <c r="CN11620" s="56"/>
      <c r="CO11620" s="52"/>
      <c r="CP11620" s="52"/>
      <c r="CQ11620" s="52"/>
      <c r="CR11620" s="52"/>
      <c r="CS11620" s="52"/>
      <c r="CT11620" s="52"/>
      <c r="CU11620" s="33"/>
      <c r="CV11620" s="33"/>
    </row>
    <row r="11621" spans="74:100">
      <c r="BV11621" s="62"/>
      <c r="BW11621" s="62"/>
      <c r="BX11621" s="62"/>
      <c r="BY11621" s="62"/>
      <c r="BZ11621" s="62"/>
      <c r="CA11621" s="62"/>
      <c r="CB11621" s="62"/>
      <c r="CC11621" s="62"/>
      <c r="CD11621" s="62"/>
      <c r="CE11621" s="62"/>
      <c r="CF11621" s="62"/>
      <c r="CL11621" s="56" t="s">
        <v>28528</v>
      </c>
      <c r="CM11621" s="56" t="s">
        <v>213</v>
      </c>
      <c r="CN11621" s="56" t="s">
        <v>213</v>
      </c>
      <c r="CO11621" s="52"/>
      <c r="CP11621" s="52"/>
      <c r="CQ11621" s="52"/>
      <c r="CR11621" s="52"/>
      <c r="CS11621" s="52"/>
      <c r="CT11621" s="52"/>
      <c r="CU11621" s="33"/>
      <c r="CV11621" s="33"/>
    </row>
    <row r="11622" spans="74:100">
      <c r="BV11622" s="62"/>
      <c r="BW11622" s="62"/>
      <c r="BX11622" s="62"/>
      <c r="BY11622" s="62"/>
      <c r="BZ11622" s="62"/>
      <c r="CA11622" s="62"/>
      <c r="CB11622" s="62"/>
      <c r="CC11622" s="62"/>
      <c r="CD11622" s="62"/>
      <c r="CE11622" s="62"/>
      <c r="CF11622" s="62"/>
      <c r="CL11622" s="56" t="s">
        <v>28529</v>
      </c>
      <c r="CM11622" s="56"/>
      <c r="CN11622" s="56"/>
      <c r="CO11622" s="52"/>
      <c r="CP11622" s="52"/>
      <c r="CQ11622" s="52"/>
      <c r="CR11622" s="52"/>
      <c r="CS11622" s="52"/>
      <c r="CT11622" s="52"/>
      <c r="CU11622" s="33"/>
      <c r="CV11622" s="33"/>
    </row>
    <row r="11623" spans="74:100">
      <c r="BV11623" s="62"/>
      <c r="BW11623" s="62"/>
      <c r="BX11623" s="62"/>
      <c r="BY11623" s="62"/>
      <c r="BZ11623" s="62"/>
      <c r="CA11623" s="62"/>
      <c r="CB11623" s="62"/>
      <c r="CC11623" s="62"/>
      <c r="CD11623" s="62"/>
      <c r="CE11623" s="62"/>
      <c r="CF11623" s="62"/>
      <c r="CL11623" s="56" t="s">
        <v>6353</v>
      </c>
      <c r="CM11623" s="56" t="s">
        <v>213</v>
      </c>
      <c r="CN11623" s="56" t="s">
        <v>213</v>
      </c>
      <c r="CO11623" s="52"/>
      <c r="CP11623" s="52"/>
      <c r="CQ11623" s="52"/>
      <c r="CR11623" s="52"/>
      <c r="CS11623" s="52"/>
      <c r="CT11623" s="52"/>
      <c r="CU11623" s="33"/>
      <c r="CV11623" s="33"/>
    </row>
    <row r="11624" spans="74:100">
      <c r="BV11624" s="62"/>
      <c r="BW11624" s="62"/>
      <c r="BX11624" s="62"/>
      <c r="BY11624" s="62"/>
      <c r="BZ11624" s="62"/>
      <c r="CA11624" s="62"/>
      <c r="CB11624" s="62"/>
      <c r="CC11624" s="62"/>
      <c r="CD11624" s="62"/>
      <c r="CE11624" s="62"/>
      <c r="CF11624" s="62"/>
      <c r="CL11624" s="56" t="s">
        <v>22825</v>
      </c>
      <c r="CM11624" s="56"/>
      <c r="CN11624" s="56"/>
      <c r="CO11624" s="52"/>
      <c r="CP11624" s="52"/>
      <c r="CQ11624" s="52"/>
      <c r="CR11624" s="52"/>
      <c r="CS11624" s="52"/>
      <c r="CT11624" s="52"/>
      <c r="CU11624" s="33"/>
      <c r="CV11624" s="33"/>
    </row>
    <row r="11625" spans="74:100">
      <c r="BV11625" s="62"/>
      <c r="BW11625" s="62"/>
      <c r="BX11625" s="62"/>
      <c r="BY11625" s="62"/>
      <c r="BZ11625" s="62"/>
      <c r="CA11625" s="62"/>
      <c r="CB11625" s="62"/>
      <c r="CC11625" s="62"/>
      <c r="CD11625" s="62"/>
      <c r="CE11625" s="62"/>
      <c r="CF11625" s="62"/>
      <c r="CL11625" s="56" t="s">
        <v>2519</v>
      </c>
      <c r="CM11625" s="56" t="s">
        <v>213</v>
      </c>
      <c r="CN11625" s="56" t="s">
        <v>213</v>
      </c>
      <c r="CO11625" s="52"/>
      <c r="CP11625" s="52"/>
      <c r="CQ11625" s="52"/>
      <c r="CR11625" s="52"/>
      <c r="CS11625" s="52"/>
      <c r="CT11625" s="52"/>
      <c r="CU11625" s="33"/>
      <c r="CV11625" s="33"/>
    </row>
    <row r="11626" spans="74:100">
      <c r="BV11626" s="62"/>
      <c r="BW11626" s="62"/>
      <c r="BX11626" s="62"/>
      <c r="BY11626" s="62"/>
      <c r="BZ11626" s="62"/>
      <c r="CA11626" s="62"/>
      <c r="CB11626" s="62"/>
      <c r="CC11626" s="62"/>
      <c r="CD11626" s="62"/>
      <c r="CE11626" s="62"/>
      <c r="CF11626" s="62"/>
      <c r="CL11626" s="56" t="s">
        <v>22826</v>
      </c>
      <c r="CM11626" s="56"/>
      <c r="CN11626" s="56"/>
      <c r="CO11626" s="52"/>
      <c r="CP11626" s="52"/>
      <c r="CQ11626" s="52"/>
      <c r="CR11626" s="52"/>
      <c r="CS11626" s="52"/>
      <c r="CT11626" s="52"/>
      <c r="CU11626" s="33"/>
      <c r="CV11626" s="33"/>
    </row>
    <row r="11627" spans="74:100">
      <c r="BV11627" s="62"/>
      <c r="BW11627" s="62"/>
      <c r="BX11627" s="62"/>
      <c r="BY11627" s="62"/>
      <c r="BZ11627" s="62"/>
      <c r="CA11627" s="62"/>
      <c r="CB11627" s="62"/>
      <c r="CC11627" s="62"/>
      <c r="CD11627" s="62"/>
      <c r="CE11627" s="62"/>
      <c r="CF11627" s="62"/>
      <c r="CL11627" s="56" t="s">
        <v>2520</v>
      </c>
      <c r="CM11627" s="56" t="s">
        <v>213</v>
      </c>
      <c r="CN11627" s="56" t="s">
        <v>213</v>
      </c>
      <c r="CO11627" s="52"/>
      <c r="CP11627" s="52"/>
      <c r="CQ11627" s="52"/>
      <c r="CR11627" s="52"/>
      <c r="CS11627" s="52"/>
      <c r="CT11627" s="52"/>
      <c r="CU11627" s="33"/>
      <c r="CV11627" s="33"/>
    </row>
    <row r="11628" spans="74:100">
      <c r="BV11628" s="62"/>
      <c r="BW11628" s="62"/>
      <c r="BX11628" s="62"/>
      <c r="BY11628" s="62"/>
      <c r="BZ11628" s="62"/>
      <c r="CA11628" s="62"/>
      <c r="CB11628" s="62"/>
      <c r="CC11628" s="62"/>
      <c r="CD11628" s="62"/>
      <c r="CE11628" s="62"/>
      <c r="CF11628" s="62"/>
      <c r="CL11628" s="56" t="s">
        <v>22827</v>
      </c>
      <c r="CM11628" s="56"/>
      <c r="CN11628" s="56"/>
      <c r="CO11628" s="52"/>
      <c r="CP11628" s="52"/>
      <c r="CQ11628" s="52"/>
      <c r="CR11628" s="52"/>
      <c r="CS11628" s="52"/>
      <c r="CT11628" s="52"/>
      <c r="CU11628" s="33"/>
      <c r="CV11628" s="33"/>
    </row>
    <row r="11629" spans="74:100">
      <c r="BV11629" s="62"/>
      <c r="BW11629" s="62"/>
      <c r="BX11629" s="62"/>
      <c r="BY11629" s="62"/>
      <c r="BZ11629" s="62"/>
      <c r="CA11629" s="62"/>
      <c r="CB11629" s="62"/>
      <c r="CC11629" s="62"/>
      <c r="CD11629" s="62"/>
      <c r="CE11629" s="62"/>
      <c r="CF11629" s="62"/>
      <c r="CL11629" s="56" t="s">
        <v>2521</v>
      </c>
      <c r="CM11629" s="56" t="s">
        <v>213</v>
      </c>
      <c r="CN11629" s="56" t="s">
        <v>213</v>
      </c>
      <c r="CO11629" s="52"/>
      <c r="CP11629" s="52"/>
      <c r="CQ11629" s="52"/>
      <c r="CR11629" s="52"/>
      <c r="CS11629" s="52"/>
      <c r="CT11629" s="52"/>
      <c r="CU11629" s="33"/>
      <c r="CV11629" s="33"/>
    </row>
    <row r="11630" spans="74:100">
      <c r="BV11630" s="62"/>
      <c r="BW11630" s="62"/>
      <c r="BX11630" s="62"/>
      <c r="BY11630" s="62"/>
      <c r="BZ11630" s="62"/>
      <c r="CA11630" s="62"/>
      <c r="CB11630" s="62"/>
      <c r="CC11630" s="62"/>
      <c r="CD11630" s="62"/>
      <c r="CE11630" s="62"/>
      <c r="CF11630" s="62"/>
      <c r="CL11630" s="56" t="s">
        <v>22828</v>
      </c>
      <c r="CM11630" s="56"/>
      <c r="CN11630" s="56"/>
      <c r="CO11630" s="52"/>
      <c r="CP11630" s="52"/>
      <c r="CQ11630" s="52"/>
      <c r="CR11630" s="52"/>
      <c r="CS11630" s="52"/>
      <c r="CT11630" s="52"/>
      <c r="CU11630" s="33"/>
      <c r="CV11630" s="33"/>
    </row>
    <row r="11631" spans="74:100">
      <c r="BV11631" s="62"/>
      <c r="BW11631" s="62"/>
      <c r="BX11631" s="62"/>
      <c r="BY11631" s="62"/>
      <c r="BZ11631" s="62"/>
      <c r="CA11631" s="62"/>
      <c r="CB11631" s="62"/>
      <c r="CC11631" s="62"/>
      <c r="CD11631" s="62"/>
      <c r="CE11631" s="62"/>
      <c r="CF11631" s="62"/>
      <c r="CL11631" s="56" t="s">
        <v>2522</v>
      </c>
      <c r="CM11631" s="56" t="s">
        <v>213</v>
      </c>
      <c r="CN11631" s="56" t="s">
        <v>213</v>
      </c>
      <c r="CO11631" s="52"/>
      <c r="CP11631" s="52"/>
      <c r="CQ11631" s="52"/>
      <c r="CR11631" s="52"/>
      <c r="CS11631" s="52"/>
      <c r="CT11631" s="52"/>
      <c r="CU11631" s="33"/>
      <c r="CV11631" s="33"/>
    </row>
    <row r="11632" spans="74:100">
      <c r="BV11632" s="62"/>
      <c r="BW11632" s="62"/>
      <c r="BX11632" s="62"/>
      <c r="BY11632" s="62"/>
      <c r="BZ11632" s="62"/>
      <c r="CA11632" s="62"/>
      <c r="CB11632" s="62"/>
      <c r="CC11632" s="62"/>
      <c r="CD11632" s="62"/>
      <c r="CE11632" s="62"/>
      <c r="CF11632" s="62"/>
      <c r="CL11632" s="56" t="s">
        <v>22829</v>
      </c>
      <c r="CM11632" s="56"/>
      <c r="CN11632" s="56"/>
      <c r="CO11632" s="52"/>
      <c r="CP11632" s="52"/>
      <c r="CQ11632" s="52"/>
      <c r="CR11632" s="52"/>
      <c r="CS11632" s="52"/>
      <c r="CT11632" s="52"/>
      <c r="CU11632" s="33"/>
      <c r="CV11632" s="33"/>
    </row>
    <row r="11633" spans="74:100">
      <c r="BV11633" s="62"/>
      <c r="BW11633" s="62"/>
      <c r="BX11633" s="62"/>
      <c r="BY11633" s="62"/>
      <c r="BZ11633" s="62"/>
      <c r="CA11633" s="62"/>
      <c r="CB11633" s="62"/>
      <c r="CC11633" s="62"/>
      <c r="CD11633" s="62"/>
      <c r="CE11633" s="62"/>
      <c r="CF11633" s="62"/>
      <c r="CL11633" s="56" t="s">
        <v>2523</v>
      </c>
      <c r="CM11633" s="56" t="s">
        <v>213</v>
      </c>
      <c r="CN11633" s="56" t="s">
        <v>213</v>
      </c>
      <c r="CO11633" s="52"/>
      <c r="CP11633" s="52"/>
      <c r="CQ11633" s="52"/>
      <c r="CR11633" s="52"/>
      <c r="CS11633" s="52"/>
      <c r="CT11633" s="52"/>
      <c r="CU11633" s="33"/>
      <c r="CV11633" s="33"/>
    </row>
    <row r="11634" spans="74:100">
      <c r="BV11634" s="62"/>
      <c r="BW11634" s="62"/>
      <c r="BX11634" s="62"/>
      <c r="BY11634" s="62"/>
      <c r="BZ11634" s="62"/>
      <c r="CA11634" s="62"/>
      <c r="CB11634" s="62"/>
      <c r="CC11634" s="62"/>
      <c r="CD11634" s="62"/>
      <c r="CE11634" s="62"/>
      <c r="CF11634" s="62"/>
      <c r="CL11634" s="56" t="s">
        <v>22830</v>
      </c>
      <c r="CM11634" s="56"/>
      <c r="CN11634" s="56"/>
      <c r="CO11634" s="52"/>
      <c r="CP11634" s="52"/>
      <c r="CQ11634" s="52"/>
      <c r="CR11634" s="52"/>
      <c r="CS11634" s="52"/>
      <c r="CT11634" s="52"/>
      <c r="CU11634" s="33"/>
      <c r="CV11634" s="33"/>
    </row>
    <row r="11635" spans="74:100">
      <c r="BV11635" s="62"/>
      <c r="BW11635" s="62"/>
      <c r="BX11635" s="62"/>
      <c r="BY11635" s="62"/>
      <c r="BZ11635" s="62"/>
      <c r="CA11635" s="62"/>
      <c r="CB11635" s="62"/>
      <c r="CC11635" s="62"/>
      <c r="CD11635" s="62"/>
      <c r="CE11635" s="62"/>
      <c r="CF11635" s="62"/>
      <c r="CL11635" s="56" t="s">
        <v>6355</v>
      </c>
      <c r="CM11635" s="56" t="s">
        <v>213</v>
      </c>
      <c r="CN11635" s="56" t="s">
        <v>213</v>
      </c>
      <c r="CO11635" s="52"/>
      <c r="CP11635" s="52"/>
      <c r="CQ11635" s="52"/>
      <c r="CR11635" s="52"/>
      <c r="CS11635" s="52"/>
      <c r="CT11635" s="52"/>
      <c r="CU11635" s="33"/>
      <c r="CV11635" s="33"/>
    </row>
    <row r="11636" spans="74:100">
      <c r="BV11636" s="62"/>
      <c r="BW11636" s="62"/>
      <c r="BX11636" s="62"/>
      <c r="BY11636" s="62"/>
      <c r="BZ11636" s="62"/>
      <c r="CA11636" s="62"/>
      <c r="CB11636" s="62"/>
      <c r="CC11636" s="62"/>
      <c r="CD11636" s="62"/>
      <c r="CE11636" s="62"/>
      <c r="CF11636" s="62"/>
      <c r="CL11636" s="56" t="s">
        <v>22831</v>
      </c>
      <c r="CM11636" s="56"/>
      <c r="CN11636" s="56"/>
      <c r="CO11636" s="52"/>
      <c r="CP11636" s="52"/>
      <c r="CQ11636" s="52"/>
      <c r="CR11636" s="52"/>
      <c r="CS11636" s="52"/>
      <c r="CT11636" s="52"/>
      <c r="CU11636" s="33"/>
      <c r="CV11636" s="33"/>
    </row>
    <row r="11637" spans="74:100">
      <c r="BV11637" s="62"/>
      <c r="BW11637" s="62"/>
      <c r="BX11637" s="62"/>
      <c r="BY11637" s="62"/>
      <c r="BZ11637" s="62"/>
      <c r="CA11637" s="62"/>
      <c r="CB11637" s="62"/>
      <c r="CC11637" s="62"/>
      <c r="CD11637" s="62"/>
      <c r="CE11637" s="62"/>
      <c r="CF11637" s="62"/>
      <c r="CL11637" s="56" t="s">
        <v>2524</v>
      </c>
      <c r="CM11637" s="56" t="s">
        <v>213</v>
      </c>
      <c r="CN11637" s="56" t="s">
        <v>213</v>
      </c>
      <c r="CO11637" s="52"/>
      <c r="CP11637" s="52"/>
      <c r="CQ11637" s="52"/>
      <c r="CR11637" s="52"/>
      <c r="CS11637" s="52"/>
      <c r="CT11637" s="52"/>
      <c r="CU11637" s="33"/>
      <c r="CV11637" s="33"/>
    </row>
    <row r="11638" spans="74:100">
      <c r="BV11638" s="62"/>
      <c r="BW11638" s="62"/>
      <c r="BX11638" s="62"/>
      <c r="BY11638" s="62"/>
      <c r="BZ11638" s="62"/>
      <c r="CA11638" s="62"/>
      <c r="CB11638" s="62"/>
      <c r="CC11638" s="62"/>
      <c r="CD11638" s="62"/>
      <c r="CE11638" s="62"/>
      <c r="CF11638" s="62"/>
      <c r="CL11638" s="56" t="s">
        <v>22832</v>
      </c>
      <c r="CM11638" s="56"/>
      <c r="CN11638" s="56"/>
      <c r="CO11638" s="52"/>
      <c r="CP11638" s="52"/>
      <c r="CQ11638" s="52"/>
      <c r="CR11638" s="52"/>
      <c r="CS11638" s="52"/>
      <c r="CT11638" s="52"/>
      <c r="CU11638" s="33"/>
      <c r="CV11638" s="33"/>
    </row>
    <row r="11639" spans="74:100">
      <c r="BV11639" s="62"/>
      <c r="BW11639" s="62"/>
      <c r="BX11639" s="62"/>
      <c r="BY11639" s="62"/>
      <c r="BZ11639" s="62"/>
      <c r="CA11639" s="62"/>
      <c r="CB11639" s="62"/>
      <c r="CC11639" s="62"/>
      <c r="CD11639" s="62"/>
      <c r="CE11639" s="62"/>
      <c r="CF11639" s="62"/>
      <c r="CL11639" s="56" t="s">
        <v>2525</v>
      </c>
      <c r="CM11639" s="56" t="s">
        <v>213</v>
      </c>
      <c r="CN11639" s="56" t="s">
        <v>213</v>
      </c>
      <c r="CO11639" s="52"/>
      <c r="CP11639" s="52"/>
      <c r="CQ11639" s="52"/>
      <c r="CR11639" s="52"/>
      <c r="CS11639" s="52"/>
      <c r="CT11639" s="52"/>
      <c r="CU11639" s="33"/>
      <c r="CV11639" s="33"/>
    </row>
    <row r="11640" spans="74:100">
      <c r="BV11640" s="62"/>
      <c r="BW11640" s="62"/>
      <c r="BX11640" s="62"/>
      <c r="BY11640" s="62"/>
      <c r="BZ11640" s="62"/>
      <c r="CA11640" s="62"/>
      <c r="CB11640" s="62"/>
      <c r="CC11640" s="62"/>
      <c r="CD11640" s="62"/>
      <c r="CE11640" s="62"/>
      <c r="CF11640" s="62"/>
      <c r="CL11640" s="56" t="s">
        <v>22833</v>
      </c>
      <c r="CM11640" s="56"/>
      <c r="CN11640" s="56"/>
      <c r="CO11640" s="52"/>
      <c r="CP11640" s="52"/>
      <c r="CQ11640" s="52"/>
      <c r="CR11640" s="52"/>
      <c r="CS11640" s="52"/>
      <c r="CT11640" s="52"/>
      <c r="CU11640" s="33"/>
      <c r="CV11640" s="33"/>
    </row>
    <row r="11641" spans="74:100">
      <c r="BV11641" s="62"/>
      <c r="BW11641" s="62"/>
      <c r="BX11641" s="62"/>
      <c r="BY11641" s="62"/>
      <c r="BZ11641" s="62"/>
      <c r="CA11641" s="62"/>
      <c r="CB11641" s="62"/>
      <c r="CC11641" s="62"/>
      <c r="CD11641" s="62"/>
      <c r="CE11641" s="62"/>
      <c r="CF11641" s="62"/>
      <c r="CL11641" s="56" t="s">
        <v>2526</v>
      </c>
      <c r="CM11641" s="56" t="s">
        <v>213</v>
      </c>
      <c r="CN11641" s="56" t="s">
        <v>213</v>
      </c>
      <c r="CO11641" s="52"/>
      <c r="CP11641" s="52"/>
      <c r="CQ11641" s="52"/>
      <c r="CR11641" s="52"/>
      <c r="CS11641" s="52"/>
      <c r="CT11641" s="52"/>
      <c r="CU11641" s="33"/>
      <c r="CV11641" s="33"/>
    </row>
    <row r="11642" spans="74:100">
      <c r="BV11642" s="62"/>
      <c r="BW11642" s="62"/>
      <c r="BX11642" s="62"/>
      <c r="BY11642" s="62"/>
      <c r="BZ11642" s="62"/>
      <c r="CA11642" s="62"/>
      <c r="CB11642" s="62"/>
      <c r="CC11642" s="62"/>
      <c r="CD11642" s="62"/>
      <c r="CE11642" s="62"/>
      <c r="CF11642" s="62"/>
      <c r="CL11642" s="56" t="s">
        <v>22834</v>
      </c>
      <c r="CM11642" s="56"/>
      <c r="CN11642" s="56"/>
      <c r="CO11642" s="52"/>
      <c r="CP11642" s="52"/>
      <c r="CQ11642" s="52"/>
      <c r="CR11642" s="52"/>
      <c r="CS11642" s="52"/>
      <c r="CT11642" s="52"/>
      <c r="CU11642" s="33"/>
      <c r="CV11642" s="33"/>
    </row>
    <row r="11643" spans="74:100">
      <c r="BV11643" s="62"/>
      <c r="BW11643" s="62"/>
      <c r="BX11643" s="62"/>
      <c r="BY11643" s="62"/>
      <c r="BZ11643" s="62"/>
      <c r="CA11643" s="62"/>
      <c r="CB11643" s="62"/>
      <c r="CC11643" s="62"/>
      <c r="CD11643" s="62"/>
      <c r="CE11643" s="62"/>
      <c r="CF11643" s="62"/>
      <c r="CL11643" s="56" t="s">
        <v>2527</v>
      </c>
      <c r="CM11643" s="56" t="s">
        <v>213</v>
      </c>
      <c r="CN11643" s="56" t="s">
        <v>213</v>
      </c>
      <c r="CO11643" s="52"/>
      <c r="CP11643" s="52"/>
      <c r="CQ11643" s="52"/>
      <c r="CR11643" s="52"/>
      <c r="CS11643" s="52"/>
      <c r="CT11643" s="52"/>
      <c r="CU11643" s="33"/>
      <c r="CV11643" s="33"/>
    </row>
    <row r="11644" spans="74:100">
      <c r="BV11644" s="62"/>
      <c r="BW11644" s="62"/>
      <c r="BX11644" s="62"/>
      <c r="BY11644" s="62"/>
      <c r="BZ11644" s="62"/>
      <c r="CA11644" s="62"/>
      <c r="CB11644" s="62"/>
      <c r="CC11644" s="62"/>
      <c r="CD11644" s="62"/>
      <c r="CE11644" s="62"/>
      <c r="CF11644" s="62"/>
      <c r="CL11644" s="56" t="s">
        <v>22835</v>
      </c>
      <c r="CM11644" s="56"/>
      <c r="CN11644" s="56"/>
      <c r="CO11644" s="52"/>
      <c r="CP11644" s="52"/>
      <c r="CQ11644" s="52"/>
      <c r="CR11644" s="52"/>
      <c r="CS11644" s="52"/>
      <c r="CT11644" s="52"/>
      <c r="CU11644" s="33"/>
      <c r="CV11644" s="33"/>
    </row>
    <row r="11645" spans="74:100">
      <c r="BV11645" s="62"/>
      <c r="BW11645" s="62"/>
      <c r="BX11645" s="62"/>
      <c r="BY11645" s="62"/>
      <c r="BZ11645" s="62"/>
      <c r="CA11645" s="62"/>
      <c r="CB11645" s="62"/>
      <c r="CC11645" s="62"/>
      <c r="CD11645" s="62"/>
      <c r="CE11645" s="62"/>
      <c r="CF11645" s="62"/>
      <c r="CL11645" s="56" t="s">
        <v>15324</v>
      </c>
      <c r="CM11645" s="56" t="s">
        <v>213</v>
      </c>
      <c r="CN11645" s="56" t="s">
        <v>213</v>
      </c>
      <c r="CO11645" s="52"/>
      <c r="CP11645" s="52"/>
      <c r="CQ11645" s="52"/>
      <c r="CR11645" s="52"/>
      <c r="CS11645" s="52"/>
      <c r="CT11645" s="52"/>
      <c r="CU11645" s="33"/>
      <c r="CV11645" s="33"/>
    </row>
    <row r="11646" spans="74:100">
      <c r="BV11646" s="62"/>
      <c r="BW11646" s="62"/>
      <c r="BX11646" s="62"/>
      <c r="BY11646" s="62"/>
      <c r="BZ11646" s="62"/>
      <c r="CA11646" s="62"/>
      <c r="CB11646" s="62"/>
      <c r="CC11646" s="62"/>
      <c r="CD11646" s="62"/>
      <c r="CE11646" s="62"/>
      <c r="CF11646" s="62"/>
      <c r="CL11646" s="56" t="s">
        <v>22836</v>
      </c>
      <c r="CM11646" s="56"/>
      <c r="CN11646" s="56"/>
      <c r="CO11646" s="52"/>
      <c r="CP11646" s="52"/>
      <c r="CQ11646" s="52"/>
      <c r="CR11646" s="52"/>
      <c r="CS11646" s="52"/>
      <c r="CT11646" s="52"/>
      <c r="CU11646" s="33"/>
      <c r="CV11646" s="33"/>
    </row>
    <row r="11647" spans="74:100">
      <c r="BV11647" s="62"/>
      <c r="BW11647" s="62"/>
      <c r="BX11647" s="62"/>
      <c r="BY11647" s="62"/>
      <c r="BZ11647" s="62"/>
      <c r="CA11647" s="62"/>
      <c r="CB11647" s="62"/>
      <c r="CC11647" s="62"/>
      <c r="CD11647" s="62"/>
      <c r="CE11647" s="62"/>
      <c r="CF11647" s="62"/>
      <c r="CL11647" s="56" t="s">
        <v>2529</v>
      </c>
      <c r="CM11647" s="56" t="s">
        <v>213</v>
      </c>
      <c r="CN11647" s="56" t="s">
        <v>213</v>
      </c>
      <c r="CO11647" s="52"/>
      <c r="CP11647" s="52"/>
      <c r="CQ11647" s="52"/>
      <c r="CR11647" s="52"/>
      <c r="CS11647" s="52"/>
      <c r="CT11647" s="52"/>
      <c r="CU11647" s="33"/>
      <c r="CV11647" s="33"/>
    </row>
    <row r="11648" spans="74:100">
      <c r="BV11648" s="62"/>
      <c r="BW11648" s="62"/>
      <c r="BX11648" s="62"/>
      <c r="BY11648" s="62"/>
      <c r="BZ11648" s="62"/>
      <c r="CA11648" s="62"/>
      <c r="CB11648" s="62"/>
      <c r="CC11648" s="62"/>
      <c r="CD11648" s="62"/>
      <c r="CE11648" s="62"/>
      <c r="CF11648" s="62"/>
      <c r="CL11648" s="56" t="s">
        <v>22837</v>
      </c>
      <c r="CM11648" s="56"/>
      <c r="CN11648" s="56"/>
      <c r="CO11648" s="52"/>
      <c r="CP11648" s="52"/>
      <c r="CQ11648" s="52"/>
      <c r="CR11648" s="52"/>
      <c r="CS11648" s="52"/>
      <c r="CT11648" s="52"/>
      <c r="CU11648" s="33"/>
      <c r="CV11648" s="33"/>
    </row>
    <row r="11649" spans="74:100">
      <c r="BV11649" s="62"/>
      <c r="BW11649" s="62"/>
      <c r="BX11649" s="62"/>
      <c r="BY11649" s="62"/>
      <c r="BZ11649" s="62"/>
      <c r="CA11649" s="62"/>
      <c r="CB11649" s="62"/>
      <c r="CC11649" s="62"/>
      <c r="CD11649" s="62"/>
      <c r="CE11649" s="62"/>
      <c r="CF11649" s="62"/>
      <c r="CL11649" s="56" t="s">
        <v>6356</v>
      </c>
      <c r="CM11649" s="56" t="s">
        <v>213</v>
      </c>
      <c r="CN11649" s="56" t="s">
        <v>213</v>
      </c>
      <c r="CO11649" s="52"/>
      <c r="CP11649" s="52"/>
      <c r="CQ11649" s="52"/>
      <c r="CR11649" s="52"/>
      <c r="CS11649" s="52"/>
      <c r="CT11649" s="52"/>
      <c r="CU11649" s="33"/>
      <c r="CV11649" s="33"/>
    </row>
    <row r="11650" spans="74:100">
      <c r="BV11650" s="62"/>
      <c r="BW11650" s="62"/>
      <c r="BX11650" s="62"/>
      <c r="BY11650" s="62"/>
      <c r="BZ11650" s="62"/>
      <c r="CA11650" s="62"/>
      <c r="CB11650" s="62"/>
      <c r="CC11650" s="62"/>
      <c r="CD11650" s="62"/>
      <c r="CE11650" s="62"/>
      <c r="CF11650" s="62"/>
      <c r="CL11650" s="56" t="s">
        <v>22838</v>
      </c>
      <c r="CM11650" s="56"/>
      <c r="CN11650" s="56"/>
      <c r="CO11650" s="52"/>
      <c r="CP11650" s="52"/>
      <c r="CQ11650" s="52"/>
      <c r="CR11650" s="52"/>
      <c r="CS11650" s="52"/>
      <c r="CT11650" s="52"/>
      <c r="CU11650" s="33"/>
      <c r="CV11650" s="33"/>
    </row>
    <row r="11651" spans="74:100">
      <c r="BV11651" s="62"/>
      <c r="BW11651" s="62"/>
      <c r="BX11651" s="62"/>
      <c r="BY11651" s="62"/>
      <c r="BZ11651" s="62"/>
      <c r="CA11651" s="62"/>
      <c r="CB11651" s="62"/>
      <c r="CC11651" s="62"/>
      <c r="CD11651" s="62"/>
      <c r="CE11651" s="62"/>
      <c r="CF11651" s="62"/>
      <c r="CL11651" s="56" t="s">
        <v>6357</v>
      </c>
      <c r="CM11651" s="56" t="s">
        <v>3118</v>
      </c>
      <c r="CN11651" s="56" t="s">
        <v>3118</v>
      </c>
      <c r="CO11651" s="52"/>
      <c r="CP11651" s="52"/>
      <c r="CQ11651" s="52"/>
      <c r="CR11651" s="52"/>
      <c r="CS11651" s="52"/>
      <c r="CT11651" s="52"/>
      <c r="CU11651" s="33"/>
      <c r="CV11651" s="33"/>
    </row>
    <row r="11652" spans="74:100">
      <c r="BV11652" s="62"/>
      <c r="BW11652" s="62"/>
      <c r="BX11652" s="62"/>
      <c r="BY11652" s="62"/>
      <c r="BZ11652" s="62"/>
      <c r="CA11652" s="62"/>
      <c r="CB11652" s="62"/>
      <c r="CC11652" s="62"/>
      <c r="CD11652" s="62"/>
      <c r="CE11652" s="62"/>
      <c r="CF11652" s="62"/>
      <c r="CL11652" s="56" t="s">
        <v>19950</v>
      </c>
      <c r="CM11652" s="56"/>
      <c r="CN11652" s="56"/>
      <c r="CO11652" s="52"/>
      <c r="CP11652" s="52"/>
      <c r="CQ11652" s="52"/>
      <c r="CR11652" s="52"/>
      <c r="CS11652" s="52"/>
      <c r="CT11652" s="52"/>
      <c r="CU11652" s="33"/>
      <c r="CV11652" s="33"/>
    </row>
    <row r="11653" spans="74:100">
      <c r="BV11653" s="62"/>
      <c r="BW11653" s="62"/>
      <c r="BX11653" s="62"/>
      <c r="BY11653" s="62"/>
      <c r="BZ11653" s="62"/>
      <c r="CA11653" s="62"/>
      <c r="CB11653" s="62"/>
      <c r="CC11653" s="62"/>
      <c r="CD11653" s="62"/>
      <c r="CE11653" s="62"/>
      <c r="CF11653" s="62"/>
      <c r="CL11653" s="56" t="s">
        <v>2530</v>
      </c>
      <c r="CM11653" s="56" t="s">
        <v>213</v>
      </c>
      <c r="CN11653" s="56" t="s">
        <v>213</v>
      </c>
      <c r="CO11653" s="52"/>
      <c r="CP11653" s="52"/>
      <c r="CQ11653" s="52"/>
      <c r="CR11653" s="52"/>
      <c r="CS11653" s="52"/>
      <c r="CT11653" s="52"/>
      <c r="CU11653" s="33"/>
      <c r="CV11653" s="33"/>
    </row>
    <row r="11654" spans="74:100">
      <c r="BV11654" s="62"/>
      <c r="BW11654" s="62"/>
      <c r="BX11654" s="62"/>
      <c r="BY11654" s="62"/>
      <c r="BZ11654" s="62"/>
      <c r="CA11654" s="62"/>
      <c r="CB11654" s="62"/>
      <c r="CC11654" s="62"/>
      <c r="CD11654" s="62"/>
      <c r="CE11654" s="62"/>
      <c r="CF11654" s="62"/>
      <c r="CL11654" s="56" t="s">
        <v>22839</v>
      </c>
      <c r="CM11654" s="56"/>
      <c r="CN11654" s="56"/>
      <c r="CO11654" s="52"/>
      <c r="CP11654" s="52"/>
      <c r="CQ11654" s="52"/>
      <c r="CR11654" s="52"/>
      <c r="CS11654" s="52"/>
      <c r="CT11654" s="52"/>
      <c r="CU11654" s="33"/>
      <c r="CV11654" s="33"/>
    </row>
    <row r="11655" spans="74:100">
      <c r="BV11655" s="62"/>
      <c r="BW11655" s="62"/>
      <c r="BX11655" s="62"/>
      <c r="BY11655" s="62"/>
      <c r="BZ11655" s="62"/>
      <c r="CA11655" s="62"/>
      <c r="CB11655" s="62"/>
      <c r="CC11655" s="62"/>
      <c r="CD11655" s="62"/>
      <c r="CE11655" s="62"/>
      <c r="CF11655" s="62"/>
      <c r="CL11655" s="56" t="s">
        <v>6358</v>
      </c>
      <c r="CM11655" s="56" t="s">
        <v>213</v>
      </c>
      <c r="CN11655" s="56" t="s">
        <v>213</v>
      </c>
      <c r="CO11655" s="52"/>
      <c r="CP11655" s="52"/>
      <c r="CQ11655" s="52"/>
      <c r="CR11655" s="52"/>
      <c r="CS11655" s="52"/>
      <c r="CT11655" s="52"/>
      <c r="CU11655" s="33"/>
      <c r="CV11655" s="33"/>
    </row>
    <row r="11656" spans="74:100">
      <c r="BV11656" s="62"/>
      <c r="BW11656" s="62"/>
      <c r="BX11656" s="62"/>
      <c r="BY11656" s="62"/>
      <c r="BZ11656" s="62"/>
      <c r="CA11656" s="62"/>
      <c r="CB11656" s="62"/>
      <c r="CC11656" s="62"/>
      <c r="CD11656" s="62"/>
      <c r="CE11656" s="62"/>
      <c r="CF11656" s="62"/>
      <c r="CL11656" s="56" t="s">
        <v>22840</v>
      </c>
      <c r="CM11656" s="56"/>
      <c r="CN11656" s="56"/>
      <c r="CO11656" s="52"/>
      <c r="CP11656" s="52"/>
      <c r="CQ11656" s="52"/>
      <c r="CR11656" s="52"/>
      <c r="CS11656" s="52"/>
      <c r="CT11656" s="52"/>
      <c r="CU11656" s="33"/>
      <c r="CV11656" s="33"/>
    </row>
    <row r="11657" spans="74:100">
      <c r="BV11657" s="62"/>
      <c r="BW11657" s="62"/>
      <c r="BX11657" s="62"/>
      <c r="BY11657" s="62"/>
      <c r="BZ11657" s="62"/>
      <c r="CA11657" s="62"/>
      <c r="CB11657" s="62"/>
      <c r="CC11657" s="62"/>
      <c r="CD11657" s="62"/>
      <c r="CE11657" s="62"/>
      <c r="CF11657" s="62"/>
      <c r="CL11657" s="56" t="s">
        <v>6359</v>
      </c>
      <c r="CM11657" s="56" t="s">
        <v>213</v>
      </c>
      <c r="CN11657" s="56" t="s">
        <v>213</v>
      </c>
      <c r="CO11657" s="52"/>
      <c r="CP11657" s="52"/>
      <c r="CQ11657" s="52"/>
      <c r="CR11657" s="52"/>
      <c r="CS11657" s="52"/>
      <c r="CT11657" s="52"/>
      <c r="CU11657" s="33"/>
      <c r="CV11657" s="33"/>
    </row>
    <row r="11658" spans="74:100">
      <c r="BV11658" s="62"/>
      <c r="BW11658" s="62"/>
      <c r="BX11658" s="62"/>
      <c r="BY11658" s="62"/>
      <c r="BZ11658" s="62"/>
      <c r="CA11658" s="62"/>
      <c r="CB11658" s="62"/>
      <c r="CC11658" s="62"/>
      <c r="CD11658" s="62"/>
      <c r="CE11658" s="62"/>
      <c r="CF11658" s="62"/>
      <c r="CL11658" s="56" t="s">
        <v>25042</v>
      </c>
      <c r="CM11658" s="56"/>
      <c r="CN11658" s="56"/>
      <c r="CO11658" s="52"/>
      <c r="CP11658" s="52"/>
      <c r="CQ11658" s="52"/>
      <c r="CR11658" s="52"/>
      <c r="CS11658" s="52"/>
      <c r="CT11658" s="52"/>
      <c r="CU11658" s="33"/>
      <c r="CV11658" s="33"/>
    </row>
    <row r="11659" spans="74:100">
      <c r="BV11659" s="62"/>
      <c r="BW11659" s="62"/>
      <c r="BX11659" s="62"/>
      <c r="BY11659" s="62"/>
      <c r="BZ11659" s="62"/>
      <c r="CA11659" s="62"/>
      <c r="CB11659" s="62"/>
      <c r="CC11659" s="62"/>
      <c r="CD11659" s="62"/>
      <c r="CE11659" s="62"/>
      <c r="CF11659" s="62"/>
      <c r="CL11659" s="56" t="s">
        <v>2533</v>
      </c>
      <c r="CM11659" s="56" t="s">
        <v>213</v>
      </c>
      <c r="CN11659" s="56" t="s">
        <v>213</v>
      </c>
      <c r="CO11659" s="52"/>
      <c r="CP11659" s="52"/>
      <c r="CQ11659" s="52"/>
      <c r="CR11659" s="52"/>
      <c r="CS11659" s="52"/>
      <c r="CT11659" s="52"/>
      <c r="CU11659" s="33"/>
      <c r="CV11659" s="33"/>
    </row>
    <row r="11660" spans="74:100">
      <c r="BV11660" s="62"/>
      <c r="BW11660" s="62"/>
      <c r="BX11660" s="62"/>
      <c r="BY11660" s="62"/>
      <c r="BZ11660" s="62"/>
      <c r="CA11660" s="62"/>
      <c r="CB11660" s="62"/>
      <c r="CC11660" s="62"/>
      <c r="CD11660" s="62"/>
      <c r="CE11660" s="62"/>
      <c r="CF11660" s="62"/>
      <c r="CL11660" s="56" t="s">
        <v>22841</v>
      </c>
      <c r="CM11660" s="56"/>
      <c r="CN11660" s="56"/>
      <c r="CO11660" s="52"/>
      <c r="CP11660" s="52"/>
      <c r="CQ11660" s="52"/>
      <c r="CR11660" s="52"/>
      <c r="CS11660" s="52"/>
      <c r="CT11660" s="52"/>
      <c r="CU11660" s="33"/>
      <c r="CV11660" s="33"/>
    </row>
    <row r="11661" spans="74:100">
      <c r="BV11661" s="62"/>
      <c r="BW11661" s="62"/>
      <c r="BX11661" s="62"/>
      <c r="BY11661" s="62"/>
      <c r="BZ11661" s="62"/>
      <c r="CA11661" s="62"/>
      <c r="CB11661" s="62"/>
      <c r="CC11661" s="62"/>
      <c r="CD11661" s="62"/>
      <c r="CE11661" s="62"/>
      <c r="CF11661" s="62"/>
      <c r="CL11661" s="56" t="s">
        <v>6360</v>
      </c>
      <c r="CM11661" s="56" t="s">
        <v>3118</v>
      </c>
      <c r="CN11661" s="56" t="s">
        <v>3118</v>
      </c>
      <c r="CO11661" s="52"/>
      <c r="CP11661" s="52"/>
      <c r="CQ11661" s="52"/>
      <c r="CR11661" s="52"/>
      <c r="CS11661" s="52"/>
      <c r="CT11661" s="52"/>
      <c r="CU11661" s="33"/>
      <c r="CV11661" s="33"/>
    </row>
    <row r="11662" spans="74:100">
      <c r="BV11662" s="62"/>
      <c r="BW11662" s="62"/>
      <c r="BX11662" s="62"/>
      <c r="BY11662" s="62"/>
      <c r="BZ11662" s="62"/>
      <c r="CA11662" s="62"/>
      <c r="CB11662" s="62"/>
      <c r="CC11662" s="62"/>
      <c r="CD11662" s="62"/>
      <c r="CE11662" s="62"/>
      <c r="CF11662" s="62"/>
      <c r="CL11662" s="56" t="s">
        <v>19951</v>
      </c>
      <c r="CM11662" s="56"/>
      <c r="CN11662" s="56"/>
      <c r="CO11662" s="52"/>
      <c r="CP11662" s="52"/>
      <c r="CQ11662" s="52"/>
      <c r="CR11662" s="52"/>
      <c r="CS11662" s="52"/>
      <c r="CT11662" s="52"/>
      <c r="CU11662" s="33"/>
      <c r="CV11662" s="33"/>
    </row>
    <row r="11663" spans="74:100">
      <c r="BV11663" s="62"/>
      <c r="BW11663" s="62"/>
      <c r="BX11663" s="62"/>
      <c r="BY11663" s="62"/>
      <c r="BZ11663" s="62"/>
      <c r="CA11663" s="62"/>
      <c r="CB11663" s="62"/>
      <c r="CC11663" s="62"/>
      <c r="CD11663" s="62"/>
      <c r="CE11663" s="62"/>
      <c r="CF11663" s="62"/>
      <c r="CL11663" s="56" t="s">
        <v>2535</v>
      </c>
      <c r="CM11663" s="56" t="s">
        <v>214</v>
      </c>
      <c r="CN11663" s="56" t="s">
        <v>214</v>
      </c>
      <c r="CO11663" s="52"/>
      <c r="CP11663" s="52"/>
      <c r="CQ11663" s="52"/>
      <c r="CR11663" s="52"/>
      <c r="CS11663" s="52"/>
      <c r="CT11663" s="52"/>
      <c r="CU11663" s="33"/>
      <c r="CV11663" s="33"/>
    </row>
    <row r="11664" spans="74:100">
      <c r="BV11664" s="62"/>
      <c r="BW11664" s="62"/>
      <c r="BX11664" s="62"/>
      <c r="BY11664" s="62"/>
      <c r="BZ11664" s="62"/>
      <c r="CA11664" s="62"/>
      <c r="CB11664" s="62"/>
      <c r="CC11664" s="62"/>
      <c r="CD11664" s="62"/>
      <c r="CE11664" s="62"/>
      <c r="CF11664" s="62"/>
      <c r="CL11664" s="56" t="s">
        <v>22842</v>
      </c>
      <c r="CM11664" s="56"/>
      <c r="CN11664" s="56"/>
      <c r="CO11664" s="52"/>
      <c r="CP11664" s="52"/>
      <c r="CQ11664" s="52"/>
      <c r="CR11664" s="52"/>
      <c r="CS11664" s="52"/>
      <c r="CT11664" s="52"/>
      <c r="CU11664" s="33"/>
      <c r="CV11664" s="33"/>
    </row>
    <row r="11665" spans="74:100">
      <c r="BV11665" s="62"/>
      <c r="BW11665" s="62"/>
      <c r="BX11665" s="62"/>
      <c r="BY11665" s="62"/>
      <c r="BZ11665" s="62"/>
      <c r="CA11665" s="62"/>
      <c r="CB11665" s="62"/>
      <c r="CC11665" s="62"/>
      <c r="CD11665" s="62"/>
      <c r="CE11665" s="62"/>
      <c r="CF11665" s="62"/>
      <c r="CL11665" s="56" t="s">
        <v>2536</v>
      </c>
      <c r="CM11665" s="56" t="s">
        <v>214</v>
      </c>
      <c r="CN11665" s="56" t="s">
        <v>214</v>
      </c>
      <c r="CO11665" s="52"/>
      <c r="CP11665" s="52"/>
      <c r="CQ11665" s="52"/>
      <c r="CR11665" s="52"/>
      <c r="CS11665" s="52"/>
      <c r="CT11665" s="52"/>
      <c r="CU11665" s="33"/>
      <c r="CV11665" s="33"/>
    </row>
    <row r="11666" spans="74:100">
      <c r="BV11666" s="62"/>
      <c r="BW11666" s="62"/>
      <c r="BX11666" s="62"/>
      <c r="BY11666" s="62"/>
      <c r="BZ11666" s="62"/>
      <c r="CA11666" s="62"/>
      <c r="CB11666" s="62"/>
      <c r="CC11666" s="62"/>
      <c r="CD11666" s="62"/>
      <c r="CE11666" s="62"/>
      <c r="CF11666" s="62"/>
      <c r="CL11666" s="56" t="s">
        <v>22843</v>
      </c>
      <c r="CM11666" s="56"/>
      <c r="CN11666" s="56"/>
      <c r="CO11666" s="52"/>
      <c r="CP11666" s="52"/>
      <c r="CQ11666" s="52"/>
      <c r="CR11666" s="52"/>
      <c r="CS11666" s="52"/>
      <c r="CT11666" s="52"/>
      <c r="CU11666" s="33"/>
      <c r="CV11666" s="33"/>
    </row>
    <row r="11667" spans="74:100">
      <c r="BV11667" s="62"/>
      <c r="BW11667" s="62"/>
      <c r="BX11667" s="62"/>
      <c r="BY11667" s="62"/>
      <c r="BZ11667" s="62"/>
      <c r="CA11667" s="62"/>
      <c r="CB11667" s="62"/>
      <c r="CC11667" s="62"/>
      <c r="CD11667" s="62"/>
      <c r="CE11667" s="62"/>
      <c r="CF11667" s="62"/>
      <c r="CL11667" s="56" t="s">
        <v>2537</v>
      </c>
      <c r="CM11667" s="56" t="s">
        <v>214</v>
      </c>
      <c r="CN11667" s="56" t="s">
        <v>214</v>
      </c>
      <c r="CO11667" s="52"/>
      <c r="CP11667" s="52"/>
      <c r="CQ11667" s="52"/>
      <c r="CR11667" s="52"/>
      <c r="CS11667" s="52"/>
      <c r="CT11667" s="52"/>
      <c r="CU11667" s="33"/>
      <c r="CV11667" s="33"/>
    </row>
    <row r="11668" spans="74:100">
      <c r="BV11668" s="62"/>
      <c r="BW11668" s="62"/>
      <c r="BX11668" s="62"/>
      <c r="BY11668" s="62"/>
      <c r="BZ11668" s="62"/>
      <c r="CA11668" s="62"/>
      <c r="CB11668" s="62"/>
      <c r="CC11668" s="62"/>
      <c r="CD11668" s="62"/>
      <c r="CE11668" s="62"/>
      <c r="CF11668" s="62"/>
      <c r="CL11668" s="56" t="s">
        <v>22844</v>
      </c>
      <c r="CM11668" s="56"/>
      <c r="CN11668" s="56"/>
      <c r="CO11668" s="52"/>
      <c r="CP11668" s="52"/>
      <c r="CQ11668" s="52"/>
      <c r="CR11668" s="52"/>
      <c r="CS11668" s="52"/>
      <c r="CT11668" s="52"/>
      <c r="CU11668" s="33"/>
      <c r="CV11668" s="33"/>
    </row>
    <row r="11669" spans="74:100">
      <c r="BV11669" s="62"/>
      <c r="BW11669" s="62"/>
      <c r="BX11669" s="62"/>
      <c r="BY11669" s="62"/>
      <c r="BZ11669" s="62"/>
      <c r="CA11669" s="62"/>
      <c r="CB11669" s="62"/>
      <c r="CC11669" s="62"/>
      <c r="CD11669" s="62"/>
      <c r="CE11669" s="62"/>
      <c r="CF11669" s="62"/>
      <c r="CL11669" s="56" t="s">
        <v>2538</v>
      </c>
      <c r="CM11669" s="56" t="s">
        <v>216</v>
      </c>
      <c r="CN11669" s="56" t="s">
        <v>216</v>
      </c>
      <c r="CO11669" s="52"/>
      <c r="CP11669" s="52"/>
      <c r="CQ11669" s="52"/>
      <c r="CR11669" s="52"/>
      <c r="CS11669" s="52"/>
      <c r="CT11669" s="52"/>
      <c r="CU11669" s="33"/>
      <c r="CV11669" s="33"/>
    </row>
    <row r="11670" spans="74:100">
      <c r="BV11670" s="62"/>
      <c r="BW11670" s="62"/>
      <c r="BX11670" s="62"/>
      <c r="BY11670" s="62"/>
      <c r="BZ11670" s="62"/>
      <c r="CA11670" s="62"/>
      <c r="CB11670" s="62"/>
      <c r="CC11670" s="62"/>
      <c r="CD11670" s="62"/>
      <c r="CE11670" s="62"/>
      <c r="CF11670" s="62"/>
      <c r="CL11670" s="56" t="s">
        <v>22845</v>
      </c>
      <c r="CM11670" s="56"/>
      <c r="CN11670" s="56"/>
      <c r="CO11670" s="52"/>
      <c r="CP11670" s="52"/>
      <c r="CQ11670" s="52"/>
      <c r="CR11670" s="52"/>
      <c r="CS11670" s="52"/>
      <c r="CT11670" s="52"/>
      <c r="CU11670" s="33"/>
      <c r="CV11670" s="33"/>
    </row>
    <row r="11671" spans="74:100">
      <c r="BV11671" s="62"/>
      <c r="BW11671" s="62"/>
      <c r="BX11671" s="62"/>
      <c r="BY11671" s="62"/>
      <c r="BZ11671" s="62"/>
      <c r="CA11671" s="62"/>
      <c r="CB11671" s="62"/>
      <c r="CC11671" s="62"/>
      <c r="CD11671" s="62"/>
      <c r="CE11671" s="62"/>
      <c r="CF11671" s="62"/>
      <c r="CL11671" s="56" t="s">
        <v>6362</v>
      </c>
      <c r="CM11671" s="56" t="s">
        <v>214</v>
      </c>
      <c r="CN11671" s="56" t="s">
        <v>214</v>
      </c>
      <c r="CO11671" s="52"/>
      <c r="CP11671" s="52"/>
      <c r="CQ11671" s="52"/>
      <c r="CR11671" s="52"/>
      <c r="CS11671" s="52"/>
      <c r="CT11671" s="52"/>
      <c r="CU11671" s="33"/>
      <c r="CV11671" s="33"/>
    </row>
    <row r="11672" spans="74:100">
      <c r="BV11672" s="62"/>
      <c r="BW11672" s="62"/>
      <c r="BX11672" s="62"/>
      <c r="BY11672" s="62"/>
      <c r="BZ11672" s="62"/>
      <c r="CA11672" s="62"/>
      <c r="CB11672" s="62"/>
      <c r="CC11672" s="62"/>
      <c r="CD11672" s="62"/>
      <c r="CE11672" s="62"/>
      <c r="CF11672" s="62"/>
      <c r="CL11672" s="56" t="s">
        <v>22846</v>
      </c>
      <c r="CM11672" s="56"/>
      <c r="CN11672" s="56"/>
      <c r="CO11672" s="52"/>
      <c r="CP11672" s="52"/>
      <c r="CQ11672" s="52"/>
      <c r="CR11672" s="52"/>
      <c r="CS11672" s="52"/>
      <c r="CT11672" s="52"/>
      <c r="CU11672" s="33"/>
      <c r="CV11672" s="33"/>
    </row>
    <row r="11673" spans="74:100">
      <c r="BV11673" s="62"/>
      <c r="BW11673" s="62"/>
      <c r="BX11673" s="62"/>
      <c r="BY11673" s="62"/>
      <c r="BZ11673" s="62"/>
      <c r="CA11673" s="62"/>
      <c r="CB11673" s="62"/>
      <c r="CC11673" s="62"/>
      <c r="CD11673" s="62"/>
      <c r="CE11673" s="62"/>
      <c r="CF11673" s="62"/>
      <c r="CL11673" s="56" t="s">
        <v>28530</v>
      </c>
      <c r="CM11673" s="56" t="s">
        <v>217</v>
      </c>
      <c r="CN11673" s="56" t="s">
        <v>217</v>
      </c>
      <c r="CO11673" s="52"/>
      <c r="CP11673" s="52"/>
      <c r="CQ11673" s="52"/>
      <c r="CR11673" s="52"/>
      <c r="CS11673" s="52"/>
      <c r="CT11673" s="52"/>
      <c r="CU11673" s="33"/>
      <c r="CV11673" s="33"/>
    </row>
    <row r="11674" spans="74:100">
      <c r="BV11674" s="62"/>
      <c r="BW11674" s="62"/>
      <c r="BX11674" s="62"/>
      <c r="BY11674" s="62"/>
      <c r="BZ11674" s="62"/>
      <c r="CA11674" s="62"/>
      <c r="CB11674" s="62"/>
      <c r="CC11674" s="62"/>
      <c r="CD11674" s="62"/>
      <c r="CE11674" s="62"/>
      <c r="CF11674" s="62"/>
      <c r="CL11674" s="56" t="s">
        <v>28531</v>
      </c>
      <c r="CM11674" s="56"/>
      <c r="CN11674" s="56"/>
      <c r="CO11674" s="52"/>
      <c r="CP11674" s="52"/>
      <c r="CQ11674" s="52"/>
      <c r="CR11674" s="52"/>
      <c r="CS11674" s="52"/>
      <c r="CT11674" s="52"/>
      <c r="CU11674" s="33"/>
      <c r="CV11674" s="33"/>
    </row>
    <row r="11675" spans="74:100">
      <c r="BV11675" s="62"/>
      <c r="BW11675" s="62"/>
      <c r="BX11675" s="62"/>
      <c r="BY11675" s="62"/>
      <c r="BZ11675" s="62"/>
      <c r="CA11675" s="62"/>
      <c r="CB11675" s="62"/>
      <c r="CC11675" s="62"/>
      <c r="CD11675" s="62"/>
      <c r="CE11675" s="62"/>
      <c r="CF11675" s="62"/>
      <c r="CL11675" s="56" t="s">
        <v>2540</v>
      </c>
      <c r="CM11675" s="56" t="s">
        <v>214</v>
      </c>
      <c r="CN11675" s="56" t="s">
        <v>214</v>
      </c>
      <c r="CO11675" s="52"/>
      <c r="CP11675" s="52"/>
      <c r="CQ11675" s="52"/>
      <c r="CR11675" s="52"/>
      <c r="CS11675" s="52"/>
      <c r="CT11675" s="52"/>
      <c r="CU11675" s="33"/>
      <c r="CV11675" s="33"/>
    </row>
    <row r="11676" spans="74:100">
      <c r="BV11676" s="62"/>
      <c r="BW11676" s="62"/>
      <c r="BX11676" s="62"/>
      <c r="BY11676" s="62"/>
      <c r="BZ11676" s="62"/>
      <c r="CA11676" s="62"/>
      <c r="CB11676" s="62"/>
      <c r="CC11676" s="62"/>
      <c r="CD11676" s="62"/>
      <c r="CE11676" s="62"/>
      <c r="CF11676" s="62"/>
      <c r="CL11676" s="56" t="s">
        <v>22847</v>
      </c>
      <c r="CM11676" s="56"/>
      <c r="CN11676" s="56"/>
      <c r="CO11676" s="52"/>
      <c r="CP11676" s="52"/>
      <c r="CQ11676" s="52"/>
      <c r="CR11676" s="52"/>
      <c r="CS11676" s="52"/>
      <c r="CT11676" s="52"/>
      <c r="CU11676" s="33"/>
      <c r="CV11676" s="33"/>
    </row>
    <row r="11677" spans="74:100">
      <c r="BV11677" s="62"/>
      <c r="BW11677" s="62"/>
      <c r="BX11677" s="62"/>
      <c r="BY11677" s="62"/>
      <c r="BZ11677" s="62"/>
      <c r="CA11677" s="62"/>
      <c r="CB11677" s="62"/>
      <c r="CC11677" s="62"/>
      <c r="CD11677" s="62"/>
      <c r="CE11677" s="62"/>
      <c r="CF11677" s="62"/>
      <c r="CL11677" s="56" t="s">
        <v>2541</v>
      </c>
      <c r="CM11677" s="56" t="s">
        <v>213</v>
      </c>
      <c r="CN11677" s="56" t="s">
        <v>213</v>
      </c>
      <c r="CO11677" s="52"/>
      <c r="CP11677" s="52"/>
      <c r="CQ11677" s="52"/>
      <c r="CR11677" s="52"/>
      <c r="CS11677" s="52"/>
      <c r="CT11677" s="52"/>
      <c r="CU11677" s="33"/>
      <c r="CV11677" s="33"/>
    </row>
    <row r="11678" spans="74:100">
      <c r="BV11678" s="62"/>
      <c r="BW11678" s="62"/>
      <c r="BX11678" s="62"/>
      <c r="BY11678" s="62"/>
      <c r="BZ11678" s="62"/>
      <c r="CA11678" s="62"/>
      <c r="CB11678" s="62"/>
      <c r="CC11678" s="62"/>
      <c r="CD11678" s="62"/>
      <c r="CE11678" s="62"/>
      <c r="CF11678" s="62"/>
      <c r="CL11678" s="56" t="s">
        <v>22848</v>
      </c>
      <c r="CM11678" s="56"/>
      <c r="CN11678" s="56"/>
      <c r="CO11678" s="52"/>
      <c r="CP11678" s="52"/>
      <c r="CQ11678" s="52"/>
      <c r="CR11678" s="52"/>
      <c r="CS11678" s="52"/>
      <c r="CT11678" s="52"/>
      <c r="CU11678" s="33"/>
      <c r="CV11678" s="33"/>
    </row>
    <row r="11679" spans="74:100">
      <c r="BV11679" s="62"/>
      <c r="BW11679" s="62"/>
      <c r="BX11679" s="62"/>
      <c r="BY11679" s="62"/>
      <c r="BZ11679" s="62"/>
      <c r="CA11679" s="62"/>
      <c r="CB11679" s="62"/>
      <c r="CC11679" s="62"/>
      <c r="CD11679" s="62"/>
      <c r="CE11679" s="62"/>
      <c r="CF11679" s="62"/>
      <c r="CL11679" s="56" t="s">
        <v>6363</v>
      </c>
      <c r="CM11679" s="56" t="s">
        <v>215</v>
      </c>
      <c r="CN11679" s="56" t="s">
        <v>215</v>
      </c>
      <c r="CO11679" s="52"/>
      <c r="CP11679" s="52"/>
      <c r="CQ11679" s="52"/>
      <c r="CR11679" s="52"/>
      <c r="CS11679" s="52"/>
      <c r="CT11679" s="52"/>
      <c r="CU11679" s="33"/>
      <c r="CV11679" s="33"/>
    </row>
    <row r="11680" spans="74:100">
      <c r="BV11680" s="62"/>
      <c r="BW11680" s="62"/>
      <c r="BX11680" s="62"/>
      <c r="BY11680" s="62"/>
      <c r="BZ11680" s="62"/>
      <c r="CA11680" s="62"/>
      <c r="CB11680" s="62"/>
      <c r="CC11680" s="62"/>
      <c r="CD11680" s="62"/>
      <c r="CE11680" s="62"/>
      <c r="CF11680" s="62"/>
      <c r="CL11680" s="56" t="s">
        <v>22849</v>
      </c>
      <c r="CM11680" s="56"/>
      <c r="CN11680" s="56"/>
      <c r="CO11680" s="52"/>
      <c r="CP11680" s="52"/>
      <c r="CQ11680" s="52"/>
      <c r="CR11680" s="52"/>
      <c r="CS11680" s="52"/>
      <c r="CT11680" s="52"/>
      <c r="CU11680" s="33"/>
      <c r="CV11680" s="33"/>
    </row>
    <row r="11681" spans="74:100">
      <c r="BV11681" s="62"/>
      <c r="BW11681" s="62"/>
      <c r="BX11681" s="62"/>
      <c r="BY11681" s="62"/>
      <c r="BZ11681" s="62"/>
      <c r="CA11681" s="62"/>
      <c r="CB11681" s="62"/>
      <c r="CC11681" s="62"/>
      <c r="CD11681" s="62"/>
      <c r="CE11681" s="62"/>
      <c r="CF11681" s="62"/>
      <c r="CL11681" s="56" t="s">
        <v>2542</v>
      </c>
      <c r="CM11681" s="56" t="s">
        <v>213</v>
      </c>
      <c r="CN11681" s="56" t="s">
        <v>213</v>
      </c>
      <c r="CO11681" s="52"/>
      <c r="CP11681" s="52"/>
      <c r="CQ11681" s="52"/>
      <c r="CR11681" s="52"/>
      <c r="CS11681" s="52"/>
      <c r="CT11681" s="52"/>
      <c r="CU11681" s="33"/>
      <c r="CV11681" s="33"/>
    </row>
    <row r="11682" spans="74:100">
      <c r="BV11682" s="62"/>
      <c r="BW11682" s="62"/>
      <c r="BX11682" s="62"/>
      <c r="BY11682" s="62"/>
      <c r="BZ11682" s="62"/>
      <c r="CA11682" s="62"/>
      <c r="CB11682" s="62"/>
      <c r="CC11682" s="62"/>
      <c r="CD11682" s="62"/>
      <c r="CE11682" s="62"/>
      <c r="CF11682" s="62"/>
      <c r="CL11682" s="56" t="s">
        <v>22850</v>
      </c>
      <c r="CM11682" s="56"/>
      <c r="CN11682" s="56"/>
      <c r="CO11682" s="52"/>
      <c r="CP11682" s="52"/>
      <c r="CQ11682" s="52"/>
      <c r="CR11682" s="52"/>
      <c r="CS11682" s="52"/>
      <c r="CT11682" s="52"/>
      <c r="CU11682" s="33"/>
      <c r="CV11682" s="33"/>
    </row>
    <row r="11683" spans="74:100">
      <c r="BV11683" s="62"/>
      <c r="BW11683" s="62"/>
      <c r="BX11683" s="62"/>
      <c r="BY11683" s="62"/>
      <c r="BZ11683" s="62"/>
      <c r="CA11683" s="62"/>
      <c r="CB11683" s="62"/>
      <c r="CC11683" s="62"/>
      <c r="CD11683" s="62"/>
      <c r="CE11683" s="62"/>
      <c r="CF11683" s="62"/>
      <c r="CL11683" s="56" t="s">
        <v>6364</v>
      </c>
      <c r="CM11683" s="56" t="s">
        <v>214</v>
      </c>
      <c r="CN11683" s="56" t="s">
        <v>214</v>
      </c>
      <c r="CO11683" s="52"/>
      <c r="CP11683" s="52"/>
      <c r="CQ11683" s="52"/>
      <c r="CR11683" s="52"/>
      <c r="CS11683" s="52"/>
      <c r="CT11683" s="52"/>
      <c r="CU11683" s="33"/>
      <c r="CV11683" s="33"/>
    </row>
    <row r="11684" spans="74:100">
      <c r="BV11684" s="62"/>
      <c r="BW11684" s="62"/>
      <c r="BX11684" s="62"/>
      <c r="BY11684" s="62"/>
      <c r="BZ11684" s="62"/>
      <c r="CA11684" s="62"/>
      <c r="CB11684" s="62"/>
      <c r="CC11684" s="62"/>
      <c r="CD11684" s="62"/>
      <c r="CE11684" s="62"/>
      <c r="CF11684" s="62"/>
      <c r="CL11684" s="56" t="s">
        <v>22851</v>
      </c>
      <c r="CM11684" s="56"/>
      <c r="CN11684" s="56"/>
      <c r="CO11684" s="52"/>
      <c r="CP11684" s="52"/>
      <c r="CQ11684" s="52"/>
      <c r="CR11684" s="52"/>
      <c r="CS11684" s="52"/>
      <c r="CT11684" s="52"/>
      <c r="CU11684" s="33"/>
      <c r="CV11684" s="33"/>
    </row>
    <row r="11685" spans="74:100">
      <c r="BV11685" s="62"/>
      <c r="BW11685" s="62"/>
      <c r="BX11685" s="62"/>
      <c r="BY11685" s="62"/>
      <c r="BZ11685" s="62"/>
      <c r="CA11685" s="62"/>
      <c r="CB11685" s="62"/>
      <c r="CC11685" s="62"/>
      <c r="CD11685" s="62"/>
      <c r="CE11685" s="62"/>
      <c r="CF11685" s="62"/>
      <c r="CL11685" s="56" t="s">
        <v>2543</v>
      </c>
      <c r="CM11685" s="56" t="s">
        <v>215</v>
      </c>
      <c r="CN11685" s="56" t="s">
        <v>215</v>
      </c>
      <c r="CO11685" s="52"/>
      <c r="CP11685" s="52"/>
      <c r="CQ11685" s="52"/>
      <c r="CR11685" s="52"/>
      <c r="CS11685" s="52"/>
      <c r="CT11685" s="52"/>
      <c r="CU11685" s="33"/>
      <c r="CV11685" s="33"/>
    </row>
    <row r="11686" spans="74:100">
      <c r="BV11686" s="62"/>
      <c r="BW11686" s="62"/>
      <c r="BX11686" s="62"/>
      <c r="BY11686" s="62"/>
      <c r="BZ11686" s="62"/>
      <c r="CA11686" s="62"/>
      <c r="CB11686" s="62"/>
      <c r="CC11686" s="62"/>
      <c r="CD11686" s="62"/>
      <c r="CE11686" s="62"/>
      <c r="CF11686" s="62"/>
      <c r="CL11686" s="56" t="s">
        <v>22852</v>
      </c>
      <c r="CM11686" s="56"/>
      <c r="CN11686" s="56"/>
      <c r="CO11686" s="52"/>
      <c r="CP11686" s="52"/>
      <c r="CQ11686" s="52"/>
      <c r="CR11686" s="52"/>
      <c r="CS11686" s="52"/>
      <c r="CT11686" s="52"/>
      <c r="CU11686" s="33"/>
      <c r="CV11686" s="33"/>
    </row>
    <row r="11687" spans="74:100">
      <c r="BV11687" s="62"/>
      <c r="BW11687" s="62"/>
      <c r="BX11687" s="62"/>
      <c r="BY11687" s="62"/>
      <c r="BZ11687" s="62"/>
      <c r="CA11687" s="62"/>
      <c r="CB11687" s="62"/>
      <c r="CC11687" s="62"/>
      <c r="CD11687" s="62"/>
      <c r="CE11687" s="62"/>
      <c r="CF11687" s="62"/>
      <c r="CL11687" s="56" t="s">
        <v>22853</v>
      </c>
      <c r="CM11687" s="56" t="s">
        <v>215</v>
      </c>
      <c r="CN11687" s="56" t="s">
        <v>215</v>
      </c>
      <c r="CO11687" s="52"/>
      <c r="CP11687" s="52"/>
      <c r="CQ11687" s="52"/>
      <c r="CR11687" s="52"/>
      <c r="CS11687" s="52"/>
      <c r="CT11687" s="52"/>
      <c r="CU11687" s="33"/>
      <c r="CV11687" s="33"/>
    </row>
    <row r="11688" spans="74:100">
      <c r="BV11688" s="62"/>
      <c r="BW11688" s="62"/>
      <c r="BX11688" s="62"/>
      <c r="BY11688" s="62"/>
      <c r="BZ11688" s="62"/>
      <c r="CA11688" s="62"/>
      <c r="CB11688" s="62"/>
      <c r="CC11688" s="62"/>
      <c r="CD11688" s="62"/>
      <c r="CE11688" s="62"/>
      <c r="CF11688" s="62"/>
      <c r="CL11688" s="56" t="s">
        <v>22854</v>
      </c>
      <c r="CM11688" s="56"/>
      <c r="CN11688" s="56"/>
      <c r="CO11688" s="52"/>
      <c r="CP11688" s="52"/>
      <c r="CQ11688" s="52"/>
      <c r="CR11688" s="52"/>
      <c r="CS11688" s="52"/>
      <c r="CT11688" s="52"/>
      <c r="CU11688" s="33"/>
      <c r="CV11688" s="33"/>
    </row>
    <row r="11689" spans="74:100">
      <c r="BV11689" s="62"/>
      <c r="BW11689" s="62"/>
      <c r="BX11689" s="62"/>
      <c r="BY11689" s="62"/>
      <c r="BZ11689" s="62"/>
      <c r="CA11689" s="62"/>
      <c r="CB11689" s="62"/>
      <c r="CC11689" s="62"/>
      <c r="CD11689" s="62"/>
      <c r="CE11689" s="62"/>
      <c r="CF11689" s="62"/>
      <c r="CL11689" s="56" t="s">
        <v>2544</v>
      </c>
      <c r="CM11689" s="56" t="s">
        <v>214</v>
      </c>
      <c r="CN11689" s="56" t="s">
        <v>214</v>
      </c>
      <c r="CO11689" s="52"/>
      <c r="CP11689" s="52"/>
      <c r="CQ11689" s="52"/>
      <c r="CR11689" s="52"/>
      <c r="CS11689" s="52"/>
      <c r="CT11689" s="52"/>
      <c r="CU11689" s="33"/>
      <c r="CV11689" s="33"/>
    </row>
    <row r="11690" spans="74:100">
      <c r="BV11690" s="62"/>
      <c r="BW11690" s="62"/>
      <c r="BX11690" s="62"/>
      <c r="BY11690" s="62"/>
      <c r="BZ11690" s="62"/>
      <c r="CA11690" s="62"/>
      <c r="CB11690" s="62"/>
      <c r="CC11690" s="62"/>
      <c r="CD11690" s="62"/>
      <c r="CE11690" s="62"/>
      <c r="CF11690" s="62"/>
      <c r="CL11690" s="56" t="s">
        <v>22855</v>
      </c>
      <c r="CM11690" s="56"/>
      <c r="CN11690" s="56"/>
      <c r="CO11690" s="52"/>
      <c r="CP11690" s="52"/>
      <c r="CQ11690" s="52"/>
      <c r="CR11690" s="52"/>
      <c r="CS11690" s="52"/>
      <c r="CT11690" s="52"/>
      <c r="CU11690" s="33"/>
      <c r="CV11690" s="33"/>
    </row>
    <row r="11691" spans="74:100">
      <c r="BV11691" s="62"/>
      <c r="BW11691" s="62"/>
      <c r="BX11691" s="62"/>
      <c r="BY11691" s="62"/>
      <c r="BZ11691" s="62"/>
      <c r="CA11691" s="62"/>
      <c r="CB11691" s="62"/>
      <c r="CC11691" s="62"/>
      <c r="CD11691" s="62"/>
      <c r="CE11691" s="62"/>
      <c r="CF11691" s="62"/>
      <c r="CL11691" s="56" t="s">
        <v>6365</v>
      </c>
      <c r="CM11691" s="56" t="s">
        <v>214</v>
      </c>
      <c r="CN11691" s="56" t="s">
        <v>214</v>
      </c>
      <c r="CO11691" s="52"/>
      <c r="CP11691" s="52"/>
      <c r="CQ11691" s="52"/>
      <c r="CR11691" s="52"/>
      <c r="CS11691" s="52"/>
      <c r="CT11691" s="52"/>
      <c r="CU11691" s="33"/>
      <c r="CV11691" s="33"/>
    </row>
    <row r="11692" spans="74:100">
      <c r="BV11692" s="62"/>
      <c r="BW11692" s="62"/>
      <c r="BX11692" s="62"/>
      <c r="BY11692" s="62"/>
      <c r="BZ11692" s="62"/>
      <c r="CA11692" s="62"/>
      <c r="CB11692" s="62"/>
      <c r="CC11692" s="62"/>
      <c r="CD11692" s="62"/>
      <c r="CE11692" s="62"/>
      <c r="CF11692" s="62"/>
      <c r="CL11692" s="56" t="s">
        <v>22856</v>
      </c>
      <c r="CM11692" s="56"/>
      <c r="CN11692" s="56"/>
      <c r="CO11692" s="52"/>
      <c r="CP11692" s="52"/>
      <c r="CQ11692" s="52"/>
      <c r="CR11692" s="52"/>
      <c r="CS11692" s="52"/>
      <c r="CT11692" s="52"/>
      <c r="CU11692" s="33"/>
      <c r="CV11692" s="33"/>
    </row>
    <row r="11693" spans="74:100">
      <c r="BV11693" s="62"/>
      <c r="BW11693" s="62"/>
      <c r="BX11693" s="62"/>
      <c r="BY11693" s="62"/>
      <c r="BZ11693" s="62"/>
      <c r="CA11693" s="62"/>
      <c r="CB11693" s="62"/>
      <c r="CC11693" s="62"/>
      <c r="CD11693" s="62"/>
      <c r="CE11693" s="62"/>
      <c r="CF11693" s="62"/>
      <c r="CL11693" s="56" t="s">
        <v>2545</v>
      </c>
      <c r="CM11693" s="56" t="s">
        <v>214</v>
      </c>
      <c r="CN11693" s="56" t="s">
        <v>214</v>
      </c>
      <c r="CO11693" s="52"/>
      <c r="CP11693" s="52"/>
      <c r="CQ11693" s="52"/>
      <c r="CR11693" s="52"/>
      <c r="CS11693" s="52"/>
      <c r="CT11693" s="52"/>
      <c r="CU11693" s="33"/>
      <c r="CV11693" s="33"/>
    </row>
    <row r="11694" spans="74:100">
      <c r="BV11694" s="62"/>
      <c r="BW11694" s="62"/>
      <c r="BX11694" s="62"/>
      <c r="BY11694" s="62"/>
      <c r="BZ11694" s="62"/>
      <c r="CA11694" s="62"/>
      <c r="CB11694" s="62"/>
      <c r="CC11694" s="62"/>
      <c r="CD11694" s="62"/>
      <c r="CE11694" s="62"/>
      <c r="CF11694" s="62"/>
      <c r="CL11694" s="56" t="s">
        <v>22857</v>
      </c>
      <c r="CM11694" s="56"/>
      <c r="CN11694" s="56"/>
      <c r="CO11694" s="52"/>
      <c r="CP11694" s="52"/>
      <c r="CQ11694" s="52"/>
      <c r="CR11694" s="52"/>
      <c r="CS11694" s="52"/>
      <c r="CT11694" s="52"/>
      <c r="CU11694" s="33"/>
      <c r="CV11694" s="33"/>
    </row>
    <row r="11695" spans="74:100">
      <c r="BV11695" s="62"/>
      <c r="BW11695" s="62"/>
      <c r="BX11695" s="62"/>
      <c r="BY11695" s="62"/>
      <c r="BZ11695" s="62"/>
      <c r="CA11695" s="62"/>
      <c r="CB11695" s="62"/>
      <c r="CC11695" s="62"/>
      <c r="CD11695" s="62"/>
      <c r="CE11695" s="62"/>
      <c r="CF11695" s="62"/>
      <c r="CL11695" s="56" t="s">
        <v>22858</v>
      </c>
      <c r="CM11695" s="56" t="s">
        <v>214</v>
      </c>
      <c r="CN11695" s="56" t="s">
        <v>214</v>
      </c>
      <c r="CO11695" s="52"/>
      <c r="CP11695" s="52"/>
      <c r="CQ11695" s="52"/>
      <c r="CR11695" s="52"/>
      <c r="CS11695" s="52"/>
      <c r="CT11695" s="52"/>
      <c r="CU11695" s="33"/>
      <c r="CV11695" s="33"/>
    </row>
    <row r="11696" spans="74:100">
      <c r="BV11696" s="62"/>
      <c r="BW11696" s="62"/>
      <c r="BX11696" s="62"/>
      <c r="BY11696" s="62"/>
      <c r="BZ11696" s="62"/>
      <c r="CA11696" s="62"/>
      <c r="CB11696" s="62"/>
      <c r="CC11696" s="62"/>
      <c r="CD11696" s="62"/>
      <c r="CE11696" s="62"/>
      <c r="CF11696" s="62"/>
      <c r="CL11696" s="56" t="s">
        <v>2546</v>
      </c>
      <c r="CM11696" s="56" t="s">
        <v>217</v>
      </c>
      <c r="CN11696" s="56" t="s">
        <v>217</v>
      </c>
      <c r="CO11696" s="52"/>
      <c r="CP11696" s="52"/>
      <c r="CQ11696" s="52"/>
      <c r="CR11696" s="52"/>
      <c r="CS11696" s="52"/>
      <c r="CT11696" s="52"/>
      <c r="CU11696" s="33"/>
      <c r="CV11696" s="33"/>
    </row>
    <row r="11697" spans="74:100">
      <c r="BV11697" s="62"/>
      <c r="BW11697" s="62"/>
      <c r="BX11697" s="62"/>
      <c r="BY11697" s="62"/>
      <c r="BZ11697" s="62"/>
      <c r="CA11697" s="62"/>
      <c r="CB11697" s="62"/>
      <c r="CC11697" s="62"/>
      <c r="CD11697" s="62"/>
      <c r="CE11697" s="62"/>
      <c r="CF11697" s="62"/>
      <c r="CL11697" s="56" t="s">
        <v>25043</v>
      </c>
      <c r="CM11697" s="56"/>
      <c r="CN11697" s="56"/>
      <c r="CO11697" s="52"/>
      <c r="CP11697" s="52"/>
      <c r="CQ11697" s="52"/>
      <c r="CR11697" s="52"/>
      <c r="CS11697" s="52"/>
      <c r="CT11697" s="52"/>
      <c r="CU11697" s="33"/>
      <c r="CV11697" s="33"/>
    </row>
    <row r="11698" spans="74:100">
      <c r="BV11698" s="62"/>
      <c r="BW11698" s="62"/>
      <c r="BX11698" s="62"/>
      <c r="BY11698" s="62"/>
      <c r="BZ11698" s="62"/>
      <c r="CA11698" s="62"/>
      <c r="CB11698" s="62"/>
      <c r="CC11698" s="62"/>
      <c r="CD11698" s="62"/>
      <c r="CE11698" s="62"/>
      <c r="CF11698" s="62"/>
      <c r="CL11698" s="56" t="s">
        <v>6366</v>
      </c>
      <c r="CM11698" s="56" t="s">
        <v>217</v>
      </c>
      <c r="CN11698" s="56" t="s">
        <v>217</v>
      </c>
      <c r="CO11698" s="52"/>
      <c r="CP11698" s="52"/>
      <c r="CQ11698" s="52"/>
      <c r="CR11698" s="52"/>
      <c r="CS11698" s="52"/>
      <c r="CT11698" s="52"/>
      <c r="CU11698" s="33"/>
      <c r="CV11698" s="33"/>
    </row>
    <row r="11699" spans="74:100">
      <c r="BV11699" s="62"/>
      <c r="BW11699" s="62"/>
      <c r="BX11699" s="62"/>
      <c r="BY11699" s="62"/>
      <c r="BZ11699" s="62"/>
      <c r="CA11699" s="62"/>
      <c r="CB11699" s="62"/>
      <c r="CC11699" s="62"/>
      <c r="CD11699" s="62"/>
      <c r="CE11699" s="62"/>
      <c r="CF11699" s="62"/>
      <c r="CL11699" s="56" t="s">
        <v>19952</v>
      </c>
      <c r="CM11699" s="56"/>
      <c r="CN11699" s="56"/>
      <c r="CO11699" s="52"/>
      <c r="CP11699" s="52"/>
      <c r="CQ11699" s="52"/>
      <c r="CR11699" s="52"/>
      <c r="CS11699" s="52"/>
      <c r="CT11699" s="52"/>
      <c r="CU11699" s="33"/>
      <c r="CV11699" s="33"/>
    </row>
    <row r="11700" spans="74:100">
      <c r="BV11700" s="62"/>
      <c r="BW11700" s="62"/>
      <c r="BX11700" s="62"/>
      <c r="BY11700" s="62"/>
      <c r="BZ11700" s="62"/>
      <c r="CA11700" s="62"/>
      <c r="CB11700" s="62"/>
      <c r="CC11700" s="62"/>
      <c r="CD11700" s="62"/>
      <c r="CE11700" s="62"/>
      <c r="CF11700" s="62"/>
      <c r="CL11700" s="56" t="s">
        <v>2547</v>
      </c>
      <c r="CM11700" s="56" t="s">
        <v>216</v>
      </c>
      <c r="CN11700" s="56" t="s">
        <v>216</v>
      </c>
      <c r="CO11700" s="52"/>
      <c r="CP11700" s="52"/>
      <c r="CQ11700" s="52"/>
      <c r="CR11700" s="52"/>
      <c r="CS11700" s="52"/>
      <c r="CT11700" s="52"/>
      <c r="CU11700" s="33"/>
      <c r="CV11700" s="33"/>
    </row>
    <row r="11701" spans="74:100">
      <c r="BV11701" s="62"/>
      <c r="BW11701" s="62"/>
      <c r="BX11701" s="62"/>
      <c r="BY11701" s="62"/>
      <c r="BZ11701" s="62"/>
      <c r="CA11701" s="62"/>
      <c r="CB11701" s="62"/>
      <c r="CC11701" s="62"/>
      <c r="CD11701" s="62"/>
      <c r="CE11701" s="62"/>
      <c r="CF11701" s="62"/>
      <c r="CL11701" s="56" t="s">
        <v>22859</v>
      </c>
      <c r="CM11701" s="56"/>
      <c r="CN11701" s="56"/>
      <c r="CO11701" s="52"/>
      <c r="CP11701" s="52"/>
      <c r="CQ11701" s="52"/>
      <c r="CR11701" s="52"/>
      <c r="CS11701" s="52"/>
      <c r="CT11701" s="52"/>
      <c r="CU11701" s="33"/>
      <c r="CV11701" s="33"/>
    </row>
    <row r="11702" spans="74:100">
      <c r="BV11702" s="62"/>
      <c r="BW11702" s="62"/>
      <c r="BX11702" s="62"/>
      <c r="BY11702" s="62"/>
      <c r="BZ11702" s="62"/>
      <c r="CA11702" s="62"/>
      <c r="CB11702" s="62"/>
      <c r="CC11702" s="62"/>
      <c r="CD11702" s="62"/>
      <c r="CE11702" s="62"/>
      <c r="CF11702" s="62"/>
      <c r="CL11702" s="56" t="s">
        <v>6367</v>
      </c>
      <c r="CM11702" s="56" t="s">
        <v>214</v>
      </c>
      <c r="CN11702" s="56" t="s">
        <v>214</v>
      </c>
      <c r="CO11702" s="52"/>
      <c r="CP11702" s="52"/>
      <c r="CQ11702" s="52"/>
      <c r="CR11702" s="52"/>
      <c r="CS11702" s="52"/>
      <c r="CT11702" s="52"/>
      <c r="CU11702" s="33"/>
      <c r="CV11702" s="33"/>
    </row>
    <row r="11703" spans="74:100">
      <c r="BV11703" s="62"/>
      <c r="BW11703" s="62"/>
      <c r="BX11703" s="62"/>
      <c r="BY11703" s="62"/>
      <c r="BZ11703" s="62"/>
      <c r="CA11703" s="62"/>
      <c r="CB11703" s="62"/>
      <c r="CC11703" s="62"/>
      <c r="CD11703" s="62"/>
      <c r="CE11703" s="62"/>
      <c r="CF11703" s="62"/>
      <c r="CL11703" s="56" t="s">
        <v>22860</v>
      </c>
      <c r="CM11703" s="56"/>
      <c r="CN11703" s="56"/>
      <c r="CO11703" s="52"/>
      <c r="CP11703" s="52"/>
      <c r="CQ11703" s="52"/>
      <c r="CR11703" s="52"/>
      <c r="CS11703" s="52"/>
      <c r="CT11703" s="52"/>
      <c r="CU11703" s="33"/>
      <c r="CV11703" s="33"/>
    </row>
    <row r="11704" spans="74:100">
      <c r="BV11704" s="62"/>
      <c r="BW11704" s="62"/>
      <c r="BX11704" s="62"/>
      <c r="BY11704" s="62"/>
      <c r="BZ11704" s="62"/>
      <c r="CA11704" s="62"/>
      <c r="CB11704" s="62"/>
      <c r="CC11704" s="62"/>
      <c r="CD11704" s="62"/>
      <c r="CE11704" s="62"/>
      <c r="CF11704" s="62"/>
      <c r="CL11704" s="56" t="s">
        <v>2548</v>
      </c>
      <c r="CM11704" s="56" t="s">
        <v>214</v>
      </c>
      <c r="CN11704" s="56" t="s">
        <v>214</v>
      </c>
      <c r="CO11704" s="52"/>
      <c r="CP11704" s="52"/>
      <c r="CQ11704" s="52"/>
      <c r="CR11704" s="52"/>
      <c r="CS11704" s="52"/>
      <c r="CT11704" s="52"/>
      <c r="CU11704" s="33"/>
      <c r="CV11704" s="33"/>
    </row>
    <row r="11705" spans="74:100">
      <c r="BV11705" s="62"/>
      <c r="BW11705" s="62"/>
      <c r="BX11705" s="62"/>
      <c r="BY11705" s="62"/>
      <c r="BZ11705" s="62"/>
      <c r="CA11705" s="62"/>
      <c r="CB11705" s="62"/>
      <c r="CC11705" s="62"/>
      <c r="CD11705" s="62"/>
      <c r="CE11705" s="62"/>
      <c r="CF11705" s="62"/>
      <c r="CL11705" s="56" t="s">
        <v>22861</v>
      </c>
      <c r="CM11705" s="56"/>
      <c r="CN11705" s="56"/>
      <c r="CO11705" s="52"/>
      <c r="CP11705" s="52"/>
      <c r="CQ11705" s="52"/>
      <c r="CR11705" s="52"/>
      <c r="CS11705" s="52"/>
      <c r="CT11705" s="52"/>
      <c r="CU11705" s="33"/>
      <c r="CV11705" s="33"/>
    </row>
    <row r="11706" spans="74:100">
      <c r="BV11706" s="62"/>
      <c r="BW11706" s="62"/>
      <c r="BX11706" s="62"/>
      <c r="BY11706" s="62"/>
      <c r="BZ11706" s="62"/>
      <c r="CA11706" s="62"/>
      <c r="CB11706" s="62"/>
      <c r="CC11706" s="62"/>
      <c r="CD11706" s="62"/>
      <c r="CE11706" s="62"/>
      <c r="CF11706" s="62"/>
      <c r="CL11706" s="56" t="s">
        <v>6368</v>
      </c>
      <c r="CM11706" s="56" t="s">
        <v>213</v>
      </c>
      <c r="CN11706" s="56" t="s">
        <v>213</v>
      </c>
      <c r="CO11706" s="52"/>
      <c r="CP11706" s="52"/>
      <c r="CQ11706" s="52"/>
      <c r="CR11706" s="52"/>
      <c r="CS11706" s="52"/>
      <c r="CT11706" s="52"/>
      <c r="CU11706" s="33"/>
      <c r="CV11706" s="33"/>
    </row>
    <row r="11707" spans="74:100">
      <c r="BV11707" s="62"/>
      <c r="BW11707" s="62"/>
      <c r="BX11707" s="62"/>
      <c r="BY11707" s="62"/>
      <c r="BZ11707" s="62"/>
      <c r="CA11707" s="62"/>
      <c r="CB11707" s="62"/>
      <c r="CC11707" s="62"/>
      <c r="CD11707" s="62"/>
      <c r="CE11707" s="62"/>
      <c r="CF11707" s="62"/>
      <c r="CL11707" s="56" t="s">
        <v>22862</v>
      </c>
      <c r="CM11707" s="56"/>
      <c r="CN11707" s="56"/>
      <c r="CO11707" s="52"/>
      <c r="CP11707" s="52"/>
      <c r="CQ11707" s="52"/>
      <c r="CR11707" s="52"/>
      <c r="CS11707" s="52"/>
      <c r="CT11707" s="52"/>
      <c r="CU11707" s="33"/>
      <c r="CV11707" s="33"/>
    </row>
    <row r="11708" spans="74:100">
      <c r="BV11708" s="62"/>
      <c r="BW11708" s="62"/>
      <c r="BX11708" s="62"/>
      <c r="BY11708" s="62"/>
      <c r="BZ11708" s="62"/>
      <c r="CA11708" s="62"/>
      <c r="CB11708" s="62"/>
      <c r="CC11708" s="62"/>
      <c r="CD11708" s="62"/>
      <c r="CE11708" s="62"/>
      <c r="CF11708" s="62"/>
      <c r="CL11708" s="56" t="s">
        <v>2549</v>
      </c>
      <c r="CM11708" s="56" t="s">
        <v>214</v>
      </c>
      <c r="CN11708" s="56" t="s">
        <v>214</v>
      </c>
      <c r="CO11708" s="52"/>
      <c r="CP11708" s="52"/>
      <c r="CQ11708" s="52"/>
      <c r="CR11708" s="52"/>
      <c r="CS11708" s="52"/>
      <c r="CT11708" s="52"/>
      <c r="CU11708" s="33"/>
      <c r="CV11708" s="33"/>
    </row>
    <row r="11709" spans="74:100">
      <c r="BV11709" s="62"/>
      <c r="BW11709" s="62"/>
      <c r="BX11709" s="62"/>
      <c r="BY11709" s="62"/>
      <c r="BZ11709" s="62"/>
      <c r="CA11709" s="62"/>
      <c r="CB11709" s="62"/>
      <c r="CC11709" s="62"/>
      <c r="CD11709" s="62"/>
      <c r="CE11709" s="62"/>
      <c r="CF11709" s="62"/>
      <c r="CL11709" s="56" t="s">
        <v>22863</v>
      </c>
      <c r="CM11709" s="56"/>
      <c r="CN11709" s="56"/>
      <c r="CO11709" s="52"/>
      <c r="CP11709" s="52"/>
      <c r="CQ11709" s="52"/>
      <c r="CR11709" s="52"/>
      <c r="CS11709" s="52"/>
      <c r="CT11709" s="52"/>
      <c r="CU11709" s="33"/>
      <c r="CV11709" s="33"/>
    </row>
    <row r="11710" spans="74:100">
      <c r="BV11710" s="62"/>
      <c r="BW11710" s="62"/>
      <c r="BX11710" s="62"/>
      <c r="BY11710" s="62"/>
      <c r="BZ11710" s="62"/>
      <c r="CA11710" s="62"/>
      <c r="CB11710" s="62"/>
      <c r="CC11710" s="62"/>
      <c r="CD11710" s="62"/>
      <c r="CE11710" s="62"/>
      <c r="CF11710" s="62"/>
      <c r="CL11710" s="56" t="s">
        <v>28532</v>
      </c>
      <c r="CM11710" s="56" t="s">
        <v>213</v>
      </c>
      <c r="CN11710" s="56" t="s">
        <v>213</v>
      </c>
      <c r="CO11710" s="52"/>
      <c r="CP11710" s="52"/>
      <c r="CQ11710" s="52"/>
      <c r="CR11710" s="52"/>
      <c r="CS11710" s="52"/>
      <c r="CT11710" s="52"/>
      <c r="CU11710" s="33"/>
      <c r="CV11710" s="33"/>
    </row>
    <row r="11711" spans="74:100">
      <c r="BV11711" s="62"/>
      <c r="BW11711" s="62"/>
      <c r="BX11711" s="62"/>
      <c r="BY11711" s="62"/>
      <c r="BZ11711" s="62"/>
      <c r="CA11711" s="62"/>
      <c r="CB11711" s="62"/>
      <c r="CC11711" s="62"/>
      <c r="CD11711" s="62"/>
      <c r="CE11711" s="62"/>
      <c r="CF11711" s="62"/>
      <c r="CL11711" s="56" t="s">
        <v>28533</v>
      </c>
      <c r="CM11711" s="56"/>
      <c r="CN11711" s="56"/>
      <c r="CO11711" s="52"/>
      <c r="CP11711" s="52"/>
      <c r="CQ11711" s="52"/>
      <c r="CR11711" s="52"/>
      <c r="CS11711" s="52"/>
      <c r="CT11711" s="52"/>
      <c r="CU11711" s="33"/>
      <c r="CV11711" s="33"/>
    </row>
    <row r="11712" spans="74:100">
      <c r="BV11712" s="62"/>
      <c r="BW11712" s="62"/>
      <c r="BX11712" s="62"/>
      <c r="BY11712" s="62"/>
      <c r="BZ11712" s="62"/>
      <c r="CA11712" s="62"/>
      <c r="CB11712" s="62"/>
      <c r="CC11712" s="62"/>
      <c r="CD11712" s="62"/>
      <c r="CE11712" s="62"/>
      <c r="CF11712" s="62"/>
      <c r="CL11712" s="56" t="s">
        <v>2550</v>
      </c>
      <c r="CM11712" s="56" t="s">
        <v>213</v>
      </c>
      <c r="CN11712" s="56" t="s">
        <v>213</v>
      </c>
      <c r="CO11712" s="52"/>
      <c r="CP11712" s="52"/>
      <c r="CQ11712" s="52"/>
      <c r="CR11712" s="52"/>
      <c r="CS11712" s="52"/>
      <c r="CT11712" s="52"/>
      <c r="CU11712" s="33"/>
      <c r="CV11712" s="33"/>
    </row>
    <row r="11713" spans="74:100">
      <c r="BV11713" s="62"/>
      <c r="BW11713" s="62"/>
      <c r="BX11713" s="62"/>
      <c r="BY11713" s="62"/>
      <c r="BZ11713" s="62"/>
      <c r="CA11713" s="62"/>
      <c r="CB11713" s="62"/>
      <c r="CC11713" s="62"/>
      <c r="CD11713" s="62"/>
      <c r="CE11713" s="62"/>
      <c r="CF11713" s="62"/>
      <c r="CL11713" s="56" t="s">
        <v>22864</v>
      </c>
      <c r="CM11713" s="56"/>
      <c r="CN11713" s="56"/>
      <c r="CO11713" s="52"/>
      <c r="CP11713" s="52"/>
      <c r="CQ11713" s="52"/>
      <c r="CR11713" s="52"/>
      <c r="CS11713" s="52"/>
      <c r="CT11713" s="52"/>
      <c r="CU11713" s="33"/>
      <c r="CV11713" s="33"/>
    </row>
    <row r="11714" spans="74:100">
      <c r="BV11714" s="62"/>
      <c r="BW11714" s="62"/>
      <c r="BX11714" s="62"/>
      <c r="BY11714" s="62"/>
      <c r="BZ11714" s="62"/>
      <c r="CA11714" s="62"/>
      <c r="CB11714" s="62"/>
      <c r="CC11714" s="62"/>
      <c r="CD11714" s="62"/>
      <c r="CE11714" s="62"/>
      <c r="CF11714" s="62"/>
      <c r="CL11714" s="56" t="s">
        <v>2551</v>
      </c>
      <c r="CM11714" s="56" t="s">
        <v>213</v>
      </c>
      <c r="CN11714" s="56" t="s">
        <v>213</v>
      </c>
      <c r="CO11714" s="52"/>
      <c r="CP11714" s="52"/>
      <c r="CQ11714" s="52"/>
      <c r="CR11714" s="52"/>
      <c r="CS11714" s="52"/>
      <c r="CT11714" s="52"/>
      <c r="CU11714" s="33"/>
      <c r="CV11714" s="33"/>
    </row>
    <row r="11715" spans="74:100">
      <c r="BV11715" s="62"/>
      <c r="BW11715" s="62"/>
      <c r="BX11715" s="62"/>
      <c r="BY11715" s="62"/>
      <c r="BZ11715" s="62"/>
      <c r="CA11715" s="62"/>
      <c r="CB11715" s="62"/>
      <c r="CC11715" s="62"/>
      <c r="CD11715" s="62"/>
      <c r="CE11715" s="62"/>
      <c r="CF11715" s="62"/>
      <c r="CL11715" s="56" t="s">
        <v>22865</v>
      </c>
      <c r="CM11715" s="56"/>
      <c r="CN11715" s="56"/>
      <c r="CO11715" s="52"/>
      <c r="CP11715" s="52"/>
      <c r="CQ11715" s="52"/>
      <c r="CR11715" s="52"/>
      <c r="CS11715" s="52"/>
      <c r="CT11715" s="52"/>
      <c r="CU11715" s="33"/>
      <c r="CV11715" s="33"/>
    </row>
    <row r="11716" spans="74:100">
      <c r="BV11716" s="62"/>
      <c r="BW11716" s="62"/>
      <c r="BX11716" s="62"/>
      <c r="BY11716" s="62"/>
      <c r="BZ11716" s="62"/>
      <c r="CA11716" s="62"/>
      <c r="CB11716" s="62"/>
      <c r="CC11716" s="62"/>
      <c r="CD11716" s="62"/>
      <c r="CE11716" s="62"/>
      <c r="CF11716" s="62"/>
      <c r="CL11716" s="56" t="s">
        <v>2552</v>
      </c>
      <c r="CM11716" s="56" t="s">
        <v>214</v>
      </c>
      <c r="CN11716" s="56" t="s">
        <v>214</v>
      </c>
      <c r="CO11716" s="52"/>
      <c r="CP11716" s="52"/>
      <c r="CQ11716" s="52"/>
      <c r="CR11716" s="52"/>
      <c r="CS11716" s="52"/>
      <c r="CT11716" s="52"/>
      <c r="CU11716" s="33"/>
      <c r="CV11716" s="33"/>
    </row>
    <row r="11717" spans="74:100">
      <c r="BV11717" s="62"/>
      <c r="BW11717" s="62"/>
      <c r="BX11717" s="62"/>
      <c r="BY11717" s="62"/>
      <c r="BZ11717" s="62"/>
      <c r="CA11717" s="62"/>
      <c r="CB11717" s="62"/>
      <c r="CC11717" s="62"/>
      <c r="CD11717" s="62"/>
      <c r="CE11717" s="62"/>
      <c r="CF11717" s="62"/>
      <c r="CL11717" s="56" t="s">
        <v>22866</v>
      </c>
      <c r="CM11717" s="56"/>
      <c r="CN11717" s="56"/>
      <c r="CO11717" s="52"/>
      <c r="CP11717" s="52"/>
      <c r="CQ11717" s="52"/>
      <c r="CR11717" s="52"/>
      <c r="CS11717" s="52"/>
      <c r="CT11717" s="52"/>
      <c r="CU11717" s="33"/>
      <c r="CV11717" s="33"/>
    </row>
    <row r="11718" spans="74:100">
      <c r="BV11718" s="62"/>
      <c r="BW11718" s="62"/>
      <c r="BX11718" s="62"/>
      <c r="BY11718" s="62"/>
      <c r="BZ11718" s="62"/>
      <c r="CA11718" s="62"/>
      <c r="CB11718" s="62"/>
      <c r="CC11718" s="62"/>
      <c r="CD11718" s="62"/>
      <c r="CE11718" s="62"/>
      <c r="CF11718" s="62"/>
      <c r="CL11718" s="56" t="s">
        <v>6369</v>
      </c>
      <c r="CM11718" s="56" t="s">
        <v>217</v>
      </c>
      <c r="CN11718" s="56" t="s">
        <v>217</v>
      </c>
      <c r="CO11718" s="52"/>
      <c r="CP11718" s="52"/>
      <c r="CQ11718" s="52"/>
      <c r="CR11718" s="52"/>
      <c r="CS11718" s="52"/>
      <c r="CT11718" s="52"/>
      <c r="CU11718" s="33"/>
      <c r="CV11718" s="33"/>
    </row>
    <row r="11719" spans="74:100">
      <c r="BV11719" s="62"/>
      <c r="BW11719" s="62"/>
      <c r="BX11719" s="62"/>
      <c r="BY11719" s="62"/>
      <c r="BZ11719" s="62"/>
      <c r="CA11719" s="62"/>
      <c r="CB11719" s="62"/>
      <c r="CC11719" s="62"/>
      <c r="CD11719" s="62"/>
      <c r="CE11719" s="62"/>
      <c r="CF11719" s="62"/>
      <c r="CL11719" s="56" t="s">
        <v>19953</v>
      </c>
      <c r="CM11719" s="56"/>
      <c r="CN11719" s="56"/>
      <c r="CO11719" s="52"/>
      <c r="CP11719" s="52"/>
      <c r="CQ11719" s="52"/>
      <c r="CR11719" s="52"/>
      <c r="CS11719" s="52"/>
      <c r="CT11719" s="52"/>
      <c r="CU11719" s="33"/>
      <c r="CV11719" s="33"/>
    </row>
    <row r="11720" spans="74:100">
      <c r="BV11720" s="62"/>
      <c r="BW11720" s="62"/>
      <c r="BX11720" s="62"/>
      <c r="BY11720" s="62"/>
      <c r="BZ11720" s="62"/>
      <c r="CA11720" s="62"/>
      <c r="CB11720" s="62"/>
      <c r="CC11720" s="62"/>
      <c r="CD11720" s="62"/>
      <c r="CE11720" s="62"/>
      <c r="CF11720" s="62"/>
      <c r="CL11720" s="56" t="s">
        <v>2553</v>
      </c>
      <c r="CM11720" s="56" t="s">
        <v>214</v>
      </c>
      <c r="CN11720" s="56" t="s">
        <v>214</v>
      </c>
      <c r="CO11720" s="52"/>
      <c r="CP11720" s="52"/>
      <c r="CQ11720" s="52"/>
      <c r="CR11720" s="52"/>
      <c r="CS11720" s="52"/>
      <c r="CT11720" s="52"/>
      <c r="CU11720" s="33"/>
      <c r="CV11720" s="33"/>
    </row>
    <row r="11721" spans="74:100">
      <c r="BV11721" s="62"/>
      <c r="BW11721" s="62"/>
      <c r="BX11721" s="62"/>
      <c r="BY11721" s="62"/>
      <c r="BZ11721" s="62"/>
      <c r="CA11721" s="62"/>
      <c r="CB11721" s="62"/>
      <c r="CC11721" s="62"/>
      <c r="CD11721" s="62"/>
      <c r="CE11721" s="62"/>
      <c r="CF11721" s="62"/>
      <c r="CL11721" s="56" t="s">
        <v>22867</v>
      </c>
      <c r="CM11721" s="56"/>
      <c r="CN11721" s="56"/>
      <c r="CO11721" s="52"/>
      <c r="CP11721" s="52"/>
      <c r="CQ11721" s="52"/>
      <c r="CR11721" s="52"/>
      <c r="CS11721" s="52"/>
      <c r="CT11721" s="52"/>
      <c r="CU11721" s="33"/>
      <c r="CV11721" s="33"/>
    </row>
    <row r="11722" spans="74:100">
      <c r="BV11722" s="62"/>
      <c r="BW11722" s="62"/>
      <c r="BX11722" s="62"/>
      <c r="BY11722" s="62"/>
      <c r="BZ11722" s="62"/>
      <c r="CA11722" s="62"/>
      <c r="CB11722" s="62"/>
      <c r="CC11722" s="62"/>
      <c r="CD11722" s="62"/>
      <c r="CE11722" s="62"/>
      <c r="CF11722" s="62"/>
      <c r="CL11722" s="56" t="s">
        <v>2554</v>
      </c>
      <c r="CM11722" s="56" t="s">
        <v>213</v>
      </c>
      <c r="CN11722" s="56" t="s">
        <v>213</v>
      </c>
      <c r="CO11722" s="52"/>
      <c r="CP11722" s="52"/>
      <c r="CQ11722" s="52"/>
      <c r="CR11722" s="52"/>
      <c r="CS11722" s="52"/>
      <c r="CT11722" s="52"/>
      <c r="CU11722" s="33"/>
      <c r="CV11722" s="33"/>
    </row>
    <row r="11723" spans="74:100">
      <c r="BV11723" s="62"/>
      <c r="BW11723" s="62"/>
      <c r="BX11723" s="62"/>
      <c r="BY11723" s="62"/>
      <c r="BZ11723" s="62"/>
      <c r="CA11723" s="62"/>
      <c r="CB11723" s="62"/>
      <c r="CC11723" s="62"/>
      <c r="CD11723" s="62"/>
      <c r="CE11723" s="62"/>
      <c r="CF11723" s="62"/>
      <c r="CL11723" s="56" t="s">
        <v>22868</v>
      </c>
      <c r="CM11723" s="56"/>
      <c r="CN11723" s="56"/>
      <c r="CO11723" s="52"/>
      <c r="CP11723" s="52"/>
      <c r="CQ11723" s="52"/>
      <c r="CR11723" s="52"/>
      <c r="CS11723" s="52"/>
      <c r="CT11723" s="52"/>
      <c r="CU11723" s="33"/>
      <c r="CV11723" s="33"/>
    </row>
    <row r="11724" spans="74:100">
      <c r="BV11724" s="62"/>
      <c r="BW11724" s="62"/>
      <c r="BX11724" s="62"/>
      <c r="BY11724" s="62"/>
      <c r="BZ11724" s="62"/>
      <c r="CA11724" s="62"/>
      <c r="CB11724" s="62"/>
      <c r="CC11724" s="62"/>
      <c r="CD11724" s="62"/>
      <c r="CE11724" s="62"/>
      <c r="CF11724" s="62"/>
      <c r="CL11724" s="56" t="s">
        <v>6370</v>
      </c>
      <c r="CM11724" s="56" t="s">
        <v>214</v>
      </c>
      <c r="CN11724" s="56" t="s">
        <v>214</v>
      </c>
      <c r="CO11724" s="52"/>
      <c r="CP11724" s="52"/>
      <c r="CQ11724" s="52"/>
      <c r="CR11724" s="52"/>
      <c r="CS11724" s="52"/>
      <c r="CT11724" s="52"/>
      <c r="CU11724" s="33"/>
      <c r="CV11724" s="33"/>
    </row>
    <row r="11725" spans="74:100">
      <c r="BV11725" s="62"/>
      <c r="BW11725" s="62"/>
      <c r="BX11725" s="62"/>
      <c r="BY11725" s="62"/>
      <c r="BZ11725" s="62"/>
      <c r="CA11725" s="62"/>
      <c r="CB11725" s="62"/>
      <c r="CC11725" s="62"/>
      <c r="CD11725" s="62"/>
      <c r="CE11725" s="62"/>
      <c r="CF11725" s="62"/>
      <c r="CL11725" s="56" t="s">
        <v>22869</v>
      </c>
      <c r="CM11725" s="56"/>
      <c r="CN11725" s="56"/>
      <c r="CO11725" s="52"/>
      <c r="CP11725" s="52"/>
      <c r="CQ11725" s="52"/>
      <c r="CR11725" s="52"/>
      <c r="CS11725" s="52"/>
      <c r="CT11725" s="52"/>
      <c r="CU11725" s="33"/>
      <c r="CV11725" s="33"/>
    </row>
    <row r="11726" spans="74:100">
      <c r="BV11726" s="62"/>
      <c r="BW11726" s="62"/>
      <c r="BX11726" s="62"/>
      <c r="BY11726" s="62"/>
      <c r="BZ11726" s="62"/>
      <c r="CA11726" s="62"/>
      <c r="CB11726" s="62"/>
      <c r="CC11726" s="62"/>
      <c r="CD11726" s="62"/>
      <c r="CE11726" s="62"/>
      <c r="CF11726" s="62"/>
      <c r="CL11726" s="56" t="s">
        <v>2555</v>
      </c>
      <c r="CM11726" s="56" t="s">
        <v>214</v>
      </c>
      <c r="CN11726" s="56" t="s">
        <v>214</v>
      </c>
      <c r="CO11726" s="52"/>
      <c r="CP11726" s="52"/>
      <c r="CQ11726" s="52"/>
      <c r="CR11726" s="52"/>
      <c r="CS11726" s="52"/>
      <c r="CT11726" s="52"/>
      <c r="CU11726" s="33"/>
      <c r="CV11726" s="33"/>
    </row>
    <row r="11727" spans="74:100">
      <c r="BV11727" s="62"/>
      <c r="BW11727" s="62"/>
      <c r="BX11727" s="62"/>
      <c r="BY11727" s="62"/>
      <c r="BZ11727" s="62"/>
      <c r="CA11727" s="62"/>
      <c r="CB11727" s="62"/>
      <c r="CC11727" s="62"/>
      <c r="CD11727" s="62"/>
      <c r="CE11727" s="62"/>
      <c r="CF11727" s="62"/>
      <c r="CL11727" s="56" t="s">
        <v>22870</v>
      </c>
      <c r="CM11727" s="56"/>
      <c r="CN11727" s="56"/>
      <c r="CO11727" s="52"/>
      <c r="CP11727" s="52"/>
      <c r="CQ11727" s="52"/>
      <c r="CR11727" s="52"/>
      <c r="CS11727" s="52"/>
      <c r="CT11727" s="52"/>
      <c r="CU11727" s="33"/>
      <c r="CV11727" s="33"/>
    </row>
    <row r="11728" spans="74:100">
      <c r="BV11728" s="62"/>
      <c r="BW11728" s="62"/>
      <c r="BX11728" s="62"/>
      <c r="BY11728" s="62"/>
      <c r="BZ11728" s="62"/>
      <c r="CA11728" s="62"/>
      <c r="CB11728" s="62"/>
      <c r="CC11728" s="62"/>
      <c r="CD11728" s="62"/>
      <c r="CE11728" s="62"/>
      <c r="CF11728" s="62"/>
      <c r="CL11728" s="56" t="s">
        <v>2556</v>
      </c>
      <c r="CM11728" s="56" t="s">
        <v>214</v>
      </c>
      <c r="CN11728" s="56" t="s">
        <v>214</v>
      </c>
      <c r="CO11728" s="52"/>
      <c r="CP11728" s="52"/>
      <c r="CQ11728" s="52"/>
      <c r="CR11728" s="52"/>
      <c r="CS11728" s="52"/>
      <c r="CT11728" s="52"/>
      <c r="CU11728" s="33"/>
      <c r="CV11728" s="33"/>
    </row>
    <row r="11729" spans="74:100">
      <c r="BV11729" s="62"/>
      <c r="BW11729" s="62"/>
      <c r="BX11729" s="62"/>
      <c r="BY11729" s="62"/>
      <c r="BZ11729" s="62"/>
      <c r="CA11729" s="62"/>
      <c r="CB11729" s="62"/>
      <c r="CC11729" s="62"/>
      <c r="CD11729" s="62"/>
      <c r="CE11729" s="62"/>
      <c r="CF11729" s="62"/>
      <c r="CL11729" s="56" t="s">
        <v>22871</v>
      </c>
      <c r="CM11729" s="56"/>
      <c r="CN11729" s="56"/>
      <c r="CO11729" s="52"/>
      <c r="CP11729" s="52"/>
      <c r="CQ11729" s="52"/>
      <c r="CR11729" s="52"/>
      <c r="CS11729" s="52"/>
      <c r="CT11729" s="52"/>
      <c r="CU11729" s="33"/>
      <c r="CV11729" s="33"/>
    </row>
    <row r="11730" spans="74:100">
      <c r="BV11730" s="62"/>
      <c r="BW11730" s="62"/>
      <c r="BX11730" s="62"/>
      <c r="BY11730" s="62"/>
      <c r="BZ11730" s="62"/>
      <c r="CA11730" s="62"/>
      <c r="CB11730" s="62"/>
      <c r="CC11730" s="62"/>
      <c r="CD11730" s="62"/>
      <c r="CE11730" s="62"/>
      <c r="CF11730" s="62"/>
      <c r="CL11730" s="56" t="s">
        <v>2558</v>
      </c>
      <c r="CM11730" s="56" t="s">
        <v>213</v>
      </c>
      <c r="CN11730" s="56" t="s">
        <v>213</v>
      </c>
      <c r="CO11730" s="52"/>
      <c r="CP11730" s="52"/>
      <c r="CQ11730" s="52"/>
      <c r="CR11730" s="52"/>
      <c r="CS11730" s="52"/>
      <c r="CT11730" s="52"/>
      <c r="CU11730" s="33"/>
      <c r="CV11730" s="33"/>
    </row>
    <row r="11731" spans="74:100">
      <c r="BV11731" s="62"/>
      <c r="BW11731" s="62"/>
      <c r="BX11731" s="62"/>
      <c r="BY11731" s="62"/>
      <c r="BZ11731" s="62"/>
      <c r="CA11731" s="62"/>
      <c r="CB11731" s="62"/>
      <c r="CC11731" s="62"/>
      <c r="CD11731" s="62"/>
      <c r="CE11731" s="62"/>
      <c r="CF11731" s="62"/>
      <c r="CL11731" s="56" t="s">
        <v>22872</v>
      </c>
      <c r="CM11731" s="56"/>
      <c r="CN11731" s="56"/>
      <c r="CO11731" s="52"/>
      <c r="CP11731" s="52"/>
      <c r="CQ11731" s="52"/>
      <c r="CR11731" s="52"/>
      <c r="CS11731" s="52"/>
      <c r="CT11731" s="52"/>
      <c r="CU11731" s="33"/>
      <c r="CV11731" s="33"/>
    </row>
    <row r="11732" spans="74:100">
      <c r="BV11732" s="62"/>
      <c r="BW11732" s="62"/>
      <c r="BX11732" s="62"/>
      <c r="BY11732" s="62"/>
      <c r="BZ11732" s="62"/>
      <c r="CA11732" s="62"/>
      <c r="CB11732" s="62"/>
      <c r="CC11732" s="62"/>
      <c r="CD11732" s="62"/>
      <c r="CE11732" s="62"/>
      <c r="CF11732" s="62"/>
      <c r="CL11732" s="56" t="s">
        <v>2559</v>
      </c>
      <c r="CM11732" s="56" t="s">
        <v>213</v>
      </c>
      <c r="CN11732" s="56" t="s">
        <v>213</v>
      </c>
      <c r="CO11732" s="52"/>
      <c r="CP11732" s="52"/>
      <c r="CQ11732" s="52"/>
      <c r="CR11732" s="52"/>
      <c r="CS11732" s="52"/>
      <c r="CT11732" s="52"/>
      <c r="CU11732" s="33"/>
      <c r="CV11732" s="33"/>
    </row>
    <row r="11733" spans="74:100">
      <c r="BV11733" s="62"/>
      <c r="BW11733" s="62"/>
      <c r="BX11733" s="62"/>
      <c r="BY11733" s="62"/>
      <c r="BZ11733" s="62"/>
      <c r="CA11733" s="62"/>
      <c r="CB11733" s="62"/>
      <c r="CC11733" s="62"/>
      <c r="CD11733" s="62"/>
      <c r="CE11733" s="62"/>
      <c r="CF11733" s="62"/>
      <c r="CL11733" s="56" t="s">
        <v>22873</v>
      </c>
      <c r="CM11733" s="56"/>
      <c r="CN11733" s="56"/>
      <c r="CO11733" s="52"/>
      <c r="CP11733" s="52"/>
      <c r="CQ11733" s="52"/>
      <c r="CR11733" s="52"/>
      <c r="CS11733" s="52"/>
      <c r="CT11733" s="52"/>
      <c r="CU11733" s="33"/>
      <c r="CV11733" s="33"/>
    </row>
    <row r="11734" spans="74:100">
      <c r="BV11734" s="62"/>
      <c r="BW11734" s="62"/>
      <c r="BX11734" s="62"/>
      <c r="BY11734" s="62"/>
      <c r="BZ11734" s="62"/>
      <c r="CA11734" s="62"/>
      <c r="CB11734" s="62"/>
      <c r="CC11734" s="62"/>
      <c r="CD11734" s="62"/>
      <c r="CE11734" s="62"/>
      <c r="CF11734" s="62"/>
      <c r="CL11734" s="56" t="s">
        <v>28534</v>
      </c>
      <c r="CM11734" s="56" t="s">
        <v>214</v>
      </c>
      <c r="CN11734" s="56" t="s">
        <v>214</v>
      </c>
      <c r="CO11734" s="52"/>
      <c r="CP11734" s="52"/>
      <c r="CQ11734" s="52"/>
      <c r="CR11734" s="52"/>
      <c r="CS11734" s="52"/>
      <c r="CT11734" s="52"/>
      <c r="CU11734" s="33"/>
      <c r="CV11734" s="33"/>
    </row>
    <row r="11735" spans="74:100">
      <c r="BV11735" s="62"/>
      <c r="BW11735" s="62"/>
      <c r="BX11735" s="62"/>
      <c r="BY11735" s="62"/>
      <c r="BZ11735" s="62"/>
      <c r="CA11735" s="62"/>
      <c r="CB11735" s="62"/>
      <c r="CC11735" s="62"/>
      <c r="CD11735" s="62"/>
      <c r="CE11735" s="62"/>
      <c r="CF11735" s="62"/>
      <c r="CL11735" s="56" t="s">
        <v>28535</v>
      </c>
      <c r="CM11735" s="56"/>
      <c r="CN11735" s="56"/>
      <c r="CO11735" s="52"/>
      <c r="CP11735" s="52"/>
      <c r="CQ11735" s="52"/>
      <c r="CR11735" s="52"/>
      <c r="CS11735" s="52"/>
      <c r="CT11735" s="52"/>
      <c r="CU11735" s="33"/>
      <c r="CV11735" s="33"/>
    </row>
    <row r="11736" spans="74:100">
      <c r="BV11736" s="62"/>
      <c r="BW11736" s="62"/>
      <c r="BX11736" s="62"/>
      <c r="BY11736" s="62"/>
      <c r="BZ11736" s="62"/>
      <c r="CA11736" s="62"/>
      <c r="CB11736" s="62"/>
      <c r="CC11736" s="62"/>
      <c r="CD11736" s="62"/>
      <c r="CE11736" s="62"/>
      <c r="CF11736" s="62"/>
      <c r="CL11736" s="56" t="s">
        <v>20500</v>
      </c>
      <c r="CM11736" s="56" t="s">
        <v>217</v>
      </c>
      <c r="CN11736" s="56" t="s">
        <v>217</v>
      </c>
      <c r="CO11736" s="52"/>
      <c r="CP11736" s="52"/>
      <c r="CQ11736" s="52"/>
      <c r="CR11736" s="52"/>
      <c r="CS11736" s="52"/>
      <c r="CT11736" s="52"/>
      <c r="CU11736" s="33"/>
      <c r="CV11736" s="33"/>
    </row>
    <row r="11737" spans="74:100">
      <c r="BV11737" s="62"/>
      <c r="BW11737" s="62"/>
      <c r="BX11737" s="62"/>
      <c r="BY11737" s="62"/>
      <c r="BZ11737" s="62"/>
      <c r="CA11737" s="62"/>
      <c r="CB11737" s="62"/>
      <c r="CC11737" s="62"/>
      <c r="CD11737" s="62"/>
      <c r="CE11737" s="62"/>
      <c r="CF11737" s="62"/>
      <c r="CL11737" s="56" t="s">
        <v>19954</v>
      </c>
      <c r="CM11737" s="56"/>
      <c r="CN11737" s="56"/>
      <c r="CO11737" s="52"/>
      <c r="CP11737" s="52"/>
      <c r="CQ11737" s="52"/>
      <c r="CR11737" s="52"/>
      <c r="CS11737" s="52"/>
      <c r="CT11737" s="52"/>
      <c r="CU11737" s="33"/>
      <c r="CV11737" s="33"/>
    </row>
    <row r="11738" spans="74:100">
      <c r="BV11738" s="62"/>
      <c r="BW11738" s="62"/>
      <c r="BX11738" s="62"/>
      <c r="BY11738" s="62"/>
      <c r="BZ11738" s="62"/>
      <c r="CA11738" s="62"/>
      <c r="CB11738" s="62"/>
      <c r="CC11738" s="62"/>
      <c r="CD11738" s="62"/>
      <c r="CE11738" s="62"/>
      <c r="CF11738" s="62"/>
      <c r="CL11738" s="56" t="s">
        <v>2560</v>
      </c>
      <c r="CM11738" s="56" t="s">
        <v>214</v>
      </c>
      <c r="CN11738" s="56" t="s">
        <v>214</v>
      </c>
      <c r="CO11738" s="52"/>
      <c r="CP11738" s="52"/>
      <c r="CQ11738" s="52"/>
      <c r="CR11738" s="52"/>
      <c r="CS11738" s="52"/>
      <c r="CT11738" s="52"/>
      <c r="CU11738" s="33"/>
      <c r="CV11738" s="33"/>
    </row>
    <row r="11739" spans="74:100">
      <c r="BV11739" s="62"/>
      <c r="BW11739" s="62"/>
      <c r="BX11739" s="62"/>
      <c r="BY11739" s="62"/>
      <c r="BZ11739" s="62"/>
      <c r="CA11739" s="62"/>
      <c r="CB11739" s="62"/>
      <c r="CC11739" s="62"/>
      <c r="CD11739" s="62"/>
      <c r="CE11739" s="62"/>
      <c r="CF11739" s="62"/>
      <c r="CL11739" s="56" t="s">
        <v>22874</v>
      </c>
      <c r="CM11739" s="56"/>
      <c r="CN11739" s="56"/>
      <c r="CO11739" s="52"/>
      <c r="CP11739" s="52"/>
      <c r="CQ11739" s="52"/>
      <c r="CR11739" s="52"/>
      <c r="CS11739" s="52"/>
      <c r="CT11739" s="52"/>
      <c r="CU11739" s="33"/>
      <c r="CV11739" s="33"/>
    </row>
    <row r="11740" spans="74:100">
      <c r="BV11740" s="62"/>
      <c r="BW11740" s="62"/>
      <c r="BX11740" s="62"/>
      <c r="BY11740" s="62"/>
      <c r="BZ11740" s="62"/>
      <c r="CA11740" s="62"/>
      <c r="CB11740" s="62"/>
      <c r="CC11740" s="62"/>
      <c r="CD11740" s="62"/>
      <c r="CE11740" s="62"/>
      <c r="CF11740" s="62"/>
      <c r="CL11740" s="56" t="s">
        <v>28536</v>
      </c>
      <c r="CM11740" s="56" t="s">
        <v>217</v>
      </c>
      <c r="CN11740" s="56" t="s">
        <v>217</v>
      </c>
      <c r="CO11740" s="52"/>
      <c r="CP11740" s="52"/>
      <c r="CQ11740" s="52"/>
      <c r="CR11740" s="52"/>
      <c r="CS11740" s="52"/>
      <c r="CT11740" s="52"/>
      <c r="CU11740" s="33"/>
      <c r="CV11740" s="33"/>
    </row>
    <row r="11741" spans="74:100">
      <c r="BV11741" s="62"/>
      <c r="BW11741" s="62"/>
      <c r="BX11741" s="62"/>
      <c r="BY11741" s="62"/>
      <c r="BZ11741" s="62"/>
      <c r="CA11741" s="62"/>
      <c r="CB11741" s="62"/>
      <c r="CC11741" s="62"/>
      <c r="CD11741" s="62"/>
      <c r="CE11741" s="62"/>
      <c r="CF11741" s="62"/>
      <c r="CL11741" s="56" t="s">
        <v>28537</v>
      </c>
      <c r="CM11741" s="56"/>
      <c r="CN11741" s="56"/>
      <c r="CO11741" s="52"/>
      <c r="CP11741" s="52"/>
      <c r="CQ11741" s="52"/>
      <c r="CR11741" s="52"/>
      <c r="CS11741" s="52"/>
      <c r="CT11741" s="52"/>
      <c r="CU11741" s="33"/>
      <c r="CV11741" s="33"/>
    </row>
    <row r="11742" spans="74:100">
      <c r="BV11742" s="62"/>
      <c r="BW11742" s="62"/>
      <c r="BX11742" s="62"/>
      <c r="BY11742" s="62"/>
      <c r="BZ11742" s="62"/>
      <c r="CA11742" s="62"/>
      <c r="CB11742" s="62"/>
      <c r="CC11742" s="62"/>
      <c r="CD11742" s="62"/>
      <c r="CE11742" s="62"/>
      <c r="CF11742" s="62"/>
      <c r="CL11742" s="56" t="s">
        <v>28538</v>
      </c>
      <c r="CM11742" s="56" t="s">
        <v>217</v>
      </c>
      <c r="CN11742" s="56" t="s">
        <v>217</v>
      </c>
      <c r="CO11742" s="52"/>
      <c r="CP11742" s="52"/>
      <c r="CQ11742" s="52"/>
      <c r="CR11742" s="52"/>
      <c r="CS11742" s="52"/>
      <c r="CT11742" s="52"/>
      <c r="CU11742" s="33"/>
      <c r="CV11742" s="33"/>
    </row>
    <row r="11743" spans="74:100">
      <c r="BV11743" s="62"/>
      <c r="BW11743" s="62"/>
      <c r="BX11743" s="62"/>
      <c r="BY11743" s="62"/>
      <c r="BZ11743" s="62"/>
      <c r="CA11743" s="62"/>
      <c r="CB11743" s="62"/>
      <c r="CC11743" s="62"/>
      <c r="CD11743" s="62"/>
      <c r="CE11743" s="62"/>
      <c r="CF11743" s="62"/>
      <c r="CL11743" s="56" t="s">
        <v>28537</v>
      </c>
      <c r="CM11743" s="56"/>
      <c r="CN11743" s="56"/>
      <c r="CO11743" s="52"/>
      <c r="CP11743" s="52"/>
      <c r="CQ11743" s="52"/>
      <c r="CR11743" s="52"/>
      <c r="CS11743" s="52"/>
      <c r="CT11743" s="52"/>
      <c r="CU11743" s="33"/>
      <c r="CV11743" s="33"/>
    </row>
    <row r="11744" spans="74:100">
      <c r="BV11744" s="62"/>
      <c r="BW11744" s="62"/>
      <c r="BX11744" s="62"/>
      <c r="BY11744" s="62"/>
      <c r="BZ11744" s="62"/>
      <c r="CA11744" s="62"/>
      <c r="CB11744" s="62"/>
      <c r="CC11744" s="62"/>
      <c r="CD11744" s="62"/>
      <c r="CE11744" s="62"/>
      <c r="CF11744" s="62"/>
      <c r="CL11744" s="56" t="s">
        <v>22875</v>
      </c>
      <c r="CM11744" s="56" t="s">
        <v>217</v>
      </c>
      <c r="CN11744" s="56" t="s">
        <v>217</v>
      </c>
      <c r="CO11744" s="52"/>
      <c r="CP11744" s="52"/>
      <c r="CQ11744" s="52"/>
      <c r="CR11744" s="52"/>
      <c r="CS11744" s="52"/>
      <c r="CT11744" s="52"/>
      <c r="CU11744" s="33"/>
      <c r="CV11744" s="33"/>
    </row>
    <row r="11745" spans="74:100">
      <c r="BV11745" s="62"/>
      <c r="BW11745" s="62"/>
      <c r="BX11745" s="62"/>
      <c r="BY11745" s="62"/>
      <c r="BZ11745" s="62"/>
      <c r="CA11745" s="62"/>
      <c r="CB11745" s="62"/>
      <c r="CC11745" s="62"/>
      <c r="CD11745" s="62"/>
      <c r="CE11745" s="62"/>
      <c r="CF11745" s="62"/>
      <c r="CL11745" s="56" t="s">
        <v>28537</v>
      </c>
      <c r="CM11745" s="56"/>
      <c r="CN11745" s="56"/>
      <c r="CO11745" s="52"/>
      <c r="CP11745" s="52"/>
      <c r="CQ11745" s="52"/>
      <c r="CR11745" s="52"/>
      <c r="CS11745" s="52"/>
      <c r="CT11745" s="52"/>
      <c r="CU11745" s="33"/>
      <c r="CV11745" s="33"/>
    </row>
    <row r="11746" spans="74:100">
      <c r="BV11746" s="62"/>
      <c r="BW11746" s="62"/>
      <c r="BX11746" s="62"/>
      <c r="BY11746" s="62"/>
      <c r="BZ11746" s="62"/>
      <c r="CA11746" s="62"/>
      <c r="CB11746" s="62"/>
      <c r="CC11746" s="62"/>
      <c r="CD11746" s="62"/>
      <c r="CE11746" s="62"/>
      <c r="CF11746" s="62"/>
      <c r="CL11746" s="56" t="s">
        <v>28539</v>
      </c>
      <c r="CM11746" s="56" t="s">
        <v>217</v>
      </c>
      <c r="CN11746" s="56" t="s">
        <v>217</v>
      </c>
      <c r="CO11746" s="52"/>
      <c r="CP11746" s="52"/>
      <c r="CQ11746" s="52"/>
      <c r="CR11746" s="52"/>
      <c r="CS11746" s="52"/>
      <c r="CT11746" s="52"/>
      <c r="CU11746" s="33"/>
      <c r="CV11746" s="33"/>
    </row>
    <row r="11747" spans="74:100">
      <c r="BV11747" s="62"/>
      <c r="BW11747" s="62"/>
      <c r="BX11747" s="62"/>
      <c r="BY11747" s="62"/>
      <c r="BZ11747" s="62"/>
      <c r="CA11747" s="62"/>
      <c r="CB11747" s="62"/>
      <c r="CC11747" s="62"/>
      <c r="CD11747" s="62"/>
      <c r="CE11747" s="62"/>
      <c r="CF11747" s="62"/>
      <c r="CL11747" s="56" t="s">
        <v>28537</v>
      </c>
      <c r="CM11747" s="56"/>
      <c r="CN11747" s="56"/>
      <c r="CO11747" s="52"/>
      <c r="CP11747" s="52"/>
      <c r="CQ11747" s="52"/>
      <c r="CR11747" s="52"/>
      <c r="CS11747" s="52"/>
      <c r="CT11747" s="52"/>
      <c r="CU11747" s="33"/>
      <c r="CV11747" s="33"/>
    </row>
    <row r="11748" spans="74:100">
      <c r="BV11748" s="62"/>
      <c r="BW11748" s="62"/>
      <c r="BX11748" s="62"/>
      <c r="BY11748" s="62"/>
      <c r="BZ11748" s="62"/>
      <c r="CA11748" s="62"/>
      <c r="CB11748" s="62"/>
      <c r="CC11748" s="62"/>
      <c r="CD11748" s="62"/>
      <c r="CE11748" s="62"/>
      <c r="CF11748" s="62"/>
      <c r="CL11748" s="56" t="s">
        <v>28540</v>
      </c>
      <c r="CM11748" s="56" t="s">
        <v>217</v>
      </c>
      <c r="CN11748" s="56" t="s">
        <v>217</v>
      </c>
      <c r="CO11748" s="52"/>
      <c r="CP11748" s="52"/>
      <c r="CQ11748" s="52"/>
      <c r="CR11748" s="52"/>
      <c r="CS11748" s="52"/>
      <c r="CT11748" s="52"/>
      <c r="CU11748" s="33"/>
      <c r="CV11748" s="33"/>
    </row>
    <row r="11749" spans="74:100">
      <c r="BV11749" s="62"/>
      <c r="BW11749" s="62"/>
      <c r="BX11749" s="62"/>
      <c r="BY11749" s="62"/>
      <c r="BZ11749" s="62"/>
      <c r="CA11749" s="62"/>
      <c r="CB11749" s="62"/>
      <c r="CC11749" s="62"/>
      <c r="CD11749" s="62"/>
      <c r="CE11749" s="62"/>
      <c r="CF11749" s="62"/>
      <c r="CL11749" s="56" t="s">
        <v>28537</v>
      </c>
      <c r="CM11749" s="56"/>
      <c r="CN11749" s="56"/>
      <c r="CO11749" s="52"/>
      <c r="CP11749" s="52"/>
      <c r="CQ11749" s="52"/>
      <c r="CR11749" s="52"/>
      <c r="CS11749" s="52"/>
      <c r="CT11749" s="52"/>
      <c r="CU11749" s="33"/>
      <c r="CV11749" s="33"/>
    </row>
    <row r="11750" spans="74:100">
      <c r="BV11750" s="62"/>
      <c r="BW11750" s="62"/>
      <c r="BX11750" s="62"/>
      <c r="BY11750" s="62"/>
      <c r="BZ11750" s="62"/>
      <c r="CA11750" s="62"/>
      <c r="CB11750" s="62"/>
      <c r="CC11750" s="62"/>
      <c r="CD11750" s="62"/>
      <c r="CE11750" s="62"/>
      <c r="CF11750" s="62"/>
      <c r="CL11750" s="56" t="s">
        <v>25044</v>
      </c>
      <c r="CM11750" s="56" t="s">
        <v>215</v>
      </c>
      <c r="CN11750" s="56" t="s">
        <v>215</v>
      </c>
      <c r="CO11750" s="52"/>
      <c r="CP11750" s="52"/>
      <c r="CQ11750" s="52"/>
      <c r="CR11750" s="52"/>
      <c r="CS11750" s="52"/>
      <c r="CT11750" s="52"/>
      <c r="CU11750" s="33"/>
      <c r="CV11750" s="33"/>
    </row>
    <row r="11751" spans="74:100">
      <c r="BV11751" s="62"/>
      <c r="BW11751" s="62"/>
      <c r="BX11751" s="62"/>
      <c r="BY11751" s="62"/>
      <c r="BZ11751" s="62"/>
      <c r="CA11751" s="62"/>
      <c r="CB11751" s="62"/>
      <c r="CC11751" s="62"/>
      <c r="CD11751" s="62"/>
      <c r="CE11751" s="62"/>
      <c r="CF11751" s="62"/>
      <c r="CL11751" s="56" t="s">
        <v>28541</v>
      </c>
      <c r="CM11751" s="56" t="s">
        <v>214</v>
      </c>
      <c r="CN11751" s="56" t="s">
        <v>214</v>
      </c>
      <c r="CO11751" s="52"/>
      <c r="CP11751" s="52"/>
      <c r="CQ11751" s="52"/>
      <c r="CR11751" s="52"/>
      <c r="CS11751" s="52"/>
      <c r="CT11751" s="52"/>
      <c r="CU11751" s="33"/>
      <c r="CV11751" s="33"/>
    </row>
    <row r="11752" spans="74:100">
      <c r="BV11752" s="62"/>
      <c r="BW11752" s="62"/>
      <c r="BX11752" s="62"/>
      <c r="BY11752" s="62"/>
      <c r="BZ11752" s="62"/>
      <c r="CA11752" s="62"/>
      <c r="CB11752" s="62"/>
      <c r="CC11752" s="62"/>
      <c r="CD11752" s="62"/>
      <c r="CE11752" s="62"/>
      <c r="CF11752" s="62"/>
      <c r="CL11752" s="56" t="s">
        <v>28542</v>
      </c>
      <c r="CM11752" s="56" t="s">
        <v>217</v>
      </c>
      <c r="CN11752" s="56" t="s">
        <v>217</v>
      </c>
      <c r="CO11752" s="52"/>
      <c r="CP11752" s="52"/>
      <c r="CQ11752" s="52"/>
      <c r="CR11752" s="52"/>
      <c r="CS11752" s="52"/>
      <c r="CT11752" s="52"/>
      <c r="CU11752" s="33"/>
      <c r="CV11752" s="33"/>
    </row>
    <row r="11753" spans="74:100">
      <c r="BV11753" s="62"/>
      <c r="BW11753" s="62"/>
      <c r="BX11753" s="62"/>
      <c r="BY11753" s="62"/>
      <c r="BZ11753" s="62"/>
      <c r="CA11753" s="62"/>
      <c r="CB11753" s="62"/>
      <c r="CC11753" s="62"/>
      <c r="CD11753" s="62"/>
      <c r="CE11753" s="62"/>
      <c r="CF11753" s="62"/>
      <c r="CL11753" s="56" t="s">
        <v>28537</v>
      </c>
      <c r="CM11753" s="56"/>
      <c r="CN11753" s="56"/>
      <c r="CO11753" s="52"/>
      <c r="CP11753" s="52"/>
      <c r="CQ11753" s="52"/>
      <c r="CR11753" s="52"/>
      <c r="CS11753" s="52"/>
      <c r="CT11753" s="52"/>
      <c r="CU11753" s="33"/>
      <c r="CV11753" s="33"/>
    </row>
    <row r="11754" spans="74:100">
      <c r="BV11754" s="62"/>
      <c r="BW11754" s="62"/>
      <c r="BX11754" s="62"/>
      <c r="BY11754" s="62"/>
      <c r="BZ11754" s="62"/>
      <c r="CA11754" s="62"/>
      <c r="CB11754" s="62"/>
      <c r="CC11754" s="62"/>
      <c r="CD11754" s="62"/>
      <c r="CE11754" s="62"/>
      <c r="CF11754" s="62"/>
      <c r="CL11754" s="56" t="s">
        <v>28543</v>
      </c>
      <c r="CM11754" s="56" t="s">
        <v>217</v>
      </c>
      <c r="CN11754" s="56" t="s">
        <v>217</v>
      </c>
      <c r="CO11754" s="52"/>
      <c r="CP11754" s="52"/>
      <c r="CQ11754" s="52"/>
      <c r="CR11754" s="52"/>
      <c r="CS11754" s="52"/>
      <c r="CT11754" s="52"/>
      <c r="CU11754" s="33"/>
      <c r="CV11754" s="33"/>
    </row>
    <row r="11755" spans="74:100">
      <c r="BV11755" s="62"/>
      <c r="BW11755" s="62"/>
      <c r="BX11755" s="62"/>
      <c r="BY11755" s="62"/>
      <c r="BZ11755" s="62"/>
      <c r="CA11755" s="62"/>
      <c r="CB11755" s="62"/>
      <c r="CC11755" s="62"/>
      <c r="CD11755" s="62"/>
      <c r="CE11755" s="62"/>
      <c r="CF11755" s="62"/>
      <c r="CL11755" s="56" t="s">
        <v>28537</v>
      </c>
      <c r="CM11755" s="56"/>
      <c r="CN11755" s="56"/>
      <c r="CO11755" s="52"/>
      <c r="CP11755" s="52"/>
      <c r="CQ11755" s="52"/>
      <c r="CR11755" s="52"/>
      <c r="CS11755" s="52"/>
      <c r="CT11755" s="52"/>
      <c r="CU11755" s="33"/>
      <c r="CV11755" s="33"/>
    </row>
    <row r="11756" spans="74:100">
      <c r="BV11756" s="62"/>
      <c r="BW11756" s="62"/>
      <c r="BX11756" s="62"/>
      <c r="BY11756" s="62"/>
      <c r="BZ11756" s="62"/>
      <c r="CA11756" s="62"/>
      <c r="CB11756" s="62"/>
      <c r="CC11756" s="62"/>
      <c r="CD11756" s="62"/>
      <c r="CE11756" s="62"/>
      <c r="CF11756" s="62"/>
      <c r="CL11756" s="56" t="s">
        <v>22876</v>
      </c>
      <c r="CM11756" s="56" t="s">
        <v>214</v>
      </c>
      <c r="CN11756" s="56" t="s">
        <v>214</v>
      </c>
      <c r="CO11756" s="52"/>
      <c r="CP11756" s="52"/>
      <c r="CQ11756" s="52"/>
      <c r="CR11756" s="52"/>
      <c r="CS11756" s="52"/>
      <c r="CT11756" s="52"/>
      <c r="CU11756" s="33"/>
      <c r="CV11756" s="33"/>
    </row>
    <row r="11757" spans="74:100">
      <c r="BV11757" s="62"/>
      <c r="BW11757" s="62"/>
      <c r="BX11757" s="62"/>
      <c r="BY11757" s="62"/>
      <c r="BZ11757" s="62"/>
      <c r="CA11757" s="62"/>
      <c r="CB11757" s="62"/>
      <c r="CC11757" s="62"/>
      <c r="CD11757" s="62"/>
      <c r="CE11757" s="62"/>
      <c r="CF11757" s="62"/>
      <c r="CL11757" s="56" t="s">
        <v>28544</v>
      </c>
      <c r="CM11757" s="56" t="s">
        <v>217</v>
      </c>
      <c r="CN11757" s="56" t="s">
        <v>217</v>
      </c>
      <c r="CO11757" s="52"/>
      <c r="CP11757" s="52"/>
      <c r="CQ11757" s="52"/>
      <c r="CR11757" s="52"/>
      <c r="CS11757" s="52"/>
      <c r="CT11757" s="52"/>
      <c r="CU11757" s="33"/>
      <c r="CV11757" s="33"/>
    </row>
    <row r="11758" spans="74:100">
      <c r="BV11758" s="62"/>
      <c r="BW11758" s="62"/>
      <c r="BX11758" s="62"/>
      <c r="BY11758" s="62"/>
      <c r="BZ11758" s="62"/>
      <c r="CA11758" s="62"/>
      <c r="CB11758" s="62"/>
      <c r="CC11758" s="62"/>
      <c r="CD11758" s="62"/>
      <c r="CE11758" s="62"/>
      <c r="CF11758" s="62"/>
      <c r="CL11758" s="56" t="s">
        <v>28537</v>
      </c>
      <c r="CM11758" s="56"/>
      <c r="CN11758" s="56"/>
      <c r="CO11758" s="52"/>
      <c r="CP11758" s="52"/>
      <c r="CQ11758" s="52"/>
      <c r="CR11758" s="52"/>
      <c r="CS11758" s="52"/>
      <c r="CT11758" s="52"/>
      <c r="CU11758" s="33"/>
      <c r="CV11758" s="33"/>
    </row>
    <row r="11759" spans="74:100">
      <c r="BV11759" s="62"/>
      <c r="BW11759" s="62"/>
      <c r="BX11759" s="62"/>
      <c r="BY11759" s="62"/>
      <c r="BZ11759" s="62"/>
      <c r="CA11759" s="62"/>
      <c r="CB11759" s="62"/>
      <c r="CC11759" s="62"/>
      <c r="CD11759" s="62"/>
      <c r="CE11759" s="62"/>
      <c r="CF11759" s="62"/>
      <c r="CL11759" s="56" t="s">
        <v>22877</v>
      </c>
      <c r="CM11759" s="56" t="s">
        <v>214</v>
      </c>
      <c r="CN11759" s="56" t="s">
        <v>214</v>
      </c>
      <c r="CO11759" s="52"/>
      <c r="CP11759" s="52"/>
      <c r="CQ11759" s="52"/>
      <c r="CR11759" s="52"/>
      <c r="CS11759" s="52"/>
      <c r="CT11759" s="52"/>
      <c r="CU11759" s="33"/>
      <c r="CV11759" s="33"/>
    </row>
    <row r="11760" spans="74:100">
      <c r="BV11760" s="62"/>
      <c r="BW11760" s="62"/>
      <c r="BX11760" s="62"/>
      <c r="BY11760" s="62"/>
      <c r="BZ11760" s="62"/>
      <c r="CA11760" s="62"/>
      <c r="CB11760" s="62"/>
      <c r="CC11760" s="62"/>
      <c r="CD11760" s="62"/>
      <c r="CE11760" s="62"/>
      <c r="CF11760" s="62"/>
      <c r="CL11760" s="56" t="s">
        <v>28545</v>
      </c>
      <c r="CM11760" s="56" t="s">
        <v>217</v>
      </c>
      <c r="CN11760" s="56" t="s">
        <v>217</v>
      </c>
      <c r="CO11760" s="52"/>
      <c r="CP11760" s="52"/>
      <c r="CQ11760" s="52"/>
      <c r="CR11760" s="52"/>
      <c r="CS11760" s="52"/>
      <c r="CT11760" s="52"/>
      <c r="CU11760" s="33"/>
      <c r="CV11760" s="33"/>
    </row>
    <row r="11761" spans="74:100">
      <c r="BV11761" s="62"/>
      <c r="BW11761" s="62"/>
      <c r="BX11761" s="62"/>
      <c r="BY11761" s="62"/>
      <c r="BZ11761" s="62"/>
      <c r="CA11761" s="62"/>
      <c r="CB11761" s="62"/>
      <c r="CC11761" s="62"/>
      <c r="CD11761" s="62"/>
      <c r="CE11761" s="62"/>
      <c r="CF11761" s="62"/>
      <c r="CL11761" s="56" t="s">
        <v>28546</v>
      </c>
      <c r="CM11761" s="56"/>
      <c r="CN11761" s="56"/>
      <c r="CO11761" s="52"/>
      <c r="CP11761" s="52"/>
      <c r="CQ11761" s="52"/>
      <c r="CR11761" s="52"/>
      <c r="CS11761" s="52"/>
      <c r="CT11761" s="52"/>
      <c r="CU11761" s="33"/>
      <c r="CV11761" s="33"/>
    </row>
    <row r="11762" spans="74:100">
      <c r="BV11762" s="62"/>
      <c r="BW11762" s="62"/>
      <c r="BX11762" s="62"/>
      <c r="BY11762" s="62"/>
      <c r="BZ11762" s="62"/>
      <c r="CA11762" s="62"/>
      <c r="CB11762" s="62"/>
      <c r="CC11762" s="62"/>
      <c r="CD11762" s="62"/>
      <c r="CE11762" s="62"/>
      <c r="CF11762" s="62"/>
      <c r="CL11762" s="56" t="s">
        <v>6371</v>
      </c>
      <c r="CM11762" s="56" t="s">
        <v>3118</v>
      </c>
      <c r="CN11762" s="56" t="s">
        <v>3118</v>
      </c>
      <c r="CO11762" s="52"/>
      <c r="CP11762" s="52"/>
      <c r="CQ11762" s="52"/>
      <c r="CR11762" s="52"/>
      <c r="CS11762" s="52"/>
      <c r="CT11762" s="52"/>
      <c r="CU11762" s="33"/>
      <c r="CV11762" s="33"/>
    </row>
    <row r="11763" spans="74:100">
      <c r="BV11763" s="62"/>
      <c r="BW11763" s="62"/>
      <c r="BX11763" s="62"/>
      <c r="BY11763" s="62"/>
      <c r="BZ11763" s="62"/>
      <c r="CA11763" s="62"/>
      <c r="CB11763" s="62"/>
      <c r="CC11763" s="62"/>
      <c r="CD11763" s="62"/>
      <c r="CE11763" s="62"/>
      <c r="CF11763" s="62"/>
      <c r="CL11763" s="56" t="s">
        <v>19955</v>
      </c>
      <c r="CM11763" s="56"/>
      <c r="CN11763" s="56"/>
      <c r="CO11763" s="52"/>
      <c r="CP11763" s="52"/>
      <c r="CQ11763" s="52"/>
      <c r="CR11763" s="52"/>
      <c r="CS11763" s="52"/>
      <c r="CT11763" s="52"/>
      <c r="CU11763" s="33"/>
      <c r="CV11763" s="33"/>
    </row>
    <row r="11764" spans="74:100">
      <c r="BV11764" s="62"/>
      <c r="BW11764" s="62"/>
      <c r="BX11764" s="62"/>
      <c r="BY11764" s="62"/>
      <c r="BZ11764" s="62"/>
      <c r="CA11764" s="62"/>
      <c r="CB11764" s="62"/>
      <c r="CC11764" s="62"/>
      <c r="CD11764" s="62"/>
      <c r="CE11764" s="62"/>
      <c r="CF11764" s="62"/>
      <c r="CL11764" s="56" t="s">
        <v>6372</v>
      </c>
      <c r="CM11764" s="56" t="s">
        <v>217</v>
      </c>
      <c r="CN11764" s="56" t="s">
        <v>217</v>
      </c>
      <c r="CO11764" s="52"/>
      <c r="CP11764" s="52"/>
      <c r="CQ11764" s="52"/>
      <c r="CR11764" s="52"/>
      <c r="CS11764" s="52"/>
      <c r="CT11764" s="52"/>
      <c r="CU11764" s="33"/>
      <c r="CV11764" s="33"/>
    </row>
    <row r="11765" spans="74:100">
      <c r="BV11765" s="62"/>
      <c r="BW11765" s="62"/>
      <c r="BX11765" s="62"/>
      <c r="BY11765" s="62"/>
      <c r="BZ11765" s="62"/>
      <c r="CA11765" s="62"/>
      <c r="CB11765" s="62"/>
      <c r="CC11765" s="62"/>
      <c r="CD11765" s="62"/>
      <c r="CE11765" s="62"/>
      <c r="CF11765" s="62"/>
      <c r="CL11765" s="56" t="s">
        <v>19956</v>
      </c>
      <c r="CM11765" s="56"/>
      <c r="CN11765" s="56"/>
      <c r="CO11765" s="52"/>
      <c r="CP11765" s="52"/>
      <c r="CQ11765" s="52"/>
      <c r="CR11765" s="52"/>
      <c r="CS11765" s="52"/>
      <c r="CT11765" s="52"/>
      <c r="CU11765" s="33"/>
      <c r="CV11765" s="33"/>
    </row>
    <row r="11766" spans="74:100">
      <c r="BV11766" s="62"/>
      <c r="BW11766" s="62"/>
      <c r="BX11766" s="62"/>
      <c r="BY11766" s="62"/>
      <c r="BZ11766" s="62"/>
      <c r="CA11766" s="62"/>
      <c r="CB11766" s="62"/>
      <c r="CC11766" s="62"/>
      <c r="CD11766" s="62"/>
      <c r="CE11766" s="62"/>
      <c r="CF11766" s="62"/>
      <c r="CL11766" s="56" t="s">
        <v>6373</v>
      </c>
      <c r="CM11766" s="56" t="s">
        <v>3118</v>
      </c>
      <c r="CN11766" s="56" t="s">
        <v>3118</v>
      </c>
      <c r="CO11766" s="52"/>
      <c r="CP11766" s="52"/>
      <c r="CQ11766" s="52"/>
      <c r="CR11766" s="52"/>
      <c r="CS11766" s="52"/>
      <c r="CT11766" s="52"/>
      <c r="CU11766" s="33"/>
      <c r="CV11766" s="33"/>
    </row>
    <row r="11767" spans="74:100">
      <c r="BV11767" s="62"/>
      <c r="BW11767" s="62"/>
      <c r="BX11767" s="62"/>
      <c r="BY11767" s="62"/>
      <c r="BZ11767" s="62"/>
      <c r="CA11767" s="62"/>
      <c r="CB11767" s="62"/>
      <c r="CC11767" s="62"/>
      <c r="CD11767" s="62"/>
      <c r="CE11767" s="62"/>
      <c r="CF11767" s="62"/>
      <c r="CL11767" s="56" t="s">
        <v>19957</v>
      </c>
      <c r="CM11767" s="56"/>
      <c r="CN11767" s="56"/>
      <c r="CO11767" s="52"/>
      <c r="CP11767" s="52"/>
      <c r="CQ11767" s="52"/>
      <c r="CR11767" s="52"/>
      <c r="CS11767" s="52"/>
      <c r="CT11767" s="52"/>
      <c r="CU11767" s="33"/>
      <c r="CV11767" s="33"/>
    </row>
    <row r="11768" spans="74:100">
      <c r="BV11768" s="62"/>
      <c r="BW11768" s="62"/>
      <c r="BX11768" s="62"/>
      <c r="BY11768" s="62"/>
      <c r="BZ11768" s="62"/>
      <c r="CA11768" s="62"/>
      <c r="CB11768" s="62"/>
      <c r="CC11768" s="62"/>
      <c r="CD11768" s="62"/>
      <c r="CE11768" s="62"/>
      <c r="CF11768" s="62"/>
      <c r="CL11768" s="56" t="s">
        <v>6374</v>
      </c>
      <c r="CM11768" s="56" t="s">
        <v>217</v>
      </c>
      <c r="CN11768" s="56" t="s">
        <v>217</v>
      </c>
      <c r="CO11768" s="52"/>
      <c r="CP11768" s="52"/>
      <c r="CQ11768" s="52"/>
      <c r="CR11768" s="52"/>
      <c r="CS11768" s="52"/>
      <c r="CT11768" s="52"/>
      <c r="CU11768" s="33"/>
      <c r="CV11768" s="33"/>
    </row>
    <row r="11769" spans="74:100">
      <c r="BV11769" s="62"/>
      <c r="BW11769" s="62"/>
      <c r="BX11769" s="62"/>
      <c r="BY11769" s="62"/>
      <c r="BZ11769" s="62"/>
      <c r="CA11769" s="62"/>
      <c r="CB11769" s="62"/>
      <c r="CC11769" s="62"/>
      <c r="CD11769" s="62"/>
      <c r="CE11769" s="62"/>
      <c r="CF11769" s="62"/>
      <c r="CL11769" s="56" t="s">
        <v>19958</v>
      </c>
      <c r="CM11769" s="56"/>
      <c r="CN11769" s="56"/>
      <c r="CO11769" s="52"/>
      <c r="CP11769" s="52"/>
      <c r="CQ11769" s="52"/>
      <c r="CR11769" s="52"/>
      <c r="CS11769" s="52"/>
      <c r="CT11769" s="52"/>
      <c r="CU11769" s="33"/>
      <c r="CV11769" s="33"/>
    </row>
    <row r="11770" spans="74:100">
      <c r="BV11770" s="62"/>
      <c r="BW11770" s="62"/>
      <c r="BX11770" s="62"/>
      <c r="BY11770" s="62"/>
      <c r="BZ11770" s="62"/>
      <c r="CA11770" s="62"/>
      <c r="CB11770" s="62"/>
      <c r="CC11770" s="62"/>
      <c r="CD11770" s="62"/>
      <c r="CE11770" s="62"/>
      <c r="CF11770" s="62"/>
      <c r="CL11770" s="56" t="s">
        <v>2561</v>
      </c>
      <c r="CM11770" s="56" t="s">
        <v>216</v>
      </c>
      <c r="CN11770" s="56" t="s">
        <v>216</v>
      </c>
      <c r="CO11770" s="52"/>
      <c r="CP11770" s="52"/>
      <c r="CQ11770" s="52"/>
      <c r="CR11770" s="52"/>
      <c r="CS11770" s="52"/>
      <c r="CT11770" s="52"/>
      <c r="CU11770" s="33"/>
      <c r="CV11770" s="33"/>
    </row>
    <row r="11771" spans="74:100">
      <c r="BV11771" s="62"/>
      <c r="BW11771" s="62"/>
      <c r="BX11771" s="62"/>
      <c r="BY11771" s="62"/>
      <c r="BZ11771" s="62"/>
      <c r="CA11771" s="62"/>
      <c r="CB11771" s="62"/>
      <c r="CC11771" s="62"/>
      <c r="CD11771" s="62"/>
      <c r="CE11771" s="62"/>
      <c r="CF11771" s="62"/>
      <c r="CL11771" s="56" t="s">
        <v>22878</v>
      </c>
      <c r="CM11771" s="56"/>
      <c r="CN11771" s="56"/>
      <c r="CO11771" s="52"/>
      <c r="CP11771" s="52"/>
      <c r="CQ11771" s="52"/>
      <c r="CR11771" s="52"/>
      <c r="CS11771" s="52"/>
      <c r="CT11771" s="52"/>
      <c r="CU11771" s="33"/>
      <c r="CV11771" s="33"/>
    </row>
    <row r="11772" spans="74:100">
      <c r="BV11772" s="62"/>
      <c r="BW11772" s="62"/>
      <c r="BX11772" s="62"/>
      <c r="BY11772" s="62"/>
      <c r="BZ11772" s="62"/>
      <c r="CA11772" s="62"/>
      <c r="CB11772" s="62"/>
      <c r="CC11772" s="62"/>
      <c r="CD11772" s="62"/>
      <c r="CE11772" s="62"/>
      <c r="CF11772" s="62"/>
      <c r="CL11772" s="56" t="s">
        <v>6375</v>
      </c>
      <c r="CM11772" s="56" t="s">
        <v>216</v>
      </c>
      <c r="CN11772" s="56" t="s">
        <v>216</v>
      </c>
      <c r="CO11772" s="52"/>
      <c r="CP11772" s="52"/>
      <c r="CQ11772" s="52"/>
      <c r="CR11772" s="52"/>
      <c r="CS11772" s="52"/>
      <c r="CT11772" s="52"/>
      <c r="CU11772" s="33"/>
      <c r="CV11772" s="33"/>
    </row>
    <row r="11773" spans="74:100">
      <c r="BV11773" s="62"/>
      <c r="BW11773" s="62"/>
      <c r="BX11773" s="62"/>
      <c r="BY11773" s="62"/>
      <c r="BZ11773" s="62"/>
      <c r="CA11773" s="62"/>
      <c r="CB11773" s="62"/>
      <c r="CC11773" s="62"/>
      <c r="CD11773" s="62"/>
      <c r="CE11773" s="62"/>
      <c r="CF11773" s="62"/>
      <c r="CL11773" s="56" t="s">
        <v>22879</v>
      </c>
      <c r="CM11773" s="56"/>
      <c r="CN11773" s="56"/>
      <c r="CO11773" s="52"/>
      <c r="CP11773" s="52"/>
      <c r="CQ11773" s="52"/>
      <c r="CR11773" s="52"/>
      <c r="CS11773" s="52"/>
      <c r="CT11773" s="52"/>
      <c r="CU11773" s="33"/>
      <c r="CV11773" s="33"/>
    </row>
    <row r="11774" spans="74:100">
      <c r="BV11774" s="62"/>
      <c r="BW11774" s="62"/>
      <c r="BX11774" s="62"/>
      <c r="BY11774" s="62"/>
      <c r="BZ11774" s="62"/>
      <c r="CA11774" s="62"/>
      <c r="CB11774" s="62"/>
      <c r="CC11774" s="62"/>
      <c r="CD11774" s="62"/>
      <c r="CE11774" s="62"/>
      <c r="CF11774" s="62"/>
      <c r="CL11774" s="56" t="s">
        <v>6376</v>
      </c>
      <c r="CM11774" s="56" t="s">
        <v>3118</v>
      </c>
      <c r="CN11774" s="56" t="s">
        <v>3118</v>
      </c>
      <c r="CO11774" s="52"/>
      <c r="CP11774" s="52"/>
      <c r="CQ11774" s="52"/>
      <c r="CR11774" s="52"/>
      <c r="CS11774" s="52"/>
      <c r="CT11774" s="52"/>
      <c r="CU11774" s="33"/>
      <c r="CV11774" s="33"/>
    </row>
    <row r="11775" spans="74:100">
      <c r="BV11775" s="62"/>
      <c r="BW11775" s="62"/>
      <c r="BX11775" s="62"/>
      <c r="BY11775" s="62"/>
      <c r="BZ11775" s="62"/>
      <c r="CA11775" s="62"/>
      <c r="CB11775" s="62"/>
      <c r="CC11775" s="62"/>
      <c r="CD11775" s="62"/>
      <c r="CE11775" s="62"/>
      <c r="CF11775" s="62"/>
      <c r="CL11775" s="56" t="s">
        <v>19959</v>
      </c>
      <c r="CM11775" s="56"/>
      <c r="CN11775" s="56"/>
      <c r="CO11775" s="52"/>
      <c r="CP11775" s="52"/>
      <c r="CQ11775" s="52"/>
      <c r="CR11775" s="52"/>
      <c r="CS11775" s="52"/>
      <c r="CT11775" s="52"/>
      <c r="CU11775" s="33"/>
      <c r="CV11775" s="33"/>
    </row>
    <row r="11776" spans="74:100">
      <c r="BV11776" s="62"/>
      <c r="BW11776" s="62"/>
      <c r="BX11776" s="62"/>
      <c r="BY11776" s="62"/>
      <c r="BZ11776" s="62"/>
      <c r="CA11776" s="62"/>
      <c r="CB11776" s="62"/>
      <c r="CC11776" s="62"/>
      <c r="CD11776" s="62"/>
      <c r="CE11776" s="62"/>
      <c r="CF11776" s="62"/>
      <c r="CL11776" s="56" t="s">
        <v>6377</v>
      </c>
      <c r="CM11776" s="56" t="s">
        <v>217</v>
      </c>
      <c r="CN11776" s="56" t="s">
        <v>217</v>
      </c>
      <c r="CO11776" s="52"/>
      <c r="CP11776" s="52"/>
      <c r="CQ11776" s="52"/>
      <c r="CR11776" s="52"/>
      <c r="CS11776" s="52"/>
      <c r="CT11776" s="52"/>
      <c r="CU11776" s="33"/>
      <c r="CV11776" s="33"/>
    </row>
    <row r="11777" spans="74:100">
      <c r="BV11777" s="62"/>
      <c r="BW11777" s="62"/>
      <c r="BX11777" s="62"/>
      <c r="BY11777" s="62"/>
      <c r="BZ11777" s="62"/>
      <c r="CA11777" s="62"/>
      <c r="CB11777" s="62"/>
      <c r="CC11777" s="62"/>
      <c r="CD11777" s="62"/>
      <c r="CE11777" s="62"/>
      <c r="CF11777" s="62"/>
      <c r="CL11777" s="56" t="s">
        <v>19960</v>
      </c>
      <c r="CM11777" s="56"/>
      <c r="CN11777" s="56"/>
      <c r="CO11777" s="52"/>
      <c r="CP11777" s="52"/>
      <c r="CQ11777" s="52"/>
      <c r="CR11777" s="52"/>
      <c r="CS11777" s="52"/>
      <c r="CT11777" s="52"/>
      <c r="CU11777" s="33"/>
      <c r="CV11777" s="33"/>
    </row>
    <row r="11778" spans="74:100">
      <c r="BV11778" s="62"/>
      <c r="BW11778" s="62"/>
      <c r="BX11778" s="62"/>
      <c r="BY11778" s="62"/>
      <c r="BZ11778" s="62"/>
      <c r="CA11778" s="62"/>
      <c r="CB11778" s="62"/>
      <c r="CC11778" s="62"/>
      <c r="CD11778" s="62"/>
      <c r="CE11778" s="62"/>
      <c r="CF11778" s="62"/>
      <c r="CL11778" s="56" t="s">
        <v>6378</v>
      </c>
      <c r="CM11778" s="56" t="s">
        <v>217</v>
      </c>
      <c r="CN11778" s="56" t="s">
        <v>217</v>
      </c>
      <c r="CO11778" s="52"/>
      <c r="CP11778" s="52"/>
      <c r="CQ11778" s="52"/>
      <c r="CR11778" s="52"/>
      <c r="CS11778" s="52"/>
      <c r="CT11778" s="52"/>
      <c r="CU11778" s="33"/>
      <c r="CV11778" s="33"/>
    </row>
    <row r="11779" spans="74:100">
      <c r="BV11779" s="62"/>
      <c r="BW11779" s="62"/>
      <c r="BX11779" s="62"/>
      <c r="BY11779" s="62"/>
      <c r="BZ11779" s="62"/>
      <c r="CA11779" s="62"/>
      <c r="CB11779" s="62"/>
      <c r="CC11779" s="62"/>
      <c r="CD11779" s="62"/>
      <c r="CE11779" s="62"/>
      <c r="CF11779" s="62"/>
      <c r="CL11779" s="56" t="s">
        <v>19961</v>
      </c>
      <c r="CM11779" s="56"/>
      <c r="CN11779" s="56"/>
      <c r="CO11779" s="52"/>
      <c r="CP11779" s="52"/>
      <c r="CQ11779" s="52"/>
      <c r="CR11779" s="52"/>
      <c r="CS11779" s="52"/>
      <c r="CT11779" s="52"/>
      <c r="CU11779" s="33"/>
      <c r="CV11779" s="33"/>
    </row>
    <row r="11780" spans="74:100">
      <c r="BV11780" s="62"/>
      <c r="BW11780" s="62"/>
      <c r="BX11780" s="62"/>
      <c r="BY11780" s="62"/>
      <c r="BZ11780" s="62"/>
      <c r="CA11780" s="62"/>
      <c r="CB11780" s="62"/>
      <c r="CC11780" s="62"/>
      <c r="CD11780" s="62"/>
      <c r="CE11780" s="62"/>
      <c r="CF11780" s="62"/>
      <c r="CL11780" s="56" t="s">
        <v>28547</v>
      </c>
      <c r="CM11780" s="56" t="s">
        <v>217</v>
      </c>
      <c r="CN11780" s="56" t="s">
        <v>217</v>
      </c>
      <c r="CO11780" s="52"/>
      <c r="CP11780" s="52"/>
      <c r="CQ11780" s="52"/>
      <c r="CR11780" s="52"/>
      <c r="CS11780" s="52"/>
      <c r="CT11780" s="52"/>
      <c r="CU11780" s="33"/>
      <c r="CV11780" s="33"/>
    </row>
    <row r="11781" spans="74:100">
      <c r="BV11781" s="62"/>
      <c r="BW11781" s="62"/>
      <c r="BX11781" s="62"/>
      <c r="BY11781" s="62"/>
      <c r="BZ11781" s="62"/>
      <c r="CA11781" s="62"/>
      <c r="CB11781" s="62"/>
      <c r="CC11781" s="62"/>
      <c r="CD11781" s="62"/>
      <c r="CE11781" s="62"/>
      <c r="CF11781" s="62"/>
      <c r="CL11781" s="56" t="s">
        <v>28548</v>
      </c>
      <c r="CM11781" s="56"/>
      <c r="CN11781" s="56"/>
      <c r="CO11781" s="52"/>
      <c r="CP11781" s="52"/>
      <c r="CQ11781" s="52"/>
      <c r="CR11781" s="52"/>
      <c r="CS11781" s="52"/>
      <c r="CT11781" s="52"/>
      <c r="CU11781" s="33"/>
      <c r="CV11781" s="33"/>
    </row>
    <row r="11782" spans="74:100">
      <c r="BV11782" s="62"/>
      <c r="BW11782" s="62"/>
      <c r="BX11782" s="62"/>
      <c r="BY11782" s="62"/>
      <c r="BZ11782" s="62"/>
      <c r="CA11782" s="62"/>
      <c r="CB11782" s="62"/>
      <c r="CC11782" s="62"/>
      <c r="CD11782" s="62"/>
      <c r="CE11782" s="62"/>
      <c r="CF11782" s="62"/>
      <c r="CL11782" s="56" t="s">
        <v>6379</v>
      </c>
      <c r="CM11782" s="56" t="s">
        <v>217</v>
      </c>
      <c r="CN11782" s="56" t="s">
        <v>217</v>
      </c>
      <c r="CO11782" s="52"/>
      <c r="CP11782" s="52"/>
      <c r="CQ11782" s="52"/>
      <c r="CR11782" s="52"/>
      <c r="CS11782" s="52"/>
      <c r="CT11782" s="52"/>
      <c r="CU11782" s="33"/>
      <c r="CV11782" s="33"/>
    </row>
    <row r="11783" spans="74:100">
      <c r="BV11783" s="62"/>
      <c r="BW11783" s="62"/>
      <c r="BX11783" s="62"/>
      <c r="BY11783" s="62"/>
      <c r="BZ11783" s="62"/>
      <c r="CA11783" s="62"/>
      <c r="CB11783" s="62"/>
      <c r="CC11783" s="62"/>
      <c r="CD11783" s="62"/>
      <c r="CE11783" s="62"/>
      <c r="CF11783" s="62"/>
      <c r="CL11783" s="56" t="s">
        <v>19962</v>
      </c>
      <c r="CM11783" s="56"/>
      <c r="CN11783" s="56"/>
      <c r="CO11783" s="52"/>
      <c r="CP11783" s="52"/>
      <c r="CQ11783" s="52"/>
      <c r="CR11783" s="52"/>
      <c r="CS11783" s="52"/>
      <c r="CT11783" s="52"/>
      <c r="CU11783" s="33"/>
      <c r="CV11783" s="33"/>
    </row>
    <row r="11784" spans="74:100">
      <c r="BV11784" s="62"/>
      <c r="BW11784" s="62"/>
      <c r="BX11784" s="62"/>
      <c r="BY11784" s="62"/>
      <c r="BZ11784" s="62"/>
      <c r="CA11784" s="62"/>
      <c r="CB11784" s="62"/>
      <c r="CC11784" s="62"/>
      <c r="CD11784" s="62"/>
      <c r="CE11784" s="62"/>
      <c r="CF11784" s="62"/>
      <c r="CL11784" s="56" t="s">
        <v>22880</v>
      </c>
      <c r="CM11784" s="56" t="s">
        <v>217</v>
      </c>
      <c r="CN11784" s="56" t="s">
        <v>217</v>
      </c>
      <c r="CO11784" s="52"/>
      <c r="CP11784" s="52"/>
      <c r="CQ11784" s="52"/>
      <c r="CR11784" s="52"/>
      <c r="CS11784" s="52"/>
      <c r="CT11784" s="52"/>
      <c r="CU11784" s="33"/>
      <c r="CV11784" s="33"/>
    </row>
    <row r="11785" spans="74:100">
      <c r="BV11785" s="62"/>
      <c r="BW11785" s="62"/>
      <c r="BX11785" s="62"/>
      <c r="BY11785" s="62"/>
      <c r="BZ11785" s="62"/>
      <c r="CA11785" s="62"/>
      <c r="CB11785" s="62"/>
      <c r="CC11785" s="62"/>
      <c r="CD11785" s="62"/>
      <c r="CE11785" s="62"/>
      <c r="CF11785" s="62"/>
      <c r="CL11785" s="56" t="s">
        <v>22881</v>
      </c>
      <c r="CM11785" s="56"/>
      <c r="CN11785" s="56"/>
      <c r="CO11785" s="52"/>
      <c r="CP11785" s="52"/>
      <c r="CQ11785" s="52"/>
      <c r="CR11785" s="52"/>
      <c r="CS11785" s="52"/>
      <c r="CT11785" s="52"/>
      <c r="CU11785" s="33"/>
      <c r="CV11785" s="33"/>
    </row>
    <row r="11786" spans="74:100">
      <c r="BV11786" s="62"/>
      <c r="BW11786" s="62"/>
      <c r="BX11786" s="62"/>
      <c r="BY11786" s="62"/>
      <c r="BZ11786" s="62"/>
      <c r="CA11786" s="62"/>
      <c r="CB11786" s="62"/>
      <c r="CC11786" s="62"/>
      <c r="CD11786" s="62"/>
      <c r="CE11786" s="62"/>
      <c r="CF11786" s="62"/>
      <c r="CL11786" s="56" t="s">
        <v>6380</v>
      </c>
      <c r="CM11786" s="56" t="s">
        <v>217</v>
      </c>
      <c r="CN11786" s="56" t="s">
        <v>217</v>
      </c>
      <c r="CO11786" s="52"/>
      <c r="CP11786" s="52"/>
      <c r="CQ11786" s="52"/>
      <c r="CR11786" s="52"/>
      <c r="CS11786" s="52"/>
      <c r="CT11786" s="52"/>
      <c r="CU11786" s="33"/>
      <c r="CV11786" s="33"/>
    </row>
    <row r="11787" spans="74:100">
      <c r="BV11787" s="62"/>
      <c r="BW11787" s="62"/>
      <c r="BX11787" s="62"/>
      <c r="BY11787" s="62"/>
      <c r="BZ11787" s="62"/>
      <c r="CA11787" s="62"/>
      <c r="CB11787" s="62"/>
      <c r="CC11787" s="62"/>
      <c r="CD11787" s="62"/>
      <c r="CE11787" s="62"/>
      <c r="CF11787" s="62"/>
      <c r="CL11787" s="56" t="s">
        <v>19963</v>
      </c>
      <c r="CM11787" s="56"/>
      <c r="CN11787" s="56"/>
      <c r="CO11787" s="52"/>
      <c r="CP11787" s="52"/>
      <c r="CQ11787" s="52"/>
      <c r="CR11787" s="52"/>
      <c r="CS11787" s="52"/>
      <c r="CT11787" s="52"/>
      <c r="CU11787" s="33"/>
      <c r="CV11787" s="33"/>
    </row>
    <row r="11788" spans="74:100">
      <c r="BV11788" s="62"/>
      <c r="BW11788" s="62"/>
      <c r="BX11788" s="62"/>
      <c r="BY11788" s="62"/>
      <c r="BZ11788" s="62"/>
      <c r="CA11788" s="62"/>
      <c r="CB11788" s="62"/>
      <c r="CC11788" s="62"/>
      <c r="CD11788" s="62"/>
      <c r="CE11788" s="62"/>
      <c r="CF11788" s="62"/>
      <c r="CL11788" s="56" t="s">
        <v>2563</v>
      </c>
      <c r="CM11788" s="56" t="s">
        <v>214</v>
      </c>
      <c r="CN11788" s="56" t="s">
        <v>214</v>
      </c>
      <c r="CO11788" s="52"/>
      <c r="CP11788" s="52"/>
      <c r="CQ11788" s="52"/>
      <c r="CR11788" s="52"/>
      <c r="CS11788" s="52"/>
      <c r="CT11788" s="52"/>
      <c r="CU11788" s="33"/>
      <c r="CV11788" s="33"/>
    </row>
    <row r="11789" spans="74:100">
      <c r="BV11789" s="62"/>
      <c r="BW11789" s="62"/>
      <c r="BX11789" s="62"/>
      <c r="BY11789" s="62"/>
      <c r="BZ11789" s="62"/>
      <c r="CA11789" s="62"/>
      <c r="CB11789" s="62"/>
      <c r="CC11789" s="62"/>
      <c r="CD11789" s="62"/>
      <c r="CE11789" s="62"/>
      <c r="CF11789" s="62"/>
      <c r="CL11789" s="56" t="s">
        <v>22882</v>
      </c>
      <c r="CM11789" s="56"/>
      <c r="CN11789" s="56"/>
      <c r="CO11789" s="52"/>
      <c r="CP11789" s="52"/>
      <c r="CQ11789" s="52"/>
      <c r="CR11789" s="52"/>
      <c r="CS11789" s="52"/>
      <c r="CT11789" s="52"/>
      <c r="CU11789" s="33"/>
      <c r="CV11789" s="33"/>
    </row>
    <row r="11790" spans="74:100">
      <c r="BV11790" s="62"/>
      <c r="BW11790" s="62"/>
      <c r="BX11790" s="62"/>
      <c r="BY11790" s="62"/>
      <c r="BZ11790" s="62"/>
      <c r="CA11790" s="62"/>
      <c r="CB11790" s="62"/>
      <c r="CC11790" s="62"/>
      <c r="CD11790" s="62"/>
      <c r="CE11790" s="62"/>
      <c r="CF11790" s="62"/>
      <c r="CL11790" s="56" t="s">
        <v>6381</v>
      </c>
      <c r="CM11790" s="56" t="s">
        <v>217</v>
      </c>
      <c r="CN11790" s="56" t="s">
        <v>217</v>
      </c>
      <c r="CO11790" s="52"/>
      <c r="CP11790" s="52"/>
      <c r="CQ11790" s="52"/>
      <c r="CR11790" s="52"/>
      <c r="CS11790" s="52"/>
      <c r="CT11790" s="52"/>
      <c r="CU11790" s="33"/>
      <c r="CV11790" s="33"/>
    </row>
    <row r="11791" spans="74:100">
      <c r="BV11791" s="62"/>
      <c r="BW11791" s="62"/>
      <c r="BX11791" s="62"/>
      <c r="BY11791" s="62"/>
      <c r="BZ11791" s="62"/>
      <c r="CA11791" s="62"/>
      <c r="CB11791" s="62"/>
      <c r="CC11791" s="62"/>
      <c r="CD11791" s="62"/>
      <c r="CE11791" s="62"/>
      <c r="CF11791" s="62"/>
      <c r="CL11791" s="56" t="s">
        <v>19964</v>
      </c>
      <c r="CM11791" s="56"/>
      <c r="CN11791" s="56"/>
      <c r="CO11791" s="52"/>
      <c r="CP11791" s="52"/>
      <c r="CQ11791" s="52"/>
      <c r="CR11791" s="52"/>
      <c r="CS11791" s="52"/>
      <c r="CT11791" s="52"/>
      <c r="CU11791" s="33"/>
      <c r="CV11791" s="33"/>
    </row>
    <row r="11792" spans="74:100">
      <c r="BV11792" s="62"/>
      <c r="BW11792" s="62"/>
      <c r="BX11792" s="62"/>
      <c r="BY11792" s="62"/>
      <c r="BZ11792" s="62"/>
      <c r="CA11792" s="62"/>
      <c r="CB11792" s="62"/>
      <c r="CC11792" s="62"/>
      <c r="CD11792" s="62"/>
      <c r="CE11792" s="62"/>
      <c r="CF11792" s="62"/>
      <c r="CL11792" s="56" t="s">
        <v>6382</v>
      </c>
      <c r="CM11792" s="56" t="s">
        <v>217</v>
      </c>
      <c r="CN11792" s="56" t="s">
        <v>217</v>
      </c>
      <c r="CO11792" s="52"/>
      <c r="CP11792" s="52"/>
      <c r="CQ11792" s="52"/>
      <c r="CR11792" s="52"/>
      <c r="CS11792" s="52"/>
      <c r="CT11792" s="52"/>
      <c r="CU11792" s="33"/>
      <c r="CV11792" s="33"/>
    </row>
    <row r="11793" spans="74:100">
      <c r="BV11793" s="62"/>
      <c r="BW11793" s="62"/>
      <c r="BX11793" s="62"/>
      <c r="BY11793" s="62"/>
      <c r="BZ11793" s="62"/>
      <c r="CA11793" s="62"/>
      <c r="CB11793" s="62"/>
      <c r="CC11793" s="62"/>
      <c r="CD11793" s="62"/>
      <c r="CE11793" s="62"/>
      <c r="CF11793" s="62"/>
      <c r="CL11793" s="56" t="s">
        <v>19965</v>
      </c>
      <c r="CM11793" s="56"/>
      <c r="CN11793" s="56"/>
      <c r="CO11793" s="52"/>
      <c r="CP11793" s="52"/>
      <c r="CQ11793" s="52"/>
      <c r="CR11793" s="52"/>
      <c r="CS11793" s="52"/>
      <c r="CT11793" s="52"/>
      <c r="CU11793" s="33"/>
      <c r="CV11793" s="33"/>
    </row>
    <row r="11794" spans="74:100">
      <c r="BV11794" s="62"/>
      <c r="BW11794" s="62"/>
      <c r="BX11794" s="62"/>
      <c r="BY11794" s="62"/>
      <c r="BZ11794" s="62"/>
      <c r="CA11794" s="62"/>
      <c r="CB11794" s="62"/>
      <c r="CC11794" s="62"/>
      <c r="CD11794" s="62"/>
      <c r="CE11794" s="62"/>
      <c r="CF11794" s="62"/>
      <c r="CL11794" s="56" t="s">
        <v>28549</v>
      </c>
      <c r="CM11794" s="56" t="s">
        <v>217</v>
      </c>
      <c r="CN11794" s="56" t="s">
        <v>217</v>
      </c>
      <c r="CO11794" s="52"/>
      <c r="CP11794" s="52"/>
      <c r="CQ11794" s="52"/>
      <c r="CR11794" s="52"/>
      <c r="CS11794" s="52"/>
      <c r="CT11794" s="52"/>
      <c r="CU11794" s="33"/>
      <c r="CV11794" s="33"/>
    </row>
    <row r="11795" spans="74:100">
      <c r="BV11795" s="62"/>
      <c r="BW11795" s="62"/>
      <c r="BX11795" s="62"/>
      <c r="BY11795" s="62"/>
      <c r="BZ11795" s="62"/>
      <c r="CA11795" s="62"/>
      <c r="CB11795" s="62"/>
      <c r="CC11795" s="62"/>
      <c r="CD11795" s="62"/>
      <c r="CE11795" s="62"/>
      <c r="CF11795" s="62"/>
      <c r="CL11795" s="56" t="s">
        <v>28550</v>
      </c>
      <c r="CM11795" s="56"/>
      <c r="CN11795" s="56"/>
      <c r="CO11795" s="52"/>
      <c r="CP11795" s="52"/>
      <c r="CQ11795" s="52"/>
      <c r="CR11795" s="52"/>
      <c r="CS11795" s="52"/>
      <c r="CT11795" s="52"/>
      <c r="CU11795" s="33"/>
      <c r="CV11795" s="33"/>
    </row>
    <row r="11796" spans="74:100">
      <c r="BV11796" s="62"/>
      <c r="BW11796" s="62"/>
      <c r="BX11796" s="62"/>
      <c r="BY11796" s="62"/>
      <c r="BZ11796" s="62"/>
      <c r="CA11796" s="62"/>
      <c r="CB11796" s="62"/>
      <c r="CC11796" s="62"/>
      <c r="CD11796" s="62"/>
      <c r="CE11796" s="62"/>
      <c r="CF11796" s="62"/>
      <c r="CL11796" s="56" t="s">
        <v>6383</v>
      </c>
      <c r="CM11796" s="56" t="s">
        <v>217</v>
      </c>
      <c r="CN11796" s="56" t="s">
        <v>217</v>
      </c>
      <c r="CO11796" s="52"/>
      <c r="CP11796" s="52"/>
      <c r="CQ11796" s="52"/>
      <c r="CR11796" s="52"/>
      <c r="CS11796" s="52"/>
      <c r="CT11796" s="52"/>
      <c r="CU11796" s="33"/>
      <c r="CV11796" s="33"/>
    </row>
    <row r="11797" spans="74:100">
      <c r="BV11797" s="62"/>
      <c r="BW11797" s="62"/>
      <c r="BX11797" s="62"/>
      <c r="BY11797" s="62"/>
      <c r="BZ11797" s="62"/>
      <c r="CA11797" s="62"/>
      <c r="CB11797" s="62"/>
      <c r="CC11797" s="62"/>
      <c r="CD11797" s="62"/>
      <c r="CE11797" s="62"/>
      <c r="CF11797" s="62"/>
      <c r="CL11797" s="56" t="s">
        <v>19966</v>
      </c>
      <c r="CM11797" s="56"/>
      <c r="CN11797" s="56"/>
      <c r="CO11797" s="52"/>
      <c r="CP11797" s="52"/>
      <c r="CQ11797" s="52"/>
      <c r="CR11797" s="52"/>
      <c r="CS11797" s="52"/>
      <c r="CT11797" s="52"/>
      <c r="CU11797" s="33"/>
      <c r="CV11797" s="33"/>
    </row>
    <row r="11798" spans="74:100">
      <c r="BV11798" s="62"/>
      <c r="BW11798" s="62"/>
      <c r="BX11798" s="62"/>
      <c r="BY11798" s="62"/>
      <c r="BZ11798" s="62"/>
      <c r="CA11798" s="62"/>
      <c r="CB11798" s="62"/>
      <c r="CC11798" s="62"/>
      <c r="CD11798" s="62"/>
      <c r="CE11798" s="62"/>
      <c r="CF11798" s="62"/>
      <c r="CL11798" s="56" t="s">
        <v>6384</v>
      </c>
      <c r="CM11798" s="56" t="s">
        <v>217</v>
      </c>
      <c r="CN11798" s="56" t="s">
        <v>217</v>
      </c>
      <c r="CO11798" s="52"/>
      <c r="CP11798" s="52"/>
      <c r="CQ11798" s="52"/>
      <c r="CR11798" s="52"/>
      <c r="CS11798" s="52"/>
      <c r="CT11798" s="52"/>
      <c r="CU11798" s="33"/>
      <c r="CV11798" s="33"/>
    </row>
    <row r="11799" spans="74:100">
      <c r="BV11799" s="62"/>
      <c r="BW11799" s="62"/>
      <c r="BX11799" s="62"/>
      <c r="BY11799" s="62"/>
      <c r="BZ11799" s="62"/>
      <c r="CA11799" s="62"/>
      <c r="CB11799" s="62"/>
      <c r="CC11799" s="62"/>
      <c r="CD11799" s="62"/>
      <c r="CE11799" s="62"/>
      <c r="CF11799" s="62"/>
      <c r="CL11799" s="56" t="s">
        <v>19967</v>
      </c>
      <c r="CM11799" s="56"/>
      <c r="CN11799" s="56"/>
      <c r="CO11799" s="52"/>
      <c r="CP11799" s="52"/>
      <c r="CQ11799" s="52"/>
      <c r="CR11799" s="52"/>
      <c r="CS11799" s="52"/>
      <c r="CT11799" s="52"/>
      <c r="CU11799" s="33"/>
      <c r="CV11799" s="33"/>
    </row>
    <row r="11800" spans="74:100">
      <c r="BV11800" s="62"/>
      <c r="BW11800" s="62"/>
      <c r="BX11800" s="62"/>
      <c r="BY11800" s="62"/>
      <c r="BZ11800" s="62"/>
      <c r="CA11800" s="62"/>
      <c r="CB11800" s="62"/>
      <c r="CC11800" s="62"/>
      <c r="CD11800" s="62"/>
      <c r="CE11800" s="62"/>
      <c r="CF11800" s="62"/>
      <c r="CL11800" s="56" t="s">
        <v>6385</v>
      </c>
      <c r="CM11800" s="56" t="s">
        <v>217</v>
      </c>
      <c r="CN11800" s="56" t="s">
        <v>217</v>
      </c>
      <c r="CO11800" s="52"/>
      <c r="CP11800" s="52"/>
      <c r="CQ11800" s="52"/>
      <c r="CR11800" s="52"/>
      <c r="CS11800" s="52"/>
      <c r="CT11800" s="52"/>
      <c r="CU11800" s="33"/>
      <c r="CV11800" s="33"/>
    </row>
    <row r="11801" spans="74:100">
      <c r="BV11801" s="62"/>
      <c r="BW11801" s="62"/>
      <c r="BX11801" s="62"/>
      <c r="BY11801" s="62"/>
      <c r="BZ11801" s="62"/>
      <c r="CA11801" s="62"/>
      <c r="CB11801" s="62"/>
      <c r="CC11801" s="62"/>
      <c r="CD11801" s="62"/>
      <c r="CE11801" s="62"/>
      <c r="CF11801" s="62"/>
      <c r="CL11801" s="56" t="s">
        <v>19968</v>
      </c>
      <c r="CM11801" s="56"/>
      <c r="CN11801" s="56"/>
      <c r="CO11801" s="52"/>
      <c r="CP11801" s="52"/>
      <c r="CQ11801" s="52"/>
      <c r="CR11801" s="52"/>
      <c r="CS11801" s="52"/>
      <c r="CT11801" s="52"/>
      <c r="CU11801" s="33"/>
      <c r="CV11801" s="33"/>
    </row>
    <row r="11802" spans="74:100">
      <c r="BV11802" s="62"/>
      <c r="BW11802" s="62"/>
      <c r="BX11802" s="62"/>
      <c r="BY11802" s="62"/>
      <c r="BZ11802" s="62"/>
      <c r="CA11802" s="62"/>
      <c r="CB11802" s="62"/>
      <c r="CC11802" s="62"/>
      <c r="CD11802" s="62"/>
      <c r="CE11802" s="62"/>
      <c r="CF11802" s="62"/>
      <c r="CL11802" s="56" t="s">
        <v>6386</v>
      </c>
      <c r="CM11802" s="56" t="s">
        <v>217</v>
      </c>
      <c r="CN11802" s="56" t="s">
        <v>217</v>
      </c>
      <c r="CO11802" s="52"/>
      <c r="CP11802" s="52"/>
      <c r="CQ11802" s="52"/>
      <c r="CR11802" s="52"/>
      <c r="CS11802" s="52"/>
      <c r="CT11802" s="52"/>
      <c r="CU11802" s="33"/>
      <c r="CV11802" s="33"/>
    </row>
    <row r="11803" spans="74:100">
      <c r="BV11803" s="62"/>
      <c r="BW11803" s="62"/>
      <c r="BX11803" s="62"/>
      <c r="BY11803" s="62"/>
      <c r="BZ11803" s="62"/>
      <c r="CA11803" s="62"/>
      <c r="CB11803" s="62"/>
      <c r="CC11803" s="62"/>
      <c r="CD11803" s="62"/>
      <c r="CE11803" s="62"/>
      <c r="CF11803" s="62"/>
      <c r="CL11803" s="56" t="s">
        <v>19969</v>
      </c>
      <c r="CM11803" s="56"/>
      <c r="CN11803" s="56"/>
      <c r="CO11803" s="52"/>
      <c r="CP11803" s="52"/>
      <c r="CQ11803" s="52"/>
      <c r="CR11803" s="52"/>
      <c r="CS11803" s="52"/>
      <c r="CT11803" s="52"/>
      <c r="CU11803" s="33"/>
      <c r="CV11803" s="33"/>
    </row>
    <row r="11804" spans="74:100">
      <c r="BV11804" s="62"/>
      <c r="BW11804" s="62"/>
      <c r="BX11804" s="62"/>
      <c r="BY11804" s="62"/>
      <c r="BZ11804" s="62"/>
      <c r="CA11804" s="62"/>
      <c r="CB11804" s="62"/>
      <c r="CC11804" s="62"/>
      <c r="CD11804" s="62"/>
      <c r="CE11804" s="62"/>
      <c r="CF11804" s="62"/>
      <c r="CL11804" s="56" t="s">
        <v>6387</v>
      </c>
      <c r="CM11804" s="56" t="s">
        <v>217</v>
      </c>
      <c r="CN11804" s="56" t="s">
        <v>217</v>
      </c>
      <c r="CO11804" s="52"/>
      <c r="CP11804" s="52"/>
      <c r="CQ11804" s="52"/>
      <c r="CR11804" s="52"/>
      <c r="CS11804" s="52"/>
      <c r="CT11804" s="52"/>
      <c r="CU11804" s="33"/>
      <c r="CV11804" s="33"/>
    </row>
    <row r="11805" spans="74:100">
      <c r="BV11805" s="62"/>
      <c r="BW11805" s="62"/>
      <c r="BX11805" s="62"/>
      <c r="BY11805" s="62"/>
      <c r="BZ11805" s="62"/>
      <c r="CA11805" s="62"/>
      <c r="CB11805" s="62"/>
      <c r="CC11805" s="62"/>
      <c r="CD11805" s="62"/>
      <c r="CE11805" s="62"/>
      <c r="CF11805" s="62"/>
      <c r="CL11805" s="56" t="s">
        <v>19971</v>
      </c>
      <c r="CM11805" s="56"/>
      <c r="CN11805" s="56"/>
      <c r="CO11805" s="52"/>
      <c r="CP11805" s="52"/>
      <c r="CQ11805" s="52"/>
      <c r="CR11805" s="52"/>
      <c r="CS11805" s="52"/>
      <c r="CT11805" s="52"/>
      <c r="CU11805" s="33"/>
      <c r="CV11805" s="33"/>
    </row>
    <row r="11806" spans="74:100">
      <c r="BV11806" s="62"/>
      <c r="BW11806" s="62"/>
      <c r="BX11806" s="62"/>
      <c r="BY11806" s="62"/>
      <c r="BZ11806" s="62"/>
      <c r="CA11806" s="62"/>
      <c r="CB11806" s="62"/>
      <c r="CC11806" s="62"/>
      <c r="CD11806" s="62"/>
      <c r="CE11806" s="62"/>
      <c r="CF11806" s="62"/>
      <c r="CL11806" s="56" t="s">
        <v>28551</v>
      </c>
      <c r="CM11806" s="56" t="s">
        <v>217</v>
      </c>
      <c r="CN11806" s="56" t="s">
        <v>217</v>
      </c>
      <c r="CO11806" s="52"/>
      <c r="CP11806" s="52"/>
      <c r="CQ11806" s="52"/>
      <c r="CR11806" s="52"/>
      <c r="CS11806" s="52"/>
      <c r="CT11806" s="52"/>
      <c r="CU11806" s="33"/>
      <c r="CV11806" s="33"/>
    </row>
    <row r="11807" spans="74:100">
      <c r="BV11807" s="62"/>
      <c r="BW11807" s="62"/>
      <c r="BX11807" s="62"/>
      <c r="BY11807" s="62"/>
      <c r="BZ11807" s="62"/>
      <c r="CA11807" s="62"/>
      <c r="CB11807" s="62"/>
      <c r="CC11807" s="62"/>
      <c r="CD11807" s="62"/>
      <c r="CE11807" s="62"/>
      <c r="CF11807" s="62"/>
      <c r="CL11807" s="56" t="s">
        <v>28552</v>
      </c>
      <c r="CM11807" s="56"/>
      <c r="CN11807" s="56"/>
      <c r="CO11807" s="52"/>
      <c r="CP11807" s="52"/>
      <c r="CQ11807" s="52"/>
      <c r="CR11807" s="52"/>
      <c r="CS11807" s="52"/>
      <c r="CT11807" s="52"/>
      <c r="CU11807" s="33"/>
      <c r="CV11807" s="33"/>
    </row>
    <row r="11808" spans="74:100">
      <c r="BV11808" s="62"/>
      <c r="BW11808" s="62"/>
      <c r="BX11808" s="62"/>
      <c r="BY11808" s="62"/>
      <c r="BZ11808" s="62"/>
      <c r="CA11808" s="62"/>
      <c r="CB11808" s="62"/>
      <c r="CC11808" s="62"/>
      <c r="CD11808" s="62"/>
      <c r="CE11808" s="62"/>
      <c r="CF11808" s="62"/>
      <c r="CL11808" s="56" t="s">
        <v>28553</v>
      </c>
      <c r="CM11808" s="56" t="s">
        <v>217</v>
      </c>
      <c r="CN11808" s="56" t="s">
        <v>217</v>
      </c>
      <c r="CO11808" s="52"/>
      <c r="CP11808" s="52"/>
      <c r="CQ11808" s="52"/>
      <c r="CR11808" s="52"/>
      <c r="CS11808" s="52"/>
      <c r="CT11808" s="52"/>
      <c r="CU11808" s="33"/>
      <c r="CV11808" s="33"/>
    </row>
    <row r="11809" spans="74:100">
      <c r="BV11809" s="62"/>
      <c r="BW11809" s="62"/>
      <c r="BX11809" s="62"/>
      <c r="BY11809" s="62"/>
      <c r="BZ11809" s="62"/>
      <c r="CA11809" s="62"/>
      <c r="CB11809" s="62"/>
      <c r="CC11809" s="62"/>
      <c r="CD11809" s="62"/>
      <c r="CE11809" s="62"/>
      <c r="CF11809" s="62"/>
      <c r="CL11809" s="56" t="s">
        <v>28554</v>
      </c>
      <c r="CM11809" s="56"/>
      <c r="CN11809" s="56"/>
      <c r="CO11809" s="52"/>
      <c r="CP11809" s="52"/>
      <c r="CQ11809" s="52"/>
      <c r="CR11809" s="52"/>
      <c r="CS11809" s="52"/>
      <c r="CT11809" s="52"/>
      <c r="CU11809" s="33"/>
      <c r="CV11809" s="33"/>
    </row>
    <row r="11810" spans="74:100">
      <c r="BV11810" s="62"/>
      <c r="BW11810" s="62"/>
      <c r="BX11810" s="62"/>
      <c r="BY11810" s="62"/>
      <c r="BZ11810" s="62"/>
      <c r="CA11810" s="62"/>
      <c r="CB11810" s="62"/>
      <c r="CC11810" s="62"/>
      <c r="CD11810" s="62"/>
      <c r="CE11810" s="62"/>
      <c r="CF11810" s="62"/>
      <c r="CL11810" s="56" t="s">
        <v>6388</v>
      </c>
      <c r="CM11810" s="56" t="s">
        <v>217</v>
      </c>
      <c r="CN11810" s="56" t="s">
        <v>217</v>
      </c>
      <c r="CO11810" s="52"/>
      <c r="CP11810" s="52"/>
      <c r="CQ11810" s="52"/>
      <c r="CR11810" s="52"/>
      <c r="CS11810" s="52"/>
      <c r="CT11810" s="52"/>
      <c r="CU11810" s="33"/>
      <c r="CV11810" s="33"/>
    </row>
    <row r="11811" spans="74:100">
      <c r="BV11811" s="62"/>
      <c r="BW11811" s="62"/>
      <c r="BX11811" s="62"/>
      <c r="BY11811" s="62"/>
      <c r="BZ11811" s="62"/>
      <c r="CA11811" s="62"/>
      <c r="CB11811" s="62"/>
      <c r="CC11811" s="62"/>
      <c r="CD11811" s="62"/>
      <c r="CE11811" s="62"/>
      <c r="CF11811" s="62"/>
      <c r="CL11811" s="56" t="s">
        <v>19972</v>
      </c>
      <c r="CM11811" s="56"/>
      <c r="CN11811" s="56"/>
      <c r="CO11811" s="52"/>
      <c r="CP11811" s="52"/>
      <c r="CQ11811" s="52"/>
      <c r="CR11811" s="52"/>
      <c r="CS11811" s="52"/>
      <c r="CT11811" s="52"/>
      <c r="CU11811" s="33"/>
      <c r="CV11811" s="33"/>
    </row>
    <row r="11812" spans="74:100">
      <c r="BV11812" s="62"/>
      <c r="BW11812" s="62"/>
      <c r="BX11812" s="62"/>
      <c r="BY11812" s="62"/>
      <c r="BZ11812" s="62"/>
      <c r="CA11812" s="62"/>
      <c r="CB11812" s="62"/>
      <c r="CC11812" s="62"/>
      <c r="CD11812" s="62"/>
      <c r="CE11812" s="62"/>
      <c r="CF11812" s="62"/>
      <c r="CL11812" s="56" t="s">
        <v>28555</v>
      </c>
      <c r="CM11812" s="56" t="s">
        <v>217</v>
      </c>
      <c r="CN11812" s="56" t="s">
        <v>217</v>
      </c>
      <c r="CO11812" s="52"/>
      <c r="CP11812" s="52"/>
      <c r="CQ11812" s="52"/>
      <c r="CR11812" s="52"/>
      <c r="CS11812" s="52"/>
      <c r="CT11812" s="52"/>
      <c r="CU11812" s="33"/>
      <c r="CV11812" s="33"/>
    </row>
    <row r="11813" spans="74:100">
      <c r="BV11813" s="62"/>
      <c r="BW11813" s="62"/>
      <c r="BX11813" s="62"/>
      <c r="BY11813" s="62"/>
      <c r="BZ11813" s="62"/>
      <c r="CA11813" s="62"/>
      <c r="CB11813" s="62"/>
      <c r="CC11813" s="62"/>
      <c r="CD11813" s="62"/>
      <c r="CE11813" s="62"/>
      <c r="CF11813" s="62"/>
      <c r="CL11813" s="56" t="s">
        <v>19959</v>
      </c>
      <c r="CM11813" s="56"/>
      <c r="CN11813" s="56"/>
      <c r="CO11813" s="52"/>
      <c r="CP11813" s="52"/>
      <c r="CQ11813" s="52"/>
      <c r="CR11813" s="52"/>
      <c r="CS11813" s="52"/>
      <c r="CT11813" s="52"/>
      <c r="CU11813" s="33"/>
      <c r="CV11813" s="33"/>
    </row>
    <row r="11814" spans="74:100">
      <c r="BV11814" s="62"/>
      <c r="BW11814" s="62"/>
      <c r="BX11814" s="62"/>
      <c r="BY11814" s="62"/>
      <c r="BZ11814" s="62"/>
      <c r="CA11814" s="62"/>
      <c r="CB11814" s="62"/>
      <c r="CC11814" s="62"/>
      <c r="CD11814" s="62"/>
      <c r="CE11814" s="62"/>
      <c r="CF11814" s="62"/>
      <c r="CL11814" s="56" t="s">
        <v>22883</v>
      </c>
      <c r="CM11814" s="56" t="s">
        <v>217</v>
      </c>
      <c r="CN11814" s="56" t="s">
        <v>217</v>
      </c>
      <c r="CO11814" s="52"/>
      <c r="CP11814" s="52"/>
      <c r="CQ11814" s="52"/>
      <c r="CR11814" s="52"/>
      <c r="CS11814" s="52"/>
      <c r="CT11814" s="52"/>
      <c r="CU11814" s="33"/>
      <c r="CV11814" s="33"/>
    </row>
    <row r="11815" spans="74:100">
      <c r="BV11815" s="62"/>
      <c r="BW11815" s="62"/>
      <c r="BX11815" s="62"/>
      <c r="BY11815" s="62"/>
      <c r="BZ11815" s="62"/>
      <c r="CA11815" s="62"/>
      <c r="CB11815" s="62"/>
      <c r="CC11815" s="62"/>
      <c r="CD11815" s="62"/>
      <c r="CE11815" s="62"/>
      <c r="CF11815" s="62"/>
      <c r="CL11815" s="56" t="s">
        <v>19970</v>
      </c>
      <c r="CM11815" s="56"/>
      <c r="CN11815" s="56"/>
      <c r="CO11815" s="52"/>
      <c r="CP11815" s="52"/>
      <c r="CQ11815" s="52"/>
      <c r="CR11815" s="52"/>
      <c r="CS11815" s="52"/>
      <c r="CT11815" s="52"/>
      <c r="CU11815" s="33"/>
      <c r="CV11815" s="33"/>
    </row>
    <row r="11816" spans="74:100">
      <c r="BV11816" s="62"/>
      <c r="BW11816" s="62"/>
      <c r="BX11816" s="62"/>
      <c r="BY11816" s="62"/>
      <c r="BZ11816" s="62"/>
      <c r="CA11816" s="62"/>
      <c r="CB11816" s="62"/>
      <c r="CC11816" s="62"/>
      <c r="CD11816" s="62"/>
      <c r="CE11816" s="62"/>
      <c r="CF11816" s="62"/>
      <c r="CL11816" s="56" t="s">
        <v>6389</v>
      </c>
      <c r="CM11816" s="56" t="s">
        <v>3118</v>
      </c>
      <c r="CN11816" s="56" t="s">
        <v>3118</v>
      </c>
      <c r="CO11816" s="52"/>
      <c r="CP11816" s="52"/>
      <c r="CQ11816" s="52"/>
      <c r="CR11816" s="52"/>
      <c r="CS11816" s="52"/>
      <c r="CT11816" s="52"/>
      <c r="CU11816" s="33"/>
      <c r="CV11816" s="33"/>
    </row>
    <row r="11817" spans="74:100">
      <c r="BV11817" s="62"/>
      <c r="BW11817" s="62"/>
      <c r="BX11817" s="62"/>
      <c r="BY11817" s="62"/>
      <c r="BZ11817" s="62"/>
      <c r="CA11817" s="62"/>
      <c r="CB11817" s="62"/>
      <c r="CC11817" s="62"/>
      <c r="CD11817" s="62"/>
      <c r="CE11817" s="62"/>
      <c r="CF11817" s="62"/>
      <c r="CL11817" s="56" t="s">
        <v>19973</v>
      </c>
      <c r="CM11817" s="56"/>
      <c r="CN11817" s="56"/>
      <c r="CO11817" s="52"/>
      <c r="CP11817" s="52"/>
      <c r="CQ11817" s="52"/>
      <c r="CR11817" s="52"/>
      <c r="CS11817" s="52"/>
      <c r="CT11817" s="52"/>
      <c r="CU11817" s="33"/>
      <c r="CV11817" s="33"/>
    </row>
    <row r="11818" spans="74:100">
      <c r="BV11818" s="62"/>
      <c r="BW11818" s="62"/>
      <c r="BX11818" s="62"/>
      <c r="BY11818" s="62"/>
      <c r="BZ11818" s="62"/>
      <c r="CA11818" s="62"/>
      <c r="CB11818" s="62"/>
      <c r="CC11818" s="62"/>
      <c r="CD11818" s="62"/>
      <c r="CE11818" s="62"/>
      <c r="CF11818" s="62"/>
      <c r="CL11818" s="56" t="s">
        <v>6390</v>
      </c>
      <c r="CM11818" s="56" t="s">
        <v>213</v>
      </c>
      <c r="CN11818" s="56" t="s">
        <v>213</v>
      </c>
      <c r="CO11818" s="52"/>
      <c r="CP11818" s="52"/>
      <c r="CQ11818" s="52"/>
      <c r="CR11818" s="52"/>
      <c r="CS11818" s="52"/>
      <c r="CT11818" s="52"/>
      <c r="CU11818" s="33"/>
      <c r="CV11818" s="33"/>
    </row>
    <row r="11819" spans="74:100">
      <c r="BV11819" s="62"/>
      <c r="BW11819" s="62"/>
      <c r="BX11819" s="62"/>
      <c r="BY11819" s="62"/>
      <c r="BZ11819" s="62"/>
      <c r="CA11819" s="62"/>
      <c r="CB11819" s="62"/>
      <c r="CC11819" s="62"/>
      <c r="CD11819" s="62"/>
      <c r="CE11819" s="62"/>
      <c r="CF11819" s="62"/>
      <c r="CL11819" s="56" t="s">
        <v>22884</v>
      </c>
      <c r="CM11819" s="56"/>
      <c r="CN11819" s="56"/>
      <c r="CO11819" s="52"/>
      <c r="CP11819" s="52"/>
      <c r="CQ11819" s="52"/>
      <c r="CR11819" s="52"/>
      <c r="CS11819" s="52"/>
      <c r="CT11819" s="52"/>
      <c r="CU11819" s="33"/>
      <c r="CV11819" s="33"/>
    </row>
    <row r="11820" spans="74:100">
      <c r="BV11820" s="62"/>
      <c r="BW11820" s="62"/>
      <c r="BX11820" s="62"/>
      <c r="BY11820" s="62"/>
      <c r="BZ11820" s="62"/>
      <c r="CA11820" s="62"/>
      <c r="CB11820" s="62"/>
      <c r="CC11820" s="62"/>
      <c r="CD11820" s="62"/>
      <c r="CE11820" s="62"/>
      <c r="CF11820" s="62"/>
      <c r="CL11820" s="56" t="s">
        <v>6391</v>
      </c>
      <c r="CM11820" s="56" t="s">
        <v>3118</v>
      </c>
      <c r="CN11820" s="56" t="s">
        <v>3118</v>
      </c>
      <c r="CO11820" s="52"/>
      <c r="CP11820" s="52"/>
      <c r="CQ11820" s="52"/>
      <c r="CR11820" s="52"/>
      <c r="CS11820" s="52"/>
      <c r="CT11820" s="52"/>
      <c r="CU11820" s="33"/>
      <c r="CV11820" s="33"/>
    </row>
    <row r="11821" spans="74:100">
      <c r="BV11821" s="62"/>
      <c r="BW11821" s="62"/>
      <c r="BX11821" s="62"/>
      <c r="BY11821" s="62"/>
      <c r="BZ11821" s="62"/>
      <c r="CA11821" s="62"/>
      <c r="CB11821" s="62"/>
      <c r="CC11821" s="62"/>
      <c r="CD11821" s="62"/>
      <c r="CE11821" s="62"/>
      <c r="CF11821" s="62"/>
      <c r="CL11821" s="56" t="s">
        <v>19974</v>
      </c>
      <c r="CM11821" s="56"/>
      <c r="CN11821" s="56"/>
      <c r="CO11821" s="52"/>
      <c r="CP11821" s="52"/>
      <c r="CQ11821" s="52"/>
      <c r="CR11821" s="52"/>
      <c r="CS11821" s="52"/>
      <c r="CT11821" s="52"/>
      <c r="CU11821" s="33"/>
      <c r="CV11821" s="33"/>
    </row>
    <row r="11822" spans="74:100">
      <c r="BV11822" s="62"/>
      <c r="BW11822" s="62"/>
      <c r="BX11822" s="62"/>
      <c r="BY11822" s="62"/>
      <c r="BZ11822" s="62"/>
      <c r="CA11822" s="62"/>
      <c r="CB11822" s="62"/>
      <c r="CC11822" s="62"/>
      <c r="CD11822" s="62"/>
      <c r="CE11822" s="62"/>
      <c r="CF11822" s="62"/>
      <c r="CL11822" s="56" t="s">
        <v>6392</v>
      </c>
      <c r="CM11822" s="56" t="s">
        <v>217</v>
      </c>
      <c r="CN11822" s="56" t="s">
        <v>217</v>
      </c>
      <c r="CO11822" s="52"/>
      <c r="CP11822" s="52"/>
      <c r="CQ11822" s="52"/>
      <c r="CR11822" s="52"/>
      <c r="CS11822" s="52"/>
      <c r="CT11822" s="52"/>
      <c r="CU11822" s="33"/>
      <c r="CV11822" s="33"/>
    </row>
    <row r="11823" spans="74:100">
      <c r="BV11823" s="62"/>
      <c r="BW11823" s="62"/>
      <c r="BX11823" s="62"/>
      <c r="BY11823" s="62"/>
      <c r="BZ11823" s="62"/>
      <c r="CA11823" s="62"/>
      <c r="CB11823" s="62"/>
      <c r="CC11823" s="62"/>
      <c r="CD11823" s="62"/>
      <c r="CE11823" s="62"/>
      <c r="CF11823" s="62"/>
      <c r="CL11823" s="56" t="s">
        <v>19975</v>
      </c>
      <c r="CM11823" s="56"/>
      <c r="CN11823" s="56"/>
      <c r="CO11823" s="52"/>
      <c r="CP11823" s="52"/>
      <c r="CQ11823" s="52"/>
      <c r="CR11823" s="52"/>
      <c r="CS11823" s="52"/>
      <c r="CT11823" s="52"/>
      <c r="CU11823" s="33"/>
      <c r="CV11823" s="33"/>
    </row>
    <row r="11824" spans="74:100">
      <c r="BV11824" s="62"/>
      <c r="BW11824" s="62"/>
      <c r="BX11824" s="62"/>
      <c r="BY11824" s="62"/>
      <c r="BZ11824" s="62"/>
      <c r="CA11824" s="62"/>
      <c r="CB11824" s="62"/>
      <c r="CC11824" s="62"/>
      <c r="CD11824" s="62"/>
      <c r="CE11824" s="62"/>
      <c r="CF11824" s="62"/>
      <c r="CL11824" s="56" t="s">
        <v>6393</v>
      </c>
      <c r="CM11824" s="56" t="s">
        <v>214</v>
      </c>
      <c r="CN11824" s="56" t="s">
        <v>214</v>
      </c>
      <c r="CO11824" s="52"/>
      <c r="CP11824" s="52"/>
      <c r="CQ11824" s="52"/>
      <c r="CR11824" s="52"/>
      <c r="CS11824" s="52"/>
      <c r="CT11824" s="52"/>
      <c r="CU11824" s="33"/>
      <c r="CV11824" s="33"/>
    </row>
    <row r="11825" spans="74:100">
      <c r="BV11825" s="62"/>
      <c r="BW11825" s="62"/>
      <c r="BX11825" s="62"/>
      <c r="BY11825" s="62"/>
      <c r="BZ11825" s="62"/>
      <c r="CA11825" s="62"/>
      <c r="CB11825" s="62"/>
      <c r="CC11825" s="62"/>
      <c r="CD11825" s="62"/>
      <c r="CE11825" s="62"/>
      <c r="CF11825" s="62"/>
      <c r="CL11825" s="56" t="s">
        <v>22885</v>
      </c>
      <c r="CM11825" s="56"/>
      <c r="CN11825" s="56"/>
      <c r="CO11825" s="52"/>
      <c r="CP11825" s="52"/>
      <c r="CQ11825" s="52"/>
      <c r="CR11825" s="52"/>
      <c r="CS11825" s="52"/>
      <c r="CT11825" s="52"/>
      <c r="CU11825" s="33"/>
      <c r="CV11825" s="33"/>
    </row>
    <row r="11826" spans="74:100">
      <c r="BV11826" s="62"/>
      <c r="BW11826" s="62"/>
      <c r="BX11826" s="62"/>
      <c r="BY11826" s="62"/>
      <c r="BZ11826" s="62"/>
      <c r="CA11826" s="62"/>
      <c r="CB11826" s="62"/>
      <c r="CC11826" s="62"/>
      <c r="CD11826" s="62"/>
      <c r="CE11826" s="62"/>
      <c r="CF11826" s="62"/>
      <c r="CL11826" s="56" t="s">
        <v>2566</v>
      </c>
      <c r="CM11826" s="56" t="s">
        <v>216</v>
      </c>
      <c r="CN11826" s="56" t="s">
        <v>216</v>
      </c>
      <c r="CO11826" s="52"/>
      <c r="CP11826" s="52"/>
      <c r="CQ11826" s="52"/>
      <c r="CR11826" s="52"/>
      <c r="CS11826" s="52"/>
      <c r="CT11826" s="52"/>
      <c r="CU11826" s="33"/>
      <c r="CV11826" s="33"/>
    </row>
    <row r="11827" spans="74:100">
      <c r="BV11827" s="62"/>
      <c r="BW11827" s="62"/>
      <c r="BX11827" s="62"/>
      <c r="BY11827" s="62"/>
      <c r="BZ11827" s="62"/>
      <c r="CA11827" s="62"/>
      <c r="CB11827" s="62"/>
      <c r="CC11827" s="62"/>
      <c r="CD11827" s="62"/>
      <c r="CE11827" s="62"/>
      <c r="CF11827" s="62"/>
      <c r="CL11827" s="56" t="s">
        <v>22886</v>
      </c>
      <c r="CM11827" s="56"/>
      <c r="CN11827" s="56"/>
      <c r="CO11827" s="52"/>
      <c r="CP11827" s="52"/>
      <c r="CQ11827" s="52"/>
      <c r="CR11827" s="52"/>
      <c r="CS11827" s="52"/>
      <c r="CT11827" s="52"/>
      <c r="CU11827" s="33"/>
      <c r="CV11827" s="33"/>
    </row>
    <row r="11828" spans="74:100">
      <c r="BV11828" s="62"/>
      <c r="BW11828" s="62"/>
      <c r="BX11828" s="62"/>
      <c r="BY11828" s="62"/>
      <c r="BZ11828" s="62"/>
      <c r="CA11828" s="62"/>
      <c r="CB11828" s="62"/>
      <c r="CC11828" s="62"/>
      <c r="CD11828" s="62"/>
      <c r="CE11828" s="62"/>
      <c r="CF11828" s="62"/>
      <c r="CL11828" s="56" t="s">
        <v>6394</v>
      </c>
      <c r="CM11828" s="56" t="s">
        <v>3118</v>
      </c>
      <c r="CN11828" s="56" t="s">
        <v>3118</v>
      </c>
      <c r="CO11828" s="52"/>
      <c r="CP11828" s="52"/>
      <c r="CQ11828" s="52"/>
      <c r="CR11828" s="52"/>
      <c r="CS11828" s="52"/>
      <c r="CT11828" s="52"/>
      <c r="CU11828" s="33"/>
      <c r="CV11828" s="33"/>
    </row>
    <row r="11829" spans="74:100">
      <c r="BV11829" s="62"/>
      <c r="BW11829" s="62"/>
      <c r="BX11829" s="62"/>
      <c r="BY11829" s="62"/>
      <c r="BZ11829" s="62"/>
      <c r="CA11829" s="62"/>
      <c r="CB11829" s="62"/>
      <c r="CC11829" s="62"/>
      <c r="CD11829" s="62"/>
      <c r="CE11829" s="62"/>
      <c r="CF11829" s="62"/>
      <c r="CL11829" s="56" t="s">
        <v>19976</v>
      </c>
      <c r="CM11829" s="56"/>
      <c r="CN11829" s="56"/>
      <c r="CO11829" s="52"/>
      <c r="CP11829" s="52"/>
      <c r="CQ11829" s="52"/>
      <c r="CR11829" s="52"/>
      <c r="CS11829" s="52"/>
      <c r="CT11829" s="52"/>
      <c r="CU11829" s="33"/>
      <c r="CV11829" s="33"/>
    </row>
    <row r="11830" spans="74:100">
      <c r="BV11830" s="62"/>
      <c r="BW11830" s="62"/>
      <c r="BX11830" s="62"/>
      <c r="BY11830" s="62"/>
      <c r="BZ11830" s="62"/>
      <c r="CA11830" s="62"/>
      <c r="CB11830" s="62"/>
      <c r="CC11830" s="62"/>
      <c r="CD11830" s="62"/>
      <c r="CE11830" s="62"/>
      <c r="CF11830" s="62"/>
      <c r="CL11830" s="56" t="s">
        <v>2567</v>
      </c>
      <c r="CM11830" s="56" t="s">
        <v>213</v>
      </c>
      <c r="CN11830" s="56" t="s">
        <v>213</v>
      </c>
      <c r="CO11830" s="52"/>
      <c r="CP11830" s="52"/>
      <c r="CQ11830" s="52"/>
      <c r="CR11830" s="52"/>
      <c r="CS11830" s="52"/>
      <c r="CT11830" s="52"/>
      <c r="CU11830" s="33"/>
      <c r="CV11830" s="33"/>
    </row>
    <row r="11831" spans="74:100">
      <c r="BV11831" s="62"/>
      <c r="BW11831" s="62"/>
      <c r="BX11831" s="62"/>
      <c r="BY11831" s="62"/>
      <c r="BZ11831" s="62"/>
      <c r="CA11831" s="62"/>
      <c r="CB11831" s="62"/>
      <c r="CC11831" s="62"/>
      <c r="CD11831" s="62"/>
      <c r="CE11831" s="62"/>
      <c r="CF11831" s="62"/>
      <c r="CL11831" s="56" t="s">
        <v>6395</v>
      </c>
      <c r="CM11831" s="56" t="s">
        <v>3118</v>
      </c>
      <c r="CN11831" s="56" t="s">
        <v>3118</v>
      </c>
      <c r="CO11831" s="52"/>
      <c r="CP11831" s="52"/>
      <c r="CQ11831" s="52"/>
      <c r="CR11831" s="52"/>
      <c r="CS11831" s="52"/>
      <c r="CT11831" s="52"/>
      <c r="CU11831" s="33"/>
      <c r="CV11831" s="33"/>
    </row>
    <row r="11832" spans="74:100">
      <c r="BV11832" s="62"/>
      <c r="BW11832" s="62"/>
      <c r="BX11832" s="62"/>
      <c r="BY11832" s="62"/>
      <c r="BZ11832" s="62"/>
      <c r="CA11832" s="62"/>
      <c r="CB11832" s="62"/>
      <c r="CC11832" s="62"/>
      <c r="CD11832" s="62"/>
      <c r="CE11832" s="62"/>
      <c r="CF11832" s="62"/>
      <c r="CL11832" s="56" t="s">
        <v>19977</v>
      </c>
      <c r="CM11832" s="56"/>
      <c r="CN11832" s="56"/>
      <c r="CO11832" s="52"/>
      <c r="CP11832" s="52"/>
      <c r="CQ11832" s="52"/>
      <c r="CR11832" s="52"/>
      <c r="CS11832" s="52"/>
      <c r="CT11832" s="52"/>
      <c r="CU11832" s="33"/>
      <c r="CV11832" s="33"/>
    </row>
    <row r="11833" spans="74:100">
      <c r="BV11833" s="62"/>
      <c r="BW11833" s="62"/>
      <c r="BX11833" s="62"/>
      <c r="BY11833" s="62"/>
      <c r="BZ11833" s="62"/>
      <c r="CA11833" s="62"/>
      <c r="CB11833" s="62"/>
      <c r="CC11833" s="62"/>
      <c r="CD11833" s="62"/>
      <c r="CE11833" s="62"/>
      <c r="CF11833" s="62"/>
      <c r="CL11833" s="56" t="s">
        <v>2568</v>
      </c>
      <c r="CM11833" s="56" t="s">
        <v>216</v>
      </c>
      <c r="CN11833" s="56" t="s">
        <v>216</v>
      </c>
      <c r="CO11833" s="52"/>
      <c r="CP11833" s="52"/>
      <c r="CQ11833" s="52"/>
      <c r="CR11833" s="52"/>
      <c r="CS11833" s="52"/>
      <c r="CT11833" s="52"/>
      <c r="CU11833" s="33"/>
      <c r="CV11833" s="33"/>
    </row>
    <row r="11834" spans="74:100">
      <c r="BV11834" s="62"/>
      <c r="BW11834" s="62"/>
      <c r="BX11834" s="62"/>
      <c r="BY11834" s="62"/>
      <c r="BZ11834" s="62"/>
      <c r="CA11834" s="62"/>
      <c r="CB11834" s="62"/>
      <c r="CC11834" s="62"/>
      <c r="CD11834" s="62"/>
      <c r="CE11834" s="62"/>
      <c r="CF11834" s="62"/>
      <c r="CL11834" s="56" t="s">
        <v>22887</v>
      </c>
      <c r="CM11834" s="56"/>
      <c r="CN11834" s="56"/>
      <c r="CO11834" s="52"/>
      <c r="CP11834" s="52"/>
      <c r="CQ11834" s="52"/>
      <c r="CR11834" s="52"/>
      <c r="CS11834" s="52"/>
      <c r="CT11834" s="52"/>
      <c r="CU11834" s="33"/>
      <c r="CV11834" s="33"/>
    </row>
    <row r="11835" spans="74:100">
      <c r="BV11835" s="62"/>
      <c r="BW11835" s="62"/>
      <c r="BX11835" s="62"/>
      <c r="BY11835" s="62"/>
      <c r="BZ11835" s="62"/>
      <c r="CA11835" s="62"/>
      <c r="CB11835" s="62"/>
      <c r="CC11835" s="62"/>
      <c r="CD11835" s="62"/>
      <c r="CE11835" s="62"/>
      <c r="CF11835" s="62"/>
      <c r="CL11835" s="56" t="s">
        <v>6396</v>
      </c>
      <c r="CM11835" s="56" t="s">
        <v>3118</v>
      </c>
      <c r="CN11835" s="56" t="s">
        <v>3118</v>
      </c>
      <c r="CO11835" s="52"/>
      <c r="CP11835" s="52"/>
      <c r="CQ11835" s="52"/>
      <c r="CR11835" s="52"/>
      <c r="CS11835" s="52"/>
      <c r="CT11835" s="52"/>
      <c r="CU11835" s="33"/>
      <c r="CV11835" s="33"/>
    </row>
    <row r="11836" spans="74:100">
      <c r="BV11836" s="62"/>
      <c r="BW11836" s="62"/>
      <c r="BX11836" s="62"/>
      <c r="BY11836" s="62"/>
      <c r="BZ11836" s="62"/>
      <c r="CA11836" s="62"/>
      <c r="CB11836" s="62"/>
      <c r="CC11836" s="62"/>
      <c r="CD11836" s="62"/>
      <c r="CE11836" s="62"/>
      <c r="CF11836" s="62"/>
      <c r="CL11836" s="56" t="s">
        <v>19978</v>
      </c>
      <c r="CM11836" s="56"/>
      <c r="CN11836" s="56"/>
      <c r="CO11836" s="52"/>
      <c r="CP11836" s="52"/>
      <c r="CQ11836" s="52"/>
      <c r="CR11836" s="52"/>
      <c r="CS11836" s="52"/>
      <c r="CT11836" s="52"/>
      <c r="CU11836" s="33"/>
      <c r="CV11836" s="33"/>
    </row>
    <row r="11837" spans="74:100">
      <c r="BV11837" s="62"/>
      <c r="BW11837" s="62"/>
      <c r="BX11837" s="62"/>
      <c r="BY11837" s="62"/>
      <c r="BZ11837" s="62"/>
      <c r="CA11837" s="62"/>
      <c r="CB11837" s="62"/>
      <c r="CC11837" s="62"/>
      <c r="CD11837" s="62"/>
      <c r="CE11837" s="62"/>
      <c r="CF11837" s="62"/>
      <c r="CL11837" s="56" t="s">
        <v>6397</v>
      </c>
      <c r="CM11837" s="56" t="s">
        <v>217</v>
      </c>
      <c r="CN11837" s="56" t="s">
        <v>217</v>
      </c>
      <c r="CO11837" s="52"/>
      <c r="CP11837" s="52"/>
      <c r="CQ11837" s="52"/>
      <c r="CR11837" s="52"/>
      <c r="CS11837" s="52"/>
      <c r="CT11837" s="52"/>
      <c r="CU11837" s="33"/>
      <c r="CV11837" s="33"/>
    </row>
    <row r="11838" spans="74:100">
      <c r="BV11838" s="62"/>
      <c r="BW11838" s="62"/>
      <c r="BX11838" s="62"/>
      <c r="BY11838" s="62"/>
      <c r="BZ11838" s="62"/>
      <c r="CA11838" s="62"/>
      <c r="CB11838" s="62"/>
      <c r="CC11838" s="62"/>
      <c r="CD11838" s="62"/>
      <c r="CE11838" s="62"/>
      <c r="CF11838" s="62"/>
      <c r="CL11838" s="56" t="s">
        <v>19979</v>
      </c>
      <c r="CM11838" s="56"/>
      <c r="CN11838" s="56"/>
      <c r="CO11838" s="52"/>
      <c r="CP11838" s="52"/>
      <c r="CQ11838" s="52"/>
      <c r="CR11838" s="52"/>
      <c r="CS11838" s="52"/>
      <c r="CT11838" s="52"/>
      <c r="CU11838" s="33"/>
      <c r="CV11838" s="33"/>
    </row>
    <row r="11839" spans="74:100">
      <c r="BV11839" s="62"/>
      <c r="BW11839" s="62"/>
      <c r="BX11839" s="62"/>
      <c r="BY11839" s="62"/>
      <c r="BZ11839" s="62"/>
      <c r="CA11839" s="62"/>
      <c r="CB11839" s="62"/>
      <c r="CC11839" s="62"/>
      <c r="CD11839" s="62"/>
      <c r="CE11839" s="62"/>
      <c r="CF11839" s="62"/>
      <c r="CL11839" s="56" t="s">
        <v>2569</v>
      </c>
      <c r="CM11839" s="56" t="s">
        <v>214</v>
      </c>
      <c r="CN11839" s="56" t="s">
        <v>214</v>
      </c>
      <c r="CO11839" s="52"/>
      <c r="CP11839" s="52"/>
      <c r="CQ11839" s="52"/>
      <c r="CR11839" s="52"/>
      <c r="CS11839" s="52"/>
      <c r="CT11839" s="52"/>
      <c r="CU11839" s="33"/>
      <c r="CV11839" s="33"/>
    </row>
    <row r="11840" spans="74:100">
      <c r="BV11840" s="62"/>
      <c r="BW11840" s="62"/>
      <c r="BX11840" s="62"/>
      <c r="BY11840" s="62"/>
      <c r="BZ11840" s="62"/>
      <c r="CA11840" s="62"/>
      <c r="CB11840" s="62"/>
      <c r="CC11840" s="62"/>
      <c r="CD11840" s="62"/>
      <c r="CE11840" s="62"/>
      <c r="CF11840" s="62"/>
      <c r="CL11840" s="56" t="s">
        <v>22888</v>
      </c>
      <c r="CM11840" s="56"/>
      <c r="CN11840" s="56"/>
      <c r="CO11840" s="52"/>
      <c r="CP11840" s="52"/>
      <c r="CQ11840" s="52"/>
      <c r="CR11840" s="52"/>
      <c r="CS11840" s="52"/>
      <c r="CT11840" s="52"/>
      <c r="CU11840" s="33"/>
      <c r="CV11840" s="33"/>
    </row>
    <row r="11841" spans="74:100">
      <c r="BV11841" s="62"/>
      <c r="BW11841" s="62"/>
      <c r="BX11841" s="62"/>
      <c r="BY11841" s="62"/>
      <c r="BZ11841" s="62"/>
      <c r="CA11841" s="62"/>
      <c r="CB11841" s="62"/>
      <c r="CC11841" s="62"/>
      <c r="CD11841" s="62"/>
      <c r="CE11841" s="62"/>
      <c r="CF11841" s="62"/>
      <c r="CL11841" s="56" t="s">
        <v>2570</v>
      </c>
      <c r="CM11841" s="56" t="s">
        <v>214</v>
      </c>
      <c r="CN11841" s="56" t="s">
        <v>214</v>
      </c>
      <c r="CO11841" s="52"/>
      <c r="CP11841" s="52"/>
      <c r="CQ11841" s="52"/>
      <c r="CR11841" s="52"/>
      <c r="CS11841" s="52"/>
      <c r="CT11841" s="52"/>
      <c r="CU11841" s="33"/>
      <c r="CV11841" s="33"/>
    </row>
    <row r="11842" spans="74:100">
      <c r="BV11842" s="62"/>
      <c r="BW11842" s="62"/>
      <c r="BX11842" s="62"/>
      <c r="BY11842" s="62"/>
      <c r="BZ11842" s="62"/>
      <c r="CA11842" s="62"/>
      <c r="CB11842" s="62"/>
      <c r="CC11842" s="62"/>
      <c r="CD11842" s="62"/>
      <c r="CE11842" s="62"/>
      <c r="CF11842" s="62"/>
      <c r="CL11842" s="56" t="s">
        <v>22889</v>
      </c>
      <c r="CM11842" s="56"/>
      <c r="CN11842" s="56"/>
      <c r="CO11842" s="52"/>
      <c r="CP11842" s="52"/>
      <c r="CQ11842" s="52"/>
      <c r="CR11842" s="52"/>
      <c r="CS11842" s="52"/>
      <c r="CT11842" s="52"/>
      <c r="CU11842" s="33"/>
      <c r="CV11842" s="33"/>
    </row>
    <row r="11843" spans="74:100">
      <c r="BV11843" s="62"/>
      <c r="BW11843" s="62"/>
      <c r="BX11843" s="62"/>
      <c r="BY11843" s="62"/>
      <c r="BZ11843" s="62"/>
      <c r="CA11843" s="62"/>
      <c r="CB11843" s="62"/>
      <c r="CC11843" s="62"/>
      <c r="CD11843" s="62"/>
      <c r="CE11843" s="62"/>
      <c r="CF11843" s="62"/>
      <c r="CL11843" s="56" t="s">
        <v>6398</v>
      </c>
      <c r="CM11843" s="56" t="s">
        <v>3118</v>
      </c>
      <c r="CN11843" s="56" t="s">
        <v>3118</v>
      </c>
      <c r="CO11843" s="52"/>
      <c r="CP11843" s="52"/>
      <c r="CQ11843" s="52"/>
      <c r="CR11843" s="52"/>
      <c r="CS11843" s="52"/>
      <c r="CT11843" s="52"/>
      <c r="CU11843" s="33"/>
      <c r="CV11843" s="33"/>
    </row>
    <row r="11844" spans="74:100">
      <c r="BV11844" s="62"/>
      <c r="BW11844" s="62"/>
      <c r="BX11844" s="62"/>
      <c r="BY11844" s="62"/>
      <c r="BZ11844" s="62"/>
      <c r="CA11844" s="62"/>
      <c r="CB11844" s="62"/>
      <c r="CC11844" s="62"/>
      <c r="CD11844" s="62"/>
      <c r="CE11844" s="62"/>
      <c r="CF11844" s="62"/>
      <c r="CL11844" s="56" t="s">
        <v>19980</v>
      </c>
      <c r="CM11844" s="56"/>
      <c r="CN11844" s="56"/>
      <c r="CO11844" s="52"/>
      <c r="CP11844" s="52"/>
      <c r="CQ11844" s="52"/>
      <c r="CR11844" s="52"/>
      <c r="CS11844" s="52"/>
      <c r="CT11844" s="52"/>
      <c r="CU11844" s="33"/>
      <c r="CV11844" s="33"/>
    </row>
    <row r="11845" spans="74:100">
      <c r="BV11845" s="62"/>
      <c r="BW11845" s="62"/>
      <c r="BX11845" s="62"/>
      <c r="BY11845" s="62"/>
      <c r="BZ11845" s="62"/>
      <c r="CA11845" s="62"/>
      <c r="CB11845" s="62"/>
      <c r="CC11845" s="62"/>
      <c r="CD11845" s="62"/>
      <c r="CE11845" s="62"/>
      <c r="CF11845" s="62"/>
      <c r="CL11845" s="56" t="s">
        <v>2571</v>
      </c>
      <c r="CM11845" s="56" t="s">
        <v>216</v>
      </c>
      <c r="CN11845" s="56" t="s">
        <v>216</v>
      </c>
      <c r="CO11845" s="52"/>
      <c r="CP11845" s="52"/>
      <c r="CQ11845" s="52"/>
      <c r="CR11845" s="52"/>
      <c r="CS11845" s="52"/>
      <c r="CT11845" s="52"/>
      <c r="CU11845" s="33"/>
      <c r="CV11845" s="33"/>
    </row>
    <row r="11846" spans="74:100">
      <c r="BV11846" s="62"/>
      <c r="BW11846" s="62"/>
      <c r="BX11846" s="62"/>
      <c r="BY11846" s="62"/>
      <c r="BZ11846" s="62"/>
      <c r="CA11846" s="62"/>
      <c r="CB11846" s="62"/>
      <c r="CC11846" s="62"/>
      <c r="CD11846" s="62"/>
      <c r="CE11846" s="62"/>
      <c r="CF11846" s="62"/>
      <c r="CL11846" s="56" t="s">
        <v>22890</v>
      </c>
      <c r="CM11846" s="56"/>
      <c r="CN11846" s="56"/>
      <c r="CO11846" s="52"/>
      <c r="CP11846" s="52"/>
      <c r="CQ11846" s="52"/>
      <c r="CR11846" s="52"/>
      <c r="CS11846" s="52"/>
      <c r="CT11846" s="52"/>
      <c r="CU11846" s="33"/>
      <c r="CV11846" s="33"/>
    </row>
    <row r="11847" spans="74:100">
      <c r="BV11847" s="62"/>
      <c r="BW11847" s="62"/>
      <c r="BX11847" s="62"/>
      <c r="BY11847" s="62"/>
      <c r="BZ11847" s="62"/>
      <c r="CA11847" s="62"/>
      <c r="CB11847" s="62"/>
      <c r="CC11847" s="62"/>
      <c r="CD11847" s="62"/>
      <c r="CE11847" s="62"/>
      <c r="CF11847" s="62"/>
      <c r="CL11847" s="56" t="s">
        <v>2573</v>
      </c>
      <c r="CM11847" s="56" t="s">
        <v>216</v>
      </c>
      <c r="CN11847" s="56" t="s">
        <v>216</v>
      </c>
      <c r="CO11847" s="52"/>
      <c r="CP11847" s="52"/>
      <c r="CQ11847" s="52"/>
      <c r="CR11847" s="52"/>
      <c r="CS11847" s="52"/>
      <c r="CT11847" s="52"/>
      <c r="CU11847" s="33"/>
      <c r="CV11847" s="33"/>
    </row>
    <row r="11848" spans="74:100">
      <c r="BV11848" s="62"/>
      <c r="BW11848" s="62"/>
      <c r="BX11848" s="62"/>
      <c r="BY11848" s="62"/>
      <c r="BZ11848" s="62"/>
      <c r="CA11848" s="62"/>
      <c r="CB11848" s="62"/>
      <c r="CC11848" s="62"/>
      <c r="CD11848" s="62"/>
      <c r="CE11848" s="62"/>
      <c r="CF11848" s="62"/>
      <c r="CL11848" s="56" t="s">
        <v>22891</v>
      </c>
      <c r="CM11848" s="56"/>
      <c r="CN11848" s="56"/>
      <c r="CO11848" s="52"/>
      <c r="CP11848" s="52"/>
      <c r="CQ11848" s="52"/>
      <c r="CR11848" s="52"/>
      <c r="CS11848" s="52"/>
      <c r="CT11848" s="52"/>
      <c r="CU11848" s="33"/>
      <c r="CV11848" s="33"/>
    </row>
    <row r="11849" spans="74:100">
      <c r="BV11849" s="62"/>
      <c r="BW11849" s="62"/>
      <c r="BX11849" s="62"/>
      <c r="BY11849" s="62"/>
      <c r="BZ11849" s="62"/>
      <c r="CA11849" s="62"/>
      <c r="CB11849" s="62"/>
      <c r="CC11849" s="62"/>
      <c r="CD11849" s="62"/>
      <c r="CE11849" s="62"/>
      <c r="CF11849" s="62"/>
      <c r="CL11849" s="56" t="s">
        <v>6399</v>
      </c>
      <c r="CM11849" s="56" t="s">
        <v>215</v>
      </c>
      <c r="CN11849" s="56" t="s">
        <v>215</v>
      </c>
      <c r="CO11849" s="52"/>
      <c r="CP11849" s="52"/>
      <c r="CQ11849" s="52"/>
      <c r="CR11849" s="52"/>
      <c r="CS11849" s="52"/>
      <c r="CT11849" s="52"/>
      <c r="CU11849" s="33"/>
      <c r="CV11849" s="33"/>
    </row>
    <row r="11850" spans="74:100">
      <c r="BV11850" s="62"/>
      <c r="BW11850" s="62"/>
      <c r="BX11850" s="62"/>
      <c r="BY11850" s="62"/>
      <c r="BZ11850" s="62"/>
      <c r="CA11850" s="62"/>
      <c r="CB11850" s="62"/>
      <c r="CC11850" s="62"/>
      <c r="CD11850" s="62"/>
      <c r="CE11850" s="62"/>
      <c r="CF11850" s="62"/>
      <c r="CL11850" s="56" t="s">
        <v>22892</v>
      </c>
      <c r="CM11850" s="56"/>
      <c r="CN11850" s="56"/>
      <c r="CO11850" s="52"/>
      <c r="CP11850" s="52"/>
      <c r="CQ11850" s="52"/>
      <c r="CR11850" s="52"/>
      <c r="CS11850" s="52"/>
      <c r="CT11850" s="52"/>
      <c r="CU11850" s="33"/>
      <c r="CV11850" s="33"/>
    </row>
    <row r="11851" spans="74:100">
      <c r="BV11851" s="62"/>
      <c r="BW11851" s="62"/>
      <c r="BX11851" s="62"/>
      <c r="BY11851" s="62"/>
      <c r="BZ11851" s="62"/>
      <c r="CA11851" s="62"/>
      <c r="CB11851" s="62"/>
      <c r="CC11851" s="62"/>
      <c r="CD11851" s="62"/>
      <c r="CE11851" s="62"/>
      <c r="CF11851" s="62"/>
      <c r="CL11851" s="56" t="s">
        <v>28556</v>
      </c>
      <c r="CM11851" s="56" t="s">
        <v>217</v>
      </c>
      <c r="CN11851" s="56" t="s">
        <v>217</v>
      </c>
      <c r="CO11851" s="52"/>
      <c r="CP11851" s="52"/>
      <c r="CQ11851" s="52"/>
      <c r="CR11851" s="52"/>
      <c r="CS11851" s="52"/>
      <c r="CT11851" s="52"/>
      <c r="CU11851" s="33"/>
      <c r="CV11851" s="33"/>
    </row>
    <row r="11852" spans="74:100">
      <c r="BV11852" s="62"/>
      <c r="BW11852" s="62"/>
      <c r="BX11852" s="62"/>
      <c r="BY11852" s="62"/>
      <c r="BZ11852" s="62"/>
      <c r="CA11852" s="62"/>
      <c r="CB11852" s="62"/>
      <c r="CC11852" s="62"/>
      <c r="CD11852" s="62"/>
      <c r="CE11852" s="62"/>
      <c r="CF11852" s="62"/>
      <c r="CL11852" s="56" t="s">
        <v>28557</v>
      </c>
      <c r="CM11852" s="56"/>
      <c r="CN11852" s="56"/>
      <c r="CO11852" s="52"/>
      <c r="CP11852" s="52"/>
      <c r="CQ11852" s="52"/>
      <c r="CR11852" s="52"/>
      <c r="CS11852" s="52"/>
      <c r="CT11852" s="52"/>
      <c r="CU11852" s="33"/>
      <c r="CV11852" s="33"/>
    </row>
    <row r="11853" spans="74:100">
      <c r="BV11853" s="62"/>
      <c r="BW11853" s="62"/>
      <c r="BX11853" s="62"/>
      <c r="BY11853" s="62"/>
      <c r="BZ11853" s="62"/>
      <c r="CA11853" s="62"/>
      <c r="CB11853" s="62"/>
      <c r="CC11853" s="62"/>
      <c r="CD11853" s="62"/>
      <c r="CE11853" s="62"/>
      <c r="CF11853" s="62"/>
      <c r="CL11853" s="56" t="s">
        <v>6400</v>
      </c>
      <c r="CM11853" s="56" t="s">
        <v>217</v>
      </c>
      <c r="CN11853" s="56" t="s">
        <v>217</v>
      </c>
      <c r="CO11853" s="52"/>
      <c r="CP11853" s="52"/>
      <c r="CQ11853" s="52"/>
      <c r="CR11853" s="52"/>
      <c r="CS11853" s="52"/>
      <c r="CT11853" s="52"/>
      <c r="CU11853" s="33"/>
      <c r="CV11853" s="33"/>
    </row>
    <row r="11854" spans="74:100">
      <c r="BV11854" s="62"/>
      <c r="BW11854" s="62"/>
      <c r="BX11854" s="62"/>
      <c r="BY11854" s="62"/>
      <c r="BZ11854" s="62"/>
      <c r="CA11854" s="62"/>
      <c r="CB11854" s="62"/>
      <c r="CC11854" s="62"/>
      <c r="CD11854" s="62"/>
      <c r="CE11854" s="62"/>
      <c r="CF11854" s="62"/>
      <c r="CL11854" s="56" t="s">
        <v>19981</v>
      </c>
      <c r="CM11854" s="56"/>
      <c r="CN11854" s="56"/>
      <c r="CO11854" s="52"/>
      <c r="CP11854" s="52"/>
      <c r="CQ11854" s="52"/>
      <c r="CR11854" s="52"/>
      <c r="CS11854" s="52"/>
      <c r="CT11854" s="52"/>
      <c r="CU11854" s="33"/>
      <c r="CV11854" s="33"/>
    </row>
    <row r="11855" spans="74:100">
      <c r="BV11855" s="62"/>
      <c r="BW11855" s="62"/>
      <c r="BX11855" s="62"/>
      <c r="BY11855" s="62"/>
      <c r="BZ11855" s="62"/>
      <c r="CA11855" s="62"/>
      <c r="CB11855" s="62"/>
      <c r="CC11855" s="62"/>
      <c r="CD11855" s="62"/>
      <c r="CE11855" s="62"/>
      <c r="CF11855" s="62"/>
      <c r="CL11855" s="56" t="s">
        <v>6401</v>
      </c>
      <c r="CM11855" s="56" t="s">
        <v>3118</v>
      </c>
      <c r="CN11855" s="56" t="s">
        <v>3118</v>
      </c>
      <c r="CO11855" s="52"/>
      <c r="CP11855" s="52"/>
      <c r="CQ11855" s="52"/>
      <c r="CR11855" s="52"/>
      <c r="CS11855" s="52"/>
      <c r="CT11855" s="52"/>
      <c r="CU11855" s="33"/>
      <c r="CV11855" s="33"/>
    </row>
    <row r="11856" spans="74:100">
      <c r="BV11856" s="62"/>
      <c r="BW11856" s="62"/>
      <c r="BX11856" s="62"/>
      <c r="BY11856" s="62"/>
      <c r="BZ11856" s="62"/>
      <c r="CA11856" s="62"/>
      <c r="CB11856" s="62"/>
      <c r="CC11856" s="62"/>
      <c r="CD11856" s="62"/>
      <c r="CE11856" s="62"/>
      <c r="CF11856" s="62"/>
      <c r="CL11856" s="56" t="s">
        <v>19982</v>
      </c>
      <c r="CM11856" s="56"/>
      <c r="CN11856" s="56"/>
      <c r="CO11856" s="52"/>
      <c r="CP11856" s="52"/>
      <c r="CQ11856" s="52"/>
      <c r="CR11856" s="52"/>
      <c r="CS11856" s="52"/>
      <c r="CT11856" s="52"/>
      <c r="CU11856" s="33"/>
      <c r="CV11856" s="33"/>
    </row>
    <row r="11857" spans="74:100">
      <c r="BV11857" s="62"/>
      <c r="BW11857" s="62"/>
      <c r="BX11857" s="62"/>
      <c r="BY11857" s="62"/>
      <c r="BZ11857" s="62"/>
      <c r="CA11857" s="62"/>
      <c r="CB11857" s="62"/>
      <c r="CC11857" s="62"/>
      <c r="CD11857" s="62"/>
      <c r="CE11857" s="62"/>
      <c r="CF11857" s="62"/>
      <c r="CL11857" s="56" t="s">
        <v>6402</v>
      </c>
      <c r="CM11857" s="56" t="s">
        <v>217</v>
      </c>
      <c r="CN11857" s="56" t="s">
        <v>217</v>
      </c>
      <c r="CO11857" s="52"/>
      <c r="CP11857" s="52"/>
      <c r="CQ11857" s="52"/>
      <c r="CR11857" s="52"/>
      <c r="CS11857" s="52"/>
      <c r="CT11857" s="52"/>
      <c r="CU11857" s="33"/>
      <c r="CV11857" s="33"/>
    </row>
    <row r="11858" spans="74:100">
      <c r="BV11858" s="62"/>
      <c r="BW11858" s="62"/>
      <c r="BX11858" s="62"/>
      <c r="BY11858" s="62"/>
      <c r="BZ11858" s="62"/>
      <c r="CA11858" s="62"/>
      <c r="CB11858" s="62"/>
      <c r="CC11858" s="62"/>
      <c r="CD11858" s="62"/>
      <c r="CE11858" s="62"/>
      <c r="CF11858" s="62"/>
      <c r="CL11858" s="56" t="s">
        <v>19982</v>
      </c>
      <c r="CM11858" s="56"/>
      <c r="CN11858" s="56"/>
      <c r="CO11858" s="52"/>
      <c r="CP11858" s="52"/>
      <c r="CQ11858" s="52"/>
      <c r="CR11858" s="52"/>
      <c r="CS11858" s="52"/>
      <c r="CT11858" s="52"/>
      <c r="CU11858" s="33"/>
      <c r="CV11858" s="33"/>
    </row>
    <row r="11859" spans="74:100">
      <c r="BV11859" s="62"/>
      <c r="BW11859" s="62"/>
      <c r="BX11859" s="62"/>
      <c r="BY11859" s="62"/>
      <c r="BZ11859" s="62"/>
      <c r="CA11859" s="62"/>
      <c r="CB11859" s="62"/>
      <c r="CC11859" s="62"/>
      <c r="CD11859" s="62"/>
      <c r="CE11859" s="62"/>
      <c r="CF11859" s="62"/>
      <c r="CL11859" s="56" t="s">
        <v>6403</v>
      </c>
      <c r="CM11859" s="56" t="s">
        <v>3118</v>
      </c>
      <c r="CN11859" s="56" t="s">
        <v>3118</v>
      </c>
      <c r="CO11859" s="52"/>
      <c r="CP11859" s="52"/>
      <c r="CQ11859" s="52"/>
      <c r="CR11859" s="52"/>
      <c r="CS11859" s="52"/>
      <c r="CT11859" s="52"/>
      <c r="CU11859" s="33"/>
      <c r="CV11859" s="33"/>
    </row>
    <row r="11860" spans="74:100">
      <c r="BV11860" s="62"/>
      <c r="BW11860" s="62"/>
      <c r="BX11860" s="62"/>
      <c r="BY11860" s="62"/>
      <c r="BZ11860" s="62"/>
      <c r="CA11860" s="62"/>
      <c r="CB11860" s="62"/>
      <c r="CC11860" s="62"/>
      <c r="CD11860" s="62"/>
      <c r="CE11860" s="62"/>
      <c r="CF11860" s="62"/>
      <c r="CL11860" s="56" t="s">
        <v>19983</v>
      </c>
      <c r="CM11860" s="56"/>
      <c r="CN11860" s="56"/>
      <c r="CO11860" s="52"/>
      <c r="CP11860" s="52"/>
      <c r="CQ11860" s="52"/>
      <c r="CR11860" s="52"/>
      <c r="CS11860" s="52"/>
      <c r="CT11860" s="52"/>
      <c r="CU11860" s="33"/>
      <c r="CV11860" s="33"/>
    </row>
    <row r="11861" spans="74:100">
      <c r="BV11861" s="62"/>
      <c r="BW11861" s="62"/>
      <c r="BX11861" s="62"/>
      <c r="BY11861" s="62"/>
      <c r="BZ11861" s="62"/>
      <c r="CA11861" s="62"/>
      <c r="CB11861" s="62"/>
      <c r="CC11861" s="62"/>
      <c r="CD11861" s="62"/>
      <c r="CE11861" s="62"/>
      <c r="CF11861" s="62"/>
      <c r="CL11861" s="56" t="s">
        <v>6404</v>
      </c>
      <c r="CM11861" s="56" t="s">
        <v>217</v>
      </c>
      <c r="CN11861" s="56" t="s">
        <v>217</v>
      </c>
      <c r="CO11861" s="52"/>
      <c r="CP11861" s="52"/>
      <c r="CQ11861" s="52"/>
      <c r="CR11861" s="52"/>
      <c r="CS11861" s="52"/>
      <c r="CT11861" s="52"/>
      <c r="CU11861" s="33"/>
      <c r="CV11861" s="33"/>
    </row>
    <row r="11862" spans="74:100">
      <c r="BV11862" s="62"/>
      <c r="BW11862" s="62"/>
      <c r="BX11862" s="62"/>
      <c r="BY11862" s="62"/>
      <c r="BZ11862" s="62"/>
      <c r="CA11862" s="62"/>
      <c r="CB11862" s="62"/>
      <c r="CC11862" s="62"/>
      <c r="CD11862" s="62"/>
      <c r="CE11862" s="62"/>
      <c r="CF11862" s="62"/>
      <c r="CL11862" s="56" t="s">
        <v>19984</v>
      </c>
      <c r="CM11862" s="56"/>
      <c r="CN11862" s="56"/>
      <c r="CO11862" s="52"/>
      <c r="CP11862" s="52"/>
      <c r="CQ11862" s="52"/>
      <c r="CR11862" s="52"/>
      <c r="CS11862" s="52"/>
      <c r="CT11862" s="52"/>
      <c r="CU11862" s="33"/>
      <c r="CV11862" s="33"/>
    </row>
    <row r="11863" spans="74:100">
      <c r="BV11863" s="62"/>
      <c r="BW11863" s="62"/>
      <c r="BX11863" s="62"/>
      <c r="BY11863" s="62"/>
      <c r="BZ11863" s="62"/>
      <c r="CA11863" s="62"/>
      <c r="CB11863" s="62"/>
      <c r="CC11863" s="62"/>
      <c r="CD11863" s="62"/>
      <c r="CE11863" s="62"/>
      <c r="CF11863" s="62"/>
      <c r="CL11863" s="56" t="s">
        <v>6405</v>
      </c>
      <c r="CM11863" s="56" t="s">
        <v>3118</v>
      </c>
      <c r="CN11863" s="56" t="s">
        <v>3118</v>
      </c>
      <c r="CO11863" s="52"/>
      <c r="CP11863" s="52"/>
      <c r="CQ11863" s="52"/>
      <c r="CR11863" s="52"/>
      <c r="CS11863" s="52"/>
      <c r="CT11863" s="52"/>
      <c r="CU11863" s="33"/>
      <c r="CV11863" s="33"/>
    </row>
    <row r="11864" spans="74:100">
      <c r="BV11864" s="62"/>
      <c r="BW11864" s="62"/>
      <c r="BX11864" s="62"/>
      <c r="BY11864" s="62"/>
      <c r="BZ11864" s="62"/>
      <c r="CA11864" s="62"/>
      <c r="CB11864" s="62"/>
      <c r="CC11864" s="62"/>
      <c r="CD11864" s="62"/>
      <c r="CE11864" s="62"/>
      <c r="CF11864" s="62"/>
      <c r="CL11864" s="56" t="s">
        <v>19985</v>
      </c>
      <c r="CM11864" s="56"/>
      <c r="CN11864" s="56"/>
      <c r="CO11864" s="52"/>
      <c r="CP11864" s="52"/>
      <c r="CQ11864" s="52"/>
      <c r="CR11864" s="52"/>
      <c r="CS11864" s="52"/>
      <c r="CT11864" s="52"/>
      <c r="CU11864" s="33"/>
      <c r="CV11864" s="33"/>
    </row>
    <row r="11865" spans="74:100">
      <c r="BV11865" s="62"/>
      <c r="BW11865" s="62"/>
      <c r="BX11865" s="62"/>
      <c r="BY11865" s="62"/>
      <c r="BZ11865" s="62"/>
      <c r="CA11865" s="62"/>
      <c r="CB11865" s="62"/>
      <c r="CC11865" s="62"/>
      <c r="CD11865" s="62"/>
      <c r="CE11865" s="62"/>
      <c r="CF11865" s="62"/>
      <c r="CL11865" s="56" t="s">
        <v>6406</v>
      </c>
      <c r="CM11865" s="56" t="s">
        <v>217</v>
      </c>
      <c r="CN11865" s="56" t="s">
        <v>217</v>
      </c>
      <c r="CO11865" s="52"/>
      <c r="CP11865" s="52"/>
      <c r="CQ11865" s="52"/>
      <c r="CR11865" s="52"/>
      <c r="CS11865" s="52"/>
      <c r="CT11865" s="52"/>
      <c r="CU11865" s="33"/>
      <c r="CV11865" s="33"/>
    </row>
    <row r="11866" spans="74:100">
      <c r="BV11866" s="62"/>
      <c r="BW11866" s="62"/>
      <c r="BX11866" s="62"/>
      <c r="BY11866" s="62"/>
      <c r="BZ11866" s="62"/>
      <c r="CA11866" s="62"/>
      <c r="CB11866" s="62"/>
      <c r="CC11866" s="62"/>
      <c r="CD11866" s="62"/>
      <c r="CE11866" s="62"/>
      <c r="CF11866" s="62"/>
      <c r="CL11866" s="56" t="s">
        <v>19986</v>
      </c>
      <c r="CM11866" s="56"/>
      <c r="CN11866" s="56"/>
      <c r="CO11866" s="52"/>
      <c r="CP11866" s="52"/>
      <c r="CQ11866" s="52"/>
      <c r="CR11866" s="52"/>
      <c r="CS11866" s="52"/>
      <c r="CT11866" s="52"/>
      <c r="CU11866" s="33"/>
      <c r="CV11866" s="33"/>
    </row>
    <row r="11867" spans="74:100">
      <c r="BV11867" s="62"/>
      <c r="BW11867" s="62"/>
      <c r="BX11867" s="62"/>
      <c r="BY11867" s="62"/>
      <c r="BZ11867" s="62"/>
      <c r="CA11867" s="62"/>
      <c r="CB11867" s="62"/>
      <c r="CC11867" s="62"/>
      <c r="CD11867" s="62"/>
      <c r="CE11867" s="62"/>
      <c r="CF11867" s="62"/>
      <c r="CL11867" s="56" t="s">
        <v>2574</v>
      </c>
      <c r="CM11867" s="56" t="s">
        <v>216</v>
      </c>
      <c r="CN11867" s="56" t="s">
        <v>216</v>
      </c>
      <c r="CO11867" s="52"/>
      <c r="CP11867" s="52"/>
      <c r="CQ11867" s="52"/>
      <c r="CR11867" s="52"/>
      <c r="CS11867" s="52"/>
      <c r="CT11867" s="52"/>
      <c r="CU11867" s="33"/>
      <c r="CV11867" s="33"/>
    </row>
    <row r="11868" spans="74:100">
      <c r="BV11868" s="62"/>
      <c r="BW11868" s="62"/>
      <c r="BX11868" s="62"/>
      <c r="BY11868" s="62"/>
      <c r="BZ11868" s="62"/>
      <c r="CA11868" s="62"/>
      <c r="CB11868" s="62"/>
      <c r="CC11868" s="62"/>
      <c r="CD11868" s="62"/>
      <c r="CE11868" s="62"/>
      <c r="CF11868" s="62"/>
      <c r="CL11868" s="56" t="s">
        <v>22893</v>
      </c>
      <c r="CM11868" s="56"/>
      <c r="CN11868" s="56"/>
      <c r="CO11868" s="52"/>
      <c r="CP11868" s="52"/>
      <c r="CQ11868" s="52"/>
      <c r="CR11868" s="52"/>
      <c r="CS11868" s="52"/>
      <c r="CT11868" s="52"/>
      <c r="CU11868" s="33"/>
      <c r="CV11868" s="33"/>
    </row>
    <row r="11869" spans="74:100">
      <c r="BV11869" s="62"/>
      <c r="BW11869" s="62"/>
      <c r="BX11869" s="62"/>
      <c r="BY11869" s="62"/>
      <c r="BZ11869" s="62"/>
      <c r="CA11869" s="62"/>
      <c r="CB11869" s="62"/>
      <c r="CC11869" s="62"/>
      <c r="CD11869" s="62"/>
      <c r="CE11869" s="62"/>
      <c r="CF11869" s="62"/>
      <c r="CL11869" s="56" t="s">
        <v>6407</v>
      </c>
      <c r="CM11869" s="56" t="s">
        <v>217</v>
      </c>
      <c r="CN11869" s="56" t="s">
        <v>217</v>
      </c>
      <c r="CO11869" s="52"/>
      <c r="CP11869" s="52"/>
      <c r="CQ11869" s="52"/>
      <c r="CR11869" s="52"/>
      <c r="CS11869" s="52"/>
      <c r="CT11869" s="52"/>
      <c r="CU11869" s="33"/>
      <c r="CV11869" s="33"/>
    </row>
    <row r="11870" spans="74:100">
      <c r="BV11870" s="62"/>
      <c r="BW11870" s="62"/>
      <c r="BX11870" s="62"/>
      <c r="BY11870" s="62"/>
      <c r="BZ11870" s="62"/>
      <c r="CA11870" s="62"/>
      <c r="CB11870" s="62"/>
      <c r="CC11870" s="62"/>
      <c r="CD11870" s="62"/>
      <c r="CE11870" s="62"/>
      <c r="CF11870" s="62"/>
      <c r="CL11870" s="56" t="s">
        <v>19987</v>
      </c>
      <c r="CM11870" s="56"/>
      <c r="CN11870" s="56"/>
      <c r="CO11870" s="52"/>
      <c r="CP11870" s="52"/>
      <c r="CQ11870" s="52"/>
      <c r="CR11870" s="52"/>
      <c r="CS11870" s="52"/>
      <c r="CT11870" s="52"/>
      <c r="CU11870" s="33"/>
      <c r="CV11870" s="33"/>
    </row>
    <row r="11871" spans="74:100">
      <c r="BV11871" s="62"/>
      <c r="BW11871" s="62"/>
      <c r="BX11871" s="62"/>
      <c r="BY11871" s="62"/>
      <c r="BZ11871" s="62"/>
      <c r="CA11871" s="62"/>
      <c r="CB11871" s="62"/>
      <c r="CC11871" s="62"/>
      <c r="CD11871" s="62"/>
      <c r="CE11871" s="62"/>
      <c r="CF11871" s="62"/>
      <c r="CL11871" s="56" t="s">
        <v>6408</v>
      </c>
      <c r="CM11871" s="56" t="s">
        <v>3118</v>
      </c>
      <c r="CN11871" s="56" t="s">
        <v>3118</v>
      </c>
      <c r="CO11871" s="52"/>
      <c r="CP11871" s="52"/>
      <c r="CQ11871" s="52"/>
      <c r="CR11871" s="52"/>
      <c r="CS11871" s="52"/>
      <c r="CT11871" s="52"/>
      <c r="CU11871" s="33"/>
      <c r="CV11871" s="33"/>
    </row>
    <row r="11872" spans="74:100">
      <c r="BV11872" s="62"/>
      <c r="BW11872" s="62"/>
      <c r="BX11872" s="62"/>
      <c r="BY11872" s="62"/>
      <c r="BZ11872" s="62"/>
      <c r="CA11872" s="62"/>
      <c r="CB11872" s="62"/>
      <c r="CC11872" s="62"/>
      <c r="CD11872" s="62"/>
      <c r="CE11872" s="62"/>
      <c r="CF11872" s="62"/>
      <c r="CL11872" s="56" t="s">
        <v>19988</v>
      </c>
      <c r="CM11872" s="56"/>
      <c r="CN11872" s="56"/>
      <c r="CO11872" s="52"/>
      <c r="CP11872" s="52"/>
      <c r="CQ11872" s="52"/>
      <c r="CR11872" s="52"/>
      <c r="CS11872" s="52"/>
      <c r="CT11872" s="52"/>
      <c r="CU11872" s="33"/>
      <c r="CV11872" s="33"/>
    </row>
    <row r="11873" spans="74:100">
      <c r="BV11873" s="62"/>
      <c r="BW11873" s="62"/>
      <c r="BX11873" s="62"/>
      <c r="BY11873" s="62"/>
      <c r="BZ11873" s="62"/>
      <c r="CA11873" s="62"/>
      <c r="CB11873" s="62"/>
      <c r="CC11873" s="62"/>
      <c r="CD11873" s="62"/>
      <c r="CE11873" s="62"/>
      <c r="CF11873" s="62"/>
      <c r="CL11873" s="56" t="s">
        <v>22894</v>
      </c>
      <c r="CM11873" s="56" t="s">
        <v>213</v>
      </c>
      <c r="CN11873" s="56" t="s">
        <v>213</v>
      </c>
      <c r="CO11873" s="52"/>
      <c r="CP11873" s="52"/>
      <c r="CQ11873" s="52"/>
      <c r="CR11873" s="52"/>
      <c r="CS11873" s="52"/>
      <c r="CT11873" s="52"/>
      <c r="CU11873" s="33"/>
      <c r="CV11873" s="33"/>
    </row>
    <row r="11874" spans="74:100">
      <c r="BV11874" s="62"/>
      <c r="BW11874" s="62"/>
      <c r="BX11874" s="62"/>
      <c r="BY11874" s="62"/>
      <c r="BZ11874" s="62"/>
      <c r="CA11874" s="62"/>
      <c r="CB11874" s="62"/>
      <c r="CC11874" s="62"/>
      <c r="CD11874" s="62"/>
      <c r="CE11874" s="62"/>
      <c r="CF11874" s="62"/>
      <c r="CL11874" s="56" t="s">
        <v>22895</v>
      </c>
      <c r="CM11874" s="56"/>
      <c r="CN11874" s="56"/>
      <c r="CO11874" s="52"/>
      <c r="CP11874" s="52"/>
      <c r="CQ11874" s="52"/>
      <c r="CR11874" s="52"/>
      <c r="CS11874" s="52"/>
      <c r="CT11874" s="52"/>
      <c r="CU11874" s="33"/>
      <c r="CV11874" s="33"/>
    </row>
    <row r="11875" spans="74:100">
      <c r="BV11875" s="62"/>
      <c r="BW11875" s="62"/>
      <c r="BX11875" s="62"/>
      <c r="BY11875" s="62"/>
      <c r="BZ11875" s="62"/>
      <c r="CA11875" s="62"/>
      <c r="CB11875" s="62"/>
      <c r="CC11875" s="62"/>
      <c r="CD11875" s="62"/>
      <c r="CE11875" s="62"/>
      <c r="CF11875" s="62"/>
      <c r="CL11875" s="56" t="s">
        <v>6410</v>
      </c>
      <c r="CM11875" s="56" t="s">
        <v>3118</v>
      </c>
      <c r="CN11875" s="56" t="s">
        <v>3118</v>
      </c>
      <c r="CO11875" s="52"/>
      <c r="CP11875" s="52"/>
      <c r="CQ11875" s="52"/>
      <c r="CR11875" s="52"/>
      <c r="CS11875" s="52"/>
      <c r="CT11875" s="52"/>
      <c r="CU11875" s="33"/>
      <c r="CV11875" s="33"/>
    </row>
    <row r="11876" spans="74:100">
      <c r="BV11876" s="62"/>
      <c r="BW11876" s="62"/>
      <c r="BX11876" s="62"/>
      <c r="BY11876" s="62"/>
      <c r="BZ11876" s="62"/>
      <c r="CA11876" s="62"/>
      <c r="CB11876" s="62"/>
      <c r="CC11876" s="62"/>
      <c r="CD11876" s="62"/>
      <c r="CE11876" s="62"/>
      <c r="CF11876" s="62"/>
      <c r="CL11876" s="56" t="s">
        <v>19989</v>
      </c>
      <c r="CM11876" s="56"/>
      <c r="CN11876" s="56"/>
      <c r="CO11876" s="52"/>
      <c r="CP11876" s="52"/>
      <c r="CQ11876" s="52"/>
      <c r="CR11876" s="52"/>
      <c r="CS11876" s="52"/>
      <c r="CT11876" s="52"/>
      <c r="CU11876" s="33"/>
      <c r="CV11876" s="33"/>
    </row>
    <row r="11877" spans="74:100">
      <c r="BV11877" s="62"/>
      <c r="BW11877" s="62"/>
      <c r="BX11877" s="62"/>
      <c r="BY11877" s="62"/>
      <c r="BZ11877" s="62"/>
      <c r="CA11877" s="62"/>
      <c r="CB11877" s="62"/>
      <c r="CC11877" s="62"/>
      <c r="CD11877" s="62"/>
      <c r="CE11877" s="62"/>
      <c r="CF11877" s="62"/>
      <c r="CL11877" s="56" t="s">
        <v>28558</v>
      </c>
      <c r="CM11877" s="56" t="s">
        <v>213</v>
      </c>
      <c r="CN11877" s="56" t="s">
        <v>213</v>
      </c>
      <c r="CO11877" s="52"/>
      <c r="CP11877" s="52"/>
      <c r="CQ11877" s="52"/>
      <c r="CR11877" s="52"/>
      <c r="CS11877" s="52"/>
      <c r="CT11877" s="52"/>
      <c r="CU11877" s="33"/>
      <c r="CV11877" s="33"/>
    </row>
    <row r="11878" spans="74:100">
      <c r="BV11878" s="62"/>
      <c r="BW11878" s="62"/>
      <c r="BX11878" s="62"/>
      <c r="BY11878" s="62"/>
      <c r="BZ11878" s="62"/>
      <c r="CA11878" s="62"/>
      <c r="CB11878" s="62"/>
      <c r="CC11878" s="62"/>
      <c r="CD11878" s="62"/>
      <c r="CE11878" s="62"/>
      <c r="CF11878" s="62"/>
      <c r="CL11878" s="56" t="s">
        <v>28559</v>
      </c>
      <c r="CM11878" s="56"/>
      <c r="CN11878" s="56"/>
      <c r="CO11878" s="52"/>
      <c r="CP11878" s="52"/>
      <c r="CQ11878" s="52"/>
      <c r="CR11878" s="52"/>
      <c r="CS11878" s="52"/>
      <c r="CT11878" s="52"/>
      <c r="CU11878" s="33"/>
      <c r="CV11878" s="33"/>
    </row>
    <row r="11879" spans="74:100">
      <c r="BV11879" s="62"/>
      <c r="BW11879" s="62"/>
      <c r="BX11879" s="62"/>
      <c r="BY11879" s="62"/>
      <c r="BZ11879" s="62"/>
      <c r="CA11879" s="62"/>
      <c r="CB11879" s="62"/>
      <c r="CC11879" s="62"/>
      <c r="CD11879" s="62"/>
      <c r="CE11879" s="62"/>
      <c r="CF11879" s="62"/>
      <c r="CL11879" s="56" t="s">
        <v>2575</v>
      </c>
      <c r="CM11879" s="56" t="s">
        <v>213</v>
      </c>
      <c r="CN11879" s="56" t="s">
        <v>213</v>
      </c>
      <c r="CO11879" s="52"/>
      <c r="CP11879" s="52"/>
      <c r="CQ11879" s="52"/>
      <c r="CR11879" s="52"/>
      <c r="CS11879" s="52"/>
      <c r="CT11879" s="52"/>
      <c r="CU11879" s="33"/>
      <c r="CV11879" s="33"/>
    </row>
    <row r="11880" spans="74:100">
      <c r="BV11880" s="62"/>
      <c r="BW11880" s="62"/>
      <c r="BX11880" s="62"/>
      <c r="BY11880" s="62"/>
      <c r="BZ11880" s="62"/>
      <c r="CA11880" s="62"/>
      <c r="CB11880" s="62"/>
      <c r="CC11880" s="62"/>
      <c r="CD11880" s="62"/>
      <c r="CE11880" s="62"/>
      <c r="CF11880" s="62"/>
      <c r="CL11880" s="56" t="s">
        <v>22896</v>
      </c>
      <c r="CM11880" s="56"/>
      <c r="CN11880" s="56"/>
      <c r="CO11880" s="52"/>
      <c r="CP11880" s="52"/>
      <c r="CQ11880" s="52"/>
      <c r="CR11880" s="52"/>
      <c r="CS11880" s="52"/>
      <c r="CT11880" s="52"/>
      <c r="CU11880" s="33"/>
      <c r="CV11880" s="33"/>
    </row>
    <row r="11881" spans="74:100">
      <c r="BV11881" s="62"/>
      <c r="BW11881" s="62"/>
      <c r="BX11881" s="62"/>
      <c r="BY11881" s="62"/>
      <c r="BZ11881" s="62"/>
      <c r="CA11881" s="62"/>
      <c r="CB11881" s="62"/>
      <c r="CC11881" s="62"/>
      <c r="CD11881" s="62"/>
      <c r="CE11881" s="62"/>
      <c r="CF11881" s="62"/>
      <c r="CL11881" s="56" t="s">
        <v>28560</v>
      </c>
      <c r="CM11881" s="56" t="s">
        <v>217</v>
      </c>
      <c r="CN11881" s="56" t="s">
        <v>217</v>
      </c>
      <c r="CO11881" s="52"/>
      <c r="CP11881" s="52"/>
      <c r="CQ11881" s="52"/>
      <c r="CR11881" s="52"/>
      <c r="CS11881" s="52"/>
      <c r="CT11881" s="52"/>
      <c r="CU11881" s="33"/>
      <c r="CV11881" s="33"/>
    </row>
    <row r="11882" spans="74:100">
      <c r="BV11882" s="62"/>
      <c r="BW11882" s="62"/>
      <c r="BX11882" s="62"/>
      <c r="BY11882" s="62"/>
      <c r="BZ11882" s="62"/>
      <c r="CA11882" s="62"/>
      <c r="CB11882" s="62"/>
      <c r="CC11882" s="62"/>
      <c r="CD11882" s="62"/>
      <c r="CE11882" s="62"/>
      <c r="CF11882" s="62"/>
      <c r="CL11882" s="56" t="s">
        <v>19989</v>
      </c>
      <c r="CM11882" s="56"/>
      <c r="CN11882" s="56"/>
      <c r="CO11882" s="52"/>
      <c r="CP11882" s="52"/>
      <c r="CQ11882" s="52"/>
      <c r="CR11882" s="52"/>
      <c r="CS11882" s="52"/>
      <c r="CT11882" s="52"/>
      <c r="CU11882" s="33"/>
      <c r="CV11882" s="33"/>
    </row>
    <row r="11883" spans="74:100">
      <c r="BV11883" s="62"/>
      <c r="BW11883" s="62"/>
      <c r="BX11883" s="62"/>
      <c r="BY11883" s="62"/>
      <c r="BZ11883" s="62"/>
      <c r="CA11883" s="62"/>
      <c r="CB11883" s="62"/>
      <c r="CC11883" s="62"/>
      <c r="CD11883" s="62"/>
      <c r="CE11883" s="62"/>
      <c r="CF11883" s="62"/>
      <c r="CL11883" s="56" t="s">
        <v>6412</v>
      </c>
      <c r="CM11883" s="56" t="s">
        <v>3118</v>
      </c>
      <c r="CN11883" s="56" t="s">
        <v>3118</v>
      </c>
      <c r="CO11883" s="52"/>
      <c r="CP11883" s="52"/>
      <c r="CQ11883" s="52"/>
      <c r="CR11883" s="52"/>
      <c r="CS11883" s="52"/>
      <c r="CT11883" s="52"/>
      <c r="CU11883" s="33"/>
      <c r="CV11883" s="33"/>
    </row>
    <row r="11884" spans="74:100">
      <c r="BV11884" s="62"/>
      <c r="BW11884" s="62"/>
      <c r="BX11884" s="62"/>
      <c r="BY11884" s="62"/>
      <c r="BZ11884" s="62"/>
      <c r="CA11884" s="62"/>
      <c r="CB11884" s="62"/>
      <c r="CC11884" s="62"/>
      <c r="CD11884" s="62"/>
      <c r="CE11884" s="62"/>
      <c r="CF11884" s="62"/>
      <c r="CL11884" s="56" t="s">
        <v>19990</v>
      </c>
      <c r="CM11884" s="56"/>
      <c r="CN11884" s="56"/>
      <c r="CO11884" s="52"/>
      <c r="CP11884" s="52"/>
      <c r="CQ11884" s="52"/>
      <c r="CR11884" s="52"/>
      <c r="CS11884" s="52"/>
      <c r="CT11884" s="52"/>
      <c r="CU11884" s="33"/>
      <c r="CV11884" s="33"/>
    </row>
    <row r="11885" spans="74:100">
      <c r="BV11885" s="62"/>
      <c r="BW11885" s="62"/>
      <c r="BX11885" s="62"/>
      <c r="BY11885" s="62"/>
      <c r="BZ11885" s="62"/>
      <c r="CA11885" s="62"/>
      <c r="CB11885" s="62"/>
      <c r="CC11885" s="62"/>
      <c r="CD11885" s="62"/>
      <c r="CE11885" s="62"/>
      <c r="CF11885" s="62"/>
      <c r="CL11885" s="56" t="s">
        <v>2576</v>
      </c>
      <c r="CM11885" s="56" t="s">
        <v>216</v>
      </c>
      <c r="CN11885" s="56" t="s">
        <v>216</v>
      </c>
      <c r="CO11885" s="52"/>
      <c r="CP11885" s="52"/>
      <c r="CQ11885" s="52"/>
      <c r="CR11885" s="52"/>
      <c r="CS11885" s="52"/>
      <c r="CT11885" s="52"/>
      <c r="CU11885" s="33"/>
      <c r="CV11885" s="33"/>
    </row>
    <row r="11886" spans="74:100">
      <c r="BV11886" s="62"/>
      <c r="BW11886" s="62"/>
      <c r="BX11886" s="62"/>
      <c r="BY11886" s="62"/>
      <c r="BZ11886" s="62"/>
      <c r="CA11886" s="62"/>
      <c r="CB11886" s="62"/>
      <c r="CC11886" s="62"/>
      <c r="CD11886" s="62"/>
      <c r="CE11886" s="62"/>
      <c r="CF11886" s="62"/>
      <c r="CL11886" s="56" t="s">
        <v>22897</v>
      </c>
      <c r="CM11886" s="56"/>
      <c r="CN11886" s="56"/>
      <c r="CO11886" s="52"/>
      <c r="CP11886" s="52"/>
      <c r="CQ11886" s="52"/>
      <c r="CR11886" s="52"/>
      <c r="CS11886" s="52"/>
      <c r="CT11886" s="52"/>
      <c r="CU11886" s="33"/>
      <c r="CV11886" s="33"/>
    </row>
    <row r="11887" spans="74:100">
      <c r="BV11887" s="62"/>
      <c r="BW11887" s="62"/>
      <c r="BX11887" s="62"/>
      <c r="BY11887" s="62"/>
      <c r="BZ11887" s="62"/>
      <c r="CA11887" s="62"/>
      <c r="CB11887" s="62"/>
      <c r="CC11887" s="62"/>
      <c r="CD11887" s="62"/>
      <c r="CE11887" s="62"/>
      <c r="CF11887" s="62"/>
      <c r="CL11887" s="56" t="s">
        <v>6413</v>
      </c>
      <c r="CM11887" s="56" t="s">
        <v>3118</v>
      </c>
      <c r="CN11887" s="56" t="s">
        <v>3118</v>
      </c>
      <c r="CO11887" s="52"/>
      <c r="CP11887" s="52"/>
      <c r="CQ11887" s="52"/>
      <c r="CR11887" s="52"/>
      <c r="CS11887" s="52"/>
      <c r="CT11887" s="52"/>
      <c r="CU11887" s="33"/>
      <c r="CV11887" s="33"/>
    </row>
    <row r="11888" spans="74:100">
      <c r="BV11888" s="62"/>
      <c r="BW11888" s="62"/>
      <c r="BX11888" s="62"/>
      <c r="BY11888" s="62"/>
      <c r="BZ11888" s="62"/>
      <c r="CA11888" s="62"/>
      <c r="CB11888" s="62"/>
      <c r="CC11888" s="62"/>
      <c r="CD11888" s="62"/>
      <c r="CE11888" s="62"/>
      <c r="CF11888" s="62"/>
      <c r="CL11888" s="56" t="s">
        <v>19991</v>
      </c>
      <c r="CM11888" s="56"/>
      <c r="CN11888" s="56"/>
      <c r="CO11888" s="52"/>
      <c r="CP11888" s="52"/>
      <c r="CQ11888" s="52"/>
      <c r="CR11888" s="52"/>
      <c r="CS11888" s="52"/>
      <c r="CT11888" s="52"/>
      <c r="CU11888" s="33"/>
      <c r="CV11888" s="33"/>
    </row>
    <row r="11889" spans="74:100">
      <c r="BV11889" s="62"/>
      <c r="BW11889" s="62"/>
      <c r="BX11889" s="62"/>
      <c r="BY11889" s="62"/>
      <c r="BZ11889" s="62"/>
      <c r="CA11889" s="62"/>
      <c r="CB11889" s="62"/>
      <c r="CC11889" s="62"/>
      <c r="CD11889" s="62"/>
      <c r="CE11889" s="62"/>
      <c r="CF11889" s="62"/>
      <c r="CL11889" s="56" t="s">
        <v>6414</v>
      </c>
      <c r="CM11889" s="56" t="s">
        <v>217</v>
      </c>
      <c r="CN11889" s="56" t="s">
        <v>217</v>
      </c>
      <c r="CO11889" s="52"/>
      <c r="CP11889" s="52"/>
      <c r="CQ11889" s="52"/>
      <c r="CR11889" s="52"/>
      <c r="CS11889" s="52"/>
      <c r="CT11889" s="52"/>
      <c r="CU11889" s="33"/>
      <c r="CV11889" s="33"/>
    </row>
    <row r="11890" spans="74:100">
      <c r="BV11890" s="62"/>
      <c r="BW11890" s="62"/>
      <c r="BX11890" s="62"/>
      <c r="BY11890" s="62"/>
      <c r="BZ11890" s="62"/>
      <c r="CA11890" s="62"/>
      <c r="CB11890" s="62"/>
      <c r="CC11890" s="62"/>
      <c r="CD11890" s="62"/>
      <c r="CE11890" s="62"/>
      <c r="CF11890" s="62"/>
      <c r="CL11890" s="56" t="s">
        <v>19992</v>
      </c>
      <c r="CM11890" s="56"/>
      <c r="CN11890" s="56"/>
      <c r="CO11890" s="52"/>
      <c r="CP11890" s="52"/>
      <c r="CQ11890" s="52"/>
      <c r="CR11890" s="52"/>
      <c r="CS11890" s="52"/>
      <c r="CT11890" s="52"/>
      <c r="CU11890" s="33"/>
      <c r="CV11890" s="33"/>
    </row>
    <row r="11891" spans="74:100">
      <c r="BV11891" s="62"/>
      <c r="BW11891" s="62"/>
      <c r="BX11891" s="62"/>
      <c r="BY11891" s="62"/>
      <c r="BZ11891" s="62"/>
      <c r="CA11891" s="62"/>
      <c r="CB11891" s="62"/>
      <c r="CC11891" s="62"/>
      <c r="CD11891" s="62"/>
      <c r="CE11891" s="62"/>
      <c r="CF11891" s="62"/>
      <c r="CL11891" s="56" t="s">
        <v>6415</v>
      </c>
      <c r="CM11891" s="56" t="s">
        <v>217</v>
      </c>
      <c r="CN11891" s="56" t="s">
        <v>217</v>
      </c>
      <c r="CO11891" s="52"/>
      <c r="CP11891" s="52"/>
      <c r="CQ11891" s="52"/>
      <c r="CR11891" s="52"/>
      <c r="CS11891" s="52"/>
      <c r="CT11891" s="52"/>
      <c r="CU11891" s="33"/>
      <c r="CV11891" s="33"/>
    </row>
    <row r="11892" spans="74:100">
      <c r="BV11892" s="62"/>
      <c r="BW11892" s="62"/>
      <c r="BX11892" s="62"/>
      <c r="BY11892" s="62"/>
      <c r="BZ11892" s="62"/>
      <c r="CA11892" s="62"/>
      <c r="CB11892" s="62"/>
      <c r="CC11892" s="62"/>
      <c r="CD11892" s="62"/>
      <c r="CE11892" s="62"/>
      <c r="CF11892" s="62"/>
      <c r="CL11892" s="56" t="s">
        <v>19993</v>
      </c>
      <c r="CM11892" s="56"/>
      <c r="CN11892" s="56"/>
      <c r="CO11892" s="52"/>
      <c r="CP11892" s="52"/>
      <c r="CQ11892" s="52"/>
      <c r="CR11892" s="52"/>
      <c r="CS11892" s="52"/>
      <c r="CT11892" s="52"/>
      <c r="CU11892" s="33"/>
      <c r="CV11892" s="33"/>
    </row>
    <row r="11893" spans="74:100">
      <c r="BV11893" s="62"/>
      <c r="BW11893" s="62"/>
      <c r="BX11893" s="62"/>
      <c r="BY11893" s="62"/>
      <c r="BZ11893" s="62"/>
      <c r="CA11893" s="62"/>
      <c r="CB11893" s="62"/>
      <c r="CC11893" s="62"/>
      <c r="CD11893" s="62"/>
      <c r="CE11893" s="62"/>
      <c r="CF11893" s="62"/>
      <c r="CL11893" s="56" t="s">
        <v>6416</v>
      </c>
      <c r="CM11893" s="56" t="s">
        <v>3118</v>
      </c>
      <c r="CN11893" s="56" t="s">
        <v>3118</v>
      </c>
      <c r="CO11893" s="52"/>
      <c r="CP11893" s="52"/>
      <c r="CQ11893" s="52"/>
      <c r="CR11893" s="52"/>
      <c r="CS11893" s="52"/>
      <c r="CT11893" s="52"/>
      <c r="CU11893" s="33"/>
      <c r="CV11893" s="33"/>
    </row>
    <row r="11894" spans="74:100">
      <c r="BV11894" s="62"/>
      <c r="BW11894" s="62"/>
      <c r="BX11894" s="62"/>
      <c r="BY11894" s="62"/>
      <c r="BZ11894" s="62"/>
      <c r="CA11894" s="62"/>
      <c r="CB11894" s="62"/>
      <c r="CC11894" s="62"/>
      <c r="CD11894" s="62"/>
      <c r="CE11894" s="62"/>
      <c r="CF11894" s="62"/>
      <c r="CL11894" s="56" t="s">
        <v>19994</v>
      </c>
      <c r="CM11894" s="56"/>
      <c r="CN11894" s="56"/>
      <c r="CO11894" s="52"/>
      <c r="CP11894" s="52"/>
      <c r="CQ11894" s="52"/>
      <c r="CR11894" s="52"/>
      <c r="CS11894" s="52"/>
      <c r="CT11894" s="52"/>
      <c r="CU11894" s="33"/>
      <c r="CV11894" s="33"/>
    </row>
    <row r="11895" spans="74:100">
      <c r="BV11895" s="62"/>
      <c r="BW11895" s="62"/>
      <c r="BX11895" s="62"/>
      <c r="BY11895" s="62"/>
      <c r="BZ11895" s="62"/>
      <c r="CA11895" s="62"/>
      <c r="CB11895" s="62"/>
      <c r="CC11895" s="62"/>
      <c r="CD11895" s="62"/>
      <c r="CE11895" s="62"/>
      <c r="CF11895" s="62"/>
      <c r="CL11895" s="56" t="s">
        <v>2578</v>
      </c>
      <c r="CM11895" s="56" t="s">
        <v>213</v>
      </c>
      <c r="CN11895" s="56" t="s">
        <v>213</v>
      </c>
      <c r="CO11895" s="52"/>
      <c r="CP11895" s="52"/>
      <c r="CQ11895" s="52"/>
      <c r="CR11895" s="52"/>
      <c r="CS11895" s="52"/>
      <c r="CT11895" s="52"/>
      <c r="CU11895" s="33"/>
      <c r="CV11895" s="33"/>
    </row>
    <row r="11896" spans="74:100">
      <c r="BV11896" s="62"/>
      <c r="BW11896" s="62"/>
      <c r="BX11896" s="62"/>
      <c r="BY11896" s="62"/>
      <c r="BZ11896" s="62"/>
      <c r="CA11896" s="62"/>
      <c r="CB11896" s="62"/>
      <c r="CC11896" s="62"/>
      <c r="CD11896" s="62"/>
      <c r="CE11896" s="62"/>
      <c r="CF11896" s="62"/>
      <c r="CL11896" s="56" t="s">
        <v>22898</v>
      </c>
      <c r="CM11896" s="56"/>
      <c r="CN11896" s="56"/>
      <c r="CO11896" s="52"/>
      <c r="CP11896" s="52"/>
      <c r="CQ11896" s="52"/>
      <c r="CR11896" s="52"/>
      <c r="CS11896" s="52"/>
      <c r="CT11896" s="52"/>
      <c r="CU11896" s="33"/>
      <c r="CV11896" s="33"/>
    </row>
    <row r="11897" spans="74:100">
      <c r="BV11897" s="62"/>
      <c r="BW11897" s="62"/>
      <c r="BX11897" s="62"/>
      <c r="BY11897" s="62"/>
      <c r="BZ11897" s="62"/>
      <c r="CA11897" s="62"/>
      <c r="CB11897" s="62"/>
      <c r="CC11897" s="62"/>
      <c r="CD11897" s="62"/>
      <c r="CE11897" s="62"/>
      <c r="CF11897" s="62"/>
      <c r="CL11897" s="56" t="s">
        <v>6417</v>
      </c>
      <c r="CM11897" s="56" t="s">
        <v>3118</v>
      </c>
      <c r="CN11897" s="56" t="s">
        <v>3118</v>
      </c>
      <c r="CO11897" s="52"/>
      <c r="CP11897" s="52"/>
      <c r="CQ11897" s="52"/>
      <c r="CR11897" s="52"/>
      <c r="CS11897" s="52"/>
      <c r="CT11897" s="52"/>
      <c r="CU11897" s="33"/>
      <c r="CV11897" s="33"/>
    </row>
    <row r="11898" spans="74:100">
      <c r="BV11898" s="62"/>
      <c r="BW11898" s="62"/>
      <c r="BX11898" s="62"/>
      <c r="BY11898" s="62"/>
      <c r="BZ11898" s="62"/>
      <c r="CA11898" s="62"/>
      <c r="CB11898" s="62"/>
      <c r="CC11898" s="62"/>
      <c r="CD11898" s="62"/>
      <c r="CE11898" s="62"/>
      <c r="CF11898" s="62"/>
      <c r="CL11898" s="56" t="s">
        <v>19995</v>
      </c>
      <c r="CM11898" s="56"/>
      <c r="CN11898" s="56"/>
      <c r="CO11898" s="52"/>
      <c r="CP11898" s="52"/>
      <c r="CQ11898" s="52"/>
      <c r="CR11898" s="52"/>
      <c r="CS11898" s="52"/>
      <c r="CT11898" s="52"/>
      <c r="CU11898" s="33"/>
      <c r="CV11898" s="33"/>
    </row>
    <row r="11899" spans="74:100">
      <c r="BV11899" s="62"/>
      <c r="BW11899" s="62"/>
      <c r="BX11899" s="62"/>
      <c r="BY11899" s="62"/>
      <c r="BZ11899" s="62"/>
      <c r="CA11899" s="62"/>
      <c r="CB11899" s="62"/>
      <c r="CC11899" s="62"/>
      <c r="CD11899" s="62"/>
      <c r="CE11899" s="62"/>
      <c r="CF11899" s="62"/>
      <c r="CL11899" s="56" t="s">
        <v>2579</v>
      </c>
      <c r="CM11899" s="56" t="s">
        <v>214</v>
      </c>
      <c r="CN11899" s="56" t="s">
        <v>214</v>
      </c>
      <c r="CO11899" s="52"/>
      <c r="CP11899" s="52"/>
      <c r="CQ11899" s="52"/>
      <c r="CR11899" s="52"/>
      <c r="CS11899" s="52"/>
      <c r="CT11899" s="52"/>
      <c r="CU11899" s="33"/>
      <c r="CV11899" s="33"/>
    </row>
    <row r="11900" spans="74:100">
      <c r="BV11900" s="62"/>
      <c r="BW11900" s="62"/>
      <c r="BX11900" s="62"/>
      <c r="BY11900" s="62"/>
      <c r="BZ11900" s="62"/>
      <c r="CA11900" s="62"/>
      <c r="CB11900" s="62"/>
      <c r="CC11900" s="62"/>
      <c r="CD11900" s="62"/>
      <c r="CE11900" s="62"/>
      <c r="CF11900" s="62"/>
      <c r="CL11900" s="56" t="s">
        <v>22899</v>
      </c>
      <c r="CM11900" s="56"/>
      <c r="CN11900" s="56"/>
      <c r="CO11900" s="52"/>
      <c r="CP11900" s="52"/>
      <c r="CQ11900" s="52"/>
      <c r="CR11900" s="52"/>
      <c r="CS11900" s="52"/>
      <c r="CT11900" s="52"/>
      <c r="CU11900" s="33"/>
      <c r="CV11900" s="33"/>
    </row>
    <row r="11901" spans="74:100">
      <c r="BV11901" s="62"/>
      <c r="BW11901" s="62"/>
      <c r="BX11901" s="62"/>
      <c r="BY11901" s="62"/>
      <c r="BZ11901" s="62"/>
      <c r="CA11901" s="62"/>
      <c r="CB11901" s="62"/>
      <c r="CC11901" s="62"/>
      <c r="CD11901" s="62"/>
      <c r="CE11901" s="62"/>
      <c r="CF11901" s="62"/>
      <c r="CL11901" s="56" t="s">
        <v>2580</v>
      </c>
      <c r="CM11901" s="56" t="s">
        <v>214</v>
      </c>
      <c r="CN11901" s="56" t="s">
        <v>214</v>
      </c>
      <c r="CO11901" s="52"/>
      <c r="CP11901" s="52"/>
      <c r="CQ11901" s="52"/>
      <c r="CR11901" s="52"/>
      <c r="CS11901" s="52"/>
      <c r="CT11901" s="52"/>
      <c r="CU11901" s="33"/>
      <c r="CV11901" s="33"/>
    </row>
    <row r="11902" spans="74:100">
      <c r="BV11902" s="62"/>
      <c r="BW11902" s="62"/>
      <c r="BX11902" s="62"/>
      <c r="BY11902" s="62"/>
      <c r="BZ11902" s="62"/>
      <c r="CA11902" s="62"/>
      <c r="CB11902" s="62"/>
      <c r="CC11902" s="62"/>
      <c r="CD11902" s="62"/>
      <c r="CE11902" s="62"/>
      <c r="CF11902" s="62"/>
      <c r="CL11902" s="56" t="s">
        <v>22900</v>
      </c>
      <c r="CM11902" s="56"/>
      <c r="CN11902" s="56"/>
      <c r="CO11902" s="52"/>
      <c r="CP11902" s="52"/>
      <c r="CQ11902" s="52"/>
      <c r="CR11902" s="52"/>
      <c r="CS11902" s="52"/>
      <c r="CT11902" s="52"/>
      <c r="CU11902" s="33"/>
      <c r="CV11902" s="33"/>
    </row>
    <row r="11903" spans="74:100">
      <c r="BV11903" s="62"/>
      <c r="BW11903" s="62"/>
      <c r="BX11903" s="62"/>
      <c r="BY11903" s="62"/>
      <c r="BZ11903" s="62"/>
      <c r="CA11903" s="62"/>
      <c r="CB11903" s="62"/>
      <c r="CC11903" s="62"/>
      <c r="CD11903" s="62"/>
      <c r="CE11903" s="62"/>
      <c r="CF11903" s="62"/>
      <c r="CL11903" s="56" t="s">
        <v>2583</v>
      </c>
      <c r="CM11903" s="56" t="s">
        <v>215</v>
      </c>
      <c r="CN11903" s="56" t="s">
        <v>215</v>
      </c>
      <c r="CO11903" s="52"/>
      <c r="CP11903" s="52"/>
      <c r="CQ11903" s="52"/>
      <c r="CR11903" s="52"/>
      <c r="CS11903" s="52"/>
      <c r="CT11903" s="52"/>
      <c r="CU11903" s="33"/>
      <c r="CV11903" s="33"/>
    </row>
    <row r="11904" spans="74:100">
      <c r="BV11904" s="62"/>
      <c r="BW11904" s="62"/>
      <c r="BX11904" s="62"/>
      <c r="BY11904" s="62"/>
      <c r="BZ11904" s="62"/>
      <c r="CA11904" s="62"/>
      <c r="CB11904" s="62"/>
      <c r="CC11904" s="62"/>
      <c r="CD11904" s="62"/>
      <c r="CE11904" s="62"/>
      <c r="CF11904" s="62"/>
      <c r="CL11904" s="56" t="s">
        <v>22901</v>
      </c>
      <c r="CM11904" s="56"/>
      <c r="CN11904" s="56"/>
      <c r="CO11904" s="52"/>
      <c r="CP11904" s="52"/>
      <c r="CQ11904" s="52"/>
      <c r="CR11904" s="52"/>
      <c r="CS11904" s="52"/>
      <c r="CT11904" s="52"/>
      <c r="CU11904" s="33"/>
      <c r="CV11904" s="33"/>
    </row>
    <row r="11905" spans="74:100">
      <c r="BV11905" s="62"/>
      <c r="BW11905" s="62"/>
      <c r="BX11905" s="62"/>
      <c r="BY11905" s="62"/>
      <c r="BZ11905" s="62"/>
      <c r="CA11905" s="62"/>
      <c r="CB11905" s="62"/>
      <c r="CC11905" s="62"/>
      <c r="CD11905" s="62"/>
      <c r="CE11905" s="62"/>
      <c r="CF11905" s="62"/>
      <c r="CL11905" s="56" t="s">
        <v>6419</v>
      </c>
      <c r="CM11905" s="56" t="s">
        <v>215</v>
      </c>
      <c r="CN11905" s="56" t="s">
        <v>215</v>
      </c>
      <c r="CO11905" s="52"/>
      <c r="CP11905" s="52"/>
      <c r="CQ11905" s="52"/>
      <c r="CR11905" s="52"/>
      <c r="CS11905" s="52"/>
      <c r="CT11905" s="52"/>
      <c r="CU11905" s="33"/>
      <c r="CV11905" s="33"/>
    </row>
    <row r="11906" spans="74:100">
      <c r="BV11906" s="62"/>
      <c r="BW11906" s="62"/>
      <c r="BX11906" s="62"/>
      <c r="BY11906" s="62"/>
      <c r="BZ11906" s="62"/>
      <c r="CA11906" s="62"/>
      <c r="CB11906" s="62"/>
      <c r="CC11906" s="62"/>
      <c r="CD11906" s="62"/>
      <c r="CE11906" s="62"/>
      <c r="CF11906" s="62"/>
      <c r="CL11906" s="56" t="s">
        <v>22902</v>
      </c>
      <c r="CM11906" s="56"/>
      <c r="CN11906" s="56"/>
      <c r="CO11906" s="52"/>
      <c r="CP11906" s="52"/>
      <c r="CQ11906" s="52"/>
      <c r="CR11906" s="52"/>
      <c r="CS11906" s="52"/>
      <c r="CT11906" s="52"/>
      <c r="CU11906" s="33"/>
      <c r="CV11906" s="33"/>
    </row>
    <row r="11907" spans="74:100">
      <c r="BV11907" s="62"/>
      <c r="BW11907" s="62"/>
      <c r="BX11907" s="62"/>
      <c r="BY11907" s="62"/>
      <c r="BZ11907" s="62"/>
      <c r="CA11907" s="62"/>
      <c r="CB11907" s="62"/>
      <c r="CC11907" s="62"/>
      <c r="CD11907" s="62"/>
      <c r="CE11907" s="62"/>
      <c r="CF11907" s="62"/>
      <c r="CL11907" s="56" t="s">
        <v>28561</v>
      </c>
      <c r="CM11907" s="56" t="s">
        <v>214</v>
      </c>
      <c r="CN11907" s="56" t="s">
        <v>214</v>
      </c>
      <c r="CO11907" s="52"/>
      <c r="CP11907" s="52"/>
      <c r="CQ11907" s="52"/>
      <c r="CR11907" s="52"/>
      <c r="CS11907" s="52"/>
      <c r="CT11907" s="52"/>
      <c r="CU11907" s="33"/>
      <c r="CV11907" s="33"/>
    </row>
    <row r="11908" spans="74:100">
      <c r="BV11908" s="62"/>
      <c r="BW11908" s="62"/>
      <c r="BX11908" s="62"/>
      <c r="BY11908" s="62"/>
      <c r="BZ11908" s="62"/>
      <c r="CA11908" s="62"/>
      <c r="CB11908" s="62"/>
      <c r="CC11908" s="62"/>
      <c r="CD11908" s="62"/>
      <c r="CE11908" s="62"/>
      <c r="CF11908" s="62"/>
      <c r="CL11908" s="56" t="s">
        <v>28562</v>
      </c>
      <c r="CM11908" s="56"/>
      <c r="CN11908" s="56"/>
      <c r="CO11908" s="52"/>
      <c r="CP11908" s="52"/>
      <c r="CQ11908" s="52"/>
      <c r="CR11908" s="52"/>
      <c r="CS11908" s="52"/>
      <c r="CT11908" s="52"/>
      <c r="CU11908" s="33"/>
      <c r="CV11908" s="33"/>
    </row>
    <row r="11909" spans="74:100">
      <c r="BV11909" s="62"/>
      <c r="BW11909" s="62"/>
      <c r="BX11909" s="62"/>
      <c r="BY11909" s="62"/>
      <c r="BZ11909" s="62"/>
      <c r="CA11909" s="62"/>
      <c r="CB11909" s="62"/>
      <c r="CC11909" s="62"/>
      <c r="CD11909" s="62"/>
      <c r="CE11909" s="62"/>
      <c r="CF11909" s="62"/>
      <c r="CL11909" s="56" t="s">
        <v>2585</v>
      </c>
      <c r="CM11909" s="56" t="s">
        <v>217</v>
      </c>
      <c r="CN11909" s="56" t="s">
        <v>217</v>
      </c>
      <c r="CO11909" s="52"/>
      <c r="CP11909" s="52"/>
      <c r="CQ11909" s="52"/>
      <c r="CR11909" s="52"/>
      <c r="CS11909" s="52"/>
      <c r="CT11909" s="52"/>
      <c r="CU11909" s="33"/>
      <c r="CV11909" s="33"/>
    </row>
    <row r="11910" spans="74:100">
      <c r="BV11910" s="62"/>
      <c r="BW11910" s="62"/>
      <c r="BX11910" s="62"/>
      <c r="BY11910" s="62"/>
      <c r="BZ11910" s="62"/>
      <c r="CA11910" s="62"/>
      <c r="CB11910" s="62"/>
      <c r="CC11910" s="62"/>
      <c r="CD11910" s="62"/>
      <c r="CE11910" s="62"/>
      <c r="CF11910" s="62"/>
      <c r="CL11910" s="56" t="s">
        <v>22903</v>
      </c>
      <c r="CM11910" s="56"/>
      <c r="CN11910" s="56"/>
      <c r="CO11910" s="52"/>
      <c r="CP11910" s="52"/>
      <c r="CQ11910" s="52"/>
      <c r="CR11910" s="52"/>
      <c r="CS11910" s="52"/>
      <c r="CT11910" s="52"/>
      <c r="CU11910" s="33"/>
      <c r="CV11910" s="33"/>
    </row>
    <row r="11911" spans="74:100">
      <c r="BV11911" s="62"/>
      <c r="BW11911" s="62"/>
      <c r="BX11911" s="62"/>
      <c r="BY11911" s="62"/>
      <c r="BZ11911" s="62"/>
      <c r="CA11911" s="62"/>
      <c r="CB11911" s="62"/>
      <c r="CC11911" s="62"/>
      <c r="CD11911" s="62"/>
      <c r="CE11911" s="62"/>
      <c r="CF11911" s="62"/>
      <c r="CL11911" s="56" t="s">
        <v>6420</v>
      </c>
      <c r="CM11911" s="56" t="s">
        <v>3118</v>
      </c>
      <c r="CN11911" s="56" t="s">
        <v>3118</v>
      </c>
      <c r="CO11911" s="52"/>
      <c r="CP11911" s="52"/>
      <c r="CQ11911" s="52"/>
      <c r="CR11911" s="52"/>
      <c r="CS11911" s="52"/>
      <c r="CT11911" s="52"/>
      <c r="CU11911" s="33"/>
      <c r="CV11911" s="33"/>
    </row>
    <row r="11912" spans="74:100">
      <c r="BV11912" s="62"/>
      <c r="BW11912" s="62"/>
      <c r="BX11912" s="62"/>
      <c r="BY11912" s="62"/>
      <c r="BZ11912" s="62"/>
      <c r="CA11912" s="62"/>
      <c r="CB11912" s="62"/>
      <c r="CC11912" s="62"/>
      <c r="CD11912" s="62"/>
      <c r="CE11912" s="62"/>
      <c r="CF11912" s="62"/>
      <c r="CL11912" s="56" t="s">
        <v>19996</v>
      </c>
      <c r="CM11912" s="56"/>
      <c r="CN11912" s="56"/>
      <c r="CO11912" s="52"/>
      <c r="CP11912" s="52"/>
      <c r="CQ11912" s="52"/>
      <c r="CR11912" s="52"/>
      <c r="CS11912" s="52"/>
      <c r="CT11912" s="52"/>
      <c r="CU11912" s="33"/>
      <c r="CV11912" s="33"/>
    </row>
    <row r="11913" spans="74:100">
      <c r="BV11913" s="62"/>
      <c r="BW11913" s="62"/>
      <c r="BX11913" s="62"/>
      <c r="BY11913" s="62"/>
      <c r="BZ11913" s="62"/>
      <c r="CA11913" s="62"/>
      <c r="CB11913" s="62"/>
      <c r="CC11913" s="62"/>
      <c r="CD11913" s="62"/>
      <c r="CE11913" s="62"/>
      <c r="CF11913" s="62"/>
      <c r="CL11913" s="56" t="s">
        <v>6421</v>
      </c>
      <c r="CM11913" s="56" t="s">
        <v>217</v>
      </c>
      <c r="CN11913" s="56" t="s">
        <v>217</v>
      </c>
      <c r="CO11913" s="52"/>
      <c r="CP11913" s="52"/>
      <c r="CQ11913" s="52"/>
      <c r="CR11913" s="52"/>
      <c r="CS11913" s="52"/>
      <c r="CT11913" s="52"/>
      <c r="CU11913" s="33"/>
      <c r="CV11913" s="33"/>
    </row>
    <row r="11914" spans="74:100">
      <c r="BV11914" s="62"/>
      <c r="BW11914" s="62"/>
      <c r="BX11914" s="62"/>
      <c r="BY11914" s="62"/>
      <c r="BZ11914" s="62"/>
      <c r="CA11914" s="62"/>
      <c r="CB11914" s="62"/>
      <c r="CC11914" s="62"/>
      <c r="CD11914" s="62"/>
      <c r="CE11914" s="62"/>
      <c r="CF11914" s="62"/>
      <c r="CL11914" s="56" t="s">
        <v>19997</v>
      </c>
      <c r="CM11914" s="56"/>
      <c r="CN11914" s="56"/>
      <c r="CO11914" s="52"/>
      <c r="CP11914" s="52"/>
      <c r="CQ11914" s="52"/>
      <c r="CR11914" s="52"/>
      <c r="CS11914" s="52"/>
      <c r="CT11914" s="52"/>
      <c r="CU11914" s="33"/>
      <c r="CV11914" s="33"/>
    </row>
    <row r="11915" spans="74:100">
      <c r="BV11915" s="62"/>
      <c r="BW11915" s="62"/>
      <c r="BX11915" s="62"/>
      <c r="BY11915" s="62"/>
      <c r="BZ11915" s="62"/>
      <c r="CA11915" s="62"/>
      <c r="CB11915" s="62"/>
      <c r="CC11915" s="62"/>
      <c r="CD11915" s="62"/>
      <c r="CE11915" s="62"/>
      <c r="CF11915" s="62"/>
      <c r="CL11915" s="56" t="s">
        <v>6422</v>
      </c>
      <c r="CM11915" s="56" t="s">
        <v>217</v>
      </c>
      <c r="CN11915" s="56" t="s">
        <v>217</v>
      </c>
      <c r="CO11915" s="52"/>
      <c r="CP11915" s="52"/>
      <c r="CQ11915" s="52"/>
      <c r="CR11915" s="52"/>
      <c r="CS11915" s="52"/>
      <c r="CT11915" s="52"/>
      <c r="CU11915" s="33"/>
      <c r="CV11915" s="33"/>
    </row>
    <row r="11916" spans="74:100">
      <c r="BV11916" s="62"/>
      <c r="BW11916" s="62"/>
      <c r="BX11916" s="62"/>
      <c r="BY11916" s="62"/>
      <c r="BZ11916" s="62"/>
      <c r="CA11916" s="62"/>
      <c r="CB11916" s="62"/>
      <c r="CC11916" s="62"/>
      <c r="CD11916" s="62"/>
      <c r="CE11916" s="62"/>
      <c r="CF11916" s="62"/>
      <c r="CL11916" s="56" t="s">
        <v>19998</v>
      </c>
      <c r="CM11916" s="56"/>
      <c r="CN11916" s="56"/>
      <c r="CO11916" s="52"/>
      <c r="CP11916" s="52"/>
      <c r="CQ11916" s="52"/>
      <c r="CR11916" s="52"/>
      <c r="CS11916" s="52"/>
      <c r="CT11916" s="52"/>
      <c r="CU11916" s="33"/>
      <c r="CV11916" s="33"/>
    </row>
    <row r="11917" spans="74:100">
      <c r="BV11917" s="62"/>
      <c r="BW11917" s="62"/>
      <c r="BX11917" s="62"/>
      <c r="BY11917" s="62"/>
      <c r="BZ11917" s="62"/>
      <c r="CA11917" s="62"/>
      <c r="CB11917" s="62"/>
      <c r="CC11917" s="62"/>
      <c r="CD11917" s="62"/>
      <c r="CE11917" s="62"/>
      <c r="CF11917" s="62"/>
      <c r="CL11917" s="56" t="s">
        <v>6423</v>
      </c>
      <c r="CM11917" s="56" t="s">
        <v>217</v>
      </c>
      <c r="CN11917" s="56" t="s">
        <v>217</v>
      </c>
      <c r="CO11917" s="52"/>
      <c r="CP11917" s="52"/>
      <c r="CQ11917" s="52"/>
      <c r="CR11917" s="52"/>
      <c r="CS11917" s="52"/>
      <c r="CT11917" s="52"/>
      <c r="CU11917" s="33"/>
      <c r="CV11917" s="33"/>
    </row>
    <row r="11918" spans="74:100">
      <c r="BV11918" s="62"/>
      <c r="BW11918" s="62"/>
      <c r="BX11918" s="62"/>
      <c r="BY11918" s="62"/>
      <c r="BZ11918" s="62"/>
      <c r="CA11918" s="62"/>
      <c r="CB11918" s="62"/>
      <c r="CC11918" s="62"/>
      <c r="CD11918" s="62"/>
      <c r="CE11918" s="62"/>
      <c r="CF11918" s="62"/>
      <c r="CL11918" s="56" t="s">
        <v>19999</v>
      </c>
      <c r="CM11918" s="56"/>
      <c r="CN11918" s="56"/>
      <c r="CO11918" s="52"/>
      <c r="CP11918" s="52"/>
      <c r="CQ11918" s="52"/>
      <c r="CR11918" s="52"/>
      <c r="CS11918" s="52"/>
      <c r="CT11918" s="52"/>
      <c r="CU11918" s="33"/>
      <c r="CV11918" s="33"/>
    </row>
    <row r="11919" spans="74:100">
      <c r="BV11919" s="62"/>
      <c r="BW11919" s="62"/>
      <c r="BX11919" s="62"/>
      <c r="BY11919" s="62"/>
      <c r="BZ11919" s="62"/>
      <c r="CA11919" s="62"/>
      <c r="CB11919" s="62"/>
      <c r="CC11919" s="62"/>
      <c r="CD11919" s="62"/>
      <c r="CE11919" s="62"/>
      <c r="CF11919" s="62"/>
      <c r="CL11919" s="56" t="s">
        <v>6424</v>
      </c>
      <c r="CM11919" s="56" t="s">
        <v>3118</v>
      </c>
      <c r="CN11919" s="56" t="s">
        <v>3118</v>
      </c>
      <c r="CO11919" s="52"/>
      <c r="CP11919" s="52"/>
      <c r="CQ11919" s="52"/>
      <c r="CR11919" s="52"/>
      <c r="CS11919" s="52"/>
      <c r="CT11919" s="52"/>
      <c r="CU11919" s="33"/>
      <c r="CV11919" s="33"/>
    </row>
    <row r="11920" spans="74:100">
      <c r="BV11920" s="62"/>
      <c r="BW11920" s="62"/>
      <c r="BX11920" s="62"/>
      <c r="BY11920" s="62"/>
      <c r="BZ11920" s="62"/>
      <c r="CA11920" s="62"/>
      <c r="CB11920" s="62"/>
      <c r="CC11920" s="62"/>
      <c r="CD11920" s="62"/>
      <c r="CE11920" s="62"/>
      <c r="CF11920" s="62"/>
      <c r="CL11920" s="56" t="s">
        <v>20000</v>
      </c>
      <c r="CM11920" s="56"/>
      <c r="CN11920" s="56"/>
      <c r="CO11920" s="52"/>
      <c r="CP11920" s="52"/>
      <c r="CQ11920" s="52"/>
      <c r="CR11920" s="52"/>
      <c r="CS11920" s="52"/>
      <c r="CT11920" s="52"/>
      <c r="CU11920" s="33"/>
      <c r="CV11920" s="33"/>
    </row>
    <row r="11921" spans="74:100">
      <c r="BV11921" s="62"/>
      <c r="BW11921" s="62"/>
      <c r="BX11921" s="62"/>
      <c r="BY11921" s="62"/>
      <c r="BZ11921" s="62"/>
      <c r="CA11921" s="62"/>
      <c r="CB11921" s="62"/>
      <c r="CC11921" s="62"/>
      <c r="CD11921" s="62"/>
      <c r="CE11921" s="62"/>
      <c r="CF11921" s="62"/>
      <c r="CL11921" s="56" t="s">
        <v>20501</v>
      </c>
      <c r="CM11921" s="56" t="s">
        <v>217</v>
      </c>
      <c r="CN11921" s="56" t="s">
        <v>217</v>
      </c>
      <c r="CO11921" s="52"/>
      <c r="CP11921" s="52"/>
      <c r="CQ11921" s="52"/>
      <c r="CR11921" s="52"/>
      <c r="CS11921" s="52"/>
      <c r="CT11921" s="52"/>
      <c r="CU11921" s="33"/>
      <c r="CV11921" s="33"/>
    </row>
    <row r="11922" spans="74:100">
      <c r="BV11922" s="62"/>
      <c r="BW11922" s="62"/>
      <c r="BX11922" s="62"/>
      <c r="BY11922" s="62"/>
      <c r="BZ11922" s="62"/>
      <c r="CA11922" s="62"/>
      <c r="CB11922" s="62"/>
      <c r="CC11922" s="62"/>
      <c r="CD11922" s="62"/>
      <c r="CE11922" s="62"/>
      <c r="CF11922" s="62"/>
      <c r="CL11922" s="56" t="s">
        <v>20001</v>
      </c>
      <c r="CM11922" s="56"/>
      <c r="CN11922" s="56"/>
      <c r="CO11922" s="52"/>
      <c r="CP11922" s="52"/>
      <c r="CQ11922" s="52"/>
      <c r="CR11922" s="52"/>
      <c r="CS11922" s="52"/>
      <c r="CT11922" s="52"/>
      <c r="CU11922" s="33"/>
      <c r="CV11922" s="33"/>
    </row>
    <row r="11923" spans="74:100">
      <c r="BV11923" s="62"/>
      <c r="BW11923" s="62"/>
      <c r="BX11923" s="62"/>
      <c r="BY11923" s="62"/>
      <c r="BZ11923" s="62"/>
      <c r="CA11923" s="62"/>
      <c r="CB11923" s="62"/>
      <c r="CC11923" s="62"/>
      <c r="CD11923" s="62"/>
      <c r="CE11923" s="62"/>
      <c r="CF11923" s="62"/>
      <c r="CL11923" s="56" t="s">
        <v>24882</v>
      </c>
      <c r="CM11923" s="56"/>
      <c r="CN11923" s="56"/>
      <c r="CO11923" s="52"/>
      <c r="CP11923" s="52"/>
      <c r="CQ11923" s="52"/>
      <c r="CR11923" s="52"/>
      <c r="CS11923" s="52"/>
      <c r="CT11923" s="52"/>
      <c r="CU11923" s="33"/>
      <c r="CV11923" s="33"/>
    </row>
    <row r="11924" spans="74:100">
      <c r="BV11924" s="62"/>
      <c r="BW11924" s="62"/>
      <c r="BX11924" s="62"/>
      <c r="BY11924" s="62"/>
      <c r="BZ11924" s="62"/>
      <c r="CA11924" s="62"/>
      <c r="CB11924" s="62"/>
      <c r="CC11924" s="62"/>
      <c r="CD11924" s="62"/>
      <c r="CE11924" s="62"/>
      <c r="CF11924" s="62"/>
      <c r="CL11924" s="56" t="s">
        <v>17853</v>
      </c>
      <c r="CM11924" s="56"/>
      <c r="CN11924" s="56"/>
      <c r="CO11924" s="52"/>
      <c r="CP11924" s="52"/>
      <c r="CQ11924" s="52"/>
      <c r="CR11924" s="52"/>
      <c r="CS11924" s="52"/>
      <c r="CT11924" s="52"/>
      <c r="CU11924" s="33"/>
      <c r="CV11924" s="33"/>
    </row>
    <row r="11925" spans="74:100">
      <c r="BV11925" s="62"/>
      <c r="BW11925" s="62"/>
      <c r="BX11925" s="62"/>
      <c r="BY11925" s="62"/>
      <c r="BZ11925" s="62"/>
      <c r="CA11925" s="62"/>
      <c r="CB11925" s="62"/>
      <c r="CC11925" s="62"/>
      <c r="CD11925" s="62"/>
      <c r="CE11925" s="62"/>
      <c r="CF11925" s="62"/>
      <c r="CL11925" s="56" t="s">
        <v>28563</v>
      </c>
      <c r="CM11925" s="56" t="s">
        <v>215</v>
      </c>
      <c r="CN11925" s="56" t="s">
        <v>215</v>
      </c>
      <c r="CO11925" s="52"/>
      <c r="CP11925" s="52"/>
      <c r="CQ11925" s="52"/>
      <c r="CR11925" s="52"/>
      <c r="CS11925" s="52"/>
      <c r="CT11925" s="52"/>
      <c r="CU11925" s="33"/>
      <c r="CV11925" s="33"/>
    </row>
    <row r="11926" spans="74:100">
      <c r="BV11926" s="62"/>
      <c r="BW11926" s="62"/>
      <c r="BX11926" s="62"/>
      <c r="BY11926" s="62"/>
      <c r="BZ11926" s="62"/>
      <c r="CA11926" s="62"/>
      <c r="CB11926" s="62"/>
      <c r="CC11926" s="62"/>
      <c r="CD11926" s="62"/>
      <c r="CE11926" s="62"/>
      <c r="CF11926" s="62"/>
      <c r="CL11926" s="56" t="s">
        <v>28564</v>
      </c>
      <c r="CM11926" s="56"/>
      <c r="CN11926" s="56"/>
      <c r="CO11926" s="52"/>
      <c r="CP11926" s="52"/>
      <c r="CQ11926" s="52"/>
      <c r="CR11926" s="52"/>
      <c r="CS11926" s="52"/>
      <c r="CT11926" s="52"/>
      <c r="CU11926" s="33"/>
      <c r="CV11926" s="33"/>
    </row>
    <row r="11927" spans="74:100">
      <c r="BV11927" s="62"/>
      <c r="BW11927" s="62"/>
      <c r="BX11927" s="62"/>
      <c r="BY11927" s="62"/>
      <c r="BZ11927" s="62"/>
      <c r="CA11927" s="62"/>
      <c r="CB11927" s="62"/>
      <c r="CC11927" s="62"/>
      <c r="CD11927" s="62"/>
      <c r="CE11927" s="62"/>
      <c r="CF11927" s="62"/>
      <c r="CL11927" s="56" t="s">
        <v>22904</v>
      </c>
      <c r="CM11927" s="56" t="s">
        <v>215</v>
      </c>
      <c r="CN11927" s="56" t="s">
        <v>215</v>
      </c>
      <c r="CO11927" s="52"/>
      <c r="CP11927" s="52"/>
      <c r="CQ11927" s="52"/>
      <c r="CR11927" s="52"/>
      <c r="CS11927" s="52"/>
      <c r="CT11927" s="52"/>
      <c r="CU11927" s="33"/>
      <c r="CV11927" s="33"/>
    </row>
    <row r="11928" spans="74:100">
      <c r="BV11928" s="62"/>
      <c r="BW11928" s="62"/>
      <c r="BX11928" s="62"/>
      <c r="BY11928" s="62"/>
      <c r="BZ11928" s="62"/>
      <c r="CA11928" s="62"/>
      <c r="CB11928" s="62"/>
      <c r="CC11928" s="62"/>
      <c r="CD11928" s="62"/>
      <c r="CE11928" s="62"/>
      <c r="CF11928" s="62"/>
      <c r="CL11928" s="56" t="s">
        <v>22905</v>
      </c>
      <c r="CM11928" s="56"/>
      <c r="CN11928" s="56"/>
      <c r="CO11928" s="52"/>
      <c r="CP11928" s="52"/>
      <c r="CQ11928" s="52"/>
      <c r="CR11928" s="52"/>
      <c r="CS11928" s="52"/>
      <c r="CT11928" s="52"/>
      <c r="CU11928" s="33"/>
      <c r="CV11928" s="33"/>
    </row>
    <row r="11929" spans="74:100">
      <c r="BV11929" s="62"/>
      <c r="BW11929" s="62"/>
      <c r="BX11929" s="62"/>
      <c r="BY11929" s="62"/>
      <c r="BZ11929" s="62"/>
      <c r="CA11929" s="62"/>
      <c r="CB11929" s="62"/>
      <c r="CC11929" s="62"/>
      <c r="CD11929" s="62"/>
      <c r="CE11929" s="62"/>
      <c r="CF11929" s="62"/>
      <c r="CL11929" s="56" t="s">
        <v>22906</v>
      </c>
      <c r="CM11929" s="56" t="s">
        <v>216</v>
      </c>
      <c r="CN11929" s="56" t="s">
        <v>216</v>
      </c>
      <c r="CO11929" s="52"/>
      <c r="CP11929" s="52"/>
      <c r="CQ11929" s="52"/>
      <c r="CR11929" s="52"/>
      <c r="CS11929" s="52"/>
      <c r="CT11929" s="52"/>
      <c r="CU11929" s="33"/>
      <c r="CV11929" s="33"/>
    </row>
    <row r="11930" spans="74:100">
      <c r="BV11930" s="62"/>
      <c r="BW11930" s="62"/>
      <c r="BX11930" s="62"/>
      <c r="BY11930" s="62"/>
      <c r="BZ11930" s="62"/>
      <c r="CA11930" s="62"/>
      <c r="CB11930" s="62"/>
      <c r="CC11930" s="62"/>
      <c r="CD11930" s="62"/>
      <c r="CE11930" s="62"/>
      <c r="CF11930" s="62"/>
      <c r="CL11930" s="56" t="s">
        <v>22907</v>
      </c>
      <c r="CM11930" s="56"/>
      <c r="CN11930" s="56"/>
      <c r="CO11930" s="52"/>
      <c r="CP11930" s="52"/>
      <c r="CQ11930" s="52"/>
      <c r="CR11930" s="52"/>
      <c r="CS11930" s="52"/>
      <c r="CT11930" s="52"/>
      <c r="CU11930" s="33"/>
      <c r="CV11930" s="33"/>
    </row>
    <row r="11931" spans="74:100">
      <c r="BV11931" s="62"/>
      <c r="BW11931" s="62"/>
      <c r="BX11931" s="62"/>
      <c r="BY11931" s="62"/>
      <c r="BZ11931" s="62"/>
      <c r="CA11931" s="62"/>
      <c r="CB11931" s="62"/>
      <c r="CC11931" s="62"/>
      <c r="CD11931" s="62"/>
      <c r="CE11931" s="62"/>
      <c r="CF11931" s="62"/>
      <c r="CL11931" s="56" t="s">
        <v>28565</v>
      </c>
      <c r="CM11931" s="56" t="s">
        <v>215</v>
      </c>
      <c r="CN11931" s="56" t="s">
        <v>215</v>
      </c>
      <c r="CO11931" s="52"/>
      <c r="CP11931" s="52"/>
      <c r="CQ11931" s="52"/>
      <c r="CR11931" s="52"/>
      <c r="CS11931" s="52"/>
      <c r="CT11931" s="52"/>
      <c r="CU11931" s="33"/>
      <c r="CV11931" s="33"/>
    </row>
    <row r="11932" spans="74:100">
      <c r="BV11932" s="62"/>
      <c r="BW11932" s="62"/>
      <c r="BX11932" s="62"/>
      <c r="BY11932" s="62"/>
      <c r="BZ11932" s="62"/>
      <c r="CA11932" s="62"/>
      <c r="CB11932" s="62"/>
      <c r="CC11932" s="62"/>
      <c r="CD11932" s="62"/>
      <c r="CE11932" s="62"/>
      <c r="CF11932" s="62"/>
      <c r="CL11932" s="56" t="s">
        <v>28566</v>
      </c>
      <c r="CM11932" s="56"/>
      <c r="CN11932" s="56"/>
      <c r="CO11932" s="52"/>
      <c r="CP11932" s="52"/>
      <c r="CQ11932" s="52"/>
      <c r="CR11932" s="52"/>
      <c r="CS11932" s="52"/>
      <c r="CT11932" s="52"/>
      <c r="CU11932" s="33"/>
      <c r="CV11932" s="33"/>
    </row>
    <row r="11933" spans="74:100">
      <c r="BV11933" s="62"/>
      <c r="BW11933" s="62"/>
      <c r="BX11933" s="62"/>
      <c r="BY11933" s="62"/>
      <c r="BZ11933" s="62"/>
      <c r="CA11933" s="62"/>
      <c r="CB11933" s="62"/>
      <c r="CC11933" s="62"/>
      <c r="CD11933" s="62"/>
      <c r="CE11933" s="62"/>
      <c r="CF11933" s="62"/>
      <c r="CL11933" s="56" t="s">
        <v>28567</v>
      </c>
      <c r="CM11933" s="56" t="s">
        <v>3118</v>
      </c>
      <c r="CN11933" s="56" t="s">
        <v>3118</v>
      </c>
      <c r="CO11933" s="52"/>
      <c r="CP11933" s="52"/>
      <c r="CQ11933" s="52"/>
      <c r="CR11933" s="52"/>
      <c r="CS11933" s="52"/>
      <c r="CT11933" s="52"/>
      <c r="CU11933" s="33"/>
      <c r="CV11933" s="33"/>
    </row>
    <row r="11934" spans="74:100">
      <c r="BV11934" s="62"/>
      <c r="BW11934" s="62"/>
      <c r="BX11934" s="62"/>
      <c r="BY11934" s="62"/>
      <c r="BZ11934" s="62"/>
      <c r="CA11934" s="62"/>
      <c r="CB11934" s="62"/>
      <c r="CC11934" s="62"/>
      <c r="CD11934" s="62"/>
      <c r="CE11934" s="62"/>
      <c r="CF11934" s="62"/>
      <c r="CL11934" s="56" t="s">
        <v>28568</v>
      </c>
      <c r="CM11934" s="56"/>
      <c r="CN11934" s="56"/>
      <c r="CO11934" s="52"/>
      <c r="CP11934" s="52"/>
      <c r="CQ11934" s="52"/>
      <c r="CR11934" s="52"/>
      <c r="CS11934" s="52"/>
      <c r="CT11934" s="52"/>
      <c r="CU11934" s="33"/>
      <c r="CV11934" s="33"/>
    </row>
    <row r="11935" spans="74:100">
      <c r="BV11935" s="62"/>
      <c r="BW11935" s="62"/>
      <c r="BX11935" s="62"/>
      <c r="BY11935" s="62"/>
      <c r="BZ11935" s="62"/>
      <c r="CA11935" s="62"/>
      <c r="CB11935" s="62"/>
      <c r="CC11935" s="62"/>
      <c r="CD11935" s="62"/>
      <c r="CE11935" s="62"/>
      <c r="CF11935" s="62"/>
      <c r="CL11935" s="56" t="s">
        <v>28569</v>
      </c>
      <c r="CM11935" s="56" t="s">
        <v>217</v>
      </c>
      <c r="CN11935" s="56" t="s">
        <v>217</v>
      </c>
      <c r="CO11935" s="52"/>
      <c r="CP11935" s="52"/>
      <c r="CQ11935" s="52"/>
      <c r="CR11935" s="52"/>
      <c r="CS11935" s="52"/>
      <c r="CT11935" s="52"/>
      <c r="CU11935" s="33"/>
      <c r="CV11935" s="33"/>
    </row>
    <row r="11936" spans="74:100">
      <c r="BV11936" s="62"/>
      <c r="BW11936" s="62"/>
      <c r="BX11936" s="62"/>
      <c r="BY11936" s="62"/>
      <c r="BZ11936" s="62"/>
      <c r="CA11936" s="62"/>
      <c r="CB11936" s="62"/>
      <c r="CC11936" s="62"/>
      <c r="CD11936" s="62"/>
      <c r="CE11936" s="62"/>
      <c r="CF11936" s="62"/>
      <c r="CL11936" s="56" t="s">
        <v>28568</v>
      </c>
      <c r="CM11936" s="56"/>
      <c r="CN11936" s="56"/>
      <c r="CO11936" s="52"/>
      <c r="CP11936" s="52"/>
      <c r="CQ11936" s="52"/>
      <c r="CR11936" s="52"/>
      <c r="CS11936" s="52"/>
      <c r="CT11936" s="52"/>
      <c r="CU11936" s="33"/>
      <c r="CV11936" s="33"/>
    </row>
    <row r="11937" spans="74:100">
      <c r="BV11937" s="62"/>
      <c r="BW11937" s="62"/>
      <c r="BX11937" s="62"/>
      <c r="BY11937" s="62"/>
      <c r="BZ11937" s="62"/>
      <c r="CA11937" s="62"/>
      <c r="CB11937" s="62"/>
      <c r="CC11937" s="62"/>
      <c r="CD11937" s="62"/>
      <c r="CE11937" s="62"/>
      <c r="CF11937" s="62"/>
      <c r="CL11937" s="56" t="s">
        <v>6425</v>
      </c>
      <c r="CM11937" s="56" t="s">
        <v>3118</v>
      </c>
      <c r="CN11937" s="56" t="s">
        <v>3118</v>
      </c>
      <c r="CO11937" s="52"/>
      <c r="CP11937" s="52"/>
      <c r="CQ11937" s="52"/>
      <c r="CR11937" s="52"/>
      <c r="CS11937" s="52"/>
      <c r="CT11937" s="52"/>
      <c r="CU11937" s="33"/>
      <c r="CV11937" s="33"/>
    </row>
    <row r="11938" spans="74:100">
      <c r="BV11938" s="62"/>
      <c r="BW11938" s="62"/>
      <c r="BX11938" s="62"/>
      <c r="BY11938" s="62"/>
      <c r="BZ11938" s="62"/>
      <c r="CA11938" s="62"/>
      <c r="CB11938" s="62"/>
      <c r="CC11938" s="62"/>
      <c r="CD11938" s="62"/>
      <c r="CE11938" s="62"/>
      <c r="CF11938" s="62"/>
      <c r="CL11938" s="56" t="s">
        <v>18705</v>
      </c>
      <c r="CM11938" s="56"/>
      <c r="CN11938" s="56"/>
      <c r="CO11938" s="52"/>
      <c r="CP11938" s="52"/>
      <c r="CQ11938" s="52"/>
      <c r="CR11938" s="52"/>
      <c r="CS11938" s="52"/>
      <c r="CT11938" s="52"/>
      <c r="CU11938" s="33"/>
      <c r="CV11938" s="33"/>
    </row>
    <row r="11939" spans="74:100">
      <c r="BV11939" s="62"/>
      <c r="BW11939" s="62"/>
      <c r="BX11939" s="62"/>
      <c r="BY11939" s="62"/>
      <c r="BZ11939" s="62"/>
      <c r="CA11939" s="62"/>
      <c r="CB11939" s="62"/>
      <c r="CC11939" s="62"/>
      <c r="CD11939" s="62"/>
      <c r="CE11939" s="62"/>
      <c r="CF11939" s="62"/>
      <c r="CL11939" s="56" t="s">
        <v>15659</v>
      </c>
      <c r="CM11939" s="56" t="s">
        <v>216</v>
      </c>
      <c r="CN11939" s="56" t="s">
        <v>216</v>
      </c>
      <c r="CO11939" s="52"/>
      <c r="CP11939" s="52"/>
      <c r="CQ11939" s="52"/>
      <c r="CR11939" s="52"/>
      <c r="CS11939" s="52"/>
      <c r="CT11939" s="52"/>
      <c r="CU11939" s="33"/>
      <c r="CV11939" s="33"/>
    </row>
    <row r="11940" spans="74:100">
      <c r="BV11940" s="62"/>
      <c r="BW11940" s="62"/>
      <c r="BX11940" s="62"/>
      <c r="BY11940" s="62"/>
      <c r="BZ11940" s="62"/>
      <c r="CA11940" s="62"/>
      <c r="CB11940" s="62"/>
      <c r="CC11940" s="62"/>
      <c r="CD11940" s="62"/>
      <c r="CE11940" s="62"/>
      <c r="CF11940" s="62"/>
      <c r="CL11940" s="56" t="s">
        <v>25045</v>
      </c>
      <c r="CM11940" s="56"/>
      <c r="CN11940" s="56"/>
      <c r="CO11940" s="52"/>
      <c r="CP11940" s="52"/>
      <c r="CQ11940" s="52"/>
      <c r="CR11940" s="52"/>
      <c r="CS11940" s="52"/>
      <c r="CT11940" s="52"/>
      <c r="CU11940" s="33"/>
      <c r="CV11940" s="33"/>
    </row>
    <row r="11941" spans="74:100">
      <c r="BV11941" s="62"/>
      <c r="BW11941" s="62"/>
      <c r="BX11941" s="62"/>
      <c r="BY11941" s="62"/>
      <c r="BZ11941" s="62"/>
      <c r="CA11941" s="62"/>
      <c r="CB11941" s="62"/>
      <c r="CC11941" s="62"/>
      <c r="CD11941" s="62"/>
      <c r="CE11941" s="62"/>
      <c r="CF11941" s="62"/>
      <c r="CL11941" s="56" t="s">
        <v>6426</v>
      </c>
      <c r="CM11941" s="56" t="s">
        <v>216</v>
      </c>
      <c r="CN11941" s="56" t="s">
        <v>216</v>
      </c>
      <c r="CO11941" s="52"/>
      <c r="CP11941" s="52"/>
      <c r="CQ11941" s="52"/>
      <c r="CR11941" s="52"/>
      <c r="CS11941" s="52"/>
      <c r="CT11941" s="52"/>
      <c r="CU11941" s="33"/>
      <c r="CV11941" s="33"/>
    </row>
    <row r="11942" spans="74:100">
      <c r="BV11942" s="62"/>
      <c r="BW11942" s="62"/>
      <c r="BX11942" s="62"/>
      <c r="BY11942" s="62"/>
      <c r="BZ11942" s="62"/>
      <c r="CA11942" s="62"/>
      <c r="CB11942" s="62"/>
      <c r="CC11942" s="62"/>
      <c r="CD11942" s="62"/>
      <c r="CE11942" s="62"/>
      <c r="CF11942" s="62"/>
      <c r="CL11942" s="56" t="s">
        <v>28570</v>
      </c>
      <c r="CM11942" s="56"/>
      <c r="CN11942" s="56"/>
      <c r="CO11942" s="52"/>
      <c r="CP11942" s="52"/>
      <c r="CQ11942" s="52"/>
      <c r="CR11942" s="52"/>
      <c r="CS11942" s="52"/>
      <c r="CT11942" s="52"/>
      <c r="CU11942" s="33"/>
      <c r="CV11942" s="33"/>
    </row>
    <row r="11943" spans="74:100">
      <c r="BV11943" s="62"/>
      <c r="BW11943" s="62"/>
      <c r="BX11943" s="62"/>
      <c r="BY11943" s="62"/>
      <c r="BZ11943" s="62"/>
      <c r="CA11943" s="62"/>
      <c r="CB11943" s="62"/>
      <c r="CC11943" s="62"/>
      <c r="CD11943" s="62"/>
      <c r="CE11943" s="62"/>
      <c r="CF11943" s="62"/>
      <c r="CL11943" s="56" t="s">
        <v>6428</v>
      </c>
      <c r="CM11943" s="56" t="s">
        <v>216</v>
      </c>
      <c r="CN11943" s="56" t="s">
        <v>216</v>
      </c>
      <c r="CO11943" s="52"/>
      <c r="CP11943" s="52"/>
      <c r="CQ11943" s="52"/>
      <c r="CR11943" s="52"/>
      <c r="CS11943" s="52"/>
      <c r="CT11943" s="52"/>
      <c r="CU11943" s="33"/>
      <c r="CV11943" s="33"/>
    </row>
    <row r="11944" spans="74:100">
      <c r="BV11944" s="62"/>
      <c r="BW11944" s="62"/>
      <c r="BX11944" s="62"/>
      <c r="BY11944" s="62"/>
      <c r="BZ11944" s="62"/>
      <c r="CA11944" s="62"/>
      <c r="CB11944" s="62"/>
      <c r="CC11944" s="62"/>
      <c r="CD11944" s="62"/>
      <c r="CE11944" s="62"/>
      <c r="CF11944" s="62"/>
      <c r="CL11944" s="56" t="s">
        <v>25046</v>
      </c>
      <c r="CM11944" s="56"/>
      <c r="CN11944" s="56"/>
      <c r="CO11944" s="52"/>
      <c r="CP11944" s="52"/>
      <c r="CQ11944" s="52"/>
      <c r="CR11944" s="52"/>
      <c r="CS11944" s="52"/>
      <c r="CT11944" s="52"/>
      <c r="CU11944" s="33"/>
      <c r="CV11944" s="33"/>
    </row>
    <row r="11945" spans="74:100">
      <c r="BV11945" s="62"/>
      <c r="BW11945" s="62"/>
      <c r="BX11945" s="62"/>
      <c r="BY11945" s="62"/>
      <c r="BZ11945" s="62"/>
      <c r="CA11945" s="62"/>
      <c r="CB11945" s="62"/>
      <c r="CC11945" s="62"/>
      <c r="CD11945" s="62"/>
      <c r="CE11945" s="62"/>
      <c r="CF11945" s="62"/>
      <c r="CL11945" s="56" t="s">
        <v>28571</v>
      </c>
      <c r="CM11945" s="56" t="s">
        <v>217</v>
      </c>
      <c r="CN11945" s="56" t="s">
        <v>217</v>
      </c>
      <c r="CO11945" s="52"/>
      <c r="CP11945" s="52"/>
      <c r="CQ11945" s="52"/>
      <c r="CR11945" s="52"/>
      <c r="CS11945" s="52"/>
      <c r="CT11945" s="52"/>
      <c r="CU11945" s="33"/>
      <c r="CV11945" s="33"/>
    </row>
    <row r="11946" spans="74:100">
      <c r="BV11946" s="62"/>
      <c r="BW11946" s="62"/>
      <c r="BX11946" s="62"/>
      <c r="BY11946" s="62"/>
      <c r="BZ11946" s="62"/>
      <c r="CA11946" s="62"/>
      <c r="CB11946" s="62"/>
      <c r="CC11946" s="62"/>
      <c r="CD11946" s="62"/>
      <c r="CE11946" s="62"/>
      <c r="CF11946" s="62"/>
      <c r="CL11946" s="56" t="s">
        <v>18705</v>
      </c>
      <c r="CM11946" s="56"/>
      <c r="CN11946" s="56"/>
      <c r="CO11946" s="52"/>
      <c r="CP11946" s="52"/>
      <c r="CQ11946" s="52"/>
      <c r="CR11946" s="52"/>
      <c r="CS11946" s="52"/>
      <c r="CT11946" s="52"/>
      <c r="CU11946" s="33"/>
      <c r="CV11946" s="33"/>
    </row>
    <row r="11947" spans="74:100">
      <c r="BV11947" s="62"/>
      <c r="BW11947" s="62"/>
      <c r="BX11947" s="62"/>
      <c r="BY11947" s="62"/>
      <c r="BZ11947" s="62"/>
      <c r="CA11947" s="62"/>
      <c r="CB11947" s="62"/>
      <c r="CC11947" s="62"/>
      <c r="CD11947" s="62"/>
      <c r="CE11947" s="62"/>
      <c r="CF11947" s="62"/>
      <c r="CL11947" s="56" t="s">
        <v>25047</v>
      </c>
      <c r="CM11947" s="56"/>
      <c r="CN11947" s="56"/>
      <c r="CO11947" s="52"/>
      <c r="CP11947" s="52"/>
      <c r="CQ11947" s="52"/>
      <c r="CR11947" s="52"/>
      <c r="CS11947" s="52"/>
      <c r="CT11947" s="52"/>
      <c r="CU11947" s="33"/>
      <c r="CV11947" s="33"/>
    </row>
    <row r="11948" spans="74:100">
      <c r="BV11948" s="62"/>
      <c r="BW11948" s="62"/>
      <c r="BX11948" s="62"/>
      <c r="BY11948" s="62"/>
      <c r="BZ11948" s="62"/>
      <c r="CA11948" s="62"/>
      <c r="CB11948" s="62"/>
      <c r="CC11948" s="62"/>
      <c r="CD11948" s="62"/>
      <c r="CE11948" s="62"/>
      <c r="CF11948" s="62"/>
      <c r="CL11948" s="56" t="s">
        <v>18089</v>
      </c>
      <c r="CM11948" s="56"/>
      <c r="CN11948" s="56"/>
      <c r="CO11948" s="52"/>
      <c r="CP11948" s="52"/>
      <c r="CQ11948" s="52"/>
      <c r="CR11948" s="52"/>
      <c r="CS11948" s="52"/>
      <c r="CT11948" s="52"/>
      <c r="CU11948" s="33"/>
      <c r="CV11948" s="33"/>
    </row>
    <row r="11949" spans="74:100">
      <c r="BV11949" s="62"/>
      <c r="BW11949" s="62"/>
      <c r="BX11949" s="62"/>
      <c r="BY11949" s="62"/>
      <c r="BZ11949" s="62"/>
      <c r="CA11949" s="62"/>
      <c r="CB11949" s="62"/>
      <c r="CC11949" s="62"/>
      <c r="CD11949" s="62"/>
      <c r="CE11949" s="62"/>
      <c r="CF11949" s="62"/>
      <c r="CL11949" s="56" t="s">
        <v>24543</v>
      </c>
      <c r="CM11949" s="56" t="s">
        <v>214</v>
      </c>
      <c r="CN11949" s="56" t="s">
        <v>214</v>
      </c>
      <c r="CO11949" s="52"/>
      <c r="CP11949" s="52"/>
      <c r="CQ11949" s="52"/>
      <c r="CR11949" s="52"/>
      <c r="CS11949" s="52"/>
      <c r="CT11949" s="52"/>
      <c r="CU11949" s="33"/>
      <c r="CV11949" s="33"/>
    </row>
    <row r="11950" spans="74:100">
      <c r="BV11950" s="62"/>
      <c r="BW11950" s="62"/>
      <c r="BX11950" s="62"/>
      <c r="BY11950" s="62"/>
      <c r="BZ11950" s="62"/>
      <c r="CA11950" s="62"/>
      <c r="CB11950" s="62"/>
      <c r="CC11950" s="62"/>
      <c r="CD11950" s="62"/>
      <c r="CE11950" s="62"/>
      <c r="CF11950" s="62"/>
      <c r="CL11950" s="56" t="s">
        <v>25048</v>
      </c>
      <c r="CM11950" s="56"/>
      <c r="CN11950" s="56"/>
      <c r="CO11950" s="52"/>
      <c r="CP11950" s="52"/>
      <c r="CQ11950" s="52"/>
      <c r="CR11950" s="52"/>
      <c r="CS11950" s="52"/>
      <c r="CT11950" s="52"/>
      <c r="CU11950" s="33"/>
      <c r="CV11950" s="33"/>
    </row>
    <row r="11951" spans="74:100">
      <c r="BV11951" s="62"/>
      <c r="BW11951" s="62"/>
      <c r="BX11951" s="62"/>
      <c r="BY11951" s="62"/>
      <c r="BZ11951" s="62"/>
      <c r="CA11951" s="62"/>
      <c r="CB11951" s="62"/>
      <c r="CC11951" s="62"/>
      <c r="CD11951" s="62"/>
      <c r="CE11951" s="62"/>
      <c r="CF11951" s="62"/>
      <c r="CL11951" s="56" t="s">
        <v>6429</v>
      </c>
      <c r="CM11951" s="56" t="s">
        <v>3118</v>
      </c>
      <c r="CN11951" s="56" t="s">
        <v>3118</v>
      </c>
      <c r="CO11951" s="52"/>
      <c r="CP11951" s="52"/>
      <c r="CQ11951" s="52"/>
      <c r="CR11951" s="52"/>
      <c r="CS11951" s="52"/>
      <c r="CT11951" s="52"/>
      <c r="CU11951" s="33"/>
      <c r="CV11951" s="33"/>
    </row>
    <row r="11952" spans="74:100">
      <c r="BV11952" s="62"/>
      <c r="BW11952" s="62"/>
      <c r="BX11952" s="62"/>
      <c r="BY11952" s="62"/>
      <c r="BZ11952" s="62"/>
      <c r="CA11952" s="62"/>
      <c r="CB11952" s="62"/>
      <c r="CC11952" s="62"/>
      <c r="CD11952" s="62"/>
      <c r="CE11952" s="62"/>
      <c r="CF11952" s="62"/>
      <c r="CL11952" s="56" t="s">
        <v>20593</v>
      </c>
      <c r="CM11952" s="56"/>
      <c r="CN11952" s="56"/>
      <c r="CO11952" s="52"/>
      <c r="CP11952" s="52"/>
      <c r="CQ11952" s="52"/>
      <c r="CR11952" s="52"/>
      <c r="CS11952" s="52"/>
      <c r="CT11952" s="52"/>
      <c r="CU11952" s="33"/>
      <c r="CV11952" s="33"/>
    </row>
    <row r="11953" spans="74:100">
      <c r="BV11953" s="62"/>
      <c r="BW11953" s="62"/>
      <c r="BX11953" s="62"/>
      <c r="BY11953" s="62"/>
      <c r="BZ11953" s="62"/>
      <c r="CA11953" s="62"/>
      <c r="CB11953" s="62"/>
      <c r="CC11953" s="62"/>
      <c r="CD11953" s="62"/>
      <c r="CE11953" s="62"/>
      <c r="CF11953" s="62"/>
      <c r="CL11953" s="56" t="s">
        <v>2587</v>
      </c>
      <c r="CM11953" s="56" t="s">
        <v>213</v>
      </c>
      <c r="CN11953" s="56" t="s">
        <v>213</v>
      </c>
      <c r="CO11953" s="52"/>
      <c r="CP11953" s="52"/>
      <c r="CQ11953" s="52"/>
      <c r="CR11953" s="52"/>
      <c r="CS11953" s="52"/>
      <c r="CT11953" s="52"/>
      <c r="CU11953" s="33"/>
      <c r="CV11953" s="33"/>
    </row>
    <row r="11954" spans="74:100">
      <c r="BV11954" s="62"/>
      <c r="BW11954" s="62"/>
      <c r="BX11954" s="62"/>
      <c r="BY11954" s="62"/>
      <c r="BZ11954" s="62"/>
      <c r="CA11954" s="62"/>
      <c r="CB11954" s="62"/>
      <c r="CC11954" s="62"/>
      <c r="CD11954" s="62"/>
      <c r="CE11954" s="62"/>
      <c r="CF11954" s="62"/>
      <c r="CL11954" s="56" t="s">
        <v>22908</v>
      </c>
      <c r="CM11954" s="56"/>
      <c r="CN11954" s="56"/>
      <c r="CO11954" s="52"/>
      <c r="CP11954" s="52"/>
      <c r="CQ11954" s="52"/>
      <c r="CR11954" s="52"/>
      <c r="CS11954" s="52"/>
      <c r="CT11954" s="52"/>
      <c r="CU11954" s="33"/>
      <c r="CV11954" s="33"/>
    </row>
    <row r="11955" spans="74:100">
      <c r="BV11955" s="62"/>
      <c r="BW11955" s="62"/>
      <c r="BX11955" s="62"/>
      <c r="BY11955" s="62"/>
      <c r="BZ11955" s="62"/>
      <c r="CA11955" s="62"/>
      <c r="CB11955" s="62"/>
      <c r="CC11955" s="62"/>
      <c r="CD11955" s="62"/>
      <c r="CE11955" s="62"/>
      <c r="CF11955" s="62"/>
      <c r="CL11955" s="56" t="s">
        <v>6430</v>
      </c>
      <c r="CM11955" s="56" t="s">
        <v>3118</v>
      </c>
      <c r="CN11955" s="56" t="s">
        <v>3118</v>
      </c>
      <c r="CO11955" s="52"/>
      <c r="CP11955" s="52"/>
      <c r="CQ11955" s="52"/>
      <c r="CR11955" s="52"/>
      <c r="CS11955" s="52"/>
      <c r="CT11955" s="52"/>
      <c r="CU11955" s="33"/>
      <c r="CV11955" s="33"/>
    </row>
    <row r="11956" spans="74:100">
      <c r="BV11956" s="62"/>
      <c r="BW11956" s="62"/>
      <c r="BX11956" s="62"/>
      <c r="BY11956" s="62"/>
      <c r="BZ11956" s="62"/>
      <c r="CA11956" s="62"/>
      <c r="CB11956" s="62"/>
      <c r="CC11956" s="62"/>
      <c r="CD11956" s="62"/>
      <c r="CE11956" s="62"/>
      <c r="CF11956" s="62"/>
      <c r="CL11956" s="56" t="s">
        <v>20002</v>
      </c>
      <c r="CM11956" s="56"/>
      <c r="CN11956" s="56"/>
      <c r="CO11956" s="52"/>
      <c r="CP11956" s="52"/>
      <c r="CQ11956" s="52"/>
      <c r="CR11956" s="52"/>
      <c r="CS11956" s="52"/>
      <c r="CT11956" s="52"/>
      <c r="CU11956" s="33"/>
      <c r="CV11956" s="33"/>
    </row>
    <row r="11957" spans="74:100">
      <c r="BV11957" s="62"/>
      <c r="BW11957" s="62"/>
      <c r="BX11957" s="62"/>
      <c r="BY11957" s="62"/>
      <c r="BZ11957" s="62"/>
      <c r="CA11957" s="62"/>
      <c r="CB11957" s="62"/>
      <c r="CC11957" s="62"/>
      <c r="CD11957" s="62"/>
      <c r="CE11957" s="62"/>
      <c r="CF11957" s="62"/>
      <c r="CL11957" s="56" t="s">
        <v>2588</v>
      </c>
      <c r="CM11957" s="56" t="s">
        <v>216</v>
      </c>
      <c r="CN11957" s="56" t="s">
        <v>216</v>
      </c>
      <c r="CO11957" s="52"/>
      <c r="CP11957" s="52"/>
      <c r="CQ11957" s="52"/>
      <c r="CR11957" s="52"/>
      <c r="CS11957" s="52"/>
      <c r="CT11957" s="52"/>
      <c r="CU11957" s="33"/>
      <c r="CV11957" s="33"/>
    </row>
    <row r="11958" spans="74:100">
      <c r="BV11958" s="62"/>
      <c r="BW11958" s="62"/>
      <c r="BX11958" s="62"/>
      <c r="BY11958" s="62"/>
      <c r="BZ11958" s="62"/>
      <c r="CA11958" s="62"/>
      <c r="CB11958" s="62"/>
      <c r="CC11958" s="62"/>
      <c r="CD11958" s="62"/>
      <c r="CE11958" s="62"/>
      <c r="CF11958" s="62"/>
      <c r="CL11958" s="56" t="s">
        <v>22909</v>
      </c>
      <c r="CM11958" s="56"/>
      <c r="CN11958" s="56"/>
      <c r="CO11958" s="52"/>
      <c r="CP11958" s="52"/>
      <c r="CQ11958" s="52"/>
      <c r="CR11958" s="52"/>
      <c r="CS11958" s="52"/>
      <c r="CT11958" s="52"/>
      <c r="CU11958" s="33"/>
      <c r="CV11958" s="33"/>
    </row>
    <row r="11959" spans="74:100">
      <c r="BV11959" s="62"/>
      <c r="BW11959" s="62"/>
      <c r="BX11959" s="62"/>
      <c r="BY11959" s="62"/>
      <c r="BZ11959" s="62"/>
      <c r="CA11959" s="62"/>
      <c r="CB11959" s="62"/>
      <c r="CC11959" s="62"/>
      <c r="CD11959" s="62"/>
      <c r="CE11959" s="62"/>
      <c r="CF11959" s="62"/>
      <c r="CL11959" s="56" t="s">
        <v>6431</v>
      </c>
      <c r="CM11959" s="56" t="s">
        <v>3118</v>
      </c>
      <c r="CN11959" s="56" t="s">
        <v>3118</v>
      </c>
      <c r="CO11959" s="52"/>
      <c r="CP11959" s="52"/>
      <c r="CQ11959" s="52"/>
      <c r="CR11959" s="52"/>
      <c r="CS11959" s="52"/>
      <c r="CT11959" s="52"/>
      <c r="CU11959" s="33"/>
      <c r="CV11959" s="33"/>
    </row>
    <row r="11960" spans="74:100">
      <c r="BV11960" s="62"/>
      <c r="BW11960" s="62"/>
      <c r="BX11960" s="62"/>
      <c r="BY11960" s="62"/>
      <c r="BZ11960" s="62"/>
      <c r="CA11960" s="62"/>
      <c r="CB11960" s="62"/>
      <c r="CC11960" s="62"/>
      <c r="CD11960" s="62"/>
      <c r="CE11960" s="62"/>
      <c r="CF11960" s="62"/>
      <c r="CL11960" s="56" t="s">
        <v>20003</v>
      </c>
      <c r="CM11960" s="56"/>
      <c r="CN11960" s="56"/>
      <c r="CO11960" s="52"/>
      <c r="CP11960" s="52"/>
      <c r="CQ11960" s="52"/>
      <c r="CR11960" s="52"/>
      <c r="CS11960" s="52"/>
      <c r="CT11960" s="52"/>
      <c r="CU11960" s="33"/>
      <c r="CV11960" s="33"/>
    </row>
    <row r="11961" spans="74:100">
      <c r="BV11961" s="62"/>
      <c r="BW11961" s="62"/>
      <c r="BX11961" s="62"/>
      <c r="BY11961" s="62"/>
      <c r="BZ11961" s="62"/>
      <c r="CA11961" s="62"/>
      <c r="CB11961" s="62"/>
      <c r="CC11961" s="62"/>
      <c r="CD11961" s="62"/>
      <c r="CE11961" s="62"/>
      <c r="CF11961" s="62"/>
      <c r="CL11961" s="56" t="s">
        <v>6432</v>
      </c>
      <c r="CM11961" s="56" t="s">
        <v>214</v>
      </c>
      <c r="CN11961" s="56" t="s">
        <v>214</v>
      </c>
      <c r="CO11961" s="52"/>
      <c r="CP11961" s="52"/>
      <c r="CQ11961" s="52"/>
      <c r="CR11961" s="52"/>
      <c r="CS11961" s="52"/>
      <c r="CT11961" s="52"/>
      <c r="CU11961" s="33"/>
      <c r="CV11961" s="33"/>
    </row>
    <row r="11962" spans="74:100">
      <c r="BV11962" s="62"/>
      <c r="BW11962" s="62"/>
      <c r="BX11962" s="62"/>
      <c r="BY11962" s="62"/>
      <c r="BZ11962" s="62"/>
      <c r="CA11962" s="62"/>
      <c r="CB11962" s="62"/>
      <c r="CC11962" s="62"/>
      <c r="CD11962" s="62"/>
      <c r="CE11962" s="62"/>
      <c r="CF11962" s="62"/>
      <c r="CL11962" s="56" t="s">
        <v>22910</v>
      </c>
      <c r="CM11962" s="56"/>
      <c r="CN11962" s="56"/>
      <c r="CO11962" s="52"/>
      <c r="CP11962" s="52"/>
      <c r="CQ11962" s="52"/>
      <c r="CR11962" s="52"/>
      <c r="CS11962" s="52"/>
      <c r="CT11962" s="52"/>
      <c r="CU11962" s="33"/>
      <c r="CV11962" s="33"/>
    </row>
    <row r="11963" spans="74:100">
      <c r="BV11963" s="62"/>
      <c r="BW11963" s="62"/>
      <c r="BX11963" s="62"/>
      <c r="BY11963" s="62"/>
      <c r="BZ11963" s="62"/>
      <c r="CA11963" s="62"/>
      <c r="CB11963" s="62"/>
      <c r="CC11963" s="62"/>
      <c r="CD11963" s="62"/>
      <c r="CE11963" s="62"/>
      <c r="CF11963" s="62"/>
      <c r="CL11963" s="56" t="s">
        <v>2589</v>
      </c>
      <c r="CM11963" s="56" t="s">
        <v>216</v>
      </c>
      <c r="CN11963" s="56" t="s">
        <v>216</v>
      </c>
      <c r="CO11963" s="52"/>
      <c r="CP11963" s="52"/>
      <c r="CQ11963" s="52"/>
      <c r="CR11963" s="52"/>
      <c r="CS11963" s="52"/>
      <c r="CT11963" s="52"/>
      <c r="CU11963" s="33"/>
      <c r="CV11963" s="33"/>
    </row>
    <row r="11964" spans="74:100">
      <c r="BV11964" s="62"/>
      <c r="BW11964" s="62"/>
      <c r="BX11964" s="62"/>
      <c r="BY11964" s="62"/>
      <c r="BZ11964" s="62"/>
      <c r="CA11964" s="62"/>
      <c r="CB11964" s="62"/>
      <c r="CC11964" s="62"/>
      <c r="CD11964" s="62"/>
      <c r="CE11964" s="62"/>
      <c r="CF11964" s="62"/>
      <c r="CL11964" s="56" t="s">
        <v>22911</v>
      </c>
      <c r="CM11964" s="56"/>
      <c r="CN11964" s="56"/>
      <c r="CO11964" s="52"/>
      <c r="CP11964" s="52"/>
      <c r="CQ11964" s="52"/>
      <c r="CR11964" s="52"/>
      <c r="CS11964" s="52"/>
      <c r="CT11964" s="52"/>
      <c r="CU11964" s="33"/>
      <c r="CV11964" s="33"/>
    </row>
    <row r="11965" spans="74:100">
      <c r="BV11965" s="62"/>
      <c r="BW11965" s="62"/>
      <c r="BX11965" s="62"/>
      <c r="BY11965" s="62"/>
      <c r="BZ11965" s="62"/>
      <c r="CA11965" s="62"/>
      <c r="CB11965" s="62"/>
      <c r="CC11965" s="62"/>
      <c r="CD11965" s="62"/>
      <c r="CE11965" s="62"/>
      <c r="CF11965" s="62"/>
      <c r="CL11965" s="56" t="s">
        <v>6433</v>
      </c>
      <c r="CM11965" s="56" t="s">
        <v>3118</v>
      </c>
      <c r="CN11965" s="56" t="s">
        <v>3118</v>
      </c>
      <c r="CO11965" s="52"/>
      <c r="CP11965" s="52"/>
      <c r="CQ11965" s="52"/>
      <c r="CR11965" s="52"/>
      <c r="CS11965" s="52"/>
      <c r="CT11965" s="52"/>
      <c r="CU11965" s="33"/>
      <c r="CV11965" s="33"/>
    </row>
    <row r="11966" spans="74:100">
      <c r="BV11966" s="62"/>
      <c r="BW11966" s="62"/>
      <c r="BX11966" s="62"/>
      <c r="BY11966" s="62"/>
      <c r="BZ11966" s="62"/>
      <c r="CA11966" s="62"/>
      <c r="CB11966" s="62"/>
      <c r="CC11966" s="62"/>
      <c r="CD11966" s="62"/>
      <c r="CE11966" s="62"/>
      <c r="CF11966" s="62"/>
      <c r="CL11966" s="56" t="s">
        <v>20004</v>
      </c>
      <c r="CM11966" s="56"/>
      <c r="CN11966" s="56"/>
      <c r="CO11966" s="52"/>
      <c r="CP11966" s="52"/>
      <c r="CQ11966" s="52"/>
      <c r="CR11966" s="52"/>
      <c r="CS11966" s="52"/>
      <c r="CT11966" s="52"/>
      <c r="CU11966" s="33"/>
      <c r="CV11966" s="33"/>
    </row>
    <row r="11967" spans="74:100">
      <c r="BV11967" s="62"/>
      <c r="BW11967" s="62"/>
      <c r="BX11967" s="62"/>
      <c r="BY11967" s="62"/>
      <c r="BZ11967" s="62"/>
      <c r="CA11967" s="62"/>
      <c r="CB11967" s="62"/>
      <c r="CC11967" s="62"/>
      <c r="CD11967" s="62"/>
      <c r="CE11967" s="62"/>
      <c r="CF11967" s="62"/>
      <c r="CL11967" s="56" t="s">
        <v>2590</v>
      </c>
      <c r="CM11967" s="56" t="s">
        <v>213</v>
      </c>
      <c r="CN11967" s="56" t="s">
        <v>213</v>
      </c>
      <c r="CO11967" s="52"/>
      <c r="CP11967" s="52"/>
      <c r="CQ11967" s="52"/>
      <c r="CR11967" s="52"/>
      <c r="CS11967" s="52"/>
      <c r="CT11967" s="52"/>
      <c r="CU11967" s="33"/>
      <c r="CV11967" s="33"/>
    </row>
    <row r="11968" spans="74:100">
      <c r="BV11968" s="62"/>
      <c r="BW11968" s="62"/>
      <c r="BX11968" s="62"/>
      <c r="BY11968" s="62"/>
      <c r="BZ11968" s="62"/>
      <c r="CA11968" s="62"/>
      <c r="CB11968" s="62"/>
      <c r="CC11968" s="62"/>
      <c r="CD11968" s="62"/>
      <c r="CE11968" s="62"/>
      <c r="CF11968" s="62"/>
      <c r="CL11968" s="56" t="s">
        <v>22912</v>
      </c>
      <c r="CM11968" s="56"/>
      <c r="CN11968" s="56"/>
      <c r="CO11968" s="52"/>
      <c r="CP11968" s="52"/>
      <c r="CQ11968" s="52"/>
      <c r="CR11968" s="52"/>
      <c r="CS11968" s="52"/>
      <c r="CT11968" s="52"/>
      <c r="CU11968" s="33"/>
      <c r="CV11968" s="33"/>
    </row>
    <row r="11969" spans="74:100">
      <c r="BV11969" s="62"/>
      <c r="BW11969" s="62"/>
      <c r="BX11969" s="62"/>
      <c r="BY11969" s="62"/>
      <c r="BZ11969" s="62"/>
      <c r="CA11969" s="62"/>
      <c r="CB11969" s="62"/>
      <c r="CC11969" s="62"/>
      <c r="CD11969" s="62"/>
      <c r="CE11969" s="62"/>
      <c r="CF11969" s="62"/>
      <c r="CL11969" s="56" t="s">
        <v>6434</v>
      </c>
      <c r="CM11969" s="56" t="s">
        <v>3118</v>
      </c>
      <c r="CN11969" s="56" t="s">
        <v>3118</v>
      </c>
      <c r="CO11969" s="52"/>
      <c r="CP11969" s="52"/>
      <c r="CQ11969" s="52"/>
      <c r="CR11969" s="52"/>
      <c r="CS11969" s="52"/>
      <c r="CT11969" s="52"/>
      <c r="CU11969" s="33"/>
      <c r="CV11969" s="33"/>
    </row>
    <row r="11970" spans="74:100">
      <c r="BV11970" s="62"/>
      <c r="BW11970" s="62"/>
      <c r="BX11970" s="62"/>
      <c r="BY11970" s="62"/>
      <c r="BZ11970" s="62"/>
      <c r="CA11970" s="62"/>
      <c r="CB11970" s="62"/>
      <c r="CC11970" s="62"/>
      <c r="CD11970" s="62"/>
      <c r="CE11970" s="62"/>
      <c r="CF11970" s="62"/>
      <c r="CL11970" s="56" t="s">
        <v>20005</v>
      </c>
      <c r="CM11970" s="56"/>
      <c r="CN11970" s="56"/>
      <c r="CO11970" s="52"/>
      <c r="CP11970" s="52"/>
      <c r="CQ11970" s="52"/>
      <c r="CR11970" s="52"/>
      <c r="CS11970" s="52"/>
      <c r="CT11970" s="52"/>
      <c r="CU11970" s="33"/>
      <c r="CV11970" s="33"/>
    </row>
    <row r="11971" spans="74:100">
      <c r="BV11971" s="62"/>
      <c r="BW11971" s="62"/>
      <c r="BX11971" s="62"/>
      <c r="BY11971" s="62"/>
      <c r="BZ11971" s="62"/>
      <c r="CA11971" s="62"/>
      <c r="CB11971" s="62"/>
      <c r="CC11971" s="62"/>
      <c r="CD11971" s="62"/>
      <c r="CE11971" s="62"/>
      <c r="CF11971" s="62"/>
      <c r="CL11971" s="56" t="s">
        <v>6435</v>
      </c>
      <c r="CM11971" s="56" t="s">
        <v>217</v>
      </c>
      <c r="CN11971" s="56" t="s">
        <v>217</v>
      </c>
      <c r="CO11971" s="52"/>
      <c r="CP11971" s="52"/>
      <c r="CQ11971" s="52"/>
      <c r="CR11971" s="52"/>
      <c r="CS11971" s="52"/>
      <c r="CT11971" s="52"/>
      <c r="CU11971" s="33"/>
      <c r="CV11971" s="33"/>
    </row>
    <row r="11972" spans="74:100">
      <c r="BV11972" s="62"/>
      <c r="BW11972" s="62"/>
      <c r="BX11972" s="62"/>
      <c r="BY11972" s="62"/>
      <c r="BZ11972" s="62"/>
      <c r="CA11972" s="62"/>
      <c r="CB11972" s="62"/>
      <c r="CC11972" s="62"/>
      <c r="CD11972" s="62"/>
      <c r="CE11972" s="62"/>
      <c r="CF11972" s="62"/>
      <c r="CL11972" s="56" t="s">
        <v>20006</v>
      </c>
      <c r="CM11972" s="56"/>
      <c r="CN11972" s="56"/>
      <c r="CO11972" s="52"/>
      <c r="CP11972" s="52"/>
      <c r="CQ11972" s="52"/>
      <c r="CR11972" s="52"/>
      <c r="CS11972" s="52"/>
      <c r="CT11972" s="52"/>
      <c r="CU11972" s="33"/>
      <c r="CV11972" s="33"/>
    </row>
    <row r="11973" spans="74:100">
      <c r="BV11973" s="62"/>
      <c r="BW11973" s="62"/>
      <c r="BX11973" s="62"/>
      <c r="BY11973" s="62"/>
      <c r="BZ11973" s="62"/>
      <c r="CA11973" s="62"/>
      <c r="CB11973" s="62"/>
      <c r="CC11973" s="62"/>
      <c r="CD11973" s="62"/>
      <c r="CE11973" s="62"/>
      <c r="CF11973" s="62"/>
      <c r="CL11973" s="56" t="s">
        <v>6436</v>
      </c>
      <c r="CM11973" s="56" t="s">
        <v>3118</v>
      </c>
      <c r="CN11973" s="56" t="s">
        <v>3118</v>
      </c>
      <c r="CO11973" s="52"/>
      <c r="CP11973" s="52"/>
      <c r="CQ11973" s="52"/>
      <c r="CR11973" s="52"/>
      <c r="CS11973" s="52"/>
      <c r="CT11973" s="52"/>
      <c r="CU11973" s="33"/>
      <c r="CV11973" s="33"/>
    </row>
    <row r="11974" spans="74:100">
      <c r="BV11974" s="62"/>
      <c r="BW11974" s="62"/>
      <c r="BX11974" s="62"/>
      <c r="BY11974" s="62"/>
      <c r="BZ11974" s="62"/>
      <c r="CA11974" s="62"/>
      <c r="CB11974" s="62"/>
      <c r="CC11974" s="62"/>
      <c r="CD11974" s="62"/>
      <c r="CE11974" s="62"/>
      <c r="CF11974" s="62"/>
      <c r="CL11974" s="56" t="s">
        <v>20007</v>
      </c>
      <c r="CM11974" s="56"/>
      <c r="CN11974" s="56"/>
      <c r="CO11974" s="52"/>
      <c r="CP11974" s="52"/>
      <c r="CQ11974" s="52"/>
      <c r="CR11974" s="52"/>
      <c r="CS11974" s="52"/>
      <c r="CT11974" s="52"/>
      <c r="CU11974" s="33"/>
      <c r="CV11974" s="33"/>
    </row>
    <row r="11975" spans="74:100">
      <c r="BV11975" s="62"/>
      <c r="BW11975" s="62"/>
      <c r="BX11975" s="62"/>
      <c r="BY11975" s="62"/>
      <c r="BZ11975" s="62"/>
      <c r="CA11975" s="62"/>
      <c r="CB11975" s="62"/>
      <c r="CC11975" s="62"/>
      <c r="CD11975" s="62"/>
      <c r="CE11975" s="62"/>
      <c r="CF11975" s="62"/>
      <c r="CL11975" s="56" t="s">
        <v>6437</v>
      </c>
      <c r="CM11975" s="56" t="s">
        <v>217</v>
      </c>
      <c r="CN11975" s="56" t="s">
        <v>217</v>
      </c>
      <c r="CO11975" s="52"/>
      <c r="CP11975" s="52"/>
      <c r="CQ11975" s="52"/>
      <c r="CR11975" s="52"/>
      <c r="CS11975" s="52"/>
      <c r="CT11975" s="52"/>
      <c r="CU11975" s="33"/>
      <c r="CV11975" s="33"/>
    </row>
    <row r="11976" spans="74:100">
      <c r="BV11976" s="62"/>
      <c r="BW11976" s="62"/>
      <c r="BX11976" s="62"/>
      <c r="BY11976" s="62"/>
      <c r="BZ11976" s="62"/>
      <c r="CA11976" s="62"/>
      <c r="CB11976" s="62"/>
      <c r="CC11976" s="62"/>
      <c r="CD11976" s="62"/>
      <c r="CE11976" s="62"/>
      <c r="CF11976" s="62"/>
      <c r="CL11976" s="56" t="s">
        <v>20008</v>
      </c>
      <c r="CM11976" s="56"/>
      <c r="CN11976" s="56"/>
      <c r="CO11976" s="52"/>
      <c r="CP11976" s="52"/>
      <c r="CQ11976" s="52"/>
      <c r="CR11976" s="52"/>
      <c r="CS11976" s="52"/>
      <c r="CT11976" s="52"/>
      <c r="CU11976" s="33"/>
      <c r="CV11976" s="33"/>
    </row>
    <row r="11977" spans="74:100">
      <c r="BV11977" s="62"/>
      <c r="BW11977" s="62"/>
      <c r="BX11977" s="62"/>
      <c r="BY11977" s="62"/>
      <c r="BZ11977" s="62"/>
      <c r="CA11977" s="62"/>
      <c r="CB11977" s="62"/>
      <c r="CC11977" s="62"/>
      <c r="CD11977" s="62"/>
      <c r="CE11977" s="62"/>
      <c r="CF11977" s="62"/>
      <c r="CL11977" s="56" t="s">
        <v>28572</v>
      </c>
      <c r="CM11977" s="56" t="s">
        <v>3118</v>
      </c>
      <c r="CN11977" s="56" t="s">
        <v>3118</v>
      </c>
      <c r="CO11977" s="52"/>
      <c r="CP11977" s="52"/>
      <c r="CQ11977" s="52"/>
      <c r="CR11977" s="52"/>
      <c r="CS11977" s="52"/>
      <c r="CT11977" s="52"/>
      <c r="CU11977" s="33"/>
      <c r="CV11977" s="33"/>
    </row>
    <row r="11978" spans="74:100">
      <c r="BV11978" s="62"/>
      <c r="BW11978" s="62"/>
      <c r="BX11978" s="62"/>
      <c r="BY11978" s="62"/>
      <c r="BZ11978" s="62"/>
      <c r="CA11978" s="62"/>
      <c r="CB11978" s="62"/>
      <c r="CC11978" s="62"/>
      <c r="CD11978" s="62"/>
      <c r="CE11978" s="62"/>
      <c r="CF11978" s="62"/>
      <c r="CL11978" s="56" t="s">
        <v>19004</v>
      </c>
      <c r="CM11978" s="56"/>
      <c r="CN11978" s="56"/>
      <c r="CO11978" s="52"/>
      <c r="CP11978" s="52"/>
      <c r="CQ11978" s="52"/>
      <c r="CR11978" s="52"/>
      <c r="CS11978" s="52"/>
      <c r="CT11978" s="52"/>
      <c r="CU11978" s="33"/>
      <c r="CV11978" s="33"/>
    </row>
    <row r="11979" spans="74:100">
      <c r="BV11979" s="62"/>
      <c r="BW11979" s="62"/>
      <c r="BX11979" s="62"/>
      <c r="BY11979" s="62"/>
      <c r="BZ11979" s="62"/>
      <c r="CA11979" s="62"/>
      <c r="CB11979" s="62"/>
      <c r="CC11979" s="62"/>
      <c r="CD11979" s="62"/>
      <c r="CE11979" s="62"/>
      <c r="CF11979" s="62"/>
      <c r="CL11979" s="56" t="s">
        <v>28573</v>
      </c>
      <c r="CM11979" s="56" t="s">
        <v>217</v>
      </c>
      <c r="CN11979" s="56" t="s">
        <v>217</v>
      </c>
      <c r="CO11979" s="52"/>
      <c r="CP11979" s="52"/>
      <c r="CQ11979" s="52"/>
      <c r="CR11979" s="52"/>
      <c r="CS11979" s="52"/>
      <c r="CT11979" s="52"/>
      <c r="CU11979" s="33"/>
      <c r="CV11979" s="33"/>
    </row>
    <row r="11980" spans="74:100">
      <c r="BV11980" s="62"/>
      <c r="BW11980" s="62"/>
      <c r="BX11980" s="62"/>
      <c r="BY11980" s="62"/>
      <c r="BZ11980" s="62"/>
      <c r="CA11980" s="62"/>
      <c r="CB11980" s="62"/>
      <c r="CC11980" s="62"/>
      <c r="CD11980" s="62"/>
      <c r="CE11980" s="62"/>
      <c r="CF11980" s="62"/>
      <c r="CL11980" s="56" t="s">
        <v>28574</v>
      </c>
      <c r="CM11980" s="56"/>
      <c r="CN11980" s="56"/>
      <c r="CO11980" s="52"/>
      <c r="CP11980" s="52"/>
      <c r="CQ11980" s="52"/>
      <c r="CR11980" s="52"/>
      <c r="CS11980" s="52"/>
      <c r="CT11980" s="52"/>
      <c r="CU11980" s="33"/>
      <c r="CV11980" s="33"/>
    </row>
    <row r="11981" spans="74:100">
      <c r="BV11981" s="62"/>
      <c r="BW11981" s="62"/>
      <c r="BX11981" s="62"/>
      <c r="BY11981" s="62"/>
      <c r="BZ11981" s="62"/>
      <c r="CA11981" s="62"/>
      <c r="CB11981" s="62"/>
      <c r="CC11981" s="62"/>
      <c r="CD11981" s="62"/>
      <c r="CE11981" s="62"/>
      <c r="CF11981" s="62"/>
      <c r="CL11981" s="56" t="s">
        <v>28575</v>
      </c>
      <c r="CM11981" s="56" t="s">
        <v>217</v>
      </c>
      <c r="CN11981" s="56" t="s">
        <v>217</v>
      </c>
      <c r="CO11981" s="52"/>
      <c r="CP11981" s="52"/>
      <c r="CQ11981" s="52"/>
      <c r="CR11981" s="52"/>
      <c r="CS11981" s="52"/>
      <c r="CT11981" s="52"/>
      <c r="CU11981" s="33"/>
      <c r="CV11981" s="33"/>
    </row>
    <row r="11982" spans="74:100">
      <c r="BV11982" s="62"/>
      <c r="BW11982" s="62"/>
      <c r="BX11982" s="62"/>
      <c r="BY11982" s="62"/>
      <c r="BZ11982" s="62"/>
      <c r="CA11982" s="62"/>
      <c r="CB11982" s="62"/>
      <c r="CC11982" s="62"/>
      <c r="CD11982" s="62"/>
      <c r="CE11982" s="62"/>
      <c r="CF11982" s="62"/>
      <c r="CL11982" s="56" t="s">
        <v>28576</v>
      </c>
      <c r="CM11982" s="56"/>
      <c r="CN11982" s="56"/>
      <c r="CO11982" s="52"/>
      <c r="CP11982" s="52"/>
      <c r="CQ11982" s="52"/>
      <c r="CR11982" s="52"/>
      <c r="CS11982" s="52"/>
      <c r="CT11982" s="52"/>
      <c r="CU11982" s="33"/>
      <c r="CV11982" s="33"/>
    </row>
    <row r="11983" spans="74:100">
      <c r="BV11983" s="62"/>
      <c r="BW11983" s="62"/>
      <c r="BX11983" s="62"/>
      <c r="BY11983" s="62"/>
      <c r="BZ11983" s="62"/>
      <c r="CA11983" s="62"/>
      <c r="CB11983" s="62"/>
      <c r="CC11983" s="62"/>
      <c r="CD11983" s="62"/>
      <c r="CE11983" s="62"/>
      <c r="CF11983" s="62"/>
      <c r="CL11983" s="56" t="s">
        <v>28577</v>
      </c>
      <c r="CM11983" s="56" t="s">
        <v>217</v>
      </c>
      <c r="CN11983" s="56" t="s">
        <v>217</v>
      </c>
      <c r="CO11983" s="52"/>
      <c r="CP11983" s="52"/>
      <c r="CQ11983" s="52"/>
      <c r="CR11983" s="52"/>
      <c r="CS11983" s="52"/>
      <c r="CT11983" s="52"/>
      <c r="CU11983" s="33"/>
      <c r="CV11983" s="33"/>
    </row>
    <row r="11984" spans="74:100">
      <c r="BV11984" s="62"/>
      <c r="BW11984" s="62"/>
      <c r="BX11984" s="62"/>
      <c r="BY11984" s="62"/>
      <c r="BZ11984" s="62"/>
      <c r="CA11984" s="62"/>
      <c r="CB11984" s="62"/>
      <c r="CC11984" s="62"/>
      <c r="CD11984" s="62"/>
      <c r="CE11984" s="62"/>
      <c r="CF11984" s="62"/>
      <c r="CL11984" s="56" t="s">
        <v>28578</v>
      </c>
      <c r="CM11984" s="56"/>
      <c r="CN11984" s="56"/>
      <c r="CO11984" s="52"/>
      <c r="CP11984" s="52"/>
      <c r="CQ11984" s="52"/>
      <c r="CR11984" s="52"/>
      <c r="CS11984" s="52"/>
      <c r="CT11984" s="52"/>
      <c r="CU11984" s="33"/>
      <c r="CV11984" s="33"/>
    </row>
    <row r="11985" spans="74:100">
      <c r="BV11985" s="62"/>
      <c r="BW11985" s="62"/>
      <c r="BX11985" s="62"/>
      <c r="BY11985" s="62"/>
      <c r="BZ11985" s="62"/>
      <c r="CA11985" s="62"/>
      <c r="CB11985" s="62"/>
      <c r="CC11985" s="62"/>
      <c r="CD11985" s="62"/>
      <c r="CE11985" s="62"/>
      <c r="CF11985" s="62"/>
      <c r="CL11985" s="56" t="s">
        <v>28579</v>
      </c>
      <c r="CM11985" s="56" t="s">
        <v>217</v>
      </c>
      <c r="CN11985" s="56" t="s">
        <v>217</v>
      </c>
      <c r="CO11985" s="52"/>
      <c r="CP11985" s="52"/>
      <c r="CQ11985" s="52"/>
      <c r="CR11985" s="52"/>
      <c r="CS11985" s="52"/>
      <c r="CT11985" s="52"/>
      <c r="CU11985" s="33"/>
      <c r="CV11985" s="33"/>
    </row>
    <row r="11986" spans="74:100">
      <c r="BV11986" s="62"/>
      <c r="BW11986" s="62"/>
      <c r="BX11986" s="62"/>
      <c r="BY11986" s="62"/>
      <c r="BZ11986" s="62"/>
      <c r="CA11986" s="62"/>
      <c r="CB11986" s="62"/>
      <c r="CC11986" s="62"/>
      <c r="CD11986" s="62"/>
      <c r="CE11986" s="62"/>
      <c r="CF11986" s="62"/>
      <c r="CL11986" s="56" t="s">
        <v>28580</v>
      </c>
      <c r="CM11986" s="56"/>
      <c r="CN11986" s="56"/>
      <c r="CO11986" s="52"/>
      <c r="CP11986" s="52"/>
      <c r="CQ11986" s="52"/>
      <c r="CR11986" s="52"/>
      <c r="CS11986" s="52"/>
      <c r="CT11986" s="52"/>
      <c r="CU11986" s="33"/>
      <c r="CV11986" s="33"/>
    </row>
    <row r="11987" spans="74:100">
      <c r="BV11987" s="62"/>
      <c r="BW11987" s="62"/>
      <c r="BX11987" s="62"/>
      <c r="BY11987" s="62"/>
      <c r="BZ11987" s="62"/>
      <c r="CA11987" s="62"/>
      <c r="CB11987" s="62"/>
      <c r="CC11987" s="62"/>
      <c r="CD11987" s="62"/>
      <c r="CE11987" s="62"/>
      <c r="CF11987" s="62"/>
      <c r="CL11987" s="56" t="s">
        <v>28581</v>
      </c>
      <c r="CM11987" s="56" t="s">
        <v>217</v>
      </c>
      <c r="CN11987" s="56" t="s">
        <v>217</v>
      </c>
      <c r="CO11987" s="52"/>
      <c r="CP11987" s="52"/>
      <c r="CQ11987" s="52"/>
      <c r="CR11987" s="52"/>
      <c r="CS11987" s="52"/>
      <c r="CT11987" s="52"/>
      <c r="CU11987" s="33"/>
      <c r="CV11987" s="33"/>
    </row>
    <row r="11988" spans="74:100">
      <c r="BV11988" s="62"/>
      <c r="BW11988" s="62"/>
      <c r="BX11988" s="62"/>
      <c r="BY11988" s="62"/>
      <c r="BZ11988" s="62"/>
      <c r="CA11988" s="62"/>
      <c r="CB11988" s="62"/>
      <c r="CC11988" s="62"/>
      <c r="CD11988" s="62"/>
      <c r="CE11988" s="62"/>
      <c r="CF11988" s="62"/>
      <c r="CL11988" s="56" t="s">
        <v>28582</v>
      </c>
      <c r="CM11988" s="56"/>
      <c r="CN11988" s="56"/>
      <c r="CO11988" s="52"/>
      <c r="CP11988" s="52"/>
      <c r="CQ11988" s="52"/>
      <c r="CR11988" s="52"/>
      <c r="CS11988" s="52"/>
      <c r="CT11988" s="52"/>
      <c r="CU11988" s="33"/>
      <c r="CV11988" s="33"/>
    </row>
    <row r="11989" spans="74:100">
      <c r="BV11989" s="62"/>
      <c r="BW11989" s="62"/>
      <c r="BX11989" s="62"/>
      <c r="BY11989" s="62"/>
      <c r="BZ11989" s="62"/>
      <c r="CA11989" s="62"/>
      <c r="CB11989" s="62"/>
      <c r="CC11989" s="62"/>
      <c r="CD11989" s="62"/>
      <c r="CE11989" s="62"/>
      <c r="CF11989" s="62"/>
      <c r="CL11989" s="56" t="s">
        <v>6438</v>
      </c>
      <c r="CM11989" s="56" t="s">
        <v>3118</v>
      </c>
      <c r="CN11989" s="56" t="s">
        <v>3118</v>
      </c>
      <c r="CO11989" s="52"/>
      <c r="CP11989" s="52"/>
      <c r="CQ11989" s="52"/>
      <c r="CR11989" s="52"/>
      <c r="CS11989" s="52"/>
      <c r="CT11989" s="52"/>
      <c r="CU11989" s="33"/>
      <c r="CV11989" s="33"/>
    </row>
    <row r="11990" spans="74:100">
      <c r="BV11990" s="62"/>
      <c r="BW11990" s="62"/>
      <c r="BX11990" s="62"/>
      <c r="BY11990" s="62"/>
      <c r="BZ11990" s="62"/>
      <c r="CA11990" s="62"/>
      <c r="CB11990" s="62"/>
      <c r="CC11990" s="62"/>
      <c r="CD11990" s="62"/>
      <c r="CE11990" s="62"/>
      <c r="CF11990" s="62"/>
      <c r="CL11990" s="56" t="s">
        <v>19004</v>
      </c>
      <c r="CM11990" s="56"/>
      <c r="CN11990" s="56"/>
      <c r="CO11990" s="52"/>
      <c r="CP11990" s="52"/>
      <c r="CQ11990" s="52"/>
      <c r="CR11990" s="52"/>
      <c r="CS11990" s="52"/>
      <c r="CT11990" s="52"/>
      <c r="CU11990" s="33"/>
      <c r="CV11990" s="33"/>
    </row>
    <row r="11991" spans="74:100">
      <c r="BV11991" s="62"/>
      <c r="BW11991" s="62"/>
      <c r="BX11991" s="62"/>
      <c r="BY11991" s="62"/>
      <c r="BZ11991" s="62"/>
      <c r="CA11991" s="62"/>
      <c r="CB11991" s="62"/>
      <c r="CC11991" s="62"/>
      <c r="CD11991" s="62"/>
      <c r="CE11991" s="62"/>
      <c r="CF11991" s="62"/>
      <c r="CL11991" s="56" t="s">
        <v>6439</v>
      </c>
      <c r="CM11991" s="56" t="s">
        <v>213</v>
      </c>
      <c r="CN11991" s="56" t="s">
        <v>213</v>
      </c>
      <c r="CO11991" s="52"/>
      <c r="CP11991" s="52"/>
      <c r="CQ11991" s="52"/>
      <c r="CR11991" s="52"/>
      <c r="CS11991" s="52"/>
      <c r="CT11991" s="52"/>
      <c r="CU11991" s="33"/>
      <c r="CV11991" s="33"/>
    </row>
    <row r="11992" spans="74:100">
      <c r="BV11992" s="62"/>
      <c r="BW11992" s="62"/>
      <c r="BX11992" s="62"/>
      <c r="BY11992" s="62"/>
      <c r="BZ11992" s="62"/>
      <c r="CA11992" s="62"/>
      <c r="CB11992" s="62"/>
      <c r="CC11992" s="62"/>
      <c r="CD11992" s="62"/>
      <c r="CE11992" s="62"/>
      <c r="CF11992" s="62"/>
      <c r="CL11992" s="56" t="s">
        <v>22913</v>
      </c>
      <c r="CM11992" s="56"/>
      <c r="CN11992" s="56"/>
      <c r="CO11992" s="52"/>
      <c r="CP11992" s="52"/>
      <c r="CQ11992" s="52"/>
      <c r="CR11992" s="52"/>
      <c r="CS11992" s="52"/>
      <c r="CT11992" s="52"/>
      <c r="CU11992" s="33"/>
      <c r="CV11992" s="33"/>
    </row>
    <row r="11993" spans="74:100">
      <c r="BV11993" s="62"/>
      <c r="BW11993" s="62"/>
      <c r="BX11993" s="62"/>
      <c r="BY11993" s="62"/>
      <c r="BZ11993" s="62"/>
      <c r="CA11993" s="62"/>
      <c r="CB11993" s="62"/>
      <c r="CC11993" s="62"/>
      <c r="CD11993" s="62"/>
      <c r="CE11993" s="62"/>
      <c r="CF11993" s="62"/>
      <c r="CL11993" s="56" t="s">
        <v>6440</v>
      </c>
      <c r="CM11993" s="56" t="s">
        <v>213</v>
      </c>
      <c r="CN11993" s="56" t="s">
        <v>213</v>
      </c>
      <c r="CO11993" s="52"/>
      <c r="CP11993" s="52"/>
      <c r="CQ11993" s="52"/>
      <c r="CR11993" s="52"/>
      <c r="CS11993" s="52"/>
      <c r="CT11993" s="52"/>
      <c r="CU11993" s="33"/>
      <c r="CV11993" s="33"/>
    </row>
    <row r="11994" spans="74:100">
      <c r="BV11994" s="62"/>
      <c r="BW11994" s="62"/>
      <c r="BX11994" s="62"/>
      <c r="BY11994" s="62"/>
      <c r="BZ11994" s="62"/>
      <c r="CA11994" s="62"/>
      <c r="CB11994" s="62"/>
      <c r="CC11994" s="62"/>
      <c r="CD11994" s="62"/>
      <c r="CE11994" s="62"/>
      <c r="CF11994" s="62"/>
      <c r="CL11994" s="56" t="s">
        <v>22914</v>
      </c>
      <c r="CM11994" s="56"/>
      <c r="CN11994" s="56"/>
      <c r="CO11994" s="52"/>
      <c r="CP11994" s="52"/>
      <c r="CQ11994" s="52"/>
      <c r="CR11994" s="52"/>
      <c r="CS11994" s="52"/>
      <c r="CT11994" s="52"/>
      <c r="CU11994" s="33"/>
      <c r="CV11994" s="33"/>
    </row>
    <row r="11995" spans="74:100">
      <c r="BV11995" s="62"/>
      <c r="BW11995" s="62"/>
      <c r="BX11995" s="62"/>
      <c r="BY11995" s="62"/>
      <c r="BZ11995" s="62"/>
      <c r="CA11995" s="62"/>
      <c r="CB11995" s="62"/>
      <c r="CC11995" s="62"/>
      <c r="CD11995" s="62"/>
      <c r="CE11995" s="62"/>
      <c r="CF11995" s="62"/>
      <c r="CL11995" s="56" t="s">
        <v>6441</v>
      </c>
      <c r="CM11995" s="56" t="s">
        <v>213</v>
      </c>
      <c r="CN11995" s="56" t="s">
        <v>213</v>
      </c>
      <c r="CO11995" s="52"/>
      <c r="CP11995" s="52"/>
      <c r="CQ11995" s="52"/>
      <c r="CR11995" s="52"/>
      <c r="CS11995" s="52"/>
      <c r="CT11995" s="52"/>
      <c r="CU11995" s="33"/>
      <c r="CV11995" s="33"/>
    </row>
    <row r="11996" spans="74:100">
      <c r="BV11996" s="62"/>
      <c r="BW11996" s="62"/>
      <c r="BX11996" s="62"/>
      <c r="BY11996" s="62"/>
      <c r="BZ11996" s="62"/>
      <c r="CA11996" s="62"/>
      <c r="CB11996" s="62"/>
      <c r="CC11996" s="62"/>
      <c r="CD11996" s="62"/>
      <c r="CE11996" s="62"/>
      <c r="CF11996" s="62"/>
      <c r="CL11996" s="56" t="s">
        <v>22915</v>
      </c>
      <c r="CM11996" s="56"/>
      <c r="CN11996" s="56"/>
      <c r="CO11996" s="52"/>
      <c r="CP11996" s="52"/>
      <c r="CQ11996" s="52"/>
      <c r="CR11996" s="52"/>
      <c r="CS11996" s="52"/>
      <c r="CT11996" s="52"/>
      <c r="CU11996" s="33"/>
      <c r="CV11996" s="33"/>
    </row>
    <row r="11997" spans="74:100">
      <c r="BV11997" s="62"/>
      <c r="BW11997" s="62"/>
      <c r="BX11997" s="62"/>
      <c r="BY11997" s="62"/>
      <c r="BZ11997" s="62"/>
      <c r="CA11997" s="62"/>
      <c r="CB11997" s="62"/>
      <c r="CC11997" s="62"/>
      <c r="CD11997" s="62"/>
      <c r="CE11997" s="62"/>
      <c r="CF11997" s="62"/>
      <c r="CL11997" s="56" t="s">
        <v>6442</v>
      </c>
      <c r="CM11997" s="56" t="s">
        <v>213</v>
      </c>
      <c r="CN11997" s="56" t="s">
        <v>213</v>
      </c>
      <c r="CO11997" s="52"/>
      <c r="CP11997" s="52"/>
      <c r="CQ11997" s="52"/>
      <c r="CR11997" s="52"/>
      <c r="CS11997" s="52"/>
      <c r="CT11997" s="52"/>
      <c r="CU11997" s="33"/>
      <c r="CV11997" s="33"/>
    </row>
    <row r="11998" spans="74:100">
      <c r="BV11998" s="62"/>
      <c r="BW11998" s="62"/>
      <c r="BX11998" s="62"/>
      <c r="BY11998" s="62"/>
      <c r="BZ11998" s="62"/>
      <c r="CA11998" s="62"/>
      <c r="CB11998" s="62"/>
      <c r="CC11998" s="62"/>
      <c r="CD11998" s="62"/>
      <c r="CE11998" s="62"/>
      <c r="CF11998" s="62"/>
      <c r="CL11998" s="56" t="s">
        <v>22916</v>
      </c>
      <c r="CM11998" s="56"/>
      <c r="CN11998" s="56"/>
      <c r="CO11998" s="52"/>
      <c r="CP11998" s="52"/>
      <c r="CQ11998" s="52"/>
      <c r="CR11998" s="52"/>
      <c r="CS11998" s="52"/>
      <c r="CT11998" s="52"/>
      <c r="CU11998" s="33"/>
      <c r="CV11998" s="33"/>
    </row>
    <row r="11999" spans="74:100">
      <c r="BV11999" s="62"/>
      <c r="BW11999" s="62"/>
      <c r="BX11999" s="62"/>
      <c r="BY11999" s="62"/>
      <c r="BZ11999" s="62"/>
      <c r="CA11999" s="62"/>
      <c r="CB11999" s="62"/>
      <c r="CC11999" s="62"/>
      <c r="CD11999" s="62"/>
      <c r="CE11999" s="62"/>
      <c r="CF11999" s="62"/>
      <c r="CL11999" s="56" t="s">
        <v>6443</v>
      </c>
      <c r="CM11999" s="56" t="s">
        <v>213</v>
      </c>
      <c r="CN11999" s="56" t="s">
        <v>213</v>
      </c>
      <c r="CO11999" s="52"/>
      <c r="CP11999" s="52"/>
      <c r="CQ11999" s="52"/>
      <c r="CR11999" s="52"/>
      <c r="CS11999" s="52"/>
      <c r="CT11999" s="52"/>
      <c r="CU11999" s="33"/>
      <c r="CV11999" s="33"/>
    </row>
    <row r="12000" spans="74:100">
      <c r="BV12000" s="62"/>
      <c r="BW12000" s="62"/>
      <c r="BX12000" s="62"/>
      <c r="BY12000" s="62"/>
      <c r="BZ12000" s="62"/>
      <c r="CA12000" s="62"/>
      <c r="CB12000" s="62"/>
      <c r="CC12000" s="62"/>
      <c r="CD12000" s="62"/>
      <c r="CE12000" s="62"/>
      <c r="CF12000" s="62"/>
      <c r="CL12000" s="56" t="s">
        <v>22917</v>
      </c>
      <c r="CM12000" s="56"/>
      <c r="CN12000" s="56"/>
      <c r="CO12000" s="52"/>
      <c r="CP12000" s="52"/>
      <c r="CQ12000" s="52"/>
      <c r="CR12000" s="52"/>
      <c r="CS12000" s="52"/>
      <c r="CT12000" s="52"/>
      <c r="CU12000" s="33"/>
      <c r="CV12000" s="33"/>
    </row>
    <row r="12001" spans="74:100">
      <c r="BV12001" s="62"/>
      <c r="BW12001" s="62"/>
      <c r="BX12001" s="62"/>
      <c r="BY12001" s="62"/>
      <c r="BZ12001" s="62"/>
      <c r="CA12001" s="62"/>
      <c r="CB12001" s="62"/>
      <c r="CC12001" s="62"/>
      <c r="CD12001" s="62"/>
      <c r="CE12001" s="62"/>
      <c r="CF12001" s="62"/>
      <c r="CL12001" s="56" t="s">
        <v>6444</v>
      </c>
      <c r="CM12001" s="56" t="s">
        <v>213</v>
      </c>
      <c r="CN12001" s="56" t="s">
        <v>213</v>
      </c>
      <c r="CO12001" s="52"/>
      <c r="CP12001" s="52"/>
      <c r="CQ12001" s="52"/>
      <c r="CR12001" s="52"/>
      <c r="CS12001" s="52"/>
      <c r="CT12001" s="52"/>
      <c r="CU12001" s="33"/>
      <c r="CV12001" s="33"/>
    </row>
    <row r="12002" spans="74:100">
      <c r="BV12002" s="62"/>
      <c r="BW12002" s="62"/>
      <c r="BX12002" s="62"/>
      <c r="BY12002" s="62"/>
      <c r="BZ12002" s="62"/>
      <c r="CA12002" s="62"/>
      <c r="CB12002" s="62"/>
      <c r="CC12002" s="62"/>
      <c r="CD12002" s="62"/>
      <c r="CE12002" s="62"/>
      <c r="CF12002" s="62"/>
      <c r="CL12002" s="56" t="s">
        <v>22918</v>
      </c>
      <c r="CM12002" s="56"/>
      <c r="CN12002" s="56"/>
      <c r="CO12002" s="52"/>
      <c r="CP12002" s="52"/>
      <c r="CQ12002" s="52"/>
      <c r="CR12002" s="52"/>
      <c r="CS12002" s="52"/>
      <c r="CT12002" s="52"/>
      <c r="CU12002" s="33"/>
      <c r="CV12002" s="33"/>
    </row>
    <row r="12003" spans="74:100">
      <c r="BV12003" s="62"/>
      <c r="BW12003" s="62"/>
      <c r="BX12003" s="62"/>
      <c r="BY12003" s="62"/>
      <c r="BZ12003" s="62"/>
      <c r="CA12003" s="62"/>
      <c r="CB12003" s="62"/>
      <c r="CC12003" s="62"/>
      <c r="CD12003" s="62"/>
      <c r="CE12003" s="62"/>
      <c r="CF12003" s="62"/>
      <c r="CL12003" s="56" t="s">
        <v>6445</v>
      </c>
      <c r="CM12003" s="56" t="s">
        <v>213</v>
      </c>
      <c r="CN12003" s="56" t="s">
        <v>213</v>
      </c>
      <c r="CO12003" s="52"/>
      <c r="CP12003" s="52"/>
      <c r="CQ12003" s="52"/>
      <c r="CR12003" s="52"/>
      <c r="CS12003" s="52"/>
      <c r="CT12003" s="52"/>
      <c r="CU12003" s="33"/>
      <c r="CV12003" s="33"/>
    </row>
    <row r="12004" spans="74:100">
      <c r="BV12004" s="62"/>
      <c r="BW12004" s="62"/>
      <c r="BX12004" s="62"/>
      <c r="BY12004" s="62"/>
      <c r="BZ12004" s="62"/>
      <c r="CA12004" s="62"/>
      <c r="CB12004" s="62"/>
      <c r="CC12004" s="62"/>
      <c r="CD12004" s="62"/>
      <c r="CE12004" s="62"/>
      <c r="CF12004" s="62"/>
      <c r="CL12004" s="56" t="s">
        <v>22919</v>
      </c>
      <c r="CM12004" s="56"/>
      <c r="CN12004" s="56"/>
      <c r="CO12004" s="52"/>
      <c r="CP12004" s="52"/>
      <c r="CQ12004" s="52"/>
      <c r="CR12004" s="52"/>
      <c r="CS12004" s="52"/>
      <c r="CT12004" s="52"/>
      <c r="CU12004" s="33"/>
      <c r="CV12004" s="33"/>
    </row>
    <row r="12005" spans="74:100">
      <c r="BV12005" s="62"/>
      <c r="BW12005" s="62"/>
      <c r="BX12005" s="62"/>
      <c r="BY12005" s="62"/>
      <c r="BZ12005" s="62"/>
      <c r="CA12005" s="62"/>
      <c r="CB12005" s="62"/>
      <c r="CC12005" s="62"/>
      <c r="CD12005" s="62"/>
      <c r="CE12005" s="62"/>
      <c r="CF12005" s="62"/>
      <c r="CL12005" s="56" t="s">
        <v>28583</v>
      </c>
      <c r="CM12005" s="56" t="s">
        <v>213</v>
      </c>
      <c r="CN12005" s="56" t="s">
        <v>213</v>
      </c>
      <c r="CO12005" s="52"/>
      <c r="CP12005" s="52"/>
      <c r="CQ12005" s="52"/>
      <c r="CR12005" s="52"/>
      <c r="CS12005" s="52"/>
      <c r="CT12005" s="52"/>
      <c r="CU12005" s="33"/>
      <c r="CV12005" s="33"/>
    </row>
    <row r="12006" spans="74:100">
      <c r="BV12006" s="62"/>
      <c r="BW12006" s="62"/>
      <c r="BX12006" s="62"/>
      <c r="BY12006" s="62"/>
      <c r="BZ12006" s="62"/>
      <c r="CA12006" s="62"/>
      <c r="CB12006" s="62"/>
      <c r="CC12006" s="62"/>
      <c r="CD12006" s="62"/>
      <c r="CE12006" s="62"/>
      <c r="CF12006" s="62"/>
      <c r="CL12006" s="56" t="s">
        <v>28584</v>
      </c>
      <c r="CM12006" s="56"/>
      <c r="CN12006" s="56"/>
      <c r="CO12006" s="52"/>
      <c r="CP12006" s="52"/>
      <c r="CQ12006" s="52"/>
      <c r="CR12006" s="52"/>
      <c r="CS12006" s="52"/>
      <c r="CT12006" s="52"/>
      <c r="CU12006" s="33"/>
      <c r="CV12006" s="33"/>
    </row>
    <row r="12007" spans="74:100">
      <c r="BV12007" s="62"/>
      <c r="BW12007" s="62"/>
      <c r="BX12007" s="62"/>
      <c r="BY12007" s="62"/>
      <c r="BZ12007" s="62"/>
      <c r="CA12007" s="62"/>
      <c r="CB12007" s="62"/>
      <c r="CC12007" s="62"/>
      <c r="CD12007" s="62"/>
      <c r="CE12007" s="62"/>
      <c r="CF12007" s="62"/>
      <c r="CL12007" s="56" t="s">
        <v>6446</v>
      </c>
      <c r="CM12007" s="56" t="s">
        <v>213</v>
      </c>
      <c r="CN12007" s="56" t="s">
        <v>213</v>
      </c>
      <c r="CO12007" s="52"/>
      <c r="CP12007" s="52"/>
      <c r="CQ12007" s="52"/>
      <c r="CR12007" s="52"/>
      <c r="CS12007" s="52"/>
      <c r="CT12007" s="52"/>
      <c r="CU12007" s="33"/>
      <c r="CV12007" s="33"/>
    </row>
    <row r="12008" spans="74:100">
      <c r="BV12008" s="62"/>
      <c r="BW12008" s="62"/>
      <c r="BX12008" s="62"/>
      <c r="BY12008" s="62"/>
      <c r="BZ12008" s="62"/>
      <c r="CA12008" s="62"/>
      <c r="CB12008" s="62"/>
      <c r="CC12008" s="62"/>
      <c r="CD12008" s="62"/>
      <c r="CE12008" s="62"/>
      <c r="CF12008" s="62"/>
      <c r="CL12008" s="56" t="s">
        <v>22920</v>
      </c>
      <c r="CM12008" s="56"/>
      <c r="CN12008" s="56"/>
      <c r="CO12008" s="52"/>
      <c r="CP12008" s="52"/>
      <c r="CQ12008" s="52"/>
      <c r="CR12008" s="52"/>
      <c r="CS12008" s="52"/>
      <c r="CT12008" s="52"/>
      <c r="CU12008" s="33"/>
      <c r="CV12008" s="33"/>
    </row>
    <row r="12009" spans="74:100">
      <c r="BV12009" s="62"/>
      <c r="BW12009" s="62"/>
      <c r="BX12009" s="62"/>
      <c r="BY12009" s="62"/>
      <c r="BZ12009" s="62"/>
      <c r="CA12009" s="62"/>
      <c r="CB12009" s="62"/>
      <c r="CC12009" s="62"/>
      <c r="CD12009" s="62"/>
      <c r="CE12009" s="62"/>
      <c r="CF12009" s="62"/>
      <c r="CL12009" s="56" t="s">
        <v>6447</v>
      </c>
      <c r="CM12009" s="56" t="s">
        <v>213</v>
      </c>
      <c r="CN12009" s="56" t="s">
        <v>213</v>
      </c>
      <c r="CO12009" s="52"/>
      <c r="CP12009" s="52"/>
      <c r="CQ12009" s="52"/>
      <c r="CR12009" s="52"/>
      <c r="CS12009" s="52"/>
      <c r="CT12009" s="52"/>
      <c r="CU12009" s="33"/>
      <c r="CV12009" s="33"/>
    </row>
    <row r="12010" spans="74:100">
      <c r="BV12010" s="62"/>
      <c r="BW12010" s="62"/>
      <c r="BX12010" s="62"/>
      <c r="BY12010" s="62"/>
      <c r="BZ12010" s="62"/>
      <c r="CA12010" s="62"/>
      <c r="CB12010" s="62"/>
      <c r="CC12010" s="62"/>
      <c r="CD12010" s="62"/>
      <c r="CE12010" s="62"/>
      <c r="CF12010" s="62"/>
      <c r="CL12010" s="56" t="s">
        <v>22921</v>
      </c>
      <c r="CM12010" s="56"/>
      <c r="CN12010" s="56"/>
      <c r="CO12010" s="52"/>
      <c r="CP12010" s="52"/>
      <c r="CQ12010" s="52"/>
      <c r="CR12010" s="52"/>
      <c r="CS12010" s="52"/>
      <c r="CT12010" s="52"/>
      <c r="CU12010" s="33"/>
      <c r="CV12010" s="33"/>
    </row>
    <row r="12011" spans="74:100">
      <c r="BV12011" s="62"/>
      <c r="BW12011" s="62"/>
      <c r="BX12011" s="62"/>
      <c r="BY12011" s="62"/>
      <c r="BZ12011" s="62"/>
      <c r="CA12011" s="62"/>
      <c r="CB12011" s="62"/>
      <c r="CC12011" s="62"/>
      <c r="CD12011" s="62"/>
      <c r="CE12011" s="62"/>
      <c r="CF12011" s="62"/>
      <c r="CL12011" s="56" t="s">
        <v>20502</v>
      </c>
      <c r="CM12011" s="56" t="s">
        <v>213</v>
      </c>
      <c r="CN12011" s="56" t="s">
        <v>213</v>
      </c>
      <c r="CO12011" s="52"/>
      <c r="CP12011" s="52"/>
      <c r="CQ12011" s="52"/>
      <c r="CR12011" s="52"/>
      <c r="CS12011" s="52"/>
      <c r="CT12011" s="52"/>
      <c r="CU12011" s="33"/>
      <c r="CV12011" s="33"/>
    </row>
    <row r="12012" spans="74:100">
      <c r="BV12012" s="62"/>
      <c r="BW12012" s="62"/>
      <c r="BX12012" s="62"/>
      <c r="BY12012" s="62"/>
      <c r="BZ12012" s="62"/>
      <c r="CA12012" s="62"/>
      <c r="CB12012" s="62"/>
      <c r="CC12012" s="62"/>
      <c r="CD12012" s="62"/>
      <c r="CE12012" s="62"/>
      <c r="CF12012" s="62"/>
      <c r="CL12012" s="56" t="s">
        <v>22922</v>
      </c>
      <c r="CM12012" s="56"/>
      <c r="CN12012" s="56"/>
      <c r="CO12012" s="52"/>
      <c r="CP12012" s="52"/>
      <c r="CQ12012" s="52"/>
      <c r="CR12012" s="52"/>
      <c r="CS12012" s="52"/>
      <c r="CT12012" s="52"/>
      <c r="CU12012" s="33"/>
      <c r="CV12012" s="33"/>
    </row>
    <row r="12013" spans="74:100">
      <c r="BV12013" s="62"/>
      <c r="BW12013" s="62"/>
      <c r="BX12013" s="62"/>
      <c r="BY12013" s="62"/>
      <c r="BZ12013" s="62"/>
      <c r="CA12013" s="62"/>
      <c r="CB12013" s="62"/>
      <c r="CC12013" s="62"/>
      <c r="CD12013" s="62"/>
      <c r="CE12013" s="62"/>
      <c r="CF12013" s="62"/>
      <c r="CL12013" s="56" t="s">
        <v>6448</v>
      </c>
      <c r="CM12013" s="56" t="s">
        <v>213</v>
      </c>
      <c r="CN12013" s="56" t="s">
        <v>213</v>
      </c>
      <c r="CO12013" s="52"/>
      <c r="CP12013" s="52"/>
      <c r="CQ12013" s="52"/>
      <c r="CR12013" s="52"/>
      <c r="CS12013" s="52"/>
      <c r="CT12013" s="52"/>
      <c r="CU12013" s="33"/>
      <c r="CV12013" s="33"/>
    </row>
    <row r="12014" spans="74:100">
      <c r="BV12014" s="62"/>
      <c r="BW12014" s="62"/>
      <c r="BX12014" s="62"/>
      <c r="BY12014" s="62"/>
      <c r="BZ12014" s="62"/>
      <c r="CA12014" s="62"/>
      <c r="CB12014" s="62"/>
      <c r="CC12014" s="62"/>
      <c r="CD12014" s="62"/>
      <c r="CE12014" s="62"/>
      <c r="CF12014" s="62"/>
      <c r="CL12014" s="56" t="s">
        <v>22923</v>
      </c>
      <c r="CM12014" s="56"/>
      <c r="CN12014" s="56"/>
      <c r="CO12014" s="52"/>
      <c r="CP12014" s="52"/>
      <c r="CQ12014" s="52"/>
      <c r="CR12014" s="52"/>
      <c r="CS12014" s="52"/>
      <c r="CT12014" s="52"/>
      <c r="CU12014" s="33"/>
      <c r="CV12014" s="33"/>
    </row>
    <row r="12015" spans="74:100">
      <c r="BV12015" s="62"/>
      <c r="BW12015" s="62"/>
      <c r="BX12015" s="62"/>
      <c r="BY12015" s="62"/>
      <c r="BZ12015" s="62"/>
      <c r="CA12015" s="62"/>
      <c r="CB12015" s="62"/>
      <c r="CC12015" s="62"/>
      <c r="CD12015" s="62"/>
      <c r="CE12015" s="62"/>
      <c r="CF12015" s="62"/>
      <c r="CL12015" s="56" t="s">
        <v>6449</v>
      </c>
      <c r="CM12015" s="56" t="s">
        <v>213</v>
      </c>
      <c r="CN12015" s="56" t="s">
        <v>213</v>
      </c>
      <c r="CO12015" s="52"/>
      <c r="CP12015" s="52"/>
      <c r="CQ12015" s="52"/>
      <c r="CR12015" s="52"/>
      <c r="CS12015" s="52"/>
      <c r="CT12015" s="52"/>
      <c r="CU12015" s="33"/>
      <c r="CV12015" s="33"/>
    </row>
    <row r="12016" spans="74:100">
      <c r="BV12016" s="62"/>
      <c r="BW12016" s="62"/>
      <c r="BX12016" s="62"/>
      <c r="BY12016" s="62"/>
      <c r="BZ12016" s="62"/>
      <c r="CA12016" s="62"/>
      <c r="CB12016" s="62"/>
      <c r="CC12016" s="62"/>
      <c r="CD12016" s="62"/>
      <c r="CE12016" s="62"/>
      <c r="CF12016" s="62"/>
      <c r="CL12016" s="56" t="s">
        <v>22924</v>
      </c>
      <c r="CM12016" s="56"/>
      <c r="CN12016" s="56"/>
      <c r="CO12016" s="52"/>
      <c r="CP12016" s="52"/>
      <c r="CQ12016" s="52"/>
      <c r="CR12016" s="52"/>
      <c r="CS12016" s="52"/>
      <c r="CT12016" s="52"/>
      <c r="CU12016" s="33"/>
      <c r="CV12016" s="33"/>
    </row>
    <row r="12017" spans="74:100">
      <c r="BV12017" s="62"/>
      <c r="BW12017" s="62"/>
      <c r="BX12017" s="62"/>
      <c r="BY12017" s="62"/>
      <c r="BZ12017" s="62"/>
      <c r="CA12017" s="62"/>
      <c r="CB12017" s="62"/>
      <c r="CC12017" s="62"/>
      <c r="CD12017" s="62"/>
      <c r="CE12017" s="62"/>
      <c r="CF12017" s="62"/>
      <c r="CL12017" s="56" t="s">
        <v>6450</v>
      </c>
      <c r="CM12017" s="56" t="s">
        <v>213</v>
      </c>
      <c r="CN12017" s="56" t="s">
        <v>213</v>
      </c>
      <c r="CO12017" s="52"/>
      <c r="CP12017" s="52"/>
      <c r="CQ12017" s="52"/>
      <c r="CR12017" s="52"/>
      <c r="CS12017" s="52"/>
      <c r="CT12017" s="52"/>
      <c r="CU12017" s="33"/>
      <c r="CV12017" s="33"/>
    </row>
    <row r="12018" spans="74:100">
      <c r="BV12018" s="62"/>
      <c r="BW12018" s="62"/>
      <c r="BX12018" s="62"/>
      <c r="BY12018" s="62"/>
      <c r="BZ12018" s="62"/>
      <c r="CA12018" s="62"/>
      <c r="CB12018" s="62"/>
      <c r="CC12018" s="62"/>
      <c r="CD12018" s="62"/>
      <c r="CE12018" s="62"/>
      <c r="CF12018" s="62"/>
      <c r="CL12018" s="56" t="s">
        <v>22925</v>
      </c>
      <c r="CM12018" s="56"/>
      <c r="CN12018" s="56"/>
      <c r="CO12018" s="52"/>
      <c r="CP12018" s="52"/>
      <c r="CQ12018" s="52"/>
      <c r="CR12018" s="52"/>
      <c r="CS12018" s="52"/>
      <c r="CT12018" s="52"/>
      <c r="CU12018" s="33"/>
      <c r="CV12018" s="33"/>
    </row>
    <row r="12019" spans="74:100">
      <c r="BV12019" s="62"/>
      <c r="BW12019" s="62"/>
      <c r="BX12019" s="62"/>
      <c r="BY12019" s="62"/>
      <c r="BZ12019" s="62"/>
      <c r="CA12019" s="62"/>
      <c r="CB12019" s="62"/>
      <c r="CC12019" s="62"/>
      <c r="CD12019" s="62"/>
      <c r="CE12019" s="62"/>
      <c r="CF12019" s="62"/>
      <c r="CL12019" s="56" t="s">
        <v>6451</v>
      </c>
      <c r="CM12019" s="56" t="s">
        <v>213</v>
      </c>
      <c r="CN12019" s="56" t="s">
        <v>213</v>
      </c>
      <c r="CO12019" s="52"/>
      <c r="CP12019" s="52"/>
      <c r="CQ12019" s="52"/>
      <c r="CR12019" s="52"/>
      <c r="CS12019" s="52"/>
      <c r="CT12019" s="52"/>
      <c r="CU12019" s="33"/>
      <c r="CV12019" s="33"/>
    </row>
    <row r="12020" spans="74:100">
      <c r="BV12020" s="62"/>
      <c r="BW12020" s="62"/>
      <c r="BX12020" s="62"/>
      <c r="BY12020" s="62"/>
      <c r="BZ12020" s="62"/>
      <c r="CA12020" s="62"/>
      <c r="CB12020" s="62"/>
      <c r="CC12020" s="62"/>
      <c r="CD12020" s="62"/>
      <c r="CE12020" s="62"/>
      <c r="CF12020" s="62"/>
      <c r="CL12020" s="56" t="s">
        <v>22926</v>
      </c>
      <c r="CM12020" s="56"/>
      <c r="CN12020" s="56"/>
      <c r="CO12020" s="52"/>
      <c r="CP12020" s="52"/>
      <c r="CQ12020" s="52"/>
      <c r="CR12020" s="52"/>
      <c r="CS12020" s="52"/>
      <c r="CT12020" s="52"/>
      <c r="CU12020" s="33"/>
      <c r="CV12020" s="33"/>
    </row>
    <row r="12021" spans="74:100">
      <c r="BV12021" s="62"/>
      <c r="BW12021" s="62"/>
      <c r="BX12021" s="62"/>
      <c r="BY12021" s="62"/>
      <c r="BZ12021" s="62"/>
      <c r="CA12021" s="62"/>
      <c r="CB12021" s="62"/>
      <c r="CC12021" s="62"/>
      <c r="CD12021" s="62"/>
      <c r="CE12021" s="62"/>
      <c r="CF12021" s="62"/>
      <c r="CL12021" s="56" t="s">
        <v>6452</v>
      </c>
      <c r="CM12021" s="56" t="s">
        <v>213</v>
      </c>
      <c r="CN12021" s="56" t="s">
        <v>213</v>
      </c>
      <c r="CO12021" s="52"/>
      <c r="CP12021" s="52"/>
      <c r="CQ12021" s="52"/>
      <c r="CR12021" s="52"/>
      <c r="CS12021" s="52"/>
      <c r="CT12021" s="52"/>
      <c r="CU12021" s="33"/>
      <c r="CV12021" s="33"/>
    </row>
    <row r="12022" spans="74:100">
      <c r="BV12022" s="62"/>
      <c r="BW12022" s="62"/>
      <c r="BX12022" s="62"/>
      <c r="BY12022" s="62"/>
      <c r="BZ12022" s="62"/>
      <c r="CA12022" s="62"/>
      <c r="CB12022" s="62"/>
      <c r="CC12022" s="62"/>
      <c r="CD12022" s="62"/>
      <c r="CE12022" s="62"/>
      <c r="CF12022" s="62"/>
      <c r="CL12022" s="56" t="s">
        <v>22927</v>
      </c>
      <c r="CM12022" s="56"/>
      <c r="CN12022" s="56"/>
      <c r="CO12022" s="52"/>
      <c r="CP12022" s="52"/>
      <c r="CQ12022" s="52"/>
      <c r="CR12022" s="52"/>
      <c r="CS12022" s="52"/>
      <c r="CT12022" s="52"/>
      <c r="CU12022" s="33"/>
      <c r="CV12022" s="33"/>
    </row>
    <row r="12023" spans="74:100">
      <c r="BV12023" s="62"/>
      <c r="BW12023" s="62"/>
      <c r="BX12023" s="62"/>
      <c r="BY12023" s="62"/>
      <c r="BZ12023" s="62"/>
      <c r="CA12023" s="62"/>
      <c r="CB12023" s="62"/>
      <c r="CC12023" s="62"/>
      <c r="CD12023" s="62"/>
      <c r="CE12023" s="62"/>
      <c r="CF12023" s="62"/>
      <c r="CL12023" s="56" t="s">
        <v>6453</v>
      </c>
      <c r="CM12023" s="56" t="s">
        <v>213</v>
      </c>
      <c r="CN12023" s="56" t="s">
        <v>213</v>
      </c>
      <c r="CO12023" s="52"/>
      <c r="CP12023" s="52"/>
      <c r="CQ12023" s="52"/>
      <c r="CR12023" s="52"/>
      <c r="CS12023" s="52"/>
      <c r="CT12023" s="52"/>
      <c r="CU12023" s="33"/>
      <c r="CV12023" s="33"/>
    </row>
    <row r="12024" spans="74:100">
      <c r="BV12024" s="62"/>
      <c r="BW12024" s="62"/>
      <c r="BX12024" s="62"/>
      <c r="BY12024" s="62"/>
      <c r="BZ12024" s="62"/>
      <c r="CA12024" s="62"/>
      <c r="CB12024" s="62"/>
      <c r="CC12024" s="62"/>
      <c r="CD12024" s="62"/>
      <c r="CE12024" s="62"/>
      <c r="CF12024" s="62"/>
      <c r="CL12024" s="56" t="s">
        <v>22928</v>
      </c>
      <c r="CM12024" s="56"/>
      <c r="CN12024" s="56"/>
      <c r="CO12024" s="52"/>
      <c r="CP12024" s="52"/>
      <c r="CQ12024" s="52"/>
      <c r="CR12024" s="52"/>
      <c r="CS12024" s="52"/>
      <c r="CT12024" s="52"/>
      <c r="CU12024" s="33"/>
      <c r="CV12024" s="33"/>
    </row>
    <row r="12025" spans="74:100">
      <c r="BV12025" s="62"/>
      <c r="BW12025" s="62"/>
      <c r="BX12025" s="62"/>
      <c r="BY12025" s="62"/>
      <c r="BZ12025" s="62"/>
      <c r="CA12025" s="62"/>
      <c r="CB12025" s="62"/>
      <c r="CC12025" s="62"/>
      <c r="CD12025" s="62"/>
      <c r="CE12025" s="62"/>
      <c r="CF12025" s="62"/>
      <c r="CL12025" s="56" t="s">
        <v>6454</v>
      </c>
      <c r="CM12025" s="56" t="s">
        <v>213</v>
      </c>
      <c r="CN12025" s="56" t="s">
        <v>213</v>
      </c>
      <c r="CO12025" s="52"/>
      <c r="CP12025" s="52"/>
      <c r="CQ12025" s="52"/>
      <c r="CR12025" s="52"/>
      <c r="CS12025" s="52"/>
      <c r="CT12025" s="52"/>
      <c r="CU12025" s="33"/>
      <c r="CV12025" s="33"/>
    </row>
    <row r="12026" spans="74:100">
      <c r="BV12026" s="62"/>
      <c r="BW12026" s="62"/>
      <c r="BX12026" s="62"/>
      <c r="BY12026" s="62"/>
      <c r="BZ12026" s="62"/>
      <c r="CA12026" s="62"/>
      <c r="CB12026" s="62"/>
      <c r="CC12026" s="62"/>
      <c r="CD12026" s="62"/>
      <c r="CE12026" s="62"/>
      <c r="CF12026" s="62"/>
      <c r="CL12026" s="56" t="s">
        <v>22929</v>
      </c>
      <c r="CM12026" s="56"/>
      <c r="CN12026" s="56"/>
      <c r="CO12026" s="52"/>
      <c r="CP12026" s="52"/>
      <c r="CQ12026" s="52"/>
      <c r="CR12026" s="52"/>
      <c r="CS12026" s="52"/>
      <c r="CT12026" s="52"/>
      <c r="CU12026" s="33"/>
      <c r="CV12026" s="33"/>
    </row>
    <row r="12027" spans="74:100">
      <c r="BV12027" s="62"/>
      <c r="BW12027" s="62"/>
      <c r="BX12027" s="62"/>
      <c r="BY12027" s="62"/>
      <c r="BZ12027" s="62"/>
      <c r="CA12027" s="62"/>
      <c r="CB12027" s="62"/>
      <c r="CC12027" s="62"/>
      <c r="CD12027" s="62"/>
      <c r="CE12027" s="62"/>
      <c r="CF12027" s="62"/>
      <c r="CL12027" s="56" t="s">
        <v>22930</v>
      </c>
      <c r="CM12027" s="56" t="s">
        <v>217</v>
      </c>
      <c r="CN12027" s="56" t="s">
        <v>217</v>
      </c>
      <c r="CO12027" s="52"/>
      <c r="CP12027" s="52"/>
      <c r="CQ12027" s="52"/>
      <c r="CR12027" s="52"/>
      <c r="CS12027" s="52"/>
      <c r="CT12027" s="52"/>
      <c r="CU12027" s="33"/>
      <c r="CV12027" s="33"/>
    </row>
    <row r="12028" spans="74:100">
      <c r="BV12028" s="62"/>
      <c r="BW12028" s="62"/>
      <c r="BX12028" s="62"/>
      <c r="BY12028" s="62"/>
      <c r="BZ12028" s="62"/>
      <c r="CA12028" s="62"/>
      <c r="CB12028" s="62"/>
      <c r="CC12028" s="62"/>
      <c r="CD12028" s="62"/>
      <c r="CE12028" s="62"/>
      <c r="CF12028" s="62"/>
      <c r="CL12028" s="56" t="s">
        <v>19004</v>
      </c>
      <c r="CM12028" s="56"/>
      <c r="CN12028" s="56"/>
      <c r="CO12028" s="52"/>
      <c r="CP12028" s="52"/>
      <c r="CQ12028" s="52"/>
      <c r="CR12028" s="52"/>
      <c r="CS12028" s="52"/>
      <c r="CT12028" s="52"/>
      <c r="CU12028" s="33"/>
      <c r="CV12028" s="33"/>
    </row>
    <row r="12029" spans="74:100">
      <c r="BV12029" s="62"/>
      <c r="BW12029" s="62"/>
      <c r="BX12029" s="62"/>
      <c r="BY12029" s="62"/>
      <c r="BZ12029" s="62"/>
      <c r="CA12029" s="62"/>
      <c r="CB12029" s="62"/>
      <c r="CC12029" s="62"/>
      <c r="CD12029" s="62"/>
      <c r="CE12029" s="62"/>
      <c r="CF12029" s="62"/>
      <c r="CL12029" s="56" t="s">
        <v>28585</v>
      </c>
      <c r="CM12029" s="56" t="s">
        <v>217</v>
      </c>
      <c r="CN12029" s="56" t="s">
        <v>217</v>
      </c>
      <c r="CO12029" s="52"/>
      <c r="CP12029" s="52"/>
      <c r="CQ12029" s="52"/>
      <c r="CR12029" s="52"/>
      <c r="CS12029" s="52"/>
      <c r="CT12029" s="52"/>
      <c r="CU12029" s="33"/>
      <c r="CV12029" s="33"/>
    </row>
    <row r="12030" spans="74:100">
      <c r="BV12030" s="62"/>
      <c r="BW12030" s="62"/>
      <c r="BX12030" s="62"/>
      <c r="BY12030" s="62"/>
      <c r="BZ12030" s="62"/>
      <c r="CA12030" s="62"/>
      <c r="CB12030" s="62"/>
      <c r="CC12030" s="62"/>
      <c r="CD12030" s="62"/>
      <c r="CE12030" s="62"/>
      <c r="CF12030" s="62"/>
      <c r="CL12030" s="56" t="s">
        <v>19004</v>
      </c>
      <c r="CM12030" s="56"/>
      <c r="CN12030" s="56"/>
      <c r="CO12030" s="52"/>
      <c r="CP12030" s="52"/>
      <c r="CQ12030" s="52"/>
      <c r="CR12030" s="52"/>
      <c r="CS12030" s="52"/>
      <c r="CT12030" s="52"/>
      <c r="CU12030" s="33"/>
      <c r="CV12030" s="33"/>
    </row>
    <row r="12031" spans="74:100">
      <c r="BV12031" s="62"/>
      <c r="BW12031" s="62"/>
      <c r="BX12031" s="62"/>
      <c r="BY12031" s="62"/>
      <c r="BZ12031" s="62"/>
      <c r="CA12031" s="62"/>
      <c r="CB12031" s="62"/>
      <c r="CC12031" s="62"/>
      <c r="CD12031" s="62"/>
      <c r="CE12031" s="62"/>
      <c r="CF12031" s="62"/>
      <c r="CL12031" s="56" t="s">
        <v>28586</v>
      </c>
      <c r="CM12031" s="56" t="s">
        <v>217</v>
      </c>
      <c r="CN12031" s="56" t="s">
        <v>217</v>
      </c>
      <c r="CO12031" s="52"/>
      <c r="CP12031" s="52"/>
      <c r="CQ12031" s="52"/>
      <c r="CR12031" s="52"/>
      <c r="CS12031" s="52"/>
      <c r="CT12031" s="52"/>
      <c r="CU12031" s="33"/>
      <c r="CV12031" s="33"/>
    </row>
    <row r="12032" spans="74:100">
      <c r="BV12032" s="62"/>
      <c r="BW12032" s="62"/>
      <c r="BX12032" s="62"/>
      <c r="BY12032" s="62"/>
      <c r="BZ12032" s="62"/>
      <c r="CA12032" s="62"/>
      <c r="CB12032" s="62"/>
      <c r="CC12032" s="62"/>
      <c r="CD12032" s="62"/>
      <c r="CE12032" s="62"/>
      <c r="CF12032" s="62"/>
      <c r="CL12032" s="56" t="s">
        <v>19004</v>
      </c>
      <c r="CM12032" s="56"/>
      <c r="CN12032" s="56"/>
      <c r="CO12032" s="52"/>
      <c r="CP12032" s="52"/>
      <c r="CQ12032" s="52"/>
      <c r="CR12032" s="52"/>
      <c r="CS12032" s="52"/>
      <c r="CT12032" s="52"/>
      <c r="CU12032" s="33"/>
      <c r="CV12032" s="33"/>
    </row>
    <row r="12033" spans="74:100">
      <c r="BV12033" s="62"/>
      <c r="BW12033" s="62"/>
      <c r="BX12033" s="62"/>
      <c r="BY12033" s="62"/>
      <c r="BZ12033" s="62"/>
      <c r="CA12033" s="62"/>
      <c r="CB12033" s="62"/>
      <c r="CC12033" s="62"/>
      <c r="CD12033" s="62"/>
      <c r="CE12033" s="62"/>
      <c r="CF12033" s="62"/>
      <c r="CL12033" s="56" t="s">
        <v>22931</v>
      </c>
      <c r="CM12033" s="56" t="s">
        <v>213</v>
      </c>
      <c r="CN12033" s="56" t="s">
        <v>213</v>
      </c>
      <c r="CO12033" s="52"/>
      <c r="CP12033" s="52"/>
      <c r="CQ12033" s="52"/>
      <c r="CR12033" s="52"/>
      <c r="CS12033" s="52"/>
      <c r="CT12033" s="52"/>
      <c r="CU12033" s="33"/>
      <c r="CV12033" s="33"/>
    </row>
    <row r="12034" spans="74:100">
      <c r="BV12034" s="62"/>
      <c r="BW12034" s="62"/>
      <c r="BX12034" s="62"/>
      <c r="BY12034" s="62"/>
      <c r="BZ12034" s="62"/>
      <c r="CA12034" s="62"/>
      <c r="CB12034" s="62"/>
      <c r="CC12034" s="62"/>
      <c r="CD12034" s="62"/>
      <c r="CE12034" s="62"/>
      <c r="CF12034" s="62"/>
      <c r="CL12034" s="56" t="s">
        <v>6455</v>
      </c>
      <c r="CM12034" s="56" t="s">
        <v>3118</v>
      </c>
      <c r="CN12034" s="56" t="s">
        <v>3118</v>
      </c>
      <c r="CO12034" s="52"/>
      <c r="CP12034" s="52"/>
      <c r="CQ12034" s="52"/>
      <c r="CR12034" s="52"/>
      <c r="CS12034" s="52"/>
      <c r="CT12034" s="52"/>
      <c r="CU12034" s="33"/>
      <c r="CV12034" s="33"/>
    </row>
    <row r="12035" spans="74:100">
      <c r="BV12035" s="62"/>
      <c r="BW12035" s="62"/>
      <c r="BX12035" s="62"/>
      <c r="BY12035" s="62"/>
      <c r="BZ12035" s="62"/>
      <c r="CA12035" s="62"/>
      <c r="CB12035" s="62"/>
      <c r="CC12035" s="62"/>
      <c r="CD12035" s="62"/>
      <c r="CE12035" s="62"/>
      <c r="CF12035" s="62"/>
      <c r="CL12035" s="56" t="s">
        <v>20009</v>
      </c>
      <c r="CM12035" s="56"/>
      <c r="CN12035" s="56"/>
      <c r="CO12035" s="52"/>
      <c r="CP12035" s="52"/>
      <c r="CQ12035" s="52"/>
      <c r="CR12035" s="52"/>
      <c r="CS12035" s="52"/>
      <c r="CT12035" s="52"/>
      <c r="CU12035" s="33"/>
      <c r="CV12035" s="33"/>
    </row>
    <row r="12036" spans="74:100">
      <c r="BV12036" s="62"/>
      <c r="BW12036" s="62"/>
      <c r="BX12036" s="62"/>
      <c r="BY12036" s="62"/>
      <c r="BZ12036" s="62"/>
      <c r="CA12036" s="62"/>
      <c r="CB12036" s="62"/>
      <c r="CC12036" s="62"/>
      <c r="CD12036" s="62"/>
      <c r="CE12036" s="62"/>
      <c r="CF12036" s="62"/>
      <c r="CL12036" s="56" t="s">
        <v>2591</v>
      </c>
      <c r="CM12036" s="56" t="s">
        <v>216</v>
      </c>
      <c r="CN12036" s="56" t="s">
        <v>216</v>
      </c>
      <c r="CO12036" s="52"/>
      <c r="CP12036" s="52"/>
      <c r="CQ12036" s="52"/>
      <c r="CR12036" s="52"/>
      <c r="CS12036" s="52"/>
      <c r="CT12036" s="52"/>
      <c r="CU12036" s="33"/>
      <c r="CV12036" s="33"/>
    </row>
    <row r="12037" spans="74:100">
      <c r="BV12037" s="62"/>
      <c r="BW12037" s="62"/>
      <c r="BX12037" s="62"/>
      <c r="BY12037" s="62"/>
      <c r="BZ12037" s="62"/>
      <c r="CA12037" s="62"/>
      <c r="CB12037" s="62"/>
      <c r="CC12037" s="62"/>
      <c r="CD12037" s="62"/>
      <c r="CE12037" s="62"/>
      <c r="CF12037" s="62"/>
      <c r="CL12037" s="56" t="s">
        <v>22932</v>
      </c>
      <c r="CM12037" s="56"/>
      <c r="CN12037" s="56"/>
      <c r="CO12037" s="52"/>
      <c r="CP12037" s="52"/>
      <c r="CQ12037" s="52"/>
      <c r="CR12037" s="52"/>
      <c r="CS12037" s="52"/>
      <c r="CT12037" s="52"/>
      <c r="CU12037" s="33"/>
      <c r="CV12037" s="33"/>
    </row>
    <row r="12038" spans="74:100">
      <c r="BV12038" s="62"/>
      <c r="BW12038" s="62"/>
      <c r="BX12038" s="62"/>
      <c r="BY12038" s="62"/>
      <c r="BZ12038" s="62"/>
      <c r="CA12038" s="62"/>
      <c r="CB12038" s="62"/>
      <c r="CC12038" s="62"/>
      <c r="CD12038" s="62"/>
      <c r="CE12038" s="62"/>
      <c r="CF12038" s="62"/>
      <c r="CL12038" s="56" t="s">
        <v>6456</v>
      </c>
      <c r="CM12038" s="56" t="s">
        <v>3118</v>
      </c>
      <c r="CN12038" s="56" t="s">
        <v>3118</v>
      </c>
      <c r="CO12038" s="52"/>
      <c r="CP12038" s="52"/>
      <c r="CQ12038" s="52"/>
      <c r="CR12038" s="52"/>
      <c r="CS12038" s="52"/>
      <c r="CT12038" s="52"/>
      <c r="CU12038" s="33"/>
      <c r="CV12038" s="33"/>
    </row>
    <row r="12039" spans="74:100">
      <c r="BV12039" s="62"/>
      <c r="BW12039" s="62"/>
      <c r="BX12039" s="62"/>
      <c r="BY12039" s="62"/>
      <c r="BZ12039" s="62"/>
      <c r="CA12039" s="62"/>
      <c r="CB12039" s="62"/>
      <c r="CC12039" s="62"/>
      <c r="CD12039" s="62"/>
      <c r="CE12039" s="62"/>
      <c r="CF12039" s="62"/>
      <c r="CL12039" s="56" t="s">
        <v>20010</v>
      </c>
      <c r="CM12039" s="56"/>
      <c r="CN12039" s="56"/>
      <c r="CO12039" s="52"/>
      <c r="CP12039" s="52"/>
      <c r="CQ12039" s="52"/>
      <c r="CR12039" s="52"/>
      <c r="CS12039" s="52"/>
      <c r="CT12039" s="52"/>
      <c r="CU12039" s="33"/>
      <c r="CV12039" s="33"/>
    </row>
    <row r="12040" spans="74:100">
      <c r="BV12040" s="62"/>
      <c r="BW12040" s="62"/>
      <c r="BX12040" s="62"/>
      <c r="BY12040" s="62"/>
      <c r="BZ12040" s="62"/>
      <c r="CA12040" s="62"/>
      <c r="CB12040" s="62"/>
      <c r="CC12040" s="62"/>
      <c r="CD12040" s="62"/>
      <c r="CE12040" s="62"/>
      <c r="CF12040" s="62"/>
      <c r="CL12040" s="56" t="s">
        <v>25049</v>
      </c>
      <c r="CM12040" s="56" t="s">
        <v>215</v>
      </c>
      <c r="CN12040" s="56" t="s">
        <v>215</v>
      </c>
      <c r="CO12040" s="52"/>
      <c r="CP12040" s="52"/>
      <c r="CQ12040" s="52"/>
      <c r="CR12040" s="52"/>
      <c r="CS12040" s="52"/>
      <c r="CT12040" s="52"/>
      <c r="CU12040" s="33"/>
      <c r="CV12040" s="33"/>
    </row>
    <row r="12041" spans="74:100">
      <c r="BV12041" s="62"/>
      <c r="BW12041" s="62"/>
      <c r="BX12041" s="62"/>
      <c r="BY12041" s="62"/>
      <c r="BZ12041" s="62"/>
      <c r="CA12041" s="62"/>
      <c r="CB12041" s="62"/>
      <c r="CC12041" s="62"/>
      <c r="CD12041" s="62"/>
      <c r="CE12041" s="62"/>
      <c r="CF12041" s="62"/>
      <c r="CL12041" s="56" t="s">
        <v>25050</v>
      </c>
      <c r="CM12041" s="56"/>
      <c r="CN12041" s="56"/>
      <c r="CO12041" s="52"/>
      <c r="CP12041" s="52"/>
      <c r="CQ12041" s="52"/>
      <c r="CR12041" s="52"/>
      <c r="CS12041" s="52"/>
      <c r="CT12041" s="52"/>
      <c r="CU12041" s="33"/>
      <c r="CV12041" s="33"/>
    </row>
    <row r="12042" spans="74:100">
      <c r="BV12042" s="62"/>
      <c r="BW12042" s="62"/>
      <c r="BX12042" s="62"/>
      <c r="BY12042" s="62"/>
      <c r="BZ12042" s="62"/>
      <c r="CA12042" s="62"/>
      <c r="CB12042" s="62"/>
      <c r="CC12042" s="62"/>
      <c r="CD12042" s="62"/>
      <c r="CE12042" s="62"/>
      <c r="CF12042" s="62"/>
      <c r="CL12042" s="56" t="s">
        <v>6457</v>
      </c>
      <c r="CM12042" s="56" t="s">
        <v>217</v>
      </c>
      <c r="CN12042" s="56" t="s">
        <v>217</v>
      </c>
      <c r="CO12042" s="52"/>
      <c r="CP12042" s="52"/>
      <c r="CQ12042" s="52"/>
      <c r="CR12042" s="52"/>
      <c r="CS12042" s="52"/>
      <c r="CT12042" s="52"/>
      <c r="CU12042" s="33"/>
      <c r="CV12042" s="33"/>
    </row>
    <row r="12043" spans="74:100">
      <c r="BV12043" s="62"/>
      <c r="BW12043" s="62"/>
      <c r="BX12043" s="62"/>
      <c r="BY12043" s="62"/>
      <c r="BZ12043" s="62"/>
      <c r="CA12043" s="62"/>
      <c r="CB12043" s="62"/>
      <c r="CC12043" s="62"/>
      <c r="CD12043" s="62"/>
      <c r="CE12043" s="62"/>
      <c r="CF12043" s="62"/>
      <c r="CL12043" s="56" t="s">
        <v>20011</v>
      </c>
      <c r="CM12043" s="56"/>
      <c r="CN12043" s="56"/>
      <c r="CO12043" s="52"/>
      <c r="CP12043" s="52"/>
      <c r="CQ12043" s="52"/>
      <c r="CR12043" s="52"/>
      <c r="CS12043" s="52"/>
      <c r="CT12043" s="52"/>
      <c r="CU12043" s="33"/>
      <c r="CV12043" s="33"/>
    </row>
    <row r="12044" spans="74:100">
      <c r="BV12044" s="62"/>
      <c r="BW12044" s="62"/>
      <c r="BX12044" s="62"/>
      <c r="BY12044" s="62"/>
      <c r="BZ12044" s="62"/>
      <c r="CA12044" s="62"/>
      <c r="CB12044" s="62"/>
      <c r="CC12044" s="62"/>
      <c r="CD12044" s="62"/>
      <c r="CE12044" s="62"/>
      <c r="CF12044" s="62"/>
      <c r="CL12044" s="56" t="s">
        <v>28587</v>
      </c>
      <c r="CM12044" s="56" t="s">
        <v>3118</v>
      </c>
      <c r="CN12044" s="56" t="s">
        <v>3118</v>
      </c>
      <c r="CO12044" s="52"/>
      <c r="CP12044" s="52"/>
      <c r="CQ12044" s="52"/>
      <c r="CR12044" s="52"/>
      <c r="CS12044" s="52"/>
      <c r="CT12044" s="52"/>
      <c r="CU12044" s="33"/>
      <c r="CV12044" s="33"/>
    </row>
    <row r="12045" spans="74:100">
      <c r="BV12045" s="62"/>
      <c r="BW12045" s="62"/>
      <c r="BX12045" s="62"/>
      <c r="BY12045" s="62"/>
      <c r="BZ12045" s="62"/>
      <c r="CA12045" s="62"/>
      <c r="CB12045" s="62"/>
      <c r="CC12045" s="62"/>
      <c r="CD12045" s="62"/>
      <c r="CE12045" s="62"/>
      <c r="CF12045" s="62"/>
      <c r="CL12045" s="56" t="s">
        <v>19004</v>
      </c>
      <c r="CM12045" s="56"/>
      <c r="CN12045" s="56"/>
      <c r="CO12045" s="52"/>
      <c r="CP12045" s="52"/>
      <c r="CQ12045" s="52"/>
      <c r="CR12045" s="52"/>
      <c r="CS12045" s="52"/>
      <c r="CT12045" s="52"/>
      <c r="CU12045" s="33"/>
      <c r="CV12045" s="33"/>
    </row>
    <row r="12046" spans="74:100">
      <c r="BV12046" s="62"/>
      <c r="BW12046" s="62"/>
      <c r="BX12046" s="62"/>
      <c r="BY12046" s="62"/>
      <c r="BZ12046" s="62"/>
      <c r="CA12046" s="62"/>
      <c r="CB12046" s="62"/>
      <c r="CC12046" s="62"/>
      <c r="CD12046" s="62"/>
      <c r="CE12046" s="62"/>
      <c r="CF12046" s="62"/>
      <c r="CL12046" s="56" t="s">
        <v>28588</v>
      </c>
      <c r="CM12046" s="56" t="s">
        <v>213</v>
      </c>
      <c r="CN12046" s="56" t="s">
        <v>213</v>
      </c>
      <c r="CO12046" s="52"/>
      <c r="CP12046" s="52"/>
      <c r="CQ12046" s="52"/>
      <c r="CR12046" s="52"/>
      <c r="CS12046" s="52"/>
      <c r="CT12046" s="52"/>
      <c r="CU12046" s="33"/>
      <c r="CV12046" s="33"/>
    </row>
    <row r="12047" spans="74:100">
      <c r="BV12047" s="62"/>
      <c r="BW12047" s="62"/>
      <c r="BX12047" s="62"/>
      <c r="BY12047" s="62"/>
      <c r="BZ12047" s="62"/>
      <c r="CA12047" s="62"/>
      <c r="CB12047" s="62"/>
      <c r="CC12047" s="62"/>
      <c r="CD12047" s="62"/>
      <c r="CE12047" s="62"/>
      <c r="CF12047" s="62"/>
      <c r="CL12047" s="56" t="s">
        <v>28589</v>
      </c>
      <c r="CM12047" s="56"/>
      <c r="CN12047" s="56"/>
      <c r="CO12047" s="52"/>
      <c r="CP12047" s="52"/>
      <c r="CQ12047" s="52"/>
      <c r="CR12047" s="52"/>
      <c r="CS12047" s="52"/>
      <c r="CT12047" s="52"/>
      <c r="CU12047" s="33"/>
      <c r="CV12047" s="33"/>
    </row>
    <row r="12048" spans="74:100">
      <c r="BV12048" s="62"/>
      <c r="BW12048" s="62"/>
      <c r="BX12048" s="62"/>
      <c r="BY12048" s="62"/>
      <c r="BZ12048" s="62"/>
      <c r="CA12048" s="62"/>
      <c r="CB12048" s="62"/>
      <c r="CC12048" s="62"/>
      <c r="CD12048" s="62"/>
      <c r="CE12048" s="62"/>
      <c r="CF12048" s="62"/>
      <c r="CL12048" s="56" t="s">
        <v>6458</v>
      </c>
      <c r="CM12048" s="56" t="s">
        <v>3118</v>
      </c>
      <c r="CN12048" s="56" t="s">
        <v>3118</v>
      </c>
      <c r="CO12048" s="52"/>
      <c r="CP12048" s="52"/>
      <c r="CQ12048" s="52"/>
      <c r="CR12048" s="52"/>
      <c r="CS12048" s="52"/>
      <c r="CT12048" s="52"/>
      <c r="CU12048" s="33"/>
      <c r="CV12048" s="33"/>
    </row>
    <row r="12049" spans="74:100">
      <c r="BV12049" s="62"/>
      <c r="BW12049" s="62"/>
      <c r="BX12049" s="62"/>
      <c r="BY12049" s="62"/>
      <c r="BZ12049" s="62"/>
      <c r="CA12049" s="62"/>
      <c r="CB12049" s="62"/>
      <c r="CC12049" s="62"/>
      <c r="CD12049" s="62"/>
      <c r="CE12049" s="62"/>
      <c r="CF12049" s="62"/>
      <c r="CL12049" s="56" t="s">
        <v>19004</v>
      </c>
      <c r="CM12049" s="56"/>
      <c r="CN12049" s="56"/>
      <c r="CO12049" s="52"/>
      <c r="CP12049" s="52"/>
      <c r="CQ12049" s="52"/>
      <c r="CR12049" s="52"/>
      <c r="CS12049" s="52"/>
      <c r="CT12049" s="52"/>
      <c r="CU12049" s="33"/>
      <c r="CV12049" s="33"/>
    </row>
    <row r="12050" spans="74:100">
      <c r="BV12050" s="62"/>
      <c r="BW12050" s="62"/>
      <c r="BX12050" s="62"/>
      <c r="BY12050" s="62"/>
      <c r="BZ12050" s="62"/>
      <c r="CA12050" s="62"/>
      <c r="CB12050" s="62"/>
      <c r="CC12050" s="62"/>
      <c r="CD12050" s="62"/>
      <c r="CE12050" s="62"/>
      <c r="CF12050" s="62"/>
      <c r="CL12050" s="56" t="s">
        <v>2594</v>
      </c>
      <c r="CM12050" s="56" t="s">
        <v>213</v>
      </c>
      <c r="CN12050" s="56" t="s">
        <v>213</v>
      </c>
      <c r="CO12050" s="52"/>
      <c r="CP12050" s="52"/>
      <c r="CQ12050" s="52"/>
      <c r="CR12050" s="52"/>
      <c r="CS12050" s="52"/>
      <c r="CT12050" s="52"/>
      <c r="CU12050" s="33"/>
      <c r="CV12050" s="33"/>
    </row>
    <row r="12051" spans="74:100">
      <c r="BV12051" s="62"/>
      <c r="BW12051" s="62"/>
      <c r="BX12051" s="62"/>
      <c r="BY12051" s="62"/>
      <c r="BZ12051" s="62"/>
      <c r="CA12051" s="62"/>
      <c r="CB12051" s="62"/>
      <c r="CC12051" s="62"/>
      <c r="CD12051" s="62"/>
      <c r="CE12051" s="62"/>
      <c r="CF12051" s="62"/>
      <c r="CL12051" s="56" t="s">
        <v>22933</v>
      </c>
      <c r="CM12051" s="56"/>
      <c r="CN12051" s="56"/>
      <c r="CO12051" s="52"/>
      <c r="CP12051" s="52"/>
      <c r="CQ12051" s="52"/>
      <c r="CR12051" s="52"/>
      <c r="CS12051" s="52"/>
      <c r="CT12051" s="52"/>
      <c r="CU12051" s="33"/>
      <c r="CV12051" s="33"/>
    </row>
    <row r="12052" spans="74:100">
      <c r="BV12052" s="62"/>
      <c r="BW12052" s="62"/>
      <c r="BX12052" s="62"/>
      <c r="BY12052" s="62"/>
      <c r="BZ12052" s="62"/>
      <c r="CA12052" s="62"/>
      <c r="CB12052" s="62"/>
      <c r="CC12052" s="62"/>
      <c r="CD12052" s="62"/>
      <c r="CE12052" s="62"/>
      <c r="CF12052" s="62"/>
      <c r="CL12052" s="56" t="s">
        <v>2595</v>
      </c>
      <c r="CM12052" s="56" t="s">
        <v>213</v>
      </c>
      <c r="CN12052" s="56" t="s">
        <v>213</v>
      </c>
      <c r="CO12052" s="52"/>
      <c r="CP12052" s="52"/>
      <c r="CQ12052" s="52"/>
      <c r="CR12052" s="52"/>
      <c r="CS12052" s="52"/>
      <c r="CT12052" s="52"/>
      <c r="CU12052" s="33"/>
      <c r="CV12052" s="33"/>
    </row>
    <row r="12053" spans="74:100">
      <c r="BV12053" s="62"/>
      <c r="BW12053" s="62"/>
      <c r="BX12053" s="62"/>
      <c r="BY12053" s="62"/>
      <c r="BZ12053" s="62"/>
      <c r="CA12053" s="62"/>
      <c r="CB12053" s="62"/>
      <c r="CC12053" s="62"/>
      <c r="CD12053" s="62"/>
      <c r="CE12053" s="62"/>
      <c r="CF12053" s="62"/>
      <c r="CL12053" s="56" t="s">
        <v>22934</v>
      </c>
      <c r="CM12053" s="56"/>
      <c r="CN12053" s="56"/>
      <c r="CO12053" s="52"/>
      <c r="CP12053" s="52"/>
      <c r="CQ12053" s="52"/>
      <c r="CR12053" s="52"/>
      <c r="CS12053" s="52"/>
      <c r="CT12053" s="52"/>
      <c r="CU12053" s="33"/>
      <c r="CV12053" s="33"/>
    </row>
    <row r="12054" spans="74:100">
      <c r="BV12054" s="62"/>
      <c r="BW12054" s="62"/>
      <c r="BX12054" s="62"/>
      <c r="BY12054" s="62"/>
      <c r="BZ12054" s="62"/>
      <c r="CA12054" s="62"/>
      <c r="CB12054" s="62"/>
      <c r="CC12054" s="62"/>
      <c r="CD12054" s="62"/>
      <c r="CE12054" s="62"/>
      <c r="CF12054" s="62"/>
      <c r="CL12054" s="56" t="s">
        <v>2596</v>
      </c>
      <c r="CM12054" s="56" t="s">
        <v>213</v>
      </c>
      <c r="CN12054" s="56" t="s">
        <v>213</v>
      </c>
      <c r="CO12054" s="52"/>
      <c r="CP12054" s="52"/>
      <c r="CQ12054" s="52"/>
      <c r="CR12054" s="52"/>
      <c r="CS12054" s="52"/>
      <c r="CT12054" s="52"/>
      <c r="CU12054" s="33"/>
      <c r="CV12054" s="33"/>
    </row>
    <row r="12055" spans="74:100">
      <c r="BV12055" s="62"/>
      <c r="BW12055" s="62"/>
      <c r="BX12055" s="62"/>
      <c r="BY12055" s="62"/>
      <c r="BZ12055" s="62"/>
      <c r="CA12055" s="62"/>
      <c r="CB12055" s="62"/>
      <c r="CC12055" s="62"/>
      <c r="CD12055" s="62"/>
      <c r="CE12055" s="62"/>
      <c r="CF12055" s="62"/>
      <c r="CL12055" s="56" t="s">
        <v>22935</v>
      </c>
      <c r="CM12055" s="56"/>
      <c r="CN12055" s="56"/>
      <c r="CO12055" s="52"/>
      <c r="CP12055" s="52"/>
      <c r="CQ12055" s="52"/>
      <c r="CR12055" s="52"/>
      <c r="CS12055" s="52"/>
      <c r="CT12055" s="52"/>
      <c r="CU12055" s="33"/>
      <c r="CV12055" s="33"/>
    </row>
    <row r="12056" spans="74:100">
      <c r="BV12056" s="62"/>
      <c r="BW12056" s="62"/>
      <c r="BX12056" s="62"/>
      <c r="BY12056" s="62"/>
      <c r="BZ12056" s="62"/>
      <c r="CA12056" s="62"/>
      <c r="CB12056" s="62"/>
      <c r="CC12056" s="62"/>
      <c r="CD12056" s="62"/>
      <c r="CE12056" s="62"/>
      <c r="CF12056" s="62"/>
      <c r="CL12056" s="56" t="s">
        <v>2600</v>
      </c>
      <c r="CM12056" s="56" t="s">
        <v>213</v>
      </c>
      <c r="CN12056" s="56" t="s">
        <v>213</v>
      </c>
      <c r="CO12056" s="52"/>
      <c r="CP12056" s="52"/>
      <c r="CQ12056" s="52"/>
      <c r="CR12056" s="52"/>
      <c r="CS12056" s="52"/>
      <c r="CT12056" s="52"/>
      <c r="CU12056" s="33"/>
      <c r="CV12056" s="33"/>
    </row>
    <row r="12057" spans="74:100">
      <c r="BV12057" s="62"/>
      <c r="BW12057" s="62"/>
      <c r="BX12057" s="62"/>
      <c r="BY12057" s="62"/>
      <c r="BZ12057" s="62"/>
      <c r="CA12057" s="62"/>
      <c r="CB12057" s="62"/>
      <c r="CC12057" s="62"/>
      <c r="CD12057" s="62"/>
      <c r="CE12057" s="62"/>
      <c r="CF12057" s="62"/>
      <c r="CL12057" s="56" t="s">
        <v>22936</v>
      </c>
      <c r="CM12057" s="56"/>
      <c r="CN12057" s="56"/>
      <c r="CO12057" s="52"/>
      <c r="CP12057" s="52"/>
      <c r="CQ12057" s="52"/>
      <c r="CR12057" s="52"/>
      <c r="CS12057" s="52"/>
      <c r="CT12057" s="52"/>
      <c r="CU12057" s="33"/>
      <c r="CV12057" s="33"/>
    </row>
    <row r="12058" spans="74:100">
      <c r="BV12058" s="62"/>
      <c r="BW12058" s="62"/>
      <c r="BX12058" s="62"/>
      <c r="BY12058" s="62"/>
      <c r="BZ12058" s="62"/>
      <c r="CA12058" s="62"/>
      <c r="CB12058" s="62"/>
      <c r="CC12058" s="62"/>
      <c r="CD12058" s="62"/>
      <c r="CE12058" s="62"/>
      <c r="CF12058" s="62"/>
      <c r="CL12058" s="56" t="s">
        <v>2602</v>
      </c>
      <c r="CM12058" s="56" t="s">
        <v>213</v>
      </c>
      <c r="CN12058" s="56" t="s">
        <v>213</v>
      </c>
      <c r="CO12058" s="52"/>
      <c r="CP12058" s="52"/>
      <c r="CQ12058" s="52"/>
      <c r="CR12058" s="52"/>
      <c r="CS12058" s="52"/>
      <c r="CT12058" s="52"/>
      <c r="CU12058" s="33"/>
      <c r="CV12058" s="33"/>
    </row>
    <row r="12059" spans="74:100">
      <c r="BV12059" s="62"/>
      <c r="BW12059" s="62"/>
      <c r="BX12059" s="62"/>
      <c r="BY12059" s="62"/>
      <c r="BZ12059" s="62"/>
      <c r="CA12059" s="62"/>
      <c r="CB12059" s="62"/>
      <c r="CC12059" s="62"/>
      <c r="CD12059" s="62"/>
      <c r="CE12059" s="62"/>
      <c r="CF12059" s="62"/>
      <c r="CL12059" s="56" t="s">
        <v>22937</v>
      </c>
      <c r="CM12059" s="56"/>
      <c r="CN12059" s="56"/>
      <c r="CO12059" s="52"/>
      <c r="CP12059" s="52"/>
      <c r="CQ12059" s="52"/>
      <c r="CR12059" s="52"/>
      <c r="CS12059" s="52"/>
      <c r="CT12059" s="52"/>
      <c r="CU12059" s="33"/>
      <c r="CV12059" s="33"/>
    </row>
    <row r="12060" spans="74:100">
      <c r="BV12060" s="62"/>
      <c r="BW12060" s="62"/>
      <c r="BX12060" s="62"/>
      <c r="BY12060" s="62"/>
      <c r="BZ12060" s="62"/>
      <c r="CA12060" s="62"/>
      <c r="CB12060" s="62"/>
      <c r="CC12060" s="62"/>
      <c r="CD12060" s="62"/>
      <c r="CE12060" s="62"/>
      <c r="CF12060" s="62"/>
      <c r="CL12060" s="56" t="s">
        <v>2604</v>
      </c>
      <c r="CM12060" s="56" t="s">
        <v>213</v>
      </c>
      <c r="CN12060" s="56" t="s">
        <v>213</v>
      </c>
      <c r="CO12060" s="52"/>
      <c r="CP12060" s="52"/>
      <c r="CQ12060" s="52"/>
      <c r="CR12060" s="52"/>
      <c r="CS12060" s="52"/>
      <c r="CT12060" s="52"/>
      <c r="CU12060" s="33"/>
      <c r="CV12060" s="33"/>
    </row>
    <row r="12061" spans="74:100">
      <c r="BV12061" s="62"/>
      <c r="BW12061" s="62"/>
      <c r="BX12061" s="62"/>
      <c r="BY12061" s="62"/>
      <c r="BZ12061" s="62"/>
      <c r="CA12061" s="62"/>
      <c r="CB12061" s="62"/>
      <c r="CC12061" s="62"/>
      <c r="CD12061" s="62"/>
      <c r="CE12061" s="62"/>
      <c r="CF12061" s="62"/>
      <c r="CL12061" s="56" t="s">
        <v>22938</v>
      </c>
      <c r="CM12061" s="56"/>
      <c r="CN12061" s="56"/>
      <c r="CO12061" s="52"/>
      <c r="CP12061" s="52"/>
      <c r="CQ12061" s="52"/>
      <c r="CR12061" s="52"/>
      <c r="CS12061" s="52"/>
      <c r="CT12061" s="52"/>
      <c r="CU12061" s="33"/>
      <c r="CV12061" s="33"/>
    </row>
    <row r="12062" spans="74:100">
      <c r="BV12062" s="62"/>
      <c r="BW12062" s="62"/>
      <c r="BX12062" s="62"/>
      <c r="BY12062" s="62"/>
      <c r="BZ12062" s="62"/>
      <c r="CA12062" s="62"/>
      <c r="CB12062" s="62"/>
      <c r="CC12062" s="62"/>
      <c r="CD12062" s="62"/>
      <c r="CE12062" s="62"/>
      <c r="CF12062" s="62"/>
      <c r="CL12062" s="56" t="s">
        <v>2606</v>
      </c>
      <c r="CM12062" s="56" t="s">
        <v>213</v>
      </c>
      <c r="CN12062" s="56" t="s">
        <v>213</v>
      </c>
      <c r="CO12062" s="52"/>
      <c r="CP12062" s="52"/>
      <c r="CQ12062" s="52"/>
      <c r="CR12062" s="52"/>
      <c r="CS12062" s="52"/>
      <c r="CT12062" s="52"/>
      <c r="CU12062" s="33"/>
      <c r="CV12062" s="33"/>
    </row>
    <row r="12063" spans="74:100">
      <c r="BV12063" s="62"/>
      <c r="BW12063" s="62"/>
      <c r="BX12063" s="62"/>
      <c r="BY12063" s="62"/>
      <c r="BZ12063" s="62"/>
      <c r="CA12063" s="62"/>
      <c r="CB12063" s="62"/>
      <c r="CC12063" s="62"/>
      <c r="CD12063" s="62"/>
      <c r="CE12063" s="62"/>
      <c r="CF12063" s="62"/>
      <c r="CL12063" s="56" t="s">
        <v>22939</v>
      </c>
      <c r="CM12063" s="56"/>
      <c r="CN12063" s="56"/>
      <c r="CO12063" s="52"/>
      <c r="CP12063" s="52"/>
      <c r="CQ12063" s="52"/>
      <c r="CR12063" s="52"/>
      <c r="CS12063" s="52"/>
      <c r="CT12063" s="52"/>
      <c r="CU12063" s="33"/>
      <c r="CV12063" s="33"/>
    </row>
    <row r="12064" spans="74:100">
      <c r="BV12064" s="62"/>
      <c r="BW12064" s="62"/>
      <c r="BX12064" s="62"/>
      <c r="BY12064" s="62"/>
      <c r="BZ12064" s="62"/>
      <c r="CA12064" s="62"/>
      <c r="CB12064" s="62"/>
      <c r="CC12064" s="62"/>
      <c r="CD12064" s="62"/>
      <c r="CE12064" s="62"/>
      <c r="CF12064" s="62"/>
      <c r="CL12064" s="56" t="s">
        <v>2608</v>
      </c>
      <c r="CM12064" s="56" t="s">
        <v>213</v>
      </c>
      <c r="CN12064" s="56" t="s">
        <v>213</v>
      </c>
      <c r="CO12064" s="52"/>
      <c r="CP12064" s="52"/>
      <c r="CQ12064" s="52"/>
      <c r="CR12064" s="52"/>
      <c r="CS12064" s="52"/>
      <c r="CT12064" s="52"/>
      <c r="CU12064" s="33"/>
      <c r="CV12064" s="33"/>
    </row>
    <row r="12065" spans="74:100">
      <c r="BV12065" s="62"/>
      <c r="BW12065" s="62"/>
      <c r="BX12065" s="62"/>
      <c r="BY12065" s="62"/>
      <c r="BZ12065" s="62"/>
      <c r="CA12065" s="62"/>
      <c r="CB12065" s="62"/>
      <c r="CC12065" s="62"/>
      <c r="CD12065" s="62"/>
      <c r="CE12065" s="62"/>
      <c r="CF12065" s="62"/>
      <c r="CL12065" s="56" t="s">
        <v>22940</v>
      </c>
      <c r="CM12065" s="56"/>
      <c r="CN12065" s="56"/>
      <c r="CO12065" s="52"/>
      <c r="CP12065" s="52"/>
      <c r="CQ12065" s="52"/>
      <c r="CR12065" s="52"/>
      <c r="CS12065" s="52"/>
      <c r="CT12065" s="52"/>
      <c r="CU12065" s="33"/>
      <c r="CV12065" s="33"/>
    </row>
    <row r="12066" spans="74:100">
      <c r="BV12066" s="62"/>
      <c r="BW12066" s="62"/>
      <c r="BX12066" s="62"/>
      <c r="BY12066" s="62"/>
      <c r="BZ12066" s="62"/>
      <c r="CA12066" s="62"/>
      <c r="CB12066" s="62"/>
      <c r="CC12066" s="62"/>
      <c r="CD12066" s="62"/>
      <c r="CE12066" s="62"/>
      <c r="CF12066" s="62"/>
      <c r="CL12066" s="56" t="s">
        <v>2610</v>
      </c>
      <c r="CM12066" s="56" t="s">
        <v>213</v>
      </c>
      <c r="CN12066" s="56" t="s">
        <v>213</v>
      </c>
      <c r="CO12066" s="52"/>
      <c r="CP12066" s="52"/>
      <c r="CQ12066" s="52"/>
      <c r="CR12066" s="52"/>
      <c r="CS12066" s="52"/>
      <c r="CT12066" s="52"/>
      <c r="CU12066" s="33"/>
      <c r="CV12066" s="33"/>
    </row>
    <row r="12067" spans="74:100">
      <c r="BV12067" s="62"/>
      <c r="BW12067" s="62"/>
      <c r="BX12067" s="62"/>
      <c r="BY12067" s="62"/>
      <c r="BZ12067" s="62"/>
      <c r="CA12067" s="62"/>
      <c r="CB12067" s="62"/>
      <c r="CC12067" s="62"/>
      <c r="CD12067" s="62"/>
      <c r="CE12067" s="62"/>
      <c r="CF12067" s="62"/>
      <c r="CL12067" s="56" t="s">
        <v>22941</v>
      </c>
      <c r="CM12067" s="56"/>
      <c r="CN12067" s="56"/>
      <c r="CO12067" s="52"/>
      <c r="CP12067" s="52"/>
      <c r="CQ12067" s="52"/>
      <c r="CR12067" s="52"/>
      <c r="CS12067" s="52"/>
      <c r="CT12067" s="52"/>
      <c r="CU12067" s="33"/>
      <c r="CV12067" s="33"/>
    </row>
    <row r="12068" spans="74:100">
      <c r="BV12068" s="62"/>
      <c r="BW12068" s="62"/>
      <c r="BX12068" s="62"/>
      <c r="BY12068" s="62"/>
      <c r="BZ12068" s="62"/>
      <c r="CA12068" s="62"/>
      <c r="CB12068" s="62"/>
      <c r="CC12068" s="62"/>
      <c r="CD12068" s="62"/>
      <c r="CE12068" s="62"/>
      <c r="CF12068" s="62"/>
      <c r="CL12068" s="56" t="s">
        <v>2611</v>
      </c>
      <c r="CM12068" s="56" t="s">
        <v>213</v>
      </c>
      <c r="CN12068" s="56" t="s">
        <v>213</v>
      </c>
      <c r="CO12068" s="52"/>
      <c r="CP12068" s="52"/>
      <c r="CQ12068" s="52"/>
      <c r="CR12068" s="52"/>
      <c r="CS12068" s="52"/>
      <c r="CT12068" s="52"/>
      <c r="CU12068" s="33"/>
      <c r="CV12068" s="33"/>
    </row>
    <row r="12069" spans="74:100">
      <c r="BV12069" s="62"/>
      <c r="BW12069" s="62"/>
      <c r="BX12069" s="62"/>
      <c r="BY12069" s="62"/>
      <c r="BZ12069" s="62"/>
      <c r="CA12069" s="62"/>
      <c r="CB12069" s="62"/>
      <c r="CC12069" s="62"/>
      <c r="CD12069" s="62"/>
      <c r="CE12069" s="62"/>
      <c r="CF12069" s="62"/>
      <c r="CL12069" s="56" t="s">
        <v>22942</v>
      </c>
      <c r="CM12069" s="56"/>
      <c r="CN12069" s="56"/>
      <c r="CO12069" s="52"/>
      <c r="CP12069" s="52"/>
      <c r="CQ12069" s="52"/>
      <c r="CR12069" s="52"/>
      <c r="CS12069" s="52"/>
      <c r="CT12069" s="52"/>
      <c r="CU12069" s="33"/>
      <c r="CV12069" s="33"/>
    </row>
    <row r="12070" spans="74:100">
      <c r="BV12070" s="62"/>
      <c r="BW12070" s="62"/>
      <c r="BX12070" s="62"/>
      <c r="BY12070" s="62"/>
      <c r="BZ12070" s="62"/>
      <c r="CA12070" s="62"/>
      <c r="CB12070" s="62"/>
      <c r="CC12070" s="62"/>
      <c r="CD12070" s="62"/>
      <c r="CE12070" s="62"/>
      <c r="CF12070" s="62"/>
      <c r="CL12070" s="56" t="s">
        <v>2612</v>
      </c>
      <c r="CM12070" s="56" t="s">
        <v>213</v>
      </c>
      <c r="CN12070" s="56" t="s">
        <v>213</v>
      </c>
      <c r="CO12070" s="52"/>
      <c r="CP12070" s="52"/>
      <c r="CQ12070" s="52"/>
      <c r="CR12070" s="52"/>
      <c r="CS12070" s="52"/>
      <c r="CT12070" s="52"/>
      <c r="CU12070" s="33"/>
      <c r="CV12070" s="33"/>
    </row>
    <row r="12071" spans="74:100">
      <c r="BV12071" s="62"/>
      <c r="BW12071" s="62"/>
      <c r="BX12071" s="62"/>
      <c r="BY12071" s="62"/>
      <c r="BZ12071" s="62"/>
      <c r="CA12071" s="62"/>
      <c r="CB12071" s="62"/>
      <c r="CC12071" s="62"/>
      <c r="CD12071" s="62"/>
      <c r="CE12071" s="62"/>
      <c r="CF12071" s="62"/>
      <c r="CL12071" s="56" t="s">
        <v>22943</v>
      </c>
      <c r="CM12071" s="56"/>
      <c r="CN12071" s="56"/>
      <c r="CO12071" s="52"/>
      <c r="CP12071" s="52"/>
      <c r="CQ12071" s="52"/>
      <c r="CR12071" s="52"/>
      <c r="CS12071" s="52"/>
      <c r="CT12071" s="52"/>
      <c r="CU12071" s="33"/>
      <c r="CV12071" s="33"/>
    </row>
    <row r="12072" spans="74:100">
      <c r="BV12072" s="62"/>
      <c r="BW12072" s="62"/>
      <c r="BX12072" s="62"/>
      <c r="BY12072" s="62"/>
      <c r="BZ12072" s="62"/>
      <c r="CA12072" s="62"/>
      <c r="CB12072" s="62"/>
      <c r="CC12072" s="62"/>
      <c r="CD12072" s="62"/>
      <c r="CE12072" s="62"/>
      <c r="CF12072" s="62"/>
      <c r="CL12072" s="56" t="s">
        <v>2613</v>
      </c>
      <c r="CM12072" s="56" t="s">
        <v>213</v>
      </c>
      <c r="CN12072" s="56" t="s">
        <v>213</v>
      </c>
      <c r="CO12072" s="52"/>
      <c r="CP12072" s="52"/>
      <c r="CQ12072" s="52"/>
      <c r="CR12072" s="52"/>
      <c r="CS12072" s="52"/>
      <c r="CT12072" s="52"/>
      <c r="CU12072" s="33"/>
      <c r="CV12072" s="33"/>
    </row>
    <row r="12073" spans="74:100">
      <c r="BV12073" s="62"/>
      <c r="BW12073" s="62"/>
      <c r="BX12073" s="62"/>
      <c r="BY12073" s="62"/>
      <c r="BZ12073" s="62"/>
      <c r="CA12073" s="62"/>
      <c r="CB12073" s="62"/>
      <c r="CC12073" s="62"/>
      <c r="CD12073" s="62"/>
      <c r="CE12073" s="62"/>
      <c r="CF12073" s="62"/>
      <c r="CL12073" s="56" t="s">
        <v>22944</v>
      </c>
      <c r="CM12073" s="56"/>
      <c r="CN12073" s="56"/>
      <c r="CO12073" s="52"/>
      <c r="CP12073" s="52"/>
      <c r="CQ12073" s="52"/>
      <c r="CR12073" s="52"/>
      <c r="CS12073" s="52"/>
      <c r="CT12073" s="52"/>
      <c r="CU12073" s="33"/>
      <c r="CV12073" s="33"/>
    </row>
    <row r="12074" spans="74:100">
      <c r="BV12074" s="62"/>
      <c r="BW12074" s="62"/>
      <c r="BX12074" s="62"/>
      <c r="BY12074" s="62"/>
      <c r="BZ12074" s="62"/>
      <c r="CA12074" s="62"/>
      <c r="CB12074" s="62"/>
      <c r="CC12074" s="62"/>
      <c r="CD12074" s="62"/>
      <c r="CE12074" s="62"/>
      <c r="CF12074" s="62"/>
      <c r="CL12074" s="56" t="s">
        <v>2614</v>
      </c>
      <c r="CM12074" s="56" t="s">
        <v>213</v>
      </c>
      <c r="CN12074" s="56" t="s">
        <v>213</v>
      </c>
      <c r="CO12074" s="52"/>
      <c r="CP12074" s="52"/>
      <c r="CQ12074" s="52"/>
      <c r="CR12074" s="52"/>
      <c r="CS12074" s="52"/>
      <c r="CT12074" s="52"/>
      <c r="CU12074" s="33"/>
      <c r="CV12074" s="33"/>
    </row>
    <row r="12075" spans="74:100">
      <c r="BV12075" s="62"/>
      <c r="BW12075" s="62"/>
      <c r="BX12075" s="62"/>
      <c r="BY12075" s="62"/>
      <c r="BZ12075" s="62"/>
      <c r="CA12075" s="62"/>
      <c r="CB12075" s="62"/>
      <c r="CC12075" s="62"/>
      <c r="CD12075" s="62"/>
      <c r="CE12075" s="62"/>
      <c r="CF12075" s="62"/>
      <c r="CL12075" s="56" t="s">
        <v>22945</v>
      </c>
      <c r="CM12075" s="56"/>
      <c r="CN12075" s="56"/>
      <c r="CO12075" s="52"/>
      <c r="CP12075" s="52"/>
      <c r="CQ12075" s="52"/>
      <c r="CR12075" s="52"/>
      <c r="CS12075" s="52"/>
      <c r="CT12075" s="52"/>
      <c r="CU12075" s="33"/>
      <c r="CV12075" s="33"/>
    </row>
    <row r="12076" spans="74:100">
      <c r="BV12076" s="62"/>
      <c r="BW12076" s="62"/>
      <c r="BX12076" s="62"/>
      <c r="BY12076" s="62"/>
      <c r="BZ12076" s="62"/>
      <c r="CA12076" s="62"/>
      <c r="CB12076" s="62"/>
      <c r="CC12076" s="62"/>
      <c r="CD12076" s="62"/>
      <c r="CE12076" s="62"/>
      <c r="CF12076" s="62"/>
      <c r="CL12076" s="56" t="s">
        <v>22946</v>
      </c>
      <c r="CM12076" s="56" t="s">
        <v>213</v>
      </c>
      <c r="CN12076" s="56" t="s">
        <v>213</v>
      </c>
      <c r="CO12076" s="52"/>
      <c r="CP12076" s="52"/>
      <c r="CQ12076" s="52"/>
      <c r="CR12076" s="52"/>
      <c r="CS12076" s="52"/>
      <c r="CT12076" s="52"/>
      <c r="CU12076" s="33"/>
      <c r="CV12076" s="33"/>
    </row>
    <row r="12077" spans="74:100">
      <c r="BV12077" s="62"/>
      <c r="BW12077" s="62"/>
      <c r="BX12077" s="62"/>
      <c r="BY12077" s="62"/>
      <c r="BZ12077" s="62"/>
      <c r="CA12077" s="62"/>
      <c r="CB12077" s="62"/>
      <c r="CC12077" s="62"/>
      <c r="CD12077" s="62"/>
      <c r="CE12077" s="62"/>
      <c r="CF12077" s="62"/>
      <c r="CL12077" s="56" t="s">
        <v>6459</v>
      </c>
      <c r="CM12077" s="56" t="s">
        <v>3118</v>
      </c>
      <c r="CN12077" s="56" t="s">
        <v>3118</v>
      </c>
      <c r="CO12077" s="52"/>
      <c r="CP12077" s="52"/>
      <c r="CQ12077" s="52"/>
      <c r="CR12077" s="52"/>
      <c r="CS12077" s="52"/>
      <c r="CT12077" s="52"/>
      <c r="CU12077" s="33"/>
      <c r="CV12077" s="33"/>
    </row>
    <row r="12078" spans="74:100">
      <c r="BV12078" s="62"/>
      <c r="BW12078" s="62"/>
      <c r="BX12078" s="62"/>
      <c r="BY12078" s="62"/>
      <c r="BZ12078" s="62"/>
      <c r="CA12078" s="62"/>
      <c r="CB12078" s="62"/>
      <c r="CC12078" s="62"/>
      <c r="CD12078" s="62"/>
      <c r="CE12078" s="62"/>
      <c r="CF12078" s="62"/>
      <c r="CL12078" s="56" t="s">
        <v>20012</v>
      </c>
      <c r="CM12078" s="56"/>
      <c r="CN12078" s="56"/>
      <c r="CO12078" s="52"/>
      <c r="CP12078" s="52"/>
      <c r="CQ12078" s="52"/>
      <c r="CR12078" s="52"/>
      <c r="CS12078" s="52"/>
      <c r="CT12078" s="52"/>
      <c r="CU12078" s="33"/>
      <c r="CV12078" s="33"/>
    </row>
    <row r="12079" spans="74:100">
      <c r="BV12079" s="62"/>
      <c r="BW12079" s="62"/>
      <c r="BX12079" s="62"/>
      <c r="BY12079" s="62"/>
      <c r="BZ12079" s="62"/>
      <c r="CA12079" s="62"/>
      <c r="CB12079" s="62"/>
      <c r="CC12079" s="62"/>
      <c r="CD12079" s="62"/>
      <c r="CE12079" s="62"/>
      <c r="CF12079" s="62"/>
      <c r="CL12079" s="56" t="s">
        <v>2623</v>
      </c>
      <c r="CM12079" s="56" t="s">
        <v>216</v>
      </c>
      <c r="CN12079" s="56" t="s">
        <v>216</v>
      </c>
      <c r="CO12079" s="52"/>
      <c r="CP12079" s="52"/>
      <c r="CQ12079" s="52"/>
      <c r="CR12079" s="52"/>
      <c r="CS12079" s="52"/>
      <c r="CT12079" s="52"/>
      <c r="CU12079" s="33"/>
      <c r="CV12079" s="33"/>
    </row>
    <row r="12080" spans="74:100">
      <c r="BV12080" s="62"/>
      <c r="BW12080" s="62"/>
      <c r="BX12080" s="62"/>
      <c r="BY12080" s="62"/>
      <c r="BZ12080" s="62"/>
      <c r="CA12080" s="62"/>
      <c r="CB12080" s="62"/>
      <c r="CC12080" s="62"/>
      <c r="CD12080" s="62"/>
      <c r="CE12080" s="62"/>
      <c r="CF12080" s="62"/>
      <c r="CL12080" s="56" t="s">
        <v>22947</v>
      </c>
      <c r="CM12080" s="56"/>
      <c r="CN12080" s="56"/>
      <c r="CO12080" s="52"/>
      <c r="CP12080" s="52"/>
      <c r="CQ12080" s="52"/>
      <c r="CR12080" s="52"/>
      <c r="CS12080" s="52"/>
      <c r="CT12080" s="52"/>
      <c r="CU12080" s="33"/>
      <c r="CV12080" s="33"/>
    </row>
    <row r="12081" spans="74:100">
      <c r="BV12081" s="62"/>
      <c r="BW12081" s="62"/>
      <c r="BX12081" s="62"/>
      <c r="BY12081" s="62"/>
      <c r="BZ12081" s="62"/>
      <c r="CA12081" s="62"/>
      <c r="CB12081" s="62"/>
      <c r="CC12081" s="62"/>
      <c r="CD12081" s="62"/>
      <c r="CE12081" s="62"/>
      <c r="CF12081" s="62"/>
      <c r="CL12081" s="56" t="s">
        <v>6460</v>
      </c>
      <c r="CM12081" s="56" t="s">
        <v>217</v>
      </c>
      <c r="CN12081" s="56" t="s">
        <v>217</v>
      </c>
      <c r="CO12081" s="52"/>
      <c r="CP12081" s="52"/>
      <c r="CQ12081" s="52"/>
      <c r="CR12081" s="52"/>
      <c r="CS12081" s="52"/>
      <c r="CT12081" s="52"/>
      <c r="CU12081" s="33"/>
      <c r="CV12081" s="33"/>
    </row>
    <row r="12082" spans="74:100">
      <c r="BV12082" s="62"/>
      <c r="BW12082" s="62"/>
      <c r="BX12082" s="62"/>
      <c r="BY12082" s="62"/>
      <c r="BZ12082" s="62"/>
      <c r="CA12082" s="62"/>
      <c r="CB12082" s="62"/>
      <c r="CC12082" s="62"/>
      <c r="CD12082" s="62"/>
      <c r="CE12082" s="62"/>
      <c r="CF12082" s="62"/>
      <c r="CL12082" s="56" t="s">
        <v>20013</v>
      </c>
      <c r="CM12082" s="56"/>
      <c r="CN12082" s="56"/>
      <c r="CO12082" s="52"/>
      <c r="CP12082" s="52"/>
      <c r="CQ12082" s="52"/>
      <c r="CR12082" s="52"/>
      <c r="CS12082" s="52"/>
      <c r="CT12082" s="52"/>
      <c r="CU12082" s="33"/>
      <c r="CV12082" s="33"/>
    </row>
    <row r="12083" spans="74:100">
      <c r="BV12083" s="62"/>
      <c r="BW12083" s="62"/>
      <c r="BX12083" s="62"/>
      <c r="BY12083" s="62"/>
      <c r="BZ12083" s="62"/>
      <c r="CA12083" s="62"/>
      <c r="CB12083" s="62"/>
      <c r="CC12083" s="62"/>
      <c r="CD12083" s="62"/>
      <c r="CE12083" s="62"/>
      <c r="CF12083" s="62"/>
      <c r="CL12083" s="56" t="s">
        <v>6461</v>
      </c>
      <c r="CM12083" s="56" t="s">
        <v>3118</v>
      </c>
      <c r="CN12083" s="56" t="s">
        <v>3118</v>
      </c>
      <c r="CO12083" s="52"/>
      <c r="CP12083" s="52"/>
      <c r="CQ12083" s="52"/>
      <c r="CR12083" s="52"/>
      <c r="CS12083" s="52"/>
      <c r="CT12083" s="52"/>
      <c r="CU12083" s="33"/>
      <c r="CV12083" s="33"/>
    </row>
    <row r="12084" spans="74:100">
      <c r="BV12084" s="62"/>
      <c r="BW12084" s="62"/>
      <c r="BX12084" s="62"/>
      <c r="BY12084" s="62"/>
      <c r="BZ12084" s="62"/>
      <c r="CA12084" s="62"/>
      <c r="CB12084" s="62"/>
      <c r="CC12084" s="62"/>
      <c r="CD12084" s="62"/>
      <c r="CE12084" s="62"/>
      <c r="CF12084" s="62"/>
      <c r="CL12084" s="56" t="s">
        <v>20014</v>
      </c>
      <c r="CM12084" s="56"/>
      <c r="CN12084" s="56"/>
      <c r="CO12084" s="52"/>
      <c r="CP12084" s="52"/>
      <c r="CQ12084" s="52"/>
      <c r="CR12084" s="52"/>
      <c r="CS12084" s="52"/>
      <c r="CT12084" s="52"/>
      <c r="CU12084" s="33"/>
      <c r="CV12084" s="33"/>
    </row>
    <row r="12085" spans="74:100">
      <c r="BV12085" s="62"/>
      <c r="BW12085" s="62"/>
      <c r="BX12085" s="62"/>
      <c r="BY12085" s="62"/>
      <c r="BZ12085" s="62"/>
      <c r="CA12085" s="62"/>
      <c r="CB12085" s="62"/>
      <c r="CC12085" s="62"/>
      <c r="CD12085" s="62"/>
      <c r="CE12085" s="62"/>
      <c r="CF12085" s="62"/>
      <c r="CL12085" s="56" t="s">
        <v>2625</v>
      </c>
      <c r="CM12085" s="56" t="s">
        <v>214</v>
      </c>
      <c r="CN12085" s="56" t="s">
        <v>214</v>
      </c>
      <c r="CO12085" s="52"/>
      <c r="CP12085" s="52"/>
      <c r="CQ12085" s="52"/>
      <c r="CR12085" s="52"/>
      <c r="CS12085" s="52"/>
      <c r="CT12085" s="52"/>
      <c r="CU12085" s="33"/>
      <c r="CV12085" s="33"/>
    </row>
    <row r="12086" spans="74:100">
      <c r="BV12086" s="62"/>
      <c r="BW12086" s="62"/>
      <c r="BX12086" s="62"/>
      <c r="BY12086" s="62"/>
      <c r="BZ12086" s="62"/>
      <c r="CA12086" s="62"/>
      <c r="CB12086" s="62"/>
      <c r="CC12086" s="62"/>
      <c r="CD12086" s="62"/>
      <c r="CE12086" s="62"/>
      <c r="CF12086" s="62"/>
      <c r="CL12086" s="56" t="s">
        <v>22948</v>
      </c>
      <c r="CM12086" s="56"/>
      <c r="CN12086" s="56"/>
      <c r="CO12086" s="52"/>
      <c r="CP12086" s="52"/>
      <c r="CQ12086" s="52"/>
      <c r="CR12086" s="52"/>
      <c r="CS12086" s="52"/>
      <c r="CT12086" s="52"/>
      <c r="CU12086" s="33"/>
      <c r="CV12086" s="33"/>
    </row>
    <row r="12087" spans="74:100">
      <c r="BV12087" s="62"/>
      <c r="BW12087" s="62"/>
      <c r="BX12087" s="62"/>
      <c r="BY12087" s="62"/>
      <c r="BZ12087" s="62"/>
      <c r="CA12087" s="62"/>
      <c r="CB12087" s="62"/>
      <c r="CC12087" s="62"/>
      <c r="CD12087" s="62"/>
      <c r="CE12087" s="62"/>
      <c r="CF12087" s="62"/>
      <c r="CL12087" s="56" t="s">
        <v>6462</v>
      </c>
      <c r="CM12087" s="56" t="s">
        <v>214</v>
      </c>
      <c r="CN12087" s="56" t="s">
        <v>214</v>
      </c>
      <c r="CO12087" s="52"/>
      <c r="CP12087" s="52"/>
      <c r="CQ12087" s="52"/>
      <c r="CR12087" s="52"/>
      <c r="CS12087" s="52"/>
      <c r="CT12087" s="52"/>
      <c r="CU12087" s="33"/>
      <c r="CV12087" s="33"/>
    </row>
    <row r="12088" spans="74:100">
      <c r="BV12088" s="62"/>
      <c r="BW12088" s="62"/>
      <c r="BX12088" s="62"/>
      <c r="BY12088" s="62"/>
      <c r="BZ12088" s="62"/>
      <c r="CA12088" s="62"/>
      <c r="CB12088" s="62"/>
      <c r="CC12088" s="62"/>
      <c r="CD12088" s="62"/>
      <c r="CE12088" s="62"/>
      <c r="CF12088" s="62"/>
      <c r="CL12088" s="56" t="s">
        <v>22949</v>
      </c>
      <c r="CM12088" s="56"/>
      <c r="CN12088" s="56"/>
      <c r="CO12088" s="52"/>
      <c r="CP12088" s="52"/>
      <c r="CQ12088" s="52"/>
      <c r="CR12088" s="52"/>
      <c r="CS12088" s="52"/>
      <c r="CT12088" s="52"/>
      <c r="CU12088" s="33"/>
      <c r="CV12088" s="33"/>
    </row>
    <row r="12089" spans="74:100">
      <c r="BV12089" s="62"/>
      <c r="BW12089" s="62"/>
      <c r="BX12089" s="62"/>
      <c r="BY12089" s="62"/>
      <c r="BZ12089" s="62"/>
      <c r="CA12089" s="62"/>
      <c r="CB12089" s="62"/>
      <c r="CC12089" s="62"/>
      <c r="CD12089" s="62"/>
      <c r="CE12089" s="62"/>
      <c r="CF12089" s="62"/>
      <c r="CL12089" s="56" t="s">
        <v>28590</v>
      </c>
      <c r="CM12089" s="56" t="s">
        <v>215</v>
      </c>
      <c r="CN12089" s="56" t="s">
        <v>215</v>
      </c>
      <c r="CO12089" s="52"/>
      <c r="CP12089" s="52"/>
      <c r="CQ12089" s="52"/>
      <c r="CR12089" s="52"/>
      <c r="CS12089" s="52"/>
      <c r="CT12089" s="52"/>
      <c r="CU12089" s="33"/>
      <c r="CV12089" s="33"/>
    </row>
    <row r="12090" spans="74:100">
      <c r="BV12090" s="62"/>
      <c r="BW12090" s="62"/>
      <c r="BX12090" s="62"/>
      <c r="BY12090" s="62"/>
      <c r="BZ12090" s="62"/>
      <c r="CA12090" s="62"/>
      <c r="CB12090" s="62"/>
      <c r="CC12090" s="62"/>
      <c r="CD12090" s="62"/>
      <c r="CE12090" s="62"/>
      <c r="CF12090" s="62"/>
      <c r="CL12090" s="56" t="s">
        <v>28591</v>
      </c>
      <c r="CM12090" s="56"/>
      <c r="CN12090" s="56"/>
      <c r="CO12090" s="52"/>
      <c r="CP12090" s="52"/>
      <c r="CQ12090" s="52"/>
      <c r="CR12090" s="52"/>
      <c r="CS12090" s="52"/>
      <c r="CT12090" s="52"/>
      <c r="CU12090" s="33"/>
      <c r="CV12090" s="33"/>
    </row>
    <row r="12091" spans="74:100">
      <c r="BV12091" s="62"/>
      <c r="BW12091" s="62"/>
      <c r="BX12091" s="62"/>
      <c r="BY12091" s="62"/>
      <c r="BZ12091" s="62"/>
      <c r="CA12091" s="62"/>
      <c r="CB12091" s="62"/>
      <c r="CC12091" s="62"/>
      <c r="CD12091" s="62"/>
      <c r="CE12091" s="62"/>
      <c r="CF12091" s="62"/>
      <c r="CL12091" s="56" t="s">
        <v>2627</v>
      </c>
      <c r="CM12091" s="56" t="s">
        <v>216</v>
      </c>
      <c r="CN12091" s="56" t="s">
        <v>216</v>
      </c>
      <c r="CO12091" s="52"/>
      <c r="CP12091" s="52"/>
      <c r="CQ12091" s="52"/>
      <c r="CR12091" s="52"/>
      <c r="CS12091" s="52"/>
      <c r="CT12091" s="52"/>
      <c r="CU12091" s="33"/>
      <c r="CV12091" s="33"/>
    </row>
    <row r="12092" spans="74:100">
      <c r="BV12092" s="62"/>
      <c r="BW12092" s="62"/>
      <c r="BX12092" s="62"/>
      <c r="BY12092" s="62"/>
      <c r="BZ12092" s="62"/>
      <c r="CA12092" s="62"/>
      <c r="CB12092" s="62"/>
      <c r="CC12092" s="62"/>
      <c r="CD12092" s="62"/>
      <c r="CE12092" s="62"/>
      <c r="CF12092" s="62"/>
      <c r="CL12092" s="56" t="s">
        <v>22950</v>
      </c>
      <c r="CM12092" s="56"/>
      <c r="CN12092" s="56"/>
      <c r="CO12092" s="52"/>
      <c r="CP12092" s="52"/>
      <c r="CQ12092" s="52"/>
      <c r="CR12092" s="52"/>
      <c r="CS12092" s="52"/>
      <c r="CT12092" s="52"/>
      <c r="CU12092" s="33"/>
      <c r="CV12092" s="33"/>
    </row>
    <row r="12093" spans="74:100">
      <c r="BV12093" s="62"/>
      <c r="BW12093" s="62"/>
      <c r="BX12093" s="62"/>
      <c r="BY12093" s="62"/>
      <c r="BZ12093" s="62"/>
      <c r="CA12093" s="62"/>
      <c r="CB12093" s="62"/>
      <c r="CC12093" s="62"/>
      <c r="CD12093" s="62"/>
      <c r="CE12093" s="62"/>
      <c r="CF12093" s="62"/>
      <c r="CL12093" s="56" t="s">
        <v>2628</v>
      </c>
      <c r="CM12093" s="56" t="s">
        <v>213</v>
      </c>
      <c r="CN12093" s="56" t="s">
        <v>213</v>
      </c>
      <c r="CO12093" s="52"/>
      <c r="CP12093" s="52"/>
      <c r="CQ12093" s="52"/>
      <c r="CR12093" s="52"/>
      <c r="CS12093" s="52"/>
      <c r="CT12093" s="52"/>
      <c r="CU12093" s="33"/>
      <c r="CV12093" s="33"/>
    </row>
    <row r="12094" spans="74:100">
      <c r="BV12094" s="62"/>
      <c r="BW12094" s="62"/>
      <c r="BX12094" s="62"/>
      <c r="BY12094" s="62"/>
      <c r="BZ12094" s="62"/>
      <c r="CA12094" s="62"/>
      <c r="CB12094" s="62"/>
      <c r="CC12094" s="62"/>
      <c r="CD12094" s="62"/>
      <c r="CE12094" s="62"/>
      <c r="CF12094" s="62"/>
      <c r="CL12094" s="56" t="s">
        <v>22951</v>
      </c>
      <c r="CM12094" s="56"/>
      <c r="CN12094" s="56"/>
      <c r="CO12094" s="52"/>
      <c r="CP12094" s="52"/>
      <c r="CQ12094" s="52"/>
      <c r="CR12094" s="52"/>
      <c r="CS12094" s="52"/>
      <c r="CT12094" s="52"/>
      <c r="CU12094" s="33"/>
      <c r="CV12094" s="33"/>
    </row>
    <row r="12095" spans="74:100">
      <c r="BV12095" s="62"/>
      <c r="BW12095" s="62"/>
      <c r="BX12095" s="62"/>
      <c r="BY12095" s="62"/>
      <c r="BZ12095" s="62"/>
      <c r="CA12095" s="62"/>
      <c r="CB12095" s="62"/>
      <c r="CC12095" s="62"/>
      <c r="CD12095" s="62"/>
      <c r="CE12095" s="62"/>
      <c r="CF12095" s="62"/>
      <c r="CL12095" s="56" t="s">
        <v>2630</v>
      </c>
      <c r="CM12095" s="56" t="s">
        <v>215</v>
      </c>
      <c r="CN12095" s="56" t="s">
        <v>215</v>
      </c>
      <c r="CO12095" s="52"/>
      <c r="CP12095" s="52"/>
      <c r="CQ12095" s="52"/>
      <c r="CR12095" s="52"/>
      <c r="CS12095" s="52"/>
      <c r="CT12095" s="52"/>
      <c r="CU12095" s="33"/>
      <c r="CV12095" s="33"/>
    </row>
    <row r="12096" spans="74:100">
      <c r="BV12096" s="62"/>
      <c r="BW12096" s="62"/>
      <c r="BX12096" s="62"/>
      <c r="BY12096" s="62"/>
      <c r="BZ12096" s="62"/>
      <c r="CA12096" s="62"/>
      <c r="CB12096" s="62"/>
      <c r="CC12096" s="62"/>
      <c r="CD12096" s="62"/>
      <c r="CE12096" s="62"/>
      <c r="CF12096" s="62"/>
      <c r="CL12096" s="56" t="s">
        <v>22952</v>
      </c>
      <c r="CM12096" s="56"/>
      <c r="CN12096" s="56"/>
      <c r="CO12096" s="52"/>
      <c r="CP12096" s="52"/>
      <c r="CQ12096" s="52"/>
      <c r="CR12096" s="52"/>
      <c r="CS12096" s="52"/>
      <c r="CT12096" s="52"/>
      <c r="CU12096" s="33"/>
      <c r="CV12096" s="33"/>
    </row>
    <row r="12097" spans="74:100">
      <c r="BV12097" s="62"/>
      <c r="BW12097" s="62"/>
      <c r="BX12097" s="62"/>
      <c r="BY12097" s="62"/>
      <c r="BZ12097" s="62"/>
      <c r="CA12097" s="62"/>
      <c r="CB12097" s="62"/>
      <c r="CC12097" s="62"/>
      <c r="CD12097" s="62"/>
      <c r="CE12097" s="62"/>
      <c r="CF12097" s="62"/>
      <c r="CL12097" s="56" t="s">
        <v>2631</v>
      </c>
      <c r="CM12097" s="56" t="s">
        <v>213</v>
      </c>
      <c r="CN12097" s="56" t="s">
        <v>213</v>
      </c>
      <c r="CO12097" s="52"/>
      <c r="CP12097" s="52"/>
      <c r="CQ12097" s="52"/>
      <c r="CR12097" s="52"/>
      <c r="CS12097" s="52"/>
      <c r="CT12097" s="52"/>
      <c r="CU12097" s="33"/>
      <c r="CV12097" s="33"/>
    </row>
    <row r="12098" spans="74:100">
      <c r="BV12098" s="62"/>
      <c r="BW12098" s="62"/>
      <c r="BX12098" s="62"/>
      <c r="BY12098" s="62"/>
      <c r="BZ12098" s="62"/>
      <c r="CA12098" s="62"/>
      <c r="CB12098" s="62"/>
      <c r="CC12098" s="62"/>
      <c r="CD12098" s="62"/>
      <c r="CE12098" s="62"/>
      <c r="CF12098" s="62"/>
      <c r="CL12098" s="56" t="s">
        <v>22953</v>
      </c>
      <c r="CM12098" s="56"/>
      <c r="CN12098" s="56"/>
      <c r="CO12098" s="52"/>
      <c r="CP12098" s="52"/>
      <c r="CQ12098" s="52"/>
      <c r="CR12098" s="52"/>
      <c r="CS12098" s="52"/>
      <c r="CT12098" s="52"/>
      <c r="CU12098" s="33"/>
      <c r="CV12098" s="33"/>
    </row>
    <row r="12099" spans="74:100">
      <c r="BV12099" s="62"/>
      <c r="BW12099" s="62"/>
      <c r="BX12099" s="62"/>
      <c r="BY12099" s="62"/>
      <c r="BZ12099" s="62"/>
      <c r="CA12099" s="62"/>
      <c r="CB12099" s="62"/>
      <c r="CC12099" s="62"/>
      <c r="CD12099" s="62"/>
      <c r="CE12099" s="62"/>
      <c r="CF12099" s="62"/>
      <c r="CL12099" s="56" t="s">
        <v>6463</v>
      </c>
      <c r="CM12099" s="56" t="s">
        <v>3118</v>
      </c>
      <c r="CN12099" s="56" t="s">
        <v>3118</v>
      </c>
      <c r="CO12099" s="52"/>
      <c r="CP12099" s="52"/>
      <c r="CQ12099" s="52"/>
      <c r="CR12099" s="52"/>
      <c r="CS12099" s="52"/>
      <c r="CT12099" s="52"/>
      <c r="CU12099" s="33"/>
      <c r="CV12099" s="33"/>
    </row>
    <row r="12100" spans="74:100">
      <c r="BV12100" s="62"/>
      <c r="BW12100" s="62"/>
      <c r="BX12100" s="62"/>
      <c r="BY12100" s="62"/>
      <c r="BZ12100" s="62"/>
      <c r="CA12100" s="62"/>
      <c r="CB12100" s="62"/>
      <c r="CC12100" s="62"/>
      <c r="CD12100" s="62"/>
      <c r="CE12100" s="62"/>
      <c r="CF12100" s="62"/>
      <c r="CL12100" s="56" t="s">
        <v>20015</v>
      </c>
      <c r="CM12100" s="56"/>
      <c r="CN12100" s="56"/>
      <c r="CO12100" s="52"/>
      <c r="CP12100" s="52"/>
      <c r="CQ12100" s="52"/>
      <c r="CR12100" s="52"/>
      <c r="CS12100" s="52"/>
      <c r="CT12100" s="52"/>
      <c r="CU12100" s="33"/>
      <c r="CV12100" s="33"/>
    </row>
    <row r="12101" spans="74:100">
      <c r="BV12101" s="62"/>
      <c r="BW12101" s="62"/>
      <c r="BX12101" s="62"/>
      <c r="BY12101" s="62"/>
      <c r="BZ12101" s="62"/>
      <c r="CA12101" s="62"/>
      <c r="CB12101" s="62"/>
      <c r="CC12101" s="62"/>
      <c r="CD12101" s="62"/>
      <c r="CE12101" s="62"/>
      <c r="CF12101" s="62"/>
      <c r="CL12101" s="56" t="s">
        <v>6464</v>
      </c>
      <c r="CM12101" s="56" t="s">
        <v>217</v>
      </c>
      <c r="CN12101" s="56" t="s">
        <v>217</v>
      </c>
      <c r="CO12101" s="52"/>
      <c r="CP12101" s="52"/>
      <c r="CQ12101" s="52"/>
      <c r="CR12101" s="52"/>
      <c r="CS12101" s="52"/>
      <c r="CT12101" s="52"/>
      <c r="CU12101" s="33"/>
      <c r="CV12101" s="33"/>
    </row>
    <row r="12102" spans="74:100">
      <c r="BV12102" s="62"/>
      <c r="BW12102" s="62"/>
      <c r="BX12102" s="62"/>
      <c r="BY12102" s="62"/>
      <c r="BZ12102" s="62"/>
      <c r="CA12102" s="62"/>
      <c r="CB12102" s="62"/>
      <c r="CC12102" s="62"/>
      <c r="CD12102" s="62"/>
      <c r="CE12102" s="62"/>
      <c r="CF12102" s="62"/>
      <c r="CL12102" s="56" t="s">
        <v>20016</v>
      </c>
      <c r="CM12102" s="56"/>
      <c r="CN12102" s="56"/>
      <c r="CO12102" s="52"/>
      <c r="CP12102" s="52"/>
      <c r="CQ12102" s="52"/>
      <c r="CR12102" s="52"/>
      <c r="CS12102" s="52"/>
      <c r="CT12102" s="52"/>
      <c r="CU12102" s="33"/>
      <c r="CV12102" s="33"/>
    </row>
    <row r="12103" spans="74:100">
      <c r="BV12103" s="62"/>
      <c r="BW12103" s="62"/>
      <c r="BX12103" s="62"/>
      <c r="BY12103" s="62"/>
      <c r="BZ12103" s="62"/>
      <c r="CA12103" s="62"/>
      <c r="CB12103" s="62"/>
      <c r="CC12103" s="62"/>
      <c r="CD12103" s="62"/>
      <c r="CE12103" s="62"/>
      <c r="CF12103" s="62"/>
      <c r="CL12103" s="56" t="s">
        <v>6465</v>
      </c>
      <c r="CM12103" s="56" t="s">
        <v>3118</v>
      </c>
      <c r="CN12103" s="56" t="s">
        <v>3118</v>
      </c>
      <c r="CO12103" s="52"/>
      <c r="CP12103" s="52"/>
      <c r="CQ12103" s="52"/>
      <c r="CR12103" s="52"/>
      <c r="CS12103" s="52"/>
      <c r="CT12103" s="52"/>
      <c r="CU12103" s="33"/>
      <c r="CV12103" s="33"/>
    </row>
    <row r="12104" spans="74:100">
      <c r="BV12104" s="62"/>
      <c r="BW12104" s="62"/>
      <c r="BX12104" s="62"/>
      <c r="BY12104" s="62"/>
      <c r="BZ12104" s="62"/>
      <c r="CA12104" s="62"/>
      <c r="CB12104" s="62"/>
      <c r="CC12104" s="62"/>
      <c r="CD12104" s="62"/>
      <c r="CE12104" s="62"/>
      <c r="CF12104" s="62"/>
      <c r="CL12104" s="56" t="s">
        <v>20017</v>
      </c>
      <c r="CM12104" s="56"/>
      <c r="CN12104" s="56"/>
      <c r="CO12104" s="52"/>
      <c r="CP12104" s="52"/>
      <c r="CQ12104" s="52"/>
      <c r="CR12104" s="52"/>
      <c r="CS12104" s="52"/>
      <c r="CT12104" s="52"/>
      <c r="CU12104" s="33"/>
      <c r="CV12104" s="33"/>
    </row>
    <row r="12105" spans="74:100">
      <c r="BV12105" s="62"/>
      <c r="BW12105" s="62"/>
      <c r="BX12105" s="62"/>
      <c r="BY12105" s="62"/>
      <c r="BZ12105" s="62"/>
      <c r="CA12105" s="62"/>
      <c r="CB12105" s="62"/>
      <c r="CC12105" s="62"/>
      <c r="CD12105" s="62"/>
      <c r="CE12105" s="62"/>
      <c r="CF12105" s="62"/>
      <c r="CL12105" s="56" t="s">
        <v>2632</v>
      </c>
      <c r="CM12105" s="56" t="s">
        <v>213</v>
      </c>
      <c r="CN12105" s="56" t="s">
        <v>213</v>
      </c>
      <c r="CO12105" s="52"/>
      <c r="CP12105" s="52"/>
      <c r="CQ12105" s="52"/>
      <c r="CR12105" s="52"/>
      <c r="CS12105" s="52"/>
      <c r="CT12105" s="52"/>
      <c r="CU12105" s="33"/>
      <c r="CV12105" s="33"/>
    </row>
    <row r="12106" spans="74:100">
      <c r="BV12106" s="62"/>
      <c r="BW12106" s="62"/>
      <c r="BX12106" s="62"/>
      <c r="BY12106" s="62"/>
      <c r="BZ12106" s="62"/>
      <c r="CA12106" s="62"/>
      <c r="CB12106" s="62"/>
      <c r="CC12106" s="62"/>
      <c r="CD12106" s="62"/>
      <c r="CE12106" s="62"/>
      <c r="CF12106" s="62"/>
      <c r="CL12106" s="56" t="s">
        <v>22954</v>
      </c>
      <c r="CM12106" s="56"/>
      <c r="CN12106" s="56"/>
      <c r="CO12106" s="52"/>
      <c r="CP12106" s="52"/>
      <c r="CQ12106" s="52"/>
      <c r="CR12106" s="52"/>
      <c r="CS12106" s="52"/>
      <c r="CT12106" s="52"/>
      <c r="CU12106" s="33"/>
      <c r="CV12106" s="33"/>
    </row>
    <row r="12107" spans="74:100">
      <c r="BV12107" s="62"/>
      <c r="BW12107" s="62"/>
      <c r="BX12107" s="62"/>
      <c r="BY12107" s="62"/>
      <c r="BZ12107" s="62"/>
      <c r="CA12107" s="62"/>
      <c r="CB12107" s="62"/>
      <c r="CC12107" s="62"/>
      <c r="CD12107" s="62"/>
      <c r="CE12107" s="62"/>
      <c r="CF12107" s="62"/>
      <c r="CL12107" s="56" t="s">
        <v>6466</v>
      </c>
      <c r="CM12107" s="56" t="s">
        <v>3118</v>
      </c>
      <c r="CN12107" s="56" t="s">
        <v>3118</v>
      </c>
      <c r="CO12107" s="52"/>
      <c r="CP12107" s="52"/>
      <c r="CQ12107" s="52"/>
      <c r="CR12107" s="52"/>
      <c r="CS12107" s="52"/>
      <c r="CT12107" s="52"/>
      <c r="CU12107" s="33"/>
      <c r="CV12107" s="33"/>
    </row>
    <row r="12108" spans="74:100">
      <c r="BV12108" s="62"/>
      <c r="BW12108" s="62"/>
      <c r="BX12108" s="62"/>
      <c r="BY12108" s="62"/>
      <c r="BZ12108" s="62"/>
      <c r="CA12108" s="62"/>
      <c r="CB12108" s="62"/>
      <c r="CC12108" s="62"/>
      <c r="CD12108" s="62"/>
      <c r="CE12108" s="62"/>
      <c r="CF12108" s="62"/>
      <c r="CL12108" s="56" t="s">
        <v>20018</v>
      </c>
      <c r="CM12108" s="56"/>
      <c r="CN12108" s="56"/>
      <c r="CO12108" s="52"/>
      <c r="CP12108" s="52"/>
      <c r="CQ12108" s="52"/>
      <c r="CR12108" s="52"/>
      <c r="CS12108" s="52"/>
      <c r="CT12108" s="52"/>
      <c r="CU12108" s="33"/>
      <c r="CV12108" s="33"/>
    </row>
    <row r="12109" spans="74:100">
      <c r="BV12109" s="62"/>
      <c r="BW12109" s="62"/>
      <c r="BX12109" s="62"/>
      <c r="BY12109" s="62"/>
      <c r="BZ12109" s="62"/>
      <c r="CA12109" s="62"/>
      <c r="CB12109" s="62"/>
      <c r="CC12109" s="62"/>
      <c r="CD12109" s="62"/>
      <c r="CE12109" s="62"/>
      <c r="CF12109" s="62"/>
      <c r="CL12109" s="56" t="s">
        <v>2633</v>
      </c>
      <c r="CM12109" s="56" t="s">
        <v>213</v>
      </c>
      <c r="CN12109" s="56" t="s">
        <v>213</v>
      </c>
      <c r="CO12109" s="52"/>
      <c r="CP12109" s="52"/>
      <c r="CQ12109" s="52"/>
      <c r="CR12109" s="52"/>
      <c r="CS12109" s="52"/>
      <c r="CT12109" s="52"/>
      <c r="CU12109" s="33"/>
      <c r="CV12109" s="33"/>
    </row>
    <row r="12110" spans="74:100">
      <c r="BV12110" s="62"/>
      <c r="BW12110" s="62"/>
      <c r="BX12110" s="62"/>
      <c r="BY12110" s="62"/>
      <c r="BZ12110" s="62"/>
      <c r="CA12110" s="62"/>
      <c r="CB12110" s="62"/>
      <c r="CC12110" s="62"/>
      <c r="CD12110" s="62"/>
      <c r="CE12110" s="62"/>
      <c r="CF12110" s="62"/>
      <c r="CL12110" s="56" t="s">
        <v>22955</v>
      </c>
      <c r="CM12110" s="56"/>
      <c r="CN12110" s="56"/>
      <c r="CO12110" s="52"/>
      <c r="CP12110" s="52"/>
      <c r="CQ12110" s="52"/>
      <c r="CR12110" s="52"/>
      <c r="CS12110" s="52"/>
      <c r="CT12110" s="52"/>
      <c r="CU12110" s="33"/>
      <c r="CV12110" s="33"/>
    </row>
    <row r="12111" spans="74:100">
      <c r="BV12111" s="62"/>
      <c r="BW12111" s="62"/>
      <c r="BX12111" s="62"/>
      <c r="BY12111" s="62"/>
      <c r="BZ12111" s="62"/>
      <c r="CA12111" s="62"/>
      <c r="CB12111" s="62"/>
      <c r="CC12111" s="62"/>
      <c r="CD12111" s="62"/>
      <c r="CE12111" s="62"/>
      <c r="CF12111" s="62"/>
      <c r="CL12111" s="56" t="s">
        <v>6467</v>
      </c>
      <c r="CM12111" s="56" t="s">
        <v>3118</v>
      </c>
      <c r="CN12111" s="56" t="s">
        <v>3118</v>
      </c>
      <c r="CO12111" s="52"/>
      <c r="CP12111" s="52"/>
      <c r="CQ12111" s="52"/>
      <c r="CR12111" s="52"/>
      <c r="CS12111" s="52"/>
      <c r="CT12111" s="52"/>
      <c r="CU12111" s="33"/>
      <c r="CV12111" s="33"/>
    </row>
    <row r="12112" spans="74:100">
      <c r="BV12112" s="62"/>
      <c r="BW12112" s="62"/>
      <c r="BX12112" s="62"/>
      <c r="BY12112" s="62"/>
      <c r="BZ12112" s="62"/>
      <c r="CA12112" s="62"/>
      <c r="CB12112" s="62"/>
      <c r="CC12112" s="62"/>
      <c r="CD12112" s="62"/>
      <c r="CE12112" s="62"/>
      <c r="CF12112" s="62"/>
      <c r="CL12112" s="56" t="s">
        <v>20019</v>
      </c>
      <c r="CM12112" s="56"/>
      <c r="CN12112" s="56"/>
      <c r="CO12112" s="52"/>
      <c r="CP12112" s="52"/>
      <c r="CQ12112" s="52"/>
      <c r="CR12112" s="52"/>
      <c r="CS12112" s="52"/>
      <c r="CT12112" s="52"/>
      <c r="CU12112" s="33"/>
      <c r="CV12112" s="33"/>
    </row>
    <row r="12113" spans="74:100">
      <c r="BV12113" s="62"/>
      <c r="BW12113" s="62"/>
      <c r="BX12113" s="62"/>
      <c r="BY12113" s="62"/>
      <c r="BZ12113" s="62"/>
      <c r="CA12113" s="62"/>
      <c r="CB12113" s="62"/>
      <c r="CC12113" s="62"/>
      <c r="CD12113" s="62"/>
      <c r="CE12113" s="62"/>
      <c r="CF12113" s="62"/>
      <c r="CL12113" s="56" t="s">
        <v>6468</v>
      </c>
      <c r="CM12113" s="56" t="s">
        <v>217</v>
      </c>
      <c r="CN12113" s="56" t="s">
        <v>217</v>
      </c>
      <c r="CO12113" s="52"/>
      <c r="CP12113" s="52"/>
      <c r="CQ12113" s="52"/>
      <c r="CR12113" s="52"/>
      <c r="CS12113" s="52"/>
      <c r="CT12113" s="52"/>
      <c r="CU12113" s="33"/>
      <c r="CV12113" s="33"/>
    </row>
    <row r="12114" spans="74:100">
      <c r="BV12114" s="62"/>
      <c r="BW12114" s="62"/>
      <c r="BX12114" s="62"/>
      <c r="BY12114" s="62"/>
      <c r="BZ12114" s="62"/>
      <c r="CA12114" s="62"/>
      <c r="CB12114" s="62"/>
      <c r="CC12114" s="62"/>
      <c r="CD12114" s="62"/>
      <c r="CE12114" s="62"/>
      <c r="CF12114" s="62"/>
      <c r="CL12114" s="56" t="s">
        <v>20020</v>
      </c>
      <c r="CM12114" s="56"/>
      <c r="CN12114" s="56"/>
      <c r="CO12114" s="52"/>
      <c r="CP12114" s="52"/>
      <c r="CQ12114" s="52"/>
      <c r="CR12114" s="52"/>
      <c r="CS12114" s="52"/>
      <c r="CT12114" s="52"/>
      <c r="CU12114" s="33"/>
      <c r="CV12114" s="33"/>
    </row>
    <row r="12115" spans="74:100">
      <c r="BV12115" s="62"/>
      <c r="BW12115" s="62"/>
      <c r="BX12115" s="62"/>
      <c r="BY12115" s="62"/>
      <c r="BZ12115" s="62"/>
      <c r="CA12115" s="62"/>
      <c r="CB12115" s="62"/>
      <c r="CC12115" s="62"/>
      <c r="CD12115" s="62"/>
      <c r="CE12115" s="62"/>
      <c r="CF12115" s="62"/>
      <c r="CL12115" s="56" t="s">
        <v>28592</v>
      </c>
      <c r="CM12115" s="56" t="s">
        <v>3118</v>
      </c>
      <c r="CN12115" s="56" t="s">
        <v>3118</v>
      </c>
      <c r="CO12115" s="52"/>
      <c r="CP12115" s="52"/>
      <c r="CQ12115" s="52"/>
      <c r="CR12115" s="52"/>
      <c r="CS12115" s="52"/>
      <c r="CT12115" s="52"/>
      <c r="CU12115" s="33"/>
      <c r="CV12115" s="33"/>
    </row>
    <row r="12116" spans="74:100">
      <c r="BV12116" s="62"/>
      <c r="BW12116" s="62"/>
      <c r="BX12116" s="62"/>
      <c r="BY12116" s="62"/>
      <c r="BZ12116" s="62"/>
      <c r="CA12116" s="62"/>
      <c r="CB12116" s="62"/>
      <c r="CC12116" s="62"/>
      <c r="CD12116" s="62"/>
      <c r="CE12116" s="62"/>
      <c r="CF12116" s="62"/>
      <c r="CL12116" s="56" t="s">
        <v>28593</v>
      </c>
      <c r="CM12116" s="56"/>
      <c r="CN12116" s="56"/>
      <c r="CO12116" s="52"/>
      <c r="CP12116" s="52"/>
      <c r="CQ12116" s="52"/>
      <c r="CR12116" s="52"/>
      <c r="CS12116" s="52"/>
      <c r="CT12116" s="52"/>
      <c r="CU12116" s="33"/>
      <c r="CV12116" s="33"/>
    </row>
    <row r="12117" spans="74:100">
      <c r="BV12117" s="62"/>
      <c r="BW12117" s="62"/>
      <c r="BX12117" s="62"/>
      <c r="BY12117" s="62"/>
      <c r="BZ12117" s="62"/>
      <c r="CA12117" s="62"/>
      <c r="CB12117" s="62"/>
      <c r="CC12117" s="62"/>
      <c r="CD12117" s="62"/>
      <c r="CE12117" s="62"/>
      <c r="CF12117" s="62"/>
      <c r="CL12117" s="56" t="s">
        <v>28594</v>
      </c>
      <c r="CM12117" s="56" t="s">
        <v>217</v>
      </c>
      <c r="CN12117" s="56" t="s">
        <v>217</v>
      </c>
      <c r="CO12117" s="52"/>
      <c r="CP12117" s="52"/>
      <c r="CQ12117" s="52"/>
      <c r="CR12117" s="52"/>
      <c r="CS12117" s="52"/>
      <c r="CT12117" s="52"/>
      <c r="CU12117" s="33"/>
      <c r="CV12117" s="33"/>
    </row>
    <row r="12118" spans="74:100">
      <c r="BV12118" s="62"/>
      <c r="BW12118" s="62"/>
      <c r="BX12118" s="62"/>
      <c r="BY12118" s="62"/>
      <c r="BZ12118" s="62"/>
      <c r="CA12118" s="62"/>
      <c r="CB12118" s="62"/>
      <c r="CC12118" s="62"/>
      <c r="CD12118" s="62"/>
      <c r="CE12118" s="62"/>
      <c r="CF12118" s="62"/>
      <c r="CL12118" s="56" t="s">
        <v>28595</v>
      </c>
      <c r="CM12118" s="56"/>
      <c r="CN12118" s="56"/>
      <c r="CO12118" s="52"/>
      <c r="CP12118" s="52"/>
      <c r="CQ12118" s="52"/>
      <c r="CR12118" s="52"/>
      <c r="CS12118" s="52"/>
      <c r="CT12118" s="52"/>
      <c r="CU12118" s="33"/>
      <c r="CV12118" s="33"/>
    </row>
    <row r="12119" spans="74:100">
      <c r="BV12119" s="62"/>
      <c r="BW12119" s="62"/>
      <c r="BX12119" s="62"/>
      <c r="BY12119" s="62"/>
      <c r="BZ12119" s="62"/>
      <c r="CA12119" s="62"/>
      <c r="CB12119" s="62"/>
      <c r="CC12119" s="62"/>
      <c r="CD12119" s="62"/>
      <c r="CE12119" s="62"/>
      <c r="CF12119" s="62"/>
      <c r="CL12119" s="56" t="s">
        <v>28596</v>
      </c>
      <c r="CM12119" s="56" t="s">
        <v>217</v>
      </c>
      <c r="CN12119" s="56" t="s">
        <v>217</v>
      </c>
      <c r="CO12119" s="52"/>
      <c r="CP12119" s="52"/>
      <c r="CQ12119" s="52"/>
      <c r="CR12119" s="52"/>
      <c r="CS12119" s="52"/>
      <c r="CT12119" s="52"/>
      <c r="CU12119" s="33"/>
      <c r="CV12119" s="33"/>
    </row>
    <row r="12120" spans="74:100">
      <c r="BV12120" s="62"/>
      <c r="BW12120" s="62"/>
      <c r="BX12120" s="62"/>
      <c r="BY12120" s="62"/>
      <c r="BZ12120" s="62"/>
      <c r="CA12120" s="62"/>
      <c r="CB12120" s="62"/>
      <c r="CC12120" s="62"/>
      <c r="CD12120" s="62"/>
      <c r="CE12120" s="62"/>
      <c r="CF12120" s="62"/>
      <c r="CL12120" s="56" t="s">
        <v>28597</v>
      </c>
      <c r="CM12120" s="56"/>
      <c r="CN12120" s="56"/>
      <c r="CO12120" s="52"/>
      <c r="CP12120" s="52"/>
      <c r="CQ12120" s="52"/>
      <c r="CR12120" s="52"/>
      <c r="CS12120" s="52"/>
      <c r="CT12120" s="52"/>
      <c r="CU12120" s="33"/>
      <c r="CV12120" s="33"/>
    </row>
    <row r="12121" spans="74:100">
      <c r="BV12121" s="62"/>
      <c r="BW12121" s="62"/>
      <c r="BX12121" s="62"/>
      <c r="BY12121" s="62"/>
      <c r="BZ12121" s="62"/>
      <c r="CA12121" s="62"/>
      <c r="CB12121" s="62"/>
      <c r="CC12121" s="62"/>
      <c r="CD12121" s="62"/>
      <c r="CE12121" s="62"/>
      <c r="CF12121" s="62"/>
      <c r="CL12121" s="56" t="s">
        <v>6469</v>
      </c>
      <c r="CM12121" s="56" t="s">
        <v>3118</v>
      </c>
      <c r="CN12121" s="56" t="s">
        <v>3118</v>
      </c>
      <c r="CO12121" s="52"/>
      <c r="CP12121" s="52"/>
      <c r="CQ12121" s="52"/>
      <c r="CR12121" s="52"/>
      <c r="CS12121" s="52"/>
      <c r="CT12121" s="52"/>
      <c r="CU12121" s="33"/>
      <c r="CV12121" s="33"/>
    </row>
    <row r="12122" spans="74:100">
      <c r="BV12122" s="62"/>
      <c r="BW12122" s="62"/>
      <c r="BX12122" s="62"/>
      <c r="BY12122" s="62"/>
      <c r="BZ12122" s="62"/>
      <c r="CA12122" s="62"/>
      <c r="CB12122" s="62"/>
      <c r="CC12122" s="62"/>
      <c r="CD12122" s="62"/>
      <c r="CE12122" s="62"/>
      <c r="CF12122" s="62"/>
      <c r="CL12122" s="56" t="s">
        <v>20594</v>
      </c>
      <c r="CM12122" s="56"/>
      <c r="CN12122" s="56"/>
      <c r="CO12122" s="52"/>
      <c r="CP12122" s="52"/>
      <c r="CQ12122" s="52"/>
      <c r="CR12122" s="52"/>
      <c r="CS12122" s="52"/>
      <c r="CT12122" s="52"/>
      <c r="CU12122" s="33"/>
      <c r="CV12122" s="33"/>
    </row>
    <row r="12123" spans="74:100">
      <c r="BV12123" s="62"/>
      <c r="BW12123" s="62"/>
      <c r="BX12123" s="62"/>
      <c r="BY12123" s="62"/>
      <c r="BZ12123" s="62"/>
      <c r="CA12123" s="62"/>
      <c r="CB12123" s="62"/>
      <c r="CC12123" s="62"/>
      <c r="CD12123" s="62"/>
      <c r="CE12123" s="62"/>
      <c r="CF12123" s="62"/>
      <c r="CL12123" s="56" t="s">
        <v>6470</v>
      </c>
      <c r="CM12123" s="56" t="s">
        <v>217</v>
      </c>
      <c r="CN12123" s="56" t="s">
        <v>217</v>
      </c>
      <c r="CO12123" s="52"/>
      <c r="CP12123" s="52"/>
      <c r="CQ12123" s="52"/>
      <c r="CR12123" s="52"/>
      <c r="CS12123" s="52"/>
      <c r="CT12123" s="52"/>
      <c r="CU12123" s="33"/>
      <c r="CV12123" s="33"/>
    </row>
    <row r="12124" spans="74:100">
      <c r="BV12124" s="62"/>
      <c r="BW12124" s="62"/>
      <c r="BX12124" s="62"/>
      <c r="BY12124" s="62"/>
      <c r="BZ12124" s="62"/>
      <c r="CA12124" s="62"/>
      <c r="CB12124" s="62"/>
      <c r="CC12124" s="62"/>
      <c r="CD12124" s="62"/>
      <c r="CE12124" s="62"/>
      <c r="CF12124" s="62"/>
      <c r="CL12124" s="56" t="s">
        <v>20595</v>
      </c>
      <c r="CM12124" s="56"/>
      <c r="CN12124" s="56"/>
      <c r="CO12124" s="52"/>
      <c r="CP12124" s="52"/>
      <c r="CQ12124" s="52"/>
      <c r="CR12124" s="52"/>
      <c r="CS12124" s="52"/>
      <c r="CT12124" s="52"/>
      <c r="CU12124" s="33"/>
      <c r="CV12124" s="33"/>
    </row>
    <row r="12125" spans="74:100">
      <c r="BV12125" s="62"/>
      <c r="BW12125" s="62"/>
      <c r="BX12125" s="62"/>
      <c r="BY12125" s="62"/>
      <c r="BZ12125" s="62"/>
      <c r="CA12125" s="62"/>
      <c r="CB12125" s="62"/>
      <c r="CC12125" s="62"/>
      <c r="CD12125" s="62"/>
      <c r="CE12125" s="62"/>
      <c r="CF12125" s="62"/>
      <c r="CL12125" s="56" t="s">
        <v>25051</v>
      </c>
      <c r="CM12125" s="56"/>
      <c r="CN12125" s="56"/>
      <c r="CO12125" s="52"/>
      <c r="CP12125" s="52"/>
      <c r="CQ12125" s="52"/>
      <c r="CR12125" s="52"/>
      <c r="CS12125" s="52"/>
      <c r="CT12125" s="52"/>
      <c r="CU12125" s="33"/>
      <c r="CV12125" s="33"/>
    </row>
    <row r="12126" spans="74:100">
      <c r="BV12126" s="62"/>
      <c r="BW12126" s="62"/>
      <c r="BX12126" s="62"/>
      <c r="BY12126" s="62"/>
      <c r="BZ12126" s="62"/>
      <c r="CA12126" s="62"/>
      <c r="CB12126" s="62"/>
      <c r="CC12126" s="62"/>
      <c r="CD12126" s="62"/>
      <c r="CE12126" s="62"/>
      <c r="CF12126" s="62"/>
      <c r="CL12126" s="56" t="s">
        <v>25052</v>
      </c>
      <c r="CM12126" s="56"/>
      <c r="CN12126" s="56"/>
      <c r="CO12126" s="52"/>
      <c r="CP12126" s="52"/>
      <c r="CQ12126" s="52"/>
      <c r="CR12126" s="52"/>
      <c r="CS12126" s="52"/>
      <c r="CT12126" s="52"/>
      <c r="CU12126" s="33"/>
      <c r="CV12126" s="33"/>
    </row>
    <row r="12127" spans="74:100">
      <c r="BV12127" s="62"/>
      <c r="BW12127" s="62"/>
      <c r="BX12127" s="62"/>
      <c r="BY12127" s="62"/>
      <c r="BZ12127" s="62"/>
      <c r="CA12127" s="62"/>
      <c r="CB12127" s="62"/>
      <c r="CC12127" s="62"/>
      <c r="CD12127" s="62"/>
      <c r="CE12127" s="62"/>
      <c r="CF12127" s="62"/>
      <c r="CL12127" s="56" t="s">
        <v>25053</v>
      </c>
      <c r="CM12127" s="56" t="s">
        <v>216</v>
      </c>
      <c r="CN12127" s="56" t="s">
        <v>216</v>
      </c>
      <c r="CO12127" s="52"/>
      <c r="CP12127" s="52"/>
      <c r="CQ12127" s="52"/>
      <c r="CR12127" s="52"/>
      <c r="CS12127" s="52"/>
      <c r="CT12127" s="52"/>
      <c r="CU12127" s="33"/>
      <c r="CV12127" s="33"/>
    </row>
    <row r="12128" spans="74:100">
      <c r="BV12128" s="62"/>
      <c r="BW12128" s="62"/>
      <c r="BX12128" s="62"/>
      <c r="BY12128" s="62"/>
      <c r="BZ12128" s="62"/>
      <c r="CA12128" s="62"/>
      <c r="CB12128" s="62"/>
      <c r="CC12128" s="62"/>
      <c r="CD12128" s="62"/>
      <c r="CE12128" s="62"/>
      <c r="CF12128" s="62"/>
      <c r="CL12128" s="56" t="s">
        <v>22007</v>
      </c>
      <c r="CM12128" s="56"/>
      <c r="CN12128" s="56"/>
      <c r="CO12128" s="52"/>
      <c r="CP12128" s="52"/>
      <c r="CQ12128" s="52"/>
      <c r="CR12128" s="52"/>
      <c r="CS12128" s="52"/>
      <c r="CT12128" s="52"/>
      <c r="CU12128" s="33"/>
      <c r="CV12128" s="33"/>
    </row>
    <row r="12129" spans="74:100">
      <c r="BV12129" s="62"/>
      <c r="BW12129" s="62"/>
      <c r="BX12129" s="62"/>
      <c r="BY12129" s="62"/>
      <c r="BZ12129" s="62"/>
      <c r="CA12129" s="62"/>
      <c r="CB12129" s="62"/>
      <c r="CC12129" s="62"/>
      <c r="CD12129" s="62"/>
      <c r="CE12129" s="62"/>
      <c r="CF12129" s="62"/>
      <c r="CL12129" s="56" t="s">
        <v>6471</v>
      </c>
      <c r="CM12129" s="56" t="s">
        <v>3118</v>
      </c>
      <c r="CN12129" s="56" t="s">
        <v>3118</v>
      </c>
      <c r="CO12129" s="52"/>
      <c r="CP12129" s="52"/>
      <c r="CQ12129" s="52"/>
      <c r="CR12129" s="52"/>
      <c r="CS12129" s="52"/>
      <c r="CT12129" s="52"/>
      <c r="CU12129" s="33"/>
      <c r="CV12129" s="33"/>
    </row>
    <row r="12130" spans="74:100">
      <c r="BV12130" s="62"/>
      <c r="BW12130" s="62"/>
      <c r="BX12130" s="62"/>
      <c r="BY12130" s="62"/>
      <c r="BZ12130" s="62"/>
      <c r="CA12130" s="62"/>
      <c r="CB12130" s="62"/>
      <c r="CC12130" s="62"/>
      <c r="CD12130" s="62"/>
      <c r="CE12130" s="62"/>
      <c r="CF12130" s="62"/>
      <c r="CL12130" s="56" t="s">
        <v>20021</v>
      </c>
      <c r="CM12130" s="56"/>
      <c r="CN12130" s="56"/>
      <c r="CO12130" s="52"/>
      <c r="CP12130" s="52"/>
      <c r="CQ12130" s="52"/>
      <c r="CR12130" s="52"/>
      <c r="CS12130" s="52"/>
      <c r="CT12130" s="52"/>
      <c r="CU12130" s="33"/>
      <c r="CV12130" s="33"/>
    </row>
    <row r="12131" spans="74:100">
      <c r="BV12131" s="62"/>
      <c r="BW12131" s="62"/>
      <c r="BX12131" s="62"/>
      <c r="BY12131" s="62"/>
      <c r="BZ12131" s="62"/>
      <c r="CA12131" s="62"/>
      <c r="CB12131" s="62"/>
      <c r="CC12131" s="62"/>
      <c r="CD12131" s="62"/>
      <c r="CE12131" s="62"/>
      <c r="CF12131" s="62"/>
      <c r="CL12131" s="56" t="s">
        <v>6472</v>
      </c>
      <c r="CM12131" s="56" t="s">
        <v>217</v>
      </c>
      <c r="CN12131" s="56" t="s">
        <v>217</v>
      </c>
      <c r="CO12131" s="52"/>
      <c r="CP12131" s="52"/>
      <c r="CQ12131" s="52"/>
      <c r="CR12131" s="52"/>
      <c r="CS12131" s="52"/>
      <c r="CT12131" s="52"/>
      <c r="CU12131" s="33"/>
      <c r="CV12131" s="33"/>
    </row>
    <row r="12132" spans="74:100">
      <c r="BV12132" s="62"/>
      <c r="BW12132" s="62"/>
      <c r="BX12132" s="62"/>
      <c r="BY12132" s="62"/>
      <c r="BZ12132" s="62"/>
      <c r="CA12132" s="62"/>
      <c r="CB12132" s="62"/>
      <c r="CC12132" s="62"/>
      <c r="CD12132" s="62"/>
      <c r="CE12132" s="62"/>
      <c r="CF12132" s="62"/>
      <c r="CL12132" s="56" t="s">
        <v>20022</v>
      </c>
      <c r="CM12132" s="56"/>
      <c r="CN12132" s="56"/>
      <c r="CO12132" s="52"/>
      <c r="CP12132" s="52"/>
      <c r="CQ12132" s="52"/>
      <c r="CR12132" s="52"/>
      <c r="CS12132" s="52"/>
      <c r="CT12132" s="52"/>
      <c r="CU12132" s="33"/>
      <c r="CV12132" s="33"/>
    </row>
    <row r="12133" spans="74:100">
      <c r="BV12133" s="62"/>
      <c r="BW12133" s="62"/>
      <c r="BX12133" s="62"/>
      <c r="BY12133" s="62"/>
      <c r="BZ12133" s="62"/>
      <c r="CA12133" s="62"/>
      <c r="CB12133" s="62"/>
      <c r="CC12133" s="62"/>
      <c r="CD12133" s="62"/>
      <c r="CE12133" s="62"/>
      <c r="CF12133" s="62"/>
      <c r="CL12133" s="56" t="s">
        <v>28598</v>
      </c>
      <c r="CM12133" s="56" t="s">
        <v>217</v>
      </c>
      <c r="CN12133" s="56" t="s">
        <v>217</v>
      </c>
      <c r="CO12133" s="52"/>
      <c r="CP12133" s="52"/>
      <c r="CQ12133" s="52"/>
      <c r="CR12133" s="52"/>
      <c r="CS12133" s="52"/>
      <c r="CT12133" s="52"/>
      <c r="CU12133" s="33"/>
      <c r="CV12133" s="33"/>
    </row>
    <row r="12134" spans="74:100">
      <c r="BV12134" s="62"/>
      <c r="BW12134" s="62"/>
      <c r="BX12134" s="62"/>
      <c r="BY12134" s="62"/>
      <c r="BZ12134" s="62"/>
      <c r="CA12134" s="62"/>
      <c r="CB12134" s="62"/>
      <c r="CC12134" s="62"/>
      <c r="CD12134" s="62"/>
      <c r="CE12134" s="62"/>
      <c r="CF12134" s="62"/>
      <c r="CL12134" s="56" t="s">
        <v>28599</v>
      </c>
      <c r="CM12134" s="56"/>
      <c r="CN12134" s="56"/>
      <c r="CO12134" s="52"/>
      <c r="CP12134" s="52"/>
      <c r="CQ12134" s="52"/>
      <c r="CR12134" s="52"/>
      <c r="CS12134" s="52"/>
      <c r="CT12134" s="52"/>
      <c r="CU12134" s="33"/>
      <c r="CV12134" s="33"/>
    </row>
    <row r="12135" spans="74:100">
      <c r="BV12135" s="62"/>
      <c r="BW12135" s="62"/>
      <c r="BX12135" s="62"/>
      <c r="BY12135" s="62"/>
      <c r="BZ12135" s="62"/>
      <c r="CA12135" s="62"/>
      <c r="CB12135" s="62"/>
      <c r="CC12135" s="62"/>
      <c r="CD12135" s="62"/>
      <c r="CE12135" s="62"/>
      <c r="CF12135" s="62"/>
      <c r="CL12135" s="56" t="s">
        <v>2634</v>
      </c>
      <c r="CM12135" s="56" t="s">
        <v>216</v>
      </c>
      <c r="CN12135" s="56" t="s">
        <v>216</v>
      </c>
      <c r="CO12135" s="52"/>
      <c r="CP12135" s="52"/>
      <c r="CQ12135" s="52"/>
      <c r="CR12135" s="52"/>
      <c r="CS12135" s="52"/>
      <c r="CT12135" s="52"/>
      <c r="CU12135" s="33"/>
      <c r="CV12135" s="33"/>
    </row>
    <row r="12136" spans="74:100">
      <c r="BV12136" s="62"/>
      <c r="BW12136" s="62"/>
      <c r="BX12136" s="62"/>
      <c r="BY12136" s="62"/>
      <c r="BZ12136" s="62"/>
      <c r="CA12136" s="62"/>
      <c r="CB12136" s="62"/>
      <c r="CC12136" s="62"/>
      <c r="CD12136" s="62"/>
      <c r="CE12136" s="62"/>
      <c r="CF12136" s="62"/>
      <c r="CL12136" s="56" t="s">
        <v>22956</v>
      </c>
      <c r="CM12136" s="56"/>
      <c r="CN12136" s="56"/>
      <c r="CO12136" s="52"/>
      <c r="CP12136" s="52"/>
      <c r="CQ12136" s="52"/>
      <c r="CR12136" s="52"/>
      <c r="CS12136" s="52"/>
      <c r="CT12136" s="52"/>
      <c r="CU12136" s="33"/>
      <c r="CV12136" s="33"/>
    </row>
    <row r="12137" spans="74:100">
      <c r="BV12137" s="62"/>
      <c r="BW12137" s="62"/>
      <c r="BX12137" s="62"/>
      <c r="BY12137" s="62"/>
      <c r="BZ12137" s="62"/>
      <c r="CA12137" s="62"/>
      <c r="CB12137" s="62"/>
      <c r="CC12137" s="62"/>
      <c r="CD12137" s="62"/>
      <c r="CE12137" s="62"/>
      <c r="CF12137" s="62"/>
      <c r="CL12137" s="56" t="s">
        <v>2635</v>
      </c>
      <c r="CM12137" s="56" t="s">
        <v>216</v>
      </c>
      <c r="CN12137" s="56" t="s">
        <v>216</v>
      </c>
      <c r="CO12137" s="52"/>
      <c r="CP12137" s="52"/>
      <c r="CQ12137" s="52"/>
      <c r="CR12137" s="52"/>
      <c r="CS12137" s="52"/>
      <c r="CT12137" s="52"/>
      <c r="CU12137" s="33"/>
      <c r="CV12137" s="33"/>
    </row>
    <row r="12138" spans="74:100">
      <c r="BV12138" s="62"/>
      <c r="BW12138" s="62"/>
      <c r="BX12138" s="62"/>
      <c r="BY12138" s="62"/>
      <c r="BZ12138" s="62"/>
      <c r="CA12138" s="62"/>
      <c r="CB12138" s="62"/>
      <c r="CC12138" s="62"/>
      <c r="CD12138" s="62"/>
      <c r="CE12138" s="62"/>
      <c r="CF12138" s="62"/>
      <c r="CL12138" s="56" t="s">
        <v>22957</v>
      </c>
      <c r="CM12138" s="56"/>
      <c r="CN12138" s="56"/>
      <c r="CO12138" s="52"/>
      <c r="CP12138" s="52"/>
      <c r="CQ12138" s="52"/>
      <c r="CR12138" s="52"/>
      <c r="CS12138" s="52"/>
      <c r="CT12138" s="52"/>
      <c r="CU12138" s="33"/>
      <c r="CV12138" s="33"/>
    </row>
    <row r="12139" spans="74:100">
      <c r="BV12139" s="62"/>
      <c r="BW12139" s="62"/>
      <c r="BX12139" s="62"/>
      <c r="BY12139" s="62"/>
      <c r="BZ12139" s="62"/>
      <c r="CA12139" s="62"/>
      <c r="CB12139" s="62"/>
      <c r="CC12139" s="62"/>
      <c r="CD12139" s="62"/>
      <c r="CE12139" s="62"/>
      <c r="CF12139" s="62"/>
      <c r="CL12139" s="56" t="s">
        <v>6473</v>
      </c>
      <c r="CM12139" s="56" t="s">
        <v>217</v>
      </c>
      <c r="CN12139" s="56" t="s">
        <v>217</v>
      </c>
      <c r="CO12139" s="52"/>
      <c r="CP12139" s="52"/>
      <c r="CQ12139" s="52"/>
      <c r="CR12139" s="52"/>
      <c r="CS12139" s="52"/>
      <c r="CT12139" s="52"/>
      <c r="CU12139" s="33"/>
      <c r="CV12139" s="33"/>
    </row>
    <row r="12140" spans="74:100">
      <c r="BV12140" s="62"/>
      <c r="BW12140" s="62"/>
      <c r="BX12140" s="62"/>
      <c r="BY12140" s="62"/>
      <c r="BZ12140" s="62"/>
      <c r="CA12140" s="62"/>
      <c r="CB12140" s="62"/>
      <c r="CC12140" s="62"/>
      <c r="CD12140" s="62"/>
      <c r="CE12140" s="62"/>
      <c r="CF12140" s="62"/>
      <c r="CL12140" s="56" t="s">
        <v>20023</v>
      </c>
      <c r="CM12140" s="56"/>
      <c r="CN12140" s="56"/>
      <c r="CO12140" s="52"/>
      <c r="CP12140" s="52"/>
      <c r="CQ12140" s="52"/>
      <c r="CR12140" s="52"/>
      <c r="CS12140" s="52"/>
      <c r="CT12140" s="52"/>
      <c r="CU12140" s="33"/>
      <c r="CV12140" s="33"/>
    </row>
    <row r="12141" spans="74:100">
      <c r="BV12141" s="62"/>
      <c r="BW12141" s="62"/>
      <c r="BX12141" s="62"/>
      <c r="BY12141" s="62"/>
      <c r="BZ12141" s="62"/>
      <c r="CA12141" s="62"/>
      <c r="CB12141" s="62"/>
      <c r="CC12141" s="62"/>
      <c r="CD12141" s="62"/>
      <c r="CE12141" s="62"/>
      <c r="CF12141" s="62"/>
      <c r="CL12141" s="56" t="s">
        <v>28600</v>
      </c>
      <c r="CM12141" s="56" t="s">
        <v>217</v>
      </c>
      <c r="CN12141" s="56" t="s">
        <v>217</v>
      </c>
      <c r="CO12141" s="52"/>
      <c r="CP12141" s="52"/>
      <c r="CQ12141" s="52"/>
      <c r="CR12141" s="52"/>
      <c r="CS12141" s="52"/>
      <c r="CT12141" s="52"/>
      <c r="CU12141" s="33"/>
      <c r="CV12141" s="33"/>
    </row>
    <row r="12142" spans="74:100">
      <c r="BV12142" s="62"/>
      <c r="BW12142" s="62"/>
      <c r="BX12142" s="62"/>
      <c r="BY12142" s="62"/>
      <c r="BZ12142" s="62"/>
      <c r="CA12142" s="62"/>
      <c r="CB12142" s="62"/>
      <c r="CC12142" s="62"/>
      <c r="CD12142" s="62"/>
      <c r="CE12142" s="62"/>
      <c r="CF12142" s="62"/>
      <c r="CL12142" s="56" t="s">
        <v>28601</v>
      </c>
      <c r="CM12142" s="56"/>
      <c r="CN12142" s="56"/>
      <c r="CO12142" s="52"/>
      <c r="CP12142" s="52"/>
      <c r="CQ12142" s="52"/>
      <c r="CR12142" s="52"/>
      <c r="CS12142" s="52"/>
      <c r="CT12142" s="52"/>
      <c r="CU12142" s="33"/>
      <c r="CV12142" s="33"/>
    </row>
    <row r="12143" spans="74:100">
      <c r="BV12143" s="62"/>
      <c r="BW12143" s="62"/>
      <c r="BX12143" s="62"/>
      <c r="BY12143" s="62"/>
      <c r="BZ12143" s="62"/>
      <c r="CA12143" s="62"/>
      <c r="CB12143" s="62"/>
      <c r="CC12143" s="62"/>
      <c r="CD12143" s="62"/>
      <c r="CE12143" s="62"/>
      <c r="CF12143" s="62"/>
      <c r="CL12143" s="56" t="s">
        <v>6474</v>
      </c>
      <c r="CM12143" s="56" t="s">
        <v>3118</v>
      </c>
      <c r="CN12143" s="56" t="s">
        <v>3118</v>
      </c>
      <c r="CO12143" s="52"/>
      <c r="CP12143" s="52"/>
      <c r="CQ12143" s="52"/>
      <c r="CR12143" s="52"/>
      <c r="CS12143" s="52"/>
      <c r="CT12143" s="52"/>
      <c r="CU12143" s="33"/>
      <c r="CV12143" s="33"/>
    </row>
    <row r="12144" spans="74:100">
      <c r="BV12144" s="62"/>
      <c r="BW12144" s="62"/>
      <c r="BX12144" s="62"/>
      <c r="BY12144" s="62"/>
      <c r="BZ12144" s="62"/>
      <c r="CA12144" s="62"/>
      <c r="CB12144" s="62"/>
      <c r="CC12144" s="62"/>
      <c r="CD12144" s="62"/>
      <c r="CE12144" s="62"/>
      <c r="CF12144" s="62"/>
      <c r="CL12144" s="56" t="s">
        <v>20024</v>
      </c>
      <c r="CM12144" s="56"/>
      <c r="CN12144" s="56"/>
      <c r="CO12144" s="52"/>
      <c r="CP12144" s="52"/>
      <c r="CQ12144" s="52"/>
      <c r="CR12144" s="52"/>
      <c r="CS12144" s="52"/>
      <c r="CT12144" s="52"/>
      <c r="CU12144" s="33"/>
      <c r="CV12144" s="33"/>
    </row>
    <row r="12145" spans="74:100">
      <c r="BV12145" s="62"/>
      <c r="BW12145" s="62"/>
      <c r="BX12145" s="62"/>
      <c r="BY12145" s="62"/>
      <c r="BZ12145" s="62"/>
      <c r="CA12145" s="62"/>
      <c r="CB12145" s="62"/>
      <c r="CC12145" s="62"/>
      <c r="CD12145" s="62"/>
      <c r="CE12145" s="62"/>
      <c r="CF12145" s="62"/>
      <c r="CL12145" s="56" t="s">
        <v>6475</v>
      </c>
      <c r="CM12145" s="56" t="s">
        <v>217</v>
      </c>
      <c r="CN12145" s="56" t="s">
        <v>217</v>
      </c>
      <c r="CO12145" s="52"/>
      <c r="CP12145" s="52"/>
      <c r="CQ12145" s="52"/>
      <c r="CR12145" s="52"/>
      <c r="CS12145" s="52"/>
      <c r="CT12145" s="52"/>
      <c r="CU12145" s="33"/>
      <c r="CV12145" s="33"/>
    </row>
    <row r="12146" spans="74:100">
      <c r="BV12146" s="62"/>
      <c r="BW12146" s="62"/>
      <c r="BX12146" s="62"/>
      <c r="BY12146" s="62"/>
      <c r="BZ12146" s="62"/>
      <c r="CA12146" s="62"/>
      <c r="CB12146" s="62"/>
      <c r="CC12146" s="62"/>
      <c r="CD12146" s="62"/>
      <c r="CE12146" s="62"/>
      <c r="CF12146" s="62"/>
      <c r="CL12146" s="56" t="s">
        <v>20025</v>
      </c>
      <c r="CM12146" s="56"/>
      <c r="CN12146" s="56"/>
      <c r="CO12146" s="52"/>
      <c r="CP12146" s="52"/>
      <c r="CQ12146" s="52"/>
      <c r="CR12146" s="52"/>
      <c r="CS12146" s="52"/>
      <c r="CT12146" s="52"/>
      <c r="CU12146" s="33"/>
      <c r="CV12146" s="33"/>
    </row>
    <row r="12147" spans="74:100">
      <c r="BV12147" s="62"/>
      <c r="BW12147" s="62"/>
      <c r="BX12147" s="62"/>
      <c r="BY12147" s="62"/>
      <c r="BZ12147" s="62"/>
      <c r="CA12147" s="62"/>
      <c r="CB12147" s="62"/>
      <c r="CC12147" s="62"/>
      <c r="CD12147" s="62"/>
      <c r="CE12147" s="62"/>
      <c r="CF12147" s="62"/>
      <c r="CL12147" s="56" t="s">
        <v>6476</v>
      </c>
      <c r="CM12147" s="56" t="s">
        <v>217</v>
      </c>
      <c r="CN12147" s="56" t="s">
        <v>217</v>
      </c>
      <c r="CO12147" s="52"/>
      <c r="CP12147" s="52"/>
      <c r="CQ12147" s="52"/>
      <c r="CR12147" s="52"/>
      <c r="CS12147" s="52"/>
      <c r="CT12147" s="52"/>
      <c r="CU12147" s="33"/>
      <c r="CV12147" s="33"/>
    </row>
    <row r="12148" spans="74:100">
      <c r="BV12148" s="62"/>
      <c r="BW12148" s="62"/>
      <c r="BX12148" s="62"/>
      <c r="BY12148" s="62"/>
      <c r="BZ12148" s="62"/>
      <c r="CA12148" s="62"/>
      <c r="CB12148" s="62"/>
      <c r="CC12148" s="62"/>
      <c r="CD12148" s="62"/>
      <c r="CE12148" s="62"/>
      <c r="CF12148" s="62"/>
      <c r="CL12148" s="56" t="s">
        <v>20026</v>
      </c>
      <c r="CM12148" s="56"/>
      <c r="CN12148" s="56"/>
      <c r="CO12148" s="52"/>
      <c r="CP12148" s="52"/>
      <c r="CQ12148" s="52"/>
      <c r="CR12148" s="52"/>
      <c r="CS12148" s="52"/>
      <c r="CT12148" s="52"/>
      <c r="CU12148" s="33"/>
      <c r="CV12148" s="33"/>
    </row>
    <row r="12149" spans="74:100">
      <c r="BV12149" s="62"/>
      <c r="BW12149" s="62"/>
      <c r="BX12149" s="62"/>
      <c r="BY12149" s="62"/>
      <c r="BZ12149" s="62"/>
      <c r="CA12149" s="62"/>
      <c r="CB12149" s="62"/>
      <c r="CC12149" s="62"/>
      <c r="CD12149" s="62"/>
      <c r="CE12149" s="62"/>
      <c r="CF12149" s="62"/>
      <c r="CL12149" s="56" t="s">
        <v>2636</v>
      </c>
      <c r="CM12149" s="56" t="s">
        <v>213</v>
      </c>
      <c r="CN12149" s="56" t="s">
        <v>213</v>
      </c>
      <c r="CO12149" s="52"/>
      <c r="CP12149" s="52"/>
      <c r="CQ12149" s="52"/>
      <c r="CR12149" s="52"/>
      <c r="CS12149" s="52"/>
      <c r="CT12149" s="52"/>
      <c r="CU12149" s="33"/>
      <c r="CV12149" s="33"/>
    </row>
    <row r="12150" spans="74:100">
      <c r="BV12150" s="62"/>
      <c r="BW12150" s="62"/>
      <c r="BX12150" s="62"/>
      <c r="BY12150" s="62"/>
      <c r="BZ12150" s="62"/>
      <c r="CA12150" s="62"/>
      <c r="CB12150" s="62"/>
      <c r="CC12150" s="62"/>
      <c r="CD12150" s="62"/>
      <c r="CE12150" s="62"/>
      <c r="CF12150" s="62"/>
      <c r="CL12150" s="56" t="s">
        <v>22958</v>
      </c>
      <c r="CM12150" s="56"/>
      <c r="CN12150" s="56"/>
      <c r="CO12150" s="52"/>
      <c r="CP12150" s="52"/>
      <c r="CQ12150" s="52"/>
      <c r="CR12150" s="52"/>
      <c r="CS12150" s="52"/>
      <c r="CT12150" s="52"/>
      <c r="CU12150" s="33"/>
      <c r="CV12150" s="33"/>
    </row>
    <row r="12151" spans="74:100">
      <c r="BV12151" s="62"/>
      <c r="BW12151" s="62"/>
      <c r="BX12151" s="62"/>
      <c r="BY12151" s="62"/>
      <c r="BZ12151" s="62"/>
      <c r="CA12151" s="62"/>
      <c r="CB12151" s="62"/>
      <c r="CC12151" s="62"/>
      <c r="CD12151" s="62"/>
      <c r="CE12151" s="62"/>
      <c r="CF12151" s="62"/>
      <c r="CL12151" s="56" t="s">
        <v>6477</v>
      </c>
      <c r="CM12151" s="56" t="s">
        <v>217</v>
      </c>
      <c r="CN12151" s="56" t="s">
        <v>217</v>
      </c>
      <c r="CO12151" s="52"/>
      <c r="CP12151" s="52"/>
      <c r="CQ12151" s="52"/>
      <c r="CR12151" s="52"/>
      <c r="CS12151" s="52"/>
      <c r="CT12151" s="52"/>
      <c r="CU12151" s="33"/>
      <c r="CV12151" s="33"/>
    </row>
    <row r="12152" spans="74:100">
      <c r="BV12152" s="62"/>
      <c r="BW12152" s="62"/>
      <c r="BX12152" s="62"/>
      <c r="BY12152" s="62"/>
      <c r="BZ12152" s="62"/>
      <c r="CA12152" s="62"/>
      <c r="CB12152" s="62"/>
      <c r="CC12152" s="62"/>
      <c r="CD12152" s="62"/>
      <c r="CE12152" s="62"/>
      <c r="CF12152" s="62"/>
      <c r="CL12152" s="56" t="s">
        <v>20027</v>
      </c>
      <c r="CM12152" s="56"/>
      <c r="CN12152" s="56"/>
      <c r="CO12152" s="52"/>
      <c r="CP12152" s="52"/>
      <c r="CQ12152" s="52"/>
      <c r="CR12152" s="52"/>
      <c r="CS12152" s="52"/>
      <c r="CT12152" s="52"/>
      <c r="CU12152" s="33"/>
      <c r="CV12152" s="33"/>
    </row>
    <row r="12153" spans="74:100">
      <c r="BV12153" s="62"/>
      <c r="BW12153" s="62"/>
      <c r="BX12153" s="62"/>
      <c r="BY12153" s="62"/>
      <c r="BZ12153" s="62"/>
      <c r="CA12153" s="62"/>
      <c r="CB12153" s="62"/>
      <c r="CC12153" s="62"/>
      <c r="CD12153" s="62"/>
      <c r="CE12153" s="62"/>
      <c r="CF12153" s="62"/>
      <c r="CL12153" s="56" t="s">
        <v>2637</v>
      </c>
      <c r="CM12153" s="56" t="s">
        <v>214</v>
      </c>
      <c r="CN12153" s="56" t="s">
        <v>214</v>
      </c>
      <c r="CO12153" s="52"/>
      <c r="CP12153" s="52"/>
      <c r="CQ12153" s="52"/>
      <c r="CR12153" s="52"/>
      <c r="CS12153" s="52"/>
      <c r="CT12153" s="52"/>
      <c r="CU12153" s="33"/>
      <c r="CV12153" s="33"/>
    </row>
    <row r="12154" spans="74:100">
      <c r="BV12154" s="62"/>
      <c r="BW12154" s="62"/>
      <c r="BX12154" s="62"/>
      <c r="BY12154" s="62"/>
      <c r="BZ12154" s="62"/>
      <c r="CA12154" s="62"/>
      <c r="CB12154" s="62"/>
      <c r="CC12154" s="62"/>
      <c r="CD12154" s="62"/>
      <c r="CE12154" s="62"/>
      <c r="CF12154" s="62"/>
      <c r="CL12154" s="56" t="s">
        <v>22959</v>
      </c>
      <c r="CM12154" s="56"/>
      <c r="CN12154" s="56"/>
      <c r="CO12154" s="52"/>
      <c r="CP12154" s="52"/>
      <c r="CQ12154" s="52"/>
      <c r="CR12154" s="52"/>
      <c r="CS12154" s="52"/>
      <c r="CT12154" s="52"/>
      <c r="CU12154" s="33"/>
      <c r="CV12154" s="33"/>
    </row>
    <row r="12155" spans="74:100">
      <c r="BV12155" s="62"/>
      <c r="BW12155" s="62"/>
      <c r="BX12155" s="62"/>
      <c r="BY12155" s="62"/>
      <c r="BZ12155" s="62"/>
      <c r="CA12155" s="62"/>
      <c r="CB12155" s="62"/>
      <c r="CC12155" s="62"/>
      <c r="CD12155" s="62"/>
      <c r="CE12155" s="62"/>
      <c r="CF12155" s="62"/>
      <c r="CL12155" s="56" t="s">
        <v>2638</v>
      </c>
      <c r="CM12155" s="56" t="s">
        <v>213</v>
      </c>
      <c r="CN12155" s="56" t="s">
        <v>213</v>
      </c>
      <c r="CO12155" s="52"/>
      <c r="CP12155" s="52"/>
      <c r="CQ12155" s="52"/>
      <c r="CR12155" s="52"/>
      <c r="CS12155" s="52"/>
      <c r="CT12155" s="52"/>
      <c r="CU12155" s="33"/>
      <c r="CV12155" s="33"/>
    </row>
    <row r="12156" spans="74:100">
      <c r="BV12156" s="62"/>
      <c r="BW12156" s="62"/>
      <c r="BX12156" s="62"/>
      <c r="BY12156" s="62"/>
      <c r="BZ12156" s="62"/>
      <c r="CA12156" s="62"/>
      <c r="CB12156" s="62"/>
      <c r="CC12156" s="62"/>
      <c r="CD12156" s="62"/>
      <c r="CE12156" s="62"/>
      <c r="CF12156" s="62"/>
      <c r="CL12156" s="56" t="s">
        <v>22960</v>
      </c>
      <c r="CM12156" s="56"/>
      <c r="CN12156" s="56"/>
      <c r="CO12156" s="52"/>
      <c r="CP12156" s="52"/>
      <c r="CQ12156" s="52"/>
      <c r="CR12156" s="52"/>
      <c r="CS12156" s="52"/>
      <c r="CT12156" s="52"/>
      <c r="CU12156" s="33"/>
      <c r="CV12156" s="33"/>
    </row>
    <row r="12157" spans="74:100">
      <c r="BV12157" s="62"/>
      <c r="BW12157" s="62"/>
      <c r="BX12157" s="62"/>
      <c r="BY12157" s="62"/>
      <c r="BZ12157" s="62"/>
      <c r="CA12157" s="62"/>
      <c r="CB12157" s="62"/>
      <c r="CC12157" s="62"/>
      <c r="CD12157" s="62"/>
      <c r="CE12157" s="62"/>
      <c r="CF12157" s="62"/>
      <c r="CL12157" s="56" t="s">
        <v>2639</v>
      </c>
      <c r="CM12157" s="56" t="s">
        <v>215</v>
      </c>
      <c r="CN12157" s="56" t="s">
        <v>215</v>
      </c>
      <c r="CO12157" s="52"/>
      <c r="CP12157" s="52"/>
      <c r="CQ12157" s="52"/>
      <c r="CR12157" s="52"/>
      <c r="CS12157" s="52"/>
      <c r="CT12157" s="52"/>
      <c r="CU12157" s="33"/>
      <c r="CV12157" s="33"/>
    </row>
    <row r="12158" spans="74:100">
      <c r="BV12158" s="62"/>
      <c r="BW12158" s="62"/>
      <c r="BX12158" s="62"/>
      <c r="BY12158" s="62"/>
      <c r="BZ12158" s="62"/>
      <c r="CA12158" s="62"/>
      <c r="CB12158" s="62"/>
      <c r="CC12158" s="62"/>
      <c r="CD12158" s="62"/>
      <c r="CE12158" s="62"/>
      <c r="CF12158" s="62"/>
      <c r="CL12158" s="56" t="s">
        <v>22961</v>
      </c>
      <c r="CM12158" s="56"/>
      <c r="CN12158" s="56"/>
      <c r="CO12158" s="52"/>
      <c r="CP12158" s="52"/>
      <c r="CQ12158" s="52"/>
      <c r="CR12158" s="52"/>
      <c r="CS12158" s="52"/>
      <c r="CT12158" s="52"/>
      <c r="CU12158" s="33"/>
      <c r="CV12158" s="33"/>
    </row>
    <row r="12159" spans="74:100">
      <c r="BV12159" s="62"/>
      <c r="BW12159" s="62"/>
      <c r="BX12159" s="62"/>
      <c r="BY12159" s="62"/>
      <c r="BZ12159" s="62"/>
      <c r="CA12159" s="62"/>
      <c r="CB12159" s="62"/>
      <c r="CC12159" s="62"/>
      <c r="CD12159" s="62"/>
      <c r="CE12159" s="62"/>
      <c r="CF12159" s="62"/>
      <c r="CL12159" s="56" t="s">
        <v>2640</v>
      </c>
      <c r="CM12159" s="56" t="s">
        <v>216</v>
      </c>
      <c r="CN12159" s="56" t="s">
        <v>216</v>
      </c>
      <c r="CO12159" s="52"/>
      <c r="CP12159" s="52"/>
      <c r="CQ12159" s="52"/>
      <c r="CR12159" s="52"/>
      <c r="CS12159" s="52"/>
      <c r="CT12159" s="52"/>
      <c r="CU12159" s="33"/>
      <c r="CV12159" s="33"/>
    </row>
    <row r="12160" spans="74:100">
      <c r="BV12160" s="62"/>
      <c r="BW12160" s="62"/>
      <c r="BX12160" s="62"/>
      <c r="BY12160" s="62"/>
      <c r="BZ12160" s="62"/>
      <c r="CA12160" s="62"/>
      <c r="CB12160" s="62"/>
      <c r="CC12160" s="62"/>
      <c r="CD12160" s="62"/>
      <c r="CE12160" s="62"/>
      <c r="CF12160" s="62"/>
      <c r="CL12160" s="56" t="s">
        <v>22962</v>
      </c>
      <c r="CM12160" s="56"/>
      <c r="CN12160" s="56"/>
      <c r="CO12160" s="52"/>
      <c r="CP12160" s="52"/>
      <c r="CQ12160" s="52"/>
      <c r="CR12160" s="52"/>
      <c r="CS12160" s="52"/>
      <c r="CT12160" s="52"/>
      <c r="CU12160" s="33"/>
      <c r="CV12160" s="33"/>
    </row>
    <row r="12161" spans="74:100">
      <c r="BV12161" s="62"/>
      <c r="BW12161" s="62"/>
      <c r="BX12161" s="62"/>
      <c r="BY12161" s="62"/>
      <c r="BZ12161" s="62"/>
      <c r="CA12161" s="62"/>
      <c r="CB12161" s="62"/>
      <c r="CC12161" s="62"/>
      <c r="CD12161" s="62"/>
      <c r="CE12161" s="62"/>
      <c r="CF12161" s="62"/>
      <c r="CL12161" s="56" t="s">
        <v>2641</v>
      </c>
      <c r="CM12161" s="56" t="s">
        <v>216</v>
      </c>
      <c r="CN12161" s="56" t="s">
        <v>216</v>
      </c>
      <c r="CO12161" s="52"/>
      <c r="CP12161" s="52"/>
      <c r="CQ12161" s="52"/>
      <c r="CR12161" s="52"/>
      <c r="CS12161" s="52"/>
      <c r="CT12161" s="52"/>
      <c r="CU12161" s="33"/>
      <c r="CV12161" s="33"/>
    </row>
    <row r="12162" spans="74:100">
      <c r="BV12162" s="62"/>
      <c r="BW12162" s="62"/>
      <c r="BX12162" s="62"/>
      <c r="BY12162" s="62"/>
      <c r="BZ12162" s="62"/>
      <c r="CA12162" s="62"/>
      <c r="CB12162" s="62"/>
      <c r="CC12162" s="62"/>
      <c r="CD12162" s="62"/>
      <c r="CE12162" s="62"/>
      <c r="CF12162" s="62"/>
      <c r="CL12162" s="56" t="s">
        <v>22963</v>
      </c>
      <c r="CM12162" s="56"/>
      <c r="CN12162" s="56"/>
      <c r="CO12162" s="52"/>
      <c r="CP12162" s="52"/>
      <c r="CQ12162" s="52"/>
      <c r="CR12162" s="52"/>
      <c r="CS12162" s="52"/>
      <c r="CT12162" s="52"/>
      <c r="CU12162" s="33"/>
      <c r="CV12162" s="33"/>
    </row>
    <row r="12163" spans="74:100">
      <c r="BV12163" s="62"/>
      <c r="BW12163" s="62"/>
      <c r="BX12163" s="62"/>
      <c r="BY12163" s="62"/>
      <c r="BZ12163" s="62"/>
      <c r="CA12163" s="62"/>
      <c r="CB12163" s="62"/>
      <c r="CC12163" s="62"/>
      <c r="CD12163" s="62"/>
      <c r="CE12163" s="62"/>
      <c r="CF12163" s="62"/>
      <c r="CL12163" s="56" t="s">
        <v>6481</v>
      </c>
      <c r="CM12163" s="56" t="s">
        <v>217</v>
      </c>
      <c r="CN12163" s="56" t="s">
        <v>217</v>
      </c>
      <c r="CO12163" s="52"/>
      <c r="CP12163" s="52"/>
      <c r="CQ12163" s="52"/>
      <c r="CR12163" s="52"/>
      <c r="CS12163" s="52"/>
      <c r="CT12163" s="52"/>
      <c r="CU12163" s="33"/>
      <c r="CV12163" s="33"/>
    </row>
    <row r="12164" spans="74:100">
      <c r="BV12164" s="62"/>
      <c r="BW12164" s="62"/>
      <c r="BX12164" s="62"/>
      <c r="BY12164" s="62"/>
      <c r="BZ12164" s="62"/>
      <c r="CA12164" s="62"/>
      <c r="CB12164" s="62"/>
      <c r="CC12164" s="62"/>
      <c r="CD12164" s="62"/>
      <c r="CE12164" s="62"/>
      <c r="CF12164" s="62"/>
      <c r="CL12164" s="56" t="s">
        <v>20028</v>
      </c>
      <c r="CM12164" s="56"/>
      <c r="CN12164" s="56"/>
      <c r="CO12164" s="52"/>
      <c r="CP12164" s="52"/>
      <c r="CQ12164" s="52"/>
      <c r="CR12164" s="52"/>
      <c r="CS12164" s="52"/>
      <c r="CT12164" s="52"/>
      <c r="CU12164" s="33"/>
      <c r="CV12164" s="33"/>
    </row>
    <row r="12165" spans="74:100">
      <c r="BV12165" s="62"/>
      <c r="BW12165" s="62"/>
      <c r="BX12165" s="62"/>
      <c r="BY12165" s="62"/>
      <c r="BZ12165" s="62"/>
      <c r="CA12165" s="62"/>
      <c r="CB12165" s="62"/>
      <c r="CC12165" s="62"/>
      <c r="CD12165" s="62"/>
      <c r="CE12165" s="62"/>
      <c r="CF12165" s="62"/>
      <c r="CL12165" s="56" t="s">
        <v>6482</v>
      </c>
      <c r="CM12165" s="56" t="s">
        <v>217</v>
      </c>
      <c r="CN12165" s="56" t="s">
        <v>217</v>
      </c>
      <c r="CO12165" s="52"/>
      <c r="CP12165" s="52"/>
      <c r="CQ12165" s="52"/>
      <c r="CR12165" s="52"/>
      <c r="CS12165" s="52"/>
      <c r="CT12165" s="52"/>
      <c r="CU12165" s="33"/>
      <c r="CV12165" s="33"/>
    </row>
    <row r="12166" spans="74:100">
      <c r="BV12166" s="62"/>
      <c r="BW12166" s="62"/>
      <c r="BX12166" s="62"/>
      <c r="BY12166" s="62"/>
      <c r="BZ12166" s="62"/>
      <c r="CA12166" s="62"/>
      <c r="CB12166" s="62"/>
      <c r="CC12166" s="62"/>
      <c r="CD12166" s="62"/>
      <c r="CE12166" s="62"/>
      <c r="CF12166" s="62"/>
      <c r="CL12166" s="56" t="s">
        <v>20029</v>
      </c>
      <c r="CM12166" s="56"/>
      <c r="CN12166" s="56"/>
      <c r="CO12166" s="52"/>
      <c r="CP12166" s="52"/>
      <c r="CQ12166" s="52"/>
      <c r="CR12166" s="52"/>
      <c r="CS12166" s="52"/>
      <c r="CT12166" s="52"/>
      <c r="CU12166" s="33"/>
      <c r="CV12166" s="33"/>
    </row>
    <row r="12167" spans="74:100">
      <c r="BV12167" s="62"/>
      <c r="BW12167" s="62"/>
      <c r="BX12167" s="62"/>
      <c r="BY12167" s="62"/>
      <c r="BZ12167" s="62"/>
      <c r="CA12167" s="62"/>
      <c r="CB12167" s="62"/>
      <c r="CC12167" s="62"/>
      <c r="CD12167" s="62"/>
      <c r="CE12167" s="62"/>
      <c r="CF12167" s="62"/>
      <c r="CL12167" s="56" t="s">
        <v>22964</v>
      </c>
      <c r="CM12167" s="56" t="s">
        <v>214</v>
      </c>
      <c r="CN12167" s="56" t="s">
        <v>214</v>
      </c>
      <c r="CO12167" s="52"/>
      <c r="CP12167" s="52"/>
      <c r="CQ12167" s="52"/>
      <c r="CR12167" s="52"/>
      <c r="CS12167" s="52"/>
      <c r="CT12167" s="52"/>
      <c r="CU12167" s="33"/>
      <c r="CV12167" s="33"/>
    </row>
    <row r="12168" spans="74:100">
      <c r="BV12168" s="62"/>
      <c r="BW12168" s="62"/>
      <c r="BX12168" s="62"/>
      <c r="BY12168" s="62"/>
      <c r="BZ12168" s="62"/>
      <c r="CA12168" s="62"/>
      <c r="CB12168" s="62"/>
      <c r="CC12168" s="62"/>
      <c r="CD12168" s="62"/>
      <c r="CE12168" s="62"/>
      <c r="CF12168" s="62"/>
      <c r="CL12168" s="56" t="s">
        <v>6483</v>
      </c>
      <c r="CM12168" s="56" t="s">
        <v>3118</v>
      </c>
      <c r="CN12168" s="56" t="s">
        <v>3118</v>
      </c>
      <c r="CO12168" s="52"/>
      <c r="CP12168" s="52"/>
      <c r="CQ12168" s="52"/>
      <c r="CR12168" s="52"/>
      <c r="CS12168" s="52"/>
      <c r="CT12168" s="52"/>
      <c r="CU12168" s="33"/>
      <c r="CV12168" s="33"/>
    </row>
    <row r="12169" spans="74:100">
      <c r="BV12169" s="62"/>
      <c r="BW12169" s="62"/>
      <c r="BX12169" s="62"/>
      <c r="BY12169" s="62"/>
      <c r="BZ12169" s="62"/>
      <c r="CA12169" s="62"/>
      <c r="CB12169" s="62"/>
      <c r="CC12169" s="62"/>
      <c r="CD12169" s="62"/>
      <c r="CE12169" s="62"/>
      <c r="CF12169" s="62"/>
      <c r="CL12169" s="56" t="s">
        <v>20030</v>
      </c>
      <c r="CM12169" s="56"/>
      <c r="CN12169" s="56"/>
      <c r="CO12169" s="52"/>
      <c r="CP12169" s="52"/>
      <c r="CQ12169" s="52"/>
      <c r="CR12169" s="52"/>
      <c r="CS12169" s="52"/>
      <c r="CT12169" s="52"/>
      <c r="CU12169" s="33"/>
      <c r="CV12169" s="33"/>
    </row>
    <row r="12170" spans="74:100">
      <c r="BV12170" s="62"/>
      <c r="BW12170" s="62"/>
      <c r="BX12170" s="62"/>
      <c r="BY12170" s="62"/>
      <c r="BZ12170" s="62"/>
      <c r="CA12170" s="62"/>
      <c r="CB12170" s="62"/>
      <c r="CC12170" s="62"/>
      <c r="CD12170" s="62"/>
      <c r="CE12170" s="62"/>
      <c r="CF12170" s="62"/>
      <c r="CL12170" s="56" t="s">
        <v>6484</v>
      </c>
      <c r="CM12170" s="56" t="s">
        <v>217</v>
      </c>
      <c r="CN12170" s="56" t="s">
        <v>217</v>
      </c>
      <c r="CO12170" s="52"/>
      <c r="CP12170" s="52"/>
      <c r="CQ12170" s="52"/>
      <c r="CR12170" s="52"/>
      <c r="CS12170" s="52"/>
      <c r="CT12170" s="52"/>
      <c r="CU12170" s="33"/>
      <c r="CV12170" s="33"/>
    </row>
    <row r="12171" spans="74:100">
      <c r="BV12171" s="62"/>
      <c r="BW12171" s="62"/>
      <c r="BX12171" s="62"/>
      <c r="BY12171" s="62"/>
      <c r="BZ12171" s="62"/>
      <c r="CA12171" s="62"/>
      <c r="CB12171" s="62"/>
      <c r="CC12171" s="62"/>
      <c r="CD12171" s="62"/>
      <c r="CE12171" s="62"/>
      <c r="CF12171" s="62"/>
      <c r="CL12171" s="56" t="s">
        <v>20031</v>
      </c>
      <c r="CM12171" s="56"/>
      <c r="CN12171" s="56"/>
      <c r="CO12171" s="52"/>
      <c r="CP12171" s="52"/>
      <c r="CQ12171" s="52"/>
      <c r="CR12171" s="52"/>
      <c r="CS12171" s="52"/>
      <c r="CT12171" s="52"/>
      <c r="CU12171" s="33"/>
      <c r="CV12171" s="33"/>
    </row>
    <row r="12172" spans="74:100">
      <c r="BV12172" s="62"/>
      <c r="BW12172" s="62"/>
      <c r="BX12172" s="62"/>
      <c r="BY12172" s="62"/>
      <c r="BZ12172" s="62"/>
      <c r="CA12172" s="62"/>
      <c r="CB12172" s="62"/>
      <c r="CC12172" s="62"/>
      <c r="CD12172" s="62"/>
      <c r="CE12172" s="62"/>
      <c r="CF12172" s="62"/>
      <c r="CL12172" s="56" t="s">
        <v>6485</v>
      </c>
      <c r="CM12172" s="56" t="s">
        <v>3118</v>
      </c>
      <c r="CN12172" s="56" t="s">
        <v>3118</v>
      </c>
      <c r="CO12172" s="52"/>
      <c r="CP12172" s="52"/>
      <c r="CQ12172" s="52"/>
      <c r="CR12172" s="52"/>
      <c r="CS12172" s="52"/>
      <c r="CT12172" s="52"/>
      <c r="CU12172" s="33"/>
      <c r="CV12172" s="33"/>
    </row>
    <row r="12173" spans="74:100">
      <c r="BV12173" s="62"/>
      <c r="BW12173" s="62"/>
      <c r="BX12173" s="62"/>
      <c r="BY12173" s="62"/>
      <c r="BZ12173" s="62"/>
      <c r="CA12173" s="62"/>
      <c r="CB12173" s="62"/>
      <c r="CC12173" s="62"/>
      <c r="CD12173" s="62"/>
      <c r="CE12173" s="62"/>
      <c r="CF12173" s="62"/>
      <c r="CL12173" s="56" t="s">
        <v>18250</v>
      </c>
      <c r="CM12173" s="56"/>
      <c r="CN12173" s="56"/>
      <c r="CO12173" s="52"/>
      <c r="CP12173" s="52"/>
      <c r="CQ12173" s="52"/>
      <c r="CR12173" s="52"/>
      <c r="CS12173" s="52"/>
      <c r="CT12173" s="52"/>
      <c r="CU12173" s="33"/>
      <c r="CV12173" s="33"/>
    </row>
    <row r="12174" spans="74:100">
      <c r="BV12174" s="62"/>
      <c r="BW12174" s="62"/>
      <c r="BX12174" s="62"/>
      <c r="BY12174" s="62"/>
      <c r="BZ12174" s="62"/>
      <c r="CA12174" s="62"/>
      <c r="CB12174" s="62"/>
      <c r="CC12174" s="62"/>
      <c r="CD12174" s="62"/>
      <c r="CE12174" s="62"/>
      <c r="CF12174" s="62"/>
      <c r="CL12174" s="56" t="s">
        <v>6486</v>
      </c>
      <c r="CM12174" s="56" t="s">
        <v>217</v>
      </c>
      <c r="CN12174" s="56" t="s">
        <v>217</v>
      </c>
      <c r="CO12174" s="52"/>
      <c r="CP12174" s="52"/>
      <c r="CQ12174" s="52"/>
      <c r="CR12174" s="52"/>
      <c r="CS12174" s="52"/>
      <c r="CT12174" s="52"/>
      <c r="CU12174" s="33"/>
      <c r="CV12174" s="33"/>
    </row>
    <row r="12175" spans="74:100">
      <c r="BV12175" s="62"/>
      <c r="BW12175" s="62"/>
      <c r="BX12175" s="62"/>
      <c r="BY12175" s="62"/>
      <c r="BZ12175" s="62"/>
      <c r="CA12175" s="62"/>
      <c r="CB12175" s="62"/>
      <c r="CC12175" s="62"/>
      <c r="CD12175" s="62"/>
      <c r="CE12175" s="62"/>
      <c r="CF12175" s="62"/>
      <c r="CL12175" s="56" t="s">
        <v>20032</v>
      </c>
      <c r="CM12175" s="56"/>
      <c r="CN12175" s="56"/>
      <c r="CO12175" s="52"/>
      <c r="CP12175" s="52"/>
      <c r="CQ12175" s="52"/>
      <c r="CR12175" s="52"/>
      <c r="CS12175" s="52"/>
      <c r="CT12175" s="52"/>
      <c r="CU12175" s="33"/>
      <c r="CV12175" s="33"/>
    </row>
    <row r="12176" spans="74:100">
      <c r="BV12176" s="62"/>
      <c r="BW12176" s="62"/>
      <c r="BX12176" s="62"/>
      <c r="BY12176" s="62"/>
      <c r="BZ12176" s="62"/>
      <c r="CA12176" s="62"/>
      <c r="CB12176" s="62"/>
      <c r="CC12176" s="62"/>
      <c r="CD12176" s="62"/>
      <c r="CE12176" s="62"/>
      <c r="CF12176" s="62"/>
      <c r="CL12176" s="56" t="s">
        <v>6487</v>
      </c>
      <c r="CM12176" s="56" t="s">
        <v>217</v>
      </c>
      <c r="CN12176" s="56" t="s">
        <v>217</v>
      </c>
      <c r="CO12176" s="52"/>
      <c r="CP12176" s="52"/>
      <c r="CQ12176" s="52"/>
      <c r="CR12176" s="52"/>
      <c r="CS12176" s="52"/>
      <c r="CT12176" s="52"/>
      <c r="CU12176" s="33"/>
      <c r="CV12176" s="33"/>
    </row>
    <row r="12177" spans="74:100">
      <c r="BV12177" s="62"/>
      <c r="BW12177" s="62"/>
      <c r="BX12177" s="62"/>
      <c r="BY12177" s="62"/>
      <c r="BZ12177" s="62"/>
      <c r="CA12177" s="62"/>
      <c r="CB12177" s="62"/>
      <c r="CC12177" s="62"/>
      <c r="CD12177" s="62"/>
      <c r="CE12177" s="62"/>
      <c r="CF12177" s="62"/>
      <c r="CL12177" s="56" t="s">
        <v>18250</v>
      </c>
      <c r="CM12177" s="56"/>
      <c r="CN12177" s="56"/>
      <c r="CO12177" s="52"/>
      <c r="CP12177" s="52"/>
      <c r="CQ12177" s="52"/>
      <c r="CR12177" s="52"/>
      <c r="CS12177" s="52"/>
      <c r="CT12177" s="52"/>
      <c r="CU12177" s="33"/>
      <c r="CV12177" s="33"/>
    </row>
    <row r="12178" spans="74:100">
      <c r="BV12178" s="62"/>
      <c r="BW12178" s="62"/>
      <c r="BX12178" s="62"/>
      <c r="BY12178" s="62"/>
      <c r="BZ12178" s="62"/>
      <c r="CA12178" s="62"/>
      <c r="CB12178" s="62"/>
      <c r="CC12178" s="62"/>
      <c r="CD12178" s="62"/>
      <c r="CE12178" s="62"/>
      <c r="CF12178" s="62"/>
      <c r="CL12178" s="56" t="s">
        <v>6488</v>
      </c>
      <c r="CM12178" s="56" t="s">
        <v>3118</v>
      </c>
      <c r="CN12178" s="56" t="s">
        <v>3118</v>
      </c>
      <c r="CO12178" s="52"/>
      <c r="CP12178" s="52"/>
      <c r="CQ12178" s="52"/>
      <c r="CR12178" s="52"/>
      <c r="CS12178" s="52"/>
      <c r="CT12178" s="52"/>
      <c r="CU12178" s="33"/>
      <c r="CV12178" s="33"/>
    </row>
    <row r="12179" spans="74:100">
      <c r="BV12179" s="62"/>
      <c r="BW12179" s="62"/>
      <c r="BX12179" s="62"/>
      <c r="BY12179" s="62"/>
      <c r="BZ12179" s="62"/>
      <c r="CA12179" s="62"/>
      <c r="CB12179" s="62"/>
      <c r="CC12179" s="62"/>
      <c r="CD12179" s="62"/>
      <c r="CE12179" s="62"/>
      <c r="CF12179" s="62"/>
      <c r="CL12179" s="56" t="s">
        <v>18952</v>
      </c>
      <c r="CM12179" s="56"/>
      <c r="CN12179" s="56"/>
      <c r="CO12179" s="52"/>
      <c r="CP12179" s="52"/>
      <c r="CQ12179" s="52"/>
      <c r="CR12179" s="52"/>
      <c r="CS12179" s="52"/>
      <c r="CT12179" s="52"/>
      <c r="CU12179" s="33"/>
      <c r="CV12179" s="33"/>
    </row>
    <row r="12180" spans="74:100">
      <c r="BV12180" s="62"/>
      <c r="BW12180" s="62"/>
      <c r="BX12180" s="62"/>
      <c r="BY12180" s="62"/>
      <c r="BZ12180" s="62"/>
      <c r="CA12180" s="62"/>
      <c r="CB12180" s="62"/>
      <c r="CC12180" s="62"/>
      <c r="CD12180" s="62"/>
      <c r="CE12180" s="62"/>
      <c r="CF12180" s="62"/>
      <c r="CL12180" s="56" t="s">
        <v>6489</v>
      </c>
      <c r="CM12180" s="56" t="s">
        <v>217</v>
      </c>
      <c r="CN12180" s="56" t="s">
        <v>217</v>
      </c>
      <c r="CO12180" s="52"/>
      <c r="CP12180" s="52"/>
      <c r="CQ12180" s="52"/>
      <c r="CR12180" s="52"/>
      <c r="CS12180" s="52"/>
      <c r="CT12180" s="52"/>
      <c r="CU12180" s="33"/>
      <c r="CV12180" s="33"/>
    </row>
    <row r="12181" spans="74:100">
      <c r="BV12181" s="62"/>
      <c r="BW12181" s="62"/>
      <c r="BX12181" s="62"/>
      <c r="BY12181" s="62"/>
      <c r="BZ12181" s="62"/>
      <c r="CA12181" s="62"/>
      <c r="CB12181" s="62"/>
      <c r="CC12181" s="62"/>
      <c r="CD12181" s="62"/>
      <c r="CE12181" s="62"/>
      <c r="CF12181" s="62"/>
      <c r="CL12181" s="56" t="s">
        <v>20033</v>
      </c>
      <c r="CM12181" s="56"/>
      <c r="CN12181" s="56"/>
      <c r="CO12181" s="52"/>
      <c r="CP12181" s="52"/>
      <c r="CQ12181" s="52"/>
      <c r="CR12181" s="52"/>
      <c r="CS12181" s="52"/>
      <c r="CT12181" s="52"/>
      <c r="CU12181" s="33"/>
      <c r="CV12181" s="33"/>
    </row>
    <row r="12182" spans="74:100">
      <c r="BV12182" s="62"/>
      <c r="BW12182" s="62"/>
      <c r="BX12182" s="62"/>
      <c r="BY12182" s="62"/>
      <c r="BZ12182" s="62"/>
      <c r="CA12182" s="62"/>
      <c r="CB12182" s="62"/>
      <c r="CC12182" s="62"/>
      <c r="CD12182" s="62"/>
      <c r="CE12182" s="62"/>
      <c r="CF12182" s="62"/>
      <c r="CL12182" s="56" t="s">
        <v>6491</v>
      </c>
      <c r="CM12182" s="56" t="s">
        <v>217</v>
      </c>
      <c r="CN12182" s="56" t="s">
        <v>217</v>
      </c>
      <c r="CO12182" s="52"/>
      <c r="CP12182" s="52"/>
      <c r="CQ12182" s="52"/>
      <c r="CR12182" s="52"/>
      <c r="CS12182" s="52"/>
      <c r="CT12182" s="52"/>
      <c r="CU12182" s="33"/>
      <c r="CV12182" s="33"/>
    </row>
    <row r="12183" spans="74:100">
      <c r="BV12183" s="62"/>
      <c r="BW12183" s="62"/>
      <c r="BX12183" s="62"/>
      <c r="BY12183" s="62"/>
      <c r="BZ12183" s="62"/>
      <c r="CA12183" s="62"/>
      <c r="CB12183" s="62"/>
      <c r="CC12183" s="62"/>
      <c r="CD12183" s="62"/>
      <c r="CE12183" s="62"/>
      <c r="CF12183" s="62"/>
      <c r="CL12183" s="56" t="s">
        <v>20034</v>
      </c>
      <c r="CM12183" s="56"/>
      <c r="CN12183" s="56"/>
      <c r="CO12183" s="52"/>
      <c r="CP12183" s="52"/>
      <c r="CQ12183" s="52"/>
      <c r="CR12183" s="52"/>
      <c r="CS12183" s="52"/>
      <c r="CT12183" s="52"/>
      <c r="CU12183" s="33"/>
      <c r="CV12183" s="33"/>
    </row>
    <row r="12184" spans="74:100">
      <c r="BV12184" s="62"/>
      <c r="BW12184" s="62"/>
      <c r="BX12184" s="62"/>
      <c r="BY12184" s="62"/>
      <c r="BZ12184" s="62"/>
      <c r="CA12184" s="62"/>
      <c r="CB12184" s="62"/>
      <c r="CC12184" s="62"/>
      <c r="CD12184" s="62"/>
      <c r="CE12184" s="62"/>
      <c r="CF12184" s="62"/>
      <c r="CL12184" s="56" t="s">
        <v>28602</v>
      </c>
      <c r="CM12184" s="56" t="s">
        <v>217</v>
      </c>
      <c r="CN12184" s="56" t="s">
        <v>217</v>
      </c>
      <c r="CO12184" s="52"/>
      <c r="CP12184" s="52"/>
      <c r="CQ12184" s="52"/>
      <c r="CR12184" s="52"/>
      <c r="CS12184" s="52"/>
      <c r="CT12184" s="52"/>
      <c r="CU12184" s="33"/>
      <c r="CV12184" s="33"/>
    </row>
    <row r="12185" spans="74:100">
      <c r="BV12185" s="62"/>
      <c r="BW12185" s="62"/>
      <c r="BX12185" s="62"/>
      <c r="BY12185" s="62"/>
      <c r="BZ12185" s="62"/>
      <c r="CA12185" s="62"/>
      <c r="CB12185" s="62"/>
      <c r="CC12185" s="62"/>
      <c r="CD12185" s="62"/>
      <c r="CE12185" s="62"/>
      <c r="CF12185" s="62"/>
      <c r="CL12185" s="56" t="s">
        <v>28603</v>
      </c>
      <c r="CM12185" s="56"/>
      <c r="CN12185" s="56"/>
      <c r="CO12185" s="52"/>
      <c r="CP12185" s="52"/>
      <c r="CQ12185" s="52"/>
      <c r="CR12185" s="52"/>
      <c r="CS12185" s="52"/>
      <c r="CT12185" s="52"/>
      <c r="CU12185" s="33"/>
      <c r="CV12185" s="33"/>
    </row>
    <row r="12186" spans="74:100">
      <c r="BV12186" s="62"/>
      <c r="BW12186" s="62"/>
      <c r="BX12186" s="62"/>
      <c r="BY12186" s="62"/>
      <c r="BZ12186" s="62"/>
      <c r="CA12186" s="62"/>
      <c r="CB12186" s="62"/>
      <c r="CC12186" s="62"/>
      <c r="CD12186" s="62"/>
      <c r="CE12186" s="62"/>
      <c r="CF12186" s="62"/>
      <c r="CL12186" s="56" t="s">
        <v>6492</v>
      </c>
      <c r="CM12186" s="56" t="s">
        <v>217</v>
      </c>
      <c r="CN12186" s="56" t="s">
        <v>217</v>
      </c>
      <c r="CO12186" s="52"/>
      <c r="CP12186" s="52"/>
      <c r="CQ12186" s="52"/>
      <c r="CR12186" s="52"/>
      <c r="CS12186" s="52"/>
      <c r="CT12186" s="52"/>
      <c r="CU12186" s="33"/>
      <c r="CV12186" s="33"/>
    </row>
    <row r="12187" spans="74:100">
      <c r="BV12187" s="62"/>
      <c r="BW12187" s="62"/>
      <c r="BX12187" s="62"/>
      <c r="BY12187" s="62"/>
      <c r="BZ12187" s="62"/>
      <c r="CA12187" s="62"/>
      <c r="CB12187" s="62"/>
      <c r="CC12187" s="62"/>
      <c r="CD12187" s="62"/>
      <c r="CE12187" s="62"/>
      <c r="CF12187" s="62"/>
      <c r="CL12187" s="56" t="s">
        <v>20035</v>
      </c>
      <c r="CM12187" s="56"/>
      <c r="CN12187" s="56"/>
      <c r="CO12187" s="52"/>
      <c r="CP12187" s="52"/>
      <c r="CQ12187" s="52"/>
      <c r="CR12187" s="52"/>
      <c r="CS12187" s="52"/>
      <c r="CT12187" s="52"/>
      <c r="CU12187" s="33"/>
      <c r="CV12187" s="33"/>
    </row>
    <row r="12188" spans="74:100">
      <c r="BV12188" s="62"/>
      <c r="BW12188" s="62"/>
      <c r="BX12188" s="62"/>
      <c r="BY12188" s="62"/>
      <c r="BZ12188" s="62"/>
      <c r="CA12188" s="62"/>
      <c r="CB12188" s="62"/>
      <c r="CC12188" s="62"/>
      <c r="CD12188" s="62"/>
      <c r="CE12188" s="62"/>
      <c r="CF12188" s="62"/>
      <c r="CL12188" s="56" t="s">
        <v>6493</v>
      </c>
      <c r="CM12188" s="56" t="s">
        <v>217</v>
      </c>
      <c r="CN12188" s="56" t="s">
        <v>217</v>
      </c>
      <c r="CO12188" s="52"/>
      <c r="CP12188" s="52"/>
      <c r="CQ12188" s="52"/>
      <c r="CR12188" s="52"/>
      <c r="CS12188" s="52"/>
      <c r="CT12188" s="52"/>
      <c r="CU12188" s="33"/>
      <c r="CV12188" s="33"/>
    </row>
    <row r="12189" spans="74:100">
      <c r="BV12189" s="62"/>
      <c r="BW12189" s="62"/>
      <c r="BX12189" s="62"/>
      <c r="BY12189" s="62"/>
      <c r="BZ12189" s="62"/>
      <c r="CA12189" s="62"/>
      <c r="CB12189" s="62"/>
      <c r="CC12189" s="62"/>
      <c r="CD12189" s="62"/>
      <c r="CE12189" s="62"/>
      <c r="CF12189" s="62"/>
      <c r="CL12189" s="56" t="s">
        <v>20036</v>
      </c>
      <c r="CM12189" s="56"/>
      <c r="CN12189" s="56"/>
      <c r="CO12189" s="52"/>
      <c r="CP12189" s="52"/>
      <c r="CQ12189" s="52"/>
      <c r="CR12189" s="52"/>
      <c r="CS12189" s="52"/>
      <c r="CT12189" s="52"/>
      <c r="CU12189" s="33"/>
      <c r="CV12189" s="33"/>
    </row>
    <row r="12190" spans="74:100">
      <c r="BV12190" s="62"/>
      <c r="BW12190" s="62"/>
      <c r="BX12190" s="62"/>
      <c r="BY12190" s="62"/>
      <c r="BZ12190" s="62"/>
      <c r="CA12190" s="62"/>
      <c r="CB12190" s="62"/>
      <c r="CC12190" s="62"/>
      <c r="CD12190" s="62"/>
      <c r="CE12190" s="62"/>
      <c r="CF12190" s="62"/>
      <c r="CL12190" s="56" t="s">
        <v>6494</v>
      </c>
      <c r="CM12190" s="56" t="s">
        <v>217</v>
      </c>
      <c r="CN12190" s="56" t="s">
        <v>217</v>
      </c>
      <c r="CO12190" s="52"/>
      <c r="CP12190" s="52"/>
      <c r="CQ12190" s="52"/>
      <c r="CR12190" s="52"/>
      <c r="CS12190" s="52"/>
      <c r="CT12190" s="52"/>
      <c r="CU12190" s="33"/>
      <c r="CV12190" s="33"/>
    </row>
    <row r="12191" spans="74:100">
      <c r="BV12191" s="62"/>
      <c r="BW12191" s="62"/>
      <c r="BX12191" s="62"/>
      <c r="BY12191" s="62"/>
      <c r="BZ12191" s="62"/>
      <c r="CA12191" s="62"/>
      <c r="CB12191" s="62"/>
      <c r="CC12191" s="62"/>
      <c r="CD12191" s="62"/>
      <c r="CE12191" s="62"/>
      <c r="CF12191" s="62"/>
      <c r="CL12191" s="56" t="s">
        <v>20037</v>
      </c>
      <c r="CM12191" s="56"/>
      <c r="CN12191" s="56"/>
      <c r="CO12191" s="52"/>
      <c r="CP12191" s="52"/>
      <c r="CQ12191" s="52"/>
      <c r="CR12191" s="52"/>
      <c r="CS12191" s="52"/>
      <c r="CT12191" s="52"/>
      <c r="CU12191" s="33"/>
      <c r="CV12191" s="33"/>
    </row>
    <row r="12192" spans="74:100">
      <c r="BV12192" s="62"/>
      <c r="BW12192" s="62"/>
      <c r="BX12192" s="62"/>
      <c r="BY12192" s="62"/>
      <c r="BZ12192" s="62"/>
      <c r="CA12192" s="62"/>
      <c r="CB12192" s="62"/>
      <c r="CC12192" s="62"/>
      <c r="CD12192" s="62"/>
      <c r="CE12192" s="62"/>
      <c r="CF12192" s="62"/>
      <c r="CL12192" s="56" t="s">
        <v>6495</v>
      </c>
      <c r="CM12192" s="56" t="s">
        <v>217</v>
      </c>
      <c r="CN12192" s="56" t="s">
        <v>217</v>
      </c>
      <c r="CO12192" s="52"/>
      <c r="CP12192" s="52"/>
      <c r="CQ12192" s="52"/>
      <c r="CR12192" s="52"/>
      <c r="CS12192" s="52"/>
      <c r="CT12192" s="52"/>
      <c r="CU12192" s="33"/>
      <c r="CV12192" s="33"/>
    </row>
    <row r="12193" spans="74:100">
      <c r="BV12193" s="62"/>
      <c r="BW12193" s="62"/>
      <c r="BX12193" s="62"/>
      <c r="BY12193" s="62"/>
      <c r="BZ12193" s="62"/>
      <c r="CA12193" s="62"/>
      <c r="CB12193" s="62"/>
      <c r="CC12193" s="62"/>
      <c r="CD12193" s="62"/>
      <c r="CE12193" s="62"/>
      <c r="CF12193" s="62"/>
      <c r="CL12193" s="56" t="s">
        <v>20038</v>
      </c>
      <c r="CM12193" s="56"/>
      <c r="CN12193" s="56"/>
      <c r="CO12193" s="52"/>
      <c r="CP12193" s="52"/>
      <c r="CQ12193" s="52"/>
      <c r="CR12193" s="52"/>
      <c r="CS12193" s="52"/>
      <c r="CT12193" s="52"/>
      <c r="CU12193" s="33"/>
      <c r="CV12193" s="33"/>
    </row>
    <row r="12194" spans="74:100">
      <c r="BV12194" s="62"/>
      <c r="BW12194" s="62"/>
      <c r="BX12194" s="62"/>
      <c r="BY12194" s="62"/>
      <c r="BZ12194" s="62"/>
      <c r="CA12194" s="62"/>
      <c r="CB12194" s="62"/>
      <c r="CC12194" s="62"/>
      <c r="CD12194" s="62"/>
      <c r="CE12194" s="62"/>
      <c r="CF12194" s="62"/>
      <c r="CL12194" s="56" t="s">
        <v>6496</v>
      </c>
      <c r="CM12194" s="56" t="s">
        <v>217</v>
      </c>
      <c r="CN12194" s="56" t="s">
        <v>217</v>
      </c>
      <c r="CO12194" s="52"/>
      <c r="CP12194" s="52"/>
      <c r="CQ12194" s="52"/>
      <c r="CR12194" s="52"/>
      <c r="CS12194" s="52"/>
      <c r="CT12194" s="52"/>
      <c r="CU12194" s="33"/>
      <c r="CV12194" s="33"/>
    </row>
    <row r="12195" spans="74:100">
      <c r="BV12195" s="62"/>
      <c r="BW12195" s="62"/>
      <c r="BX12195" s="62"/>
      <c r="BY12195" s="62"/>
      <c r="BZ12195" s="62"/>
      <c r="CA12195" s="62"/>
      <c r="CB12195" s="62"/>
      <c r="CC12195" s="62"/>
      <c r="CD12195" s="62"/>
      <c r="CE12195" s="62"/>
      <c r="CF12195" s="62"/>
      <c r="CL12195" s="56" t="s">
        <v>20039</v>
      </c>
      <c r="CM12195" s="56"/>
      <c r="CN12195" s="56"/>
      <c r="CO12195" s="52"/>
      <c r="CP12195" s="52"/>
      <c r="CQ12195" s="52"/>
      <c r="CR12195" s="52"/>
      <c r="CS12195" s="52"/>
      <c r="CT12195" s="52"/>
      <c r="CU12195" s="33"/>
      <c r="CV12195" s="33"/>
    </row>
    <row r="12196" spans="74:100">
      <c r="BV12196" s="62"/>
      <c r="BW12196" s="62"/>
      <c r="BX12196" s="62"/>
      <c r="BY12196" s="62"/>
      <c r="BZ12196" s="62"/>
      <c r="CA12196" s="62"/>
      <c r="CB12196" s="62"/>
      <c r="CC12196" s="62"/>
      <c r="CD12196" s="62"/>
      <c r="CE12196" s="62"/>
      <c r="CF12196" s="62"/>
      <c r="CL12196" s="56" t="s">
        <v>28604</v>
      </c>
      <c r="CM12196" s="56" t="s">
        <v>216</v>
      </c>
      <c r="CN12196" s="56" t="s">
        <v>216</v>
      </c>
      <c r="CO12196" s="52"/>
      <c r="CP12196" s="52"/>
      <c r="CQ12196" s="52"/>
      <c r="CR12196" s="52"/>
      <c r="CS12196" s="52"/>
      <c r="CT12196" s="52"/>
      <c r="CU12196" s="33"/>
      <c r="CV12196" s="33"/>
    </row>
    <row r="12197" spans="74:100">
      <c r="BV12197" s="62"/>
      <c r="BW12197" s="62"/>
      <c r="BX12197" s="62"/>
      <c r="BY12197" s="62"/>
      <c r="BZ12197" s="62"/>
      <c r="CA12197" s="62"/>
      <c r="CB12197" s="62"/>
      <c r="CC12197" s="62"/>
      <c r="CD12197" s="62"/>
      <c r="CE12197" s="62"/>
      <c r="CF12197" s="62"/>
      <c r="CL12197" s="56" t="s">
        <v>28605</v>
      </c>
      <c r="CM12197" s="56"/>
      <c r="CN12197" s="56"/>
      <c r="CO12197" s="52"/>
      <c r="CP12197" s="52"/>
      <c r="CQ12197" s="52"/>
      <c r="CR12197" s="52"/>
      <c r="CS12197" s="52"/>
      <c r="CT12197" s="52"/>
      <c r="CU12197" s="33"/>
      <c r="CV12197" s="33"/>
    </row>
    <row r="12198" spans="74:100">
      <c r="BV12198" s="62"/>
      <c r="BW12198" s="62"/>
      <c r="BX12198" s="62"/>
      <c r="BY12198" s="62"/>
      <c r="BZ12198" s="62"/>
      <c r="CA12198" s="62"/>
      <c r="CB12198" s="62"/>
      <c r="CC12198" s="62"/>
      <c r="CD12198" s="62"/>
      <c r="CE12198" s="62"/>
      <c r="CF12198" s="62"/>
      <c r="CL12198" s="56" t="s">
        <v>6498</v>
      </c>
      <c r="CM12198" s="56" t="s">
        <v>3118</v>
      </c>
      <c r="CN12198" s="56" t="s">
        <v>3118</v>
      </c>
      <c r="CO12198" s="52"/>
      <c r="CP12198" s="52"/>
      <c r="CQ12198" s="52"/>
      <c r="CR12198" s="52"/>
      <c r="CS12198" s="52"/>
      <c r="CT12198" s="52"/>
      <c r="CU12198" s="33"/>
      <c r="CV12198" s="33"/>
    </row>
    <row r="12199" spans="74:100">
      <c r="BV12199" s="62"/>
      <c r="BW12199" s="62"/>
      <c r="BX12199" s="62"/>
      <c r="BY12199" s="62"/>
      <c r="BZ12199" s="62"/>
      <c r="CA12199" s="62"/>
      <c r="CB12199" s="62"/>
      <c r="CC12199" s="62"/>
      <c r="CD12199" s="62"/>
      <c r="CE12199" s="62"/>
      <c r="CF12199" s="62"/>
      <c r="CL12199" s="56" t="s">
        <v>20040</v>
      </c>
      <c r="CM12199" s="56"/>
      <c r="CN12199" s="56"/>
      <c r="CO12199" s="52"/>
      <c r="CP12199" s="52"/>
      <c r="CQ12199" s="52"/>
      <c r="CR12199" s="52"/>
      <c r="CS12199" s="52"/>
      <c r="CT12199" s="52"/>
      <c r="CU12199" s="33"/>
      <c r="CV12199" s="33"/>
    </row>
    <row r="12200" spans="74:100">
      <c r="BV12200" s="62"/>
      <c r="BW12200" s="62"/>
      <c r="BX12200" s="62"/>
      <c r="BY12200" s="62"/>
      <c r="BZ12200" s="62"/>
      <c r="CA12200" s="62"/>
      <c r="CB12200" s="62"/>
      <c r="CC12200" s="62"/>
      <c r="CD12200" s="62"/>
      <c r="CE12200" s="62"/>
      <c r="CF12200" s="62"/>
      <c r="CL12200" s="56" t="s">
        <v>2643</v>
      </c>
      <c r="CM12200" s="56" t="s">
        <v>214</v>
      </c>
      <c r="CN12200" s="56" t="s">
        <v>214</v>
      </c>
      <c r="CO12200" s="52"/>
      <c r="CP12200" s="52"/>
      <c r="CQ12200" s="52"/>
      <c r="CR12200" s="52"/>
      <c r="CS12200" s="52"/>
      <c r="CT12200" s="52"/>
      <c r="CU12200" s="33"/>
      <c r="CV12200" s="33"/>
    </row>
    <row r="12201" spans="74:100">
      <c r="BV12201" s="62"/>
      <c r="BW12201" s="62"/>
      <c r="BX12201" s="62"/>
      <c r="BY12201" s="62"/>
      <c r="BZ12201" s="62"/>
      <c r="CA12201" s="62"/>
      <c r="CB12201" s="62"/>
      <c r="CC12201" s="62"/>
      <c r="CD12201" s="62"/>
      <c r="CE12201" s="62"/>
      <c r="CF12201" s="62"/>
      <c r="CL12201" s="56" t="s">
        <v>22965</v>
      </c>
      <c r="CM12201" s="56"/>
      <c r="CN12201" s="56"/>
      <c r="CO12201" s="52"/>
      <c r="CP12201" s="52"/>
      <c r="CQ12201" s="52"/>
      <c r="CR12201" s="52"/>
      <c r="CS12201" s="52"/>
      <c r="CT12201" s="52"/>
      <c r="CU12201" s="33"/>
      <c r="CV12201" s="33"/>
    </row>
    <row r="12202" spans="74:100">
      <c r="BV12202" s="62"/>
      <c r="BW12202" s="62"/>
      <c r="BX12202" s="62"/>
      <c r="BY12202" s="62"/>
      <c r="BZ12202" s="62"/>
      <c r="CA12202" s="62"/>
      <c r="CB12202" s="62"/>
      <c r="CC12202" s="62"/>
      <c r="CD12202" s="62"/>
      <c r="CE12202" s="62"/>
      <c r="CF12202" s="62"/>
      <c r="CL12202" s="56" t="s">
        <v>6499</v>
      </c>
      <c r="CM12202" s="56" t="s">
        <v>214</v>
      </c>
      <c r="CN12202" s="56" t="s">
        <v>214</v>
      </c>
      <c r="CO12202" s="52"/>
      <c r="CP12202" s="52"/>
      <c r="CQ12202" s="52"/>
      <c r="CR12202" s="52"/>
      <c r="CS12202" s="52"/>
      <c r="CT12202" s="52"/>
      <c r="CU12202" s="33"/>
      <c r="CV12202" s="33"/>
    </row>
    <row r="12203" spans="74:100">
      <c r="BV12203" s="62"/>
      <c r="BW12203" s="62"/>
      <c r="BX12203" s="62"/>
      <c r="BY12203" s="62"/>
      <c r="BZ12203" s="62"/>
      <c r="CA12203" s="62"/>
      <c r="CB12203" s="62"/>
      <c r="CC12203" s="62"/>
      <c r="CD12203" s="62"/>
      <c r="CE12203" s="62"/>
      <c r="CF12203" s="62"/>
      <c r="CL12203" s="56" t="s">
        <v>22966</v>
      </c>
      <c r="CM12203" s="56"/>
      <c r="CN12203" s="56"/>
      <c r="CO12203" s="52"/>
      <c r="CP12203" s="52"/>
      <c r="CQ12203" s="52"/>
      <c r="CR12203" s="52"/>
      <c r="CS12203" s="52"/>
      <c r="CT12203" s="52"/>
      <c r="CU12203" s="33"/>
      <c r="CV12203" s="33"/>
    </row>
    <row r="12204" spans="74:100">
      <c r="BV12204" s="62"/>
      <c r="BW12204" s="62"/>
      <c r="BX12204" s="62"/>
      <c r="BY12204" s="62"/>
      <c r="BZ12204" s="62"/>
      <c r="CA12204" s="62"/>
      <c r="CB12204" s="62"/>
      <c r="CC12204" s="62"/>
      <c r="CD12204" s="62"/>
      <c r="CE12204" s="62"/>
      <c r="CF12204" s="62"/>
      <c r="CL12204" s="56" t="s">
        <v>6500</v>
      </c>
      <c r="CM12204" s="56" t="s">
        <v>217</v>
      </c>
      <c r="CN12204" s="56" t="s">
        <v>217</v>
      </c>
      <c r="CO12204" s="52"/>
      <c r="CP12204" s="52"/>
      <c r="CQ12204" s="52"/>
      <c r="CR12204" s="52"/>
      <c r="CS12204" s="52"/>
      <c r="CT12204" s="52"/>
      <c r="CU12204" s="33"/>
      <c r="CV12204" s="33"/>
    </row>
    <row r="12205" spans="74:100">
      <c r="BV12205" s="62"/>
      <c r="BW12205" s="62"/>
      <c r="BX12205" s="62"/>
      <c r="BY12205" s="62"/>
      <c r="BZ12205" s="62"/>
      <c r="CA12205" s="62"/>
      <c r="CB12205" s="62"/>
      <c r="CC12205" s="62"/>
      <c r="CD12205" s="62"/>
      <c r="CE12205" s="62"/>
      <c r="CF12205" s="62"/>
      <c r="CL12205" s="56" t="s">
        <v>20041</v>
      </c>
      <c r="CM12205" s="56"/>
      <c r="CN12205" s="56"/>
      <c r="CO12205" s="52"/>
      <c r="CP12205" s="52"/>
      <c r="CQ12205" s="52"/>
      <c r="CR12205" s="52"/>
      <c r="CS12205" s="52"/>
      <c r="CT12205" s="52"/>
      <c r="CU12205" s="33"/>
      <c r="CV12205" s="33"/>
    </row>
    <row r="12206" spans="74:100">
      <c r="BV12206" s="62"/>
      <c r="BW12206" s="62"/>
      <c r="BX12206" s="62"/>
      <c r="BY12206" s="62"/>
      <c r="BZ12206" s="62"/>
      <c r="CA12206" s="62"/>
      <c r="CB12206" s="62"/>
      <c r="CC12206" s="62"/>
      <c r="CD12206" s="62"/>
      <c r="CE12206" s="62"/>
      <c r="CF12206" s="62"/>
      <c r="CL12206" s="56" t="s">
        <v>2644</v>
      </c>
      <c r="CM12206" s="56" t="s">
        <v>214</v>
      </c>
      <c r="CN12206" s="56" t="s">
        <v>214</v>
      </c>
      <c r="CO12206" s="52"/>
      <c r="CP12206" s="52"/>
      <c r="CQ12206" s="52"/>
      <c r="CR12206" s="52"/>
      <c r="CS12206" s="52"/>
      <c r="CT12206" s="52"/>
      <c r="CU12206" s="33"/>
      <c r="CV12206" s="33"/>
    </row>
    <row r="12207" spans="74:100">
      <c r="BV12207" s="62"/>
      <c r="BW12207" s="62"/>
      <c r="BX12207" s="62"/>
      <c r="BY12207" s="62"/>
      <c r="BZ12207" s="62"/>
      <c r="CA12207" s="62"/>
      <c r="CB12207" s="62"/>
      <c r="CC12207" s="62"/>
      <c r="CD12207" s="62"/>
      <c r="CE12207" s="62"/>
      <c r="CF12207" s="62"/>
      <c r="CL12207" s="56" t="s">
        <v>22967</v>
      </c>
      <c r="CM12207" s="56"/>
      <c r="CN12207" s="56"/>
      <c r="CO12207" s="52"/>
      <c r="CP12207" s="52"/>
      <c r="CQ12207" s="52"/>
      <c r="CR12207" s="52"/>
      <c r="CS12207" s="52"/>
      <c r="CT12207" s="52"/>
      <c r="CU12207" s="33"/>
      <c r="CV12207" s="33"/>
    </row>
    <row r="12208" spans="74:100">
      <c r="BV12208" s="62"/>
      <c r="BW12208" s="62"/>
      <c r="BX12208" s="62"/>
      <c r="BY12208" s="62"/>
      <c r="BZ12208" s="62"/>
      <c r="CA12208" s="62"/>
      <c r="CB12208" s="62"/>
      <c r="CC12208" s="62"/>
      <c r="CD12208" s="62"/>
      <c r="CE12208" s="62"/>
      <c r="CF12208" s="62"/>
      <c r="CL12208" s="56" t="s">
        <v>6501</v>
      </c>
      <c r="CM12208" s="56" t="s">
        <v>3118</v>
      </c>
      <c r="CN12208" s="56" t="s">
        <v>3118</v>
      </c>
      <c r="CO12208" s="52"/>
      <c r="CP12208" s="52"/>
      <c r="CQ12208" s="52"/>
      <c r="CR12208" s="52"/>
      <c r="CS12208" s="52"/>
      <c r="CT12208" s="52"/>
      <c r="CU12208" s="33"/>
      <c r="CV12208" s="33"/>
    </row>
    <row r="12209" spans="74:100">
      <c r="BV12209" s="62"/>
      <c r="BW12209" s="62"/>
      <c r="BX12209" s="62"/>
      <c r="BY12209" s="62"/>
      <c r="BZ12209" s="62"/>
      <c r="CA12209" s="62"/>
      <c r="CB12209" s="62"/>
      <c r="CC12209" s="62"/>
      <c r="CD12209" s="62"/>
      <c r="CE12209" s="62"/>
      <c r="CF12209" s="62"/>
      <c r="CL12209" s="56" t="s">
        <v>20042</v>
      </c>
      <c r="CM12209" s="56"/>
      <c r="CN12209" s="56"/>
      <c r="CO12209" s="52"/>
      <c r="CP12209" s="52"/>
      <c r="CQ12209" s="52"/>
      <c r="CR12209" s="52"/>
      <c r="CS12209" s="52"/>
      <c r="CT12209" s="52"/>
      <c r="CU12209" s="33"/>
      <c r="CV12209" s="33"/>
    </row>
    <row r="12210" spans="74:100">
      <c r="BV12210" s="62"/>
      <c r="BW12210" s="62"/>
      <c r="BX12210" s="62"/>
      <c r="BY12210" s="62"/>
      <c r="BZ12210" s="62"/>
      <c r="CA12210" s="62"/>
      <c r="CB12210" s="62"/>
      <c r="CC12210" s="62"/>
      <c r="CD12210" s="62"/>
      <c r="CE12210" s="62"/>
      <c r="CF12210" s="62"/>
      <c r="CL12210" s="56" t="s">
        <v>6502</v>
      </c>
      <c r="CM12210" s="56" t="s">
        <v>217</v>
      </c>
      <c r="CN12210" s="56" t="s">
        <v>217</v>
      </c>
      <c r="CO12210" s="52"/>
      <c r="CP12210" s="52"/>
      <c r="CQ12210" s="52"/>
      <c r="CR12210" s="52"/>
      <c r="CS12210" s="52"/>
      <c r="CT12210" s="52"/>
      <c r="CU12210" s="33"/>
      <c r="CV12210" s="33"/>
    </row>
    <row r="12211" spans="74:100">
      <c r="BV12211" s="62"/>
      <c r="BW12211" s="62"/>
      <c r="BX12211" s="62"/>
      <c r="BY12211" s="62"/>
      <c r="BZ12211" s="62"/>
      <c r="CA12211" s="62"/>
      <c r="CB12211" s="62"/>
      <c r="CC12211" s="62"/>
      <c r="CD12211" s="62"/>
      <c r="CE12211" s="62"/>
      <c r="CF12211" s="62"/>
      <c r="CL12211" s="56" t="s">
        <v>20596</v>
      </c>
      <c r="CM12211" s="56"/>
      <c r="CN12211" s="56"/>
      <c r="CO12211" s="52"/>
      <c r="CP12211" s="52"/>
      <c r="CQ12211" s="52"/>
      <c r="CR12211" s="52"/>
      <c r="CS12211" s="52"/>
      <c r="CT12211" s="52"/>
      <c r="CU12211" s="33"/>
      <c r="CV12211" s="33"/>
    </row>
    <row r="12212" spans="74:100">
      <c r="BV12212" s="62"/>
      <c r="BW12212" s="62"/>
      <c r="BX12212" s="62"/>
      <c r="BY12212" s="62"/>
      <c r="BZ12212" s="62"/>
      <c r="CA12212" s="62"/>
      <c r="CB12212" s="62"/>
      <c r="CC12212" s="62"/>
      <c r="CD12212" s="62"/>
      <c r="CE12212" s="62"/>
      <c r="CF12212" s="62"/>
      <c r="CL12212" s="56" t="s">
        <v>6503</v>
      </c>
      <c r="CM12212" s="56" t="s">
        <v>3118</v>
      </c>
      <c r="CN12212" s="56" t="s">
        <v>3118</v>
      </c>
      <c r="CO12212" s="52"/>
      <c r="CP12212" s="52"/>
      <c r="CQ12212" s="52"/>
      <c r="CR12212" s="52"/>
      <c r="CS12212" s="52"/>
      <c r="CT12212" s="52"/>
      <c r="CU12212" s="33"/>
      <c r="CV12212" s="33"/>
    </row>
    <row r="12213" spans="74:100">
      <c r="BV12213" s="62"/>
      <c r="BW12213" s="62"/>
      <c r="BX12213" s="62"/>
      <c r="BY12213" s="62"/>
      <c r="BZ12213" s="62"/>
      <c r="CA12213" s="62"/>
      <c r="CB12213" s="62"/>
      <c r="CC12213" s="62"/>
      <c r="CD12213" s="62"/>
      <c r="CE12213" s="62"/>
      <c r="CF12213" s="62"/>
      <c r="CL12213" s="56" t="s">
        <v>20043</v>
      </c>
      <c r="CM12213" s="56"/>
      <c r="CN12213" s="56"/>
      <c r="CO12213" s="52"/>
      <c r="CP12213" s="52"/>
      <c r="CQ12213" s="52"/>
      <c r="CR12213" s="52"/>
      <c r="CS12213" s="52"/>
      <c r="CT12213" s="52"/>
      <c r="CU12213" s="33"/>
      <c r="CV12213" s="33"/>
    </row>
    <row r="12214" spans="74:100">
      <c r="BV12214" s="62"/>
      <c r="BW12214" s="62"/>
      <c r="BX12214" s="62"/>
      <c r="BY12214" s="62"/>
      <c r="BZ12214" s="62"/>
      <c r="CA12214" s="62"/>
      <c r="CB12214" s="62"/>
      <c r="CC12214" s="62"/>
      <c r="CD12214" s="62"/>
      <c r="CE12214" s="62"/>
      <c r="CF12214" s="62"/>
      <c r="CL12214" s="56" t="s">
        <v>6504</v>
      </c>
      <c r="CM12214" s="56" t="s">
        <v>217</v>
      </c>
      <c r="CN12214" s="56" t="s">
        <v>217</v>
      </c>
      <c r="CO12214" s="52"/>
      <c r="CP12214" s="52"/>
      <c r="CQ12214" s="52"/>
      <c r="CR12214" s="52"/>
      <c r="CS12214" s="52"/>
      <c r="CT12214" s="52"/>
      <c r="CU12214" s="33"/>
      <c r="CV12214" s="33"/>
    </row>
    <row r="12215" spans="74:100">
      <c r="BV12215" s="62"/>
      <c r="BW12215" s="62"/>
      <c r="BX12215" s="62"/>
      <c r="BY12215" s="62"/>
      <c r="BZ12215" s="62"/>
      <c r="CA12215" s="62"/>
      <c r="CB12215" s="62"/>
      <c r="CC12215" s="62"/>
      <c r="CD12215" s="62"/>
      <c r="CE12215" s="62"/>
      <c r="CF12215" s="62"/>
      <c r="CL12215" s="56" t="s">
        <v>20044</v>
      </c>
      <c r="CM12215" s="56"/>
      <c r="CN12215" s="56"/>
      <c r="CO12215" s="52"/>
      <c r="CP12215" s="52"/>
      <c r="CQ12215" s="52"/>
      <c r="CR12215" s="52"/>
      <c r="CS12215" s="52"/>
      <c r="CT12215" s="52"/>
      <c r="CU12215" s="33"/>
      <c r="CV12215" s="33"/>
    </row>
    <row r="12216" spans="74:100">
      <c r="BV12216" s="62"/>
      <c r="BW12216" s="62"/>
      <c r="BX12216" s="62"/>
      <c r="BY12216" s="62"/>
      <c r="BZ12216" s="62"/>
      <c r="CA12216" s="62"/>
      <c r="CB12216" s="62"/>
      <c r="CC12216" s="62"/>
      <c r="CD12216" s="62"/>
      <c r="CE12216" s="62"/>
      <c r="CF12216" s="62"/>
      <c r="CL12216" s="56" t="s">
        <v>6505</v>
      </c>
      <c r="CM12216" s="56" t="s">
        <v>3118</v>
      </c>
      <c r="CN12216" s="56" t="s">
        <v>3118</v>
      </c>
      <c r="CO12216" s="52"/>
      <c r="CP12216" s="52"/>
      <c r="CQ12216" s="52"/>
      <c r="CR12216" s="52"/>
      <c r="CS12216" s="52"/>
      <c r="CT12216" s="52"/>
      <c r="CU12216" s="33"/>
      <c r="CV12216" s="33"/>
    </row>
    <row r="12217" spans="74:100">
      <c r="BV12217" s="62"/>
      <c r="BW12217" s="62"/>
      <c r="BX12217" s="62"/>
      <c r="BY12217" s="62"/>
      <c r="BZ12217" s="62"/>
      <c r="CA12217" s="62"/>
      <c r="CB12217" s="62"/>
      <c r="CC12217" s="62"/>
      <c r="CD12217" s="62"/>
      <c r="CE12217" s="62"/>
      <c r="CF12217" s="62"/>
      <c r="CL12217" s="56" t="s">
        <v>19463</v>
      </c>
      <c r="CM12217" s="56"/>
      <c r="CN12217" s="56"/>
      <c r="CO12217" s="52"/>
      <c r="CP12217" s="52"/>
      <c r="CQ12217" s="52"/>
      <c r="CR12217" s="52"/>
      <c r="CS12217" s="52"/>
      <c r="CT12217" s="52"/>
      <c r="CU12217" s="33"/>
      <c r="CV12217" s="33"/>
    </row>
    <row r="12218" spans="74:100">
      <c r="BV12218" s="62"/>
      <c r="BW12218" s="62"/>
      <c r="BX12218" s="62"/>
      <c r="BY12218" s="62"/>
      <c r="BZ12218" s="62"/>
      <c r="CA12218" s="62"/>
      <c r="CB12218" s="62"/>
      <c r="CC12218" s="62"/>
      <c r="CD12218" s="62"/>
      <c r="CE12218" s="62"/>
      <c r="CF12218" s="62"/>
      <c r="CL12218" s="56" t="s">
        <v>28606</v>
      </c>
      <c r="CM12218" s="56" t="s">
        <v>217</v>
      </c>
      <c r="CN12218" s="56" t="s">
        <v>217</v>
      </c>
      <c r="CO12218" s="52"/>
      <c r="CP12218" s="52"/>
      <c r="CQ12218" s="52"/>
      <c r="CR12218" s="52"/>
      <c r="CS12218" s="52"/>
      <c r="CT12218" s="52"/>
      <c r="CU12218" s="33"/>
      <c r="CV12218" s="33"/>
    </row>
    <row r="12219" spans="74:100">
      <c r="BV12219" s="62"/>
      <c r="BW12219" s="62"/>
      <c r="BX12219" s="62"/>
      <c r="BY12219" s="62"/>
      <c r="BZ12219" s="62"/>
      <c r="CA12219" s="62"/>
      <c r="CB12219" s="62"/>
      <c r="CC12219" s="62"/>
      <c r="CD12219" s="62"/>
      <c r="CE12219" s="62"/>
      <c r="CF12219" s="62"/>
      <c r="CL12219" s="56" t="s">
        <v>28607</v>
      </c>
      <c r="CM12219" s="56"/>
      <c r="CN12219" s="56"/>
      <c r="CO12219" s="52"/>
      <c r="CP12219" s="52"/>
      <c r="CQ12219" s="52"/>
      <c r="CR12219" s="52"/>
      <c r="CS12219" s="52"/>
      <c r="CT12219" s="52"/>
      <c r="CU12219" s="33"/>
      <c r="CV12219" s="33"/>
    </row>
    <row r="12220" spans="74:100">
      <c r="BV12220" s="62"/>
      <c r="BW12220" s="62"/>
      <c r="BX12220" s="62"/>
      <c r="BY12220" s="62"/>
      <c r="BZ12220" s="62"/>
      <c r="CA12220" s="62"/>
      <c r="CB12220" s="62"/>
      <c r="CC12220" s="62"/>
      <c r="CD12220" s="62"/>
      <c r="CE12220" s="62"/>
      <c r="CF12220" s="62"/>
      <c r="CL12220" s="56" t="s">
        <v>6506</v>
      </c>
      <c r="CM12220" s="56" t="s">
        <v>217</v>
      </c>
      <c r="CN12220" s="56" t="s">
        <v>217</v>
      </c>
      <c r="CO12220" s="52"/>
      <c r="CP12220" s="52"/>
      <c r="CQ12220" s="52"/>
      <c r="CR12220" s="52"/>
      <c r="CS12220" s="52"/>
      <c r="CT12220" s="52"/>
      <c r="CU12220" s="33"/>
      <c r="CV12220" s="33"/>
    </row>
    <row r="12221" spans="74:100">
      <c r="BV12221" s="62"/>
      <c r="BW12221" s="62"/>
      <c r="BX12221" s="62"/>
      <c r="BY12221" s="62"/>
      <c r="BZ12221" s="62"/>
      <c r="CA12221" s="62"/>
      <c r="CB12221" s="62"/>
      <c r="CC12221" s="62"/>
      <c r="CD12221" s="62"/>
      <c r="CE12221" s="62"/>
      <c r="CF12221" s="62"/>
      <c r="CL12221" s="56" t="s">
        <v>18076</v>
      </c>
      <c r="CM12221" s="56"/>
      <c r="CN12221" s="56"/>
      <c r="CO12221" s="52"/>
      <c r="CP12221" s="52"/>
      <c r="CQ12221" s="52"/>
      <c r="CR12221" s="52"/>
      <c r="CS12221" s="52"/>
      <c r="CT12221" s="52"/>
      <c r="CU12221" s="33"/>
      <c r="CV12221" s="33"/>
    </row>
    <row r="12222" spans="74:100">
      <c r="BV12222" s="62"/>
      <c r="BW12222" s="62"/>
      <c r="BX12222" s="62"/>
      <c r="BY12222" s="62"/>
      <c r="BZ12222" s="62"/>
      <c r="CA12222" s="62"/>
      <c r="CB12222" s="62"/>
      <c r="CC12222" s="62"/>
      <c r="CD12222" s="62"/>
      <c r="CE12222" s="62"/>
      <c r="CF12222" s="62"/>
      <c r="CL12222" s="56" t="s">
        <v>2648</v>
      </c>
      <c r="CM12222" s="56" t="s">
        <v>213</v>
      </c>
      <c r="CN12222" s="56" t="s">
        <v>213</v>
      </c>
      <c r="CO12222" s="52"/>
      <c r="CP12222" s="52"/>
      <c r="CQ12222" s="52"/>
      <c r="CR12222" s="52"/>
      <c r="CS12222" s="52"/>
      <c r="CT12222" s="52"/>
      <c r="CU12222" s="33"/>
      <c r="CV12222" s="33"/>
    </row>
    <row r="12223" spans="74:100">
      <c r="BV12223" s="62"/>
      <c r="BW12223" s="62"/>
      <c r="BX12223" s="62"/>
      <c r="BY12223" s="62"/>
      <c r="BZ12223" s="62"/>
      <c r="CA12223" s="62"/>
      <c r="CB12223" s="62"/>
      <c r="CC12223" s="62"/>
      <c r="CD12223" s="62"/>
      <c r="CE12223" s="62"/>
      <c r="CF12223" s="62"/>
      <c r="CL12223" s="56" t="s">
        <v>22968</v>
      </c>
      <c r="CM12223" s="56"/>
      <c r="CN12223" s="56"/>
      <c r="CO12223" s="52"/>
      <c r="CP12223" s="52"/>
      <c r="CQ12223" s="52"/>
      <c r="CR12223" s="52"/>
      <c r="CS12223" s="52"/>
      <c r="CT12223" s="52"/>
      <c r="CU12223" s="33"/>
      <c r="CV12223" s="33"/>
    </row>
    <row r="12224" spans="74:100">
      <c r="BV12224" s="62"/>
      <c r="BW12224" s="62"/>
      <c r="BX12224" s="62"/>
      <c r="BY12224" s="62"/>
      <c r="BZ12224" s="62"/>
      <c r="CA12224" s="62"/>
      <c r="CB12224" s="62"/>
      <c r="CC12224" s="62"/>
      <c r="CD12224" s="62"/>
      <c r="CE12224" s="62"/>
      <c r="CF12224" s="62"/>
      <c r="CL12224" s="56" t="s">
        <v>28608</v>
      </c>
      <c r="CM12224" s="56" t="s">
        <v>217</v>
      </c>
      <c r="CN12224" s="56" t="s">
        <v>217</v>
      </c>
      <c r="CO12224" s="52"/>
      <c r="CP12224" s="52"/>
      <c r="CQ12224" s="52"/>
      <c r="CR12224" s="52"/>
      <c r="CS12224" s="52"/>
      <c r="CT12224" s="52"/>
      <c r="CU12224" s="33"/>
      <c r="CV12224" s="33"/>
    </row>
    <row r="12225" spans="74:100">
      <c r="BV12225" s="62"/>
      <c r="BW12225" s="62"/>
      <c r="BX12225" s="62"/>
      <c r="BY12225" s="62"/>
      <c r="BZ12225" s="62"/>
      <c r="CA12225" s="62"/>
      <c r="CB12225" s="62"/>
      <c r="CC12225" s="62"/>
      <c r="CD12225" s="62"/>
      <c r="CE12225" s="62"/>
      <c r="CF12225" s="62"/>
      <c r="CL12225" s="56" t="s">
        <v>28609</v>
      </c>
      <c r="CM12225" s="56"/>
      <c r="CN12225" s="56"/>
      <c r="CO12225" s="52"/>
      <c r="CP12225" s="52"/>
      <c r="CQ12225" s="52"/>
      <c r="CR12225" s="52"/>
      <c r="CS12225" s="52"/>
      <c r="CT12225" s="52"/>
      <c r="CU12225" s="33"/>
      <c r="CV12225" s="33"/>
    </row>
    <row r="12226" spans="74:100">
      <c r="BV12226" s="62"/>
      <c r="BW12226" s="62"/>
      <c r="BX12226" s="62"/>
      <c r="BY12226" s="62"/>
      <c r="BZ12226" s="62"/>
      <c r="CA12226" s="62"/>
      <c r="CB12226" s="62"/>
      <c r="CC12226" s="62"/>
      <c r="CD12226" s="62"/>
      <c r="CE12226" s="62"/>
      <c r="CF12226" s="62"/>
      <c r="CL12226" s="56" t="s">
        <v>10727</v>
      </c>
      <c r="CM12226" s="56" t="s">
        <v>216</v>
      </c>
      <c r="CN12226" s="56" t="s">
        <v>216</v>
      </c>
      <c r="CO12226" s="52"/>
      <c r="CP12226" s="52"/>
      <c r="CQ12226" s="52"/>
      <c r="CR12226" s="52"/>
      <c r="CS12226" s="52"/>
      <c r="CT12226" s="52"/>
      <c r="CU12226" s="33"/>
      <c r="CV12226" s="33"/>
    </row>
    <row r="12227" spans="74:100">
      <c r="BV12227" s="62"/>
      <c r="BW12227" s="62"/>
      <c r="BX12227" s="62"/>
      <c r="BY12227" s="62"/>
      <c r="BZ12227" s="62"/>
      <c r="CA12227" s="62"/>
      <c r="CB12227" s="62"/>
      <c r="CC12227" s="62"/>
      <c r="CD12227" s="62"/>
      <c r="CE12227" s="62"/>
      <c r="CF12227" s="62"/>
      <c r="CL12227" s="56" t="s">
        <v>22969</v>
      </c>
      <c r="CM12227" s="56"/>
      <c r="CN12227" s="56"/>
      <c r="CO12227" s="52"/>
      <c r="CP12227" s="52"/>
      <c r="CQ12227" s="52"/>
      <c r="CR12227" s="52"/>
      <c r="CS12227" s="52"/>
      <c r="CT12227" s="52"/>
      <c r="CU12227" s="33"/>
      <c r="CV12227" s="33"/>
    </row>
    <row r="12228" spans="74:100">
      <c r="BV12228" s="62"/>
      <c r="BW12228" s="62"/>
      <c r="BX12228" s="62"/>
      <c r="BY12228" s="62"/>
      <c r="BZ12228" s="62"/>
      <c r="CA12228" s="62"/>
      <c r="CB12228" s="62"/>
      <c r="CC12228" s="62"/>
      <c r="CD12228" s="62"/>
      <c r="CE12228" s="62"/>
      <c r="CF12228" s="62"/>
      <c r="CL12228" s="56" t="s">
        <v>2651</v>
      </c>
      <c r="CM12228" s="56" t="s">
        <v>215</v>
      </c>
      <c r="CN12228" s="56" t="s">
        <v>215</v>
      </c>
      <c r="CO12228" s="52"/>
      <c r="CP12228" s="52"/>
      <c r="CQ12228" s="52"/>
      <c r="CR12228" s="52"/>
      <c r="CS12228" s="52"/>
      <c r="CT12228" s="52"/>
      <c r="CU12228" s="33"/>
      <c r="CV12228" s="33"/>
    </row>
    <row r="12229" spans="74:100">
      <c r="BV12229" s="62"/>
      <c r="BW12229" s="62"/>
      <c r="BX12229" s="62"/>
      <c r="BY12229" s="62"/>
      <c r="BZ12229" s="62"/>
      <c r="CA12229" s="62"/>
      <c r="CB12229" s="62"/>
      <c r="CC12229" s="62"/>
      <c r="CD12229" s="62"/>
      <c r="CE12229" s="62"/>
      <c r="CF12229" s="62"/>
      <c r="CL12229" s="56" t="s">
        <v>22970</v>
      </c>
      <c r="CM12229" s="56"/>
      <c r="CN12229" s="56"/>
      <c r="CO12229" s="52"/>
      <c r="CP12229" s="52"/>
      <c r="CQ12229" s="52"/>
      <c r="CR12229" s="52"/>
      <c r="CS12229" s="52"/>
      <c r="CT12229" s="52"/>
      <c r="CU12229" s="33"/>
      <c r="CV12229" s="33"/>
    </row>
    <row r="12230" spans="74:100">
      <c r="BV12230" s="62"/>
      <c r="BW12230" s="62"/>
      <c r="BX12230" s="62"/>
      <c r="BY12230" s="62"/>
      <c r="BZ12230" s="62"/>
      <c r="CA12230" s="62"/>
      <c r="CB12230" s="62"/>
      <c r="CC12230" s="62"/>
      <c r="CD12230" s="62"/>
      <c r="CE12230" s="62"/>
      <c r="CF12230" s="62"/>
      <c r="CL12230" s="56" t="s">
        <v>28610</v>
      </c>
      <c r="CM12230" s="56" t="s">
        <v>216</v>
      </c>
      <c r="CN12230" s="56" t="s">
        <v>216</v>
      </c>
      <c r="CO12230" s="52"/>
      <c r="CP12230" s="52"/>
      <c r="CQ12230" s="52"/>
      <c r="CR12230" s="52"/>
      <c r="CS12230" s="52"/>
      <c r="CT12230" s="52"/>
      <c r="CU12230" s="33"/>
      <c r="CV12230" s="33"/>
    </row>
    <row r="12231" spans="74:100">
      <c r="BV12231" s="62"/>
      <c r="BW12231" s="62"/>
      <c r="BX12231" s="62"/>
      <c r="BY12231" s="62"/>
      <c r="BZ12231" s="62"/>
      <c r="CA12231" s="62"/>
      <c r="CB12231" s="62"/>
      <c r="CC12231" s="62"/>
      <c r="CD12231" s="62"/>
      <c r="CE12231" s="62"/>
      <c r="CF12231" s="62"/>
      <c r="CL12231" s="56" t="s">
        <v>28611</v>
      </c>
      <c r="CM12231" s="56"/>
      <c r="CN12231" s="56"/>
      <c r="CO12231" s="52"/>
      <c r="CP12231" s="52"/>
      <c r="CQ12231" s="52"/>
      <c r="CR12231" s="52"/>
      <c r="CS12231" s="52"/>
      <c r="CT12231" s="52"/>
      <c r="CU12231" s="33"/>
      <c r="CV12231" s="33"/>
    </row>
    <row r="12232" spans="74:100">
      <c r="BV12232" s="62"/>
      <c r="BW12232" s="62"/>
      <c r="BX12232" s="62"/>
      <c r="BY12232" s="62"/>
      <c r="BZ12232" s="62"/>
      <c r="CA12232" s="62"/>
      <c r="CB12232" s="62"/>
      <c r="CC12232" s="62"/>
      <c r="CD12232" s="62"/>
      <c r="CE12232" s="62"/>
      <c r="CF12232" s="62"/>
      <c r="CL12232" s="56" t="s">
        <v>28612</v>
      </c>
      <c r="CM12232" s="56" t="s">
        <v>217</v>
      </c>
      <c r="CN12232" s="56" t="s">
        <v>217</v>
      </c>
      <c r="CO12232" s="52"/>
      <c r="CP12232" s="52"/>
      <c r="CQ12232" s="52"/>
      <c r="CR12232" s="52"/>
      <c r="CS12232" s="52"/>
      <c r="CT12232" s="52"/>
      <c r="CU12232" s="33"/>
      <c r="CV12232" s="33"/>
    </row>
    <row r="12233" spans="74:100">
      <c r="BV12233" s="62"/>
      <c r="BW12233" s="62"/>
      <c r="BX12233" s="62"/>
      <c r="BY12233" s="62"/>
      <c r="BZ12233" s="62"/>
      <c r="CA12233" s="62"/>
      <c r="CB12233" s="62"/>
      <c r="CC12233" s="62"/>
      <c r="CD12233" s="62"/>
      <c r="CE12233" s="62"/>
      <c r="CF12233" s="62"/>
      <c r="CL12233" s="56" t="s">
        <v>28613</v>
      </c>
      <c r="CM12233" s="56"/>
      <c r="CN12233" s="56"/>
      <c r="CO12233" s="52"/>
      <c r="CP12233" s="52"/>
      <c r="CQ12233" s="52"/>
      <c r="CR12233" s="52"/>
      <c r="CS12233" s="52"/>
      <c r="CT12233" s="52"/>
      <c r="CU12233" s="33"/>
      <c r="CV12233" s="33"/>
    </row>
    <row r="12234" spans="74:100">
      <c r="BV12234" s="62"/>
      <c r="BW12234" s="62"/>
      <c r="BX12234" s="62"/>
      <c r="BY12234" s="62"/>
      <c r="BZ12234" s="62"/>
      <c r="CA12234" s="62"/>
      <c r="CB12234" s="62"/>
      <c r="CC12234" s="62"/>
      <c r="CD12234" s="62"/>
      <c r="CE12234" s="62"/>
      <c r="CF12234" s="62"/>
      <c r="CL12234" s="56" t="s">
        <v>28614</v>
      </c>
      <c r="CM12234" s="56" t="s">
        <v>217</v>
      </c>
      <c r="CN12234" s="56" t="s">
        <v>217</v>
      </c>
      <c r="CO12234" s="52"/>
      <c r="CP12234" s="52"/>
      <c r="CQ12234" s="52"/>
      <c r="CR12234" s="52"/>
      <c r="CS12234" s="52"/>
      <c r="CT12234" s="52"/>
      <c r="CU12234" s="33"/>
      <c r="CV12234" s="33"/>
    </row>
    <row r="12235" spans="74:100">
      <c r="BV12235" s="62"/>
      <c r="BW12235" s="62"/>
      <c r="BX12235" s="62"/>
      <c r="BY12235" s="62"/>
      <c r="BZ12235" s="62"/>
      <c r="CA12235" s="62"/>
      <c r="CB12235" s="62"/>
      <c r="CC12235" s="62"/>
      <c r="CD12235" s="62"/>
      <c r="CE12235" s="62"/>
      <c r="CF12235" s="62"/>
      <c r="CL12235" s="56" t="s">
        <v>28615</v>
      </c>
      <c r="CM12235" s="56"/>
      <c r="CN12235" s="56"/>
      <c r="CO12235" s="52"/>
      <c r="CP12235" s="52"/>
      <c r="CQ12235" s="52"/>
      <c r="CR12235" s="52"/>
      <c r="CS12235" s="52"/>
      <c r="CT12235" s="52"/>
      <c r="CU12235" s="33"/>
      <c r="CV12235" s="33"/>
    </row>
    <row r="12236" spans="74:100">
      <c r="BV12236" s="62"/>
      <c r="BW12236" s="62"/>
      <c r="BX12236" s="62"/>
      <c r="BY12236" s="62"/>
      <c r="BZ12236" s="62"/>
      <c r="CA12236" s="62"/>
      <c r="CB12236" s="62"/>
      <c r="CC12236" s="62"/>
      <c r="CD12236" s="62"/>
      <c r="CE12236" s="62"/>
      <c r="CF12236" s="62"/>
      <c r="CL12236" s="56" t="s">
        <v>25054</v>
      </c>
      <c r="CM12236" s="56" t="s">
        <v>214</v>
      </c>
      <c r="CN12236" s="56" t="s">
        <v>214</v>
      </c>
      <c r="CO12236" s="52"/>
      <c r="CP12236" s="52"/>
      <c r="CQ12236" s="52"/>
      <c r="CR12236" s="52"/>
      <c r="CS12236" s="52"/>
      <c r="CT12236" s="52"/>
      <c r="CU12236" s="33"/>
      <c r="CV12236" s="33"/>
    </row>
    <row r="12237" spans="74:100">
      <c r="BV12237" s="62"/>
      <c r="BW12237" s="62"/>
      <c r="BX12237" s="62"/>
      <c r="BY12237" s="62"/>
      <c r="BZ12237" s="62"/>
      <c r="CA12237" s="62"/>
      <c r="CB12237" s="62"/>
      <c r="CC12237" s="62"/>
      <c r="CD12237" s="62"/>
      <c r="CE12237" s="62"/>
      <c r="CF12237" s="62"/>
      <c r="CL12237" s="56" t="s">
        <v>21757</v>
      </c>
      <c r="CM12237" s="56"/>
      <c r="CN12237" s="56"/>
      <c r="CO12237" s="52"/>
      <c r="CP12237" s="52"/>
      <c r="CQ12237" s="52"/>
      <c r="CR12237" s="52"/>
      <c r="CS12237" s="52"/>
      <c r="CT12237" s="52"/>
      <c r="CU12237" s="33"/>
      <c r="CV12237" s="33"/>
    </row>
    <row r="12238" spans="74:100">
      <c r="BV12238" s="62"/>
      <c r="BW12238" s="62"/>
      <c r="BX12238" s="62"/>
      <c r="BY12238" s="62"/>
      <c r="BZ12238" s="62"/>
      <c r="CA12238" s="62"/>
      <c r="CB12238" s="62"/>
      <c r="CC12238" s="62"/>
      <c r="CD12238" s="62"/>
      <c r="CE12238" s="62"/>
      <c r="CF12238" s="62"/>
      <c r="CL12238" s="56" t="s">
        <v>6508</v>
      </c>
      <c r="CM12238" s="56" t="s">
        <v>217</v>
      </c>
      <c r="CN12238" s="56" t="s">
        <v>217</v>
      </c>
      <c r="CO12238" s="52"/>
      <c r="CP12238" s="52"/>
      <c r="CQ12238" s="52"/>
      <c r="CR12238" s="52"/>
      <c r="CS12238" s="52"/>
      <c r="CT12238" s="52"/>
      <c r="CU12238" s="33"/>
      <c r="CV12238" s="33"/>
    </row>
    <row r="12239" spans="74:100">
      <c r="BV12239" s="62"/>
      <c r="BW12239" s="62"/>
      <c r="BX12239" s="62"/>
      <c r="BY12239" s="62"/>
      <c r="BZ12239" s="62"/>
      <c r="CA12239" s="62"/>
      <c r="CB12239" s="62"/>
      <c r="CC12239" s="62"/>
      <c r="CD12239" s="62"/>
      <c r="CE12239" s="62"/>
      <c r="CF12239" s="62"/>
      <c r="CL12239" s="56" t="s">
        <v>22971</v>
      </c>
      <c r="CM12239" s="56"/>
      <c r="CN12239" s="56"/>
      <c r="CO12239" s="52"/>
      <c r="CP12239" s="52"/>
      <c r="CQ12239" s="52"/>
      <c r="CR12239" s="52"/>
      <c r="CS12239" s="52"/>
      <c r="CT12239" s="52"/>
      <c r="CU12239" s="33"/>
      <c r="CV12239" s="33"/>
    </row>
    <row r="12240" spans="74:100">
      <c r="BV12240" s="62"/>
      <c r="BW12240" s="62"/>
      <c r="BX12240" s="62"/>
      <c r="BY12240" s="62"/>
      <c r="BZ12240" s="62"/>
      <c r="CA12240" s="62"/>
      <c r="CB12240" s="62"/>
      <c r="CC12240" s="62"/>
      <c r="CD12240" s="62"/>
      <c r="CE12240" s="62"/>
      <c r="CF12240" s="62"/>
      <c r="CL12240" s="56" t="s">
        <v>6509</v>
      </c>
      <c r="CM12240" s="56" t="s">
        <v>217</v>
      </c>
      <c r="CN12240" s="56" t="s">
        <v>217</v>
      </c>
      <c r="CO12240" s="52"/>
      <c r="CP12240" s="52"/>
      <c r="CQ12240" s="52"/>
      <c r="CR12240" s="52"/>
      <c r="CS12240" s="52"/>
      <c r="CT12240" s="52"/>
      <c r="CU12240" s="33"/>
      <c r="CV12240" s="33"/>
    </row>
    <row r="12241" spans="74:100">
      <c r="BV12241" s="62"/>
      <c r="BW12241" s="62"/>
      <c r="BX12241" s="62"/>
      <c r="BY12241" s="62"/>
      <c r="BZ12241" s="62"/>
      <c r="CA12241" s="62"/>
      <c r="CB12241" s="62"/>
      <c r="CC12241" s="62"/>
      <c r="CD12241" s="62"/>
      <c r="CE12241" s="62"/>
      <c r="CF12241" s="62"/>
      <c r="CL12241" s="56" t="s">
        <v>20045</v>
      </c>
      <c r="CM12241" s="56"/>
      <c r="CN12241" s="56"/>
      <c r="CO12241" s="52"/>
      <c r="CP12241" s="52"/>
      <c r="CQ12241" s="52"/>
      <c r="CR12241" s="52"/>
      <c r="CS12241" s="52"/>
      <c r="CT12241" s="52"/>
      <c r="CU12241" s="33"/>
      <c r="CV12241" s="33"/>
    </row>
    <row r="12242" spans="74:100">
      <c r="BV12242" s="62"/>
      <c r="BW12242" s="62"/>
      <c r="BX12242" s="62"/>
      <c r="BY12242" s="62"/>
      <c r="BZ12242" s="62"/>
      <c r="CA12242" s="62"/>
      <c r="CB12242" s="62"/>
      <c r="CC12242" s="62"/>
      <c r="CD12242" s="62"/>
      <c r="CE12242" s="62"/>
      <c r="CF12242" s="62"/>
      <c r="CL12242" s="56" t="s">
        <v>2657</v>
      </c>
      <c r="CM12242" s="56" t="s">
        <v>216</v>
      </c>
      <c r="CN12242" s="56" t="s">
        <v>216</v>
      </c>
      <c r="CO12242" s="52"/>
      <c r="CP12242" s="52"/>
      <c r="CQ12242" s="52"/>
      <c r="CR12242" s="52"/>
      <c r="CS12242" s="52"/>
      <c r="CT12242" s="52"/>
      <c r="CU12242" s="33"/>
      <c r="CV12242" s="33"/>
    </row>
    <row r="12243" spans="74:100">
      <c r="BV12243" s="62"/>
      <c r="BW12243" s="62"/>
      <c r="BX12243" s="62"/>
      <c r="BY12243" s="62"/>
      <c r="BZ12243" s="62"/>
      <c r="CA12243" s="62"/>
      <c r="CB12243" s="62"/>
      <c r="CC12243" s="62"/>
      <c r="CD12243" s="62"/>
      <c r="CE12243" s="62"/>
      <c r="CF12243" s="62"/>
      <c r="CL12243" s="56" t="s">
        <v>22972</v>
      </c>
      <c r="CM12243" s="56"/>
      <c r="CN12243" s="56"/>
      <c r="CO12243" s="52"/>
      <c r="CP12243" s="52"/>
      <c r="CQ12243" s="52"/>
      <c r="CR12243" s="52"/>
      <c r="CS12243" s="52"/>
      <c r="CT12243" s="52"/>
      <c r="CU12243" s="33"/>
      <c r="CV12243" s="33"/>
    </row>
    <row r="12244" spans="74:100">
      <c r="BV12244" s="62"/>
      <c r="BW12244" s="62"/>
      <c r="BX12244" s="62"/>
      <c r="BY12244" s="62"/>
      <c r="BZ12244" s="62"/>
      <c r="CA12244" s="62"/>
      <c r="CB12244" s="62"/>
      <c r="CC12244" s="62"/>
      <c r="CD12244" s="62"/>
      <c r="CE12244" s="62"/>
      <c r="CF12244" s="62"/>
      <c r="CL12244" s="56" t="s">
        <v>6510</v>
      </c>
      <c r="CM12244" s="56" t="s">
        <v>3118</v>
      </c>
      <c r="CN12244" s="56" t="s">
        <v>3118</v>
      </c>
      <c r="CO12244" s="52"/>
      <c r="CP12244" s="52"/>
      <c r="CQ12244" s="52"/>
      <c r="CR12244" s="52"/>
      <c r="CS12244" s="52"/>
      <c r="CT12244" s="52"/>
      <c r="CU12244" s="33"/>
      <c r="CV12244" s="33"/>
    </row>
    <row r="12245" spans="74:100">
      <c r="BV12245" s="62"/>
      <c r="BW12245" s="62"/>
      <c r="BX12245" s="62"/>
      <c r="BY12245" s="62"/>
      <c r="BZ12245" s="62"/>
      <c r="CA12245" s="62"/>
      <c r="CB12245" s="62"/>
      <c r="CC12245" s="62"/>
      <c r="CD12245" s="62"/>
      <c r="CE12245" s="62"/>
      <c r="CF12245" s="62"/>
      <c r="CL12245" s="56" t="s">
        <v>20046</v>
      </c>
      <c r="CM12245" s="56"/>
      <c r="CN12245" s="56"/>
      <c r="CO12245" s="52"/>
      <c r="CP12245" s="52"/>
      <c r="CQ12245" s="52"/>
      <c r="CR12245" s="52"/>
      <c r="CS12245" s="52"/>
      <c r="CT12245" s="52"/>
      <c r="CU12245" s="33"/>
      <c r="CV12245" s="33"/>
    </row>
    <row r="12246" spans="74:100">
      <c r="BV12246" s="62"/>
      <c r="BW12246" s="62"/>
      <c r="BX12246" s="62"/>
      <c r="BY12246" s="62"/>
      <c r="BZ12246" s="62"/>
      <c r="CA12246" s="62"/>
      <c r="CB12246" s="62"/>
      <c r="CC12246" s="62"/>
      <c r="CD12246" s="62"/>
      <c r="CE12246" s="62"/>
      <c r="CF12246" s="62"/>
      <c r="CL12246" s="56" t="s">
        <v>6511</v>
      </c>
      <c r="CM12246" s="56" t="s">
        <v>217</v>
      </c>
      <c r="CN12246" s="56" t="s">
        <v>217</v>
      </c>
      <c r="CO12246" s="52"/>
      <c r="CP12246" s="52"/>
      <c r="CQ12246" s="52"/>
      <c r="CR12246" s="52"/>
      <c r="CS12246" s="52"/>
      <c r="CT12246" s="52"/>
      <c r="CU12246" s="33"/>
      <c r="CV12246" s="33"/>
    </row>
    <row r="12247" spans="74:100">
      <c r="BV12247" s="62"/>
      <c r="BW12247" s="62"/>
      <c r="BX12247" s="62"/>
      <c r="BY12247" s="62"/>
      <c r="BZ12247" s="62"/>
      <c r="CA12247" s="62"/>
      <c r="CB12247" s="62"/>
      <c r="CC12247" s="62"/>
      <c r="CD12247" s="62"/>
      <c r="CE12247" s="62"/>
      <c r="CF12247" s="62"/>
      <c r="CL12247" s="56" t="s">
        <v>20047</v>
      </c>
      <c r="CM12247" s="56"/>
      <c r="CN12247" s="56"/>
      <c r="CO12247" s="52"/>
      <c r="CP12247" s="52"/>
      <c r="CQ12247" s="52"/>
      <c r="CR12247" s="52"/>
      <c r="CS12247" s="52"/>
      <c r="CT12247" s="52"/>
      <c r="CU12247" s="33"/>
      <c r="CV12247" s="33"/>
    </row>
    <row r="12248" spans="74:100">
      <c r="BV12248" s="62"/>
      <c r="BW12248" s="62"/>
      <c r="BX12248" s="62"/>
      <c r="BY12248" s="62"/>
      <c r="BZ12248" s="62"/>
      <c r="CA12248" s="62"/>
      <c r="CB12248" s="62"/>
      <c r="CC12248" s="62"/>
      <c r="CD12248" s="62"/>
      <c r="CE12248" s="62"/>
      <c r="CF12248" s="62"/>
      <c r="CL12248" s="56" t="s">
        <v>6512</v>
      </c>
      <c r="CM12248" s="56" t="s">
        <v>214</v>
      </c>
      <c r="CN12248" s="56" t="s">
        <v>214</v>
      </c>
      <c r="CO12248" s="52"/>
      <c r="CP12248" s="52"/>
      <c r="CQ12248" s="52"/>
      <c r="CR12248" s="52"/>
      <c r="CS12248" s="52"/>
      <c r="CT12248" s="52"/>
      <c r="CU12248" s="33"/>
      <c r="CV12248" s="33"/>
    </row>
    <row r="12249" spans="74:100">
      <c r="BV12249" s="62"/>
      <c r="BW12249" s="62"/>
      <c r="BX12249" s="62"/>
      <c r="BY12249" s="62"/>
      <c r="BZ12249" s="62"/>
      <c r="CA12249" s="62"/>
      <c r="CB12249" s="62"/>
      <c r="CC12249" s="62"/>
      <c r="CD12249" s="62"/>
      <c r="CE12249" s="62"/>
      <c r="CF12249" s="62"/>
      <c r="CL12249" s="56" t="s">
        <v>22973</v>
      </c>
      <c r="CM12249" s="56"/>
      <c r="CN12249" s="56"/>
      <c r="CO12249" s="52"/>
      <c r="CP12249" s="52"/>
      <c r="CQ12249" s="52"/>
      <c r="CR12249" s="52"/>
      <c r="CS12249" s="52"/>
      <c r="CT12249" s="52"/>
      <c r="CU12249" s="33"/>
      <c r="CV12249" s="33"/>
    </row>
    <row r="12250" spans="74:100">
      <c r="BV12250" s="62"/>
      <c r="BW12250" s="62"/>
      <c r="BX12250" s="62"/>
      <c r="BY12250" s="62"/>
      <c r="BZ12250" s="62"/>
      <c r="CA12250" s="62"/>
      <c r="CB12250" s="62"/>
      <c r="CC12250" s="62"/>
      <c r="CD12250" s="62"/>
      <c r="CE12250" s="62"/>
      <c r="CF12250" s="62"/>
      <c r="CL12250" s="56" t="s">
        <v>6513</v>
      </c>
      <c r="CM12250" s="56" t="s">
        <v>214</v>
      </c>
      <c r="CN12250" s="56" t="s">
        <v>214</v>
      </c>
      <c r="CO12250" s="52"/>
      <c r="CP12250" s="52"/>
      <c r="CQ12250" s="52"/>
      <c r="CR12250" s="52"/>
      <c r="CS12250" s="52"/>
      <c r="CT12250" s="52"/>
      <c r="CU12250" s="33"/>
      <c r="CV12250" s="33"/>
    </row>
    <row r="12251" spans="74:100">
      <c r="BV12251" s="62"/>
      <c r="BW12251" s="62"/>
      <c r="BX12251" s="62"/>
      <c r="BY12251" s="62"/>
      <c r="BZ12251" s="62"/>
      <c r="CA12251" s="62"/>
      <c r="CB12251" s="62"/>
      <c r="CC12251" s="62"/>
      <c r="CD12251" s="62"/>
      <c r="CE12251" s="62"/>
      <c r="CF12251" s="62"/>
      <c r="CL12251" s="56" t="s">
        <v>22974</v>
      </c>
      <c r="CM12251" s="56"/>
      <c r="CN12251" s="56"/>
      <c r="CO12251" s="52"/>
      <c r="CP12251" s="52"/>
      <c r="CQ12251" s="52"/>
      <c r="CR12251" s="52"/>
      <c r="CS12251" s="52"/>
      <c r="CT12251" s="52"/>
      <c r="CU12251" s="33"/>
      <c r="CV12251" s="33"/>
    </row>
    <row r="12252" spans="74:100">
      <c r="BV12252" s="62"/>
      <c r="BW12252" s="62"/>
      <c r="BX12252" s="62"/>
      <c r="BY12252" s="62"/>
      <c r="BZ12252" s="62"/>
      <c r="CA12252" s="62"/>
      <c r="CB12252" s="62"/>
      <c r="CC12252" s="62"/>
      <c r="CD12252" s="62"/>
      <c r="CE12252" s="62"/>
      <c r="CF12252" s="62"/>
      <c r="CL12252" s="56" t="s">
        <v>6514</v>
      </c>
      <c r="CM12252" s="56" t="s">
        <v>216</v>
      </c>
      <c r="CN12252" s="56" t="s">
        <v>216</v>
      </c>
      <c r="CO12252" s="52"/>
      <c r="CP12252" s="52"/>
      <c r="CQ12252" s="52"/>
      <c r="CR12252" s="52"/>
      <c r="CS12252" s="52"/>
      <c r="CT12252" s="52"/>
      <c r="CU12252" s="33"/>
      <c r="CV12252" s="33"/>
    </row>
    <row r="12253" spans="74:100">
      <c r="BV12253" s="62"/>
      <c r="BW12253" s="62"/>
      <c r="BX12253" s="62"/>
      <c r="BY12253" s="62"/>
      <c r="BZ12253" s="62"/>
      <c r="CA12253" s="62"/>
      <c r="CB12253" s="62"/>
      <c r="CC12253" s="62"/>
      <c r="CD12253" s="62"/>
      <c r="CE12253" s="62"/>
      <c r="CF12253" s="62"/>
      <c r="CL12253" s="56" t="s">
        <v>22975</v>
      </c>
      <c r="CM12253" s="56"/>
      <c r="CN12253" s="56"/>
      <c r="CO12253" s="52"/>
      <c r="CP12253" s="52"/>
      <c r="CQ12253" s="52"/>
      <c r="CR12253" s="52"/>
      <c r="CS12253" s="52"/>
      <c r="CT12253" s="52"/>
      <c r="CU12253" s="33"/>
      <c r="CV12253" s="33"/>
    </row>
    <row r="12254" spans="74:100">
      <c r="BV12254" s="62"/>
      <c r="BW12254" s="62"/>
      <c r="BX12254" s="62"/>
      <c r="BY12254" s="62"/>
      <c r="BZ12254" s="62"/>
      <c r="CA12254" s="62"/>
      <c r="CB12254" s="62"/>
      <c r="CC12254" s="62"/>
      <c r="CD12254" s="62"/>
      <c r="CE12254" s="62"/>
      <c r="CF12254" s="62"/>
      <c r="CL12254" s="56" t="s">
        <v>6515</v>
      </c>
      <c r="CM12254" s="56" t="s">
        <v>217</v>
      </c>
      <c r="CN12254" s="56" t="s">
        <v>217</v>
      </c>
      <c r="CO12254" s="52"/>
      <c r="CP12254" s="52"/>
      <c r="CQ12254" s="52"/>
      <c r="CR12254" s="52"/>
      <c r="CS12254" s="52"/>
      <c r="CT12254" s="52"/>
      <c r="CU12254" s="33"/>
      <c r="CV12254" s="33"/>
    </row>
    <row r="12255" spans="74:100">
      <c r="BV12255" s="62"/>
      <c r="BW12255" s="62"/>
      <c r="BX12255" s="62"/>
      <c r="BY12255" s="62"/>
      <c r="BZ12255" s="62"/>
      <c r="CA12255" s="62"/>
      <c r="CB12255" s="62"/>
      <c r="CC12255" s="62"/>
      <c r="CD12255" s="62"/>
      <c r="CE12255" s="62"/>
      <c r="CF12255" s="62"/>
      <c r="CL12255" s="56" t="s">
        <v>22976</v>
      </c>
      <c r="CM12255" s="56"/>
      <c r="CN12255" s="56"/>
      <c r="CO12255" s="52"/>
      <c r="CP12255" s="52"/>
      <c r="CQ12255" s="52"/>
      <c r="CR12255" s="52"/>
      <c r="CS12255" s="52"/>
      <c r="CT12255" s="52"/>
      <c r="CU12255" s="33"/>
      <c r="CV12255" s="33"/>
    </row>
    <row r="12256" spans="74:100">
      <c r="BV12256" s="62"/>
      <c r="BW12256" s="62"/>
      <c r="BX12256" s="62"/>
      <c r="BY12256" s="62"/>
      <c r="BZ12256" s="62"/>
      <c r="CA12256" s="62"/>
      <c r="CB12256" s="62"/>
      <c r="CC12256" s="62"/>
      <c r="CD12256" s="62"/>
      <c r="CE12256" s="62"/>
      <c r="CF12256" s="62"/>
      <c r="CL12256" s="56" t="s">
        <v>6516</v>
      </c>
      <c r="CM12256" s="56" t="s">
        <v>217</v>
      </c>
      <c r="CN12256" s="56" t="s">
        <v>217</v>
      </c>
      <c r="CO12256" s="52"/>
      <c r="CP12256" s="52"/>
      <c r="CQ12256" s="52"/>
      <c r="CR12256" s="52"/>
      <c r="CS12256" s="52"/>
      <c r="CT12256" s="52"/>
      <c r="CU12256" s="33"/>
      <c r="CV12256" s="33"/>
    </row>
    <row r="12257" spans="74:100">
      <c r="BV12257" s="62"/>
      <c r="BW12257" s="62"/>
      <c r="BX12257" s="62"/>
      <c r="BY12257" s="62"/>
      <c r="BZ12257" s="62"/>
      <c r="CA12257" s="62"/>
      <c r="CB12257" s="62"/>
      <c r="CC12257" s="62"/>
      <c r="CD12257" s="62"/>
      <c r="CE12257" s="62"/>
      <c r="CF12257" s="62"/>
      <c r="CL12257" s="56" t="s">
        <v>20048</v>
      </c>
      <c r="CM12257" s="56"/>
      <c r="CN12257" s="56"/>
      <c r="CO12257" s="52"/>
      <c r="CP12257" s="52"/>
      <c r="CQ12257" s="52"/>
      <c r="CR12257" s="52"/>
      <c r="CS12257" s="52"/>
      <c r="CT12257" s="52"/>
      <c r="CU12257" s="33"/>
      <c r="CV12257" s="33"/>
    </row>
    <row r="12258" spans="74:100">
      <c r="BV12258" s="62"/>
      <c r="BW12258" s="62"/>
      <c r="BX12258" s="62"/>
      <c r="BY12258" s="62"/>
      <c r="BZ12258" s="62"/>
      <c r="CA12258" s="62"/>
      <c r="CB12258" s="62"/>
      <c r="CC12258" s="62"/>
      <c r="CD12258" s="62"/>
      <c r="CE12258" s="62"/>
      <c r="CF12258" s="62"/>
      <c r="CL12258" s="56" t="s">
        <v>6517</v>
      </c>
      <c r="CM12258" s="56" t="s">
        <v>3118</v>
      </c>
      <c r="CN12258" s="56" t="s">
        <v>3118</v>
      </c>
      <c r="CO12258" s="52"/>
      <c r="CP12258" s="52"/>
      <c r="CQ12258" s="52"/>
      <c r="CR12258" s="52"/>
      <c r="CS12258" s="52"/>
      <c r="CT12258" s="52"/>
      <c r="CU12258" s="33"/>
      <c r="CV12258" s="33"/>
    </row>
    <row r="12259" spans="74:100">
      <c r="BV12259" s="62"/>
      <c r="BW12259" s="62"/>
      <c r="BX12259" s="62"/>
      <c r="BY12259" s="62"/>
      <c r="BZ12259" s="62"/>
      <c r="CA12259" s="62"/>
      <c r="CB12259" s="62"/>
      <c r="CC12259" s="62"/>
      <c r="CD12259" s="62"/>
      <c r="CE12259" s="62"/>
      <c r="CF12259" s="62"/>
      <c r="CL12259" s="56" t="s">
        <v>20049</v>
      </c>
      <c r="CM12259" s="56"/>
      <c r="CN12259" s="56"/>
      <c r="CO12259" s="52"/>
      <c r="CP12259" s="52"/>
      <c r="CQ12259" s="52"/>
      <c r="CR12259" s="52"/>
      <c r="CS12259" s="52"/>
      <c r="CT12259" s="52"/>
      <c r="CU12259" s="33"/>
      <c r="CV12259" s="33"/>
    </row>
    <row r="12260" spans="74:100">
      <c r="BV12260" s="62"/>
      <c r="BW12260" s="62"/>
      <c r="BX12260" s="62"/>
      <c r="BY12260" s="62"/>
      <c r="BZ12260" s="62"/>
      <c r="CA12260" s="62"/>
      <c r="CB12260" s="62"/>
      <c r="CC12260" s="62"/>
      <c r="CD12260" s="62"/>
      <c r="CE12260" s="62"/>
      <c r="CF12260" s="62"/>
      <c r="CL12260" s="56" t="s">
        <v>6518</v>
      </c>
      <c r="CM12260" s="56" t="s">
        <v>217</v>
      </c>
      <c r="CN12260" s="56" t="s">
        <v>217</v>
      </c>
      <c r="CO12260" s="52"/>
      <c r="CP12260" s="52"/>
      <c r="CQ12260" s="52"/>
      <c r="CR12260" s="52"/>
      <c r="CS12260" s="52"/>
      <c r="CT12260" s="52"/>
      <c r="CU12260" s="33"/>
      <c r="CV12260" s="33"/>
    </row>
    <row r="12261" spans="74:100">
      <c r="BV12261" s="62"/>
      <c r="BW12261" s="62"/>
      <c r="BX12261" s="62"/>
      <c r="BY12261" s="62"/>
      <c r="BZ12261" s="62"/>
      <c r="CA12261" s="62"/>
      <c r="CB12261" s="62"/>
      <c r="CC12261" s="62"/>
      <c r="CD12261" s="62"/>
      <c r="CE12261" s="62"/>
      <c r="CF12261" s="62"/>
      <c r="CL12261" s="56" t="s">
        <v>20050</v>
      </c>
      <c r="CM12261" s="56"/>
      <c r="CN12261" s="56"/>
      <c r="CO12261" s="52"/>
      <c r="CP12261" s="52"/>
      <c r="CQ12261" s="52"/>
      <c r="CR12261" s="52"/>
      <c r="CS12261" s="52"/>
      <c r="CT12261" s="52"/>
      <c r="CU12261" s="33"/>
      <c r="CV12261" s="33"/>
    </row>
    <row r="12262" spans="74:100">
      <c r="BV12262" s="62"/>
      <c r="BW12262" s="62"/>
      <c r="BX12262" s="62"/>
      <c r="BY12262" s="62"/>
      <c r="BZ12262" s="62"/>
      <c r="CA12262" s="62"/>
      <c r="CB12262" s="62"/>
      <c r="CC12262" s="62"/>
      <c r="CD12262" s="62"/>
      <c r="CE12262" s="62"/>
      <c r="CF12262" s="62"/>
      <c r="CL12262" s="56" t="s">
        <v>6519</v>
      </c>
      <c r="CM12262" s="56" t="s">
        <v>217</v>
      </c>
      <c r="CN12262" s="56" t="s">
        <v>217</v>
      </c>
      <c r="CO12262" s="52"/>
      <c r="CP12262" s="52"/>
      <c r="CQ12262" s="52"/>
      <c r="CR12262" s="52"/>
      <c r="CS12262" s="52"/>
      <c r="CT12262" s="52"/>
      <c r="CU12262" s="33"/>
      <c r="CV12262" s="33"/>
    </row>
    <row r="12263" spans="74:100">
      <c r="BV12263" s="62"/>
      <c r="BW12263" s="62"/>
      <c r="BX12263" s="62"/>
      <c r="BY12263" s="62"/>
      <c r="BZ12263" s="62"/>
      <c r="CA12263" s="62"/>
      <c r="CB12263" s="62"/>
      <c r="CC12263" s="62"/>
      <c r="CD12263" s="62"/>
      <c r="CE12263" s="62"/>
      <c r="CF12263" s="62"/>
      <c r="CL12263" s="56" t="s">
        <v>20051</v>
      </c>
      <c r="CM12263" s="56"/>
      <c r="CN12263" s="56"/>
      <c r="CO12263" s="52"/>
      <c r="CP12263" s="52"/>
      <c r="CQ12263" s="52"/>
      <c r="CR12263" s="52"/>
      <c r="CS12263" s="52"/>
      <c r="CT12263" s="52"/>
      <c r="CU12263" s="33"/>
      <c r="CV12263" s="33"/>
    </row>
    <row r="12264" spans="74:100">
      <c r="BV12264" s="62"/>
      <c r="BW12264" s="62"/>
      <c r="BX12264" s="62"/>
      <c r="BY12264" s="62"/>
      <c r="BZ12264" s="62"/>
      <c r="CA12264" s="62"/>
      <c r="CB12264" s="62"/>
      <c r="CC12264" s="62"/>
      <c r="CD12264" s="62"/>
      <c r="CE12264" s="62"/>
      <c r="CF12264" s="62"/>
      <c r="CL12264" s="56" t="s">
        <v>6520</v>
      </c>
      <c r="CM12264" s="56" t="s">
        <v>3118</v>
      </c>
      <c r="CN12264" s="56" t="s">
        <v>3118</v>
      </c>
      <c r="CO12264" s="52"/>
      <c r="CP12264" s="52"/>
      <c r="CQ12264" s="52"/>
      <c r="CR12264" s="52"/>
      <c r="CS12264" s="52"/>
      <c r="CT12264" s="52"/>
      <c r="CU12264" s="33"/>
      <c r="CV12264" s="33"/>
    </row>
    <row r="12265" spans="74:100">
      <c r="BV12265" s="62"/>
      <c r="BW12265" s="62"/>
      <c r="BX12265" s="62"/>
      <c r="BY12265" s="62"/>
      <c r="BZ12265" s="62"/>
      <c r="CA12265" s="62"/>
      <c r="CB12265" s="62"/>
      <c r="CC12265" s="62"/>
      <c r="CD12265" s="62"/>
      <c r="CE12265" s="62"/>
      <c r="CF12265" s="62"/>
      <c r="CL12265" s="56" t="s">
        <v>20597</v>
      </c>
      <c r="CM12265" s="56"/>
      <c r="CN12265" s="56"/>
      <c r="CO12265" s="52"/>
      <c r="CP12265" s="52"/>
      <c r="CQ12265" s="52"/>
      <c r="CR12265" s="52"/>
      <c r="CS12265" s="52"/>
      <c r="CT12265" s="52"/>
      <c r="CU12265" s="33"/>
      <c r="CV12265" s="33"/>
    </row>
    <row r="12266" spans="74:100">
      <c r="BV12266" s="62"/>
      <c r="BW12266" s="62"/>
      <c r="BX12266" s="62"/>
      <c r="BY12266" s="62"/>
      <c r="BZ12266" s="62"/>
      <c r="CA12266" s="62"/>
      <c r="CB12266" s="62"/>
      <c r="CC12266" s="62"/>
      <c r="CD12266" s="62"/>
      <c r="CE12266" s="62"/>
      <c r="CF12266" s="62"/>
      <c r="CL12266" s="56" t="s">
        <v>6521</v>
      </c>
      <c r="CM12266" s="56" t="s">
        <v>217</v>
      </c>
      <c r="CN12266" s="56" t="s">
        <v>217</v>
      </c>
      <c r="CO12266" s="52"/>
      <c r="CP12266" s="52"/>
      <c r="CQ12266" s="52"/>
      <c r="CR12266" s="52"/>
      <c r="CS12266" s="52"/>
      <c r="CT12266" s="52"/>
      <c r="CU12266" s="33"/>
      <c r="CV12266" s="33"/>
    </row>
    <row r="12267" spans="74:100">
      <c r="BV12267" s="62"/>
      <c r="BW12267" s="62"/>
      <c r="BX12267" s="62"/>
      <c r="BY12267" s="62"/>
      <c r="BZ12267" s="62"/>
      <c r="CA12267" s="62"/>
      <c r="CB12267" s="62"/>
      <c r="CC12267" s="62"/>
      <c r="CD12267" s="62"/>
      <c r="CE12267" s="62"/>
      <c r="CF12267" s="62"/>
      <c r="CL12267" s="56" t="s">
        <v>20598</v>
      </c>
      <c r="CM12267" s="56"/>
      <c r="CN12267" s="56"/>
      <c r="CO12267" s="52"/>
      <c r="CP12267" s="52"/>
      <c r="CQ12267" s="52"/>
      <c r="CR12267" s="52"/>
      <c r="CS12267" s="52"/>
      <c r="CT12267" s="52"/>
      <c r="CU12267" s="33"/>
      <c r="CV12267" s="33"/>
    </row>
    <row r="12268" spans="74:100">
      <c r="BV12268" s="62"/>
      <c r="BW12268" s="62"/>
      <c r="BX12268" s="62"/>
      <c r="BY12268" s="62"/>
      <c r="BZ12268" s="62"/>
      <c r="CA12268" s="62"/>
      <c r="CB12268" s="62"/>
      <c r="CC12268" s="62"/>
      <c r="CD12268" s="62"/>
      <c r="CE12268" s="62"/>
      <c r="CF12268" s="62"/>
      <c r="CL12268" s="56" t="s">
        <v>6522</v>
      </c>
      <c r="CM12268" s="56" t="s">
        <v>3118</v>
      </c>
      <c r="CN12268" s="56" t="s">
        <v>3118</v>
      </c>
      <c r="CO12268" s="52"/>
      <c r="CP12268" s="52"/>
      <c r="CQ12268" s="52"/>
      <c r="CR12268" s="52"/>
      <c r="CS12268" s="52"/>
      <c r="CT12268" s="52"/>
      <c r="CU12268" s="33"/>
      <c r="CV12268" s="33"/>
    </row>
    <row r="12269" spans="74:100">
      <c r="BV12269" s="62"/>
      <c r="BW12269" s="62"/>
      <c r="BX12269" s="62"/>
      <c r="BY12269" s="62"/>
      <c r="BZ12269" s="62"/>
      <c r="CA12269" s="62"/>
      <c r="CB12269" s="62"/>
      <c r="CC12269" s="62"/>
      <c r="CD12269" s="62"/>
      <c r="CE12269" s="62"/>
      <c r="CF12269" s="62"/>
      <c r="CL12269" s="56" t="s">
        <v>20052</v>
      </c>
      <c r="CM12269" s="56"/>
      <c r="CN12269" s="56"/>
      <c r="CO12269" s="52"/>
      <c r="CP12269" s="52"/>
      <c r="CQ12269" s="52"/>
      <c r="CR12269" s="52"/>
      <c r="CS12269" s="52"/>
      <c r="CT12269" s="52"/>
      <c r="CU12269" s="33"/>
      <c r="CV12269" s="33"/>
    </row>
    <row r="12270" spans="74:100">
      <c r="BV12270" s="62"/>
      <c r="BW12270" s="62"/>
      <c r="BX12270" s="62"/>
      <c r="BY12270" s="62"/>
      <c r="BZ12270" s="62"/>
      <c r="CA12270" s="62"/>
      <c r="CB12270" s="62"/>
      <c r="CC12270" s="62"/>
      <c r="CD12270" s="62"/>
      <c r="CE12270" s="62"/>
      <c r="CF12270" s="62"/>
      <c r="CL12270" s="56" t="s">
        <v>6523</v>
      </c>
      <c r="CM12270" s="56" t="s">
        <v>217</v>
      </c>
      <c r="CN12270" s="56" t="s">
        <v>217</v>
      </c>
      <c r="CO12270" s="52"/>
      <c r="CP12270" s="52"/>
      <c r="CQ12270" s="52"/>
      <c r="CR12270" s="52"/>
      <c r="CS12270" s="52"/>
      <c r="CT12270" s="52"/>
      <c r="CU12270" s="33"/>
      <c r="CV12270" s="33"/>
    </row>
    <row r="12271" spans="74:100">
      <c r="BV12271" s="62"/>
      <c r="BW12271" s="62"/>
      <c r="BX12271" s="62"/>
      <c r="BY12271" s="62"/>
      <c r="BZ12271" s="62"/>
      <c r="CA12271" s="62"/>
      <c r="CB12271" s="62"/>
      <c r="CC12271" s="62"/>
      <c r="CD12271" s="62"/>
      <c r="CE12271" s="62"/>
      <c r="CF12271" s="62"/>
      <c r="CL12271" s="56" t="s">
        <v>20052</v>
      </c>
      <c r="CM12271" s="56"/>
      <c r="CN12271" s="56"/>
      <c r="CO12271" s="52"/>
      <c r="CP12271" s="52"/>
      <c r="CQ12271" s="52"/>
      <c r="CR12271" s="52"/>
      <c r="CS12271" s="52"/>
      <c r="CT12271" s="52"/>
      <c r="CU12271" s="33"/>
      <c r="CV12271" s="33"/>
    </row>
    <row r="12272" spans="74:100">
      <c r="BV12272" s="62"/>
      <c r="BW12272" s="62"/>
      <c r="BX12272" s="62"/>
      <c r="BY12272" s="62"/>
      <c r="BZ12272" s="62"/>
      <c r="CA12272" s="62"/>
      <c r="CB12272" s="62"/>
      <c r="CC12272" s="62"/>
      <c r="CD12272" s="62"/>
      <c r="CE12272" s="62"/>
      <c r="CF12272" s="62"/>
      <c r="CL12272" s="56" t="s">
        <v>6524</v>
      </c>
      <c r="CM12272" s="56" t="s">
        <v>3118</v>
      </c>
      <c r="CN12272" s="56" t="s">
        <v>3118</v>
      </c>
      <c r="CO12272" s="52"/>
      <c r="CP12272" s="52"/>
      <c r="CQ12272" s="52"/>
      <c r="CR12272" s="52"/>
      <c r="CS12272" s="52"/>
      <c r="CT12272" s="52"/>
      <c r="CU12272" s="33"/>
      <c r="CV12272" s="33"/>
    </row>
    <row r="12273" spans="74:100">
      <c r="BV12273" s="62"/>
      <c r="BW12273" s="62"/>
      <c r="BX12273" s="62"/>
      <c r="BY12273" s="62"/>
      <c r="BZ12273" s="62"/>
      <c r="CA12273" s="62"/>
      <c r="CB12273" s="62"/>
      <c r="CC12273" s="62"/>
      <c r="CD12273" s="62"/>
      <c r="CE12273" s="62"/>
      <c r="CF12273" s="62"/>
      <c r="CL12273" s="56" t="s">
        <v>20053</v>
      </c>
      <c r="CM12273" s="56"/>
      <c r="CN12273" s="56"/>
      <c r="CO12273" s="52"/>
      <c r="CP12273" s="52"/>
      <c r="CQ12273" s="52"/>
      <c r="CR12273" s="52"/>
      <c r="CS12273" s="52"/>
      <c r="CT12273" s="52"/>
      <c r="CU12273" s="33"/>
      <c r="CV12273" s="33"/>
    </row>
    <row r="12274" spans="74:100">
      <c r="BV12274" s="62"/>
      <c r="BW12274" s="62"/>
      <c r="BX12274" s="62"/>
      <c r="BY12274" s="62"/>
      <c r="BZ12274" s="62"/>
      <c r="CA12274" s="62"/>
      <c r="CB12274" s="62"/>
      <c r="CC12274" s="62"/>
      <c r="CD12274" s="62"/>
      <c r="CE12274" s="62"/>
      <c r="CF12274" s="62"/>
      <c r="CL12274" s="56" t="s">
        <v>6525</v>
      </c>
      <c r="CM12274" s="56" t="s">
        <v>214</v>
      </c>
      <c r="CN12274" s="56" t="s">
        <v>214</v>
      </c>
      <c r="CO12274" s="52"/>
      <c r="CP12274" s="52"/>
      <c r="CQ12274" s="52"/>
      <c r="CR12274" s="52"/>
      <c r="CS12274" s="52"/>
      <c r="CT12274" s="52"/>
      <c r="CU12274" s="33"/>
      <c r="CV12274" s="33"/>
    </row>
    <row r="12275" spans="74:100">
      <c r="BV12275" s="62"/>
      <c r="BW12275" s="62"/>
      <c r="BX12275" s="62"/>
      <c r="BY12275" s="62"/>
      <c r="BZ12275" s="62"/>
      <c r="CA12275" s="62"/>
      <c r="CB12275" s="62"/>
      <c r="CC12275" s="62"/>
      <c r="CD12275" s="62"/>
      <c r="CE12275" s="62"/>
      <c r="CF12275" s="62"/>
      <c r="CL12275" s="56" t="s">
        <v>22977</v>
      </c>
      <c r="CM12275" s="56"/>
      <c r="CN12275" s="56"/>
      <c r="CO12275" s="52"/>
      <c r="CP12275" s="52"/>
      <c r="CQ12275" s="52"/>
      <c r="CR12275" s="52"/>
      <c r="CS12275" s="52"/>
      <c r="CT12275" s="52"/>
      <c r="CU12275" s="33"/>
      <c r="CV12275" s="33"/>
    </row>
    <row r="12276" spans="74:100">
      <c r="BV12276" s="62"/>
      <c r="BW12276" s="62"/>
      <c r="BX12276" s="62"/>
      <c r="BY12276" s="62"/>
      <c r="BZ12276" s="62"/>
      <c r="CA12276" s="62"/>
      <c r="CB12276" s="62"/>
      <c r="CC12276" s="62"/>
      <c r="CD12276" s="62"/>
      <c r="CE12276" s="62"/>
      <c r="CF12276" s="62"/>
      <c r="CL12276" s="56" t="s">
        <v>6526</v>
      </c>
      <c r="CM12276" s="56" t="s">
        <v>3118</v>
      </c>
      <c r="CN12276" s="56" t="s">
        <v>3118</v>
      </c>
      <c r="CO12276" s="52"/>
      <c r="CP12276" s="52"/>
      <c r="CQ12276" s="52"/>
      <c r="CR12276" s="52"/>
      <c r="CS12276" s="52"/>
      <c r="CT12276" s="52"/>
      <c r="CU12276" s="33"/>
      <c r="CV12276" s="33"/>
    </row>
    <row r="12277" spans="74:100">
      <c r="BV12277" s="62"/>
      <c r="BW12277" s="62"/>
      <c r="BX12277" s="62"/>
      <c r="BY12277" s="62"/>
      <c r="BZ12277" s="62"/>
      <c r="CA12277" s="62"/>
      <c r="CB12277" s="62"/>
      <c r="CC12277" s="62"/>
      <c r="CD12277" s="62"/>
      <c r="CE12277" s="62"/>
      <c r="CF12277" s="62"/>
      <c r="CL12277" s="56" t="s">
        <v>20054</v>
      </c>
      <c r="CM12277" s="56"/>
      <c r="CN12277" s="56"/>
      <c r="CO12277" s="52"/>
      <c r="CP12277" s="52"/>
      <c r="CQ12277" s="52"/>
      <c r="CR12277" s="52"/>
      <c r="CS12277" s="52"/>
      <c r="CT12277" s="52"/>
      <c r="CU12277" s="33"/>
      <c r="CV12277" s="33"/>
    </row>
    <row r="12278" spans="74:100">
      <c r="BV12278" s="62"/>
      <c r="BW12278" s="62"/>
      <c r="BX12278" s="62"/>
      <c r="BY12278" s="62"/>
      <c r="BZ12278" s="62"/>
      <c r="CA12278" s="62"/>
      <c r="CB12278" s="62"/>
      <c r="CC12278" s="62"/>
      <c r="CD12278" s="62"/>
      <c r="CE12278" s="62"/>
      <c r="CF12278" s="62"/>
      <c r="CL12278" s="56" t="s">
        <v>2659</v>
      </c>
      <c r="CM12278" s="56" t="s">
        <v>214</v>
      </c>
      <c r="CN12278" s="56" t="s">
        <v>214</v>
      </c>
      <c r="CO12278" s="52"/>
      <c r="CP12278" s="52"/>
      <c r="CQ12278" s="52"/>
      <c r="CR12278" s="52"/>
      <c r="CS12278" s="52"/>
      <c r="CT12278" s="52"/>
      <c r="CU12278" s="33"/>
      <c r="CV12278" s="33"/>
    </row>
    <row r="12279" spans="74:100">
      <c r="BV12279" s="62"/>
      <c r="BW12279" s="62"/>
      <c r="BX12279" s="62"/>
      <c r="BY12279" s="62"/>
      <c r="BZ12279" s="62"/>
      <c r="CA12279" s="62"/>
      <c r="CB12279" s="62"/>
      <c r="CC12279" s="62"/>
      <c r="CD12279" s="62"/>
      <c r="CE12279" s="62"/>
      <c r="CF12279" s="62"/>
      <c r="CL12279" s="56" t="s">
        <v>22978</v>
      </c>
      <c r="CM12279" s="56"/>
      <c r="CN12279" s="56"/>
      <c r="CO12279" s="52"/>
      <c r="CP12279" s="52"/>
      <c r="CQ12279" s="52"/>
      <c r="CR12279" s="52"/>
      <c r="CS12279" s="52"/>
      <c r="CT12279" s="52"/>
      <c r="CU12279" s="33"/>
      <c r="CV12279" s="33"/>
    </row>
    <row r="12280" spans="74:100">
      <c r="BV12280" s="62"/>
      <c r="BW12280" s="62"/>
      <c r="BX12280" s="62"/>
      <c r="BY12280" s="62"/>
      <c r="BZ12280" s="62"/>
      <c r="CA12280" s="62"/>
      <c r="CB12280" s="62"/>
      <c r="CC12280" s="62"/>
      <c r="CD12280" s="62"/>
      <c r="CE12280" s="62"/>
      <c r="CF12280" s="62"/>
      <c r="CL12280" s="56" t="s">
        <v>6527</v>
      </c>
      <c r="CM12280" s="56" t="s">
        <v>3118</v>
      </c>
      <c r="CN12280" s="56" t="s">
        <v>3118</v>
      </c>
      <c r="CO12280" s="52"/>
      <c r="CP12280" s="52"/>
      <c r="CQ12280" s="52"/>
      <c r="CR12280" s="52"/>
      <c r="CS12280" s="52"/>
      <c r="CT12280" s="52"/>
      <c r="CU12280" s="33"/>
      <c r="CV12280" s="33"/>
    </row>
    <row r="12281" spans="74:100">
      <c r="BV12281" s="62"/>
      <c r="BW12281" s="62"/>
      <c r="BX12281" s="62"/>
      <c r="BY12281" s="62"/>
      <c r="BZ12281" s="62"/>
      <c r="CA12281" s="62"/>
      <c r="CB12281" s="62"/>
      <c r="CC12281" s="62"/>
      <c r="CD12281" s="62"/>
      <c r="CE12281" s="62"/>
      <c r="CF12281" s="62"/>
      <c r="CL12281" s="56" t="s">
        <v>20055</v>
      </c>
      <c r="CM12281" s="56"/>
      <c r="CN12281" s="56"/>
      <c r="CO12281" s="52"/>
      <c r="CP12281" s="52"/>
      <c r="CQ12281" s="52"/>
      <c r="CR12281" s="52"/>
      <c r="CS12281" s="52"/>
      <c r="CT12281" s="52"/>
      <c r="CU12281" s="33"/>
      <c r="CV12281" s="33"/>
    </row>
    <row r="12282" spans="74:100">
      <c r="BV12282" s="62"/>
      <c r="BW12282" s="62"/>
      <c r="BX12282" s="62"/>
      <c r="BY12282" s="62"/>
      <c r="BZ12282" s="62"/>
      <c r="CA12282" s="62"/>
      <c r="CB12282" s="62"/>
      <c r="CC12282" s="62"/>
      <c r="CD12282" s="62"/>
      <c r="CE12282" s="62"/>
      <c r="CF12282" s="62"/>
      <c r="CL12282" s="56" t="s">
        <v>2660</v>
      </c>
      <c r="CM12282" s="56" t="s">
        <v>216</v>
      </c>
      <c r="CN12282" s="56" t="s">
        <v>216</v>
      </c>
      <c r="CO12282" s="52"/>
      <c r="CP12282" s="52"/>
      <c r="CQ12282" s="52"/>
      <c r="CR12282" s="52"/>
      <c r="CS12282" s="52"/>
      <c r="CT12282" s="52"/>
      <c r="CU12282" s="33"/>
      <c r="CV12282" s="33"/>
    </row>
    <row r="12283" spans="74:100">
      <c r="BV12283" s="62"/>
      <c r="BW12283" s="62"/>
      <c r="BX12283" s="62"/>
      <c r="BY12283" s="62"/>
      <c r="BZ12283" s="62"/>
      <c r="CA12283" s="62"/>
      <c r="CB12283" s="62"/>
      <c r="CC12283" s="62"/>
      <c r="CD12283" s="62"/>
      <c r="CE12283" s="62"/>
      <c r="CF12283" s="62"/>
      <c r="CL12283" s="56" t="s">
        <v>22979</v>
      </c>
      <c r="CM12283" s="56"/>
      <c r="CN12283" s="56"/>
      <c r="CO12283" s="52"/>
      <c r="CP12283" s="52"/>
      <c r="CQ12283" s="52"/>
      <c r="CR12283" s="52"/>
      <c r="CS12283" s="52"/>
      <c r="CT12283" s="52"/>
      <c r="CU12283" s="33"/>
      <c r="CV12283" s="33"/>
    </row>
    <row r="12284" spans="74:100">
      <c r="BV12284" s="62"/>
      <c r="BW12284" s="62"/>
      <c r="BX12284" s="62"/>
      <c r="BY12284" s="62"/>
      <c r="BZ12284" s="62"/>
      <c r="CA12284" s="62"/>
      <c r="CB12284" s="62"/>
      <c r="CC12284" s="62"/>
      <c r="CD12284" s="62"/>
      <c r="CE12284" s="62"/>
      <c r="CF12284" s="62"/>
      <c r="CL12284" s="56" t="s">
        <v>2663</v>
      </c>
      <c r="CM12284" s="56" t="s">
        <v>216</v>
      </c>
      <c r="CN12284" s="56" t="s">
        <v>216</v>
      </c>
      <c r="CO12284" s="52"/>
      <c r="CP12284" s="52"/>
      <c r="CQ12284" s="52"/>
      <c r="CR12284" s="52"/>
      <c r="CS12284" s="52"/>
      <c r="CT12284" s="52"/>
      <c r="CU12284" s="33"/>
      <c r="CV12284" s="33"/>
    </row>
    <row r="12285" spans="74:100">
      <c r="BV12285" s="62"/>
      <c r="BW12285" s="62"/>
      <c r="BX12285" s="62"/>
      <c r="BY12285" s="62"/>
      <c r="BZ12285" s="62"/>
      <c r="CA12285" s="62"/>
      <c r="CB12285" s="62"/>
      <c r="CC12285" s="62"/>
      <c r="CD12285" s="62"/>
      <c r="CE12285" s="62"/>
      <c r="CF12285" s="62"/>
      <c r="CL12285" s="56" t="s">
        <v>22980</v>
      </c>
      <c r="CM12285" s="56"/>
      <c r="CN12285" s="56"/>
      <c r="CO12285" s="52"/>
      <c r="CP12285" s="52"/>
      <c r="CQ12285" s="52"/>
      <c r="CR12285" s="52"/>
      <c r="CS12285" s="52"/>
      <c r="CT12285" s="52"/>
      <c r="CU12285" s="33"/>
      <c r="CV12285" s="33"/>
    </row>
    <row r="12286" spans="74:100">
      <c r="BV12286" s="62"/>
      <c r="BW12286" s="62"/>
      <c r="BX12286" s="62"/>
      <c r="BY12286" s="62"/>
      <c r="BZ12286" s="62"/>
      <c r="CA12286" s="62"/>
      <c r="CB12286" s="62"/>
      <c r="CC12286" s="62"/>
      <c r="CD12286" s="62"/>
      <c r="CE12286" s="62"/>
      <c r="CF12286" s="62"/>
      <c r="CL12286" s="56" t="s">
        <v>6528</v>
      </c>
      <c r="CM12286" s="56" t="s">
        <v>215</v>
      </c>
      <c r="CN12286" s="56" t="s">
        <v>215</v>
      </c>
      <c r="CO12286" s="52"/>
      <c r="CP12286" s="52"/>
      <c r="CQ12286" s="52"/>
      <c r="CR12286" s="52"/>
      <c r="CS12286" s="52"/>
      <c r="CT12286" s="52"/>
      <c r="CU12286" s="33"/>
      <c r="CV12286" s="33"/>
    </row>
    <row r="12287" spans="74:100">
      <c r="BV12287" s="62"/>
      <c r="BW12287" s="62"/>
      <c r="BX12287" s="62"/>
      <c r="BY12287" s="62"/>
      <c r="BZ12287" s="62"/>
      <c r="CA12287" s="62"/>
      <c r="CB12287" s="62"/>
      <c r="CC12287" s="62"/>
      <c r="CD12287" s="62"/>
      <c r="CE12287" s="62"/>
      <c r="CF12287" s="62"/>
      <c r="CL12287" s="56" t="s">
        <v>22981</v>
      </c>
      <c r="CM12287" s="56"/>
      <c r="CN12287" s="56"/>
      <c r="CO12287" s="52"/>
      <c r="CP12287" s="52"/>
      <c r="CQ12287" s="52"/>
      <c r="CR12287" s="52"/>
      <c r="CS12287" s="52"/>
      <c r="CT12287" s="52"/>
      <c r="CU12287" s="33"/>
      <c r="CV12287" s="33"/>
    </row>
    <row r="12288" spans="74:100">
      <c r="BV12288" s="62"/>
      <c r="BW12288" s="62"/>
      <c r="BX12288" s="62"/>
      <c r="BY12288" s="62"/>
      <c r="BZ12288" s="62"/>
      <c r="CA12288" s="62"/>
      <c r="CB12288" s="62"/>
      <c r="CC12288" s="62"/>
      <c r="CD12288" s="62"/>
      <c r="CE12288" s="62"/>
      <c r="CF12288" s="62"/>
      <c r="CL12288" s="56" t="s">
        <v>6529</v>
      </c>
      <c r="CM12288" s="56" t="s">
        <v>215</v>
      </c>
      <c r="CN12288" s="56" t="s">
        <v>215</v>
      </c>
      <c r="CO12288" s="52"/>
      <c r="CP12288" s="52"/>
      <c r="CQ12288" s="52"/>
      <c r="CR12288" s="52"/>
      <c r="CS12288" s="52"/>
      <c r="CT12288" s="52"/>
      <c r="CU12288" s="33"/>
      <c r="CV12288" s="33"/>
    </row>
    <row r="12289" spans="74:100">
      <c r="BV12289" s="62"/>
      <c r="BW12289" s="62"/>
      <c r="BX12289" s="62"/>
      <c r="BY12289" s="62"/>
      <c r="BZ12289" s="62"/>
      <c r="CA12289" s="62"/>
      <c r="CB12289" s="62"/>
      <c r="CC12289" s="62"/>
      <c r="CD12289" s="62"/>
      <c r="CE12289" s="62"/>
      <c r="CF12289" s="62"/>
      <c r="CL12289" s="56" t="s">
        <v>22982</v>
      </c>
      <c r="CM12289" s="56"/>
      <c r="CN12289" s="56"/>
      <c r="CO12289" s="52"/>
      <c r="CP12289" s="52"/>
      <c r="CQ12289" s="52"/>
      <c r="CR12289" s="52"/>
      <c r="CS12289" s="52"/>
      <c r="CT12289" s="52"/>
      <c r="CU12289" s="33"/>
      <c r="CV12289" s="33"/>
    </row>
    <row r="12290" spans="74:100">
      <c r="BV12290" s="62"/>
      <c r="BW12290" s="62"/>
      <c r="BX12290" s="62"/>
      <c r="BY12290" s="62"/>
      <c r="BZ12290" s="62"/>
      <c r="CA12290" s="62"/>
      <c r="CB12290" s="62"/>
      <c r="CC12290" s="62"/>
      <c r="CD12290" s="62"/>
      <c r="CE12290" s="62"/>
      <c r="CF12290" s="62"/>
      <c r="CL12290" s="56" t="s">
        <v>28616</v>
      </c>
      <c r="CM12290" s="56" t="s">
        <v>217</v>
      </c>
      <c r="CN12290" s="56" t="s">
        <v>217</v>
      </c>
      <c r="CO12290" s="52"/>
      <c r="CP12290" s="52"/>
      <c r="CQ12290" s="52"/>
      <c r="CR12290" s="52"/>
      <c r="CS12290" s="52"/>
      <c r="CT12290" s="52"/>
      <c r="CU12290" s="33"/>
      <c r="CV12290" s="33"/>
    </row>
    <row r="12291" spans="74:100">
      <c r="BV12291" s="62"/>
      <c r="BW12291" s="62"/>
      <c r="BX12291" s="62"/>
      <c r="BY12291" s="62"/>
      <c r="BZ12291" s="62"/>
      <c r="CA12291" s="62"/>
      <c r="CB12291" s="62"/>
      <c r="CC12291" s="62"/>
      <c r="CD12291" s="62"/>
      <c r="CE12291" s="62"/>
      <c r="CF12291" s="62"/>
      <c r="CL12291" s="56" t="s">
        <v>28617</v>
      </c>
      <c r="CM12291" s="56"/>
      <c r="CN12291" s="56"/>
      <c r="CO12291" s="52"/>
      <c r="CP12291" s="52"/>
      <c r="CQ12291" s="52"/>
      <c r="CR12291" s="52"/>
      <c r="CS12291" s="52"/>
      <c r="CT12291" s="52"/>
      <c r="CU12291" s="33"/>
      <c r="CV12291" s="33"/>
    </row>
    <row r="12292" spans="74:100">
      <c r="BV12292" s="62"/>
      <c r="BW12292" s="62"/>
      <c r="BX12292" s="62"/>
      <c r="BY12292" s="62"/>
      <c r="BZ12292" s="62"/>
      <c r="CA12292" s="62"/>
      <c r="CB12292" s="62"/>
      <c r="CC12292" s="62"/>
      <c r="CD12292" s="62"/>
      <c r="CE12292" s="62"/>
      <c r="CF12292" s="62"/>
      <c r="CL12292" s="56" t="s">
        <v>2664</v>
      </c>
      <c r="CM12292" s="56" t="s">
        <v>216</v>
      </c>
      <c r="CN12292" s="56" t="s">
        <v>216</v>
      </c>
      <c r="CO12292" s="52"/>
      <c r="CP12292" s="52"/>
      <c r="CQ12292" s="52"/>
      <c r="CR12292" s="52"/>
      <c r="CS12292" s="52"/>
      <c r="CT12292" s="52"/>
      <c r="CU12292" s="33"/>
      <c r="CV12292" s="33"/>
    </row>
    <row r="12293" spans="74:100">
      <c r="BV12293" s="62"/>
      <c r="BW12293" s="62"/>
      <c r="BX12293" s="62"/>
      <c r="BY12293" s="62"/>
      <c r="BZ12293" s="62"/>
      <c r="CA12293" s="62"/>
      <c r="CB12293" s="62"/>
      <c r="CC12293" s="62"/>
      <c r="CD12293" s="62"/>
      <c r="CE12293" s="62"/>
      <c r="CF12293" s="62"/>
      <c r="CL12293" s="56" t="s">
        <v>22983</v>
      </c>
      <c r="CM12293" s="56"/>
      <c r="CN12293" s="56"/>
      <c r="CO12293" s="52"/>
      <c r="CP12293" s="52"/>
      <c r="CQ12293" s="52"/>
      <c r="CR12293" s="52"/>
      <c r="CS12293" s="52"/>
      <c r="CT12293" s="52"/>
      <c r="CU12293" s="33"/>
      <c r="CV12293" s="33"/>
    </row>
    <row r="12294" spans="74:100">
      <c r="BV12294" s="62"/>
      <c r="BW12294" s="62"/>
      <c r="BX12294" s="62"/>
      <c r="BY12294" s="62"/>
      <c r="BZ12294" s="62"/>
      <c r="CA12294" s="62"/>
      <c r="CB12294" s="62"/>
      <c r="CC12294" s="62"/>
      <c r="CD12294" s="62"/>
      <c r="CE12294" s="62"/>
      <c r="CF12294" s="62"/>
      <c r="CL12294" s="56" t="s">
        <v>6530</v>
      </c>
      <c r="CM12294" s="56" t="s">
        <v>215</v>
      </c>
      <c r="CN12294" s="56" t="s">
        <v>215</v>
      </c>
      <c r="CO12294" s="52"/>
      <c r="CP12294" s="52"/>
      <c r="CQ12294" s="52"/>
      <c r="CR12294" s="52"/>
      <c r="CS12294" s="52"/>
      <c r="CT12294" s="52"/>
      <c r="CU12294" s="33"/>
      <c r="CV12294" s="33"/>
    </row>
    <row r="12295" spans="74:100">
      <c r="BV12295" s="62"/>
      <c r="BW12295" s="62"/>
      <c r="BX12295" s="62"/>
      <c r="BY12295" s="62"/>
      <c r="BZ12295" s="62"/>
      <c r="CA12295" s="62"/>
      <c r="CB12295" s="62"/>
      <c r="CC12295" s="62"/>
      <c r="CD12295" s="62"/>
      <c r="CE12295" s="62"/>
      <c r="CF12295" s="62"/>
      <c r="CL12295" s="56" t="s">
        <v>22984</v>
      </c>
      <c r="CM12295" s="56"/>
      <c r="CN12295" s="56"/>
      <c r="CO12295" s="52"/>
      <c r="CP12295" s="52"/>
      <c r="CQ12295" s="52"/>
      <c r="CR12295" s="52"/>
      <c r="CS12295" s="52"/>
      <c r="CT12295" s="52"/>
      <c r="CU12295" s="33"/>
      <c r="CV12295" s="33"/>
    </row>
    <row r="12296" spans="74:100">
      <c r="BV12296" s="62"/>
      <c r="BW12296" s="62"/>
      <c r="BX12296" s="62"/>
      <c r="BY12296" s="62"/>
      <c r="BZ12296" s="62"/>
      <c r="CA12296" s="62"/>
      <c r="CB12296" s="62"/>
      <c r="CC12296" s="62"/>
      <c r="CD12296" s="62"/>
      <c r="CE12296" s="62"/>
      <c r="CF12296" s="62"/>
      <c r="CL12296" s="56" t="s">
        <v>6531</v>
      </c>
      <c r="CM12296" s="56" t="s">
        <v>217</v>
      </c>
      <c r="CN12296" s="56" t="s">
        <v>217</v>
      </c>
      <c r="CO12296" s="52"/>
      <c r="CP12296" s="52"/>
      <c r="CQ12296" s="52"/>
      <c r="CR12296" s="52"/>
      <c r="CS12296" s="52"/>
      <c r="CT12296" s="52"/>
      <c r="CU12296" s="33"/>
      <c r="CV12296" s="33"/>
    </row>
    <row r="12297" spans="74:100">
      <c r="BV12297" s="62"/>
      <c r="BW12297" s="62"/>
      <c r="BX12297" s="62"/>
      <c r="BY12297" s="62"/>
      <c r="BZ12297" s="62"/>
      <c r="CA12297" s="62"/>
      <c r="CB12297" s="62"/>
      <c r="CC12297" s="62"/>
      <c r="CD12297" s="62"/>
      <c r="CE12297" s="62"/>
      <c r="CF12297" s="62"/>
      <c r="CL12297" s="56" t="s">
        <v>20056</v>
      </c>
      <c r="CM12297" s="56"/>
      <c r="CN12297" s="56"/>
      <c r="CO12297" s="52"/>
      <c r="CP12297" s="52"/>
      <c r="CQ12297" s="52"/>
      <c r="CR12297" s="52"/>
      <c r="CS12297" s="52"/>
      <c r="CT12297" s="52"/>
      <c r="CU12297" s="33"/>
      <c r="CV12297" s="33"/>
    </row>
    <row r="12298" spans="74:100">
      <c r="BV12298" s="62"/>
      <c r="BW12298" s="62"/>
      <c r="BX12298" s="62"/>
      <c r="BY12298" s="62"/>
      <c r="BZ12298" s="62"/>
      <c r="CA12298" s="62"/>
      <c r="CB12298" s="62"/>
      <c r="CC12298" s="62"/>
      <c r="CD12298" s="62"/>
      <c r="CE12298" s="62"/>
      <c r="CF12298" s="62"/>
      <c r="CL12298" s="56" t="s">
        <v>25055</v>
      </c>
      <c r="CM12298" s="56" t="s">
        <v>216</v>
      </c>
      <c r="CN12298" s="56" t="s">
        <v>216</v>
      </c>
      <c r="CO12298" s="52"/>
      <c r="CP12298" s="52"/>
      <c r="CQ12298" s="52"/>
      <c r="CR12298" s="52"/>
      <c r="CS12298" s="52"/>
      <c r="CT12298" s="52"/>
      <c r="CU12298" s="33"/>
      <c r="CV12298" s="33"/>
    </row>
    <row r="12299" spans="74:100">
      <c r="BV12299" s="62"/>
      <c r="BW12299" s="62"/>
      <c r="BX12299" s="62"/>
      <c r="BY12299" s="62"/>
      <c r="BZ12299" s="62"/>
      <c r="CA12299" s="62"/>
      <c r="CB12299" s="62"/>
      <c r="CC12299" s="62"/>
      <c r="CD12299" s="62"/>
      <c r="CE12299" s="62"/>
      <c r="CF12299" s="62"/>
      <c r="CL12299" s="56" t="s">
        <v>6532</v>
      </c>
      <c r="CM12299" s="56" t="s">
        <v>3118</v>
      </c>
      <c r="CN12299" s="56" t="s">
        <v>3118</v>
      </c>
      <c r="CO12299" s="52"/>
      <c r="CP12299" s="52"/>
      <c r="CQ12299" s="52"/>
      <c r="CR12299" s="52"/>
      <c r="CS12299" s="52"/>
      <c r="CT12299" s="52"/>
      <c r="CU12299" s="33"/>
      <c r="CV12299" s="33"/>
    </row>
    <row r="12300" spans="74:100">
      <c r="BV12300" s="62"/>
      <c r="BW12300" s="62"/>
      <c r="BX12300" s="62"/>
      <c r="BY12300" s="62"/>
      <c r="BZ12300" s="62"/>
      <c r="CA12300" s="62"/>
      <c r="CB12300" s="62"/>
      <c r="CC12300" s="62"/>
      <c r="CD12300" s="62"/>
      <c r="CE12300" s="62"/>
      <c r="CF12300" s="62"/>
      <c r="CL12300" s="56" t="s">
        <v>20057</v>
      </c>
      <c r="CM12300" s="56"/>
      <c r="CN12300" s="56"/>
      <c r="CO12300" s="52"/>
      <c r="CP12300" s="52"/>
      <c r="CQ12300" s="52"/>
      <c r="CR12300" s="52"/>
      <c r="CS12300" s="52"/>
      <c r="CT12300" s="52"/>
      <c r="CU12300" s="33"/>
      <c r="CV12300" s="33"/>
    </row>
    <row r="12301" spans="74:100">
      <c r="BV12301" s="62"/>
      <c r="BW12301" s="62"/>
      <c r="BX12301" s="62"/>
      <c r="BY12301" s="62"/>
      <c r="BZ12301" s="62"/>
      <c r="CA12301" s="62"/>
      <c r="CB12301" s="62"/>
      <c r="CC12301" s="62"/>
      <c r="CD12301" s="62"/>
      <c r="CE12301" s="62"/>
      <c r="CF12301" s="62"/>
      <c r="CL12301" s="56" t="s">
        <v>6533</v>
      </c>
      <c r="CM12301" s="56" t="s">
        <v>216</v>
      </c>
      <c r="CN12301" s="56" t="s">
        <v>216</v>
      </c>
      <c r="CO12301" s="52"/>
      <c r="CP12301" s="52"/>
      <c r="CQ12301" s="52"/>
      <c r="CR12301" s="52"/>
      <c r="CS12301" s="52"/>
      <c r="CT12301" s="52"/>
      <c r="CU12301" s="33"/>
      <c r="CV12301" s="33"/>
    </row>
    <row r="12302" spans="74:100">
      <c r="BV12302" s="62"/>
      <c r="BW12302" s="62"/>
      <c r="BX12302" s="62"/>
      <c r="BY12302" s="62"/>
      <c r="BZ12302" s="62"/>
      <c r="CA12302" s="62"/>
      <c r="CB12302" s="62"/>
      <c r="CC12302" s="62"/>
      <c r="CD12302" s="62"/>
      <c r="CE12302" s="62"/>
      <c r="CF12302" s="62"/>
      <c r="CL12302" s="56" t="s">
        <v>22985</v>
      </c>
      <c r="CM12302" s="56"/>
      <c r="CN12302" s="56"/>
      <c r="CO12302" s="52"/>
      <c r="CP12302" s="52"/>
      <c r="CQ12302" s="52"/>
      <c r="CR12302" s="52"/>
      <c r="CS12302" s="52"/>
      <c r="CT12302" s="52"/>
      <c r="CU12302" s="33"/>
      <c r="CV12302" s="33"/>
    </row>
    <row r="12303" spans="74:100">
      <c r="BV12303" s="62"/>
      <c r="BW12303" s="62"/>
      <c r="BX12303" s="62"/>
      <c r="BY12303" s="62"/>
      <c r="BZ12303" s="62"/>
      <c r="CA12303" s="62"/>
      <c r="CB12303" s="62"/>
      <c r="CC12303" s="62"/>
      <c r="CD12303" s="62"/>
      <c r="CE12303" s="62"/>
      <c r="CF12303" s="62"/>
      <c r="CL12303" s="56" t="s">
        <v>2665</v>
      </c>
      <c r="CM12303" s="56" t="s">
        <v>217</v>
      </c>
      <c r="CN12303" s="56" t="s">
        <v>217</v>
      </c>
      <c r="CO12303" s="52"/>
      <c r="CP12303" s="52"/>
      <c r="CQ12303" s="52"/>
      <c r="CR12303" s="52"/>
      <c r="CS12303" s="52"/>
      <c r="CT12303" s="52"/>
      <c r="CU12303" s="33"/>
      <c r="CV12303" s="33"/>
    </row>
    <row r="12304" spans="74:100">
      <c r="BV12304" s="62"/>
      <c r="BW12304" s="62"/>
      <c r="BX12304" s="62"/>
      <c r="BY12304" s="62"/>
      <c r="BZ12304" s="62"/>
      <c r="CA12304" s="62"/>
      <c r="CB12304" s="62"/>
      <c r="CC12304" s="62"/>
      <c r="CD12304" s="62"/>
      <c r="CE12304" s="62"/>
      <c r="CF12304" s="62"/>
      <c r="CL12304" s="56" t="s">
        <v>22986</v>
      </c>
      <c r="CM12304" s="56"/>
      <c r="CN12304" s="56"/>
      <c r="CO12304" s="52"/>
      <c r="CP12304" s="52"/>
      <c r="CQ12304" s="52"/>
      <c r="CR12304" s="52"/>
      <c r="CS12304" s="52"/>
      <c r="CT12304" s="52"/>
      <c r="CU12304" s="33"/>
      <c r="CV12304" s="33"/>
    </row>
    <row r="12305" spans="74:100">
      <c r="BV12305" s="62"/>
      <c r="BW12305" s="62"/>
      <c r="BX12305" s="62"/>
      <c r="BY12305" s="62"/>
      <c r="BZ12305" s="62"/>
      <c r="CA12305" s="62"/>
      <c r="CB12305" s="62"/>
      <c r="CC12305" s="62"/>
      <c r="CD12305" s="62"/>
      <c r="CE12305" s="62"/>
      <c r="CF12305" s="62"/>
      <c r="CL12305" s="56" t="s">
        <v>6534</v>
      </c>
      <c r="CM12305" s="56" t="s">
        <v>3118</v>
      </c>
      <c r="CN12305" s="56" t="s">
        <v>3118</v>
      </c>
      <c r="CO12305" s="52"/>
      <c r="CP12305" s="52"/>
      <c r="CQ12305" s="52"/>
      <c r="CR12305" s="52"/>
      <c r="CS12305" s="52"/>
      <c r="CT12305" s="52"/>
      <c r="CU12305" s="33"/>
      <c r="CV12305" s="33"/>
    </row>
    <row r="12306" spans="74:100">
      <c r="BV12306" s="62"/>
      <c r="BW12306" s="62"/>
      <c r="BX12306" s="62"/>
      <c r="BY12306" s="62"/>
      <c r="BZ12306" s="62"/>
      <c r="CA12306" s="62"/>
      <c r="CB12306" s="62"/>
      <c r="CC12306" s="62"/>
      <c r="CD12306" s="62"/>
      <c r="CE12306" s="62"/>
      <c r="CF12306" s="62"/>
      <c r="CL12306" s="56" t="s">
        <v>20058</v>
      </c>
      <c r="CM12306" s="56"/>
      <c r="CN12306" s="56"/>
      <c r="CO12306" s="52"/>
      <c r="CP12306" s="52"/>
      <c r="CQ12306" s="52"/>
      <c r="CR12306" s="52"/>
      <c r="CS12306" s="52"/>
      <c r="CT12306" s="52"/>
      <c r="CU12306" s="33"/>
      <c r="CV12306" s="33"/>
    </row>
    <row r="12307" spans="74:100">
      <c r="BV12307" s="62"/>
      <c r="BW12307" s="62"/>
      <c r="BX12307" s="62"/>
      <c r="BY12307" s="62"/>
      <c r="BZ12307" s="62"/>
      <c r="CA12307" s="62"/>
      <c r="CB12307" s="62"/>
      <c r="CC12307" s="62"/>
      <c r="CD12307" s="62"/>
      <c r="CE12307" s="62"/>
      <c r="CF12307" s="62"/>
      <c r="CL12307" s="56" t="s">
        <v>6535</v>
      </c>
      <c r="CM12307" s="56" t="s">
        <v>217</v>
      </c>
      <c r="CN12307" s="56" t="s">
        <v>217</v>
      </c>
      <c r="CO12307" s="52"/>
      <c r="CP12307" s="52"/>
      <c r="CQ12307" s="52"/>
      <c r="CR12307" s="52"/>
      <c r="CS12307" s="52"/>
      <c r="CT12307" s="52"/>
      <c r="CU12307" s="33"/>
      <c r="CV12307" s="33"/>
    </row>
    <row r="12308" spans="74:100">
      <c r="BV12308" s="62"/>
      <c r="BW12308" s="62"/>
      <c r="BX12308" s="62"/>
      <c r="BY12308" s="62"/>
      <c r="BZ12308" s="62"/>
      <c r="CA12308" s="62"/>
      <c r="CB12308" s="62"/>
      <c r="CC12308" s="62"/>
      <c r="CD12308" s="62"/>
      <c r="CE12308" s="62"/>
      <c r="CF12308" s="62"/>
      <c r="CL12308" s="56" t="s">
        <v>20059</v>
      </c>
      <c r="CM12308" s="56"/>
      <c r="CN12308" s="56"/>
      <c r="CO12308" s="52"/>
      <c r="CP12308" s="52"/>
      <c r="CQ12308" s="52"/>
      <c r="CR12308" s="52"/>
      <c r="CS12308" s="52"/>
      <c r="CT12308" s="52"/>
      <c r="CU12308" s="33"/>
      <c r="CV12308" s="33"/>
    </row>
    <row r="12309" spans="74:100">
      <c r="BV12309" s="62"/>
      <c r="BW12309" s="62"/>
      <c r="BX12309" s="62"/>
      <c r="BY12309" s="62"/>
      <c r="BZ12309" s="62"/>
      <c r="CA12309" s="62"/>
      <c r="CB12309" s="62"/>
      <c r="CC12309" s="62"/>
      <c r="CD12309" s="62"/>
      <c r="CE12309" s="62"/>
      <c r="CF12309" s="62"/>
      <c r="CL12309" s="56" t="s">
        <v>6536</v>
      </c>
      <c r="CM12309" s="56" t="s">
        <v>3118</v>
      </c>
      <c r="CN12309" s="56" t="s">
        <v>3118</v>
      </c>
      <c r="CO12309" s="52"/>
      <c r="CP12309" s="52"/>
      <c r="CQ12309" s="52"/>
      <c r="CR12309" s="52"/>
      <c r="CS12309" s="52"/>
      <c r="CT12309" s="52"/>
      <c r="CU12309" s="33"/>
      <c r="CV12309" s="33"/>
    </row>
    <row r="12310" spans="74:100">
      <c r="BV12310" s="62"/>
      <c r="BW12310" s="62"/>
      <c r="BX12310" s="62"/>
      <c r="BY12310" s="62"/>
      <c r="BZ12310" s="62"/>
      <c r="CA12310" s="62"/>
      <c r="CB12310" s="62"/>
      <c r="CC12310" s="62"/>
      <c r="CD12310" s="62"/>
      <c r="CE12310" s="62"/>
      <c r="CF12310" s="62"/>
      <c r="CL12310" s="56" t="s">
        <v>20060</v>
      </c>
      <c r="CM12310" s="56"/>
      <c r="CN12310" s="56"/>
      <c r="CO12310" s="52"/>
      <c r="CP12310" s="52"/>
      <c r="CQ12310" s="52"/>
      <c r="CR12310" s="52"/>
      <c r="CS12310" s="52"/>
      <c r="CT12310" s="52"/>
      <c r="CU12310" s="33"/>
      <c r="CV12310" s="33"/>
    </row>
    <row r="12311" spans="74:100">
      <c r="BV12311" s="62"/>
      <c r="BW12311" s="62"/>
      <c r="BX12311" s="62"/>
      <c r="BY12311" s="62"/>
      <c r="BZ12311" s="62"/>
      <c r="CA12311" s="62"/>
      <c r="CB12311" s="62"/>
      <c r="CC12311" s="62"/>
      <c r="CD12311" s="62"/>
      <c r="CE12311" s="62"/>
      <c r="CF12311" s="62"/>
      <c r="CL12311" s="56" t="s">
        <v>6537</v>
      </c>
      <c r="CM12311" s="56" t="s">
        <v>217</v>
      </c>
      <c r="CN12311" s="56" t="s">
        <v>217</v>
      </c>
      <c r="CO12311" s="52"/>
      <c r="CP12311" s="52"/>
      <c r="CQ12311" s="52"/>
      <c r="CR12311" s="52"/>
      <c r="CS12311" s="52"/>
      <c r="CT12311" s="52"/>
      <c r="CU12311" s="33"/>
      <c r="CV12311" s="33"/>
    </row>
    <row r="12312" spans="74:100">
      <c r="BV12312" s="62"/>
      <c r="BW12312" s="62"/>
      <c r="BX12312" s="62"/>
      <c r="BY12312" s="62"/>
      <c r="BZ12312" s="62"/>
      <c r="CA12312" s="62"/>
      <c r="CB12312" s="62"/>
      <c r="CC12312" s="62"/>
      <c r="CD12312" s="62"/>
      <c r="CE12312" s="62"/>
      <c r="CF12312" s="62"/>
      <c r="CL12312" s="56" t="s">
        <v>20060</v>
      </c>
      <c r="CM12312" s="56"/>
      <c r="CN12312" s="56"/>
      <c r="CO12312" s="52"/>
      <c r="CP12312" s="52"/>
      <c r="CQ12312" s="52"/>
      <c r="CR12312" s="52"/>
      <c r="CS12312" s="52"/>
      <c r="CT12312" s="52"/>
      <c r="CU12312" s="33"/>
      <c r="CV12312" s="33"/>
    </row>
    <row r="12313" spans="74:100">
      <c r="BV12313" s="62"/>
      <c r="BW12313" s="62"/>
      <c r="BX12313" s="62"/>
      <c r="BY12313" s="62"/>
      <c r="BZ12313" s="62"/>
      <c r="CA12313" s="62"/>
      <c r="CB12313" s="62"/>
      <c r="CC12313" s="62"/>
      <c r="CD12313" s="62"/>
      <c r="CE12313" s="62"/>
      <c r="CF12313" s="62"/>
      <c r="CL12313" s="56" t="s">
        <v>28618</v>
      </c>
      <c r="CM12313" s="56" t="s">
        <v>3118</v>
      </c>
      <c r="CN12313" s="56" t="s">
        <v>3118</v>
      </c>
      <c r="CO12313" s="52"/>
      <c r="CP12313" s="52"/>
      <c r="CQ12313" s="52"/>
      <c r="CR12313" s="52"/>
      <c r="CS12313" s="52"/>
      <c r="CT12313" s="52"/>
      <c r="CU12313" s="33"/>
      <c r="CV12313" s="33"/>
    </row>
    <row r="12314" spans="74:100">
      <c r="BV12314" s="62"/>
      <c r="BW12314" s="62"/>
      <c r="BX12314" s="62"/>
      <c r="BY12314" s="62"/>
      <c r="BZ12314" s="62"/>
      <c r="CA12314" s="62"/>
      <c r="CB12314" s="62"/>
      <c r="CC12314" s="62"/>
      <c r="CD12314" s="62"/>
      <c r="CE12314" s="62"/>
      <c r="CF12314" s="62"/>
      <c r="CL12314" s="56" t="s">
        <v>28619</v>
      </c>
      <c r="CM12314" s="56"/>
      <c r="CN12314" s="56"/>
      <c r="CO12314" s="52"/>
      <c r="CP12314" s="52"/>
      <c r="CQ12314" s="52"/>
      <c r="CR12314" s="52"/>
      <c r="CS12314" s="52"/>
      <c r="CT12314" s="52"/>
      <c r="CU12314" s="33"/>
      <c r="CV12314" s="33"/>
    </row>
    <row r="12315" spans="74:100">
      <c r="BV12315" s="62"/>
      <c r="BW12315" s="62"/>
      <c r="BX12315" s="62"/>
      <c r="BY12315" s="62"/>
      <c r="BZ12315" s="62"/>
      <c r="CA12315" s="62"/>
      <c r="CB12315" s="62"/>
      <c r="CC12315" s="62"/>
      <c r="CD12315" s="62"/>
      <c r="CE12315" s="62"/>
      <c r="CF12315" s="62"/>
      <c r="CL12315" s="56" t="s">
        <v>28620</v>
      </c>
      <c r="CM12315" s="56" t="s">
        <v>216</v>
      </c>
      <c r="CN12315" s="56" t="s">
        <v>216</v>
      </c>
      <c r="CO12315" s="52"/>
      <c r="CP12315" s="52"/>
      <c r="CQ12315" s="52"/>
      <c r="CR12315" s="52"/>
      <c r="CS12315" s="52"/>
      <c r="CT12315" s="52"/>
      <c r="CU12315" s="33"/>
      <c r="CV12315" s="33"/>
    </row>
    <row r="12316" spans="74:100">
      <c r="BV12316" s="62"/>
      <c r="BW12316" s="62"/>
      <c r="BX12316" s="62"/>
      <c r="BY12316" s="62"/>
      <c r="BZ12316" s="62"/>
      <c r="CA12316" s="62"/>
      <c r="CB12316" s="62"/>
      <c r="CC12316" s="62"/>
      <c r="CD12316" s="62"/>
      <c r="CE12316" s="62"/>
      <c r="CF12316" s="62"/>
      <c r="CL12316" s="56" t="s">
        <v>28621</v>
      </c>
      <c r="CM12316" s="56"/>
      <c r="CN12316" s="56"/>
      <c r="CO12316" s="52"/>
      <c r="CP12316" s="52"/>
      <c r="CQ12316" s="52"/>
      <c r="CR12316" s="52"/>
      <c r="CS12316" s="52"/>
      <c r="CT12316" s="52"/>
      <c r="CU12316" s="33"/>
      <c r="CV12316" s="33"/>
    </row>
    <row r="12317" spans="74:100">
      <c r="BV12317" s="62"/>
      <c r="BW12317" s="62"/>
      <c r="BX12317" s="62"/>
      <c r="BY12317" s="62"/>
      <c r="BZ12317" s="62"/>
      <c r="CA12317" s="62"/>
      <c r="CB12317" s="62"/>
      <c r="CC12317" s="62"/>
      <c r="CD12317" s="62"/>
      <c r="CE12317" s="62"/>
      <c r="CF12317" s="62"/>
      <c r="CL12317" s="56" t="s">
        <v>6538</v>
      </c>
      <c r="CM12317" s="56" t="s">
        <v>3118</v>
      </c>
      <c r="CN12317" s="56" t="s">
        <v>3118</v>
      </c>
      <c r="CO12317" s="52"/>
      <c r="CP12317" s="52"/>
      <c r="CQ12317" s="52"/>
      <c r="CR12317" s="52"/>
      <c r="CS12317" s="52"/>
      <c r="CT12317" s="52"/>
      <c r="CU12317" s="33"/>
      <c r="CV12317" s="33"/>
    </row>
    <row r="12318" spans="74:100">
      <c r="BV12318" s="62"/>
      <c r="BW12318" s="62"/>
      <c r="BX12318" s="62"/>
      <c r="BY12318" s="62"/>
      <c r="BZ12318" s="62"/>
      <c r="CA12318" s="62"/>
      <c r="CB12318" s="62"/>
      <c r="CC12318" s="62"/>
      <c r="CD12318" s="62"/>
      <c r="CE12318" s="62"/>
      <c r="CF12318" s="62"/>
      <c r="CL12318" s="56" t="s">
        <v>20061</v>
      </c>
      <c r="CM12318" s="56"/>
      <c r="CN12318" s="56"/>
      <c r="CO12318" s="52"/>
      <c r="CP12318" s="52"/>
      <c r="CQ12318" s="52"/>
      <c r="CR12318" s="52"/>
      <c r="CS12318" s="52"/>
      <c r="CT12318" s="52"/>
      <c r="CU12318" s="33"/>
      <c r="CV12318" s="33"/>
    </row>
    <row r="12319" spans="74:100">
      <c r="BV12319" s="62"/>
      <c r="BW12319" s="62"/>
      <c r="BX12319" s="62"/>
      <c r="BY12319" s="62"/>
      <c r="BZ12319" s="62"/>
      <c r="CA12319" s="62"/>
      <c r="CB12319" s="62"/>
      <c r="CC12319" s="62"/>
      <c r="CD12319" s="62"/>
      <c r="CE12319" s="62"/>
      <c r="CF12319" s="62"/>
      <c r="CL12319" s="56" t="s">
        <v>6539</v>
      </c>
      <c r="CM12319" s="56" t="s">
        <v>216</v>
      </c>
      <c r="CN12319" s="56" t="s">
        <v>216</v>
      </c>
      <c r="CO12319" s="52"/>
      <c r="CP12319" s="52"/>
      <c r="CQ12319" s="52"/>
      <c r="CR12319" s="52"/>
      <c r="CS12319" s="52"/>
      <c r="CT12319" s="52"/>
      <c r="CU12319" s="33"/>
      <c r="CV12319" s="33"/>
    </row>
    <row r="12320" spans="74:100">
      <c r="BV12320" s="62"/>
      <c r="BW12320" s="62"/>
      <c r="BX12320" s="62"/>
      <c r="BY12320" s="62"/>
      <c r="BZ12320" s="62"/>
      <c r="CA12320" s="62"/>
      <c r="CB12320" s="62"/>
      <c r="CC12320" s="62"/>
      <c r="CD12320" s="62"/>
      <c r="CE12320" s="62"/>
      <c r="CF12320" s="62"/>
      <c r="CL12320" s="56" t="s">
        <v>22987</v>
      </c>
      <c r="CM12320" s="56"/>
      <c r="CN12320" s="56"/>
      <c r="CO12320" s="52"/>
      <c r="CP12320" s="52"/>
      <c r="CQ12320" s="52"/>
      <c r="CR12320" s="52"/>
      <c r="CS12320" s="52"/>
      <c r="CT12320" s="52"/>
      <c r="CU12320" s="33"/>
      <c r="CV12320" s="33"/>
    </row>
    <row r="12321" spans="74:100">
      <c r="BV12321" s="62"/>
      <c r="BW12321" s="62"/>
      <c r="BX12321" s="62"/>
      <c r="BY12321" s="62"/>
      <c r="BZ12321" s="62"/>
      <c r="CA12321" s="62"/>
      <c r="CB12321" s="62"/>
      <c r="CC12321" s="62"/>
      <c r="CD12321" s="62"/>
      <c r="CE12321" s="62"/>
      <c r="CF12321" s="62"/>
      <c r="CL12321" s="56" t="s">
        <v>22988</v>
      </c>
      <c r="CM12321" s="56" t="s">
        <v>216</v>
      </c>
      <c r="CN12321" s="56" t="s">
        <v>216</v>
      </c>
      <c r="CO12321" s="52"/>
      <c r="CP12321" s="52"/>
      <c r="CQ12321" s="52"/>
      <c r="CR12321" s="52"/>
      <c r="CS12321" s="52"/>
      <c r="CT12321" s="52"/>
      <c r="CU12321" s="33"/>
      <c r="CV12321" s="33"/>
    </row>
    <row r="12322" spans="74:100">
      <c r="BV12322" s="62"/>
      <c r="BW12322" s="62"/>
      <c r="BX12322" s="62"/>
      <c r="BY12322" s="62"/>
      <c r="BZ12322" s="62"/>
      <c r="CA12322" s="62"/>
      <c r="CB12322" s="62"/>
      <c r="CC12322" s="62"/>
      <c r="CD12322" s="62"/>
      <c r="CE12322" s="62"/>
      <c r="CF12322" s="62"/>
      <c r="CL12322" s="56" t="s">
        <v>22989</v>
      </c>
      <c r="CM12322" s="56"/>
      <c r="CN12322" s="56"/>
      <c r="CO12322" s="52"/>
      <c r="CP12322" s="52"/>
      <c r="CQ12322" s="52"/>
      <c r="CR12322" s="52"/>
      <c r="CS12322" s="52"/>
      <c r="CT12322" s="52"/>
      <c r="CU12322" s="33"/>
      <c r="CV12322" s="33"/>
    </row>
    <row r="12323" spans="74:100">
      <c r="BV12323" s="62"/>
      <c r="BW12323" s="62"/>
      <c r="BX12323" s="62"/>
      <c r="BY12323" s="62"/>
      <c r="BZ12323" s="62"/>
      <c r="CA12323" s="62"/>
      <c r="CB12323" s="62"/>
      <c r="CC12323" s="62"/>
      <c r="CD12323" s="62"/>
      <c r="CE12323" s="62"/>
      <c r="CF12323" s="62"/>
      <c r="CL12323" s="56" t="s">
        <v>6540</v>
      </c>
      <c r="CM12323" s="56" t="s">
        <v>3118</v>
      </c>
      <c r="CN12323" s="56" t="s">
        <v>3118</v>
      </c>
      <c r="CO12323" s="52"/>
      <c r="CP12323" s="52"/>
      <c r="CQ12323" s="52"/>
      <c r="CR12323" s="52"/>
      <c r="CS12323" s="52"/>
      <c r="CT12323" s="52"/>
      <c r="CU12323" s="33"/>
      <c r="CV12323" s="33"/>
    </row>
    <row r="12324" spans="74:100">
      <c r="BV12324" s="62"/>
      <c r="BW12324" s="62"/>
      <c r="BX12324" s="62"/>
      <c r="BY12324" s="62"/>
      <c r="BZ12324" s="62"/>
      <c r="CA12324" s="62"/>
      <c r="CB12324" s="62"/>
      <c r="CC12324" s="62"/>
      <c r="CD12324" s="62"/>
      <c r="CE12324" s="62"/>
      <c r="CF12324" s="62"/>
      <c r="CL12324" s="56" t="s">
        <v>20062</v>
      </c>
      <c r="CM12324" s="56"/>
      <c r="CN12324" s="56"/>
      <c r="CO12324" s="52"/>
      <c r="CP12324" s="52"/>
      <c r="CQ12324" s="52"/>
      <c r="CR12324" s="52"/>
      <c r="CS12324" s="52"/>
      <c r="CT12324" s="52"/>
      <c r="CU12324" s="33"/>
      <c r="CV12324" s="33"/>
    </row>
    <row r="12325" spans="74:100">
      <c r="BV12325" s="62"/>
      <c r="BW12325" s="62"/>
      <c r="BX12325" s="62"/>
      <c r="BY12325" s="62"/>
      <c r="BZ12325" s="62"/>
      <c r="CA12325" s="62"/>
      <c r="CB12325" s="62"/>
      <c r="CC12325" s="62"/>
      <c r="CD12325" s="62"/>
      <c r="CE12325" s="62"/>
      <c r="CF12325" s="62"/>
      <c r="CL12325" s="56" t="s">
        <v>2667</v>
      </c>
      <c r="CM12325" s="56" t="s">
        <v>214</v>
      </c>
      <c r="CN12325" s="56" t="s">
        <v>214</v>
      </c>
      <c r="CO12325" s="52"/>
      <c r="CP12325" s="52"/>
      <c r="CQ12325" s="52"/>
      <c r="CR12325" s="52"/>
      <c r="CS12325" s="52"/>
      <c r="CT12325" s="52"/>
      <c r="CU12325" s="33"/>
      <c r="CV12325" s="33"/>
    </row>
    <row r="12326" spans="74:100">
      <c r="BV12326" s="62"/>
      <c r="BW12326" s="62"/>
      <c r="BX12326" s="62"/>
      <c r="BY12326" s="62"/>
      <c r="BZ12326" s="62"/>
      <c r="CA12326" s="62"/>
      <c r="CB12326" s="62"/>
      <c r="CC12326" s="62"/>
      <c r="CD12326" s="62"/>
      <c r="CE12326" s="62"/>
      <c r="CF12326" s="62"/>
      <c r="CL12326" s="56" t="s">
        <v>22990</v>
      </c>
      <c r="CM12326" s="56"/>
      <c r="CN12326" s="56"/>
      <c r="CO12326" s="52"/>
      <c r="CP12326" s="52"/>
      <c r="CQ12326" s="52"/>
      <c r="CR12326" s="52"/>
      <c r="CS12326" s="52"/>
      <c r="CT12326" s="52"/>
      <c r="CU12326" s="33"/>
      <c r="CV12326" s="33"/>
    </row>
    <row r="12327" spans="74:100">
      <c r="BV12327" s="62"/>
      <c r="BW12327" s="62"/>
      <c r="BX12327" s="62"/>
      <c r="BY12327" s="62"/>
      <c r="BZ12327" s="62"/>
      <c r="CA12327" s="62"/>
      <c r="CB12327" s="62"/>
      <c r="CC12327" s="62"/>
      <c r="CD12327" s="62"/>
      <c r="CE12327" s="62"/>
      <c r="CF12327" s="62"/>
      <c r="CL12327" s="56" t="s">
        <v>6541</v>
      </c>
      <c r="CM12327" s="56" t="s">
        <v>3118</v>
      </c>
      <c r="CN12327" s="56" t="s">
        <v>3118</v>
      </c>
      <c r="CO12327" s="52"/>
      <c r="CP12327" s="52"/>
      <c r="CQ12327" s="52"/>
      <c r="CR12327" s="52"/>
      <c r="CS12327" s="52"/>
      <c r="CT12327" s="52"/>
      <c r="CU12327" s="33"/>
      <c r="CV12327" s="33"/>
    </row>
    <row r="12328" spans="74:100">
      <c r="BV12328" s="62"/>
      <c r="BW12328" s="62"/>
      <c r="BX12328" s="62"/>
      <c r="BY12328" s="62"/>
      <c r="BZ12328" s="62"/>
      <c r="CA12328" s="62"/>
      <c r="CB12328" s="62"/>
      <c r="CC12328" s="62"/>
      <c r="CD12328" s="62"/>
      <c r="CE12328" s="62"/>
      <c r="CF12328" s="62"/>
      <c r="CL12328" s="56" t="s">
        <v>20063</v>
      </c>
      <c r="CM12328" s="56"/>
      <c r="CN12328" s="56"/>
      <c r="CO12328" s="52"/>
      <c r="CP12328" s="52"/>
      <c r="CQ12328" s="52"/>
      <c r="CR12328" s="52"/>
      <c r="CS12328" s="52"/>
      <c r="CT12328" s="52"/>
      <c r="CU12328" s="33"/>
      <c r="CV12328" s="33"/>
    </row>
    <row r="12329" spans="74:100">
      <c r="BV12329" s="62"/>
      <c r="BW12329" s="62"/>
      <c r="BX12329" s="62"/>
      <c r="BY12329" s="62"/>
      <c r="BZ12329" s="62"/>
      <c r="CA12329" s="62"/>
      <c r="CB12329" s="62"/>
      <c r="CC12329" s="62"/>
      <c r="CD12329" s="62"/>
      <c r="CE12329" s="62"/>
      <c r="CF12329" s="62"/>
      <c r="CL12329" s="56" t="s">
        <v>28622</v>
      </c>
      <c r="CM12329" s="56" t="s">
        <v>216</v>
      </c>
      <c r="CN12329" s="56" t="s">
        <v>216</v>
      </c>
      <c r="CO12329" s="52"/>
      <c r="CP12329" s="52"/>
      <c r="CQ12329" s="52"/>
      <c r="CR12329" s="52"/>
      <c r="CS12329" s="52"/>
      <c r="CT12329" s="52"/>
      <c r="CU12329" s="33"/>
      <c r="CV12329" s="33"/>
    </row>
    <row r="12330" spans="74:100">
      <c r="BV12330" s="62"/>
      <c r="BW12330" s="62"/>
      <c r="BX12330" s="62"/>
      <c r="BY12330" s="62"/>
      <c r="BZ12330" s="62"/>
      <c r="CA12330" s="62"/>
      <c r="CB12330" s="62"/>
      <c r="CC12330" s="62"/>
      <c r="CD12330" s="62"/>
      <c r="CE12330" s="62"/>
      <c r="CF12330" s="62"/>
      <c r="CL12330" s="56" t="s">
        <v>28623</v>
      </c>
      <c r="CM12330" s="56"/>
      <c r="CN12330" s="56"/>
      <c r="CO12330" s="52"/>
      <c r="CP12330" s="52"/>
      <c r="CQ12330" s="52"/>
      <c r="CR12330" s="52"/>
      <c r="CS12330" s="52"/>
      <c r="CT12330" s="52"/>
      <c r="CU12330" s="33"/>
      <c r="CV12330" s="33"/>
    </row>
    <row r="12331" spans="74:100">
      <c r="BV12331" s="62"/>
      <c r="BW12331" s="62"/>
      <c r="BX12331" s="62"/>
      <c r="BY12331" s="62"/>
      <c r="BZ12331" s="62"/>
      <c r="CA12331" s="62"/>
      <c r="CB12331" s="62"/>
      <c r="CC12331" s="62"/>
      <c r="CD12331" s="62"/>
      <c r="CE12331" s="62"/>
      <c r="CF12331" s="62"/>
      <c r="CL12331" s="56" t="s">
        <v>28624</v>
      </c>
      <c r="CM12331" s="56" t="s">
        <v>217</v>
      </c>
      <c r="CN12331" s="56" t="s">
        <v>217</v>
      </c>
      <c r="CO12331" s="52"/>
      <c r="CP12331" s="52"/>
      <c r="CQ12331" s="52"/>
      <c r="CR12331" s="52"/>
      <c r="CS12331" s="52"/>
      <c r="CT12331" s="52"/>
      <c r="CU12331" s="33"/>
      <c r="CV12331" s="33"/>
    </row>
    <row r="12332" spans="74:100">
      <c r="BV12332" s="62"/>
      <c r="BW12332" s="62"/>
      <c r="BX12332" s="62"/>
      <c r="BY12332" s="62"/>
      <c r="BZ12332" s="62"/>
      <c r="CA12332" s="62"/>
      <c r="CB12332" s="62"/>
      <c r="CC12332" s="62"/>
      <c r="CD12332" s="62"/>
      <c r="CE12332" s="62"/>
      <c r="CF12332" s="62"/>
      <c r="CL12332" s="56" t="s">
        <v>28625</v>
      </c>
      <c r="CM12332" s="56"/>
      <c r="CN12332" s="56"/>
      <c r="CO12332" s="52"/>
      <c r="CP12332" s="52"/>
      <c r="CQ12332" s="52"/>
      <c r="CR12332" s="52"/>
      <c r="CS12332" s="52"/>
      <c r="CT12332" s="52"/>
      <c r="CU12332" s="33"/>
      <c r="CV12332" s="33"/>
    </row>
    <row r="12333" spans="74:100">
      <c r="BV12333" s="62"/>
      <c r="BW12333" s="62"/>
      <c r="BX12333" s="62"/>
      <c r="BY12333" s="62"/>
      <c r="BZ12333" s="62"/>
      <c r="CA12333" s="62"/>
      <c r="CB12333" s="62"/>
      <c r="CC12333" s="62"/>
      <c r="CD12333" s="62"/>
      <c r="CE12333" s="62"/>
      <c r="CF12333" s="62"/>
      <c r="CL12333" s="56" t="s">
        <v>2668</v>
      </c>
      <c r="CM12333" s="56" t="s">
        <v>216</v>
      </c>
      <c r="CN12333" s="56" t="s">
        <v>216</v>
      </c>
      <c r="CO12333" s="52"/>
      <c r="CP12333" s="52"/>
      <c r="CQ12333" s="52"/>
      <c r="CR12333" s="52"/>
      <c r="CS12333" s="52"/>
      <c r="CT12333" s="52"/>
      <c r="CU12333" s="33"/>
      <c r="CV12333" s="33"/>
    </row>
    <row r="12334" spans="74:100">
      <c r="BV12334" s="62"/>
      <c r="BW12334" s="62"/>
      <c r="BX12334" s="62"/>
      <c r="BY12334" s="62"/>
      <c r="BZ12334" s="62"/>
      <c r="CA12334" s="62"/>
      <c r="CB12334" s="62"/>
      <c r="CC12334" s="62"/>
      <c r="CD12334" s="62"/>
      <c r="CE12334" s="62"/>
      <c r="CF12334" s="62"/>
      <c r="CL12334" s="56" t="s">
        <v>22991</v>
      </c>
      <c r="CM12334" s="56"/>
      <c r="CN12334" s="56"/>
      <c r="CO12334" s="52"/>
      <c r="CP12334" s="52"/>
      <c r="CQ12334" s="52"/>
      <c r="CR12334" s="52"/>
      <c r="CS12334" s="52"/>
      <c r="CT12334" s="52"/>
      <c r="CU12334" s="33"/>
      <c r="CV12334" s="33"/>
    </row>
    <row r="12335" spans="74:100">
      <c r="BV12335" s="62"/>
      <c r="BW12335" s="62"/>
      <c r="BX12335" s="62"/>
      <c r="BY12335" s="62"/>
      <c r="BZ12335" s="62"/>
      <c r="CA12335" s="62"/>
      <c r="CB12335" s="62"/>
      <c r="CC12335" s="62"/>
      <c r="CD12335" s="62"/>
      <c r="CE12335" s="62"/>
      <c r="CF12335" s="62"/>
      <c r="CL12335" s="56" t="s">
        <v>28626</v>
      </c>
      <c r="CM12335" s="56" t="s">
        <v>217</v>
      </c>
      <c r="CN12335" s="56" t="s">
        <v>217</v>
      </c>
      <c r="CO12335" s="52"/>
      <c r="CP12335" s="52"/>
      <c r="CQ12335" s="52"/>
      <c r="CR12335" s="52"/>
      <c r="CS12335" s="52"/>
      <c r="CT12335" s="52"/>
      <c r="CU12335" s="33"/>
      <c r="CV12335" s="33"/>
    </row>
    <row r="12336" spans="74:100">
      <c r="BV12336" s="62"/>
      <c r="BW12336" s="62"/>
      <c r="BX12336" s="62"/>
      <c r="BY12336" s="62"/>
      <c r="BZ12336" s="62"/>
      <c r="CA12336" s="62"/>
      <c r="CB12336" s="62"/>
      <c r="CC12336" s="62"/>
      <c r="CD12336" s="62"/>
      <c r="CE12336" s="62"/>
      <c r="CF12336" s="62"/>
      <c r="CL12336" s="56" t="s">
        <v>28627</v>
      </c>
      <c r="CM12336" s="56"/>
      <c r="CN12336" s="56"/>
      <c r="CO12336" s="52"/>
      <c r="CP12336" s="52"/>
      <c r="CQ12336" s="52"/>
      <c r="CR12336" s="52"/>
      <c r="CS12336" s="52"/>
      <c r="CT12336" s="52"/>
      <c r="CU12336" s="33"/>
      <c r="CV12336" s="33"/>
    </row>
    <row r="12337" spans="74:100">
      <c r="BV12337" s="62"/>
      <c r="BW12337" s="62"/>
      <c r="BX12337" s="62"/>
      <c r="BY12337" s="62"/>
      <c r="BZ12337" s="62"/>
      <c r="CA12337" s="62"/>
      <c r="CB12337" s="62"/>
      <c r="CC12337" s="62"/>
      <c r="CD12337" s="62"/>
      <c r="CE12337" s="62"/>
      <c r="CF12337" s="62"/>
      <c r="CL12337" s="56" t="s">
        <v>2669</v>
      </c>
      <c r="CM12337" s="56" t="s">
        <v>216</v>
      </c>
      <c r="CN12337" s="56" t="s">
        <v>216</v>
      </c>
      <c r="CO12337" s="52"/>
      <c r="CP12337" s="52"/>
      <c r="CQ12337" s="52"/>
      <c r="CR12337" s="52"/>
      <c r="CS12337" s="52"/>
      <c r="CT12337" s="52"/>
      <c r="CU12337" s="33"/>
      <c r="CV12337" s="33"/>
    </row>
    <row r="12338" spans="74:100">
      <c r="BV12338" s="62"/>
      <c r="BW12338" s="62"/>
      <c r="BX12338" s="62"/>
      <c r="BY12338" s="62"/>
      <c r="BZ12338" s="62"/>
      <c r="CA12338" s="62"/>
      <c r="CB12338" s="62"/>
      <c r="CC12338" s="62"/>
      <c r="CD12338" s="62"/>
      <c r="CE12338" s="62"/>
      <c r="CF12338" s="62"/>
      <c r="CL12338" s="56" t="s">
        <v>22992</v>
      </c>
      <c r="CM12338" s="56"/>
      <c r="CN12338" s="56"/>
      <c r="CO12338" s="52"/>
      <c r="CP12338" s="52"/>
      <c r="CQ12338" s="52"/>
      <c r="CR12338" s="52"/>
      <c r="CS12338" s="52"/>
      <c r="CT12338" s="52"/>
      <c r="CU12338" s="33"/>
      <c r="CV12338" s="33"/>
    </row>
    <row r="12339" spans="74:100">
      <c r="BV12339" s="62"/>
      <c r="BW12339" s="62"/>
      <c r="BX12339" s="62"/>
      <c r="BY12339" s="62"/>
      <c r="BZ12339" s="62"/>
      <c r="CA12339" s="62"/>
      <c r="CB12339" s="62"/>
      <c r="CC12339" s="62"/>
      <c r="CD12339" s="62"/>
      <c r="CE12339" s="62"/>
      <c r="CF12339" s="62"/>
      <c r="CL12339" s="56" t="s">
        <v>28628</v>
      </c>
      <c r="CM12339" s="56" t="s">
        <v>217</v>
      </c>
      <c r="CN12339" s="56" t="s">
        <v>217</v>
      </c>
      <c r="CO12339" s="52"/>
      <c r="CP12339" s="52"/>
      <c r="CQ12339" s="52"/>
      <c r="CR12339" s="52"/>
      <c r="CS12339" s="52"/>
      <c r="CT12339" s="52"/>
      <c r="CU12339" s="33"/>
      <c r="CV12339" s="33"/>
    </row>
    <row r="12340" spans="74:100">
      <c r="BV12340" s="62"/>
      <c r="BW12340" s="62"/>
      <c r="BX12340" s="62"/>
      <c r="BY12340" s="62"/>
      <c r="BZ12340" s="62"/>
      <c r="CA12340" s="62"/>
      <c r="CB12340" s="62"/>
      <c r="CC12340" s="62"/>
      <c r="CD12340" s="62"/>
      <c r="CE12340" s="62"/>
      <c r="CF12340" s="62"/>
      <c r="CL12340" s="56" t="s">
        <v>28629</v>
      </c>
      <c r="CM12340" s="56"/>
      <c r="CN12340" s="56"/>
      <c r="CO12340" s="52"/>
      <c r="CP12340" s="52"/>
      <c r="CQ12340" s="52"/>
      <c r="CR12340" s="52"/>
      <c r="CS12340" s="52"/>
      <c r="CT12340" s="52"/>
      <c r="CU12340" s="33"/>
      <c r="CV12340" s="33"/>
    </row>
    <row r="12341" spans="74:100">
      <c r="BV12341" s="62"/>
      <c r="BW12341" s="62"/>
      <c r="BX12341" s="62"/>
      <c r="BY12341" s="62"/>
      <c r="BZ12341" s="62"/>
      <c r="CA12341" s="62"/>
      <c r="CB12341" s="62"/>
      <c r="CC12341" s="62"/>
      <c r="CD12341" s="62"/>
      <c r="CE12341" s="62"/>
      <c r="CF12341" s="62"/>
      <c r="CL12341" s="56" t="s">
        <v>6542</v>
      </c>
      <c r="CM12341" s="56" t="s">
        <v>3118</v>
      </c>
      <c r="CN12341" s="56" t="s">
        <v>3118</v>
      </c>
      <c r="CO12341" s="52"/>
      <c r="CP12341" s="52"/>
      <c r="CQ12341" s="52"/>
      <c r="CR12341" s="52"/>
      <c r="CS12341" s="52"/>
      <c r="CT12341" s="52"/>
      <c r="CU12341" s="33"/>
      <c r="CV12341" s="33"/>
    </row>
    <row r="12342" spans="74:100">
      <c r="BV12342" s="62"/>
      <c r="BW12342" s="62"/>
      <c r="BX12342" s="62"/>
      <c r="BY12342" s="62"/>
      <c r="BZ12342" s="62"/>
      <c r="CA12342" s="62"/>
      <c r="CB12342" s="62"/>
      <c r="CC12342" s="62"/>
      <c r="CD12342" s="62"/>
      <c r="CE12342" s="62"/>
      <c r="CF12342" s="62"/>
      <c r="CL12342" s="56" t="s">
        <v>20064</v>
      </c>
      <c r="CM12342" s="56"/>
      <c r="CN12342" s="56"/>
      <c r="CO12342" s="52"/>
      <c r="CP12342" s="52"/>
      <c r="CQ12342" s="52"/>
      <c r="CR12342" s="52"/>
      <c r="CS12342" s="52"/>
      <c r="CT12342" s="52"/>
      <c r="CU12342" s="33"/>
      <c r="CV12342" s="33"/>
    </row>
    <row r="12343" spans="74:100">
      <c r="BV12343" s="62"/>
      <c r="BW12343" s="62"/>
      <c r="BX12343" s="62"/>
      <c r="BY12343" s="62"/>
      <c r="BZ12343" s="62"/>
      <c r="CA12343" s="62"/>
      <c r="CB12343" s="62"/>
      <c r="CC12343" s="62"/>
      <c r="CD12343" s="62"/>
      <c r="CE12343" s="62"/>
      <c r="CF12343" s="62"/>
      <c r="CL12343" s="56" t="s">
        <v>6543</v>
      </c>
      <c r="CM12343" s="56" t="s">
        <v>214</v>
      </c>
      <c r="CN12343" s="56" t="s">
        <v>214</v>
      </c>
      <c r="CO12343" s="52"/>
      <c r="CP12343" s="52"/>
      <c r="CQ12343" s="52"/>
      <c r="CR12343" s="52"/>
      <c r="CS12343" s="52"/>
      <c r="CT12343" s="52"/>
      <c r="CU12343" s="33"/>
      <c r="CV12343" s="33"/>
    </row>
    <row r="12344" spans="74:100">
      <c r="BV12344" s="62"/>
      <c r="BW12344" s="62"/>
      <c r="BX12344" s="62"/>
      <c r="BY12344" s="62"/>
      <c r="BZ12344" s="62"/>
      <c r="CA12344" s="62"/>
      <c r="CB12344" s="62"/>
      <c r="CC12344" s="62"/>
      <c r="CD12344" s="62"/>
      <c r="CE12344" s="62"/>
      <c r="CF12344" s="62"/>
      <c r="CL12344" s="56" t="s">
        <v>25056</v>
      </c>
      <c r="CM12344" s="56"/>
      <c r="CN12344" s="56"/>
      <c r="CO12344" s="52"/>
      <c r="CP12344" s="52"/>
      <c r="CQ12344" s="52"/>
      <c r="CR12344" s="52"/>
      <c r="CS12344" s="52"/>
      <c r="CT12344" s="52"/>
      <c r="CU12344" s="33"/>
      <c r="CV12344" s="33"/>
    </row>
    <row r="12345" spans="74:100">
      <c r="BV12345" s="62"/>
      <c r="BW12345" s="62"/>
      <c r="BX12345" s="62"/>
      <c r="BY12345" s="62"/>
      <c r="BZ12345" s="62"/>
      <c r="CA12345" s="62"/>
      <c r="CB12345" s="62"/>
      <c r="CC12345" s="62"/>
      <c r="CD12345" s="62"/>
      <c r="CE12345" s="62"/>
      <c r="CF12345" s="62"/>
      <c r="CL12345" s="56" t="s">
        <v>6544</v>
      </c>
      <c r="CM12345" s="56" t="s">
        <v>3118</v>
      </c>
      <c r="CN12345" s="56" t="s">
        <v>3118</v>
      </c>
      <c r="CO12345" s="52"/>
      <c r="CP12345" s="52"/>
      <c r="CQ12345" s="52"/>
      <c r="CR12345" s="52"/>
      <c r="CS12345" s="52"/>
      <c r="CT12345" s="52"/>
      <c r="CU12345" s="33"/>
      <c r="CV12345" s="33"/>
    </row>
    <row r="12346" spans="74:100">
      <c r="BV12346" s="62"/>
      <c r="BW12346" s="62"/>
      <c r="BX12346" s="62"/>
      <c r="BY12346" s="62"/>
      <c r="BZ12346" s="62"/>
      <c r="CA12346" s="62"/>
      <c r="CB12346" s="62"/>
      <c r="CC12346" s="62"/>
      <c r="CD12346" s="62"/>
      <c r="CE12346" s="62"/>
      <c r="CF12346" s="62"/>
      <c r="CL12346" s="56" t="s">
        <v>20065</v>
      </c>
      <c r="CM12346" s="56"/>
      <c r="CN12346" s="56"/>
      <c r="CO12346" s="52"/>
      <c r="CP12346" s="52"/>
      <c r="CQ12346" s="52"/>
      <c r="CR12346" s="52"/>
      <c r="CS12346" s="52"/>
      <c r="CT12346" s="52"/>
      <c r="CU12346" s="33"/>
      <c r="CV12346" s="33"/>
    </row>
    <row r="12347" spans="74:100">
      <c r="BV12347" s="62"/>
      <c r="BW12347" s="62"/>
      <c r="BX12347" s="62"/>
      <c r="BY12347" s="62"/>
      <c r="BZ12347" s="62"/>
      <c r="CA12347" s="62"/>
      <c r="CB12347" s="62"/>
      <c r="CC12347" s="62"/>
      <c r="CD12347" s="62"/>
      <c r="CE12347" s="62"/>
      <c r="CF12347" s="62"/>
      <c r="CL12347" s="56" t="s">
        <v>6545</v>
      </c>
      <c r="CM12347" s="56" t="s">
        <v>217</v>
      </c>
      <c r="CN12347" s="56" t="s">
        <v>217</v>
      </c>
      <c r="CO12347" s="52"/>
      <c r="CP12347" s="52"/>
      <c r="CQ12347" s="52"/>
      <c r="CR12347" s="52"/>
      <c r="CS12347" s="52"/>
      <c r="CT12347" s="52"/>
      <c r="CU12347" s="33"/>
      <c r="CV12347" s="33"/>
    </row>
    <row r="12348" spans="74:100">
      <c r="BV12348" s="62"/>
      <c r="BW12348" s="62"/>
      <c r="BX12348" s="62"/>
      <c r="BY12348" s="62"/>
      <c r="BZ12348" s="62"/>
      <c r="CA12348" s="62"/>
      <c r="CB12348" s="62"/>
      <c r="CC12348" s="62"/>
      <c r="CD12348" s="62"/>
      <c r="CE12348" s="62"/>
      <c r="CF12348" s="62"/>
      <c r="CL12348" s="56" t="s">
        <v>20066</v>
      </c>
      <c r="CM12348" s="56"/>
      <c r="CN12348" s="56"/>
      <c r="CO12348" s="52"/>
      <c r="CP12348" s="52"/>
      <c r="CQ12348" s="52"/>
      <c r="CR12348" s="52"/>
      <c r="CS12348" s="52"/>
      <c r="CT12348" s="52"/>
      <c r="CU12348" s="33"/>
      <c r="CV12348" s="33"/>
    </row>
    <row r="12349" spans="74:100">
      <c r="BV12349" s="62"/>
      <c r="BW12349" s="62"/>
      <c r="BX12349" s="62"/>
      <c r="BY12349" s="62"/>
      <c r="BZ12349" s="62"/>
      <c r="CA12349" s="62"/>
      <c r="CB12349" s="62"/>
      <c r="CC12349" s="62"/>
      <c r="CD12349" s="62"/>
      <c r="CE12349" s="62"/>
      <c r="CF12349" s="62"/>
      <c r="CL12349" s="56" t="s">
        <v>28630</v>
      </c>
      <c r="CM12349" s="56" t="s">
        <v>217</v>
      </c>
      <c r="CN12349" s="56" t="s">
        <v>217</v>
      </c>
      <c r="CO12349" s="52"/>
      <c r="CP12349" s="52"/>
      <c r="CQ12349" s="52"/>
      <c r="CR12349" s="52"/>
      <c r="CS12349" s="52"/>
      <c r="CT12349" s="52"/>
      <c r="CU12349" s="33"/>
      <c r="CV12349" s="33"/>
    </row>
    <row r="12350" spans="74:100">
      <c r="BV12350" s="62"/>
      <c r="BW12350" s="62"/>
      <c r="BX12350" s="62"/>
      <c r="BY12350" s="62"/>
      <c r="BZ12350" s="62"/>
      <c r="CA12350" s="62"/>
      <c r="CB12350" s="62"/>
      <c r="CC12350" s="62"/>
      <c r="CD12350" s="62"/>
      <c r="CE12350" s="62"/>
      <c r="CF12350" s="62"/>
      <c r="CL12350" s="56" t="s">
        <v>28631</v>
      </c>
      <c r="CM12350" s="56"/>
      <c r="CN12350" s="56"/>
      <c r="CO12350" s="52"/>
      <c r="CP12350" s="52"/>
      <c r="CQ12350" s="52"/>
      <c r="CR12350" s="52"/>
      <c r="CS12350" s="52"/>
      <c r="CT12350" s="52"/>
      <c r="CU12350" s="33"/>
      <c r="CV12350" s="33"/>
    </row>
    <row r="12351" spans="74:100">
      <c r="BV12351" s="62"/>
      <c r="BW12351" s="62"/>
      <c r="BX12351" s="62"/>
      <c r="BY12351" s="62"/>
      <c r="BZ12351" s="62"/>
      <c r="CA12351" s="62"/>
      <c r="CB12351" s="62"/>
      <c r="CC12351" s="62"/>
      <c r="CD12351" s="62"/>
      <c r="CE12351" s="62"/>
      <c r="CF12351" s="62"/>
      <c r="CL12351" s="56" t="s">
        <v>6546</v>
      </c>
      <c r="CM12351" s="56" t="s">
        <v>3118</v>
      </c>
      <c r="CN12351" s="56" t="s">
        <v>3118</v>
      </c>
      <c r="CO12351" s="52"/>
      <c r="CP12351" s="52"/>
      <c r="CQ12351" s="52"/>
      <c r="CR12351" s="52"/>
      <c r="CS12351" s="52"/>
      <c r="CT12351" s="52"/>
      <c r="CU12351" s="33"/>
      <c r="CV12351" s="33"/>
    </row>
    <row r="12352" spans="74:100">
      <c r="BV12352" s="62"/>
      <c r="BW12352" s="62"/>
      <c r="BX12352" s="62"/>
      <c r="BY12352" s="62"/>
      <c r="BZ12352" s="62"/>
      <c r="CA12352" s="62"/>
      <c r="CB12352" s="62"/>
      <c r="CC12352" s="62"/>
      <c r="CD12352" s="62"/>
      <c r="CE12352" s="62"/>
      <c r="CF12352" s="62"/>
      <c r="CL12352" s="56" t="s">
        <v>20067</v>
      </c>
      <c r="CM12352" s="56"/>
      <c r="CN12352" s="56"/>
      <c r="CO12352" s="52"/>
      <c r="CP12352" s="52"/>
      <c r="CQ12352" s="52"/>
      <c r="CR12352" s="52"/>
      <c r="CS12352" s="52"/>
      <c r="CT12352" s="52"/>
      <c r="CU12352" s="33"/>
      <c r="CV12352" s="33"/>
    </row>
    <row r="12353" spans="74:100">
      <c r="BV12353" s="62"/>
      <c r="BW12353" s="62"/>
      <c r="BX12353" s="62"/>
      <c r="BY12353" s="62"/>
      <c r="BZ12353" s="62"/>
      <c r="CA12353" s="62"/>
      <c r="CB12353" s="62"/>
      <c r="CC12353" s="62"/>
      <c r="CD12353" s="62"/>
      <c r="CE12353" s="62"/>
      <c r="CF12353" s="62"/>
      <c r="CL12353" s="56" t="s">
        <v>6547</v>
      </c>
      <c r="CM12353" s="56" t="s">
        <v>217</v>
      </c>
      <c r="CN12353" s="56" t="s">
        <v>217</v>
      </c>
      <c r="CO12353" s="52"/>
      <c r="CP12353" s="52"/>
      <c r="CQ12353" s="52"/>
      <c r="CR12353" s="52"/>
      <c r="CS12353" s="52"/>
      <c r="CT12353" s="52"/>
      <c r="CU12353" s="33"/>
      <c r="CV12353" s="33"/>
    </row>
    <row r="12354" spans="74:100">
      <c r="BV12354" s="62"/>
      <c r="BW12354" s="62"/>
      <c r="BX12354" s="62"/>
      <c r="BY12354" s="62"/>
      <c r="BZ12354" s="62"/>
      <c r="CA12354" s="62"/>
      <c r="CB12354" s="62"/>
      <c r="CC12354" s="62"/>
      <c r="CD12354" s="62"/>
      <c r="CE12354" s="62"/>
      <c r="CF12354" s="62"/>
      <c r="CL12354" s="56" t="s">
        <v>20068</v>
      </c>
      <c r="CM12354" s="56"/>
      <c r="CN12354" s="56"/>
      <c r="CO12354" s="52"/>
      <c r="CP12354" s="52"/>
      <c r="CQ12354" s="52"/>
      <c r="CR12354" s="52"/>
      <c r="CS12354" s="52"/>
      <c r="CT12354" s="52"/>
      <c r="CU12354" s="33"/>
      <c r="CV12354" s="33"/>
    </row>
    <row r="12355" spans="74:100">
      <c r="BV12355" s="62"/>
      <c r="BW12355" s="62"/>
      <c r="BX12355" s="62"/>
      <c r="BY12355" s="62"/>
      <c r="BZ12355" s="62"/>
      <c r="CA12355" s="62"/>
      <c r="CB12355" s="62"/>
      <c r="CC12355" s="62"/>
      <c r="CD12355" s="62"/>
      <c r="CE12355" s="62"/>
      <c r="CF12355" s="62"/>
      <c r="CL12355" s="56" t="s">
        <v>6548</v>
      </c>
      <c r="CM12355" s="56" t="s">
        <v>3118</v>
      </c>
      <c r="CN12355" s="56" t="s">
        <v>3118</v>
      </c>
      <c r="CO12355" s="52"/>
      <c r="CP12355" s="52"/>
      <c r="CQ12355" s="52"/>
      <c r="CR12355" s="52"/>
      <c r="CS12355" s="52"/>
      <c r="CT12355" s="52"/>
      <c r="CU12355" s="33"/>
      <c r="CV12355" s="33"/>
    </row>
    <row r="12356" spans="74:100">
      <c r="BV12356" s="62"/>
      <c r="BW12356" s="62"/>
      <c r="BX12356" s="62"/>
      <c r="BY12356" s="62"/>
      <c r="BZ12356" s="62"/>
      <c r="CA12356" s="62"/>
      <c r="CB12356" s="62"/>
      <c r="CC12356" s="62"/>
      <c r="CD12356" s="62"/>
      <c r="CE12356" s="62"/>
      <c r="CF12356" s="62"/>
      <c r="CL12356" s="56" t="s">
        <v>20069</v>
      </c>
      <c r="CM12356" s="56"/>
      <c r="CN12356" s="56"/>
      <c r="CO12356" s="52"/>
      <c r="CP12356" s="52"/>
      <c r="CQ12356" s="52"/>
      <c r="CR12356" s="52"/>
      <c r="CS12356" s="52"/>
      <c r="CT12356" s="52"/>
      <c r="CU12356" s="33"/>
      <c r="CV12356" s="33"/>
    </row>
    <row r="12357" spans="74:100">
      <c r="BV12357" s="62"/>
      <c r="BW12357" s="62"/>
      <c r="BX12357" s="62"/>
      <c r="BY12357" s="62"/>
      <c r="BZ12357" s="62"/>
      <c r="CA12357" s="62"/>
      <c r="CB12357" s="62"/>
      <c r="CC12357" s="62"/>
      <c r="CD12357" s="62"/>
      <c r="CE12357" s="62"/>
      <c r="CF12357" s="62"/>
      <c r="CL12357" s="56" t="s">
        <v>2670</v>
      </c>
      <c r="CM12357" s="56" t="s">
        <v>217</v>
      </c>
      <c r="CN12357" s="56" t="s">
        <v>217</v>
      </c>
      <c r="CO12357" s="52"/>
      <c r="CP12357" s="52"/>
      <c r="CQ12357" s="52"/>
      <c r="CR12357" s="52"/>
      <c r="CS12357" s="52"/>
      <c r="CT12357" s="52"/>
      <c r="CU12357" s="33"/>
      <c r="CV12357" s="33"/>
    </row>
    <row r="12358" spans="74:100">
      <c r="BV12358" s="62"/>
      <c r="BW12358" s="62"/>
      <c r="BX12358" s="62"/>
      <c r="BY12358" s="62"/>
      <c r="BZ12358" s="62"/>
      <c r="CA12358" s="62"/>
      <c r="CB12358" s="62"/>
      <c r="CC12358" s="62"/>
      <c r="CD12358" s="62"/>
      <c r="CE12358" s="62"/>
      <c r="CF12358" s="62"/>
      <c r="CL12358" s="56" t="s">
        <v>22993</v>
      </c>
      <c r="CM12358" s="56"/>
      <c r="CN12358" s="56"/>
      <c r="CO12358" s="52"/>
      <c r="CP12358" s="52"/>
      <c r="CQ12358" s="52"/>
      <c r="CR12358" s="52"/>
      <c r="CS12358" s="52"/>
      <c r="CT12358" s="52"/>
      <c r="CU12358" s="33"/>
      <c r="CV12358" s="33"/>
    </row>
    <row r="12359" spans="74:100">
      <c r="BV12359" s="62"/>
      <c r="BW12359" s="62"/>
      <c r="BX12359" s="62"/>
      <c r="BY12359" s="62"/>
      <c r="BZ12359" s="62"/>
      <c r="CA12359" s="62"/>
      <c r="CB12359" s="62"/>
      <c r="CC12359" s="62"/>
      <c r="CD12359" s="62"/>
      <c r="CE12359" s="62"/>
      <c r="CF12359" s="62"/>
      <c r="CL12359" s="56" t="s">
        <v>6549</v>
      </c>
      <c r="CM12359" s="56" t="s">
        <v>217</v>
      </c>
      <c r="CN12359" s="56" t="s">
        <v>217</v>
      </c>
      <c r="CO12359" s="52"/>
      <c r="CP12359" s="52"/>
      <c r="CQ12359" s="52"/>
      <c r="CR12359" s="52"/>
      <c r="CS12359" s="52"/>
      <c r="CT12359" s="52"/>
      <c r="CU12359" s="33"/>
      <c r="CV12359" s="33"/>
    </row>
    <row r="12360" spans="74:100">
      <c r="BV12360" s="62"/>
      <c r="BW12360" s="62"/>
      <c r="BX12360" s="62"/>
      <c r="BY12360" s="62"/>
      <c r="BZ12360" s="62"/>
      <c r="CA12360" s="62"/>
      <c r="CB12360" s="62"/>
      <c r="CC12360" s="62"/>
      <c r="CD12360" s="62"/>
      <c r="CE12360" s="62"/>
      <c r="CF12360" s="62"/>
      <c r="CL12360" s="56" t="s">
        <v>20070</v>
      </c>
      <c r="CM12360" s="56"/>
      <c r="CN12360" s="56"/>
      <c r="CO12360" s="52"/>
      <c r="CP12360" s="52"/>
      <c r="CQ12360" s="52"/>
      <c r="CR12360" s="52"/>
      <c r="CS12360" s="52"/>
      <c r="CT12360" s="52"/>
      <c r="CU12360" s="33"/>
      <c r="CV12360" s="33"/>
    </row>
    <row r="12361" spans="74:100">
      <c r="BV12361" s="62"/>
      <c r="BW12361" s="62"/>
      <c r="BX12361" s="62"/>
      <c r="BY12361" s="62"/>
      <c r="BZ12361" s="62"/>
      <c r="CA12361" s="62"/>
      <c r="CB12361" s="62"/>
      <c r="CC12361" s="62"/>
      <c r="CD12361" s="62"/>
      <c r="CE12361" s="62"/>
      <c r="CF12361" s="62"/>
      <c r="CL12361" s="56" t="s">
        <v>6550</v>
      </c>
      <c r="CM12361" s="56" t="s">
        <v>217</v>
      </c>
      <c r="CN12361" s="56" t="s">
        <v>217</v>
      </c>
      <c r="CO12361" s="52"/>
      <c r="CP12361" s="52"/>
      <c r="CQ12361" s="52"/>
      <c r="CR12361" s="52"/>
      <c r="CS12361" s="52"/>
      <c r="CT12361" s="52"/>
      <c r="CU12361" s="33"/>
      <c r="CV12361" s="33"/>
    </row>
    <row r="12362" spans="74:100">
      <c r="BV12362" s="62"/>
      <c r="BW12362" s="62"/>
      <c r="BX12362" s="62"/>
      <c r="BY12362" s="62"/>
      <c r="BZ12362" s="62"/>
      <c r="CA12362" s="62"/>
      <c r="CB12362" s="62"/>
      <c r="CC12362" s="62"/>
      <c r="CD12362" s="62"/>
      <c r="CE12362" s="62"/>
      <c r="CF12362" s="62"/>
      <c r="CL12362" s="56" t="s">
        <v>20071</v>
      </c>
      <c r="CM12362" s="56"/>
      <c r="CN12362" s="56"/>
      <c r="CO12362" s="52"/>
      <c r="CP12362" s="52"/>
      <c r="CQ12362" s="52"/>
      <c r="CR12362" s="52"/>
      <c r="CS12362" s="52"/>
      <c r="CT12362" s="52"/>
      <c r="CU12362" s="33"/>
      <c r="CV12362" s="33"/>
    </row>
    <row r="12363" spans="74:100">
      <c r="BV12363" s="62"/>
      <c r="BW12363" s="62"/>
      <c r="BX12363" s="62"/>
      <c r="BY12363" s="62"/>
      <c r="BZ12363" s="62"/>
      <c r="CA12363" s="62"/>
      <c r="CB12363" s="62"/>
      <c r="CC12363" s="62"/>
      <c r="CD12363" s="62"/>
      <c r="CE12363" s="62"/>
      <c r="CF12363" s="62"/>
      <c r="CL12363" s="56" t="s">
        <v>6551</v>
      </c>
      <c r="CM12363" s="56" t="s">
        <v>217</v>
      </c>
      <c r="CN12363" s="56" t="s">
        <v>217</v>
      </c>
      <c r="CO12363" s="52"/>
      <c r="CP12363" s="52"/>
      <c r="CQ12363" s="52"/>
      <c r="CR12363" s="52"/>
      <c r="CS12363" s="52"/>
      <c r="CT12363" s="52"/>
      <c r="CU12363" s="33"/>
      <c r="CV12363" s="33"/>
    </row>
    <row r="12364" spans="74:100">
      <c r="BV12364" s="62"/>
      <c r="BW12364" s="62"/>
      <c r="BX12364" s="62"/>
      <c r="BY12364" s="62"/>
      <c r="BZ12364" s="62"/>
      <c r="CA12364" s="62"/>
      <c r="CB12364" s="62"/>
      <c r="CC12364" s="62"/>
      <c r="CD12364" s="62"/>
      <c r="CE12364" s="62"/>
      <c r="CF12364" s="62"/>
      <c r="CL12364" s="56" t="s">
        <v>20072</v>
      </c>
      <c r="CM12364" s="56"/>
      <c r="CN12364" s="56"/>
      <c r="CO12364" s="52"/>
      <c r="CP12364" s="52"/>
      <c r="CQ12364" s="52"/>
      <c r="CR12364" s="52"/>
      <c r="CS12364" s="52"/>
      <c r="CT12364" s="52"/>
      <c r="CU12364" s="33"/>
      <c r="CV12364" s="33"/>
    </row>
    <row r="12365" spans="74:100">
      <c r="BV12365" s="62"/>
      <c r="BW12365" s="62"/>
      <c r="BX12365" s="62"/>
      <c r="BY12365" s="62"/>
      <c r="BZ12365" s="62"/>
      <c r="CA12365" s="62"/>
      <c r="CB12365" s="62"/>
      <c r="CC12365" s="62"/>
      <c r="CD12365" s="62"/>
      <c r="CE12365" s="62"/>
      <c r="CF12365" s="62"/>
      <c r="CL12365" s="56" t="s">
        <v>28632</v>
      </c>
      <c r="CM12365" s="56" t="s">
        <v>217</v>
      </c>
      <c r="CN12365" s="56" t="s">
        <v>217</v>
      </c>
      <c r="CO12365" s="52"/>
      <c r="CP12365" s="52"/>
      <c r="CQ12365" s="52"/>
      <c r="CR12365" s="52"/>
      <c r="CS12365" s="52"/>
      <c r="CT12365" s="52"/>
      <c r="CU12365" s="33"/>
      <c r="CV12365" s="33"/>
    </row>
    <row r="12366" spans="74:100">
      <c r="BV12366" s="62"/>
      <c r="BW12366" s="62"/>
      <c r="BX12366" s="62"/>
      <c r="BY12366" s="62"/>
      <c r="BZ12366" s="62"/>
      <c r="CA12366" s="62"/>
      <c r="CB12366" s="62"/>
      <c r="CC12366" s="62"/>
      <c r="CD12366" s="62"/>
      <c r="CE12366" s="62"/>
      <c r="CF12366" s="62"/>
      <c r="CL12366" s="56" t="s">
        <v>28633</v>
      </c>
      <c r="CM12366" s="56"/>
      <c r="CN12366" s="56"/>
      <c r="CO12366" s="52"/>
      <c r="CP12366" s="52"/>
      <c r="CQ12366" s="52"/>
      <c r="CR12366" s="52"/>
      <c r="CS12366" s="52"/>
      <c r="CT12366" s="52"/>
      <c r="CU12366" s="33"/>
      <c r="CV12366" s="33"/>
    </row>
    <row r="12367" spans="74:100">
      <c r="BV12367" s="62"/>
      <c r="BW12367" s="62"/>
      <c r="BX12367" s="62"/>
      <c r="BY12367" s="62"/>
      <c r="BZ12367" s="62"/>
      <c r="CA12367" s="62"/>
      <c r="CB12367" s="62"/>
      <c r="CC12367" s="62"/>
      <c r="CD12367" s="62"/>
      <c r="CE12367" s="62"/>
      <c r="CF12367" s="62"/>
      <c r="CL12367" s="56" t="s">
        <v>20503</v>
      </c>
      <c r="CM12367" s="56" t="s">
        <v>217</v>
      </c>
      <c r="CN12367" s="56" t="s">
        <v>217</v>
      </c>
      <c r="CO12367" s="52"/>
      <c r="CP12367" s="52"/>
      <c r="CQ12367" s="52"/>
      <c r="CR12367" s="52"/>
      <c r="CS12367" s="52"/>
      <c r="CT12367" s="52"/>
      <c r="CU12367" s="33"/>
      <c r="CV12367" s="33"/>
    </row>
    <row r="12368" spans="74:100">
      <c r="BV12368" s="62"/>
      <c r="BW12368" s="62"/>
      <c r="BX12368" s="62"/>
      <c r="BY12368" s="62"/>
      <c r="BZ12368" s="62"/>
      <c r="CA12368" s="62"/>
      <c r="CB12368" s="62"/>
      <c r="CC12368" s="62"/>
      <c r="CD12368" s="62"/>
      <c r="CE12368" s="62"/>
      <c r="CF12368" s="62"/>
      <c r="CL12368" s="56" t="s">
        <v>20073</v>
      </c>
      <c r="CM12368" s="56"/>
      <c r="CN12368" s="56"/>
      <c r="CO12368" s="52"/>
      <c r="CP12368" s="52"/>
      <c r="CQ12368" s="52"/>
      <c r="CR12368" s="52"/>
      <c r="CS12368" s="52"/>
      <c r="CT12368" s="52"/>
      <c r="CU12368" s="33"/>
      <c r="CV12368" s="33"/>
    </row>
    <row r="12369" spans="74:100">
      <c r="BV12369" s="62"/>
      <c r="BW12369" s="62"/>
      <c r="BX12369" s="62"/>
      <c r="BY12369" s="62"/>
      <c r="BZ12369" s="62"/>
      <c r="CA12369" s="62"/>
      <c r="CB12369" s="62"/>
      <c r="CC12369" s="62"/>
      <c r="CD12369" s="62"/>
      <c r="CE12369" s="62"/>
      <c r="CF12369" s="62"/>
      <c r="CL12369" s="56" t="s">
        <v>6552</v>
      </c>
      <c r="CM12369" s="56" t="s">
        <v>217</v>
      </c>
      <c r="CN12369" s="56" t="s">
        <v>217</v>
      </c>
      <c r="CO12369" s="52"/>
      <c r="CP12369" s="52"/>
      <c r="CQ12369" s="52"/>
      <c r="CR12369" s="52"/>
      <c r="CS12369" s="52"/>
      <c r="CT12369" s="52"/>
      <c r="CU12369" s="33"/>
      <c r="CV12369" s="33"/>
    </row>
    <row r="12370" spans="74:100">
      <c r="BV12370" s="62"/>
      <c r="BW12370" s="62"/>
      <c r="BX12370" s="62"/>
      <c r="BY12370" s="62"/>
      <c r="BZ12370" s="62"/>
      <c r="CA12370" s="62"/>
      <c r="CB12370" s="62"/>
      <c r="CC12370" s="62"/>
      <c r="CD12370" s="62"/>
      <c r="CE12370" s="62"/>
      <c r="CF12370" s="62"/>
      <c r="CL12370" s="56" t="s">
        <v>20074</v>
      </c>
      <c r="CM12370" s="56"/>
      <c r="CN12370" s="56"/>
      <c r="CO12370" s="52"/>
      <c r="CP12370" s="52"/>
      <c r="CQ12370" s="52"/>
      <c r="CR12370" s="52"/>
      <c r="CS12370" s="52"/>
      <c r="CT12370" s="52"/>
      <c r="CU12370" s="33"/>
      <c r="CV12370" s="33"/>
    </row>
    <row r="12371" spans="74:100">
      <c r="BV12371" s="62"/>
      <c r="BW12371" s="62"/>
      <c r="BX12371" s="62"/>
      <c r="BY12371" s="62"/>
      <c r="BZ12371" s="62"/>
      <c r="CA12371" s="62"/>
      <c r="CB12371" s="62"/>
      <c r="CC12371" s="62"/>
      <c r="CD12371" s="62"/>
      <c r="CE12371" s="62"/>
      <c r="CF12371" s="62"/>
      <c r="CL12371" s="56" t="s">
        <v>6553</v>
      </c>
      <c r="CM12371" s="56" t="s">
        <v>217</v>
      </c>
      <c r="CN12371" s="56" t="s">
        <v>217</v>
      </c>
      <c r="CO12371" s="52"/>
      <c r="CP12371" s="52"/>
      <c r="CQ12371" s="52"/>
      <c r="CR12371" s="52"/>
      <c r="CS12371" s="52"/>
      <c r="CT12371" s="52"/>
      <c r="CU12371" s="33"/>
      <c r="CV12371" s="33"/>
    </row>
    <row r="12372" spans="74:100">
      <c r="BV12372" s="62"/>
      <c r="BW12372" s="62"/>
      <c r="BX12372" s="62"/>
      <c r="BY12372" s="62"/>
      <c r="BZ12372" s="62"/>
      <c r="CA12372" s="62"/>
      <c r="CB12372" s="62"/>
      <c r="CC12372" s="62"/>
      <c r="CD12372" s="62"/>
      <c r="CE12372" s="62"/>
      <c r="CF12372" s="62"/>
      <c r="CL12372" s="56" t="s">
        <v>20075</v>
      </c>
      <c r="CM12372" s="56"/>
      <c r="CN12372" s="56"/>
      <c r="CO12372" s="52"/>
      <c r="CP12372" s="52"/>
      <c r="CQ12372" s="52"/>
      <c r="CR12372" s="52"/>
      <c r="CS12372" s="52"/>
      <c r="CT12372" s="52"/>
      <c r="CU12372" s="33"/>
      <c r="CV12372" s="33"/>
    </row>
    <row r="12373" spans="74:100">
      <c r="BV12373" s="62"/>
      <c r="BW12373" s="62"/>
      <c r="BX12373" s="62"/>
      <c r="BY12373" s="62"/>
      <c r="BZ12373" s="62"/>
      <c r="CA12373" s="62"/>
      <c r="CB12373" s="62"/>
      <c r="CC12373" s="62"/>
      <c r="CD12373" s="62"/>
      <c r="CE12373" s="62"/>
      <c r="CF12373" s="62"/>
      <c r="CL12373" s="56" t="s">
        <v>6554</v>
      </c>
      <c r="CM12373" s="56" t="s">
        <v>217</v>
      </c>
      <c r="CN12373" s="56" t="s">
        <v>217</v>
      </c>
      <c r="CO12373" s="52"/>
      <c r="CP12373" s="52"/>
      <c r="CQ12373" s="52"/>
      <c r="CR12373" s="52"/>
      <c r="CS12373" s="52"/>
      <c r="CT12373" s="52"/>
      <c r="CU12373" s="33"/>
      <c r="CV12373" s="33"/>
    </row>
    <row r="12374" spans="74:100">
      <c r="BV12374" s="62"/>
      <c r="BW12374" s="62"/>
      <c r="BX12374" s="62"/>
      <c r="BY12374" s="62"/>
      <c r="BZ12374" s="62"/>
      <c r="CA12374" s="62"/>
      <c r="CB12374" s="62"/>
      <c r="CC12374" s="62"/>
      <c r="CD12374" s="62"/>
      <c r="CE12374" s="62"/>
      <c r="CF12374" s="62"/>
      <c r="CL12374" s="56" t="s">
        <v>20076</v>
      </c>
      <c r="CM12374" s="56"/>
      <c r="CN12374" s="56"/>
      <c r="CO12374" s="52"/>
      <c r="CP12374" s="52"/>
      <c r="CQ12374" s="52"/>
      <c r="CR12374" s="52"/>
      <c r="CS12374" s="52"/>
      <c r="CT12374" s="52"/>
      <c r="CU12374" s="33"/>
      <c r="CV12374" s="33"/>
    </row>
    <row r="12375" spans="74:100">
      <c r="BV12375" s="62"/>
      <c r="BW12375" s="62"/>
      <c r="BX12375" s="62"/>
      <c r="BY12375" s="62"/>
      <c r="BZ12375" s="62"/>
      <c r="CA12375" s="62"/>
      <c r="CB12375" s="62"/>
      <c r="CC12375" s="62"/>
      <c r="CD12375" s="62"/>
      <c r="CE12375" s="62"/>
      <c r="CF12375" s="62"/>
      <c r="CL12375" s="56" t="s">
        <v>6555</v>
      </c>
      <c r="CM12375" s="56" t="s">
        <v>217</v>
      </c>
      <c r="CN12375" s="56" t="s">
        <v>217</v>
      </c>
      <c r="CO12375" s="52"/>
      <c r="CP12375" s="52"/>
      <c r="CQ12375" s="52"/>
      <c r="CR12375" s="52"/>
      <c r="CS12375" s="52"/>
      <c r="CT12375" s="52"/>
      <c r="CU12375" s="33"/>
      <c r="CV12375" s="33"/>
    </row>
    <row r="12376" spans="74:100">
      <c r="BV12376" s="62"/>
      <c r="BW12376" s="62"/>
      <c r="BX12376" s="62"/>
      <c r="BY12376" s="62"/>
      <c r="BZ12376" s="62"/>
      <c r="CA12376" s="62"/>
      <c r="CB12376" s="62"/>
      <c r="CC12376" s="62"/>
      <c r="CD12376" s="62"/>
      <c r="CE12376" s="62"/>
      <c r="CF12376" s="62"/>
      <c r="CL12376" s="56" t="s">
        <v>20077</v>
      </c>
      <c r="CM12376" s="56"/>
      <c r="CN12376" s="56"/>
      <c r="CO12376" s="52"/>
      <c r="CP12376" s="52"/>
      <c r="CQ12376" s="52"/>
      <c r="CR12376" s="52"/>
      <c r="CS12376" s="52"/>
      <c r="CT12376" s="52"/>
      <c r="CU12376" s="33"/>
      <c r="CV12376" s="33"/>
    </row>
    <row r="12377" spans="74:100">
      <c r="BV12377" s="62"/>
      <c r="BW12377" s="62"/>
      <c r="BX12377" s="62"/>
      <c r="BY12377" s="62"/>
      <c r="BZ12377" s="62"/>
      <c r="CA12377" s="62"/>
      <c r="CB12377" s="62"/>
      <c r="CC12377" s="62"/>
      <c r="CD12377" s="62"/>
      <c r="CE12377" s="62"/>
      <c r="CF12377" s="62"/>
      <c r="CL12377" s="56" t="s">
        <v>6556</v>
      </c>
      <c r="CM12377" s="56" t="s">
        <v>217</v>
      </c>
      <c r="CN12377" s="56" t="s">
        <v>217</v>
      </c>
      <c r="CO12377" s="52"/>
      <c r="CP12377" s="52"/>
      <c r="CQ12377" s="52"/>
      <c r="CR12377" s="52"/>
      <c r="CS12377" s="52"/>
      <c r="CT12377" s="52"/>
      <c r="CU12377" s="33"/>
      <c r="CV12377" s="33"/>
    </row>
    <row r="12378" spans="74:100">
      <c r="BV12378" s="62"/>
      <c r="BW12378" s="62"/>
      <c r="BX12378" s="62"/>
      <c r="BY12378" s="62"/>
      <c r="BZ12378" s="62"/>
      <c r="CA12378" s="62"/>
      <c r="CB12378" s="62"/>
      <c r="CC12378" s="62"/>
      <c r="CD12378" s="62"/>
      <c r="CE12378" s="62"/>
      <c r="CF12378" s="62"/>
      <c r="CL12378" s="56" t="s">
        <v>20078</v>
      </c>
      <c r="CM12378" s="56"/>
      <c r="CN12378" s="56"/>
      <c r="CO12378" s="52"/>
      <c r="CP12378" s="52"/>
      <c r="CQ12378" s="52"/>
      <c r="CR12378" s="52"/>
      <c r="CS12378" s="52"/>
      <c r="CT12378" s="52"/>
      <c r="CU12378" s="33"/>
      <c r="CV12378" s="33"/>
    </row>
    <row r="12379" spans="74:100">
      <c r="BV12379" s="62"/>
      <c r="BW12379" s="62"/>
      <c r="BX12379" s="62"/>
      <c r="BY12379" s="62"/>
      <c r="BZ12379" s="62"/>
      <c r="CA12379" s="62"/>
      <c r="CB12379" s="62"/>
      <c r="CC12379" s="62"/>
      <c r="CD12379" s="62"/>
      <c r="CE12379" s="62"/>
      <c r="CF12379" s="62"/>
      <c r="CL12379" s="56" t="s">
        <v>12351</v>
      </c>
      <c r="CM12379" s="56" t="s">
        <v>216</v>
      </c>
      <c r="CN12379" s="56" t="s">
        <v>216</v>
      </c>
      <c r="CO12379" s="52"/>
      <c r="CP12379" s="52"/>
      <c r="CQ12379" s="52"/>
      <c r="CR12379" s="52"/>
      <c r="CS12379" s="52"/>
      <c r="CT12379" s="52"/>
      <c r="CU12379" s="33"/>
      <c r="CV12379" s="33"/>
    </row>
    <row r="12380" spans="74:100">
      <c r="BV12380" s="62"/>
      <c r="BW12380" s="62"/>
      <c r="BX12380" s="62"/>
      <c r="BY12380" s="62"/>
      <c r="BZ12380" s="62"/>
      <c r="CA12380" s="62"/>
      <c r="CB12380" s="62"/>
      <c r="CC12380" s="62"/>
      <c r="CD12380" s="62"/>
      <c r="CE12380" s="62"/>
      <c r="CF12380" s="62"/>
      <c r="CL12380" s="56" t="s">
        <v>22994</v>
      </c>
      <c r="CM12380" s="56"/>
      <c r="CN12380" s="56"/>
      <c r="CO12380" s="52"/>
      <c r="CP12380" s="52"/>
      <c r="CQ12380" s="52"/>
      <c r="CR12380" s="52"/>
      <c r="CS12380" s="52"/>
      <c r="CT12380" s="52"/>
      <c r="CU12380" s="33"/>
      <c r="CV12380" s="33"/>
    </row>
    <row r="12381" spans="74:100">
      <c r="BV12381" s="62"/>
      <c r="BW12381" s="62"/>
      <c r="BX12381" s="62"/>
      <c r="BY12381" s="62"/>
      <c r="BZ12381" s="62"/>
      <c r="CA12381" s="62"/>
      <c r="CB12381" s="62"/>
      <c r="CC12381" s="62"/>
      <c r="CD12381" s="62"/>
      <c r="CE12381" s="62"/>
      <c r="CF12381" s="62"/>
      <c r="CL12381" s="56" t="s">
        <v>6557</v>
      </c>
      <c r="CM12381" s="56" t="s">
        <v>217</v>
      </c>
      <c r="CN12381" s="56" t="s">
        <v>217</v>
      </c>
      <c r="CO12381" s="52"/>
      <c r="CP12381" s="52"/>
      <c r="CQ12381" s="52"/>
      <c r="CR12381" s="52"/>
      <c r="CS12381" s="52"/>
      <c r="CT12381" s="52"/>
      <c r="CU12381" s="33"/>
      <c r="CV12381" s="33"/>
    </row>
    <row r="12382" spans="74:100">
      <c r="BV12382" s="62"/>
      <c r="BW12382" s="62"/>
      <c r="BX12382" s="62"/>
      <c r="BY12382" s="62"/>
      <c r="BZ12382" s="62"/>
      <c r="CA12382" s="62"/>
      <c r="CB12382" s="62"/>
      <c r="CC12382" s="62"/>
      <c r="CD12382" s="62"/>
      <c r="CE12382" s="62"/>
      <c r="CF12382" s="62"/>
      <c r="CL12382" s="56" t="s">
        <v>20079</v>
      </c>
      <c r="CM12382" s="56"/>
      <c r="CN12382" s="56"/>
      <c r="CO12382" s="52"/>
      <c r="CP12382" s="52"/>
      <c r="CQ12382" s="52"/>
      <c r="CR12382" s="52"/>
      <c r="CS12382" s="52"/>
      <c r="CT12382" s="52"/>
      <c r="CU12382" s="33"/>
      <c r="CV12382" s="33"/>
    </row>
    <row r="12383" spans="74:100">
      <c r="BV12383" s="62"/>
      <c r="BW12383" s="62"/>
      <c r="BX12383" s="62"/>
      <c r="BY12383" s="62"/>
      <c r="BZ12383" s="62"/>
      <c r="CA12383" s="62"/>
      <c r="CB12383" s="62"/>
      <c r="CC12383" s="62"/>
      <c r="CD12383" s="62"/>
      <c r="CE12383" s="62"/>
      <c r="CF12383" s="62"/>
      <c r="CL12383" s="56" t="s">
        <v>6558</v>
      </c>
      <c r="CM12383" s="56" t="s">
        <v>217</v>
      </c>
      <c r="CN12383" s="56" t="s">
        <v>217</v>
      </c>
      <c r="CO12383" s="52"/>
      <c r="CP12383" s="52"/>
      <c r="CQ12383" s="52"/>
      <c r="CR12383" s="52"/>
      <c r="CS12383" s="52"/>
      <c r="CT12383" s="52"/>
      <c r="CU12383" s="33"/>
      <c r="CV12383" s="33"/>
    </row>
    <row r="12384" spans="74:100">
      <c r="BV12384" s="62"/>
      <c r="BW12384" s="62"/>
      <c r="BX12384" s="62"/>
      <c r="BY12384" s="62"/>
      <c r="BZ12384" s="62"/>
      <c r="CA12384" s="62"/>
      <c r="CB12384" s="62"/>
      <c r="CC12384" s="62"/>
      <c r="CD12384" s="62"/>
      <c r="CE12384" s="62"/>
      <c r="CF12384" s="62"/>
      <c r="CL12384" s="56" t="s">
        <v>20080</v>
      </c>
      <c r="CM12384" s="56"/>
      <c r="CN12384" s="56"/>
      <c r="CO12384" s="52"/>
      <c r="CP12384" s="52"/>
      <c r="CQ12384" s="52"/>
      <c r="CR12384" s="52"/>
      <c r="CS12384" s="52"/>
      <c r="CT12384" s="52"/>
      <c r="CU12384" s="33"/>
      <c r="CV12384" s="33"/>
    </row>
    <row r="12385" spans="74:100">
      <c r="BV12385" s="62"/>
      <c r="BW12385" s="62"/>
      <c r="BX12385" s="62"/>
      <c r="BY12385" s="62"/>
      <c r="BZ12385" s="62"/>
      <c r="CA12385" s="62"/>
      <c r="CB12385" s="62"/>
      <c r="CC12385" s="62"/>
      <c r="CD12385" s="62"/>
      <c r="CE12385" s="62"/>
      <c r="CF12385" s="62"/>
      <c r="CL12385" s="56" t="s">
        <v>6559</v>
      </c>
      <c r="CM12385" s="56" t="s">
        <v>217</v>
      </c>
      <c r="CN12385" s="56" t="s">
        <v>217</v>
      </c>
      <c r="CO12385" s="52"/>
      <c r="CP12385" s="52"/>
      <c r="CQ12385" s="52"/>
      <c r="CR12385" s="52"/>
      <c r="CS12385" s="52"/>
      <c r="CT12385" s="52"/>
      <c r="CU12385" s="33"/>
      <c r="CV12385" s="33"/>
    </row>
    <row r="12386" spans="74:100">
      <c r="BV12386" s="62"/>
      <c r="BW12386" s="62"/>
      <c r="BX12386" s="62"/>
      <c r="BY12386" s="62"/>
      <c r="BZ12386" s="62"/>
      <c r="CA12386" s="62"/>
      <c r="CB12386" s="62"/>
      <c r="CC12386" s="62"/>
      <c r="CD12386" s="62"/>
      <c r="CE12386" s="62"/>
      <c r="CF12386" s="62"/>
      <c r="CL12386" s="56" t="s">
        <v>20081</v>
      </c>
      <c r="CM12386" s="56"/>
      <c r="CN12386" s="56"/>
      <c r="CO12386" s="52"/>
      <c r="CP12386" s="52"/>
      <c r="CQ12386" s="52"/>
      <c r="CR12386" s="52"/>
      <c r="CS12386" s="52"/>
      <c r="CT12386" s="52"/>
      <c r="CU12386" s="33"/>
      <c r="CV12386" s="33"/>
    </row>
    <row r="12387" spans="74:100">
      <c r="BV12387" s="62"/>
      <c r="BW12387" s="62"/>
      <c r="BX12387" s="62"/>
      <c r="BY12387" s="62"/>
      <c r="BZ12387" s="62"/>
      <c r="CA12387" s="62"/>
      <c r="CB12387" s="62"/>
      <c r="CC12387" s="62"/>
      <c r="CD12387" s="62"/>
      <c r="CE12387" s="62"/>
      <c r="CF12387" s="62"/>
      <c r="CL12387" s="56" t="s">
        <v>2671</v>
      </c>
      <c r="CM12387" s="56" t="s">
        <v>214</v>
      </c>
      <c r="CN12387" s="56" t="s">
        <v>214</v>
      </c>
      <c r="CO12387" s="52"/>
      <c r="CP12387" s="52"/>
      <c r="CQ12387" s="52"/>
      <c r="CR12387" s="52"/>
      <c r="CS12387" s="52"/>
      <c r="CT12387" s="52"/>
      <c r="CU12387" s="33"/>
      <c r="CV12387" s="33"/>
    </row>
    <row r="12388" spans="74:100">
      <c r="BV12388" s="62"/>
      <c r="BW12388" s="62"/>
      <c r="BX12388" s="62"/>
      <c r="BY12388" s="62"/>
      <c r="BZ12388" s="62"/>
      <c r="CA12388" s="62"/>
      <c r="CB12388" s="62"/>
      <c r="CC12388" s="62"/>
      <c r="CD12388" s="62"/>
      <c r="CE12388" s="62"/>
      <c r="CF12388" s="62"/>
      <c r="CL12388" s="56" t="s">
        <v>22995</v>
      </c>
      <c r="CM12388" s="56"/>
      <c r="CN12388" s="56"/>
      <c r="CO12388" s="52"/>
      <c r="CP12388" s="52"/>
      <c r="CQ12388" s="52"/>
      <c r="CR12388" s="52"/>
      <c r="CS12388" s="52"/>
      <c r="CT12388" s="52"/>
      <c r="CU12388" s="33"/>
      <c r="CV12388" s="33"/>
    </row>
    <row r="12389" spans="74:100">
      <c r="BV12389" s="62"/>
      <c r="BW12389" s="62"/>
      <c r="BX12389" s="62"/>
      <c r="BY12389" s="62"/>
      <c r="BZ12389" s="62"/>
      <c r="CA12389" s="62"/>
      <c r="CB12389" s="62"/>
      <c r="CC12389" s="62"/>
      <c r="CD12389" s="62"/>
      <c r="CE12389" s="62"/>
      <c r="CF12389" s="62"/>
      <c r="CL12389" s="56" t="s">
        <v>6560</v>
      </c>
      <c r="CM12389" s="56" t="s">
        <v>217</v>
      </c>
      <c r="CN12389" s="56" t="s">
        <v>217</v>
      </c>
      <c r="CO12389" s="52"/>
      <c r="CP12389" s="52"/>
      <c r="CQ12389" s="52"/>
      <c r="CR12389" s="52"/>
      <c r="CS12389" s="52"/>
      <c r="CT12389" s="52"/>
      <c r="CU12389" s="33"/>
      <c r="CV12389" s="33"/>
    </row>
    <row r="12390" spans="74:100">
      <c r="BV12390" s="62"/>
      <c r="BW12390" s="62"/>
      <c r="BX12390" s="62"/>
      <c r="BY12390" s="62"/>
      <c r="BZ12390" s="62"/>
      <c r="CA12390" s="62"/>
      <c r="CB12390" s="62"/>
      <c r="CC12390" s="62"/>
      <c r="CD12390" s="62"/>
      <c r="CE12390" s="62"/>
      <c r="CF12390" s="62"/>
      <c r="CL12390" s="56" t="s">
        <v>20082</v>
      </c>
      <c r="CM12390" s="56"/>
      <c r="CN12390" s="56"/>
      <c r="CO12390" s="52"/>
      <c r="CP12390" s="52"/>
      <c r="CQ12390" s="52"/>
      <c r="CR12390" s="52"/>
      <c r="CS12390" s="52"/>
      <c r="CT12390" s="52"/>
      <c r="CU12390" s="33"/>
      <c r="CV12390" s="33"/>
    </row>
    <row r="12391" spans="74:100">
      <c r="BV12391" s="62"/>
      <c r="BW12391" s="62"/>
      <c r="BX12391" s="62"/>
      <c r="BY12391" s="62"/>
      <c r="BZ12391" s="62"/>
      <c r="CA12391" s="62"/>
      <c r="CB12391" s="62"/>
      <c r="CC12391" s="62"/>
      <c r="CD12391" s="62"/>
      <c r="CE12391" s="62"/>
      <c r="CF12391" s="62"/>
      <c r="CL12391" s="56" t="s">
        <v>6561</v>
      </c>
      <c r="CM12391" s="56" t="s">
        <v>217</v>
      </c>
      <c r="CN12391" s="56" t="s">
        <v>217</v>
      </c>
      <c r="CO12391" s="52"/>
      <c r="CP12391" s="52"/>
      <c r="CQ12391" s="52"/>
      <c r="CR12391" s="52"/>
      <c r="CS12391" s="52"/>
      <c r="CT12391" s="52"/>
      <c r="CU12391" s="33"/>
      <c r="CV12391" s="33"/>
    </row>
    <row r="12392" spans="74:100">
      <c r="BV12392" s="62"/>
      <c r="BW12392" s="62"/>
      <c r="BX12392" s="62"/>
      <c r="BY12392" s="62"/>
      <c r="BZ12392" s="62"/>
      <c r="CA12392" s="62"/>
      <c r="CB12392" s="62"/>
      <c r="CC12392" s="62"/>
      <c r="CD12392" s="62"/>
      <c r="CE12392" s="62"/>
      <c r="CF12392" s="62"/>
      <c r="CL12392" s="56" t="s">
        <v>20083</v>
      </c>
      <c r="CM12392" s="56"/>
      <c r="CN12392" s="56"/>
      <c r="CO12392" s="52"/>
      <c r="CP12392" s="52"/>
      <c r="CQ12392" s="52"/>
      <c r="CR12392" s="52"/>
      <c r="CS12392" s="52"/>
      <c r="CT12392" s="52"/>
      <c r="CU12392" s="33"/>
      <c r="CV12392" s="33"/>
    </row>
    <row r="12393" spans="74:100">
      <c r="BV12393" s="62"/>
      <c r="BW12393" s="62"/>
      <c r="BX12393" s="62"/>
      <c r="BY12393" s="62"/>
      <c r="BZ12393" s="62"/>
      <c r="CA12393" s="62"/>
      <c r="CB12393" s="62"/>
      <c r="CC12393" s="62"/>
      <c r="CD12393" s="62"/>
      <c r="CE12393" s="62"/>
      <c r="CF12393" s="62"/>
      <c r="CL12393" s="56" t="s">
        <v>28634</v>
      </c>
      <c r="CM12393" s="56" t="s">
        <v>217</v>
      </c>
      <c r="CN12393" s="56" t="s">
        <v>217</v>
      </c>
      <c r="CO12393" s="52"/>
      <c r="CP12393" s="52"/>
      <c r="CQ12393" s="52"/>
      <c r="CR12393" s="52"/>
      <c r="CS12393" s="52"/>
      <c r="CT12393" s="52"/>
      <c r="CU12393" s="33"/>
      <c r="CV12393" s="33"/>
    </row>
    <row r="12394" spans="74:100">
      <c r="BV12394" s="62"/>
      <c r="BW12394" s="62"/>
      <c r="BX12394" s="62"/>
      <c r="BY12394" s="62"/>
      <c r="BZ12394" s="62"/>
      <c r="CA12394" s="62"/>
      <c r="CB12394" s="62"/>
      <c r="CC12394" s="62"/>
      <c r="CD12394" s="62"/>
      <c r="CE12394" s="62"/>
      <c r="CF12394" s="62"/>
      <c r="CL12394" s="56" t="s">
        <v>28635</v>
      </c>
      <c r="CM12394" s="56"/>
      <c r="CN12394" s="56"/>
      <c r="CO12394" s="52"/>
      <c r="CP12394" s="52"/>
      <c r="CQ12394" s="52"/>
      <c r="CR12394" s="52"/>
      <c r="CS12394" s="52"/>
      <c r="CT12394" s="52"/>
      <c r="CU12394" s="33"/>
      <c r="CV12394" s="33"/>
    </row>
    <row r="12395" spans="74:100">
      <c r="BV12395" s="62"/>
      <c r="BW12395" s="62"/>
      <c r="BX12395" s="62"/>
      <c r="BY12395" s="62"/>
      <c r="BZ12395" s="62"/>
      <c r="CA12395" s="62"/>
      <c r="CB12395" s="62"/>
      <c r="CC12395" s="62"/>
      <c r="CD12395" s="62"/>
      <c r="CE12395" s="62"/>
      <c r="CF12395" s="62"/>
      <c r="CL12395" s="56" t="s">
        <v>6562</v>
      </c>
      <c r="CM12395" s="56" t="s">
        <v>217</v>
      </c>
      <c r="CN12395" s="56" t="s">
        <v>217</v>
      </c>
      <c r="CO12395" s="52"/>
      <c r="CP12395" s="52"/>
      <c r="CQ12395" s="52"/>
      <c r="CR12395" s="52"/>
      <c r="CS12395" s="52"/>
      <c r="CT12395" s="52"/>
      <c r="CU12395" s="33"/>
      <c r="CV12395" s="33"/>
    </row>
    <row r="12396" spans="74:100">
      <c r="BV12396" s="62"/>
      <c r="BW12396" s="62"/>
      <c r="BX12396" s="62"/>
      <c r="BY12396" s="62"/>
      <c r="BZ12396" s="62"/>
      <c r="CA12396" s="62"/>
      <c r="CB12396" s="62"/>
      <c r="CC12396" s="62"/>
      <c r="CD12396" s="62"/>
      <c r="CE12396" s="62"/>
      <c r="CF12396" s="62"/>
      <c r="CL12396" s="56" t="s">
        <v>20084</v>
      </c>
      <c r="CM12396" s="56"/>
      <c r="CN12396" s="56"/>
      <c r="CO12396" s="52"/>
      <c r="CP12396" s="52"/>
      <c r="CQ12396" s="52"/>
      <c r="CR12396" s="52"/>
      <c r="CS12396" s="52"/>
      <c r="CT12396" s="52"/>
      <c r="CU12396" s="33"/>
      <c r="CV12396" s="33"/>
    </row>
    <row r="12397" spans="74:100">
      <c r="BV12397" s="62"/>
      <c r="BW12397" s="62"/>
      <c r="BX12397" s="62"/>
      <c r="BY12397" s="62"/>
      <c r="BZ12397" s="62"/>
      <c r="CA12397" s="62"/>
      <c r="CB12397" s="62"/>
      <c r="CC12397" s="62"/>
      <c r="CD12397" s="62"/>
      <c r="CE12397" s="62"/>
      <c r="CF12397" s="62"/>
      <c r="CL12397" s="56" t="s">
        <v>6563</v>
      </c>
      <c r="CM12397" s="56" t="s">
        <v>217</v>
      </c>
      <c r="CN12397" s="56" t="s">
        <v>217</v>
      </c>
      <c r="CO12397" s="52"/>
      <c r="CP12397" s="52"/>
      <c r="CQ12397" s="52"/>
      <c r="CR12397" s="52"/>
      <c r="CS12397" s="52"/>
      <c r="CT12397" s="52"/>
      <c r="CU12397" s="33"/>
      <c r="CV12397" s="33"/>
    </row>
    <row r="12398" spans="74:100">
      <c r="BV12398" s="62"/>
      <c r="BW12398" s="62"/>
      <c r="BX12398" s="62"/>
      <c r="BY12398" s="62"/>
      <c r="BZ12398" s="62"/>
      <c r="CA12398" s="62"/>
      <c r="CB12398" s="62"/>
      <c r="CC12398" s="62"/>
      <c r="CD12398" s="62"/>
      <c r="CE12398" s="62"/>
      <c r="CF12398" s="62"/>
      <c r="CL12398" s="56" t="s">
        <v>20085</v>
      </c>
      <c r="CM12398" s="56"/>
      <c r="CN12398" s="56"/>
      <c r="CO12398" s="52"/>
      <c r="CP12398" s="52"/>
      <c r="CQ12398" s="52"/>
      <c r="CR12398" s="52"/>
      <c r="CS12398" s="52"/>
      <c r="CT12398" s="52"/>
      <c r="CU12398" s="33"/>
      <c r="CV12398" s="33"/>
    </row>
    <row r="12399" spans="74:100">
      <c r="BV12399" s="62"/>
      <c r="BW12399" s="62"/>
      <c r="BX12399" s="62"/>
      <c r="BY12399" s="62"/>
      <c r="BZ12399" s="62"/>
      <c r="CA12399" s="62"/>
      <c r="CB12399" s="62"/>
      <c r="CC12399" s="62"/>
      <c r="CD12399" s="62"/>
      <c r="CE12399" s="62"/>
      <c r="CF12399" s="62"/>
      <c r="CL12399" s="56" t="s">
        <v>6564</v>
      </c>
      <c r="CM12399" s="56" t="s">
        <v>217</v>
      </c>
      <c r="CN12399" s="56" t="s">
        <v>217</v>
      </c>
      <c r="CO12399" s="52"/>
      <c r="CP12399" s="52"/>
      <c r="CQ12399" s="52"/>
      <c r="CR12399" s="52"/>
      <c r="CS12399" s="52"/>
      <c r="CT12399" s="52"/>
      <c r="CU12399" s="33"/>
      <c r="CV12399" s="33"/>
    </row>
    <row r="12400" spans="74:100">
      <c r="BV12400" s="62"/>
      <c r="BW12400" s="62"/>
      <c r="BX12400" s="62"/>
      <c r="BY12400" s="62"/>
      <c r="BZ12400" s="62"/>
      <c r="CA12400" s="62"/>
      <c r="CB12400" s="62"/>
      <c r="CC12400" s="62"/>
      <c r="CD12400" s="62"/>
      <c r="CE12400" s="62"/>
      <c r="CF12400" s="62"/>
      <c r="CL12400" s="56" t="s">
        <v>20086</v>
      </c>
      <c r="CM12400" s="56"/>
      <c r="CN12400" s="56"/>
      <c r="CO12400" s="52"/>
      <c r="CP12400" s="52"/>
      <c r="CQ12400" s="52"/>
      <c r="CR12400" s="52"/>
      <c r="CS12400" s="52"/>
      <c r="CT12400" s="52"/>
      <c r="CU12400" s="33"/>
      <c r="CV12400" s="33"/>
    </row>
    <row r="12401" spans="74:100">
      <c r="BV12401" s="62"/>
      <c r="BW12401" s="62"/>
      <c r="BX12401" s="62"/>
      <c r="BY12401" s="62"/>
      <c r="BZ12401" s="62"/>
      <c r="CA12401" s="62"/>
      <c r="CB12401" s="62"/>
      <c r="CC12401" s="62"/>
      <c r="CD12401" s="62"/>
      <c r="CE12401" s="62"/>
      <c r="CF12401" s="62"/>
      <c r="CL12401" s="56" t="s">
        <v>6565</v>
      </c>
      <c r="CM12401" s="56" t="s">
        <v>217</v>
      </c>
      <c r="CN12401" s="56" t="s">
        <v>217</v>
      </c>
      <c r="CO12401" s="52"/>
      <c r="CP12401" s="52"/>
      <c r="CQ12401" s="52"/>
      <c r="CR12401" s="52"/>
      <c r="CS12401" s="52"/>
      <c r="CT12401" s="52"/>
      <c r="CU12401" s="33"/>
      <c r="CV12401" s="33"/>
    </row>
    <row r="12402" spans="74:100">
      <c r="BV12402" s="62"/>
      <c r="BW12402" s="62"/>
      <c r="BX12402" s="62"/>
      <c r="BY12402" s="62"/>
      <c r="BZ12402" s="62"/>
      <c r="CA12402" s="62"/>
      <c r="CB12402" s="62"/>
      <c r="CC12402" s="62"/>
      <c r="CD12402" s="62"/>
      <c r="CE12402" s="62"/>
      <c r="CF12402" s="62"/>
      <c r="CL12402" s="56" t="s">
        <v>20087</v>
      </c>
      <c r="CM12402" s="56"/>
      <c r="CN12402" s="56"/>
      <c r="CO12402" s="52"/>
      <c r="CP12402" s="52"/>
      <c r="CQ12402" s="52"/>
      <c r="CR12402" s="52"/>
      <c r="CS12402" s="52"/>
      <c r="CT12402" s="52"/>
      <c r="CU12402" s="33"/>
      <c r="CV12402" s="33"/>
    </row>
    <row r="12403" spans="74:100">
      <c r="BV12403" s="62"/>
      <c r="BW12403" s="62"/>
      <c r="BX12403" s="62"/>
      <c r="BY12403" s="62"/>
      <c r="BZ12403" s="62"/>
      <c r="CA12403" s="62"/>
      <c r="CB12403" s="62"/>
      <c r="CC12403" s="62"/>
      <c r="CD12403" s="62"/>
      <c r="CE12403" s="62"/>
      <c r="CF12403" s="62"/>
      <c r="CL12403" s="56" t="s">
        <v>6566</v>
      </c>
      <c r="CM12403" s="56" t="s">
        <v>217</v>
      </c>
      <c r="CN12403" s="56" t="s">
        <v>217</v>
      </c>
      <c r="CO12403" s="52"/>
      <c r="CP12403" s="52"/>
      <c r="CQ12403" s="52"/>
      <c r="CR12403" s="52"/>
      <c r="CS12403" s="52"/>
      <c r="CT12403" s="52"/>
      <c r="CU12403" s="33"/>
      <c r="CV12403" s="33"/>
    </row>
    <row r="12404" spans="74:100">
      <c r="BV12404" s="62"/>
      <c r="BW12404" s="62"/>
      <c r="BX12404" s="62"/>
      <c r="BY12404" s="62"/>
      <c r="BZ12404" s="62"/>
      <c r="CA12404" s="62"/>
      <c r="CB12404" s="62"/>
      <c r="CC12404" s="62"/>
      <c r="CD12404" s="62"/>
      <c r="CE12404" s="62"/>
      <c r="CF12404" s="62"/>
      <c r="CL12404" s="56" t="s">
        <v>20088</v>
      </c>
      <c r="CM12404" s="56"/>
      <c r="CN12404" s="56"/>
      <c r="CO12404" s="52"/>
      <c r="CP12404" s="52"/>
      <c r="CQ12404" s="52"/>
      <c r="CR12404" s="52"/>
      <c r="CS12404" s="52"/>
      <c r="CT12404" s="52"/>
      <c r="CU12404" s="33"/>
      <c r="CV12404" s="33"/>
    </row>
    <row r="12405" spans="74:100">
      <c r="BV12405" s="62"/>
      <c r="BW12405" s="62"/>
      <c r="BX12405" s="62"/>
      <c r="BY12405" s="62"/>
      <c r="BZ12405" s="62"/>
      <c r="CA12405" s="62"/>
      <c r="CB12405" s="62"/>
      <c r="CC12405" s="62"/>
      <c r="CD12405" s="62"/>
      <c r="CE12405" s="62"/>
      <c r="CF12405" s="62"/>
      <c r="CL12405" s="56" t="s">
        <v>6567</v>
      </c>
      <c r="CM12405" s="56" t="s">
        <v>217</v>
      </c>
      <c r="CN12405" s="56" t="s">
        <v>217</v>
      </c>
      <c r="CO12405" s="52"/>
      <c r="CP12405" s="52"/>
      <c r="CQ12405" s="52"/>
      <c r="CR12405" s="52"/>
      <c r="CS12405" s="52"/>
      <c r="CT12405" s="52"/>
      <c r="CU12405" s="33"/>
      <c r="CV12405" s="33"/>
    </row>
    <row r="12406" spans="74:100">
      <c r="BV12406" s="62"/>
      <c r="BW12406" s="62"/>
      <c r="BX12406" s="62"/>
      <c r="BY12406" s="62"/>
      <c r="BZ12406" s="62"/>
      <c r="CA12406" s="62"/>
      <c r="CB12406" s="62"/>
      <c r="CC12406" s="62"/>
      <c r="CD12406" s="62"/>
      <c r="CE12406" s="62"/>
      <c r="CF12406" s="62"/>
      <c r="CL12406" s="56" t="s">
        <v>20089</v>
      </c>
      <c r="CM12406" s="56"/>
      <c r="CN12406" s="56"/>
      <c r="CO12406" s="52"/>
      <c r="CP12406" s="52"/>
      <c r="CQ12406" s="52"/>
      <c r="CR12406" s="52"/>
      <c r="CS12406" s="52"/>
      <c r="CT12406" s="52"/>
      <c r="CU12406" s="33"/>
      <c r="CV12406" s="33"/>
    </row>
    <row r="12407" spans="74:100">
      <c r="BV12407" s="62"/>
      <c r="BW12407" s="62"/>
      <c r="BX12407" s="62"/>
      <c r="BY12407" s="62"/>
      <c r="BZ12407" s="62"/>
      <c r="CA12407" s="62"/>
      <c r="CB12407" s="62"/>
      <c r="CC12407" s="62"/>
      <c r="CD12407" s="62"/>
      <c r="CE12407" s="62"/>
      <c r="CF12407" s="62"/>
      <c r="CL12407" s="56" t="s">
        <v>28636</v>
      </c>
      <c r="CM12407" s="56" t="s">
        <v>217</v>
      </c>
      <c r="CN12407" s="56" t="s">
        <v>217</v>
      </c>
      <c r="CO12407" s="52"/>
      <c r="CP12407" s="52"/>
      <c r="CQ12407" s="52"/>
      <c r="CR12407" s="52"/>
      <c r="CS12407" s="52"/>
      <c r="CT12407" s="52"/>
      <c r="CU12407" s="33"/>
      <c r="CV12407" s="33"/>
    </row>
    <row r="12408" spans="74:100">
      <c r="BV12408" s="62"/>
      <c r="BW12408" s="62"/>
      <c r="BX12408" s="62"/>
      <c r="BY12408" s="62"/>
      <c r="BZ12408" s="62"/>
      <c r="CA12408" s="62"/>
      <c r="CB12408" s="62"/>
      <c r="CC12408" s="62"/>
      <c r="CD12408" s="62"/>
      <c r="CE12408" s="62"/>
      <c r="CF12408" s="62"/>
      <c r="CL12408" s="56" t="s">
        <v>20069</v>
      </c>
      <c r="CM12408" s="56"/>
      <c r="CN12408" s="56"/>
      <c r="CO12408" s="52"/>
      <c r="CP12408" s="52"/>
      <c r="CQ12408" s="52"/>
      <c r="CR12408" s="52"/>
      <c r="CS12408" s="52"/>
      <c r="CT12408" s="52"/>
      <c r="CU12408" s="33"/>
      <c r="CV12408" s="33"/>
    </row>
    <row r="12409" spans="74:100">
      <c r="BV12409" s="62"/>
      <c r="BW12409" s="62"/>
      <c r="BX12409" s="62"/>
      <c r="BY12409" s="62"/>
      <c r="BZ12409" s="62"/>
      <c r="CA12409" s="62"/>
      <c r="CB12409" s="62"/>
      <c r="CC12409" s="62"/>
      <c r="CD12409" s="62"/>
      <c r="CE12409" s="62"/>
      <c r="CF12409" s="62"/>
      <c r="CL12409" s="56" t="s">
        <v>6568</v>
      </c>
      <c r="CM12409" s="56" t="s">
        <v>3118</v>
      </c>
      <c r="CN12409" s="56" t="s">
        <v>3118</v>
      </c>
      <c r="CO12409" s="52"/>
      <c r="CP12409" s="52"/>
      <c r="CQ12409" s="52"/>
      <c r="CR12409" s="52"/>
      <c r="CS12409" s="52"/>
      <c r="CT12409" s="52"/>
      <c r="CU12409" s="33"/>
      <c r="CV12409" s="33"/>
    </row>
    <row r="12410" spans="74:100">
      <c r="BV12410" s="62"/>
      <c r="BW12410" s="62"/>
      <c r="BX12410" s="62"/>
      <c r="BY12410" s="62"/>
      <c r="BZ12410" s="62"/>
      <c r="CA12410" s="62"/>
      <c r="CB12410" s="62"/>
      <c r="CC12410" s="62"/>
      <c r="CD12410" s="62"/>
      <c r="CE12410" s="62"/>
      <c r="CF12410" s="62"/>
      <c r="CL12410" s="56" t="s">
        <v>20090</v>
      </c>
      <c r="CM12410" s="56"/>
      <c r="CN12410" s="56"/>
      <c r="CO12410" s="52"/>
      <c r="CP12410" s="52"/>
      <c r="CQ12410" s="52"/>
      <c r="CR12410" s="52"/>
      <c r="CS12410" s="52"/>
      <c r="CT12410" s="52"/>
      <c r="CU12410" s="33"/>
      <c r="CV12410" s="33"/>
    </row>
    <row r="12411" spans="74:100">
      <c r="BV12411" s="62"/>
      <c r="BW12411" s="62"/>
      <c r="BX12411" s="62"/>
      <c r="BY12411" s="62"/>
      <c r="BZ12411" s="62"/>
      <c r="CA12411" s="62"/>
      <c r="CB12411" s="62"/>
      <c r="CC12411" s="62"/>
      <c r="CD12411" s="62"/>
      <c r="CE12411" s="62"/>
      <c r="CF12411" s="62"/>
      <c r="CL12411" s="56" t="s">
        <v>28637</v>
      </c>
      <c r="CM12411" s="56" t="s">
        <v>217</v>
      </c>
      <c r="CN12411" s="56" t="s">
        <v>217</v>
      </c>
      <c r="CO12411" s="52"/>
      <c r="CP12411" s="52"/>
      <c r="CQ12411" s="52"/>
      <c r="CR12411" s="52"/>
      <c r="CS12411" s="52"/>
      <c r="CT12411" s="52"/>
      <c r="CU12411" s="33"/>
      <c r="CV12411" s="33"/>
    </row>
    <row r="12412" spans="74:100">
      <c r="BV12412" s="62"/>
      <c r="BW12412" s="62"/>
      <c r="BX12412" s="62"/>
      <c r="BY12412" s="62"/>
      <c r="BZ12412" s="62"/>
      <c r="CA12412" s="62"/>
      <c r="CB12412" s="62"/>
      <c r="CC12412" s="62"/>
      <c r="CD12412" s="62"/>
      <c r="CE12412" s="62"/>
      <c r="CF12412" s="62"/>
      <c r="CL12412" s="56" t="s">
        <v>28638</v>
      </c>
      <c r="CM12412" s="56"/>
      <c r="CN12412" s="56"/>
      <c r="CO12412" s="52"/>
      <c r="CP12412" s="52"/>
      <c r="CQ12412" s="52"/>
      <c r="CR12412" s="52"/>
      <c r="CS12412" s="52"/>
      <c r="CT12412" s="52"/>
      <c r="CU12412" s="33"/>
      <c r="CV12412" s="33"/>
    </row>
    <row r="12413" spans="74:100">
      <c r="BV12413" s="62"/>
      <c r="BW12413" s="62"/>
      <c r="BX12413" s="62"/>
      <c r="BY12413" s="62"/>
      <c r="BZ12413" s="62"/>
      <c r="CA12413" s="62"/>
      <c r="CB12413" s="62"/>
      <c r="CC12413" s="62"/>
      <c r="CD12413" s="62"/>
      <c r="CE12413" s="62"/>
      <c r="CF12413" s="62"/>
      <c r="CL12413" s="56" t="s">
        <v>6569</v>
      </c>
      <c r="CM12413" s="56" t="s">
        <v>215</v>
      </c>
      <c r="CN12413" s="56" t="s">
        <v>215</v>
      </c>
      <c r="CO12413" s="52"/>
      <c r="CP12413" s="52"/>
      <c r="CQ12413" s="52"/>
      <c r="CR12413" s="52"/>
      <c r="CS12413" s="52"/>
      <c r="CT12413" s="52"/>
      <c r="CU12413" s="33"/>
      <c r="CV12413" s="33"/>
    </row>
    <row r="12414" spans="74:100">
      <c r="BV12414" s="62"/>
      <c r="BW12414" s="62"/>
      <c r="BX12414" s="62"/>
      <c r="BY12414" s="62"/>
      <c r="BZ12414" s="62"/>
      <c r="CA12414" s="62"/>
      <c r="CB12414" s="62"/>
      <c r="CC12414" s="62"/>
      <c r="CD12414" s="62"/>
      <c r="CE12414" s="62"/>
      <c r="CF12414" s="62"/>
      <c r="CL12414" s="56" t="s">
        <v>22996</v>
      </c>
      <c r="CM12414" s="56"/>
      <c r="CN12414" s="56"/>
      <c r="CO12414" s="52"/>
      <c r="CP12414" s="52"/>
      <c r="CQ12414" s="52"/>
      <c r="CR12414" s="52"/>
      <c r="CS12414" s="52"/>
      <c r="CT12414" s="52"/>
      <c r="CU12414" s="33"/>
      <c r="CV12414" s="33"/>
    </row>
    <row r="12415" spans="74:100">
      <c r="BV12415" s="62"/>
      <c r="BW12415" s="62"/>
      <c r="BX12415" s="62"/>
      <c r="BY12415" s="62"/>
      <c r="BZ12415" s="62"/>
      <c r="CA12415" s="62"/>
      <c r="CB12415" s="62"/>
      <c r="CC12415" s="62"/>
      <c r="CD12415" s="62"/>
      <c r="CE12415" s="62"/>
      <c r="CF12415" s="62"/>
      <c r="CL12415" s="56" t="s">
        <v>6570</v>
      </c>
      <c r="CM12415" s="56" t="s">
        <v>217</v>
      </c>
      <c r="CN12415" s="56" t="s">
        <v>217</v>
      </c>
      <c r="CO12415" s="52"/>
      <c r="CP12415" s="52"/>
      <c r="CQ12415" s="52"/>
      <c r="CR12415" s="52"/>
      <c r="CS12415" s="52"/>
      <c r="CT12415" s="52"/>
      <c r="CU12415" s="33"/>
      <c r="CV12415" s="33"/>
    </row>
    <row r="12416" spans="74:100">
      <c r="BV12416" s="62"/>
      <c r="BW12416" s="62"/>
      <c r="BX12416" s="62"/>
      <c r="BY12416" s="62"/>
      <c r="BZ12416" s="62"/>
      <c r="CA12416" s="62"/>
      <c r="CB12416" s="62"/>
      <c r="CC12416" s="62"/>
      <c r="CD12416" s="62"/>
      <c r="CE12416" s="62"/>
      <c r="CF12416" s="62"/>
      <c r="CL12416" s="56" t="s">
        <v>20091</v>
      </c>
      <c r="CM12416" s="56"/>
      <c r="CN12416" s="56"/>
      <c r="CO12416" s="52"/>
      <c r="CP12416" s="52"/>
      <c r="CQ12416" s="52"/>
      <c r="CR12416" s="52"/>
      <c r="CS12416" s="52"/>
      <c r="CT12416" s="52"/>
      <c r="CU12416" s="33"/>
      <c r="CV12416" s="33"/>
    </row>
    <row r="12417" spans="74:100">
      <c r="BV12417" s="62"/>
      <c r="BW12417" s="62"/>
      <c r="BX12417" s="62"/>
      <c r="BY12417" s="62"/>
      <c r="BZ12417" s="62"/>
      <c r="CA12417" s="62"/>
      <c r="CB12417" s="62"/>
      <c r="CC12417" s="62"/>
      <c r="CD12417" s="62"/>
      <c r="CE12417" s="62"/>
      <c r="CF12417" s="62"/>
      <c r="CL12417" s="56" t="s">
        <v>2672</v>
      </c>
      <c r="CM12417" s="56" t="s">
        <v>214</v>
      </c>
      <c r="CN12417" s="56" t="s">
        <v>214</v>
      </c>
      <c r="CO12417" s="52"/>
      <c r="CP12417" s="52"/>
      <c r="CQ12417" s="52"/>
      <c r="CR12417" s="52"/>
      <c r="CS12417" s="52"/>
      <c r="CT12417" s="52"/>
      <c r="CU12417" s="33"/>
      <c r="CV12417" s="33"/>
    </row>
    <row r="12418" spans="74:100">
      <c r="BV12418" s="62"/>
      <c r="BW12418" s="62"/>
      <c r="BX12418" s="62"/>
      <c r="BY12418" s="62"/>
      <c r="BZ12418" s="62"/>
      <c r="CA12418" s="62"/>
      <c r="CB12418" s="62"/>
      <c r="CC12418" s="62"/>
      <c r="CD12418" s="62"/>
      <c r="CE12418" s="62"/>
      <c r="CF12418" s="62"/>
      <c r="CL12418" s="56" t="s">
        <v>22997</v>
      </c>
      <c r="CM12418" s="56"/>
      <c r="CN12418" s="56"/>
      <c r="CO12418" s="52"/>
      <c r="CP12418" s="52"/>
      <c r="CQ12418" s="52"/>
      <c r="CR12418" s="52"/>
      <c r="CS12418" s="52"/>
      <c r="CT12418" s="52"/>
      <c r="CU12418" s="33"/>
      <c r="CV12418" s="33"/>
    </row>
    <row r="12419" spans="74:100">
      <c r="BV12419" s="62"/>
      <c r="BW12419" s="62"/>
      <c r="BX12419" s="62"/>
      <c r="BY12419" s="62"/>
      <c r="BZ12419" s="62"/>
      <c r="CA12419" s="62"/>
      <c r="CB12419" s="62"/>
      <c r="CC12419" s="62"/>
      <c r="CD12419" s="62"/>
      <c r="CE12419" s="62"/>
      <c r="CF12419" s="62"/>
      <c r="CL12419" s="56" t="s">
        <v>2673</v>
      </c>
      <c r="CM12419" s="56" t="s">
        <v>215</v>
      </c>
      <c r="CN12419" s="56" t="s">
        <v>215</v>
      </c>
      <c r="CO12419" s="52"/>
      <c r="CP12419" s="52"/>
      <c r="CQ12419" s="52"/>
      <c r="CR12419" s="52"/>
      <c r="CS12419" s="52"/>
      <c r="CT12419" s="52"/>
      <c r="CU12419" s="33"/>
      <c r="CV12419" s="33"/>
    </row>
    <row r="12420" spans="74:100">
      <c r="BV12420" s="62"/>
      <c r="BW12420" s="62"/>
      <c r="BX12420" s="62"/>
      <c r="BY12420" s="62"/>
      <c r="BZ12420" s="62"/>
      <c r="CA12420" s="62"/>
      <c r="CB12420" s="62"/>
      <c r="CC12420" s="62"/>
      <c r="CD12420" s="62"/>
      <c r="CE12420" s="62"/>
      <c r="CF12420" s="62"/>
      <c r="CL12420" s="56" t="s">
        <v>22998</v>
      </c>
      <c r="CM12420" s="56"/>
      <c r="CN12420" s="56"/>
      <c r="CO12420" s="52"/>
      <c r="CP12420" s="52"/>
      <c r="CQ12420" s="52"/>
      <c r="CR12420" s="52"/>
      <c r="CS12420" s="52"/>
      <c r="CT12420" s="52"/>
      <c r="CU12420" s="33"/>
      <c r="CV12420" s="33"/>
    </row>
    <row r="12421" spans="74:100">
      <c r="BV12421" s="62"/>
      <c r="BW12421" s="62"/>
      <c r="BX12421" s="62"/>
      <c r="BY12421" s="62"/>
      <c r="BZ12421" s="62"/>
      <c r="CA12421" s="62"/>
      <c r="CB12421" s="62"/>
      <c r="CC12421" s="62"/>
      <c r="CD12421" s="62"/>
      <c r="CE12421" s="62"/>
      <c r="CF12421" s="62"/>
      <c r="CL12421" s="56" t="s">
        <v>6572</v>
      </c>
      <c r="CM12421" s="56" t="s">
        <v>217</v>
      </c>
      <c r="CN12421" s="56" t="s">
        <v>217</v>
      </c>
      <c r="CO12421" s="52"/>
      <c r="CP12421" s="52"/>
      <c r="CQ12421" s="52"/>
      <c r="CR12421" s="52"/>
      <c r="CS12421" s="52"/>
      <c r="CT12421" s="52"/>
      <c r="CU12421" s="33"/>
      <c r="CV12421" s="33"/>
    </row>
    <row r="12422" spans="74:100">
      <c r="BV12422" s="62"/>
      <c r="BW12422" s="62"/>
      <c r="BX12422" s="62"/>
      <c r="BY12422" s="62"/>
      <c r="BZ12422" s="62"/>
      <c r="CA12422" s="62"/>
      <c r="CB12422" s="62"/>
      <c r="CC12422" s="62"/>
      <c r="CD12422" s="62"/>
      <c r="CE12422" s="62"/>
      <c r="CF12422" s="62"/>
      <c r="CL12422" s="56" t="s">
        <v>20092</v>
      </c>
      <c r="CM12422" s="56"/>
      <c r="CN12422" s="56"/>
      <c r="CO12422" s="52"/>
      <c r="CP12422" s="52"/>
      <c r="CQ12422" s="52"/>
      <c r="CR12422" s="52"/>
      <c r="CS12422" s="52"/>
      <c r="CT12422" s="52"/>
      <c r="CU12422" s="33"/>
      <c r="CV12422" s="33"/>
    </row>
    <row r="12423" spans="74:100">
      <c r="BV12423" s="62"/>
      <c r="BW12423" s="62"/>
      <c r="BX12423" s="62"/>
      <c r="BY12423" s="62"/>
      <c r="BZ12423" s="62"/>
      <c r="CA12423" s="62"/>
      <c r="CB12423" s="62"/>
      <c r="CC12423" s="62"/>
      <c r="CD12423" s="62"/>
      <c r="CE12423" s="62"/>
      <c r="CF12423" s="62"/>
      <c r="CL12423" s="56" t="s">
        <v>6573</v>
      </c>
      <c r="CM12423" s="56" t="s">
        <v>3118</v>
      </c>
      <c r="CN12423" s="56" t="s">
        <v>3118</v>
      </c>
      <c r="CO12423" s="52"/>
      <c r="CP12423" s="52"/>
      <c r="CQ12423" s="52"/>
      <c r="CR12423" s="52"/>
      <c r="CS12423" s="52"/>
      <c r="CT12423" s="52"/>
      <c r="CU12423" s="33"/>
      <c r="CV12423" s="33"/>
    </row>
    <row r="12424" spans="74:100">
      <c r="BV12424" s="62"/>
      <c r="BW12424" s="62"/>
      <c r="BX12424" s="62"/>
      <c r="BY12424" s="62"/>
      <c r="BZ12424" s="62"/>
      <c r="CA12424" s="62"/>
      <c r="CB12424" s="62"/>
      <c r="CC12424" s="62"/>
      <c r="CD12424" s="62"/>
      <c r="CE12424" s="62"/>
      <c r="CF12424" s="62"/>
      <c r="CL12424" s="56" t="s">
        <v>20093</v>
      </c>
      <c r="CM12424" s="56"/>
      <c r="CN12424" s="56"/>
      <c r="CO12424" s="52"/>
      <c r="CP12424" s="52"/>
      <c r="CQ12424" s="52"/>
      <c r="CR12424" s="52"/>
      <c r="CS12424" s="52"/>
      <c r="CT12424" s="52"/>
      <c r="CU12424" s="33"/>
      <c r="CV12424" s="33"/>
    </row>
    <row r="12425" spans="74:100">
      <c r="BV12425" s="62"/>
      <c r="BW12425" s="62"/>
      <c r="BX12425" s="62"/>
      <c r="BY12425" s="62"/>
      <c r="BZ12425" s="62"/>
      <c r="CA12425" s="62"/>
      <c r="CB12425" s="62"/>
      <c r="CC12425" s="62"/>
      <c r="CD12425" s="62"/>
      <c r="CE12425" s="62"/>
      <c r="CF12425" s="62"/>
      <c r="CL12425" s="56" t="s">
        <v>6574</v>
      </c>
      <c r="CM12425" s="56" t="s">
        <v>217</v>
      </c>
      <c r="CN12425" s="56" t="s">
        <v>217</v>
      </c>
      <c r="CO12425" s="52"/>
      <c r="CP12425" s="52"/>
      <c r="CQ12425" s="52"/>
      <c r="CR12425" s="52"/>
      <c r="CS12425" s="52"/>
      <c r="CT12425" s="52"/>
      <c r="CU12425" s="33"/>
      <c r="CV12425" s="33"/>
    </row>
    <row r="12426" spans="74:100">
      <c r="BV12426" s="62"/>
      <c r="BW12426" s="62"/>
      <c r="BX12426" s="62"/>
      <c r="BY12426" s="62"/>
      <c r="BZ12426" s="62"/>
      <c r="CA12426" s="62"/>
      <c r="CB12426" s="62"/>
      <c r="CC12426" s="62"/>
      <c r="CD12426" s="62"/>
      <c r="CE12426" s="62"/>
      <c r="CF12426" s="62"/>
      <c r="CL12426" s="56" t="s">
        <v>20094</v>
      </c>
      <c r="CM12426" s="56"/>
      <c r="CN12426" s="56"/>
      <c r="CO12426" s="52"/>
      <c r="CP12426" s="52"/>
      <c r="CQ12426" s="52"/>
      <c r="CR12426" s="52"/>
      <c r="CS12426" s="52"/>
      <c r="CT12426" s="52"/>
      <c r="CU12426" s="33"/>
      <c r="CV12426" s="33"/>
    </row>
    <row r="12427" spans="74:100">
      <c r="BV12427" s="62"/>
      <c r="BW12427" s="62"/>
      <c r="BX12427" s="62"/>
      <c r="BY12427" s="62"/>
      <c r="BZ12427" s="62"/>
      <c r="CA12427" s="62"/>
      <c r="CB12427" s="62"/>
      <c r="CC12427" s="62"/>
      <c r="CD12427" s="62"/>
      <c r="CE12427" s="62"/>
      <c r="CF12427" s="62"/>
      <c r="CL12427" s="56" t="s">
        <v>28639</v>
      </c>
      <c r="CM12427" s="56" t="s">
        <v>3118</v>
      </c>
      <c r="CN12427" s="56" t="s">
        <v>3118</v>
      </c>
      <c r="CO12427" s="52"/>
      <c r="CP12427" s="52"/>
      <c r="CQ12427" s="52"/>
      <c r="CR12427" s="52"/>
      <c r="CS12427" s="52"/>
      <c r="CT12427" s="52"/>
      <c r="CU12427" s="33"/>
      <c r="CV12427" s="33"/>
    </row>
    <row r="12428" spans="74:100">
      <c r="BV12428" s="62"/>
      <c r="BW12428" s="62"/>
      <c r="BX12428" s="62"/>
      <c r="BY12428" s="62"/>
      <c r="BZ12428" s="62"/>
      <c r="CA12428" s="62"/>
      <c r="CB12428" s="62"/>
      <c r="CC12428" s="62"/>
      <c r="CD12428" s="62"/>
      <c r="CE12428" s="62"/>
      <c r="CF12428" s="62"/>
      <c r="CL12428" s="56" t="s">
        <v>17875</v>
      </c>
      <c r="CM12428" s="56"/>
      <c r="CN12428" s="56"/>
      <c r="CO12428" s="52"/>
      <c r="CP12428" s="52"/>
      <c r="CQ12428" s="52"/>
      <c r="CR12428" s="52"/>
      <c r="CS12428" s="52"/>
      <c r="CT12428" s="52"/>
      <c r="CU12428" s="33"/>
      <c r="CV12428" s="33"/>
    </row>
    <row r="12429" spans="74:100">
      <c r="BV12429" s="62"/>
      <c r="BW12429" s="62"/>
      <c r="BX12429" s="62"/>
      <c r="BY12429" s="62"/>
      <c r="BZ12429" s="62"/>
      <c r="CA12429" s="62"/>
      <c r="CB12429" s="62"/>
      <c r="CC12429" s="62"/>
      <c r="CD12429" s="62"/>
      <c r="CE12429" s="62"/>
      <c r="CF12429" s="62"/>
      <c r="CL12429" s="56" t="s">
        <v>28640</v>
      </c>
      <c r="CM12429" s="56" t="s">
        <v>216</v>
      </c>
      <c r="CN12429" s="56" t="s">
        <v>216</v>
      </c>
      <c r="CO12429" s="52"/>
      <c r="CP12429" s="52"/>
      <c r="CQ12429" s="52"/>
      <c r="CR12429" s="52"/>
      <c r="CS12429" s="52"/>
      <c r="CT12429" s="52"/>
      <c r="CU12429" s="33"/>
      <c r="CV12429" s="33"/>
    </row>
    <row r="12430" spans="74:100">
      <c r="BV12430" s="62"/>
      <c r="BW12430" s="62"/>
      <c r="BX12430" s="62"/>
      <c r="BY12430" s="62"/>
      <c r="BZ12430" s="62"/>
      <c r="CA12430" s="62"/>
      <c r="CB12430" s="62"/>
      <c r="CC12430" s="62"/>
      <c r="CD12430" s="62"/>
      <c r="CE12430" s="62"/>
      <c r="CF12430" s="62"/>
      <c r="CL12430" s="56" t="s">
        <v>28641</v>
      </c>
      <c r="CM12430" s="56"/>
      <c r="CN12430" s="56"/>
      <c r="CO12430" s="52"/>
      <c r="CP12430" s="52"/>
      <c r="CQ12430" s="52"/>
      <c r="CR12430" s="52"/>
      <c r="CS12430" s="52"/>
      <c r="CT12430" s="52"/>
      <c r="CU12430" s="33"/>
      <c r="CV12430" s="33"/>
    </row>
    <row r="12431" spans="74:100">
      <c r="BV12431" s="62"/>
      <c r="BW12431" s="62"/>
      <c r="BX12431" s="62"/>
      <c r="BY12431" s="62"/>
      <c r="BZ12431" s="62"/>
      <c r="CA12431" s="62"/>
      <c r="CB12431" s="62"/>
      <c r="CC12431" s="62"/>
      <c r="CD12431" s="62"/>
      <c r="CE12431" s="62"/>
      <c r="CF12431" s="62"/>
      <c r="CL12431" s="56" t="s">
        <v>6575</v>
      </c>
      <c r="CM12431" s="56" t="s">
        <v>217</v>
      </c>
      <c r="CN12431" s="56" t="s">
        <v>217</v>
      </c>
      <c r="CO12431" s="52"/>
      <c r="CP12431" s="52"/>
      <c r="CQ12431" s="52"/>
      <c r="CR12431" s="52"/>
      <c r="CS12431" s="52"/>
      <c r="CT12431" s="52"/>
      <c r="CU12431" s="33"/>
      <c r="CV12431" s="33"/>
    </row>
    <row r="12432" spans="74:100">
      <c r="BV12432" s="62"/>
      <c r="BW12432" s="62"/>
      <c r="BX12432" s="62"/>
      <c r="BY12432" s="62"/>
      <c r="BZ12432" s="62"/>
      <c r="CA12432" s="62"/>
      <c r="CB12432" s="62"/>
      <c r="CC12432" s="62"/>
      <c r="CD12432" s="62"/>
      <c r="CE12432" s="62"/>
      <c r="CF12432" s="62"/>
      <c r="CL12432" s="56" t="s">
        <v>20095</v>
      </c>
      <c r="CM12432" s="56"/>
      <c r="CN12432" s="56"/>
      <c r="CO12432" s="52"/>
      <c r="CP12432" s="52"/>
      <c r="CQ12432" s="52"/>
      <c r="CR12432" s="52"/>
      <c r="CS12432" s="52"/>
      <c r="CT12432" s="52"/>
      <c r="CU12432" s="33"/>
      <c r="CV12432" s="33"/>
    </row>
    <row r="12433" spans="74:100">
      <c r="BV12433" s="62"/>
      <c r="BW12433" s="62"/>
      <c r="BX12433" s="62"/>
      <c r="BY12433" s="62"/>
      <c r="BZ12433" s="62"/>
      <c r="CA12433" s="62"/>
      <c r="CB12433" s="62"/>
      <c r="CC12433" s="62"/>
      <c r="CD12433" s="62"/>
      <c r="CE12433" s="62"/>
      <c r="CF12433" s="62"/>
      <c r="CL12433" s="56" t="s">
        <v>6576</v>
      </c>
      <c r="CM12433" s="56" t="s">
        <v>3118</v>
      </c>
      <c r="CN12433" s="56" t="s">
        <v>3118</v>
      </c>
      <c r="CO12433" s="52"/>
      <c r="CP12433" s="52"/>
      <c r="CQ12433" s="52"/>
      <c r="CR12433" s="52"/>
      <c r="CS12433" s="52"/>
      <c r="CT12433" s="52"/>
      <c r="CU12433" s="33"/>
      <c r="CV12433" s="33"/>
    </row>
    <row r="12434" spans="74:100">
      <c r="BV12434" s="62"/>
      <c r="BW12434" s="62"/>
      <c r="BX12434" s="62"/>
      <c r="BY12434" s="62"/>
      <c r="BZ12434" s="62"/>
      <c r="CA12434" s="62"/>
      <c r="CB12434" s="62"/>
      <c r="CC12434" s="62"/>
      <c r="CD12434" s="62"/>
      <c r="CE12434" s="62"/>
      <c r="CF12434" s="62"/>
      <c r="CL12434" s="56" t="s">
        <v>20096</v>
      </c>
      <c r="CM12434" s="56"/>
      <c r="CN12434" s="56"/>
      <c r="CO12434" s="52"/>
      <c r="CP12434" s="52"/>
      <c r="CQ12434" s="52"/>
      <c r="CR12434" s="52"/>
      <c r="CS12434" s="52"/>
      <c r="CT12434" s="52"/>
      <c r="CU12434" s="33"/>
      <c r="CV12434" s="33"/>
    </row>
    <row r="12435" spans="74:100">
      <c r="BV12435" s="62"/>
      <c r="BW12435" s="62"/>
      <c r="BX12435" s="62"/>
      <c r="BY12435" s="62"/>
      <c r="BZ12435" s="62"/>
      <c r="CA12435" s="62"/>
      <c r="CB12435" s="62"/>
      <c r="CC12435" s="62"/>
      <c r="CD12435" s="62"/>
      <c r="CE12435" s="62"/>
      <c r="CF12435" s="62"/>
      <c r="CL12435" s="56" t="s">
        <v>2674</v>
      </c>
      <c r="CM12435" s="56" t="s">
        <v>216</v>
      </c>
      <c r="CN12435" s="56" t="s">
        <v>216</v>
      </c>
      <c r="CO12435" s="52"/>
      <c r="CP12435" s="52"/>
      <c r="CQ12435" s="52"/>
      <c r="CR12435" s="52"/>
      <c r="CS12435" s="52"/>
      <c r="CT12435" s="52"/>
      <c r="CU12435" s="33"/>
      <c r="CV12435" s="33"/>
    </row>
    <row r="12436" spans="74:100">
      <c r="BV12436" s="62"/>
      <c r="BW12436" s="62"/>
      <c r="BX12436" s="62"/>
      <c r="BY12436" s="62"/>
      <c r="BZ12436" s="62"/>
      <c r="CA12436" s="62"/>
      <c r="CB12436" s="62"/>
      <c r="CC12436" s="62"/>
      <c r="CD12436" s="62"/>
      <c r="CE12436" s="62"/>
      <c r="CF12436" s="62"/>
      <c r="CL12436" s="56" t="s">
        <v>22999</v>
      </c>
      <c r="CM12436" s="56"/>
      <c r="CN12436" s="56"/>
      <c r="CO12436" s="52"/>
      <c r="CP12436" s="52"/>
      <c r="CQ12436" s="52"/>
      <c r="CR12436" s="52"/>
      <c r="CS12436" s="52"/>
      <c r="CT12436" s="52"/>
      <c r="CU12436" s="33"/>
      <c r="CV12436" s="33"/>
    </row>
    <row r="12437" spans="74:100">
      <c r="BV12437" s="62"/>
      <c r="BW12437" s="62"/>
      <c r="BX12437" s="62"/>
      <c r="BY12437" s="62"/>
      <c r="BZ12437" s="62"/>
      <c r="CA12437" s="62"/>
      <c r="CB12437" s="62"/>
      <c r="CC12437" s="62"/>
      <c r="CD12437" s="62"/>
      <c r="CE12437" s="62"/>
      <c r="CF12437" s="62"/>
      <c r="CL12437" s="56" t="s">
        <v>6577</v>
      </c>
      <c r="CM12437" s="56" t="s">
        <v>217</v>
      </c>
      <c r="CN12437" s="56" t="s">
        <v>217</v>
      </c>
      <c r="CO12437" s="52"/>
      <c r="CP12437" s="52"/>
      <c r="CQ12437" s="52"/>
      <c r="CR12437" s="52"/>
      <c r="CS12437" s="52"/>
      <c r="CT12437" s="52"/>
      <c r="CU12437" s="33"/>
      <c r="CV12437" s="33"/>
    </row>
    <row r="12438" spans="74:100">
      <c r="BV12438" s="62"/>
      <c r="BW12438" s="62"/>
      <c r="BX12438" s="62"/>
      <c r="BY12438" s="62"/>
      <c r="BZ12438" s="62"/>
      <c r="CA12438" s="62"/>
      <c r="CB12438" s="62"/>
      <c r="CC12438" s="62"/>
      <c r="CD12438" s="62"/>
      <c r="CE12438" s="62"/>
      <c r="CF12438" s="62"/>
      <c r="CL12438" s="56" t="s">
        <v>20097</v>
      </c>
      <c r="CM12438" s="56"/>
      <c r="CN12438" s="56"/>
      <c r="CO12438" s="52"/>
      <c r="CP12438" s="52"/>
      <c r="CQ12438" s="52"/>
      <c r="CR12438" s="52"/>
      <c r="CS12438" s="52"/>
      <c r="CT12438" s="52"/>
      <c r="CU12438" s="33"/>
      <c r="CV12438" s="33"/>
    </row>
    <row r="12439" spans="74:100">
      <c r="BV12439" s="62"/>
      <c r="BW12439" s="62"/>
      <c r="BX12439" s="62"/>
      <c r="BY12439" s="62"/>
      <c r="BZ12439" s="62"/>
      <c r="CA12439" s="62"/>
      <c r="CB12439" s="62"/>
      <c r="CC12439" s="62"/>
      <c r="CD12439" s="62"/>
      <c r="CE12439" s="62"/>
      <c r="CF12439" s="62"/>
      <c r="CL12439" s="56" t="s">
        <v>6578</v>
      </c>
      <c r="CM12439" s="56" t="s">
        <v>217</v>
      </c>
      <c r="CN12439" s="56" t="s">
        <v>217</v>
      </c>
      <c r="CO12439" s="52"/>
      <c r="CP12439" s="52"/>
      <c r="CQ12439" s="52"/>
      <c r="CR12439" s="52"/>
      <c r="CS12439" s="52"/>
      <c r="CT12439" s="52"/>
      <c r="CU12439" s="33"/>
      <c r="CV12439" s="33"/>
    </row>
    <row r="12440" spans="74:100">
      <c r="BV12440" s="62"/>
      <c r="BW12440" s="62"/>
      <c r="BX12440" s="62"/>
      <c r="BY12440" s="62"/>
      <c r="BZ12440" s="62"/>
      <c r="CA12440" s="62"/>
      <c r="CB12440" s="62"/>
      <c r="CC12440" s="62"/>
      <c r="CD12440" s="62"/>
      <c r="CE12440" s="62"/>
      <c r="CF12440" s="62"/>
      <c r="CL12440" s="56" t="s">
        <v>20098</v>
      </c>
      <c r="CM12440" s="56"/>
      <c r="CN12440" s="56"/>
      <c r="CO12440" s="52"/>
      <c r="CP12440" s="52"/>
      <c r="CQ12440" s="52"/>
      <c r="CR12440" s="52"/>
      <c r="CS12440" s="52"/>
      <c r="CT12440" s="52"/>
      <c r="CU12440" s="33"/>
      <c r="CV12440" s="33"/>
    </row>
    <row r="12441" spans="74:100">
      <c r="BV12441" s="62"/>
      <c r="BW12441" s="62"/>
      <c r="BX12441" s="62"/>
      <c r="BY12441" s="62"/>
      <c r="BZ12441" s="62"/>
      <c r="CA12441" s="62"/>
      <c r="CB12441" s="62"/>
      <c r="CC12441" s="62"/>
      <c r="CD12441" s="62"/>
      <c r="CE12441" s="62"/>
      <c r="CF12441" s="62"/>
      <c r="CL12441" s="56" t="s">
        <v>6579</v>
      </c>
      <c r="CM12441" s="56" t="s">
        <v>217</v>
      </c>
      <c r="CN12441" s="56" t="s">
        <v>217</v>
      </c>
      <c r="CO12441" s="52"/>
      <c r="CP12441" s="52"/>
      <c r="CQ12441" s="52"/>
      <c r="CR12441" s="52"/>
      <c r="CS12441" s="52"/>
      <c r="CT12441" s="52"/>
      <c r="CU12441" s="33"/>
      <c r="CV12441" s="33"/>
    </row>
    <row r="12442" spans="74:100">
      <c r="BV12442" s="62"/>
      <c r="BW12442" s="62"/>
      <c r="BX12442" s="62"/>
      <c r="BY12442" s="62"/>
      <c r="BZ12442" s="62"/>
      <c r="CA12442" s="62"/>
      <c r="CB12442" s="62"/>
      <c r="CC12442" s="62"/>
      <c r="CD12442" s="62"/>
      <c r="CE12442" s="62"/>
      <c r="CF12442" s="62"/>
      <c r="CL12442" s="56" t="s">
        <v>20096</v>
      </c>
      <c r="CM12442" s="56"/>
      <c r="CN12442" s="56"/>
      <c r="CO12442" s="52"/>
      <c r="CP12442" s="52"/>
      <c r="CQ12442" s="52"/>
      <c r="CR12442" s="52"/>
      <c r="CS12442" s="52"/>
      <c r="CT12442" s="52"/>
      <c r="CU12442" s="33"/>
      <c r="CV12442" s="33"/>
    </row>
    <row r="12443" spans="74:100">
      <c r="BV12443" s="62"/>
      <c r="BW12443" s="62"/>
      <c r="BX12443" s="62"/>
      <c r="BY12443" s="62"/>
      <c r="BZ12443" s="62"/>
      <c r="CA12443" s="62"/>
      <c r="CB12443" s="62"/>
      <c r="CC12443" s="62"/>
      <c r="CD12443" s="62"/>
      <c r="CE12443" s="62"/>
      <c r="CF12443" s="62"/>
      <c r="CL12443" s="56" t="s">
        <v>6580</v>
      </c>
      <c r="CM12443" s="56" t="s">
        <v>217</v>
      </c>
      <c r="CN12443" s="56" t="s">
        <v>217</v>
      </c>
      <c r="CO12443" s="52"/>
      <c r="CP12443" s="52"/>
      <c r="CQ12443" s="52"/>
      <c r="CR12443" s="52"/>
      <c r="CS12443" s="52"/>
      <c r="CT12443" s="52"/>
      <c r="CU12443" s="33"/>
      <c r="CV12443" s="33"/>
    </row>
    <row r="12444" spans="74:100">
      <c r="BV12444" s="62"/>
      <c r="BW12444" s="62"/>
      <c r="BX12444" s="62"/>
      <c r="BY12444" s="62"/>
      <c r="BZ12444" s="62"/>
      <c r="CA12444" s="62"/>
      <c r="CB12444" s="62"/>
      <c r="CC12444" s="62"/>
      <c r="CD12444" s="62"/>
      <c r="CE12444" s="62"/>
      <c r="CF12444" s="62"/>
      <c r="CL12444" s="56" t="s">
        <v>20099</v>
      </c>
      <c r="CM12444" s="56"/>
      <c r="CN12444" s="56"/>
      <c r="CO12444" s="52"/>
      <c r="CP12444" s="52"/>
      <c r="CQ12444" s="52"/>
      <c r="CR12444" s="52"/>
      <c r="CS12444" s="52"/>
      <c r="CT12444" s="52"/>
      <c r="CU12444" s="33"/>
      <c r="CV12444" s="33"/>
    </row>
    <row r="12445" spans="74:100">
      <c r="BV12445" s="62"/>
      <c r="BW12445" s="62"/>
      <c r="BX12445" s="62"/>
      <c r="BY12445" s="62"/>
      <c r="BZ12445" s="62"/>
      <c r="CA12445" s="62"/>
      <c r="CB12445" s="62"/>
      <c r="CC12445" s="62"/>
      <c r="CD12445" s="62"/>
      <c r="CE12445" s="62"/>
      <c r="CF12445" s="62"/>
      <c r="CL12445" s="56" t="s">
        <v>28642</v>
      </c>
      <c r="CM12445" s="56" t="s">
        <v>217</v>
      </c>
      <c r="CN12445" s="56" t="s">
        <v>217</v>
      </c>
      <c r="CO12445" s="52"/>
      <c r="CP12445" s="52"/>
      <c r="CQ12445" s="52"/>
      <c r="CR12445" s="52"/>
      <c r="CS12445" s="52"/>
      <c r="CT12445" s="52"/>
      <c r="CU12445" s="33"/>
      <c r="CV12445" s="33"/>
    </row>
    <row r="12446" spans="74:100">
      <c r="BV12446" s="62"/>
      <c r="BW12446" s="62"/>
      <c r="BX12446" s="62"/>
      <c r="BY12446" s="62"/>
      <c r="BZ12446" s="62"/>
      <c r="CA12446" s="62"/>
      <c r="CB12446" s="62"/>
      <c r="CC12446" s="62"/>
      <c r="CD12446" s="62"/>
      <c r="CE12446" s="62"/>
      <c r="CF12446" s="62"/>
      <c r="CL12446" s="56" t="s">
        <v>28643</v>
      </c>
      <c r="CM12446" s="56"/>
      <c r="CN12446" s="56"/>
      <c r="CO12446" s="52"/>
      <c r="CP12446" s="52"/>
      <c r="CQ12446" s="52"/>
      <c r="CR12446" s="52"/>
      <c r="CS12446" s="52"/>
      <c r="CT12446" s="52"/>
      <c r="CU12446" s="33"/>
      <c r="CV12446" s="33"/>
    </row>
    <row r="12447" spans="74:100">
      <c r="BV12447" s="62"/>
      <c r="BW12447" s="62"/>
      <c r="BX12447" s="62"/>
      <c r="BY12447" s="62"/>
      <c r="BZ12447" s="62"/>
      <c r="CA12447" s="62"/>
      <c r="CB12447" s="62"/>
      <c r="CC12447" s="62"/>
      <c r="CD12447" s="62"/>
      <c r="CE12447" s="62"/>
      <c r="CF12447" s="62"/>
      <c r="CL12447" s="56" t="s">
        <v>6581</v>
      </c>
      <c r="CM12447" s="56" t="s">
        <v>3118</v>
      </c>
      <c r="CN12447" s="56" t="s">
        <v>3118</v>
      </c>
      <c r="CO12447" s="52"/>
      <c r="CP12447" s="52"/>
      <c r="CQ12447" s="52"/>
      <c r="CR12447" s="52"/>
      <c r="CS12447" s="52"/>
      <c r="CT12447" s="52"/>
      <c r="CU12447" s="33"/>
      <c r="CV12447" s="33"/>
    </row>
    <row r="12448" spans="74:100">
      <c r="BV12448" s="62"/>
      <c r="BW12448" s="62"/>
      <c r="BX12448" s="62"/>
      <c r="BY12448" s="62"/>
      <c r="BZ12448" s="62"/>
      <c r="CA12448" s="62"/>
      <c r="CB12448" s="62"/>
      <c r="CC12448" s="62"/>
      <c r="CD12448" s="62"/>
      <c r="CE12448" s="62"/>
      <c r="CF12448" s="62"/>
      <c r="CL12448" s="56" t="s">
        <v>20599</v>
      </c>
      <c r="CM12448" s="56"/>
      <c r="CN12448" s="56"/>
      <c r="CO12448" s="52"/>
      <c r="CP12448" s="52"/>
      <c r="CQ12448" s="52"/>
      <c r="CR12448" s="52"/>
      <c r="CS12448" s="52"/>
      <c r="CT12448" s="52"/>
      <c r="CU12448" s="33"/>
      <c r="CV12448" s="33"/>
    </row>
    <row r="12449" spans="74:100">
      <c r="BV12449" s="62"/>
      <c r="BW12449" s="62"/>
      <c r="BX12449" s="62"/>
      <c r="BY12449" s="62"/>
      <c r="BZ12449" s="62"/>
      <c r="CA12449" s="62"/>
      <c r="CB12449" s="62"/>
      <c r="CC12449" s="62"/>
      <c r="CD12449" s="62"/>
      <c r="CE12449" s="62"/>
      <c r="CF12449" s="62"/>
      <c r="CL12449" s="56" t="s">
        <v>2675</v>
      </c>
      <c r="CM12449" s="56" t="s">
        <v>216</v>
      </c>
      <c r="CN12449" s="56" t="s">
        <v>216</v>
      </c>
      <c r="CO12449" s="52"/>
      <c r="CP12449" s="52"/>
      <c r="CQ12449" s="52"/>
      <c r="CR12449" s="52"/>
      <c r="CS12449" s="52"/>
      <c r="CT12449" s="52"/>
      <c r="CU12449" s="33"/>
      <c r="CV12449" s="33"/>
    </row>
    <row r="12450" spans="74:100">
      <c r="BV12450" s="62"/>
      <c r="BW12450" s="62"/>
      <c r="BX12450" s="62"/>
      <c r="BY12450" s="62"/>
      <c r="BZ12450" s="62"/>
      <c r="CA12450" s="62"/>
      <c r="CB12450" s="62"/>
      <c r="CC12450" s="62"/>
      <c r="CD12450" s="62"/>
      <c r="CE12450" s="62"/>
      <c r="CF12450" s="62"/>
      <c r="CL12450" s="56" t="s">
        <v>23000</v>
      </c>
      <c r="CM12450" s="56"/>
      <c r="CN12450" s="56"/>
      <c r="CO12450" s="52"/>
      <c r="CP12450" s="52"/>
      <c r="CQ12450" s="52"/>
      <c r="CR12450" s="52"/>
      <c r="CS12450" s="52"/>
      <c r="CT12450" s="52"/>
      <c r="CU12450" s="33"/>
      <c r="CV12450" s="33"/>
    </row>
    <row r="12451" spans="74:100">
      <c r="BV12451" s="62"/>
      <c r="BW12451" s="62"/>
      <c r="BX12451" s="62"/>
      <c r="BY12451" s="62"/>
      <c r="BZ12451" s="62"/>
      <c r="CA12451" s="62"/>
      <c r="CB12451" s="62"/>
      <c r="CC12451" s="62"/>
      <c r="CD12451" s="62"/>
      <c r="CE12451" s="62"/>
      <c r="CF12451" s="62"/>
      <c r="CL12451" s="56" t="s">
        <v>2676</v>
      </c>
      <c r="CM12451" s="56" t="s">
        <v>215</v>
      </c>
      <c r="CN12451" s="56" t="s">
        <v>215</v>
      </c>
      <c r="CO12451" s="52"/>
      <c r="CP12451" s="52"/>
      <c r="CQ12451" s="52"/>
      <c r="CR12451" s="52"/>
      <c r="CS12451" s="52"/>
      <c r="CT12451" s="52"/>
      <c r="CU12451" s="33"/>
      <c r="CV12451" s="33"/>
    </row>
    <row r="12452" spans="74:100">
      <c r="BV12452" s="62"/>
      <c r="BW12452" s="62"/>
      <c r="BX12452" s="62"/>
      <c r="BY12452" s="62"/>
      <c r="BZ12452" s="62"/>
      <c r="CA12452" s="62"/>
      <c r="CB12452" s="62"/>
      <c r="CC12452" s="62"/>
      <c r="CD12452" s="62"/>
      <c r="CE12452" s="62"/>
      <c r="CF12452" s="62"/>
      <c r="CL12452" s="56" t="s">
        <v>23001</v>
      </c>
      <c r="CM12452" s="56"/>
      <c r="CN12452" s="56"/>
      <c r="CO12452" s="52"/>
      <c r="CP12452" s="52"/>
      <c r="CQ12452" s="52"/>
      <c r="CR12452" s="52"/>
      <c r="CS12452" s="52"/>
      <c r="CT12452" s="52"/>
      <c r="CU12452" s="33"/>
      <c r="CV12452" s="33"/>
    </row>
    <row r="12453" spans="74:100">
      <c r="BV12453" s="62"/>
      <c r="BW12453" s="62"/>
      <c r="BX12453" s="62"/>
      <c r="BY12453" s="62"/>
      <c r="BZ12453" s="62"/>
      <c r="CA12453" s="62"/>
      <c r="CB12453" s="62"/>
      <c r="CC12453" s="62"/>
      <c r="CD12453" s="62"/>
      <c r="CE12453" s="62"/>
      <c r="CF12453" s="62"/>
      <c r="CL12453" s="56" t="s">
        <v>2678</v>
      </c>
      <c r="CM12453" s="56" t="s">
        <v>214</v>
      </c>
      <c r="CN12453" s="56" t="s">
        <v>214</v>
      </c>
      <c r="CO12453" s="52"/>
      <c r="CP12453" s="52"/>
      <c r="CQ12453" s="52"/>
      <c r="CR12453" s="52"/>
      <c r="CS12453" s="52"/>
      <c r="CT12453" s="52"/>
      <c r="CU12453" s="33"/>
      <c r="CV12453" s="33"/>
    </row>
    <row r="12454" spans="74:100">
      <c r="BV12454" s="62"/>
      <c r="BW12454" s="62"/>
      <c r="BX12454" s="62"/>
      <c r="BY12454" s="62"/>
      <c r="BZ12454" s="62"/>
      <c r="CA12454" s="62"/>
      <c r="CB12454" s="62"/>
      <c r="CC12454" s="62"/>
      <c r="CD12454" s="62"/>
      <c r="CE12454" s="62"/>
      <c r="CF12454" s="62"/>
      <c r="CL12454" s="56" t="s">
        <v>23002</v>
      </c>
      <c r="CM12454" s="56"/>
      <c r="CN12454" s="56"/>
      <c r="CO12454" s="52"/>
      <c r="CP12454" s="52"/>
      <c r="CQ12454" s="52"/>
      <c r="CR12454" s="52"/>
      <c r="CS12454" s="52"/>
      <c r="CT12454" s="52"/>
      <c r="CU12454" s="33"/>
      <c r="CV12454" s="33"/>
    </row>
    <row r="12455" spans="74:100">
      <c r="BV12455" s="62"/>
      <c r="BW12455" s="62"/>
      <c r="BX12455" s="62"/>
      <c r="BY12455" s="62"/>
      <c r="BZ12455" s="62"/>
      <c r="CA12455" s="62"/>
      <c r="CB12455" s="62"/>
      <c r="CC12455" s="62"/>
      <c r="CD12455" s="62"/>
      <c r="CE12455" s="62"/>
      <c r="CF12455" s="62"/>
      <c r="CL12455" s="56" t="s">
        <v>6582</v>
      </c>
      <c r="CM12455" s="56" t="s">
        <v>217</v>
      </c>
      <c r="CN12455" s="56" t="s">
        <v>217</v>
      </c>
      <c r="CO12455" s="52"/>
      <c r="CP12455" s="52"/>
      <c r="CQ12455" s="52"/>
      <c r="CR12455" s="52"/>
      <c r="CS12455" s="52"/>
      <c r="CT12455" s="52"/>
      <c r="CU12455" s="33"/>
      <c r="CV12455" s="33"/>
    </row>
    <row r="12456" spans="74:100">
      <c r="BV12456" s="62"/>
      <c r="BW12456" s="62"/>
      <c r="BX12456" s="62"/>
      <c r="BY12456" s="62"/>
      <c r="BZ12456" s="62"/>
      <c r="CA12456" s="62"/>
      <c r="CB12456" s="62"/>
      <c r="CC12456" s="62"/>
      <c r="CD12456" s="62"/>
      <c r="CE12456" s="62"/>
      <c r="CF12456" s="62"/>
      <c r="CL12456" s="56" t="s">
        <v>20600</v>
      </c>
      <c r="CM12456" s="56"/>
      <c r="CN12456" s="56"/>
      <c r="CO12456" s="52"/>
      <c r="CP12456" s="52"/>
      <c r="CQ12456" s="52"/>
      <c r="CR12456" s="52"/>
      <c r="CS12456" s="52"/>
      <c r="CT12456" s="52"/>
      <c r="CU12456" s="33"/>
      <c r="CV12456" s="33"/>
    </row>
    <row r="12457" spans="74:100">
      <c r="BV12457" s="62"/>
      <c r="BW12457" s="62"/>
      <c r="BX12457" s="62"/>
      <c r="BY12457" s="62"/>
      <c r="BZ12457" s="62"/>
      <c r="CA12457" s="62"/>
      <c r="CB12457" s="62"/>
      <c r="CC12457" s="62"/>
      <c r="CD12457" s="62"/>
      <c r="CE12457" s="62"/>
      <c r="CF12457" s="62"/>
      <c r="CL12457" s="56" t="s">
        <v>6584</v>
      </c>
      <c r="CM12457" s="56" t="s">
        <v>216</v>
      </c>
      <c r="CN12457" s="56" t="s">
        <v>216</v>
      </c>
      <c r="CO12457" s="52"/>
      <c r="CP12457" s="52"/>
      <c r="CQ12457" s="52"/>
      <c r="CR12457" s="52"/>
      <c r="CS12457" s="52"/>
      <c r="CT12457" s="52"/>
      <c r="CU12457" s="33"/>
      <c r="CV12457" s="33"/>
    </row>
    <row r="12458" spans="74:100">
      <c r="BV12458" s="62"/>
      <c r="BW12458" s="62"/>
      <c r="BX12458" s="62"/>
      <c r="BY12458" s="62"/>
      <c r="BZ12458" s="62"/>
      <c r="CA12458" s="62"/>
      <c r="CB12458" s="62"/>
      <c r="CC12458" s="62"/>
      <c r="CD12458" s="62"/>
      <c r="CE12458" s="62"/>
      <c r="CF12458" s="62"/>
      <c r="CL12458" s="56" t="s">
        <v>23003</v>
      </c>
      <c r="CM12458" s="56"/>
      <c r="CN12458" s="56"/>
      <c r="CO12458" s="52"/>
      <c r="CP12458" s="52"/>
      <c r="CQ12458" s="52"/>
      <c r="CR12458" s="52"/>
      <c r="CS12458" s="52"/>
      <c r="CT12458" s="52"/>
      <c r="CU12458" s="33"/>
      <c r="CV12458" s="33"/>
    </row>
    <row r="12459" spans="74:100">
      <c r="BV12459" s="62"/>
      <c r="BW12459" s="62"/>
      <c r="BX12459" s="62"/>
      <c r="BY12459" s="62"/>
      <c r="BZ12459" s="62"/>
      <c r="CA12459" s="62"/>
      <c r="CB12459" s="62"/>
      <c r="CC12459" s="62"/>
      <c r="CD12459" s="62"/>
      <c r="CE12459" s="62"/>
      <c r="CF12459" s="62"/>
      <c r="CL12459" s="56" t="s">
        <v>2679</v>
      </c>
      <c r="CM12459" s="56" t="s">
        <v>215</v>
      </c>
      <c r="CN12459" s="56" t="s">
        <v>215</v>
      </c>
      <c r="CO12459" s="52"/>
      <c r="CP12459" s="52"/>
      <c r="CQ12459" s="52"/>
      <c r="CR12459" s="52"/>
      <c r="CS12459" s="52"/>
      <c r="CT12459" s="52"/>
      <c r="CU12459" s="33"/>
      <c r="CV12459" s="33"/>
    </row>
    <row r="12460" spans="74:100">
      <c r="BV12460" s="62"/>
      <c r="BW12460" s="62"/>
      <c r="BX12460" s="62"/>
      <c r="BY12460" s="62"/>
      <c r="BZ12460" s="62"/>
      <c r="CA12460" s="62"/>
      <c r="CB12460" s="62"/>
      <c r="CC12460" s="62"/>
      <c r="CD12460" s="62"/>
      <c r="CE12460" s="62"/>
      <c r="CF12460" s="62"/>
      <c r="CL12460" s="56" t="s">
        <v>23004</v>
      </c>
      <c r="CM12460" s="56"/>
      <c r="CN12460" s="56"/>
      <c r="CO12460" s="52"/>
      <c r="CP12460" s="52"/>
      <c r="CQ12460" s="52"/>
      <c r="CR12460" s="52"/>
      <c r="CS12460" s="52"/>
      <c r="CT12460" s="52"/>
      <c r="CU12460" s="33"/>
      <c r="CV12460" s="33"/>
    </row>
    <row r="12461" spans="74:100">
      <c r="BV12461" s="62"/>
      <c r="BW12461" s="62"/>
      <c r="BX12461" s="62"/>
      <c r="BY12461" s="62"/>
      <c r="BZ12461" s="62"/>
      <c r="CA12461" s="62"/>
      <c r="CB12461" s="62"/>
      <c r="CC12461" s="62"/>
      <c r="CD12461" s="62"/>
      <c r="CE12461" s="62"/>
      <c r="CF12461" s="62"/>
      <c r="CL12461" s="56" t="s">
        <v>2680</v>
      </c>
      <c r="CM12461" s="56" t="s">
        <v>215</v>
      </c>
      <c r="CN12461" s="56" t="s">
        <v>215</v>
      </c>
      <c r="CO12461" s="52"/>
      <c r="CP12461" s="52"/>
      <c r="CQ12461" s="52"/>
      <c r="CR12461" s="52"/>
      <c r="CS12461" s="52"/>
      <c r="CT12461" s="52"/>
      <c r="CU12461" s="33"/>
      <c r="CV12461" s="33"/>
    </row>
    <row r="12462" spans="74:100">
      <c r="BV12462" s="62"/>
      <c r="BW12462" s="62"/>
      <c r="BX12462" s="62"/>
      <c r="BY12462" s="62"/>
      <c r="BZ12462" s="62"/>
      <c r="CA12462" s="62"/>
      <c r="CB12462" s="62"/>
      <c r="CC12462" s="62"/>
      <c r="CD12462" s="62"/>
      <c r="CE12462" s="62"/>
      <c r="CF12462" s="62"/>
      <c r="CL12462" s="56" t="s">
        <v>23005</v>
      </c>
      <c r="CM12462" s="56"/>
      <c r="CN12462" s="56"/>
      <c r="CO12462" s="52"/>
      <c r="CP12462" s="52"/>
      <c r="CQ12462" s="52"/>
      <c r="CR12462" s="52"/>
      <c r="CS12462" s="52"/>
      <c r="CT12462" s="52"/>
      <c r="CU12462" s="33"/>
      <c r="CV12462" s="33"/>
    </row>
    <row r="12463" spans="74:100">
      <c r="BV12463" s="62"/>
      <c r="BW12463" s="62"/>
      <c r="BX12463" s="62"/>
      <c r="BY12463" s="62"/>
      <c r="BZ12463" s="62"/>
      <c r="CA12463" s="62"/>
      <c r="CB12463" s="62"/>
      <c r="CC12463" s="62"/>
      <c r="CD12463" s="62"/>
      <c r="CE12463" s="62"/>
      <c r="CF12463" s="62"/>
      <c r="CL12463" s="56" t="s">
        <v>15932</v>
      </c>
      <c r="CM12463" s="56" t="s">
        <v>215</v>
      </c>
      <c r="CN12463" s="56" t="s">
        <v>215</v>
      </c>
      <c r="CO12463" s="52"/>
      <c r="CP12463" s="52"/>
      <c r="CQ12463" s="52"/>
      <c r="CR12463" s="52"/>
      <c r="CS12463" s="52"/>
      <c r="CT12463" s="52"/>
      <c r="CU12463" s="33"/>
      <c r="CV12463" s="33"/>
    </row>
    <row r="12464" spans="74:100">
      <c r="BV12464" s="62"/>
      <c r="BW12464" s="62"/>
      <c r="BX12464" s="62"/>
      <c r="BY12464" s="62"/>
      <c r="BZ12464" s="62"/>
      <c r="CA12464" s="62"/>
      <c r="CB12464" s="62"/>
      <c r="CC12464" s="62"/>
      <c r="CD12464" s="62"/>
      <c r="CE12464" s="62"/>
      <c r="CF12464" s="62"/>
      <c r="CL12464" s="56" t="s">
        <v>6585</v>
      </c>
      <c r="CM12464" s="56" t="s">
        <v>3118</v>
      </c>
      <c r="CN12464" s="56" t="s">
        <v>3118</v>
      </c>
      <c r="CO12464" s="52"/>
      <c r="CP12464" s="52"/>
      <c r="CQ12464" s="52"/>
      <c r="CR12464" s="52"/>
      <c r="CS12464" s="52"/>
      <c r="CT12464" s="52"/>
      <c r="CU12464" s="33"/>
      <c r="CV12464" s="33"/>
    </row>
    <row r="12465" spans="74:100">
      <c r="BV12465" s="62"/>
      <c r="BW12465" s="62"/>
      <c r="BX12465" s="62"/>
      <c r="BY12465" s="62"/>
      <c r="BZ12465" s="62"/>
      <c r="CA12465" s="62"/>
      <c r="CB12465" s="62"/>
      <c r="CC12465" s="62"/>
      <c r="CD12465" s="62"/>
      <c r="CE12465" s="62"/>
      <c r="CF12465" s="62"/>
      <c r="CL12465" s="56" t="s">
        <v>17835</v>
      </c>
      <c r="CM12465" s="56"/>
      <c r="CN12465" s="56"/>
      <c r="CO12465" s="52"/>
      <c r="CP12465" s="52"/>
      <c r="CQ12465" s="52"/>
      <c r="CR12465" s="52"/>
      <c r="CS12465" s="52"/>
      <c r="CT12465" s="52"/>
      <c r="CU12465" s="33"/>
      <c r="CV12465" s="33"/>
    </row>
    <row r="12466" spans="74:100">
      <c r="BV12466" s="62"/>
      <c r="BW12466" s="62"/>
      <c r="BX12466" s="62"/>
      <c r="BY12466" s="62"/>
      <c r="BZ12466" s="62"/>
      <c r="CA12466" s="62"/>
      <c r="CB12466" s="62"/>
      <c r="CC12466" s="62"/>
      <c r="CD12466" s="62"/>
      <c r="CE12466" s="62"/>
      <c r="CF12466" s="62"/>
      <c r="CL12466" s="56" t="s">
        <v>2681</v>
      </c>
      <c r="CM12466" s="56" t="s">
        <v>213</v>
      </c>
      <c r="CN12466" s="56" t="s">
        <v>213</v>
      </c>
      <c r="CO12466" s="52"/>
      <c r="CP12466" s="52"/>
      <c r="CQ12466" s="52"/>
      <c r="CR12466" s="52"/>
      <c r="CS12466" s="52"/>
      <c r="CT12466" s="52"/>
      <c r="CU12466" s="33"/>
      <c r="CV12466" s="33"/>
    </row>
    <row r="12467" spans="74:100">
      <c r="BV12467" s="62"/>
      <c r="BW12467" s="62"/>
      <c r="BX12467" s="62"/>
      <c r="BY12467" s="62"/>
      <c r="BZ12467" s="62"/>
      <c r="CA12467" s="62"/>
      <c r="CB12467" s="62"/>
      <c r="CC12467" s="62"/>
      <c r="CD12467" s="62"/>
      <c r="CE12467" s="62"/>
      <c r="CF12467" s="62"/>
      <c r="CL12467" s="56" t="s">
        <v>28644</v>
      </c>
      <c r="CM12467" s="56"/>
      <c r="CN12467" s="56"/>
      <c r="CO12467" s="52"/>
      <c r="CP12467" s="52"/>
      <c r="CQ12467" s="52"/>
      <c r="CR12467" s="52"/>
      <c r="CS12467" s="52"/>
      <c r="CT12467" s="52"/>
      <c r="CU12467" s="33"/>
      <c r="CV12467" s="33"/>
    </row>
    <row r="12468" spans="74:100">
      <c r="BV12468" s="62"/>
      <c r="BW12468" s="62"/>
      <c r="BX12468" s="62"/>
      <c r="BY12468" s="62"/>
      <c r="BZ12468" s="62"/>
      <c r="CA12468" s="62"/>
      <c r="CB12468" s="62"/>
      <c r="CC12468" s="62"/>
      <c r="CD12468" s="62"/>
      <c r="CE12468" s="62"/>
      <c r="CF12468" s="62"/>
      <c r="CL12468" s="56" t="s">
        <v>2683</v>
      </c>
      <c r="CM12468" s="56" t="s">
        <v>213</v>
      </c>
      <c r="CN12468" s="56" t="s">
        <v>213</v>
      </c>
      <c r="CO12468" s="52"/>
      <c r="CP12468" s="52"/>
      <c r="CQ12468" s="52"/>
      <c r="CR12468" s="52"/>
      <c r="CS12468" s="52"/>
      <c r="CT12468" s="52"/>
      <c r="CU12468" s="33"/>
      <c r="CV12468" s="33"/>
    </row>
    <row r="12469" spans="74:100">
      <c r="BV12469" s="62"/>
      <c r="BW12469" s="62"/>
      <c r="BX12469" s="62"/>
      <c r="BY12469" s="62"/>
      <c r="BZ12469" s="62"/>
      <c r="CA12469" s="62"/>
      <c r="CB12469" s="62"/>
      <c r="CC12469" s="62"/>
      <c r="CD12469" s="62"/>
      <c r="CE12469" s="62"/>
      <c r="CF12469" s="62"/>
      <c r="CL12469" s="56" t="s">
        <v>23006</v>
      </c>
      <c r="CM12469" s="56"/>
      <c r="CN12469" s="56"/>
      <c r="CO12469" s="52"/>
      <c r="CP12469" s="52"/>
      <c r="CQ12469" s="52"/>
      <c r="CR12469" s="52"/>
      <c r="CS12469" s="52"/>
      <c r="CT12469" s="52"/>
      <c r="CU12469" s="33"/>
      <c r="CV12469" s="33"/>
    </row>
    <row r="12470" spans="74:100">
      <c r="BV12470" s="62"/>
      <c r="BW12470" s="62"/>
      <c r="BX12470" s="62"/>
      <c r="BY12470" s="62"/>
      <c r="BZ12470" s="62"/>
      <c r="CA12470" s="62"/>
      <c r="CB12470" s="62"/>
      <c r="CC12470" s="62"/>
      <c r="CD12470" s="62"/>
      <c r="CE12470" s="62"/>
      <c r="CF12470" s="62"/>
      <c r="CL12470" s="56" t="s">
        <v>6586</v>
      </c>
      <c r="CM12470" s="56" t="s">
        <v>3118</v>
      </c>
      <c r="CN12470" s="56" t="s">
        <v>3118</v>
      </c>
      <c r="CO12470" s="52"/>
      <c r="CP12470" s="52"/>
      <c r="CQ12470" s="52"/>
      <c r="CR12470" s="52"/>
      <c r="CS12470" s="52"/>
      <c r="CT12470" s="52"/>
      <c r="CU12470" s="33"/>
      <c r="CV12470" s="33"/>
    </row>
    <row r="12471" spans="74:100">
      <c r="BV12471" s="62"/>
      <c r="BW12471" s="62"/>
      <c r="BX12471" s="62"/>
      <c r="BY12471" s="62"/>
      <c r="BZ12471" s="62"/>
      <c r="CA12471" s="62"/>
      <c r="CB12471" s="62"/>
      <c r="CC12471" s="62"/>
      <c r="CD12471" s="62"/>
      <c r="CE12471" s="62"/>
      <c r="CF12471" s="62"/>
      <c r="CL12471" s="56" t="s">
        <v>20100</v>
      </c>
      <c r="CM12471" s="56"/>
      <c r="CN12471" s="56"/>
      <c r="CO12471" s="52"/>
      <c r="CP12471" s="52"/>
      <c r="CQ12471" s="52"/>
      <c r="CR12471" s="52"/>
      <c r="CS12471" s="52"/>
      <c r="CT12471" s="52"/>
      <c r="CU12471" s="33"/>
      <c r="CV12471" s="33"/>
    </row>
    <row r="12472" spans="74:100">
      <c r="BV12472" s="62"/>
      <c r="BW12472" s="62"/>
      <c r="BX12472" s="62"/>
      <c r="BY12472" s="62"/>
      <c r="BZ12472" s="62"/>
      <c r="CA12472" s="62"/>
      <c r="CB12472" s="62"/>
      <c r="CC12472" s="62"/>
      <c r="CD12472" s="62"/>
      <c r="CE12472" s="62"/>
      <c r="CF12472" s="62"/>
      <c r="CL12472" s="56" t="s">
        <v>6587</v>
      </c>
      <c r="CM12472" s="56" t="s">
        <v>217</v>
      </c>
      <c r="CN12472" s="56" t="s">
        <v>217</v>
      </c>
      <c r="CO12472" s="52"/>
      <c r="CP12472" s="52"/>
      <c r="CQ12472" s="52"/>
      <c r="CR12472" s="52"/>
      <c r="CS12472" s="52"/>
      <c r="CT12472" s="52"/>
      <c r="CU12472" s="33"/>
      <c r="CV12472" s="33"/>
    </row>
    <row r="12473" spans="74:100">
      <c r="BV12473" s="62"/>
      <c r="BW12473" s="62"/>
      <c r="BX12473" s="62"/>
      <c r="BY12473" s="62"/>
      <c r="BZ12473" s="62"/>
      <c r="CA12473" s="62"/>
      <c r="CB12473" s="62"/>
      <c r="CC12473" s="62"/>
      <c r="CD12473" s="62"/>
      <c r="CE12473" s="62"/>
      <c r="CF12473" s="62"/>
      <c r="CL12473" s="56" t="s">
        <v>20101</v>
      </c>
      <c r="CM12473" s="56"/>
      <c r="CN12473" s="56"/>
      <c r="CO12473" s="52"/>
      <c r="CP12473" s="52"/>
      <c r="CQ12473" s="52"/>
      <c r="CR12473" s="52"/>
      <c r="CS12473" s="52"/>
      <c r="CT12473" s="52"/>
      <c r="CU12473" s="33"/>
      <c r="CV12473" s="33"/>
    </row>
    <row r="12474" spans="74:100">
      <c r="BV12474" s="62"/>
      <c r="BW12474" s="62"/>
      <c r="BX12474" s="62"/>
      <c r="BY12474" s="62"/>
      <c r="BZ12474" s="62"/>
      <c r="CA12474" s="62"/>
      <c r="CB12474" s="62"/>
      <c r="CC12474" s="62"/>
      <c r="CD12474" s="62"/>
      <c r="CE12474" s="62"/>
      <c r="CF12474" s="62"/>
      <c r="CL12474" s="56" t="s">
        <v>6588</v>
      </c>
      <c r="CM12474" s="56" t="s">
        <v>3118</v>
      </c>
      <c r="CN12474" s="56" t="s">
        <v>3118</v>
      </c>
      <c r="CO12474" s="52"/>
      <c r="CP12474" s="52"/>
      <c r="CQ12474" s="52"/>
      <c r="CR12474" s="52"/>
      <c r="CS12474" s="52"/>
      <c r="CT12474" s="52"/>
      <c r="CU12474" s="33"/>
      <c r="CV12474" s="33"/>
    </row>
    <row r="12475" spans="74:100">
      <c r="BV12475" s="62"/>
      <c r="BW12475" s="62"/>
      <c r="BX12475" s="62"/>
      <c r="BY12475" s="62"/>
      <c r="BZ12475" s="62"/>
      <c r="CA12475" s="62"/>
      <c r="CB12475" s="62"/>
      <c r="CC12475" s="62"/>
      <c r="CD12475" s="62"/>
      <c r="CE12475" s="62"/>
      <c r="CF12475" s="62"/>
      <c r="CL12475" s="56" t="s">
        <v>20102</v>
      </c>
      <c r="CM12475" s="56"/>
      <c r="CN12475" s="56"/>
      <c r="CO12475" s="52"/>
      <c r="CP12475" s="52"/>
      <c r="CQ12475" s="52"/>
      <c r="CR12475" s="52"/>
      <c r="CS12475" s="52"/>
      <c r="CT12475" s="52"/>
      <c r="CU12475" s="33"/>
      <c r="CV12475" s="33"/>
    </row>
    <row r="12476" spans="74:100">
      <c r="BV12476" s="62"/>
      <c r="BW12476" s="62"/>
      <c r="BX12476" s="62"/>
      <c r="BY12476" s="62"/>
      <c r="BZ12476" s="62"/>
      <c r="CA12476" s="62"/>
      <c r="CB12476" s="62"/>
      <c r="CC12476" s="62"/>
      <c r="CD12476" s="62"/>
      <c r="CE12476" s="62"/>
      <c r="CF12476" s="62"/>
      <c r="CL12476" s="56" t="s">
        <v>6589</v>
      </c>
      <c r="CM12476" s="56" t="s">
        <v>217</v>
      </c>
      <c r="CN12476" s="56" t="s">
        <v>217</v>
      </c>
      <c r="CO12476" s="52"/>
      <c r="CP12476" s="52"/>
      <c r="CQ12476" s="52"/>
      <c r="CR12476" s="52"/>
      <c r="CS12476" s="52"/>
      <c r="CT12476" s="52"/>
      <c r="CU12476" s="33"/>
      <c r="CV12476" s="33"/>
    </row>
    <row r="12477" spans="74:100">
      <c r="BV12477" s="62"/>
      <c r="BW12477" s="62"/>
      <c r="BX12477" s="62"/>
      <c r="BY12477" s="62"/>
      <c r="BZ12477" s="62"/>
      <c r="CA12477" s="62"/>
      <c r="CB12477" s="62"/>
      <c r="CC12477" s="62"/>
      <c r="CD12477" s="62"/>
      <c r="CE12477" s="62"/>
      <c r="CF12477" s="62"/>
      <c r="CL12477" s="56" t="s">
        <v>20103</v>
      </c>
      <c r="CM12477" s="56"/>
      <c r="CN12477" s="56"/>
      <c r="CO12477" s="52"/>
      <c r="CP12477" s="52"/>
      <c r="CQ12477" s="52"/>
      <c r="CR12477" s="52"/>
      <c r="CS12477" s="52"/>
      <c r="CT12477" s="52"/>
      <c r="CU12477" s="33"/>
      <c r="CV12477" s="33"/>
    </row>
    <row r="12478" spans="74:100">
      <c r="BV12478" s="62"/>
      <c r="BW12478" s="62"/>
      <c r="BX12478" s="62"/>
      <c r="BY12478" s="62"/>
      <c r="BZ12478" s="62"/>
      <c r="CA12478" s="62"/>
      <c r="CB12478" s="62"/>
      <c r="CC12478" s="62"/>
      <c r="CD12478" s="62"/>
      <c r="CE12478" s="62"/>
      <c r="CF12478" s="62"/>
      <c r="CL12478" s="56" t="s">
        <v>2687</v>
      </c>
      <c r="CM12478" s="56" t="s">
        <v>216</v>
      </c>
      <c r="CN12478" s="56" t="s">
        <v>216</v>
      </c>
      <c r="CO12478" s="52"/>
      <c r="CP12478" s="52"/>
      <c r="CQ12478" s="52"/>
      <c r="CR12478" s="52"/>
      <c r="CS12478" s="52"/>
      <c r="CT12478" s="52"/>
      <c r="CU12478" s="33"/>
      <c r="CV12478" s="33"/>
    </row>
    <row r="12479" spans="74:100">
      <c r="BV12479" s="62"/>
      <c r="BW12479" s="62"/>
      <c r="BX12479" s="62"/>
      <c r="BY12479" s="62"/>
      <c r="BZ12479" s="62"/>
      <c r="CA12479" s="62"/>
      <c r="CB12479" s="62"/>
      <c r="CC12479" s="62"/>
      <c r="CD12479" s="62"/>
      <c r="CE12479" s="62"/>
      <c r="CF12479" s="62"/>
      <c r="CL12479" s="56" t="s">
        <v>23007</v>
      </c>
      <c r="CM12479" s="56"/>
      <c r="CN12479" s="56"/>
      <c r="CO12479" s="52"/>
      <c r="CP12479" s="52"/>
      <c r="CQ12479" s="52"/>
      <c r="CR12479" s="52"/>
      <c r="CS12479" s="52"/>
      <c r="CT12479" s="52"/>
      <c r="CU12479" s="33"/>
      <c r="CV12479" s="33"/>
    </row>
    <row r="12480" spans="74:100">
      <c r="BV12480" s="62"/>
      <c r="BW12480" s="62"/>
      <c r="BX12480" s="62"/>
      <c r="BY12480" s="62"/>
      <c r="BZ12480" s="62"/>
      <c r="CA12480" s="62"/>
      <c r="CB12480" s="62"/>
      <c r="CC12480" s="62"/>
      <c r="CD12480" s="62"/>
      <c r="CE12480" s="62"/>
      <c r="CF12480" s="62"/>
      <c r="CL12480" s="56" t="s">
        <v>2688</v>
      </c>
      <c r="CM12480" s="56" t="s">
        <v>215</v>
      </c>
      <c r="CN12480" s="56" t="s">
        <v>215</v>
      </c>
      <c r="CO12480" s="52"/>
      <c r="CP12480" s="52"/>
      <c r="CQ12480" s="52"/>
      <c r="CR12480" s="52"/>
      <c r="CS12480" s="52"/>
      <c r="CT12480" s="52"/>
      <c r="CU12480" s="33"/>
      <c r="CV12480" s="33"/>
    </row>
    <row r="12481" spans="74:100">
      <c r="BV12481" s="62"/>
      <c r="BW12481" s="62"/>
      <c r="BX12481" s="62"/>
      <c r="BY12481" s="62"/>
      <c r="BZ12481" s="62"/>
      <c r="CA12481" s="62"/>
      <c r="CB12481" s="62"/>
      <c r="CC12481" s="62"/>
      <c r="CD12481" s="62"/>
      <c r="CE12481" s="62"/>
      <c r="CF12481" s="62"/>
      <c r="CL12481" s="56" t="s">
        <v>23008</v>
      </c>
      <c r="CM12481" s="56"/>
      <c r="CN12481" s="56"/>
      <c r="CO12481" s="52"/>
      <c r="CP12481" s="52"/>
      <c r="CQ12481" s="52"/>
      <c r="CR12481" s="52"/>
      <c r="CS12481" s="52"/>
      <c r="CT12481" s="52"/>
      <c r="CU12481" s="33"/>
      <c r="CV12481" s="33"/>
    </row>
    <row r="12482" spans="74:100">
      <c r="BV12482" s="62"/>
      <c r="BW12482" s="62"/>
      <c r="BX12482" s="62"/>
      <c r="BY12482" s="62"/>
      <c r="BZ12482" s="62"/>
      <c r="CA12482" s="62"/>
      <c r="CB12482" s="62"/>
      <c r="CC12482" s="62"/>
      <c r="CD12482" s="62"/>
      <c r="CE12482" s="62"/>
      <c r="CF12482" s="62"/>
      <c r="CL12482" s="56" t="s">
        <v>2689</v>
      </c>
      <c r="CM12482" s="56" t="s">
        <v>215</v>
      </c>
      <c r="CN12482" s="56" t="s">
        <v>215</v>
      </c>
      <c r="CO12482" s="52"/>
      <c r="CP12482" s="52"/>
      <c r="CQ12482" s="52"/>
      <c r="CR12482" s="52"/>
      <c r="CS12482" s="52"/>
      <c r="CT12482" s="52"/>
      <c r="CU12482" s="33"/>
      <c r="CV12482" s="33"/>
    </row>
    <row r="12483" spans="74:100">
      <c r="BV12483" s="62"/>
      <c r="BW12483" s="62"/>
      <c r="BX12483" s="62"/>
      <c r="BY12483" s="62"/>
      <c r="BZ12483" s="62"/>
      <c r="CA12483" s="62"/>
      <c r="CB12483" s="62"/>
      <c r="CC12483" s="62"/>
      <c r="CD12483" s="62"/>
      <c r="CE12483" s="62"/>
      <c r="CF12483" s="62"/>
      <c r="CL12483" s="56" t="s">
        <v>23009</v>
      </c>
      <c r="CM12483" s="56"/>
      <c r="CN12483" s="56"/>
      <c r="CO12483" s="52"/>
      <c r="CP12483" s="52"/>
      <c r="CQ12483" s="52"/>
      <c r="CR12483" s="52"/>
      <c r="CS12483" s="52"/>
      <c r="CT12483" s="52"/>
      <c r="CU12483" s="33"/>
      <c r="CV12483" s="33"/>
    </row>
    <row r="12484" spans="74:100">
      <c r="BV12484" s="62"/>
      <c r="BW12484" s="62"/>
      <c r="BX12484" s="62"/>
      <c r="BY12484" s="62"/>
      <c r="BZ12484" s="62"/>
      <c r="CA12484" s="62"/>
      <c r="CB12484" s="62"/>
      <c r="CC12484" s="62"/>
      <c r="CD12484" s="62"/>
      <c r="CE12484" s="62"/>
      <c r="CF12484" s="62"/>
      <c r="CL12484" s="56" t="s">
        <v>6590</v>
      </c>
      <c r="CM12484" s="56" t="s">
        <v>217</v>
      </c>
      <c r="CN12484" s="56" t="s">
        <v>217</v>
      </c>
      <c r="CO12484" s="52"/>
      <c r="CP12484" s="52"/>
      <c r="CQ12484" s="52"/>
      <c r="CR12484" s="52"/>
      <c r="CS12484" s="52"/>
      <c r="CT12484" s="52"/>
      <c r="CU12484" s="33"/>
      <c r="CV12484" s="33"/>
    </row>
    <row r="12485" spans="74:100">
      <c r="BV12485" s="62"/>
      <c r="BW12485" s="62"/>
      <c r="BX12485" s="62"/>
      <c r="BY12485" s="62"/>
      <c r="BZ12485" s="62"/>
      <c r="CA12485" s="62"/>
      <c r="CB12485" s="62"/>
      <c r="CC12485" s="62"/>
      <c r="CD12485" s="62"/>
      <c r="CE12485" s="62"/>
      <c r="CF12485" s="62"/>
      <c r="CL12485" s="56" t="s">
        <v>20104</v>
      </c>
      <c r="CM12485" s="56"/>
      <c r="CN12485" s="56"/>
      <c r="CO12485" s="52"/>
      <c r="CP12485" s="52"/>
      <c r="CQ12485" s="52"/>
      <c r="CR12485" s="52"/>
      <c r="CS12485" s="52"/>
      <c r="CT12485" s="52"/>
      <c r="CU12485" s="33"/>
      <c r="CV12485" s="33"/>
    </row>
    <row r="12486" spans="74:100">
      <c r="BV12486" s="62"/>
      <c r="BW12486" s="62"/>
      <c r="BX12486" s="62"/>
      <c r="BY12486" s="62"/>
      <c r="BZ12486" s="62"/>
      <c r="CA12486" s="62"/>
      <c r="CB12486" s="62"/>
      <c r="CC12486" s="62"/>
      <c r="CD12486" s="62"/>
      <c r="CE12486" s="62"/>
      <c r="CF12486" s="62"/>
      <c r="CL12486" s="56" t="s">
        <v>6591</v>
      </c>
      <c r="CM12486" s="56" t="s">
        <v>217</v>
      </c>
      <c r="CN12486" s="56" t="s">
        <v>217</v>
      </c>
      <c r="CO12486" s="52"/>
      <c r="CP12486" s="52"/>
      <c r="CQ12486" s="52"/>
      <c r="CR12486" s="52"/>
      <c r="CS12486" s="52"/>
      <c r="CT12486" s="52"/>
      <c r="CU12486" s="33"/>
      <c r="CV12486" s="33"/>
    </row>
    <row r="12487" spans="74:100">
      <c r="BV12487" s="62"/>
      <c r="BW12487" s="62"/>
      <c r="BX12487" s="62"/>
      <c r="BY12487" s="62"/>
      <c r="BZ12487" s="62"/>
      <c r="CA12487" s="62"/>
      <c r="CB12487" s="62"/>
      <c r="CC12487" s="62"/>
      <c r="CD12487" s="62"/>
      <c r="CE12487" s="62"/>
      <c r="CF12487" s="62"/>
      <c r="CL12487" s="56" t="s">
        <v>20105</v>
      </c>
      <c r="CM12487" s="56"/>
      <c r="CN12487" s="56"/>
      <c r="CO12487" s="52"/>
      <c r="CP12487" s="52"/>
      <c r="CQ12487" s="52"/>
      <c r="CR12487" s="52"/>
      <c r="CS12487" s="52"/>
      <c r="CT12487" s="52"/>
      <c r="CU12487" s="33"/>
      <c r="CV12487" s="33"/>
    </row>
    <row r="12488" spans="74:100">
      <c r="BV12488" s="62"/>
      <c r="BW12488" s="62"/>
      <c r="BX12488" s="62"/>
      <c r="BY12488" s="62"/>
      <c r="BZ12488" s="62"/>
      <c r="CA12488" s="62"/>
      <c r="CB12488" s="62"/>
      <c r="CC12488" s="62"/>
      <c r="CD12488" s="62"/>
      <c r="CE12488" s="62"/>
      <c r="CF12488" s="62"/>
      <c r="CL12488" s="56" t="s">
        <v>2690</v>
      </c>
      <c r="CM12488" s="56" t="s">
        <v>215</v>
      </c>
      <c r="CN12488" s="56" t="s">
        <v>215</v>
      </c>
      <c r="CO12488" s="52"/>
      <c r="CP12488" s="52"/>
      <c r="CQ12488" s="52"/>
      <c r="CR12488" s="52"/>
      <c r="CS12488" s="52"/>
      <c r="CT12488" s="52"/>
      <c r="CU12488" s="33"/>
      <c r="CV12488" s="33"/>
    </row>
    <row r="12489" spans="74:100">
      <c r="BV12489" s="62"/>
      <c r="BW12489" s="62"/>
      <c r="BX12489" s="62"/>
      <c r="BY12489" s="62"/>
      <c r="BZ12489" s="62"/>
      <c r="CA12489" s="62"/>
      <c r="CB12489" s="62"/>
      <c r="CC12489" s="62"/>
      <c r="CD12489" s="62"/>
      <c r="CE12489" s="62"/>
      <c r="CF12489" s="62"/>
      <c r="CL12489" s="56" t="s">
        <v>23010</v>
      </c>
      <c r="CM12489" s="56"/>
      <c r="CN12489" s="56"/>
      <c r="CO12489" s="52"/>
      <c r="CP12489" s="52"/>
      <c r="CQ12489" s="52"/>
      <c r="CR12489" s="52"/>
      <c r="CS12489" s="52"/>
      <c r="CT12489" s="52"/>
      <c r="CU12489" s="33"/>
      <c r="CV12489" s="33"/>
    </row>
    <row r="12490" spans="74:100">
      <c r="BV12490" s="62"/>
      <c r="BW12490" s="62"/>
      <c r="BX12490" s="62"/>
      <c r="BY12490" s="62"/>
      <c r="BZ12490" s="62"/>
      <c r="CA12490" s="62"/>
      <c r="CB12490" s="62"/>
      <c r="CC12490" s="62"/>
      <c r="CD12490" s="62"/>
      <c r="CE12490" s="62"/>
      <c r="CF12490" s="62"/>
      <c r="CL12490" s="56" t="s">
        <v>2691</v>
      </c>
      <c r="CM12490" s="56" t="s">
        <v>216</v>
      </c>
      <c r="CN12490" s="56" t="s">
        <v>216</v>
      </c>
      <c r="CO12490" s="52"/>
      <c r="CP12490" s="52"/>
      <c r="CQ12490" s="52"/>
      <c r="CR12490" s="52"/>
      <c r="CS12490" s="52"/>
      <c r="CT12490" s="52"/>
      <c r="CU12490" s="33"/>
      <c r="CV12490" s="33"/>
    </row>
    <row r="12491" spans="74:100">
      <c r="BV12491" s="62"/>
      <c r="BW12491" s="62"/>
      <c r="BX12491" s="62"/>
      <c r="BY12491" s="62"/>
      <c r="BZ12491" s="62"/>
      <c r="CA12491" s="62"/>
      <c r="CB12491" s="62"/>
      <c r="CC12491" s="62"/>
      <c r="CD12491" s="62"/>
      <c r="CE12491" s="62"/>
      <c r="CF12491" s="62"/>
      <c r="CL12491" s="56" t="s">
        <v>23011</v>
      </c>
      <c r="CM12491" s="56"/>
      <c r="CN12491" s="56"/>
      <c r="CO12491" s="52"/>
      <c r="CP12491" s="52"/>
      <c r="CQ12491" s="52"/>
      <c r="CR12491" s="52"/>
      <c r="CS12491" s="52"/>
      <c r="CT12491" s="52"/>
      <c r="CU12491" s="33"/>
      <c r="CV12491" s="33"/>
    </row>
    <row r="12492" spans="74:100">
      <c r="BV12492" s="62"/>
      <c r="BW12492" s="62"/>
      <c r="BX12492" s="62"/>
      <c r="BY12492" s="62"/>
      <c r="BZ12492" s="62"/>
      <c r="CA12492" s="62"/>
      <c r="CB12492" s="62"/>
      <c r="CC12492" s="62"/>
      <c r="CD12492" s="62"/>
      <c r="CE12492" s="62"/>
      <c r="CF12492" s="62"/>
      <c r="CL12492" s="56" t="s">
        <v>2692</v>
      </c>
      <c r="CM12492" s="56" t="s">
        <v>215</v>
      </c>
      <c r="CN12492" s="56" t="s">
        <v>215</v>
      </c>
      <c r="CO12492" s="52"/>
      <c r="CP12492" s="52"/>
      <c r="CQ12492" s="52"/>
      <c r="CR12492" s="52"/>
      <c r="CS12492" s="52"/>
      <c r="CT12492" s="52"/>
      <c r="CU12492" s="33"/>
      <c r="CV12492" s="33"/>
    </row>
    <row r="12493" spans="74:100">
      <c r="BV12493" s="62"/>
      <c r="BW12493" s="62"/>
      <c r="BX12493" s="62"/>
      <c r="BY12493" s="62"/>
      <c r="BZ12493" s="62"/>
      <c r="CA12493" s="62"/>
      <c r="CB12493" s="62"/>
      <c r="CC12493" s="62"/>
      <c r="CD12493" s="62"/>
      <c r="CE12493" s="62"/>
      <c r="CF12493" s="62"/>
      <c r="CL12493" s="56" t="s">
        <v>23012</v>
      </c>
      <c r="CM12493" s="56"/>
      <c r="CN12493" s="56"/>
      <c r="CO12493" s="52"/>
      <c r="CP12493" s="52"/>
      <c r="CQ12493" s="52"/>
      <c r="CR12493" s="52"/>
      <c r="CS12493" s="52"/>
      <c r="CT12493" s="52"/>
      <c r="CU12493" s="33"/>
      <c r="CV12493" s="33"/>
    </row>
    <row r="12494" spans="74:100">
      <c r="BV12494" s="62"/>
      <c r="BW12494" s="62"/>
      <c r="BX12494" s="62"/>
      <c r="BY12494" s="62"/>
      <c r="BZ12494" s="62"/>
      <c r="CA12494" s="62"/>
      <c r="CB12494" s="62"/>
      <c r="CC12494" s="62"/>
      <c r="CD12494" s="62"/>
      <c r="CE12494" s="62"/>
      <c r="CF12494" s="62"/>
      <c r="CL12494" s="56" t="s">
        <v>28645</v>
      </c>
      <c r="CM12494" s="56" t="s">
        <v>3118</v>
      </c>
      <c r="CN12494" s="56" t="s">
        <v>3118</v>
      </c>
      <c r="CO12494" s="52"/>
      <c r="CP12494" s="52"/>
      <c r="CQ12494" s="52"/>
      <c r="CR12494" s="52"/>
      <c r="CS12494" s="52"/>
      <c r="CT12494" s="52"/>
      <c r="CU12494" s="33"/>
      <c r="CV12494" s="33"/>
    </row>
    <row r="12495" spans="74:100">
      <c r="BV12495" s="62"/>
      <c r="BW12495" s="62"/>
      <c r="BX12495" s="62"/>
      <c r="BY12495" s="62"/>
      <c r="BZ12495" s="62"/>
      <c r="CA12495" s="62"/>
      <c r="CB12495" s="62"/>
      <c r="CC12495" s="62"/>
      <c r="CD12495" s="62"/>
      <c r="CE12495" s="62"/>
      <c r="CF12495" s="62"/>
      <c r="CL12495" s="56" t="s">
        <v>28646</v>
      </c>
      <c r="CM12495" s="56"/>
      <c r="CN12495" s="56"/>
      <c r="CO12495" s="52"/>
      <c r="CP12495" s="52"/>
      <c r="CQ12495" s="52"/>
      <c r="CR12495" s="52"/>
      <c r="CS12495" s="52"/>
      <c r="CT12495" s="52"/>
      <c r="CU12495" s="33"/>
      <c r="CV12495" s="33"/>
    </row>
    <row r="12496" spans="74:100">
      <c r="BV12496" s="62"/>
      <c r="BW12496" s="62"/>
      <c r="BX12496" s="62"/>
      <c r="BY12496" s="62"/>
      <c r="BZ12496" s="62"/>
      <c r="CA12496" s="62"/>
      <c r="CB12496" s="62"/>
      <c r="CC12496" s="62"/>
      <c r="CD12496" s="62"/>
      <c r="CE12496" s="62"/>
      <c r="CF12496" s="62"/>
      <c r="CL12496" s="56" t="s">
        <v>28647</v>
      </c>
      <c r="CM12496" s="56" t="s">
        <v>216</v>
      </c>
      <c r="CN12496" s="56" t="s">
        <v>216</v>
      </c>
      <c r="CO12496" s="52"/>
      <c r="CP12496" s="52"/>
      <c r="CQ12496" s="52"/>
      <c r="CR12496" s="52"/>
      <c r="CS12496" s="52"/>
      <c r="CT12496" s="52"/>
      <c r="CU12496" s="33"/>
      <c r="CV12496" s="33"/>
    </row>
    <row r="12497" spans="74:100">
      <c r="BV12497" s="62"/>
      <c r="BW12497" s="62"/>
      <c r="BX12497" s="62"/>
      <c r="BY12497" s="62"/>
      <c r="BZ12497" s="62"/>
      <c r="CA12497" s="62"/>
      <c r="CB12497" s="62"/>
      <c r="CC12497" s="62"/>
      <c r="CD12497" s="62"/>
      <c r="CE12497" s="62"/>
      <c r="CF12497" s="62"/>
      <c r="CL12497" s="56" t="s">
        <v>28648</v>
      </c>
      <c r="CM12497" s="56"/>
      <c r="CN12497" s="56"/>
      <c r="CO12497" s="52"/>
      <c r="CP12497" s="52"/>
      <c r="CQ12497" s="52"/>
      <c r="CR12497" s="52"/>
      <c r="CS12497" s="52"/>
      <c r="CT12497" s="52"/>
      <c r="CU12497" s="33"/>
      <c r="CV12497" s="33"/>
    </row>
    <row r="12498" spans="74:100">
      <c r="BV12498" s="62"/>
      <c r="BW12498" s="62"/>
      <c r="BX12498" s="62"/>
      <c r="BY12498" s="62"/>
      <c r="BZ12498" s="62"/>
      <c r="CA12498" s="62"/>
      <c r="CB12498" s="62"/>
      <c r="CC12498" s="62"/>
      <c r="CD12498" s="62"/>
      <c r="CE12498" s="62"/>
      <c r="CF12498" s="62"/>
      <c r="CL12498" s="56" t="s">
        <v>6592</v>
      </c>
      <c r="CM12498" s="56" t="s">
        <v>3118</v>
      </c>
      <c r="CN12498" s="56" t="s">
        <v>3118</v>
      </c>
      <c r="CO12498" s="52"/>
      <c r="CP12498" s="52"/>
      <c r="CQ12498" s="52"/>
      <c r="CR12498" s="52"/>
      <c r="CS12498" s="52"/>
      <c r="CT12498" s="52"/>
      <c r="CU12498" s="33"/>
      <c r="CV12498" s="33"/>
    </row>
    <row r="12499" spans="74:100">
      <c r="BV12499" s="62"/>
      <c r="BW12499" s="62"/>
      <c r="BX12499" s="62"/>
      <c r="BY12499" s="62"/>
      <c r="BZ12499" s="62"/>
      <c r="CA12499" s="62"/>
      <c r="CB12499" s="62"/>
      <c r="CC12499" s="62"/>
      <c r="CD12499" s="62"/>
      <c r="CE12499" s="62"/>
      <c r="CF12499" s="62"/>
      <c r="CL12499" s="56" t="s">
        <v>20106</v>
      </c>
      <c r="CM12499" s="56"/>
      <c r="CN12499" s="56"/>
      <c r="CO12499" s="52"/>
      <c r="CP12499" s="52"/>
      <c r="CQ12499" s="52"/>
      <c r="CR12499" s="52"/>
      <c r="CS12499" s="52"/>
      <c r="CT12499" s="52"/>
      <c r="CU12499" s="33"/>
      <c r="CV12499" s="33"/>
    </row>
    <row r="12500" spans="74:100">
      <c r="BV12500" s="62"/>
      <c r="BW12500" s="62"/>
      <c r="BX12500" s="62"/>
      <c r="BY12500" s="62"/>
      <c r="BZ12500" s="62"/>
      <c r="CA12500" s="62"/>
      <c r="CB12500" s="62"/>
      <c r="CC12500" s="62"/>
      <c r="CD12500" s="62"/>
      <c r="CE12500" s="62"/>
      <c r="CF12500" s="62"/>
      <c r="CL12500" s="56" t="s">
        <v>2695</v>
      </c>
      <c r="CM12500" s="56" t="s">
        <v>216</v>
      </c>
      <c r="CN12500" s="56" t="s">
        <v>216</v>
      </c>
      <c r="CO12500" s="52"/>
      <c r="CP12500" s="52"/>
      <c r="CQ12500" s="52"/>
      <c r="CR12500" s="52"/>
      <c r="CS12500" s="52"/>
      <c r="CT12500" s="52"/>
      <c r="CU12500" s="33"/>
      <c r="CV12500" s="33"/>
    </row>
    <row r="12501" spans="74:100">
      <c r="BV12501" s="62"/>
      <c r="BW12501" s="62"/>
      <c r="BX12501" s="62"/>
      <c r="BY12501" s="62"/>
      <c r="BZ12501" s="62"/>
      <c r="CA12501" s="62"/>
      <c r="CB12501" s="62"/>
      <c r="CC12501" s="62"/>
      <c r="CD12501" s="62"/>
      <c r="CE12501" s="62"/>
      <c r="CF12501" s="62"/>
      <c r="CL12501" s="56" t="s">
        <v>23013</v>
      </c>
      <c r="CM12501" s="56"/>
      <c r="CN12501" s="56"/>
      <c r="CO12501" s="52"/>
      <c r="CP12501" s="52"/>
      <c r="CQ12501" s="52"/>
      <c r="CR12501" s="52"/>
      <c r="CS12501" s="52"/>
      <c r="CT12501" s="52"/>
      <c r="CU12501" s="33"/>
      <c r="CV12501" s="33"/>
    </row>
    <row r="12502" spans="74:100">
      <c r="BV12502" s="62"/>
      <c r="BW12502" s="62"/>
      <c r="BX12502" s="62"/>
      <c r="BY12502" s="62"/>
      <c r="BZ12502" s="62"/>
      <c r="CA12502" s="62"/>
      <c r="CB12502" s="62"/>
      <c r="CC12502" s="62"/>
      <c r="CD12502" s="62"/>
      <c r="CE12502" s="62"/>
      <c r="CF12502" s="62"/>
      <c r="CL12502" s="56" t="s">
        <v>6593</v>
      </c>
      <c r="CM12502" s="56" t="s">
        <v>217</v>
      </c>
      <c r="CN12502" s="56" t="s">
        <v>217</v>
      </c>
      <c r="CO12502" s="52"/>
      <c r="CP12502" s="52"/>
      <c r="CQ12502" s="52"/>
      <c r="CR12502" s="52"/>
      <c r="CS12502" s="52"/>
      <c r="CT12502" s="52"/>
      <c r="CU12502" s="33"/>
      <c r="CV12502" s="33"/>
    </row>
    <row r="12503" spans="74:100">
      <c r="BV12503" s="62"/>
      <c r="BW12503" s="62"/>
      <c r="BX12503" s="62"/>
      <c r="BY12503" s="62"/>
      <c r="BZ12503" s="62"/>
      <c r="CA12503" s="62"/>
      <c r="CB12503" s="62"/>
      <c r="CC12503" s="62"/>
      <c r="CD12503" s="62"/>
      <c r="CE12503" s="62"/>
      <c r="CF12503" s="62"/>
      <c r="CL12503" s="56" t="s">
        <v>20107</v>
      </c>
      <c r="CM12503" s="56"/>
      <c r="CN12503" s="56"/>
      <c r="CO12503" s="52"/>
      <c r="CP12503" s="52"/>
      <c r="CQ12503" s="52"/>
      <c r="CR12503" s="52"/>
      <c r="CS12503" s="52"/>
      <c r="CT12503" s="52"/>
      <c r="CU12503" s="33"/>
      <c r="CV12503" s="33"/>
    </row>
    <row r="12504" spans="74:100">
      <c r="BV12504" s="62"/>
      <c r="BW12504" s="62"/>
      <c r="BX12504" s="62"/>
      <c r="BY12504" s="62"/>
      <c r="BZ12504" s="62"/>
      <c r="CA12504" s="62"/>
      <c r="CB12504" s="62"/>
      <c r="CC12504" s="62"/>
      <c r="CD12504" s="62"/>
      <c r="CE12504" s="62"/>
      <c r="CF12504" s="62"/>
      <c r="CL12504" s="56" t="s">
        <v>28649</v>
      </c>
      <c r="CM12504" s="56" t="s">
        <v>217</v>
      </c>
      <c r="CN12504" s="56" t="s">
        <v>217</v>
      </c>
      <c r="CO12504" s="52"/>
      <c r="CP12504" s="52"/>
      <c r="CQ12504" s="52"/>
      <c r="CR12504" s="52"/>
      <c r="CS12504" s="52"/>
      <c r="CT12504" s="52"/>
      <c r="CU12504" s="33"/>
      <c r="CV12504" s="33"/>
    </row>
    <row r="12505" spans="74:100">
      <c r="BV12505" s="62"/>
      <c r="BW12505" s="62"/>
      <c r="BX12505" s="62"/>
      <c r="BY12505" s="62"/>
      <c r="BZ12505" s="62"/>
      <c r="CA12505" s="62"/>
      <c r="CB12505" s="62"/>
      <c r="CC12505" s="62"/>
      <c r="CD12505" s="62"/>
      <c r="CE12505" s="62"/>
      <c r="CF12505" s="62"/>
      <c r="CL12505" s="56" t="s">
        <v>28650</v>
      </c>
      <c r="CM12505" s="56"/>
      <c r="CN12505" s="56"/>
      <c r="CO12505" s="52"/>
      <c r="CP12505" s="52"/>
      <c r="CQ12505" s="52"/>
      <c r="CR12505" s="52"/>
      <c r="CS12505" s="52"/>
      <c r="CT12505" s="52"/>
      <c r="CU12505" s="33"/>
      <c r="CV12505" s="33"/>
    </row>
    <row r="12506" spans="74:100">
      <c r="BV12506" s="62"/>
      <c r="BW12506" s="62"/>
      <c r="BX12506" s="62"/>
      <c r="BY12506" s="62"/>
      <c r="BZ12506" s="62"/>
      <c r="CA12506" s="62"/>
      <c r="CB12506" s="62"/>
      <c r="CC12506" s="62"/>
      <c r="CD12506" s="62"/>
      <c r="CE12506" s="62"/>
      <c r="CF12506" s="62"/>
      <c r="CL12506" s="56" t="s">
        <v>2696</v>
      </c>
      <c r="CM12506" s="56" t="s">
        <v>215</v>
      </c>
      <c r="CN12506" s="56" t="s">
        <v>215</v>
      </c>
      <c r="CO12506" s="52"/>
      <c r="CP12506" s="52"/>
      <c r="CQ12506" s="52"/>
      <c r="CR12506" s="52"/>
      <c r="CS12506" s="52"/>
      <c r="CT12506" s="52"/>
      <c r="CU12506" s="33"/>
      <c r="CV12506" s="33"/>
    </row>
    <row r="12507" spans="74:100">
      <c r="BV12507" s="62"/>
      <c r="BW12507" s="62"/>
      <c r="BX12507" s="62"/>
      <c r="BY12507" s="62"/>
      <c r="BZ12507" s="62"/>
      <c r="CA12507" s="62"/>
      <c r="CB12507" s="62"/>
      <c r="CC12507" s="62"/>
      <c r="CD12507" s="62"/>
      <c r="CE12507" s="62"/>
      <c r="CF12507" s="62"/>
      <c r="CL12507" s="56" t="s">
        <v>23014</v>
      </c>
      <c r="CM12507" s="56"/>
      <c r="CN12507" s="56"/>
      <c r="CO12507" s="52"/>
      <c r="CP12507" s="52"/>
      <c r="CQ12507" s="52"/>
      <c r="CR12507" s="52"/>
      <c r="CS12507" s="52"/>
      <c r="CT12507" s="52"/>
      <c r="CU12507" s="33"/>
      <c r="CV12507" s="33"/>
    </row>
    <row r="12508" spans="74:100">
      <c r="BV12508" s="62"/>
      <c r="BW12508" s="62"/>
      <c r="BX12508" s="62"/>
      <c r="BY12508" s="62"/>
      <c r="BZ12508" s="62"/>
      <c r="CA12508" s="62"/>
      <c r="CB12508" s="62"/>
      <c r="CC12508" s="62"/>
      <c r="CD12508" s="62"/>
      <c r="CE12508" s="62"/>
      <c r="CF12508" s="62"/>
      <c r="CL12508" s="56" t="s">
        <v>6594</v>
      </c>
      <c r="CM12508" s="56" t="s">
        <v>217</v>
      </c>
      <c r="CN12508" s="56" t="s">
        <v>217</v>
      </c>
      <c r="CO12508" s="52"/>
      <c r="CP12508" s="52"/>
      <c r="CQ12508" s="52"/>
      <c r="CR12508" s="52"/>
      <c r="CS12508" s="52"/>
      <c r="CT12508" s="52"/>
      <c r="CU12508" s="33"/>
      <c r="CV12508" s="33"/>
    </row>
    <row r="12509" spans="74:100">
      <c r="BV12509" s="62"/>
      <c r="BW12509" s="62"/>
      <c r="BX12509" s="62"/>
      <c r="BY12509" s="62"/>
      <c r="BZ12509" s="62"/>
      <c r="CA12509" s="62"/>
      <c r="CB12509" s="62"/>
      <c r="CC12509" s="62"/>
      <c r="CD12509" s="62"/>
      <c r="CE12509" s="62"/>
      <c r="CF12509" s="62"/>
      <c r="CL12509" s="56" t="s">
        <v>20108</v>
      </c>
      <c r="CM12509" s="56"/>
      <c r="CN12509" s="56"/>
      <c r="CO12509" s="52"/>
      <c r="CP12509" s="52"/>
      <c r="CQ12509" s="52"/>
      <c r="CR12509" s="52"/>
      <c r="CS12509" s="52"/>
      <c r="CT12509" s="52"/>
      <c r="CU12509" s="33"/>
      <c r="CV12509" s="33"/>
    </row>
    <row r="12510" spans="74:100">
      <c r="BV12510" s="62"/>
      <c r="BW12510" s="62"/>
      <c r="BX12510" s="62"/>
      <c r="BY12510" s="62"/>
      <c r="BZ12510" s="62"/>
      <c r="CA12510" s="62"/>
      <c r="CB12510" s="62"/>
      <c r="CC12510" s="62"/>
      <c r="CD12510" s="62"/>
      <c r="CE12510" s="62"/>
      <c r="CF12510" s="62"/>
      <c r="CL12510" s="56" t="s">
        <v>28651</v>
      </c>
      <c r="CM12510" s="56" t="s">
        <v>217</v>
      </c>
      <c r="CN12510" s="56" t="s">
        <v>217</v>
      </c>
      <c r="CO12510" s="52"/>
      <c r="CP12510" s="52"/>
      <c r="CQ12510" s="52"/>
      <c r="CR12510" s="52"/>
      <c r="CS12510" s="52"/>
      <c r="CT12510" s="52"/>
      <c r="CU12510" s="33"/>
      <c r="CV12510" s="33"/>
    </row>
    <row r="12511" spans="74:100">
      <c r="BV12511" s="62"/>
      <c r="BW12511" s="62"/>
      <c r="BX12511" s="62"/>
      <c r="BY12511" s="62"/>
      <c r="BZ12511" s="62"/>
      <c r="CA12511" s="62"/>
      <c r="CB12511" s="62"/>
      <c r="CC12511" s="62"/>
      <c r="CD12511" s="62"/>
      <c r="CE12511" s="62"/>
      <c r="CF12511" s="62"/>
      <c r="CL12511" s="56" t="s">
        <v>28652</v>
      </c>
      <c r="CM12511" s="56"/>
      <c r="CN12511" s="56"/>
      <c r="CO12511" s="52"/>
      <c r="CP12511" s="52"/>
      <c r="CQ12511" s="52"/>
      <c r="CR12511" s="52"/>
      <c r="CS12511" s="52"/>
      <c r="CT12511" s="52"/>
      <c r="CU12511" s="33"/>
      <c r="CV12511" s="33"/>
    </row>
    <row r="12512" spans="74:100">
      <c r="BV12512" s="62"/>
      <c r="BW12512" s="62"/>
      <c r="BX12512" s="62"/>
      <c r="BY12512" s="62"/>
      <c r="BZ12512" s="62"/>
      <c r="CA12512" s="62"/>
      <c r="CB12512" s="62"/>
      <c r="CC12512" s="62"/>
      <c r="CD12512" s="62"/>
      <c r="CE12512" s="62"/>
      <c r="CF12512" s="62"/>
      <c r="CL12512" s="56" t="s">
        <v>6595</v>
      </c>
      <c r="CM12512" s="56" t="s">
        <v>217</v>
      </c>
      <c r="CN12512" s="56" t="s">
        <v>217</v>
      </c>
      <c r="CO12512" s="52"/>
      <c r="CP12512" s="52"/>
      <c r="CQ12512" s="52"/>
      <c r="CR12512" s="52"/>
      <c r="CS12512" s="52"/>
      <c r="CT12512" s="52"/>
      <c r="CU12512" s="33"/>
      <c r="CV12512" s="33"/>
    </row>
    <row r="12513" spans="74:100">
      <c r="BV12513" s="62"/>
      <c r="BW12513" s="62"/>
      <c r="BX12513" s="62"/>
      <c r="BY12513" s="62"/>
      <c r="BZ12513" s="62"/>
      <c r="CA12513" s="62"/>
      <c r="CB12513" s="62"/>
      <c r="CC12513" s="62"/>
      <c r="CD12513" s="62"/>
      <c r="CE12513" s="62"/>
      <c r="CF12513" s="62"/>
      <c r="CL12513" s="56" t="s">
        <v>20109</v>
      </c>
      <c r="CM12513" s="56"/>
      <c r="CN12513" s="56"/>
      <c r="CO12513" s="52"/>
      <c r="CP12513" s="52"/>
      <c r="CQ12513" s="52"/>
      <c r="CR12513" s="52"/>
      <c r="CS12513" s="52"/>
      <c r="CT12513" s="52"/>
      <c r="CU12513" s="33"/>
      <c r="CV12513" s="33"/>
    </row>
    <row r="12514" spans="74:100">
      <c r="BV12514" s="62"/>
      <c r="BW12514" s="62"/>
      <c r="BX12514" s="62"/>
      <c r="BY12514" s="62"/>
      <c r="BZ12514" s="62"/>
      <c r="CA12514" s="62"/>
      <c r="CB12514" s="62"/>
      <c r="CC12514" s="62"/>
      <c r="CD12514" s="62"/>
      <c r="CE12514" s="62"/>
      <c r="CF12514" s="62"/>
      <c r="CL12514" s="56" t="s">
        <v>6596</v>
      </c>
      <c r="CM12514" s="56" t="s">
        <v>217</v>
      </c>
      <c r="CN12514" s="56" t="s">
        <v>217</v>
      </c>
      <c r="CO12514" s="52"/>
      <c r="CP12514" s="52"/>
      <c r="CQ12514" s="52"/>
      <c r="CR12514" s="52"/>
      <c r="CS12514" s="52"/>
      <c r="CT12514" s="52"/>
      <c r="CU12514" s="33"/>
      <c r="CV12514" s="33"/>
    </row>
    <row r="12515" spans="74:100">
      <c r="BV12515" s="62"/>
      <c r="BW12515" s="62"/>
      <c r="BX12515" s="62"/>
      <c r="BY12515" s="62"/>
      <c r="BZ12515" s="62"/>
      <c r="CA12515" s="62"/>
      <c r="CB12515" s="62"/>
      <c r="CC12515" s="62"/>
      <c r="CD12515" s="62"/>
      <c r="CE12515" s="62"/>
      <c r="CF12515" s="62"/>
      <c r="CL12515" s="56" t="s">
        <v>20110</v>
      </c>
      <c r="CM12515" s="56"/>
      <c r="CN12515" s="56"/>
      <c r="CO12515" s="52"/>
      <c r="CP12515" s="52"/>
      <c r="CQ12515" s="52"/>
      <c r="CR12515" s="52"/>
      <c r="CS12515" s="52"/>
      <c r="CT12515" s="52"/>
      <c r="CU12515" s="33"/>
      <c r="CV12515" s="33"/>
    </row>
    <row r="12516" spans="74:100">
      <c r="BV12516" s="62"/>
      <c r="BW12516" s="62"/>
      <c r="BX12516" s="62"/>
      <c r="BY12516" s="62"/>
      <c r="BZ12516" s="62"/>
      <c r="CA12516" s="62"/>
      <c r="CB12516" s="62"/>
      <c r="CC12516" s="62"/>
      <c r="CD12516" s="62"/>
      <c r="CE12516" s="62"/>
      <c r="CF12516" s="62"/>
      <c r="CL12516" s="56" t="s">
        <v>2697</v>
      </c>
      <c r="CM12516" s="56" t="s">
        <v>216</v>
      </c>
      <c r="CN12516" s="56" t="s">
        <v>216</v>
      </c>
      <c r="CO12516" s="52"/>
      <c r="CP12516" s="52"/>
      <c r="CQ12516" s="52"/>
      <c r="CR12516" s="52"/>
      <c r="CS12516" s="52"/>
      <c r="CT12516" s="52"/>
      <c r="CU12516" s="33"/>
      <c r="CV12516" s="33"/>
    </row>
    <row r="12517" spans="74:100">
      <c r="BV12517" s="62"/>
      <c r="BW12517" s="62"/>
      <c r="BX12517" s="62"/>
      <c r="BY12517" s="62"/>
      <c r="BZ12517" s="62"/>
      <c r="CA12517" s="62"/>
      <c r="CB12517" s="62"/>
      <c r="CC12517" s="62"/>
      <c r="CD12517" s="62"/>
      <c r="CE12517" s="62"/>
      <c r="CF12517" s="62"/>
      <c r="CL12517" s="56" t="s">
        <v>28653</v>
      </c>
      <c r="CM12517" s="56"/>
      <c r="CN12517" s="56"/>
      <c r="CO12517" s="52"/>
      <c r="CP12517" s="52"/>
      <c r="CQ12517" s="52"/>
      <c r="CR12517" s="52"/>
      <c r="CS12517" s="52"/>
      <c r="CT12517" s="52"/>
      <c r="CU12517" s="33"/>
      <c r="CV12517" s="33"/>
    </row>
    <row r="12518" spans="74:100">
      <c r="BV12518" s="62"/>
      <c r="BW12518" s="62"/>
      <c r="BX12518" s="62"/>
      <c r="BY12518" s="62"/>
      <c r="BZ12518" s="62"/>
      <c r="CA12518" s="62"/>
      <c r="CB12518" s="62"/>
      <c r="CC12518" s="62"/>
      <c r="CD12518" s="62"/>
      <c r="CE12518" s="62"/>
      <c r="CF12518" s="62"/>
      <c r="CL12518" s="56" t="s">
        <v>6597</v>
      </c>
      <c r="CM12518" s="56" t="s">
        <v>217</v>
      </c>
      <c r="CN12518" s="56" t="s">
        <v>217</v>
      </c>
      <c r="CO12518" s="52"/>
      <c r="CP12518" s="52"/>
      <c r="CQ12518" s="52"/>
      <c r="CR12518" s="52"/>
      <c r="CS12518" s="52"/>
      <c r="CT12518" s="52"/>
      <c r="CU12518" s="33"/>
      <c r="CV12518" s="33"/>
    </row>
    <row r="12519" spans="74:100">
      <c r="BV12519" s="62"/>
      <c r="BW12519" s="62"/>
      <c r="BX12519" s="62"/>
      <c r="BY12519" s="62"/>
      <c r="BZ12519" s="62"/>
      <c r="CA12519" s="62"/>
      <c r="CB12519" s="62"/>
      <c r="CC12519" s="62"/>
      <c r="CD12519" s="62"/>
      <c r="CE12519" s="62"/>
      <c r="CF12519" s="62"/>
      <c r="CL12519" s="56" t="s">
        <v>20111</v>
      </c>
      <c r="CM12519" s="56"/>
      <c r="CN12519" s="56"/>
      <c r="CO12519" s="52"/>
      <c r="CP12519" s="52"/>
      <c r="CQ12519" s="52"/>
      <c r="CR12519" s="52"/>
      <c r="CS12519" s="52"/>
      <c r="CT12519" s="52"/>
      <c r="CU12519" s="33"/>
      <c r="CV12519" s="33"/>
    </row>
    <row r="12520" spans="74:100">
      <c r="BV12520" s="62"/>
      <c r="BW12520" s="62"/>
      <c r="BX12520" s="62"/>
      <c r="BY12520" s="62"/>
      <c r="BZ12520" s="62"/>
      <c r="CA12520" s="62"/>
      <c r="CB12520" s="62"/>
      <c r="CC12520" s="62"/>
      <c r="CD12520" s="62"/>
      <c r="CE12520" s="62"/>
      <c r="CF12520" s="62"/>
      <c r="CL12520" s="56" t="s">
        <v>6598</v>
      </c>
      <c r="CM12520" s="56" t="s">
        <v>217</v>
      </c>
      <c r="CN12520" s="56" t="s">
        <v>217</v>
      </c>
      <c r="CO12520" s="52"/>
      <c r="CP12520" s="52"/>
      <c r="CQ12520" s="52"/>
      <c r="CR12520" s="52"/>
      <c r="CS12520" s="52"/>
      <c r="CT12520" s="52"/>
      <c r="CU12520" s="33"/>
      <c r="CV12520" s="33"/>
    </row>
    <row r="12521" spans="74:100">
      <c r="BV12521" s="62"/>
      <c r="BW12521" s="62"/>
      <c r="BX12521" s="62"/>
      <c r="BY12521" s="62"/>
      <c r="BZ12521" s="62"/>
      <c r="CA12521" s="62"/>
      <c r="CB12521" s="62"/>
      <c r="CC12521" s="62"/>
      <c r="CD12521" s="62"/>
      <c r="CE12521" s="62"/>
      <c r="CF12521" s="62"/>
      <c r="CL12521" s="56" t="s">
        <v>20112</v>
      </c>
      <c r="CM12521" s="56"/>
      <c r="CN12521" s="56"/>
      <c r="CO12521" s="52"/>
      <c r="CP12521" s="52"/>
      <c r="CQ12521" s="52"/>
      <c r="CR12521" s="52"/>
      <c r="CS12521" s="52"/>
      <c r="CT12521" s="52"/>
      <c r="CU12521" s="33"/>
      <c r="CV12521" s="33"/>
    </row>
    <row r="12522" spans="74:100">
      <c r="BV12522" s="62"/>
      <c r="BW12522" s="62"/>
      <c r="BX12522" s="62"/>
      <c r="BY12522" s="62"/>
      <c r="BZ12522" s="62"/>
      <c r="CA12522" s="62"/>
      <c r="CB12522" s="62"/>
      <c r="CC12522" s="62"/>
      <c r="CD12522" s="62"/>
      <c r="CE12522" s="62"/>
      <c r="CF12522" s="62"/>
      <c r="CL12522" s="56" t="s">
        <v>6599</v>
      </c>
      <c r="CM12522" s="56" t="s">
        <v>217</v>
      </c>
      <c r="CN12522" s="56" t="s">
        <v>217</v>
      </c>
      <c r="CO12522" s="52"/>
      <c r="CP12522" s="52"/>
      <c r="CQ12522" s="52"/>
      <c r="CR12522" s="52"/>
      <c r="CS12522" s="52"/>
      <c r="CT12522" s="52"/>
      <c r="CU12522" s="33"/>
      <c r="CV12522" s="33"/>
    </row>
    <row r="12523" spans="74:100">
      <c r="BV12523" s="62"/>
      <c r="BW12523" s="62"/>
      <c r="BX12523" s="62"/>
      <c r="BY12523" s="62"/>
      <c r="BZ12523" s="62"/>
      <c r="CA12523" s="62"/>
      <c r="CB12523" s="62"/>
      <c r="CC12523" s="62"/>
      <c r="CD12523" s="62"/>
      <c r="CE12523" s="62"/>
      <c r="CF12523" s="62"/>
      <c r="CL12523" s="56" t="s">
        <v>25057</v>
      </c>
      <c r="CM12523" s="56"/>
      <c r="CN12523" s="56"/>
      <c r="CO12523" s="52"/>
      <c r="CP12523" s="52"/>
      <c r="CQ12523" s="52"/>
      <c r="CR12523" s="52"/>
      <c r="CS12523" s="52"/>
      <c r="CT12523" s="52"/>
      <c r="CU12523" s="33"/>
      <c r="CV12523" s="33"/>
    </row>
    <row r="12524" spans="74:100">
      <c r="BV12524" s="62"/>
      <c r="BW12524" s="62"/>
      <c r="BX12524" s="62"/>
      <c r="BY12524" s="62"/>
      <c r="BZ12524" s="62"/>
      <c r="CA12524" s="62"/>
      <c r="CB12524" s="62"/>
      <c r="CC12524" s="62"/>
      <c r="CD12524" s="62"/>
      <c r="CE12524" s="62"/>
      <c r="CF12524" s="62"/>
      <c r="CL12524" s="56" t="s">
        <v>15961</v>
      </c>
      <c r="CM12524" s="56" t="s">
        <v>216</v>
      </c>
      <c r="CN12524" s="56" t="s">
        <v>216</v>
      </c>
      <c r="CO12524" s="52"/>
      <c r="CP12524" s="52"/>
      <c r="CQ12524" s="52"/>
      <c r="CR12524" s="52"/>
      <c r="CS12524" s="52"/>
      <c r="CT12524" s="52"/>
      <c r="CU12524" s="33"/>
      <c r="CV12524" s="33"/>
    </row>
    <row r="12525" spans="74:100">
      <c r="BV12525" s="62"/>
      <c r="BW12525" s="62"/>
      <c r="BX12525" s="62"/>
      <c r="BY12525" s="62"/>
      <c r="BZ12525" s="62"/>
      <c r="CA12525" s="62"/>
      <c r="CB12525" s="62"/>
      <c r="CC12525" s="62"/>
      <c r="CD12525" s="62"/>
      <c r="CE12525" s="62"/>
      <c r="CF12525" s="62"/>
      <c r="CL12525" s="56" t="s">
        <v>23015</v>
      </c>
      <c r="CM12525" s="56"/>
      <c r="CN12525" s="56"/>
      <c r="CO12525" s="52"/>
      <c r="CP12525" s="52"/>
      <c r="CQ12525" s="52"/>
      <c r="CR12525" s="52"/>
      <c r="CS12525" s="52"/>
      <c r="CT12525" s="52"/>
      <c r="CU12525" s="33"/>
      <c r="CV12525" s="33"/>
    </row>
    <row r="12526" spans="74:100">
      <c r="BV12526" s="62"/>
      <c r="BW12526" s="62"/>
      <c r="BX12526" s="62"/>
      <c r="BY12526" s="62"/>
      <c r="BZ12526" s="62"/>
      <c r="CA12526" s="62"/>
      <c r="CB12526" s="62"/>
      <c r="CC12526" s="62"/>
      <c r="CD12526" s="62"/>
      <c r="CE12526" s="62"/>
      <c r="CF12526" s="62"/>
      <c r="CL12526" s="56" t="s">
        <v>6600</v>
      </c>
      <c r="CM12526" s="56" t="s">
        <v>217</v>
      </c>
      <c r="CN12526" s="56" t="s">
        <v>217</v>
      </c>
      <c r="CO12526" s="52"/>
      <c r="CP12526" s="52"/>
      <c r="CQ12526" s="52"/>
      <c r="CR12526" s="52"/>
      <c r="CS12526" s="52"/>
      <c r="CT12526" s="52"/>
      <c r="CU12526" s="33"/>
      <c r="CV12526" s="33"/>
    </row>
    <row r="12527" spans="74:100">
      <c r="BV12527" s="62"/>
      <c r="BW12527" s="62"/>
      <c r="BX12527" s="62"/>
      <c r="BY12527" s="62"/>
      <c r="BZ12527" s="62"/>
      <c r="CA12527" s="62"/>
      <c r="CB12527" s="62"/>
      <c r="CC12527" s="62"/>
      <c r="CD12527" s="62"/>
      <c r="CE12527" s="62"/>
      <c r="CF12527" s="62"/>
      <c r="CL12527" s="56" t="s">
        <v>20113</v>
      </c>
      <c r="CM12527" s="56"/>
      <c r="CN12527" s="56"/>
      <c r="CO12527" s="52"/>
      <c r="CP12527" s="52"/>
      <c r="CQ12527" s="52"/>
      <c r="CR12527" s="52"/>
      <c r="CS12527" s="52"/>
      <c r="CT12527" s="52"/>
      <c r="CU12527" s="33"/>
      <c r="CV12527" s="33"/>
    </row>
    <row r="12528" spans="74:100">
      <c r="BV12528" s="62"/>
      <c r="BW12528" s="62"/>
      <c r="BX12528" s="62"/>
      <c r="BY12528" s="62"/>
      <c r="BZ12528" s="62"/>
      <c r="CA12528" s="62"/>
      <c r="CB12528" s="62"/>
      <c r="CC12528" s="62"/>
      <c r="CD12528" s="62"/>
      <c r="CE12528" s="62"/>
      <c r="CF12528" s="62"/>
      <c r="CL12528" s="56" t="s">
        <v>6601</v>
      </c>
      <c r="CM12528" s="56" t="s">
        <v>217</v>
      </c>
      <c r="CN12528" s="56" t="s">
        <v>217</v>
      </c>
      <c r="CO12528" s="52"/>
      <c r="CP12528" s="52"/>
      <c r="CQ12528" s="52"/>
      <c r="CR12528" s="52"/>
      <c r="CS12528" s="52"/>
      <c r="CT12528" s="52"/>
      <c r="CU12528" s="33"/>
      <c r="CV12528" s="33"/>
    </row>
    <row r="12529" spans="74:100">
      <c r="BV12529" s="62"/>
      <c r="BW12529" s="62"/>
      <c r="BX12529" s="62"/>
      <c r="BY12529" s="62"/>
      <c r="BZ12529" s="62"/>
      <c r="CA12529" s="62"/>
      <c r="CB12529" s="62"/>
      <c r="CC12529" s="62"/>
      <c r="CD12529" s="62"/>
      <c r="CE12529" s="62"/>
      <c r="CF12529" s="62"/>
      <c r="CL12529" s="56" t="s">
        <v>20114</v>
      </c>
      <c r="CM12529" s="56"/>
      <c r="CN12529" s="56"/>
      <c r="CO12529" s="52"/>
      <c r="CP12529" s="52"/>
      <c r="CQ12529" s="52"/>
      <c r="CR12529" s="52"/>
      <c r="CS12529" s="52"/>
      <c r="CT12529" s="52"/>
      <c r="CU12529" s="33"/>
      <c r="CV12529" s="33"/>
    </row>
    <row r="12530" spans="74:100">
      <c r="BV12530" s="62"/>
      <c r="BW12530" s="62"/>
      <c r="BX12530" s="62"/>
      <c r="BY12530" s="62"/>
      <c r="BZ12530" s="62"/>
      <c r="CA12530" s="62"/>
      <c r="CB12530" s="62"/>
      <c r="CC12530" s="62"/>
      <c r="CD12530" s="62"/>
      <c r="CE12530" s="62"/>
      <c r="CF12530" s="62"/>
      <c r="CL12530" s="56" t="s">
        <v>6602</v>
      </c>
      <c r="CM12530" s="56" t="s">
        <v>217</v>
      </c>
      <c r="CN12530" s="56" t="s">
        <v>217</v>
      </c>
      <c r="CO12530" s="52"/>
      <c r="CP12530" s="52"/>
      <c r="CQ12530" s="52"/>
      <c r="CR12530" s="52"/>
      <c r="CS12530" s="52"/>
      <c r="CT12530" s="52"/>
      <c r="CU12530" s="33"/>
      <c r="CV12530" s="33"/>
    </row>
    <row r="12531" spans="74:100">
      <c r="BV12531" s="62"/>
      <c r="BW12531" s="62"/>
      <c r="BX12531" s="62"/>
      <c r="BY12531" s="62"/>
      <c r="BZ12531" s="62"/>
      <c r="CA12531" s="62"/>
      <c r="CB12531" s="62"/>
      <c r="CC12531" s="62"/>
      <c r="CD12531" s="62"/>
      <c r="CE12531" s="62"/>
      <c r="CF12531" s="62"/>
      <c r="CL12531" s="56" t="s">
        <v>20115</v>
      </c>
      <c r="CM12531" s="56"/>
      <c r="CN12531" s="56"/>
      <c r="CO12531" s="52"/>
      <c r="CP12531" s="52"/>
      <c r="CQ12531" s="52"/>
      <c r="CR12531" s="52"/>
      <c r="CS12531" s="52"/>
      <c r="CT12531" s="52"/>
      <c r="CU12531" s="33"/>
      <c r="CV12531" s="33"/>
    </row>
    <row r="12532" spans="74:100">
      <c r="BV12532" s="62"/>
      <c r="BW12532" s="62"/>
      <c r="BX12532" s="62"/>
      <c r="BY12532" s="62"/>
      <c r="BZ12532" s="62"/>
      <c r="CA12532" s="62"/>
      <c r="CB12532" s="62"/>
      <c r="CC12532" s="62"/>
      <c r="CD12532" s="62"/>
      <c r="CE12532" s="62"/>
      <c r="CF12532" s="62"/>
      <c r="CL12532" s="56" t="s">
        <v>2698</v>
      </c>
      <c r="CM12532" s="56" t="s">
        <v>217</v>
      </c>
      <c r="CN12532" s="56" t="s">
        <v>217</v>
      </c>
      <c r="CO12532" s="52"/>
      <c r="CP12532" s="52"/>
      <c r="CQ12532" s="52"/>
      <c r="CR12532" s="52"/>
      <c r="CS12532" s="52"/>
      <c r="CT12532" s="52"/>
      <c r="CU12532" s="33"/>
      <c r="CV12532" s="33"/>
    </row>
    <row r="12533" spans="74:100">
      <c r="BV12533" s="62"/>
      <c r="BW12533" s="62"/>
      <c r="BX12533" s="62"/>
      <c r="BY12533" s="62"/>
      <c r="BZ12533" s="62"/>
      <c r="CA12533" s="62"/>
      <c r="CB12533" s="62"/>
      <c r="CC12533" s="62"/>
      <c r="CD12533" s="62"/>
      <c r="CE12533" s="62"/>
      <c r="CF12533" s="62"/>
      <c r="CL12533" s="56" t="s">
        <v>20116</v>
      </c>
      <c r="CM12533" s="56"/>
      <c r="CN12533" s="56"/>
      <c r="CO12533" s="52"/>
      <c r="CP12533" s="52"/>
      <c r="CQ12533" s="52"/>
      <c r="CR12533" s="52"/>
      <c r="CS12533" s="52"/>
      <c r="CT12533" s="52"/>
      <c r="CU12533" s="33"/>
      <c r="CV12533" s="33"/>
    </row>
    <row r="12534" spans="74:100">
      <c r="BV12534" s="62"/>
      <c r="BW12534" s="62"/>
      <c r="BX12534" s="62"/>
      <c r="BY12534" s="62"/>
      <c r="BZ12534" s="62"/>
      <c r="CA12534" s="62"/>
      <c r="CB12534" s="62"/>
      <c r="CC12534" s="62"/>
      <c r="CD12534" s="62"/>
      <c r="CE12534" s="62"/>
      <c r="CF12534" s="62"/>
      <c r="CL12534" s="56" t="s">
        <v>28654</v>
      </c>
      <c r="CM12534" s="56" t="s">
        <v>217</v>
      </c>
      <c r="CN12534" s="56" t="s">
        <v>217</v>
      </c>
      <c r="CO12534" s="52"/>
      <c r="CP12534" s="52"/>
      <c r="CQ12534" s="52"/>
      <c r="CR12534" s="52"/>
      <c r="CS12534" s="52"/>
      <c r="CT12534" s="52"/>
      <c r="CU12534" s="33"/>
      <c r="CV12534" s="33"/>
    </row>
    <row r="12535" spans="74:100">
      <c r="BV12535" s="62"/>
      <c r="BW12535" s="62"/>
      <c r="BX12535" s="62"/>
      <c r="BY12535" s="62"/>
      <c r="BZ12535" s="62"/>
      <c r="CA12535" s="62"/>
      <c r="CB12535" s="62"/>
      <c r="CC12535" s="62"/>
      <c r="CD12535" s="62"/>
      <c r="CE12535" s="62"/>
      <c r="CF12535" s="62"/>
      <c r="CL12535" s="56" t="s">
        <v>28655</v>
      </c>
      <c r="CM12535" s="56"/>
      <c r="CN12535" s="56"/>
      <c r="CO12535" s="52"/>
      <c r="CP12535" s="52"/>
      <c r="CQ12535" s="52"/>
      <c r="CR12535" s="52"/>
      <c r="CS12535" s="52"/>
      <c r="CT12535" s="52"/>
      <c r="CU12535" s="33"/>
      <c r="CV12535" s="33"/>
    </row>
    <row r="12536" spans="74:100">
      <c r="BV12536" s="62"/>
      <c r="BW12536" s="62"/>
      <c r="BX12536" s="62"/>
      <c r="BY12536" s="62"/>
      <c r="BZ12536" s="62"/>
      <c r="CA12536" s="62"/>
      <c r="CB12536" s="62"/>
      <c r="CC12536" s="62"/>
      <c r="CD12536" s="62"/>
      <c r="CE12536" s="62"/>
      <c r="CF12536" s="62"/>
      <c r="CL12536" s="56" t="s">
        <v>6603</v>
      </c>
      <c r="CM12536" s="56" t="s">
        <v>217</v>
      </c>
      <c r="CN12536" s="56" t="s">
        <v>217</v>
      </c>
      <c r="CO12536" s="52"/>
      <c r="CP12536" s="52"/>
      <c r="CQ12536" s="52"/>
      <c r="CR12536" s="52"/>
      <c r="CS12536" s="52"/>
      <c r="CT12536" s="52"/>
      <c r="CU12536" s="33"/>
      <c r="CV12536" s="33"/>
    </row>
    <row r="12537" spans="74:100">
      <c r="BV12537" s="62"/>
      <c r="BW12537" s="62"/>
      <c r="BX12537" s="62"/>
      <c r="BY12537" s="62"/>
      <c r="BZ12537" s="62"/>
      <c r="CA12537" s="62"/>
      <c r="CB12537" s="62"/>
      <c r="CC12537" s="62"/>
      <c r="CD12537" s="62"/>
      <c r="CE12537" s="62"/>
      <c r="CF12537" s="62"/>
      <c r="CL12537" s="56" t="s">
        <v>20117</v>
      </c>
      <c r="CM12537" s="56"/>
      <c r="CN12537" s="56"/>
      <c r="CO12537" s="52"/>
      <c r="CP12537" s="52"/>
      <c r="CQ12537" s="52"/>
      <c r="CR12537" s="52"/>
      <c r="CS12537" s="52"/>
      <c r="CT12537" s="52"/>
      <c r="CU12537" s="33"/>
      <c r="CV12537" s="33"/>
    </row>
    <row r="12538" spans="74:100">
      <c r="BV12538" s="62"/>
      <c r="BW12538" s="62"/>
      <c r="BX12538" s="62"/>
      <c r="BY12538" s="62"/>
      <c r="BZ12538" s="62"/>
      <c r="CA12538" s="62"/>
      <c r="CB12538" s="62"/>
      <c r="CC12538" s="62"/>
      <c r="CD12538" s="62"/>
      <c r="CE12538" s="62"/>
      <c r="CF12538" s="62"/>
      <c r="CL12538" s="56" t="s">
        <v>28656</v>
      </c>
      <c r="CM12538" s="56"/>
      <c r="CN12538" s="56"/>
      <c r="CO12538" s="52"/>
      <c r="CP12538" s="52"/>
      <c r="CQ12538" s="52"/>
      <c r="CR12538" s="52"/>
      <c r="CS12538" s="52"/>
      <c r="CT12538" s="52"/>
      <c r="CU12538" s="33"/>
      <c r="CV12538" s="33"/>
    </row>
    <row r="12539" spans="74:100">
      <c r="BV12539" s="62"/>
      <c r="BW12539" s="62"/>
      <c r="BX12539" s="62"/>
      <c r="BY12539" s="62"/>
      <c r="BZ12539" s="62"/>
      <c r="CA12539" s="62"/>
      <c r="CB12539" s="62"/>
      <c r="CC12539" s="62"/>
      <c r="CD12539" s="62"/>
      <c r="CE12539" s="62"/>
      <c r="CF12539" s="62"/>
      <c r="CL12539" s="56" t="s">
        <v>28657</v>
      </c>
      <c r="CM12539" s="56"/>
      <c r="CN12539" s="56"/>
      <c r="CO12539" s="52"/>
      <c r="CP12539" s="52"/>
      <c r="CQ12539" s="52"/>
      <c r="CR12539" s="52"/>
      <c r="CS12539" s="52"/>
      <c r="CT12539" s="52"/>
      <c r="CU12539" s="33"/>
      <c r="CV12539" s="33"/>
    </row>
    <row r="12540" spans="74:100">
      <c r="BV12540" s="62"/>
      <c r="BW12540" s="62"/>
      <c r="BX12540" s="62"/>
      <c r="BY12540" s="62"/>
      <c r="BZ12540" s="62"/>
      <c r="CA12540" s="62"/>
      <c r="CB12540" s="62"/>
      <c r="CC12540" s="62"/>
      <c r="CD12540" s="62"/>
      <c r="CE12540" s="62"/>
      <c r="CF12540" s="62"/>
      <c r="CL12540" s="56" t="s">
        <v>28658</v>
      </c>
      <c r="CM12540" s="56" t="s">
        <v>216</v>
      </c>
      <c r="CN12540" s="56" t="s">
        <v>216</v>
      </c>
      <c r="CO12540" s="52"/>
      <c r="CP12540" s="52"/>
      <c r="CQ12540" s="52"/>
      <c r="CR12540" s="52"/>
      <c r="CS12540" s="52"/>
      <c r="CT12540" s="52"/>
      <c r="CU12540" s="33"/>
      <c r="CV12540" s="33"/>
    </row>
    <row r="12541" spans="74:100">
      <c r="BV12541" s="62"/>
      <c r="BW12541" s="62"/>
      <c r="BX12541" s="62"/>
      <c r="BY12541" s="62"/>
      <c r="BZ12541" s="62"/>
      <c r="CA12541" s="62"/>
      <c r="CB12541" s="62"/>
      <c r="CC12541" s="62"/>
      <c r="CD12541" s="62"/>
      <c r="CE12541" s="62"/>
      <c r="CF12541" s="62"/>
      <c r="CL12541" s="56" t="s">
        <v>28659</v>
      </c>
      <c r="CM12541" s="56"/>
      <c r="CN12541" s="56"/>
      <c r="CO12541" s="52"/>
      <c r="CP12541" s="52"/>
      <c r="CQ12541" s="52"/>
      <c r="CR12541" s="52"/>
      <c r="CS12541" s="52"/>
      <c r="CT12541" s="52"/>
      <c r="CU12541" s="33"/>
      <c r="CV12541" s="33"/>
    </row>
    <row r="12542" spans="74:100">
      <c r="BV12542" s="62"/>
      <c r="BW12542" s="62"/>
      <c r="BX12542" s="62"/>
      <c r="BY12542" s="62"/>
      <c r="BZ12542" s="62"/>
      <c r="CA12542" s="62"/>
      <c r="CB12542" s="62"/>
      <c r="CC12542" s="62"/>
      <c r="CD12542" s="62"/>
      <c r="CE12542" s="62"/>
      <c r="CF12542" s="62"/>
      <c r="CL12542" s="56" t="s">
        <v>6604</v>
      </c>
      <c r="CM12542" s="56" t="s">
        <v>3118</v>
      </c>
      <c r="CN12542" s="56" t="s">
        <v>3118</v>
      </c>
      <c r="CO12542" s="52"/>
      <c r="CP12542" s="52"/>
      <c r="CQ12542" s="52"/>
      <c r="CR12542" s="52"/>
      <c r="CS12542" s="52"/>
      <c r="CT12542" s="52"/>
      <c r="CU12542" s="33"/>
      <c r="CV12542" s="33"/>
    </row>
    <row r="12543" spans="74:100">
      <c r="BV12543" s="62"/>
      <c r="BW12543" s="62"/>
      <c r="BX12543" s="62"/>
      <c r="BY12543" s="62"/>
      <c r="BZ12543" s="62"/>
      <c r="CA12543" s="62"/>
      <c r="CB12543" s="62"/>
      <c r="CC12543" s="62"/>
      <c r="CD12543" s="62"/>
      <c r="CE12543" s="62"/>
      <c r="CF12543" s="62"/>
      <c r="CL12543" s="56" t="s">
        <v>19417</v>
      </c>
      <c r="CM12543" s="56"/>
      <c r="CN12543" s="56"/>
      <c r="CO12543" s="52"/>
      <c r="CP12543" s="52"/>
      <c r="CQ12543" s="52"/>
      <c r="CR12543" s="52"/>
      <c r="CS12543" s="52"/>
      <c r="CT12543" s="52"/>
      <c r="CU12543" s="33"/>
      <c r="CV12543" s="33"/>
    </row>
    <row r="12544" spans="74:100">
      <c r="BV12544" s="62"/>
      <c r="BW12544" s="62"/>
      <c r="BX12544" s="62"/>
      <c r="BY12544" s="62"/>
      <c r="BZ12544" s="62"/>
      <c r="CA12544" s="62"/>
      <c r="CB12544" s="62"/>
      <c r="CC12544" s="62"/>
      <c r="CD12544" s="62"/>
      <c r="CE12544" s="62"/>
      <c r="CF12544" s="62"/>
      <c r="CL12544" s="56" t="s">
        <v>2699</v>
      </c>
      <c r="CM12544" s="56" t="s">
        <v>216</v>
      </c>
      <c r="CN12544" s="56" t="s">
        <v>216</v>
      </c>
      <c r="CO12544" s="52"/>
      <c r="CP12544" s="52"/>
      <c r="CQ12544" s="52"/>
      <c r="CR12544" s="52"/>
      <c r="CS12544" s="52"/>
      <c r="CT12544" s="52"/>
      <c r="CU12544" s="33"/>
      <c r="CV12544" s="33"/>
    </row>
    <row r="12545" spans="74:100">
      <c r="BV12545" s="62"/>
      <c r="BW12545" s="62"/>
      <c r="BX12545" s="62"/>
      <c r="BY12545" s="62"/>
      <c r="BZ12545" s="62"/>
      <c r="CA12545" s="62"/>
      <c r="CB12545" s="62"/>
      <c r="CC12545" s="62"/>
      <c r="CD12545" s="62"/>
      <c r="CE12545" s="62"/>
      <c r="CF12545" s="62"/>
      <c r="CL12545" s="56" t="s">
        <v>23016</v>
      </c>
      <c r="CM12545" s="56"/>
      <c r="CN12545" s="56"/>
      <c r="CO12545" s="52"/>
      <c r="CP12545" s="52"/>
      <c r="CQ12545" s="52"/>
      <c r="CR12545" s="52"/>
      <c r="CS12545" s="52"/>
      <c r="CT12545" s="52"/>
      <c r="CU12545" s="33"/>
      <c r="CV12545" s="33"/>
    </row>
    <row r="12546" spans="74:100">
      <c r="BV12546" s="62"/>
      <c r="BW12546" s="62"/>
      <c r="BX12546" s="62"/>
      <c r="BY12546" s="62"/>
      <c r="BZ12546" s="62"/>
      <c r="CA12546" s="62"/>
      <c r="CB12546" s="62"/>
      <c r="CC12546" s="62"/>
      <c r="CD12546" s="62"/>
      <c r="CE12546" s="62"/>
      <c r="CF12546" s="62"/>
      <c r="CL12546" s="56" t="s">
        <v>6605</v>
      </c>
      <c r="CM12546" s="56" t="s">
        <v>216</v>
      </c>
      <c r="CN12546" s="56" t="s">
        <v>216</v>
      </c>
      <c r="CO12546" s="52"/>
      <c r="CP12546" s="52"/>
      <c r="CQ12546" s="52"/>
      <c r="CR12546" s="52"/>
      <c r="CS12546" s="52"/>
      <c r="CT12546" s="52"/>
      <c r="CU12546" s="33"/>
      <c r="CV12546" s="33"/>
    </row>
    <row r="12547" spans="74:100">
      <c r="BV12547" s="62"/>
      <c r="BW12547" s="62"/>
      <c r="BX12547" s="62"/>
      <c r="BY12547" s="62"/>
      <c r="BZ12547" s="62"/>
      <c r="CA12547" s="62"/>
      <c r="CB12547" s="62"/>
      <c r="CC12547" s="62"/>
      <c r="CD12547" s="62"/>
      <c r="CE12547" s="62"/>
      <c r="CF12547" s="62"/>
      <c r="CL12547" s="56" t="s">
        <v>23017</v>
      </c>
      <c r="CM12547" s="56"/>
      <c r="CN12547" s="56"/>
      <c r="CO12547" s="52"/>
      <c r="CP12547" s="52"/>
      <c r="CQ12547" s="52"/>
      <c r="CR12547" s="52"/>
      <c r="CS12547" s="52"/>
      <c r="CT12547" s="52"/>
      <c r="CU12547" s="33"/>
      <c r="CV12547" s="33"/>
    </row>
    <row r="12548" spans="74:100">
      <c r="BV12548" s="62"/>
      <c r="BW12548" s="62"/>
      <c r="BX12548" s="62"/>
      <c r="BY12548" s="62"/>
      <c r="BZ12548" s="62"/>
      <c r="CA12548" s="62"/>
      <c r="CB12548" s="62"/>
      <c r="CC12548" s="62"/>
      <c r="CD12548" s="62"/>
      <c r="CE12548" s="62"/>
      <c r="CF12548" s="62"/>
      <c r="CL12548" s="56" t="s">
        <v>6606</v>
      </c>
      <c r="CM12548" s="56" t="s">
        <v>217</v>
      </c>
      <c r="CN12548" s="56" t="s">
        <v>217</v>
      </c>
      <c r="CO12548" s="52"/>
      <c r="CP12548" s="52"/>
      <c r="CQ12548" s="52"/>
      <c r="CR12548" s="52"/>
      <c r="CS12548" s="52"/>
      <c r="CT12548" s="52"/>
      <c r="CU12548" s="33"/>
      <c r="CV12548" s="33"/>
    </row>
    <row r="12549" spans="74:100">
      <c r="BV12549" s="62"/>
      <c r="BW12549" s="62"/>
      <c r="BX12549" s="62"/>
      <c r="BY12549" s="62"/>
      <c r="BZ12549" s="62"/>
      <c r="CA12549" s="62"/>
      <c r="CB12549" s="62"/>
      <c r="CC12549" s="62"/>
      <c r="CD12549" s="62"/>
      <c r="CE12549" s="62"/>
      <c r="CF12549" s="62"/>
      <c r="CL12549" s="56" t="s">
        <v>20118</v>
      </c>
      <c r="CM12549" s="56"/>
      <c r="CN12549" s="56"/>
      <c r="CO12549" s="52"/>
      <c r="CP12549" s="52"/>
      <c r="CQ12549" s="52"/>
      <c r="CR12549" s="52"/>
      <c r="CS12549" s="52"/>
      <c r="CT12549" s="52"/>
      <c r="CU12549" s="33"/>
      <c r="CV12549" s="33"/>
    </row>
    <row r="12550" spans="74:100">
      <c r="BV12550" s="62"/>
      <c r="BW12550" s="62"/>
      <c r="BX12550" s="62"/>
      <c r="BY12550" s="62"/>
      <c r="BZ12550" s="62"/>
      <c r="CA12550" s="62"/>
      <c r="CB12550" s="62"/>
      <c r="CC12550" s="62"/>
      <c r="CD12550" s="62"/>
      <c r="CE12550" s="62"/>
      <c r="CF12550" s="62"/>
      <c r="CL12550" s="56" t="s">
        <v>28660</v>
      </c>
      <c r="CM12550" s="56" t="s">
        <v>217</v>
      </c>
      <c r="CN12550" s="56" t="s">
        <v>217</v>
      </c>
      <c r="CO12550" s="52"/>
      <c r="CP12550" s="52"/>
      <c r="CQ12550" s="52"/>
      <c r="CR12550" s="52"/>
      <c r="CS12550" s="52"/>
      <c r="CT12550" s="52"/>
      <c r="CU12550" s="33"/>
      <c r="CV12550" s="33"/>
    </row>
    <row r="12551" spans="74:100">
      <c r="BV12551" s="62"/>
      <c r="BW12551" s="62"/>
      <c r="BX12551" s="62"/>
      <c r="BY12551" s="62"/>
      <c r="BZ12551" s="62"/>
      <c r="CA12551" s="62"/>
      <c r="CB12551" s="62"/>
      <c r="CC12551" s="62"/>
      <c r="CD12551" s="62"/>
      <c r="CE12551" s="62"/>
      <c r="CF12551" s="62"/>
      <c r="CL12551" s="56" t="s">
        <v>28661</v>
      </c>
      <c r="CM12551" s="56"/>
      <c r="CN12551" s="56"/>
      <c r="CO12551" s="52"/>
      <c r="CP12551" s="52"/>
      <c r="CQ12551" s="52"/>
      <c r="CR12551" s="52"/>
      <c r="CS12551" s="52"/>
      <c r="CT12551" s="52"/>
      <c r="CU12551" s="33"/>
      <c r="CV12551" s="33"/>
    </row>
    <row r="12552" spans="74:100">
      <c r="BV12552" s="62"/>
      <c r="BW12552" s="62"/>
      <c r="BX12552" s="62"/>
      <c r="BY12552" s="62"/>
      <c r="BZ12552" s="62"/>
      <c r="CA12552" s="62"/>
      <c r="CB12552" s="62"/>
      <c r="CC12552" s="62"/>
      <c r="CD12552" s="62"/>
      <c r="CE12552" s="62"/>
      <c r="CF12552" s="62"/>
      <c r="CL12552" s="56" t="s">
        <v>2701</v>
      </c>
      <c r="CM12552" s="56" t="s">
        <v>216</v>
      </c>
      <c r="CN12552" s="56" t="s">
        <v>216</v>
      </c>
      <c r="CO12552" s="52"/>
      <c r="CP12552" s="52"/>
      <c r="CQ12552" s="52"/>
      <c r="CR12552" s="52"/>
      <c r="CS12552" s="52"/>
      <c r="CT12552" s="52"/>
      <c r="CU12552" s="33"/>
      <c r="CV12552" s="33"/>
    </row>
    <row r="12553" spans="74:100">
      <c r="BV12553" s="62"/>
      <c r="BW12553" s="62"/>
      <c r="BX12553" s="62"/>
      <c r="BY12553" s="62"/>
      <c r="BZ12553" s="62"/>
      <c r="CA12553" s="62"/>
      <c r="CB12553" s="62"/>
      <c r="CC12553" s="62"/>
      <c r="CD12553" s="62"/>
      <c r="CE12553" s="62"/>
      <c r="CF12553" s="62"/>
      <c r="CL12553" s="56" t="s">
        <v>23018</v>
      </c>
      <c r="CM12553" s="56"/>
      <c r="CN12553" s="56"/>
      <c r="CO12553" s="52"/>
      <c r="CP12553" s="52"/>
      <c r="CQ12553" s="52"/>
      <c r="CR12553" s="52"/>
      <c r="CS12553" s="52"/>
      <c r="CT12553" s="52"/>
      <c r="CU12553" s="33"/>
      <c r="CV12553" s="33"/>
    </row>
    <row r="12554" spans="74:100">
      <c r="BV12554" s="62"/>
      <c r="BW12554" s="62"/>
      <c r="BX12554" s="62"/>
      <c r="BY12554" s="62"/>
      <c r="BZ12554" s="62"/>
      <c r="CA12554" s="62"/>
      <c r="CB12554" s="62"/>
      <c r="CC12554" s="62"/>
      <c r="CD12554" s="62"/>
      <c r="CE12554" s="62"/>
      <c r="CF12554" s="62"/>
      <c r="CL12554" s="56" t="s">
        <v>6607</v>
      </c>
      <c r="CM12554" s="56" t="s">
        <v>217</v>
      </c>
      <c r="CN12554" s="56" t="s">
        <v>217</v>
      </c>
      <c r="CO12554" s="52"/>
      <c r="CP12554" s="52"/>
      <c r="CQ12554" s="52"/>
      <c r="CR12554" s="52"/>
      <c r="CS12554" s="52"/>
      <c r="CT12554" s="52"/>
      <c r="CU12554" s="33"/>
      <c r="CV12554" s="33"/>
    </row>
    <row r="12555" spans="74:100">
      <c r="BV12555" s="62"/>
      <c r="BW12555" s="62"/>
      <c r="BX12555" s="62"/>
      <c r="BY12555" s="62"/>
      <c r="BZ12555" s="62"/>
      <c r="CA12555" s="62"/>
      <c r="CB12555" s="62"/>
      <c r="CC12555" s="62"/>
      <c r="CD12555" s="62"/>
      <c r="CE12555" s="62"/>
      <c r="CF12555" s="62"/>
      <c r="CL12555" s="56" t="s">
        <v>20119</v>
      </c>
      <c r="CM12555" s="56"/>
      <c r="CN12555" s="56"/>
      <c r="CO12555" s="52"/>
      <c r="CP12555" s="52"/>
      <c r="CQ12555" s="52"/>
      <c r="CR12555" s="52"/>
      <c r="CS12555" s="52"/>
      <c r="CT12555" s="52"/>
      <c r="CU12555" s="33"/>
      <c r="CV12555" s="33"/>
    </row>
    <row r="12556" spans="74:100">
      <c r="BV12556" s="62"/>
      <c r="BW12556" s="62"/>
      <c r="BX12556" s="62"/>
      <c r="BY12556" s="62"/>
      <c r="BZ12556" s="62"/>
      <c r="CA12556" s="62"/>
      <c r="CB12556" s="62"/>
      <c r="CC12556" s="62"/>
      <c r="CD12556" s="62"/>
      <c r="CE12556" s="62"/>
      <c r="CF12556" s="62"/>
      <c r="CL12556" s="56" t="s">
        <v>2702</v>
      </c>
      <c r="CM12556" s="56" t="s">
        <v>216</v>
      </c>
      <c r="CN12556" s="56" t="s">
        <v>216</v>
      </c>
      <c r="CO12556" s="52"/>
      <c r="CP12556" s="52"/>
      <c r="CQ12556" s="52"/>
      <c r="CR12556" s="52"/>
      <c r="CS12556" s="52"/>
      <c r="CT12556" s="52"/>
      <c r="CU12556" s="33"/>
      <c r="CV12556" s="33"/>
    </row>
    <row r="12557" spans="74:100">
      <c r="BV12557" s="62"/>
      <c r="BW12557" s="62"/>
      <c r="BX12557" s="62"/>
      <c r="BY12557" s="62"/>
      <c r="BZ12557" s="62"/>
      <c r="CA12557" s="62"/>
      <c r="CB12557" s="62"/>
      <c r="CC12557" s="62"/>
      <c r="CD12557" s="62"/>
      <c r="CE12557" s="62"/>
      <c r="CF12557" s="62"/>
      <c r="CL12557" s="56" t="s">
        <v>23019</v>
      </c>
      <c r="CM12557" s="56"/>
      <c r="CN12557" s="56"/>
      <c r="CO12557" s="52"/>
      <c r="CP12557" s="52"/>
      <c r="CQ12557" s="52"/>
      <c r="CR12557" s="52"/>
      <c r="CS12557" s="52"/>
      <c r="CT12557" s="52"/>
      <c r="CU12557" s="33"/>
      <c r="CV12557" s="33"/>
    </row>
    <row r="12558" spans="74:100">
      <c r="BV12558" s="62"/>
      <c r="BW12558" s="62"/>
      <c r="BX12558" s="62"/>
      <c r="BY12558" s="62"/>
      <c r="BZ12558" s="62"/>
      <c r="CA12558" s="62"/>
      <c r="CB12558" s="62"/>
      <c r="CC12558" s="62"/>
      <c r="CD12558" s="62"/>
      <c r="CE12558" s="62"/>
      <c r="CF12558" s="62"/>
      <c r="CL12558" s="56" t="s">
        <v>6610</v>
      </c>
      <c r="CM12558" s="56" t="s">
        <v>217</v>
      </c>
      <c r="CN12558" s="56" t="s">
        <v>217</v>
      </c>
      <c r="CO12558" s="52"/>
      <c r="CP12558" s="52"/>
      <c r="CQ12558" s="52"/>
      <c r="CR12558" s="52"/>
      <c r="CS12558" s="52"/>
      <c r="CT12558" s="52"/>
      <c r="CU12558" s="33"/>
      <c r="CV12558" s="33"/>
    </row>
    <row r="12559" spans="74:100">
      <c r="BV12559" s="62"/>
      <c r="BW12559" s="62"/>
      <c r="BX12559" s="62"/>
      <c r="BY12559" s="62"/>
      <c r="BZ12559" s="62"/>
      <c r="CA12559" s="62"/>
      <c r="CB12559" s="62"/>
      <c r="CC12559" s="62"/>
      <c r="CD12559" s="62"/>
      <c r="CE12559" s="62"/>
      <c r="CF12559" s="62"/>
      <c r="CL12559" s="56" t="s">
        <v>20120</v>
      </c>
      <c r="CM12559" s="56"/>
      <c r="CN12559" s="56"/>
      <c r="CO12559" s="52"/>
      <c r="CP12559" s="52"/>
      <c r="CQ12559" s="52"/>
      <c r="CR12559" s="52"/>
      <c r="CS12559" s="52"/>
      <c r="CT12559" s="52"/>
      <c r="CU12559" s="33"/>
      <c r="CV12559" s="33"/>
    </row>
    <row r="12560" spans="74:100">
      <c r="BV12560" s="62"/>
      <c r="BW12560" s="62"/>
      <c r="BX12560" s="62"/>
      <c r="BY12560" s="62"/>
      <c r="BZ12560" s="62"/>
      <c r="CA12560" s="62"/>
      <c r="CB12560" s="62"/>
      <c r="CC12560" s="62"/>
      <c r="CD12560" s="62"/>
      <c r="CE12560" s="62"/>
      <c r="CF12560" s="62"/>
      <c r="CL12560" s="56" t="s">
        <v>6612</v>
      </c>
      <c r="CM12560" s="56" t="s">
        <v>217</v>
      </c>
      <c r="CN12560" s="56" t="s">
        <v>217</v>
      </c>
      <c r="CO12560" s="52"/>
      <c r="CP12560" s="52"/>
      <c r="CQ12560" s="52"/>
      <c r="CR12560" s="52"/>
      <c r="CS12560" s="52"/>
      <c r="CT12560" s="52"/>
      <c r="CU12560" s="33"/>
      <c r="CV12560" s="33"/>
    </row>
    <row r="12561" spans="74:100">
      <c r="BV12561" s="62"/>
      <c r="BW12561" s="62"/>
      <c r="BX12561" s="62"/>
      <c r="BY12561" s="62"/>
      <c r="BZ12561" s="62"/>
      <c r="CA12561" s="62"/>
      <c r="CB12561" s="62"/>
      <c r="CC12561" s="62"/>
      <c r="CD12561" s="62"/>
      <c r="CE12561" s="62"/>
      <c r="CF12561" s="62"/>
      <c r="CL12561" s="56" t="s">
        <v>20121</v>
      </c>
      <c r="CM12561" s="56"/>
      <c r="CN12561" s="56"/>
      <c r="CO12561" s="52"/>
      <c r="CP12561" s="52"/>
      <c r="CQ12561" s="52"/>
      <c r="CR12561" s="52"/>
      <c r="CS12561" s="52"/>
      <c r="CT12561" s="52"/>
      <c r="CU12561" s="33"/>
      <c r="CV12561" s="33"/>
    </row>
    <row r="12562" spans="74:100">
      <c r="BV12562" s="62"/>
      <c r="BW12562" s="62"/>
      <c r="BX12562" s="62"/>
      <c r="BY12562" s="62"/>
      <c r="BZ12562" s="62"/>
      <c r="CA12562" s="62"/>
      <c r="CB12562" s="62"/>
      <c r="CC12562" s="62"/>
      <c r="CD12562" s="62"/>
      <c r="CE12562" s="62"/>
      <c r="CF12562" s="62"/>
      <c r="CL12562" s="56" t="s">
        <v>28662</v>
      </c>
      <c r="CM12562" s="56" t="s">
        <v>214</v>
      </c>
      <c r="CN12562" s="56" t="s">
        <v>214</v>
      </c>
      <c r="CO12562" s="52"/>
      <c r="CP12562" s="52"/>
      <c r="CQ12562" s="52"/>
      <c r="CR12562" s="52"/>
      <c r="CS12562" s="52"/>
      <c r="CT12562" s="52"/>
      <c r="CU12562" s="33"/>
      <c r="CV12562" s="33"/>
    </row>
    <row r="12563" spans="74:100">
      <c r="BV12563" s="62"/>
      <c r="BW12563" s="62"/>
      <c r="BX12563" s="62"/>
      <c r="BY12563" s="62"/>
      <c r="BZ12563" s="62"/>
      <c r="CA12563" s="62"/>
      <c r="CB12563" s="62"/>
      <c r="CC12563" s="62"/>
      <c r="CD12563" s="62"/>
      <c r="CE12563" s="62"/>
      <c r="CF12563" s="62"/>
      <c r="CL12563" s="56" t="s">
        <v>28663</v>
      </c>
      <c r="CM12563" s="56"/>
      <c r="CN12563" s="56"/>
      <c r="CO12563" s="52"/>
      <c r="CP12563" s="52"/>
      <c r="CQ12563" s="52"/>
      <c r="CR12563" s="52"/>
      <c r="CS12563" s="52"/>
      <c r="CT12563" s="52"/>
      <c r="CU12563" s="33"/>
      <c r="CV12563" s="33"/>
    </row>
    <row r="12564" spans="74:100">
      <c r="BV12564" s="62"/>
      <c r="BW12564" s="62"/>
      <c r="BX12564" s="62"/>
      <c r="BY12564" s="62"/>
      <c r="BZ12564" s="62"/>
      <c r="CA12564" s="62"/>
      <c r="CB12564" s="62"/>
      <c r="CC12564" s="62"/>
      <c r="CD12564" s="62"/>
      <c r="CE12564" s="62"/>
      <c r="CF12564" s="62"/>
      <c r="CL12564" s="56" t="s">
        <v>2704</v>
      </c>
      <c r="CM12564" s="56" t="s">
        <v>216</v>
      </c>
      <c r="CN12564" s="56" t="s">
        <v>216</v>
      </c>
      <c r="CO12564" s="52"/>
      <c r="CP12564" s="52"/>
      <c r="CQ12564" s="52"/>
      <c r="CR12564" s="52"/>
      <c r="CS12564" s="52"/>
      <c r="CT12564" s="52"/>
      <c r="CU12564" s="33"/>
      <c r="CV12564" s="33"/>
    </row>
    <row r="12565" spans="74:100">
      <c r="BV12565" s="62"/>
      <c r="BW12565" s="62"/>
      <c r="BX12565" s="62"/>
      <c r="BY12565" s="62"/>
      <c r="BZ12565" s="62"/>
      <c r="CA12565" s="62"/>
      <c r="CB12565" s="62"/>
      <c r="CC12565" s="62"/>
      <c r="CD12565" s="62"/>
      <c r="CE12565" s="62"/>
      <c r="CF12565" s="62"/>
      <c r="CL12565" s="56" t="s">
        <v>23020</v>
      </c>
      <c r="CM12565" s="56"/>
      <c r="CN12565" s="56"/>
      <c r="CO12565" s="52"/>
      <c r="CP12565" s="52"/>
      <c r="CQ12565" s="52"/>
      <c r="CR12565" s="52"/>
      <c r="CS12565" s="52"/>
      <c r="CT12565" s="52"/>
      <c r="CU12565" s="33"/>
      <c r="CV12565" s="33"/>
    </row>
    <row r="12566" spans="74:100">
      <c r="BV12566" s="62"/>
      <c r="BW12566" s="62"/>
      <c r="BX12566" s="62"/>
      <c r="BY12566" s="62"/>
      <c r="BZ12566" s="62"/>
      <c r="CA12566" s="62"/>
      <c r="CB12566" s="62"/>
      <c r="CC12566" s="62"/>
      <c r="CD12566" s="62"/>
      <c r="CE12566" s="62"/>
      <c r="CF12566" s="62"/>
      <c r="CL12566" s="56" t="s">
        <v>2705</v>
      </c>
      <c r="CM12566" s="56" t="s">
        <v>214</v>
      </c>
      <c r="CN12566" s="56" t="s">
        <v>214</v>
      </c>
      <c r="CO12566" s="52"/>
      <c r="CP12566" s="52"/>
      <c r="CQ12566" s="52"/>
      <c r="CR12566" s="52"/>
      <c r="CS12566" s="52"/>
      <c r="CT12566" s="52"/>
      <c r="CU12566" s="33"/>
      <c r="CV12566" s="33"/>
    </row>
    <row r="12567" spans="74:100">
      <c r="BV12567" s="62"/>
      <c r="BW12567" s="62"/>
      <c r="BX12567" s="62"/>
      <c r="BY12567" s="62"/>
      <c r="BZ12567" s="62"/>
      <c r="CA12567" s="62"/>
      <c r="CB12567" s="62"/>
      <c r="CC12567" s="62"/>
      <c r="CD12567" s="62"/>
      <c r="CE12567" s="62"/>
      <c r="CF12567" s="62"/>
      <c r="CL12567" s="56" t="s">
        <v>23021</v>
      </c>
      <c r="CM12567" s="56"/>
      <c r="CN12567" s="56"/>
      <c r="CO12567" s="52"/>
      <c r="CP12567" s="52"/>
      <c r="CQ12567" s="52"/>
      <c r="CR12567" s="52"/>
      <c r="CS12567" s="52"/>
      <c r="CT12567" s="52"/>
      <c r="CU12567" s="33"/>
      <c r="CV12567" s="33"/>
    </row>
    <row r="12568" spans="74:100">
      <c r="BV12568" s="62"/>
      <c r="BW12568" s="62"/>
      <c r="BX12568" s="62"/>
      <c r="BY12568" s="62"/>
      <c r="BZ12568" s="62"/>
      <c r="CA12568" s="62"/>
      <c r="CB12568" s="62"/>
      <c r="CC12568" s="62"/>
      <c r="CD12568" s="62"/>
      <c r="CE12568" s="62"/>
      <c r="CF12568" s="62"/>
      <c r="CL12568" s="56" t="s">
        <v>6613</v>
      </c>
      <c r="CM12568" s="56" t="s">
        <v>217</v>
      </c>
      <c r="CN12568" s="56" t="s">
        <v>217</v>
      </c>
      <c r="CO12568" s="52"/>
      <c r="CP12568" s="52"/>
      <c r="CQ12568" s="52"/>
      <c r="CR12568" s="52"/>
      <c r="CS12568" s="52"/>
      <c r="CT12568" s="52"/>
      <c r="CU12568" s="33"/>
      <c r="CV12568" s="33"/>
    </row>
    <row r="12569" spans="74:100">
      <c r="BV12569" s="62"/>
      <c r="BW12569" s="62"/>
      <c r="BX12569" s="62"/>
      <c r="BY12569" s="62"/>
      <c r="BZ12569" s="62"/>
      <c r="CA12569" s="62"/>
      <c r="CB12569" s="62"/>
      <c r="CC12569" s="62"/>
      <c r="CD12569" s="62"/>
      <c r="CE12569" s="62"/>
      <c r="CF12569" s="62"/>
      <c r="CL12569" s="56" t="s">
        <v>20122</v>
      </c>
      <c r="CM12569" s="56"/>
      <c r="CN12569" s="56"/>
      <c r="CO12569" s="52"/>
      <c r="CP12569" s="52"/>
      <c r="CQ12569" s="52"/>
      <c r="CR12569" s="52"/>
      <c r="CS12569" s="52"/>
      <c r="CT12569" s="52"/>
      <c r="CU12569" s="33"/>
      <c r="CV12569" s="33"/>
    </row>
    <row r="12570" spans="74:100">
      <c r="BV12570" s="62"/>
      <c r="BW12570" s="62"/>
      <c r="BX12570" s="62"/>
      <c r="BY12570" s="62"/>
      <c r="BZ12570" s="62"/>
      <c r="CA12570" s="62"/>
      <c r="CB12570" s="62"/>
      <c r="CC12570" s="62"/>
      <c r="CD12570" s="62"/>
      <c r="CE12570" s="62"/>
      <c r="CF12570" s="62"/>
      <c r="CL12570" s="56" t="s">
        <v>2706</v>
      </c>
      <c r="CM12570" s="56" t="s">
        <v>213</v>
      </c>
      <c r="CN12570" s="56" t="s">
        <v>213</v>
      </c>
      <c r="CO12570" s="52"/>
      <c r="CP12570" s="52"/>
      <c r="CQ12570" s="52"/>
      <c r="CR12570" s="52"/>
      <c r="CS12570" s="52"/>
      <c r="CT12570" s="52"/>
      <c r="CU12570" s="33"/>
      <c r="CV12570" s="33"/>
    </row>
    <row r="12571" spans="74:100">
      <c r="BV12571" s="62"/>
      <c r="BW12571" s="62"/>
      <c r="BX12571" s="62"/>
      <c r="BY12571" s="62"/>
      <c r="BZ12571" s="62"/>
      <c r="CA12571" s="62"/>
      <c r="CB12571" s="62"/>
      <c r="CC12571" s="62"/>
      <c r="CD12571" s="62"/>
      <c r="CE12571" s="62"/>
      <c r="CF12571" s="62"/>
      <c r="CL12571" s="56" t="s">
        <v>25058</v>
      </c>
      <c r="CM12571" s="56"/>
      <c r="CN12571" s="56"/>
      <c r="CO12571" s="52"/>
      <c r="CP12571" s="52"/>
      <c r="CQ12571" s="52"/>
      <c r="CR12571" s="52"/>
      <c r="CS12571" s="52"/>
      <c r="CT12571" s="52"/>
      <c r="CU12571" s="33"/>
      <c r="CV12571" s="33"/>
    </row>
    <row r="12572" spans="74:100">
      <c r="BV12572" s="62"/>
      <c r="BW12572" s="62"/>
      <c r="BX12572" s="62"/>
      <c r="BY12572" s="62"/>
      <c r="BZ12572" s="62"/>
      <c r="CA12572" s="62"/>
      <c r="CB12572" s="62"/>
      <c r="CC12572" s="62"/>
      <c r="CD12572" s="62"/>
      <c r="CE12572" s="62"/>
      <c r="CF12572" s="62"/>
      <c r="CL12572" s="56" t="s">
        <v>6614</v>
      </c>
      <c r="CM12572" s="56" t="s">
        <v>217</v>
      </c>
      <c r="CN12572" s="56" t="s">
        <v>217</v>
      </c>
      <c r="CO12572" s="52"/>
      <c r="CP12572" s="52"/>
      <c r="CQ12572" s="52"/>
      <c r="CR12572" s="52"/>
      <c r="CS12572" s="52"/>
      <c r="CT12572" s="52"/>
      <c r="CU12572" s="33"/>
      <c r="CV12572" s="33"/>
    </row>
    <row r="12573" spans="74:100">
      <c r="BV12573" s="62"/>
      <c r="BW12573" s="62"/>
      <c r="BX12573" s="62"/>
      <c r="BY12573" s="62"/>
      <c r="BZ12573" s="62"/>
      <c r="CA12573" s="62"/>
      <c r="CB12573" s="62"/>
      <c r="CC12573" s="62"/>
      <c r="CD12573" s="62"/>
      <c r="CE12573" s="62"/>
      <c r="CF12573" s="62"/>
      <c r="CL12573" s="56" t="s">
        <v>20123</v>
      </c>
      <c r="CM12573" s="56"/>
      <c r="CN12573" s="56"/>
      <c r="CO12573" s="52"/>
      <c r="CP12573" s="52"/>
      <c r="CQ12573" s="52"/>
      <c r="CR12573" s="52"/>
      <c r="CS12573" s="52"/>
      <c r="CT12573" s="52"/>
      <c r="CU12573" s="33"/>
      <c r="CV12573" s="33"/>
    </row>
    <row r="12574" spans="74:100">
      <c r="BV12574" s="62"/>
      <c r="BW12574" s="62"/>
      <c r="BX12574" s="62"/>
      <c r="BY12574" s="62"/>
      <c r="BZ12574" s="62"/>
      <c r="CA12574" s="62"/>
      <c r="CB12574" s="62"/>
      <c r="CC12574" s="62"/>
      <c r="CD12574" s="62"/>
      <c r="CE12574" s="62"/>
      <c r="CF12574" s="62"/>
      <c r="CL12574" s="56" t="s">
        <v>6615</v>
      </c>
      <c r="CM12574" s="56" t="s">
        <v>213</v>
      </c>
      <c r="CN12574" s="56" t="s">
        <v>213</v>
      </c>
      <c r="CO12574" s="52"/>
      <c r="CP12574" s="52"/>
      <c r="CQ12574" s="52"/>
      <c r="CR12574" s="52"/>
      <c r="CS12574" s="52"/>
      <c r="CT12574" s="52"/>
      <c r="CU12574" s="33"/>
      <c r="CV12574" s="33"/>
    </row>
    <row r="12575" spans="74:100">
      <c r="BV12575" s="62"/>
      <c r="BW12575" s="62"/>
      <c r="BX12575" s="62"/>
      <c r="BY12575" s="62"/>
      <c r="BZ12575" s="62"/>
      <c r="CA12575" s="62"/>
      <c r="CB12575" s="62"/>
      <c r="CC12575" s="62"/>
      <c r="CD12575" s="62"/>
      <c r="CE12575" s="62"/>
      <c r="CF12575" s="62"/>
      <c r="CL12575" s="56" t="s">
        <v>23022</v>
      </c>
      <c r="CM12575" s="56"/>
      <c r="CN12575" s="56"/>
      <c r="CO12575" s="52"/>
      <c r="CP12575" s="52"/>
      <c r="CQ12575" s="52"/>
      <c r="CR12575" s="52"/>
      <c r="CS12575" s="52"/>
      <c r="CT12575" s="52"/>
      <c r="CU12575" s="33"/>
      <c r="CV12575" s="33"/>
    </row>
    <row r="12576" spans="74:100">
      <c r="BV12576" s="62"/>
      <c r="BW12576" s="62"/>
      <c r="BX12576" s="62"/>
      <c r="BY12576" s="62"/>
      <c r="BZ12576" s="62"/>
      <c r="CA12576" s="62"/>
      <c r="CB12576" s="62"/>
      <c r="CC12576" s="62"/>
      <c r="CD12576" s="62"/>
      <c r="CE12576" s="62"/>
      <c r="CF12576" s="62"/>
      <c r="CL12576" s="56" t="s">
        <v>23023</v>
      </c>
      <c r="CM12576" s="56" t="s">
        <v>216</v>
      </c>
      <c r="CN12576" s="56" t="s">
        <v>216</v>
      </c>
      <c r="CO12576" s="52"/>
      <c r="CP12576" s="52"/>
      <c r="CQ12576" s="52"/>
      <c r="CR12576" s="52"/>
      <c r="CS12576" s="52"/>
      <c r="CT12576" s="52"/>
      <c r="CU12576" s="33"/>
      <c r="CV12576" s="33"/>
    </row>
    <row r="12577" spans="74:100">
      <c r="BV12577" s="62"/>
      <c r="BW12577" s="62"/>
      <c r="BX12577" s="62"/>
      <c r="BY12577" s="62"/>
      <c r="BZ12577" s="62"/>
      <c r="CA12577" s="62"/>
      <c r="CB12577" s="62"/>
      <c r="CC12577" s="62"/>
      <c r="CD12577" s="62"/>
      <c r="CE12577" s="62"/>
      <c r="CF12577" s="62"/>
      <c r="CL12577" s="56" t="s">
        <v>23024</v>
      </c>
      <c r="CM12577" s="56"/>
      <c r="CN12577" s="56"/>
      <c r="CO12577" s="52"/>
      <c r="CP12577" s="52"/>
      <c r="CQ12577" s="52"/>
      <c r="CR12577" s="52"/>
      <c r="CS12577" s="52"/>
      <c r="CT12577" s="52"/>
      <c r="CU12577" s="33"/>
      <c r="CV12577" s="33"/>
    </row>
    <row r="12578" spans="74:100">
      <c r="BV12578" s="62"/>
      <c r="BW12578" s="62"/>
      <c r="BX12578" s="62"/>
      <c r="BY12578" s="62"/>
      <c r="BZ12578" s="62"/>
      <c r="CA12578" s="62"/>
      <c r="CB12578" s="62"/>
      <c r="CC12578" s="62"/>
      <c r="CD12578" s="62"/>
      <c r="CE12578" s="62"/>
      <c r="CF12578" s="62"/>
      <c r="CL12578" s="56" t="s">
        <v>6616</v>
      </c>
      <c r="CM12578" s="56" t="s">
        <v>217</v>
      </c>
      <c r="CN12578" s="56" t="s">
        <v>217</v>
      </c>
      <c r="CO12578" s="52"/>
      <c r="CP12578" s="52"/>
      <c r="CQ12578" s="52"/>
      <c r="CR12578" s="52"/>
      <c r="CS12578" s="52"/>
      <c r="CT12578" s="52"/>
      <c r="CU12578" s="33"/>
      <c r="CV12578" s="33"/>
    </row>
    <row r="12579" spans="74:100">
      <c r="BV12579" s="62"/>
      <c r="BW12579" s="62"/>
      <c r="BX12579" s="62"/>
      <c r="BY12579" s="62"/>
      <c r="BZ12579" s="62"/>
      <c r="CA12579" s="62"/>
      <c r="CB12579" s="62"/>
      <c r="CC12579" s="62"/>
      <c r="CD12579" s="62"/>
      <c r="CE12579" s="62"/>
      <c r="CF12579" s="62"/>
      <c r="CL12579" s="56" t="s">
        <v>20124</v>
      </c>
      <c r="CM12579" s="56"/>
      <c r="CN12579" s="56"/>
      <c r="CO12579" s="52"/>
      <c r="CP12579" s="52"/>
      <c r="CQ12579" s="52"/>
      <c r="CR12579" s="52"/>
      <c r="CS12579" s="52"/>
      <c r="CT12579" s="52"/>
      <c r="CU12579" s="33"/>
      <c r="CV12579" s="33"/>
    </row>
    <row r="12580" spans="74:100">
      <c r="BV12580" s="62"/>
      <c r="BW12580" s="62"/>
      <c r="BX12580" s="62"/>
      <c r="BY12580" s="62"/>
      <c r="BZ12580" s="62"/>
      <c r="CA12580" s="62"/>
      <c r="CB12580" s="62"/>
      <c r="CC12580" s="62"/>
      <c r="CD12580" s="62"/>
      <c r="CE12580" s="62"/>
      <c r="CF12580" s="62"/>
      <c r="CL12580" s="56" t="s">
        <v>6617</v>
      </c>
      <c r="CM12580" s="56" t="s">
        <v>217</v>
      </c>
      <c r="CN12580" s="56" t="s">
        <v>217</v>
      </c>
      <c r="CO12580" s="52"/>
      <c r="CP12580" s="52"/>
      <c r="CQ12580" s="52"/>
      <c r="CR12580" s="52"/>
      <c r="CS12580" s="52"/>
      <c r="CT12580" s="52"/>
      <c r="CU12580" s="33"/>
      <c r="CV12580" s="33"/>
    </row>
    <row r="12581" spans="74:100">
      <c r="BV12581" s="62"/>
      <c r="BW12581" s="62"/>
      <c r="BX12581" s="62"/>
      <c r="BY12581" s="62"/>
      <c r="BZ12581" s="62"/>
      <c r="CA12581" s="62"/>
      <c r="CB12581" s="62"/>
      <c r="CC12581" s="62"/>
      <c r="CD12581" s="62"/>
      <c r="CE12581" s="62"/>
      <c r="CF12581" s="62"/>
      <c r="CL12581" s="56" t="s">
        <v>20125</v>
      </c>
      <c r="CM12581" s="56"/>
      <c r="CN12581" s="56"/>
      <c r="CO12581" s="52"/>
      <c r="CP12581" s="52"/>
      <c r="CQ12581" s="52"/>
      <c r="CR12581" s="52"/>
      <c r="CS12581" s="52"/>
      <c r="CT12581" s="52"/>
      <c r="CU12581" s="33"/>
      <c r="CV12581" s="33"/>
    </row>
    <row r="12582" spans="74:100">
      <c r="BV12582" s="62"/>
      <c r="BW12582" s="62"/>
      <c r="BX12582" s="62"/>
      <c r="BY12582" s="62"/>
      <c r="BZ12582" s="62"/>
      <c r="CA12582" s="62"/>
      <c r="CB12582" s="62"/>
      <c r="CC12582" s="62"/>
      <c r="CD12582" s="62"/>
      <c r="CE12582" s="62"/>
      <c r="CF12582" s="62"/>
      <c r="CL12582" s="56" t="s">
        <v>6618</v>
      </c>
      <c r="CM12582" s="56" t="s">
        <v>217</v>
      </c>
      <c r="CN12582" s="56" t="s">
        <v>217</v>
      </c>
      <c r="CO12582" s="52"/>
      <c r="CP12582" s="52"/>
      <c r="CQ12582" s="52"/>
      <c r="CR12582" s="52"/>
      <c r="CS12582" s="52"/>
      <c r="CT12582" s="52"/>
      <c r="CU12582" s="33"/>
      <c r="CV12582" s="33"/>
    </row>
    <row r="12583" spans="74:100">
      <c r="BV12583" s="62"/>
      <c r="BW12583" s="62"/>
      <c r="BX12583" s="62"/>
      <c r="BY12583" s="62"/>
      <c r="BZ12583" s="62"/>
      <c r="CA12583" s="62"/>
      <c r="CB12583" s="62"/>
      <c r="CC12583" s="62"/>
      <c r="CD12583" s="62"/>
      <c r="CE12583" s="62"/>
      <c r="CF12583" s="62"/>
      <c r="CL12583" s="56" t="s">
        <v>20126</v>
      </c>
      <c r="CM12583" s="56"/>
      <c r="CN12583" s="56"/>
      <c r="CO12583" s="52"/>
      <c r="CP12583" s="52"/>
      <c r="CQ12583" s="52"/>
      <c r="CR12583" s="52"/>
      <c r="CS12583" s="52"/>
      <c r="CT12583" s="52"/>
      <c r="CU12583" s="33"/>
      <c r="CV12583" s="33"/>
    </row>
    <row r="12584" spans="74:100">
      <c r="BV12584" s="62"/>
      <c r="BW12584" s="62"/>
      <c r="BX12584" s="62"/>
      <c r="BY12584" s="62"/>
      <c r="BZ12584" s="62"/>
      <c r="CA12584" s="62"/>
      <c r="CB12584" s="62"/>
      <c r="CC12584" s="62"/>
      <c r="CD12584" s="62"/>
      <c r="CE12584" s="62"/>
      <c r="CF12584" s="62"/>
      <c r="CL12584" s="56" t="s">
        <v>28664</v>
      </c>
      <c r="CM12584" s="56" t="s">
        <v>216</v>
      </c>
      <c r="CN12584" s="56" t="s">
        <v>216</v>
      </c>
      <c r="CO12584" s="52"/>
      <c r="CP12584" s="52"/>
      <c r="CQ12584" s="52"/>
      <c r="CR12584" s="52"/>
      <c r="CS12584" s="52"/>
      <c r="CT12584" s="52"/>
      <c r="CU12584" s="33"/>
      <c r="CV12584" s="33"/>
    </row>
    <row r="12585" spans="74:100">
      <c r="BV12585" s="62"/>
      <c r="BW12585" s="62"/>
      <c r="BX12585" s="62"/>
      <c r="BY12585" s="62"/>
      <c r="BZ12585" s="62"/>
      <c r="CA12585" s="62"/>
      <c r="CB12585" s="62"/>
      <c r="CC12585" s="62"/>
      <c r="CD12585" s="62"/>
      <c r="CE12585" s="62"/>
      <c r="CF12585" s="62"/>
      <c r="CL12585" s="56" t="s">
        <v>28665</v>
      </c>
      <c r="CM12585" s="56"/>
      <c r="CN12585" s="56"/>
      <c r="CO12585" s="52"/>
      <c r="CP12585" s="52"/>
      <c r="CQ12585" s="52"/>
      <c r="CR12585" s="52"/>
      <c r="CS12585" s="52"/>
      <c r="CT12585" s="52"/>
      <c r="CU12585" s="33"/>
      <c r="CV12585" s="33"/>
    </row>
    <row r="12586" spans="74:100">
      <c r="BV12586" s="62"/>
      <c r="BW12586" s="62"/>
      <c r="BX12586" s="62"/>
      <c r="BY12586" s="62"/>
      <c r="BZ12586" s="62"/>
      <c r="CA12586" s="62"/>
      <c r="CB12586" s="62"/>
      <c r="CC12586" s="62"/>
      <c r="CD12586" s="62"/>
      <c r="CE12586" s="62"/>
      <c r="CF12586" s="62"/>
      <c r="CL12586" s="56" t="s">
        <v>6619</v>
      </c>
      <c r="CM12586" s="56" t="s">
        <v>217</v>
      </c>
      <c r="CN12586" s="56" t="s">
        <v>217</v>
      </c>
      <c r="CO12586" s="52"/>
      <c r="CP12586" s="52"/>
      <c r="CQ12586" s="52"/>
      <c r="CR12586" s="52"/>
      <c r="CS12586" s="52"/>
      <c r="CT12586" s="52"/>
      <c r="CU12586" s="33"/>
      <c r="CV12586" s="33"/>
    </row>
    <row r="12587" spans="74:100">
      <c r="BV12587" s="62"/>
      <c r="BW12587" s="62"/>
      <c r="BX12587" s="62"/>
      <c r="BY12587" s="62"/>
      <c r="BZ12587" s="62"/>
      <c r="CA12587" s="62"/>
      <c r="CB12587" s="62"/>
      <c r="CC12587" s="62"/>
      <c r="CD12587" s="62"/>
      <c r="CE12587" s="62"/>
      <c r="CF12587" s="62"/>
      <c r="CL12587" s="56" t="s">
        <v>20127</v>
      </c>
      <c r="CM12587" s="56"/>
      <c r="CN12587" s="56"/>
      <c r="CO12587" s="52"/>
      <c r="CP12587" s="52"/>
      <c r="CQ12587" s="52"/>
      <c r="CR12587" s="52"/>
      <c r="CS12587" s="52"/>
      <c r="CT12587" s="52"/>
      <c r="CU12587" s="33"/>
      <c r="CV12587" s="33"/>
    </row>
    <row r="12588" spans="74:100">
      <c r="BV12588" s="62"/>
      <c r="BW12588" s="62"/>
      <c r="BX12588" s="62"/>
      <c r="BY12588" s="62"/>
      <c r="BZ12588" s="62"/>
      <c r="CA12588" s="62"/>
      <c r="CB12588" s="62"/>
      <c r="CC12588" s="62"/>
      <c r="CD12588" s="62"/>
      <c r="CE12588" s="62"/>
      <c r="CF12588" s="62"/>
      <c r="CL12588" s="56" t="s">
        <v>6620</v>
      </c>
      <c r="CM12588" s="56" t="s">
        <v>217</v>
      </c>
      <c r="CN12588" s="56" t="s">
        <v>217</v>
      </c>
      <c r="CO12588" s="52"/>
      <c r="CP12588" s="52"/>
      <c r="CQ12588" s="52"/>
      <c r="CR12588" s="52"/>
      <c r="CS12588" s="52"/>
      <c r="CT12588" s="52"/>
      <c r="CU12588" s="33"/>
      <c r="CV12588" s="33"/>
    </row>
    <row r="12589" spans="74:100">
      <c r="BV12589" s="62"/>
      <c r="BW12589" s="62"/>
      <c r="BX12589" s="62"/>
      <c r="BY12589" s="62"/>
      <c r="BZ12589" s="62"/>
      <c r="CA12589" s="62"/>
      <c r="CB12589" s="62"/>
      <c r="CC12589" s="62"/>
      <c r="CD12589" s="62"/>
      <c r="CE12589" s="62"/>
      <c r="CF12589" s="62"/>
      <c r="CL12589" s="56" t="s">
        <v>20128</v>
      </c>
      <c r="CM12589" s="56"/>
      <c r="CN12589" s="56"/>
      <c r="CO12589" s="52"/>
      <c r="CP12589" s="52"/>
      <c r="CQ12589" s="52"/>
      <c r="CR12589" s="52"/>
      <c r="CS12589" s="52"/>
      <c r="CT12589" s="52"/>
      <c r="CU12589" s="33"/>
      <c r="CV12589" s="33"/>
    </row>
    <row r="12590" spans="74:100">
      <c r="BV12590" s="62"/>
      <c r="BW12590" s="62"/>
      <c r="BX12590" s="62"/>
      <c r="BY12590" s="62"/>
      <c r="BZ12590" s="62"/>
      <c r="CA12590" s="62"/>
      <c r="CB12590" s="62"/>
      <c r="CC12590" s="62"/>
      <c r="CD12590" s="62"/>
      <c r="CE12590" s="62"/>
      <c r="CF12590" s="62"/>
      <c r="CL12590" s="56" t="s">
        <v>2708</v>
      </c>
      <c r="CM12590" s="56" t="s">
        <v>213</v>
      </c>
      <c r="CN12590" s="56" t="s">
        <v>213</v>
      </c>
      <c r="CO12590" s="52"/>
      <c r="CP12590" s="52"/>
      <c r="CQ12590" s="52"/>
      <c r="CR12590" s="52"/>
      <c r="CS12590" s="52"/>
      <c r="CT12590" s="52"/>
      <c r="CU12590" s="33"/>
      <c r="CV12590" s="33"/>
    </row>
    <row r="12591" spans="74:100">
      <c r="BV12591" s="62"/>
      <c r="BW12591" s="62"/>
      <c r="BX12591" s="62"/>
      <c r="BY12591" s="62"/>
      <c r="BZ12591" s="62"/>
      <c r="CA12591" s="62"/>
      <c r="CB12591" s="62"/>
      <c r="CC12591" s="62"/>
      <c r="CD12591" s="62"/>
      <c r="CE12591" s="62"/>
      <c r="CF12591" s="62"/>
      <c r="CL12591" s="56" t="s">
        <v>25059</v>
      </c>
      <c r="CM12591" s="56"/>
      <c r="CN12591" s="56"/>
      <c r="CO12591" s="52"/>
      <c r="CP12591" s="52"/>
      <c r="CQ12591" s="52"/>
      <c r="CR12591" s="52"/>
      <c r="CS12591" s="52"/>
      <c r="CT12591" s="52"/>
      <c r="CU12591" s="33"/>
      <c r="CV12591" s="33"/>
    </row>
    <row r="12592" spans="74:100">
      <c r="BV12592" s="62"/>
      <c r="BW12592" s="62"/>
      <c r="BX12592" s="62"/>
      <c r="BY12592" s="62"/>
      <c r="BZ12592" s="62"/>
      <c r="CA12592" s="62"/>
      <c r="CB12592" s="62"/>
      <c r="CC12592" s="62"/>
      <c r="CD12592" s="62"/>
      <c r="CE12592" s="62"/>
      <c r="CF12592" s="62"/>
      <c r="CL12592" s="56" t="s">
        <v>2709</v>
      </c>
      <c r="CM12592" s="56" t="s">
        <v>213</v>
      </c>
      <c r="CN12592" s="56" t="s">
        <v>213</v>
      </c>
      <c r="CO12592" s="52"/>
      <c r="CP12592" s="52"/>
      <c r="CQ12592" s="52"/>
      <c r="CR12592" s="52"/>
      <c r="CS12592" s="52"/>
      <c r="CT12592" s="52"/>
      <c r="CU12592" s="33"/>
      <c r="CV12592" s="33"/>
    </row>
    <row r="12593" spans="74:100">
      <c r="BV12593" s="62"/>
      <c r="BW12593" s="62"/>
      <c r="BX12593" s="62"/>
      <c r="BY12593" s="62"/>
      <c r="BZ12593" s="62"/>
      <c r="CA12593" s="62"/>
      <c r="CB12593" s="62"/>
      <c r="CC12593" s="62"/>
      <c r="CD12593" s="62"/>
      <c r="CE12593" s="62"/>
      <c r="CF12593" s="62"/>
      <c r="CL12593" s="56" t="s">
        <v>23025</v>
      </c>
      <c r="CM12593" s="56"/>
      <c r="CN12593" s="56"/>
      <c r="CO12593" s="52"/>
      <c r="CP12593" s="52"/>
      <c r="CQ12593" s="52"/>
      <c r="CR12593" s="52"/>
      <c r="CS12593" s="52"/>
      <c r="CT12593" s="52"/>
      <c r="CU12593" s="33"/>
      <c r="CV12593" s="33"/>
    </row>
    <row r="12594" spans="74:100">
      <c r="BV12594" s="62"/>
      <c r="BW12594" s="62"/>
      <c r="BX12594" s="62"/>
      <c r="BY12594" s="62"/>
      <c r="BZ12594" s="62"/>
      <c r="CA12594" s="62"/>
      <c r="CB12594" s="62"/>
      <c r="CC12594" s="62"/>
      <c r="CD12594" s="62"/>
      <c r="CE12594" s="62"/>
      <c r="CF12594" s="62"/>
      <c r="CL12594" s="56" t="s">
        <v>28666</v>
      </c>
      <c r="CM12594" s="56" t="s">
        <v>217</v>
      </c>
      <c r="CN12594" s="56" t="s">
        <v>217</v>
      </c>
      <c r="CO12594" s="52"/>
      <c r="CP12594" s="52"/>
      <c r="CQ12594" s="52"/>
      <c r="CR12594" s="52"/>
      <c r="CS12594" s="52"/>
      <c r="CT12594" s="52"/>
      <c r="CU12594" s="33"/>
      <c r="CV12594" s="33"/>
    </row>
    <row r="12595" spans="74:100">
      <c r="BV12595" s="62"/>
      <c r="BW12595" s="62"/>
      <c r="BX12595" s="62"/>
      <c r="BY12595" s="62"/>
      <c r="BZ12595" s="62"/>
      <c r="CA12595" s="62"/>
      <c r="CB12595" s="62"/>
      <c r="CC12595" s="62"/>
      <c r="CD12595" s="62"/>
      <c r="CE12595" s="62"/>
      <c r="CF12595" s="62"/>
      <c r="CL12595" s="56" t="s">
        <v>28667</v>
      </c>
      <c r="CM12595" s="56"/>
      <c r="CN12595" s="56"/>
      <c r="CO12595" s="52"/>
      <c r="CP12595" s="52"/>
      <c r="CQ12595" s="52"/>
      <c r="CR12595" s="52"/>
      <c r="CS12595" s="52"/>
      <c r="CT12595" s="52"/>
      <c r="CU12595" s="33"/>
      <c r="CV12595" s="33"/>
    </row>
    <row r="12596" spans="74:100">
      <c r="BV12596" s="62"/>
      <c r="BW12596" s="62"/>
      <c r="BX12596" s="62"/>
      <c r="BY12596" s="62"/>
      <c r="BZ12596" s="62"/>
      <c r="CA12596" s="62"/>
      <c r="CB12596" s="62"/>
      <c r="CC12596" s="62"/>
      <c r="CD12596" s="62"/>
      <c r="CE12596" s="62"/>
      <c r="CF12596" s="62"/>
      <c r="CL12596" s="56" t="s">
        <v>2710</v>
      </c>
      <c r="CM12596" s="56" t="s">
        <v>216</v>
      </c>
      <c r="CN12596" s="56" t="s">
        <v>216</v>
      </c>
      <c r="CO12596" s="52"/>
      <c r="CP12596" s="52"/>
      <c r="CQ12596" s="52"/>
      <c r="CR12596" s="52"/>
      <c r="CS12596" s="52"/>
      <c r="CT12596" s="52"/>
      <c r="CU12596" s="33"/>
      <c r="CV12596" s="33"/>
    </row>
    <row r="12597" spans="74:100">
      <c r="BV12597" s="62"/>
      <c r="BW12597" s="62"/>
      <c r="BX12597" s="62"/>
      <c r="BY12597" s="62"/>
      <c r="BZ12597" s="62"/>
      <c r="CA12597" s="62"/>
      <c r="CB12597" s="62"/>
      <c r="CC12597" s="62"/>
      <c r="CD12597" s="62"/>
      <c r="CE12597" s="62"/>
      <c r="CF12597" s="62"/>
      <c r="CL12597" s="56" t="s">
        <v>23026</v>
      </c>
      <c r="CM12597" s="56"/>
      <c r="CN12597" s="56"/>
      <c r="CO12597" s="52"/>
      <c r="CP12597" s="52"/>
      <c r="CQ12597" s="52"/>
      <c r="CR12597" s="52"/>
      <c r="CS12597" s="52"/>
      <c r="CT12597" s="52"/>
      <c r="CU12597" s="33"/>
      <c r="CV12597" s="33"/>
    </row>
    <row r="12598" spans="74:100">
      <c r="BV12598" s="62"/>
      <c r="BW12598" s="62"/>
      <c r="BX12598" s="62"/>
      <c r="BY12598" s="62"/>
      <c r="BZ12598" s="62"/>
      <c r="CA12598" s="62"/>
      <c r="CB12598" s="62"/>
      <c r="CC12598" s="62"/>
      <c r="CD12598" s="62"/>
      <c r="CE12598" s="62"/>
      <c r="CF12598" s="62"/>
      <c r="CL12598" s="56" t="s">
        <v>28668</v>
      </c>
      <c r="CM12598" s="56" t="s">
        <v>217</v>
      </c>
      <c r="CN12598" s="56" t="s">
        <v>217</v>
      </c>
      <c r="CO12598" s="52"/>
      <c r="CP12598" s="52"/>
      <c r="CQ12598" s="52"/>
      <c r="CR12598" s="52"/>
      <c r="CS12598" s="52"/>
      <c r="CT12598" s="52"/>
      <c r="CU12598" s="33"/>
      <c r="CV12598" s="33"/>
    </row>
    <row r="12599" spans="74:100">
      <c r="BV12599" s="62"/>
      <c r="BW12599" s="62"/>
      <c r="BX12599" s="62"/>
      <c r="BY12599" s="62"/>
      <c r="BZ12599" s="62"/>
      <c r="CA12599" s="62"/>
      <c r="CB12599" s="62"/>
      <c r="CC12599" s="62"/>
      <c r="CD12599" s="62"/>
      <c r="CE12599" s="62"/>
      <c r="CF12599" s="62"/>
      <c r="CL12599" s="56" t="s">
        <v>28669</v>
      </c>
      <c r="CM12599" s="56"/>
      <c r="CN12599" s="56"/>
      <c r="CO12599" s="52"/>
      <c r="CP12599" s="52"/>
      <c r="CQ12599" s="52"/>
      <c r="CR12599" s="52"/>
      <c r="CS12599" s="52"/>
      <c r="CT12599" s="52"/>
      <c r="CU12599" s="33"/>
      <c r="CV12599" s="33"/>
    </row>
    <row r="12600" spans="74:100">
      <c r="BV12600" s="62"/>
      <c r="BW12600" s="62"/>
      <c r="BX12600" s="62"/>
      <c r="BY12600" s="62"/>
      <c r="BZ12600" s="62"/>
      <c r="CA12600" s="62"/>
      <c r="CB12600" s="62"/>
      <c r="CC12600" s="62"/>
      <c r="CD12600" s="62"/>
      <c r="CE12600" s="62"/>
      <c r="CF12600" s="62"/>
      <c r="CL12600" s="56" t="s">
        <v>2711</v>
      </c>
      <c r="CM12600" s="56" t="s">
        <v>213</v>
      </c>
      <c r="CN12600" s="56" t="s">
        <v>213</v>
      </c>
      <c r="CO12600" s="52"/>
      <c r="CP12600" s="52"/>
      <c r="CQ12600" s="52"/>
      <c r="CR12600" s="52"/>
      <c r="CS12600" s="52"/>
      <c r="CT12600" s="52"/>
      <c r="CU12600" s="33"/>
      <c r="CV12600" s="33"/>
    </row>
    <row r="12601" spans="74:100">
      <c r="BV12601" s="62"/>
      <c r="BW12601" s="62"/>
      <c r="BX12601" s="62"/>
      <c r="BY12601" s="62"/>
      <c r="BZ12601" s="62"/>
      <c r="CA12601" s="62"/>
      <c r="CB12601" s="62"/>
      <c r="CC12601" s="62"/>
      <c r="CD12601" s="62"/>
      <c r="CE12601" s="62"/>
      <c r="CF12601" s="62"/>
      <c r="CL12601" s="56" t="s">
        <v>25060</v>
      </c>
      <c r="CM12601" s="56"/>
      <c r="CN12601" s="56"/>
      <c r="CO12601" s="52"/>
      <c r="CP12601" s="52"/>
      <c r="CQ12601" s="52"/>
      <c r="CR12601" s="52"/>
      <c r="CS12601" s="52"/>
      <c r="CT12601" s="52"/>
      <c r="CU12601" s="33"/>
      <c r="CV12601" s="33"/>
    </row>
    <row r="12602" spans="74:100">
      <c r="BV12602" s="62"/>
      <c r="BW12602" s="62"/>
      <c r="BX12602" s="62"/>
      <c r="BY12602" s="62"/>
      <c r="BZ12602" s="62"/>
      <c r="CA12602" s="62"/>
      <c r="CB12602" s="62"/>
      <c r="CC12602" s="62"/>
      <c r="CD12602" s="62"/>
      <c r="CE12602" s="62"/>
      <c r="CF12602" s="62"/>
      <c r="CL12602" s="56" t="s">
        <v>2712</v>
      </c>
      <c r="CM12602" s="56" t="s">
        <v>216</v>
      </c>
      <c r="CN12602" s="56" t="s">
        <v>216</v>
      </c>
      <c r="CO12602" s="52"/>
      <c r="CP12602" s="52"/>
      <c r="CQ12602" s="52"/>
      <c r="CR12602" s="52"/>
      <c r="CS12602" s="52"/>
      <c r="CT12602" s="52"/>
      <c r="CU12602" s="33"/>
      <c r="CV12602" s="33"/>
    </row>
    <row r="12603" spans="74:100">
      <c r="BV12603" s="62"/>
      <c r="BW12603" s="62"/>
      <c r="BX12603" s="62"/>
      <c r="BY12603" s="62"/>
      <c r="BZ12603" s="62"/>
      <c r="CA12603" s="62"/>
      <c r="CB12603" s="62"/>
      <c r="CC12603" s="62"/>
      <c r="CD12603" s="62"/>
      <c r="CE12603" s="62"/>
      <c r="CF12603" s="62"/>
      <c r="CL12603" s="56" t="s">
        <v>22307</v>
      </c>
      <c r="CM12603" s="56"/>
      <c r="CN12603" s="56"/>
      <c r="CO12603" s="52"/>
      <c r="CP12603" s="52"/>
      <c r="CQ12603" s="52"/>
      <c r="CR12603" s="52"/>
      <c r="CS12603" s="52"/>
      <c r="CT12603" s="52"/>
      <c r="CU12603" s="33"/>
      <c r="CV12603" s="33"/>
    </row>
    <row r="12604" spans="74:100">
      <c r="BV12604" s="62"/>
      <c r="BW12604" s="62"/>
      <c r="BX12604" s="62"/>
      <c r="BY12604" s="62"/>
      <c r="BZ12604" s="62"/>
      <c r="CA12604" s="62"/>
      <c r="CB12604" s="62"/>
      <c r="CC12604" s="62"/>
      <c r="CD12604" s="62"/>
      <c r="CE12604" s="62"/>
      <c r="CF12604" s="62"/>
      <c r="CL12604" s="56" t="s">
        <v>28670</v>
      </c>
      <c r="CM12604" s="56" t="s">
        <v>217</v>
      </c>
      <c r="CN12604" s="56" t="s">
        <v>217</v>
      </c>
      <c r="CO12604" s="52"/>
      <c r="CP12604" s="52"/>
      <c r="CQ12604" s="52"/>
      <c r="CR12604" s="52"/>
      <c r="CS12604" s="52"/>
      <c r="CT12604" s="52"/>
      <c r="CU12604" s="33"/>
      <c r="CV12604" s="33"/>
    </row>
    <row r="12605" spans="74:100">
      <c r="BV12605" s="62"/>
      <c r="BW12605" s="62"/>
      <c r="BX12605" s="62"/>
      <c r="BY12605" s="62"/>
      <c r="BZ12605" s="62"/>
      <c r="CA12605" s="62"/>
      <c r="CB12605" s="62"/>
      <c r="CC12605" s="62"/>
      <c r="CD12605" s="62"/>
      <c r="CE12605" s="62"/>
      <c r="CF12605" s="62"/>
      <c r="CL12605" s="56" t="s">
        <v>28671</v>
      </c>
      <c r="CM12605" s="56"/>
      <c r="CN12605" s="56"/>
      <c r="CO12605" s="52"/>
      <c r="CP12605" s="52"/>
      <c r="CQ12605" s="52"/>
      <c r="CR12605" s="52"/>
      <c r="CS12605" s="52"/>
      <c r="CT12605" s="52"/>
      <c r="CU12605" s="33"/>
      <c r="CV12605" s="33"/>
    </row>
    <row r="12606" spans="74:100">
      <c r="BV12606" s="62"/>
      <c r="BW12606" s="62"/>
      <c r="BX12606" s="62"/>
      <c r="BY12606" s="62"/>
      <c r="BZ12606" s="62"/>
      <c r="CA12606" s="62"/>
      <c r="CB12606" s="62"/>
      <c r="CC12606" s="62"/>
      <c r="CD12606" s="62"/>
      <c r="CE12606" s="62"/>
      <c r="CF12606" s="62"/>
      <c r="CL12606" s="56" t="s">
        <v>2713</v>
      </c>
      <c r="CM12606" s="56" t="s">
        <v>215</v>
      </c>
      <c r="CN12606" s="56" t="s">
        <v>215</v>
      </c>
      <c r="CO12606" s="52"/>
      <c r="CP12606" s="52"/>
      <c r="CQ12606" s="52"/>
      <c r="CR12606" s="52"/>
      <c r="CS12606" s="52"/>
      <c r="CT12606" s="52"/>
      <c r="CU12606" s="33"/>
      <c r="CV12606" s="33"/>
    </row>
    <row r="12607" spans="74:100">
      <c r="BV12607" s="62"/>
      <c r="BW12607" s="62"/>
      <c r="BX12607" s="62"/>
      <c r="BY12607" s="62"/>
      <c r="BZ12607" s="62"/>
      <c r="CA12607" s="62"/>
      <c r="CB12607" s="62"/>
      <c r="CC12607" s="62"/>
      <c r="CD12607" s="62"/>
      <c r="CE12607" s="62"/>
      <c r="CF12607" s="62"/>
      <c r="CL12607" s="56" t="s">
        <v>23027</v>
      </c>
      <c r="CM12607" s="56"/>
      <c r="CN12607" s="56"/>
      <c r="CO12607" s="52"/>
      <c r="CP12607" s="52"/>
      <c r="CQ12607" s="52"/>
      <c r="CR12607" s="52"/>
      <c r="CS12607" s="52"/>
      <c r="CT12607" s="52"/>
      <c r="CU12607" s="33"/>
      <c r="CV12607" s="33"/>
    </row>
    <row r="12608" spans="74:100">
      <c r="BV12608" s="62"/>
      <c r="BW12608" s="62"/>
      <c r="BX12608" s="62"/>
      <c r="BY12608" s="62"/>
      <c r="BZ12608" s="62"/>
      <c r="CA12608" s="62"/>
      <c r="CB12608" s="62"/>
      <c r="CC12608" s="62"/>
      <c r="CD12608" s="62"/>
      <c r="CE12608" s="62"/>
      <c r="CF12608" s="62"/>
      <c r="CL12608" s="56" t="s">
        <v>28672</v>
      </c>
      <c r="CM12608" s="56" t="s">
        <v>217</v>
      </c>
      <c r="CN12608" s="56" t="s">
        <v>217</v>
      </c>
      <c r="CO12608" s="52"/>
      <c r="CP12608" s="52"/>
      <c r="CQ12608" s="52"/>
      <c r="CR12608" s="52"/>
      <c r="CS12608" s="52"/>
      <c r="CT12608" s="52"/>
      <c r="CU12608" s="33"/>
      <c r="CV12608" s="33"/>
    </row>
    <row r="12609" spans="74:100">
      <c r="BV12609" s="62"/>
      <c r="BW12609" s="62"/>
      <c r="BX12609" s="62"/>
      <c r="BY12609" s="62"/>
      <c r="BZ12609" s="62"/>
      <c r="CA12609" s="62"/>
      <c r="CB12609" s="62"/>
      <c r="CC12609" s="62"/>
      <c r="CD12609" s="62"/>
      <c r="CE12609" s="62"/>
      <c r="CF12609" s="62"/>
      <c r="CL12609" s="56" t="s">
        <v>28673</v>
      </c>
      <c r="CM12609" s="56"/>
      <c r="CN12609" s="56"/>
      <c r="CO12609" s="52"/>
      <c r="CP12609" s="52"/>
      <c r="CQ12609" s="52"/>
      <c r="CR12609" s="52"/>
      <c r="CS12609" s="52"/>
      <c r="CT12609" s="52"/>
      <c r="CU12609" s="33"/>
      <c r="CV12609" s="33"/>
    </row>
    <row r="12610" spans="74:100">
      <c r="BV12610" s="62"/>
      <c r="BW12610" s="62"/>
      <c r="BX12610" s="62"/>
      <c r="BY12610" s="62"/>
      <c r="BZ12610" s="62"/>
      <c r="CA12610" s="62"/>
      <c r="CB12610" s="62"/>
      <c r="CC12610" s="62"/>
      <c r="CD12610" s="62"/>
      <c r="CE12610" s="62"/>
      <c r="CF12610" s="62"/>
      <c r="CL12610" s="56" t="s">
        <v>6621</v>
      </c>
      <c r="CM12610" s="56" t="s">
        <v>217</v>
      </c>
      <c r="CN12610" s="56" t="s">
        <v>217</v>
      </c>
      <c r="CO12610" s="52"/>
      <c r="CP12610" s="52"/>
      <c r="CQ12610" s="52"/>
      <c r="CR12610" s="52"/>
      <c r="CS12610" s="52"/>
      <c r="CT12610" s="52"/>
      <c r="CU12610" s="33"/>
      <c r="CV12610" s="33"/>
    </row>
    <row r="12611" spans="74:100">
      <c r="BV12611" s="62"/>
      <c r="BW12611" s="62"/>
      <c r="BX12611" s="62"/>
      <c r="BY12611" s="62"/>
      <c r="BZ12611" s="62"/>
      <c r="CA12611" s="62"/>
      <c r="CB12611" s="62"/>
      <c r="CC12611" s="62"/>
      <c r="CD12611" s="62"/>
      <c r="CE12611" s="62"/>
      <c r="CF12611" s="62"/>
      <c r="CL12611" s="56" t="s">
        <v>20129</v>
      </c>
      <c r="CM12611" s="56"/>
      <c r="CN12611" s="56"/>
      <c r="CO12611" s="52"/>
      <c r="CP12611" s="52"/>
      <c r="CQ12611" s="52"/>
      <c r="CR12611" s="52"/>
      <c r="CS12611" s="52"/>
      <c r="CT12611" s="52"/>
      <c r="CU12611" s="33"/>
      <c r="CV12611" s="33"/>
    </row>
    <row r="12612" spans="74:100">
      <c r="BV12612" s="62"/>
      <c r="BW12612" s="62"/>
      <c r="BX12612" s="62"/>
      <c r="BY12612" s="62"/>
      <c r="BZ12612" s="62"/>
      <c r="CA12612" s="62"/>
      <c r="CB12612" s="62"/>
      <c r="CC12612" s="62"/>
      <c r="CD12612" s="62"/>
      <c r="CE12612" s="62"/>
      <c r="CF12612" s="62"/>
      <c r="CL12612" s="56" t="s">
        <v>2714</v>
      </c>
      <c r="CM12612" s="56" t="s">
        <v>214</v>
      </c>
      <c r="CN12612" s="56" t="s">
        <v>214</v>
      </c>
      <c r="CO12612" s="52"/>
      <c r="CP12612" s="52"/>
      <c r="CQ12612" s="52"/>
      <c r="CR12612" s="52"/>
      <c r="CS12612" s="52"/>
      <c r="CT12612" s="52"/>
      <c r="CU12612" s="33"/>
      <c r="CV12612" s="33"/>
    </row>
    <row r="12613" spans="74:100">
      <c r="BV12613" s="62"/>
      <c r="BW12613" s="62"/>
      <c r="BX12613" s="62"/>
      <c r="BY12613" s="62"/>
      <c r="BZ12613" s="62"/>
      <c r="CA12613" s="62"/>
      <c r="CB12613" s="62"/>
      <c r="CC12613" s="62"/>
      <c r="CD12613" s="62"/>
      <c r="CE12613" s="62"/>
      <c r="CF12613" s="62"/>
      <c r="CL12613" s="56" t="s">
        <v>23028</v>
      </c>
      <c r="CM12613" s="56"/>
      <c r="CN12613" s="56"/>
      <c r="CO12613" s="52"/>
      <c r="CP12613" s="52"/>
      <c r="CQ12613" s="52"/>
      <c r="CR12613" s="52"/>
      <c r="CS12613" s="52"/>
      <c r="CT12613" s="52"/>
      <c r="CU12613" s="33"/>
      <c r="CV12613" s="33"/>
    </row>
    <row r="12614" spans="74:100">
      <c r="BV12614" s="62"/>
      <c r="BW12614" s="62"/>
      <c r="BX12614" s="62"/>
      <c r="BY12614" s="62"/>
      <c r="BZ12614" s="62"/>
      <c r="CA12614" s="62"/>
      <c r="CB12614" s="62"/>
      <c r="CC12614" s="62"/>
      <c r="CD12614" s="62"/>
      <c r="CE12614" s="62"/>
      <c r="CF12614" s="62"/>
      <c r="CL12614" s="56" t="s">
        <v>28674</v>
      </c>
      <c r="CM12614" s="56" t="s">
        <v>217</v>
      </c>
      <c r="CN12614" s="56" t="s">
        <v>217</v>
      </c>
      <c r="CO12614" s="52"/>
      <c r="CP12614" s="52"/>
      <c r="CQ12614" s="52"/>
      <c r="CR12614" s="52"/>
      <c r="CS12614" s="52"/>
      <c r="CT12614" s="52"/>
      <c r="CU12614" s="33"/>
      <c r="CV12614" s="33"/>
    </row>
    <row r="12615" spans="74:100">
      <c r="BV12615" s="62"/>
      <c r="BW12615" s="62"/>
      <c r="BX12615" s="62"/>
      <c r="BY12615" s="62"/>
      <c r="BZ12615" s="62"/>
      <c r="CA12615" s="62"/>
      <c r="CB12615" s="62"/>
      <c r="CC12615" s="62"/>
      <c r="CD12615" s="62"/>
      <c r="CE12615" s="62"/>
      <c r="CF12615" s="62"/>
      <c r="CL12615" s="56" t="s">
        <v>28675</v>
      </c>
      <c r="CM12615" s="56"/>
      <c r="CN12615" s="56"/>
      <c r="CO12615" s="52"/>
      <c r="CP12615" s="52"/>
      <c r="CQ12615" s="52"/>
      <c r="CR12615" s="52"/>
      <c r="CS12615" s="52"/>
      <c r="CT12615" s="52"/>
      <c r="CU12615" s="33"/>
      <c r="CV12615" s="33"/>
    </row>
    <row r="12616" spans="74:100">
      <c r="BV12616" s="62"/>
      <c r="BW12616" s="62"/>
      <c r="BX12616" s="62"/>
      <c r="BY12616" s="62"/>
      <c r="BZ12616" s="62"/>
      <c r="CA12616" s="62"/>
      <c r="CB12616" s="62"/>
      <c r="CC12616" s="62"/>
      <c r="CD12616" s="62"/>
      <c r="CE12616" s="62"/>
      <c r="CF12616" s="62"/>
      <c r="CL12616" s="56" t="s">
        <v>6622</v>
      </c>
      <c r="CM12616" s="56" t="s">
        <v>216</v>
      </c>
      <c r="CN12616" s="56" t="s">
        <v>216</v>
      </c>
      <c r="CO12616" s="52"/>
      <c r="CP12616" s="52"/>
      <c r="CQ12616" s="52"/>
      <c r="CR12616" s="52"/>
      <c r="CS12616" s="52"/>
      <c r="CT12616" s="52"/>
      <c r="CU12616" s="33"/>
      <c r="CV12616" s="33"/>
    </row>
    <row r="12617" spans="74:100">
      <c r="BV12617" s="62"/>
      <c r="BW12617" s="62"/>
      <c r="BX12617" s="62"/>
      <c r="BY12617" s="62"/>
      <c r="BZ12617" s="62"/>
      <c r="CA12617" s="62"/>
      <c r="CB12617" s="62"/>
      <c r="CC12617" s="62"/>
      <c r="CD12617" s="62"/>
      <c r="CE12617" s="62"/>
      <c r="CF12617" s="62"/>
      <c r="CL12617" s="56" t="s">
        <v>23029</v>
      </c>
      <c r="CM12617" s="56"/>
      <c r="CN12617" s="56"/>
      <c r="CO12617" s="52"/>
      <c r="CP12617" s="52"/>
      <c r="CQ12617" s="52"/>
      <c r="CR12617" s="52"/>
      <c r="CS12617" s="52"/>
      <c r="CT12617" s="52"/>
      <c r="CU12617" s="33"/>
      <c r="CV12617" s="33"/>
    </row>
    <row r="12618" spans="74:100">
      <c r="BV12618" s="62"/>
      <c r="BW12618" s="62"/>
      <c r="BX12618" s="62"/>
      <c r="BY12618" s="62"/>
      <c r="BZ12618" s="62"/>
      <c r="CA12618" s="62"/>
      <c r="CB12618" s="62"/>
      <c r="CC12618" s="62"/>
      <c r="CD12618" s="62"/>
      <c r="CE12618" s="62"/>
      <c r="CF12618" s="62"/>
      <c r="CL12618" s="56" t="s">
        <v>6623</v>
      </c>
      <c r="CM12618" s="56" t="s">
        <v>217</v>
      </c>
      <c r="CN12618" s="56" t="s">
        <v>217</v>
      </c>
      <c r="CO12618" s="52"/>
      <c r="CP12618" s="52"/>
      <c r="CQ12618" s="52"/>
      <c r="CR12618" s="52"/>
      <c r="CS12618" s="52"/>
      <c r="CT12618" s="52"/>
      <c r="CU12618" s="33"/>
      <c r="CV12618" s="33"/>
    </row>
    <row r="12619" spans="74:100">
      <c r="BV12619" s="62"/>
      <c r="BW12619" s="62"/>
      <c r="BX12619" s="62"/>
      <c r="BY12619" s="62"/>
      <c r="BZ12619" s="62"/>
      <c r="CA12619" s="62"/>
      <c r="CB12619" s="62"/>
      <c r="CC12619" s="62"/>
      <c r="CD12619" s="62"/>
      <c r="CE12619" s="62"/>
      <c r="CF12619" s="62"/>
      <c r="CL12619" s="56" t="s">
        <v>20121</v>
      </c>
      <c r="CM12619" s="56"/>
      <c r="CN12619" s="56"/>
      <c r="CO12619" s="52"/>
      <c r="CP12619" s="52"/>
      <c r="CQ12619" s="52"/>
      <c r="CR12619" s="52"/>
      <c r="CS12619" s="52"/>
      <c r="CT12619" s="52"/>
      <c r="CU12619" s="33"/>
      <c r="CV12619" s="33"/>
    </row>
    <row r="12620" spans="74:100">
      <c r="BV12620" s="62"/>
      <c r="BW12620" s="62"/>
      <c r="BX12620" s="62"/>
      <c r="BY12620" s="62"/>
      <c r="BZ12620" s="62"/>
      <c r="CA12620" s="62"/>
      <c r="CB12620" s="62"/>
      <c r="CC12620" s="62"/>
      <c r="CD12620" s="62"/>
      <c r="CE12620" s="62"/>
      <c r="CF12620" s="62"/>
      <c r="CL12620" s="56" t="s">
        <v>28676</v>
      </c>
      <c r="CM12620" s="56" t="s">
        <v>217</v>
      </c>
      <c r="CN12620" s="56" t="s">
        <v>217</v>
      </c>
      <c r="CO12620" s="52"/>
      <c r="CP12620" s="52"/>
      <c r="CQ12620" s="52"/>
      <c r="CR12620" s="52"/>
      <c r="CS12620" s="52"/>
      <c r="CT12620" s="52"/>
      <c r="CU12620" s="33"/>
      <c r="CV12620" s="33"/>
    </row>
    <row r="12621" spans="74:100">
      <c r="BV12621" s="62"/>
      <c r="BW12621" s="62"/>
      <c r="BX12621" s="62"/>
      <c r="BY12621" s="62"/>
      <c r="BZ12621" s="62"/>
      <c r="CA12621" s="62"/>
      <c r="CB12621" s="62"/>
      <c r="CC12621" s="62"/>
      <c r="CD12621" s="62"/>
      <c r="CE12621" s="62"/>
      <c r="CF12621" s="62"/>
      <c r="CL12621" s="56" t="s">
        <v>28677</v>
      </c>
      <c r="CM12621" s="56"/>
      <c r="CN12621" s="56"/>
      <c r="CO12621" s="52"/>
      <c r="CP12621" s="52"/>
      <c r="CQ12621" s="52"/>
      <c r="CR12621" s="52"/>
      <c r="CS12621" s="52"/>
      <c r="CT12621" s="52"/>
      <c r="CU12621" s="33"/>
      <c r="CV12621" s="33"/>
    </row>
    <row r="12622" spans="74:100">
      <c r="BV12622" s="62"/>
      <c r="BW12622" s="62"/>
      <c r="BX12622" s="62"/>
      <c r="BY12622" s="62"/>
      <c r="BZ12622" s="62"/>
      <c r="CA12622" s="62"/>
      <c r="CB12622" s="62"/>
      <c r="CC12622" s="62"/>
      <c r="CD12622" s="62"/>
      <c r="CE12622" s="62"/>
      <c r="CF12622" s="62"/>
      <c r="CL12622" s="56" t="s">
        <v>6624</v>
      </c>
      <c r="CM12622" s="56" t="s">
        <v>217</v>
      </c>
      <c r="CN12622" s="56" t="s">
        <v>217</v>
      </c>
      <c r="CO12622" s="52"/>
      <c r="CP12622" s="52"/>
      <c r="CQ12622" s="52"/>
      <c r="CR12622" s="52"/>
      <c r="CS12622" s="52"/>
      <c r="CT12622" s="52"/>
      <c r="CU12622" s="33"/>
      <c r="CV12622" s="33"/>
    </row>
    <row r="12623" spans="74:100">
      <c r="BV12623" s="62"/>
      <c r="BW12623" s="62"/>
      <c r="BX12623" s="62"/>
      <c r="BY12623" s="62"/>
      <c r="BZ12623" s="62"/>
      <c r="CA12623" s="62"/>
      <c r="CB12623" s="62"/>
      <c r="CC12623" s="62"/>
      <c r="CD12623" s="62"/>
      <c r="CE12623" s="62"/>
      <c r="CF12623" s="62"/>
      <c r="CL12623" s="56" t="s">
        <v>20130</v>
      </c>
      <c r="CM12623" s="56"/>
      <c r="CN12623" s="56"/>
      <c r="CO12623" s="52"/>
      <c r="CP12623" s="52"/>
      <c r="CQ12623" s="52"/>
      <c r="CR12623" s="52"/>
      <c r="CS12623" s="52"/>
      <c r="CT12623" s="52"/>
      <c r="CU12623" s="33"/>
      <c r="CV12623" s="33"/>
    </row>
    <row r="12624" spans="74:100">
      <c r="BV12624" s="62"/>
      <c r="BW12624" s="62"/>
      <c r="BX12624" s="62"/>
      <c r="BY12624" s="62"/>
      <c r="BZ12624" s="62"/>
      <c r="CA12624" s="62"/>
      <c r="CB12624" s="62"/>
      <c r="CC12624" s="62"/>
      <c r="CD12624" s="62"/>
      <c r="CE12624" s="62"/>
      <c r="CF12624" s="62"/>
      <c r="CL12624" s="56" t="s">
        <v>2715</v>
      </c>
      <c r="CM12624" s="56" t="s">
        <v>213</v>
      </c>
      <c r="CN12624" s="56" t="s">
        <v>213</v>
      </c>
      <c r="CO12624" s="52"/>
      <c r="CP12624" s="52"/>
      <c r="CQ12624" s="52"/>
      <c r="CR12624" s="52"/>
      <c r="CS12624" s="52"/>
      <c r="CT12624" s="52"/>
      <c r="CU12624" s="33"/>
      <c r="CV12624" s="33"/>
    </row>
    <row r="12625" spans="74:100">
      <c r="BV12625" s="62"/>
      <c r="BW12625" s="62"/>
      <c r="BX12625" s="62"/>
      <c r="BY12625" s="62"/>
      <c r="BZ12625" s="62"/>
      <c r="CA12625" s="62"/>
      <c r="CB12625" s="62"/>
      <c r="CC12625" s="62"/>
      <c r="CD12625" s="62"/>
      <c r="CE12625" s="62"/>
      <c r="CF12625" s="62"/>
      <c r="CL12625" s="56" t="s">
        <v>23030</v>
      </c>
      <c r="CM12625" s="56"/>
      <c r="CN12625" s="56"/>
      <c r="CO12625" s="52"/>
      <c r="CP12625" s="52"/>
      <c r="CQ12625" s="52"/>
      <c r="CR12625" s="52"/>
      <c r="CS12625" s="52"/>
      <c r="CT12625" s="52"/>
      <c r="CU12625" s="33"/>
      <c r="CV12625" s="33"/>
    </row>
    <row r="12626" spans="74:100">
      <c r="BV12626" s="62"/>
      <c r="BW12626" s="62"/>
      <c r="BX12626" s="62"/>
      <c r="BY12626" s="62"/>
      <c r="BZ12626" s="62"/>
      <c r="CA12626" s="62"/>
      <c r="CB12626" s="62"/>
      <c r="CC12626" s="62"/>
      <c r="CD12626" s="62"/>
      <c r="CE12626" s="62"/>
      <c r="CF12626" s="62"/>
      <c r="CL12626" s="56" t="s">
        <v>6627</v>
      </c>
      <c r="CM12626" s="56" t="s">
        <v>217</v>
      </c>
      <c r="CN12626" s="56" t="s">
        <v>217</v>
      </c>
      <c r="CO12626" s="52"/>
      <c r="CP12626" s="52"/>
      <c r="CQ12626" s="52"/>
      <c r="CR12626" s="52"/>
      <c r="CS12626" s="52"/>
      <c r="CT12626" s="52"/>
      <c r="CU12626" s="33"/>
      <c r="CV12626" s="33"/>
    </row>
    <row r="12627" spans="74:100">
      <c r="BV12627" s="62"/>
      <c r="BW12627" s="62"/>
      <c r="BX12627" s="62"/>
      <c r="BY12627" s="62"/>
      <c r="BZ12627" s="62"/>
      <c r="CA12627" s="62"/>
      <c r="CB12627" s="62"/>
      <c r="CC12627" s="62"/>
      <c r="CD12627" s="62"/>
      <c r="CE12627" s="62"/>
      <c r="CF12627" s="62"/>
      <c r="CL12627" s="56" t="s">
        <v>20131</v>
      </c>
      <c r="CM12627" s="56"/>
      <c r="CN12627" s="56"/>
      <c r="CO12627" s="52"/>
      <c r="CP12627" s="52"/>
      <c r="CQ12627" s="52"/>
      <c r="CR12627" s="52"/>
      <c r="CS12627" s="52"/>
      <c r="CT12627" s="52"/>
      <c r="CU12627" s="33"/>
      <c r="CV12627" s="33"/>
    </row>
    <row r="12628" spans="74:100">
      <c r="BV12628" s="62"/>
      <c r="BW12628" s="62"/>
      <c r="BX12628" s="62"/>
      <c r="BY12628" s="62"/>
      <c r="BZ12628" s="62"/>
      <c r="CA12628" s="62"/>
      <c r="CB12628" s="62"/>
      <c r="CC12628" s="62"/>
      <c r="CD12628" s="62"/>
      <c r="CE12628" s="62"/>
      <c r="CF12628" s="62"/>
      <c r="CL12628" s="56" t="s">
        <v>23031</v>
      </c>
      <c r="CM12628" s="56" t="s">
        <v>213</v>
      </c>
      <c r="CN12628" s="56" t="s">
        <v>213</v>
      </c>
      <c r="CO12628" s="52"/>
      <c r="CP12628" s="52"/>
      <c r="CQ12628" s="52"/>
      <c r="CR12628" s="52"/>
      <c r="CS12628" s="52"/>
      <c r="CT12628" s="52"/>
      <c r="CU12628" s="33"/>
      <c r="CV12628" s="33"/>
    </row>
    <row r="12629" spans="74:100">
      <c r="BV12629" s="62"/>
      <c r="BW12629" s="62"/>
      <c r="BX12629" s="62"/>
      <c r="BY12629" s="62"/>
      <c r="BZ12629" s="62"/>
      <c r="CA12629" s="62"/>
      <c r="CB12629" s="62"/>
      <c r="CC12629" s="62"/>
      <c r="CD12629" s="62"/>
      <c r="CE12629" s="62"/>
      <c r="CF12629" s="62"/>
      <c r="CL12629" s="56" t="s">
        <v>28678</v>
      </c>
      <c r="CM12629" s="56" t="s">
        <v>217</v>
      </c>
      <c r="CN12629" s="56" t="s">
        <v>217</v>
      </c>
      <c r="CO12629" s="52"/>
      <c r="CP12629" s="52"/>
      <c r="CQ12629" s="52"/>
      <c r="CR12629" s="52"/>
      <c r="CS12629" s="52"/>
      <c r="CT12629" s="52"/>
      <c r="CU12629" s="33"/>
      <c r="CV12629" s="33"/>
    </row>
    <row r="12630" spans="74:100">
      <c r="BV12630" s="62"/>
      <c r="BW12630" s="62"/>
      <c r="BX12630" s="62"/>
      <c r="BY12630" s="62"/>
      <c r="BZ12630" s="62"/>
      <c r="CA12630" s="62"/>
      <c r="CB12630" s="62"/>
      <c r="CC12630" s="62"/>
      <c r="CD12630" s="62"/>
      <c r="CE12630" s="62"/>
      <c r="CF12630" s="62"/>
      <c r="CL12630" s="56" t="s">
        <v>19417</v>
      </c>
      <c r="CM12630" s="56"/>
      <c r="CN12630" s="56"/>
      <c r="CO12630" s="52"/>
      <c r="CP12630" s="52"/>
      <c r="CQ12630" s="52"/>
      <c r="CR12630" s="52"/>
      <c r="CS12630" s="52"/>
      <c r="CT12630" s="52"/>
      <c r="CU12630" s="33"/>
      <c r="CV12630" s="33"/>
    </row>
    <row r="12631" spans="74:100">
      <c r="BV12631" s="62"/>
      <c r="BW12631" s="62"/>
      <c r="BX12631" s="62"/>
      <c r="BY12631" s="62"/>
      <c r="BZ12631" s="62"/>
      <c r="CA12631" s="62"/>
      <c r="CB12631" s="62"/>
      <c r="CC12631" s="62"/>
      <c r="CD12631" s="62"/>
      <c r="CE12631" s="62"/>
      <c r="CF12631" s="62"/>
      <c r="CL12631" s="56" t="s">
        <v>28679</v>
      </c>
      <c r="CM12631" s="56" t="s">
        <v>217</v>
      </c>
      <c r="CN12631" s="56" t="s">
        <v>217</v>
      </c>
      <c r="CO12631" s="52"/>
      <c r="CP12631" s="52"/>
      <c r="CQ12631" s="52"/>
      <c r="CR12631" s="52"/>
      <c r="CS12631" s="52"/>
      <c r="CT12631" s="52"/>
      <c r="CU12631" s="33"/>
      <c r="CV12631" s="33"/>
    </row>
    <row r="12632" spans="74:100">
      <c r="BV12632" s="62"/>
      <c r="BW12632" s="62"/>
      <c r="BX12632" s="62"/>
      <c r="BY12632" s="62"/>
      <c r="BZ12632" s="62"/>
      <c r="CA12632" s="62"/>
      <c r="CB12632" s="62"/>
      <c r="CC12632" s="62"/>
      <c r="CD12632" s="62"/>
      <c r="CE12632" s="62"/>
      <c r="CF12632" s="62"/>
      <c r="CL12632" s="56" t="s">
        <v>19417</v>
      </c>
      <c r="CM12632" s="56"/>
      <c r="CN12632" s="56"/>
      <c r="CO12632" s="52"/>
      <c r="CP12632" s="52"/>
      <c r="CQ12632" s="52"/>
      <c r="CR12632" s="52"/>
      <c r="CS12632" s="52"/>
      <c r="CT12632" s="52"/>
      <c r="CU12632" s="33"/>
      <c r="CV12632" s="33"/>
    </row>
    <row r="12633" spans="74:100">
      <c r="BV12633" s="62"/>
      <c r="BW12633" s="62"/>
      <c r="BX12633" s="62"/>
      <c r="BY12633" s="62"/>
      <c r="BZ12633" s="62"/>
      <c r="CA12633" s="62"/>
      <c r="CB12633" s="62"/>
      <c r="CC12633" s="62"/>
      <c r="CD12633" s="62"/>
      <c r="CE12633" s="62"/>
      <c r="CF12633" s="62"/>
      <c r="CL12633" s="56" t="s">
        <v>28680</v>
      </c>
      <c r="CM12633" s="56" t="s">
        <v>217</v>
      </c>
      <c r="CN12633" s="56" t="s">
        <v>217</v>
      </c>
      <c r="CO12633" s="52"/>
      <c r="CP12633" s="52"/>
      <c r="CQ12633" s="52"/>
      <c r="CR12633" s="52"/>
      <c r="CS12633" s="52"/>
      <c r="CT12633" s="52"/>
      <c r="CU12633" s="33"/>
      <c r="CV12633" s="33"/>
    </row>
    <row r="12634" spans="74:100">
      <c r="BV12634" s="62"/>
      <c r="BW12634" s="62"/>
      <c r="BX12634" s="62"/>
      <c r="BY12634" s="62"/>
      <c r="BZ12634" s="62"/>
      <c r="CA12634" s="62"/>
      <c r="CB12634" s="62"/>
      <c r="CC12634" s="62"/>
      <c r="CD12634" s="62"/>
      <c r="CE12634" s="62"/>
      <c r="CF12634" s="62"/>
      <c r="CL12634" s="56" t="s">
        <v>19417</v>
      </c>
      <c r="CM12634" s="56"/>
      <c r="CN12634" s="56"/>
      <c r="CO12634" s="52"/>
      <c r="CP12634" s="52"/>
      <c r="CQ12634" s="52"/>
      <c r="CR12634" s="52"/>
      <c r="CS12634" s="52"/>
      <c r="CT12634" s="52"/>
      <c r="CU12634" s="33"/>
      <c r="CV12634" s="33"/>
    </row>
    <row r="12635" spans="74:100">
      <c r="BV12635" s="62"/>
      <c r="BW12635" s="62"/>
      <c r="BX12635" s="62"/>
      <c r="BY12635" s="62"/>
      <c r="BZ12635" s="62"/>
      <c r="CA12635" s="62"/>
      <c r="CB12635" s="62"/>
      <c r="CC12635" s="62"/>
      <c r="CD12635" s="62"/>
      <c r="CE12635" s="62"/>
      <c r="CF12635" s="62"/>
      <c r="CL12635" s="56" t="s">
        <v>6628</v>
      </c>
      <c r="CM12635" s="56" t="s">
        <v>3118</v>
      </c>
      <c r="CN12635" s="56" t="s">
        <v>3118</v>
      </c>
      <c r="CO12635" s="52"/>
      <c r="CP12635" s="52"/>
      <c r="CQ12635" s="52"/>
      <c r="CR12635" s="52"/>
      <c r="CS12635" s="52"/>
      <c r="CT12635" s="52"/>
      <c r="CU12635" s="33"/>
      <c r="CV12635" s="33"/>
    </row>
    <row r="12636" spans="74:100">
      <c r="BV12636" s="62"/>
      <c r="BW12636" s="62"/>
      <c r="BX12636" s="62"/>
      <c r="BY12636" s="62"/>
      <c r="BZ12636" s="62"/>
      <c r="CA12636" s="62"/>
      <c r="CB12636" s="62"/>
      <c r="CC12636" s="62"/>
      <c r="CD12636" s="62"/>
      <c r="CE12636" s="62"/>
      <c r="CF12636" s="62"/>
      <c r="CL12636" s="56" t="s">
        <v>20132</v>
      </c>
      <c r="CM12636" s="56"/>
      <c r="CN12636" s="56"/>
      <c r="CO12636" s="52"/>
      <c r="CP12636" s="52"/>
      <c r="CQ12636" s="52"/>
      <c r="CR12636" s="52"/>
      <c r="CS12636" s="52"/>
      <c r="CT12636" s="52"/>
      <c r="CU12636" s="33"/>
      <c r="CV12636" s="33"/>
    </row>
    <row r="12637" spans="74:100">
      <c r="BV12637" s="62"/>
      <c r="BW12637" s="62"/>
      <c r="BX12637" s="62"/>
      <c r="BY12637" s="62"/>
      <c r="BZ12637" s="62"/>
      <c r="CA12637" s="62"/>
      <c r="CB12637" s="62"/>
      <c r="CC12637" s="62"/>
      <c r="CD12637" s="62"/>
      <c r="CE12637" s="62"/>
      <c r="CF12637" s="62"/>
      <c r="CL12637" s="56" t="s">
        <v>2716</v>
      </c>
      <c r="CM12637" s="56" t="s">
        <v>216</v>
      </c>
      <c r="CN12637" s="56" t="s">
        <v>216</v>
      </c>
      <c r="CO12637" s="52"/>
      <c r="CP12637" s="52"/>
      <c r="CQ12637" s="52"/>
      <c r="CR12637" s="52"/>
      <c r="CS12637" s="52"/>
      <c r="CT12637" s="52"/>
      <c r="CU12637" s="33"/>
      <c r="CV12637" s="33"/>
    </row>
    <row r="12638" spans="74:100">
      <c r="BV12638" s="62"/>
      <c r="BW12638" s="62"/>
      <c r="BX12638" s="62"/>
      <c r="BY12638" s="62"/>
      <c r="BZ12638" s="62"/>
      <c r="CA12638" s="62"/>
      <c r="CB12638" s="62"/>
      <c r="CC12638" s="62"/>
      <c r="CD12638" s="62"/>
      <c r="CE12638" s="62"/>
      <c r="CF12638" s="62"/>
      <c r="CL12638" s="56" t="s">
        <v>23032</v>
      </c>
      <c r="CM12638" s="56"/>
      <c r="CN12638" s="56"/>
      <c r="CO12638" s="52"/>
      <c r="CP12638" s="52"/>
      <c r="CQ12638" s="52"/>
      <c r="CR12638" s="52"/>
      <c r="CS12638" s="52"/>
      <c r="CT12638" s="52"/>
      <c r="CU12638" s="33"/>
      <c r="CV12638" s="33"/>
    </row>
    <row r="12639" spans="74:100">
      <c r="BV12639" s="62"/>
      <c r="BW12639" s="62"/>
      <c r="BX12639" s="62"/>
      <c r="BY12639" s="62"/>
      <c r="BZ12639" s="62"/>
      <c r="CA12639" s="62"/>
      <c r="CB12639" s="62"/>
      <c r="CC12639" s="62"/>
      <c r="CD12639" s="62"/>
      <c r="CE12639" s="62"/>
      <c r="CF12639" s="62"/>
      <c r="CL12639" s="56" t="s">
        <v>2717</v>
      </c>
      <c r="CM12639" s="56" t="s">
        <v>216</v>
      </c>
      <c r="CN12639" s="56" t="s">
        <v>216</v>
      </c>
      <c r="CO12639" s="52"/>
      <c r="CP12639" s="52"/>
      <c r="CQ12639" s="52"/>
      <c r="CR12639" s="52"/>
      <c r="CS12639" s="52"/>
      <c r="CT12639" s="52"/>
      <c r="CU12639" s="33"/>
      <c r="CV12639" s="33"/>
    </row>
    <row r="12640" spans="74:100">
      <c r="BV12640" s="62"/>
      <c r="BW12640" s="62"/>
      <c r="BX12640" s="62"/>
      <c r="BY12640" s="62"/>
      <c r="BZ12640" s="62"/>
      <c r="CA12640" s="62"/>
      <c r="CB12640" s="62"/>
      <c r="CC12640" s="62"/>
      <c r="CD12640" s="62"/>
      <c r="CE12640" s="62"/>
      <c r="CF12640" s="62"/>
      <c r="CL12640" s="56" t="s">
        <v>23033</v>
      </c>
      <c r="CM12640" s="56"/>
      <c r="CN12640" s="56"/>
      <c r="CO12640" s="52"/>
      <c r="CP12640" s="52"/>
      <c r="CQ12640" s="52"/>
      <c r="CR12640" s="52"/>
      <c r="CS12640" s="52"/>
      <c r="CT12640" s="52"/>
      <c r="CU12640" s="33"/>
      <c r="CV12640" s="33"/>
    </row>
    <row r="12641" spans="74:100">
      <c r="BV12641" s="62"/>
      <c r="BW12641" s="62"/>
      <c r="BX12641" s="62"/>
      <c r="BY12641" s="62"/>
      <c r="BZ12641" s="62"/>
      <c r="CA12641" s="62"/>
      <c r="CB12641" s="62"/>
      <c r="CC12641" s="62"/>
      <c r="CD12641" s="62"/>
      <c r="CE12641" s="62"/>
      <c r="CF12641" s="62"/>
      <c r="CL12641" s="56" t="s">
        <v>2718</v>
      </c>
      <c r="CM12641" s="56" t="s">
        <v>216</v>
      </c>
      <c r="CN12641" s="56" t="s">
        <v>216</v>
      </c>
      <c r="CO12641" s="52"/>
      <c r="CP12641" s="52"/>
      <c r="CQ12641" s="52"/>
      <c r="CR12641" s="52"/>
      <c r="CS12641" s="52"/>
      <c r="CT12641" s="52"/>
      <c r="CU12641" s="33"/>
      <c r="CV12641" s="33"/>
    </row>
    <row r="12642" spans="74:100">
      <c r="BV12642" s="62"/>
      <c r="BW12642" s="62"/>
      <c r="BX12642" s="62"/>
      <c r="BY12642" s="62"/>
      <c r="BZ12642" s="62"/>
      <c r="CA12642" s="62"/>
      <c r="CB12642" s="62"/>
      <c r="CC12642" s="62"/>
      <c r="CD12642" s="62"/>
      <c r="CE12642" s="62"/>
      <c r="CF12642" s="62"/>
      <c r="CL12642" s="56" t="s">
        <v>23034</v>
      </c>
      <c r="CM12642" s="56"/>
      <c r="CN12642" s="56"/>
      <c r="CO12642" s="52"/>
      <c r="CP12642" s="52"/>
      <c r="CQ12642" s="52"/>
      <c r="CR12642" s="52"/>
      <c r="CS12642" s="52"/>
      <c r="CT12642" s="52"/>
      <c r="CU12642" s="33"/>
      <c r="CV12642" s="33"/>
    </row>
    <row r="12643" spans="74:100">
      <c r="BV12643" s="62"/>
      <c r="BW12643" s="62"/>
      <c r="BX12643" s="62"/>
      <c r="BY12643" s="62"/>
      <c r="BZ12643" s="62"/>
      <c r="CA12643" s="62"/>
      <c r="CB12643" s="62"/>
      <c r="CC12643" s="62"/>
      <c r="CD12643" s="62"/>
      <c r="CE12643" s="62"/>
      <c r="CF12643" s="62"/>
      <c r="CL12643" s="56" t="s">
        <v>6629</v>
      </c>
      <c r="CM12643" s="56" t="s">
        <v>217</v>
      </c>
      <c r="CN12643" s="56" t="s">
        <v>217</v>
      </c>
      <c r="CO12643" s="52"/>
      <c r="CP12643" s="52"/>
      <c r="CQ12643" s="52"/>
      <c r="CR12643" s="52"/>
      <c r="CS12643" s="52"/>
      <c r="CT12643" s="52"/>
      <c r="CU12643" s="33"/>
      <c r="CV12643" s="33"/>
    </row>
    <row r="12644" spans="74:100">
      <c r="BV12644" s="62"/>
      <c r="BW12644" s="62"/>
      <c r="BX12644" s="62"/>
      <c r="BY12644" s="62"/>
      <c r="BZ12644" s="62"/>
      <c r="CA12644" s="62"/>
      <c r="CB12644" s="62"/>
      <c r="CC12644" s="62"/>
      <c r="CD12644" s="62"/>
      <c r="CE12644" s="62"/>
      <c r="CF12644" s="62"/>
      <c r="CL12644" s="56" t="s">
        <v>20133</v>
      </c>
      <c r="CM12644" s="56"/>
      <c r="CN12644" s="56"/>
      <c r="CO12644" s="52"/>
      <c r="CP12644" s="52"/>
      <c r="CQ12644" s="52"/>
      <c r="CR12644" s="52"/>
      <c r="CS12644" s="52"/>
      <c r="CT12644" s="52"/>
      <c r="CU12644" s="33"/>
      <c r="CV12644" s="33"/>
    </row>
    <row r="12645" spans="74:100">
      <c r="BV12645" s="62"/>
      <c r="BW12645" s="62"/>
      <c r="BX12645" s="62"/>
      <c r="BY12645" s="62"/>
      <c r="BZ12645" s="62"/>
      <c r="CA12645" s="62"/>
      <c r="CB12645" s="62"/>
      <c r="CC12645" s="62"/>
      <c r="CD12645" s="62"/>
      <c r="CE12645" s="62"/>
      <c r="CF12645" s="62"/>
      <c r="CL12645" s="56" t="s">
        <v>6630</v>
      </c>
      <c r="CM12645" s="56" t="s">
        <v>3118</v>
      </c>
      <c r="CN12645" s="56" t="s">
        <v>3118</v>
      </c>
      <c r="CO12645" s="52"/>
      <c r="CP12645" s="52"/>
      <c r="CQ12645" s="52"/>
      <c r="CR12645" s="52"/>
      <c r="CS12645" s="52"/>
      <c r="CT12645" s="52"/>
      <c r="CU12645" s="33"/>
      <c r="CV12645" s="33"/>
    </row>
    <row r="12646" spans="74:100">
      <c r="BV12646" s="62"/>
      <c r="BW12646" s="62"/>
      <c r="BX12646" s="62"/>
      <c r="BY12646" s="62"/>
      <c r="BZ12646" s="62"/>
      <c r="CA12646" s="62"/>
      <c r="CB12646" s="62"/>
      <c r="CC12646" s="62"/>
      <c r="CD12646" s="62"/>
      <c r="CE12646" s="62"/>
      <c r="CF12646" s="62"/>
      <c r="CL12646" s="56" t="s">
        <v>20134</v>
      </c>
      <c r="CM12646" s="56"/>
      <c r="CN12646" s="56"/>
      <c r="CO12646" s="52"/>
      <c r="CP12646" s="52"/>
      <c r="CQ12646" s="52"/>
      <c r="CR12646" s="52"/>
      <c r="CS12646" s="52"/>
      <c r="CT12646" s="52"/>
      <c r="CU12646" s="33"/>
      <c r="CV12646" s="33"/>
    </row>
    <row r="12647" spans="74:100">
      <c r="BV12647" s="62"/>
      <c r="BW12647" s="62"/>
      <c r="BX12647" s="62"/>
      <c r="BY12647" s="62"/>
      <c r="BZ12647" s="62"/>
      <c r="CA12647" s="62"/>
      <c r="CB12647" s="62"/>
      <c r="CC12647" s="62"/>
      <c r="CD12647" s="62"/>
      <c r="CE12647" s="62"/>
      <c r="CF12647" s="62"/>
      <c r="CL12647" s="56" t="s">
        <v>6631</v>
      </c>
      <c r="CM12647" s="56" t="s">
        <v>217</v>
      </c>
      <c r="CN12647" s="56" t="s">
        <v>217</v>
      </c>
      <c r="CO12647" s="52"/>
      <c r="CP12647" s="52"/>
      <c r="CQ12647" s="52"/>
      <c r="CR12647" s="52"/>
      <c r="CS12647" s="52"/>
      <c r="CT12647" s="52"/>
      <c r="CU12647" s="33"/>
      <c r="CV12647" s="33"/>
    </row>
    <row r="12648" spans="74:100">
      <c r="BV12648" s="62"/>
      <c r="BW12648" s="62"/>
      <c r="BX12648" s="62"/>
      <c r="BY12648" s="62"/>
      <c r="BZ12648" s="62"/>
      <c r="CA12648" s="62"/>
      <c r="CB12648" s="62"/>
      <c r="CC12648" s="62"/>
      <c r="CD12648" s="62"/>
      <c r="CE12648" s="62"/>
      <c r="CF12648" s="62"/>
      <c r="CL12648" s="56" t="s">
        <v>20134</v>
      </c>
      <c r="CM12648" s="56"/>
      <c r="CN12648" s="56"/>
      <c r="CO12648" s="52"/>
      <c r="CP12648" s="52"/>
      <c r="CQ12648" s="52"/>
      <c r="CR12648" s="52"/>
      <c r="CS12648" s="52"/>
      <c r="CT12648" s="52"/>
      <c r="CU12648" s="33"/>
      <c r="CV12648" s="33"/>
    </row>
    <row r="12649" spans="74:100">
      <c r="BV12649" s="62"/>
      <c r="BW12649" s="62"/>
      <c r="BX12649" s="62"/>
      <c r="BY12649" s="62"/>
      <c r="BZ12649" s="62"/>
      <c r="CA12649" s="62"/>
      <c r="CB12649" s="62"/>
      <c r="CC12649" s="62"/>
      <c r="CD12649" s="62"/>
      <c r="CE12649" s="62"/>
      <c r="CF12649" s="62"/>
      <c r="CL12649" s="56" t="s">
        <v>6632</v>
      </c>
      <c r="CM12649" s="56" t="s">
        <v>3118</v>
      </c>
      <c r="CN12649" s="56" t="s">
        <v>3118</v>
      </c>
      <c r="CO12649" s="52"/>
      <c r="CP12649" s="52"/>
      <c r="CQ12649" s="52"/>
      <c r="CR12649" s="52"/>
      <c r="CS12649" s="52"/>
      <c r="CT12649" s="52"/>
      <c r="CU12649" s="33"/>
      <c r="CV12649" s="33"/>
    </row>
    <row r="12650" spans="74:100">
      <c r="BV12650" s="62"/>
      <c r="BW12650" s="62"/>
      <c r="BX12650" s="62"/>
      <c r="BY12650" s="62"/>
      <c r="BZ12650" s="62"/>
      <c r="CA12650" s="62"/>
      <c r="CB12650" s="62"/>
      <c r="CC12650" s="62"/>
      <c r="CD12650" s="62"/>
      <c r="CE12650" s="62"/>
      <c r="CF12650" s="62"/>
      <c r="CL12650" s="56" t="s">
        <v>20135</v>
      </c>
      <c r="CM12650" s="56"/>
      <c r="CN12650" s="56"/>
      <c r="CO12650" s="52"/>
      <c r="CP12650" s="52"/>
      <c r="CQ12650" s="52"/>
      <c r="CR12650" s="52"/>
      <c r="CS12650" s="52"/>
      <c r="CT12650" s="52"/>
      <c r="CU12650" s="33"/>
      <c r="CV12650" s="33"/>
    </row>
    <row r="12651" spans="74:100">
      <c r="BV12651" s="62"/>
      <c r="BW12651" s="62"/>
      <c r="BX12651" s="62"/>
      <c r="BY12651" s="62"/>
      <c r="BZ12651" s="62"/>
      <c r="CA12651" s="62"/>
      <c r="CB12651" s="62"/>
      <c r="CC12651" s="62"/>
      <c r="CD12651" s="62"/>
      <c r="CE12651" s="62"/>
      <c r="CF12651" s="62"/>
      <c r="CL12651" s="56" t="s">
        <v>2719</v>
      </c>
      <c r="CM12651" s="56" t="s">
        <v>215</v>
      </c>
      <c r="CN12651" s="56" t="s">
        <v>215</v>
      </c>
      <c r="CO12651" s="52"/>
      <c r="CP12651" s="52"/>
      <c r="CQ12651" s="52"/>
      <c r="CR12651" s="52"/>
      <c r="CS12651" s="52"/>
      <c r="CT12651" s="52"/>
      <c r="CU12651" s="33"/>
      <c r="CV12651" s="33"/>
    </row>
    <row r="12652" spans="74:100">
      <c r="BV12652" s="62"/>
      <c r="BW12652" s="62"/>
      <c r="BX12652" s="62"/>
      <c r="BY12652" s="62"/>
      <c r="BZ12652" s="62"/>
      <c r="CA12652" s="62"/>
      <c r="CB12652" s="62"/>
      <c r="CC12652" s="62"/>
      <c r="CD12652" s="62"/>
      <c r="CE12652" s="62"/>
      <c r="CF12652" s="62"/>
      <c r="CL12652" s="56" t="s">
        <v>23035</v>
      </c>
      <c r="CM12652" s="56"/>
      <c r="CN12652" s="56"/>
      <c r="CO12652" s="52"/>
      <c r="CP12652" s="52"/>
      <c r="CQ12652" s="52"/>
      <c r="CR12652" s="52"/>
      <c r="CS12652" s="52"/>
      <c r="CT12652" s="52"/>
      <c r="CU12652" s="33"/>
      <c r="CV12652" s="33"/>
    </row>
    <row r="12653" spans="74:100">
      <c r="BV12653" s="62"/>
      <c r="BW12653" s="62"/>
      <c r="BX12653" s="62"/>
      <c r="BY12653" s="62"/>
      <c r="BZ12653" s="62"/>
      <c r="CA12653" s="62"/>
      <c r="CB12653" s="62"/>
      <c r="CC12653" s="62"/>
      <c r="CD12653" s="62"/>
      <c r="CE12653" s="62"/>
      <c r="CF12653" s="62"/>
      <c r="CL12653" s="56" t="s">
        <v>6633</v>
      </c>
      <c r="CM12653" s="56" t="s">
        <v>217</v>
      </c>
      <c r="CN12653" s="56" t="s">
        <v>217</v>
      </c>
      <c r="CO12653" s="52"/>
      <c r="CP12653" s="52"/>
      <c r="CQ12653" s="52"/>
      <c r="CR12653" s="52"/>
      <c r="CS12653" s="52"/>
      <c r="CT12653" s="52"/>
      <c r="CU12653" s="33"/>
      <c r="CV12653" s="33"/>
    </row>
    <row r="12654" spans="74:100">
      <c r="BV12654" s="62"/>
      <c r="BW12654" s="62"/>
      <c r="BX12654" s="62"/>
      <c r="BY12654" s="62"/>
      <c r="BZ12654" s="62"/>
      <c r="CA12654" s="62"/>
      <c r="CB12654" s="62"/>
      <c r="CC12654" s="62"/>
      <c r="CD12654" s="62"/>
      <c r="CE12654" s="62"/>
      <c r="CF12654" s="62"/>
      <c r="CL12654" s="56" t="s">
        <v>20136</v>
      </c>
      <c r="CM12654" s="56"/>
      <c r="CN12654" s="56"/>
      <c r="CO12654" s="52"/>
      <c r="CP12654" s="52"/>
      <c r="CQ12654" s="52"/>
      <c r="CR12654" s="52"/>
      <c r="CS12654" s="52"/>
      <c r="CT12654" s="52"/>
      <c r="CU12654" s="33"/>
      <c r="CV12654" s="33"/>
    </row>
    <row r="12655" spans="74:100">
      <c r="BV12655" s="62"/>
      <c r="BW12655" s="62"/>
      <c r="BX12655" s="62"/>
      <c r="BY12655" s="62"/>
      <c r="BZ12655" s="62"/>
      <c r="CA12655" s="62"/>
      <c r="CB12655" s="62"/>
      <c r="CC12655" s="62"/>
      <c r="CD12655" s="62"/>
      <c r="CE12655" s="62"/>
      <c r="CF12655" s="62"/>
      <c r="CL12655" s="56" t="s">
        <v>2720</v>
      </c>
      <c r="CM12655" s="56" t="s">
        <v>216</v>
      </c>
      <c r="CN12655" s="56" t="s">
        <v>216</v>
      </c>
      <c r="CO12655" s="52"/>
      <c r="CP12655" s="52"/>
      <c r="CQ12655" s="52"/>
      <c r="CR12655" s="52"/>
      <c r="CS12655" s="52"/>
      <c r="CT12655" s="52"/>
      <c r="CU12655" s="33"/>
      <c r="CV12655" s="33"/>
    </row>
    <row r="12656" spans="74:100">
      <c r="BV12656" s="62"/>
      <c r="BW12656" s="62"/>
      <c r="BX12656" s="62"/>
      <c r="BY12656" s="62"/>
      <c r="BZ12656" s="62"/>
      <c r="CA12656" s="62"/>
      <c r="CB12656" s="62"/>
      <c r="CC12656" s="62"/>
      <c r="CD12656" s="62"/>
      <c r="CE12656" s="62"/>
      <c r="CF12656" s="62"/>
      <c r="CL12656" s="56" t="s">
        <v>23036</v>
      </c>
      <c r="CM12656" s="56"/>
      <c r="CN12656" s="56"/>
      <c r="CO12656" s="52"/>
      <c r="CP12656" s="52"/>
      <c r="CQ12656" s="52"/>
      <c r="CR12656" s="52"/>
      <c r="CS12656" s="52"/>
      <c r="CT12656" s="52"/>
      <c r="CU12656" s="33"/>
      <c r="CV12656" s="33"/>
    </row>
    <row r="12657" spans="74:100">
      <c r="BV12657" s="62"/>
      <c r="BW12657" s="62"/>
      <c r="BX12657" s="62"/>
      <c r="BY12657" s="62"/>
      <c r="BZ12657" s="62"/>
      <c r="CA12657" s="62"/>
      <c r="CB12657" s="62"/>
      <c r="CC12657" s="62"/>
      <c r="CD12657" s="62"/>
      <c r="CE12657" s="62"/>
      <c r="CF12657" s="62"/>
      <c r="CL12657" s="56" t="s">
        <v>6635</v>
      </c>
      <c r="CM12657" s="56" t="s">
        <v>217</v>
      </c>
      <c r="CN12657" s="56" t="s">
        <v>217</v>
      </c>
      <c r="CO12657" s="52"/>
      <c r="CP12657" s="52"/>
      <c r="CQ12657" s="52"/>
      <c r="CR12657" s="52"/>
      <c r="CS12657" s="52"/>
      <c r="CT12657" s="52"/>
      <c r="CU12657" s="33"/>
      <c r="CV12657" s="33"/>
    </row>
    <row r="12658" spans="74:100">
      <c r="BV12658" s="62"/>
      <c r="BW12658" s="62"/>
      <c r="BX12658" s="62"/>
      <c r="BY12658" s="62"/>
      <c r="BZ12658" s="62"/>
      <c r="CA12658" s="62"/>
      <c r="CB12658" s="62"/>
      <c r="CC12658" s="62"/>
      <c r="CD12658" s="62"/>
      <c r="CE12658" s="62"/>
      <c r="CF12658" s="62"/>
      <c r="CL12658" s="56" t="s">
        <v>20137</v>
      </c>
      <c r="CM12658" s="56"/>
      <c r="CN12658" s="56"/>
      <c r="CO12658" s="52"/>
      <c r="CP12658" s="52"/>
      <c r="CQ12658" s="52"/>
      <c r="CR12658" s="52"/>
      <c r="CS12658" s="52"/>
      <c r="CT12658" s="52"/>
      <c r="CU12658" s="33"/>
      <c r="CV12658" s="33"/>
    </row>
    <row r="12659" spans="74:100">
      <c r="BV12659" s="62"/>
      <c r="BW12659" s="62"/>
      <c r="BX12659" s="62"/>
      <c r="BY12659" s="62"/>
      <c r="BZ12659" s="62"/>
      <c r="CA12659" s="62"/>
      <c r="CB12659" s="62"/>
      <c r="CC12659" s="62"/>
      <c r="CD12659" s="62"/>
      <c r="CE12659" s="62"/>
      <c r="CF12659" s="62"/>
      <c r="CL12659" s="56" t="s">
        <v>23037</v>
      </c>
      <c r="CM12659" s="56" t="s">
        <v>217</v>
      </c>
      <c r="CN12659" s="56" t="s">
        <v>217</v>
      </c>
      <c r="CO12659" s="52"/>
      <c r="CP12659" s="52"/>
      <c r="CQ12659" s="52"/>
      <c r="CR12659" s="52"/>
      <c r="CS12659" s="52"/>
      <c r="CT12659" s="52"/>
      <c r="CU12659" s="33"/>
      <c r="CV12659" s="33"/>
    </row>
    <row r="12660" spans="74:100">
      <c r="BV12660" s="62"/>
      <c r="BW12660" s="62"/>
      <c r="BX12660" s="62"/>
      <c r="BY12660" s="62"/>
      <c r="BZ12660" s="62"/>
      <c r="CA12660" s="62"/>
      <c r="CB12660" s="62"/>
      <c r="CC12660" s="62"/>
      <c r="CD12660" s="62"/>
      <c r="CE12660" s="62"/>
      <c r="CF12660" s="62"/>
      <c r="CL12660" s="56" t="s">
        <v>20135</v>
      </c>
      <c r="CM12660" s="56"/>
      <c r="CN12660" s="56"/>
      <c r="CO12660" s="52"/>
      <c r="CP12660" s="52"/>
      <c r="CQ12660" s="52"/>
      <c r="CR12660" s="52"/>
      <c r="CS12660" s="52"/>
      <c r="CT12660" s="52"/>
      <c r="CU12660" s="33"/>
      <c r="CV12660" s="33"/>
    </row>
    <row r="12661" spans="74:100">
      <c r="BV12661" s="62"/>
      <c r="BW12661" s="62"/>
      <c r="BX12661" s="62"/>
      <c r="BY12661" s="62"/>
      <c r="BZ12661" s="62"/>
      <c r="CA12661" s="62"/>
      <c r="CB12661" s="62"/>
      <c r="CC12661" s="62"/>
      <c r="CD12661" s="62"/>
      <c r="CE12661" s="62"/>
      <c r="CF12661" s="62"/>
      <c r="CL12661" s="56" t="s">
        <v>6636</v>
      </c>
      <c r="CM12661" s="56" t="s">
        <v>3118</v>
      </c>
      <c r="CN12661" s="56" t="s">
        <v>3118</v>
      </c>
      <c r="CO12661" s="52"/>
      <c r="CP12661" s="52"/>
      <c r="CQ12661" s="52"/>
      <c r="CR12661" s="52"/>
      <c r="CS12661" s="52"/>
      <c r="CT12661" s="52"/>
      <c r="CU12661" s="33"/>
      <c r="CV12661" s="33"/>
    </row>
    <row r="12662" spans="74:100">
      <c r="BV12662" s="62"/>
      <c r="BW12662" s="62"/>
      <c r="BX12662" s="62"/>
      <c r="BY12662" s="62"/>
      <c r="BZ12662" s="62"/>
      <c r="CA12662" s="62"/>
      <c r="CB12662" s="62"/>
      <c r="CC12662" s="62"/>
      <c r="CD12662" s="62"/>
      <c r="CE12662" s="62"/>
      <c r="CF12662" s="62"/>
      <c r="CL12662" s="56" t="s">
        <v>20138</v>
      </c>
      <c r="CM12662" s="56"/>
      <c r="CN12662" s="56"/>
      <c r="CO12662" s="52"/>
      <c r="CP12662" s="52"/>
      <c r="CQ12662" s="52"/>
      <c r="CR12662" s="52"/>
      <c r="CS12662" s="52"/>
      <c r="CT12662" s="52"/>
      <c r="CU12662" s="33"/>
      <c r="CV12662" s="33"/>
    </row>
    <row r="12663" spans="74:100">
      <c r="BV12663" s="62"/>
      <c r="BW12663" s="62"/>
      <c r="BX12663" s="62"/>
      <c r="BY12663" s="62"/>
      <c r="BZ12663" s="62"/>
      <c r="CA12663" s="62"/>
      <c r="CB12663" s="62"/>
      <c r="CC12663" s="62"/>
      <c r="CD12663" s="62"/>
      <c r="CE12663" s="62"/>
      <c r="CF12663" s="62"/>
      <c r="CL12663" s="56" t="s">
        <v>28681</v>
      </c>
      <c r="CM12663" s="56" t="s">
        <v>217</v>
      </c>
      <c r="CN12663" s="56" t="s">
        <v>217</v>
      </c>
      <c r="CO12663" s="52"/>
      <c r="CP12663" s="52"/>
      <c r="CQ12663" s="52"/>
      <c r="CR12663" s="52"/>
      <c r="CS12663" s="52"/>
      <c r="CT12663" s="52"/>
      <c r="CU12663" s="33"/>
      <c r="CV12663" s="33"/>
    </row>
    <row r="12664" spans="74:100">
      <c r="BV12664" s="62"/>
      <c r="BW12664" s="62"/>
      <c r="BX12664" s="62"/>
      <c r="BY12664" s="62"/>
      <c r="BZ12664" s="62"/>
      <c r="CA12664" s="62"/>
      <c r="CB12664" s="62"/>
      <c r="CC12664" s="62"/>
      <c r="CD12664" s="62"/>
      <c r="CE12664" s="62"/>
      <c r="CF12664" s="62"/>
      <c r="CL12664" s="56" t="s">
        <v>28682</v>
      </c>
      <c r="CM12664" s="56"/>
      <c r="CN12664" s="56"/>
      <c r="CO12664" s="52"/>
      <c r="CP12664" s="52"/>
      <c r="CQ12664" s="52"/>
      <c r="CR12664" s="52"/>
      <c r="CS12664" s="52"/>
      <c r="CT12664" s="52"/>
      <c r="CU12664" s="33"/>
      <c r="CV12664" s="33"/>
    </row>
    <row r="12665" spans="74:100">
      <c r="BV12665" s="62"/>
      <c r="BW12665" s="62"/>
      <c r="BX12665" s="62"/>
      <c r="BY12665" s="62"/>
      <c r="BZ12665" s="62"/>
      <c r="CA12665" s="62"/>
      <c r="CB12665" s="62"/>
      <c r="CC12665" s="62"/>
      <c r="CD12665" s="62"/>
      <c r="CE12665" s="62"/>
      <c r="CF12665" s="62"/>
      <c r="CL12665" s="56" t="s">
        <v>2721</v>
      </c>
      <c r="CM12665" s="56" t="s">
        <v>216</v>
      </c>
      <c r="CN12665" s="56" t="s">
        <v>216</v>
      </c>
      <c r="CO12665" s="52"/>
      <c r="CP12665" s="52"/>
      <c r="CQ12665" s="52"/>
      <c r="CR12665" s="52"/>
      <c r="CS12665" s="52"/>
      <c r="CT12665" s="52"/>
      <c r="CU12665" s="33"/>
      <c r="CV12665" s="33"/>
    </row>
    <row r="12666" spans="74:100">
      <c r="BV12666" s="62"/>
      <c r="BW12666" s="62"/>
      <c r="BX12666" s="62"/>
      <c r="BY12666" s="62"/>
      <c r="BZ12666" s="62"/>
      <c r="CA12666" s="62"/>
      <c r="CB12666" s="62"/>
      <c r="CC12666" s="62"/>
      <c r="CD12666" s="62"/>
      <c r="CE12666" s="62"/>
      <c r="CF12666" s="62"/>
      <c r="CL12666" s="56" t="s">
        <v>23038</v>
      </c>
      <c r="CM12666" s="56"/>
      <c r="CN12666" s="56"/>
      <c r="CO12666" s="52"/>
      <c r="CP12666" s="52"/>
      <c r="CQ12666" s="52"/>
      <c r="CR12666" s="52"/>
      <c r="CS12666" s="52"/>
      <c r="CT12666" s="52"/>
      <c r="CU12666" s="33"/>
      <c r="CV12666" s="33"/>
    </row>
    <row r="12667" spans="74:100">
      <c r="BV12667" s="62"/>
      <c r="BW12667" s="62"/>
      <c r="BX12667" s="62"/>
      <c r="BY12667" s="62"/>
      <c r="BZ12667" s="62"/>
      <c r="CA12667" s="62"/>
      <c r="CB12667" s="62"/>
      <c r="CC12667" s="62"/>
      <c r="CD12667" s="62"/>
      <c r="CE12667" s="62"/>
      <c r="CF12667" s="62"/>
      <c r="CL12667" s="56" t="s">
        <v>6637</v>
      </c>
      <c r="CM12667" s="56" t="s">
        <v>3118</v>
      </c>
      <c r="CN12667" s="56" t="s">
        <v>3118</v>
      </c>
      <c r="CO12667" s="52"/>
      <c r="CP12667" s="52"/>
      <c r="CQ12667" s="52"/>
      <c r="CR12667" s="52"/>
      <c r="CS12667" s="52"/>
      <c r="CT12667" s="52"/>
      <c r="CU12667" s="33"/>
      <c r="CV12667" s="33"/>
    </row>
    <row r="12668" spans="74:100">
      <c r="BV12668" s="62"/>
      <c r="BW12668" s="62"/>
      <c r="BX12668" s="62"/>
      <c r="BY12668" s="62"/>
      <c r="BZ12668" s="62"/>
      <c r="CA12668" s="62"/>
      <c r="CB12668" s="62"/>
      <c r="CC12668" s="62"/>
      <c r="CD12668" s="62"/>
      <c r="CE12668" s="62"/>
      <c r="CF12668" s="62"/>
      <c r="CL12668" s="56" t="s">
        <v>20139</v>
      </c>
      <c r="CM12668" s="56"/>
      <c r="CN12668" s="56"/>
      <c r="CO12668" s="52"/>
      <c r="CP12668" s="52"/>
      <c r="CQ12668" s="52"/>
      <c r="CR12668" s="52"/>
      <c r="CS12668" s="52"/>
      <c r="CT12668" s="52"/>
      <c r="CU12668" s="33"/>
      <c r="CV12668" s="33"/>
    </row>
    <row r="12669" spans="74:100">
      <c r="BV12669" s="62"/>
      <c r="BW12669" s="62"/>
      <c r="BX12669" s="62"/>
      <c r="BY12669" s="62"/>
      <c r="BZ12669" s="62"/>
      <c r="CA12669" s="62"/>
      <c r="CB12669" s="62"/>
      <c r="CC12669" s="62"/>
      <c r="CD12669" s="62"/>
      <c r="CE12669" s="62"/>
      <c r="CF12669" s="62"/>
      <c r="CL12669" s="56" t="s">
        <v>6638</v>
      </c>
      <c r="CM12669" s="56" t="s">
        <v>217</v>
      </c>
      <c r="CN12669" s="56" t="s">
        <v>217</v>
      </c>
      <c r="CO12669" s="52"/>
      <c r="CP12669" s="52"/>
      <c r="CQ12669" s="52"/>
      <c r="CR12669" s="52"/>
      <c r="CS12669" s="52"/>
      <c r="CT12669" s="52"/>
      <c r="CU12669" s="33"/>
      <c r="CV12669" s="33"/>
    </row>
    <row r="12670" spans="74:100">
      <c r="BV12670" s="62"/>
      <c r="BW12670" s="62"/>
      <c r="BX12670" s="62"/>
      <c r="BY12670" s="62"/>
      <c r="BZ12670" s="62"/>
      <c r="CA12670" s="62"/>
      <c r="CB12670" s="62"/>
      <c r="CC12670" s="62"/>
      <c r="CD12670" s="62"/>
      <c r="CE12670" s="62"/>
      <c r="CF12670" s="62"/>
      <c r="CL12670" s="56" t="s">
        <v>20140</v>
      </c>
      <c r="CM12670" s="56"/>
      <c r="CN12670" s="56"/>
      <c r="CO12670" s="52"/>
      <c r="CP12670" s="52"/>
      <c r="CQ12670" s="52"/>
      <c r="CR12670" s="52"/>
      <c r="CS12670" s="52"/>
      <c r="CT12670" s="52"/>
      <c r="CU12670" s="33"/>
      <c r="CV12670" s="33"/>
    </row>
    <row r="12671" spans="74:100">
      <c r="BV12671" s="62"/>
      <c r="BW12671" s="62"/>
      <c r="BX12671" s="62"/>
      <c r="BY12671" s="62"/>
      <c r="BZ12671" s="62"/>
      <c r="CA12671" s="62"/>
      <c r="CB12671" s="62"/>
      <c r="CC12671" s="62"/>
      <c r="CD12671" s="62"/>
      <c r="CE12671" s="62"/>
      <c r="CF12671" s="62"/>
      <c r="CL12671" s="56" t="s">
        <v>2722</v>
      </c>
      <c r="CM12671" s="56" t="s">
        <v>217</v>
      </c>
      <c r="CN12671" s="56" t="s">
        <v>217</v>
      </c>
      <c r="CO12671" s="52"/>
      <c r="CP12671" s="52"/>
      <c r="CQ12671" s="52"/>
      <c r="CR12671" s="52"/>
      <c r="CS12671" s="52"/>
      <c r="CT12671" s="52"/>
      <c r="CU12671" s="33"/>
      <c r="CV12671" s="33"/>
    </row>
    <row r="12672" spans="74:100">
      <c r="BV12672" s="62"/>
      <c r="BW12672" s="62"/>
      <c r="BX12672" s="62"/>
      <c r="BY12672" s="62"/>
      <c r="BZ12672" s="62"/>
      <c r="CA12672" s="62"/>
      <c r="CB12672" s="62"/>
      <c r="CC12672" s="62"/>
      <c r="CD12672" s="62"/>
      <c r="CE12672" s="62"/>
      <c r="CF12672" s="62"/>
      <c r="CL12672" s="56" t="s">
        <v>23039</v>
      </c>
      <c r="CM12672" s="56"/>
      <c r="CN12672" s="56"/>
      <c r="CO12672" s="52"/>
      <c r="CP12672" s="52"/>
      <c r="CQ12672" s="52"/>
      <c r="CR12672" s="52"/>
      <c r="CS12672" s="52"/>
      <c r="CT12672" s="52"/>
      <c r="CU12672" s="33"/>
      <c r="CV12672" s="33"/>
    </row>
    <row r="12673" spans="74:100">
      <c r="BV12673" s="62"/>
      <c r="BW12673" s="62"/>
      <c r="BX12673" s="62"/>
      <c r="BY12673" s="62"/>
      <c r="BZ12673" s="62"/>
      <c r="CA12673" s="62"/>
      <c r="CB12673" s="62"/>
      <c r="CC12673" s="62"/>
      <c r="CD12673" s="62"/>
      <c r="CE12673" s="62"/>
      <c r="CF12673" s="62"/>
      <c r="CL12673" s="56" t="s">
        <v>2723</v>
      </c>
      <c r="CM12673" s="56" t="s">
        <v>216</v>
      </c>
      <c r="CN12673" s="56" t="s">
        <v>216</v>
      </c>
      <c r="CO12673" s="52"/>
      <c r="CP12673" s="52"/>
      <c r="CQ12673" s="52"/>
      <c r="CR12673" s="52"/>
      <c r="CS12673" s="52"/>
      <c r="CT12673" s="52"/>
      <c r="CU12673" s="33"/>
      <c r="CV12673" s="33"/>
    </row>
    <row r="12674" spans="74:100">
      <c r="BV12674" s="62"/>
      <c r="BW12674" s="62"/>
      <c r="BX12674" s="62"/>
      <c r="BY12674" s="62"/>
      <c r="BZ12674" s="62"/>
      <c r="CA12674" s="62"/>
      <c r="CB12674" s="62"/>
      <c r="CC12674" s="62"/>
      <c r="CD12674" s="62"/>
      <c r="CE12674" s="62"/>
      <c r="CF12674" s="62"/>
      <c r="CL12674" s="56" t="s">
        <v>23040</v>
      </c>
      <c r="CM12674" s="56"/>
      <c r="CN12674" s="56"/>
      <c r="CO12674" s="52"/>
      <c r="CP12674" s="52"/>
      <c r="CQ12674" s="52"/>
      <c r="CR12674" s="52"/>
      <c r="CS12674" s="52"/>
      <c r="CT12674" s="52"/>
      <c r="CU12674" s="33"/>
      <c r="CV12674" s="33"/>
    </row>
    <row r="12675" spans="74:100">
      <c r="BV12675" s="62"/>
      <c r="BW12675" s="62"/>
      <c r="BX12675" s="62"/>
      <c r="BY12675" s="62"/>
      <c r="BZ12675" s="62"/>
      <c r="CA12675" s="62"/>
      <c r="CB12675" s="62"/>
      <c r="CC12675" s="62"/>
      <c r="CD12675" s="62"/>
      <c r="CE12675" s="62"/>
      <c r="CF12675" s="62"/>
      <c r="CL12675" s="56" t="s">
        <v>6639</v>
      </c>
      <c r="CM12675" s="56" t="s">
        <v>3118</v>
      </c>
      <c r="CN12675" s="56" t="s">
        <v>3118</v>
      </c>
      <c r="CO12675" s="52"/>
      <c r="CP12675" s="52"/>
      <c r="CQ12675" s="52"/>
      <c r="CR12675" s="52"/>
      <c r="CS12675" s="52"/>
      <c r="CT12675" s="52"/>
      <c r="CU12675" s="33"/>
      <c r="CV12675" s="33"/>
    </row>
    <row r="12676" spans="74:100">
      <c r="BV12676" s="62"/>
      <c r="BW12676" s="62"/>
      <c r="BX12676" s="62"/>
      <c r="BY12676" s="62"/>
      <c r="BZ12676" s="62"/>
      <c r="CA12676" s="62"/>
      <c r="CB12676" s="62"/>
      <c r="CC12676" s="62"/>
      <c r="CD12676" s="62"/>
      <c r="CE12676" s="62"/>
      <c r="CF12676" s="62"/>
      <c r="CL12676" s="56" t="s">
        <v>20601</v>
      </c>
      <c r="CM12676" s="56"/>
      <c r="CN12676" s="56"/>
      <c r="CO12676" s="52"/>
      <c r="CP12676" s="52"/>
      <c r="CQ12676" s="52"/>
      <c r="CR12676" s="52"/>
      <c r="CS12676" s="52"/>
      <c r="CT12676" s="52"/>
      <c r="CU12676" s="33"/>
      <c r="CV12676" s="33"/>
    </row>
    <row r="12677" spans="74:100">
      <c r="BV12677" s="62"/>
      <c r="BW12677" s="62"/>
      <c r="BX12677" s="62"/>
      <c r="BY12677" s="62"/>
      <c r="BZ12677" s="62"/>
      <c r="CA12677" s="62"/>
      <c r="CB12677" s="62"/>
      <c r="CC12677" s="62"/>
      <c r="CD12677" s="62"/>
      <c r="CE12677" s="62"/>
      <c r="CF12677" s="62"/>
      <c r="CL12677" s="56" t="s">
        <v>2724</v>
      </c>
      <c r="CM12677" s="56" t="s">
        <v>213</v>
      </c>
      <c r="CN12677" s="56" t="s">
        <v>213</v>
      </c>
      <c r="CO12677" s="52"/>
      <c r="CP12677" s="52"/>
      <c r="CQ12677" s="52"/>
      <c r="CR12677" s="52"/>
      <c r="CS12677" s="52"/>
      <c r="CT12677" s="52"/>
      <c r="CU12677" s="33"/>
      <c r="CV12677" s="33"/>
    </row>
    <row r="12678" spans="74:100">
      <c r="BV12678" s="62"/>
      <c r="BW12678" s="62"/>
      <c r="BX12678" s="62"/>
      <c r="BY12678" s="62"/>
      <c r="BZ12678" s="62"/>
      <c r="CA12678" s="62"/>
      <c r="CB12678" s="62"/>
      <c r="CC12678" s="62"/>
      <c r="CD12678" s="62"/>
      <c r="CE12678" s="62"/>
      <c r="CF12678" s="62"/>
      <c r="CL12678" s="56" t="s">
        <v>23041</v>
      </c>
      <c r="CM12678" s="56"/>
      <c r="CN12678" s="56"/>
      <c r="CO12678" s="52"/>
      <c r="CP12678" s="52"/>
      <c r="CQ12678" s="52"/>
      <c r="CR12678" s="52"/>
      <c r="CS12678" s="52"/>
      <c r="CT12678" s="52"/>
      <c r="CU12678" s="33"/>
      <c r="CV12678" s="33"/>
    </row>
    <row r="12679" spans="74:100">
      <c r="BV12679" s="62"/>
      <c r="BW12679" s="62"/>
      <c r="BX12679" s="62"/>
      <c r="BY12679" s="62"/>
      <c r="BZ12679" s="62"/>
      <c r="CA12679" s="62"/>
      <c r="CB12679" s="62"/>
      <c r="CC12679" s="62"/>
      <c r="CD12679" s="62"/>
      <c r="CE12679" s="62"/>
      <c r="CF12679" s="62"/>
      <c r="CL12679" s="56" t="s">
        <v>2725</v>
      </c>
      <c r="CM12679" s="56" t="s">
        <v>213</v>
      </c>
      <c r="CN12679" s="56" t="s">
        <v>213</v>
      </c>
      <c r="CO12679" s="52"/>
      <c r="CP12679" s="52"/>
      <c r="CQ12679" s="52"/>
      <c r="CR12679" s="52"/>
      <c r="CS12679" s="52"/>
      <c r="CT12679" s="52"/>
      <c r="CU12679" s="33"/>
      <c r="CV12679" s="33"/>
    </row>
    <row r="12680" spans="74:100">
      <c r="BV12680" s="62"/>
      <c r="BW12680" s="62"/>
      <c r="BX12680" s="62"/>
      <c r="BY12680" s="62"/>
      <c r="BZ12680" s="62"/>
      <c r="CA12680" s="62"/>
      <c r="CB12680" s="62"/>
      <c r="CC12680" s="62"/>
      <c r="CD12680" s="62"/>
      <c r="CE12680" s="62"/>
      <c r="CF12680" s="62"/>
      <c r="CL12680" s="56" t="s">
        <v>23042</v>
      </c>
      <c r="CM12680" s="56"/>
      <c r="CN12680" s="56"/>
      <c r="CO12680" s="52"/>
      <c r="CP12680" s="52"/>
      <c r="CQ12680" s="52"/>
      <c r="CR12680" s="52"/>
      <c r="CS12680" s="52"/>
      <c r="CT12680" s="52"/>
      <c r="CU12680" s="33"/>
      <c r="CV12680" s="33"/>
    </row>
    <row r="12681" spans="74:100">
      <c r="BV12681" s="62"/>
      <c r="BW12681" s="62"/>
      <c r="BX12681" s="62"/>
      <c r="BY12681" s="62"/>
      <c r="BZ12681" s="62"/>
      <c r="CA12681" s="62"/>
      <c r="CB12681" s="62"/>
      <c r="CC12681" s="62"/>
      <c r="CD12681" s="62"/>
      <c r="CE12681" s="62"/>
      <c r="CF12681" s="62"/>
      <c r="CL12681" s="56" t="s">
        <v>6640</v>
      </c>
      <c r="CM12681" s="56" t="s">
        <v>213</v>
      </c>
      <c r="CN12681" s="56" t="s">
        <v>213</v>
      </c>
      <c r="CO12681" s="52"/>
      <c r="CP12681" s="52"/>
      <c r="CQ12681" s="52"/>
      <c r="CR12681" s="52"/>
      <c r="CS12681" s="52"/>
      <c r="CT12681" s="52"/>
      <c r="CU12681" s="33"/>
      <c r="CV12681" s="33"/>
    </row>
    <row r="12682" spans="74:100">
      <c r="BV12682" s="62"/>
      <c r="BW12682" s="62"/>
      <c r="BX12682" s="62"/>
      <c r="BY12682" s="62"/>
      <c r="BZ12682" s="62"/>
      <c r="CA12682" s="62"/>
      <c r="CB12682" s="62"/>
      <c r="CC12682" s="62"/>
      <c r="CD12682" s="62"/>
      <c r="CE12682" s="62"/>
      <c r="CF12682" s="62"/>
      <c r="CL12682" s="56" t="s">
        <v>23043</v>
      </c>
      <c r="CM12682" s="56"/>
      <c r="CN12682" s="56"/>
      <c r="CO12682" s="52"/>
      <c r="CP12682" s="52"/>
      <c r="CQ12682" s="52"/>
      <c r="CR12682" s="52"/>
      <c r="CS12682" s="52"/>
      <c r="CT12682" s="52"/>
      <c r="CU12682" s="33"/>
      <c r="CV12682" s="33"/>
    </row>
    <row r="12683" spans="74:100">
      <c r="BV12683" s="62"/>
      <c r="BW12683" s="62"/>
      <c r="BX12683" s="62"/>
      <c r="BY12683" s="62"/>
      <c r="BZ12683" s="62"/>
      <c r="CA12683" s="62"/>
      <c r="CB12683" s="62"/>
      <c r="CC12683" s="62"/>
      <c r="CD12683" s="62"/>
      <c r="CE12683" s="62"/>
      <c r="CF12683" s="62"/>
      <c r="CL12683" s="56" t="s">
        <v>2727</v>
      </c>
      <c r="CM12683" s="56" t="s">
        <v>213</v>
      </c>
      <c r="CN12683" s="56" t="s">
        <v>213</v>
      </c>
      <c r="CO12683" s="52"/>
      <c r="CP12683" s="52"/>
      <c r="CQ12683" s="52"/>
      <c r="CR12683" s="52"/>
      <c r="CS12683" s="52"/>
      <c r="CT12683" s="52"/>
      <c r="CU12683" s="33"/>
      <c r="CV12683" s="33"/>
    </row>
    <row r="12684" spans="74:100">
      <c r="BV12684" s="62"/>
      <c r="BW12684" s="62"/>
      <c r="BX12684" s="62"/>
      <c r="BY12684" s="62"/>
      <c r="BZ12684" s="62"/>
      <c r="CA12684" s="62"/>
      <c r="CB12684" s="62"/>
      <c r="CC12684" s="62"/>
      <c r="CD12684" s="62"/>
      <c r="CE12684" s="62"/>
      <c r="CF12684" s="62"/>
      <c r="CL12684" s="56" t="s">
        <v>23044</v>
      </c>
      <c r="CM12684" s="56"/>
      <c r="CN12684" s="56"/>
      <c r="CO12684" s="52"/>
      <c r="CP12684" s="52"/>
      <c r="CQ12684" s="52"/>
      <c r="CR12684" s="52"/>
      <c r="CS12684" s="52"/>
      <c r="CT12684" s="52"/>
      <c r="CU12684" s="33"/>
      <c r="CV12684" s="33"/>
    </row>
    <row r="12685" spans="74:100">
      <c r="BV12685" s="62"/>
      <c r="BW12685" s="62"/>
      <c r="BX12685" s="62"/>
      <c r="BY12685" s="62"/>
      <c r="BZ12685" s="62"/>
      <c r="CA12685" s="62"/>
      <c r="CB12685" s="62"/>
      <c r="CC12685" s="62"/>
      <c r="CD12685" s="62"/>
      <c r="CE12685" s="62"/>
      <c r="CF12685" s="62"/>
      <c r="CL12685" s="56" t="s">
        <v>6641</v>
      </c>
      <c r="CM12685" s="56" t="s">
        <v>217</v>
      </c>
      <c r="CN12685" s="56" t="s">
        <v>217</v>
      </c>
      <c r="CO12685" s="52"/>
      <c r="CP12685" s="52"/>
      <c r="CQ12685" s="52"/>
      <c r="CR12685" s="52"/>
      <c r="CS12685" s="52"/>
      <c r="CT12685" s="52"/>
      <c r="CU12685" s="33"/>
      <c r="CV12685" s="33"/>
    </row>
    <row r="12686" spans="74:100">
      <c r="BV12686" s="62"/>
      <c r="BW12686" s="62"/>
      <c r="BX12686" s="62"/>
      <c r="BY12686" s="62"/>
      <c r="BZ12686" s="62"/>
      <c r="CA12686" s="62"/>
      <c r="CB12686" s="62"/>
      <c r="CC12686" s="62"/>
      <c r="CD12686" s="62"/>
      <c r="CE12686" s="62"/>
      <c r="CF12686" s="62"/>
      <c r="CL12686" s="56" t="s">
        <v>25061</v>
      </c>
      <c r="CM12686" s="56"/>
      <c r="CN12686" s="56"/>
      <c r="CO12686" s="52"/>
      <c r="CP12686" s="52"/>
      <c r="CQ12686" s="52"/>
      <c r="CR12686" s="52"/>
      <c r="CS12686" s="52"/>
      <c r="CT12686" s="52"/>
      <c r="CU12686" s="33"/>
      <c r="CV12686" s="33"/>
    </row>
    <row r="12687" spans="74:100">
      <c r="BV12687" s="62"/>
      <c r="BW12687" s="62"/>
      <c r="BX12687" s="62"/>
      <c r="BY12687" s="62"/>
      <c r="BZ12687" s="62"/>
      <c r="CA12687" s="62"/>
      <c r="CB12687" s="62"/>
      <c r="CC12687" s="62"/>
      <c r="CD12687" s="62"/>
      <c r="CE12687" s="62"/>
      <c r="CF12687" s="62"/>
      <c r="CL12687" s="56" t="s">
        <v>2728</v>
      </c>
      <c r="CM12687" s="56" t="s">
        <v>213</v>
      </c>
      <c r="CN12687" s="56" t="s">
        <v>213</v>
      </c>
      <c r="CO12687" s="52"/>
      <c r="CP12687" s="52"/>
      <c r="CQ12687" s="52"/>
      <c r="CR12687" s="52"/>
      <c r="CS12687" s="52"/>
      <c r="CT12687" s="52"/>
      <c r="CU12687" s="33"/>
      <c r="CV12687" s="33"/>
    </row>
    <row r="12688" spans="74:100">
      <c r="BV12688" s="62"/>
      <c r="BW12688" s="62"/>
      <c r="BX12688" s="62"/>
      <c r="BY12688" s="62"/>
      <c r="BZ12688" s="62"/>
      <c r="CA12688" s="62"/>
      <c r="CB12688" s="62"/>
      <c r="CC12688" s="62"/>
      <c r="CD12688" s="62"/>
      <c r="CE12688" s="62"/>
      <c r="CF12688" s="62"/>
      <c r="CL12688" s="56" t="s">
        <v>23045</v>
      </c>
      <c r="CM12688" s="56"/>
      <c r="CN12688" s="56"/>
      <c r="CO12688" s="52"/>
      <c r="CP12688" s="52"/>
      <c r="CQ12688" s="52"/>
      <c r="CR12688" s="52"/>
      <c r="CS12688" s="52"/>
      <c r="CT12688" s="52"/>
      <c r="CU12688" s="33"/>
      <c r="CV12688" s="33"/>
    </row>
    <row r="12689" spans="74:100">
      <c r="BV12689" s="62"/>
      <c r="BW12689" s="62"/>
      <c r="BX12689" s="62"/>
      <c r="BY12689" s="62"/>
      <c r="BZ12689" s="62"/>
      <c r="CA12689" s="62"/>
      <c r="CB12689" s="62"/>
      <c r="CC12689" s="62"/>
      <c r="CD12689" s="62"/>
      <c r="CE12689" s="62"/>
      <c r="CF12689" s="62"/>
      <c r="CL12689" s="56" t="s">
        <v>2729</v>
      </c>
      <c r="CM12689" s="56" t="s">
        <v>213</v>
      </c>
      <c r="CN12689" s="56" t="s">
        <v>213</v>
      </c>
      <c r="CO12689" s="52"/>
      <c r="CP12689" s="52"/>
      <c r="CQ12689" s="52"/>
      <c r="CR12689" s="52"/>
      <c r="CS12689" s="52"/>
      <c r="CT12689" s="52"/>
      <c r="CU12689" s="33"/>
      <c r="CV12689" s="33"/>
    </row>
    <row r="12690" spans="74:100">
      <c r="BV12690" s="62"/>
      <c r="BW12690" s="62"/>
      <c r="BX12690" s="62"/>
      <c r="BY12690" s="62"/>
      <c r="BZ12690" s="62"/>
      <c r="CA12690" s="62"/>
      <c r="CB12690" s="62"/>
      <c r="CC12690" s="62"/>
      <c r="CD12690" s="62"/>
      <c r="CE12690" s="62"/>
      <c r="CF12690" s="62"/>
      <c r="CL12690" s="56" t="s">
        <v>23046</v>
      </c>
      <c r="CM12690" s="56"/>
      <c r="CN12690" s="56"/>
      <c r="CO12690" s="52"/>
      <c r="CP12690" s="52"/>
      <c r="CQ12690" s="52"/>
      <c r="CR12690" s="52"/>
      <c r="CS12690" s="52"/>
      <c r="CT12690" s="52"/>
      <c r="CU12690" s="33"/>
      <c r="CV12690" s="33"/>
    </row>
    <row r="12691" spans="74:100">
      <c r="BV12691" s="62"/>
      <c r="BW12691" s="62"/>
      <c r="BX12691" s="62"/>
      <c r="BY12691" s="62"/>
      <c r="BZ12691" s="62"/>
      <c r="CA12691" s="62"/>
      <c r="CB12691" s="62"/>
      <c r="CC12691" s="62"/>
      <c r="CD12691" s="62"/>
      <c r="CE12691" s="62"/>
      <c r="CF12691" s="62"/>
      <c r="CL12691" s="56" t="s">
        <v>2730</v>
      </c>
      <c r="CM12691" s="56" t="s">
        <v>213</v>
      </c>
      <c r="CN12691" s="56" t="s">
        <v>213</v>
      </c>
      <c r="CO12691" s="52"/>
      <c r="CP12691" s="52"/>
      <c r="CQ12691" s="52"/>
      <c r="CR12691" s="52"/>
      <c r="CS12691" s="52"/>
      <c r="CT12691" s="52"/>
      <c r="CU12691" s="33"/>
      <c r="CV12691" s="33"/>
    </row>
    <row r="12692" spans="74:100">
      <c r="BV12692" s="62"/>
      <c r="BW12692" s="62"/>
      <c r="BX12692" s="62"/>
      <c r="BY12692" s="62"/>
      <c r="BZ12692" s="62"/>
      <c r="CA12692" s="62"/>
      <c r="CB12692" s="62"/>
      <c r="CC12692" s="62"/>
      <c r="CD12692" s="62"/>
      <c r="CE12692" s="62"/>
      <c r="CF12692" s="62"/>
      <c r="CL12692" s="56" t="s">
        <v>23047</v>
      </c>
      <c r="CM12692" s="56"/>
      <c r="CN12692" s="56"/>
      <c r="CO12692" s="52"/>
      <c r="CP12692" s="52"/>
      <c r="CQ12692" s="52"/>
      <c r="CR12692" s="52"/>
      <c r="CS12692" s="52"/>
      <c r="CT12692" s="52"/>
      <c r="CU12692" s="33"/>
      <c r="CV12692" s="33"/>
    </row>
    <row r="12693" spans="74:100">
      <c r="BV12693" s="62"/>
      <c r="BW12693" s="62"/>
      <c r="BX12693" s="62"/>
      <c r="BY12693" s="62"/>
      <c r="BZ12693" s="62"/>
      <c r="CA12693" s="62"/>
      <c r="CB12693" s="62"/>
      <c r="CC12693" s="62"/>
      <c r="CD12693" s="62"/>
      <c r="CE12693" s="62"/>
      <c r="CF12693" s="62"/>
      <c r="CL12693" s="56" t="s">
        <v>6642</v>
      </c>
      <c r="CM12693" s="56" t="s">
        <v>213</v>
      </c>
      <c r="CN12693" s="56" t="s">
        <v>213</v>
      </c>
      <c r="CO12693" s="52"/>
      <c r="CP12693" s="52"/>
      <c r="CQ12693" s="52"/>
      <c r="CR12693" s="52"/>
      <c r="CS12693" s="52"/>
      <c r="CT12693" s="52"/>
      <c r="CU12693" s="33"/>
      <c r="CV12693" s="33"/>
    </row>
    <row r="12694" spans="74:100">
      <c r="BV12694" s="62"/>
      <c r="BW12694" s="62"/>
      <c r="BX12694" s="62"/>
      <c r="BY12694" s="62"/>
      <c r="BZ12694" s="62"/>
      <c r="CA12694" s="62"/>
      <c r="CB12694" s="62"/>
      <c r="CC12694" s="62"/>
      <c r="CD12694" s="62"/>
      <c r="CE12694" s="62"/>
      <c r="CF12694" s="62"/>
      <c r="CL12694" s="56" t="s">
        <v>23048</v>
      </c>
      <c r="CM12694" s="56"/>
      <c r="CN12694" s="56"/>
      <c r="CO12694" s="52"/>
      <c r="CP12694" s="52"/>
      <c r="CQ12694" s="52"/>
      <c r="CR12694" s="52"/>
      <c r="CS12694" s="52"/>
      <c r="CT12694" s="52"/>
      <c r="CU12694" s="33"/>
      <c r="CV12694" s="33"/>
    </row>
    <row r="12695" spans="74:100">
      <c r="BV12695" s="62"/>
      <c r="BW12695" s="62"/>
      <c r="BX12695" s="62"/>
      <c r="BY12695" s="62"/>
      <c r="BZ12695" s="62"/>
      <c r="CA12695" s="62"/>
      <c r="CB12695" s="62"/>
      <c r="CC12695" s="62"/>
      <c r="CD12695" s="62"/>
      <c r="CE12695" s="62"/>
      <c r="CF12695" s="62"/>
      <c r="CL12695" s="56" t="s">
        <v>6643</v>
      </c>
      <c r="CM12695" s="56" t="s">
        <v>3118</v>
      </c>
      <c r="CN12695" s="56" t="s">
        <v>3118</v>
      </c>
      <c r="CO12695" s="52"/>
      <c r="CP12695" s="52"/>
      <c r="CQ12695" s="52"/>
      <c r="CR12695" s="52"/>
      <c r="CS12695" s="52"/>
      <c r="CT12695" s="52"/>
      <c r="CU12695" s="33"/>
      <c r="CV12695" s="33"/>
    </row>
    <row r="12696" spans="74:100">
      <c r="BV12696" s="62"/>
      <c r="BW12696" s="62"/>
      <c r="BX12696" s="62"/>
      <c r="BY12696" s="62"/>
      <c r="BZ12696" s="62"/>
      <c r="CA12696" s="62"/>
      <c r="CB12696" s="62"/>
      <c r="CC12696" s="62"/>
      <c r="CD12696" s="62"/>
      <c r="CE12696" s="62"/>
      <c r="CF12696" s="62"/>
      <c r="CL12696" s="56" t="s">
        <v>20141</v>
      </c>
      <c r="CM12696" s="56"/>
      <c r="CN12696" s="56"/>
      <c r="CO12696" s="52"/>
      <c r="CP12696" s="52"/>
      <c r="CQ12696" s="52"/>
      <c r="CR12696" s="52"/>
      <c r="CS12696" s="52"/>
      <c r="CT12696" s="52"/>
      <c r="CU12696" s="33"/>
      <c r="CV12696" s="33"/>
    </row>
    <row r="12697" spans="74:100">
      <c r="BV12697" s="62"/>
      <c r="BW12697" s="62"/>
      <c r="BX12697" s="62"/>
      <c r="BY12697" s="62"/>
      <c r="BZ12697" s="62"/>
      <c r="CA12697" s="62"/>
      <c r="CB12697" s="62"/>
      <c r="CC12697" s="62"/>
      <c r="CD12697" s="62"/>
      <c r="CE12697" s="62"/>
      <c r="CF12697" s="62"/>
      <c r="CL12697" s="56" t="s">
        <v>2732</v>
      </c>
      <c r="CM12697" s="56" t="s">
        <v>213</v>
      </c>
      <c r="CN12697" s="56" t="s">
        <v>213</v>
      </c>
      <c r="CO12697" s="52"/>
      <c r="CP12697" s="52"/>
      <c r="CQ12697" s="52"/>
      <c r="CR12697" s="52"/>
      <c r="CS12697" s="52"/>
      <c r="CT12697" s="52"/>
      <c r="CU12697" s="33"/>
      <c r="CV12697" s="33"/>
    </row>
    <row r="12698" spans="74:100">
      <c r="BV12698" s="62"/>
      <c r="BW12698" s="62"/>
      <c r="BX12698" s="62"/>
      <c r="BY12698" s="62"/>
      <c r="BZ12698" s="62"/>
      <c r="CA12698" s="62"/>
      <c r="CB12698" s="62"/>
      <c r="CC12698" s="62"/>
      <c r="CD12698" s="62"/>
      <c r="CE12698" s="62"/>
      <c r="CF12698" s="62"/>
      <c r="CL12698" s="56" t="s">
        <v>23049</v>
      </c>
      <c r="CM12698" s="56"/>
      <c r="CN12698" s="56"/>
      <c r="CO12698" s="52"/>
      <c r="CP12698" s="52"/>
      <c r="CQ12698" s="52"/>
      <c r="CR12698" s="52"/>
      <c r="CS12698" s="52"/>
      <c r="CT12698" s="52"/>
      <c r="CU12698" s="33"/>
      <c r="CV12698" s="33"/>
    </row>
    <row r="12699" spans="74:100">
      <c r="BV12699" s="62"/>
      <c r="BW12699" s="62"/>
      <c r="BX12699" s="62"/>
      <c r="BY12699" s="62"/>
      <c r="BZ12699" s="62"/>
      <c r="CA12699" s="62"/>
      <c r="CB12699" s="62"/>
      <c r="CC12699" s="62"/>
      <c r="CD12699" s="62"/>
      <c r="CE12699" s="62"/>
      <c r="CF12699" s="62"/>
      <c r="CL12699" s="56" t="s">
        <v>2733</v>
      </c>
      <c r="CM12699" s="56" t="s">
        <v>213</v>
      </c>
      <c r="CN12699" s="56" t="s">
        <v>213</v>
      </c>
      <c r="CO12699" s="52"/>
      <c r="CP12699" s="52"/>
      <c r="CQ12699" s="52"/>
      <c r="CR12699" s="52"/>
      <c r="CS12699" s="52"/>
      <c r="CT12699" s="52"/>
      <c r="CU12699" s="33"/>
      <c r="CV12699" s="33"/>
    </row>
    <row r="12700" spans="74:100">
      <c r="BV12700" s="62"/>
      <c r="BW12700" s="62"/>
      <c r="BX12700" s="62"/>
      <c r="BY12700" s="62"/>
      <c r="BZ12700" s="62"/>
      <c r="CA12700" s="62"/>
      <c r="CB12700" s="62"/>
      <c r="CC12700" s="62"/>
      <c r="CD12700" s="62"/>
      <c r="CE12700" s="62"/>
      <c r="CF12700" s="62"/>
      <c r="CL12700" s="56" t="s">
        <v>23050</v>
      </c>
      <c r="CM12700" s="56"/>
      <c r="CN12700" s="56"/>
      <c r="CO12700" s="52"/>
      <c r="CP12700" s="52"/>
      <c r="CQ12700" s="52"/>
      <c r="CR12700" s="52"/>
      <c r="CS12700" s="52"/>
      <c r="CT12700" s="52"/>
      <c r="CU12700" s="33"/>
      <c r="CV12700" s="33"/>
    </row>
    <row r="12701" spans="74:100">
      <c r="BV12701" s="62"/>
      <c r="BW12701" s="62"/>
      <c r="BX12701" s="62"/>
      <c r="BY12701" s="62"/>
      <c r="BZ12701" s="62"/>
      <c r="CA12701" s="62"/>
      <c r="CB12701" s="62"/>
      <c r="CC12701" s="62"/>
      <c r="CD12701" s="62"/>
      <c r="CE12701" s="62"/>
      <c r="CF12701" s="62"/>
      <c r="CL12701" s="56" t="s">
        <v>2734</v>
      </c>
      <c r="CM12701" s="56" t="s">
        <v>214</v>
      </c>
      <c r="CN12701" s="56" t="s">
        <v>214</v>
      </c>
      <c r="CO12701" s="52"/>
      <c r="CP12701" s="52"/>
      <c r="CQ12701" s="52"/>
      <c r="CR12701" s="52"/>
      <c r="CS12701" s="52"/>
      <c r="CT12701" s="52"/>
      <c r="CU12701" s="33"/>
      <c r="CV12701" s="33"/>
    </row>
    <row r="12702" spans="74:100">
      <c r="BV12702" s="62"/>
      <c r="BW12702" s="62"/>
      <c r="BX12702" s="62"/>
      <c r="BY12702" s="62"/>
      <c r="BZ12702" s="62"/>
      <c r="CA12702" s="62"/>
      <c r="CB12702" s="62"/>
      <c r="CC12702" s="62"/>
      <c r="CD12702" s="62"/>
      <c r="CE12702" s="62"/>
      <c r="CF12702" s="62"/>
      <c r="CL12702" s="56" t="s">
        <v>23051</v>
      </c>
      <c r="CM12702" s="56"/>
      <c r="CN12702" s="56"/>
      <c r="CO12702" s="52"/>
      <c r="CP12702" s="52"/>
      <c r="CQ12702" s="52"/>
      <c r="CR12702" s="52"/>
      <c r="CS12702" s="52"/>
      <c r="CT12702" s="52"/>
      <c r="CU12702" s="33"/>
      <c r="CV12702" s="33"/>
    </row>
    <row r="12703" spans="74:100">
      <c r="BV12703" s="62"/>
      <c r="BW12703" s="62"/>
      <c r="BX12703" s="62"/>
      <c r="BY12703" s="62"/>
      <c r="BZ12703" s="62"/>
      <c r="CA12703" s="62"/>
      <c r="CB12703" s="62"/>
      <c r="CC12703" s="62"/>
      <c r="CD12703" s="62"/>
      <c r="CE12703" s="62"/>
      <c r="CF12703" s="62"/>
      <c r="CL12703" s="56" t="s">
        <v>2735</v>
      </c>
      <c r="CM12703" s="56" t="s">
        <v>214</v>
      </c>
      <c r="CN12703" s="56" t="s">
        <v>214</v>
      </c>
      <c r="CO12703" s="52"/>
      <c r="CP12703" s="52"/>
      <c r="CQ12703" s="52"/>
      <c r="CR12703" s="52"/>
      <c r="CS12703" s="52"/>
      <c r="CT12703" s="52"/>
      <c r="CU12703" s="33"/>
      <c r="CV12703" s="33"/>
    </row>
    <row r="12704" spans="74:100">
      <c r="BV12704" s="62"/>
      <c r="BW12704" s="62"/>
      <c r="BX12704" s="62"/>
      <c r="BY12704" s="62"/>
      <c r="BZ12704" s="62"/>
      <c r="CA12704" s="62"/>
      <c r="CB12704" s="62"/>
      <c r="CC12704" s="62"/>
      <c r="CD12704" s="62"/>
      <c r="CE12704" s="62"/>
      <c r="CF12704" s="62"/>
      <c r="CL12704" s="56" t="s">
        <v>23052</v>
      </c>
      <c r="CM12704" s="56"/>
      <c r="CN12704" s="56"/>
      <c r="CO12704" s="52"/>
      <c r="CP12704" s="52"/>
      <c r="CQ12704" s="52"/>
      <c r="CR12704" s="52"/>
      <c r="CS12704" s="52"/>
      <c r="CT12704" s="52"/>
      <c r="CU12704" s="33"/>
      <c r="CV12704" s="33"/>
    </row>
    <row r="12705" spans="74:100">
      <c r="BV12705" s="62"/>
      <c r="BW12705" s="62"/>
      <c r="BX12705" s="62"/>
      <c r="BY12705" s="62"/>
      <c r="BZ12705" s="62"/>
      <c r="CA12705" s="62"/>
      <c r="CB12705" s="62"/>
      <c r="CC12705" s="62"/>
      <c r="CD12705" s="62"/>
      <c r="CE12705" s="62"/>
      <c r="CF12705" s="62"/>
      <c r="CL12705" s="56" t="s">
        <v>2736</v>
      </c>
      <c r="CM12705" s="56" t="s">
        <v>214</v>
      </c>
      <c r="CN12705" s="56" t="s">
        <v>214</v>
      </c>
      <c r="CO12705" s="52"/>
      <c r="CP12705" s="52"/>
      <c r="CQ12705" s="52"/>
      <c r="CR12705" s="52"/>
      <c r="CS12705" s="52"/>
      <c r="CT12705" s="52"/>
      <c r="CU12705" s="33"/>
      <c r="CV12705" s="33"/>
    </row>
    <row r="12706" spans="74:100">
      <c r="BV12706" s="62"/>
      <c r="BW12706" s="62"/>
      <c r="BX12706" s="62"/>
      <c r="BY12706" s="62"/>
      <c r="BZ12706" s="62"/>
      <c r="CA12706" s="62"/>
      <c r="CB12706" s="62"/>
      <c r="CC12706" s="62"/>
      <c r="CD12706" s="62"/>
      <c r="CE12706" s="62"/>
      <c r="CF12706" s="62"/>
      <c r="CL12706" s="56" t="s">
        <v>23053</v>
      </c>
      <c r="CM12706" s="56"/>
      <c r="CN12706" s="56"/>
      <c r="CO12706" s="52"/>
      <c r="CP12706" s="52"/>
      <c r="CQ12706" s="52"/>
      <c r="CR12706" s="52"/>
      <c r="CS12706" s="52"/>
      <c r="CT12706" s="52"/>
      <c r="CU12706" s="33"/>
      <c r="CV12706" s="33"/>
    </row>
    <row r="12707" spans="74:100">
      <c r="BV12707" s="62"/>
      <c r="BW12707" s="62"/>
      <c r="BX12707" s="62"/>
      <c r="BY12707" s="62"/>
      <c r="BZ12707" s="62"/>
      <c r="CA12707" s="62"/>
      <c r="CB12707" s="62"/>
      <c r="CC12707" s="62"/>
      <c r="CD12707" s="62"/>
      <c r="CE12707" s="62"/>
      <c r="CF12707" s="62"/>
      <c r="CL12707" s="56" t="s">
        <v>23054</v>
      </c>
      <c r="CM12707" s="56" t="s">
        <v>213</v>
      </c>
      <c r="CN12707" s="56" t="s">
        <v>213</v>
      </c>
      <c r="CO12707" s="52"/>
      <c r="CP12707" s="52"/>
      <c r="CQ12707" s="52"/>
      <c r="CR12707" s="52"/>
      <c r="CS12707" s="52"/>
      <c r="CT12707" s="52"/>
      <c r="CU12707" s="33"/>
      <c r="CV12707" s="33"/>
    </row>
    <row r="12708" spans="74:100">
      <c r="BV12708" s="62"/>
      <c r="BW12708" s="62"/>
      <c r="BX12708" s="62"/>
      <c r="BY12708" s="62"/>
      <c r="BZ12708" s="62"/>
      <c r="CA12708" s="62"/>
      <c r="CB12708" s="62"/>
      <c r="CC12708" s="62"/>
      <c r="CD12708" s="62"/>
      <c r="CE12708" s="62"/>
      <c r="CF12708" s="62"/>
      <c r="CL12708" s="56" t="s">
        <v>6644</v>
      </c>
      <c r="CM12708" s="56" t="s">
        <v>3118</v>
      </c>
      <c r="CN12708" s="56" t="s">
        <v>3118</v>
      </c>
      <c r="CO12708" s="52"/>
      <c r="CP12708" s="52"/>
      <c r="CQ12708" s="52"/>
      <c r="CR12708" s="52"/>
      <c r="CS12708" s="52"/>
      <c r="CT12708" s="52"/>
      <c r="CU12708" s="33"/>
      <c r="CV12708" s="33"/>
    </row>
    <row r="12709" spans="74:100">
      <c r="BV12709" s="62"/>
      <c r="BW12709" s="62"/>
      <c r="BX12709" s="62"/>
      <c r="BY12709" s="62"/>
      <c r="BZ12709" s="62"/>
      <c r="CA12709" s="62"/>
      <c r="CB12709" s="62"/>
      <c r="CC12709" s="62"/>
      <c r="CD12709" s="62"/>
      <c r="CE12709" s="62"/>
      <c r="CF12709" s="62"/>
      <c r="CL12709" s="56" t="s">
        <v>20142</v>
      </c>
      <c r="CM12709" s="56"/>
      <c r="CN12709" s="56"/>
      <c r="CO12709" s="52"/>
      <c r="CP12709" s="52"/>
      <c r="CQ12709" s="52"/>
      <c r="CR12709" s="52"/>
      <c r="CS12709" s="52"/>
      <c r="CT12709" s="52"/>
      <c r="CU12709" s="33"/>
      <c r="CV12709" s="33"/>
    </row>
    <row r="12710" spans="74:100">
      <c r="BV12710" s="62"/>
      <c r="BW12710" s="62"/>
      <c r="BX12710" s="62"/>
      <c r="BY12710" s="62"/>
      <c r="BZ12710" s="62"/>
      <c r="CA12710" s="62"/>
      <c r="CB12710" s="62"/>
      <c r="CC12710" s="62"/>
      <c r="CD12710" s="62"/>
      <c r="CE12710" s="62"/>
      <c r="CF12710" s="62"/>
      <c r="CL12710" s="56" t="s">
        <v>6645</v>
      </c>
      <c r="CM12710" s="56" t="s">
        <v>217</v>
      </c>
      <c r="CN12710" s="56" t="s">
        <v>217</v>
      </c>
      <c r="CO12710" s="52"/>
      <c r="CP12710" s="52"/>
      <c r="CQ12710" s="52"/>
      <c r="CR12710" s="52"/>
      <c r="CS12710" s="52"/>
      <c r="CT12710" s="52"/>
      <c r="CU12710" s="33"/>
      <c r="CV12710" s="33"/>
    </row>
    <row r="12711" spans="74:100">
      <c r="BV12711" s="62"/>
      <c r="BW12711" s="62"/>
      <c r="BX12711" s="62"/>
      <c r="BY12711" s="62"/>
      <c r="BZ12711" s="62"/>
      <c r="CA12711" s="62"/>
      <c r="CB12711" s="62"/>
      <c r="CC12711" s="62"/>
      <c r="CD12711" s="62"/>
      <c r="CE12711" s="62"/>
      <c r="CF12711" s="62"/>
      <c r="CL12711" s="56" t="s">
        <v>20143</v>
      </c>
      <c r="CM12711" s="56"/>
      <c r="CN12711" s="56"/>
      <c r="CO12711" s="52"/>
      <c r="CP12711" s="52"/>
      <c r="CQ12711" s="52"/>
      <c r="CR12711" s="52"/>
      <c r="CS12711" s="52"/>
      <c r="CT12711" s="52"/>
      <c r="CU12711" s="33"/>
      <c r="CV12711" s="33"/>
    </row>
    <row r="12712" spans="74:100">
      <c r="BV12712" s="62"/>
      <c r="BW12712" s="62"/>
      <c r="BX12712" s="62"/>
      <c r="BY12712" s="62"/>
      <c r="BZ12712" s="62"/>
      <c r="CA12712" s="62"/>
      <c r="CB12712" s="62"/>
      <c r="CC12712" s="62"/>
      <c r="CD12712" s="62"/>
      <c r="CE12712" s="62"/>
      <c r="CF12712" s="62"/>
      <c r="CL12712" s="56" t="s">
        <v>28683</v>
      </c>
      <c r="CM12712" s="56" t="s">
        <v>217</v>
      </c>
      <c r="CN12712" s="56" t="s">
        <v>217</v>
      </c>
      <c r="CO12712" s="52"/>
      <c r="CP12712" s="52"/>
      <c r="CQ12712" s="52"/>
      <c r="CR12712" s="52"/>
      <c r="CS12712" s="52"/>
      <c r="CT12712" s="52"/>
      <c r="CU12712" s="33"/>
      <c r="CV12712" s="33"/>
    </row>
    <row r="12713" spans="74:100">
      <c r="BV12713" s="62"/>
      <c r="BW12713" s="62"/>
      <c r="BX12713" s="62"/>
      <c r="BY12713" s="62"/>
      <c r="BZ12713" s="62"/>
      <c r="CA12713" s="62"/>
      <c r="CB12713" s="62"/>
      <c r="CC12713" s="62"/>
      <c r="CD12713" s="62"/>
      <c r="CE12713" s="62"/>
      <c r="CF12713" s="62"/>
      <c r="CL12713" s="56" t="s">
        <v>28684</v>
      </c>
      <c r="CM12713" s="56"/>
      <c r="CN12713" s="56"/>
      <c r="CO12713" s="52"/>
      <c r="CP12713" s="52"/>
      <c r="CQ12713" s="52"/>
      <c r="CR12713" s="52"/>
      <c r="CS12713" s="52"/>
      <c r="CT12713" s="52"/>
      <c r="CU12713" s="33"/>
      <c r="CV12713" s="33"/>
    </row>
    <row r="12714" spans="74:100">
      <c r="BV12714" s="62"/>
      <c r="BW12714" s="62"/>
      <c r="BX12714" s="62"/>
      <c r="BY12714" s="62"/>
      <c r="BZ12714" s="62"/>
      <c r="CA12714" s="62"/>
      <c r="CB12714" s="62"/>
      <c r="CC12714" s="62"/>
      <c r="CD12714" s="62"/>
      <c r="CE12714" s="62"/>
      <c r="CF12714" s="62"/>
      <c r="CL12714" s="56" t="s">
        <v>28685</v>
      </c>
      <c r="CM12714" s="56" t="s">
        <v>217</v>
      </c>
      <c r="CN12714" s="56" t="s">
        <v>217</v>
      </c>
      <c r="CO12714" s="52"/>
      <c r="CP12714" s="52"/>
      <c r="CQ12714" s="52"/>
      <c r="CR12714" s="52"/>
      <c r="CS12714" s="52"/>
      <c r="CT12714" s="52"/>
      <c r="CU12714" s="33"/>
      <c r="CV12714" s="33"/>
    </row>
    <row r="12715" spans="74:100">
      <c r="BV12715" s="62"/>
      <c r="BW12715" s="62"/>
      <c r="BX12715" s="62"/>
      <c r="BY12715" s="62"/>
      <c r="BZ12715" s="62"/>
      <c r="CA12715" s="62"/>
      <c r="CB12715" s="62"/>
      <c r="CC12715" s="62"/>
      <c r="CD12715" s="62"/>
      <c r="CE12715" s="62"/>
      <c r="CF12715" s="62"/>
      <c r="CL12715" s="56" t="s">
        <v>28686</v>
      </c>
      <c r="CM12715" s="56"/>
      <c r="CN12715" s="56"/>
      <c r="CO12715" s="52"/>
      <c r="CP12715" s="52"/>
      <c r="CQ12715" s="52"/>
      <c r="CR12715" s="52"/>
      <c r="CS12715" s="52"/>
      <c r="CT12715" s="52"/>
      <c r="CU12715" s="33"/>
      <c r="CV12715" s="33"/>
    </row>
    <row r="12716" spans="74:100">
      <c r="BV12716" s="62"/>
      <c r="BW12716" s="62"/>
      <c r="BX12716" s="62"/>
      <c r="BY12716" s="62"/>
      <c r="BZ12716" s="62"/>
      <c r="CA12716" s="62"/>
      <c r="CB12716" s="62"/>
      <c r="CC12716" s="62"/>
      <c r="CD12716" s="62"/>
      <c r="CE12716" s="62"/>
      <c r="CF12716" s="62"/>
      <c r="CL12716" s="56" t="s">
        <v>6646</v>
      </c>
      <c r="CM12716" s="56" t="s">
        <v>3118</v>
      </c>
      <c r="CN12716" s="56" t="s">
        <v>3118</v>
      </c>
      <c r="CO12716" s="52"/>
      <c r="CP12716" s="52"/>
      <c r="CQ12716" s="52"/>
      <c r="CR12716" s="52"/>
      <c r="CS12716" s="52"/>
      <c r="CT12716" s="52"/>
      <c r="CU12716" s="33"/>
      <c r="CV12716" s="33"/>
    </row>
    <row r="12717" spans="74:100">
      <c r="BV12717" s="62"/>
      <c r="BW12717" s="62"/>
      <c r="BX12717" s="62"/>
      <c r="BY12717" s="62"/>
      <c r="BZ12717" s="62"/>
      <c r="CA12717" s="62"/>
      <c r="CB12717" s="62"/>
      <c r="CC12717" s="62"/>
      <c r="CD12717" s="62"/>
      <c r="CE12717" s="62"/>
      <c r="CF12717" s="62"/>
      <c r="CL12717" s="56" t="s">
        <v>20144</v>
      </c>
      <c r="CM12717" s="56"/>
      <c r="CN12717" s="56"/>
      <c r="CO12717" s="52"/>
      <c r="CP12717" s="52"/>
      <c r="CQ12717" s="52"/>
      <c r="CR12717" s="52"/>
      <c r="CS12717" s="52"/>
      <c r="CT12717" s="52"/>
      <c r="CU12717" s="33"/>
      <c r="CV12717" s="33"/>
    </row>
    <row r="12718" spans="74:100">
      <c r="BV12718" s="62"/>
      <c r="BW12718" s="62"/>
      <c r="BX12718" s="62"/>
      <c r="BY12718" s="62"/>
      <c r="BZ12718" s="62"/>
      <c r="CA12718" s="62"/>
      <c r="CB12718" s="62"/>
      <c r="CC12718" s="62"/>
      <c r="CD12718" s="62"/>
      <c r="CE12718" s="62"/>
      <c r="CF12718" s="62"/>
      <c r="CL12718" s="56" t="s">
        <v>2737</v>
      </c>
      <c r="CM12718" s="56" t="s">
        <v>213</v>
      </c>
      <c r="CN12718" s="56" t="s">
        <v>213</v>
      </c>
      <c r="CO12718" s="52"/>
      <c r="CP12718" s="52"/>
      <c r="CQ12718" s="52"/>
      <c r="CR12718" s="52"/>
      <c r="CS12718" s="52"/>
      <c r="CT12718" s="52"/>
      <c r="CU12718" s="33"/>
      <c r="CV12718" s="33"/>
    </row>
    <row r="12719" spans="74:100">
      <c r="BV12719" s="62"/>
      <c r="BW12719" s="62"/>
      <c r="BX12719" s="62"/>
      <c r="BY12719" s="62"/>
      <c r="BZ12719" s="62"/>
      <c r="CA12719" s="62"/>
      <c r="CB12719" s="62"/>
      <c r="CC12719" s="62"/>
      <c r="CD12719" s="62"/>
      <c r="CE12719" s="62"/>
      <c r="CF12719" s="62"/>
      <c r="CL12719" s="56" t="s">
        <v>23055</v>
      </c>
      <c r="CM12719" s="56"/>
      <c r="CN12719" s="56"/>
      <c r="CO12719" s="52"/>
      <c r="CP12719" s="52"/>
      <c r="CQ12719" s="52"/>
      <c r="CR12719" s="52"/>
      <c r="CS12719" s="52"/>
      <c r="CT12719" s="52"/>
      <c r="CU12719" s="33"/>
      <c r="CV12719" s="33"/>
    </row>
    <row r="12720" spans="74:100">
      <c r="BV12720" s="62"/>
      <c r="BW12720" s="62"/>
      <c r="BX12720" s="62"/>
      <c r="BY12720" s="62"/>
      <c r="BZ12720" s="62"/>
      <c r="CA12720" s="62"/>
      <c r="CB12720" s="62"/>
      <c r="CC12720" s="62"/>
      <c r="CD12720" s="62"/>
      <c r="CE12720" s="62"/>
      <c r="CF12720" s="62"/>
      <c r="CL12720" s="56" t="s">
        <v>2738</v>
      </c>
      <c r="CM12720" s="56" t="s">
        <v>214</v>
      </c>
      <c r="CN12720" s="56" t="s">
        <v>214</v>
      </c>
      <c r="CO12720" s="52"/>
      <c r="CP12720" s="52"/>
      <c r="CQ12720" s="52"/>
      <c r="CR12720" s="52"/>
      <c r="CS12720" s="52"/>
      <c r="CT12720" s="52"/>
      <c r="CU12720" s="33"/>
      <c r="CV12720" s="33"/>
    </row>
    <row r="12721" spans="74:100">
      <c r="BV12721" s="62"/>
      <c r="BW12721" s="62"/>
      <c r="BX12721" s="62"/>
      <c r="BY12721" s="62"/>
      <c r="BZ12721" s="62"/>
      <c r="CA12721" s="62"/>
      <c r="CB12721" s="62"/>
      <c r="CC12721" s="62"/>
      <c r="CD12721" s="62"/>
      <c r="CE12721" s="62"/>
      <c r="CF12721" s="62"/>
      <c r="CL12721" s="56" t="s">
        <v>23058</v>
      </c>
      <c r="CM12721" s="56"/>
      <c r="CN12721" s="56"/>
      <c r="CO12721" s="52"/>
      <c r="CP12721" s="52"/>
      <c r="CQ12721" s="52"/>
      <c r="CR12721" s="52"/>
      <c r="CS12721" s="52"/>
      <c r="CT12721" s="52"/>
      <c r="CU12721" s="33"/>
      <c r="CV12721" s="33"/>
    </row>
    <row r="12722" spans="74:100">
      <c r="BV12722" s="62"/>
      <c r="BW12722" s="62"/>
      <c r="BX12722" s="62"/>
      <c r="BY12722" s="62"/>
      <c r="BZ12722" s="62"/>
      <c r="CA12722" s="62"/>
      <c r="CB12722" s="62"/>
      <c r="CC12722" s="62"/>
      <c r="CD12722" s="62"/>
      <c r="CE12722" s="62"/>
      <c r="CF12722" s="62"/>
      <c r="CL12722" s="56" t="s">
        <v>2739</v>
      </c>
      <c r="CM12722" s="56" t="s">
        <v>216</v>
      </c>
      <c r="CN12722" s="56" t="s">
        <v>216</v>
      </c>
      <c r="CO12722" s="52"/>
      <c r="CP12722" s="52"/>
      <c r="CQ12722" s="52"/>
      <c r="CR12722" s="52"/>
      <c r="CS12722" s="52"/>
      <c r="CT12722" s="52"/>
      <c r="CU12722" s="33"/>
      <c r="CV12722" s="33"/>
    </row>
    <row r="12723" spans="74:100">
      <c r="BV12723" s="62"/>
      <c r="BW12723" s="62"/>
      <c r="BX12723" s="62"/>
      <c r="BY12723" s="62"/>
      <c r="BZ12723" s="62"/>
      <c r="CA12723" s="62"/>
      <c r="CB12723" s="62"/>
      <c r="CC12723" s="62"/>
      <c r="CD12723" s="62"/>
      <c r="CE12723" s="62"/>
      <c r="CF12723" s="62"/>
      <c r="CL12723" s="56" t="s">
        <v>23056</v>
      </c>
      <c r="CM12723" s="56"/>
      <c r="CN12723" s="56"/>
      <c r="CO12723" s="52"/>
      <c r="CP12723" s="52"/>
      <c r="CQ12723" s="52"/>
      <c r="CR12723" s="52"/>
      <c r="CS12723" s="52"/>
      <c r="CT12723" s="52"/>
      <c r="CU12723" s="33"/>
      <c r="CV12723" s="33"/>
    </row>
    <row r="12724" spans="74:100">
      <c r="BV12724" s="62"/>
      <c r="BW12724" s="62"/>
      <c r="BX12724" s="62"/>
      <c r="BY12724" s="62"/>
      <c r="BZ12724" s="62"/>
      <c r="CA12724" s="62"/>
      <c r="CB12724" s="62"/>
      <c r="CC12724" s="62"/>
      <c r="CD12724" s="62"/>
      <c r="CE12724" s="62"/>
      <c r="CF12724" s="62"/>
      <c r="CL12724" s="56" t="s">
        <v>6648</v>
      </c>
      <c r="CM12724" s="56" t="s">
        <v>217</v>
      </c>
      <c r="CN12724" s="56" t="s">
        <v>217</v>
      </c>
      <c r="CO12724" s="52"/>
      <c r="CP12724" s="52"/>
      <c r="CQ12724" s="52"/>
      <c r="CR12724" s="52"/>
      <c r="CS12724" s="52"/>
      <c r="CT12724" s="52"/>
      <c r="CU12724" s="33"/>
      <c r="CV12724" s="33"/>
    </row>
    <row r="12725" spans="74:100">
      <c r="BV12725" s="62"/>
      <c r="BW12725" s="62"/>
      <c r="BX12725" s="62"/>
      <c r="BY12725" s="62"/>
      <c r="BZ12725" s="62"/>
      <c r="CA12725" s="62"/>
      <c r="CB12725" s="62"/>
      <c r="CC12725" s="62"/>
      <c r="CD12725" s="62"/>
      <c r="CE12725" s="62"/>
      <c r="CF12725" s="62"/>
      <c r="CL12725" s="56" t="s">
        <v>20145</v>
      </c>
      <c r="CM12725" s="56"/>
      <c r="CN12725" s="56"/>
      <c r="CO12725" s="52"/>
      <c r="CP12725" s="52"/>
      <c r="CQ12725" s="52"/>
      <c r="CR12725" s="52"/>
      <c r="CS12725" s="52"/>
      <c r="CT12725" s="52"/>
      <c r="CU12725" s="33"/>
      <c r="CV12725" s="33"/>
    </row>
    <row r="12726" spans="74:100">
      <c r="BV12726" s="62"/>
      <c r="BW12726" s="62"/>
      <c r="BX12726" s="62"/>
      <c r="BY12726" s="62"/>
      <c r="BZ12726" s="62"/>
      <c r="CA12726" s="62"/>
      <c r="CB12726" s="62"/>
      <c r="CC12726" s="62"/>
      <c r="CD12726" s="62"/>
      <c r="CE12726" s="62"/>
      <c r="CF12726" s="62"/>
      <c r="CL12726" s="56" t="s">
        <v>2740</v>
      </c>
      <c r="CM12726" s="56" t="s">
        <v>216</v>
      </c>
      <c r="CN12726" s="56" t="s">
        <v>216</v>
      </c>
      <c r="CO12726" s="52"/>
      <c r="CP12726" s="52"/>
      <c r="CQ12726" s="52"/>
      <c r="CR12726" s="52"/>
      <c r="CS12726" s="52"/>
      <c r="CT12726" s="52"/>
      <c r="CU12726" s="33"/>
      <c r="CV12726" s="33"/>
    </row>
    <row r="12727" spans="74:100">
      <c r="BV12727" s="62"/>
      <c r="BW12727" s="62"/>
      <c r="BX12727" s="62"/>
      <c r="BY12727" s="62"/>
      <c r="BZ12727" s="62"/>
      <c r="CA12727" s="62"/>
      <c r="CB12727" s="62"/>
      <c r="CC12727" s="62"/>
      <c r="CD12727" s="62"/>
      <c r="CE12727" s="62"/>
      <c r="CF12727" s="62"/>
      <c r="CL12727" s="56" t="s">
        <v>23057</v>
      </c>
      <c r="CM12727" s="56"/>
      <c r="CN12727" s="56"/>
      <c r="CO12727" s="52"/>
      <c r="CP12727" s="52"/>
      <c r="CQ12727" s="52"/>
      <c r="CR12727" s="52"/>
      <c r="CS12727" s="52"/>
      <c r="CT12727" s="52"/>
      <c r="CU12727" s="33"/>
      <c r="CV12727" s="33"/>
    </row>
    <row r="12728" spans="74:100">
      <c r="BV12728" s="62"/>
      <c r="BW12728" s="62"/>
      <c r="BX12728" s="62"/>
      <c r="BY12728" s="62"/>
      <c r="BZ12728" s="62"/>
      <c r="CA12728" s="62"/>
      <c r="CB12728" s="62"/>
      <c r="CC12728" s="62"/>
      <c r="CD12728" s="62"/>
      <c r="CE12728" s="62"/>
      <c r="CF12728" s="62"/>
      <c r="CL12728" s="56" t="s">
        <v>28687</v>
      </c>
      <c r="CM12728" s="56" t="s">
        <v>3118</v>
      </c>
      <c r="CN12728" s="56" t="s">
        <v>3118</v>
      </c>
      <c r="CO12728" s="52"/>
      <c r="CP12728" s="52"/>
      <c r="CQ12728" s="52"/>
      <c r="CR12728" s="52"/>
      <c r="CS12728" s="52"/>
      <c r="CT12728" s="52"/>
      <c r="CU12728" s="33"/>
      <c r="CV12728" s="33"/>
    </row>
    <row r="12729" spans="74:100">
      <c r="BV12729" s="62"/>
      <c r="BW12729" s="62"/>
      <c r="BX12729" s="62"/>
      <c r="BY12729" s="62"/>
      <c r="BZ12729" s="62"/>
      <c r="CA12729" s="62"/>
      <c r="CB12729" s="62"/>
      <c r="CC12729" s="62"/>
      <c r="CD12729" s="62"/>
      <c r="CE12729" s="62"/>
      <c r="CF12729" s="62"/>
      <c r="CL12729" s="56" t="s">
        <v>28688</v>
      </c>
      <c r="CM12729" s="56"/>
      <c r="CN12729" s="56"/>
      <c r="CO12729" s="52"/>
      <c r="CP12729" s="52"/>
      <c r="CQ12729" s="52"/>
      <c r="CR12729" s="52"/>
      <c r="CS12729" s="52"/>
      <c r="CT12729" s="52"/>
      <c r="CU12729" s="33"/>
      <c r="CV12729" s="33"/>
    </row>
    <row r="12730" spans="74:100">
      <c r="BV12730" s="62"/>
      <c r="BW12730" s="62"/>
      <c r="BX12730" s="62"/>
      <c r="BY12730" s="62"/>
      <c r="BZ12730" s="62"/>
      <c r="CA12730" s="62"/>
      <c r="CB12730" s="62"/>
      <c r="CC12730" s="62"/>
      <c r="CD12730" s="62"/>
      <c r="CE12730" s="62"/>
      <c r="CF12730" s="62"/>
      <c r="CL12730" s="56" t="s">
        <v>6650</v>
      </c>
      <c r="CM12730" s="56" t="s">
        <v>217</v>
      </c>
      <c r="CN12730" s="56" t="s">
        <v>217</v>
      </c>
      <c r="CO12730" s="52"/>
      <c r="CP12730" s="52"/>
      <c r="CQ12730" s="52"/>
      <c r="CR12730" s="52"/>
      <c r="CS12730" s="52"/>
      <c r="CT12730" s="52"/>
      <c r="CU12730" s="33"/>
      <c r="CV12730" s="33"/>
    </row>
    <row r="12731" spans="74:100">
      <c r="BV12731" s="62"/>
      <c r="BW12731" s="62"/>
      <c r="BX12731" s="62"/>
      <c r="BY12731" s="62"/>
      <c r="BZ12731" s="62"/>
      <c r="CA12731" s="62"/>
      <c r="CB12731" s="62"/>
      <c r="CC12731" s="62"/>
      <c r="CD12731" s="62"/>
      <c r="CE12731" s="62"/>
      <c r="CF12731" s="62"/>
      <c r="CL12731" s="56" t="s">
        <v>20146</v>
      </c>
      <c r="CM12731" s="56"/>
      <c r="CN12731" s="56"/>
      <c r="CO12731" s="52"/>
      <c r="CP12731" s="52"/>
      <c r="CQ12731" s="52"/>
      <c r="CR12731" s="52"/>
      <c r="CS12731" s="52"/>
      <c r="CT12731" s="52"/>
      <c r="CU12731" s="33"/>
      <c r="CV12731" s="33"/>
    </row>
    <row r="12732" spans="74:100">
      <c r="BV12732" s="62"/>
      <c r="BW12732" s="62"/>
      <c r="BX12732" s="62"/>
      <c r="BY12732" s="62"/>
      <c r="BZ12732" s="62"/>
      <c r="CA12732" s="62"/>
      <c r="CB12732" s="62"/>
      <c r="CC12732" s="62"/>
      <c r="CD12732" s="62"/>
      <c r="CE12732" s="62"/>
      <c r="CF12732" s="62"/>
      <c r="CL12732" s="56" t="s">
        <v>6651</v>
      </c>
      <c r="CM12732" s="56" t="s">
        <v>3118</v>
      </c>
      <c r="CN12732" s="56" t="s">
        <v>3118</v>
      </c>
      <c r="CO12732" s="52"/>
      <c r="CP12732" s="52"/>
      <c r="CQ12732" s="52"/>
      <c r="CR12732" s="52"/>
      <c r="CS12732" s="52"/>
      <c r="CT12732" s="52"/>
      <c r="CU12732" s="33"/>
      <c r="CV12732" s="33"/>
    </row>
    <row r="12733" spans="74:100">
      <c r="BV12733" s="62"/>
      <c r="BW12733" s="62"/>
      <c r="BX12733" s="62"/>
      <c r="BY12733" s="62"/>
      <c r="BZ12733" s="62"/>
      <c r="CA12733" s="62"/>
      <c r="CB12733" s="62"/>
      <c r="CC12733" s="62"/>
      <c r="CD12733" s="62"/>
      <c r="CE12733" s="62"/>
      <c r="CF12733" s="62"/>
      <c r="CL12733" s="56" t="s">
        <v>20147</v>
      </c>
      <c r="CM12733" s="56"/>
      <c r="CN12733" s="56"/>
      <c r="CO12733" s="52"/>
      <c r="CP12733" s="52"/>
      <c r="CQ12733" s="52"/>
      <c r="CR12733" s="52"/>
      <c r="CS12733" s="52"/>
      <c r="CT12733" s="52"/>
      <c r="CU12733" s="33"/>
      <c r="CV12733" s="33"/>
    </row>
    <row r="12734" spans="74:100">
      <c r="BV12734" s="62"/>
      <c r="BW12734" s="62"/>
      <c r="BX12734" s="62"/>
      <c r="BY12734" s="62"/>
      <c r="BZ12734" s="62"/>
      <c r="CA12734" s="62"/>
      <c r="CB12734" s="62"/>
      <c r="CC12734" s="62"/>
      <c r="CD12734" s="62"/>
      <c r="CE12734" s="62"/>
      <c r="CF12734" s="62"/>
      <c r="CL12734" s="56" t="s">
        <v>28689</v>
      </c>
      <c r="CM12734" s="56" t="s">
        <v>217</v>
      </c>
      <c r="CN12734" s="56" t="s">
        <v>217</v>
      </c>
      <c r="CO12734" s="52"/>
      <c r="CP12734" s="52"/>
      <c r="CQ12734" s="52"/>
      <c r="CR12734" s="52"/>
      <c r="CS12734" s="52"/>
      <c r="CT12734" s="52"/>
      <c r="CU12734" s="33"/>
      <c r="CV12734" s="33"/>
    </row>
    <row r="12735" spans="74:100">
      <c r="BV12735" s="62"/>
      <c r="BW12735" s="62"/>
      <c r="BX12735" s="62"/>
      <c r="BY12735" s="62"/>
      <c r="BZ12735" s="62"/>
      <c r="CA12735" s="62"/>
      <c r="CB12735" s="62"/>
      <c r="CC12735" s="62"/>
      <c r="CD12735" s="62"/>
      <c r="CE12735" s="62"/>
      <c r="CF12735" s="62"/>
      <c r="CL12735" s="56" t="s">
        <v>28690</v>
      </c>
      <c r="CM12735" s="56"/>
      <c r="CN12735" s="56"/>
      <c r="CO12735" s="52"/>
      <c r="CP12735" s="52"/>
      <c r="CQ12735" s="52"/>
      <c r="CR12735" s="52"/>
      <c r="CS12735" s="52"/>
      <c r="CT12735" s="52"/>
      <c r="CU12735" s="33"/>
      <c r="CV12735" s="33"/>
    </row>
    <row r="12736" spans="74:100">
      <c r="BV12736" s="62"/>
      <c r="BW12736" s="62"/>
      <c r="BX12736" s="62"/>
      <c r="BY12736" s="62"/>
      <c r="BZ12736" s="62"/>
      <c r="CA12736" s="62"/>
      <c r="CB12736" s="62"/>
      <c r="CC12736" s="62"/>
      <c r="CD12736" s="62"/>
      <c r="CE12736" s="62"/>
      <c r="CF12736" s="62"/>
      <c r="CL12736" s="56" t="s">
        <v>28691</v>
      </c>
      <c r="CM12736" s="56" t="s">
        <v>217</v>
      </c>
      <c r="CN12736" s="56" t="s">
        <v>217</v>
      </c>
      <c r="CO12736" s="52"/>
      <c r="CP12736" s="52"/>
      <c r="CQ12736" s="52"/>
      <c r="CR12736" s="52"/>
      <c r="CS12736" s="52"/>
      <c r="CT12736" s="52"/>
      <c r="CU12736" s="33"/>
      <c r="CV12736" s="33"/>
    </row>
    <row r="12737" spans="74:100">
      <c r="BV12737" s="62"/>
      <c r="BW12737" s="62"/>
      <c r="BX12737" s="62"/>
      <c r="BY12737" s="62"/>
      <c r="BZ12737" s="62"/>
      <c r="CA12737" s="62"/>
      <c r="CB12737" s="62"/>
      <c r="CC12737" s="62"/>
      <c r="CD12737" s="62"/>
      <c r="CE12737" s="62"/>
      <c r="CF12737" s="62"/>
      <c r="CL12737" s="56" t="s">
        <v>28692</v>
      </c>
      <c r="CM12737" s="56"/>
      <c r="CN12737" s="56"/>
      <c r="CO12737" s="52"/>
      <c r="CP12737" s="52"/>
      <c r="CQ12737" s="52"/>
      <c r="CR12737" s="52"/>
      <c r="CS12737" s="52"/>
      <c r="CT12737" s="52"/>
      <c r="CU12737" s="33"/>
      <c r="CV12737" s="33"/>
    </row>
    <row r="12738" spans="74:100">
      <c r="BV12738" s="62"/>
      <c r="BW12738" s="62"/>
      <c r="BX12738" s="62"/>
      <c r="BY12738" s="62"/>
      <c r="BZ12738" s="62"/>
      <c r="CA12738" s="62"/>
      <c r="CB12738" s="62"/>
      <c r="CC12738" s="62"/>
      <c r="CD12738" s="62"/>
      <c r="CE12738" s="62"/>
      <c r="CF12738" s="62"/>
      <c r="CL12738" s="56" t="s">
        <v>6652</v>
      </c>
      <c r="CM12738" s="56" t="s">
        <v>217</v>
      </c>
      <c r="CN12738" s="56" t="s">
        <v>217</v>
      </c>
      <c r="CO12738" s="52"/>
      <c r="CP12738" s="52"/>
      <c r="CQ12738" s="52"/>
      <c r="CR12738" s="52"/>
      <c r="CS12738" s="52"/>
      <c r="CT12738" s="52"/>
      <c r="CU12738" s="33"/>
      <c r="CV12738" s="33"/>
    </row>
    <row r="12739" spans="74:100">
      <c r="BV12739" s="62"/>
      <c r="BW12739" s="62"/>
      <c r="BX12739" s="62"/>
      <c r="BY12739" s="62"/>
      <c r="BZ12739" s="62"/>
      <c r="CA12739" s="62"/>
      <c r="CB12739" s="62"/>
      <c r="CC12739" s="62"/>
      <c r="CD12739" s="62"/>
      <c r="CE12739" s="62"/>
      <c r="CF12739" s="62"/>
      <c r="CL12739" s="56" t="s">
        <v>20148</v>
      </c>
      <c r="CM12739" s="56"/>
      <c r="CN12739" s="56"/>
      <c r="CO12739" s="52"/>
      <c r="CP12739" s="52"/>
      <c r="CQ12739" s="52"/>
      <c r="CR12739" s="52"/>
      <c r="CS12739" s="52"/>
      <c r="CT12739" s="52"/>
      <c r="CU12739" s="33"/>
      <c r="CV12739" s="33"/>
    </row>
    <row r="12740" spans="74:100">
      <c r="BV12740" s="62"/>
      <c r="BW12740" s="62"/>
      <c r="BX12740" s="62"/>
      <c r="BY12740" s="62"/>
      <c r="BZ12740" s="62"/>
      <c r="CA12740" s="62"/>
      <c r="CB12740" s="62"/>
      <c r="CC12740" s="62"/>
      <c r="CD12740" s="62"/>
      <c r="CE12740" s="62"/>
      <c r="CF12740" s="62"/>
      <c r="CL12740" s="56" t="s">
        <v>28693</v>
      </c>
      <c r="CM12740" s="56" t="s">
        <v>3118</v>
      </c>
      <c r="CN12740" s="56" t="s">
        <v>3118</v>
      </c>
      <c r="CO12740" s="52"/>
      <c r="CP12740" s="52"/>
      <c r="CQ12740" s="52"/>
      <c r="CR12740" s="52"/>
      <c r="CS12740" s="52"/>
      <c r="CT12740" s="52"/>
      <c r="CU12740" s="33"/>
      <c r="CV12740" s="33"/>
    </row>
    <row r="12741" spans="74:100">
      <c r="BV12741" s="62"/>
      <c r="BW12741" s="62"/>
      <c r="BX12741" s="62"/>
      <c r="BY12741" s="62"/>
      <c r="BZ12741" s="62"/>
      <c r="CA12741" s="62"/>
      <c r="CB12741" s="62"/>
      <c r="CC12741" s="62"/>
      <c r="CD12741" s="62"/>
      <c r="CE12741" s="62"/>
      <c r="CF12741" s="62"/>
      <c r="CL12741" s="56" t="s">
        <v>28694</v>
      </c>
      <c r="CM12741" s="56"/>
      <c r="CN12741" s="56"/>
      <c r="CO12741" s="52"/>
      <c r="CP12741" s="52"/>
      <c r="CQ12741" s="52"/>
      <c r="CR12741" s="52"/>
      <c r="CS12741" s="52"/>
      <c r="CT12741" s="52"/>
      <c r="CU12741" s="33"/>
      <c r="CV12741" s="33"/>
    </row>
    <row r="12742" spans="74:100">
      <c r="BV12742" s="62"/>
      <c r="BW12742" s="62"/>
      <c r="BX12742" s="62"/>
      <c r="BY12742" s="62"/>
      <c r="BZ12742" s="62"/>
      <c r="CA12742" s="62"/>
      <c r="CB12742" s="62"/>
      <c r="CC12742" s="62"/>
      <c r="CD12742" s="62"/>
      <c r="CE12742" s="62"/>
      <c r="CF12742" s="62"/>
      <c r="CL12742" s="56" t="s">
        <v>28695</v>
      </c>
      <c r="CM12742" s="56" t="s">
        <v>217</v>
      </c>
      <c r="CN12742" s="56" t="s">
        <v>217</v>
      </c>
      <c r="CO12742" s="52"/>
      <c r="CP12742" s="52"/>
      <c r="CQ12742" s="52"/>
      <c r="CR12742" s="52"/>
      <c r="CS12742" s="52"/>
      <c r="CT12742" s="52"/>
      <c r="CU12742" s="33"/>
      <c r="CV12742" s="33"/>
    </row>
    <row r="12743" spans="74:100">
      <c r="BV12743" s="62"/>
      <c r="BW12743" s="62"/>
      <c r="BX12743" s="62"/>
      <c r="BY12743" s="62"/>
      <c r="BZ12743" s="62"/>
      <c r="CA12743" s="62"/>
      <c r="CB12743" s="62"/>
      <c r="CC12743" s="62"/>
      <c r="CD12743" s="62"/>
      <c r="CE12743" s="62"/>
      <c r="CF12743" s="62"/>
      <c r="CL12743" s="56" t="s">
        <v>28694</v>
      </c>
      <c r="CM12743" s="56"/>
      <c r="CN12743" s="56"/>
      <c r="CO12743" s="52"/>
      <c r="CP12743" s="52"/>
      <c r="CQ12743" s="52"/>
      <c r="CR12743" s="52"/>
      <c r="CS12743" s="52"/>
      <c r="CT12743" s="52"/>
      <c r="CU12743" s="33"/>
      <c r="CV12743" s="33"/>
    </row>
    <row r="12744" spans="74:100">
      <c r="BV12744" s="62"/>
      <c r="BW12744" s="62"/>
      <c r="BX12744" s="62"/>
      <c r="BY12744" s="62"/>
      <c r="BZ12744" s="62"/>
      <c r="CA12744" s="62"/>
      <c r="CB12744" s="62"/>
      <c r="CC12744" s="62"/>
      <c r="CD12744" s="62"/>
      <c r="CE12744" s="62"/>
      <c r="CF12744" s="62"/>
      <c r="CL12744" s="56" t="s">
        <v>28696</v>
      </c>
      <c r="CM12744" s="56" t="s">
        <v>217</v>
      </c>
      <c r="CN12744" s="56" t="s">
        <v>217</v>
      </c>
      <c r="CO12744" s="52"/>
      <c r="CP12744" s="52"/>
      <c r="CQ12744" s="52"/>
      <c r="CR12744" s="52"/>
      <c r="CS12744" s="52"/>
      <c r="CT12744" s="52"/>
      <c r="CU12744" s="33"/>
      <c r="CV12744" s="33"/>
    </row>
    <row r="12745" spans="74:100">
      <c r="BV12745" s="62"/>
      <c r="BW12745" s="62"/>
      <c r="BX12745" s="62"/>
      <c r="BY12745" s="62"/>
      <c r="BZ12745" s="62"/>
      <c r="CA12745" s="62"/>
      <c r="CB12745" s="62"/>
      <c r="CC12745" s="62"/>
      <c r="CD12745" s="62"/>
      <c r="CE12745" s="62"/>
      <c r="CF12745" s="62"/>
      <c r="CL12745" s="56" t="s">
        <v>28697</v>
      </c>
      <c r="CM12745" s="56"/>
      <c r="CN12745" s="56"/>
      <c r="CO12745" s="52"/>
      <c r="CP12745" s="52"/>
      <c r="CQ12745" s="52"/>
      <c r="CR12745" s="52"/>
      <c r="CS12745" s="52"/>
      <c r="CT12745" s="52"/>
      <c r="CU12745" s="33"/>
      <c r="CV12745" s="33"/>
    </row>
    <row r="12746" spans="74:100">
      <c r="BV12746" s="62"/>
      <c r="BW12746" s="62"/>
      <c r="BX12746" s="62"/>
      <c r="BY12746" s="62"/>
      <c r="BZ12746" s="62"/>
      <c r="CA12746" s="62"/>
      <c r="CB12746" s="62"/>
      <c r="CC12746" s="62"/>
      <c r="CD12746" s="62"/>
      <c r="CE12746" s="62"/>
      <c r="CF12746" s="62"/>
      <c r="CL12746" s="56" t="s">
        <v>28698</v>
      </c>
      <c r="CM12746" s="56" t="s">
        <v>217</v>
      </c>
      <c r="CN12746" s="56" t="s">
        <v>217</v>
      </c>
      <c r="CO12746" s="52"/>
      <c r="CP12746" s="52"/>
      <c r="CQ12746" s="52"/>
      <c r="CR12746" s="52"/>
      <c r="CS12746" s="52"/>
      <c r="CT12746" s="52"/>
      <c r="CU12746" s="33"/>
      <c r="CV12746" s="33"/>
    </row>
    <row r="12747" spans="74:100">
      <c r="BV12747" s="62"/>
      <c r="BW12747" s="62"/>
      <c r="BX12747" s="62"/>
      <c r="BY12747" s="62"/>
      <c r="BZ12747" s="62"/>
      <c r="CA12747" s="62"/>
      <c r="CB12747" s="62"/>
      <c r="CC12747" s="62"/>
      <c r="CD12747" s="62"/>
      <c r="CE12747" s="62"/>
      <c r="CF12747" s="62"/>
      <c r="CL12747" s="56" t="s">
        <v>28694</v>
      </c>
      <c r="CM12747" s="56"/>
      <c r="CN12747" s="56"/>
      <c r="CO12747" s="52"/>
      <c r="CP12747" s="52"/>
      <c r="CQ12747" s="52"/>
      <c r="CR12747" s="52"/>
      <c r="CS12747" s="52"/>
      <c r="CT12747" s="52"/>
      <c r="CU12747" s="33"/>
      <c r="CV12747" s="33"/>
    </row>
    <row r="12748" spans="74:100">
      <c r="BV12748" s="62"/>
      <c r="BW12748" s="62"/>
      <c r="BX12748" s="62"/>
      <c r="BY12748" s="62"/>
      <c r="BZ12748" s="62"/>
      <c r="CA12748" s="62"/>
      <c r="CB12748" s="62"/>
      <c r="CC12748" s="62"/>
      <c r="CD12748" s="62"/>
      <c r="CE12748" s="62"/>
      <c r="CF12748" s="62"/>
      <c r="CL12748" s="56" t="s">
        <v>28699</v>
      </c>
      <c r="CM12748" s="56" t="s">
        <v>217</v>
      </c>
      <c r="CN12748" s="56" t="s">
        <v>217</v>
      </c>
      <c r="CO12748" s="52"/>
      <c r="CP12748" s="52"/>
      <c r="CQ12748" s="52"/>
      <c r="CR12748" s="52"/>
      <c r="CS12748" s="52"/>
      <c r="CT12748" s="52"/>
      <c r="CU12748" s="33"/>
      <c r="CV12748" s="33"/>
    </row>
    <row r="12749" spans="74:100">
      <c r="BV12749" s="62"/>
      <c r="BW12749" s="62"/>
      <c r="BX12749" s="62"/>
      <c r="BY12749" s="62"/>
      <c r="BZ12749" s="62"/>
      <c r="CA12749" s="62"/>
      <c r="CB12749" s="62"/>
      <c r="CC12749" s="62"/>
      <c r="CD12749" s="62"/>
      <c r="CE12749" s="62"/>
      <c r="CF12749" s="62"/>
      <c r="CL12749" s="56" t="s">
        <v>28694</v>
      </c>
      <c r="CM12749" s="56"/>
      <c r="CN12749" s="56"/>
      <c r="CO12749" s="52"/>
      <c r="CP12749" s="52"/>
      <c r="CQ12749" s="52"/>
      <c r="CR12749" s="52"/>
      <c r="CS12749" s="52"/>
      <c r="CT12749" s="52"/>
      <c r="CU12749" s="33"/>
      <c r="CV12749" s="33"/>
    </row>
    <row r="12750" spans="74:100">
      <c r="BV12750" s="62"/>
      <c r="BW12750" s="62"/>
      <c r="BX12750" s="62"/>
      <c r="BY12750" s="62"/>
      <c r="BZ12750" s="62"/>
      <c r="CA12750" s="62"/>
      <c r="CB12750" s="62"/>
      <c r="CC12750" s="62"/>
      <c r="CD12750" s="62"/>
      <c r="CE12750" s="62"/>
      <c r="CF12750" s="62"/>
      <c r="CL12750" s="56" t="s">
        <v>28700</v>
      </c>
      <c r="CM12750" s="56" t="s">
        <v>217</v>
      </c>
      <c r="CN12750" s="56" t="s">
        <v>217</v>
      </c>
      <c r="CO12750" s="52"/>
      <c r="CP12750" s="52"/>
      <c r="CQ12750" s="52"/>
      <c r="CR12750" s="52"/>
      <c r="CS12750" s="52"/>
      <c r="CT12750" s="52"/>
      <c r="CU12750" s="33"/>
      <c r="CV12750" s="33"/>
    </row>
    <row r="12751" spans="74:100">
      <c r="BV12751" s="62"/>
      <c r="BW12751" s="62"/>
      <c r="BX12751" s="62"/>
      <c r="BY12751" s="62"/>
      <c r="BZ12751" s="62"/>
      <c r="CA12751" s="62"/>
      <c r="CB12751" s="62"/>
      <c r="CC12751" s="62"/>
      <c r="CD12751" s="62"/>
      <c r="CE12751" s="62"/>
      <c r="CF12751" s="62"/>
      <c r="CL12751" s="56" t="s">
        <v>28701</v>
      </c>
      <c r="CM12751" s="56"/>
      <c r="CN12751" s="56"/>
      <c r="CO12751" s="52"/>
      <c r="CP12751" s="52"/>
      <c r="CQ12751" s="52"/>
      <c r="CR12751" s="52"/>
      <c r="CS12751" s="52"/>
      <c r="CT12751" s="52"/>
      <c r="CU12751" s="33"/>
      <c r="CV12751" s="33"/>
    </row>
    <row r="12752" spans="74:100">
      <c r="BV12752" s="62"/>
      <c r="BW12752" s="62"/>
      <c r="BX12752" s="62"/>
      <c r="BY12752" s="62"/>
      <c r="BZ12752" s="62"/>
      <c r="CA12752" s="62"/>
      <c r="CB12752" s="62"/>
      <c r="CC12752" s="62"/>
      <c r="CD12752" s="62"/>
      <c r="CE12752" s="62"/>
      <c r="CF12752" s="62"/>
      <c r="CL12752" s="56" t="s">
        <v>28702</v>
      </c>
      <c r="CM12752" s="56" t="s">
        <v>217</v>
      </c>
      <c r="CN12752" s="56" t="s">
        <v>217</v>
      </c>
      <c r="CO12752" s="52"/>
      <c r="CP12752" s="52"/>
      <c r="CQ12752" s="52"/>
      <c r="CR12752" s="52"/>
      <c r="CS12752" s="52"/>
      <c r="CT12752" s="52"/>
      <c r="CU12752" s="33"/>
      <c r="CV12752" s="33"/>
    </row>
    <row r="12753" spans="74:100">
      <c r="BV12753" s="62"/>
      <c r="BW12753" s="62"/>
      <c r="BX12753" s="62"/>
      <c r="BY12753" s="62"/>
      <c r="BZ12753" s="62"/>
      <c r="CA12753" s="62"/>
      <c r="CB12753" s="62"/>
      <c r="CC12753" s="62"/>
      <c r="CD12753" s="62"/>
      <c r="CE12753" s="62"/>
      <c r="CF12753" s="62"/>
      <c r="CL12753" s="56" t="s">
        <v>28703</v>
      </c>
      <c r="CM12753" s="56"/>
      <c r="CN12753" s="56"/>
      <c r="CO12753" s="52"/>
      <c r="CP12753" s="52"/>
      <c r="CQ12753" s="52"/>
      <c r="CR12753" s="52"/>
      <c r="CS12753" s="52"/>
      <c r="CT12753" s="52"/>
      <c r="CU12753" s="33"/>
      <c r="CV12753" s="33"/>
    </row>
    <row r="12754" spans="74:100">
      <c r="BV12754" s="62"/>
      <c r="BW12754" s="62"/>
      <c r="BX12754" s="62"/>
      <c r="BY12754" s="62"/>
      <c r="BZ12754" s="62"/>
      <c r="CA12754" s="62"/>
      <c r="CB12754" s="62"/>
      <c r="CC12754" s="62"/>
      <c r="CD12754" s="62"/>
      <c r="CE12754" s="62"/>
      <c r="CF12754" s="62"/>
      <c r="CL12754" s="56" t="s">
        <v>28704</v>
      </c>
      <c r="CM12754" s="56" t="s">
        <v>217</v>
      </c>
      <c r="CN12754" s="56" t="s">
        <v>217</v>
      </c>
      <c r="CO12754" s="52"/>
      <c r="CP12754" s="52"/>
      <c r="CQ12754" s="52"/>
      <c r="CR12754" s="52"/>
      <c r="CS12754" s="52"/>
      <c r="CT12754" s="52"/>
      <c r="CU12754" s="33"/>
      <c r="CV12754" s="33"/>
    </row>
    <row r="12755" spans="74:100">
      <c r="BV12755" s="62"/>
      <c r="BW12755" s="62"/>
      <c r="BX12755" s="62"/>
      <c r="BY12755" s="62"/>
      <c r="BZ12755" s="62"/>
      <c r="CA12755" s="62"/>
      <c r="CB12755" s="62"/>
      <c r="CC12755" s="62"/>
      <c r="CD12755" s="62"/>
      <c r="CE12755" s="62"/>
      <c r="CF12755" s="62"/>
      <c r="CL12755" s="56" t="s">
        <v>28694</v>
      </c>
      <c r="CM12755" s="56"/>
      <c r="CN12755" s="56"/>
      <c r="CO12755" s="52"/>
      <c r="CP12755" s="52"/>
      <c r="CQ12755" s="52"/>
      <c r="CR12755" s="52"/>
      <c r="CS12755" s="52"/>
      <c r="CT12755" s="52"/>
      <c r="CU12755" s="33"/>
      <c r="CV12755" s="33"/>
    </row>
    <row r="12756" spans="74:100">
      <c r="BV12756" s="62"/>
      <c r="BW12756" s="62"/>
      <c r="BX12756" s="62"/>
      <c r="BY12756" s="62"/>
      <c r="BZ12756" s="62"/>
      <c r="CA12756" s="62"/>
      <c r="CB12756" s="62"/>
      <c r="CC12756" s="62"/>
      <c r="CD12756" s="62"/>
      <c r="CE12756" s="62"/>
      <c r="CF12756" s="62"/>
      <c r="CL12756" s="56" t="s">
        <v>28705</v>
      </c>
      <c r="CM12756" s="56" t="s">
        <v>217</v>
      </c>
      <c r="CN12756" s="56" t="s">
        <v>217</v>
      </c>
      <c r="CO12756" s="52"/>
      <c r="CP12756" s="52"/>
      <c r="CQ12756" s="52"/>
      <c r="CR12756" s="52"/>
      <c r="CS12756" s="52"/>
      <c r="CT12756" s="52"/>
      <c r="CU12756" s="33"/>
      <c r="CV12756" s="33"/>
    </row>
    <row r="12757" spans="74:100">
      <c r="BV12757" s="62"/>
      <c r="BW12757" s="62"/>
      <c r="BX12757" s="62"/>
      <c r="BY12757" s="62"/>
      <c r="BZ12757" s="62"/>
      <c r="CA12757" s="62"/>
      <c r="CB12757" s="62"/>
      <c r="CC12757" s="62"/>
      <c r="CD12757" s="62"/>
      <c r="CE12757" s="62"/>
      <c r="CF12757" s="62"/>
      <c r="CL12757" s="56" t="s">
        <v>28694</v>
      </c>
      <c r="CM12757" s="56"/>
      <c r="CN12757" s="56"/>
      <c r="CO12757" s="52"/>
      <c r="CP12757" s="52"/>
      <c r="CQ12757" s="52"/>
      <c r="CR12757" s="52"/>
      <c r="CS12757" s="52"/>
      <c r="CT12757" s="52"/>
      <c r="CU12757" s="33"/>
      <c r="CV12757" s="33"/>
    </row>
    <row r="12758" spans="74:100">
      <c r="BV12758" s="62"/>
      <c r="BW12758" s="62"/>
      <c r="BX12758" s="62"/>
      <c r="BY12758" s="62"/>
      <c r="BZ12758" s="62"/>
      <c r="CA12758" s="62"/>
      <c r="CB12758" s="62"/>
      <c r="CC12758" s="62"/>
      <c r="CD12758" s="62"/>
      <c r="CE12758" s="62"/>
      <c r="CF12758" s="62"/>
      <c r="CL12758" s="56" t="s">
        <v>28706</v>
      </c>
      <c r="CM12758" s="56" t="s">
        <v>217</v>
      </c>
      <c r="CN12758" s="56" t="s">
        <v>217</v>
      </c>
      <c r="CO12758" s="52"/>
      <c r="CP12758" s="52"/>
      <c r="CQ12758" s="52"/>
      <c r="CR12758" s="52"/>
      <c r="CS12758" s="52"/>
      <c r="CT12758" s="52"/>
      <c r="CU12758" s="33"/>
      <c r="CV12758" s="33"/>
    </row>
    <row r="12759" spans="74:100">
      <c r="BV12759" s="62"/>
      <c r="BW12759" s="62"/>
      <c r="BX12759" s="62"/>
      <c r="BY12759" s="62"/>
      <c r="BZ12759" s="62"/>
      <c r="CA12759" s="62"/>
      <c r="CB12759" s="62"/>
      <c r="CC12759" s="62"/>
      <c r="CD12759" s="62"/>
      <c r="CE12759" s="62"/>
      <c r="CF12759" s="62"/>
      <c r="CL12759" s="56" t="s">
        <v>28694</v>
      </c>
      <c r="CM12759" s="56"/>
      <c r="CN12759" s="56"/>
      <c r="CO12759" s="52"/>
      <c r="CP12759" s="52"/>
      <c r="CQ12759" s="52"/>
      <c r="CR12759" s="52"/>
      <c r="CS12759" s="52"/>
      <c r="CT12759" s="52"/>
      <c r="CU12759" s="33"/>
      <c r="CV12759" s="33"/>
    </row>
    <row r="12760" spans="74:100">
      <c r="BV12760" s="62"/>
      <c r="BW12760" s="62"/>
      <c r="BX12760" s="62"/>
      <c r="BY12760" s="62"/>
      <c r="BZ12760" s="62"/>
      <c r="CA12760" s="62"/>
      <c r="CB12760" s="62"/>
      <c r="CC12760" s="62"/>
      <c r="CD12760" s="62"/>
      <c r="CE12760" s="62"/>
      <c r="CF12760" s="62"/>
      <c r="CL12760" s="56" t="s">
        <v>28707</v>
      </c>
      <c r="CM12760" s="56" t="s">
        <v>217</v>
      </c>
      <c r="CN12760" s="56" t="s">
        <v>217</v>
      </c>
      <c r="CO12760" s="52"/>
      <c r="CP12760" s="52"/>
      <c r="CQ12760" s="52"/>
      <c r="CR12760" s="52"/>
      <c r="CS12760" s="52"/>
      <c r="CT12760" s="52"/>
      <c r="CU12760" s="33"/>
      <c r="CV12760" s="33"/>
    </row>
    <row r="12761" spans="74:100">
      <c r="BV12761" s="62"/>
      <c r="BW12761" s="62"/>
      <c r="BX12761" s="62"/>
      <c r="BY12761" s="62"/>
      <c r="BZ12761" s="62"/>
      <c r="CA12761" s="62"/>
      <c r="CB12761" s="62"/>
      <c r="CC12761" s="62"/>
      <c r="CD12761" s="62"/>
      <c r="CE12761" s="62"/>
      <c r="CF12761" s="62"/>
      <c r="CL12761" s="56" t="s">
        <v>28694</v>
      </c>
      <c r="CM12761" s="56"/>
      <c r="CN12761" s="56"/>
      <c r="CO12761" s="52"/>
      <c r="CP12761" s="52"/>
      <c r="CQ12761" s="52"/>
      <c r="CR12761" s="52"/>
      <c r="CS12761" s="52"/>
      <c r="CT12761" s="52"/>
      <c r="CU12761" s="33"/>
      <c r="CV12761" s="33"/>
    </row>
    <row r="12762" spans="74:100">
      <c r="BV12762" s="62"/>
      <c r="BW12762" s="62"/>
      <c r="BX12762" s="62"/>
      <c r="BY12762" s="62"/>
      <c r="BZ12762" s="62"/>
      <c r="CA12762" s="62"/>
      <c r="CB12762" s="62"/>
      <c r="CC12762" s="62"/>
      <c r="CD12762" s="62"/>
      <c r="CE12762" s="62"/>
      <c r="CF12762" s="62"/>
      <c r="CL12762" s="56" t="s">
        <v>28708</v>
      </c>
      <c r="CM12762" s="56" t="s">
        <v>217</v>
      </c>
      <c r="CN12762" s="56" t="s">
        <v>217</v>
      </c>
      <c r="CO12762" s="52"/>
      <c r="CP12762" s="52"/>
      <c r="CQ12762" s="52"/>
      <c r="CR12762" s="52"/>
      <c r="CS12762" s="52"/>
      <c r="CT12762" s="52"/>
      <c r="CU12762" s="33"/>
      <c r="CV12762" s="33"/>
    </row>
    <row r="12763" spans="74:100">
      <c r="BV12763" s="62"/>
      <c r="BW12763" s="62"/>
      <c r="BX12763" s="62"/>
      <c r="BY12763" s="62"/>
      <c r="BZ12763" s="62"/>
      <c r="CA12763" s="62"/>
      <c r="CB12763" s="62"/>
      <c r="CC12763" s="62"/>
      <c r="CD12763" s="62"/>
      <c r="CE12763" s="62"/>
      <c r="CF12763" s="62"/>
      <c r="CL12763" s="56" t="s">
        <v>28709</v>
      </c>
      <c r="CM12763" s="56"/>
      <c r="CN12763" s="56"/>
      <c r="CO12763" s="52"/>
      <c r="CP12763" s="52"/>
      <c r="CQ12763" s="52"/>
      <c r="CR12763" s="52"/>
      <c r="CS12763" s="52"/>
      <c r="CT12763" s="52"/>
      <c r="CU12763" s="33"/>
      <c r="CV12763" s="33"/>
    </row>
    <row r="12764" spans="74:100">
      <c r="BV12764" s="62"/>
      <c r="BW12764" s="62"/>
      <c r="BX12764" s="62"/>
      <c r="BY12764" s="62"/>
      <c r="BZ12764" s="62"/>
      <c r="CA12764" s="62"/>
      <c r="CB12764" s="62"/>
      <c r="CC12764" s="62"/>
      <c r="CD12764" s="62"/>
      <c r="CE12764" s="62"/>
      <c r="CF12764" s="62"/>
      <c r="CL12764" s="56" t="s">
        <v>28710</v>
      </c>
      <c r="CM12764" s="56" t="s">
        <v>217</v>
      </c>
      <c r="CN12764" s="56" t="s">
        <v>217</v>
      </c>
      <c r="CO12764" s="52"/>
      <c r="CP12764" s="52"/>
      <c r="CQ12764" s="52"/>
      <c r="CR12764" s="52"/>
      <c r="CS12764" s="52"/>
      <c r="CT12764" s="52"/>
      <c r="CU12764" s="33"/>
      <c r="CV12764" s="33"/>
    </row>
    <row r="12765" spans="74:100">
      <c r="BV12765" s="62"/>
      <c r="BW12765" s="62"/>
      <c r="BX12765" s="62"/>
      <c r="BY12765" s="62"/>
      <c r="BZ12765" s="62"/>
      <c r="CA12765" s="62"/>
      <c r="CB12765" s="62"/>
      <c r="CC12765" s="62"/>
      <c r="CD12765" s="62"/>
      <c r="CE12765" s="62"/>
      <c r="CF12765" s="62"/>
      <c r="CL12765" s="56" t="s">
        <v>28711</v>
      </c>
      <c r="CM12765" s="56"/>
      <c r="CN12765" s="56"/>
      <c r="CO12765" s="52"/>
      <c r="CP12765" s="52"/>
      <c r="CQ12765" s="52"/>
      <c r="CR12765" s="52"/>
      <c r="CS12765" s="52"/>
      <c r="CT12765" s="52"/>
      <c r="CU12765" s="33"/>
      <c r="CV12765" s="33"/>
    </row>
    <row r="12766" spans="74:100">
      <c r="BV12766" s="62"/>
      <c r="BW12766" s="62"/>
      <c r="BX12766" s="62"/>
      <c r="BY12766" s="62"/>
      <c r="BZ12766" s="62"/>
      <c r="CA12766" s="62"/>
      <c r="CB12766" s="62"/>
      <c r="CC12766" s="62"/>
      <c r="CD12766" s="62"/>
      <c r="CE12766" s="62"/>
      <c r="CF12766" s="62"/>
      <c r="CL12766" s="56" t="s">
        <v>28712</v>
      </c>
      <c r="CM12766" s="56" t="s">
        <v>217</v>
      </c>
      <c r="CN12766" s="56" t="s">
        <v>217</v>
      </c>
      <c r="CO12766" s="52"/>
      <c r="CP12766" s="52"/>
      <c r="CQ12766" s="52"/>
      <c r="CR12766" s="52"/>
      <c r="CS12766" s="52"/>
      <c r="CT12766" s="52"/>
      <c r="CU12766" s="33"/>
      <c r="CV12766" s="33"/>
    </row>
    <row r="12767" spans="74:100">
      <c r="BV12767" s="62"/>
      <c r="BW12767" s="62"/>
      <c r="BX12767" s="62"/>
      <c r="BY12767" s="62"/>
      <c r="BZ12767" s="62"/>
      <c r="CA12767" s="62"/>
      <c r="CB12767" s="62"/>
      <c r="CC12767" s="62"/>
      <c r="CD12767" s="62"/>
      <c r="CE12767" s="62"/>
      <c r="CF12767" s="62"/>
      <c r="CL12767" s="56" t="s">
        <v>28713</v>
      </c>
      <c r="CM12767" s="56"/>
      <c r="CN12767" s="56"/>
      <c r="CO12767" s="52"/>
      <c r="CP12767" s="52"/>
      <c r="CQ12767" s="52"/>
      <c r="CR12767" s="52"/>
      <c r="CS12767" s="52"/>
      <c r="CT12767" s="52"/>
      <c r="CU12767" s="33"/>
      <c r="CV12767" s="33"/>
    </row>
    <row r="12768" spans="74:100">
      <c r="BV12768" s="62"/>
      <c r="BW12768" s="62"/>
      <c r="BX12768" s="62"/>
      <c r="BY12768" s="62"/>
      <c r="BZ12768" s="62"/>
      <c r="CA12768" s="62"/>
      <c r="CB12768" s="62"/>
      <c r="CC12768" s="62"/>
      <c r="CD12768" s="62"/>
      <c r="CE12768" s="62"/>
      <c r="CF12768" s="62"/>
      <c r="CL12768" s="56" t="s">
        <v>28714</v>
      </c>
      <c r="CM12768" s="56" t="s">
        <v>217</v>
      </c>
      <c r="CN12768" s="56" t="s">
        <v>217</v>
      </c>
      <c r="CO12768" s="52"/>
      <c r="CP12768" s="52"/>
      <c r="CQ12768" s="52"/>
      <c r="CR12768" s="52"/>
      <c r="CS12768" s="52"/>
      <c r="CT12768" s="52"/>
      <c r="CU12768" s="33"/>
      <c r="CV12768" s="33"/>
    </row>
    <row r="12769" spans="74:100">
      <c r="BV12769" s="62"/>
      <c r="BW12769" s="62"/>
      <c r="BX12769" s="62"/>
      <c r="BY12769" s="62"/>
      <c r="BZ12769" s="62"/>
      <c r="CA12769" s="62"/>
      <c r="CB12769" s="62"/>
      <c r="CC12769" s="62"/>
      <c r="CD12769" s="62"/>
      <c r="CE12769" s="62"/>
      <c r="CF12769" s="62"/>
      <c r="CL12769" s="56" t="s">
        <v>28715</v>
      </c>
      <c r="CM12769" s="56"/>
      <c r="CN12769" s="56"/>
      <c r="CO12769" s="52"/>
      <c r="CP12769" s="52"/>
      <c r="CQ12769" s="52"/>
      <c r="CR12769" s="52"/>
      <c r="CS12769" s="52"/>
      <c r="CT12769" s="52"/>
      <c r="CU12769" s="33"/>
      <c r="CV12769" s="33"/>
    </row>
    <row r="12770" spans="74:100">
      <c r="BV12770" s="62"/>
      <c r="BW12770" s="62"/>
      <c r="BX12770" s="62"/>
      <c r="BY12770" s="62"/>
      <c r="BZ12770" s="62"/>
      <c r="CA12770" s="62"/>
      <c r="CB12770" s="62"/>
      <c r="CC12770" s="62"/>
      <c r="CD12770" s="62"/>
      <c r="CE12770" s="62"/>
      <c r="CF12770" s="62"/>
      <c r="CL12770" s="56" t="s">
        <v>28716</v>
      </c>
      <c r="CM12770" s="56" t="s">
        <v>217</v>
      </c>
      <c r="CN12770" s="56" t="s">
        <v>217</v>
      </c>
      <c r="CO12770" s="52"/>
      <c r="CP12770" s="52"/>
      <c r="CQ12770" s="52"/>
      <c r="CR12770" s="52"/>
      <c r="CS12770" s="52"/>
      <c r="CT12770" s="52"/>
      <c r="CU12770" s="33"/>
      <c r="CV12770" s="33"/>
    </row>
    <row r="12771" spans="74:100">
      <c r="BV12771" s="62"/>
      <c r="BW12771" s="62"/>
      <c r="BX12771" s="62"/>
      <c r="BY12771" s="62"/>
      <c r="BZ12771" s="62"/>
      <c r="CA12771" s="62"/>
      <c r="CB12771" s="62"/>
      <c r="CC12771" s="62"/>
      <c r="CD12771" s="62"/>
      <c r="CE12771" s="62"/>
      <c r="CF12771" s="62"/>
      <c r="CL12771" s="56" t="s">
        <v>28717</v>
      </c>
      <c r="CM12771" s="56"/>
      <c r="CN12771" s="56"/>
      <c r="CO12771" s="52"/>
      <c r="CP12771" s="52"/>
      <c r="CQ12771" s="52"/>
      <c r="CR12771" s="52"/>
      <c r="CS12771" s="52"/>
      <c r="CT12771" s="52"/>
      <c r="CU12771" s="33"/>
      <c r="CV12771" s="33"/>
    </row>
    <row r="12772" spans="74:100">
      <c r="BV12772" s="62"/>
      <c r="BW12772" s="62"/>
      <c r="BX12772" s="62"/>
      <c r="BY12772" s="62"/>
      <c r="BZ12772" s="62"/>
      <c r="CA12772" s="62"/>
      <c r="CB12772" s="62"/>
      <c r="CC12772" s="62"/>
      <c r="CD12772" s="62"/>
      <c r="CE12772" s="62"/>
      <c r="CF12772" s="62"/>
      <c r="CL12772" s="56" t="s">
        <v>28718</v>
      </c>
      <c r="CM12772" s="56" t="s">
        <v>217</v>
      </c>
      <c r="CN12772" s="56" t="s">
        <v>217</v>
      </c>
      <c r="CO12772" s="52"/>
      <c r="CP12772" s="52"/>
      <c r="CQ12772" s="52"/>
      <c r="CR12772" s="52"/>
      <c r="CS12772" s="52"/>
      <c r="CT12772" s="52"/>
      <c r="CU12772" s="33"/>
      <c r="CV12772" s="33"/>
    </row>
    <row r="12773" spans="74:100">
      <c r="BV12773" s="62"/>
      <c r="BW12773" s="62"/>
      <c r="BX12773" s="62"/>
      <c r="BY12773" s="62"/>
      <c r="BZ12773" s="62"/>
      <c r="CA12773" s="62"/>
      <c r="CB12773" s="62"/>
      <c r="CC12773" s="62"/>
      <c r="CD12773" s="62"/>
      <c r="CE12773" s="62"/>
      <c r="CF12773" s="62"/>
      <c r="CL12773" s="56" t="s">
        <v>28694</v>
      </c>
      <c r="CM12773" s="56"/>
      <c r="CN12773" s="56"/>
      <c r="CO12773" s="52"/>
      <c r="CP12773" s="52"/>
      <c r="CQ12773" s="52"/>
      <c r="CR12773" s="52"/>
      <c r="CS12773" s="52"/>
      <c r="CT12773" s="52"/>
      <c r="CU12773" s="33"/>
      <c r="CV12773" s="33"/>
    </row>
    <row r="12774" spans="74:100">
      <c r="BV12774" s="62"/>
      <c r="BW12774" s="62"/>
      <c r="BX12774" s="62"/>
      <c r="BY12774" s="62"/>
      <c r="BZ12774" s="62"/>
      <c r="CA12774" s="62"/>
      <c r="CB12774" s="62"/>
      <c r="CC12774" s="62"/>
      <c r="CD12774" s="62"/>
      <c r="CE12774" s="62"/>
      <c r="CF12774" s="62"/>
      <c r="CL12774" s="56" t="s">
        <v>28719</v>
      </c>
      <c r="CM12774" s="56" t="s">
        <v>217</v>
      </c>
      <c r="CN12774" s="56" t="s">
        <v>217</v>
      </c>
      <c r="CO12774" s="52"/>
      <c r="CP12774" s="52"/>
      <c r="CQ12774" s="52"/>
      <c r="CR12774" s="52"/>
      <c r="CS12774" s="52"/>
      <c r="CT12774" s="52"/>
      <c r="CU12774" s="33"/>
      <c r="CV12774" s="33"/>
    </row>
    <row r="12775" spans="74:100">
      <c r="BV12775" s="62"/>
      <c r="BW12775" s="62"/>
      <c r="BX12775" s="62"/>
      <c r="BY12775" s="62"/>
      <c r="BZ12775" s="62"/>
      <c r="CA12775" s="62"/>
      <c r="CB12775" s="62"/>
      <c r="CC12775" s="62"/>
      <c r="CD12775" s="62"/>
      <c r="CE12775" s="62"/>
      <c r="CF12775" s="62"/>
      <c r="CL12775" s="56" t="s">
        <v>28720</v>
      </c>
      <c r="CM12775" s="56"/>
      <c r="CN12775" s="56"/>
      <c r="CO12775" s="52"/>
      <c r="CP12775" s="52"/>
      <c r="CQ12775" s="52"/>
      <c r="CR12775" s="52"/>
      <c r="CS12775" s="52"/>
      <c r="CT12775" s="52"/>
      <c r="CU12775" s="33"/>
      <c r="CV12775" s="33"/>
    </row>
    <row r="12776" spans="74:100">
      <c r="BV12776" s="62"/>
      <c r="BW12776" s="62"/>
      <c r="BX12776" s="62"/>
      <c r="BY12776" s="62"/>
      <c r="BZ12776" s="62"/>
      <c r="CA12776" s="62"/>
      <c r="CB12776" s="62"/>
      <c r="CC12776" s="62"/>
      <c r="CD12776" s="62"/>
      <c r="CE12776" s="62"/>
      <c r="CF12776" s="62"/>
      <c r="CL12776" s="56" t="s">
        <v>28721</v>
      </c>
      <c r="CM12776" s="56" t="s">
        <v>217</v>
      </c>
      <c r="CN12776" s="56" t="s">
        <v>217</v>
      </c>
      <c r="CO12776" s="52"/>
      <c r="CP12776" s="52"/>
      <c r="CQ12776" s="52"/>
      <c r="CR12776" s="52"/>
      <c r="CS12776" s="52"/>
      <c r="CT12776" s="52"/>
      <c r="CU12776" s="33"/>
      <c r="CV12776" s="33"/>
    </row>
    <row r="12777" spans="74:100">
      <c r="BV12777" s="62"/>
      <c r="BW12777" s="62"/>
      <c r="BX12777" s="62"/>
      <c r="BY12777" s="62"/>
      <c r="BZ12777" s="62"/>
      <c r="CA12777" s="62"/>
      <c r="CB12777" s="62"/>
      <c r="CC12777" s="62"/>
      <c r="CD12777" s="62"/>
      <c r="CE12777" s="62"/>
      <c r="CF12777" s="62"/>
      <c r="CL12777" s="56" t="s">
        <v>28694</v>
      </c>
      <c r="CM12777" s="56"/>
      <c r="CN12777" s="56"/>
      <c r="CO12777" s="52"/>
      <c r="CP12777" s="52"/>
      <c r="CQ12777" s="52"/>
      <c r="CR12777" s="52"/>
      <c r="CS12777" s="52"/>
      <c r="CT12777" s="52"/>
      <c r="CU12777" s="33"/>
      <c r="CV12777" s="33"/>
    </row>
    <row r="12778" spans="74:100">
      <c r="BV12778" s="62"/>
      <c r="BW12778" s="62"/>
      <c r="BX12778" s="62"/>
      <c r="BY12778" s="62"/>
      <c r="BZ12778" s="62"/>
      <c r="CA12778" s="62"/>
      <c r="CB12778" s="62"/>
      <c r="CC12778" s="62"/>
      <c r="CD12778" s="62"/>
      <c r="CE12778" s="62"/>
      <c r="CF12778" s="62"/>
      <c r="CL12778" s="56" t="s">
        <v>28722</v>
      </c>
      <c r="CM12778" s="56" t="s">
        <v>217</v>
      </c>
      <c r="CN12778" s="56" t="s">
        <v>217</v>
      </c>
      <c r="CO12778" s="52"/>
      <c r="CP12778" s="52"/>
      <c r="CQ12778" s="52"/>
      <c r="CR12778" s="52"/>
      <c r="CS12778" s="52"/>
      <c r="CT12778" s="52"/>
      <c r="CU12778" s="33"/>
      <c r="CV12778" s="33"/>
    </row>
    <row r="12779" spans="74:100">
      <c r="BV12779" s="62"/>
      <c r="BW12779" s="62"/>
      <c r="BX12779" s="62"/>
      <c r="BY12779" s="62"/>
      <c r="BZ12779" s="62"/>
      <c r="CA12779" s="62"/>
      <c r="CB12779" s="62"/>
      <c r="CC12779" s="62"/>
      <c r="CD12779" s="62"/>
      <c r="CE12779" s="62"/>
      <c r="CF12779" s="62"/>
      <c r="CL12779" s="56" t="s">
        <v>28723</v>
      </c>
      <c r="CM12779" s="56"/>
      <c r="CN12779" s="56"/>
      <c r="CO12779" s="52"/>
      <c r="CP12779" s="52"/>
      <c r="CQ12779" s="52"/>
      <c r="CR12779" s="52"/>
      <c r="CS12779" s="52"/>
      <c r="CT12779" s="52"/>
      <c r="CU12779" s="33"/>
      <c r="CV12779" s="33"/>
    </row>
    <row r="12780" spans="74:100">
      <c r="BV12780" s="62"/>
      <c r="BW12780" s="62"/>
      <c r="BX12780" s="62"/>
      <c r="BY12780" s="62"/>
      <c r="BZ12780" s="62"/>
      <c r="CA12780" s="62"/>
      <c r="CB12780" s="62"/>
      <c r="CC12780" s="62"/>
      <c r="CD12780" s="62"/>
      <c r="CE12780" s="62"/>
      <c r="CF12780" s="62"/>
      <c r="CL12780" s="56" t="s">
        <v>28724</v>
      </c>
      <c r="CM12780" s="56" t="s">
        <v>217</v>
      </c>
      <c r="CN12780" s="56" t="s">
        <v>217</v>
      </c>
      <c r="CO12780" s="52"/>
      <c r="CP12780" s="52"/>
      <c r="CQ12780" s="52"/>
      <c r="CR12780" s="52"/>
      <c r="CS12780" s="52"/>
      <c r="CT12780" s="52"/>
      <c r="CU12780" s="33"/>
      <c r="CV12780" s="33"/>
    </row>
    <row r="12781" spans="74:100">
      <c r="BV12781" s="62"/>
      <c r="BW12781" s="62"/>
      <c r="BX12781" s="62"/>
      <c r="BY12781" s="62"/>
      <c r="BZ12781" s="62"/>
      <c r="CA12781" s="62"/>
      <c r="CB12781" s="62"/>
      <c r="CC12781" s="62"/>
      <c r="CD12781" s="62"/>
      <c r="CE12781" s="62"/>
      <c r="CF12781" s="62"/>
      <c r="CL12781" s="56" t="s">
        <v>28725</v>
      </c>
      <c r="CM12781" s="56"/>
      <c r="CN12781" s="56"/>
      <c r="CO12781" s="52"/>
      <c r="CP12781" s="52"/>
      <c r="CQ12781" s="52"/>
      <c r="CR12781" s="52"/>
      <c r="CS12781" s="52"/>
      <c r="CT12781" s="52"/>
      <c r="CU12781" s="33"/>
      <c r="CV12781" s="33"/>
    </row>
    <row r="12782" spans="74:100">
      <c r="BV12782" s="62"/>
      <c r="BW12782" s="62"/>
      <c r="BX12782" s="62"/>
      <c r="BY12782" s="62"/>
      <c r="BZ12782" s="62"/>
      <c r="CA12782" s="62"/>
      <c r="CB12782" s="62"/>
      <c r="CC12782" s="62"/>
      <c r="CD12782" s="62"/>
      <c r="CE12782" s="62"/>
      <c r="CF12782" s="62"/>
      <c r="CL12782" s="56" t="s">
        <v>28726</v>
      </c>
      <c r="CM12782" s="56" t="s">
        <v>217</v>
      </c>
      <c r="CN12782" s="56" t="s">
        <v>217</v>
      </c>
      <c r="CO12782" s="52"/>
      <c r="CP12782" s="52"/>
      <c r="CQ12782" s="52"/>
      <c r="CR12782" s="52"/>
      <c r="CS12782" s="52"/>
      <c r="CT12782" s="52"/>
      <c r="CU12782" s="33"/>
      <c r="CV12782" s="33"/>
    </row>
    <row r="12783" spans="74:100">
      <c r="BV12783" s="62"/>
      <c r="BW12783" s="62"/>
      <c r="BX12783" s="62"/>
      <c r="BY12783" s="62"/>
      <c r="BZ12783" s="62"/>
      <c r="CA12783" s="62"/>
      <c r="CB12783" s="62"/>
      <c r="CC12783" s="62"/>
      <c r="CD12783" s="62"/>
      <c r="CE12783" s="62"/>
      <c r="CF12783" s="62"/>
      <c r="CL12783" s="56" t="s">
        <v>28727</v>
      </c>
      <c r="CM12783" s="56"/>
      <c r="CN12783" s="56"/>
      <c r="CO12783" s="52"/>
      <c r="CP12783" s="52"/>
      <c r="CQ12783" s="52"/>
      <c r="CR12783" s="52"/>
      <c r="CS12783" s="52"/>
      <c r="CT12783" s="52"/>
      <c r="CU12783" s="33"/>
      <c r="CV12783" s="33"/>
    </row>
    <row r="12784" spans="74:100">
      <c r="BV12784" s="62"/>
      <c r="BW12784" s="62"/>
      <c r="BX12784" s="62"/>
      <c r="BY12784" s="62"/>
      <c r="BZ12784" s="62"/>
      <c r="CA12784" s="62"/>
      <c r="CB12784" s="62"/>
      <c r="CC12784" s="62"/>
      <c r="CD12784" s="62"/>
      <c r="CE12784" s="62"/>
      <c r="CF12784" s="62"/>
      <c r="CL12784" s="56" t="s">
        <v>28728</v>
      </c>
      <c r="CM12784" s="56" t="s">
        <v>217</v>
      </c>
      <c r="CN12784" s="56" t="s">
        <v>217</v>
      </c>
      <c r="CO12784" s="52"/>
      <c r="CP12784" s="52"/>
      <c r="CQ12784" s="52"/>
      <c r="CR12784" s="52"/>
      <c r="CS12784" s="52"/>
      <c r="CT12784" s="52"/>
      <c r="CU12784" s="33"/>
      <c r="CV12784" s="33"/>
    </row>
    <row r="12785" spans="74:100">
      <c r="BV12785" s="62"/>
      <c r="BW12785" s="62"/>
      <c r="BX12785" s="62"/>
      <c r="BY12785" s="62"/>
      <c r="BZ12785" s="62"/>
      <c r="CA12785" s="62"/>
      <c r="CB12785" s="62"/>
      <c r="CC12785" s="62"/>
      <c r="CD12785" s="62"/>
      <c r="CE12785" s="62"/>
      <c r="CF12785" s="62"/>
      <c r="CL12785" s="56" t="s">
        <v>28694</v>
      </c>
      <c r="CM12785" s="56"/>
      <c r="CN12785" s="56"/>
      <c r="CO12785" s="52"/>
      <c r="CP12785" s="52"/>
      <c r="CQ12785" s="52"/>
      <c r="CR12785" s="52"/>
      <c r="CS12785" s="52"/>
      <c r="CT12785" s="52"/>
      <c r="CU12785" s="33"/>
      <c r="CV12785" s="33"/>
    </row>
    <row r="12786" spans="74:100">
      <c r="BV12786" s="62"/>
      <c r="BW12786" s="62"/>
      <c r="BX12786" s="62"/>
      <c r="BY12786" s="62"/>
      <c r="BZ12786" s="62"/>
      <c r="CA12786" s="62"/>
      <c r="CB12786" s="62"/>
      <c r="CC12786" s="62"/>
      <c r="CD12786" s="62"/>
      <c r="CE12786" s="62"/>
      <c r="CF12786" s="62"/>
      <c r="CL12786" s="56" t="s">
        <v>28729</v>
      </c>
      <c r="CM12786" s="56" t="s">
        <v>217</v>
      </c>
      <c r="CN12786" s="56" t="s">
        <v>217</v>
      </c>
      <c r="CO12786" s="52"/>
      <c r="CP12786" s="52"/>
      <c r="CQ12786" s="52"/>
      <c r="CR12786" s="52"/>
      <c r="CS12786" s="52"/>
      <c r="CT12786" s="52"/>
      <c r="CU12786" s="33"/>
      <c r="CV12786" s="33"/>
    </row>
    <row r="12787" spans="74:100">
      <c r="BV12787" s="62"/>
      <c r="BW12787" s="62"/>
      <c r="BX12787" s="62"/>
      <c r="BY12787" s="62"/>
      <c r="BZ12787" s="62"/>
      <c r="CA12787" s="62"/>
      <c r="CB12787" s="62"/>
      <c r="CC12787" s="62"/>
      <c r="CD12787" s="62"/>
      <c r="CE12787" s="62"/>
      <c r="CF12787" s="62"/>
      <c r="CL12787" s="56" t="s">
        <v>28694</v>
      </c>
      <c r="CM12787" s="56"/>
      <c r="CN12787" s="56"/>
      <c r="CO12787" s="52"/>
      <c r="CP12787" s="52"/>
      <c r="CQ12787" s="52"/>
      <c r="CR12787" s="52"/>
      <c r="CS12787" s="52"/>
      <c r="CT12787" s="52"/>
      <c r="CU12787" s="33"/>
      <c r="CV12787" s="33"/>
    </row>
    <row r="12788" spans="74:100">
      <c r="BV12788" s="62"/>
      <c r="BW12788" s="62"/>
      <c r="BX12788" s="62"/>
      <c r="BY12788" s="62"/>
      <c r="BZ12788" s="62"/>
      <c r="CA12788" s="62"/>
      <c r="CB12788" s="62"/>
      <c r="CC12788" s="62"/>
      <c r="CD12788" s="62"/>
      <c r="CE12788" s="62"/>
      <c r="CF12788" s="62"/>
      <c r="CL12788" s="56" t="s">
        <v>28730</v>
      </c>
      <c r="CM12788" s="56" t="s">
        <v>217</v>
      </c>
      <c r="CN12788" s="56" t="s">
        <v>217</v>
      </c>
      <c r="CO12788" s="52"/>
      <c r="CP12788" s="52"/>
      <c r="CQ12788" s="52"/>
      <c r="CR12788" s="52"/>
      <c r="CS12788" s="52"/>
      <c r="CT12788" s="52"/>
      <c r="CU12788" s="33"/>
      <c r="CV12788" s="33"/>
    </row>
    <row r="12789" spans="74:100">
      <c r="BV12789" s="62"/>
      <c r="BW12789" s="62"/>
      <c r="BX12789" s="62"/>
      <c r="BY12789" s="62"/>
      <c r="BZ12789" s="62"/>
      <c r="CA12789" s="62"/>
      <c r="CB12789" s="62"/>
      <c r="CC12789" s="62"/>
      <c r="CD12789" s="62"/>
      <c r="CE12789" s="62"/>
      <c r="CF12789" s="62"/>
      <c r="CL12789" s="56" t="s">
        <v>28694</v>
      </c>
      <c r="CM12789" s="56"/>
      <c r="CN12789" s="56"/>
      <c r="CO12789" s="52"/>
      <c r="CP12789" s="52"/>
      <c r="CQ12789" s="52"/>
      <c r="CR12789" s="52"/>
      <c r="CS12789" s="52"/>
      <c r="CT12789" s="52"/>
      <c r="CU12789" s="33"/>
      <c r="CV12789" s="33"/>
    </row>
    <row r="12790" spans="74:100">
      <c r="BV12790" s="62"/>
      <c r="BW12790" s="62"/>
      <c r="BX12790" s="62"/>
      <c r="BY12790" s="62"/>
      <c r="BZ12790" s="62"/>
      <c r="CA12790" s="62"/>
      <c r="CB12790" s="62"/>
      <c r="CC12790" s="62"/>
      <c r="CD12790" s="62"/>
      <c r="CE12790" s="62"/>
      <c r="CF12790" s="62"/>
      <c r="CL12790" s="56" t="s">
        <v>28731</v>
      </c>
      <c r="CM12790" s="56" t="s">
        <v>217</v>
      </c>
      <c r="CN12790" s="56" t="s">
        <v>217</v>
      </c>
      <c r="CO12790" s="52"/>
      <c r="CP12790" s="52"/>
      <c r="CQ12790" s="52"/>
      <c r="CR12790" s="52"/>
      <c r="CS12790" s="52"/>
      <c r="CT12790" s="52"/>
      <c r="CU12790" s="33"/>
      <c r="CV12790" s="33"/>
    </row>
    <row r="12791" spans="74:100">
      <c r="BV12791" s="62"/>
      <c r="BW12791" s="62"/>
      <c r="BX12791" s="62"/>
      <c r="BY12791" s="62"/>
      <c r="BZ12791" s="62"/>
      <c r="CA12791" s="62"/>
      <c r="CB12791" s="62"/>
      <c r="CC12791" s="62"/>
      <c r="CD12791" s="62"/>
      <c r="CE12791" s="62"/>
      <c r="CF12791" s="62"/>
      <c r="CL12791" s="56" t="s">
        <v>28694</v>
      </c>
      <c r="CM12791" s="56"/>
      <c r="CN12791" s="56"/>
      <c r="CO12791" s="52"/>
      <c r="CP12791" s="52"/>
      <c r="CQ12791" s="52"/>
      <c r="CR12791" s="52"/>
      <c r="CS12791" s="52"/>
      <c r="CT12791" s="52"/>
      <c r="CU12791" s="33"/>
      <c r="CV12791" s="33"/>
    </row>
    <row r="12792" spans="74:100">
      <c r="BV12792" s="62"/>
      <c r="BW12792" s="62"/>
      <c r="BX12792" s="62"/>
      <c r="BY12792" s="62"/>
      <c r="BZ12792" s="62"/>
      <c r="CA12792" s="62"/>
      <c r="CB12792" s="62"/>
      <c r="CC12792" s="62"/>
      <c r="CD12792" s="62"/>
      <c r="CE12792" s="62"/>
      <c r="CF12792" s="62"/>
      <c r="CL12792" s="56" t="s">
        <v>28732</v>
      </c>
      <c r="CM12792" s="56" t="s">
        <v>217</v>
      </c>
      <c r="CN12792" s="56" t="s">
        <v>217</v>
      </c>
      <c r="CO12792" s="52"/>
      <c r="CP12792" s="52"/>
      <c r="CQ12792" s="52"/>
      <c r="CR12792" s="52"/>
      <c r="CS12792" s="52"/>
      <c r="CT12792" s="52"/>
      <c r="CU12792" s="33"/>
      <c r="CV12792" s="33"/>
    </row>
    <row r="12793" spans="74:100">
      <c r="BV12793" s="62"/>
      <c r="BW12793" s="62"/>
      <c r="BX12793" s="62"/>
      <c r="BY12793" s="62"/>
      <c r="BZ12793" s="62"/>
      <c r="CA12793" s="62"/>
      <c r="CB12793" s="62"/>
      <c r="CC12793" s="62"/>
      <c r="CD12793" s="62"/>
      <c r="CE12793" s="62"/>
      <c r="CF12793" s="62"/>
      <c r="CL12793" s="56" t="s">
        <v>28694</v>
      </c>
      <c r="CM12793" s="56"/>
      <c r="CN12793" s="56"/>
      <c r="CO12793" s="52"/>
      <c r="CP12793" s="52"/>
      <c r="CQ12793" s="52"/>
      <c r="CR12793" s="52"/>
      <c r="CS12793" s="52"/>
      <c r="CT12793" s="52"/>
      <c r="CU12793" s="33"/>
      <c r="CV12793" s="33"/>
    </row>
    <row r="12794" spans="74:100">
      <c r="BV12794" s="62"/>
      <c r="BW12794" s="62"/>
      <c r="BX12794" s="62"/>
      <c r="BY12794" s="62"/>
      <c r="BZ12794" s="62"/>
      <c r="CA12794" s="62"/>
      <c r="CB12794" s="62"/>
      <c r="CC12794" s="62"/>
      <c r="CD12794" s="62"/>
      <c r="CE12794" s="62"/>
      <c r="CF12794" s="62"/>
      <c r="CL12794" s="56" t="s">
        <v>28733</v>
      </c>
      <c r="CM12794" s="56" t="s">
        <v>217</v>
      </c>
      <c r="CN12794" s="56" t="s">
        <v>217</v>
      </c>
      <c r="CO12794" s="52"/>
      <c r="CP12794" s="52"/>
      <c r="CQ12794" s="52"/>
      <c r="CR12794" s="52"/>
      <c r="CS12794" s="52"/>
      <c r="CT12794" s="52"/>
      <c r="CU12794" s="33"/>
      <c r="CV12794" s="33"/>
    </row>
    <row r="12795" spans="74:100">
      <c r="BV12795" s="62"/>
      <c r="BW12795" s="62"/>
      <c r="BX12795" s="62"/>
      <c r="BY12795" s="62"/>
      <c r="BZ12795" s="62"/>
      <c r="CA12795" s="62"/>
      <c r="CB12795" s="62"/>
      <c r="CC12795" s="62"/>
      <c r="CD12795" s="62"/>
      <c r="CE12795" s="62"/>
      <c r="CF12795" s="62"/>
      <c r="CL12795" s="56" t="s">
        <v>28734</v>
      </c>
      <c r="CM12795" s="56"/>
      <c r="CN12795" s="56"/>
      <c r="CO12795" s="52"/>
      <c r="CP12795" s="52"/>
      <c r="CQ12795" s="52"/>
      <c r="CR12795" s="52"/>
      <c r="CS12795" s="52"/>
      <c r="CT12795" s="52"/>
      <c r="CU12795" s="33"/>
      <c r="CV12795" s="33"/>
    </row>
    <row r="12796" spans="74:100">
      <c r="BV12796" s="62"/>
      <c r="BW12796" s="62"/>
      <c r="BX12796" s="62"/>
      <c r="BY12796" s="62"/>
      <c r="BZ12796" s="62"/>
      <c r="CA12796" s="62"/>
      <c r="CB12796" s="62"/>
      <c r="CC12796" s="62"/>
      <c r="CD12796" s="62"/>
      <c r="CE12796" s="62"/>
      <c r="CF12796" s="62"/>
      <c r="CL12796" s="56" t="s">
        <v>6653</v>
      </c>
      <c r="CM12796" s="56" t="s">
        <v>3118</v>
      </c>
      <c r="CN12796" s="56" t="s">
        <v>3118</v>
      </c>
      <c r="CO12796" s="52"/>
      <c r="CP12796" s="52"/>
      <c r="CQ12796" s="52"/>
      <c r="CR12796" s="52"/>
      <c r="CS12796" s="52"/>
      <c r="CT12796" s="52"/>
      <c r="CU12796" s="33"/>
      <c r="CV12796" s="33"/>
    </row>
    <row r="12797" spans="74:100">
      <c r="BV12797" s="62"/>
      <c r="BW12797" s="62"/>
      <c r="BX12797" s="62"/>
      <c r="BY12797" s="62"/>
      <c r="BZ12797" s="62"/>
      <c r="CA12797" s="62"/>
      <c r="CB12797" s="62"/>
      <c r="CC12797" s="62"/>
      <c r="CD12797" s="62"/>
      <c r="CE12797" s="62"/>
      <c r="CF12797" s="62"/>
      <c r="CL12797" s="56" t="s">
        <v>20149</v>
      </c>
      <c r="CM12797" s="56"/>
      <c r="CN12797" s="56"/>
      <c r="CO12797" s="52"/>
      <c r="CP12797" s="52"/>
      <c r="CQ12797" s="52"/>
      <c r="CR12797" s="52"/>
      <c r="CS12797" s="52"/>
      <c r="CT12797" s="52"/>
      <c r="CU12797" s="33"/>
      <c r="CV12797" s="33"/>
    </row>
    <row r="12798" spans="74:100">
      <c r="BV12798" s="62"/>
      <c r="BW12798" s="62"/>
      <c r="BX12798" s="62"/>
      <c r="BY12798" s="62"/>
      <c r="BZ12798" s="62"/>
      <c r="CA12798" s="62"/>
      <c r="CB12798" s="62"/>
      <c r="CC12798" s="62"/>
      <c r="CD12798" s="62"/>
      <c r="CE12798" s="62"/>
      <c r="CF12798" s="62"/>
      <c r="CL12798" s="56" t="s">
        <v>6654</v>
      </c>
      <c r="CM12798" s="56" t="s">
        <v>215</v>
      </c>
      <c r="CN12798" s="56" t="s">
        <v>215</v>
      </c>
      <c r="CO12798" s="52"/>
      <c r="CP12798" s="52"/>
      <c r="CQ12798" s="52"/>
      <c r="CR12798" s="52"/>
      <c r="CS12798" s="52"/>
      <c r="CT12798" s="52"/>
      <c r="CU12798" s="33"/>
      <c r="CV12798" s="33"/>
    </row>
    <row r="12799" spans="74:100">
      <c r="BV12799" s="62"/>
      <c r="BW12799" s="62"/>
      <c r="BX12799" s="62"/>
      <c r="BY12799" s="62"/>
      <c r="BZ12799" s="62"/>
      <c r="CA12799" s="62"/>
      <c r="CB12799" s="62"/>
      <c r="CC12799" s="62"/>
      <c r="CD12799" s="62"/>
      <c r="CE12799" s="62"/>
      <c r="CF12799" s="62"/>
      <c r="CL12799" s="56" t="s">
        <v>23059</v>
      </c>
      <c r="CM12799" s="56"/>
      <c r="CN12799" s="56"/>
      <c r="CO12799" s="52"/>
      <c r="CP12799" s="52"/>
      <c r="CQ12799" s="52"/>
      <c r="CR12799" s="52"/>
      <c r="CS12799" s="52"/>
      <c r="CT12799" s="52"/>
      <c r="CU12799" s="33"/>
      <c r="CV12799" s="33"/>
    </row>
    <row r="12800" spans="74:100">
      <c r="BV12800" s="62"/>
      <c r="BW12800" s="62"/>
      <c r="BX12800" s="62"/>
      <c r="BY12800" s="62"/>
      <c r="BZ12800" s="62"/>
      <c r="CA12800" s="62"/>
      <c r="CB12800" s="62"/>
      <c r="CC12800" s="62"/>
      <c r="CD12800" s="62"/>
      <c r="CE12800" s="62"/>
      <c r="CF12800" s="62"/>
      <c r="CL12800" s="56" t="s">
        <v>28735</v>
      </c>
      <c r="CM12800" s="56" t="s">
        <v>217</v>
      </c>
      <c r="CN12800" s="56" t="s">
        <v>217</v>
      </c>
      <c r="CO12800" s="52"/>
      <c r="CP12800" s="52"/>
      <c r="CQ12800" s="52"/>
      <c r="CR12800" s="52"/>
      <c r="CS12800" s="52"/>
      <c r="CT12800" s="52"/>
      <c r="CU12800" s="33"/>
      <c r="CV12800" s="33"/>
    </row>
    <row r="12801" spans="74:100">
      <c r="BV12801" s="62"/>
      <c r="BW12801" s="62"/>
      <c r="BX12801" s="62"/>
      <c r="BY12801" s="62"/>
      <c r="BZ12801" s="62"/>
      <c r="CA12801" s="62"/>
      <c r="CB12801" s="62"/>
      <c r="CC12801" s="62"/>
      <c r="CD12801" s="62"/>
      <c r="CE12801" s="62"/>
      <c r="CF12801" s="62"/>
      <c r="CL12801" s="56" t="s">
        <v>28736</v>
      </c>
      <c r="CM12801" s="56"/>
      <c r="CN12801" s="56"/>
      <c r="CO12801" s="52"/>
      <c r="CP12801" s="52"/>
      <c r="CQ12801" s="52"/>
      <c r="CR12801" s="52"/>
      <c r="CS12801" s="52"/>
      <c r="CT12801" s="52"/>
      <c r="CU12801" s="33"/>
      <c r="CV12801" s="33"/>
    </row>
    <row r="12802" spans="74:100">
      <c r="BV12802" s="62"/>
      <c r="BW12802" s="62"/>
      <c r="BX12802" s="62"/>
      <c r="BY12802" s="62"/>
      <c r="BZ12802" s="62"/>
      <c r="CA12802" s="62"/>
      <c r="CB12802" s="62"/>
      <c r="CC12802" s="62"/>
      <c r="CD12802" s="62"/>
      <c r="CE12802" s="62"/>
      <c r="CF12802" s="62"/>
      <c r="CL12802" s="56" t="s">
        <v>2741</v>
      </c>
      <c r="CM12802" s="56" t="s">
        <v>215</v>
      </c>
      <c r="CN12802" s="56" t="s">
        <v>215</v>
      </c>
      <c r="CO12802" s="52"/>
      <c r="CP12802" s="52"/>
      <c r="CQ12802" s="52"/>
      <c r="CR12802" s="52"/>
      <c r="CS12802" s="52"/>
      <c r="CT12802" s="52"/>
      <c r="CU12802" s="33"/>
      <c r="CV12802" s="33"/>
    </row>
    <row r="12803" spans="74:100">
      <c r="BV12803" s="62"/>
      <c r="BW12803" s="62"/>
      <c r="BX12803" s="62"/>
      <c r="BY12803" s="62"/>
      <c r="BZ12803" s="62"/>
      <c r="CA12803" s="62"/>
      <c r="CB12803" s="62"/>
      <c r="CC12803" s="62"/>
      <c r="CD12803" s="62"/>
      <c r="CE12803" s="62"/>
      <c r="CF12803" s="62"/>
      <c r="CL12803" s="56" t="s">
        <v>23060</v>
      </c>
      <c r="CM12803" s="56"/>
      <c r="CN12803" s="56"/>
      <c r="CO12803" s="52"/>
      <c r="CP12803" s="52"/>
      <c r="CQ12803" s="52"/>
      <c r="CR12803" s="52"/>
      <c r="CS12803" s="52"/>
      <c r="CT12803" s="52"/>
      <c r="CU12803" s="33"/>
      <c r="CV12803" s="33"/>
    </row>
    <row r="12804" spans="74:100">
      <c r="BV12804" s="62"/>
      <c r="BW12804" s="62"/>
      <c r="BX12804" s="62"/>
      <c r="BY12804" s="62"/>
      <c r="BZ12804" s="62"/>
      <c r="CA12804" s="62"/>
      <c r="CB12804" s="62"/>
      <c r="CC12804" s="62"/>
      <c r="CD12804" s="62"/>
      <c r="CE12804" s="62"/>
      <c r="CF12804" s="62"/>
      <c r="CL12804" s="56" t="s">
        <v>2742</v>
      </c>
      <c r="CM12804" s="56" t="s">
        <v>213</v>
      </c>
      <c r="CN12804" s="56" t="s">
        <v>213</v>
      </c>
      <c r="CO12804" s="52"/>
      <c r="CP12804" s="52"/>
      <c r="CQ12804" s="52"/>
      <c r="CR12804" s="52"/>
      <c r="CS12804" s="52"/>
      <c r="CT12804" s="52"/>
      <c r="CU12804" s="33"/>
      <c r="CV12804" s="33"/>
    </row>
    <row r="12805" spans="74:100">
      <c r="BV12805" s="62"/>
      <c r="BW12805" s="62"/>
      <c r="BX12805" s="62"/>
      <c r="BY12805" s="62"/>
      <c r="BZ12805" s="62"/>
      <c r="CA12805" s="62"/>
      <c r="CB12805" s="62"/>
      <c r="CC12805" s="62"/>
      <c r="CD12805" s="62"/>
      <c r="CE12805" s="62"/>
      <c r="CF12805" s="62"/>
      <c r="CL12805" s="56" t="s">
        <v>23061</v>
      </c>
      <c r="CM12805" s="56"/>
      <c r="CN12805" s="56"/>
      <c r="CO12805" s="52"/>
      <c r="CP12805" s="52"/>
      <c r="CQ12805" s="52"/>
      <c r="CR12805" s="52"/>
      <c r="CS12805" s="52"/>
      <c r="CT12805" s="52"/>
      <c r="CU12805" s="33"/>
      <c r="CV12805" s="33"/>
    </row>
    <row r="12806" spans="74:100">
      <c r="BV12806" s="62"/>
      <c r="BW12806" s="62"/>
      <c r="BX12806" s="62"/>
      <c r="BY12806" s="62"/>
      <c r="BZ12806" s="62"/>
      <c r="CA12806" s="62"/>
      <c r="CB12806" s="62"/>
      <c r="CC12806" s="62"/>
      <c r="CD12806" s="62"/>
      <c r="CE12806" s="62"/>
      <c r="CF12806" s="62"/>
      <c r="CL12806" s="56" t="s">
        <v>23062</v>
      </c>
      <c r="CM12806" s="56" t="s">
        <v>215</v>
      </c>
      <c r="CN12806" s="56" t="s">
        <v>215</v>
      </c>
      <c r="CO12806" s="52"/>
      <c r="CP12806" s="52"/>
      <c r="CQ12806" s="52"/>
      <c r="CR12806" s="52"/>
      <c r="CS12806" s="52"/>
      <c r="CT12806" s="52"/>
      <c r="CU12806" s="33"/>
      <c r="CV12806" s="33"/>
    </row>
    <row r="12807" spans="74:100">
      <c r="BV12807" s="62"/>
      <c r="BW12807" s="62"/>
      <c r="BX12807" s="62"/>
      <c r="BY12807" s="62"/>
      <c r="BZ12807" s="62"/>
      <c r="CA12807" s="62"/>
      <c r="CB12807" s="62"/>
      <c r="CC12807" s="62"/>
      <c r="CD12807" s="62"/>
      <c r="CE12807" s="62"/>
      <c r="CF12807" s="62"/>
      <c r="CL12807" s="56" t="s">
        <v>28737</v>
      </c>
      <c r="CM12807" s="56" t="s">
        <v>3118</v>
      </c>
      <c r="CN12807" s="56" t="s">
        <v>3118</v>
      </c>
      <c r="CO12807" s="52"/>
      <c r="CP12807" s="52"/>
      <c r="CQ12807" s="52"/>
      <c r="CR12807" s="52"/>
      <c r="CS12807" s="52"/>
      <c r="CT12807" s="52"/>
      <c r="CU12807" s="33"/>
      <c r="CV12807" s="33"/>
    </row>
    <row r="12808" spans="74:100">
      <c r="BV12808" s="62"/>
      <c r="BW12808" s="62"/>
      <c r="BX12808" s="62"/>
      <c r="BY12808" s="62"/>
      <c r="BZ12808" s="62"/>
      <c r="CA12808" s="62"/>
      <c r="CB12808" s="62"/>
      <c r="CC12808" s="62"/>
      <c r="CD12808" s="62"/>
      <c r="CE12808" s="62"/>
      <c r="CF12808" s="62"/>
      <c r="CL12808" s="56" t="s">
        <v>28738</v>
      </c>
      <c r="CM12808" s="56"/>
      <c r="CN12808" s="56"/>
      <c r="CO12808" s="52"/>
      <c r="CP12808" s="52"/>
      <c r="CQ12808" s="52"/>
      <c r="CR12808" s="52"/>
      <c r="CS12808" s="52"/>
      <c r="CT12808" s="52"/>
      <c r="CU12808" s="33"/>
      <c r="CV12808" s="33"/>
    </row>
    <row r="12809" spans="74:100">
      <c r="BV12809" s="62"/>
      <c r="BW12809" s="62"/>
      <c r="BX12809" s="62"/>
      <c r="BY12809" s="62"/>
      <c r="BZ12809" s="62"/>
      <c r="CA12809" s="62"/>
      <c r="CB12809" s="62"/>
      <c r="CC12809" s="62"/>
      <c r="CD12809" s="62"/>
      <c r="CE12809" s="62"/>
      <c r="CF12809" s="62"/>
      <c r="CL12809" s="56" t="s">
        <v>28739</v>
      </c>
      <c r="CM12809" s="56" t="s">
        <v>217</v>
      </c>
      <c r="CN12809" s="56" t="s">
        <v>217</v>
      </c>
      <c r="CO12809" s="52"/>
      <c r="CP12809" s="52"/>
      <c r="CQ12809" s="52"/>
      <c r="CR12809" s="52"/>
      <c r="CS12809" s="52"/>
      <c r="CT12809" s="52"/>
      <c r="CU12809" s="33"/>
      <c r="CV12809" s="33"/>
    </row>
    <row r="12810" spans="74:100">
      <c r="BV12810" s="62"/>
      <c r="BW12810" s="62"/>
      <c r="BX12810" s="62"/>
      <c r="BY12810" s="62"/>
      <c r="BZ12810" s="62"/>
      <c r="CA12810" s="62"/>
      <c r="CB12810" s="62"/>
      <c r="CC12810" s="62"/>
      <c r="CD12810" s="62"/>
      <c r="CE12810" s="62"/>
      <c r="CF12810" s="62"/>
      <c r="CL12810" s="56" t="s">
        <v>28740</v>
      </c>
      <c r="CM12810" s="56"/>
      <c r="CN12810" s="56"/>
      <c r="CO12810" s="52"/>
      <c r="CP12810" s="52"/>
      <c r="CQ12810" s="52"/>
      <c r="CR12810" s="52"/>
      <c r="CS12810" s="52"/>
      <c r="CT12810" s="52"/>
      <c r="CU12810" s="33"/>
      <c r="CV12810" s="33"/>
    </row>
    <row r="12811" spans="74:100">
      <c r="BV12811" s="62"/>
      <c r="BW12811" s="62"/>
      <c r="BX12811" s="62"/>
      <c r="BY12811" s="62"/>
      <c r="BZ12811" s="62"/>
      <c r="CA12811" s="62"/>
      <c r="CB12811" s="62"/>
      <c r="CC12811" s="62"/>
      <c r="CD12811" s="62"/>
      <c r="CE12811" s="62"/>
      <c r="CF12811" s="62"/>
      <c r="CL12811" s="56" t="s">
        <v>6655</v>
      </c>
      <c r="CM12811" s="56" t="s">
        <v>3118</v>
      </c>
      <c r="CN12811" s="56" t="s">
        <v>3118</v>
      </c>
      <c r="CO12811" s="52"/>
      <c r="CP12811" s="52"/>
      <c r="CQ12811" s="52"/>
      <c r="CR12811" s="52"/>
      <c r="CS12811" s="52"/>
      <c r="CT12811" s="52"/>
      <c r="CU12811" s="33"/>
      <c r="CV12811" s="33"/>
    </row>
    <row r="12812" spans="74:100">
      <c r="BV12812" s="62"/>
      <c r="BW12812" s="62"/>
      <c r="BX12812" s="62"/>
      <c r="BY12812" s="62"/>
      <c r="BZ12812" s="62"/>
      <c r="CA12812" s="62"/>
      <c r="CB12812" s="62"/>
      <c r="CC12812" s="62"/>
      <c r="CD12812" s="62"/>
      <c r="CE12812" s="62"/>
      <c r="CF12812" s="62"/>
      <c r="CL12812" s="56" t="s">
        <v>20150</v>
      </c>
      <c r="CM12812" s="56"/>
      <c r="CN12812" s="56"/>
      <c r="CO12812" s="52"/>
      <c r="CP12812" s="52"/>
      <c r="CQ12812" s="52"/>
      <c r="CR12812" s="52"/>
      <c r="CS12812" s="52"/>
      <c r="CT12812" s="52"/>
      <c r="CU12812" s="33"/>
      <c r="CV12812" s="33"/>
    </row>
    <row r="12813" spans="74:100">
      <c r="BV12813" s="62"/>
      <c r="BW12813" s="62"/>
      <c r="BX12813" s="62"/>
      <c r="BY12813" s="62"/>
      <c r="BZ12813" s="62"/>
      <c r="CA12813" s="62"/>
      <c r="CB12813" s="62"/>
      <c r="CC12813" s="62"/>
      <c r="CD12813" s="62"/>
      <c r="CE12813" s="62"/>
      <c r="CF12813" s="62"/>
      <c r="CL12813" s="56" t="s">
        <v>6656</v>
      </c>
      <c r="CM12813" s="56" t="s">
        <v>217</v>
      </c>
      <c r="CN12813" s="56" t="s">
        <v>217</v>
      </c>
      <c r="CO12813" s="52"/>
      <c r="CP12813" s="52"/>
      <c r="CQ12813" s="52"/>
      <c r="CR12813" s="52"/>
      <c r="CS12813" s="52"/>
      <c r="CT12813" s="52"/>
      <c r="CU12813" s="33"/>
      <c r="CV12813" s="33"/>
    </row>
    <row r="12814" spans="74:100">
      <c r="BV12814" s="62"/>
      <c r="BW12814" s="62"/>
      <c r="BX12814" s="62"/>
      <c r="BY12814" s="62"/>
      <c r="BZ12814" s="62"/>
      <c r="CA12814" s="62"/>
      <c r="CB12814" s="62"/>
      <c r="CC12814" s="62"/>
      <c r="CD12814" s="62"/>
      <c r="CE12814" s="62"/>
      <c r="CF12814" s="62"/>
      <c r="CL12814" s="56" t="s">
        <v>20150</v>
      </c>
      <c r="CM12814" s="56"/>
      <c r="CN12814" s="56"/>
      <c r="CO12814" s="52"/>
      <c r="CP12814" s="52"/>
      <c r="CQ12814" s="52"/>
      <c r="CR12814" s="52"/>
      <c r="CS12814" s="52"/>
      <c r="CT12814" s="52"/>
      <c r="CU12814" s="33"/>
      <c r="CV12814" s="33"/>
    </row>
    <row r="12815" spans="74:100">
      <c r="BV12815" s="62"/>
      <c r="BW12815" s="62"/>
      <c r="BX12815" s="62"/>
      <c r="BY12815" s="62"/>
      <c r="BZ12815" s="62"/>
      <c r="CA12815" s="62"/>
      <c r="CB12815" s="62"/>
      <c r="CC12815" s="62"/>
      <c r="CD12815" s="62"/>
      <c r="CE12815" s="62"/>
      <c r="CF12815" s="62"/>
      <c r="CL12815" s="56" t="s">
        <v>28741</v>
      </c>
      <c r="CM12815" s="56"/>
      <c r="CN12815" s="56"/>
      <c r="CO12815" s="52"/>
      <c r="CP12815" s="52"/>
      <c r="CQ12815" s="52"/>
      <c r="CR12815" s="52"/>
      <c r="CS12815" s="52"/>
      <c r="CT12815" s="52"/>
      <c r="CU12815" s="33"/>
      <c r="CV12815" s="33"/>
    </row>
    <row r="12816" spans="74:100">
      <c r="BV12816" s="62"/>
      <c r="BW12816" s="62"/>
      <c r="BX12816" s="62"/>
      <c r="BY12816" s="62"/>
      <c r="BZ12816" s="62"/>
      <c r="CA12816" s="62"/>
      <c r="CB12816" s="62"/>
      <c r="CC12816" s="62"/>
      <c r="CD12816" s="62"/>
      <c r="CE12816" s="62"/>
      <c r="CF12816" s="62"/>
      <c r="CL12816" s="56" t="s">
        <v>28742</v>
      </c>
      <c r="CM12816" s="56"/>
      <c r="CN12816" s="56"/>
      <c r="CO12816" s="52"/>
      <c r="CP12816" s="52"/>
      <c r="CQ12816" s="52"/>
      <c r="CR12816" s="52"/>
      <c r="CS12816" s="52"/>
      <c r="CT12816" s="52"/>
      <c r="CU12816" s="33"/>
      <c r="CV12816" s="33"/>
    </row>
    <row r="12817" spans="74:100">
      <c r="BV12817" s="62"/>
      <c r="BW12817" s="62"/>
      <c r="BX12817" s="62"/>
      <c r="BY12817" s="62"/>
      <c r="BZ12817" s="62"/>
      <c r="CA12817" s="62"/>
      <c r="CB12817" s="62"/>
      <c r="CC12817" s="62"/>
      <c r="CD12817" s="62"/>
      <c r="CE12817" s="62"/>
      <c r="CF12817" s="62"/>
      <c r="CL12817" s="56" t="s">
        <v>23063</v>
      </c>
      <c r="CM12817" s="56" t="s">
        <v>215</v>
      </c>
      <c r="CN12817" s="56" t="s">
        <v>215</v>
      </c>
      <c r="CO12817" s="52"/>
      <c r="CP12817" s="52"/>
      <c r="CQ12817" s="52"/>
      <c r="CR12817" s="52"/>
      <c r="CS12817" s="52"/>
      <c r="CT12817" s="52"/>
      <c r="CU12817" s="33"/>
      <c r="CV12817" s="33"/>
    </row>
    <row r="12818" spans="74:100">
      <c r="BV12818" s="62"/>
      <c r="BW12818" s="62"/>
      <c r="BX12818" s="62"/>
      <c r="BY12818" s="62"/>
      <c r="BZ12818" s="62"/>
      <c r="CA12818" s="62"/>
      <c r="CB12818" s="62"/>
      <c r="CC12818" s="62"/>
      <c r="CD12818" s="62"/>
      <c r="CE12818" s="62"/>
      <c r="CF12818" s="62"/>
      <c r="CL12818" s="56" t="s">
        <v>25062</v>
      </c>
      <c r="CM12818" s="56"/>
      <c r="CN12818" s="56"/>
      <c r="CO12818" s="52"/>
      <c r="CP12818" s="52"/>
      <c r="CQ12818" s="52"/>
      <c r="CR12818" s="52"/>
      <c r="CS12818" s="52"/>
      <c r="CT12818" s="52"/>
      <c r="CU12818" s="33"/>
      <c r="CV12818" s="33"/>
    </row>
    <row r="12819" spans="74:100">
      <c r="BV12819" s="62"/>
      <c r="BW12819" s="62"/>
      <c r="BX12819" s="62"/>
      <c r="BY12819" s="62"/>
      <c r="BZ12819" s="62"/>
      <c r="CA12819" s="62"/>
      <c r="CB12819" s="62"/>
      <c r="CC12819" s="62"/>
      <c r="CD12819" s="62"/>
      <c r="CE12819" s="62"/>
      <c r="CF12819" s="62"/>
      <c r="CL12819" s="56" t="s">
        <v>6657</v>
      </c>
      <c r="CM12819" s="56" t="s">
        <v>3118</v>
      </c>
      <c r="CN12819" s="56" t="s">
        <v>3118</v>
      </c>
      <c r="CO12819" s="52"/>
      <c r="CP12819" s="52"/>
      <c r="CQ12819" s="52"/>
      <c r="CR12819" s="52"/>
      <c r="CS12819" s="52"/>
      <c r="CT12819" s="52"/>
      <c r="CU12819" s="33"/>
      <c r="CV12819" s="33"/>
    </row>
    <row r="12820" spans="74:100">
      <c r="BV12820" s="62"/>
      <c r="BW12820" s="62"/>
      <c r="BX12820" s="62"/>
      <c r="BY12820" s="62"/>
      <c r="BZ12820" s="62"/>
      <c r="CA12820" s="62"/>
      <c r="CB12820" s="62"/>
      <c r="CC12820" s="62"/>
      <c r="CD12820" s="62"/>
      <c r="CE12820" s="62"/>
      <c r="CF12820" s="62"/>
      <c r="CL12820" s="56" t="s">
        <v>20151</v>
      </c>
      <c r="CM12820" s="56"/>
      <c r="CN12820" s="56"/>
      <c r="CO12820" s="52"/>
      <c r="CP12820" s="52"/>
      <c r="CQ12820" s="52"/>
      <c r="CR12820" s="52"/>
      <c r="CS12820" s="52"/>
      <c r="CT12820" s="52"/>
      <c r="CU12820" s="33"/>
      <c r="CV12820" s="33"/>
    </row>
    <row r="12821" spans="74:100">
      <c r="BV12821" s="62"/>
      <c r="BW12821" s="62"/>
      <c r="BX12821" s="62"/>
      <c r="BY12821" s="62"/>
      <c r="BZ12821" s="62"/>
      <c r="CA12821" s="62"/>
      <c r="CB12821" s="62"/>
      <c r="CC12821" s="62"/>
      <c r="CD12821" s="62"/>
      <c r="CE12821" s="62"/>
      <c r="CF12821" s="62"/>
      <c r="CL12821" s="56" t="s">
        <v>2743</v>
      </c>
      <c r="CM12821" s="56" t="s">
        <v>214</v>
      </c>
      <c r="CN12821" s="56" t="s">
        <v>214</v>
      </c>
      <c r="CO12821" s="52"/>
      <c r="CP12821" s="52"/>
      <c r="CQ12821" s="52"/>
      <c r="CR12821" s="52"/>
      <c r="CS12821" s="52"/>
      <c r="CT12821" s="52"/>
      <c r="CU12821" s="33"/>
      <c r="CV12821" s="33"/>
    </row>
    <row r="12822" spans="74:100">
      <c r="BV12822" s="62"/>
      <c r="BW12822" s="62"/>
      <c r="BX12822" s="62"/>
      <c r="BY12822" s="62"/>
      <c r="BZ12822" s="62"/>
      <c r="CA12822" s="62"/>
      <c r="CB12822" s="62"/>
      <c r="CC12822" s="62"/>
      <c r="CD12822" s="62"/>
      <c r="CE12822" s="62"/>
      <c r="CF12822" s="62"/>
      <c r="CL12822" s="56" t="s">
        <v>23064</v>
      </c>
      <c r="CM12822" s="56"/>
      <c r="CN12822" s="56"/>
      <c r="CO12822" s="52"/>
      <c r="CP12822" s="52"/>
      <c r="CQ12822" s="52"/>
      <c r="CR12822" s="52"/>
      <c r="CS12822" s="52"/>
      <c r="CT12822" s="52"/>
      <c r="CU12822" s="33"/>
      <c r="CV12822" s="33"/>
    </row>
    <row r="12823" spans="74:100">
      <c r="BV12823" s="62"/>
      <c r="BW12823" s="62"/>
      <c r="BX12823" s="62"/>
      <c r="BY12823" s="62"/>
      <c r="BZ12823" s="62"/>
      <c r="CA12823" s="62"/>
      <c r="CB12823" s="62"/>
      <c r="CC12823" s="62"/>
      <c r="CD12823" s="62"/>
      <c r="CE12823" s="62"/>
      <c r="CF12823" s="62"/>
      <c r="CL12823" s="56" t="s">
        <v>2744</v>
      </c>
      <c r="CM12823" s="56" t="s">
        <v>216</v>
      </c>
      <c r="CN12823" s="56" t="s">
        <v>216</v>
      </c>
      <c r="CO12823" s="52"/>
      <c r="CP12823" s="52"/>
      <c r="CQ12823" s="52"/>
      <c r="CR12823" s="52"/>
      <c r="CS12823" s="52"/>
      <c r="CT12823" s="52"/>
      <c r="CU12823" s="33"/>
      <c r="CV12823" s="33"/>
    </row>
    <row r="12824" spans="74:100">
      <c r="BV12824" s="62"/>
      <c r="BW12824" s="62"/>
      <c r="BX12824" s="62"/>
      <c r="BY12824" s="62"/>
      <c r="BZ12824" s="62"/>
      <c r="CA12824" s="62"/>
      <c r="CB12824" s="62"/>
      <c r="CC12824" s="62"/>
      <c r="CD12824" s="62"/>
      <c r="CE12824" s="62"/>
      <c r="CF12824" s="62"/>
      <c r="CL12824" s="56" t="s">
        <v>23065</v>
      </c>
      <c r="CM12824" s="56"/>
      <c r="CN12824" s="56"/>
      <c r="CO12824" s="52"/>
      <c r="CP12824" s="52"/>
      <c r="CQ12824" s="52"/>
      <c r="CR12824" s="52"/>
      <c r="CS12824" s="52"/>
      <c r="CT12824" s="52"/>
      <c r="CU12824" s="33"/>
      <c r="CV12824" s="33"/>
    </row>
    <row r="12825" spans="74:100">
      <c r="BV12825" s="62"/>
      <c r="BW12825" s="62"/>
      <c r="BX12825" s="62"/>
      <c r="BY12825" s="62"/>
      <c r="BZ12825" s="62"/>
      <c r="CA12825" s="62"/>
      <c r="CB12825" s="62"/>
      <c r="CC12825" s="62"/>
      <c r="CD12825" s="62"/>
      <c r="CE12825" s="62"/>
      <c r="CF12825" s="62"/>
      <c r="CL12825" s="56" t="s">
        <v>6658</v>
      </c>
      <c r="CM12825" s="56" t="s">
        <v>217</v>
      </c>
      <c r="CN12825" s="56" t="s">
        <v>217</v>
      </c>
      <c r="CO12825" s="52"/>
      <c r="CP12825" s="52"/>
      <c r="CQ12825" s="52"/>
      <c r="CR12825" s="52"/>
      <c r="CS12825" s="52"/>
      <c r="CT12825" s="52"/>
      <c r="CU12825" s="33"/>
      <c r="CV12825" s="33"/>
    </row>
    <row r="12826" spans="74:100">
      <c r="BV12826" s="62"/>
      <c r="BW12826" s="62"/>
      <c r="BX12826" s="62"/>
      <c r="BY12826" s="62"/>
      <c r="BZ12826" s="62"/>
      <c r="CA12826" s="62"/>
      <c r="CB12826" s="62"/>
      <c r="CC12826" s="62"/>
      <c r="CD12826" s="62"/>
      <c r="CE12826" s="62"/>
      <c r="CF12826" s="62"/>
      <c r="CL12826" s="56" t="s">
        <v>20152</v>
      </c>
      <c r="CM12826" s="56"/>
      <c r="CN12826" s="56"/>
      <c r="CO12826" s="52"/>
      <c r="CP12826" s="52"/>
      <c r="CQ12826" s="52"/>
      <c r="CR12826" s="52"/>
      <c r="CS12826" s="52"/>
      <c r="CT12826" s="52"/>
      <c r="CU12826" s="33"/>
      <c r="CV12826" s="33"/>
    </row>
    <row r="12827" spans="74:100">
      <c r="BV12827" s="62"/>
      <c r="BW12827" s="62"/>
      <c r="BX12827" s="62"/>
      <c r="BY12827" s="62"/>
      <c r="BZ12827" s="62"/>
      <c r="CA12827" s="62"/>
      <c r="CB12827" s="62"/>
      <c r="CC12827" s="62"/>
      <c r="CD12827" s="62"/>
      <c r="CE12827" s="62"/>
      <c r="CF12827" s="62"/>
      <c r="CL12827" s="56" t="s">
        <v>6659</v>
      </c>
      <c r="CM12827" s="56" t="s">
        <v>217</v>
      </c>
      <c r="CN12827" s="56" t="s">
        <v>217</v>
      </c>
      <c r="CO12827" s="52"/>
      <c r="CP12827" s="52"/>
      <c r="CQ12827" s="52"/>
      <c r="CR12827" s="52"/>
      <c r="CS12827" s="52"/>
      <c r="CT12827" s="52"/>
      <c r="CU12827" s="33"/>
      <c r="CV12827" s="33"/>
    </row>
    <row r="12828" spans="74:100">
      <c r="BV12828" s="62"/>
      <c r="BW12828" s="62"/>
      <c r="BX12828" s="62"/>
      <c r="BY12828" s="62"/>
      <c r="BZ12828" s="62"/>
      <c r="CA12828" s="62"/>
      <c r="CB12828" s="62"/>
      <c r="CC12828" s="62"/>
      <c r="CD12828" s="62"/>
      <c r="CE12828" s="62"/>
      <c r="CF12828" s="62"/>
      <c r="CL12828" s="56" t="s">
        <v>20153</v>
      </c>
      <c r="CM12828" s="56"/>
      <c r="CN12828" s="56"/>
      <c r="CO12828" s="52"/>
      <c r="CP12828" s="52"/>
      <c r="CQ12828" s="52"/>
      <c r="CR12828" s="52"/>
      <c r="CS12828" s="52"/>
      <c r="CT12828" s="52"/>
      <c r="CU12828" s="33"/>
      <c r="CV12828" s="33"/>
    </row>
    <row r="12829" spans="74:100">
      <c r="BV12829" s="62"/>
      <c r="BW12829" s="62"/>
      <c r="BX12829" s="62"/>
      <c r="BY12829" s="62"/>
      <c r="BZ12829" s="62"/>
      <c r="CA12829" s="62"/>
      <c r="CB12829" s="62"/>
      <c r="CC12829" s="62"/>
      <c r="CD12829" s="62"/>
      <c r="CE12829" s="62"/>
      <c r="CF12829" s="62"/>
      <c r="CL12829" s="56" t="s">
        <v>2745</v>
      </c>
      <c r="CM12829" s="56" t="s">
        <v>217</v>
      </c>
      <c r="CN12829" s="56" t="s">
        <v>217</v>
      </c>
      <c r="CO12829" s="52"/>
      <c r="CP12829" s="52"/>
      <c r="CQ12829" s="52"/>
      <c r="CR12829" s="52"/>
      <c r="CS12829" s="52"/>
      <c r="CT12829" s="52"/>
      <c r="CU12829" s="33"/>
      <c r="CV12829" s="33"/>
    </row>
    <row r="12830" spans="74:100">
      <c r="BV12830" s="62"/>
      <c r="BW12830" s="62"/>
      <c r="BX12830" s="62"/>
      <c r="BY12830" s="62"/>
      <c r="BZ12830" s="62"/>
      <c r="CA12830" s="62"/>
      <c r="CB12830" s="62"/>
      <c r="CC12830" s="62"/>
      <c r="CD12830" s="62"/>
      <c r="CE12830" s="62"/>
      <c r="CF12830" s="62"/>
      <c r="CL12830" s="56" t="s">
        <v>23066</v>
      </c>
      <c r="CM12830" s="56"/>
      <c r="CN12830" s="56"/>
      <c r="CO12830" s="52"/>
      <c r="CP12830" s="52"/>
      <c r="CQ12830" s="52"/>
      <c r="CR12830" s="52"/>
      <c r="CS12830" s="52"/>
      <c r="CT12830" s="52"/>
      <c r="CU12830" s="33"/>
      <c r="CV12830" s="33"/>
    </row>
    <row r="12831" spans="74:100">
      <c r="BV12831" s="62"/>
      <c r="BW12831" s="62"/>
      <c r="BX12831" s="62"/>
      <c r="BY12831" s="62"/>
      <c r="BZ12831" s="62"/>
      <c r="CA12831" s="62"/>
      <c r="CB12831" s="62"/>
      <c r="CC12831" s="62"/>
      <c r="CD12831" s="62"/>
      <c r="CE12831" s="62"/>
      <c r="CF12831" s="62"/>
      <c r="CL12831" s="56" t="s">
        <v>2746</v>
      </c>
      <c r="CM12831" s="56" t="s">
        <v>214</v>
      </c>
      <c r="CN12831" s="56" t="s">
        <v>214</v>
      </c>
      <c r="CO12831" s="52"/>
      <c r="CP12831" s="52"/>
      <c r="CQ12831" s="52"/>
      <c r="CR12831" s="52"/>
      <c r="CS12831" s="52"/>
      <c r="CT12831" s="52"/>
      <c r="CU12831" s="33"/>
      <c r="CV12831" s="33"/>
    </row>
    <row r="12832" spans="74:100">
      <c r="BV12832" s="62"/>
      <c r="BW12832" s="62"/>
      <c r="BX12832" s="62"/>
      <c r="BY12832" s="62"/>
      <c r="BZ12832" s="62"/>
      <c r="CA12832" s="62"/>
      <c r="CB12832" s="62"/>
      <c r="CC12832" s="62"/>
      <c r="CD12832" s="62"/>
      <c r="CE12832" s="62"/>
      <c r="CF12832" s="62"/>
      <c r="CL12832" s="56" t="s">
        <v>25063</v>
      </c>
      <c r="CM12832" s="56"/>
      <c r="CN12832" s="56"/>
      <c r="CO12832" s="52"/>
      <c r="CP12832" s="52"/>
      <c r="CQ12832" s="52"/>
      <c r="CR12832" s="52"/>
      <c r="CS12832" s="52"/>
      <c r="CT12832" s="52"/>
      <c r="CU12832" s="33"/>
      <c r="CV12832" s="33"/>
    </row>
    <row r="12833" spans="74:100">
      <c r="BV12833" s="62"/>
      <c r="BW12833" s="62"/>
      <c r="BX12833" s="62"/>
      <c r="BY12833" s="62"/>
      <c r="BZ12833" s="62"/>
      <c r="CA12833" s="62"/>
      <c r="CB12833" s="62"/>
      <c r="CC12833" s="62"/>
      <c r="CD12833" s="62"/>
      <c r="CE12833" s="62"/>
      <c r="CF12833" s="62"/>
      <c r="CL12833" s="56" t="s">
        <v>6660</v>
      </c>
      <c r="CM12833" s="56" t="s">
        <v>217</v>
      </c>
      <c r="CN12833" s="56" t="s">
        <v>217</v>
      </c>
      <c r="CO12833" s="52"/>
      <c r="CP12833" s="52"/>
      <c r="CQ12833" s="52"/>
      <c r="CR12833" s="52"/>
      <c r="CS12833" s="52"/>
      <c r="CT12833" s="52"/>
      <c r="CU12833" s="33"/>
      <c r="CV12833" s="33"/>
    </row>
    <row r="12834" spans="74:100">
      <c r="BV12834" s="62"/>
      <c r="BW12834" s="62"/>
      <c r="BX12834" s="62"/>
      <c r="BY12834" s="62"/>
      <c r="BZ12834" s="62"/>
      <c r="CA12834" s="62"/>
      <c r="CB12834" s="62"/>
      <c r="CC12834" s="62"/>
      <c r="CD12834" s="62"/>
      <c r="CE12834" s="62"/>
      <c r="CF12834" s="62"/>
      <c r="CL12834" s="56" t="s">
        <v>20154</v>
      </c>
      <c r="CM12834" s="56"/>
      <c r="CN12834" s="56"/>
      <c r="CO12834" s="52"/>
      <c r="CP12834" s="52"/>
      <c r="CQ12834" s="52"/>
      <c r="CR12834" s="52"/>
      <c r="CS12834" s="52"/>
      <c r="CT12834" s="52"/>
      <c r="CU12834" s="33"/>
      <c r="CV12834" s="33"/>
    </row>
    <row r="12835" spans="74:100">
      <c r="BV12835" s="62"/>
      <c r="BW12835" s="62"/>
      <c r="BX12835" s="62"/>
      <c r="BY12835" s="62"/>
      <c r="BZ12835" s="62"/>
      <c r="CA12835" s="62"/>
      <c r="CB12835" s="62"/>
      <c r="CC12835" s="62"/>
      <c r="CD12835" s="62"/>
      <c r="CE12835" s="62"/>
      <c r="CF12835" s="62"/>
      <c r="CL12835" s="56" t="s">
        <v>2747</v>
      </c>
      <c r="CM12835" s="56" t="s">
        <v>213</v>
      </c>
      <c r="CN12835" s="56" t="s">
        <v>213</v>
      </c>
      <c r="CO12835" s="52"/>
      <c r="CP12835" s="52"/>
      <c r="CQ12835" s="52"/>
      <c r="CR12835" s="52"/>
      <c r="CS12835" s="52"/>
      <c r="CT12835" s="52"/>
      <c r="CU12835" s="33"/>
      <c r="CV12835" s="33"/>
    </row>
    <row r="12836" spans="74:100">
      <c r="BV12836" s="62"/>
      <c r="BW12836" s="62"/>
      <c r="BX12836" s="62"/>
      <c r="BY12836" s="62"/>
      <c r="BZ12836" s="62"/>
      <c r="CA12836" s="62"/>
      <c r="CB12836" s="62"/>
      <c r="CC12836" s="62"/>
      <c r="CD12836" s="62"/>
      <c r="CE12836" s="62"/>
      <c r="CF12836" s="62"/>
      <c r="CL12836" s="56" t="s">
        <v>23067</v>
      </c>
      <c r="CM12836" s="56"/>
      <c r="CN12836" s="56"/>
      <c r="CO12836" s="52"/>
      <c r="CP12836" s="52"/>
      <c r="CQ12836" s="52"/>
      <c r="CR12836" s="52"/>
      <c r="CS12836" s="52"/>
      <c r="CT12836" s="52"/>
      <c r="CU12836" s="33"/>
      <c r="CV12836" s="33"/>
    </row>
    <row r="12837" spans="74:100">
      <c r="BV12837" s="62"/>
      <c r="BW12837" s="62"/>
      <c r="BX12837" s="62"/>
      <c r="BY12837" s="62"/>
      <c r="BZ12837" s="62"/>
      <c r="CA12837" s="62"/>
      <c r="CB12837" s="62"/>
      <c r="CC12837" s="62"/>
      <c r="CD12837" s="62"/>
      <c r="CE12837" s="62"/>
      <c r="CF12837" s="62"/>
      <c r="CL12837" s="56" t="s">
        <v>6661</v>
      </c>
      <c r="CM12837" s="56" t="s">
        <v>217</v>
      </c>
      <c r="CN12837" s="56" t="s">
        <v>217</v>
      </c>
      <c r="CO12837" s="52"/>
      <c r="CP12837" s="52"/>
      <c r="CQ12837" s="52"/>
      <c r="CR12837" s="52"/>
      <c r="CS12837" s="52"/>
      <c r="CT12837" s="52"/>
      <c r="CU12837" s="33"/>
      <c r="CV12837" s="33"/>
    </row>
    <row r="12838" spans="74:100">
      <c r="BV12838" s="62"/>
      <c r="BW12838" s="62"/>
      <c r="BX12838" s="62"/>
      <c r="BY12838" s="62"/>
      <c r="BZ12838" s="62"/>
      <c r="CA12838" s="62"/>
      <c r="CB12838" s="62"/>
      <c r="CC12838" s="62"/>
      <c r="CD12838" s="62"/>
      <c r="CE12838" s="62"/>
      <c r="CF12838" s="62"/>
      <c r="CL12838" s="56" t="s">
        <v>20155</v>
      </c>
      <c r="CM12838" s="56"/>
      <c r="CN12838" s="56"/>
      <c r="CO12838" s="52"/>
      <c r="CP12838" s="52"/>
      <c r="CQ12838" s="52"/>
      <c r="CR12838" s="52"/>
      <c r="CS12838" s="52"/>
      <c r="CT12838" s="52"/>
      <c r="CU12838" s="33"/>
      <c r="CV12838" s="33"/>
    </row>
    <row r="12839" spans="74:100">
      <c r="BV12839" s="62"/>
      <c r="BW12839" s="62"/>
      <c r="BX12839" s="62"/>
      <c r="BY12839" s="62"/>
      <c r="BZ12839" s="62"/>
      <c r="CA12839" s="62"/>
      <c r="CB12839" s="62"/>
      <c r="CC12839" s="62"/>
      <c r="CD12839" s="62"/>
      <c r="CE12839" s="62"/>
      <c r="CF12839" s="62"/>
      <c r="CL12839" s="56" t="s">
        <v>6662</v>
      </c>
      <c r="CM12839" s="56" t="s">
        <v>217</v>
      </c>
      <c r="CN12839" s="56" t="s">
        <v>217</v>
      </c>
      <c r="CO12839" s="52"/>
      <c r="CP12839" s="52"/>
      <c r="CQ12839" s="52"/>
      <c r="CR12839" s="52"/>
      <c r="CS12839" s="52"/>
      <c r="CT12839" s="52"/>
      <c r="CU12839" s="33"/>
      <c r="CV12839" s="33"/>
    </row>
    <row r="12840" spans="74:100">
      <c r="BV12840" s="62"/>
      <c r="BW12840" s="62"/>
      <c r="BX12840" s="62"/>
      <c r="BY12840" s="62"/>
      <c r="BZ12840" s="62"/>
      <c r="CA12840" s="62"/>
      <c r="CB12840" s="62"/>
      <c r="CC12840" s="62"/>
      <c r="CD12840" s="62"/>
      <c r="CE12840" s="62"/>
      <c r="CF12840" s="62"/>
      <c r="CL12840" s="56" t="s">
        <v>20156</v>
      </c>
      <c r="CM12840" s="56"/>
      <c r="CN12840" s="56"/>
      <c r="CO12840" s="52"/>
      <c r="CP12840" s="52"/>
      <c r="CQ12840" s="52"/>
      <c r="CR12840" s="52"/>
      <c r="CS12840" s="52"/>
      <c r="CT12840" s="52"/>
      <c r="CU12840" s="33"/>
      <c r="CV12840" s="33"/>
    </row>
    <row r="12841" spans="74:100">
      <c r="BV12841" s="62"/>
      <c r="BW12841" s="62"/>
      <c r="BX12841" s="62"/>
      <c r="BY12841" s="62"/>
      <c r="BZ12841" s="62"/>
      <c r="CA12841" s="62"/>
      <c r="CB12841" s="62"/>
      <c r="CC12841" s="62"/>
      <c r="CD12841" s="62"/>
      <c r="CE12841" s="62"/>
      <c r="CF12841" s="62"/>
      <c r="CL12841" s="56" t="s">
        <v>2748</v>
      </c>
      <c r="CM12841" s="56" t="s">
        <v>214</v>
      </c>
      <c r="CN12841" s="56" t="s">
        <v>214</v>
      </c>
      <c r="CO12841" s="52"/>
      <c r="CP12841" s="52"/>
      <c r="CQ12841" s="52"/>
      <c r="CR12841" s="52"/>
      <c r="CS12841" s="52"/>
      <c r="CT12841" s="52"/>
      <c r="CU12841" s="33"/>
      <c r="CV12841" s="33"/>
    </row>
    <row r="12842" spans="74:100">
      <c r="BV12842" s="62"/>
      <c r="BW12842" s="62"/>
      <c r="BX12842" s="62"/>
      <c r="BY12842" s="62"/>
      <c r="BZ12842" s="62"/>
      <c r="CA12842" s="62"/>
      <c r="CB12842" s="62"/>
      <c r="CC12842" s="62"/>
      <c r="CD12842" s="62"/>
      <c r="CE12842" s="62"/>
      <c r="CF12842" s="62"/>
      <c r="CL12842" s="56" t="s">
        <v>23068</v>
      </c>
      <c r="CM12842" s="56"/>
      <c r="CN12842" s="56"/>
      <c r="CO12842" s="52"/>
      <c r="CP12842" s="52"/>
      <c r="CQ12842" s="52"/>
      <c r="CR12842" s="52"/>
      <c r="CS12842" s="52"/>
      <c r="CT12842" s="52"/>
      <c r="CU12842" s="33"/>
      <c r="CV12842" s="33"/>
    </row>
    <row r="12843" spans="74:100">
      <c r="BV12843" s="62"/>
      <c r="BW12843" s="62"/>
      <c r="BX12843" s="62"/>
      <c r="BY12843" s="62"/>
      <c r="BZ12843" s="62"/>
      <c r="CA12843" s="62"/>
      <c r="CB12843" s="62"/>
      <c r="CC12843" s="62"/>
      <c r="CD12843" s="62"/>
      <c r="CE12843" s="62"/>
      <c r="CF12843" s="62"/>
      <c r="CL12843" s="56" t="s">
        <v>6663</v>
      </c>
      <c r="CM12843" s="56" t="s">
        <v>217</v>
      </c>
      <c r="CN12843" s="56" t="s">
        <v>217</v>
      </c>
      <c r="CO12843" s="52"/>
      <c r="CP12843" s="52"/>
      <c r="CQ12843" s="52"/>
      <c r="CR12843" s="52"/>
      <c r="CS12843" s="52"/>
      <c r="CT12843" s="52"/>
      <c r="CU12843" s="33"/>
      <c r="CV12843" s="33"/>
    </row>
    <row r="12844" spans="74:100">
      <c r="BV12844" s="62"/>
      <c r="BW12844" s="62"/>
      <c r="BX12844" s="62"/>
      <c r="BY12844" s="62"/>
      <c r="BZ12844" s="62"/>
      <c r="CA12844" s="62"/>
      <c r="CB12844" s="62"/>
      <c r="CC12844" s="62"/>
      <c r="CD12844" s="62"/>
      <c r="CE12844" s="62"/>
      <c r="CF12844" s="62"/>
      <c r="CL12844" s="56" t="s">
        <v>20157</v>
      </c>
      <c r="CM12844" s="56"/>
      <c r="CN12844" s="56"/>
      <c r="CO12844" s="52"/>
      <c r="CP12844" s="52"/>
      <c r="CQ12844" s="52"/>
      <c r="CR12844" s="52"/>
      <c r="CS12844" s="52"/>
      <c r="CT12844" s="52"/>
      <c r="CU12844" s="33"/>
      <c r="CV12844" s="33"/>
    </row>
    <row r="12845" spans="74:100">
      <c r="BV12845" s="62"/>
      <c r="BW12845" s="62"/>
      <c r="BX12845" s="62"/>
      <c r="BY12845" s="62"/>
      <c r="BZ12845" s="62"/>
      <c r="CA12845" s="62"/>
      <c r="CB12845" s="62"/>
      <c r="CC12845" s="62"/>
      <c r="CD12845" s="62"/>
      <c r="CE12845" s="62"/>
      <c r="CF12845" s="62"/>
      <c r="CL12845" s="56" t="s">
        <v>28743</v>
      </c>
      <c r="CM12845" s="56" t="s">
        <v>217</v>
      </c>
      <c r="CN12845" s="56" t="s">
        <v>217</v>
      </c>
      <c r="CO12845" s="52"/>
      <c r="CP12845" s="52"/>
      <c r="CQ12845" s="52"/>
      <c r="CR12845" s="52"/>
      <c r="CS12845" s="52"/>
      <c r="CT12845" s="52"/>
      <c r="CU12845" s="33"/>
      <c r="CV12845" s="33"/>
    </row>
    <row r="12846" spans="74:100">
      <c r="BV12846" s="62"/>
      <c r="BW12846" s="62"/>
      <c r="BX12846" s="62"/>
      <c r="BY12846" s="62"/>
      <c r="BZ12846" s="62"/>
      <c r="CA12846" s="62"/>
      <c r="CB12846" s="62"/>
      <c r="CC12846" s="62"/>
      <c r="CD12846" s="62"/>
      <c r="CE12846" s="62"/>
      <c r="CF12846" s="62"/>
      <c r="CL12846" s="56" t="s">
        <v>20151</v>
      </c>
      <c r="CM12846" s="56"/>
      <c r="CN12846" s="56"/>
      <c r="CO12846" s="52"/>
      <c r="CP12846" s="52"/>
      <c r="CQ12846" s="52"/>
      <c r="CR12846" s="52"/>
      <c r="CS12846" s="52"/>
      <c r="CT12846" s="52"/>
      <c r="CU12846" s="33"/>
      <c r="CV12846" s="33"/>
    </row>
    <row r="12847" spans="74:100">
      <c r="BV12847" s="62"/>
      <c r="BW12847" s="62"/>
      <c r="BX12847" s="62"/>
      <c r="BY12847" s="62"/>
      <c r="BZ12847" s="62"/>
      <c r="CA12847" s="62"/>
      <c r="CB12847" s="62"/>
      <c r="CC12847" s="62"/>
      <c r="CD12847" s="62"/>
      <c r="CE12847" s="62"/>
      <c r="CF12847" s="62"/>
      <c r="CL12847" s="56" t="s">
        <v>28744</v>
      </c>
      <c r="CM12847" s="56" t="s">
        <v>217</v>
      </c>
      <c r="CN12847" s="56" t="s">
        <v>217</v>
      </c>
      <c r="CO12847" s="52"/>
      <c r="CP12847" s="52"/>
      <c r="CQ12847" s="52"/>
      <c r="CR12847" s="52"/>
      <c r="CS12847" s="52"/>
      <c r="CT12847" s="52"/>
      <c r="CU12847" s="33"/>
      <c r="CV12847" s="33"/>
    </row>
    <row r="12848" spans="74:100">
      <c r="BV12848" s="62"/>
      <c r="BW12848" s="62"/>
      <c r="BX12848" s="62"/>
      <c r="BY12848" s="62"/>
      <c r="BZ12848" s="62"/>
      <c r="CA12848" s="62"/>
      <c r="CB12848" s="62"/>
      <c r="CC12848" s="62"/>
      <c r="CD12848" s="62"/>
      <c r="CE12848" s="62"/>
      <c r="CF12848" s="62"/>
      <c r="CL12848" s="56" t="s">
        <v>28745</v>
      </c>
      <c r="CM12848" s="56"/>
      <c r="CN12848" s="56"/>
      <c r="CO12848" s="52"/>
      <c r="CP12848" s="52"/>
      <c r="CQ12848" s="52"/>
      <c r="CR12848" s="52"/>
      <c r="CS12848" s="52"/>
      <c r="CT12848" s="52"/>
      <c r="CU12848" s="33"/>
      <c r="CV12848" s="33"/>
    </row>
    <row r="12849" spans="74:100">
      <c r="BV12849" s="62"/>
      <c r="BW12849" s="62"/>
      <c r="BX12849" s="62"/>
      <c r="BY12849" s="62"/>
      <c r="BZ12849" s="62"/>
      <c r="CA12849" s="62"/>
      <c r="CB12849" s="62"/>
      <c r="CC12849" s="62"/>
      <c r="CD12849" s="62"/>
      <c r="CE12849" s="62"/>
      <c r="CF12849" s="62"/>
      <c r="CL12849" s="56" t="s">
        <v>28746</v>
      </c>
      <c r="CM12849" s="56" t="s">
        <v>217</v>
      </c>
      <c r="CN12849" s="56" t="s">
        <v>217</v>
      </c>
      <c r="CO12849" s="52"/>
      <c r="CP12849" s="52"/>
      <c r="CQ12849" s="52"/>
      <c r="CR12849" s="52"/>
      <c r="CS12849" s="52"/>
      <c r="CT12849" s="52"/>
      <c r="CU12849" s="33"/>
      <c r="CV12849" s="33"/>
    </row>
    <row r="12850" spans="74:100">
      <c r="BV12850" s="62"/>
      <c r="BW12850" s="62"/>
      <c r="BX12850" s="62"/>
      <c r="BY12850" s="62"/>
      <c r="BZ12850" s="62"/>
      <c r="CA12850" s="62"/>
      <c r="CB12850" s="62"/>
      <c r="CC12850" s="62"/>
      <c r="CD12850" s="62"/>
      <c r="CE12850" s="62"/>
      <c r="CF12850" s="62"/>
      <c r="CL12850" s="56" t="s">
        <v>20151</v>
      </c>
      <c r="CM12850" s="56"/>
      <c r="CN12850" s="56"/>
      <c r="CO12850" s="52"/>
      <c r="CP12850" s="52"/>
      <c r="CQ12850" s="52"/>
      <c r="CR12850" s="52"/>
      <c r="CS12850" s="52"/>
      <c r="CT12850" s="52"/>
      <c r="CU12850" s="33"/>
      <c r="CV12850" s="33"/>
    </row>
    <row r="12851" spans="74:100">
      <c r="BV12851" s="62"/>
      <c r="BW12851" s="62"/>
      <c r="BX12851" s="62"/>
      <c r="BY12851" s="62"/>
      <c r="BZ12851" s="62"/>
      <c r="CA12851" s="62"/>
      <c r="CB12851" s="62"/>
      <c r="CC12851" s="62"/>
      <c r="CD12851" s="62"/>
      <c r="CE12851" s="62"/>
      <c r="CF12851" s="62"/>
      <c r="CL12851" s="56" t="s">
        <v>6664</v>
      </c>
      <c r="CM12851" s="56" t="s">
        <v>3118</v>
      </c>
      <c r="CN12851" s="56" t="s">
        <v>3118</v>
      </c>
      <c r="CO12851" s="52"/>
      <c r="CP12851" s="52"/>
      <c r="CQ12851" s="52"/>
      <c r="CR12851" s="52"/>
      <c r="CS12851" s="52"/>
      <c r="CT12851" s="52"/>
      <c r="CU12851" s="33"/>
      <c r="CV12851" s="33"/>
    </row>
    <row r="12852" spans="74:100">
      <c r="BV12852" s="62"/>
      <c r="BW12852" s="62"/>
      <c r="BX12852" s="62"/>
      <c r="BY12852" s="62"/>
      <c r="BZ12852" s="62"/>
      <c r="CA12852" s="62"/>
      <c r="CB12852" s="62"/>
      <c r="CC12852" s="62"/>
      <c r="CD12852" s="62"/>
      <c r="CE12852" s="62"/>
      <c r="CF12852" s="62"/>
      <c r="CL12852" s="56" t="s">
        <v>20158</v>
      </c>
      <c r="CM12852" s="56"/>
      <c r="CN12852" s="56"/>
      <c r="CO12852" s="52"/>
      <c r="CP12852" s="52"/>
      <c r="CQ12852" s="52"/>
      <c r="CR12852" s="52"/>
      <c r="CS12852" s="52"/>
      <c r="CT12852" s="52"/>
      <c r="CU12852" s="33"/>
      <c r="CV12852" s="33"/>
    </row>
    <row r="12853" spans="74:100">
      <c r="BV12853" s="62"/>
      <c r="BW12853" s="62"/>
      <c r="BX12853" s="62"/>
      <c r="BY12853" s="62"/>
      <c r="BZ12853" s="62"/>
      <c r="CA12853" s="62"/>
      <c r="CB12853" s="62"/>
      <c r="CC12853" s="62"/>
      <c r="CD12853" s="62"/>
      <c r="CE12853" s="62"/>
      <c r="CF12853" s="62"/>
      <c r="CL12853" s="56" t="s">
        <v>6665</v>
      </c>
      <c r="CM12853" s="56" t="s">
        <v>217</v>
      </c>
      <c r="CN12853" s="56" t="s">
        <v>217</v>
      </c>
      <c r="CO12853" s="52"/>
      <c r="CP12853" s="52"/>
      <c r="CQ12853" s="52"/>
      <c r="CR12853" s="52"/>
      <c r="CS12853" s="52"/>
      <c r="CT12853" s="52"/>
      <c r="CU12853" s="33"/>
      <c r="CV12853" s="33"/>
    </row>
    <row r="12854" spans="74:100">
      <c r="BV12854" s="62"/>
      <c r="BW12854" s="62"/>
      <c r="BX12854" s="62"/>
      <c r="BY12854" s="62"/>
      <c r="BZ12854" s="62"/>
      <c r="CA12854" s="62"/>
      <c r="CB12854" s="62"/>
      <c r="CC12854" s="62"/>
      <c r="CD12854" s="62"/>
      <c r="CE12854" s="62"/>
      <c r="CF12854" s="62"/>
      <c r="CL12854" s="56" t="s">
        <v>20159</v>
      </c>
      <c r="CM12854" s="56"/>
      <c r="CN12854" s="56"/>
      <c r="CO12854" s="52"/>
      <c r="CP12854" s="52"/>
      <c r="CQ12854" s="52"/>
      <c r="CR12854" s="52"/>
      <c r="CS12854" s="52"/>
      <c r="CT12854" s="52"/>
      <c r="CU12854" s="33"/>
      <c r="CV12854" s="33"/>
    </row>
    <row r="12855" spans="74:100">
      <c r="BV12855" s="62"/>
      <c r="BW12855" s="62"/>
      <c r="BX12855" s="62"/>
      <c r="BY12855" s="62"/>
      <c r="BZ12855" s="62"/>
      <c r="CA12855" s="62"/>
      <c r="CB12855" s="62"/>
      <c r="CC12855" s="62"/>
      <c r="CD12855" s="62"/>
      <c r="CE12855" s="62"/>
      <c r="CF12855" s="62"/>
      <c r="CL12855" s="56" t="s">
        <v>2749</v>
      </c>
      <c r="CM12855" s="56" t="s">
        <v>214</v>
      </c>
      <c r="CN12855" s="56" t="s">
        <v>214</v>
      </c>
      <c r="CO12855" s="52"/>
      <c r="CP12855" s="52"/>
      <c r="CQ12855" s="52"/>
      <c r="CR12855" s="52"/>
      <c r="CS12855" s="52"/>
      <c r="CT12855" s="52"/>
      <c r="CU12855" s="33"/>
      <c r="CV12855" s="33"/>
    </row>
    <row r="12856" spans="74:100">
      <c r="BV12856" s="62"/>
      <c r="BW12856" s="62"/>
      <c r="BX12856" s="62"/>
      <c r="BY12856" s="62"/>
      <c r="BZ12856" s="62"/>
      <c r="CA12856" s="62"/>
      <c r="CB12856" s="62"/>
      <c r="CC12856" s="62"/>
      <c r="CD12856" s="62"/>
      <c r="CE12856" s="62"/>
      <c r="CF12856" s="62"/>
      <c r="CL12856" s="56" t="s">
        <v>23069</v>
      </c>
      <c r="CM12856" s="56"/>
      <c r="CN12856" s="56"/>
      <c r="CO12856" s="52"/>
      <c r="CP12856" s="52"/>
      <c r="CQ12856" s="52"/>
      <c r="CR12856" s="52"/>
      <c r="CS12856" s="52"/>
      <c r="CT12856" s="52"/>
      <c r="CU12856" s="33"/>
      <c r="CV12856" s="33"/>
    </row>
    <row r="12857" spans="74:100">
      <c r="BV12857" s="62"/>
      <c r="BW12857" s="62"/>
      <c r="BX12857" s="62"/>
      <c r="BY12857" s="62"/>
      <c r="BZ12857" s="62"/>
      <c r="CA12857" s="62"/>
      <c r="CB12857" s="62"/>
      <c r="CC12857" s="62"/>
      <c r="CD12857" s="62"/>
      <c r="CE12857" s="62"/>
      <c r="CF12857" s="62"/>
      <c r="CL12857" s="56" t="s">
        <v>2751</v>
      </c>
      <c r="CM12857" s="56" t="s">
        <v>215</v>
      </c>
      <c r="CN12857" s="56" t="s">
        <v>215</v>
      </c>
      <c r="CO12857" s="52"/>
      <c r="CP12857" s="52"/>
      <c r="CQ12857" s="52"/>
      <c r="CR12857" s="52"/>
      <c r="CS12857" s="52"/>
      <c r="CT12857" s="52"/>
      <c r="CU12857" s="33"/>
      <c r="CV12857" s="33"/>
    </row>
    <row r="12858" spans="74:100">
      <c r="BV12858" s="62"/>
      <c r="BW12858" s="62"/>
      <c r="BX12858" s="62"/>
      <c r="BY12858" s="62"/>
      <c r="BZ12858" s="62"/>
      <c r="CA12858" s="62"/>
      <c r="CB12858" s="62"/>
      <c r="CC12858" s="62"/>
      <c r="CD12858" s="62"/>
      <c r="CE12858" s="62"/>
      <c r="CF12858" s="62"/>
      <c r="CL12858" s="56" t="s">
        <v>23070</v>
      </c>
      <c r="CM12858" s="56"/>
      <c r="CN12858" s="56"/>
      <c r="CO12858" s="52"/>
      <c r="CP12858" s="52"/>
      <c r="CQ12858" s="52"/>
      <c r="CR12858" s="52"/>
      <c r="CS12858" s="52"/>
      <c r="CT12858" s="52"/>
      <c r="CU12858" s="33"/>
      <c r="CV12858" s="33"/>
    </row>
    <row r="12859" spans="74:100">
      <c r="BV12859" s="62"/>
      <c r="BW12859" s="62"/>
      <c r="BX12859" s="62"/>
      <c r="BY12859" s="62"/>
      <c r="BZ12859" s="62"/>
      <c r="CA12859" s="62"/>
      <c r="CB12859" s="62"/>
      <c r="CC12859" s="62"/>
      <c r="CD12859" s="62"/>
      <c r="CE12859" s="62"/>
      <c r="CF12859" s="62"/>
      <c r="CL12859" s="56" t="s">
        <v>2752</v>
      </c>
      <c r="CM12859" s="56" t="s">
        <v>213</v>
      </c>
      <c r="CN12859" s="56" t="s">
        <v>213</v>
      </c>
      <c r="CO12859" s="52"/>
      <c r="CP12859" s="52"/>
      <c r="CQ12859" s="52"/>
      <c r="CR12859" s="52"/>
      <c r="CS12859" s="52"/>
      <c r="CT12859" s="52"/>
      <c r="CU12859" s="33"/>
      <c r="CV12859" s="33"/>
    </row>
    <row r="12860" spans="74:100">
      <c r="BV12860" s="62"/>
      <c r="BW12860" s="62"/>
      <c r="BX12860" s="62"/>
      <c r="BY12860" s="62"/>
      <c r="BZ12860" s="62"/>
      <c r="CA12860" s="62"/>
      <c r="CB12860" s="62"/>
      <c r="CC12860" s="62"/>
      <c r="CD12860" s="62"/>
      <c r="CE12860" s="62"/>
      <c r="CF12860" s="62"/>
      <c r="CL12860" s="56" t="s">
        <v>23071</v>
      </c>
      <c r="CM12860" s="56"/>
      <c r="CN12860" s="56"/>
      <c r="CO12860" s="52"/>
      <c r="CP12860" s="52"/>
      <c r="CQ12860" s="52"/>
      <c r="CR12860" s="52"/>
      <c r="CS12860" s="52"/>
      <c r="CT12860" s="52"/>
      <c r="CU12860" s="33"/>
      <c r="CV12860" s="33"/>
    </row>
    <row r="12861" spans="74:100">
      <c r="BV12861" s="62"/>
      <c r="BW12861" s="62"/>
      <c r="BX12861" s="62"/>
      <c r="BY12861" s="62"/>
      <c r="BZ12861" s="62"/>
      <c r="CA12861" s="62"/>
      <c r="CB12861" s="62"/>
      <c r="CC12861" s="62"/>
      <c r="CD12861" s="62"/>
      <c r="CE12861" s="62"/>
      <c r="CF12861" s="62"/>
      <c r="CL12861" s="56" t="s">
        <v>2753</v>
      </c>
      <c r="CM12861" s="56" t="s">
        <v>214</v>
      </c>
      <c r="CN12861" s="56" t="s">
        <v>214</v>
      </c>
      <c r="CO12861" s="52"/>
      <c r="CP12861" s="52"/>
      <c r="CQ12861" s="52"/>
      <c r="CR12861" s="52"/>
      <c r="CS12861" s="52"/>
      <c r="CT12861" s="52"/>
      <c r="CU12861" s="33"/>
      <c r="CV12861" s="33"/>
    </row>
    <row r="12862" spans="74:100">
      <c r="BV12862" s="62"/>
      <c r="BW12862" s="62"/>
      <c r="BX12862" s="62"/>
      <c r="BY12862" s="62"/>
      <c r="BZ12862" s="62"/>
      <c r="CA12862" s="62"/>
      <c r="CB12862" s="62"/>
      <c r="CC12862" s="62"/>
      <c r="CD12862" s="62"/>
      <c r="CE12862" s="62"/>
      <c r="CF12862" s="62"/>
      <c r="CL12862" s="56" t="s">
        <v>23072</v>
      </c>
      <c r="CM12862" s="56"/>
      <c r="CN12862" s="56"/>
      <c r="CO12862" s="52"/>
      <c r="CP12862" s="52"/>
      <c r="CQ12862" s="52"/>
      <c r="CR12862" s="52"/>
      <c r="CS12862" s="52"/>
      <c r="CT12862" s="52"/>
      <c r="CU12862" s="33"/>
      <c r="CV12862" s="33"/>
    </row>
    <row r="12863" spans="74:100">
      <c r="BV12863" s="62"/>
      <c r="BW12863" s="62"/>
      <c r="BX12863" s="62"/>
      <c r="BY12863" s="62"/>
      <c r="BZ12863" s="62"/>
      <c r="CA12863" s="62"/>
      <c r="CB12863" s="62"/>
      <c r="CC12863" s="62"/>
      <c r="CD12863" s="62"/>
      <c r="CE12863" s="62"/>
      <c r="CF12863" s="62"/>
      <c r="CL12863" s="56" t="s">
        <v>2754</v>
      </c>
      <c r="CM12863" s="56" t="s">
        <v>216</v>
      </c>
      <c r="CN12863" s="56" t="s">
        <v>216</v>
      </c>
      <c r="CO12863" s="52"/>
      <c r="CP12863" s="52"/>
      <c r="CQ12863" s="52"/>
      <c r="CR12863" s="52"/>
      <c r="CS12863" s="52"/>
      <c r="CT12863" s="52"/>
      <c r="CU12863" s="33"/>
      <c r="CV12863" s="33"/>
    </row>
    <row r="12864" spans="74:100">
      <c r="BV12864" s="62"/>
      <c r="BW12864" s="62"/>
      <c r="BX12864" s="62"/>
      <c r="BY12864" s="62"/>
      <c r="BZ12864" s="62"/>
      <c r="CA12864" s="62"/>
      <c r="CB12864" s="62"/>
      <c r="CC12864" s="62"/>
      <c r="CD12864" s="62"/>
      <c r="CE12864" s="62"/>
      <c r="CF12864" s="62"/>
      <c r="CL12864" s="56" t="s">
        <v>23073</v>
      </c>
      <c r="CM12864" s="56"/>
      <c r="CN12864" s="56"/>
      <c r="CO12864" s="52"/>
      <c r="CP12864" s="52"/>
      <c r="CQ12864" s="52"/>
      <c r="CR12864" s="52"/>
      <c r="CS12864" s="52"/>
      <c r="CT12864" s="52"/>
      <c r="CU12864" s="33"/>
      <c r="CV12864" s="33"/>
    </row>
    <row r="12865" spans="74:100">
      <c r="BV12865" s="62"/>
      <c r="BW12865" s="62"/>
      <c r="BX12865" s="62"/>
      <c r="BY12865" s="62"/>
      <c r="BZ12865" s="62"/>
      <c r="CA12865" s="62"/>
      <c r="CB12865" s="62"/>
      <c r="CC12865" s="62"/>
      <c r="CD12865" s="62"/>
      <c r="CE12865" s="62"/>
      <c r="CF12865" s="62"/>
      <c r="CL12865" s="56" t="s">
        <v>6666</v>
      </c>
      <c r="CM12865" s="56" t="s">
        <v>217</v>
      </c>
      <c r="CN12865" s="56" t="s">
        <v>217</v>
      </c>
      <c r="CO12865" s="52"/>
      <c r="CP12865" s="52"/>
      <c r="CQ12865" s="52"/>
      <c r="CR12865" s="52"/>
      <c r="CS12865" s="52"/>
      <c r="CT12865" s="52"/>
      <c r="CU12865" s="33"/>
      <c r="CV12865" s="33"/>
    </row>
    <row r="12866" spans="74:100">
      <c r="BV12866" s="62"/>
      <c r="BW12866" s="62"/>
      <c r="BX12866" s="62"/>
      <c r="BY12866" s="62"/>
      <c r="BZ12866" s="62"/>
      <c r="CA12866" s="62"/>
      <c r="CB12866" s="62"/>
      <c r="CC12866" s="62"/>
      <c r="CD12866" s="62"/>
      <c r="CE12866" s="62"/>
      <c r="CF12866" s="62"/>
      <c r="CL12866" s="56" t="s">
        <v>20160</v>
      </c>
      <c r="CM12866" s="56"/>
      <c r="CN12866" s="56"/>
      <c r="CO12866" s="52"/>
      <c r="CP12866" s="52"/>
      <c r="CQ12866" s="52"/>
      <c r="CR12866" s="52"/>
      <c r="CS12866" s="52"/>
      <c r="CT12866" s="52"/>
      <c r="CU12866" s="33"/>
      <c r="CV12866" s="33"/>
    </row>
    <row r="12867" spans="74:100">
      <c r="BV12867" s="62"/>
      <c r="BW12867" s="62"/>
      <c r="BX12867" s="62"/>
      <c r="BY12867" s="62"/>
      <c r="BZ12867" s="62"/>
      <c r="CA12867" s="62"/>
      <c r="CB12867" s="62"/>
      <c r="CC12867" s="62"/>
      <c r="CD12867" s="62"/>
      <c r="CE12867" s="62"/>
      <c r="CF12867" s="62"/>
      <c r="CL12867" s="56" t="s">
        <v>28747</v>
      </c>
      <c r="CM12867" s="56" t="s">
        <v>213</v>
      </c>
      <c r="CN12867" s="56" t="s">
        <v>213</v>
      </c>
      <c r="CO12867" s="52"/>
      <c r="CP12867" s="52"/>
      <c r="CQ12867" s="52"/>
      <c r="CR12867" s="52"/>
      <c r="CS12867" s="52"/>
      <c r="CT12867" s="52"/>
      <c r="CU12867" s="33"/>
      <c r="CV12867" s="33"/>
    </row>
    <row r="12868" spans="74:100">
      <c r="BV12868" s="62"/>
      <c r="BW12868" s="62"/>
      <c r="BX12868" s="62"/>
      <c r="BY12868" s="62"/>
      <c r="BZ12868" s="62"/>
      <c r="CA12868" s="62"/>
      <c r="CB12868" s="62"/>
      <c r="CC12868" s="62"/>
      <c r="CD12868" s="62"/>
      <c r="CE12868" s="62"/>
      <c r="CF12868" s="62"/>
      <c r="CL12868" s="56" t="s">
        <v>28748</v>
      </c>
      <c r="CM12868" s="56"/>
      <c r="CN12868" s="56"/>
      <c r="CO12868" s="52"/>
      <c r="CP12868" s="52"/>
      <c r="CQ12868" s="52"/>
      <c r="CR12868" s="52"/>
      <c r="CS12868" s="52"/>
      <c r="CT12868" s="52"/>
      <c r="CU12868" s="33"/>
      <c r="CV12868" s="33"/>
    </row>
    <row r="12869" spans="74:100">
      <c r="BV12869" s="62"/>
      <c r="BW12869" s="62"/>
      <c r="BX12869" s="62"/>
      <c r="BY12869" s="62"/>
      <c r="BZ12869" s="62"/>
      <c r="CA12869" s="62"/>
      <c r="CB12869" s="62"/>
      <c r="CC12869" s="62"/>
      <c r="CD12869" s="62"/>
      <c r="CE12869" s="62"/>
      <c r="CF12869" s="62"/>
      <c r="CL12869" s="56" t="s">
        <v>2755</v>
      </c>
      <c r="CM12869" s="56" t="s">
        <v>215</v>
      </c>
      <c r="CN12869" s="56" t="s">
        <v>215</v>
      </c>
      <c r="CO12869" s="52"/>
      <c r="CP12869" s="52"/>
      <c r="CQ12869" s="52"/>
      <c r="CR12869" s="52"/>
      <c r="CS12869" s="52"/>
      <c r="CT12869" s="52"/>
      <c r="CU12869" s="33"/>
      <c r="CV12869" s="33"/>
    </row>
    <row r="12870" spans="74:100">
      <c r="BV12870" s="62"/>
      <c r="BW12870" s="62"/>
      <c r="BX12870" s="62"/>
      <c r="BY12870" s="62"/>
      <c r="BZ12870" s="62"/>
      <c r="CA12870" s="62"/>
      <c r="CB12870" s="62"/>
      <c r="CC12870" s="62"/>
      <c r="CD12870" s="62"/>
      <c r="CE12870" s="62"/>
      <c r="CF12870" s="62"/>
      <c r="CL12870" s="56" t="s">
        <v>23074</v>
      </c>
      <c r="CM12870" s="56"/>
      <c r="CN12870" s="56"/>
      <c r="CO12870" s="52"/>
      <c r="CP12870" s="52"/>
      <c r="CQ12870" s="52"/>
      <c r="CR12870" s="52"/>
      <c r="CS12870" s="52"/>
      <c r="CT12870" s="52"/>
      <c r="CU12870" s="33"/>
      <c r="CV12870" s="33"/>
    </row>
    <row r="12871" spans="74:100">
      <c r="BV12871" s="62"/>
      <c r="BW12871" s="62"/>
      <c r="BX12871" s="62"/>
      <c r="BY12871" s="62"/>
      <c r="BZ12871" s="62"/>
      <c r="CA12871" s="62"/>
      <c r="CB12871" s="62"/>
      <c r="CC12871" s="62"/>
      <c r="CD12871" s="62"/>
      <c r="CE12871" s="62"/>
      <c r="CF12871" s="62"/>
      <c r="CL12871" s="56" t="s">
        <v>23075</v>
      </c>
      <c r="CM12871" s="56" t="s">
        <v>213</v>
      </c>
      <c r="CN12871" s="56" t="s">
        <v>213</v>
      </c>
      <c r="CO12871" s="52"/>
      <c r="CP12871" s="52"/>
      <c r="CQ12871" s="52"/>
      <c r="CR12871" s="52"/>
      <c r="CS12871" s="52"/>
      <c r="CT12871" s="52"/>
      <c r="CU12871" s="33"/>
      <c r="CV12871" s="33"/>
    </row>
    <row r="12872" spans="74:100">
      <c r="BV12872" s="62"/>
      <c r="BW12872" s="62"/>
      <c r="BX12872" s="62"/>
      <c r="BY12872" s="62"/>
      <c r="BZ12872" s="62"/>
      <c r="CA12872" s="62"/>
      <c r="CB12872" s="62"/>
      <c r="CC12872" s="62"/>
      <c r="CD12872" s="62"/>
      <c r="CE12872" s="62"/>
      <c r="CF12872" s="62"/>
      <c r="CL12872" s="56" t="s">
        <v>23076</v>
      </c>
      <c r="CM12872" s="56"/>
      <c r="CN12872" s="56"/>
      <c r="CO12872" s="52"/>
      <c r="CP12872" s="52"/>
      <c r="CQ12872" s="52"/>
      <c r="CR12872" s="52"/>
      <c r="CS12872" s="52"/>
      <c r="CT12872" s="52"/>
      <c r="CU12872" s="33"/>
      <c r="CV12872" s="33"/>
    </row>
    <row r="12873" spans="74:100">
      <c r="BV12873" s="62"/>
      <c r="BW12873" s="62"/>
      <c r="BX12873" s="62"/>
      <c r="BY12873" s="62"/>
      <c r="BZ12873" s="62"/>
      <c r="CA12873" s="62"/>
      <c r="CB12873" s="62"/>
      <c r="CC12873" s="62"/>
      <c r="CD12873" s="62"/>
      <c r="CE12873" s="62"/>
      <c r="CF12873" s="62"/>
      <c r="CL12873" s="56" t="s">
        <v>2756</v>
      </c>
      <c r="CM12873" s="56" t="s">
        <v>213</v>
      </c>
      <c r="CN12873" s="56" t="s">
        <v>213</v>
      </c>
      <c r="CO12873" s="52"/>
      <c r="CP12873" s="52"/>
      <c r="CQ12873" s="52"/>
      <c r="CR12873" s="52"/>
      <c r="CS12873" s="52"/>
      <c r="CT12873" s="52"/>
      <c r="CU12873" s="33"/>
      <c r="CV12873" s="33"/>
    </row>
    <row r="12874" spans="74:100">
      <c r="BV12874" s="62"/>
      <c r="BW12874" s="62"/>
      <c r="BX12874" s="62"/>
      <c r="BY12874" s="62"/>
      <c r="BZ12874" s="62"/>
      <c r="CA12874" s="62"/>
      <c r="CB12874" s="62"/>
      <c r="CC12874" s="62"/>
      <c r="CD12874" s="62"/>
      <c r="CE12874" s="62"/>
      <c r="CF12874" s="62"/>
      <c r="CL12874" s="56" t="s">
        <v>23077</v>
      </c>
      <c r="CM12874" s="56"/>
      <c r="CN12874" s="56"/>
      <c r="CO12874" s="52"/>
      <c r="CP12874" s="52"/>
      <c r="CQ12874" s="52"/>
      <c r="CR12874" s="52"/>
      <c r="CS12874" s="52"/>
      <c r="CT12874" s="52"/>
      <c r="CU12874" s="33"/>
      <c r="CV12874" s="33"/>
    </row>
    <row r="12875" spans="74:100">
      <c r="BV12875" s="62"/>
      <c r="BW12875" s="62"/>
      <c r="BX12875" s="62"/>
      <c r="BY12875" s="62"/>
      <c r="BZ12875" s="62"/>
      <c r="CA12875" s="62"/>
      <c r="CB12875" s="62"/>
      <c r="CC12875" s="62"/>
      <c r="CD12875" s="62"/>
      <c r="CE12875" s="62"/>
      <c r="CF12875" s="62"/>
      <c r="CL12875" s="56" t="s">
        <v>6667</v>
      </c>
      <c r="CM12875" s="56" t="s">
        <v>217</v>
      </c>
      <c r="CN12875" s="56" t="s">
        <v>217</v>
      </c>
      <c r="CO12875" s="52"/>
      <c r="CP12875" s="52"/>
      <c r="CQ12875" s="52"/>
      <c r="CR12875" s="52"/>
      <c r="CS12875" s="52"/>
      <c r="CT12875" s="52"/>
      <c r="CU12875" s="33"/>
      <c r="CV12875" s="33"/>
    </row>
    <row r="12876" spans="74:100">
      <c r="BV12876" s="62"/>
      <c r="BW12876" s="62"/>
      <c r="BX12876" s="62"/>
      <c r="BY12876" s="62"/>
      <c r="BZ12876" s="62"/>
      <c r="CA12876" s="62"/>
      <c r="CB12876" s="62"/>
      <c r="CC12876" s="62"/>
      <c r="CD12876" s="62"/>
      <c r="CE12876" s="62"/>
      <c r="CF12876" s="62"/>
      <c r="CL12876" s="56" t="s">
        <v>23078</v>
      </c>
      <c r="CM12876" s="56"/>
      <c r="CN12876" s="56"/>
      <c r="CO12876" s="52"/>
      <c r="CP12876" s="52"/>
      <c r="CQ12876" s="52"/>
      <c r="CR12876" s="52"/>
      <c r="CS12876" s="52"/>
      <c r="CT12876" s="52"/>
      <c r="CU12876" s="33"/>
      <c r="CV12876" s="33"/>
    </row>
    <row r="12877" spans="74:100">
      <c r="BV12877" s="62"/>
      <c r="BW12877" s="62"/>
      <c r="BX12877" s="62"/>
      <c r="BY12877" s="62"/>
      <c r="BZ12877" s="62"/>
      <c r="CA12877" s="62"/>
      <c r="CB12877" s="62"/>
      <c r="CC12877" s="62"/>
      <c r="CD12877" s="62"/>
      <c r="CE12877" s="62"/>
      <c r="CF12877" s="62"/>
      <c r="CL12877" s="56" t="s">
        <v>2757</v>
      </c>
      <c r="CM12877" s="56" t="s">
        <v>215</v>
      </c>
      <c r="CN12877" s="56" t="s">
        <v>215</v>
      </c>
      <c r="CO12877" s="52"/>
      <c r="CP12877" s="52"/>
      <c r="CQ12877" s="52"/>
      <c r="CR12877" s="52"/>
      <c r="CS12877" s="52"/>
      <c r="CT12877" s="52"/>
      <c r="CU12877" s="33"/>
      <c r="CV12877" s="33"/>
    </row>
    <row r="12878" spans="74:100">
      <c r="BV12878" s="62"/>
      <c r="BW12878" s="62"/>
      <c r="BX12878" s="62"/>
      <c r="BY12878" s="62"/>
      <c r="BZ12878" s="62"/>
      <c r="CA12878" s="62"/>
      <c r="CB12878" s="62"/>
      <c r="CC12878" s="62"/>
      <c r="CD12878" s="62"/>
      <c r="CE12878" s="62"/>
      <c r="CF12878" s="62"/>
      <c r="CL12878" s="56" t="s">
        <v>23079</v>
      </c>
      <c r="CM12878" s="56"/>
      <c r="CN12878" s="56"/>
      <c r="CO12878" s="52"/>
      <c r="CP12878" s="52"/>
      <c r="CQ12878" s="52"/>
      <c r="CR12878" s="52"/>
      <c r="CS12878" s="52"/>
      <c r="CT12878" s="52"/>
      <c r="CU12878" s="33"/>
      <c r="CV12878" s="33"/>
    </row>
    <row r="12879" spans="74:100">
      <c r="BV12879" s="62"/>
      <c r="BW12879" s="62"/>
      <c r="BX12879" s="62"/>
      <c r="BY12879" s="62"/>
      <c r="BZ12879" s="62"/>
      <c r="CA12879" s="62"/>
      <c r="CB12879" s="62"/>
      <c r="CC12879" s="62"/>
      <c r="CD12879" s="62"/>
      <c r="CE12879" s="62"/>
      <c r="CF12879" s="62"/>
      <c r="CL12879" s="56" t="s">
        <v>28749</v>
      </c>
      <c r="CM12879" s="56" t="s">
        <v>217</v>
      </c>
      <c r="CN12879" s="56" t="s">
        <v>217</v>
      </c>
      <c r="CO12879" s="52"/>
      <c r="CP12879" s="52"/>
      <c r="CQ12879" s="52"/>
      <c r="CR12879" s="52"/>
      <c r="CS12879" s="52"/>
      <c r="CT12879" s="52"/>
      <c r="CU12879" s="33"/>
      <c r="CV12879" s="33"/>
    </row>
    <row r="12880" spans="74:100">
      <c r="BV12880" s="62"/>
      <c r="BW12880" s="62"/>
      <c r="BX12880" s="62"/>
      <c r="BY12880" s="62"/>
      <c r="BZ12880" s="62"/>
      <c r="CA12880" s="62"/>
      <c r="CB12880" s="62"/>
      <c r="CC12880" s="62"/>
      <c r="CD12880" s="62"/>
      <c r="CE12880" s="62"/>
      <c r="CF12880" s="62"/>
      <c r="CL12880" s="56" t="s">
        <v>20158</v>
      </c>
      <c r="CM12880" s="56"/>
      <c r="CN12880" s="56"/>
      <c r="CO12880" s="52"/>
      <c r="CP12880" s="52"/>
      <c r="CQ12880" s="52"/>
      <c r="CR12880" s="52"/>
      <c r="CS12880" s="52"/>
      <c r="CT12880" s="52"/>
      <c r="CU12880" s="33"/>
      <c r="CV12880" s="33"/>
    </row>
    <row r="12881" spans="74:100">
      <c r="BV12881" s="62"/>
      <c r="BW12881" s="62"/>
      <c r="BX12881" s="62"/>
      <c r="BY12881" s="62"/>
      <c r="BZ12881" s="62"/>
      <c r="CA12881" s="62"/>
      <c r="CB12881" s="62"/>
      <c r="CC12881" s="62"/>
      <c r="CD12881" s="62"/>
      <c r="CE12881" s="62"/>
      <c r="CF12881" s="62"/>
      <c r="CL12881" s="56" t="s">
        <v>24659</v>
      </c>
      <c r="CM12881" s="56" t="s">
        <v>217</v>
      </c>
      <c r="CN12881" s="56" t="s">
        <v>217</v>
      </c>
      <c r="CO12881" s="52"/>
      <c r="CP12881" s="52"/>
      <c r="CQ12881" s="52"/>
      <c r="CR12881" s="52"/>
      <c r="CS12881" s="52"/>
      <c r="CT12881" s="52"/>
      <c r="CU12881" s="33"/>
      <c r="CV12881" s="33"/>
    </row>
    <row r="12882" spans="74:100">
      <c r="BV12882" s="62"/>
      <c r="BW12882" s="62"/>
      <c r="BX12882" s="62"/>
      <c r="BY12882" s="62"/>
      <c r="BZ12882" s="62"/>
      <c r="CA12882" s="62"/>
      <c r="CB12882" s="62"/>
      <c r="CC12882" s="62"/>
      <c r="CD12882" s="62"/>
      <c r="CE12882" s="62"/>
      <c r="CF12882" s="62"/>
      <c r="CL12882" s="56" t="s">
        <v>20158</v>
      </c>
      <c r="CM12882" s="56"/>
      <c r="CN12882" s="56"/>
      <c r="CO12882" s="52"/>
      <c r="CP12882" s="52"/>
      <c r="CQ12882" s="52"/>
      <c r="CR12882" s="52"/>
      <c r="CS12882" s="52"/>
      <c r="CT12882" s="52"/>
      <c r="CU12882" s="33"/>
      <c r="CV12882" s="33"/>
    </row>
    <row r="12883" spans="74:100">
      <c r="BV12883" s="62"/>
      <c r="BW12883" s="62"/>
      <c r="BX12883" s="62"/>
      <c r="BY12883" s="62"/>
      <c r="BZ12883" s="62"/>
      <c r="CA12883" s="62"/>
      <c r="CB12883" s="62"/>
      <c r="CC12883" s="62"/>
      <c r="CD12883" s="62"/>
      <c r="CE12883" s="62"/>
      <c r="CF12883" s="62"/>
      <c r="CL12883" s="56" t="s">
        <v>28750</v>
      </c>
      <c r="CM12883" s="56" t="s">
        <v>217</v>
      </c>
      <c r="CN12883" s="56" t="s">
        <v>217</v>
      </c>
      <c r="CO12883" s="52"/>
      <c r="CP12883" s="52"/>
      <c r="CQ12883" s="52"/>
      <c r="CR12883" s="52"/>
      <c r="CS12883" s="52"/>
      <c r="CT12883" s="52"/>
      <c r="CU12883" s="33"/>
      <c r="CV12883" s="33"/>
    </row>
    <row r="12884" spans="74:100">
      <c r="BV12884" s="62"/>
      <c r="BW12884" s="62"/>
      <c r="BX12884" s="62"/>
      <c r="BY12884" s="62"/>
      <c r="BZ12884" s="62"/>
      <c r="CA12884" s="62"/>
      <c r="CB12884" s="62"/>
      <c r="CC12884" s="62"/>
      <c r="CD12884" s="62"/>
      <c r="CE12884" s="62"/>
      <c r="CF12884" s="62"/>
      <c r="CL12884" s="56" t="s">
        <v>20158</v>
      </c>
      <c r="CM12884" s="56"/>
      <c r="CN12884" s="56"/>
      <c r="CO12884" s="52"/>
      <c r="CP12884" s="52"/>
      <c r="CQ12884" s="52"/>
      <c r="CR12884" s="52"/>
      <c r="CS12884" s="52"/>
      <c r="CT12884" s="52"/>
      <c r="CU12884" s="33"/>
      <c r="CV12884" s="33"/>
    </row>
    <row r="12885" spans="74:100">
      <c r="BV12885" s="62"/>
      <c r="BW12885" s="62"/>
      <c r="BX12885" s="62"/>
      <c r="BY12885" s="62"/>
      <c r="BZ12885" s="62"/>
      <c r="CA12885" s="62"/>
      <c r="CB12885" s="62"/>
      <c r="CC12885" s="62"/>
      <c r="CD12885" s="62"/>
      <c r="CE12885" s="62"/>
      <c r="CF12885" s="62"/>
      <c r="CL12885" s="56" t="s">
        <v>6668</v>
      </c>
      <c r="CM12885" s="56" t="s">
        <v>3118</v>
      </c>
      <c r="CN12885" s="56" t="s">
        <v>3118</v>
      </c>
      <c r="CO12885" s="52"/>
      <c r="CP12885" s="52"/>
      <c r="CQ12885" s="52"/>
      <c r="CR12885" s="52"/>
      <c r="CS12885" s="52"/>
      <c r="CT12885" s="52"/>
      <c r="CU12885" s="33"/>
      <c r="CV12885" s="33"/>
    </row>
    <row r="12886" spans="74:100">
      <c r="BV12886" s="62"/>
      <c r="BW12886" s="62"/>
      <c r="BX12886" s="62"/>
      <c r="BY12886" s="62"/>
      <c r="BZ12886" s="62"/>
      <c r="CA12886" s="62"/>
      <c r="CB12886" s="62"/>
      <c r="CC12886" s="62"/>
      <c r="CD12886" s="62"/>
      <c r="CE12886" s="62"/>
      <c r="CF12886" s="62"/>
      <c r="CL12886" s="56" t="s">
        <v>20161</v>
      </c>
      <c r="CM12886" s="56"/>
      <c r="CN12886" s="56"/>
      <c r="CO12886" s="52"/>
      <c r="CP12886" s="52"/>
      <c r="CQ12886" s="52"/>
      <c r="CR12886" s="52"/>
      <c r="CS12886" s="52"/>
      <c r="CT12886" s="52"/>
      <c r="CU12886" s="33"/>
      <c r="CV12886" s="33"/>
    </row>
    <row r="12887" spans="74:100">
      <c r="BV12887" s="62"/>
      <c r="BW12887" s="62"/>
      <c r="BX12887" s="62"/>
      <c r="BY12887" s="62"/>
      <c r="BZ12887" s="62"/>
      <c r="CA12887" s="62"/>
      <c r="CB12887" s="62"/>
      <c r="CC12887" s="62"/>
      <c r="CD12887" s="62"/>
      <c r="CE12887" s="62"/>
      <c r="CF12887" s="62"/>
      <c r="CL12887" s="56" t="s">
        <v>2759</v>
      </c>
      <c r="CM12887" s="56" t="s">
        <v>213</v>
      </c>
      <c r="CN12887" s="56" t="s">
        <v>213</v>
      </c>
      <c r="CO12887" s="52"/>
      <c r="CP12887" s="52"/>
      <c r="CQ12887" s="52"/>
      <c r="CR12887" s="52"/>
      <c r="CS12887" s="52"/>
      <c r="CT12887" s="52"/>
      <c r="CU12887" s="33"/>
      <c r="CV12887" s="33"/>
    </row>
    <row r="12888" spans="74:100">
      <c r="BV12888" s="62"/>
      <c r="BW12888" s="62"/>
      <c r="BX12888" s="62"/>
      <c r="BY12888" s="62"/>
      <c r="BZ12888" s="62"/>
      <c r="CA12888" s="62"/>
      <c r="CB12888" s="62"/>
      <c r="CC12888" s="62"/>
      <c r="CD12888" s="62"/>
      <c r="CE12888" s="62"/>
      <c r="CF12888" s="62"/>
      <c r="CL12888" s="56" t="s">
        <v>23080</v>
      </c>
      <c r="CM12888" s="56"/>
      <c r="CN12888" s="56"/>
      <c r="CO12888" s="52"/>
      <c r="CP12888" s="52"/>
      <c r="CQ12888" s="52"/>
      <c r="CR12888" s="52"/>
      <c r="CS12888" s="52"/>
      <c r="CT12888" s="52"/>
      <c r="CU12888" s="33"/>
      <c r="CV12888" s="33"/>
    </row>
    <row r="12889" spans="74:100">
      <c r="BV12889" s="62"/>
      <c r="BW12889" s="62"/>
      <c r="BX12889" s="62"/>
      <c r="BY12889" s="62"/>
      <c r="BZ12889" s="62"/>
      <c r="CA12889" s="62"/>
      <c r="CB12889" s="62"/>
      <c r="CC12889" s="62"/>
      <c r="CD12889" s="62"/>
      <c r="CE12889" s="62"/>
      <c r="CF12889" s="62"/>
      <c r="CL12889" s="56" t="s">
        <v>6669</v>
      </c>
      <c r="CM12889" s="56" t="s">
        <v>217</v>
      </c>
      <c r="CN12889" s="56" t="s">
        <v>217</v>
      </c>
      <c r="CO12889" s="52"/>
      <c r="CP12889" s="52"/>
      <c r="CQ12889" s="52"/>
      <c r="CR12889" s="52"/>
      <c r="CS12889" s="52"/>
      <c r="CT12889" s="52"/>
      <c r="CU12889" s="33"/>
      <c r="CV12889" s="33"/>
    </row>
    <row r="12890" spans="74:100">
      <c r="BV12890" s="62"/>
      <c r="BW12890" s="62"/>
      <c r="BX12890" s="62"/>
      <c r="BY12890" s="62"/>
      <c r="BZ12890" s="62"/>
      <c r="CA12890" s="62"/>
      <c r="CB12890" s="62"/>
      <c r="CC12890" s="62"/>
      <c r="CD12890" s="62"/>
      <c r="CE12890" s="62"/>
      <c r="CF12890" s="62"/>
      <c r="CL12890" s="56" t="s">
        <v>25064</v>
      </c>
      <c r="CM12890" s="56"/>
      <c r="CN12890" s="56"/>
      <c r="CO12890" s="52"/>
      <c r="CP12890" s="52"/>
      <c r="CQ12890" s="52"/>
      <c r="CR12890" s="52"/>
      <c r="CS12890" s="52"/>
      <c r="CT12890" s="52"/>
      <c r="CU12890" s="33"/>
      <c r="CV12890" s="33"/>
    </row>
    <row r="12891" spans="74:100">
      <c r="BV12891" s="62"/>
      <c r="BW12891" s="62"/>
      <c r="BX12891" s="62"/>
      <c r="BY12891" s="62"/>
      <c r="BZ12891" s="62"/>
      <c r="CA12891" s="62"/>
      <c r="CB12891" s="62"/>
      <c r="CC12891" s="62"/>
      <c r="CD12891" s="62"/>
      <c r="CE12891" s="62"/>
      <c r="CF12891" s="62"/>
      <c r="CL12891" s="56" t="s">
        <v>6670</v>
      </c>
      <c r="CM12891" s="56" t="s">
        <v>3118</v>
      </c>
      <c r="CN12891" s="56" t="s">
        <v>3118</v>
      </c>
      <c r="CO12891" s="52"/>
      <c r="CP12891" s="52"/>
      <c r="CQ12891" s="52"/>
      <c r="CR12891" s="52"/>
      <c r="CS12891" s="52"/>
      <c r="CT12891" s="52"/>
      <c r="CU12891" s="33"/>
      <c r="CV12891" s="33"/>
    </row>
    <row r="12892" spans="74:100">
      <c r="BV12892" s="62"/>
      <c r="BW12892" s="62"/>
      <c r="BX12892" s="62"/>
      <c r="BY12892" s="62"/>
      <c r="BZ12892" s="62"/>
      <c r="CA12892" s="62"/>
      <c r="CB12892" s="62"/>
      <c r="CC12892" s="62"/>
      <c r="CD12892" s="62"/>
      <c r="CE12892" s="62"/>
      <c r="CF12892" s="62"/>
      <c r="CL12892" s="56" t="s">
        <v>20162</v>
      </c>
      <c r="CM12892" s="56"/>
      <c r="CN12892" s="56"/>
      <c r="CO12892" s="52"/>
      <c r="CP12892" s="52"/>
      <c r="CQ12892" s="52"/>
      <c r="CR12892" s="52"/>
      <c r="CS12892" s="52"/>
      <c r="CT12892" s="52"/>
      <c r="CU12892" s="33"/>
      <c r="CV12892" s="33"/>
    </row>
    <row r="12893" spans="74:100">
      <c r="BV12893" s="62"/>
      <c r="BW12893" s="62"/>
      <c r="BX12893" s="62"/>
      <c r="BY12893" s="62"/>
      <c r="BZ12893" s="62"/>
      <c r="CA12893" s="62"/>
      <c r="CB12893" s="62"/>
      <c r="CC12893" s="62"/>
      <c r="CD12893" s="62"/>
      <c r="CE12893" s="62"/>
      <c r="CF12893" s="62"/>
      <c r="CL12893" s="56" t="s">
        <v>2760</v>
      </c>
      <c r="CM12893" s="56" t="s">
        <v>215</v>
      </c>
      <c r="CN12893" s="56" t="s">
        <v>215</v>
      </c>
      <c r="CO12893" s="52"/>
      <c r="CP12893" s="52"/>
      <c r="CQ12893" s="52"/>
      <c r="CR12893" s="52"/>
      <c r="CS12893" s="52"/>
      <c r="CT12893" s="52"/>
      <c r="CU12893" s="33"/>
      <c r="CV12893" s="33"/>
    </row>
    <row r="12894" spans="74:100">
      <c r="BV12894" s="62"/>
      <c r="BW12894" s="62"/>
      <c r="BX12894" s="62"/>
      <c r="BY12894" s="62"/>
      <c r="BZ12894" s="62"/>
      <c r="CA12894" s="62"/>
      <c r="CB12894" s="62"/>
      <c r="CC12894" s="62"/>
      <c r="CD12894" s="62"/>
      <c r="CE12894" s="62"/>
      <c r="CF12894" s="62"/>
      <c r="CL12894" s="56" t="s">
        <v>23081</v>
      </c>
      <c r="CM12894" s="56"/>
      <c r="CN12894" s="56"/>
      <c r="CO12894" s="52"/>
      <c r="CP12894" s="52"/>
      <c r="CQ12894" s="52"/>
      <c r="CR12894" s="52"/>
      <c r="CS12894" s="52"/>
      <c r="CT12894" s="52"/>
      <c r="CU12894" s="33"/>
      <c r="CV12894" s="33"/>
    </row>
    <row r="12895" spans="74:100">
      <c r="BV12895" s="62"/>
      <c r="BW12895" s="62"/>
      <c r="BX12895" s="62"/>
      <c r="BY12895" s="62"/>
      <c r="BZ12895" s="62"/>
      <c r="CA12895" s="62"/>
      <c r="CB12895" s="62"/>
      <c r="CC12895" s="62"/>
      <c r="CD12895" s="62"/>
      <c r="CE12895" s="62"/>
      <c r="CF12895" s="62"/>
      <c r="CL12895" s="56" t="s">
        <v>6671</v>
      </c>
      <c r="CM12895" s="56" t="s">
        <v>217</v>
      </c>
      <c r="CN12895" s="56" t="s">
        <v>217</v>
      </c>
      <c r="CO12895" s="52"/>
      <c r="CP12895" s="52"/>
      <c r="CQ12895" s="52"/>
      <c r="CR12895" s="52"/>
      <c r="CS12895" s="52"/>
      <c r="CT12895" s="52"/>
      <c r="CU12895" s="33"/>
      <c r="CV12895" s="33"/>
    </row>
    <row r="12896" spans="74:100">
      <c r="BV12896" s="62"/>
      <c r="BW12896" s="62"/>
      <c r="BX12896" s="62"/>
      <c r="BY12896" s="62"/>
      <c r="BZ12896" s="62"/>
      <c r="CA12896" s="62"/>
      <c r="CB12896" s="62"/>
      <c r="CC12896" s="62"/>
      <c r="CD12896" s="62"/>
      <c r="CE12896" s="62"/>
      <c r="CF12896" s="62"/>
      <c r="CL12896" s="56" t="s">
        <v>20163</v>
      </c>
      <c r="CM12896" s="56"/>
      <c r="CN12896" s="56"/>
      <c r="CO12896" s="52"/>
      <c r="CP12896" s="52"/>
      <c r="CQ12896" s="52"/>
      <c r="CR12896" s="52"/>
      <c r="CS12896" s="52"/>
      <c r="CT12896" s="52"/>
      <c r="CU12896" s="33"/>
      <c r="CV12896" s="33"/>
    </row>
    <row r="12897" spans="74:100">
      <c r="BV12897" s="62"/>
      <c r="BW12897" s="62"/>
      <c r="BX12897" s="62"/>
      <c r="BY12897" s="62"/>
      <c r="BZ12897" s="62"/>
      <c r="CA12897" s="62"/>
      <c r="CB12897" s="62"/>
      <c r="CC12897" s="62"/>
      <c r="CD12897" s="62"/>
      <c r="CE12897" s="62"/>
      <c r="CF12897" s="62"/>
      <c r="CL12897" s="56" t="s">
        <v>6672</v>
      </c>
      <c r="CM12897" s="56" t="s">
        <v>217</v>
      </c>
      <c r="CN12897" s="56" t="s">
        <v>217</v>
      </c>
      <c r="CO12897" s="52"/>
      <c r="CP12897" s="52"/>
      <c r="CQ12897" s="52"/>
      <c r="CR12897" s="52"/>
      <c r="CS12897" s="52"/>
      <c r="CT12897" s="52"/>
      <c r="CU12897" s="33"/>
      <c r="CV12897" s="33"/>
    </row>
    <row r="12898" spans="74:100">
      <c r="BV12898" s="62"/>
      <c r="BW12898" s="62"/>
      <c r="BX12898" s="62"/>
      <c r="BY12898" s="62"/>
      <c r="BZ12898" s="62"/>
      <c r="CA12898" s="62"/>
      <c r="CB12898" s="62"/>
      <c r="CC12898" s="62"/>
      <c r="CD12898" s="62"/>
      <c r="CE12898" s="62"/>
      <c r="CF12898" s="62"/>
      <c r="CL12898" s="56" t="s">
        <v>20164</v>
      </c>
      <c r="CM12898" s="56"/>
      <c r="CN12898" s="56"/>
      <c r="CO12898" s="52"/>
      <c r="CP12898" s="52"/>
      <c r="CQ12898" s="52"/>
      <c r="CR12898" s="52"/>
      <c r="CS12898" s="52"/>
      <c r="CT12898" s="52"/>
      <c r="CU12898" s="33"/>
      <c r="CV12898" s="33"/>
    </row>
    <row r="12899" spans="74:100">
      <c r="BV12899" s="62"/>
      <c r="BW12899" s="62"/>
      <c r="BX12899" s="62"/>
      <c r="BY12899" s="62"/>
      <c r="BZ12899" s="62"/>
      <c r="CA12899" s="62"/>
      <c r="CB12899" s="62"/>
      <c r="CC12899" s="62"/>
      <c r="CD12899" s="62"/>
      <c r="CE12899" s="62"/>
      <c r="CF12899" s="62"/>
      <c r="CL12899" s="56" t="s">
        <v>6673</v>
      </c>
      <c r="CM12899" s="56" t="s">
        <v>217</v>
      </c>
      <c r="CN12899" s="56" t="s">
        <v>217</v>
      </c>
      <c r="CO12899" s="52"/>
      <c r="CP12899" s="52"/>
      <c r="CQ12899" s="52"/>
      <c r="CR12899" s="52"/>
      <c r="CS12899" s="52"/>
      <c r="CT12899" s="52"/>
      <c r="CU12899" s="33"/>
      <c r="CV12899" s="33"/>
    </row>
    <row r="12900" spans="74:100">
      <c r="BV12900" s="62"/>
      <c r="BW12900" s="62"/>
      <c r="BX12900" s="62"/>
      <c r="BY12900" s="62"/>
      <c r="BZ12900" s="62"/>
      <c r="CA12900" s="62"/>
      <c r="CB12900" s="62"/>
      <c r="CC12900" s="62"/>
      <c r="CD12900" s="62"/>
      <c r="CE12900" s="62"/>
      <c r="CF12900" s="62"/>
      <c r="CL12900" s="56" t="s">
        <v>20165</v>
      </c>
      <c r="CM12900" s="56"/>
      <c r="CN12900" s="56"/>
      <c r="CO12900" s="52"/>
      <c r="CP12900" s="52"/>
      <c r="CQ12900" s="52"/>
      <c r="CR12900" s="52"/>
      <c r="CS12900" s="52"/>
      <c r="CT12900" s="52"/>
      <c r="CU12900" s="33"/>
      <c r="CV12900" s="33"/>
    </row>
    <row r="12901" spans="74:100">
      <c r="BV12901" s="62"/>
      <c r="BW12901" s="62"/>
      <c r="BX12901" s="62"/>
      <c r="BY12901" s="62"/>
      <c r="BZ12901" s="62"/>
      <c r="CA12901" s="62"/>
      <c r="CB12901" s="62"/>
      <c r="CC12901" s="62"/>
      <c r="CD12901" s="62"/>
      <c r="CE12901" s="62"/>
      <c r="CF12901" s="62"/>
      <c r="CL12901" s="56" t="s">
        <v>2761</v>
      </c>
      <c r="CM12901" s="56" t="s">
        <v>216</v>
      </c>
      <c r="CN12901" s="56" t="s">
        <v>216</v>
      </c>
      <c r="CO12901" s="52"/>
      <c r="CP12901" s="52"/>
      <c r="CQ12901" s="52"/>
      <c r="CR12901" s="52"/>
      <c r="CS12901" s="52"/>
      <c r="CT12901" s="52"/>
      <c r="CU12901" s="33"/>
      <c r="CV12901" s="33"/>
    </row>
    <row r="12902" spans="74:100">
      <c r="BV12902" s="62"/>
      <c r="BW12902" s="62"/>
      <c r="BX12902" s="62"/>
      <c r="BY12902" s="62"/>
      <c r="BZ12902" s="62"/>
      <c r="CA12902" s="62"/>
      <c r="CB12902" s="62"/>
      <c r="CC12902" s="62"/>
      <c r="CD12902" s="62"/>
      <c r="CE12902" s="62"/>
      <c r="CF12902" s="62"/>
      <c r="CL12902" s="56" t="s">
        <v>23082</v>
      </c>
      <c r="CM12902" s="56"/>
      <c r="CN12902" s="56"/>
      <c r="CO12902" s="52"/>
      <c r="CP12902" s="52"/>
      <c r="CQ12902" s="52"/>
      <c r="CR12902" s="52"/>
      <c r="CS12902" s="52"/>
      <c r="CT12902" s="52"/>
      <c r="CU12902" s="33"/>
      <c r="CV12902" s="33"/>
    </row>
    <row r="12903" spans="74:100">
      <c r="BV12903" s="62"/>
      <c r="BW12903" s="62"/>
      <c r="BX12903" s="62"/>
      <c r="BY12903" s="62"/>
      <c r="BZ12903" s="62"/>
      <c r="CA12903" s="62"/>
      <c r="CB12903" s="62"/>
      <c r="CC12903" s="62"/>
      <c r="CD12903" s="62"/>
      <c r="CE12903" s="62"/>
      <c r="CF12903" s="62"/>
      <c r="CL12903" s="56" t="s">
        <v>2762</v>
      </c>
      <c r="CM12903" s="56" t="s">
        <v>216</v>
      </c>
      <c r="CN12903" s="56" t="s">
        <v>216</v>
      </c>
      <c r="CO12903" s="52"/>
      <c r="CP12903" s="52"/>
      <c r="CQ12903" s="52"/>
      <c r="CR12903" s="52"/>
      <c r="CS12903" s="52"/>
      <c r="CT12903" s="52"/>
      <c r="CU12903" s="33"/>
      <c r="CV12903" s="33"/>
    </row>
    <row r="12904" spans="74:100">
      <c r="BV12904" s="62"/>
      <c r="BW12904" s="62"/>
      <c r="BX12904" s="62"/>
      <c r="BY12904" s="62"/>
      <c r="BZ12904" s="62"/>
      <c r="CA12904" s="62"/>
      <c r="CB12904" s="62"/>
      <c r="CC12904" s="62"/>
      <c r="CD12904" s="62"/>
      <c r="CE12904" s="62"/>
      <c r="CF12904" s="62"/>
      <c r="CL12904" s="56" t="s">
        <v>23083</v>
      </c>
      <c r="CM12904" s="56"/>
      <c r="CN12904" s="56"/>
      <c r="CO12904" s="52"/>
      <c r="CP12904" s="52"/>
      <c r="CQ12904" s="52"/>
      <c r="CR12904" s="52"/>
      <c r="CS12904" s="52"/>
      <c r="CT12904" s="52"/>
      <c r="CU12904" s="33"/>
      <c r="CV12904" s="33"/>
    </row>
    <row r="12905" spans="74:100">
      <c r="BV12905" s="62"/>
      <c r="BW12905" s="62"/>
      <c r="BX12905" s="62"/>
      <c r="BY12905" s="62"/>
      <c r="BZ12905" s="62"/>
      <c r="CA12905" s="62"/>
      <c r="CB12905" s="62"/>
      <c r="CC12905" s="62"/>
      <c r="CD12905" s="62"/>
      <c r="CE12905" s="62"/>
      <c r="CF12905" s="62"/>
      <c r="CL12905" s="56" t="s">
        <v>2763</v>
      </c>
      <c r="CM12905" s="56" t="s">
        <v>216</v>
      </c>
      <c r="CN12905" s="56" t="s">
        <v>216</v>
      </c>
      <c r="CO12905" s="52"/>
      <c r="CP12905" s="52"/>
      <c r="CQ12905" s="52"/>
      <c r="CR12905" s="52"/>
      <c r="CS12905" s="52"/>
      <c r="CT12905" s="52"/>
      <c r="CU12905" s="33"/>
      <c r="CV12905" s="33"/>
    </row>
    <row r="12906" spans="74:100">
      <c r="BV12906" s="62"/>
      <c r="BW12906" s="62"/>
      <c r="BX12906" s="62"/>
      <c r="BY12906" s="62"/>
      <c r="BZ12906" s="62"/>
      <c r="CA12906" s="62"/>
      <c r="CB12906" s="62"/>
      <c r="CC12906" s="62"/>
      <c r="CD12906" s="62"/>
      <c r="CE12906" s="62"/>
      <c r="CF12906" s="62"/>
      <c r="CL12906" s="56" t="s">
        <v>23084</v>
      </c>
      <c r="CM12906" s="56"/>
      <c r="CN12906" s="56"/>
      <c r="CO12906" s="52"/>
      <c r="CP12906" s="52"/>
      <c r="CQ12906" s="52"/>
      <c r="CR12906" s="52"/>
      <c r="CS12906" s="52"/>
      <c r="CT12906" s="52"/>
      <c r="CU12906" s="33"/>
      <c r="CV12906" s="33"/>
    </row>
    <row r="12907" spans="74:100">
      <c r="BV12907" s="62"/>
      <c r="BW12907" s="62"/>
      <c r="BX12907" s="62"/>
      <c r="BY12907" s="62"/>
      <c r="BZ12907" s="62"/>
      <c r="CA12907" s="62"/>
      <c r="CB12907" s="62"/>
      <c r="CC12907" s="62"/>
      <c r="CD12907" s="62"/>
      <c r="CE12907" s="62"/>
      <c r="CF12907" s="62"/>
      <c r="CL12907" s="56" t="s">
        <v>2764</v>
      </c>
      <c r="CM12907" s="56" t="s">
        <v>216</v>
      </c>
      <c r="CN12907" s="56" t="s">
        <v>216</v>
      </c>
      <c r="CO12907" s="52"/>
      <c r="CP12907" s="52"/>
      <c r="CQ12907" s="52"/>
      <c r="CR12907" s="52"/>
      <c r="CS12907" s="52"/>
      <c r="CT12907" s="52"/>
      <c r="CU12907" s="33"/>
      <c r="CV12907" s="33"/>
    </row>
    <row r="12908" spans="74:100">
      <c r="BV12908" s="62"/>
      <c r="BW12908" s="62"/>
      <c r="BX12908" s="62"/>
      <c r="BY12908" s="62"/>
      <c r="BZ12908" s="62"/>
      <c r="CA12908" s="62"/>
      <c r="CB12908" s="62"/>
      <c r="CC12908" s="62"/>
      <c r="CD12908" s="62"/>
      <c r="CE12908" s="62"/>
      <c r="CF12908" s="62"/>
      <c r="CL12908" s="56" t="s">
        <v>23085</v>
      </c>
      <c r="CM12908" s="56"/>
      <c r="CN12908" s="56"/>
      <c r="CO12908" s="52"/>
      <c r="CP12908" s="52"/>
      <c r="CQ12908" s="52"/>
      <c r="CR12908" s="52"/>
      <c r="CS12908" s="52"/>
      <c r="CT12908" s="52"/>
      <c r="CU12908" s="33"/>
      <c r="CV12908" s="33"/>
    </row>
    <row r="12909" spans="74:100">
      <c r="BV12909" s="62"/>
      <c r="BW12909" s="62"/>
      <c r="BX12909" s="62"/>
      <c r="BY12909" s="62"/>
      <c r="BZ12909" s="62"/>
      <c r="CA12909" s="62"/>
      <c r="CB12909" s="62"/>
      <c r="CC12909" s="62"/>
      <c r="CD12909" s="62"/>
      <c r="CE12909" s="62"/>
      <c r="CF12909" s="62"/>
      <c r="CL12909" s="56" t="s">
        <v>2765</v>
      </c>
      <c r="CM12909" s="56" t="s">
        <v>217</v>
      </c>
      <c r="CN12909" s="56" t="s">
        <v>217</v>
      </c>
      <c r="CO12909" s="52"/>
      <c r="CP12909" s="52"/>
      <c r="CQ12909" s="52"/>
      <c r="CR12909" s="52"/>
      <c r="CS12909" s="52"/>
      <c r="CT12909" s="52"/>
      <c r="CU12909" s="33"/>
      <c r="CV12909" s="33"/>
    </row>
    <row r="12910" spans="74:100">
      <c r="BV12910" s="62"/>
      <c r="BW12910" s="62"/>
      <c r="BX12910" s="62"/>
      <c r="BY12910" s="62"/>
      <c r="BZ12910" s="62"/>
      <c r="CA12910" s="62"/>
      <c r="CB12910" s="62"/>
      <c r="CC12910" s="62"/>
      <c r="CD12910" s="62"/>
      <c r="CE12910" s="62"/>
      <c r="CF12910" s="62"/>
      <c r="CL12910" s="56" t="s">
        <v>23086</v>
      </c>
      <c r="CM12910" s="56"/>
      <c r="CN12910" s="56"/>
      <c r="CO12910" s="52"/>
      <c r="CP12910" s="52"/>
      <c r="CQ12910" s="52"/>
      <c r="CR12910" s="52"/>
      <c r="CS12910" s="52"/>
      <c r="CT12910" s="52"/>
      <c r="CU12910" s="33"/>
      <c r="CV12910" s="33"/>
    </row>
    <row r="12911" spans="74:100">
      <c r="BV12911" s="62"/>
      <c r="BW12911" s="62"/>
      <c r="BX12911" s="62"/>
      <c r="BY12911" s="62"/>
      <c r="BZ12911" s="62"/>
      <c r="CA12911" s="62"/>
      <c r="CB12911" s="62"/>
      <c r="CC12911" s="62"/>
      <c r="CD12911" s="62"/>
      <c r="CE12911" s="62"/>
      <c r="CF12911" s="62"/>
      <c r="CL12911" s="56" t="s">
        <v>2766</v>
      </c>
      <c r="CM12911" s="56" t="s">
        <v>217</v>
      </c>
      <c r="CN12911" s="56" t="s">
        <v>217</v>
      </c>
      <c r="CO12911" s="52"/>
      <c r="CP12911" s="52"/>
      <c r="CQ12911" s="52"/>
      <c r="CR12911" s="52"/>
      <c r="CS12911" s="52"/>
      <c r="CT12911" s="52"/>
      <c r="CU12911" s="33"/>
      <c r="CV12911" s="33"/>
    </row>
    <row r="12912" spans="74:100">
      <c r="BV12912" s="62"/>
      <c r="BW12912" s="62"/>
      <c r="BX12912" s="62"/>
      <c r="BY12912" s="62"/>
      <c r="BZ12912" s="62"/>
      <c r="CA12912" s="62"/>
      <c r="CB12912" s="62"/>
      <c r="CC12912" s="62"/>
      <c r="CD12912" s="62"/>
      <c r="CE12912" s="62"/>
      <c r="CF12912" s="62"/>
      <c r="CL12912" s="56" t="s">
        <v>20166</v>
      </c>
      <c r="CM12912" s="56"/>
      <c r="CN12912" s="56"/>
      <c r="CO12912" s="52"/>
      <c r="CP12912" s="52"/>
      <c r="CQ12912" s="52"/>
      <c r="CR12912" s="52"/>
      <c r="CS12912" s="52"/>
      <c r="CT12912" s="52"/>
      <c r="CU12912" s="33"/>
      <c r="CV12912" s="33"/>
    </row>
    <row r="12913" spans="74:100">
      <c r="BV12913" s="62"/>
      <c r="BW12913" s="62"/>
      <c r="BX12913" s="62"/>
      <c r="BY12913" s="62"/>
      <c r="BZ12913" s="62"/>
      <c r="CA12913" s="62"/>
      <c r="CB12913" s="62"/>
      <c r="CC12913" s="62"/>
      <c r="CD12913" s="62"/>
      <c r="CE12913" s="62"/>
      <c r="CF12913" s="62"/>
      <c r="CL12913" s="56" t="s">
        <v>6674</v>
      </c>
      <c r="CM12913" s="56" t="s">
        <v>3118</v>
      </c>
      <c r="CN12913" s="56" t="s">
        <v>3118</v>
      </c>
      <c r="CO12913" s="52"/>
      <c r="CP12913" s="52"/>
      <c r="CQ12913" s="52"/>
      <c r="CR12913" s="52"/>
      <c r="CS12913" s="52"/>
      <c r="CT12913" s="52"/>
      <c r="CU12913" s="33"/>
      <c r="CV12913" s="33"/>
    </row>
    <row r="12914" spans="74:100">
      <c r="BV12914" s="62"/>
      <c r="BW12914" s="62"/>
      <c r="BX12914" s="62"/>
      <c r="BY12914" s="62"/>
      <c r="BZ12914" s="62"/>
      <c r="CA12914" s="62"/>
      <c r="CB12914" s="62"/>
      <c r="CC12914" s="62"/>
      <c r="CD12914" s="62"/>
      <c r="CE12914" s="62"/>
      <c r="CF12914" s="62"/>
      <c r="CL12914" s="56" t="s">
        <v>20167</v>
      </c>
      <c r="CM12914" s="56"/>
      <c r="CN12914" s="56"/>
      <c r="CO12914" s="52"/>
      <c r="CP12914" s="52"/>
      <c r="CQ12914" s="52"/>
      <c r="CR12914" s="52"/>
      <c r="CS12914" s="52"/>
      <c r="CT12914" s="52"/>
      <c r="CU12914" s="33"/>
      <c r="CV12914" s="33"/>
    </row>
    <row r="12915" spans="74:100">
      <c r="BV12915" s="62"/>
      <c r="BW12915" s="62"/>
      <c r="BX12915" s="62"/>
      <c r="BY12915" s="62"/>
      <c r="BZ12915" s="62"/>
      <c r="CA12915" s="62"/>
      <c r="CB12915" s="62"/>
      <c r="CC12915" s="62"/>
      <c r="CD12915" s="62"/>
      <c r="CE12915" s="62"/>
      <c r="CF12915" s="62"/>
      <c r="CL12915" s="56" t="s">
        <v>6675</v>
      </c>
      <c r="CM12915" s="56" t="s">
        <v>217</v>
      </c>
      <c r="CN12915" s="56" t="s">
        <v>217</v>
      </c>
      <c r="CO12915" s="52"/>
      <c r="CP12915" s="52"/>
      <c r="CQ12915" s="52"/>
      <c r="CR12915" s="52"/>
      <c r="CS12915" s="52"/>
      <c r="CT12915" s="52"/>
      <c r="CU12915" s="33"/>
      <c r="CV12915" s="33"/>
    </row>
    <row r="12916" spans="74:100">
      <c r="BV12916" s="62"/>
      <c r="BW12916" s="62"/>
      <c r="BX12916" s="62"/>
      <c r="BY12916" s="62"/>
      <c r="BZ12916" s="62"/>
      <c r="CA12916" s="62"/>
      <c r="CB12916" s="62"/>
      <c r="CC12916" s="62"/>
      <c r="CD12916" s="62"/>
      <c r="CE12916" s="62"/>
      <c r="CF12916" s="62"/>
      <c r="CL12916" s="56" t="s">
        <v>20168</v>
      </c>
      <c r="CM12916" s="56"/>
      <c r="CN12916" s="56"/>
      <c r="CO12916" s="52"/>
      <c r="CP12916" s="52"/>
      <c r="CQ12916" s="52"/>
      <c r="CR12916" s="52"/>
      <c r="CS12916" s="52"/>
      <c r="CT12916" s="52"/>
      <c r="CU12916" s="33"/>
      <c r="CV12916" s="33"/>
    </row>
    <row r="12917" spans="74:100">
      <c r="BV12917" s="62"/>
      <c r="BW12917" s="62"/>
      <c r="BX12917" s="62"/>
      <c r="BY12917" s="62"/>
      <c r="BZ12917" s="62"/>
      <c r="CA12917" s="62"/>
      <c r="CB12917" s="62"/>
      <c r="CC12917" s="62"/>
      <c r="CD12917" s="62"/>
      <c r="CE12917" s="62"/>
      <c r="CF12917" s="62"/>
      <c r="CL12917" s="56" t="s">
        <v>6676</v>
      </c>
      <c r="CM12917" s="56" t="s">
        <v>217</v>
      </c>
      <c r="CN12917" s="56" t="s">
        <v>217</v>
      </c>
      <c r="CO12917" s="52"/>
      <c r="CP12917" s="52"/>
      <c r="CQ12917" s="52"/>
      <c r="CR12917" s="52"/>
      <c r="CS12917" s="52"/>
      <c r="CT12917" s="52"/>
      <c r="CU12917" s="33"/>
      <c r="CV12917" s="33"/>
    </row>
    <row r="12918" spans="74:100">
      <c r="BV12918" s="62"/>
      <c r="BW12918" s="62"/>
      <c r="BX12918" s="62"/>
      <c r="BY12918" s="62"/>
      <c r="BZ12918" s="62"/>
      <c r="CA12918" s="62"/>
      <c r="CB12918" s="62"/>
      <c r="CC12918" s="62"/>
      <c r="CD12918" s="62"/>
      <c r="CE12918" s="62"/>
      <c r="CF12918" s="62"/>
      <c r="CL12918" s="56" t="s">
        <v>20169</v>
      </c>
      <c r="CM12918" s="56"/>
      <c r="CN12918" s="56"/>
      <c r="CO12918" s="52"/>
      <c r="CP12918" s="52"/>
      <c r="CQ12918" s="52"/>
      <c r="CR12918" s="52"/>
      <c r="CS12918" s="52"/>
      <c r="CT12918" s="52"/>
      <c r="CU12918" s="33"/>
      <c r="CV12918" s="33"/>
    </row>
    <row r="12919" spans="74:100">
      <c r="BV12919" s="62"/>
      <c r="BW12919" s="62"/>
      <c r="BX12919" s="62"/>
      <c r="BY12919" s="62"/>
      <c r="BZ12919" s="62"/>
      <c r="CA12919" s="62"/>
      <c r="CB12919" s="62"/>
      <c r="CC12919" s="62"/>
      <c r="CD12919" s="62"/>
      <c r="CE12919" s="62"/>
      <c r="CF12919" s="62"/>
      <c r="CL12919" s="56" t="s">
        <v>6677</v>
      </c>
      <c r="CM12919" s="56" t="s">
        <v>217</v>
      </c>
      <c r="CN12919" s="56" t="s">
        <v>217</v>
      </c>
      <c r="CO12919" s="52"/>
      <c r="CP12919" s="52"/>
      <c r="CQ12919" s="52"/>
      <c r="CR12919" s="52"/>
      <c r="CS12919" s="52"/>
      <c r="CT12919" s="52"/>
      <c r="CU12919" s="33"/>
      <c r="CV12919" s="33"/>
    </row>
    <row r="12920" spans="74:100">
      <c r="BV12920" s="62"/>
      <c r="BW12920" s="62"/>
      <c r="BX12920" s="62"/>
      <c r="BY12920" s="62"/>
      <c r="BZ12920" s="62"/>
      <c r="CA12920" s="62"/>
      <c r="CB12920" s="62"/>
      <c r="CC12920" s="62"/>
      <c r="CD12920" s="62"/>
      <c r="CE12920" s="62"/>
      <c r="CF12920" s="62"/>
      <c r="CL12920" s="56" t="s">
        <v>20170</v>
      </c>
      <c r="CM12920" s="56"/>
      <c r="CN12920" s="56"/>
      <c r="CO12920" s="52"/>
      <c r="CP12920" s="52"/>
      <c r="CQ12920" s="52"/>
      <c r="CR12920" s="52"/>
      <c r="CS12920" s="52"/>
      <c r="CT12920" s="52"/>
      <c r="CU12920" s="33"/>
      <c r="CV12920" s="33"/>
    </row>
    <row r="12921" spans="74:100">
      <c r="BV12921" s="62"/>
      <c r="BW12921" s="62"/>
      <c r="BX12921" s="62"/>
      <c r="BY12921" s="62"/>
      <c r="BZ12921" s="62"/>
      <c r="CA12921" s="62"/>
      <c r="CB12921" s="62"/>
      <c r="CC12921" s="62"/>
      <c r="CD12921" s="62"/>
      <c r="CE12921" s="62"/>
      <c r="CF12921" s="62"/>
      <c r="CL12921" s="56" t="s">
        <v>2767</v>
      </c>
      <c r="CM12921" s="56" t="s">
        <v>214</v>
      </c>
      <c r="CN12921" s="56" t="s">
        <v>214</v>
      </c>
      <c r="CO12921" s="52"/>
      <c r="CP12921" s="52"/>
      <c r="CQ12921" s="52"/>
      <c r="CR12921" s="52"/>
      <c r="CS12921" s="52"/>
      <c r="CT12921" s="52"/>
      <c r="CU12921" s="33"/>
      <c r="CV12921" s="33"/>
    </row>
    <row r="12922" spans="74:100">
      <c r="BV12922" s="62"/>
      <c r="BW12922" s="62"/>
      <c r="BX12922" s="62"/>
      <c r="BY12922" s="62"/>
      <c r="BZ12922" s="62"/>
      <c r="CA12922" s="62"/>
      <c r="CB12922" s="62"/>
      <c r="CC12922" s="62"/>
      <c r="CD12922" s="62"/>
      <c r="CE12922" s="62"/>
      <c r="CF12922" s="62"/>
      <c r="CL12922" s="56" t="s">
        <v>23087</v>
      </c>
      <c r="CM12922" s="56"/>
      <c r="CN12922" s="56"/>
      <c r="CO12922" s="52"/>
      <c r="CP12922" s="52"/>
      <c r="CQ12922" s="52"/>
      <c r="CR12922" s="52"/>
      <c r="CS12922" s="52"/>
      <c r="CT12922" s="52"/>
      <c r="CU12922" s="33"/>
      <c r="CV12922" s="33"/>
    </row>
    <row r="12923" spans="74:100">
      <c r="BV12923" s="62"/>
      <c r="BW12923" s="62"/>
      <c r="BX12923" s="62"/>
      <c r="BY12923" s="62"/>
      <c r="BZ12923" s="62"/>
      <c r="CA12923" s="62"/>
      <c r="CB12923" s="62"/>
      <c r="CC12923" s="62"/>
      <c r="CD12923" s="62"/>
      <c r="CE12923" s="62"/>
      <c r="CF12923" s="62"/>
      <c r="CL12923" s="56" t="s">
        <v>6678</v>
      </c>
      <c r="CM12923" s="56" t="s">
        <v>217</v>
      </c>
      <c r="CN12923" s="56" t="s">
        <v>217</v>
      </c>
      <c r="CO12923" s="52"/>
      <c r="CP12923" s="52"/>
      <c r="CQ12923" s="52"/>
      <c r="CR12923" s="52"/>
      <c r="CS12923" s="52"/>
      <c r="CT12923" s="52"/>
      <c r="CU12923" s="33"/>
      <c r="CV12923" s="33"/>
    </row>
    <row r="12924" spans="74:100">
      <c r="BV12924" s="62"/>
      <c r="BW12924" s="62"/>
      <c r="BX12924" s="62"/>
      <c r="BY12924" s="62"/>
      <c r="BZ12924" s="62"/>
      <c r="CA12924" s="62"/>
      <c r="CB12924" s="62"/>
      <c r="CC12924" s="62"/>
      <c r="CD12924" s="62"/>
      <c r="CE12924" s="62"/>
      <c r="CF12924" s="62"/>
      <c r="CL12924" s="56" t="s">
        <v>20171</v>
      </c>
      <c r="CM12924" s="56"/>
      <c r="CN12924" s="56"/>
      <c r="CO12924" s="52"/>
      <c r="CP12924" s="52"/>
      <c r="CQ12924" s="52"/>
      <c r="CR12924" s="52"/>
      <c r="CS12924" s="52"/>
      <c r="CT12924" s="52"/>
      <c r="CU12924" s="33"/>
      <c r="CV12924" s="33"/>
    </row>
    <row r="12925" spans="74:100">
      <c r="BV12925" s="62"/>
      <c r="BW12925" s="62"/>
      <c r="BX12925" s="62"/>
      <c r="BY12925" s="62"/>
      <c r="BZ12925" s="62"/>
      <c r="CA12925" s="62"/>
      <c r="CB12925" s="62"/>
      <c r="CC12925" s="62"/>
      <c r="CD12925" s="62"/>
      <c r="CE12925" s="62"/>
      <c r="CF12925" s="62"/>
      <c r="CL12925" s="56" t="s">
        <v>28751</v>
      </c>
      <c r="CM12925" s="56" t="s">
        <v>216</v>
      </c>
      <c r="CN12925" s="56" t="s">
        <v>216</v>
      </c>
      <c r="CO12925" s="52"/>
      <c r="CP12925" s="52"/>
      <c r="CQ12925" s="52"/>
      <c r="CR12925" s="52"/>
      <c r="CS12925" s="52"/>
      <c r="CT12925" s="52"/>
      <c r="CU12925" s="33"/>
      <c r="CV12925" s="33"/>
    </row>
    <row r="12926" spans="74:100">
      <c r="BV12926" s="62"/>
      <c r="BW12926" s="62"/>
      <c r="BX12926" s="62"/>
      <c r="BY12926" s="62"/>
      <c r="BZ12926" s="62"/>
      <c r="CA12926" s="62"/>
      <c r="CB12926" s="62"/>
      <c r="CC12926" s="62"/>
      <c r="CD12926" s="62"/>
      <c r="CE12926" s="62"/>
      <c r="CF12926" s="62"/>
      <c r="CL12926" s="56" t="s">
        <v>28752</v>
      </c>
      <c r="CM12926" s="56"/>
      <c r="CN12926" s="56"/>
      <c r="CO12926" s="52"/>
      <c r="CP12926" s="52"/>
      <c r="CQ12926" s="52"/>
      <c r="CR12926" s="52"/>
      <c r="CS12926" s="52"/>
      <c r="CT12926" s="52"/>
      <c r="CU12926" s="33"/>
      <c r="CV12926" s="33"/>
    </row>
    <row r="12927" spans="74:100">
      <c r="BV12927" s="62"/>
      <c r="BW12927" s="62"/>
      <c r="BX12927" s="62"/>
      <c r="BY12927" s="62"/>
      <c r="BZ12927" s="62"/>
      <c r="CA12927" s="62"/>
      <c r="CB12927" s="62"/>
      <c r="CC12927" s="62"/>
      <c r="CD12927" s="62"/>
      <c r="CE12927" s="62"/>
      <c r="CF12927" s="62"/>
      <c r="CL12927" s="56" t="s">
        <v>2768</v>
      </c>
      <c r="CM12927" s="56" t="s">
        <v>215</v>
      </c>
      <c r="CN12927" s="56" t="s">
        <v>215</v>
      </c>
      <c r="CO12927" s="52"/>
      <c r="CP12927" s="52"/>
      <c r="CQ12927" s="52"/>
      <c r="CR12927" s="52"/>
      <c r="CS12927" s="52"/>
      <c r="CT12927" s="52"/>
      <c r="CU12927" s="33"/>
      <c r="CV12927" s="33"/>
    </row>
    <row r="12928" spans="74:100">
      <c r="BV12928" s="62"/>
      <c r="BW12928" s="62"/>
      <c r="BX12928" s="62"/>
      <c r="BY12928" s="62"/>
      <c r="BZ12928" s="62"/>
      <c r="CA12928" s="62"/>
      <c r="CB12928" s="62"/>
      <c r="CC12928" s="62"/>
      <c r="CD12928" s="62"/>
      <c r="CE12928" s="62"/>
      <c r="CF12928" s="62"/>
      <c r="CL12928" s="56" t="s">
        <v>23088</v>
      </c>
      <c r="CM12928" s="56"/>
      <c r="CN12928" s="56"/>
      <c r="CO12928" s="52"/>
      <c r="CP12928" s="52"/>
      <c r="CQ12928" s="52"/>
      <c r="CR12928" s="52"/>
      <c r="CS12928" s="52"/>
      <c r="CT12928" s="52"/>
      <c r="CU12928" s="33"/>
      <c r="CV12928" s="33"/>
    </row>
    <row r="12929" spans="74:100">
      <c r="BV12929" s="62"/>
      <c r="BW12929" s="62"/>
      <c r="BX12929" s="62"/>
      <c r="BY12929" s="62"/>
      <c r="BZ12929" s="62"/>
      <c r="CA12929" s="62"/>
      <c r="CB12929" s="62"/>
      <c r="CC12929" s="62"/>
      <c r="CD12929" s="62"/>
      <c r="CE12929" s="62"/>
      <c r="CF12929" s="62"/>
      <c r="CL12929" s="56" t="s">
        <v>6679</v>
      </c>
      <c r="CM12929" s="56" t="s">
        <v>217</v>
      </c>
      <c r="CN12929" s="56" t="s">
        <v>217</v>
      </c>
      <c r="CO12929" s="52"/>
      <c r="CP12929" s="52"/>
      <c r="CQ12929" s="52"/>
      <c r="CR12929" s="52"/>
      <c r="CS12929" s="52"/>
      <c r="CT12929" s="52"/>
      <c r="CU12929" s="33"/>
      <c r="CV12929" s="33"/>
    </row>
    <row r="12930" spans="74:100">
      <c r="BV12930" s="62"/>
      <c r="BW12930" s="62"/>
      <c r="BX12930" s="62"/>
      <c r="BY12930" s="62"/>
      <c r="BZ12930" s="62"/>
      <c r="CA12930" s="62"/>
      <c r="CB12930" s="62"/>
      <c r="CC12930" s="62"/>
      <c r="CD12930" s="62"/>
      <c r="CE12930" s="62"/>
      <c r="CF12930" s="62"/>
      <c r="CL12930" s="56" t="s">
        <v>20172</v>
      </c>
      <c r="CM12930" s="56"/>
      <c r="CN12930" s="56"/>
      <c r="CO12930" s="52"/>
      <c r="CP12930" s="52"/>
      <c r="CQ12930" s="52"/>
      <c r="CR12930" s="52"/>
      <c r="CS12930" s="52"/>
      <c r="CT12930" s="52"/>
      <c r="CU12930" s="33"/>
      <c r="CV12930" s="33"/>
    </row>
    <row r="12931" spans="74:100">
      <c r="BV12931" s="62"/>
      <c r="BW12931" s="62"/>
      <c r="BX12931" s="62"/>
      <c r="BY12931" s="62"/>
      <c r="BZ12931" s="62"/>
      <c r="CA12931" s="62"/>
      <c r="CB12931" s="62"/>
      <c r="CC12931" s="62"/>
      <c r="CD12931" s="62"/>
      <c r="CE12931" s="62"/>
      <c r="CF12931" s="62"/>
      <c r="CL12931" s="56" t="s">
        <v>2770</v>
      </c>
      <c r="CM12931" s="56" t="s">
        <v>214</v>
      </c>
      <c r="CN12931" s="56" t="s">
        <v>214</v>
      </c>
      <c r="CO12931" s="52"/>
      <c r="CP12931" s="52"/>
      <c r="CQ12931" s="52"/>
      <c r="CR12931" s="52"/>
      <c r="CS12931" s="52"/>
      <c r="CT12931" s="52"/>
      <c r="CU12931" s="33"/>
      <c r="CV12931" s="33"/>
    </row>
    <row r="12932" spans="74:100">
      <c r="BV12932" s="62"/>
      <c r="BW12932" s="62"/>
      <c r="BX12932" s="62"/>
      <c r="BY12932" s="62"/>
      <c r="BZ12932" s="62"/>
      <c r="CA12932" s="62"/>
      <c r="CB12932" s="62"/>
      <c r="CC12932" s="62"/>
      <c r="CD12932" s="62"/>
      <c r="CE12932" s="62"/>
      <c r="CF12932" s="62"/>
      <c r="CL12932" s="56" t="s">
        <v>23089</v>
      </c>
      <c r="CM12932" s="56"/>
      <c r="CN12932" s="56"/>
      <c r="CO12932" s="52"/>
      <c r="CP12932" s="52"/>
      <c r="CQ12932" s="52"/>
      <c r="CR12932" s="52"/>
      <c r="CS12932" s="52"/>
      <c r="CT12932" s="52"/>
      <c r="CU12932" s="33"/>
      <c r="CV12932" s="33"/>
    </row>
    <row r="12933" spans="74:100">
      <c r="BV12933" s="62"/>
      <c r="BW12933" s="62"/>
      <c r="BX12933" s="62"/>
      <c r="BY12933" s="62"/>
      <c r="BZ12933" s="62"/>
      <c r="CA12933" s="62"/>
      <c r="CB12933" s="62"/>
      <c r="CC12933" s="62"/>
      <c r="CD12933" s="62"/>
      <c r="CE12933" s="62"/>
      <c r="CF12933" s="62"/>
      <c r="CL12933" s="56" t="s">
        <v>6680</v>
      </c>
      <c r="CM12933" s="56" t="s">
        <v>217</v>
      </c>
      <c r="CN12933" s="56" t="s">
        <v>217</v>
      </c>
      <c r="CO12933" s="52"/>
      <c r="CP12933" s="52"/>
      <c r="CQ12933" s="52"/>
      <c r="CR12933" s="52"/>
      <c r="CS12933" s="52"/>
      <c r="CT12933" s="52"/>
      <c r="CU12933" s="33"/>
      <c r="CV12933" s="33"/>
    </row>
    <row r="12934" spans="74:100">
      <c r="BV12934" s="62"/>
      <c r="BW12934" s="62"/>
      <c r="BX12934" s="62"/>
      <c r="BY12934" s="62"/>
      <c r="BZ12934" s="62"/>
      <c r="CA12934" s="62"/>
      <c r="CB12934" s="62"/>
      <c r="CC12934" s="62"/>
      <c r="CD12934" s="62"/>
      <c r="CE12934" s="62"/>
      <c r="CF12934" s="62"/>
      <c r="CL12934" s="56" t="s">
        <v>20602</v>
      </c>
      <c r="CM12934" s="56"/>
      <c r="CN12934" s="56"/>
      <c r="CO12934" s="52"/>
      <c r="CP12934" s="52"/>
      <c r="CQ12934" s="52"/>
      <c r="CR12934" s="52"/>
      <c r="CS12934" s="52"/>
      <c r="CT12934" s="52"/>
      <c r="CU12934" s="33"/>
      <c r="CV12934" s="33"/>
    </row>
    <row r="12935" spans="74:100">
      <c r="BV12935" s="62"/>
      <c r="BW12935" s="62"/>
      <c r="BX12935" s="62"/>
      <c r="BY12935" s="62"/>
      <c r="BZ12935" s="62"/>
      <c r="CA12935" s="62"/>
      <c r="CB12935" s="62"/>
      <c r="CC12935" s="62"/>
      <c r="CD12935" s="62"/>
      <c r="CE12935" s="62"/>
      <c r="CF12935" s="62"/>
      <c r="CL12935" s="56" t="s">
        <v>28753</v>
      </c>
      <c r="CM12935" s="56" t="s">
        <v>217</v>
      </c>
      <c r="CN12935" s="56" t="s">
        <v>217</v>
      </c>
      <c r="CO12935" s="52"/>
      <c r="CP12935" s="52"/>
      <c r="CQ12935" s="52"/>
      <c r="CR12935" s="52"/>
      <c r="CS12935" s="52"/>
      <c r="CT12935" s="52"/>
      <c r="CU12935" s="33"/>
      <c r="CV12935" s="33"/>
    </row>
    <row r="12936" spans="74:100">
      <c r="BV12936" s="62"/>
      <c r="BW12936" s="62"/>
      <c r="BX12936" s="62"/>
      <c r="BY12936" s="62"/>
      <c r="BZ12936" s="62"/>
      <c r="CA12936" s="62"/>
      <c r="CB12936" s="62"/>
      <c r="CC12936" s="62"/>
      <c r="CD12936" s="62"/>
      <c r="CE12936" s="62"/>
      <c r="CF12936" s="62"/>
      <c r="CL12936" s="56" t="s">
        <v>28754</v>
      </c>
      <c r="CM12936" s="56"/>
      <c r="CN12936" s="56"/>
      <c r="CO12936" s="52"/>
      <c r="CP12936" s="52"/>
      <c r="CQ12936" s="52"/>
      <c r="CR12936" s="52"/>
      <c r="CS12936" s="52"/>
      <c r="CT12936" s="52"/>
      <c r="CU12936" s="33"/>
      <c r="CV12936" s="33"/>
    </row>
    <row r="12937" spans="74:100">
      <c r="BV12937" s="62"/>
      <c r="BW12937" s="62"/>
      <c r="BX12937" s="62"/>
      <c r="BY12937" s="62"/>
      <c r="BZ12937" s="62"/>
      <c r="CA12937" s="62"/>
      <c r="CB12937" s="62"/>
      <c r="CC12937" s="62"/>
      <c r="CD12937" s="62"/>
      <c r="CE12937" s="62"/>
      <c r="CF12937" s="62"/>
      <c r="CL12937" s="56" t="s">
        <v>6681</v>
      </c>
      <c r="CM12937" s="56" t="s">
        <v>217</v>
      </c>
      <c r="CN12937" s="56" t="s">
        <v>217</v>
      </c>
      <c r="CO12937" s="52"/>
      <c r="CP12937" s="52"/>
      <c r="CQ12937" s="52"/>
      <c r="CR12937" s="52"/>
      <c r="CS12937" s="52"/>
      <c r="CT12937" s="52"/>
      <c r="CU12937" s="33"/>
      <c r="CV12937" s="33"/>
    </row>
    <row r="12938" spans="74:100">
      <c r="BV12938" s="62"/>
      <c r="BW12938" s="62"/>
      <c r="BX12938" s="62"/>
      <c r="BY12938" s="62"/>
      <c r="BZ12938" s="62"/>
      <c r="CA12938" s="62"/>
      <c r="CB12938" s="62"/>
      <c r="CC12938" s="62"/>
      <c r="CD12938" s="62"/>
      <c r="CE12938" s="62"/>
      <c r="CF12938" s="62"/>
      <c r="CL12938" s="56" t="s">
        <v>20173</v>
      </c>
      <c r="CM12938" s="56"/>
      <c r="CN12938" s="56"/>
      <c r="CO12938" s="52"/>
      <c r="CP12938" s="52"/>
      <c r="CQ12938" s="52"/>
      <c r="CR12938" s="52"/>
      <c r="CS12938" s="52"/>
      <c r="CT12938" s="52"/>
      <c r="CU12938" s="33"/>
      <c r="CV12938" s="33"/>
    </row>
    <row r="12939" spans="74:100">
      <c r="BV12939" s="62"/>
      <c r="BW12939" s="62"/>
      <c r="BX12939" s="62"/>
      <c r="BY12939" s="62"/>
      <c r="BZ12939" s="62"/>
      <c r="CA12939" s="62"/>
      <c r="CB12939" s="62"/>
      <c r="CC12939" s="62"/>
      <c r="CD12939" s="62"/>
      <c r="CE12939" s="62"/>
      <c r="CF12939" s="62"/>
      <c r="CL12939" s="56" t="s">
        <v>2771</v>
      </c>
      <c r="CM12939" s="56" t="s">
        <v>213</v>
      </c>
      <c r="CN12939" s="56" t="s">
        <v>213</v>
      </c>
      <c r="CO12939" s="52"/>
      <c r="CP12939" s="52"/>
      <c r="CQ12939" s="52"/>
      <c r="CR12939" s="52"/>
      <c r="CS12939" s="52"/>
      <c r="CT12939" s="52"/>
      <c r="CU12939" s="33"/>
      <c r="CV12939" s="33"/>
    </row>
    <row r="12940" spans="74:100">
      <c r="BV12940" s="62"/>
      <c r="BW12940" s="62"/>
      <c r="BX12940" s="62"/>
      <c r="BY12940" s="62"/>
      <c r="BZ12940" s="62"/>
      <c r="CA12940" s="62"/>
      <c r="CB12940" s="62"/>
      <c r="CC12940" s="62"/>
      <c r="CD12940" s="62"/>
      <c r="CE12940" s="62"/>
      <c r="CF12940" s="62"/>
      <c r="CL12940" s="56" t="s">
        <v>23090</v>
      </c>
      <c r="CM12940" s="56"/>
      <c r="CN12940" s="56"/>
      <c r="CO12940" s="52"/>
      <c r="CP12940" s="52"/>
      <c r="CQ12940" s="52"/>
      <c r="CR12940" s="52"/>
      <c r="CS12940" s="52"/>
      <c r="CT12940" s="52"/>
      <c r="CU12940" s="33"/>
      <c r="CV12940" s="33"/>
    </row>
    <row r="12941" spans="74:100">
      <c r="BV12941" s="62"/>
      <c r="BW12941" s="62"/>
      <c r="BX12941" s="62"/>
      <c r="BY12941" s="62"/>
      <c r="BZ12941" s="62"/>
      <c r="CA12941" s="62"/>
      <c r="CB12941" s="62"/>
      <c r="CC12941" s="62"/>
      <c r="CD12941" s="62"/>
      <c r="CE12941" s="62"/>
      <c r="CF12941" s="62"/>
      <c r="CL12941" s="56" t="s">
        <v>6682</v>
      </c>
      <c r="CM12941" s="56" t="s">
        <v>214</v>
      </c>
      <c r="CN12941" s="56" t="s">
        <v>214</v>
      </c>
      <c r="CO12941" s="52"/>
      <c r="CP12941" s="52"/>
      <c r="CQ12941" s="52"/>
      <c r="CR12941" s="52"/>
      <c r="CS12941" s="52"/>
      <c r="CT12941" s="52"/>
      <c r="CU12941" s="33"/>
      <c r="CV12941" s="33"/>
    </row>
    <row r="12942" spans="74:100">
      <c r="BV12942" s="62"/>
      <c r="BW12942" s="62"/>
      <c r="BX12942" s="62"/>
      <c r="BY12942" s="62"/>
      <c r="BZ12942" s="62"/>
      <c r="CA12942" s="62"/>
      <c r="CB12942" s="62"/>
      <c r="CC12942" s="62"/>
      <c r="CD12942" s="62"/>
      <c r="CE12942" s="62"/>
      <c r="CF12942" s="62"/>
      <c r="CL12942" s="56" t="s">
        <v>23091</v>
      </c>
      <c r="CM12942" s="56"/>
      <c r="CN12942" s="56"/>
      <c r="CO12942" s="52"/>
      <c r="CP12942" s="52"/>
      <c r="CQ12942" s="52"/>
      <c r="CR12942" s="52"/>
      <c r="CS12942" s="52"/>
      <c r="CT12942" s="52"/>
      <c r="CU12942" s="33"/>
      <c r="CV12942" s="33"/>
    </row>
    <row r="12943" spans="74:100">
      <c r="BV12943" s="62"/>
      <c r="BW12943" s="62"/>
      <c r="BX12943" s="62"/>
      <c r="BY12943" s="62"/>
      <c r="BZ12943" s="62"/>
      <c r="CA12943" s="62"/>
      <c r="CB12943" s="62"/>
      <c r="CC12943" s="62"/>
      <c r="CD12943" s="62"/>
      <c r="CE12943" s="62"/>
      <c r="CF12943" s="62"/>
      <c r="CL12943" s="56" t="s">
        <v>28755</v>
      </c>
      <c r="CM12943" s="56" t="s">
        <v>217</v>
      </c>
      <c r="CN12943" s="56" t="s">
        <v>217</v>
      </c>
      <c r="CO12943" s="52"/>
      <c r="CP12943" s="52"/>
      <c r="CQ12943" s="52"/>
      <c r="CR12943" s="52"/>
      <c r="CS12943" s="52"/>
      <c r="CT12943" s="52"/>
      <c r="CU12943" s="33"/>
      <c r="CV12943" s="33"/>
    </row>
    <row r="12944" spans="74:100">
      <c r="BV12944" s="62"/>
      <c r="BW12944" s="62"/>
      <c r="BX12944" s="62"/>
      <c r="BY12944" s="62"/>
      <c r="BZ12944" s="62"/>
      <c r="CA12944" s="62"/>
      <c r="CB12944" s="62"/>
      <c r="CC12944" s="62"/>
      <c r="CD12944" s="62"/>
      <c r="CE12944" s="62"/>
      <c r="CF12944" s="62"/>
      <c r="CL12944" s="56" t="s">
        <v>28756</v>
      </c>
      <c r="CM12944" s="56"/>
      <c r="CN12944" s="56"/>
      <c r="CO12944" s="52"/>
      <c r="CP12944" s="52"/>
      <c r="CQ12944" s="52"/>
      <c r="CR12944" s="52"/>
      <c r="CS12944" s="52"/>
      <c r="CT12944" s="52"/>
      <c r="CU12944" s="33"/>
      <c r="CV12944" s="33"/>
    </row>
    <row r="12945" spans="74:100">
      <c r="BV12945" s="62"/>
      <c r="BW12945" s="62"/>
      <c r="BX12945" s="62"/>
      <c r="BY12945" s="62"/>
      <c r="BZ12945" s="62"/>
      <c r="CA12945" s="62"/>
      <c r="CB12945" s="62"/>
      <c r="CC12945" s="62"/>
      <c r="CD12945" s="62"/>
      <c r="CE12945" s="62"/>
      <c r="CF12945" s="62"/>
      <c r="CL12945" s="56" t="s">
        <v>6683</v>
      </c>
      <c r="CM12945" s="56" t="s">
        <v>217</v>
      </c>
      <c r="CN12945" s="56" t="s">
        <v>217</v>
      </c>
      <c r="CO12945" s="52"/>
      <c r="CP12945" s="52"/>
      <c r="CQ12945" s="52"/>
      <c r="CR12945" s="52"/>
      <c r="CS12945" s="52"/>
      <c r="CT12945" s="52"/>
      <c r="CU12945" s="33"/>
      <c r="CV12945" s="33"/>
    </row>
    <row r="12946" spans="74:100">
      <c r="BV12946" s="62"/>
      <c r="BW12946" s="62"/>
      <c r="BX12946" s="62"/>
      <c r="BY12946" s="62"/>
      <c r="BZ12946" s="62"/>
      <c r="CA12946" s="62"/>
      <c r="CB12946" s="62"/>
      <c r="CC12946" s="62"/>
      <c r="CD12946" s="62"/>
      <c r="CE12946" s="62"/>
      <c r="CF12946" s="62"/>
      <c r="CL12946" s="56" t="s">
        <v>20174</v>
      </c>
      <c r="CM12946" s="56"/>
      <c r="CN12946" s="56"/>
      <c r="CO12946" s="52"/>
      <c r="CP12946" s="52"/>
      <c r="CQ12946" s="52"/>
      <c r="CR12946" s="52"/>
      <c r="CS12946" s="52"/>
      <c r="CT12946" s="52"/>
      <c r="CU12946" s="33"/>
      <c r="CV12946" s="33"/>
    </row>
    <row r="12947" spans="74:100">
      <c r="BV12947" s="62"/>
      <c r="BW12947" s="62"/>
      <c r="BX12947" s="62"/>
      <c r="BY12947" s="62"/>
      <c r="BZ12947" s="62"/>
      <c r="CA12947" s="62"/>
      <c r="CB12947" s="62"/>
      <c r="CC12947" s="62"/>
      <c r="CD12947" s="62"/>
      <c r="CE12947" s="62"/>
      <c r="CF12947" s="62"/>
      <c r="CL12947" s="56" t="s">
        <v>2772</v>
      </c>
      <c r="CM12947" s="56" t="s">
        <v>214</v>
      </c>
      <c r="CN12947" s="56" t="s">
        <v>214</v>
      </c>
      <c r="CO12947" s="52"/>
      <c r="CP12947" s="52"/>
      <c r="CQ12947" s="52"/>
      <c r="CR12947" s="52"/>
      <c r="CS12947" s="52"/>
      <c r="CT12947" s="52"/>
      <c r="CU12947" s="33"/>
      <c r="CV12947" s="33"/>
    </row>
    <row r="12948" spans="74:100">
      <c r="BV12948" s="62"/>
      <c r="BW12948" s="62"/>
      <c r="BX12948" s="62"/>
      <c r="BY12948" s="62"/>
      <c r="BZ12948" s="62"/>
      <c r="CA12948" s="62"/>
      <c r="CB12948" s="62"/>
      <c r="CC12948" s="62"/>
      <c r="CD12948" s="62"/>
      <c r="CE12948" s="62"/>
      <c r="CF12948" s="62"/>
      <c r="CL12948" s="56" t="s">
        <v>23092</v>
      </c>
      <c r="CM12948" s="56"/>
      <c r="CN12948" s="56"/>
      <c r="CO12948" s="52"/>
      <c r="CP12948" s="52"/>
      <c r="CQ12948" s="52"/>
      <c r="CR12948" s="52"/>
      <c r="CS12948" s="52"/>
      <c r="CT12948" s="52"/>
      <c r="CU12948" s="33"/>
      <c r="CV12948" s="33"/>
    </row>
    <row r="12949" spans="74:100">
      <c r="BV12949" s="62"/>
      <c r="BW12949" s="62"/>
      <c r="BX12949" s="62"/>
      <c r="BY12949" s="62"/>
      <c r="BZ12949" s="62"/>
      <c r="CA12949" s="62"/>
      <c r="CB12949" s="62"/>
      <c r="CC12949" s="62"/>
      <c r="CD12949" s="62"/>
      <c r="CE12949" s="62"/>
      <c r="CF12949" s="62"/>
      <c r="CL12949" s="56" t="s">
        <v>6684</v>
      </c>
      <c r="CM12949" s="56" t="s">
        <v>3118</v>
      </c>
      <c r="CN12949" s="56" t="s">
        <v>3118</v>
      </c>
      <c r="CO12949" s="52"/>
      <c r="CP12949" s="52"/>
      <c r="CQ12949" s="52"/>
      <c r="CR12949" s="52"/>
      <c r="CS12949" s="52"/>
      <c r="CT12949" s="52"/>
      <c r="CU12949" s="33"/>
      <c r="CV12949" s="33"/>
    </row>
    <row r="12950" spans="74:100">
      <c r="BV12950" s="62"/>
      <c r="BW12950" s="62"/>
      <c r="BX12950" s="62"/>
      <c r="BY12950" s="62"/>
      <c r="BZ12950" s="62"/>
      <c r="CA12950" s="62"/>
      <c r="CB12950" s="62"/>
      <c r="CC12950" s="62"/>
      <c r="CD12950" s="62"/>
      <c r="CE12950" s="62"/>
      <c r="CF12950" s="62"/>
      <c r="CL12950" s="56" t="s">
        <v>20175</v>
      </c>
      <c r="CM12950" s="56"/>
      <c r="CN12950" s="56"/>
      <c r="CO12950" s="52"/>
      <c r="CP12950" s="52"/>
      <c r="CQ12950" s="52"/>
      <c r="CR12950" s="52"/>
      <c r="CS12950" s="52"/>
      <c r="CT12950" s="52"/>
      <c r="CU12950" s="33"/>
      <c r="CV12950" s="33"/>
    </row>
    <row r="12951" spans="74:100">
      <c r="BV12951" s="62"/>
      <c r="BW12951" s="62"/>
      <c r="BX12951" s="62"/>
      <c r="BY12951" s="62"/>
      <c r="BZ12951" s="62"/>
      <c r="CA12951" s="62"/>
      <c r="CB12951" s="62"/>
      <c r="CC12951" s="62"/>
      <c r="CD12951" s="62"/>
      <c r="CE12951" s="62"/>
      <c r="CF12951" s="62"/>
      <c r="CL12951" s="56" t="s">
        <v>2773</v>
      </c>
      <c r="CM12951" s="56" t="s">
        <v>215</v>
      </c>
      <c r="CN12951" s="56" t="s">
        <v>215</v>
      </c>
      <c r="CO12951" s="52"/>
      <c r="CP12951" s="52"/>
      <c r="CQ12951" s="52"/>
      <c r="CR12951" s="52"/>
      <c r="CS12951" s="52"/>
      <c r="CT12951" s="52"/>
      <c r="CU12951" s="33"/>
      <c r="CV12951" s="33"/>
    </row>
    <row r="12952" spans="74:100">
      <c r="BV12952" s="62"/>
      <c r="BW12952" s="62"/>
      <c r="BX12952" s="62"/>
      <c r="BY12952" s="62"/>
      <c r="BZ12952" s="62"/>
      <c r="CA12952" s="62"/>
      <c r="CB12952" s="62"/>
      <c r="CC12952" s="62"/>
      <c r="CD12952" s="62"/>
      <c r="CE12952" s="62"/>
      <c r="CF12952" s="62"/>
      <c r="CL12952" s="56" t="s">
        <v>23093</v>
      </c>
      <c r="CM12952" s="56"/>
      <c r="CN12952" s="56"/>
      <c r="CO12952" s="52"/>
      <c r="CP12952" s="52"/>
      <c r="CQ12952" s="52"/>
      <c r="CR12952" s="52"/>
      <c r="CS12952" s="52"/>
      <c r="CT12952" s="52"/>
      <c r="CU12952" s="33"/>
      <c r="CV12952" s="33"/>
    </row>
    <row r="12953" spans="74:100">
      <c r="BV12953" s="62"/>
      <c r="BW12953" s="62"/>
      <c r="BX12953" s="62"/>
      <c r="BY12953" s="62"/>
      <c r="BZ12953" s="62"/>
      <c r="CA12953" s="62"/>
      <c r="CB12953" s="62"/>
      <c r="CC12953" s="62"/>
      <c r="CD12953" s="62"/>
      <c r="CE12953" s="62"/>
      <c r="CF12953" s="62"/>
      <c r="CL12953" s="56" t="s">
        <v>6685</v>
      </c>
      <c r="CM12953" s="56" t="s">
        <v>3118</v>
      </c>
      <c r="CN12953" s="56" t="s">
        <v>3118</v>
      </c>
      <c r="CO12953" s="52"/>
      <c r="CP12953" s="52"/>
      <c r="CQ12953" s="52"/>
      <c r="CR12953" s="52"/>
      <c r="CS12953" s="52"/>
      <c r="CT12953" s="52"/>
      <c r="CU12953" s="33"/>
      <c r="CV12953" s="33"/>
    </row>
    <row r="12954" spans="74:100">
      <c r="BV12954" s="62"/>
      <c r="BW12954" s="62"/>
      <c r="BX12954" s="62"/>
      <c r="BY12954" s="62"/>
      <c r="BZ12954" s="62"/>
      <c r="CA12954" s="62"/>
      <c r="CB12954" s="62"/>
      <c r="CC12954" s="62"/>
      <c r="CD12954" s="62"/>
      <c r="CE12954" s="62"/>
      <c r="CF12954" s="62"/>
      <c r="CL12954" s="56" t="s">
        <v>20176</v>
      </c>
      <c r="CM12954" s="56"/>
      <c r="CN12954" s="56"/>
      <c r="CO12954" s="52"/>
      <c r="CP12954" s="52"/>
      <c r="CQ12954" s="52"/>
      <c r="CR12954" s="52"/>
      <c r="CS12954" s="52"/>
      <c r="CT12954" s="52"/>
      <c r="CU12954" s="33"/>
      <c r="CV12954" s="33"/>
    </row>
    <row r="12955" spans="74:100">
      <c r="BV12955" s="62"/>
      <c r="BW12955" s="62"/>
      <c r="BX12955" s="62"/>
      <c r="BY12955" s="62"/>
      <c r="BZ12955" s="62"/>
      <c r="CA12955" s="62"/>
      <c r="CB12955" s="62"/>
      <c r="CC12955" s="62"/>
      <c r="CD12955" s="62"/>
      <c r="CE12955" s="62"/>
      <c r="CF12955" s="62"/>
      <c r="CL12955" s="56" t="s">
        <v>2774</v>
      </c>
      <c r="CM12955" s="56" t="s">
        <v>213</v>
      </c>
      <c r="CN12955" s="56" t="s">
        <v>213</v>
      </c>
      <c r="CO12955" s="52"/>
      <c r="CP12955" s="52"/>
      <c r="CQ12955" s="52"/>
      <c r="CR12955" s="52"/>
      <c r="CS12955" s="52"/>
      <c r="CT12955" s="52"/>
      <c r="CU12955" s="33"/>
      <c r="CV12955" s="33"/>
    </row>
    <row r="12956" spans="74:100">
      <c r="BV12956" s="62"/>
      <c r="BW12956" s="62"/>
      <c r="BX12956" s="62"/>
      <c r="BY12956" s="62"/>
      <c r="BZ12956" s="62"/>
      <c r="CA12956" s="62"/>
      <c r="CB12956" s="62"/>
      <c r="CC12956" s="62"/>
      <c r="CD12956" s="62"/>
      <c r="CE12956" s="62"/>
      <c r="CF12956" s="62"/>
      <c r="CL12956" s="56" t="s">
        <v>23094</v>
      </c>
      <c r="CM12956" s="56"/>
      <c r="CN12956" s="56"/>
      <c r="CO12956" s="52"/>
      <c r="CP12956" s="52"/>
      <c r="CQ12956" s="52"/>
      <c r="CR12956" s="52"/>
      <c r="CS12956" s="52"/>
      <c r="CT12956" s="52"/>
      <c r="CU12956" s="33"/>
      <c r="CV12956" s="33"/>
    </row>
    <row r="12957" spans="74:100">
      <c r="BV12957" s="62"/>
      <c r="BW12957" s="62"/>
      <c r="BX12957" s="62"/>
      <c r="BY12957" s="62"/>
      <c r="BZ12957" s="62"/>
      <c r="CA12957" s="62"/>
      <c r="CB12957" s="62"/>
      <c r="CC12957" s="62"/>
      <c r="CD12957" s="62"/>
      <c r="CE12957" s="62"/>
      <c r="CF12957" s="62"/>
      <c r="CL12957" s="56" t="s">
        <v>6686</v>
      </c>
      <c r="CM12957" s="56" t="s">
        <v>214</v>
      </c>
      <c r="CN12957" s="56" t="s">
        <v>214</v>
      </c>
      <c r="CO12957" s="52"/>
      <c r="CP12957" s="52"/>
      <c r="CQ12957" s="52"/>
      <c r="CR12957" s="52"/>
      <c r="CS12957" s="52"/>
      <c r="CT12957" s="52"/>
      <c r="CU12957" s="33"/>
      <c r="CV12957" s="33"/>
    </row>
    <row r="12958" spans="74:100">
      <c r="BV12958" s="62"/>
      <c r="BW12958" s="62"/>
      <c r="BX12958" s="62"/>
      <c r="BY12958" s="62"/>
      <c r="BZ12958" s="62"/>
      <c r="CA12958" s="62"/>
      <c r="CB12958" s="62"/>
      <c r="CC12958" s="62"/>
      <c r="CD12958" s="62"/>
      <c r="CE12958" s="62"/>
      <c r="CF12958" s="62"/>
      <c r="CL12958" s="56" t="s">
        <v>23095</v>
      </c>
      <c r="CM12958" s="56"/>
      <c r="CN12958" s="56"/>
      <c r="CO12958" s="52"/>
      <c r="CP12958" s="52"/>
      <c r="CQ12958" s="52"/>
      <c r="CR12958" s="52"/>
      <c r="CS12958" s="52"/>
      <c r="CT12958" s="52"/>
      <c r="CU12958" s="33"/>
      <c r="CV12958" s="33"/>
    </row>
    <row r="12959" spans="74:100">
      <c r="BV12959" s="62"/>
      <c r="BW12959" s="62"/>
      <c r="BX12959" s="62"/>
      <c r="BY12959" s="62"/>
      <c r="BZ12959" s="62"/>
      <c r="CA12959" s="62"/>
      <c r="CB12959" s="62"/>
      <c r="CC12959" s="62"/>
      <c r="CD12959" s="62"/>
      <c r="CE12959" s="62"/>
      <c r="CF12959" s="62"/>
      <c r="CL12959" s="56" t="s">
        <v>6687</v>
      </c>
      <c r="CM12959" s="56" t="s">
        <v>217</v>
      </c>
      <c r="CN12959" s="56" t="s">
        <v>217</v>
      </c>
      <c r="CO12959" s="52"/>
      <c r="CP12959" s="52"/>
      <c r="CQ12959" s="52"/>
      <c r="CR12959" s="52"/>
      <c r="CS12959" s="52"/>
      <c r="CT12959" s="52"/>
      <c r="CU12959" s="33"/>
      <c r="CV12959" s="33"/>
    </row>
    <row r="12960" spans="74:100">
      <c r="BV12960" s="62"/>
      <c r="BW12960" s="62"/>
      <c r="BX12960" s="62"/>
      <c r="BY12960" s="62"/>
      <c r="BZ12960" s="62"/>
      <c r="CA12960" s="62"/>
      <c r="CB12960" s="62"/>
      <c r="CC12960" s="62"/>
      <c r="CD12960" s="62"/>
      <c r="CE12960" s="62"/>
      <c r="CF12960" s="62"/>
      <c r="CL12960" s="56" t="s">
        <v>20177</v>
      </c>
      <c r="CM12960" s="56"/>
      <c r="CN12960" s="56"/>
      <c r="CO12960" s="52"/>
      <c r="CP12960" s="52"/>
      <c r="CQ12960" s="52"/>
      <c r="CR12960" s="52"/>
      <c r="CS12960" s="52"/>
      <c r="CT12960" s="52"/>
      <c r="CU12960" s="33"/>
      <c r="CV12960" s="33"/>
    </row>
    <row r="12961" spans="74:100">
      <c r="BV12961" s="62"/>
      <c r="BW12961" s="62"/>
      <c r="BX12961" s="62"/>
      <c r="BY12961" s="62"/>
      <c r="BZ12961" s="62"/>
      <c r="CA12961" s="62"/>
      <c r="CB12961" s="62"/>
      <c r="CC12961" s="62"/>
      <c r="CD12961" s="62"/>
      <c r="CE12961" s="62"/>
      <c r="CF12961" s="62"/>
      <c r="CL12961" s="56" t="s">
        <v>2775</v>
      </c>
      <c r="CM12961" s="56" t="s">
        <v>214</v>
      </c>
      <c r="CN12961" s="56" t="s">
        <v>214</v>
      </c>
      <c r="CO12961" s="52"/>
      <c r="CP12961" s="52"/>
      <c r="CQ12961" s="52"/>
      <c r="CR12961" s="52"/>
      <c r="CS12961" s="52"/>
      <c r="CT12961" s="52"/>
      <c r="CU12961" s="33"/>
      <c r="CV12961" s="33"/>
    </row>
    <row r="12962" spans="74:100">
      <c r="BV12962" s="62"/>
      <c r="BW12962" s="62"/>
      <c r="BX12962" s="62"/>
      <c r="BY12962" s="62"/>
      <c r="BZ12962" s="62"/>
      <c r="CA12962" s="62"/>
      <c r="CB12962" s="62"/>
      <c r="CC12962" s="62"/>
      <c r="CD12962" s="62"/>
      <c r="CE12962" s="62"/>
      <c r="CF12962" s="62"/>
      <c r="CL12962" s="56" t="s">
        <v>23096</v>
      </c>
      <c r="CM12962" s="56"/>
      <c r="CN12962" s="56"/>
      <c r="CO12962" s="52"/>
      <c r="CP12962" s="52"/>
      <c r="CQ12962" s="52"/>
      <c r="CR12962" s="52"/>
      <c r="CS12962" s="52"/>
      <c r="CT12962" s="52"/>
      <c r="CU12962" s="33"/>
      <c r="CV12962" s="33"/>
    </row>
    <row r="12963" spans="74:100">
      <c r="BV12963" s="62"/>
      <c r="BW12963" s="62"/>
      <c r="BX12963" s="62"/>
      <c r="BY12963" s="62"/>
      <c r="BZ12963" s="62"/>
      <c r="CA12963" s="62"/>
      <c r="CB12963" s="62"/>
      <c r="CC12963" s="62"/>
      <c r="CD12963" s="62"/>
      <c r="CE12963" s="62"/>
      <c r="CF12963" s="62"/>
      <c r="CL12963" s="56" t="s">
        <v>2776</v>
      </c>
      <c r="CM12963" s="56" t="s">
        <v>217</v>
      </c>
      <c r="CN12963" s="56" t="s">
        <v>217</v>
      </c>
      <c r="CO12963" s="52"/>
      <c r="CP12963" s="52"/>
      <c r="CQ12963" s="52"/>
      <c r="CR12963" s="52"/>
      <c r="CS12963" s="52"/>
      <c r="CT12963" s="52"/>
      <c r="CU12963" s="33"/>
      <c r="CV12963" s="33"/>
    </row>
    <row r="12964" spans="74:100">
      <c r="BV12964" s="62"/>
      <c r="BW12964" s="62"/>
      <c r="BX12964" s="62"/>
      <c r="BY12964" s="62"/>
      <c r="BZ12964" s="62"/>
      <c r="CA12964" s="62"/>
      <c r="CB12964" s="62"/>
      <c r="CC12964" s="62"/>
      <c r="CD12964" s="62"/>
      <c r="CE12964" s="62"/>
      <c r="CF12964" s="62"/>
      <c r="CL12964" s="56" t="s">
        <v>23097</v>
      </c>
      <c r="CM12964" s="56"/>
      <c r="CN12964" s="56"/>
      <c r="CO12964" s="52"/>
      <c r="CP12964" s="52"/>
      <c r="CQ12964" s="52"/>
      <c r="CR12964" s="52"/>
      <c r="CS12964" s="52"/>
      <c r="CT12964" s="52"/>
      <c r="CU12964" s="33"/>
      <c r="CV12964" s="33"/>
    </row>
    <row r="12965" spans="74:100">
      <c r="BV12965" s="62"/>
      <c r="BW12965" s="62"/>
      <c r="BX12965" s="62"/>
      <c r="BY12965" s="62"/>
      <c r="BZ12965" s="62"/>
      <c r="CA12965" s="62"/>
      <c r="CB12965" s="62"/>
      <c r="CC12965" s="62"/>
      <c r="CD12965" s="62"/>
      <c r="CE12965" s="62"/>
      <c r="CF12965" s="62"/>
      <c r="CL12965" s="56" t="s">
        <v>6688</v>
      </c>
      <c r="CM12965" s="56" t="s">
        <v>217</v>
      </c>
      <c r="CN12965" s="56" t="s">
        <v>217</v>
      </c>
      <c r="CO12965" s="52"/>
      <c r="CP12965" s="52"/>
      <c r="CQ12965" s="52"/>
      <c r="CR12965" s="52"/>
      <c r="CS12965" s="52"/>
      <c r="CT12965" s="52"/>
      <c r="CU12965" s="33"/>
      <c r="CV12965" s="33"/>
    </row>
    <row r="12966" spans="74:100">
      <c r="BV12966" s="62"/>
      <c r="BW12966" s="62"/>
      <c r="BX12966" s="62"/>
      <c r="BY12966" s="62"/>
      <c r="BZ12966" s="62"/>
      <c r="CA12966" s="62"/>
      <c r="CB12966" s="62"/>
      <c r="CC12966" s="62"/>
      <c r="CD12966" s="62"/>
      <c r="CE12966" s="62"/>
      <c r="CF12966" s="62"/>
      <c r="CL12966" s="56" t="s">
        <v>20178</v>
      </c>
      <c r="CM12966" s="56"/>
      <c r="CN12966" s="56"/>
      <c r="CO12966" s="52"/>
      <c r="CP12966" s="52"/>
      <c r="CQ12966" s="52"/>
      <c r="CR12966" s="52"/>
      <c r="CS12966" s="52"/>
      <c r="CT12966" s="52"/>
      <c r="CU12966" s="33"/>
      <c r="CV12966" s="33"/>
    </row>
    <row r="12967" spans="74:100">
      <c r="BV12967" s="62"/>
      <c r="BW12967" s="62"/>
      <c r="BX12967" s="62"/>
      <c r="BY12967" s="62"/>
      <c r="BZ12967" s="62"/>
      <c r="CA12967" s="62"/>
      <c r="CB12967" s="62"/>
      <c r="CC12967" s="62"/>
      <c r="CD12967" s="62"/>
      <c r="CE12967" s="62"/>
      <c r="CF12967" s="62"/>
      <c r="CL12967" s="56" t="s">
        <v>2777</v>
      </c>
      <c r="CM12967" s="56" t="s">
        <v>213</v>
      </c>
      <c r="CN12967" s="56" t="s">
        <v>213</v>
      </c>
      <c r="CO12967" s="52"/>
      <c r="CP12967" s="52"/>
      <c r="CQ12967" s="52"/>
      <c r="CR12967" s="52"/>
      <c r="CS12967" s="52"/>
      <c r="CT12967" s="52"/>
      <c r="CU12967" s="33"/>
      <c r="CV12967" s="33"/>
    </row>
    <row r="12968" spans="74:100">
      <c r="BV12968" s="62"/>
      <c r="BW12968" s="62"/>
      <c r="BX12968" s="62"/>
      <c r="BY12968" s="62"/>
      <c r="BZ12968" s="62"/>
      <c r="CA12968" s="62"/>
      <c r="CB12968" s="62"/>
      <c r="CC12968" s="62"/>
      <c r="CD12968" s="62"/>
      <c r="CE12968" s="62"/>
      <c r="CF12968" s="62"/>
      <c r="CL12968" s="56" t="s">
        <v>23098</v>
      </c>
      <c r="CM12968" s="56"/>
      <c r="CN12968" s="56"/>
      <c r="CO12968" s="52"/>
      <c r="CP12968" s="52"/>
      <c r="CQ12968" s="52"/>
      <c r="CR12968" s="52"/>
      <c r="CS12968" s="52"/>
      <c r="CT12968" s="52"/>
      <c r="CU12968" s="33"/>
      <c r="CV12968" s="33"/>
    </row>
    <row r="12969" spans="74:100">
      <c r="BV12969" s="62"/>
      <c r="BW12969" s="62"/>
      <c r="BX12969" s="62"/>
      <c r="BY12969" s="62"/>
      <c r="BZ12969" s="62"/>
      <c r="CA12969" s="62"/>
      <c r="CB12969" s="62"/>
      <c r="CC12969" s="62"/>
      <c r="CD12969" s="62"/>
      <c r="CE12969" s="62"/>
      <c r="CF12969" s="62"/>
      <c r="CL12969" s="56" t="s">
        <v>2779</v>
      </c>
      <c r="CM12969" s="56" t="s">
        <v>214</v>
      </c>
      <c r="CN12969" s="56" t="s">
        <v>214</v>
      </c>
      <c r="CO12969" s="52"/>
      <c r="CP12969" s="52"/>
      <c r="CQ12969" s="52"/>
      <c r="CR12969" s="52"/>
      <c r="CS12969" s="52"/>
      <c r="CT12969" s="52"/>
      <c r="CU12969" s="33"/>
      <c r="CV12969" s="33"/>
    </row>
    <row r="12970" spans="74:100">
      <c r="BV12970" s="62"/>
      <c r="BW12970" s="62"/>
      <c r="BX12970" s="62"/>
      <c r="BY12970" s="62"/>
      <c r="BZ12970" s="62"/>
      <c r="CA12970" s="62"/>
      <c r="CB12970" s="62"/>
      <c r="CC12970" s="62"/>
      <c r="CD12970" s="62"/>
      <c r="CE12970" s="62"/>
      <c r="CF12970" s="62"/>
      <c r="CL12970" s="56" t="s">
        <v>23099</v>
      </c>
      <c r="CM12970" s="56"/>
      <c r="CN12970" s="56"/>
      <c r="CO12970" s="52"/>
      <c r="CP12970" s="52"/>
      <c r="CQ12970" s="52"/>
      <c r="CR12970" s="52"/>
      <c r="CS12970" s="52"/>
      <c r="CT12970" s="52"/>
      <c r="CU12970" s="33"/>
      <c r="CV12970" s="33"/>
    </row>
    <row r="12971" spans="74:100">
      <c r="BV12971" s="62"/>
      <c r="BW12971" s="62"/>
      <c r="BX12971" s="62"/>
      <c r="BY12971" s="62"/>
      <c r="BZ12971" s="62"/>
      <c r="CA12971" s="62"/>
      <c r="CB12971" s="62"/>
      <c r="CC12971" s="62"/>
      <c r="CD12971" s="62"/>
      <c r="CE12971" s="62"/>
      <c r="CF12971" s="62"/>
      <c r="CL12971" s="56" t="s">
        <v>2780</v>
      </c>
      <c r="CM12971" s="56" t="s">
        <v>216</v>
      </c>
      <c r="CN12971" s="56" t="s">
        <v>216</v>
      </c>
      <c r="CO12971" s="52"/>
      <c r="CP12971" s="52"/>
      <c r="CQ12971" s="52"/>
      <c r="CR12971" s="52"/>
      <c r="CS12971" s="52"/>
      <c r="CT12971" s="52"/>
      <c r="CU12971" s="33"/>
      <c r="CV12971" s="33"/>
    </row>
    <row r="12972" spans="74:100">
      <c r="BV12972" s="62"/>
      <c r="BW12972" s="62"/>
      <c r="BX12972" s="62"/>
      <c r="BY12972" s="62"/>
      <c r="BZ12972" s="62"/>
      <c r="CA12972" s="62"/>
      <c r="CB12972" s="62"/>
      <c r="CC12972" s="62"/>
      <c r="CD12972" s="62"/>
      <c r="CE12972" s="62"/>
      <c r="CF12972" s="62"/>
      <c r="CL12972" s="56" t="s">
        <v>23100</v>
      </c>
      <c r="CM12972" s="56"/>
      <c r="CN12972" s="56"/>
      <c r="CO12972" s="52"/>
      <c r="CP12972" s="52"/>
      <c r="CQ12972" s="52"/>
      <c r="CR12972" s="52"/>
      <c r="CS12972" s="52"/>
      <c r="CT12972" s="52"/>
      <c r="CU12972" s="33"/>
      <c r="CV12972" s="33"/>
    </row>
    <row r="12973" spans="74:100">
      <c r="BV12973" s="62"/>
      <c r="BW12973" s="62"/>
      <c r="BX12973" s="62"/>
      <c r="BY12973" s="62"/>
      <c r="BZ12973" s="62"/>
      <c r="CA12973" s="62"/>
      <c r="CB12973" s="62"/>
      <c r="CC12973" s="62"/>
      <c r="CD12973" s="62"/>
      <c r="CE12973" s="62"/>
      <c r="CF12973" s="62"/>
      <c r="CL12973" s="56" t="s">
        <v>2781</v>
      </c>
      <c r="CM12973" s="56" t="s">
        <v>216</v>
      </c>
      <c r="CN12973" s="56" t="s">
        <v>216</v>
      </c>
      <c r="CO12973" s="52"/>
      <c r="CP12973" s="52"/>
      <c r="CQ12973" s="52"/>
      <c r="CR12973" s="52"/>
      <c r="CS12973" s="52"/>
      <c r="CT12973" s="52"/>
      <c r="CU12973" s="33"/>
      <c r="CV12973" s="33"/>
    </row>
    <row r="12974" spans="74:100">
      <c r="BV12974" s="62"/>
      <c r="BW12974" s="62"/>
      <c r="BX12974" s="62"/>
      <c r="BY12974" s="62"/>
      <c r="BZ12974" s="62"/>
      <c r="CA12974" s="62"/>
      <c r="CB12974" s="62"/>
      <c r="CC12974" s="62"/>
      <c r="CD12974" s="62"/>
      <c r="CE12974" s="62"/>
      <c r="CF12974" s="62"/>
      <c r="CL12974" s="56" t="s">
        <v>23101</v>
      </c>
      <c r="CM12974" s="56"/>
      <c r="CN12974" s="56"/>
      <c r="CO12974" s="52"/>
      <c r="CP12974" s="52"/>
      <c r="CQ12974" s="52"/>
      <c r="CR12974" s="52"/>
      <c r="CS12974" s="52"/>
      <c r="CT12974" s="52"/>
      <c r="CU12974" s="33"/>
      <c r="CV12974" s="33"/>
    </row>
    <row r="12975" spans="74:100">
      <c r="BV12975" s="62"/>
      <c r="BW12975" s="62"/>
      <c r="BX12975" s="62"/>
      <c r="BY12975" s="62"/>
      <c r="BZ12975" s="62"/>
      <c r="CA12975" s="62"/>
      <c r="CB12975" s="62"/>
      <c r="CC12975" s="62"/>
      <c r="CD12975" s="62"/>
      <c r="CE12975" s="62"/>
      <c r="CF12975" s="62"/>
      <c r="CL12975" s="56" t="s">
        <v>2782</v>
      </c>
      <c r="CM12975" s="56" t="s">
        <v>215</v>
      </c>
      <c r="CN12975" s="56" t="s">
        <v>215</v>
      </c>
      <c r="CO12975" s="52"/>
      <c r="CP12975" s="52"/>
      <c r="CQ12975" s="52"/>
      <c r="CR12975" s="52"/>
      <c r="CS12975" s="52"/>
      <c r="CT12975" s="52"/>
      <c r="CU12975" s="33"/>
      <c r="CV12975" s="33"/>
    </row>
    <row r="12976" spans="74:100">
      <c r="BV12976" s="62"/>
      <c r="BW12976" s="62"/>
      <c r="BX12976" s="62"/>
      <c r="BY12976" s="62"/>
      <c r="BZ12976" s="62"/>
      <c r="CA12976" s="62"/>
      <c r="CB12976" s="62"/>
      <c r="CC12976" s="62"/>
      <c r="CD12976" s="62"/>
      <c r="CE12976" s="62"/>
      <c r="CF12976" s="62"/>
      <c r="CL12976" s="56" t="s">
        <v>23102</v>
      </c>
      <c r="CM12976" s="56"/>
      <c r="CN12976" s="56"/>
      <c r="CO12976" s="52"/>
      <c r="CP12976" s="52"/>
      <c r="CQ12976" s="52"/>
      <c r="CR12976" s="52"/>
      <c r="CS12976" s="52"/>
      <c r="CT12976" s="52"/>
      <c r="CU12976" s="33"/>
      <c r="CV12976" s="33"/>
    </row>
    <row r="12977" spans="74:100">
      <c r="BV12977" s="62"/>
      <c r="BW12977" s="62"/>
      <c r="BX12977" s="62"/>
      <c r="BY12977" s="62"/>
      <c r="BZ12977" s="62"/>
      <c r="CA12977" s="62"/>
      <c r="CB12977" s="62"/>
      <c r="CC12977" s="62"/>
      <c r="CD12977" s="62"/>
      <c r="CE12977" s="62"/>
      <c r="CF12977" s="62"/>
      <c r="CL12977" s="56" t="s">
        <v>6690</v>
      </c>
      <c r="CM12977" s="56" t="s">
        <v>217</v>
      </c>
      <c r="CN12977" s="56" t="s">
        <v>217</v>
      </c>
      <c r="CO12977" s="52"/>
      <c r="CP12977" s="52"/>
      <c r="CQ12977" s="52"/>
      <c r="CR12977" s="52"/>
      <c r="CS12977" s="52"/>
      <c r="CT12977" s="52"/>
      <c r="CU12977" s="33"/>
      <c r="CV12977" s="33"/>
    </row>
    <row r="12978" spans="74:100">
      <c r="BV12978" s="62"/>
      <c r="BW12978" s="62"/>
      <c r="BX12978" s="62"/>
      <c r="BY12978" s="62"/>
      <c r="BZ12978" s="62"/>
      <c r="CA12978" s="62"/>
      <c r="CB12978" s="62"/>
      <c r="CC12978" s="62"/>
      <c r="CD12978" s="62"/>
      <c r="CE12978" s="62"/>
      <c r="CF12978" s="62"/>
      <c r="CL12978" s="56" t="s">
        <v>20179</v>
      </c>
      <c r="CM12978" s="56"/>
      <c r="CN12978" s="56"/>
      <c r="CO12978" s="52"/>
      <c r="CP12978" s="52"/>
      <c r="CQ12978" s="52"/>
      <c r="CR12978" s="52"/>
      <c r="CS12978" s="52"/>
      <c r="CT12978" s="52"/>
      <c r="CU12978" s="33"/>
      <c r="CV12978" s="33"/>
    </row>
    <row r="12979" spans="74:100">
      <c r="BV12979" s="62"/>
      <c r="BW12979" s="62"/>
      <c r="BX12979" s="62"/>
      <c r="BY12979" s="62"/>
      <c r="BZ12979" s="62"/>
      <c r="CA12979" s="62"/>
      <c r="CB12979" s="62"/>
      <c r="CC12979" s="62"/>
      <c r="CD12979" s="62"/>
      <c r="CE12979" s="62"/>
      <c r="CF12979" s="62"/>
      <c r="CL12979" s="56" t="s">
        <v>6691</v>
      </c>
      <c r="CM12979" s="56" t="s">
        <v>3118</v>
      </c>
      <c r="CN12979" s="56" t="s">
        <v>3118</v>
      </c>
      <c r="CO12979" s="52"/>
      <c r="CP12979" s="52"/>
      <c r="CQ12979" s="52"/>
      <c r="CR12979" s="52"/>
      <c r="CS12979" s="52"/>
      <c r="CT12979" s="52"/>
      <c r="CU12979" s="33"/>
      <c r="CV12979" s="33"/>
    </row>
    <row r="12980" spans="74:100">
      <c r="BV12980" s="62"/>
      <c r="BW12980" s="62"/>
      <c r="BX12980" s="62"/>
      <c r="BY12980" s="62"/>
      <c r="BZ12980" s="62"/>
      <c r="CA12980" s="62"/>
      <c r="CB12980" s="62"/>
      <c r="CC12980" s="62"/>
      <c r="CD12980" s="62"/>
      <c r="CE12980" s="62"/>
      <c r="CF12980" s="62"/>
      <c r="CL12980" s="56" t="s">
        <v>20180</v>
      </c>
      <c r="CM12980" s="56"/>
      <c r="CN12980" s="56"/>
      <c r="CO12980" s="52"/>
      <c r="CP12980" s="52"/>
      <c r="CQ12980" s="52"/>
      <c r="CR12980" s="52"/>
      <c r="CS12980" s="52"/>
      <c r="CT12980" s="52"/>
      <c r="CU12980" s="33"/>
      <c r="CV12980" s="33"/>
    </row>
    <row r="12981" spans="74:100">
      <c r="BV12981" s="62"/>
      <c r="BW12981" s="62"/>
      <c r="BX12981" s="62"/>
      <c r="BY12981" s="62"/>
      <c r="BZ12981" s="62"/>
      <c r="CA12981" s="62"/>
      <c r="CB12981" s="62"/>
      <c r="CC12981" s="62"/>
      <c r="CD12981" s="62"/>
      <c r="CE12981" s="62"/>
      <c r="CF12981" s="62"/>
      <c r="CL12981" s="56" t="s">
        <v>2783</v>
      </c>
      <c r="CM12981" s="56" t="s">
        <v>215</v>
      </c>
      <c r="CN12981" s="56" t="s">
        <v>215</v>
      </c>
      <c r="CO12981" s="52"/>
      <c r="CP12981" s="52"/>
      <c r="CQ12981" s="52"/>
      <c r="CR12981" s="52"/>
      <c r="CS12981" s="52"/>
      <c r="CT12981" s="52"/>
      <c r="CU12981" s="33"/>
      <c r="CV12981" s="33"/>
    </row>
    <row r="12982" spans="74:100">
      <c r="BV12982" s="62"/>
      <c r="BW12982" s="62"/>
      <c r="BX12982" s="62"/>
      <c r="BY12982" s="62"/>
      <c r="BZ12982" s="62"/>
      <c r="CA12982" s="62"/>
      <c r="CB12982" s="62"/>
      <c r="CC12982" s="62"/>
      <c r="CD12982" s="62"/>
      <c r="CE12982" s="62"/>
      <c r="CF12982" s="62"/>
      <c r="CL12982" s="56" t="s">
        <v>23103</v>
      </c>
      <c r="CM12982" s="56"/>
      <c r="CN12982" s="56"/>
      <c r="CO12982" s="52"/>
      <c r="CP12982" s="52"/>
      <c r="CQ12982" s="52"/>
      <c r="CR12982" s="52"/>
      <c r="CS12982" s="52"/>
      <c r="CT12982" s="52"/>
      <c r="CU12982" s="33"/>
      <c r="CV12982" s="33"/>
    </row>
    <row r="12983" spans="74:100">
      <c r="BV12983" s="62"/>
      <c r="BW12983" s="62"/>
      <c r="BX12983" s="62"/>
      <c r="BY12983" s="62"/>
      <c r="BZ12983" s="62"/>
      <c r="CA12983" s="62"/>
      <c r="CB12983" s="62"/>
      <c r="CC12983" s="62"/>
      <c r="CD12983" s="62"/>
      <c r="CE12983" s="62"/>
      <c r="CF12983" s="62"/>
      <c r="CL12983" s="56" t="s">
        <v>23104</v>
      </c>
      <c r="CM12983" s="56" t="s">
        <v>213</v>
      </c>
      <c r="CN12983" s="56" t="s">
        <v>213</v>
      </c>
      <c r="CO12983" s="52"/>
      <c r="CP12983" s="52"/>
      <c r="CQ12983" s="52"/>
      <c r="CR12983" s="52"/>
      <c r="CS12983" s="52"/>
      <c r="CT12983" s="52"/>
      <c r="CU12983" s="33"/>
      <c r="CV12983" s="33"/>
    </row>
    <row r="12984" spans="74:100">
      <c r="BV12984" s="62"/>
      <c r="BW12984" s="62"/>
      <c r="BX12984" s="62"/>
      <c r="BY12984" s="62"/>
      <c r="BZ12984" s="62"/>
      <c r="CA12984" s="62"/>
      <c r="CB12984" s="62"/>
      <c r="CC12984" s="62"/>
      <c r="CD12984" s="62"/>
      <c r="CE12984" s="62"/>
      <c r="CF12984" s="62"/>
      <c r="CL12984" s="56" t="s">
        <v>23105</v>
      </c>
      <c r="CM12984" s="56"/>
      <c r="CN12984" s="56"/>
      <c r="CO12984" s="52"/>
      <c r="CP12984" s="52"/>
      <c r="CQ12984" s="52"/>
      <c r="CR12984" s="52"/>
      <c r="CS12984" s="52"/>
      <c r="CT12984" s="52"/>
      <c r="CU12984" s="33"/>
      <c r="CV12984" s="33"/>
    </row>
    <row r="12985" spans="74:100">
      <c r="BV12985" s="62"/>
      <c r="BW12985" s="62"/>
      <c r="BX12985" s="62"/>
      <c r="BY12985" s="62"/>
      <c r="BZ12985" s="62"/>
      <c r="CA12985" s="62"/>
      <c r="CB12985" s="62"/>
      <c r="CC12985" s="62"/>
      <c r="CD12985" s="62"/>
      <c r="CE12985" s="62"/>
      <c r="CF12985" s="62"/>
      <c r="CL12985" s="56" t="s">
        <v>6693</v>
      </c>
      <c r="CM12985" s="56" t="s">
        <v>3118</v>
      </c>
      <c r="CN12985" s="56" t="s">
        <v>3118</v>
      </c>
      <c r="CO12985" s="52"/>
      <c r="CP12985" s="52"/>
      <c r="CQ12985" s="52"/>
      <c r="CR12985" s="52"/>
      <c r="CS12985" s="52"/>
      <c r="CT12985" s="52"/>
      <c r="CU12985" s="33"/>
      <c r="CV12985" s="33"/>
    </row>
    <row r="12986" spans="74:100">
      <c r="BV12986" s="62"/>
      <c r="BW12986" s="62"/>
      <c r="BX12986" s="62"/>
      <c r="BY12986" s="62"/>
      <c r="BZ12986" s="62"/>
      <c r="CA12986" s="62"/>
      <c r="CB12986" s="62"/>
      <c r="CC12986" s="62"/>
      <c r="CD12986" s="62"/>
      <c r="CE12986" s="62"/>
      <c r="CF12986" s="62"/>
      <c r="CL12986" s="56" t="s">
        <v>20603</v>
      </c>
      <c r="CM12986" s="56"/>
      <c r="CN12986" s="56"/>
      <c r="CO12986" s="52"/>
      <c r="CP12986" s="52"/>
      <c r="CQ12986" s="52"/>
      <c r="CR12986" s="52"/>
      <c r="CS12986" s="52"/>
      <c r="CT12986" s="52"/>
      <c r="CU12986" s="33"/>
      <c r="CV12986" s="33"/>
    </row>
    <row r="12987" spans="74:100">
      <c r="BV12987" s="62"/>
      <c r="BW12987" s="62"/>
      <c r="BX12987" s="62"/>
      <c r="BY12987" s="62"/>
      <c r="BZ12987" s="62"/>
      <c r="CA12987" s="62"/>
      <c r="CB12987" s="62"/>
      <c r="CC12987" s="62"/>
      <c r="CD12987" s="62"/>
      <c r="CE12987" s="62"/>
      <c r="CF12987" s="62"/>
      <c r="CL12987" s="56" t="s">
        <v>6694</v>
      </c>
      <c r="CM12987" s="56" t="s">
        <v>217</v>
      </c>
      <c r="CN12987" s="56" t="s">
        <v>217</v>
      </c>
      <c r="CO12987" s="52"/>
      <c r="CP12987" s="52"/>
      <c r="CQ12987" s="52"/>
      <c r="CR12987" s="52"/>
      <c r="CS12987" s="52"/>
      <c r="CT12987" s="52"/>
      <c r="CU12987" s="33"/>
      <c r="CV12987" s="33"/>
    </row>
    <row r="12988" spans="74:100">
      <c r="BV12988" s="62"/>
      <c r="BW12988" s="62"/>
      <c r="BX12988" s="62"/>
      <c r="BY12988" s="62"/>
      <c r="BZ12988" s="62"/>
      <c r="CA12988" s="62"/>
      <c r="CB12988" s="62"/>
      <c r="CC12988" s="62"/>
      <c r="CD12988" s="62"/>
      <c r="CE12988" s="62"/>
      <c r="CF12988" s="62"/>
      <c r="CL12988" s="56" t="s">
        <v>20603</v>
      </c>
      <c r="CM12988" s="56"/>
      <c r="CN12988" s="56"/>
      <c r="CO12988" s="52"/>
      <c r="CP12988" s="52"/>
      <c r="CQ12988" s="52"/>
      <c r="CR12988" s="52"/>
      <c r="CS12988" s="52"/>
      <c r="CT12988" s="52"/>
      <c r="CU12988" s="33"/>
      <c r="CV12988" s="33"/>
    </row>
    <row r="12989" spans="74:100">
      <c r="BV12989" s="62"/>
      <c r="BW12989" s="62"/>
      <c r="BX12989" s="62"/>
      <c r="BY12989" s="62"/>
      <c r="BZ12989" s="62"/>
      <c r="CA12989" s="62"/>
      <c r="CB12989" s="62"/>
      <c r="CC12989" s="62"/>
      <c r="CD12989" s="62"/>
      <c r="CE12989" s="62"/>
      <c r="CF12989" s="62"/>
      <c r="CL12989" s="56" t="s">
        <v>28757</v>
      </c>
      <c r="CM12989" s="56" t="s">
        <v>3118</v>
      </c>
      <c r="CN12989" s="56" t="s">
        <v>3118</v>
      </c>
      <c r="CO12989" s="52"/>
      <c r="CP12989" s="52"/>
      <c r="CQ12989" s="52"/>
      <c r="CR12989" s="52"/>
      <c r="CS12989" s="52"/>
      <c r="CT12989" s="52"/>
      <c r="CU12989" s="33"/>
      <c r="CV12989" s="33"/>
    </row>
    <row r="12990" spans="74:100">
      <c r="BV12990" s="62"/>
      <c r="BW12990" s="62"/>
      <c r="BX12990" s="62"/>
      <c r="BY12990" s="62"/>
      <c r="BZ12990" s="62"/>
      <c r="CA12990" s="62"/>
      <c r="CB12990" s="62"/>
      <c r="CC12990" s="62"/>
      <c r="CD12990" s="62"/>
      <c r="CE12990" s="62"/>
      <c r="CF12990" s="62"/>
      <c r="CL12990" s="56" t="s">
        <v>28758</v>
      </c>
      <c r="CM12990" s="56"/>
      <c r="CN12990" s="56"/>
      <c r="CO12990" s="52"/>
      <c r="CP12990" s="52"/>
      <c r="CQ12990" s="52"/>
      <c r="CR12990" s="52"/>
      <c r="CS12990" s="52"/>
      <c r="CT12990" s="52"/>
      <c r="CU12990" s="33"/>
      <c r="CV12990" s="33"/>
    </row>
    <row r="12991" spans="74:100">
      <c r="BV12991" s="62"/>
      <c r="BW12991" s="62"/>
      <c r="BX12991" s="62"/>
      <c r="BY12991" s="62"/>
      <c r="BZ12991" s="62"/>
      <c r="CA12991" s="62"/>
      <c r="CB12991" s="62"/>
      <c r="CC12991" s="62"/>
      <c r="CD12991" s="62"/>
      <c r="CE12991" s="62"/>
      <c r="CF12991" s="62"/>
      <c r="CL12991" s="56" t="s">
        <v>28759</v>
      </c>
      <c r="CM12991" s="56" t="s">
        <v>217</v>
      </c>
      <c r="CN12991" s="56" t="s">
        <v>217</v>
      </c>
      <c r="CO12991" s="52"/>
      <c r="CP12991" s="52"/>
      <c r="CQ12991" s="52"/>
      <c r="CR12991" s="52"/>
      <c r="CS12991" s="52"/>
      <c r="CT12991" s="52"/>
      <c r="CU12991" s="33"/>
      <c r="CV12991" s="33"/>
    </row>
    <row r="12992" spans="74:100">
      <c r="BV12992" s="62"/>
      <c r="BW12992" s="62"/>
      <c r="BX12992" s="62"/>
      <c r="BY12992" s="62"/>
      <c r="BZ12992" s="62"/>
      <c r="CA12992" s="62"/>
      <c r="CB12992" s="62"/>
      <c r="CC12992" s="62"/>
      <c r="CD12992" s="62"/>
      <c r="CE12992" s="62"/>
      <c r="CF12992" s="62"/>
      <c r="CL12992" s="56" t="s">
        <v>28760</v>
      </c>
      <c r="CM12992" s="56"/>
      <c r="CN12992" s="56"/>
      <c r="CO12992" s="52"/>
      <c r="CP12992" s="52"/>
      <c r="CQ12992" s="52"/>
      <c r="CR12992" s="52"/>
      <c r="CS12992" s="52"/>
      <c r="CT12992" s="52"/>
      <c r="CU12992" s="33"/>
      <c r="CV12992" s="33"/>
    </row>
    <row r="12993" spans="74:100">
      <c r="BV12993" s="62"/>
      <c r="BW12993" s="62"/>
      <c r="BX12993" s="62"/>
      <c r="BY12993" s="62"/>
      <c r="BZ12993" s="62"/>
      <c r="CA12993" s="62"/>
      <c r="CB12993" s="62"/>
      <c r="CC12993" s="62"/>
      <c r="CD12993" s="62"/>
      <c r="CE12993" s="62"/>
      <c r="CF12993" s="62"/>
      <c r="CL12993" s="56" t="s">
        <v>6695</v>
      </c>
      <c r="CM12993" s="56" t="s">
        <v>3118</v>
      </c>
      <c r="CN12993" s="56" t="s">
        <v>3118</v>
      </c>
      <c r="CO12993" s="52"/>
      <c r="CP12993" s="52"/>
      <c r="CQ12993" s="52"/>
      <c r="CR12993" s="52"/>
      <c r="CS12993" s="52"/>
      <c r="CT12993" s="52"/>
      <c r="CU12993" s="33"/>
      <c r="CV12993" s="33"/>
    </row>
    <row r="12994" spans="74:100">
      <c r="BV12994" s="62"/>
      <c r="BW12994" s="62"/>
      <c r="BX12994" s="62"/>
      <c r="BY12994" s="62"/>
      <c r="BZ12994" s="62"/>
      <c r="CA12994" s="62"/>
      <c r="CB12994" s="62"/>
      <c r="CC12994" s="62"/>
      <c r="CD12994" s="62"/>
      <c r="CE12994" s="62"/>
      <c r="CF12994" s="62"/>
      <c r="CL12994" s="56" t="s">
        <v>20181</v>
      </c>
      <c r="CM12994" s="56"/>
      <c r="CN12994" s="56"/>
      <c r="CO12994" s="52"/>
      <c r="CP12994" s="52"/>
      <c r="CQ12994" s="52"/>
      <c r="CR12994" s="52"/>
      <c r="CS12994" s="52"/>
      <c r="CT12994" s="52"/>
      <c r="CU12994" s="33"/>
      <c r="CV12994" s="33"/>
    </row>
    <row r="12995" spans="74:100">
      <c r="BV12995" s="62"/>
      <c r="BW12995" s="62"/>
      <c r="BX12995" s="62"/>
      <c r="BY12995" s="62"/>
      <c r="BZ12995" s="62"/>
      <c r="CA12995" s="62"/>
      <c r="CB12995" s="62"/>
      <c r="CC12995" s="62"/>
      <c r="CD12995" s="62"/>
      <c r="CE12995" s="62"/>
      <c r="CF12995" s="62"/>
      <c r="CL12995" s="56" t="s">
        <v>6696</v>
      </c>
      <c r="CM12995" s="56" t="s">
        <v>217</v>
      </c>
      <c r="CN12995" s="56" t="s">
        <v>217</v>
      </c>
      <c r="CO12995" s="52"/>
      <c r="CP12995" s="52"/>
      <c r="CQ12995" s="52"/>
      <c r="CR12995" s="52"/>
      <c r="CS12995" s="52"/>
      <c r="CT12995" s="52"/>
      <c r="CU12995" s="33"/>
      <c r="CV12995" s="33"/>
    </row>
    <row r="12996" spans="74:100">
      <c r="BV12996" s="62"/>
      <c r="BW12996" s="62"/>
      <c r="BX12996" s="62"/>
      <c r="BY12996" s="62"/>
      <c r="BZ12996" s="62"/>
      <c r="CA12996" s="62"/>
      <c r="CB12996" s="62"/>
      <c r="CC12996" s="62"/>
      <c r="CD12996" s="62"/>
      <c r="CE12996" s="62"/>
      <c r="CF12996" s="62"/>
      <c r="CL12996" s="56" t="s">
        <v>20182</v>
      </c>
      <c r="CM12996" s="56"/>
      <c r="CN12996" s="56"/>
      <c r="CO12996" s="52"/>
      <c r="CP12996" s="52"/>
      <c r="CQ12996" s="52"/>
      <c r="CR12996" s="52"/>
      <c r="CS12996" s="52"/>
      <c r="CT12996" s="52"/>
      <c r="CU12996" s="33"/>
      <c r="CV12996" s="33"/>
    </row>
    <row r="12997" spans="74:100">
      <c r="BV12997" s="62"/>
      <c r="BW12997" s="62"/>
      <c r="BX12997" s="62"/>
      <c r="BY12997" s="62"/>
      <c r="BZ12997" s="62"/>
      <c r="CA12997" s="62"/>
      <c r="CB12997" s="62"/>
      <c r="CC12997" s="62"/>
      <c r="CD12997" s="62"/>
      <c r="CE12997" s="62"/>
      <c r="CF12997" s="62"/>
      <c r="CL12997" s="56" t="s">
        <v>6697</v>
      </c>
      <c r="CM12997" s="56" t="s">
        <v>3118</v>
      </c>
      <c r="CN12997" s="56" t="s">
        <v>3118</v>
      </c>
      <c r="CO12997" s="52"/>
      <c r="CP12997" s="52"/>
      <c r="CQ12997" s="52"/>
      <c r="CR12997" s="52"/>
      <c r="CS12997" s="52"/>
      <c r="CT12997" s="52"/>
      <c r="CU12997" s="33"/>
      <c r="CV12997" s="33"/>
    </row>
    <row r="12998" spans="74:100">
      <c r="BV12998" s="62"/>
      <c r="BW12998" s="62"/>
      <c r="BX12998" s="62"/>
      <c r="BY12998" s="62"/>
      <c r="BZ12998" s="62"/>
      <c r="CA12998" s="62"/>
      <c r="CB12998" s="62"/>
      <c r="CC12998" s="62"/>
      <c r="CD12998" s="62"/>
      <c r="CE12998" s="62"/>
      <c r="CF12998" s="62"/>
      <c r="CL12998" s="56" t="s">
        <v>20183</v>
      </c>
      <c r="CM12998" s="56"/>
      <c r="CN12998" s="56"/>
      <c r="CO12998" s="52"/>
      <c r="CP12998" s="52"/>
      <c r="CQ12998" s="52"/>
      <c r="CR12998" s="52"/>
      <c r="CS12998" s="52"/>
      <c r="CT12998" s="52"/>
      <c r="CU12998" s="33"/>
      <c r="CV12998" s="33"/>
    </row>
    <row r="12999" spans="74:100">
      <c r="BV12999" s="62"/>
      <c r="BW12999" s="62"/>
      <c r="BX12999" s="62"/>
      <c r="BY12999" s="62"/>
      <c r="BZ12999" s="62"/>
      <c r="CA12999" s="62"/>
      <c r="CB12999" s="62"/>
      <c r="CC12999" s="62"/>
      <c r="CD12999" s="62"/>
      <c r="CE12999" s="62"/>
      <c r="CF12999" s="62"/>
      <c r="CL12999" s="56" t="s">
        <v>2785</v>
      </c>
      <c r="CM12999" s="56" t="s">
        <v>215</v>
      </c>
      <c r="CN12999" s="56" t="s">
        <v>215</v>
      </c>
      <c r="CO12999" s="52"/>
      <c r="CP12999" s="52"/>
      <c r="CQ12999" s="52"/>
      <c r="CR12999" s="52"/>
      <c r="CS12999" s="52"/>
      <c r="CT12999" s="52"/>
      <c r="CU12999" s="33"/>
      <c r="CV12999" s="33"/>
    </row>
    <row r="13000" spans="74:100">
      <c r="BV13000" s="62"/>
      <c r="BW13000" s="62"/>
      <c r="BX13000" s="62"/>
      <c r="BY13000" s="62"/>
      <c r="BZ13000" s="62"/>
      <c r="CA13000" s="62"/>
      <c r="CB13000" s="62"/>
      <c r="CC13000" s="62"/>
      <c r="CD13000" s="62"/>
      <c r="CE13000" s="62"/>
      <c r="CF13000" s="62"/>
      <c r="CL13000" s="56" t="s">
        <v>23106</v>
      </c>
      <c r="CM13000" s="56"/>
      <c r="CN13000" s="56"/>
      <c r="CO13000" s="52"/>
      <c r="CP13000" s="52"/>
      <c r="CQ13000" s="52"/>
      <c r="CR13000" s="52"/>
      <c r="CS13000" s="52"/>
      <c r="CT13000" s="52"/>
      <c r="CU13000" s="33"/>
      <c r="CV13000" s="33"/>
    </row>
    <row r="13001" spans="74:100">
      <c r="BV13001" s="62"/>
      <c r="BW13001" s="62"/>
      <c r="BX13001" s="62"/>
      <c r="BY13001" s="62"/>
      <c r="BZ13001" s="62"/>
      <c r="CA13001" s="62"/>
      <c r="CB13001" s="62"/>
      <c r="CC13001" s="62"/>
      <c r="CD13001" s="62"/>
      <c r="CE13001" s="62"/>
      <c r="CF13001" s="62"/>
      <c r="CL13001" s="56" t="s">
        <v>6698</v>
      </c>
      <c r="CM13001" s="56" t="s">
        <v>216</v>
      </c>
      <c r="CN13001" s="56" t="s">
        <v>216</v>
      </c>
      <c r="CO13001" s="52"/>
      <c r="CP13001" s="52"/>
      <c r="CQ13001" s="52"/>
      <c r="CR13001" s="52"/>
      <c r="CS13001" s="52"/>
      <c r="CT13001" s="52"/>
      <c r="CU13001" s="33"/>
      <c r="CV13001" s="33"/>
    </row>
    <row r="13002" spans="74:100">
      <c r="BV13002" s="62"/>
      <c r="BW13002" s="62"/>
      <c r="BX13002" s="62"/>
      <c r="BY13002" s="62"/>
      <c r="BZ13002" s="62"/>
      <c r="CA13002" s="62"/>
      <c r="CB13002" s="62"/>
      <c r="CC13002" s="62"/>
      <c r="CD13002" s="62"/>
      <c r="CE13002" s="62"/>
      <c r="CF13002" s="62"/>
      <c r="CL13002" s="56" t="s">
        <v>23107</v>
      </c>
      <c r="CM13002" s="56"/>
      <c r="CN13002" s="56"/>
      <c r="CO13002" s="52"/>
      <c r="CP13002" s="52"/>
      <c r="CQ13002" s="52"/>
      <c r="CR13002" s="52"/>
      <c r="CS13002" s="52"/>
      <c r="CT13002" s="52"/>
      <c r="CU13002" s="33"/>
      <c r="CV13002" s="33"/>
    </row>
    <row r="13003" spans="74:100">
      <c r="BV13003" s="62"/>
      <c r="BW13003" s="62"/>
      <c r="BX13003" s="62"/>
      <c r="BY13003" s="62"/>
      <c r="BZ13003" s="62"/>
      <c r="CA13003" s="62"/>
      <c r="CB13003" s="62"/>
      <c r="CC13003" s="62"/>
      <c r="CD13003" s="62"/>
      <c r="CE13003" s="62"/>
      <c r="CF13003" s="62"/>
      <c r="CL13003" s="56" t="s">
        <v>23108</v>
      </c>
      <c r="CM13003" s="56" t="s">
        <v>217</v>
      </c>
      <c r="CN13003" s="56" t="s">
        <v>217</v>
      </c>
      <c r="CO13003" s="52"/>
      <c r="CP13003" s="52"/>
      <c r="CQ13003" s="52"/>
      <c r="CR13003" s="52"/>
      <c r="CS13003" s="52"/>
      <c r="CT13003" s="52"/>
      <c r="CU13003" s="33"/>
      <c r="CV13003" s="33"/>
    </row>
    <row r="13004" spans="74:100">
      <c r="BV13004" s="62"/>
      <c r="BW13004" s="62"/>
      <c r="BX13004" s="62"/>
      <c r="BY13004" s="62"/>
      <c r="BZ13004" s="62"/>
      <c r="CA13004" s="62"/>
      <c r="CB13004" s="62"/>
      <c r="CC13004" s="62"/>
      <c r="CD13004" s="62"/>
      <c r="CE13004" s="62"/>
      <c r="CF13004" s="62"/>
      <c r="CL13004" s="56" t="s">
        <v>20183</v>
      </c>
      <c r="CM13004" s="56"/>
      <c r="CN13004" s="56"/>
      <c r="CO13004" s="52"/>
      <c r="CP13004" s="52"/>
      <c r="CQ13004" s="52"/>
      <c r="CR13004" s="52"/>
      <c r="CS13004" s="52"/>
      <c r="CT13004" s="52"/>
      <c r="CU13004" s="33"/>
      <c r="CV13004" s="33"/>
    </row>
    <row r="13005" spans="74:100">
      <c r="BV13005" s="62"/>
      <c r="BW13005" s="62"/>
      <c r="BX13005" s="62"/>
      <c r="BY13005" s="62"/>
      <c r="BZ13005" s="62"/>
      <c r="CA13005" s="62"/>
      <c r="CB13005" s="62"/>
      <c r="CC13005" s="62"/>
      <c r="CD13005" s="62"/>
      <c r="CE13005" s="62"/>
      <c r="CF13005" s="62"/>
      <c r="CL13005" s="56" t="s">
        <v>6700</v>
      </c>
      <c r="CM13005" s="56" t="s">
        <v>3118</v>
      </c>
      <c r="CN13005" s="56" t="s">
        <v>3118</v>
      </c>
      <c r="CO13005" s="52"/>
      <c r="CP13005" s="52"/>
      <c r="CQ13005" s="52"/>
      <c r="CR13005" s="52"/>
      <c r="CS13005" s="52"/>
      <c r="CT13005" s="52"/>
      <c r="CU13005" s="33"/>
      <c r="CV13005" s="33"/>
    </row>
    <row r="13006" spans="74:100">
      <c r="BV13006" s="62"/>
      <c r="BW13006" s="62"/>
      <c r="BX13006" s="62"/>
      <c r="BY13006" s="62"/>
      <c r="BZ13006" s="62"/>
      <c r="CA13006" s="62"/>
      <c r="CB13006" s="62"/>
      <c r="CC13006" s="62"/>
      <c r="CD13006" s="62"/>
      <c r="CE13006" s="62"/>
      <c r="CF13006" s="62"/>
      <c r="CL13006" s="56" t="s">
        <v>20184</v>
      </c>
      <c r="CM13006" s="56"/>
      <c r="CN13006" s="56"/>
      <c r="CO13006" s="52"/>
      <c r="CP13006" s="52"/>
      <c r="CQ13006" s="52"/>
      <c r="CR13006" s="52"/>
      <c r="CS13006" s="52"/>
      <c r="CT13006" s="52"/>
      <c r="CU13006" s="33"/>
      <c r="CV13006" s="33"/>
    </row>
    <row r="13007" spans="74:100">
      <c r="BV13007" s="62"/>
      <c r="BW13007" s="62"/>
      <c r="BX13007" s="62"/>
      <c r="BY13007" s="62"/>
      <c r="BZ13007" s="62"/>
      <c r="CA13007" s="62"/>
      <c r="CB13007" s="62"/>
      <c r="CC13007" s="62"/>
      <c r="CD13007" s="62"/>
      <c r="CE13007" s="62"/>
      <c r="CF13007" s="62"/>
      <c r="CL13007" s="56" t="s">
        <v>2787</v>
      </c>
      <c r="CM13007" s="56" t="s">
        <v>215</v>
      </c>
      <c r="CN13007" s="56" t="s">
        <v>215</v>
      </c>
      <c r="CO13007" s="52"/>
      <c r="CP13007" s="52"/>
      <c r="CQ13007" s="52"/>
      <c r="CR13007" s="52"/>
      <c r="CS13007" s="52"/>
      <c r="CT13007" s="52"/>
      <c r="CU13007" s="33"/>
      <c r="CV13007" s="33"/>
    </row>
    <row r="13008" spans="74:100">
      <c r="BV13008" s="62"/>
      <c r="BW13008" s="62"/>
      <c r="BX13008" s="62"/>
      <c r="BY13008" s="62"/>
      <c r="BZ13008" s="62"/>
      <c r="CA13008" s="62"/>
      <c r="CB13008" s="62"/>
      <c r="CC13008" s="62"/>
      <c r="CD13008" s="62"/>
      <c r="CE13008" s="62"/>
      <c r="CF13008" s="62"/>
      <c r="CL13008" s="56" t="s">
        <v>23109</v>
      </c>
      <c r="CM13008" s="56"/>
      <c r="CN13008" s="56"/>
      <c r="CO13008" s="52"/>
      <c r="CP13008" s="52"/>
      <c r="CQ13008" s="52"/>
      <c r="CR13008" s="52"/>
      <c r="CS13008" s="52"/>
      <c r="CT13008" s="52"/>
      <c r="CU13008" s="33"/>
      <c r="CV13008" s="33"/>
    </row>
    <row r="13009" spans="74:100">
      <c r="BV13009" s="62"/>
      <c r="BW13009" s="62"/>
      <c r="BX13009" s="62"/>
      <c r="BY13009" s="62"/>
      <c r="BZ13009" s="62"/>
      <c r="CA13009" s="62"/>
      <c r="CB13009" s="62"/>
      <c r="CC13009" s="62"/>
      <c r="CD13009" s="62"/>
      <c r="CE13009" s="62"/>
      <c r="CF13009" s="62"/>
      <c r="CL13009" s="56" t="s">
        <v>6701</v>
      </c>
      <c r="CM13009" s="56" t="s">
        <v>217</v>
      </c>
      <c r="CN13009" s="56" t="s">
        <v>217</v>
      </c>
      <c r="CO13009" s="52"/>
      <c r="CP13009" s="52"/>
      <c r="CQ13009" s="52"/>
      <c r="CR13009" s="52"/>
      <c r="CS13009" s="52"/>
      <c r="CT13009" s="52"/>
      <c r="CU13009" s="33"/>
      <c r="CV13009" s="33"/>
    </row>
    <row r="13010" spans="74:100">
      <c r="BV13010" s="62"/>
      <c r="BW13010" s="62"/>
      <c r="BX13010" s="62"/>
      <c r="BY13010" s="62"/>
      <c r="BZ13010" s="62"/>
      <c r="CA13010" s="62"/>
      <c r="CB13010" s="62"/>
      <c r="CC13010" s="62"/>
      <c r="CD13010" s="62"/>
      <c r="CE13010" s="62"/>
      <c r="CF13010" s="62"/>
      <c r="CL13010" s="56" t="s">
        <v>20185</v>
      </c>
      <c r="CM13010" s="56"/>
      <c r="CN13010" s="56"/>
      <c r="CO13010" s="52"/>
      <c r="CP13010" s="52"/>
      <c r="CQ13010" s="52"/>
      <c r="CR13010" s="52"/>
      <c r="CS13010" s="52"/>
      <c r="CT13010" s="52"/>
      <c r="CU13010" s="33"/>
      <c r="CV13010" s="33"/>
    </row>
    <row r="13011" spans="74:100">
      <c r="BV13011" s="62"/>
      <c r="BW13011" s="62"/>
      <c r="BX13011" s="62"/>
      <c r="BY13011" s="62"/>
      <c r="BZ13011" s="62"/>
      <c r="CA13011" s="62"/>
      <c r="CB13011" s="62"/>
      <c r="CC13011" s="62"/>
      <c r="CD13011" s="62"/>
      <c r="CE13011" s="62"/>
      <c r="CF13011" s="62"/>
      <c r="CL13011" s="56" t="s">
        <v>2788</v>
      </c>
      <c r="CM13011" s="56" t="s">
        <v>216</v>
      </c>
      <c r="CN13011" s="56" t="s">
        <v>216</v>
      </c>
      <c r="CO13011" s="52"/>
      <c r="CP13011" s="52"/>
      <c r="CQ13011" s="52"/>
      <c r="CR13011" s="52"/>
      <c r="CS13011" s="52"/>
      <c r="CT13011" s="52"/>
      <c r="CU13011" s="33"/>
      <c r="CV13011" s="33"/>
    </row>
    <row r="13012" spans="74:100">
      <c r="BV13012" s="62"/>
      <c r="BW13012" s="62"/>
      <c r="BX13012" s="62"/>
      <c r="BY13012" s="62"/>
      <c r="BZ13012" s="62"/>
      <c r="CA13012" s="62"/>
      <c r="CB13012" s="62"/>
      <c r="CC13012" s="62"/>
      <c r="CD13012" s="62"/>
      <c r="CE13012" s="62"/>
      <c r="CF13012" s="62"/>
      <c r="CL13012" s="56" t="s">
        <v>23110</v>
      </c>
      <c r="CM13012" s="56"/>
      <c r="CN13012" s="56"/>
      <c r="CO13012" s="52"/>
      <c r="CP13012" s="52"/>
      <c r="CQ13012" s="52"/>
      <c r="CR13012" s="52"/>
      <c r="CS13012" s="52"/>
      <c r="CT13012" s="52"/>
      <c r="CU13012" s="33"/>
      <c r="CV13012" s="33"/>
    </row>
    <row r="13013" spans="74:100">
      <c r="BV13013" s="62"/>
      <c r="BW13013" s="62"/>
      <c r="BX13013" s="62"/>
      <c r="BY13013" s="62"/>
      <c r="BZ13013" s="62"/>
      <c r="CA13013" s="62"/>
      <c r="CB13013" s="62"/>
      <c r="CC13013" s="62"/>
      <c r="CD13013" s="62"/>
      <c r="CE13013" s="62"/>
      <c r="CF13013" s="62"/>
      <c r="CL13013" s="56" t="s">
        <v>6702</v>
      </c>
      <c r="CM13013" s="56" t="s">
        <v>3118</v>
      </c>
      <c r="CN13013" s="56" t="s">
        <v>3118</v>
      </c>
      <c r="CO13013" s="52"/>
      <c r="CP13013" s="52"/>
      <c r="CQ13013" s="52"/>
      <c r="CR13013" s="52"/>
      <c r="CS13013" s="52"/>
      <c r="CT13013" s="52"/>
      <c r="CU13013" s="33"/>
      <c r="CV13013" s="33"/>
    </row>
    <row r="13014" spans="74:100">
      <c r="BV13014" s="62"/>
      <c r="BW13014" s="62"/>
      <c r="BX13014" s="62"/>
      <c r="BY13014" s="62"/>
      <c r="BZ13014" s="62"/>
      <c r="CA13014" s="62"/>
      <c r="CB13014" s="62"/>
      <c r="CC13014" s="62"/>
      <c r="CD13014" s="62"/>
      <c r="CE13014" s="62"/>
      <c r="CF13014" s="62"/>
      <c r="CL13014" s="56" t="s">
        <v>19684</v>
      </c>
      <c r="CM13014" s="56"/>
      <c r="CN13014" s="56"/>
      <c r="CO13014" s="52"/>
      <c r="CP13014" s="52"/>
      <c r="CQ13014" s="52"/>
      <c r="CR13014" s="52"/>
      <c r="CS13014" s="52"/>
      <c r="CT13014" s="52"/>
      <c r="CU13014" s="33"/>
      <c r="CV13014" s="33"/>
    </row>
    <row r="13015" spans="74:100">
      <c r="BV13015" s="62"/>
      <c r="BW13015" s="62"/>
      <c r="BX13015" s="62"/>
      <c r="BY13015" s="62"/>
      <c r="BZ13015" s="62"/>
      <c r="CA13015" s="62"/>
      <c r="CB13015" s="62"/>
      <c r="CC13015" s="62"/>
      <c r="CD13015" s="62"/>
      <c r="CE13015" s="62"/>
      <c r="CF13015" s="62"/>
      <c r="CL13015" s="56" t="s">
        <v>6703</v>
      </c>
      <c r="CM13015" s="56" t="s">
        <v>213</v>
      </c>
      <c r="CN13015" s="56" t="s">
        <v>213</v>
      </c>
      <c r="CO13015" s="52"/>
      <c r="CP13015" s="52"/>
      <c r="CQ13015" s="52"/>
      <c r="CR13015" s="52"/>
      <c r="CS13015" s="52"/>
      <c r="CT13015" s="52"/>
      <c r="CU13015" s="33"/>
      <c r="CV13015" s="33"/>
    </row>
    <row r="13016" spans="74:100">
      <c r="BV13016" s="62"/>
      <c r="BW13016" s="62"/>
      <c r="BX13016" s="62"/>
      <c r="BY13016" s="62"/>
      <c r="BZ13016" s="62"/>
      <c r="CA13016" s="62"/>
      <c r="CB13016" s="62"/>
      <c r="CC13016" s="62"/>
      <c r="CD13016" s="62"/>
      <c r="CE13016" s="62"/>
      <c r="CF13016" s="62"/>
      <c r="CL13016" s="56" t="s">
        <v>23111</v>
      </c>
      <c r="CM13016" s="56"/>
      <c r="CN13016" s="56"/>
      <c r="CO13016" s="52"/>
      <c r="CP13016" s="52"/>
      <c r="CQ13016" s="52"/>
      <c r="CR13016" s="52"/>
      <c r="CS13016" s="52"/>
      <c r="CT13016" s="52"/>
      <c r="CU13016" s="33"/>
      <c r="CV13016" s="33"/>
    </row>
    <row r="13017" spans="74:100">
      <c r="BV13017" s="62"/>
      <c r="BW13017" s="62"/>
      <c r="BX13017" s="62"/>
      <c r="BY13017" s="62"/>
      <c r="BZ13017" s="62"/>
      <c r="CA13017" s="62"/>
      <c r="CB13017" s="62"/>
      <c r="CC13017" s="62"/>
      <c r="CD13017" s="62"/>
      <c r="CE13017" s="62"/>
      <c r="CF13017" s="62"/>
      <c r="CL13017" s="56" t="s">
        <v>6704</v>
      </c>
      <c r="CM13017" s="56" t="s">
        <v>213</v>
      </c>
      <c r="CN13017" s="56" t="s">
        <v>213</v>
      </c>
      <c r="CO13017" s="52"/>
      <c r="CP13017" s="52"/>
      <c r="CQ13017" s="52"/>
      <c r="CR13017" s="52"/>
      <c r="CS13017" s="52"/>
      <c r="CT13017" s="52"/>
      <c r="CU13017" s="33"/>
      <c r="CV13017" s="33"/>
    </row>
    <row r="13018" spans="74:100">
      <c r="BV13018" s="62"/>
      <c r="BW13018" s="62"/>
      <c r="BX13018" s="62"/>
      <c r="BY13018" s="62"/>
      <c r="BZ13018" s="62"/>
      <c r="CA13018" s="62"/>
      <c r="CB13018" s="62"/>
      <c r="CC13018" s="62"/>
      <c r="CD13018" s="62"/>
      <c r="CE13018" s="62"/>
      <c r="CF13018" s="62"/>
      <c r="CL13018" s="56" t="s">
        <v>23112</v>
      </c>
      <c r="CM13018" s="56"/>
      <c r="CN13018" s="56"/>
      <c r="CO13018" s="52"/>
      <c r="CP13018" s="52"/>
      <c r="CQ13018" s="52"/>
      <c r="CR13018" s="52"/>
      <c r="CS13018" s="52"/>
      <c r="CT13018" s="52"/>
      <c r="CU13018" s="33"/>
      <c r="CV13018" s="33"/>
    </row>
    <row r="13019" spans="74:100">
      <c r="BV13019" s="62"/>
      <c r="BW13019" s="62"/>
      <c r="BX13019" s="62"/>
      <c r="BY13019" s="62"/>
      <c r="BZ13019" s="62"/>
      <c r="CA13019" s="62"/>
      <c r="CB13019" s="62"/>
      <c r="CC13019" s="62"/>
      <c r="CD13019" s="62"/>
      <c r="CE13019" s="62"/>
      <c r="CF13019" s="62"/>
      <c r="CL13019" s="56" t="s">
        <v>6705</v>
      </c>
      <c r="CM13019" s="56" t="s">
        <v>213</v>
      </c>
      <c r="CN13019" s="56" t="s">
        <v>213</v>
      </c>
      <c r="CO13019" s="52"/>
      <c r="CP13019" s="52"/>
      <c r="CQ13019" s="52"/>
      <c r="CR13019" s="52"/>
      <c r="CS13019" s="52"/>
      <c r="CT13019" s="52"/>
      <c r="CU13019" s="33"/>
      <c r="CV13019" s="33"/>
    </row>
    <row r="13020" spans="74:100">
      <c r="BV13020" s="62"/>
      <c r="BW13020" s="62"/>
      <c r="BX13020" s="62"/>
      <c r="BY13020" s="62"/>
      <c r="BZ13020" s="62"/>
      <c r="CA13020" s="62"/>
      <c r="CB13020" s="62"/>
      <c r="CC13020" s="62"/>
      <c r="CD13020" s="62"/>
      <c r="CE13020" s="62"/>
      <c r="CF13020" s="62"/>
      <c r="CL13020" s="56" t="s">
        <v>23113</v>
      </c>
      <c r="CM13020" s="56"/>
      <c r="CN13020" s="56"/>
      <c r="CO13020" s="52"/>
      <c r="CP13020" s="52"/>
      <c r="CQ13020" s="52"/>
      <c r="CR13020" s="52"/>
      <c r="CS13020" s="52"/>
      <c r="CT13020" s="52"/>
      <c r="CU13020" s="33"/>
      <c r="CV13020" s="33"/>
    </row>
    <row r="13021" spans="74:100">
      <c r="BV13021" s="62"/>
      <c r="BW13021" s="62"/>
      <c r="BX13021" s="62"/>
      <c r="BY13021" s="62"/>
      <c r="BZ13021" s="62"/>
      <c r="CA13021" s="62"/>
      <c r="CB13021" s="62"/>
      <c r="CC13021" s="62"/>
      <c r="CD13021" s="62"/>
      <c r="CE13021" s="62"/>
      <c r="CF13021" s="62"/>
      <c r="CL13021" s="56" t="s">
        <v>28761</v>
      </c>
      <c r="CM13021" s="56" t="s">
        <v>213</v>
      </c>
      <c r="CN13021" s="56" t="s">
        <v>213</v>
      </c>
      <c r="CO13021" s="52"/>
      <c r="CP13021" s="52"/>
      <c r="CQ13021" s="52"/>
      <c r="CR13021" s="52"/>
      <c r="CS13021" s="52"/>
      <c r="CT13021" s="52"/>
      <c r="CU13021" s="33"/>
      <c r="CV13021" s="33"/>
    </row>
    <row r="13022" spans="74:100">
      <c r="BV13022" s="62"/>
      <c r="BW13022" s="62"/>
      <c r="BX13022" s="62"/>
      <c r="BY13022" s="62"/>
      <c r="BZ13022" s="62"/>
      <c r="CA13022" s="62"/>
      <c r="CB13022" s="62"/>
      <c r="CC13022" s="62"/>
      <c r="CD13022" s="62"/>
      <c r="CE13022" s="62"/>
      <c r="CF13022" s="62"/>
      <c r="CL13022" s="56" t="s">
        <v>6706</v>
      </c>
      <c r="CM13022" s="56" t="s">
        <v>3118</v>
      </c>
      <c r="CN13022" s="56" t="s">
        <v>3118</v>
      </c>
      <c r="CO13022" s="52"/>
      <c r="CP13022" s="52"/>
      <c r="CQ13022" s="52"/>
      <c r="CR13022" s="52"/>
      <c r="CS13022" s="52"/>
      <c r="CT13022" s="52"/>
      <c r="CU13022" s="33"/>
      <c r="CV13022" s="33"/>
    </row>
    <row r="13023" spans="74:100">
      <c r="BV13023" s="62"/>
      <c r="BW13023" s="62"/>
      <c r="BX13023" s="62"/>
      <c r="BY13023" s="62"/>
      <c r="BZ13023" s="62"/>
      <c r="CA13023" s="62"/>
      <c r="CB13023" s="62"/>
      <c r="CC13023" s="62"/>
      <c r="CD13023" s="62"/>
      <c r="CE13023" s="62"/>
      <c r="CF13023" s="62"/>
      <c r="CL13023" s="56" t="s">
        <v>20186</v>
      </c>
      <c r="CM13023" s="56"/>
      <c r="CN13023" s="56"/>
      <c r="CO13023" s="52"/>
      <c r="CP13023" s="52"/>
      <c r="CQ13023" s="52"/>
      <c r="CR13023" s="52"/>
      <c r="CS13023" s="52"/>
      <c r="CT13023" s="52"/>
      <c r="CU13023" s="33"/>
      <c r="CV13023" s="33"/>
    </row>
    <row r="13024" spans="74:100">
      <c r="BV13024" s="62"/>
      <c r="BW13024" s="62"/>
      <c r="BX13024" s="62"/>
      <c r="BY13024" s="62"/>
      <c r="BZ13024" s="62"/>
      <c r="CA13024" s="62"/>
      <c r="CB13024" s="62"/>
      <c r="CC13024" s="62"/>
      <c r="CD13024" s="62"/>
      <c r="CE13024" s="62"/>
      <c r="CF13024" s="62"/>
      <c r="CL13024" s="56" t="s">
        <v>6707</v>
      </c>
      <c r="CM13024" s="56" t="s">
        <v>217</v>
      </c>
      <c r="CN13024" s="56" t="s">
        <v>217</v>
      </c>
      <c r="CO13024" s="52"/>
      <c r="CP13024" s="52"/>
      <c r="CQ13024" s="52"/>
      <c r="CR13024" s="52"/>
      <c r="CS13024" s="52"/>
      <c r="CT13024" s="52"/>
      <c r="CU13024" s="33"/>
      <c r="CV13024" s="33"/>
    </row>
    <row r="13025" spans="74:100">
      <c r="BV13025" s="62"/>
      <c r="BW13025" s="62"/>
      <c r="BX13025" s="62"/>
      <c r="BY13025" s="62"/>
      <c r="BZ13025" s="62"/>
      <c r="CA13025" s="62"/>
      <c r="CB13025" s="62"/>
      <c r="CC13025" s="62"/>
      <c r="CD13025" s="62"/>
      <c r="CE13025" s="62"/>
      <c r="CF13025" s="62"/>
      <c r="CL13025" s="56" t="s">
        <v>20187</v>
      </c>
      <c r="CM13025" s="56"/>
      <c r="CN13025" s="56"/>
      <c r="CO13025" s="52"/>
      <c r="CP13025" s="52"/>
      <c r="CQ13025" s="52"/>
      <c r="CR13025" s="52"/>
      <c r="CS13025" s="52"/>
      <c r="CT13025" s="52"/>
      <c r="CU13025" s="33"/>
      <c r="CV13025" s="33"/>
    </row>
    <row r="13026" spans="74:100">
      <c r="BV13026" s="62"/>
      <c r="BW13026" s="62"/>
      <c r="BX13026" s="62"/>
      <c r="BY13026" s="62"/>
      <c r="BZ13026" s="62"/>
      <c r="CA13026" s="62"/>
      <c r="CB13026" s="62"/>
      <c r="CC13026" s="62"/>
      <c r="CD13026" s="62"/>
      <c r="CE13026" s="62"/>
      <c r="CF13026" s="62"/>
      <c r="CL13026" s="56" t="s">
        <v>6708</v>
      </c>
      <c r="CM13026" s="56" t="s">
        <v>3118</v>
      </c>
      <c r="CN13026" s="56" t="s">
        <v>3118</v>
      </c>
      <c r="CO13026" s="52"/>
      <c r="CP13026" s="52"/>
      <c r="CQ13026" s="52"/>
      <c r="CR13026" s="52"/>
      <c r="CS13026" s="52"/>
      <c r="CT13026" s="52"/>
      <c r="CU13026" s="33"/>
      <c r="CV13026" s="33"/>
    </row>
    <row r="13027" spans="74:100">
      <c r="BV13027" s="62"/>
      <c r="BW13027" s="62"/>
      <c r="BX13027" s="62"/>
      <c r="BY13027" s="62"/>
      <c r="BZ13027" s="62"/>
      <c r="CA13027" s="62"/>
      <c r="CB13027" s="62"/>
      <c r="CC13027" s="62"/>
      <c r="CD13027" s="62"/>
      <c r="CE13027" s="62"/>
      <c r="CF13027" s="62"/>
      <c r="CL13027" s="56" t="s">
        <v>20188</v>
      </c>
      <c r="CM13027" s="56"/>
      <c r="CN13027" s="56"/>
      <c r="CO13027" s="52"/>
      <c r="CP13027" s="52"/>
      <c r="CQ13027" s="52"/>
      <c r="CR13027" s="52"/>
      <c r="CS13027" s="52"/>
      <c r="CT13027" s="52"/>
      <c r="CU13027" s="33"/>
      <c r="CV13027" s="33"/>
    </row>
    <row r="13028" spans="74:100">
      <c r="BV13028" s="62"/>
      <c r="BW13028" s="62"/>
      <c r="BX13028" s="62"/>
      <c r="BY13028" s="62"/>
      <c r="BZ13028" s="62"/>
      <c r="CA13028" s="62"/>
      <c r="CB13028" s="62"/>
      <c r="CC13028" s="62"/>
      <c r="CD13028" s="62"/>
      <c r="CE13028" s="62"/>
      <c r="CF13028" s="62"/>
      <c r="CL13028" s="56" t="s">
        <v>6709</v>
      </c>
      <c r="CM13028" s="56" t="s">
        <v>217</v>
      </c>
      <c r="CN13028" s="56" t="s">
        <v>217</v>
      </c>
      <c r="CO13028" s="52"/>
      <c r="CP13028" s="52"/>
      <c r="CQ13028" s="52"/>
      <c r="CR13028" s="52"/>
      <c r="CS13028" s="52"/>
      <c r="CT13028" s="52"/>
      <c r="CU13028" s="33"/>
      <c r="CV13028" s="33"/>
    </row>
    <row r="13029" spans="74:100">
      <c r="BV13029" s="62"/>
      <c r="BW13029" s="62"/>
      <c r="BX13029" s="62"/>
      <c r="BY13029" s="62"/>
      <c r="BZ13029" s="62"/>
      <c r="CA13029" s="62"/>
      <c r="CB13029" s="62"/>
      <c r="CC13029" s="62"/>
      <c r="CD13029" s="62"/>
      <c r="CE13029" s="62"/>
      <c r="CF13029" s="62"/>
      <c r="CL13029" s="56" t="s">
        <v>20189</v>
      </c>
      <c r="CM13029" s="56"/>
      <c r="CN13029" s="56"/>
      <c r="CO13029" s="52"/>
      <c r="CP13029" s="52"/>
      <c r="CQ13029" s="52"/>
      <c r="CR13029" s="52"/>
      <c r="CS13029" s="52"/>
      <c r="CT13029" s="52"/>
      <c r="CU13029" s="33"/>
      <c r="CV13029" s="33"/>
    </row>
    <row r="13030" spans="74:100">
      <c r="BV13030" s="62"/>
      <c r="BW13030" s="62"/>
      <c r="BX13030" s="62"/>
      <c r="BY13030" s="62"/>
      <c r="BZ13030" s="62"/>
      <c r="CA13030" s="62"/>
      <c r="CB13030" s="62"/>
      <c r="CC13030" s="62"/>
      <c r="CD13030" s="62"/>
      <c r="CE13030" s="62"/>
      <c r="CF13030" s="62"/>
      <c r="CL13030" s="56" t="s">
        <v>28762</v>
      </c>
      <c r="CM13030" s="56" t="s">
        <v>3118</v>
      </c>
      <c r="CN13030" s="56" t="s">
        <v>3118</v>
      </c>
      <c r="CO13030" s="52"/>
      <c r="CP13030" s="52"/>
      <c r="CQ13030" s="52"/>
      <c r="CR13030" s="52"/>
      <c r="CS13030" s="52"/>
      <c r="CT13030" s="52"/>
      <c r="CU13030" s="33"/>
      <c r="CV13030" s="33"/>
    </row>
    <row r="13031" spans="74:100">
      <c r="BV13031" s="62"/>
      <c r="BW13031" s="62"/>
      <c r="BX13031" s="62"/>
      <c r="BY13031" s="62"/>
      <c r="BZ13031" s="62"/>
      <c r="CA13031" s="62"/>
      <c r="CB13031" s="62"/>
      <c r="CC13031" s="62"/>
      <c r="CD13031" s="62"/>
      <c r="CE13031" s="62"/>
      <c r="CF13031" s="62"/>
      <c r="CL13031" s="56" t="s">
        <v>28763</v>
      </c>
      <c r="CM13031" s="56"/>
      <c r="CN13031" s="56"/>
      <c r="CO13031" s="52"/>
      <c r="CP13031" s="52"/>
      <c r="CQ13031" s="52"/>
      <c r="CR13031" s="52"/>
      <c r="CS13031" s="52"/>
      <c r="CT13031" s="52"/>
      <c r="CU13031" s="33"/>
      <c r="CV13031" s="33"/>
    </row>
    <row r="13032" spans="74:100">
      <c r="BV13032" s="62"/>
      <c r="BW13032" s="62"/>
      <c r="BX13032" s="62"/>
      <c r="BY13032" s="62"/>
      <c r="BZ13032" s="62"/>
      <c r="CA13032" s="62"/>
      <c r="CB13032" s="62"/>
      <c r="CC13032" s="62"/>
      <c r="CD13032" s="62"/>
      <c r="CE13032" s="62"/>
      <c r="CF13032" s="62"/>
      <c r="CL13032" s="56" t="s">
        <v>28764</v>
      </c>
      <c r="CM13032" s="56" t="s">
        <v>217</v>
      </c>
      <c r="CN13032" s="56" t="s">
        <v>217</v>
      </c>
      <c r="CO13032" s="52"/>
      <c r="CP13032" s="52"/>
      <c r="CQ13032" s="52"/>
      <c r="CR13032" s="52"/>
      <c r="CS13032" s="52"/>
      <c r="CT13032" s="52"/>
      <c r="CU13032" s="33"/>
      <c r="CV13032" s="33"/>
    </row>
    <row r="13033" spans="74:100">
      <c r="BV13033" s="62"/>
      <c r="BW13033" s="62"/>
      <c r="BX13033" s="62"/>
      <c r="BY13033" s="62"/>
      <c r="BZ13033" s="62"/>
      <c r="CA13033" s="62"/>
      <c r="CB13033" s="62"/>
      <c r="CC13033" s="62"/>
      <c r="CD13033" s="62"/>
      <c r="CE13033" s="62"/>
      <c r="CF13033" s="62"/>
      <c r="CL13033" s="56" t="s">
        <v>28765</v>
      </c>
      <c r="CM13033" s="56"/>
      <c r="CN13033" s="56"/>
      <c r="CO13033" s="52"/>
      <c r="CP13033" s="52"/>
      <c r="CQ13033" s="52"/>
      <c r="CR13033" s="52"/>
      <c r="CS13033" s="52"/>
      <c r="CT13033" s="52"/>
      <c r="CU13033" s="33"/>
      <c r="CV13033" s="33"/>
    </row>
    <row r="13034" spans="74:100">
      <c r="BV13034" s="62"/>
      <c r="BW13034" s="62"/>
      <c r="BX13034" s="62"/>
      <c r="BY13034" s="62"/>
      <c r="BZ13034" s="62"/>
      <c r="CA13034" s="62"/>
      <c r="CB13034" s="62"/>
      <c r="CC13034" s="62"/>
      <c r="CD13034" s="62"/>
      <c r="CE13034" s="62"/>
      <c r="CF13034" s="62"/>
      <c r="CL13034" s="56" t="s">
        <v>6710</v>
      </c>
      <c r="CM13034" s="56" t="s">
        <v>3118</v>
      </c>
      <c r="CN13034" s="56" t="s">
        <v>3118</v>
      </c>
      <c r="CO13034" s="52"/>
      <c r="CP13034" s="52"/>
      <c r="CQ13034" s="52"/>
      <c r="CR13034" s="52"/>
      <c r="CS13034" s="52"/>
      <c r="CT13034" s="52"/>
      <c r="CU13034" s="33"/>
      <c r="CV13034" s="33"/>
    </row>
    <row r="13035" spans="74:100">
      <c r="BV13035" s="62"/>
      <c r="BW13035" s="62"/>
      <c r="BX13035" s="62"/>
      <c r="BY13035" s="62"/>
      <c r="BZ13035" s="62"/>
      <c r="CA13035" s="62"/>
      <c r="CB13035" s="62"/>
      <c r="CC13035" s="62"/>
      <c r="CD13035" s="62"/>
      <c r="CE13035" s="62"/>
      <c r="CF13035" s="62"/>
      <c r="CL13035" s="56" t="s">
        <v>20190</v>
      </c>
      <c r="CM13035" s="56"/>
      <c r="CN13035" s="56"/>
      <c r="CO13035" s="52"/>
      <c r="CP13035" s="52"/>
      <c r="CQ13035" s="52"/>
      <c r="CR13035" s="52"/>
      <c r="CS13035" s="52"/>
      <c r="CT13035" s="52"/>
      <c r="CU13035" s="33"/>
      <c r="CV13035" s="33"/>
    </row>
    <row r="13036" spans="74:100">
      <c r="BV13036" s="62"/>
      <c r="BW13036" s="62"/>
      <c r="BX13036" s="62"/>
      <c r="BY13036" s="62"/>
      <c r="BZ13036" s="62"/>
      <c r="CA13036" s="62"/>
      <c r="CB13036" s="62"/>
      <c r="CC13036" s="62"/>
      <c r="CD13036" s="62"/>
      <c r="CE13036" s="62"/>
      <c r="CF13036" s="62"/>
      <c r="CL13036" s="56" t="s">
        <v>6711</v>
      </c>
      <c r="CM13036" s="56" t="s">
        <v>213</v>
      </c>
      <c r="CN13036" s="56" t="s">
        <v>213</v>
      </c>
      <c r="CO13036" s="52"/>
      <c r="CP13036" s="52"/>
      <c r="CQ13036" s="52"/>
      <c r="CR13036" s="52"/>
      <c r="CS13036" s="52"/>
      <c r="CT13036" s="52"/>
      <c r="CU13036" s="33"/>
      <c r="CV13036" s="33"/>
    </row>
    <row r="13037" spans="74:100">
      <c r="BV13037" s="62"/>
      <c r="BW13037" s="62"/>
      <c r="BX13037" s="62"/>
      <c r="BY13037" s="62"/>
      <c r="BZ13037" s="62"/>
      <c r="CA13037" s="62"/>
      <c r="CB13037" s="62"/>
      <c r="CC13037" s="62"/>
      <c r="CD13037" s="62"/>
      <c r="CE13037" s="62"/>
      <c r="CF13037" s="62"/>
      <c r="CL13037" s="56" t="s">
        <v>23114</v>
      </c>
      <c r="CM13037" s="56"/>
      <c r="CN13037" s="56"/>
      <c r="CO13037" s="52"/>
      <c r="CP13037" s="52"/>
      <c r="CQ13037" s="52"/>
      <c r="CR13037" s="52"/>
      <c r="CS13037" s="52"/>
      <c r="CT13037" s="52"/>
      <c r="CU13037" s="33"/>
      <c r="CV13037" s="33"/>
    </row>
    <row r="13038" spans="74:100">
      <c r="BV13038" s="62"/>
      <c r="BW13038" s="62"/>
      <c r="BX13038" s="62"/>
      <c r="BY13038" s="62"/>
      <c r="BZ13038" s="62"/>
      <c r="CA13038" s="62"/>
      <c r="CB13038" s="62"/>
      <c r="CC13038" s="62"/>
      <c r="CD13038" s="62"/>
      <c r="CE13038" s="62"/>
      <c r="CF13038" s="62"/>
      <c r="CL13038" s="56" t="s">
        <v>6712</v>
      </c>
      <c r="CM13038" s="56" t="s">
        <v>217</v>
      </c>
      <c r="CN13038" s="56" t="s">
        <v>217</v>
      </c>
      <c r="CO13038" s="52"/>
      <c r="CP13038" s="52"/>
      <c r="CQ13038" s="52"/>
      <c r="CR13038" s="52"/>
      <c r="CS13038" s="52"/>
      <c r="CT13038" s="52"/>
      <c r="CU13038" s="33"/>
      <c r="CV13038" s="33"/>
    </row>
    <row r="13039" spans="74:100">
      <c r="BV13039" s="62"/>
      <c r="BW13039" s="62"/>
      <c r="BX13039" s="62"/>
      <c r="BY13039" s="62"/>
      <c r="BZ13039" s="62"/>
      <c r="CA13039" s="62"/>
      <c r="CB13039" s="62"/>
      <c r="CC13039" s="62"/>
      <c r="CD13039" s="62"/>
      <c r="CE13039" s="62"/>
      <c r="CF13039" s="62"/>
      <c r="CL13039" s="56" t="s">
        <v>20191</v>
      </c>
      <c r="CM13039" s="56"/>
      <c r="CN13039" s="56"/>
      <c r="CO13039" s="52"/>
      <c r="CP13039" s="52"/>
      <c r="CQ13039" s="52"/>
      <c r="CR13039" s="52"/>
      <c r="CS13039" s="52"/>
      <c r="CT13039" s="52"/>
      <c r="CU13039" s="33"/>
      <c r="CV13039" s="33"/>
    </row>
    <row r="13040" spans="74:100">
      <c r="BV13040" s="62"/>
      <c r="BW13040" s="62"/>
      <c r="BX13040" s="62"/>
      <c r="BY13040" s="62"/>
      <c r="BZ13040" s="62"/>
      <c r="CA13040" s="62"/>
      <c r="CB13040" s="62"/>
      <c r="CC13040" s="62"/>
      <c r="CD13040" s="62"/>
      <c r="CE13040" s="62"/>
      <c r="CF13040" s="62"/>
      <c r="CL13040" s="56" t="s">
        <v>6713</v>
      </c>
      <c r="CM13040" s="56" t="s">
        <v>3118</v>
      </c>
      <c r="CN13040" s="56" t="s">
        <v>3118</v>
      </c>
      <c r="CO13040" s="52"/>
      <c r="CP13040" s="52"/>
      <c r="CQ13040" s="52"/>
      <c r="CR13040" s="52"/>
      <c r="CS13040" s="52"/>
      <c r="CT13040" s="52"/>
      <c r="CU13040" s="33"/>
      <c r="CV13040" s="33"/>
    </row>
    <row r="13041" spans="74:100">
      <c r="BV13041" s="62"/>
      <c r="BW13041" s="62"/>
      <c r="BX13041" s="62"/>
      <c r="BY13041" s="62"/>
      <c r="BZ13041" s="62"/>
      <c r="CA13041" s="62"/>
      <c r="CB13041" s="62"/>
      <c r="CC13041" s="62"/>
      <c r="CD13041" s="62"/>
      <c r="CE13041" s="62"/>
      <c r="CF13041" s="62"/>
      <c r="CL13041" s="56" t="s">
        <v>20192</v>
      </c>
      <c r="CM13041" s="56"/>
      <c r="CN13041" s="56"/>
      <c r="CO13041" s="52"/>
      <c r="CP13041" s="52"/>
      <c r="CQ13041" s="52"/>
      <c r="CR13041" s="52"/>
      <c r="CS13041" s="52"/>
      <c r="CT13041" s="52"/>
      <c r="CU13041" s="33"/>
      <c r="CV13041" s="33"/>
    </row>
    <row r="13042" spans="74:100">
      <c r="BV13042" s="62"/>
      <c r="BW13042" s="62"/>
      <c r="BX13042" s="62"/>
      <c r="BY13042" s="62"/>
      <c r="BZ13042" s="62"/>
      <c r="CA13042" s="62"/>
      <c r="CB13042" s="62"/>
      <c r="CC13042" s="62"/>
      <c r="CD13042" s="62"/>
      <c r="CE13042" s="62"/>
      <c r="CF13042" s="62"/>
      <c r="CL13042" s="56" t="s">
        <v>6714</v>
      </c>
      <c r="CM13042" s="56" t="s">
        <v>214</v>
      </c>
      <c r="CN13042" s="56" t="s">
        <v>214</v>
      </c>
      <c r="CO13042" s="52"/>
      <c r="CP13042" s="52"/>
      <c r="CQ13042" s="52"/>
      <c r="CR13042" s="52"/>
      <c r="CS13042" s="52"/>
      <c r="CT13042" s="52"/>
      <c r="CU13042" s="33"/>
      <c r="CV13042" s="33"/>
    </row>
    <row r="13043" spans="74:100">
      <c r="BV13043" s="62"/>
      <c r="BW13043" s="62"/>
      <c r="BX13043" s="62"/>
      <c r="BY13043" s="62"/>
      <c r="BZ13043" s="62"/>
      <c r="CA13043" s="62"/>
      <c r="CB13043" s="62"/>
      <c r="CC13043" s="62"/>
      <c r="CD13043" s="62"/>
      <c r="CE13043" s="62"/>
      <c r="CF13043" s="62"/>
      <c r="CL13043" s="56" t="s">
        <v>23115</v>
      </c>
      <c r="CM13043" s="56"/>
      <c r="CN13043" s="56"/>
      <c r="CO13043" s="52"/>
      <c r="CP13043" s="52"/>
      <c r="CQ13043" s="52"/>
      <c r="CR13043" s="52"/>
      <c r="CS13043" s="52"/>
      <c r="CT13043" s="52"/>
      <c r="CU13043" s="33"/>
      <c r="CV13043" s="33"/>
    </row>
    <row r="13044" spans="74:100">
      <c r="BV13044" s="62"/>
      <c r="BW13044" s="62"/>
      <c r="BX13044" s="62"/>
      <c r="BY13044" s="62"/>
      <c r="BZ13044" s="62"/>
      <c r="CA13044" s="62"/>
      <c r="CB13044" s="62"/>
      <c r="CC13044" s="62"/>
      <c r="CD13044" s="62"/>
      <c r="CE13044" s="62"/>
      <c r="CF13044" s="62"/>
      <c r="CL13044" s="56" t="s">
        <v>2791</v>
      </c>
      <c r="CM13044" s="56" t="s">
        <v>213</v>
      </c>
      <c r="CN13044" s="56" t="s">
        <v>213</v>
      </c>
      <c r="CO13044" s="52"/>
      <c r="CP13044" s="52"/>
      <c r="CQ13044" s="52"/>
      <c r="CR13044" s="52"/>
      <c r="CS13044" s="52"/>
      <c r="CT13044" s="52"/>
      <c r="CU13044" s="33"/>
      <c r="CV13044" s="33"/>
    </row>
    <row r="13045" spans="74:100">
      <c r="BV13045" s="62"/>
      <c r="BW13045" s="62"/>
      <c r="BX13045" s="62"/>
      <c r="BY13045" s="62"/>
      <c r="BZ13045" s="62"/>
      <c r="CA13045" s="62"/>
      <c r="CB13045" s="62"/>
      <c r="CC13045" s="62"/>
      <c r="CD13045" s="62"/>
      <c r="CE13045" s="62"/>
      <c r="CF13045" s="62"/>
      <c r="CL13045" s="56" t="s">
        <v>23116</v>
      </c>
      <c r="CM13045" s="56"/>
      <c r="CN13045" s="56"/>
      <c r="CO13045" s="52"/>
      <c r="CP13045" s="52"/>
      <c r="CQ13045" s="52"/>
      <c r="CR13045" s="52"/>
      <c r="CS13045" s="52"/>
      <c r="CT13045" s="52"/>
      <c r="CU13045" s="33"/>
      <c r="CV13045" s="33"/>
    </row>
    <row r="13046" spans="74:100">
      <c r="BV13046" s="62"/>
      <c r="BW13046" s="62"/>
      <c r="BX13046" s="62"/>
      <c r="BY13046" s="62"/>
      <c r="BZ13046" s="62"/>
      <c r="CA13046" s="62"/>
      <c r="CB13046" s="62"/>
      <c r="CC13046" s="62"/>
      <c r="CD13046" s="62"/>
      <c r="CE13046" s="62"/>
      <c r="CF13046" s="62"/>
      <c r="CL13046" s="56" t="s">
        <v>2792</v>
      </c>
      <c r="CM13046" s="56" t="s">
        <v>213</v>
      </c>
      <c r="CN13046" s="56" t="s">
        <v>213</v>
      </c>
      <c r="CO13046" s="52"/>
      <c r="CP13046" s="52"/>
      <c r="CQ13046" s="52"/>
      <c r="CR13046" s="52"/>
      <c r="CS13046" s="52"/>
      <c r="CT13046" s="52"/>
      <c r="CU13046" s="33"/>
      <c r="CV13046" s="33"/>
    </row>
    <row r="13047" spans="74:100">
      <c r="BV13047" s="62"/>
      <c r="BW13047" s="62"/>
      <c r="BX13047" s="62"/>
      <c r="BY13047" s="62"/>
      <c r="BZ13047" s="62"/>
      <c r="CA13047" s="62"/>
      <c r="CB13047" s="62"/>
      <c r="CC13047" s="62"/>
      <c r="CD13047" s="62"/>
      <c r="CE13047" s="62"/>
      <c r="CF13047" s="62"/>
      <c r="CL13047" s="56" t="s">
        <v>23117</v>
      </c>
      <c r="CM13047" s="56"/>
      <c r="CN13047" s="56"/>
      <c r="CO13047" s="52"/>
      <c r="CP13047" s="52"/>
      <c r="CQ13047" s="52"/>
      <c r="CR13047" s="52"/>
      <c r="CS13047" s="52"/>
      <c r="CT13047" s="52"/>
      <c r="CU13047" s="33"/>
      <c r="CV13047" s="33"/>
    </row>
    <row r="13048" spans="74:100">
      <c r="BV13048" s="62"/>
      <c r="BW13048" s="62"/>
      <c r="BX13048" s="62"/>
      <c r="BY13048" s="62"/>
      <c r="BZ13048" s="62"/>
      <c r="CA13048" s="62"/>
      <c r="CB13048" s="62"/>
      <c r="CC13048" s="62"/>
      <c r="CD13048" s="62"/>
      <c r="CE13048" s="62"/>
      <c r="CF13048" s="62"/>
      <c r="CL13048" s="56" t="s">
        <v>6715</v>
      </c>
      <c r="CM13048" s="56" t="s">
        <v>217</v>
      </c>
      <c r="CN13048" s="56" t="s">
        <v>217</v>
      </c>
      <c r="CO13048" s="52"/>
      <c r="CP13048" s="52"/>
      <c r="CQ13048" s="52"/>
      <c r="CR13048" s="52"/>
      <c r="CS13048" s="52"/>
      <c r="CT13048" s="52"/>
      <c r="CU13048" s="33"/>
      <c r="CV13048" s="33"/>
    </row>
    <row r="13049" spans="74:100">
      <c r="BV13049" s="62"/>
      <c r="BW13049" s="62"/>
      <c r="BX13049" s="62"/>
      <c r="BY13049" s="62"/>
      <c r="BZ13049" s="62"/>
      <c r="CA13049" s="62"/>
      <c r="CB13049" s="62"/>
      <c r="CC13049" s="62"/>
      <c r="CD13049" s="62"/>
      <c r="CE13049" s="62"/>
      <c r="CF13049" s="62"/>
      <c r="CL13049" s="56" t="s">
        <v>20193</v>
      </c>
      <c r="CM13049" s="56"/>
      <c r="CN13049" s="56"/>
      <c r="CO13049" s="52"/>
      <c r="CP13049" s="52"/>
      <c r="CQ13049" s="52"/>
      <c r="CR13049" s="52"/>
      <c r="CS13049" s="52"/>
      <c r="CT13049" s="52"/>
      <c r="CU13049" s="33"/>
      <c r="CV13049" s="33"/>
    </row>
    <row r="13050" spans="74:100">
      <c r="BV13050" s="62"/>
      <c r="BW13050" s="62"/>
      <c r="BX13050" s="62"/>
      <c r="BY13050" s="62"/>
      <c r="BZ13050" s="62"/>
      <c r="CA13050" s="62"/>
      <c r="CB13050" s="62"/>
      <c r="CC13050" s="62"/>
      <c r="CD13050" s="62"/>
      <c r="CE13050" s="62"/>
      <c r="CF13050" s="62"/>
      <c r="CL13050" s="56" t="s">
        <v>6716</v>
      </c>
      <c r="CM13050" s="56" t="s">
        <v>3118</v>
      </c>
      <c r="CN13050" s="56" t="s">
        <v>3118</v>
      </c>
      <c r="CO13050" s="52"/>
      <c r="CP13050" s="52"/>
      <c r="CQ13050" s="52"/>
      <c r="CR13050" s="52"/>
      <c r="CS13050" s="52"/>
      <c r="CT13050" s="52"/>
      <c r="CU13050" s="33"/>
      <c r="CV13050" s="33"/>
    </row>
    <row r="13051" spans="74:100">
      <c r="BV13051" s="62"/>
      <c r="BW13051" s="62"/>
      <c r="BX13051" s="62"/>
      <c r="BY13051" s="62"/>
      <c r="BZ13051" s="62"/>
      <c r="CA13051" s="62"/>
      <c r="CB13051" s="62"/>
      <c r="CC13051" s="62"/>
      <c r="CD13051" s="62"/>
      <c r="CE13051" s="62"/>
      <c r="CF13051" s="62"/>
      <c r="CL13051" s="56" t="s">
        <v>20194</v>
      </c>
      <c r="CM13051" s="56"/>
      <c r="CN13051" s="56"/>
      <c r="CO13051" s="52"/>
      <c r="CP13051" s="52"/>
      <c r="CQ13051" s="52"/>
      <c r="CR13051" s="52"/>
      <c r="CS13051" s="52"/>
      <c r="CT13051" s="52"/>
      <c r="CU13051" s="33"/>
      <c r="CV13051" s="33"/>
    </row>
    <row r="13052" spans="74:100">
      <c r="BV13052" s="62"/>
      <c r="BW13052" s="62"/>
      <c r="BX13052" s="62"/>
      <c r="BY13052" s="62"/>
      <c r="BZ13052" s="62"/>
      <c r="CA13052" s="62"/>
      <c r="CB13052" s="62"/>
      <c r="CC13052" s="62"/>
      <c r="CD13052" s="62"/>
      <c r="CE13052" s="62"/>
      <c r="CF13052" s="62"/>
      <c r="CL13052" s="56" t="s">
        <v>2794</v>
      </c>
      <c r="CM13052" s="56" t="s">
        <v>213</v>
      </c>
      <c r="CN13052" s="56" t="s">
        <v>213</v>
      </c>
      <c r="CO13052" s="52"/>
      <c r="CP13052" s="52"/>
      <c r="CQ13052" s="52"/>
      <c r="CR13052" s="52"/>
      <c r="CS13052" s="52"/>
      <c r="CT13052" s="52"/>
      <c r="CU13052" s="33"/>
      <c r="CV13052" s="33"/>
    </row>
    <row r="13053" spans="74:100">
      <c r="BV13053" s="62"/>
      <c r="BW13053" s="62"/>
      <c r="BX13053" s="62"/>
      <c r="BY13053" s="62"/>
      <c r="BZ13053" s="62"/>
      <c r="CA13053" s="62"/>
      <c r="CB13053" s="62"/>
      <c r="CC13053" s="62"/>
      <c r="CD13053" s="62"/>
      <c r="CE13053" s="62"/>
      <c r="CF13053" s="62"/>
      <c r="CL13053" s="56" t="s">
        <v>23118</v>
      </c>
      <c r="CM13053" s="56"/>
      <c r="CN13053" s="56"/>
      <c r="CO13053" s="52"/>
      <c r="CP13053" s="52"/>
      <c r="CQ13053" s="52"/>
      <c r="CR13053" s="52"/>
      <c r="CS13053" s="52"/>
      <c r="CT13053" s="52"/>
      <c r="CU13053" s="33"/>
      <c r="CV13053" s="33"/>
    </row>
    <row r="13054" spans="74:100">
      <c r="BV13054" s="62"/>
      <c r="BW13054" s="62"/>
      <c r="BX13054" s="62"/>
      <c r="BY13054" s="62"/>
      <c r="BZ13054" s="62"/>
      <c r="CA13054" s="62"/>
      <c r="CB13054" s="62"/>
      <c r="CC13054" s="62"/>
      <c r="CD13054" s="62"/>
      <c r="CE13054" s="62"/>
      <c r="CF13054" s="62"/>
      <c r="CL13054" s="56" t="s">
        <v>6717</v>
      </c>
      <c r="CM13054" s="56" t="s">
        <v>3118</v>
      </c>
      <c r="CN13054" s="56" t="s">
        <v>3118</v>
      </c>
      <c r="CO13054" s="52"/>
      <c r="CP13054" s="52"/>
      <c r="CQ13054" s="52"/>
      <c r="CR13054" s="52"/>
      <c r="CS13054" s="52"/>
      <c r="CT13054" s="52"/>
      <c r="CU13054" s="33"/>
      <c r="CV13054" s="33"/>
    </row>
    <row r="13055" spans="74:100">
      <c r="BV13055" s="62"/>
      <c r="BW13055" s="62"/>
      <c r="BX13055" s="62"/>
      <c r="BY13055" s="62"/>
      <c r="BZ13055" s="62"/>
      <c r="CA13055" s="62"/>
      <c r="CB13055" s="62"/>
      <c r="CC13055" s="62"/>
      <c r="CD13055" s="62"/>
      <c r="CE13055" s="62"/>
      <c r="CF13055" s="62"/>
      <c r="CL13055" s="56" t="s">
        <v>20195</v>
      </c>
      <c r="CM13055" s="56"/>
      <c r="CN13055" s="56"/>
      <c r="CO13055" s="52"/>
      <c r="CP13055" s="52"/>
      <c r="CQ13055" s="52"/>
      <c r="CR13055" s="52"/>
      <c r="CS13055" s="52"/>
      <c r="CT13055" s="52"/>
      <c r="CU13055" s="33"/>
      <c r="CV13055" s="33"/>
    </row>
    <row r="13056" spans="74:100">
      <c r="BV13056" s="62"/>
      <c r="BW13056" s="62"/>
      <c r="BX13056" s="62"/>
      <c r="BY13056" s="62"/>
      <c r="BZ13056" s="62"/>
      <c r="CA13056" s="62"/>
      <c r="CB13056" s="62"/>
      <c r="CC13056" s="62"/>
      <c r="CD13056" s="62"/>
      <c r="CE13056" s="62"/>
      <c r="CF13056" s="62"/>
      <c r="CL13056" s="56" t="s">
        <v>6718</v>
      </c>
      <c r="CM13056" s="56" t="s">
        <v>217</v>
      </c>
      <c r="CN13056" s="56" t="s">
        <v>217</v>
      </c>
      <c r="CO13056" s="52"/>
      <c r="CP13056" s="52"/>
      <c r="CQ13056" s="52"/>
      <c r="CR13056" s="52"/>
      <c r="CS13056" s="52"/>
      <c r="CT13056" s="52"/>
      <c r="CU13056" s="33"/>
      <c r="CV13056" s="33"/>
    </row>
    <row r="13057" spans="74:100">
      <c r="BV13057" s="62"/>
      <c r="BW13057" s="62"/>
      <c r="BX13057" s="62"/>
      <c r="BY13057" s="62"/>
      <c r="BZ13057" s="62"/>
      <c r="CA13057" s="62"/>
      <c r="CB13057" s="62"/>
      <c r="CC13057" s="62"/>
      <c r="CD13057" s="62"/>
      <c r="CE13057" s="62"/>
      <c r="CF13057" s="62"/>
      <c r="CL13057" s="56" t="s">
        <v>20196</v>
      </c>
      <c r="CM13057" s="56"/>
      <c r="CN13057" s="56"/>
      <c r="CO13057" s="52"/>
      <c r="CP13057" s="52"/>
      <c r="CQ13057" s="52"/>
      <c r="CR13057" s="52"/>
      <c r="CS13057" s="52"/>
      <c r="CT13057" s="52"/>
      <c r="CU13057" s="33"/>
      <c r="CV13057" s="33"/>
    </row>
    <row r="13058" spans="74:100">
      <c r="BV13058" s="62"/>
      <c r="BW13058" s="62"/>
      <c r="BX13058" s="62"/>
      <c r="BY13058" s="62"/>
      <c r="BZ13058" s="62"/>
      <c r="CA13058" s="62"/>
      <c r="CB13058" s="62"/>
      <c r="CC13058" s="62"/>
      <c r="CD13058" s="62"/>
      <c r="CE13058" s="62"/>
      <c r="CF13058" s="62"/>
      <c r="CL13058" s="56" t="s">
        <v>6719</v>
      </c>
      <c r="CM13058" s="56" t="s">
        <v>3118</v>
      </c>
      <c r="CN13058" s="56" t="s">
        <v>3118</v>
      </c>
      <c r="CO13058" s="52"/>
      <c r="CP13058" s="52"/>
      <c r="CQ13058" s="52"/>
      <c r="CR13058" s="52"/>
      <c r="CS13058" s="52"/>
      <c r="CT13058" s="52"/>
      <c r="CU13058" s="33"/>
      <c r="CV13058" s="33"/>
    </row>
    <row r="13059" spans="74:100">
      <c r="BV13059" s="62"/>
      <c r="BW13059" s="62"/>
      <c r="BX13059" s="62"/>
      <c r="BY13059" s="62"/>
      <c r="BZ13059" s="62"/>
      <c r="CA13059" s="62"/>
      <c r="CB13059" s="62"/>
      <c r="CC13059" s="62"/>
      <c r="CD13059" s="62"/>
      <c r="CE13059" s="62"/>
      <c r="CF13059" s="62"/>
      <c r="CL13059" s="56" t="s">
        <v>20197</v>
      </c>
      <c r="CM13059" s="56"/>
      <c r="CN13059" s="56"/>
      <c r="CO13059" s="52"/>
      <c r="CP13059" s="52"/>
      <c r="CQ13059" s="52"/>
      <c r="CR13059" s="52"/>
      <c r="CS13059" s="52"/>
      <c r="CT13059" s="52"/>
      <c r="CU13059" s="33"/>
      <c r="CV13059" s="33"/>
    </row>
    <row r="13060" spans="74:100">
      <c r="BV13060" s="62"/>
      <c r="BW13060" s="62"/>
      <c r="BX13060" s="62"/>
      <c r="BY13060" s="62"/>
      <c r="BZ13060" s="62"/>
      <c r="CA13060" s="62"/>
      <c r="CB13060" s="62"/>
      <c r="CC13060" s="62"/>
      <c r="CD13060" s="62"/>
      <c r="CE13060" s="62"/>
      <c r="CF13060" s="62"/>
      <c r="CL13060" s="56" t="s">
        <v>6720</v>
      </c>
      <c r="CM13060" s="56" t="s">
        <v>214</v>
      </c>
      <c r="CN13060" s="56" t="s">
        <v>214</v>
      </c>
      <c r="CO13060" s="52"/>
      <c r="CP13060" s="52"/>
      <c r="CQ13060" s="52"/>
      <c r="CR13060" s="52"/>
      <c r="CS13060" s="52"/>
      <c r="CT13060" s="52"/>
      <c r="CU13060" s="33"/>
      <c r="CV13060" s="33"/>
    </row>
    <row r="13061" spans="74:100">
      <c r="BV13061" s="62"/>
      <c r="BW13061" s="62"/>
      <c r="BX13061" s="62"/>
      <c r="BY13061" s="62"/>
      <c r="BZ13061" s="62"/>
      <c r="CA13061" s="62"/>
      <c r="CB13061" s="62"/>
      <c r="CC13061" s="62"/>
      <c r="CD13061" s="62"/>
      <c r="CE13061" s="62"/>
      <c r="CF13061" s="62"/>
      <c r="CL13061" s="56" t="s">
        <v>28766</v>
      </c>
      <c r="CM13061" s="56"/>
      <c r="CN13061" s="56"/>
      <c r="CO13061" s="52"/>
      <c r="CP13061" s="52"/>
      <c r="CQ13061" s="52"/>
      <c r="CR13061" s="52"/>
      <c r="CS13061" s="52"/>
      <c r="CT13061" s="52"/>
      <c r="CU13061" s="33"/>
      <c r="CV13061" s="33"/>
    </row>
    <row r="13062" spans="74:100">
      <c r="BV13062" s="62"/>
      <c r="BW13062" s="62"/>
      <c r="BX13062" s="62"/>
      <c r="BY13062" s="62"/>
      <c r="BZ13062" s="62"/>
      <c r="CA13062" s="62"/>
      <c r="CB13062" s="62"/>
      <c r="CC13062" s="62"/>
      <c r="CD13062" s="62"/>
      <c r="CE13062" s="62"/>
      <c r="CF13062" s="62"/>
      <c r="CL13062" s="56" t="s">
        <v>6721</v>
      </c>
      <c r="CM13062" s="56" t="s">
        <v>3118</v>
      </c>
      <c r="CN13062" s="56" t="s">
        <v>3118</v>
      </c>
      <c r="CO13062" s="52"/>
      <c r="CP13062" s="52"/>
      <c r="CQ13062" s="52"/>
      <c r="CR13062" s="52"/>
      <c r="CS13062" s="52"/>
      <c r="CT13062" s="52"/>
      <c r="CU13062" s="33"/>
      <c r="CV13062" s="33"/>
    </row>
    <row r="13063" spans="74:100">
      <c r="BV13063" s="62"/>
      <c r="BW13063" s="62"/>
      <c r="BX13063" s="62"/>
      <c r="BY13063" s="62"/>
      <c r="BZ13063" s="62"/>
      <c r="CA13063" s="62"/>
      <c r="CB13063" s="62"/>
      <c r="CC13063" s="62"/>
      <c r="CD13063" s="62"/>
      <c r="CE13063" s="62"/>
      <c r="CF13063" s="62"/>
      <c r="CL13063" s="56" t="s">
        <v>20198</v>
      </c>
      <c r="CM13063" s="56"/>
      <c r="CN13063" s="56"/>
      <c r="CO13063" s="52"/>
      <c r="CP13063" s="52"/>
      <c r="CQ13063" s="52"/>
      <c r="CR13063" s="52"/>
      <c r="CS13063" s="52"/>
      <c r="CT13063" s="52"/>
      <c r="CU13063" s="33"/>
      <c r="CV13063" s="33"/>
    </row>
    <row r="13064" spans="74:100">
      <c r="BV13064" s="62"/>
      <c r="BW13064" s="62"/>
      <c r="BX13064" s="62"/>
      <c r="BY13064" s="62"/>
      <c r="BZ13064" s="62"/>
      <c r="CA13064" s="62"/>
      <c r="CB13064" s="62"/>
      <c r="CC13064" s="62"/>
      <c r="CD13064" s="62"/>
      <c r="CE13064" s="62"/>
      <c r="CF13064" s="62"/>
      <c r="CL13064" s="56" t="s">
        <v>6722</v>
      </c>
      <c r="CM13064" s="56" t="s">
        <v>217</v>
      </c>
      <c r="CN13064" s="56" t="s">
        <v>217</v>
      </c>
      <c r="CO13064" s="52"/>
      <c r="CP13064" s="52"/>
      <c r="CQ13064" s="52"/>
      <c r="CR13064" s="52"/>
      <c r="CS13064" s="52"/>
      <c r="CT13064" s="52"/>
      <c r="CU13064" s="33"/>
      <c r="CV13064" s="33"/>
    </row>
    <row r="13065" spans="74:100">
      <c r="BV13065" s="62"/>
      <c r="BW13065" s="62"/>
      <c r="BX13065" s="62"/>
      <c r="BY13065" s="62"/>
      <c r="BZ13065" s="62"/>
      <c r="CA13065" s="62"/>
      <c r="CB13065" s="62"/>
      <c r="CC13065" s="62"/>
      <c r="CD13065" s="62"/>
      <c r="CE13065" s="62"/>
      <c r="CF13065" s="62"/>
      <c r="CL13065" s="56" t="s">
        <v>20199</v>
      </c>
      <c r="CM13065" s="56"/>
      <c r="CN13065" s="56"/>
      <c r="CO13065" s="52"/>
      <c r="CP13065" s="52"/>
      <c r="CQ13065" s="52"/>
      <c r="CR13065" s="52"/>
      <c r="CS13065" s="52"/>
      <c r="CT13065" s="52"/>
      <c r="CU13065" s="33"/>
      <c r="CV13065" s="33"/>
    </row>
    <row r="13066" spans="74:100">
      <c r="BV13066" s="62"/>
      <c r="BW13066" s="62"/>
      <c r="BX13066" s="62"/>
      <c r="BY13066" s="62"/>
      <c r="BZ13066" s="62"/>
      <c r="CA13066" s="62"/>
      <c r="CB13066" s="62"/>
      <c r="CC13066" s="62"/>
      <c r="CD13066" s="62"/>
      <c r="CE13066" s="62"/>
      <c r="CF13066" s="62"/>
      <c r="CL13066" s="56" t="s">
        <v>6723</v>
      </c>
      <c r="CM13066" s="56" t="s">
        <v>3118</v>
      </c>
      <c r="CN13066" s="56" t="s">
        <v>3118</v>
      </c>
      <c r="CO13066" s="52"/>
      <c r="CP13066" s="52"/>
      <c r="CQ13066" s="52"/>
      <c r="CR13066" s="52"/>
      <c r="CS13066" s="52"/>
      <c r="CT13066" s="52"/>
      <c r="CU13066" s="33"/>
      <c r="CV13066" s="33"/>
    </row>
    <row r="13067" spans="74:100">
      <c r="BV13067" s="62"/>
      <c r="BW13067" s="62"/>
      <c r="BX13067" s="62"/>
      <c r="BY13067" s="62"/>
      <c r="BZ13067" s="62"/>
      <c r="CA13067" s="62"/>
      <c r="CB13067" s="62"/>
      <c r="CC13067" s="62"/>
      <c r="CD13067" s="62"/>
      <c r="CE13067" s="62"/>
      <c r="CF13067" s="62"/>
      <c r="CL13067" s="56" t="s">
        <v>18767</v>
      </c>
      <c r="CM13067" s="56"/>
      <c r="CN13067" s="56"/>
      <c r="CO13067" s="52"/>
      <c r="CP13067" s="52"/>
      <c r="CQ13067" s="52"/>
      <c r="CR13067" s="52"/>
      <c r="CS13067" s="52"/>
      <c r="CT13067" s="52"/>
      <c r="CU13067" s="33"/>
      <c r="CV13067" s="33"/>
    </row>
    <row r="13068" spans="74:100">
      <c r="BV13068" s="62"/>
      <c r="BW13068" s="62"/>
      <c r="BX13068" s="62"/>
      <c r="BY13068" s="62"/>
      <c r="BZ13068" s="62"/>
      <c r="CA13068" s="62"/>
      <c r="CB13068" s="62"/>
      <c r="CC13068" s="62"/>
      <c r="CD13068" s="62"/>
      <c r="CE13068" s="62"/>
      <c r="CF13068" s="62"/>
      <c r="CL13068" s="56" t="s">
        <v>2795</v>
      </c>
      <c r="CM13068" s="56" t="s">
        <v>216</v>
      </c>
      <c r="CN13068" s="56" t="s">
        <v>216</v>
      </c>
      <c r="CO13068" s="52"/>
      <c r="CP13068" s="52"/>
      <c r="CQ13068" s="52"/>
      <c r="CR13068" s="52"/>
      <c r="CS13068" s="52"/>
      <c r="CT13068" s="52"/>
      <c r="CU13068" s="33"/>
      <c r="CV13068" s="33"/>
    </row>
    <row r="13069" spans="74:100">
      <c r="BV13069" s="62"/>
      <c r="BW13069" s="62"/>
      <c r="BX13069" s="62"/>
      <c r="BY13069" s="62"/>
      <c r="BZ13069" s="62"/>
      <c r="CA13069" s="62"/>
      <c r="CB13069" s="62"/>
      <c r="CC13069" s="62"/>
      <c r="CD13069" s="62"/>
      <c r="CE13069" s="62"/>
      <c r="CF13069" s="62"/>
      <c r="CL13069" s="56" t="s">
        <v>23119</v>
      </c>
      <c r="CM13069" s="56"/>
      <c r="CN13069" s="56"/>
      <c r="CO13069" s="52"/>
      <c r="CP13069" s="52"/>
      <c r="CQ13069" s="52"/>
      <c r="CR13069" s="52"/>
      <c r="CS13069" s="52"/>
      <c r="CT13069" s="52"/>
      <c r="CU13069" s="33"/>
      <c r="CV13069" s="33"/>
    </row>
    <row r="13070" spans="74:100">
      <c r="BV13070" s="62"/>
      <c r="BW13070" s="62"/>
      <c r="BX13070" s="62"/>
      <c r="BY13070" s="62"/>
      <c r="BZ13070" s="62"/>
      <c r="CA13070" s="62"/>
      <c r="CB13070" s="62"/>
      <c r="CC13070" s="62"/>
      <c r="CD13070" s="62"/>
      <c r="CE13070" s="62"/>
      <c r="CF13070" s="62"/>
      <c r="CL13070" s="56" t="s">
        <v>6724</v>
      </c>
      <c r="CM13070" s="56" t="s">
        <v>216</v>
      </c>
      <c r="CN13070" s="56" t="s">
        <v>216</v>
      </c>
      <c r="CO13070" s="52"/>
      <c r="CP13070" s="52"/>
      <c r="CQ13070" s="52"/>
      <c r="CR13070" s="52"/>
      <c r="CS13070" s="52"/>
      <c r="CT13070" s="52"/>
      <c r="CU13070" s="33"/>
      <c r="CV13070" s="33"/>
    </row>
    <row r="13071" spans="74:100">
      <c r="BV13071" s="62"/>
      <c r="BW13071" s="62"/>
      <c r="BX13071" s="62"/>
      <c r="BY13071" s="62"/>
      <c r="BZ13071" s="62"/>
      <c r="CA13071" s="62"/>
      <c r="CB13071" s="62"/>
      <c r="CC13071" s="62"/>
      <c r="CD13071" s="62"/>
      <c r="CE13071" s="62"/>
      <c r="CF13071" s="62"/>
      <c r="CL13071" s="56" t="s">
        <v>23120</v>
      </c>
      <c r="CM13071" s="56"/>
      <c r="CN13071" s="56"/>
      <c r="CO13071" s="52"/>
      <c r="CP13071" s="52"/>
      <c r="CQ13071" s="52"/>
      <c r="CR13071" s="52"/>
      <c r="CS13071" s="52"/>
      <c r="CT13071" s="52"/>
      <c r="CU13071" s="33"/>
      <c r="CV13071" s="33"/>
    </row>
    <row r="13072" spans="74:100">
      <c r="BV13072" s="62"/>
      <c r="BW13072" s="62"/>
      <c r="BX13072" s="62"/>
      <c r="BY13072" s="62"/>
      <c r="BZ13072" s="62"/>
      <c r="CA13072" s="62"/>
      <c r="CB13072" s="62"/>
      <c r="CC13072" s="62"/>
      <c r="CD13072" s="62"/>
      <c r="CE13072" s="62"/>
      <c r="CF13072" s="62"/>
      <c r="CL13072" s="56" t="s">
        <v>2796</v>
      </c>
      <c r="CM13072" s="56" t="s">
        <v>216</v>
      </c>
      <c r="CN13072" s="56" t="s">
        <v>216</v>
      </c>
      <c r="CO13072" s="52"/>
      <c r="CP13072" s="52"/>
      <c r="CQ13072" s="52"/>
      <c r="CR13072" s="52"/>
      <c r="CS13072" s="52"/>
      <c r="CT13072" s="52"/>
      <c r="CU13072" s="33"/>
      <c r="CV13072" s="33"/>
    </row>
    <row r="13073" spans="74:100">
      <c r="BV13073" s="62"/>
      <c r="BW13073" s="62"/>
      <c r="BX13073" s="62"/>
      <c r="BY13073" s="62"/>
      <c r="BZ13073" s="62"/>
      <c r="CA13073" s="62"/>
      <c r="CB13073" s="62"/>
      <c r="CC13073" s="62"/>
      <c r="CD13073" s="62"/>
      <c r="CE13073" s="62"/>
      <c r="CF13073" s="62"/>
      <c r="CL13073" s="56" t="s">
        <v>23121</v>
      </c>
      <c r="CM13073" s="56"/>
      <c r="CN13073" s="56"/>
      <c r="CO13073" s="52"/>
      <c r="CP13073" s="52"/>
      <c r="CQ13073" s="52"/>
      <c r="CR13073" s="52"/>
      <c r="CS13073" s="52"/>
      <c r="CT13073" s="52"/>
      <c r="CU13073" s="33"/>
      <c r="CV13073" s="33"/>
    </row>
    <row r="13074" spans="74:100">
      <c r="BV13074" s="62"/>
      <c r="BW13074" s="62"/>
      <c r="BX13074" s="62"/>
      <c r="BY13074" s="62"/>
      <c r="BZ13074" s="62"/>
      <c r="CA13074" s="62"/>
      <c r="CB13074" s="62"/>
      <c r="CC13074" s="62"/>
      <c r="CD13074" s="62"/>
      <c r="CE13074" s="62"/>
      <c r="CF13074" s="62"/>
      <c r="CL13074" s="56" t="s">
        <v>6725</v>
      </c>
      <c r="CM13074" s="56" t="s">
        <v>3118</v>
      </c>
      <c r="CN13074" s="56" t="s">
        <v>3118</v>
      </c>
      <c r="CO13074" s="52"/>
      <c r="CP13074" s="52"/>
      <c r="CQ13074" s="52"/>
      <c r="CR13074" s="52"/>
      <c r="CS13074" s="52"/>
      <c r="CT13074" s="52"/>
      <c r="CU13074" s="33"/>
      <c r="CV13074" s="33"/>
    </row>
    <row r="13075" spans="74:100">
      <c r="BV13075" s="62"/>
      <c r="BW13075" s="62"/>
      <c r="BX13075" s="62"/>
      <c r="BY13075" s="62"/>
      <c r="BZ13075" s="62"/>
      <c r="CA13075" s="62"/>
      <c r="CB13075" s="62"/>
      <c r="CC13075" s="62"/>
      <c r="CD13075" s="62"/>
      <c r="CE13075" s="62"/>
      <c r="CF13075" s="62"/>
      <c r="CL13075" s="56" t="s">
        <v>17780</v>
      </c>
      <c r="CM13075" s="56"/>
      <c r="CN13075" s="56"/>
      <c r="CO13075" s="52"/>
      <c r="CP13075" s="52"/>
      <c r="CQ13075" s="52"/>
      <c r="CR13075" s="52"/>
      <c r="CS13075" s="52"/>
      <c r="CT13075" s="52"/>
      <c r="CU13075" s="33"/>
      <c r="CV13075" s="33"/>
    </row>
    <row r="13076" spans="74:100">
      <c r="BV13076" s="62"/>
      <c r="BW13076" s="62"/>
      <c r="BX13076" s="62"/>
      <c r="BY13076" s="62"/>
      <c r="BZ13076" s="62"/>
      <c r="CA13076" s="62"/>
      <c r="CB13076" s="62"/>
      <c r="CC13076" s="62"/>
      <c r="CD13076" s="62"/>
      <c r="CE13076" s="62"/>
      <c r="CF13076" s="62"/>
      <c r="CL13076" s="56" t="s">
        <v>28767</v>
      </c>
      <c r="CM13076" s="56" t="s">
        <v>217</v>
      </c>
      <c r="CN13076" s="56" t="s">
        <v>217</v>
      </c>
      <c r="CO13076" s="52"/>
      <c r="CP13076" s="52"/>
      <c r="CQ13076" s="52"/>
      <c r="CR13076" s="52"/>
      <c r="CS13076" s="52"/>
      <c r="CT13076" s="52"/>
      <c r="CU13076" s="33"/>
      <c r="CV13076" s="33"/>
    </row>
    <row r="13077" spans="74:100">
      <c r="BV13077" s="62"/>
      <c r="BW13077" s="62"/>
      <c r="BX13077" s="62"/>
      <c r="BY13077" s="62"/>
      <c r="BZ13077" s="62"/>
      <c r="CA13077" s="62"/>
      <c r="CB13077" s="62"/>
      <c r="CC13077" s="62"/>
      <c r="CD13077" s="62"/>
      <c r="CE13077" s="62"/>
      <c r="CF13077" s="62"/>
      <c r="CL13077" s="56" t="s">
        <v>28768</v>
      </c>
      <c r="CM13077" s="56"/>
      <c r="CN13077" s="56"/>
      <c r="CO13077" s="52"/>
      <c r="CP13077" s="52"/>
      <c r="CQ13077" s="52"/>
      <c r="CR13077" s="52"/>
      <c r="CS13077" s="52"/>
      <c r="CT13077" s="52"/>
      <c r="CU13077" s="33"/>
      <c r="CV13077" s="33"/>
    </row>
    <row r="13078" spans="74:100">
      <c r="BV13078" s="62"/>
      <c r="BW13078" s="62"/>
      <c r="BX13078" s="62"/>
      <c r="BY13078" s="62"/>
      <c r="BZ13078" s="62"/>
      <c r="CA13078" s="62"/>
      <c r="CB13078" s="62"/>
      <c r="CC13078" s="62"/>
      <c r="CD13078" s="62"/>
      <c r="CE13078" s="62"/>
      <c r="CF13078" s="62"/>
      <c r="CL13078" s="56" t="s">
        <v>6726</v>
      </c>
      <c r="CM13078" s="56" t="s">
        <v>213</v>
      </c>
      <c r="CN13078" s="56" t="s">
        <v>213</v>
      </c>
      <c r="CO13078" s="52"/>
      <c r="CP13078" s="52"/>
      <c r="CQ13078" s="52"/>
      <c r="CR13078" s="52"/>
      <c r="CS13078" s="52"/>
      <c r="CT13078" s="52"/>
      <c r="CU13078" s="33"/>
      <c r="CV13078" s="33"/>
    </row>
    <row r="13079" spans="74:100">
      <c r="BV13079" s="62"/>
      <c r="BW13079" s="62"/>
      <c r="BX13079" s="62"/>
      <c r="BY13079" s="62"/>
      <c r="BZ13079" s="62"/>
      <c r="CA13079" s="62"/>
      <c r="CB13079" s="62"/>
      <c r="CC13079" s="62"/>
      <c r="CD13079" s="62"/>
      <c r="CE13079" s="62"/>
      <c r="CF13079" s="62"/>
      <c r="CL13079" s="56" t="s">
        <v>23123</v>
      </c>
      <c r="CM13079" s="56"/>
      <c r="CN13079" s="56"/>
      <c r="CO13079" s="52"/>
      <c r="CP13079" s="52"/>
      <c r="CQ13079" s="52"/>
      <c r="CR13079" s="52"/>
      <c r="CS13079" s="52"/>
      <c r="CT13079" s="52"/>
      <c r="CU13079" s="33"/>
      <c r="CV13079" s="33"/>
    </row>
    <row r="13080" spans="74:100">
      <c r="BV13080" s="62"/>
      <c r="BW13080" s="62"/>
      <c r="BX13080" s="62"/>
      <c r="BY13080" s="62"/>
      <c r="BZ13080" s="62"/>
      <c r="CA13080" s="62"/>
      <c r="CB13080" s="62"/>
      <c r="CC13080" s="62"/>
      <c r="CD13080" s="62"/>
      <c r="CE13080" s="62"/>
      <c r="CF13080" s="62"/>
      <c r="CL13080" s="56" t="s">
        <v>6727</v>
      </c>
      <c r="CM13080" s="56" t="s">
        <v>215</v>
      </c>
      <c r="CN13080" s="56" t="s">
        <v>215</v>
      </c>
      <c r="CO13080" s="52"/>
      <c r="CP13080" s="52"/>
      <c r="CQ13080" s="52"/>
      <c r="CR13080" s="52"/>
      <c r="CS13080" s="52"/>
      <c r="CT13080" s="52"/>
      <c r="CU13080" s="33"/>
      <c r="CV13080" s="33"/>
    </row>
    <row r="13081" spans="74:100">
      <c r="BV13081" s="62"/>
      <c r="BW13081" s="62"/>
      <c r="BX13081" s="62"/>
      <c r="BY13081" s="62"/>
      <c r="BZ13081" s="62"/>
      <c r="CA13081" s="62"/>
      <c r="CB13081" s="62"/>
      <c r="CC13081" s="62"/>
      <c r="CD13081" s="62"/>
      <c r="CE13081" s="62"/>
      <c r="CF13081" s="62"/>
      <c r="CL13081" s="56" t="s">
        <v>23124</v>
      </c>
      <c r="CM13081" s="56"/>
      <c r="CN13081" s="56"/>
      <c r="CO13081" s="52"/>
      <c r="CP13081" s="52"/>
      <c r="CQ13081" s="52"/>
      <c r="CR13081" s="52"/>
      <c r="CS13081" s="52"/>
      <c r="CT13081" s="52"/>
      <c r="CU13081" s="33"/>
      <c r="CV13081" s="33"/>
    </row>
    <row r="13082" spans="74:100">
      <c r="BV13082" s="62"/>
      <c r="BW13082" s="62"/>
      <c r="BX13082" s="62"/>
      <c r="BY13082" s="62"/>
      <c r="BZ13082" s="62"/>
      <c r="CA13082" s="62"/>
      <c r="CB13082" s="62"/>
      <c r="CC13082" s="62"/>
      <c r="CD13082" s="62"/>
      <c r="CE13082" s="62"/>
      <c r="CF13082" s="62"/>
      <c r="CL13082" s="56" t="s">
        <v>6728</v>
      </c>
      <c r="CM13082" s="56" t="s">
        <v>217</v>
      </c>
      <c r="CN13082" s="56" t="s">
        <v>217</v>
      </c>
      <c r="CO13082" s="52"/>
      <c r="CP13082" s="52"/>
      <c r="CQ13082" s="52"/>
      <c r="CR13082" s="52"/>
      <c r="CS13082" s="52"/>
      <c r="CT13082" s="52"/>
      <c r="CU13082" s="33"/>
      <c r="CV13082" s="33"/>
    </row>
    <row r="13083" spans="74:100">
      <c r="BV13083" s="62"/>
      <c r="BW13083" s="62"/>
      <c r="BX13083" s="62"/>
      <c r="BY13083" s="62"/>
      <c r="BZ13083" s="62"/>
      <c r="CA13083" s="62"/>
      <c r="CB13083" s="62"/>
      <c r="CC13083" s="62"/>
      <c r="CD13083" s="62"/>
      <c r="CE13083" s="62"/>
      <c r="CF13083" s="62"/>
      <c r="CL13083" s="56" t="s">
        <v>20200</v>
      </c>
      <c r="CM13083" s="56"/>
      <c r="CN13083" s="56"/>
      <c r="CO13083" s="52"/>
      <c r="CP13083" s="52"/>
      <c r="CQ13083" s="52"/>
      <c r="CR13083" s="52"/>
      <c r="CS13083" s="52"/>
      <c r="CT13083" s="52"/>
      <c r="CU13083" s="33"/>
      <c r="CV13083" s="33"/>
    </row>
    <row r="13084" spans="74:100">
      <c r="BV13084" s="62"/>
      <c r="BW13084" s="62"/>
      <c r="BX13084" s="62"/>
      <c r="BY13084" s="62"/>
      <c r="BZ13084" s="62"/>
      <c r="CA13084" s="62"/>
      <c r="CB13084" s="62"/>
      <c r="CC13084" s="62"/>
      <c r="CD13084" s="62"/>
      <c r="CE13084" s="62"/>
      <c r="CF13084" s="62"/>
      <c r="CL13084" s="56" t="s">
        <v>6729</v>
      </c>
      <c r="CM13084" s="56" t="s">
        <v>217</v>
      </c>
      <c r="CN13084" s="56" t="s">
        <v>217</v>
      </c>
      <c r="CO13084" s="52"/>
      <c r="CP13084" s="52"/>
      <c r="CQ13084" s="52"/>
      <c r="CR13084" s="52"/>
      <c r="CS13084" s="52"/>
      <c r="CT13084" s="52"/>
      <c r="CU13084" s="33"/>
      <c r="CV13084" s="33"/>
    </row>
    <row r="13085" spans="74:100">
      <c r="BV13085" s="62"/>
      <c r="BW13085" s="62"/>
      <c r="BX13085" s="62"/>
      <c r="BY13085" s="62"/>
      <c r="BZ13085" s="62"/>
      <c r="CA13085" s="62"/>
      <c r="CB13085" s="62"/>
      <c r="CC13085" s="62"/>
      <c r="CD13085" s="62"/>
      <c r="CE13085" s="62"/>
      <c r="CF13085" s="62"/>
      <c r="CL13085" s="56" t="s">
        <v>20201</v>
      </c>
      <c r="CM13085" s="56"/>
      <c r="CN13085" s="56"/>
      <c r="CO13085" s="52"/>
      <c r="CP13085" s="52"/>
      <c r="CQ13085" s="52"/>
      <c r="CR13085" s="52"/>
      <c r="CS13085" s="52"/>
      <c r="CT13085" s="52"/>
      <c r="CU13085" s="33"/>
      <c r="CV13085" s="33"/>
    </row>
    <row r="13086" spans="74:100">
      <c r="BV13086" s="62"/>
      <c r="BW13086" s="62"/>
      <c r="BX13086" s="62"/>
      <c r="BY13086" s="62"/>
      <c r="BZ13086" s="62"/>
      <c r="CA13086" s="62"/>
      <c r="CB13086" s="62"/>
      <c r="CC13086" s="62"/>
      <c r="CD13086" s="62"/>
      <c r="CE13086" s="62"/>
      <c r="CF13086" s="62"/>
      <c r="CL13086" s="56" t="s">
        <v>6730</v>
      </c>
      <c r="CM13086" s="56" t="s">
        <v>217</v>
      </c>
      <c r="CN13086" s="56" t="s">
        <v>217</v>
      </c>
      <c r="CO13086" s="52"/>
      <c r="CP13086" s="52"/>
      <c r="CQ13086" s="52"/>
      <c r="CR13086" s="52"/>
      <c r="CS13086" s="52"/>
      <c r="CT13086" s="52"/>
      <c r="CU13086" s="33"/>
      <c r="CV13086" s="33"/>
    </row>
    <row r="13087" spans="74:100">
      <c r="BV13087" s="62"/>
      <c r="BW13087" s="62"/>
      <c r="BX13087" s="62"/>
      <c r="BY13087" s="62"/>
      <c r="BZ13087" s="62"/>
      <c r="CA13087" s="62"/>
      <c r="CB13087" s="62"/>
      <c r="CC13087" s="62"/>
      <c r="CD13087" s="62"/>
      <c r="CE13087" s="62"/>
      <c r="CF13087" s="62"/>
      <c r="CL13087" s="56" t="s">
        <v>20202</v>
      </c>
      <c r="CM13087" s="56"/>
      <c r="CN13087" s="56"/>
      <c r="CO13087" s="52"/>
      <c r="CP13087" s="52"/>
      <c r="CQ13087" s="52"/>
      <c r="CR13087" s="52"/>
      <c r="CS13087" s="52"/>
      <c r="CT13087" s="52"/>
      <c r="CU13087" s="33"/>
      <c r="CV13087" s="33"/>
    </row>
    <row r="13088" spans="74:100">
      <c r="BV13088" s="62"/>
      <c r="BW13088" s="62"/>
      <c r="BX13088" s="62"/>
      <c r="BY13088" s="62"/>
      <c r="BZ13088" s="62"/>
      <c r="CA13088" s="62"/>
      <c r="CB13088" s="62"/>
      <c r="CC13088" s="62"/>
      <c r="CD13088" s="62"/>
      <c r="CE13088" s="62"/>
      <c r="CF13088" s="62"/>
      <c r="CL13088" s="56" t="s">
        <v>28769</v>
      </c>
      <c r="CM13088" s="56" t="s">
        <v>217</v>
      </c>
      <c r="CN13088" s="56" t="s">
        <v>217</v>
      </c>
      <c r="CO13088" s="52"/>
      <c r="CP13088" s="52"/>
      <c r="CQ13088" s="52"/>
      <c r="CR13088" s="52"/>
      <c r="CS13088" s="52"/>
      <c r="CT13088" s="52"/>
      <c r="CU13088" s="33"/>
      <c r="CV13088" s="33"/>
    </row>
    <row r="13089" spans="74:100">
      <c r="BV13089" s="62"/>
      <c r="BW13089" s="62"/>
      <c r="BX13089" s="62"/>
      <c r="BY13089" s="62"/>
      <c r="BZ13089" s="62"/>
      <c r="CA13089" s="62"/>
      <c r="CB13089" s="62"/>
      <c r="CC13089" s="62"/>
      <c r="CD13089" s="62"/>
      <c r="CE13089" s="62"/>
      <c r="CF13089" s="62"/>
      <c r="CL13089" s="56" t="s">
        <v>28770</v>
      </c>
      <c r="CM13089" s="56"/>
      <c r="CN13089" s="56"/>
      <c r="CO13089" s="52"/>
      <c r="CP13089" s="52"/>
      <c r="CQ13089" s="52"/>
      <c r="CR13089" s="52"/>
      <c r="CS13089" s="52"/>
      <c r="CT13089" s="52"/>
      <c r="CU13089" s="33"/>
      <c r="CV13089" s="33"/>
    </row>
    <row r="13090" spans="74:100">
      <c r="BV13090" s="62"/>
      <c r="BW13090" s="62"/>
      <c r="BX13090" s="62"/>
      <c r="BY13090" s="62"/>
      <c r="BZ13090" s="62"/>
      <c r="CA13090" s="62"/>
      <c r="CB13090" s="62"/>
      <c r="CC13090" s="62"/>
      <c r="CD13090" s="62"/>
      <c r="CE13090" s="62"/>
      <c r="CF13090" s="62"/>
      <c r="CL13090" s="56" t="s">
        <v>6731</v>
      </c>
      <c r="CM13090" s="56" t="s">
        <v>217</v>
      </c>
      <c r="CN13090" s="56" t="s">
        <v>217</v>
      </c>
      <c r="CO13090" s="52"/>
      <c r="CP13090" s="52"/>
      <c r="CQ13090" s="52"/>
      <c r="CR13090" s="52"/>
      <c r="CS13090" s="52"/>
      <c r="CT13090" s="52"/>
      <c r="CU13090" s="33"/>
      <c r="CV13090" s="33"/>
    </row>
    <row r="13091" spans="74:100">
      <c r="BV13091" s="62"/>
      <c r="BW13091" s="62"/>
      <c r="BX13091" s="62"/>
      <c r="BY13091" s="62"/>
      <c r="BZ13091" s="62"/>
      <c r="CA13091" s="62"/>
      <c r="CB13091" s="62"/>
      <c r="CC13091" s="62"/>
      <c r="CD13091" s="62"/>
      <c r="CE13091" s="62"/>
      <c r="CF13091" s="62"/>
      <c r="CL13091" s="56" t="s">
        <v>20203</v>
      </c>
      <c r="CM13091" s="56"/>
      <c r="CN13091" s="56"/>
      <c r="CO13091" s="52"/>
      <c r="CP13091" s="52"/>
      <c r="CQ13091" s="52"/>
      <c r="CR13091" s="52"/>
      <c r="CS13091" s="52"/>
      <c r="CT13091" s="52"/>
      <c r="CU13091" s="33"/>
      <c r="CV13091" s="33"/>
    </row>
    <row r="13092" spans="74:100">
      <c r="BV13092" s="62"/>
      <c r="BW13092" s="62"/>
      <c r="BX13092" s="62"/>
      <c r="BY13092" s="62"/>
      <c r="BZ13092" s="62"/>
      <c r="CA13092" s="62"/>
      <c r="CB13092" s="62"/>
      <c r="CC13092" s="62"/>
      <c r="CD13092" s="62"/>
      <c r="CE13092" s="62"/>
      <c r="CF13092" s="62"/>
      <c r="CL13092" s="56" t="s">
        <v>6732</v>
      </c>
      <c r="CM13092" s="56" t="s">
        <v>215</v>
      </c>
      <c r="CN13092" s="56" t="s">
        <v>215</v>
      </c>
      <c r="CO13092" s="52"/>
      <c r="CP13092" s="52"/>
      <c r="CQ13092" s="52"/>
      <c r="CR13092" s="52"/>
      <c r="CS13092" s="52"/>
      <c r="CT13092" s="52"/>
      <c r="CU13092" s="33"/>
      <c r="CV13092" s="33"/>
    </row>
    <row r="13093" spans="74:100">
      <c r="BV13093" s="62"/>
      <c r="BW13093" s="62"/>
      <c r="BX13093" s="62"/>
      <c r="BY13093" s="62"/>
      <c r="BZ13093" s="62"/>
      <c r="CA13093" s="62"/>
      <c r="CB13093" s="62"/>
      <c r="CC13093" s="62"/>
      <c r="CD13093" s="62"/>
      <c r="CE13093" s="62"/>
      <c r="CF13093" s="62"/>
      <c r="CL13093" s="56" t="s">
        <v>23125</v>
      </c>
      <c r="CM13093" s="56"/>
      <c r="CN13093" s="56"/>
      <c r="CO13093" s="52"/>
      <c r="CP13093" s="52"/>
      <c r="CQ13093" s="52"/>
      <c r="CR13093" s="52"/>
      <c r="CS13093" s="52"/>
      <c r="CT13093" s="52"/>
      <c r="CU13093" s="33"/>
      <c r="CV13093" s="33"/>
    </row>
    <row r="13094" spans="74:100">
      <c r="BV13094" s="62"/>
      <c r="BW13094" s="62"/>
      <c r="BX13094" s="62"/>
      <c r="BY13094" s="62"/>
      <c r="BZ13094" s="62"/>
      <c r="CA13094" s="62"/>
      <c r="CB13094" s="62"/>
      <c r="CC13094" s="62"/>
      <c r="CD13094" s="62"/>
      <c r="CE13094" s="62"/>
      <c r="CF13094" s="62"/>
      <c r="CL13094" s="56" t="s">
        <v>6733</v>
      </c>
      <c r="CM13094" s="56" t="s">
        <v>216</v>
      </c>
      <c r="CN13094" s="56" t="s">
        <v>216</v>
      </c>
      <c r="CO13094" s="52"/>
      <c r="CP13094" s="52"/>
      <c r="CQ13094" s="52"/>
      <c r="CR13094" s="52"/>
      <c r="CS13094" s="52"/>
      <c r="CT13094" s="52"/>
      <c r="CU13094" s="33"/>
      <c r="CV13094" s="33"/>
    </row>
    <row r="13095" spans="74:100">
      <c r="BV13095" s="62"/>
      <c r="BW13095" s="62"/>
      <c r="BX13095" s="62"/>
      <c r="BY13095" s="62"/>
      <c r="BZ13095" s="62"/>
      <c r="CA13095" s="62"/>
      <c r="CB13095" s="62"/>
      <c r="CC13095" s="62"/>
      <c r="CD13095" s="62"/>
      <c r="CE13095" s="62"/>
      <c r="CF13095" s="62"/>
      <c r="CL13095" s="56" t="s">
        <v>23126</v>
      </c>
      <c r="CM13095" s="56"/>
      <c r="CN13095" s="56"/>
      <c r="CO13095" s="52"/>
      <c r="CP13095" s="52"/>
      <c r="CQ13095" s="52"/>
      <c r="CR13095" s="52"/>
      <c r="CS13095" s="52"/>
      <c r="CT13095" s="52"/>
      <c r="CU13095" s="33"/>
      <c r="CV13095" s="33"/>
    </row>
    <row r="13096" spans="74:100">
      <c r="BV13096" s="62"/>
      <c r="BW13096" s="62"/>
      <c r="BX13096" s="62"/>
      <c r="BY13096" s="62"/>
      <c r="BZ13096" s="62"/>
      <c r="CA13096" s="62"/>
      <c r="CB13096" s="62"/>
      <c r="CC13096" s="62"/>
      <c r="CD13096" s="62"/>
      <c r="CE13096" s="62"/>
      <c r="CF13096" s="62"/>
      <c r="CL13096" s="56" t="s">
        <v>6735</v>
      </c>
      <c r="CM13096" s="56" t="s">
        <v>215</v>
      </c>
      <c r="CN13096" s="56" t="s">
        <v>215</v>
      </c>
      <c r="CO13096" s="52"/>
      <c r="CP13096" s="52"/>
      <c r="CQ13096" s="52"/>
      <c r="CR13096" s="52"/>
      <c r="CS13096" s="52"/>
      <c r="CT13096" s="52"/>
      <c r="CU13096" s="33"/>
      <c r="CV13096" s="33"/>
    </row>
    <row r="13097" spans="74:100">
      <c r="BV13097" s="62"/>
      <c r="BW13097" s="62"/>
      <c r="BX13097" s="62"/>
      <c r="BY13097" s="62"/>
      <c r="BZ13097" s="62"/>
      <c r="CA13097" s="62"/>
      <c r="CB13097" s="62"/>
      <c r="CC13097" s="62"/>
      <c r="CD13097" s="62"/>
      <c r="CE13097" s="62"/>
      <c r="CF13097" s="62"/>
      <c r="CL13097" s="56" t="s">
        <v>23127</v>
      </c>
      <c r="CM13097" s="56"/>
      <c r="CN13097" s="56"/>
      <c r="CO13097" s="52"/>
      <c r="CP13097" s="52"/>
      <c r="CQ13097" s="52"/>
      <c r="CR13097" s="52"/>
      <c r="CS13097" s="52"/>
      <c r="CT13097" s="52"/>
      <c r="CU13097" s="33"/>
      <c r="CV13097" s="33"/>
    </row>
    <row r="13098" spans="74:100">
      <c r="BV13098" s="62"/>
      <c r="BW13098" s="62"/>
      <c r="BX13098" s="62"/>
      <c r="BY13098" s="62"/>
      <c r="BZ13098" s="62"/>
      <c r="CA13098" s="62"/>
      <c r="CB13098" s="62"/>
      <c r="CC13098" s="62"/>
      <c r="CD13098" s="62"/>
      <c r="CE13098" s="62"/>
      <c r="CF13098" s="62"/>
      <c r="CL13098" s="56" t="s">
        <v>23128</v>
      </c>
      <c r="CM13098" s="56" t="s">
        <v>214</v>
      </c>
      <c r="CN13098" s="56" t="s">
        <v>214</v>
      </c>
      <c r="CO13098" s="52"/>
      <c r="CP13098" s="52"/>
      <c r="CQ13098" s="52"/>
      <c r="CR13098" s="52"/>
      <c r="CS13098" s="52"/>
      <c r="CT13098" s="52"/>
      <c r="CU13098" s="33"/>
      <c r="CV13098" s="33"/>
    </row>
    <row r="13099" spans="74:100">
      <c r="BV13099" s="62"/>
      <c r="BW13099" s="62"/>
      <c r="BX13099" s="62"/>
      <c r="BY13099" s="62"/>
      <c r="BZ13099" s="62"/>
      <c r="CA13099" s="62"/>
      <c r="CB13099" s="62"/>
      <c r="CC13099" s="62"/>
      <c r="CD13099" s="62"/>
      <c r="CE13099" s="62"/>
      <c r="CF13099" s="62"/>
      <c r="CL13099" s="56" t="s">
        <v>23129</v>
      </c>
      <c r="CM13099" s="56"/>
      <c r="CN13099" s="56"/>
      <c r="CO13099" s="52"/>
      <c r="CP13099" s="52"/>
      <c r="CQ13099" s="52"/>
      <c r="CR13099" s="52"/>
      <c r="CS13099" s="52"/>
      <c r="CT13099" s="52"/>
      <c r="CU13099" s="33"/>
      <c r="CV13099" s="33"/>
    </row>
    <row r="13100" spans="74:100">
      <c r="BV13100" s="62"/>
      <c r="BW13100" s="62"/>
      <c r="BX13100" s="62"/>
      <c r="BY13100" s="62"/>
      <c r="BZ13100" s="62"/>
      <c r="CA13100" s="62"/>
      <c r="CB13100" s="62"/>
      <c r="CC13100" s="62"/>
      <c r="CD13100" s="62"/>
      <c r="CE13100" s="62"/>
      <c r="CF13100" s="62"/>
      <c r="CL13100" s="56" t="s">
        <v>6736</v>
      </c>
      <c r="CM13100" s="56" t="s">
        <v>216</v>
      </c>
      <c r="CN13100" s="56" t="s">
        <v>216</v>
      </c>
      <c r="CO13100" s="52"/>
      <c r="CP13100" s="52"/>
      <c r="CQ13100" s="52"/>
      <c r="CR13100" s="52"/>
      <c r="CS13100" s="52"/>
      <c r="CT13100" s="52"/>
      <c r="CU13100" s="33"/>
      <c r="CV13100" s="33"/>
    </row>
    <row r="13101" spans="74:100">
      <c r="BV13101" s="62"/>
      <c r="BW13101" s="62"/>
      <c r="BX13101" s="62"/>
      <c r="BY13101" s="62"/>
      <c r="BZ13101" s="62"/>
      <c r="CA13101" s="62"/>
      <c r="CB13101" s="62"/>
      <c r="CC13101" s="62"/>
      <c r="CD13101" s="62"/>
      <c r="CE13101" s="62"/>
      <c r="CF13101" s="62"/>
      <c r="CL13101" s="56" t="s">
        <v>23130</v>
      </c>
      <c r="CM13101" s="56"/>
      <c r="CN13101" s="56"/>
      <c r="CO13101" s="52"/>
      <c r="CP13101" s="52"/>
      <c r="CQ13101" s="52"/>
      <c r="CR13101" s="52"/>
      <c r="CS13101" s="52"/>
      <c r="CT13101" s="52"/>
      <c r="CU13101" s="33"/>
      <c r="CV13101" s="33"/>
    </row>
    <row r="13102" spans="74:100">
      <c r="BV13102" s="62"/>
      <c r="BW13102" s="62"/>
      <c r="BX13102" s="62"/>
      <c r="BY13102" s="62"/>
      <c r="BZ13102" s="62"/>
      <c r="CA13102" s="62"/>
      <c r="CB13102" s="62"/>
      <c r="CC13102" s="62"/>
      <c r="CD13102" s="62"/>
      <c r="CE13102" s="62"/>
      <c r="CF13102" s="62"/>
      <c r="CL13102" s="56" t="s">
        <v>6737</v>
      </c>
      <c r="CM13102" s="56" t="s">
        <v>214</v>
      </c>
      <c r="CN13102" s="56" t="s">
        <v>214</v>
      </c>
      <c r="CO13102" s="52"/>
      <c r="CP13102" s="52"/>
      <c r="CQ13102" s="52"/>
      <c r="CR13102" s="52"/>
      <c r="CS13102" s="52"/>
      <c r="CT13102" s="52"/>
      <c r="CU13102" s="33"/>
      <c r="CV13102" s="33"/>
    </row>
    <row r="13103" spans="74:100">
      <c r="BV13103" s="62"/>
      <c r="BW13103" s="62"/>
      <c r="BX13103" s="62"/>
      <c r="BY13103" s="62"/>
      <c r="BZ13103" s="62"/>
      <c r="CA13103" s="62"/>
      <c r="CB13103" s="62"/>
      <c r="CC13103" s="62"/>
      <c r="CD13103" s="62"/>
      <c r="CE13103" s="62"/>
      <c r="CF13103" s="62"/>
      <c r="CL13103" s="56" t="s">
        <v>23131</v>
      </c>
      <c r="CM13103" s="56"/>
      <c r="CN13103" s="56"/>
      <c r="CO13103" s="52"/>
      <c r="CP13103" s="52"/>
      <c r="CQ13103" s="52"/>
      <c r="CR13103" s="52"/>
      <c r="CS13103" s="52"/>
      <c r="CT13103" s="52"/>
      <c r="CU13103" s="33"/>
      <c r="CV13103" s="33"/>
    </row>
    <row r="13104" spans="74:100">
      <c r="BV13104" s="62"/>
      <c r="BW13104" s="62"/>
      <c r="BX13104" s="62"/>
      <c r="BY13104" s="62"/>
      <c r="BZ13104" s="62"/>
      <c r="CA13104" s="62"/>
      <c r="CB13104" s="62"/>
      <c r="CC13104" s="62"/>
      <c r="CD13104" s="62"/>
      <c r="CE13104" s="62"/>
      <c r="CF13104" s="62"/>
      <c r="CL13104" s="56" t="s">
        <v>6738</v>
      </c>
      <c r="CM13104" s="56" t="s">
        <v>215</v>
      </c>
      <c r="CN13104" s="56" t="s">
        <v>215</v>
      </c>
      <c r="CO13104" s="52"/>
      <c r="CP13104" s="52"/>
      <c r="CQ13104" s="52"/>
      <c r="CR13104" s="52"/>
      <c r="CS13104" s="52"/>
      <c r="CT13104" s="52"/>
      <c r="CU13104" s="33"/>
      <c r="CV13104" s="33"/>
    </row>
    <row r="13105" spans="74:100">
      <c r="BV13105" s="62"/>
      <c r="BW13105" s="62"/>
      <c r="BX13105" s="62"/>
      <c r="BY13105" s="62"/>
      <c r="BZ13105" s="62"/>
      <c r="CA13105" s="62"/>
      <c r="CB13105" s="62"/>
      <c r="CC13105" s="62"/>
      <c r="CD13105" s="62"/>
      <c r="CE13105" s="62"/>
      <c r="CF13105" s="62"/>
      <c r="CL13105" s="56" t="s">
        <v>23132</v>
      </c>
      <c r="CM13105" s="56"/>
      <c r="CN13105" s="56"/>
      <c r="CO13105" s="52"/>
      <c r="CP13105" s="52"/>
      <c r="CQ13105" s="52"/>
      <c r="CR13105" s="52"/>
      <c r="CS13105" s="52"/>
      <c r="CT13105" s="52"/>
      <c r="CU13105" s="33"/>
      <c r="CV13105" s="33"/>
    </row>
    <row r="13106" spans="74:100">
      <c r="BV13106" s="62"/>
      <c r="BW13106" s="62"/>
      <c r="BX13106" s="62"/>
      <c r="BY13106" s="62"/>
      <c r="BZ13106" s="62"/>
      <c r="CA13106" s="62"/>
      <c r="CB13106" s="62"/>
      <c r="CC13106" s="62"/>
      <c r="CD13106" s="62"/>
      <c r="CE13106" s="62"/>
      <c r="CF13106" s="62"/>
      <c r="CL13106" s="56" t="s">
        <v>6739</v>
      </c>
      <c r="CM13106" s="56" t="s">
        <v>217</v>
      </c>
      <c r="CN13106" s="56" t="s">
        <v>217</v>
      </c>
      <c r="CO13106" s="52"/>
      <c r="CP13106" s="52"/>
      <c r="CQ13106" s="52"/>
      <c r="CR13106" s="52"/>
      <c r="CS13106" s="52"/>
      <c r="CT13106" s="52"/>
      <c r="CU13106" s="33"/>
      <c r="CV13106" s="33"/>
    </row>
    <row r="13107" spans="74:100">
      <c r="BV13107" s="62"/>
      <c r="BW13107" s="62"/>
      <c r="BX13107" s="62"/>
      <c r="BY13107" s="62"/>
      <c r="BZ13107" s="62"/>
      <c r="CA13107" s="62"/>
      <c r="CB13107" s="62"/>
      <c r="CC13107" s="62"/>
      <c r="CD13107" s="62"/>
      <c r="CE13107" s="62"/>
      <c r="CF13107" s="62"/>
      <c r="CL13107" s="56" t="s">
        <v>20204</v>
      </c>
      <c r="CM13107" s="56"/>
      <c r="CN13107" s="56"/>
      <c r="CO13107" s="52"/>
      <c r="CP13107" s="52"/>
      <c r="CQ13107" s="52"/>
      <c r="CR13107" s="52"/>
      <c r="CS13107" s="52"/>
      <c r="CT13107" s="52"/>
      <c r="CU13107" s="33"/>
      <c r="CV13107" s="33"/>
    </row>
    <row r="13108" spans="74:100">
      <c r="BV13108" s="62"/>
      <c r="BW13108" s="62"/>
      <c r="BX13108" s="62"/>
      <c r="BY13108" s="62"/>
      <c r="BZ13108" s="62"/>
      <c r="CA13108" s="62"/>
      <c r="CB13108" s="62"/>
      <c r="CC13108" s="62"/>
      <c r="CD13108" s="62"/>
      <c r="CE13108" s="62"/>
      <c r="CF13108" s="62"/>
      <c r="CL13108" s="56" t="s">
        <v>20506</v>
      </c>
      <c r="CM13108" s="56" t="s">
        <v>214</v>
      </c>
      <c r="CN13108" s="56" t="s">
        <v>214</v>
      </c>
      <c r="CO13108" s="52"/>
      <c r="CP13108" s="52"/>
      <c r="CQ13108" s="52"/>
      <c r="CR13108" s="52"/>
      <c r="CS13108" s="52"/>
      <c r="CT13108" s="52"/>
      <c r="CU13108" s="33"/>
      <c r="CV13108" s="33"/>
    </row>
    <row r="13109" spans="74:100">
      <c r="BV13109" s="62"/>
      <c r="BW13109" s="62"/>
      <c r="BX13109" s="62"/>
      <c r="BY13109" s="62"/>
      <c r="BZ13109" s="62"/>
      <c r="CA13109" s="62"/>
      <c r="CB13109" s="62"/>
      <c r="CC13109" s="62"/>
      <c r="CD13109" s="62"/>
      <c r="CE13109" s="62"/>
      <c r="CF13109" s="62"/>
      <c r="CL13109" s="56" t="s">
        <v>23133</v>
      </c>
      <c r="CM13109" s="56"/>
      <c r="CN13109" s="56"/>
      <c r="CO13109" s="52"/>
      <c r="CP13109" s="52"/>
      <c r="CQ13109" s="52"/>
      <c r="CR13109" s="52"/>
      <c r="CS13109" s="52"/>
      <c r="CT13109" s="52"/>
      <c r="CU13109" s="33"/>
      <c r="CV13109" s="33"/>
    </row>
    <row r="13110" spans="74:100">
      <c r="BV13110" s="62"/>
      <c r="BW13110" s="62"/>
      <c r="BX13110" s="62"/>
      <c r="BY13110" s="62"/>
      <c r="BZ13110" s="62"/>
      <c r="CA13110" s="62"/>
      <c r="CB13110" s="62"/>
      <c r="CC13110" s="62"/>
      <c r="CD13110" s="62"/>
      <c r="CE13110" s="62"/>
      <c r="CF13110" s="62"/>
      <c r="CL13110" s="56" t="s">
        <v>20507</v>
      </c>
      <c r="CM13110" s="56" t="s">
        <v>214</v>
      </c>
      <c r="CN13110" s="56" t="s">
        <v>214</v>
      </c>
      <c r="CO13110" s="52"/>
      <c r="CP13110" s="52"/>
      <c r="CQ13110" s="52"/>
      <c r="CR13110" s="52"/>
      <c r="CS13110" s="52"/>
      <c r="CT13110" s="52"/>
      <c r="CU13110" s="33"/>
      <c r="CV13110" s="33"/>
    </row>
    <row r="13111" spans="74:100">
      <c r="BV13111" s="62"/>
      <c r="BW13111" s="62"/>
      <c r="BX13111" s="62"/>
      <c r="BY13111" s="62"/>
      <c r="BZ13111" s="62"/>
      <c r="CA13111" s="62"/>
      <c r="CB13111" s="62"/>
      <c r="CC13111" s="62"/>
      <c r="CD13111" s="62"/>
      <c r="CE13111" s="62"/>
      <c r="CF13111" s="62"/>
      <c r="CL13111" s="56" t="s">
        <v>23134</v>
      </c>
      <c r="CM13111" s="56"/>
      <c r="CN13111" s="56"/>
      <c r="CO13111" s="52"/>
      <c r="CP13111" s="52"/>
      <c r="CQ13111" s="52"/>
      <c r="CR13111" s="52"/>
      <c r="CS13111" s="52"/>
      <c r="CT13111" s="52"/>
      <c r="CU13111" s="33"/>
      <c r="CV13111" s="33"/>
    </row>
    <row r="13112" spans="74:100">
      <c r="BV13112" s="62"/>
      <c r="BW13112" s="62"/>
      <c r="BX13112" s="62"/>
      <c r="BY13112" s="62"/>
      <c r="BZ13112" s="62"/>
      <c r="CA13112" s="62"/>
      <c r="CB13112" s="62"/>
      <c r="CC13112" s="62"/>
      <c r="CD13112" s="62"/>
      <c r="CE13112" s="62"/>
      <c r="CF13112" s="62"/>
      <c r="CL13112" s="56" t="s">
        <v>6740</v>
      </c>
      <c r="CM13112" s="56" t="s">
        <v>217</v>
      </c>
      <c r="CN13112" s="56" t="s">
        <v>217</v>
      </c>
      <c r="CO13112" s="52"/>
      <c r="CP13112" s="52"/>
      <c r="CQ13112" s="52"/>
      <c r="CR13112" s="52"/>
      <c r="CS13112" s="52"/>
      <c r="CT13112" s="52"/>
      <c r="CU13112" s="33"/>
      <c r="CV13112" s="33"/>
    </row>
    <row r="13113" spans="74:100">
      <c r="BV13113" s="62"/>
      <c r="BW13113" s="62"/>
      <c r="BX13113" s="62"/>
      <c r="BY13113" s="62"/>
      <c r="BZ13113" s="62"/>
      <c r="CA13113" s="62"/>
      <c r="CB13113" s="62"/>
      <c r="CC13113" s="62"/>
      <c r="CD13113" s="62"/>
      <c r="CE13113" s="62"/>
      <c r="CF13113" s="62"/>
      <c r="CL13113" s="56" t="s">
        <v>20205</v>
      </c>
      <c r="CM13113" s="56"/>
      <c r="CN13113" s="56"/>
      <c r="CO13113" s="52"/>
      <c r="CP13113" s="52"/>
      <c r="CQ13113" s="52"/>
      <c r="CR13113" s="52"/>
      <c r="CS13113" s="52"/>
      <c r="CT13113" s="52"/>
      <c r="CU13113" s="33"/>
      <c r="CV13113" s="33"/>
    </row>
    <row r="13114" spans="74:100">
      <c r="BV13114" s="62"/>
      <c r="BW13114" s="62"/>
      <c r="BX13114" s="62"/>
      <c r="BY13114" s="62"/>
      <c r="BZ13114" s="62"/>
      <c r="CA13114" s="62"/>
      <c r="CB13114" s="62"/>
      <c r="CC13114" s="62"/>
      <c r="CD13114" s="62"/>
      <c r="CE13114" s="62"/>
      <c r="CF13114" s="62"/>
      <c r="CL13114" s="56" t="s">
        <v>6741</v>
      </c>
      <c r="CM13114" s="56" t="s">
        <v>215</v>
      </c>
      <c r="CN13114" s="56" t="s">
        <v>215</v>
      </c>
      <c r="CO13114" s="52"/>
      <c r="CP13114" s="52"/>
      <c r="CQ13114" s="52"/>
      <c r="CR13114" s="52"/>
      <c r="CS13114" s="52"/>
      <c r="CT13114" s="52"/>
      <c r="CU13114" s="33"/>
      <c r="CV13114" s="33"/>
    </row>
    <row r="13115" spans="74:100">
      <c r="BV13115" s="62"/>
      <c r="BW13115" s="62"/>
      <c r="BX13115" s="62"/>
      <c r="BY13115" s="62"/>
      <c r="BZ13115" s="62"/>
      <c r="CA13115" s="62"/>
      <c r="CB13115" s="62"/>
      <c r="CC13115" s="62"/>
      <c r="CD13115" s="62"/>
      <c r="CE13115" s="62"/>
      <c r="CF13115" s="62"/>
      <c r="CL13115" s="56" t="s">
        <v>23135</v>
      </c>
      <c r="CM13115" s="56"/>
      <c r="CN13115" s="56"/>
      <c r="CO13115" s="52"/>
      <c r="CP13115" s="52"/>
      <c r="CQ13115" s="52"/>
      <c r="CR13115" s="52"/>
      <c r="CS13115" s="52"/>
      <c r="CT13115" s="52"/>
      <c r="CU13115" s="33"/>
      <c r="CV13115" s="33"/>
    </row>
    <row r="13116" spans="74:100">
      <c r="BV13116" s="62"/>
      <c r="BW13116" s="62"/>
      <c r="BX13116" s="62"/>
      <c r="BY13116" s="62"/>
      <c r="BZ13116" s="62"/>
      <c r="CA13116" s="62"/>
      <c r="CB13116" s="62"/>
      <c r="CC13116" s="62"/>
      <c r="CD13116" s="62"/>
      <c r="CE13116" s="62"/>
      <c r="CF13116" s="62"/>
      <c r="CL13116" s="56" t="s">
        <v>6742</v>
      </c>
      <c r="CM13116" s="56" t="s">
        <v>217</v>
      </c>
      <c r="CN13116" s="56" t="s">
        <v>217</v>
      </c>
      <c r="CO13116" s="52"/>
      <c r="CP13116" s="52"/>
      <c r="CQ13116" s="52"/>
      <c r="CR13116" s="52"/>
      <c r="CS13116" s="52"/>
      <c r="CT13116" s="52"/>
      <c r="CU13116" s="33"/>
      <c r="CV13116" s="33"/>
    </row>
    <row r="13117" spans="74:100">
      <c r="BV13117" s="62"/>
      <c r="BW13117" s="62"/>
      <c r="BX13117" s="62"/>
      <c r="BY13117" s="62"/>
      <c r="BZ13117" s="62"/>
      <c r="CA13117" s="62"/>
      <c r="CB13117" s="62"/>
      <c r="CC13117" s="62"/>
      <c r="CD13117" s="62"/>
      <c r="CE13117" s="62"/>
      <c r="CF13117" s="62"/>
      <c r="CL13117" s="56" t="s">
        <v>20206</v>
      </c>
      <c r="CM13117" s="56"/>
      <c r="CN13117" s="56"/>
      <c r="CO13117" s="52"/>
      <c r="CP13117" s="52"/>
      <c r="CQ13117" s="52"/>
      <c r="CR13117" s="52"/>
      <c r="CS13117" s="52"/>
      <c r="CT13117" s="52"/>
      <c r="CU13117" s="33"/>
      <c r="CV13117" s="33"/>
    </row>
    <row r="13118" spans="74:100">
      <c r="BV13118" s="62"/>
      <c r="BW13118" s="62"/>
      <c r="BX13118" s="62"/>
      <c r="BY13118" s="62"/>
      <c r="BZ13118" s="62"/>
      <c r="CA13118" s="62"/>
      <c r="CB13118" s="62"/>
      <c r="CC13118" s="62"/>
      <c r="CD13118" s="62"/>
      <c r="CE13118" s="62"/>
      <c r="CF13118" s="62"/>
      <c r="CL13118" s="56" t="s">
        <v>6743</v>
      </c>
      <c r="CM13118" s="56" t="s">
        <v>217</v>
      </c>
      <c r="CN13118" s="56" t="s">
        <v>217</v>
      </c>
      <c r="CO13118" s="52"/>
      <c r="CP13118" s="52"/>
      <c r="CQ13118" s="52"/>
      <c r="CR13118" s="52"/>
      <c r="CS13118" s="52"/>
      <c r="CT13118" s="52"/>
      <c r="CU13118" s="33"/>
      <c r="CV13118" s="33"/>
    </row>
    <row r="13119" spans="74:100">
      <c r="BV13119" s="62"/>
      <c r="BW13119" s="62"/>
      <c r="BX13119" s="62"/>
      <c r="BY13119" s="62"/>
      <c r="BZ13119" s="62"/>
      <c r="CA13119" s="62"/>
      <c r="CB13119" s="62"/>
      <c r="CC13119" s="62"/>
      <c r="CD13119" s="62"/>
      <c r="CE13119" s="62"/>
      <c r="CF13119" s="62"/>
      <c r="CL13119" s="56" t="s">
        <v>20207</v>
      </c>
      <c r="CM13119" s="56"/>
      <c r="CN13119" s="56"/>
      <c r="CO13119" s="52"/>
      <c r="CP13119" s="52"/>
      <c r="CQ13119" s="52"/>
      <c r="CR13119" s="52"/>
      <c r="CS13119" s="52"/>
      <c r="CT13119" s="52"/>
      <c r="CU13119" s="33"/>
      <c r="CV13119" s="33"/>
    </row>
    <row r="13120" spans="74:100">
      <c r="BV13120" s="62"/>
      <c r="BW13120" s="62"/>
      <c r="BX13120" s="62"/>
      <c r="BY13120" s="62"/>
      <c r="BZ13120" s="62"/>
      <c r="CA13120" s="62"/>
      <c r="CB13120" s="62"/>
      <c r="CC13120" s="62"/>
      <c r="CD13120" s="62"/>
      <c r="CE13120" s="62"/>
      <c r="CF13120" s="62"/>
      <c r="CL13120" s="56" t="s">
        <v>6744</v>
      </c>
      <c r="CM13120" s="56" t="s">
        <v>217</v>
      </c>
      <c r="CN13120" s="56" t="s">
        <v>217</v>
      </c>
      <c r="CO13120" s="52"/>
      <c r="CP13120" s="52"/>
      <c r="CQ13120" s="52"/>
      <c r="CR13120" s="52"/>
      <c r="CS13120" s="52"/>
      <c r="CT13120" s="52"/>
      <c r="CU13120" s="33"/>
      <c r="CV13120" s="33"/>
    </row>
    <row r="13121" spans="74:100">
      <c r="BV13121" s="62"/>
      <c r="BW13121" s="62"/>
      <c r="BX13121" s="62"/>
      <c r="BY13121" s="62"/>
      <c r="BZ13121" s="62"/>
      <c r="CA13121" s="62"/>
      <c r="CB13121" s="62"/>
      <c r="CC13121" s="62"/>
      <c r="CD13121" s="62"/>
      <c r="CE13121" s="62"/>
      <c r="CF13121" s="62"/>
      <c r="CL13121" s="56" t="s">
        <v>20208</v>
      </c>
      <c r="CM13121" s="56"/>
      <c r="CN13121" s="56"/>
      <c r="CO13121" s="52"/>
      <c r="CP13121" s="52"/>
      <c r="CQ13121" s="52"/>
      <c r="CR13121" s="52"/>
      <c r="CS13121" s="52"/>
      <c r="CT13121" s="52"/>
      <c r="CU13121" s="33"/>
      <c r="CV13121" s="33"/>
    </row>
    <row r="13122" spans="74:100">
      <c r="BV13122" s="62"/>
      <c r="BW13122" s="62"/>
      <c r="BX13122" s="62"/>
      <c r="BY13122" s="62"/>
      <c r="BZ13122" s="62"/>
      <c r="CA13122" s="62"/>
      <c r="CB13122" s="62"/>
      <c r="CC13122" s="62"/>
      <c r="CD13122" s="62"/>
      <c r="CE13122" s="62"/>
      <c r="CF13122" s="62"/>
      <c r="CL13122" s="56" t="s">
        <v>6745</v>
      </c>
      <c r="CM13122" s="56" t="s">
        <v>217</v>
      </c>
      <c r="CN13122" s="56" t="s">
        <v>217</v>
      </c>
      <c r="CO13122" s="52"/>
      <c r="CP13122" s="52"/>
      <c r="CQ13122" s="52"/>
      <c r="CR13122" s="52"/>
      <c r="CS13122" s="52"/>
      <c r="CT13122" s="52"/>
      <c r="CU13122" s="33"/>
      <c r="CV13122" s="33"/>
    </row>
    <row r="13123" spans="74:100">
      <c r="BV13123" s="62"/>
      <c r="BW13123" s="62"/>
      <c r="BX13123" s="62"/>
      <c r="BY13123" s="62"/>
      <c r="BZ13123" s="62"/>
      <c r="CA13123" s="62"/>
      <c r="CB13123" s="62"/>
      <c r="CC13123" s="62"/>
      <c r="CD13123" s="62"/>
      <c r="CE13123" s="62"/>
      <c r="CF13123" s="62"/>
      <c r="CL13123" s="56" t="s">
        <v>20209</v>
      </c>
      <c r="CM13123" s="56"/>
      <c r="CN13123" s="56"/>
      <c r="CO13123" s="52"/>
      <c r="CP13123" s="52"/>
      <c r="CQ13123" s="52"/>
      <c r="CR13123" s="52"/>
      <c r="CS13123" s="52"/>
      <c r="CT13123" s="52"/>
      <c r="CU13123" s="33"/>
      <c r="CV13123" s="33"/>
    </row>
    <row r="13124" spans="74:100">
      <c r="BV13124" s="62"/>
      <c r="BW13124" s="62"/>
      <c r="BX13124" s="62"/>
      <c r="BY13124" s="62"/>
      <c r="BZ13124" s="62"/>
      <c r="CA13124" s="62"/>
      <c r="CB13124" s="62"/>
      <c r="CC13124" s="62"/>
      <c r="CD13124" s="62"/>
      <c r="CE13124" s="62"/>
      <c r="CF13124" s="62"/>
      <c r="CL13124" s="56" t="s">
        <v>6746</v>
      </c>
      <c r="CM13124" s="56" t="s">
        <v>216</v>
      </c>
      <c r="CN13124" s="56" t="s">
        <v>216</v>
      </c>
      <c r="CO13124" s="52"/>
      <c r="CP13124" s="52"/>
      <c r="CQ13124" s="52"/>
      <c r="CR13124" s="52"/>
      <c r="CS13124" s="52"/>
      <c r="CT13124" s="52"/>
      <c r="CU13124" s="33"/>
      <c r="CV13124" s="33"/>
    </row>
    <row r="13125" spans="74:100">
      <c r="BV13125" s="62"/>
      <c r="BW13125" s="62"/>
      <c r="BX13125" s="62"/>
      <c r="BY13125" s="62"/>
      <c r="BZ13125" s="62"/>
      <c r="CA13125" s="62"/>
      <c r="CB13125" s="62"/>
      <c r="CC13125" s="62"/>
      <c r="CD13125" s="62"/>
      <c r="CE13125" s="62"/>
      <c r="CF13125" s="62"/>
      <c r="CL13125" s="56" t="s">
        <v>23136</v>
      </c>
      <c r="CM13125" s="56"/>
      <c r="CN13125" s="56"/>
      <c r="CO13125" s="52"/>
      <c r="CP13125" s="52"/>
      <c r="CQ13125" s="52"/>
      <c r="CR13125" s="52"/>
      <c r="CS13125" s="52"/>
      <c r="CT13125" s="52"/>
      <c r="CU13125" s="33"/>
      <c r="CV13125" s="33"/>
    </row>
    <row r="13126" spans="74:100">
      <c r="BV13126" s="62"/>
      <c r="BW13126" s="62"/>
      <c r="BX13126" s="62"/>
      <c r="BY13126" s="62"/>
      <c r="BZ13126" s="62"/>
      <c r="CA13126" s="62"/>
      <c r="CB13126" s="62"/>
      <c r="CC13126" s="62"/>
      <c r="CD13126" s="62"/>
      <c r="CE13126" s="62"/>
      <c r="CF13126" s="62"/>
      <c r="CL13126" s="56" t="s">
        <v>6747</v>
      </c>
      <c r="CM13126" s="56" t="s">
        <v>214</v>
      </c>
      <c r="CN13126" s="56" t="s">
        <v>214</v>
      </c>
      <c r="CO13126" s="52"/>
      <c r="CP13126" s="52"/>
      <c r="CQ13126" s="52"/>
      <c r="CR13126" s="52"/>
      <c r="CS13126" s="52"/>
      <c r="CT13126" s="52"/>
      <c r="CU13126" s="33"/>
      <c r="CV13126" s="33"/>
    </row>
    <row r="13127" spans="74:100">
      <c r="BV13127" s="62"/>
      <c r="BW13127" s="62"/>
      <c r="BX13127" s="62"/>
      <c r="BY13127" s="62"/>
      <c r="BZ13127" s="62"/>
      <c r="CA13127" s="62"/>
      <c r="CB13127" s="62"/>
      <c r="CC13127" s="62"/>
      <c r="CD13127" s="62"/>
      <c r="CE13127" s="62"/>
      <c r="CF13127" s="62"/>
      <c r="CL13127" s="56" t="s">
        <v>23137</v>
      </c>
      <c r="CM13127" s="56"/>
      <c r="CN13127" s="56"/>
      <c r="CO13127" s="52"/>
      <c r="CP13127" s="52"/>
      <c r="CQ13127" s="52"/>
      <c r="CR13127" s="52"/>
      <c r="CS13127" s="52"/>
      <c r="CT13127" s="52"/>
      <c r="CU13127" s="33"/>
      <c r="CV13127" s="33"/>
    </row>
    <row r="13128" spans="74:100">
      <c r="BV13128" s="62"/>
      <c r="BW13128" s="62"/>
      <c r="BX13128" s="62"/>
      <c r="BY13128" s="62"/>
      <c r="BZ13128" s="62"/>
      <c r="CA13128" s="62"/>
      <c r="CB13128" s="62"/>
      <c r="CC13128" s="62"/>
      <c r="CD13128" s="62"/>
      <c r="CE13128" s="62"/>
      <c r="CF13128" s="62"/>
      <c r="CL13128" s="56" t="s">
        <v>6748</v>
      </c>
      <c r="CM13128" s="56" t="s">
        <v>215</v>
      </c>
      <c r="CN13128" s="56" t="s">
        <v>215</v>
      </c>
      <c r="CO13128" s="52"/>
      <c r="CP13128" s="52"/>
      <c r="CQ13128" s="52"/>
      <c r="CR13128" s="52"/>
      <c r="CS13128" s="52"/>
      <c r="CT13128" s="52"/>
      <c r="CU13128" s="33"/>
      <c r="CV13128" s="33"/>
    </row>
    <row r="13129" spans="74:100">
      <c r="BV13129" s="62"/>
      <c r="BW13129" s="62"/>
      <c r="BX13129" s="62"/>
      <c r="BY13129" s="62"/>
      <c r="BZ13129" s="62"/>
      <c r="CA13129" s="62"/>
      <c r="CB13129" s="62"/>
      <c r="CC13129" s="62"/>
      <c r="CD13129" s="62"/>
      <c r="CE13129" s="62"/>
      <c r="CF13129" s="62"/>
      <c r="CL13129" s="56" t="s">
        <v>23138</v>
      </c>
      <c r="CM13129" s="56"/>
      <c r="CN13129" s="56"/>
      <c r="CO13129" s="52"/>
      <c r="CP13129" s="52"/>
      <c r="CQ13129" s="52"/>
      <c r="CR13129" s="52"/>
      <c r="CS13129" s="52"/>
      <c r="CT13129" s="52"/>
      <c r="CU13129" s="33"/>
      <c r="CV13129" s="33"/>
    </row>
    <row r="13130" spans="74:100">
      <c r="BV13130" s="62"/>
      <c r="BW13130" s="62"/>
      <c r="BX13130" s="62"/>
      <c r="BY13130" s="62"/>
      <c r="BZ13130" s="62"/>
      <c r="CA13130" s="62"/>
      <c r="CB13130" s="62"/>
      <c r="CC13130" s="62"/>
      <c r="CD13130" s="62"/>
      <c r="CE13130" s="62"/>
      <c r="CF13130" s="62"/>
      <c r="CL13130" s="56" t="s">
        <v>6749</v>
      </c>
      <c r="CM13130" s="56" t="s">
        <v>213</v>
      </c>
      <c r="CN13130" s="56" t="s">
        <v>213</v>
      </c>
      <c r="CO13130" s="52"/>
      <c r="CP13130" s="52"/>
      <c r="CQ13130" s="52"/>
      <c r="CR13130" s="52"/>
      <c r="CS13130" s="52"/>
      <c r="CT13130" s="52"/>
      <c r="CU13130" s="33"/>
      <c r="CV13130" s="33"/>
    </row>
    <row r="13131" spans="74:100">
      <c r="BV13131" s="62"/>
      <c r="BW13131" s="62"/>
      <c r="BX13131" s="62"/>
      <c r="BY13131" s="62"/>
      <c r="BZ13131" s="62"/>
      <c r="CA13131" s="62"/>
      <c r="CB13131" s="62"/>
      <c r="CC13131" s="62"/>
      <c r="CD13131" s="62"/>
      <c r="CE13131" s="62"/>
      <c r="CF13131" s="62"/>
      <c r="CL13131" s="56" t="s">
        <v>23139</v>
      </c>
      <c r="CM13131" s="56"/>
      <c r="CN13131" s="56"/>
      <c r="CO13131" s="52"/>
      <c r="CP13131" s="52"/>
      <c r="CQ13131" s="52"/>
      <c r="CR13131" s="52"/>
      <c r="CS13131" s="52"/>
      <c r="CT13131" s="52"/>
      <c r="CU13131" s="33"/>
      <c r="CV13131" s="33"/>
    </row>
    <row r="13132" spans="74:100">
      <c r="BV13132" s="62"/>
      <c r="BW13132" s="62"/>
      <c r="BX13132" s="62"/>
      <c r="BY13132" s="62"/>
      <c r="BZ13132" s="62"/>
      <c r="CA13132" s="62"/>
      <c r="CB13132" s="62"/>
      <c r="CC13132" s="62"/>
      <c r="CD13132" s="62"/>
      <c r="CE13132" s="62"/>
      <c r="CF13132" s="62"/>
      <c r="CL13132" s="56" t="s">
        <v>6750</v>
      </c>
      <c r="CM13132" s="56" t="s">
        <v>214</v>
      </c>
      <c r="CN13132" s="56" t="s">
        <v>214</v>
      </c>
      <c r="CO13132" s="52"/>
      <c r="CP13132" s="52"/>
      <c r="CQ13132" s="52"/>
      <c r="CR13132" s="52"/>
      <c r="CS13132" s="52"/>
      <c r="CT13132" s="52"/>
      <c r="CU13132" s="33"/>
      <c r="CV13132" s="33"/>
    </row>
    <row r="13133" spans="74:100">
      <c r="BV13133" s="62"/>
      <c r="BW13133" s="62"/>
      <c r="BX13133" s="62"/>
      <c r="BY13133" s="62"/>
      <c r="BZ13133" s="62"/>
      <c r="CA13133" s="62"/>
      <c r="CB13133" s="62"/>
      <c r="CC13133" s="62"/>
      <c r="CD13133" s="62"/>
      <c r="CE13133" s="62"/>
      <c r="CF13133" s="62"/>
      <c r="CL13133" s="56" t="s">
        <v>23140</v>
      </c>
      <c r="CM13133" s="56"/>
      <c r="CN13133" s="56"/>
      <c r="CO13133" s="52"/>
      <c r="CP13133" s="52"/>
      <c r="CQ13133" s="52"/>
      <c r="CR13133" s="52"/>
      <c r="CS13133" s="52"/>
      <c r="CT13133" s="52"/>
      <c r="CU13133" s="33"/>
      <c r="CV13133" s="33"/>
    </row>
    <row r="13134" spans="74:100">
      <c r="BV13134" s="62"/>
      <c r="BW13134" s="62"/>
      <c r="BX13134" s="62"/>
      <c r="BY13134" s="62"/>
      <c r="BZ13134" s="62"/>
      <c r="CA13134" s="62"/>
      <c r="CB13134" s="62"/>
      <c r="CC13134" s="62"/>
      <c r="CD13134" s="62"/>
      <c r="CE13134" s="62"/>
      <c r="CF13134" s="62"/>
      <c r="CL13134" s="56" t="s">
        <v>6751</v>
      </c>
      <c r="CM13134" s="56" t="s">
        <v>214</v>
      </c>
      <c r="CN13134" s="56" t="s">
        <v>214</v>
      </c>
      <c r="CO13134" s="52"/>
      <c r="CP13134" s="52"/>
      <c r="CQ13134" s="52"/>
      <c r="CR13134" s="52"/>
      <c r="CS13134" s="52"/>
      <c r="CT13134" s="52"/>
      <c r="CU13134" s="33"/>
      <c r="CV13134" s="33"/>
    </row>
    <row r="13135" spans="74:100">
      <c r="BV13135" s="62"/>
      <c r="BW13135" s="62"/>
      <c r="BX13135" s="62"/>
      <c r="BY13135" s="62"/>
      <c r="BZ13135" s="62"/>
      <c r="CA13135" s="62"/>
      <c r="CB13135" s="62"/>
      <c r="CC13135" s="62"/>
      <c r="CD13135" s="62"/>
      <c r="CE13135" s="62"/>
      <c r="CF13135" s="62"/>
      <c r="CL13135" s="56" t="s">
        <v>23141</v>
      </c>
      <c r="CM13135" s="56"/>
      <c r="CN13135" s="56"/>
      <c r="CO13135" s="52"/>
      <c r="CP13135" s="52"/>
      <c r="CQ13135" s="52"/>
      <c r="CR13135" s="52"/>
      <c r="CS13135" s="52"/>
      <c r="CT13135" s="52"/>
      <c r="CU13135" s="33"/>
      <c r="CV13135" s="33"/>
    </row>
    <row r="13136" spans="74:100">
      <c r="BV13136" s="62"/>
      <c r="BW13136" s="62"/>
      <c r="BX13136" s="62"/>
      <c r="BY13136" s="62"/>
      <c r="BZ13136" s="62"/>
      <c r="CA13136" s="62"/>
      <c r="CB13136" s="62"/>
      <c r="CC13136" s="62"/>
      <c r="CD13136" s="62"/>
      <c r="CE13136" s="62"/>
      <c r="CF13136" s="62"/>
      <c r="CL13136" s="56" t="s">
        <v>6752</v>
      </c>
      <c r="CM13136" s="56" t="s">
        <v>217</v>
      </c>
      <c r="CN13136" s="56" t="s">
        <v>217</v>
      </c>
      <c r="CO13136" s="52"/>
      <c r="CP13136" s="52"/>
      <c r="CQ13136" s="52"/>
      <c r="CR13136" s="52"/>
      <c r="CS13136" s="52"/>
      <c r="CT13136" s="52"/>
      <c r="CU13136" s="33"/>
      <c r="CV13136" s="33"/>
    </row>
    <row r="13137" spans="74:100">
      <c r="BV13137" s="62"/>
      <c r="BW13137" s="62"/>
      <c r="BX13137" s="62"/>
      <c r="BY13137" s="62"/>
      <c r="BZ13137" s="62"/>
      <c r="CA13137" s="62"/>
      <c r="CB13137" s="62"/>
      <c r="CC13137" s="62"/>
      <c r="CD13137" s="62"/>
      <c r="CE13137" s="62"/>
      <c r="CF13137" s="62"/>
      <c r="CL13137" s="56" t="s">
        <v>20210</v>
      </c>
      <c r="CM13137" s="56"/>
      <c r="CN13137" s="56"/>
      <c r="CO13137" s="52"/>
      <c r="CP13137" s="52"/>
      <c r="CQ13137" s="52"/>
      <c r="CR13137" s="52"/>
      <c r="CS13137" s="52"/>
      <c r="CT13137" s="52"/>
      <c r="CU13137" s="33"/>
      <c r="CV13137" s="33"/>
    </row>
    <row r="13138" spans="74:100">
      <c r="BV13138" s="62"/>
      <c r="BW13138" s="62"/>
      <c r="BX13138" s="62"/>
      <c r="BY13138" s="62"/>
      <c r="BZ13138" s="62"/>
      <c r="CA13138" s="62"/>
      <c r="CB13138" s="62"/>
      <c r="CC13138" s="62"/>
      <c r="CD13138" s="62"/>
      <c r="CE13138" s="62"/>
      <c r="CF13138" s="62"/>
      <c r="CL13138" s="56" t="s">
        <v>6753</v>
      </c>
      <c r="CM13138" s="56" t="s">
        <v>217</v>
      </c>
      <c r="CN13138" s="56" t="s">
        <v>217</v>
      </c>
      <c r="CO13138" s="52"/>
      <c r="CP13138" s="52"/>
      <c r="CQ13138" s="52"/>
      <c r="CR13138" s="52"/>
      <c r="CS13138" s="52"/>
      <c r="CT13138" s="52"/>
      <c r="CU13138" s="33"/>
      <c r="CV13138" s="33"/>
    </row>
    <row r="13139" spans="74:100">
      <c r="BV13139" s="62"/>
      <c r="BW13139" s="62"/>
      <c r="BX13139" s="62"/>
      <c r="BY13139" s="62"/>
      <c r="BZ13139" s="62"/>
      <c r="CA13139" s="62"/>
      <c r="CB13139" s="62"/>
      <c r="CC13139" s="62"/>
      <c r="CD13139" s="62"/>
      <c r="CE13139" s="62"/>
      <c r="CF13139" s="62"/>
      <c r="CL13139" s="56" t="s">
        <v>20211</v>
      </c>
      <c r="CM13139" s="56"/>
      <c r="CN13139" s="56"/>
      <c r="CO13139" s="52"/>
      <c r="CP13139" s="52"/>
      <c r="CQ13139" s="52"/>
      <c r="CR13139" s="52"/>
      <c r="CS13139" s="52"/>
      <c r="CT13139" s="52"/>
      <c r="CU13139" s="33"/>
      <c r="CV13139" s="33"/>
    </row>
    <row r="13140" spans="74:100">
      <c r="BV13140" s="62"/>
      <c r="BW13140" s="62"/>
      <c r="BX13140" s="62"/>
      <c r="BY13140" s="62"/>
      <c r="BZ13140" s="62"/>
      <c r="CA13140" s="62"/>
      <c r="CB13140" s="62"/>
      <c r="CC13140" s="62"/>
      <c r="CD13140" s="62"/>
      <c r="CE13140" s="62"/>
      <c r="CF13140" s="62"/>
      <c r="CL13140" s="56" t="s">
        <v>6754</v>
      </c>
      <c r="CM13140" s="56" t="s">
        <v>214</v>
      </c>
      <c r="CN13140" s="56" t="s">
        <v>214</v>
      </c>
      <c r="CO13140" s="52"/>
      <c r="CP13140" s="52"/>
      <c r="CQ13140" s="52"/>
      <c r="CR13140" s="52"/>
      <c r="CS13140" s="52"/>
      <c r="CT13140" s="52"/>
      <c r="CU13140" s="33"/>
      <c r="CV13140" s="33"/>
    </row>
    <row r="13141" spans="74:100">
      <c r="BV13141" s="62"/>
      <c r="BW13141" s="62"/>
      <c r="BX13141" s="62"/>
      <c r="BY13141" s="62"/>
      <c r="BZ13141" s="62"/>
      <c r="CA13141" s="62"/>
      <c r="CB13141" s="62"/>
      <c r="CC13141" s="62"/>
      <c r="CD13141" s="62"/>
      <c r="CE13141" s="62"/>
      <c r="CF13141" s="62"/>
      <c r="CL13141" s="56" t="s">
        <v>23142</v>
      </c>
      <c r="CM13141" s="56"/>
      <c r="CN13141" s="56"/>
      <c r="CO13141" s="52"/>
      <c r="CP13141" s="52"/>
      <c r="CQ13141" s="52"/>
      <c r="CR13141" s="52"/>
      <c r="CS13141" s="52"/>
      <c r="CT13141" s="52"/>
      <c r="CU13141" s="33"/>
      <c r="CV13141" s="33"/>
    </row>
    <row r="13142" spans="74:100">
      <c r="BV13142" s="62"/>
      <c r="BW13142" s="62"/>
      <c r="BX13142" s="62"/>
      <c r="BY13142" s="62"/>
      <c r="BZ13142" s="62"/>
      <c r="CA13142" s="62"/>
      <c r="CB13142" s="62"/>
      <c r="CC13142" s="62"/>
      <c r="CD13142" s="62"/>
      <c r="CE13142" s="62"/>
      <c r="CF13142" s="62"/>
      <c r="CL13142" s="56" t="s">
        <v>6755</v>
      </c>
      <c r="CM13142" s="56" t="s">
        <v>213</v>
      </c>
      <c r="CN13142" s="56" t="s">
        <v>213</v>
      </c>
      <c r="CO13142" s="52"/>
      <c r="CP13142" s="52"/>
      <c r="CQ13142" s="52"/>
      <c r="CR13142" s="52"/>
      <c r="CS13142" s="52"/>
      <c r="CT13142" s="52"/>
      <c r="CU13142" s="33"/>
      <c r="CV13142" s="33"/>
    </row>
    <row r="13143" spans="74:100">
      <c r="BV13143" s="62"/>
      <c r="BW13143" s="62"/>
      <c r="BX13143" s="62"/>
      <c r="BY13143" s="62"/>
      <c r="BZ13143" s="62"/>
      <c r="CA13143" s="62"/>
      <c r="CB13143" s="62"/>
      <c r="CC13143" s="62"/>
      <c r="CD13143" s="62"/>
      <c r="CE13143" s="62"/>
      <c r="CF13143" s="62"/>
      <c r="CL13143" s="56" t="s">
        <v>23143</v>
      </c>
      <c r="CM13143" s="56"/>
      <c r="CN13143" s="56"/>
      <c r="CO13143" s="52"/>
      <c r="CP13143" s="52"/>
      <c r="CQ13143" s="52"/>
      <c r="CR13143" s="52"/>
      <c r="CS13143" s="52"/>
      <c r="CT13143" s="52"/>
      <c r="CU13143" s="33"/>
      <c r="CV13143" s="33"/>
    </row>
    <row r="13144" spans="74:100">
      <c r="BV13144" s="62"/>
      <c r="BW13144" s="62"/>
      <c r="BX13144" s="62"/>
      <c r="BY13144" s="62"/>
      <c r="BZ13144" s="62"/>
      <c r="CA13144" s="62"/>
      <c r="CB13144" s="62"/>
      <c r="CC13144" s="62"/>
      <c r="CD13144" s="62"/>
      <c r="CE13144" s="62"/>
      <c r="CF13144" s="62"/>
      <c r="CL13144" s="56" t="s">
        <v>6756</v>
      </c>
      <c r="CM13144" s="56" t="s">
        <v>214</v>
      </c>
      <c r="CN13144" s="56" t="s">
        <v>214</v>
      </c>
      <c r="CO13144" s="52"/>
      <c r="CP13144" s="52"/>
      <c r="CQ13144" s="52"/>
      <c r="CR13144" s="52"/>
      <c r="CS13144" s="52"/>
      <c r="CT13144" s="52"/>
      <c r="CU13144" s="33"/>
      <c r="CV13144" s="33"/>
    </row>
    <row r="13145" spans="74:100">
      <c r="BV13145" s="62"/>
      <c r="BW13145" s="62"/>
      <c r="BX13145" s="62"/>
      <c r="BY13145" s="62"/>
      <c r="BZ13145" s="62"/>
      <c r="CA13145" s="62"/>
      <c r="CB13145" s="62"/>
      <c r="CC13145" s="62"/>
      <c r="CD13145" s="62"/>
      <c r="CE13145" s="62"/>
      <c r="CF13145" s="62"/>
      <c r="CL13145" s="56" t="s">
        <v>23144</v>
      </c>
      <c r="CM13145" s="56"/>
      <c r="CN13145" s="56"/>
      <c r="CO13145" s="52"/>
      <c r="CP13145" s="52"/>
      <c r="CQ13145" s="52"/>
      <c r="CR13145" s="52"/>
      <c r="CS13145" s="52"/>
      <c r="CT13145" s="52"/>
      <c r="CU13145" s="33"/>
      <c r="CV13145" s="33"/>
    </row>
    <row r="13146" spans="74:100">
      <c r="BV13146" s="62"/>
      <c r="BW13146" s="62"/>
      <c r="BX13146" s="62"/>
      <c r="BY13146" s="62"/>
      <c r="BZ13146" s="62"/>
      <c r="CA13146" s="62"/>
      <c r="CB13146" s="62"/>
      <c r="CC13146" s="62"/>
      <c r="CD13146" s="62"/>
      <c r="CE13146" s="62"/>
      <c r="CF13146" s="62"/>
      <c r="CL13146" s="56" t="s">
        <v>28771</v>
      </c>
      <c r="CM13146" s="56" t="s">
        <v>217</v>
      </c>
      <c r="CN13146" s="56" t="s">
        <v>217</v>
      </c>
      <c r="CO13146" s="52"/>
      <c r="CP13146" s="52"/>
      <c r="CQ13146" s="52"/>
      <c r="CR13146" s="52"/>
      <c r="CS13146" s="52"/>
      <c r="CT13146" s="52"/>
      <c r="CU13146" s="33"/>
      <c r="CV13146" s="33"/>
    </row>
    <row r="13147" spans="74:100">
      <c r="BV13147" s="62"/>
      <c r="BW13147" s="62"/>
      <c r="BX13147" s="62"/>
      <c r="BY13147" s="62"/>
      <c r="BZ13147" s="62"/>
      <c r="CA13147" s="62"/>
      <c r="CB13147" s="62"/>
      <c r="CC13147" s="62"/>
      <c r="CD13147" s="62"/>
      <c r="CE13147" s="62"/>
      <c r="CF13147" s="62"/>
      <c r="CL13147" s="56" t="s">
        <v>28772</v>
      </c>
      <c r="CM13147" s="56"/>
      <c r="CN13147" s="56"/>
      <c r="CO13147" s="52"/>
      <c r="CP13147" s="52"/>
      <c r="CQ13147" s="52"/>
      <c r="CR13147" s="52"/>
      <c r="CS13147" s="52"/>
      <c r="CT13147" s="52"/>
      <c r="CU13147" s="33"/>
      <c r="CV13147" s="33"/>
    </row>
    <row r="13148" spans="74:100">
      <c r="BV13148" s="62"/>
      <c r="BW13148" s="62"/>
      <c r="BX13148" s="62"/>
      <c r="BY13148" s="62"/>
      <c r="BZ13148" s="62"/>
      <c r="CA13148" s="62"/>
      <c r="CB13148" s="62"/>
      <c r="CC13148" s="62"/>
      <c r="CD13148" s="62"/>
      <c r="CE13148" s="62"/>
      <c r="CF13148" s="62"/>
      <c r="CL13148" s="56" t="s">
        <v>6757</v>
      </c>
      <c r="CM13148" s="56" t="s">
        <v>217</v>
      </c>
      <c r="CN13148" s="56" t="s">
        <v>217</v>
      </c>
      <c r="CO13148" s="52"/>
      <c r="CP13148" s="52"/>
      <c r="CQ13148" s="52"/>
      <c r="CR13148" s="52"/>
      <c r="CS13148" s="52"/>
      <c r="CT13148" s="52"/>
      <c r="CU13148" s="33"/>
      <c r="CV13148" s="33"/>
    </row>
    <row r="13149" spans="74:100">
      <c r="BV13149" s="62"/>
      <c r="BW13149" s="62"/>
      <c r="BX13149" s="62"/>
      <c r="BY13149" s="62"/>
      <c r="BZ13149" s="62"/>
      <c r="CA13149" s="62"/>
      <c r="CB13149" s="62"/>
      <c r="CC13149" s="62"/>
      <c r="CD13149" s="62"/>
      <c r="CE13149" s="62"/>
      <c r="CF13149" s="62"/>
      <c r="CL13149" s="56" t="s">
        <v>20212</v>
      </c>
      <c r="CM13149" s="56"/>
      <c r="CN13149" s="56"/>
      <c r="CO13149" s="52"/>
      <c r="CP13149" s="52"/>
      <c r="CQ13149" s="52"/>
      <c r="CR13149" s="52"/>
      <c r="CS13149" s="52"/>
      <c r="CT13149" s="52"/>
      <c r="CU13149" s="33"/>
      <c r="CV13149" s="33"/>
    </row>
    <row r="13150" spans="74:100">
      <c r="BV13150" s="62"/>
      <c r="BW13150" s="62"/>
      <c r="BX13150" s="62"/>
      <c r="BY13150" s="62"/>
      <c r="BZ13150" s="62"/>
      <c r="CA13150" s="62"/>
      <c r="CB13150" s="62"/>
      <c r="CC13150" s="62"/>
      <c r="CD13150" s="62"/>
      <c r="CE13150" s="62"/>
      <c r="CF13150" s="62"/>
      <c r="CL13150" s="56" t="s">
        <v>6758</v>
      </c>
      <c r="CM13150" s="56" t="s">
        <v>217</v>
      </c>
      <c r="CN13150" s="56" t="s">
        <v>217</v>
      </c>
      <c r="CO13150" s="52"/>
      <c r="CP13150" s="52"/>
      <c r="CQ13150" s="52"/>
      <c r="CR13150" s="52"/>
      <c r="CS13150" s="52"/>
      <c r="CT13150" s="52"/>
      <c r="CU13150" s="33"/>
      <c r="CV13150" s="33"/>
    </row>
    <row r="13151" spans="74:100">
      <c r="BV13151" s="62"/>
      <c r="BW13151" s="62"/>
      <c r="BX13151" s="62"/>
      <c r="BY13151" s="62"/>
      <c r="BZ13151" s="62"/>
      <c r="CA13151" s="62"/>
      <c r="CB13151" s="62"/>
      <c r="CC13151" s="62"/>
      <c r="CD13151" s="62"/>
      <c r="CE13151" s="62"/>
      <c r="CF13151" s="62"/>
      <c r="CL13151" s="56" t="s">
        <v>20213</v>
      </c>
      <c r="CM13151" s="56"/>
      <c r="CN13151" s="56"/>
      <c r="CO13151" s="52"/>
      <c r="CP13151" s="52"/>
      <c r="CQ13151" s="52"/>
      <c r="CR13151" s="52"/>
      <c r="CS13151" s="52"/>
      <c r="CT13151" s="52"/>
      <c r="CU13151" s="33"/>
      <c r="CV13151" s="33"/>
    </row>
    <row r="13152" spans="74:100">
      <c r="BV13152" s="62"/>
      <c r="BW13152" s="62"/>
      <c r="BX13152" s="62"/>
      <c r="BY13152" s="62"/>
      <c r="BZ13152" s="62"/>
      <c r="CA13152" s="62"/>
      <c r="CB13152" s="62"/>
      <c r="CC13152" s="62"/>
      <c r="CD13152" s="62"/>
      <c r="CE13152" s="62"/>
      <c r="CF13152" s="62"/>
      <c r="CL13152" s="56" t="s">
        <v>23145</v>
      </c>
      <c r="CM13152" s="56" t="s">
        <v>217</v>
      </c>
      <c r="CN13152" s="56" t="s">
        <v>217</v>
      </c>
      <c r="CO13152" s="52"/>
      <c r="CP13152" s="52"/>
      <c r="CQ13152" s="52"/>
      <c r="CR13152" s="52"/>
      <c r="CS13152" s="52"/>
      <c r="CT13152" s="52"/>
      <c r="CU13152" s="33"/>
      <c r="CV13152" s="33"/>
    </row>
    <row r="13153" spans="74:100">
      <c r="BV13153" s="62"/>
      <c r="BW13153" s="62"/>
      <c r="BX13153" s="62"/>
      <c r="BY13153" s="62"/>
      <c r="BZ13153" s="62"/>
      <c r="CA13153" s="62"/>
      <c r="CB13153" s="62"/>
      <c r="CC13153" s="62"/>
      <c r="CD13153" s="62"/>
      <c r="CE13153" s="62"/>
      <c r="CF13153" s="62"/>
      <c r="CL13153" s="56" t="s">
        <v>17780</v>
      </c>
      <c r="CM13153" s="56"/>
      <c r="CN13153" s="56"/>
      <c r="CO13153" s="52"/>
      <c r="CP13153" s="52"/>
      <c r="CQ13153" s="52"/>
      <c r="CR13153" s="52"/>
      <c r="CS13153" s="52"/>
      <c r="CT13153" s="52"/>
      <c r="CU13153" s="33"/>
      <c r="CV13153" s="33"/>
    </row>
    <row r="13154" spans="74:100">
      <c r="BV13154" s="62"/>
      <c r="BW13154" s="62"/>
      <c r="BX13154" s="62"/>
      <c r="BY13154" s="62"/>
      <c r="BZ13154" s="62"/>
      <c r="CA13154" s="62"/>
      <c r="CB13154" s="62"/>
      <c r="CC13154" s="62"/>
      <c r="CD13154" s="62"/>
      <c r="CE13154" s="62"/>
      <c r="CF13154" s="62"/>
      <c r="CL13154" s="56" t="s">
        <v>28773</v>
      </c>
      <c r="CM13154" s="56" t="s">
        <v>217</v>
      </c>
      <c r="CN13154" s="56" t="s">
        <v>217</v>
      </c>
      <c r="CO13154" s="52"/>
      <c r="CP13154" s="52"/>
      <c r="CQ13154" s="52"/>
      <c r="CR13154" s="52"/>
      <c r="CS13154" s="52"/>
      <c r="CT13154" s="52"/>
      <c r="CU13154" s="33"/>
      <c r="CV13154" s="33"/>
    </row>
    <row r="13155" spans="74:100">
      <c r="BV13155" s="62"/>
      <c r="BW13155" s="62"/>
      <c r="BX13155" s="62"/>
      <c r="BY13155" s="62"/>
      <c r="BZ13155" s="62"/>
      <c r="CA13155" s="62"/>
      <c r="CB13155" s="62"/>
      <c r="CC13155" s="62"/>
      <c r="CD13155" s="62"/>
      <c r="CE13155" s="62"/>
      <c r="CF13155" s="62"/>
      <c r="CL13155" s="56" t="s">
        <v>17780</v>
      </c>
      <c r="CM13155" s="56"/>
      <c r="CN13155" s="56"/>
      <c r="CO13155" s="52"/>
      <c r="CP13155" s="52"/>
      <c r="CQ13155" s="52"/>
      <c r="CR13155" s="52"/>
      <c r="CS13155" s="52"/>
      <c r="CT13155" s="52"/>
      <c r="CU13155" s="33"/>
      <c r="CV13155" s="33"/>
    </row>
    <row r="13156" spans="74:100">
      <c r="BV13156" s="62"/>
      <c r="BW13156" s="62"/>
      <c r="BX13156" s="62"/>
      <c r="BY13156" s="62"/>
      <c r="BZ13156" s="62"/>
      <c r="CA13156" s="62"/>
      <c r="CB13156" s="62"/>
      <c r="CC13156" s="62"/>
      <c r="CD13156" s="62"/>
      <c r="CE13156" s="62"/>
      <c r="CF13156" s="62"/>
      <c r="CL13156" s="56" t="s">
        <v>23146</v>
      </c>
      <c r="CM13156" s="56" t="s">
        <v>217</v>
      </c>
      <c r="CN13156" s="56" t="s">
        <v>217</v>
      </c>
      <c r="CO13156" s="52"/>
      <c r="CP13156" s="52"/>
      <c r="CQ13156" s="52"/>
      <c r="CR13156" s="52"/>
      <c r="CS13156" s="52"/>
      <c r="CT13156" s="52"/>
      <c r="CU13156" s="33"/>
      <c r="CV13156" s="33"/>
    </row>
    <row r="13157" spans="74:100">
      <c r="BV13157" s="62"/>
      <c r="BW13157" s="62"/>
      <c r="BX13157" s="62"/>
      <c r="BY13157" s="62"/>
      <c r="BZ13157" s="62"/>
      <c r="CA13157" s="62"/>
      <c r="CB13157" s="62"/>
      <c r="CC13157" s="62"/>
      <c r="CD13157" s="62"/>
      <c r="CE13157" s="62"/>
      <c r="CF13157" s="62"/>
      <c r="CL13157" s="56" t="s">
        <v>17780</v>
      </c>
      <c r="CM13157" s="56"/>
      <c r="CN13157" s="56"/>
      <c r="CO13157" s="52"/>
      <c r="CP13157" s="52"/>
      <c r="CQ13157" s="52"/>
      <c r="CR13157" s="52"/>
      <c r="CS13157" s="52"/>
      <c r="CT13157" s="52"/>
      <c r="CU13157" s="33"/>
      <c r="CV13157" s="33"/>
    </row>
    <row r="13158" spans="74:100">
      <c r="BV13158" s="62"/>
      <c r="BW13158" s="62"/>
      <c r="BX13158" s="62"/>
      <c r="BY13158" s="62"/>
      <c r="BZ13158" s="62"/>
      <c r="CA13158" s="62"/>
      <c r="CB13158" s="62"/>
      <c r="CC13158" s="62"/>
      <c r="CD13158" s="62"/>
      <c r="CE13158" s="62"/>
      <c r="CF13158" s="62"/>
      <c r="CL13158" s="56" t="s">
        <v>23122</v>
      </c>
      <c r="CM13158" s="56" t="s">
        <v>217</v>
      </c>
      <c r="CN13158" s="56" t="s">
        <v>217</v>
      </c>
      <c r="CO13158" s="52"/>
      <c r="CP13158" s="52"/>
      <c r="CQ13158" s="52"/>
      <c r="CR13158" s="52"/>
      <c r="CS13158" s="52"/>
      <c r="CT13158" s="52"/>
      <c r="CU13158" s="33"/>
      <c r="CV13158" s="33"/>
    </row>
    <row r="13159" spans="74:100">
      <c r="BV13159" s="62"/>
      <c r="BW13159" s="62"/>
      <c r="BX13159" s="62"/>
      <c r="BY13159" s="62"/>
      <c r="BZ13159" s="62"/>
      <c r="CA13159" s="62"/>
      <c r="CB13159" s="62"/>
      <c r="CC13159" s="62"/>
      <c r="CD13159" s="62"/>
      <c r="CE13159" s="62"/>
      <c r="CF13159" s="62"/>
      <c r="CL13159" s="56" t="s">
        <v>17780</v>
      </c>
      <c r="CM13159" s="56"/>
      <c r="CN13159" s="56"/>
      <c r="CO13159" s="52"/>
      <c r="CP13159" s="52"/>
      <c r="CQ13159" s="52"/>
      <c r="CR13159" s="52"/>
      <c r="CS13159" s="52"/>
      <c r="CT13159" s="52"/>
      <c r="CU13159" s="33"/>
      <c r="CV13159" s="33"/>
    </row>
    <row r="13160" spans="74:100">
      <c r="BV13160" s="62"/>
      <c r="BW13160" s="62"/>
      <c r="BX13160" s="62"/>
      <c r="BY13160" s="62"/>
      <c r="BZ13160" s="62"/>
      <c r="CA13160" s="62"/>
      <c r="CB13160" s="62"/>
      <c r="CC13160" s="62"/>
      <c r="CD13160" s="62"/>
      <c r="CE13160" s="62"/>
      <c r="CF13160" s="62"/>
      <c r="CL13160" s="56" t="s">
        <v>28774</v>
      </c>
      <c r="CM13160" s="56" t="s">
        <v>217</v>
      </c>
      <c r="CN13160" s="56" t="s">
        <v>217</v>
      </c>
      <c r="CO13160" s="52"/>
      <c r="CP13160" s="52"/>
      <c r="CQ13160" s="52"/>
      <c r="CR13160" s="52"/>
      <c r="CS13160" s="52"/>
      <c r="CT13160" s="52"/>
      <c r="CU13160" s="33"/>
      <c r="CV13160" s="33"/>
    </row>
    <row r="13161" spans="74:100">
      <c r="BV13161" s="62"/>
      <c r="BW13161" s="62"/>
      <c r="BX13161" s="62"/>
      <c r="BY13161" s="62"/>
      <c r="BZ13161" s="62"/>
      <c r="CA13161" s="62"/>
      <c r="CB13161" s="62"/>
      <c r="CC13161" s="62"/>
      <c r="CD13161" s="62"/>
      <c r="CE13161" s="62"/>
      <c r="CF13161" s="62"/>
      <c r="CL13161" s="56" t="s">
        <v>17780</v>
      </c>
      <c r="CM13161" s="56"/>
      <c r="CN13161" s="56"/>
      <c r="CO13161" s="52"/>
      <c r="CP13161" s="52"/>
      <c r="CQ13161" s="52"/>
      <c r="CR13161" s="52"/>
      <c r="CS13161" s="52"/>
      <c r="CT13161" s="52"/>
      <c r="CU13161" s="33"/>
      <c r="CV13161" s="33"/>
    </row>
    <row r="13162" spans="74:100">
      <c r="BV13162" s="62"/>
      <c r="BW13162" s="62"/>
      <c r="BX13162" s="62"/>
      <c r="BY13162" s="62"/>
      <c r="BZ13162" s="62"/>
      <c r="CA13162" s="62"/>
      <c r="CB13162" s="62"/>
      <c r="CC13162" s="62"/>
      <c r="CD13162" s="62"/>
      <c r="CE13162" s="62"/>
      <c r="CF13162" s="62"/>
      <c r="CL13162" s="56" t="s">
        <v>6759</v>
      </c>
      <c r="CM13162" s="56" t="s">
        <v>3118</v>
      </c>
      <c r="CN13162" s="56" t="s">
        <v>3118</v>
      </c>
      <c r="CO13162" s="52"/>
      <c r="CP13162" s="52"/>
      <c r="CQ13162" s="52"/>
      <c r="CR13162" s="52"/>
      <c r="CS13162" s="52"/>
      <c r="CT13162" s="52"/>
      <c r="CU13162" s="33"/>
      <c r="CV13162" s="33"/>
    </row>
    <row r="13163" spans="74:100">
      <c r="BV13163" s="62"/>
      <c r="BW13163" s="62"/>
      <c r="BX13163" s="62"/>
      <c r="BY13163" s="62"/>
      <c r="BZ13163" s="62"/>
      <c r="CA13163" s="62"/>
      <c r="CB13163" s="62"/>
      <c r="CC13163" s="62"/>
      <c r="CD13163" s="62"/>
      <c r="CE13163" s="62"/>
      <c r="CF13163" s="62"/>
      <c r="CL13163" s="56" t="s">
        <v>20214</v>
      </c>
      <c r="CM13163" s="56"/>
      <c r="CN13163" s="56"/>
      <c r="CO13163" s="52"/>
      <c r="CP13163" s="52"/>
      <c r="CQ13163" s="52"/>
      <c r="CR13163" s="52"/>
      <c r="CS13163" s="52"/>
      <c r="CT13163" s="52"/>
      <c r="CU13163" s="33"/>
      <c r="CV13163" s="33"/>
    </row>
    <row r="13164" spans="74:100">
      <c r="BV13164" s="62"/>
      <c r="BW13164" s="62"/>
      <c r="BX13164" s="62"/>
      <c r="BY13164" s="62"/>
      <c r="BZ13164" s="62"/>
      <c r="CA13164" s="62"/>
      <c r="CB13164" s="62"/>
      <c r="CC13164" s="62"/>
      <c r="CD13164" s="62"/>
      <c r="CE13164" s="62"/>
      <c r="CF13164" s="62"/>
      <c r="CL13164" s="56" t="s">
        <v>6760</v>
      </c>
      <c r="CM13164" s="56" t="s">
        <v>217</v>
      </c>
      <c r="CN13164" s="56" t="s">
        <v>217</v>
      </c>
      <c r="CO13164" s="52"/>
      <c r="CP13164" s="52"/>
      <c r="CQ13164" s="52"/>
      <c r="CR13164" s="52"/>
      <c r="CS13164" s="52"/>
      <c r="CT13164" s="52"/>
      <c r="CU13164" s="33"/>
      <c r="CV13164" s="33"/>
    </row>
    <row r="13165" spans="74:100">
      <c r="BV13165" s="62"/>
      <c r="BW13165" s="62"/>
      <c r="BX13165" s="62"/>
      <c r="BY13165" s="62"/>
      <c r="BZ13165" s="62"/>
      <c r="CA13165" s="62"/>
      <c r="CB13165" s="62"/>
      <c r="CC13165" s="62"/>
      <c r="CD13165" s="62"/>
      <c r="CE13165" s="62"/>
      <c r="CF13165" s="62"/>
      <c r="CL13165" s="56" t="s">
        <v>23147</v>
      </c>
      <c r="CM13165" s="56"/>
      <c r="CN13165" s="56"/>
      <c r="CO13165" s="52"/>
      <c r="CP13165" s="52"/>
      <c r="CQ13165" s="52"/>
      <c r="CR13165" s="52"/>
      <c r="CS13165" s="52"/>
      <c r="CT13165" s="52"/>
      <c r="CU13165" s="33"/>
      <c r="CV13165" s="33"/>
    </row>
    <row r="13166" spans="74:100">
      <c r="BV13166" s="62"/>
      <c r="BW13166" s="62"/>
      <c r="BX13166" s="62"/>
      <c r="BY13166" s="62"/>
      <c r="BZ13166" s="62"/>
      <c r="CA13166" s="62"/>
      <c r="CB13166" s="62"/>
      <c r="CC13166" s="62"/>
      <c r="CD13166" s="62"/>
      <c r="CE13166" s="62"/>
      <c r="CF13166" s="62"/>
      <c r="CL13166" s="56" t="s">
        <v>6761</v>
      </c>
      <c r="CM13166" s="56" t="s">
        <v>217</v>
      </c>
      <c r="CN13166" s="56" t="s">
        <v>217</v>
      </c>
      <c r="CO13166" s="52"/>
      <c r="CP13166" s="52"/>
      <c r="CQ13166" s="52"/>
      <c r="CR13166" s="52"/>
      <c r="CS13166" s="52"/>
      <c r="CT13166" s="52"/>
      <c r="CU13166" s="33"/>
      <c r="CV13166" s="33"/>
    </row>
    <row r="13167" spans="74:100">
      <c r="BV13167" s="62"/>
      <c r="BW13167" s="62"/>
      <c r="BX13167" s="62"/>
      <c r="BY13167" s="62"/>
      <c r="BZ13167" s="62"/>
      <c r="CA13167" s="62"/>
      <c r="CB13167" s="62"/>
      <c r="CC13167" s="62"/>
      <c r="CD13167" s="62"/>
      <c r="CE13167" s="62"/>
      <c r="CF13167" s="62"/>
      <c r="CL13167" s="56" t="s">
        <v>20215</v>
      </c>
      <c r="CM13167" s="56"/>
      <c r="CN13167" s="56"/>
      <c r="CO13167" s="52"/>
      <c r="CP13167" s="52"/>
      <c r="CQ13167" s="52"/>
      <c r="CR13167" s="52"/>
      <c r="CS13167" s="52"/>
      <c r="CT13167" s="52"/>
      <c r="CU13167" s="33"/>
      <c r="CV13167" s="33"/>
    </row>
    <row r="13168" spans="74:100">
      <c r="BV13168" s="62"/>
      <c r="BW13168" s="62"/>
      <c r="BX13168" s="62"/>
      <c r="BY13168" s="62"/>
      <c r="BZ13168" s="62"/>
      <c r="CA13168" s="62"/>
      <c r="CB13168" s="62"/>
      <c r="CC13168" s="62"/>
      <c r="CD13168" s="62"/>
      <c r="CE13168" s="62"/>
      <c r="CF13168" s="62"/>
      <c r="CL13168" s="56" t="s">
        <v>2797</v>
      </c>
      <c r="CM13168" s="56" t="s">
        <v>217</v>
      </c>
      <c r="CN13168" s="56" t="s">
        <v>217</v>
      </c>
      <c r="CO13168" s="52"/>
      <c r="CP13168" s="52"/>
      <c r="CQ13168" s="52"/>
      <c r="CR13168" s="52"/>
      <c r="CS13168" s="52"/>
      <c r="CT13168" s="52"/>
      <c r="CU13168" s="33"/>
      <c r="CV13168" s="33"/>
    </row>
    <row r="13169" spans="74:100">
      <c r="BV13169" s="62"/>
      <c r="BW13169" s="62"/>
      <c r="BX13169" s="62"/>
      <c r="BY13169" s="62"/>
      <c r="BZ13169" s="62"/>
      <c r="CA13169" s="62"/>
      <c r="CB13169" s="62"/>
      <c r="CC13169" s="62"/>
      <c r="CD13169" s="62"/>
      <c r="CE13169" s="62"/>
      <c r="CF13169" s="62"/>
      <c r="CL13169" s="56" t="s">
        <v>20216</v>
      </c>
      <c r="CM13169" s="56"/>
      <c r="CN13169" s="56"/>
      <c r="CO13169" s="52"/>
      <c r="CP13169" s="52"/>
      <c r="CQ13169" s="52"/>
      <c r="CR13169" s="52"/>
      <c r="CS13169" s="52"/>
      <c r="CT13169" s="52"/>
      <c r="CU13169" s="33"/>
      <c r="CV13169" s="33"/>
    </row>
    <row r="13170" spans="74:100">
      <c r="BV13170" s="62"/>
      <c r="BW13170" s="62"/>
      <c r="BX13170" s="62"/>
      <c r="BY13170" s="62"/>
      <c r="BZ13170" s="62"/>
      <c r="CA13170" s="62"/>
      <c r="CB13170" s="62"/>
      <c r="CC13170" s="62"/>
      <c r="CD13170" s="62"/>
      <c r="CE13170" s="62"/>
      <c r="CF13170" s="62"/>
      <c r="CL13170" s="56" t="s">
        <v>23148</v>
      </c>
      <c r="CM13170" s="56" t="s">
        <v>217</v>
      </c>
      <c r="CN13170" s="56" t="s">
        <v>217</v>
      </c>
      <c r="CO13170" s="52"/>
      <c r="CP13170" s="52"/>
      <c r="CQ13170" s="52"/>
      <c r="CR13170" s="52"/>
      <c r="CS13170" s="52"/>
      <c r="CT13170" s="52"/>
      <c r="CU13170" s="33"/>
      <c r="CV13170" s="33"/>
    </row>
    <row r="13171" spans="74:100">
      <c r="BV13171" s="62"/>
      <c r="BW13171" s="62"/>
      <c r="BX13171" s="62"/>
      <c r="BY13171" s="62"/>
      <c r="BZ13171" s="62"/>
      <c r="CA13171" s="62"/>
      <c r="CB13171" s="62"/>
      <c r="CC13171" s="62"/>
      <c r="CD13171" s="62"/>
      <c r="CE13171" s="62"/>
      <c r="CF13171" s="62"/>
      <c r="CL13171" s="56" t="s">
        <v>20214</v>
      </c>
      <c r="CM13171" s="56"/>
      <c r="CN13171" s="56"/>
      <c r="CO13171" s="52"/>
      <c r="CP13171" s="52"/>
      <c r="CQ13171" s="52"/>
      <c r="CR13171" s="52"/>
      <c r="CS13171" s="52"/>
      <c r="CT13171" s="52"/>
      <c r="CU13171" s="33"/>
      <c r="CV13171" s="33"/>
    </row>
    <row r="13172" spans="74:100">
      <c r="BV13172" s="62"/>
      <c r="BW13172" s="62"/>
      <c r="BX13172" s="62"/>
      <c r="BY13172" s="62"/>
      <c r="BZ13172" s="62"/>
      <c r="CA13172" s="62"/>
      <c r="CB13172" s="62"/>
      <c r="CC13172" s="62"/>
      <c r="CD13172" s="62"/>
      <c r="CE13172" s="62"/>
      <c r="CF13172" s="62"/>
      <c r="CL13172" s="56" t="s">
        <v>6762</v>
      </c>
      <c r="CM13172" s="56" t="s">
        <v>3118</v>
      </c>
      <c r="CN13172" s="56" t="s">
        <v>3118</v>
      </c>
      <c r="CO13172" s="52"/>
      <c r="CP13172" s="52"/>
      <c r="CQ13172" s="52"/>
      <c r="CR13172" s="52"/>
      <c r="CS13172" s="52"/>
      <c r="CT13172" s="52"/>
      <c r="CU13172" s="33"/>
      <c r="CV13172" s="33"/>
    </row>
    <row r="13173" spans="74:100">
      <c r="BV13173" s="62"/>
      <c r="BW13173" s="62"/>
      <c r="BX13173" s="62"/>
      <c r="BY13173" s="62"/>
      <c r="BZ13173" s="62"/>
      <c r="CA13173" s="62"/>
      <c r="CB13173" s="62"/>
      <c r="CC13173" s="62"/>
      <c r="CD13173" s="62"/>
      <c r="CE13173" s="62"/>
      <c r="CF13173" s="62"/>
      <c r="CL13173" s="56" t="s">
        <v>20217</v>
      </c>
      <c r="CM13173" s="56"/>
      <c r="CN13173" s="56"/>
      <c r="CO13173" s="52"/>
      <c r="CP13173" s="52"/>
      <c r="CQ13173" s="52"/>
      <c r="CR13173" s="52"/>
      <c r="CS13173" s="52"/>
      <c r="CT13173" s="52"/>
      <c r="CU13173" s="33"/>
      <c r="CV13173" s="33"/>
    </row>
    <row r="13174" spans="74:100">
      <c r="BV13174" s="62"/>
      <c r="BW13174" s="62"/>
      <c r="BX13174" s="62"/>
      <c r="BY13174" s="62"/>
      <c r="BZ13174" s="62"/>
      <c r="CA13174" s="62"/>
      <c r="CB13174" s="62"/>
      <c r="CC13174" s="62"/>
      <c r="CD13174" s="62"/>
      <c r="CE13174" s="62"/>
      <c r="CF13174" s="62"/>
      <c r="CL13174" s="56" t="s">
        <v>2798</v>
      </c>
      <c r="CM13174" s="56" t="s">
        <v>213</v>
      </c>
      <c r="CN13174" s="56" t="s">
        <v>213</v>
      </c>
      <c r="CO13174" s="52"/>
      <c r="CP13174" s="52"/>
      <c r="CQ13174" s="52"/>
      <c r="CR13174" s="52"/>
      <c r="CS13174" s="52"/>
      <c r="CT13174" s="52"/>
      <c r="CU13174" s="33"/>
      <c r="CV13174" s="33"/>
    </row>
    <row r="13175" spans="74:100">
      <c r="BV13175" s="62"/>
      <c r="BW13175" s="62"/>
      <c r="BX13175" s="62"/>
      <c r="BY13175" s="62"/>
      <c r="BZ13175" s="62"/>
      <c r="CA13175" s="62"/>
      <c r="CB13175" s="62"/>
      <c r="CC13175" s="62"/>
      <c r="CD13175" s="62"/>
      <c r="CE13175" s="62"/>
      <c r="CF13175" s="62"/>
      <c r="CL13175" s="56" t="s">
        <v>23149</v>
      </c>
      <c r="CM13175" s="56"/>
      <c r="CN13175" s="56"/>
      <c r="CO13175" s="52"/>
      <c r="CP13175" s="52"/>
      <c r="CQ13175" s="52"/>
      <c r="CR13175" s="52"/>
      <c r="CS13175" s="52"/>
      <c r="CT13175" s="52"/>
      <c r="CU13175" s="33"/>
      <c r="CV13175" s="33"/>
    </row>
    <row r="13176" spans="74:100">
      <c r="BV13176" s="62"/>
      <c r="BW13176" s="62"/>
      <c r="BX13176" s="62"/>
      <c r="BY13176" s="62"/>
      <c r="BZ13176" s="62"/>
      <c r="CA13176" s="62"/>
      <c r="CB13176" s="62"/>
      <c r="CC13176" s="62"/>
      <c r="CD13176" s="62"/>
      <c r="CE13176" s="62"/>
      <c r="CF13176" s="62"/>
      <c r="CL13176" s="56" t="s">
        <v>6763</v>
      </c>
      <c r="CM13176" s="56" t="s">
        <v>3118</v>
      </c>
      <c r="CN13176" s="56" t="s">
        <v>3118</v>
      </c>
      <c r="CO13176" s="52"/>
      <c r="CP13176" s="52"/>
      <c r="CQ13176" s="52"/>
      <c r="CR13176" s="52"/>
      <c r="CS13176" s="52"/>
      <c r="CT13176" s="52"/>
      <c r="CU13176" s="33"/>
      <c r="CV13176" s="33"/>
    </row>
    <row r="13177" spans="74:100">
      <c r="BV13177" s="62"/>
      <c r="BW13177" s="62"/>
      <c r="BX13177" s="62"/>
      <c r="BY13177" s="62"/>
      <c r="BZ13177" s="62"/>
      <c r="CA13177" s="62"/>
      <c r="CB13177" s="62"/>
      <c r="CC13177" s="62"/>
      <c r="CD13177" s="62"/>
      <c r="CE13177" s="62"/>
      <c r="CF13177" s="62"/>
      <c r="CL13177" s="56" t="s">
        <v>20218</v>
      </c>
      <c r="CM13177" s="56"/>
      <c r="CN13177" s="56"/>
      <c r="CO13177" s="52"/>
      <c r="CP13177" s="52"/>
      <c r="CQ13177" s="52"/>
      <c r="CR13177" s="52"/>
      <c r="CS13177" s="52"/>
      <c r="CT13177" s="52"/>
      <c r="CU13177" s="33"/>
      <c r="CV13177" s="33"/>
    </row>
    <row r="13178" spans="74:100">
      <c r="BV13178" s="62"/>
      <c r="BW13178" s="62"/>
      <c r="BX13178" s="62"/>
      <c r="BY13178" s="62"/>
      <c r="BZ13178" s="62"/>
      <c r="CA13178" s="62"/>
      <c r="CB13178" s="62"/>
      <c r="CC13178" s="62"/>
      <c r="CD13178" s="62"/>
      <c r="CE13178" s="62"/>
      <c r="CF13178" s="62"/>
      <c r="CL13178" s="56" t="s">
        <v>28775</v>
      </c>
      <c r="CM13178" s="56" t="s">
        <v>217</v>
      </c>
      <c r="CN13178" s="56" t="s">
        <v>217</v>
      </c>
      <c r="CO13178" s="52"/>
      <c r="CP13178" s="52"/>
      <c r="CQ13178" s="52"/>
      <c r="CR13178" s="52"/>
      <c r="CS13178" s="52"/>
      <c r="CT13178" s="52"/>
      <c r="CU13178" s="33"/>
      <c r="CV13178" s="33"/>
    </row>
    <row r="13179" spans="74:100">
      <c r="BV13179" s="62"/>
      <c r="BW13179" s="62"/>
      <c r="BX13179" s="62"/>
      <c r="BY13179" s="62"/>
      <c r="BZ13179" s="62"/>
      <c r="CA13179" s="62"/>
      <c r="CB13179" s="62"/>
      <c r="CC13179" s="62"/>
      <c r="CD13179" s="62"/>
      <c r="CE13179" s="62"/>
      <c r="CF13179" s="62"/>
      <c r="CL13179" s="56" t="s">
        <v>28776</v>
      </c>
      <c r="CM13179" s="56"/>
      <c r="CN13179" s="56"/>
      <c r="CO13179" s="52"/>
      <c r="CP13179" s="52"/>
      <c r="CQ13179" s="52"/>
      <c r="CR13179" s="52"/>
      <c r="CS13179" s="52"/>
      <c r="CT13179" s="52"/>
      <c r="CU13179" s="33"/>
      <c r="CV13179" s="33"/>
    </row>
    <row r="13180" spans="74:100">
      <c r="BV13180" s="62"/>
      <c r="BW13180" s="62"/>
      <c r="BX13180" s="62"/>
      <c r="BY13180" s="62"/>
      <c r="BZ13180" s="62"/>
      <c r="CA13180" s="62"/>
      <c r="CB13180" s="62"/>
      <c r="CC13180" s="62"/>
      <c r="CD13180" s="62"/>
      <c r="CE13180" s="62"/>
      <c r="CF13180" s="62"/>
      <c r="CL13180" s="56" t="s">
        <v>2799</v>
      </c>
      <c r="CM13180" s="56" t="s">
        <v>215</v>
      </c>
      <c r="CN13180" s="56" t="s">
        <v>215</v>
      </c>
      <c r="CO13180" s="52"/>
      <c r="CP13180" s="52"/>
      <c r="CQ13180" s="52"/>
      <c r="CR13180" s="52"/>
      <c r="CS13180" s="52"/>
      <c r="CT13180" s="52"/>
      <c r="CU13180" s="33"/>
      <c r="CV13180" s="33"/>
    </row>
    <row r="13181" spans="74:100">
      <c r="BV13181" s="62"/>
      <c r="BW13181" s="62"/>
      <c r="BX13181" s="62"/>
      <c r="BY13181" s="62"/>
      <c r="BZ13181" s="62"/>
      <c r="CA13181" s="62"/>
      <c r="CB13181" s="62"/>
      <c r="CC13181" s="62"/>
      <c r="CD13181" s="62"/>
      <c r="CE13181" s="62"/>
      <c r="CF13181" s="62"/>
      <c r="CL13181" s="56" t="s">
        <v>23150</v>
      </c>
      <c r="CM13181" s="56"/>
      <c r="CN13181" s="56"/>
      <c r="CO13181" s="52"/>
      <c r="CP13181" s="52"/>
      <c r="CQ13181" s="52"/>
      <c r="CR13181" s="52"/>
      <c r="CS13181" s="52"/>
      <c r="CT13181" s="52"/>
      <c r="CU13181" s="33"/>
      <c r="CV13181" s="33"/>
    </row>
    <row r="13182" spans="74:100">
      <c r="BV13182" s="62"/>
      <c r="BW13182" s="62"/>
      <c r="BX13182" s="62"/>
      <c r="BY13182" s="62"/>
      <c r="BZ13182" s="62"/>
      <c r="CA13182" s="62"/>
      <c r="CB13182" s="62"/>
      <c r="CC13182" s="62"/>
      <c r="CD13182" s="62"/>
      <c r="CE13182" s="62"/>
      <c r="CF13182" s="62"/>
      <c r="CL13182" s="56" t="s">
        <v>6764</v>
      </c>
      <c r="CM13182" s="56" t="s">
        <v>3118</v>
      </c>
      <c r="CN13182" s="56" t="s">
        <v>3118</v>
      </c>
      <c r="CO13182" s="52"/>
      <c r="CP13182" s="52"/>
      <c r="CQ13182" s="52"/>
      <c r="CR13182" s="52"/>
      <c r="CS13182" s="52"/>
      <c r="CT13182" s="52"/>
      <c r="CU13182" s="33"/>
      <c r="CV13182" s="33"/>
    </row>
    <row r="13183" spans="74:100">
      <c r="BV13183" s="62"/>
      <c r="BW13183" s="62"/>
      <c r="BX13183" s="62"/>
      <c r="BY13183" s="62"/>
      <c r="BZ13183" s="62"/>
      <c r="CA13183" s="62"/>
      <c r="CB13183" s="62"/>
      <c r="CC13183" s="62"/>
      <c r="CD13183" s="62"/>
      <c r="CE13183" s="62"/>
      <c r="CF13183" s="62"/>
      <c r="CL13183" s="56" t="s">
        <v>20219</v>
      </c>
      <c r="CM13183" s="56"/>
      <c r="CN13183" s="56"/>
      <c r="CO13183" s="52"/>
      <c r="CP13183" s="52"/>
      <c r="CQ13183" s="52"/>
      <c r="CR13183" s="52"/>
      <c r="CS13183" s="52"/>
      <c r="CT13183" s="52"/>
      <c r="CU13183" s="33"/>
      <c r="CV13183" s="33"/>
    </row>
    <row r="13184" spans="74:100">
      <c r="BV13184" s="62"/>
      <c r="BW13184" s="62"/>
      <c r="BX13184" s="62"/>
      <c r="BY13184" s="62"/>
      <c r="BZ13184" s="62"/>
      <c r="CA13184" s="62"/>
      <c r="CB13184" s="62"/>
      <c r="CC13184" s="62"/>
      <c r="CD13184" s="62"/>
      <c r="CE13184" s="62"/>
      <c r="CF13184" s="62"/>
      <c r="CL13184" s="56" t="s">
        <v>6765</v>
      </c>
      <c r="CM13184" s="56" t="s">
        <v>217</v>
      </c>
      <c r="CN13184" s="56" t="s">
        <v>217</v>
      </c>
      <c r="CO13184" s="52"/>
      <c r="CP13184" s="52"/>
      <c r="CQ13184" s="52"/>
      <c r="CR13184" s="52"/>
      <c r="CS13184" s="52"/>
      <c r="CT13184" s="52"/>
      <c r="CU13184" s="33"/>
      <c r="CV13184" s="33"/>
    </row>
    <row r="13185" spans="74:100">
      <c r="BV13185" s="62"/>
      <c r="BW13185" s="62"/>
      <c r="BX13185" s="62"/>
      <c r="BY13185" s="62"/>
      <c r="BZ13185" s="62"/>
      <c r="CA13185" s="62"/>
      <c r="CB13185" s="62"/>
      <c r="CC13185" s="62"/>
      <c r="CD13185" s="62"/>
      <c r="CE13185" s="62"/>
      <c r="CF13185" s="62"/>
      <c r="CL13185" s="56" t="s">
        <v>20220</v>
      </c>
      <c r="CM13185" s="56"/>
      <c r="CN13185" s="56"/>
      <c r="CO13185" s="52"/>
      <c r="CP13185" s="52"/>
      <c r="CQ13185" s="52"/>
      <c r="CR13185" s="52"/>
      <c r="CS13185" s="52"/>
      <c r="CT13185" s="52"/>
      <c r="CU13185" s="33"/>
      <c r="CV13185" s="33"/>
    </row>
    <row r="13186" spans="74:100">
      <c r="BV13186" s="62"/>
      <c r="BW13186" s="62"/>
      <c r="BX13186" s="62"/>
      <c r="BY13186" s="62"/>
      <c r="BZ13186" s="62"/>
      <c r="CA13186" s="62"/>
      <c r="CB13186" s="62"/>
      <c r="CC13186" s="62"/>
      <c r="CD13186" s="62"/>
      <c r="CE13186" s="62"/>
      <c r="CF13186" s="62"/>
      <c r="CL13186" s="56" t="s">
        <v>28777</v>
      </c>
      <c r="CM13186" s="56" t="s">
        <v>217</v>
      </c>
      <c r="CN13186" s="56" t="s">
        <v>217</v>
      </c>
      <c r="CO13186" s="52"/>
      <c r="CP13186" s="52"/>
      <c r="CQ13186" s="52"/>
      <c r="CR13186" s="52"/>
      <c r="CS13186" s="52"/>
      <c r="CT13186" s="52"/>
      <c r="CU13186" s="33"/>
      <c r="CV13186" s="33"/>
    </row>
    <row r="13187" spans="74:100">
      <c r="BV13187" s="62"/>
      <c r="BW13187" s="62"/>
      <c r="BX13187" s="62"/>
      <c r="BY13187" s="62"/>
      <c r="BZ13187" s="62"/>
      <c r="CA13187" s="62"/>
      <c r="CB13187" s="62"/>
      <c r="CC13187" s="62"/>
      <c r="CD13187" s="62"/>
      <c r="CE13187" s="62"/>
      <c r="CF13187" s="62"/>
      <c r="CL13187" s="56" t="s">
        <v>28778</v>
      </c>
      <c r="CM13187" s="56"/>
      <c r="CN13187" s="56"/>
      <c r="CO13187" s="52"/>
      <c r="CP13187" s="52"/>
      <c r="CQ13187" s="52"/>
      <c r="CR13187" s="52"/>
      <c r="CS13187" s="52"/>
      <c r="CT13187" s="52"/>
      <c r="CU13187" s="33"/>
      <c r="CV13187" s="33"/>
    </row>
    <row r="13188" spans="74:100">
      <c r="BV13188" s="62"/>
      <c r="BW13188" s="62"/>
      <c r="BX13188" s="62"/>
      <c r="BY13188" s="62"/>
      <c r="BZ13188" s="62"/>
      <c r="CA13188" s="62"/>
      <c r="CB13188" s="62"/>
      <c r="CC13188" s="62"/>
      <c r="CD13188" s="62"/>
      <c r="CE13188" s="62"/>
      <c r="CF13188" s="62"/>
      <c r="CL13188" s="56" t="s">
        <v>6766</v>
      </c>
      <c r="CM13188" s="56" t="s">
        <v>217</v>
      </c>
      <c r="CN13188" s="56" t="s">
        <v>217</v>
      </c>
      <c r="CO13188" s="52"/>
      <c r="CP13188" s="52"/>
      <c r="CQ13188" s="52"/>
      <c r="CR13188" s="52"/>
      <c r="CS13188" s="52"/>
      <c r="CT13188" s="52"/>
      <c r="CU13188" s="33"/>
      <c r="CV13188" s="33"/>
    </row>
    <row r="13189" spans="74:100">
      <c r="BV13189" s="62"/>
      <c r="BW13189" s="62"/>
      <c r="BX13189" s="62"/>
      <c r="BY13189" s="62"/>
      <c r="BZ13189" s="62"/>
      <c r="CA13189" s="62"/>
      <c r="CB13189" s="62"/>
      <c r="CC13189" s="62"/>
      <c r="CD13189" s="62"/>
      <c r="CE13189" s="62"/>
      <c r="CF13189" s="62"/>
      <c r="CL13189" s="56" t="s">
        <v>20221</v>
      </c>
      <c r="CM13189" s="56"/>
      <c r="CN13189" s="56"/>
      <c r="CO13189" s="52"/>
      <c r="CP13189" s="52"/>
      <c r="CQ13189" s="52"/>
      <c r="CR13189" s="52"/>
      <c r="CS13189" s="52"/>
      <c r="CT13189" s="52"/>
      <c r="CU13189" s="33"/>
      <c r="CV13189" s="33"/>
    </row>
    <row r="13190" spans="74:100">
      <c r="BV13190" s="62"/>
      <c r="BW13190" s="62"/>
      <c r="BX13190" s="62"/>
      <c r="BY13190" s="62"/>
      <c r="BZ13190" s="62"/>
      <c r="CA13190" s="62"/>
      <c r="CB13190" s="62"/>
      <c r="CC13190" s="62"/>
      <c r="CD13190" s="62"/>
      <c r="CE13190" s="62"/>
      <c r="CF13190" s="62"/>
      <c r="CL13190" s="56" t="s">
        <v>6767</v>
      </c>
      <c r="CM13190" s="56" t="s">
        <v>217</v>
      </c>
      <c r="CN13190" s="56" t="s">
        <v>217</v>
      </c>
      <c r="CO13190" s="52"/>
      <c r="CP13190" s="52"/>
      <c r="CQ13190" s="52"/>
      <c r="CR13190" s="52"/>
      <c r="CS13190" s="52"/>
      <c r="CT13190" s="52"/>
      <c r="CU13190" s="33"/>
      <c r="CV13190" s="33"/>
    </row>
    <row r="13191" spans="74:100">
      <c r="BV13191" s="62"/>
      <c r="BW13191" s="62"/>
      <c r="BX13191" s="62"/>
      <c r="BY13191" s="62"/>
      <c r="BZ13191" s="62"/>
      <c r="CA13191" s="62"/>
      <c r="CB13191" s="62"/>
      <c r="CC13191" s="62"/>
      <c r="CD13191" s="62"/>
      <c r="CE13191" s="62"/>
      <c r="CF13191" s="62"/>
      <c r="CL13191" s="56" t="s">
        <v>20222</v>
      </c>
      <c r="CM13191" s="56"/>
      <c r="CN13191" s="56"/>
      <c r="CO13191" s="52"/>
      <c r="CP13191" s="52"/>
      <c r="CQ13191" s="52"/>
      <c r="CR13191" s="52"/>
      <c r="CS13191" s="52"/>
      <c r="CT13191" s="52"/>
      <c r="CU13191" s="33"/>
      <c r="CV13191" s="33"/>
    </row>
    <row r="13192" spans="74:100">
      <c r="BV13192" s="62"/>
      <c r="BW13192" s="62"/>
      <c r="BX13192" s="62"/>
      <c r="BY13192" s="62"/>
      <c r="BZ13192" s="62"/>
      <c r="CA13192" s="62"/>
      <c r="CB13192" s="62"/>
      <c r="CC13192" s="62"/>
      <c r="CD13192" s="62"/>
      <c r="CE13192" s="62"/>
      <c r="CF13192" s="62"/>
      <c r="CL13192" s="56" t="s">
        <v>6768</v>
      </c>
      <c r="CM13192" s="56" t="s">
        <v>217</v>
      </c>
      <c r="CN13192" s="56" t="s">
        <v>217</v>
      </c>
      <c r="CO13192" s="52"/>
      <c r="CP13192" s="52"/>
      <c r="CQ13192" s="52"/>
      <c r="CR13192" s="52"/>
      <c r="CS13192" s="52"/>
      <c r="CT13192" s="52"/>
      <c r="CU13192" s="33"/>
      <c r="CV13192" s="33"/>
    </row>
    <row r="13193" spans="74:100">
      <c r="BV13193" s="62"/>
      <c r="BW13193" s="62"/>
      <c r="BX13193" s="62"/>
      <c r="BY13193" s="62"/>
      <c r="BZ13193" s="62"/>
      <c r="CA13193" s="62"/>
      <c r="CB13193" s="62"/>
      <c r="CC13193" s="62"/>
      <c r="CD13193" s="62"/>
      <c r="CE13193" s="62"/>
      <c r="CF13193" s="62"/>
      <c r="CL13193" s="56" t="s">
        <v>20223</v>
      </c>
      <c r="CM13193" s="56"/>
      <c r="CN13193" s="56"/>
      <c r="CO13193" s="52"/>
      <c r="CP13193" s="52"/>
      <c r="CQ13193" s="52"/>
      <c r="CR13193" s="52"/>
      <c r="CS13193" s="52"/>
      <c r="CT13193" s="52"/>
      <c r="CU13193" s="33"/>
      <c r="CV13193" s="33"/>
    </row>
    <row r="13194" spans="74:100">
      <c r="BV13194" s="62"/>
      <c r="BW13194" s="62"/>
      <c r="BX13194" s="62"/>
      <c r="BY13194" s="62"/>
      <c r="BZ13194" s="62"/>
      <c r="CA13194" s="62"/>
      <c r="CB13194" s="62"/>
      <c r="CC13194" s="62"/>
      <c r="CD13194" s="62"/>
      <c r="CE13194" s="62"/>
      <c r="CF13194" s="62"/>
      <c r="CL13194" s="56" t="s">
        <v>28779</v>
      </c>
      <c r="CM13194" s="56" t="s">
        <v>217</v>
      </c>
      <c r="CN13194" s="56" t="s">
        <v>217</v>
      </c>
      <c r="CO13194" s="52"/>
      <c r="CP13194" s="52"/>
      <c r="CQ13194" s="52"/>
      <c r="CR13194" s="52"/>
      <c r="CS13194" s="52"/>
      <c r="CT13194" s="52"/>
      <c r="CU13194" s="33"/>
      <c r="CV13194" s="33"/>
    </row>
    <row r="13195" spans="74:100">
      <c r="BV13195" s="62"/>
      <c r="BW13195" s="62"/>
      <c r="BX13195" s="62"/>
      <c r="BY13195" s="62"/>
      <c r="BZ13195" s="62"/>
      <c r="CA13195" s="62"/>
      <c r="CB13195" s="62"/>
      <c r="CC13195" s="62"/>
      <c r="CD13195" s="62"/>
      <c r="CE13195" s="62"/>
      <c r="CF13195" s="62"/>
      <c r="CL13195" s="56" t="s">
        <v>28780</v>
      </c>
      <c r="CM13195" s="56"/>
      <c r="CN13195" s="56"/>
      <c r="CO13195" s="52"/>
      <c r="CP13195" s="52"/>
      <c r="CQ13195" s="52"/>
      <c r="CR13195" s="52"/>
      <c r="CS13195" s="52"/>
      <c r="CT13195" s="52"/>
      <c r="CU13195" s="33"/>
      <c r="CV13195" s="33"/>
    </row>
    <row r="13196" spans="74:100">
      <c r="BV13196" s="62"/>
      <c r="BW13196" s="62"/>
      <c r="BX13196" s="62"/>
      <c r="BY13196" s="62"/>
      <c r="BZ13196" s="62"/>
      <c r="CA13196" s="62"/>
      <c r="CB13196" s="62"/>
      <c r="CC13196" s="62"/>
      <c r="CD13196" s="62"/>
      <c r="CE13196" s="62"/>
      <c r="CF13196" s="62"/>
      <c r="CL13196" s="56" t="s">
        <v>6769</v>
      </c>
      <c r="CM13196" s="56" t="s">
        <v>3118</v>
      </c>
      <c r="CN13196" s="56" t="s">
        <v>3118</v>
      </c>
      <c r="CO13196" s="52"/>
      <c r="CP13196" s="52"/>
      <c r="CQ13196" s="52"/>
      <c r="CR13196" s="52"/>
      <c r="CS13196" s="52"/>
      <c r="CT13196" s="52"/>
      <c r="CU13196" s="33"/>
      <c r="CV13196" s="33"/>
    </row>
    <row r="13197" spans="74:100">
      <c r="BV13197" s="62"/>
      <c r="BW13197" s="62"/>
      <c r="BX13197" s="62"/>
      <c r="BY13197" s="62"/>
      <c r="BZ13197" s="62"/>
      <c r="CA13197" s="62"/>
      <c r="CB13197" s="62"/>
      <c r="CC13197" s="62"/>
      <c r="CD13197" s="62"/>
      <c r="CE13197" s="62"/>
      <c r="CF13197" s="62"/>
      <c r="CL13197" s="56" t="s">
        <v>20224</v>
      </c>
      <c r="CM13197" s="56"/>
      <c r="CN13197" s="56"/>
      <c r="CO13197" s="52"/>
      <c r="CP13197" s="52"/>
      <c r="CQ13197" s="52"/>
      <c r="CR13197" s="52"/>
      <c r="CS13197" s="52"/>
      <c r="CT13197" s="52"/>
      <c r="CU13197" s="33"/>
      <c r="CV13197" s="33"/>
    </row>
    <row r="13198" spans="74:100">
      <c r="BV13198" s="62"/>
      <c r="BW13198" s="62"/>
      <c r="BX13198" s="62"/>
      <c r="BY13198" s="62"/>
      <c r="BZ13198" s="62"/>
      <c r="CA13198" s="62"/>
      <c r="CB13198" s="62"/>
      <c r="CC13198" s="62"/>
      <c r="CD13198" s="62"/>
      <c r="CE13198" s="62"/>
      <c r="CF13198" s="62"/>
      <c r="CL13198" s="56" t="s">
        <v>20508</v>
      </c>
      <c r="CM13198" s="56" t="s">
        <v>217</v>
      </c>
      <c r="CN13198" s="56" t="s">
        <v>217</v>
      </c>
      <c r="CO13198" s="52"/>
      <c r="CP13198" s="52"/>
      <c r="CQ13198" s="52"/>
      <c r="CR13198" s="52"/>
      <c r="CS13198" s="52"/>
      <c r="CT13198" s="52"/>
      <c r="CU13198" s="33"/>
      <c r="CV13198" s="33"/>
    </row>
    <row r="13199" spans="74:100">
      <c r="BV13199" s="62"/>
      <c r="BW13199" s="62"/>
      <c r="BX13199" s="62"/>
      <c r="BY13199" s="62"/>
      <c r="BZ13199" s="62"/>
      <c r="CA13199" s="62"/>
      <c r="CB13199" s="62"/>
      <c r="CC13199" s="62"/>
      <c r="CD13199" s="62"/>
      <c r="CE13199" s="62"/>
      <c r="CF13199" s="62"/>
      <c r="CL13199" s="56" t="s">
        <v>20224</v>
      </c>
      <c r="CM13199" s="56"/>
      <c r="CN13199" s="56"/>
      <c r="CO13199" s="52"/>
      <c r="CP13199" s="52"/>
      <c r="CQ13199" s="52"/>
      <c r="CR13199" s="52"/>
      <c r="CS13199" s="52"/>
      <c r="CT13199" s="52"/>
      <c r="CU13199" s="33"/>
      <c r="CV13199" s="33"/>
    </row>
    <row r="13200" spans="74:100">
      <c r="BV13200" s="62"/>
      <c r="BW13200" s="62"/>
      <c r="BX13200" s="62"/>
      <c r="BY13200" s="62"/>
      <c r="BZ13200" s="62"/>
      <c r="CA13200" s="62"/>
      <c r="CB13200" s="62"/>
      <c r="CC13200" s="62"/>
      <c r="CD13200" s="62"/>
      <c r="CE13200" s="62"/>
      <c r="CF13200" s="62"/>
      <c r="CL13200" s="56" t="s">
        <v>6770</v>
      </c>
      <c r="CM13200" s="56" t="s">
        <v>3118</v>
      </c>
      <c r="CN13200" s="56" t="s">
        <v>3118</v>
      </c>
      <c r="CO13200" s="52"/>
      <c r="CP13200" s="52"/>
      <c r="CQ13200" s="52"/>
      <c r="CR13200" s="52"/>
      <c r="CS13200" s="52"/>
      <c r="CT13200" s="52"/>
      <c r="CU13200" s="33"/>
      <c r="CV13200" s="33"/>
    </row>
    <row r="13201" spans="74:100">
      <c r="BV13201" s="62"/>
      <c r="BW13201" s="62"/>
      <c r="BX13201" s="62"/>
      <c r="BY13201" s="62"/>
      <c r="BZ13201" s="62"/>
      <c r="CA13201" s="62"/>
      <c r="CB13201" s="62"/>
      <c r="CC13201" s="62"/>
      <c r="CD13201" s="62"/>
      <c r="CE13201" s="62"/>
      <c r="CF13201" s="62"/>
      <c r="CL13201" s="56" t="s">
        <v>20225</v>
      </c>
      <c r="CM13201" s="56"/>
      <c r="CN13201" s="56"/>
      <c r="CO13201" s="52"/>
      <c r="CP13201" s="52"/>
      <c r="CQ13201" s="52"/>
      <c r="CR13201" s="52"/>
      <c r="CS13201" s="52"/>
      <c r="CT13201" s="52"/>
      <c r="CU13201" s="33"/>
      <c r="CV13201" s="33"/>
    </row>
    <row r="13202" spans="74:100">
      <c r="BV13202" s="62"/>
      <c r="BW13202" s="62"/>
      <c r="BX13202" s="62"/>
      <c r="BY13202" s="62"/>
      <c r="BZ13202" s="62"/>
      <c r="CA13202" s="62"/>
      <c r="CB13202" s="62"/>
      <c r="CC13202" s="62"/>
      <c r="CD13202" s="62"/>
      <c r="CE13202" s="62"/>
      <c r="CF13202" s="62"/>
      <c r="CL13202" s="56" t="s">
        <v>6771</v>
      </c>
      <c r="CM13202" s="56" t="s">
        <v>217</v>
      </c>
      <c r="CN13202" s="56" t="s">
        <v>217</v>
      </c>
      <c r="CO13202" s="52"/>
      <c r="CP13202" s="52"/>
      <c r="CQ13202" s="52"/>
      <c r="CR13202" s="52"/>
      <c r="CS13202" s="52"/>
      <c r="CT13202" s="52"/>
      <c r="CU13202" s="33"/>
      <c r="CV13202" s="33"/>
    </row>
    <row r="13203" spans="74:100">
      <c r="BV13203" s="62"/>
      <c r="BW13203" s="62"/>
      <c r="BX13203" s="62"/>
      <c r="BY13203" s="62"/>
      <c r="BZ13203" s="62"/>
      <c r="CA13203" s="62"/>
      <c r="CB13203" s="62"/>
      <c r="CC13203" s="62"/>
      <c r="CD13203" s="62"/>
      <c r="CE13203" s="62"/>
      <c r="CF13203" s="62"/>
      <c r="CL13203" s="56" t="s">
        <v>20226</v>
      </c>
      <c r="CM13203" s="56"/>
      <c r="CN13203" s="56"/>
      <c r="CO13203" s="52"/>
      <c r="CP13203" s="52"/>
      <c r="CQ13203" s="52"/>
      <c r="CR13203" s="52"/>
      <c r="CS13203" s="52"/>
      <c r="CT13203" s="52"/>
      <c r="CU13203" s="33"/>
      <c r="CV13203" s="33"/>
    </row>
    <row r="13204" spans="74:100">
      <c r="BV13204" s="62"/>
      <c r="BW13204" s="62"/>
      <c r="BX13204" s="62"/>
      <c r="BY13204" s="62"/>
      <c r="BZ13204" s="62"/>
      <c r="CA13204" s="62"/>
      <c r="CB13204" s="62"/>
      <c r="CC13204" s="62"/>
      <c r="CD13204" s="62"/>
      <c r="CE13204" s="62"/>
      <c r="CF13204" s="62"/>
      <c r="CL13204" s="56" t="s">
        <v>28781</v>
      </c>
      <c r="CM13204" s="56" t="s">
        <v>217</v>
      </c>
      <c r="CN13204" s="56" t="s">
        <v>217</v>
      </c>
      <c r="CO13204" s="52"/>
      <c r="CP13204" s="52"/>
      <c r="CQ13204" s="52"/>
      <c r="CR13204" s="52"/>
      <c r="CS13204" s="52"/>
      <c r="CT13204" s="52"/>
      <c r="CU13204" s="33"/>
      <c r="CV13204" s="33"/>
    </row>
    <row r="13205" spans="74:100">
      <c r="BV13205" s="62"/>
      <c r="BW13205" s="62"/>
      <c r="BX13205" s="62"/>
      <c r="BY13205" s="62"/>
      <c r="BZ13205" s="62"/>
      <c r="CA13205" s="62"/>
      <c r="CB13205" s="62"/>
      <c r="CC13205" s="62"/>
      <c r="CD13205" s="62"/>
      <c r="CE13205" s="62"/>
      <c r="CF13205" s="62"/>
      <c r="CL13205" s="56" t="s">
        <v>28782</v>
      </c>
      <c r="CM13205" s="56"/>
      <c r="CN13205" s="56"/>
      <c r="CO13205" s="52"/>
      <c r="CP13205" s="52"/>
      <c r="CQ13205" s="52"/>
      <c r="CR13205" s="52"/>
      <c r="CS13205" s="52"/>
      <c r="CT13205" s="52"/>
      <c r="CU13205" s="33"/>
      <c r="CV13205" s="33"/>
    </row>
    <row r="13206" spans="74:100">
      <c r="BV13206" s="62"/>
      <c r="BW13206" s="62"/>
      <c r="BX13206" s="62"/>
      <c r="BY13206" s="62"/>
      <c r="BZ13206" s="62"/>
      <c r="CA13206" s="62"/>
      <c r="CB13206" s="62"/>
      <c r="CC13206" s="62"/>
      <c r="CD13206" s="62"/>
      <c r="CE13206" s="62"/>
      <c r="CF13206" s="62"/>
      <c r="CL13206" s="56" t="s">
        <v>6772</v>
      </c>
      <c r="CM13206" s="56" t="s">
        <v>3118</v>
      </c>
      <c r="CN13206" s="56" t="s">
        <v>3118</v>
      </c>
      <c r="CO13206" s="52"/>
      <c r="CP13206" s="52"/>
      <c r="CQ13206" s="52"/>
      <c r="CR13206" s="52"/>
      <c r="CS13206" s="52"/>
      <c r="CT13206" s="52"/>
      <c r="CU13206" s="33"/>
      <c r="CV13206" s="33"/>
    </row>
    <row r="13207" spans="74:100">
      <c r="BV13207" s="62"/>
      <c r="BW13207" s="62"/>
      <c r="BX13207" s="62"/>
      <c r="BY13207" s="62"/>
      <c r="BZ13207" s="62"/>
      <c r="CA13207" s="62"/>
      <c r="CB13207" s="62"/>
      <c r="CC13207" s="62"/>
      <c r="CD13207" s="62"/>
      <c r="CE13207" s="62"/>
      <c r="CF13207" s="62"/>
      <c r="CL13207" s="56" t="s">
        <v>17929</v>
      </c>
      <c r="CM13207" s="56"/>
      <c r="CN13207" s="56"/>
      <c r="CO13207" s="52"/>
      <c r="CP13207" s="52"/>
      <c r="CQ13207" s="52"/>
      <c r="CR13207" s="52"/>
      <c r="CS13207" s="52"/>
      <c r="CT13207" s="52"/>
      <c r="CU13207" s="33"/>
      <c r="CV13207" s="33"/>
    </row>
    <row r="13208" spans="74:100">
      <c r="BV13208" s="62"/>
      <c r="BW13208" s="62"/>
      <c r="BX13208" s="62"/>
      <c r="BY13208" s="62"/>
      <c r="BZ13208" s="62"/>
      <c r="CA13208" s="62"/>
      <c r="CB13208" s="62"/>
      <c r="CC13208" s="62"/>
      <c r="CD13208" s="62"/>
      <c r="CE13208" s="62"/>
      <c r="CF13208" s="62"/>
      <c r="CL13208" s="56" t="s">
        <v>6773</v>
      </c>
      <c r="CM13208" s="56" t="s">
        <v>217</v>
      </c>
      <c r="CN13208" s="56" t="s">
        <v>217</v>
      </c>
      <c r="CO13208" s="52"/>
      <c r="CP13208" s="52"/>
      <c r="CQ13208" s="52"/>
      <c r="CR13208" s="52"/>
      <c r="CS13208" s="52"/>
      <c r="CT13208" s="52"/>
      <c r="CU13208" s="33"/>
      <c r="CV13208" s="33"/>
    </row>
    <row r="13209" spans="74:100">
      <c r="BV13209" s="62"/>
      <c r="BW13209" s="62"/>
      <c r="BX13209" s="62"/>
      <c r="BY13209" s="62"/>
      <c r="BZ13209" s="62"/>
      <c r="CA13209" s="62"/>
      <c r="CB13209" s="62"/>
      <c r="CC13209" s="62"/>
      <c r="CD13209" s="62"/>
      <c r="CE13209" s="62"/>
      <c r="CF13209" s="62"/>
      <c r="CL13209" s="56" t="s">
        <v>20227</v>
      </c>
      <c r="CM13209" s="56"/>
      <c r="CN13209" s="56"/>
      <c r="CO13209" s="52"/>
      <c r="CP13209" s="52"/>
      <c r="CQ13209" s="52"/>
      <c r="CR13209" s="52"/>
      <c r="CS13209" s="52"/>
      <c r="CT13209" s="52"/>
      <c r="CU13209" s="33"/>
      <c r="CV13209" s="33"/>
    </row>
    <row r="13210" spans="74:100">
      <c r="BV13210" s="62"/>
      <c r="BW13210" s="62"/>
      <c r="BX13210" s="62"/>
      <c r="BY13210" s="62"/>
      <c r="BZ13210" s="62"/>
      <c r="CA13210" s="62"/>
      <c r="CB13210" s="62"/>
      <c r="CC13210" s="62"/>
      <c r="CD13210" s="62"/>
      <c r="CE13210" s="62"/>
      <c r="CF13210" s="62"/>
      <c r="CL13210" s="56" t="s">
        <v>28783</v>
      </c>
      <c r="CM13210" s="56" t="s">
        <v>217</v>
      </c>
      <c r="CN13210" s="56" t="s">
        <v>217</v>
      </c>
      <c r="CO13210" s="52"/>
      <c r="CP13210" s="52"/>
      <c r="CQ13210" s="52"/>
      <c r="CR13210" s="52"/>
      <c r="CS13210" s="52"/>
      <c r="CT13210" s="52"/>
      <c r="CU13210" s="33"/>
      <c r="CV13210" s="33"/>
    </row>
    <row r="13211" spans="74:100">
      <c r="BV13211" s="62"/>
      <c r="BW13211" s="62"/>
      <c r="BX13211" s="62"/>
      <c r="BY13211" s="62"/>
      <c r="BZ13211" s="62"/>
      <c r="CA13211" s="62"/>
      <c r="CB13211" s="62"/>
      <c r="CC13211" s="62"/>
      <c r="CD13211" s="62"/>
      <c r="CE13211" s="62"/>
      <c r="CF13211" s="62"/>
      <c r="CL13211" s="56" t="s">
        <v>28784</v>
      </c>
      <c r="CM13211" s="56"/>
      <c r="CN13211" s="56"/>
      <c r="CO13211" s="52"/>
      <c r="CP13211" s="52"/>
      <c r="CQ13211" s="52"/>
      <c r="CR13211" s="52"/>
      <c r="CS13211" s="52"/>
      <c r="CT13211" s="52"/>
      <c r="CU13211" s="33"/>
      <c r="CV13211" s="33"/>
    </row>
    <row r="13212" spans="74:100">
      <c r="BV13212" s="62"/>
      <c r="BW13212" s="62"/>
      <c r="BX13212" s="62"/>
      <c r="BY13212" s="62"/>
      <c r="BZ13212" s="62"/>
      <c r="CA13212" s="62"/>
      <c r="CB13212" s="62"/>
      <c r="CC13212" s="62"/>
      <c r="CD13212" s="62"/>
      <c r="CE13212" s="62"/>
      <c r="CF13212" s="62"/>
      <c r="CL13212" s="56" t="s">
        <v>6774</v>
      </c>
      <c r="CM13212" s="56" t="s">
        <v>217</v>
      </c>
      <c r="CN13212" s="56" t="s">
        <v>217</v>
      </c>
      <c r="CO13212" s="52"/>
      <c r="CP13212" s="52"/>
      <c r="CQ13212" s="52"/>
      <c r="CR13212" s="52"/>
      <c r="CS13212" s="52"/>
      <c r="CT13212" s="52"/>
      <c r="CU13212" s="33"/>
      <c r="CV13212" s="33"/>
    </row>
    <row r="13213" spans="74:100">
      <c r="BV13213" s="62"/>
      <c r="BW13213" s="62"/>
      <c r="BX13213" s="62"/>
      <c r="BY13213" s="62"/>
      <c r="BZ13213" s="62"/>
      <c r="CA13213" s="62"/>
      <c r="CB13213" s="62"/>
      <c r="CC13213" s="62"/>
      <c r="CD13213" s="62"/>
      <c r="CE13213" s="62"/>
      <c r="CF13213" s="62"/>
      <c r="CL13213" s="56" t="s">
        <v>20228</v>
      </c>
      <c r="CM13213" s="56"/>
      <c r="CN13213" s="56"/>
      <c r="CO13213" s="52"/>
      <c r="CP13213" s="52"/>
      <c r="CQ13213" s="52"/>
      <c r="CR13213" s="52"/>
      <c r="CS13213" s="52"/>
      <c r="CT13213" s="52"/>
      <c r="CU13213" s="33"/>
      <c r="CV13213" s="33"/>
    </row>
    <row r="13214" spans="74:100">
      <c r="BV13214" s="62"/>
      <c r="BW13214" s="62"/>
      <c r="BX13214" s="62"/>
      <c r="BY13214" s="62"/>
      <c r="BZ13214" s="62"/>
      <c r="CA13214" s="62"/>
      <c r="CB13214" s="62"/>
      <c r="CC13214" s="62"/>
      <c r="CD13214" s="62"/>
      <c r="CE13214" s="62"/>
      <c r="CF13214" s="62"/>
      <c r="CL13214" s="56" t="s">
        <v>6775</v>
      </c>
      <c r="CM13214" s="56" t="s">
        <v>217</v>
      </c>
      <c r="CN13214" s="56" t="s">
        <v>217</v>
      </c>
      <c r="CO13214" s="52"/>
      <c r="CP13214" s="52"/>
      <c r="CQ13214" s="52"/>
      <c r="CR13214" s="52"/>
      <c r="CS13214" s="52"/>
      <c r="CT13214" s="52"/>
      <c r="CU13214" s="33"/>
      <c r="CV13214" s="33"/>
    </row>
    <row r="13215" spans="74:100">
      <c r="BV13215" s="62"/>
      <c r="BW13215" s="62"/>
      <c r="BX13215" s="62"/>
      <c r="BY13215" s="62"/>
      <c r="BZ13215" s="62"/>
      <c r="CA13215" s="62"/>
      <c r="CB13215" s="62"/>
      <c r="CC13215" s="62"/>
      <c r="CD13215" s="62"/>
      <c r="CE13215" s="62"/>
      <c r="CF13215" s="62"/>
      <c r="CL13215" s="56" t="s">
        <v>25065</v>
      </c>
      <c r="CM13215" s="56"/>
      <c r="CN13215" s="56"/>
      <c r="CO13215" s="52"/>
      <c r="CP13215" s="52"/>
      <c r="CQ13215" s="52"/>
      <c r="CR13215" s="52"/>
      <c r="CS13215" s="52"/>
      <c r="CT13215" s="52"/>
      <c r="CU13215" s="33"/>
      <c r="CV13215" s="33"/>
    </row>
    <row r="13216" spans="74:100">
      <c r="BV13216" s="62"/>
      <c r="BW13216" s="62"/>
      <c r="BX13216" s="62"/>
      <c r="BY13216" s="62"/>
      <c r="BZ13216" s="62"/>
      <c r="CA13216" s="62"/>
      <c r="CB13216" s="62"/>
      <c r="CC13216" s="62"/>
      <c r="CD13216" s="62"/>
      <c r="CE13216" s="62"/>
      <c r="CF13216" s="62"/>
      <c r="CL13216" s="56" t="s">
        <v>6776</v>
      </c>
      <c r="CM13216" s="56" t="s">
        <v>3118</v>
      </c>
      <c r="CN13216" s="56" t="s">
        <v>3118</v>
      </c>
      <c r="CO13216" s="52"/>
      <c r="CP13216" s="52"/>
      <c r="CQ13216" s="52"/>
      <c r="CR13216" s="52"/>
      <c r="CS13216" s="52"/>
      <c r="CT13216" s="52"/>
      <c r="CU13216" s="33"/>
      <c r="CV13216" s="33"/>
    </row>
    <row r="13217" spans="74:100">
      <c r="BV13217" s="62"/>
      <c r="BW13217" s="62"/>
      <c r="BX13217" s="62"/>
      <c r="BY13217" s="62"/>
      <c r="BZ13217" s="62"/>
      <c r="CA13217" s="62"/>
      <c r="CB13217" s="62"/>
      <c r="CC13217" s="62"/>
      <c r="CD13217" s="62"/>
      <c r="CE13217" s="62"/>
      <c r="CF13217" s="62"/>
      <c r="CL13217" s="56" t="s">
        <v>20229</v>
      </c>
      <c r="CM13217" s="56"/>
      <c r="CN13217" s="56"/>
      <c r="CO13217" s="52"/>
      <c r="CP13217" s="52"/>
      <c r="CQ13217" s="52"/>
      <c r="CR13217" s="52"/>
      <c r="CS13217" s="52"/>
      <c r="CT13217" s="52"/>
      <c r="CU13217" s="33"/>
      <c r="CV13217" s="33"/>
    </row>
    <row r="13218" spans="74:100">
      <c r="BV13218" s="62"/>
      <c r="BW13218" s="62"/>
      <c r="BX13218" s="62"/>
      <c r="BY13218" s="62"/>
      <c r="BZ13218" s="62"/>
      <c r="CA13218" s="62"/>
      <c r="CB13218" s="62"/>
      <c r="CC13218" s="62"/>
      <c r="CD13218" s="62"/>
      <c r="CE13218" s="62"/>
      <c r="CF13218" s="62"/>
      <c r="CL13218" s="56" t="s">
        <v>6777</v>
      </c>
      <c r="CM13218" s="56" t="s">
        <v>215</v>
      </c>
      <c r="CN13218" s="56" t="s">
        <v>215</v>
      </c>
      <c r="CO13218" s="52"/>
      <c r="CP13218" s="52"/>
      <c r="CQ13218" s="52"/>
      <c r="CR13218" s="52"/>
      <c r="CS13218" s="52"/>
      <c r="CT13218" s="52"/>
      <c r="CU13218" s="33"/>
      <c r="CV13218" s="33"/>
    </row>
    <row r="13219" spans="74:100">
      <c r="BV13219" s="62"/>
      <c r="BW13219" s="62"/>
      <c r="BX13219" s="62"/>
      <c r="BY13219" s="62"/>
      <c r="BZ13219" s="62"/>
      <c r="CA13219" s="62"/>
      <c r="CB13219" s="62"/>
      <c r="CC13219" s="62"/>
      <c r="CD13219" s="62"/>
      <c r="CE13219" s="62"/>
      <c r="CF13219" s="62"/>
      <c r="CL13219" s="56" t="s">
        <v>23151</v>
      </c>
      <c r="CM13219" s="56"/>
      <c r="CN13219" s="56"/>
      <c r="CO13219" s="52"/>
      <c r="CP13219" s="52"/>
      <c r="CQ13219" s="52"/>
      <c r="CR13219" s="52"/>
      <c r="CS13219" s="52"/>
      <c r="CT13219" s="52"/>
      <c r="CU13219" s="33"/>
      <c r="CV13219" s="33"/>
    </row>
    <row r="13220" spans="74:100">
      <c r="BV13220" s="62"/>
      <c r="BW13220" s="62"/>
      <c r="BX13220" s="62"/>
      <c r="BY13220" s="62"/>
      <c r="BZ13220" s="62"/>
      <c r="CA13220" s="62"/>
      <c r="CB13220" s="62"/>
      <c r="CC13220" s="62"/>
      <c r="CD13220" s="62"/>
      <c r="CE13220" s="62"/>
      <c r="CF13220" s="62"/>
      <c r="CL13220" s="56" t="s">
        <v>2800</v>
      </c>
      <c r="CM13220" s="56" t="s">
        <v>217</v>
      </c>
      <c r="CN13220" s="56" t="s">
        <v>217</v>
      </c>
      <c r="CO13220" s="52"/>
      <c r="CP13220" s="52"/>
      <c r="CQ13220" s="52"/>
      <c r="CR13220" s="52"/>
      <c r="CS13220" s="52"/>
      <c r="CT13220" s="52"/>
      <c r="CU13220" s="33"/>
      <c r="CV13220" s="33"/>
    </row>
    <row r="13221" spans="74:100">
      <c r="BV13221" s="62"/>
      <c r="BW13221" s="62"/>
      <c r="BX13221" s="62"/>
      <c r="BY13221" s="62"/>
      <c r="BZ13221" s="62"/>
      <c r="CA13221" s="62"/>
      <c r="CB13221" s="62"/>
      <c r="CC13221" s="62"/>
      <c r="CD13221" s="62"/>
      <c r="CE13221" s="62"/>
      <c r="CF13221" s="62"/>
      <c r="CL13221" s="56" t="s">
        <v>23152</v>
      </c>
      <c r="CM13221" s="56"/>
      <c r="CN13221" s="56"/>
      <c r="CO13221" s="52"/>
      <c r="CP13221" s="52"/>
      <c r="CQ13221" s="52"/>
      <c r="CR13221" s="52"/>
      <c r="CS13221" s="52"/>
      <c r="CT13221" s="52"/>
      <c r="CU13221" s="33"/>
      <c r="CV13221" s="33"/>
    </row>
    <row r="13222" spans="74:100">
      <c r="BV13222" s="62"/>
      <c r="BW13222" s="62"/>
      <c r="BX13222" s="62"/>
      <c r="BY13222" s="62"/>
      <c r="BZ13222" s="62"/>
      <c r="CA13222" s="62"/>
      <c r="CB13222" s="62"/>
      <c r="CC13222" s="62"/>
      <c r="CD13222" s="62"/>
      <c r="CE13222" s="62"/>
      <c r="CF13222" s="62"/>
      <c r="CL13222" s="56" t="s">
        <v>6778</v>
      </c>
      <c r="CM13222" s="56" t="s">
        <v>3118</v>
      </c>
      <c r="CN13222" s="56" t="s">
        <v>3118</v>
      </c>
      <c r="CO13222" s="52"/>
      <c r="CP13222" s="52"/>
      <c r="CQ13222" s="52"/>
      <c r="CR13222" s="52"/>
      <c r="CS13222" s="52"/>
      <c r="CT13222" s="52"/>
      <c r="CU13222" s="33"/>
      <c r="CV13222" s="33"/>
    </row>
    <row r="13223" spans="74:100">
      <c r="BV13223" s="62"/>
      <c r="BW13223" s="62"/>
      <c r="BX13223" s="62"/>
      <c r="BY13223" s="62"/>
      <c r="BZ13223" s="62"/>
      <c r="CA13223" s="62"/>
      <c r="CB13223" s="62"/>
      <c r="CC13223" s="62"/>
      <c r="CD13223" s="62"/>
      <c r="CE13223" s="62"/>
      <c r="CF13223" s="62"/>
      <c r="CL13223" s="56" t="s">
        <v>20230</v>
      </c>
      <c r="CM13223" s="56"/>
      <c r="CN13223" s="56"/>
      <c r="CO13223" s="52"/>
      <c r="CP13223" s="52"/>
      <c r="CQ13223" s="52"/>
      <c r="CR13223" s="52"/>
      <c r="CS13223" s="52"/>
      <c r="CT13223" s="52"/>
      <c r="CU13223" s="33"/>
      <c r="CV13223" s="33"/>
    </row>
    <row r="13224" spans="74:100">
      <c r="BV13224" s="62"/>
      <c r="BW13224" s="62"/>
      <c r="BX13224" s="62"/>
      <c r="BY13224" s="62"/>
      <c r="BZ13224" s="62"/>
      <c r="CA13224" s="62"/>
      <c r="CB13224" s="62"/>
      <c r="CC13224" s="62"/>
      <c r="CD13224" s="62"/>
      <c r="CE13224" s="62"/>
      <c r="CF13224" s="62"/>
      <c r="CL13224" s="56" t="s">
        <v>6779</v>
      </c>
      <c r="CM13224" s="56" t="s">
        <v>217</v>
      </c>
      <c r="CN13224" s="56" t="s">
        <v>217</v>
      </c>
      <c r="CO13224" s="52"/>
      <c r="CP13224" s="52"/>
      <c r="CQ13224" s="52"/>
      <c r="CR13224" s="52"/>
      <c r="CS13224" s="52"/>
      <c r="CT13224" s="52"/>
      <c r="CU13224" s="33"/>
      <c r="CV13224" s="33"/>
    </row>
    <row r="13225" spans="74:100">
      <c r="BV13225" s="62"/>
      <c r="BW13225" s="62"/>
      <c r="BX13225" s="62"/>
      <c r="BY13225" s="62"/>
      <c r="BZ13225" s="62"/>
      <c r="CA13225" s="62"/>
      <c r="CB13225" s="62"/>
      <c r="CC13225" s="62"/>
      <c r="CD13225" s="62"/>
      <c r="CE13225" s="62"/>
      <c r="CF13225" s="62"/>
      <c r="CL13225" s="56" t="s">
        <v>20231</v>
      </c>
      <c r="CM13225" s="56"/>
      <c r="CN13225" s="56"/>
      <c r="CO13225" s="52"/>
      <c r="CP13225" s="52"/>
      <c r="CQ13225" s="52"/>
      <c r="CR13225" s="52"/>
      <c r="CS13225" s="52"/>
      <c r="CT13225" s="52"/>
      <c r="CU13225" s="33"/>
      <c r="CV13225" s="33"/>
    </row>
    <row r="13226" spans="74:100">
      <c r="BV13226" s="62"/>
      <c r="BW13226" s="62"/>
      <c r="BX13226" s="62"/>
      <c r="BY13226" s="62"/>
      <c r="BZ13226" s="62"/>
      <c r="CA13226" s="62"/>
      <c r="CB13226" s="62"/>
      <c r="CC13226" s="62"/>
      <c r="CD13226" s="62"/>
      <c r="CE13226" s="62"/>
      <c r="CF13226" s="62"/>
      <c r="CL13226" s="56" t="s">
        <v>6780</v>
      </c>
      <c r="CM13226" s="56" t="s">
        <v>217</v>
      </c>
      <c r="CN13226" s="56" t="s">
        <v>217</v>
      </c>
      <c r="CO13226" s="52"/>
      <c r="CP13226" s="52"/>
      <c r="CQ13226" s="52"/>
      <c r="CR13226" s="52"/>
      <c r="CS13226" s="52"/>
      <c r="CT13226" s="52"/>
      <c r="CU13226" s="33"/>
      <c r="CV13226" s="33"/>
    </row>
    <row r="13227" spans="74:100">
      <c r="BV13227" s="62"/>
      <c r="BW13227" s="62"/>
      <c r="BX13227" s="62"/>
      <c r="BY13227" s="62"/>
      <c r="BZ13227" s="62"/>
      <c r="CA13227" s="62"/>
      <c r="CB13227" s="62"/>
      <c r="CC13227" s="62"/>
      <c r="CD13227" s="62"/>
      <c r="CE13227" s="62"/>
      <c r="CF13227" s="62"/>
      <c r="CL13227" s="56" t="s">
        <v>20232</v>
      </c>
      <c r="CM13227" s="56"/>
      <c r="CN13227" s="56"/>
      <c r="CO13227" s="52"/>
      <c r="CP13227" s="52"/>
      <c r="CQ13227" s="52"/>
      <c r="CR13227" s="52"/>
      <c r="CS13227" s="52"/>
      <c r="CT13227" s="52"/>
      <c r="CU13227" s="33"/>
      <c r="CV13227" s="33"/>
    </row>
    <row r="13228" spans="74:100">
      <c r="BV13228" s="62"/>
      <c r="BW13228" s="62"/>
      <c r="BX13228" s="62"/>
      <c r="BY13228" s="62"/>
      <c r="BZ13228" s="62"/>
      <c r="CA13228" s="62"/>
      <c r="CB13228" s="62"/>
      <c r="CC13228" s="62"/>
      <c r="CD13228" s="62"/>
      <c r="CE13228" s="62"/>
      <c r="CF13228" s="62"/>
      <c r="CL13228" s="56" t="s">
        <v>6781</v>
      </c>
      <c r="CM13228" s="56" t="s">
        <v>217</v>
      </c>
      <c r="CN13228" s="56" t="s">
        <v>217</v>
      </c>
      <c r="CO13228" s="52"/>
      <c r="CP13228" s="52"/>
      <c r="CQ13228" s="52"/>
      <c r="CR13228" s="52"/>
      <c r="CS13228" s="52"/>
      <c r="CT13228" s="52"/>
      <c r="CU13228" s="33"/>
      <c r="CV13228" s="33"/>
    </row>
    <row r="13229" spans="74:100">
      <c r="BV13229" s="62"/>
      <c r="BW13229" s="62"/>
      <c r="BX13229" s="62"/>
      <c r="BY13229" s="62"/>
      <c r="BZ13229" s="62"/>
      <c r="CA13229" s="62"/>
      <c r="CB13229" s="62"/>
      <c r="CC13229" s="62"/>
      <c r="CD13229" s="62"/>
      <c r="CE13229" s="62"/>
      <c r="CF13229" s="62"/>
      <c r="CL13229" s="56" t="s">
        <v>20233</v>
      </c>
      <c r="CM13229" s="56"/>
      <c r="CN13229" s="56"/>
      <c r="CO13229" s="52"/>
      <c r="CP13229" s="52"/>
      <c r="CQ13229" s="52"/>
      <c r="CR13229" s="52"/>
      <c r="CS13229" s="52"/>
      <c r="CT13229" s="52"/>
      <c r="CU13229" s="33"/>
      <c r="CV13229" s="33"/>
    </row>
    <row r="13230" spans="74:100">
      <c r="BV13230" s="62"/>
      <c r="BW13230" s="62"/>
      <c r="BX13230" s="62"/>
      <c r="BY13230" s="62"/>
      <c r="BZ13230" s="62"/>
      <c r="CA13230" s="62"/>
      <c r="CB13230" s="62"/>
      <c r="CC13230" s="62"/>
      <c r="CD13230" s="62"/>
      <c r="CE13230" s="62"/>
      <c r="CF13230" s="62"/>
      <c r="CL13230" s="56" t="s">
        <v>6782</v>
      </c>
      <c r="CM13230" s="56" t="s">
        <v>217</v>
      </c>
      <c r="CN13230" s="56" t="s">
        <v>217</v>
      </c>
      <c r="CO13230" s="52"/>
      <c r="CP13230" s="52"/>
      <c r="CQ13230" s="52"/>
      <c r="CR13230" s="52"/>
      <c r="CS13230" s="52"/>
      <c r="CT13230" s="52"/>
      <c r="CU13230" s="33"/>
      <c r="CV13230" s="33"/>
    </row>
    <row r="13231" spans="74:100">
      <c r="BV13231" s="62"/>
      <c r="BW13231" s="62"/>
      <c r="BX13231" s="62"/>
      <c r="BY13231" s="62"/>
      <c r="BZ13231" s="62"/>
      <c r="CA13231" s="62"/>
      <c r="CB13231" s="62"/>
      <c r="CC13231" s="62"/>
      <c r="CD13231" s="62"/>
      <c r="CE13231" s="62"/>
      <c r="CF13231" s="62"/>
      <c r="CL13231" s="56" t="s">
        <v>19492</v>
      </c>
      <c r="CM13231" s="56"/>
      <c r="CN13231" s="56"/>
      <c r="CO13231" s="52"/>
      <c r="CP13231" s="52"/>
      <c r="CQ13231" s="52"/>
      <c r="CR13231" s="52"/>
      <c r="CS13231" s="52"/>
      <c r="CT13231" s="52"/>
      <c r="CU13231" s="33"/>
      <c r="CV13231" s="33"/>
    </row>
    <row r="13232" spans="74:100">
      <c r="BV13232" s="62"/>
      <c r="BW13232" s="62"/>
      <c r="BX13232" s="62"/>
      <c r="BY13232" s="62"/>
      <c r="BZ13232" s="62"/>
      <c r="CA13232" s="62"/>
      <c r="CB13232" s="62"/>
      <c r="CC13232" s="62"/>
      <c r="CD13232" s="62"/>
      <c r="CE13232" s="62"/>
      <c r="CF13232" s="62"/>
      <c r="CL13232" s="56" t="s">
        <v>6783</v>
      </c>
      <c r="CM13232" s="56" t="s">
        <v>216</v>
      </c>
      <c r="CN13232" s="56" t="s">
        <v>216</v>
      </c>
      <c r="CO13232" s="52"/>
      <c r="CP13232" s="52"/>
      <c r="CQ13232" s="52"/>
      <c r="CR13232" s="52"/>
      <c r="CS13232" s="52"/>
      <c r="CT13232" s="52"/>
      <c r="CU13232" s="33"/>
      <c r="CV13232" s="33"/>
    </row>
    <row r="13233" spans="74:100">
      <c r="BV13233" s="62"/>
      <c r="BW13233" s="62"/>
      <c r="BX13233" s="62"/>
      <c r="BY13233" s="62"/>
      <c r="BZ13233" s="62"/>
      <c r="CA13233" s="62"/>
      <c r="CB13233" s="62"/>
      <c r="CC13233" s="62"/>
      <c r="CD13233" s="62"/>
      <c r="CE13233" s="62"/>
      <c r="CF13233" s="62"/>
      <c r="CL13233" s="56" t="s">
        <v>23153</v>
      </c>
      <c r="CM13233" s="56"/>
      <c r="CN13233" s="56"/>
      <c r="CO13233" s="52"/>
      <c r="CP13233" s="52"/>
      <c r="CQ13233" s="52"/>
      <c r="CR13233" s="52"/>
      <c r="CS13233" s="52"/>
      <c r="CT13233" s="52"/>
      <c r="CU13233" s="33"/>
      <c r="CV13233" s="33"/>
    </row>
    <row r="13234" spans="74:100">
      <c r="BV13234" s="62"/>
      <c r="BW13234" s="62"/>
      <c r="BX13234" s="62"/>
      <c r="BY13234" s="62"/>
      <c r="BZ13234" s="62"/>
      <c r="CA13234" s="62"/>
      <c r="CB13234" s="62"/>
      <c r="CC13234" s="62"/>
      <c r="CD13234" s="62"/>
      <c r="CE13234" s="62"/>
      <c r="CF13234" s="62"/>
      <c r="CL13234" s="56" t="s">
        <v>6784</v>
      </c>
      <c r="CM13234" s="56" t="s">
        <v>3118</v>
      </c>
      <c r="CN13234" s="56" t="s">
        <v>3118</v>
      </c>
      <c r="CO13234" s="52"/>
      <c r="CP13234" s="52"/>
      <c r="CQ13234" s="52"/>
      <c r="CR13234" s="52"/>
      <c r="CS13234" s="52"/>
      <c r="CT13234" s="52"/>
      <c r="CU13234" s="33"/>
      <c r="CV13234" s="33"/>
    </row>
    <row r="13235" spans="74:100">
      <c r="BV13235" s="62"/>
      <c r="BW13235" s="62"/>
      <c r="BX13235" s="62"/>
      <c r="BY13235" s="62"/>
      <c r="BZ13235" s="62"/>
      <c r="CA13235" s="62"/>
      <c r="CB13235" s="62"/>
      <c r="CC13235" s="62"/>
      <c r="CD13235" s="62"/>
      <c r="CE13235" s="62"/>
      <c r="CF13235" s="62"/>
      <c r="CL13235" s="56" t="s">
        <v>20234</v>
      </c>
      <c r="CM13235" s="56"/>
      <c r="CN13235" s="56"/>
      <c r="CO13235" s="52"/>
      <c r="CP13235" s="52"/>
      <c r="CQ13235" s="52"/>
      <c r="CR13235" s="52"/>
      <c r="CS13235" s="52"/>
      <c r="CT13235" s="52"/>
      <c r="CU13235" s="33"/>
      <c r="CV13235" s="33"/>
    </row>
    <row r="13236" spans="74:100">
      <c r="BV13236" s="62"/>
      <c r="BW13236" s="62"/>
      <c r="BX13236" s="62"/>
      <c r="BY13236" s="62"/>
      <c r="BZ13236" s="62"/>
      <c r="CA13236" s="62"/>
      <c r="CB13236" s="62"/>
      <c r="CC13236" s="62"/>
      <c r="CD13236" s="62"/>
      <c r="CE13236" s="62"/>
      <c r="CF13236" s="62"/>
      <c r="CL13236" s="56" t="s">
        <v>28785</v>
      </c>
      <c r="CM13236" s="56" t="s">
        <v>215</v>
      </c>
      <c r="CN13236" s="56" t="s">
        <v>215</v>
      </c>
      <c r="CO13236" s="52"/>
      <c r="CP13236" s="52"/>
      <c r="CQ13236" s="52"/>
      <c r="CR13236" s="52"/>
      <c r="CS13236" s="52"/>
      <c r="CT13236" s="52"/>
      <c r="CU13236" s="33"/>
      <c r="CV13236" s="33"/>
    </row>
    <row r="13237" spans="74:100">
      <c r="BV13237" s="62"/>
      <c r="BW13237" s="62"/>
      <c r="BX13237" s="62"/>
      <c r="BY13237" s="62"/>
      <c r="BZ13237" s="62"/>
      <c r="CA13237" s="62"/>
      <c r="CB13237" s="62"/>
      <c r="CC13237" s="62"/>
      <c r="CD13237" s="62"/>
      <c r="CE13237" s="62"/>
      <c r="CF13237" s="62"/>
      <c r="CL13237" s="56" t="s">
        <v>28786</v>
      </c>
      <c r="CM13237" s="56"/>
      <c r="CN13237" s="56"/>
      <c r="CO13237" s="52"/>
      <c r="CP13237" s="52"/>
      <c r="CQ13237" s="52"/>
      <c r="CR13237" s="52"/>
      <c r="CS13237" s="52"/>
      <c r="CT13237" s="52"/>
      <c r="CU13237" s="33"/>
      <c r="CV13237" s="33"/>
    </row>
    <row r="13238" spans="74:100">
      <c r="BV13238" s="62"/>
      <c r="BW13238" s="62"/>
      <c r="BX13238" s="62"/>
      <c r="BY13238" s="62"/>
      <c r="BZ13238" s="62"/>
      <c r="CA13238" s="62"/>
      <c r="CB13238" s="62"/>
      <c r="CC13238" s="62"/>
      <c r="CD13238" s="62"/>
      <c r="CE13238" s="62"/>
      <c r="CF13238" s="62"/>
      <c r="CL13238" s="56" t="s">
        <v>6785</v>
      </c>
      <c r="CM13238" s="56" t="s">
        <v>217</v>
      </c>
      <c r="CN13238" s="56" t="s">
        <v>217</v>
      </c>
      <c r="CO13238" s="52"/>
      <c r="CP13238" s="52"/>
      <c r="CQ13238" s="52"/>
      <c r="CR13238" s="52"/>
      <c r="CS13238" s="52"/>
      <c r="CT13238" s="52"/>
      <c r="CU13238" s="33"/>
      <c r="CV13238" s="33"/>
    </row>
    <row r="13239" spans="74:100">
      <c r="BV13239" s="62"/>
      <c r="BW13239" s="62"/>
      <c r="BX13239" s="62"/>
      <c r="BY13239" s="62"/>
      <c r="BZ13239" s="62"/>
      <c r="CA13239" s="62"/>
      <c r="CB13239" s="62"/>
      <c r="CC13239" s="62"/>
      <c r="CD13239" s="62"/>
      <c r="CE13239" s="62"/>
      <c r="CF13239" s="62"/>
      <c r="CL13239" s="56" t="s">
        <v>20235</v>
      </c>
      <c r="CM13239" s="56"/>
      <c r="CN13239" s="56"/>
      <c r="CO13239" s="52"/>
      <c r="CP13239" s="52"/>
      <c r="CQ13239" s="52"/>
      <c r="CR13239" s="52"/>
      <c r="CS13239" s="52"/>
      <c r="CT13239" s="52"/>
      <c r="CU13239" s="33"/>
      <c r="CV13239" s="33"/>
    </row>
    <row r="13240" spans="74:100">
      <c r="BV13240" s="62"/>
      <c r="BW13240" s="62"/>
      <c r="BX13240" s="62"/>
      <c r="BY13240" s="62"/>
      <c r="BZ13240" s="62"/>
      <c r="CA13240" s="62"/>
      <c r="CB13240" s="62"/>
      <c r="CC13240" s="62"/>
      <c r="CD13240" s="62"/>
      <c r="CE13240" s="62"/>
      <c r="CF13240" s="62"/>
      <c r="CL13240" s="56" t="s">
        <v>2801</v>
      </c>
      <c r="CM13240" s="56" t="s">
        <v>216</v>
      </c>
      <c r="CN13240" s="56" t="s">
        <v>216</v>
      </c>
      <c r="CO13240" s="52"/>
      <c r="CP13240" s="52"/>
      <c r="CQ13240" s="52"/>
      <c r="CR13240" s="52"/>
      <c r="CS13240" s="52"/>
      <c r="CT13240" s="52"/>
      <c r="CU13240" s="33"/>
      <c r="CV13240" s="33"/>
    </row>
    <row r="13241" spans="74:100">
      <c r="BV13241" s="62"/>
      <c r="BW13241" s="62"/>
      <c r="BX13241" s="62"/>
      <c r="BY13241" s="62"/>
      <c r="BZ13241" s="62"/>
      <c r="CA13241" s="62"/>
      <c r="CB13241" s="62"/>
      <c r="CC13241" s="62"/>
      <c r="CD13241" s="62"/>
      <c r="CE13241" s="62"/>
      <c r="CF13241" s="62"/>
      <c r="CL13241" s="56" t="s">
        <v>23154</v>
      </c>
      <c r="CM13241" s="56"/>
      <c r="CN13241" s="56"/>
      <c r="CO13241" s="52"/>
      <c r="CP13241" s="52"/>
      <c r="CQ13241" s="52"/>
      <c r="CR13241" s="52"/>
      <c r="CS13241" s="52"/>
      <c r="CT13241" s="52"/>
      <c r="CU13241" s="33"/>
      <c r="CV13241" s="33"/>
    </row>
    <row r="13242" spans="74:100">
      <c r="BV13242" s="62"/>
      <c r="BW13242" s="62"/>
      <c r="BX13242" s="62"/>
      <c r="BY13242" s="62"/>
      <c r="BZ13242" s="62"/>
      <c r="CA13242" s="62"/>
      <c r="CB13242" s="62"/>
      <c r="CC13242" s="62"/>
      <c r="CD13242" s="62"/>
      <c r="CE13242" s="62"/>
      <c r="CF13242" s="62"/>
      <c r="CL13242" s="56" t="s">
        <v>6786</v>
      </c>
      <c r="CM13242" s="56" t="s">
        <v>217</v>
      </c>
      <c r="CN13242" s="56" t="s">
        <v>217</v>
      </c>
      <c r="CO13242" s="52"/>
      <c r="CP13242" s="52"/>
      <c r="CQ13242" s="52"/>
      <c r="CR13242" s="52"/>
      <c r="CS13242" s="52"/>
      <c r="CT13242" s="52"/>
      <c r="CU13242" s="33"/>
      <c r="CV13242" s="33"/>
    </row>
    <row r="13243" spans="74:100">
      <c r="BV13243" s="62"/>
      <c r="BW13243" s="62"/>
      <c r="BX13243" s="62"/>
      <c r="BY13243" s="62"/>
      <c r="BZ13243" s="62"/>
      <c r="CA13243" s="62"/>
      <c r="CB13243" s="62"/>
      <c r="CC13243" s="62"/>
      <c r="CD13243" s="62"/>
      <c r="CE13243" s="62"/>
      <c r="CF13243" s="62"/>
      <c r="CL13243" s="56" t="s">
        <v>20236</v>
      </c>
      <c r="CM13243" s="56"/>
      <c r="CN13243" s="56"/>
      <c r="CO13243" s="52"/>
      <c r="CP13243" s="52"/>
      <c r="CQ13243" s="52"/>
      <c r="CR13243" s="52"/>
      <c r="CS13243" s="52"/>
      <c r="CT13243" s="52"/>
      <c r="CU13243" s="33"/>
      <c r="CV13243" s="33"/>
    </row>
    <row r="13244" spans="74:100">
      <c r="BV13244" s="62"/>
      <c r="BW13244" s="62"/>
      <c r="BX13244" s="62"/>
      <c r="BY13244" s="62"/>
      <c r="BZ13244" s="62"/>
      <c r="CA13244" s="62"/>
      <c r="CB13244" s="62"/>
      <c r="CC13244" s="62"/>
      <c r="CD13244" s="62"/>
      <c r="CE13244" s="62"/>
      <c r="CF13244" s="62"/>
      <c r="CL13244" s="56" t="s">
        <v>28787</v>
      </c>
      <c r="CM13244" s="56"/>
      <c r="CN13244" s="56"/>
      <c r="CO13244" s="52"/>
      <c r="CP13244" s="52"/>
      <c r="CQ13244" s="52"/>
      <c r="CR13244" s="52"/>
      <c r="CS13244" s="52"/>
      <c r="CT13244" s="52"/>
      <c r="CU13244" s="33"/>
      <c r="CV13244" s="33"/>
    </row>
    <row r="13245" spans="74:100">
      <c r="BV13245" s="62"/>
      <c r="BW13245" s="62"/>
      <c r="BX13245" s="62"/>
      <c r="BY13245" s="62"/>
      <c r="BZ13245" s="62"/>
      <c r="CA13245" s="62"/>
      <c r="CB13245" s="62"/>
      <c r="CC13245" s="62"/>
      <c r="CD13245" s="62"/>
      <c r="CE13245" s="62"/>
      <c r="CF13245" s="62"/>
      <c r="CL13245" s="56" t="s">
        <v>28788</v>
      </c>
      <c r="CM13245" s="56"/>
      <c r="CN13245" s="56"/>
      <c r="CO13245" s="52"/>
      <c r="CP13245" s="52"/>
      <c r="CQ13245" s="52"/>
      <c r="CR13245" s="52"/>
      <c r="CS13245" s="52"/>
      <c r="CT13245" s="52"/>
      <c r="CU13245" s="33"/>
      <c r="CV13245" s="33"/>
    </row>
    <row r="13246" spans="74:100">
      <c r="BV13246" s="62"/>
      <c r="BW13246" s="62"/>
      <c r="BX13246" s="62"/>
      <c r="BY13246" s="62"/>
      <c r="BZ13246" s="62"/>
      <c r="CA13246" s="62"/>
      <c r="CB13246" s="62"/>
      <c r="CC13246" s="62"/>
      <c r="CD13246" s="62"/>
      <c r="CE13246" s="62"/>
      <c r="CF13246" s="62"/>
      <c r="CL13246" s="56" t="s">
        <v>28789</v>
      </c>
      <c r="CM13246" s="56" t="s">
        <v>216</v>
      </c>
      <c r="CN13246" s="56" t="s">
        <v>216</v>
      </c>
      <c r="CO13246" s="52"/>
      <c r="CP13246" s="52"/>
      <c r="CQ13246" s="52"/>
      <c r="CR13246" s="52"/>
      <c r="CS13246" s="52"/>
      <c r="CT13246" s="52"/>
      <c r="CU13246" s="33"/>
      <c r="CV13246" s="33"/>
    </row>
    <row r="13247" spans="74:100">
      <c r="BV13247" s="62"/>
      <c r="BW13247" s="62"/>
      <c r="BX13247" s="62"/>
      <c r="BY13247" s="62"/>
      <c r="BZ13247" s="62"/>
      <c r="CA13247" s="62"/>
      <c r="CB13247" s="62"/>
      <c r="CC13247" s="62"/>
      <c r="CD13247" s="62"/>
      <c r="CE13247" s="62"/>
      <c r="CF13247" s="62"/>
      <c r="CL13247" s="56" t="s">
        <v>28790</v>
      </c>
      <c r="CM13247" s="56"/>
      <c r="CN13247" s="56"/>
      <c r="CO13247" s="52"/>
      <c r="CP13247" s="52"/>
      <c r="CQ13247" s="52"/>
      <c r="CR13247" s="52"/>
      <c r="CS13247" s="52"/>
      <c r="CT13247" s="52"/>
      <c r="CU13247" s="33"/>
      <c r="CV13247" s="33"/>
    </row>
    <row r="13248" spans="74:100">
      <c r="BV13248" s="62"/>
      <c r="BW13248" s="62"/>
      <c r="BX13248" s="62"/>
      <c r="BY13248" s="62"/>
      <c r="BZ13248" s="62"/>
      <c r="CA13248" s="62"/>
      <c r="CB13248" s="62"/>
      <c r="CC13248" s="62"/>
      <c r="CD13248" s="62"/>
      <c r="CE13248" s="62"/>
      <c r="CF13248" s="62"/>
      <c r="CL13248" s="56" t="s">
        <v>6787</v>
      </c>
      <c r="CM13248" s="56" t="s">
        <v>3118</v>
      </c>
      <c r="CN13248" s="56" t="s">
        <v>3118</v>
      </c>
      <c r="CO13248" s="52"/>
      <c r="CP13248" s="52"/>
      <c r="CQ13248" s="52"/>
      <c r="CR13248" s="52"/>
      <c r="CS13248" s="52"/>
      <c r="CT13248" s="52"/>
      <c r="CU13248" s="33"/>
      <c r="CV13248" s="33"/>
    </row>
    <row r="13249" spans="74:100">
      <c r="BV13249" s="62"/>
      <c r="BW13249" s="62"/>
      <c r="BX13249" s="62"/>
      <c r="BY13249" s="62"/>
      <c r="BZ13249" s="62"/>
      <c r="CA13249" s="62"/>
      <c r="CB13249" s="62"/>
      <c r="CC13249" s="62"/>
      <c r="CD13249" s="62"/>
      <c r="CE13249" s="62"/>
      <c r="CF13249" s="62"/>
      <c r="CL13249" s="56" t="s">
        <v>20237</v>
      </c>
      <c r="CM13249" s="56"/>
      <c r="CN13249" s="56"/>
      <c r="CO13249" s="52"/>
      <c r="CP13249" s="52"/>
      <c r="CQ13249" s="52"/>
      <c r="CR13249" s="52"/>
      <c r="CS13249" s="52"/>
      <c r="CT13249" s="52"/>
      <c r="CU13249" s="33"/>
      <c r="CV13249" s="33"/>
    </row>
    <row r="13250" spans="74:100">
      <c r="BV13250" s="62"/>
      <c r="BW13250" s="62"/>
      <c r="BX13250" s="62"/>
      <c r="BY13250" s="62"/>
      <c r="BZ13250" s="62"/>
      <c r="CA13250" s="62"/>
      <c r="CB13250" s="62"/>
      <c r="CC13250" s="62"/>
      <c r="CD13250" s="62"/>
      <c r="CE13250" s="62"/>
      <c r="CF13250" s="62"/>
      <c r="CL13250" s="56" t="s">
        <v>2802</v>
      </c>
      <c r="CM13250" s="56" t="s">
        <v>213</v>
      </c>
      <c r="CN13250" s="56" t="s">
        <v>213</v>
      </c>
      <c r="CO13250" s="52"/>
      <c r="CP13250" s="52"/>
      <c r="CQ13250" s="52"/>
      <c r="CR13250" s="52"/>
      <c r="CS13250" s="52"/>
      <c r="CT13250" s="52"/>
      <c r="CU13250" s="33"/>
      <c r="CV13250" s="33"/>
    </row>
    <row r="13251" spans="74:100">
      <c r="BV13251" s="62"/>
      <c r="BW13251" s="62"/>
      <c r="BX13251" s="62"/>
      <c r="BY13251" s="62"/>
      <c r="BZ13251" s="62"/>
      <c r="CA13251" s="62"/>
      <c r="CB13251" s="62"/>
      <c r="CC13251" s="62"/>
      <c r="CD13251" s="62"/>
      <c r="CE13251" s="62"/>
      <c r="CF13251" s="62"/>
      <c r="CL13251" s="56" t="s">
        <v>23155</v>
      </c>
      <c r="CM13251" s="56"/>
      <c r="CN13251" s="56"/>
      <c r="CO13251" s="52"/>
      <c r="CP13251" s="52"/>
      <c r="CQ13251" s="52"/>
      <c r="CR13251" s="52"/>
      <c r="CS13251" s="52"/>
      <c r="CT13251" s="52"/>
      <c r="CU13251" s="33"/>
      <c r="CV13251" s="33"/>
    </row>
    <row r="13252" spans="74:100">
      <c r="BV13252" s="62"/>
      <c r="BW13252" s="62"/>
      <c r="BX13252" s="62"/>
      <c r="BY13252" s="62"/>
      <c r="BZ13252" s="62"/>
      <c r="CA13252" s="62"/>
      <c r="CB13252" s="62"/>
      <c r="CC13252" s="62"/>
      <c r="CD13252" s="62"/>
      <c r="CE13252" s="62"/>
      <c r="CF13252" s="62"/>
      <c r="CL13252" s="56" t="s">
        <v>6788</v>
      </c>
      <c r="CM13252" s="56" t="s">
        <v>3118</v>
      </c>
      <c r="CN13252" s="56" t="s">
        <v>3118</v>
      </c>
      <c r="CO13252" s="52"/>
      <c r="CP13252" s="52"/>
      <c r="CQ13252" s="52"/>
      <c r="CR13252" s="52"/>
      <c r="CS13252" s="52"/>
      <c r="CT13252" s="52"/>
      <c r="CU13252" s="33"/>
      <c r="CV13252" s="33"/>
    </row>
    <row r="13253" spans="74:100">
      <c r="BV13253" s="62"/>
      <c r="BW13253" s="62"/>
      <c r="BX13253" s="62"/>
      <c r="BY13253" s="62"/>
      <c r="BZ13253" s="62"/>
      <c r="CA13253" s="62"/>
      <c r="CB13253" s="62"/>
      <c r="CC13253" s="62"/>
      <c r="CD13253" s="62"/>
      <c r="CE13253" s="62"/>
      <c r="CF13253" s="62"/>
      <c r="CL13253" s="56" t="s">
        <v>20238</v>
      </c>
      <c r="CM13253" s="56"/>
      <c r="CN13253" s="56"/>
      <c r="CO13253" s="52"/>
      <c r="CP13253" s="52"/>
      <c r="CQ13253" s="52"/>
      <c r="CR13253" s="52"/>
      <c r="CS13253" s="52"/>
      <c r="CT13253" s="52"/>
      <c r="CU13253" s="33"/>
      <c r="CV13253" s="33"/>
    </row>
    <row r="13254" spans="74:100">
      <c r="BV13254" s="62"/>
      <c r="BW13254" s="62"/>
      <c r="BX13254" s="62"/>
      <c r="BY13254" s="62"/>
      <c r="BZ13254" s="62"/>
      <c r="CA13254" s="62"/>
      <c r="CB13254" s="62"/>
      <c r="CC13254" s="62"/>
      <c r="CD13254" s="62"/>
      <c r="CE13254" s="62"/>
      <c r="CF13254" s="62"/>
      <c r="CL13254" s="56" t="s">
        <v>6789</v>
      </c>
      <c r="CM13254" s="56" t="s">
        <v>217</v>
      </c>
      <c r="CN13254" s="56" t="s">
        <v>217</v>
      </c>
      <c r="CO13254" s="52"/>
      <c r="CP13254" s="52"/>
      <c r="CQ13254" s="52"/>
      <c r="CR13254" s="52"/>
      <c r="CS13254" s="52"/>
      <c r="CT13254" s="52"/>
      <c r="CU13254" s="33"/>
      <c r="CV13254" s="33"/>
    </row>
    <row r="13255" spans="74:100">
      <c r="BV13255" s="62"/>
      <c r="BW13255" s="62"/>
      <c r="BX13255" s="62"/>
      <c r="BY13255" s="62"/>
      <c r="BZ13255" s="62"/>
      <c r="CA13255" s="62"/>
      <c r="CB13255" s="62"/>
      <c r="CC13255" s="62"/>
      <c r="CD13255" s="62"/>
      <c r="CE13255" s="62"/>
      <c r="CF13255" s="62"/>
      <c r="CL13255" s="56" t="s">
        <v>20239</v>
      </c>
      <c r="CM13255" s="56"/>
      <c r="CN13255" s="56"/>
      <c r="CO13255" s="52"/>
      <c r="CP13255" s="52"/>
      <c r="CQ13255" s="52"/>
      <c r="CR13255" s="52"/>
      <c r="CS13255" s="52"/>
      <c r="CT13255" s="52"/>
      <c r="CU13255" s="33"/>
      <c r="CV13255" s="33"/>
    </row>
    <row r="13256" spans="74:100">
      <c r="BV13256" s="62"/>
      <c r="BW13256" s="62"/>
      <c r="BX13256" s="62"/>
      <c r="BY13256" s="62"/>
      <c r="BZ13256" s="62"/>
      <c r="CA13256" s="62"/>
      <c r="CB13256" s="62"/>
      <c r="CC13256" s="62"/>
      <c r="CD13256" s="62"/>
      <c r="CE13256" s="62"/>
      <c r="CF13256" s="62"/>
      <c r="CL13256" s="56" t="s">
        <v>2803</v>
      </c>
      <c r="CM13256" s="56" t="s">
        <v>216</v>
      </c>
      <c r="CN13256" s="56" t="s">
        <v>216</v>
      </c>
      <c r="CO13256" s="52"/>
      <c r="CP13256" s="52"/>
      <c r="CQ13256" s="52"/>
      <c r="CR13256" s="52"/>
      <c r="CS13256" s="52"/>
      <c r="CT13256" s="52"/>
      <c r="CU13256" s="33"/>
      <c r="CV13256" s="33"/>
    </row>
    <row r="13257" spans="74:100">
      <c r="BV13257" s="62"/>
      <c r="BW13257" s="62"/>
      <c r="BX13257" s="62"/>
      <c r="BY13257" s="62"/>
      <c r="BZ13257" s="62"/>
      <c r="CA13257" s="62"/>
      <c r="CB13257" s="62"/>
      <c r="CC13257" s="62"/>
      <c r="CD13257" s="62"/>
      <c r="CE13257" s="62"/>
      <c r="CF13257" s="62"/>
      <c r="CL13257" s="56" t="s">
        <v>23156</v>
      </c>
      <c r="CM13257" s="56"/>
      <c r="CN13257" s="56"/>
      <c r="CO13257" s="52"/>
      <c r="CP13257" s="52"/>
      <c r="CQ13257" s="52"/>
      <c r="CR13257" s="52"/>
      <c r="CS13257" s="52"/>
      <c r="CT13257" s="52"/>
      <c r="CU13257" s="33"/>
      <c r="CV13257" s="33"/>
    </row>
    <row r="13258" spans="74:100">
      <c r="BV13258" s="62"/>
      <c r="BW13258" s="62"/>
      <c r="BX13258" s="62"/>
      <c r="BY13258" s="62"/>
      <c r="BZ13258" s="62"/>
      <c r="CA13258" s="62"/>
      <c r="CB13258" s="62"/>
      <c r="CC13258" s="62"/>
      <c r="CD13258" s="62"/>
      <c r="CE13258" s="62"/>
      <c r="CF13258" s="62"/>
      <c r="CL13258" s="56" t="s">
        <v>6790</v>
      </c>
      <c r="CM13258" s="56" t="s">
        <v>217</v>
      </c>
      <c r="CN13258" s="56" t="s">
        <v>217</v>
      </c>
      <c r="CO13258" s="52"/>
      <c r="CP13258" s="52"/>
      <c r="CQ13258" s="52"/>
      <c r="CR13258" s="52"/>
      <c r="CS13258" s="52"/>
      <c r="CT13258" s="52"/>
      <c r="CU13258" s="33"/>
      <c r="CV13258" s="33"/>
    </row>
    <row r="13259" spans="74:100">
      <c r="BV13259" s="62"/>
      <c r="BW13259" s="62"/>
      <c r="BX13259" s="62"/>
      <c r="BY13259" s="62"/>
      <c r="BZ13259" s="62"/>
      <c r="CA13259" s="62"/>
      <c r="CB13259" s="62"/>
      <c r="CC13259" s="62"/>
      <c r="CD13259" s="62"/>
      <c r="CE13259" s="62"/>
      <c r="CF13259" s="62"/>
      <c r="CL13259" s="56" t="s">
        <v>20240</v>
      </c>
      <c r="CM13259" s="56"/>
      <c r="CN13259" s="56"/>
      <c r="CO13259" s="52"/>
      <c r="CP13259" s="52"/>
      <c r="CQ13259" s="52"/>
      <c r="CR13259" s="52"/>
      <c r="CS13259" s="52"/>
      <c r="CT13259" s="52"/>
      <c r="CU13259" s="33"/>
      <c r="CV13259" s="33"/>
    </row>
    <row r="13260" spans="74:100">
      <c r="BV13260" s="62"/>
      <c r="BW13260" s="62"/>
      <c r="BX13260" s="62"/>
      <c r="BY13260" s="62"/>
      <c r="BZ13260" s="62"/>
      <c r="CA13260" s="62"/>
      <c r="CB13260" s="62"/>
      <c r="CC13260" s="62"/>
      <c r="CD13260" s="62"/>
      <c r="CE13260" s="62"/>
      <c r="CF13260" s="62"/>
      <c r="CL13260" s="56" t="s">
        <v>28791</v>
      </c>
      <c r="CM13260" s="56" t="s">
        <v>217</v>
      </c>
      <c r="CN13260" s="56" t="s">
        <v>217</v>
      </c>
      <c r="CO13260" s="52"/>
      <c r="CP13260" s="52"/>
      <c r="CQ13260" s="52"/>
      <c r="CR13260" s="52"/>
      <c r="CS13260" s="52"/>
      <c r="CT13260" s="52"/>
      <c r="CU13260" s="33"/>
      <c r="CV13260" s="33"/>
    </row>
    <row r="13261" spans="74:100">
      <c r="BV13261" s="62"/>
      <c r="BW13261" s="62"/>
      <c r="BX13261" s="62"/>
      <c r="BY13261" s="62"/>
      <c r="BZ13261" s="62"/>
      <c r="CA13261" s="62"/>
      <c r="CB13261" s="62"/>
      <c r="CC13261" s="62"/>
      <c r="CD13261" s="62"/>
      <c r="CE13261" s="62"/>
      <c r="CF13261" s="62"/>
      <c r="CL13261" s="56" t="s">
        <v>6791</v>
      </c>
      <c r="CM13261" s="56" t="s">
        <v>3118</v>
      </c>
      <c r="CN13261" s="56" t="s">
        <v>3118</v>
      </c>
      <c r="CO13261" s="52"/>
      <c r="CP13261" s="52"/>
      <c r="CQ13261" s="52"/>
      <c r="CR13261" s="52"/>
      <c r="CS13261" s="52"/>
      <c r="CT13261" s="52"/>
      <c r="CU13261" s="33"/>
      <c r="CV13261" s="33"/>
    </row>
    <row r="13262" spans="74:100">
      <c r="BV13262" s="62"/>
      <c r="BW13262" s="62"/>
      <c r="BX13262" s="62"/>
      <c r="BY13262" s="62"/>
      <c r="BZ13262" s="62"/>
      <c r="CA13262" s="62"/>
      <c r="CB13262" s="62"/>
      <c r="CC13262" s="62"/>
      <c r="CD13262" s="62"/>
      <c r="CE13262" s="62"/>
      <c r="CF13262" s="62"/>
      <c r="CL13262" s="56" t="s">
        <v>20241</v>
      </c>
      <c r="CM13262" s="56"/>
      <c r="CN13262" s="56"/>
      <c r="CO13262" s="52"/>
      <c r="CP13262" s="52"/>
      <c r="CQ13262" s="52"/>
      <c r="CR13262" s="52"/>
      <c r="CS13262" s="52"/>
      <c r="CT13262" s="52"/>
      <c r="CU13262" s="33"/>
      <c r="CV13262" s="33"/>
    </row>
    <row r="13263" spans="74:100">
      <c r="BV13263" s="62"/>
      <c r="BW13263" s="62"/>
      <c r="BX13263" s="62"/>
      <c r="BY13263" s="62"/>
      <c r="BZ13263" s="62"/>
      <c r="CA13263" s="62"/>
      <c r="CB13263" s="62"/>
      <c r="CC13263" s="62"/>
      <c r="CD13263" s="62"/>
      <c r="CE13263" s="62"/>
      <c r="CF13263" s="62"/>
      <c r="CL13263" s="56" t="s">
        <v>6792</v>
      </c>
      <c r="CM13263" s="56" t="s">
        <v>217</v>
      </c>
      <c r="CN13263" s="56" t="s">
        <v>217</v>
      </c>
      <c r="CO13263" s="52"/>
      <c r="CP13263" s="52"/>
      <c r="CQ13263" s="52"/>
      <c r="CR13263" s="52"/>
      <c r="CS13263" s="52"/>
      <c r="CT13263" s="52"/>
      <c r="CU13263" s="33"/>
      <c r="CV13263" s="33"/>
    </row>
    <row r="13264" spans="74:100">
      <c r="BV13264" s="62"/>
      <c r="BW13264" s="62"/>
      <c r="BX13264" s="62"/>
      <c r="BY13264" s="62"/>
      <c r="BZ13264" s="62"/>
      <c r="CA13264" s="62"/>
      <c r="CB13264" s="62"/>
      <c r="CC13264" s="62"/>
      <c r="CD13264" s="62"/>
      <c r="CE13264" s="62"/>
      <c r="CF13264" s="62"/>
      <c r="CL13264" s="56" t="s">
        <v>20242</v>
      </c>
      <c r="CM13264" s="56"/>
      <c r="CN13264" s="56"/>
      <c r="CO13264" s="52"/>
      <c r="CP13264" s="52"/>
      <c r="CQ13264" s="52"/>
      <c r="CR13264" s="52"/>
      <c r="CS13264" s="52"/>
      <c r="CT13264" s="52"/>
      <c r="CU13264" s="33"/>
      <c r="CV13264" s="33"/>
    </row>
    <row r="13265" spans="74:100">
      <c r="BV13265" s="62"/>
      <c r="BW13265" s="62"/>
      <c r="BX13265" s="62"/>
      <c r="BY13265" s="62"/>
      <c r="BZ13265" s="62"/>
      <c r="CA13265" s="62"/>
      <c r="CB13265" s="62"/>
      <c r="CC13265" s="62"/>
      <c r="CD13265" s="62"/>
      <c r="CE13265" s="62"/>
      <c r="CF13265" s="62"/>
      <c r="CL13265" s="56" t="s">
        <v>24883</v>
      </c>
      <c r="CM13265" s="56"/>
      <c r="CN13265" s="56"/>
      <c r="CO13265" s="52"/>
      <c r="CP13265" s="52"/>
      <c r="CQ13265" s="52"/>
      <c r="CR13265" s="52"/>
      <c r="CS13265" s="52"/>
      <c r="CT13265" s="52"/>
      <c r="CU13265" s="33"/>
      <c r="CV13265" s="33"/>
    </row>
    <row r="13266" spans="74:100">
      <c r="BV13266" s="62"/>
      <c r="BW13266" s="62"/>
      <c r="BX13266" s="62"/>
      <c r="BY13266" s="62"/>
      <c r="BZ13266" s="62"/>
      <c r="CA13266" s="62"/>
      <c r="CB13266" s="62"/>
      <c r="CC13266" s="62"/>
      <c r="CD13266" s="62"/>
      <c r="CE13266" s="62"/>
      <c r="CF13266" s="62"/>
      <c r="CL13266" s="56" t="s">
        <v>24884</v>
      </c>
      <c r="CM13266" s="56"/>
      <c r="CN13266" s="56"/>
      <c r="CO13266" s="52"/>
      <c r="CP13266" s="52"/>
      <c r="CQ13266" s="52"/>
      <c r="CR13266" s="52"/>
      <c r="CS13266" s="52"/>
      <c r="CT13266" s="52"/>
      <c r="CU13266" s="33"/>
      <c r="CV13266" s="33"/>
    </row>
    <row r="13267" spans="74:100">
      <c r="BV13267" s="62"/>
      <c r="BW13267" s="62"/>
      <c r="BX13267" s="62"/>
      <c r="BY13267" s="62"/>
      <c r="BZ13267" s="62"/>
      <c r="CA13267" s="62"/>
      <c r="CB13267" s="62"/>
      <c r="CC13267" s="62"/>
      <c r="CD13267" s="62"/>
      <c r="CE13267" s="62"/>
      <c r="CF13267" s="62"/>
      <c r="CL13267" s="56" t="s">
        <v>23157</v>
      </c>
      <c r="CM13267" s="56" t="s">
        <v>214</v>
      </c>
      <c r="CN13267" s="56" t="s">
        <v>214</v>
      </c>
      <c r="CO13267" s="52"/>
      <c r="CP13267" s="52"/>
      <c r="CQ13267" s="52"/>
      <c r="CR13267" s="52"/>
      <c r="CS13267" s="52"/>
      <c r="CT13267" s="52"/>
      <c r="CU13267" s="33"/>
      <c r="CV13267" s="33"/>
    </row>
    <row r="13268" spans="74:100">
      <c r="BV13268" s="62"/>
      <c r="BW13268" s="62"/>
      <c r="BX13268" s="62"/>
      <c r="BY13268" s="62"/>
      <c r="BZ13268" s="62"/>
      <c r="CA13268" s="62"/>
      <c r="CB13268" s="62"/>
      <c r="CC13268" s="62"/>
      <c r="CD13268" s="62"/>
      <c r="CE13268" s="62"/>
      <c r="CF13268" s="62"/>
      <c r="CL13268" s="56" t="s">
        <v>23158</v>
      </c>
      <c r="CM13268" s="56"/>
      <c r="CN13268" s="56"/>
      <c r="CO13268" s="52"/>
      <c r="CP13268" s="52"/>
      <c r="CQ13268" s="52"/>
      <c r="CR13268" s="52"/>
      <c r="CS13268" s="52"/>
      <c r="CT13268" s="52"/>
      <c r="CU13268" s="33"/>
      <c r="CV13268" s="33"/>
    </row>
    <row r="13269" spans="74:100">
      <c r="BV13269" s="62"/>
      <c r="BW13269" s="62"/>
      <c r="BX13269" s="62"/>
      <c r="BY13269" s="62"/>
      <c r="BZ13269" s="62"/>
      <c r="CA13269" s="62"/>
      <c r="CB13269" s="62"/>
      <c r="CC13269" s="62"/>
      <c r="CD13269" s="62"/>
      <c r="CE13269" s="62"/>
      <c r="CF13269" s="62"/>
      <c r="CL13269" s="56" t="s">
        <v>6793</v>
      </c>
      <c r="CM13269" s="56" t="s">
        <v>3118</v>
      </c>
      <c r="CN13269" s="56" t="s">
        <v>3118</v>
      </c>
      <c r="CO13269" s="52"/>
      <c r="CP13269" s="52"/>
      <c r="CQ13269" s="52"/>
      <c r="CR13269" s="52"/>
      <c r="CS13269" s="52"/>
      <c r="CT13269" s="52"/>
      <c r="CU13269" s="33"/>
      <c r="CV13269" s="33"/>
    </row>
    <row r="13270" spans="74:100">
      <c r="BV13270" s="62"/>
      <c r="BW13270" s="62"/>
      <c r="BX13270" s="62"/>
      <c r="BY13270" s="62"/>
      <c r="BZ13270" s="62"/>
      <c r="CA13270" s="62"/>
      <c r="CB13270" s="62"/>
      <c r="CC13270" s="62"/>
      <c r="CD13270" s="62"/>
      <c r="CE13270" s="62"/>
      <c r="CF13270" s="62"/>
      <c r="CL13270" s="56" t="s">
        <v>20243</v>
      </c>
      <c r="CM13270" s="56"/>
      <c r="CN13270" s="56"/>
      <c r="CO13270" s="52"/>
      <c r="CP13270" s="52"/>
      <c r="CQ13270" s="52"/>
      <c r="CR13270" s="52"/>
      <c r="CS13270" s="52"/>
      <c r="CT13270" s="52"/>
      <c r="CU13270" s="33"/>
      <c r="CV13270" s="33"/>
    </row>
    <row r="13271" spans="74:100">
      <c r="BV13271" s="62"/>
      <c r="BW13271" s="62"/>
      <c r="BX13271" s="62"/>
      <c r="BY13271" s="62"/>
      <c r="BZ13271" s="62"/>
      <c r="CA13271" s="62"/>
      <c r="CB13271" s="62"/>
      <c r="CC13271" s="62"/>
      <c r="CD13271" s="62"/>
      <c r="CE13271" s="62"/>
      <c r="CF13271" s="62"/>
      <c r="CL13271" s="56" t="s">
        <v>6794</v>
      </c>
      <c r="CM13271" s="56" t="s">
        <v>217</v>
      </c>
      <c r="CN13271" s="56" t="s">
        <v>217</v>
      </c>
      <c r="CO13271" s="52"/>
      <c r="CP13271" s="52"/>
      <c r="CQ13271" s="52"/>
      <c r="CR13271" s="52"/>
      <c r="CS13271" s="52"/>
      <c r="CT13271" s="52"/>
      <c r="CU13271" s="33"/>
      <c r="CV13271" s="33"/>
    </row>
    <row r="13272" spans="74:100">
      <c r="BV13272" s="62"/>
      <c r="BW13272" s="62"/>
      <c r="BX13272" s="62"/>
      <c r="BY13272" s="62"/>
      <c r="BZ13272" s="62"/>
      <c r="CA13272" s="62"/>
      <c r="CB13272" s="62"/>
      <c r="CC13272" s="62"/>
      <c r="CD13272" s="62"/>
      <c r="CE13272" s="62"/>
      <c r="CF13272" s="62"/>
      <c r="CL13272" s="56" t="s">
        <v>20244</v>
      </c>
      <c r="CM13272" s="56"/>
      <c r="CN13272" s="56"/>
      <c r="CO13272" s="52"/>
      <c r="CP13272" s="52"/>
      <c r="CQ13272" s="52"/>
      <c r="CR13272" s="52"/>
      <c r="CS13272" s="52"/>
      <c r="CT13272" s="52"/>
      <c r="CU13272" s="33"/>
      <c r="CV13272" s="33"/>
    </row>
    <row r="13273" spans="74:100">
      <c r="BV13273" s="62"/>
      <c r="BW13273" s="62"/>
      <c r="BX13273" s="62"/>
      <c r="BY13273" s="62"/>
      <c r="BZ13273" s="62"/>
      <c r="CA13273" s="62"/>
      <c r="CB13273" s="62"/>
      <c r="CC13273" s="62"/>
      <c r="CD13273" s="62"/>
      <c r="CE13273" s="62"/>
      <c r="CF13273" s="62"/>
      <c r="CL13273" s="56" t="s">
        <v>28792</v>
      </c>
      <c r="CM13273" s="56" t="s">
        <v>3118</v>
      </c>
      <c r="CN13273" s="56" t="s">
        <v>3118</v>
      </c>
      <c r="CO13273" s="52"/>
      <c r="CP13273" s="52"/>
      <c r="CQ13273" s="52"/>
      <c r="CR13273" s="52"/>
      <c r="CS13273" s="52"/>
      <c r="CT13273" s="52"/>
      <c r="CU13273" s="33"/>
      <c r="CV13273" s="33"/>
    </row>
    <row r="13274" spans="74:100">
      <c r="BV13274" s="62"/>
      <c r="BW13274" s="62"/>
      <c r="BX13274" s="62"/>
      <c r="BY13274" s="62"/>
      <c r="BZ13274" s="62"/>
      <c r="CA13274" s="62"/>
      <c r="CB13274" s="62"/>
      <c r="CC13274" s="62"/>
      <c r="CD13274" s="62"/>
      <c r="CE13274" s="62"/>
      <c r="CF13274" s="62"/>
      <c r="CL13274" s="56" t="s">
        <v>28793</v>
      </c>
      <c r="CM13274" s="56"/>
      <c r="CN13274" s="56"/>
      <c r="CO13274" s="52"/>
      <c r="CP13274" s="52"/>
      <c r="CQ13274" s="52"/>
      <c r="CR13274" s="52"/>
      <c r="CS13274" s="52"/>
      <c r="CT13274" s="52"/>
      <c r="CU13274" s="33"/>
      <c r="CV13274" s="33"/>
    </row>
    <row r="13275" spans="74:100">
      <c r="BV13275" s="62"/>
      <c r="BW13275" s="62"/>
      <c r="BX13275" s="62"/>
      <c r="BY13275" s="62"/>
      <c r="BZ13275" s="62"/>
      <c r="CA13275" s="62"/>
      <c r="CB13275" s="62"/>
      <c r="CC13275" s="62"/>
      <c r="CD13275" s="62"/>
      <c r="CE13275" s="62"/>
      <c r="CF13275" s="62"/>
      <c r="CL13275" s="56" t="s">
        <v>28794</v>
      </c>
      <c r="CM13275" s="56" t="s">
        <v>217</v>
      </c>
      <c r="CN13275" s="56" t="s">
        <v>217</v>
      </c>
      <c r="CO13275" s="52"/>
      <c r="CP13275" s="52"/>
      <c r="CQ13275" s="52"/>
      <c r="CR13275" s="52"/>
      <c r="CS13275" s="52"/>
      <c r="CT13275" s="52"/>
      <c r="CU13275" s="33"/>
      <c r="CV13275" s="33"/>
    </row>
    <row r="13276" spans="74:100">
      <c r="BV13276" s="62"/>
      <c r="BW13276" s="62"/>
      <c r="BX13276" s="62"/>
      <c r="BY13276" s="62"/>
      <c r="BZ13276" s="62"/>
      <c r="CA13276" s="62"/>
      <c r="CB13276" s="62"/>
      <c r="CC13276" s="62"/>
      <c r="CD13276" s="62"/>
      <c r="CE13276" s="62"/>
      <c r="CF13276" s="62"/>
      <c r="CL13276" s="56" t="s">
        <v>28795</v>
      </c>
      <c r="CM13276" s="56"/>
      <c r="CN13276" s="56"/>
      <c r="CO13276" s="52"/>
      <c r="CP13276" s="52"/>
      <c r="CQ13276" s="52"/>
      <c r="CR13276" s="52"/>
      <c r="CS13276" s="52"/>
      <c r="CT13276" s="52"/>
      <c r="CU13276" s="33"/>
      <c r="CV13276" s="33"/>
    </row>
    <row r="13277" spans="74:100">
      <c r="BV13277" s="62"/>
      <c r="BW13277" s="62"/>
      <c r="BX13277" s="62"/>
      <c r="BY13277" s="62"/>
      <c r="BZ13277" s="62"/>
      <c r="CA13277" s="62"/>
      <c r="CB13277" s="62"/>
      <c r="CC13277" s="62"/>
      <c r="CD13277" s="62"/>
      <c r="CE13277" s="62"/>
      <c r="CF13277" s="62"/>
      <c r="CL13277" s="56" t="s">
        <v>6795</v>
      </c>
      <c r="CM13277" s="56" t="s">
        <v>3118</v>
      </c>
      <c r="CN13277" s="56" t="s">
        <v>3118</v>
      </c>
      <c r="CO13277" s="52"/>
      <c r="CP13277" s="52"/>
      <c r="CQ13277" s="52"/>
      <c r="CR13277" s="52"/>
      <c r="CS13277" s="52"/>
      <c r="CT13277" s="52"/>
      <c r="CU13277" s="33"/>
      <c r="CV13277" s="33"/>
    </row>
    <row r="13278" spans="74:100">
      <c r="BV13278" s="62"/>
      <c r="BW13278" s="62"/>
      <c r="BX13278" s="62"/>
      <c r="BY13278" s="62"/>
      <c r="BZ13278" s="62"/>
      <c r="CA13278" s="62"/>
      <c r="CB13278" s="62"/>
      <c r="CC13278" s="62"/>
      <c r="CD13278" s="62"/>
      <c r="CE13278" s="62"/>
      <c r="CF13278" s="62"/>
      <c r="CL13278" s="56" t="s">
        <v>20245</v>
      </c>
      <c r="CM13278" s="56"/>
      <c r="CN13278" s="56"/>
      <c r="CO13278" s="52"/>
      <c r="CP13278" s="52"/>
      <c r="CQ13278" s="52"/>
      <c r="CR13278" s="52"/>
      <c r="CS13278" s="52"/>
      <c r="CT13278" s="52"/>
      <c r="CU13278" s="33"/>
      <c r="CV13278" s="33"/>
    </row>
    <row r="13279" spans="74:100">
      <c r="BV13279" s="62"/>
      <c r="BW13279" s="62"/>
      <c r="BX13279" s="62"/>
      <c r="BY13279" s="62"/>
      <c r="BZ13279" s="62"/>
      <c r="CA13279" s="62"/>
      <c r="CB13279" s="62"/>
      <c r="CC13279" s="62"/>
      <c r="CD13279" s="62"/>
      <c r="CE13279" s="62"/>
      <c r="CF13279" s="62"/>
      <c r="CL13279" s="56" t="s">
        <v>6796</v>
      </c>
      <c r="CM13279" s="56" t="s">
        <v>217</v>
      </c>
      <c r="CN13279" s="56" t="s">
        <v>217</v>
      </c>
      <c r="CO13279" s="52"/>
      <c r="CP13279" s="52"/>
      <c r="CQ13279" s="52"/>
      <c r="CR13279" s="52"/>
      <c r="CS13279" s="52"/>
      <c r="CT13279" s="52"/>
      <c r="CU13279" s="33"/>
      <c r="CV13279" s="33"/>
    </row>
    <row r="13280" spans="74:100">
      <c r="BV13280" s="62"/>
      <c r="BW13280" s="62"/>
      <c r="BX13280" s="62"/>
      <c r="BY13280" s="62"/>
      <c r="BZ13280" s="62"/>
      <c r="CA13280" s="62"/>
      <c r="CB13280" s="62"/>
      <c r="CC13280" s="62"/>
      <c r="CD13280" s="62"/>
      <c r="CE13280" s="62"/>
      <c r="CF13280" s="62"/>
      <c r="CL13280" s="56" t="s">
        <v>20246</v>
      </c>
      <c r="CM13280" s="56"/>
      <c r="CN13280" s="56"/>
      <c r="CO13280" s="52"/>
      <c r="CP13280" s="52"/>
      <c r="CQ13280" s="52"/>
      <c r="CR13280" s="52"/>
      <c r="CS13280" s="52"/>
      <c r="CT13280" s="52"/>
      <c r="CU13280" s="33"/>
      <c r="CV13280" s="33"/>
    </row>
    <row r="13281" spans="74:100">
      <c r="BV13281" s="62"/>
      <c r="BW13281" s="62"/>
      <c r="BX13281" s="62"/>
      <c r="BY13281" s="62"/>
      <c r="BZ13281" s="62"/>
      <c r="CA13281" s="62"/>
      <c r="CB13281" s="62"/>
      <c r="CC13281" s="62"/>
      <c r="CD13281" s="62"/>
      <c r="CE13281" s="62"/>
      <c r="CF13281" s="62"/>
      <c r="CL13281" s="56" t="s">
        <v>6797</v>
      </c>
      <c r="CM13281" s="56" t="s">
        <v>3118</v>
      </c>
      <c r="CN13281" s="56" t="s">
        <v>3118</v>
      </c>
      <c r="CO13281" s="52"/>
      <c r="CP13281" s="52"/>
      <c r="CQ13281" s="52"/>
      <c r="CR13281" s="52"/>
      <c r="CS13281" s="52"/>
      <c r="CT13281" s="52"/>
      <c r="CU13281" s="33"/>
      <c r="CV13281" s="33"/>
    </row>
    <row r="13282" spans="74:100">
      <c r="BV13282" s="62"/>
      <c r="BW13282" s="62"/>
      <c r="BX13282" s="62"/>
      <c r="BY13282" s="62"/>
      <c r="BZ13282" s="62"/>
      <c r="CA13282" s="62"/>
      <c r="CB13282" s="62"/>
      <c r="CC13282" s="62"/>
      <c r="CD13282" s="62"/>
      <c r="CE13282" s="62"/>
      <c r="CF13282" s="62"/>
      <c r="CL13282" s="56" t="s">
        <v>20604</v>
      </c>
      <c r="CM13282" s="56"/>
      <c r="CN13282" s="56"/>
      <c r="CO13282" s="52"/>
      <c r="CP13282" s="52"/>
      <c r="CQ13282" s="52"/>
      <c r="CR13282" s="52"/>
      <c r="CS13282" s="52"/>
      <c r="CT13282" s="52"/>
      <c r="CU13282" s="33"/>
      <c r="CV13282" s="33"/>
    </row>
    <row r="13283" spans="74:100">
      <c r="BV13283" s="62"/>
      <c r="BW13283" s="62"/>
      <c r="BX13283" s="62"/>
      <c r="BY13283" s="62"/>
      <c r="BZ13283" s="62"/>
      <c r="CA13283" s="62"/>
      <c r="CB13283" s="62"/>
      <c r="CC13283" s="62"/>
      <c r="CD13283" s="62"/>
      <c r="CE13283" s="62"/>
      <c r="CF13283" s="62"/>
      <c r="CL13283" s="56" t="s">
        <v>6798</v>
      </c>
      <c r="CM13283" s="56" t="s">
        <v>217</v>
      </c>
      <c r="CN13283" s="56" t="s">
        <v>217</v>
      </c>
      <c r="CO13283" s="52"/>
      <c r="CP13283" s="52"/>
      <c r="CQ13283" s="52"/>
      <c r="CR13283" s="52"/>
      <c r="CS13283" s="52"/>
      <c r="CT13283" s="52"/>
      <c r="CU13283" s="33"/>
      <c r="CV13283" s="33"/>
    </row>
    <row r="13284" spans="74:100">
      <c r="BV13284" s="62"/>
      <c r="BW13284" s="62"/>
      <c r="BX13284" s="62"/>
      <c r="BY13284" s="62"/>
      <c r="BZ13284" s="62"/>
      <c r="CA13284" s="62"/>
      <c r="CB13284" s="62"/>
      <c r="CC13284" s="62"/>
      <c r="CD13284" s="62"/>
      <c r="CE13284" s="62"/>
      <c r="CF13284" s="62"/>
      <c r="CL13284" s="56" t="s">
        <v>20247</v>
      </c>
      <c r="CM13284" s="56"/>
      <c r="CN13284" s="56"/>
      <c r="CO13284" s="52"/>
      <c r="CP13284" s="52"/>
      <c r="CQ13284" s="52"/>
      <c r="CR13284" s="52"/>
      <c r="CS13284" s="52"/>
      <c r="CT13284" s="52"/>
      <c r="CU13284" s="33"/>
      <c r="CV13284" s="33"/>
    </row>
    <row r="13285" spans="74:100">
      <c r="BV13285" s="62"/>
      <c r="BW13285" s="62"/>
      <c r="BX13285" s="62"/>
      <c r="BY13285" s="62"/>
      <c r="BZ13285" s="62"/>
      <c r="CA13285" s="62"/>
      <c r="CB13285" s="62"/>
      <c r="CC13285" s="62"/>
      <c r="CD13285" s="62"/>
      <c r="CE13285" s="62"/>
      <c r="CF13285" s="62"/>
      <c r="CL13285" s="56" t="s">
        <v>28796</v>
      </c>
      <c r="CM13285" s="56" t="s">
        <v>3118</v>
      </c>
      <c r="CN13285" s="56" t="s">
        <v>3118</v>
      </c>
      <c r="CO13285" s="52"/>
      <c r="CP13285" s="52"/>
      <c r="CQ13285" s="52"/>
      <c r="CR13285" s="52"/>
      <c r="CS13285" s="52"/>
      <c r="CT13285" s="52"/>
      <c r="CU13285" s="33"/>
      <c r="CV13285" s="33"/>
    </row>
    <row r="13286" spans="74:100">
      <c r="BV13286" s="62"/>
      <c r="BW13286" s="62"/>
      <c r="BX13286" s="62"/>
      <c r="BY13286" s="62"/>
      <c r="BZ13286" s="62"/>
      <c r="CA13286" s="62"/>
      <c r="CB13286" s="62"/>
      <c r="CC13286" s="62"/>
      <c r="CD13286" s="62"/>
      <c r="CE13286" s="62"/>
      <c r="CF13286" s="62"/>
      <c r="CL13286" s="56" t="s">
        <v>28797</v>
      </c>
      <c r="CM13286" s="56"/>
      <c r="CN13286" s="56"/>
      <c r="CO13286" s="52"/>
      <c r="CP13286" s="52"/>
      <c r="CQ13286" s="52"/>
      <c r="CR13286" s="52"/>
      <c r="CS13286" s="52"/>
      <c r="CT13286" s="52"/>
      <c r="CU13286" s="33"/>
      <c r="CV13286" s="33"/>
    </row>
    <row r="13287" spans="74:100">
      <c r="BV13287" s="62"/>
      <c r="BW13287" s="62"/>
      <c r="BX13287" s="62"/>
      <c r="BY13287" s="62"/>
      <c r="BZ13287" s="62"/>
      <c r="CA13287" s="62"/>
      <c r="CB13287" s="62"/>
      <c r="CC13287" s="62"/>
      <c r="CD13287" s="62"/>
      <c r="CE13287" s="62"/>
      <c r="CF13287" s="62"/>
      <c r="CL13287" s="56" t="s">
        <v>28798</v>
      </c>
      <c r="CM13287" s="56" t="s">
        <v>217</v>
      </c>
      <c r="CN13287" s="56" t="s">
        <v>217</v>
      </c>
      <c r="CO13287" s="52"/>
      <c r="CP13287" s="52"/>
      <c r="CQ13287" s="52"/>
      <c r="CR13287" s="52"/>
      <c r="CS13287" s="52"/>
      <c r="CT13287" s="52"/>
      <c r="CU13287" s="33"/>
      <c r="CV13287" s="33"/>
    </row>
    <row r="13288" spans="74:100">
      <c r="BV13288" s="62"/>
      <c r="BW13288" s="62"/>
      <c r="BX13288" s="62"/>
      <c r="BY13288" s="62"/>
      <c r="BZ13288" s="62"/>
      <c r="CA13288" s="62"/>
      <c r="CB13288" s="62"/>
      <c r="CC13288" s="62"/>
      <c r="CD13288" s="62"/>
      <c r="CE13288" s="62"/>
      <c r="CF13288" s="62"/>
      <c r="CL13288" s="56" t="s">
        <v>28797</v>
      </c>
      <c r="CM13288" s="56"/>
      <c r="CN13288" s="56"/>
      <c r="CO13288" s="52"/>
      <c r="CP13288" s="52"/>
      <c r="CQ13288" s="52"/>
      <c r="CR13288" s="52"/>
      <c r="CS13288" s="52"/>
      <c r="CT13288" s="52"/>
      <c r="CU13288" s="33"/>
      <c r="CV13288" s="33"/>
    </row>
    <row r="13289" spans="74:100">
      <c r="BV13289" s="62"/>
      <c r="BW13289" s="62"/>
      <c r="BX13289" s="62"/>
      <c r="BY13289" s="62"/>
      <c r="BZ13289" s="62"/>
      <c r="CA13289" s="62"/>
      <c r="CB13289" s="62"/>
      <c r="CC13289" s="62"/>
      <c r="CD13289" s="62"/>
      <c r="CE13289" s="62"/>
      <c r="CF13289" s="62"/>
      <c r="CL13289" s="56" t="s">
        <v>6799</v>
      </c>
      <c r="CM13289" s="56" t="s">
        <v>3118</v>
      </c>
      <c r="CN13289" s="56" t="s">
        <v>3118</v>
      </c>
      <c r="CO13289" s="52"/>
      <c r="CP13289" s="52"/>
      <c r="CQ13289" s="52"/>
      <c r="CR13289" s="52"/>
      <c r="CS13289" s="52"/>
      <c r="CT13289" s="52"/>
      <c r="CU13289" s="33"/>
      <c r="CV13289" s="33"/>
    </row>
    <row r="13290" spans="74:100">
      <c r="BV13290" s="62"/>
      <c r="BW13290" s="62"/>
      <c r="BX13290" s="62"/>
      <c r="BY13290" s="62"/>
      <c r="BZ13290" s="62"/>
      <c r="CA13290" s="62"/>
      <c r="CB13290" s="62"/>
      <c r="CC13290" s="62"/>
      <c r="CD13290" s="62"/>
      <c r="CE13290" s="62"/>
      <c r="CF13290" s="62"/>
      <c r="CL13290" s="56" t="s">
        <v>20248</v>
      </c>
      <c r="CM13290" s="56"/>
      <c r="CN13290" s="56"/>
      <c r="CO13290" s="52"/>
      <c r="CP13290" s="52"/>
      <c r="CQ13290" s="52"/>
      <c r="CR13290" s="52"/>
      <c r="CS13290" s="52"/>
      <c r="CT13290" s="52"/>
      <c r="CU13290" s="33"/>
      <c r="CV13290" s="33"/>
    </row>
    <row r="13291" spans="74:100">
      <c r="BV13291" s="62"/>
      <c r="BW13291" s="62"/>
      <c r="BX13291" s="62"/>
      <c r="BY13291" s="62"/>
      <c r="BZ13291" s="62"/>
      <c r="CA13291" s="62"/>
      <c r="CB13291" s="62"/>
      <c r="CC13291" s="62"/>
      <c r="CD13291" s="62"/>
      <c r="CE13291" s="62"/>
      <c r="CF13291" s="62"/>
      <c r="CL13291" s="56" t="s">
        <v>6800</v>
      </c>
      <c r="CM13291" s="56" t="s">
        <v>217</v>
      </c>
      <c r="CN13291" s="56" t="s">
        <v>217</v>
      </c>
      <c r="CO13291" s="52"/>
      <c r="CP13291" s="52"/>
      <c r="CQ13291" s="52"/>
      <c r="CR13291" s="52"/>
      <c r="CS13291" s="52"/>
      <c r="CT13291" s="52"/>
      <c r="CU13291" s="33"/>
      <c r="CV13291" s="33"/>
    </row>
    <row r="13292" spans="74:100">
      <c r="BV13292" s="62"/>
      <c r="BW13292" s="62"/>
      <c r="BX13292" s="62"/>
      <c r="BY13292" s="62"/>
      <c r="BZ13292" s="62"/>
      <c r="CA13292" s="62"/>
      <c r="CB13292" s="62"/>
      <c r="CC13292" s="62"/>
      <c r="CD13292" s="62"/>
      <c r="CE13292" s="62"/>
      <c r="CF13292" s="62"/>
      <c r="CL13292" s="56" t="s">
        <v>20249</v>
      </c>
      <c r="CM13292" s="56"/>
      <c r="CN13292" s="56"/>
      <c r="CO13292" s="52"/>
      <c r="CP13292" s="52"/>
      <c r="CQ13292" s="52"/>
      <c r="CR13292" s="52"/>
      <c r="CS13292" s="52"/>
      <c r="CT13292" s="52"/>
      <c r="CU13292" s="33"/>
      <c r="CV13292" s="33"/>
    </row>
    <row r="13293" spans="74:100">
      <c r="BV13293" s="62"/>
      <c r="BW13293" s="62"/>
      <c r="BX13293" s="62"/>
      <c r="BY13293" s="62"/>
      <c r="BZ13293" s="62"/>
      <c r="CA13293" s="62"/>
      <c r="CB13293" s="62"/>
      <c r="CC13293" s="62"/>
      <c r="CD13293" s="62"/>
      <c r="CE13293" s="62"/>
      <c r="CF13293" s="62"/>
      <c r="CL13293" s="56" t="s">
        <v>2804</v>
      </c>
      <c r="CM13293" s="56" t="s">
        <v>214</v>
      </c>
      <c r="CN13293" s="56" t="s">
        <v>214</v>
      </c>
      <c r="CO13293" s="52"/>
      <c r="CP13293" s="52"/>
      <c r="CQ13293" s="52"/>
      <c r="CR13293" s="52"/>
      <c r="CS13293" s="52"/>
      <c r="CT13293" s="52"/>
      <c r="CU13293" s="33"/>
      <c r="CV13293" s="33"/>
    </row>
    <row r="13294" spans="74:100">
      <c r="BV13294" s="62"/>
      <c r="BW13294" s="62"/>
      <c r="BX13294" s="62"/>
      <c r="BY13294" s="62"/>
      <c r="BZ13294" s="62"/>
      <c r="CA13294" s="62"/>
      <c r="CB13294" s="62"/>
      <c r="CC13294" s="62"/>
      <c r="CD13294" s="62"/>
      <c r="CE13294" s="62"/>
      <c r="CF13294" s="62"/>
      <c r="CL13294" s="56" t="s">
        <v>23159</v>
      </c>
      <c r="CM13294" s="56"/>
      <c r="CN13294" s="56"/>
      <c r="CO13294" s="52"/>
      <c r="CP13294" s="52"/>
      <c r="CQ13294" s="52"/>
      <c r="CR13294" s="52"/>
      <c r="CS13294" s="52"/>
      <c r="CT13294" s="52"/>
      <c r="CU13294" s="33"/>
      <c r="CV13294" s="33"/>
    </row>
    <row r="13295" spans="74:100">
      <c r="BV13295" s="62"/>
      <c r="BW13295" s="62"/>
      <c r="BX13295" s="62"/>
      <c r="BY13295" s="62"/>
      <c r="BZ13295" s="62"/>
      <c r="CA13295" s="62"/>
      <c r="CB13295" s="62"/>
      <c r="CC13295" s="62"/>
      <c r="CD13295" s="62"/>
      <c r="CE13295" s="62"/>
      <c r="CF13295" s="62"/>
      <c r="CL13295" s="56" t="s">
        <v>28799</v>
      </c>
      <c r="CM13295" s="56" t="s">
        <v>217</v>
      </c>
      <c r="CN13295" s="56" t="s">
        <v>217</v>
      </c>
      <c r="CO13295" s="52"/>
      <c r="CP13295" s="52"/>
      <c r="CQ13295" s="52"/>
      <c r="CR13295" s="52"/>
      <c r="CS13295" s="52"/>
      <c r="CT13295" s="52"/>
      <c r="CU13295" s="33"/>
      <c r="CV13295" s="33"/>
    </row>
    <row r="13296" spans="74:100">
      <c r="BV13296" s="62"/>
      <c r="BW13296" s="62"/>
      <c r="BX13296" s="62"/>
      <c r="BY13296" s="62"/>
      <c r="BZ13296" s="62"/>
      <c r="CA13296" s="62"/>
      <c r="CB13296" s="62"/>
      <c r="CC13296" s="62"/>
      <c r="CD13296" s="62"/>
      <c r="CE13296" s="62"/>
      <c r="CF13296" s="62"/>
      <c r="CL13296" s="56" t="s">
        <v>28800</v>
      </c>
      <c r="CM13296" s="56"/>
      <c r="CN13296" s="56"/>
      <c r="CO13296" s="52"/>
      <c r="CP13296" s="52"/>
      <c r="CQ13296" s="52"/>
      <c r="CR13296" s="52"/>
      <c r="CS13296" s="52"/>
      <c r="CT13296" s="52"/>
      <c r="CU13296" s="33"/>
      <c r="CV13296" s="33"/>
    </row>
    <row r="13297" spans="74:100">
      <c r="BV13297" s="62"/>
      <c r="BW13297" s="62"/>
      <c r="BX13297" s="62"/>
      <c r="BY13297" s="62"/>
      <c r="BZ13297" s="62"/>
      <c r="CA13297" s="62"/>
      <c r="CB13297" s="62"/>
      <c r="CC13297" s="62"/>
      <c r="CD13297" s="62"/>
      <c r="CE13297" s="62"/>
      <c r="CF13297" s="62"/>
      <c r="CL13297" s="56" t="s">
        <v>6801</v>
      </c>
      <c r="CM13297" s="56" t="s">
        <v>217</v>
      </c>
      <c r="CN13297" s="56" t="s">
        <v>217</v>
      </c>
      <c r="CO13297" s="52"/>
      <c r="CP13297" s="52"/>
      <c r="CQ13297" s="52"/>
      <c r="CR13297" s="52"/>
      <c r="CS13297" s="52"/>
      <c r="CT13297" s="52"/>
      <c r="CU13297" s="33"/>
      <c r="CV13297" s="33"/>
    </row>
    <row r="13298" spans="74:100">
      <c r="BV13298" s="62"/>
      <c r="BW13298" s="62"/>
      <c r="BX13298" s="62"/>
      <c r="BY13298" s="62"/>
      <c r="BZ13298" s="62"/>
      <c r="CA13298" s="62"/>
      <c r="CB13298" s="62"/>
      <c r="CC13298" s="62"/>
      <c r="CD13298" s="62"/>
      <c r="CE13298" s="62"/>
      <c r="CF13298" s="62"/>
      <c r="CL13298" s="56" t="s">
        <v>20250</v>
      </c>
      <c r="CM13298" s="56"/>
      <c r="CN13298" s="56"/>
      <c r="CO13298" s="52"/>
      <c r="CP13298" s="52"/>
      <c r="CQ13298" s="52"/>
      <c r="CR13298" s="52"/>
      <c r="CS13298" s="52"/>
      <c r="CT13298" s="52"/>
      <c r="CU13298" s="33"/>
      <c r="CV13298" s="33"/>
    </row>
    <row r="13299" spans="74:100">
      <c r="BV13299" s="62"/>
      <c r="BW13299" s="62"/>
      <c r="BX13299" s="62"/>
      <c r="BY13299" s="62"/>
      <c r="BZ13299" s="62"/>
      <c r="CA13299" s="62"/>
      <c r="CB13299" s="62"/>
      <c r="CC13299" s="62"/>
      <c r="CD13299" s="62"/>
      <c r="CE13299" s="62"/>
      <c r="CF13299" s="62"/>
      <c r="CL13299" s="56" t="s">
        <v>6802</v>
      </c>
      <c r="CM13299" s="56" t="s">
        <v>3118</v>
      </c>
      <c r="CN13299" s="56" t="s">
        <v>3118</v>
      </c>
      <c r="CO13299" s="52"/>
      <c r="CP13299" s="52"/>
      <c r="CQ13299" s="52"/>
      <c r="CR13299" s="52"/>
      <c r="CS13299" s="52"/>
      <c r="CT13299" s="52"/>
      <c r="CU13299" s="33"/>
      <c r="CV13299" s="33"/>
    </row>
    <row r="13300" spans="74:100">
      <c r="BV13300" s="62"/>
      <c r="BW13300" s="62"/>
      <c r="BX13300" s="62"/>
      <c r="BY13300" s="62"/>
      <c r="BZ13300" s="62"/>
      <c r="CA13300" s="62"/>
      <c r="CB13300" s="62"/>
      <c r="CC13300" s="62"/>
      <c r="CD13300" s="62"/>
      <c r="CE13300" s="62"/>
      <c r="CF13300" s="62"/>
      <c r="CL13300" s="56" t="s">
        <v>20605</v>
      </c>
      <c r="CM13300" s="56"/>
      <c r="CN13300" s="56"/>
      <c r="CO13300" s="52"/>
      <c r="CP13300" s="52"/>
      <c r="CQ13300" s="52"/>
      <c r="CR13300" s="52"/>
      <c r="CS13300" s="52"/>
      <c r="CT13300" s="52"/>
      <c r="CU13300" s="33"/>
      <c r="CV13300" s="33"/>
    </row>
    <row r="13301" spans="74:100">
      <c r="BV13301" s="62"/>
      <c r="BW13301" s="62"/>
      <c r="BX13301" s="62"/>
      <c r="BY13301" s="62"/>
      <c r="BZ13301" s="62"/>
      <c r="CA13301" s="62"/>
      <c r="CB13301" s="62"/>
      <c r="CC13301" s="62"/>
      <c r="CD13301" s="62"/>
      <c r="CE13301" s="62"/>
      <c r="CF13301" s="62"/>
      <c r="CL13301" s="56" t="s">
        <v>6803</v>
      </c>
      <c r="CM13301" s="56" t="s">
        <v>217</v>
      </c>
      <c r="CN13301" s="56" t="s">
        <v>217</v>
      </c>
      <c r="CO13301" s="52"/>
      <c r="CP13301" s="52"/>
      <c r="CQ13301" s="52"/>
      <c r="CR13301" s="52"/>
      <c r="CS13301" s="52"/>
      <c r="CT13301" s="52"/>
      <c r="CU13301" s="33"/>
      <c r="CV13301" s="33"/>
    </row>
    <row r="13302" spans="74:100">
      <c r="BV13302" s="62"/>
      <c r="BW13302" s="62"/>
      <c r="BX13302" s="62"/>
      <c r="BY13302" s="62"/>
      <c r="BZ13302" s="62"/>
      <c r="CA13302" s="62"/>
      <c r="CB13302" s="62"/>
      <c r="CC13302" s="62"/>
      <c r="CD13302" s="62"/>
      <c r="CE13302" s="62"/>
      <c r="CF13302" s="62"/>
      <c r="CL13302" s="56" t="s">
        <v>20606</v>
      </c>
      <c r="CM13302" s="56"/>
      <c r="CN13302" s="56"/>
      <c r="CO13302" s="52"/>
      <c r="CP13302" s="52"/>
      <c r="CQ13302" s="52"/>
      <c r="CR13302" s="52"/>
      <c r="CS13302" s="52"/>
      <c r="CT13302" s="52"/>
      <c r="CU13302" s="33"/>
      <c r="CV13302" s="33"/>
    </row>
    <row r="13303" spans="74:100">
      <c r="BV13303" s="62"/>
      <c r="BW13303" s="62"/>
      <c r="BX13303" s="62"/>
      <c r="BY13303" s="62"/>
      <c r="BZ13303" s="62"/>
      <c r="CA13303" s="62"/>
      <c r="CB13303" s="62"/>
      <c r="CC13303" s="62"/>
      <c r="CD13303" s="62"/>
      <c r="CE13303" s="62"/>
      <c r="CF13303" s="62"/>
      <c r="CL13303" s="56" t="s">
        <v>2806</v>
      </c>
      <c r="CM13303" s="56" t="s">
        <v>214</v>
      </c>
      <c r="CN13303" s="56" t="s">
        <v>214</v>
      </c>
      <c r="CO13303" s="52"/>
      <c r="CP13303" s="52"/>
      <c r="CQ13303" s="52"/>
      <c r="CR13303" s="52"/>
      <c r="CS13303" s="52"/>
      <c r="CT13303" s="52"/>
      <c r="CU13303" s="33"/>
      <c r="CV13303" s="33"/>
    </row>
    <row r="13304" spans="74:100">
      <c r="BV13304" s="62"/>
      <c r="BW13304" s="62"/>
      <c r="BX13304" s="62"/>
      <c r="BY13304" s="62"/>
      <c r="BZ13304" s="62"/>
      <c r="CA13304" s="62"/>
      <c r="CB13304" s="62"/>
      <c r="CC13304" s="62"/>
      <c r="CD13304" s="62"/>
      <c r="CE13304" s="62"/>
      <c r="CF13304" s="62"/>
      <c r="CL13304" s="56" t="s">
        <v>23160</v>
      </c>
      <c r="CM13304" s="56"/>
      <c r="CN13304" s="56"/>
      <c r="CO13304" s="52"/>
      <c r="CP13304" s="52"/>
      <c r="CQ13304" s="52"/>
      <c r="CR13304" s="52"/>
      <c r="CS13304" s="52"/>
      <c r="CT13304" s="52"/>
      <c r="CU13304" s="33"/>
      <c r="CV13304" s="33"/>
    </row>
    <row r="13305" spans="74:100">
      <c r="BV13305" s="62"/>
      <c r="BW13305" s="62"/>
      <c r="BX13305" s="62"/>
      <c r="BY13305" s="62"/>
      <c r="BZ13305" s="62"/>
      <c r="CA13305" s="62"/>
      <c r="CB13305" s="62"/>
      <c r="CC13305" s="62"/>
      <c r="CD13305" s="62"/>
      <c r="CE13305" s="62"/>
      <c r="CF13305" s="62"/>
      <c r="CL13305" s="56" t="s">
        <v>2807</v>
      </c>
      <c r="CM13305" s="56" t="s">
        <v>216</v>
      </c>
      <c r="CN13305" s="56" t="s">
        <v>216</v>
      </c>
      <c r="CO13305" s="52"/>
      <c r="CP13305" s="52"/>
      <c r="CQ13305" s="52"/>
      <c r="CR13305" s="52"/>
      <c r="CS13305" s="52"/>
      <c r="CT13305" s="52"/>
      <c r="CU13305" s="33"/>
      <c r="CV13305" s="33"/>
    </row>
    <row r="13306" spans="74:100">
      <c r="BV13306" s="62"/>
      <c r="BW13306" s="62"/>
      <c r="BX13306" s="62"/>
      <c r="BY13306" s="62"/>
      <c r="BZ13306" s="62"/>
      <c r="CA13306" s="62"/>
      <c r="CB13306" s="62"/>
      <c r="CC13306" s="62"/>
      <c r="CD13306" s="62"/>
      <c r="CE13306" s="62"/>
      <c r="CF13306" s="62"/>
      <c r="CL13306" s="56" t="s">
        <v>23161</v>
      </c>
      <c r="CM13306" s="56"/>
      <c r="CN13306" s="56"/>
      <c r="CO13306" s="52"/>
      <c r="CP13306" s="52"/>
      <c r="CQ13306" s="52"/>
      <c r="CR13306" s="52"/>
      <c r="CS13306" s="52"/>
      <c r="CT13306" s="52"/>
      <c r="CU13306" s="33"/>
      <c r="CV13306" s="33"/>
    </row>
    <row r="13307" spans="74:100">
      <c r="BV13307" s="62"/>
      <c r="BW13307" s="62"/>
      <c r="BX13307" s="62"/>
      <c r="BY13307" s="62"/>
      <c r="BZ13307" s="62"/>
      <c r="CA13307" s="62"/>
      <c r="CB13307" s="62"/>
      <c r="CC13307" s="62"/>
      <c r="CD13307" s="62"/>
      <c r="CE13307" s="62"/>
      <c r="CF13307" s="62"/>
      <c r="CL13307" s="56" t="s">
        <v>2808</v>
      </c>
      <c r="CM13307" s="56" t="s">
        <v>214</v>
      </c>
      <c r="CN13307" s="56" t="s">
        <v>214</v>
      </c>
      <c r="CO13307" s="52"/>
      <c r="CP13307" s="52"/>
      <c r="CQ13307" s="52"/>
      <c r="CR13307" s="52"/>
      <c r="CS13307" s="52"/>
      <c r="CT13307" s="52"/>
      <c r="CU13307" s="33"/>
      <c r="CV13307" s="33"/>
    </row>
    <row r="13308" spans="74:100">
      <c r="BV13308" s="62"/>
      <c r="BW13308" s="62"/>
      <c r="BX13308" s="62"/>
      <c r="BY13308" s="62"/>
      <c r="BZ13308" s="62"/>
      <c r="CA13308" s="62"/>
      <c r="CB13308" s="62"/>
      <c r="CC13308" s="62"/>
      <c r="CD13308" s="62"/>
      <c r="CE13308" s="62"/>
      <c r="CF13308" s="62"/>
      <c r="CL13308" s="56" t="s">
        <v>23162</v>
      </c>
      <c r="CM13308" s="56"/>
      <c r="CN13308" s="56"/>
      <c r="CO13308" s="52"/>
      <c r="CP13308" s="52"/>
      <c r="CQ13308" s="52"/>
      <c r="CR13308" s="52"/>
      <c r="CS13308" s="52"/>
      <c r="CT13308" s="52"/>
      <c r="CU13308" s="33"/>
      <c r="CV13308" s="33"/>
    </row>
    <row r="13309" spans="74:100">
      <c r="BV13309" s="62"/>
      <c r="BW13309" s="62"/>
      <c r="BX13309" s="62"/>
      <c r="BY13309" s="62"/>
      <c r="BZ13309" s="62"/>
      <c r="CA13309" s="62"/>
      <c r="CB13309" s="62"/>
      <c r="CC13309" s="62"/>
      <c r="CD13309" s="62"/>
      <c r="CE13309" s="62"/>
      <c r="CF13309" s="62"/>
      <c r="CL13309" s="56" t="s">
        <v>2809</v>
      </c>
      <c r="CM13309" s="56" t="s">
        <v>215</v>
      </c>
      <c r="CN13309" s="56" t="s">
        <v>215</v>
      </c>
      <c r="CO13309" s="52"/>
      <c r="CP13309" s="52"/>
      <c r="CQ13309" s="52"/>
      <c r="CR13309" s="52"/>
      <c r="CS13309" s="52"/>
      <c r="CT13309" s="52"/>
      <c r="CU13309" s="33"/>
      <c r="CV13309" s="33"/>
    </row>
    <row r="13310" spans="74:100">
      <c r="BV13310" s="62"/>
      <c r="BW13310" s="62"/>
      <c r="BX13310" s="62"/>
      <c r="BY13310" s="62"/>
      <c r="BZ13310" s="62"/>
      <c r="CA13310" s="62"/>
      <c r="CB13310" s="62"/>
      <c r="CC13310" s="62"/>
      <c r="CD13310" s="62"/>
      <c r="CE13310" s="62"/>
      <c r="CF13310" s="62"/>
      <c r="CL13310" s="56" t="s">
        <v>23163</v>
      </c>
      <c r="CM13310" s="56"/>
      <c r="CN13310" s="56"/>
      <c r="CO13310" s="52"/>
      <c r="CP13310" s="52"/>
      <c r="CQ13310" s="52"/>
      <c r="CR13310" s="52"/>
      <c r="CS13310" s="52"/>
      <c r="CT13310" s="52"/>
      <c r="CU13310" s="33"/>
      <c r="CV13310" s="33"/>
    </row>
    <row r="13311" spans="74:100">
      <c r="BV13311" s="62"/>
      <c r="BW13311" s="62"/>
      <c r="BX13311" s="62"/>
      <c r="BY13311" s="62"/>
      <c r="BZ13311" s="62"/>
      <c r="CA13311" s="62"/>
      <c r="CB13311" s="62"/>
      <c r="CC13311" s="62"/>
      <c r="CD13311" s="62"/>
      <c r="CE13311" s="62"/>
      <c r="CF13311" s="62"/>
      <c r="CL13311" s="56" t="s">
        <v>6804</v>
      </c>
      <c r="CM13311" s="56" t="s">
        <v>216</v>
      </c>
      <c r="CN13311" s="56" t="s">
        <v>216</v>
      </c>
      <c r="CO13311" s="52"/>
      <c r="CP13311" s="52"/>
      <c r="CQ13311" s="52"/>
      <c r="CR13311" s="52"/>
      <c r="CS13311" s="52"/>
      <c r="CT13311" s="52"/>
      <c r="CU13311" s="33"/>
      <c r="CV13311" s="33"/>
    </row>
    <row r="13312" spans="74:100">
      <c r="BV13312" s="62"/>
      <c r="BW13312" s="62"/>
      <c r="BX13312" s="62"/>
      <c r="BY13312" s="62"/>
      <c r="BZ13312" s="62"/>
      <c r="CA13312" s="62"/>
      <c r="CB13312" s="62"/>
      <c r="CC13312" s="62"/>
      <c r="CD13312" s="62"/>
      <c r="CE13312" s="62"/>
      <c r="CF13312" s="62"/>
      <c r="CL13312" s="56" t="s">
        <v>23164</v>
      </c>
      <c r="CM13312" s="56"/>
      <c r="CN13312" s="56"/>
      <c r="CO13312" s="52"/>
      <c r="CP13312" s="52"/>
      <c r="CQ13312" s="52"/>
      <c r="CR13312" s="52"/>
      <c r="CS13312" s="52"/>
      <c r="CT13312" s="52"/>
      <c r="CU13312" s="33"/>
      <c r="CV13312" s="33"/>
    </row>
    <row r="13313" spans="74:100">
      <c r="BV13313" s="62"/>
      <c r="BW13313" s="62"/>
      <c r="BX13313" s="62"/>
      <c r="BY13313" s="62"/>
      <c r="BZ13313" s="62"/>
      <c r="CA13313" s="62"/>
      <c r="CB13313" s="62"/>
      <c r="CC13313" s="62"/>
      <c r="CD13313" s="62"/>
      <c r="CE13313" s="62"/>
      <c r="CF13313" s="62"/>
      <c r="CL13313" s="56" t="s">
        <v>6805</v>
      </c>
      <c r="CM13313" s="56" t="s">
        <v>214</v>
      </c>
      <c r="CN13313" s="56" t="s">
        <v>214</v>
      </c>
      <c r="CO13313" s="52"/>
      <c r="CP13313" s="52"/>
      <c r="CQ13313" s="52"/>
      <c r="CR13313" s="52"/>
      <c r="CS13313" s="52"/>
      <c r="CT13313" s="52"/>
      <c r="CU13313" s="33"/>
      <c r="CV13313" s="33"/>
    </row>
    <row r="13314" spans="74:100">
      <c r="BV13314" s="62"/>
      <c r="BW13314" s="62"/>
      <c r="BX13314" s="62"/>
      <c r="BY13314" s="62"/>
      <c r="BZ13314" s="62"/>
      <c r="CA13314" s="62"/>
      <c r="CB13314" s="62"/>
      <c r="CC13314" s="62"/>
      <c r="CD13314" s="62"/>
      <c r="CE13314" s="62"/>
      <c r="CF13314" s="62"/>
      <c r="CL13314" s="56" t="s">
        <v>23165</v>
      </c>
      <c r="CM13314" s="56"/>
      <c r="CN13314" s="56"/>
      <c r="CO13314" s="52"/>
      <c r="CP13314" s="52"/>
      <c r="CQ13314" s="52"/>
      <c r="CR13314" s="52"/>
      <c r="CS13314" s="52"/>
      <c r="CT13314" s="52"/>
      <c r="CU13314" s="33"/>
      <c r="CV13314" s="33"/>
    </row>
    <row r="13315" spans="74:100">
      <c r="BV13315" s="62"/>
      <c r="BW13315" s="62"/>
      <c r="BX13315" s="62"/>
      <c r="BY13315" s="62"/>
      <c r="BZ13315" s="62"/>
      <c r="CA13315" s="62"/>
      <c r="CB13315" s="62"/>
      <c r="CC13315" s="62"/>
      <c r="CD13315" s="62"/>
      <c r="CE13315" s="62"/>
      <c r="CF13315" s="62"/>
      <c r="CL13315" s="56" t="s">
        <v>6806</v>
      </c>
      <c r="CM13315" s="56" t="s">
        <v>3118</v>
      </c>
      <c r="CN13315" s="56" t="s">
        <v>3118</v>
      </c>
      <c r="CO13315" s="52"/>
      <c r="CP13315" s="52"/>
      <c r="CQ13315" s="52"/>
      <c r="CR13315" s="52"/>
      <c r="CS13315" s="52"/>
      <c r="CT13315" s="52"/>
      <c r="CU13315" s="33"/>
      <c r="CV13315" s="33"/>
    </row>
    <row r="13316" spans="74:100">
      <c r="BV13316" s="62"/>
      <c r="BW13316" s="62"/>
      <c r="BX13316" s="62"/>
      <c r="BY13316" s="62"/>
      <c r="BZ13316" s="62"/>
      <c r="CA13316" s="62"/>
      <c r="CB13316" s="62"/>
      <c r="CC13316" s="62"/>
      <c r="CD13316" s="62"/>
      <c r="CE13316" s="62"/>
      <c r="CF13316" s="62"/>
      <c r="CL13316" s="56" t="s">
        <v>20251</v>
      </c>
      <c r="CM13316" s="56"/>
      <c r="CN13316" s="56"/>
      <c r="CO13316" s="52"/>
      <c r="CP13316" s="52"/>
      <c r="CQ13316" s="52"/>
      <c r="CR13316" s="52"/>
      <c r="CS13316" s="52"/>
      <c r="CT13316" s="52"/>
      <c r="CU13316" s="33"/>
      <c r="CV13316" s="33"/>
    </row>
    <row r="13317" spans="74:100">
      <c r="BV13317" s="62"/>
      <c r="BW13317" s="62"/>
      <c r="BX13317" s="62"/>
      <c r="BY13317" s="62"/>
      <c r="BZ13317" s="62"/>
      <c r="CA13317" s="62"/>
      <c r="CB13317" s="62"/>
      <c r="CC13317" s="62"/>
      <c r="CD13317" s="62"/>
      <c r="CE13317" s="62"/>
      <c r="CF13317" s="62"/>
      <c r="CL13317" s="56" t="s">
        <v>2810</v>
      </c>
      <c r="CM13317" s="56" t="s">
        <v>217</v>
      </c>
      <c r="CN13317" s="56" t="s">
        <v>217</v>
      </c>
      <c r="CO13317" s="52"/>
      <c r="CP13317" s="52"/>
      <c r="CQ13317" s="52"/>
      <c r="CR13317" s="52"/>
      <c r="CS13317" s="52"/>
      <c r="CT13317" s="52"/>
      <c r="CU13317" s="33"/>
      <c r="CV13317" s="33"/>
    </row>
    <row r="13318" spans="74:100">
      <c r="BV13318" s="62"/>
      <c r="BW13318" s="62"/>
      <c r="BX13318" s="62"/>
      <c r="BY13318" s="62"/>
      <c r="BZ13318" s="62"/>
      <c r="CA13318" s="62"/>
      <c r="CB13318" s="62"/>
      <c r="CC13318" s="62"/>
      <c r="CD13318" s="62"/>
      <c r="CE13318" s="62"/>
      <c r="CF13318" s="62"/>
      <c r="CL13318" s="56" t="s">
        <v>23166</v>
      </c>
      <c r="CM13318" s="56"/>
      <c r="CN13318" s="56"/>
      <c r="CO13318" s="52"/>
      <c r="CP13318" s="52"/>
      <c r="CQ13318" s="52"/>
      <c r="CR13318" s="52"/>
      <c r="CS13318" s="52"/>
      <c r="CT13318" s="52"/>
      <c r="CU13318" s="33"/>
      <c r="CV13318" s="33"/>
    </row>
    <row r="13319" spans="74:100">
      <c r="BV13319" s="62"/>
      <c r="BW13319" s="62"/>
      <c r="BX13319" s="62"/>
      <c r="BY13319" s="62"/>
      <c r="BZ13319" s="62"/>
      <c r="CA13319" s="62"/>
      <c r="CB13319" s="62"/>
      <c r="CC13319" s="62"/>
      <c r="CD13319" s="62"/>
      <c r="CE13319" s="62"/>
      <c r="CF13319" s="62"/>
      <c r="CL13319" s="56" t="s">
        <v>6807</v>
      </c>
      <c r="CM13319" s="56" t="s">
        <v>217</v>
      </c>
      <c r="CN13319" s="56" t="s">
        <v>217</v>
      </c>
      <c r="CO13319" s="52"/>
      <c r="CP13319" s="52"/>
      <c r="CQ13319" s="52"/>
      <c r="CR13319" s="52"/>
      <c r="CS13319" s="52"/>
      <c r="CT13319" s="52"/>
      <c r="CU13319" s="33"/>
      <c r="CV13319" s="33"/>
    </row>
    <row r="13320" spans="74:100">
      <c r="BV13320" s="62"/>
      <c r="BW13320" s="62"/>
      <c r="BX13320" s="62"/>
      <c r="BY13320" s="62"/>
      <c r="BZ13320" s="62"/>
      <c r="CA13320" s="62"/>
      <c r="CB13320" s="62"/>
      <c r="CC13320" s="62"/>
      <c r="CD13320" s="62"/>
      <c r="CE13320" s="62"/>
      <c r="CF13320" s="62"/>
      <c r="CL13320" s="56" t="s">
        <v>20252</v>
      </c>
      <c r="CM13320" s="56"/>
      <c r="CN13320" s="56"/>
      <c r="CO13320" s="52"/>
      <c r="CP13320" s="52"/>
      <c r="CQ13320" s="52"/>
      <c r="CR13320" s="52"/>
      <c r="CS13320" s="52"/>
      <c r="CT13320" s="52"/>
      <c r="CU13320" s="33"/>
      <c r="CV13320" s="33"/>
    </row>
    <row r="13321" spans="74:100">
      <c r="BV13321" s="62"/>
      <c r="BW13321" s="62"/>
      <c r="BX13321" s="62"/>
      <c r="BY13321" s="62"/>
      <c r="BZ13321" s="62"/>
      <c r="CA13321" s="62"/>
      <c r="CB13321" s="62"/>
      <c r="CC13321" s="62"/>
      <c r="CD13321" s="62"/>
      <c r="CE13321" s="62"/>
      <c r="CF13321" s="62"/>
      <c r="CL13321" s="56" t="s">
        <v>6808</v>
      </c>
      <c r="CM13321" s="56" t="s">
        <v>3118</v>
      </c>
      <c r="CN13321" s="56" t="s">
        <v>3118</v>
      </c>
      <c r="CO13321" s="52"/>
      <c r="CP13321" s="52"/>
      <c r="CQ13321" s="52"/>
      <c r="CR13321" s="52"/>
      <c r="CS13321" s="52"/>
      <c r="CT13321" s="52"/>
      <c r="CU13321" s="33"/>
      <c r="CV13321" s="33"/>
    </row>
    <row r="13322" spans="74:100">
      <c r="BV13322" s="62"/>
      <c r="BW13322" s="62"/>
      <c r="BX13322" s="62"/>
      <c r="BY13322" s="62"/>
      <c r="BZ13322" s="62"/>
      <c r="CA13322" s="62"/>
      <c r="CB13322" s="62"/>
      <c r="CC13322" s="62"/>
      <c r="CD13322" s="62"/>
      <c r="CE13322" s="62"/>
      <c r="CF13322" s="62"/>
      <c r="CL13322" s="56" t="s">
        <v>20253</v>
      </c>
      <c r="CM13322" s="56"/>
      <c r="CN13322" s="56"/>
      <c r="CO13322" s="52"/>
      <c r="CP13322" s="52"/>
      <c r="CQ13322" s="52"/>
      <c r="CR13322" s="52"/>
      <c r="CS13322" s="52"/>
      <c r="CT13322" s="52"/>
      <c r="CU13322" s="33"/>
      <c r="CV13322" s="33"/>
    </row>
    <row r="13323" spans="74:100">
      <c r="BV13323" s="62"/>
      <c r="BW13323" s="62"/>
      <c r="BX13323" s="62"/>
      <c r="BY13323" s="62"/>
      <c r="BZ13323" s="62"/>
      <c r="CA13323" s="62"/>
      <c r="CB13323" s="62"/>
      <c r="CC13323" s="62"/>
      <c r="CD13323" s="62"/>
      <c r="CE13323" s="62"/>
      <c r="CF13323" s="62"/>
      <c r="CL13323" s="56" t="s">
        <v>6809</v>
      </c>
      <c r="CM13323" s="56" t="s">
        <v>217</v>
      </c>
      <c r="CN13323" s="56" t="s">
        <v>217</v>
      </c>
      <c r="CO13323" s="52"/>
      <c r="CP13323" s="52"/>
      <c r="CQ13323" s="52"/>
      <c r="CR13323" s="52"/>
      <c r="CS13323" s="52"/>
      <c r="CT13323" s="52"/>
      <c r="CU13323" s="33"/>
      <c r="CV13323" s="33"/>
    </row>
    <row r="13324" spans="74:100">
      <c r="BV13324" s="62"/>
      <c r="BW13324" s="62"/>
      <c r="BX13324" s="62"/>
      <c r="BY13324" s="62"/>
      <c r="BZ13324" s="62"/>
      <c r="CA13324" s="62"/>
      <c r="CB13324" s="62"/>
      <c r="CC13324" s="62"/>
      <c r="CD13324" s="62"/>
      <c r="CE13324" s="62"/>
      <c r="CF13324" s="62"/>
      <c r="CL13324" s="56" t="s">
        <v>20254</v>
      </c>
      <c r="CM13324" s="56"/>
      <c r="CN13324" s="56"/>
      <c r="CO13324" s="52"/>
      <c r="CP13324" s="52"/>
      <c r="CQ13324" s="52"/>
      <c r="CR13324" s="52"/>
      <c r="CS13324" s="52"/>
      <c r="CT13324" s="52"/>
      <c r="CU13324" s="33"/>
      <c r="CV13324" s="33"/>
    </row>
    <row r="13325" spans="74:100">
      <c r="BV13325" s="62"/>
      <c r="BW13325" s="62"/>
      <c r="BX13325" s="62"/>
      <c r="BY13325" s="62"/>
      <c r="BZ13325" s="62"/>
      <c r="CA13325" s="62"/>
      <c r="CB13325" s="62"/>
      <c r="CC13325" s="62"/>
      <c r="CD13325" s="62"/>
      <c r="CE13325" s="62"/>
      <c r="CF13325" s="62"/>
      <c r="CL13325" s="56" t="s">
        <v>28801</v>
      </c>
      <c r="CM13325" s="56" t="s">
        <v>3118</v>
      </c>
      <c r="CN13325" s="56" t="s">
        <v>3118</v>
      </c>
      <c r="CO13325" s="52"/>
      <c r="CP13325" s="52"/>
      <c r="CQ13325" s="52"/>
      <c r="CR13325" s="52"/>
      <c r="CS13325" s="52"/>
      <c r="CT13325" s="52"/>
      <c r="CU13325" s="33"/>
      <c r="CV13325" s="33"/>
    </row>
    <row r="13326" spans="74:100">
      <c r="BV13326" s="62"/>
      <c r="BW13326" s="62"/>
      <c r="BX13326" s="62"/>
      <c r="BY13326" s="62"/>
      <c r="BZ13326" s="62"/>
      <c r="CA13326" s="62"/>
      <c r="CB13326" s="62"/>
      <c r="CC13326" s="62"/>
      <c r="CD13326" s="62"/>
      <c r="CE13326" s="62"/>
      <c r="CF13326" s="62"/>
      <c r="CL13326" s="56" t="s">
        <v>28802</v>
      </c>
      <c r="CM13326" s="56"/>
      <c r="CN13326" s="56"/>
      <c r="CO13326" s="52"/>
      <c r="CP13326" s="52"/>
      <c r="CQ13326" s="52"/>
      <c r="CR13326" s="52"/>
      <c r="CS13326" s="52"/>
      <c r="CT13326" s="52"/>
      <c r="CU13326" s="33"/>
      <c r="CV13326" s="33"/>
    </row>
    <row r="13327" spans="74:100">
      <c r="BV13327" s="62"/>
      <c r="BW13327" s="62"/>
      <c r="BX13327" s="62"/>
      <c r="BY13327" s="62"/>
      <c r="BZ13327" s="62"/>
      <c r="CA13327" s="62"/>
      <c r="CB13327" s="62"/>
      <c r="CC13327" s="62"/>
      <c r="CD13327" s="62"/>
      <c r="CE13327" s="62"/>
      <c r="CF13327" s="62"/>
      <c r="CL13327" s="56" t="s">
        <v>28803</v>
      </c>
      <c r="CM13327" s="56" t="s">
        <v>217</v>
      </c>
      <c r="CN13327" s="56" t="s">
        <v>217</v>
      </c>
      <c r="CO13327" s="52"/>
      <c r="CP13327" s="52"/>
      <c r="CQ13327" s="52"/>
      <c r="CR13327" s="52"/>
      <c r="CS13327" s="52"/>
      <c r="CT13327" s="52"/>
      <c r="CU13327" s="33"/>
      <c r="CV13327" s="33"/>
    </row>
    <row r="13328" spans="74:100">
      <c r="BV13328" s="62"/>
      <c r="BW13328" s="62"/>
      <c r="BX13328" s="62"/>
      <c r="BY13328" s="62"/>
      <c r="BZ13328" s="62"/>
      <c r="CA13328" s="62"/>
      <c r="CB13328" s="62"/>
      <c r="CC13328" s="62"/>
      <c r="CD13328" s="62"/>
      <c r="CE13328" s="62"/>
      <c r="CF13328" s="62"/>
      <c r="CL13328" s="56" t="s">
        <v>28802</v>
      </c>
      <c r="CM13328" s="56"/>
      <c r="CN13328" s="56"/>
      <c r="CO13328" s="52"/>
      <c r="CP13328" s="52"/>
      <c r="CQ13328" s="52"/>
      <c r="CR13328" s="52"/>
      <c r="CS13328" s="52"/>
      <c r="CT13328" s="52"/>
      <c r="CU13328" s="33"/>
      <c r="CV13328" s="33"/>
    </row>
    <row r="13329" spans="74:100">
      <c r="BV13329" s="62"/>
      <c r="BW13329" s="62"/>
      <c r="BX13329" s="62"/>
      <c r="BY13329" s="62"/>
      <c r="BZ13329" s="62"/>
      <c r="CA13329" s="62"/>
      <c r="CB13329" s="62"/>
      <c r="CC13329" s="62"/>
      <c r="CD13329" s="62"/>
      <c r="CE13329" s="62"/>
      <c r="CF13329" s="62"/>
      <c r="CL13329" s="56" t="s">
        <v>28804</v>
      </c>
      <c r="CM13329" s="56" t="s">
        <v>217</v>
      </c>
      <c r="CN13329" s="56" t="s">
        <v>217</v>
      </c>
      <c r="CO13329" s="52"/>
      <c r="CP13329" s="52"/>
      <c r="CQ13329" s="52"/>
      <c r="CR13329" s="52"/>
      <c r="CS13329" s="52"/>
      <c r="CT13329" s="52"/>
      <c r="CU13329" s="33"/>
      <c r="CV13329" s="33"/>
    </row>
    <row r="13330" spans="74:100">
      <c r="BV13330" s="62"/>
      <c r="BW13330" s="62"/>
      <c r="BX13330" s="62"/>
      <c r="BY13330" s="62"/>
      <c r="BZ13330" s="62"/>
      <c r="CA13330" s="62"/>
      <c r="CB13330" s="62"/>
      <c r="CC13330" s="62"/>
      <c r="CD13330" s="62"/>
      <c r="CE13330" s="62"/>
      <c r="CF13330" s="62"/>
      <c r="CL13330" s="56" t="s">
        <v>28805</v>
      </c>
      <c r="CM13330" s="56"/>
      <c r="CN13330" s="56"/>
      <c r="CO13330" s="52"/>
      <c r="CP13330" s="52"/>
      <c r="CQ13330" s="52"/>
      <c r="CR13330" s="52"/>
      <c r="CS13330" s="52"/>
      <c r="CT13330" s="52"/>
      <c r="CU13330" s="33"/>
      <c r="CV13330" s="33"/>
    </row>
    <row r="13331" spans="74:100">
      <c r="BV13331" s="62"/>
      <c r="BW13331" s="62"/>
      <c r="BX13331" s="62"/>
      <c r="BY13331" s="62"/>
      <c r="BZ13331" s="62"/>
      <c r="CA13331" s="62"/>
      <c r="CB13331" s="62"/>
      <c r="CC13331" s="62"/>
      <c r="CD13331" s="62"/>
      <c r="CE13331" s="62"/>
      <c r="CF13331" s="62"/>
      <c r="CL13331" s="56" t="s">
        <v>6810</v>
      </c>
      <c r="CM13331" s="56" t="s">
        <v>3118</v>
      </c>
      <c r="CN13331" s="56" t="s">
        <v>3118</v>
      </c>
      <c r="CO13331" s="52"/>
      <c r="CP13331" s="52"/>
      <c r="CQ13331" s="52"/>
      <c r="CR13331" s="52"/>
      <c r="CS13331" s="52"/>
      <c r="CT13331" s="52"/>
      <c r="CU13331" s="33"/>
      <c r="CV13331" s="33"/>
    </row>
    <row r="13332" spans="74:100">
      <c r="BV13332" s="62"/>
      <c r="BW13332" s="62"/>
      <c r="BX13332" s="62"/>
      <c r="BY13332" s="62"/>
      <c r="BZ13332" s="62"/>
      <c r="CA13332" s="62"/>
      <c r="CB13332" s="62"/>
      <c r="CC13332" s="62"/>
      <c r="CD13332" s="62"/>
      <c r="CE13332" s="62"/>
      <c r="CF13332" s="62"/>
      <c r="CL13332" s="56" t="s">
        <v>20255</v>
      </c>
      <c r="CM13332" s="56"/>
      <c r="CN13332" s="56"/>
      <c r="CO13332" s="52"/>
      <c r="CP13332" s="52"/>
      <c r="CQ13332" s="52"/>
      <c r="CR13332" s="52"/>
      <c r="CS13332" s="52"/>
      <c r="CT13332" s="52"/>
      <c r="CU13332" s="33"/>
      <c r="CV13332" s="33"/>
    </row>
    <row r="13333" spans="74:100">
      <c r="BV13333" s="62"/>
      <c r="BW13333" s="62"/>
      <c r="BX13333" s="62"/>
      <c r="BY13333" s="62"/>
      <c r="BZ13333" s="62"/>
      <c r="CA13333" s="62"/>
      <c r="CB13333" s="62"/>
      <c r="CC13333" s="62"/>
      <c r="CD13333" s="62"/>
      <c r="CE13333" s="62"/>
      <c r="CF13333" s="62"/>
      <c r="CL13333" s="56" t="s">
        <v>6811</v>
      </c>
      <c r="CM13333" s="56" t="s">
        <v>214</v>
      </c>
      <c r="CN13333" s="56" t="s">
        <v>214</v>
      </c>
      <c r="CO13333" s="52"/>
      <c r="CP13333" s="52"/>
      <c r="CQ13333" s="52"/>
      <c r="CR13333" s="52"/>
      <c r="CS13333" s="52"/>
      <c r="CT13333" s="52"/>
      <c r="CU13333" s="33"/>
      <c r="CV13333" s="33"/>
    </row>
    <row r="13334" spans="74:100">
      <c r="BV13334" s="62"/>
      <c r="BW13334" s="62"/>
      <c r="BX13334" s="62"/>
      <c r="BY13334" s="62"/>
      <c r="BZ13334" s="62"/>
      <c r="CA13334" s="62"/>
      <c r="CB13334" s="62"/>
      <c r="CC13334" s="62"/>
      <c r="CD13334" s="62"/>
      <c r="CE13334" s="62"/>
      <c r="CF13334" s="62"/>
      <c r="CL13334" s="56" t="s">
        <v>23167</v>
      </c>
      <c r="CM13334" s="56"/>
      <c r="CN13334" s="56"/>
      <c r="CO13334" s="52"/>
      <c r="CP13334" s="52"/>
      <c r="CQ13334" s="52"/>
      <c r="CR13334" s="52"/>
      <c r="CS13334" s="52"/>
      <c r="CT13334" s="52"/>
      <c r="CU13334" s="33"/>
      <c r="CV13334" s="33"/>
    </row>
    <row r="13335" spans="74:100">
      <c r="BV13335" s="62"/>
      <c r="BW13335" s="62"/>
      <c r="BX13335" s="62"/>
      <c r="BY13335" s="62"/>
      <c r="BZ13335" s="62"/>
      <c r="CA13335" s="62"/>
      <c r="CB13335" s="62"/>
      <c r="CC13335" s="62"/>
      <c r="CD13335" s="62"/>
      <c r="CE13335" s="62"/>
      <c r="CF13335" s="62"/>
      <c r="CL13335" s="56" t="s">
        <v>6812</v>
      </c>
      <c r="CM13335" s="56" t="s">
        <v>3118</v>
      </c>
      <c r="CN13335" s="56" t="s">
        <v>3118</v>
      </c>
      <c r="CO13335" s="52"/>
      <c r="CP13335" s="52"/>
      <c r="CQ13335" s="52"/>
      <c r="CR13335" s="52"/>
      <c r="CS13335" s="52"/>
      <c r="CT13335" s="52"/>
      <c r="CU13335" s="33"/>
      <c r="CV13335" s="33"/>
    </row>
    <row r="13336" spans="74:100">
      <c r="BV13336" s="62"/>
      <c r="BW13336" s="62"/>
      <c r="BX13336" s="62"/>
      <c r="BY13336" s="62"/>
      <c r="BZ13336" s="62"/>
      <c r="CA13336" s="62"/>
      <c r="CB13336" s="62"/>
      <c r="CC13336" s="62"/>
      <c r="CD13336" s="62"/>
      <c r="CE13336" s="62"/>
      <c r="CF13336" s="62"/>
      <c r="CL13336" s="56" t="s">
        <v>20256</v>
      </c>
      <c r="CM13336" s="56"/>
      <c r="CN13336" s="56"/>
      <c r="CO13336" s="52"/>
      <c r="CP13336" s="52"/>
      <c r="CQ13336" s="52"/>
      <c r="CR13336" s="52"/>
      <c r="CS13336" s="52"/>
      <c r="CT13336" s="52"/>
      <c r="CU13336" s="33"/>
      <c r="CV13336" s="33"/>
    </row>
    <row r="13337" spans="74:100">
      <c r="BV13337" s="62"/>
      <c r="BW13337" s="62"/>
      <c r="BX13337" s="62"/>
      <c r="BY13337" s="62"/>
      <c r="BZ13337" s="62"/>
      <c r="CA13337" s="62"/>
      <c r="CB13337" s="62"/>
      <c r="CC13337" s="62"/>
      <c r="CD13337" s="62"/>
      <c r="CE13337" s="62"/>
      <c r="CF13337" s="62"/>
      <c r="CL13337" s="56" t="s">
        <v>28806</v>
      </c>
      <c r="CM13337" s="56" t="s">
        <v>217</v>
      </c>
      <c r="CN13337" s="56" t="s">
        <v>217</v>
      </c>
      <c r="CO13337" s="52"/>
      <c r="CP13337" s="52"/>
      <c r="CQ13337" s="52"/>
      <c r="CR13337" s="52"/>
      <c r="CS13337" s="52"/>
      <c r="CT13337" s="52"/>
      <c r="CU13337" s="33"/>
      <c r="CV13337" s="33"/>
    </row>
    <row r="13338" spans="74:100">
      <c r="BV13338" s="62"/>
      <c r="BW13338" s="62"/>
      <c r="BX13338" s="62"/>
      <c r="BY13338" s="62"/>
      <c r="BZ13338" s="62"/>
      <c r="CA13338" s="62"/>
      <c r="CB13338" s="62"/>
      <c r="CC13338" s="62"/>
      <c r="CD13338" s="62"/>
      <c r="CE13338" s="62"/>
      <c r="CF13338" s="62"/>
      <c r="CL13338" s="56" t="s">
        <v>28807</v>
      </c>
      <c r="CM13338" s="56"/>
      <c r="CN13338" s="56"/>
      <c r="CO13338" s="52"/>
      <c r="CP13338" s="52"/>
      <c r="CQ13338" s="52"/>
      <c r="CR13338" s="52"/>
      <c r="CS13338" s="52"/>
      <c r="CT13338" s="52"/>
      <c r="CU13338" s="33"/>
      <c r="CV13338" s="33"/>
    </row>
    <row r="13339" spans="74:100">
      <c r="BV13339" s="62"/>
      <c r="BW13339" s="62"/>
      <c r="BX13339" s="62"/>
      <c r="BY13339" s="62"/>
      <c r="BZ13339" s="62"/>
      <c r="CA13339" s="62"/>
      <c r="CB13339" s="62"/>
      <c r="CC13339" s="62"/>
      <c r="CD13339" s="62"/>
      <c r="CE13339" s="62"/>
      <c r="CF13339" s="62"/>
      <c r="CL13339" s="56" t="s">
        <v>6813</v>
      </c>
      <c r="CM13339" s="56" t="s">
        <v>216</v>
      </c>
      <c r="CN13339" s="56" t="s">
        <v>216</v>
      </c>
      <c r="CO13339" s="52"/>
      <c r="CP13339" s="52"/>
      <c r="CQ13339" s="52"/>
      <c r="CR13339" s="52"/>
      <c r="CS13339" s="52"/>
      <c r="CT13339" s="52"/>
      <c r="CU13339" s="33"/>
      <c r="CV13339" s="33"/>
    </row>
    <row r="13340" spans="74:100">
      <c r="BV13340" s="62"/>
      <c r="BW13340" s="62"/>
      <c r="BX13340" s="62"/>
      <c r="BY13340" s="62"/>
      <c r="BZ13340" s="62"/>
      <c r="CA13340" s="62"/>
      <c r="CB13340" s="62"/>
      <c r="CC13340" s="62"/>
      <c r="CD13340" s="62"/>
      <c r="CE13340" s="62"/>
      <c r="CF13340" s="62"/>
      <c r="CL13340" s="56" t="s">
        <v>23168</v>
      </c>
      <c r="CM13340" s="56"/>
      <c r="CN13340" s="56"/>
      <c r="CO13340" s="52"/>
      <c r="CP13340" s="52"/>
      <c r="CQ13340" s="52"/>
      <c r="CR13340" s="52"/>
      <c r="CS13340" s="52"/>
      <c r="CT13340" s="52"/>
      <c r="CU13340" s="33"/>
      <c r="CV13340" s="33"/>
    </row>
    <row r="13341" spans="74:100">
      <c r="BV13341" s="62"/>
      <c r="BW13341" s="62"/>
      <c r="BX13341" s="62"/>
      <c r="BY13341" s="62"/>
      <c r="BZ13341" s="62"/>
      <c r="CA13341" s="62"/>
      <c r="CB13341" s="62"/>
      <c r="CC13341" s="62"/>
      <c r="CD13341" s="62"/>
      <c r="CE13341" s="62"/>
      <c r="CF13341" s="62"/>
      <c r="CL13341" s="56" t="s">
        <v>6814</v>
      </c>
      <c r="CM13341" s="56" t="s">
        <v>217</v>
      </c>
      <c r="CN13341" s="56" t="s">
        <v>217</v>
      </c>
      <c r="CO13341" s="52"/>
      <c r="CP13341" s="52"/>
      <c r="CQ13341" s="52"/>
      <c r="CR13341" s="52"/>
      <c r="CS13341" s="52"/>
      <c r="CT13341" s="52"/>
      <c r="CU13341" s="33"/>
      <c r="CV13341" s="33"/>
    </row>
    <row r="13342" spans="74:100">
      <c r="BV13342" s="62"/>
      <c r="BW13342" s="62"/>
      <c r="BX13342" s="62"/>
      <c r="BY13342" s="62"/>
      <c r="BZ13342" s="62"/>
      <c r="CA13342" s="62"/>
      <c r="CB13342" s="62"/>
      <c r="CC13342" s="62"/>
      <c r="CD13342" s="62"/>
      <c r="CE13342" s="62"/>
      <c r="CF13342" s="62"/>
      <c r="CL13342" s="56" t="s">
        <v>20257</v>
      </c>
      <c r="CM13342" s="56"/>
      <c r="CN13342" s="56"/>
      <c r="CO13342" s="52"/>
      <c r="CP13342" s="52"/>
      <c r="CQ13342" s="52"/>
      <c r="CR13342" s="52"/>
      <c r="CS13342" s="52"/>
      <c r="CT13342" s="52"/>
      <c r="CU13342" s="33"/>
      <c r="CV13342" s="33"/>
    </row>
    <row r="13343" spans="74:100">
      <c r="BV13343" s="62"/>
      <c r="BW13343" s="62"/>
      <c r="BX13343" s="62"/>
      <c r="BY13343" s="62"/>
      <c r="BZ13343" s="62"/>
      <c r="CA13343" s="62"/>
      <c r="CB13343" s="62"/>
      <c r="CC13343" s="62"/>
      <c r="CD13343" s="62"/>
      <c r="CE13343" s="62"/>
      <c r="CF13343" s="62"/>
      <c r="CL13343" s="56" t="s">
        <v>6815</v>
      </c>
      <c r="CM13343" s="56" t="s">
        <v>3118</v>
      </c>
      <c r="CN13343" s="56" t="s">
        <v>3118</v>
      </c>
      <c r="CO13343" s="52"/>
      <c r="CP13343" s="52"/>
      <c r="CQ13343" s="52"/>
      <c r="CR13343" s="52"/>
      <c r="CS13343" s="52"/>
      <c r="CT13343" s="52"/>
      <c r="CU13343" s="33"/>
      <c r="CV13343" s="33"/>
    </row>
    <row r="13344" spans="74:100">
      <c r="BV13344" s="62"/>
      <c r="BW13344" s="62"/>
      <c r="BX13344" s="62"/>
      <c r="BY13344" s="62"/>
      <c r="BZ13344" s="62"/>
      <c r="CA13344" s="62"/>
      <c r="CB13344" s="62"/>
      <c r="CC13344" s="62"/>
      <c r="CD13344" s="62"/>
      <c r="CE13344" s="62"/>
      <c r="CF13344" s="62"/>
      <c r="CL13344" s="56" t="s">
        <v>17569</v>
      </c>
      <c r="CM13344" s="56"/>
      <c r="CN13344" s="56"/>
      <c r="CO13344" s="52"/>
      <c r="CP13344" s="52"/>
      <c r="CQ13344" s="52"/>
      <c r="CR13344" s="52"/>
      <c r="CS13344" s="52"/>
      <c r="CT13344" s="52"/>
      <c r="CU13344" s="33"/>
      <c r="CV13344" s="33"/>
    </row>
    <row r="13345" spans="74:100">
      <c r="BV13345" s="62"/>
      <c r="BW13345" s="62"/>
      <c r="BX13345" s="62"/>
      <c r="BY13345" s="62"/>
      <c r="BZ13345" s="62"/>
      <c r="CA13345" s="62"/>
      <c r="CB13345" s="62"/>
      <c r="CC13345" s="62"/>
      <c r="CD13345" s="62"/>
      <c r="CE13345" s="62"/>
      <c r="CF13345" s="62"/>
      <c r="CL13345" s="56" t="s">
        <v>6816</v>
      </c>
      <c r="CM13345" s="56" t="s">
        <v>217</v>
      </c>
      <c r="CN13345" s="56" t="s">
        <v>217</v>
      </c>
      <c r="CO13345" s="52"/>
      <c r="CP13345" s="52"/>
      <c r="CQ13345" s="52"/>
      <c r="CR13345" s="52"/>
      <c r="CS13345" s="52"/>
      <c r="CT13345" s="52"/>
      <c r="CU13345" s="33"/>
      <c r="CV13345" s="33"/>
    </row>
    <row r="13346" spans="74:100">
      <c r="BV13346" s="62"/>
      <c r="BW13346" s="62"/>
      <c r="BX13346" s="62"/>
      <c r="BY13346" s="62"/>
      <c r="BZ13346" s="62"/>
      <c r="CA13346" s="62"/>
      <c r="CB13346" s="62"/>
      <c r="CC13346" s="62"/>
      <c r="CD13346" s="62"/>
      <c r="CE13346" s="62"/>
      <c r="CF13346" s="62"/>
      <c r="CL13346" s="56" t="s">
        <v>20258</v>
      </c>
      <c r="CM13346" s="56"/>
      <c r="CN13346" s="56"/>
      <c r="CO13346" s="52"/>
      <c r="CP13346" s="52"/>
      <c r="CQ13346" s="52"/>
      <c r="CR13346" s="52"/>
      <c r="CS13346" s="52"/>
      <c r="CT13346" s="52"/>
      <c r="CU13346" s="33"/>
      <c r="CV13346" s="33"/>
    </row>
    <row r="13347" spans="74:100">
      <c r="BV13347" s="62"/>
      <c r="BW13347" s="62"/>
      <c r="BX13347" s="62"/>
      <c r="BY13347" s="62"/>
      <c r="BZ13347" s="62"/>
      <c r="CA13347" s="62"/>
      <c r="CB13347" s="62"/>
      <c r="CC13347" s="62"/>
      <c r="CD13347" s="62"/>
      <c r="CE13347" s="62"/>
      <c r="CF13347" s="62"/>
      <c r="CL13347" s="56" t="s">
        <v>28808</v>
      </c>
      <c r="CM13347" s="56" t="s">
        <v>217</v>
      </c>
      <c r="CN13347" s="56" t="s">
        <v>217</v>
      </c>
      <c r="CO13347" s="52"/>
      <c r="CP13347" s="52"/>
      <c r="CQ13347" s="52"/>
      <c r="CR13347" s="52"/>
      <c r="CS13347" s="52"/>
      <c r="CT13347" s="52"/>
      <c r="CU13347" s="33"/>
      <c r="CV13347" s="33"/>
    </row>
    <row r="13348" spans="74:100">
      <c r="BV13348" s="62"/>
      <c r="BW13348" s="62"/>
      <c r="BX13348" s="62"/>
      <c r="BY13348" s="62"/>
      <c r="BZ13348" s="62"/>
      <c r="CA13348" s="62"/>
      <c r="CB13348" s="62"/>
      <c r="CC13348" s="62"/>
      <c r="CD13348" s="62"/>
      <c r="CE13348" s="62"/>
      <c r="CF13348" s="62"/>
      <c r="CL13348" s="56" t="s">
        <v>28809</v>
      </c>
      <c r="CM13348" s="56"/>
      <c r="CN13348" s="56"/>
      <c r="CO13348" s="52"/>
      <c r="CP13348" s="52"/>
      <c r="CQ13348" s="52"/>
      <c r="CR13348" s="52"/>
      <c r="CS13348" s="52"/>
      <c r="CT13348" s="52"/>
      <c r="CU13348" s="33"/>
      <c r="CV13348" s="33"/>
    </row>
    <row r="13349" spans="74:100">
      <c r="BV13349" s="62"/>
      <c r="BW13349" s="62"/>
      <c r="BX13349" s="62"/>
      <c r="BY13349" s="62"/>
      <c r="BZ13349" s="62"/>
      <c r="CA13349" s="62"/>
      <c r="CB13349" s="62"/>
      <c r="CC13349" s="62"/>
      <c r="CD13349" s="62"/>
      <c r="CE13349" s="62"/>
      <c r="CF13349" s="62"/>
      <c r="CL13349" s="56" t="s">
        <v>6817</v>
      </c>
      <c r="CM13349" s="56" t="s">
        <v>214</v>
      </c>
      <c r="CN13349" s="56" t="s">
        <v>214</v>
      </c>
      <c r="CO13349" s="52"/>
      <c r="CP13349" s="52"/>
      <c r="CQ13349" s="52"/>
      <c r="CR13349" s="52"/>
      <c r="CS13349" s="52"/>
      <c r="CT13349" s="52"/>
      <c r="CU13349" s="33"/>
      <c r="CV13349" s="33"/>
    </row>
    <row r="13350" spans="74:100">
      <c r="BV13350" s="62"/>
      <c r="BW13350" s="62"/>
      <c r="BX13350" s="62"/>
      <c r="BY13350" s="62"/>
      <c r="BZ13350" s="62"/>
      <c r="CA13350" s="62"/>
      <c r="CB13350" s="62"/>
      <c r="CC13350" s="62"/>
      <c r="CD13350" s="62"/>
      <c r="CE13350" s="62"/>
      <c r="CF13350" s="62"/>
      <c r="CL13350" s="56" t="s">
        <v>23169</v>
      </c>
      <c r="CM13350" s="56"/>
      <c r="CN13350" s="56"/>
      <c r="CO13350" s="52"/>
      <c r="CP13350" s="52"/>
      <c r="CQ13350" s="52"/>
      <c r="CR13350" s="52"/>
      <c r="CS13350" s="52"/>
      <c r="CT13350" s="52"/>
      <c r="CU13350" s="33"/>
      <c r="CV13350" s="33"/>
    </row>
    <row r="13351" spans="74:100">
      <c r="BV13351" s="62"/>
      <c r="BW13351" s="62"/>
      <c r="BX13351" s="62"/>
      <c r="BY13351" s="62"/>
      <c r="BZ13351" s="62"/>
      <c r="CA13351" s="62"/>
      <c r="CB13351" s="62"/>
      <c r="CC13351" s="62"/>
      <c r="CD13351" s="62"/>
      <c r="CE13351" s="62"/>
      <c r="CF13351" s="62"/>
      <c r="CL13351" s="56" t="s">
        <v>6818</v>
      </c>
      <c r="CM13351" s="56" t="s">
        <v>3118</v>
      </c>
      <c r="CN13351" s="56" t="s">
        <v>3118</v>
      </c>
      <c r="CO13351" s="52"/>
      <c r="CP13351" s="52"/>
      <c r="CQ13351" s="52"/>
      <c r="CR13351" s="52"/>
      <c r="CS13351" s="52"/>
      <c r="CT13351" s="52"/>
      <c r="CU13351" s="33"/>
      <c r="CV13351" s="33"/>
    </row>
    <row r="13352" spans="74:100">
      <c r="BV13352" s="62"/>
      <c r="BW13352" s="62"/>
      <c r="BX13352" s="62"/>
      <c r="BY13352" s="62"/>
      <c r="BZ13352" s="62"/>
      <c r="CA13352" s="62"/>
      <c r="CB13352" s="62"/>
      <c r="CC13352" s="62"/>
      <c r="CD13352" s="62"/>
      <c r="CE13352" s="62"/>
      <c r="CF13352" s="62"/>
      <c r="CL13352" s="56" t="s">
        <v>20259</v>
      </c>
      <c r="CM13352" s="56"/>
      <c r="CN13352" s="56"/>
      <c r="CO13352" s="52"/>
      <c r="CP13352" s="52"/>
      <c r="CQ13352" s="52"/>
      <c r="CR13352" s="52"/>
      <c r="CS13352" s="52"/>
      <c r="CT13352" s="52"/>
      <c r="CU13352" s="33"/>
      <c r="CV13352" s="33"/>
    </row>
    <row r="13353" spans="74:100">
      <c r="BV13353" s="62"/>
      <c r="BW13353" s="62"/>
      <c r="BX13353" s="62"/>
      <c r="BY13353" s="62"/>
      <c r="BZ13353" s="62"/>
      <c r="CA13353" s="62"/>
      <c r="CB13353" s="62"/>
      <c r="CC13353" s="62"/>
      <c r="CD13353" s="62"/>
      <c r="CE13353" s="62"/>
      <c r="CF13353" s="62"/>
      <c r="CL13353" s="56" t="s">
        <v>6819</v>
      </c>
      <c r="CM13353" s="56" t="s">
        <v>217</v>
      </c>
      <c r="CN13353" s="56" t="s">
        <v>217</v>
      </c>
      <c r="CO13353" s="52"/>
      <c r="CP13353" s="52"/>
      <c r="CQ13353" s="52"/>
      <c r="CR13353" s="52"/>
      <c r="CS13353" s="52"/>
      <c r="CT13353" s="52"/>
      <c r="CU13353" s="33"/>
      <c r="CV13353" s="33"/>
    </row>
    <row r="13354" spans="74:100">
      <c r="BV13354" s="62"/>
      <c r="BW13354" s="62"/>
      <c r="BX13354" s="62"/>
      <c r="BY13354" s="62"/>
      <c r="BZ13354" s="62"/>
      <c r="CA13354" s="62"/>
      <c r="CB13354" s="62"/>
      <c r="CC13354" s="62"/>
      <c r="CD13354" s="62"/>
      <c r="CE13354" s="62"/>
      <c r="CF13354" s="62"/>
      <c r="CL13354" s="56" t="s">
        <v>20260</v>
      </c>
      <c r="CM13354" s="56"/>
      <c r="CN13354" s="56"/>
      <c r="CO13354" s="52"/>
      <c r="CP13354" s="52"/>
      <c r="CQ13354" s="52"/>
      <c r="CR13354" s="52"/>
      <c r="CS13354" s="52"/>
      <c r="CT13354" s="52"/>
      <c r="CU13354" s="33"/>
      <c r="CV13354" s="33"/>
    </row>
    <row r="13355" spans="74:100">
      <c r="BV13355" s="62"/>
      <c r="BW13355" s="62"/>
      <c r="BX13355" s="62"/>
      <c r="BY13355" s="62"/>
      <c r="BZ13355" s="62"/>
      <c r="CA13355" s="62"/>
      <c r="CB13355" s="62"/>
      <c r="CC13355" s="62"/>
      <c r="CD13355" s="62"/>
      <c r="CE13355" s="62"/>
      <c r="CF13355" s="62"/>
      <c r="CL13355" s="56" t="s">
        <v>6820</v>
      </c>
      <c r="CM13355" s="56" t="s">
        <v>3118</v>
      </c>
      <c r="CN13355" s="56" t="s">
        <v>3118</v>
      </c>
      <c r="CO13355" s="52"/>
      <c r="CP13355" s="52"/>
      <c r="CQ13355" s="52"/>
      <c r="CR13355" s="52"/>
      <c r="CS13355" s="52"/>
      <c r="CT13355" s="52"/>
      <c r="CU13355" s="33"/>
      <c r="CV13355" s="33"/>
    </row>
    <row r="13356" spans="74:100">
      <c r="BV13356" s="62"/>
      <c r="BW13356" s="62"/>
      <c r="BX13356" s="62"/>
      <c r="BY13356" s="62"/>
      <c r="BZ13356" s="62"/>
      <c r="CA13356" s="62"/>
      <c r="CB13356" s="62"/>
      <c r="CC13356" s="62"/>
      <c r="CD13356" s="62"/>
      <c r="CE13356" s="62"/>
      <c r="CF13356" s="62"/>
      <c r="CL13356" s="56" t="s">
        <v>20261</v>
      </c>
      <c r="CM13356" s="56"/>
      <c r="CN13356" s="56"/>
      <c r="CO13356" s="52"/>
      <c r="CP13356" s="52"/>
      <c r="CQ13356" s="52"/>
      <c r="CR13356" s="52"/>
      <c r="CS13356" s="52"/>
      <c r="CT13356" s="52"/>
      <c r="CU13356" s="33"/>
      <c r="CV13356" s="33"/>
    </row>
    <row r="13357" spans="74:100">
      <c r="BV13357" s="62"/>
      <c r="BW13357" s="62"/>
      <c r="BX13357" s="62"/>
      <c r="BY13357" s="62"/>
      <c r="BZ13357" s="62"/>
      <c r="CA13357" s="62"/>
      <c r="CB13357" s="62"/>
      <c r="CC13357" s="62"/>
      <c r="CD13357" s="62"/>
      <c r="CE13357" s="62"/>
      <c r="CF13357" s="62"/>
      <c r="CL13357" s="56" t="s">
        <v>6821</v>
      </c>
      <c r="CM13357" s="56" t="s">
        <v>217</v>
      </c>
      <c r="CN13357" s="56" t="s">
        <v>217</v>
      </c>
      <c r="CO13357" s="52"/>
      <c r="CP13357" s="52"/>
      <c r="CQ13357" s="52"/>
      <c r="CR13357" s="52"/>
      <c r="CS13357" s="52"/>
      <c r="CT13357" s="52"/>
      <c r="CU13357" s="33"/>
      <c r="CV13357" s="33"/>
    </row>
    <row r="13358" spans="74:100">
      <c r="BV13358" s="62"/>
      <c r="BW13358" s="62"/>
      <c r="BX13358" s="62"/>
      <c r="BY13358" s="62"/>
      <c r="BZ13358" s="62"/>
      <c r="CA13358" s="62"/>
      <c r="CB13358" s="62"/>
      <c r="CC13358" s="62"/>
      <c r="CD13358" s="62"/>
      <c r="CE13358" s="62"/>
      <c r="CF13358" s="62"/>
      <c r="CL13358" s="56" t="s">
        <v>20262</v>
      </c>
      <c r="CM13358" s="56"/>
      <c r="CN13358" s="56"/>
      <c r="CO13358" s="52"/>
      <c r="CP13358" s="52"/>
      <c r="CQ13358" s="52"/>
      <c r="CR13358" s="52"/>
      <c r="CS13358" s="52"/>
      <c r="CT13358" s="52"/>
      <c r="CU13358" s="33"/>
      <c r="CV13358" s="33"/>
    </row>
    <row r="13359" spans="74:100">
      <c r="BV13359" s="62"/>
      <c r="BW13359" s="62"/>
      <c r="BX13359" s="62"/>
      <c r="BY13359" s="62"/>
      <c r="BZ13359" s="62"/>
      <c r="CA13359" s="62"/>
      <c r="CB13359" s="62"/>
      <c r="CC13359" s="62"/>
      <c r="CD13359" s="62"/>
      <c r="CE13359" s="62"/>
      <c r="CF13359" s="62"/>
      <c r="CL13359" s="56" t="s">
        <v>6822</v>
      </c>
      <c r="CM13359" s="56" t="s">
        <v>3118</v>
      </c>
      <c r="CN13359" s="56" t="s">
        <v>3118</v>
      </c>
      <c r="CO13359" s="52"/>
      <c r="CP13359" s="52"/>
      <c r="CQ13359" s="52"/>
      <c r="CR13359" s="52"/>
      <c r="CS13359" s="52"/>
      <c r="CT13359" s="52"/>
      <c r="CU13359" s="33"/>
      <c r="CV13359" s="33"/>
    </row>
    <row r="13360" spans="74:100">
      <c r="BV13360" s="62"/>
      <c r="BW13360" s="62"/>
      <c r="BX13360" s="62"/>
      <c r="BY13360" s="62"/>
      <c r="BZ13360" s="62"/>
      <c r="CA13360" s="62"/>
      <c r="CB13360" s="62"/>
      <c r="CC13360" s="62"/>
      <c r="CD13360" s="62"/>
      <c r="CE13360" s="62"/>
      <c r="CF13360" s="62"/>
      <c r="CL13360" s="56" t="s">
        <v>19312</v>
      </c>
      <c r="CM13360" s="56"/>
      <c r="CN13360" s="56"/>
      <c r="CO13360" s="52"/>
      <c r="CP13360" s="52"/>
      <c r="CQ13360" s="52"/>
      <c r="CR13360" s="52"/>
      <c r="CS13360" s="52"/>
      <c r="CT13360" s="52"/>
      <c r="CU13360" s="33"/>
      <c r="CV13360" s="33"/>
    </row>
    <row r="13361" spans="74:100">
      <c r="BV13361" s="62"/>
      <c r="BW13361" s="62"/>
      <c r="BX13361" s="62"/>
      <c r="BY13361" s="62"/>
      <c r="BZ13361" s="62"/>
      <c r="CA13361" s="62"/>
      <c r="CB13361" s="62"/>
      <c r="CC13361" s="62"/>
      <c r="CD13361" s="62"/>
      <c r="CE13361" s="62"/>
      <c r="CF13361" s="62"/>
      <c r="CL13361" s="56" t="s">
        <v>28810</v>
      </c>
      <c r="CM13361" s="56" t="s">
        <v>217</v>
      </c>
      <c r="CN13361" s="56" t="s">
        <v>217</v>
      </c>
      <c r="CO13361" s="52"/>
      <c r="CP13361" s="52"/>
      <c r="CQ13361" s="52"/>
      <c r="CR13361" s="52"/>
      <c r="CS13361" s="52"/>
      <c r="CT13361" s="52"/>
      <c r="CU13361" s="33"/>
      <c r="CV13361" s="33"/>
    </row>
    <row r="13362" spans="74:100">
      <c r="BV13362" s="62"/>
      <c r="BW13362" s="62"/>
      <c r="BX13362" s="62"/>
      <c r="BY13362" s="62"/>
      <c r="BZ13362" s="62"/>
      <c r="CA13362" s="62"/>
      <c r="CB13362" s="62"/>
      <c r="CC13362" s="62"/>
      <c r="CD13362" s="62"/>
      <c r="CE13362" s="62"/>
      <c r="CF13362" s="62"/>
      <c r="CL13362" s="56" t="s">
        <v>28811</v>
      </c>
      <c r="CM13362" s="56"/>
      <c r="CN13362" s="56"/>
      <c r="CO13362" s="52"/>
      <c r="CP13362" s="52"/>
      <c r="CQ13362" s="52"/>
      <c r="CR13362" s="52"/>
      <c r="CS13362" s="52"/>
      <c r="CT13362" s="52"/>
      <c r="CU13362" s="33"/>
      <c r="CV13362" s="33"/>
    </row>
    <row r="13363" spans="74:100">
      <c r="BV13363" s="62"/>
      <c r="BW13363" s="62"/>
      <c r="BX13363" s="62"/>
      <c r="BY13363" s="62"/>
      <c r="BZ13363" s="62"/>
      <c r="CA13363" s="62"/>
      <c r="CB13363" s="62"/>
      <c r="CC13363" s="62"/>
      <c r="CD13363" s="62"/>
      <c r="CE13363" s="62"/>
      <c r="CF13363" s="62"/>
      <c r="CL13363" s="56" t="s">
        <v>2814</v>
      </c>
      <c r="CM13363" s="56" t="s">
        <v>217</v>
      </c>
      <c r="CN13363" s="56" t="s">
        <v>217</v>
      </c>
      <c r="CO13363" s="52"/>
      <c r="CP13363" s="52"/>
      <c r="CQ13363" s="52"/>
      <c r="CR13363" s="52"/>
      <c r="CS13363" s="52"/>
      <c r="CT13363" s="52"/>
      <c r="CU13363" s="33"/>
      <c r="CV13363" s="33"/>
    </row>
    <row r="13364" spans="74:100">
      <c r="BV13364" s="62"/>
      <c r="BW13364" s="62"/>
      <c r="BX13364" s="62"/>
      <c r="BY13364" s="62"/>
      <c r="BZ13364" s="62"/>
      <c r="CA13364" s="62"/>
      <c r="CB13364" s="62"/>
      <c r="CC13364" s="62"/>
      <c r="CD13364" s="62"/>
      <c r="CE13364" s="62"/>
      <c r="CF13364" s="62"/>
      <c r="CL13364" s="56" t="s">
        <v>23170</v>
      </c>
      <c r="CM13364" s="56"/>
      <c r="CN13364" s="56"/>
      <c r="CO13364" s="52"/>
      <c r="CP13364" s="52"/>
      <c r="CQ13364" s="52"/>
      <c r="CR13364" s="52"/>
      <c r="CS13364" s="52"/>
      <c r="CT13364" s="52"/>
      <c r="CU13364" s="33"/>
      <c r="CV13364" s="33"/>
    </row>
    <row r="13365" spans="74:100">
      <c r="BV13365" s="62"/>
      <c r="BW13365" s="62"/>
      <c r="BX13365" s="62"/>
      <c r="BY13365" s="62"/>
      <c r="BZ13365" s="62"/>
      <c r="CA13365" s="62"/>
      <c r="CB13365" s="62"/>
      <c r="CC13365" s="62"/>
      <c r="CD13365" s="62"/>
      <c r="CE13365" s="62"/>
      <c r="CF13365" s="62"/>
      <c r="CL13365" s="56" t="s">
        <v>28812</v>
      </c>
      <c r="CM13365" s="56" t="s">
        <v>3118</v>
      </c>
      <c r="CN13365" s="56" t="s">
        <v>3118</v>
      </c>
      <c r="CO13365" s="52"/>
      <c r="CP13365" s="52"/>
      <c r="CQ13365" s="52"/>
      <c r="CR13365" s="52"/>
      <c r="CS13365" s="52"/>
      <c r="CT13365" s="52"/>
      <c r="CU13365" s="33"/>
      <c r="CV13365" s="33"/>
    </row>
    <row r="13366" spans="74:100">
      <c r="BV13366" s="62"/>
      <c r="BW13366" s="62"/>
      <c r="BX13366" s="62"/>
      <c r="BY13366" s="62"/>
      <c r="BZ13366" s="62"/>
      <c r="CA13366" s="62"/>
      <c r="CB13366" s="62"/>
      <c r="CC13366" s="62"/>
      <c r="CD13366" s="62"/>
      <c r="CE13366" s="62"/>
      <c r="CF13366" s="62"/>
      <c r="CL13366" s="56" t="s">
        <v>28813</v>
      </c>
      <c r="CM13366" s="56"/>
      <c r="CN13366" s="56"/>
      <c r="CO13366" s="52"/>
      <c r="CP13366" s="52"/>
      <c r="CQ13366" s="52"/>
      <c r="CR13366" s="52"/>
      <c r="CS13366" s="52"/>
      <c r="CT13366" s="52"/>
      <c r="CU13366" s="33"/>
      <c r="CV13366" s="33"/>
    </row>
    <row r="13367" spans="74:100">
      <c r="BV13367" s="62"/>
      <c r="BW13367" s="62"/>
      <c r="BX13367" s="62"/>
      <c r="BY13367" s="62"/>
      <c r="BZ13367" s="62"/>
      <c r="CA13367" s="62"/>
      <c r="CB13367" s="62"/>
      <c r="CC13367" s="62"/>
      <c r="CD13367" s="62"/>
      <c r="CE13367" s="62"/>
      <c r="CF13367" s="62"/>
      <c r="CL13367" s="56" t="s">
        <v>28814</v>
      </c>
      <c r="CM13367" s="56" t="s">
        <v>217</v>
      </c>
      <c r="CN13367" s="56" t="s">
        <v>217</v>
      </c>
      <c r="CO13367" s="52"/>
      <c r="CP13367" s="52"/>
      <c r="CQ13367" s="52"/>
      <c r="CR13367" s="52"/>
      <c r="CS13367" s="52"/>
      <c r="CT13367" s="52"/>
      <c r="CU13367" s="33"/>
      <c r="CV13367" s="33"/>
    </row>
    <row r="13368" spans="74:100">
      <c r="BV13368" s="62"/>
      <c r="BW13368" s="62"/>
      <c r="BX13368" s="62"/>
      <c r="BY13368" s="62"/>
      <c r="BZ13368" s="62"/>
      <c r="CA13368" s="62"/>
      <c r="CB13368" s="62"/>
      <c r="CC13368" s="62"/>
      <c r="CD13368" s="62"/>
      <c r="CE13368" s="62"/>
      <c r="CF13368" s="62"/>
      <c r="CL13368" s="56" t="s">
        <v>28815</v>
      </c>
      <c r="CM13368" s="56"/>
      <c r="CN13368" s="56"/>
      <c r="CO13368" s="52"/>
      <c r="CP13368" s="52"/>
      <c r="CQ13368" s="52"/>
      <c r="CR13368" s="52"/>
      <c r="CS13368" s="52"/>
      <c r="CT13368" s="52"/>
      <c r="CU13368" s="33"/>
      <c r="CV13368" s="33"/>
    </row>
    <row r="13369" spans="74:100">
      <c r="BV13369" s="62"/>
      <c r="BW13369" s="62"/>
      <c r="BX13369" s="62"/>
      <c r="BY13369" s="62"/>
      <c r="BZ13369" s="62"/>
      <c r="CA13369" s="62"/>
      <c r="CB13369" s="62"/>
      <c r="CC13369" s="62"/>
      <c r="CD13369" s="62"/>
      <c r="CE13369" s="62"/>
      <c r="CF13369" s="62"/>
      <c r="CL13369" s="56" t="s">
        <v>6823</v>
      </c>
      <c r="CM13369" s="56" t="s">
        <v>3118</v>
      </c>
      <c r="CN13369" s="56" t="s">
        <v>3118</v>
      </c>
      <c r="CO13369" s="52"/>
      <c r="CP13369" s="52"/>
      <c r="CQ13369" s="52"/>
      <c r="CR13369" s="52"/>
      <c r="CS13369" s="52"/>
      <c r="CT13369" s="52"/>
      <c r="CU13369" s="33"/>
      <c r="CV13369" s="33"/>
    </row>
    <row r="13370" spans="74:100">
      <c r="BV13370" s="62"/>
      <c r="BW13370" s="62"/>
      <c r="BX13370" s="62"/>
      <c r="BY13370" s="62"/>
      <c r="BZ13370" s="62"/>
      <c r="CA13370" s="62"/>
      <c r="CB13370" s="62"/>
      <c r="CC13370" s="62"/>
      <c r="CD13370" s="62"/>
      <c r="CE13370" s="62"/>
      <c r="CF13370" s="62"/>
      <c r="CL13370" s="56" t="s">
        <v>20263</v>
      </c>
      <c r="CM13370" s="56"/>
      <c r="CN13370" s="56"/>
      <c r="CO13370" s="52"/>
      <c r="CP13370" s="52"/>
      <c r="CQ13370" s="52"/>
      <c r="CR13370" s="52"/>
      <c r="CS13370" s="52"/>
      <c r="CT13370" s="52"/>
      <c r="CU13370" s="33"/>
      <c r="CV13370" s="33"/>
    </row>
    <row r="13371" spans="74:100">
      <c r="BV13371" s="62"/>
      <c r="BW13371" s="62"/>
      <c r="BX13371" s="62"/>
      <c r="BY13371" s="62"/>
      <c r="BZ13371" s="62"/>
      <c r="CA13371" s="62"/>
      <c r="CB13371" s="62"/>
      <c r="CC13371" s="62"/>
      <c r="CD13371" s="62"/>
      <c r="CE13371" s="62"/>
      <c r="CF13371" s="62"/>
      <c r="CL13371" s="56" t="s">
        <v>2815</v>
      </c>
      <c r="CM13371" s="56" t="s">
        <v>214</v>
      </c>
      <c r="CN13371" s="56" t="s">
        <v>214</v>
      </c>
      <c r="CO13371" s="52"/>
      <c r="CP13371" s="52"/>
      <c r="CQ13371" s="52"/>
      <c r="CR13371" s="52"/>
      <c r="CS13371" s="52"/>
      <c r="CT13371" s="52"/>
      <c r="CU13371" s="33"/>
      <c r="CV13371" s="33"/>
    </row>
    <row r="13372" spans="74:100">
      <c r="BV13372" s="62"/>
      <c r="BW13372" s="62"/>
      <c r="BX13372" s="62"/>
      <c r="BY13372" s="62"/>
      <c r="BZ13372" s="62"/>
      <c r="CA13372" s="62"/>
      <c r="CB13372" s="62"/>
      <c r="CC13372" s="62"/>
      <c r="CD13372" s="62"/>
      <c r="CE13372" s="62"/>
      <c r="CF13372" s="62"/>
      <c r="CL13372" s="56" t="s">
        <v>23171</v>
      </c>
      <c r="CM13372" s="56"/>
      <c r="CN13372" s="56"/>
      <c r="CO13372" s="52"/>
      <c r="CP13372" s="52"/>
      <c r="CQ13372" s="52"/>
      <c r="CR13372" s="52"/>
      <c r="CS13372" s="52"/>
      <c r="CT13372" s="52"/>
      <c r="CU13372" s="33"/>
      <c r="CV13372" s="33"/>
    </row>
    <row r="13373" spans="74:100">
      <c r="BV13373" s="62"/>
      <c r="BW13373" s="62"/>
      <c r="BX13373" s="62"/>
      <c r="BY13373" s="62"/>
      <c r="BZ13373" s="62"/>
      <c r="CA13373" s="62"/>
      <c r="CB13373" s="62"/>
      <c r="CC13373" s="62"/>
      <c r="CD13373" s="62"/>
      <c r="CE13373" s="62"/>
      <c r="CF13373" s="62"/>
      <c r="CL13373" s="56" t="s">
        <v>6824</v>
      </c>
      <c r="CM13373" s="56" t="s">
        <v>3118</v>
      </c>
      <c r="CN13373" s="56" t="s">
        <v>3118</v>
      </c>
      <c r="CO13373" s="52"/>
      <c r="CP13373" s="52"/>
      <c r="CQ13373" s="52"/>
      <c r="CR13373" s="52"/>
      <c r="CS13373" s="52"/>
      <c r="CT13373" s="52"/>
      <c r="CU13373" s="33"/>
      <c r="CV13373" s="33"/>
    </row>
    <row r="13374" spans="74:100">
      <c r="BV13374" s="62"/>
      <c r="BW13374" s="62"/>
      <c r="BX13374" s="62"/>
      <c r="BY13374" s="62"/>
      <c r="BZ13374" s="62"/>
      <c r="CA13374" s="62"/>
      <c r="CB13374" s="62"/>
      <c r="CC13374" s="62"/>
      <c r="CD13374" s="62"/>
      <c r="CE13374" s="62"/>
      <c r="CF13374" s="62"/>
      <c r="CL13374" s="56" t="s">
        <v>20264</v>
      </c>
      <c r="CM13374" s="56"/>
      <c r="CN13374" s="56"/>
      <c r="CO13374" s="52"/>
      <c r="CP13374" s="52"/>
      <c r="CQ13374" s="52"/>
      <c r="CR13374" s="52"/>
      <c r="CS13374" s="52"/>
      <c r="CT13374" s="52"/>
      <c r="CU13374" s="33"/>
      <c r="CV13374" s="33"/>
    </row>
    <row r="13375" spans="74:100">
      <c r="BV13375" s="62"/>
      <c r="BW13375" s="62"/>
      <c r="BX13375" s="62"/>
      <c r="BY13375" s="62"/>
      <c r="BZ13375" s="62"/>
      <c r="CA13375" s="62"/>
      <c r="CB13375" s="62"/>
      <c r="CC13375" s="62"/>
      <c r="CD13375" s="62"/>
      <c r="CE13375" s="62"/>
      <c r="CF13375" s="62"/>
      <c r="CL13375" s="56" t="s">
        <v>6825</v>
      </c>
      <c r="CM13375" s="56" t="s">
        <v>217</v>
      </c>
      <c r="CN13375" s="56" t="s">
        <v>217</v>
      </c>
      <c r="CO13375" s="52"/>
      <c r="CP13375" s="52"/>
      <c r="CQ13375" s="52"/>
      <c r="CR13375" s="52"/>
      <c r="CS13375" s="52"/>
      <c r="CT13375" s="52"/>
      <c r="CU13375" s="33"/>
      <c r="CV13375" s="33"/>
    </row>
    <row r="13376" spans="74:100">
      <c r="BV13376" s="62"/>
      <c r="BW13376" s="62"/>
      <c r="BX13376" s="62"/>
      <c r="BY13376" s="62"/>
      <c r="BZ13376" s="62"/>
      <c r="CA13376" s="62"/>
      <c r="CB13376" s="62"/>
      <c r="CC13376" s="62"/>
      <c r="CD13376" s="62"/>
      <c r="CE13376" s="62"/>
      <c r="CF13376" s="62"/>
      <c r="CL13376" s="56" t="s">
        <v>20265</v>
      </c>
      <c r="CM13376" s="56"/>
      <c r="CN13376" s="56"/>
      <c r="CO13376" s="52"/>
      <c r="CP13376" s="52"/>
      <c r="CQ13376" s="52"/>
      <c r="CR13376" s="52"/>
      <c r="CS13376" s="52"/>
      <c r="CT13376" s="52"/>
      <c r="CU13376" s="33"/>
      <c r="CV13376" s="33"/>
    </row>
    <row r="13377" spans="74:100">
      <c r="BV13377" s="62"/>
      <c r="BW13377" s="62"/>
      <c r="BX13377" s="62"/>
      <c r="BY13377" s="62"/>
      <c r="BZ13377" s="62"/>
      <c r="CA13377" s="62"/>
      <c r="CB13377" s="62"/>
      <c r="CC13377" s="62"/>
      <c r="CD13377" s="62"/>
      <c r="CE13377" s="62"/>
      <c r="CF13377" s="62"/>
      <c r="CL13377" s="56" t="s">
        <v>6826</v>
      </c>
      <c r="CM13377" s="56" t="s">
        <v>3118</v>
      </c>
      <c r="CN13377" s="56" t="s">
        <v>3118</v>
      </c>
      <c r="CO13377" s="52"/>
      <c r="CP13377" s="52"/>
      <c r="CQ13377" s="52"/>
      <c r="CR13377" s="52"/>
      <c r="CS13377" s="52"/>
      <c r="CT13377" s="52"/>
      <c r="CU13377" s="33"/>
      <c r="CV13377" s="33"/>
    </row>
    <row r="13378" spans="74:100">
      <c r="BV13378" s="62"/>
      <c r="BW13378" s="62"/>
      <c r="BX13378" s="62"/>
      <c r="BY13378" s="62"/>
      <c r="BZ13378" s="62"/>
      <c r="CA13378" s="62"/>
      <c r="CB13378" s="62"/>
      <c r="CC13378" s="62"/>
      <c r="CD13378" s="62"/>
      <c r="CE13378" s="62"/>
      <c r="CF13378" s="62"/>
      <c r="CL13378" s="56" t="s">
        <v>20266</v>
      </c>
      <c r="CM13378" s="56"/>
      <c r="CN13378" s="56"/>
      <c r="CO13378" s="52"/>
      <c r="CP13378" s="52"/>
      <c r="CQ13378" s="52"/>
      <c r="CR13378" s="52"/>
      <c r="CS13378" s="52"/>
      <c r="CT13378" s="52"/>
      <c r="CU13378" s="33"/>
      <c r="CV13378" s="33"/>
    </row>
    <row r="13379" spans="74:100">
      <c r="BV13379" s="62"/>
      <c r="BW13379" s="62"/>
      <c r="BX13379" s="62"/>
      <c r="BY13379" s="62"/>
      <c r="BZ13379" s="62"/>
      <c r="CA13379" s="62"/>
      <c r="CB13379" s="62"/>
      <c r="CC13379" s="62"/>
      <c r="CD13379" s="62"/>
      <c r="CE13379" s="62"/>
      <c r="CF13379" s="62"/>
      <c r="CL13379" s="56" t="s">
        <v>6827</v>
      </c>
      <c r="CM13379" s="56" t="s">
        <v>217</v>
      </c>
      <c r="CN13379" s="56" t="s">
        <v>217</v>
      </c>
      <c r="CO13379" s="52"/>
      <c r="CP13379" s="52"/>
      <c r="CQ13379" s="52"/>
      <c r="CR13379" s="52"/>
      <c r="CS13379" s="52"/>
      <c r="CT13379" s="52"/>
      <c r="CU13379" s="33"/>
      <c r="CV13379" s="33"/>
    </row>
    <row r="13380" spans="74:100">
      <c r="BV13380" s="62"/>
      <c r="BW13380" s="62"/>
      <c r="BX13380" s="62"/>
      <c r="BY13380" s="62"/>
      <c r="BZ13380" s="62"/>
      <c r="CA13380" s="62"/>
      <c r="CB13380" s="62"/>
      <c r="CC13380" s="62"/>
      <c r="CD13380" s="62"/>
      <c r="CE13380" s="62"/>
      <c r="CF13380" s="62"/>
      <c r="CL13380" s="56" t="s">
        <v>20267</v>
      </c>
      <c r="CM13380" s="56"/>
      <c r="CN13380" s="56"/>
      <c r="CO13380" s="52"/>
      <c r="CP13380" s="52"/>
      <c r="CQ13380" s="52"/>
      <c r="CR13380" s="52"/>
      <c r="CS13380" s="52"/>
      <c r="CT13380" s="52"/>
      <c r="CU13380" s="33"/>
      <c r="CV13380" s="33"/>
    </row>
    <row r="13381" spans="74:100">
      <c r="BV13381" s="62"/>
      <c r="BW13381" s="62"/>
      <c r="BX13381" s="62"/>
      <c r="BY13381" s="62"/>
      <c r="BZ13381" s="62"/>
      <c r="CA13381" s="62"/>
      <c r="CB13381" s="62"/>
      <c r="CC13381" s="62"/>
      <c r="CD13381" s="62"/>
      <c r="CE13381" s="62"/>
      <c r="CF13381" s="62"/>
      <c r="CL13381" s="56" t="s">
        <v>6828</v>
      </c>
      <c r="CM13381" s="56" t="s">
        <v>3118</v>
      </c>
      <c r="CN13381" s="56" t="s">
        <v>3118</v>
      </c>
      <c r="CO13381" s="52"/>
      <c r="CP13381" s="52"/>
      <c r="CQ13381" s="52"/>
      <c r="CR13381" s="52"/>
      <c r="CS13381" s="52"/>
      <c r="CT13381" s="52"/>
      <c r="CU13381" s="33"/>
      <c r="CV13381" s="33"/>
    </row>
    <row r="13382" spans="74:100">
      <c r="BV13382" s="62"/>
      <c r="BW13382" s="62"/>
      <c r="BX13382" s="62"/>
      <c r="BY13382" s="62"/>
      <c r="BZ13382" s="62"/>
      <c r="CA13382" s="62"/>
      <c r="CB13382" s="62"/>
      <c r="CC13382" s="62"/>
      <c r="CD13382" s="62"/>
      <c r="CE13382" s="62"/>
      <c r="CF13382" s="62"/>
      <c r="CL13382" s="56" t="s">
        <v>20268</v>
      </c>
      <c r="CM13382" s="56"/>
      <c r="CN13382" s="56"/>
      <c r="CO13382" s="52"/>
      <c r="CP13382" s="52"/>
      <c r="CQ13382" s="52"/>
      <c r="CR13382" s="52"/>
      <c r="CS13382" s="52"/>
      <c r="CT13382" s="52"/>
      <c r="CU13382" s="33"/>
      <c r="CV13382" s="33"/>
    </row>
    <row r="13383" spans="74:100">
      <c r="BV13383" s="62"/>
      <c r="BW13383" s="62"/>
      <c r="BX13383" s="62"/>
      <c r="BY13383" s="62"/>
      <c r="BZ13383" s="62"/>
      <c r="CA13383" s="62"/>
      <c r="CB13383" s="62"/>
      <c r="CC13383" s="62"/>
      <c r="CD13383" s="62"/>
      <c r="CE13383" s="62"/>
      <c r="CF13383" s="62"/>
      <c r="CL13383" s="56" t="s">
        <v>6829</v>
      </c>
      <c r="CM13383" s="56" t="s">
        <v>217</v>
      </c>
      <c r="CN13383" s="56" t="s">
        <v>217</v>
      </c>
      <c r="CO13383" s="52"/>
      <c r="CP13383" s="52"/>
      <c r="CQ13383" s="52"/>
      <c r="CR13383" s="52"/>
      <c r="CS13383" s="52"/>
      <c r="CT13383" s="52"/>
      <c r="CU13383" s="33"/>
      <c r="CV13383" s="33"/>
    </row>
    <row r="13384" spans="74:100">
      <c r="BV13384" s="62"/>
      <c r="BW13384" s="62"/>
      <c r="BX13384" s="62"/>
      <c r="BY13384" s="62"/>
      <c r="BZ13384" s="62"/>
      <c r="CA13384" s="62"/>
      <c r="CB13384" s="62"/>
      <c r="CC13384" s="62"/>
      <c r="CD13384" s="62"/>
      <c r="CE13384" s="62"/>
      <c r="CF13384" s="62"/>
      <c r="CL13384" s="56" t="s">
        <v>20269</v>
      </c>
      <c r="CM13384" s="56"/>
      <c r="CN13384" s="56"/>
      <c r="CO13384" s="52"/>
      <c r="CP13384" s="52"/>
      <c r="CQ13384" s="52"/>
      <c r="CR13384" s="52"/>
      <c r="CS13384" s="52"/>
      <c r="CT13384" s="52"/>
      <c r="CU13384" s="33"/>
      <c r="CV13384" s="33"/>
    </row>
    <row r="13385" spans="74:100">
      <c r="BV13385" s="62"/>
      <c r="BW13385" s="62"/>
      <c r="BX13385" s="62"/>
      <c r="BY13385" s="62"/>
      <c r="BZ13385" s="62"/>
      <c r="CA13385" s="62"/>
      <c r="CB13385" s="62"/>
      <c r="CC13385" s="62"/>
      <c r="CD13385" s="62"/>
      <c r="CE13385" s="62"/>
      <c r="CF13385" s="62"/>
      <c r="CL13385" s="56" t="s">
        <v>6830</v>
      </c>
      <c r="CM13385" s="56" t="s">
        <v>217</v>
      </c>
      <c r="CN13385" s="56" t="s">
        <v>217</v>
      </c>
      <c r="CO13385" s="52"/>
      <c r="CP13385" s="52"/>
      <c r="CQ13385" s="52"/>
      <c r="CR13385" s="52"/>
      <c r="CS13385" s="52"/>
      <c r="CT13385" s="52"/>
      <c r="CU13385" s="33"/>
      <c r="CV13385" s="33"/>
    </row>
    <row r="13386" spans="74:100">
      <c r="BV13386" s="62"/>
      <c r="BW13386" s="62"/>
      <c r="BX13386" s="62"/>
      <c r="BY13386" s="62"/>
      <c r="BZ13386" s="62"/>
      <c r="CA13386" s="62"/>
      <c r="CB13386" s="62"/>
      <c r="CC13386" s="62"/>
      <c r="CD13386" s="62"/>
      <c r="CE13386" s="62"/>
      <c r="CF13386" s="62"/>
      <c r="CL13386" s="56" t="s">
        <v>20270</v>
      </c>
      <c r="CM13386" s="56"/>
      <c r="CN13386" s="56"/>
      <c r="CO13386" s="52"/>
      <c r="CP13386" s="52"/>
      <c r="CQ13386" s="52"/>
      <c r="CR13386" s="52"/>
      <c r="CS13386" s="52"/>
      <c r="CT13386" s="52"/>
      <c r="CU13386" s="33"/>
      <c r="CV13386" s="33"/>
    </row>
    <row r="13387" spans="74:100">
      <c r="BV13387" s="62"/>
      <c r="BW13387" s="62"/>
      <c r="BX13387" s="62"/>
      <c r="BY13387" s="62"/>
      <c r="BZ13387" s="62"/>
      <c r="CA13387" s="62"/>
      <c r="CB13387" s="62"/>
      <c r="CC13387" s="62"/>
      <c r="CD13387" s="62"/>
      <c r="CE13387" s="62"/>
      <c r="CF13387" s="62"/>
      <c r="CL13387" s="56" t="s">
        <v>6831</v>
      </c>
      <c r="CM13387" s="56" t="s">
        <v>217</v>
      </c>
      <c r="CN13387" s="56" t="s">
        <v>217</v>
      </c>
      <c r="CO13387" s="52"/>
      <c r="CP13387" s="52"/>
      <c r="CQ13387" s="52"/>
      <c r="CR13387" s="52"/>
      <c r="CS13387" s="52"/>
      <c r="CT13387" s="52"/>
      <c r="CU13387" s="33"/>
      <c r="CV13387" s="33"/>
    </row>
    <row r="13388" spans="74:100">
      <c r="BV13388" s="62"/>
      <c r="BW13388" s="62"/>
      <c r="BX13388" s="62"/>
      <c r="BY13388" s="62"/>
      <c r="BZ13388" s="62"/>
      <c r="CA13388" s="62"/>
      <c r="CB13388" s="62"/>
      <c r="CC13388" s="62"/>
      <c r="CD13388" s="62"/>
      <c r="CE13388" s="62"/>
      <c r="CF13388" s="62"/>
      <c r="CL13388" s="56" t="s">
        <v>20271</v>
      </c>
      <c r="CM13388" s="56"/>
      <c r="CN13388" s="56"/>
      <c r="CO13388" s="52"/>
      <c r="CP13388" s="52"/>
      <c r="CQ13388" s="52"/>
      <c r="CR13388" s="52"/>
      <c r="CS13388" s="52"/>
      <c r="CT13388" s="52"/>
      <c r="CU13388" s="33"/>
      <c r="CV13388" s="33"/>
    </row>
    <row r="13389" spans="74:100">
      <c r="BV13389" s="62"/>
      <c r="BW13389" s="62"/>
      <c r="BX13389" s="62"/>
      <c r="BY13389" s="62"/>
      <c r="BZ13389" s="62"/>
      <c r="CA13389" s="62"/>
      <c r="CB13389" s="62"/>
      <c r="CC13389" s="62"/>
      <c r="CD13389" s="62"/>
      <c r="CE13389" s="62"/>
      <c r="CF13389" s="62"/>
      <c r="CL13389" s="56" t="s">
        <v>6832</v>
      </c>
      <c r="CM13389" s="56" t="s">
        <v>217</v>
      </c>
      <c r="CN13389" s="56" t="s">
        <v>217</v>
      </c>
      <c r="CO13389" s="52"/>
      <c r="CP13389" s="52"/>
      <c r="CQ13389" s="52"/>
      <c r="CR13389" s="52"/>
      <c r="CS13389" s="52"/>
      <c r="CT13389" s="52"/>
      <c r="CU13389" s="33"/>
      <c r="CV13389" s="33"/>
    </row>
    <row r="13390" spans="74:100">
      <c r="BV13390" s="62"/>
      <c r="BW13390" s="62"/>
      <c r="BX13390" s="62"/>
      <c r="BY13390" s="62"/>
      <c r="BZ13390" s="62"/>
      <c r="CA13390" s="62"/>
      <c r="CB13390" s="62"/>
      <c r="CC13390" s="62"/>
      <c r="CD13390" s="62"/>
      <c r="CE13390" s="62"/>
      <c r="CF13390" s="62"/>
      <c r="CL13390" s="56" t="s">
        <v>20272</v>
      </c>
      <c r="CM13390" s="56"/>
      <c r="CN13390" s="56"/>
      <c r="CO13390" s="52"/>
      <c r="CP13390" s="52"/>
      <c r="CQ13390" s="52"/>
      <c r="CR13390" s="52"/>
      <c r="CS13390" s="52"/>
      <c r="CT13390" s="52"/>
      <c r="CU13390" s="33"/>
      <c r="CV13390" s="33"/>
    </row>
    <row r="13391" spans="74:100">
      <c r="BV13391" s="62"/>
      <c r="BW13391" s="62"/>
      <c r="BX13391" s="62"/>
      <c r="BY13391" s="62"/>
      <c r="BZ13391" s="62"/>
      <c r="CA13391" s="62"/>
      <c r="CB13391" s="62"/>
      <c r="CC13391" s="62"/>
      <c r="CD13391" s="62"/>
      <c r="CE13391" s="62"/>
      <c r="CF13391" s="62"/>
      <c r="CL13391" s="56" t="s">
        <v>6833</v>
      </c>
      <c r="CM13391" s="56" t="s">
        <v>3118</v>
      </c>
      <c r="CN13391" s="56" t="s">
        <v>3118</v>
      </c>
      <c r="CO13391" s="52"/>
      <c r="CP13391" s="52"/>
      <c r="CQ13391" s="52"/>
      <c r="CR13391" s="52"/>
      <c r="CS13391" s="52"/>
      <c r="CT13391" s="52"/>
      <c r="CU13391" s="33"/>
      <c r="CV13391" s="33"/>
    </row>
    <row r="13392" spans="74:100">
      <c r="BV13392" s="62"/>
      <c r="BW13392" s="62"/>
      <c r="BX13392" s="62"/>
      <c r="BY13392" s="62"/>
      <c r="BZ13392" s="62"/>
      <c r="CA13392" s="62"/>
      <c r="CB13392" s="62"/>
      <c r="CC13392" s="62"/>
      <c r="CD13392" s="62"/>
      <c r="CE13392" s="62"/>
      <c r="CF13392" s="62"/>
      <c r="CL13392" s="56" t="s">
        <v>20273</v>
      </c>
      <c r="CM13392" s="56"/>
      <c r="CN13392" s="56"/>
      <c r="CO13392" s="52"/>
      <c r="CP13392" s="52"/>
      <c r="CQ13392" s="52"/>
      <c r="CR13392" s="52"/>
      <c r="CS13392" s="52"/>
      <c r="CT13392" s="52"/>
      <c r="CU13392" s="33"/>
      <c r="CV13392" s="33"/>
    </row>
    <row r="13393" spans="74:100">
      <c r="BV13393" s="62"/>
      <c r="BW13393" s="62"/>
      <c r="BX13393" s="62"/>
      <c r="BY13393" s="62"/>
      <c r="BZ13393" s="62"/>
      <c r="CA13393" s="62"/>
      <c r="CB13393" s="62"/>
      <c r="CC13393" s="62"/>
      <c r="CD13393" s="62"/>
      <c r="CE13393" s="62"/>
      <c r="CF13393" s="62"/>
      <c r="CL13393" s="56" t="s">
        <v>2816</v>
      </c>
      <c r="CM13393" s="56" t="s">
        <v>216</v>
      </c>
      <c r="CN13393" s="56" t="s">
        <v>216</v>
      </c>
      <c r="CO13393" s="52"/>
      <c r="CP13393" s="52"/>
      <c r="CQ13393" s="52"/>
      <c r="CR13393" s="52"/>
      <c r="CS13393" s="52"/>
      <c r="CT13393" s="52"/>
      <c r="CU13393" s="33"/>
      <c r="CV13393" s="33"/>
    </row>
    <row r="13394" spans="74:100">
      <c r="BV13394" s="62"/>
      <c r="BW13394" s="62"/>
      <c r="BX13394" s="62"/>
      <c r="BY13394" s="62"/>
      <c r="BZ13394" s="62"/>
      <c r="CA13394" s="62"/>
      <c r="CB13394" s="62"/>
      <c r="CC13394" s="62"/>
      <c r="CD13394" s="62"/>
      <c r="CE13394" s="62"/>
      <c r="CF13394" s="62"/>
      <c r="CL13394" s="56" t="s">
        <v>23172</v>
      </c>
      <c r="CM13394" s="56"/>
      <c r="CN13394" s="56"/>
      <c r="CO13394" s="52"/>
      <c r="CP13394" s="52"/>
      <c r="CQ13394" s="52"/>
      <c r="CR13394" s="52"/>
      <c r="CS13394" s="52"/>
      <c r="CT13394" s="52"/>
      <c r="CU13394" s="33"/>
      <c r="CV13394" s="33"/>
    </row>
    <row r="13395" spans="74:100">
      <c r="BV13395" s="62"/>
      <c r="BW13395" s="62"/>
      <c r="BX13395" s="62"/>
      <c r="BY13395" s="62"/>
      <c r="BZ13395" s="62"/>
      <c r="CA13395" s="62"/>
      <c r="CB13395" s="62"/>
      <c r="CC13395" s="62"/>
      <c r="CD13395" s="62"/>
      <c r="CE13395" s="62"/>
      <c r="CF13395" s="62"/>
      <c r="CL13395" s="56" t="s">
        <v>6834</v>
      </c>
      <c r="CM13395" s="56" t="s">
        <v>3118</v>
      </c>
      <c r="CN13395" s="56" t="s">
        <v>3118</v>
      </c>
      <c r="CO13395" s="52"/>
      <c r="CP13395" s="52"/>
      <c r="CQ13395" s="52"/>
      <c r="CR13395" s="52"/>
      <c r="CS13395" s="52"/>
      <c r="CT13395" s="52"/>
      <c r="CU13395" s="33"/>
      <c r="CV13395" s="33"/>
    </row>
    <row r="13396" spans="74:100">
      <c r="BV13396" s="62"/>
      <c r="BW13396" s="62"/>
      <c r="BX13396" s="62"/>
      <c r="BY13396" s="62"/>
      <c r="BZ13396" s="62"/>
      <c r="CA13396" s="62"/>
      <c r="CB13396" s="62"/>
      <c r="CC13396" s="62"/>
      <c r="CD13396" s="62"/>
      <c r="CE13396" s="62"/>
      <c r="CF13396" s="62"/>
      <c r="CL13396" s="56" t="s">
        <v>20274</v>
      </c>
      <c r="CM13396" s="56"/>
      <c r="CN13396" s="56"/>
      <c r="CO13396" s="52"/>
      <c r="CP13396" s="52"/>
      <c r="CQ13396" s="52"/>
      <c r="CR13396" s="52"/>
      <c r="CS13396" s="52"/>
      <c r="CT13396" s="52"/>
      <c r="CU13396" s="33"/>
      <c r="CV13396" s="33"/>
    </row>
    <row r="13397" spans="74:100">
      <c r="BV13397" s="62"/>
      <c r="BW13397" s="62"/>
      <c r="BX13397" s="62"/>
      <c r="BY13397" s="62"/>
      <c r="BZ13397" s="62"/>
      <c r="CA13397" s="62"/>
      <c r="CB13397" s="62"/>
      <c r="CC13397" s="62"/>
      <c r="CD13397" s="62"/>
      <c r="CE13397" s="62"/>
      <c r="CF13397" s="62"/>
      <c r="CL13397" s="56" t="s">
        <v>6835</v>
      </c>
      <c r="CM13397" s="56" t="s">
        <v>217</v>
      </c>
      <c r="CN13397" s="56" t="s">
        <v>217</v>
      </c>
      <c r="CO13397" s="52"/>
      <c r="CP13397" s="52"/>
      <c r="CQ13397" s="52"/>
      <c r="CR13397" s="52"/>
      <c r="CS13397" s="52"/>
      <c r="CT13397" s="52"/>
      <c r="CU13397" s="33"/>
      <c r="CV13397" s="33"/>
    </row>
    <row r="13398" spans="74:100">
      <c r="BV13398" s="62"/>
      <c r="BW13398" s="62"/>
      <c r="BX13398" s="62"/>
      <c r="BY13398" s="62"/>
      <c r="BZ13398" s="62"/>
      <c r="CA13398" s="62"/>
      <c r="CB13398" s="62"/>
      <c r="CC13398" s="62"/>
      <c r="CD13398" s="62"/>
      <c r="CE13398" s="62"/>
      <c r="CF13398" s="62"/>
      <c r="CL13398" s="56" t="s">
        <v>20275</v>
      </c>
      <c r="CM13398" s="56"/>
      <c r="CN13398" s="56"/>
      <c r="CO13398" s="52"/>
      <c r="CP13398" s="52"/>
      <c r="CQ13398" s="52"/>
      <c r="CR13398" s="52"/>
      <c r="CS13398" s="52"/>
      <c r="CT13398" s="52"/>
      <c r="CU13398" s="33"/>
      <c r="CV13398" s="33"/>
    </row>
    <row r="13399" spans="74:100">
      <c r="BV13399" s="62"/>
      <c r="BW13399" s="62"/>
      <c r="BX13399" s="62"/>
      <c r="BY13399" s="62"/>
      <c r="BZ13399" s="62"/>
      <c r="CA13399" s="62"/>
      <c r="CB13399" s="62"/>
      <c r="CC13399" s="62"/>
      <c r="CD13399" s="62"/>
      <c r="CE13399" s="62"/>
      <c r="CF13399" s="62"/>
      <c r="CL13399" s="56" t="s">
        <v>6836</v>
      </c>
      <c r="CM13399" s="56" t="s">
        <v>3118</v>
      </c>
      <c r="CN13399" s="56" t="s">
        <v>3118</v>
      </c>
      <c r="CO13399" s="52"/>
      <c r="CP13399" s="52"/>
      <c r="CQ13399" s="52"/>
      <c r="CR13399" s="52"/>
      <c r="CS13399" s="52"/>
      <c r="CT13399" s="52"/>
      <c r="CU13399" s="33"/>
      <c r="CV13399" s="33"/>
    </row>
    <row r="13400" spans="74:100">
      <c r="BV13400" s="62"/>
      <c r="BW13400" s="62"/>
      <c r="BX13400" s="62"/>
      <c r="BY13400" s="62"/>
      <c r="BZ13400" s="62"/>
      <c r="CA13400" s="62"/>
      <c r="CB13400" s="62"/>
      <c r="CC13400" s="62"/>
      <c r="CD13400" s="62"/>
      <c r="CE13400" s="62"/>
      <c r="CF13400" s="62"/>
      <c r="CL13400" s="56" t="s">
        <v>20276</v>
      </c>
      <c r="CM13400" s="56"/>
      <c r="CN13400" s="56"/>
      <c r="CO13400" s="52"/>
      <c r="CP13400" s="52"/>
      <c r="CQ13400" s="52"/>
      <c r="CR13400" s="52"/>
      <c r="CS13400" s="52"/>
      <c r="CT13400" s="52"/>
      <c r="CU13400" s="33"/>
      <c r="CV13400" s="33"/>
    </row>
    <row r="13401" spans="74:100">
      <c r="BV13401" s="62"/>
      <c r="BW13401" s="62"/>
      <c r="BX13401" s="62"/>
      <c r="BY13401" s="62"/>
      <c r="BZ13401" s="62"/>
      <c r="CA13401" s="62"/>
      <c r="CB13401" s="62"/>
      <c r="CC13401" s="62"/>
      <c r="CD13401" s="62"/>
      <c r="CE13401" s="62"/>
      <c r="CF13401" s="62"/>
      <c r="CL13401" s="56" t="s">
        <v>2817</v>
      </c>
      <c r="CM13401" s="56" t="s">
        <v>216</v>
      </c>
      <c r="CN13401" s="56" t="s">
        <v>216</v>
      </c>
      <c r="CO13401" s="52"/>
      <c r="CP13401" s="52"/>
      <c r="CQ13401" s="52"/>
      <c r="CR13401" s="52"/>
      <c r="CS13401" s="52"/>
      <c r="CT13401" s="52"/>
      <c r="CU13401" s="33"/>
      <c r="CV13401" s="33"/>
    </row>
    <row r="13402" spans="74:100">
      <c r="BV13402" s="62"/>
      <c r="BW13402" s="62"/>
      <c r="BX13402" s="62"/>
      <c r="BY13402" s="62"/>
      <c r="BZ13402" s="62"/>
      <c r="CA13402" s="62"/>
      <c r="CB13402" s="62"/>
      <c r="CC13402" s="62"/>
      <c r="CD13402" s="62"/>
      <c r="CE13402" s="62"/>
      <c r="CF13402" s="62"/>
      <c r="CL13402" s="56" t="s">
        <v>23173</v>
      </c>
      <c r="CM13402" s="56"/>
      <c r="CN13402" s="56"/>
      <c r="CO13402" s="52"/>
      <c r="CP13402" s="52"/>
      <c r="CQ13402" s="52"/>
      <c r="CR13402" s="52"/>
      <c r="CS13402" s="52"/>
      <c r="CT13402" s="52"/>
      <c r="CU13402" s="33"/>
      <c r="CV13402" s="33"/>
    </row>
    <row r="13403" spans="74:100">
      <c r="BV13403" s="62"/>
      <c r="BW13403" s="62"/>
      <c r="BX13403" s="62"/>
      <c r="BY13403" s="62"/>
      <c r="BZ13403" s="62"/>
      <c r="CA13403" s="62"/>
      <c r="CB13403" s="62"/>
      <c r="CC13403" s="62"/>
      <c r="CD13403" s="62"/>
      <c r="CE13403" s="62"/>
      <c r="CF13403" s="62"/>
      <c r="CL13403" s="56" t="s">
        <v>6837</v>
      </c>
      <c r="CM13403" s="56" t="s">
        <v>217</v>
      </c>
      <c r="CN13403" s="56" t="s">
        <v>217</v>
      </c>
      <c r="CO13403" s="52"/>
      <c r="CP13403" s="52"/>
      <c r="CQ13403" s="52"/>
      <c r="CR13403" s="52"/>
      <c r="CS13403" s="52"/>
      <c r="CT13403" s="52"/>
      <c r="CU13403" s="33"/>
      <c r="CV13403" s="33"/>
    </row>
    <row r="13404" spans="74:100">
      <c r="BV13404" s="62"/>
      <c r="BW13404" s="62"/>
      <c r="BX13404" s="62"/>
      <c r="BY13404" s="62"/>
      <c r="BZ13404" s="62"/>
      <c r="CA13404" s="62"/>
      <c r="CB13404" s="62"/>
      <c r="CC13404" s="62"/>
      <c r="CD13404" s="62"/>
      <c r="CE13404" s="62"/>
      <c r="CF13404" s="62"/>
      <c r="CL13404" s="56" t="s">
        <v>20277</v>
      </c>
      <c r="CM13404" s="56"/>
      <c r="CN13404" s="56"/>
      <c r="CO13404" s="52"/>
      <c r="CP13404" s="52"/>
      <c r="CQ13404" s="52"/>
      <c r="CR13404" s="52"/>
      <c r="CS13404" s="52"/>
      <c r="CT13404" s="52"/>
      <c r="CU13404" s="33"/>
      <c r="CV13404" s="33"/>
    </row>
    <row r="13405" spans="74:100">
      <c r="BV13405" s="62"/>
      <c r="BW13405" s="62"/>
      <c r="BX13405" s="62"/>
      <c r="BY13405" s="62"/>
      <c r="BZ13405" s="62"/>
      <c r="CA13405" s="62"/>
      <c r="CB13405" s="62"/>
      <c r="CC13405" s="62"/>
      <c r="CD13405" s="62"/>
      <c r="CE13405" s="62"/>
      <c r="CF13405" s="62"/>
      <c r="CL13405" s="56" t="s">
        <v>6838</v>
      </c>
      <c r="CM13405" s="56" t="s">
        <v>217</v>
      </c>
      <c r="CN13405" s="56" t="s">
        <v>217</v>
      </c>
      <c r="CO13405" s="52"/>
      <c r="CP13405" s="52"/>
      <c r="CQ13405" s="52"/>
      <c r="CR13405" s="52"/>
      <c r="CS13405" s="52"/>
      <c r="CT13405" s="52"/>
      <c r="CU13405" s="33"/>
      <c r="CV13405" s="33"/>
    </row>
    <row r="13406" spans="74:100">
      <c r="BV13406" s="62"/>
      <c r="BW13406" s="62"/>
      <c r="BX13406" s="62"/>
      <c r="BY13406" s="62"/>
      <c r="BZ13406" s="62"/>
      <c r="CA13406" s="62"/>
      <c r="CB13406" s="62"/>
      <c r="CC13406" s="62"/>
      <c r="CD13406" s="62"/>
      <c r="CE13406" s="62"/>
      <c r="CF13406" s="62"/>
      <c r="CL13406" s="56" t="s">
        <v>20279</v>
      </c>
      <c r="CM13406" s="56"/>
      <c r="CN13406" s="56"/>
      <c r="CO13406" s="52"/>
      <c r="CP13406" s="52"/>
      <c r="CQ13406" s="52"/>
      <c r="CR13406" s="52"/>
      <c r="CS13406" s="52"/>
      <c r="CT13406" s="52"/>
      <c r="CU13406" s="33"/>
      <c r="CV13406" s="33"/>
    </row>
    <row r="13407" spans="74:100">
      <c r="BV13407" s="62"/>
      <c r="BW13407" s="62"/>
      <c r="BX13407" s="62"/>
      <c r="BY13407" s="62"/>
      <c r="BZ13407" s="62"/>
      <c r="CA13407" s="62"/>
      <c r="CB13407" s="62"/>
      <c r="CC13407" s="62"/>
      <c r="CD13407" s="62"/>
      <c r="CE13407" s="62"/>
      <c r="CF13407" s="62"/>
      <c r="CL13407" s="56" t="s">
        <v>6839</v>
      </c>
      <c r="CM13407" s="56" t="s">
        <v>217</v>
      </c>
      <c r="CN13407" s="56" t="s">
        <v>217</v>
      </c>
      <c r="CO13407" s="52"/>
      <c r="CP13407" s="52"/>
      <c r="CQ13407" s="52"/>
      <c r="CR13407" s="52"/>
      <c r="CS13407" s="52"/>
      <c r="CT13407" s="52"/>
      <c r="CU13407" s="33"/>
      <c r="CV13407" s="33"/>
    </row>
    <row r="13408" spans="74:100">
      <c r="BV13408" s="62"/>
      <c r="BW13408" s="62"/>
      <c r="BX13408" s="62"/>
      <c r="BY13408" s="62"/>
      <c r="BZ13408" s="62"/>
      <c r="CA13408" s="62"/>
      <c r="CB13408" s="62"/>
      <c r="CC13408" s="62"/>
      <c r="CD13408" s="62"/>
      <c r="CE13408" s="62"/>
      <c r="CF13408" s="62"/>
      <c r="CL13408" s="56" t="s">
        <v>20280</v>
      </c>
      <c r="CM13408" s="56"/>
      <c r="CN13408" s="56"/>
      <c r="CO13408" s="52"/>
      <c r="CP13408" s="52"/>
      <c r="CQ13408" s="52"/>
      <c r="CR13408" s="52"/>
      <c r="CS13408" s="52"/>
      <c r="CT13408" s="52"/>
      <c r="CU13408" s="33"/>
      <c r="CV13408" s="33"/>
    </row>
    <row r="13409" spans="74:100">
      <c r="BV13409" s="62"/>
      <c r="BW13409" s="62"/>
      <c r="BX13409" s="62"/>
      <c r="BY13409" s="62"/>
      <c r="BZ13409" s="62"/>
      <c r="CA13409" s="62"/>
      <c r="CB13409" s="62"/>
      <c r="CC13409" s="62"/>
      <c r="CD13409" s="62"/>
      <c r="CE13409" s="62"/>
      <c r="CF13409" s="62"/>
      <c r="CL13409" s="56" t="s">
        <v>28816</v>
      </c>
      <c r="CM13409" s="56" t="s">
        <v>217</v>
      </c>
      <c r="CN13409" s="56" t="s">
        <v>217</v>
      </c>
      <c r="CO13409" s="52"/>
      <c r="CP13409" s="52"/>
      <c r="CQ13409" s="52"/>
      <c r="CR13409" s="52"/>
      <c r="CS13409" s="52"/>
      <c r="CT13409" s="52"/>
      <c r="CU13409" s="33"/>
      <c r="CV13409" s="33"/>
    </row>
    <row r="13410" spans="74:100">
      <c r="BV13410" s="62"/>
      <c r="BW13410" s="62"/>
      <c r="BX13410" s="62"/>
      <c r="BY13410" s="62"/>
      <c r="BZ13410" s="62"/>
      <c r="CA13410" s="62"/>
      <c r="CB13410" s="62"/>
      <c r="CC13410" s="62"/>
      <c r="CD13410" s="62"/>
      <c r="CE13410" s="62"/>
      <c r="CF13410" s="62"/>
      <c r="CL13410" s="56" t="s">
        <v>28817</v>
      </c>
      <c r="CM13410" s="56"/>
      <c r="CN13410" s="56"/>
      <c r="CO13410" s="52"/>
      <c r="CP13410" s="52"/>
      <c r="CQ13410" s="52"/>
      <c r="CR13410" s="52"/>
      <c r="CS13410" s="52"/>
      <c r="CT13410" s="52"/>
      <c r="CU13410" s="33"/>
      <c r="CV13410" s="33"/>
    </row>
    <row r="13411" spans="74:100">
      <c r="BV13411" s="62"/>
      <c r="BW13411" s="62"/>
      <c r="BX13411" s="62"/>
      <c r="BY13411" s="62"/>
      <c r="BZ13411" s="62"/>
      <c r="CA13411" s="62"/>
      <c r="CB13411" s="62"/>
      <c r="CC13411" s="62"/>
      <c r="CD13411" s="62"/>
      <c r="CE13411" s="62"/>
      <c r="CF13411" s="62"/>
      <c r="CL13411" s="56" t="s">
        <v>23174</v>
      </c>
      <c r="CM13411" s="56" t="s">
        <v>217</v>
      </c>
      <c r="CN13411" s="56" t="s">
        <v>217</v>
      </c>
      <c r="CO13411" s="52"/>
      <c r="CP13411" s="52"/>
      <c r="CQ13411" s="52"/>
      <c r="CR13411" s="52"/>
      <c r="CS13411" s="52"/>
      <c r="CT13411" s="52"/>
      <c r="CU13411" s="33"/>
      <c r="CV13411" s="33"/>
    </row>
    <row r="13412" spans="74:100">
      <c r="BV13412" s="62"/>
      <c r="BW13412" s="62"/>
      <c r="BX13412" s="62"/>
      <c r="BY13412" s="62"/>
      <c r="BZ13412" s="62"/>
      <c r="CA13412" s="62"/>
      <c r="CB13412" s="62"/>
      <c r="CC13412" s="62"/>
      <c r="CD13412" s="62"/>
      <c r="CE13412" s="62"/>
      <c r="CF13412" s="62"/>
      <c r="CL13412" s="56" t="s">
        <v>20278</v>
      </c>
      <c r="CM13412" s="56"/>
      <c r="CN13412" s="56"/>
      <c r="CO13412" s="52"/>
      <c r="CP13412" s="52"/>
      <c r="CQ13412" s="52"/>
      <c r="CR13412" s="52"/>
      <c r="CS13412" s="52"/>
      <c r="CT13412" s="52"/>
      <c r="CU13412" s="33"/>
      <c r="CV13412" s="33"/>
    </row>
    <row r="13413" spans="74:100">
      <c r="BV13413" s="62"/>
      <c r="BW13413" s="62"/>
      <c r="BX13413" s="62"/>
      <c r="BY13413" s="62"/>
      <c r="BZ13413" s="62"/>
      <c r="CA13413" s="62"/>
      <c r="CB13413" s="62"/>
      <c r="CC13413" s="62"/>
      <c r="CD13413" s="62"/>
      <c r="CE13413" s="62"/>
      <c r="CF13413" s="62"/>
      <c r="CL13413" s="56" t="s">
        <v>6840</v>
      </c>
      <c r="CM13413" s="56" t="s">
        <v>3118</v>
      </c>
      <c r="CN13413" s="56" t="s">
        <v>3118</v>
      </c>
      <c r="CO13413" s="52"/>
      <c r="CP13413" s="52"/>
      <c r="CQ13413" s="52"/>
      <c r="CR13413" s="52"/>
      <c r="CS13413" s="52"/>
      <c r="CT13413" s="52"/>
      <c r="CU13413" s="33"/>
      <c r="CV13413" s="33"/>
    </row>
    <row r="13414" spans="74:100">
      <c r="BV13414" s="62"/>
      <c r="BW13414" s="62"/>
      <c r="BX13414" s="62"/>
      <c r="BY13414" s="62"/>
      <c r="BZ13414" s="62"/>
      <c r="CA13414" s="62"/>
      <c r="CB13414" s="62"/>
      <c r="CC13414" s="62"/>
      <c r="CD13414" s="62"/>
      <c r="CE13414" s="62"/>
      <c r="CF13414" s="62"/>
      <c r="CL13414" s="56" t="s">
        <v>20281</v>
      </c>
      <c r="CM13414" s="56"/>
      <c r="CN13414" s="56"/>
      <c r="CO13414" s="52"/>
      <c r="CP13414" s="52"/>
      <c r="CQ13414" s="52"/>
      <c r="CR13414" s="52"/>
      <c r="CS13414" s="52"/>
      <c r="CT13414" s="52"/>
      <c r="CU13414" s="33"/>
      <c r="CV13414" s="33"/>
    </row>
    <row r="13415" spans="74:100">
      <c r="BV13415" s="62"/>
      <c r="BW13415" s="62"/>
      <c r="BX13415" s="62"/>
      <c r="BY13415" s="62"/>
      <c r="BZ13415" s="62"/>
      <c r="CA13415" s="62"/>
      <c r="CB13415" s="62"/>
      <c r="CC13415" s="62"/>
      <c r="CD13415" s="62"/>
      <c r="CE13415" s="62"/>
      <c r="CF13415" s="62"/>
      <c r="CL13415" s="56" t="s">
        <v>2818</v>
      </c>
      <c r="CM13415" s="56" t="s">
        <v>216</v>
      </c>
      <c r="CN13415" s="56" t="s">
        <v>216</v>
      </c>
      <c r="CO13415" s="52"/>
      <c r="CP13415" s="52"/>
      <c r="CQ13415" s="52"/>
      <c r="CR13415" s="52"/>
      <c r="CS13415" s="52"/>
      <c r="CT13415" s="52"/>
      <c r="CU13415" s="33"/>
      <c r="CV13415" s="33"/>
    </row>
    <row r="13416" spans="74:100">
      <c r="BV13416" s="62"/>
      <c r="BW13416" s="62"/>
      <c r="BX13416" s="62"/>
      <c r="BY13416" s="62"/>
      <c r="BZ13416" s="62"/>
      <c r="CA13416" s="62"/>
      <c r="CB13416" s="62"/>
      <c r="CC13416" s="62"/>
      <c r="CD13416" s="62"/>
      <c r="CE13416" s="62"/>
      <c r="CF13416" s="62"/>
      <c r="CL13416" s="56" t="s">
        <v>23175</v>
      </c>
      <c r="CM13416" s="56"/>
      <c r="CN13416" s="56"/>
      <c r="CO13416" s="52"/>
      <c r="CP13416" s="52"/>
      <c r="CQ13416" s="52"/>
      <c r="CR13416" s="52"/>
      <c r="CS13416" s="52"/>
      <c r="CT13416" s="52"/>
      <c r="CU13416" s="33"/>
      <c r="CV13416" s="33"/>
    </row>
    <row r="13417" spans="74:100">
      <c r="BV13417" s="62"/>
      <c r="BW13417" s="62"/>
      <c r="BX13417" s="62"/>
      <c r="BY13417" s="62"/>
      <c r="BZ13417" s="62"/>
      <c r="CA13417" s="62"/>
      <c r="CB13417" s="62"/>
      <c r="CC13417" s="62"/>
      <c r="CD13417" s="62"/>
      <c r="CE13417" s="62"/>
      <c r="CF13417" s="62"/>
      <c r="CL13417" s="56" t="s">
        <v>6841</v>
      </c>
      <c r="CM13417" s="56" t="s">
        <v>3118</v>
      </c>
      <c r="CN13417" s="56" t="s">
        <v>3118</v>
      </c>
      <c r="CO13417" s="52"/>
      <c r="CP13417" s="52"/>
      <c r="CQ13417" s="52"/>
      <c r="CR13417" s="52"/>
      <c r="CS13417" s="52"/>
      <c r="CT13417" s="52"/>
      <c r="CU13417" s="33"/>
      <c r="CV13417" s="33"/>
    </row>
    <row r="13418" spans="74:100">
      <c r="BV13418" s="62"/>
      <c r="BW13418" s="62"/>
      <c r="BX13418" s="62"/>
      <c r="BY13418" s="62"/>
      <c r="BZ13418" s="62"/>
      <c r="CA13418" s="62"/>
      <c r="CB13418" s="62"/>
      <c r="CC13418" s="62"/>
      <c r="CD13418" s="62"/>
      <c r="CE13418" s="62"/>
      <c r="CF13418" s="62"/>
      <c r="CL13418" s="56" t="s">
        <v>20282</v>
      </c>
      <c r="CM13418" s="56"/>
      <c r="CN13418" s="56"/>
      <c r="CO13418" s="52"/>
      <c r="CP13418" s="52"/>
      <c r="CQ13418" s="52"/>
      <c r="CR13418" s="52"/>
      <c r="CS13418" s="52"/>
      <c r="CT13418" s="52"/>
      <c r="CU13418" s="33"/>
      <c r="CV13418" s="33"/>
    </row>
    <row r="13419" spans="74:100">
      <c r="BV13419" s="62"/>
      <c r="BW13419" s="62"/>
      <c r="BX13419" s="62"/>
      <c r="BY13419" s="62"/>
      <c r="BZ13419" s="62"/>
      <c r="CA13419" s="62"/>
      <c r="CB13419" s="62"/>
      <c r="CC13419" s="62"/>
      <c r="CD13419" s="62"/>
      <c r="CE13419" s="62"/>
      <c r="CF13419" s="62"/>
      <c r="CL13419" s="56" t="s">
        <v>2820</v>
      </c>
      <c r="CM13419" s="56" t="s">
        <v>214</v>
      </c>
      <c r="CN13419" s="56" t="s">
        <v>214</v>
      </c>
      <c r="CO13419" s="52"/>
      <c r="CP13419" s="52"/>
      <c r="CQ13419" s="52"/>
      <c r="CR13419" s="52"/>
      <c r="CS13419" s="52"/>
      <c r="CT13419" s="52"/>
      <c r="CU13419" s="33"/>
      <c r="CV13419" s="33"/>
    </row>
    <row r="13420" spans="74:100">
      <c r="BV13420" s="62"/>
      <c r="BW13420" s="62"/>
      <c r="BX13420" s="62"/>
      <c r="BY13420" s="62"/>
      <c r="BZ13420" s="62"/>
      <c r="CA13420" s="62"/>
      <c r="CB13420" s="62"/>
      <c r="CC13420" s="62"/>
      <c r="CD13420" s="62"/>
      <c r="CE13420" s="62"/>
      <c r="CF13420" s="62"/>
      <c r="CL13420" s="56" t="s">
        <v>23176</v>
      </c>
      <c r="CM13420" s="56"/>
      <c r="CN13420" s="56"/>
      <c r="CO13420" s="52"/>
      <c r="CP13420" s="52"/>
      <c r="CQ13420" s="52"/>
      <c r="CR13420" s="52"/>
      <c r="CS13420" s="52"/>
      <c r="CT13420" s="52"/>
      <c r="CU13420" s="33"/>
      <c r="CV13420" s="33"/>
    </row>
    <row r="13421" spans="74:100">
      <c r="BV13421" s="62"/>
      <c r="BW13421" s="62"/>
      <c r="BX13421" s="62"/>
      <c r="BY13421" s="62"/>
      <c r="BZ13421" s="62"/>
      <c r="CA13421" s="62"/>
      <c r="CB13421" s="62"/>
      <c r="CC13421" s="62"/>
      <c r="CD13421" s="62"/>
      <c r="CE13421" s="62"/>
      <c r="CF13421" s="62"/>
      <c r="CL13421" s="56" t="s">
        <v>6842</v>
      </c>
      <c r="CM13421" s="56" t="s">
        <v>3118</v>
      </c>
      <c r="CN13421" s="56" t="s">
        <v>3118</v>
      </c>
      <c r="CO13421" s="52"/>
      <c r="CP13421" s="52"/>
      <c r="CQ13421" s="52"/>
      <c r="CR13421" s="52"/>
      <c r="CS13421" s="52"/>
      <c r="CT13421" s="52"/>
      <c r="CU13421" s="33"/>
      <c r="CV13421" s="33"/>
    </row>
    <row r="13422" spans="74:100">
      <c r="BV13422" s="62"/>
      <c r="BW13422" s="62"/>
      <c r="BX13422" s="62"/>
      <c r="BY13422" s="62"/>
      <c r="BZ13422" s="62"/>
      <c r="CA13422" s="62"/>
      <c r="CB13422" s="62"/>
      <c r="CC13422" s="62"/>
      <c r="CD13422" s="62"/>
      <c r="CE13422" s="62"/>
      <c r="CF13422" s="62"/>
      <c r="CL13422" s="56" t="s">
        <v>20283</v>
      </c>
      <c r="CM13422" s="56"/>
      <c r="CN13422" s="56"/>
      <c r="CO13422" s="52"/>
      <c r="CP13422" s="52"/>
      <c r="CQ13422" s="52"/>
      <c r="CR13422" s="52"/>
      <c r="CS13422" s="52"/>
      <c r="CT13422" s="52"/>
      <c r="CU13422" s="33"/>
      <c r="CV13422" s="33"/>
    </row>
    <row r="13423" spans="74:100">
      <c r="BV13423" s="62"/>
      <c r="BW13423" s="62"/>
      <c r="BX13423" s="62"/>
      <c r="BY13423" s="62"/>
      <c r="BZ13423" s="62"/>
      <c r="CA13423" s="62"/>
      <c r="CB13423" s="62"/>
      <c r="CC13423" s="62"/>
      <c r="CD13423" s="62"/>
      <c r="CE13423" s="62"/>
      <c r="CF13423" s="62"/>
      <c r="CL13423" s="56" t="s">
        <v>6843</v>
      </c>
      <c r="CM13423" s="56" t="s">
        <v>217</v>
      </c>
      <c r="CN13423" s="56" t="s">
        <v>217</v>
      </c>
      <c r="CO13423" s="52"/>
      <c r="CP13423" s="52"/>
      <c r="CQ13423" s="52"/>
      <c r="CR13423" s="52"/>
      <c r="CS13423" s="52"/>
      <c r="CT13423" s="52"/>
      <c r="CU13423" s="33"/>
      <c r="CV13423" s="33"/>
    </row>
    <row r="13424" spans="74:100">
      <c r="BV13424" s="62"/>
      <c r="BW13424" s="62"/>
      <c r="BX13424" s="62"/>
      <c r="BY13424" s="62"/>
      <c r="BZ13424" s="62"/>
      <c r="CA13424" s="62"/>
      <c r="CB13424" s="62"/>
      <c r="CC13424" s="62"/>
      <c r="CD13424" s="62"/>
      <c r="CE13424" s="62"/>
      <c r="CF13424" s="62"/>
      <c r="CL13424" s="56" t="s">
        <v>20284</v>
      </c>
      <c r="CM13424" s="56"/>
      <c r="CN13424" s="56"/>
      <c r="CO13424" s="52"/>
      <c r="CP13424" s="52"/>
      <c r="CQ13424" s="52"/>
      <c r="CR13424" s="52"/>
      <c r="CS13424" s="52"/>
      <c r="CT13424" s="52"/>
      <c r="CU13424" s="33"/>
      <c r="CV13424" s="33"/>
    </row>
    <row r="13425" spans="74:100">
      <c r="BV13425" s="62"/>
      <c r="BW13425" s="62"/>
      <c r="BX13425" s="62"/>
      <c r="BY13425" s="62"/>
      <c r="BZ13425" s="62"/>
      <c r="CA13425" s="62"/>
      <c r="CB13425" s="62"/>
      <c r="CC13425" s="62"/>
      <c r="CD13425" s="62"/>
      <c r="CE13425" s="62"/>
      <c r="CF13425" s="62"/>
      <c r="CL13425" s="56" t="s">
        <v>6844</v>
      </c>
      <c r="CM13425" s="56" t="s">
        <v>217</v>
      </c>
      <c r="CN13425" s="56" t="s">
        <v>217</v>
      </c>
      <c r="CO13425" s="52"/>
      <c r="CP13425" s="52"/>
      <c r="CQ13425" s="52"/>
      <c r="CR13425" s="52"/>
      <c r="CS13425" s="52"/>
      <c r="CT13425" s="52"/>
      <c r="CU13425" s="33"/>
      <c r="CV13425" s="33"/>
    </row>
    <row r="13426" spans="74:100">
      <c r="BV13426" s="62"/>
      <c r="BW13426" s="62"/>
      <c r="BX13426" s="62"/>
      <c r="BY13426" s="62"/>
      <c r="BZ13426" s="62"/>
      <c r="CA13426" s="62"/>
      <c r="CB13426" s="62"/>
      <c r="CC13426" s="62"/>
      <c r="CD13426" s="62"/>
      <c r="CE13426" s="62"/>
      <c r="CF13426" s="62"/>
      <c r="CL13426" s="56" t="s">
        <v>20285</v>
      </c>
      <c r="CM13426" s="56"/>
      <c r="CN13426" s="56"/>
      <c r="CO13426" s="52"/>
      <c r="CP13426" s="52"/>
      <c r="CQ13426" s="52"/>
      <c r="CR13426" s="52"/>
      <c r="CS13426" s="52"/>
      <c r="CT13426" s="52"/>
      <c r="CU13426" s="33"/>
      <c r="CV13426" s="33"/>
    </row>
    <row r="13427" spans="74:100">
      <c r="BV13427" s="62"/>
      <c r="BW13427" s="62"/>
      <c r="BX13427" s="62"/>
      <c r="BY13427" s="62"/>
      <c r="BZ13427" s="62"/>
      <c r="CA13427" s="62"/>
      <c r="CB13427" s="62"/>
      <c r="CC13427" s="62"/>
      <c r="CD13427" s="62"/>
      <c r="CE13427" s="62"/>
      <c r="CF13427" s="62"/>
      <c r="CL13427" s="56" t="s">
        <v>6845</v>
      </c>
      <c r="CM13427" s="56" t="s">
        <v>217</v>
      </c>
      <c r="CN13427" s="56" t="s">
        <v>217</v>
      </c>
      <c r="CO13427" s="52"/>
      <c r="CP13427" s="52"/>
      <c r="CQ13427" s="52"/>
      <c r="CR13427" s="52"/>
      <c r="CS13427" s="52"/>
      <c r="CT13427" s="52"/>
      <c r="CU13427" s="33"/>
      <c r="CV13427" s="33"/>
    </row>
    <row r="13428" spans="74:100">
      <c r="BV13428" s="62"/>
      <c r="BW13428" s="62"/>
      <c r="BX13428" s="62"/>
      <c r="BY13428" s="62"/>
      <c r="BZ13428" s="62"/>
      <c r="CA13428" s="62"/>
      <c r="CB13428" s="62"/>
      <c r="CC13428" s="62"/>
      <c r="CD13428" s="62"/>
      <c r="CE13428" s="62"/>
      <c r="CF13428" s="62"/>
      <c r="CL13428" s="56" t="s">
        <v>20286</v>
      </c>
      <c r="CM13428" s="56"/>
      <c r="CN13428" s="56"/>
      <c r="CO13428" s="52"/>
      <c r="CP13428" s="52"/>
      <c r="CQ13428" s="52"/>
      <c r="CR13428" s="52"/>
      <c r="CS13428" s="52"/>
      <c r="CT13428" s="52"/>
      <c r="CU13428" s="33"/>
      <c r="CV13428" s="33"/>
    </row>
    <row r="13429" spans="74:100">
      <c r="BV13429" s="62"/>
      <c r="BW13429" s="62"/>
      <c r="BX13429" s="62"/>
      <c r="BY13429" s="62"/>
      <c r="BZ13429" s="62"/>
      <c r="CA13429" s="62"/>
      <c r="CB13429" s="62"/>
      <c r="CC13429" s="62"/>
      <c r="CD13429" s="62"/>
      <c r="CE13429" s="62"/>
      <c r="CF13429" s="62"/>
      <c r="CL13429" s="56" t="s">
        <v>6846</v>
      </c>
      <c r="CM13429" s="56" t="s">
        <v>217</v>
      </c>
      <c r="CN13429" s="56" t="s">
        <v>217</v>
      </c>
      <c r="CO13429" s="52"/>
      <c r="CP13429" s="52"/>
      <c r="CQ13429" s="52"/>
      <c r="CR13429" s="52"/>
      <c r="CS13429" s="52"/>
      <c r="CT13429" s="52"/>
      <c r="CU13429" s="33"/>
      <c r="CV13429" s="33"/>
    </row>
    <row r="13430" spans="74:100">
      <c r="BV13430" s="62"/>
      <c r="BW13430" s="62"/>
      <c r="BX13430" s="62"/>
      <c r="BY13430" s="62"/>
      <c r="BZ13430" s="62"/>
      <c r="CA13430" s="62"/>
      <c r="CB13430" s="62"/>
      <c r="CC13430" s="62"/>
      <c r="CD13430" s="62"/>
      <c r="CE13430" s="62"/>
      <c r="CF13430" s="62"/>
      <c r="CL13430" s="56" t="s">
        <v>20287</v>
      </c>
      <c r="CM13430" s="56"/>
      <c r="CN13430" s="56"/>
      <c r="CO13430" s="52"/>
      <c r="CP13430" s="52"/>
      <c r="CQ13430" s="52"/>
      <c r="CR13430" s="52"/>
      <c r="CS13430" s="52"/>
      <c r="CT13430" s="52"/>
      <c r="CU13430" s="33"/>
      <c r="CV13430" s="33"/>
    </row>
    <row r="13431" spans="74:100">
      <c r="BV13431" s="62"/>
      <c r="BW13431" s="62"/>
      <c r="BX13431" s="62"/>
      <c r="BY13431" s="62"/>
      <c r="BZ13431" s="62"/>
      <c r="CA13431" s="62"/>
      <c r="CB13431" s="62"/>
      <c r="CC13431" s="62"/>
      <c r="CD13431" s="62"/>
      <c r="CE13431" s="62"/>
      <c r="CF13431" s="62"/>
      <c r="CL13431" s="56" t="s">
        <v>6847</v>
      </c>
      <c r="CM13431" s="56" t="s">
        <v>3118</v>
      </c>
      <c r="CN13431" s="56" t="s">
        <v>3118</v>
      </c>
      <c r="CO13431" s="52"/>
      <c r="CP13431" s="52"/>
      <c r="CQ13431" s="52"/>
      <c r="CR13431" s="52"/>
      <c r="CS13431" s="52"/>
      <c r="CT13431" s="52"/>
      <c r="CU13431" s="33"/>
      <c r="CV13431" s="33"/>
    </row>
    <row r="13432" spans="74:100">
      <c r="BV13432" s="62"/>
      <c r="BW13432" s="62"/>
      <c r="BX13432" s="62"/>
      <c r="BY13432" s="62"/>
      <c r="BZ13432" s="62"/>
      <c r="CA13432" s="62"/>
      <c r="CB13432" s="62"/>
      <c r="CC13432" s="62"/>
      <c r="CD13432" s="62"/>
      <c r="CE13432" s="62"/>
      <c r="CF13432" s="62"/>
      <c r="CL13432" s="56" t="s">
        <v>20288</v>
      </c>
      <c r="CM13432" s="56"/>
      <c r="CN13432" s="56"/>
      <c r="CO13432" s="52"/>
      <c r="CP13432" s="52"/>
      <c r="CQ13432" s="52"/>
      <c r="CR13432" s="52"/>
      <c r="CS13432" s="52"/>
      <c r="CT13432" s="52"/>
      <c r="CU13432" s="33"/>
      <c r="CV13432" s="33"/>
    </row>
    <row r="13433" spans="74:100">
      <c r="BV13433" s="62"/>
      <c r="BW13433" s="62"/>
      <c r="BX13433" s="62"/>
      <c r="BY13433" s="62"/>
      <c r="BZ13433" s="62"/>
      <c r="CA13433" s="62"/>
      <c r="CB13433" s="62"/>
      <c r="CC13433" s="62"/>
      <c r="CD13433" s="62"/>
      <c r="CE13433" s="62"/>
      <c r="CF13433" s="62"/>
      <c r="CL13433" s="56" t="s">
        <v>6848</v>
      </c>
      <c r="CM13433" s="56" t="s">
        <v>213</v>
      </c>
      <c r="CN13433" s="56" t="s">
        <v>213</v>
      </c>
      <c r="CO13433" s="52"/>
      <c r="CP13433" s="52"/>
      <c r="CQ13433" s="52"/>
      <c r="CR13433" s="52"/>
      <c r="CS13433" s="52"/>
      <c r="CT13433" s="52"/>
      <c r="CU13433" s="33"/>
      <c r="CV13433" s="33"/>
    </row>
    <row r="13434" spans="74:100">
      <c r="BV13434" s="62"/>
      <c r="BW13434" s="62"/>
      <c r="BX13434" s="62"/>
      <c r="BY13434" s="62"/>
      <c r="BZ13434" s="62"/>
      <c r="CA13434" s="62"/>
      <c r="CB13434" s="62"/>
      <c r="CC13434" s="62"/>
      <c r="CD13434" s="62"/>
      <c r="CE13434" s="62"/>
      <c r="CF13434" s="62"/>
      <c r="CL13434" s="56" t="s">
        <v>23177</v>
      </c>
      <c r="CM13434" s="56"/>
      <c r="CN13434" s="56"/>
      <c r="CO13434" s="52"/>
      <c r="CP13434" s="52"/>
      <c r="CQ13434" s="52"/>
      <c r="CR13434" s="52"/>
      <c r="CS13434" s="52"/>
      <c r="CT13434" s="52"/>
      <c r="CU13434" s="33"/>
      <c r="CV13434" s="33"/>
    </row>
    <row r="13435" spans="74:100">
      <c r="BV13435" s="62"/>
      <c r="BW13435" s="62"/>
      <c r="BX13435" s="62"/>
      <c r="BY13435" s="62"/>
      <c r="BZ13435" s="62"/>
      <c r="CA13435" s="62"/>
      <c r="CB13435" s="62"/>
      <c r="CC13435" s="62"/>
      <c r="CD13435" s="62"/>
      <c r="CE13435" s="62"/>
      <c r="CF13435" s="62"/>
      <c r="CL13435" s="56" t="s">
        <v>28818</v>
      </c>
      <c r="CM13435" s="56" t="s">
        <v>3118</v>
      </c>
      <c r="CN13435" s="56" t="s">
        <v>3118</v>
      </c>
      <c r="CO13435" s="52"/>
      <c r="CP13435" s="52"/>
      <c r="CQ13435" s="52"/>
      <c r="CR13435" s="52"/>
      <c r="CS13435" s="52"/>
      <c r="CT13435" s="52"/>
      <c r="CU13435" s="33"/>
      <c r="CV13435" s="33"/>
    </row>
    <row r="13436" spans="74:100">
      <c r="BV13436" s="62"/>
      <c r="BW13436" s="62"/>
      <c r="BX13436" s="62"/>
      <c r="BY13436" s="62"/>
      <c r="BZ13436" s="62"/>
      <c r="CA13436" s="62"/>
      <c r="CB13436" s="62"/>
      <c r="CC13436" s="62"/>
      <c r="CD13436" s="62"/>
      <c r="CE13436" s="62"/>
      <c r="CF13436" s="62"/>
      <c r="CL13436" s="56" t="s">
        <v>28819</v>
      </c>
      <c r="CM13436" s="56"/>
      <c r="CN13436" s="56"/>
      <c r="CO13436" s="52"/>
      <c r="CP13436" s="52"/>
      <c r="CQ13436" s="52"/>
      <c r="CR13436" s="52"/>
      <c r="CS13436" s="52"/>
      <c r="CT13436" s="52"/>
      <c r="CU13436" s="33"/>
      <c r="CV13436" s="33"/>
    </row>
    <row r="13437" spans="74:100">
      <c r="BV13437" s="62"/>
      <c r="BW13437" s="62"/>
      <c r="BX13437" s="62"/>
      <c r="BY13437" s="62"/>
      <c r="BZ13437" s="62"/>
      <c r="CA13437" s="62"/>
      <c r="CB13437" s="62"/>
      <c r="CC13437" s="62"/>
      <c r="CD13437" s="62"/>
      <c r="CE13437" s="62"/>
      <c r="CF13437" s="62"/>
      <c r="CL13437" s="56" t="s">
        <v>28820</v>
      </c>
      <c r="CM13437" s="56" t="s">
        <v>217</v>
      </c>
      <c r="CN13437" s="56" t="s">
        <v>217</v>
      </c>
      <c r="CO13437" s="52"/>
      <c r="CP13437" s="52"/>
      <c r="CQ13437" s="52"/>
      <c r="CR13437" s="52"/>
      <c r="CS13437" s="52"/>
      <c r="CT13437" s="52"/>
      <c r="CU13437" s="33"/>
      <c r="CV13437" s="33"/>
    </row>
    <row r="13438" spans="74:100">
      <c r="BV13438" s="62"/>
      <c r="BW13438" s="62"/>
      <c r="BX13438" s="62"/>
      <c r="BY13438" s="62"/>
      <c r="BZ13438" s="62"/>
      <c r="CA13438" s="62"/>
      <c r="CB13438" s="62"/>
      <c r="CC13438" s="62"/>
      <c r="CD13438" s="62"/>
      <c r="CE13438" s="62"/>
      <c r="CF13438" s="62"/>
      <c r="CL13438" s="56" t="s">
        <v>28819</v>
      </c>
      <c r="CM13438" s="56"/>
      <c r="CN13438" s="56"/>
      <c r="CO13438" s="52"/>
      <c r="CP13438" s="52"/>
      <c r="CQ13438" s="52"/>
      <c r="CR13438" s="52"/>
      <c r="CS13438" s="52"/>
      <c r="CT13438" s="52"/>
      <c r="CU13438" s="33"/>
      <c r="CV13438" s="33"/>
    </row>
    <row r="13439" spans="74:100">
      <c r="BV13439" s="62"/>
      <c r="BW13439" s="62"/>
      <c r="BX13439" s="62"/>
      <c r="BY13439" s="62"/>
      <c r="BZ13439" s="62"/>
      <c r="CA13439" s="62"/>
      <c r="CB13439" s="62"/>
      <c r="CC13439" s="62"/>
      <c r="CD13439" s="62"/>
      <c r="CE13439" s="62"/>
      <c r="CF13439" s="62"/>
      <c r="CL13439" s="56" t="s">
        <v>28821</v>
      </c>
      <c r="CM13439" s="56" t="s">
        <v>217</v>
      </c>
      <c r="CN13439" s="56" t="s">
        <v>217</v>
      </c>
      <c r="CO13439" s="52"/>
      <c r="CP13439" s="52"/>
      <c r="CQ13439" s="52"/>
      <c r="CR13439" s="52"/>
      <c r="CS13439" s="52"/>
      <c r="CT13439" s="52"/>
      <c r="CU13439" s="33"/>
      <c r="CV13439" s="33"/>
    </row>
    <row r="13440" spans="74:100">
      <c r="BV13440" s="62"/>
      <c r="BW13440" s="62"/>
      <c r="BX13440" s="62"/>
      <c r="BY13440" s="62"/>
      <c r="BZ13440" s="62"/>
      <c r="CA13440" s="62"/>
      <c r="CB13440" s="62"/>
      <c r="CC13440" s="62"/>
      <c r="CD13440" s="62"/>
      <c r="CE13440" s="62"/>
      <c r="CF13440" s="62"/>
      <c r="CL13440" s="56" t="s">
        <v>28819</v>
      </c>
      <c r="CM13440" s="56"/>
      <c r="CN13440" s="56"/>
      <c r="CO13440" s="52"/>
      <c r="CP13440" s="52"/>
      <c r="CQ13440" s="52"/>
      <c r="CR13440" s="52"/>
      <c r="CS13440" s="52"/>
      <c r="CT13440" s="52"/>
      <c r="CU13440" s="33"/>
      <c r="CV13440" s="33"/>
    </row>
    <row r="13441" spans="74:100">
      <c r="BV13441" s="62"/>
      <c r="BW13441" s="62"/>
      <c r="BX13441" s="62"/>
      <c r="BY13441" s="62"/>
      <c r="BZ13441" s="62"/>
      <c r="CA13441" s="62"/>
      <c r="CB13441" s="62"/>
      <c r="CC13441" s="62"/>
      <c r="CD13441" s="62"/>
      <c r="CE13441" s="62"/>
      <c r="CF13441" s="62"/>
      <c r="CL13441" s="56" t="s">
        <v>6849</v>
      </c>
      <c r="CM13441" s="56" t="s">
        <v>3118</v>
      </c>
      <c r="CN13441" s="56" t="s">
        <v>3118</v>
      </c>
      <c r="CO13441" s="52"/>
      <c r="CP13441" s="52"/>
      <c r="CQ13441" s="52"/>
      <c r="CR13441" s="52"/>
      <c r="CS13441" s="52"/>
      <c r="CT13441" s="52"/>
      <c r="CU13441" s="33"/>
      <c r="CV13441" s="33"/>
    </row>
    <row r="13442" spans="74:100">
      <c r="BV13442" s="62"/>
      <c r="BW13442" s="62"/>
      <c r="BX13442" s="62"/>
      <c r="BY13442" s="62"/>
      <c r="BZ13442" s="62"/>
      <c r="CA13442" s="62"/>
      <c r="CB13442" s="62"/>
      <c r="CC13442" s="62"/>
      <c r="CD13442" s="62"/>
      <c r="CE13442" s="62"/>
      <c r="CF13442" s="62"/>
      <c r="CL13442" s="56" t="s">
        <v>20289</v>
      </c>
      <c r="CM13442" s="56"/>
      <c r="CN13442" s="56"/>
      <c r="CO13442" s="52"/>
      <c r="CP13442" s="52"/>
      <c r="CQ13442" s="52"/>
      <c r="CR13442" s="52"/>
      <c r="CS13442" s="52"/>
      <c r="CT13442" s="52"/>
      <c r="CU13442" s="33"/>
      <c r="CV13442" s="33"/>
    </row>
    <row r="13443" spans="74:100">
      <c r="BV13443" s="62"/>
      <c r="BW13443" s="62"/>
      <c r="BX13443" s="62"/>
      <c r="BY13443" s="62"/>
      <c r="BZ13443" s="62"/>
      <c r="CA13443" s="62"/>
      <c r="CB13443" s="62"/>
      <c r="CC13443" s="62"/>
      <c r="CD13443" s="62"/>
      <c r="CE13443" s="62"/>
      <c r="CF13443" s="62"/>
      <c r="CL13443" s="56" t="s">
        <v>2821</v>
      </c>
      <c r="CM13443" s="56" t="s">
        <v>215</v>
      </c>
      <c r="CN13443" s="56" t="s">
        <v>215</v>
      </c>
      <c r="CO13443" s="52"/>
      <c r="CP13443" s="52"/>
      <c r="CQ13443" s="52"/>
      <c r="CR13443" s="52"/>
      <c r="CS13443" s="52"/>
      <c r="CT13443" s="52"/>
      <c r="CU13443" s="33"/>
      <c r="CV13443" s="33"/>
    </row>
    <row r="13444" spans="74:100">
      <c r="BV13444" s="62"/>
      <c r="BW13444" s="62"/>
      <c r="BX13444" s="62"/>
      <c r="BY13444" s="62"/>
      <c r="BZ13444" s="62"/>
      <c r="CA13444" s="62"/>
      <c r="CB13444" s="62"/>
      <c r="CC13444" s="62"/>
      <c r="CD13444" s="62"/>
      <c r="CE13444" s="62"/>
      <c r="CF13444" s="62"/>
      <c r="CL13444" s="56" t="s">
        <v>25066</v>
      </c>
      <c r="CM13444" s="56"/>
      <c r="CN13444" s="56"/>
      <c r="CO13444" s="52"/>
      <c r="CP13444" s="52"/>
      <c r="CQ13444" s="52"/>
      <c r="CR13444" s="52"/>
      <c r="CS13444" s="52"/>
      <c r="CT13444" s="52"/>
      <c r="CU13444" s="33"/>
      <c r="CV13444" s="33"/>
    </row>
    <row r="13445" spans="74:100">
      <c r="BV13445" s="62"/>
      <c r="BW13445" s="62"/>
      <c r="BX13445" s="62"/>
      <c r="BY13445" s="62"/>
      <c r="BZ13445" s="62"/>
      <c r="CA13445" s="62"/>
      <c r="CB13445" s="62"/>
      <c r="CC13445" s="62"/>
      <c r="CD13445" s="62"/>
      <c r="CE13445" s="62"/>
      <c r="CF13445" s="62"/>
      <c r="CL13445" s="56" t="s">
        <v>2822</v>
      </c>
      <c r="CM13445" s="56" t="s">
        <v>215</v>
      </c>
      <c r="CN13445" s="56" t="s">
        <v>215</v>
      </c>
      <c r="CO13445" s="52"/>
      <c r="CP13445" s="52"/>
      <c r="CQ13445" s="52"/>
      <c r="CR13445" s="52"/>
      <c r="CS13445" s="52"/>
      <c r="CT13445" s="52"/>
      <c r="CU13445" s="33"/>
      <c r="CV13445" s="33"/>
    </row>
    <row r="13446" spans="74:100">
      <c r="BV13446" s="62"/>
      <c r="BW13446" s="62"/>
      <c r="BX13446" s="62"/>
      <c r="BY13446" s="62"/>
      <c r="BZ13446" s="62"/>
      <c r="CA13446" s="62"/>
      <c r="CB13446" s="62"/>
      <c r="CC13446" s="62"/>
      <c r="CD13446" s="62"/>
      <c r="CE13446" s="62"/>
      <c r="CF13446" s="62"/>
      <c r="CL13446" s="56" t="s">
        <v>25067</v>
      </c>
      <c r="CM13446" s="56"/>
      <c r="CN13446" s="56"/>
      <c r="CO13446" s="52"/>
      <c r="CP13446" s="52"/>
      <c r="CQ13446" s="52"/>
      <c r="CR13446" s="52"/>
      <c r="CS13446" s="52"/>
      <c r="CT13446" s="52"/>
      <c r="CU13446" s="33"/>
      <c r="CV13446" s="33"/>
    </row>
    <row r="13447" spans="74:100">
      <c r="BV13447" s="62"/>
      <c r="BW13447" s="62"/>
      <c r="BX13447" s="62"/>
      <c r="BY13447" s="62"/>
      <c r="BZ13447" s="62"/>
      <c r="CA13447" s="62"/>
      <c r="CB13447" s="62"/>
      <c r="CC13447" s="62"/>
      <c r="CD13447" s="62"/>
      <c r="CE13447" s="62"/>
      <c r="CF13447" s="62"/>
      <c r="CL13447" s="56" t="s">
        <v>2823</v>
      </c>
      <c r="CM13447" s="56" t="s">
        <v>213</v>
      </c>
      <c r="CN13447" s="56" t="s">
        <v>213</v>
      </c>
      <c r="CO13447" s="52"/>
      <c r="CP13447" s="52"/>
      <c r="CQ13447" s="52"/>
      <c r="CR13447" s="52"/>
      <c r="CS13447" s="52"/>
      <c r="CT13447" s="52"/>
      <c r="CU13447" s="33"/>
      <c r="CV13447" s="33"/>
    </row>
    <row r="13448" spans="74:100">
      <c r="BV13448" s="62"/>
      <c r="BW13448" s="62"/>
      <c r="BX13448" s="62"/>
      <c r="BY13448" s="62"/>
      <c r="BZ13448" s="62"/>
      <c r="CA13448" s="62"/>
      <c r="CB13448" s="62"/>
      <c r="CC13448" s="62"/>
      <c r="CD13448" s="62"/>
      <c r="CE13448" s="62"/>
      <c r="CF13448" s="62"/>
      <c r="CL13448" s="56" t="s">
        <v>23178</v>
      </c>
      <c r="CM13448" s="56"/>
      <c r="CN13448" s="56"/>
      <c r="CO13448" s="52"/>
      <c r="CP13448" s="52"/>
      <c r="CQ13448" s="52"/>
      <c r="CR13448" s="52"/>
      <c r="CS13448" s="52"/>
      <c r="CT13448" s="52"/>
      <c r="CU13448" s="33"/>
      <c r="CV13448" s="33"/>
    </row>
    <row r="13449" spans="74:100">
      <c r="BV13449" s="62"/>
      <c r="BW13449" s="62"/>
      <c r="BX13449" s="62"/>
      <c r="BY13449" s="62"/>
      <c r="BZ13449" s="62"/>
      <c r="CA13449" s="62"/>
      <c r="CB13449" s="62"/>
      <c r="CC13449" s="62"/>
      <c r="CD13449" s="62"/>
      <c r="CE13449" s="62"/>
      <c r="CF13449" s="62"/>
      <c r="CL13449" s="56" t="s">
        <v>6850</v>
      </c>
      <c r="CM13449" s="56" t="s">
        <v>3118</v>
      </c>
      <c r="CN13449" s="56" t="s">
        <v>3118</v>
      </c>
      <c r="CO13449" s="52"/>
      <c r="CP13449" s="52"/>
      <c r="CQ13449" s="52"/>
      <c r="CR13449" s="52"/>
      <c r="CS13449" s="52"/>
      <c r="CT13449" s="52"/>
      <c r="CU13449" s="33"/>
      <c r="CV13449" s="33"/>
    </row>
    <row r="13450" spans="74:100">
      <c r="BV13450" s="62"/>
      <c r="BW13450" s="62"/>
      <c r="BX13450" s="62"/>
      <c r="BY13450" s="62"/>
      <c r="BZ13450" s="62"/>
      <c r="CA13450" s="62"/>
      <c r="CB13450" s="62"/>
      <c r="CC13450" s="62"/>
      <c r="CD13450" s="62"/>
      <c r="CE13450" s="62"/>
      <c r="CF13450" s="62"/>
      <c r="CL13450" s="56" t="s">
        <v>20290</v>
      </c>
      <c r="CM13450" s="56"/>
      <c r="CN13450" s="56"/>
      <c r="CO13450" s="52"/>
      <c r="CP13450" s="52"/>
      <c r="CQ13450" s="52"/>
      <c r="CR13450" s="52"/>
      <c r="CS13450" s="52"/>
      <c r="CT13450" s="52"/>
      <c r="CU13450" s="33"/>
      <c r="CV13450" s="33"/>
    </row>
    <row r="13451" spans="74:100">
      <c r="BV13451" s="62"/>
      <c r="BW13451" s="62"/>
      <c r="BX13451" s="62"/>
      <c r="BY13451" s="62"/>
      <c r="BZ13451" s="62"/>
      <c r="CA13451" s="62"/>
      <c r="CB13451" s="62"/>
      <c r="CC13451" s="62"/>
      <c r="CD13451" s="62"/>
      <c r="CE13451" s="62"/>
      <c r="CF13451" s="62"/>
      <c r="CL13451" s="56" t="s">
        <v>6851</v>
      </c>
      <c r="CM13451" s="56" t="s">
        <v>217</v>
      </c>
      <c r="CN13451" s="56" t="s">
        <v>217</v>
      </c>
      <c r="CO13451" s="52"/>
      <c r="CP13451" s="52"/>
      <c r="CQ13451" s="52"/>
      <c r="CR13451" s="52"/>
      <c r="CS13451" s="52"/>
      <c r="CT13451" s="52"/>
      <c r="CU13451" s="33"/>
      <c r="CV13451" s="33"/>
    </row>
    <row r="13452" spans="74:100">
      <c r="BV13452" s="62"/>
      <c r="BW13452" s="62"/>
      <c r="BX13452" s="62"/>
      <c r="BY13452" s="62"/>
      <c r="BZ13452" s="62"/>
      <c r="CA13452" s="62"/>
      <c r="CB13452" s="62"/>
      <c r="CC13452" s="62"/>
      <c r="CD13452" s="62"/>
      <c r="CE13452" s="62"/>
      <c r="CF13452" s="62"/>
      <c r="CL13452" s="56" t="s">
        <v>20290</v>
      </c>
      <c r="CM13452" s="56"/>
      <c r="CN13452" s="56"/>
      <c r="CO13452" s="52"/>
      <c r="CP13452" s="52"/>
      <c r="CQ13452" s="52"/>
      <c r="CR13452" s="52"/>
      <c r="CS13452" s="52"/>
      <c r="CT13452" s="52"/>
      <c r="CU13452" s="33"/>
      <c r="CV13452" s="33"/>
    </row>
    <row r="13453" spans="74:100">
      <c r="BV13453" s="62"/>
      <c r="BW13453" s="62"/>
      <c r="BX13453" s="62"/>
      <c r="BY13453" s="62"/>
      <c r="BZ13453" s="62"/>
      <c r="CA13453" s="62"/>
      <c r="CB13453" s="62"/>
      <c r="CC13453" s="62"/>
      <c r="CD13453" s="62"/>
      <c r="CE13453" s="62"/>
      <c r="CF13453" s="62"/>
      <c r="CL13453" s="56" t="s">
        <v>6852</v>
      </c>
      <c r="CM13453" s="56" t="s">
        <v>3118</v>
      </c>
      <c r="CN13453" s="56" t="s">
        <v>3118</v>
      </c>
      <c r="CO13453" s="52"/>
      <c r="CP13453" s="52"/>
      <c r="CQ13453" s="52"/>
      <c r="CR13453" s="52"/>
      <c r="CS13453" s="52"/>
      <c r="CT13453" s="52"/>
      <c r="CU13453" s="33"/>
      <c r="CV13453" s="33"/>
    </row>
    <row r="13454" spans="74:100">
      <c r="BV13454" s="62"/>
      <c r="BW13454" s="62"/>
      <c r="BX13454" s="62"/>
      <c r="BY13454" s="62"/>
      <c r="BZ13454" s="62"/>
      <c r="CA13454" s="62"/>
      <c r="CB13454" s="62"/>
      <c r="CC13454" s="62"/>
      <c r="CD13454" s="62"/>
      <c r="CE13454" s="62"/>
      <c r="CF13454" s="62"/>
      <c r="CL13454" s="56" t="s">
        <v>20291</v>
      </c>
      <c r="CM13454" s="56"/>
      <c r="CN13454" s="56"/>
      <c r="CO13454" s="52"/>
      <c r="CP13454" s="52"/>
      <c r="CQ13454" s="52"/>
      <c r="CR13454" s="52"/>
      <c r="CS13454" s="52"/>
      <c r="CT13454" s="52"/>
      <c r="CU13454" s="33"/>
      <c r="CV13454" s="33"/>
    </row>
    <row r="13455" spans="74:100">
      <c r="BV13455" s="62"/>
      <c r="BW13455" s="62"/>
      <c r="BX13455" s="62"/>
      <c r="BY13455" s="62"/>
      <c r="BZ13455" s="62"/>
      <c r="CA13455" s="62"/>
      <c r="CB13455" s="62"/>
      <c r="CC13455" s="62"/>
      <c r="CD13455" s="62"/>
      <c r="CE13455" s="62"/>
      <c r="CF13455" s="62"/>
      <c r="CL13455" s="56" t="s">
        <v>2824</v>
      </c>
      <c r="CM13455" s="56" t="s">
        <v>216</v>
      </c>
      <c r="CN13455" s="56" t="s">
        <v>216</v>
      </c>
      <c r="CO13455" s="52"/>
      <c r="CP13455" s="52"/>
      <c r="CQ13455" s="52"/>
      <c r="CR13455" s="52"/>
      <c r="CS13455" s="52"/>
      <c r="CT13455" s="52"/>
      <c r="CU13455" s="33"/>
      <c r="CV13455" s="33"/>
    </row>
    <row r="13456" spans="74:100">
      <c r="BV13456" s="62"/>
      <c r="BW13456" s="62"/>
      <c r="BX13456" s="62"/>
      <c r="BY13456" s="62"/>
      <c r="BZ13456" s="62"/>
      <c r="CA13456" s="62"/>
      <c r="CB13456" s="62"/>
      <c r="CC13456" s="62"/>
      <c r="CD13456" s="62"/>
      <c r="CE13456" s="62"/>
      <c r="CF13456" s="62"/>
      <c r="CL13456" s="56" t="s">
        <v>23179</v>
      </c>
      <c r="CM13456" s="56"/>
      <c r="CN13456" s="56"/>
      <c r="CO13456" s="52"/>
      <c r="CP13456" s="52"/>
      <c r="CQ13456" s="52"/>
      <c r="CR13456" s="52"/>
      <c r="CS13456" s="52"/>
      <c r="CT13456" s="52"/>
      <c r="CU13456" s="33"/>
      <c r="CV13456" s="33"/>
    </row>
    <row r="13457" spans="74:100">
      <c r="BV13457" s="62"/>
      <c r="BW13457" s="62"/>
      <c r="BX13457" s="62"/>
      <c r="BY13457" s="62"/>
      <c r="BZ13457" s="62"/>
      <c r="CA13457" s="62"/>
      <c r="CB13457" s="62"/>
      <c r="CC13457" s="62"/>
      <c r="CD13457" s="62"/>
      <c r="CE13457" s="62"/>
      <c r="CF13457" s="62"/>
      <c r="CL13457" s="56" t="s">
        <v>2825</v>
      </c>
      <c r="CM13457" s="56" t="s">
        <v>217</v>
      </c>
      <c r="CN13457" s="56" t="s">
        <v>217</v>
      </c>
      <c r="CO13457" s="52"/>
      <c r="CP13457" s="52"/>
      <c r="CQ13457" s="52"/>
      <c r="CR13457" s="52"/>
      <c r="CS13457" s="52"/>
      <c r="CT13457" s="52"/>
      <c r="CU13457" s="33"/>
      <c r="CV13457" s="33"/>
    </row>
    <row r="13458" spans="74:100">
      <c r="BV13458" s="62"/>
      <c r="BW13458" s="62"/>
      <c r="BX13458" s="62"/>
      <c r="BY13458" s="62"/>
      <c r="BZ13458" s="62"/>
      <c r="CA13458" s="62"/>
      <c r="CB13458" s="62"/>
      <c r="CC13458" s="62"/>
      <c r="CD13458" s="62"/>
      <c r="CE13458" s="62"/>
      <c r="CF13458" s="62"/>
      <c r="CL13458" s="56" t="s">
        <v>23180</v>
      </c>
      <c r="CM13458" s="56"/>
      <c r="CN13458" s="56"/>
      <c r="CO13458" s="52"/>
      <c r="CP13458" s="52"/>
      <c r="CQ13458" s="52"/>
      <c r="CR13458" s="52"/>
      <c r="CS13458" s="52"/>
      <c r="CT13458" s="52"/>
      <c r="CU13458" s="33"/>
      <c r="CV13458" s="33"/>
    </row>
    <row r="13459" spans="74:100">
      <c r="BV13459" s="62"/>
      <c r="BW13459" s="62"/>
      <c r="BX13459" s="62"/>
      <c r="BY13459" s="62"/>
      <c r="BZ13459" s="62"/>
      <c r="CA13459" s="62"/>
      <c r="CB13459" s="62"/>
      <c r="CC13459" s="62"/>
      <c r="CD13459" s="62"/>
      <c r="CE13459" s="62"/>
      <c r="CF13459" s="62"/>
      <c r="CL13459" s="56" t="s">
        <v>2826</v>
      </c>
      <c r="CM13459" s="56" t="s">
        <v>216</v>
      </c>
      <c r="CN13459" s="56" t="s">
        <v>216</v>
      </c>
      <c r="CO13459" s="52"/>
      <c r="CP13459" s="52"/>
      <c r="CQ13459" s="52"/>
      <c r="CR13459" s="52"/>
      <c r="CS13459" s="52"/>
      <c r="CT13459" s="52"/>
      <c r="CU13459" s="33"/>
      <c r="CV13459" s="33"/>
    </row>
    <row r="13460" spans="74:100">
      <c r="BV13460" s="62"/>
      <c r="BW13460" s="62"/>
      <c r="BX13460" s="62"/>
      <c r="BY13460" s="62"/>
      <c r="BZ13460" s="62"/>
      <c r="CA13460" s="62"/>
      <c r="CB13460" s="62"/>
      <c r="CC13460" s="62"/>
      <c r="CD13460" s="62"/>
      <c r="CE13460" s="62"/>
      <c r="CF13460" s="62"/>
      <c r="CL13460" s="56" t="s">
        <v>23181</v>
      </c>
      <c r="CM13460" s="56"/>
      <c r="CN13460" s="56"/>
      <c r="CO13460" s="52"/>
      <c r="CP13460" s="52"/>
      <c r="CQ13460" s="52"/>
      <c r="CR13460" s="52"/>
      <c r="CS13460" s="52"/>
      <c r="CT13460" s="52"/>
      <c r="CU13460" s="33"/>
      <c r="CV13460" s="33"/>
    </row>
    <row r="13461" spans="74:100">
      <c r="BV13461" s="62"/>
      <c r="BW13461" s="62"/>
      <c r="BX13461" s="62"/>
      <c r="BY13461" s="62"/>
      <c r="BZ13461" s="62"/>
      <c r="CA13461" s="62"/>
      <c r="CB13461" s="62"/>
      <c r="CC13461" s="62"/>
      <c r="CD13461" s="62"/>
      <c r="CE13461" s="62"/>
      <c r="CF13461" s="62"/>
      <c r="CL13461" s="56" t="s">
        <v>6853</v>
      </c>
      <c r="CM13461" s="56" t="s">
        <v>217</v>
      </c>
      <c r="CN13461" s="56" t="s">
        <v>217</v>
      </c>
      <c r="CO13461" s="52"/>
      <c r="CP13461" s="52"/>
      <c r="CQ13461" s="52"/>
      <c r="CR13461" s="52"/>
      <c r="CS13461" s="52"/>
      <c r="CT13461" s="52"/>
      <c r="CU13461" s="33"/>
      <c r="CV13461" s="33"/>
    </row>
    <row r="13462" spans="74:100">
      <c r="BV13462" s="62"/>
      <c r="BW13462" s="62"/>
      <c r="BX13462" s="62"/>
      <c r="BY13462" s="62"/>
      <c r="BZ13462" s="62"/>
      <c r="CA13462" s="62"/>
      <c r="CB13462" s="62"/>
      <c r="CC13462" s="62"/>
      <c r="CD13462" s="62"/>
      <c r="CE13462" s="62"/>
      <c r="CF13462" s="62"/>
      <c r="CL13462" s="56" t="s">
        <v>20292</v>
      </c>
      <c r="CM13462" s="56"/>
      <c r="CN13462" s="56"/>
      <c r="CO13462" s="52"/>
      <c r="CP13462" s="52"/>
      <c r="CQ13462" s="52"/>
      <c r="CR13462" s="52"/>
      <c r="CS13462" s="52"/>
      <c r="CT13462" s="52"/>
      <c r="CU13462" s="33"/>
      <c r="CV13462" s="33"/>
    </row>
    <row r="13463" spans="74:100">
      <c r="BV13463" s="62"/>
      <c r="BW13463" s="62"/>
      <c r="BX13463" s="62"/>
      <c r="BY13463" s="62"/>
      <c r="BZ13463" s="62"/>
      <c r="CA13463" s="62"/>
      <c r="CB13463" s="62"/>
      <c r="CC13463" s="62"/>
      <c r="CD13463" s="62"/>
      <c r="CE13463" s="62"/>
      <c r="CF13463" s="62"/>
      <c r="CL13463" s="56" t="s">
        <v>2827</v>
      </c>
      <c r="CM13463" s="56" t="s">
        <v>217</v>
      </c>
      <c r="CN13463" s="56" t="s">
        <v>217</v>
      </c>
      <c r="CO13463" s="52"/>
      <c r="CP13463" s="52"/>
      <c r="CQ13463" s="52"/>
      <c r="CR13463" s="52"/>
      <c r="CS13463" s="52"/>
      <c r="CT13463" s="52"/>
      <c r="CU13463" s="33"/>
      <c r="CV13463" s="33"/>
    </row>
    <row r="13464" spans="74:100">
      <c r="BV13464" s="62"/>
      <c r="BW13464" s="62"/>
      <c r="BX13464" s="62"/>
      <c r="BY13464" s="62"/>
      <c r="BZ13464" s="62"/>
      <c r="CA13464" s="62"/>
      <c r="CB13464" s="62"/>
      <c r="CC13464" s="62"/>
      <c r="CD13464" s="62"/>
      <c r="CE13464" s="62"/>
      <c r="CF13464" s="62"/>
      <c r="CL13464" s="56" t="s">
        <v>23182</v>
      </c>
      <c r="CM13464" s="56"/>
      <c r="CN13464" s="56"/>
      <c r="CO13464" s="52"/>
      <c r="CP13464" s="52"/>
      <c r="CQ13464" s="52"/>
      <c r="CR13464" s="52"/>
      <c r="CS13464" s="52"/>
      <c r="CT13464" s="52"/>
      <c r="CU13464" s="33"/>
      <c r="CV13464" s="33"/>
    </row>
    <row r="13465" spans="74:100">
      <c r="BV13465" s="62"/>
      <c r="BW13465" s="62"/>
      <c r="BX13465" s="62"/>
      <c r="BY13465" s="62"/>
      <c r="BZ13465" s="62"/>
      <c r="CA13465" s="62"/>
      <c r="CB13465" s="62"/>
      <c r="CC13465" s="62"/>
      <c r="CD13465" s="62"/>
      <c r="CE13465" s="62"/>
      <c r="CF13465" s="62"/>
      <c r="CL13465" s="56" t="s">
        <v>28822</v>
      </c>
      <c r="CM13465" s="56" t="s">
        <v>217</v>
      </c>
      <c r="CN13465" s="56" t="s">
        <v>217</v>
      </c>
      <c r="CO13465" s="52"/>
      <c r="CP13465" s="52"/>
      <c r="CQ13465" s="52"/>
      <c r="CR13465" s="52"/>
      <c r="CS13465" s="52"/>
      <c r="CT13465" s="52"/>
      <c r="CU13465" s="33"/>
      <c r="CV13465" s="33"/>
    </row>
    <row r="13466" spans="74:100">
      <c r="BV13466" s="62"/>
      <c r="BW13466" s="62"/>
      <c r="BX13466" s="62"/>
      <c r="BY13466" s="62"/>
      <c r="BZ13466" s="62"/>
      <c r="CA13466" s="62"/>
      <c r="CB13466" s="62"/>
      <c r="CC13466" s="62"/>
      <c r="CD13466" s="62"/>
      <c r="CE13466" s="62"/>
      <c r="CF13466" s="62"/>
      <c r="CL13466" s="56" t="s">
        <v>20291</v>
      </c>
      <c r="CM13466" s="56"/>
      <c r="CN13466" s="56"/>
      <c r="CO13466" s="52"/>
      <c r="CP13466" s="52"/>
      <c r="CQ13466" s="52"/>
      <c r="CR13466" s="52"/>
      <c r="CS13466" s="52"/>
      <c r="CT13466" s="52"/>
      <c r="CU13466" s="33"/>
      <c r="CV13466" s="33"/>
    </row>
    <row r="13467" spans="74:100">
      <c r="BV13467" s="62"/>
      <c r="BW13467" s="62"/>
      <c r="BX13467" s="62"/>
      <c r="BY13467" s="62"/>
      <c r="BZ13467" s="62"/>
      <c r="CA13467" s="62"/>
      <c r="CB13467" s="62"/>
      <c r="CC13467" s="62"/>
      <c r="CD13467" s="62"/>
      <c r="CE13467" s="62"/>
      <c r="CF13467" s="62"/>
      <c r="CL13467" s="56" t="s">
        <v>28823</v>
      </c>
      <c r="CM13467" s="56" t="s">
        <v>3118</v>
      </c>
      <c r="CN13467" s="56" t="s">
        <v>3118</v>
      </c>
      <c r="CO13467" s="52"/>
      <c r="CP13467" s="52"/>
      <c r="CQ13467" s="52"/>
      <c r="CR13467" s="52"/>
      <c r="CS13467" s="52"/>
      <c r="CT13467" s="52"/>
      <c r="CU13467" s="33"/>
      <c r="CV13467" s="33"/>
    </row>
    <row r="13468" spans="74:100">
      <c r="BV13468" s="62"/>
      <c r="BW13468" s="62"/>
      <c r="BX13468" s="62"/>
      <c r="BY13468" s="62"/>
      <c r="BZ13468" s="62"/>
      <c r="CA13468" s="62"/>
      <c r="CB13468" s="62"/>
      <c r="CC13468" s="62"/>
      <c r="CD13468" s="62"/>
      <c r="CE13468" s="62"/>
      <c r="CF13468" s="62"/>
      <c r="CL13468" s="56" t="s">
        <v>28824</v>
      </c>
      <c r="CM13468" s="56"/>
      <c r="CN13468" s="56"/>
      <c r="CO13468" s="52"/>
      <c r="CP13468" s="52"/>
      <c r="CQ13468" s="52"/>
      <c r="CR13468" s="52"/>
      <c r="CS13468" s="52"/>
      <c r="CT13468" s="52"/>
      <c r="CU13468" s="33"/>
      <c r="CV13468" s="33"/>
    </row>
    <row r="13469" spans="74:100">
      <c r="BV13469" s="62"/>
      <c r="BW13469" s="62"/>
      <c r="BX13469" s="62"/>
      <c r="BY13469" s="62"/>
      <c r="BZ13469" s="62"/>
      <c r="CA13469" s="62"/>
      <c r="CB13469" s="62"/>
      <c r="CC13469" s="62"/>
      <c r="CD13469" s="62"/>
      <c r="CE13469" s="62"/>
      <c r="CF13469" s="62"/>
      <c r="CL13469" s="56" t="s">
        <v>28825</v>
      </c>
      <c r="CM13469" s="56" t="s">
        <v>217</v>
      </c>
      <c r="CN13469" s="56" t="s">
        <v>217</v>
      </c>
      <c r="CO13469" s="52"/>
      <c r="CP13469" s="52"/>
      <c r="CQ13469" s="52"/>
      <c r="CR13469" s="52"/>
      <c r="CS13469" s="52"/>
      <c r="CT13469" s="52"/>
      <c r="CU13469" s="33"/>
      <c r="CV13469" s="33"/>
    </row>
    <row r="13470" spans="74:100">
      <c r="BV13470" s="62"/>
      <c r="BW13470" s="62"/>
      <c r="BX13470" s="62"/>
      <c r="BY13470" s="62"/>
      <c r="BZ13470" s="62"/>
      <c r="CA13470" s="62"/>
      <c r="CB13470" s="62"/>
      <c r="CC13470" s="62"/>
      <c r="CD13470" s="62"/>
      <c r="CE13470" s="62"/>
      <c r="CF13470" s="62"/>
      <c r="CL13470" s="56" t="s">
        <v>28826</v>
      </c>
      <c r="CM13470" s="56"/>
      <c r="CN13470" s="56"/>
      <c r="CO13470" s="52"/>
      <c r="CP13470" s="52"/>
      <c r="CQ13470" s="52"/>
      <c r="CR13470" s="52"/>
      <c r="CS13470" s="52"/>
      <c r="CT13470" s="52"/>
      <c r="CU13470" s="33"/>
      <c r="CV13470" s="33"/>
    </row>
    <row r="13471" spans="74:100">
      <c r="BV13471" s="62"/>
      <c r="BW13471" s="62"/>
      <c r="BX13471" s="62"/>
      <c r="BY13471" s="62"/>
      <c r="BZ13471" s="62"/>
      <c r="CA13471" s="62"/>
      <c r="CB13471" s="62"/>
      <c r="CC13471" s="62"/>
      <c r="CD13471" s="62"/>
      <c r="CE13471" s="62"/>
      <c r="CF13471" s="62"/>
      <c r="CL13471" s="56" t="s">
        <v>6854</v>
      </c>
      <c r="CM13471" s="56" t="s">
        <v>3118</v>
      </c>
      <c r="CN13471" s="56" t="s">
        <v>3118</v>
      </c>
      <c r="CO13471" s="52"/>
      <c r="CP13471" s="52"/>
      <c r="CQ13471" s="52"/>
      <c r="CR13471" s="52"/>
      <c r="CS13471" s="52"/>
      <c r="CT13471" s="52"/>
      <c r="CU13471" s="33"/>
      <c r="CV13471" s="33"/>
    </row>
    <row r="13472" spans="74:100">
      <c r="BV13472" s="62"/>
      <c r="BW13472" s="62"/>
      <c r="BX13472" s="62"/>
      <c r="BY13472" s="62"/>
      <c r="BZ13472" s="62"/>
      <c r="CA13472" s="62"/>
      <c r="CB13472" s="62"/>
      <c r="CC13472" s="62"/>
      <c r="CD13472" s="62"/>
      <c r="CE13472" s="62"/>
      <c r="CF13472" s="62"/>
      <c r="CL13472" s="56" t="s">
        <v>20293</v>
      </c>
      <c r="CM13472" s="56"/>
      <c r="CN13472" s="56"/>
      <c r="CO13472" s="52"/>
      <c r="CP13472" s="52"/>
      <c r="CQ13472" s="52"/>
      <c r="CR13472" s="52"/>
      <c r="CS13472" s="52"/>
      <c r="CT13472" s="52"/>
      <c r="CU13472" s="33"/>
      <c r="CV13472" s="33"/>
    </row>
    <row r="13473" spans="74:100">
      <c r="BV13473" s="62"/>
      <c r="BW13473" s="62"/>
      <c r="BX13473" s="62"/>
      <c r="BY13473" s="62"/>
      <c r="BZ13473" s="62"/>
      <c r="CA13473" s="62"/>
      <c r="CB13473" s="62"/>
      <c r="CC13473" s="62"/>
      <c r="CD13473" s="62"/>
      <c r="CE13473" s="62"/>
      <c r="CF13473" s="62"/>
      <c r="CL13473" s="56" t="s">
        <v>6855</v>
      </c>
      <c r="CM13473" s="56" t="s">
        <v>217</v>
      </c>
      <c r="CN13473" s="56" t="s">
        <v>217</v>
      </c>
      <c r="CO13473" s="52"/>
      <c r="CP13473" s="52"/>
      <c r="CQ13473" s="52"/>
      <c r="CR13473" s="52"/>
      <c r="CS13473" s="52"/>
      <c r="CT13473" s="52"/>
      <c r="CU13473" s="33"/>
      <c r="CV13473" s="33"/>
    </row>
    <row r="13474" spans="74:100">
      <c r="BV13474" s="62"/>
      <c r="BW13474" s="62"/>
      <c r="BX13474" s="62"/>
      <c r="BY13474" s="62"/>
      <c r="BZ13474" s="62"/>
      <c r="CA13474" s="62"/>
      <c r="CB13474" s="62"/>
      <c r="CC13474" s="62"/>
      <c r="CD13474" s="62"/>
      <c r="CE13474" s="62"/>
      <c r="CF13474" s="62"/>
      <c r="CL13474" s="56" t="s">
        <v>20294</v>
      </c>
      <c r="CM13474" s="56"/>
      <c r="CN13474" s="56"/>
      <c r="CO13474" s="52"/>
      <c r="CP13474" s="52"/>
      <c r="CQ13474" s="52"/>
      <c r="CR13474" s="52"/>
      <c r="CS13474" s="52"/>
      <c r="CT13474" s="52"/>
      <c r="CU13474" s="33"/>
      <c r="CV13474" s="33"/>
    </row>
    <row r="13475" spans="74:100">
      <c r="BV13475" s="62"/>
      <c r="BW13475" s="62"/>
      <c r="BX13475" s="62"/>
      <c r="BY13475" s="62"/>
      <c r="BZ13475" s="62"/>
      <c r="CA13475" s="62"/>
      <c r="CB13475" s="62"/>
      <c r="CC13475" s="62"/>
      <c r="CD13475" s="62"/>
      <c r="CE13475" s="62"/>
      <c r="CF13475" s="62"/>
      <c r="CL13475" s="56" t="s">
        <v>6856</v>
      </c>
      <c r="CM13475" s="56" t="s">
        <v>217</v>
      </c>
      <c r="CN13475" s="56" t="s">
        <v>217</v>
      </c>
      <c r="CO13475" s="52"/>
      <c r="CP13475" s="52"/>
      <c r="CQ13475" s="52"/>
      <c r="CR13475" s="52"/>
      <c r="CS13475" s="52"/>
      <c r="CT13475" s="52"/>
      <c r="CU13475" s="33"/>
      <c r="CV13475" s="33"/>
    </row>
    <row r="13476" spans="74:100">
      <c r="BV13476" s="62"/>
      <c r="BW13476" s="62"/>
      <c r="BX13476" s="62"/>
      <c r="BY13476" s="62"/>
      <c r="BZ13476" s="62"/>
      <c r="CA13476" s="62"/>
      <c r="CB13476" s="62"/>
      <c r="CC13476" s="62"/>
      <c r="CD13476" s="62"/>
      <c r="CE13476" s="62"/>
      <c r="CF13476" s="62"/>
      <c r="CL13476" s="56" t="s">
        <v>20607</v>
      </c>
      <c r="CM13476" s="56"/>
      <c r="CN13476" s="56"/>
      <c r="CO13476" s="52"/>
      <c r="CP13476" s="52"/>
      <c r="CQ13476" s="52"/>
      <c r="CR13476" s="52"/>
      <c r="CS13476" s="52"/>
      <c r="CT13476" s="52"/>
      <c r="CU13476" s="33"/>
      <c r="CV13476" s="33"/>
    </row>
    <row r="13477" spans="74:100">
      <c r="BV13477" s="62"/>
      <c r="BW13477" s="62"/>
      <c r="BX13477" s="62"/>
      <c r="BY13477" s="62"/>
      <c r="BZ13477" s="62"/>
      <c r="CA13477" s="62"/>
      <c r="CB13477" s="62"/>
      <c r="CC13477" s="62"/>
      <c r="CD13477" s="62"/>
      <c r="CE13477" s="62"/>
      <c r="CF13477" s="62"/>
      <c r="CL13477" s="56" t="s">
        <v>6857</v>
      </c>
      <c r="CM13477" s="56" t="s">
        <v>217</v>
      </c>
      <c r="CN13477" s="56" t="s">
        <v>217</v>
      </c>
      <c r="CO13477" s="52"/>
      <c r="CP13477" s="52"/>
      <c r="CQ13477" s="52"/>
      <c r="CR13477" s="52"/>
      <c r="CS13477" s="52"/>
      <c r="CT13477" s="52"/>
      <c r="CU13477" s="33"/>
      <c r="CV13477" s="33"/>
    </row>
    <row r="13478" spans="74:100">
      <c r="BV13478" s="62"/>
      <c r="BW13478" s="62"/>
      <c r="BX13478" s="62"/>
      <c r="BY13478" s="62"/>
      <c r="BZ13478" s="62"/>
      <c r="CA13478" s="62"/>
      <c r="CB13478" s="62"/>
      <c r="CC13478" s="62"/>
      <c r="CD13478" s="62"/>
      <c r="CE13478" s="62"/>
      <c r="CF13478" s="62"/>
      <c r="CL13478" s="56" t="s">
        <v>20295</v>
      </c>
      <c r="CM13478" s="56"/>
      <c r="CN13478" s="56"/>
      <c r="CO13478" s="52"/>
      <c r="CP13478" s="52"/>
      <c r="CQ13478" s="52"/>
      <c r="CR13478" s="52"/>
      <c r="CS13478" s="52"/>
      <c r="CT13478" s="52"/>
      <c r="CU13478" s="33"/>
      <c r="CV13478" s="33"/>
    </row>
    <row r="13479" spans="74:100">
      <c r="BV13479" s="62"/>
      <c r="BW13479" s="62"/>
      <c r="BX13479" s="62"/>
      <c r="BY13479" s="62"/>
      <c r="BZ13479" s="62"/>
      <c r="CA13479" s="62"/>
      <c r="CB13479" s="62"/>
      <c r="CC13479" s="62"/>
      <c r="CD13479" s="62"/>
      <c r="CE13479" s="62"/>
      <c r="CF13479" s="62"/>
      <c r="CL13479" s="56" t="s">
        <v>6858</v>
      </c>
      <c r="CM13479" s="56" t="s">
        <v>217</v>
      </c>
      <c r="CN13479" s="56" t="s">
        <v>217</v>
      </c>
      <c r="CO13479" s="52"/>
      <c r="CP13479" s="52"/>
      <c r="CQ13479" s="52"/>
      <c r="CR13479" s="52"/>
      <c r="CS13479" s="52"/>
      <c r="CT13479" s="52"/>
      <c r="CU13479" s="33"/>
      <c r="CV13479" s="33"/>
    </row>
    <row r="13480" spans="74:100">
      <c r="BV13480" s="62"/>
      <c r="BW13480" s="62"/>
      <c r="BX13480" s="62"/>
      <c r="BY13480" s="62"/>
      <c r="BZ13480" s="62"/>
      <c r="CA13480" s="62"/>
      <c r="CB13480" s="62"/>
      <c r="CC13480" s="62"/>
      <c r="CD13480" s="62"/>
      <c r="CE13480" s="62"/>
      <c r="CF13480" s="62"/>
      <c r="CL13480" s="56" t="s">
        <v>20296</v>
      </c>
      <c r="CM13480" s="56"/>
      <c r="CN13480" s="56"/>
      <c r="CO13480" s="52"/>
      <c r="CP13480" s="52"/>
      <c r="CQ13480" s="52"/>
      <c r="CR13480" s="52"/>
      <c r="CS13480" s="52"/>
      <c r="CT13480" s="52"/>
      <c r="CU13480" s="33"/>
      <c r="CV13480" s="33"/>
    </row>
    <row r="13481" spans="74:100">
      <c r="BV13481" s="62"/>
      <c r="BW13481" s="62"/>
      <c r="BX13481" s="62"/>
      <c r="BY13481" s="62"/>
      <c r="BZ13481" s="62"/>
      <c r="CA13481" s="62"/>
      <c r="CB13481" s="62"/>
      <c r="CC13481" s="62"/>
      <c r="CD13481" s="62"/>
      <c r="CE13481" s="62"/>
      <c r="CF13481" s="62"/>
      <c r="CL13481" s="56" t="s">
        <v>28827</v>
      </c>
      <c r="CM13481" s="56" t="s">
        <v>217</v>
      </c>
      <c r="CN13481" s="56" t="s">
        <v>217</v>
      </c>
      <c r="CO13481" s="52"/>
      <c r="CP13481" s="52"/>
      <c r="CQ13481" s="52"/>
      <c r="CR13481" s="52"/>
      <c r="CS13481" s="52"/>
      <c r="CT13481" s="52"/>
      <c r="CU13481" s="33"/>
      <c r="CV13481" s="33"/>
    </row>
    <row r="13482" spans="74:100">
      <c r="BV13482" s="62"/>
      <c r="BW13482" s="62"/>
      <c r="BX13482" s="62"/>
      <c r="BY13482" s="62"/>
      <c r="BZ13482" s="62"/>
      <c r="CA13482" s="62"/>
      <c r="CB13482" s="62"/>
      <c r="CC13482" s="62"/>
      <c r="CD13482" s="62"/>
      <c r="CE13482" s="62"/>
      <c r="CF13482" s="62"/>
      <c r="CL13482" s="56" t="s">
        <v>20293</v>
      </c>
      <c r="CM13482" s="56"/>
      <c r="CN13482" s="56"/>
      <c r="CO13482" s="52"/>
      <c r="CP13482" s="52"/>
      <c r="CQ13482" s="52"/>
      <c r="CR13482" s="52"/>
      <c r="CS13482" s="52"/>
      <c r="CT13482" s="52"/>
      <c r="CU13482" s="33"/>
      <c r="CV13482" s="33"/>
    </row>
    <row r="13483" spans="74:100">
      <c r="BV13483" s="62"/>
      <c r="BW13483" s="62"/>
      <c r="BX13483" s="62"/>
      <c r="BY13483" s="62"/>
      <c r="BZ13483" s="62"/>
      <c r="CA13483" s="62"/>
      <c r="CB13483" s="62"/>
      <c r="CC13483" s="62"/>
      <c r="CD13483" s="62"/>
      <c r="CE13483" s="62"/>
      <c r="CF13483" s="62"/>
      <c r="CL13483" s="56" t="s">
        <v>28828</v>
      </c>
      <c r="CM13483" s="56" t="s">
        <v>217</v>
      </c>
      <c r="CN13483" s="56" t="s">
        <v>217</v>
      </c>
      <c r="CO13483" s="52"/>
      <c r="CP13483" s="52"/>
      <c r="CQ13483" s="52"/>
      <c r="CR13483" s="52"/>
      <c r="CS13483" s="52"/>
      <c r="CT13483" s="52"/>
      <c r="CU13483" s="33"/>
      <c r="CV13483" s="33"/>
    </row>
    <row r="13484" spans="74:100">
      <c r="BV13484" s="62"/>
      <c r="BW13484" s="62"/>
      <c r="BX13484" s="62"/>
      <c r="BY13484" s="62"/>
      <c r="BZ13484" s="62"/>
      <c r="CA13484" s="62"/>
      <c r="CB13484" s="62"/>
      <c r="CC13484" s="62"/>
      <c r="CD13484" s="62"/>
      <c r="CE13484" s="62"/>
      <c r="CF13484" s="62"/>
      <c r="CL13484" s="56" t="s">
        <v>20293</v>
      </c>
      <c r="CM13484" s="56"/>
      <c r="CN13484" s="56"/>
      <c r="CO13484" s="52"/>
      <c r="CP13484" s="52"/>
      <c r="CQ13484" s="52"/>
      <c r="CR13484" s="52"/>
      <c r="CS13484" s="52"/>
      <c r="CT13484" s="52"/>
      <c r="CU13484" s="33"/>
      <c r="CV13484" s="33"/>
    </row>
    <row r="13485" spans="74:100">
      <c r="BV13485" s="62"/>
      <c r="BW13485" s="62"/>
      <c r="BX13485" s="62"/>
      <c r="BY13485" s="62"/>
      <c r="BZ13485" s="62"/>
      <c r="CA13485" s="62"/>
      <c r="CB13485" s="62"/>
      <c r="CC13485" s="62"/>
      <c r="CD13485" s="62"/>
      <c r="CE13485" s="62"/>
      <c r="CF13485" s="62"/>
      <c r="CL13485" s="56" t="s">
        <v>6859</v>
      </c>
      <c r="CM13485" s="56" t="s">
        <v>3118</v>
      </c>
      <c r="CN13485" s="56" t="s">
        <v>3118</v>
      </c>
      <c r="CO13485" s="52"/>
      <c r="CP13485" s="52"/>
      <c r="CQ13485" s="52"/>
      <c r="CR13485" s="52"/>
      <c r="CS13485" s="52"/>
      <c r="CT13485" s="52"/>
      <c r="CU13485" s="33"/>
      <c r="CV13485" s="33"/>
    </row>
    <row r="13486" spans="74:100">
      <c r="BV13486" s="62"/>
      <c r="BW13486" s="62"/>
      <c r="BX13486" s="62"/>
      <c r="BY13486" s="62"/>
      <c r="BZ13486" s="62"/>
      <c r="CA13486" s="62"/>
      <c r="CB13486" s="62"/>
      <c r="CC13486" s="62"/>
      <c r="CD13486" s="62"/>
      <c r="CE13486" s="62"/>
      <c r="CF13486" s="62"/>
      <c r="CL13486" s="56" t="s">
        <v>20297</v>
      </c>
      <c r="CM13486" s="56"/>
      <c r="CN13486" s="56"/>
      <c r="CO13486" s="52"/>
      <c r="CP13486" s="52"/>
      <c r="CQ13486" s="52"/>
      <c r="CR13486" s="52"/>
      <c r="CS13486" s="52"/>
      <c r="CT13486" s="52"/>
      <c r="CU13486" s="33"/>
      <c r="CV13486" s="33"/>
    </row>
    <row r="13487" spans="74:100">
      <c r="BV13487" s="62"/>
      <c r="BW13487" s="62"/>
      <c r="BX13487" s="62"/>
      <c r="BY13487" s="62"/>
      <c r="BZ13487" s="62"/>
      <c r="CA13487" s="62"/>
      <c r="CB13487" s="62"/>
      <c r="CC13487" s="62"/>
      <c r="CD13487" s="62"/>
      <c r="CE13487" s="62"/>
      <c r="CF13487" s="62"/>
      <c r="CL13487" s="56" t="s">
        <v>6860</v>
      </c>
      <c r="CM13487" s="56" t="s">
        <v>217</v>
      </c>
      <c r="CN13487" s="56" t="s">
        <v>217</v>
      </c>
      <c r="CO13487" s="52"/>
      <c r="CP13487" s="52"/>
      <c r="CQ13487" s="52"/>
      <c r="CR13487" s="52"/>
      <c r="CS13487" s="52"/>
      <c r="CT13487" s="52"/>
      <c r="CU13487" s="33"/>
      <c r="CV13487" s="33"/>
    </row>
    <row r="13488" spans="74:100">
      <c r="BV13488" s="62"/>
      <c r="BW13488" s="62"/>
      <c r="BX13488" s="62"/>
      <c r="BY13488" s="62"/>
      <c r="BZ13488" s="62"/>
      <c r="CA13488" s="62"/>
      <c r="CB13488" s="62"/>
      <c r="CC13488" s="62"/>
      <c r="CD13488" s="62"/>
      <c r="CE13488" s="62"/>
      <c r="CF13488" s="62"/>
      <c r="CL13488" s="56" t="s">
        <v>20298</v>
      </c>
      <c r="CM13488" s="56"/>
      <c r="CN13488" s="56"/>
      <c r="CO13488" s="52"/>
      <c r="CP13488" s="52"/>
      <c r="CQ13488" s="52"/>
      <c r="CR13488" s="52"/>
      <c r="CS13488" s="52"/>
      <c r="CT13488" s="52"/>
      <c r="CU13488" s="33"/>
      <c r="CV13488" s="33"/>
    </row>
    <row r="13489" spans="74:100">
      <c r="BV13489" s="62"/>
      <c r="BW13489" s="62"/>
      <c r="BX13489" s="62"/>
      <c r="BY13489" s="62"/>
      <c r="BZ13489" s="62"/>
      <c r="CA13489" s="62"/>
      <c r="CB13489" s="62"/>
      <c r="CC13489" s="62"/>
      <c r="CD13489" s="62"/>
      <c r="CE13489" s="62"/>
      <c r="CF13489" s="62"/>
      <c r="CL13489" s="56" t="s">
        <v>6861</v>
      </c>
      <c r="CM13489" s="56" t="s">
        <v>217</v>
      </c>
      <c r="CN13489" s="56" t="s">
        <v>217</v>
      </c>
      <c r="CO13489" s="52"/>
      <c r="CP13489" s="52"/>
      <c r="CQ13489" s="52"/>
      <c r="CR13489" s="52"/>
      <c r="CS13489" s="52"/>
      <c r="CT13489" s="52"/>
      <c r="CU13489" s="33"/>
      <c r="CV13489" s="33"/>
    </row>
    <row r="13490" spans="74:100">
      <c r="BV13490" s="62"/>
      <c r="BW13490" s="62"/>
      <c r="BX13490" s="62"/>
      <c r="BY13490" s="62"/>
      <c r="BZ13490" s="62"/>
      <c r="CA13490" s="62"/>
      <c r="CB13490" s="62"/>
      <c r="CC13490" s="62"/>
      <c r="CD13490" s="62"/>
      <c r="CE13490" s="62"/>
      <c r="CF13490" s="62"/>
      <c r="CL13490" s="56" t="s">
        <v>20299</v>
      </c>
      <c r="CM13490" s="56"/>
      <c r="CN13490" s="56"/>
      <c r="CO13490" s="52"/>
      <c r="CP13490" s="52"/>
      <c r="CQ13490" s="52"/>
      <c r="CR13490" s="52"/>
      <c r="CS13490" s="52"/>
      <c r="CT13490" s="52"/>
      <c r="CU13490" s="33"/>
      <c r="CV13490" s="33"/>
    </row>
    <row r="13491" spans="74:100">
      <c r="BV13491" s="62"/>
      <c r="BW13491" s="62"/>
      <c r="BX13491" s="62"/>
      <c r="BY13491" s="62"/>
      <c r="BZ13491" s="62"/>
      <c r="CA13491" s="62"/>
      <c r="CB13491" s="62"/>
      <c r="CC13491" s="62"/>
      <c r="CD13491" s="62"/>
      <c r="CE13491" s="62"/>
      <c r="CF13491" s="62"/>
      <c r="CL13491" s="56" t="s">
        <v>6862</v>
      </c>
      <c r="CM13491" s="56" t="s">
        <v>3118</v>
      </c>
      <c r="CN13491" s="56" t="s">
        <v>3118</v>
      </c>
      <c r="CO13491" s="52"/>
      <c r="CP13491" s="52"/>
      <c r="CQ13491" s="52"/>
      <c r="CR13491" s="52"/>
      <c r="CS13491" s="52"/>
      <c r="CT13491" s="52"/>
      <c r="CU13491" s="33"/>
      <c r="CV13491" s="33"/>
    </row>
    <row r="13492" spans="74:100">
      <c r="BV13492" s="62"/>
      <c r="BW13492" s="62"/>
      <c r="BX13492" s="62"/>
      <c r="BY13492" s="62"/>
      <c r="BZ13492" s="62"/>
      <c r="CA13492" s="62"/>
      <c r="CB13492" s="62"/>
      <c r="CC13492" s="62"/>
      <c r="CD13492" s="62"/>
      <c r="CE13492" s="62"/>
      <c r="CF13492" s="62"/>
      <c r="CL13492" s="56" t="s">
        <v>20300</v>
      </c>
      <c r="CM13492" s="56"/>
      <c r="CN13492" s="56"/>
      <c r="CO13492" s="52"/>
      <c r="CP13492" s="52"/>
      <c r="CQ13492" s="52"/>
      <c r="CR13492" s="52"/>
      <c r="CS13492" s="52"/>
      <c r="CT13492" s="52"/>
      <c r="CU13492" s="33"/>
      <c r="CV13492" s="33"/>
    </row>
    <row r="13493" spans="74:100">
      <c r="BV13493" s="62"/>
      <c r="BW13493" s="62"/>
      <c r="BX13493" s="62"/>
      <c r="BY13493" s="62"/>
      <c r="BZ13493" s="62"/>
      <c r="CA13493" s="62"/>
      <c r="CB13493" s="62"/>
      <c r="CC13493" s="62"/>
      <c r="CD13493" s="62"/>
      <c r="CE13493" s="62"/>
      <c r="CF13493" s="62"/>
      <c r="CL13493" s="56" t="s">
        <v>2828</v>
      </c>
      <c r="CM13493" s="56" t="s">
        <v>213</v>
      </c>
      <c r="CN13493" s="56" t="s">
        <v>213</v>
      </c>
      <c r="CO13493" s="52"/>
      <c r="CP13493" s="52"/>
      <c r="CQ13493" s="52"/>
      <c r="CR13493" s="52"/>
      <c r="CS13493" s="52"/>
      <c r="CT13493" s="52"/>
      <c r="CU13493" s="33"/>
      <c r="CV13493" s="33"/>
    </row>
    <row r="13494" spans="74:100">
      <c r="BV13494" s="62"/>
      <c r="BW13494" s="62"/>
      <c r="BX13494" s="62"/>
      <c r="BY13494" s="62"/>
      <c r="BZ13494" s="62"/>
      <c r="CA13494" s="62"/>
      <c r="CB13494" s="62"/>
      <c r="CC13494" s="62"/>
      <c r="CD13494" s="62"/>
      <c r="CE13494" s="62"/>
      <c r="CF13494" s="62"/>
      <c r="CL13494" s="56" t="s">
        <v>23183</v>
      </c>
      <c r="CM13494" s="56"/>
      <c r="CN13494" s="56"/>
      <c r="CO13494" s="52"/>
      <c r="CP13494" s="52"/>
      <c r="CQ13494" s="52"/>
      <c r="CR13494" s="52"/>
      <c r="CS13494" s="52"/>
      <c r="CT13494" s="52"/>
      <c r="CU13494" s="33"/>
      <c r="CV13494" s="33"/>
    </row>
    <row r="13495" spans="74:100">
      <c r="BV13495" s="62"/>
      <c r="BW13495" s="62"/>
      <c r="BX13495" s="62"/>
      <c r="BY13495" s="62"/>
      <c r="BZ13495" s="62"/>
      <c r="CA13495" s="62"/>
      <c r="CB13495" s="62"/>
      <c r="CC13495" s="62"/>
      <c r="CD13495" s="62"/>
      <c r="CE13495" s="62"/>
      <c r="CF13495" s="62"/>
      <c r="CL13495" s="56" t="s">
        <v>6863</v>
      </c>
      <c r="CM13495" s="56" t="s">
        <v>3118</v>
      </c>
      <c r="CN13495" s="56" t="s">
        <v>3118</v>
      </c>
      <c r="CO13495" s="52"/>
      <c r="CP13495" s="52"/>
      <c r="CQ13495" s="52"/>
      <c r="CR13495" s="52"/>
      <c r="CS13495" s="52"/>
      <c r="CT13495" s="52"/>
      <c r="CU13495" s="33"/>
      <c r="CV13495" s="33"/>
    </row>
    <row r="13496" spans="74:100">
      <c r="BV13496" s="62"/>
      <c r="BW13496" s="62"/>
      <c r="BX13496" s="62"/>
      <c r="BY13496" s="62"/>
      <c r="BZ13496" s="62"/>
      <c r="CA13496" s="62"/>
      <c r="CB13496" s="62"/>
      <c r="CC13496" s="62"/>
      <c r="CD13496" s="62"/>
      <c r="CE13496" s="62"/>
      <c r="CF13496" s="62"/>
      <c r="CL13496" s="56" t="s">
        <v>28829</v>
      </c>
      <c r="CM13496" s="56"/>
      <c r="CN13496" s="56"/>
      <c r="CO13496" s="52"/>
      <c r="CP13496" s="52"/>
      <c r="CQ13496" s="52"/>
      <c r="CR13496" s="52"/>
      <c r="CS13496" s="52"/>
      <c r="CT13496" s="52"/>
      <c r="CU13496" s="33"/>
      <c r="CV13496" s="33"/>
    </row>
    <row r="13497" spans="74:100">
      <c r="BV13497" s="62"/>
      <c r="BW13497" s="62"/>
      <c r="BX13497" s="62"/>
      <c r="BY13497" s="62"/>
      <c r="BZ13497" s="62"/>
      <c r="CA13497" s="62"/>
      <c r="CB13497" s="62"/>
      <c r="CC13497" s="62"/>
      <c r="CD13497" s="62"/>
      <c r="CE13497" s="62"/>
      <c r="CF13497" s="62"/>
      <c r="CL13497" s="56" t="s">
        <v>6864</v>
      </c>
      <c r="CM13497" s="56" t="s">
        <v>213</v>
      </c>
      <c r="CN13497" s="56" t="s">
        <v>213</v>
      </c>
      <c r="CO13497" s="52"/>
      <c r="CP13497" s="52"/>
      <c r="CQ13497" s="52"/>
      <c r="CR13497" s="52"/>
      <c r="CS13497" s="52"/>
      <c r="CT13497" s="52"/>
      <c r="CU13497" s="33"/>
      <c r="CV13497" s="33"/>
    </row>
    <row r="13498" spans="74:100">
      <c r="BV13498" s="62"/>
      <c r="BW13498" s="62"/>
      <c r="BX13498" s="62"/>
      <c r="BY13498" s="62"/>
      <c r="BZ13498" s="62"/>
      <c r="CA13498" s="62"/>
      <c r="CB13498" s="62"/>
      <c r="CC13498" s="62"/>
      <c r="CD13498" s="62"/>
      <c r="CE13498" s="62"/>
      <c r="CF13498" s="62"/>
      <c r="CL13498" s="56" t="s">
        <v>23184</v>
      </c>
      <c r="CM13498" s="56"/>
      <c r="CN13498" s="56"/>
      <c r="CO13498" s="52"/>
      <c r="CP13498" s="52"/>
      <c r="CQ13498" s="52"/>
      <c r="CR13498" s="52"/>
      <c r="CS13498" s="52"/>
      <c r="CT13498" s="52"/>
      <c r="CU13498" s="33"/>
      <c r="CV13498" s="33"/>
    </row>
    <row r="13499" spans="74:100">
      <c r="BV13499" s="62"/>
      <c r="BW13499" s="62"/>
      <c r="BX13499" s="62"/>
      <c r="BY13499" s="62"/>
      <c r="BZ13499" s="62"/>
      <c r="CA13499" s="62"/>
      <c r="CB13499" s="62"/>
      <c r="CC13499" s="62"/>
      <c r="CD13499" s="62"/>
      <c r="CE13499" s="62"/>
      <c r="CF13499" s="62"/>
      <c r="CL13499" s="56" t="s">
        <v>6865</v>
      </c>
      <c r="CM13499" s="56" t="s">
        <v>3118</v>
      </c>
      <c r="CN13499" s="56" t="s">
        <v>3118</v>
      </c>
      <c r="CO13499" s="52"/>
      <c r="CP13499" s="52"/>
      <c r="CQ13499" s="52"/>
      <c r="CR13499" s="52"/>
      <c r="CS13499" s="52"/>
      <c r="CT13499" s="52"/>
      <c r="CU13499" s="33"/>
      <c r="CV13499" s="33"/>
    </row>
    <row r="13500" spans="74:100">
      <c r="BV13500" s="62"/>
      <c r="BW13500" s="62"/>
      <c r="BX13500" s="62"/>
      <c r="BY13500" s="62"/>
      <c r="BZ13500" s="62"/>
      <c r="CA13500" s="62"/>
      <c r="CB13500" s="62"/>
      <c r="CC13500" s="62"/>
      <c r="CD13500" s="62"/>
      <c r="CE13500" s="62"/>
      <c r="CF13500" s="62"/>
      <c r="CL13500" s="56" t="s">
        <v>20301</v>
      </c>
      <c r="CM13500" s="56"/>
      <c r="CN13500" s="56"/>
      <c r="CO13500" s="52"/>
      <c r="CP13500" s="52"/>
      <c r="CQ13500" s="52"/>
      <c r="CR13500" s="52"/>
      <c r="CS13500" s="52"/>
      <c r="CT13500" s="52"/>
      <c r="CU13500" s="33"/>
      <c r="CV13500" s="33"/>
    </row>
    <row r="13501" spans="74:100">
      <c r="BV13501" s="62"/>
      <c r="BW13501" s="62"/>
      <c r="BX13501" s="62"/>
      <c r="BY13501" s="62"/>
      <c r="BZ13501" s="62"/>
      <c r="CA13501" s="62"/>
      <c r="CB13501" s="62"/>
      <c r="CC13501" s="62"/>
      <c r="CD13501" s="62"/>
      <c r="CE13501" s="62"/>
      <c r="CF13501" s="62"/>
      <c r="CL13501" s="56" t="s">
        <v>6866</v>
      </c>
      <c r="CM13501" s="56" t="s">
        <v>217</v>
      </c>
      <c r="CN13501" s="56" t="s">
        <v>217</v>
      </c>
      <c r="CO13501" s="52"/>
      <c r="CP13501" s="52"/>
      <c r="CQ13501" s="52"/>
      <c r="CR13501" s="52"/>
      <c r="CS13501" s="52"/>
      <c r="CT13501" s="52"/>
      <c r="CU13501" s="33"/>
      <c r="CV13501" s="33"/>
    </row>
    <row r="13502" spans="74:100">
      <c r="BV13502" s="62"/>
      <c r="BW13502" s="62"/>
      <c r="BX13502" s="62"/>
      <c r="BY13502" s="62"/>
      <c r="BZ13502" s="62"/>
      <c r="CA13502" s="62"/>
      <c r="CB13502" s="62"/>
      <c r="CC13502" s="62"/>
      <c r="CD13502" s="62"/>
      <c r="CE13502" s="62"/>
      <c r="CF13502" s="62"/>
      <c r="CL13502" s="56" t="s">
        <v>20301</v>
      </c>
      <c r="CM13502" s="56"/>
      <c r="CN13502" s="56"/>
      <c r="CO13502" s="52"/>
      <c r="CP13502" s="52"/>
      <c r="CQ13502" s="52"/>
      <c r="CR13502" s="52"/>
      <c r="CS13502" s="52"/>
      <c r="CT13502" s="52"/>
      <c r="CU13502" s="33"/>
      <c r="CV13502" s="33"/>
    </row>
    <row r="13503" spans="74:100">
      <c r="BV13503" s="62"/>
      <c r="BW13503" s="62"/>
      <c r="BX13503" s="62"/>
      <c r="BY13503" s="62"/>
      <c r="BZ13503" s="62"/>
      <c r="CA13503" s="62"/>
      <c r="CB13503" s="62"/>
      <c r="CC13503" s="62"/>
      <c r="CD13503" s="62"/>
      <c r="CE13503" s="62"/>
      <c r="CF13503" s="62"/>
      <c r="CL13503" s="56" t="s">
        <v>6867</v>
      </c>
      <c r="CM13503" s="56" t="s">
        <v>3118</v>
      </c>
      <c r="CN13503" s="56" t="s">
        <v>3118</v>
      </c>
      <c r="CO13503" s="52"/>
      <c r="CP13503" s="52"/>
      <c r="CQ13503" s="52"/>
      <c r="CR13503" s="52"/>
      <c r="CS13503" s="52"/>
      <c r="CT13503" s="52"/>
      <c r="CU13503" s="33"/>
      <c r="CV13503" s="33"/>
    </row>
    <row r="13504" spans="74:100">
      <c r="BV13504" s="62"/>
      <c r="BW13504" s="62"/>
      <c r="BX13504" s="62"/>
      <c r="BY13504" s="62"/>
      <c r="BZ13504" s="62"/>
      <c r="CA13504" s="62"/>
      <c r="CB13504" s="62"/>
      <c r="CC13504" s="62"/>
      <c r="CD13504" s="62"/>
      <c r="CE13504" s="62"/>
      <c r="CF13504" s="62"/>
      <c r="CL13504" s="56" t="s">
        <v>20302</v>
      </c>
      <c r="CM13504" s="56"/>
      <c r="CN13504" s="56"/>
      <c r="CO13504" s="52"/>
      <c r="CP13504" s="52"/>
      <c r="CQ13504" s="52"/>
      <c r="CR13504" s="52"/>
      <c r="CS13504" s="52"/>
      <c r="CT13504" s="52"/>
      <c r="CU13504" s="33"/>
      <c r="CV13504" s="33"/>
    </row>
    <row r="13505" spans="74:100">
      <c r="BV13505" s="62"/>
      <c r="BW13505" s="62"/>
      <c r="BX13505" s="62"/>
      <c r="BY13505" s="62"/>
      <c r="BZ13505" s="62"/>
      <c r="CA13505" s="62"/>
      <c r="CB13505" s="62"/>
      <c r="CC13505" s="62"/>
      <c r="CD13505" s="62"/>
      <c r="CE13505" s="62"/>
      <c r="CF13505" s="62"/>
      <c r="CL13505" s="56" t="s">
        <v>6868</v>
      </c>
      <c r="CM13505" s="56" t="s">
        <v>217</v>
      </c>
      <c r="CN13505" s="56" t="s">
        <v>217</v>
      </c>
      <c r="CO13505" s="52"/>
      <c r="CP13505" s="52"/>
      <c r="CQ13505" s="52"/>
      <c r="CR13505" s="52"/>
      <c r="CS13505" s="52"/>
      <c r="CT13505" s="52"/>
      <c r="CU13505" s="33"/>
      <c r="CV13505" s="33"/>
    </row>
    <row r="13506" spans="74:100">
      <c r="BV13506" s="62"/>
      <c r="BW13506" s="62"/>
      <c r="BX13506" s="62"/>
      <c r="BY13506" s="62"/>
      <c r="BZ13506" s="62"/>
      <c r="CA13506" s="62"/>
      <c r="CB13506" s="62"/>
      <c r="CC13506" s="62"/>
      <c r="CD13506" s="62"/>
      <c r="CE13506" s="62"/>
      <c r="CF13506" s="62"/>
      <c r="CL13506" s="56" t="s">
        <v>20303</v>
      </c>
      <c r="CM13506" s="56"/>
      <c r="CN13506" s="56"/>
      <c r="CO13506" s="52"/>
      <c r="CP13506" s="52"/>
      <c r="CQ13506" s="52"/>
      <c r="CR13506" s="52"/>
      <c r="CS13506" s="52"/>
      <c r="CT13506" s="52"/>
      <c r="CU13506" s="33"/>
      <c r="CV13506" s="33"/>
    </row>
    <row r="13507" spans="74:100">
      <c r="BV13507" s="62"/>
      <c r="BW13507" s="62"/>
      <c r="BX13507" s="62"/>
      <c r="BY13507" s="62"/>
      <c r="BZ13507" s="62"/>
      <c r="CA13507" s="62"/>
      <c r="CB13507" s="62"/>
      <c r="CC13507" s="62"/>
      <c r="CD13507" s="62"/>
      <c r="CE13507" s="62"/>
      <c r="CF13507" s="62"/>
      <c r="CL13507" s="56" t="s">
        <v>6869</v>
      </c>
      <c r="CM13507" s="56" t="s">
        <v>3118</v>
      </c>
      <c r="CN13507" s="56" t="s">
        <v>3118</v>
      </c>
      <c r="CO13507" s="52"/>
      <c r="CP13507" s="52"/>
      <c r="CQ13507" s="52"/>
      <c r="CR13507" s="52"/>
      <c r="CS13507" s="52"/>
      <c r="CT13507" s="52"/>
      <c r="CU13507" s="33"/>
      <c r="CV13507" s="33"/>
    </row>
    <row r="13508" spans="74:100">
      <c r="BV13508" s="62"/>
      <c r="BW13508" s="62"/>
      <c r="BX13508" s="62"/>
      <c r="BY13508" s="62"/>
      <c r="BZ13508" s="62"/>
      <c r="CA13508" s="62"/>
      <c r="CB13508" s="62"/>
      <c r="CC13508" s="62"/>
      <c r="CD13508" s="62"/>
      <c r="CE13508" s="62"/>
      <c r="CF13508" s="62"/>
      <c r="CL13508" s="56" t="s">
        <v>19004</v>
      </c>
      <c r="CM13508" s="56"/>
      <c r="CN13508" s="56"/>
      <c r="CO13508" s="52"/>
      <c r="CP13508" s="52"/>
      <c r="CQ13508" s="52"/>
      <c r="CR13508" s="52"/>
      <c r="CS13508" s="52"/>
      <c r="CT13508" s="52"/>
      <c r="CU13508" s="33"/>
      <c r="CV13508" s="33"/>
    </row>
    <row r="13509" spans="74:100">
      <c r="BV13509" s="62"/>
      <c r="BW13509" s="62"/>
      <c r="BX13509" s="62"/>
      <c r="BY13509" s="62"/>
      <c r="BZ13509" s="62"/>
      <c r="CA13509" s="62"/>
      <c r="CB13509" s="62"/>
      <c r="CC13509" s="62"/>
      <c r="CD13509" s="62"/>
      <c r="CE13509" s="62"/>
      <c r="CF13509" s="62"/>
      <c r="CL13509" s="56" t="s">
        <v>6870</v>
      </c>
      <c r="CM13509" s="56" t="s">
        <v>213</v>
      </c>
      <c r="CN13509" s="56" t="s">
        <v>213</v>
      </c>
      <c r="CO13509" s="52"/>
      <c r="CP13509" s="52"/>
      <c r="CQ13509" s="52"/>
      <c r="CR13509" s="52"/>
      <c r="CS13509" s="52"/>
      <c r="CT13509" s="52"/>
      <c r="CU13509" s="33"/>
      <c r="CV13509" s="33"/>
    </row>
    <row r="13510" spans="74:100">
      <c r="BV13510" s="62"/>
      <c r="BW13510" s="62"/>
      <c r="BX13510" s="62"/>
      <c r="BY13510" s="62"/>
      <c r="BZ13510" s="62"/>
      <c r="CA13510" s="62"/>
      <c r="CB13510" s="62"/>
      <c r="CC13510" s="62"/>
      <c r="CD13510" s="62"/>
      <c r="CE13510" s="62"/>
      <c r="CF13510" s="62"/>
      <c r="CL13510" s="56" t="s">
        <v>23185</v>
      </c>
      <c r="CM13510" s="56"/>
      <c r="CN13510" s="56"/>
      <c r="CO13510" s="52"/>
      <c r="CP13510" s="52"/>
      <c r="CQ13510" s="52"/>
      <c r="CR13510" s="52"/>
      <c r="CS13510" s="52"/>
      <c r="CT13510" s="52"/>
      <c r="CU13510" s="33"/>
      <c r="CV13510" s="33"/>
    </row>
    <row r="13511" spans="74:100">
      <c r="BV13511" s="62"/>
      <c r="BW13511" s="62"/>
      <c r="BX13511" s="62"/>
      <c r="BY13511" s="62"/>
      <c r="BZ13511" s="62"/>
      <c r="CA13511" s="62"/>
      <c r="CB13511" s="62"/>
      <c r="CC13511" s="62"/>
      <c r="CD13511" s="62"/>
      <c r="CE13511" s="62"/>
      <c r="CF13511" s="62"/>
      <c r="CL13511" s="56" t="s">
        <v>16828</v>
      </c>
      <c r="CM13511" s="56" t="s">
        <v>213</v>
      </c>
      <c r="CN13511" s="56" t="s">
        <v>213</v>
      </c>
      <c r="CO13511" s="52"/>
      <c r="CP13511" s="52"/>
      <c r="CQ13511" s="52"/>
      <c r="CR13511" s="52"/>
      <c r="CS13511" s="52"/>
      <c r="CT13511" s="52"/>
      <c r="CU13511" s="33"/>
      <c r="CV13511" s="33"/>
    </row>
    <row r="13512" spans="74:100">
      <c r="BV13512" s="62"/>
      <c r="BW13512" s="62"/>
      <c r="BX13512" s="62"/>
      <c r="BY13512" s="62"/>
      <c r="BZ13512" s="62"/>
      <c r="CA13512" s="62"/>
      <c r="CB13512" s="62"/>
      <c r="CC13512" s="62"/>
      <c r="CD13512" s="62"/>
      <c r="CE13512" s="62"/>
      <c r="CF13512" s="62"/>
      <c r="CL13512" s="56" t="s">
        <v>23186</v>
      </c>
      <c r="CM13512" s="56"/>
      <c r="CN13512" s="56"/>
      <c r="CO13512" s="52"/>
      <c r="CP13512" s="52"/>
      <c r="CQ13512" s="52"/>
      <c r="CR13512" s="52"/>
      <c r="CS13512" s="52"/>
      <c r="CT13512" s="52"/>
      <c r="CU13512" s="33"/>
      <c r="CV13512" s="33"/>
    </row>
    <row r="13513" spans="74:100">
      <c r="BV13513" s="62"/>
      <c r="BW13513" s="62"/>
      <c r="BX13513" s="62"/>
      <c r="BY13513" s="62"/>
      <c r="BZ13513" s="62"/>
      <c r="CA13513" s="62"/>
      <c r="CB13513" s="62"/>
      <c r="CC13513" s="62"/>
      <c r="CD13513" s="62"/>
      <c r="CE13513" s="62"/>
      <c r="CF13513" s="62"/>
      <c r="CL13513" s="56" t="s">
        <v>6871</v>
      </c>
      <c r="CM13513" s="56" t="s">
        <v>217</v>
      </c>
      <c r="CN13513" s="56" t="s">
        <v>217</v>
      </c>
      <c r="CO13513" s="52"/>
      <c r="CP13513" s="52"/>
      <c r="CQ13513" s="52"/>
      <c r="CR13513" s="52"/>
      <c r="CS13513" s="52"/>
      <c r="CT13513" s="52"/>
      <c r="CU13513" s="33"/>
      <c r="CV13513" s="33"/>
    </row>
    <row r="13514" spans="74:100">
      <c r="BV13514" s="62"/>
      <c r="BW13514" s="62"/>
      <c r="BX13514" s="62"/>
      <c r="BY13514" s="62"/>
      <c r="BZ13514" s="62"/>
      <c r="CA13514" s="62"/>
      <c r="CB13514" s="62"/>
      <c r="CC13514" s="62"/>
      <c r="CD13514" s="62"/>
      <c r="CE13514" s="62"/>
      <c r="CF13514" s="62"/>
      <c r="CL13514" s="56" t="s">
        <v>20304</v>
      </c>
      <c r="CM13514" s="56"/>
      <c r="CN13514" s="56"/>
      <c r="CO13514" s="52"/>
      <c r="CP13514" s="52"/>
      <c r="CQ13514" s="52"/>
      <c r="CR13514" s="52"/>
      <c r="CS13514" s="52"/>
      <c r="CT13514" s="52"/>
      <c r="CU13514" s="33"/>
      <c r="CV13514" s="33"/>
    </row>
    <row r="13515" spans="74:100">
      <c r="BV13515" s="62"/>
      <c r="BW13515" s="62"/>
      <c r="BX13515" s="62"/>
      <c r="BY13515" s="62"/>
      <c r="BZ13515" s="62"/>
      <c r="CA13515" s="62"/>
      <c r="CB13515" s="62"/>
      <c r="CC13515" s="62"/>
      <c r="CD13515" s="62"/>
      <c r="CE13515" s="62"/>
      <c r="CF13515" s="62"/>
      <c r="CL13515" s="56" t="s">
        <v>6872</v>
      </c>
      <c r="CM13515" s="56" t="s">
        <v>216</v>
      </c>
      <c r="CN13515" s="56" t="s">
        <v>216</v>
      </c>
      <c r="CO13515" s="52"/>
      <c r="CP13515" s="52"/>
      <c r="CQ13515" s="52"/>
      <c r="CR13515" s="52"/>
      <c r="CS13515" s="52"/>
      <c r="CT13515" s="52"/>
      <c r="CU13515" s="33"/>
      <c r="CV13515" s="33"/>
    </row>
    <row r="13516" spans="74:100">
      <c r="BV13516" s="62"/>
      <c r="BW13516" s="62"/>
      <c r="BX13516" s="62"/>
      <c r="BY13516" s="62"/>
      <c r="BZ13516" s="62"/>
      <c r="CA13516" s="62"/>
      <c r="CB13516" s="62"/>
      <c r="CC13516" s="62"/>
      <c r="CD13516" s="62"/>
      <c r="CE13516" s="62"/>
      <c r="CF13516" s="62"/>
      <c r="CL13516" s="56" t="s">
        <v>23187</v>
      </c>
      <c r="CM13516" s="56"/>
      <c r="CN13516" s="56"/>
      <c r="CO13516" s="52"/>
      <c r="CP13516" s="52"/>
      <c r="CQ13516" s="52"/>
      <c r="CR13516" s="52"/>
      <c r="CS13516" s="52"/>
      <c r="CT13516" s="52"/>
      <c r="CU13516" s="33"/>
      <c r="CV13516" s="33"/>
    </row>
    <row r="13517" spans="74:100">
      <c r="BV13517" s="62"/>
      <c r="BW13517" s="62"/>
      <c r="BX13517" s="62"/>
      <c r="BY13517" s="62"/>
      <c r="BZ13517" s="62"/>
      <c r="CA13517" s="62"/>
      <c r="CB13517" s="62"/>
      <c r="CC13517" s="62"/>
      <c r="CD13517" s="62"/>
      <c r="CE13517" s="62"/>
      <c r="CF13517" s="62"/>
      <c r="CL13517" s="56" t="s">
        <v>6873</v>
      </c>
      <c r="CM13517" s="56" t="s">
        <v>217</v>
      </c>
      <c r="CN13517" s="56" t="s">
        <v>217</v>
      </c>
      <c r="CO13517" s="52"/>
      <c r="CP13517" s="52"/>
      <c r="CQ13517" s="52"/>
      <c r="CR13517" s="52"/>
      <c r="CS13517" s="52"/>
      <c r="CT13517" s="52"/>
      <c r="CU13517" s="33"/>
      <c r="CV13517" s="33"/>
    </row>
    <row r="13518" spans="74:100">
      <c r="BV13518" s="62"/>
      <c r="BW13518" s="62"/>
      <c r="BX13518" s="62"/>
      <c r="BY13518" s="62"/>
      <c r="BZ13518" s="62"/>
      <c r="CA13518" s="62"/>
      <c r="CB13518" s="62"/>
      <c r="CC13518" s="62"/>
      <c r="CD13518" s="62"/>
      <c r="CE13518" s="62"/>
      <c r="CF13518" s="62"/>
      <c r="CL13518" s="56" t="s">
        <v>20305</v>
      </c>
      <c r="CM13518" s="56"/>
      <c r="CN13518" s="56"/>
      <c r="CO13518" s="52"/>
      <c r="CP13518" s="52"/>
      <c r="CQ13518" s="52"/>
      <c r="CR13518" s="52"/>
      <c r="CS13518" s="52"/>
      <c r="CT13518" s="52"/>
      <c r="CU13518" s="33"/>
      <c r="CV13518" s="33"/>
    </row>
    <row r="13519" spans="74:100">
      <c r="BV13519" s="62"/>
      <c r="BW13519" s="62"/>
      <c r="BX13519" s="62"/>
      <c r="BY13519" s="62"/>
      <c r="BZ13519" s="62"/>
      <c r="CA13519" s="62"/>
      <c r="CB13519" s="62"/>
      <c r="CC13519" s="62"/>
      <c r="CD13519" s="62"/>
      <c r="CE13519" s="62"/>
      <c r="CF13519" s="62"/>
      <c r="CL13519" s="56" t="s">
        <v>6874</v>
      </c>
      <c r="CM13519" s="56" t="s">
        <v>3118</v>
      </c>
      <c r="CN13519" s="56" t="s">
        <v>3118</v>
      </c>
      <c r="CO13519" s="52"/>
      <c r="CP13519" s="52"/>
      <c r="CQ13519" s="52"/>
      <c r="CR13519" s="52"/>
      <c r="CS13519" s="52"/>
      <c r="CT13519" s="52"/>
      <c r="CU13519" s="33"/>
      <c r="CV13519" s="33"/>
    </row>
    <row r="13520" spans="74:100">
      <c r="BV13520" s="62"/>
      <c r="BW13520" s="62"/>
      <c r="BX13520" s="62"/>
      <c r="BY13520" s="62"/>
      <c r="BZ13520" s="62"/>
      <c r="CA13520" s="62"/>
      <c r="CB13520" s="62"/>
      <c r="CC13520" s="62"/>
      <c r="CD13520" s="62"/>
      <c r="CE13520" s="62"/>
      <c r="CF13520" s="62"/>
      <c r="CL13520" s="56" t="s">
        <v>20306</v>
      </c>
      <c r="CM13520" s="56"/>
      <c r="CN13520" s="56"/>
      <c r="CO13520" s="52"/>
      <c r="CP13520" s="52"/>
      <c r="CQ13520" s="52"/>
      <c r="CR13520" s="52"/>
      <c r="CS13520" s="52"/>
      <c r="CT13520" s="52"/>
      <c r="CU13520" s="33"/>
      <c r="CV13520" s="33"/>
    </row>
    <row r="13521" spans="74:100">
      <c r="BV13521" s="62"/>
      <c r="BW13521" s="62"/>
      <c r="BX13521" s="62"/>
      <c r="BY13521" s="62"/>
      <c r="BZ13521" s="62"/>
      <c r="CA13521" s="62"/>
      <c r="CB13521" s="62"/>
      <c r="CC13521" s="62"/>
      <c r="CD13521" s="62"/>
      <c r="CE13521" s="62"/>
      <c r="CF13521" s="62"/>
      <c r="CL13521" s="56" t="s">
        <v>6875</v>
      </c>
      <c r="CM13521" s="56" t="s">
        <v>217</v>
      </c>
      <c r="CN13521" s="56" t="s">
        <v>217</v>
      </c>
      <c r="CO13521" s="52"/>
      <c r="CP13521" s="52"/>
      <c r="CQ13521" s="52"/>
      <c r="CR13521" s="52"/>
      <c r="CS13521" s="52"/>
      <c r="CT13521" s="52"/>
      <c r="CU13521" s="33"/>
      <c r="CV13521" s="33"/>
    </row>
    <row r="13522" spans="74:100">
      <c r="BV13522" s="62"/>
      <c r="BW13522" s="62"/>
      <c r="BX13522" s="62"/>
      <c r="BY13522" s="62"/>
      <c r="BZ13522" s="62"/>
      <c r="CA13522" s="62"/>
      <c r="CB13522" s="62"/>
      <c r="CC13522" s="62"/>
      <c r="CD13522" s="62"/>
      <c r="CE13522" s="62"/>
      <c r="CF13522" s="62"/>
      <c r="CL13522" s="56" t="s">
        <v>20307</v>
      </c>
      <c r="CM13522" s="56"/>
      <c r="CN13522" s="56"/>
      <c r="CO13522" s="52"/>
      <c r="CP13522" s="52"/>
      <c r="CQ13522" s="52"/>
      <c r="CR13522" s="52"/>
      <c r="CS13522" s="52"/>
      <c r="CT13522" s="52"/>
      <c r="CU13522" s="33"/>
      <c r="CV13522" s="33"/>
    </row>
    <row r="13523" spans="74:100">
      <c r="BV13523" s="62"/>
      <c r="BW13523" s="62"/>
      <c r="BX13523" s="62"/>
      <c r="BY13523" s="62"/>
      <c r="BZ13523" s="62"/>
      <c r="CA13523" s="62"/>
      <c r="CB13523" s="62"/>
      <c r="CC13523" s="62"/>
      <c r="CD13523" s="62"/>
      <c r="CE13523" s="62"/>
      <c r="CF13523" s="62"/>
      <c r="CL13523" s="56" t="s">
        <v>6876</v>
      </c>
      <c r="CM13523" s="56" t="s">
        <v>217</v>
      </c>
      <c r="CN13523" s="56" t="s">
        <v>217</v>
      </c>
      <c r="CO13523" s="52"/>
      <c r="CP13523" s="52"/>
      <c r="CQ13523" s="52"/>
      <c r="CR13523" s="52"/>
      <c r="CS13523" s="52"/>
      <c r="CT13523" s="52"/>
      <c r="CU13523" s="33"/>
      <c r="CV13523" s="33"/>
    </row>
    <row r="13524" spans="74:100">
      <c r="BV13524" s="62"/>
      <c r="BW13524" s="62"/>
      <c r="BX13524" s="62"/>
      <c r="BY13524" s="62"/>
      <c r="BZ13524" s="62"/>
      <c r="CA13524" s="62"/>
      <c r="CB13524" s="62"/>
      <c r="CC13524" s="62"/>
      <c r="CD13524" s="62"/>
      <c r="CE13524" s="62"/>
      <c r="CF13524" s="62"/>
      <c r="CL13524" s="56" t="s">
        <v>23188</v>
      </c>
      <c r="CM13524" s="56"/>
      <c r="CN13524" s="56"/>
      <c r="CO13524" s="52"/>
      <c r="CP13524" s="52"/>
      <c r="CQ13524" s="52"/>
      <c r="CR13524" s="52"/>
      <c r="CS13524" s="52"/>
      <c r="CT13524" s="52"/>
      <c r="CU13524" s="33"/>
      <c r="CV13524" s="33"/>
    </row>
    <row r="13525" spans="74:100">
      <c r="BV13525" s="62"/>
      <c r="BW13525" s="62"/>
      <c r="BX13525" s="62"/>
      <c r="BY13525" s="62"/>
      <c r="BZ13525" s="62"/>
      <c r="CA13525" s="62"/>
      <c r="CB13525" s="62"/>
      <c r="CC13525" s="62"/>
      <c r="CD13525" s="62"/>
      <c r="CE13525" s="62"/>
      <c r="CF13525" s="62"/>
      <c r="CL13525" s="56" t="s">
        <v>6877</v>
      </c>
      <c r="CM13525" s="56" t="s">
        <v>217</v>
      </c>
      <c r="CN13525" s="56" t="s">
        <v>217</v>
      </c>
      <c r="CO13525" s="52"/>
      <c r="CP13525" s="52"/>
      <c r="CQ13525" s="52"/>
      <c r="CR13525" s="52"/>
      <c r="CS13525" s="52"/>
      <c r="CT13525" s="52"/>
      <c r="CU13525" s="33"/>
      <c r="CV13525" s="33"/>
    </row>
    <row r="13526" spans="74:100">
      <c r="BV13526" s="62"/>
      <c r="BW13526" s="62"/>
      <c r="BX13526" s="62"/>
      <c r="BY13526" s="62"/>
      <c r="BZ13526" s="62"/>
      <c r="CA13526" s="62"/>
      <c r="CB13526" s="62"/>
      <c r="CC13526" s="62"/>
      <c r="CD13526" s="62"/>
      <c r="CE13526" s="62"/>
      <c r="CF13526" s="62"/>
      <c r="CL13526" s="56" t="s">
        <v>20308</v>
      </c>
      <c r="CM13526" s="56"/>
      <c r="CN13526" s="56"/>
      <c r="CO13526" s="52"/>
      <c r="CP13526" s="52"/>
      <c r="CQ13526" s="52"/>
      <c r="CR13526" s="52"/>
      <c r="CS13526" s="52"/>
      <c r="CT13526" s="52"/>
      <c r="CU13526" s="33"/>
      <c r="CV13526" s="33"/>
    </row>
    <row r="13527" spans="74:100">
      <c r="BV13527" s="62"/>
      <c r="BW13527" s="62"/>
      <c r="BX13527" s="62"/>
      <c r="BY13527" s="62"/>
      <c r="BZ13527" s="62"/>
      <c r="CA13527" s="62"/>
      <c r="CB13527" s="62"/>
      <c r="CC13527" s="62"/>
      <c r="CD13527" s="62"/>
      <c r="CE13527" s="62"/>
      <c r="CF13527" s="62"/>
      <c r="CL13527" s="56" t="s">
        <v>6878</v>
      </c>
      <c r="CM13527" s="56" t="s">
        <v>3118</v>
      </c>
      <c r="CN13527" s="56" t="s">
        <v>3118</v>
      </c>
      <c r="CO13527" s="52"/>
      <c r="CP13527" s="52"/>
      <c r="CQ13527" s="52"/>
      <c r="CR13527" s="52"/>
      <c r="CS13527" s="52"/>
      <c r="CT13527" s="52"/>
      <c r="CU13527" s="33"/>
      <c r="CV13527" s="33"/>
    </row>
    <row r="13528" spans="74:100">
      <c r="BV13528" s="62"/>
      <c r="BW13528" s="62"/>
      <c r="BX13528" s="62"/>
      <c r="BY13528" s="62"/>
      <c r="BZ13528" s="62"/>
      <c r="CA13528" s="62"/>
      <c r="CB13528" s="62"/>
      <c r="CC13528" s="62"/>
      <c r="CD13528" s="62"/>
      <c r="CE13528" s="62"/>
      <c r="CF13528" s="62"/>
      <c r="CL13528" s="56" t="s">
        <v>20309</v>
      </c>
      <c r="CM13528" s="56"/>
      <c r="CN13528" s="56"/>
      <c r="CO13528" s="52"/>
      <c r="CP13528" s="52"/>
      <c r="CQ13528" s="52"/>
      <c r="CR13528" s="52"/>
      <c r="CS13528" s="52"/>
      <c r="CT13528" s="52"/>
      <c r="CU13528" s="33"/>
      <c r="CV13528" s="33"/>
    </row>
    <row r="13529" spans="74:100">
      <c r="BV13529" s="62"/>
      <c r="BW13529" s="62"/>
      <c r="BX13529" s="62"/>
      <c r="BY13529" s="62"/>
      <c r="BZ13529" s="62"/>
      <c r="CA13529" s="62"/>
      <c r="CB13529" s="62"/>
      <c r="CC13529" s="62"/>
      <c r="CD13529" s="62"/>
      <c r="CE13529" s="62"/>
      <c r="CF13529" s="62"/>
      <c r="CL13529" s="56" t="s">
        <v>6879</v>
      </c>
      <c r="CM13529" s="56" t="s">
        <v>217</v>
      </c>
      <c r="CN13529" s="56" t="s">
        <v>217</v>
      </c>
      <c r="CO13529" s="52"/>
      <c r="CP13529" s="52"/>
      <c r="CQ13529" s="52"/>
      <c r="CR13529" s="52"/>
      <c r="CS13529" s="52"/>
      <c r="CT13529" s="52"/>
      <c r="CU13529" s="33"/>
      <c r="CV13529" s="33"/>
    </row>
    <row r="13530" spans="74:100">
      <c r="BV13530" s="62"/>
      <c r="BW13530" s="62"/>
      <c r="BX13530" s="62"/>
      <c r="BY13530" s="62"/>
      <c r="BZ13530" s="62"/>
      <c r="CA13530" s="62"/>
      <c r="CB13530" s="62"/>
      <c r="CC13530" s="62"/>
      <c r="CD13530" s="62"/>
      <c r="CE13530" s="62"/>
      <c r="CF13530" s="62"/>
      <c r="CL13530" s="56" t="s">
        <v>20310</v>
      </c>
      <c r="CM13530" s="56"/>
      <c r="CN13530" s="56"/>
      <c r="CO13530" s="52"/>
      <c r="CP13530" s="52"/>
      <c r="CQ13530" s="52"/>
      <c r="CR13530" s="52"/>
      <c r="CS13530" s="52"/>
      <c r="CT13530" s="52"/>
      <c r="CU13530" s="33"/>
      <c r="CV13530" s="33"/>
    </row>
    <row r="13531" spans="74:100">
      <c r="BV13531" s="62"/>
      <c r="BW13531" s="62"/>
      <c r="BX13531" s="62"/>
      <c r="BY13531" s="62"/>
      <c r="BZ13531" s="62"/>
      <c r="CA13531" s="62"/>
      <c r="CB13531" s="62"/>
      <c r="CC13531" s="62"/>
      <c r="CD13531" s="62"/>
      <c r="CE13531" s="62"/>
      <c r="CF13531" s="62"/>
      <c r="CL13531" s="56" t="s">
        <v>6880</v>
      </c>
      <c r="CM13531" s="56" t="s">
        <v>3118</v>
      </c>
      <c r="CN13531" s="56" t="s">
        <v>3118</v>
      </c>
      <c r="CO13531" s="52"/>
      <c r="CP13531" s="52"/>
      <c r="CQ13531" s="52"/>
      <c r="CR13531" s="52"/>
      <c r="CS13531" s="52"/>
      <c r="CT13531" s="52"/>
      <c r="CU13531" s="33"/>
      <c r="CV13531" s="33"/>
    </row>
    <row r="13532" spans="74:100">
      <c r="BV13532" s="62"/>
      <c r="BW13532" s="62"/>
      <c r="BX13532" s="62"/>
      <c r="BY13532" s="62"/>
      <c r="BZ13532" s="62"/>
      <c r="CA13532" s="62"/>
      <c r="CB13532" s="62"/>
      <c r="CC13532" s="62"/>
      <c r="CD13532" s="62"/>
      <c r="CE13532" s="62"/>
      <c r="CF13532" s="62"/>
      <c r="CL13532" s="56" t="s">
        <v>20311</v>
      </c>
      <c r="CM13532" s="56"/>
      <c r="CN13532" s="56"/>
      <c r="CO13532" s="52"/>
      <c r="CP13532" s="52"/>
      <c r="CQ13532" s="52"/>
      <c r="CR13532" s="52"/>
      <c r="CS13532" s="52"/>
      <c r="CT13532" s="52"/>
      <c r="CU13532" s="33"/>
      <c r="CV13532" s="33"/>
    </row>
    <row r="13533" spans="74:100">
      <c r="BV13533" s="62"/>
      <c r="BW13533" s="62"/>
      <c r="BX13533" s="62"/>
      <c r="BY13533" s="62"/>
      <c r="BZ13533" s="62"/>
      <c r="CA13533" s="62"/>
      <c r="CB13533" s="62"/>
      <c r="CC13533" s="62"/>
      <c r="CD13533" s="62"/>
      <c r="CE13533" s="62"/>
      <c r="CF13533" s="62"/>
      <c r="CL13533" s="56" t="s">
        <v>2829</v>
      </c>
      <c r="CM13533" s="56" t="s">
        <v>217</v>
      </c>
      <c r="CN13533" s="56" t="s">
        <v>217</v>
      </c>
      <c r="CO13533" s="52"/>
      <c r="CP13533" s="52"/>
      <c r="CQ13533" s="52"/>
      <c r="CR13533" s="52"/>
      <c r="CS13533" s="52"/>
      <c r="CT13533" s="52"/>
      <c r="CU13533" s="33"/>
      <c r="CV13533" s="33"/>
    </row>
    <row r="13534" spans="74:100">
      <c r="BV13534" s="62"/>
      <c r="BW13534" s="62"/>
      <c r="BX13534" s="62"/>
      <c r="BY13534" s="62"/>
      <c r="BZ13534" s="62"/>
      <c r="CA13534" s="62"/>
      <c r="CB13534" s="62"/>
      <c r="CC13534" s="62"/>
      <c r="CD13534" s="62"/>
      <c r="CE13534" s="62"/>
      <c r="CF13534" s="62"/>
      <c r="CL13534" s="56" t="s">
        <v>23189</v>
      </c>
      <c r="CM13534" s="56"/>
      <c r="CN13534" s="56"/>
      <c r="CO13534" s="52"/>
      <c r="CP13534" s="52"/>
      <c r="CQ13534" s="52"/>
      <c r="CR13534" s="52"/>
      <c r="CS13534" s="52"/>
      <c r="CT13534" s="52"/>
      <c r="CU13534" s="33"/>
      <c r="CV13534" s="33"/>
    </row>
    <row r="13535" spans="74:100">
      <c r="BV13535" s="62"/>
      <c r="BW13535" s="62"/>
      <c r="BX13535" s="62"/>
      <c r="BY13535" s="62"/>
      <c r="BZ13535" s="62"/>
      <c r="CA13535" s="62"/>
      <c r="CB13535" s="62"/>
      <c r="CC13535" s="62"/>
      <c r="CD13535" s="62"/>
      <c r="CE13535" s="62"/>
      <c r="CF13535" s="62"/>
      <c r="CL13535" s="56" t="s">
        <v>2830</v>
      </c>
      <c r="CM13535" s="56" t="s">
        <v>216</v>
      </c>
      <c r="CN13535" s="56" t="s">
        <v>216</v>
      </c>
      <c r="CO13535" s="52"/>
      <c r="CP13535" s="52"/>
      <c r="CQ13535" s="52"/>
      <c r="CR13535" s="52"/>
      <c r="CS13535" s="52"/>
      <c r="CT13535" s="52"/>
      <c r="CU13535" s="33"/>
      <c r="CV13535" s="33"/>
    </row>
    <row r="13536" spans="74:100">
      <c r="BV13536" s="62"/>
      <c r="BW13536" s="62"/>
      <c r="BX13536" s="62"/>
      <c r="BY13536" s="62"/>
      <c r="BZ13536" s="62"/>
      <c r="CA13536" s="62"/>
      <c r="CB13536" s="62"/>
      <c r="CC13536" s="62"/>
      <c r="CD13536" s="62"/>
      <c r="CE13536" s="62"/>
      <c r="CF13536" s="62"/>
      <c r="CL13536" s="56" t="s">
        <v>23190</v>
      </c>
      <c r="CM13536" s="56"/>
      <c r="CN13536" s="56"/>
      <c r="CO13536" s="52"/>
      <c r="CP13536" s="52"/>
      <c r="CQ13536" s="52"/>
      <c r="CR13536" s="52"/>
      <c r="CS13536" s="52"/>
      <c r="CT13536" s="52"/>
      <c r="CU13536" s="33"/>
      <c r="CV13536" s="33"/>
    </row>
    <row r="13537" spans="74:100">
      <c r="BV13537" s="62"/>
      <c r="BW13537" s="62"/>
      <c r="BX13537" s="62"/>
      <c r="BY13537" s="62"/>
      <c r="BZ13537" s="62"/>
      <c r="CA13537" s="62"/>
      <c r="CB13537" s="62"/>
      <c r="CC13537" s="62"/>
      <c r="CD13537" s="62"/>
      <c r="CE13537" s="62"/>
      <c r="CF13537" s="62"/>
      <c r="CL13537" s="56" t="s">
        <v>6881</v>
      </c>
      <c r="CM13537" s="56" t="s">
        <v>3118</v>
      </c>
      <c r="CN13537" s="56" t="s">
        <v>3118</v>
      </c>
      <c r="CO13537" s="52"/>
      <c r="CP13537" s="52"/>
      <c r="CQ13537" s="52"/>
      <c r="CR13537" s="52"/>
      <c r="CS13537" s="52"/>
      <c r="CT13537" s="52"/>
      <c r="CU13537" s="33"/>
      <c r="CV13537" s="33"/>
    </row>
    <row r="13538" spans="74:100">
      <c r="BV13538" s="62"/>
      <c r="BW13538" s="62"/>
      <c r="BX13538" s="62"/>
      <c r="BY13538" s="62"/>
      <c r="BZ13538" s="62"/>
      <c r="CA13538" s="62"/>
      <c r="CB13538" s="62"/>
      <c r="CC13538" s="62"/>
      <c r="CD13538" s="62"/>
      <c r="CE13538" s="62"/>
      <c r="CF13538" s="62"/>
      <c r="CL13538" s="56" t="s">
        <v>20312</v>
      </c>
      <c r="CM13538" s="56"/>
      <c r="CN13538" s="56"/>
      <c r="CO13538" s="52"/>
      <c r="CP13538" s="52"/>
      <c r="CQ13538" s="52"/>
      <c r="CR13538" s="52"/>
      <c r="CS13538" s="52"/>
      <c r="CT13538" s="52"/>
      <c r="CU13538" s="33"/>
      <c r="CV13538" s="33"/>
    </row>
    <row r="13539" spans="74:100">
      <c r="BV13539" s="62"/>
      <c r="BW13539" s="62"/>
      <c r="BX13539" s="62"/>
      <c r="BY13539" s="62"/>
      <c r="BZ13539" s="62"/>
      <c r="CA13539" s="62"/>
      <c r="CB13539" s="62"/>
      <c r="CC13539" s="62"/>
      <c r="CD13539" s="62"/>
      <c r="CE13539" s="62"/>
      <c r="CF13539" s="62"/>
      <c r="CL13539" s="56" t="s">
        <v>2831</v>
      </c>
      <c r="CM13539" s="56" t="s">
        <v>215</v>
      </c>
      <c r="CN13539" s="56" t="s">
        <v>215</v>
      </c>
      <c r="CO13539" s="52"/>
      <c r="CP13539" s="52"/>
      <c r="CQ13539" s="52"/>
      <c r="CR13539" s="52"/>
      <c r="CS13539" s="52"/>
      <c r="CT13539" s="52"/>
      <c r="CU13539" s="33"/>
      <c r="CV13539" s="33"/>
    </row>
    <row r="13540" spans="74:100">
      <c r="BV13540" s="62"/>
      <c r="BW13540" s="62"/>
      <c r="BX13540" s="62"/>
      <c r="BY13540" s="62"/>
      <c r="BZ13540" s="62"/>
      <c r="CA13540" s="62"/>
      <c r="CB13540" s="62"/>
      <c r="CC13540" s="62"/>
      <c r="CD13540" s="62"/>
      <c r="CE13540" s="62"/>
      <c r="CF13540" s="62"/>
      <c r="CL13540" s="56" t="s">
        <v>23191</v>
      </c>
      <c r="CM13540" s="56"/>
      <c r="CN13540" s="56"/>
      <c r="CO13540" s="52"/>
      <c r="CP13540" s="52"/>
      <c r="CQ13540" s="52"/>
      <c r="CR13540" s="52"/>
      <c r="CS13540" s="52"/>
      <c r="CT13540" s="52"/>
      <c r="CU13540" s="33"/>
      <c r="CV13540" s="33"/>
    </row>
    <row r="13541" spans="74:100">
      <c r="BV13541" s="62"/>
      <c r="BW13541" s="62"/>
      <c r="BX13541" s="62"/>
      <c r="BY13541" s="62"/>
      <c r="BZ13541" s="62"/>
      <c r="CA13541" s="62"/>
      <c r="CB13541" s="62"/>
      <c r="CC13541" s="62"/>
      <c r="CD13541" s="62"/>
      <c r="CE13541" s="62"/>
      <c r="CF13541" s="62"/>
      <c r="CL13541" s="56" t="s">
        <v>6882</v>
      </c>
      <c r="CM13541" s="56" t="s">
        <v>3118</v>
      </c>
      <c r="CN13541" s="56" t="s">
        <v>3118</v>
      </c>
      <c r="CO13541" s="52"/>
      <c r="CP13541" s="52"/>
      <c r="CQ13541" s="52"/>
      <c r="CR13541" s="52"/>
      <c r="CS13541" s="52"/>
      <c r="CT13541" s="52"/>
      <c r="CU13541" s="33"/>
      <c r="CV13541" s="33"/>
    </row>
    <row r="13542" spans="74:100">
      <c r="BV13542" s="62"/>
      <c r="BW13542" s="62"/>
      <c r="BX13542" s="62"/>
      <c r="BY13542" s="62"/>
      <c r="BZ13542" s="62"/>
      <c r="CA13542" s="62"/>
      <c r="CB13542" s="62"/>
      <c r="CC13542" s="62"/>
      <c r="CD13542" s="62"/>
      <c r="CE13542" s="62"/>
      <c r="CF13542" s="62"/>
      <c r="CL13542" s="56" t="s">
        <v>20313</v>
      </c>
      <c r="CM13542" s="56"/>
      <c r="CN13542" s="56"/>
      <c r="CO13542" s="52"/>
      <c r="CP13542" s="52"/>
      <c r="CQ13542" s="52"/>
      <c r="CR13542" s="52"/>
      <c r="CS13542" s="52"/>
      <c r="CT13542" s="52"/>
      <c r="CU13542" s="33"/>
      <c r="CV13542" s="33"/>
    </row>
    <row r="13543" spans="74:100">
      <c r="BV13543" s="62"/>
      <c r="BW13543" s="62"/>
      <c r="BX13543" s="62"/>
      <c r="BY13543" s="62"/>
      <c r="BZ13543" s="62"/>
      <c r="CA13543" s="62"/>
      <c r="CB13543" s="62"/>
      <c r="CC13543" s="62"/>
      <c r="CD13543" s="62"/>
      <c r="CE13543" s="62"/>
      <c r="CF13543" s="62"/>
      <c r="CL13543" s="56" t="s">
        <v>28830</v>
      </c>
      <c r="CM13543" s="56" t="s">
        <v>217</v>
      </c>
      <c r="CN13543" s="56" t="s">
        <v>217</v>
      </c>
      <c r="CO13543" s="52"/>
      <c r="CP13543" s="52"/>
      <c r="CQ13543" s="52"/>
      <c r="CR13543" s="52"/>
      <c r="CS13543" s="52"/>
      <c r="CT13543" s="52"/>
      <c r="CU13543" s="33"/>
      <c r="CV13543" s="33"/>
    </row>
    <row r="13544" spans="74:100">
      <c r="BV13544" s="62"/>
      <c r="BW13544" s="62"/>
      <c r="BX13544" s="62"/>
      <c r="BY13544" s="62"/>
      <c r="BZ13544" s="62"/>
      <c r="CA13544" s="62"/>
      <c r="CB13544" s="62"/>
      <c r="CC13544" s="62"/>
      <c r="CD13544" s="62"/>
      <c r="CE13544" s="62"/>
      <c r="CF13544" s="62"/>
      <c r="CL13544" s="56" t="s">
        <v>28831</v>
      </c>
      <c r="CM13544" s="56"/>
      <c r="CN13544" s="56"/>
      <c r="CO13544" s="52"/>
      <c r="CP13544" s="52"/>
      <c r="CQ13544" s="52"/>
      <c r="CR13544" s="52"/>
      <c r="CS13544" s="52"/>
      <c r="CT13544" s="52"/>
      <c r="CU13544" s="33"/>
      <c r="CV13544" s="33"/>
    </row>
    <row r="13545" spans="74:100">
      <c r="BV13545" s="62"/>
      <c r="BW13545" s="62"/>
      <c r="BX13545" s="62"/>
      <c r="BY13545" s="62"/>
      <c r="BZ13545" s="62"/>
      <c r="CA13545" s="62"/>
      <c r="CB13545" s="62"/>
      <c r="CC13545" s="62"/>
      <c r="CD13545" s="62"/>
      <c r="CE13545" s="62"/>
      <c r="CF13545" s="62"/>
      <c r="CL13545" s="56" t="s">
        <v>6883</v>
      </c>
      <c r="CM13545" s="56" t="s">
        <v>217</v>
      </c>
      <c r="CN13545" s="56" t="s">
        <v>217</v>
      </c>
      <c r="CO13545" s="52"/>
      <c r="CP13545" s="52"/>
      <c r="CQ13545" s="52"/>
      <c r="CR13545" s="52"/>
      <c r="CS13545" s="52"/>
      <c r="CT13545" s="52"/>
      <c r="CU13545" s="33"/>
      <c r="CV13545" s="33"/>
    </row>
    <row r="13546" spans="74:100">
      <c r="BV13546" s="62"/>
      <c r="BW13546" s="62"/>
      <c r="BX13546" s="62"/>
      <c r="BY13546" s="62"/>
      <c r="BZ13546" s="62"/>
      <c r="CA13546" s="62"/>
      <c r="CB13546" s="62"/>
      <c r="CC13546" s="62"/>
      <c r="CD13546" s="62"/>
      <c r="CE13546" s="62"/>
      <c r="CF13546" s="62"/>
      <c r="CL13546" s="56" t="s">
        <v>20314</v>
      </c>
      <c r="CM13546" s="56"/>
      <c r="CN13546" s="56"/>
      <c r="CO13546" s="52"/>
      <c r="CP13546" s="52"/>
      <c r="CQ13546" s="52"/>
      <c r="CR13546" s="52"/>
      <c r="CS13546" s="52"/>
      <c r="CT13546" s="52"/>
      <c r="CU13546" s="33"/>
      <c r="CV13546" s="33"/>
    </row>
    <row r="13547" spans="74:100">
      <c r="BV13547" s="62"/>
      <c r="BW13547" s="62"/>
      <c r="BX13547" s="62"/>
      <c r="BY13547" s="62"/>
      <c r="BZ13547" s="62"/>
      <c r="CA13547" s="62"/>
      <c r="CB13547" s="62"/>
      <c r="CC13547" s="62"/>
      <c r="CD13547" s="62"/>
      <c r="CE13547" s="62"/>
      <c r="CF13547" s="62"/>
      <c r="CL13547" s="56" t="s">
        <v>6884</v>
      </c>
      <c r="CM13547" s="56" t="s">
        <v>217</v>
      </c>
      <c r="CN13547" s="56" t="s">
        <v>217</v>
      </c>
      <c r="CO13547" s="52"/>
      <c r="CP13547" s="52"/>
      <c r="CQ13547" s="52"/>
      <c r="CR13547" s="52"/>
      <c r="CS13547" s="52"/>
      <c r="CT13547" s="52"/>
      <c r="CU13547" s="33"/>
      <c r="CV13547" s="33"/>
    </row>
    <row r="13548" spans="74:100">
      <c r="BV13548" s="62"/>
      <c r="BW13548" s="62"/>
      <c r="BX13548" s="62"/>
      <c r="BY13548" s="62"/>
      <c r="BZ13548" s="62"/>
      <c r="CA13548" s="62"/>
      <c r="CB13548" s="62"/>
      <c r="CC13548" s="62"/>
      <c r="CD13548" s="62"/>
      <c r="CE13548" s="62"/>
      <c r="CF13548" s="62"/>
      <c r="CL13548" s="56" t="s">
        <v>20315</v>
      </c>
      <c r="CM13548" s="56"/>
      <c r="CN13548" s="56"/>
      <c r="CO13548" s="52"/>
      <c r="CP13548" s="52"/>
      <c r="CQ13548" s="52"/>
      <c r="CR13548" s="52"/>
      <c r="CS13548" s="52"/>
      <c r="CT13548" s="52"/>
      <c r="CU13548" s="33"/>
      <c r="CV13548" s="33"/>
    </row>
    <row r="13549" spans="74:100">
      <c r="BV13549" s="62"/>
      <c r="BW13549" s="62"/>
      <c r="BX13549" s="62"/>
      <c r="BY13549" s="62"/>
      <c r="BZ13549" s="62"/>
      <c r="CA13549" s="62"/>
      <c r="CB13549" s="62"/>
      <c r="CC13549" s="62"/>
      <c r="CD13549" s="62"/>
      <c r="CE13549" s="62"/>
      <c r="CF13549" s="62"/>
      <c r="CL13549" s="56" t="s">
        <v>6885</v>
      </c>
      <c r="CM13549" s="56" t="s">
        <v>217</v>
      </c>
      <c r="CN13549" s="56" t="s">
        <v>217</v>
      </c>
      <c r="CO13549" s="52"/>
      <c r="CP13549" s="52"/>
      <c r="CQ13549" s="52"/>
      <c r="CR13549" s="52"/>
      <c r="CS13549" s="52"/>
      <c r="CT13549" s="52"/>
      <c r="CU13549" s="33"/>
      <c r="CV13549" s="33"/>
    </row>
    <row r="13550" spans="74:100">
      <c r="BV13550" s="62"/>
      <c r="BW13550" s="62"/>
      <c r="BX13550" s="62"/>
      <c r="BY13550" s="62"/>
      <c r="BZ13550" s="62"/>
      <c r="CA13550" s="62"/>
      <c r="CB13550" s="62"/>
      <c r="CC13550" s="62"/>
      <c r="CD13550" s="62"/>
      <c r="CE13550" s="62"/>
      <c r="CF13550" s="62"/>
      <c r="CL13550" s="56" t="s">
        <v>20316</v>
      </c>
      <c r="CM13550" s="56"/>
      <c r="CN13550" s="56"/>
      <c r="CO13550" s="52"/>
      <c r="CP13550" s="52"/>
      <c r="CQ13550" s="52"/>
      <c r="CR13550" s="52"/>
      <c r="CS13550" s="52"/>
      <c r="CT13550" s="52"/>
      <c r="CU13550" s="33"/>
      <c r="CV13550" s="33"/>
    </row>
    <row r="13551" spans="74:100">
      <c r="BV13551" s="62"/>
      <c r="BW13551" s="62"/>
      <c r="BX13551" s="62"/>
      <c r="BY13551" s="62"/>
      <c r="BZ13551" s="62"/>
      <c r="CA13551" s="62"/>
      <c r="CB13551" s="62"/>
      <c r="CC13551" s="62"/>
      <c r="CD13551" s="62"/>
      <c r="CE13551" s="62"/>
      <c r="CF13551" s="62"/>
      <c r="CL13551" s="56" t="s">
        <v>6886</v>
      </c>
      <c r="CM13551" s="56" t="s">
        <v>217</v>
      </c>
      <c r="CN13551" s="56" t="s">
        <v>217</v>
      </c>
      <c r="CO13551" s="52"/>
      <c r="CP13551" s="52"/>
      <c r="CQ13551" s="52"/>
      <c r="CR13551" s="52"/>
      <c r="CS13551" s="52"/>
      <c r="CT13551" s="52"/>
      <c r="CU13551" s="33"/>
      <c r="CV13551" s="33"/>
    </row>
    <row r="13552" spans="74:100">
      <c r="BV13552" s="62"/>
      <c r="BW13552" s="62"/>
      <c r="BX13552" s="62"/>
      <c r="BY13552" s="62"/>
      <c r="BZ13552" s="62"/>
      <c r="CA13552" s="62"/>
      <c r="CB13552" s="62"/>
      <c r="CC13552" s="62"/>
      <c r="CD13552" s="62"/>
      <c r="CE13552" s="62"/>
      <c r="CF13552" s="62"/>
      <c r="CL13552" s="56" t="s">
        <v>20317</v>
      </c>
      <c r="CM13552" s="56"/>
      <c r="CN13552" s="56"/>
      <c r="CO13552" s="52"/>
      <c r="CP13552" s="52"/>
      <c r="CQ13552" s="52"/>
      <c r="CR13552" s="52"/>
      <c r="CS13552" s="52"/>
      <c r="CT13552" s="52"/>
      <c r="CU13552" s="33"/>
      <c r="CV13552" s="33"/>
    </row>
    <row r="13553" spans="74:100">
      <c r="BV13553" s="62"/>
      <c r="BW13553" s="62"/>
      <c r="BX13553" s="62"/>
      <c r="BY13553" s="62"/>
      <c r="BZ13553" s="62"/>
      <c r="CA13553" s="62"/>
      <c r="CB13553" s="62"/>
      <c r="CC13553" s="62"/>
      <c r="CD13553" s="62"/>
      <c r="CE13553" s="62"/>
      <c r="CF13553" s="62"/>
      <c r="CL13553" s="56" t="s">
        <v>6887</v>
      </c>
      <c r="CM13553" s="56" t="s">
        <v>217</v>
      </c>
      <c r="CN13553" s="56" t="s">
        <v>217</v>
      </c>
      <c r="CO13553" s="52"/>
      <c r="CP13553" s="52"/>
      <c r="CQ13553" s="52"/>
      <c r="CR13553" s="52"/>
      <c r="CS13553" s="52"/>
      <c r="CT13553" s="52"/>
      <c r="CU13553" s="33"/>
      <c r="CV13553" s="33"/>
    </row>
    <row r="13554" spans="74:100">
      <c r="BV13554" s="62"/>
      <c r="BW13554" s="62"/>
      <c r="BX13554" s="62"/>
      <c r="BY13554" s="62"/>
      <c r="BZ13554" s="62"/>
      <c r="CA13554" s="62"/>
      <c r="CB13554" s="62"/>
      <c r="CC13554" s="62"/>
      <c r="CD13554" s="62"/>
      <c r="CE13554" s="62"/>
      <c r="CF13554" s="62"/>
      <c r="CL13554" s="56" t="s">
        <v>20318</v>
      </c>
      <c r="CM13554" s="56"/>
      <c r="CN13554" s="56"/>
      <c r="CO13554" s="52"/>
      <c r="CP13554" s="52"/>
      <c r="CQ13554" s="52"/>
      <c r="CR13554" s="52"/>
      <c r="CS13554" s="52"/>
      <c r="CT13554" s="52"/>
      <c r="CU13554" s="33"/>
      <c r="CV13554" s="33"/>
    </row>
    <row r="13555" spans="74:100">
      <c r="BV13555" s="62"/>
      <c r="BW13555" s="62"/>
      <c r="BX13555" s="62"/>
      <c r="BY13555" s="62"/>
      <c r="BZ13555" s="62"/>
      <c r="CA13555" s="62"/>
      <c r="CB13555" s="62"/>
      <c r="CC13555" s="62"/>
      <c r="CD13555" s="62"/>
      <c r="CE13555" s="62"/>
      <c r="CF13555" s="62"/>
      <c r="CL13555" s="56" t="s">
        <v>2832</v>
      </c>
      <c r="CM13555" s="56" t="s">
        <v>217</v>
      </c>
      <c r="CN13555" s="56" t="s">
        <v>217</v>
      </c>
      <c r="CO13555" s="52"/>
      <c r="CP13555" s="52"/>
      <c r="CQ13555" s="52"/>
      <c r="CR13555" s="52"/>
      <c r="CS13555" s="52"/>
      <c r="CT13555" s="52"/>
      <c r="CU13555" s="33"/>
      <c r="CV13555" s="33"/>
    </row>
    <row r="13556" spans="74:100">
      <c r="BV13556" s="62"/>
      <c r="BW13556" s="62"/>
      <c r="BX13556" s="62"/>
      <c r="BY13556" s="62"/>
      <c r="BZ13556" s="62"/>
      <c r="CA13556" s="62"/>
      <c r="CB13556" s="62"/>
      <c r="CC13556" s="62"/>
      <c r="CD13556" s="62"/>
      <c r="CE13556" s="62"/>
      <c r="CF13556" s="62"/>
      <c r="CL13556" s="56" t="s">
        <v>23192</v>
      </c>
      <c r="CM13556" s="56"/>
      <c r="CN13556" s="56"/>
      <c r="CO13556" s="52"/>
      <c r="CP13556" s="52"/>
      <c r="CQ13556" s="52"/>
      <c r="CR13556" s="52"/>
      <c r="CS13556" s="52"/>
      <c r="CT13556" s="52"/>
      <c r="CU13556" s="33"/>
      <c r="CV13556" s="33"/>
    </row>
    <row r="13557" spans="74:100">
      <c r="BV13557" s="62"/>
      <c r="BW13557" s="62"/>
      <c r="BX13557" s="62"/>
      <c r="BY13557" s="62"/>
      <c r="BZ13557" s="62"/>
      <c r="CA13557" s="62"/>
      <c r="CB13557" s="62"/>
      <c r="CC13557" s="62"/>
      <c r="CD13557" s="62"/>
      <c r="CE13557" s="62"/>
      <c r="CF13557" s="62"/>
      <c r="CL13557" s="56" t="s">
        <v>6888</v>
      </c>
      <c r="CM13557" s="56" t="s">
        <v>217</v>
      </c>
      <c r="CN13557" s="56" t="s">
        <v>217</v>
      </c>
      <c r="CO13557" s="52"/>
      <c r="CP13557" s="52"/>
      <c r="CQ13557" s="52"/>
      <c r="CR13557" s="52"/>
      <c r="CS13557" s="52"/>
      <c r="CT13557" s="52"/>
      <c r="CU13557" s="33"/>
      <c r="CV13557" s="33"/>
    </row>
    <row r="13558" spans="74:100">
      <c r="BV13558" s="62"/>
      <c r="BW13558" s="62"/>
      <c r="BX13558" s="62"/>
      <c r="BY13558" s="62"/>
      <c r="BZ13558" s="62"/>
      <c r="CA13558" s="62"/>
      <c r="CB13558" s="62"/>
      <c r="CC13558" s="62"/>
      <c r="CD13558" s="62"/>
      <c r="CE13558" s="62"/>
      <c r="CF13558" s="62"/>
      <c r="CL13558" s="56" t="s">
        <v>20319</v>
      </c>
      <c r="CM13558" s="56"/>
      <c r="CN13558" s="56"/>
      <c r="CO13558" s="52"/>
      <c r="CP13558" s="52"/>
      <c r="CQ13558" s="52"/>
      <c r="CR13558" s="52"/>
      <c r="CS13558" s="52"/>
      <c r="CT13558" s="52"/>
      <c r="CU13558" s="33"/>
      <c r="CV13558" s="33"/>
    </row>
    <row r="13559" spans="74:100">
      <c r="BV13559" s="62"/>
      <c r="BW13559" s="62"/>
      <c r="BX13559" s="62"/>
      <c r="BY13559" s="62"/>
      <c r="BZ13559" s="62"/>
      <c r="CA13559" s="62"/>
      <c r="CB13559" s="62"/>
      <c r="CC13559" s="62"/>
      <c r="CD13559" s="62"/>
      <c r="CE13559" s="62"/>
      <c r="CF13559" s="62"/>
      <c r="CL13559" s="56" t="s">
        <v>2833</v>
      </c>
      <c r="CM13559" s="56" t="s">
        <v>216</v>
      </c>
      <c r="CN13559" s="56" t="s">
        <v>216</v>
      </c>
      <c r="CO13559" s="52"/>
      <c r="CP13559" s="52"/>
      <c r="CQ13559" s="52"/>
      <c r="CR13559" s="52"/>
      <c r="CS13559" s="52"/>
      <c r="CT13559" s="52"/>
      <c r="CU13559" s="33"/>
      <c r="CV13559" s="33"/>
    </row>
    <row r="13560" spans="74:100">
      <c r="BV13560" s="62"/>
      <c r="BW13560" s="62"/>
      <c r="BX13560" s="62"/>
      <c r="BY13560" s="62"/>
      <c r="BZ13560" s="62"/>
      <c r="CA13560" s="62"/>
      <c r="CB13560" s="62"/>
      <c r="CC13560" s="62"/>
      <c r="CD13560" s="62"/>
      <c r="CE13560" s="62"/>
      <c r="CF13560" s="62"/>
      <c r="CL13560" s="56" t="s">
        <v>23193</v>
      </c>
      <c r="CM13560" s="56"/>
      <c r="CN13560" s="56"/>
      <c r="CO13560" s="52"/>
      <c r="CP13560" s="52"/>
      <c r="CQ13560" s="52"/>
      <c r="CR13560" s="52"/>
      <c r="CS13560" s="52"/>
      <c r="CT13560" s="52"/>
      <c r="CU13560" s="33"/>
      <c r="CV13560" s="33"/>
    </row>
    <row r="13561" spans="74:100">
      <c r="BV13561" s="62"/>
      <c r="BW13561" s="62"/>
      <c r="BX13561" s="62"/>
      <c r="BY13561" s="62"/>
      <c r="BZ13561" s="62"/>
      <c r="CA13561" s="62"/>
      <c r="CB13561" s="62"/>
      <c r="CC13561" s="62"/>
      <c r="CD13561" s="62"/>
      <c r="CE13561" s="62"/>
      <c r="CF13561" s="62"/>
      <c r="CL13561" s="56" t="s">
        <v>6889</v>
      </c>
      <c r="CM13561" s="56" t="s">
        <v>217</v>
      </c>
      <c r="CN13561" s="56" t="s">
        <v>217</v>
      </c>
      <c r="CO13561" s="52"/>
      <c r="CP13561" s="52"/>
      <c r="CQ13561" s="52"/>
      <c r="CR13561" s="52"/>
      <c r="CS13561" s="52"/>
      <c r="CT13561" s="52"/>
      <c r="CU13561" s="33"/>
      <c r="CV13561" s="33"/>
    </row>
    <row r="13562" spans="74:100">
      <c r="BV13562" s="62"/>
      <c r="BW13562" s="62"/>
      <c r="BX13562" s="62"/>
      <c r="BY13562" s="62"/>
      <c r="BZ13562" s="62"/>
      <c r="CA13562" s="62"/>
      <c r="CB13562" s="62"/>
      <c r="CC13562" s="62"/>
      <c r="CD13562" s="62"/>
      <c r="CE13562" s="62"/>
      <c r="CF13562" s="62"/>
      <c r="CL13562" s="56" t="s">
        <v>20320</v>
      </c>
      <c r="CM13562" s="56"/>
      <c r="CN13562" s="56"/>
      <c r="CO13562" s="52"/>
      <c r="CP13562" s="52"/>
      <c r="CQ13562" s="52"/>
      <c r="CR13562" s="52"/>
      <c r="CS13562" s="52"/>
      <c r="CT13562" s="52"/>
      <c r="CU13562" s="33"/>
      <c r="CV13562" s="33"/>
    </row>
    <row r="13563" spans="74:100">
      <c r="BV13563" s="62"/>
      <c r="BW13563" s="62"/>
      <c r="BX13563" s="62"/>
      <c r="BY13563" s="62"/>
      <c r="BZ13563" s="62"/>
      <c r="CA13563" s="62"/>
      <c r="CB13563" s="62"/>
      <c r="CC13563" s="62"/>
      <c r="CD13563" s="62"/>
      <c r="CE13563" s="62"/>
      <c r="CF13563" s="62"/>
      <c r="CL13563" s="56" t="s">
        <v>2834</v>
      </c>
      <c r="CM13563" s="56" t="s">
        <v>216</v>
      </c>
      <c r="CN13563" s="56" t="s">
        <v>216</v>
      </c>
      <c r="CO13563" s="52"/>
      <c r="CP13563" s="52"/>
      <c r="CQ13563" s="52"/>
      <c r="CR13563" s="52"/>
      <c r="CS13563" s="52"/>
      <c r="CT13563" s="52"/>
      <c r="CU13563" s="33"/>
      <c r="CV13563" s="33"/>
    </row>
    <row r="13564" spans="74:100">
      <c r="BV13564" s="62"/>
      <c r="BW13564" s="62"/>
      <c r="BX13564" s="62"/>
      <c r="BY13564" s="62"/>
      <c r="BZ13564" s="62"/>
      <c r="CA13564" s="62"/>
      <c r="CB13564" s="62"/>
      <c r="CC13564" s="62"/>
      <c r="CD13564" s="62"/>
      <c r="CE13564" s="62"/>
      <c r="CF13564" s="62"/>
      <c r="CL13564" s="56" t="s">
        <v>23194</v>
      </c>
      <c r="CM13564" s="56"/>
      <c r="CN13564" s="56"/>
      <c r="CO13564" s="52"/>
      <c r="CP13564" s="52"/>
      <c r="CQ13564" s="52"/>
      <c r="CR13564" s="52"/>
      <c r="CS13564" s="52"/>
      <c r="CT13564" s="52"/>
      <c r="CU13564" s="33"/>
      <c r="CV13564" s="33"/>
    </row>
    <row r="13565" spans="74:100">
      <c r="BV13565" s="62"/>
      <c r="BW13565" s="62"/>
      <c r="BX13565" s="62"/>
      <c r="BY13565" s="62"/>
      <c r="BZ13565" s="62"/>
      <c r="CA13565" s="62"/>
      <c r="CB13565" s="62"/>
      <c r="CC13565" s="62"/>
      <c r="CD13565" s="62"/>
      <c r="CE13565" s="62"/>
      <c r="CF13565" s="62"/>
      <c r="CL13565" s="56" t="s">
        <v>2835</v>
      </c>
      <c r="CM13565" s="56" t="s">
        <v>217</v>
      </c>
      <c r="CN13565" s="56" t="s">
        <v>217</v>
      </c>
      <c r="CO13565" s="52"/>
      <c r="CP13565" s="52"/>
      <c r="CQ13565" s="52"/>
      <c r="CR13565" s="52"/>
      <c r="CS13565" s="52"/>
      <c r="CT13565" s="52"/>
      <c r="CU13565" s="33"/>
      <c r="CV13565" s="33"/>
    </row>
    <row r="13566" spans="74:100">
      <c r="BV13566" s="62"/>
      <c r="BW13566" s="62"/>
      <c r="BX13566" s="62"/>
      <c r="BY13566" s="62"/>
      <c r="BZ13566" s="62"/>
      <c r="CA13566" s="62"/>
      <c r="CB13566" s="62"/>
      <c r="CC13566" s="62"/>
      <c r="CD13566" s="62"/>
      <c r="CE13566" s="62"/>
      <c r="CF13566" s="62"/>
      <c r="CL13566" s="56" t="s">
        <v>23195</v>
      </c>
      <c r="CM13566" s="56"/>
      <c r="CN13566" s="56"/>
      <c r="CO13566" s="52"/>
      <c r="CP13566" s="52"/>
      <c r="CQ13566" s="52"/>
      <c r="CR13566" s="52"/>
      <c r="CS13566" s="52"/>
      <c r="CT13566" s="52"/>
      <c r="CU13566" s="33"/>
      <c r="CV13566" s="33"/>
    </row>
    <row r="13567" spans="74:100">
      <c r="BV13567" s="62"/>
      <c r="BW13567" s="62"/>
      <c r="BX13567" s="62"/>
      <c r="BY13567" s="62"/>
      <c r="BZ13567" s="62"/>
      <c r="CA13567" s="62"/>
      <c r="CB13567" s="62"/>
      <c r="CC13567" s="62"/>
      <c r="CD13567" s="62"/>
      <c r="CE13567" s="62"/>
      <c r="CF13567" s="62"/>
      <c r="CL13567" s="56" t="s">
        <v>2836</v>
      </c>
      <c r="CM13567" s="56" t="s">
        <v>216</v>
      </c>
      <c r="CN13567" s="56" t="s">
        <v>216</v>
      </c>
      <c r="CO13567" s="52"/>
      <c r="CP13567" s="52"/>
      <c r="CQ13567" s="52"/>
      <c r="CR13567" s="52"/>
      <c r="CS13567" s="52"/>
      <c r="CT13567" s="52"/>
      <c r="CU13567" s="33"/>
      <c r="CV13567" s="33"/>
    </row>
    <row r="13568" spans="74:100">
      <c r="BV13568" s="62"/>
      <c r="BW13568" s="62"/>
      <c r="BX13568" s="62"/>
      <c r="BY13568" s="62"/>
      <c r="BZ13568" s="62"/>
      <c r="CA13568" s="62"/>
      <c r="CB13568" s="62"/>
      <c r="CC13568" s="62"/>
      <c r="CD13568" s="62"/>
      <c r="CE13568" s="62"/>
      <c r="CF13568" s="62"/>
      <c r="CL13568" s="56" t="s">
        <v>23196</v>
      </c>
      <c r="CM13568" s="56"/>
      <c r="CN13568" s="56"/>
      <c r="CO13568" s="52"/>
      <c r="CP13568" s="52"/>
      <c r="CQ13568" s="52"/>
      <c r="CR13568" s="52"/>
      <c r="CS13568" s="52"/>
      <c r="CT13568" s="52"/>
      <c r="CU13568" s="33"/>
      <c r="CV13568" s="33"/>
    </row>
    <row r="13569" spans="74:100">
      <c r="BV13569" s="62"/>
      <c r="BW13569" s="62"/>
      <c r="BX13569" s="62"/>
      <c r="BY13569" s="62"/>
      <c r="BZ13569" s="62"/>
      <c r="CA13569" s="62"/>
      <c r="CB13569" s="62"/>
      <c r="CC13569" s="62"/>
      <c r="CD13569" s="62"/>
      <c r="CE13569" s="62"/>
      <c r="CF13569" s="62"/>
      <c r="CL13569" s="56" t="s">
        <v>6890</v>
      </c>
      <c r="CM13569" s="56" t="s">
        <v>217</v>
      </c>
      <c r="CN13569" s="56" t="s">
        <v>217</v>
      </c>
      <c r="CO13569" s="52"/>
      <c r="CP13569" s="52"/>
      <c r="CQ13569" s="52"/>
      <c r="CR13569" s="52"/>
      <c r="CS13569" s="52"/>
      <c r="CT13569" s="52"/>
      <c r="CU13569" s="33"/>
      <c r="CV13569" s="33"/>
    </row>
    <row r="13570" spans="74:100">
      <c r="BV13570" s="62"/>
      <c r="BW13570" s="62"/>
      <c r="BX13570" s="62"/>
      <c r="BY13570" s="62"/>
      <c r="BZ13570" s="62"/>
      <c r="CA13570" s="62"/>
      <c r="CB13570" s="62"/>
      <c r="CC13570" s="62"/>
      <c r="CD13570" s="62"/>
      <c r="CE13570" s="62"/>
      <c r="CF13570" s="62"/>
      <c r="CL13570" s="56" t="s">
        <v>20321</v>
      </c>
      <c r="CM13570" s="56"/>
      <c r="CN13570" s="56"/>
      <c r="CO13570" s="52"/>
      <c r="CP13570" s="52"/>
      <c r="CQ13570" s="52"/>
      <c r="CR13570" s="52"/>
      <c r="CS13570" s="52"/>
      <c r="CT13570" s="52"/>
      <c r="CU13570" s="33"/>
      <c r="CV13570" s="33"/>
    </row>
    <row r="13571" spans="74:100">
      <c r="BV13571" s="62"/>
      <c r="BW13571" s="62"/>
      <c r="BX13571" s="62"/>
      <c r="BY13571" s="62"/>
      <c r="BZ13571" s="62"/>
      <c r="CA13571" s="62"/>
      <c r="CB13571" s="62"/>
      <c r="CC13571" s="62"/>
      <c r="CD13571" s="62"/>
      <c r="CE13571" s="62"/>
      <c r="CF13571" s="62"/>
      <c r="CL13571" s="56" t="s">
        <v>28832</v>
      </c>
      <c r="CM13571" s="56" t="s">
        <v>217</v>
      </c>
      <c r="CN13571" s="56" t="s">
        <v>217</v>
      </c>
      <c r="CO13571" s="52"/>
      <c r="CP13571" s="52"/>
      <c r="CQ13571" s="52"/>
      <c r="CR13571" s="52"/>
      <c r="CS13571" s="52"/>
      <c r="CT13571" s="52"/>
      <c r="CU13571" s="33"/>
      <c r="CV13571" s="33"/>
    </row>
    <row r="13572" spans="74:100">
      <c r="BV13572" s="62"/>
      <c r="BW13572" s="62"/>
      <c r="BX13572" s="62"/>
      <c r="BY13572" s="62"/>
      <c r="BZ13572" s="62"/>
      <c r="CA13572" s="62"/>
      <c r="CB13572" s="62"/>
      <c r="CC13572" s="62"/>
      <c r="CD13572" s="62"/>
      <c r="CE13572" s="62"/>
      <c r="CF13572" s="62"/>
      <c r="CL13572" s="56" t="s">
        <v>28833</v>
      </c>
      <c r="CM13572" s="56"/>
      <c r="CN13572" s="56"/>
      <c r="CO13572" s="52"/>
      <c r="CP13572" s="52"/>
      <c r="CQ13572" s="52"/>
      <c r="CR13572" s="52"/>
      <c r="CS13572" s="52"/>
      <c r="CT13572" s="52"/>
      <c r="CU13572" s="33"/>
      <c r="CV13572" s="33"/>
    </row>
    <row r="13573" spans="74:100">
      <c r="BV13573" s="62"/>
      <c r="BW13573" s="62"/>
      <c r="BX13573" s="62"/>
      <c r="BY13573" s="62"/>
      <c r="BZ13573" s="62"/>
      <c r="CA13573" s="62"/>
      <c r="CB13573" s="62"/>
      <c r="CC13573" s="62"/>
      <c r="CD13573" s="62"/>
      <c r="CE13573" s="62"/>
      <c r="CF13573" s="62"/>
      <c r="CL13573" s="56" t="s">
        <v>6891</v>
      </c>
      <c r="CM13573" s="56" t="s">
        <v>217</v>
      </c>
      <c r="CN13573" s="56" t="s">
        <v>217</v>
      </c>
      <c r="CO13573" s="52"/>
      <c r="CP13573" s="52"/>
      <c r="CQ13573" s="52"/>
      <c r="CR13573" s="52"/>
      <c r="CS13573" s="52"/>
      <c r="CT13573" s="52"/>
      <c r="CU13573" s="33"/>
      <c r="CV13573" s="33"/>
    </row>
    <row r="13574" spans="74:100">
      <c r="BV13574" s="62"/>
      <c r="BW13574" s="62"/>
      <c r="BX13574" s="62"/>
      <c r="BY13574" s="62"/>
      <c r="BZ13574" s="62"/>
      <c r="CA13574" s="62"/>
      <c r="CB13574" s="62"/>
      <c r="CC13574" s="62"/>
      <c r="CD13574" s="62"/>
      <c r="CE13574" s="62"/>
      <c r="CF13574" s="62"/>
      <c r="CL13574" s="56" t="s">
        <v>20322</v>
      </c>
      <c r="CM13574" s="56"/>
      <c r="CN13574" s="56"/>
      <c r="CO13574" s="52"/>
      <c r="CP13574" s="52"/>
      <c r="CQ13574" s="52"/>
      <c r="CR13574" s="52"/>
      <c r="CS13574" s="52"/>
      <c r="CT13574" s="52"/>
      <c r="CU13574" s="33"/>
      <c r="CV13574" s="33"/>
    </row>
    <row r="13575" spans="74:100">
      <c r="BV13575" s="62"/>
      <c r="BW13575" s="62"/>
      <c r="BX13575" s="62"/>
      <c r="BY13575" s="62"/>
      <c r="BZ13575" s="62"/>
      <c r="CA13575" s="62"/>
      <c r="CB13575" s="62"/>
      <c r="CC13575" s="62"/>
      <c r="CD13575" s="62"/>
      <c r="CE13575" s="62"/>
      <c r="CF13575" s="62"/>
      <c r="CL13575" s="56" t="s">
        <v>6892</v>
      </c>
      <c r="CM13575" s="56" t="s">
        <v>217</v>
      </c>
      <c r="CN13575" s="56" t="s">
        <v>217</v>
      </c>
      <c r="CO13575" s="52"/>
      <c r="CP13575" s="52"/>
      <c r="CQ13575" s="52"/>
      <c r="CR13575" s="52"/>
      <c r="CS13575" s="52"/>
      <c r="CT13575" s="52"/>
      <c r="CU13575" s="33"/>
      <c r="CV13575" s="33"/>
    </row>
    <row r="13576" spans="74:100">
      <c r="BV13576" s="62"/>
      <c r="BW13576" s="62"/>
      <c r="BX13576" s="62"/>
      <c r="BY13576" s="62"/>
      <c r="BZ13576" s="62"/>
      <c r="CA13576" s="62"/>
      <c r="CB13576" s="62"/>
      <c r="CC13576" s="62"/>
      <c r="CD13576" s="62"/>
      <c r="CE13576" s="62"/>
      <c r="CF13576" s="62"/>
      <c r="CL13576" s="56" t="s">
        <v>20323</v>
      </c>
      <c r="CM13576" s="56"/>
      <c r="CN13576" s="56"/>
      <c r="CO13576" s="52"/>
      <c r="CP13576" s="52"/>
      <c r="CQ13576" s="52"/>
      <c r="CR13576" s="52"/>
      <c r="CS13576" s="52"/>
      <c r="CT13576" s="52"/>
      <c r="CU13576" s="33"/>
      <c r="CV13576" s="33"/>
    </row>
    <row r="13577" spans="74:100">
      <c r="BV13577" s="62"/>
      <c r="BW13577" s="62"/>
      <c r="BX13577" s="62"/>
      <c r="BY13577" s="62"/>
      <c r="BZ13577" s="62"/>
      <c r="CA13577" s="62"/>
      <c r="CB13577" s="62"/>
      <c r="CC13577" s="62"/>
      <c r="CD13577" s="62"/>
      <c r="CE13577" s="62"/>
      <c r="CF13577" s="62"/>
      <c r="CL13577" s="56" t="s">
        <v>2837</v>
      </c>
      <c r="CM13577" s="56" t="s">
        <v>216</v>
      </c>
      <c r="CN13577" s="56" t="s">
        <v>216</v>
      </c>
      <c r="CO13577" s="52"/>
      <c r="CP13577" s="52"/>
      <c r="CQ13577" s="52"/>
      <c r="CR13577" s="52"/>
      <c r="CS13577" s="52"/>
      <c r="CT13577" s="52"/>
      <c r="CU13577" s="33"/>
      <c r="CV13577" s="33"/>
    </row>
    <row r="13578" spans="74:100">
      <c r="BV13578" s="62"/>
      <c r="BW13578" s="62"/>
      <c r="BX13578" s="62"/>
      <c r="BY13578" s="62"/>
      <c r="BZ13578" s="62"/>
      <c r="CA13578" s="62"/>
      <c r="CB13578" s="62"/>
      <c r="CC13578" s="62"/>
      <c r="CD13578" s="62"/>
      <c r="CE13578" s="62"/>
      <c r="CF13578" s="62"/>
      <c r="CL13578" s="56" t="s">
        <v>23197</v>
      </c>
      <c r="CM13578" s="56"/>
      <c r="CN13578" s="56"/>
      <c r="CO13578" s="52"/>
      <c r="CP13578" s="52"/>
      <c r="CQ13578" s="52"/>
      <c r="CR13578" s="52"/>
      <c r="CS13578" s="52"/>
      <c r="CT13578" s="52"/>
      <c r="CU13578" s="33"/>
      <c r="CV13578" s="33"/>
    </row>
    <row r="13579" spans="74:100">
      <c r="BV13579" s="62"/>
      <c r="BW13579" s="62"/>
      <c r="BX13579" s="62"/>
      <c r="BY13579" s="62"/>
      <c r="BZ13579" s="62"/>
      <c r="CA13579" s="62"/>
      <c r="CB13579" s="62"/>
      <c r="CC13579" s="62"/>
      <c r="CD13579" s="62"/>
      <c r="CE13579" s="62"/>
      <c r="CF13579" s="62"/>
      <c r="CL13579" s="56" t="s">
        <v>6893</v>
      </c>
      <c r="CM13579" s="56" t="s">
        <v>217</v>
      </c>
      <c r="CN13579" s="56" t="s">
        <v>217</v>
      </c>
      <c r="CO13579" s="52"/>
      <c r="CP13579" s="52"/>
      <c r="CQ13579" s="52"/>
      <c r="CR13579" s="52"/>
      <c r="CS13579" s="52"/>
      <c r="CT13579" s="52"/>
      <c r="CU13579" s="33"/>
      <c r="CV13579" s="33"/>
    </row>
    <row r="13580" spans="74:100">
      <c r="BV13580" s="62"/>
      <c r="BW13580" s="62"/>
      <c r="BX13580" s="62"/>
      <c r="BY13580" s="62"/>
      <c r="BZ13580" s="62"/>
      <c r="CA13580" s="62"/>
      <c r="CB13580" s="62"/>
      <c r="CC13580" s="62"/>
      <c r="CD13580" s="62"/>
      <c r="CE13580" s="62"/>
      <c r="CF13580" s="62"/>
      <c r="CL13580" s="56" t="s">
        <v>20324</v>
      </c>
      <c r="CM13580" s="56"/>
      <c r="CN13580" s="56"/>
      <c r="CO13580" s="52"/>
      <c r="CP13580" s="52"/>
      <c r="CQ13580" s="52"/>
      <c r="CR13580" s="52"/>
      <c r="CS13580" s="52"/>
      <c r="CT13580" s="52"/>
      <c r="CU13580" s="33"/>
      <c r="CV13580" s="33"/>
    </row>
    <row r="13581" spans="74:100">
      <c r="BV13581" s="62"/>
      <c r="BW13581" s="62"/>
      <c r="BX13581" s="62"/>
      <c r="BY13581" s="62"/>
      <c r="BZ13581" s="62"/>
      <c r="CA13581" s="62"/>
      <c r="CB13581" s="62"/>
      <c r="CC13581" s="62"/>
      <c r="CD13581" s="62"/>
      <c r="CE13581" s="62"/>
      <c r="CF13581" s="62"/>
      <c r="CL13581" s="56" t="s">
        <v>6894</v>
      </c>
      <c r="CM13581" s="56" t="s">
        <v>217</v>
      </c>
      <c r="CN13581" s="56" t="s">
        <v>217</v>
      </c>
      <c r="CO13581" s="52"/>
      <c r="CP13581" s="52"/>
      <c r="CQ13581" s="52"/>
      <c r="CR13581" s="52"/>
      <c r="CS13581" s="52"/>
      <c r="CT13581" s="52"/>
      <c r="CU13581" s="33"/>
      <c r="CV13581" s="33"/>
    </row>
    <row r="13582" spans="74:100">
      <c r="BV13582" s="62"/>
      <c r="BW13582" s="62"/>
      <c r="BX13582" s="62"/>
      <c r="BY13582" s="62"/>
      <c r="BZ13582" s="62"/>
      <c r="CA13582" s="62"/>
      <c r="CB13582" s="62"/>
      <c r="CC13582" s="62"/>
      <c r="CD13582" s="62"/>
      <c r="CE13582" s="62"/>
      <c r="CF13582" s="62"/>
      <c r="CL13582" s="56" t="s">
        <v>20325</v>
      </c>
      <c r="CM13582" s="56"/>
      <c r="CN13582" s="56"/>
      <c r="CO13582" s="52"/>
      <c r="CP13582" s="52"/>
      <c r="CQ13582" s="52"/>
      <c r="CR13582" s="52"/>
      <c r="CS13582" s="52"/>
      <c r="CT13582" s="52"/>
      <c r="CU13582" s="33"/>
      <c r="CV13582" s="33"/>
    </row>
    <row r="13583" spans="74:100">
      <c r="BV13583" s="62"/>
      <c r="BW13583" s="62"/>
      <c r="BX13583" s="62"/>
      <c r="BY13583" s="62"/>
      <c r="BZ13583" s="62"/>
      <c r="CA13583" s="62"/>
      <c r="CB13583" s="62"/>
      <c r="CC13583" s="62"/>
      <c r="CD13583" s="62"/>
      <c r="CE13583" s="62"/>
      <c r="CF13583" s="62"/>
      <c r="CL13583" s="56" t="s">
        <v>2838</v>
      </c>
      <c r="CM13583" s="56" t="s">
        <v>216</v>
      </c>
      <c r="CN13583" s="56" t="s">
        <v>216</v>
      </c>
      <c r="CO13583" s="52"/>
      <c r="CP13583" s="52"/>
      <c r="CQ13583" s="52"/>
      <c r="CR13583" s="52"/>
      <c r="CS13583" s="52"/>
      <c r="CT13583" s="52"/>
      <c r="CU13583" s="33"/>
      <c r="CV13583" s="33"/>
    </row>
    <row r="13584" spans="74:100">
      <c r="BV13584" s="62"/>
      <c r="BW13584" s="62"/>
      <c r="BX13584" s="62"/>
      <c r="BY13584" s="62"/>
      <c r="BZ13584" s="62"/>
      <c r="CA13584" s="62"/>
      <c r="CB13584" s="62"/>
      <c r="CC13584" s="62"/>
      <c r="CD13584" s="62"/>
      <c r="CE13584" s="62"/>
      <c r="CF13584" s="62"/>
      <c r="CL13584" s="56" t="s">
        <v>23198</v>
      </c>
      <c r="CM13584" s="56"/>
      <c r="CN13584" s="56"/>
      <c r="CO13584" s="52"/>
      <c r="CP13584" s="52"/>
      <c r="CQ13584" s="52"/>
      <c r="CR13584" s="52"/>
      <c r="CS13584" s="52"/>
      <c r="CT13584" s="52"/>
      <c r="CU13584" s="33"/>
      <c r="CV13584" s="33"/>
    </row>
    <row r="13585" spans="74:100">
      <c r="BV13585" s="62"/>
      <c r="BW13585" s="62"/>
      <c r="BX13585" s="62"/>
      <c r="BY13585" s="62"/>
      <c r="BZ13585" s="62"/>
      <c r="CA13585" s="62"/>
      <c r="CB13585" s="62"/>
      <c r="CC13585" s="62"/>
      <c r="CD13585" s="62"/>
      <c r="CE13585" s="62"/>
      <c r="CF13585" s="62"/>
      <c r="CL13585" s="56" t="s">
        <v>2839</v>
      </c>
      <c r="CM13585" s="56" t="s">
        <v>217</v>
      </c>
      <c r="CN13585" s="56" t="s">
        <v>217</v>
      </c>
      <c r="CO13585" s="52"/>
      <c r="CP13585" s="52"/>
      <c r="CQ13585" s="52"/>
      <c r="CR13585" s="52"/>
      <c r="CS13585" s="52"/>
      <c r="CT13585" s="52"/>
      <c r="CU13585" s="33"/>
      <c r="CV13585" s="33"/>
    </row>
    <row r="13586" spans="74:100">
      <c r="BV13586" s="62"/>
      <c r="BW13586" s="62"/>
      <c r="BX13586" s="62"/>
      <c r="BY13586" s="62"/>
      <c r="BZ13586" s="62"/>
      <c r="CA13586" s="62"/>
      <c r="CB13586" s="62"/>
      <c r="CC13586" s="62"/>
      <c r="CD13586" s="62"/>
      <c r="CE13586" s="62"/>
      <c r="CF13586" s="62"/>
      <c r="CL13586" s="56" t="s">
        <v>23199</v>
      </c>
      <c r="CM13586" s="56"/>
      <c r="CN13586" s="56"/>
      <c r="CO13586" s="52"/>
      <c r="CP13586" s="52"/>
      <c r="CQ13586" s="52"/>
      <c r="CR13586" s="52"/>
      <c r="CS13586" s="52"/>
      <c r="CT13586" s="52"/>
      <c r="CU13586" s="33"/>
      <c r="CV13586" s="33"/>
    </row>
    <row r="13587" spans="74:100">
      <c r="BV13587" s="62"/>
      <c r="BW13587" s="62"/>
      <c r="BX13587" s="62"/>
      <c r="BY13587" s="62"/>
      <c r="BZ13587" s="62"/>
      <c r="CA13587" s="62"/>
      <c r="CB13587" s="62"/>
      <c r="CC13587" s="62"/>
      <c r="CD13587" s="62"/>
      <c r="CE13587" s="62"/>
      <c r="CF13587" s="62"/>
      <c r="CL13587" s="56" t="s">
        <v>28834</v>
      </c>
      <c r="CM13587" s="56" t="s">
        <v>217</v>
      </c>
      <c r="CN13587" s="56" t="s">
        <v>217</v>
      </c>
      <c r="CO13587" s="52"/>
      <c r="CP13587" s="52"/>
      <c r="CQ13587" s="52"/>
      <c r="CR13587" s="52"/>
      <c r="CS13587" s="52"/>
      <c r="CT13587" s="52"/>
      <c r="CU13587" s="33"/>
      <c r="CV13587" s="33"/>
    </row>
    <row r="13588" spans="74:100">
      <c r="BV13588" s="62"/>
      <c r="BW13588" s="62"/>
      <c r="BX13588" s="62"/>
      <c r="BY13588" s="62"/>
      <c r="BZ13588" s="62"/>
      <c r="CA13588" s="62"/>
      <c r="CB13588" s="62"/>
      <c r="CC13588" s="62"/>
      <c r="CD13588" s="62"/>
      <c r="CE13588" s="62"/>
      <c r="CF13588" s="62"/>
      <c r="CL13588" s="56" t="s">
        <v>28835</v>
      </c>
      <c r="CM13588" s="56"/>
      <c r="CN13588" s="56"/>
      <c r="CO13588" s="52"/>
      <c r="CP13588" s="52"/>
      <c r="CQ13588" s="52"/>
      <c r="CR13588" s="52"/>
      <c r="CS13588" s="52"/>
      <c r="CT13588" s="52"/>
      <c r="CU13588" s="33"/>
      <c r="CV13588" s="33"/>
    </row>
    <row r="13589" spans="74:100">
      <c r="BV13589" s="62"/>
      <c r="BW13589" s="62"/>
      <c r="BX13589" s="62"/>
      <c r="BY13589" s="62"/>
      <c r="BZ13589" s="62"/>
      <c r="CA13589" s="62"/>
      <c r="CB13589" s="62"/>
      <c r="CC13589" s="62"/>
      <c r="CD13589" s="62"/>
      <c r="CE13589" s="62"/>
      <c r="CF13589" s="62"/>
      <c r="CL13589" s="56" t="s">
        <v>6895</v>
      </c>
      <c r="CM13589" s="56" t="s">
        <v>217</v>
      </c>
      <c r="CN13589" s="56" t="s">
        <v>217</v>
      </c>
      <c r="CO13589" s="52"/>
      <c r="CP13589" s="52"/>
      <c r="CQ13589" s="52"/>
      <c r="CR13589" s="52"/>
      <c r="CS13589" s="52"/>
      <c r="CT13589" s="52"/>
      <c r="CU13589" s="33"/>
      <c r="CV13589" s="33"/>
    </row>
    <row r="13590" spans="74:100">
      <c r="BV13590" s="62"/>
      <c r="BW13590" s="62"/>
      <c r="BX13590" s="62"/>
      <c r="BY13590" s="62"/>
      <c r="BZ13590" s="62"/>
      <c r="CA13590" s="62"/>
      <c r="CB13590" s="62"/>
      <c r="CC13590" s="62"/>
      <c r="CD13590" s="62"/>
      <c r="CE13590" s="62"/>
      <c r="CF13590" s="62"/>
      <c r="CL13590" s="56" t="s">
        <v>20326</v>
      </c>
      <c r="CM13590" s="56"/>
      <c r="CN13590" s="56"/>
      <c r="CO13590" s="52"/>
      <c r="CP13590" s="52"/>
      <c r="CQ13590" s="52"/>
      <c r="CR13590" s="52"/>
      <c r="CS13590" s="52"/>
      <c r="CT13590" s="52"/>
      <c r="CU13590" s="33"/>
      <c r="CV13590" s="33"/>
    </row>
    <row r="13591" spans="74:100">
      <c r="BV13591" s="62"/>
      <c r="BW13591" s="62"/>
      <c r="BX13591" s="62"/>
      <c r="BY13591" s="62"/>
      <c r="BZ13591" s="62"/>
      <c r="CA13591" s="62"/>
      <c r="CB13591" s="62"/>
      <c r="CC13591" s="62"/>
      <c r="CD13591" s="62"/>
      <c r="CE13591" s="62"/>
      <c r="CF13591" s="62"/>
      <c r="CL13591" s="56" t="s">
        <v>6896</v>
      </c>
      <c r="CM13591" s="56" t="s">
        <v>217</v>
      </c>
      <c r="CN13591" s="56" t="s">
        <v>217</v>
      </c>
      <c r="CO13591" s="52"/>
      <c r="CP13591" s="52"/>
      <c r="CQ13591" s="52"/>
      <c r="CR13591" s="52"/>
      <c r="CS13591" s="52"/>
      <c r="CT13591" s="52"/>
      <c r="CU13591" s="33"/>
      <c r="CV13591" s="33"/>
    </row>
    <row r="13592" spans="74:100">
      <c r="BV13592" s="62"/>
      <c r="BW13592" s="62"/>
      <c r="BX13592" s="62"/>
      <c r="BY13592" s="62"/>
      <c r="BZ13592" s="62"/>
      <c r="CA13592" s="62"/>
      <c r="CB13592" s="62"/>
      <c r="CC13592" s="62"/>
      <c r="CD13592" s="62"/>
      <c r="CE13592" s="62"/>
      <c r="CF13592" s="62"/>
      <c r="CL13592" s="56" t="s">
        <v>20327</v>
      </c>
      <c r="CM13592" s="56"/>
      <c r="CN13592" s="56"/>
      <c r="CO13592" s="52"/>
      <c r="CP13592" s="52"/>
      <c r="CQ13592" s="52"/>
      <c r="CR13592" s="52"/>
      <c r="CS13592" s="52"/>
      <c r="CT13592" s="52"/>
      <c r="CU13592" s="33"/>
      <c r="CV13592" s="33"/>
    </row>
    <row r="13593" spans="74:100">
      <c r="BV13593" s="62"/>
      <c r="BW13593" s="62"/>
      <c r="BX13593" s="62"/>
      <c r="BY13593" s="62"/>
      <c r="BZ13593" s="62"/>
      <c r="CA13593" s="62"/>
      <c r="CB13593" s="62"/>
      <c r="CC13593" s="62"/>
      <c r="CD13593" s="62"/>
      <c r="CE13593" s="62"/>
      <c r="CF13593" s="62"/>
      <c r="CL13593" s="56" t="s">
        <v>6897</v>
      </c>
      <c r="CM13593" s="56" t="s">
        <v>217</v>
      </c>
      <c r="CN13593" s="56" t="s">
        <v>217</v>
      </c>
      <c r="CO13593" s="52"/>
      <c r="CP13593" s="52"/>
      <c r="CQ13593" s="52"/>
      <c r="CR13593" s="52"/>
      <c r="CS13593" s="52"/>
      <c r="CT13593" s="52"/>
      <c r="CU13593" s="33"/>
      <c r="CV13593" s="33"/>
    </row>
    <row r="13594" spans="74:100">
      <c r="BV13594" s="62"/>
      <c r="BW13594" s="62"/>
      <c r="BX13594" s="62"/>
      <c r="BY13594" s="62"/>
      <c r="BZ13594" s="62"/>
      <c r="CA13594" s="62"/>
      <c r="CB13594" s="62"/>
      <c r="CC13594" s="62"/>
      <c r="CD13594" s="62"/>
      <c r="CE13594" s="62"/>
      <c r="CF13594" s="62"/>
      <c r="CL13594" s="56" t="s">
        <v>20328</v>
      </c>
      <c r="CM13594" s="56"/>
      <c r="CN13594" s="56"/>
      <c r="CO13594" s="52"/>
      <c r="CP13594" s="52"/>
      <c r="CQ13594" s="52"/>
      <c r="CR13594" s="52"/>
      <c r="CS13594" s="52"/>
      <c r="CT13594" s="52"/>
      <c r="CU13594" s="33"/>
      <c r="CV13594" s="33"/>
    </row>
    <row r="13595" spans="74:100">
      <c r="BV13595" s="62"/>
      <c r="BW13595" s="62"/>
      <c r="BX13595" s="62"/>
      <c r="BY13595" s="62"/>
      <c r="BZ13595" s="62"/>
      <c r="CA13595" s="62"/>
      <c r="CB13595" s="62"/>
      <c r="CC13595" s="62"/>
      <c r="CD13595" s="62"/>
      <c r="CE13595" s="62"/>
      <c r="CF13595" s="62"/>
      <c r="CL13595" s="56" t="s">
        <v>6898</v>
      </c>
      <c r="CM13595" s="56" t="s">
        <v>217</v>
      </c>
      <c r="CN13595" s="56" t="s">
        <v>217</v>
      </c>
      <c r="CO13595" s="52"/>
      <c r="CP13595" s="52"/>
      <c r="CQ13595" s="52"/>
      <c r="CR13595" s="52"/>
      <c r="CS13595" s="52"/>
      <c r="CT13595" s="52"/>
      <c r="CU13595" s="33"/>
      <c r="CV13595" s="33"/>
    </row>
    <row r="13596" spans="74:100">
      <c r="BV13596" s="62"/>
      <c r="BW13596" s="62"/>
      <c r="BX13596" s="62"/>
      <c r="BY13596" s="62"/>
      <c r="BZ13596" s="62"/>
      <c r="CA13596" s="62"/>
      <c r="CB13596" s="62"/>
      <c r="CC13596" s="62"/>
      <c r="CD13596" s="62"/>
      <c r="CE13596" s="62"/>
      <c r="CF13596" s="62"/>
      <c r="CL13596" s="56" t="s">
        <v>20329</v>
      </c>
      <c r="CM13596" s="56"/>
      <c r="CN13596" s="56"/>
      <c r="CO13596" s="52"/>
      <c r="CP13596" s="52"/>
      <c r="CQ13596" s="52"/>
      <c r="CR13596" s="52"/>
      <c r="CS13596" s="52"/>
      <c r="CT13596" s="52"/>
      <c r="CU13596" s="33"/>
      <c r="CV13596" s="33"/>
    </row>
    <row r="13597" spans="74:100">
      <c r="BV13597" s="62"/>
      <c r="BW13597" s="62"/>
      <c r="BX13597" s="62"/>
      <c r="BY13597" s="62"/>
      <c r="BZ13597" s="62"/>
      <c r="CA13597" s="62"/>
      <c r="CB13597" s="62"/>
      <c r="CC13597" s="62"/>
      <c r="CD13597" s="62"/>
      <c r="CE13597" s="62"/>
      <c r="CF13597" s="62"/>
      <c r="CL13597" s="56" t="s">
        <v>6899</v>
      </c>
      <c r="CM13597" s="56" t="s">
        <v>217</v>
      </c>
      <c r="CN13597" s="56" t="s">
        <v>217</v>
      </c>
      <c r="CO13597" s="52"/>
      <c r="CP13597" s="52"/>
      <c r="CQ13597" s="52"/>
      <c r="CR13597" s="52"/>
      <c r="CS13597" s="52"/>
      <c r="CT13597" s="52"/>
      <c r="CU13597" s="33"/>
      <c r="CV13597" s="33"/>
    </row>
    <row r="13598" spans="74:100">
      <c r="BV13598" s="62"/>
      <c r="BW13598" s="62"/>
      <c r="BX13598" s="62"/>
      <c r="BY13598" s="62"/>
      <c r="BZ13598" s="62"/>
      <c r="CA13598" s="62"/>
      <c r="CB13598" s="62"/>
      <c r="CC13598" s="62"/>
      <c r="CD13598" s="62"/>
      <c r="CE13598" s="62"/>
      <c r="CF13598" s="62"/>
      <c r="CL13598" s="56" t="s">
        <v>20330</v>
      </c>
      <c r="CM13598" s="56"/>
      <c r="CN13598" s="56"/>
      <c r="CO13598" s="52"/>
      <c r="CP13598" s="52"/>
      <c r="CQ13598" s="52"/>
      <c r="CR13598" s="52"/>
      <c r="CS13598" s="52"/>
      <c r="CT13598" s="52"/>
      <c r="CU13598" s="33"/>
      <c r="CV13598" s="33"/>
    </row>
    <row r="13599" spans="74:100">
      <c r="BV13599" s="62"/>
      <c r="BW13599" s="62"/>
      <c r="BX13599" s="62"/>
      <c r="BY13599" s="62"/>
      <c r="BZ13599" s="62"/>
      <c r="CA13599" s="62"/>
      <c r="CB13599" s="62"/>
      <c r="CC13599" s="62"/>
      <c r="CD13599" s="62"/>
      <c r="CE13599" s="62"/>
      <c r="CF13599" s="62"/>
      <c r="CL13599" s="56" t="s">
        <v>28836</v>
      </c>
      <c r="CM13599" s="56" t="s">
        <v>217</v>
      </c>
      <c r="CN13599" s="56" t="s">
        <v>217</v>
      </c>
      <c r="CO13599" s="52"/>
      <c r="CP13599" s="52"/>
      <c r="CQ13599" s="52"/>
      <c r="CR13599" s="52"/>
      <c r="CS13599" s="52"/>
      <c r="CT13599" s="52"/>
      <c r="CU13599" s="33"/>
      <c r="CV13599" s="33"/>
    </row>
    <row r="13600" spans="74:100">
      <c r="BV13600" s="62"/>
      <c r="BW13600" s="62"/>
      <c r="BX13600" s="62"/>
      <c r="BY13600" s="62"/>
      <c r="BZ13600" s="62"/>
      <c r="CA13600" s="62"/>
      <c r="CB13600" s="62"/>
      <c r="CC13600" s="62"/>
      <c r="CD13600" s="62"/>
      <c r="CE13600" s="62"/>
      <c r="CF13600" s="62"/>
      <c r="CL13600" s="56" t="s">
        <v>28837</v>
      </c>
      <c r="CM13600" s="56"/>
      <c r="CN13600" s="56"/>
      <c r="CO13600" s="52"/>
      <c r="CP13600" s="52"/>
      <c r="CQ13600" s="52"/>
      <c r="CR13600" s="52"/>
      <c r="CS13600" s="52"/>
      <c r="CT13600" s="52"/>
      <c r="CU13600" s="33"/>
      <c r="CV13600" s="33"/>
    </row>
    <row r="13601" spans="74:100">
      <c r="BV13601" s="62"/>
      <c r="BW13601" s="62"/>
      <c r="BX13601" s="62"/>
      <c r="BY13601" s="62"/>
      <c r="BZ13601" s="62"/>
      <c r="CA13601" s="62"/>
      <c r="CB13601" s="62"/>
      <c r="CC13601" s="62"/>
      <c r="CD13601" s="62"/>
      <c r="CE13601" s="62"/>
      <c r="CF13601" s="62"/>
      <c r="CL13601" s="56" t="s">
        <v>6900</v>
      </c>
      <c r="CM13601" s="56" t="s">
        <v>3118</v>
      </c>
      <c r="CN13601" s="56" t="s">
        <v>3118</v>
      </c>
      <c r="CO13601" s="52"/>
      <c r="CP13601" s="52"/>
      <c r="CQ13601" s="52"/>
      <c r="CR13601" s="52"/>
      <c r="CS13601" s="52"/>
      <c r="CT13601" s="52"/>
      <c r="CU13601" s="33"/>
      <c r="CV13601" s="33"/>
    </row>
    <row r="13602" spans="74:100">
      <c r="BV13602" s="62"/>
      <c r="BW13602" s="62"/>
      <c r="BX13602" s="62"/>
      <c r="BY13602" s="62"/>
      <c r="BZ13602" s="62"/>
      <c r="CA13602" s="62"/>
      <c r="CB13602" s="62"/>
      <c r="CC13602" s="62"/>
      <c r="CD13602" s="62"/>
      <c r="CE13602" s="62"/>
      <c r="CF13602" s="62"/>
      <c r="CL13602" s="56" t="s">
        <v>20331</v>
      </c>
      <c r="CM13602" s="56"/>
      <c r="CN13602" s="56"/>
      <c r="CO13602" s="52"/>
      <c r="CP13602" s="52"/>
      <c r="CQ13602" s="52"/>
      <c r="CR13602" s="52"/>
      <c r="CS13602" s="52"/>
      <c r="CT13602" s="52"/>
      <c r="CU13602" s="33"/>
      <c r="CV13602" s="33"/>
    </row>
    <row r="13603" spans="74:100">
      <c r="BV13603" s="62"/>
      <c r="BW13603" s="62"/>
      <c r="BX13603" s="62"/>
      <c r="BY13603" s="62"/>
      <c r="BZ13603" s="62"/>
      <c r="CA13603" s="62"/>
      <c r="CB13603" s="62"/>
      <c r="CC13603" s="62"/>
      <c r="CD13603" s="62"/>
      <c r="CE13603" s="62"/>
      <c r="CF13603" s="62"/>
      <c r="CL13603" s="56" t="s">
        <v>6901</v>
      </c>
      <c r="CM13603" s="56" t="s">
        <v>213</v>
      </c>
      <c r="CN13603" s="56" t="s">
        <v>213</v>
      </c>
      <c r="CO13603" s="52"/>
      <c r="CP13603" s="52"/>
      <c r="CQ13603" s="52"/>
      <c r="CR13603" s="52"/>
      <c r="CS13603" s="52"/>
      <c r="CT13603" s="52"/>
      <c r="CU13603" s="33"/>
      <c r="CV13603" s="33"/>
    </row>
    <row r="13604" spans="74:100">
      <c r="BV13604" s="62"/>
      <c r="BW13604" s="62"/>
      <c r="BX13604" s="62"/>
      <c r="BY13604" s="62"/>
      <c r="BZ13604" s="62"/>
      <c r="CA13604" s="62"/>
      <c r="CB13604" s="62"/>
      <c r="CC13604" s="62"/>
      <c r="CD13604" s="62"/>
      <c r="CE13604" s="62"/>
      <c r="CF13604" s="62"/>
      <c r="CL13604" s="56" t="s">
        <v>23200</v>
      </c>
      <c r="CM13604" s="56"/>
      <c r="CN13604" s="56"/>
      <c r="CO13604" s="52"/>
      <c r="CP13604" s="52"/>
      <c r="CQ13604" s="52"/>
      <c r="CR13604" s="52"/>
      <c r="CS13604" s="52"/>
      <c r="CT13604" s="52"/>
      <c r="CU13604" s="33"/>
      <c r="CV13604" s="33"/>
    </row>
    <row r="13605" spans="74:100">
      <c r="BV13605" s="62"/>
      <c r="BW13605" s="62"/>
      <c r="BX13605" s="62"/>
      <c r="BY13605" s="62"/>
      <c r="BZ13605" s="62"/>
      <c r="CA13605" s="62"/>
      <c r="CB13605" s="62"/>
      <c r="CC13605" s="62"/>
      <c r="CD13605" s="62"/>
      <c r="CE13605" s="62"/>
      <c r="CF13605" s="62"/>
      <c r="CL13605" s="56" t="s">
        <v>6902</v>
      </c>
      <c r="CM13605" s="56" t="s">
        <v>213</v>
      </c>
      <c r="CN13605" s="56" t="s">
        <v>213</v>
      </c>
      <c r="CO13605" s="52"/>
      <c r="CP13605" s="52"/>
      <c r="CQ13605" s="52"/>
      <c r="CR13605" s="52"/>
      <c r="CS13605" s="52"/>
      <c r="CT13605" s="52"/>
      <c r="CU13605" s="33"/>
      <c r="CV13605" s="33"/>
    </row>
    <row r="13606" spans="74:100">
      <c r="BV13606" s="62"/>
      <c r="BW13606" s="62"/>
      <c r="BX13606" s="62"/>
      <c r="BY13606" s="62"/>
      <c r="BZ13606" s="62"/>
      <c r="CA13606" s="62"/>
      <c r="CB13606" s="62"/>
      <c r="CC13606" s="62"/>
      <c r="CD13606" s="62"/>
      <c r="CE13606" s="62"/>
      <c r="CF13606" s="62"/>
      <c r="CL13606" s="56" t="s">
        <v>23201</v>
      </c>
      <c r="CM13606" s="56"/>
      <c r="CN13606" s="56"/>
      <c r="CO13606" s="52"/>
      <c r="CP13606" s="52"/>
      <c r="CQ13606" s="52"/>
      <c r="CR13606" s="52"/>
      <c r="CS13606" s="52"/>
      <c r="CT13606" s="52"/>
      <c r="CU13606" s="33"/>
      <c r="CV13606" s="33"/>
    </row>
    <row r="13607" spans="74:100">
      <c r="BV13607" s="62"/>
      <c r="BW13607" s="62"/>
      <c r="BX13607" s="62"/>
      <c r="BY13607" s="62"/>
      <c r="BZ13607" s="62"/>
      <c r="CA13607" s="62"/>
      <c r="CB13607" s="62"/>
      <c r="CC13607" s="62"/>
      <c r="CD13607" s="62"/>
      <c r="CE13607" s="62"/>
      <c r="CF13607" s="62"/>
      <c r="CL13607" s="56" t="s">
        <v>6903</v>
      </c>
      <c r="CM13607" s="56" t="s">
        <v>213</v>
      </c>
      <c r="CN13607" s="56" t="s">
        <v>213</v>
      </c>
      <c r="CO13607" s="52"/>
      <c r="CP13607" s="52"/>
      <c r="CQ13607" s="52"/>
      <c r="CR13607" s="52"/>
      <c r="CS13607" s="52"/>
      <c r="CT13607" s="52"/>
      <c r="CU13607" s="33"/>
      <c r="CV13607" s="33"/>
    </row>
    <row r="13608" spans="74:100">
      <c r="BV13608" s="62"/>
      <c r="BW13608" s="62"/>
      <c r="BX13608" s="62"/>
      <c r="BY13608" s="62"/>
      <c r="BZ13608" s="62"/>
      <c r="CA13608" s="62"/>
      <c r="CB13608" s="62"/>
      <c r="CC13608" s="62"/>
      <c r="CD13608" s="62"/>
      <c r="CE13608" s="62"/>
      <c r="CF13608" s="62"/>
      <c r="CL13608" s="56" t="s">
        <v>23202</v>
      </c>
      <c r="CM13608" s="56"/>
      <c r="CN13608" s="56"/>
      <c r="CO13608" s="52"/>
      <c r="CP13608" s="52"/>
      <c r="CQ13608" s="52"/>
      <c r="CR13608" s="52"/>
      <c r="CS13608" s="52"/>
      <c r="CT13608" s="52"/>
      <c r="CU13608" s="33"/>
      <c r="CV13608" s="33"/>
    </row>
    <row r="13609" spans="74:100">
      <c r="BV13609" s="62"/>
      <c r="BW13609" s="62"/>
      <c r="BX13609" s="62"/>
      <c r="BY13609" s="62"/>
      <c r="BZ13609" s="62"/>
      <c r="CA13609" s="62"/>
      <c r="CB13609" s="62"/>
      <c r="CC13609" s="62"/>
      <c r="CD13609" s="62"/>
      <c r="CE13609" s="62"/>
      <c r="CF13609" s="62"/>
      <c r="CL13609" s="56" t="s">
        <v>6904</v>
      </c>
      <c r="CM13609" s="56" t="s">
        <v>3118</v>
      </c>
      <c r="CN13609" s="56" t="s">
        <v>3118</v>
      </c>
      <c r="CO13609" s="52"/>
      <c r="CP13609" s="52"/>
      <c r="CQ13609" s="52"/>
      <c r="CR13609" s="52"/>
      <c r="CS13609" s="52"/>
      <c r="CT13609" s="52"/>
      <c r="CU13609" s="33"/>
      <c r="CV13609" s="33"/>
    </row>
    <row r="13610" spans="74:100">
      <c r="BV13610" s="62"/>
      <c r="BW13610" s="62"/>
      <c r="BX13610" s="62"/>
      <c r="BY13610" s="62"/>
      <c r="BZ13610" s="62"/>
      <c r="CA13610" s="62"/>
      <c r="CB13610" s="62"/>
      <c r="CC13610" s="62"/>
      <c r="CD13610" s="62"/>
      <c r="CE13610" s="62"/>
      <c r="CF13610" s="62"/>
      <c r="CL13610" s="56" t="s">
        <v>20332</v>
      </c>
      <c r="CM13610" s="56"/>
      <c r="CN13610" s="56"/>
      <c r="CO13610" s="52"/>
      <c r="CP13610" s="52"/>
      <c r="CQ13610" s="52"/>
      <c r="CR13610" s="52"/>
      <c r="CS13610" s="52"/>
      <c r="CT13610" s="52"/>
      <c r="CU13610" s="33"/>
      <c r="CV13610" s="33"/>
    </row>
    <row r="13611" spans="74:100">
      <c r="BV13611" s="62"/>
      <c r="BW13611" s="62"/>
      <c r="BX13611" s="62"/>
      <c r="BY13611" s="62"/>
      <c r="BZ13611" s="62"/>
      <c r="CA13611" s="62"/>
      <c r="CB13611" s="62"/>
      <c r="CC13611" s="62"/>
      <c r="CD13611" s="62"/>
      <c r="CE13611" s="62"/>
      <c r="CF13611" s="62"/>
      <c r="CL13611" s="56" t="s">
        <v>6905</v>
      </c>
      <c r="CM13611" s="56" t="s">
        <v>217</v>
      </c>
      <c r="CN13611" s="56" t="s">
        <v>217</v>
      </c>
      <c r="CO13611" s="52"/>
      <c r="CP13611" s="52"/>
      <c r="CQ13611" s="52"/>
      <c r="CR13611" s="52"/>
      <c r="CS13611" s="52"/>
      <c r="CT13611" s="52"/>
      <c r="CU13611" s="33"/>
      <c r="CV13611" s="33"/>
    </row>
    <row r="13612" spans="74:100">
      <c r="BV13612" s="62"/>
      <c r="BW13612" s="62"/>
      <c r="BX13612" s="62"/>
      <c r="BY13612" s="62"/>
      <c r="BZ13612" s="62"/>
      <c r="CA13612" s="62"/>
      <c r="CB13612" s="62"/>
      <c r="CC13612" s="62"/>
      <c r="CD13612" s="62"/>
      <c r="CE13612" s="62"/>
      <c r="CF13612" s="62"/>
      <c r="CL13612" s="56" t="s">
        <v>20333</v>
      </c>
      <c r="CM13612" s="56"/>
      <c r="CN13612" s="56"/>
      <c r="CO13612" s="52"/>
      <c r="CP13612" s="52"/>
      <c r="CQ13612" s="52"/>
      <c r="CR13612" s="52"/>
      <c r="CS13612" s="52"/>
      <c r="CT13612" s="52"/>
      <c r="CU13612" s="33"/>
      <c r="CV13612" s="33"/>
    </row>
    <row r="13613" spans="74:100">
      <c r="BV13613" s="62"/>
      <c r="BW13613" s="62"/>
      <c r="BX13613" s="62"/>
      <c r="BY13613" s="62"/>
      <c r="BZ13613" s="62"/>
      <c r="CA13613" s="62"/>
      <c r="CB13613" s="62"/>
      <c r="CC13613" s="62"/>
      <c r="CD13613" s="62"/>
      <c r="CE13613" s="62"/>
      <c r="CF13613" s="62"/>
      <c r="CL13613" s="56" t="s">
        <v>6906</v>
      </c>
      <c r="CM13613" s="56" t="s">
        <v>217</v>
      </c>
      <c r="CN13613" s="56" t="s">
        <v>217</v>
      </c>
      <c r="CO13613" s="52"/>
      <c r="CP13613" s="52"/>
      <c r="CQ13613" s="52"/>
      <c r="CR13613" s="52"/>
      <c r="CS13613" s="52"/>
      <c r="CT13613" s="52"/>
      <c r="CU13613" s="33"/>
      <c r="CV13613" s="33"/>
    </row>
    <row r="13614" spans="74:100">
      <c r="BV13614" s="62"/>
      <c r="BW13614" s="62"/>
      <c r="BX13614" s="62"/>
      <c r="BY13614" s="62"/>
      <c r="BZ13614" s="62"/>
      <c r="CA13614" s="62"/>
      <c r="CB13614" s="62"/>
      <c r="CC13614" s="62"/>
      <c r="CD13614" s="62"/>
      <c r="CE13614" s="62"/>
      <c r="CF13614" s="62"/>
      <c r="CL13614" s="56" t="s">
        <v>20334</v>
      </c>
      <c r="CM13614" s="56"/>
      <c r="CN13614" s="56"/>
      <c r="CO13614" s="52"/>
      <c r="CP13614" s="52"/>
      <c r="CQ13614" s="52"/>
      <c r="CR13614" s="52"/>
      <c r="CS13614" s="52"/>
      <c r="CT13614" s="52"/>
      <c r="CU13614" s="33"/>
      <c r="CV13614" s="33"/>
    </row>
    <row r="13615" spans="74:100">
      <c r="BV13615" s="62"/>
      <c r="BW13615" s="62"/>
      <c r="BX13615" s="62"/>
      <c r="BY13615" s="62"/>
      <c r="BZ13615" s="62"/>
      <c r="CA13615" s="62"/>
      <c r="CB13615" s="62"/>
      <c r="CC13615" s="62"/>
      <c r="CD13615" s="62"/>
      <c r="CE13615" s="62"/>
      <c r="CF13615" s="62"/>
      <c r="CL13615" s="56" t="s">
        <v>28838</v>
      </c>
      <c r="CM13615" s="56" t="s">
        <v>217</v>
      </c>
      <c r="CN13615" s="56" t="s">
        <v>217</v>
      </c>
      <c r="CO13615" s="52"/>
      <c r="CP13615" s="52"/>
      <c r="CQ13615" s="52"/>
      <c r="CR13615" s="52"/>
      <c r="CS13615" s="52"/>
      <c r="CT13615" s="52"/>
      <c r="CU13615" s="33"/>
      <c r="CV13615" s="33"/>
    </row>
    <row r="13616" spans="74:100">
      <c r="BV13616" s="62"/>
      <c r="BW13616" s="62"/>
      <c r="BX13616" s="62"/>
      <c r="BY13616" s="62"/>
      <c r="BZ13616" s="62"/>
      <c r="CA13616" s="62"/>
      <c r="CB13616" s="62"/>
      <c r="CC13616" s="62"/>
      <c r="CD13616" s="62"/>
      <c r="CE13616" s="62"/>
      <c r="CF13616" s="62"/>
      <c r="CL13616" s="56" t="s">
        <v>28839</v>
      </c>
      <c r="CM13616" s="56"/>
      <c r="CN13616" s="56"/>
      <c r="CO13616" s="52"/>
      <c r="CP13616" s="52"/>
      <c r="CQ13616" s="52"/>
      <c r="CR13616" s="52"/>
      <c r="CS13616" s="52"/>
      <c r="CT13616" s="52"/>
      <c r="CU13616" s="33"/>
      <c r="CV13616" s="33"/>
    </row>
    <row r="13617" spans="74:100">
      <c r="BV13617" s="62"/>
      <c r="BW13617" s="62"/>
      <c r="BX13617" s="62"/>
      <c r="BY13617" s="62"/>
      <c r="BZ13617" s="62"/>
      <c r="CA13617" s="62"/>
      <c r="CB13617" s="62"/>
      <c r="CC13617" s="62"/>
      <c r="CD13617" s="62"/>
      <c r="CE13617" s="62"/>
      <c r="CF13617" s="62"/>
      <c r="CL13617" s="56" t="s">
        <v>6907</v>
      </c>
      <c r="CM13617" s="56" t="s">
        <v>217</v>
      </c>
      <c r="CN13617" s="56" t="s">
        <v>217</v>
      </c>
      <c r="CO13617" s="52"/>
      <c r="CP13617" s="52"/>
      <c r="CQ13617" s="52"/>
      <c r="CR13617" s="52"/>
      <c r="CS13617" s="52"/>
      <c r="CT13617" s="52"/>
      <c r="CU13617" s="33"/>
      <c r="CV13617" s="33"/>
    </row>
    <row r="13618" spans="74:100">
      <c r="BV13618" s="62"/>
      <c r="BW13618" s="62"/>
      <c r="BX13618" s="62"/>
      <c r="BY13618" s="62"/>
      <c r="BZ13618" s="62"/>
      <c r="CA13618" s="62"/>
      <c r="CB13618" s="62"/>
      <c r="CC13618" s="62"/>
      <c r="CD13618" s="62"/>
      <c r="CE13618" s="62"/>
      <c r="CF13618" s="62"/>
      <c r="CL13618" s="56" t="s">
        <v>20335</v>
      </c>
      <c r="CM13618" s="56"/>
      <c r="CN13618" s="56"/>
      <c r="CO13618" s="52"/>
      <c r="CP13618" s="52"/>
      <c r="CQ13618" s="52"/>
      <c r="CR13618" s="52"/>
      <c r="CS13618" s="52"/>
      <c r="CT13618" s="52"/>
      <c r="CU13618" s="33"/>
      <c r="CV13618" s="33"/>
    </row>
    <row r="13619" spans="74:100">
      <c r="BV13619" s="62"/>
      <c r="BW13619" s="62"/>
      <c r="BX13619" s="62"/>
      <c r="BY13619" s="62"/>
      <c r="BZ13619" s="62"/>
      <c r="CA13619" s="62"/>
      <c r="CB13619" s="62"/>
      <c r="CC13619" s="62"/>
      <c r="CD13619" s="62"/>
      <c r="CE13619" s="62"/>
      <c r="CF13619" s="62"/>
      <c r="CL13619" s="56" t="s">
        <v>6908</v>
      </c>
      <c r="CM13619" s="56" t="s">
        <v>3118</v>
      </c>
      <c r="CN13619" s="56" t="s">
        <v>3118</v>
      </c>
      <c r="CO13619" s="52"/>
      <c r="CP13619" s="52"/>
      <c r="CQ13619" s="52"/>
      <c r="CR13619" s="52"/>
      <c r="CS13619" s="52"/>
      <c r="CT13619" s="52"/>
      <c r="CU13619" s="33"/>
      <c r="CV13619" s="33"/>
    </row>
    <row r="13620" spans="74:100">
      <c r="BV13620" s="62"/>
      <c r="BW13620" s="62"/>
      <c r="BX13620" s="62"/>
      <c r="BY13620" s="62"/>
      <c r="BZ13620" s="62"/>
      <c r="CA13620" s="62"/>
      <c r="CB13620" s="62"/>
      <c r="CC13620" s="62"/>
      <c r="CD13620" s="62"/>
      <c r="CE13620" s="62"/>
      <c r="CF13620" s="62"/>
      <c r="CL13620" s="56" t="s">
        <v>20336</v>
      </c>
      <c r="CM13620" s="56"/>
      <c r="CN13620" s="56"/>
      <c r="CO13620" s="52"/>
      <c r="CP13620" s="52"/>
      <c r="CQ13620" s="52"/>
      <c r="CR13620" s="52"/>
      <c r="CS13620" s="52"/>
      <c r="CT13620" s="52"/>
      <c r="CU13620" s="33"/>
      <c r="CV13620" s="33"/>
    </row>
    <row r="13621" spans="74:100">
      <c r="BV13621" s="62"/>
      <c r="BW13621" s="62"/>
      <c r="BX13621" s="62"/>
      <c r="BY13621" s="62"/>
      <c r="BZ13621" s="62"/>
      <c r="CA13621" s="62"/>
      <c r="CB13621" s="62"/>
      <c r="CC13621" s="62"/>
      <c r="CD13621" s="62"/>
      <c r="CE13621" s="62"/>
      <c r="CF13621" s="62"/>
      <c r="CL13621" s="56" t="s">
        <v>2842</v>
      </c>
      <c r="CM13621" s="56" t="s">
        <v>215</v>
      </c>
      <c r="CN13621" s="56" t="s">
        <v>215</v>
      </c>
      <c r="CO13621" s="52"/>
      <c r="CP13621" s="52"/>
      <c r="CQ13621" s="52"/>
      <c r="CR13621" s="52"/>
      <c r="CS13621" s="52"/>
      <c r="CT13621" s="52"/>
      <c r="CU13621" s="33"/>
      <c r="CV13621" s="33"/>
    </row>
    <row r="13622" spans="74:100">
      <c r="BV13622" s="62"/>
      <c r="BW13622" s="62"/>
      <c r="BX13622" s="62"/>
      <c r="BY13622" s="62"/>
      <c r="BZ13622" s="62"/>
      <c r="CA13622" s="62"/>
      <c r="CB13622" s="62"/>
      <c r="CC13622" s="62"/>
      <c r="CD13622" s="62"/>
      <c r="CE13622" s="62"/>
      <c r="CF13622" s="62"/>
      <c r="CL13622" s="56" t="s">
        <v>23203</v>
      </c>
      <c r="CM13622" s="56"/>
      <c r="CN13622" s="56"/>
      <c r="CO13622" s="52"/>
      <c r="CP13622" s="52"/>
      <c r="CQ13622" s="52"/>
      <c r="CR13622" s="52"/>
      <c r="CS13622" s="52"/>
      <c r="CT13622" s="52"/>
      <c r="CU13622" s="33"/>
      <c r="CV13622" s="33"/>
    </row>
    <row r="13623" spans="74:100">
      <c r="BV13623" s="62"/>
      <c r="BW13623" s="62"/>
      <c r="BX13623" s="62"/>
      <c r="BY13623" s="62"/>
      <c r="BZ13623" s="62"/>
      <c r="CA13623" s="62"/>
      <c r="CB13623" s="62"/>
      <c r="CC13623" s="62"/>
      <c r="CD13623" s="62"/>
      <c r="CE13623" s="62"/>
      <c r="CF13623" s="62"/>
      <c r="CL13623" s="56" t="s">
        <v>28840</v>
      </c>
      <c r="CM13623" s="56" t="s">
        <v>217</v>
      </c>
      <c r="CN13623" s="56" t="s">
        <v>217</v>
      </c>
      <c r="CO13623" s="52"/>
      <c r="CP13623" s="52"/>
      <c r="CQ13623" s="52"/>
      <c r="CR13623" s="52"/>
      <c r="CS13623" s="52"/>
      <c r="CT13623" s="52"/>
      <c r="CU13623" s="33"/>
      <c r="CV13623" s="33"/>
    </row>
    <row r="13624" spans="74:100">
      <c r="BV13624" s="62"/>
      <c r="BW13624" s="62"/>
      <c r="BX13624" s="62"/>
      <c r="BY13624" s="62"/>
      <c r="BZ13624" s="62"/>
      <c r="CA13624" s="62"/>
      <c r="CB13624" s="62"/>
      <c r="CC13624" s="62"/>
      <c r="CD13624" s="62"/>
      <c r="CE13624" s="62"/>
      <c r="CF13624" s="62"/>
      <c r="CL13624" s="56" t="s">
        <v>28841</v>
      </c>
      <c r="CM13624" s="56"/>
      <c r="CN13624" s="56"/>
      <c r="CO13624" s="52"/>
      <c r="CP13624" s="52"/>
      <c r="CQ13624" s="52"/>
      <c r="CR13624" s="52"/>
      <c r="CS13624" s="52"/>
      <c r="CT13624" s="52"/>
      <c r="CU13624" s="33"/>
      <c r="CV13624" s="33"/>
    </row>
    <row r="13625" spans="74:100">
      <c r="BV13625" s="62"/>
      <c r="BW13625" s="62"/>
      <c r="BX13625" s="62"/>
      <c r="BY13625" s="62"/>
      <c r="BZ13625" s="62"/>
      <c r="CA13625" s="62"/>
      <c r="CB13625" s="62"/>
      <c r="CC13625" s="62"/>
      <c r="CD13625" s="62"/>
      <c r="CE13625" s="62"/>
      <c r="CF13625" s="62"/>
      <c r="CL13625" s="56" t="s">
        <v>2843</v>
      </c>
      <c r="CM13625" s="56" t="s">
        <v>216</v>
      </c>
      <c r="CN13625" s="56" t="s">
        <v>216</v>
      </c>
      <c r="CO13625" s="52"/>
      <c r="CP13625" s="52"/>
      <c r="CQ13625" s="52"/>
      <c r="CR13625" s="52"/>
      <c r="CS13625" s="52"/>
      <c r="CT13625" s="52"/>
      <c r="CU13625" s="33"/>
      <c r="CV13625" s="33"/>
    </row>
    <row r="13626" spans="74:100">
      <c r="BV13626" s="62"/>
      <c r="BW13626" s="62"/>
      <c r="BX13626" s="62"/>
      <c r="BY13626" s="62"/>
      <c r="BZ13626" s="62"/>
      <c r="CA13626" s="62"/>
      <c r="CB13626" s="62"/>
      <c r="CC13626" s="62"/>
      <c r="CD13626" s="62"/>
      <c r="CE13626" s="62"/>
      <c r="CF13626" s="62"/>
      <c r="CL13626" s="56" t="s">
        <v>23204</v>
      </c>
      <c r="CM13626" s="56"/>
      <c r="CN13626" s="56"/>
      <c r="CO13626" s="52"/>
      <c r="CP13626" s="52"/>
      <c r="CQ13626" s="52"/>
      <c r="CR13626" s="52"/>
      <c r="CS13626" s="52"/>
      <c r="CT13626" s="52"/>
      <c r="CU13626" s="33"/>
      <c r="CV13626" s="33"/>
    </row>
    <row r="13627" spans="74:100">
      <c r="BV13627" s="62"/>
      <c r="BW13627" s="62"/>
      <c r="BX13627" s="62"/>
      <c r="BY13627" s="62"/>
      <c r="BZ13627" s="62"/>
      <c r="CA13627" s="62"/>
      <c r="CB13627" s="62"/>
      <c r="CC13627" s="62"/>
      <c r="CD13627" s="62"/>
      <c r="CE13627" s="62"/>
      <c r="CF13627" s="62"/>
      <c r="CL13627" s="56" t="s">
        <v>2844</v>
      </c>
      <c r="CM13627" s="56" t="s">
        <v>215</v>
      </c>
      <c r="CN13627" s="56" t="s">
        <v>215</v>
      </c>
      <c r="CO13627" s="52"/>
      <c r="CP13627" s="52"/>
      <c r="CQ13627" s="52"/>
      <c r="CR13627" s="52"/>
      <c r="CS13627" s="52"/>
      <c r="CT13627" s="52"/>
      <c r="CU13627" s="33"/>
      <c r="CV13627" s="33"/>
    </row>
    <row r="13628" spans="74:100">
      <c r="BV13628" s="62"/>
      <c r="BW13628" s="62"/>
      <c r="BX13628" s="62"/>
      <c r="BY13628" s="62"/>
      <c r="BZ13628" s="62"/>
      <c r="CA13628" s="62"/>
      <c r="CB13628" s="62"/>
      <c r="CC13628" s="62"/>
      <c r="CD13628" s="62"/>
      <c r="CE13628" s="62"/>
      <c r="CF13628" s="62"/>
      <c r="CL13628" s="56" t="s">
        <v>25068</v>
      </c>
      <c r="CM13628" s="56"/>
      <c r="CN13628" s="56"/>
      <c r="CO13628" s="52"/>
      <c r="CP13628" s="52"/>
      <c r="CQ13628" s="52"/>
      <c r="CR13628" s="52"/>
      <c r="CS13628" s="52"/>
      <c r="CT13628" s="52"/>
      <c r="CU13628" s="33"/>
      <c r="CV13628" s="33"/>
    </row>
    <row r="13629" spans="74:100">
      <c r="BV13629" s="62"/>
      <c r="BW13629" s="62"/>
      <c r="BX13629" s="62"/>
      <c r="BY13629" s="62"/>
      <c r="BZ13629" s="62"/>
      <c r="CA13629" s="62"/>
      <c r="CB13629" s="62"/>
      <c r="CC13629" s="62"/>
      <c r="CD13629" s="62"/>
      <c r="CE13629" s="62"/>
      <c r="CF13629" s="62"/>
      <c r="CL13629" s="56" t="s">
        <v>6909</v>
      </c>
      <c r="CM13629" s="56" t="s">
        <v>217</v>
      </c>
      <c r="CN13629" s="56" t="s">
        <v>217</v>
      </c>
      <c r="CO13629" s="52"/>
      <c r="CP13629" s="52"/>
      <c r="CQ13629" s="52"/>
      <c r="CR13629" s="52"/>
      <c r="CS13629" s="52"/>
      <c r="CT13629" s="52"/>
      <c r="CU13629" s="33"/>
      <c r="CV13629" s="33"/>
    </row>
    <row r="13630" spans="74:100">
      <c r="BV13630" s="62"/>
      <c r="BW13630" s="62"/>
      <c r="BX13630" s="62"/>
      <c r="BY13630" s="62"/>
      <c r="BZ13630" s="62"/>
      <c r="CA13630" s="62"/>
      <c r="CB13630" s="62"/>
      <c r="CC13630" s="62"/>
      <c r="CD13630" s="62"/>
      <c r="CE13630" s="62"/>
      <c r="CF13630" s="62"/>
      <c r="CL13630" s="56" t="s">
        <v>20337</v>
      </c>
      <c r="CM13630" s="56"/>
      <c r="CN13630" s="56"/>
      <c r="CO13630" s="52"/>
      <c r="CP13630" s="52"/>
      <c r="CQ13630" s="52"/>
      <c r="CR13630" s="52"/>
      <c r="CS13630" s="52"/>
      <c r="CT13630" s="52"/>
      <c r="CU13630" s="33"/>
      <c r="CV13630" s="33"/>
    </row>
    <row r="13631" spans="74:100">
      <c r="BV13631" s="62"/>
      <c r="BW13631" s="62"/>
      <c r="BX13631" s="62"/>
      <c r="BY13631" s="62"/>
      <c r="BZ13631" s="62"/>
      <c r="CA13631" s="62"/>
      <c r="CB13631" s="62"/>
      <c r="CC13631" s="62"/>
      <c r="CD13631" s="62"/>
      <c r="CE13631" s="62"/>
      <c r="CF13631" s="62"/>
      <c r="CL13631" s="56" t="s">
        <v>6910</v>
      </c>
      <c r="CM13631" s="56" t="s">
        <v>217</v>
      </c>
      <c r="CN13631" s="56" t="s">
        <v>217</v>
      </c>
      <c r="CO13631" s="52"/>
      <c r="CP13631" s="52"/>
      <c r="CQ13631" s="52"/>
      <c r="CR13631" s="52"/>
      <c r="CS13631" s="52"/>
      <c r="CT13631" s="52"/>
      <c r="CU13631" s="33"/>
      <c r="CV13631" s="33"/>
    </row>
    <row r="13632" spans="74:100">
      <c r="BV13632" s="62"/>
      <c r="BW13632" s="62"/>
      <c r="BX13632" s="62"/>
      <c r="BY13632" s="62"/>
      <c r="BZ13632" s="62"/>
      <c r="CA13632" s="62"/>
      <c r="CB13632" s="62"/>
      <c r="CC13632" s="62"/>
      <c r="CD13632" s="62"/>
      <c r="CE13632" s="62"/>
      <c r="CF13632" s="62"/>
      <c r="CL13632" s="56" t="s">
        <v>20338</v>
      </c>
      <c r="CM13632" s="56"/>
      <c r="CN13632" s="56"/>
      <c r="CO13632" s="52"/>
      <c r="CP13632" s="52"/>
      <c r="CQ13632" s="52"/>
      <c r="CR13632" s="52"/>
      <c r="CS13632" s="52"/>
      <c r="CT13632" s="52"/>
      <c r="CU13632" s="33"/>
      <c r="CV13632" s="33"/>
    </row>
    <row r="13633" spans="74:100">
      <c r="BV13633" s="62"/>
      <c r="BW13633" s="62"/>
      <c r="BX13633" s="62"/>
      <c r="BY13633" s="62"/>
      <c r="BZ13633" s="62"/>
      <c r="CA13633" s="62"/>
      <c r="CB13633" s="62"/>
      <c r="CC13633" s="62"/>
      <c r="CD13633" s="62"/>
      <c r="CE13633" s="62"/>
      <c r="CF13633" s="62"/>
      <c r="CL13633" s="56" t="s">
        <v>6911</v>
      </c>
      <c r="CM13633" s="56" t="s">
        <v>217</v>
      </c>
      <c r="CN13633" s="56" t="s">
        <v>217</v>
      </c>
      <c r="CO13633" s="52"/>
      <c r="CP13633" s="52"/>
      <c r="CQ13633" s="52"/>
      <c r="CR13633" s="52"/>
      <c r="CS13633" s="52"/>
      <c r="CT13633" s="52"/>
      <c r="CU13633" s="33"/>
      <c r="CV13633" s="33"/>
    </row>
    <row r="13634" spans="74:100">
      <c r="BV13634" s="62"/>
      <c r="BW13634" s="62"/>
      <c r="BX13634" s="62"/>
      <c r="BY13634" s="62"/>
      <c r="BZ13634" s="62"/>
      <c r="CA13634" s="62"/>
      <c r="CB13634" s="62"/>
      <c r="CC13634" s="62"/>
      <c r="CD13634" s="62"/>
      <c r="CE13634" s="62"/>
      <c r="CF13634" s="62"/>
      <c r="CL13634" s="56" t="s">
        <v>20339</v>
      </c>
      <c r="CM13634" s="56"/>
      <c r="CN13634" s="56"/>
      <c r="CO13634" s="52"/>
      <c r="CP13634" s="52"/>
      <c r="CQ13634" s="52"/>
      <c r="CR13634" s="52"/>
      <c r="CS13634" s="52"/>
      <c r="CT13634" s="52"/>
      <c r="CU13634" s="33"/>
      <c r="CV13634" s="33"/>
    </row>
    <row r="13635" spans="74:100">
      <c r="BV13635" s="62"/>
      <c r="BW13635" s="62"/>
      <c r="BX13635" s="62"/>
      <c r="BY13635" s="62"/>
      <c r="BZ13635" s="62"/>
      <c r="CA13635" s="62"/>
      <c r="CB13635" s="62"/>
      <c r="CC13635" s="62"/>
      <c r="CD13635" s="62"/>
      <c r="CE13635" s="62"/>
      <c r="CF13635" s="62"/>
      <c r="CL13635" s="56" t="s">
        <v>2845</v>
      </c>
      <c r="CM13635" s="56" t="s">
        <v>216</v>
      </c>
      <c r="CN13635" s="56" t="s">
        <v>216</v>
      </c>
      <c r="CO13635" s="52"/>
      <c r="CP13635" s="52"/>
      <c r="CQ13635" s="52"/>
      <c r="CR13635" s="52"/>
      <c r="CS13635" s="52"/>
      <c r="CT13635" s="52"/>
      <c r="CU13635" s="33"/>
      <c r="CV13635" s="33"/>
    </row>
    <row r="13636" spans="74:100">
      <c r="BV13636" s="62"/>
      <c r="BW13636" s="62"/>
      <c r="BX13636" s="62"/>
      <c r="BY13636" s="62"/>
      <c r="BZ13636" s="62"/>
      <c r="CA13636" s="62"/>
      <c r="CB13636" s="62"/>
      <c r="CC13636" s="62"/>
      <c r="CD13636" s="62"/>
      <c r="CE13636" s="62"/>
      <c r="CF13636" s="62"/>
      <c r="CL13636" s="56" t="s">
        <v>23205</v>
      </c>
      <c r="CM13636" s="56"/>
      <c r="CN13636" s="56"/>
      <c r="CO13636" s="52"/>
      <c r="CP13636" s="52"/>
      <c r="CQ13636" s="52"/>
      <c r="CR13636" s="52"/>
      <c r="CS13636" s="52"/>
      <c r="CT13636" s="52"/>
      <c r="CU13636" s="33"/>
      <c r="CV13636" s="33"/>
    </row>
    <row r="13637" spans="74:100">
      <c r="BV13637" s="62"/>
      <c r="BW13637" s="62"/>
      <c r="BX13637" s="62"/>
      <c r="BY13637" s="62"/>
      <c r="BZ13637" s="62"/>
      <c r="CA13637" s="62"/>
      <c r="CB13637" s="62"/>
      <c r="CC13637" s="62"/>
      <c r="CD13637" s="62"/>
      <c r="CE13637" s="62"/>
      <c r="CF13637" s="62"/>
      <c r="CL13637" s="56" t="s">
        <v>2846</v>
      </c>
      <c r="CM13637" s="56" t="s">
        <v>216</v>
      </c>
      <c r="CN13637" s="56" t="s">
        <v>216</v>
      </c>
      <c r="CO13637" s="52"/>
      <c r="CP13637" s="52"/>
      <c r="CQ13637" s="52"/>
      <c r="CR13637" s="52"/>
      <c r="CS13637" s="52"/>
      <c r="CT13637" s="52"/>
      <c r="CU13637" s="33"/>
      <c r="CV13637" s="33"/>
    </row>
    <row r="13638" spans="74:100">
      <c r="BV13638" s="62"/>
      <c r="BW13638" s="62"/>
      <c r="BX13638" s="62"/>
      <c r="BY13638" s="62"/>
      <c r="BZ13638" s="62"/>
      <c r="CA13638" s="62"/>
      <c r="CB13638" s="62"/>
      <c r="CC13638" s="62"/>
      <c r="CD13638" s="62"/>
      <c r="CE13638" s="62"/>
      <c r="CF13638" s="62"/>
      <c r="CL13638" s="56" t="s">
        <v>23206</v>
      </c>
      <c r="CM13638" s="56"/>
      <c r="CN13638" s="56"/>
      <c r="CO13638" s="52"/>
      <c r="CP13638" s="52"/>
      <c r="CQ13638" s="52"/>
      <c r="CR13638" s="52"/>
      <c r="CS13638" s="52"/>
      <c r="CT13638" s="52"/>
      <c r="CU13638" s="33"/>
      <c r="CV13638" s="33"/>
    </row>
    <row r="13639" spans="74:100">
      <c r="BV13639" s="62"/>
      <c r="BW13639" s="62"/>
      <c r="BX13639" s="62"/>
      <c r="BY13639" s="62"/>
      <c r="BZ13639" s="62"/>
      <c r="CA13639" s="62"/>
      <c r="CB13639" s="62"/>
      <c r="CC13639" s="62"/>
      <c r="CD13639" s="62"/>
      <c r="CE13639" s="62"/>
      <c r="CF13639" s="62"/>
      <c r="CL13639" s="56" t="s">
        <v>2847</v>
      </c>
      <c r="CM13639" s="56" t="s">
        <v>216</v>
      </c>
      <c r="CN13639" s="56" t="s">
        <v>216</v>
      </c>
      <c r="CO13639" s="52"/>
      <c r="CP13639" s="52"/>
      <c r="CQ13639" s="52"/>
      <c r="CR13639" s="52"/>
      <c r="CS13639" s="52"/>
      <c r="CT13639" s="52"/>
      <c r="CU13639" s="33"/>
      <c r="CV13639" s="33"/>
    </row>
    <row r="13640" spans="74:100">
      <c r="BV13640" s="62"/>
      <c r="BW13640" s="62"/>
      <c r="BX13640" s="62"/>
      <c r="BY13640" s="62"/>
      <c r="BZ13640" s="62"/>
      <c r="CA13640" s="62"/>
      <c r="CB13640" s="62"/>
      <c r="CC13640" s="62"/>
      <c r="CD13640" s="62"/>
      <c r="CE13640" s="62"/>
      <c r="CF13640" s="62"/>
      <c r="CL13640" s="56" t="s">
        <v>25069</v>
      </c>
      <c r="CM13640" s="56"/>
      <c r="CN13640" s="56"/>
      <c r="CO13640" s="52"/>
      <c r="CP13640" s="52"/>
      <c r="CQ13640" s="52"/>
      <c r="CR13640" s="52"/>
      <c r="CS13640" s="52"/>
      <c r="CT13640" s="52"/>
      <c r="CU13640" s="33"/>
      <c r="CV13640" s="33"/>
    </row>
    <row r="13641" spans="74:100">
      <c r="BV13641" s="62"/>
      <c r="BW13641" s="62"/>
      <c r="BX13641" s="62"/>
      <c r="BY13641" s="62"/>
      <c r="BZ13641" s="62"/>
      <c r="CA13641" s="62"/>
      <c r="CB13641" s="62"/>
      <c r="CC13641" s="62"/>
      <c r="CD13641" s="62"/>
      <c r="CE13641" s="62"/>
      <c r="CF13641" s="62"/>
      <c r="CL13641" s="56" t="s">
        <v>6912</v>
      </c>
      <c r="CM13641" s="56" t="s">
        <v>217</v>
      </c>
      <c r="CN13641" s="56" t="s">
        <v>217</v>
      </c>
      <c r="CO13641" s="52"/>
      <c r="CP13641" s="52"/>
      <c r="CQ13641" s="52"/>
      <c r="CR13641" s="52"/>
      <c r="CS13641" s="52"/>
      <c r="CT13641" s="52"/>
      <c r="CU13641" s="33"/>
      <c r="CV13641" s="33"/>
    </row>
    <row r="13642" spans="74:100">
      <c r="BV13642" s="62"/>
      <c r="BW13642" s="62"/>
      <c r="BX13642" s="62"/>
      <c r="BY13642" s="62"/>
      <c r="BZ13642" s="62"/>
      <c r="CA13642" s="62"/>
      <c r="CB13642" s="62"/>
      <c r="CC13642" s="62"/>
      <c r="CD13642" s="62"/>
      <c r="CE13642" s="62"/>
      <c r="CF13642" s="62"/>
      <c r="CL13642" s="56" t="s">
        <v>20340</v>
      </c>
      <c r="CM13642" s="56"/>
      <c r="CN13642" s="56"/>
      <c r="CO13642" s="52"/>
      <c r="CP13642" s="52"/>
      <c r="CQ13642" s="52"/>
      <c r="CR13642" s="52"/>
      <c r="CS13642" s="52"/>
      <c r="CT13642" s="52"/>
      <c r="CU13642" s="33"/>
      <c r="CV13642" s="33"/>
    </row>
    <row r="13643" spans="74:100">
      <c r="BV13643" s="62"/>
      <c r="BW13643" s="62"/>
      <c r="BX13643" s="62"/>
      <c r="BY13643" s="62"/>
      <c r="BZ13643" s="62"/>
      <c r="CA13643" s="62"/>
      <c r="CB13643" s="62"/>
      <c r="CC13643" s="62"/>
      <c r="CD13643" s="62"/>
      <c r="CE13643" s="62"/>
      <c r="CF13643" s="62"/>
      <c r="CL13643" s="56" t="s">
        <v>6913</v>
      </c>
      <c r="CM13643" s="56" t="s">
        <v>3118</v>
      </c>
      <c r="CN13643" s="56" t="s">
        <v>3118</v>
      </c>
      <c r="CO13643" s="52"/>
      <c r="CP13643" s="52"/>
      <c r="CQ13643" s="52"/>
      <c r="CR13643" s="52"/>
      <c r="CS13643" s="52"/>
      <c r="CT13643" s="52"/>
      <c r="CU13643" s="33"/>
      <c r="CV13643" s="33"/>
    </row>
    <row r="13644" spans="74:100">
      <c r="BV13644" s="62"/>
      <c r="BW13644" s="62"/>
      <c r="BX13644" s="62"/>
      <c r="BY13644" s="62"/>
      <c r="BZ13644" s="62"/>
      <c r="CA13644" s="62"/>
      <c r="CB13644" s="62"/>
      <c r="CC13644" s="62"/>
      <c r="CD13644" s="62"/>
      <c r="CE13644" s="62"/>
      <c r="CF13644" s="62"/>
      <c r="CL13644" s="56" t="s">
        <v>20608</v>
      </c>
      <c r="CM13644" s="56"/>
      <c r="CN13644" s="56"/>
      <c r="CO13644" s="52"/>
      <c r="CP13644" s="52"/>
      <c r="CQ13644" s="52"/>
      <c r="CR13644" s="52"/>
      <c r="CS13644" s="52"/>
      <c r="CT13644" s="52"/>
      <c r="CU13644" s="33"/>
      <c r="CV13644" s="33"/>
    </row>
    <row r="13645" spans="74:100">
      <c r="BV13645" s="62"/>
      <c r="BW13645" s="62"/>
      <c r="BX13645" s="62"/>
      <c r="BY13645" s="62"/>
      <c r="BZ13645" s="62"/>
      <c r="CA13645" s="62"/>
      <c r="CB13645" s="62"/>
      <c r="CC13645" s="62"/>
      <c r="CD13645" s="62"/>
      <c r="CE13645" s="62"/>
      <c r="CF13645" s="62"/>
      <c r="CL13645" s="56" t="s">
        <v>6915</v>
      </c>
      <c r="CM13645" s="56" t="s">
        <v>217</v>
      </c>
      <c r="CN13645" s="56" t="s">
        <v>217</v>
      </c>
      <c r="CO13645" s="52"/>
      <c r="CP13645" s="52"/>
      <c r="CQ13645" s="52"/>
      <c r="CR13645" s="52"/>
      <c r="CS13645" s="52"/>
      <c r="CT13645" s="52"/>
      <c r="CU13645" s="33"/>
      <c r="CV13645" s="33"/>
    </row>
    <row r="13646" spans="74:100">
      <c r="BV13646" s="62"/>
      <c r="BW13646" s="62"/>
      <c r="BX13646" s="62"/>
      <c r="BY13646" s="62"/>
      <c r="BZ13646" s="62"/>
      <c r="CA13646" s="62"/>
      <c r="CB13646" s="62"/>
      <c r="CC13646" s="62"/>
      <c r="CD13646" s="62"/>
      <c r="CE13646" s="62"/>
      <c r="CF13646" s="62"/>
      <c r="CL13646" s="56" t="s">
        <v>20609</v>
      </c>
      <c r="CM13646" s="56"/>
      <c r="CN13646" s="56"/>
      <c r="CO13646" s="52"/>
      <c r="CP13646" s="52"/>
      <c r="CQ13646" s="52"/>
      <c r="CR13646" s="52"/>
      <c r="CS13646" s="52"/>
      <c r="CT13646" s="52"/>
      <c r="CU13646" s="33"/>
      <c r="CV13646" s="33"/>
    </row>
    <row r="13647" spans="74:100">
      <c r="BV13647" s="62"/>
      <c r="BW13647" s="62"/>
      <c r="BX13647" s="62"/>
      <c r="BY13647" s="62"/>
      <c r="BZ13647" s="62"/>
      <c r="CA13647" s="62"/>
      <c r="CB13647" s="62"/>
      <c r="CC13647" s="62"/>
      <c r="CD13647" s="62"/>
      <c r="CE13647" s="62"/>
      <c r="CF13647" s="62"/>
      <c r="CL13647" s="56" t="s">
        <v>2848</v>
      </c>
      <c r="CM13647" s="56" t="s">
        <v>216</v>
      </c>
      <c r="CN13647" s="56" t="s">
        <v>216</v>
      </c>
      <c r="CO13647" s="52"/>
      <c r="CP13647" s="52"/>
      <c r="CQ13647" s="52"/>
      <c r="CR13647" s="52"/>
      <c r="CS13647" s="52"/>
      <c r="CT13647" s="52"/>
      <c r="CU13647" s="33"/>
      <c r="CV13647" s="33"/>
    </row>
    <row r="13648" spans="74:100">
      <c r="BV13648" s="62"/>
      <c r="BW13648" s="62"/>
      <c r="BX13648" s="62"/>
      <c r="BY13648" s="62"/>
      <c r="BZ13648" s="62"/>
      <c r="CA13648" s="62"/>
      <c r="CB13648" s="62"/>
      <c r="CC13648" s="62"/>
      <c r="CD13648" s="62"/>
      <c r="CE13648" s="62"/>
      <c r="CF13648" s="62"/>
      <c r="CL13648" s="56" t="s">
        <v>23207</v>
      </c>
      <c r="CM13648" s="56"/>
      <c r="CN13648" s="56"/>
      <c r="CO13648" s="52"/>
      <c r="CP13648" s="52"/>
      <c r="CQ13648" s="52"/>
      <c r="CR13648" s="52"/>
      <c r="CS13648" s="52"/>
      <c r="CT13648" s="52"/>
      <c r="CU13648" s="33"/>
      <c r="CV13648" s="33"/>
    </row>
    <row r="13649" spans="74:100">
      <c r="BV13649" s="62"/>
      <c r="BW13649" s="62"/>
      <c r="BX13649" s="62"/>
      <c r="BY13649" s="62"/>
      <c r="BZ13649" s="62"/>
      <c r="CA13649" s="62"/>
      <c r="CB13649" s="62"/>
      <c r="CC13649" s="62"/>
      <c r="CD13649" s="62"/>
      <c r="CE13649" s="62"/>
      <c r="CF13649" s="62"/>
      <c r="CL13649" s="56" t="s">
        <v>6916</v>
      </c>
      <c r="CM13649" s="56" t="s">
        <v>3118</v>
      </c>
      <c r="CN13649" s="56" t="s">
        <v>3118</v>
      </c>
      <c r="CO13649" s="52"/>
      <c r="CP13649" s="52"/>
      <c r="CQ13649" s="52"/>
      <c r="CR13649" s="52"/>
      <c r="CS13649" s="52"/>
      <c r="CT13649" s="52"/>
      <c r="CU13649" s="33"/>
      <c r="CV13649" s="33"/>
    </row>
    <row r="13650" spans="74:100">
      <c r="BV13650" s="62"/>
      <c r="BW13650" s="62"/>
      <c r="BX13650" s="62"/>
      <c r="BY13650" s="62"/>
      <c r="BZ13650" s="62"/>
      <c r="CA13650" s="62"/>
      <c r="CB13650" s="62"/>
      <c r="CC13650" s="62"/>
      <c r="CD13650" s="62"/>
      <c r="CE13650" s="62"/>
      <c r="CF13650" s="62"/>
      <c r="CL13650" s="56" t="s">
        <v>20610</v>
      </c>
      <c r="CM13650" s="56"/>
      <c r="CN13650" s="56"/>
      <c r="CO13650" s="52"/>
      <c r="CP13650" s="52"/>
      <c r="CQ13650" s="52"/>
      <c r="CR13650" s="52"/>
      <c r="CS13650" s="52"/>
      <c r="CT13650" s="52"/>
      <c r="CU13650" s="33"/>
      <c r="CV13650" s="33"/>
    </row>
    <row r="13651" spans="74:100">
      <c r="BV13651" s="62"/>
      <c r="BW13651" s="62"/>
      <c r="BX13651" s="62"/>
      <c r="BY13651" s="62"/>
      <c r="BZ13651" s="62"/>
      <c r="CA13651" s="62"/>
      <c r="CB13651" s="62"/>
      <c r="CC13651" s="62"/>
      <c r="CD13651" s="62"/>
      <c r="CE13651" s="62"/>
      <c r="CF13651" s="62"/>
      <c r="CL13651" s="56" t="s">
        <v>6917</v>
      </c>
      <c r="CM13651" s="56" t="s">
        <v>215</v>
      </c>
      <c r="CN13651" s="56" t="s">
        <v>215</v>
      </c>
      <c r="CO13651" s="52"/>
      <c r="CP13651" s="52"/>
      <c r="CQ13651" s="52"/>
      <c r="CR13651" s="52"/>
      <c r="CS13651" s="52"/>
      <c r="CT13651" s="52"/>
      <c r="CU13651" s="33"/>
      <c r="CV13651" s="33"/>
    </row>
    <row r="13652" spans="74:100">
      <c r="BV13652" s="62"/>
      <c r="BW13652" s="62"/>
      <c r="BX13652" s="62"/>
      <c r="BY13652" s="62"/>
      <c r="BZ13652" s="62"/>
      <c r="CA13652" s="62"/>
      <c r="CB13652" s="62"/>
      <c r="CC13652" s="62"/>
      <c r="CD13652" s="62"/>
      <c r="CE13652" s="62"/>
      <c r="CF13652" s="62"/>
      <c r="CL13652" s="56" t="s">
        <v>23208</v>
      </c>
      <c r="CM13652" s="56"/>
      <c r="CN13652" s="56"/>
      <c r="CO13652" s="52"/>
      <c r="CP13652" s="52"/>
      <c r="CQ13652" s="52"/>
      <c r="CR13652" s="52"/>
      <c r="CS13652" s="52"/>
      <c r="CT13652" s="52"/>
      <c r="CU13652" s="33"/>
      <c r="CV13652" s="33"/>
    </row>
    <row r="13653" spans="74:100">
      <c r="BV13653" s="62"/>
      <c r="BW13653" s="62"/>
      <c r="BX13653" s="62"/>
      <c r="BY13653" s="62"/>
      <c r="BZ13653" s="62"/>
      <c r="CA13653" s="62"/>
      <c r="CB13653" s="62"/>
      <c r="CC13653" s="62"/>
      <c r="CD13653" s="62"/>
      <c r="CE13653" s="62"/>
      <c r="CF13653" s="62"/>
      <c r="CL13653" s="56" t="s">
        <v>6918</v>
      </c>
      <c r="CM13653" s="56" t="s">
        <v>217</v>
      </c>
      <c r="CN13653" s="56" t="s">
        <v>217</v>
      </c>
      <c r="CO13653" s="52"/>
      <c r="CP13653" s="52"/>
      <c r="CQ13653" s="52"/>
      <c r="CR13653" s="52"/>
      <c r="CS13653" s="52"/>
      <c r="CT13653" s="52"/>
      <c r="CU13653" s="33"/>
      <c r="CV13653" s="33"/>
    </row>
    <row r="13654" spans="74:100">
      <c r="BV13654" s="62"/>
      <c r="BW13654" s="62"/>
      <c r="BX13654" s="62"/>
      <c r="BY13654" s="62"/>
      <c r="BZ13654" s="62"/>
      <c r="CA13654" s="62"/>
      <c r="CB13654" s="62"/>
      <c r="CC13654" s="62"/>
      <c r="CD13654" s="62"/>
      <c r="CE13654" s="62"/>
      <c r="CF13654" s="62"/>
      <c r="CL13654" s="56" t="s">
        <v>20611</v>
      </c>
      <c r="CM13654" s="56"/>
      <c r="CN13654" s="56"/>
      <c r="CO13654" s="52"/>
      <c r="CP13654" s="52"/>
      <c r="CQ13654" s="52"/>
      <c r="CR13654" s="52"/>
      <c r="CS13654" s="52"/>
      <c r="CT13654" s="52"/>
      <c r="CU13654" s="33"/>
      <c r="CV13654" s="33"/>
    </row>
    <row r="13655" spans="74:100">
      <c r="BV13655" s="62"/>
      <c r="BW13655" s="62"/>
      <c r="BX13655" s="62"/>
      <c r="BY13655" s="62"/>
      <c r="BZ13655" s="62"/>
      <c r="CA13655" s="62"/>
      <c r="CB13655" s="62"/>
      <c r="CC13655" s="62"/>
      <c r="CD13655" s="62"/>
      <c r="CE13655" s="62"/>
      <c r="CF13655" s="62"/>
      <c r="CL13655" s="56" t="s">
        <v>6919</v>
      </c>
      <c r="CM13655" s="56" t="s">
        <v>217</v>
      </c>
      <c r="CN13655" s="56" t="s">
        <v>217</v>
      </c>
      <c r="CO13655" s="52"/>
      <c r="CP13655" s="52"/>
      <c r="CQ13655" s="52"/>
      <c r="CR13655" s="52"/>
      <c r="CS13655" s="52"/>
      <c r="CT13655" s="52"/>
      <c r="CU13655" s="33"/>
      <c r="CV13655" s="33"/>
    </row>
    <row r="13656" spans="74:100">
      <c r="BV13656" s="62"/>
      <c r="BW13656" s="62"/>
      <c r="BX13656" s="62"/>
      <c r="BY13656" s="62"/>
      <c r="BZ13656" s="62"/>
      <c r="CA13656" s="62"/>
      <c r="CB13656" s="62"/>
      <c r="CC13656" s="62"/>
      <c r="CD13656" s="62"/>
      <c r="CE13656" s="62"/>
      <c r="CF13656" s="62"/>
      <c r="CL13656" s="56" t="s">
        <v>20341</v>
      </c>
      <c r="CM13656" s="56"/>
      <c r="CN13656" s="56"/>
      <c r="CO13656" s="52"/>
      <c r="CP13656" s="52"/>
      <c r="CQ13656" s="52"/>
      <c r="CR13656" s="52"/>
      <c r="CS13656" s="52"/>
      <c r="CT13656" s="52"/>
      <c r="CU13656" s="33"/>
      <c r="CV13656" s="33"/>
    </row>
    <row r="13657" spans="74:100">
      <c r="BV13657" s="62"/>
      <c r="BW13657" s="62"/>
      <c r="BX13657" s="62"/>
      <c r="BY13657" s="62"/>
      <c r="BZ13657" s="62"/>
      <c r="CA13657" s="62"/>
      <c r="CB13657" s="62"/>
      <c r="CC13657" s="62"/>
      <c r="CD13657" s="62"/>
      <c r="CE13657" s="62"/>
      <c r="CF13657" s="62"/>
      <c r="CL13657" s="56" t="s">
        <v>6920</v>
      </c>
      <c r="CM13657" s="56" t="s">
        <v>3118</v>
      </c>
      <c r="CN13657" s="56" t="s">
        <v>3118</v>
      </c>
      <c r="CO13657" s="52"/>
      <c r="CP13657" s="52"/>
      <c r="CQ13657" s="52"/>
      <c r="CR13657" s="52"/>
      <c r="CS13657" s="52"/>
      <c r="CT13657" s="52"/>
      <c r="CU13657" s="33"/>
      <c r="CV13657" s="33"/>
    </row>
    <row r="13658" spans="74:100">
      <c r="BV13658" s="62"/>
      <c r="BW13658" s="62"/>
      <c r="BX13658" s="62"/>
      <c r="BY13658" s="62"/>
      <c r="BZ13658" s="62"/>
      <c r="CA13658" s="62"/>
      <c r="CB13658" s="62"/>
      <c r="CC13658" s="62"/>
      <c r="CD13658" s="62"/>
      <c r="CE13658" s="62"/>
      <c r="CF13658" s="62"/>
      <c r="CL13658" s="56" t="s">
        <v>20342</v>
      </c>
      <c r="CM13658" s="56"/>
      <c r="CN13658" s="56"/>
      <c r="CO13658" s="52"/>
      <c r="CP13658" s="52"/>
      <c r="CQ13658" s="52"/>
      <c r="CR13658" s="52"/>
      <c r="CS13658" s="52"/>
      <c r="CT13658" s="52"/>
      <c r="CU13658" s="33"/>
      <c r="CV13658" s="33"/>
    </row>
    <row r="13659" spans="74:100">
      <c r="BV13659" s="62"/>
      <c r="BW13659" s="62"/>
      <c r="BX13659" s="62"/>
      <c r="BY13659" s="62"/>
      <c r="BZ13659" s="62"/>
      <c r="CA13659" s="62"/>
      <c r="CB13659" s="62"/>
      <c r="CC13659" s="62"/>
      <c r="CD13659" s="62"/>
      <c r="CE13659" s="62"/>
      <c r="CF13659" s="62"/>
      <c r="CL13659" s="56" t="s">
        <v>2849</v>
      </c>
      <c r="CM13659" s="56" t="s">
        <v>217</v>
      </c>
      <c r="CN13659" s="56" t="s">
        <v>217</v>
      </c>
      <c r="CO13659" s="52"/>
      <c r="CP13659" s="52"/>
      <c r="CQ13659" s="52"/>
      <c r="CR13659" s="52"/>
      <c r="CS13659" s="52"/>
      <c r="CT13659" s="52"/>
      <c r="CU13659" s="33"/>
      <c r="CV13659" s="33"/>
    </row>
    <row r="13660" spans="74:100">
      <c r="BV13660" s="62"/>
      <c r="BW13660" s="62"/>
      <c r="BX13660" s="62"/>
      <c r="BY13660" s="62"/>
      <c r="BZ13660" s="62"/>
      <c r="CA13660" s="62"/>
      <c r="CB13660" s="62"/>
      <c r="CC13660" s="62"/>
      <c r="CD13660" s="62"/>
      <c r="CE13660" s="62"/>
      <c r="CF13660" s="62"/>
      <c r="CL13660" s="56" t="s">
        <v>25070</v>
      </c>
      <c r="CM13660" s="56"/>
      <c r="CN13660" s="56"/>
      <c r="CO13660" s="52"/>
      <c r="CP13660" s="52"/>
      <c r="CQ13660" s="52"/>
      <c r="CR13660" s="52"/>
      <c r="CS13660" s="52"/>
      <c r="CT13660" s="52"/>
      <c r="CU13660" s="33"/>
      <c r="CV13660" s="33"/>
    </row>
    <row r="13661" spans="74:100">
      <c r="BV13661" s="62"/>
      <c r="BW13661" s="62"/>
      <c r="BX13661" s="62"/>
      <c r="BY13661" s="62"/>
      <c r="BZ13661" s="62"/>
      <c r="CA13661" s="62"/>
      <c r="CB13661" s="62"/>
      <c r="CC13661" s="62"/>
      <c r="CD13661" s="62"/>
      <c r="CE13661" s="62"/>
      <c r="CF13661" s="62"/>
      <c r="CL13661" s="56" t="s">
        <v>25071</v>
      </c>
      <c r="CM13661" s="56" t="s">
        <v>216</v>
      </c>
      <c r="CN13661" s="56" t="s">
        <v>216</v>
      </c>
      <c r="CO13661" s="52"/>
      <c r="CP13661" s="52"/>
      <c r="CQ13661" s="52"/>
      <c r="CR13661" s="52"/>
      <c r="CS13661" s="52"/>
      <c r="CT13661" s="52"/>
      <c r="CU13661" s="33"/>
      <c r="CV13661" s="33"/>
    </row>
    <row r="13662" spans="74:100">
      <c r="BV13662" s="62"/>
      <c r="BW13662" s="62"/>
      <c r="BX13662" s="62"/>
      <c r="BY13662" s="62"/>
      <c r="BZ13662" s="62"/>
      <c r="CA13662" s="62"/>
      <c r="CB13662" s="62"/>
      <c r="CC13662" s="62"/>
      <c r="CD13662" s="62"/>
      <c r="CE13662" s="62"/>
      <c r="CF13662" s="62"/>
      <c r="CL13662" s="56" t="s">
        <v>23209</v>
      </c>
      <c r="CM13662" s="56"/>
      <c r="CN13662" s="56"/>
      <c r="CO13662" s="52"/>
      <c r="CP13662" s="52"/>
      <c r="CQ13662" s="52"/>
      <c r="CR13662" s="52"/>
      <c r="CS13662" s="52"/>
      <c r="CT13662" s="52"/>
      <c r="CU13662" s="33"/>
      <c r="CV13662" s="33"/>
    </row>
    <row r="13663" spans="74:100">
      <c r="BV13663" s="62"/>
      <c r="BW13663" s="62"/>
      <c r="BX13663" s="62"/>
      <c r="BY13663" s="62"/>
      <c r="BZ13663" s="62"/>
      <c r="CA13663" s="62"/>
      <c r="CB13663" s="62"/>
      <c r="CC13663" s="62"/>
      <c r="CD13663" s="62"/>
      <c r="CE13663" s="62"/>
      <c r="CF13663" s="62"/>
      <c r="CL13663" s="56" t="s">
        <v>6921</v>
      </c>
      <c r="CM13663" s="56" t="s">
        <v>3118</v>
      </c>
      <c r="CN13663" s="56" t="s">
        <v>3118</v>
      </c>
      <c r="CO13663" s="52"/>
      <c r="CP13663" s="52"/>
      <c r="CQ13663" s="52"/>
      <c r="CR13663" s="52"/>
      <c r="CS13663" s="52"/>
      <c r="CT13663" s="52"/>
      <c r="CU13663" s="33"/>
      <c r="CV13663" s="33"/>
    </row>
    <row r="13664" spans="74:100">
      <c r="BV13664" s="62"/>
      <c r="BW13664" s="62"/>
      <c r="BX13664" s="62"/>
      <c r="BY13664" s="62"/>
      <c r="BZ13664" s="62"/>
      <c r="CA13664" s="62"/>
      <c r="CB13664" s="62"/>
      <c r="CC13664" s="62"/>
      <c r="CD13664" s="62"/>
      <c r="CE13664" s="62"/>
      <c r="CF13664" s="62"/>
      <c r="CL13664" s="56" t="s">
        <v>19307</v>
      </c>
      <c r="CM13664" s="56"/>
      <c r="CN13664" s="56"/>
      <c r="CO13664" s="52"/>
      <c r="CP13664" s="52"/>
      <c r="CQ13664" s="52"/>
      <c r="CR13664" s="52"/>
      <c r="CS13664" s="52"/>
      <c r="CT13664" s="52"/>
      <c r="CU13664" s="33"/>
      <c r="CV13664" s="33"/>
    </row>
    <row r="13665" spans="74:100">
      <c r="BV13665" s="62"/>
      <c r="BW13665" s="62"/>
      <c r="BX13665" s="62"/>
      <c r="BY13665" s="62"/>
      <c r="BZ13665" s="62"/>
      <c r="CA13665" s="62"/>
      <c r="CB13665" s="62"/>
      <c r="CC13665" s="62"/>
      <c r="CD13665" s="62"/>
      <c r="CE13665" s="62"/>
      <c r="CF13665" s="62"/>
      <c r="CL13665" s="56" t="s">
        <v>6922</v>
      </c>
      <c r="CM13665" s="56" t="s">
        <v>217</v>
      </c>
      <c r="CN13665" s="56" t="s">
        <v>217</v>
      </c>
      <c r="CO13665" s="52"/>
      <c r="CP13665" s="52"/>
      <c r="CQ13665" s="52"/>
      <c r="CR13665" s="52"/>
      <c r="CS13665" s="52"/>
      <c r="CT13665" s="52"/>
      <c r="CU13665" s="33"/>
      <c r="CV13665" s="33"/>
    </row>
    <row r="13666" spans="74:100">
      <c r="BV13666" s="62"/>
      <c r="BW13666" s="62"/>
      <c r="BX13666" s="62"/>
      <c r="BY13666" s="62"/>
      <c r="BZ13666" s="62"/>
      <c r="CA13666" s="62"/>
      <c r="CB13666" s="62"/>
      <c r="CC13666" s="62"/>
      <c r="CD13666" s="62"/>
      <c r="CE13666" s="62"/>
      <c r="CF13666" s="62"/>
      <c r="CL13666" s="56" t="s">
        <v>20343</v>
      </c>
      <c r="CM13666" s="56"/>
      <c r="CN13666" s="56"/>
      <c r="CO13666" s="52"/>
      <c r="CP13666" s="52"/>
      <c r="CQ13666" s="52"/>
      <c r="CR13666" s="52"/>
      <c r="CS13666" s="52"/>
      <c r="CT13666" s="52"/>
      <c r="CU13666" s="33"/>
      <c r="CV13666" s="33"/>
    </row>
    <row r="13667" spans="74:100">
      <c r="BV13667" s="62"/>
      <c r="BW13667" s="62"/>
      <c r="BX13667" s="62"/>
      <c r="BY13667" s="62"/>
      <c r="BZ13667" s="62"/>
      <c r="CA13667" s="62"/>
      <c r="CB13667" s="62"/>
      <c r="CC13667" s="62"/>
      <c r="CD13667" s="62"/>
      <c r="CE13667" s="62"/>
      <c r="CF13667" s="62"/>
      <c r="CL13667" s="56" t="s">
        <v>6923</v>
      </c>
      <c r="CM13667" s="56" t="s">
        <v>3118</v>
      </c>
      <c r="CN13667" s="56" t="s">
        <v>3118</v>
      </c>
      <c r="CO13667" s="52"/>
      <c r="CP13667" s="52"/>
      <c r="CQ13667" s="52"/>
      <c r="CR13667" s="52"/>
      <c r="CS13667" s="52"/>
      <c r="CT13667" s="52"/>
      <c r="CU13667" s="33"/>
      <c r="CV13667" s="33"/>
    </row>
    <row r="13668" spans="74:100">
      <c r="BV13668" s="62"/>
      <c r="BW13668" s="62"/>
      <c r="BX13668" s="62"/>
      <c r="BY13668" s="62"/>
      <c r="BZ13668" s="62"/>
      <c r="CA13668" s="62"/>
      <c r="CB13668" s="62"/>
      <c r="CC13668" s="62"/>
      <c r="CD13668" s="62"/>
      <c r="CE13668" s="62"/>
      <c r="CF13668" s="62"/>
      <c r="CL13668" s="56" t="s">
        <v>19275</v>
      </c>
      <c r="CM13668" s="56"/>
      <c r="CN13668" s="56"/>
      <c r="CO13668" s="52"/>
      <c r="CP13668" s="52"/>
      <c r="CQ13668" s="52"/>
      <c r="CR13668" s="52"/>
      <c r="CS13668" s="52"/>
      <c r="CT13668" s="52"/>
      <c r="CU13668" s="33"/>
      <c r="CV13668" s="33"/>
    </row>
    <row r="13669" spans="74:100">
      <c r="BV13669" s="62"/>
      <c r="BW13669" s="62"/>
      <c r="BX13669" s="62"/>
      <c r="BY13669" s="62"/>
      <c r="BZ13669" s="62"/>
      <c r="CA13669" s="62"/>
      <c r="CB13669" s="62"/>
      <c r="CC13669" s="62"/>
      <c r="CD13669" s="62"/>
      <c r="CE13669" s="62"/>
      <c r="CF13669" s="62"/>
      <c r="CL13669" s="56" t="s">
        <v>6924</v>
      </c>
      <c r="CM13669" s="56" t="s">
        <v>215</v>
      </c>
      <c r="CN13669" s="56" t="s">
        <v>215</v>
      </c>
      <c r="CO13669" s="52"/>
      <c r="CP13669" s="52"/>
      <c r="CQ13669" s="52"/>
      <c r="CR13669" s="52"/>
      <c r="CS13669" s="52"/>
      <c r="CT13669" s="52"/>
      <c r="CU13669" s="33"/>
      <c r="CV13669" s="33"/>
    </row>
    <row r="13670" spans="74:100">
      <c r="BV13670" s="62"/>
      <c r="BW13670" s="62"/>
      <c r="BX13670" s="62"/>
      <c r="BY13670" s="62"/>
      <c r="BZ13670" s="62"/>
      <c r="CA13670" s="62"/>
      <c r="CB13670" s="62"/>
      <c r="CC13670" s="62"/>
      <c r="CD13670" s="62"/>
      <c r="CE13670" s="62"/>
      <c r="CF13670" s="62"/>
      <c r="CL13670" s="56" t="s">
        <v>23210</v>
      </c>
      <c r="CM13670" s="56"/>
      <c r="CN13670" s="56"/>
      <c r="CO13670" s="52"/>
      <c r="CP13670" s="52"/>
      <c r="CQ13670" s="52"/>
      <c r="CR13670" s="52"/>
      <c r="CS13670" s="52"/>
      <c r="CT13670" s="52"/>
      <c r="CU13670" s="33"/>
      <c r="CV13670" s="33"/>
    </row>
    <row r="13671" spans="74:100">
      <c r="BV13671" s="62"/>
      <c r="BW13671" s="62"/>
      <c r="BX13671" s="62"/>
      <c r="BY13671" s="62"/>
      <c r="BZ13671" s="62"/>
      <c r="CA13671" s="62"/>
      <c r="CB13671" s="62"/>
      <c r="CC13671" s="62"/>
      <c r="CD13671" s="62"/>
      <c r="CE13671" s="62"/>
      <c r="CF13671" s="62"/>
      <c r="CL13671" s="56" t="s">
        <v>28842</v>
      </c>
      <c r="CM13671" s="56" t="s">
        <v>3118</v>
      </c>
      <c r="CN13671" s="56" t="s">
        <v>3118</v>
      </c>
      <c r="CO13671" s="52"/>
      <c r="CP13671" s="52"/>
      <c r="CQ13671" s="52"/>
      <c r="CR13671" s="52"/>
      <c r="CS13671" s="52"/>
      <c r="CT13671" s="52"/>
      <c r="CU13671" s="33"/>
      <c r="CV13671" s="33"/>
    </row>
    <row r="13672" spans="74:100">
      <c r="BV13672" s="62"/>
      <c r="BW13672" s="62"/>
      <c r="BX13672" s="62"/>
      <c r="BY13672" s="62"/>
      <c r="BZ13672" s="62"/>
      <c r="CA13672" s="62"/>
      <c r="CB13672" s="62"/>
      <c r="CC13672" s="62"/>
      <c r="CD13672" s="62"/>
      <c r="CE13672" s="62"/>
      <c r="CF13672" s="62"/>
      <c r="CL13672" s="56" t="s">
        <v>28843</v>
      </c>
      <c r="CM13672" s="56"/>
      <c r="CN13672" s="56"/>
      <c r="CO13672" s="52"/>
      <c r="CP13672" s="52"/>
      <c r="CQ13672" s="52"/>
      <c r="CR13672" s="52"/>
      <c r="CS13672" s="52"/>
      <c r="CT13672" s="52"/>
      <c r="CU13672" s="33"/>
      <c r="CV13672" s="33"/>
    </row>
    <row r="13673" spans="74:100">
      <c r="BV13673" s="62"/>
      <c r="BW13673" s="62"/>
      <c r="BX13673" s="62"/>
      <c r="BY13673" s="62"/>
      <c r="BZ13673" s="62"/>
      <c r="CA13673" s="62"/>
      <c r="CB13673" s="62"/>
      <c r="CC13673" s="62"/>
      <c r="CD13673" s="62"/>
      <c r="CE13673" s="62"/>
      <c r="CF13673" s="62"/>
      <c r="CL13673" s="56" t="s">
        <v>28844</v>
      </c>
      <c r="CM13673" s="56" t="s">
        <v>217</v>
      </c>
      <c r="CN13673" s="56" t="s">
        <v>217</v>
      </c>
      <c r="CO13673" s="52"/>
      <c r="CP13673" s="52"/>
      <c r="CQ13673" s="52"/>
      <c r="CR13673" s="52"/>
      <c r="CS13673" s="52"/>
      <c r="CT13673" s="52"/>
      <c r="CU13673" s="33"/>
      <c r="CV13673" s="33"/>
    </row>
    <row r="13674" spans="74:100">
      <c r="BV13674" s="62"/>
      <c r="BW13674" s="62"/>
      <c r="BX13674" s="62"/>
      <c r="BY13674" s="62"/>
      <c r="BZ13674" s="62"/>
      <c r="CA13674" s="62"/>
      <c r="CB13674" s="62"/>
      <c r="CC13674" s="62"/>
      <c r="CD13674" s="62"/>
      <c r="CE13674" s="62"/>
      <c r="CF13674" s="62"/>
      <c r="CL13674" s="56" t="s">
        <v>28845</v>
      </c>
      <c r="CM13674" s="56"/>
      <c r="CN13674" s="56"/>
      <c r="CO13674" s="52"/>
      <c r="CP13674" s="52"/>
      <c r="CQ13674" s="52"/>
      <c r="CR13674" s="52"/>
      <c r="CS13674" s="52"/>
      <c r="CT13674" s="52"/>
      <c r="CU13674" s="33"/>
      <c r="CV13674" s="33"/>
    </row>
    <row r="13675" spans="74:100">
      <c r="BV13675" s="62"/>
      <c r="BW13675" s="62"/>
      <c r="BX13675" s="62"/>
      <c r="BY13675" s="62"/>
      <c r="BZ13675" s="62"/>
      <c r="CA13675" s="62"/>
      <c r="CB13675" s="62"/>
      <c r="CC13675" s="62"/>
      <c r="CD13675" s="62"/>
      <c r="CE13675" s="62"/>
      <c r="CF13675" s="62"/>
      <c r="CL13675" s="56" t="s">
        <v>6926</v>
      </c>
      <c r="CM13675" s="56" t="s">
        <v>3118</v>
      </c>
      <c r="CN13675" s="56" t="s">
        <v>3118</v>
      </c>
      <c r="CO13675" s="52"/>
      <c r="CP13675" s="52"/>
      <c r="CQ13675" s="52"/>
      <c r="CR13675" s="52"/>
      <c r="CS13675" s="52"/>
      <c r="CT13675" s="52"/>
      <c r="CU13675" s="33"/>
      <c r="CV13675" s="33"/>
    </row>
    <row r="13676" spans="74:100">
      <c r="BV13676" s="62"/>
      <c r="BW13676" s="62"/>
      <c r="BX13676" s="62"/>
      <c r="BY13676" s="62"/>
      <c r="BZ13676" s="62"/>
      <c r="CA13676" s="62"/>
      <c r="CB13676" s="62"/>
      <c r="CC13676" s="62"/>
      <c r="CD13676" s="62"/>
      <c r="CE13676" s="62"/>
      <c r="CF13676" s="62"/>
      <c r="CL13676" s="56" t="s">
        <v>20344</v>
      </c>
      <c r="CM13676" s="56"/>
      <c r="CN13676" s="56"/>
      <c r="CO13676" s="52"/>
      <c r="CP13676" s="52"/>
      <c r="CQ13676" s="52"/>
      <c r="CR13676" s="52"/>
      <c r="CS13676" s="52"/>
      <c r="CT13676" s="52"/>
      <c r="CU13676" s="33"/>
      <c r="CV13676" s="33"/>
    </row>
    <row r="13677" spans="74:100">
      <c r="BV13677" s="62"/>
      <c r="BW13677" s="62"/>
      <c r="BX13677" s="62"/>
      <c r="BY13677" s="62"/>
      <c r="BZ13677" s="62"/>
      <c r="CA13677" s="62"/>
      <c r="CB13677" s="62"/>
      <c r="CC13677" s="62"/>
      <c r="CD13677" s="62"/>
      <c r="CE13677" s="62"/>
      <c r="CF13677" s="62"/>
      <c r="CL13677" s="56" t="s">
        <v>6927</v>
      </c>
      <c r="CM13677" s="56" t="s">
        <v>217</v>
      </c>
      <c r="CN13677" s="56" t="s">
        <v>217</v>
      </c>
      <c r="CO13677" s="52"/>
      <c r="CP13677" s="52"/>
      <c r="CQ13677" s="52"/>
      <c r="CR13677" s="52"/>
      <c r="CS13677" s="52"/>
      <c r="CT13677" s="52"/>
      <c r="CU13677" s="33"/>
      <c r="CV13677" s="33"/>
    </row>
    <row r="13678" spans="74:100">
      <c r="BV13678" s="62"/>
      <c r="BW13678" s="62"/>
      <c r="BX13678" s="62"/>
      <c r="BY13678" s="62"/>
      <c r="BZ13678" s="62"/>
      <c r="CA13678" s="62"/>
      <c r="CB13678" s="62"/>
      <c r="CC13678" s="62"/>
      <c r="CD13678" s="62"/>
      <c r="CE13678" s="62"/>
      <c r="CF13678" s="62"/>
      <c r="CL13678" s="56" t="s">
        <v>20344</v>
      </c>
      <c r="CM13678" s="56"/>
      <c r="CN13678" s="56"/>
      <c r="CO13678" s="52"/>
      <c r="CP13678" s="52"/>
      <c r="CQ13678" s="52"/>
      <c r="CR13678" s="52"/>
      <c r="CS13678" s="52"/>
      <c r="CT13678" s="52"/>
      <c r="CU13678" s="33"/>
      <c r="CV13678" s="33"/>
    </row>
    <row r="13679" spans="74:100">
      <c r="BV13679" s="62"/>
      <c r="BW13679" s="62"/>
      <c r="BX13679" s="62"/>
      <c r="BY13679" s="62"/>
      <c r="BZ13679" s="62"/>
      <c r="CA13679" s="62"/>
      <c r="CB13679" s="62"/>
      <c r="CC13679" s="62"/>
      <c r="CD13679" s="62"/>
      <c r="CE13679" s="62"/>
      <c r="CF13679" s="62"/>
      <c r="CL13679" s="56" t="s">
        <v>6928</v>
      </c>
      <c r="CM13679" s="56" t="s">
        <v>3118</v>
      </c>
      <c r="CN13679" s="56" t="s">
        <v>3118</v>
      </c>
      <c r="CO13679" s="52"/>
      <c r="CP13679" s="52"/>
      <c r="CQ13679" s="52"/>
      <c r="CR13679" s="52"/>
      <c r="CS13679" s="52"/>
      <c r="CT13679" s="52"/>
      <c r="CU13679" s="33"/>
      <c r="CV13679" s="33"/>
    </row>
    <row r="13680" spans="74:100">
      <c r="BV13680" s="62"/>
      <c r="BW13680" s="62"/>
      <c r="BX13680" s="62"/>
      <c r="BY13680" s="62"/>
      <c r="BZ13680" s="62"/>
      <c r="CA13680" s="62"/>
      <c r="CB13680" s="62"/>
      <c r="CC13680" s="62"/>
      <c r="CD13680" s="62"/>
      <c r="CE13680" s="62"/>
      <c r="CF13680" s="62"/>
      <c r="CL13680" s="56" t="s">
        <v>20345</v>
      </c>
      <c r="CM13680" s="56"/>
      <c r="CN13680" s="56"/>
      <c r="CO13680" s="52"/>
      <c r="CP13680" s="52"/>
      <c r="CQ13680" s="52"/>
      <c r="CR13680" s="52"/>
      <c r="CS13680" s="52"/>
      <c r="CT13680" s="52"/>
      <c r="CU13680" s="33"/>
      <c r="CV13680" s="33"/>
    </row>
    <row r="13681" spans="74:100">
      <c r="BV13681" s="62"/>
      <c r="BW13681" s="62"/>
      <c r="BX13681" s="62"/>
      <c r="BY13681" s="62"/>
      <c r="BZ13681" s="62"/>
      <c r="CA13681" s="62"/>
      <c r="CB13681" s="62"/>
      <c r="CC13681" s="62"/>
      <c r="CD13681" s="62"/>
      <c r="CE13681" s="62"/>
      <c r="CF13681" s="62"/>
      <c r="CL13681" s="56" t="s">
        <v>2850</v>
      </c>
      <c r="CM13681" s="56" t="s">
        <v>215</v>
      </c>
      <c r="CN13681" s="56" t="s">
        <v>215</v>
      </c>
      <c r="CO13681" s="52"/>
      <c r="CP13681" s="52"/>
      <c r="CQ13681" s="52"/>
      <c r="CR13681" s="52"/>
      <c r="CS13681" s="52"/>
      <c r="CT13681" s="52"/>
      <c r="CU13681" s="33"/>
      <c r="CV13681" s="33"/>
    </row>
    <row r="13682" spans="74:100">
      <c r="BV13682" s="62"/>
      <c r="BW13682" s="62"/>
      <c r="BX13682" s="62"/>
      <c r="BY13682" s="62"/>
      <c r="BZ13682" s="62"/>
      <c r="CA13682" s="62"/>
      <c r="CB13682" s="62"/>
      <c r="CC13682" s="62"/>
      <c r="CD13682" s="62"/>
      <c r="CE13682" s="62"/>
      <c r="CF13682" s="62"/>
      <c r="CL13682" s="56" t="s">
        <v>23211</v>
      </c>
      <c r="CM13682" s="56"/>
      <c r="CN13682" s="56"/>
      <c r="CO13682" s="52"/>
      <c r="CP13682" s="52"/>
      <c r="CQ13682" s="52"/>
      <c r="CR13682" s="52"/>
      <c r="CS13682" s="52"/>
      <c r="CT13682" s="52"/>
      <c r="CU13682" s="33"/>
      <c r="CV13682" s="33"/>
    </row>
    <row r="13683" spans="74:100">
      <c r="BV13683" s="62"/>
      <c r="BW13683" s="62"/>
      <c r="BX13683" s="62"/>
      <c r="BY13683" s="62"/>
      <c r="BZ13683" s="62"/>
      <c r="CA13683" s="62"/>
      <c r="CB13683" s="62"/>
      <c r="CC13683" s="62"/>
      <c r="CD13683" s="62"/>
      <c r="CE13683" s="62"/>
      <c r="CF13683" s="62"/>
      <c r="CL13683" s="56" t="s">
        <v>28846</v>
      </c>
      <c r="CM13683" s="56" t="s">
        <v>3118</v>
      </c>
      <c r="CN13683" s="56" t="s">
        <v>3118</v>
      </c>
      <c r="CO13683" s="52"/>
      <c r="CP13683" s="52"/>
      <c r="CQ13683" s="52"/>
      <c r="CR13683" s="52"/>
      <c r="CS13683" s="52"/>
      <c r="CT13683" s="52"/>
      <c r="CU13683" s="33"/>
      <c r="CV13683" s="33"/>
    </row>
    <row r="13684" spans="74:100">
      <c r="BV13684" s="62"/>
      <c r="BW13684" s="62"/>
      <c r="BX13684" s="62"/>
      <c r="BY13684" s="62"/>
      <c r="BZ13684" s="62"/>
      <c r="CA13684" s="62"/>
      <c r="CB13684" s="62"/>
      <c r="CC13684" s="62"/>
      <c r="CD13684" s="62"/>
      <c r="CE13684" s="62"/>
      <c r="CF13684" s="62"/>
      <c r="CL13684" s="56" t="s">
        <v>17518</v>
      </c>
      <c r="CM13684" s="56"/>
      <c r="CN13684" s="56"/>
      <c r="CO13684" s="52"/>
      <c r="CP13684" s="52"/>
      <c r="CQ13684" s="52"/>
      <c r="CR13684" s="52"/>
      <c r="CS13684" s="52"/>
      <c r="CT13684" s="52"/>
      <c r="CU13684" s="33"/>
      <c r="CV13684" s="33"/>
    </row>
    <row r="13685" spans="74:100">
      <c r="BV13685" s="62"/>
      <c r="BW13685" s="62"/>
      <c r="BX13685" s="62"/>
      <c r="BY13685" s="62"/>
      <c r="BZ13685" s="62"/>
      <c r="CA13685" s="62"/>
      <c r="CB13685" s="62"/>
      <c r="CC13685" s="62"/>
      <c r="CD13685" s="62"/>
      <c r="CE13685" s="62"/>
      <c r="CF13685" s="62"/>
      <c r="CL13685" s="56" t="s">
        <v>28847</v>
      </c>
      <c r="CM13685" s="56" t="s">
        <v>217</v>
      </c>
      <c r="CN13685" s="56" t="s">
        <v>217</v>
      </c>
      <c r="CO13685" s="52"/>
      <c r="CP13685" s="52"/>
      <c r="CQ13685" s="52"/>
      <c r="CR13685" s="52"/>
      <c r="CS13685" s="52"/>
      <c r="CT13685" s="52"/>
      <c r="CU13685" s="33"/>
      <c r="CV13685" s="33"/>
    </row>
    <row r="13686" spans="74:100">
      <c r="BV13686" s="62"/>
      <c r="BW13686" s="62"/>
      <c r="BX13686" s="62"/>
      <c r="BY13686" s="62"/>
      <c r="BZ13686" s="62"/>
      <c r="CA13686" s="62"/>
      <c r="CB13686" s="62"/>
      <c r="CC13686" s="62"/>
      <c r="CD13686" s="62"/>
      <c r="CE13686" s="62"/>
      <c r="CF13686" s="62"/>
      <c r="CL13686" s="56" t="s">
        <v>28848</v>
      </c>
      <c r="CM13686" s="56"/>
      <c r="CN13686" s="56"/>
      <c r="CO13686" s="52"/>
      <c r="CP13686" s="52"/>
      <c r="CQ13686" s="52"/>
      <c r="CR13686" s="52"/>
      <c r="CS13686" s="52"/>
      <c r="CT13686" s="52"/>
      <c r="CU13686" s="33"/>
      <c r="CV13686" s="33"/>
    </row>
    <row r="13687" spans="74:100">
      <c r="BV13687" s="62"/>
      <c r="BW13687" s="62"/>
      <c r="BX13687" s="62"/>
      <c r="BY13687" s="62"/>
      <c r="BZ13687" s="62"/>
      <c r="CA13687" s="62"/>
      <c r="CB13687" s="62"/>
      <c r="CC13687" s="62"/>
      <c r="CD13687" s="62"/>
      <c r="CE13687" s="62"/>
      <c r="CF13687" s="62"/>
      <c r="CL13687" s="56" t="s">
        <v>6929</v>
      </c>
      <c r="CM13687" s="56" t="s">
        <v>3118</v>
      </c>
      <c r="CN13687" s="56" t="s">
        <v>3118</v>
      </c>
      <c r="CO13687" s="52"/>
      <c r="CP13687" s="52"/>
      <c r="CQ13687" s="52"/>
      <c r="CR13687" s="52"/>
      <c r="CS13687" s="52"/>
      <c r="CT13687" s="52"/>
      <c r="CU13687" s="33"/>
      <c r="CV13687" s="33"/>
    </row>
    <row r="13688" spans="74:100">
      <c r="BV13688" s="62"/>
      <c r="BW13688" s="62"/>
      <c r="BX13688" s="62"/>
      <c r="BY13688" s="62"/>
      <c r="BZ13688" s="62"/>
      <c r="CA13688" s="62"/>
      <c r="CB13688" s="62"/>
      <c r="CC13688" s="62"/>
      <c r="CD13688" s="62"/>
      <c r="CE13688" s="62"/>
      <c r="CF13688" s="62"/>
      <c r="CL13688" s="56" t="s">
        <v>17744</v>
      </c>
      <c r="CM13688" s="56"/>
      <c r="CN13688" s="56"/>
      <c r="CO13688" s="52"/>
      <c r="CP13688" s="52"/>
      <c r="CQ13688" s="52"/>
      <c r="CR13688" s="52"/>
      <c r="CS13688" s="52"/>
      <c r="CT13688" s="52"/>
      <c r="CU13688" s="33"/>
      <c r="CV13688" s="33"/>
    </row>
    <row r="13689" spans="74:100">
      <c r="BV13689" s="62"/>
      <c r="BW13689" s="62"/>
      <c r="BX13689" s="62"/>
      <c r="BY13689" s="62"/>
      <c r="BZ13689" s="62"/>
      <c r="CA13689" s="62"/>
      <c r="CB13689" s="62"/>
      <c r="CC13689" s="62"/>
      <c r="CD13689" s="62"/>
      <c r="CE13689" s="62"/>
      <c r="CF13689" s="62"/>
      <c r="CL13689" s="56" t="s">
        <v>28849</v>
      </c>
      <c r="CM13689" s="56" t="s">
        <v>217</v>
      </c>
      <c r="CN13689" s="56" t="s">
        <v>217</v>
      </c>
      <c r="CO13689" s="52"/>
      <c r="CP13689" s="52"/>
      <c r="CQ13689" s="52"/>
      <c r="CR13689" s="52"/>
      <c r="CS13689" s="52"/>
      <c r="CT13689" s="52"/>
      <c r="CU13689" s="33"/>
      <c r="CV13689" s="33"/>
    </row>
    <row r="13690" spans="74:100">
      <c r="BV13690" s="62"/>
      <c r="BW13690" s="62"/>
      <c r="BX13690" s="62"/>
      <c r="BY13690" s="62"/>
      <c r="BZ13690" s="62"/>
      <c r="CA13690" s="62"/>
      <c r="CB13690" s="62"/>
      <c r="CC13690" s="62"/>
      <c r="CD13690" s="62"/>
      <c r="CE13690" s="62"/>
      <c r="CF13690" s="62"/>
      <c r="CL13690" s="56" t="s">
        <v>28850</v>
      </c>
      <c r="CM13690" s="56"/>
      <c r="CN13690" s="56"/>
      <c r="CO13690" s="52"/>
      <c r="CP13690" s="52"/>
      <c r="CQ13690" s="52"/>
      <c r="CR13690" s="52"/>
      <c r="CS13690" s="52"/>
      <c r="CT13690" s="52"/>
      <c r="CU13690" s="33"/>
      <c r="CV13690" s="33"/>
    </row>
    <row r="13691" spans="74:100">
      <c r="BV13691" s="62"/>
      <c r="BW13691" s="62"/>
      <c r="BX13691" s="62"/>
      <c r="BY13691" s="62"/>
      <c r="BZ13691" s="62"/>
      <c r="CA13691" s="62"/>
      <c r="CB13691" s="62"/>
      <c r="CC13691" s="62"/>
      <c r="CD13691" s="62"/>
      <c r="CE13691" s="62"/>
      <c r="CF13691" s="62"/>
      <c r="CL13691" s="56" t="s">
        <v>6930</v>
      </c>
      <c r="CM13691" s="56" t="s">
        <v>217</v>
      </c>
      <c r="CN13691" s="56" t="s">
        <v>217</v>
      </c>
      <c r="CO13691" s="52"/>
      <c r="CP13691" s="52"/>
      <c r="CQ13691" s="52"/>
      <c r="CR13691" s="52"/>
      <c r="CS13691" s="52"/>
      <c r="CT13691" s="52"/>
      <c r="CU13691" s="33"/>
      <c r="CV13691" s="33"/>
    </row>
    <row r="13692" spans="74:100">
      <c r="BV13692" s="62"/>
      <c r="BW13692" s="62"/>
      <c r="BX13692" s="62"/>
      <c r="BY13692" s="62"/>
      <c r="BZ13692" s="62"/>
      <c r="CA13692" s="62"/>
      <c r="CB13692" s="62"/>
      <c r="CC13692" s="62"/>
      <c r="CD13692" s="62"/>
      <c r="CE13692" s="62"/>
      <c r="CF13692" s="62"/>
      <c r="CL13692" s="56" t="s">
        <v>20346</v>
      </c>
      <c r="CM13692" s="56"/>
      <c r="CN13692" s="56"/>
      <c r="CO13692" s="52"/>
      <c r="CP13692" s="52"/>
      <c r="CQ13692" s="52"/>
      <c r="CR13692" s="52"/>
      <c r="CS13692" s="52"/>
      <c r="CT13692" s="52"/>
      <c r="CU13692" s="33"/>
      <c r="CV13692" s="33"/>
    </row>
    <row r="13693" spans="74:100">
      <c r="BV13693" s="62"/>
      <c r="BW13693" s="62"/>
      <c r="BX13693" s="62"/>
      <c r="BY13693" s="62"/>
      <c r="BZ13693" s="62"/>
      <c r="CA13693" s="62"/>
      <c r="CB13693" s="62"/>
      <c r="CC13693" s="62"/>
      <c r="CD13693" s="62"/>
      <c r="CE13693" s="62"/>
      <c r="CF13693" s="62"/>
      <c r="CL13693" s="56" t="s">
        <v>2852</v>
      </c>
      <c r="CM13693" s="56" t="s">
        <v>215</v>
      </c>
      <c r="CN13693" s="56" t="s">
        <v>215</v>
      </c>
      <c r="CO13693" s="52"/>
      <c r="CP13693" s="52"/>
      <c r="CQ13693" s="52"/>
      <c r="CR13693" s="52"/>
      <c r="CS13693" s="52"/>
      <c r="CT13693" s="52"/>
      <c r="CU13693" s="33"/>
      <c r="CV13693" s="33"/>
    </row>
    <row r="13694" spans="74:100">
      <c r="BV13694" s="62"/>
      <c r="BW13694" s="62"/>
      <c r="BX13694" s="62"/>
      <c r="BY13694" s="62"/>
      <c r="BZ13694" s="62"/>
      <c r="CA13694" s="62"/>
      <c r="CB13694" s="62"/>
      <c r="CC13694" s="62"/>
      <c r="CD13694" s="62"/>
      <c r="CE13694" s="62"/>
      <c r="CF13694" s="62"/>
      <c r="CL13694" s="56" t="s">
        <v>23212</v>
      </c>
      <c r="CM13694" s="56"/>
      <c r="CN13694" s="56"/>
      <c r="CO13694" s="52"/>
      <c r="CP13694" s="52"/>
      <c r="CQ13694" s="52"/>
      <c r="CR13694" s="52"/>
      <c r="CS13694" s="52"/>
      <c r="CT13694" s="52"/>
      <c r="CU13694" s="33"/>
      <c r="CV13694" s="33"/>
    </row>
    <row r="13695" spans="74:100">
      <c r="BV13695" s="62"/>
      <c r="BW13695" s="62"/>
      <c r="BX13695" s="62"/>
      <c r="BY13695" s="62"/>
      <c r="BZ13695" s="62"/>
      <c r="CA13695" s="62"/>
      <c r="CB13695" s="62"/>
      <c r="CC13695" s="62"/>
      <c r="CD13695" s="62"/>
      <c r="CE13695" s="62"/>
      <c r="CF13695" s="62"/>
      <c r="CL13695" s="56" t="s">
        <v>6931</v>
      </c>
      <c r="CM13695" s="56" t="s">
        <v>3118</v>
      </c>
      <c r="CN13695" s="56" t="s">
        <v>3118</v>
      </c>
      <c r="CO13695" s="52"/>
      <c r="CP13695" s="52"/>
      <c r="CQ13695" s="52"/>
      <c r="CR13695" s="52"/>
      <c r="CS13695" s="52"/>
      <c r="CT13695" s="52"/>
      <c r="CU13695" s="33"/>
      <c r="CV13695" s="33"/>
    </row>
    <row r="13696" spans="74:100">
      <c r="BV13696" s="62"/>
      <c r="BW13696" s="62"/>
      <c r="BX13696" s="62"/>
      <c r="BY13696" s="62"/>
      <c r="BZ13696" s="62"/>
      <c r="CA13696" s="62"/>
      <c r="CB13696" s="62"/>
      <c r="CC13696" s="62"/>
      <c r="CD13696" s="62"/>
      <c r="CE13696" s="62"/>
      <c r="CF13696" s="62"/>
      <c r="CL13696" s="56" t="s">
        <v>20347</v>
      </c>
      <c r="CM13696" s="56"/>
      <c r="CN13696" s="56"/>
      <c r="CO13696" s="52"/>
      <c r="CP13696" s="52"/>
      <c r="CQ13696" s="52"/>
      <c r="CR13696" s="52"/>
      <c r="CS13696" s="52"/>
      <c r="CT13696" s="52"/>
      <c r="CU13696" s="33"/>
      <c r="CV13696" s="33"/>
    </row>
    <row r="13697" spans="74:100">
      <c r="BV13697" s="62"/>
      <c r="BW13697" s="62"/>
      <c r="BX13697" s="62"/>
      <c r="BY13697" s="62"/>
      <c r="BZ13697" s="62"/>
      <c r="CA13697" s="62"/>
      <c r="CB13697" s="62"/>
      <c r="CC13697" s="62"/>
      <c r="CD13697" s="62"/>
      <c r="CE13697" s="62"/>
      <c r="CF13697" s="62"/>
      <c r="CL13697" s="56" t="s">
        <v>6932</v>
      </c>
      <c r="CM13697" s="56" t="s">
        <v>217</v>
      </c>
      <c r="CN13697" s="56" t="s">
        <v>217</v>
      </c>
      <c r="CO13697" s="52"/>
      <c r="CP13697" s="52"/>
      <c r="CQ13697" s="52"/>
      <c r="CR13697" s="52"/>
      <c r="CS13697" s="52"/>
      <c r="CT13697" s="52"/>
      <c r="CU13697" s="33"/>
      <c r="CV13697" s="33"/>
    </row>
    <row r="13698" spans="74:100">
      <c r="BV13698" s="62"/>
      <c r="BW13698" s="62"/>
      <c r="BX13698" s="62"/>
      <c r="BY13698" s="62"/>
      <c r="BZ13698" s="62"/>
      <c r="CA13698" s="62"/>
      <c r="CB13698" s="62"/>
      <c r="CC13698" s="62"/>
      <c r="CD13698" s="62"/>
      <c r="CE13698" s="62"/>
      <c r="CF13698" s="62"/>
      <c r="CL13698" s="56" t="s">
        <v>20348</v>
      </c>
      <c r="CM13698" s="56"/>
      <c r="CN13698" s="56"/>
      <c r="CO13698" s="52"/>
      <c r="CP13698" s="52"/>
      <c r="CQ13698" s="52"/>
      <c r="CR13698" s="52"/>
      <c r="CS13698" s="52"/>
      <c r="CT13698" s="52"/>
      <c r="CU13698" s="33"/>
      <c r="CV13698" s="33"/>
    </row>
    <row r="13699" spans="74:100">
      <c r="BV13699" s="62"/>
      <c r="BW13699" s="62"/>
      <c r="BX13699" s="62"/>
      <c r="BY13699" s="62"/>
      <c r="BZ13699" s="62"/>
      <c r="CA13699" s="62"/>
      <c r="CB13699" s="62"/>
      <c r="CC13699" s="62"/>
      <c r="CD13699" s="62"/>
      <c r="CE13699" s="62"/>
      <c r="CF13699" s="62"/>
      <c r="CL13699" s="56" t="s">
        <v>6933</v>
      </c>
      <c r="CM13699" s="56" t="s">
        <v>217</v>
      </c>
      <c r="CN13699" s="56" t="s">
        <v>217</v>
      </c>
      <c r="CO13699" s="52"/>
      <c r="CP13699" s="52"/>
      <c r="CQ13699" s="52"/>
      <c r="CR13699" s="52"/>
      <c r="CS13699" s="52"/>
      <c r="CT13699" s="52"/>
      <c r="CU13699" s="33"/>
      <c r="CV13699" s="33"/>
    </row>
    <row r="13700" spans="74:100">
      <c r="BV13700" s="62"/>
      <c r="BW13700" s="62"/>
      <c r="BX13700" s="62"/>
      <c r="BY13700" s="62"/>
      <c r="BZ13700" s="62"/>
      <c r="CA13700" s="62"/>
      <c r="CB13700" s="62"/>
      <c r="CC13700" s="62"/>
      <c r="CD13700" s="62"/>
      <c r="CE13700" s="62"/>
      <c r="CF13700" s="62"/>
      <c r="CL13700" s="56" t="s">
        <v>20349</v>
      </c>
      <c r="CM13700" s="56"/>
      <c r="CN13700" s="56"/>
      <c r="CO13700" s="52"/>
      <c r="CP13700" s="52"/>
      <c r="CQ13700" s="52"/>
      <c r="CR13700" s="52"/>
      <c r="CS13700" s="52"/>
      <c r="CT13700" s="52"/>
      <c r="CU13700" s="33"/>
      <c r="CV13700" s="33"/>
    </row>
    <row r="13701" spans="74:100">
      <c r="BV13701" s="62"/>
      <c r="BW13701" s="62"/>
      <c r="BX13701" s="62"/>
      <c r="BY13701" s="62"/>
      <c r="BZ13701" s="62"/>
      <c r="CA13701" s="62"/>
      <c r="CB13701" s="62"/>
      <c r="CC13701" s="62"/>
      <c r="CD13701" s="62"/>
      <c r="CE13701" s="62"/>
      <c r="CF13701" s="62"/>
      <c r="CL13701" s="56" t="s">
        <v>6934</v>
      </c>
      <c r="CM13701" s="56" t="s">
        <v>217</v>
      </c>
      <c r="CN13701" s="56" t="s">
        <v>217</v>
      </c>
      <c r="CO13701" s="52"/>
      <c r="CP13701" s="52"/>
      <c r="CQ13701" s="52"/>
      <c r="CR13701" s="52"/>
      <c r="CS13701" s="52"/>
      <c r="CT13701" s="52"/>
      <c r="CU13701" s="33"/>
      <c r="CV13701" s="33"/>
    </row>
    <row r="13702" spans="74:100">
      <c r="BV13702" s="62"/>
      <c r="BW13702" s="62"/>
      <c r="BX13702" s="62"/>
      <c r="BY13702" s="62"/>
      <c r="BZ13702" s="62"/>
      <c r="CA13702" s="62"/>
      <c r="CB13702" s="62"/>
      <c r="CC13702" s="62"/>
      <c r="CD13702" s="62"/>
      <c r="CE13702" s="62"/>
      <c r="CF13702" s="62"/>
      <c r="CL13702" s="56" t="s">
        <v>20350</v>
      </c>
      <c r="CM13702" s="56"/>
      <c r="CN13702" s="56"/>
      <c r="CO13702" s="52"/>
      <c r="CP13702" s="52"/>
      <c r="CQ13702" s="52"/>
      <c r="CR13702" s="52"/>
      <c r="CS13702" s="52"/>
      <c r="CT13702" s="52"/>
      <c r="CU13702" s="33"/>
      <c r="CV13702" s="33"/>
    </row>
    <row r="13703" spans="74:100">
      <c r="BV13703" s="62"/>
      <c r="BW13703" s="62"/>
      <c r="BX13703" s="62"/>
      <c r="BY13703" s="62"/>
      <c r="BZ13703" s="62"/>
      <c r="CA13703" s="62"/>
      <c r="CB13703" s="62"/>
      <c r="CC13703" s="62"/>
      <c r="CD13703" s="62"/>
      <c r="CE13703" s="62"/>
      <c r="CF13703" s="62"/>
      <c r="CL13703" s="56" t="s">
        <v>6935</v>
      </c>
      <c r="CM13703" s="56" t="s">
        <v>3118</v>
      </c>
      <c r="CN13703" s="56" t="s">
        <v>3118</v>
      </c>
      <c r="CO13703" s="52"/>
      <c r="CP13703" s="52"/>
      <c r="CQ13703" s="52"/>
      <c r="CR13703" s="52"/>
      <c r="CS13703" s="52"/>
      <c r="CT13703" s="52"/>
      <c r="CU13703" s="33"/>
      <c r="CV13703" s="33"/>
    </row>
    <row r="13704" spans="74:100">
      <c r="BV13704" s="62"/>
      <c r="BW13704" s="62"/>
      <c r="BX13704" s="62"/>
      <c r="BY13704" s="62"/>
      <c r="BZ13704" s="62"/>
      <c r="CA13704" s="62"/>
      <c r="CB13704" s="62"/>
      <c r="CC13704" s="62"/>
      <c r="CD13704" s="62"/>
      <c r="CE13704" s="62"/>
      <c r="CF13704" s="62"/>
      <c r="CL13704" s="56" t="s">
        <v>20351</v>
      </c>
      <c r="CM13704" s="56"/>
      <c r="CN13704" s="56"/>
      <c r="CO13704" s="52"/>
      <c r="CP13704" s="52"/>
      <c r="CQ13704" s="52"/>
      <c r="CR13704" s="52"/>
      <c r="CS13704" s="52"/>
      <c r="CT13704" s="52"/>
      <c r="CU13704" s="33"/>
      <c r="CV13704" s="33"/>
    </row>
    <row r="13705" spans="74:100">
      <c r="BV13705" s="62"/>
      <c r="BW13705" s="62"/>
      <c r="BX13705" s="62"/>
      <c r="BY13705" s="62"/>
      <c r="BZ13705" s="62"/>
      <c r="CA13705" s="62"/>
      <c r="CB13705" s="62"/>
      <c r="CC13705" s="62"/>
      <c r="CD13705" s="62"/>
      <c r="CE13705" s="62"/>
      <c r="CF13705" s="62"/>
      <c r="CL13705" s="56" t="s">
        <v>2853</v>
      </c>
      <c r="CM13705" s="56" t="s">
        <v>213</v>
      </c>
      <c r="CN13705" s="56" t="s">
        <v>213</v>
      </c>
      <c r="CO13705" s="52"/>
      <c r="CP13705" s="52"/>
      <c r="CQ13705" s="52"/>
      <c r="CR13705" s="52"/>
      <c r="CS13705" s="52"/>
      <c r="CT13705" s="52"/>
      <c r="CU13705" s="33"/>
      <c r="CV13705" s="33"/>
    </row>
    <row r="13706" spans="74:100">
      <c r="BV13706" s="62"/>
      <c r="BW13706" s="62"/>
      <c r="BX13706" s="62"/>
      <c r="BY13706" s="62"/>
      <c r="BZ13706" s="62"/>
      <c r="CA13706" s="62"/>
      <c r="CB13706" s="62"/>
      <c r="CC13706" s="62"/>
      <c r="CD13706" s="62"/>
      <c r="CE13706" s="62"/>
      <c r="CF13706" s="62"/>
      <c r="CL13706" s="56" t="s">
        <v>23213</v>
      </c>
      <c r="CM13706" s="56"/>
      <c r="CN13706" s="56"/>
      <c r="CO13706" s="52"/>
      <c r="CP13706" s="52"/>
      <c r="CQ13706" s="52"/>
      <c r="CR13706" s="52"/>
      <c r="CS13706" s="52"/>
      <c r="CT13706" s="52"/>
      <c r="CU13706" s="33"/>
      <c r="CV13706" s="33"/>
    </row>
    <row r="13707" spans="74:100">
      <c r="BV13707" s="62"/>
      <c r="BW13707" s="62"/>
      <c r="BX13707" s="62"/>
      <c r="BY13707" s="62"/>
      <c r="BZ13707" s="62"/>
      <c r="CA13707" s="62"/>
      <c r="CB13707" s="62"/>
      <c r="CC13707" s="62"/>
      <c r="CD13707" s="62"/>
      <c r="CE13707" s="62"/>
      <c r="CF13707" s="62"/>
      <c r="CL13707" s="56" t="s">
        <v>6936</v>
      </c>
      <c r="CM13707" s="56" t="s">
        <v>3118</v>
      </c>
      <c r="CN13707" s="56" t="s">
        <v>3118</v>
      </c>
      <c r="CO13707" s="52"/>
      <c r="CP13707" s="52"/>
      <c r="CQ13707" s="52"/>
      <c r="CR13707" s="52"/>
      <c r="CS13707" s="52"/>
      <c r="CT13707" s="52"/>
      <c r="CU13707" s="33"/>
      <c r="CV13707" s="33"/>
    </row>
    <row r="13708" spans="74:100">
      <c r="BV13708" s="62"/>
      <c r="BW13708" s="62"/>
      <c r="BX13708" s="62"/>
      <c r="BY13708" s="62"/>
      <c r="BZ13708" s="62"/>
      <c r="CA13708" s="62"/>
      <c r="CB13708" s="62"/>
      <c r="CC13708" s="62"/>
      <c r="CD13708" s="62"/>
      <c r="CE13708" s="62"/>
      <c r="CF13708" s="62"/>
      <c r="CL13708" s="56" t="s">
        <v>20352</v>
      </c>
      <c r="CM13708" s="56"/>
      <c r="CN13708" s="56"/>
      <c r="CO13708" s="52"/>
      <c r="CP13708" s="52"/>
      <c r="CQ13708" s="52"/>
      <c r="CR13708" s="52"/>
      <c r="CS13708" s="52"/>
      <c r="CT13708" s="52"/>
      <c r="CU13708" s="33"/>
      <c r="CV13708" s="33"/>
    </row>
    <row r="13709" spans="74:100">
      <c r="BV13709" s="62"/>
      <c r="BW13709" s="62"/>
      <c r="BX13709" s="62"/>
      <c r="BY13709" s="62"/>
      <c r="BZ13709" s="62"/>
      <c r="CA13709" s="62"/>
      <c r="CB13709" s="62"/>
      <c r="CC13709" s="62"/>
      <c r="CD13709" s="62"/>
      <c r="CE13709" s="62"/>
      <c r="CF13709" s="62"/>
      <c r="CL13709" s="56" t="s">
        <v>6937</v>
      </c>
      <c r="CM13709" s="56" t="s">
        <v>217</v>
      </c>
      <c r="CN13709" s="56" t="s">
        <v>217</v>
      </c>
      <c r="CO13709" s="52"/>
      <c r="CP13709" s="52"/>
      <c r="CQ13709" s="52"/>
      <c r="CR13709" s="52"/>
      <c r="CS13709" s="52"/>
      <c r="CT13709" s="52"/>
      <c r="CU13709" s="33"/>
      <c r="CV13709" s="33"/>
    </row>
    <row r="13710" spans="74:100">
      <c r="BV13710" s="62"/>
      <c r="BW13710" s="62"/>
      <c r="BX13710" s="62"/>
      <c r="BY13710" s="62"/>
      <c r="BZ13710" s="62"/>
      <c r="CA13710" s="62"/>
      <c r="CB13710" s="62"/>
      <c r="CC13710" s="62"/>
      <c r="CD13710" s="62"/>
      <c r="CE13710" s="62"/>
      <c r="CF13710" s="62"/>
      <c r="CL13710" s="56" t="s">
        <v>23214</v>
      </c>
      <c r="CM13710" s="56"/>
      <c r="CN13710" s="56"/>
      <c r="CO13710" s="52"/>
      <c r="CP13710" s="52"/>
      <c r="CQ13710" s="52"/>
      <c r="CR13710" s="52"/>
      <c r="CS13710" s="52"/>
      <c r="CT13710" s="52"/>
      <c r="CU13710" s="33"/>
      <c r="CV13710" s="33"/>
    </row>
    <row r="13711" spans="74:100">
      <c r="BV13711" s="62"/>
      <c r="BW13711" s="62"/>
      <c r="BX13711" s="62"/>
      <c r="BY13711" s="62"/>
      <c r="BZ13711" s="62"/>
      <c r="CA13711" s="62"/>
      <c r="CB13711" s="62"/>
      <c r="CC13711" s="62"/>
      <c r="CD13711" s="62"/>
      <c r="CE13711" s="62"/>
      <c r="CF13711" s="62"/>
      <c r="CL13711" s="56" t="s">
        <v>28851</v>
      </c>
      <c r="CM13711" s="56" t="s">
        <v>216</v>
      </c>
      <c r="CN13711" s="56" t="s">
        <v>216</v>
      </c>
      <c r="CO13711" s="52"/>
      <c r="CP13711" s="52"/>
      <c r="CQ13711" s="52"/>
      <c r="CR13711" s="52"/>
      <c r="CS13711" s="52"/>
      <c r="CT13711" s="52"/>
      <c r="CU13711" s="33"/>
      <c r="CV13711" s="33"/>
    </row>
    <row r="13712" spans="74:100">
      <c r="BV13712" s="62"/>
      <c r="BW13712" s="62"/>
      <c r="BX13712" s="62"/>
      <c r="BY13712" s="62"/>
      <c r="BZ13712" s="62"/>
      <c r="CA13712" s="62"/>
      <c r="CB13712" s="62"/>
      <c r="CC13712" s="62"/>
      <c r="CD13712" s="62"/>
      <c r="CE13712" s="62"/>
      <c r="CF13712" s="62"/>
      <c r="CL13712" s="56" t="s">
        <v>28852</v>
      </c>
      <c r="CM13712" s="56"/>
      <c r="CN13712" s="56"/>
      <c r="CO13712" s="52"/>
      <c r="CP13712" s="52"/>
      <c r="CQ13712" s="52"/>
      <c r="CR13712" s="52"/>
      <c r="CS13712" s="52"/>
      <c r="CT13712" s="52"/>
      <c r="CU13712" s="33"/>
      <c r="CV13712" s="33"/>
    </row>
    <row r="13713" spans="74:100">
      <c r="BV13713" s="62"/>
      <c r="BW13713" s="62"/>
      <c r="BX13713" s="62"/>
      <c r="BY13713" s="62"/>
      <c r="BZ13713" s="62"/>
      <c r="CA13713" s="62"/>
      <c r="CB13713" s="62"/>
      <c r="CC13713" s="62"/>
      <c r="CD13713" s="62"/>
      <c r="CE13713" s="62"/>
      <c r="CF13713" s="62"/>
      <c r="CL13713" s="56" t="s">
        <v>6938</v>
      </c>
      <c r="CM13713" s="56" t="s">
        <v>3118</v>
      </c>
      <c r="CN13713" s="56" t="s">
        <v>3118</v>
      </c>
      <c r="CO13713" s="52"/>
      <c r="CP13713" s="52"/>
      <c r="CQ13713" s="52"/>
      <c r="CR13713" s="52"/>
      <c r="CS13713" s="52"/>
      <c r="CT13713" s="52"/>
      <c r="CU13713" s="33"/>
      <c r="CV13713" s="33"/>
    </row>
    <row r="13714" spans="74:100">
      <c r="BV13714" s="62"/>
      <c r="BW13714" s="62"/>
      <c r="BX13714" s="62"/>
      <c r="BY13714" s="62"/>
      <c r="BZ13714" s="62"/>
      <c r="CA13714" s="62"/>
      <c r="CB13714" s="62"/>
      <c r="CC13714" s="62"/>
      <c r="CD13714" s="62"/>
      <c r="CE13714" s="62"/>
      <c r="CF13714" s="62"/>
      <c r="CL13714" s="56" t="s">
        <v>20353</v>
      </c>
      <c r="CM13714" s="56"/>
      <c r="CN13714" s="56"/>
      <c r="CO13714" s="52"/>
      <c r="CP13714" s="52"/>
      <c r="CQ13714" s="52"/>
      <c r="CR13714" s="52"/>
      <c r="CS13714" s="52"/>
      <c r="CT13714" s="52"/>
      <c r="CU13714" s="33"/>
      <c r="CV13714" s="33"/>
    </row>
    <row r="13715" spans="74:100">
      <c r="BV13715" s="62"/>
      <c r="BW13715" s="62"/>
      <c r="BX13715" s="62"/>
      <c r="BY13715" s="62"/>
      <c r="BZ13715" s="62"/>
      <c r="CA13715" s="62"/>
      <c r="CB13715" s="62"/>
      <c r="CC13715" s="62"/>
      <c r="CD13715" s="62"/>
      <c r="CE13715" s="62"/>
      <c r="CF13715" s="62"/>
      <c r="CL13715" s="56" t="s">
        <v>6939</v>
      </c>
      <c r="CM13715" s="56" t="s">
        <v>217</v>
      </c>
      <c r="CN13715" s="56" t="s">
        <v>217</v>
      </c>
      <c r="CO13715" s="52"/>
      <c r="CP13715" s="52"/>
      <c r="CQ13715" s="52"/>
      <c r="CR13715" s="52"/>
      <c r="CS13715" s="52"/>
      <c r="CT13715" s="52"/>
      <c r="CU13715" s="33"/>
      <c r="CV13715" s="33"/>
    </row>
    <row r="13716" spans="74:100">
      <c r="BV13716" s="62"/>
      <c r="BW13716" s="62"/>
      <c r="BX13716" s="62"/>
      <c r="BY13716" s="62"/>
      <c r="BZ13716" s="62"/>
      <c r="CA13716" s="62"/>
      <c r="CB13716" s="62"/>
      <c r="CC13716" s="62"/>
      <c r="CD13716" s="62"/>
      <c r="CE13716" s="62"/>
      <c r="CF13716" s="62"/>
      <c r="CL13716" s="56" t="s">
        <v>20354</v>
      </c>
      <c r="CM13716" s="56"/>
      <c r="CN13716" s="56"/>
      <c r="CO13716" s="52"/>
      <c r="CP13716" s="52"/>
      <c r="CQ13716" s="52"/>
      <c r="CR13716" s="52"/>
      <c r="CS13716" s="52"/>
      <c r="CT13716" s="52"/>
      <c r="CU13716" s="33"/>
      <c r="CV13716" s="33"/>
    </row>
    <row r="13717" spans="74:100">
      <c r="BV13717" s="62"/>
      <c r="BW13717" s="62"/>
      <c r="BX13717" s="62"/>
      <c r="BY13717" s="62"/>
      <c r="BZ13717" s="62"/>
      <c r="CA13717" s="62"/>
      <c r="CB13717" s="62"/>
      <c r="CC13717" s="62"/>
      <c r="CD13717" s="62"/>
      <c r="CE13717" s="62"/>
      <c r="CF13717" s="62"/>
      <c r="CL13717" s="56" t="s">
        <v>6940</v>
      </c>
      <c r="CM13717" s="56" t="s">
        <v>3118</v>
      </c>
      <c r="CN13717" s="56" t="s">
        <v>3118</v>
      </c>
      <c r="CO13717" s="52"/>
      <c r="CP13717" s="52"/>
      <c r="CQ13717" s="52"/>
      <c r="CR13717" s="52"/>
      <c r="CS13717" s="52"/>
      <c r="CT13717" s="52"/>
      <c r="CU13717" s="33"/>
      <c r="CV13717" s="33"/>
    </row>
    <row r="13718" spans="74:100">
      <c r="BV13718" s="62"/>
      <c r="BW13718" s="62"/>
      <c r="BX13718" s="62"/>
      <c r="BY13718" s="62"/>
      <c r="BZ13718" s="62"/>
      <c r="CA13718" s="62"/>
      <c r="CB13718" s="62"/>
      <c r="CC13718" s="62"/>
      <c r="CD13718" s="62"/>
      <c r="CE13718" s="62"/>
      <c r="CF13718" s="62"/>
      <c r="CL13718" s="56" t="s">
        <v>20355</v>
      </c>
      <c r="CM13718" s="56"/>
      <c r="CN13718" s="56"/>
      <c r="CO13718" s="52"/>
      <c r="CP13718" s="52"/>
      <c r="CQ13718" s="52"/>
      <c r="CR13718" s="52"/>
      <c r="CS13718" s="52"/>
      <c r="CT13718" s="52"/>
      <c r="CU13718" s="33"/>
      <c r="CV13718" s="33"/>
    </row>
    <row r="13719" spans="74:100">
      <c r="BV13719" s="62"/>
      <c r="BW13719" s="62"/>
      <c r="BX13719" s="62"/>
      <c r="BY13719" s="62"/>
      <c r="BZ13719" s="62"/>
      <c r="CA13719" s="62"/>
      <c r="CB13719" s="62"/>
      <c r="CC13719" s="62"/>
      <c r="CD13719" s="62"/>
      <c r="CE13719" s="62"/>
      <c r="CF13719" s="62"/>
      <c r="CL13719" s="56" t="s">
        <v>2854</v>
      </c>
      <c r="CM13719" s="56" t="s">
        <v>216</v>
      </c>
      <c r="CN13719" s="56" t="s">
        <v>216</v>
      </c>
      <c r="CO13719" s="52"/>
      <c r="CP13719" s="52"/>
      <c r="CQ13719" s="52"/>
      <c r="CR13719" s="52"/>
      <c r="CS13719" s="52"/>
      <c r="CT13719" s="52"/>
      <c r="CU13719" s="33"/>
      <c r="CV13719" s="33"/>
    </row>
    <row r="13720" spans="74:100">
      <c r="BV13720" s="62"/>
      <c r="BW13720" s="62"/>
      <c r="BX13720" s="62"/>
      <c r="BY13720" s="62"/>
      <c r="BZ13720" s="62"/>
      <c r="CA13720" s="62"/>
      <c r="CB13720" s="62"/>
      <c r="CC13720" s="62"/>
      <c r="CD13720" s="62"/>
      <c r="CE13720" s="62"/>
      <c r="CF13720" s="62"/>
      <c r="CL13720" s="56" t="s">
        <v>23215</v>
      </c>
      <c r="CM13720" s="56"/>
      <c r="CN13720" s="56"/>
      <c r="CO13720" s="52"/>
      <c r="CP13720" s="52"/>
      <c r="CQ13720" s="52"/>
      <c r="CR13720" s="52"/>
      <c r="CS13720" s="52"/>
      <c r="CT13720" s="52"/>
      <c r="CU13720" s="33"/>
      <c r="CV13720" s="33"/>
    </row>
    <row r="13721" spans="74:100">
      <c r="BV13721" s="62"/>
      <c r="BW13721" s="62"/>
      <c r="BX13721" s="62"/>
      <c r="BY13721" s="62"/>
      <c r="BZ13721" s="62"/>
      <c r="CA13721" s="62"/>
      <c r="CB13721" s="62"/>
      <c r="CC13721" s="62"/>
      <c r="CD13721" s="62"/>
      <c r="CE13721" s="62"/>
      <c r="CF13721" s="62"/>
      <c r="CL13721" s="56" t="s">
        <v>28853</v>
      </c>
      <c r="CM13721" s="56" t="s">
        <v>217</v>
      </c>
      <c r="CN13721" s="56" t="s">
        <v>217</v>
      </c>
      <c r="CO13721" s="52"/>
      <c r="CP13721" s="52"/>
      <c r="CQ13721" s="52"/>
      <c r="CR13721" s="52"/>
      <c r="CS13721" s="52"/>
      <c r="CT13721" s="52"/>
      <c r="CU13721" s="33"/>
      <c r="CV13721" s="33"/>
    </row>
    <row r="13722" spans="74:100">
      <c r="BV13722" s="62"/>
      <c r="BW13722" s="62"/>
      <c r="BX13722" s="62"/>
      <c r="BY13722" s="62"/>
      <c r="BZ13722" s="62"/>
      <c r="CA13722" s="62"/>
      <c r="CB13722" s="62"/>
      <c r="CC13722" s="62"/>
      <c r="CD13722" s="62"/>
      <c r="CE13722" s="62"/>
      <c r="CF13722" s="62"/>
      <c r="CL13722" s="56" t="s">
        <v>28854</v>
      </c>
      <c r="CM13722" s="56"/>
      <c r="CN13722" s="56"/>
      <c r="CO13722" s="52"/>
      <c r="CP13722" s="52"/>
      <c r="CQ13722" s="52"/>
      <c r="CR13722" s="52"/>
      <c r="CS13722" s="52"/>
      <c r="CT13722" s="52"/>
      <c r="CU13722" s="33"/>
      <c r="CV13722" s="33"/>
    </row>
    <row r="13723" spans="74:100">
      <c r="BV13723" s="62"/>
      <c r="BW13723" s="62"/>
      <c r="BX13723" s="62"/>
      <c r="BY13723" s="62"/>
      <c r="BZ13723" s="62"/>
      <c r="CA13723" s="62"/>
      <c r="CB13723" s="62"/>
      <c r="CC13723" s="62"/>
      <c r="CD13723" s="62"/>
      <c r="CE13723" s="62"/>
      <c r="CF13723" s="62"/>
      <c r="CL13723" s="56" t="s">
        <v>6941</v>
      </c>
      <c r="CM13723" s="56" t="s">
        <v>3118</v>
      </c>
      <c r="CN13723" s="56" t="s">
        <v>3118</v>
      </c>
      <c r="CO13723" s="52"/>
      <c r="CP13723" s="52"/>
      <c r="CQ13723" s="52"/>
      <c r="CR13723" s="52"/>
      <c r="CS13723" s="52"/>
      <c r="CT13723" s="52"/>
      <c r="CU13723" s="33"/>
      <c r="CV13723" s="33"/>
    </row>
    <row r="13724" spans="74:100">
      <c r="BV13724" s="62"/>
      <c r="BW13724" s="62"/>
      <c r="BX13724" s="62"/>
      <c r="BY13724" s="62"/>
      <c r="BZ13724" s="62"/>
      <c r="CA13724" s="62"/>
      <c r="CB13724" s="62"/>
      <c r="CC13724" s="62"/>
      <c r="CD13724" s="62"/>
      <c r="CE13724" s="62"/>
      <c r="CF13724" s="62"/>
      <c r="CL13724" s="56" t="s">
        <v>20356</v>
      </c>
      <c r="CM13724" s="56"/>
      <c r="CN13724" s="56"/>
      <c r="CO13724" s="52"/>
      <c r="CP13724" s="52"/>
      <c r="CQ13724" s="52"/>
      <c r="CR13724" s="52"/>
      <c r="CS13724" s="52"/>
      <c r="CT13724" s="52"/>
      <c r="CU13724" s="33"/>
      <c r="CV13724" s="33"/>
    </row>
    <row r="13725" spans="74:100">
      <c r="BV13725" s="62"/>
      <c r="BW13725" s="62"/>
      <c r="BX13725" s="62"/>
      <c r="BY13725" s="62"/>
      <c r="BZ13725" s="62"/>
      <c r="CA13725" s="62"/>
      <c r="CB13725" s="62"/>
      <c r="CC13725" s="62"/>
      <c r="CD13725" s="62"/>
      <c r="CE13725" s="62"/>
      <c r="CF13725" s="62"/>
      <c r="CL13725" s="56" t="s">
        <v>6942</v>
      </c>
      <c r="CM13725" s="56" t="s">
        <v>217</v>
      </c>
      <c r="CN13725" s="56" t="s">
        <v>217</v>
      </c>
      <c r="CO13725" s="52"/>
      <c r="CP13725" s="52"/>
      <c r="CQ13725" s="52"/>
      <c r="CR13725" s="52"/>
      <c r="CS13725" s="52"/>
      <c r="CT13725" s="52"/>
      <c r="CU13725" s="33"/>
      <c r="CV13725" s="33"/>
    </row>
    <row r="13726" spans="74:100">
      <c r="BV13726" s="62"/>
      <c r="BW13726" s="62"/>
      <c r="BX13726" s="62"/>
      <c r="BY13726" s="62"/>
      <c r="BZ13726" s="62"/>
      <c r="CA13726" s="62"/>
      <c r="CB13726" s="62"/>
      <c r="CC13726" s="62"/>
      <c r="CD13726" s="62"/>
      <c r="CE13726" s="62"/>
      <c r="CF13726" s="62"/>
      <c r="CL13726" s="56" t="s">
        <v>20357</v>
      </c>
      <c r="CM13726" s="56"/>
      <c r="CN13726" s="56"/>
      <c r="CO13726" s="52"/>
      <c r="CP13726" s="52"/>
      <c r="CQ13726" s="52"/>
      <c r="CR13726" s="52"/>
      <c r="CS13726" s="52"/>
      <c r="CT13726" s="52"/>
      <c r="CU13726" s="33"/>
      <c r="CV13726" s="33"/>
    </row>
    <row r="13727" spans="74:100">
      <c r="BV13727" s="62"/>
      <c r="BW13727" s="62"/>
      <c r="BX13727" s="62"/>
      <c r="BY13727" s="62"/>
      <c r="BZ13727" s="62"/>
      <c r="CA13727" s="62"/>
      <c r="CB13727" s="62"/>
      <c r="CC13727" s="62"/>
      <c r="CD13727" s="62"/>
      <c r="CE13727" s="62"/>
      <c r="CF13727" s="62"/>
      <c r="CL13727" s="56" t="s">
        <v>6943</v>
      </c>
      <c r="CM13727" s="56" t="s">
        <v>217</v>
      </c>
      <c r="CN13727" s="56" t="s">
        <v>217</v>
      </c>
      <c r="CO13727" s="52"/>
      <c r="CP13727" s="52"/>
      <c r="CQ13727" s="52"/>
      <c r="CR13727" s="52"/>
      <c r="CS13727" s="52"/>
      <c r="CT13727" s="52"/>
      <c r="CU13727" s="33"/>
      <c r="CV13727" s="33"/>
    </row>
    <row r="13728" spans="74:100">
      <c r="BV13728" s="62"/>
      <c r="BW13728" s="62"/>
      <c r="BX13728" s="62"/>
      <c r="BY13728" s="62"/>
      <c r="BZ13728" s="62"/>
      <c r="CA13728" s="62"/>
      <c r="CB13728" s="62"/>
      <c r="CC13728" s="62"/>
      <c r="CD13728" s="62"/>
      <c r="CE13728" s="62"/>
      <c r="CF13728" s="62"/>
      <c r="CL13728" s="56" t="s">
        <v>20358</v>
      </c>
      <c r="CM13728" s="56"/>
      <c r="CN13728" s="56"/>
      <c r="CO13728" s="52"/>
      <c r="CP13728" s="52"/>
      <c r="CQ13728" s="52"/>
      <c r="CR13728" s="52"/>
      <c r="CS13728" s="52"/>
      <c r="CT13728" s="52"/>
      <c r="CU13728" s="33"/>
      <c r="CV13728" s="33"/>
    </row>
    <row r="13729" spans="74:100">
      <c r="BV13729" s="62"/>
      <c r="BW13729" s="62"/>
      <c r="BX13729" s="62"/>
      <c r="BY13729" s="62"/>
      <c r="BZ13729" s="62"/>
      <c r="CA13729" s="62"/>
      <c r="CB13729" s="62"/>
      <c r="CC13729" s="62"/>
      <c r="CD13729" s="62"/>
      <c r="CE13729" s="62"/>
      <c r="CF13729" s="62"/>
      <c r="CL13729" s="56" t="s">
        <v>28855</v>
      </c>
      <c r="CM13729" s="56" t="s">
        <v>3118</v>
      </c>
      <c r="CN13729" s="56" t="s">
        <v>3118</v>
      </c>
      <c r="CO13729" s="52"/>
      <c r="CP13729" s="52"/>
      <c r="CQ13729" s="52"/>
      <c r="CR13729" s="52"/>
      <c r="CS13729" s="52"/>
      <c r="CT13729" s="52"/>
      <c r="CU13729" s="33"/>
      <c r="CV13729" s="33"/>
    </row>
    <row r="13730" spans="74:100">
      <c r="BV13730" s="62"/>
      <c r="BW13730" s="62"/>
      <c r="BX13730" s="62"/>
      <c r="BY13730" s="62"/>
      <c r="BZ13730" s="62"/>
      <c r="CA13730" s="62"/>
      <c r="CB13730" s="62"/>
      <c r="CC13730" s="62"/>
      <c r="CD13730" s="62"/>
      <c r="CE13730" s="62"/>
      <c r="CF13730" s="62"/>
      <c r="CL13730" s="56" t="s">
        <v>28856</v>
      </c>
      <c r="CM13730" s="56"/>
      <c r="CN13730" s="56"/>
      <c r="CO13730" s="52"/>
      <c r="CP13730" s="52"/>
      <c r="CQ13730" s="52"/>
      <c r="CR13730" s="52"/>
      <c r="CS13730" s="52"/>
      <c r="CT13730" s="52"/>
      <c r="CU13730" s="33"/>
      <c r="CV13730" s="33"/>
    </row>
    <row r="13731" spans="74:100">
      <c r="BV13731" s="62"/>
      <c r="BW13731" s="62"/>
      <c r="BX13731" s="62"/>
      <c r="BY13731" s="62"/>
      <c r="BZ13731" s="62"/>
      <c r="CA13731" s="62"/>
      <c r="CB13731" s="62"/>
      <c r="CC13731" s="62"/>
      <c r="CD13731" s="62"/>
      <c r="CE13731" s="62"/>
      <c r="CF13731" s="62"/>
      <c r="CL13731" s="56" t="s">
        <v>28857</v>
      </c>
      <c r="CM13731" s="56" t="s">
        <v>217</v>
      </c>
      <c r="CN13731" s="56" t="s">
        <v>217</v>
      </c>
      <c r="CO13731" s="52"/>
      <c r="CP13731" s="52"/>
      <c r="CQ13731" s="52"/>
      <c r="CR13731" s="52"/>
      <c r="CS13731" s="52"/>
      <c r="CT13731" s="52"/>
      <c r="CU13731" s="33"/>
      <c r="CV13731" s="33"/>
    </row>
    <row r="13732" spans="74:100">
      <c r="BV13732" s="62"/>
      <c r="BW13732" s="62"/>
      <c r="BX13732" s="62"/>
      <c r="BY13732" s="62"/>
      <c r="BZ13732" s="62"/>
      <c r="CA13732" s="62"/>
      <c r="CB13732" s="62"/>
      <c r="CC13732" s="62"/>
      <c r="CD13732" s="62"/>
      <c r="CE13732" s="62"/>
      <c r="CF13732" s="62"/>
      <c r="CL13732" s="56" t="s">
        <v>28858</v>
      </c>
      <c r="CM13732" s="56"/>
      <c r="CN13732" s="56"/>
      <c r="CO13732" s="52"/>
      <c r="CP13732" s="52"/>
      <c r="CQ13732" s="52"/>
      <c r="CR13732" s="52"/>
      <c r="CS13732" s="52"/>
      <c r="CT13732" s="52"/>
      <c r="CU13732" s="33"/>
      <c r="CV13732" s="33"/>
    </row>
    <row r="13733" spans="74:100">
      <c r="BV13733" s="62"/>
      <c r="BW13733" s="62"/>
      <c r="BX13733" s="62"/>
      <c r="BY13733" s="62"/>
      <c r="BZ13733" s="62"/>
      <c r="CA13733" s="62"/>
      <c r="CB13733" s="62"/>
      <c r="CC13733" s="62"/>
      <c r="CD13733" s="62"/>
      <c r="CE13733" s="62"/>
      <c r="CF13733" s="62"/>
      <c r="CL13733" s="56" t="s">
        <v>6944</v>
      </c>
      <c r="CM13733" s="56" t="s">
        <v>3118</v>
      </c>
      <c r="CN13733" s="56" t="s">
        <v>3118</v>
      </c>
      <c r="CO13733" s="52"/>
      <c r="CP13733" s="52"/>
      <c r="CQ13733" s="52"/>
      <c r="CR13733" s="52"/>
      <c r="CS13733" s="52"/>
      <c r="CT13733" s="52"/>
      <c r="CU13733" s="33"/>
      <c r="CV13733" s="33"/>
    </row>
    <row r="13734" spans="74:100">
      <c r="BV13734" s="62"/>
      <c r="BW13734" s="62"/>
      <c r="BX13734" s="62"/>
      <c r="BY13734" s="62"/>
      <c r="BZ13734" s="62"/>
      <c r="CA13734" s="62"/>
      <c r="CB13734" s="62"/>
      <c r="CC13734" s="62"/>
      <c r="CD13734" s="62"/>
      <c r="CE13734" s="62"/>
      <c r="CF13734" s="62"/>
      <c r="CL13734" s="56" t="s">
        <v>20359</v>
      </c>
      <c r="CM13734" s="56"/>
      <c r="CN13734" s="56"/>
      <c r="CO13734" s="52"/>
      <c r="CP13734" s="52"/>
      <c r="CQ13734" s="52"/>
      <c r="CR13734" s="52"/>
      <c r="CS13734" s="52"/>
      <c r="CT13734" s="52"/>
      <c r="CU13734" s="33"/>
      <c r="CV13734" s="33"/>
    </row>
    <row r="13735" spans="74:100">
      <c r="BV13735" s="62"/>
      <c r="BW13735" s="62"/>
      <c r="BX13735" s="62"/>
      <c r="BY13735" s="62"/>
      <c r="BZ13735" s="62"/>
      <c r="CA13735" s="62"/>
      <c r="CB13735" s="62"/>
      <c r="CC13735" s="62"/>
      <c r="CD13735" s="62"/>
      <c r="CE13735" s="62"/>
      <c r="CF13735" s="62"/>
      <c r="CL13735" s="56" t="s">
        <v>2855</v>
      </c>
      <c r="CM13735" s="56" t="s">
        <v>216</v>
      </c>
      <c r="CN13735" s="56" t="s">
        <v>216</v>
      </c>
      <c r="CO13735" s="52"/>
      <c r="CP13735" s="52"/>
      <c r="CQ13735" s="52"/>
      <c r="CR13735" s="52"/>
      <c r="CS13735" s="52"/>
      <c r="CT13735" s="52"/>
      <c r="CU13735" s="33"/>
      <c r="CV13735" s="33"/>
    </row>
    <row r="13736" spans="74:100">
      <c r="BV13736" s="62"/>
      <c r="BW13736" s="62"/>
      <c r="BX13736" s="62"/>
      <c r="BY13736" s="62"/>
      <c r="BZ13736" s="62"/>
      <c r="CA13736" s="62"/>
      <c r="CB13736" s="62"/>
      <c r="CC13736" s="62"/>
      <c r="CD13736" s="62"/>
      <c r="CE13736" s="62"/>
      <c r="CF13736" s="62"/>
      <c r="CL13736" s="56" t="s">
        <v>23216</v>
      </c>
      <c r="CM13736" s="56"/>
      <c r="CN13736" s="56"/>
      <c r="CO13736" s="52"/>
      <c r="CP13736" s="52"/>
      <c r="CQ13736" s="52"/>
      <c r="CR13736" s="52"/>
      <c r="CS13736" s="52"/>
      <c r="CT13736" s="52"/>
      <c r="CU13736" s="33"/>
      <c r="CV13736" s="33"/>
    </row>
    <row r="13737" spans="74:100">
      <c r="BV13737" s="62"/>
      <c r="BW13737" s="62"/>
      <c r="BX13737" s="62"/>
      <c r="BY13737" s="62"/>
      <c r="BZ13737" s="62"/>
      <c r="CA13737" s="62"/>
      <c r="CB13737" s="62"/>
      <c r="CC13737" s="62"/>
      <c r="CD13737" s="62"/>
      <c r="CE13737" s="62"/>
      <c r="CF13737" s="62"/>
      <c r="CL13737" s="56" t="s">
        <v>6945</v>
      </c>
      <c r="CM13737" s="56" t="s">
        <v>3118</v>
      </c>
      <c r="CN13737" s="56" t="s">
        <v>3118</v>
      </c>
      <c r="CO13737" s="52"/>
      <c r="CP13737" s="52"/>
      <c r="CQ13737" s="52"/>
      <c r="CR13737" s="52"/>
      <c r="CS13737" s="52"/>
      <c r="CT13737" s="52"/>
      <c r="CU13737" s="33"/>
      <c r="CV13737" s="33"/>
    </row>
    <row r="13738" spans="74:100">
      <c r="BV13738" s="62"/>
      <c r="BW13738" s="62"/>
      <c r="BX13738" s="62"/>
      <c r="BY13738" s="62"/>
      <c r="BZ13738" s="62"/>
      <c r="CA13738" s="62"/>
      <c r="CB13738" s="62"/>
      <c r="CC13738" s="62"/>
      <c r="CD13738" s="62"/>
      <c r="CE13738" s="62"/>
      <c r="CF13738" s="62"/>
      <c r="CL13738" s="56" t="s">
        <v>20360</v>
      </c>
      <c r="CM13738" s="56"/>
      <c r="CN13738" s="56"/>
      <c r="CO13738" s="52"/>
      <c r="CP13738" s="52"/>
      <c r="CQ13738" s="52"/>
      <c r="CR13738" s="52"/>
      <c r="CS13738" s="52"/>
      <c r="CT13738" s="52"/>
      <c r="CU13738" s="33"/>
      <c r="CV13738" s="33"/>
    </row>
    <row r="13739" spans="74:100">
      <c r="BV13739" s="62"/>
      <c r="BW13739" s="62"/>
      <c r="BX13739" s="62"/>
      <c r="BY13739" s="62"/>
      <c r="BZ13739" s="62"/>
      <c r="CA13739" s="62"/>
      <c r="CB13739" s="62"/>
      <c r="CC13739" s="62"/>
      <c r="CD13739" s="62"/>
      <c r="CE13739" s="62"/>
      <c r="CF13739" s="62"/>
      <c r="CL13739" s="56" t="s">
        <v>2856</v>
      </c>
      <c r="CM13739" s="56" t="s">
        <v>213</v>
      </c>
      <c r="CN13739" s="56" t="s">
        <v>213</v>
      </c>
      <c r="CO13739" s="52"/>
      <c r="CP13739" s="52"/>
      <c r="CQ13739" s="52"/>
      <c r="CR13739" s="52"/>
      <c r="CS13739" s="52"/>
      <c r="CT13739" s="52"/>
      <c r="CU13739" s="33"/>
      <c r="CV13739" s="33"/>
    </row>
    <row r="13740" spans="74:100">
      <c r="BV13740" s="62"/>
      <c r="BW13740" s="62"/>
      <c r="BX13740" s="62"/>
      <c r="BY13740" s="62"/>
      <c r="BZ13740" s="62"/>
      <c r="CA13740" s="62"/>
      <c r="CB13740" s="62"/>
      <c r="CC13740" s="62"/>
      <c r="CD13740" s="62"/>
      <c r="CE13740" s="62"/>
      <c r="CF13740" s="62"/>
      <c r="CL13740" s="56" t="s">
        <v>23217</v>
      </c>
      <c r="CM13740" s="56"/>
      <c r="CN13740" s="56"/>
      <c r="CO13740" s="52"/>
      <c r="CP13740" s="52"/>
      <c r="CQ13740" s="52"/>
      <c r="CR13740" s="52"/>
      <c r="CS13740" s="52"/>
      <c r="CT13740" s="52"/>
      <c r="CU13740" s="33"/>
      <c r="CV13740" s="33"/>
    </row>
    <row r="13741" spans="74:100">
      <c r="BV13741" s="62"/>
      <c r="BW13741" s="62"/>
      <c r="BX13741" s="62"/>
      <c r="BY13741" s="62"/>
      <c r="BZ13741" s="62"/>
      <c r="CA13741" s="62"/>
      <c r="CB13741" s="62"/>
      <c r="CC13741" s="62"/>
      <c r="CD13741" s="62"/>
      <c r="CE13741" s="62"/>
      <c r="CF13741" s="62"/>
      <c r="CL13741" s="56" t="s">
        <v>2857</v>
      </c>
      <c r="CM13741" s="56" t="s">
        <v>213</v>
      </c>
      <c r="CN13741" s="56" t="s">
        <v>213</v>
      </c>
      <c r="CO13741" s="52"/>
      <c r="CP13741" s="52"/>
      <c r="CQ13741" s="52"/>
      <c r="CR13741" s="52"/>
      <c r="CS13741" s="52"/>
      <c r="CT13741" s="52"/>
      <c r="CU13741" s="33"/>
      <c r="CV13741" s="33"/>
    </row>
    <row r="13742" spans="74:100">
      <c r="BV13742" s="62"/>
      <c r="BW13742" s="62"/>
      <c r="BX13742" s="62"/>
      <c r="BY13742" s="62"/>
      <c r="BZ13742" s="62"/>
      <c r="CA13742" s="62"/>
      <c r="CB13742" s="62"/>
      <c r="CC13742" s="62"/>
      <c r="CD13742" s="62"/>
      <c r="CE13742" s="62"/>
      <c r="CF13742" s="62"/>
      <c r="CL13742" s="56" t="s">
        <v>23218</v>
      </c>
      <c r="CM13742" s="56"/>
      <c r="CN13742" s="56"/>
      <c r="CO13742" s="52"/>
      <c r="CP13742" s="52"/>
      <c r="CQ13742" s="52"/>
      <c r="CR13742" s="52"/>
      <c r="CS13742" s="52"/>
      <c r="CT13742" s="52"/>
      <c r="CU13742" s="33"/>
      <c r="CV13742" s="33"/>
    </row>
    <row r="13743" spans="74:100">
      <c r="BV13743" s="62"/>
      <c r="BW13743" s="62"/>
      <c r="BX13743" s="62"/>
      <c r="BY13743" s="62"/>
      <c r="BZ13743" s="62"/>
      <c r="CA13743" s="62"/>
      <c r="CB13743" s="62"/>
      <c r="CC13743" s="62"/>
      <c r="CD13743" s="62"/>
      <c r="CE13743" s="62"/>
      <c r="CF13743" s="62"/>
      <c r="CL13743" s="56" t="s">
        <v>2858</v>
      </c>
      <c r="CM13743" s="56" t="s">
        <v>213</v>
      </c>
      <c r="CN13743" s="56" t="s">
        <v>213</v>
      </c>
      <c r="CO13743" s="52"/>
      <c r="CP13743" s="52"/>
      <c r="CQ13743" s="52"/>
      <c r="CR13743" s="52"/>
      <c r="CS13743" s="52"/>
      <c r="CT13743" s="52"/>
      <c r="CU13743" s="33"/>
      <c r="CV13743" s="33"/>
    </row>
    <row r="13744" spans="74:100">
      <c r="BV13744" s="62"/>
      <c r="BW13744" s="62"/>
      <c r="BX13744" s="62"/>
      <c r="BY13744" s="62"/>
      <c r="BZ13744" s="62"/>
      <c r="CA13744" s="62"/>
      <c r="CB13744" s="62"/>
      <c r="CC13744" s="62"/>
      <c r="CD13744" s="62"/>
      <c r="CE13744" s="62"/>
      <c r="CF13744" s="62"/>
      <c r="CL13744" s="56" t="s">
        <v>23219</v>
      </c>
      <c r="CM13744" s="56"/>
      <c r="CN13744" s="56"/>
      <c r="CO13744" s="52"/>
      <c r="CP13744" s="52"/>
      <c r="CQ13744" s="52"/>
      <c r="CR13744" s="52"/>
      <c r="CS13744" s="52"/>
      <c r="CT13744" s="52"/>
      <c r="CU13744" s="33"/>
      <c r="CV13744" s="33"/>
    </row>
    <row r="13745" spans="74:100">
      <c r="BV13745" s="62"/>
      <c r="BW13745" s="62"/>
      <c r="BX13745" s="62"/>
      <c r="BY13745" s="62"/>
      <c r="BZ13745" s="62"/>
      <c r="CA13745" s="62"/>
      <c r="CB13745" s="62"/>
      <c r="CC13745" s="62"/>
      <c r="CD13745" s="62"/>
      <c r="CE13745" s="62"/>
      <c r="CF13745" s="62"/>
      <c r="CL13745" s="56" t="s">
        <v>23220</v>
      </c>
      <c r="CM13745" s="56" t="s">
        <v>213</v>
      </c>
      <c r="CN13745" s="56" t="s">
        <v>213</v>
      </c>
      <c r="CO13745" s="52"/>
      <c r="CP13745" s="52"/>
      <c r="CQ13745" s="52"/>
      <c r="CR13745" s="52"/>
      <c r="CS13745" s="52"/>
      <c r="CT13745" s="52"/>
      <c r="CU13745" s="33"/>
      <c r="CV13745" s="33"/>
    </row>
    <row r="13746" spans="74:100">
      <c r="BV13746" s="62"/>
      <c r="BW13746" s="62"/>
      <c r="BX13746" s="62"/>
      <c r="BY13746" s="62"/>
      <c r="BZ13746" s="62"/>
      <c r="CA13746" s="62"/>
      <c r="CB13746" s="62"/>
      <c r="CC13746" s="62"/>
      <c r="CD13746" s="62"/>
      <c r="CE13746" s="62"/>
      <c r="CF13746" s="62"/>
      <c r="CL13746" s="56" t="s">
        <v>28859</v>
      </c>
      <c r="CM13746" s="56" t="s">
        <v>3118</v>
      </c>
      <c r="CN13746" s="56" t="s">
        <v>3118</v>
      </c>
      <c r="CO13746" s="52"/>
      <c r="CP13746" s="52"/>
      <c r="CQ13746" s="52"/>
      <c r="CR13746" s="52"/>
      <c r="CS13746" s="52"/>
      <c r="CT13746" s="52"/>
      <c r="CU13746" s="33"/>
      <c r="CV13746" s="33"/>
    </row>
    <row r="13747" spans="74:100">
      <c r="BV13747" s="62"/>
      <c r="BW13747" s="62"/>
      <c r="BX13747" s="62"/>
      <c r="BY13747" s="62"/>
      <c r="BZ13747" s="62"/>
      <c r="CA13747" s="62"/>
      <c r="CB13747" s="62"/>
      <c r="CC13747" s="62"/>
      <c r="CD13747" s="62"/>
      <c r="CE13747" s="62"/>
      <c r="CF13747" s="62"/>
      <c r="CL13747" s="56" t="s">
        <v>28860</v>
      </c>
      <c r="CM13747" s="56"/>
      <c r="CN13747" s="56"/>
      <c r="CO13747" s="52"/>
      <c r="CP13747" s="52"/>
      <c r="CQ13747" s="52"/>
      <c r="CR13747" s="52"/>
      <c r="CS13747" s="52"/>
      <c r="CT13747" s="52"/>
      <c r="CU13747" s="33"/>
      <c r="CV13747" s="33"/>
    </row>
    <row r="13748" spans="74:100">
      <c r="BV13748" s="62"/>
      <c r="BW13748" s="62"/>
      <c r="BX13748" s="62"/>
      <c r="BY13748" s="62"/>
      <c r="BZ13748" s="62"/>
      <c r="CA13748" s="62"/>
      <c r="CB13748" s="62"/>
      <c r="CC13748" s="62"/>
      <c r="CD13748" s="62"/>
      <c r="CE13748" s="62"/>
      <c r="CF13748" s="62"/>
      <c r="CL13748" s="56" t="s">
        <v>28861</v>
      </c>
      <c r="CM13748" s="56" t="s">
        <v>216</v>
      </c>
      <c r="CN13748" s="56" t="s">
        <v>216</v>
      </c>
      <c r="CO13748" s="52"/>
      <c r="CP13748" s="52"/>
      <c r="CQ13748" s="52"/>
      <c r="CR13748" s="52"/>
      <c r="CS13748" s="52"/>
      <c r="CT13748" s="52"/>
      <c r="CU13748" s="33"/>
      <c r="CV13748" s="33"/>
    </row>
    <row r="13749" spans="74:100">
      <c r="BV13749" s="62"/>
      <c r="BW13749" s="62"/>
      <c r="BX13749" s="62"/>
      <c r="BY13749" s="62"/>
      <c r="BZ13749" s="62"/>
      <c r="CA13749" s="62"/>
      <c r="CB13749" s="62"/>
      <c r="CC13749" s="62"/>
      <c r="CD13749" s="62"/>
      <c r="CE13749" s="62"/>
      <c r="CF13749" s="62"/>
      <c r="CL13749" s="56" t="s">
        <v>28862</v>
      </c>
      <c r="CM13749" s="56"/>
      <c r="CN13749" s="56"/>
      <c r="CO13749" s="52"/>
      <c r="CP13749" s="52"/>
      <c r="CQ13749" s="52"/>
      <c r="CR13749" s="52"/>
      <c r="CS13749" s="52"/>
      <c r="CT13749" s="52"/>
      <c r="CU13749" s="33"/>
      <c r="CV13749" s="33"/>
    </row>
    <row r="13750" spans="74:100">
      <c r="BV13750" s="62"/>
      <c r="BW13750" s="62"/>
      <c r="BX13750" s="62"/>
      <c r="BY13750" s="62"/>
      <c r="BZ13750" s="62"/>
      <c r="CA13750" s="62"/>
      <c r="CB13750" s="62"/>
      <c r="CC13750" s="62"/>
      <c r="CD13750" s="62"/>
      <c r="CE13750" s="62"/>
      <c r="CF13750" s="62"/>
      <c r="CL13750" s="56" t="s">
        <v>6946</v>
      </c>
      <c r="CM13750" s="56" t="s">
        <v>3118</v>
      </c>
      <c r="CN13750" s="56" t="s">
        <v>3118</v>
      </c>
      <c r="CO13750" s="52"/>
      <c r="CP13750" s="52"/>
      <c r="CQ13750" s="52"/>
      <c r="CR13750" s="52"/>
      <c r="CS13750" s="52"/>
      <c r="CT13750" s="52"/>
      <c r="CU13750" s="33"/>
      <c r="CV13750" s="33"/>
    </row>
    <row r="13751" spans="74:100">
      <c r="BV13751" s="62"/>
      <c r="BW13751" s="62"/>
      <c r="BX13751" s="62"/>
      <c r="BY13751" s="62"/>
      <c r="BZ13751" s="62"/>
      <c r="CA13751" s="62"/>
      <c r="CB13751" s="62"/>
      <c r="CC13751" s="62"/>
      <c r="CD13751" s="62"/>
      <c r="CE13751" s="62"/>
      <c r="CF13751" s="62"/>
      <c r="CL13751" s="56" t="s">
        <v>20361</v>
      </c>
      <c r="CM13751" s="56"/>
      <c r="CN13751" s="56"/>
      <c r="CO13751" s="52"/>
      <c r="CP13751" s="52"/>
      <c r="CQ13751" s="52"/>
      <c r="CR13751" s="52"/>
      <c r="CS13751" s="52"/>
      <c r="CT13751" s="52"/>
      <c r="CU13751" s="33"/>
      <c r="CV13751" s="33"/>
    </row>
    <row r="13752" spans="74:100">
      <c r="BV13752" s="62"/>
      <c r="BW13752" s="62"/>
      <c r="BX13752" s="62"/>
      <c r="BY13752" s="62"/>
      <c r="BZ13752" s="62"/>
      <c r="CA13752" s="62"/>
      <c r="CB13752" s="62"/>
      <c r="CC13752" s="62"/>
      <c r="CD13752" s="62"/>
      <c r="CE13752" s="62"/>
      <c r="CF13752" s="62"/>
      <c r="CL13752" s="56" t="s">
        <v>2859</v>
      </c>
      <c r="CM13752" s="56" t="s">
        <v>214</v>
      </c>
      <c r="CN13752" s="56" t="s">
        <v>214</v>
      </c>
      <c r="CO13752" s="52"/>
      <c r="CP13752" s="52"/>
      <c r="CQ13752" s="52"/>
      <c r="CR13752" s="52"/>
      <c r="CS13752" s="52"/>
      <c r="CT13752" s="52"/>
      <c r="CU13752" s="33"/>
      <c r="CV13752" s="33"/>
    </row>
    <row r="13753" spans="74:100">
      <c r="BV13753" s="62"/>
      <c r="BW13753" s="62"/>
      <c r="BX13753" s="62"/>
      <c r="BY13753" s="62"/>
      <c r="BZ13753" s="62"/>
      <c r="CA13753" s="62"/>
      <c r="CB13753" s="62"/>
      <c r="CC13753" s="62"/>
      <c r="CD13753" s="62"/>
      <c r="CE13753" s="62"/>
      <c r="CF13753" s="62"/>
      <c r="CL13753" s="56" t="s">
        <v>23221</v>
      </c>
      <c r="CM13753" s="56"/>
      <c r="CN13753" s="56"/>
      <c r="CO13753" s="52"/>
      <c r="CP13753" s="52"/>
      <c r="CQ13753" s="52"/>
      <c r="CR13753" s="52"/>
      <c r="CS13753" s="52"/>
      <c r="CT13753" s="52"/>
      <c r="CU13753" s="33"/>
      <c r="CV13753" s="33"/>
    </row>
    <row r="13754" spans="74:100">
      <c r="BV13754" s="62"/>
      <c r="BW13754" s="62"/>
      <c r="BX13754" s="62"/>
      <c r="BY13754" s="62"/>
      <c r="BZ13754" s="62"/>
      <c r="CA13754" s="62"/>
      <c r="CB13754" s="62"/>
      <c r="CC13754" s="62"/>
      <c r="CD13754" s="62"/>
      <c r="CE13754" s="62"/>
      <c r="CF13754" s="62"/>
      <c r="CL13754" s="56" t="s">
        <v>6947</v>
      </c>
      <c r="CM13754" s="56" t="s">
        <v>216</v>
      </c>
      <c r="CN13754" s="56" t="s">
        <v>216</v>
      </c>
      <c r="CO13754" s="52"/>
      <c r="CP13754" s="52"/>
      <c r="CQ13754" s="52"/>
      <c r="CR13754" s="52"/>
      <c r="CS13754" s="52"/>
      <c r="CT13754" s="52"/>
      <c r="CU13754" s="33"/>
      <c r="CV13754" s="33"/>
    </row>
    <row r="13755" spans="74:100">
      <c r="BV13755" s="62"/>
      <c r="BW13755" s="62"/>
      <c r="BX13755" s="62"/>
      <c r="BY13755" s="62"/>
      <c r="BZ13755" s="62"/>
      <c r="CA13755" s="62"/>
      <c r="CB13755" s="62"/>
      <c r="CC13755" s="62"/>
      <c r="CD13755" s="62"/>
      <c r="CE13755" s="62"/>
      <c r="CF13755" s="62"/>
      <c r="CL13755" s="56" t="s">
        <v>23222</v>
      </c>
      <c r="CM13755" s="56"/>
      <c r="CN13755" s="56"/>
      <c r="CO13755" s="52"/>
      <c r="CP13755" s="52"/>
      <c r="CQ13755" s="52"/>
      <c r="CR13755" s="52"/>
      <c r="CS13755" s="52"/>
      <c r="CT13755" s="52"/>
      <c r="CU13755" s="33"/>
      <c r="CV13755" s="33"/>
    </row>
    <row r="13756" spans="74:100">
      <c r="BV13756" s="62"/>
      <c r="BW13756" s="62"/>
      <c r="BX13756" s="62"/>
      <c r="BY13756" s="62"/>
      <c r="BZ13756" s="62"/>
      <c r="CA13756" s="62"/>
      <c r="CB13756" s="62"/>
      <c r="CC13756" s="62"/>
      <c r="CD13756" s="62"/>
      <c r="CE13756" s="62"/>
      <c r="CF13756" s="62"/>
      <c r="CL13756" s="56" t="s">
        <v>6948</v>
      </c>
      <c r="CM13756" s="56" t="s">
        <v>217</v>
      </c>
      <c r="CN13756" s="56" t="s">
        <v>217</v>
      </c>
      <c r="CO13756" s="52"/>
      <c r="CP13756" s="52"/>
      <c r="CQ13756" s="52"/>
      <c r="CR13756" s="52"/>
      <c r="CS13756" s="52"/>
      <c r="CT13756" s="52"/>
      <c r="CU13756" s="33"/>
      <c r="CV13756" s="33"/>
    </row>
    <row r="13757" spans="74:100">
      <c r="BV13757" s="62"/>
      <c r="BW13757" s="62"/>
      <c r="BX13757" s="62"/>
      <c r="BY13757" s="62"/>
      <c r="BZ13757" s="62"/>
      <c r="CA13757" s="62"/>
      <c r="CB13757" s="62"/>
      <c r="CC13757" s="62"/>
      <c r="CD13757" s="62"/>
      <c r="CE13757" s="62"/>
      <c r="CF13757" s="62"/>
      <c r="CL13757" s="56" t="s">
        <v>23223</v>
      </c>
      <c r="CM13757" s="56"/>
      <c r="CN13757" s="56"/>
      <c r="CO13757" s="52"/>
      <c r="CP13757" s="52"/>
      <c r="CQ13757" s="52"/>
      <c r="CR13757" s="52"/>
      <c r="CS13757" s="52"/>
      <c r="CT13757" s="52"/>
      <c r="CU13757" s="33"/>
      <c r="CV13757" s="33"/>
    </row>
    <row r="13758" spans="74:100">
      <c r="BV13758" s="62"/>
      <c r="BW13758" s="62"/>
      <c r="BX13758" s="62"/>
      <c r="BY13758" s="62"/>
      <c r="BZ13758" s="62"/>
      <c r="CA13758" s="62"/>
      <c r="CB13758" s="62"/>
      <c r="CC13758" s="62"/>
      <c r="CD13758" s="62"/>
      <c r="CE13758" s="62"/>
      <c r="CF13758" s="62"/>
      <c r="CL13758" s="56" t="s">
        <v>6949</v>
      </c>
      <c r="CM13758" s="56" t="s">
        <v>217</v>
      </c>
      <c r="CN13758" s="56" t="s">
        <v>217</v>
      </c>
      <c r="CO13758" s="52"/>
      <c r="CP13758" s="52"/>
      <c r="CQ13758" s="52"/>
      <c r="CR13758" s="52"/>
      <c r="CS13758" s="52"/>
      <c r="CT13758" s="52"/>
      <c r="CU13758" s="33"/>
      <c r="CV13758" s="33"/>
    </row>
    <row r="13759" spans="74:100">
      <c r="BV13759" s="62"/>
      <c r="BW13759" s="62"/>
      <c r="BX13759" s="62"/>
      <c r="BY13759" s="62"/>
      <c r="BZ13759" s="62"/>
      <c r="CA13759" s="62"/>
      <c r="CB13759" s="62"/>
      <c r="CC13759" s="62"/>
      <c r="CD13759" s="62"/>
      <c r="CE13759" s="62"/>
      <c r="CF13759" s="62"/>
      <c r="CL13759" s="56" t="s">
        <v>20362</v>
      </c>
      <c r="CM13759" s="56"/>
      <c r="CN13759" s="56"/>
      <c r="CO13759" s="52"/>
      <c r="CP13759" s="52"/>
      <c r="CQ13759" s="52"/>
      <c r="CR13759" s="52"/>
      <c r="CS13759" s="52"/>
      <c r="CT13759" s="52"/>
      <c r="CU13759" s="33"/>
      <c r="CV13759" s="33"/>
    </row>
    <row r="13760" spans="74:100">
      <c r="BV13760" s="62"/>
      <c r="BW13760" s="62"/>
      <c r="BX13760" s="62"/>
      <c r="BY13760" s="62"/>
      <c r="BZ13760" s="62"/>
      <c r="CA13760" s="62"/>
      <c r="CB13760" s="62"/>
      <c r="CC13760" s="62"/>
      <c r="CD13760" s="62"/>
      <c r="CE13760" s="62"/>
      <c r="CF13760" s="62"/>
      <c r="CL13760" s="56" t="s">
        <v>6950</v>
      </c>
      <c r="CM13760" s="56" t="s">
        <v>216</v>
      </c>
      <c r="CN13760" s="56" t="s">
        <v>216</v>
      </c>
      <c r="CO13760" s="52"/>
      <c r="CP13760" s="52"/>
      <c r="CQ13760" s="52"/>
      <c r="CR13760" s="52"/>
      <c r="CS13760" s="52"/>
      <c r="CT13760" s="52"/>
      <c r="CU13760" s="33"/>
      <c r="CV13760" s="33"/>
    </row>
    <row r="13761" spans="74:100">
      <c r="BV13761" s="62"/>
      <c r="BW13761" s="62"/>
      <c r="BX13761" s="62"/>
      <c r="BY13761" s="62"/>
      <c r="BZ13761" s="62"/>
      <c r="CA13761" s="62"/>
      <c r="CB13761" s="62"/>
      <c r="CC13761" s="62"/>
      <c r="CD13761" s="62"/>
      <c r="CE13761" s="62"/>
      <c r="CF13761" s="62"/>
      <c r="CL13761" s="56" t="s">
        <v>23224</v>
      </c>
      <c r="CM13761" s="56"/>
      <c r="CN13761" s="56"/>
      <c r="CO13761" s="52"/>
      <c r="CP13761" s="52"/>
      <c r="CQ13761" s="52"/>
      <c r="CR13761" s="52"/>
      <c r="CS13761" s="52"/>
      <c r="CT13761" s="52"/>
      <c r="CU13761" s="33"/>
      <c r="CV13761" s="33"/>
    </row>
    <row r="13762" spans="74:100">
      <c r="BV13762" s="62"/>
      <c r="BW13762" s="62"/>
      <c r="BX13762" s="62"/>
      <c r="BY13762" s="62"/>
      <c r="BZ13762" s="62"/>
      <c r="CA13762" s="62"/>
      <c r="CB13762" s="62"/>
      <c r="CC13762" s="62"/>
      <c r="CD13762" s="62"/>
      <c r="CE13762" s="62"/>
      <c r="CF13762" s="62"/>
      <c r="CL13762" s="56" t="s">
        <v>28863</v>
      </c>
      <c r="CM13762" s="56" t="s">
        <v>217</v>
      </c>
      <c r="CN13762" s="56" t="s">
        <v>217</v>
      </c>
      <c r="CO13762" s="52"/>
      <c r="CP13762" s="52"/>
      <c r="CQ13762" s="52"/>
      <c r="CR13762" s="52"/>
      <c r="CS13762" s="52"/>
      <c r="CT13762" s="52"/>
      <c r="CU13762" s="33"/>
      <c r="CV13762" s="33"/>
    </row>
    <row r="13763" spans="74:100">
      <c r="BV13763" s="62"/>
      <c r="BW13763" s="62"/>
      <c r="BX13763" s="62"/>
      <c r="BY13763" s="62"/>
      <c r="BZ13763" s="62"/>
      <c r="CA13763" s="62"/>
      <c r="CB13763" s="62"/>
      <c r="CC13763" s="62"/>
      <c r="CD13763" s="62"/>
      <c r="CE13763" s="62"/>
      <c r="CF13763" s="62"/>
      <c r="CL13763" s="56" t="s">
        <v>28864</v>
      </c>
      <c r="CM13763" s="56"/>
      <c r="CN13763" s="56"/>
      <c r="CO13763" s="52"/>
      <c r="CP13763" s="52"/>
      <c r="CQ13763" s="52"/>
      <c r="CR13763" s="52"/>
      <c r="CS13763" s="52"/>
      <c r="CT13763" s="52"/>
      <c r="CU13763" s="33"/>
      <c r="CV13763" s="33"/>
    </row>
    <row r="13764" spans="74:100">
      <c r="BV13764" s="62"/>
      <c r="BW13764" s="62"/>
      <c r="BX13764" s="62"/>
      <c r="BY13764" s="62"/>
      <c r="BZ13764" s="62"/>
      <c r="CA13764" s="62"/>
      <c r="CB13764" s="62"/>
      <c r="CC13764" s="62"/>
      <c r="CD13764" s="62"/>
      <c r="CE13764" s="62"/>
      <c r="CF13764" s="62"/>
      <c r="CL13764" s="56" t="s">
        <v>2860</v>
      </c>
      <c r="CM13764" s="56" t="s">
        <v>215</v>
      </c>
      <c r="CN13764" s="56" t="s">
        <v>215</v>
      </c>
      <c r="CO13764" s="52"/>
      <c r="CP13764" s="52"/>
      <c r="CQ13764" s="52"/>
      <c r="CR13764" s="52"/>
      <c r="CS13764" s="52"/>
      <c r="CT13764" s="52"/>
      <c r="CU13764" s="33"/>
      <c r="CV13764" s="33"/>
    </row>
    <row r="13765" spans="74:100">
      <c r="BV13765" s="62"/>
      <c r="BW13765" s="62"/>
      <c r="BX13765" s="62"/>
      <c r="BY13765" s="62"/>
      <c r="BZ13765" s="62"/>
      <c r="CA13765" s="62"/>
      <c r="CB13765" s="62"/>
      <c r="CC13765" s="62"/>
      <c r="CD13765" s="62"/>
      <c r="CE13765" s="62"/>
      <c r="CF13765" s="62"/>
      <c r="CL13765" s="56" t="s">
        <v>23225</v>
      </c>
      <c r="CM13765" s="56"/>
      <c r="CN13765" s="56"/>
      <c r="CO13765" s="52"/>
      <c r="CP13765" s="52"/>
      <c r="CQ13765" s="52"/>
      <c r="CR13765" s="52"/>
      <c r="CS13765" s="52"/>
      <c r="CT13765" s="52"/>
      <c r="CU13765" s="33"/>
      <c r="CV13765" s="33"/>
    </row>
    <row r="13766" spans="74:100">
      <c r="BV13766" s="62"/>
      <c r="BW13766" s="62"/>
      <c r="BX13766" s="62"/>
      <c r="BY13766" s="62"/>
      <c r="BZ13766" s="62"/>
      <c r="CA13766" s="62"/>
      <c r="CB13766" s="62"/>
      <c r="CC13766" s="62"/>
      <c r="CD13766" s="62"/>
      <c r="CE13766" s="62"/>
      <c r="CF13766" s="62"/>
      <c r="CL13766" s="56" t="s">
        <v>2861</v>
      </c>
      <c r="CM13766" s="56" t="s">
        <v>215</v>
      </c>
      <c r="CN13766" s="56" t="s">
        <v>215</v>
      </c>
      <c r="CO13766" s="52"/>
      <c r="CP13766" s="52"/>
      <c r="CQ13766" s="52"/>
      <c r="CR13766" s="52"/>
      <c r="CS13766" s="52"/>
      <c r="CT13766" s="52"/>
      <c r="CU13766" s="33"/>
      <c r="CV13766" s="33"/>
    </row>
    <row r="13767" spans="74:100">
      <c r="BV13767" s="62"/>
      <c r="BW13767" s="62"/>
      <c r="BX13767" s="62"/>
      <c r="BY13767" s="62"/>
      <c r="BZ13767" s="62"/>
      <c r="CA13767" s="62"/>
      <c r="CB13767" s="62"/>
      <c r="CC13767" s="62"/>
      <c r="CD13767" s="62"/>
      <c r="CE13767" s="62"/>
      <c r="CF13767" s="62"/>
      <c r="CL13767" s="56" t="s">
        <v>23226</v>
      </c>
      <c r="CM13767" s="56"/>
      <c r="CN13767" s="56"/>
      <c r="CO13767" s="52"/>
      <c r="CP13767" s="52"/>
      <c r="CQ13767" s="52"/>
      <c r="CR13767" s="52"/>
      <c r="CS13767" s="52"/>
      <c r="CT13767" s="52"/>
      <c r="CU13767" s="33"/>
      <c r="CV13767" s="33"/>
    </row>
    <row r="13768" spans="74:100">
      <c r="BV13768" s="62"/>
      <c r="BW13768" s="62"/>
      <c r="BX13768" s="62"/>
      <c r="BY13768" s="62"/>
      <c r="BZ13768" s="62"/>
      <c r="CA13768" s="62"/>
      <c r="CB13768" s="62"/>
      <c r="CC13768" s="62"/>
      <c r="CD13768" s="62"/>
      <c r="CE13768" s="62"/>
      <c r="CF13768" s="62"/>
      <c r="CL13768" s="56" t="s">
        <v>6951</v>
      </c>
      <c r="CM13768" s="56" t="s">
        <v>3118</v>
      </c>
      <c r="CN13768" s="56" t="s">
        <v>3118</v>
      </c>
      <c r="CO13768" s="52"/>
      <c r="CP13768" s="52"/>
      <c r="CQ13768" s="52"/>
      <c r="CR13768" s="52"/>
      <c r="CS13768" s="52"/>
      <c r="CT13768" s="52"/>
      <c r="CU13768" s="33"/>
      <c r="CV13768" s="33"/>
    </row>
    <row r="13769" spans="74:100">
      <c r="BV13769" s="62"/>
      <c r="BW13769" s="62"/>
      <c r="BX13769" s="62"/>
      <c r="BY13769" s="62"/>
      <c r="BZ13769" s="62"/>
      <c r="CA13769" s="62"/>
      <c r="CB13769" s="62"/>
      <c r="CC13769" s="62"/>
      <c r="CD13769" s="62"/>
      <c r="CE13769" s="62"/>
      <c r="CF13769" s="62"/>
      <c r="CL13769" s="56" t="s">
        <v>20363</v>
      </c>
      <c r="CM13769" s="56"/>
      <c r="CN13769" s="56"/>
      <c r="CO13769" s="52"/>
      <c r="CP13769" s="52"/>
      <c r="CQ13769" s="52"/>
      <c r="CR13769" s="52"/>
      <c r="CS13769" s="52"/>
      <c r="CT13769" s="52"/>
      <c r="CU13769" s="33"/>
      <c r="CV13769" s="33"/>
    </row>
    <row r="13770" spans="74:100">
      <c r="BV13770" s="62"/>
      <c r="BW13770" s="62"/>
      <c r="BX13770" s="62"/>
      <c r="BY13770" s="62"/>
      <c r="BZ13770" s="62"/>
      <c r="CA13770" s="62"/>
      <c r="CB13770" s="62"/>
      <c r="CC13770" s="62"/>
      <c r="CD13770" s="62"/>
      <c r="CE13770" s="62"/>
      <c r="CF13770" s="62"/>
      <c r="CL13770" s="56" t="s">
        <v>28865</v>
      </c>
      <c r="CM13770" s="56" t="s">
        <v>217</v>
      </c>
      <c r="CN13770" s="56" t="s">
        <v>217</v>
      </c>
      <c r="CO13770" s="52"/>
      <c r="CP13770" s="52"/>
      <c r="CQ13770" s="52"/>
      <c r="CR13770" s="52"/>
      <c r="CS13770" s="52"/>
      <c r="CT13770" s="52"/>
      <c r="CU13770" s="33"/>
      <c r="CV13770" s="33"/>
    </row>
    <row r="13771" spans="74:100">
      <c r="BV13771" s="62"/>
      <c r="BW13771" s="62"/>
      <c r="BX13771" s="62"/>
      <c r="BY13771" s="62"/>
      <c r="BZ13771" s="62"/>
      <c r="CA13771" s="62"/>
      <c r="CB13771" s="62"/>
      <c r="CC13771" s="62"/>
      <c r="CD13771" s="62"/>
      <c r="CE13771" s="62"/>
      <c r="CF13771" s="62"/>
      <c r="CL13771" s="56" t="s">
        <v>28866</v>
      </c>
      <c r="CM13771" s="56"/>
      <c r="CN13771" s="56"/>
      <c r="CO13771" s="52"/>
      <c r="CP13771" s="52"/>
      <c r="CQ13771" s="52"/>
      <c r="CR13771" s="52"/>
      <c r="CS13771" s="52"/>
      <c r="CT13771" s="52"/>
      <c r="CU13771" s="33"/>
      <c r="CV13771" s="33"/>
    </row>
    <row r="13772" spans="74:100">
      <c r="BV13772" s="62"/>
      <c r="BW13772" s="62"/>
      <c r="BX13772" s="62"/>
      <c r="BY13772" s="62"/>
      <c r="BZ13772" s="62"/>
      <c r="CA13772" s="62"/>
      <c r="CB13772" s="62"/>
      <c r="CC13772" s="62"/>
      <c r="CD13772" s="62"/>
      <c r="CE13772" s="62"/>
      <c r="CF13772" s="62"/>
      <c r="CL13772" s="56" t="s">
        <v>28867</v>
      </c>
      <c r="CM13772" s="56" t="s">
        <v>215</v>
      </c>
      <c r="CN13772" s="56" t="s">
        <v>215</v>
      </c>
      <c r="CO13772" s="52"/>
      <c r="CP13772" s="52"/>
      <c r="CQ13772" s="52"/>
      <c r="CR13772" s="52"/>
      <c r="CS13772" s="52"/>
      <c r="CT13772" s="52"/>
      <c r="CU13772" s="33"/>
      <c r="CV13772" s="33"/>
    </row>
    <row r="13773" spans="74:100">
      <c r="BV13773" s="62"/>
      <c r="BW13773" s="62"/>
      <c r="BX13773" s="62"/>
      <c r="BY13773" s="62"/>
      <c r="BZ13773" s="62"/>
      <c r="CA13773" s="62"/>
      <c r="CB13773" s="62"/>
      <c r="CC13773" s="62"/>
      <c r="CD13773" s="62"/>
      <c r="CE13773" s="62"/>
      <c r="CF13773" s="62"/>
      <c r="CL13773" s="56" t="s">
        <v>28868</v>
      </c>
      <c r="CM13773" s="56"/>
      <c r="CN13773" s="56"/>
      <c r="CO13773" s="52"/>
      <c r="CP13773" s="52"/>
      <c r="CQ13773" s="52"/>
      <c r="CR13773" s="52"/>
      <c r="CS13773" s="52"/>
      <c r="CT13773" s="52"/>
      <c r="CU13773" s="33"/>
      <c r="CV13773" s="33"/>
    </row>
    <row r="13774" spans="74:100">
      <c r="BV13774" s="62"/>
      <c r="BW13774" s="62"/>
      <c r="BX13774" s="62"/>
      <c r="BY13774" s="62"/>
      <c r="BZ13774" s="62"/>
      <c r="CA13774" s="62"/>
      <c r="CB13774" s="62"/>
      <c r="CC13774" s="62"/>
      <c r="CD13774" s="62"/>
      <c r="CE13774" s="62"/>
      <c r="CF13774" s="62"/>
      <c r="CL13774" s="56" t="s">
        <v>6952</v>
      </c>
      <c r="CM13774" s="56" t="s">
        <v>217</v>
      </c>
      <c r="CN13774" s="56" t="s">
        <v>217</v>
      </c>
      <c r="CO13774" s="52"/>
      <c r="CP13774" s="52"/>
      <c r="CQ13774" s="52"/>
      <c r="CR13774" s="52"/>
      <c r="CS13774" s="52"/>
      <c r="CT13774" s="52"/>
      <c r="CU13774" s="33"/>
      <c r="CV13774" s="33"/>
    </row>
    <row r="13775" spans="74:100">
      <c r="BV13775" s="62"/>
      <c r="BW13775" s="62"/>
      <c r="BX13775" s="62"/>
      <c r="BY13775" s="62"/>
      <c r="BZ13775" s="62"/>
      <c r="CA13775" s="62"/>
      <c r="CB13775" s="62"/>
      <c r="CC13775" s="62"/>
      <c r="CD13775" s="62"/>
      <c r="CE13775" s="62"/>
      <c r="CF13775" s="62"/>
      <c r="CL13775" s="56" t="s">
        <v>20364</v>
      </c>
      <c r="CM13775" s="56"/>
      <c r="CN13775" s="56"/>
      <c r="CO13775" s="52"/>
      <c r="CP13775" s="52"/>
      <c r="CQ13775" s="52"/>
      <c r="CR13775" s="52"/>
      <c r="CS13775" s="52"/>
      <c r="CT13775" s="52"/>
      <c r="CU13775" s="33"/>
      <c r="CV13775" s="33"/>
    </row>
    <row r="13776" spans="74:100">
      <c r="BV13776" s="62"/>
      <c r="BW13776" s="62"/>
      <c r="BX13776" s="62"/>
      <c r="BY13776" s="62"/>
      <c r="BZ13776" s="62"/>
      <c r="CA13776" s="62"/>
      <c r="CB13776" s="62"/>
      <c r="CC13776" s="62"/>
      <c r="CD13776" s="62"/>
      <c r="CE13776" s="62"/>
      <c r="CF13776" s="62"/>
      <c r="CL13776" s="56" t="s">
        <v>6953</v>
      </c>
      <c r="CM13776" s="56" t="s">
        <v>3118</v>
      </c>
      <c r="CN13776" s="56" t="s">
        <v>3118</v>
      </c>
      <c r="CO13776" s="52"/>
      <c r="CP13776" s="52"/>
      <c r="CQ13776" s="52"/>
      <c r="CR13776" s="52"/>
      <c r="CS13776" s="52"/>
      <c r="CT13776" s="52"/>
      <c r="CU13776" s="33"/>
      <c r="CV13776" s="33"/>
    </row>
    <row r="13777" spans="74:100">
      <c r="BV13777" s="62"/>
      <c r="BW13777" s="62"/>
      <c r="BX13777" s="62"/>
      <c r="BY13777" s="62"/>
      <c r="BZ13777" s="62"/>
      <c r="CA13777" s="62"/>
      <c r="CB13777" s="62"/>
      <c r="CC13777" s="62"/>
      <c r="CD13777" s="62"/>
      <c r="CE13777" s="62"/>
      <c r="CF13777" s="62"/>
      <c r="CL13777" s="56" t="s">
        <v>20365</v>
      </c>
      <c r="CM13777" s="56"/>
      <c r="CN13777" s="56"/>
      <c r="CO13777" s="52"/>
      <c r="CP13777" s="52"/>
      <c r="CQ13777" s="52"/>
      <c r="CR13777" s="52"/>
      <c r="CS13777" s="52"/>
      <c r="CT13777" s="52"/>
      <c r="CU13777" s="33"/>
      <c r="CV13777" s="33"/>
    </row>
    <row r="13778" spans="74:100">
      <c r="BV13778" s="62"/>
      <c r="BW13778" s="62"/>
      <c r="BX13778" s="62"/>
      <c r="BY13778" s="62"/>
      <c r="BZ13778" s="62"/>
      <c r="CA13778" s="62"/>
      <c r="CB13778" s="62"/>
      <c r="CC13778" s="62"/>
      <c r="CD13778" s="62"/>
      <c r="CE13778" s="62"/>
      <c r="CF13778" s="62"/>
      <c r="CL13778" s="56" t="s">
        <v>2862</v>
      </c>
      <c r="CM13778" s="56" t="s">
        <v>216</v>
      </c>
      <c r="CN13778" s="56" t="s">
        <v>216</v>
      </c>
      <c r="CO13778" s="52"/>
      <c r="CP13778" s="52"/>
      <c r="CQ13778" s="52"/>
      <c r="CR13778" s="52"/>
      <c r="CS13778" s="52"/>
      <c r="CT13778" s="52"/>
      <c r="CU13778" s="33"/>
      <c r="CV13778" s="33"/>
    </row>
    <row r="13779" spans="74:100">
      <c r="BV13779" s="62"/>
      <c r="BW13779" s="62"/>
      <c r="BX13779" s="62"/>
      <c r="BY13779" s="62"/>
      <c r="BZ13779" s="62"/>
      <c r="CA13779" s="62"/>
      <c r="CB13779" s="62"/>
      <c r="CC13779" s="62"/>
      <c r="CD13779" s="62"/>
      <c r="CE13779" s="62"/>
      <c r="CF13779" s="62"/>
      <c r="CL13779" s="56" t="s">
        <v>23227</v>
      </c>
      <c r="CM13779" s="56"/>
      <c r="CN13779" s="56"/>
      <c r="CO13779" s="52"/>
      <c r="CP13779" s="52"/>
      <c r="CQ13779" s="52"/>
      <c r="CR13779" s="52"/>
      <c r="CS13779" s="52"/>
      <c r="CT13779" s="52"/>
      <c r="CU13779" s="33"/>
      <c r="CV13779" s="33"/>
    </row>
    <row r="13780" spans="74:100">
      <c r="BV13780" s="62"/>
      <c r="BW13780" s="62"/>
      <c r="BX13780" s="62"/>
      <c r="BY13780" s="62"/>
      <c r="BZ13780" s="62"/>
      <c r="CA13780" s="62"/>
      <c r="CB13780" s="62"/>
      <c r="CC13780" s="62"/>
      <c r="CD13780" s="62"/>
      <c r="CE13780" s="62"/>
      <c r="CF13780" s="62"/>
      <c r="CL13780" s="56" t="s">
        <v>2863</v>
      </c>
      <c r="CM13780" s="56" t="s">
        <v>215</v>
      </c>
      <c r="CN13780" s="56" t="s">
        <v>215</v>
      </c>
      <c r="CO13780" s="52"/>
      <c r="CP13780" s="52"/>
      <c r="CQ13780" s="52"/>
      <c r="CR13780" s="52"/>
      <c r="CS13780" s="52"/>
      <c r="CT13780" s="52"/>
      <c r="CU13780" s="33"/>
      <c r="CV13780" s="33"/>
    </row>
    <row r="13781" spans="74:100">
      <c r="BV13781" s="62"/>
      <c r="BW13781" s="62"/>
      <c r="BX13781" s="62"/>
      <c r="BY13781" s="62"/>
      <c r="BZ13781" s="62"/>
      <c r="CA13781" s="62"/>
      <c r="CB13781" s="62"/>
      <c r="CC13781" s="62"/>
      <c r="CD13781" s="62"/>
      <c r="CE13781" s="62"/>
      <c r="CF13781" s="62"/>
      <c r="CL13781" s="56" t="s">
        <v>23228</v>
      </c>
      <c r="CM13781" s="56"/>
      <c r="CN13781" s="56"/>
      <c r="CO13781" s="52"/>
      <c r="CP13781" s="52"/>
      <c r="CQ13781" s="52"/>
      <c r="CR13781" s="52"/>
      <c r="CS13781" s="52"/>
      <c r="CT13781" s="52"/>
      <c r="CU13781" s="33"/>
      <c r="CV13781" s="33"/>
    </row>
    <row r="13782" spans="74:100">
      <c r="BV13782" s="62"/>
      <c r="BW13782" s="62"/>
      <c r="BX13782" s="62"/>
      <c r="BY13782" s="62"/>
      <c r="BZ13782" s="62"/>
      <c r="CA13782" s="62"/>
      <c r="CB13782" s="62"/>
      <c r="CC13782" s="62"/>
      <c r="CD13782" s="62"/>
      <c r="CE13782" s="62"/>
      <c r="CF13782" s="62"/>
      <c r="CL13782" s="56" t="s">
        <v>6954</v>
      </c>
      <c r="CM13782" s="56" t="s">
        <v>217</v>
      </c>
      <c r="CN13782" s="56" t="s">
        <v>217</v>
      </c>
      <c r="CO13782" s="52"/>
      <c r="CP13782" s="52"/>
      <c r="CQ13782" s="52"/>
      <c r="CR13782" s="52"/>
      <c r="CS13782" s="52"/>
      <c r="CT13782" s="52"/>
      <c r="CU13782" s="33"/>
      <c r="CV13782" s="33"/>
    </row>
    <row r="13783" spans="74:100">
      <c r="BV13783" s="62"/>
      <c r="BW13783" s="62"/>
      <c r="BX13783" s="62"/>
      <c r="BY13783" s="62"/>
      <c r="BZ13783" s="62"/>
      <c r="CA13783" s="62"/>
      <c r="CB13783" s="62"/>
      <c r="CC13783" s="62"/>
      <c r="CD13783" s="62"/>
      <c r="CE13783" s="62"/>
      <c r="CF13783" s="62"/>
      <c r="CL13783" s="56" t="s">
        <v>20366</v>
      </c>
      <c r="CM13783" s="56"/>
      <c r="CN13783" s="56"/>
      <c r="CO13783" s="52"/>
      <c r="CP13783" s="52"/>
      <c r="CQ13783" s="52"/>
      <c r="CR13783" s="52"/>
      <c r="CS13783" s="52"/>
      <c r="CT13783" s="52"/>
      <c r="CU13783" s="33"/>
      <c r="CV13783" s="33"/>
    </row>
    <row r="13784" spans="74:100">
      <c r="BV13784" s="62"/>
      <c r="BW13784" s="62"/>
      <c r="BX13784" s="62"/>
      <c r="BY13784" s="62"/>
      <c r="BZ13784" s="62"/>
      <c r="CA13784" s="62"/>
      <c r="CB13784" s="62"/>
      <c r="CC13784" s="62"/>
      <c r="CD13784" s="62"/>
      <c r="CE13784" s="62"/>
      <c r="CF13784" s="62"/>
      <c r="CL13784" s="56" t="s">
        <v>6955</v>
      </c>
      <c r="CM13784" s="56" t="s">
        <v>3118</v>
      </c>
      <c r="CN13784" s="56" t="s">
        <v>3118</v>
      </c>
      <c r="CO13784" s="52"/>
      <c r="CP13784" s="52"/>
      <c r="CQ13784" s="52"/>
      <c r="CR13784" s="52"/>
      <c r="CS13784" s="52"/>
      <c r="CT13784" s="52"/>
      <c r="CU13784" s="33"/>
      <c r="CV13784" s="33"/>
    </row>
    <row r="13785" spans="74:100">
      <c r="BV13785" s="62"/>
      <c r="BW13785" s="62"/>
      <c r="BX13785" s="62"/>
      <c r="BY13785" s="62"/>
      <c r="BZ13785" s="62"/>
      <c r="CA13785" s="62"/>
      <c r="CB13785" s="62"/>
      <c r="CC13785" s="62"/>
      <c r="CD13785" s="62"/>
      <c r="CE13785" s="62"/>
      <c r="CF13785" s="62"/>
      <c r="CL13785" s="56" t="s">
        <v>20367</v>
      </c>
      <c r="CM13785" s="56"/>
      <c r="CN13785" s="56"/>
      <c r="CO13785" s="52"/>
      <c r="CP13785" s="52"/>
      <c r="CQ13785" s="52"/>
      <c r="CR13785" s="52"/>
      <c r="CS13785" s="52"/>
      <c r="CT13785" s="52"/>
      <c r="CU13785" s="33"/>
      <c r="CV13785" s="33"/>
    </row>
    <row r="13786" spans="74:100">
      <c r="BV13786" s="62"/>
      <c r="BW13786" s="62"/>
      <c r="BX13786" s="62"/>
      <c r="BY13786" s="62"/>
      <c r="BZ13786" s="62"/>
      <c r="CA13786" s="62"/>
      <c r="CB13786" s="62"/>
      <c r="CC13786" s="62"/>
      <c r="CD13786" s="62"/>
      <c r="CE13786" s="62"/>
      <c r="CF13786" s="62"/>
      <c r="CL13786" s="56" t="s">
        <v>2865</v>
      </c>
      <c r="CM13786" s="56" t="s">
        <v>213</v>
      </c>
      <c r="CN13786" s="56" t="s">
        <v>213</v>
      </c>
      <c r="CO13786" s="52"/>
      <c r="CP13786" s="52"/>
      <c r="CQ13786" s="52"/>
      <c r="CR13786" s="52"/>
      <c r="CS13786" s="52"/>
      <c r="CT13786" s="52"/>
      <c r="CU13786" s="33"/>
      <c r="CV13786" s="33"/>
    </row>
    <row r="13787" spans="74:100">
      <c r="BV13787" s="62"/>
      <c r="BW13787" s="62"/>
      <c r="BX13787" s="62"/>
      <c r="BY13787" s="62"/>
      <c r="BZ13787" s="62"/>
      <c r="CA13787" s="62"/>
      <c r="CB13787" s="62"/>
      <c r="CC13787" s="62"/>
      <c r="CD13787" s="62"/>
      <c r="CE13787" s="62"/>
      <c r="CF13787" s="62"/>
      <c r="CL13787" s="56" t="s">
        <v>23229</v>
      </c>
      <c r="CM13787" s="56"/>
      <c r="CN13787" s="56"/>
      <c r="CO13787" s="52"/>
      <c r="CP13787" s="52"/>
      <c r="CQ13787" s="52"/>
      <c r="CR13787" s="52"/>
      <c r="CS13787" s="52"/>
      <c r="CT13787" s="52"/>
      <c r="CU13787" s="33"/>
      <c r="CV13787" s="33"/>
    </row>
    <row r="13788" spans="74:100">
      <c r="BV13788" s="62"/>
      <c r="BW13788" s="62"/>
      <c r="BX13788" s="62"/>
      <c r="BY13788" s="62"/>
      <c r="BZ13788" s="62"/>
      <c r="CA13788" s="62"/>
      <c r="CB13788" s="62"/>
      <c r="CC13788" s="62"/>
      <c r="CD13788" s="62"/>
      <c r="CE13788" s="62"/>
      <c r="CF13788" s="62"/>
      <c r="CL13788" s="56" t="s">
        <v>2867</v>
      </c>
      <c r="CM13788" s="56" t="s">
        <v>213</v>
      </c>
      <c r="CN13788" s="56" t="s">
        <v>213</v>
      </c>
      <c r="CO13788" s="52"/>
      <c r="CP13788" s="52"/>
      <c r="CQ13788" s="52"/>
      <c r="CR13788" s="52"/>
      <c r="CS13788" s="52"/>
      <c r="CT13788" s="52"/>
      <c r="CU13788" s="33"/>
      <c r="CV13788" s="33"/>
    </row>
    <row r="13789" spans="74:100">
      <c r="BV13789" s="62"/>
      <c r="BW13789" s="62"/>
      <c r="BX13789" s="62"/>
      <c r="BY13789" s="62"/>
      <c r="BZ13789" s="62"/>
      <c r="CA13789" s="62"/>
      <c r="CB13789" s="62"/>
      <c r="CC13789" s="62"/>
      <c r="CD13789" s="62"/>
      <c r="CE13789" s="62"/>
      <c r="CF13789" s="62"/>
      <c r="CL13789" s="56" t="s">
        <v>23230</v>
      </c>
      <c r="CM13789" s="56"/>
      <c r="CN13789" s="56"/>
      <c r="CO13789" s="52"/>
      <c r="CP13789" s="52"/>
      <c r="CQ13789" s="52"/>
      <c r="CR13789" s="52"/>
      <c r="CS13789" s="52"/>
      <c r="CT13789" s="52"/>
      <c r="CU13789" s="33"/>
      <c r="CV13789" s="33"/>
    </row>
    <row r="13790" spans="74:100">
      <c r="BV13790" s="62"/>
      <c r="BW13790" s="62"/>
      <c r="BX13790" s="62"/>
      <c r="BY13790" s="62"/>
      <c r="BZ13790" s="62"/>
      <c r="CA13790" s="62"/>
      <c r="CB13790" s="62"/>
      <c r="CC13790" s="62"/>
      <c r="CD13790" s="62"/>
      <c r="CE13790" s="62"/>
      <c r="CF13790" s="62"/>
      <c r="CL13790" s="56" t="s">
        <v>2868</v>
      </c>
      <c r="CM13790" s="56" t="s">
        <v>213</v>
      </c>
      <c r="CN13790" s="56" t="s">
        <v>213</v>
      </c>
      <c r="CO13790" s="52"/>
      <c r="CP13790" s="52"/>
      <c r="CQ13790" s="52"/>
      <c r="CR13790" s="52"/>
      <c r="CS13790" s="52"/>
      <c r="CT13790" s="52"/>
      <c r="CU13790" s="33"/>
      <c r="CV13790" s="33"/>
    </row>
    <row r="13791" spans="74:100">
      <c r="BV13791" s="62"/>
      <c r="BW13791" s="62"/>
      <c r="BX13791" s="62"/>
      <c r="BY13791" s="62"/>
      <c r="BZ13791" s="62"/>
      <c r="CA13791" s="62"/>
      <c r="CB13791" s="62"/>
      <c r="CC13791" s="62"/>
      <c r="CD13791" s="62"/>
      <c r="CE13791" s="62"/>
      <c r="CF13791" s="62"/>
      <c r="CL13791" s="56" t="s">
        <v>23231</v>
      </c>
      <c r="CM13791" s="56"/>
      <c r="CN13791" s="56"/>
      <c r="CO13791" s="52"/>
      <c r="CP13791" s="52"/>
      <c r="CQ13791" s="52"/>
      <c r="CR13791" s="52"/>
      <c r="CS13791" s="52"/>
      <c r="CT13791" s="52"/>
      <c r="CU13791" s="33"/>
      <c r="CV13791" s="33"/>
    </row>
    <row r="13792" spans="74:100">
      <c r="BV13792" s="62"/>
      <c r="BW13792" s="62"/>
      <c r="BX13792" s="62"/>
      <c r="BY13792" s="62"/>
      <c r="BZ13792" s="62"/>
      <c r="CA13792" s="62"/>
      <c r="CB13792" s="62"/>
      <c r="CC13792" s="62"/>
      <c r="CD13792" s="62"/>
      <c r="CE13792" s="62"/>
      <c r="CF13792" s="62"/>
      <c r="CL13792" s="56" t="s">
        <v>2869</v>
      </c>
      <c r="CM13792" s="56" t="s">
        <v>213</v>
      </c>
      <c r="CN13792" s="56" t="s">
        <v>213</v>
      </c>
      <c r="CO13792" s="52"/>
      <c r="CP13792" s="52"/>
      <c r="CQ13792" s="52"/>
      <c r="CR13792" s="52"/>
      <c r="CS13792" s="52"/>
      <c r="CT13792" s="52"/>
      <c r="CU13792" s="33"/>
      <c r="CV13792" s="33"/>
    </row>
    <row r="13793" spans="74:100">
      <c r="BV13793" s="62"/>
      <c r="BW13793" s="62"/>
      <c r="BX13793" s="62"/>
      <c r="BY13793" s="62"/>
      <c r="BZ13793" s="62"/>
      <c r="CA13793" s="62"/>
      <c r="CB13793" s="62"/>
      <c r="CC13793" s="62"/>
      <c r="CD13793" s="62"/>
      <c r="CE13793" s="62"/>
      <c r="CF13793" s="62"/>
      <c r="CL13793" s="56" t="s">
        <v>23232</v>
      </c>
      <c r="CM13793" s="56"/>
      <c r="CN13793" s="56"/>
      <c r="CO13793" s="52"/>
      <c r="CP13793" s="52"/>
      <c r="CQ13793" s="52"/>
      <c r="CR13793" s="52"/>
      <c r="CS13793" s="52"/>
      <c r="CT13793" s="52"/>
      <c r="CU13793" s="33"/>
      <c r="CV13793" s="33"/>
    </row>
    <row r="13794" spans="74:100">
      <c r="BV13794" s="62"/>
      <c r="BW13794" s="62"/>
      <c r="BX13794" s="62"/>
      <c r="BY13794" s="62"/>
      <c r="BZ13794" s="62"/>
      <c r="CA13794" s="62"/>
      <c r="CB13794" s="62"/>
      <c r="CC13794" s="62"/>
      <c r="CD13794" s="62"/>
      <c r="CE13794" s="62"/>
      <c r="CF13794" s="62"/>
      <c r="CL13794" s="56" t="s">
        <v>2870</v>
      </c>
      <c r="CM13794" s="56" t="s">
        <v>213</v>
      </c>
      <c r="CN13794" s="56" t="s">
        <v>213</v>
      </c>
      <c r="CO13794" s="52"/>
      <c r="CP13794" s="52"/>
      <c r="CQ13794" s="52"/>
      <c r="CR13794" s="52"/>
      <c r="CS13794" s="52"/>
      <c r="CT13794" s="52"/>
      <c r="CU13794" s="33"/>
      <c r="CV13794" s="33"/>
    </row>
    <row r="13795" spans="74:100">
      <c r="BV13795" s="62"/>
      <c r="BW13795" s="62"/>
      <c r="BX13795" s="62"/>
      <c r="BY13795" s="62"/>
      <c r="BZ13795" s="62"/>
      <c r="CA13795" s="62"/>
      <c r="CB13795" s="62"/>
      <c r="CC13795" s="62"/>
      <c r="CD13795" s="62"/>
      <c r="CE13795" s="62"/>
      <c r="CF13795" s="62"/>
      <c r="CL13795" s="56" t="s">
        <v>23233</v>
      </c>
      <c r="CM13795" s="56"/>
      <c r="CN13795" s="56"/>
      <c r="CO13795" s="52"/>
      <c r="CP13795" s="52"/>
      <c r="CQ13795" s="52"/>
      <c r="CR13795" s="52"/>
      <c r="CS13795" s="52"/>
      <c r="CT13795" s="52"/>
      <c r="CU13795" s="33"/>
      <c r="CV13795" s="33"/>
    </row>
    <row r="13796" spans="74:100">
      <c r="BV13796" s="62"/>
      <c r="BW13796" s="62"/>
      <c r="BX13796" s="62"/>
      <c r="BY13796" s="62"/>
      <c r="BZ13796" s="62"/>
      <c r="CA13796" s="62"/>
      <c r="CB13796" s="62"/>
      <c r="CC13796" s="62"/>
      <c r="CD13796" s="62"/>
      <c r="CE13796" s="62"/>
      <c r="CF13796" s="62"/>
      <c r="CL13796" s="56" t="s">
        <v>2871</v>
      </c>
      <c r="CM13796" s="56" t="s">
        <v>213</v>
      </c>
      <c r="CN13796" s="56" t="s">
        <v>213</v>
      </c>
      <c r="CO13796" s="52"/>
      <c r="CP13796" s="52"/>
      <c r="CQ13796" s="52"/>
      <c r="CR13796" s="52"/>
      <c r="CS13796" s="52"/>
      <c r="CT13796" s="52"/>
      <c r="CU13796" s="33"/>
      <c r="CV13796" s="33"/>
    </row>
    <row r="13797" spans="74:100">
      <c r="BV13797" s="62"/>
      <c r="BW13797" s="62"/>
      <c r="BX13797" s="62"/>
      <c r="BY13797" s="62"/>
      <c r="BZ13797" s="62"/>
      <c r="CA13797" s="62"/>
      <c r="CB13797" s="62"/>
      <c r="CC13797" s="62"/>
      <c r="CD13797" s="62"/>
      <c r="CE13797" s="62"/>
      <c r="CF13797" s="62"/>
      <c r="CL13797" s="56" t="s">
        <v>23234</v>
      </c>
      <c r="CM13797" s="56"/>
      <c r="CN13797" s="56"/>
      <c r="CO13797" s="52"/>
      <c r="CP13797" s="52"/>
      <c r="CQ13797" s="52"/>
      <c r="CR13797" s="52"/>
      <c r="CS13797" s="52"/>
      <c r="CT13797" s="52"/>
      <c r="CU13797" s="33"/>
      <c r="CV13797" s="33"/>
    </row>
    <row r="13798" spans="74:100">
      <c r="BV13798" s="62"/>
      <c r="BW13798" s="62"/>
      <c r="BX13798" s="62"/>
      <c r="BY13798" s="62"/>
      <c r="BZ13798" s="62"/>
      <c r="CA13798" s="62"/>
      <c r="CB13798" s="62"/>
      <c r="CC13798" s="62"/>
      <c r="CD13798" s="62"/>
      <c r="CE13798" s="62"/>
      <c r="CF13798" s="62"/>
      <c r="CL13798" s="56" t="s">
        <v>2872</v>
      </c>
      <c r="CM13798" s="56" t="s">
        <v>213</v>
      </c>
      <c r="CN13798" s="56" t="s">
        <v>213</v>
      </c>
      <c r="CO13798" s="52"/>
      <c r="CP13798" s="52"/>
      <c r="CQ13798" s="52"/>
      <c r="CR13798" s="52"/>
      <c r="CS13798" s="52"/>
      <c r="CT13798" s="52"/>
      <c r="CU13798" s="33"/>
      <c r="CV13798" s="33"/>
    </row>
    <row r="13799" spans="74:100">
      <c r="BV13799" s="62"/>
      <c r="BW13799" s="62"/>
      <c r="BX13799" s="62"/>
      <c r="BY13799" s="62"/>
      <c r="BZ13799" s="62"/>
      <c r="CA13799" s="62"/>
      <c r="CB13799" s="62"/>
      <c r="CC13799" s="62"/>
      <c r="CD13799" s="62"/>
      <c r="CE13799" s="62"/>
      <c r="CF13799" s="62"/>
      <c r="CL13799" s="56" t="s">
        <v>23235</v>
      </c>
      <c r="CM13799" s="56"/>
      <c r="CN13799" s="56"/>
      <c r="CO13799" s="52"/>
      <c r="CP13799" s="52"/>
      <c r="CQ13799" s="52"/>
      <c r="CR13799" s="52"/>
      <c r="CS13799" s="52"/>
      <c r="CT13799" s="52"/>
      <c r="CU13799" s="33"/>
      <c r="CV13799" s="33"/>
    </row>
    <row r="13800" spans="74:100">
      <c r="BV13800" s="62"/>
      <c r="BW13800" s="62"/>
      <c r="BX13800" s="62"/>
      <c r="BY13800" s="62"/>
      <c r="BZ13800" s="62"/>
      <c r="CA13800" s="62"/>
      <c r="CB13800" s="62"/>
      <c r="CC13800" s="62"/>
      <c r="CD13800" s="62"/>
      <c r="CE13800" s="62"/>
      <c r="CF13800" s="62"/>
      <c r="CL13800" s="56" t="s">
        <v>2873</v>
      </c>
      <c r="CM13800" s="56" t="s">
        <v>213</v>
      </c>
      <c r="CN13800" s="56" t="s">
        <v>213</v>
      </c>
      <c r="CO13800" s="52"/>
      <c r="CP13800" s="52"/>
      <c r="CQ13800" s="52"/>
      <c r="CR13800" s="52"/>
      <c r="CS13800" s="52"/>
      <c r="CT13800" s="52"/>
      <c r="CU13800" s="33"/>
      <c r="CV13800" s="33"/>
    </row>
    <row r="13801" spans="74:100">
      <c r="BV13801" s="62"/>
      <c r="BW13801" s="62"/>
      <c r="BX13801" s="62"/>
      <c r="BY13801" s="62"/>
      <c r="BZ13801" s="62"/>
      <c r="CA13801" s="62"/>
      <c r="CB13801" s="62"/>
      <c r="CC13801" s="62"/>
      <c r="CD13801" s="62"/>
      <c r="CE13801" s="62"/>
      <c r="CF13801" s="62"/>
      <c r="CL13801" s="56" t="s">
        <v>23236</v>
      </c>
      <c r="CM13801" s="56"/>
      <c r="CN13801" s="56"/>
      <c r="CO13801" s="52"/>
      <c r="CP13801" s="52"/>
      <c r="CQ13801" s="52"/>
      <c r="CR13801" s="52"/>
      <c r="CS13801" s="52"/>
      <c r="CT13801" s="52"/>
      <c r="CU13801" s="33"/>
      <c r="CV13801" s="33"/>
    </row>
    <row r="13802" spans="74:100">
      <c r="BV13802" s="62"/>
      <c r="BW13802" s="62"/>
      <c r="BX13802" s="62"/>
      <c r="BY13802" s="62"/>
      <c r="BZ13802" s="62"/>
      <c r="CA13802" s="62"/>
      <c r="CB13802" s="62"/>
      <c r="CC13802" s="62"/>
      <c r="CD13802" s="62"/>
      <c r="CE13802" s="62"/>
      <c r="CF13802" s="62"/>
      <c r="CL13802" s="56" t="s">
        <v>2874</v>
      </c>
      <c r="CM13802" s="56" t="s">
        <v>213</v>
      </c>
      <c r="CN13802" s="56" t="s">
        <v>213</v>
      </c>
      <c r="CO13802" s="52"/>
      <c r="CP13802" s="52"/>
      <c r="CQ13802" s="52"/>
      <c r="CR13802" s="52"/>
      <c r="CS13802" s="52"/>
      <c r="CT13802" s="52"/>
      <c r="CU13802" s="33"/>
      <c r="CV13802" s="33"/>
    </row>
    <row r="13803" spans="74:100">
      <c r="BV13803" s="62"/>
      <c r="BW13803" s="62"/>
      <c r="BX13803" s="62"/>
      <c r="BY13803" s="62"/>
      <c r="BZ13803" s="62"/>
      <c r="CA13803" s="62"/>
      <c r="CB13803" s="62"/>
      <c r="CC13803" s="62"/>
      <c r="CD13803" s="62"/>
      <c r="CE13803" s="62"/>
      <c r="CF13803" s="62"/>
      <c r="CL13803" s="56" t="s">
        <v>23237</v>
      </c>
      <c r="CM13803" s="56"/>
      <c r="CN13803" s="56"/>
      <c r="CO13803" s="52"/>
      <c r="CP13803" s="52"/>
      <c r="CQ13803" s="52"/>
      <c r="CR13803" s="52"/>
      <c r="CS13803" s="52"/>
      <c r="CT13803" s="52"/>
      <c r="CU13803" s="33"/>
      <c r="CV13803" s="33"/>
    </row>
    <row r="13804" spans="74:100">
      <c r="BV13804" s="62"/>
      <c r="BW13804" s="62"/>
      <c r="BX13804" s="62"/>
      <c r="BY13804" s="62"/>
      <c r="BZ13804" s="62"/>
      <c r="CA13804" s="62"/>
      <c r="CB13804" s="62"/>
      <c r="CC13804" s="62"/>
      <c r="CD13804" s="62"/>
      <c r="CE13804" s="62"/>
      <c r="CF13804" s="62"/>
      <c r="CL13804" s="56" t="s">
        <v>2875</v>
      </c>
      <c r="CM13804" s="56" t="s">
        <v>213</v>
      </c>
      <c r="CN13804" s="56" t="s">
        <v>213</v>
      </c>
      <c r="CO13804" s="52"/>
      <c r="CP13804" s="52"/>
      <c r="CQ13804" s="52"/>
      <c r="CR13804" s="52"/>
      <c r="CS13804" s="52"/>
      <c r="CT13804" s="52"/>
      <c r="CU13804" s="33"/>
      <c r="CV13804" s="33"/>
    </row>
    <row r="13805" spans="74:100">
      <c r="BV13805" s="62"/>
      <c r="BW13805" s="62"/>
      <c r="BX13805" s="62"/>
      <c r="BY13805" s="62"/>
      <c r="BZ13805" s="62"/>
      <c r="CA13805" s="62"/>
      <c r="CB13805" s="62"/>
      <c r="CC13805" s="62"/>
      <c r="CD13805" s="62"/>
      <c r="CE13805" s="62"/>
      <c r="CF13805" s="62"/>
      <c r="CL13805" s="56" t="s">
        <v>23238</v>
      </c>
      <c r="CM13805" s="56"/>
      <c r="CN13805" s="56"/>
      <c r="CO13805" s="52"/>
      <c r="CP13805" s="52"/>
      <c r="CQ13805" s="52"/>
      <c r="CR13805" s="52"/>
      <c r="CS13805" s="52"/>
      <c r="CT13805" s="52"/>
      <c r="CU13805" s="33"/>
      <c r="CV13805" s="33"/>
    </row>
    <row r="13806" spans="74:100">
      <c r="BV13806" s="62"/>
      <c r="BW13806" s="62"/>
      <c r="BX13806" s="62"/>
      <c r="BY13806" s="62"/>
      <c r="BZ13806" s="62"/>
      <c r="CA13806" s="62"/>
      <c r="CB13806" s="62"/>
      <c r="CC13806" s="62"/>
      <c r="CD13806" s="62"/>
      <c r="CE13806" s="62"/>
      <c r="CF13806" s="62"/>
      <c r="CL13806" s="56" t="s">
        <v>2876</v>
      </c>
      <c r="CM13806" s="56" t="s">
        <v>213</v>
      </c>
      <c r="CN13806" s="56" t="s">
        <v>213</v>
      </c>
      <c r="CO13806" s="52"/>
      <c r="CP13806" s="52"/>
      <c r="CQ13806" s="52"/>
      <c r="CR13806" s="52"/>
      <c r="CS13806" s="52"/>
      <c r="CT13806" s="52"/>
      <c r="CU13806" s="33"/>
      <c r="CV13806" s="33"/>
    </row>
    <row r="13807" spans="74:100">
      <c r="BV13807" s="62"/>
      <c r="BW13807" s="62"/>
      <c r="BX13807" s="62"/>
      <c r="BY13807" s="62"/>
      <c r="BZ13807" s="62"/>
      <c r="CA13807" s="62"/>
      <c r="CB13807" s="62"/>
      <c r="CC13807" s="62"/>
      <c r="CD13807" s="62"/>
      <c r="CE13807" s="62"/>
      <c r="CF13807" s="62"/>
      <c r="CL13807" s="56" t="s">
        <v>23239</v>
      </c>
      <c r="CM13807" s="56"/>
      <c r="CN13807" s="56"/>
      <c r="CO13807" s="52"/>
      <c r="CP13807" s="52"/>
      <c r="CQ13807" s="52"/>
      <c r="CR13807" s="52"/>
      <c r="CS13807" s="52"/>
      <c r="CT13807" s="52"/>
      <c r="CU13807" s="33"/>
      <c r="CV13807" s="33"/>
    </row>
    <row r="13808" spans="74:100">
      <c r="BV13808" s="62"/>
      <c r="BW13808" s="62"/>
      <c r="BX13808" s="62"/>
      <c r="BY13808" s="62"/>
      <c r="BZ13808" s="62"/>
      <c r="CA13808" s="62"/>
      <c r="CB13808" s="62"/>
      <c r="CC13808" s="62"/>
      <c r="CD13808" s="62"/>
      <c r="CE13808" s="62"/>
      <c r="CF13808" s="62"/>
      <c r="CL13808" s="56" t="s">
        <v>2877</v>
      </c>
      <c r="CM13808" s="56" t="s">
        <v>213</v>
      </c>
      <c r="CN13808" s="56" t="s">
        <v>213</v>
      </c>
      <c r="CO13808" s="52"/>
      <c r="CP13808" s="52"/>
      <c r="CQ13808" s="52"/>
      <c r="CR13808" s="52"/>
      <c r="CS13808" s="52"/>
      <c r="CT13808" s="52"/>
      <c r="CU13808" s="33"/>
      <c r="CV13808" s="33"/>
    </row>
    <row r="13809" spans="74:100">
      <c r="BV13809" s="62"/>
      <c r="BW13809" s="62"/>
      <c r="BX13809" s="62"/>
      <c r="BY13809" s="62"/>
      <c r="BZ13809" s="62"/>
      <c r="CA13809" s="62"/>
      <c r="CB13809" s="62"/>
      <c r="CC13809" s="62"/>
      <c r="CD13809" s="62"/>
      <c r="CE13809" s="62"/>
      <c r="CF13809" s="62"/>
      <c r="CL13809" s="56" t="s">
        <v>23240</v>
      </c>
      <c r="CM13809" s="56"/>
      <c r="CN13809" s="56"/>
      <c r="CO13809" s="52"/>
      <c r="CP13809" s="52"/>
      <c r="CQ13809" s="52"/>
      <c r="CR13809" s="52"/>
      <c r="CS13809" s="52"/>
      <c r="CT13809" s="52"/>
      <c r="CU13809" s="33"/>
      <c r="CV13809" s="33"/>
    </row>
    <row r="13810" spans="74:100">
      <c r="BV13810" s="62"/>
      <c r="BW13810" s="62"/>
      <c r="BX13810" s="62"/>
      <c r="BY13810" s="62"/>
      <c r="BZ13810" s="62"/>
      <c r="CA13810" s="62"/>
      <c r="CB13810" s="62"/>
      <c r="CC13810" s="62"/>
      <c r="CD13810" s="62"/>
      <c r="CE13810" s="62"/>
      <c r="CF13810" s="62"/>
      <c r="CL13810" s="56" t="s">
        <v>6956</v>
      </c>
      <c r="CM13810" s="56" t="s">
        <v>213</v>
      </c>
      <c r="CN13810" s="56" t="s">
        <v>213</v>
      </c>
      <c r="CO13810" s="52"/>
      <c r="CP13810" s="52"/>
      <c r="CQ13810" s="52"/>
      <c r="CR13810" s="52"/>
      <c r="CS13810" s="52"/>
      <c r="CT13810" s="52"/>
      <c r="CU13810" s="33"/>
      <c r="CV13810" s="33"/>
    </row>
    <row r="13811" spans="74:100">
      <c r="BV13811" s="62"/>
      <c r="BW13811" s="62"/>
      <c r="BX13811" s="62"/>
      <c r="BY13811" s="62"/>
      <c r="BZ13811" s="62"/>
      <c r="CA13811" s="62"/>
      <c r="CB13811" s="62"/>
      <c r="CC13811" s="62"/>
      <c r="CD13811" s="62"/>
      <c r="CE13811" s="62"/>
      <c r="CF13811" s="62"/>
      <c r="CL13811" s="56" t="s">
        <v>23241</v>
      </c>
      <c r="CM13811" s="56"/>
      <c r="CN13811" s="56"/>
      <c r="CO13811" s="52"/>
      <c r="CP13811" s="52"/>
      <c r="CQ13811" s="52"/>
      <c r="CR13811" s="52"/>
      <c r="CS13811" s="52"/>
      <c r="CT13811" s="52"/>
      <c r="CU13811" s="33"/>
      <c r="CV13811" s="33"/>
    </row>
    <row r="13812" spans="74:100">
      <c r="BV13812" s="62"/>
      <c r="BW13812" s="62"/>
      <c r="BX13812" s="62"/>
      <c r="BY13812" s="62"/>
      <c r="BZ13812" s="62"/>
      <c r="CA13812" s="62"/>
      <c r="CB13812" s="62"/>
      <c r="CC13812" s="62"/>
      <c r="CD13812" s="62"/>
      <c r="CE13812" s="62"/>
      <c r="CF13812" s="62"/>
      <c r="CL13812" s="56" t="s">
        <v>2878</v>
      </c>
      <c r="CM13812" s="56" t="s">
        <v>213</v>
      </c>
      <c r="CN13812" s="56" t="s">
        <v>213</v>
      </c>
      <c r="CO13812" s="52"/>
      <c r="CP13812" s="52"/>
      <c r="CQ13812" s="52"/>
      <c r="CR13812" s="52"/>
      <c r="CS13812" s="52"/>
      <c r="CT13812" s="52"/>
      <c r="CU13812" s="33"/>
      <c r="CV13812" s="33"/>
    </row>
    <row r="13813" spans="74:100">
      <c r="BV13813" s="62"/>
      <c r="BW13813" s="62"/>
      <c r="BX13813" s="62"/>
      <c r="BY13813" s="62"/>
      <c r="BZ13813" s="62"/>
      <c r="CA13813" s="62"/>
      <c r="CB13813" s="62"/>
      <c r="CC13813" s="62"/>
      <c r="CD13813" s="62"/>
      <c r="CE13813" s="62"/>
      <c r="CF13813" s="62"/>
      <c r="CL13813" s="56" t="s">
        <v>23242</v>
      </c>
      <c r="CM13813" s="56"/>
      <c r="CN13813" s="56"/>
      <c r="CO13813" s="52"/>
      <c r="CP13813" s="52"/>
      <c r="CQ13813" s="52"/>
      <c r="CR13813" s="52"/>
      <c r="CS13813" s="52"/>
      <c r="CT13813" s="52"/>
      <c r="CU13813" s="33"/>
      <c r="CV13813" s="33"/>
    </row>
    <row r="13814" spans="74:100">
      <c r="BV13814" s="62"/>
      <c r="BW13814" s="62"/>
      <c r="BX13814" s="62"/>
      <c r="BY13814" s="62"/>
      <c r="BZ13814" s="62"/>
      <c r="CA13814" s="62"/>
      <c r="CB13814" s="62"/>
      <c r="CC13814" s="62"/>
      <c r="CD13814" s="62"/>
      <c r="CE13814" s="62"/>
      <c r="CF13814" s="62"/>
      <c r="CL13814" s="56" t="s">
        <v>6957</v>
      </c>
      <c r="CM13814" s="56" t="s">
        <v>3118</v>
      </c>
      <c r="CN13814" s="56" t="s">
        <v>3118</v>
      </c>
      <c r="CO13814" s="52"/>
      <c r="CP13814" s="52"/>
      <c r="CQ13814" s="52"/>
      <c r="CR13814" s="52"/>
      <c r="CS13814" s="52"/>
      <c r="CT13814" s="52"/>
      <c r="CU13814" s="33"/>
      <c r="CV13814" s="33"/>
    </row>
    <row r="13815" spans="74:100">
      <c r="BV13815" s="62"/>
      <c r="BW13815" s="62"/>
      <c r="BX13815" s="62"/>
      <c r="BY13815" s="62"/>
      <c r="BZ13815" s="62"/>
      <c r="CA13815" s="62"/>
      <c r="CB13815" s="62"/>
      <c r="CC13815" s="62"/>
      <c r="CD13815" s="62"/>
      <c r="CE13815" s="62"/>
      <c r="CF13815" s="62"/>
      <c r="CL13815" s="56" t="s">
        <v>20368</v>
      </c>
      <c r="CM13815" s="56"/>
      <c r="CN13815" s="56"/>
      <c r="CO13815" s="52"/>
      <c r="CP13815" s="52"/>
      <c r="CQ13815" s="52"/>
      <c r="CR13815" s="52"/>
      <c r="CS13815" s="52"/>
      <c r="CT13815" s="52"/>
      <c r="CU13815" s="33"/>
      <c r="CV13815" s="33"/>
    </row>
    <row r="13816" spans="74:100">
      <c r="BV13816" s="62"/>
      <c r="BW13816" s="62"/>
      <c r="BX13816" s="62"/>
      <c r="BY13816" s="62"/>
      <c r="BZ13816" s="62"/>
      <c r="CA13816" s="62"/>
      <c r="CB13816" s="62"/>
      <c r="CC13816" s="62"/>
      <c r="CD13816" s="62"/>
      <c r="CE13816" s="62"/>
      <c r="CF13816" s="62"/>
      <c r="CL13816" s="56" t="s">
        <v>6958</v>
      </c>
      <c r="CM13816" s="56" t="s">
        <v>217</v>
      </c>
      <c r="CN13816" s="56" t="s">
        <v>217</v>
      </c>
      <c r="CO13816" s="52"/>
      <c r="CP13816" s="52"/>
      <c r="CQ13816" s="52"/>
      <c r="CR13816" s="52"/>
      <c r="CS13816" s="52"/>
      <c r="CT13816" s="52"/>
      <c r="CU13816" s="33"/>
      <c r="CV13816" s="33"/>
    </row>
    <row r="13817" spans="74:100">
      <c r="BV13817" s="62"/>
      <c r="BW13817" s="62"/>
      <c r="BX13817" s="62"/>
      <c r="BY13817" s="62"/>
      <c r="BZ13817" s="62"/>
      <c r="CA13817" s="62"/>
      <c r="CB13817" s="62"/>
      <c r="CC13817" s="62"/>
      <c r="CD13817" s="62"/>
      <c r="CE13817" s="62"/>
      <c r="CF13817" s="62"/>
      <c r="CL13817" s="56" t="s">
        <v>20369</v>
      </c>
      <c r="CM13817" s="56"/>
      <c r="CN13817" s="56"/>
      <c r="CO13817" s="52"/>
      <c r="CP13817" s="52"/>
      <c r="CQ13817" s="52"/>
      <c r="CR13817" s="52"/>
      <c r="CS13817" s="52"/>
      <c r="CT13817" s="52"/>
      <c r="CU13817" s="33"/>
      <c r="CV13817" s="33"/>
    </row>
    <row r="13818" spans="74:100">
      <c r="BV13818" s="62"/>
      <c r="BW13818" s="62"/>
      <c r="BX13818" s="62"/>
      <c r="BY13818" s="62"/>
      <c r="BZ13818" s="62"/>
      <c r="CA13818" s="62"/>
      <c r="CB13818" s="62"/>
      <c r="CC13818" s="62"/>
      <c r="CD13818" s="62"/>
      <c r="CE13818" s="62"/>
      <c r="CF13818" s="62"/>
      <c r="CL13818" s="56" t="s">
        <v>2879</v>
      </c>
      <c r="CM13818" s="56" t="s">
        <v>216</v>
      </c>
      <c r="CN13818" s="56" t="s">
        <v>216</v>
      </c>
      <c r="CO13818" s="52"/>
      <c r="CP13818" s="52"/>
      <c r="CQ13818" s="52"/>
      <c r="CR13818" s="52"/>
      <c r="CS13818" s="52"/>
      <c r="CT13818" s="52"/>
      <c r="CU13818" s="33"/>
      <c r="CV13818" s="33"/>
    </row>
    <row r="13819" spans="74:100">
      <c r="BV13819" s="62"/>
      <c r="BW13819" s="62"/>
      <c r="BX13819" s="62"/>
      <c r="BY13819" s="62"/>
      <c r="BZ13819" s="62"/>
      <c r="CA13819" s="62"/>
      <c r="CB13819" s="62"/>
      <c r="CC13819" s="62"/>
      <c r="CD13819" s="62"/>
      <c r="CE13819" s="62"/>
      <c r="CF13819" s="62"/>
      <c r="CL13819" s="56" t="s">
        <v>23243</v>
      </c>
      <c r="CM13819" s="56"/>
      <c r="CN13819" s="56"/>
      <c r="CO13819" s="52"/>
      <c r="CP13819" s="52"/>
      <c r="CQ13819" s="52"/>
      <c r="CR13819" s="52"/>
      <c r="CS13819" s="52"/>
      <c r="CT13819" s="52"/>
      <c r="CU13819" s="33"/>
      <c r="CV13819" s="33"/>
    </row>
    <row r="13820" spans="74:100">
      <c r="BV13820" s="62"/>
      <c r="BW13820" s="62"/>
      <c r="BX13820" s="62"/>
      <c r="BY13820" s="62"/>
      <c r="BZ13820" s="62"/>
      <c r="CA13820" s="62"/>
      <c r="CB13820" s="62"/>
      <c r="CC13820" s="62"/>
      <c r="CD13820" s="62"/>
      <c r="CE13820" s="62"/>
      <c r="CF13820" s="62"/>
      <c r="CL13820" s="56" t="s">
        <v>2880</v>
      </c>
      <c r="CM13820" s="56" t="s">
        <v>216</v>
      </c>
      <c r="CN13820" s="56" t="s">
        <v>216</v>
      </c>
      <c r="CO13820" s="52"/>
      <c r="CP13820" s="52"/>
      <c r="CQ13820" s="52"/>
      <c r="CR13820" s="52"/>
      <c r="CS13820" s="52"/>
      <c r="CT13820" s="52"/>
      <c r="CU13820" s="33"/>
      <c r="CV13820" s="33"/>
    </row>
    <row r="13821" spans="74:100">
      <c r="BV13821" s="62"/>
      <c r="BW13821" s="62"/>
      <c r="BX13821" s="62"/>
      <c r="BY13821" s="62"/>
      <c r="BZ13821" s="62"/>
      <c r="CA13821" s="62"/>
      <c r="CB13821" s="62"/>
      <c r="CC13821" s="62"/>
      <c r="CD13821" s="62"/>
      <c r="CE13821" s="62"/>
      <c r="CF13821" s="62"/>
      <c r="CL13821" s="56" t="s">
        <v>23244</v>
      </c>
      <c r="CM13821" s="56"/>
      <c r="CN13821" s="56"/>
      <c r="CO13821" s="52"/>
      <c r="CP13821" s="52"/>
      <c r="CQ13821" s="52"/>
      <c r="CR13821" s="52"/>
      <c r="CS13821" s="52"/>
      <c r="CT13821" s="52"/>
      <c r="CU13821" s="33"/>
      <c r="CV13821" s="33"/>
    </row>
    <row r="13822" spans="74:100">
      <c r="BV13822" s="62"/>
      <c r="BW13822" s="62"/>
      <c r="BX13822" s="62"/>
      <c r="BY13822" s="62"/>
      <c r="BZ13822" s="62"/>
      <c r="CA13822" s="62"/>
      <c r="CB13822" s="62"/>
      <c r="CC13822" s="62"/>
      <c r="CD13822" s="62"/>
      <c r="CE13822" s="62"/>
      <c r="CF13822" s="62"/>
      <c r="CL13822" s="56" t="s">
        <v>2881</v>
      </c>
      <c r="CM13822" s="56" t="s">
        <v>216</v>
      </c>
      <c r="CN13822" s="56" t="s">
        <v>216</v>
      </c>
      <c r="CO13822" s="52"/>
      <c r="CP13822" s="52"/>
      <c r="CQ13822" s="52"/>
      <c r="CR13822" s="52"/>
      <c r="CS13822" s="52"/>
      <c r="CT13822" s="52"/>
      <c r="CU13822" s="33"/>
      <c r="CV13822" s="33"/>
    </row>
    <row r="13823" spans="74:100">
      <c r="BV13823" s="62"/>
      <c r="BW13823" s="62"/>
      <c r="BX13823" s="62"/>
      <c r="BY13823" s="62"/>
      <c r="BZ13823" s="62"/>
      <c r="CA13823" s="62"/>
      <c r="CB13823" s="62"/>
      <c r="CC13823" s="62"/>
      <c r="CD13823" s="62"/>
      <c r="CE13823" s="62"/>
      <c r="CF13823" s="62"/>
      <c r="CL13823" s="56" t="s">
        <v>23245</v>
      </c>
      <c r="CM13823" s="56"/>
      <c r="CN13823" s="56"/>
      <c r="CO13823" s="52"/>
      <c r="CP13823" s="52"/>
      <c r="CQ13823" s="52"/>
      <c r="CR13823" s="52"/>
      <c r="CS13823" s="52"/>
      <c r="CT13823" s="52"/>
      <c r="CU13823" s="33"/>
      <c r="CV13823" s="33"/>
    </row>
    <row r="13824" spans="74:100">
      <c r="BV13824" s="62"/>
      <c r="BW13824" s="62"/>
      <c r="BX13824" s="62"/>
      <c r="BY13824" s="62"/>
      <c r="BZ13824" s="62"/>
      <c r="CA13824" s="62"/>
      <c r="CB13824" s="62"/>
      <c r="CC13824" s="62"/>
      <c r="CD13824" s="62"/>
      <c r="CE13824" s="62"/>
      <c r="CF13824" s="62"/>
      <c r="CL13824" s="56" t="s">
        <v>6959</v>
      </c>
      <c r="CM13824" s="56" t="s">
        <v>3118</v>
      </c>
      <c r="CN13824" s="56" t="s">
        <v>3118</v>
      </c>
      <c r="CO13824" s="52"/>
      <c r="CP13824" s="52"/>
      <c r="CQ13824" s="52"/>
      <c r="CR13824" s="52"/>
      <c r="CS13824" s="52"/>
      <c r="CT13824" s="52"/>
      <c r="CU13824" s="33"/>
      <c r="CV13824" s="33"/>
    </row>
    <row r="13825" spans="74:100">
      <c r="BV13825" s="62"/>
      <c r="BW13825" s="62"/>
      <c r="BX13825" s="62"/>
      <c r="BY13825" s="62"/>
      <c r="BZ13825" s="62"/>
      <c r="CA13825" s="62"/>
      <c r="CB13825" s="62"/>
      <c r="CC13825" s="62"/>
      <c r="CD13825" s="62"/>
      <c r="CE13825" s="62"/>
      <c r="CF13825" s="62"/>
      <c r="CL13825" s="56" t="s">
        <v>19985</v>
      </c>
      <c r="CM13825" s="56"/>
      <c r="CN13825" s="56"/>
      <c r="CO13825" s="52"/>
      <c r="CP13825" s="52"/>
      <c r="CQ13825" s="52"/>
      <c r="CR13825" s="52"/>
      <c r="CS13825" s="52"/>
      <c r="CT13825" s="52"/>
      <c r="CU13825" s="33"/>
      <c r="CV13825" s="33"/>
    </row>
    <row r="13826" spans="74:100">
      <c r="BV13826" s="62"/>
      <c r="BW13826" s="62"/>
      <c r="BX13826" s="62"/>
      <c r="BY13826" s="62"/>
      <c r="BZ13826" s="62"/>
      <c r="CA13826" s="62"/>
      <c r="CB13826" s="62"/>
      <c r="CC13826" s="62"/>
      <c r="CD13826" s="62"/>
      <c r="CE13826" s="62"/>
      <c r="CF13826" s="62"/>
      <c r="CL13826" s="56" t="s">
        <v>6960</v>
      </c>
      <c r="CM13826" s="56" t="s">
        <v>217</v>
      </c>
      <c r="CN13826" s="56" t="s">
        <v>217</v>
      </c>
      <c r="CO13826" s="52"/>
      <c r="CP13826" s="52"/>
      <c r="CQ13826" s="52"/>
      <c r="CR13826" s="52"/>
      <c r="CS13826" s="52"/>
      <c r="CT13826" s="52"/>
      <c r="CU13826" s="33"/>
      <c r="CV13826" s="33"/>
    </row>
    <row r="13827" spans="74:100">
      <c r="BV13827" s="62"/>
      <c r="BW13827" s="62"/>
      <c r="BX13827" s="62"/>
      <c r="BY13827" s="62"/>
      <c r="BZ13827" s="62"/>
      <c r="CA13827" s="62"/>
      <c r="CB13827" s="62"/>
      <c r="CC13827" s="62"/>
      <c r="CD13827" s="62"/>
      <c r="CE13827" s="62"/>
      <c r="CF13827" s="62"/>
      <c r="CL13827" s="56" t="s">
        <v>23246</v>
      </c>
      <c r="CM13827" s="56"/>
      <c r="CN13827" s="56"/>
      <c r="CO13827" s="52"/>
      <c r="CP13827" s="52"/>
      <c r="CQ13827" s="52"/>
      <c r="CR13827" s="52"/>
      <c r="CS13827" s="52"/>
      <c r="CT13827" s="52"/>
      <c r="CU13827" s="33"/>
      <c r="CV13827" s="33"/>
    </row>
    <row r="13828" spans="74:100">
      <c r="BV13828" s="62"/>
      <c r="BW13828" s="62"/>
      <c r="BX13828" s="62"/>
      <c r="BY13828" s="62"/>
      <c r="BZ13828" s="62"/>
      <c r="CA13828" s="62"/>
      <c r="CB13828" s="62"/>
      <c r="CC13828" s="62"/>
      <c r="CD13828" s="62"/>
      <c r="CE13828" s="62"/>
      <c r="CF13828" s="62"/>
      <c r="CL13828" s="56" t="s">
        <v>6961</v>
      </c>
      <c r="CM13828" s="56" t="s">
        <v>3118</v>
      </c>
      <c r="CN13828" s="56" t="s">
        <v>3118</v>
      </c>
      <c r="CO13828" s="52"/>
      <c r="CP13828" s="52"/>
      <c r="CQ13828" s="52"/>
      <c r="CR13828" s="52"/>
      <c r="CS13828" s="52"/>
      <c r="CT13828" s="52"/>
      <c r="CU13828" s="33"/>
      <c r="CV13828" s="33"/>
    </row>
    <row r="13829" spans="74:100">
      <c r="BV13829" s="62"/>
      <c r="BW13829" s="62"/>
      <c r="BX13829" s="62"/>
      <c r="BY13829" s="62"/>
      <c r="BZ13829" s="62"/>
      <c r="CA13829" s="62"/>
      <c r="CB13829" s="62"/>
      <c r="CC13829" s="62"/>
      <c r="CD13829" s="62"/>
      <c r="CE13829" s="62"/>
      <c r="CF13829" s="62"/>
      <c r="CL13829" s="56" t="s">
        <v>20370</v>
      </c>
      <c r="CM13829" s="56"/>
      <c r="CN13829" s="56"/>
      <c r="CO13829" s="52"/>
      <c r="CP13829" s="52"/>
      <c r="CQ13829" s="52"/>
      <c r="CR13829" s="52"/>
      <c r="CS13829" s="52"/>
      <c r="CT13829" s="52"/>
      <c r="CU13829" s="33"/>
      <c r="CV13829" s="33"/>
    </row>
    <row r="13830" spans="74:100">
      <c r="BV13830" s="62"/>
      <c r="BW13830" s="62"/>
      <c r="BX13830" s="62"/>
      <c r="BY13830" s="62"/>
      <c r="BZ13830" s="62"/>
      <c r="CA13830" s="62"/>
      <c r="CB13830" s="62"/>
      <c r="CC13830" s="62"/>
      <c r="CD13830" s="62"/>
      <c r="CE13830" s="62"/>
      <c r="CF13830" s="62"/>
      <c r="CL13830" s="56" t="s">
        <v>2882</v>
      </c>
      <c r="CM13830" s="56" t="s">
        <v>216</v>
      </c>
      <c r="CN13830" s="56" t="s">
        <v>216</v>
      </c>
      <c r="CO13830" s="52"/>
      <c r="CP13830" s="52"/>
      <c r="CQ13830" s="52"/>
      <c r="CR13830" s="52"/>
      <c r="CS13830" s="52"/>
      <c r="CT13830" s="52"/>
      <c r="CU13830" s="33"/>
      <c r="CV13830" s="33"/>
    </row>
    <row r="13831" spans="74:100">
      <c r="BV13831" s="62"/>
      <c r="BW13831" s="62"/>
      <c r="BX13831" s="62"/>
      <c r="BY13831" s="62"/>
      <c r="BZ13831" s="62"/>
      <c r="CA13831" s="62"/>
      <c r="CB13831" s="62"/>
      <c r="CC13831" s="62"/>
      <c r="CD13831" s="62"/>
      <c r="CE13831" s="62"/>
      <c r="CF13831" s="62"/>
      <c r="CL13831" s="56" t="s">
        <v>23247</v>
      </c>
      <c r="CM13831" s="56"/>
      <c r="CN13831" s="56"/>
      <c r="CO13831" s="52"/>
      <c r="CP13831" s="52"/>
      <c r="CQ13831" s="52"/>
      <c r="CR13831" s="52"/>
      <c r="CS13831" s="52"/>
      <c r="CT13831" s="52"/>
      <c r="CU13831" s="33"/>
      <c r="CV13831" s="33"/>
    </row>
    <row r="13832" spans="74:100">
      <c r="BV13832" s="62"/>
      <c r="BW13832" s="62"/>
      <c r="BX13832" s="62"/>
      <c r="BY13832" s="62"/>
      <c r="BZ13832" s="62"/>
      <c r="CA13832" s="62"/>
      <c r="CB13832" s="62"/>
      <c r="CC13832" s="62"/>
      <c r="CD13832" s="62"/>
      <c r="CE13832" s="62"/>
      <c r="CF13832" s="62"/>
      <c r="CL13832" s="56" t="s">
        <v>6962</v>
      </c>
      <c r="CM13832" s="56" t="s">
        <v>217</v>
      </c>
      <c r="CN13832" s="56" t="s">
        <v>217</v>
      </c>
      <c r="CO13832" s="52"/>
      <c r="CP13832" s="52"/>
      <c r="CQ13832" s="52"/>
      <c r="CR13832" s="52"/>
      <c r="CS13832" s="52"/>
      <c r="CT13832" s="52"/>
      <c r="CU13832" s="33"/>
      <c r="CV13832" s="33"/>
    </row>
    <row r="13833" spans="74:100">
      <c r="BV13833" s="62"/>
      <c r="BW13833" s="62"/>
      <c r="BX13833" s="62"/>
      <c r="BY13833" s="62"/>
      <c r="BZ13833" s="62"/>
      <c r="CA13833" s="62"/>
      <c r="CB13833" s="62"/>
      <c r="CC13833" s="62"/>
      <c r="CD13833" s="62"/>
      <c r="CE13833" s="62"/>
      <c r="CF13833" s="62"/>
      <c r="CL13833" s="56" t="s">
        <v>20371</v>
      </c>
      <c r="CM13833" s="56"/>
      <c r="CN13833" s="56"/>
      <c r="CO13833" s="52"/>
      <c r="CP13833" s="52"/>
      <c r="CQ13833" s="52"/>
      <c r="CR13833" s="52"/>
      <c r="CS13833" s="52"/>
      <c r="CT13833" s="52"/>
      <c r="CU13833" s="33"/>
      <c r="CV13833" s="33"/>
    </row>
    <row r="13834" spans="74:100">
      <c r="BV13834" s="62"/>
      <c r="BW13834" s="62"/>
      <c r="BX13834" s="62"/>
      <c r="BY13834" s="62"/>
      <c r="BZ13834" s="62"/>
      <c r="CA13834" s="62"/>
      <c r="CB13834" s="62"/>
      <c r="CC13834" s="62"/>
      <c r="CD13834" s="62"/>
      <c r="CE13834" s="62"/>
      <c r="CF13834" s="62"/>
      <c r="CL13834" s="56" t="s">
        <v>2883</v>
      </c>
      <c r="CM13834" s="56" t="s">
        <v>213</v>
      </c>
      <c r="CN13834" s="56" t="s">
        <v>213</v>
      </c>
      <c r="CO13834" s="52"/>
      <c r="CP13834" s="52"/>
      <c r="CQ13834" s="52"/>
      <c r="CR13834" s="52"/>
      <c r="CS13834" s="52"/>
      <c r="CT13834" s="52"/>
      <c r="CU13834" s="33"/>
      <c r="CV13834" s="33"/>
    </row>
    <row r="13835" spans="74:100">
      <c r="BV13835" s="62"/>
      <c r="BW13835" s="62"/>
      <c r="BX13835" s="62"/>
      <c r="BY13835" s="62"/>
      <c r="BZ13835" s="62"/>
      <c r="CA13835" s="62"/>
      <c r="CB13835" s="62"/>
      <c r="CC13835" s="62"/>
      <c r="CD13835" s="62"/>
      <c r="CE13835" s="62"/>
      <c r="CF13835" s="62"/>
      <c r="CL13835" s="56" t="s">
        <v>23248</v>
      </c>
      <c r="CM13835" s="56"/>
      <c r="CN13835" s="56"/>
      <c r="CO13835" s="52"/>
      <c r="CP13835" s="52"/>
      <c r="CQ13835" s="52"/>
      <c r="CR13835" s="52"/>
      <c r="CS13835" s="52"/>
      <c r="CT13835" s="52"/>
      <c r="CU13835" s="33"/>
      <c r="CV13835" s="33"/>
    </row>
    <row r="13836" spans="74:100">
      <c r="BV13836" s="62"/>
      <c r="BW13836" s="62"/>
      <c r="BX13836" s="62"/>
      <c r="BY13836" s="62"/>
      <c r="BZ13836" s="62"/>
      <c r="CA13836" s="62"/>
      <c r="CB13836" s="62"/>
      <c r="CC13836" s="62"/>
      <c r="CD13836" s="62"/>
      <c r="CE13836" s="62"/>
      <c r="CF13836" s="62"/>
      <c r="CL13836" s="56" t="s">
        <v>17018</v>
      </c>
      <c r="CM13836" s="56" t="s">
        <v>216</v>
      </c>
      <c r="CN13836" s="56" t="s">
        <v>216</v>
      </c>
      <c r="CO13836" s="52"/>
      <c r="CP13836" s="52"/>
      <c r="CQ13836" s="52"/>
      <c r="CR13836" s="52"/>
      <c r="CS13836" s="52"/>
      <c r="CT13836" s="52"/>
      <c r="CU13836" s="33"/>
      <c r="CV13836" s="33"/>
    </row>
    <row r="13837" spans="74:100">
      <c r="BV13837" s="62"/>
      <c r="BW13837" s="62"/>
      <c r="BX13837" s="62"/>
      <c r="BY13837" s="62"/>
      <c r="BZ13837" s="62"/>
      <c r="CA13837" s="62"/>
      <c r="CB13837" s="62"/>
      <c r="CC13837" s="62"/>
      <c r="CD13837" s="62"/>
      <c r="CE13837" s="62"/>
      <c r="CF13837" s="62"/>
      <c r="CL13837" s="56" t="s">
        <v>23249</v>
      </c>
      <c r="CM13837" s="56"/>
      <c r="CN13837" s="56"/>
      <c r="CO13837" s="52"/>
      <c r="CP13837" s="52"/>
      <c r="CQ13837" s="52"/>
      <c r="CR13837" s="52"/>
      <c r="CS13837" s="52"/>
      <c r="CT13837" s="52"/>
      <c r="CU13837" s="33"/>
      <c r="CV13837" s="33"/>
    </row>
    <row r="13838" spans="74:100">
      <c r="BV13838" s="62"/>
      <c r="BW13838" s="62"/>
      <c r="BX13838" s="62"/>
      <c r="BY13838" s="62"/>
      <c r="BZ13838" s="62"/>
      <c r="CA13838" s="62"/>
      <c r="CB13838" s="62"/>
      <c r="CC13838" s="62"/>
      <c r="CD13838" s="62"/>
      <c r="CE13838" s="62"/>
      <c r="CF13838" s="62"/>
      <c r="CL13838" s="56" t="s">
        <v>2885</v>
      </c>
      <c r="CM13838" s="56" t="s">
        <v>217</v>
      </c>
      <c r="CN13838" s="56" t="s">
        <v>217</v>
      </c>
      <c r="CO13838" s="52"/>
      <c r="CP13838" s="52"/>
      <c r="CQ13838" s="52"/>
      <c r="CR13838" s="52"/>
      <c r="CS13838" s="52"/>
      <c r="CT13838" s="52"/>
      <c r="CU13838" s="33"/>
      <c r="CV13838" s="33"/>
    </row>
    <row r="13839" spans="74:100">
      <c r="BV13839" s="62"/>
      <c r="BW13839" s="62"/>
      <c r="BX13839" s="62"/>
      <c r="BY13839" s="62"/>
      <c r="BZ13839" s="62"/>
      <c r="CA13839" s="62"/>
      <c r="CB13839" s="62"/>
      <c r="CC13839" s="62"/>
      <c r="CD13839" s="62"/>
      <c r="CE13839" s="62"/>
      <c r="CF13839" s="62"/>
      <c r="CL13839" s="56" t="s">
        <v>20372</v>
      </c>
      <c r="CM13839" s="56"/>
      <c r="CN13839" s="56"/>
      <c r="CO13839" s="52"/>
      <c r="CP13839" s="52"/>
      <c r="CQ13839" s="52"/>
      <c r="CR13839" s="52"/>
      <c r="CS13839" s="52"/>
      <c r="CT13839" s="52"/>
      <c r="CU13839" s="33"/>
      <c r="CV13839" s="33"/>
    </row>
    <row r="13840" spans="74:100">
      <c r="BV13840" s="62"/>
      <c r="BW13840" s="62"/>
      <c r="BX13840" s="62"/>
      <c r="BY13840" s="62"/>
      <c r="BZ13840" s="62"/>
      <c r="CA13840" s="62"/>
      <c r="CB13840" s="62"/>
      <c r="CC13840" s="62"/>
      <c r="CD13840" s="62"/>
      <c r="CE13840" s="62"/>
      <c r="CF13840" s="62"/>
      <c r="CL13840" s="56" t="s">
        <v>2887</v>
      </c>
      <c r="CM13840" s="56" t="s">
        <v>214</v>
      </c>
      <c r="CN13840" s="56" t="s">
        <v>214</v>
      </c>
      <c r="CO13840" s="52"/>
      <c r="CP13840" s="52"/>
      <c r="CQ13840" s="52"/>
      <c r="CR13840" s="52"/>
      <c r="CS13840" s="52"/>
      <c r="CT13840" s="52"/>
      <c r="CU13840" s="33"/>
      <c r="CV13840" s="33"/>
    </row>
    <row r="13841" spans="74:100">
      <c r="BV13841" s="62"/>
      <c r="BW13841" s="62"/>
      <c r="BX13841" s="62"/>
      <c r="BY13841" s="62"/>
      <c r="BZ13841" s="62"/>
      <c r="CA13841" s="62"/>
      <c r="CB13841" s="62"/>
      <c r="CC13841" s="62"/>
      <c r="CD13841" s="62"/>
      <c r="CE13841" s="62"/>
      <c r="CF13841" s="62"/>
      <c r="CL13841" s="56" t="s">
        <v>23250</v>
      </c>
      <c r="CM13841" s="56"/>
      <c r="CN13841" s="56"/>
      <c r="CO13841" s="52"/>
      <c r="CP13841" s="52"/>
      <c r="CQ13841" s="52"/>
      <c r="CR13841" s="52"/>
      <c r="CS13841" s="52"/>
      <c r="CT13841" s="52"/>
      <c r="CU13841" s="33"/>
      <c r="CV13841" s="33"/>
    </row>
    <row r="13842" spans="74:100">
      <c r="BV13842" s="62"/>
      <c r="BW13842" s="62"/>
      <c r="BX13842" s="62"/>
      <c r="BY13842" s="62"/>
      <c r="BZ13842" s="62"/>
      <c r="CA13842" s="62"/>
      <c r="CB13842" s="62"/>
      <c r="CC13842" s="62"/>
      <c r="CD13842" s="62"/>
      <c r="CE13842" s="62"/>
      <c r="CF13842" s="62"/>
      <c r="CL13842" s="56" t="s">
        <v>28869</v>
      </c>
      <c r="CM13842" s="56" t="s">
        <v>214</v>
      </c>
      <c r="CN13842" s="56" t="s">
        <v>214</v>
      </c>
      <c r="CO13842" s="52"/>
      <c r="CP13842" s="52"/>
      <c r="CQ13842" s="52"/>
      <c r="CR13842" s="52"/>
      <c r="CS13842" s="52"/>
      <c r="CT13842" s="52"/>
      <c r="CU13842" s="33"/>
      <c r="CV13842" s="33"/>
    </row>
    <row r="13843" spans="74:100">
      <c r="BV13843" s="62"/>
      <c r="BW13843" s="62"/>
      <c r="BX13843" s="62"/>
      <c r="BY13843" s="62"/>
      <c r="BZ13843" s="62"/>
      <c r="CA13843" s="62"/>
      <c r="CB13843" s="62"/>
      <c r="CC13843" s="62"/>
      <c r="CD13843" s="62"/>
      <c r="CE13843" s="62"/>
      <c r="CF13843" s="62"/>
      <c r="CL13843" s="56" t="s">
        <v>28870</v>
      </c>
      <c r="CM13843" s="56"/>
      <c r="CN13843" s="56"/>
      <c r="CO13843" s="52"/>
      <c r="CP13843" s="52"/>
      <c r="CQ13843" s="52"/>
      <c r="CR13843" s="52"/>
      <c r="CS13843" s="52"/>
      <c r="CT13843" s="52"/>
      <c r="CU13843" s="33"/>
      <c r="CV13843" s="33"/>
    </row>
    <row r="13844" spans="74:100">
      <c r="BV13844" s="62"/>
      <c r="BW13844" s="62"/>
      <c r="BX13844" s="62"/>
      <c r="BY13844" s="62"/>
      <c r="BZ13844" s="62"/>
      <c r="CA13844" s="62"/>
      <c r="CB13844" s="62"/>
      <c r="CC13844" s="62"/>
      <c r="CD13844" s="62"/>
      <c r="CE13844" s="62"/>
      <c r="CF13844" s="62"/>
      <c r="CL13844" s="56" t="s">
        <v>6963</v>
      </c>
      <c r="CM13844" s="56" t="s">
        <v>214</v>
      </c>
      <c r="CN13844" s="56" t="s">
        <v>214</v>
      </c>
      <c r="CO13844" s="52"/>
      <c r="CP13844" s="52"/>
      <c r="CQ13844" s="52"/>
      <c r="CR13844" s="52"/>
      <c r="CS13844" s="52"/>
      <c r="CT13844" s="52"/>
      <c r="CU13844" s="33"/>
      <c r="CV13844" s="33"/>
    </row>
    <row r="13845" spans="74:100">
      <c r="BV13845" s="62"/>
      <c r="BW13845" s="62"/>
      <c r="BX13845" s="62"/>
      <c r="BY13845" s="62"/>
      <c r="BZ13845" s="62"/>
      <c r="CA13845" s="62"/>
      <c r="CB13845" s="62"/>
      <c r="CC13845" s="62"/>
      <c r="CD13845" s="62"/>
      <c r="CE13845" s="62"/>
      <c r="CF13845" s="62"/>
      <c r="CL13845" s="56" t="s">
        <v>23251</v>
      </c>
      <c r="CM13845" s="56"/>
      <c r="CN13845" s="56"/>
      <c r="CO13845" s="52"/>
      <c r="CP13845" s="52"/>
      <c r="CQ13845" s="52"/>
      <c r="CR13845" s="52"/>
      <c r="CS13845" s="52"/>
      <c r="CT13845" s="52"/>
      <c r="CU13845" s="33"/>
      <c r="CV13845" s="33"/>
    </row>
    <row r="13846" spans="74:100">
      <c r="BV13846" s="62"/>
      <c r="BW13846" s="62"/>
      <c r="BX13846" s="62"/>
      <c r="BY13846" s="62"/>
      <c r="BZ13846" s="62"/>
      <c r="CA13846" s="62"/>
      <c r="CB13846" s="62"/>
      <c r="CC13846" s="62"/>
      <c r="CD13846" s="62"/>
      <c r="CE13846" s="62"/>
      <c r="CF13846" s="62"/>
      <c r="CL13846" s="56" t="s">
        <v>2888</v>
      </c>
      <c r="CM13846" s="56" t="s">
        <v>213</v>
      </c>
      <c r="CN13846" s="56" t="s">
        <v>213</v>
      </c>
      <c r="CO13846" s="52"/>
      <c r="CP13846" s="52"/>
      <c r="CQ13846" s="52"/>
      <c r="CR13846" s="52"/>
      <c r="CS13846" s="52"/>
      <c r="CT13846" s="52"/>
      <c r="CU13846" s="33"/>
      <c r="CV13846" s="33"/>
    </row>
    <row r="13847" spans="74:100">
      <c r="BV13847" s="62"/>
      <c r="BW13847" s="62"/>
      <c r="BX13847" s="62"/>
      <c r="BY13847" s="62"/>
      <c r="BZ13847" s="62"/>
      <c r="CA13847" s="62"/>
      <c r="CB13847" s="62"/>
      <c r="CC13847" s="62"/>
      <c r="CD13847" s="62"/>
      <c r="CE13847" s="62"/>
      <c r="CF13847" s="62"/>
      <c r="CL13847" s="56" t="s">
        <v>23252</v>
      </c>
      <c r="CM13847" s="56"/>
      <c r="CN13847" s="56"/>
      <c r="CO13847" s="52"/>
      <c r="CP13847" s="52"/>
      <c r="CQ13847" s="52"/>
      <c r="CR13847" s="52"/>
      <c r="CS13847" s="52"/>
      <c r="CT13847" s="52"/>
      <c r="CU13847" s="33"/>
      <c r="CV13847" s="33"/>
    </row>
    <row r="13848" spans="74:100">
      <c r="BV13848" s="62"/>
      <c r="BW13848" s="62"/>
      <c r="BX13848" s="62"/>
      <c r="BY13848" s="62"/>
      <c r="BZ13848" s="62"/>
      <c r="CA13848" s="62"/>
      <c r="CB13848" s="62"/>
      <c r="CC13848" s="62"/>
      <c r="CD13848" s="62"/>
      <c r="CE13848" s="62"/>
      <c r="CF13848" s="62"/>
      <c r="CL13848" s="56" t="s">
        <v>2889</v>
      </c>
      <c r="CM13848" s="56" t="s">
        <v>217</v>
      </c>
      <c r="CN13848" s="56" t="s">
        <v>217</v>
      </c>
      <c r="CO13848" s="52"/>
      <c r="CP13848" s="52"/>
      <c r="CQ13848" s="52"/>
      <c r="CR13848" s="52"/>
      <c r="CS13848" s="52"/>
      <c r="CT13848" s="52"/>
      <c r="CU13848" s="33"/>
      <c r="CV13848" s="33"/>
    </row>
    <row r="13849" spans="74:100">
      <c r="BV13849" s="62"/>
      <c r="BW13849" s="62"/>
      <c r="BX13849" s="62"/>
      <c r="BY13849" s="62"/>
      <c r="BZ13849" s="62"/>
      <c r="CA13849" s="62"/>
      <c r="CB13849" s="62"/>
      <c r="CC13849" s="62"/>
      <c r="CD13849" s="62"/>
      <c r="CE13849" s="62"/>
      <c r="CF13849" s="62"/>
      <c r="CL13849" s="56" t="s">
        <v>23253</v>
      </c>
      <c r="CM13849" s="56"/>
      <c r="CN13849" s="56"/>
      <c r="CO13849" s="52"/>
      <c r="CP13849" s="52"/>
      <c r="CQ13849" s="52"/>
      <c r="CR13849" s="52"/>
      <c r="CS13849" s="52"/>
      <c r="CT13849" s="52"/>
      <c r="CU13849" s="33"/>
      <c r="CV13849" s="33"/>
    </row>
    <row r="13850" spans="74:100">
      <c r="BV13850" s="62"/>
      <c r="BW13850" s="62"/>
      <c r="BX13850" s="62"/>
      <c r="BY13850" s="62"/>
      <c r="BZ13850" s="62"/>
      <c r="CA13850" s="62"/>
      <c r="CB13850" s="62"/>
      <c r="CC13850" s="62"/>
      <c r="CD13850" s="62"/>
      <c r="CE13850" s="62"/>
      <c r="CF13850" s="62"/>
      <c r="CL13850" s="56" t="s">
        <v>2890</v>
      </c>
      <c r="CM13850" s="56" t="s">
        <v>214</v>
      </c>
      <c r="CN13850" s="56" t="s">
        <v>214</v>
      </c>
      <c r="CO13850" s="52"/>
      <c r="CP13850" s="52"/>
      <c r="CQ13850" s="52"/>
      <c r="CR13850" s="52"/>
      <c r="CS13850" s="52"/>
      <c r="CT13850" s="52"/>
      <c r="CU13850" s="33"/>
      <c r="CV13850" s="33"/>
    </row>
    <row r="13851" spans="74:100">
      <c r="BV13851" s="62"/>
      <c r="BW13851" s="62"/>
      <c r="BX13851" s="62"/>
      <c r="BY13851" s="62"/>
      <c r="BZ13851" s="62"/>
      <c r="CA13851" s="62"/>
      <c r="CB13851" s="62"/>
      <c r="CC13851" s="62"/>
      <c r="CD13851" s="62"/>
      <c r="CE13851" s="62"/>
      <c r="CF13851" s="62"/>
      <c r="CL13851" s="56" t="s">
        <v>23254</v>
      </c>
      <c r="CM13851" s="56"/>
      <c r="CN13851" s="56"/>
      <c r="CO13851" s="52"/>
      <c r="CP13851" s="52"/>
      <c r="CQ13851" s="52"/>
      <c r="CR13851" s="52"/>
      <c r="CS13851" s="52"/>
      <c r="CT13851" s="52"/>
      <c r="CU13851" s="33"/>
      <c r="CV13851" s="33"/>
    </row>
    <row r="13852" spans="74:100">
      <c r="BV13852" s="62"/>
      <c r="BW13852" s="62"/>
      <c r="BX13852" s="62"/>
      <c r="BY13852" s="62"/>
      <c r="BZ13852" s="62"/>
      <c r="CA13852" s="62"/>
      <c r="CB13852" s="62"/>
      <c r="CC13852" s="62"/>
      <c r="CD13852" s="62"/>
      <c r="CE13852" s="62"/>
      <c r="CF13852" s="62"/>
      <c r="CL13852" s="56" t="s">
        <v>2891</v>
      </c>
      <c r="CM13852" s="56" t="s">
        <v>216</v>
      </c>
      <c r="CN13852" s="56" t="s">
        <v>216</v>
      </c>
      <c r="CO13852" s="52"/>
      <c r="CP13852" s="52"/>
      <c r="CQ13852" s="52"/>
      <c r="CR13852" s="52"/>
      <c r="CS13852" s="52"/>
      <c r="CT13852" s="52"/>
      <c r="CU13852" s="33"/>
      <c r="CV13852" s="33"/>
    </row>
    <row r="13853" spans="74:100">
      <c r="BV13853" s="62"/>
      <c r="BW13853" s="62"/>
      <c r="BX13853" s="62"/>
      <c r="BY13853" s="62"/>
      <c r="BZ13853" s="62"/>
      <c r="CA13853" s="62"/>
      <c r="CB13853" s="62"/>
      <c r="CC13853" s="62"/>
      <c r="CD13853" s="62"/>
      <c r="CE13853" s="62"/>
      <c r="CF13853" s="62"/>
      <c r="CL13853" s="56" t="s">
        <v>23255</v>
      </c>
      <c r="CM13853" s="56"/>
      <c r="CN13853" s="56"/>
      <c r="CO13853" s="52"/>
      <c r="CP13853" s="52"/>
      <c r="CQ13853" s="52"/>
      <c r="CR13853" s="52"/>
      <c r="CS13853" s="52"/>
      <c r="CT13853" s="52"/>
      <c r="CU13853" s="33"/>
      <c r="CV13853" s="33"/>
    </row>
    <row r="13854" spans="74:100">
      <c r="BV13854" s="62"/>
      <c r="BW13854" s="62"/>
      <c r="BX13854" s="62"/>
      <c r="BY13854" s="62"/>
      <c r="BZ13854" s="62"/>
      <c r="CA13854" s="62"/>
      <c r="CB13854" s="62"/>
      <c r="CC13854" s="62"/>
      <c r="CD13854" s="62"/>
      <c r="CE13854" s="62"/>
      <c r="CF13854" s="62"/>
      <c r="CL13854" s="56" t="s">
        <v>2892</v>
      </c>
      <c r="CM13854" s="56" t="s">
        <v>213</v>
      </c>
      <c r="CN13854" s="56" t="s">
        <v>213</v>
      </c>
      <c r="CO13854" s="52"/>
      <c r="CP13854" s="52"/>
      <c r="CQ13854" s="52"/>
      <c r="CR13854" s="52"/>
      <c r="CS13854" s="52"/>
      <c r="CT13854" s="52"/>
      <c r="CU13854" s="33"/>
      <c r="CV13854" s="33"/>
    </row>
    <row r="13855" spans="74:100">
      <c r="BV13855" s="62"/>
      <c r="BW13855" s="62"/>
      <c r="BX13855" s="62"/>
      <c r="BY13855" s="62"/>
      <c r="BZ13855" s="62"/>
      <c r="CA13855" s="62"/>
      <c r="CB13855" s="62"/>
      <c r="CC13855" s="62"/>
      <c r="CD13855" s="62"/>
      <c r="CE13855" s="62"/>
      <c r="CF13855" s="62"/>
      <c r="CL13855" s="56" t="s">
        <v>23256</v>
      </c>
      <c r="CM13855" s="56"/>
      <c r="CN13855" s="56"/>
      <c r="CO13855" s="52"/>
      <c r="CP13855" s="52"/>
      <c r="CQ13855" s="52"/>
      <c r="CR13855" s="52"/>
      <c r="CS13855" s="52"/>
      <c r="CT13855" s="52"/>
      <c r="CU13855" s="33"/>
      <c r="CV13855" s="33"/>
    </row>
    <row r="13856" spans="74:100">
      <c r="BV13856" s="62"/>
      <c r="BW13856" s="62"/>
      <c r="BX13856" s="62"/>
      <c r="BY13856" s="62"/>
      <c r="BZ13856" s="62"/>
      <c r="CA13856" s="62"/>
      <c r="CB13856" s="62"/>
      <c r="CC13856" s="62"/>
      <c r="CD13856" s="62"/>
      <c r="CE13856" s="62"/>
      <c r="CF13856" s="62"/>
      <c r="CL13856" s="56" t="s">
        <v>6964</v>
      </c>
      <c r="CM13856" s="56" t="s">
        <v>217</v>
      </c>
      <c r="CN13856" s="56" t="s">
        <v>217</v>
      </c>
      <c r="CO13856" s="52"/>
      <c r="CP13856" s="52"/>
      <c r="CQ13856" s="52"/>
      <c r="CR13856" s="52"/>
      <c r="CS13856" s="52"/>
      <c r="CT13856" s="52"/>
      <c r="CU13856" s="33"/>
      <c r="CV13856" s="33"/>
    </row>
    <row r="13857" spans="74:100">
      <c r="BV13857" s="62"/>
      <c r="BW13857" s="62"/>
      <c r="BX13857" s="62"/>
      <c r="BY13857" s="62"/>
      <c r="BZ13857" s="62"/>
      <c r="CA13857" s="62"/>
      <c r="CB13857" s="62"/>
      <c r="CC13857" s="62"/>
      <c r="CD13857" s="62"/>
      <c r="CE13857" s="62"/>
      <c r="CF13857" s="62"/>
      <c r="CL13857" s="56" t="s">
        <v>20373</v>
      </c>
      <c r="CM13857" s="56"/>
      <c r="CN13857" s="56"/>
      <c r="CO13857" s="52"/>
      <c r="CP13857" s="52"/>
      <c r="CQ13857" s="52"/>
      <c r="CR13857" s="52"/>
      <c r="CS13857" s="52"/>
      <c r="CT13857" s="52"/>
      <c r="CU13857" s="33"/>
      <c r="CV13857" s="33"/>
    </row>
    <row r="13858" spans="74:100">
      <c r="BV13858" s="62"/>
      <c r="BW13858" s="62"/>
      <c r="BX13858" s="62"/>
      <c r="BY13858" s="62"/>
      <c r="BZ13858" s="62"/>
      <c r="CA13858" s="62"/>
      <c r="CB13858" s="62"/>
      <c r="CC13858" s="62"/>
      <c r="CD13858" s="62"/>
      <c r="CE13858" s="62"/>
      <c r="CF13858" s="62"/>
      <c r="CL13858" s="56" t="s">
        <v>2893</v>
      </c>
      <c r="CM13858" s="56" t="s">
        <v>216</v>
      </c>
      <c r="CN13858" s="56" t="s">
        <v>216</v>
      </c>
      <c r="CO13858" s="52"/>
      <c r="CP13858" s="52"/>
      <c r="CQ13858" s="52"/>
      <c r="CR13858" s="52"/>
      <c r="CS13858" s="52"/>
      <c r="CT13858" s="52"/>
      <c r="CU13858" s="33"/>
      <c r="CV13858" s="33"/>
    </row>
    <row r="13859" spans="74:100">
      <c r="BV13859" s="62"/>
      <c r="BW13859" s="62"/>
      <c r="BX13859" s="62"/>
      <c r="BY13859" s="62"/>
      <c r="BZ13859" s="62"/>
      <c r="CA13859" s="62"/>
      <c r="CB13859" s="62"/>
      <c r="CC13859" s="62"/>
      <c r="CD13859" s="62"/>
      <c r="CE13859" s="62"/>
      <c r="CF13859" s="62"/>
      <c r="CL13859" s="56" t="s">
        <v>23257</v>
      </c>
      <c r="CM13859" s="56"/>
      <c r="CN13859" s="56"/>
      <c r="CO13859" s="52"/>
      <c r="CP13859" s="52"/>
      <c r="CQ13859" s="52"/>
      <c r="CR13859" s="52"/>
      <c r="CS13859" s="52"/>
      <c r="CT13859" s="52"/>
      <c r="CU13859" s="33"/>
      <c r="CV13859" s="33"/>
    </row>
    <row r="13860" spans="74:100">
      <c r="BV13860" s="62"/>
      <c r="BW13860" s="62"/>
      <c r="BX13860" s="62"/>
      <c r="BY13860" s="62"/>
      <c r="BZ13860" s="62"/>
      <c r="CA13860" s="62"/>
      <c r="CB13860" s="62"/>
      <c r="CC13860" s="62"/>
      <c r="CD13860" s="62"/>
      <c r="CE13860" s="62"/>
      <c r="CF13860" s="62"/>
      <c r="CL13860" s="56" t="s">
        <v>2894</v>
      </c>
      <c r="CM13860" s="56" t="s">
        <v>215</v>
      </c>
      <c r="CN13860" s="56" t="s">
        <v>215</v>
      </c>
      <c r="CO13860" s="52"/>
      <c r="CP13860" s="52"/>
      <c r="CQ13860" s="52"/>
      <c r="CR13860" s="52"/>
      <c r="CS13860" s="52"/>
      <c r="CT13860" s="52"/>
      <c r="CU13860" s="33"/>
      <c r="CV13860" s="33"/>
    </row>
    <row r="13861" spans="74:100">
      <c r="BV13861" s="62"/>
      <c r="BW13861" s="62"/>
      <c r="BX13861" s="62"/>
      <c r="BY13861" s="62"/>
      <c r="BZ13861" s="62"/>
      <c r="CA13861" s="62"/>
      <c r="CB13861" s="62"/>
      <c r="CC13861" s="62"/>
      <c r="CD13861" s="62"/>
      <c r="CE13861" s="62"/>
      <c r="CF13861" s="62"/>
      <c r="CL13861" s="56" t="s">
        <v>23258</v>
      </c>
      <c r="CM13861" s="56"/>
      <c r="CN13861" s="56"/>
      <c r="CO13861" s="52"/>
      <c r="CP13861" s="52"/>
      <c r="CQ13861" s="52"/>
      <c r="CR13861" s="52"/>
      <c r="CS13861" s="52"/>
      <c r="CT13861" s="52"/>
      <c r="CU13861" s="33"/>
      <c r="CV13861" s="33"/>
    </row>
    <row r="13862" spans="74:100">
      <c r="BV13862" s="62"/>
      <c r="BW13862" s="62"/>
      <c r="BX13862" s="62"/>
      <c r="BY13862" s="62"/>
      <c r="BZ13862" s="62"/>
      <c r="CA13862" s="62"/>
      <c r="CB13862" s="62"/>
      <c r="CC13862" s="62"/>
      <c r="CD13862" s="62"/>
      <c r="CE13862" s="62"/>
      <c r="CF13862" s="62"/>
      <c r="CL13862" s="56" t="s">
        <v>20509</v>
      </c>
      <c r="CM13862" s="56" t="s">
        <v>215</v>
      </c>
      <c r="CN13862" s="56" t="s">
        <v>215</v>
      </c>
      <c r="CO13862" s="52"/>
      <c r="CP13862" s="52"/>
      <c r="CQ13862" s="52"/>
      <c r="CR13862" s="52"/>
      <c r="CS13862" s="52"/>
      <c r="CT13862" s="52"/>
      <c r="CU13862" s="33"/>
      <c r="CV13862" s="33"/>
    </row>
    <row r="13863" spans="74:100">
      <c r="BV13863" s="62"/>
      <c r="BW13863" s="62"/>
      <c r="BX13863" s="62"/>
      <c r="BY13863" s="62"/>
      <c r="BZ13863" s="62"/>
      <c r="CA13863" s="62"/>
      <c r="CB13863" s="62"/>
      <c r="CC13863" s="62"/>
      <c r="CD13863" s="62"/>
      <c r="CE13863" s="62"/>
      <c r="CF13863" s="62"/>
      <c r="CL13863" s="56" t="s">
        <v>23259</v>
      </c>
      <c r="CM13863" s="56"/>
      <c r="CN13863" s="56"/>
      <c r="CO13863" s="52"/>
      <c r="CP13863" s="52"/>
      <c r="CQ13863" s="52"/>
      <c r="CR13863" s="52"/>
      <c r="CS13863" s="52"/>
      <c r="CT13863" s="52"/>
      <c r="CU13863" s="33"/>
      <c r="CV13863" s="33"/>
    </row>
    <row r="13864" spans="74:100">
      <c r="BV13864" s="62"/>
      <c r="BW13864" s="62"/>
      <c r="BX13864" s="62"/>
      <c r="BY13864" s="62"/>
      <c r="BZ13864" s="62"/>
      <c r="CA13864" s="62"/>
      <c r="CB13864" s="62"/>
      <c r="CC13864" s="62"/>
      <c r="CD13864" s="62"/>
      <c r="CE13864" s="62"/>
      <c r="CF13864" s="62"/>
      <c r="CL13864" s="56" t="s">
        <v>28871</v>
      </c>
      <c r="CM13864" s="56" t="s">
        <v>217</v>
      </c>
      <c r="CN13864" s="56" t="s">
        <v>217</v>
      </c>
      <c r="CO13864" s="52"/>
      <c r="CP13864" s="52"/>
      <c r="CQ13864" s="52"/>
      <c r="CR13864" s="52"/>
      <c r="CS13864" s="52"/>
      <c r="CT13864" s="52"/>
      <c r="CU13864" s="33"/>
      <c r="CV13864" s="33"/>
    </row>
    <row r="13865" spans="74:100">
      <c r="BV13865" s="62"/>
      <c r="BW13865" s="62"/>
      <c r="BX13865" s="62"/>
      <c r="BY13865" s="62"/>
      <c r="BZ13865" s="62"/>
      <c r="CA13865" s="62"/>
      <c r="CB13865" s="62"/>
      <c r="CC13865" s="62"/>
      <c r="CD13865" s="62"/>
      <c r="CE13865" s="62"/>
      <c r="CF13865" s="62"/>
      <c r="CL13865" s="56" t="s">
        <v>20370</v>
      </c>
      <c r="CM13865" s="56"/>
      <c r="CN13865" s="56"/>
      <c r="CO13865" s="52"/>
      <c r="CP13865" s="52"/>
      <c r="CQ13865" s="52"/>
      <c r="CR13865" s="52"/>
      <c r="CS13865" s="52"/>
      <c r="CT13865" s="52"/>
      <c r="CU13865" s="33"/>
      <c r="CV13865" s="33"/>
    </row>
    <row r="13866" spans="74:100">
      <c r="BV13866" s="62"/>
      <c r="BW13866" s="62"/>
      <c r="BX13866" s="62"/>
      <c r="BY13866" s="62"/>
      <c r="BZ13866" s="62"/>
      <c r="CA13866" s="62"/>
      <c r="CB13866" s="62"/>
      <c r="CC13866" s="62"/>
      <c r="CD13866" s="62"/>
      <c r="CE13866" s="62"/>
      <c r="CF13866" s="62"/>
      <c r="CL13866" s="56" t="s">
        <v>28872</v>
      </c>
      <c r="CM13866" s="56" t="s">
        <v>217</v>
      </c>
      <c r="CN13866" s="56" t="s">
        <v>217</v>
      </c>
      <c r="CO13866" s="52"/>
      <c r="CP13866" s="52"/>
      <c r="CQ13866" s="52"/>
      <c r="CR13866" s="52"/>
      <c r="CS13866" s="52"/>
      <c r="CT13866" s="52"/>
      <c r="CU13866" s="33"/>
      <c r="CV13866" s="33"/>
    </row>
    <row r="13867" spans="74:100">
      <c r="BV13867" s="62"/>
      <c r="BW13867" s="62"/>
      <c r="BX13867" s="62"/>
      <c r="BY13867" s="62"/>
      <c r="BZ13867" s="62"/>
      <c r="CA13867" s="62"/>
      <c r="CB13867" s="62"/>
      <c r="CC13867" s="62"/>
      <c r="CD13867" s="62"/>
      <c r="CE13867" s="62"/>
      <c r="CF13867" s="62"/>
      <c r="CL13867" s="56" t="s">
        <v>20370</v>
      </c>
      <c r="CM13867" s="56"/>
      <c r="CN13867" s="56"/>
      <c r="CO13867" s="52"/>
      <c r="CP13867" s="52"/>
      <c r="CQ13867" s="52"/>
      <c r="CR13867" s="52"/>
      <c r="CS13867" s="52"/>
      <c r="CT13867" s="52"/>
      <c r="CU13867" s="33"/>
      <c r="CV13867" s="33"/>
    </row>
    <row r="13868" spans="74:100">
      <c r="BV13868" s="62"/>
      <c r="BW13868" s="62"/>
      <c r="BX13868" s="62"/>
      <c r="BY13868" s="62"/>
      <c r="BZ13868" s="62"/>
      <c r="CA13868" s="62"/>
      <c r="CB13868" s="62"/>
      <c r="CC13868" s="62"/>
      <c r="CD13868" s="62"/>
      <c r="CE13868" s="62"/>
      <c r="CF13868" s="62"/>
      <c r="CL13868" s="56" t="s">
        <v>28873</v>
      </c>
      <c r="CM13868" s="56" t="s">
        <v>214</v>
      </c>
      <c r="CN13868" s="56" t="s">
        <v>214</v>
      </c>
      <c r="CO13868" s="52"/>
      <c r="CP13868" s="52"/>
      <c r="CQ13868" s="52"/>
      <c r="CR13868" s="52"/>
      <c r="CS13868" s="52"/>
      <c r="CT13868" s="52"/>
      <c r="CU13868" s="33"/>
      <c r="CV13868" s="33"/>
    </row>
    <row r="13869" spans="74:100">
      <c r="BV13869" s="62"/>
      <c r="BW13869" s="62"/>
      <c r="BX13869" s="62"/>
      <c r="BY13869" s="62"/>
      <c r="BZ13869" s="62"/>
      <c r="CA13869" s="62"/>
      <c r="CB13869" s="62"/>
      <c r="CC13869" s="62"/>
      <c r="CD13869" s="62"/>
      <c r="CE13869" s="62"/>
      <c r="CF13869" s="62"/>
      <c r="CL13869" s="56" t="s">
        <v>6965</v>
      </c>
      <c r="CM13869" s="56" t="s">
        <v>3118</v>
      </c>
      <c r="CN13869" s="56" t="s">
        <v>3118</v>
      </c>
      <c r="CO13869" s="52"/>
      <c r="CP13869" s="52"/>
      <c r="CQ13869" s="52"/>
      <c r="CR13869" s="52"/>
      <c r="CS13869" s="52"/>
      <c r="CT13869" s="52"/>
      <c r="CU13869" s="33"/>
      <c r="CV13869" s="33"/>
    </row>
    <row r="13870" spans="74:100">
      <c r="BV13870" s="62"/>
      <c r="BW13870" s="62"/>
      <c r="BX13870" s="62"/>
      <c r="BY13870" s="62"/>
      <c r="BZ13870" s="62"/>
      <c r="CA13870" s="62"/>
      <c r="CB13870" s="62"/>
      <c r="CC13870" s="62"/>
      <c r="CD13870" s="62"/>
      <c r="CE13870" s="62"/>
      <c r="CF13870" s="62"/>
      <c r="CL13870" s="56" t="s">
        <v>17576</v>
      </c>
      <c r="CM13870" s="56"/>
      <c r="CN13870" s="56"/>
      <c r="CO13870" s="52"/>
      <c r="CP13870" s="52"/>
      <c r="CQ13870" s="52"/>
      <c r="CR13870" s="52"/>
      <c r="CS13870" s="52"/>
      <c r="CT13870" s="52"/>
      <c r="CU13870" s="33"/>
      <c r="CV13870" s="33"/>
    </row>
    <row r="13871" spans="74:100">
      <c r="BV13871" s="62"/>
      <c r="BW13871" s="62"/>
      <c r="BX13871" s="62"/>
      <c r="BY13871" s="62"/>
      <c r="BZ13871" s="62"/>
      <c r="CA13871" s="62"/>
      <c r="CB13871" s="62"/>
      <c r="CC13871" s="62"/>
      <c r="CD13871" s="62"/>
      <c r="CE13871" s="62"/>
      <c r="CF13871" s="62"/>
      <c r="CL13871" s="56" t="s">
        <v>2895</v>
      </c>
      <c r="CM13871" s="56" t="s">
        <v>214</v>
      </c>
      <c r="CN13871" s="56" t="s">
        <v>214</v>
      </c>
      <c r="CO13871" s="52"/>
      <c r="CP13871" s="52"/>
      <c r="CQ13871" s="52"/>
      <c r="CR13871" s="52"/>
      <c r="CS13871" s="52"/>
      <c r="CT13871" s="52"/>
      <c r="CU13871" s="33"/>
      <c r="CV13871" s="33"/>
    </row>
    <row r="13872" spans="74:100">
      <c r="BV13872" s="62"/>
      <c r="BW13872" s="62"/>
      <c r="BX13872" s="62"/>
      <c r="BY13872" s="62"/>
      <c r="BZ13872" s="62"/>
      <c r="CA13872" s="62"/>
      <c r="CB13872" s="62"/>
      <c r="CC13872" s="62"/>
      <c r="CD13872" s="62"/>
      <c r="CE13872" s="62"/>
      <c r="CF13872" s="62"/>
      <c r="CL13872" s="56" t="s">
        <v>23260</v>
      </c>
      <c r="CM13872" s="56"/>
      <c r="CN13872" s="56"/>
      <c r="CO13872" s="52"/>
      <c r="CP13872" s="52"/>
      <c r="CQ13872" s="52"/>
      <c r="CR13872" s="52"/>
      <c r="CS13872" s="52"/>
      <c r="CT13872" s="52"/>
      <c r="CU13872" s="33"/>
      <c r="CV13872" s="33"/>
    </row>
    <row r="13873" spans="74:100">
      <c r="BV13873" s="62"/>
      <c r="BW13873" s="62"/>
      <c r="BX13873" s="62"/>
      <c r="BY13873" s="62"/>
      <c r="BZ13873" s="62"/>
      <c r="CA13873" s="62"/>
      <c r="CB13873" s="62"/>
      <c r="CC13873" s="62"/>
      <c r="CD13873" s="62"/>
      <c r="CE13873" s="62"/>
      <c r="CF13873" s="62"/>
      <c r="CL13873" s="56" t="s">
        <v>6966</v>
      </c>
      <c r="CM13873" s="56" t="s">
        <v>3118</v>
      </c>
      <c r="CN13873" s="56" t="s">
        <v>3118</v>
      </c>
      <c r="CO13873" s="52"/>
      <c r="CP13873" s="52"/>
      <c r="CQ13873" s="52"/>
      <c r="CR13873" s="52"/>
      <c r="CS13873" s="52"/>
      <c r="CT13873" s="52"/>
      <c r="CU13873" s="33"/>
      <c r="CV13873" s="33"/>
    </row>
    <row r="13874" spans="74:100">
      <c r="BV13874" s="62"/>
      <c r="BW13874" s="62"/>
      <c r="BX13874" s="62"/>
      <c r="BY13874" s="62"/>
      <c r="BZ13874" s="62"/>
      <c r="CA13874" s="62"/>
      <c r="CB13874" s="62"/>
      <c r="CC13874" s="62"/>
      <c r="CD13874" s="62"/>
      <c r="CE13874" s="62"/>
      <c r="CF13874" s="62"/>
      <c r="CL13874" s="56" t="s">
        <v>20374</v>
      </c>
      <c r="CM13874" s="56"/>
      <c r="CN13874" s="56"/>
      <c r="CO13874" s="52"/>
      <c r="CP13874" s="52"/>
      <c r="CQ13874" s="52"/>
      <c r="CR13874" s="52"/>
      <c r="CS13874" s="52"/>
      <c r="CT13874" s="52"/>
      <c r="CU13874" s="33"/>
      <c r="CV13874" s="33"/>
    </row>
    <row r="13875" spans="74:100">
      <c r="BV13875" s="62"/>
      <c r="BW13875" s="62"/>
      <c r="BX13875" s="62"/>
      <c r="BY13875" s="62"/>
      <c r="BZ13875" s="62"/>
      <c r="CA13875" s="62"/>
      <c r="CB13875" s="62"/>
      <c r="CC13875" s="62"/>
      <c r="CD13875" s="62"/>
      <c r="CE13875" s="62"/>
      <c r="CF13875" s="62"/>
      <c r="CL13875" s="56" t="s">
        <v>6967</v>
      </c>
      <c r="CM13875" s="56" t="s">
        <v>214</v>
      </c>
      <c r="CN13875" s="56" t="s">
        <v>214</v>
      </c>
      <c r="CO13875" s="52"/>
      <c r="CP13875" s="52"/>
      <c r="CQ13875" s="52"/>
      <c r="CR13875" s="52"/>
      <c r="CS13875" s="52"/>
      <c r="CT13875" s="52"/>
      <c r="CU13875" s="33"/>
      <c r="CV13875" s="33"/>
    </row>
    <row r="13876" spans="74:100">
      <c r="BV13876" s="62"/>
      <c r="BW13876" s="62"/>
      <c r="BX13876" s="62"/>
      <c r="BY13876" s="62"/>
      <c r="BZ13876" s="62"/>
      <c r="CA13876" s="62"/>
      <c r="CB13876" s="62"/>
      <c r="CC13876" s="62"/>
      <c r="CD13876" s="62"/>
      <c r="CE13876" s="62"/>
      <c r="CF13876" s="62"/>
      <c r="CL13876" s="56" t="s">
        <v>23261</v>
      </c>
      <c r="CM13876" s="56"/>
      <c r="CN13876" s="56"/>
      <c r="CO13876" s="52"/>
      <c r="CP13876" s="52"/>
      <c r="CQ13876" s="52"/>
      <c r="CR13876" s="52"/>
      <c r="CS13876" s="52"/>
      <c r="CT13876" s="52"/>
      <c r="CU13876" s="33"/>
      <c r="CV13876" s="33"/>
    </row>
    <row r="13877" spans="74:100">
      <c r="BV13877" s="62"/>
      <c r="BW13877" s="62"/>
      <c r="BX13877" s="62"/>
      <c r="BY13877" s="62"/>
      <c r="BZ13877" s="62"/>
      <c r="CA13877" s="62"/>
      <c r="CB13877" s="62"/>
      <c r="CC13877" s="62"/>
      <c r="CD13877" s="62"/>
      <c r="CE13877" s="62"/>
      <c r="CF13877" s="62"/>
      <c r="CL13877" s="56" t="s">
        <v>2896</v>
      </c>
      <c r="CM13877" s="56" t="s">
        <v>214</v>
      </c>
      <c r="CN13877" s="56" t="s">
        <v>214</v>
      </c>
      <c r="CO13877" s="52"/>
      <c r="CP13877" s="52"/>
      <c r="CQ13877" s="52"/>
      <c r="CR13877" s="52"/>
      <c r="CS13877" s="52"/>
      <c r="CT13877" s="52"/>
      <c r="CU13877" s="33"/>
      <c r="CV13877" s="33"/>
    </row>
    <row r="13878" spans="74:100">
      <c r="BV13878" s="62"/>
      <c r="BW13878" s="62"/>
      <c r="BX13878" s="62"/>
      <c r="BY13878" s="62"/>
      <c r="BZ13878" s="62"/>
      <c r="CA13878" s="62"/>
      <c r="CB13878" s="62"/>
      <c r="CC13878" s="62"/>
      <c r="CD13878" s="62"/>
      <c r="CE13878" s="62"/>
      <c r="CF13878" s="62"/>
      <c r="CL13878" s="56" t="s">
        <v>23262</v>
      </c>
      <c r="CM13878" s="56"/>
      <c r="CN13878" s="56"/>
      <c r="CO13878" s="52"/>
      <c r="CP13878" s="52"/>
      <c r="CQ13878" s="52"/>
      <c r="CR13878" s="52"/>
      <c r="CS13878" s="52"/>
      <c r="CT13878" s="52"/>
      <c r="CU13878" s="33"/>
      <c r="CV13878" s="33"/>
    </row>
    <row r="13879" spans="74:100">
      <c r="BV13879" s="62"/>
      <c r="BW13879" s="62"/>
      <c r="BX13879" s="62"/>
      <c r="BY13879" s="62"/>
      <c r="BZ13879" s="62"/>
      <c r="CA13879" s="62"/>
      <c r="CB13879" s="62"/>
      <c r="CC13879" s="62"/>
      <c r="CD13879" s="62"/>
      <c r="CE13879" s="62"/>
      <c r="CF13879" s="62"/>
      <c r="CL13879" s="56" t="s">
        <v>6968</v>
      </c>
      <c r="CM13879" s="56" t="s">
        <v>217</v>
      </c>
      <c r="CN13879" s="56" t="s">
        <v>217</v>
      </c>
      <c r="CO13879" s="52"/>
      <c r="CP13879" s="52"/>
      <c r="CQ13879" s="52"/>
      <c r="CR13879" s="52"/>
      <c r="CS13879" s="52"/>
      <c r="CT13879" s="52"/>
      <c r="CU13879" s="33"/>
      <c r="CV13879" s="33"/>
    </row>
    <row r="13880" spans="74:100">
      <c r="BV13880" s="62"/>
      <c r="BW13880" s="62"/>
      <c r="BX13880" s="62"/>
      <c r="BY13880" s="62"/>
      <c r="BZ13880" s="62"/>
      <c r="CA13880" s="62"/>
      <c r="CB13880" s="62"/>
      <c r="CC13880" s="62"/>
      <c r="CD13880" s="62"/>
      <c r="CE13880" s="62"/>
      <c r="CF13880" s="62"/>
      <c r="CL13880" s="56" t="s">
        <v>20375</v>
      </c>
      <c r="CM13880" s="56"/>
      <c r="CN13880" s="56"/>
      <c r="CO13880" s="52"/>
      <c r="CP13880" s="52"/>
      <c r="CQ13880" s="52"/>
      <c r="CR13880" s="52"/>
      <c r="CS13880" s="52"/>
      <c r="CT13880" s="52"/>
      <c r="CU13880" s="33"/>
      <c r="CV13880" s="33"/>
    </row>
    <row r="13881" spans="74:100">
      <c r="BV13881" s="62"/>
      <c r="BW13881" s="62"/>
      <c r="BX13881" s="62"/>
      <c r="BY13881" s="62"/>
      <c r="BZ13881" s="62"/>
      <c r="CA13881" s="62"/>
      <c r="CB13881" s="62"/>
      <c r="CC13881" s="62"/>
      <c r="CD13881" s="62"/>
      <c r="CE13881" s="62"/>
      <c r="CF13881" s="62"/>
      <c r="CL13881" s="56" t="s">
        <v>2897</v>
      </c>
      <c r="CM13881" s="56" t="s">
        <v>214</v>
      </c>
      <c r="CN13881" s="56" t="s">
        <v>214</v>
      </c>
      <c r="CO13881" s="52"/>
      <c r="CP13881" s="52"/>
      <c r="CQ13881" s="52"/>
      <c r="CR13881" s="52"/>
      <c r="CS13881" s="52"/>
      <c r="CT13881" s="52"/>
      <c r="CU13881" s="33"/>
      <c r="CV13881" s="33"/>
    </row>
    <row r="13882" spans="74:100">
      <c r="BV13882" s="62"/>
      <c r="BW13882" s="62"/>
      <c r="BX13882" s="62"/>
      <c r="BY13882" s="62"/>
      <c r="BZ13882" s="62"/>
      <c r="CA13882" s="62"/>
      <c r="CB13882" s="62"/>
      <c r="CC13882" s="62"/>
      <c r="CD13882" s="62"/>
      <c r="CE13882" s="62"/>
      <c r="CF13882" s="62"/>
      <c r="CL13882" s="56" t="s">
        <v>23263</v>
      </c>
      <c r="CM13882" s="56"/>
      <c r="CN13882" s="56"/>
      <c r="CO13882" s="52"/>
      <c r="CP13882" s="52"/>
      <c r="CQ13882" s="52"/>
      <c r="CR13882" s="52"/>
      <c r="CS13882" s="52"/>
      <c r="CT13882" s="52"/>
      <c r="CU13882" s="33"/>
      <c r="CV13882" s="33"/>
    </row>
    <row r="13883" spans="74:100">
      <c r="BV13883" s="62"/>
      <c r="BW13883" s="62"/>
      <c r="BX13883" s="62"/>
      <c r="BY13883" s="62"/>
      <c r="BZ13883" s="62"/>
      <c r="CA13883" s="62"/>
      <c r="CB13883" s="62"/>
      <c r="CC13883" s="62"/>
      <c r="CD13883" s="62"/>
      <c r="CE13883" s="62"/>
      <c r="CF13883" s="62"/>
      <c r="CL13883" s="56" t="s">
        <v>6969</v>
      </c>
      <c r="CM13883" s="56" t="s">
        <v>213</v>
      </c>
      <c r="CN13883" s="56" t="s">
        <v>213</v>
      </c>
      <c r="CO13883" s="52"/>
      <c r="CP13883" s="52"/>
      <c r="CQ13883" s="52"/>
      <c r="CR13883" s="52"/>
      <c r="CS13883" s="52"/>
      <c r="CT13883" s="52"/>
      <c r="CU13883" s="33"/>
      <c r="CV13883" s="33"/>
    </row>
    <row r="13884" spans="74:100">
      <c r="BV13884" s="62"/>
      <c r="BW13884" s="62"/>
      <c r="BX13884" s="62"/>
      <c r="BY13884" s="62"/>
      <c r="BZ13884" s="62"/>
      <c r="CA13884" s="62"/>
      <c r="CB13884" s="62"/>
      <c r="CC13884" s="62"/>
      <c r="CD13884" s="62"/>
      <c r="CE13884" s="62"/>
      <c r="CF13884" s="62"/>
      <c r="CL13884" s="56" t="s">
        <v>23264</v>
      </c>
      <c r="CM13884" s="56"/>
      <c r="CN13884" s="56"/>
      <c r="CO13884" s="52"/>
      <c r="CP13884" s="52"/>
      <c r="CQ13884" s="52"/>
      <c r="CR13884" s="52"/>
      <c r="CS13884" s="52"/>
      <c r="CT13884" s="52"/>
      <c r="CU13884" s="33"/>
      <c r="CV13884" s="33"/>
    </row>
    <row r="13885" spans="74:100">
      <c r="BV13885" s="62"/>
      <c r="BW13885" s="62"/>
      <c r="BX13885" s="62"/>
      <c r="BY13885" s="62"/>
      <c r="BZ13885" s="62"/>
      <c r="CA13885" s="62"/>
      <c r="CB13885" s="62"/>
      <c r="CC13885" s="62"/>
      <c r="CD13885" s="62"/>
      <c r="CE13885" s="62"/>
      <c r="CF13885" s="62"/>
      <c r="CL13885" s="56" t="s">
        <v>6970</v>
      </c>
      <c r="CM13885" s="56" t="s">
        <v>3118</v>
      </c>
      <c r="CN13885" s="56" t="s">
        <v>3118</v>
      </c>
      <c r="CO13885" s="52"/>
      <c r="CP13885" s="52"/>
      <c r="CQ13885" s="52"/>
      <c r="CR13885" s="52"/>
      <c r="CS13885" s="52"/>
      <c r="CT13885" s="52"/>
      <c r="CU13885" s="33"/>
      <c r="CV13885" s="33"/>
    </row>
    <row r="13886" spans="74:100">
      <c r="BV13886" s="62"/>
      <c r="BW13886" s="62"/>
      <c r="BX13886" s="62"/>
      <c r="BY13886" s="62"/>
      <c r="BZ13886" s="62"/>
      <c r="CA13886" s="62"/>
      <c r="CB13886" s="62"/>
      <c r="CC13886" s="62"/>
      <c r="CD13886" s="62"/>
      <c r="CE13886" s="62"/>
      <c r="CF13886" s="62"/>
      <c r="CL13886" s="56" t="s">
        <v>20376</v>
      </c>
      <c r="CM13886" s="56"/>
      <c r="CN13886" s="56"/>
      <c r="CO13886" s="52"/>
      <c r="CP13886" s="52"/>
      <c r="CQ13886" s="52"/>
      <c r="CR13886" s="52"/>
      <c r="CS13886" s="52"/>
      <c r="CT13886" s="52"/>
      <c r="CU13886" s="33"/>
      <c r="CV13886" s="33"/>
    </row>
    <row r="13887" spans="74:100">
      <c r="BV13887" s="62"/>
      <c r="BW13887" s="62"/>
      <c r="BX13887" s="62"/>
      <c r="BY13887" s="62"/>
      <c r="BZ13887" s="62"/>
      <c r="CA13887" s="62"/>
      <c r="CB13887" s="62"/>
      <c r="CC13887" s="62"/>
      <c r="CD13887" s="62"/>
      <c r="CE13887" s="62"/>
      <c r="CF13887" s="62"/>
      <c r="CL13887" s="56" t="s">
        <v>6971</v>
      </c>
      <c r="CM13887" s="56" t="s">
        <v>215</v>
      </c>
      <c r="CN13887" s="56" t="s">
        <v>215</v>
      </c>
      <c r="CO13887" s="52"/>
      <c r="CP13887" s="52"/>
      <c r="CQ13887" s="52"/>
      <c r="CR13887" s="52"/>
      <c r="CS13887" s="52"/>
      <c r="CT13887" s="52"/>
      <c r="CU13887" s="33"/>
      <c r="CV13887" s="33"/>
    </row>
    <row r="13888" spans="74:100">
      <c r="BV13888" s="62"/>
      <c r="BW13888" s="62"/>
      <c r="BX13888" s="62"/>
      <c r="BY13888" s="62"/>
      <c r="BZ13888" s="62"/>
      <c r="CA13888" s="62"/>
      <c r="CB13888" s="62"/>
      <c r="CC13888" s="62"/>
      <c r="CD13888" s="62"/>
      <c r="CE13888" s="62"/>
      <c r="CF13888" s="62"/>
      <c r="CL13888" s="56" t="s">
        <v>28874</v>
      </c>
      <c r="CM13888" s="56"/>
      <c r="CN13888" s="56"/>
      <c r="CO13888" s="52"/>
      <c r="CP13888" s="52"/>
      <c r="CQ13888" s="52"/>
      <c r="CR13888" s="52"/>
      <c r="CS13888" s="52"/>
      <c r="CT13888" s="52"/>
      <c r="CU13888" s="33"/>
      <c r="CV13888" s="33"/>
    </row>
    <row r="13889" spans="74:100">
      <c r="BV13889" s="62"/>
      <c r="BW13889" s="62"/>
      <c r="BX13889" s="62"/>
      <c r="BY13889" s="62"/>
      <c r="BZ13889" s="62"/>
      <c r="CA13889" s="62"/>
      <c r="CB13889" s="62"/>
      <c r="CC13889" s="62"/>
      <c r="CD13889" s="62"/>
      <c r="CE13889" s="62"/>
      <c r="CF13889" s="62"/>
      <c r="CL13889" s="56" t="s">
        <v>6972</v>
      </c>
      <c r="CM13889" s="56" t="s">
        <v>217</v>
      </c>
      <c r="CN13889" s="56" t="s">
        <v>217</v>
      </c>
      <c r="CO13889" s="52"/>
      <c r="CP13889" s="52"/>
      <c r="CQ13889" s="52"/>
      <c r="CR13889" s="52"/>
      <c r="CS13889" s="52"/>
      <c r="CT13889" s="52"/>
      <c r="CU13889" s="33"/>
      <c r="CV13889" s="33"/>
    </row>
    <row r="13890" spans="74:100">
      <c r="BV13890" s="62"/>
      <c r="BW13890" s="62"/>
      <c r="BX13890" s="62"/>
      <c r="BY13890" s="62"/>
      <c r="BZ13890" s="62"/>
      <c r="CA13890" s="62"/>
      <c r="CB13890" s="62"/>
      <c r="CC13890" s="62"/>
      <c r="CD13890" s="62"/>
      <c r="CE13890" s="62"/>
      <c r="CF13890" s="62"/>
      <c r="CL13890" s="56" t="s">
        <v>20377</v>
      </c>
      <c r="CM13890" s="56"/>
      <c r="CN13890" s="56"/>
      <c r="CO13890" s="52"/>
      <c r="CP13890" s="52"/>
      <c r="CQ13890" s="52"/>
      <c r="CR13890" s="52"/>
      <c r="CS13890" s="52"/>
      <c r="CT13890" s="52"/>
      <c r="CU13890" s="33"/>
      <c r="CV13890" s="33"/>
    </row>
    <row r="13891" spans="74:100">
      <c r="BV13891" s="62"/>
      <c r="BW13891" s="62"/>
      <c r="BX13891" s="62"/>
      <c r="BY13891" s="62"/>
      <c r="BZ13891" s="62"/>
      <c r="CA13891" s="62"/>
      <c r="CB13891" s="62"/>
      <c r="CC13891" s="62"/>
      <c r="CD13891" s="62"/>
      <c r="CE13891" s="62"/>
      <c r="CF13891" s="62"/>
      <c r="CL13891" s="56" t="s">
        <v>2898</v>
      </c>
      <c r="CM13891" s="56" t="s">
        <v>215</v>
      </c>
      <c r="CN13891" s="56" t="s">
        <v>215</v>
      </c>
      <c r="CO13891" s="52"/>
      <c r="CP13891" s="52"/>
      <c r="CQ13891" s="52"/>
      <c r="CR13891" s="52"/>
      <c r="CS13891" s="52"/>
      <c r="CT13891" s="52"/>
      <c r="CU13891" s="33"/>
      <c r="CV13891" s="33"/>
    </row>
    <row r="13892" spans="74:100">
      <c r="BV13892" s="62"/>
      <c r="BW13892" s="62"/>
      <c r="BX13892" s="62"/>
      <c r="BY13892" s="62"/>
      <c r="BZ13892" s="62"/>
      <c r="CA13892" s="62"/>
      <c r="CB13892" s="62"/>
      <c r="CC13892" s="62"/>
      <c r="CD13892" s="62"/>
      <c r="CE13892" s="62"/>
      <c r="CF13892" s="62"/>
      <c r="CL13892" s="56" t="s">
        <v>23265</v>
      </c>
      <c r="CM13892" s="56"/>
      <c r="CN13892" s="56"/>
      <c r="CO13892" s="52"/>
      <c r="CP13892" s="52"/>
      <c r="CQ13892" s="52"/>
      <c r="CR13892" s="52"/>
      <c r="CS13892" s="52"/>
      <c r="CT13892" s="52"/>
      <c r="CU13892" s="33"/>
      <c r="CV13892" s="33"/>
    </row>
    <row r="13893" spans="74:100">
      <c r="BV13893" s="62"/>
      <c r="BW13893" s="62"/>
      <c r="BX13893" s="62"/>
      <c r="BY13893" s="62"/>
      <c r="BZ13893" s="62"/>
      <c r="CA13893" s="62"/>
      <c r="CB13893" s="62"/>
      <c r="CC13893" s="62"/>
      <c r="CD13893" s="62"/>
      <c r="CE13893" s="62"/>
      <c r="CF13893" s="62"/>
      <c r="CL13893" s="56" t="s">
        <v>2899</v>
      </c>
      <c r="CM13893" s="56" t="s">
        <v>214</v>
      </c>
      <c r="CN13893" s="56" t="s">
        <v>214</v>
      </c>
      <c r="CO13893" s="52"/>
      <c r="CP13893" s="52"/>
      <c r="CQ13893" s="52"/>
      <c r="CR13893" s="52"/>
      <c r="CS13893" s="52"/>
      <c r="CT13893" s="52"/>
      <c r="CU13893" s="33"/>
      <c r="CV13893" s="33"/>
    </row>
    <row r="13894" spans="74:100">
      <c r="BV13894" s="62"/>
      <c r="BW13894" s="62"/>
      <c r="BX13894" s="62"/>
      <c r="BY13894" s="62"/>
      <c r="BZ13894" s="62"/>
      <c r="CA13894" s="62"/>
      <c r="CB13894" s="62"/>
      <c r="CC13894" s="62"/>
      <c r="CD13894" s="62"/>
      <c r="CE13894" s="62"/>
      <c r="CF13894" s="62"/>
      <c r="CL13894" s="56" t="s">
        <v>23266</v>
      </c>
      <c r="CM13894" s="56"/>
      <c r="CN13894" s="56"/>
      <c r="CO13894" s="52"/>
      <c r="CP13894" s="52"/>
      <c r="CQ13894" s="52"/>
      <c r="CR13894" s="52"/>
      <c r="CS13894" s="52"/>
      <c r="CT13894" s="52"/>
      <c r="CU13894" s="33"/>
      <c r="CV13894" s="33"/>
    </row>
    <row r="13895" spans="74:100">
      <c r="BV13895" s="62"/>
      <c r="BW13895" s="62"/>
      <c r="BX13895" s="62"/>
      <c r="BY13895" s="62"/>
      <c r="BZ13895" s="62"/>
      <c r="CA13895" s="62"/>
      <c r="CB13895" s="62"/>
      <c r="CC13895" s="62"/>
      <c r="CD13895" s="62"/>
      <c r="CE13895" s="62"/>
      <c r="CF13895" s="62"/>
      <c r="CL13895" s="56" t="s">
        <v>6973</v>
      </c>
      <c r="CM13895" s="56" t="s">
        <v>3118</v>
      </c>
      <c r="CN13895" s="56" t="s">
        <v>3118</v>
      </c>
      <c r="CO13895" s="52"/>
      <c r="CP13895" s="52"/>
      <c r="CQ13895" s="52"/>
      <c r="CR13895" s="52"/>
      <c r="CS13895" s="52"/>
      <c r="CT13895" s="52"/>
      <c r="CU13895" s="33"/>
      <c r="CV13895" s="33"/>
    </row>
    <row r="13896" spans="74:100">
      <c r="BV13896" s="62"/>
      <c r="BW13896" s="62"/>
      <c r="BX13896" s="62"/>
      <c r="BY13896" s="62"/>
      <c r="BZ13896" s="62"/>
      <c r="CA13896" s="62"/>
      <c r="CB13896" s="62"/>
      <c r="CC13896" s="62"/>
      <c r="CD13896" s="62"/>
      <c r="CE13896" s="62"/>
      <c r="CF13896" s="62"/>
      <c r="CL13896" s="56" t="s">
        <v>20378</v>
      </c>
      <c r="CM13896" s="56"/>
      <c r="CN13896" s="56"/>
      <c r="CO13896" s="52"/>
      <c r="CP13896" s="52"/>
      <c r="CQ13896" s="52"/>
      <c r="CR13896" s="52"/>
      <c r="CS13896" s="52"/>
      <c r="CT13896" s="52"/>
      <c r="CU13896" s="33"/>
      <c r="CV13896" s="33"/>
    </row>
    <row r="13897" spans="74:100">
      <c r="BV13897" s="62"/>
      <c r="BW13897" s="62"/>
      <c r="BX13897" s="62"/>
      <c r="BY13897" s="62"/>
      <c r="BZ13897" s="62"/>
      <c r="CA13897" s="62"/>
      <c r="CB13897" s="62"/>
      <c r="CC13897" s="62"/>
      <c r="CD13897" s="62"/>
      <c r="CE13897" s="62"/>
      <c r="CF13897" s="62"/>
      <c r="CL13897" s="56" t="s">
        <v>2901</v>
      </c>
      <c r="CM13897" s="56" t="s">
        <v>213</v>
      </c>
      <c r="CN13897" s="56" t="s">
        <v>213</v>
      </c>
      <c r="CO13897" s="52"/>
      <c r="CP13897" s="52"/>
      <c r="CQ13897" s="52"/>
      <c r="CR13897" s="52"/>
      <c r="CS13897" s="52"/>
      <c r="CT13897" s="52"/>
      <c r="CU13897" s="33"/>
      <c r="CV13897" s="33"/>
    </row>
    <row r="13898" spans="74:100">
      <c r="BV13898" s="62"/>
      <c r="BW13898" s="62"/>
      <c r="BX13898" s="62"/>
      <c r="BY13898" s="62"/>
      <c r="BZ13898" s="62"/>
      <c r="CA13898" s="62"/>
      <c r="CB13898" s="62"/>
      <c r="CC13898" s="62"/>
      <c r="CD13898" s="62"/>
      <c r="CE13898" s="62"/>
      <c r="CF13898" s="62"/>
      <c r="CL13898" s="56" t="s">
        <v>23267</v>
      </c>
      <c r="CM13898" s="56"/>
      <c r="CN13898" s="56"/>
      <c r="CO13898" s="52"/>
      <c r="CP13898" s="52"/>
      <c r="CQ13898" s="52"/>
      <c r="CR13898" s="52"/>
      <c r="CS13898" s="52"/>
      <c r="CT13898" s="52"/>
      <c r="CU13898" s="33"/>
      <c r="CV13898" s="33"/>
    </row>
    <row r="13899" spans="74:100">
      <c r="BV13899" s="62"/>
      <c r="BW13899" s="62"/>
      <c r="BX13899" s="62"/>
      <c r="BY13899" s="62"/>
      <c r="BZ13899" s="62"/>
      <c r="CA13899" s="62"/>
      <c r="CB13899" s="62"/>
      <c r="CC13899" s="62"/>
      <c r="CD13899" s="62"/>
      <c r="CE13899" s="62"/>
      <c r="CF13899" s="62"/>
      <c r="CL13899" s="56" t="s">
        <v>6974</v>
      </c>
      <c r="CM13899" s="56" t="s">
        <v>3118</v>
      </c>
      <c r="CN13899" s="56" t="s">
        <v>3118</v>
      </c>
      <c r="CO13899" s="52"/>
      <c r="CP13899" s="52"/>
      <c r="CQ13899" s="52"/>
      <c r="CR13899" s="52"/>
      <c r="CS13899" s="52"/>
      <c r="CT13899" s="52"/>
      <c r="CU13899" s="33"/>
      <c r="CV13899" s="33"/>
    </row>
    <row r="13900" spans="74:100">
      <c r="BV13900" s="62"/>
      <c r="BW13900" s="62"/>
      <c r="BX13900" s="62"/>
      <c r="BY13900" s="62"/>
      <c r="BZ13900" s="62"/>
      <c r="CA13900" s="62"/>
      <c r="CB13900" s="62"/>
      <c r="CC13900" s="62"/>
      <c r="CD13900" s="62"/>
      <c r="CE13900" s="62"/>
      <c r="CF13900" s="62"/>
      <c r="CL13900" s="56" t="s">
        <v>20379</v>
      </c>
      <c r="CM13900" s="56"/>
      <c r="CN13900" s="56"/>
      <c r="CO13900" s="52"/>
      <c r="CP13900" s="52"/>
      <c r="CQ13900" s="52"/>
      <c r="CR13900" s="52"/>
      <c r="CS13900" s="52"/>
      <c r="CT13900" s="52"/>
      <c r="CU13900" s="33"/>
      <c r="CV13900" s="33"/>
    </row>
    <row r="13901" spans="74:100">
      <c r="BV13901" s="62"/>
      <c r="BW13901" s="62"/>
      <c r="BX13901" s="62"/>
      <c r="BY13901" s="62"/>
      <c r="BZ13901" s="62"/>
      <c r="CA13901" s="62"/>
      <c r="CB13901" s="62"/>
      <c r="CC13901" s="62"/>
      <c r="CD13901" s="62"/>
      <c r="CE13901" s="62"/>
      <c r="CF13901" s="62"/>
      <c r="CL13901" s="56" t="s">
        <v>6975</v>
      </c>
      <c r="CM13901" s="56" t="s">
        <v>217</v>
      </c>
      <c r="CN13901" s="56" t="s">
        <v>217</v>
      </c>
      <c r="CO13901" s="52"/>
      <c r="CP13901" s="52"/>
      <c r="CQ13901" s="52"/>
      <c r="CR13901" s="52"/>
      <c r="CS13901" s="52"/>
      <c r="CT13901" s="52"/>
      <c r="CU13901" s="33"/>
      <c r="CV13901" s="33"/>
    </row>
    <row r="13902" spans="74:100">
      <c r="BV13902" s="62"/>
      <c r="BW13902" s="62"/>
      <c r="BX13902" s="62"/>
      <c r="BY13902" s="62"/>
      <c r="BZ13902" s="62"/>
      <c r="CA13902" s="62"/>
      <c r="CB13902" s="62"/>
      <c r="CC13902" s="62"/>
      <c r="CD13902" s="62"/>
      <c r="CE13902" s="62"/>
      <c r="CF13902" s="62"/>
      <c r="CL13902" s="56" t="s">
        <v>20379</v>
      </c>
      <c r="CM13902" s="56"/>
      <c r="CN13902" s="56"/>
      <c r="CO13902" s="52"/>
      <c r="CP13902" s="52"/>
      <c r="CQ13902" s="52"/>
      <c r="CR13902" s="52"/>
      <c r="CS13902" s="52"/>
      <c r="CT13902" s="52"/>
      <c r="CU13902" s="33"/>
      <c r="CV13902" s="33"/>
    </row>
    <row r="13903" spans="74:100">
      <c r="BV13903" s="62"/>
      <c r="BW13903" s="62"/>
      <c r="BX13903" s="62"/>
      <c r="BY13903" s="62"/>
      <c r="BZ13903" s="62"/>
      <c r="CA13903" s="62"/>
      <c r="CB13903" s="62"/>
      <c r="CC13903" s="62"/>
      <c r="CD13903" s="62"/>
      <c r="CE13903" s="62"/>
      <c r="CF13903" s="62"/>
      <c r="CL13903" s="56" t="s">
        <v>6976</v>
      </c>
      <c r="CM13903" s="56" t="s">
        <v>3118</v>
      </c>
      <c r="CN13903" s="56" t="s">
        <v>3118</v>
      </c>
      <c r="CO13903" s="52"/>
      <c r="CP13903" s="52"/>
      <c r="CQ13903" s="52"/>
      <c r="CR13903" s="52"/>
      <c r="CS13903" s="52"/>
      <c r="CT13903" s="52"/>
      <c r="CU13903" s="33"/>
      <c r="CV13903" s="33"/>
    </row>
    <row r="13904" spans="74:100">
      <c r="BV13904" s="62"/>
      <c r="BW13904" s="62"/>
      <c r="BX13904" s="62"/>
      <c r="BY13904" s="62"/>
      <c r="BZ13904" s="62"/>
      <c r="CA13904" s="62"/>
      <c r="CB13904" s="62"/>
      <c r="CC13904" s="62"/>
      <c r="CD13904" s="62"/>
      <c r="CE13904" s="62"/>
      <c r="CF13904" s="62"/>
      <c r="CL13904" s="56" t="s">
        <v>20380</v>
      </c>
      <c r="CM13904" s="56"/>
      <c r="CN13904" s="56"/>
      <c r="CO13904" s="52"/>
      <c r="CP13904" s="52"/>
      <c r="CQ13904" s="52"/>
      <c r="CR13904" s="52"/>
      <c r="CS13904" s="52"/>
      <c r="CT13904" s="52"/>
      <c r="CU13904" s="33"/>
      <c r="CV13904" s="33"/>
    </row>
    <row r="13905" spans="74:100">
      <c r="BV13905" s="62"/>
      <c r="BW13905" s="62"/>
      <c r="BX13905" s="62"/>
      <c r="BY13905" s="62"/>
      <c r="BZ13905" s="62"/>
      <c r="CA13905" s="62"/>
      <c r="CB13905" s="62"/>
      <c r="CC13905" s="62"/>
      <c r="CD13905" s="62"/>
      <c r="CE13905" s="62"/>
      <c r="CF13905" s="62"/>
      <c r="CL13905" s="56" t="s">
        <v>28875</v>
      </c>
      <c r="CM13905" s="56" t="s">
        <v>217</v>
      </c>
      <c r="CN13905" s="56" t="s">
        <v>217</v>
      </c>
      <c r="CO13905" s="52"/>
      <c r="CP13905" s="52"/>
      <c r="CQ13905" s="52"/>
      <c r="CR13905" s="52"/>
      <c r="CS13905" s="52"/>
      <c r="CT13905" s="52"/>
      <c r="CU13905" s="33"/>
      <c r="CV13905" s="33"/>
    </row>
    <row r="13906" spans="74:100">
      <c r="BV13906" s="62"/>
      <c r="BW13906" s="62"/>
      <c r="BX13906" s="62"/>
      <c r="BY13906" s="62"/>
      <c r="BZ13906" s="62"/>
      <c r="CA13906" s="62"/>
      <c r="CB13906" s="62"/>
      <c r="CC13906" s="62"/>
      <c r="CD13906" s="62"/>
      <c r="CE13906" s="62"/>
      <c r="CF13906" s="62"/>
      <c r="CL13906" s="56" t="s">
        <v>28876</v>
      </c>
      <c r="CM13906" s="56"/>
      <c r="CN13906" s="56"/>
      <c r="CO13906" s="52"/>
      <c r="CP13906" s="52"/>
      <c r="CQ13906" s="52"/>
      <c r="CR13906" s="52"/>
      <c r="CS13906" s="52"/>
      <c r="CT13906" s="52"/>
      <c r="CU13906" s="33"/>
      <c r="CV13906" s="33"/>
    </row>
    <row r="13907" spans="74:100">
      <c r="BV13907" s="62"/>
      <c r="BW13907" s="62"/>
      <c r="BX13907" s="62"/>
      <c r="BY13907" s="62"/>
      <c r="BZ13907" s="62"/>
      <c r="CA13907" s="62"/>
      <c r="CB13907" s="62"/>
      <c r="CC13907" s="62"/>
      <c r="CD13907" s="62"/>
      <c r="CE13907" s="62"/>
      <c r="CF13907" s="62"/>
      <c r="CL13907" s="56" t="s">
        <v>6977</v>
      </c>
      <c r="CM13907" s="56" t="s">
        <v>216</v>
      </c>
      <c r="CN13907" s="56" t="s">
        <v>216</v>
      </c>
      <c r="CO13907" s="52"/>
      <c r="CP13907" s="52"/>
      <c r="CQ13907" s="52"/>
      <c r="CR13907" s="52"/>
      <c r="CS13907" s="52"/>
      <c r="CT13907" s="52"/>
      <c r="CU13907" s="33"/>
      <c r="CV13907" s="33"/>
    </row>
    <row r="13908" spans="74:100">
      <c r="BV13908" s="62"/>
      <c r="BW13908" s="62"/>
      <c r="BX13908" s="62"/>
      <c r="BY13908" s="62"/>
      <c r="BZ13908" s="62"/>
      <c r="CA13908" s="62"/>
      <c r="CB13908" s="62"/>
      <c r="CC13908" s="62"/>
      <c r="CD13908" s="62"/>
      <c r="CE13908" s="62"/>
      <c r="CF13908" s="62"/>
      <c r="CL13908" s="56" t="s">
        <v>23268</v>
      </c>
      <c r="CM13908" s="56"/>
      <c r="CN13908" s="56"/>
      <c r="CO13908" s="52"/>
      <c r="CP13908" s="52"/>
      <c r="CQ13908" s="52"/>
      <c r="CR13908" s="52"/>
      <c r="CS13908" s="52"/>
      <c r="CT13908" s="52"/>
      <c r="CU13908" s="33"/>
      <c r="CV13908" s="33"/>
    </row>
    <row r="13909" spans="74:100">
      <c r="BV13909" s="62"/>
      <c r="BW13909" s="62"/>
      <c r="BX13909" s="62"/>
      <c r="BY13909" s="62"/>
      <c r="BZ13909" s="62"/>
      <c r="CA13909" s="62"/>
      <c r="CB13909" s="62"/>
      <c r="CC13909" s="62"/>
      <c r="CD13909" s="62"/>
      <c r="CE13909" s="62"/>
      <c r="CF13909" s="62"/>
      <c r="CL13909" s="56" t="s">
        <v>6978</v>
      </c>
      <c r="CM13909" s="56" t="s">
        <v>214</v>
      </c>
      <c r="CN13909" s="56" t="s">
        <v>214</v>
      </c>
      <c r="CO13909" s="52"/>
      <c r="CP13909" s="52"/>
      <c r="CQ13909" s="52"/>
      <c r="CR13909" s="52"/>
      <c r="CS13909" s="52"/>
      <c r="CT13909" s="52"/>
      <c r="CU13909" s="33"/>
      <c r="CV13909" s="33"/>
    </row>
    <row r="13910" spans="74:100">
      <c r="BV13910" s="62"/>
      <c r="BW13910" s="62"/>
      <c r="BX13910" s="62"/>
      <c r="BY13910" s="62"/>
      <c r="BZ13910" s="62"/>
      <c r="CA13910" s="62"/>
      <c r="CB13910" s="62"/>
      <c r="CC13910" s="62"/>
      <c r="CD13910" s="62"/>
      <c r="CE13910" s="62"/>
      <c r="CF13910" s="62"/>
      <c r="CL13910" s="56" t="s">
        <v>23269</v>
      </c>
      <c r="CM13910" s="56"/>
      <c r="CN13910" s="56"/>
      <c r="CO13910" s="52"/>
      <c r="CP13910" s="52"/>
      <c r="CQ13910" s="52"/>
      <c r="CR13910" s="52"/>
      <c r="CS13910" s="52"/>
      <c r="CT13910" s="52"/>
      <c r="CU13910" s="33"/>
      <c r="CV13910" s="33"/>
    </row>
    <row r="13911" spans="74:100">
      <c r="BV13911" s="62"/>
      <c r="BW13911" s="62"/>
      <c r="BX13911" s="62"/>
      <c r="BY13911" s="62"/>
      <c r="BZ13911" s="62"/>
      <c r="CA13911" s="62"/>
      <c r="CB13911" s="62"/>
      <c r="CC13911" s="62"/>
      <c r="CD13911" s="62"/>
      <c r="CE13911" s="62"/>
      <c r="CF13911" s="62"/>
      <c r="CL13911" s="56" t="s">
        <v>2902</v>
      </c>
      <c r="CM13911" s="56" t="s">
        <v>214</v>
      </c>
      <c r="CN13911" s="56" t="s">
        <v>214</v>
      </c>
      <c r="CO13911" s="52"/>
      <c r="CP13911" s="52"/>
      <c r="CQ13911" s="52"/>
      <c r="CR13911" s="52"/>
      <c r="CS13911" s="52"/>
      <c r="CT13911" s="52"/>
      <c r="CU13911" s="33"/>
      <c r="CV13911" s="33"/>
    </row>
    <row r="13912" spans="74:100">
      <c r="BV13912" s="62"/>
      <c r="BW13912" s="62"/>
      <c r="BX13912" s="62"/>
      <c r="BY13912" s="62"/>
      <c r="BZ13912" s="62"/>
      <c r="CA13912" s="62"/>
      <c r="CB13912" s="62"/>
      <c r="CC13912" s="62"/>
      <c r="CD13912" s="62"/>
      <c r="CE13912" s="62"/>
      <c r="CF13912" s="62"/>
      <c r="CL13912" s="56" t="s">
        <v>23270</v>
      </c>
      <c r="CM13912" s="56"/>
      <c r="CN13912" s="56"/>
      <c r="CO13912" s="52"/>
      <c r="CP13912" s="52"/>
      <c r="CQ13912" s="52"/>
      <c r="CR13912" s="52"/>
      <c r="CS13912" s="52"/>
      <c r="CT13912" s="52"/>
      <c r="CU13912" s="33"/>
      <c r="CV13912" s="33"/>
    </row>
    <row r="13913" spans="74:100">
      <c r="BV13913" s="62"/>
      <c r="BW13913" s="62"/>
      <c r="BX13913" s="62"/>
      <c r="BY13913" s="62"/>
      <c r="BZ13913" s="62"/>
      <c r="CA13913" s="62"/>
      <c r="CB13913" s="62"/>
      <c r="CC13913" s="62"/>
      <c r="CD13913" s="62"/>
      <c r="CE13913" s="62"/>
      <c r="CF13913" s="62"/>
      <c r="CL13913" s="56" t="s">
        <v>28877</v>
      </c>
      <c r="CM13913" s="56" t="s">
        <v>217</v>
      </c>
      <c r="CN13913" s="56" t="s">
        <v>217</v>
      </c>
      <c r="CO13913" s="52"/>
      <c r="CP13913" s="52"/>
      <c r="CQ13913" s="52"/>
      <c r="CR13913" s="52"/>
      <c r="CS13913" s="52"/>
      <c r="CT13913" s="52"/>
      <c r="CU13913" s="33"/>
      <c r="CV13913" s="33"/>
    </row>
    <row r="13914" spans="74:100">
      <c r="BV13914" s="62"/>
      <c r="BW13914" s="62"/>
      <c r="BX13914" s="62"/>
      <c r="BY13914" s="62"/>
      <c r="BZ13914" s="62"/>
      <c r="CA13914" s="62"/>
      <c r="CB13914" s="62"/>
      <c r="CC13914" s="62"/>
      <c r="CD13914" s="62"/>
      <c r="CE13914" s="62"/>
      <c r="CF13914" s="62"/>
      <c r="CL13914" s="56" t="s">
        <v>28878</v>
      </c>
      <c r="CM13914" s="56"/>
      <c r="CN13914" s="56"/>
      <c r="CO13914" s="52"/>
      <c r="CP13914" s="52"/>
      <c r="CQ13914" s="52"/>
      <c r="CR13914" s="52"/>
      <c r="CS13914" s="52"/>
      <c r="CT13914" s="52"/>
      <c r="CU13914" s="33"/>
      <c r="CV13914" s="33"/>
    </row>
    <row r="13915" spans="74:100">
      <c r="BV13915" s="62"/>
      <c r="BW13915" s="62"/>
      <c r="BX13915" s="62"/>
      <c r="BY13915" s="62"/>
      <c r="BZ13915" s="62"/>
      <c r="CA13915" s="62"/>
      <c r="CB13915" s="62"/>
      <c r="CC13915" s="62"/>
      <c r="CD13915" s="62"/>
      <c r="CE13915" s="62"/>
      <c r="CF13915" s="62"/>
      <c r="CL13915" s="56" t="s">
        <v>6979</v>
      </c>
      <c r="CM13915" s="56" t="s">
        <v>3118</v>
      </c>
      <c r="CN13915" s="56" t="s">
        <v>3118</v>
      </c>
      <c r="CO13915" s="52"/>
      <c r="CP13915" s="52"/>
      <c r="CQ13915" s="52"/>
      <c r="CR13915" s="52"/>
      <c r="CS13915" s="52"/>
      <c r="CT13915" s="52"/>
      <c r="CU13915" s="33"/>
      <c r="CV13915" s="33"/>
    </row>
    <row r="13916" spans="74:100">
      <c r="BV13916" s="62"/>
      <c r="BW13916" s="62"/>
      <c r="BX13916" s="62"/>
      <c r="BY13916" s="62"/>
      <c r="BZ13916" s="62"/>
      <c r="CA13916" s="62"/>
      <c r="CB13916" s="62"/>
      <c r="CC13916" s="62"/>
      <c r="CD13916" s="62"/>
      <c r="CE13916" s="62"/>
      <c r="CF13916" s="62"/>
      <c r="CL13916" s="56" t="s">
        <v>20381</v>
      </c>
      <c r="CM13916" s="56"/>
      <c r="CN13916" s="56"/>
      <c r="CO13916" s="52"/>
      <c r="CP13916" s="52"/>
      <c r="CQ13916" s="52"/>
      <c r="CR13916" s="52"/>
      <c r="CS13916" s="52"/>
      <c r="CT13916" s="52"/>
      <c r="CU13916" s="33"/>
      <c r="CV13916" s="33"/>
    </row>
    <row r="13917" spans="74:100">
      <c r="BV13917" s="62"/>
      <c r="BW13917" s="62"/>
      <c r="BX13917" s="62"/>
      <c r="BY13917" s="62"/>
      <c r="BZ13917" s="62"/>
      <c r="CA13917" s="62"/>
      <c r="CB13917" s="62"/>
      <c r="CC13917" s="62"/>
      <c r="CD13917" s="62"/>
      <c r="CE13917" s="62"/>
      <c r="CF13917" s="62"/>
      <c r="CL13917" s="56" t="s">
        <v>2903</v>
      </c>
      <c r="CM13917" s="56" t="s">
        <v>216</v>
      </c>
      <c r="CN13917" s="56" t="s">
        <v>216</v>
      </c>
      <c r="CO13917" s="52"/>
      <c r="CP13917" s="52"/>
      <c r="CQ13917" s="52"/>
      <c r="CR13917" s="52"/>
      <c r="CS13917" s="52"/>
      <c r="CT13917" s="52"/>
      <c r="CU13917" s="33"/>
      <c r="CV13917" s="33"/>
    </row>
    <row r="13918" spans="74:100">
      <c r="BV13918" s="62"/>
      <c r="BW13918" s="62"/>
      <c r="BX13918" s="62"/>
      <c r="BY13918" s="62"/>
      <c r="BZ13918" s="62"/>
      <c r="CA13918" s="62"/>
      <c r="CB13918" s="62"/>
      <c r="CC13918" s="62"/>
      <c r="CD13918" s="62"/>
      <c r="CE13918" s="62"/>
      <c r="CF13918" s="62"/>
      <c r="CL13918" s="56" t="s">
        <v>23271</v>
      </c>
      <c r="CM13918" s="56"/>
      <c r="CN13918" s="56"/>
      <c r="CO13918" s="52"/>
      <c r="CP13918" s="52"/>
      <c r="CQ13918" s="52"/>
      <c r="CR13918" s="52"/>
      <c r="CS13918" s="52"/>
      <c r="CT13918" s="52"/>
      <c r="CU13918" s="33"/>
      <c r="CV13918" s="33"/>
    </row>
    <row r="13919" spans="74:100">
      <c r="BV13919" s="62"/>
      <c r="BW13919" s="62"/>
      <c r="BX13919" s="62"/>
      <c r="BY13919" s="62"/>
      <c r="BZ13919" s="62"/>
      <c r="CA13919" s="62"/>
      <c r="CB13919" s="62"/>
      <c r="CC13919" s="62"/>
      <c r="CD13919" s="62"/>
      <c r="CE13919" s="62"/>
      <c r="CF13919" s="62"/>
      <c r="CL13919" s="56" t="s">
        <v>6980</v>
      </c>
      <c r="CM13919" s="56" t="s">
        <v>217</v>
      </c>
      <c r="CN13919" s="56" t="s">
        <v>217</v>
      </c>
      <c r="CO13919" s="52"/>
      <c r="CP13919" s="52"/>
      <c r="CQ13919" s="52"/>
      <c r="CR13919" s="52"/>
      <c r="CS13919" s="52"/>
      <c r="CT13919" s="52"/>
      <c r="CU13919" s="33"/>
      <c r="CV13919" s="33"/>
    </row>
    <row r="13920" spans="74:100">
      <c r="BV13920" s="62"/>
      <c r="BW13920" s="62"/>
      <c r="BX13920" s="62"/>
      <c r="BY13920" s="62"/>
      <c r="BZ13920" s="62"/>
      <c r="CA13920" s="62"/>
      <c r="CB13920" s="62"/>
      <c r="CC13920" s="62"/>
      <c r="CD13920" s="62"/>
      <c r="CE13920" s="62"/>
      <c r="CF13920" s="62"/>
      <c r="CL13920" s="56" t="s">
        <v>20612</v>
      </c>
      <c r="CM13920" s="56"/>
      <c r="CN13920" s="56"/>
      <c r="CO13920" s="52"/>
      <c r="CP13920" s="52"/>
      <c r="CQ13920" s="52"/>
      <c r="CR13920" s="52"/>
      <c r="CS13920" s="52"/>
      <c r="CT13920" s="52"/>
      <c r="CU13920" s="33"/>
      <c r="CV13920" s="33"/>
    </row>
    <row r="13921" spans="74:100">
      <c r="BV13921" s="62"/>
      <c r="BW13921" s="62"/>
      <c r="BX13921" s="62"/>
      <c r="BY13921" s="62"/>
      <c r="BZ13921" s="62"/>
      <c r="CA13921" s="62"/>
      <c r="CB13921" s="62"/>
      <c r="CC13921" s="62"/>
      <c r="CD13921" s="62"/>
      <c r="CE13921" s="62"/>
      <c r="CF13921" s="62"/>
      <c r="CL13921" s="56" t="s">
        <v>6981</v>
      </c>
      <c r="CM13921" s="56" t="s">
        <v>217</v>
      </c>
      <c r="CN13921" s="56" t="s">
        <v>217</v>
      </c>
      <c r="CO13921" s="52"/>
      <c r="CP13921" s="52"/>
      <c r="CQ13921" s="52"/>
      <c r="CR13921" s="52"/>
      <c r="CS13921" s="52"/>
      <c r="CT13921" s="52"/>
      <c r="CU13921" s="33"/>
      <c r="CV13921" s="33"/>
    </row>
    <row r="13922" spans="74:100">
      <c r="BV13922" s="62"/>
      <c r="BW13922" s="62"/>
      <c r="BX13922" s="62"/>
      <c r="BY13922" s="62"/>
      <c r="BZ13922" s="62"/>
      <c r="CA13922" s="62"/>
      <c r="CB13922" s="62"/>
      <c r="CC13922" s="62"/>
      <c r="CD13922" s="62"/>
      <c r="CE13922" s="62"/>
      <c r="CF13922" s="62"/>
      <c r="CL13922" s="56" t="s">
        <v>20382</v>
      </c>
      <c r="CM13922" s="56"/>
      <c r="CN13922" s="56"/>
      <c r="CO13922" s="52"/>
      <c r="CP13922" s="52"/>
      <c r="CQ13922" s="52"/>
      <c r="CR13922" s="52"/>
      <c r="CS13922" s="52"/>
      <c r="CT13922" s="52"/>
      <c r="CU13922" s="33"/>
      <c r="CV13922" s="33"/>
    </row>
    <row r="13923" spans="74:100">
      <c r="BV13923" s="62"/>
      <c r="BW13923" s="62"/>
      <c r="BX13923" s="62"/>
      <c r="BY13923" s="62"/>
      <c r="BZ13923" s="62"/>
      <c r="CA13923" s="62"/>
      <c r="CB13923" s="62"/>
      <c r="CC13923" s="62"/>
      <c r="CD13923" s="62"/>
      <c r="CE13923" s="62"/>
      <c r="CF13923" s="62"/>
      <c r="CL13923" s="56" t="s">
        <v>6982</v>
      </c>
      <c r="CM13923" s="56" t="s">
        <v>217</v>
      </c>
      <c r="CN13923" s="56" t="s">
        <v>217</v>
      </c>
      <c r="CO13923" s="52"/>
      <c r="CP13923" s="52"/>
      <c r="CQ13923" s="52"/>
      <c r="CR13923" s="52"/>
      <c r="CS13923" s="52"/>
      <c r="CT13923" s="52"/>
      <c r="CU13923" s="33"/>
      <c r="CV13923" s="33"/>
    </row>
    <row r="13924" spans="74:100">
      <c r="BV13924" s="62"/>
      <c r="BW13924" s="62"/>
      <c r="BX13924" s="62"/>
      <c r="BY13924" s="62"/>
      <c r="BZ13924" s="62"/>
      <c r="CA13924" s="62"/>
      <c r="CB13924" s="62"/>
      <c r="CC13924" s="62"/>
      <c r="CD13924" s="62"/>
      <c r="CE13924" s="62"/>
      <c r="CF13924" s="62"/>
      <c r="CL13924" s="56" t="s">
        <v>20383</v>
      </c>
      <c r="CM13924" s="56"/>
      <c r="CN13924" s="56"/>
      <c r="CO13924" s="52"/>
      <c r="CP13924" s="52"/>
      <c r="CQ13924" s="52"/>
      <c r="CR13924" s="52"/>
      <c r="CS13924" s="52"/>
      <c r="CT13924" s="52"/>
      <c r="CU13924" s="33"/>
      <c r="CV13924" s="33"/>
    </row>
    <row r="13925" spans="74:100">
      <c r="BV13925" s="62"/>
      <c r="BW13925" s="62"/>
      <c r="BX13925" s="62"/>
      <c r="BY13925" s="62"/>
      <c r="BZ13925" s="62"/>
      <c r="CA13925" s="62"/>
      <c r="CB13925" s="62"/>
      <c r="CC13925" s="62"/>
      <c r="CD13925" s="62"/>
      <c r="CE13925" s="62"/>
      <c r="CF13925" s="62"/>
      <c r="CL13925" s="56" t="s">
        <v>6983</v>
      </c>
      <c r="CM13925" s="56" t="s">
        <v>217</v>
      </c>
      <c r="CN13925" s="56" t="s">
        <v>217</v>
      </c>
      <c r="CO13925" s="52"/>
      <c r="CP13925" s="52"/>
      <c r="CQ13925" s="52"/>
      <c r="CR13925" s="52"/>
      <c r="CS13925" s="52"/>
      <c r="CT13925" s="52"/>
      <c r="CU13925" s="33"/>
      <c r="CV13925" s="33"/>
    </row>
    <row r="13926" spans="74:100">
      <c r="BV13926" s="62"/>
      <c r="BW13926" s="62"/>
      <c r="BX13926" s="62"/>
      <c r="BY13926" s="62"/>
      <c r="BZ13926" s="62"/>
      <c r="CA13926" s="62"/>
      <c r="CB13926" s="62"/>
      <c r="CC13926" s="62"/>
      <c r="CD13926" s="62"/>
      <c r="CE13926" s="62"/>
      <c r="CF13926" s="62"/>
      <c r="CL13926" s="56" t="s">
        <v>20384</v>
      </c>
      <c r="CM13926" s="56"/>
      <c r="CN13926" s="56"/>
      <c r="CO13926" s="52"/>
      <c r="CP13926" s="52"/>
      <c r="CQ13926" s="52"/>
      <c r="CR13926" s="52"/>
      <c r="CS13926" s="52"/>
      <c r="CT13926" s="52"/>
      <c r="CU13926" s="33"/>
      <c r="CV13926" s="33"/>
    </row>
    <row r="13927" spans="74:100">
      <c r="BV13927" s="62"/>
      <c r="BW13927" s="62"/>
      <c r="BX13927" s="62"/>
      <c r="BY13927" s="62"/>
      <c r="BZ13927" s="62"/>
      <c r="CA13927" s="62"/>
      <c r="CB13927" s="62"/>
      <c r="CC13927" s="62"/>
      <c r="CD13927" s="62"/>
      <c r="CE13927" s="62"/>
      <c r="CF13927" s="62"/>
      <c r="CL13927" s="56" t="s">
        <v>6984</v>
      </c>
      <c r="CM13927" s="56" t="s">
        <v>217</v>
      </c>
      <c r="CN13927" s="56" t="s">
        <v>217</v>
      </c>
      <c r="CO13927" s="52"/>
      <c r="CP13927" s="52"/>
      <c r="CQ13927" s="52"/>
      <c r="CR13927" s="52"/>
      <c r="CS13927" s="52"/>
      <c r="CT13927" s="52"/>
      <c r="CU13927" s="33"/>
      <c r="CV13927" s="33"/>
    </row>
    <row r="13928" spans="74:100">
      <c r="BV13928" s="62"/>
      <c r="BW13928" s="62"/>
      <c r="BX13928" s="62"/>
      <c r="BY13928" s="62"/>
      <c r="BZ13928" s="62"/>
      <c r="CA13928" s="62"/>
      <c r="CB13928" s="62"/>
      <c r="CC13928" s="62"/>
      <c r="CD13928" s="62"/>
      <c r="CE13928" s="62"/>
      <c r="CF13928" s="62"/>
      <c r="CL13928" s="56" t="s">
        <v>20385</v>
      </c>
      <c r="CM13928" s="56"/>
      <c r="CN13928" s="56"/>
      <c r="CO13928" s="52"/>
      <c r="CP13928" s="52"/>
      <c r="CQ13928" s="52"/>
      <c r="CR13928" s="52"/>
      <c r="CS13928" s="52"/>
      <c r="CT13928" s="52"/>
      <c r="CU13928" s="33"/>
      <c r="CV13928" s="33"/>
    </row>
    <row r="13929" spans="74:100">
      <c r="BV13929" s="62"/>
      <c r="BW13929" s="62"/>
      <c r="BX13929" s="62"/>
      <c r="BY13929" s="62"/>
      <c r="BZ13929" s="62"/>
      <c r="CA13929" s="62"/>
      <c r="CB13929" s="62"/>
      <c r="CC13929" s="62"/>
      <c r="CD13929" s="62"/>
      <c r="CE13929" s="62"/>
      <c r="CF13929" s="62"/>
      <c r="CL13929" s="56" t="s">
        <v>6985</v>
      </c>
      <c r="CM13929" s="56" t="s">
        <v>217</v>
      </c>
      <c r="CN13929" s="56" t="s">
        <v>217</v>
      </c>
      <c r="CO13929" s="52"/>
      <c r="CP13929" s="52"/>
      <c r="CQ13929" s="52"/>
      <c r="CR13929" s="52"/>
      <c r="CS13929" s="52"/>
      <c r="CT13929" s="52"/>
      <c r="CU13929" s="33"/>
      <c r="CV13929" s="33"/>
    </row>
    <row r="13930" spans="74:100">
      <c r="BV13930" s="62"/>
      <c r="BW13930" s="62"/>
      <c r="BX13930" s="62"/>
      <c r="BY13930" s="62"/>
      <c r="BZ13930" s="62"/>
      <c r="CA13930" s="62"/>
      <c r="CB13930" s="62"/>
      <c r="CC13930" s="62"/>
      <c r="CD13930" s="62"/>
      <c r="CE13930" s="62"/>
      <c r="CF13930" s="62"/>
      <c r="CL13930" s="56" t="s">
        <v>20386</v>
      </c>
      <c r="CM13930" s="56"/>
      <c r="CN13930" s="56"/>
      <c r="CO13930" s="52"/>
      <c r="CP13930" s="52"/>
      <c r="CQ13930" s="52"/>
      <c r="CR13930" s="52"/>
      <c r="CS13930" s="52"/>
      <c r="CT13930" s="52"/>
      <c r="CU13930" s="33"/>
      <c r="CV13930" s="33"/>
    </row>
    <row r="13931" spans="74:100">
      <c r="BV13931" s="62"/>
      <c r="BW13931" s="62"/>
      <c r="BX13931" s="62"/>
      <c r="BY13931" s="62"/>
      <c r="BZ13931" s="62"/>
      <c r="CA13931" s="62"/>
      <c r="CB13931" s="62"/>
      <c r="CC13931" s="62"/>
      <c r="CD13931" s="62"/>
      <c r="CE13931" s="62"/>
      <c r="CF13931" s="62"/>
      <c r="CL13931" s="56" t="s">
        <v>6986</v>
      </c>
      <c r="CM13931" s="56" t="s">
        <v>217</v>
      </c>
      <c r="CN13931" s="56" t="s">
        <v>217</v>
      </c>
      <c r="CO13931" s="52"/>
      <c r="CP13931" s="52"/>
      <c r="CQ13931" s="52"/>
      <c r="CR13931" s="52"/>
      <c r="CS13931" s="52"/>
      <c r="CT13931" s="52"/>
      <c r="CU13931" s="33"/>
      <c r="CV13931" s="33"/>
    </row>
    <row r="13932" spans="74:100">
      <c r="BV13932" s="62"/>
      <c r="BW13932" s="62"/>
      <c r="BX13932" s="62"/>
      <c r="BY13932" s="62"/>
      <c r="BZ13932" s="62"/>
      <c r="CA13932" s="62"/>
      <c r="CB13932" s="62"/>
      <c r="CC13932" s="62"/>
      <c r="CD13932" s="62"/>
      <c r="CE13932" s="62"/>
      <c r="CF13932" s="62"/>
      <c r="CL13932" s="56" t="s">
        <v>20387</v>
      </c>
      <c r="CM13932" s="56"/>
      <c r="CN13932" s="56"/>
      <c r="CO13932" s="52"/>
      <c r="CP13932" s="52"/>
      <c r="CQ13932" s="52"/>
      <c r="CR13932" s="52"/>
      <c r="CS13932" s="52"/>
      <c r="CT13932" s="52"/>
      <c r="CU13932" s="33"/>
      <c r="CV13932" s="33"/>
    </row>
    <row r="13933" spans="74:100">
      <c r="BV13933" s="62"/>
      <c r="BW13933" s="62"/>
      <c r="BX13933" s="62"/>
      <c r="BY13933" s="62"/>
      <c r="BZ13933" s="62"/>
      <c r="CA13933" s="62"/>
      <c r="CB13933" s="62"/>
      <c r="CC13933" s="62"/>
      <c r="CD13933" s="62"/>
      <c r="CE13933" s="62"/>
      <c r="CF13933" s="62"/>
      <c r="CL13933" s="56" t="s">
        <v>6987</v>
      </c>
      <c r="CM13933" s="56" t="s">
        <v>217</v>
      </c>
      <c r="CN13933" s="56" t="s">
        <v>217</v>
      </c>
      <c r="CO13933" s="52"/>
      <c r="CP13933" s="52"/>
      <c r="CQ13933" s="52"/>
      <c r="CR13933" s="52"/>
      <c r="CS13933" s="52"/>
      <c r="CT13933" s="52"/>
      <c r="CU13933" s="33"/>
      <c r="CV13933" s="33"/>
    </row>
    <row r="13934" spans="74:100">
      <c r="BV13934" s="62"/>
      <c r="BW13934" s="62"/>
      <c r="BX13934" s="62"/>
      <c r="BY13934" s="62"/>
      <c r="BZ13934" s="62"/>
      <c r="CA13934" s="62"/>
      <c r="CB13934" s="62"/>
      <c r="CC13934" s="62"/>
      <c r="CD13934" s="62"/>
      <c r="CE13934" s="62"/>
      <c r="CF13934" s="62"/>
      <c r="CL13934" s="56" t="s">
        <v>20388</v>
      </c>
      <c r="CM13934" s="56"/>
      <c r="CN13934" s="56"/>
      <c r="CO13934" s="52"/>
      <c r="CP13934" s="52"/>
      <c r="CQ13934" s="52"/>
      <c r="CR13934" s="52"/>
      <c r="CS13934" s="52"/>
      <c r="CT13934" s="52"/>
      <c r="CU13934" s="33"/>
      <c r="CV13934" s="33"/>
    </row>
    <row r="13935" spans="74:100">
      <c r="BV13935" s="62"/>
      <c r="BW13935" s="62"/>
      <c r="BX13935" s="62"/>
      <c r="BY13935" s="62"/>
      <c r="BZ13935" s="62"/>
      <c r="CA13935" s="62"/>
      <c r="CB13935" s="62"/>
      <c r="CC13935" s="62"/>
      <c r="CD13935" s="62"/>
      <c r="CE13935" s="62"/>
      <c r="CF13935" s="62"/>
      <c r="CL13935" s="56" t="s">
        <v>6988</v>
      </c>
      <c r="CM13935" s="56" t="s">
        <v>217</v>
      </c>
      <c r="CN13935" s="56" t="s">
        <v>217</v>
      </c>
      <c r="CO13935" s="52"/>
      <c r="CP13935" s="52"/>
      <c r="CQ13935" s="52"/>
      <c r="CR13935" s="52"/>
      <c r="CS13935" s="52"/>
      <c r="CT13935" s="52"/>
      <c r="CU13935" s="33"/>
      <c r="CV13935" s="33"/>
    </row>
    <row r="13936" spans="74:100">
      <c r="BV13936" s="62"/>
      <c r="BW13936" s="62"/>
      <c r="BX13936" s="62"/>
      <c r="BY13936" s="62"/>
      <c r="BZ13936" s="62"/>
      <c r="CA13936" s="62"/>
      <c r="CB13936" s="62"/>
      <c r="CC13936" s="62"/>
      <c r="CD13936" s="62"/>
      <c r="CE13936" s="62"/>
      <c r="CF13936" s="62"/>
      <c r="CL13936" s="56" t="s">
        <v>23272</v>
      </c>
      <c r="CM13936" s="56"/>
      <c r="CN13936" s="56"/>
      <c r="CO13936" s="52"/>
      <c r="CP13936" s="52"/>
      <c r="CQ13936" s="52"/>
      <c r="CR13936" s="52"/>
      <c r="CS13936" s="52"/>
      <c r="CT13936" s="52"/>
      <c r="CU13936" s="33"/>
      <c r="CV13936" s="33"/>
    </row>
    <row r="13937" spans="74:100">
      <c r="BV13937" s="62"/>
      <c r="BW13937" s="62"/>
      <c r="BX13937" s="62"/>
      <c r="BY13937" s="62"/>
      <c r="BZ13937" s="62"/>
      <c r="CA13937" s="62"/>
      <c r="CB13937" s="62"/>
      <c r="CC13937" s="62"/>
      <c r="CD13937" s="62"/>
      <c r="CE13937" s="62"/>
      <c r="CF13937" s="62"/>
      <c r="CL13937" s="56" t="s">
        <v>6989</v>
      </c>
      <c r="CM13937" s="56" t="s">
        <v>217</v>
      </c>
      <c r="CN13937" s="56" t="s">
        <v>217</v>
      </c>
      <c r="CO13937" s="52"/>
      <c r="CP13937" s="52"/>
      <c r="CQ13937" s="52"/>
      <c r="CR13937" s="52"/>
      <c r="CS13937" s="52"/>
      <c r="CT13937" s="52"/>
      <c r="CU13937" s="33"/>
      <c r="CV13937" s="33"/>
    </row>
    <row r="13938" spans="74:100">
      <c r="BV13938" s="62"/>
      <c r="BW13938" s="62"/>
      <c r="BX13938" s="62"/>
      <c r="BY13938" s="62"/>
      <c r="BZ13938" s="62"/>
      <c r="CA13938" s="62"/>
      <c r="CB13938" s="62"/>
      <c r="CC13938" s="62"/>
      <c r="CD13938" s="62"/>
      <c r="CE13938" s="62"/>
      <c r="CF13938" s="62"/>
      <c r="CL13938" s="56" t="s">
        <v>20389</v>
      </c>
      <c r="CM13938" s="56"/>
      <c r="CN13938" s="56"/>
      <c r="CO13938" s="52"/>
      <c r="CP13938" s="52"/>
      <c r="CQ13938" s="52"/>
      <c r="CR13938" s="52"/>
      <c r="CS13938" s="52"/>
      <c r="CT13938" s="52"/>
      <c r="CU13938" s="33"/>
      <c r="CV13938" s="33"/>
    </row>
    <row r="13939" spans="74:100">
      <c r="BV13939" s="62"/>
      <c r="BW13939" s="62"/>
      <c r="BX13939" s="62"/>
      <c r="BY13939" s="62"/>
      <c r="BZ13939" s="62"/>
      <c r="CA13939" s="62"/>
      <c r="CB13939" s="62"/>
      <c r="CC13939" s="62"/>
      <c r="CD13939" s="62"/>
      <c r="CE13939" s="62"/>
      <c r="CF13939" s="62"/>
      <c r="CL13939" s="56" t="s">
        <v>28879</v>
      </c>
      <c r="CM13939" s="56" t="s">
        <v>217</v>
      </c>
      <c r="CN13939" s="56" t="s">
        <v>217</v>
      </c>
      <c r="CO13939" s="52"/>
      <c r="CP13939" s="52"/>
      <c r="CQ13939" s="52"/>
      <c r="CR13939" s="52"/>
      <c r="CS13939" s="52"/>
      <c r="CT13939" s="52"/>
      <c r="CU13939" s="33"/>
      <c r="CV13939" s="33"/>
    </row>
    <row r="13940" spans="74:100">
      <c r="BV13940" s="62"/>
      <c r="BW13940" s="62"/>
      <c r="BX13940" s="62"/>
      <c r="BY13940" s="62"/>
      <c r="BZ13940" s="62"/>
      <c r="CA13940" s="62"/>
      <c r="CB13940" s="62"/>
      <c r="CC13940" s="62"/>
      <c r="CD13940" s="62"/>
      <c r="CE13940" s="62"/>
      <c r="CF13940" s="62"/>
      <c r="CL13940" s="56" t="s">
        <v>20381</v>
      </c>
      <c r="CM13940" s="56"/>
      <c r="CN13940" s="56"/>
      <c r="CO13940" s="52"/>
      <c r="CP13940" s="52"/>
      <c r="CQ13940" s="52"/>
      <c r="CR13940" s="52"/>
      <c r="CS13940" s="52"/>
      <c r="CT13940" s="52"/>
      <c r="CU13940" s="33"/>
      <c r="CV13940" s="33"/>
    </row>
    <row r="13941" spans="74:100">
      <c r="BV13941" s="62"/>
      <c r="BW13941" s="62"/>
      <c r="BX13941" s="62"/>
      <c r="BY13941" s="62"/>
      <c r="BZ13941" s="62"/>
      <c r="CA13941" s="62"/>
      <c r="CB13941" s="62"/>
      <c r="CC13941" s="62"/>
      <c r="CD13941" s="62"/>
      <c r="CE13941" s="62"/>
      <c r="CF13941" s="62"/>
      <c r="CL13941" s="56" t="s">
        <v>28880</v>
      </c>
      <c r="CM13941" s="56" t="s">
        <v>217</v>
      </c>
      <c r="CN13941" s="56" t="s">
        <v>217</v>
      </c>
      <c r="CO13941" s="52"/>
      <c r="CP13941" s="52"/>
      <c r="CQ13941" s="52"/>
      <c r="CR13941" s="52"/>
      <c r="CS13941" s="52"/>
      <c r="CT13941" s="52"/>
      <c r="CU13941" s="33"/>
      <c r="CV13941" s="33"/>
    </row>
    <row r="13942" spans="74:100">
      <c r="BV13942" s="62"/>
      <c r="BW13942" s="62"/>
      <c r="BX13942" s="62"/>
      <c r="BY13942" s="62"/>
      <c r="BZ13942" s="62"/>
      <c r="CA13942" s="62"/>
      <c r="CB13942" s="62"/>
      <c r="CC13942" s="62"/>
      <c r="CD13942" s="62"/>
      <c r="CE13942" s="62"/>
      <c r="CF13942" s="62"/>
      <c r="CL13942" s="56" t="s">
        <v>20381</v>
      </c>
      <c r="CM13942" s="56"/>
      <c r="CN13942" s="56"/>
      <c r="CO13942" s="52"/>
      <c r="CP13942" s="52"/>
      <c r="CQ13942" s="52"/>
      <c r="CR13942" s="52"/>
      <c r="CS13942" s="52"/>
      <c r="CT13942" s="52"/>
      <c r="CU13942" s="33"/>
      <c r="CV13942" s="33"/>
    </row>
    <row r="13943" spans="74:100">
      <c r="BV13943" s="62"/>
      <c r="BW13943" s="62"/>
      <c r="BX13943" s="62"/>
      <c r="BY13943" s="62"/>
      <c r="BZ13943" s="62"/>
      <c r="CA13943" s="62"/>
      <c r="CB13943" s="62"/>
      <c r="CC13943" s="62"/>
      <c r="CD13943" s="62"/>
      <c r="CE13943" s="62"/>
      <c r="CF13943" s="62"/>
      <c r="CL13943" s="56" t="s">
        <v>28881</v>
      </c>
      <c r="CM13943" s="56" t="s">
        <v>217</v>
      </c>
      <c r="CN13943" s="56" t="s">
        <v>217</v>
      </c>
      <c r="CO13943" s="52"/>
      <c r="CP13943" s="52"/>
      <c r="CQ13943" s="52"/>
      <c r="CR13943" s="52"/>
      <c r="CS13943" s="52"/>
      <c r="CT13943" s="52"/>
      <c r="CU13943" s="33"/>
      <c r="CV13943" s="33"/>
    </row>
    <row r="13944" spans="74:100">
      <c r="BV13944" s="62"/>
      <c r="BW13944" s="62"/>
      <c r="BX13944" s="62"/>
      <c r="BY13944" s="62"/>
      <c r="BZ13944" s="62"/>
      <c r="CA13944" s="62"/>
      <c r="CB13944" s="62"/>
      <c r="CC13944" s="62"/>
      <c r="CD13944" s="62"/>
      <c r="CE13944" s="62"/>
      <c r="CF13944" s="62"/>
      <c r="CL13944" s="56" t="s">
        <v>20381</v>
      </c>
      <c r="CM13944" s="56"/>
      <c r="CN13944" s="56"/>
      <c r="CO13944" s="52"/>
      <c r="CP13944" s="52"/>
      <c r="CQ13944" s="52"/>
      <c r="CR13944" s="52"/>
      <c r="CS13944" s="52"/>
      <c r="CT13944" s="52"/>
      <c r="CU13944" s="33"/>
      <c r="CV13944" s="33"/>
    </row>
    <row r="13945" spans="74:100">
      <c r="BV13945" s="62"/>
      <c r="BW13945" s="62"/>
      <c r="BX13945" s="62"/>
      <c r="BY13945" s="62"/>
      <c r="BZ13945" s="62"/>
      <c r="CA13945" s="62"/>
      <c r="CB13945" s="62"/>
      <c r="CC13945" s="62"/>
      <c r="CD13945" s="62"/>
      <c r="CE13945" s="62"/>
      <c r="CF13945" s="62"/>
      <c r="CL13945" s="56" t="s">
        <v>6990</v>
      </c>
      <c r="CM13945" s="56" t="s">
        <v>3118</v>
      </c>
      <c r="CN13945" s="56" t="s">
        <v>3118</v>
      </c>
      <c r="CO13945" s="52"/>
      <c r="CP13945" s="52"/>
      <c r="CQ13945" s="52"/>
      <c r="CR13945" s="52"/>
      <c r="CS13945" s="52"/>
      <c r="CT13945" s="52"/>
      <c r="CU13945" s="33"/>
      <c r="CV13945" s="33"/>
    </row>
    <row r="13946" spans="74:100">
      <c r="BV13946" s="62"/>
      <c r="BW13946" s="62"/>
      <c r="BX13946" s="62"/>
      <c r="BY13946" s="62"/>
      <c r="BZ13946" s="62"/>
      <c r="CA13946" s="62"/>
      <c r="CB13946" s="62"/>
      <c r="CC13946" s="62"/>
      <c r="CD13946" s="62"/>
      <c r="CE13946" s="62"/>
      <c r="CF13946" s="62"/>
      <c r="CL13946" s="56" t="s">
        <v>20390</v>
      </c>
      <c r="CM13946" s="56"/>
      <c r="CN13946" s="56"/>
      <c r="CO13946" s="52"/>
      <c r="CP13946" s="52"/>
      <c r="CQ13946" s="52"/>
      <c r="CR13946" s="52"/>
      <c r="CS13946" s="52"/>
      <c r="CT13946" s="52"/>
      <c r="CU13946" s="33"/>
      <c r="CV13946" s="33"/>
    </row>
    <row r="13947" spans="74:100">
      <c r="BV13947" s="62"/>
      <c r="BW13947" s="62"/>
      <c r="BX13947" s="62"/>
      <c r="BY13947" s="62"/>
      <c r="BZ13947" s="62"/>
      <c r="CA13947" s="62"/>
      <c r="CB13947" s="62"/>
      <c r="CC13947" s="62"/>
      <c r="CD13947" s="62"/>
      <c r="CE13947" s="62"/>
      <c r="CF13947" s="62"/>
      <c r="CL13947" s="56" t="s">
        <v>2904</v>
      </c>
      <c r="CM13947" s="56" t="s">
        <v>216</v>
      </c>
      <c r="CN13947" s="56" t="s">
        <v>216</v>
      </c>
      <c r="CO13947" s="52"/>
      <c r="CP13947" s="52"/>
      <c r="CQ13947" s="52"/>
      <c r="CR13947" s="52"/>
      <c r="CS13947" s="52"/>
      <c r="CT13947" s="52"/>
      <c r="CU13947" s="33"/>
      <c r="CV13947" s="33"/>
    </row>
    <row r="13948" spans="74:100">
      <c r="BV13948" s="62"/>
      <c r="BW13948" s="62"/>
      <c r="BX13948" s="62"/>
      <c r="BY13948" s="62"/>
      <c r="BZ13948" s="62"/>
      <c r="CA13948" s="62"/>
      <c r="CB13948" s="62"/>
      <c r="CC13948" s="62"/>
      <c r="CD13948" s="62"/>
      <c r="CE13948" s="62"/>
      <c r="CF13948" s="62"/>
      <c r="CL13948" s="56" t="s">
        <v>23273</v>
      </c>
      <c r="CM13948" s="56"/>
      <c r="CN13948" s="56"/>
      <c r="CO13948" s="52"/>
      <c r="CP13948" s="52"/>
      <c r="CQ13948" s="52"/>
      <c r="CR13948" s="52"/>
      <c r="CS13948" s="52"/>
      <c r="CT13948" s="52"/>
      <c r="CU13948" s="33"/>
      <c r="CV13948" s="33"/>
    </row>
    <row r="13949" spans="74:100">
      <c r="BV13949" s="62"/>
      <c r="BW13949" s="62"/>
      <c r="BX13949" s="62"/>
      <c r="BY13949" s="62"/>
      <c r="BZ13949" s="62"/>
      <c r="CA13949" s="62"/>
      <c r="CB13949" s="62"/>
      <c r="CC13949" s="62"/>
      <c r="CD13949" s="62"/>
      <c r="CE13949" s="62"/>
      <c r="CF13949" s="62"/>
      <c r="CL13949" s="56" t="s">
        <v>2905</v>
      </c>
      <c r="CM13949" s="56" t="s">
        <v>216</v>
      </c>
      <c r="CN13949" s="56" t="s">
        <v>216</v>
      </c>
      <c r="CO13949" s="52"/>
      <c r="CP13949" s="52"/>
      <c r="CQ13949" s="52"/>
      <c r="CR13949" s="52"/>
      <c r="CS13949" s="52"/>
      <c r="CT13949" s="52"/>
      <c r="CU13949" s="33"/>
      <c r="CV13949" s="33"/>
    </row>
    <row r="13950" spans="74:100">
      <c r="BV13950" s="62"/>
      <c r="BW13950" s="62"/>
      <c r="BX13950" s="62"/>
      <c r="BY13950" s="62"/>
      <c r="BZ13950" s="62"/>
      <c r="CA13950" s="62"/>
      <c r="CB13950" s="62"/>
      <c r="CC13950" s="62"/>
      <c r="CD13950" s="62"/>
      <c r="CE13950" s="62"/>
      <c r="CF13950" s="62"/>
      <c r="CL13950" s="56" t="s">
        <v>23274</v>
      </c>
      <c r="CM13950" s="56"/>
      <c r="CN13950" s="56"/>
      <c r="CO13950" s="52"/>
      <c r="CP13950" s="52"/>
      <c r="CQ13950" s="52"/>
      <c r="CR13950" s="52"/>
      <c r="CS13950" s="52"/>
      <c r="CT13950" s="52"/>
      <c r="CU13950" s="33"/>
      <c r="CV13950" s="33"/>
    </row>
    <row r="13951" spans="74:100">
      <c r="BV13951" s="62"/>
      <c r="BW13951" s="62"/>
      <c r="BX13951" s="62"/>
      <c r="BY13951" s="62"/>
      <c r="BZ13951" s="62"/>
      <c r="CA13951" s="62"/>
      <c r="CB13951" s="62"/>
      <c r="CC13951" s="62"/>
      <c r="CD13951" s="62"/>
      <c r="CE13951" s="62"/>
      <c r="CF13951" s="62"/>
      <c r="CL13951" s="56" t="s">
        <v>2906</v>
      </c>
      <c r="CM13951" s="56" t="s">
        <v>214</v>
      </c>
      <c r="CN13951" s="56" t="s">
        <v>214</v>
      </c>
      <c r="CO13951" s="52"/>
      <c r="CP13951" s="52"/>
      <c r="CQ13951" s="52"/>
      <c r="CR13951" s="52"/>
      <c r="CS13951" s="52"/>
      <c r="CT13951" s="52"/>
      <c r="CU13951" s="33"/>
      <c r="CV13951" s="33"/>
    </row>
    <row r="13952" spans="74:100">
      <c r="BV13952" s="62"/>
      <c r="BW13952" s="62"/>
      <c r="BX13952" s="62"/>
      <c r="BY13952" s="62"/>
      <c r="BZ13952" s="62"/>
      <c r="CA13952" s="62"/>
      <c r="CB13952" s="62"/>
      <c r="CC13952" s="62"/>
      <c r="CD13952" s="62"/>
      <c r="CE13952" s="62"/>
      <c r="CF13952" s="62"/>
      <c r="CL13952" s="56" t="s">
        <v>23275</v>
      </c>
      <c r="CM13952" s="56"/>
      <c r="CN13952" s="56"/>
      <c r="CO13952" s="52"/>
      <c r="CP13952" s="52"/>
      <c r="CQ13952" s="52"/>
      <c r="CR13952" s="52"/>
      <c r="CS13952" s="52"/>
      <c r="CT13952" s="52"/>
      <c r="CU13952" s="33"/>
      <c r="CV13952" s="33"/>
    </row>
    <row r="13953" spans="74:100">
      <c r="BV13953" s="62"/>
      <c r="BW13953" s="62"/>
      <c r="BX13953" s="62"/>
      <c r="BY13953" s="62"/>
      <c r="BZ13953" s="62"/>
      <c r="CA13953" s="62"/>
      <c r="CB13953" s="62"/>
      <c r="CC13953" s="62"/>
      <c r="CD13953" s="62"/>
      <c r="CE13953" s="62"/>
      <c r="CF13953" s="62"/>
      <c r="CL13953" s="56" t="s">
        <v>2907</v>
      </c>
      <c r="CM13953" s="56" t="s">
        <v>215</v>
      </c>
      <c r="CN13953" s="56" t="s">
        <v>215</v>
      </c>
      <c r="CO13953" s="52"/>
      <c r="CP13953" s="52"/>
      <c r="CQ13953" s="52"/>
      <c r="CR13953" s="52"/>
      <c r="CS13953" s="52"/>
      <c r="CT13953" s="52"/>
      <c r="CU13953" s="33"/>
      <c r="CV13953" s="33"/>
    </row>
    <row r="13954" spans="74:100">
      <c r="BV13954" s="62"/>
      <c r="BW13954" s="62"/>
      <c r="BX13954" s="62"/>
      <c r="BY13954" s="62"/>
      <c r="BZ13954" s="62"/>
      <c r="CA13954" s="62"/>
      <c r="CB13954" s="62"/>
      <c r="CC13954" s="62"/>
      <c r="CD13954" s="62"/>
      <c r="CE13954" s="62"/>
      <c r="CF13954" s="62"/>
      <c r="CL13954" s="56" t="s">
        <v>23276</v>
      </c>
      <c r="CM13954" s="56"/>
      <c r="CN13954" s="56"/>
      <c r="CO13954" s="52"/>
      <c r="CP13954" s="52"/>
      <c r="CQ13954" s="52"/>
      <c r="CR13954" s="52"/>
      <c r="CS13954" s="52"/>
      <c r="CT13954" s="52"/>
      <c r="CU13954" s="33"/>
      <c r="CV13954" s="33"/>
    </row>
    <row r="13955" spans="74:100">
      <c r="BV13955" s="62"/>
      <c r="BW13955" s="62"/>
      <c r="BX13955" s="62"/>
      <c r="BY13955" s="62"/>
      <c r="BZ13955" s="62"/>
      <c r="CA13955" s="62"/>
      <c r="CB13955" s="62"/>
      <c r="CC13955" s="62"/>
      <c r="CD13955" s="62"/>
      <c r="CE13955" s="62"/>
      <c r="CF13955" s="62"/>
      <c r="CL13955" s="56" t="s">
        <v>2908</v>
      </c>
      <c r="CM13955" s="56" t="s">
        <v>216</v>
      </c>
      <c r="CN13955" s="56" t="s">
        <v>216</v>
      </c>
      <c r="CO13955" s="52"/>
      <c r="CP13955" s="52"/>
      <c r="CQ13955" s="52"/>
      <c r="CR13955" s="52"/>
      <c r="CS13955" s="52"/>
      <c r="CT13955" s="52"/>
      <c r="CU13955" s="33"/>
      <c r="CV13955" s="33"/>
    </row>
    <row r="13956" spans="74:100">
      <c r="BV13956" s="62"/>
      <c r="BW13956" s="62"/>
      <c r="BX13956" s="62"/>
      <c r="BY13956" s="62"/>
      <c r="BZ13956" s="62"/>
      <c r="CA13956" s="62"/>
      <c r="CB13956" s="62"/>
      <c r="CC13956" s="62"/>
      <c r="CD13956" s="62"/>
      <c r="CE13956" s="62"/>
      <c r="CF13956" s="62"/>
      <c r="CL13956" s="56" t="s">
        <v>23277</v>
      </c>
      <c r="CM13956" s="56"/>
      <c r="CN13956" s="56"/>
      <c r="CO13956" s="52"/>
      <c r="CP13956" s="52"/>
      <c r="CQ13956" s="52"/>
      <c r="CR13956" s="52"/>
      <c r="CS13956" s="52"/>
      <c r="CT13956" s="52"/>
      <c r="CU13956" s="33"/>
      <c r="CV13956" s="33"/>
    </row>
    <row r="13957" spans="74:100">
      <c r="BV13957" s="62"/>
      <c r="BW13957" s="62"/>
      <c r="BX13957" s="62"/>
      <c r="BY13957" s="62"/>
      <c r="BZ13957" s="62"/>
      <c r="CA13957" s="62"/>
      <c r="CB13957" s="62"/>
      <c r="CC13957" s="62"/>
      <c r="CD13957" s="62"/>
      <c r="CE13957" s="62"/>
      <c r="CF13957" s="62"/>
      <c r="CL13957" s="56" t="s">
        <v>6992</v>
      </c>
      <c r="CM13957" s="56" t="s">
        <v>217</v>
      </c>
      <c r="CN13957" s="56" t="s">
        <v>217</v>
      </c>
      <c r="CO13957" s="52"/>
      <c r="CP13957" s="52"/>
      <c r="CQ13957" s="52"/>
      <c r="CR13957" s="52"/>
      <c r="CS13957" s="52"/>
      <c r="CT13957" s="52"/>
      <c r="CU13957" s="33"/>
      <c r="CV13957" s="33"/>
    </row>
    <row r="13958" spans="74:100">
      <c r="BV13958" s="62"/>
      <c r="BW13958" s="62"/>
      <c r="BX13958" s="62"/>
      <c r="BY13958" s="62"/>
      <c r="BZ13958" s="62"/>
      <c r="CA13958" s="62"/>
      <c r="CB13958" s="62"/>
      <c r="CC13958" s="62"/>
      <c r="CD13958" s="62"/>
      <c r="CE13958" s="62"/>
      <c r="CF13958" s="62"/>
      <c r="CL13958" s="56" t="s">
        <v>20391</v>
      </c>
      <c r="CM13958" s="56"/>
      <c r="CN13958" s="56"/>
      <c r="CO13958" s="52"/>
      <c r="CP13958" s="52"/>
      <c r="CQ13958" s="52"/>
      <c r="CR13958" s="52"/>
      <c r="CS13958" s="52"/>
      <c r="CT13958" s="52"/>
      <c r="CU13958" s="33"/>
      <c r="CV13958" s="33"/>
    </row>
    <row r="13959" spans="74:100">
      <c r="BV13959" s="62"/>
      <c r="BW13959" s="62"/>
      <c r="BX13959" s="62"/>
      <c r="BY13959" s="62"/>
      <c r="BZ13959" s="62"/>
      <c r="CA13959" s="62"/>
      <c r="CB13959" s="62"/>
      <c r="CC13959" s="62"/>
      <c r="CD13959" s="62"/>
      <c r="CE13959" s="62"/>
      <c r="CF13959" s="62"/>
      <c r="CL13959" s="56" t="s">
        <v>6993</v>
      </c>
      <c r="CM13959" s="56" t="s">
        <v>217</v>
      </c>
      <c r="CN13959" s="56" t="s">
        <v>217</v>
      </c>
      <c r="CO13959" s="52"/>
      <c r="CP13959" s="52"/>
      <c r="CQ13959" s="52"/>
      <c r="CR13959" s="52"/>
      <c r="CS13959" s="52"/>
      <c r="CT13959" s="52"/>
      <c r="CU13959" s="33"/>
      <c r="CV13959" s="33"/>
    </row>
    <row r="13960" spans="74:100">
      <c r="BV13960" s="62"/>
      <c r="BW13960" s="62"/>
      <c r="BX13960" s="62"/>
      <c r="BY13960" s="62"/>
      <c r="BZ13960" s="62"/>
      <c r="CA13960" s="62"/>
      <c r="CB13960" s="62"/>
      <c r="CC13960" s="62"/>
      <c r="CD13960" s="62"/>
      <c r="CE13960" s="62"/>
      <c r="CF13960" s="62"/>
      <c r="CL13960" s="56" t="s">
        <v>20392</v>
      </c>
      <c r="CM13960" s="56"/>
      <c r="CN13960" s="56"/>
      <c r="CO13960" s="52"/>
      <c r="CP13960" s="52"/>
      <c r="CQ13960" s="52"/>
      <c r="CR13960" s="52"/>
      <c r="CS13960" s="52"/>
      <c r="CT13960" s="52"/>
      <c r="CU13960" s="33"/>
      <c r="CV13960" s="33"/>
    </row>
    <row r="13961" spans="74:100">
      <c r="BV13961" s="62"/>
      <c r="BW13961" s="62"/>
      <c r="BX13961" s="62"/>
      <c r="BY13961" s="62"/>
      <c r="BZ13961" s="62"/>
      <c r="CA13961" s="62"/>
      <c r="CB13961" s="62"/>
      <c r="CC13961" s="62"/>
      <c r="CD13961" s="62"/>
      <c r="CE13961" s="62"/>
      <c r="CF13961" s="62"/>
      <c r="CL13961" s="56" t="s">
        <v>2909</v>
      </c>
      <c r="CM13961" s="56" t="s">
        <v>215</v>
      </c>
      <c r="CN13961" s="56" t="s">
        <v>215</v>
      </c>
      <c r="CO13961" s="52"/>
      <c r="CP13961" s="52"/>
      <c r="CQ13961" s="52"/>
      <c r="CR13961" s="52"/>
      <c r="CS13961" s="52"/>
      <c r="CT13961" s="52"/>
      <c r="CU13961" s="33"/>
      <c r="CV13961" s="33"/>
    </row>
    <row r="13962" spans="74:100">
      <c r="BV13962" s="62"/>
      <c r="BW13962" s="62"/>
      <c r="BX13962" s="62"/>
      <c r="BY13962" s="62"/>
      <c r="BZ13962" s="62"/>
      <c r="CA13962" s="62"/>
      <c r="CB13962" s="62"/>
      <c r="CC13962" s="62"/>
      <c r="CD13962" s="62"/>
      <c r="CE13962" s="62"/>
      <c r="CF13962" s="62"/>
      <c r="CL13962" s="56" t="s">
        <v>23278</v>
      </c>
      <c r="CM13962" s="56"/>
      <c r="CN13962" s="56"/>
      <c r="CO13962" s="52"/>
      <c r="CP13962" s="52"/>
      <c r="CQ13962" s="52"/>
      <c r="CR13962" s="52"/>
      <c r="CS13962" s="52"/>
      <c r="CT13962" s="52"/>
      <c r="CU13962" s="33"/>
      <c r="CV13962" s="33"/>
    </row>
    <row r="13963" spans="74:100">
      <c r="BV13963" s="62"/>
      <c r="BW13963" s="62"/>
      <c r="BX13963" s="62"/>
      <c r="BY13963" s="62"/>
      <c r="BZ13963" s="62"/>
      <c r="CA13963" s="62"/>
      <c r="CB13963" s="62"/>
      <c r="CC13963" s="62"/>
      <c r="CD13963" s="62"/>
      <c r="CE13963" s="62"/>
      <c r="CF13963" s="62"/>
      <c r="CL13963" s="56" t="s">
        <v>28882</v>
      </c>
      <c r="CM13963" s="56" t="s">
        <v>217</v>
      </c>
      <c r="CN13963" s="56" t="s">
        <v>217</v>
      </c>
      <c r="CO13963" s="52"/>
      <c r="CP13963" s="52"/>
      <c r="CQ13963" s="52"/>
      <c r="CR13963" s="52"/>
      <c r="CS13963" s="52"/>
      <c r="CT13963" s="52"/>
      <c r="CU13963" s="33"/>
      <c r="CV13963" s="33"/>
    </row>
    <row r="13964" spans="74:100">
      <c r="BV13964" s="62"/>
      <c r="BW13964" s="62"/>
      <c r="BX13964" s="62"/>
      <c r="BY13964" s="62"/>
      <c r="BZ13964" s="62"/>
      <c r="CA13964" s="62"/>
      <c r="CB13964" s="62"/>
      <c r="CC13964" s="62"/>
      <c r="CD13964" s="62"/>
      <c r="CE13964" s="62"/>
      <c r="CF13964" s="62"/>
      <c r="CL13964" s="56" t="s">
        <v>20390</v>
      </c>
      <c r="CM13964" s="56"/>
      <c r="CN13964" s="56"/>
      <c r="CO13964" s="52"/>
      <c r="CP13964" s="52"/>
      <c r="CQ13964" s="52"/>
      <c r="CR13964" s="52"/>
      <c r="CS13964" s="52"/>
      <c r="CT13964" s="52"/>
      <c r="CU13964" s="33"/>
      <c r="CV13964" s="33"/>
    </row>
    <row r="13965" spans="74:100">
      <c r="BV13965" s="62"/>
      <c r="BW13965" s="62"/>
      <c r="BX13965" s="62"/>
      <c r="BY13965" s="62"/>
      <c r="BZ13965" s="62"/>
      <c r="CA13965" s="62"/>
      <c r="CB13965" s="62"/>
      <c r="CC13965" s="62"/>
      <c r="CD13965" s="62"/>
      <c r="CE13965" s="62"/>
      <c r="CF13965" s="62"/>
      <c r="CL13965" s="56" t="s">
        <v>28883</v>
      </c>
      <c r="CM13965" s="56" t="s">
        <v>217</v>
      </c>
      <c r="CN13965" s="56" t="s">
        <v>217</v>
      </c>
      <c r="CO13965" s="52"/>
      <c r="CP13965" s="52"/>
      <c r="CQ13965" s="52"/>
      <c r="CR13965" s="52"/>
      <c r="CS13965" s="52"/>
      <c r="CT13965" s="52"/>
      <c r="CU13965" s="33"/>
      <c r="CV13965" s="33"/>
    </row>
    <row r="13966" spans="74:100">
      <c r="BV13966" s="62"/>
      <c r="BW13966" s="62"/>
      <c r="BX13966" s="62"/>
      <c r="BY13966" s="62"/>
      <c r="BZ13966" s="62"/>
      <c r="CA13966" s="62"/>
      <c r="CB13966" s="62"/>
      <c r="CC13966" s="62"/>
      <c r="CD13966" s="62"/>
      <c r="CE13966" s="62"/>
      <c r="CF13966" s="62"/>
      <c r="CL13966" s="56" t="s">
        <v>20390</v>
      </c>
      <c r="CM13966" s="56"/>
      <c r="CN13966" s="56"/>
      <c r="CO13966" s="52"/>
      <c r="CP13966" s="52"/>
      <c r="CQ13966" s="52"/>
      <c r="CR13966" s="52"/>
      <c r="CS13966" s="52"/>
      <c r="CT13966" s="52"/>
      <c r="CU13966" s="33"/>
      <c r="CV13966" s="33"/>
    </row>
    <row r="13967" spans="74:100">
      <c r="BV13967" s="62"/>
      <c r="BW13967" s="62"/>
      <c r="BX13967" s="62"/>
      <c r="BY13967" s="62"/>
      <c r="BZ13967" s="62"/>
      <c r="CA13967" s="62"/>
      <c r="CB13967" s="62"/>
      <c r="CC13967" s="62"/>
      <c r="CD13967" s="62"/>
      <c r="CE13967" s="62"/>
      <c r="CF13967" s="62"/>
      <c r="CL13967" s="56" t="s">
        <v>23279</v>
      </c>
      <c r="CM13967" s="56" t="s">
        <v>215</v>
      </c>
      <c r="CN13967" s="56" t="s">
        <v>215</v>
      </c>
      <c r="CO13967" s="52"/>
      <c r="CP13967" s="52"/>
      <c r="CQ13967" s="52"/>
      <c r="CR13967" s="52"/>
      <c r="CS13967" s="52"/>
      <c r="CT13967" s="52"/>
      <c r="CU13967" s="33"/>
      <c r="CV13967" s="33"/>
    </row>
    <row r="13968" spans="74:100">
      <c r="BV13968" s="62"/>
      <c r="BW13968" s="62"/>
      <c r="BX13968" s="62"/>
      <c r="BY13968" s="62"/>
      <c r="BZ13968" s="62"/>
      <c r="CA13968" s="62"/>
      <c r="CB13968" s="62"/>
      <c r="CC13968" s="62"/>
      <c r="CD13968" s="62"/>
      <c r="CE13968" s="62"/>
      <c r="CF13968" s="62"/>
      <c r="CL13968" s="56" t="s">
        <v>28884</v>
      </c>
      <c r="CM13968" s="56" t="s">
        <v>217</v>
      </c>
      <c r="CN13968" s="56" t="s">
        <v>217</v>
      </c>
      <c r="CO13968" s="52"/>
      <c r="CP13968" s="52"/>
      <c r="CQ13968" s="52"/>
      <c r="CR13968" s="52"/>
      <c r="CS13968" s="52"/>
      <c r="CT13968" s="52"/>
      <c r="CU13968" s="33"/>
      <c r="CV13968" s="33"/>
    </row>
    <row r="13969" spans="74:100">
      <c r="BV13969" s="62"/>
      <c r="BW13969" s="62"/>
      <c r="BX13969" s="62"/>
      <c r="BY13969" s="62"/>
      <c r="BZ13969" s="62"/>
      <c r="CA13969" s="62"/>
      <c r="CB13969" s="62"/>
      <c r="CC13969" s="62"/>
      <c r="CD13969" s="62"/>
      <c r="CE13969" s="62"/>
      <c r="CF13969" s="62"/>
      <c r="CL13969" s="56" t="s">
        <v>20390</v>
      </c>
      <c r="CM13969" s="56"/>
      <c r="CN13969" s="56"/>
      <c r="CO13969" s="52"/>
      <c r="CP13969" s="52"/>
      <c r="CQ13969" s="52"/>
      <c r="CR13969" s="52"/>
      <c r="CS13969" s="52"/>
      <c r="CT13969" s="52"/>
      <c r="CU13969" s="33"/>
      <c r="CV13969" s="33"/>
    </row>
    <row r="13970" spans="74:100">
      <c r="BV13970" s="62"/>
      <c r="BW13970" s="62"/>
      <c r="BX13970" s="62"/>
      <c r="BY13970" s="62"/>
      <c r="BZ13970" s="62"/>
      <c r="CA13970" s="62"/>
      <c r="CB13970" s="62"/>
      <c r="CC13970" s="62"/>
      <c r="CD13970" s="62"/>
      <c r="CE13970" s="62"/>
      <c r="CF13970" s="62"/>
      <c r="CL13970" s="56" t="s">
        <v>28885</v>
      </c>
      <c r="CM13970" s="56" t="s">
        <v>217</v>
      </c>
      <c r="CN13970" s="56" t="s">
        <v>217</v>
      </c>
      <c r="CO13970" s="52"/>
      <c r="CP13970" s="52"/>
      <c r="CQ13970" s="52"/>
      <c r="CR13970" s="52"/>
      <c r="CS13970" s="52"/>
      <c r="CT13970" s="52"/>
      <c r="CU13970" s="33"/>
      <c r="CV13970" s="33"/>
    </row>
    <row r="13971" spans="74:100">
      <c r="BV13971" s="62"/>
      <c r="BW13971" s="62"/>
      <c r="BX13971" s="62"/>
      <c r="BY13971" s="62"/>
      <c r="BZ13971" s="62"/>
      <c r="CA13971" s="62"/>
      <c r="CB13971" s="62"/>
      <c r="CC13971" s="62"/>
      <c r="CD13971" s="62"/>
      <c r="CE13971" s="62"/>
      <c r="CF13971" s="62"/>
      <c r="CL13971" s="56" t="s">
        <v>20390</v>
      </c>
      <c r="CM13971" s="56"/>
      <c r="CN13971" s="56"/>
      <c r="CO13971" s="52"/>
      <c r="CP13971" s="52"/>
      <c r="CQ13971" s="52"/>
      <c r="CR13971" s="52"/>
      <c r="CS13971" s="52"/>
      <c r="CT13971" s="52"/>
      <c r="CU13971" s="33"/>
      <c r="CV13971" s="33"/>
    </row>
    <row r="13972" spans="74:100">
      <c r="BV13972" s="62"/>
      <c r="BW13972" s="62"/>
      <c r="BX13972" s="62"/>
      <c r="BY13972" s="62"/>
      <c r="BZ13972" s="62"/>
      <c r="CA13972" s="62"/>
      <c r="CB13972" s="62"/>
      <c r="CC13972" s="62"/>
      <c r="CD13972" s="62"/>
      <c r="CE13972" s="62"/>
      <c r="CF13972" s="62"/>
      <c r="CL13972" s="56" t="s">
        <v>28886</v>
      </c>
      <c r="CM13972" s="56" t="s">
        <v>217</v>
      </c>
      <c r="CN13972" s="56" t="s">
        <v>217</v>
      </c>
      <c r="CO13972" s="52"/>
      <c r="CP13972" s="52"/>
      <c r="CQ13972" s="52"/>
      <c r="CR13972" s="52"/>
      <c r="CS13972" s="52"/>
      <c r="CT13972" s="52"/>
      <c r="CU13972" s="33"/>
      <c r="CV13972" s="33"/>
    </row>
    <row r="13973" spans="74:100">
      <c r="BV13973" s="62"/>
      <c r="BW13973" s="62"/>
      <c r="BX13973" s="62"/>
      <c r="BY13973" s="62"/>
      <c r="BZ13973" s="62"/>
      <c r="CA13973" s="62"/>
      <c r="CB13973" s="62"/>
      <c r="CC13973" s="62"/>
      <c r="CD13973" s="62"/>
      <c r="CE13973" s="62"/>
      <c r="CF13973" s="62"/>
      <c r="CL13973" s="56" t="s">
        <v>20390</v>
      </c>
      <c r="CM13973" s="56"/>
      <c r="CN13973" s="56"/>
      <c r="CO13973" s="52"/>
      <c r="CP13973" s="52"/>
      <c r="CQ13973" s="52"/>
      <c r="CR13973" s="52"/>
      <c r="CS13973" s="52"/>
      <c r="CT13973" s="52"/>
      <c r="CU13973" s="33"/>
      <c r="CV13973" s="33"/>
    </row>
    <row r="13974" spans="74:100">
      <c r="BV13974" s="62"/>
      <c r="BW13974" s="62"/>
      <c r="BX13974" s="62"/>
      <c r="BY13974" s="62"/>
      <c r="BZ13974" s="62"/>
      <c r="CA13974" s="62"/>
      <c r="CB13974" s="62"/>
      <c r="CC13974" s="62"/>
      <c r="CD13974" s="62"/>
      <c r="CE13974" s="62"/>
      <c r="CF13974" s="62"/>
      <c r="CL13974" s="56" t="s">
        <v>23280</v>
      </c>
      <c r="CM13974" s="56" t="s">
        <v>214</v>
      </c>
      <c r="CN13974" s="56" t="s">
        <v>214</v>
      </c>
      <c r="CO13974" s="52"/>
      <c r="CP13974" s="52"/>
      <c r="CQ13974" s="52"/>
      <c r="CR13974" s="52"/>
      <c r="CS13974" s="52"/>
      <c r="CT13974" s="52"/>
      <c r="CU13974" s="33"/>
      <c r="CV13974" s="33"/>
    </row>
    <row r="13975" spans="74:100">
      <c r="BV13975" s="62"/>
      <c r="BW13975" s="62"/>
      <c r="BX13975" s="62"/>
      <c r="BY13975" s="62"/>
      <c r="BZ13975" s="62"/>
      <c r="CA13975" s="62"/>
      <c r="CB13975" s="62"/>
      <c r="CC13975" s="62"/>
      <c r="CD13975" s="62"/>
      <c r="CE13975" s="62"/>
      <c r="CF13975" s="62"/>
      <c r="CL13975" s="56" t="s">
        <v>6995</v>
      </c>
      <c r="CM13975" s="56" t="s">
        <v>3118</v>
      </c>
      <c r="CN13975" s="56" t="s">
        <v>3118</v>
      </c>
      <c r="CO13975" s="52"/>
      <c r="CP13975" s="52"/>
      <c r="CQ13975" s="52"/>
      <c r="CR13975" s="52"/>
      <c r="CS13975" s="52"/>
      <c r="CT13975" s="52"/>
      <c r="CU13975" s="33"/>
      <c r="CV13975" s="33"/>
    </row>
    <row r="13976" spans="74:100">
      <c r="BV13976" s="62"/>
      <c r="BW13976" s="62"/>
      <c r="BX13976" s="62"/>
      <c r="BY13976" s="62"/>
      <c r="BZ13976" s="62"/>
      <c r="CA13976" s="62"/>
      <c r="CB13976" s="62"/>
      <c r="CC13976" s="62"/>
      <c r="CD13976" s="62"/>
      <c r="CE13976" s="62"/>
      <c r="CF13976" s="62"/>
      <c r="CL13976" s="56" t="s">
        <v>20393</v>
      </c>
      <c r="CM13976" s="56"/>
      <c r="CN13976" s="56"/>
      <c r="CO13976" s="52"/>
      <c r="CP13976" s="52"/>
      <c r="CQ13976" s="52"/>
      <c r="CR13976" s="52"/>
      <c r="CS13976" s="52"/>
      <c r="CT13976" s="52"/>
      <c r="CU13976" s="33"/>
      <c r="CV13976" s="33"/>
    </row>
    <row r="13977" spans="74:100">
      <c r="BV13977" s="62"/>
      <c r="BW13977" s="62"/>
      <c r="BX13977" s="62"/>
      <c r="BY13977" s="62"/>
      <c r="BZ13977" s="62"/>
      <c r="CA13977" s="62"/>
      <c r="CB13977" s="62"/>
      <c r="CC13977" s="62"/>
      <c r="CD13977" s="62"/>
      <c r="CE13977" s="62"/>
      <c r="CF13977" s="62"/>
      <c r="CL13977" s="56" t="s">
        <v>2910</v>
      </c>
      <c r="CM13977" s="56" t="s">
        <v>214</v>
      </c>
      <c r="CN13977" s="56" t="s">
        <v>214</v>
      </c>
      <c r="CO13977" s="52"/>
      <c r="CP13977" s="52"/>
      <c r="CQ13977" s="52"/>
      <c r="CR13977" s="52"/>
      <c r="CS13977" s="52"/>
      <c r="CT13977" s="52"/>
      <c r="CU13977" s="33"/>
      <c r="CV13977" s="33"/>
    </row>
    <row r="13978" spans="74:100">
      <c r="BV13978" s="62"/>
      <c r="BW13978" s="62"/>
      <c r="BX13978" s="62"/>
      <c r="BY13978" s="62"/>
      <c r="BZ13978" s="62"/>
      <c r="CA13978" s="62"/>
      <c r="CB13978" s="62"/>
      <c r="CC13978" s="62"/>
      <c r="CD13978" s="62"/>
      <c r="CE13978" s="62"/>
      <c r="CF13978" s="62"/>
      <c r="CL13978" s="56" t="s">
        <v>23281</v>
      </c>
      <c r="CM13978" s="56"/>
      <c r="CN13978" s="56"/>
      <c r="CO13978" s="52"/>
      <c r="CP13978" s="52"/>
      <c r="CQ13978" s="52"/>
      <c r="CR13978" s="52"/>
      <c r="CS13978" s="52"/>
      <c r="CT13978" s="52"/>
      <c r="CU13978" s="33"/>
      <c r="CV13978" s="33"/>
    </row>
    <row r="13979" spans="74:100">
      <c r="BV13979" s="62"/>
      <c r="BW13979" s="62"/>
      <c r="BX13979" s="62"/>
      <c r="BY13979" s="62"/>
      <c r="BZ13979" s="62"/>
      <c r="CA13979" s="62"/>
      <c r="CB13979" s="62"/>
      <c r="CC13979" s="62"/>
      <c r="CD13979" s="62"/>
      <c r="CE13979" s="62"/>
      <c r="CF13979" s="62"/>
      <c r="CL13979" s="56" t="s">
        <v>2911</v>
      </c>
      <c r="CM13979" s="56" t="s">
        <v>215</v>
      </c>
      <c r="CN13979" s="56" t="s">
        <v>215</v>
      </c>
      <c r="CO13979" s="52"/>
      <c r="CP13979" s="52"/>
      <c r="CQ13979" s="52"/>
      <c r="CR13979" s="52"/>
      <c r="CS13979" s="52"/>
      <c r="CT13979" s="52"/>
      <c r="CU13979" s="33"/>
      <c r="CV13979" s="33"/>
    </row>
    <row r="13980" spans="74:100">
      <c r="BV13980" s="62"/>
      <c r="BW13980" s="62"/>
      <c r="BX13980" s="62"/>
      <c r="BY13980" s="62"/>
      <c r="BZ13980" s="62"/>
      <c r="CA13980" s="62"/>
      <c r="CB13980" s="62"/>
      <c r="CC13980" s="62"/>
      <c r="CD13980" s="62"/>
      <c r="CE13980" s="62"/>
      <c r="CF13980" s="62"/>
      <c r="CL13980" s="56" t="s">
        <v>23282</v>
      </c>
      <c r="CM13980" s="56"/>
      <c r="CN13980" s="56"/>
      <c r="CO13980" s="52"/>
      <c r="CP13980" s="52"/>
      <c r="CQ13980" s="52"/>
      <c r="CR13980" s="52"/>
      <c r="CS13980" s="52"/>
      <c r="CT13980" s="52"/>
      <c r="CU13980" s="33"/>
      <c r="CV13980" s="33"/>
    </row>
    <row r="13981" spans="74:100">
      <c r="BV13981" s="62"/>
      <c r="BW13981" s="62"/>
      <c r="BX13981" s="62"/>
      <c r="BY13981" s="62"/>
      <c r="BZ13981" s="62"/>
      <c r="CA13981" s="62"/>
      <c r="CB13981" s="62"/>
      <c r="CC13981" s="62"/>
      <c r="CD13981" s="62"/>
      <c r="CE13981" s="62"/>
      <c r="CF13981" s="62"/>
      <c r="CL13981" s="56" t="s">
        <v>28887</v>
      </c>
      <c r="CM13981" s="56" t="s">
        <v>217</v>
      </c>
      <c r="CN13981" s="56" t="s">
        <v>217</v>
      </c>
      <c r="CO13981" s="52"/>
      <c r="CP13981" s="52"/>
      <c r="CQ13981" s="52"/>
      <c r="CR13981" s="52"/>
      <c r="CS13981" s="52"/>
      <c r="CT13981" s="52"/>
      <c r="CU13981" s="33"/>
      <c r="CV13981" s="33"/>
    </row>
    <row r="13982" spans="74:100">
      <c r="BV13982" s="62"/>
      <c r="BW13982" s="62"/>
      <c r="BX13982" s="62"/>
      <c r="BY13982" s="62"/>
      <c r="BZ13982" s="62"/>
      <c r="CA13982" s="62"/>
      <c r="CB13982" s="62"/>
      <c r="CC13982" s="62"/>
      <c r="CD13982" s="62"/>
      <c r="CE13982" s="62"/>
      <c r="CF13982" s="62"/>
      <c r="CL13982" s="56" t="s">
        <v>28888</v>
      </c>
      <c r="CM13982" s="56"/>
      <c r="CN13982" s="56"/>
      <c r="CO13982" s="52"/>
      <c r="CP13982" s="52"/>
      <c r="CQ13982" s="52"/>
      <c r="CR13982" s="52"/>
      <c r="CS13982" s="52"/>
      <c r="CT13982" s="52"/>
      <c r="CU13982" s="33"/>
      <c r="CV13982" s="33"/>
    </row>
    <row r="13983" spans="74:100">
      <c r="BV13983" s="62"/>
      <c r="BW13983" s="62"/>
      <c r="BX13983" s="62"/>
      <c r="BY13983" s="62"/>
      <c r="BZ13983" s="62"/>
      <c r="CA13983" s="62"/>
      <c r="CB13983" s="62"/>
      <c r="CC13983" s="62"/>
      <c r="CD13983" s="62"/>
      <c r="CE13983" s="62"/>
      <c r="CF13983" s="62"/>
      <c r="CL13983" s="56" t="s">
        <v>6996</v>
      </c>
      <c r="CM13983" s="56" t="s">
        <v>3118</v>
      </c>
      <c r="CN13983" s="56" t="s">
        <v>3118</v>
      </c>
      <c r="CO13983" s="52"/>
      <c r="CP13983" s="52"/>
      <c r="CQ13983" s="52"/>
      <c r="CR13983" s="52"/>
      <c r="CS13983" s="52"/>
      <c r="CT13983" s="52"/>
      <c r="CU13983" s="33"/>
      <c r="CV13983" s="33"/>
    </row>
    <row r="13984" spans="74:100">
      <c r="BV13984" s="62"/>
      <c r="BW13984" s="62"/>
      <c r="BX13984" s="62"/>
      <c r="BY13984" s="62"/>
      <c r="BZ13984" s="62"/>
      <c r="CA13984" s="62"/>
      <c r="CB13984" s="62"/>
      <c r="CC13984" s="62"/>
      <c r="CD13984" s="62"/>
      <c r="CE13984" s="62"/>
      <c r="CF13984" s="62"/>
      <c r="CL13984" s="56" t="s">
        <v>20394</v>
      </c>
      <c r="CM13984" s="56"/>
      <c r="CN13984" s="56"/>
      <c r="CO13984" s="52"/>
      <c r="CP13984" s="52"/>
      <c r="CQ13984" s="52"/>
      <c r="CR13984" s="52"/>
      <c r="CS13984" s="52"/>
      <c r="CT13984" s="52"/>
      <c r="CU13984" s="33"/>
      <c r="CV13984" s="33"/>
    </row>
    <row r="13985" spans="74:100">
      <c r="BV13985" s="62"/>
      <c r="BW13985" s="62"/>
      <c r="BX13985" s="62"/>
      <c r="BY13985" s="62"/>
      <c r="BZ13985" s="62"/>
      <c r="CA13985" s="62"/>
      <c r="CB13985" s="62"/>
      <c r="CC13985" s="62"/>
      <c r="CD13985" s="62"/>
      <c r="CE13985" s="62"/>
      <c r="CF13985" s="62"/>
      <c r="CL13985" s="56" t="s">
        <v>2912</v>
      </c>
      <c r="CM13985" s="56" t="s">
        <v>215</v>
      </c>
      <c r="CN13985" s="56" t="s">
        <v>215</v>
      </c>
      <c r="CO13985" s="52"/>
      <c r="CP13985" s="52"/>
      <c r="CQ13985" s="52"/>
      <c r="CR13985" s="52"/>
      <c r="CS13985" s="52"/>
      <c r="CT13985" s="52"/>
      <c r="CU13985" s="33"/>
      <c r="CV13985" s="33"/>
    </row>
    <row r="13986" spans="74:100">
      <c r="BV13986" s="62"/>
      <c r="BW13986" s="62"/>
      <c r="BX13986" s="62"/>
      <c r="BY13986" s="62"/>
      <c r="BZ13986" s="62"/>
      <c r="CA13986" s="62"/>
      <c r="CB13986" s="62"/>
      <c r="CC13986" s="62"/>
      <c r="CD13986" s="62"/>
      <c r="CE13986" s="62"/>
      <c r="CF13986" s="62"/>
      <c r="CL13986" s="56" t="s">
        <v>23283</v>
      </c>
      <c r="CM13986" s="56"/>
      <c r="CN13986" s="56"/>
      <c r="CO13986" s="52"/>
      <c r="CP13986" s="52"/>
      <c r="CQ13986" s="52"/>
      <c r="CR13986" s="52"/>
      <c r="CS13986" s="52"/>
      <c r="CT13986" s="52"/>
      <c r="CU13986" s="33"/>
      <c r="CV13986" s="33"/>
    </row>
    <row r="13987" spans="74:100">
      <c r="BV13987" s="62"/>
      <c r="BW13987" s="62"/>
      <c r="BX13987" s="62"/>
      <c r="BY13987" s="62"/>
      <c r="BZ13987" s="62"/>
      <c r="CA13987" s="62"/>
      <c r="CB13987" s="62"/>
      <c r="CC13987" s="62"/>
      <c r="CD13987" s="62"/>
      <c r="CE13987" s="62"/>
      <c r="CF13987" s="62"/>
      <c r="CL13987" s="56" t="s">
        <v>2913</v>
      </c>
      <c r="CM13987" s="56" t="s">
        <v>217</v>
      </c>
      <c r="CN13987" s="56" t="s">
        <v>217</v>
      </c>
      <c r="CO13987" s="52"/>
      <c r="CP13987" s="52"/>
      <c r="CQ13987" s="52"/>
      <c r="CR13987" s="52"/>
      <c r="CS13987" s="52"/>
      <c r="CT13987" s="52"/>
      <c r="CU13987" s="33"/>
      <c r="CV13987" s="33"/>
    </row>
    <row r="13988" spans="74:100">
      <c r="BV13988" s="62"/>
      <c r="BW13988" s="62"/>
      <c r="BX13988" s="62"/>
      <c r="BY13988" s="62"/>
      <c r="BZ13988" s="62"/>
      <c r="CA13988" s="62"/>
      <c r="CB13988" s="62"/>
      <c r="CC13988" s="62"/>
      <c r="CD13988" s="62"/>
      <c r="CE13988" s="62"/>
      <c r="CF13988" s="62"/>
      <c r="CL13988" s="56" t="s">
        <v>23284</v>
      </c>
      <c r="CM13988" s="56"/>
      <c r="CN13988" s="56"/>
      <c r="CO13988" s="52"/>
      <c r="CP13988" s="52"/>
      <c r="CQ13988" s="52"/>
      <c r="CR13988" s="52"/>
      <c r="CS13988" s="52"/>
      <c r="CT13988" s="52"/>
      <c r="CU13988" s="33"/>
      <c r="CV13988" s="33"/>
    </row>
    <row r="13989" spans="74:100">
      <c r="BV13989" s="62"/>
      <c r="BW13989" s="62"/>
      <c r="BX13989" s="62"/>
      <c r="BY13989" s="62"/>
      <c r="BZ13989" s="62"/>
      <c r="CA13989" s="62"/>
      <c r="CB13989" s="62"/>
      <c r="CC13989" s="62"/>
      <c r="CD13989" s="62"/>
      <c r="CE13989" s="62"/>
      <c r="CF13989" s="62"/>
      <c r="CL13989" s="56" t="s">
        <v>2914</v>
      </c>
      <c r="CM13989" s="56" t="s">
        <v>214</v>
      </c>
      <c r="CN13989" s="56" t="s">
        <v>214</v>
      </c>
      <c r="CO13989" s="52"/>
      <c r="CP13989" s="52"/>
      <c r="CQ13989" s="52"/>
      <c r="CR13989" s="52"/>
      <c r="CS13989" s="52"/>
      <c r="CT13989" s="52"/>
      <c r="CU13989" s="33"/>
      <c r="CV13989" s="33"/>
    </row>
    <row r="13990" spans="74:100">
      <c r="BV13990" s="62"/>
      <c r="BW13990" s="62"/>
      <c r="BX13990" s="62"/>
      <c r="BY13990" s="62"/>
      <c r="BZ13990" s="62"/>
      <c r="CA13990" s="62"/>
      <c r="CB13990" s="62"/>
      <c r="CC13990" s="62"/>
      <c r="CD13990" s="62"/>
      <c r="CE13990" s="62"/>
      <c r="CF13990" s="62"/>
      <c r="CL13990" s="56" t="s">
        <v>23285</v>
      </c>
      <c r="CM13990" s="56"/>
      <c r="CN13990" s="56"/>
      <c r="CO13990" s="52"/>
      <c r="CP13990" s="52"/>
      <c r="CQ13990" s="52"/>
      <c r="CR13990" s="52"/>
      <c r="CS13990" s="52"/>
      <c r="CT13990" s="52"/>
      <c r="CU13990" s="33"/>
      <c r="CV13990" s="33"/>
    </row>
    <row r="13991" spans="74:100">
      <c r="BV13991" s="62"/>
      <c r="BW13991" s="62"/>
      <c r="BX13991" s="62"/>
      <c r="BY13991" s="62"/>
      <c r="BZ13991" s="62"/>
      <c r="CA13991" s="62"/>
      <c r="CB13991" s="62"/>
      <c r="CC13991" s="62"/>
      <c r="CD13991" s="62"/>
      <c r="CE13991" s="62"/>
      <c r="CF13991" s="62"/>
      <c r="CL13991" s="56" t="s">
        <v>2915</v>
      </c>
      <c r="CM13991" s="56" t="s">
        <v>215</v>
      </c>
      <c r="CN13991" s="56" t="s">
        <v>215</v>
      </c>
      <c r="CO13991" s="52"/>
      <c r="CP13991" s="52"/>
      <c r="CQ13991" s="52"/>
      <c r="CR13991" s="52"/>
      <c r="CS13991" s="52"/>
      <c r="CT13991" s="52"/>
      <c r="CU13991" s="33"/>
      <c r="CV13991" s="33"/>
    </row>
    <row r="13992" spans="74:100">
      <c r="BV13992" s="62"/>
      <c r="BW13992" s="62"/>
      <c r="BX13992" s="62"/>
      <c r="BY13992" s="62"/>
      <c r="BZ13992" s="62"/>
      <c r="CA13992" s="62"/>
      <c r="CB13992" s="62"/>
      <c r="CC13992" s="62"/>
      <c r="CD13992" s="62"/>
      <c r="CE13992" s="62"/>
      <c r="CF13992" s="62"/>
      <c r="CL13992" s="56" t="s">
        <v>23286</v>
      </c>
      <c r="CM13992" s="56"/>
      <c r="CN13992" s="56"/>
      <c r="CO13992" s="52"/>
      <c r="CP13992" s="52"/>
      <c r="CQ13992" s="52"/>
      <c r="CR13992" s="52"/>
      <c r="CS13992" s="52"/>
      <c r="CT13992" s="52"/>
      <c r="CU13992" s="33"/>
      <c r="CV13992" s="33"/>
    </row>
    <row r="13993" spans="74:100">
      <c r="BV13993" s="62"/>
      <c r="BW13993" s="62"/>
      <c r="BX13993" s="62"/>
      <c r="BY13993" s="62"/>
      <c r="BZ13993" s="62"/>
      <c r="CA13993" s="62"/>
      <c r="CB13993" s="62"/>
      <c r="CC13993" s="62"/>
      <c r="CD13993" s="62"/>
      <c r="CE13993" s="62"/>
      <c r="CF13993" s="62"/>
      <c r="CL13993" s="56" t="s">
        <v>28889</v>
      </c>
      <c r="CM13993" s="56" t="s">
        <v>217</v>
      </c>
      <c r="CN13993" s="56" t="s">
        <v>217</v>
      </c>
      <c r="CO13993" s="52"/>
      <c r="CP13993" s="52"/>
      <c r="CQ13993" s="52"/>
      <c r="CR13993" s="52"/>
      <c r="CS13993" s="52"/>
      <c r="CT13993" s="52"/>
      <c r="CU13993" s="33"/>
      <c r="CV13993" s="33"/>
    </row>
    <row r="13994" spans="74:100">
      <c r="BV13994" s="62"/>
      <c r="BW13994" s="62"/>
      <c r="BX13994" s="62"/>
      <c r="BY13994" s="62"/>
      <c r="BZ13994" s="62"/>
      <c r="CA13994" s="62"/>
      <c r="CB13994" s="62"/>
      <c r="CC13994" s="62"/>
      <c r="CD13994" s="62"/>
      <c r="CE13994" s="62"/>
      <c r="CF13994" s="62"/>
      <c r="CL13994" s="56" t="s">
        <v>28890</v>
      </c>
      <c r="CM13994" s="56"/>
      <c r="CN13994" s="56"/>
      <c r="CO13994" s="52"/>
      <c r="CP13994" s="52"/>
      <c r="CQ13994" s="52"/>
      <c r="CR13994" s="52"/>
      <c r="CS13994" s="52"/>
      <c r="CT13994" s="52"/>
      <c r="CU13994" s="33"/>
      <c r="CV13994" s="33"/>
    </row>
    <row r="13995" spans="74:100">
      <c r="BV13995" s="62"/>
      <c r="BW13995" s="62"/>
      <c r="BX13995" s="62"/>
      <c r="BY13995" s="62"/>
      <c r="BZ13995" s="62"/>
      <c r="CA13995" s="62"/>
      <c r="CB13995" s="62"/>
      <c r="CC13995" s="62"/>
      <c r="CD13995" s="62"/>
      <c r="CE13995" s="62"/>
      <c r="CF13995" s="62"/>
      <c r="CL13995" s="56" t="s">
        <v>2916</v>
      </c>
      <c r="CM13995" s="56" t="s">
        <v>215</v>
      </c>
      <c r="CN13995" s="56" t="s">
        <v>215</v>
      </c>
      <c r="CO13995" s="52"/>
      <c r="CP13995" s="52"/>
      <c r="CQ13995" s="52"/>
      <c r="CR13995" s="52"/>
      <c r="CS13995" s="52"/>
      <c r="CT13995" s="52"/>
      <c r="CU13995" s="33"/>
      <c r="CV13995" s="33"/>
    </row>
    <row r="13996" spans="74:100">
      <c r="BV13996" s="62"/>
      <c r="BW13996" s="62"/>
      <c r="BX13996" s="62"/>
      <c r="BY13996" s="62"/>
      <c r="BZ13996" s="62"/>
      <c r="CA13996" s="62"/>
      <c r="CB13996" s="62"/>
      <c r="CC13996" s="62"/>
      <c r="CD13996" s="62"/>
      <c r="CE13996" s="62"/>
      <c r="CF13996" s="62"/>
      <c r="CL13996" s="56" t="s">
        <v>23287</v>
      </c>
      <c r="CM13996" s="56"/>
      <c r="CN13996" s="56"/>
      <c r="CO13996" s="52"/>
      <c r="CP13996" s="52"/>
      <c r="CQ13996" s="52"/>
      <c r="CR13996" s="52"/>
      <c r="CS13996" s="52"/>
      <c r="CT13996" s="52"/>
      <c r="CU13996" s="33"/>
      <c r="CV13996" s="33"/>
    </row>
    <row r="13997" spans="74:100">
      <c r="BV13997" s="62"/>
      <c r="BW13997" s="62"/>
      <c r="BX13997" s="62"/>
      <c r="BY13997" s="62"/>
      <c r="BZ13997" s="62"/>
      <c r="CA13997" s="62"/>
      <c r="CB13997" s="62"/>
      <c r="CC13997" s="62"/>
      <c r="CD13997" s="62"/>
      <c r="CE13997" s="62"/>
      <c r="CF13997" s="62"/>
      <c r="CL13997" s="56" t="s">
        <v>2917</v>
      </c>
      <c r="CM13997" s="56" t="s">
        <v>214</v>
      </c>
      <c r="CN13997" s="56" t="s">
        <v>214</v>
      </c>
      <c r="CO13997" s="52"/>
      <c r="CP13997" s="52"/>
      <c r="CQ13997" s="52"/>
      <c r="CR13997" s="52"/>
      <c r="CS13997" s="52"/>
      <c r="CT13997" s="52"/>
      <c r="CU13997" s="33"/>
      <c r="CV13997" s="33"/>
    </row>
    <row r="13998" spans="74:100">
      <c r="BV13998" s="62"/>
      <c r="BW13998" s="62"/>
      <c r="BX13998" s="62"/>
      <c r="BY13998" s="62"/>
      <c r="BZ13998" s="62"/>
      <c r="CA13998" s="62"/>
      <c r="CB13998" s="62"/>
      <c r="CC13998" s="62"/>
      <c r="CD13998" s="62"/>
      <c r="CE13998" s="62"/>
      <c r="CF13998" s="62"/>
      <c r="CL13998" s="56" t="s">
        <v>23288</v>
      </c>
      <c r="CM13998" s="56"/>
      <c r="CN13998" s="56"/>
      <c r="CO13998" s="52"/>
      <c r="CP13998" s="52"/>
      <c r="CQ13998" s="52"/>
      <c r="CR13998" s="52"/>
      <c r="CS13998" s="52"/>
      <c r="CT13998" s="52"/>
      <c r="CU13998" s="33"/>
      <c r="CV13998" s="33"/>
    </row>
    <row r="13999" spans="74:100">
      <c r="BV13999" s="62"/>
      <c r="BW13999" s="62"/>
      <c r="BX13999" s="62"/>
      <c r="BY13999" s="62"/>
      <c r="BZ13999" s="62"/>
      <c r="CA13999" s="62"/>
      <c r="CB13999" s="62"/>
      <c r="CC13999" s="62"/>
      <c r="CD13999" s="62"/>
      <c r="CE13999" s="62"/>
      <c r="CF13999" s="62"/>
      <c r="CL13999" s="56" t="s">
        <v>28891</v>
      </c>
      <c r="CM13999" s="56" t="s">
        <v>217</v>
      </c>
      <c r="CN13999" s="56" t="s">
        <v>217</v>
      </c>
      <c r="CO13999" s="52"/>
      <c r="CP13999" s="52"/>
      <c r="CQ13999" s="52"/>
      <c r="CR13999" s="52"/>
      <c r="CS13999" s="52"/>
      <c r="CT13999" s="52"/>
      <c r="CU13999" s="33"/>
      <c r="CV13999" s="33"/>
    </row>
    <row r="14000" spans="74:100">
      <c r="BV14000" s="62"/>
      <c r="BW14000" s="62"/>
      <c r="BX14000" s="62"/>
      <c r="BY14000" s="62"/>
      <c r="BZ14000" s="62"/>
      <c r="CA14000" s="62"/>
      <c r="CB14000" s="62"/>
      <c r="CC14000" s="62"/>
      <c r="CD14000" s="62"/>
      <c r="CE14000" s="62"/>
      <c r="CF14000" s="62"/>
      <c r="CL14000" s="56" t="s">
        <v>20394</v>
      </c>
      <c r="CM14000" s="56"/>
      <c r="CN14000" s="56"/>
      <c r="CO14000" s="52"/>
      <c r="CP14000" s="52"/>
      <c r="CQ14000" s="52"/>
      <c r="CR14000" s="52"/>
      <c r="CS14000" s="52"/>
      <c r="CT14000" s="52"/>
      <c r="CU14000" s="33"/>
      <c r="CV14000" s="33"/>
    </row>
    <row r="14001" spans="74:100">
      <c r="BV14001" s="62"/>
      <c r="BW14001" s="62"/>
      <c r="BX14001" s="62"/>
      <c r="BY14001" s="62"/>
      <c r="BZ14001" s="62"/>
      <c r="CA14001" s="62"/>
      <c r="CB14001" s="62"/>
      <c r="CC14001" s="62"/>
      <c r="CD14001" s="62"/>
      <c r="CE14001" s="62"/>
      <c r="CF14001" s="62"/>
      <c r="CL14001" s="56" t="s">
        <v>6999</v>
      </c>
      <c r="CM14001" s="56" t="s">
        <v>3118</v>
      </c>
      <c r="CN14001" s="56" t="s">
        <v>3118</v>
      </c>
      <c r="CO14001" s="52"/>
      <c r="CP14001" s="52"/>
      <c r="CQ14001" s="52"/>
      <c r="CR14001" s="52"/>
      <c r="CS14001" s="52"/>
      <c r="CT14001" s="52"/>
      <c r="CU14001" s="33"/>
      <c r="CV14001" s="33"/>
    </row>
    <row r="14002" spans="74:100">
      <c r="BV14002" s="62"/>
      <c r="BW14002" s="62"/>
      <c r="BX14002" s="62"/>
      <c r="BY14002" s="62"/>
      <c r="BZ14002" s="62"/>
      <c r="CA14002" s="62"/>
      <c r="CB14002" s="62"/>
      <c r="CC14002" s="62"/>
      <c r="CD14002" s="62"/>
      <c r="CE14002" s="62"/>
      <c r="CF14002" s="62"/>
      <c r="CL14002" s="56" t="s">
        <v>20395</v>
      </c>
      <c r="CM14002" s="56"/>
      <c r="CN14002" s="56"/>
      <c r="CO14002" s="52"/>
      <c r="CP14002" s="52"/>
      <c r="CQ14002" s="52"/>
      <c r="CR14002" s="52"/>
      <c r="CS14002" s="52"/>
      <c r="CT14002" s="52"/>
      <c r="CU14002" s="33"/>
      <c r="CV14002" s="33"/>
    </row>
    <row r="14003" spans="74:100">
      <c r="BV14003" s="62"/>
      <c r="BW14003" s="62"/>
      <c r="BX14003" s="62"/>
      <c r="BY14003" s="62"/>
      <c r="BZ14003" s="62"/>
      <c r="CA14003" s="62"/>
      <c r="CB14003" s="62"/>
      <c r="CC14003" s="62"/>
      <c r="CD14003" s="62"/>
      <c r="CE14003" s="62"/>
      <c r="CF14003" s="62"/>
      <c r="CL14003" s="56" t="s">
        <v>7000</v>
      </c>
      <c r="CM14003" s="56" t="s">
        <v>217</v>
      </c>
      <c r="CN14003" s="56" t="s">
        <v>217</v>
      </c>
      <c r="CO14003" s="52"/>
      <c r="CP14003" s="52"/>
      <c r="CQ14003" s="52"/>
      <c r="CR14003" s="52"/>
      <c r="CS14003" s="52"/>
      <c r="CT14003" s="52"/>
      <c r="CU14003" s="33"/>
      <c r="CV14003" s="33"/>
    </row>
    <row r="14004" spans="74:100">
      <c r="BV14004" s="62"/>
      <c r="BW14004" s="62"/>
      <c r="BX14004" s="62"/>
      <c r="BY14004" s="62"/>
      <c r="BZ14004" s="62"/>
      <c r="CA14004" s="62"/>
      <c r="CB14004" s="62"/>
      <c r="CC14004" s="62"/>
      <c r="CD14004" s="62"/>
      <c r="CE14004" s="62"/>
      <c r="CF14004" s="62"/>
      <c r="CL14004" s="56" t="s">
        <v>20396</v>
      </c>
      <c r="CM14004" s="56"/>
      <c r="CN14004" s="56"/>
      <c r="CO14004" s="52"/>
      <c r="CP14004" s="52"/>
      <c r="CQ14004" s="52"/>
      <c r="CR14004" s="52"/>
      <c r="CS14004" s="52"/>
      <c r="CT14004" s="52"/>
      <c r="CU14004" s="33"/>
      <c r="CV14004" s="33"/>
    </row>
    <row r="14005" spans="74:100">
      <c r="BV14005" s="62"/>
      <c r="BW14005" s="62"/>
      <c r="BX14005" s="62"/>
      <c r="BY14005" s="62"/>
      <c r="BZ14005" s="62"/>
      <c r="CA14005" s="62"/>
      <c r="CB14005" s="62"/>
      <c r="CC14005" s="62"/>
      <c r="CD14005" s="62"/>
      <c r="CE14005" s="62"/>
      <c r="CF14005" s="62"/>
      <c r="CL14005" s="56" t="s">
        <v>2918</v>
      </c>
      <c r="CM14005" s="56" t="s">
        <v>213</v>
      </c>
      <c r="CN14005" s="56" t="s">
        <v>213</v>
      </c>
      <c r="CO14005" s="52"/>
      <c r="CP14005" s="52"/>
      <c r="CQ14005" s="52"/>
      <c r="CR14005" s="52"/>
      <c r="CS14005" s="52"/>
      <c r="CT14005" s="52"/>
      <c r="CU14005" s="33"/>
      <c r="CV14005" s="33"/>
    </row>
    <row r="14006" spans="74:100">
      <c r="BV14006" s="62"/>
      <c r="BW14006" s="62"/>
      <c r="BX14006" s="62"/>
      <c r="BY14006" s="62"/>
      <c r="BZ14006" s="62"/>
      <c r="CA14006" s="62"/>
      <c r="CB14006" s="62"/>
      <c r="CC14006" s="62"/>
      <c r="CD14006" s="62"/>
      <c r="CE14006" s="62"/>
      <c r="CF14006" s="62"/>
      <c r="CL14006" s="56" t="s">
        <v>23289</v>
      </c>
      <c r="CM14006" s="56"/>
      <c r="CN14006" s="56"/>
      <c r="CO14006" s="52"/>
      <c r="CP14006" s="52"/>
      <c r="CQ14006" s="52"/>
      <c r="CR14006" s="52"/>
      <c r="CS14006" s="52"/>
      <c r="CT14006" s="52"/>
      <c r="CU14006" s="33"/>
      <c r="CV14006" s="33"/>
    </row>
    <row r="14007" spans="74:100">
      <c r="BV14007" s="62"/>
      <c r="BW14007" s="62"/>
      <c r="BX14007" s="62"/>
      <c r="BY14007" s="62"/>
      <c r="BZ14007" s="62"/>
      <c r="CA14007" s="62"/>
      <c r="CB14007" s="62"/>
      <c r="CC14007" s="62"/>
      <c r="CD14007" s="62"/>
      <c r="CE14007" s="62"/>
      <c r="CF14007" s="62"/>
      <c r="CL14007" s="56" t="s">
        <v>20510</v>
      </c>
      <c r="CM14007" s="56" t="s">
        <v>213</v>
      </c>
      <c r="CN14007" s="56" t="s">
        <v>213</v>
      </c>
      <c r="CO14007" s="52"/>
      <c r="CP14007" s="52"/>
      <c r="CQ14007" s="52"/>
      <c r="CR14007" s="52"/>
      <c r="CS14007" s="52"/>
      <c r="CT14007" s="52"/>
      <c r="CU14007" s="33"/>
      <c r="CV14007" s="33"/>
    </row>
    <row r="14008" spans="74:100">
      <c r="BV14008" s="62"/>
      <c r="BW14008" s="62"/>
      <c r="BX14008" s="62"/>
      <c r="BY14008" s="62"/>
      <c r="BZ14008" s="62"/>
      <c r="CA14008" s="62"/>
      <c r="CB14008" s="62"/>
      <c r="CC14008" s="62"/>
      <c r="CD14008" s="62"/>
      <c r="CE14008" s="62"/>
      <c r="CF14008" s="62"/>
      <c r="CL14008" s="56" t="s">
        <v>23290</v>
      </c>
      <c r="CM14008" s="56"/>
      <c r="CN14008" s="56"/>
      <c r="CO14008" s="52"/>
      <c r="CP14008" s="52"/>
      <c r="CQ14008" s="52"/>
      <c r="CR14008" s="52"/>
      <c r="CS14008" s="52"/>
      <c r="CT14008" s="52"/>
      <c r="CU14008" s="33"/>
      <c r="CV14008" s="33"/>
    </row>
    <row r="14009" spans="74:100">
      <c r="BV14009" s="62"/>
      <c r="BW14009" s="62"/>
      <c r="BX14009" s="62"/>
      <c r="BY14009" s="62"/>
      <c r="BZ14009" s="62"/>
      <c r="CA14009" s="62"/>
      <c r="CB14009" s="62"/>
      <c r="CC14009" s="62"/>
      <c r="CD14009" s="62"/>
      <c r="CE14009" s="62"/>
      <c r="CF14009" s="62"/>
      <c r="CL14009" s="56" t="s">
        <v>2919</v>
      </c>
      <c r="CM14009" s="56" t="s">
        <v>216</v>
      </c>
      <c r="CN14009" s="56" t="s">
        <v>216</v>
      </c>
      <c r="CO14009" s="52"/>
      <c r="CP14009" s="52"/>
      <c r="CQ14009" s="52"/>
      <c r="CR14009" s="52"/>
      <c r="CS14009" s="52"/>
      <c r="CT14009" s="52"/>
      <c r="CU14009" s="33"/>
      <c r="CV14009" s="33"/>
    </row>
    <row r="14010" spans="74:100">
      <c r="BV14010" s="62"/>
      <c r="BW14010" s="62"/>
      <c r="BX14010" s="62"/>
      <c r="BY14010" s="62"/>
      <c r="BZ14010" s="62"/>
      <c r="CA14010" s="62"/>
      <c r="CB14010" s="62"/>
      <c r="CC14010" s="62"/>
      <c r="CD14010" s="62"/>
      <c r="CE14010" s="62"/>
      <c r="CF14010" s="62"/>
      <c r="CL14010" s="56" t="s">
        <v>23291</v>
      </c>
      <c r="CM14010" s="56"/>
      <c r="CN14010" s="56"/>
      <c r="CO14010" s="52"/>
      <c r="CP14010" s="52"/>
      <c r="CQ14010" s="52"/>
      <c r="CR14010" s="52"/>
      <c r="CS14010" s="52"/>
      <c r="CT14010" s="52"/>
      <c r="CU14010" s="33"/>
      <c r="CV14010" s="33"/>
    </row>
    <row r="14011" spans="74:100">
      <c r="BV14011" s="62"/>
      <c r="BW14011" s="62"/>
      <c r="BX14011" s="62"/>
      <c r="BY14011" s="62"/>
      <c r="BZ14011" s="62"/>
      <c r="CA14011" s="62"/>
      <c r="CB14011" s="62"/>
      <c r="CC14011" s="62"/>
      <c r="CD14011" s="62"/>
      <c r="CE14011" s="62"/>
      <c r="CF14011" s="62"/>
      <c r="CL14011" s="56" t="s">
        <v>7001</v>
      </c>
      <c r="CM14011" s="56" t="s">
        <v>217</v>
      </c>
      <c r="CN14011" s="56" t="s">
        <v>217</v>
      </c>
      <c r="CO14011" s="52"/>
      <c r="CP14011" s="52"/>
      <c r="CQ14011" s="52"/>
      <c r="CR14011" s="52"/>
      <c r="CS14011" s="52"/>
      <c r="CT14011" s="52"/>
      <c r="CU14011" s="33"/>
      <c r="CV14011" s="33"/>
    </row>
    <row r="14012" spans="74:100">
      <c r="BV14012" s="62"/>
      <c r="BW14012" s="62"/>
      <c r="BX14012" s="62"/>
      <c r="BY14012" s="62"/>
      <c r="BZ14012" s="62"/>
      <c r="CA14012" s="62"/>
      <c r="CB14012" s="62"/>
      <c r="CC14012" s="62"/>
      <c r="CD14012" s="62"/>
      <c r="CE14012" s="62"/>
      <c r="CF14012" s="62"/>
      <c r="CL14012" s="56" t="s">
        <v>20397</v>
      </c>
      <c r="CM14012" s="56"/>
      <c r="CN14012" s="56"/>
      <c r="CO14012" s="52"/>
      <c r="CP14012" s="52"/>
      <c r="CQ14012" s="52"/>
      <c r="CR14012" s="52"/>
      <c r="CS14012" s="52"/>
      <c r="CT14012" s="52"/>
      <c r="CU14012" s="33"/>
      <c r="CV14012" s="33"/>
    </row>
    <row r="14013" spans="74:100">
      <c r="BV14013" s="62"/>
      <c r="BW14013" s="62"/>
      <c r="BX14013" s="62"/>
      <c r="BY14013" s="62"/>
      <c r="BZ14013" s="62"/>
      <c r="CA14013" s="62"/>
      <c r="CB14013" s="62"/>
      <c r="CC14013" s="62"/>
      <c r="CD14013" s="62"/>
      <c r="CE14013" s="62"/>
      <c r="CF14013" s="62"/>
      <c r="CL14013" s="56" t="s">
        <v>2920</v>
      </c>
      <c r="CM14013" s="56" t="s">
        <v>213</v>
      </c>
      <c r="CN14013" s="56" t="s">
        <v>213</v>
      </c>
      <c r="CO14013" s="52"/>
      <c r="CP14013" s="52"/>
      <c r="CQ14013" s="52"/>
      <c r="CR14013" s="52"/>
      <c r="CS14013" s="52"/>
      <c r="CT14013" s="52"/>
      <c r="CU14013" s="33"/>
      <c r="CV14013" s="33"/>
    </row>
    <row r="14014" spans="74:100">
      <c r="BV14014" s="62"/>
      <c r="BW14014" s="62"/>
      <c r="BX14014" s="62"/>
      <c r="BY14014" s="62"/>
      <c r="BZ14014" s="62"/>
      <c r="CA14014" s="62"/>
      <c r="CB14014" s="62"/>
      <c r="CC14014" s="62"/>
      <c r="CD14014" s="62"/>
      <c r="CE14014" s="62"/>
      <c r="CF14014" s="62"/>
      <c r="CL14014" s="56" t="s">
        <v>23292</v>
      </c>
      <c r="CM14014" s="56"/>
      <c r="CN14014" s="56"/>
      <c r="CO14014" s="52"/>
      <c r="CP14014" s="52"/>
      <c r="CQ14014" s="52"/>
      <c r="CR14014" s="52"/>
      <c r="CS14014" s="52"/>
      <c r="CT14014" s="52"/>
      <c r="CU14014" s="33"/>
      <c r="CV14014" s="33"/>
    </row>
    <row r="14015" spans="74:100">
      <c r="BV14015" s="62"/>
      <c r="BW14015" s="62"/>
      <c r="BX14015" s="62"/>
      <c r="BY14015" s="62"/>
      <c r="BZ14015" s="62"/>
      <c r="CA14015" s="62"/>
      <c r="CB14015" s="62"/>
      <c r="CC14015" s="62"/>
      <c r="CD14015" s="62"/>
      <c r="CE14015" s="62"/>
      <c r="CF14015" s="62"/>
      <c r="CL14015" s="56" t="s">
        <v>7002</v>
      </c>
      <c r="CM14015" s="56" t="s">
        <v>217</v>
      </c>
      <c r="CN14015" s="56" t="s">
        <v>217</v>
      </c>
      <c r="CO14015" s="52"/>
      <c r="CP14015" s="52"/>
      <c r="CQ14015" s="52"/>
      <c r="CR14015" s="52"/>
      <c r="CS14015" s="52"/>
      <c r="CT14015" s="52"/>
      <c r="CU14015" s="33"/>
      <c r="CV14015" s="33"/>
    </row>
    <row r="14016" spans="74:100">
      <c r="BV14016" s="62"/>
      <c r="BW14016" s="62"/>
      <c r="BX14016" s="62"/>
      <c r="BY14016" s="62"/>
      <c r="BZ14016" s="62"/>
      <c r="CA14016" s="62"/>
      <c r="CB14016" s="62"/>
      <c r="CC14016" s="62"/>
      <c r="CD14016" s="62"/>
      <c r="CE14016" s="62"/>
      <c r="CF14016" s="62"/>
      <c r="CL14016" s="56" t="s">
        <v>20398</v>
      </c>
      <c r="CM14016" s="56"/>
      <c r="CN14016" s="56"/>
      <c r="CO14016" s="52"/>
      <c r="CP14016" s="52"/>
      <c r="CQ14016" s="52"/>
      <c r="CR14016" s="52"/>
      <c r="CS14016" s="52"/>
      <c r="CT14016" s="52"/>
      <c r="CU14016" s="33"/>
      <c r="CV14016" s="33"/>
    </row>
    <row r="14017" spans="74:100">
      <c r="BV14017" s="62"/>
      <c r="BW14017" s="62"/>
      <c r="BX14017" s="62"/>
      <c r="BY14017" s="62"/>
      <c r="BZ14017" s="62"/>
      <c r="CA14017" s="62"/>
      <c r="CB14017" s="62"/>
      <c r="CC14017" s="62"/>
      <c r="CD14017" s="62"/>
      <c r="CE14017" s="62"/>
      <c r="CF14017" s="62"/>
      <c r="CL14017" s="56" t="s">
        <v>7003</v>
      </c>
      <c r="CM14017" s="56" t="s">
        <v>217</v>
      </c>
      <c r="CN14017" s="56" t="s">
        <v>217</v>
      </c>
      <c r="CO14017" s="52"/>
      <c r="CP14017" s="52"/>
      <c r="CQ14017" s="52"/>
      <c r="CR14017" s="52"/>
      <c r="CS14017" s="52"/>
      <c r="CT14017" s="52"/>
      <c r="CU14017" s="33"/>
      <c r="CV14017" s="33"/>
    </row>
    <row r="14018" spans="74:100">
      <c r="BV14018" s="62"/>
      <c r="BW14018" s="62"/>
      <c r="BX14018" s="62"/>
      <c r="BY14018" s="62"/>
      <c r="BZ14018" s="62"/>
      <c r="CA14018" s="62"/>
      <c r="CB14018" s="62"/>
      <c r="CC14018" s="62"/>
      <c r="CD14018" s="62"/>
      <c r="CE14018" s="62"/>
      <c r="CF14018" s="62"/>
      <c r="CL14018" s="56" t="s">
        <v>20613</v>
      </c>
      <c r="CM14018" s="56"/>
      <c r="CN14018" s="56"/>
      <c r="CO14018" s="52"/>
      <c r="CP14018" s="52"/>
      <c r="CQ14018" s="52"/>
      <c r="CR14018" s="52"/>
      <c r="CS14018" s="52"/>
      <c r="CT14018" s="52"/>
      <c r="CU14018" s="33"/>
      <c r="CV14018" s="33"/>
    </row>
    <row r="14019" spans="74:100">
      <c r="BV14019" s="62"/>
      <c r="BW14019" s="62"/>
      <c r="BX14019" s="62"/>
      <c r="BY14019" s="62"/>
      <c r="BZ14019" s="62"/>
      <c r="CA14019" s="62"/>
      <c r="CB14019" s="62"/>
      <c r="CC14019" s="62"/>
      <c r="CD14019" s="62"/>
      <c r="CE14019" s="62"/>
      <c r="CF14019" s="62"/>
      <c r="CL14019" s="56" t="s">
        <v>7004</v>
      </c>
      <c r="CM14019" s="56" t="s">
        <v>217</v>
      </c>
      <c r="CN14019" s="56" t="s">
        <v>217</v>
      </c>
      <c r="CO14019" s="52"/>
      <c r="CP14019" s="52"/>
      <c r="CQ14019" s="52"/>
      <c r="CR14019" s="52"/>
      <c r="CS14019" s="52"/>
      <c r="CT14019" s="52"/>
      <c r="CU14019" s="33"/>
      <c r="CV14019" s="33"/>
    </row>
    <row r="14020" spans="74:100">
      <c r="BV14020" s="62"/>
      <c r="BW14020" s="62"/>
      <c r="BX14020" s="62"/>
      <c r="BY14020" s="62"/>
      <c r="BZ14020" s="62"/>
      <c r="CA14020" s="62"/>
      <c r="CB14020" s="62"/>
      <c r="CC14020" s="62"/>
      <c r="CD14020" s="62"/>
      <c r="CE14020" s="62"/>
      <c r="CF14020" s="62"/>
      <c r="CL14020" s="56" t="s">
        <v>23293</v>
      </c>
      <c r="CM14020" s="56"/>
      <c r="CN14020" s="56"/>
      <c r="CO14020" s="52"/>
      <c r="CP14020" s="52"/>
      <c r="CQ14020" s="52"/>
      <c r="CR14020" s="52"/>
      <c r="CS14020" s="52"/>
      <c r="CT14020" s="52"/>
      <c r="CU14020" s="33"/>
      <c r="CV14020" s="33"/>
    </row>
    <row r="14021" spans="74:100">
      <c r="BV14021" s="62"/>
      <c r="BW14021" s="62"/>
      <c r="BX14021" s="62"/>
      <c r="BY14021" s="62"/>
      <c r="BZ14021" s="62"/>
      <c r="CA14021" s="62"/>
      <c r="CB14021" s="62"/>
      <c r="CC14021" s="62"/>
      <c r="CD14021" s="62"/>
      <c r="CE14021" s="62"/>
      <c r="CF14021" s="62"/>
      <c r="CL14021" s="56" t="s">
        <v>7005</v>
      </c>
      <c r="CM14021" s="56" t="s">
        <v>217</v>
      </c>
      <c r="CN14021" s="56" t="s">
        <v>217</v>
      </c>
      <c r="CO14021" s="52"/>
      <c r="CP14021" s="52"/>
      <c r="CQ14021" s="52"/>
      <c r="CR14021" s="52"/>
      <c r="CS14021" s="52"/>
      <c r="CT14021" s="52"/>
      <c r="CU14021" s="33"/>
      <c r="CV14021" s="33"/>
    </row>
    <row r="14022" spans="74:100">
      <c r="BV14022" s="62"/>
      <c r="BW14022" s="62"/>
      <c r="BX14022" s="62"/>
      <c r="BY14022" s="62"/>
      <c r="BZ14022" s="62"/>
      <c r="CA14022" s="62"/>
      <c r="CB14022" s="62"/>
      <c r="CC14022" s="62"/>
      <c r="CD14022" s="62"/>
      <c r="CE14022" s="62"/>
      <c r="CF14022" s="62"/>
      <c r="CL14022" s="56" t="s">
        <v>20399</v>
      </c>
      <c r="CM14022" s="56"/>
      <c r="CN14022" s="56"/>
      <c r="CO14022" s="52"/>
      <c r="CP14022" s="52"/>
      <c r="CQ14022" s="52"/>
      <c r="CR14022" s="52"/>
      <c r="CS14022" s="52"/>
      <c r="CT14022" s="52"/>
      <c r="CU14022" s="33"/>
      <c r="CV14022" s="33"/>
    </row>
    <row r="14023" spans="74:100">
      <c r="BV14023" s="62"/>
      <c r="BW14023" s="62"/>
      <c r="BX14023" s="62"/>
      <c r="BY14023" s="62"/>
      <c r="BZ14023" s="62"/>
      <c r="CA14023" s="62"/>
      <c r="CB14023" s="62"/>
      <c r="CC14023" s="62"/>
      <c r="CD14023" s="62"/>
      <c r="CE14023" s="62"/>
      <c r="CF14023" s="62"/>
      <c r="CL14023" s="56" t="s">
        <v>7006</v>
      </c>
      <c r="CM14023" s="56" t="s">
        <v>217</v>
      </c>
      <c r="CN14023" s="56" t="s">
        <v>217</v>
      </c>
      <c r="CO14023" s="52"/>
      <c r="CP14023" s="52"/>
      <c r="CQ14023" s="52"/>
      <c r="CR14023" s="52"/>
      <c r="CS14023" s="52"/>
      <c r="CT14023" s="52"/>
      <c r="CU14023" s="33"/>
      <c r="CV14023" s="33"/>
    </row>
    <row r="14024" spans="74:100">
      <c r="BV14024" s="62"/>
      <c r="BW14024" s="62"/>
      <c r="BX14024" s="62"/>
      <c r="BY14024" s="62"/>
      <c r="BZ14024" s="62"/>
      <c r="CA14024" s="62"/>
      <c r="CB14024" s="62"/>
      <c r="CC14024" s="62"/>
      <c r="CD14024" s="62"/>
      <c r="CE14024" s="62"/>
      <c r="CF14024" s="62"/>
      <c r="CL14024" s="56" t="s">
        <v>20400</v>
      </c>
      <c r="CM14024" s="56"/>
      <c r="CN14024" s="56"/>
      <c r="CO14024" s="52"/>
      <c r="CP14024" s="52"/>
      <c r="CQ14024" s="52"/>
      <c r="CR14024" s="52"/>
      <c r="CS14024" s="52"/>
      <c r="CT14024" s="52"/>
      <c r="CU14024" s="33"/>
      <c r="CV14024" s="33"/>
    </row>
    <row r="14025" spans="74:100">
      <c r="BV14025" s="62"/>
      <c r="BW14025" s="62"/>
      <c r="BX14025" s="62"/>
      <c r="BY14025" s="62"/>
      <c r="BZ14025" s="62"/>
      <c r="CA14025" s="62"/>
      <c r="CB14025" s="62"/>
      <c r="CC14025" s="62"/>
      <c r="CD14025" s="62"/>
      <c r="CE14025" s="62"/>
      <c r="CF14025" s="62"/>
      <c r="CL14025" s="56" t="s">
        <v>7007</v>
      </c>
      <c r="CM14025" s="56" t="s">
        <v>217</v>
      </c>
      <c r="CN14025" s="56" t="s">
        <v>217</v>
      </c>
      <c r="CO14025" s="52"/>
      <c r="CP14025" s="52"/>
      <c r="CQ14025" s="52"/>
      <c r="CR14025" s="52"/>
      <c r="CS14025" s="52"/>
      <c r="CT14025" s="52"/>
      <c r="CU14025" s="33"/>
      <c r="CV14025" s="33"/>
    </row>
    <row r="14026" spans="74:100">
      <c r="BV14026" s="62"/>
      <c r="BW14026" s="62"/>
      <c r="BX14026" s="62"/>
      <c r="BY14026" s="62"/>
      <c r="BZ14026" s="62"/>
      <c r="CA14026" s="62"/>
      <c r="CB14026" s="62"/>
      <c r="CC14026" s="62"/>
      <c r="CD14026" s="62"/>
      <c r="CE14026" s="62"/>
      <c r="CF14026" s="62"/>
      <c r="CL14026" s="56" t="s">
        <v>20401</v>
      </c>
      <c r="CM14026" s="56"/>
      <c r="CN14026" s="56"/>
      <c r="CO14026" s="52"/>
      <c r="CP14026" s="52"/>
      <c r="CQ14026" s="52"/>
      <c r="CR14026" s="52"/>
      <c r="CS14026" s="52"/>
      <c r="CT14026" s="52"/>
      <c r="CU14026" s="33"/>
      <c r="CV14026" s="33"/>
    </row>
    <row r="14027" spans="74:100">
      <c r="BV14027" s="62"/>
      <c r="BW14027" s="62"/>
      <c r="BX14027" s="62"/>
      <c r="BY14027" s="62"/>
      <c r="BZ14027" s="62"/>
      <c r="CA14027" s="62"/>
      <c r="CB14027" s="62"/>
      <c r="CC14027" s="62"/>
      <c r="CD14027" s="62"/>
      <c r="CE14027" s="62"/>
      <c r="CF14027" s="62"/>
      <c r="CL14027" s="56" t="s">
        <v>7008</v>
      </c>
      <c r="CM14027" s="56" t="s">
        <v>217</v>
      </c>
      <c r="CN14027" s="56" t="s">
        <v>217</v>
      </c>
      <c r="CO14027" s="52"/>
      <c r="CP14027" s="52"/>
      <c r="CQ14027" s="52"/>
      <c r="CR14027" s="52"/>
      <c r="CS14027" s="52"/>
      <c r="CT14027" s="52"/>
      <c r="CU14027" s="33"/>
      <c r="CV14027" s="33"/>
    </row>
    <row r="14028" spans="74:100">
      <c r="BV14028" s="62"/>
      <c r="BW14028" s="62"/>
      <c r="BX14028" s="62"/>
      <c r="BY14028" s="62"/>
      <c r="BZ14028" s="62"/>
      <c r="CA14028" s="62"/>
      <c r="CB14028" s="62"/>
      <c r="CC14028" s="62"/>
      <c r="CD14028" s="62"/>
      <c r="CE14028" s="62"/>
      <c r="CF14028" s="62"/>
      <c r="CL14028" s="56" t="s">
        <v>20402</v>
      </c>
      <c r="CM14028" s="56"/>
      <c r="CN14028" s="56"/>
      <c r="CO14028" s="52"/>
      <c r="CP14028" s="52"/>
      <c r="CQ14028" s="52"/>
      <c r="CR14028" s="52"/>
      <c r="CS14028" s="52"/>
      <c r="CT14028" s="52"/>
      <c r="CU14028" s="33"/>
      <c r="CV14028" s="33"/>
    </row>
    <row r="14029" spans="74:100">
      <c r="BV14029" s="62"/>
      <c r="BW14029" s="62"/>
      <c r="BX14029" s="62"/>
      <c r="BY14029" s="62"/>
      <c r="BZ14029" s="62"/>
      <c r="CA14029" s="62"/>
      <c r="CB14029" s="62"/>
      <c r="CC14029" s="62"/>
      <c r="CD14029" s="62"/>
      <c r="CE14029" s="62"/>
      <c r="CF14029" s="62"/>
      <c r="CL14029" s="56" t="s">
        <v>2922</v>
      </c>
      <c r="CM14029" s="56" t="s">
        <v>216</v>
      </c>
      <c r="CN14029" s="56" t="s">
        <v>216</v>
      </c>
      <c r="CO14029" s="52"/>
      <c r="CP14029" s="52"/>
      <c r="CQ14029" s="52"/>
      <c r="CR14029" s="52"/>
      <c r="CS14029" s="52"/>
      <c r="CT14029" s="52"/>
      <c r="CU14029" s="33"/>
      <c r="CV14029" s="33"/>
    </row>
    <row r="14030" spans="74:100">
      <c r="BV14030" s="62"/>
      <c r="BW14030" s="62"/>
      <c r="BX14030" s="62"/>
      <c r="BY14030" s="62"/>
      <c r="BZ14030" s="62"/>
      <c r="CA14030" s="62"/>
      <c r="CB14030" s="62"/>
      <c r="CC14030" s="62"/>
      <c r="CD14030" s="62"/>
      <c r="CE14030" s="62"/>
      <c r="CF14030" s="62"/>
      <c r="CL14030" s="56" t="s">
        <v>23294</v>
      </c>
      <c r="CM14030" s="56"/>
      <c r="CN14030" s="56"/>
      <c r="CO14030" s="52"/>
      <c r="CP14030" s="52"/>
      <c r="CQ14030" s="52"/>
      <c r="CR14030" s="52"/>
      <c r="CS14030" s="52"/>
      <c r="CT14030" s="52"/>
      <c r="CU14030" s="33"/>
      <c r="CV14030" s="33"/>
    </row>
    <row r="14031" spans="74:100">
      <c r="BV14031" s="62"/>
      <c r="BW14031" s="62"/>
      <c r="BX14031" s="62"/>
      <c r="BY14031" s="62"/>
      <c r="BZ14031" s="62"/>
      <c r="CA14031" s="62"/>
      <c r="CB14031" s="62"/>
      <c r="CC14031" s="62"/>
      <c r="CD14031" s="62"/>
      <c r="CE14031" s="62"/>
      <c r="CF14031" s="62"/>
      <c r="CL14031" s="56" t="s">
        <v>2923</v>
      </c>
      <c r="CM14031" s="56" t="s">
        <v>215</v>
      </c>
      <c r="CN14031" s="56" t="s">
        <v>215</v>
      </c>
      <c r="CO14031" s="52"/>
      <c r="CP14031" s="52"/>
      <c r="CQ14031" s="52"/>
      <c r="CR14031" s="52"/>
      <c r="CS14031" s="52"/>
      <c r="CT14031" s="52"/>
      <c r="CU14031" s="33"/>
      <c r="CV14031" s="33"/>
    </row>
    <row r="14032" spans="74:100">
      <c r="BV14032" s="62"/>
      <c r="BW14032" s="62"/>
      <c r="BX14032" s="62"/>
      <c r="BY14032" s="62"/>
      <c r="BZ14032" s="62"/>
      <c r="CA14032" s="62"/>
      <c r="CB14032" s="62"/>
      <c r="CC14032" s="62"/>
      <c r="CD14032" s="62"/>
      <c r="CE14032" s="62"/>
      <c r="CF14032" s="62"/>
      <c r="CL14032" s="56" t="s">
        <v>23295</v>
      </c>
      <c r="CM14032" s="56"/>
      <c r="CN14032" s="56"/>
      <c r="CO14032" s="52"/>
      <c r="CP14032" s="52"/>
      <c r="CQ14032" s="52"/>
      <c r="CR14032" s="52"/>
      <c r="CS14032" s="52"/>
      <c r="CT14032" s="52"/>
      <c r="CU14032" s="33"/>
      <c r="CV14032" s="33"/>
    </row>
    <row r="14033" spans="74:100">
      <c r="BV14033" s="62"/>
      <c r="BW14033" s="62"/>
      <c r="BX14033" s="62"/>
      <c r="BY14033" s="62"/>
      <c r="BZ14033" s="62"/>
      <c r="CA14033" s="62"/>
      <c r="CB14033" s="62"/>
      <c r="CC14033" s="62"/>
      <c r="CD14033" s="62"/>
      <c r="CE14033" s="62"/>
      <c r="CF14033" s="62"/>
      <c r="CL14033" s="56" t="s">
        <v>7010</v>
      </c>
      <c r="CM14033" s="56" t="s">
        <v>217</v>
      </c>
      <c r="CN14033" s="56" t="s">
        <v>217</v>
      </c>
      <c r="CO14033" s="52"/>
      <c r="CP14033" s="52"/>
      <c r="CQ14033" s="52"/>
      <c r="CR14033" s="52"/>
      <c r="CS14033" s="52"/>
      <c r="CT14033" s="52"/>
      <c r="CU14033" s="33"/>
      <c r="CV14033" s="33"/>
    </row>
    <row r="14034" spans="74:100">
      <c r="BV14034" s="62"/>
      <c r="BW14034" s="62"/>
      <c r="BX14034" s="62"/>
      <c r="BY14034" s="62"/>
      <c r="BZ14034" s="62"/>
      <c r="CA14034" s="62"/>
      <c r="CB14034" s="62"/>
      <c r="CC14034" s="62"/>
      <c r="CD14034" s="62"/>
      <c r="CE14034" s="62"/>
      <c r="CF14034" s="62"/>
      <c r="CL14034" s="56" t="s">
        <v>20403</v>
      </c>
      <c r="CM14034" s="56"/>
      <c r="CN14034" s="56"/>
      <c r="CO14034" s="52"/>
      <c r="CP14034" s="52"/>
      <c r="CQ14034" s="52"/>
      <c r="CR14034" s="52"/>
      <c r="CS14034" s="52"/>
      <c r="CT14034" s="52"/>
      <c r="CU14034" s="33"/>
      <c r="CV14034" s="33"/>
    </row>
    <row r="14035" spans="74:100">
      <c r="BV14035" s="62"/>
      <c r="BW14035" s="62"/>
      <c r="BX14035" s="62"/>
      <c r="BY14035" s="62"/>
      <c r="BZ14035" s="62"/>
      <c r="CA14035" s="62"/>
      <c r="CB14035" s="62"/>
      <c r="CC14035" s="62"/>
      <c r="CD14035" s="62"/>
      <c r="CE14035" s="62"/>
      <c r="CF14035" s="62"/>
      <c r="CL14035" s="56" t="s">
        <v>7011</v>
      </c>
      <c r="CM14035" s="56" t="s">
        <v>217</v>
      </c>
      <c r="CN14035" s="56" t="s">
        <v>217</v>
      </c>
      <c r="CO14035" s="52"/>
      <c r="CP14035" s="52"/>
      <c r="CQ14035" s="52"/>
      <c r="CR14035" s="52"/>
      <c r="CS14035" s="52"/>
      <c r="CT14035" s="52"/>
      <c r="CU14035" s="33"/>
      <c r="CV14035" s="33"/>
    </row>
    <row r="14036" spans="74:100">
      <c r="BV14036" s="62"/>
      <c r="BW14036" s="62"/>
      <c r="BX14036" s="62"/>
      <c r="BY14036" s="62"/>
      <c r="BZ14036" s="62"/>
      <c r="CA14036" s="62"/>
      <c r="CB14036" s="62"/>
      <c r="CC14036" s="62"/>
      <c r="CD14036" s="62"/>
      <c r="CE14036" s="62"/>
      <c r="CF14036" s="62"/>
      <c r="CL14036" s="56" t="s">
        <v>20404</v>
      </c>
      <c r="CM14036" s="56"/>
      <c r="CN14036" s="56"/>
      <c r="CO14036" s="52"/>
      <c r="CP14036" s="52"/>
      <c r="CQ14036" s="52"/>
      <c r="CR14036" s="52"/>
      <c r="CS14036" s="52"/>
      <c r="CT14036" s="52"/>
      <c r="CU14036" s="33"/>
      <c r="CV14036" s="33"/>
    </row>
    <row r="14037" spans="74:100">
      <c r="BV14037" s="62"/>
      <c r="BW14037" s="62"/>
      <c r="BX14037" s="62"/>
      <c r="BY14037" s="62"/>
      <c r="BZ14037" s="62"/>
      <c r="CA14037" s="62"/>
      <c r="CB14037" s="62"/>
      <c r="CC14037" s="62"/>
      <c r="CD14037" s="62"/>
      <c r="CE14037" s="62"/>
      <c r="CF14037" s="62"/>
      <c r="CL14037" s="56" t="s">
        <v>7012</v>
      </c>
      <c r="CM14037" s="56" t="s">
        <v>215</v>
      </c>
      <c r="CN14037" s="56" t="s">
        <v>215</v>
      </c>
      <c r="CO14037" s="52"/>
      <c r="CP14037" s="52"/>
      <c r="CQ14037" s="52"/>
      <c r="CR14037" s="52"/>
      <c r="CS14037" s="52"/>
      <c r="CT14037" s="52"/>
      <c r="CU14037" s="33"/>
      <c r="CV14037" s="33"/>
    </row>
    <row r="14038" spans="74:100">
      <c r="BV14038" s="62"/>
      <c r="BW14038" s="62"/>
      <c r="BX14038" s="62"/>
      <c r="BY14038" s="62"/>
      <c r="BZ14038" s="62"/>
      <c r="CA14038" s="62"/>
      <c r="CB14038" s="62"/>
      <c r="CC14038" s="62"/>
      <c r="CD14038" s="62"/>
      <c r="CE14038" s="62"/>
      <c r="CF14038" s="62"/>
      <c r="CL14038" s="56" t="s">
        <v>23296</v>
      </c>
      <c r="CM14038" s="56"/>
      <c r="CN14038" s="56"/>
      <c r="CO14038" s="52"/>
      <c r="CP14038" s="52"/>
      <c r="CQ14038" s="52"/>
      <c r="CR14038" s="52"/>
      <c r="CS14038" s="52"/>
      <c r="CT14038" s="52"/>
      <c r="CU14038" s="33"/>
      <c r="CV14038" s="33"/>
    </row>
    <row r="14039" spans="74:100">
      <c r="BV14039" s="62"/>
      <c r="BW14039" s="62"/>
      <c r="BX14039" s="62"/>
      <c r="BY14039" s="62"/>
      <c r="BZ14039" s="62"/>
      <c r="CA14039" s="62"/>
      <c r="CB14039" s="62"/>
      <c r="CC14039" s="62"/>
      <c r="CD14039" s="62"/>
      <c r="CE14039" s="62"/>
      <c r="CF14039" s="62"/>
      <c r="CL14039" s="56" t="s">
        <v>2924</v>
      </c>
      <c r="CM14039" s="56" t="s">
        <v>213</v>
      </c>
      <c r="CN14039" s="56" t="s">
        <v>213</v>
      </c>
      <c r="CO14039" s="52"/>
      <c r="CP14039" s="52"/>
      <c r="CQ14039" s="52"/>
      <c r="CR14039" s="52"/>
      <c r="CS14039" s="52"/>
      <c r="CT14039" s="52"/>
      <c r="CU14039" s="33"/>
      <c r="CV14039" s="33"/>
    </row>
    <row r="14040" spans="74:100">
      <c r="BV14040" s="62"/>
      <c r="BW14040" s="62"/>
      <c r="BX14040" s="62"/>
      <c r="BY14040" s="62"/>
      <c r="BZ14040" s="62"/>
      <c r="CA14040" s="62"/>
      <c r="CB14040" s="62"/>
      <c r="CC14040" s="62"/>
      <c r="CD14040" s="62"/>
      <c r="CE14040" s="62"/>
      <c r="CF14040" s="62"/>
      <c r="CL14040" s="56" t="s">
        <v>23297</v>
      </c>
      <c r="CM14040" s="56"/>
      <c r="CN14040" s="56"/>
      <c r="CO14040" s="52"/>
      <c r="CP14040" s="52"/>
      <c r="CQ14040" s="52"/>
      <c r="CR14040" s="52"/>
      <c r="CS14040" s="52"/>
      <c r="CT14040" s="52"/>
      <c r="CU14040" s="33"/>
      <c r="CV14040" s="33"/>
    </row>
    <row r="14041" spans="74:100">
      <c r="BV14041" s="62"/>
      <c r="BW14041" s="62"/>
      <c r="BX14041" s="62"/>
      <c r="BY14041" s="62"/>
      <c r="BZ14041" s="62"/>
      <c r="CA14041" s="62"/>
      <c r="CB14041" s="62"/>
      <c r="CC14041" s="62"/>
      <c r="CD14041" s="62"/>
      <c r="CE14041" s="62"/>
      <c r="CF14041" s="62"/>
      <c r="CL14041" s="56" t="s">
        <v>2925</v>
      </c>
      <c r="CM14041" s="56" t="s">
        <v>215</v>
      </c>
      <c r="CN14041" s="56" t="s">
        <v>215</v>
      </c>
      <c r="CO14041" s="52"/>
      <c r="CP14041" s="52"/>
      <c r="CQ14041" s="52"/>
      <c r="CR14041" s="52"/>
      <c r="CS14041" s="52"/>
      <c r="CT14041" s="52"/>
      <c r="CU14041" s="33"/>
      <c r="CV14041" s="33"/>
    </row>
    <row r="14042" spans="74:100">
      <c r="BV14042" s="62"/>
      <c r="BW14042" s="62"/>
      <c r="BX14042" s="62"/>
      <c r="BY14042" s="62"/>
      <c r="BZ14042" s="62"/>
      <c r="CA14042" s="62"/>
      <c r="CB14042" s="62"/>
      <c r="CC14042" s="62"/>
      <c r="CD14042" s="62"/>
      <c r="CE14042" s="62"/>
      <c r="CF14042" s="62"/>
      <c r="CL14042" s="56" t="s">
        <v>23298</v>
      </c>
      <c r="CM14042" s="56"/>
      <c r="CN14042" s="56"/>
      <c r="CO14042" s="52"/>
      <c r="CP14042" s="52"/>
      <c r="CQ14042" s="52"/>
      <c r="CR14042" s="52"/>
      <c r="CS14042" s="52"/>
      <c r="CT14042" s="52"/>
      <c r="CU14042" s="33"/>
      <c r="CV14042" s="33"/>
    </row>
    <row r="14043" spans="74:100">
      <c r="BV14043" s="62"/>
      <c r="BW14043" s="62"/>
      <c r="BX14043" s="62"/>
      <c r="BY14043" s="62"/>
      <c r="BZ14043" s="62"/>
      <c r="CA14043" s="62"/>
      <c r="CB14043" s="62"/>
      <c r="CC14043" s="62"/>
      <c r="CD14043" s="62"/>
      <c r="CE14043" s="62"/>
      <c r="CF14043" s="62"/>
      <c r="CL14043" s="56" t="s">
        <v>7013</v>
      </c>
      <c r="CM14043" s="56" t="s">
        <v>217</v>
      </c>
      <c r="CN14043" s="56" t="s">
        <v>217</v>
      </c>
      <c r="CO14043" s="52"/>
      <c r="CP14043" s="52"/>
      <c r="CQ14043" s="52"/>
      <c r="CR14043" s="52"/>
      <c r="CS14043" s="52"/>
      <c r="CT14043" s="52"/>
      <c r="CU14043" s="33"/>
      <c r="CV14043" s="33"/>
    </row>
    <row r="14044" spans="74:100">
      <c r="BV14044" s="62"/>
      <c r="BW14044" s="62"/>
      <c r="BX14044" s="62"/>
      <c r="BY14044" s="62"/>
      <c r="BZ14044" s="62"/>
      <c r="CA14044" s="62"/>
      <c r="CB14044" s="62"/>
      <c r="CC14044" s="62"/>
      <c r="CD14044" s="62"/>
      <c r="CE14044" s="62"/>
      <c r="CF14044" s="62"/>
      <c r="CL14044" s="56" t="s">
        <v>20405</v>
      </c>
      <c r="CM14044" s="56"/>
      <c r="CN14044" s="56"/>
      <c r="CO14044" s="52"/>
      <c r="CP14044" s="52"/>
      <c r="CQ14044" s="52"/>
      <c r="CR14044" s="52"/>
      <c r="CS14044" s="52"/>
      <c r="CT14044" s="52"/>
      <c r="CU14044" s="33"/>
      <c r="CV14044" s="33"/>
    </row>
    <row r="14045" spans="74:100">
      <c r="BV14045" s="62"/>
      <c r="BW14045" s="62"/>
      <c r="BX14045" s="62"/>
      <c r="BY14045" s="62"/>
      <c r="BZ14045" s="62"/>
      <c r="CA14045" s="62"/>
      <c r="CB14045" s="62"/>
      <c r="CC14045" s="62"/>
      <c r="CD14045" s="62"/>
      <c r="CE14045" s="62"/>
      <c r="CF14045" s="62"/>
      <c r="CL14045" s="56" t="s">
        <v>7014</v>
      </c>
      <c r="CM14045" s="56" t="s">
        <v>217</v>
      </c>
      <c r="CN14045" s="56" t="s">
        <v>217</v>
      </c>
      <c r="CO14045" s="52"/>
      <c r="CP14045" s="52"/>
      <c r="CQ14045" s="52"/>
      <c r="CR14045" s="52"/>
      <c r="CS14045" s="52"/>
      <c r="CT14045" s="52"/>
      <c r="CU14045" s="33"/>
      <c r="CV14045" s="33"/>
    </row>
    <row r="14046" spans="74:100">
      <c r="BV14046" s="62"/>
      <c r="BW14046" s="62"/>
      <c r="BX14046" s="62"/>
      <c r="BY14046" s="62"/>
      <c r="BZ14046" s="62"/>
      <c r="CA14046" s="62"/>
      <c r="CB14046" s="62"/>
      <c r="CC14046" s="62"/>
      <c r="CD14046" s="62"/>
      <c r="CE14046" s="62"/>
      <c r="CF14046" s="62"/>
      <c r="CL14046" s="56" t="s">
        <v>20406</v>
      </c>
      <c r="CM14046" s="56"/>
      <c r="CN14046" s="56"/>
      <c r="CO14046" s="52"/>
      <c r="CP14046" s="52"/>
      <c r="CQ14046" s="52"/>
      <c r="CR14046" s="52"/>
      <c r="CS14046" s="52"/>
      <c r="CT14046" s="52"/>
      <c r="CU14046" s="33"/>
      <c r="CV14046" s="33"/>
    </row>
    <row r="14047" spans="74:100">
      <c r="BV14047" s="62"/>
      <c r="BW14047" s="62"/>
      <c r="BX14047" s="62"/>
      <c r="BY14047" s="62"/>
      <c r="BZ14047" s="62"/>
      <c r="CA14047" s="62"/>
      <c r="CB14047" s="62"/>
      <c r="CC14047" s="62"/>
      <c r="CD14047" s="62"/>
      <c r="CE14047" s="62"/>
      <c r="CF14047" s="62"/>
      <c r="CL14047" s="56" t="s">
        <v>2926</v>
      </c>
      <c r="CM14047" s="56" t="s">
        <v>215</v>
      </c>
      <c r="CN14047" s="56" t="s">
        <v>215</v>
      </c>
      <c r="CO14047" s="52"/>
      <c r="CP14047" s="52"/>
      <c r="CQ14047" s="52"/>
      <c r="CR14047" s="52"/>
      <c r="CS14047" s="52"/>
      <c r="CT14047" s="52"/>
      <c r="CU14047" s="33"/>
      <c r="CV14047" s="33"/>
    </row>
    <row r="14048" spans="74:100">
      <c r="BV14048" s="62"/>
      <c r="BW14048" s="62"/>
      <c r="BX14048" s="62"/>
      <c r="BY14048" s="62"/>
      <c r="BZ14048" s="62"/>
      <c r="CA14048" s="62"/>
      <c r="CB14048" s="62"/>
      <c r="CC14048" s="62"/>
      <c r="CD14048" s="62"/>
      <c r="CE14048" s="62"/>
      <c r="CF14048" s="62"/>
      <c r="CL14048" s="56" t="s">
        <v>23299</v>
      </c>
      <c r="CM14048" s="56"/>
      <c r="CN14048" s="56"/>
      <c r="CO14048" s="52"/>
      <c r="CP14048" s="52"/>
      <c r="CQ14048" s="52"/>
      <c r="CR14048" s="52"/>
      <c r="CS14048" s="52"/>
      <c r="CT14048" s="52"/>
      <c r="CU14048" s="33"/>
      <c r="CV14048" s="33"/>
    </row>
    <row r="14049" spans="74:100">
      <c r="BV14049" s="62"/>
      <c r="BW14049" s="62"/>
      <c r="BX14049" s="62"/>
      <c r="BY14049" s="62"/>
      <c r="BZ14049" s="62"/>
      <c r="CA14049" s="62"/>
      <c r="CB14049" s="62"/>
      <c r="CC14049" s="62"/>
      <c r="CD14049" s="62"/>
      <c r="CE14049" s="62"/>
      <c r="CF14049" s="62"/>
      <c r="CL14049" s="56" t="s">
        <v>7015</v>
      </c>
      <c r="CM14049" s="56" t="s">
        <v>3118</v>
      </c>
      <c r="CN14049" s="56" t="s">
        <v>3118</v>
      </c>
      <c r="CO14049" s="52"/>
      <c r="CP14049" s="52"/>
      <c r="CQ14049" s="52"/>
      <c r="CR14049" s="52"/>
      <c r="CS14049" s="52"/>
      <c r="CT14049" s="52"/>
      <c r="CU14049" s="33"/>
      <c r="CV14049" s="33"/>
    </row>
    <row r="14050" spans="74:100">
      <c r="BV14050" s="62"/>
      <c r="BW14050" s="62"/>
      <c r="BX14050" s="62"/>
      <c r="BY14050" s="62"/>
      <c r="BZ14050" s="62"/>
      <c r="CA14050" s="62"/>
      <c r="CB14050" s="62"/>
      <c r="CC14050" s="62"/>
      <c r="CD14050" s="62"/>
      <c r="CE14050" s="62"/>
      <c r="CF14050" s="62"/>
      <c r="CL14050" s="56" t="s">
        <v>20407</v>
      </c>
      <c r="CM14050" s="56"/>
      <c r="CN14050" s="56"/>
      <c r="CO14050" s="52"/>
      <c r="CP14050" s="52"/>
      <c r="CQ14050" s="52"/>
      <c r="CR14050" s="52"/>
      <c r="CS14050" s="52"/>
      <c r="CT14050" s="52"/>
      <c r="CU14050" s="33"/>
      <c r="CV14050" s="33"/>
    </row>
    <row r="14051" spans="74:100">
      <c r="BV14051" s="62"/>
      <c r="BW14051" s="62"/>
      <c r="BX14051" s="62"/>
      <c r="BY14051" s="62"/>
      <c r="BZ14051" s="62"/>
      <c r="CA14051" s="62"/>
      <c r="CB14051" s="62"/>
      <c r="CC14051" s="62"/>
      <c r="CD14051" s="62"/>
      <c r="CE14051" s="62"/>
      <c r="CF14051" s="62"/>
      <c r="CL14051" s="56" t="s">
        <v>2927</v>
      </c>
      <c r="CM14051" s="56" t="s">
        <v>215</v>
      </c>
      <c r="CN14051" s="56" t="s">
        <v>215</v>
      </c>
      <c r="CO14051" s="52"/>
      <c r="CP14051" s="52"/>
      <c r="CQ14051" s="52"/>
      <c r="CR14051" s="52"/>
      <c r="CS14051" s="52"/>
      <c r="CT14051" s="52"/>
      <c r="CU14051" s="33"/>
      <c r="CV14051" s="33"/>
    </row>
    <row r="14052" spans="74:100">
      <c r="BV14052" s="62"/>
      <c r="BW14052" s="62"/>
      <c r="BX14052" s="62"/>
      <c r="BY14052" s="62"/>
      <c r="BZ14052" s="62"/>
      <c r="CA14052" s="62"/>
      <c r="CB14052" s="62"/>
      <c r="CC14052" s="62"/>
      <c r="CD14052" s="62"/>
      <c r="CE14052" s="62"/>
      <c r="CF14052" s="62"/>
      <c r="CL14052" s="56" t="s">
        <v>23300</v>
      </c>
      <c r="CM14052" s="56"/>
      <c r="CN14052" s="56"/>
      <c r="CO14052" s="52"/>
      <c r="CP14052" s="52"/>
      <c r="CQ14052" s="52"/>
      <c r="CR14052" s="52"/>
      <c r="CS14052" s="52"/>
      <c r="CT14052" s="52"/>
      <c r="CU14052" s="33"/>
      <c r="CV14052" s="33"/>
    </row>
    <row r="14053" spans="74:100">
      <c r="BV14053" s="62"/>
      <c r="BW14053" s="62"/>
      <c r="BX14053" s="62"/>
      <c r="BY14053" s="62"/>
      <c r="BZ14053" s="62"/>
      <c r="CA14053" s="62"/>
      <c r="CB14053" s="62"/>
      <c r="CC14053" s="62"/>
      <c r="CD14053" s="62"/>
      <c r="CE14053" s="62"/>
      <c r="CF14053" s="62"/>
      <c r="CL14053" s="56" t="s">
        <v>7016</v>
      </c>
      <c r="CM14053" s="56" t="s">
        <v>3118</v>
      </c>
      <c r="CN14053" s="56" t="s">
        <v>3118</v>
      </c>
      <c r="CO14053" s="52"/>
      <c r="CP14053" s="52"/>
      <c r="CQ14053" s="52"/>
      <c r="CR14053" s="52"/>
      <c r="CS14053" s="52"/>
      <c r="CT14053" s="52"/>
      <c r="CU14053" s="33"/>
      <c r="CV14053" s="33"/>
    </row>
    <row r="14054" spans="74:100">
      <c r="BV14054" s="62"/>
      <c r="BW14054" s="62"/>
      <c r="BX14054" s="62"/>
      <c r="BY14054" s="62"/>
      <c r="BZ14054" s="62"/>
      <c r="CA14054" s="62"/>
      <c r="CB14054" s="62"/>
      <c r="CC14054" s="62"/>
      <c r="CD14054" s="62"/>
      <c r="CE14054" s="62"/>
      <c r="CF14054" s="62"/>
      <c r="CL14054" s="56" t="s">
        <v>20408</v>
      </c>
      <c r="CM14054" s="56"/>
      <c r="CN14054" s="56"/>
      <c r="CO14054" s="52"/>
      <c r="CP14054" s="52"/>
      <c r="CQ14054" s="52"/>
      <c r="CR14054" s="52"/>
      <c r="CS14054" s="52"/>
      <c r="CT14054" s="52"/>
      <c r="CU14054" s="33"/>
      <c r="CV14054" s="33"/>
    </row>
    <row r="14055" spans="74:100">
      <c r="BV14055" s="62"/>
      <c r="BW14055" s="62"/>
      <c r="BX14055" s="62"/>
      <c r="BY14055" s="62"/>
      <c r="BZ14055" s="62"/>
      <c r="CA14055" s="62"/>
      <c r="CB14055" s="62"/>
      <c r="CC14055" s="62"/>
      <c r="CD14055" s="62"/>
      <c r="CE14055" s="62"/>
      <c r="CF14055" s="62"/>
      <c r="CL14055" s="56" t="s">
        <v>2928</v>
      </c>
      <c r="CM14055" s="56" t="s">
        <v>217</v>
      </c>
      <c r="CN14055" s="56" t="s">
        <v>217</v>
      </c>
      <c r="CO14055" s="52"/>
      <c r="CP14055" s="52"/>
      <c r="CQ14055" s="52"/>
      <c r="CR14055" s="52"/>
      <c r="CS14055" s="52"/>
      <c r="CT14055" s="52"/>
      <c r="CU14055" s="33"/>
      <c r="CV14055" s="33"/>
    </row>
    <row r="14056" spans="74:100">
      <c r="BV14056" s="62"/>
      <c r="BW14056" s="62"/>
      <c r="BX14056" s="62"/>
      <c r="BY14056" s="62"/>
      <c r="BZ14056" s="62"/>
      <c r="CA14056" s="62"/>
      <c r="CB14056" s="62"/>
      <c r="CC14056" s="62"/>
      <c r="CD14056" s="62"/>
      <c r="CE14056" s="62"/>
      <c r="CF14056" s="62"/>
      <c r="CL14056" s="56" t="s">
        <v>23301</v>
      </c>
      <c r="CM14056" s="56"/>
      <c r="CN14056" s="56"/>
      <c r="CO14056" s="52"/>
      <c r="CP14056" s="52"/>
      <c r="CQ14056" s="52"/>
      <c r="CR14056" s="52"/>
      <c r="CS14056" s="52"/>
      <c r="CT14056" s="52"/>
      <c r="CU14056" s="33"/>
      <c r="CV14056" s="33"/>
    </row>
    <row r="14057" spans="74:100">
      <c r="BV14057" s="62"/>
      <c r="BW14057" s="62"/>
      <c r="BX14057" s="62"/>
      <c r="BY14057" s="62"/>
      <c r="BZ14057" s="62"/>
      <c r="CA14057" s="62"/>
      <c r="CB14057" s="62"/>
      <c r="CC14057" s="62"/>
      <c r="CD14057" s="62"/>
      <c r="CE14057" s="62"/>
      <c r="CF14057" s="62"/>
      <c r="CL14057" s="56" t="s">
        <v>28892</v>
      </c>
      <c r="CM14057" s="56" t="s">
        <v>217</v>
      </c>
      <c r="CN14057" s="56" t="s">
        <v>217</v>
      </c>
      <c r="CO14057" s="52"/>
      <c r="CP14057" s="52"/>
      <c r="CQ14057" s="52"/>
      <c r="CR14057" s="52"/>
      <c r="CS14057" s="52"/>
      <c r="CT14057" s="52"/>
      <c r="CU14057" s="33"/>
      <c r="CV14057" s="33"/>
    </row>
    <row r="14058" spans="74:100">
      <c r="BV14058" s="62"/>
      <c r="BW14058" s="62"/>
      <c r="BX14058" s="62"/>
      <c r="BY14058" s="62"/>
      <c r="BZ14058" s="62"/>
      <c r="CA14058" s="62"/>
      <c r="CB14058" s="62"/>
      <c r="CC14058" s="62"/>
      <c r="CD14058" s="62"/>
      <c r="CE14058" s="62"/>
      <c r="CF14058" s="62"/>
      <c r="CL14058" s="56" t="s">
        <v>28893</v>
      </c>
      <c r="CM14058" s="56"/>
      <c r="CN14058" s="56"/>
      <c r="CO14058" s="52"/>
      <c r="CP14058" s="52"/>
      <c r="CQ14058" s="52"/>
      <c r="CR14058" s="52"/>
      <c r="CS14058" s="52"/>
      <c r="CT14058" s="52"/>
      <c r="CU14058" s="33"/>
      <c r="CV14058" s="33"/>
    </row>
    <row r="14059" spans="74:100">
      <c r="BV14059" s="62"/>
      <c r="BW14059" s="62"/>
      <c r="BX14059" s="62"/>
      <c r="BY14059" s="62"/>
      <c r="BZ14059" s="62"/>
      <c r="CA14059" s="62"/>
      <c r="CB14059" s="62"/>
      <c r="CC14059" s="62"/>
      <c r="CD14059" s="62"/>
      <c r="CE14059" s="62"/>
      <c r="CF14059" s="62"/>
      <c r="CL14059" s="56" t="s">
        <v>28894</v>
      </c>
      <c r="CM14059" s="56" t="s">
        <v>217</v>
      </c>
      <c r="CN14059" s="56" t="s">
        <v>217</v>
      </c>
      <c r="CO14059" s="52"/>
      <c r="CP14059" s="52"/>
      <c r="CQ14059" s="52"/>
      <c r="CR14059" s="52"/>
      <c r="CS14059" s="52"/>
      <c r="CT14059" s="52"/>
      <c r="CU14059" s="33"/>
      <c r="CV14059" s="33"/>
    </row>
    <row r="14060" spans="74:100">
      <c r="BV14060" s="62"/>
      <c r="BW14060" s="62"/>
      <c r="BX14060" s="62"/>
      <c r="BY14060" s="62"/>
      <c r="BZ14060" s="62"/>
      <c r="CA14060" s="62"/>
      <c r="CB14060" s="62"/>
      <c r="CC14060" s="62"/>
      <c r="CD14060" s="62"/>
      <c r="CE14060" s="62"/>
      <c r="CF14060" s="62"/>
      <c r="CL14060" s="56" t="s">
        <v>28895</v>
      </c>
      <c r="CM14060" s="56"/>
      <c r="CN14060" s="56"/>
      <c r="CO14060" s="52"/>
      <c r="CP14060" s="52"/>
      <c r="CQ14060" s="52"/>
      <c r="CR14060" s="52"/>
      <c r="CS14060" s="52"/>
      <c r="CT14060" s="52"/>
      <c r="CU14060" s="33"/>
      <c r="CV14060" s="33"/>
    </row>
    <row r="14061" spans="74:100">
      <c r="BV14061" s="62"/>
      <c r="BW14061" s="62"/>
      <c r="BX14061" s="62"/>
      <c r="BY14061" s="62"/>
      <c r="BZ14061" s="62"/>
      <c r="CA14061" s="62"/>
      <c r="CB14061" s="62"/>
      <c r="CC14061" s="62"/>
      <c r="CD14061" s="62"/>
      <c r="CE14061" s="62"/>
      <c r="CF14061" s="62"/>
      <c r="CL14061" s="56" t="s">
        <v>2930</v>
      </c>
      <c r="CM14061" s="56" t="s">
        <v>215</v>
      </c>
      <c r="CN14061" s="56" t="s">
        <v>215</v>
      </c>
      <c r="CO14061" s="52"/>
      <c r="CP14061" s="52"/>
      <c r="CQ14061" s="52"/>
      <c r="CR14061" s="52"/>
      <c r="CS14061" s="52"/>
      <c r="CT14061" s="52"/>
      <c r="CU14061" s="33"/>
      <c r="CV14061" s="33"/>
    </row>
    <row r="14062" spans="74:100">
      <c r="BV14062" s="62"/>
      <c r="BW14062" s="62"/>
      <c r="BX14062" s="62"/>
      <c r="BY14062" s="62"/>
      <c r="BZ14062" s="62"/>
      <c r="CA14062" s="62"/>
      <c r="CB14062" s="62"/>
      <c r="CC14062" s="62"/>
      <c r="CD14062" s="62"/>
      <c r="CE14062" s="62"/>
      <c r="CF14062" s="62"/>
      <c r="CL14062" s="56" t="s">
        <v>23302</v>
      </c>
      <c r="CM14062" s="56"/>
      <c r="CN14062" s="56"/>
      <c r="CO14062" s="52"/>
      <c r="CP14062" s="52"/>
      <c r="CQ14062" s="52"/>
      <c r="CR14062" s="52"/>
      <c r="CS14062" s="52"/>
      <c r="CT14062" s="52"/>
      <c r="CU14062" s="33"/>
      <c r="CV14062" s="33"/>
    </row>
    <row r="14063" spans="74:100">
      <c r="BV14063" s="62"/>
      <c r="BW14063" s="62"/>
      <c r="BX14063" s="62"/>
      <c r="BY14063" s="62"/>
      <c r="BZ14063" s="62"/>
      <c r="CA14063" s="62"/>
      <c r="CB14063" s="62"/>
      <c r="CC14063" s="62"/>
      <c r="CD14063" s="62"/>
      <c r="CE14063" s="62"/>
      <c r="CF14063" s="62"/>
      <c r="CL14063" s="56" t="s">
        <v>7017</v>
      </c>
      <c r="CM14063" s="56" t="s">
        <v>217</v>
      </c>
      <c r="CN14063" s="56" t="s">
        <v>217</v>
      </c>
      <c r="CO14063" s="52"/>
      <c r="CP14063" s="52"/>
      <c r="CQ14063" s="52"/>
      <c r="CR14063" s="52"/>
      <c r="CS14063" s="52"/>
      <c r="CT14063" s="52"/>
      <c r="CU14063" s="33"/>
      <c r="CV14063" s="33"/>
    </row>
    <row r="14064" spans="74:100">
      <c r="BV14064" s="62"/>
      <c r="BW14064" s="62"/>
      <c r="BX14064" s="62"/>
      <c r="BY14064" s="62"/>
      <c r="BZ14064" s="62"/>
      <c r="CA14064" s="62"/>
      <c r="CB14064" s="62"/>
      <c r="CC14064" s="62"/>
      <c r="CD14064" s="62"/>
      <c r="CE14064" s="62"/>
      <c r="CF14064" s="62"/>
      <c r="CL14064" s="56" t="s">
        <v>20409</v>
      </c>
      <c r="CM14064" s="56"/>
      <c r="CN14064" s="56"/>
      <c r="CO14064" s="52"/>
      <c r="CP14064" s="52"/>
      <c r="CQ14064" s="52"/>
      <c r="CR14064" s="52"/>
      <c r="CS14064" s="52"/>
      <c r="CT14064" s="52"/>
      <c r="CU14064" s="33"/>
      <c r="CV14064" s="33"/>
    </row>
    <row r="14065" spans="74:100">
      <c r="BV14065" s="62"/>
      <c r="BW14065" s="62"/>
      <c r="BX14065" s="62"/>
      <c r="BY14065" s="62"/>
      <c r="BZ14065" s="62"/>
      <c r="CA14065" s="62"/>
      <c r="CB14065" s="62"/>
      <c r="CC14065" s="62"/>
      <c r="CD14065" s="62"/>
      <c r="CE14065" s="62"/>
      <c r="CF14065" s="62"/>
      <c r="CL14065" s="56" t="s">
        <v>2931</v>
      </c>
      <c r="CM14065" s="56" t="s">
        <v>214</v>
      </c>
      <c r="CN14065" s="56" t="s">
        <v>214</v>
      </c>
      <c r="CO14065" s="52"/>
      <c r="CP14065" s="52"/>
      <c r="CQ14065" s="52"/>
      <c r="CR14065" s="52"/>
      <c r="CS14065" s="52"/>
      <c r="CT14065" s="52"/>
      <c r="CU14065" s="33"/>
      <c r="CV14065" s="33"/>
    </row>
    <row r="14066" spans="74:100">
      <c r="BV14066" s="62"/>
      <c r="BW14066" s="62"/>
      <c r="BX14066" s="62"/>
      <c r="BY14066" s="62"/>
      <c r="BZ14066" s="62"/>
      <c r="CA14066" s="62"/>
      <c r="CB14066" s="62"/>
      <c r="CC14066" s="62"/>
      <c r="CD14066" s="62"/>
      <c r="CE14066" s="62"/>
      <c r="CF14066" s="62"/>
      <c r="CL14066" s="56" t="s">
        <v>23303</v>
      </c>
      <c r="CM14066" s="56"/>
      <c r="CN14066" s="56"/>
      <c r="CO14066" s="52"/>
      <c r="CP14066" s="52"/>
      <c r="CQ14066" s="52"/>
      <c r="CR14066" s="52"/>
      <c r="CS14066" s="52"/>
      <c r="CT14066" s="52"/>
      <c r="CU14066" s="33"/>
      <c r="CV14066" s="33"/>
    </row>
    <row r="14067" spans="74:100">
      <c r="BV14067" s="62"/>
      <c r="BW14067" s="62"/>
      <c r="BX14067" s="62"/>
      <c r="BY14067" s="62"/>
      <c r="BZ14067" s="62"/>
      <c r="CA14067" s="62"/>
      <c r="CB14067" s="62"/>
      <c r="CC14067" s="62"/>
      <c r="CD14067" s="62"/>
      <c r="CE14067" s="62"/>
      <c r="CF14067" s="62"/>
      <c r="CL14067" s="56" t="s">
        <v>7018</v>
      </c>
      <c r="CM14067" s="56" t="s">
        <v>217</v>
      </c>
      <c r="CN14067" s="56" t="s">
        <v>217</v>
      </c>
      <c r="CO14067" s="52"/>
      <c r="CP14067" s="52"/>
      <c r="CQ14067" s="52"/>
      <c r="CR14067" s="52"/>
      <c r="CS14067" s="52"/>
      <c r="CT14067" s="52"/>
      <c r="CU14067" s="33"/>
      <c r="CV14067" s="33"/>
    </row>
    <row r="14068" spans="74:100">
      <c r="BV14068" s="62"/>
      <c r="BW14068" s="62"/>
      <c r="BX14068" s="62"/>
      <c r="BY14068" s="62"/>
      <c r="BZ14068" s="62"/>
      <c r="CA14068" s="62"/>
      <c r="CB14068" s="62"/>
      <c r="CC14068" s="62"/>
      <c r="CD14068" s="62"/>
      <c r="CE14068" s="62"/>
      <c r="CF14068" s="62"/>
      <c r="CL14068" s="56" t="s">
        <v>20410</v>
      </c>
      <c r="CM14068" s="56"/>
      <c r="CN14068" s="56"/>
      <c r="CO14068" s="52"/>
      <c r="CP14068" s="52"/>
      <c r="CQ14068" s="52"/>
      <c r="CR14068" s="52"/>
      <c r="CS14068" s="52"/>
      <c r="CT14068" s="52"/>
      <c r="CU14068" s="33"/>
      <c r="CV14068" s="33"/>
    </row>
    <row r="14069" spans="74:100">
      <c r="BV14069" s="62"/>
      <c r="BW14069" s="62"/>
      <c r="BX14069" s="62"/>
      <c r="BY14069" s="62"/>
      <c r="BZ14069" s="62"/>
      <c r="CA14069" s="62"/>
      <c r="CB14069" s="62"/>
      <c r="CC14069" s="62"/>
      <c r="CD14069" s="62"/>
      <c r="CE14069" s="62"/>
      <c r="CF14069" s="62"/>
      <c r="CL14069" s="56" t="s">
        <v>2932</v>
      </c>
      <c r="CM14069" s="56" t="s">
        <v>216</v>
      </c>
      <c r="CN14069" s="56" t="s">
        <v>216</v>
      </c>
      <c r="CO14069" s="52"/>
      <c r="CP14069" s="52"/>
      <c r="CQ14069" s="52"/>
      <c r="CR14069" s="52"/>
      <c r="CS14069" s="52"/>
      <c r="CT14069" s="52"/>
      <c r="CU14069" s="33"/>
      <c r="CV14069" s="33"/>
    </row>
    <row r="14070" spans="74:100">
      <c r="BV14070" s="62"/>
      <c r="BW14070" s="62"/>
      <c r="BX14070" s="62"/>
      <c r="BY14070" s="62"/>
      <c r="BZ14070" s="62"/>
      <c r="CA14070" s="62"/>
      <c r="CB14070" s="62"/>
      <c r="CC14070" s="62"/>
      <c r="CD14070" s="62"/>
      <c r="CE14070" s="62"/>
      <c r="CF14070" s="62"/>
      <c r="CL14070" s="56" t="s">
        <v>23304</v>
      </c>
      <c r="CM14070" s="56"/>
      <c r="CN14070" s="56"/>
      <c r="CO14070" s="52"/>
      <c r="CP14070" s="52"/>
      <c r="CQ14070" s="52"/>
      <c r="CR14070" s="52"/>
      <c r="CS14070" s="52"/>
      <c r="CT14070" s="52"/>
      <c r="CU14070" s="33"/>
      <c r="CV14070" s="33"/>
    </row>
    <row r="14071" spans="74:100">
      <c r="BV14071" s="62"/>
      <c r="BW14071" s="62"/>
      <c r="BX14071" s="62"/>
      <c r="BY14071" s="62"/>
      <c r="BZ14071" s="62"/>
      <c r="CA14071" s="62"/>
      <c r="CB14071" s="62"/>
      <c r="CC14071" s="62"/>
      <c r="CD14071" s="62"/>
      <c r="CE14071" s="62"/>
      <c r="CF14071" s="62"/>
      <c r="CL14071" s="56" t="s">
        <v>2933</v>
      </c>
      <c r="CM14071" s="56" t="s">
        <v>215</v>
      </c>
      <c r="CN14071" s="56" t="s">
        <v>215</v>
      </c>
      <c r="CO14071" s="52"/>
      <c r="CP14071" s="52"/>
      <c r="CQ14071" s="52"/>
      <c r="CR14071" s="52"/>
      <c r="CS14071" s="52"/>
      <c r="CT14071" s="52"/>
      <c r="CU14071" s="33"/>
      <c r="CV14071" s="33"/>
    </row>
    <row r="14072" spans="74:100">
      <c r="BV14072" s="62"/>
      <c r="BW14072" s="62"/>
      <c r="BX14072" s="62"/>
      <c r="BY14072" s="62"/>
      <c r="BZ14072" s="62"/>
      <c r="CA14072" s="62"/>
      <c r="CB14072" s="62"/>
      <c r="CC14072" s="62"/>
      <c r="CD14072" s="62"/>
      <c r="CE14072" s="62"/>
      <c r="CF14072" s="62"/>
      <c r="CL14072" s="56" t="s">
        <v>23305</v>
      </c>
      <c r="CM14072" s="56"/>
      <c r="CN14072" s="56"/>
      <c r="CO14072" s="52"/>
      <c r="CP14072" s="52"/>
      <c r="CQ14072" s="52"/>
      <c r="CR14072" s="52"/>
      <c r="CS14072" s="52"/>
      <c r="CT14072" s="52"/>
      <c r="CU14072" s="33"/>
      <c r="CV14072" s="33"/>
    </row>
    <row r="14073" spans="74:100">
      <c r="BV14073" s="62"/>
      <c r="BW14073" s="62"/>
      <c r="BX14073" s="62"/>
      <c r="BY14073" s="62"/>
      <c r="BZ14073" s="62"/>
      <c r="CA14073" s="62"/>
      <c r="CB14073" s="62"/>
      <c r="CC14073" s="62"/>
      <c r="CD14073" s="62"/>
      <c r="CE14073" s="62"/>
      <c r="CF14073" s="62"/>
      <c r="CL14073" s="56" t="s">
        <v>7019</v>
      </c>
      <c r="CM14073" s="56" t="s">
        <v>217</v>
      </c>
      <c r="CN14073" s="56" t="s">
        <v>217</v>
      </c>
      <c r="CO14073" s="52"/>
      <c r="CP14073" s="52"/>
      <c r="CQ14073" s="52"/>
      <c r="CR14073" s="52"/>
      <c r="CS14073" s="52"/>
      <c r="CT14073" s="52"/>
      <c r="CU14073" s="33"/>
      <c r="CV14073" s="33"/>
    </row>
    <row r="14074" spans="74:100">
      <c r="BV14074" s="62"/>
      <c r="BW14074" s="62"/>
      <c r="BX14074" s="62"/>
      <c r="BY14074" s="62"/>
      <c r="BZ14074" s="62"/>
      <c r="CA14074" s="62"/>
      <c r="CB14074" s="62"/>
      <c r="CC14074" s="62"/>
      <c r="CD14074" s="62"/>
      <c r="CE14074" s="62"/>
      <c r="CF14074" s="62"/>
      <c r="CL14074" s="56" t="s">
        <v>20411</v>
      </c>
      <c r="CM14074" s="56"/>
      <c r="CN14074" s="56"/>
      <c r="CO14074" s="52"/>
      <c r="CP14074" s="52"/>
      <c r="CQ14074" s="52"/>
      <c r="CR14074" s="52"/>
      <c r="CS14074" s="52"/>
      <c r="CT14074" s="52"/>
      <c r="CU14074" s="33"/>
      <c r="CV14074" s="33"/>
    </row>
    <row r="14075" spans="74:100">
      <c r="BV14075" s="62"/>
      <c r="BW14075" s="62"/>
      <c r="BX14075" s="62"/>
      <c r="BY14075" s="62"/>
      <c r="BZ14075" s="62"/>
      <c r="CA14075" s="62"/>
      <c r="CB14075" s="62"/>
      <c r="CC14075" s="62"/>
      <c r="CD14075" s="62"/>
      <c r="CE14075" s="62"/>
      <c r="CF14075" s="62"/>
      <c r="CL14075" s="56" t="s">
        <v>2934</v>
      </c>
      <c r="CM14075" s="56" t="s">
        <v>214</v>
      </c>
      <c r="CN14075" s="56" t="s">
        <v>214</v>
      </c>
      <c r="CO14075" s="52"/>
      <c r="CP14075" s="52"/>
      <c r="CQ14075" s="52"/>
      <c r="CR14075" s="52"/>
      <c r="CS14075" s="52"/>
      <c r="CT14075" s="52"/>
      <c r="CU14075" s="33"/>
      <c r="CV14075" s="33"/>
    </row>
    <row r="14076" spans="74:100">
      <c r="BV14076" s="62"/>
      <c r="BW14076" s="62"/>
      <c r="BX14076" s="62"/>
      <c r="BY14076" s="62"/>
      <c r="BZ14076" s="62"/>
      <c r="CA14076" s="62"/>
      <c r="CB14076" s="62"/>
      <c r="CC14076" s="62"/>
      <c r="CD14076" s="62"/>
      <c r="CE14076" s="62"/>
      <c r="CF14076" s="62"/>
      <c r="CL14076" s="56" t="s">
        <v>23306</v>
      </c>
      <c r="CM14076" s="56"/>
      <c r="CN14076" s="56"/>
      <c r="CO14076" s="52"/>
      <c r="CP14076" s="52"/>
      <c r="CQ14076" s="52"/>
      <c r="CR14076" s="52"/>
      <c r="CS14076" s="52"/>
      <c r="CT14076" s="52"/>
      <c r="CU14076" s="33"/>
      <c r="CV14076" s="33"/>
    </row>
    <row r="14077" spans="74:100">
      <c r="BV14077" s="62"/>
      <c r="BW14077" s="62"/>
      <c r="BX14077" s="62"/>
      <c r="BY14077" s="62"/>
      <c r="BZ14077" s="62"/>
      <c r="CA14077" s="62"/>
      <c r="CB14077" s="62"/>
      <c r="CC14077" s="62"/>
      <c r="CD14077" s="62"/>
      <c r="CE14077" s="62"/>
      <c r="CF14077" s="62"/>
      <c r="CL14077" s="56" t="s">
        <v>7020</v>
      </c>
      <c r="CM14077" s="56" t="s">
        <v>214</v>
      </c>
      <c r="CN14077" s="56" t="s">
        <v>214</v>
      </c>
      <c r="CO14077" s="52"/>
      <c r="CP14077" s="52"/>
      <c r="CQ14077" s="52"/>
      <c r="CR14077" s="52"/>
      <c r="CS14077" s="52"/>
      <c r="CT14077" s="52"/>
      <c r="CU14077" s="33"/>
      <c r="CV14077" s="33"/>
    </row>
    <row r="14078" spans="74:100">
      <c r="BV14078" s="62"/>
      <c r="BW14078" s="62"/>
      <c r="BX14078" s="62"/>
      <c r="BY14078" s="62"/>
      <c r="BZ14078" s="62"/>
      <c r="CA14078" s="62"/>
      <c r="CB14078" s="62"/>
      <c r="CC14078" s="62"/>
      <c r="CD14078" s="62"/>
      <c r="CE14078" s="62"/>
      <c r="CF14078" s="62"/>
      <c r="CL14078" s="56" t="s">
        <v>23307</v>
      </c>
      <c r="CM14078" s="56"/>
      <c r="CN14078" s="56"/>
      <c r="CO14078" s="52"/>
      <c r="CP14078" s="52"/>
      <c r="CQ14078" s="52"/>
      <c r="CR14078" s="52"/>
      <c r="CS14078" s="52"/>
      <c r="CT14078" s="52"/>
      <c r="CU14078" s="33"/>
      <c r="CV14078" s="33"/>
    </row>
    <row r="14079" spans="74:100">
      <c r="BV14079" s="62"/>
      <c r="BW14079" s="62"/>
      <c r="BX14079" s="62"/>
      <c r="BY14079" s="62"/>
      <c r="BZ14079" s="62"/>
      <c r="CA14079" s="62"/>
      <c r="CB14079" s="62"/>
      <c r="CC14079" s="62"/>
      <c r="CD14079" s="62"/>
      <c r="CE14079" s="62"/>
      <c r="CF14079" s="62"/>
      <c r="CL14079" s="56" t="s">
        <v>2935</v>
      </c>
      <c r="CM14079" s="56" t="s">
        <v>217</v>
      </c>
      <c r="CN14079" s="56" t="s">
        <v>217</v>
      </c>
      <c r="CO14079" s="52"/>
      <c r="CP14079" s="52"/>
      <c r="CQ14079" s="52"/>
      <c r="CR14079" s="52"/>
      <c r="CS14079" s="52"/>
      <c r="CT14079" s="52"/>
      <c r="CU14079" s="33"/>
      <c r="CV14079" s="33"/>
    </row>
    <row r="14080" spans="74:100">
      <c r="BV14080" s="62"/>
      <c r="BW14080" s="62"/>
      <c r="BX14080" s="62"/>
      <c r="BY14080" s="62"/>
      <c r="BZ14080" s="62"/>
      <c r="CA14080" s="62"/>
      <c r="CB14080" s="62"/>
      <c r="CC14080" s="62"/>
      <c r="CD14080" s="62"/>
      <c r="CE14080" s="62"/>
      <c r="CF14080" s="62"/>
      <c r="CL14080" s="56" t="s">
        <v>20412</v>
      </c>
      <c r="CM14080" s="56"/>
      <c r="CN14080" s="56"/>
      <c r="CO14080" s="52"/>
      <c r="CP14080" s="52"/>
      <c r="CQ14080" s="52"/>
      <c r="CR14080" s="52"/>
      <c r="CS14080" s="52"/>
      <c r="CT14080" s="52"/>
      <c r="CU14080" s="33"/>
      <c r="CV14080" s="33"/>
    </row>
    <row r="14081" spans="74:100">
      <c r="BV14081" s="62"/>
      <c r="BW14081" s="62"/>
      <c r="BX14081" s="62"/>
      <c r="BY14081" s="62"/>
      <c r="BZ14081" s="62"/>
      <c r="CA14081" s="62"/>
      <c r="CB14081" s="62"/>
      <c r="CC14081" s="62"/>
      <c r="CD14081" s="62"/>
      <c r="CE14081" s="62"/>
      <c r="CF14081" s="62"/>
      <c r="CL14081" s="56" t="s">
        <v>2936</v>
      </c>
      <c r="CM14081" s="56" t="s">
        <v>216</v>
      </c>
      <c r="CN14081" s="56" t="s">
        <v>216</v>
      </c>
      <c r="CO14081" s="52"/>
      <c r="CP14081" s="52"/>
      <c r="CQ14081" s="52"/>
      <c r="CR14081" s="52"/>
      <c r="CS14081" s="52"/>
      <c r="CT14081" s="52"/>
      <c r="CU14081" s="33"/>
      <c r="CV14081" s="33"/>
    </row>
    <row r="14082" spans="74:100">
      <c r="BV14082" s="62"/>
      <c r="BW14082" s="62"/>
      <c r="BX14082" s="62"/>
      <c r="BY14082" s="62"/>
      <c r="BZ14082" s="62"/>
      <c r="CA14082" s="62"/>
      <c r="CB14082" s="62"/>
      <c r="CC14082" s="62"/>
      <c r="CD14082" s="62"/>
      <c r="CE14082" s="62"/>
      <c r="CF14082" s="62"/>
      <c r="CL14082" s="56" t="s">
        <v>23308</v>
      </c>
      <c r="CM14082" s="56"/>
      <c r="CN14082" s="56"/>
      <c r="CO14082" s="52"/>
      <c r="CP14082" s="52"/>
      <c r="CQ14082" s="52"/>
      <c r="CR14082" s="52"/>
      <c r="CS14082" s="52"/>
      <c r="CT14082" s="52"/>
      <c r="CU14082" s="33"/>
      <c r="CV14082" s="33"/>
    </row>
    <row r="14083" spans="74:100">
      <c r="BV14083" s="62"/>
      <c r="BW14083" s="62"/>
      <c r="BX14083" s="62"/>
      <c r="BY14083" s="62"/>
      <c r="BZ14083" s="62"/>
      <c r="CA14083" s="62"/>
      <c r="CB14083" s="62"/>
      <c r="CC14083" s="62"/>
      <c r="CD14083" s="62"/>
      <c r="CE14083" s="62"/>
      <c r="CF14083" s="62"/>
      <c r="CL14083" s="56" t="s">
        <v>28896</v>
      </c>
      <c r="CM14083" s="56" t="s">
        <v>217</v>
      </c>
      <c r="CN14083" s="56" t="s">
        <v>217</v>
      </c>
      <c r="CO14083" s="52"/>
      <c r="CP14083" s="52"/>
      <c r="CQ14083" s="52"/>
      <c r="CR14083" s="52"/>
      <c r="CS14083" s="52"/>
      <c r="CT14083" s="52"/>
      <c r="CU14083" s="33"/>
      <c r="CV14083" s="33"/>
    </row>
    <row r="14084" spans="74:100">
      <c r="BV14084" s="62"/>
      <c r="BW14084" s="62"/>
      <c r="BX14084" s="62"/>
      <c r="BY14084" s="62"/>
      <c r="BZ14084" s="62"/>
      <c r="CA14084" s="62"/>
      <c r="CB14084" s="62"/>
      <c r="CC14084" s="62"/>
      <c r="CD14084" s="62"/>
      <c r="CE14084" s="62"/>
      <c r="CF14084" s="62"/>
      <c r="CL14084" s="56" t="s">
        <v>28897</v>
      </c>
      <c r="CM14084" s="56"/>
      <c r="CN14084" s="56"/>
      <c r="CO14084" s="52"/>
      <c r="CP14084" s="52"/>
      <c r="CQ14084" s="52"/>
      <c r="CR14084" s="52"/>
      <c r="CS14084" s="52"/>
      <c r="CT14084" s="52"/>
      <c r="CU14084" s="33"/>
      <c r="CV14084" s="33"/>
    </row>
    <row r="14085" spans="74:100">
      <c r="BV14085" s="62"/>
      <c r="BW14085" s="62"/>
      <c r="BX14085" s="62"/>
      <c r="BY14085" s="62"/>
      <c r="BZ14085" s="62"/>
      <c r="CA14085" s="62"/>
      <c r="CB14085" s="62"/>
      <c r="CC14085" s="62"/>
      <c r="CD14085" s="62"/>
      <c r="CE14085" s="62"/>
      <c r="CF14085" s="62"/>
      <c r="CL14085" s="56" t="s">
        <v>7021</v>
      </c>
      <c r="CM14085" s="56" t="s">
        <v>217</v>
      </c>
      <c r="CN14085" s="56" t="s">
        <v>217</v>
      </c>
      <c r="CO14085" s="52"/>
      <c r="CP14085" s="52"/>
      <c r="CQ14085" s="52"/>
      <c r="CR14085" s="52"/>
      <c r="CS14085" s="52"/>
      <c r="CT14085" s="52"/>
      <c r="CU14085" s="33"/>
      <c r="CV14085" s="33"/>
    </row>
    <row r="14086" spans="74:100">
      <c r="BV14086" s="62"/>
      <c r="BW14086" s="62"/>
      <c r="BX14086" s="62"/>
      <c r="BY14086" s="62"/>
      <c r="BZ14086" s="62"/>
      <c r="CA14086" s="62"/>
      <c r="CB14086" s="62"/>
      <c r="CC14086" s="62"/>
      <c r="CD14086" s="62"/>
      <c r="CE14086" s="62"/>
      <c r="CF14086" s="62"/>
      <c r="CL14086" s="56" t="s">
        <v>20413</v>
      </c>
      <c r="CM14086" s="56"/>
      <c r="CN14086" s="56"/>
      <c r="CO14086" s="52"/>
      <c r="CP14086" s="52"/>
      <c r="CQ14086" s="52"/>
      <c r="CR14086" s="52"/>
      <c r="CS14086" s="52"/>
      <c r="CT14086" s="52"/>
      <c r="CU14086" s="33"/>
      <c r="CV14086" s="33"/>
    </row>
    <row r="14087" spans="74:100">
      <c r="BV14087" s="62"/>
      <c r="BW14087" s="62"/>
      <c r="BX14087" s="62"/>
      <c r="BY14087" s="62"/>
      <c r="BZ14087" s="62"/>
      <c r="CA14087" s="62"/>
      <c r="CB14087" s="62"/>
      <c r="CC14087" s="62"/>
      <c r="CD14087" s="62"/>
      <c r="CE14087" s="62"/>
      <c r="CF14087" s="62"/>
      <c r="CL14087" s="56" t="s">
        <v>2937</v>
      </c>
      <c r="CM14087" s="56" t="s">
        <v>215</v>
      </c>
      <c r="CN14087" s="56" t="s">
        <v>215</v>
      </c>
      <c r="CO14087" s="52"/>
      <c r="CP14087" s="52"/>
      <c r="CQ14087" s="52"/>
      <c r="CR14087" s="52"/>
      <c r="CS14087" s="52"/>
      <c r="CT14087" s="52"/>
      <c r="CU14087" s="33"/>
      <c r="CV14087" s="33"/>
    </row>
    <row r="14088" spans="74:100">
      <c r="BV14088" s="62"/>
      <c r="BW14088" s="62"/>
      <c r="BX14088" s="62"/>
      <c r="BY14088" s="62"/>
      <c r="BZ14088" s="62"/>
      <c r="CA14088" s="62"/>
      <c r="CB14088" s="62"/>
      <c r="CC14088" s="62"/>
      <c r="CD14088" s="62"/>
      <c r="CE14088" s="62"/>
      <c r="CF14088" s="62"/>
      <c r="CL14088" s="56" t="s">
        <v>25072</v>
      </c>
      <c r="CM14088" s="56"/>
      <c r="CN14088" s="56"/>
      <c r="CO14088" s="52"/>
      <c r="CP14088" s="52"/>
      <c r="CQ14088" s="52"/>
      <c r="CR14088" s="52"/>
      <c r="CS14088" s="52"/>
      <c r="CT14088" s="52"/>
      <c r="CU14088" s="33"/>
      <c r="CV14088" s="33"/>
    </row>
    <row r="14089" spans="74:100">
      <c r="BV14089" s="62"/>
      <c r="BW14089" s="62"/>
      <c r="BX14089" s="62"/>
      <c r="BY14089" s="62"/>
      <c r="BZ14089" s="62"/>
      <c r="CA14089" s="62"/>
      <c r="CB14089" s="62"/>
      <c r="CC14089" s="62"/>
      <c r="CD14089" s="62"/>
      <c r="CE14089" s="62"/>
      <c r="CF14089" s="62"/>
      <c r="CL14089" s="56" t="s">
        <v>7022</v>
      </c>
      <c r="CM14089" s="56" t="s">
        <v>217</v>
      </c>
      <c r="CN14089" s="56" t="s">
        <v>217</v>
      </c>
      <c r="CO14089" s="52"/>
      <c r="CP14089" s="52"/>
      <c r="CQ14089" s="52"/>
      <c r="CR14089" s="52"/>
      <c r="CS14089" s="52"/>
      <c r="CT14089" s="52"/>
      <c r="CU14089" s="33"/>
      <c r="CV14089" s="33"/>
    </row>
    <row r="14090" spans="74:100">
      <c r="BV14090" s="62"/>
      <c r="BW14090" s="62"/>
      <c r="BX14090" s="62"/>
      <c r="BY14090" s="62"/>
      <c r="BZ14090" s="62"/>
      <c r="CA14090" s="62"/>
      <c r="CB14090" s="62"/>
      <c r="CC14090" s="62"/>
      <c r="CD14090" s="62"/>
      <c r="CE14090" s="62"/>
      <c r="CF14090" s="62"/>
      <c r="CL14090" s="56" t="s">
        <v>20414</v>
      </c>
      <c r="CM14090" s="56"/>
      <c r="CN14090" s="56"/>
      <c r="CO14090" s="52"/>
      <c r="CP14090" s="52"/>
      <c r="CQ14090" s="52"/>
      <c r="CR14090" s="52"/>
      <c r="CS14090" s="52"/>
      <c r="CT14090" s="52"/>
      <c r="CU14090" s="33"/>
      <c r="CV14090" s="33"/>
    </row>
    <row r="14091" spans="74:100">
      <c r="BV14091" s="62"/>
      <c r="BW14091" s="62"/>
      <c r="BX14091" s="62"/>
      <c r="BY14091" s="62"/>
      <c r="BZ14091" s="62"/>
      <c r="CA14091" s="62"/>
      <c r="CB14091" s="62"/>
      <c r="CC14091" s="62"/>
      <c r="CD14091" s="62"/>
      <c r="CE14091" s="62"/>
      <c r="CF14091" s="62"/>
      <c r="CL14091" s="56" t="s">
        <v>7023</v>
      </c>
      <c r="CM14091" s="56" t="s">
        <v>217</v>
      </c>
      <c r="CN14091" s="56" t="s">
        <v>217</v>
      </c>
      <c r="CO14091" s="52"/>
      <c r="CP14091" s="52"/>
      <c r="CQ14091" s="52"/>
      <c r="CR14091" s="52"/>
      <c r="CS14091" s="52"/>
      <c r="CT14091" s="52"/>
      <c r="CU14091" s="33"/>
      <c r="CV14091" s="33"/>
    </row>
    <row r="14092" spans="74:100">
      <c r="BV14092" s="62"/>
      <c r="BW14092" s="62"/>
      <c r="BX14092" s="62"/>
      <c r="BY14092" s="62"/>
      <c r="BZ14092" s="62"/>
      <c r="CA14092" s="62"/>
      <c r="CB14092" s="62"/>
      <c r="CC14092" s="62"/>
      <c r="CD14092" s="62"/>
      <c r="CE14092" s="62"/>
      <c r="CF14092" s="62"/>
      <c r="CL14092" s="56" t="s">
        <v>20415</v>
      </c>
      <c r="CM14092" s="56"/>
      <c r="CN14092" s="56"/>
      <c r="CO14092" s="52"/>
      <c r="CP14092" s="52"/>
      <c r="CQ14092" s="52"/>
      <c r="CR14092" s="52"/>
      <c r="CS14092" s="52"/>
      <c r="CT14092" s="52"/>
      <c r="CU14092" s="33"/>
      <c r="CV14092" s="33"/>
    </row>
    <row r="14093" spans="74:100">
      <c r="BV14093" s="62"/>
      <c r="BW14093" s="62"/>
      <c r="BX14093" s="62"/>
      <c r="BY14093" s="62"/>
      <c r="BZ14093" s="62"/>
      <c r="CA14093" s="62"/>
      <c r="CB14093" s="62"/>
      <c r="CC14093" s="62"/>
      <c r="CD14093" s="62"/>
      <c r="CE14093" s="62"/>
      <c r="CF14093" s="62"/>
      <c r="CL14093" s="56" t="s">
        <v>7024</v>
      </c>
      <c r="CM14093" s="56" t="s">
        <v>217</v>
      </c>
      <c r="CN14093" s="56" t="s">
        <v>217</v>
      </c>
      <c r="CO14093" s="52"/>
      <c r="CP14093" s="52"/>
      <c r="CQ14093" s="52"/>
      <c r="CR14093" s="52"/>
      <c r="CS14093" s="52"/>
      <c r="CT14093" s="52"/>
      <c r="CU14093" s="33"/>
      <c r="CV14093" s="33"/>
    </row>
    <row r="14094" spans="74:100">
      <c r="BV14094" s="62"/>
      <c r="BW14094" s="62"/>
      <c r="BX14094" s="62"/>
      <c r="BY14094" s="62"/>
      <c r="BZ14094" s="62"/>
      <c r="CA14094" s="62"/>
      <c r="CB14094" s="62"/>
      <c r="CC14094" s="62"/>
      <c r="CD14094" s="62"/>
      <c r="CE14094" s="62"/>
      <c r="CF14094" s="62"/>
      <c r="CL14094" s="56" t="s">
        <v>20416</v>
      </c>
      <c r="CM14094" s="56"/>
      <c r="CN14094" s="56"/>
      <c r="CO14094" s="52"/>
      <c r="CP14094" s="52"/>
      <c r="CQ14094" s="52"/>
      <c r="CR14094" s="52"/>
      <c r="CS14094" s="52"/>
      <c r="CT14094" s="52"/>
      <c r="CU14094" s="33"/>
      <c r="CV14094" s="33"/>
    </row>
    <row r="14095" spans="74:100">
      <c r="BV14095" s="62"/>
      <c r="BW14095" s="62"/>
      <c r="BX14095" s="62"/>
      <c r="BY14095" s="62"/>
      <c r="BZ14095" s="62"/>
      <c r="CA14095" s="62"/>
      <c r="CB14095" s="62"/>
      <c r="CC14095" s="62"/>
      <c r="CD14095" s="62"/>
      <c r="CE14095" s="62"/>
      <c r="CF14095" s="62"/>
      <c r="CL14095" s="56" t="s">
        <v>28898</v>
      </c>
      <c r="CM14095" s="56" t="s">
        <v>217</v>
      </c>
      <c r="CN14095" s="56" t="s">
        <v>217</v>
      </c>
      <c r="CO14095" s="52"/>
      <c r="CP14095" s="52"/>
      <c r="CQ14095" s="52"/>
      <c r="CR14095" s="52"/>
      <c r="CS14095" s="52"/>
      <c r="CT14095" s="52"/>
      <c r="CU14095" s="33"/>
      <c r="CV14095" s="33"/>
    </row>
    <row r="14096" spans="74:100">
      <c r="BV14096" s="62"/>
      <c r="BW14096" s="62"/>
      <c r="BX14096" s="62"/>
      <c r="BY14096" s="62"/>
      <c r="BZ14096" s="62"/>
      <c r="CA14096" s="62"/>
      <c r="CB14096" s="62"/>
      <c r="CC14096" s="62"/>
      <c r="CD14096" s="62"/>
      <c r="CE14096" s="62"/>
      <c r="CF14096" s="62"/>
      <c r="CL14096" s="56" t="s">
        <v>20408</v>
      </c>
      <c r="CM14096" s="56"/>
      <c r="CN14096" s="56"/>
      <c r="CO14096" s="52"/>
      <c r="CP14096" s="52"/>
      <c r="CQ14096" s="52"/>
      <c r="CR14096" s="52"/>
      <c r="CS14096" s="52"/>
      <c r="CT14096" s="52"/>
      <c r="CU14096" s="33"/>
      <c r="CV14096" s="33"/>
    </row>
    <row r="14097" spans="74:100">
      <c r="BV14097" s="62"/>
      <c r="BW14097" s="62"/>
      <c r="BX14097" s="62"/>
      <c r="BY14097" s="62"/>
      <c r="BZ14097" s="62"/>
      <c r="CA14097" s="62"/>
      <c r="CB14097" s="62"/>
      <c r="CC14097" s="62"/>
      <c r="CD14097" s="62"/>
      <c r="CE14097" s="62"/>
      <c r="CF14097" s="62"/>
      <c r="CL14097" s="56" t="s">
        <v>7025</v>
      </c>
      <c r="CM14097" s="56" t="s">
        <v>3118</v>
      </c>
      <c r="CN14097" s="56" t="s">
        <v>3118</v>
      </c>
      <c r="CO14097" s="52"/>
      <c r="CP14097" s="52"/>
      <c r="CQ14097" s="52"/>
      <c r="CR14097" s="52"/>
      <c r="CS14097" s="52"/>
      <c r="CT14097" s="52"/>
      <c r="CU14097" s="33"/>
      <c r="CV14097" s="33"/>
    </row>
    <row r="14098" spans="74:100">
      <c r="BV14098" s="62"/>
      <c r="BW14098" s="62"/>
      <c r="BX14098" s="62"/>
      <c r="BY14098" s="62"/>
      <c r="BZ14098" s="62"/>
      <c r="CA14098" s="62"/>
      <c r="CB14098" s="62"/>
      <c r="CC14098" s="62"/>
      <c r="CD14098" s="62"/>
      <c r="CE14098" s="62"/>
      <c r="CF14098" s="62"/>
      <c r="CL14098" s="56" t="s">
        <v>20417</v>
      </c>
      <c r="CM14098" s="56"/>
      <c r="CN14098" s="56"/>
      <c r="CO14098" s="52"/>
      <c r="CP14098" s="52"/>
      <c r="CQ14098" s="52"/>
      <c r="CR14098" s="52"/>
      <c r="CS14098" s="52"/>
      <c r="CT14098" s="52"/>
      <c r="CU14098" s="33"/>
      <c r="CV14098" s="33"/>
    </row>
    <row r="14099" spans="74:100">
      <c r="BV14099" s="62"/>
      <c r="BW14099" s="62"/>
      <c r="BX14099" s="62"/>
      <c r="BY14099" s="62"/>
      <c r="BZ14099" s="62"/>
      <c r="CA14099" s="62"/>
      <c r="CB14099" s="62"/>
      <c r="CC14099" s="62"/>
      <c r="CD14099" s="62"/>
      <c r="CE14099" s="62"/>
      <c r="CF14099" s="62"/>
      <c r="CL14099" s="56" t="s">
        <v>2939</v>
      </c>
      <c r="CM14099" s="56" t="s">
        <v>216</v>
      </c>
      <c r="CN14099" s="56" t="s">
        <v>216</v>
      </c>
      <c r="CO14099" s="52"/>
      <c r="CP14099" s="52"/>
      <c r="CQ14099" s="52"/>
      <c r="CR14099" s="52"/>
      <c r="CS14099" s="52"/>
      <c r="CT14099" s="52"/>
      <c r="CU14099" s="33"/>
      <c r="CV14099" s="33"/>
    </row>
    <row r="14100" spans="74:100">
      <c r="BV14100" s="62"/>
      <c r="BW14100" s="62"/>
      <c r="BX14100" s="62"/>
      <c r="BY14100" s="62"/>
      <c r="BZ14100" s="62"/>
      <c r="CA14100" s="62"/>
      <c r="CB14100" s="62"/>
      <c r="CC14100" s="62"/>
      <c r="CD14100" s="62"/>
      <c r="CE14100" s="62"/>
      <c r="CF14100" s="62"/>
      <c r="CL14100" s="56" t="s">
        <v>23309</v>
      </c>
      <c r="CM14100" s="56"/>
      <c r="CN14100" s="56"/>
      <c r="CO14100" s="52"/>
      <c r="CP14100" s="52"/>
      <c r="CQ14100" s="52"/>
      <c r="CR14100" s="52"/>
      <c r="CS14100" s="52"/>
      <c r="CT14100" s="52"/>
      <c r="CU14100" s="33"/>
      <c r="CV14100" s="33"/>
    </row>
    <row r="14101" spans="74:100">
      <c r="BV14101" s="62"/>
      <c r="BW14101" s="62"/>
      <c r="BX14101" s="62"/>
      <c r="BY14101" s="62"/>
      <c r="BZ14101" s="62"/>
      <c r="CA14101" s="62"/>
      <c r="CB14101" s="62"/>
      <c r="CC14101" s="62"/>
      <c r="CD14101" s="62"/>
      <c r="CE14101" s="62"/>
      <c r="CF14101" s="62"/>
      <c r="CL14101" s="56" t="s">
        <v>7026</v>
      </c>
      <c r="CM14101" s="56" t="s">
        <v>217</v>
      </c>
      <c r="CN14101" s="56" t="s">
        <v>217</v>
      </c>
      <c r="CO14101" s="52"/>
      <c r="CP14101" s="52"/>
      <c r="CQ14101" s="52"/>
      <c r="CR14101" s="52"/>
      <c r="CS14101" s="52"/>
      <c r="CT14101" s="52"/>
      <c r="CU14101" s="33"/>
      <c r="CV14101" s="33"/>
    </row>
    <row r="14102" spans="74:100">
      <c r="BV14102" s="62"/>
      <c r="BW14102" s="62"/>
      <c r="BX14102" s="62"/>
      <c r="BY14102" s="62"/>
      <c r="BZ14102" s="62"/>
      <c r="CA14102" s="62"/>
      <c r="CB14102" s="62"/>
      <c r="CC14102" s="62"/>
      <c r="CD14102" s="62"/>
      <c r="CE14102" s="62"/>
      <c r="CF14102" s="62"/>
      <c r="CL14102" s="56" t="s">
        <v>23310</v>
      </c>
      <c r="CM14102" s="56"/>
      <c r="CN14102" s="56"/>
      <c r="CO14102" s="52"/>
      <c r="CP14102" s="52"/>
      <c r="CQ14102" s="52"/>
      <c r="CR14102" s="52"/>
      <c r="CS14102" s="52"/>
      <c r="CT14102" s="52"/>
      <c r="CU14102" s="33"/>
      <c r="CV14102" s="33"/>
    </row>
    <row r="14103" spans="74:100">
      <c r="BV14103" s="62"/>
      <c r="BW14103" s="62"/>
      <c r="BX14103" s="62"/>
      <c r="BY14103" s="62"/>
      <c r="BZ14103" s="62"/>
      <c r="CA14103" s="62"/>
      <c r="CB14103" s="62"/>
      <c r="CC14103" s="62"/>
      <c r="CD14103" s="62"/>
      <c r="CE14103" s="62"/>
      <c r="CF14103" s="62"/>
      <c r="CL14103" s="56" t="s">
        <v>2940</v>
      </c>
      <c r="CM14103" s="56" t="s">
        <v>217</v>
      </c>
      <c r="CN14103" s="56" t="s">
        <v>217</v>
      </c>
      <c r="CO14103" s="52"/>
      <c r="CP14103" s="52"/>
      <c r="CQ14103" s="52"/>
      <c r="CR14103" s="52"/>
      <c r="CS14103" s="52"/>
      <c r="CT14103" s="52"/>
      <c r="CU14103" s="33"/>
      <c r="CV14103" s="33"/>
    </row>
    <row r="14104" spans="74:100">
      <c r="BV14104" s="62"/>
      <c r="BW14104" s="62"/>
      <c r="BX14104" s="62"/>
      <c r="BY14104" s="62"/>
      <c r="BZ14104" s="62"/>
      <c r="CA14104" s="62"/>
      <c r="CB14104" s="62"/>
      <c r="CC14104" s="62"/>
      <c r="CD14104" s="62"/>
      <c r="CE14104" s="62"/>
      <c r="CF14104" s="62"/>
      <c r="CL14104" s="56" t="s">
        <v>23311</v>
      </c>
      <c r="CM14104" s="56"/>
      <c r="CN14104" s="56"/>
      <c r="CO14104" s="52"/>
      <c r="CP14104" s="52"/>
      <c r="CQ14104" s="52"/>
      <c r="CR14104" s="52"/>
      <c r="CS14104" s="52"/>
      <c r="CT14104" s="52"/>
      <c r="CU14104" s="33"/>
      <c r="CV14104" s="33"/>
    </row>
    <row r="14105" spans="74:100">
      <c r="BV14105" s="62"/>
      <c r="BW14105" s="62"/>
      <c r="BX14105" s="62"/>
      <c r="BY14105" s="62"/>
      <c r="BZ14105" s="62"/>
      <c r="CA14105" s="62"/>
      <c r="CB14105" s="62"/>
      <c r="CC14105" s="62"/>
      <c r="CD14105" s="62"/>
      <c r="CE14105" s="62"/>
      <c r="CF14105" s="62"/>
      <c r="CL14105" s="56" t="s">
        <v>7027</v>
      </c>
      <c r="CM14105" s="56" t="s">
        <v>217</v>
      </c>
      <c r="CN14105" s="56" t="s">
        <v>217</v>
      </c>
      <c r="CO14105" s="52"/>
      <c r="CP14105" s="52"/>
      <c r="CQ14105" s="52"/>
      <c r="CR14105" s="52"/>
      <c r="CS14105" s="52"/>
      <c r="CT14105" s="52"/>
      <c r="CU14105" s="33"/>
      <c r="CV14105" s="33"/>
    </row>
    <row r="14106" spans="74:100">
      <c r="BV14106" s="62"/>
      <c r="BW14106" s="62"/>
      <c r="BX14106" s="62"/>
      <c r="BY14106" s="62"/>
      <c r="BZ14106" s="62"/>
      <c r="CA14106" s="62"/>
      <c r="CB14106" s="62"/>
      <c r="CC14106" s="62"/>
      <c r="CD14106" s="62"/>
      <c r="CE14106" s="62"/>
      <c r="CF14106" s="62"/>
      <c r="CL14106" s="56" t="s">
        <v>20418</v>
      </c>
      <c r="CM14106" s="56"/>
      <c r="CN14106" s="56"/>
      <c r="CO14106" s="52"/>
      <c r="CP14106" s="52"/>
      <c r="CQ14106" s="52"/>
      <c r="CR14106" s="52"/>
      <c r="CS14106" s="52"/>
      <c r="CT14106" s="52"/>
      <c r="CU14106" s="33"/>
      <c r="CV14106" s="33"/>
    </row>
    <row r="14107" spans="74:100">
      <c r="BV14107" s="62"/>
      <c r="BW14107" s="62"/>
      <c r="BX14107" s="62"/>
      <c r="BY14107" s="62"/>
      <c r="BZ14107" s="62"/>
      <c r="CA14107" s="62"/>
      <c r="CB14107" s="62"/>
      <c r="CC14107" s="62"/>
      <c r="CD14107" s="62"/>
      <c r="CE14107" s="62"/>
      <c r="CF14107" s="62"/>
      <c r="CL14107" s="56" t="s">
        <v>7028</v>
      </c>
      <c r="CM14107" s="56" t="s">
        <v>217</v>
      </c>
      <c r="CN14107" s="56" t="s">
        <v>217</v>
      </c>
      <c r="CO14107" s="52"/>
      <c r="CP14107" s="52"/>
      <c r="CQ14107" s="52"/>
      <c r="CR14107" s="52"/>
      <c r="CS14107" s="52"/>
      <c r="CT14107" s="52"/>
      <c r="CU14107" s="33"/>
      <c r="CV14107" s="33"/>
    </row>
    <row r="14108" spans="74:100">
      <c r="BV14108" s="62"/>
      <c r="BW14108" s="62"/>
      <c r="BX14108" s="62"/>
      <c r="BY14108" s="62"/>
      <c r="BZ14108" s="62"/>
      <c r="CA14108" s="62"/>
      <c r="CB14108" s="62"/>
      <c r="CC14108" s="62"/>
      <c r="CD14108" s="62"/>
      <c r="CE14108" s="62"/>
      <c r="CF14108" s="62"/>
      <c r="CL14108" s="56" t="s">
        <v>23312</v>
      </c>
      <c r="CM14108" s="56"/>
      <c r="CN14108" s="56"/>
      <c r="CO14108" s="52"/>
      <c r="CP14108" s="52"/>
      <c r="CQ14108" s="52"/>
      <c r="CR14108" s="52"/>
      <c r="CS14108" s="52"/>
      <c r="CT14108" s="52"/>
      <c r="CU14108" s="33"/>
      <c r="CV14108" s="33"/>
    </row>
    <row r="14109" spans="74:100">
      <c r="BV14109" s="62"/>
      <c r="BW14109" s="62"/>
      <c r="BX14109" s="62"/>
      <c r="BY14109" s="62"/>
      <c r="BZ14109" s="62"/>
      <c r="CA14109" s="62"/>
      <c r="CB14109" s="62"/>
      <c r="CC14109" s="62"/>
      <c r="CD14109" s="62"/>
      <c r="CE14109" s="62"/>
      <c r="CF14109" s="62"/>
      <c r="CL14109" s="56" t="s">
        <v>7029</v>
      </c>
      <c r="CM14109" s="56" t="s">
        <v>217</v>
      </c>
      <c r="CN14109" s="56" t="s">
        <v>217</v>
      </c>
      <c r="CO14109" s="52"/>
      <c r="CP14109" s="52"/>
      <c r="CQ14109" s="52"/>
      <c r="CR14109" s="52"/>
      <c r="CS14109" s="52"/>
      <c r="CT14109" s="52"/>
      <c r="CU14109" s="33"/>
      <c r="CV14109" s="33"/>
    </row>
    <row r="14110" spans="74:100">
      <c r="BV14110" s="62"/>
      <c r="BW14110" s="62"/>
      <c r="BX14110" s="62"/>
      <c r="BY14110" s="62"/>
      <c r="BZ14110" s="62"/>
      <c r="CA14110" s="62"/>
      <c r="CB14110" s="62"/>
      <c r="CC14110" s="62"/>
      <c r="CD14110" s="62"/>
      <c r="CE14110" s="62"/>
      <c r="CF14110" s="62"/>
      <c r="CL14110" s="56" t="s">
        <v>20419</v>
      </c>
      <c r="CM14110" s="56"/>
      <c r="CN14110" s="56"/>
      <c r="CO14110" s="52"/>
      <c r="CP14110" s="52"/>
      <c r="CQ14110" s="52"/>
      <c r="CR14110" s="52"/>
      <c r="CS14110" s="52"/>
      <c r="CT14110" s="52"/>
      <c r="CU14110" s="33"/>
      <c r="CV14110" s="33"/>
    </row>
    <row r="14111" spans="74:100">
      <c r="BV14111" s="62"/>
      <c r="BW14111" s="62"/>
      <c r="BX14111" s="62"/>
      <c r="BY14111" s="62"/>
      <c r="BZ14111" s="62"/>
      <c r="CA14111" s="62"/>
      <c r="CB14111" s="62"/>
      <c r="CC14111" s="62"/>
      <c r="CD14111" s="62"/>
      <c r="CE14111" s="62"/>
      <c r="CF14111" s="62"/>
      <c r="CL14111" s="56" t="s">
        <v>7030</v>
      </c>
      <c r="CM14111" s="56" t="s">
        <v>217</v>
      </c>
      <c r="CN14111" s="56" t="s">
        <v>217</v>
      </c>
      <c r="CO14111" s="52"/>
      <c r="CP14111" s="52"/>
      <c r="CQ14111" s="52"/>
      <c r="CR14111" s="52"/>
      <c r="CS14111" s="52"/>
      <c r="CT14111" s="52"/>
      <c r="CU14111" s="33"/>
      <c r="CV14111" s="33"/>
    </row>
    <row r="14112" spans="74:100">
      <c r="BV14112" s="62"/>
      <c r="BW14112" s="62"/>
      <c r="BX14112" s="62"/>
      <c r="BY14112" s="62"/>
      <c r="BZ14112" s="62"/>
      <c r="CA14112" s="62"/>
      <c r="CB14112" s="62"/>
      <c r="CC14112" s="62"/>
      <c r="CD14112" s="62"/>
      <c r="CE14112" s="62"/>
      <c r="CF14112" s="62"/>
      <c r="CL14112" s="56" t="s">
        <v>20420</v>
      </c>
      <c r="CM14112" s="56"/>
      <c r="CN14112" s="56"/>
      <c r="CO14112" s="52"/>
      <c r="CP14112" s="52"/>
      <c r="CQ14112" s="52"/>
      <c r="CR14112" s="52"/>
      <c r="CS14112" s="52"/>
      <c r="CT14112" s="52"/>
      <c r="CU14112" s="33"/>
      <c r="CV14112" s="33"/>
    </row>
    <row r="14113" spans="74:100">
      <c r="BV14113" s="62"/>
      <c r="BW14113" s="62"/>
      <c r="BX14113" s="62"/>
      <c r="BY14113" s="62"/>
      <c r="BZ14113" s="62"/>
      <c r="CA14113" s="62"/>
      <c r="CB14113" s="62"/>
      <c r="CC14113" s="62"/>
      <c r="CD14113" s="62"/>
      <c r="CE14113" s="62"/>
      <c r="CF14113" s="62"/>
      <c r="CL14113" s="56" t="s">
        <v>7031</v>
      </c>
      <c r="CM14113" s="56" t="s">
        <v>217</v>
      </c>
      <c r="CN14113" s="56" t="s">
        <v>217</v>
      </c>
      <c r="CO14113" s="52"/>
      <c r="CP14113" s="52"/>
      <c r="CQ14113" s="52"/>
      <c r="CR14113" s="52"/>
      <c r="CS14113" s="52"/>
      <c r="CT14113" s="52"/>
      <c r="CU14113" s="33"/>
      <c r="CV14113" s="33"/>
    </row>
    <row r="14114" spans="74:100">
      <c r="BV14114" s="62"/>
      <c r="BW14114" s="62"/>
      <c r="BX14114" s="62"/>
      <c r="BY14114" s="62"/>
      <c r="BZ14114" s="62"/>
      <c r="CA14114" s="62"/>
      <c r="CB14114" s="62"/>
      <c r="CC14114" s="62"/>
      <c r="CD14114" s="62"/>
      <c r="CE14114" s="62"/>
      <c r="CF14114" s="62"/>
      <c r="CL14114" s="56" t="s">
        <v>20421</v>
      </c>
      <c r="CM14114" s="56"/>
      <c r="CN14114" s="56"/>
      <c r="CO14114" s="52"/>
      <c r="CP14114" s="52"/>
      <c r="CQ14114" s="52"/>
      <c r="CR14114" s="52"/>
      <c r="CS14114" s="52"/>
      <c r="CT14114" s="52"/>
      <c r="CU14114" s="33"/>
      <c r="CV14114" s="33"/>
    </row>
    <row r="14115" spans="74:100">
      <c r="BV14115" s="62"/>
      <c r="BW14115" s="62"/>
      <c r="BX14115" s="62"/>
      <c r="BY14115" s="62"/>
      <c r="BZ14115" s="62"/>
      <c r="CA14115" s="62"/>
      <c r="CB14115" s="62"/>
      <c r="CC14115" s="62"/>
      <c r="CD14115" s="62"/>
      <c r="CE14115" s="62"/>
      <c r="CF14115" s="62"/>
      <c r="CL14115" s="56" t="s">
        <v>7032</v>
      </c>
      <c r="CM14115" s="56" t="s">
        <v>217</v>
      </c>
      <c r="CN14115" s="56" t="s">
        <v>217</v>
      </c>
      <c r="CO14115" s="52"/>
      <c r="CP14115" s="52"/>
      <c r="CQ14115" s="52"/>
      <c r="CR14115" s="52"/>
      <c r="CS14115" s="52"/>
      <c r="CT14115" s="52"/>
      <c r="CU14115" s="33"/>
      <c r="CV14115" s="33"/>
    </row>
    <row r="14116" spans="74:100">
      <c r="BV14116" s="62"/>
      <c r="BW14116" s="62"/>
      <c r="BX14116" s="62"/>
      <c r="BY14116" s="62"/>
      <c r="BZ14116" s="62"/>
      <c r="CA14116" s="62"/>
      <c r="CB14116" s="62"/>
      <c r="CC14116" s="62"/>
      <c r="CD14116" s="62"/>
      <c r="CE14116" s="62"/>
      <c r="CF14116" s="62"/>
      <c r="CL14116" s="56" t="s">
        <v>20422</v>
      </c>
      <c r="CM14116" s="56"/>
      <c r="CN14116" s="56"/>
      <c r="CO14116" s="52"/>
      <c r="CP14116" s="52"/>
      <c r="CQ14116" s="52"/>
      <c r="CR14116" s="52"/>
      <c r="CS14116" s="52"/>
      <c r="CT14116" s="52"/>
      <c r="CU14116" s="33"/>
      <c r="CV14116" s="33"/>
    </row>
    <row r="14117" spans="74:100">
      <c r="BV14117" s="62"/>
      <c r="BW14117" s="62"/>
      <c r="BX14117" s="62"/>
      <c r="BY14117" s="62"/>
      <c r="BZ14117" s="62"/>
      <c r="CA14117" s="62"/>
      <c r="CB14117" s="62"/>
      <c r="CC14117" s="62"/>
      <c r="CD14117" s="62"/>
      <c r="CE14117" s="62"/>
      <c r="CF14117" s="62"/>
      <c r="CL14117" s="56" t="s">
        <v>7033</v>
      </c>
      <c r="CM14117" s="56" t="s">
        <v>217</v>
      </c>
      <c r="CN14117" s="56" t="s">
        <v>217</v>
      </c>
      <c r="CO14117" s="52"/>
      <c r="CP14117" s="52"/>
      <c r="CQ14117" s="52"/>
      <c r="CR14117" s="52"/>
      <c r="CS14117" s="52"/>
      <c r="CT14117" s="52"/>
      <c r="CU14117" s="33"/>
      <c r="CV14117" s="33"/>
    </row>
    <row r="14118" spans="74:100">
      <c r="BV14118" s="62"/>
      <c r="BW14118" s="62"/>
      <c r="BX14118" s="62"/>
      <c r="BY14118" s="62"/>
      <c r="BZ14118" s="62"/>
      <c r="CA14118" s="62"/>
      <c r="CB14118" s="62"/>
      <c r="CC14118" s="62"/>
      <c r="CD14118" s="62"/>
      <c r="CE14118" s="62"/>
      <c r="CF14118" s="62"/>
      <c r="CL14118" s="56" t="s">
        <v>20423</v>
      </c>
      <c r="CM14118" s="56"/>
      <c r="CN14118" s="56"/>
      <c r="CO14118" s="52"/>
      <c r="CP14118" s="52"/>
      <c r="CQ14118" s="52"/>
      <c r="CR14118" s="52"/>
      <c r="CS14118" s="52"/>
      <c r="CT14118" s="52"/>
      <c r="CU14118" s="33"/>
      <c r="CV14118" s="33"/>
    </row>
    <row r="14119" spans="74:100">
      <c r="BV14119" s="62"/>
      <c r="BW14119" s="62"/>
      <c r="BX14119" s="62"/>
      <c r="BY14119" s="62"/>
      <c r="BZ14119" s="62"/>
      <c r="CA14119" s="62"/>
      <c r="CB14119" s="62"/>
      <c r="CC14119" s="62"/>
      <c r="CD14119" s="62"/>
      <c r="CE14119" s="62"/>
      <c r="CF14119" s="62"/>
      <c r="CL14119" s="56" t="s">
        <v>28899</v>
      </c>
      <c r="CM14119" s="56" t="s">
        <v>217</v>
      </c>
      <c r="CN14119" s="56" t="s">
        <v>217</v>
      </c>
      <c r="CO14119" s="52"/>
      <c r="CP14119" s="52"/>
      <c r="CQ14119" s="52"/>
      <c r="CR14119" s="52"/>
      <c r="CS14119" s="52"/>
      <c r="CT14119" s="52"/>
      <c r="CU14119" s="33"/>
      <c r="CV14119" s="33"/>
    </row>
    <row r="14120" spans="74:100">
      <c r="BV14120" s="62"/>
      <c r="BW14120" s="62"/>
      <c r="BX14120" s="62"/>
      <c r="BY14120" s="62"/>
      <c r="BZ14120" s="62"/>
      <c r="CA14120" s="62"/>
      <c r="CB14120" s="62"/>
      <c r="CC14120" s="62"/>
      <c r="CD14120" s="62"/>
      <c r="CE14120" s="62"/>
      <c r="CF14120" s="62"/>
      <c r="CL14120" s="56" t="s">
        <v>28900</v>
      </c>
      <c r="CM14120" s="56"/>
      <c r="CN14120" s="56"/>
      <c r="CO14120" s="52"/>
      <c r="CP14120" s="52"/>
      <c r="CQ14120" s="52"/>
      <c r="CR14120" s="52"/>
      <c r="CS14120" s="52"/>
      <c r="CT14120" s="52"/>
      <c r="CU14120" s="33"/>
      <c r="CV14120" s="33"/>
    </row>
    <row r="14121" spans="74:100">
      <c r="BV14121" s="62"/>
      <c r="BW14121" s="62"/>
      <c r="BX14121" s="62"/>
      <c r="BY14121" s="62"/>
      <c r="BZ14121" s="62"/>
      <c r="CA14121" s="62"/>
      <c r="CB14121" s="62"/>
      <c r="CC14121" s="62"/>
      <c r="CD14121" s="62"/>
      <c r="CE14121" s="62"/>
      <c r="CF14121" s="62"/>
      <c r="CL14121" s="56" t="s">
        <v>7034</v>
      </c>
      <c r="CM14121" s="56" t="s">
        <v>217</v>
      </c>
      <c r="CN14121" s="56" t="s">
        <v>217</v>
      </c>
      <c r="CO14121" s="52"/>
      <c r="CP14121" s="52"/>
      <c r="CQ14121" s="52"/>
      <c r="CR14121" s="52"/>
      <c r="CS14121" s="52"/>
      <c r="CT14121" s="52"/>
      <c r="CU14121" s="33"/>
      <c r="CV14121" s="33"/>
    </row>
    <row r="14122" spans="74:100">
      <c r="BV14122" s="62"/>
      <c r="BW14122" s="62"/>
      <c r="BX14122" s="62"/>
      <c r="BY14122" s="62"/>
      <c r="BZ14122" s="62"/>
      <c r="CA14122" s="62"/>
      <c r="CB14122" s="62"/>
      <c r="CC14122" s="62"/>
      <c r="CD14122" s="62"/>
      <c r="CE14122" s="62"/>
      <c r="CF14122" s="62"/>
      <c r="CL14122" s="56" t="s">
        <v>20424</v>
      </c>
      <c r="CM14122" s="56"/>
      <c r="CN14122" s="56"/>
      <c r="CO14122" s="52"/>
      <c r="CP14122" s="52"/>
      <c r="CQ14122" s="52"/>
      <c r="CR14122" s="52"/>
      <c r="CS14122" s="52"/>
      <c r="CT14122" s="52"/>
      <c r="CU14122" s="33"/>
      <c r="CV14122" s="33"/>
    </row>
    <row r="14123" spans="74:100">
      <c r="BV14123" s="62"/>
      <c r="BW14123" s="62"/>
      <c r="BX14123" s="62"/>
      <c r="BY14123" s="62"/>
      <c r="BZ14123" s="62"/>
      <c r="CA14123" s="62"/>
      <c r="CB14123" s="62"/>
      <c r="CC14123" s="62"/>
      <c r="CD14123" s="62"/>
      <c r="CE14123" s="62"/>
      <c r="CF14123" s="62"/>
      <c r="CL14123" s="56" t="s">
        <v>7035</v>
      </c>
      <c r="CM14123" s="56" t="s">
        <v>217</v>
      </c>
      <c r="CN14123" s="56" t="s">
        <v>217</v>
      </c>
      <c r="CO14123" s="52"/>
      <c r="CP14123" s="52"/>
      <c r="CQ14123" s="52"/>
      <c r="CR14123" s="52"/>
      <c r="CS14123" s="52"/>
      <c r="CT14123" s="52"/>
      <c r="CU14123" s="33"/>
      <c r="CV14123" s="33"/>
    </row>
    <row r="14124" spans="74:100">
      <c r="BV14124" s="62"/>
      <c r="BW14124" s="62"/>
      <c r="BX14124" s="62"/>
      <c r="BY14124" s="62"/>
      <c r="BZ14124" s="62"/>
      <c r="CA14124" s="62"/>
      <c r="CB14124" s="62"/>
      <c r="CC14124" s="62"/>
      <c r="CD14124" s="62"/>
      <c r="CE14124" s="62"/>
      <c r="CF14124" s="62"/>
      <c r="CL14124" s="56" t="s">
        <v>20425</v>
      </c>
      <c r="CM14124" s="56"/>
      <c r="CN14124" s="56"/>
      <c r="CO14124" s="52"/>
      <c r="CP14124" s="52"/>
      <c r="CQ14124" s="52"/>
      <c r="CR14124" s="52"/>
      <c r="CS14124" s="52"/>
      <c r="CT14124" s="52"/>
      <c r="CU14124" s="33"/>
      <c r="CV14124" s="33"/>
    </row>
    <row r="14125" spans="74:100">
      <c r="BV14125" s="62"/>
      <c r="BW14125" s="62"/>
      <c r="BX14125" s="62"/>
      <c r="BY14125" s="62"/>
      <c r="BZ14125" s="62"/>
      <c r="CA14125" s="62"/>
      <c r="CB14125" s="62"/>
      <c r="CC14125" s="62"/>
      <c r="CD14125" s="62"/>
      <c r="CE14125" s="62"/>
      <c r="CF14125" s="62"/>
      <c r="CL14125" s="56" t="s">
        <v>7036</v>
      </c>
      <c r="CM14125" s="56" t="s">
        <v>217</v>
      </c>
      <c r="CN14125" s="56" t="s">
        <v>217</v>
      </c>
      <c r="CO14125" s="52"/>
      <c r="CP14125" s="52"/>
      <c r="CQ14125" s="52"/>
      <c r="CR14125" s="52"/>
      <c r="CS14125" s="52"/>
      <c r="CT14125" s="52"/>
      <c r="CU14125" s="33"/>
      <c r="CV14125" s="33"/>
    </row>
    <row r="14126" spans="74:100">
      <c r="BV14126" s="62"/>
      <c r="BW14126" s="62"/>
      <c r="BX14126" s="62"/>
      <c r="BY14126" s="62"/>
      <c r="BZ14126" s="62"/>
      <c r="CA14126" s="62"/>
      <c r="CB14126" s="62"/>
      <c r="CC14126" s="62"/>
      <c r="CD14126" s="62"/>
      <c r="CE14126" s="62"/>
      <c r="CF14126" s="62"/>
      <c r="CL14126" s="56" t="s">
        <v>20426</v>
      </c>
      <c r="CM14126" s="56"/>
      <c r="CN14126" s="56"/>
      <c r="CO14126" s="52"/>
      <c r="CP14126" s="52"/>
      <c r="CQ14126" s="52"/>
      <c r="CR14126" s="52"/>
      <c r="CS14126" s="52"/>
      <c r="CT14126" s="52"/>
      <c r="CU14126" s="33"/>
      <c r="CV14126" s="33"/>
    </row>
    <row r="14127" spans="74:100">
      <c r="BV14127" s="62"/>
      <c r="BW14127" s="62"/>
      <c r="BX14127" s="62"/>
      <c r="BY14127" s="62"/>
      <c r="BZ14127" s="62"/>
      <c r="CA14127" s="62"/>
      <c r="CB14127" s="62"/>
      <c r="CC14127" s="62"/>
      <c r="CD14127" s="62"/>
      <c r="CE14127" s="62"/>
      <c r="CF14127" s="62"/>
      <c r="CL14127" s="56" t="s">
        <v>2941</v>
      </c>
      <c r="CM14127" s="56" t="s">
        <v>216</v>
      </c>
      <c r="CN14127" s="56" t="s">
        <v>216</v>
      </c>
      <c r="CO14127" s="52"/>
      <c r="CP14127" s="52"/>
      <c r="CQ14127" s="52"/>
      <c r="CR14127" s="52"/>
      <c r="CS14127" s="52"/>
      <c r="CT14127" s="52"/>
      <c r="CU14127" s="33"/>
      <c r="CV14127" s="33"/>
    </row>
    <row r="14128" spans="74:100">
      <c r="BV14128" s="62"/>
      <c r="BW14128" s="62"/>
      <c r="BX14128" s="62"/>
      <c r="BY14128" s="62"/>
      <c r="BZ14128" s="62"/>
      <c r="CA14128" s="62"/>
      <c r="CB14128" s="62"/>
      <c r="CC14128" s="62"/>
      <c r="CD14128" s="62"/>
      <c r="CE14128" s="62"/>
      <c r="CF14128" s="62"/>
      <c r="CL14128" s="56" t="s">
        <v>23313</v>
      </c>
      <c r="CM14128" s="56"/>
      <c r="CN14128" s="56"/>
      <c r="CO14128" s="52"/>
      <c r="CP14128" s="52"/>
      <c r="CQ14128" s="52"/>
      <c r="CR14128" s="52"/>
      <c r="CS14128" s="52"/>
      <c r="CT14128" s="52"/>
      <c r="CU14128" s="33"/>
      <c r="CV14128" s="33"/>
    </row>
    <row r="14129" spans="74:100">
      <c r="BV14129" s="62"/>
      <c r="BW14129" s="62"/>
      <c r="BX14129" s="62"/>
      <c r="BY14129" s="62"/>
      <c r="BZ14129" s="62"/>
      <c r="CA14129" s="62"/>
      <c r="CB14129" s="62"/>
      <c r="CC14129" s="62"/>
      <c r="CD14129" s="62"/>
      <c r="CE14129" s="62"/>
      <c r="CF14129" s="62"/>
      <c r="CL14129" s="56" t="s">
        <v>7037</v>
      </c>
      <c r="CM14129" s="56" t="s">
        <v>217</v>
      </c>
      <c r="CN14129" s="56" t="s">
        <v>217</v>
      </c>
      <c r="CO14129" s="52"/>
      <c r="CP14129" s="52"/>
      <c r="CQ14129" s="52"/>
      <c r="CR14129" s="52"/>
      <c r="CS14129" s="52"/>
      <c r="CT14129" s="52"/>
      <c r="CU14129" s="33"/>
      <c r="CV14129" s="33"/>
    </row>
    <row r="14130" spans="74:100">
      <c r="BV14130" s="62"/>
      <c r="BW14130" s="62"/>
      <c r="BX14130" s="62"/>
      <c r="BY14130" s="62"/>
      <c r="BZ14130" s="62"/>
      <c r="CA14130" s="62"/>
      <c r="CB14130" s="62"/>
      <c r="CC14130" s="62"/>
      <c r="CD14130" s="62"/>
      <c r="CE14130" s="62"/>
      <c r="CF14130" s="62"/>
      <c r="CL14130" s="56" t="s">
        <v>20427</v>
      </c>
      <c r="CM14130" s="56"/>
      <c r="CN14130" s="56"/>
      <c r="CO14130" s="52"/>
      <c r="CP14130" s="52"/>
      <c r="CQ14130" s="52"/>
      <c r="CR14130" s="52"/>
      <c r="CS14130" s="52"/>
      <c r="CT14130" s="52"/>
      <c r="CU14130" s="33"/>
      <c r="CV14130" s="33"/>
    </row>
    <row r="14131" spans="74:100">
      <c r="BV14131" s="62"/>
      <c r="BW14131" s="62"/>
      <c r="BX14131" s="62"/>
      <c r="BY14131" s="62"/>
      <c r="BZ14131" s="62"/>
      <c r="CA14131" s="62"/>
      <c r="CB14131" s="62"/>
      <c r="CC14131" s="62"/>
      <c r="CD14131" s="62"/>
      <c r="CE14131" s="62"/>
      <c r="CF14131" s="62"/>
      <c r="CL14131" s="56" t="s">
        <v>7038</v>
      </c>
      <c r="CM14131" s="56" t="s">
        <v>217</v>
      </c>
      <c r="CN14131" s="56" t="s">
        <v>217</v>
      </c>
      <c r="CO14131" s="52"/>
      <c r="CP14131" s="52"/>
      <c r="CQ14131" s="52"/>
      <c r="CR14131" s="52"/>
      <c r="CS14131" s="52"/>
      <c r="CT14131" s="52"/>
      <c r="CU14131" s="33"/>
      <c r="CV14131" s="33"/>
    </row>
    <row r="14132" spans="74:100">
      <c r="BV14132" s="62"/>
      <c r="BW14132" s="62"/>
      <c r="BX14132" s="62"/>
      <c r="BY14132" s="62"/>
      <c r="BZ14132" s="62"/>
      <c r="CA14132" s="62"/>
      <c r="CB14132" s="62"/>
      <c r="CC14132" s="62"/>
      <c r="CD14132" s="62"/>
      <c r="CE14132" s="62"/>
      <c r="CF14132" s="62"/>
      <c r="CL14132" s="56" t="s">
        <v>20428</v>
      </c>
      <c r="CM14132" s="56"/>
      <c r="CN14132" s="56"/>
      <c r="CO14132" s="52"/>
      <c r="CP14132" s="52"/>
      <c r="CQ14132" s="52"/>
      <c r="CR14132" s="52"/>
      <c r="CS14132" s="52"/>
      <c r="CT14132" s="52"/>
      <c r="CU14132" s="33"/>
      <c r="CV14132" s="33"/>
    </row>
    <row r="14133" spans="74:100">
      <c r="BV14133" s="62"/>
      <c r="BW14133" s="62"/>
      <c r="BX14133" s="62"/>
      <c r="BY14133" s="62"/>
      <c r="BZ14133" s="62"/>
      <c r="CA14133" s="62"/>
      <c r="CB14133" s="62"/>
      <c r="CC14133" s="62"/>
      <c r="CD14133" s="62"/>
      <c r="CE14133" s="62"/>
      <c r="CF14133" s="62"/>
      <c r="CL14133" s="56" t="s">
        <v>7039</v>
      </c>
      <c r="CM14133" s="56" t="s">
        <v>217</v>
      </c>
      <c r="CN14133" s="56" t="s">
        <v>217</v>
      </c>
      <c r="CO14133" s="52"/>
      <c r="CP14133" s="52"/>
      <c r="CQ14133" s="52"/>
      <c r="CR14133" s="52"/>
      <c r="CS14133" s="52"/>
      <c r="CT14133" s="52"/>
      <c r="CU14133" s="33"/>
      <c r="CV14133" s="33"/>
    </row>
    <row r="14134" spans="74:100">
      <c r="BV14134" s="62"/>
      <c r="BW14134" s="62"/>
      <c r="BX14134" s="62"/>
      <c r="BY14134" s="62"/>
      <c r="BZ14134" s="62"/>
      <c r="CA14134" s="62"/>
      <c r="CB14134" s="62"/>
      <c r="CC14134" s="62"/>
      <c r="CD14134" s="62"/>
      <c r="CE14134" s="62"/>
      <c r="CF14134" s="62"/>
      <c r="CL14134" s="56" t="s">
        <v>20429</v>
      </c>
      <c r="CM14134" s="56"/>
      <c r="CN14134" s="56"/>
      <c r="CO14134" s="52"/>
      <c r="CP14134" s="52"/>
      <c r="CQ14134" s="52"/>
      <c r="CR14134" s="52"/>
      <c r="CS14134" s="52"/>
      <c r="CT14134" s="52"/>
      <c r="CU14134" s="33"/>
      <c r="CV14134" s="33"/>
    </row>
    <row r="14135" spans="74:100">
      <c r="BV14135" s="62"/>
      <c r="BW14135" s="62"/>
      <c r="BX14135" s="62"/>
      <c r="BY14135" s="62"/>
      <c r="BZ14135" s="62"/>
      <c r="CA14135" s="62"/>
      <c r="CB14135" s="62"/>
      <c r="CC14135" s="62"/>
      <c r="CD14135" s="62"/>
      <c r="CE14135" s="62"/>
      <c r="CF14135" s="62"/>
      <c r="CL14135" s="56" t="s">
        <v>7040</v>
      </c>
      <c r="CM14135" s="56" t="s">
        <v>3118</v>
      </c>
      <c r="CN14135" s="56" t="s">
        <v>3118</v>
      </c>
      <c r="CO14135" s="52"/>
      <c r="CP14135" s="52"/>
      <c r="CQ14135" s="52"/>
      <c r="CR14135" s="52"/>
      <c r="CS14135" s="52"/>
      <c r="CT14135" s="52"/>
      <c r="CU14135" s="33"/>
      <c r="CV14135" s="33"/>
    </row>
    <row r="14136" spans="74:100">
      <c r="BV14136" s="62"/>
      <c r="BW14136" s="62"/>
      <c r="BX14136" s="62"/>
      <c r="BY14136" s="62"/>
      <c r="BZ14136" s="62"/>
      <c r="CA14136" s="62"/>
      <c r="CB14136" s="62"/>
      <c r="CC14136" s="62"/>
      <c r="CD14136" s="62"/>
      <c r="CE14136" s="62"/>
      <c r="CF14136" s="62"/>
      <c r="CL14136" s="56" t="s">
        <v>20430</v>
      </c>
      <c r="CM14136" s="56"/>
      <c r="CN14136" s="56"/>
      <c r="CO14136" s="52"/>
      <c r="CP14136" s="52"/>
      <c r="CQ14136" s="52"/>
      <c r="CR14136" s="52"/>
      <c r="CS14136" s="52"/>
      <c r="CT14136" s="52"/>
      <c r="CU14136" s="33"/>
      <c r="CV14136" s="33"/>
    </row>
    <row r="14137" spans="74:100">
      <c r="BV14137" s="62"/>
      <c r="BW14137" s="62"/>
      <c r="BX14137" s="62"/>
      <c r="BY14137" s="62"/>
      <c r="BZ14137" s="62"/>
      <c r="CA14137" s="62"/>
      <c r="CB14137" s="62"/>
      <c r="CC14137" s="62"/>
      <c r="CD14137" s="62"/>
      <c r="CE14137" s="62"/>
      <c r="CF14137" s="62"/>
      <c r="CL14137" s="56" t="s">
        <v>28901</v>
      </c>
      <c r="CM14137" s="56" t="s">
        <v>214</v>
      </c>
      <c r="CN14137" s="56" t="s">
        <v>214</v>
      </c>
      <c r="CO14137" s="52"/>
      <c r="CP14137" s="52"/>
      <c r="CQ14137" s="52"/>
      <c r="CR14137" s="52"/>
      <c r="CS14137" s="52"/>
      <c r="CT14137" s="52"/>
      <c r="CU14137" s="33"/>
      <c r="CV14137" s="33"/>
    </row>
    <row r="14138" spans="74:100">
      <c r="BV14138" s="62"/>
      <c r="BW14138" s="62"/>
      <c r="BX14138" s="62"/>
      <c r="BY14138" s="62"/>
      <c r="BZ14138" s="62"/>
      <c r="CA14138" s="62"/>
      <c r="CB14138" s="62"/>
      <c r="CC14138" s="62"/>
      <c r="CD14138" s="62"/>
      <c r="CE14138" s="62"/>
      <c r="CF14138" s="62"/>
      <c r="CL14138" s="56" t="s">
        <v>28902</v>
      </c>
      <c r="CM14138" s="56"/>
      <c r="CN14138" s="56"/>
      <c r="CO14138" s="52"/>
      <c r="CP14138" s="52"/>
      <c r="CQ14138" s="52"/>
      <c r="CR14138" s="52"/>
      <c r="CS14138" s="52"/>
      <c r="CT14138" s="52"/>
      <c r="CU14138" s="33"/>
      <c r="CV14138" s="33"/>
    </row>
    <row r="14139" spans="74:100">
      <c r="BV14139" s="62"/>
      <c r="BW14139" s="62"/>
      <c r="BX14139" s="62"/>
      <c r="BY14139" s="62"/>
      <c r="BZ14139" s="62"/>
      <c r="CA14139" s="62"/>
      <c r="CB14139" s="62"/>
      <c r="CC14139" s="62"/>
      <c r="CD14139" s="62"/>
      <c r="CE14139" s="62"/>
      <c r="CF14139" s="62"/>
      <c r="CL14139" s="56" t="s">
        <v>7041</v>
      </c>
      <c r="CM14139" s="56" t="s">
        <v>217</v>
      </c>
      <c r="CN14139" s="56" t="s">
        <v>217</v>
      </c>
      <c r="CO14139" s="52"/>
      <c r="CP14139" s="52"/>
      <c r="CQ14139" s="52"/>
      <c r="CR14139" s="52"/>
      <c r="CS14139" s="52"/>
      <c r="CT14139" s="52"/>
      <c r="CU14139" s="33"/>
      <c r="CV14139" s="33"/>
    </row>
    <row r="14140" spans="74:100">
      <c r="BV14140" s="62"/>
      <c r="BW14140" s="62"/>
      <c r="BX14140" s="62"/>
      <c r="BY14140" s="62"/>
      <c r="BZ14140" s="62"/>
      <c r="CA14140" s="62"/>
      <c r="CB14140" s="62"/>
      <c r="CC14140" s="62"/>
      <c r="CD14140" s="62"/>
      <c r="CE14140" s="62"/>
      <c r="CF14140" s="62"/>
      <c r="CL14140" s="56" t="s">
        <v>20430</v>
      </c>
      <c r="CM14140" s="56"/>
      <c r="CN14140" s="56"/>
      <c r="CO14140" s="52"/>
      <c r="CP14140" s="52"/>
      <c r="CQ14140" s="52"/>
      <c r="CR14140" s="52"/>
      <c r="CS14140" s="52"/>
      <c r="CT14140" s="52"/>
      <c r="CU14140" s="33"/>
      <c r="CV14140" s="33"/>
    </row>
    <row r="14141" spans="74:100">
      <c r="BV14141" s="62"/>
      <c r="BW14141" s="62"/>
      <c r="BX14141" s="62"/>
      <c r="BY14141" s="62"/>
      <c r="BZ14141" s="62"/>
      <c r="CA14141" s="62"/>
      <c r="CB14141" s="62"/>
      <c r="CC14141" s="62"/>
      <c r="CD14141" s="62"/>
      <c r="CE14141" s="62"/>
      <c r="CF14141" s="62"/>
      <c r="CL14141" s="56" t="s">
        <v>7042</v>
      </c>
      <c r="CM14141" s="56" t="s">
        <v>3118</v>
      </c>
      <c r="CN14141" s="56" t="s">
        <v>3118</v>
      </c>
      <c r="CO14141" s="52"/>
      <c r="CP14141" s="52"/>
      <c r="CQ14141" s="52"/>
      <c r="CR14141" s="52"/>
      <c r="CS14141" s="52"/>
      <c r="CT14141" s="52"/>
      <c r="CU14141" s="33"/>
      <c r="CV14141" s="33"/>
    </row>
    <row r="14142" spans="74:100">
      <c r="BV14142" s="62"/>
      <c r="BW14142" s="62"/>
      <c r="BX14142" s="62"/>
      <c r="BY14142" s="62"/>
      <c r="BZ14142" s="62"/>
      <c r="CA14142" s="62"/>
      <c r="CB14142" s="62"/>
      <c r="CC14142" s="62"/>
      <c r="CD14142" s="62"/>
      <c r="CE14142" s="62"/>
      <c r="CF14142" s="62"/>
      <c r="CL14142" s="56" t="s">
        <v>20431</v>
      </c>
      <c r="CM14142" s="56"/>
      <c r="CN14142" s="56"/>
      <c r="CO14142" s="52"/>
      <c r="CP14142" s="52"/>
      <c r="CQ14142" s="52"/>
      <c r="CR14142" s="52"/>
      <c r="CS14142" s="52"/>
      <c r="CT14142" s="52"/>
      <c r="CU14142" s="33"/>
      <c r="CV14142" s="33"/>
    </row>
    <row r="14143" spans="74:100">
      <c r="BV14143" s="62"/>
      <c r="BW14143" s="62"/>
      <c r="BX14143" s="62"/>
      <c r="BY14143" s="62"/>
      <c r="BZ14143" s="62"/>
      <c r="CA14143" s="62"/>
      <c r="CB14143" s="62"/>
      <c r="CC14143" s="62"/>
      <c r="CD14143" s="62"/>
      <c r="CE14143" s="62"/>
      <c r="CF14143" s="62"/>
      <c r="CL14143" s="56" t="s">
        <v>7043</v>
      </c>
      <c r="CM14143" s="56" t="s">
        <v>217</v>
      </c>
      <c r="CN14143" s="56" t="s">
        <v>217</v>
      </c>
      <c r="CO14143" s="52"/>
      <c r="CP14143" s="52"/>
      <c r="CQ14143" s="52"/>
      <c r="CR14143" s="52"/>
      <c r="CS14143" s="52"/>
      <c r="CT14143" s="52"/>
      <c r="CU14143" s="33"/>
      <c r="CV14143" s="33"/>
    </row>
    <row r="14144" spans="74:100">
      <c r="BV14144" s="62"/>
      <c r="BW14144" s="62"/>
      <c r="BX14144" s="62"/>
      <c r="BY14144" s="62"/>
      <c r="BZ14144" s="62"/>
      <c r="CA14144" s="62"/>
      <c r="CB14144" s="62"/>
      <c r="CC14144" s="62"/>
      <c r="CD14144" s="62"/>
      <c r="CE14144" s="62"/>
      <c r="CF14144" s="62"/>
      <c r="CL14144" s="56" t="s">
        <v>20432</v>
      </c>
      <c r="CM14144" s="56"/>
      <c r="CN14144" s="56"/>
      <c r="CO14144" s="52"/>
      <c r="CP14144" s="52"/>
      <c r="CQ14144" s="52"/>
      <c r="CR14144" s="52"/>
      <c r="CS14144" s="52"/>
      <c r="CT14144" s="52"/>
      <c r="CU14144" s="33"/>
      <c r="CV14144" s="33"/>
    </row>
    <row r="14145" spans="74:100">
      <c r="BV14145" s="62"/>
      <c r="BW14145" s="62"/>
      <c r="BX14145" s="62"/>
      <c r="BY14145" s="62"/>
      <c r="BZ14145" s="62"/>
      <c r="CA14145" s="62"/>
      <c r="CB14145" s="62"/>
      <c r="CC14145" s="62"/>
      <c r="CD14145" s="62"/>
      <c r="CE14145" s="62"/>
      <c r="CF14145" s="62"/>
      <c r="CL14145" s="56" t="s">
        <v>7044</v>
      </c>
      <c r="CM14145" s="56" t="s">
        <v>217</v>
      </c>
      <c r="CN14145" s="56" t="s">
        <v>217</v>
      </c>
      <c r="CO14145" s="52"/>
      <c r="CP14145" s="52"/>
      <c r="CQ14145" s="52"/>
      <c r="CR14145" s="52"/>
      <c r="CS14145" s="52"/>
      <c r="CT14145" s="52"/>
      <c r="CU14145" s="33"/>
      <c r="CV14145" s="33"/>
    </row>
    <row r="14146" spans="74:100">
      <c r="BV14146" s="62"/>
      <c r="BW14146" s="62"/>
      <c r="BX14146" s="62"/>
      <c r="BY14146" s="62"/>
      <c r="BZ14146" s="62"/>
      <c r="CA14146" s="62"/>
      <c r="CB14146" s="62"/>
      <c r="CC14146" s="62"/>
      <c r="CD14146" s="62"/>
      <c r="CE14146" s="62"/>
      <c r="CF14146" s="62"/>
      <c r="CL14146" s="56" t="s">
        <v>20433</v>
      </c>
      <c r="CM14146" s="56"/>
      <c r="CN14146" s="56"/>
      <c r="CO14146" s="52"/>
      <c r="CP14146" s="52"/>
      <c r="CQ14146" s="52"/>
      <c r="CR14146" s="52"/>
      <c r="CS14146" s="52"/>
      <c r="CT14146" s="52"/>
      <c r="CU14146" s="33"/>
      <c r="CV14146" s="33"/>
    </row>
    <row r="14147" spans="74:100">
      <c r="BV14147" s="62"/>
      <c r="BW14147" s="62"/>
      <c r="BX14147" s="62"/>
      <c r="BY14147" s="62"/>
      <c r="BZ14147" s="62"/>
      <c r="CA14147" s="62"/>
      <c r="CB14147" s="62"/>
      <c r="CC14147" s="62"/>
      <c r="CD14147" s="62"/>
      <c r="CE14147" s="62"/>
      <c r="CF14147" s="62"/>
      <c r="CL14147" s="56" t="s">
        <v>7045</v>
      </c>
      <c r="CM14147" s="56" t="s">
        <v>217</v>
      </c>
      <c r="CN14147" s="56" t="s">
        <v>217</v>
      </c>
      <c r="CO14147" s="52"/>
      <c r="CP14147" s="52"/>
      <c r="CQ14147" s="52"/>
      <c r="CR14147" s="52"/>
      <c r="CS14147" s="52"/>
      <c r="CT14147" s="52"/>
      <c r="CU14147" s="33"/>
      <c r="CV14147" s="33"/>
    </row>
    <row r="14148" spans="74:100">
      <c r="BV14148" s="62"/>
      <c r="BW14148" s="62"/>
      <c r="BX14148" s="62"/>
      <c r="BY14148" s="62"/>
      <c r="BZ14148" s="62"/>
      <c r="CA14148" s="62"/>
      <c r="CB14148" s="62"/>
      <c r="CC14148" s="62"/>
      <c r="CD14148" s="62"/>
      <c r="CE14148" s="62"/>
      <c r="CF14148" s="62"/>
      <c r="CL14148" s="56" t="s">
        <v>20434</v>
      </c>
      <c r="CM14148" s="56"/>
      <c r="CN14148" s="56"/>
      <c r="CO14148" s="52"/>
      <c r="CP14148" s="52"/>
      <c r="CQ14148" s="52"/>
      <c r="CR14148" s="52"/>
      <c r="CS14148" s="52"/>
      <c r="CT14148" s="52"/>
      <c r="CU14148" s="33"/>
      <c r="CV14148" s="33"/>
    </row>
    <row r="14149" spans="74:100">
      <c r="BV14149" s="62"/>
      <c r="BW14149" s="62"/>
      <c r="BX14149" s="62"/>
      <c r="BY14149" s="62"/>
      <c r="BZ14149" s="62"/>
      <c r="CA14149" s="62"/>
      <c r="CB14149" s="62"/>
      <c r="CC14149" s="62"/>
      <c r="CD14149" s="62"/>
      <c r="CE14149" s="62"/>
      <c r="CF14149" s="62"/>
      <c r="CL14149" s="56" t="s">
        <v>7046</v>
      </c>
      <c r="CM14149" s="56" t="s">
        <v>3118</v>
      </c>
      <c r="CN14149" s="56" t="s">
        <v>3118</v>
      </c>
      <c r="CO14149" s="52"/>
      <c r="CP14149" s="52"/>
      <c r="CQ14149" s="52"/>
      <c r="CR14149" s="52"/>
      <c r="CS14149" s="52"/>
      <c r="CT14149" s="52"/>
      <c r="CU14149" s="33"/>
      <c r="CV14149" s="33"/>
    </row>
    <row r="14150" spans="74:100">
      <c r="BV14150" s="62"/>
      <c r="BW14150" s="62"/>
      <c r="BX14150" s="62"/>
      <c r="BY14150" s="62"/>
      <c r="BZ14150" s="62"/>
      <c r="CA14150" s="62"/>
      <c r="CB14150" s="62"/>
      <c r="CC14150" s="62"/>
      <c r="CD14150" s="62"/>
      <c r="CE14150" s="62"/>
      <c r="CF14150" s="62"/>
      <c r="CL14150" s="56" t="s">
        <v>20435</v>
      </c>
      <c r="CM14150" s="56"/>
      <c r="CN14150" s="56"/>
      <c r="CO14150" s="52"/>
      <c r="CP14150" s="52"/>
      <c r="CQ14150" s="52"/>
      <c r="CR14150" s="52"/>
      <c r="CS14150" s="52"/>
      <c r="CT14150" s="52"/>
      <c r="CU14150" s="33"/>
      <c r="CV14150" s="33"/>
    </row>
    <row r="14151" spans="74:100">
      <c r="BV14151" s="62"/>
      <c r="BW14151" s="62"/>
      <c r="BX14151" s="62"/>
      <c r="BY14151" s="62"/>
      <c r="BZ14151" s="62"/>
      <c r="CA14151" s="62"/>
      <c r="CB14151" s="62"/>
      <c r="CC14151" s="62"/>
      <c r="CD14151" s="62"/>
      <c r="CE14151" s="62"/>
      <c r="CF14151" s="62"/>
      <c r="CL14151" s="56" t="s">
        <v>2942</v>
      </c>
      <c r="CM14151" s="56" t="s">
        <v>216</v>
      </c>
      <c r="CN14151" s="56" t="s">
        <v>216</v>
      </c>
      <c r="CO14151" s="52"/>
      <c r="CP14151" s="52"/>
      <c r="CQ14151" s="52"/>
      <c r="CR14151" s="52"/>
      <c r="CS14151" s="52"/>
      <c r="CT14151" s="52"/>
      <c r="CU14151" s="33"/>
      <c r="CV14151" s="33"/>
    </row>
    <row r="14152" spans="74:100">
      <c r="BV14152" s="62"/>
      <c r="BW14152" s="62"/>
      <c r="BX14152" s="62"/>
      <c r="BY14152" s="62"/>
      <c r="BZ14152" s="62"/>
      <c r="CA14152" s="62"/>
      <c r="CB14152" s="62"/>
      <c r="CC14152" s="62"/>
      <c r="CD14152" s="62"/>
      <c r="CE14152" s="62"/>
      <c r="CF14152" s="62"/>
      <c r="CL14152" s="56" t="s">
        <v>23314</v>
      </c>
      <c r="CM14152" s="56"/>
      <c r="CN14152" s="56"/>
      <c r="CO14152" s="52"/>
      <c r="CP14152" s="52"/>
      <c r="CQ14152" s="52"/>
      <c r="CR14152" s="52"/>
      <c r="CS14152" s="52"/>
      <c r="CT14152" s="52"/>
      <c r="CU14152" s="33"/>
      <c r="CV14152" s="33"/>
    </row>
    <row r="14153" spans="74:100">
      <c r="BV14153" s="62"/>
      <c r="BW14153" s="62"/>
      <c r="BX14153" s="62"/>
      <c r="BY14153" s="62"/>
      <c r="BZ14153" s="62"/>
      <c r="CA14153" s="62"/>
      <c r="CB14153" s="62"/>
      <c r="CC14153" s="62"/>
      <c r="CD14153" s="62"/>
      <c r="CE14153" s="62"/>
      <c r="CF14153" s="62"/>
      <c r="CL14153" s="56" t="s">
        <v>2943</v>
      </c>
      <c r="CM14153" s="56" t="s">
        <v>214</v>
      </c>
      <c r="CN14153" s="56" t="s">
        <v>214</v>
      </c>
      <c r="CO14153" s="52"/>
      <c r="CP14153" s="52"/>
      <c r="CQ14153" s="52"/>
      <c r="CR14153" s="52"/>
      <c r="CS14153" s="52"/>
      <c r="CT14153" s="52"/>
      <c r="CU14153" s="33"/>
      <c r="CV14153" s="33"/>
    </row>
    <row r="14154" spans="74:100">
      <c r="BV14154" s="62"/>
      <c r="BW14154" s="62"/>
      <c r="BX14154" s="62"/>
      <c r="BY14154" s="62"/>
      <c r="BZ14154" s="62"/>
      <c r="CA14154" s="62"/>
      <c r="CB14154" s="62"/>
      <c r="CC14154" s="62"/>
      <c r="CD14154" s="62"/>
      <c r="CE14154" s="62"/>
      <c r="CF14154" s="62"/>
      <c r="CL14154" s="56" t="s">
        <v>23315</v>
      </c>
      <c r="CM14154" s="56"/>
      <c r="CN14154" s="56"/>
      <c r="CO14154" s="52"/>
      <c r="CP14154" s="52"/>
      <c r="CQ14154" s="52"/>
      <c r="CR14154" s="52"/>
      <c r="CS14154" s="52"/>
      <c r="CT14154" s="52"/>
      <c r="CU14154" s="33"/>
      <c r="CV14154" s="33"/>
    </row>
    <row r="14155" spans="74:100">
      <c r="BV14155" s="62"/>
      <c r="BW14155" s="62"/>
      <c r="BX14155" s="62"/>
      <c r="BY14155" s="62"/>
      <c r="BZ14155" s="62"/>
      <c r="CA14155" s="62"/>
      <c r="CB14155" s="62"/>
      <c r="CC14155" s="62"/>
      <c r="CD14155" s="62"/>
      <c r="CE14155" s="62"/>
      <c r="CF14155" s="62"/>
      <c r="CL14155" s="56" t="s">
        <v>7047</v>
      </c>
      <c r="CM14155" s="56" t="s">
        <v>217</v>
      </c>
      <c r="CN14155" s="56" t="s">
        <v>217</v>
      </c>
      <c r="CO14155" s="52"/>
      <c r="CP14155" s="52"/>
      <c r="CQ14155" s="52"/>
      <c r="CR14155" s="52"/>
      <c r="CS14155" s="52"/>
      <c r="CT14155" s="52"/>
      <c r="CU14155" s="33"/>
      <c r="CV14155" s="33"/>
    </row>
    <row r="14156" spans="74:100">
      <c r="BV14156" s="62"/>
      <c r="BW14156" s="62"/>
      <c r="BX14156" s="62"/>
      <c r="BY14156" s="62"/>
      <c r="BZ14156" s="62"/>
      <c r="CA14156" s="62"/>
      <c r="CB14156" s="62"/>
      <c r="CC14156" s="62"/>
      <c r="CD14156" s="62"/>
      <c r="CE14156" s="62"/>
      <c r="CF14156" s="62"/>
      <c r="CL14156" s="56" t="s">
        <v>20436</v>
      </c>
      <c r="CM14156" s="56"/>
      <c r="CN14156" s="56"/>
      <c r="CO14156" s="52"/>
      <c r="CP14156" s="52"/>
      <c r="CQ14156" s="52"/>
      <c r="CR14156" s="52"/>
      <c r="CS14156" s="52"/>
      <c r="CT14156" s="52"/>
      <c r="CU14156" s="33"/>
      <c r="CV14156" s="33"/>
    </row>
    <row r="14157" spans="74:100">
      <c r="BV14157" s="62"/>
      <c r="BW14157" s="62"/>
      <c r="BX14157" s="62"/>
      <c r="BY14157" s="62"/>
      <c r="BZ14157" s="62"/>
      <c r="CA14157" s="62"/>
      <c r="CB14157" s="62"/>
      <c r="CC14157" s="62"/>
      <c r="CD14157" s="62"/>
      <c r="CE14157" s="62"/>
      <c r="CF14157" s="62"/>
      <c r="CL14157" s="56" t="s">
        <v>2945</v>
      </c>
      <c r="CM14157" s="56" t="s">
        <v>216</v>
      </c>
      <c r="CN14157" s="56" t="s">
        <v>216</v>
      </c>
      <c r="CO14157" s="52"/>
      <c r="CP14157" s="52"/>
      <c r="CQ14157" s="52"/>
      <c r="CR14157" s="52"/>
      <c r="CS14157" s="52"/>
      <c r="CT14157" s="52"/>
      <c r="CU14157" s="33"/>
      <c r="CV14157" s="33"/>
    </row>
    <row r="14158" spans="74:100">
      <c r="BV14158" s="62"/>
      <c r="BW14158" s="62"/>
      <c r="BX14158" s="62"/>
      <c r="BY14158" s="62"/>
      <c r="BZ14158" s="62"/>
      <c r="CA14158" s="62"/>
      <c r="CB14158" s="62"/>
      <c r="CC14158" s="62"/>
      <c r="CD14158" s="62"/>
      <c r="CE14158" s="62"/>
      <c r="CF14158" s="62"/>
      <c r="CL14158" s="56" t="s">
        <v>23316</v>
      </c>
      <c r="CM14158" s="56"/>
      <c r="CN14158" s="56"/>
      <c r="CO14158" s="52"/>
      <c r="CP14158" s="52"/>
      <c r="CQ14158" s="52"/>
      <c r="CR14158" s="52"/>
      <c r="CS14158" s="52"/>
      <c r="CT14158" s="52"/>
      <c r="CU14158" s="33"/>
      <c r="CV14158" s="33"/>
    </row>
    <row r="14159" spans="74:100">
      <c r="BV14159" s="62"/>
      <c r="BW14159" s="62"/>
      <c r="BX14159" s="62"/>
      <c r="BY14159" s="62"/>
      <c r="BZ14159" s="62"/>
      <c r="CA14159" s="62"/>
      <c r="CB14159" s="62"/>
      <c r="CC14159" s="62"/>
      <c r="CD14159" s="62"/>
      <c r="CE14159" s="62"/>
      <c r="CF14159" s="62"/>
      <c r="CL14159" s="56" t="s">
        <v>2946</v>
      </c>
      <c r="CM14159" s="56" t="s">
        <v>214</v>
      </c>
      <c r="CN14159" s="56" t="s">
        <v>214</v>
      </c>
      <c r="CO14159" s="52"/>
      <c r="CP14159" s="52"/>
      <c r="CQ14159" s="52"/>
      <c r="CR14159" s="52"/>
      <c r="CS14159" s="52"/>
      <c r="CT14159" s="52"/>
      <c r="CU14159" s="33"/>
      <c r="CV14159" s="33"/>
    </row>
    <row r="14160" spans="74:100">
      <c r="BV14160" s="62"/>
      <c r="BW14160" s="62"/>
      <c r="BX14160" s="62"/>
      <c r="BY14160" s="62"/>
      <c r="BZ14160" s="62"/>
      <c r="CA14160" s="62"/>
      <c r="CB14160" s="62"/>
      <c r="CC14160" s="62"/>
      <c r="CD14160" s="62"/>
      <c r="CE14160" s="62"/>
      <c r="CF14160" s="62"/>
      <c r="CL14160" s="56" t="s">
        <v>23317</v>
      </c>
      <c r="CM14160" s="56"/>
      <c r="CN14160" s="56"/>
      <c r="CO14160" s="52"/>
      <c r="CP14160" s="52"/>
      <c r="CQ14160" s="52"/>
      <c r="CR14160" s="52"/>
      <c r="CS14160" s="52"/>
      <c r="CT14160" s="52"/>
      <c r="CU14160" s="33"/>
      <c r="CV14160" s="33"/>
    </row>
    <row r="14161" spans="74:100">
      <c r="BV14161" s="62"/>
      <c r="BW14161" s="62"/>
      <c r="BX14161" s="62"/>
      <c r="BY14161" s="62"/>
      <c r="BZ14161" s="62"/>
      <c r="CA14161" s="62"/>
      <c r="CB14161" s="62"/>
      <c r="CC14161" s="62"/>
      <c r="CD14161" s="62"/>
      <c r="CE14161" s="62"/>
      <c r="CF14161" s="62"/>
      <c r="CL14161" s="56" t="s">
        <v>2947</v>
      </c>
      <c r="CM14161" s="56" t="s">
        <v>215</v>
      </c>
      <c r="CN14161" s="56" t="s">
        <v>215</v>
      </c>
      <c r="CO14161" s="52"/>
      <c r="CP14161" s="52"/>
      <c r="CQ14161" s="52"/>
      <c r="CR14161" s="52"/>
      <c r="CS14161" s="52"/>
      <c r="CT14161" s="52"/>
      <c r="CU14161" s="33"/>
      <c r="CV14161" s="33"/>
    </row>
    <row r="14162" spans="74:100">
      <c r="BV14162" s="62"/>
      <c r="BW14162" s="62"/>
      <c r="BX14162" s="62"/>
      <c r="BY14162" s="62"/>
      <c r="BZ14162" s="62"/>
      <c r="CA14162" s="62"/>
      <c r="CB14162" s="62"/>
      <c r="CC14162" s="62"/>
      <c r="CD14162" s="62"/>
      <c r="CE14162" s="62"/>
      <c r="CF14162" s="62"/>
      <c r="CL14162" s="56" t="s">
        <v>23318</v>
      </c>
      <c r="CM14162" s="56"/>
      <c r="CN14162" s="56"/>
      <c r="CO14162" s="52"/>
      <c r="CP14162" s="52"/>
      <c r="CQ14162" s="52"/>
      <c r="CR14162" s="52"/>
      <c r="CS14162" s="52"/>
      <c r="CT14162" s="52"/>
      <c r="CU14162" s="33"/>
      <c r="CV14162" s="33"/>
    </row>
    <row r="14163" spans="74:100">
      <c r="BV14163" s="62"/>
      <c r="BW14163" s="62"/>
      <c r="BX14163" s="62"/>
      <c r="BY14163" s="62"/>
      <c r="BZ14163" s="62"/>
      <c r="CA14163" s="62"/>
      <c r="CB14163" s="62"/>
      <c r="CC14163" s="62"/>
      <c r="CD14163" s="62"/>
      <c r="CE14163" s="62"/>
      <c r="CF14163" s="62"/>
      <c r="CL14163" s="56" t="s">
        <v>7048</v>
      </c>
      <c r="CM14163" s="56" t="s">
        <v>216</v>
      </c>
      <c r="CN14163" s="56" t="s">
        <v>216</v>
      </c>
      <c r="CO14163" s="52"/>
      <c r="CP14163" s="52"/>
      <c r="CQ14163" s="52"/>
      <c r="CR14163" s="52"/>
      <c r="CS14163" s="52"/>
      <c r="CT14163" s="52"/>
      <c r="CU14163" s="33"/>
      <c r="CV14163" s="33"/>
    </row>
    <row r="14164" spans="74:100">
      <c r="BV14164" s="62"/>
      <c r="BW14164" s="62"/>
      <c r="BX14164" s="62"/>
      <c r="BY14164" s="62"/>
      <c r="BZ14164" s="62"/>
      <c r="CA14164" s="62"/>
      <c r="CB14164" s="62"/>
      <c r="CC14164" s="62"/>
      <c r="CD14164" s="62"/>
      <c r="CE14164" s="62"/>
      <c r="CF14164" s="62"/>
      <c r="CL14164" s="56" t="s">
        <v>23319</v>
      </c>
      <c r="CM14164" s="56"/>
      <c r="CN14164" s="56"/>
      <c r="CO14164" s="52"/>
      <c r="CP14164" s="52"/>
      <c r="CQ14164" s="52"/>
      <c r="CR14164" s="52"/>
      <c r="CS14164" s="52"/>
      <c r="CT14164" s="52"/>
      <c r="CU14164" s="33"/>
      <c r="CV14164" s="33"/>
    </row>
    <row r="14165" spans="74:100">
      <c r="BV14165" s="62"/>
      <c r="BW14165" s="62"/>
      <c r="BX14165" s="62"/>
      <c r="BY14165" s="62"/>
      <c r="BZ14165" s="62"/>
      <c r="CA14165" s="62"/>
      <c r="CB14165" s="62"/>
      <c r="CC14165" s="62"/>
      <c r="CD14165" s="62"/>
      <c r="CE14165" s="62"/>
      <c r="CF14165" s="62"/>
      <c r="CL14165" s="56" t="s">
        <v>2949</v>
      </c>
      <c r="CM14165" s="56" t="s">
        <v>213</v>
      </c>
      <c r="CN14165" s="56" t="s">
        <v>213</v>
      </c>
      <c r="CO14165" s="52"/>
      <c r="CP14165" s="52"/>
      <c r="CQ14165" s="52"/>
      <c r="CR14165" s="52"/>
      <c r="CS14165" s="52"/>
      <c r="CT14165" s="52"/>
      <c r="CU14165" s="33"/>
      <c r="CV14165" s="33"/>
    </row>
    <row r="14166" spans="74:100">
      <c r="BV14166" s="62"/>
      <c r="BW14166" s="62"/>
      <c r="BX14166" s="62"/>
      <c r="BY14166" s="62"/>
      <c r="BZ14166" s="62"/>
      <c r="CA14166" s="62"/>
      <c r="CB14166" s="62"/>
      <c r="CC14166" s="62"/>
      <c r="CD14166" s="62"/>
      <c r="CE14166" s="62"/>
      <c r="CF14166" s="62"/>
      <c r="CL14166" s="56" t="s">
        <v>23320</v>
      </c>
      <c r="CM14166" s="56"/>
      <c r="CN14166" s="56"/>
      <c r="CO14166" s="52"/>
      <c r="CP14166" s="52"/>
      <c r="CQ14166" s="52"/>
      <c r="CR14166" s="52"/>
      <c r="CS14166" s="52"/>
      <c r="CT14166" s="52"/>
      <c r="CU14166" s="33"/>
      <c r="CV14166" s="33"/>
    </row>
    <row r="14167" spans="74:100">
      <c r="BV14167" s="62"/>
      <c r="BW14167" s="62"/>
      <c r="BX14167" s="62"/>
      <c r="BY14167" s="62"/>
      <c r="BZ14167" s="62"/>
      <c r="CA14167" s="62"/>
      <c r="CB14167" s="62"/>
      <c r="CC14167" s="62"/>
      <c r="CD14167" s="62"/>
      <c r="CE14167" s="62"/>
      <c r="CF14167" s="62"/>
      <c r="CL14167" s="56" t="s">
        <v>28903</v>
      </c>
      <c r="CM14167" s="56" t="s">
        <v>217</v>
      </c>
      <c r="CN14167" s="56" t="s">
        <v>217</v>
      </c>
      <c r="CO14167" s="52"/>
      <c r="CP14167" s="52"/>
      <c r="CQ14167" s="52"/>
      <c r="CR14167" s="52"/>
      <c r="CS14167" s="52"/>
      <c r="CT14167" s="52"/>
      <c r="CU14167" s="33"/>
      <c r="CV14167" s="33"/>
    </row>
    <row r="14168" spans="74:100">
      <c r="BV14168" s="62"/>
      <c r="BW14168" s="62"/>
      <c r="BX14168" s="62"/>
      <c r="BY14168" s="62"/>
      <c r="BZ14168" s="62"/>
      <c r="CA14168" s="62"/>
      <c r="CB14168" s="62"/>
      <c r="CC14168" s="62"/>
      <c r="CD14168" s="62"/>
      <c r="CE14168" s="62"/>
      <c r="CF14168" s="62"/>
      <c r="CL14168" s="56" t="s">
        <v>28904</v>
      </c>
      <c r="CM14168" s="56"/>
      <c r="CN14168" s="56"/>
      <c r="CO14168" s="52"/>
      <c r="CP14168" s="52"/>
      <c r="CQ14168" s="52"/>
      <c r="CR14168" s="52"/>
      <c r="CS14168" s="52"/>
      <c r="CT14168" s="52"/>
      <c r="CU14168" s="33"/>
      <c r="CV14168" s="33"/>
    </row>
    <row r="14169" spans="74:100">
      <c r="BV14169" s="62"/>
      <c r="BW14169" s="62"/>
      <c r="BX14169" s="62"/>
      <c r="BY14169" s="62"/>
      <c r="BZ14169" s="62"/>
      <c r="CA14169" s="62"/>
      <c r="CB14169" s="62"/>
      <c r="CC14169" s="62"/>
      <c r="CD14169" s="62"/>
      <c r="CE14169" s="62"/>
      <c r="CF14169" s="62"/>
      <c r="CL14169" s="56" t="s">
        <v>7049</v>
      </c>
      <c r="CM14169" s="56" t="s">
        <v>217</v>
      </c>
      <c r="CN14169" s="56" t="s">
        <v>217</v>
      </c>
      <c r="CO14169" s="52"/>
      <c r="CP14169" s="52"/>
      <c r="CQ14169" s="52"/>
      <c r="CR14169" s="52"/>
      <c r="CS14169" s="52"/>
      <c r="CT14169" s="52"/>
      <c r="CU14169" s="33"/>
      <c r="CV14169" s="33"/>
    </row>
    <row r="14170" spans="74:100">
      <c r="BV14170" s="62"/>
      <c r="BW14170" s="62"/>
      <c r="BX14170" s="62"/>
      <c r="BY14170" s="62"/>
      <c r="BZ14170" s="62"/>
      <c r="CA14170" s="62"/>
      <c r="CB14170" s="62"/>
      <c r="CC14170" s="62"/>
      <c r="CD14170" s="62"/>
      <c r="CE14170" s="62"/>
      <c r="CF14170" s="62"/>
      <c r="CL14170" s="56" t="s">
        <v>25073</v>
      </c>
      <c r="CM14170" s="56"/>
      <c r="CN14170" s="56"/>
      <c r="CO14170" s="52"/>
      <c r="CP14170" s="52"/>
      <c r="CQ14170" s="52"/>
      <c r="CR14170" s="52"/>
      <c r="CS14170" s="52"/>
      <c r="CT14170" s="52"/>
      <c r="CU14170" s="33"/>
      <c r="CV14170" s="33"/>
    </row>
    <row r="14171" spans="74:100">
      <c r="BV14171" s="62"/>
      <c r="BW14171" s="62"/>
      <c r="BX14171" s="62"/>
      <c r="BY14171" s="62"/>
      <c r="BZ14171" s="62"/>
      <c r="CA14171" s="62"/>
      <c r="CB14171" s="62"/>
      <c r="CC14171" s="62"/>
      <c r="CD14171" s="62"/>
      <c r="CE14171" s="62"/>
      <c r="CF14171" s="62"/>
      <c r="CL14171" s="56" t="s">
        <v>2950</v>
      </c>
      <c r="CM14171" s="56" t="s">
        <v>217</v>
      </c>
      <c r="CN14171" s="56" t="s">
        <v>217</v>
      </c>
      <c r="CO14171" s="52"/>
      <c r="CP14171" s="52"/>
      <c r="CQ14171" s="52"/>
      <c r="CR14171" s="52"/>
      <c r="CS14171" s="52"/>
      <c r="CT14171" s="52"/>
      <c r="CU14171" s="33"/>
      <c r="CV14171" s="33"/>
    </row>
    <row r="14172" spans="74:100">
      <c r="BV14172" s="62"/>
      <c r="BW14172" s="62"/>
      <c r="BX14172" s="62"/>
      <c r="BY14172" s="62"/>
      <c r="BZ14172" s="62"/>
      <c r="CA14172" s="62"/>
      <c r="CB14172" s="62"/>
      <c r="CC14172" s="62"/>
      <c r="CD14172" s="62"/>
      <c r="CE14172" s="62"/>
      <c r="CF14172" s="62"/>
      <c r="CL14172" s="56" t="s">
        <v>23321</v>
      </c>
      <c r="CM14172" s="56"/>
      <c r="CN14172" s="56"/>
      <c r="CO14172" s="52"/>
      <c r="CP14172" s="52"/>
      <c r="CQ14172" s="52"/>
      <c r="CR14172" s="52"/>
      <c r="CS14172" s="52"/>
      <c r="CT14172" s="52"/>
      <c r="CU14172" s="33"/>
      <c r="CV14172" s="33"/>
    </row>
    <row r="14173" spans="74:100">
      <c r="BV14173" s="62"/>
      <c r="BW14173" s="62"/>
      <c r="BX14173" s="62"/>
      <c r="BY14173" s="62"/>
      <c r="BZ14173" s="62"/>
      <c r="CA14173" s="62"/>
      <c r="CB14173" s="62"/>
      <c r="CC14173" s="62"/>
      <c r="CD14173" s="62"/>
      <c r="CE14173" s="62"/>
      <c r="CF14173" s="62"/>
      <c r="CL14173" s="56" t="s">
        <v>7050</v>
      </c>
      <c r="CM14173" s="56" t="s">
        <v>216</v>
      </c>
      <c r="CN14173" s="56" t="s">
        <v>216</v>
      </c>
      <c r="CO14173" s="52"/>
      <c r="CP14173" s="52"/>
      <c r="CQ14173" s="52"/>
      <c r="CR14173" s="52"/>
      <c r="CS14173" s="52"/>
      <c r="CT14173" s="52"/>
      <c r="CU14173" s="33"/>
      <c r="CV14173" s="33"/>
    </row>
    <row r="14174" spans="74:100">
      <c r="BV14174" s="62"/>
      <c r="BW14174" s="62"/>
      <c r="BX14174" s="62"/>
      <c r="BY14174" s="62"/>
      <c r="BZ14174" s="62"/>
      <c r="CA14174" s="62"/>
      <c r="CB14174" s="62"/>
      <c r="CC14174" s="62"/>
      <c r="CD14174" s="62"/>
      <c r="CE14174" s="62"/>
      <c r="CF14174" s="62"/>
      <c r="CL14174" s="56" t="s">
        <v>23322</v>
      </c>
      <c r="CM14174" s="56"/>
      <c r="CN14174" s="56"/>
      <c r="CO14174" s="52"/>
      <c r="CP14174" s="52"/>
      <c r="CQ14174" s="52"/>
      <c r="CR14174" s="52"/>
      <c r="CS14174" s="52"/>
      <c r="CT14174" s="52"/>
      <c r="CU14174" s="33"/>
      <c r="CV14174" s="33"/>
    </row>
    <row r="14175" spans="74:100">
      <c r="BV14175" s="62"/>
      <c r="BW14175" s="62"/>
      <c r="BX14175" s="62"/>
      <c r="BY14175" s="62"/>
      <c r="BZ14175" s="62"/>
      <c r="CA14175" s="62"/>
      <c r="CB14175" s="62"/>
      <c r="CC14175" s="62"/>
      <c r="CD14175" s="62"/>
      <c r="CE14175" s="62"/>
      <c r="CF14175" s="62"/>
      <c r="CL14175" s="56" t="s">
        <v>28905</v>
      </c>
      <c r="CM14175" s="56" t="s">
        <v>217</v>
      </c>
      <c r="CN14175" s="56" t="s">
        <v>217</v>
      </c>
      <c r="CO14175" s="52"/>
      <c r="CP14175" s="52"/>
      <c r="CQ14175" s="52"/>
      <c r="CR14175" s="52"/>
      <c r="CS14175" s="52"/>
      <c r="CT14175" s="52"/>
      <c r="CU14175" s="33"/>
      <c r="CV14175" s="33"/>
    </row>
    <row r="14176" spans="74:100">
      <c r="BV14176" s="62"/>
      <c r="BW14176" s="62"/>
      <c r="BX14176" s="62"/>
      <c r="BY14176" s="62"/>
      <c r="BZ14176" s="62"/>
      <c r="CA14176" s="62"/>
      <c r="CB14176" s="62"/>
      <c r="CC14176" s="62"/>
      <c r="CD14176" s="62"/>
      <c r="CE14176" s="62"/>
      <c r="CF14176" s="62"/>
      <c r="CL14176" s="56" t="s">
        <v>28906</v>
      </c>
      <c r="CM14176" s="56"/>
      <c r="CN14176" s="56"/>
      <c r="CO14176" s="52"/>
      <c r="CP14176" s="52"/>
      <c r="CQ14176" s="52"/>
      <c r="CR14176" s="52"/>
      <c r="CS14176" s="52"/>
      <c r="CT14176" s="52"/>
      <c r="CU14176" s="33"/>
      <c r="CV14176" s="33"/>
    </row>
    <row r="14177" spans="74:100">
      <c r="BV14177" s="62"/>
      <c r="BW14177" s="62"/>
      <c r="BX14177" s="62"/>
      <c r="BY14177" s="62"/>
      <c r="BZ14177" s="62"/>
      <c r="CA14177" s="62"/>
      <c r="CB14177" s="62"/>
      <c r="CC14177" s="62"/>
      <c r="CD14177" s="62"/>
      <c r="CE14177" s="62"/>
      <c r="CF14177" s="62"/>
      <c r="CL14177" s="56" t="s">
        <v>2952</v>
      </c>
      <c r="CM14177" s="56" t="s">
        <v>215</v>
      </c>
      <c r="CN14177" s="56" t="s">
        <v>215</v>
      </c>
      <c r="CO14177" s="52"/>
      <c r="CP14177" s="52"/>
      <c r="CQ14177" s="52"/>
      <c r="CR14177" s="52"/>
      <c r="CS14177" s="52"/>
      <c r="CT14177" s="52"/>
      <c r="CU14177" s="33"/>
      <c r="CV14177" s="33"/>
    </row>
    <row r="14178" spans="74:100">
      <c r="BV14178" s="62"/>
      <c r="BW14178" s="62"/>
      <c r="BX14178" s="62"/>
      <c r="BY14178" s="62"/>
      <c r="BZ14178" s="62"/>
      <c r="CA14178" s="62"/>
      <c r="CB14178" s="62"/>
      <c r="CC14178" s="62"/>
      <c r="CD14178" s="62"/>
      <c r="CE14178" s="62"/>
      <c r="CF14178" s="62"/>
      <c r="CL14178" s="56" t="s">
        <v>23323</v>
      </c>
      <c r="CM14178" s="56"/>
      <c r="CN14178" s="56"/>
      <c r="CO14178" s="52"/>
      <c r="CP14178" s="52"/>
      <c r="CQ14178" s="52"/>
      <c r="CR14178" s="52"/>
      <c r="CS14178" s="52"/>
      <c r="CT14178" s="52"/>
      <c r="CU14178" s="33"/>
      <c r="CV14178" s="33"/>
    </row>
    <row r="14179" spans="74:100">
      <c r="BV14179" s="62"/>
      <c r="BW14179" s="62"/>
      <c r="BX14179" s="62"/>
      <c r="BY14179" s="62"/>
      <c r="BZ14179" s="62"/>
      <c r="CA14179" s="62"/>
      <c r="CB14179" s="62"/>
      <c r="CC14179" s="62"/>
      <c r="CD14179" s="62"/>
      <c r="CE14179" s="62"/>
      <c r="CF14179" s="62"/>
      <c r="CL14179" s="56" t="s">
        <v>2953</v>
      </c>
      <c r="CM14179" s="56" t="s">
        <v>213</v>
      </c>
      <c r="CN14179" s="56" t="s">
        <v>213</v>
      </c>
      <c r="CO14179" s="52"/>
      <c r="CP14179" s="52"/>
      <c r="CQ14179" s="52"/>
      <c r="CR14179" s="52"/>
      <c r="CS14179" s="52"/>
      <c r="CT14179" s="52"/>
      <c r="CU14179" s="33"/>
      <c r="CV14179" s="33"/>
    </row>
    <row r="14180" spans="74:100">
      <c r="BV14180" s="62"/>
      <c r="BW14180" s="62"/>
      <c r="BX14180" s="62"/>
      <c r="BY14180" s="62"/>
      <c r="BZ14180" s="62"/>
      <c r="CA14180" s="62"/>
      <c r="CB14180" s="62"/>
      <c r="CC14180" s="62"/>
      <c r="CD14180" s="62"/>
      <c r="CE14180" s="62"/>
      <c r="CF14180" s="62"/>
      <c r="CL14180" s="56" t="s">
        <v>23324</v>
      </c>
      <c r="CM14180" s="56"/>
      <c r="CN14180" s="56"/>
      <c r="CO14180" s="52"/>
      <c r="CP14180" s="52"/>
      <c r="CQ14180" s="52"/>
      <c r="CR14180" s="52"/>
      <c r="CS14180" s="52"/>
      <c r="CT14180" s="52"/>
      <c r="CU14180" s="33"/>
      <c r="CV14180" s="33"/>
    </row>
    <row r="14181" spans="74:100">
      <c r="BV14181" s="62"/>
      <c r="BW14181" s="62"/>
      <c r="BX14181" s="62"/>
      <c r="BY14181" s="62"/>
      <c r="BZ14181" s="62"/>
      <c r="CA14181" s="62"/>
      <c r="CB14181" s="62"/>
      <c r="CC14181" s="62"/>
      <c r="CD14181" s="62"/>
      <c r="CE14181" s="62"/>
      <c r="CF14181" s="62"/>
      <c r="CL14181" s="56" t="s">
        <v>7051</v>
      </c>
      <c r="CM14181" s="56" t="s">
        <v>213</v>
      </c>
      <c r="CN14181" s="56" t="s">
        <v>213</v>
      </c>
      <c r="CO14181" s="52"/>
      <c r="CP14181" s="52"/>
      <c r="CQ14181" s="52"/>
      <c r="CR14181" s="52"/>
      <c r="CS14181" s="52"/>
      <c r="CT14181" s="52"/>
      <c r="CU14181" s="33"/>
      <c r="CV14181" s="33"/>
    </row>
    <row r="14182" spans="74:100">
      <c r="BV14182" s="62"/>
      <c r="BW14182" s="62"/>
      <c r="BX14182" s="62"/>
      <c r="BY14182" s="62"/>
      <c r="BZ14182" s="62"/>
      <c r="CA14182" s="62"/>
      <c r="CB14182" s="62"/>
      <c r="CC14182" s="62"/>
      <c r="CD14182" s="62"/>
      <c r="CE14182" s="62"/>
      <c r="CF14182" s="62"/>
      <c r="CL14182" s="56" t="s">
        <v>23325</v>
      </c>
      <c r="CM14182" s="56"/>
      <c r="CN14182" s="56"/>
      <c r="CO14182" s="52"/>
      <c r="CP14182" s="52"/>
      <c r="CQ14182" s="52"/>
      <c r="CR14182" s="52"/>
      <c r="CS14182" s="52"/>
      <c r="CT14182" s="52"/>
      <c r="CU14182" s="33"/>
      <c r="CV14182" s="33"/>
    </row>
    <row r="14183" spans="74:100">
      <c r="BV14183" s="62"/>
      <c r="BW14183" s="62"/>
      <c r="BX14183" s="62"/>
      <c r="BY14183" s="62"/>
      <c r="BZ14183" s="62"/>
      <c r="CA14183" s="62"/>
      <c r="CB14183" s="62"/>
      <c r="CC14183" s="62"/>
      <c r="CD14183" s="62"/>
      <c r="CE14183" s="62"/>
      <c r="CF14183" s="62"/>
      <c r="CL14183" s="56" t="s">
        <v>2954</v>
      </c>
      <c r="CM14183" s="56" t="s">
        <v>215</v>
      </c>
      <c r="CN14183" s="56" t="s">
        <v>215</v>
      </c>
      <c r="CO14183" s="52"/>
      <c r="CP14183" s="52"/>
      <c r="CQ14183" s="52"/>
      <c r="CR14183" s="52"/>
      <c r="CS14183" s="52"/>
      <c r="CT14183" s="52"/>
      <c r="CU14183" s="33"/>
      <c r="CV14183" s="33"/>
    </row>
    <row r="14184" spans="74:100">
      <c r="BV14184" s="62"/>
      <c r="BW14184" s="62"/>
      <c r="BX14184" s="62"/>
      <c r="BY14184" s="62"/>
      <c r="BZ14184" s="62"/>
      <c r="CA14184" s="62"/>
      <c r="CB14184" s="62"/>
      <c r="CC14184" s="62"/>
      <c r="CD14184" s="62"/>
      <c r="CE14184" s="62"/>
      <c r="CF14184" s="62"/>
      <c r="CL14184" s="56" t="s">
        <v>23326</v>
      </c>
      <c r="CM14184" s="56"/>
      <c r="CN14184" s="56"/>
      <c r="CO14184" s="52"/>
      <c r="CP14184" s="52"/>
      <c r="CQ14184" s="52"/>
      <c r="CR14184" s="52"/>
      <c r="CS14184" s="52"/>
      <c r="CT14184" s="52"/>
      <c r="CU14184" s="33"/>
      <c r="CV14184" s="33"/>
    </row>
    <row r="14185" spans="74:100">
      <c r="BV14185" s="62"/>
      <c r="BW14185" s="62"/>
      <c r="BX14185" s="62"/>
      <c r="BY14185" s="62"/>
      <c r="BZ14185" s="62"/>
      <c r="CA14185" s="62"/>
      <c r="CB14185" s="62"/>
      <c r="CC14185" s="62"/>
      <c r="CD14185" s="62"/>
      <c r="CE14185" s="62"/>
      <c r="CF14185" s="62"/>
      <c r="CL14185" s="56" t="s">
        <v>2955</v>
      </c>
      <c r="CM14185" s="56" t="s">
        <v>214</v>
      </c>
      <c r="CN14185" s="56" t="s">
        <v>214</v>
      </c>
      <c r="CO14185" s="52"/>
      <c r="CP14185" s="52"/>
      <c r="CQ14185" s="52"/>
      <c r="CR14185" s="52"/>
      <c r="CS14185" s="52"/>
      <c r="CT14185" s="52"/>
      <c r="CU14185" s="33"/>
      <c r="CV14185" s="33"/>
    </row>
    <row r="14186" spans="74:100">
      <c r="BV14186" s="62"/>
      <c r="BW14186" s="62"/>
      <c r="BX14186" s="62"/>
      <c r="BY14186" s="62"/>
      <c r="BZ14186" s="62"/>
      <c r="CA14186" s="62"/>
      <c r="CB14186" s="62"/>
      <c r="CC14186" s="62"/>
      <c r="CD14186" s="62"/>
      <c r="CE14186" s="62"/>
      <c r="CF14186" s="62"/>
      <c r="CL14186" s="56" t="s">
        <v>23327</v>
      </c>
      <c r="CM14186" s="56"/>
      <c r="CN14186" s="56"/>
      <c r="CO14186" s="52"/>
      <c r="CP14186" s="52"/>
      <c r="CQ14186" s="52"/>
      <c r="CR14186" s="52"/>
      <c r="CS14186" s="52"/>
      <c r="CT14186" s="52"/>
      <c r="CU14186" s="33"/>
      <c r="CV14186" s="33"/>
    </row>
    <row r="14187" spans="74:100">
      <c r="BV14187" s="62"/>
      <c r="BW14187" s="62"/>
      <c r="BX14187" s="62"/>
      <c r="BY14187" s="62"/>
      <c r="BZ14187" s="62"/>
      <c r="CA14187" s="62"/>
      <c r="CB14187" s="62"/>
      <c r="CC14187" s="62"/>
      <c r="CD14187" s="62"/>
      <c r="CE14187" s="62"/>
      <c r="CF14187" s="62"/>
      <c r="CL14187" s="56" t="s">
        <v>20511</v>
      </c>
      <c r="CM14187" s="56" t="s">
        <v>213</v>
      </c>
      <c r="CN14187" s="56" t="s">
        <v>213</v>
      </c>
      <c r="CO14187" s="52"/>
      <c r="CP14187" s="52"/>
      <c r="CQ14187" s="52"/>
      <c r="CR14187" s="52"/>
      <c r="CS14187" s="52"/>
      <c r="CT14187" s="52"/>
      <c r="CU14187" s="33"/>
      <c r="CV14187" s="33"/>
    </row>
    <row r="14188" spans="74:100">
      <c r="BV14188" s="62"/>
      <c r="BW14188" s="62"/>
      <c r="BX14188" s="62"/>
      <c r="BY14188" s="62"/>
      <c r="BZ14188" s="62"/>
      <c r="CA14188" s="62"/>
      <c r="CB14188" s="62"/>
      <c r="CC14188" s="62"/>
      <c r="CD14188" s="62"/>
      <c r="CE14188" s="62"/>
      <c r="CF14188" s="62"/>
      <c r="CL14188" s="56" t="s">
        <v>23328</v>
      </c>
      <c r="CM14188" s="56"/>
      <c r="CN14188" s="56"/>
      <c r="CO14188" s="52"/>
      <c r="CP14188" s="52"/>
      <c r="CQ14188" s="52"/>
      <c r="CR14188" s="52"/>
      <c r="CS14188" s="52"/>
      <c r="CT14188" s="52"/>
      <c r="CU14188" s="33"/>
      <c r="CV14188" s="33"/>
    </row>
    <row r="14189" spans="74:100">
      <c r="BV14189" s="62"/>
      <c r="BW14189" s="62"/>
      <c r="BX14189" s="62"/>
      <c r="BY14189" s="62"/>
      <c r="BZ14189" s="62"/>
      <c r="CA14189" s="62"/>
      <c r="CB14189" s="62"/>
      <c r="CC14189" s="62"/>
      <c r="CD14189" s="62"/>
      <c r="CE14189" s="62"/>
      <c r="CF14189" s="62"/>
      <c r="CL14189" s="56" t="s">
        <v>28907</v>
      </c>
      <c r="CM14189" s="56" t="s">
        <v>217</v>
      </c>
      <c r="CN14189" s="56" t="s">
        <v>217</v>
      </c>
      <c r="CO14189" s="52"/>
      <c r="CP14189" s="52"/>
      <c r="CQ14189" s="52"/>
      <c r="CR14189" s="52"/>
      <c r="CS14189" s="52"/>
      <c r="CT14189" s="52"/>
      <c r="CU14189" s="33"/>
      <c r="CV14189" s="33"/>
    </row>
    <row r="14190" spans="74:100">
      <c r="BV14190" s="62"/>
      <c r="BW14190" s="62"/>
      <c r="BX14190" s="62"/>
      <c r="BY14190" s="62"/>
      <c r="BZ14190" s="62"/>
      <c r="CA14190" s="62"/>
      <c r="CB14190" s="62"/>
      <c r="CC14190" s="62"/>
      <c r="CD14190" s="62"/>
      <c r="CE14190" s="62"/>
      <c r="CF14190" s="62"/>
      <c r="CL14190" s="56" t="s">
        <v>28908</v>
      </c>
      <c r="CM14190" s="56"/>
      <c r="CN14190" s="56"/>
      <c r="CO14190" s="52"/>
      <c r="CP14190" s="52"/>
      <c r="CQ14190" s="52"/>
      <c r="CR14190" s="52"/>
      <c r="CS14190" s="52"/>
      <c r="CT14190" s="52"/>
      <c r="CU14190" s="33"/>
      <c r="CV14190" s="33"/>
    </row>
    <row r="14191" spans="74:100">
      <c r="BV14191" s="62"/>
      <c r="BW14191" s="62"/>
      <c r="BX14191" s="62"/>
      <c r="BY14191" s="62"/>
      <c r="BZ14191" s="62"/>
      <c r="CA14191" s="62"/>
      <c r="CB14191" s="62"/>
      <c r="CC14191" s="62"/>
      <c r="CD14191" s="62"/>
      <c r="CE14191" s="62"/>
      <c r="CF14191" s="62"/>
      <c r="CL14191" s="56" t="s">
        <v>7052</v>
      </c>
      <c r="CM14191" s="56" t="s">
        <v>217</v>
      </c>
      <c r="CN14191" s="56" t="s">
        <v>217</v>
      </c>
      <c r="CO14191" s="52"/>
      <c r="CP14191" s="52"/>
      <c r="CQ14191" s="52"/>
      <c r="CR14191" s="52"/>
      <c r="CS14191" s="52"/>
      <c r="CT14191" s="52"/>
      <c r="CU14191" s="33"/>
      <c r="CV14191" s="33"/>
    </row>
    <row r="14192" spans="74:100">
      <c r="BV14192" s="62"/>
      <c r="BW14192" s="62"/>
      <c r="BX14192" s="62"/>
      <c r="BY14192" s="62"/>
      <c r="BZ14192" s="62"/>
      <c r="CA14192" s="62"/>
      <c r="CB14192" s="62"/>
      <c r="CC14192" s="62"/>
      <c r="CD14192" s="62"/>
      <c r="CE14192" s="62"/>
      <c r="CF14192" s="62"/>
      <c r="CL14192" s="56" t="s">
        <v>20437</v>
      </c>
      <c r="CM14192" s="56"/>
      <c r="CN14192" s="56"/>
      <c r="CO14192" s="52"/>
      <c r="CP14192" s="52"/>
      <c r="CQ14192" s="52"/>
      <c r="CR14192" s="52"/>
      <c r="CS14192" s="52"/>
      <c r="CT14192" s="52"/>
      <c r="CU14192" s="33"/>
      <c r="CV14192" s="33"/>
    </row>
    <row r="14193" spans="74:100">
      <c r="BV14193" s="62"/>
      <c r="BW14193" s="62"/>
      <c r="BX14193" s="62"/>
      <c r="BY14193" s="62"/>
      <c r="BZ14193" s="62"/>
      <c r="CA14193" s="62"/>
      <c r="CB14193" s="62"/>
      <c r="CC14193" s="62"/>
      <c r="CD14193" s="62"/>
      <c r="CE14193" s="62"/>
      <c r="CF14193" s="62"/>
      <c r="CL14193" s="56" t="s">
        <v>17338</v>
      </c>
      <c r="CM14193" s="56" t="s">
        <v>216</v>
      </c>
      <c r="CN14193" s="56" t="s">
        <v>216</v>
      </c>
      <c r="CO14193" s="52"/>
      <c r="CP14193" s="52"/>
      <c r="CQ14193" s="52"/>
      <c r="CR14193" s="52"/>
      <c r="CS14193" s="52"/>
      <c r="CT14193" s="52"/>
      <c r="CU14193" s="33"/>
      <c r="CV14193" s="33"/>
    </row>
    <row r="14194" spans="74:100">
      <c r="BV14194" s="62"/>
      <c r="BW14194" s="62"/>
      <c r="BX14194" s="62"/>
      <c r="BY14194" s="62"/>
      <c r="BZ14194" s="62"/>
      <c r="CA14194" s="62"/>
      <c r="CB14194" s="62"/>
      <c r="CC14194" s="62"/>
      <c r="CD14194" s="62"/>
      <c r="CE14194" s="62"/>
      <c r="CF14194" s="62"/>
      <c r="CL14194" s="56" t="s">
        <v>23341</v>
      </c>
      <c r="CM14194" s="56"/>
      <c r="CN14194" s="56"/>
      <c r="CO14194" s="52"/>
      <c r="CP14194" s="52"/>
      <c r="CQ14194" s="52"/>
      <c r="CR14194" s="52"/>
      <c r="CS14194" s="52"/>
      <c r="CT14194" s="52"/>
      <c r="CU14194" s="33"/>
      <c r="CV14194" s="33"/>
    </row>
    <row r="14195" spans="74:100">
      <c r="BV14195" s="62"/>
      <c r="BW14195" s="62"/>
      <c r="BX14195" s="62"/>
      <c r="BY14195" s="62"/>
      <c r="BZ14195" s="62"/>
      <c r="CA14195" s="62"/>
      <c r="CB14195" s="62"/>
      <c r="CC14195" s="62"/>
      <c r="CD14195" s="62"/>
      <c r="CE14195" s="62"/>
      <c r="CF14195" s="62"/>
      <c r="CL14195" s="56" t="s">
        <v>2957</v>
      </c>
      <c r="CM14195" s="56" t="s">
        <v>214</v>
      </c>
      <c r="CN14195" s="56" t="s">
        <v>214</v>
      </c>
      <c r="CO14195" s="52"/>
      <c r="CP14195" s="52"/>
      <c r="CQ14195" s="52"/>
      <c r="CR14195" s="52"/>
      <c r="CS14195" s="52"/>
      <c r="CT14195" s="52"/>
      <c r="CU14195" s="33"/>
      <c r="CV14195" s="33"/>
    </row>
    <row r="14196" spans="74:100">
      <c r="BV14196" s="62"/>
      <c r="BW14196" s="62"/>
      <c r="BX14196" s="62"/>
      <c r="BY14196" s="62"/>
      <c r="BZ14196" s="62"/>
      <c r="CA14196" s="62"/>
      <c r="CB14196" s="62"/>
      <c r="CC14196" s="62"/>
      <c r="CD14196" s="62"/>
      <c r="CE14196" s="62"/>
      <c r="CF14196" s="62"/>
      <c r="CL14196" s="56" t="s">
        <v>23329</v>
      </c>
      <c r="CM14196" s="56"/>
      <c r="CN14196" s="56"/>
      <c r="CO14196" s="52"/>
      <c r="CP14196" s="52"/>
      <c r="CQ14196" s="52"/>
      <c r="CR14196" s="52"/>
      <c r="CS14196" s="52"/>
      <c r="CT14196" s="52"/>
      <c r="CU14196" s="33"/>
      <c r="CV14196" s="33"/>
    </row>
    <row r="14197" spans="74:100">
      <c r="BV14197" s="62"/>
      <c r="BW14197" s="62"/>
      <c r="BX14197" s="62"/>
      <c r="BY14197" s="62"/>
      <c r="BZ14197" s="62"/>
      <c r="CA14197" s="62"/>
      <c r="CB14197" s="62"/>
      <c r="CC14197" s="62"/>
      <c r="CD14197" s="62"/>
      <c r="CE14197" s="62"/>
      <c r="CF14197" s="62"/>
      <c r="CL14197" s="56" t="s">
        <v>7053</v>
      </c>
      <c r="CM14197" s="56" t="s">
        <v>217</v>
      </c>
      <c r="CN14197" s="56" t="s">
        <v>217</v>
      </c>
      <c r="CO14197" s="52"/>
      <c r="CP14197" s="52"/>
      <c r="CQ14197" s="52"/>
      <c r="CR14197" s="52"/>
      <c r="CS14197" s="52"/>
      <c r="CT14197" s="52"/>
      <c r="CU14197" s="33"/>
      <c r="CV14197" s="33"/>
    </row>
    <row r="14198" spans="74:100">
      <c r="BV14198" s="62"/>
      <c r="BW14198" s="62"/>
      <c r="BX14198" s="62"/>
      <c r="BY14198" s="62"/>
      <c r="BZ14198" s="62"/>
      <c r="CA14198" s="62"/>
      <c r="CB14198" s="62"/>
      <c r="CC14198" s="62"/>
      <c r="CD14198" s="62"/>
      <c r="CE14198" s="62"/>
      <c r="CF14198" s="62"/>
      <c r="CL14198" s="56" t="s">
        <v>20439</v>
      </c>
      <c r="CM14198" s="56"/>
      <c r="CN14198" s="56"/>
      <c r="CO14198" s="52"/>
      <c r="CP14198" s="52"/>
      <c r="CQ14198" s="52"/>
      <c r="CR14198" s="52"/>
      <c r="CS14198" s="52"/>
      <c r="CT14198" s="52"/>
      <c r="CU14198" s="33"/>
      <c r="CV14198" s="33"/>
    </row>
    <row r="14199" spans="74:100">
      <c r="BV14199" s="62"/>
      <c r="BW14199" s="62"/>
      <c r="BX14199" s="62"/>
      <c r="BY14199" s="62"/>
      <c r="BZ14199" s="62"/>
      <c r="CA14199" s="62"/>
      <c r="CB14199" s="62"/>
      <c r="CC14199" s="62"/>
      <c r="CD14199" s="62"/>
      <c r="CE14199" s="62"/>
      <c r="CF14199" s="62"/>
      <c r="CL14199" s="56" t="s">
        <v>2959</v>
      </c>
      <c r="CM14199" s="56" t="s">
        <v>217</v>
      </c>
      <c r="CN14199" s="56" t="s">
        <v>217</v>
      </c>
      <c r="CO14199" s="52"/>
      <c r="CP14199" s="52"/>
      <c r="CQ14199" s="52"/>
      <c r="CR14199" s="52"/>
      <c r="CS14199" s="52"/>
      <c r="CT14199" s="52"/>
      <c r="CU14199" s="33"/>
      <c r="CV14199" s="33"/>
    </row>
    <row r="14200" spans="74:100">
      <c r="BV14200" s="62"/>
      <c r="BW14200" s="62"/>
      <c r="BX14200" s="62"/>
      <c r="BY14200" s="62"/>
      <c r="BZ14200" s="62"/>
      <c r="CA14200" s="62"/>
      <c r="CB14200" s="62"/>
      <c r="CC14200" s="62"/>
      <c r="CD14200" s="62"/>
      <c r="CE14200" s="62"/>
      <c r="CF14200" s="62"/>
      <c r="CL14200" s="56" t="s">
        <v>23330</v>
      </c>
      <c r="CM14200" s="56"/>
      <c r="CN14200" s="56"/>
      <c r="CO14200" s="52"/>
      <c r="CP14200" s="52"/>
      <c r="CQ14200" s="52"/>
      <c r="CR14200" s="52"/>
      <c r="CS14200" s="52"/>
      <c r="CT14200" s="52"/>
      <c r="CU14200" s="33"/>
      <c r="CV14200" s="33"/>
    </row>
    <row r="14201" spans="74:100">
      <c r="BV14201" s="62"/>
      <c r="BW14201" s="62"/>
      <c r="BX14201" s="62"/>
      <c r="BY14201" s="62"/>
      <c r="BZ14201" s="62"/>
      <c r="CA14201" s="62"/>
      <c r="CB14201" s="62"/>
      <c r="CC14201" s="62"/>
      <c r="CD14201" s="62"/>
      <c r="CE14201" s="62"/>
      <c r="CF14201" s="62"/>
      <c r="CL14201" s="56" t="s">
        <v>2960</v>
      </c>
      <c r="CM14201" s="56" t="s">
        <v>216</v>
      </c>
      <c r="CN14201" s="56" t="s">
        <v>216</v>
      </c>
      <c r="CO14201" s="52"/>
      <c r="CP14201" s="52"/>
      <c r="CQ14201" s="52"/>
      <c r="CR14201" s="52"/>
      <c r="CS14201" s="52"/>
      <c r="CT14201" s="52"/>
      <c r="CU14201" s="33"/>
      <c r="CV14201" s="33"/>
    </row>
    <row r="14202" spans="74:100">
      <c r="BV14202" s="62"/>
      <c r="BW14202" s="62"/>
      <c r="BX14202" s="62"/>
      <c r="BY14202" s="62"/>
      <c r="BZ14202" s="62"/>
      <c r="CA14202" s="62"/>
      <c r="CB14202" s="62"/>
      <c r="CC14202" s="62"/>
      <c r="CD14202" s="62"/>
      <c r="CE14202" s="62"/>
      <c r="CF14202" s="62"/>
      <c r="CL14202" s="56" t="s">
        <v>23331</v>
      </c>
      <c r="CM14202" s="56"/>
      <c r="CN14202" s="56"/>
      <c r="CO14202" s="52"/>
      <c r="CP14202" s="52"/>
      <c r="CQ14202" s="52"/>
      <c r="CR14202" s="52"/>
      <c r="CS14202" s="52"/>
      <c r="CT14202" s="52"/>
      <c r="CU14202" s="33"/>
      <c r="CV14202" s="33"/>
    </row>
    <row r="14203" spans="74:100">
      <c r="BV14203" s="62"/>
      <c r="BW14203" s="62"/>
      <c r="BX14203" s="62"/>
      <c r="BY14203" s="62"/>
      <c r="BZ14203" s="62"/>
      <c r="CA14203" s="62"/>
      <c r="CB14203" s="62"/>
      <c r="CC14203" s="62"/>
      <c r="CD14203" s="62"/>
      <c r="CE14203" s="62"/>
      <c r="CF14203" s="62"/>
      <c r="CL14203" s="56" t="s">
        <v>2963</v>
      </c>
      <c r="CM14203" s="56" t="s">
        <v>214</v>
      </c>
      <c r="CN14203" s="56" t="s">
        <v>214</v>
      </c>
      <c r="CO14203" s="52"/>
      <c r="CP14203" s="52"/>
      <c r="CQ14203" s="52"/>
      <c r="CR14203" s="52"/>
      <c r="CS14203" s="52"/>
      <c r="CT14203" s="52"/>
      <c r="CU14203" s="33"/>
      <c r="CV14203" s="33"/>
    </row>
    <row r="14204" spans="74:100">
      <c r="BV14204" s="62"/>
      <c r="BW14204" s="62"/>
      <c r="BX14204" s="62"/>
      <c r="BY14204" s="62"/>
      <c r="BZ14204" s="62"/>
      <c r="CA14204" s="62"/>
      <c r="CB14204" s="62"/>
      <c r="CC14204" s="62"/>
      <c r="CD14204" s="62"/>
      <c r="CE14204" s="62"/>
      <c r="CF14204" s="62"/>
      <c r="CL14204" s="56" t="s">
        <v>25074</v>
      </c>
      <c r="CM14204" s="56"/>
      <c r="CN14204" s="56"/>
      <c r="CO14204" s="52"/>
      <c r="CP14204" s="52"/>
      <c r="CQ14204" s="52"/>
      <c r="CR14204" s="52"/>
      <c r="CS14204" s="52"/>
      <c r="CT14204" s="52"/>
      <c r="CU14204" s="33"/>
      <c r="CV14204" s="33"/>
    </row>
    <row r="14205" spans="74:100">
      <c r="BV14205" s="62"/>
      <c r="BW14205" s="62"/>
      <c r="BX14205" s="62"/>
      <c r="BY14205" s="62"/>
      <c r="BZ14205" s="62"/>
      <c r="CA14205" s="62"/>
      <c r="CB14205" s="62"/>
      <c r="CC14205" s="62"/>
      <c r="CD14205" s="62"/>
      <c r="CE14205" s="62"/>
      <c r="CF14205" s="62"/>
      <c r="CL14205" s="56" t="s">
        <v>2964</v>
      </c>
      <c r="CM14205" s="56" t="s">
        <v>216</v>
      </c>
      <c r="CN14205" s="56" t="s">
        <v>216</v>
      </c>
      <c r="CO14205" s="52"/>
      <c r="CP14205" s="52"/>
      <c r="CQ14205" s="52"/>
      <c r="CR14205" s="52"/>
      <c r="CS14205" s="52"/>
      <c r="CT14205" s="52"/>
      <c r="CU14205" s="33"/>
      <c r="CV14205" s="33"/>
    </row>
    <row r="14206" spans="74:100">
      <c r="BV14206" s="62"/>
      <c r="BW14206" s="62"/>
      <c r="BX14206" s="62"/>
      <c r="BY14206" s="62"/>
      <c r="BZ14206" s="62"/>
      <c r="CA14206" s="62"/>
      <c r="CB14206" s="62"/>
      <c r="CC14206" s="62"/>
      <c r="CD14206" s="62"/>
      <c r="CE14206" s="62"/>
      <c r="CF14206" s="62"/>
      <c r="CL14206" s="56" t="s">
        <v>23332</v>
      </c>
      <c r="CM14206" s="56"/>
      <c r="CN14206" s="56"/>
      <c r="CO14206" s="52"/>
      <c r="CP14206" s="52"/>
      <c r="CQ14206" s="52"/>
      <c r="CR14206" s="52"/>
      <c r="CS14206" s="52"/>
      <c r="CT14206" s="52"/>
      <c r="CU14206" s="33"/>
      <c r="CV14206" s="33"/>
    </row>
    <row r="14207" spans="74:100">
      <c r="BV14207" s="62"/>
      <c r="BW14207" s="62"/>
      <c r="BX14207" s="62"/>
      <c r="BY14207" s="62"/>
      <c r="BZ14207" s="62"/>
      <c r="CA14207" s="62"/>
      <c r="CB14207" s="62"/>
      <c r="CC14207" s="62"/>
      <c r="CD14207" s="62"/>
      <c r="CE14207" s="62"/>
      <c r="CF14207" s="62"/>
      <c r="CL14207" s="56" t="s">
        <v>2965</v>
      </c>
      <c r="CM14207" s="56" t="s">
        <v>214</v>
      </c>
      <c r="CN14207" s="56" t="s">
        <v>214</v>
      </c>
      <c r="CO14207" s="52"/>
      <c r="CP14207" s="52"/>
      <c r="CQ14207" s="52"/>
      <c r="CR14207" s="52"/>
      <c r="CS14207" s="52"/>
      <c r="CT14207" s="52"/>
      <c r="CU14207" s="33"/>
      <c r="CV14207" s="33"/>
    </row>
    <row r="14208" spans="74:100">
      <c r="BV14208" s="62"/>
      <c r="BW14208" s="62"/>
      <c r="BX14208" s="62"/>
      <c r="BY14208" s="62"/>
      <c r="BZ14208" s="62"/>
      <c r="CA14208" s="62"/>
      <c r="CB14208" s="62"/>
      <c r="CC14208" s="62"/>
      <c r="CD14208" s="62"/>
      <c r="CE14208" s="62"/>
      <c r="CF14208" s="62"/>
      <c r="CL14208" s="56" t="s">
        <v>23333</v>
      </c>
      <c r="CM14208" s="56"/>
      <c r="CN14208" s="56"/>
      <c r="CO14208" s="52"/>
      <c r="CP14208" s="52"/>
      <c r="CQ14208" s="52"/>
      <c r="CR14208" s="52"/>
      <c r="CS14208" s="52"/>
      <c r="CT14208" s="52"/>
      <c r="CU14208" s="33"/>
      <c r="CV14208" s="33"/>
    </row>
    <row r="14209" spans="74:100">
      <c r="BV14209" s="62"/>
      <c r="BW14209" s="62"/>
      <c r="BX14209" s="62"/>
      <c r="BY14209" s="62"/>
      <c r="BZ14209" s="62"/>
      <c r="CA14209" s="62"/>
      <c r="CB14209" s="62"/>
      <c r="CC14209" s="62"/>
      <c r="CD14209" s="62"/>
      <c r="CE14209" s="62"/>
      <c r="CF14209" s="62"/>
      <c r="CL14209" s="56" t="s">
        <v>2966</v>
      </c>
      <c r="CM14209" s="56" t="s">
        <v>216</v>
      </c>
      <c r="CN14209" s="56" t="s">
        <v>216</v>
      </c>
      <c r="CO14209" s="52"/>
      <c r="CP14209" s="52"/>
      <c r="CQ14209" s="52"/>
      <c r="CR14209" s="52"/>
      <c r="CS14209" s="52"/>
      <c r="CT14209" s="52"/>
      <c r="CU14209" s="33"/>
      <c r="CV14209" s="33"/>
    </row>
    <row r="14210" spans="74:100">
      <c r="BV14210" s="62"/>
      <c r="BW14210" s="62"/>
      <c r="BX14210" s="62"/>
      <c r="BY14210" s="62"/>
      <c r="BZ14210" s="62"/>
      <c r="CA14210" s="62"/>
      <c r="CB14210" s="62"/>
      <c r="CC14210" s="62"/>
      <c r="CD14210" s="62"/>
      <c r="CE14210" s="62"/>
      <c r="CF14210" s="62"/>
      <c r="CL14210" s="56" t="s">
        <v>23334</v>
      </c>
      <c r="CM14210" s="56"/>
      <c r="CN14210" s="56"/>
      <c r="CO14210" s="52"/>
      <c r="CP14210" s="52"/>
      <c r="CQ14210" s="52"/>
      <c r="CR14210" s="52"/>
      <c r="CS14210" s="52"/>
      <c r="CT14210" s="52"/>
      <c r="CU14210" s="33"/>
      <c r="CV14210" s="33"/>
    </row>
    <row r="14211" spans="74:100">
      <c r="BV14211" s="62"/>
      <c r="BW14211" s="62"/>
      <c r="BX14211" s="62"/>
      <c r="BY14211" s="62"/>
      <c r="BZ14211" s="62"/>
      <c r="CA14211" s="62"/>
      <c r="CB14211" s="62"/>
      <c r="CC14211" s="62"/>
      <c r="CD14211" s="62"/>
      <c r="CE14211" s="62"/>
      <c r="CF14211" s="62"/>
      <c r="CL14211" s="56" t="s">
        <v>2967</v>
      </c>
      <c r="CM14211" s="56" t="s">
        <v>215</v>
      </c>
      <c r="CN14211" s="56" t="s">
        <v>215</v>
      </c>
      <c r="CO14211" s="52"/>
      <c r="CP14211" s="52"/>
      <c r="CQ14211" s="52"/>
      <c r="CR14211" s="52"/>
      <c r="CS14211" s="52"/>
      <c r="CT14211" s="52"/>
      <c r="CU14211" s="33"/>
      <c r="CV14211" s="33"/>
    </row>
    <row r="14212" spans="74:100">
      <c r="BV14212" s="62"/>
      <c r="BW14212" s="62"/>
      <c r="BX14212" s="62"/>
      <c r="BY14212" s="62"/>
      <c r="BZ14212" s="62"/>
      <c r="CA14212" s="62"/>
      <c r="CB14212" s="62"/>
      <c r="CC14212" s="62"/>
      <c r="CD14212" s="62"/>
      <c r="CE14212" s="62"/>
      <c r="CF14212" s="62"/>
      <c r="CL14212" s="56" t="s">
        <v>23335</v>
      </c>
      <c r="CM14212" s="56"/>
      <c r="CN14212" s="56"/>
      <c r="CO14212" s="52"/>
      <c r="CP14212" s="52"/>
      <c r="CQ14212" s="52"/>
      <c r="CR14212" s="52"/>
      <c r="CS14212" s="52"/>
      <c r="CT14212" s="52"/>
      <c r="CU14212" s="33"/>
      <c r="CV14212" s="33"/>
    </row>
    <row r="14213" spans="74:100">
      <c r="BV14213" s="62"/>
      <c r="BW14213" s="62"/>
      <c r="BX14213" s="62"/>
      <c r="BY14213" s="62"/>
      <c r="BZ14213" s="62"/>
      <c r="CA14213" s="62"/>
      <c r="CB14213" s="62"/>
      <c r="CC14213" s="62"/>
      <c r="CD14213" s="62"/>
      <c r="CE14213" s="62"/>
      <c r="CF14213" s="62"/>
      <c r="CL14213" s="56" t="s">
        <v>2968</v>
      </c>
      <c r="CM14213" s="56" t="s">
        <v>215</v>
      </c>
      <c r="CN14213" s="56" t="s">
        <v>215</v>
      </c>
      <c r="CO14213" s="52"/>
      <c r="CP14213" s="52"/>
      <c r="CQ14213" s="52"/>
      <c r="CR14213" s="52"/>
      <c r="CS14213" s="52"/>
      <c r="CT14213" s="52"/>
      <c r="CU14213" s="33"/>
      <c r="CV14213" s="33"/>
    </row>
    <row r="14214" spans="74:100">
      <c r="BV14214" s="62"/>
      <c r="BW14214" s="62"/>
      <c r="BX14214" s="62"/>
      <c r="BY14214" s="62"/>
      <c r="BZ14214" s="62"/>
      <c r="CA14214" s="62"/>
      <c r="CB14214" s="62"/>
      <c r="CC14214" s="62"/>
      <c r="CD14214" s="62"/>
      <c r="CE14214" s="62"/>
      <c r="CF14214" s="62"/>
      <c r="CL14214" s="56" t="s">
        <v>23336</v>
      </c>
      <c r="CM14214" s="56"/>
      <c r="CN14214" s="56"/>
      <c r="CO14214" s="52"/>
      <c r="CP14214" s="52"/>
      <c r="CQ14214" s="52"/>
      <c r="CR14214" s="52"/>
      <c r="CS14214" s="52"/>
      <c r="CT14214" s="52"/>
      <c r="CU14214" s="33"/>
      <c r="CV14214" s="33"/>
    </row>
    <row r="14215" spans="74:100">
      <c r="BV14215" s="62"/>
      <c r="BW14215" s="62"/>
      <c r="BX14215" s="62"/>
      <c r="BY14215" s="62"/>
      <c r="BZ14215" s="62"/>
      <c r="CA14215" s="62"/>
      <c r="CB14215" s="62"/>
      <c r="CC14215" s="62"/>
      <c r="CD14215" s="62"/>
      <c r="CE14215" s="62"/>
      <c r="CF14215" s="62"/>
      <c r="CL14215" s="56" t="s">
        <v>7056</v>
      </c>
      <c r="CM14215" s="56" t="s">
        <v>217</v>
      </c>
      <c r="CN14215" s="56" t="s">
        <v>217</v>
      </c>
      <c r="CO14215" s="52"/>
      <c r="CP14215" s="52"/>
      <c r="CQ14215" s="52"/>
      <c r="CR14215" s="52"/>
      <c r="CS14215" s="52"/>
      <c r="CT14215" s="52"/>
      <c r="CU14215" s="33"/>
      <c r="CV14215" s="33"/>
    </row>
    <row r="14216" spans="74:100">
      <c r="BV14216" s="62"/>
      <c r="BW14216" s="62"/>
      <c r="BX14216" s="62"/>
      <c r="BY14216" s="62"/>
      <c r="BZ14216" s="62"/>
      <c r="CA14216" s="62"/>
      <c r="CB14216" s="62"/>
      <c r="CC14216" s="62"/>
      <c r="CD14216" s="62"/>
      <c r="CE14216" s="62"/>
      <c r="CF14216" s="62"/>
      <c r="CL14216" s="56" t="s">
        <v>20441</v>
      </c>
      <c r="CM14216" s="56"/>
      <c r="CN14216" s="56"/>
      <c r="CO14216" s="52"/>
      <c r="CP14216" s="52"/>
      <c r="CQ14216" s="52"/>
      <c r="CR14216" s="52"/>
      <c r="CS14216" s="52"/>
      <c r="CT14216" s="52"/>
      <c r="CU14216" s="33"/>
      <c r="CV14216" s="33"/>
    </row>
    <row r="14217" spans="74:100">
      <c r="BV14217" s="62"/>
      <c r="BW14217" s="62"/>
      <c r="BX14217" s="62"/>
      <c r="BY14217" s="62"/>
      <c r="BZ14217" s="62"/>
      <c r="CA14217" s="62"/>
      <c r="CB14217" s="62"/>
      <c r="CC14217" s="62"/>
      <c r="CD14217" s="62"/>
      <c r="CE14217" s="62"/>
      <c r="CF14217" s="62"/>
      <c r="CL14217" s="56" t="s">
        <v>2969</v>
      </c>
      <c r="CM14217" s="56" t="s">
        <v>214</v>
      </c>
      <c r="CN14217" s="56" t="s">
        <v>214</v>
      </c>
      <c r="CO14217" s="52"/>
      <c r="CP14217" s="52"/>
      <c r="CQ14217" s="52"/>
      <c r="CR14217" s="52"/>
      <c r="CS14217" s="52"/>
      <c r="CT14217" s="52"/>
      <c r="CU14217" s="33"/>
      <c r="CV14217" s="33"/>
    </row>
    <row r="14218" spans="74:100">
      <c r="BV14218" s="62"/>
      <c r="BW14218" s="62"/>
      <c r="BX14218" s="62"/>
      <c r="BY14218" s="62"/>
      <c r="BZ14218" s="62"/>
      <c r="CA14218" s="62"/>
      <c r="CB14218" s="62"/>
      <c r="CC14218" s="62"/>
      <c r="CD14218" s="62"/>
      <c r="CE14218" s="62"/>
      <c r="CF14218" s="62"/>
      <c r="CL14218" s="56" t="s">
        <v>23337</v>
      </c>
      <c r="CM14218" s="56"/>
      <c r="CN14218" s="56"/>
      <c r="CO14218" s="52"/>
      <c r="CP14218" s="52"/>
      <c r="CQ14218" s="52"/>
      <c r="CR14218" s="52"/>
      <c r="CS14218" s="52"/>
      <c r="CT14218" s="52"/>
      <c r="CU14218" s="33"/>
      <c r="CV14218" s="33"/>
    </row>
    <row r="14219" spans="74:100">
      <c r="BV14219" s="62"/>
      <c r="BW14219" s="62"/>
      <c r="BX14219" s="62"/>
      <c r="BY14219" s="62"/>
      <c r="BZ14219" s="62"/>
      <c r="CA14219" s="62"/>
      <c r="CB14219" s="62"/>
      <c r="CC14219" s="62"/>
      <c r="CD14219" s="62"/>
      <c r="CE14219" s="62"/>
      <c r="CF14219" s="62"/>
      <c r="CL14219" s="56" t="s">
        <v>2970</v>
      </c>
      <c r="CM14219" s="56" t="s">
        <v>216</v>
      </c>
      <c r="CN14219" s="56" t="s">
        <v>216</v>
      </c>
      <c r="CO14219" s="52"/>
      <c r="CP14219" s="52"/>
      <c r="CQ14219" s="52"/>
      <c r="CR14219" s="52"/>
      <c r="CS14219" s="52"/>
      <c r="CT14219" s="52"/>
      <c r="CU14219" s="33"/>
      <c r="CV14219" s="33"/>
    </row>
    <row r="14220" spans="74:100">
      <c r="BV14220" s="62"/>
      <c r="BW14220" s="62"/>
      <c r="BX14220" s="62"/>
      <c r="BY14220" s="62"/>
      <c r="BZ14220" s="62"/>
      <c r="CA14220" s="62"/>
      <c r="CB14220" s="62"/>
      <c r="CC14220" s="62"/>
      <c r="CD14220" s="62"/>
      <c r="CE14220" s="62"/>
      <c r="CF14220" s="62"/>
      <c r="CL14220" s="56" t="s">
        <v>23338</v>
      </c>
      <c r="CM14220" s="56"/>
      <c r="CN14220" s="56"/>
      <c r="CO14220" s="52"/>
      <c r="CP14220" s="52"/>
      <c r="CQ14220" s="52"/>
      <c r="CR14220" s="52"/>
      <c r="CS14220" s="52"/>
      <c r="CT14220" s="52"/>
      <c r="CU14220" s="33"/>
      <c r="CV14220" s="33"/>
    </row>
    <row r="14221" spans="74:100">
      <c r="BV14221" s="62"/>
      <c r="BW14221" s="62"/>
      <c r="BX14221" s="62"/>
      <c r="BY14221" s="62"/>
      <c r="BZ14221" s="62"/>
      <c r="CA14221" s="62"/>
      <c r="CB14221" s="62"/>
      <c r="CC14221" s="62"/>
      <c r="CD14221" s="62"/>
      <c r="CE14221" s="62"/>
      <c r="CF14221" s="62"/>
      <c r="CL14221" s="56" t="s">
        <v>2971</v>
      </c>
      <c r="CM14221" s="56" t="s">
        <v>215</v>
      </c>
      <c r="CN14221" s="56" t="s">
        <v>215</v>
      </c>
      <c r="CO14221" s="52"/>
      <c r="CP14221" s="52"/>
      <c r="CQ14221" s="52"/>
      <c r="CR14221" s="52"/>
      <c r="CS14221" s="52"/>
      <c r="CT14221" s="52"/>
      <c r="CU14221" s="33"/>
      <c r="CV14221" s="33"/>
    </row>
    <row r="14222" spans="74:100">
      <c r="BV14222" s="62"/>
      <c r="BW14222" s="62"/>
      <c r="BX14222" s="62"/>
      <c r="BY14222" s="62"/>
      <c r="BZ14222" s="62"/>
      <c r="CA14222" s="62"/>
      <c r="CB14222" s="62"/>
      <c r="CC14222" s="62"/>
      <c r="CD14222" s="62"/>
      <c r="CE14222" s="62"/>
      <c r="CF14222" s="62"/>
      <c r="CL14222" s="56" t="s">
        <v>23339</v>
      </c>
      <c r="CM14222" s="56"/>
      <c r="CN14222" s="56"/>
      <c r="CO14222" s="52"/>
      <c r="CP14222" s="52"/>
      <c r="CQ14222" s="52"/>
      <c r="CR14222" s="52"/>
      <c r="CS14222" s="52"/>
      <c r="CT14222" s="52"/>
      <c r="CU14222" s="33"/>
      <c r="CV14222" s="33"/>
    </row>
    <row r="14223" spans="74:100">
      <c r="BV14223" s="62"/>
      <c r="BW14223" s="62"/>
      <c r="BX14223" s="62"/>
      <c r="BY14223" s="62"/>
      <c r="BZ14223" s="62"/>
      <c r="CA14223" s="62"/>
      <c r="CB14223" s="62"/>
      <c r="CC14223" s="62"/>
      <c r="CD14223" s="62"/>
      <c r="CE14223" s="62"/>
      <c r="CF14223" s="62"/>
      <c r="CL14223" s="56" t="s">
        <v>2972</v>
      </c>
      <c r="CM14223" s="56" t="s">
        <v>214</v>
      </c>
      <c r="CN14223" s="56" t="s">
        <v>214</v>
      </c>
      <c r="CO14223" s="52"/>
      <c r="CP14223" s="52"/>
      <c r="CQ14223" s="52"/>
      <c r="CR14223" s="52"/>
      <c r="CS14223" s="52"/>
      <c r="CT14223" s="52"/>
      <c r="CU14223" s="33"/>
      <c r="CV14223" s="33"/>
    </row>
    <row r="14224" spans="74:100">
      <c r="BV14224" s="62"/>
      <c r="BW14224" s="62"/>
      <c r="BX14224" s="62"/>
      <c r="BY14224" s="62"/>
      <c r="BZ14224" s="62"/>
      <c r="CA14224" s="62"/>
      <c r="CB14224" s="62"/>
      <c r="CC14224" s="62"/>
      <c r="CD14224" s="62"/>
      <c r="CE14224" s="62"/>
      <c r="CF14224" s="62"/>
      <c r="CL14224" s="56" t="s">
        <v>23340</v>
      </c>
      <c r="CM14224" s="56"/>
      <c r="CN14224" s="56"/>
      <c r="CO14224" s="52"/>
      <c r="CP14224" s="52"/>
      <c r="CQ14224" s="52"/>
      <c r="CR14224" s="52"/>
      <c r="CS14224" s="52"/>
      <c r="CT14224" s="52"/>
      <c r="CU14224" s="33"/>
      <c r="CV14224" s="33"/>
    </row>
    <row r="14225" spans="74:100">
      <c r="BV14225" s="62"/>
      <c r="BW14225" s="62"/>
      <c r="BX14225" s="62"/>
      <c r="BY14225" s="62"/>
      <c r="BZ14225" s="62"/>
      <c r="CA14225" s="62"/>
      <c r="CB14225" s="62"/>
      <c r="CC14225" s="62"/>
      <c r="CD14225" s="62"/>
      <c r="CE14225" s="62"/>
      <c r="CF14225" s="62"/>
      <c r="CL14225" s="56" t="s">
        <v>7057</v>
      </c>
      <c r="CM14225" s="56" t="s">
        <v>217</v>
      </c>
      <c r="CN14225" s="56" t="s">
        <v>217</v>
      </c>
      <c r="CO14225" s="52"/>
      <c r="CP14225" s="52"/>
      <c r="CQ14225" s="52"/>
      <c r="CR14225" s="52"/>
      <c r="CS14225" s="52"/>
      <c r="CT14225" s="52"/>
      <c r="CU14225" s="33"/>
      <c r="CV14225" s="33"/>
    </row>
    <row r="14226" spans="74:100">
      <c r="BV14226" s="62"/>
      <c r="BW14226" s="62"/>
      <c r="BX14226" s="62"/>
      <c r="BY14226" s="62"/>
      <c r="BZ14226" s="62"/>
      <c r="CA14226" s="62"/>
      <c r="CB14226" s="62"/>
      <c r="CC14226" s="62"/>
      <c r="CD14226" s="62"/>
      <c r="CE14226" s="62"/>
      <c r="CF14226" s="62"/>
      <c r="CL14226" s="56" t="s">
        <v>20442</v>
      </c>
      <c r="CM14226" s="56"/>
      <c r="CN14226" s="56"/>
      <c r="CO14226" s="52"/>
      <c r="CP14226" s="52"/>
      <c r="CQ14226" s="52"/>
      <c r="CR14226" s="52"/>
      <c r="CS14226" s="52"/>
      <c r="CT14226" s="52"/>
      <c r="CU14226" s="33"/>
      <c r="CV14226" s="33"/>
    </row>
    <row r="14227" spans="74:100">
      <c r="BV14227" s="62"/>
      <c r="BW14227" s="62"/>
      <c r="BX14227" s="62"/>
      <c r="BY14227" s="62"/>
      <c r="BZ14227" s="62"/>
      <c r="CA14227" s="62"/>
      <c r="CB14227" s="62"/>
      <c r="CC14227" s="62"/>
      <c r="CD14227" s="62"/>
      <c r="CE14227" s="62"/>
      <c r="CF14227" s="62"/>
      <c r="CL14227" s="56" t="s">
        <v>17311</v>
      </c>
      <c r="CM14227" s="56" t="s">
        <v>216</v>
      </c>
      <c r="CN14227" s="56" t="s">
        <v>216</v>
      </c>
      <c r="CO14227" s="52"/>
      <c r="CP14227" s="52"/>
      <c r="CQ14227" s="52"/>
      <c r="CR14227" s="52"/>
      <c r="CS14227" s="52"/>
      <c r="CT14227" s="52"/>
      <c r="CU14227" s="33"/>
      <c r="CV14227" s="33"/>
    </row>
    <row r="14228" spans="74:100">
      <c r="BV14228" s="62"/>
      <c r="BW14228" s="62"/>
      <c r="BX14228" s="62"/>
      <c r="BY14228" s="62"/>
      <c r="BZ14228" s="62"/>
      <c r="CA14228" s="62"/>
      <c r="CB14228" s="62"/>
      <c r="CC14228" s="62"/>
      <c r="CD14228" s="62"/>
      <c r="CE14228" s="62"/>
      <c r="CF14228" s="62"/>
      <c r="CL14228" s="56" t="s">
        <v>25075</v>
      </c>
      <c r="CM14228" s="56"/>
      <c r="CN14228" s="56"/>
      <c r="CO14228" s="52"/>
      <c r="CP14228" s="52"/>
      <c r="CQ14228" s="52"/>
      <c r="CR14228" s="52"/>
      <c r="CS14228" s="52"/>
      <c r="CT14228" s="52"/>
      <c r="CU14228" s="33"/>
      <c r="CV14228" s="33"/>
    </row>
    <row r="14229" spans="74:100">
      <c r="BV14229" s="62"/>
      <c r="BW14229" s="62"/>
      <c r="BX14229" s="62"/>
      <c r="BY14229" s="62"/>
      <c r="BZ14229" s="62"/>
      <c r="CA14229" s="62"/>
      <c r="CB14229" s="62"/>
      <c r="CC14229" s="62"/>
      <c r="CD14229" s="62"/>
      <c r="CE14229" s="62"/>
      <c r="CF14229" s="62"/>
      <c r="CL14229" s="56" t="s">
        <v>7058</v>
      </c>
      <c r="CM14229" s="56" t="s">
        <v>217</v>
      </c>
      <c r="CN14229" s="56" t="s">
        <v>217</v>
      </c>
      <c r="CO14229" s="52"/>
      <c r="CP14229" s="52"/>
      <c r="CQ14229" s="52"/>
      <c r="CR14229" s="52"/>
      <c r="CS14229" s="52"/>
      <c r="CT14229" s="52"/>
      <c r="CU14229" s="33"/>
      <c r="CV14229" s="33"/>
    </row>
    <row r="14230" spans="74:100">
      <c r="BV14230" s="62"/>
      <c r="BW14230" s="62"/>
      <c r="BX14230" s="62"/>
      <c r="BY14230" s="62"/>
      <c r="BZ14230" s="62"/>
      <c r="CA14230" s="62"/>
      <c r="CB14230" s="62"/>
      <c r="CC14230" s="62"/>
      <c r="CD14230" s="62"/>
      <c r="CE14230" s="62"/>
      <c r="CF14230" s="62"/>
      <c r="CL14230" s="56" t="s">
        <v>20443</v>
      </c>
      <c r="CM14230" s="56"/>
      <c r="CN14230" s="56"/>
      <c r="CO14230" s="52"/>
      <c r="CP14230" s="52"/>
      <c r="CQ14230" s="52"/>
      <c r="CR14230" s="52"/>
      <c r="CS14230" s="52"/>
      <c r="CT14230" s="52"/>
      <c r="CU14230" s="33"/>
      <c r="CV14230" s="33"/>
    </row>
    <row r="14231" spans="74:100">
      <c r="BV14231" s="62"/>
      <c r="BW14231" s="62"/>
      <c r="BX14231" s="62"/>
      <c r="BY14231" s="62"/>
      <c r="BZ14231" s="62"/>
      <c r="CA14231" s="62"/>
      <c r="CB14231" s="62"/>
      <c r="CC14231" s="62"/>
      <c r="CD14231" s="62"/>
      <c r="CE14231" s="62"/>
      <c r="CF14231" s="62"/>
      <c r="CL14231" s="56" t="s">
        <v>28909</v>
      </c>
      <c r="CM14231" s="56" t="s">
        <v>217</v>
      </c>
      <c r="CN14231" s="56" t="s">
        <v>217</v>
      </c>
      <c r="CO14231" s="52"/>
      <c r="CP14231" s="52"/>
      <c r="CQ14231" s="52"/>
      <c r="CR14231" s="52"/>
      <c r="CS14231" s="52"/>
      <c r="CT14231" s="52"/>
      <c r="CU14231" s="33"/>
      <c r="CV14231" s="33"/>
    </row>
    <row r="14232" spans="74:100">
      <c r="BV14232" s="62"/>
      <c r="BW14232" s="62"/>
      <c r="BX14232" s="62"/>
      <c r="BY14232" s="62"/>
      <c r="BZ14232" s="62"/>
      <c r="CA14232" s="62"/>
      <c r="CB14232" s="62"/>
      <c r="CC14232" s="62"/>
      <c r="CD14232" s="62"/>
      <c r="CE14232" s="62"/>
      <c r="CF14232" s="62"/>
      <c r="CL14232" s="56" t="s">
        <v>28910</v>
      </c>
      <c r="CM14232" s="56"/>
      <c r="CN14232" s="56"/>
      <c r="CO14232" s="52"/>
      <c r="CP14232" s="52"/>
      <c r="CQ14232" s="52"/>
      <c r="CR14232" s="52"/>
      <c r="CS14232" s="52"/>
      <c r="CT14232" s="52"/>
      <c r="CU14232" s="33"/>
      <c r="CV14232" s="33"/>
    </row>
    <row r="14233" spans="74:100">
      <c r="BV14233" s="62"/>
      <c r="BW14233" s="62"/>
      <c r="BX14233" s="62"/>
      <c r="BY14233" s="62"/>
      <c r="BZ14233" s="62"/>
      <c r="CA14233" s="62"/>
      <c r="CB14233" s="62"/>
      <c r="CC14233" s="62"/>
      <c r="CD14233" s="62"/>
      <c r="CE14233" s="62"/>
      <c r="CF14233" s="62"/>
      <c r="CL14233" s="56" t="s">
        <v>7060</v>
      </c>
      <c r="CM14233" s="56" t="s">
        <v>216</v>
      </c>
      <c r="CN14233" s="56" t="s">
        <v>216</v>
      </c>
      <c r="CO14233" s="52"/>
      <c r="CP14233" s="52"/>
      <c r="CQ14233" s="52"/>
      <c r="CR14233" s="52"/>
      <c r="CS14233" s="52"/>
      <c r="CT14233" s="52"/>
      <c r="CU14233" s="33"/>
      <c r="CV14233" s="33"/>
    </row>
    <row r="14234" spans="74:100">
      <c r="BV14234" s="62"/>
      <c r="BW14234" s="62"/>
      <c r="BX14234" s="62"/>
      <c r="BY14234" s="62"/>
      <c r="BZ14234" s="62"/>
      <c r="CA14234" s="62"/>
      <c r="CB14234" s="62"/>
      <c r="CC14234" s="62"/>
      <c r="CD14234" s="62"/>
      <c r="CE14234" s="62"/>
      <c r="CF14234" s="62"/>
      <c r="CL14234" s="56" t="s">
        <v>23342</v>
      </c>
      <c r="CM14234" s="56"/>
      <c r="CN14234" s="56"/>
      <c r="CO14234" s="52"/>
      <c r="CP14234" s="52"/>
      <c r="CQ14234" s="52"/>
      <c r="CR14234" s="52"/>
      <c r="CS14234" s="52"/>
      <c r="CT14234" s="52"/>
      <c r="CU14234" s="33"/>
      <c r="CV14234" s="33"/>
    </row>
    <row r="14235" spans="74:100">
      <c r="BV14235" s="62"/>
      <c r="BW14235" s="62"/>
      <c r="BX14235" s="62"/>
      <c r="BY14235" s="62"/>
      <c r="BZ14235" s="62"/>
      <c r="CA14235" s="62"/>
      <c r="CB14235" s="62"/>
      <c r="CC14235" s="62"/>
      <c r="CD14235" s="62"/>
      <c r="CE14235" s="62"/>
      <c r="CF14235" s="62"/>
      <c r="CL14235" s="56" t="s">
        <v>23343</v>
      </c>
      <c r="CM14235" s="56" t="s">
        <v>216</v>
      </c>
      <c r="CN14235" s="56" t="s">
        <v>216</v>
      </c>
      <c r="CO14235" s="52"/>
      <c r="CP14235" s="52"/>
      <c r="CQ14235" s="52"/>
      <c r="CR14235" s="52"/>
      <c r="CS14235" s="52"/>
      <c r="CT14235" s="52"/>
      <c r="CU14235" s="33"/>
      <c r="CV14235" s="33"/>
    </row>
    <row r="14236" spans="74:100">
      <c r="BV14236" s="62"/>
      <c r="BW14236" s="62"/>
      <c r="BX14236" s="62"/>
      <c r="BY14236" s="62"/>
      <c r="BZ14236" s="62"/>
      <c r="CA14236" s="62"/>
      <c r="CB14236" s="62"/>
      <c r="CC14236" s="62"/>
      <c r="CD14236" s="62"/>
      <c r="CE14236" s="62"/>
      <c r="CF14236" s="62"/>
      <c r="CL14236" s="56" t="s">
        <v>28911</v>
      </c>
      <c r="CM14236" s="56" t="s">
        <v>217</v>
      </c>
      <c r="CN14236" s="56" t="s">
        <v>217</v>
      </c>
      <c r="CO14236" s="52"/>
      <c r="CP14236" s="52"/>
      <c r="CQ14236" s="52"/>
      <c r="CR14236" s="52"/>
      <c r="CS14236" s="52"/>
      <c r="CT14236" s="52"/>
      <c r="CU14236" s="33"/>
      <c r="CV14236" s="33"/>
    </row>
    <row r="14237" spans="74:100">
      <c r="BV14237" s="62"/>
      <c r="BW14237" s="62"/>
      <c r="BX14237" s="62"/>
      <c r="BY14237" s="62"/>
      <c r="BZ14237" s="62"/>
      <c r="CA14237" s="62"/>
      <c r="CB14237" s="62"/>
      <c r="CC14237" s="62"/>
      <c r="CD14237" s="62"/>
      <c r="CE14237" s="62"/>
      <c r="CF14237" s="62"/>
      <c r="CL14237" s="56" t="s">
        <v>28912</v>
      </c>
      <c r="CM14237" s="56"/>
      <c r="CN14237" s="56"/>
      <c r="CO14237" s="52"/>
      <c r="CP14237" s="52"/>
      <c r="CQ14237" s="52"/>
      <c r="CR14237" s="52"/>
      <c r="CS14237" s="52"/>
      <c r="CT14237" s="52"/>
      <c r="CU14237" s="33"/>
      <c r="CV14237" s="33"/>
    </row>
    <row r="14238" spans="74:100">
      <c r="BV14238" s="62"/>
      <c r="BW14238" s="62"/>
      <c r="BX14238" s="62"/>
      <c r="BY14238" s="62"/>
      <c r="BZ14238" s="62"/>
      <c r="CA14238" s="62"/>
      <c r="CB14238" s="62"/>
      <c r="CC14238" s="62"/>
      <c r="CD14238" s="62"/>
      <c r="CE14238" s="62"/>
      <c r="CF14238" s="62"/>
      <c r="CL14238" s="56" t="s">
        <v>28913</v>
      </c>
      <c r="CM14238" s="56" t="s">
        <v>217</v>
      </c>
      <c r="CN14238" s="56" t="s">
        <v>217</v>
      </c>
      <c r="CO14238" s="52"/>
      <c r="CP14238" s="52"/>
      <c r="CQ14238" s="52"/>
      <c r="CR14238" s="52"/>
      <c r="CS14238" s="52"/>
      <c r="CT14238" s="52"/>
      <c r="CU14238" s="33"/>
      <c r="CV14238" s="33"/>
    </row>
    <row r="14239" spans="74:100">
      <c r="BV14239" s="62"/>
      <c r="BW14239" s="62"/>
      <c r="BX14239" s="62"/>
      <c r="BY14239" s="62"/>
      <c r="BZ14239" s="62"/>
      <c r="CA14239" s="62"/>
      <c r="CB14239" s="62"/>
      <c r="CC14239" s="62"/>
      <c r="CD14239" s="62"/>
      <c r="CE14239" s="62"/>
      <c r="CF14239" s="62"/>
      <c r="CL14239" s="56" t="s">
        <v>28912</v>
      </c>
      <c r="CM14239" s="56"/>
      <c r="CN14239" s="56"/>
      <c r="CO14239" s="52"/>
      <c r="CP14239" s="52"/>
      <c r="CQ14239" s="52"/>
      <c r="CR14239" s="52"/>
      <c r="CS14239" s="52"/>
      <c r="CT14239" s="52"/>
      <c r="CU14239" s="33"/>
      <c r="CV14239" s="33"/>
    </row>
    <row r="14240" spans="74:100">
      <c r="BV14240" s="62"/>
      <c r="BW14240" s="62"/>
      <c r="BX14240" s="62"/>
      <c r="BY14240" s="62"/>
      <c r="BZ14240" s="62"/>
      <c r="CA14240" s="62"/>
      <c r="CB14240" s="62"/>
      <c r="CC14240" s="62"/>
      <c r="CD14240" s="62"/>
      <c r="CE14240" s="62"/>
      <c r="CF14240" s="62"/>
      <c r="CL14240" s="56" t="s">
        <v>28914</v>
      </c>
      <c r="CM14240" s="56" t="s">
        <v>216</v>
      </c>
      <c r="CN14240" s="56" t="s">
        <v>216</v>
      </c>
      <c r="CO14240" s="52"/>
      <c r="CP14240" s="52"/>
      <c r="CQ14240" s="52"/>
      <c r="CR14240" s="52"/>
      <c r="CS14240" s="52"/>
      <c r="CT14240" s="52"/>
      <c r="CU14240" s="33"/>
      <c r="CV14240" s="33"/>
    </row>
    <row r="14241" spans="74:100">
      <c r="BV14241" s="62"/>
      <c r="BW14241" s="62"/>
      <c r="BX14241" s="62"/>
      <c r="BY14241" s="62"/>
      <c r="BZ14241" s="62"/>
      <c r="CA14241" s="62"/>
      <c r="CB14241" s="62"/>
      <c r="CC14241" s="62"/>
      <c r="CD14241" s="62"/>
      <c r="CE14241" s="62"/>
      <c r="CF14241" s="62"/>
      <c r="CL14241" s="56" t="s">
        <v>23344</v>
      </c>
      <c r="CM14241" s="56" t="s">
        <v>217</v>
      </c>
      <c r="CN14241" s="56" t="s">
        <v>217</v>
      </c>
      <c r="CO14241" s="52"/>
      <c r="CP14241" s="52"/>
      <c r="CQ14241" s="52"/>
      <c r="CR14241" s="52"/>
      <c r="CS14241" s="52"/>
      <c r="CT14241" s="52"/>
      <c r="CU14241" s="33"/>
      <c r="CV14241" s="33"/>
    </row>
    <row r="14242" spans="74:100">
      <c r="BV14242" s="62"/>
      <c r="BW14242" s="62"/>
      <c r="BX14242" s="62"/>
      <c r="BY14242" s="62"/>
      <c r="BZ14242" s="62"/>
      <c r="CA14242" s="62"/>
      <c r="CB14242" s="62"/>
      <c r="CC14242" s="62"/>
      <c r="CD14242" s="62"/>
      <c r="CE14242" s="62"/>
      <c r="CF14242" s="62"/>
      <c r="CL14242" s="56" t="s">
        <v>28912</v>
      </c>
      <c r="CM14242" s="56"/>
      <c r="CN14242" s="56"/>
      <c r="CO14242" s="52"/>
      <c r="CP14242" s="52"/>
      <c r="CQ14242" s="52"/>
      <c r="CR14242" s="52"/>
      <c r="CS14242" s="52"/>
      <c r="CT14242" s="52"/>
      <c r="CU14242" s="33"/>
      <c r="CV14242" s="33"/>
    </row>
    <row r="14243" spans="74:100">
      <c r="BV14243" s="62"/>
      <c r="BW14243" s="62"/>
      <c r="BX14243" s="62"/>
      <c r="BY14243" s="62"/>
      <c r="BZ14243" s="62"/>
      <c r="CA14243" s="62"/>
      <c r="CB14243" s="62"/>
      <c r="CC14243" s="62"/>
      <c r="CD14243" s="62"/>
      <c r="CE14243" s="62"/>
      <c r="CF14243" s="62"/>
      <c r="CL14243" s="56" t="s">
        <v>28915</v>
      </c>
      <c r="CM14243" s="56" t="s">
        <v>217</v>
      </c>
      <c r="CN14243" s="56" t="s">
        <v>217</v>
      </c>
      <c r="CO14243" s="52"/>
      <c r="CP14243" s="52"/>
      <c r="CQ14243" s="52"/>
      <c r="CR14243" s="52"/>
      <c r="CS14243" s="52"/>
      <c r="CT14243" s="52"/>
      <c r="CU14243" s="33"/>
      <c r="CV14243" s="33"/>
    </row>
    <row r="14244" spans="74:100">
      <c r="BV14244" s="62"/>
      <c r="BW14244" s="62"/>
      <c r="BX14244" s="62"/>
      <c r="BY14244" s="62"/>
      <c r="BZ14244" s="62"/>
      <c r="CA14244" s="62"/>
      <c r="CB14244" s="62"/>
      <c r="CC14244" s="62"/>
      <c r="CD14244" s="62"/>
      <c r="CE14244" s="62"/>
      <c r="CF14244" s="62"/>
      <c r="CL14244" s="56" t="s">
        <v>28912</v>
      </c>
      <c r="CM14244" s="56"/>
      <c r="CN14244" s="56"/>
      <c r="CO14244" s="52"/>
      <c r="CP14244" s="52"/>
      <c r="CQ14244" s="52"/>
      <c r="CR14244" s="52"/>
      <c r="CS14244" s="52"/>
      <c r="CT14244" s="52"/>
      <c r="CU14244" s="33"/>
      <c r="CV14244" s="33"/>
    </row>
    <row r="14245" spans="74:100">
      <c r="BV14245" s="62"/>
      <c r="BW14245" s="62"/>
      <c r="BX14245" s="62"/>
      <c r="BY14245" s="62"/>
      <c r="BZ14245" s="62"/>
      <c r="CA14245" s="62"/>
      <c r="CB14245" s="62"/>
      <c r="CC14245" s="62"/>
      <c r="CD14245" s="62"/>
      <c r="CE14245" s="62"/>
      <c r="CF14245" s="62"/>
      <c r="CL14245" s="56" t="s">
        <v>28916</v>
      </c>
      <c r="CM14245" s="56" t="s">
        <v>217</v>
      </c>
      <c r="CN14245" s="56" t="s">
        <v>217</v>
      </c>
      <c r="CO14245" s="52"/>
      <c r="CP14245" s="52"/>
      <c r="CQ14245" s="52"/>
      <c r="CR14245" s="52"/>
      <c r="CS14245" s="52"/>
      <c r="CT14245" s="52"/>
      <c r="CU14245" s="33"/>
      <c r="CV14245" s="33"/>
    </row>
    <row r="14246" spans="74:100">
      <c r="BV14246" s="62"/>
      <c r="BW14246" s="62"/>
      <c r="BX14246" s="62"/>
      <c r="BY14246" s="62"/>
      <c r="BZ14246" s="62"/>
      <c r="CA14246" s="62"/>
      <c r="CB14246" s="62"/>
      <c r="CC14246" s="62"/>
      <c r="CD14246" s="62"/>
      <c r="CE14246" s="62"/>
      <c r="CF14246" s="62"/>
      <c r="CL14246" s="56" t="s">
        <v>28912</v>
      </c>
      <c r="CM14246" s="56"/>
      <c r="CN14246" s="56"/>
      <c r="CO14246" s="52"/>
      <c r="CP14246" s="52"/>
      <c r="CQ14246" s="52"/>
      <c r="CR14246" s="52"/>
      <c r="CS14246" s="52"/>
      <c r="CT14246" s="52"/>
      <c r="CU14246" s="33"/>
      <c r="CV14246" s="33"/>
    </row>
    <row r="14247" spans="74:100">
      <c r="BV14247" s="62"/>
      <c r="BW14247" s="62"/>
      <c r="BX14247" s="62"/>
      <c r="BY14247" s="62"/>
      <c r="BZ14247" s="62"/>
      <c r="CA14247" s="62"/>
      <c r="CB14247" s="62"/>
      <c r="CC14247" s="62"/>
      <c r="CD14247" s="62"/>
      <c r="CE14247" s="62"/>
      <c r="CF14247" s="62"/>
      <c r="CL14247" s="56" t="s">
        <v>28917</v>
      </c>
      <c r="CM14247" s="56" t="s">
        <v>217</v>
      </c>
      <c r="CN14247" s="56" t="s">
        <v>217</v>
      </c>
      <c r="CO14247" s="52"/>
      <c r="CP14247" s="52"/>
      <c r="CQ14247" s="52"/>
      <c r="CR14247" s="52"/>
      <c r="CS14247" s="52"/>
      <c r="CT14247" s="52"/>
      <c r="CU14247" s="33"/>
      <c r="CV14247" s="33"/>
    </row>
    <row r="14248" spans="74:100">
      <c r="BV14248" s="62"/>
      <c r="BW14248" s="62"/>
      <c r="BX14248" s="62"/>
      <c r="BY14248" s="62"/>
      <c r="BZ14248" s="62"/>
      <c r="CA14248" s="62"/>
      <c r="CB14248" s="62"/>
      <c r="CC14248" s="62"/>
      <c r="CD14248" s="62"/>
      <c r="CE14248" s="62"/>
      <c r="CF14248" s="62"/>
      <c r="CL14248" s="56" t="s">
        <v>28912</v>
      </c>
      <c r="CM14248" s="56"/>
      <c r="CN14248" s="56"/>
      <c r="CO14248" s="52"/>
      <c r="CP14248" s="52"/>
      <c r="CQ14248" s="52"/>
      <c r="CR14248" s="52"/>
      <c r="CS14248" s="52"/>
      <c r="CT14248" s="52"/>
      <c r="CU14248" s="33"/>
      <c r="CV14248" s="33"/>
    </row>
    <row r="14249" spans="74:100">
      <c r="BV14249" s="62"/>
      <c r="BW14249" s="62"/>
      <c r="BX14249" s="62"/>
      <c r="BY14249" s="62"/>
      <c r="BZ14249" s="62"/>
      <c r="CA14249" s="62"/>
      <c r="CB14249" s="62"/>
      <c r="CC14249" s="62"/>
      <c r="CD14249" s="62"/>
      <c r="CE14249" s="62"/>
      <c r="CF14249" s="62"/>
      <c r="CL14249" s="56" t="s">
        <v>28918</v>
      </c>
      <c r="CM14249" s="56" t="s">
        <v>217</v>
      </c>
      <c r="CN14249" s="56" t="s">
        <v>217</v>
      </c>
      <c r="CO14249" s="52"/>
      <c r="CP14249" s="52"/>
      <c r="CQ14249" s="52"/>
      <c r="CR14249" s="52"/>
      <c r="CS14249" s="52"/>
      <c r="CT14249" s="52"/>
      <c r="CU14249" s="33"/>
      <c r="CV14249" s="33"/>
    </row>
    <row r="14250" spans="74:100">
      <c r="BV14250" s="62"/>
      <c r="BW14250" s="62"/>
      <c r="BX14250" s="62"/>
      <c r="BY14250" s="62"/>
      <c r="BZ14250" s="62"/>
      <c r="CA14250" s="62"/>
      <c r="CB14250" s="62"/>
      <c r="CC14250" s="62"/>
      <c r="CD14250" s="62"/>
      <c r="CE14250" s="62"/>
      <c r="CF14250" s="62"/>
      <c r="CL14250" s="56" t="s">
        <v>28912</v>
      </c>
      <c r="CM14250" s="56"/>
      <c r="CN14250" s="56"/>
      <c r="CO14250" s="52"/>
      <c r="CP14250" s="52"/>
      <c r="CQ14250" s="52"/>
      <c r="CR14250" s="52"/>
      <c r="CS14250" s="52"/>
      <c r="CT14250" s="52"/>
      <c r="CU14250" s="33"/>
      <c r="CV14250" s="33"/>
    </row>
    <row r="14251" spans="74:100">
      <c r="BV14251" s="62"/>
      <c r="BW14251" s="62"/>
      <c r="BX14251" s="62"/>
      <c r="BY14251" s="62"/>
      <c r="BZ14251" s="62"/>
      <c r="CA14251" s="62"/>
      <c r="CB14251" s="62"/>
      <c r="CC14251" s="62"/>
      <c r="CD14251" s="62"/>
      <c r="CE14251" s="62"/>
      <c r="CF14251" s="62"/>
      <c r="CL14251" s="56" t="s">
        <v>28919</v>
      </c>
      <c r="CM14251" s="56" t="s">
        <v>217</v>
      </c>
      <c r="CN14251" s="56" t="s">
        <v>217</v>
      </c>
      <c r="CO14251" s="52"/>
      <c r="CP14251" s="52"/>
      <c r="CQ14251" s="52"/>
      <c r="CR14251" s="52"/>
      <c r="CS14251" s="52"/>
      <c r="CT14251" s="52"/>
      <c r="CU14251" s="33"/>
      <c r="CV14251" s="33"/>
    </row>
    <row r="14252" spans="74:100">
      <c r="BV14252" s="62"/>
      <c r="BW14252" s="62"/>
      <c r="BX14252" s="62"/>
      <c r="BY14252" s="62"/>
      <c r="BZ14252" s="62"/>
      <c r="CA14252" s="62"/>
      <c r="CB14252" s="62"/>
      <c r="CC14252" s="62"/>
      <c r="CD14252" s="62"/>
      <c r="CE14252" s="62"/>
      <c r="CF14252" s="62"/>
      <c r="CL14252" s="56" t="s">
        <v>28912</v>
      </c>
      <c r="CM14252" s="56"/>
      <c r="CN14252" s="56"/>
      <c r="CO14252" s="52"/>
      <c r="CP14252" s="52"/>
      <c r="CQ14252" s="52"/>
      <c r="CR14252" s="52"/>
      <c r="CS14252" s="52"/>
      <c r="CT14252" s="52"/>
      <c r="CU14252" s="33"/>
      <c r="CV14252" s="33"/>
    </row>
    <row r="14253" spans="74:100">
      <c r="BV14253" s="62"/>
      <c r="BW14253" s="62"/>
      <c r="BX14253" s="62"/>
      <c r="BY14253" s="62"/>
      <c r="BZ14253" s="62"/>
      <c r="CA14253" s="62"/>
      <c r="CB14253" s="62"/>
      <c r="CC14253" s="62"/>
      <c r="CD14253" s="62"/>
      <c r="CE14253" s="62"/>
      <c r="CF14253" s="62"/>
      <c r="CL14253" s="56" t="s">
        <v>28920</v>
      </c>
      <c r="CM14253" s="56" t="s">
        <v>215</v>
      </c>
      <c r="CN14253" s="56" t="s">
        <v>215</v>
      </c>
      <c r="CO14253" s="52"/>
      <c r="CP14253" s="52"/>
      <c r="CQ14253" s="52"/>
      <c r="CR14253" s="52"/>
      <c r="CS14253" s="52"/>
      <c r="CT14253" s="52"/>
      <c r="CU14253" s="33"/>
      <c r="CV14253" s="33"/>
    </row>
    <row r="14254" spans="74:100">
      <c r="BV14254" s="62"/>
      <c r="BW14254" s="62"/>
      <c r="BX14254" s="62"/>
      <c r="BY14254" s="62"/>
      <c r="BZ14254" s="62"/>
      <c r="CA14254" s="62"/>
      <c r="CB14254" s="62"/>
      <c r="CC14254" s="62"/>
      <c r="CD14254" s="62"/>
      <c r="CE14254" s="62"/>
      <c r="CF14254" s="62"/>
      <c r="CL14254" s="56" t="s">
        <v>28921</v>
      </c>
      <c r="CM14254" s="56" t="s">
        <v>217</v>
      </c>
      <c r="CN14254" s="56" t="s">
        <v>217</v>
      </c>
      <c r="CO14254" s="52"/>
      <c r="CP14254" s="52"/>
      <c r="CQ14254" s="52"/>
      <c r="CR14254" s="52"/>
      <c r="CS14254" s="52"/>
      <c r="CT14254" s="52"/>
      <c r="CU14254" s="33"/>
      <c r="CV14254" s="33"/>
    </row>
    <row r="14255" spans="74:100">
      <c r="BV14255" s="62"/>
      <c r="BW14255" s="62"/>
      <c r="BX14255" s="62"/>
      <c r="BY14255" s="62"/>
      <c r="BZ14255" s="62"/>
      <c r="CA14255" s="62"/>
      <c r="CB14255" s="62"/>
      <c r="CC14255" s="62"/>
      <c r="CD14255" s="62"/>
      <c r="CE14255" s="62"/>
      <c r="CF14255" s="62"/>
      <c r="CL14255" s="56" t="s">
        <v>28912</v>
      </c>
      <c r="CM14255" s="56"/>
      <c r="CN14255" s="56"/>
      <c r="CO14255" s="52"/>
      <c r="CP14255" s="52"/>
      <c r="CQ14255" s="52"/>
      <c r="CR14255" s="52"/>
      <c r="CS14255" s="52"/>
      <c r="CT14255" s="52"/>
      <c r="CU14255" s="33"/>
      <c r="CV14255" s="33"/>
    </row>
    <row r="14256" spans="74:100">
      <c r="BV14256" s="62"/>
      <c r="BW14256" s="62"/>
      <c r="BX14256" s="62"/>
      <c r="BY14256" s="62"/>
      <c r="BZ14256" s="62"/>
      <c r="CA14256" s="62"/>
      <c r="CB14256" s="62"/>
      <c r="CC14256" s="62"/>
      <c r="CD14256" s="62"/>
      <c r="CE14256" s="62"/>
      <c r="CF14256" s="62"/>
      <c r="CL14256" s="56" t="s">
        <v>28922</v>
      </c>
      <c r="CM14256" s="56" t="s">
        <v>217</v>
      </c>
      <c r="CN14256" s="56" t="s">
        <v>217</v>
      </c>
      <c r="CO14256" s="52"/>
      <c r="CP14256" s="52"/>
      <c r="CQ14256" s="52"/>
      <c r="CR14256" s="52"/>
      <c r="CS14256" s="52"/>
      <c r="CT14256" s="52"/>
      <c r="CU14256" s="33"/>
      <c r="CV14256" s="33"/>
    </row>
    <row r="14257" spans="74:100">
      <c r="BV14257" s="62"/>
      <c r="BW14257" s="62"/>
      <c r="BX14257" s="62"/>
      <c r="BY14257" s="62"/>
      <c r="BZ14257" s="62"/>
      <c r="CA14257" s="62"/>
      <c r="CB14257" s="62"/>
      <c r="CC14257" s="62"/>
      <c r="CD14257" s="62"/>
      <c r="CE14257" s="62"/>
      <c r="CF14257" s="62"/>
      <c r="CL14257" s="56" t="s">
        <v>28912</v>
      </c>
      <c r="CM14257" s="56"/>
      <c r="CN14257" s="56"/>
      <c r="CO14257" s="52"/>
      <c r="CP14257" s="52"/>
      <c r="CQ14257" s="52"/>
      <c r="CR14257" s="52"/>
      <c r="CS14257" s="52"/>
      <c r="CT14257" s="52"/>
      <c r="CU14257" s="33"/>
      <c r="CV14257" s="33"/>
    </row>
    <row r="14258" spans="74:100">
      <c r="BV14258" s="62"/>
      <c r="BW14258" s="62"/>
      <c r="BX14258" s="62"/>
      <c r="BY14258" s="62"/>
      <c r="BZ14258" s="62"/>
      <c r="CA14258" s="62"/>
      <c r="CB14258" s="62"/>
      <c r="CC14258" s="62"/>
      <c r="CD14258" s="62"/>
      <c r="CE14258" s="62"/>
      <c r="CF14258" s="62"/>
      <c r="CL14258" s="56" t="s">
        <v>28923</v>
      </c>
      <c r="CM14258" s="56" t="s">
        <v>217</v>
      </c>
      <c r="CN14258" s="56" t="s">
        <v>217</v>
      </c>
      <c r="CO14258" s="52"/>
      <c r="CP14258" s="52"/>
      <c r="CQ14258" s="52"/>
      <c r="CR14258" s="52"/>
      <c r="CS14258" s="52"/>
      <c r="CT14258" s="52"/>
      <c r="CU14258" s="33"/>
      <c r="CV14258" s="33"/>
    </row>
    <row r="14259" spans="74:100">
      <c r="BV14259" s="62"/>
      <c r="BW14259" s="62"/>
      <c r="BX14259" s="62"/>
      <c r="BY14259" s="62"/>
      <c r="BZ14259" s="62"/>
      <c r="CA14259" s="62"/>
      <c r="CB14259" s="62"/>
      <c r="CC14259" s="62"/>
      <c r="CD14259" s="62"/>
      <c r="CE14259" s="62"/>
      <c r="CF14259" s="62"/>
      <c r="CL14259" s="56" t="s">
        <v>28912</v>
      </c>
      <c r="CM14259" s="56"/>
      <c r="CN14259" s="56"/>
      <c r="CO14259" s="52"/>
      <c r="CP14259" s="52"/>
      <c r="CQ14259" s="52"/>
      <c r="CR14259" s="52"/>
      <c r="CS14259" s="52"/>
      <c r="CT14259" s="52"/>
      <c r="CU14259" s="33"/>
      <c r="CV14259" s="33"/>
    </row>
    <row r="14260" spans="74:100">
      <c r="BV14260" s="62"/>
      <c r="BW14260" s="62"/>
      <c r="BX14260" s="62"/>
      <c r="BY14260" s="62"/>
      <c r="BZ14260" s="62"/>
      <c r="CA14260" s="62"/>
      <c r="CB14260" s="62"/>
      <c r="CC14260" s="62"/>
      <c r="CD14260" s="62"/>
      <c r="CE14260" s="62"/>
      <c r="CF14260" s="62"/>
      <c r="CL14260" s="56" t="s">
        <v>28924</v>
      </c>
      <c r="CM14260" s="56" t="s">
        <v>215</v>
      </c>
      <c r="CN14260" s="56" t="s">
        <v>215</v>
      </c>
      <c r="CO14260" s="52"/>
      <c r="CP14260" s="52"/>
      <c r="CQ14260" s="52"/>
      <c r="CR14260" s="52"/>
      <c r="CS14260" s="52"/>
      <c r="CT14260" s="52"/>
      <c r="CU14260" s="33"/>
      <c r="CV14260" s="33"/>
    </row>
    <row r="14261" spans="74:100">
      <c r="BV14261" s="62"/>
      <c r="BW14261" s="62"/>
      <c r="BX14261" s="62"/>
      <c r="BY14261" s="62"/>
      <c r="BZ14261" s="62"/>
      <c r="CA14261" s="62"/>
      <c r="CB14261" s="62"/>
      <c r="CC14261" s="62"/>
      <c r="CD14261" s="62"/>
      <c r="CE14261" s="62"/>
      <c r="CF14261" s="62"/>
      <c r="CL14261" s="56" t="s">
        <v>28925</v>
      </c>
      <c r="CM14261" s="56" t="s">
        <v>217</v>
      </c>
      <c r="CN14261" s="56" t="s">
        <v>217</v>
      </c>
      <c r="CO14261" s="52"/>
      <c r="CP14261" s="52"/>
      <c r="CQ14261" s="52"/>
      <c r="CR14261" s="52"/>
      <c r="CS14261" s="52"/>
      <c r="CT14261" s="52"/>
      <c r="CU14261" s="33"/>
      <c r="CV14261" s="33"/>
    </row>
    <row r="14262" spans="74:100">
      <c r="BV14262" s="62"/>
      <c r="BW14262" s="62"/>
      <c r="BX14262" s="62"/>
      <c r="BY14262" s="62"/>
      <c r="BZ14262" s="62"/>
      <c r="CA14262" s="62"/>
      <c r="CB14262" s="62"/>
      <c r="CC14262" s="62"/>
      <c r="CD14262" s="62"/>
      <c r="CE14262" s="62"/>
      <c r="CF14262" s="62"/>
      <c r="CL14262" s="56" t="s">
        <v>28912</v>
      </c>
      <c r="CM14262" s="56"/>
      <c r="CN14262" s="56"/>
      <c r="CO14262" s="52"/>
      <c r="CP14262" s="52"/>
      <c r="CQ14262" s="52"/>
      <c r="CR14262" s="52"/>
      <c r="CS14262" s="52"/>
      <c r="CT14262" s="52"/>
      <c r="CU14262" s="33"/>
      <c r="CV14262" s="33"/>
    </row>
    <row r="14263" spans="74:100">
      <c r="BV14263" s="62"/>
      <c r="BW14263" s="62"/>
      <c r="BX14263" s="62"/>
      <c r="BY14263" s="62"/>
      <c r="BZ14263" s="62"/>
      <c r="CA14263" s="62"/>
      <c r="CB14263" s="62"/>
      <c r="CC14263" s="62"/>
      <c r="CD14263" s="62"/>
      <c r="CE14263" s="62"/>
      <c r="CF14263" s="62"/>
      <c r="CL14263" s="56" t="s">
        <v>28926</v>
      </c>
      <c r="CM14263" s="56" t="s">
        <v>214</v>
      </c>
      <c r="CN14263" s="56" t="s">
        <v>214</v>
      </c>
      <c r="CO14263" s="52"/>
      <c r="CP14263" s="52"/>
      <c r="CQ14263" s="52"/>
      <c r="CR14263" s="52"/>
      <c r="CS14263" s="52"/>
      <c r="CT14263" s="52"/>
      <c r="CU14263" s="33"/>
      <c r="CV14263" s="33"/>
    </row>
    <row r="14264" spans="74:100">
      <c r="BV14264" s="62"/>
      <c r="BW14264" s="62"/>
      <c r="BX14264" s="62"/>
      <c r="BY14264" s="62"/>
      <c r="BZ14264" s="62"/>
      <c r="CA14264" s="62"/>
      <c r="CB14264" s="62"/>
      <c r="CC14264" s="62"/>
      <c r="CD14264" s="62"/>
      <c r="CE14264" s="62"/>
      <c r="CF14264" s="62"/>
      <c r="CL14264" s="56" t="s">
        <v>28927</v>
      </c>
      <c r="CM14264" s="56" t="s">
        <v>217</v>
      </c>
      <c r="CN14264" s="56" t="s">
        <v>217</v>
      </c>
      <c r="CO14264" s="52"/>
      <c r="CP14264" s="52"/>
      <c r="CQ14264" s="52"/>
      <c r="CR14264" s="52"/>
      <c r="CS14264" s="52"/>
      <c r="CT14264" s="52"/>
      <c r="CU14264" s="33"/>
      <c r="CV14264" s="33"/>
    </row>
    <row r="14265" spans="74:100">
      <c r="BV14265" s="62"/>
      <c r="BW14265" s="62"/>
      <c r="BX14265" s="62"/>
      <c r="BY14265" s="62"/>
      <c r="BZ14265" s="62"/>
      <c r="CA14265" s="62"/>
      <c r="CB14265" s="62"/>
      <c r="CC14265" s="62"/>
      <c r="CD14265" s="62"/>
      <c r="CE14265" s="62"/>
      <c r="CF14265" s="62"/>
      <c r="CL14265" s="56" t="s">
        <v>28912</v>
      </c>
      <c r="CM14265" s="56"/>
      <c r="CN14265" s="56"/>
      <c r="CO14265" s="52"/>
      <c r="CP14265" s="52"/>
      <c r="CQ14265" s="52"/>
      <c r="CR14265" s="52"/>
      <c r="CS14265" s="52"/>
      <c r="CT14265" s="52"/>
      <c r="CU14265" s="33"/>
      <c r="CV14265" s="33"/>
    </row>
    <row r="14266" spans="74:100">
      <c r="BV14266" s="62"/>
      <c r="BW14266" s="62"/>
      <c r="BX14266" s="62"/>
      <c r="BY14266" s="62"/>
      <c r="BZ14266" s="62"/>
      <c r="CA14266" s="62"/>
      <c r="CB14266" s="62"/>
      <c r="CC14266" s="62"/>
      <c r="CD14266" s="62"/>
      <c r="CE14266" s="62"/>
      <c r="CF14266" s="62"/>
      <c r="CL14266" s="56" t="s">
        <v>28928</v>
      </c>
      <c r="CM14266" s="56" t="s">
        <v>217</v>
      </c>
      <c r="CN14266" s="56" t="s">
        <v>217</v>
      </c>
      <c r="CO14266" s="52"/>
      <c r="CP14266" s="52"/>
      <c r="CQ14266" s="52"/>
      <c r="CR14266" s="52"/>
      <c r="CS14266" s="52"/>
      <c r="CT14266" s="52"/>
      <c r="CU14266" s="33"/>
      <c r="CV14266" s="33"/>
    </row>
    <row r="14267" spans="74:100">
      <c r="BV14267" s="62"/>
      <c r="BW14267" s="62"/>
      <c r="BX14267" s="62"/>
      <c r="BY14267" s="62"/>
      <c r="BZ14267" s="62"/>
      <c r="CA14267" s="62"/>
      <c r="CB14267" s="62"/>
      <c r="CC14267" s="62"/>
      <c r="CD14267" s="62"/>
      <c r="CE14267" s="62"/>
      <c r="CF14267" s="62"/>
      <c r="CL14267" s="56" t="s">
        <v>28929</v>
      </c>
      <c r="CM14267" s="56"/>
      <c r="CN14267" s="56"/>
      <c r="CO14267" s="52"/>
      <c r="CP14267" s="52"/>
      <c r="CQ14267" s="52"/>
      <c r="CR14267" s="52"/>
      <c r="CS14267" s="52"/>
      <c r="CT14267" s="52"/>
      <c r="CU14267" s="33"/>
      <c r="CV14267" s="33"/>
    </row>
    <row r="14268" spans="74:100">
      <c r="BV14268" s="62"/>
      <c r="BW14268" s="62"/>
      <c r="BX14268" s="62"/>
      <c r="BY14268" s="62"/>
      <c r="BZ14268" s="62"/>
      <c r="CA14268" s="62"/>
      <c r="CB14268" s="62"/>
      <c r="CC14268" s="62"/>
      <c r="CD14268" s="62"/>
      <c r="CE14268" s="62"/>
      <c r="CF14268" s="62"/>
      <c r="CL14268" s="56" t="s">
        <v>28930</v>
      </c>
      <c r="CM14268" s="56" t="s">
        <v>217</v>
      </c>
      <c r="CN14268" s="56" t="s">
        <v>217</v>
      </c>
      <c r="CO14268" s="52"/>
      <c r="CP14268" s="52"/>
      <c r="CQ14268" s="52"/>
      <c r="CR14268" s="52"/>
      <c r="CS14268" s="52"/>
      <c r="CT14268" s="52"/>
      <c r="CU14268" s="33"/>
      <c r="CV14268" s="33"/>
    </row>
    <row r="14269" spans="74:100">
      <c r="BV14269" s="62"/>
      <c r="BW14269" s="62"/>
      <c r="BX14269" s="62"/>
      <c r="BY14269" s="62"/>
      <c r="BZ14269" s="62"/>
      <c r="CA14269" s="62"/>
      <c r="CB14269" s="62"/>
      <c r="CC14269" s="62"/>
      <c r="CD14269" s="62"/>
      <c r="CE14269" s="62"/>
      <c r="CF14269" s="62"/>
      <c r="CL14269" s="56" t="s">
        <v>28912</v>
      </c>
      <c r="CM14269" s="56"/>
      <c r="CN14269" s="56"/>
      <c r="CO14269" s="52"/>
      <c r="CP14269" s="52"/>
      <c r="CQ14269" s="52"/>
      <c r="CR14269" s="52"/>
      <c r="CS14269" s="52"/>
      <c r="CT14269" s="52"/>
      <c r="CU14269" s="33"/>
      <c r="CV14269" s="33"/>
    </row>
    <row r="14270" spans="74:100">
      <c r="BV14270" s="62"/>
      <c r="BW14270" s="62"/>
      <c r="BX14270" s="62"/>
      <c r="BY14270" s="62"/>
      <c r="BZ14270" s="62"/>
      <c r="CA14270" s="62"/>
      <c r="CB14270" s="62"/>
      <c r="CC14270" s="62"/>
      <c r="CD14270" s="62"/>
      <c r="CE14270" s="62"/>
      <c r="CF14270" s="62"/>
      <c r="CL14270" s="56" t="s">
        <v>23345</v>
      </c>
      <c r="CM14270" s="56" t="s">
        <v>215</v>
      </c>
      <c r="CN14270" s="56" t="s">
        <v>215</v>
      </c>
      <c r="CO14270" s="52"/>
      <c r="CP14270" s="52"/>
      <c r="CQ14270" s="52"/>
      <c r="CR14270" s="52"/>
      <c r="CS14270" s="52"/>
      <c r="CT14270" s="52"/>
      <c r="CU14270" s="33"/>
      <c r="CV14270" s="33"/>
    </row>
    <row r="14271" spans="74:100">
      <c r="BV14271" s="62"/>
      <c r="BW14271" s="62"/>
      <c r="BX14271" s="62"/>
      <c r="BY14271" s="62"/>
      <c r="BZ14271" s="62"/>
      <c r="CA14271" s="62"/>
      <c r="CB14271" s="62"/>
      <c r="CC14271" s="62"/>
      <c r="CD14271" s="62"/>
      <c r="CE14271" s="62"/>
      <c r="CF14271" s="62"/>
      <c r="CL14271" s="56" t="s">
        <v>28931</v>
      </c>
      <c r="CM14271" s="56" t="s">
        <v>216</v>
      </c>
      <c r="CN14271" s="56" t="s">
        <v>216</v>
      </c>
      <c r="CO14271" s="52"/>
      <c r="CP14271" s="52"/>
      <c r="CQ14271" s="52"/>
      <c r="CR14271" s="52"/>
      <c r="CS14271" s="52"/>
      <c r="CT14271" s="52"/>
      <c r="CU14271" s="33"/>
      <c r="CV14271" s="33"/>
    </row>
    <row r="14272" spans="74:100">
      <c r="BV14272" s="62"/>
      <c r="BW14272" s="62"/>
      <c r="BX14272" s="62"/>
      <c r="BY14272" s="62"/>
      <c r="BZ14272" s="62"/>
      <c r="CA14272" s="62"/>
      <c r="CB14272" s="62"/>
      <c r="CC14272" s="62"/>
      <c r="CD14272" s="62"/>
      <c r="CE14272" s="62"/>
      <c r="CF14272" s="62"/>
      <c r="CL14272" s="56" t="s">
        <v>28932</v>
      </c>
      <c r="CM14272" s="56" t="s">
        <v>217</v>
      </c>
      <c r="CN14272" s="56" t="s">
        <v>217</v>
      </c>
      <c r="CO14272" s="52"/>
      <c r="CP14272" s="52"/>
      <c r="CQ14272" s="52"/>
      <c r="CR14272" s="52"/>
      <c r="CS14272" s="52"/>
      <c r="CT14272" s="52"/>
      <c r="CU14272" s="33"/>
      <c r="CV14272" s="33"/>
    </row>
    <row r="14273" spans="74:100">
      <c r="BV14273" s="62"/>
      <c r="BW14273" s="62"/>
      <c r="BX14273" s="62"/>
      <c r="BY14273" s="62"/>
      <c r="BZ14273" s="62"/>
      <c r="CA14273" s="62"/>
      <c r="CB14273" s="62"/>
      <c r="CC14273" s="62"/>
      <c r="CD14273" s="62"/>
      <c r="CE14273" s="62"/>
      <c r="CF14273" s="62"/>
      <c r="CL14273" s="56" t="s">
        <v>28912</v>
      </c>
      <c r="CM14273" s="56"/>
      <c r="CN14273" s="56"/>
      <c r="CO14273" s="52"/>
      <c r="CP14273" s="52"/>
      <c r="CQ14273" s="52"/>
      <c r="CR14273" s="52"/>
      <c r="CS14273" s="52"/>
      <c r="CT14273" s="52"/>
      <c r="CU14273" s="33"/>
      <c r="CV14273" s="33"/>
    </row>
    <row r="14274" spans="74:100">
      <c r="BV14274" s="62"/>
      <c r="BW14274" s="62"/>
      <c r="BX14274" s="62"/>
      <c r="BY14274" s="62"/>
      <c r="BZ14274" s="62"/>
      <c r="CA14274" s="62"/>
      <c r="CB14274" s="62"/>
      <c r="CC14274" s="62"/>
      <c r="CD14274" s="62"/>
      <c r="CE14274" s="62"/>
      <c r="CF14274" s="62"/>
      <c r="CL14274" s="56" t="s">
        <v>28933</v>
      </c>
      <c r="CM14274" s="56" t="s">
        <v>217</v>
      </c>
      <c r="CN14274" s="56" t="s">
        <v>217</v>
      </c>
      <c r="CO14274" s="52"/>
      <c r="CP14274" s="52"/>
      <c r="CQ14274" s="52"/>
      <c r="CR14274" s="52"/>
      <c r="CS14274" s="52"/>
      <c r="CT14274" s="52"/>
      <c r="CU14274" s="33"/>
      <c r="CV14274" s="33"/>
    </row>
    <row r="14275" spans="74:100">
      <c r="BV14275" s="62"/>
      <c r="BW14275" s="62"/>
      <c r="BX14275" s="62"/>
      <c r="BY14275" s="62"/>
      <c r="BZ14275" s="62"/>
      <c r="CA14275" s="62"/>
      <c r="CB14275" s="62"/>
      <c r="CC14275" s="62"/>
      <c r="CD14275" s="62"/>
      <c r="CE14275" s="62"/>
      <c r="CF14275" s="62"/>
      <c r="CL14275" s="56" t="s">
        <v>28912</v>
      </c>
      <c r="CM14275" s="56"/>
      <c r="CN14275" s="56"/>
      <c r="CO14275" s="52"/>
      <c r="CP14275" s="52"/>
      <c r="CQ14275" s="52"/>
      <c r="CR14275" s="52"/>
      <c r="CS14275" s="52"/>
      <c r="CT14275" s="52"/>
      <c r="CU14275" s="33"/>
      <c r="CV14275" s="33"/>
    </row>
    <row r="14276" spans="74:100">
      <c r="BV14276" s="62"/>
      <c r="BW14276" s="62"/>
      <c r="BX14276" s="62"/>
      <c r="BY14276" s="62"/>
      <c r="BZ14276" s="62"/>
      <c r="CA14276" s="62"/>
      <c r="CB14276" s="62"/>
      <c r="CC14276" s="62"/>
      <c r="CD14276" s="62"/>
      <c r="CE14276" s="62"/>
      <c r="CF14276" s="62"/>
      <c r="CL14276" s="56" t="s">
        <v>28934</v>
      </c>
      <c r="CM14276" s="56" t="s">
        <v>217</v>
      </c>
      <c r="CN14276" s="56" t="s">
        <v>217</v>
      </c>
      <c r="CO14276" s="52"/>
      <c r="CP14276" s="52"/>
      <c r="CQ14276" s="52"/>
      <c r="CR14276" s="52"/>
      <c r="CS14276" s="52"/>
      <c r="CT14276" s="52"/>
      <c r="CU14276" s="33"/>
      <c r="CV14276" s="33"/>
    </row>
    <row r="14277" spans="74:100">
      <c r="BV14277" s="62"/>
      <c r="BW14277" s="62"/>
      <c r="BX14277" s="62"/>
      <c r="BY14277" s="62"/>
      <c r="BZ14277" s="62"/>
      <c r="CA14277" s="62"/>
      <c r="CB14277" s="62"/>
      <c r="CC14277" s="62"/>
      <c r="CD14277" s="62"/>
      <c r="CE14277" s="62"/>
      <c r="CF14277" s="62"/>
      <c r="CL14277" s="56" t="s">
        <v>28912</v>
      </c>
      <c r="CM14277" s="56"/>
      <c r="CN14277" s="56"/>
      <c r="CO14277" s="52"/>
      <c r="CP14277" s="52"/>
      <c r="CQ14277" s="52"/>
      <c r="CR14277" s="52"/>
      <c r="CS14277" s="52"/>
      <c r="CT14277" s="52"/>
      <c r="CU14277" s="33"/>
      <c r="CV14277" s="33"/>
    </row>
    <row r="14278" spans="74:100">
      <c r="BV14278" s="62"/>
      <c r="BW14278" s="62"/>
      <c r="BX14278" s="62"/>
      <c r="BY14278" s="62"/>
      <c r="BZ14278" s="62"/>
      <c r="CA14278" s="62"/>
      <c r="CB14278" s="62"/>
      <c r="CC14278" s="62"/>
      <c r="CD14278" s="62"/>
      <c r="CE14278" s="62"/>
      <c r="CF14278" s="62"/>
      <c r="CL14278" s="56" t="s">
        <v>23346</v>
      </c>
      <c r="CM14278" s="56" t="s">
        <v>215</v>
      </c>
      <c r="CN14278" s="56" t="s">
        <v>215</v>
      </c>
      <c r="CO14278" s="52"/>
      <c r="CP14278" s="52"/>
      <c r="CQ14278" s="52"/>
      <c r="CR14278" s="52"/>
      <c r="CS14278" s="52"/>
      <c r="CT14278" s="52"/>
      <c r="CU14278" s="33"/>
      <c r="CV14278" s="33"/>
    </row>
    <row r="14279" spans="74:100">
      <c r="BV14279" s="62"/>
      <c r="BW14279" s="62"/>
      <c r="BX14279" s="62"/>
      <c r="BY14279" s="62"/>
      <c r="BZ14279" s="62"/>
      <c r="CA14279" s="62"/>
      <c r="CB14279" s="62"/>
      <c r="CC14279" s="62"/>
      <c r="CD14279" s="62"/>
      <c r="CE14279" s="62"/>
      <c r="CF14279" s="62"/>
      <c r="CL14279" s="56" t="s">
        <v>28935</v>
      </c>
      <c r="CM14279" s="56" t="s">
        <v>217</v>
      </c>
      <c r="CN14279" s="56" t="s">
        <v>217</v>
      </c>
      <c r="CO14279" s="52"/>
      <c r="CP14279" s="52"/>
      <c r="CQ14279" s="52"/>
      <c r="CR14279" s="52"/>
      <c r="CS14279" s="52"/>
      <c r="CT14279" s="52"/>
      <c r="CU14279" s="33"/>
      <c r="CV14279" s="33"/>
    </row>
    <row r="14280" spans="74:100">
      <c r="BV14280" s="62"/>
      <c r="BW14280" s="62"/>
      <c r="BX14280" s="62"/>
      <c r="BY14280" s="62"/>
      <c r="BZ14280" s="62"/>
      <c r="CA14280" s="62"/>
      <c r="CB14280" s="62"/>
      <c r="CC14280" s="62"/>
      <c r="CD14280" s="62"/>
      <c r="CE14280" s="62"/>
      <c r="CF14280" s="62"/>
      <c r="CL14280" s="56" t="s">
        <v>28912</v>
      </c>
      <c r="CM14280" s="56"/>
      <c r="CN14280" s="56"/>
      <c r="CO14280" s="52"/>
      <c r="CP14280" s="52"/>
      <c r="CQ14280" s="52"/>
      <c r="CR14280" s="52"/>
      <c r="CS14280" s="52"/>
      <c r="CT14280" s="52"/>
      <c r="CU14280" s="33"/>
      <c r="CV14280" s="33"/>
    </row>
    <row r="14281" spans="74:100">
      <c r="BV14281" s="62"/>
      <c r="BW14281" s="62"/>
      <c r="BX14281" s="62"/>
      <c r="BY14281" s="62"/>
      <c r="BZ14281" s="62"/>
      <c r="CA14281" s="62"/>
      <c r="CB14281" s="62"/>
      <c r="CC14281" s="62"/>
      <c r="CD14281" s="62"/>
      <c r="CE14281" s="62"/>
      <c r="CF14281" s="62"/>
      <c r="CL14281" s="56" t="s">
        <v>23347</v>
      </c>
      <c r="CM14281" s="56" t="s">
        <v>217</v>
      </c>
      <c r="CN14281" s="56" t="s">
        <v>217</v>
      </c>
      <c r="CO14281" s="52"/>
      <c r="CP14281" s="52"/>
      <c r="CQ14281" s="52"/>
      <c r="CR14281" s="52"/>
      <c r="CS14281" s="52"/>
      <c r="CT14281" s="52"/>
      <c r="CU14281" s="33"/>
      <c r="CV14281" s="33"/>
    </row>
    <row r="14282" spans="74:100">
      <c r="BV14282" s="62"/>
      <c r="BW14282" s="62"/>
      <c r="BX14282" s="62"/>
      <c r="BY14282" s="62"/>
      <c r="BZ14282" s="62"/>
      <c r="CA14282" s="62"/>
      <c r="CB14282" s="62"/>
      <c r="CC14282" s="62"/>
      <c r="CD14282" s="62"/>
      <c r="CE14282" s="62"/>
      <c r="CF14282" s="62"/>
      <c r="CL14282" s="56" t="s">
        <v>20438</v>
      </c>
      <c r="CM14282" s="56"/>
      <c r="CN14282" s="56"/>
      <c r="CO14282" s="52"/>
      <c r="CP14282" s="52"/>
      <c r="CQ14282" s="52"/>
      <c r="CR14282" s="52"/>
      <c r="CS14282" s="52"/>
      <c r="CT14282" s="52"/>
      <c r="CU14282" s="33"/>
      <c r="CV14282" s="33"/>
    </row>
    <row r="14283" spans="74:100">
      <c r="BV14283" s="62"/>
      <c r="BW14283" s="62"/>
      <c r="BX14283" s="62"/>
      <c r="BY14283" s="62"/>
      <c r="BZ14283" s="62"/>
      <c r="CA14283" s="62"/>
      <c r="CB14283" s="62"/>
      <c r="CC14283" s="62"/>
      <c r="CD14283" s="62"/>
      <c r="CE14283" s="62"/>
      <c r="CF14283" s="62"/>
      <c r="CL14283" s="56" t="s">
        <v>23348</v>
      </c>
      <c r="CM14283" s="56" t="s">
        <v>217</v>
      </c>
      <c r="CN14283" s="56" t="s">
        <v>217</v>
      </c>
      <c r="CO14283" s="52"/>
      <c r="CP14283" s="52"/>
      <c r="CQ14283" s="52"/>
      <c r="CR14283" s="52"/>
      <c r="CS14283" s="52"/>
      <c r="CT14283" s="52"/>
      <c r="CU14283" s="33"/>
      <c r="CV14283" s="33"/>
    </row>
    <row r="14284" spans="74:100">
      <c r="BV14284" s="62"/>
      <c r="BW14284" s="62"/>
      <c r="BX14284" s="62"/>
      <c r="BY14284" s="62"/>
      <c r="BZ14284" s="62"/>
      <c r="CA14284" s="62"/>
      <c r="CB14284" s="62"/>
      <c r="CC14284" s="62"/>
      <c r="CD14284" s="62"/>
      <c r="CE14284" s="62"/>
      <c r="CF14284" s="62"/>
      <c r="CL14284" s="56" t="s">
        <v>20440</v>
      </c>
      <c r="CM14284" s="56"/>
      <c r="CN14284" s="56"/>
      <c r="CO14284" s="52"/>
      <c r="CP14284" s="52"/>
      <c r="CQ14284" s="52"/>
      <c r="CR14284" s="52"/>
      <c r="CS14284" s="52"/>
      <c r="CT14284" s="52"/>
      <c r="CU14284" s="33"/>
      <c r="CV14284" s="33"/>
    </row>
    <row r="14285" spans="74:100">
      <c r="BV14285" s="62"/>
      <c r="BW14285" s="62"/>
      <c r="BX14285" s="62"/>
      <c r="BY14285" s="62"/>
      <c r="BZ14285" s="62"/>
      <c r="CA14285" s="62"/>
      <c r="CB14285" s="62"/>
      <c r="CC14285" s="62"/>
      <c r="CD14285" s="62"/>
      <c r="CE14285" s="62"/>
      <c r="CF14285" s="62"/>
      <c r="CL14285" s="56" t="s">
        <v>23349</v>
      </c>
      <c r="CM14285" s="56" t="s">
        <v>214</v>
      </c>
      <c r="CN14285" s="56" t="s">
        <v>214</v>
      </c>
      <c r="CO14285" s="52"/>
      <c r="CP14285" s="52"/>
      <c r="CQ14285" s="52"/>
      <c r="CR14285" s="52"/>
      <c r="CS14285" s="52"/>
      <c r="CT14285" s="52"/>
      <c r="CU14285" s="33"/>
      <c r="CV14285" s="33"/>
    </row>
    <row r="14286" spans="74:100">
      <c r="BV14286" s="62"/>
      <c r="BW14286" s="62"/>
      <c r="BX14286" s="62"/>
      <c r="BY14286" s="62"/>
      <c r="BZ14286" s="62"/>
      <c r="CA14286" s="62"/>
      <c r="CB14286" s="62"/>
      <c r="CC14286" s="62"/>
      <c r="CD14286" s="62"/>
      <c r="CE14286" s="62"/>
      <c r="CF14286" s="62"/>
      <c r="CL14286" s="56" t="s">
        <v>23350</v>
      </c>
      <c r="CM14286" s="56" t="s">
        <v>217</v>
      </c>
      <c r="CN14286" s="56" t="s">
        <v>217</v>
      </c>
      <c r="CO14286" s="52"/>
      <c r="CP14286" s="52"/>
      <c r="CQ14286" s="52"/>
      <c r="CR14286" s="52"/>
      <c r="CS14286" s="52"/>
      <c r="CT14286" s="52"/>
      <c r="CU14286" s="33"/>
      <c r="CV14286" s="33"/>
    </row>
    <row r="14287" spans="74:100">
      <c r="BV14287" s="62"/>
      <c r="BW14287" s="62"/>
      <c r="BX14287" s="62"/>
      <c r="BY14287" s="62"/>
      <c r="BZ14287" s="62"/>
      <c r="CA14287" s="62"/>
      <c r="CB14287" s="62"/>
      <c r="CC14287" s="62"/>
      <c r="CD14287" s="62"/>
      <c r="CE14287" s="62"/>
      <c r="CF14287" s="62"/>
      <c r="CL14287" s="56" t="s">
        <v>28936</v>
      </c>
      <c r="CM14287" s="56" t="s">
        <v>217</v>
      </c>
      <c r="CN14287" s="56" t="s">
        <v>217</v>
      </c>
      <c r="CO14287" s="52"/>
      <c r="CP14287" s="52"/>
      <c r="CQ14287" s="52"/>
      <c r="CR14287" s="52"/>
      <c r="CS14287" s="52"/>
      <c r="CT14287" s="52"/>
      <c r="CU14287" s="33"/>
      <c r="CV14287" s="33"/>
    </row>
    <row r="14288" spans="74:100">
      <c r="BV14288" s="62"/>
      <c r="BW14288" s="62"/>
      <c r="BX14288" s="62"/>
      <c r="BY14288" s="62"/>
      <c r="BZ14288" s="62"/>
      <c r="CA14288" s="62"/>
      <c r="CB14288" s="62"/>
      <c r="CC14288" s="62"/>
      <c r="CD14288" s="62"/>
      <c r="CE14288" s="62"/>
      <c r="CF14288" s="62"/>
      <c r="CL14288" s="56" t="s">
        <v>28912</v>
      </c>
      <c r="CM14288" s="56"/>
      <c r="CN14288" s="56"/>
      <c r="CO14288" s="52"/>
      <c r="CP14288" s="52"/>
      <c r="CQ14288" s="52"/>
      <c r="CR14288" s="52"/>
      <c r="CS14288" s="52"/>
      <c r="CT14288" s="52"/>
      <c r="CU14288" s="33"/>
      <c r="CV14288" s="33"/>
    </row>
    <row r="14289" spans="74:100">
      <c r="BV14289" s="62"/>
      <c r="BW14289" s="62"/>
      <c r="BX14289" s="62"/>
      <c r="BY14289" s="62"/>
      <c r="BZ14289" s="62"/>
      <c r="CA14289" s="62"/>
      <c r="CB14289" s="62"/>
      <c r="CC14289" s="62"/>
      <c r="CD14289" s="62"/>
      <c r="CE14289" s="62"/>
      <c r="CF14289" s="62"/>
      <c r="CL14289" s="56" t="s">
        <v>28937</v>
      </c>
      <c r="CM14289" s="56" t="s">
        <v>217</v>
      </c>
      <c r="CN14289" s="56" t="s">
        <v>217</v>
      </c>
      <c r="CO14289" s="52"/>
      <c r="CP14289" s="52"/>
      <c r="CQ14289" s="52"/>
      <c r="CR14289" s="52"/>
      <c r="CS14289" s="52"/>
      <c r="CT14289" s="52"/>
      <c r="CU14289" s="33"/>
      <c r="CV14289" s="33"/>
    </row>
    <row r="14290" spans="74:100">
      <c r="BV14290" s="62"/>
      <c r="BW14290" s="62"/>
      <c r="BX14290" s="62"/>
      <c r="BY14290" s="62"/>
      <c r="BZ14290" s="62"/>
      <c r="CA14290" s="62"/>
      <c r="CB14290" s="62"/>
      <c r="CC14290" s="62"/>
      <c r="CD14290" s="62"/>
      <c r="CE14290" s="62"/>
      <c r="CF14290" s="62"/>
      <c r="CL14290" s="56" t="s">
        <v>28912</v>
      </c>
      <c r="CM14290" s="56"/>
      <c r="CN14290" s="56"/>
      <c r="CO14290" s="52"/>
      <c r="CP14290" s="52"/>
      <c r="CQ14290" s="52"/>
      <c r="CR14290" s="52"/>
      <c r="CS14290" s="52"/>
      <c r="CT14290" s="52"/>
      <c r="CU14290" s="33"/>
      <c r="CV14290" s="33"/>
    </row>
    <row r="14291" spans="74:100">
      <c r="BV14291" s="62"/>
      <c r="BW14291" s="62"/>
      <c r="BX14291" s="62"/>
      <c r="BY14291" s="62"/>
      <c r="BZ14291" s="62"/>
      <c r="CA14291" s="62"/>
      <c r="CB14291" s="62"/>
      <c r="CC14291" s="62"/>
      <c r="CD14291" s="62"/>
      <c r="CE14291" s="62"/>
      <c r="CF14291" s="62"/>
      <c r="CL14291" s="56" t="s">
        <v>28938</v>
      </c>
      <c r="CM14291" s="56" t="s">
        <v>217</v>
      </c>
      <c r="CN14291" s="56" t="s">
        <v>217</v>
      </c>
      <c r="CO14291" s="52"/>
      <c r="CP14291" s="52"/>
      <c r="CQ14291" s="52"/>
      <c r="CR14291" s="52"/>
      <c r="CS14291" s="52"/>
      <c r="CT14291" s="52"/>
      <c r="CU14291" s="33"/>
      <c r="CV14291" s="33"/>
    </row>
    <row r="14292" spans="74:100">
      <c r="BV14292" s="62"/>
      <c r="BW14292" s="62"/>
      <c r="BX14292" s="62"/>
      <c r="BY14292" s="62"/>
      <c r="BZ14292" s="62"/>
      <c r="CA14292" s="62"/>
      <c r="CB14292" s="62"/>
      <c r="CC14292" s="62"/>
      <c r="CD14292" s="62"/>
      <c r="CE14292" s="62"/>
      <c r="CF14292" s="62"/>
      <c r="CL14292" s="56" t="s">
        <v>28912</v>
      </c>
      <c r="CM14292" s="56"/>
      <c r="CN14292" s="56"/>
      <c r="CO14292" s="52"/>
      <c r="CP14292" s="52"/>
      <c r="CQ14292" s="52"/>
      <c r="CR14292" s="52"/>
      <c r="CS14292" s="52"/>
      <c r="CT14292" s="52"/>
      <c r="CU14292" s="33"/>
      <c r="CV14292" s="33"/>
    </row>
    <row r="14293" spans="74:100">
      <c r="BV14293" s="62"/>
      <c r="BW14293" s="62"/>
      <c r="BX14293" s="62"/>
      <c r="BY14293" s="62"/>
      <c r="BZ14293" s="62"/>
      <c r="CA14293" s="62"/>
      <c r="CB14293" s="62"/>
      <c r="CC14293" s="62"/>
      <c r="CD14293" s="62"/>
      <c r="CE14293" s="62"/>
      <c r="CF14293" s="62"/>
      <c r="CL14293" s="56" t="s">
        <v>28939</v>
      </c>
      <c r="CM14293" s="56" t="s">
        <v>214</v>
      </c>
      <c r="CN14293" s="56" t="s">
        <v>214</v>
      </c>
      <c r="CO14293" s="52"/>
      <c r="CP14293" s="52"/>
      <c r="CQ14293" s="52"/>
      <c r="CR14293" s="52"/>
      <c r="CS14293" s="52"/>
      <c r="CT14293" s="52"/>
      <c r="CU14293" s="33"/>
      <c r="CV14293" s="33"/>
    </row>
    <row r="14294" spans="74:100">
      <c r="BV14294" s="62"/>
      <c r="BW14294" s="62"/>
      <c r="BX14294" s="62"/>
      <c r="BY14294" s="62"/>
      <c r="BZ14294" s="62"/>
      <c r="CA14294" s="62"/>
      <c r="CB14294" s="62"/>
      <c r="CC14294" s="62"/>
      <c r="CD14294" s="62"/>
      <c r="CE14294" s="62"/>
      <c r="CF14294" s="62"/>
      <c r="CL14294" s="56" t="s">
        <v>28940</v>
      </c>
      <c r="CM14294" s="56" t="s">
        <v>216</v>
      </c>
      <c r="CN14294" s="56" t="s">
        <v>216</v>
      </c>
      <c r="CO14294" s="52"/>
      <c r="CP14294" s="52"/>
      <c r="CQ14294" s="52"/>
      <c r="CR14294" s="52"/>
      <c r="CS14294" s="52"/>
      <c r="CT14294" s="52"/>
      <c r="CU14294" s="33"/>
      <c r="CV14294" s="33"/>
    </row>
    <row r="14295" spans="74:100">
      <c r="BV14295" s="62"/>
      <c r="BW14295" s="62"/>
      <c r="BX14295" s="62"/>
      <c r="BY14295" s="62"/>
      <c r="BZ14295" s="62"/>
      <c r="CA14295" s="62"/>
      <c r="CB14295" s="62"/>
      <c r="CC14295" s="62"/>
      <c r="CD14295" s="62"/>
      <c r="CE14295" s="62"/>
      <c r="CF14295" s="62"/>
      <c r="CL14295" s="56" t="s">
        <v>28941</v>
      </c>
      <c r="CM14295" s="56" t="s">
        <v>217</v>
      </c>
      <c r="CN14295" s="56" t="s">
        <v>217</v>
      </c>
      <c r="CO14295" s="52"/>
      <c r="CP14295" s="52"/>
      <c r="CQ14295" s="52"/>
      <c r="CR14295" s="52"/>
      <c r="CS14295" s="52"/>
      <c r="CT14295" s="52"/>
      <c r="CU14295" s="33"/>
      <c r="CV14295" s="33"/>
    </row>
    <row r="14296" spans="74:100">
      <c r="BV14296" s="62"/>
      <c r="BW14296" s="62"/>
      <c r="BX14296" s="62"/>
      <c r="BY14296" s="62"/>
      <c r="BZ14296" s="62"/>
      <c r="CA14296" s="62"/>
      <c r="CB14296" s="62"/>
      <c r="CC14296" s="62"/>
      <c r="CD14296" s="62"/>
      <c r="CE14296" s="62"/>
      <c r="CF14296" s="62"/>
      <c r="CL14296" s="56" t="s">
        <v>28912</v>
      </c>
      <c r="CM14296" s="56"/>
      <c r="CN14296" s="56"/>
      <c r="CO14296" s="52"/>
      <c r="CP14296" s="52"/>
      <c r="CQ14296" s="52"/>
      <c r="CR14296" s="52"/>
      <c r="CS14296" s="52"/>
      <c r="CT14296" s="52"/>
      <c r="CU14296" s="33"/>
      <c r="CV14296" s="33"/>
    </row>
    <row r="14297" spans="74:100">
      <c r="BV14297" s="62"/>
      <c r="BW14297" s="62"/>
      <c r="BX14297" s="62"/>
      <c r="BY14297" s="62"/>
      <c r="BZ14297" s="62"/>
      <c r="CA14297" s="62"/>
      <c r="CB14297" s="62"/>
      <c r="CC14297" s="62"/>
      <c r="CD14297" s="62"/>
      <c r="CE14297" s="62"/>
      <c r="CF14297" s="62"/>
      <c r="CL14297" s="56" t="s">
        <v>28942</v>
      </c>
      <c r="CM14297" s="56" t="s">
        <v>217</v>
      </c>
      <c r="CN14297" s="56" t="s">
        <v>217</v>
      </c>
      <c r="CO14297" s="52"/>
      <c r="CP14297" s="52"/>
      <c r="CQ14297" s="52"/>
      <c r="CR14297" s="52"/>
      <c r="CS14297" s="52"/>
      <c r="CT14297" s="52"/>
      <c r="CU14297" s="33"/>
      <c r="CV14297" s="33"/>
    </row>
    <row r="14298" spans="74:100">
      <c r="BV14298" s="62"/>
      <c r="BW14298" s="62"/>
      <c r="BX14298" s="62"/>
      <c r="BY14298" s="62"/>
      <c r="BZ14298" s="62"/>
      <c r="CA14298" s="62"/>
      <c r="CB14298" s="62"/>
      <c r="CC14298" s="62"/>
      <c r="CD14298" s="62"/>
      <c r="CE14298" s="62"/>
      <c r="CF14298" s="62"/>
      <c r="CL14298" s="56" t="s">
        <v>28912</v>
      </c>
      <c r="CM14298" s="56"/>
      <c r="CN14298" s="56"/>
      <c r="CO14298" s="52"/>
      <c r="CP14298" s="52"/>
      <c r="CQ14298" s="52"/>
      <c r="CR14298" s="52"/>
      <c r="CS14298" s="52"/>
      <c r="CT14298" s="52"/>
      <c r="CU14298" s="33"/>
      <c r="CV14298" s="33"/>
    </row>
    <row r="14299" spans="74:100">
      <c r="BV14299" s="62"/>
      <c r="BW14299" s="62"/>
      <c r="BX14299" s="62"/>
      <c r="BY14299" s="62"/>
      <c r="BZ14299" s="62"/>
      <c r="CA14299" s="62"/>
      <c r="CB14299" s="62"/>
      <c r="CC14299" s="62"/>
      <c r="CD14299" s="62"/>
      <c r="CE14299" s="62"/>
      <c r="CF14299" s="62"/>
      <c r="CL14299" s="56" t="s">
        <v>28943</v>
      </c>
      <c r="CM14299" s="56" t="s">
        <v>3118</v>
      </c>
      <c r="CN14299" s="56" t="s">
        <v>3118</v>
      </c>
      <c r="CO14299" s="52"/>
      <c r="CP14299" s="52"/>
      <c r="CQ14299" s="52"/>
      <c r="CR14299" s="52"/>
      <c r="CS14299" s="52"/>
      <c r="CT14299" s="52"/>
      <c r="CU14299" s="33"/>
      <c r="CV14299" s="33"/>
    </row>
    <row r="14300" spans="74:100">
      <c r="BV14300" s="62"/>
      <c r="BW14300" s="62"/>
      <c r="BX14300" s="62"/>
      <c r="BY14300" s="62"/>
      <c r="BZ14300" s="62"/>
      <c r="CA14300" s="62"/>
      <c r="CB14300" s="62"/>
      <c r="CC14300" s="62"/>
      <c r="CD14300" s="62"/>
      <c r="CE14300" s="62"/>
      <c r="CF14300" s="62"/>
      <c r="CL14300" s="56" t="s">
        <v>28944</v>
      </c>
      <c r="CM14300" s="56"/>
      <c r="CN14300" s="56"/>
      <c r="CO14300" s="52"/>
      <c r="CP14300" s="52"/>
      <c r="CQ14300" s="52"/>
      <c r="CR14300" s="52"/>
      <c r="CS14300" s="52"/>
      <c r="CT14300" s="52"/>
      <c r="CU14300" s="33"/>
      <c r="CV14300" s="33"/>
    </row>
    <row r="14301" spans="74:100">
      <c r="BV14301" s="62"/>
      <c r="BW14301" s="62"/>
      <c r="BX14301" s="62"/>
      <c r="BY14301" s="62"/>
      <c r="BZ14301" s="62"/>
      <c r="CA14301" s="62"/>
      <c r="CB14301" s="62"/>
      <c r="CC14301" s="62"/>
      <c r="CD14301" s="62"/>
      <c r="CE14301" s="62"/>
      <c r="CF14301" s="62"/>
      <c r="CL14301" s="56" t="s">
        <v>28945</v>
      </c>
      <c r="CM14301" s="56" t="s">
        <v>217</v>
      </c>
      <c r="CN14301" s="56" t="s">
        <v>217</v>
      </c>
      <c r="CO14301" s="52"/>
      <c r="CP14301" s="52"/>
      <c r="CQ14301" s="52"/>
      <c r="CR14301" s="52"/>
      <c r="CS14301" s="52"/>
      <c r="CT14301" s="52"/>
      <c r="CU14301" s="33"/>
      <c r="CV14301" s="33"/>
    </row>
    <row r="14302" spans="74:100">
      <c r="BV14302" s="62"/>
      <c r="BW14302" s="62"/>
      <c r="BX14302" s="62"/>
      <c r="BY14302" s="62"/>
      <c r="BZ14302" s="62"/>
      <c r="CA14302" s="62"/>
      <c r="CB14302" s="62"/>
      <c r="CC14302" s="62"/>
      <c r="CD14302" s="62"/>
      <c r="CE14302" s="62"/>
      <c r="CF14302" s="62"/>
      <c r="CL14302" s="56" t="s">
        <v>28946</v>
      </c>
      <c r="CM14302" s="56"/>
      <c r="CN14302" s="56"/>
      <c r="CO14302" s="52"/>
      <c r="CP14302" s="52"/>
      <c r="CQ14302" s="52"/>
      <c r="CR14302" s="52"/>
      <c r="CS14302" s="52"/>
      <c r="CT14302" s="52"/>
      <c r="CU14302" s="33"/>
      <c r="CV14302" s="33"/>
    </row>
    <row r="14303" spans="74:100">
      <c r="BV14303" s="62"/>
      <c r="BW14303" s="62"/>
      <c r="BX14303" s="62"/>
      <c r="BY14303" s="62"/>
      <c r="BZ14303" s="62"/>
      <c r="CA14303" s="62"/>
      <c r="CB14303" s="62"/>
      <c r="CC14303" s="62"/>
      <c r="CD14303" s="62"/>
      <c r="CE14303" s="62"/>
      <c r="CF14303" s="62"/>
      <c r="CL14303" s="56" t="s">
        <v>7061</v>
      </c>
      <c r="CM14303" s="56" t="s">
        <v>3118</v>
      </c>
      <c r="CN14303" s="56" t="s">
        <v>3118</v>
      </c>
      <c r="CO14303" s="52"/>
      <c r="CP14303" s="52"/>
      <c r="CQ14303" s="52"/>
      <c r="CR14303" s="52"/>
      <c r="CS14303" s="52"/>
      <c r="CT14303" s="52"/>
      <c r="CU14303" s="33"/>
      <c r="CV14303" s="33"/>
    </row>
    <row r="14304" spans="74:100">
      <c r="BV14304" s="62"/>
      <c r="BW14304" s="62"/>
      <c r="BX14304" s="62"/>
      <c r="BY14304" s="62"/>
      <c r="BZ14304" s="62"/>
      <c r="CA14304" s="62"/>
      <c r="CB14304" s="62"/>
      <c r="CC14304" s="62"/>
      <c r="CD14304" s="62"/>
      <c r="CE14304" s="62"/>
      <c r="CF14304" s="62"/>
      <c r="CL14304" s="56" t="s">
        <v>20444</v>
      </c>
      <c r="CM14304" s="56"/>
      <c r="CN14304" s="56"/>
      <c r="CO14304" s="52"/>
      <c r="CP14304" s="52"/>
      <c r="CQ14304" s="52"/>
      <c r="CR14304" s="52"/>
      <c r="CS14304" s="52"/>
      <c r="CT14304" s="52"/>
      <c r="CU14304" s="33"/>
      <c r="CV14304" s="33"/>
    </row>
    <row r="14305" spans="74:100">
      <c r="BV14305" s="62"/>
      <c r="BW14305" s="62"/>
      <c r="BX14305" s="62"/>
      <c r="BY14305" s="62"/>
      <c r="BZ14305" s="62"/>
      <c r="CA14305" s="62"/>
      <c r="CB14305" s="62"/>
      <c r="CC14305" s="62"/>
      <c r="CD14305" s="62"/>
      <c r="CE14305" s="62"/>
      <c r="CF14305" s="62"/>
      <c r="CL14305" s="56" t="s">
        <v>2974</v>
      </c>
      <c r="CM14305" s="56" t="s">
        <v>216</v>
      </c>
      <c r="CN14305" s="56" t="s">
        <v>216</v>
      </c>
      <c r="CO14305" s="52"/>
      <c r="CP14305" s="52"/>
      <c r="CQ14305" s="52"/>
      <c r="CR14305" s="52"/>
      <c r="CS14305" s="52"/>
      <c r="CT14305" s="52"/>
      <c r="CU14305" s="33"/>
      <c r="CV14305" s="33"/>
    </row>
    <row r="14306" spans="74:100">
      <c r="BV14306" s="62"/>
      <c r="BW14306" s="62"/>
      <c r="BX14306" s="62"/>
      <c r="BY14306" s="62"/>
      <c r="BZ14306" s="62"/>
      <c r="CA14306" s="62"/>
      <c r="CB14306" s="62"/>
      <c r="CC14306" s="62"/>
      <c r="CD14306" s="62"/>
      <c r="CE14306" s="62"/>
      <c r="CF14306" s="62"/>
      <c r="CL14306" s="56" t="s">
        <v>23351</v>
      </c>
      <c r="CM14306" s="56"/>
      <c r="CN14306" s="56"/>
      <c r="CO14306" s="52"/>
      <c r="CP14306" s="52"/>
      <c r="CQ14306" s="52"/>
      <c r="CR14306" s="52"/>
      <c r="CS14306" s="52"/>
      <c r="CT14306" s="52"/>
      <c r="CU14306" s="33"/>
      <c r="CV14306" s="33"/>
    </row>
    <row r="14307" spans="74:100">
      <c r="BV14307" s="62"/>
      <c r="BW14307" s="62"/>
      <c r="BX14307" s="62"/>
      <c r="BY14307" s="62"/>
      <c r="BZ14307" s="62"/>
      <c r="CA14307" s="62"/>
      <c r="CB14307" s="62"/>
      <c r="CC14307" s="62"/>
      <c r="CD14307" s="62"/>
      <c r="CE14307" s="62"/>
      <c r="CF14307" s="62"/>
      <c r="CL14307" s="56" t="s">
        <v>2975</v>
      </c>
      <c r="CM14307" s="56" t="s">
        <v>214</v>
      </c>
      <c r="CN14307" s="56" t="s">
        <v>214</v>
      </c>
      <c r="CO14307" s="52"/>
      <c r="CP14307" s="52"/>
      <c r="CQ14307" s="52"/>
      <c r="CR14307" s="52"/>
      <c r="CS14307" s="52"/>
      <c r="CT14307" s="52"/>
      <c r="CU14307" s="33"/>
      <c r="CV14307" s="33"/>
    </row>
    <row r="14308" spans="74:100">
      <c r="BV14308" s="62"/>
      <c r="BW14308" s="62"/>
      <c r="BX14308" s="62"/>
      <c r="BY14308" s="62"/>
      <c r="BZ14308" s="62"/>
      <c r="CA14308" s="62"/>
      <c r="CB14308" s="62"/>
      <c r="CC14308" s="62"/>
      <c r="CD14308" s="62"/>
      <c r="CE14308" s="62"/>
      <c r="CF14308" s="62"/>
      <c r="CL14308" s="56" t="s">
        <v>23352</v>
      </c>
      <c r="CM14308" s="56"/>
      <c r="CN14308" s="56"/>
      <c r="CO14308" s="52"/>
      <c r="CP14308" s="52"/>
      <c r="CQ14308" s="52"/>
      <c r="CR14308" s="52"/>
      <c r="CS14308" s="52"/>
      <c r="CT14308" s="52"/>
      <c r="CU14308" s="33"/>
      <c r="CV14308" s="33"/>
    </row>
    <row r="14309" spans="74:100">
      <c r="BV14309" s="62"/>
      <c r="BW14309" s="62"/>
      <c r="BX14309" s="62"/>
      <c r="BY14309" s="62"/>
      <c r="BZ14309" s="62"/>
      <c r="CA14309" s="62"/>
      <c r="CB14309" s="62"/>
      <c r="CC14309" s="62"/>
      <c r="CD14309" s="62"/>
      <c r="CE14309" s="62"/>
      <c r="CF14309" s="62"/>
      <c r="CL14309" s="56" t="s">
        <v>2976</v>
      </c>
      <c r="CM14309" s="56" t="s">
        <v>216</v>
      </c>
      <c r="CN14309" s="56" t="s">
        <v>216</v>
      </c>
      <c r="CO14309" s="52"/>
      <c r="CP14309" s="52"/>
      <c r="CQ14309" s="52"/>
      <c r="CR14309" s="52"/>
      <c r="CS14309" s="52"/>
      <c r="CT14309" s="52"/>
      <c r="CU14309" s="33"/>
      <c r="CV14309" s="33"/>
    </row>
    <row r="14310" spans="74:100">
      <c r="BV14310" s="62"/>
      <c r="BW14310" s="62"/>
      <c r="BX14310" s="62"/>
      <c r="BY14310" s="62"/>
      <c r="BZ14310" s="62"/>
      <c r="CA14310" s="62"/>
      <c r="CB14310" s="62"/>
      <c r="CC14310" s="62"/>
      <c r="CD14310" s="62"/>
      <c r="CE14310" s="62"/>
      <c r="CF14310" s="62"/>
      <c r="CL14310" s="56" t="s">
        <v>23353</v>
      </c>
      <c r="CM14310" s="56"/>
      <c r="CN14310" s="56"/>
      <c r="CO14310" s="52"/>
      <c r="CP14310" s="52"/>
      <c r="CQ14310" s="52"/>
      <c r="CR14310" s="52"/>
      <c r="CS14310" s="52"/>
      <c r="CT14310" s="52"/>
      <c r="CU14310" s="33"/>
      <c r="CV14310" s="33"/>
    </row>
    <row r="14311" spans="74:100">
      <c r="BV14311" s="62"/>
      <c r="BW14311" s="62"/>
      <c r="BX14311" s="62"/>
      <c r="BY14311" s="62"/>
      <c r="BZ14311" s="62"/>
      <c r="CA14311" s="62"/>
      <c r="CB14311" s="62"/>
      <c r="CC14311" s="62"/>
      <c r="CD14311" s="62"/>
      <c r="CE14311" s="62"/>
      <c r="CF14311" s="62"/>
      <c r="CL14311" s="56" t="s">
        <v>2977</v>
      </c>
      <c r="CM14311" s="56" t="s">
        <v>213</v>
      </c>
      <c r="CN14311" s="56" t="s">
        <v>213</v>
      </c>
      <c r="CO14311" s="52"/>
      <c r="CP14311" s="52"/>
      <c r="CQ14311" s="52"/>
      <c r="CR14311" s="52"/>
      <c r="CS14311" s="52"/>
      <c r="CT14311" s="52"/>
      <c r="CU14311" s="33"/>
      <c r="CV14311" s="33"/>
    </row>
    <row r="14312" spans="74:100">
      <c r="BV14312" s="62"/>
      <c r="BW14312" s="62"/>
      <c r="BX14312" s="62"/>
      <c r="BY14312" s="62"/>
      <c r="BZ14312" s="62"/>
      <c r="CA14312" s="62"/>
      <c r="CB14312" s="62"/>
      <c r="CC14312" s="62"/>
      <c r="CD14312" s="62"/>
      <c r="CE14312" s="62"/>
      <c r="CF14312" s="62"/>
      <c r="CL14312" s="56" t="s">
        <v>23354</v>
      </c>
      <c r="CM14312" s="56"/>
      <c r="CN14312" s="56"/>
      <c r="CO14312" s="52"/>
      <c r="CP14312" s="52"/>
      <c r="CQ14312" s="52"/>
      <c r="CR14312" s="52"/>
      <c r="CS14312" s="52"/>
      <c r="CT14312" s="52"/>
      <c r="CU14312" s="33"/>
      <c r="CV14312" s="33"/>
    </row>
    <row r="14313" spans="74:100">
      <c r="BV14313" s="62"/>
      <c r="BW14313" s="62"/>
      <c r="BX14313" s="62"/>
      <c r="BY14313" s="62"/>
      <c r="BZ14313" s="62"/>
      <c r="CA14313" s="62"/>
      <c r="CB14313" s="62"/>
      <c r="CC14313" s="62"/>
      <c r="CD14313" s="62"/>
      <c r="CE14313" s="62"/>
      <c r="CF14313" s="62"/>
      <c r="CL14313" s="56" t="s">
        <v>2978</v>
      </c>
      <c r="CM14313" s="56" t="s">
        <v>215</v>
      </c>
      <c r="CN14313" s="56" t="s">
        <v>215</v>
      </c>
      <c r="CO14313" s="52"/>
      <c r="CP14313" s="52"/>
      <c r="CQ14313" s="52"/>
      <c r="CR14313" s="52"/>
      <c r="CS14313" s="52"/>
      <c r="CT14313" s="52"/>
      <c r="CU14313" s="33"/>
      <c r="CV14313" s="33"/>
    </row>
    <row r="14314" spans="74:100">
      <c r="BV14314" s="62"/>
      <c r="BW14314" s="62"/>
      <c r="BX14314" s="62"/>
      <c r="BY14314" s="62"/>
      <c r="BZ14314" s="62"/>
      <c r="CA14314" s="62"/>
      <c r="CB14314" s="62"/>
      <c r="CC14314" s="62"/>
      <c r="CD14314" s="62"/>
      <c r="CE14314" s="62"/>
      <c r="CF14314" s="62"/>
      <c r="CL14314" s="56" t="s">
        <v>23355</v>
      </c>
      <c r="CM14314" s="56"/>
      <c r="CN14314" s="56"/>
      <c r="CO14314" s="52"/>
      <c r="CP14314" s="52"/>
      <c r="CQ14314" s="52"/>
      <c r="CR14314" s="52"/>
      <c r="CS14314" s="52"/>
      <c r="CT14314" s="52"/>
      <c r="CU14314" s="33"/>
      <c r="CV14314" s="33"/>
    </row>
    <row r="14315" spans="74:100">
      <c r="BV14315" s="62"/>
      <c r="BW14315" s="62"/>
      <c r="BX14315" s="62"/>
      <c r="BY14315" s="62"/>
      <c r="BZ14315" s="62"/>
      <c r="CA14315" s="62"/>
      <c r="CB14315" s="62"/>
      <c r="CC14315" s="62"/>
      <c r="CD14315" s="62"/>
      <c r="CE14315" s="62"/>
      <c r="CF14315" s="62"/>
      <c r="CL14315" s="56" t="s">
        <v>7062</v>
      </c>
      <c r="CM14315" s="56" t="s">
        <v>217</v>
      </c>
      <c r="CN14315" s="56" t="s">
        <v>217</v>
      </c>
      <c r="CO14315" s="52"/>
      <c r="CP14315" s="52"/>
      <c r="CQ14315" s="52"/>
      <c r="CR14315" s="52"/>
      <c r="CS14315" s="52"/>
      <c r="CT14315" s="52"/>
      <c r="CU14315" s="33"/>
      <c r="CV14315" s="33"/>
    </row>
    <row r="14316" spans="74:100">
      <c r="BV14316" s="62"/>
      <c r="BW14316" s="62"/>
      <c r="BX14316" s="62"/>
      <c r="BY14316" s="62"/>
      <c r="BZ14316" s="62"/>
      <c r="CA14316" s="62"/>
      <c r="CB14316" s="62"/>
      <c r="CC14316" s="62"/>
      <c r="CD14316" s="62"/>
      <c r="CE14316" s="62"/>
      <c r="CF14316" s="62"/>
      <c r="CL14316" s="56" t="s">
        <v>20445</v>
      </c>
      <c r="CM14316" s="56"/>
      <c r="CN14316" s="56"/>
      <c r="CO14316" s="52"/>
      <c r="CP14316" s="52"/>
      <c r="CQ14316" s="52"/>
      <c r="CR14316" s="52"/>
      <c r="CS14316" s="52"/>
      <c r="CT14316" s="52"/>
      <c r="CU14316" s="33"/>
      <c r="CV14316" s="33"/>
    </row>
    <row r="14317" spans="74:100">
      <c r="BV14317" s="62"/>
      <c r="BW14317" s="62"/>
      <c r="BX14317" s="62"/>
      <c r="BY14317" s="62"/>
      <c r="BZ14317" s="62"/>
      <c r="CA14317" s="62"/>
      <c r="CB14317" s="62"/>
      <c r="CC14317" s="62"/>
      <c r="CD14317" s="62"/>
      <c r="CE14317" s="62"/>
      <c r="CF14317" s="62"/>
      <c r="CL14317" s="56" t="s">
        <v>2979</v>
      </c>
      <c r="CM14317" s="56" t="s">
        <v>215</v>
      </c>
      <c r="CN14317" s="56" t="s">
        <v>215</v>
      </c>
      <c r="CO14317" s="52"/>
      <c r="CP14317" s="52"/>
      <c r="CQ14317" s="52"/>
      <c r="CR14317" s="52"/>
      <c r="CS14317" s="52"/>
      <c r="CT14317" s="52"/>
      <c r="CU14317" s="33"/>
      <c r="CV14317" s="33"/>
    </row>
    <row r="14318" spans="74:100">
      <c r="BV14318" s="62"/>
      <c r="BW14318" s="62"/>
      <c r="BX14318" s="62"/>
      <c r="BY14318" s="62"/>
      <c r="BZ14318" s="62"/>
      <c r="CA14318" s="62"/>
      <c r="CB14318" s="62"/>
      <c r="CC14318" s="62"/>
      <c r="CD14318" s="62"/>
      <c r="CE14318" s="62"/>
      <c r="CF14318" s="62"/>
      <c r="CL14318" s="56" t="s">
        <v>23356</v>
      </c>
      <c r="CM14318" s="56"/>
      <c r="CN14318" s="56"/>
      <c r="CO14318" s="52"/>
      <c r="CP14318" s="52"/>
      <c r="CQ14318" s="52"/>
      <c r="CR14318" s="52"/>
      <c r="CS14318" s="52"/>
      <c r="CT14318" s="52"/>
      <c r="CU14318" s="33"/>
      <c r="CV14318" s="33"/>
    </row>
    <row r="14319" spans="74:100">
      <c r="BV14319" s="62"/>
      <c r="BW14319" s="62"/>
      <c r="BX14319" s="62"/>
      <c r="BY14319" s="62"/>
      <c r="BZ14319" s="62"/>
      <c r="CA14319" s="62"/>
      <c r="CB14319" s="62"/>
      <c r="CC14319" s="62"/>
      <c r="CD14319" s="62"/>
      <c r="CE14319" s="62"/>
      <c r="CF14319" s="62"/>
      <c r="CL14319" s="56" t="s">
        <v>25076</v>
      </c>
      <c r="CM14319" s="56" t="s">
        <v>216</v>
      </c>
      <c r="CN14319" s="56" t="s">
        <v>216</v>
      </c>
      <c r="CO14319" s="52"/>
      <c r="CP14319" s="52"/>
      <c r="CQ14319" s="52"/>
      <c r="CR14319" s="52"/>
      <c r="CS14319" s="52"/>
      <c r="CT14319" s="52"/>
      <c r="CU14319" s="33"/>
      <c r="CV14319" s="33"/>
    </row>
    <row r="14320" spans="74:100">
      <c r="BV14320" s="62"/>
      <c r="BW14320" s="62"/>
      <c r="BX14320" s="62"/>
      <c r="BY14320" s="62"/>
      <c r="BZ14320" s="62"/>
      <c r="CA14320" s="62"/>
      <c r="CB14320" s="62"/>
      <c r="CC14320" s="62"/>
      <c r="CD14320" s="62"/>
      <c r="CE14320" s="62"/>
      <c r="CF14320" s="62"/>
      <c r="CL14320" s="56" t="s">
        <v>23357</v>
      </c>
      <c r="CM14320" s="56" t="s">
        <v>215</v>
      </c>
      <c r="CN14320" s="56" t="s">
        <v>215</v>
      </c>
      <c r="CO14320" s="52"/>
      <c r="CP14320" s="52"/>
      <c r="CQ14320" s="52"/>
      <c r="CR14320" s="52"/>
      <c r="CS14320" s="52"/>
      <c r="CT14320" s="52"/>
      <c r="CU14320" s="33"/>
      <c r="CV14320" s="33"/>
    </row>
    <row r="14321" spans="74:100">
      <c r="BV14321" s="62"/>
      <c r="BW14321" s="62"/>
      <c r="BX14321" s="62"/>
      <c r="BY14321" s="62"/>
      <c r="BZ14321" s="62"/>
      <c r="CA14321" s="62"/>
      <c r="CB14321" s="62"/>
      <c r="CC14321" s="62"/>
      <c r="CD14321" s="62"/>
      <c r="CE14321" s="62"/>
      <c r="CF14321" s="62"/>
      <c r="CL14321" s="56" t="s">
        <v>7063</v>
      </c>
      <c r="CM14321" s="56" t="s">
        <v>3118</v>
      </c>
      <c r="CN14321" s="56" t="s">
        <v>3118</v>
      </c>
      <c r="CO14321" s="52"/>
      <c r="CP14321" s="52"/>
      <c r="CQ14321" s="52"/>
      <c r="CR14321" s="52"/>
      <c r="CS14321" s="52"/>
      <c r="CT14321" s="52"/>
      <c r="CU14321" s="33"/>
      <c r="CV14321" s="33"/>
    </row>
    <row r="14322" spans="74:100">
      <c r="BV14322" s="62"/>
      <c r="BW14322" s="62"/>
      <c r="BX14322" s="62"/>
      <c r="BY14322" s="62"/>
      <c r="BZ14322" s="62"/>
      <c r="CA14322" s="62"/>
      <c r="CB14322" s="62"/>
      <c r="CC14322" s="62"/>
      <c r="CD14322" s="62"/>
      <c r="CE14322" s="62"/>
      <c r="CF14322" s="62"/>
      <c r="CL14322" s="56" t="s">
        <v>20446</v>
      </c>
      <c r="CM14322" s="56"/>
      <c r="CN14322" s="56"/>
      <c r="CO14322" s="52"/>
      <c r="CP14322" s="52"/>
      <c r="CQ14322" s="52"/>
      <c r="CR14322" s="52"/>
      <c r="CS14322" s="52"/>
      <c r="CT14322" s="52"/>
      <c r="CU14322" s="33"/>
      <c r="CV14322" s="33"/>
    </row>
    <row r="14323" spans="74:100">
      <c r="BV14323" s="62"/>
      <c r="BW14323" s="62"/>
      <c r="BX14323" s="62"/>
      <c r="BY14323" s="62"/>
      <c r="BZ14323" s="62"/>
      <c r="CA14323" s="62"/>
      <c r="CB14323" s="62"/>
      <c r="CC14323" s="62"/>
      <c r="CD14323" s="62"/>
      <c r="CE14323" s="62"/>
      <c r="CF14323" s="62"/>
      <c r="CL14323" s="56" t="s">
        <v>7064</v>
      </c>
      <c r="CM14323" s="56" t="s">
        <v>217</v>
      </c>
      <c r="CN14323" s="56" t="s">
        <v>217</v>
      </c>
      <c r="CO14323" s="52"/>
      <c r="CP14323" s="52"/>
      <c r="CQ14323" s="52"/>
      <c r="CR14323" s="52"/>
      <c r="CS14323" s="52"/>
      <c r="CT14323" s="52"/>
      <c r="CU14323" s="33"/>
      <c r="CV14323" s="33"/>
    </row>
    <row r="14324" spans="74:100">
      <c r="BV14324" s="62"/>
      <c r="BW14324" s="62"/>
      <c r="BX14324" s="62"/>
      <c r="BY14324" s="62"/>
      <c r="BZ14324" s="62"/>
      <c r="CA14324" s="62"/>
      <c r="CB14324" s="62"/>
      <c r="CC14324" s="62"/>
      <c r="CD14324" s="62"/>
      <c r="CE14324" s="62"/>
      <c r="CF14324" s="62"/>
      <c r="CL14324" s="56" t="s">
        <v>20447</v>
      </c>
      <c r="CM14324" s="56"/>
      <c r="CN14324" s="56"/>
      <c r="CO14324" s="52"/>
      <c r="CP14324" s="52"/>
      <c r="CQ14324" s="52"/>
      <c r="CR14324" s="52"/>
      <c r="CS14324" s="52"/>
      <c r="CT14324" s="52"/>
      <c r="CU14324" s="33"/>
      <c r="CV14324" s="33"/>
    </row>
    <row r="14325" spans="74:100">
      <c r="BV14325" s="62"/>
      <c r="BW14325" s="62"/>
      <c r="BX14325" s="62"/>
      <c r="BY14325" s="62"/>
      <c r="BZ14325" s="62"/>
      <c r="CA14325" s="62"/>
      <c r="CB14325" s="62"/>
      <c r="CC14325" s="62"/>
      <c r="CD14325" s="62"/>
      <c r="CE14325" s="62"/>
      <c r="CF14325" s="62"/>
      <c r="CL14325" s="56" t="s">
        <v>7065</v>
      </c>
      <c r="CM14325" s="56" t="s">
        <v>3118</v>
      </c>
      <c r="CN14325" s="56" t="s">
        <v>3118</v>
      </c>
      <c r="CO14325" s="52"/>
      <c r="CP14325" s="52"/>
      <c r="CQ14325" s="52"/>
      <c r="CR14325" s="52"/>
      <c r="CS14325" s="52"/>
      <c r="CT14325" s="52"/>
      <c r="CU14325" s="33"/>
      <c r="CV14325" s="33"/>
    </row>
    <row r="14326" spans="74:100">
      <c r="BV14326" s="62"/>
      <c r="BW14326" s="62"/>
      <c r="BX14326" s="62"/>
      <c r="BY14326" s="62"/>
      <c r="BZ14326" s="62"/>
      <c r="CA14326" s="62"/>
      <c r="CB14326" s="62"/>
      <c r="CC14326" s="62"/>
      <c r="CD14326" s="62"/>
      <c r="CE14326" s="62"/>
      <c r="CF14326" s="62"/>
      <c r="CL14326" s="56" t="s">
        <v>18705</v>
      </c>
      <c r="CM14326" s="56"/>
      <c r="CN14326" s="56"/>
      <c r="CO14326" s="52"/>
      <c r="CP14326" s="52"/>
      <c r="CQ14326" s="52"/>
      <c r="CR14326" s="52"/>
      <c r="CS14326" s="52"/>
      <c r="CT14326" s="52"/>
      <c r="CU14326" s="33"/>
      <c r="CV14326" s="33"/>
    </row>
    <row r="14327" spans="74:100">
      <c r="BV14327" s="62"/>
      <c r="BW14327" s="62"/>
      <c r="BX14327" s="62"/>
      <c r="BY14327" s="62"/>
      <c r="BZ14327" s="62"/>
      <c r="CA14327" s="62"/>
      <c r="CB14327" s="62"/>
      <c r="CC14327" s="62"/>
      <c r="CD14327" s="62"/>
      <c r="CE14327" s="62"/>
      <c r="CF14327" s="62"/>
      <c r="CL14327" s="56" t="s">
        <v>2980</v>
      </c>
      <c r="CM14327" s="56" t="s">
        <v>217</v>
      </c>
      <c r="CN14327" s="56" t="s">
        <v>217</v>
      </c>
      <c r="CO14327" s="52"/>
      <c r="CP14327" s="52"/>
      <c r="CQ14327" s="52"/>
      <c r="CR14327" s="52"/>
      <c r="CS14327" s="52"/>
      <c r="CT14327" s="52"/>
      <c r="CU14327" s="33"/>
      <c r="CV14327" s="33"/>
    </row>
    <row r="14328" spans="74:100">
      <c r="BV14328" s="62"/>
      <c r="BW14328" s="62"/>
      <c r="BX14328" s="62"/>
      <c r="BY14328" s="62"/>
      <c r="BZ14328" s="62"/>
      <c r="CA14328" s="62"/>
      <c r="CB14328" s="62"/>
      <c r="CC14328" s="62"/>
      <c r="CD14328" s="62"/>
      <c r="CE14328" s="62"/>
      <c r="CF14328" s="62"/>
      <c r="CL14328" s="56" t="s">
        <v>23358</v>
      </c>
      <c r="CM14328" s="56"/>
      <c r="CN14328" s="56"/>
      <c r="CO14328" s="52"/>
      <c r="CP14328" s="52"/>
      <c r="CQ14328" s="52"/>
      <c r="CR14328" s="52"/>
      <c r="CS14328" s="52"/>
      <c r="CT14328" s="52"/>
      <c r="CU14328" s="33"/>
      <c r="CV14328" s="33"/>
    </row>
    <row r="14329" spans="74:100">
      <c r="BV14329" s="62"/>
      <c r="BW14329" s="62"/>
      <c r="BX14329" s="62"/>
      <c r="BY14329" s="62"/>
      <c r="BZ14329" s="62"/>
      <c r="CA14329" s="62"/>
      <c r="CB14329" s="62"/>
      <c r="CC14329" s="62"/>
      <c r="CD14329" s="62"/>
      <c r="CE14329" s="62"/>
      <c r="CF14329" s="62"/>
      <c r="CL14329" s="56" t="s">
        <v>28947</v>
      </c>
      <c r="CM14329" s="56" t="s">
        <v>217</v>
      </c>
      <c r="CN14329" s="56" t="s">
        <v>217</v>
      </c>
      <c r="CO14329" s="52"/>
      <c r="CP14329" s="52"/>
      <c r="CQ14329" s="52"/>
      <c r="CR14329" s="52"/>
      <c r="CS14329" s="52"/>
      <c r="CT14329" s="52"/>
      <c r="CU14329" s="33"/>
      <c r="CV14329" s="33"/>
    </row>
    <row r="14330" spans="74:100">
      <c r="BV14330" s="62"/>
      <c r="BW14330" s="62"/>
      <c r="BX14330" s="62"/>
      <c r="BY14330" s="62"/>
      <c r="BZ14330" s="62"/>
      <c r="CA14330" s="62"/>
      <c r="CB14330" s="62"/>
      <c r="CC14330" s="62"/>
      <c r="CD14330" s="62"/>
      <c r="CE14330" s="62"/>
      <c r="CF14330" s="62"/>
      <c r="CL14330" s="56" t="s">
        <v>28948</v>
      </c>
      <c r="CM14330" s="56"/>
      <c r="CN14330" s="56"/>
      <c r="CO14330" s="52"/>
      <c r="CP14330" s="52"/>
      <c r="CQ14330" s="52"/>
      <c r="CR14330" s="52"/>
      <c r="CS14330" s="52"/>
      <c r="CT14330" s="52"/>
      <c r="CU14330" s="33"/>
      <c r="CV14330" s="33"/>
    </row>
    <row r="14331" spans="74:100">
      <c r="BV14331" s="62"/>
      <c r="BW14331" s="62"/>
      <c r="BX14331" s="62"/>
      <c r="BY14331" s="62"/>
      <c r="BZ14331" s="62"/>
      <c r="CA14331" s="62"/>
      <c r="CB14331" s="62"/>
      <c r="CC14331" s="62"/>
      <c r="CD14331" s="62"/>
      <c r="CE14331" s="62"/>
      <c r="CF14331" s="62"/>
      <c r="CL14331" s="56" t="s">
        <v>28949</v>
      </c>
      <c r="CM14331" s="56" t="s">
        <v>217</v>
      </c>
      <c r="CN14331" s="56" t="s">
        <v>217</v>
      </c>
      <c r="CO14331" s="52"/>
      <c r="CP14331" s="52"/>
      <c r="CQ14331" s="52"/>
      <c r="CR14331" s="52"/>
      <c r="CS14331" s="52"/>
      <c r="CT14331" s="52"/>
      <c r="CU14331" s="33"/>
      <c r="CV14331" s="33"/>
    </row>
    <row r="14332" spans="74:100">
      <c r="BV14332" s="62"/>
      <c r="BW14332" s="62"/>
      <c r="BX14332" s="62"/>
      <c r="BY14332" s="62"/>
      <c r="BZ14332" s="62"/>
      <c r="CA14332" s="62"/>
      <c r="CB14332" s="62"/>
      <c r="CC14332" s="62"/>
      <c r="CD14332" s="62"/>
      <c r="CE14332" s="62"/>
      <c r="CF14332" s="62"/>
      <c r="CL14332" s="56" t="s">
        <v>28950</v>
      </c>
      <c r="CM14332" s="56"/>
      <c r="CN14332" s="56"/>
      <c r="CO14332" s="52"/>
      <c r="CP14332" s="52"/>
      <c r="CQ14332" s="52"/>
      <c r="CR14332" s="52"/>
      <c r="CS14332" s="52"/>
      <c r="CT14332" s="52"/>
      <c r="CU14332" s="33"/>
      <c r="CV14332" s="33"/>
    </row>
    <row r="14333" spans="74:100">
      <c r="BV14333" s="62"/>
      <c r="BW14333" s="62"/>
      <c r="BX14333" s="62"/>
      <c r="BY14333" s="62"/>
      <c r="BZ14333" s="62"/>
      <c r="CA14333" s="62"/>
      <c r="CB14333" s="62"/>
      <c r="CC14333" s="62"/>
      <c r="CD14333" s="62"/>
      <c r="CE14333" s="62"/>
      <c r="CF14333" s="62"/>
      <c r="CL14333" s="56" t="s">
        <v>2981</v>
      </c>
      <c r="CM14333" s="56" t="s">
        <v>216</v>
      </c>
      <c r="CN14333" s="56" t="s">
        <v>216</v>
      </c>
      <c r="CO14333" s="52"/>
      <c r="CP14333" s="52"/>
      <c r="CQ14333" s="52"/>
      <c r="CR14333" s="52"/>
      <c r="CS14333" s="52"/>
      <c r="CT14333" s="52"/>
      <c r="CU14333" s="33"/>
      <c r="CV14333" s="33"/>
    </row>
    <row r="14334" spans="74:100">
      <c r="BV14334" s="62"/>
      <c r="BW14334" s="62"/>
      <c r="BX14334" s="62"/>
      <c r="BY14334" s="62"/>
      <c r="BZ14334" s="62"/>
      <c r="CA14334" s="62"/>
      <c r="CB14334" s="62"/>
      <c r="CC14334" s="62"/>
      <c r="CD14334" s="62"/>
      <c r="CE14334" s="62"/>
      <c r="CF14334" s="62"/>
      <c r="CL14334" s="56" t="s">
        <v>23359</v>
      </c>
      <c r="CM14334" s="56"/>
      <c r="CN14334" s="56"/>
      <c r="CO14334" s="52"/>
      <c r="CP14334" s="52"/>
      <c r="CQ14334" s="52"/>
      <c r="CR14334" s="52"/>
      <c r="CS14334" s="52"/>
      <c r="CT14334" s="52"/>
      <c r="CU14334" s="33"/>
      <c r="CV14334" s="33"/>
    </row>
    <row r="14335" spans="74:100">
      <c r="BV14335" s="62"/>
      <c r="BW14335" s="62"/>
      <c r="BX14335" s="62"/>
      <c r="BY14335" s="62"/>
      <c r="BZ14335" s="62"/>
      <c r="CA14335" s="62"/>
      <c r="CB14335" s="62"/>
      <c r="CC14335" s="62"/>
      <c r="CD14335" s="62"/>
      <c r="CE14335" s="62"/>
      <c r="CF14335" s="62"/>
      <c r="CL14335" s="56" t="s">
        <v>2982</v>
      </c>
      <c r="CM14335" s="56" t="s">
        <v>216</v>
      </c>
      <c r="CN14335" s="56" t="s">
        <v>216</v>
      </c>
      <c r="CO14335" s="52"/>
      <c r="CP14335" s="52"/>
      <c r="CQ14335" s="52"/>
      <c r="CR14335" s="52"/>
      <c r="CS14335" s="52"/>
      <c r="CT14335" s="52"/>
      <c r="CU14335" s="33"/>
      <c r="CV14335" s="33"/>
    </row>
    <row r="14336" spans="74:100">
      <c r="BV14336" s="62"/>
      <c r="BW14336" s="62"/>
      <c r="BX14336" s="62"/>
      <c r="BY14336" s="62"/>
      <c r="BZ14336" s="62"/>
      <c r="CA14336" s="62"/>
      <c r="CB14336" s="62"/>
      <c r="CC14336" s="62"/>
      <c r="CD14336" s="62"/>
      <c r="CE14336" s="62"/>
      <c r="CF14336" s="62"/>
      <c r="CL14336" s="56" t="s">
        <v>23360</v>
      </c>
      <c r="CM14336" s="56"/>
      <c r="CN14336" s="56"/>
      <c r="CO14336" s="52"/>
      <c r="CP14336" s="52"/>
      <c r="CQ14336" s="52"/>
      <c r="CR14336" s="52"/>
      <c r="CS14336" s="52"/>
      <c r="CT14336" s="52"/>
      <c r="CU14336" s="33"/>
      <c r="CV14336" s="33"/>
    </row>
    <row r="14337" spans="74:100">
      <c r="BV14337" s="62"/>
      <c r="BW14337" s="62"/>
      <c r="BX14337" s="62"/>
      <c r="BY14337" s="62"/>
      <c r="BZ14337" s="62"/>
      <c r="CA14337" s="62"/>
      <c r="CB14337" s="62"/>
      <c r="CC14337" s="62"/>
      <c r="CD14337" s="62"/>
      <c r="CE14337" s="62"/>
      <c r="CF14337" s="62"/>
      <c r="CL14337" s="56" t="s">
        <v>7067</v>
      </c>
      <c r="CM14337" s="56" t="s">
        <v>3118</v>
      </c>
      <c r="CN14337" s="56" t="s">
        <v>3118</v>
      </c>
      <c r="CO14337" s="52"/>
      <c r="CP14337" s="52"/>
      <c r="CQ14337" s="52"/>
      <c r="CR14337" s="52"/>
      <c r="CS14337" s="52"/>
      <c r="CT14337" s="52"/>
      <c r="CU14337" s="33"/>
      <c r="CV14337" s="33"/>
    </row>
    <row r="14338" spans="74:100">
      <c r="BV14338" s="62"/>
      <c r="BW14338" s="62"/>
      <c r="BX14338" s="62"/>
      <c r="BY14338" s="62"/>
      <c r="BZ14338" s="62"/>
      <c r="CA14338" s="62"/>
      <c r="CB14338" s="62"/>
      <c r="CC14338" s="62"/>
      <c r="CD14338" s="62"/>
      <c r="CE14338" s="62"/>
      <c r="CF14338" s="62"/>
      <c r="CL14338" s="56" t="s">
        <v>20448</v>
      </c>
      <c r="CM14338" s="56"/>
      <c r="CN14338" s="56"/>
      <c r="CO14338" s="52"/>
      <c r="CP14338" s="52"/>
      <c r="CQ14338" s="52"/>
      <c r="CR14338" s="52"/>
      <c r="CS14338" s="52"/>
      <c r="CT14338" s="52"/>
      <c r="CU14338" s="33"/>
      <c r="CV14338" s="33"/>
    </row>
    <row r="14339" spans="74:100">
      <c r="BV14339" s="62"/>
      <c r="BW14339" s="62"/>
      <c r="BX14339" s="62"/>
      <c r="BY14339" s="62"/>
      <c r="BZ14339" s="62"/>
      <c r="CA14339" s="62"/>
      <c r="CB14339" s="62"/>
      <c r="CC14339" s="62"/>
      <c r="CD14339" s="62"/>
      <c r="CE14339" s="62"/>
      <c r="CF14339" s="62"/>
      <c r="CL14339" s="56" t="s">
        <v>7068</v>
      </c>
      <c r="CM14339" s="56" t="s">
        <v>217</v>
      </c>
      <c r="CN14339" s="56" t="s">
        <v>217</v>
      </c>
      <c r="CO14339" s="52"/>
      <c r="CP14339" s="52"/>
      <c r="CQ14339" s="52"/>
      <c r="CR14339" s="52"/>
      <c r="CS14339" s="52"/>
      <c r="CT14339" s="52"/>
      <c r="CU14339" s="33"/>
      <c r="CV14339" s="33"/>
    </row>
    <row r="14340" spans="74:100">
      <c r="BV14340" s="62"/>
      <c r="BW14340" s="62"/>
      <c r="BX14340" s="62"/>
      <c r="BY14340" s="62"/>
      <c r="BZ14340" s="62"/>
      <c r="CA14340" s="62"/>
      <c r="CB14340" s="62"/>
      <c r="CC14340" s="62"/>
      <c r="CD14340" s="62"/>
      <c r="CE14340" s="62"/>
      <c r="CF14340" s="62"/>
      <c r="CL14340" s="56" t="s">
        <v>20449</v>
      </c>
      <c r="CM14340" s="56"/>
      <c r="CN14340" s="56"/>
      <c r="CO14340" s="52"/>
      <c r="CP14340" s="52"/>
      <c r="CQ14340" s="52"/>
      <c r="CR14340" s="52"/>
      <c r="CS14340" s="52"/>
      <c r="CT14340" s="52"/>
      <c r="CU14340" s="33"/>
      <c r="CV14340" s="33"/>
    </row>
    <row r="14341" spans="74:100">
      <c r="BV14341" s="62"/>
      <c r="BW14341" s="62"/>
      <c r="BX14341" s="62"/>
      <c r="BY14341" s="62"/>
      <c r="BZ14341" s="62"/>
      <c r="CA14341" s="62"/>
      <c r="CB14341" s="62"/>
      <c r="CC14341" s="62"/>
      <c r="CD14341" s="62"/>
      <c r="CE14341" s="62"/>
      <c r="CF14341" s="62"/>
      <c r="CL14341" s="56" t="s">
        <v>28951</v>
      </c>
      <c r="CM14341" s="56" t="s">
        <v>3118</v>
      </c>
      <c r="CN14341" s="56" t="s">
        <v>3118</v>
      </c>
      <c r="CO14341" s="52"/>
      <c r="CP14341" s="52"/>
      <c r="CQ14341" s="52"/>
      <c r="CR14341" s="52"/>
      <c r="CS14341" s="52"/>
      <c r="CT14341" s="52"/>
      <c r="CU14341" s="33"/>
      <c r="CV14341" s="33"/>
    </row>
    <row r="14342" spans="74:100">
      <c r="BV14342" s="62"/>
      <c r="BW14342" s="62"/>
      <c r="BX14342" s="62"/>
      <c r="BY14342" s="62"/>
      <c r="BZ14342" s="62"/>
      <c r="CA14342" s="62"/>
      <c r="CB14342" s="62"/>
      <c r="CC14342" s="62"/>
      <c r="CD14342" s="62"/>
      <c r="CE14342" s="62"/>
      <c r="CF14342" s="62"/>
      <c r="CL14342" s="56" t="s">
        <v>28952</v>
      </c>
      <c r="CM14342" s="56"/>
      <c r="CN14342" s="56"/>
      <c r="CO14342" s="52"/>
      <c r="CP14342" s="52"/>
      <c r="CQ14342" s="52"/>
      <c r="CR14342" s="52"/>
      <c r="CS14342" s="52"/>
      <c r="CT14342" s="52"/>
      <c r="CU14342" s="33"/>
      <c r="CV14342" s="33"/>
    </row>
    <row r="14343" spans="74:100">
      <c r="BV14343" s="62"/>
      <c r="BW14343" s="62"/>
      <c r="BX14343" s="62"/>
      <c r="BY14343" s="62"/>
      <c r="BZ14343" s="62"/>
      <c r="CA14343" s="62"/>
      <c r="CB14343" s="62"/>
      <c r="CC14343" s="62"/>
      <c r="CD14343" s="62"/>
      <c r="CE14343" s="62"/>
      <c r="CF14343" s="62"/>
      <c r="CL14343" s="56" t="s">
        <v>28953</v>
      </c>
      <c r="CM14343" s="56" t="s">
        <v>217</v>
      </c>
      <c r="CN14343" s="56" t="s">
        <v>217</v>
      </c>
      <c r="CO14343" s="52"/>
      <c r="CP14343" s="52"/>
      <c r="CQ14343" s="52"/>
      <c r="CR14343" s="52"/>
      <c r="CS14343" s="52"/>
      <c r="CT14343" s="52"/>
      <c r="CU14343" s="33"/>
      <c r="CV14343" s="33"/>
    </row>
    <row r="14344" spans="74:100">
      <c r="BV14344" s="62"/>
      <c r="BW14344" s="62"/>
      <c r="BX14344" s="62"/>
      <c r="BY14344" s="62"/>
      <c r="BZ14344" s="62"/>
      <c r="CA14344" s="62"/>
      <c r="CB14344" s="62"/>
      <c r="CC14344" s="62"/>
      <c r="CD14344" s="62"/>
      <c r="CE14344" s="62"/>
      <c r="CF14344" s="62"/>
      <c r="CL14344" s="56" t="s">
        <v>28952</v>
      </c>
      <c r="CM14344" s="56"/>
      <c r="CN14344" s="56"/>
      <c r="CO14344" s="52"/>
      <c r="CP14344" s="52"/>
      <c r="CQ14344" s="52"/>
      <c r="CR14344" s="52"/>
      <c r="CS14344" s="52"/>
      <c r="CT14344" s="52"/>
      <c r="CU14344" s="33"/>
      <c r="CV14344" s="33"/>
    </row>
    <row r="14345" spans="74:100">
      <c r="BV14345" s="62"/>
      <c r="BW14345" s="62"/>
      <c r="BX14345" s="62"/>
      <c r="BY14345" s="62"/>
      <c r="BZ14345" s="62"/>
      <c r="CA14345" s="62"/>
      <c r="CB14345" s="62"/>
      <c r="CC14345" s="62"/>
      <c r="CD14345" s="62"/>
      <c r="CE14345" s="62"/>
      <c r="CF14345" s="62"/>
      <c r="CL14345" s="56" t="s">
        <v>7069</v>
      </c>
      <c r="CM14345" s="56" t="s">
        <v>3118</v>
      </c>
      <c r="CN14345" s="56" t="s">
        <v>3118</v>
      </c>
      <c r="CO14345" s="52"/>
      <c r="CP14345" s="52"/>
      <c r="CQ14345" s="52"/>
      <c r="CR14345" s="52"/>
      <c r="CS14345" s="52"/>
      <c r="CT14345" s="52"/>
      <c r="CU14345" s="33"/>
      <c r="CV14345" s="33"/>
    </row>
    <row r="14346" spans="74:100">
      <c r="BV14346" s="62"/>
      <c r="BW14346" s="62"/>
      <c r="BX14346" s="62"/>
      <c r="BY14346" s="62"/>
      <c r="BZ14346" s="62"/>
      <c r="CA14346" s="62"/>
      <c r="CB14346" s="62"/>
      <c r="CC14346" s="62"/>
      <c r="CD14346" s="62"/>
      <c r="CE14346" s="62"/>
      <c r="CF14346" s="62"/>
      <c r="CL14346" s="56" t="s">
        <v>20450</v>
      </c>
      <c r="CM14346" s="56"/>
      <c r="CN14346" s="56"/>
      <c r="CO14346" s="52"/>
      <c r="CP14346" s="52"/>
      <c r="CQ14346" s="52"/>
      <c r="CR14346" s="52"/>
      <c r="CS14346" s="52"/>
      <c r="CT14346" s="52"/>
      <c r="CU14346" s="33"/>
      <c r="CV14346" s="33"/>
    </row>
    <row r="14347" spans="74:100">
      <c r="BV14347" s="62"/>
      <c r="BW14347" s="62"/>
      <c r="BX14347" s="62"/>
      <c r="BY14347" s="62"/>
      <c r="BZ14347" s="62"/>
      <c r="CA14347" s="62"/>
      <c r="CB14347" s="62"/>
      <c r="CC14347" s="62"/>
      <c r="CD14347" s="62"/>
      <c r="CE14347" s="62"/>
      <c r="CF14347" s="62"/>
      <c r="CL14347" s="56" t="s">
        <v>7070</v>
      </c>
      <c r="CM14347" s="56" t="s">
        <v>217</v>
      </c>
      <c r="CN14347" s="56" t="s">
        <v>217</v>
      </c>
      <c r="CO14347" s="52"/>
      <c r="CP14347" s="52"/>
      <c r="CQ14347" s="52"/>
      <c r="CR14347" s="52"/>
      <c r="CS14347" s="52"/>
      <c r="CT14347" s="52"/>
      <c r="CU14347" s="33"/>
      <c r="CV14347" s="33"/>
    </row>
    <row r="14348" spans="74:100">
      <c r="BV14348" s="62"/>
      <c r="BW14348" s="62"/>
      <c r="BX14348" s="62"/>
      <c r="BY14348" s="62"/>
      <c r="BZ14348" s="62"/>
      <c r="CA14348" s="62"/>
      <c r="CB14348" s="62"/>
      <c r="CC14348" s="62"/>
      <c r="CD14348" s="62"/>
      <c r="CE14348" s="62"/>
      <c r="CF14348" s="62"/>
      <c r="CL14348" s="56" t="s">
        <v>20451</v>
      </c>
      <c r="CM14348" s="56"/>
      <c r="CN14348" s="56"/>
      <c r="CO14348" s="52"/>
      <c r="CP14348" s="52"/>
      <c r="CQ14348" s="52"/>
      <c r="CR14348" s="52"/>
      <c r="CS14348" s="52"/>
      <c r="CT14348" s="52"/>
      <c r="CU14348" s="33"/>
      <c r="CV14348" s="33"/>
    </row>
    <row r="14349" spans="74:100">
      <c r="BV14349" s="62"/>
      <c r="BW14349" s="62"/>
      <c r="BX14349" s="62"/>
      <c r="BY14349" s="62"/>
      <c r="BZ14349" s="62"/>
      <c r="CA14349" s="62"/>
      <c r="CB14349" s="62"/>
      <c r="CC14349" s="62"/>
      <c r="CD14349" s="62"/>
      <c r="CE14349" s="62"/>
      <c r="CF14349" s="62"/>
      <c r="CL14349" s="56" t="s">
        <v>7071</v>
      </c>
      <c r="CM14349" s="56" t="s">
        <v>217</v>
      </c>
      <c r="CN14349" s="56" t="s">
        <v>217</v>
      </c>
      <c r="CO14349" s="52"/>
      <c r="CP14349" s="52"/>
      <c r="CQ14349" s="52"/>
      <c r="CR14349" s="52"/>
      <c r="CS14349" s="52"/>
      <c r="CT14349" s="52"/>
      <c r="CU14349" s="33"/>
      <c r="CV14349" s="33"/>
    </row>
    <row r="14350" spans="74:100">
      <c r="BV14350" s="62"/>
      <c r="BW14350" s="62"/>
      <c r="BX14350" s="62"/>
      <c r="BY14350" s="62"/>
      <c r="BZ14350" s="62"/>
      <c r="CA14350" s="62"/>
      <c r="CB14350" s="62"/>
      <c r="CC14350" s="62"/>
      <c r="CD14350" s="62"/>
      <c r="CE14350" s="62"/>
      <c r="CF14350" s="62"/>
      <c r="CL14350" s="56" t="s">
        <v>20452</v>
      </c>
      <c r="CM14350" s="56"/>
      <c r="CN14350" s="56"/>
      <c r="CO14350" s="52"/>
      <c r="CP14350" s="52"/>
      <c r="CQ14350" s="52"/>
      <c r="CR14350" s="52"/>
      <c r="CS14350" s="52"/>
      <c r="CT14350" s="52"/>
      <c r="CU14350" s="33"/>
      <c r="CV14350" s="33"/>
    </row>
    <row r="14351" spans="74:100">
      <c r="BV14351" s="62"/>
      <c r="BW14351" s="62"/>
      <c r="BX14351" s="62"/>
      <c r="BY14351" s="62"/>
      <c r="BZ14351" s="62"/>
      <c r="CA14351" s="62"/>
      <c r="CB14351" s="62"/>
      <c r="CC14351" s="62"/>
      <c r="CD14351" s="62"/>
      <c r="CE14351" s="62"/>
      <c r="CF14351" s="62"/>
      <c r="CL14351" s="56" t="s">
        <v>28954</v>
      </c>
      <c r="CM14351" s="56" t="s">
        <v>3118</v>
      </c>
      <c r="CN14351" s="56" t="s">
        <v>3118</v>
      </c>
      <c r="CO14351" s="52"/>
      <c r="CP14351" s="52"/>
      <c r="CQ14351" s="52"/>
      <c r="CR14351" s="52"/>
      <c r="CS14351" s="52"/>
      <c r="CT14351" s="52"/>
      <c r="CU14351" s="33"/>
      <c r="CV14351" s="33"/>
    </row>
    <row r="14352" spans="74:100">
      <c r="BV14352" s="62"/>
      <c r="BW14352" s="62"/>
      <c r="BX14352" s="62"/>
      <c r="BY14352" s="62"/>
      <c r="BZ14352" s="62"/>
      <c r="CA14352" s="62"/>
      <c r="CB14352" s="62"/>
      <c r="CC14352" s="62"/>
      <c r="CD14352" s="62"/>
      <c r="CE14352" s="62"/>
      <c r="CF14352" s="62"/>
      <c r="CL14352" s="56" t="s">
        <v>28955</v>
      </c>
      <c r="CM14352" s="56"/>
      <c r="CN14352" s="56"/>
      <c r="CO14352" s="52"/>
      <c r="CP14352" s="52"/>
      <c r="CQ14352" s="52"/>
      <c r="CR14352" s="52"/>
      <c r="CS14352" s="52"/>
      <c r="CT14352" s="52"/>
      <c r="CU14352" s="33"/>
      <c r="CV14352" s="33"/>
    </row>
    <row r="14353" spans="74:100">
      <c r="BV14353" s="62"/>
      <c r="BW14353" s="62"/>
      <c r="BX14353" s="62"/>
      <c r="BY14353" s="62"/>
      <c r="BZ14353" s="62"/>
      <c r="CA14353" s="62"/>
      <c r="CB14353" s="62"/>
      <c r="CC14353" s="62"/>
      <c r="CD14353" s="62"/>
      <c r="CE14353" s="62"/>
      <c r="CF14353" s="62"/>
      <c r="CL14353" s="56" t="s">
        <v>28956</v>
      </c>
      <c r="CM14353" s="56" t="s">
        <v>217</v>
      </c>
      <c r="CN14353" s="56" t="s">
        <v>217</v>
      </c>
      <c r="CO14353" s="52"/>
      <c r="CP14353" s="52"/>
      <c r="CQ14353" s="52"/>
      <c r="CR14353" s="52"/>
      <c r="CS14353" s="52"/>
      <c r="CT14353" s="52"/>
      <c r="CU14353" s="33"/>
      <c r="CV14353" s="33"/>
    </row>
    <row r="14354" spans="74:100">
      <c r="BV14354" s="62"/>
      <c r="BW14354" s="62"/>
      <c r="BX14354" s="62"/>
      <c r="BY14354" s="62"/>
      <c r="BZ14354" s="62"/>
      <c r="CA14354" s="62"/>
      <c r="CB14354" s="62"/>
      <c r="CC14354" s="62"/>
      <c r="CD14354" s="62"/>
      <c r="CE14354" s="62"/>
      <c r="CF14354" s="62"/>
      <c r="CL14354" s="56" t="s">
        <v>28957</v>
      </c>
      <c r="CM14354" s="56"/>
      <c r="CN14354" s="56"/>
      <c r="CO14354" s="52"/>
      <c r="CP14354" s="52"/>
      <c r="CQ14354" s="52"/>
      <c r="CR14354" s="52"/>
      <c r="CS14354" s="52"/>
      <c r="CT14354" s="52"/>
      <c r="CU14354" s="33"/>
      <c r="CV14354" s="33"/>
    </row>
    <row r="14355" spans="74:100">
      <c r="BV14355" s="62"/>
      <c r="BW14355" s="62"/>
      <c r="BX14355" s="62"/>
      <c r="BY14355" s="62"/>
      <c r="BZ14355" s="62"/>
      <c r="CA14355" s="62"/>
      <c r="CB14355" s="62"/>
      <c r="CC14355" s="62"/>
      <c r="CD14355" s="62"/>
      <c r="CE14355" s="62"/>
      <c r="CF14355" s="62"/>
      <c r="CL14355" s="56" t="s">
        <v>7072</v>
      </c>
      <c r="CM14355" s="56" t="s">
        <v>3118</v>
      </c>
      <c r="CN14355" s="56" t="s">
        <v>3118</v>
      </c>
      <c r="CO14355" s="52"/>
      <c r="CP14355" s="52"/>
      <c r="CQ14355" s="52"/>
      <c r="CR14355" s="52"/>
      <c r="CS14355" s="52"/>
      <c r="CT14355" s="52"/>
      <c r="CU14355" s="33"/>
      <c r="CV14355" s="33"/>
    </row>
    <row r="14356" spans="74:100">
      <c r="BV14356" s="62"/>
      <c r="BW14356" s="62"/>
      <c r="BX14356" s="62"/>
      <c r="BY14356" s="62"/>
      <c r="BZ14356" s="62"/>
      <c r="CA14356" s="62"/>
      <c r="CB14356" s="62"/>
      <c r="CC14356" s="62"/>
      <c r="CD14356" s="62"/>
      <c r="CE14356" s="62"/>
      <c r="CF14356" s="62"/>
      <c r="CL14356" s="56" t="s">
        <v>20453</v>
      </c>
      <c r="CM14356" s="56"/>
      <c r="CN14356" s="56"/>
      <c r="CO14356" s="52"/>
      <c r="CP14356" s="52"/>
      <c r="CQ14356" s="52"/>
      <c r="CR14356" s="52"/>
      <c r="CS14356" s="52"/>
      <c r="CT14356" s="52"/>
      <c r="CU14356" s="33"/>
      <c r="CV14356" s="33"/>
    </row>
    <row r="14357" spans="74:100">
      <c r="BV14357" s="62"/>
      <c r="BW14357" s="62"/>
      <c r="BX14357" s="62"/>
      <c r="BY14357" s="62"/>
      <c r="BZ14357" s="62"/>
      <c r="CA14357" s="62"/>
      <c r="CB14357" s="62"/>
      <c r="CC14357" s="62"/>
      <c r="CD14357" s="62"/>
      <c r="CE14357" s="62"/>
      <c r="CF14357" s="62"/>
      <c r="CL14357" s="56" t="s">
        <v>7073</v>
      </c>
      <c r="CM14357" s="56" t="s">
        <v>217</v>
      </c>
      <c r="CN14357" s="56" t="s">
        <v>217</v>
      </c>
      <c r="CO14357" s="52"/>
      <c r="CP14357" s="52"/>
      <c r="CQ14357" s="52"/>
      <c r="CR14357" s="52"/>
      <c r="CS14357" s="52"/>
      <c r="CT14357" s="52"/>
      <c r="CU14357" s="33"/>
      <c r="CV14357" s="33"/>
    </row>
    <row r="14358" spans="74:100">
      <c r="BV14358" s="62"/>
      <c r="BW14358" s="62"/>
      <c r="BX14358" s="62"/>
      <c r="BY14358" s="62"/>
      <c r="BZ14358" s="62"/>
      <c r="CA14358" s="62"/>
      <c r="CB14358" s="62"/>
      <c r="CC14358" s="62"/>
      <c r="CD14358" s="62"/>
      <c r="CE14358" s="62"/>
      <c r="CF14358" s="62"/>
      <c r="CL14358" s="56" t="s">
        <v>20454</v>
      </c>
      <c r="CM14358" s="56"/>
      <c r="CN14358" s="56"/>
      <c r="CO14358" s="52"/>
      <c r="CP14358" s="52"/>
      <c r="CQ14358" s="52"/>
      <c r="CR14358" s="52"/>
      <c r="CS14358" s="52"/>
      <c r="CT14358" s="52"/>
      <c r="CU14358" s="33"/>
      <c r="CV14358" s="33"/>
    </row>
    <row r="14359" spans="74:100">
      <c r="BV14359" s="62"/>
      <c r="BW14359" s="62"/>
      <c r="BX14359" s="62"/>
      <c r="BY14359" s="62"/>
      <c r="BZ14359" s="62"/>
      <c r="CA14359" s="62"/>
      <c r="CB14359" s="62"/>
      <c r="CC14359" s="62"/>
      <c r="CD14359" s="62"/>
      <c r="CE14359" s="62"/>
      <c r="CF14359" s="62"/>
      <c r="CL14359" s="56" t="s">
        <v>2983</v>
      </c>
      <c r="CM14359" s="56" t="s">
        <v>214</v>
      </c>
      <c r="CN14359" s="56" t="s">
        <v>214</v>
      </c>
      <c r="CO14359" s="52"/>
      <c r="CP14359" s="52"/>
      <c r="CQ14359" s="52"/>
      <c r="CR14359" s="52"/>
      <c r="CS14359" s="52"/>
      <c r="CT14359" s="52"/>
      <c r="CU14359" s="33"/>
      <c r="CV14359" s="33"/>
    </row>
    <row r="14360" spans="74:100">
      <c r="BV14360" s="62"/>
      <c r="BW14360" s="62"/>
      <c r="BX14360" s="62"/>
      <c r="BY14360" s="62"/>
      <c r="BZ14360" s="62"/>
      <c r="CA14360" s="62"/>
      <c r="CB14360" s="62"/>
      <c r="CC14360" s="62"/>
      <c r="CD14360" s="62"/>
      <c r="CE14360" s="62"/>
      <c r="CF14360" s="62"/>
      <c r="CL14360" s="56" t="s">
        <v>23361</v>
      </c>
      <c r="CM14360" s="56"/>
      <c r="CN14360" s="56"/>
      <c r="CO14360" s="52"/>
      <c r="CP14360" s="52"/>
      <c r="CQ14360" s="52"/>
      <c r="CR14360" s="52"/>
      <c r="CS14360" s="52"/>
      <c r="CT14360" s="52"/>
      <c r="CU14360" s="33"/>
      <c r="CV14360" s="33"/>
    </row>
    <row r="14361" spans="74:100">
      <c r="BV14361" s="62"/>
      <c r="BW14361" s="62"/>
      <c r="BX14361" s="62"/>
      <c r="BY14361" s="62"/>
      <c r="BZ14361" s="62"/>
      <c r="CA14361" s="62"/>
      <c r="CB14361" s="62"/>
      <c r="CC14361" s="62"/>
      <c r="CD14361" s="62"/>
      <c r="CE14361" s="62"/>
      <c r="CF14361" s="62"/>
      <c r="CL14361" s="56" t="s">
        <v>7074</v>
      </c>
      <c r="CM14361" s="56" t="s">
        <v>217</v>
      </c>
      <c r="CN14361" s="56" t="s">
        <v>217</v>
      </c>
      <c r="CO14361" s="52"/>
      <c r="CP14361" s="52"/>
      <c r="CQ14361" s="52"/>
      <c r="CR14361" s="52"/>
      <c r="CS14361" s="52"/>
      <c r="CT14361" s="52"/>
      <c r="CU14361" s="33"/>
      <c r="CV14361" s="33"/>
    </row>
    <row r="14362" spans="74:100">
      <c r="BV14362" s="62"/>
      <c r="BW14362" s="62"/>
      <c r="BX14362" s="62"/>
      <c r="BY14362" s="62"/>
      <c r="BZ14362" s="62"/>
      <c r="CA14362" s="62"/>
      <c r="CB14362" s="62"/>
      <c r="CC14362" s="62"/>
      <c r="CD14362" s="62"/>
      <c r="CE14362" s="62"/>
      <c r="CF14362" s="62"/>
      <c r="CL14362" s="56" t="s">
        <v>20455</v>
      </c>
      <c r="CM14362" s="56"/>
      <c r="CN14362" s="56"/>
      <c r="CO14362" s="52"/>
      <c r="CP14362" s="52"/>
      <c r="CQ14362" s="52"/>
      <c r="CR14362" s="52"/>
      <c r="CS14362" s="52"/>
      <c r="CT14362" s="52"/>
      <c r="CU14362" s="33"/>
      <c r="CV14362" s="33"/>
    </row>
    <row r="14363" spans="74:100">
      <c r="BV14363" s="62"/>
      <c r="BW14363" s="62"/>
      <c r="BX14363" s="62"/>
      <c r="BY14363" s="62"/>
      <c r="BZ14363" s="62"/>
      <c r="CA14363" s="62"/>
      <c r="CB14363" s="62"/>
      <c r="CC14363" s="62"/>
      <c r="CD14363" s="62"/>
      <c r="CE14363" s="62"/>
      <c r="CF14363" s="62"/>
      <c r="CL14363" s="56" t="s">
        <v>7075</v>
      </c>
      <c r="CM14363" s="56" t="s">
        <v>3118</v>
      </c>
      <c r="CN14363" s="56" t="s">
        <v>3118</v>
      </c>
      <c r="CO14363" s="52"/>
      <c r="CP14363" s="52"/>
      <c r="CQ14363" s="52"/>
      <c r="CR14363" s="52"/>
      <c r="CS14363" s="52"/>
      <c r="CT14363" s="52"/>
      <c r="CU14363" s="33"/>
      <c r="CV14363" s="33"/>
    </row>
    <row r="14364" spans="74:100">
      <c r="BV14364" s="62"/>
      <c r="BW14364" s="62"/>
      <c r="BX14364" s="62"/>
      <c r="BY14364" s="62"/>
      <c r="BZ14364" s="62"/>
      <c r="CA14364" s="62"/>
      <c r="CB14364" s="62"/>
      <c r="CC14364" s="62"/>
      <c r="CD14364" s="62"/>
      <c r="CE14364" s="62"/>
      <c r="CF14364" s="62"/>
      <c r="CL14364" s="56" t="s">
        <v>20456</v>
      </c>
      <c r="CM14364" s="56"/>
      <c r="CN14364" s="56"/>
      <c r="CO14364" s="52"/>
      <c r="CP14364" s="52"/>
      <c r="CQ14364" s="52"/>
      <c r="CR14364" s="52"/>
      <c r="CS14364" s="52"/>
      <c r="CT14364" s="52"/>
      <c r="CU14364" s="33"/>
      <c r="CV14364" s="33"/>
    </row>
    <row r="14365" spans="74:100">
      <c r="BV14365" s="62"/>
      <c r="BW14365" s="62"/>
      <c r="BX14365" s="62"/>
      <c r="BY14365" s="62"/>
      <c r="BZ14365" s="62"/>
      <c r="CA14365" s="62"/>
      <c r="CB14365" s="62"/>
      <c r="CC14365" s="62"/>
      <c r="CD14365" s="62"/>
      <c r="CE14365" s="62"/>
      <c r="CF14365" s="62"/>
      <c r="CL14365" s="56" t="s">
        <v>7076</v>
      </c>
      <c r="CM14365" s="56" t="s">
        <v>213</v>
      </c>
      <c r="CN14365" s="56" t="s">
        <v>213</v>
      </c>
      <c r="CO14365" s="52"/>
      <c r="CP14365" s="52"/>
      <c r="CQ14365" s="52"/>
      <c r="CR14365" s="52"/>
      <c r="CS14365" s="52"/>
      <c r="CT14365" s="52"/>
      <c r="CU14365" s="33"/>
      <c r="CV14365" s="33"/>
    </row>
    <row r="14366" spans="74:100">
      <c r="BV14366" s="62"/>
      <c r="BW14366" s="62"/>
      <c r="BX14366" s="62"/>
      <c r="BY14366" s="62"/>
      <c r="BZ14366" s="62"/>
      <c r="CA14366" s="62"/>
      <c r="CB14366" s="62"/>
      <c r="CC14366" s="62"/>
      <c r="CD14366" s="62"/>
      <c r="CE14366" s="62"/>
      <c r="CF14366" s="62"/>
      <c r="CL14366" s="56" t="s">
        <v>23362</v>
      </c>
      <c r="CM14366" s="56"/>
      <c r="CN14366" s="56"/>
      <c r="CO14366" s="52"/>
      <c r="CP14366" s="52"/>
      <c r="CQ14366" s="52"/>
      <c r="CR14366" s="52"/>
      <c r="CS14366" s="52"/>
      <c r="CT14366" s="52"/>
      <c r="CU14366" s="33"/>
      <c r="CV14366" s="33"/>
    </row>
    <row r="14367" spans="74:100">
      <c r="BV14367" s="62"/>
      <c r="BW14367" s="62"/>
      <c r="BX14367" s="62"/>
      <c r="BY14367" s="62"/>
      <c r="BZ14367" s="62"/>
      <c r="CA14367" s="62"/>
      <c r="CB14367" s="62"/>
      <c r="CC14367" s="62"/>
      <c r="CD14367" s="62"/>
      <c r="CE14367" s="62"/>
      <c r="CF14367" s="62"/>
      <c r="CL14367" s="56" t="s">
        <v>7077</v>
      </c>
      <c r="CM14367" s="56" t="s">
        <v>213</v>
      </c>
      <c r="CN14367" s="56" t="s">
        <v>213</v>
      </c>
      <c r="CO14367" s="52"/>
      <c r="CP14367" s="52"/>
      <c r="CQ14367" s="52"/>
      <c r="CR14367" s="52"/>
      <c r="CS14367" s="52"/>
      <c r="CT14367" s="52"/>
      <c r="CU14367" s="33"/>
      <c r="CV14367" s="33"/>
    </row>
    <row r="14368" spans="74:100">
      <c r="BV14368" s="62"/>
      <c r="BW14368" s="62"/>
      <c r="BX14368" s="62"/>
      <c r="BY14368" s="62"/>
      <c r="BZ14368" s="62"/>
      <c r="CA14368" s="62"/>
      <c r="CB14368" s="62"/>
      <c r="CC14368" s="62"/>
      <c r="CD14368" s="62"/>
      <c r="CE14368" s="62"/>
      <c r="CF14368" s="62"/>
      <c r="CL14368" s="56" t="s">
        <v>23363</v>
      </c>
      <c r="CM14368" s="56"/>
      <c r="CN14368" s="56"/>
      <c r="CO14368" s="52"/>
      <c r="CP14368" s="52"/>
      <c r="CQ14368" s="52"/>
      <c r="CR14368" s="52"/>
      <c r="CS14368" s="52"/>
      <c r="CT14368" s="52"/>
      <c r="CU14368" s="33"/>
      <c r="CV14368" s="33"/>
    </row>
    <row r="14369" spans="74:100">
      <c r="BV14369" s="62"/>
      <c r="BW14369" s="62"/>
      <c r="BX14369" s="62"/>
      <c r="BY14369" s="62"/>
      <c r="BZ14369" s="62"/>
      <c r="CA14369" s="62"/>
      <c r="CB14369" s="62"/>
      <c r="CC14369" s="62"/>
      <c r="CD14369" s="62"/>
      <c r="CE14369" s="62"/>
      <c r="CF14369" s="62"/>
      <c r="CL14369" s="56" t="s">
        <v>2985</v>
      </c>
      <c r="CM14369" s="56" t="s">
        <v>213</v>
      </c>
      <c r="CN14369" s="56" t="s">
        <v>213</v>
      </c>
      <c r="CO14369" s="52"/>
      <c r="CP14369" s="52"/>
      <c r="CQ14369" s="52"/>
      <c r="CR14369" s="52"/>
      <c r="CS14369" s="52"/>
      <c r="CT14369" s="52"/>
      <c r="CU14369" s="33"/>
      <c r="CV14369" s="33"/>
    </row>
    <row r="14370" spans="74:100">
      <c r="BV14370" s="62"/>
      <c r="BW14370" s="62"/>
      <c r="BX14370" s="62"/>
      <c r="BY14370" s="62"/>
      <c r="BZ14370" s="62"/>
      <c r="CA14370" s="62"/>
      <c r="CB14370" s="62"/>
      <c r="CC14370" s="62"/>
      <c r="CD14370" s="62"/>
      <c r="CE14370" s="62"/>
      <c r="CF14370" s="62"/>
      <c r="CL14370" s="56" t="s">
        <v>23364</v>
      </c>
      <c r="CM14370" s="56"/>
      <c r="CN14370" s="56"/>
      <c r="CO14370" s="52"/>
      <c r="CP14370" s="52"/>
      <c r="CQ14370" s="52"/>
      <c r="CR14370" s="52"/>
      <c r="CS14370" s="52"/>
      <c r="CT14370" s="52"/>
      <c r="CU14370" s="33"/>
      <c r="CV14370" s="33"/>
    </row>
    <row r="14371" spans="74:100">
      <c r="BV14371" s="62"/>
      <c r="BW14371" s="62"/>
      <c r="BX14371" s="62"/>
      <c r="BY14371" s="62"/>
      <c r="BZ14371" s="62"/>
      <c r="CA14371" s="62"/>
      <c r="CB14371" s="62"/>
      <c r="CC14371" s="62"/>
      <c r="CD14371" s="62"/>
      <c r="CE14371" s="62"/>
      <c r="CF14371" s="62"/>
      <c r="CL14371" s="56" t="s">
        <v>28958</v>
      </c>
      <c r="CM14371" s="56" t="s">
        <v>213</v>
      </c>
      <c r="CN14371" s="56" t="s">
        <v>213</v>
      </c>
      <c r="CO14371" s="52"/>
      <c r="CP14371" s="52"/>
      <c r="CQ14371" s="52"/>
      <c r="CR14371" s="52"/>
      <c r="CS14371" s="52"/>
      <c r="CT14371" s="52"/>
      <c r="CU14371" s="33"/>
      <c r="CV14371" s="33"/>
    </row>
    <row r="14372" spans="74:100">
      <c r="BV14372" s="62"/>
      <c r="BW14372" s="62"/>
      <c r="BX14372" s="62"/>
      <c r="BY14372" s="62"/>
      <c r="BZ14372" s="62"/>
      <c r="CA14372" s="62"/>
      <c r="CB14372" s="62"/>
      <c r="CC14372" s="62"/>
      <c r="CD14372" s="62"/>
      <c r="CE14372" s="62"/>
      <c r="CF14372" s="62"/>
      <c r="CL14372" s="56" t="s">
        <v>28959</v>
      </c>
      <c r="CM14372" s="56"/>
      <c r="CN14372" s="56"/>
      <c r="CO14372" s="52"/>
      <c r="CP14372" s="52"/>
      <c r="CQ14372" s="52"/>
      <c r="CR14372" s="52"/>
      <c r="CS14372" s="52"/>
      <c r="CT14372" s="52"/>
      <c r="CU14372" s="33"/>
      <c r="CV14372" s="33"/>
    </row>
    <row r="14373" spans="74:100">
      <c r="BV14373" s="62"/>
      <c r="BW14373" s="62"/>
      <c r="BX14373" s="62"/>
      <c r="BY14373" s="62"/>
      <c r="BZ14373" s="62"/>
      <c r="CA14373" s="62"/>
      <c r="CB14373" s="62"/>
      <c r="CC14373" s="62"/>
      <c r="CD14373" s="62"/>
      <c r="CE14373" s="62"/>
      <c r="CF14373" s="62"/>
      <c r="CL14373" s="56" t="s">
        <v>7078</v>
      </c>
      <c r="CM14373" s="56" t="s">
        <v>3118</v>
      </c>
      <c r="CN14373" s="56" t="s">
        <v>3118</v>
      </c>
      <c r="CO14373" s="52"/>
      <c r="CP14373" s="52"/>
      <c r="CQ14373" s="52"/>
      <c r="CR14373" s="52"/>
      <c r="CS14373" s="52"/>
      <c r="CT14373" s="52"/>
      <c r="CU14373" s="33"/>
      <c r="CV14373" s="33"/>
    </row>
    <row r="14374" spans="74:100">
      <c r="BV14374" s="62"/>
      <c r="BW14374" s="62"/>
      <c r="BX14374" s="62"/>
      <c r="BY14374" s="62"/>
      <c r="BZ14374" s="62"/>
      <c r="CA14374" s="62"/>
      <c r="CB14374" s="62"/>
      <c r="CC14374" s="62"/>
      <c r="CD14374" s="62"/>
      <c r="CE14374" s="62"/>
      <c r="CF14374" s="62"/>
      <c r="CL14374" s="56" t="s">
        <v>20457</v>
      </c>
      <c r="CM14374" s="56"/>
      <c r="CN14374" s="56"/>
      <c r="CO14374" s="52"/>
      <c r="CP14374" s="52"/>
      <c r="CQ14374" s="52"/>
      <c r="CR14374" s="52"/>
      <c r="CS14374" s="52"/>
      <c r="CT14374" s="52"/>
      <c r="CU14374" s="33"/>
      <c r="CV14374" s="33"/>
    </row>
    <row r="14375" spans="74:100">
      <c r="BV14375" s="62"/>
      <c r="BW14375" s="62"/>
      <c r="BX14375" s="62"/>
      <c r="BY14375" s="62"/>
      <c r="BZ14375" s="62"/>
      <c r="CA14375" s="62"/>
      <c r="CB14375" s="62"/>
      <c r="CC14375" s="62"/>
      <c r="CD14375" s="62"/>
      <c r="CE14375" s="62"/>
      <c r="CF14375" s="62"/>
      <c r="CL14375" s="56" t="s">
        <v>2989</v>
      </c>
      <c r="CM14375" s="56" t="s">
        <v>213</v>
      </c>
      <c r="CN14375" s="56" t="s">
        <v>213</v>
      </c>
      <c r="CO14375" s="52"/>
      <c r="CP14375" s="52"/>
      <c r="CQ14375" s="52"/>
      <c r="CR14375" s="52"/>
      <c r="CS14375" s="52"/>
      <c r="CT14375" s="52"/>
      <c r="CU14375" s="33"/>
      <c r="CV14375" s="33"/>
    </row>
    <row r="14376" spans="74:100">
      <c r="BV14376" s="62"/>
      <c r="BW14376" s="62"/>
      <c r="BX14376" s="62"/>
      <c r="BY14376" s="62"/>
      <c r="BZ14376" s="62"/>
      <c r="CA14376" s="62"/>
      <c r="CB14376" s="62"/>
      <c r="CC14376" s="62"/>
      <c r="CD14376" s="62"/>
      <c r="CE14376" s="62"/>
      <c r="CF14376" s="62"/>
      <c r="CL14376" s="56" t="s">
        <v>23365</v>
      </c>
      <c r="CM14376" s="56"/>
      <c r="CN14376" s="56"/>
      <c r="CO14376" s="52"/>
      <c r="CP14376" s="52"/>
      <c r="CQ14376" s="52"/>
      <c r="CR14376" s="52"/>
      <c r="CS14376" s="52"/>
      <c r="CT14376" s="52"/>
      <c r="CU14376" s="33"/>
      <c r="CV14376" s="33"/>
    </row>
    <row r="14377" spans="74:100">
      <c r="BV14377" s="62"/>
      <c r="BW14377" s="62"/>
      <c r="BX14377" s="62"/>
      <c r="BY14377" s="62"/>
      <c r="BZ14377" s="62"/>
      <c r="CA14377" s="62"/>
      <c r="CB14377" s="62"/>
      <c r="CC14377" s="62"/>
      <c r="CD14377" s="62"/>
      <c r="CE14377" s="62"/>
      <c r="CF14377" s="62"/>
      <c r="CL14377" s="56" t="s">
        <v>7079</v>
      </c>
      <c r="CM14377" s="56" t="s">
        <v>3118</v>
      </c>
      <c r="CN14377" s="56" t="s">
        <v>3118</v>
      </c>
      <c r="CO14377" s="52"/>
      <c r="CP14377" s="52"/>
      <c r="CQ14377" s="52"/>
      <c r="CR14377" s="52"/>
      <c r="CS14377" s="52"/>
      <c r="CT14377" s="52"/>
      <c r="CU14377" s="33"/>
      <c r="CV14377" s="33"/>
    </row>
    <row r="14378" spans="74:100">
      <c r="BV14378" s="62"/>
      <c r="BW14378" s="62"/>
      <c r="BX14378" s="62"/>
      <c r="BY14378" s="62"/>
      <c r="BZ14378" s="62"/>
      <c r="CA14378" s="62"/>
      <c r="CB14378" s="62"/>
      <c r="CC14378" s="62"/>
      <c r="CD14378" s="62"/>
      <c r="CE14378" s="62"/>
      <c r="CF14378" s="62"/>
      <c r="CL14378" s="56" t="s">
        <v>20458</v>
      </c>
      <c r="CM14378" s="56"/>
      <c r="CN14378" s="56"/>
      <c r="CO14378" s="52"/>
      <c r="CP14378" s="52"/>
      <c r="CQ14378" s="52"/>
      <c r="CR14378" s="52"/>
      <c r="CS14378" s="52"/>
      <c r="CT14378" s="52"/>
      <c r="CU14378" s="33"/>
      <c r="CV14378" s="33"/>
    </row>
    <row r="14379" spans="74:100">
      <c r="BV14379" s="62"/>
      <c r="BW14379" s="62"/>
      <c r="BX14379" s="62"/>
      <c r="BY14379" s="62"/>
      <c r="BZ14379" s="62"/>
      <c r="CA14379" s="62"/>
      <c r="CB14379" s="62"/>
      <c r="CC14379" s="62"/>
      <c r="CD14379" s="62"/>
      <c r="CE14379" s="62"/>
      <c r="CF14379" s="62"/>
      <c r="CL14379" s="56" t="s">
        <v>7080</v>
      </c>
      <c r="CM14379" s="56" t="s">
        <v>217</v>
      </c>
      <c r="CN14379" s="56" t="s">
        <v>217</v>
      </c>
      <c r="CO14379" s="52"/>
      <c r="CP14379" s="52"/>
      <c r="CQ14379" s="52"/>
      <c r="CR14379" s="52"/>
      <c r="CS14379" s="52"/>
      <c r="CT14379" s="52"/>
      <c r="CU14379" s="33"/>
      <c r="CV14379" s="33"/>
    </row>
    <row r="14380" spans="74:100">
      <c r="BV14380" s="62"/>
      <c r="BW14380" s="62"/>
      <c r="BX14380" s="62"/>
      <c r="BY14380" s="62"/>
      <c r="BZ14380" s="62"/>
      <c r="CA14380" s="62"/>
      <c r="CB14380" s="62"/>
      <c r="CC14380" s="62"/>
      <c r="CD14380" s="62"/>
      <c r="CE14380" s="62"/>
      <c r="CF14380" s="62"/>
      <c r="CL14380" s="56" t="s">
        <v>20459</v>
      </c>
      <c r="CM14380" s="56"/>
      <c r="CN14380" s="56"/>
      <c r="CO14380" s="52"/>
      <c r="CP14380" s="52"/>
      <c r="CQ14380" s="52"/>
      <c r="CR14380" s="52"/>
      <c r="CS14380" s="52"/>
      <c r="CT14380" s="52"/>
      <c r="CU14380" s="33"/>
      <c r="CV14380" s="33"/>
    </row>
    <row r="14381" spans="74:100">
      <c r="BV14381" s="62"/>
      <c r="BW14381" s="62"/>
      <c r="BX14381" s="62"/>
      <c r="BY14381" s="62"/>
      <c r="BZ14381" s="62"/>
      <c r="CA14381" s="62"/>
      <c r="CB14381" s="62"/>
      <c r="CC14381" s="62"/>
      <c r="CD14381" s="62"/>
      <c r="CE14381" s="62"/>
      <c r="CF14381" s="62"/>
      <c r="CL14381" s="56" t="s">
        <v>7081</v>
      </c>
      <c r="CM14381" s="56" t="s">
        <v>217</v>
      </c>
      <c r="CN14381" s="56" t="s">
        <v>217</v>
      </c>
      <c r="CO14381" s="52"/>
      <c r="CP14381" s="52"/>
      <c r="CQ14381" s="52"/>
      <c r="CR14381" s="52"/>
      <c r="CS14381" s="52"/>
      <c r="CT14381" s="52"/>
      <c r="CU14381" s="33"/>
      <c r="CV14381" s="33"/>
    </row>
    <row r="14382" spans="74:100">
      <c r="BV14382" s="62"/>
      <c r="BW14382" s="62"/>
      <c r="BX14382" s="62"/>
      <c r="BY14382" s="62"/>
      <c r="BZ14382" s="62"/>
      <c r="CA14382" s="62"/>
      <c r="CB14382" s="62"/>
      <c r="CC14382" s="62"/>
      <c r="CD14382" s="62"/>
      <c r="CE14382" s="62"/>
      <c r="CF14382" s="62"/>
      <c r="CL14382" s="56" t="s">
        <v>20460</v>
      </c>
      <c r="CM14382" s="56"/>
      <c r="CN14382" s="56"/>
      <c r="CO14382" s="52"/>
      <c r="CP14382" s="52"/>
      <c r="CQ14382" s="52"/>
      <c r="CR14382" s="52"/>
      <c r="CS14382" s="52"/>
      <c r="CT14382" s="52"/>
      <c r="CU14382" s="33"/>
      <c r="CV14382" s="33"/>
    </row>
    <row r="14383" spans="74:100">
      <c r="BV14383" s="62"/>
      <c r="BW14383" s="62"/>
      <c r="BX14383" s="62"/>
      <c r="BY14383" s="62"/>
      <c r="BZ14383" s="62"/>
      <c r="CA14383" s="62"/>
      <c r="CB14383" s="62"/>
      <c r="CC14383" s="62"/>
      <c r="CD14383" s="62"/>
      <c r="CE14383" s="62"/>
      <c r="CF14383" s="62"/>
      <c r="CL14383" s="56" t="s">
        <v>7082</v>
      </c>
      <c r="CM14383" s="56" t="s">
        <v>217</v>
      </c>
      <c r="CN14383" s="56" t="s">
        <v>217</v>
      </c>
      <c r="CO14383" s="52"/>
      <c r="CP14383" s="52"/>
      <c r="CQ14383" s="52"/>
      <c r="CR14383" s="52"/>
      <c r="CS14383" s="52"/>
      <c r="CT14383" s="52"/>
      <c r="CU14383" s="33"/>
      <c r="CV14383" s="33"/>
    </row>
    <row r="14384" spans="74:100">
      <c r="BV14384" s="62"/>
      <c r="BW14384" s="62"/>
      <c r="BX14384" s="62"/>
      <c r="BY14384" s="62"/>
      <c r="BZ14384" s="62"/>
      <c r="CA14384" s="62"/>
      <c r="CB14384" s="62"/>
      <c r="CC14384" s="62"/>
      <c r="CD14384" s="62"/>
      <c r="CE14384" s="62"/>
      <c r="CF14384" s="62"/>
      <c r="CL14384" s="56" t="s">
        <v>20461</v>
      </c>
      <c r="CM14384" s="56"/>
      <c r="CN14384" s="56"/>
      <c r="CO14384" s="52"/>
      <c r="CP14384" s="52"/>
      <c r="CQ14384" s="52"/>
      <c r="CR14384" s="52"/>
      <c r="CS14384" s="52"/>
      <c r="CT14384" s="52"/>
      <c r="CU14384" s="33"/>
      <c r="CV14384" s="33"/>
    </row>
    <row r="14385" spans="74:100">
      <c r="BV14385" s="62"/>
      <c r="BW14385" s="62"/>
      <c r="BX14385" s="62"/>
      <c r="BY14385" s="62"/>
      <c r="BZ14385" s="62"/>
      <c r="CA14385" s="62"/>
      <c r="CB14385" s="62"/>
      <c r="CC14385" s="62"/>
      <c r="CD14385" s="62"/>
      <c r="CE14385" s="62"/>
      <c r="CF14385" s="62"/>
      <c r="CL14385" s="56" t="s">
        <v>7083</v>
      </c>
      <c r="CM14385" s="56" t="s">
        <v>217</v>
      </c>
      <c r="CN14385" s="56" t="s">
        <v>217</v>
      </c>
      <c r="CO14385" s="52"/>
      <c r="CP14385" s="52"/>
      <c r="CQ14385" s="52"/>
      <c r="CR14385" s="52"/>
      <c r="CS14385" s="52"/>
      <c r="CT14385" s="52"/>
      <c r="CU14385" s="33"/>
      <c r="CV14385" s="33"/>
    </row>
    <row r="14386" spans="74:100">
      <c r="BV14386" s="62"/>
      <c r="BW14386" s="62"/>
      <c r="BX14386" s="62"/>
      <c r="BY14386" s="62"/>
      <c r="BZ14386" s="62"/>
      <c r="CA14386" s="62"/>
      <c r="CB14386" s="62"/>
      <c r="CC14386" s="62"/>
      <c r="CD14386" s="62"/>
      <c r="CE14386" s="62"/>
      <c r="CF14386" s="62"/>
      <c r="CL14386" s="56" t="s">
        <v>20462</v>
      </c>
      <c r="CM14386" s="56"/>
      <c r="CN14386" s="56"/>
      <c r="CO14386" s="52"/>
      <c r="CP14386" s="52"/>
      <c r="CQ14386" s="52"/>
      <c r="CR14386" s="52"/>
      <c r="CS14386" s="52"/>
      <c r="CT14386" s="52"/>
      <c r="CU14386" s="33"/>
      <c r="CV14386" s="33"/>
    </row>
    <row r="14387" spans="74:100">
      <c r="BV14387" s="62"/>
      <c r="BW14387" s="62"/>
      <c r="BX14387" s="62"/>
      <c r="BY14387" s="62"/>
      <c r="BZ14387" s="62"/>
      <c r="CA14387" s="62"/>
      <c r="CB14387" s="62"/>
      <c r="CC14387" s="62"/>
      <c r="CD14387" s="62"/>
      <c r="CE14387" s="62"/>
      <c r="CF14387" s="62"/>
      <c r="CL14387" s="56" t="s">
        <v>7084</v>
      </c>
      <c r="CM14387" s="56" t="s">
        <v>217</v>
      </c>
      <c r="CN14387" s="56" t="s">
        <v>217</v>
      </c>
      <c r="CO14387" s="52"/>
      <c r="CP14387" s="52"/>
      <c r="CQ14387" s="52"/>
      <c r="CR14387" s="52"/>
      <c r="CS14387" s="52"/>
      <c r="CT14387" s="52"/>
      <c r="CU14387" s="33"/>
      <c r="CV14387" s="33"/>
    </row>
    <row r="14388" spans="74:100">
      <c r="BV14388" s="62"/>
      <c r="BW14388" s="62"/>
      <c r="BX14388" s="62"/>
      <c r="BY14388" s="62"/>
      <c r="BZ14388" s="62"/>
      <c r="CA14388" s="62"/>
      <c r="CB14388" s="62"/>
      <c r="CC14388" s="62"/>
      <c r="CD14388" s="62"/>
      <c r="CE14388" s="62"/>
      <c r="CF14388" s="62"/>
      <c r="CL14388" s="56" t="s">
        <v>20463</v>
      </c>
      <c r="CM14388" s="56"/>
      <c r="CN14388" s="56"/>
      <c r="CO14388" s="52"/>
      <c r="CP14388" s="52"/>
      <c r="CQ14388" s="52"/>
      <c r="CR14388" s="52"/>
      <c r="CS14388" s="52"/>
      <c r="CT14388" s="52"/>
      <c r="CU14388" s="33"/>
      <c r="CV14388" s="33"/>
    </row>
    <row r="14389" spans="74:100">
      <c r="BV14389" s="62"/>
      <c r="BW14389" s="62"/>
      <c r="BX14389" s="62"/>
      <c r="BY14389" s="62"/>
      <c r="BZ14389" s="62"/>
      <c r="CA14389" s="62"/>
      <c r="CB14389" s="62"/>
      <c r="CC14389" s="62"/>
      <c r="CD14389" s="62"/>
      <c r="CE14389" s="62"/>
      <c r="CF14389" s="62"/>
      <c r="CL14389" s="56" t="s">
        <v>7085</v>
      </c>
      <c r="CM14389" s="56" t="s">
        <v>217</v>
      </c>
      <c r="CN14389" s="56" t="s">
        <v>217</v>
      </c>
      <c r="CO14389" s="52"/>
      <c r="CP14389" s="52"/>
      <c r="CQ14389" s="52"/>
      <c r="CR14389" s="52"/>
      <c r="CS14389" s="52"/>
      <c r="CT14389" s="52"/>
      <c r="CU14389" s="33"/>
      <c r="CV14389" s="33"/>
    </row>
    <row r="14390" spans="74:100">
      <c r="BV14390" s="62"/>
      <c r="BW14390" s="62"/>
      <c r="BX14390" s="62"/>
      <c r="BY14390" s="62"/>
      <c r="BZ14390" s="62"/>
      <c r="CA14390" s="62"/>
      <c r="CB14390" s="62"/>
      <c r="CC14390" s="62"/>
      <c r="CD14390" s="62"/>
      <c r="CE14390" s="62"/>
      <c r="CF14390" s="62"/>
      <c r="CL14390" s="56" t="s">
        <v>20464</v>
      </c>
      <c r="CM14390" s="56"/>
      <c r="CN14390" s="56"/>
      <c r="CO14390" s="52"/>
      <c r="CP14390" s="52"/>
      <c r="CQ14390" s="52"/>
      <c r="CR14390" s="52"/>
      <c r="CS14390" s="52"/>
      <c r="CT14390" s="52"/>
      <c r="CU14390" s="33"/>
      <c r="CV14390" s="33"/>
    </row>
    <row r="14391" spans="74:100">
      <c r="BV14391" s="62"/>
      <c r="BW14391" s="62"/>
      <c r="BX14391" s="62"/>
      <c r="BY14391" s="62"/>
      <c r="BZ14391" s="62"/>
      <c r="CA14391" s="62"/>
      <c r="CB14391" s="62"/>
      <c r="CC14391" s="62"/>
      <c r="CD14391" s="62"/>
      <c r="CE14391" s="62"/>
      <c r="CF14391" s="62"/>
      <c r="CL14391" s="56" t="s">
        <v>23366</v>
      </c>
      <c r="CM14391" s="56" t="s">
        <v>217</v>
      </c>
      <c r="CN14391" s="56" t="s">
        <v>217</v>
      </c>
      <c r="CO14391" s="52"/>
      <c r="CP14391" s="52"/>
      <c r="CQ14391" s="52"/>
      <c r="CR14391" s="52"/>
      <c r="CS14391" s="52"/>
      <c r="CT14391" s="52"/>
      <c r="CU14391" s="33"/>
      <c r="CV14391" s="33"/>
    </row>
    <row r="14392" spans="74:100">
      <c r="BV14392" s="62"/>
      <c r="BW14392" s="62"/>
      <c r="BX14392" s="62"/>
      <c r="BY14392" s="62"/>
      <c r="BZ14392" s="62"/>
      <c r="CA14392" s="62"/>
      <c r="CB14392" s="62"/>
      <c r="CC14392" s="62"/>
      <c r="CD14392" s="62"/>
      <c r="CE14392" s="62"/>
      <c r="CF14392" s="62"/>
      <c r="CL14392" s="56" t="s">
        <v>20458</v>
      </c>
      <c r="CM14392" s="56"/>
      <c r="CN14392" s="56"/>
      <c r="CO14392" s="52"/>
      <c r="CP14392" s="52"/>
      <c r="CQ14392" s="52"/>
      <c r="CR14392" s="52"/>
      <c r="CS14392" s="52"/>
      <c r="CT14392" s="52"/>
      <c r="CU14392" s="33"/>
      <c r="CV14392" s="33"/>
    </row>
    <row r="14393" spans="74:100">
      <c r="BV14393" s="62"/>
      <c r="BW14393" s="62"/>
      <c r="BX14393" s="62"/>
      <c r="BY14393" s="62"/>
      <c r="BZ14393" s="62"/>
      <c r="CA14393" s="62"/>
      <c r="CB14393" s="62"/>
      <c r="CC14393" s="62"/>
      <c r="CD14393" s="62"/>
      <c r="CE14393" s="62"/>
      <c r="CF14393" s="62"/>
      <c r="CL14393" s="56" t="s">
        <v>23367</v>
      </c>
      <c r="CM14393" s="56" t="s">
        <v>217</v>
      </c>
      <c r="CN14393" s="56" t="s">
        <v>217</v>
      </c>
      <c r="CO14393" s="52"/>
      <c r="CP14393" s="52"/>
      <c r="CQ14393" s="52"/>
      <c r="CR14393" s="52"/>
      <c r="CS14393" s="52"/>
      <c r="CT14393" s="52"/>
      <c r="CU14393" s="33"/>
      <c r="CV14393" s="33"/>
    </row>
    <row r="14394" spans="74:100">
      <c r="BV14394" s="62"/>
      <c r="BW14394" s="62"/>
      <c r="BX14394" s="62"/>
      <c r="BY14394" s="62"/>
      <c r="BZ14394" s="62"/>
      <c r="CA14394" s="62"/>
      <c r="CB14394" s="62"/>
      <c r="CC14394" s="62"/>
      <c r="CD14394" s="62"/>
      <c r="CE14394" s="62"/>
      <c r="CF14394" s="62"/>
      <c r="CL14394" s="56" t="s">
        <v>20458</v>
      </c>
      <c r="CM14394" s="56"/>
      <c r="CN14394" s="56"/>
      <c r="CO14394" s="52"/>
      <c r="CP14394" s="52"/>
      <c r="CQ14394" s="52"/>
      <c r="CR14394" s="52"/>
      <c r="CS14394" s="52"/>
      <c r="CT14394" s="52"/>
      <c r="CU14394" s="33"/>
      <c r="CV14394" s="33"/>
    </row>
    <row r="14395" spans="74:100">
      <c r="BV14395" s="62"/>
      <c r="BW14395" s="62"/>
      <c r="BX14395" s="62"/>
      <c r="BY14395" s="62"/>
      <c r="BZ14395" s="62"/>
      <c r="CA14395" s="62"/>
      <c r="CB14395" s="62"/>
      <c r="CC14395" s="62"/>
      <c r="CD14395" s="62"/>
      <c r="CE14395" s="62"/>
      <c r="CF14395" s="62"/>
      <c r="CL14395" s="56" t="s">
        <v>28960</v>
      </c>
      <c r="CM14395" s="56" t="s">
        <v>217</v>
      </c>
      <c r="CN14395" s="56" t="s">
        <v>217</v>
      </c>
      <c r="CO14395" s="52"/>
      <c r="CP14395" s="52"/>
      <c r="CQ14395" s="52"/>
      <c r="CR14395" s="52"/>
      <c r="CS14395" s="52"/>
      <c r="CT14395" s="52"/>
      <c r="CU14395" s="33"/>
      <c r="CV14395" s="33"/>
    </row>
    <row r="14396" spans="74:100">
      <c r="BV14396" s="62"/>
      <c r="BW14396" s="62"/>
      <c r="BX14396" s="62"/>
      <c r="BY14396" s="62"/>
      <c r="BZ14396" s="62"/>
      <c r="CA14396" s="62"/>
      <c r="CB14396" s="62"/>
      <c r="CC14396" s="62"/>
      <c r="CD14396" s="62"/>
      <c r="CE14396" s="62"/>
      <c r="CF14396" s="62"/>
      <c r="CL14396" s="56" t="s">
        <v>20458</v>
      </c>
      <c r="CM14396" s="56"/>
      <c r="CN14396" s="56"/>
      <c r="CO14396" s="52"/>
      <c r="CP14396" s="52"/>
      <c r="CQ14396" s="52"/>
      <c r="CR14396" s="52"/>
      <c r="CS14396" s="52"/>
      <c r="CT14396" s="52"/>
      <c r="CU14396" s="33"/>
      <c r="CV14396" s="33"/>
    </row>
    <row r="14397" spans="74:100">
      <c r="BV14397" s="62"/>
      <c r="BW14397" s="62"/>
      <c r="BX14397" s="62"/>
      <c r="BY14397" s="62"/>
      <c r="BZ14397" s="62"/>
      <c r="CA14397" s="62"/>
      <c r="CB14397" s="62"/>
      <c r="CC14397" s="62"/>
      <c r="CD14397" s="62"/>
      <c r="CE14397" s="62"/>
      <c r="CF14397" s="62"/>
      <c r="CL14397" s="56" t="s">
        <v>7086</v>
      </c>
      <c r="CM14397" s="56" t="s">
        <v>3118</v>
      </c>
      <c r="CN14397" s="56" t="s">
        <v>3118</v>
      </c>
      <c r="CO14397" s="52"/>
      <c r="CP14397" s="52"/>
      <c r="CQ14397" s="52"/>
      <c r="CR14397" s="52"/>
      <c r="CS14397" s="52"/>
      <c r="CT14397" s="52"/>
      <c r="CU14397" s="33"/>
      <c r="CV14397" s="33"/>
    </row>
    <row r="14398" spans="74:100">
      <c r="BV14398" s="62"/>
      <c r="BW14398" s="62"/>
      <c r="BX14398" s="62"/>
      <c r="BY14398" s="62"/>
      <c r="BZ14398" s="62"/>
      <c r="CA14398" s="62"/>
      <c r="CB14398" s="62"/>
      <c r="CC14398" s="62"/>
      <c r="CD14398" s="62"/>
      <c r="CE14398" s="62"/>
      <c r="CF14398" s="62"/>
      <c r="CL14398" s="56" t="s">
        <v>20465</v>
      </c>
      <c r="CM14398" s="56"/>
      <c r="CN14398" s="56"/>
      <c r="CO14398" s="52"/>
      <c r="CP14398" s="52"/>
      <c r="CQ14398" s="52"/>
      <c r="CR14398" s="52"/>
      <c r="CS14398" s="52"/>
      <c r="CT14398" s="52"/>
      <c r="CU14398" s="33"/>
      <c r="CV14398" s="33"/>
    </row>
    <row r="14399" spans="74:100">
      <c r="BV14399" s="62"/>
      <c r="BW14399" s="62"/>
      <c r="BX14399" s="62"/>
      <c r="BY14399" s="62"/>
      <c r="BZ14399" s="62"/>
      <c r="CA14399" s="62"/>
      <c r="CB14399" s="62"/>
      <c r="CC14399" s="62"/>
      <c r="CD14399" s="62"/>
      <c r="CE14399" s="62"/>
      <c r="CF14399" s="62"/>
      <c r="CL14399" s="56" t="s">
        <v>2990</v>
      </c>
      <c r="CM14399" s="56" t="s">
        <v>213</v>
      </c>
      <c r="CN14399" s="56" t="s">
        <v>213</v>
      </c>
      <c r="CO14399" s="52"/>
      <c r="CP14399" s="52"/>
      <c r="CQ14399" s="52"/>
      <c r="CR14399" s="52"/>
      <c r="CS14399" s="52"/>
      <c r="CT14399" s="52"/>
      <c r="CU14399" s="33"/>
      <c r="CV14399" s="33"/>
    </row>
    <row r="14400" spans="74:100">
      <c r="BV14400" s="62"/>
      <c r="BW14400" s="62"/>
      <c r="BX14400" s="62"/>
      <c r="BY14400" s="62"/>
      <c r="BZ14400" s="62"/>
      <c r="CA14400" s="62"/>
      <c r="CB14400" s="62"/>
      <c r="CC14400" s="62"/>
      <c r="CD14400" s="62"/>
      <c r="CE14400" s="62"/>
      <c r="CF14400" s="62"/>
      <c r="CL14400" s="56" t="s">
        <v>23368</v>
      </c>
      <c r="CM14400" s="56"/>
      <c r="CN14400" s="56"/>
      <c r="CO14400" s="52"/>
      <c r="CP14400" s="52"/>
      <c r="CQ14400" s="52"/>
      <c r="CR14400" s="52"/>
      <c r="CS14400" s="52"/>
      <c r="CT14400" s="52"/>
      <c r="CU14400" s="33"/>
      <c r="CV14400" s="33"/>
    </row>
    <row r="14401" spans="74:100">
      <c r="BV14401" s="62"/>
      <c r="BW14401" s="62"/>
      <c r="BX14401" s="62"/>
      <c r="BY14401" s="62"/>
      <c r="BZ14401" s="62"/>
      <c r="CA14401" s="62"/>
      <c r="CB14401" s="62"/>
      <c r="CC14401" s="62"/>
      <c r="CD14401" s="62"/>
      <c r="CE14401" s="62"/>
      <c r="CF14401" s="62"/>
      <c r="CL14401" s="56" t="s">
        <v>2991</v>
      </c>
      <c r="CM14401" s="56" t="s">
        <v>213</v>
      </c>
      <c r="CN14401" s="56" t="s">
        <v>213</v>
      </c>
      <c r="CO14401" s="52"/>
      <c r="CP14401" s="52"/>
      <c r="CQ14401" s="52"/>
      <c r="CR14401" s="52"/>
      <c r="CS14401" s="52"/>
      <c r="CT14401" s="52"/>
      <c r="CU14401" s="33"/>
      <c r="CV14401" s="33"/>
    </row>
    <row r="14402" spans="74:100">
      <c r="BV14402" s="62"/>
      <c r="BW14402" s="62"/>
      <c r="BX14402" s="62"/>
      <c r="BY14402" s="62"/>
      <c r="BZ14402" s="62"/>
      <c r="CA14402" s="62"/>
      <c r="CB14402" s="62"/>
      <c r="CC14402" s="62"/>
      <c r="CD14402" s="62"/>
      <c r="CE14402" s="62"/>
      <c r="CF14402" s="62"/>
      <c r="CL14402" s="56" t="s">
        <v>23369</v>
      </c>
      <c r="CM14402" s="56"/>
      <c r="CN14402" s="56"/>
      <c r="CO14402" s="52"/>
      <c r="CP14402" s="52"/>
      <c r="CQ14402" s="52"/>
      <c r="CR14402" s="52"/>
      <c r="CS14402" s="52"/>
      <c r="CT14402" s="52"/>
      <c r="CU14402" s="33"/>
      <c r="CV14402" s="33"/>
    </row>
    <row r="14403" spans="74:100">
      <c r="BV14403" s="62"/>
      <c r="BW14403" s="62"/>
      <c r="BX14403" s="62"/>
      <c r="BY14403" s="62"/>
      <c r="BZ14403" s="62"/>
      <c r="CA14403" s="62"/>
      <c r="CB14403" s="62"/>
      <c r="CC14403" s="62"/>
      <c r="CD14403" s="62"/>
      <c r="CE14403" s="62"/>
      <c r="CF14403" s="62"/>
      <c r="CL14403" s="56" t="s">
        <v>28961</v>
      </c>
      <c r="CM14403" s="56" t="s">
        <v>3118</v>
      </c>
      <c r="CN14403" s="56" t="s">
        <v>3118</v>
      </c>
      <c r="CO14403" s="52"/>
      <c r="CP14403" s="52"/>
      <c r="CQ14403" s="52"/>
      <c r="CR14403" s="52"/>
      <c r="CS14403" s="52"/>
      <c r="CT14403" s="52"/>
      <c r="CU14403" s="33"/>
      <c r="CV14403" s="33"/>
    </row>
    <row r="14404" spans="74:100">
      <c r="BV14404" s="62"/>
      <c r="BW14404" s="62"/>
      <c r="BX14404" s="62"/>
      <c r="BY14404" s="62"/>
      <c r="BZ14404" s="62"/>
      <c r="CA14404" s="62"/>
      <c r="CB14404" s="62"/>
      <c r="CC14404" s="62"/>
      <c r="CD14404" s="62"/>
      <c r="CE14404" s="62"/>
      <c r="CF14404" s="62"/>
      <c r="CL14404" s="56" t="s">
        <v>28962</v>
      </c>
      <c r="CM14404" s="56"/>
      <c r="CN14404" s="56"/>
      <c r="CO14404" s="52"/>
      <c r="CP14404" s="52"/>
      <c r="CQ14404" s="52"/>
      <c r="CR14404" s="52"/>
      <c r="CS14404" s="52"/>
      <c r="CT14404" s="52"/>
      <c r="CU14404" s="33"/>
      <c r="CV14404" s="33"/>
    </row>
    <row r="14405" spans="74:100">
      <c r="BV14405" s="62"/>
      <c r="BW14405" s="62"/>
      <c r="BX14405" s="62"/>
      <c r="BY14405" s="62"/>
      <c r="BZ14405" s="62"/>
      <c r="CA14405" s="62"/>
      <c r="CB14405" s="62"/>
      <c r="CC14405" s="62"/>
      <c r="CD14405" s="62"/>
      <c r="CE14405" s="62"/>
      <c r="CF14405" s="62"/>
      <c r="CL14405" s="56" t="s">
        <v>28963</v>
      </c>
      <c r="CM14405" s="56" t="s">
        <v>217</v>
      </c>
      <c r="CN14405" s="56" t="s">
        <v>217</v>
      </c>
      <c r="CO14405" s="52"/>
      <c r="CP14405" s="52"/>
      <c r="CQ14405" s="52"/>
      <c r="CR14405" s="52"/>
      <c r="CS14405" s="52"/>
      <c r="CT14405" s="52"/>
      <c r="CU14405" s="33"/>
      <c r="CV14405" s="33"/>
    </row>
    <row r="14406" spans="74:100">
      <c r="BV14406" s="62"/>
      <c r="BW14406" s="62"/>
      <c r="BX14406" s="62"/>
      <c r="BY14406" s="62"/>
      <c r="BZ14406" s="62"/>
      <c r="CA14406" s="62"/>
      <c r="CB14406" s="62"/>
      <c r="CC14406" s="62"/>
      <c r="CD14406" s="62"/>
      <c r="CE14406" s="62"/>
      <c r="CF14406" s="62"/>
      <c r="CL14406" s="56" t="s">
        <v>28964</v>
      </c>
      <c r="CM14406" s="56"/>
      <c r="CN14406" s="56"/>
      <c r="CO14406" s="52"/>
      <c r="CP14406" s="52"/>
      <c r="CQ14406" s="52"/>
      <c r="CR14406" s="52"/>
      <c r="CS14406" s="52"/>
      <c r="CT14406" s="52"/>
      <c r="CU14406" s="33"/>
      <c r="CV14406" s="33"/>
    </row>
    <row r="14407" spans="74:100">
      <c r="BV14407" s="62"/>
      <c r="BW14407" s="62"/>
      <c r="BX14407" s="62"/>
      <c r="BY14407" s="62"/>
      <c r="BZ14407" s="62"/>
      <c r="CA14407" s="62"/>
      <c r="CB14407" s="62"/>
      <c r="CC14407" s="62"/>
      <c r="CD14407" s="62"/>
      <c r="CE14407" s="62"/>
      <c r="CF14407" s="62"/>
      <c r="CL14407" s="56" t="s">
        <v>28965</v>
      </c>
      <c r="CM14407" s="56" t="s">
        <v>3118</v>
      </c>
      <c r="CN14407" s="56" t="s">
        <v>3118</v>
      </c>
      <c r="CO14407" s="52"/>
      <c r="CP14407" s="52"/>
      <c r="CQ14407" s="52"/>
      <c r="CR14407" s="52"/>
      <c r="CS14407" s="52"/>
      <c r="CT14407" s="52"/>
      <c r="CU14407" s="33"/>
      <c r="CV14407" s="33"/>
    </row>
    <row r="14408" spans="74:100">
      <c r="BV14408" s="62"/>
      <c r="BW14408" s="62"/>
      <c r="BX14408" s="62"/>
      <c r="BY14408" s="62"/>
      <c r="BZ14408" s="62"/>
      <c r="CA14408" s="62"/>
      <c r="CB14408" s="62"/>
      <c r="CC14408" s="62"/>
      <c r="CD14408" s="62"/>
      <c r="CE14408" s="62"/>
      <c r="CF14408" s="62"/>
      <c r="CL14408" s="56" t="s">
        <v>28966</v>
      </c>
      <c r="CM14408" s="56" t="s">
        <v>217</v>
      </c>
      <c r="CN14408" s="56" t="s">
        <v>217</v>
      </c>
      <c r="CO14408" s="52"/>
      <c r="CP14408" s="52"/>
      <c r="CQ14408" s="52"/>
      <c r="CR14408" s="52"/>
      <c r="CS14408" s="52"/>
      <c r="CT14408" s="52"/>
      <c r="CU14408" s="33"/>
      <c r="CV14408" s="33"/>
    </row>
    <row r="14409" spans="74:100">
      <c r="BV14409" s="62"/>
      <c r="BW14409" s="62"/>
      <c r="BX14409" s="62"/>
      <c r="BY14409" s="62"/>
      <c r="BZ14409" s="62"/>
      <c r="CA14409" s="62"/>
      <c r="CB14409" s="62"/>
      <c r="CC14409" s="62"/>
      <c r="CD14409" s="62"/>
      <c r="CE14409" s="62"/>
      <c r="CF14409" s="62"/>
      <c r="CL14409" s="56" t="s">
        <v>24885</v>
      </c>
      <c r="CM14409" s="56" t="s">
        <v>3118</v>
      </c>
      <c r="CN14409" s="56" t="s">
        <v>3118</v>
      </c>
      <c r="CO14409" s="52"/>
      <c r="CP14409" s="52"/>
      <c r="CQ14409" s="52"/>
      <c r="CR14409" s="52"/>
      <c r="CS14409" s="52"/>
      <c r="CT14409" s="52"/>
      <c r="CU14409" s="33"/>
      <c r="CV14409" s="33"/>
    </row>
    <row r="14410" spans="74:100">
      <c r="BV14410" s="62"/>
      <c r="BW14410" s="62"/>
      <c r="BX14410" s="62"/>
      <c r="BY14410" s="62"/>
      <c r="BZ14410" s="62"/>
      <c r="CA14410" s="62"/>
      <c r="CB14410" s="62"/>
      <c r="CC14410" s="62"/>
      <c r="CD14410" s="62"/>
      <c r="CE14410" s="62"/>
      <c r="CF14410" s="62"/>
      <c r="CL14410" s="56" t="s">
        <v>18583</v>
      </c>
      <c r="CM14410" s="56"/>
      <c r="CN14410" s="56"/>
      <c r="CO14410" s="52"/>
      <c r="CP14410" s="52"/>
      <c r="CQ14410" s="52"/>
      <c r="CR14410" s="52"/>
      <c r="CS14410" s="52"/>
      <c r="CT14410" s="52"/>
      <c r="CU14410" s="33"/>
      <c r="CV14410" s="33"/>
    </row>
    <row r="14411" spans="74:100">
      <c r="BV14411" s="62"/>
      <c r="BW14411" s="62"/>
      <c r="BX14411" s="62"/>
      <c r="BY14411" s="62"/>
      <c r="BZ14411" s="62"/>
      <c r="CA14411" s="62"/>
      <c r="CB14411" s="62"/>
      <c r="CC14411" s="62"/>
      <c r="CD14411" s="62"/>
      <c r="CE14411" s="62"/>
      <c r="CF14411" s="62"/>
      <c r="CL14411" s="56" t="s">
        <v>23370</v>
      </c>
      <c r="CM14411" s="56" t="s">
        <v>216</v>
      </c>
      <c r="CN14411" s="56" t="s">
        <v>216</v>
      </c>
      <c r="CO14411" s="52"/>
      <c r="CP14411" s="52"/>
      <c r="CQ14411" s="52"/>
      <c r="CR14411" s="52"/>
      <c r="CS14411" s="52"/>
      <c r="CT14411" s="52"/>
      <c r="CU14411" s="33"/>
      <c r="CV14411" s="33"/>
    </row>
    <row r="14412" spans="74:100">
      <c r="BV14412" s="62"/>
      <c r="BW14412" s="62"/>
      <c r="BX14412" s="62"/>
      <c r="BY14412" s="62"/>
      <c r="BZ14412" s="62"/>
      <c r="CA14412" s="62"/>
      <c r="CB14412" s="62"/>
      <c r="CC14412" s="62"/>
      <c r="CD14412" s="62"/>
      <c r="CE14412" s="62"/>
      <c r="CF14412" s="62"/>
      <c r="CL14412" s="56" t="s">
        <v>28967</v>
      </c>
      <c r="CM14412" s="56" t="s">
        <v>217</v>
      </c>
      <c r="CN14412" s="56" t="s">
        <v>217</v>
      </c>
      <c r="CO14412" s="52"/>
      <c r="CP14412" s="52"/>
      <c r="CQ14412" s="52"/>
      <c r="CR14412" s="52"/>
      <c r="CS14412" s="52"/>
      <c r="CT14412" s="52"/>
      <c r="CU14412" s="33"/>
      <c r="CV14412" s="33"/>
    </row>
    <row r="14413" spans="74:100">
      <c r="BV14413" s="62"/>
      <c r="BW14413" s="62"/>
      <c r="BX14413" s="62"/>
      <c r="BY14413" s="62"/>
      <c r="BZ14413" s="62"/>
      <c r="CA14413" s="62"/>
      <c r="CB14413" s="62"/>
      <c r="CC14413" s="62"/>
      <c r="CD14413" s="62"/>
      <c r="CE14413" s="62"/>
      <c r="CF14413" s="62"/>
      <c r="CL14413" s="56" t="s">
        <v>28968</v>
      </c>
      <c r="CM14413" s="56"/>
      <c r="CN14413" s="56"/>
      <c r="CO14413" s="52"/>
      <c r="CP14413" s="52"/>
      <c r="CQ14413" s="52"/>
      <c r="CR14413" s="52"/>
      <c r="CS14413" s="52"/>
      <c r="CT14413" s="52"/>
      <c r="CU14413" s="33"/>
      <c r="CV14413" s="33"/>
    </row>
    <row r="14414" spans="74:100">
      <c r="BV14414" s="62"/>
      <c r="BW14414" s="62"/>
      <c r="BX14414" s="62"/>
      <c r="BY14414" s="62"/>
      <c r="BZ14414" s="62"/>
      <c r="CA14414" s="62"/>
      <c r="CB14414" s="62"/>
      <c r="CC14414" s="62"/>
      <c r="CD14414" s="62"/>
      <c r="CE14414" s="62"/>
      <c r="CF14414" s="62"/>
      <c r="CL14414" s="56" t="s">
        <v>28969</v>
      </c>
      <c r="CM14414" s="56" t="s">
        <v>3118</v>
      </c>
      <c r="CN14414" s="56" t="s">
        <v>3118</v>
      </c>
      <c r="CO14414" s="52"/>
      <c r="CP14414" s="52"/>
      <c r="CQ14414" s="52"/>
      <c r="CR14414" s="52"/>
      <c r="CS14414" s="52"/>
      <c r="CT14414" s="52"/>
      <c r="CU14414" s="33"/>
      <c r="CV14414" s="33"/>
    </row>
    <row r="14415" spans="74:100">
      <c r="BV14415" s="62"/>
      <c r="BW14415" s="62"/>
      <c r="BX14415" s="62"/>
      <c r="BY14415" s="62"/>
      <c r="BZ14415" s="62"/>
      <c r="CA14415" s="62"/>
      <c r="CB14415" s="62"/>
      <c r="CC14415" s="62"/>
      <c r="CD14415" s="62"/>
      <c r="CE14415" s="62"/>
      <c r="CF14415" s="62"/>
      <c r="CL14415" s="56" t="s">
        <v>28970</v>
      </c>
      <c r="CM14415" s="56"/>
      <c r="CN14415" s="56"/>
      <c r="CO14415" s="52"/>
      <c r="CP14415" s="52"/>
      <c r="CQ14415" s="52"/>
      <c r="CR14415" s="52"/>
      <c r="CS14415" s="52"/>
      <c r="CT14415" s="52"/>
      <c r="CU14415" s="33"/>
      <c r="CV14415" s="33"/>
    </row>
    <row r="14416" spans="74:100">
      <c r="BV14416" s="62"/>
      <c r="BW14416" s="62"/>
      <c r="BX14416" s="62"/>
      <c r="BY14416" s="62"/>
      <c r="BZ14416" s="62"/>
      <c r="CA14416" s="62"/>
      <c r="CB14416" s="62"/>
      <c r="CC14416" s="62"/>
      <c r="CD14416" s="62"/>
      <c r="CE14416" s="62"/>
      <c r="CF14416" s="62"/>
      <c r="CL14416" s="56" t="s">
        <v>28971</v>
      </c>
      <c r="CM14416" s="56" t="s">
        <v>217</v>
      </c>
      <c r="CN14416" s="56" t="s">
        <v>217</v>
      </c>
      <c r="CO14416" s="52"/>
      <c r="CP14416" s="52"/>
      <c r="CQ14416" s="52"/>
      <c r="CR14416" s="52"/>
      <c r="CS14416" s="52"/>
      <c r="CT14416" s="52"/>
      <c r="CU14416" s="33"/>
      <c r="CV14416" s="33"/>
    </row>
    <row r="14417" spans="74:100">
      <c r="BV14417" s="62"/>
      <c r="BW14417" s="62"/>
      <c r="BX14417" s="62"/>
      <c r="BY14417" s="62"/>
      <c r="BZ14417" s="62"/>
      <c r="CA14417" s="62"/>
      <c r="CB14417" s="62"/>
      <c r="CC14417" s="62"/>
      <c r="CD14417" s="62"/>
      <c r="CE14417" s="62"/>
      <c r="CF14417" s="62"/>
      <c r="CL14417" s="56" t="s">
        <v>28970</v>
      </c>
      <c r="CM14417" s="56"/>
      <c r="CN14417" s="56"/>
      <c r="CO14417" s="52"/>
      <c r="CP14417" s="52"/>
      <c r="CQ14417" s="52"/>
      <c r="CR14417" s="52"/>
      <c r="CS14417" s="52"/>
      <c r="CT14417" s="52"/>
      <c r="CU14417" s="33"/>
      <c r="CV14417" s="33"/>
    </row>
    <row r="14418" spans="74:100">
      <c r="BV14418" s="62"/>
      <c r="BW14418" s="62"/>
      <c r="BX14418" s="62"/>
      <c r="BY14418" s="62"/>
      <c r="BZ14418" s="62"/>
      <c r="CA14418" s="62"/>
      <c r="CB14418" s="62"/>
      <c r="CC14418" s="62"/>
      <c r="CD14418" s="62"/>
      <c r="CE14418" s="62"/>
      <c r="CF14418" s="62"/>
      <c r="CL14418" s="56" t="s">
        <v>7087</v>
      </c>
      <c r="CM14418" s="56" t="s">
        <v>3118</v>
      </c>
      <c r="CN14418" s="56" t="s">
        <v>3118</v>
      </c>
      <c r="CO14418" s="52"/>
      <c r="CP14418" s="52"/>
      <c r="CQ14418" s="52"/>
      <c r="CR14418" s="52"/>
      <c r="CS14418" s="52"/>
      <c r="CT14418" s="52"/>
      <c r="CU14418" s="33"/>
      <c r="CV14418" s="33"/>
    </row>
    <row r="14419" spans="74:100">
      <c r="BV14419" s="62"/>
      <c r="BW14419" s="62"/>
      <c r="BX14419" s="62"/>
      <c r="BY14419" s="62"/>
      <c r="BZ14419" s="62"/>
      <c r="CA14419" s="62"/>
      <c r="CB14419" s="62"/>
      <c r="CC14419" s="62"/>
      <c r="CD14419" s="62"/>
      <c r="CE14419" s="62"/>
      <c r="CF14419" s="62"/>
      <c r="CL14419" s="56" t="s">
        <v>20466</v>
      </c>
      <c r="CM14419" s="56"/>
      <c r="CN14419" s="56"/>
      <c r="CO14419" s="52"/>
      <c r="CP14419" s="52"/>
      <c r="CQ14419" s="52"/>
      <c r="CR14419" s="52"/>
      <c r="CS14419" s="52"/>
      <c r="CT14419" s="52"/>
      <c r="CU14419" s="33"/>
      <c r="CV14419" s="33"/>
    </row>
    <row r="14420" spans="74:100">
      <c r="BV14420" s="62"/>
      <c r="BW14420" s="62"/>
      <c r="BX14420" s="62"/>
      <c r="BY14420" s="62"/>
      <c r="BZ14420" s="62"/>
      <c r="CA14420" s="62"/>
      <c r="CB14420" s="62"/>
      <c r="CC14420" s="62"/>
      <c r="CD14420" s="62"/>
      <c r="CE14420" s="62"/>
      <c r="CF14420" s="62"/>
      <c r="CL14420" s="56" t="s">
        <v>2992</v>
      </c>
      <c r="CM14420" s="56" t="s">
        <v>216</v>
      </c>
      <c r="CN14420" s="56" t="s">
        <v>216</v>
      </c>
      <c r="CO14420" s="52"/>
      <c r="CP14420" s="52"/>
      <c r="CQ14420" s="52"/>
      <c r="CR14420" s="52"/>
      <c r="CS14420" s="52"/>
      <c r="CT14420" s="52"/>
      <c r="CU14420" s="33"/>
      <c r="CV14420" s="33"/>
    </row>
    <row r="14421" spans="74:100">
      <c r="BV14421" s="62"/>
      <c r="BW14421" s="62"/>
      <c r="BX14421" s="62"/>
      <c r="BY14421" s="62"/>
      <c r="BZ14421" s="62"/>
      <c r="CA14421" s="62"/>
      <c r="CB14421" s="62"/>
      <c r="CC14421" s="62"/>
      <c r="CD14421" s="62"/>
      <c r="CE14421" s="62"/>
      <c r="CF14421" s="62"/>
      <c r="CL14421" s="56" t="s">
        <v>23371</v>
      </c>
      <c r="CM14421" s="56"/>
      <c r="CN14421" s="56"/>
      <c r="CO14421" s="52"/>
      <c r="CP14421" s="52"/>
      <c r="CQ14421" s="52"/>
      <c r="CR14421" s="52"/>
      <c r="CS14421" s="52"/>
      <c r="CT14421" s="52"/>
      <c r="CU14421" s="33"/>
      <c r="CV14421" s="33"/>
    </row>
    <row r="14422" spans="74:100">
      <c r="BV14422" s="62"/>
      <c r="BW14422" s="62"/>
      <c r="BX14422" s="62"/>
      <c r="BY14422" s="62"/>
      <c r="BZ14422" s="62"/>
      <c r="CA14422" s="62"/>
      <c r="CB14422" s="62"/>
      <c r="CC14422" s="62"/>
      <c r="CD14422" s="62"/>
      <c r="CE14422" s="62"/>
      <c r="CF14422" s="62"/>
      <c r="CL14422" s="56" t="s">
        <v>2993</v>
      </c>
      <c r="CM14422" s="56" t="s">
        <v>215</v>
      </c>
      <c r="CN14422" s="56" t="s">
        <v>215</v>
      </c>
      <c r="CO14422" s="52"/>
      <c r="CP14422" s="52"/>
      <c r="CQ14422" s="52"/>
      <c r="CR14422" s="52"/>
      <c r="CS14422" s="52"/>
      <c r="CT14422" s="52"/>
      <c r="CU14422" s="33"/>
      <c r="CV14422" s="33"/>
    </row>
    <row r="14423" spans="74:100">
      <c r="BV14423" s="62"/>
      <c r="BW14423" s="62"/>
      <c r="BX14423" s="62"/>
      <c r="BY14423" s="62"/>
      <c r="BZ14423" s="62"/>
      <c r="CA14423" s="62"/>
      <c r="CB14423" s="62"/>
      <c r="CC14423" s="62"/>
      <c r="CD14423" s="62"/>
      <c r="CE14423" s="62"/>
      <c r="CF14423" s="62"/>
      <c r="CL14423" s="56" t="s">
        <v>23372</v>
      </c>
      <c r="CM14423" s="56"/>
      <c r="CN14423" s="56"/>
      <c r="CO14423" s="52"/>
      <c r="CP14423" s="52"/>
      <c r="CQ14423" s="52"/>
      <c r="CR14423" s="52"/>
      <c r="CS14423" s="52"/>
      <c r="CT14423" s="52"/>
      <c r="CU14423" s="33"/>
      <c r="CV14423" s="33"/>
    </row>
    <row r="14424" spans="74:100">
      <c r="BV14424" s="62"/>
      <c r="BW14424" s="62"/>
      <c r="BX14424" s="62"/>
      <c r="BY14424" s="62"/>
      <c r="BZ14424" s="62"/>
      <c r="CA14424" s="62"/>
      <c r="CB14424" s="62"/>
      <c r="CC14424" s="62"/>
      <c r="CD14424" s="62"/>
      <c r="CE14424" s="62"/>
      <c r="CF14424" s="62"/>
      <c r="CL14424" s="56" t="s">
        <v>7090</v>
      </c>
      <c r="CM14424" s="56" t="s">
        <v>3118</v>
      </c>
      <c r="CN14424" s="56" t="s">
        <v>3118</v>
      </c>
      <c r="CO14424" s="52"/>
      <c r="CP14424" s="52"/>
      <c r="CQ14424" s="52"/>
      <c r="CR14424" s="52"/>
      <c r="CS14424" s="52"/>
      <c r="CT14424" s="52"/>
      <c r="CU14424" s="33"/>
      <c r="CV14424" s="33"/>
    </row>
    <row r="14425" spans="74:100">
      <c r="BV14425" s="62"/>
      <c r="BW14425" s="62"/>
      <c r="BX14425" s="62"/>
      <c r="BY14425" s="62"/>
      <c r="BZ14425" s="62"/>
      <c r="CA14425" s="62"/>
      <c r="CB14425" s="62"/>
      <c r="CC14425" s="62"/>
      <c r="CD14425" s="62"/>
      <c r="CE14425" s="62"/>
      <c r="CF14425" s="62"/>
      <c r="CL14425" s="56" t="s">
        <v>20467</v>
      </c>
      <c r="CM14425" s="56"/>
      <c r="CN14425" s="56"/>
      <c r="CO14425" s="52"/>
      <c r="CP14425" s="52"/>
      <c r="CQ14425" s="52"/>
      <c r="CR14425" s="52"/>
      <c r="CS14425" s="52"/>
      <c r="CT14425" s="52"/>
      <c r="CU14425" s="33"/>
      <c r="CV14425" s="33"/>
    </row>
    <row r="14426" spans="74:100">
      <c r="BV14426" s="62"/>
      <c r="BW14426" s="62"/>
      <c r="BX14426" s="62"/>
      <c r="BY14426" s="62"/>
      <c r="BZ14426" s="62"/>
      <c r="CA14426" s="62"/>
      <c r="CB14426" s="62"/>
      <c r="CC14426" s="62"/>
      <c r="CD14426" s="62"/>
      <c r="CE14426" s="62"/>
      <c r="CF14426" s="62"/>
      <c r="CL14426" s="56" t="s">
        <v>2994</v>
      </c>
      <c r="CM14426" s="56" t="s">
        <v>214</v>
      </c>
      <c r="CN14426" s="56" t="s">
        <v>214</v>
      </c>
      <c r="CO14426" s="52"/>
      <c r="CP14426" s="52"/>
      <c r="CQ14426" s="52"/>
      <c r="CR14426" s="52"/>
      <c r="CS14426" s="52"/>
      <c r="CT14426" s="52"/>
      <c r="CU14426" s="33"/>
      <c r="CV14426" s="33"/>
    </row>
    <row r="14427" spans="74:100">
      <c r="BV14427" s="62"/>
      <c r="BW14427" s="62"/>
      <c r="BX14427" s="62"/>
      <c r="BY14427" s="62"/>
      <c r="BZ14427" s="62"/>
      <c r="CA14427" s="62"/>
      <c r="CB14427" s="62"/>
      <c r="CC14427" s="62"/>
      <c r="CD14427" s="62"/>
      <c r="CE14427" s="62"/>
      <c r="CF14427" s="62"/>
      <c r="CL14427" s="56" t="s">
        <v>23373</v>
      </c>
      <c r="CM14427" s="56"/>
      <c r="CN14427" s="56"/>
      <c r="CO14427" s="52"/>
      <c r="CP14427" s="52"/>
      <c r="CQ14427" s="52"/>
      <c r="CR14427" s="52"/>
      <c r="CS14427" s="52"/>
      <c r="CT14427" s="52"/>
      <c r="CU14427" s="33"/>
      <c r="CV14427" s="33"/>
    </row>
    <row r="14428" spans="74:100">
      <c r="BV14428" s="62"/>
      <c r="BW14428" s="62"/>
      <c r="BX14428" s="62"/>
      <c r="BY14428" s="62"/>
      <c r="BZ14428" s="62"/>
      <c r="CA14428" s="62"/>
      <c r="CB14428" s="62"/>
      <c r="CC14428" s="62"/>
      <c r="CD14428" s="62"/>
      <c r="CE14428" s="62"/>
      <c r="CF14428" s="62"/>
      <c r="CL14428" s="56" t="s">
        <v>7091</v>
      </c>
      <c r="CM14428" s="56" t="s">
        <v>3118</v>
      </c>
      <c r="CN14428" s="56" t="s">
        <v>3118</v>
      </c>
      <c r="CO14428" s="52"/>
      <c r="CP14428" s="52"/>
      <c r="CQ14428" s="52"/>
      <c r="CR14428" s="52"/>
      <c r="CS14428" s="52"/>
      <c r="CT14428" s="52"/>
      <c r="CU14428" s="33"/>
      <c r="CV14428" s="33"/>
    </row>
    <row r="14429" spans="74:100">
      <c r="BV14429" s="62"/>
      <c r="BW14429" s="62"/>
      <c r="BX14429" s="62"/>
      <c r="BY14429" s="62"/>
      <c r="BZ14429" s="62"/>
      <c r="CA14429" s="62"/>
      <c r="CB14429" s="62"/>
      <c r="CC14429" s="62"/>
      <c r="CD14429" s="62"/>
      <c r="CE14429" s="62"/>
      <c r="CF14429" s="62"/>
      <c r="CL14429" s="56" t="s">
        <v>20468</v>
      </c>
      <c r="CM14429" s="56"/>
      <c r="CN14429" s="56"/>
      <c r="CO14429" s="52"/>
      <c r="CP14429" s="52"/>
      <c r="CQ14429" s="52"/>
      <c r="CR14429" s="52"/>
      <c r="CS14429" s="52"/>
      <c r="CT14429" s="52"/>
      <c r="CU14429" s="33"/>
      <c r="CV14429" s="33"/>
    </row>
    <row r="14430" spans="74:100">
      <c r="BV14430" s="62"/>
      <c r="BW14430" s="62"/>
      <c r="BX14430" s="62"/>
      <c r="BY14430" s="62"/>
      <c r="BZ14430" s="62"/>
      <c r="CA14430" s="62"/>
      <c r="CB14430" s="62"/>
      <c r="CC14430" s="62"/>
      <c r="CD14430" s="62"/>
      <c r="CE14430" s="62"/>
      <c r="CF14430" s="62"/>
      <c r="CL14430" s="56" t="s">
        <v>7092</v>
      </c>
      <c r="CM14430" s="56" t="s">
        <v>217</v>
      </c>
      <c r="CN14430" s="56" t="s">
        <v>217</v>
      </c>
      <c r="CO14430" s="52"/>
      <c r="CP14430" s="52"/>
      <c r="CQ14430" s="52"/>
      <c r="CR14430" s="52"/>
      <c r="CS14430" s="52"/>
      <c r="CT14430" s="52"/>
      <c r="CU14430" s="33"/>
      <c r="CV14430" s="33"/>
    </row>
    <row r="14431" spans="74:100">
      <c r="BV14431" s="62"/>
      <c r="BW14431" s="62"/>
      <c r="BX14431" s="62"/>
      <c r="BY14431" s="62"/>
      <c r="BZ14431" s="62"/>
      <c r="CA14431" s="62"/>
      <c r="CB14431" s="62"/>
      <c r="CC14431" s="62"/>
      <c r="CD14431" s="62"/>
      <c r="CE14431" s="62"/>
      <c r="CF14431" s="62"/>
      <c r="CL14431" s="56" t="s">
        <v>20469</v>
      </c>
      <c r="CM14431" s="56"/>
      <c r="CN14431" s="56"/>
      <c r="CO14431" s="52"/>
      <c r="CP14431" s="52"/>
      <c r="CQ14431" s="52"/>
      <c r="CR14431" s="52"/>
      <c r="CS14431" s="52"/>
      <c r="CT14431" s="52"/>
      <c r="CU14431" s="33"/>
      <c r="CV14431" s="33"/>
    </row>
    <row r="14432" spans="74:100">
      <c r="BV14432" s="62"/>
      <c r="BW14432" s="62"/>
      <c r="BX14432" s="62"/>
      <c r="BY14432" s="62"/>
      <c r="BZ14432" s="62"/>
      <c r="CA14432" s="62"/>
      <c r="CB14432" s="62"/>
      <c r="CC14432" s="62"/>
      <c r="CD14432" s="62"/>
      <c r="CE14432" s="62"/>
      <c r="CF14432" s="62"/>
      <c r="CL14432" s="56" t="s">
        <v>28972</v>
      </c>
      <c r="CM14432" s="56" t="s">
        <v>3118</v>
      </c>
      <c r="CN14432" s="56" t="s">
        <v>3118</v>
      </c>
      <c r="CO14432" s="52"/>
      <c r="CP14432" s="52"/>
      <c r="CQ14432" s="52"/>
      <c r="CR14432" s="52"/>
      <c r="CS14432" s="52"/>
      <c r="CT14432" s="52"/>
      <c r="CU14432" s="33"/>
      <c r="CV14432" s="33"/>
    </row>
    <row r="14433" spans="74:100">
      <c r="BV14433" s="62"/>
      <c r="BW14433" s="62"/>
      <c r="BX14433" s="62"/>
      <c r="BY14433" s="62"/>
      <c r="BZ14433" s="62"/>
      <c r="CA14433" s="62"/>
      <c r="CB14433" s="62"/>
      <c r="CC14433" s="62"/>
      <c r="CD14433" s="62"/>
      <c r="CE14433" s="62"/>
      <c r="CF14433" s="62"/>
      <c r="CL14433" s="56" t="s">
        <v>28973</v>
      </c>
      <c r="CM14433" s="56"/>
      <c r="CN14433" s="56"/>
      <c r="CO14433" s="52"/>
      <c r="CP14433" s="52"/>
      <c r="CQ14433" s="52"/>
      <c r="CR14433" s="52"/>
      <c r="CS14433" s="52"/>
      <c r="CT14433" s="52"/>
      <c r="CU14433" s="33"/>
      <c r="CV14433" s="33"/>
    </row>
    <row r="14434" spans="74:100">
      <c r="BV14434" s="62"/>
      <c r="BW14434" s="62"/>
      <c r="BX14434" s="62"/>
      <c r="BY14434" s="62"/>
      <c r="BZ14434" s="62"/>
      <c r="CA14434" s="62"/>
      <c r="CB14434" s="62"/>
      <c r="CC14434" s="62"/>
      <c r="CD14434" s="62"/>
      <c r="CE14434" s="62"/>
      <c r="CF14434" s="62"/>
      <c r="CL14434" s="56" t="s">
        <v>2995</v>
      </c>
      <c r="CM14434" s="56" t="s">
        <v>213</v>
      </c>
      <c r="CN14434" s="56" t="s">
        <v>213</v>
      </c>
      <c r="CO14434" s="52"/>
      <c r="CP14434" s="52"/>
      <c r="CQ14434" s="52"/>
      <c r="CR14434" s="52"/>
      <c r="CS14434" s="52"/>
      <c r="CT14434" s="52"/>
      <c r="CU14434" s="33"/>
      <c r="CV14434" s="33"/>
    </row>
    <row r="14435" spans="74:100">
      <c r="BV14435" s="62"/>
      <c r="BW14435" s="62"/>
      <c r="BX14435" s="62"/>
      <c r="BY14435" s="62"/>
      <c r="BZ14435" s="62"/>
      <c r="CA14435" s="62"/>
      <c r="CB14435" s="62"/>
      <c r="CC14435" s="62"/>
      <c r="CD14435" s="62"/>
      <c r="CE14435" s="62"/>
      <c r="CF14435" s="62"/>
      <c r="CL14435" s="56" t="s">
        <v>23374</v>
      </c>
      <c r="CM14435" s="56"/>
      <c r="CN14435" s="56"/>
      <c r="CO14435" s="52"/>
      <c r="CP14435" s="52"/>
      <c r="CQ14435" s="52"/>
      <c r="CR14435" s="52"/>
      <c r="CS14435" s="52"/>
      <c r="CT14435" s="52"/>
      <c r="CU14435" s="33"/>
      <c r="CV14435" s="33"/>
    </row>
    <row r="14436" spans="74:100">
      <c r="BV14436" s="62"/>
      <c r="BW14436" s="62"/>
      <c r="BX14436" s="62"/>
      <c r="BY14436" s="62"/>
      <c r="BZ14436" s="62"/>
      <c r="CA14436" s="62"/>
      <c r="CB14436" s="62"/>
      <c r="CC14436" s="62"/>
      <c r="CD14436" s="62"/>
      <c r="CE14436" s="62"/>
      <c r="CF14436" s="62"/>
      <c r="CL14436" s="56" t="s">
        <v>2996</v>
      </c>
      <c r="CM14436" s="56" t="s">
        <v>213</v>
      </c>
      <c r="CN14436" s="56" t="s">
        <v>213</v>
      </c>
      <c r="CO14436" s="52"/>
      <c r="CP14436" s="52"/>
      <c r="CQ14436" s="52"/>
      <c r="CR14436" s="52"/>
      <c r="CS14436" s="52"/>
      <c r="CT14436" s="52"/>
      <c r="CU14436" s="33"/>
      <c r="CV14436" s="33"/>
    </row>
    <row r="14437" spans="74:100">
      <c r="BV14437" s="62"/>
      <c r="BW14437" s="62"/>
      <c r="BX14437" s="62"/>
      <c r="BY14437" s="62"/>
      <c r="BZ14437" s="62"/>
      <c r="CA14437" s="62"/>
      <c r="CB14437" s="62"/>
      <c r="CC14437" s="62"/>
      <c r="CD14437" s="62"/>
      <c r="CE14437" s="62"/>
      <c r="CF14437" s="62"/>
      <c r="CL14437" s="56" t="s">
        <v>23375</v>
      </c>
      <c r="CM14437" s="56"/>
      <c r="CN14437" s="56"/>
      <c r="CO14437" s="52"/>
      <c r="CP14437" s="52"/>
      <c r="CQ14437" s="52"/>
      <c r="CR14437" s="52"/>
      <c r="CS14437" s="52"/>
      <c r="CT14437" s="52"/>
      <c r="CU14437" s="33"/>
      <c r="CV14437" s="33"/>
    </row>
    <row r="14438" spans="74:100">
      <c r="BV14438" s="62"/>
      <c r="BW14438" s="62"/>
      <c r="BX14438" s="62"/>
      <c r="BY14438" s="62"/>
      <c r="BZ14438" s="62"/>
      <c r="CA14438" s="62"/>
      <c r="CB14438" s="62"/>
      <c r="CC14438" s="62"/>
      <c r="CD14438" s="62"/>
      <c r="CE14438" s="62"/>
      <c r="CF14438" s="62"/>
      <c r="CL14438" s="56" t="s">
        <v>2997</v>
      </c>
      <c r="CM14438" s="56" t="s">
        <v>213</v>
      </c>
      <c r="CN14438" s="56" t="s">
        <v>213</v>
      </c>
      <c r="CO14438" s="52"/>
      <c r="CP14438" s="52"/>
      <c r="CQ14438" s="52"/>
      <c r="CR14438" s="52"/>
      <c r="CS14438" s="52"/>
      <c r="CT14438" s="52"/>
      <c r="CU14438" s="33"/>
      <c r="CV14438" s="33"/>
    </row>
    <row r="14439" spans="74:100">
      <c r="BV14439" s="62"/>
      <c r="BW14439" s="62"/>
      <c r="BX14439" s="62"/>
      <c r="BY14439" s="62"/>
      <c r="BZ14439" s="62"/>
      <c r="CA14439" s="62"/>
      <c r="CB14439" s="62"/>
      <c r="CC14439" s="62"/>
      <c r="CD14439" s="62"/>
      <c r="CE14439" s="62"/>
      <c r="CF14439" s="62"/>
      <c r="CL14439" s="56" t="s">
        <v>23376</v>
      </c>
      <c r="CM14439" s="56"/>
      <c r="CN14439" s="56"/>
      <c r="CO14439" s="52"/>
      <c r="CP14439" s="52"/>
      <c r="CQ14439" s="52"/>
      <c r="CR14439" s="52"/>
      <c r="CS14439" s="52"/>
      <c r="CT14439" s="52"/>
      <c r="CU14439" s="33"/>
      <c r="CV14439" s="33"/>
    </row>
    <row r="14440" spans="74:100">
      <c r="BV14440" s="62"/>
      <c r="BW14440" s="62"/>
      <c r="BX14440" s="62"/>
      <c r="BY14440" s="62"/>
      <c r="BZ14440" s="62"/>
      <c r="CA14440" s="62"/>
      <c r="CB14440" s="62"/>
      <c r="CC14440" s="62"/>
      <c r="CD14440" s="62"/>
      <c r="CE14440" s="62"/>
      <c r="CF14440" s="62"/>
      <c r="CL14440" s="56" t="s">
        <v>2998</v>
      </c>
      <c r="CM14440" s="56" t="s">
        <v>213</v>
      </c>
      <c r="CN14440" s="56" t="s">
        <v>213</v>
      </c>
      <c r="CO14440" s="52"/>
      <c r="CP14440" s="52"/>
      <c r="CQ14440" s="52"/>
      <c r="CR14440" s="52"/>
      <c r="CS14440" s="52"/>
      <c r="CT14440" s="52"/>
      <c r="CU14440" s="33"/>
      <c r="CV14440" s="33"/>
    </row>
    <row r="14441" spans="74:100">
      <c r="BV14441" s="62"/>
      <c r="BW14441" s="62"/>
      <c r="BX14441" s="62"/>
      <c r="BY14441" s="62"/>
      <c r="BZ14441" s="62"/>
      <c r="CA14441" s="62"/>
      <c r="CB14441" s="62"/>
      <c r="CC14441" s="62"/>
      <c r="CD14441" s="62"/>
      <c r="CE14441" s="62"/>
      <c r="CF14441" s="62"/>
      <c r="CL14441" s="56" t="s">
        <v>23377</v>
      </c>
      <c r="CM14441" s="56"/>
      <c r="CN14441" s="56"/>
      <c r="CO14441" s="52"/>
      <c r="CP14441" s="52"/>
      <c r="CQ14441" s="52"/>
      <c r="CR14441" s="52"/>
      <c r="CS14441" s="52"/>
      <c r="CT14441" s="52"/>
      <c r="CU14441" s="33"/>
      <c r="CV14441" s="33"/>
    </row>
    <row r="14442" spans="74:100">
      <c r="BV14442" s="62"/>
      <c r="BW14442" s="62"/>
      <c r="BX14442" s="62"/>
      <c r="BY14442" s="62"/>
      <c r="BZ14442" s="62"/>
      <c r="CA14442" s="62"/>
      <c r="CB14442" s="62"/>
      <c r="CC14442" s="62"/>
      <c r="CD14442" s="62"/>
      <c r="CE14442" s="62"/>
      <c r="CF14442" s="62"/>
      <c r="CL14442" s="56" t="s">
        <v>2999</v>
      </c>
      <c r="CM14442" s="56" t="s">
        <v>213</v>
      </c>
      <c r="CN14442" s="56" t="s">
        <v>213</v>
      </c>
      <c r="CO14442" s="52"/>
      <c r="CP14442" s="52"/>
      <c r="CQ14442" s="52"/>
      <c r="CR14442" s="52"/>
      <c r="CS14442" s="52"/>
      <c r="CT14442" s="52"/>
      <c r="CU14442" s="33"/>
      <c r="CV14442" s="33"/>
    </row>
    <row r="14443" spans="74:100">
      <c r="BV14443" s="62"/>
      <c r="BW14443" s="62"/>
      <c r="BX14443" s="62"/>
      <c r="BY14443" s="62"/>
      <c r="BZ14443" s="62"/>
      <c r="CA14443" s="62"/>
      <c r="CB14443" s="62"/>
      <c r="CC14443" s="62"/>
      <c r="CD14443" s="62"/>
      <c r="CE14443" s="62"/>
      <c r="CF14443" s="62"/>
      <c r="CL14443" s="56" t="s">
        <v>23378</v>
      </c>
      <c r="CM14443" s="56"/>
      <c r="CN14443" s="56"/>
      <c r="CO14443" s="52"/>
      <c r="CP14443" s="52"/>
      <c r="CQ14443" s="52"/>
      <c r="CR14443" s="52"/>
      <c r="CS14443" s="52"/>
      <c r="CT14443" s="52"/>
      <c r="CU14443" s="33"/>
      <c r="CV14443" s="33"/>
    </row>
    <row r="14444" spans="74:100">
      <c r="BV14444" s="62"/>
      <c r="BW14444" s="62"/>
      <c r="BX14444" s="62"/>
      <c r="BY14444" s="62"/>
      <c r="BZ14444" s="62"/>
      <c r="CA14444" s="62"/>
      <c r="CB14444" s="62"/>
      <c r="CC14444" s="62"/>
      <c r="CD14444" s="62"/>
      <c r="CE14444" s="62"/>
      <c r="CF14444" s="62"/>
      <c r="CL14444" s="56" t="s">
        <v>28974</v>
      </c>
      <c r="CM14444" s="56" t="s">
        <v>3118</v>
      </c>
      <c r="CN14444" s="56" t="s">
        <v>3118</v>
      </c>
      <c r="CO14444" s="52"/>
      <c r="CP14444" s="52"/>
      <c r="CQ14444" s="52"/>
      <c r="CR14444" s="52"/>
      <c r="CS14444" s="52"/>
      <c r="CT14444" s="52"/>
      <c r="CU14444" s="33"/>
      <c r="CV14444" s="33"/>
    </row>
    <row r="14445" spans="74:100">
      <c r="BV14445" s="62"/>
      <c r="BW14445" s="62"/>
      <c r="BX14445" s="62"/>
      <c r="BY14445" s="62"/>
      <c r="BZ14445" s="62"/>
      <c r="CA14445" s="62"/>
      <c r="CB14445" s="62"/>
      <c r="CC14445" s="62"/>
      <c r="CD14445" s="62"/>
      <c r="CE14445" s="62"/>
      <c r="CF14445" s="62"/>
      <c r="CL14445" s="56" t="s">
        <v>28975</v>
      </c>
      <c r="CM14445" s="56"/>
      <c r="CN14445" s="56"/>
      <c r="CO14445" s="52"/>
      <c r="CP14445" s="52"/>
      <c r="CQ14445" s="52"/>
      <c r="CR14445" s="52"/>
      <c r="CS14445" s="52"/>
      <c r="CT14445" s="52"/>
      <c r="CU14445" s="33"/>
      <c r="CV14445" s="33"/>
    </row>
    <row r="14446" spans="74:100">
      <c r="BV14446" s="62"/>
      <c r="BW14446" s="62"/>
      <c r="BX14446" s="62"/>
      <c r="BY14446" s="62"/>
      <c r="BZ14446" s="62"/>
      <c r="CA14446" s="62"/>
      <c r="CB14446" s="62"/>
      <c r="CC14446" s="62"/>
      <c r="CD14446" s="62"/>
      <c r="CE14446" s="62"/>
      <c r="CF14446" s="62"/>
      <c r="CL14446" s="56" t="s">
        <v>28976</v>
      </c>
      <c r="CM14446" s="56" t="s">
        <v>216</v>
      </c>
      <c r="CN14446" s="56" t="s">
        <v>216</v>
      </c>
      <c r="CO14446" s="52"/>
      <c r="CP14446" s="52"/>
      <c r="CQ14446" s="52"/>
      <c r="CR14446" s="52"/>
      <c r="CS14446" s="52"/>
      <c r="CT14446" s="52"/>
      <c r="CU14446" s="33"/>
      <c r="CV14446" s="33"/>
    </row>
    <row r="14447" spans="74:100">
      <c r="BV14447" s="62"/>
      <c r="BW14447" s="62"/>
      <c r="BX14447" s="62"/>
      <c r="BY14447" s="62"/>
      <c r="BZ14447" s="62"/>
      <c r="CA14447" s="62"/>
      <c r="CB14447" s="62"/>
      <c r="CC14447" s="62"/>
      <c r="CD14447" s="62"/>
      <c r="CE14447" s="62"/>
      <c r="CF14447" s="62"/>
      <c r="CL14447" s="56" t="s">
        <v>28977</v>
      </c>
      <c r="CM14447" s="56"/>
      <c r="CN14447" s="56"/>
      <c r="CO14447" s="52"/>
      <c r="CP14447" s="52"/>
      <c r="CQ14447" s="52"/>
      <c r="CR14447" s="52"/>
      <c r="CS14447" s="52"/>
      <c r="CT14447" s="52"/>
      <c r="CU14447" s="33"/>
      <c r="CV14447" s="33"/>
    </row>
    <row r="14448" spans="74:100">
      <c r="BV14448" s="62"/>
      <c r="BW14448" s="62"/>
      <c r="BX14448" s="62"/>
      <c r="BY14448" s="62"/>
      <c r="BZ14448" s="62"/>
      <c r="CA14448" s="62"/>
      <c r="CB14448" s="62"/>
      <c r="CC14448" s="62"/>
      <c r="CD14448" s="62"/>
      <c r="CE14448" s="62"/>
      <c r="CF14448" s="62"/>
      <c r="CL14448" s="56" t="s">
        <v>7093</v>
      </c>
      <c r="CM14448" s="56" t="s">
        <v>3118</v>
      </c>
      <c r="CN14448" s="56" t="s">
        <v>3118</v>
      </c>
      <c r="CO14448" s="52"/>
      <c r="CP14448" s="52"/>
      <c r="CQ14448" s="52"/>
      <c r="CR14448" s="52"/>
      <c r="CS14448" s="52"/>
      <c r="CT14448" s="52"/>
      <c r="CU14448" s="33"/>
      <c r="CV14448" s="33"/>
    </row>
    <row r="14449" spans="74:100">
      <c r="BV14449" s="62"/>
      <c r="BW14449" s="62"/>
      <c r="BX14449" s="62"/>
      <c r="BY14449" s="62"/>
      <c r="BZ14449" s="62"/>
      <c r="CA14449" s="62"/>
      <c r="CB14449" s="62"/>
      <c r="CC14449" s="62"/>
      <c r="CD14449" s="62"/>
      <c r="CE14449" s="62"/>
      <c r="CF14449" s="62"/>
      <c r="CL14449" s="56" t="s">
        <v>20470</v>
      </c>
      <c r="CM14449" s="56"/>
      <c r="CN14449" s="56"/>
      <c r="CO14449" s="52"/>
      <c r="CP14449" s="52"/>
      <c r="CQ14449" s="52"/>
      <c r="CR14449" s="52"/>
      <c r="CS14449" s="52"/>
      <c r="CT14449" s="52"/>
      <c r="CU14449" s="33"/>
      <c r="CV14449" s="33"/>
    </row>
    <row r="14450" spans="74:100">
      <c r="BV14450" s="62"/>
      <c r="BW14450" s="62"/>
      <c r="BX14450" s="62"/>
      <c r="BY14450" s="62"/>
      <c r="BZ14450" s="62"/>
      <c r="CA14450" s="62"/>
      <c r="CB14450" s="62"/>
      <c r="CC14450" s="62"/>
      <c r="CD14450" s="62"/>
      <c r="CE14450" s="62"/>
      <c r="CF14450" s="62"/>
      <c r="CL14450" s="56" t="s">
        <v>7094</v>
      </c>
      <c r="CM14450" s="56" t="s">
        <v>217</v>
      </c>
      <c r="CN14450" s="56" t="s">
        <v>217</v>
      </c>
      <c r="CO14450" s="52"/>
      <c r="CP14450" s="52"/>
      <c r="CQ14450" s="52"/>
      <c r="CR14450" s="52"/>
      <c r="CS14450" s="52"/>
      <c r="CT14450" s="52"/>
      <c r="CU14450" s="33"/>
      <c r="CV14450" s="33"/>
    </row>
    <row r="14451" spans="74:100">
      <c r="BV14451" s="62"/>
      <c r="BW14451" s="62"/>
      <c r="BX14451" s="62"/>
      <c r="BY14451" s="62"/>
      <c r="BZ14451" s="62"/>
      <c r="CA14451" s="62"/>
      <c r="CB14451" s="62"/>
      <c r="CC14451" s="62"/>
      <c r="CD14451" s="62"/>
      <c r="CE14451" s="62"/>
      <c r="CF14451" s="62"/>
      <c r="CL14451" s="56" t="s">
        <v>20471</v>
      </c>
      <c r="CM14451" s="56"/>
      <c r="CN14451" s="56"/>
      <c r="CO14451" s="52"/>
      <c r="CP14451" s="52"/>
      <c r="CQ14451" s="52"/>
      <c r="CR14451" s="52"/>
      <c r="CS14451" s="52"/>
      <c r="CT14451" s="52"/>
      <c r="CU14451" s="33"/>
      <c r="CV14451" s="33"/>
    </row>
    <row r="14452" spans="74:100">
      <c r="BV14452" s="62"/>
      <c r="BW14452" s="62"/>
      <c r="BX14452" s="62"/>
      <c r="BY14452" s="62"/>
      <c r="BZ14452" s="62"/>
      <c r="CA14452" s="62"/>
      <c r="CB14452" s="62"/>
      <c r="CC14452" s="62"/>
      <c r="CD14452" s="62"/>
      <c r="CE14452" s="62"/>
      <c r="CF14452" s="62"/>
      <c r="CL14452" s="56" t="s">
        <v>7095</v>
      </c>
      <c r="CM14452" s="56" t="s">
        <v>3118</v>
      </c>
      <c r="CN14452" s="56" t="s">
        <v>3118</v>
      </c>
      <c r="CO14452" s="52"/>
      <c r="CP14452" s="52"/>
      <c r="CQ14452" s="52"/>
      <c r="CR14452" s="52"/>
      <c r="CS14452" s="52"/>
      <c r="CT14452" s="52"/>
      <c r="CU14452" s="33"/>
      <c r="CV14452" s="33"/>
    </row>
    <row r="14453" spans="74:100">
      <c r="BV14453" s="62"/>
      <c r="BW14453" s="62"/>
      <c r="BX14453" s="62"/>
      <c r="BY14453" s="62"/>
      <c r="BZ14453" s="62"/>
      <c r="CA14453" s="62"/>
      <c r="CB14453" s="62"/>
      <c r="CC14453" s="62"/>
      <c r="CD14453" s="62"/>
      <c r="CE14453" s="62"/>
      <c r="CF14453" s="62"/>
      <c r="CL14453" s="56" t="s">
        <v>20472</v>
      </c>
      <c r="CM14453" s="56"/>
      <c r="CN14453" s="56"/>
      <c r="CO14453" s="52"/>
      <c r="CP14453" s="52"/>
      <c r="CQ14453" s="52"/>
      <c r="CR14453" s="52"/>
      <c r="CS14453" s="52"/>
      <c r="CT14453" s="52"/>
      <c r="CU14453" s="33"/>
      <c r="CV14453" s="33"/>
    </row>
    <row r="14454" spans="74:100">
      <c r="BV14454" s="62"/>
      <c r="BW14454" s="62"/>
      <c r="BX14454" s="62"/>
      <c r="BY14454" s="62"/>
      <c r="BZ14454" s="62"/>
      <c r="CA14454" s="62"/>
      <c r="CB14454" s="62"/>
      <c r="CC14454" s="62"/>
      <c r="CD14454" s="62"/>
      <c r="CE14454" s="62"/>
      <c r="CF14454" s="62"/>
      <c r="CL14454" s="56" t="s">
        <v>3000</v>
      </c>
      <c r="CM14454" s="56" t="s">
        <v>213</v>
      </c>
      <c r="CN14454" s="56" t="s">
        <v>213</v>
      </c>
      <c r="CO14454" s="52"/>
      <c r="CP14454" s="52"/>
      <c r="CQ14454" s="52"/>
      <c r="CR14454" s="52"/>
      <c r="CS14454" s="52"/>
      <c r="CT14454" s="52"/>
      <c r="CU14454" s="33"/>
      <c r="CV14454" s="33"/>
    </row>
    <row r="14455" spans="74:100">
      <c r="BV14455" s="62"/>
      <c r="BW14455" s="62"/>
      <c r="BX14455" s="62"/>
      <c r="BY14455" s="62"/>
      <c r="BZ14455" s="62"/>
      <c r="CA14455" s="62"/>
      <c r="CB14455" s="62"/>
      <c r="CC14455" s="62"/>
      <c r="CD14455" s="62"/>
      <c r="CE14455" s="62"/>
      <c r="CF14455" s="62"/>
      <c r="CL14455" s="56" t="s">
        <v>23379</v>
      </c>
      <c r="CM14455" s="56"/>
      <c r="CN14455" s="56"/>
      <c r="CO14455" s="52"/>
      <c r="CP14455" s="52"/>
      <c r="CQ14455" s="52"/>
      <c r="CR14455" s="52"/>
      <c r="CS14455" s="52"/>
      <c r="CT14455" s="52"/>
      <c r="CU14455" s="33"/>
      <c r="CV14455" s="33"/>
    </row>
    <row r="14456" spans="74:100">
      <c r="BV14456" s="62"/>
      <c r="BW14456" s="62"/>
      <c r="BX14456" s="62"/>
      <c r="BY14456" s="62"/>
      <c r="BZ14456" s="62"/>
      <c r="CA14456" s="62"/>
      <c r="CB14456" s="62"/>
      <c r="CC14456" s="62"/>
      <c r="CD14456" s="62"/>
      <c r="CE14456" s="62"/>
      <c r="CF14456" s="62"/>
      <c r="CL14456" s="56" t="s">
        <v>28978</v>
      </c>
      <c r="CM14456" s="56" t="s">
        <v>3118</v>
      </c>
      <c r="CN14456" s="56" t="s">
        <v>3118</v>
      </c>
      <c r="CO14456" s="52"/>
      <c r="CP14456" s="52"/>
      <c r="CQ14456" s="52"/>
      <c r="CR14456" s="52"/>
      <c r="CS14456" s="52"/>
      <c r="CT14456" s="52"/>
      <c r="CU14456" s="33"/>
      <c r="CV14456" s="33"/>
    </row>
    <row r="14457" spans="74:100">
      <c r="BV14457" s="62"/>
      <c r="BW14457" s="62"/>
      <c r="BX14457" s="62"/>
      <c r="BY14457" s="62"/>
      <c r="BZ14457" s="62"/>
      <c r="CA14457" s="62"/>
      <c r="CB14457" s="62"/>
      <c r="CC14457" s="62"/>
      <c r="CD14457" s="62"/>
      <c r="CE14457" s="62"/>
      <c r="CF14457" s="62"/>
      <c r="CL14457" s="56" t="s">
        <v>28979</v>
      </c>
      <c r="CM14457" s="56"/>
      <c r="CN14457" s="56"/>
      <c r="CO14457" s="52"/>
      <c r="CP14457" s="52"/>
      <c r="CQ14457" s="52"/>
      <c r="CR14457" s="52"/>
      <c r="CS14457" s="52"/>
      <c r="CT14457" s="52"/>
      <c r="CU14457" s="33"/>
      <c r="CV14457" s="33"/>
    </row>
    <row r="14458" spans="74:100">
      <c r="BV14458" s="62"/>
      <c r="BW14458" s="62"/>
      <c r="BX14458" s="62"/>
      <c r="BY14458" s="62"/>
      <c r="BZ14458" s="62"/>
      <c r="CA14458" s="62"/>
      <c r="CB14458" s="62"/>
      <c r="CC14458" s="62"/>
      <c r="CD14458" s="62"/>
      <c r="CE14458" s="62"/>
      <c r="CF14458" s="62"/>
      <c r="CL14458" s="56" t="s">
        <v>28980</v>
      </c>
      <c r="CM14458" s="56" t="s">
        <v>217</v>
      </c>
      <c r="CN14458" s="56" t="s">
        <v>217</v>
      </c>
      <c r="CO14458" s="52"/>
      <c r="CP14458" s="52"/>
      <c r="CQ14458" s="52"/>
      <c r="CR14458" s="52"/>
      <c r="CS14458" s="52"/>
      <c r="CT14458" s="52"/>
      <c r="CU14458" s="33"/>
      <c r="CV14458" s="33"/>
    </row>
    <row r="14459" spans="74:100">
      <c r="BV14459" s="62"/>
      <c r="BW14459" s="62"/>
      <c r="BX14459" s="62"/>
      <c r="BY14459" s="62"/>
      <c r="BZ14459" s="62"/>
      <c r="CA14459" s="62"/>
      <c r="CB14459" s="62"/>
      <c r="CC14459" s="62"/>
      <c r="CD14459" s="62"/>
      <c r="CE14459" s="62"/>
      <c r="CF14459" s="62"/>
      <c r="CL14459" s="56" t="s">
        <v>28981</v>
      </c>
      <c r="CM14459" s="56"/>
      <c r="CN14459" s="56"/>
      <c r="CO14459" s="52"/>
      <c r="CP14459" s="52"/>
      <c r="CQ14459" s="52"/>
      <c r="CR14459" s="52"/>
      <c r="CS14459" s="52"/>
      <c r="CT14459" s="52"/>
      <c r="CU14459" s="33"/>
      <c r="CV14459" s="33"/>
    </row>
    <row r="14460" spans="74:100">
      <c r="BV14460" s="62"/>
      <c r="BW14460" s="62"/>
      <c r="BX14460" s="62"/>
      <c r="BY14460" s="62"/>
      <c r="BZ14460" s="62"/>
      <c r="CA14460" s="62"/>
      <c r="CB14460" s="62"/>
      <c r="CC14460" s="62"/>
      <c r="CD14460" s="62"/>
      <c r="CE14460" s="62"/>
      <c r="CF14460" s="62"/>
      <c r="CL14460" s="56" t="s">
        <v>7096</v>
      </c>
      <c r="CM14460" s="56" t="s">
        <v>3118</v>
      </c>
      <c r="CN14460" s="56" t="s">
        <v>3118</v>
      </c>
      <c r="CO14460" s="52"/>
      <c r="CP14460" s="52"/>
      <c r="CQ14460" s="52"/>
      <c r="CR14460" s="52"/>
      <c r="CS14460" s="52"/>
      <c r="CT14460" s="52"/>
      <c r="CU14460" s="33"/>
      <c r="CV14460" s="33"/>
    </row>
    <row r="14461" spans="74:100">
      <c r="BV14461" s="62"/>
      <c r="BW14461" s="62"/>
      <c r="BX14461" s="62"/>
      <c r="BY14461" s="62"/>
      <c r="BZ14461" s="62"/>
      <c r="CA14461" s="62"/>
      <c r="CB14461" s="62"/>
      <c r="CC14461" s="62"/>
      <c r="CD14461" s="62"/>
      <c r="CE14461" s="62"/>
      <c r="CF14461" s="62"/>
      <c r="CL14461" s="56" t="s">
        <v>20473</v>
      </c>
      <c r="CM14461" s="56"/>
      <c r="CN14461" s="56"/>
      <c r="CO14461" s="52"/>
      <c r="CP14461" s="52"/>
      <c r="CQ14461" s="52"/>
      <c r="CR14461" s="52"/>
      <c r="CS14461" s="52"/>
      <c r="CT14461" s="52"/>
      <c r="CU14461" s="33"/>
      <c r="CV14461" s="33"/>
    </row>
    <row r="14462" spans="74:100">
      <c r="BV14462" s="62"/>
      <c r="BW14462" s="62"/>
      <c r="BX14462" s="62"/>
      <c r="BY14462" s="62"/>
      <c r="BZ14462" s="62"/>
      <c r="CA14462" s="62"/>
      <c r="CB14462" s="62"/>
      <c r="CC14462" s="62"/>
      <c r="CD14462" s="62"/>
      <c r="CE14462" s="62"/>
      <c r="CF14462" s="62"/>
      <c r="CL14462" s="56" t="s">
        <v>7097</v>
      </c>
      <c r="CM14462" s="56" t="s">
        <v>216</v>
      </c>
      <c r="CN14462" s="56" t="s">
        <v>216</v>
      </c>
      <c r="CO14462" s="52"/>
      <c r="CP14462" s="52"/>
      <c r="CQ14462" s="52"/>
      <c r="CR14462" s="52"/>
      <c r="CS14462" s="52"/>
      <c r="CT14462" s="52"/>
      <c r="CU14462" s="33"/>
      <c r="CV14462" s="33"/>
    </row>
    <row r="14463" spans="74:100">
      <c r="BV14463" s="62"/>
      <c r="BW14463" s="62"/>
      <c r="BX14463" s="62"/>
      <c r="BY14463" s="62"/>
      <c r="BZ14463" s="62"/>
      <c r="CA14463" s="62"/>
      <c r="CB14463" s="62"/>
      <c r="CC14463" s="62"/>
      <c r="CD14463" s="62"/>
      <c r="CE14463" s="62"/>
      <c r="CF14463" s="62"/>
      <c r="CL14463" s="56" t="s">
        <v>23380</v>
      </c>
      <c r="CM14463" s="56"/>
      <c r="CN14463" s="56"/>
      <c r="CO14463" s="52"/>
      <c r="CP14463" s="52"/>
      <c r="CQ14463" s="52"/>
      <c r="CR14463" s="52"/>
      <c r="CS14463" s="52"/>
      <c r="CT14463" s="52"/>
      <c r="CU14463" s="33"/>
      <c r="CV14463" s="33"/>
    </row>
    <row r="14464" spans="74:100">
      <c r="BV14464" s="62"/>
      <c r="BW14464" s="62"/>
      <c r="BX14464" s="62"/>
      <c r="BY14464" s="62"/>
      <c r="BZ14464" s="62"/>
      <c r="CA14464" s="62"/>
      <c r="CB14464" s="62"/>
      <c r="CC14464" s="62"/>
      <c r="CD14464" s="62"/>
      <c r="CE14464" s="62"/>
      <c r="CF14464" s="62"/>
      <c r="CL14464" s="56" t="s">
        <v>28982</v>
      </c>
      <c r="CM14464" s="56" t="s">
        <v>217</v>
      </c>
      <c r="CN14464" s="56" t="s">
        <v>217</v>
      </c>
      <c r="CO14464" s="52"/>
      <c r="CP14464" s="52"/>
      <c r="CQ14464" s="52"/>
      <c r="CR14464" s="52"/>
      <c r="CS14464" s="52"/>
      <c r="CT14464" s="52"/>
      <c r="CU14464" s="33"/>
      <c r="CV14464" s="33"/>
    </row>
    <row r="14465" spans="74:100">
      <c r="BV14465" s="62"/>
      <c r="BW14465" s="62"/>
      <c r="BX14465" s="62"/>
      <c r="BY14465" s="62"/>
      <c r="BZ14465" s="62"/>
      <c r="CA14465" s="62"/>
      <c r="CB14465" s="62"/>
      <c r="CC14465" s="62"/>
      <c r="CD14465" s="62"/>
      <c r="CE14465" s="62"/>
      <c r="CF14465" s="62"/>
      <c r="CL14465" s="56" t="s">
        <v>28983</v>
      </c>
      <c r="CM14465" s="56"/>
      <c r="CN14465" s="56"/>
      <c r="CO14465" s="52"/>
      <c r="CP14465" s="52"/>
      <c r="CQ14465" s="52"/>
      <c r="CR14465" s="52"/>
      <c r="CS14465" s="52"/>
      <c r="CT14465" s="52"/>
      <c r="CU14465" s="33"/>
      <c r="CV14465" s="33"/>
    </row>
    <row r="14466" spans="74:100">
      <c r="BV14466" s="62"/>
      <c r="BW14466" s="62"/>
      <c r="BX14466" s="62"/>
      <c r="BY14466" s="62"/>
      <c r="BZ14466" s="62"/>
      <c r="CA14466" s="62"/>
      <c r="CB14466" s="62"/>
      <c r="CC14466" s="62"/>
      <c r="CD14466" s="62"/>
      <c r="CE14466" s="62"/>
      <c r="CF14466" s="62"/>
      <c r="CL14466" s="56" t="s">
        <v>7098</v>
      </c>
      <c r="CM14466" s="56" t="s">
        <v>3118</v>
      </c>
      <c r="CN14466" s="56" t="s">
        <v>3118</v>
      </c>
      <c r="CO14466" s="52"/>
      <c r="CP14466" s="52"/>
      <c r="CQ14466" s="52"/>
      <c r="CR14466" s="52"/>
      <c r="CS14466" s="52"/>
      <c r="CT14466" s="52"/>
      <c r="CU14466" s="33"/>
      <c r="CV14466" s="33"/>
    </row>
    <row r="14467" spans="74:100">
      <c r="BV14467" s="62"/>
      <c r="BW14467" s="62"/>
      <c r="BX14467" s="62"/>
      <c r="BY14467" s="62"/>
      <c r="BZ14467" s="62"/>
      <c r="CA14467" s="62"/>
      <c r="CB14467" s="62"/>
      <c r="CC14467" s="62"/>
      <c r="CD14467" s="62"/>
      <c r="CE14467" s="62"/>
      <c r="CF14467" s="62"/>
      <c r="CL14467" s="56" t="s">
        <v>20474</v>
      </c>
      <c r="CM14467" s="56"/>
      <c r="CN14467" s="56"/>
      <c r="CO14467" s="52"/>
      <c r="CP14467" s="52"/>
      <c r="CQ14467" s="52"/>
      <c r="CR14467" s="52"/>
      <c r="CS14467" s="52"/>
      <c r="CT14467" s="52"/>
      <c r="CU14467" s="33"/>
      <c r="CV14467" s="33"/>
    </row>
    <row r="14468" spans="74:100">
      <c r="BV14468" s="62"/>
      <c r="BW14468" s="62"/>
      <c r="BX14468" s="62"/>
      <c r="BY14468" s="62"/>
      <c r="BZ14468" s="62"/>
      <c r="CA14468" s="62"/>
      <c r="CB14468" s="62"/>
      <c r="CC14468" s="62"/>
      <c r="CD14468" s="62"/>
      <c r="CE14468" s="62"/>
      <c r="CF14468" s="62"/>
      <c r="CL14468" s="56" t="s">
        <v>7099</v>
      </c>
      <c r="CM14468" s="56" t="s">
        <v>217</v>
      </c>
      <c r="CN14468" s="56" t="s">
        <v>217</v>
      </c>
      <c r="CO14468" s="52"/>
      <c r="CP14468" s="52"/>
      <c r="CQ14468" s="52"/>
      <c r="CR14468" s="52"/>
      <c r="CS14468" s="52"/>
      <c r="CT14468" s="52"/>
      <c r="CU14468" s="33"/>
      <c r="CV14468" s="33"/>
    </row>
    <row r="14469" spans="74:100">
      <c r="BV14469" s="62"/>
      <c r="BW14469" s="62"/>
      <c r="BX14469" s="62"/>
      <c r="BY14469" s="62"/>
      <c r="BZ14469" s="62"/>
      <c r="CA14469" s="62"/>
      <c r="CB14469" s="62"/>
      <c r="CC14469" s="62"/>
      <c r="CD14469" s="62"/>
      <c r="CE14469" s="62"/>
      <c r="CF14469" s="62"/>
      <c r="CL14469" s="56" t="s">
        <v>20474</v>
      </c>
      <c r="CM14469" s="56"/>
      <c r="CN14469" s="56"/>
      <c r="CO14469" s="52"/>
      <c r="CP14469" s="52"/>
      <c r="CQ14469" s="52"/>
      <c r="CR14469" s="52"/>
      <c r="CS14469" s="52"/>
      <c r="CT14469" s="52"/>
      <c r="CU14469" s="33"/>
      <c r="CV14469" s="33"/>
    </row>
    <row r="14470" spans="74:100">
      <c r="BV14470" s="62"/>
      <c r="BW14470" s="62"/>
      <c r="BX14470" s="62"/>
      <c r="BY14470" s="62"/>
      <c r="BZ14470" s="62"/>
      <c r="CA14470" s="62"/>
      <c r="CB14470" s="62"/>
      <c r="CC14470" s="62"/>
      <c r="CD14470" s="62"/>
      <c r="CE14470" s="62"/>
      <c r="CF14470" s="62"/>
      <c r="CL14470" s="56" t="s">
        <v>28984</v>
      </c>
      <c r="CM14470" s="56" t="s">
        <v>3118</v>
      </c>
      <c r="CN14470" s="56" t="s">
        <v>3118</v>
      </c>
      <c r="CO14470" s="52"/>
      <c r="CP14470" s="52"/>
      <c r="CQ14470" s="52"/>
      <c r="CR14470" s="52"/>
      <c r="CS14470" s="52"/>
      <c r="CT14470" s="52"/>
      <c r="CU14470" s="33"/>
      <c r="CV14470" s="33"/>
    </row>
    <row r="14471" spans="74:100">
      <c r="BV14471" s="62"/>
      <c r="BW14471" s="62"/>
      <c r="BX14471" s="62"/>
      <c r="BY14471" s="62"/>
      <c r="BZ14471" s="62"/>
      <c r="CA14471" s="62"/>
      <c r="CB14471" s="62"/>
      <c r="CC14471" s="62"/>
      <c r="CD14471" s="62"/>
      <c r="CE14471" s="62"/>
      <c r="CF14471" s="62"/>
      <c r="CL14471" s="56" t="s">
        <v>28985</v>
      </c>
      <c r="CM14471" s="56"/>
      <c r="CN14471" s="56"/>
      <c r="CO14471" s="52"/>
      <c r="CP14471" s="52"/>
      <c r="CQ14471" s="52"/>
      <c r="CR14471" s="52"/>
      <c r="CS14471" s="52"/>
      <c r="CT14471" s="52"/>
      <c r="CU14471" s="33"/>
      <c r="CV14471" s="33"/>
    </row>
    <row r="14472" spans="74:100">
      <c r="BV14472" s="62"/>
      <c r="BW14472" s="62"/>
      <c r="BX14472" s="62"/>
      <c r="BY14472" s="62"/>
      <c r="BZ14472" s="62"/>
      <c r="CA14472" s="62"/>
      <c r="CB14472" s="62"/>
      <c r="CC14472" s="62"/>
      <c r="CD14472" s="62"/>
      <c r="CE14472" s="62"/>
      <c r="CF14472" s="62"/>
      <c r="CL14472" s="56" t="s">
        <v>28986</v>
      </c>
      <c r="CM14472" s="56" t="s">
        <v>217</v>
      </c>
      <c r="CN14472" s="56" t="s">
        <v>217</v>
      </c>
      <c r="CO14472" s="52"/>
      <c r="CP14472" s="52"/>
      <c r="CQ14472" s="52"/>
      <c r="CR14472" s="52"/>
      <c r="CS14472" s="52"/>
      <c r="CT14472" s="52"/>
      <c r="CU14472" s="33"/>
      <c r="CV14472" s="33"/>
    </row>
    <row r="14473" spans="74:100">
      <c r="BV14473" s="62"/>
      <c r="BW14473" s="62"/>
      <c r="BX14473" s="62"/>
      <c r="BY14473" s="62"/>
      <c r="BZ14473" s="62"/>
      <c r="CA14473" s="62"/>
      <c r="CB14473" s="62"/>
      <c r="CC14473" s="62"/>
      <c r="CD14473" s="62"/>
      <c r="CE14473" s="62"/>
      <c r="CF14473" s="62"/>
      <c r="CL14473" s="56" t="s">
        <v>28987</v>
      </c>
      <c r="CM14473" s="56"/>
      <c r="CN14473" s="56"/>
      <c r="CO14473" s="52"/>
      <c r="CP14473" s="52"/>
      <c r="CQ14473" s="52"/>
      <c r="CR14473" s="52"/>
      <c r="CS14473" s="52"/>
      <c r="CT14473" s="52"/>
      <c r="CU14473" s="33"/>
      <c r="CV14473" s="33"/>
    </row>
    <row r="14474" spans="74:100">
      <c r="BV14474" s="62"/>
      <c r="BW14474" s="62"/>
      <c r="BX14474" s="62"/>
      <c r="BY14474" s="62"/>
      <c r="BZ14474" s="62"/>
      <c r="CA14474" s="62"/>
      <c r="CB14474" s="62"/>
      <c r="CC14474" s="62"/>
      <c r="CD14474" s="62"/>
      <c r="CE14474" s="62"/>
      <c r="CF14474" s="62"/>
      <c r="CL14474" s="56" t="s">
        <v>25077</v>
      </c>
      <c r="CM14474" s="56" t="s">
        <v>3118</v>
      </c>
      <c r="CN14474" s="56" t="s">
        <v>3118</v>
      </c>
      <c r="CO14474" s="52"/>
      <c r="CP14474" s="52"/>
      <c r="CQ14474" s="52"/>
      <c r="CR14474" s="52"/>
      <c r="CS14474" s="52"/>
      <c r="CT14474" s="52"/>
      <c r="CU14474" s="33"/>
      <c r="CV14474" s="33"/>
    </row>
    <row r="14475" spans="74:100">
      <c r="BV14475" s="62"/>
      <c r="BW14475" s="62"/>
      <c r="BX14475" s="62"/>
      <c r="BY14475" s="62"/>
      <c r="BZ14475" s="62"/>
      <c r="CA14475" s="62"/>
      <c r="CB14475" s="62"/>
      <c r="CC14475" s="62"/>
      <c r="CD14475" s="62"/>
      <c r="CE14475" s="62"/>
      <c r="CF14475" s="62"/>
      <c r="CL14475" s="56" t="s">
        <v>25078</v>
      </c>
      <c r="CM14475" s="56"/>
      <c r="CN14475" s="56"/>
      <c r="CO14475" s="52"/>
      <c r="CP14475" s="52"/>
      <c r="CQ14475" s="52"/>
      <c r="CR14475" s="52"/>
      <c r="CS14475" s="52"/>
      <c r="CT14475" s="52"/>
      <c r="CU14475" s="33"/>
      <c r="CV14475" s="33"/>
    </row>
    <row r="14476" spans="74:100">
      <c r="BV14476" s="62"/>
      <c r="BW14476" s="62"/>
      <c r="BX14476" s="62"/>
      <c r="BY14476" s="62"/>
      <c r="BZ14476" s="62"/>
      <c r="CA14476" s="62"/>
      <c r="CB14476" s="62"/>
      <c r="CC14476" s="62"/>
      <c r="CD14476" s="62"/>
      <c r="CE14476" s="62"/>
      <c r="CF14476" s="62"/>
      <c r="CL14476" s="56" t="s">
        <v>24912</v>
      </c>
      <c r="CM14476" s="56" t="s">
        <v>217</v>
      </c>
      <c r="CN14476" s="56" t="s">
        <v>217</v>
      </c>
      <c r="CO14476" s="52"/>
      <c r="CP14476" s="52"/>
      <c r="CQ14476" s="52"/>
      <c r="CR14476" s="52"/>
      <c r="CS14476" s="52"/>
      <c r="CT14476" s="52"/>
      <c r="CU14476" s="33"/>
      <c r="CV14476" s="33"/>
    </row>
    <row r="14477" spans="74:100">
      <c r="BV14477" s="62"/>
      <c r="BW14477" s="62"/>
      <c r="BX14477" s="62"/>
      <c r="BY14477" s="62"/>
      <c r="BZ14477" s="62"/>
      <c r="CA14477" s="62"/>
      <c r="CB14477" s="62"/>
      <c r="CC14477" s="62"/>
      <c r="CD14477" s="62"/>
      <c r="CE14477" s="62"/>
      <c r="CF14477" s="62"/>
      <c r="CL14477" s="56" t="s">
        <v>25079</v>
      </c>
      <c r="CM14477" s="56"/>
      <c r="CN14477" s="56"/>
      <c r="CO14477" s="52"/>
      <c r="CP14477" s="52"/>
      <c r="CQ14477" s="52"/>
      <c r="CR14477" s="52"/>
      <c r="CS14477" s="52"/>
      <c r="CT14477" s="52"/>
      <c r="CU14477" s="33"/>
      <c r="CV14477" s="33"/>
    </row>
    <row r="14478" spans="74:100">
      <c r="BV14478" s="62"/>
      <c r="BW14478" s="62"/>
      <c r="BX14478" s="62"/>
      <c r="BY14478" s="62"/>
      <c r="BZ14478" s="62"/>
      <c r="CA14478" s="62"/>
      <c r="CB14478" s="62"/>
      <c r="CC14478" s="62"/>
      <c r="CD14478" s="62"/>
      <c r="CE14478" s="62"/>
      <c r="CF14478" s="62"/>
      <c r="CL14478" s="56" t="s">
        <v>7101</v>
      </c>
      <c r="CM14478" s="56" t="s">
        <v>3118</v>
      </c>
      <c r="CN14478" s="56" t="s">
        <v>3118</v>
      </c>
      <c r="CO14478" s="52"/>
      <c r="CP14478" s="52"/>
      <c r="CQ14478" s="52"/>
      <c r="CR14478" s="52"/>
      <c r="CS14478" s="52"/>
      <c r="CT14478" s="52"/>
      <c r="CU14478" s="33"/>
      <c r="CV14478" s="33"/>
    </row>
    <row r="14479" spans="74:100">
      <c r="BV14479" s="62"/>
      <c r="BW14479" s="62"/>
      <c r="BX14479" s="62"/>
      <c r="BY14479" s="62"/>
      <c r="BZ14479" s="62"/>
      <c r="CA14479" s="62"/>
      <c r="CB14479" s="62"/>
      <c r="CC14479" s="62"/>
      <c r="CD14479" s="62"/>
      <c r="CE14479" s="62"/>
      <c r="CF14479" s="62"/>
      <c r="CL14479" s="56" t="s">
        <v>20475</v>
      </c>
      <c r="CM14479" s="56"/>
      <c r="CN14479" s="56"/>
      <c r="CO14479" s="52"/>
      <c r="CP14479" s="52"/>
      <c r="CQ14479" s="52"/>
      <c r="CR14479" s="52"/>
      <c r="CS14479" s="52"/>
      <c r="CT14479" s="52"/>
      <c r="CU14479" s="33"/>
      <c r="CV14479" s="33"/>
    </row>
    <row r="14480" spans="74:100">
      <c r="BV14480" s="62"/>
      <c r="BW14480" s="62"/>
      <c r="BX14480" s="62"/>
      <c r="BY14480" s="62"/>
      <c r="BZ14480" s="62"/>
      <c r="CA14480" s="62"/>
      <c r="CB14480" s="62"/>
      <c r="CC14480" s="62"/>
      <c r="CD14480" s="62"/>
      <c r="CE14480" s="62"/>
      <c r="CF14480" s="62"/>
      <c r="CL14480" s="56" t="s">
        <v>3004</v>
      </c>
      <c r="CM14480" s="56" t="s">
        <v>213</v>
      </c>
      <c r="CN14480" s="56" t="s">
        <v>213</v>
      </c>
      <c r="CO14480" s="52"/>
      <c r="CP14480" s="52"/>
      <c r="CQ14480" s="52"/>
      <c r="CR14480" s="52"/>
      <c r="CS14480" s="52"/>
      <c r="CT14480" s="52"/>
      <c r="CU14480" s="33"/>
      <c r="CV14480" s="33"/>
    </row>
    <row r="14481" spans="74:100">
      <c r="BV14481" s="62"/>
      <c r="BW14481" s="62"/>
      <c r="BX14481" s="62"/>
      <c r="BY14481" s="62"/>
      <c r="BZ14481" s="62"/>
      <c r="CA14481" s="62"/>
      <c r="CB14481" s="62"/>
      <c r="CC14481" s="62"/>
      <c r="CD14481" s="62"/>
      <c r="CE14481" s="62"/>
      <c r="CF14481" s="62"/>
      <c r="CL14481" s="56" t="s">
        <v>23381</v>
      </c>
      <c r="CM14481" s="56"/>
      <c r="CN14481" s="56"/>
      <c r="CO14481" s="52"/>
      <c r="CP14481" s="52"/>
      <c r="CQ14481" s="52"/>
      <c r="CR14481" s="52"/>
      <c r="CS14481" s="52"/>
      <c r="CT14481" s="52"/>
      <c r="CU14481" s="33"/>
      <c r="CV14481" s="33"/>
    </row>
    <row r="14482" spans="74:100">
      <c r="BV14482" s="62"/>
      <c r="BW14482" s="62"/>
      <c r="BX14482" s="62"/>
      <c r="BY14482" s="62"/>
      <c r="BZ14482" s="62"/>
      <c r="CA14482" s="62"/>
      <c r="CB14482" s="62"/>
      <c r="CC14482" s="62"/>
      <c r="CD14482" s="62"/>
      <c r="CE14482" s="62"/>
      <c r="CF14482" s="62"/>
      <c r="CL14482" s="56" t="s">
        <v>7102</v>
      </c>
      <c r="CM14482" s="56" t="s">
        <v>213</v>
      </c>
      <c r="CN14482" s="56" t="s">
        <v>213</v>
      </c>
      <c r="CO14482" s="52"/>
      <c r="CP14482" s="52"/>
      <c r="CQ14482" s="52"/>
      <c r="CR14482" s="52"/>
      <c r="CS14482" s="52"/>
      <c r="CT14482" s="52"/>
      <c r="CU14482" s="33"/>
      <c r="CV14482" s="33"/>
    </row>
    <row r="14483" spans="74:100">
      <c r="BV14483" s="62"/>
      <c r="BW14483" s="62"/>
      <c r="BX14483" s="62"/>
      <c r="BY14483" s="62"/>
      <c r="BZ14483" s="62"/>
      <c r="CA14483" s="62"/>
      <c r="CB14483" s="62"/>
      <c r="CC14483" s="62"/>
      <c r="CD14483" s="62"/>
      <c r="CE14483" s="62"/>
      <c r="CF14483" s="62"/>
      <c r="CL14483" s="56" t="s">
        <v>23382</v>
      </c>
      <c r="CM14483" s="56"/>
      <c r="CN14483" s="56"/>
      <c r="CO14483" s="52"/>
      <c r="CP14483" s="52"/>
      <c r="CQ14483" s="52"/>
      <c r="CR14483" s="52"/>
      <c r="CS14483" s="52"/>
      <c r="CT14483" s="52"/>
      <c r="CU14483" s="33"/>
      <c r="CV14483" s="33"/>
    </row>
    <row r="14484" spans="74:100">
      <c r="BV14484" s="62"/>
      <c r="BW14484" s="62"/>
      <c r="BX14484" s="62"/>
      <c r="BY14484" s="62"/>
      <c r="BZ14484" s="62"/>
      <c r="CA14484" s="62"/>
      <c r="CB14484" s="62"/>
      <c r="CC14484" s="62"/>
      <c r="CD14484" s="62"/>
      <c r="CE14484" s="62"/>
      <c r="CF14484" s="62"/>
      <c r="CL14484" s="56" t="s">
        <v>7103</v>
      </c>
      <c r="CM14484" s="56" t="s">
        <v>3118</v>
      </c>
      <c r="CN14484" s="56" t="s">
        <v>3118</v>
      </c>
      <c r="CO14484" s="52"/>
      <c r="CP14484" s="52"/>
      <c r="CQ14484" s="52"/>
      <c r="CR14484" s="52"/>
      <c r="CS14484" s="52"/>
      <c r="CT14484" s="52"/>
      <c r="CU14484" s="33"/>
      <c r="CV14484" s="33"/>
    </row>
    <row r="14485" spans="74:100">
      <c r="BV14485" s="62"/>
      <c r="BW14485" s="62"/>
      <c r="BX14485" s="62"/>
      <c r="BY14485" s="62"/>
      <c r="BZ14485" s="62"/>
      <c r="CA14485" s="62"/>
      <c r="CB14485" s="62"/>
      <c r="CC14485" s="62"/>
      <c r="CD14485" s="62"/>
      <c r="CE14485" s="62"/>
      <c r="CF14485" s="62"/>
      <c r="CL14485" s="56" t="s">
        <v>20476</v>
      </c>
      <c r="CM14485" s="56"/>
      <c r="CN14485" s="56"/>
      <c r="CO14485" s="52"/>
      <c r="CP14485" s="52"/>
      <c r="CQ14485" s="52"/>
      <c r="CR14485" s="52"/>
      <c r="CS14485" s="52"/>
      <c r="CT14485" s="52"/>
      <c r="CU14485" s="33"/>
      <c r="CV14485" s="33"/>
    </row>
    <row r="14486" spans="74:100">
      <c r="BV14486" s="62"/>
      <c r="BW14486" s="62"/>
      <c r="BX14486" s="62"/>
      <c r="BY14486" s="62"/>
      <c r="BZ14486" s="62"/>
      <c r="CA14486" s="62"/>
      <c r="CB14486" s="62"/>
      <c r="CC14486" s="62"/>
      <c r="CD14486" s="62"/>
      <c r="CE14486" s="62"/>
      <c r="CF14486" s="62"/>
      <c r="CL14486" s="56" t="s">
        <v>3005</v>
      </c>
      <c r="CM14486" s="56" t="s">
        <v>216</v>
      </c>
      <c r="CN14486" s="56" t="s">
        <v>216</v>
      </c>
      <c r="CO14486" s="52"/>
      <c r="CP14486" s="52"/>
      <c r="CQ14486" s="52"/>
      <c r="CR14486" s="52"/>
      <c r="CS14486" s="52"/>
      <c r="CT14486" s="52"/>
      <c r="CU14486" s="33"/>
      <c r="CV14486" s="33"/>
    </row>
    <row r="14487" spans="74:100">
      <c r="BV14487" s="62"/>
      <c r="BW14487" s="62"/>
      <c r="BX14487" s="62"/>
      <c r="BY14487" s="62"/>
      <c r="BZ14487" s="62"/>
      <c r="CA14487" s="62"/>
      <c r="CB14487" s="62"/>
      <c r="CC14487" s="62"/>
      <c r="CD14487" s="62"/>
      <c r="CE14487" s="62"/>
      <c r="CF14487" s="62"/>
      <c r="CL14487" s="56" t="s">
        <v>23383</v>
      </c>
      <c r="CM14487" s="56"/>
      <c r="CN14487" s="56"/>
      <c r="CO14487" s="52"/>
      <c r="CP14487" s="52"/>
      <c r="CQ14487" s="52"/>
      <c r="CR14487" s="52"/>
      <c r="CS14487" s="52"/>
      <c r="CT14487" s="52"/>
      <c r="CU14487" s="33"/>
      <c r="CV14487" s="33"/>
    </row>
    <row r="14488" spans="74:100">
      <c r="BV14488" s="62"/>
      <c r="BW14488" s="62"/>
      <c r="BX14488" s="62"/>
      <c r="BY14488" s="62"/>
      <c r="BZ14488" s="62"/>
      <c r="CA14488" s="62"/>
      <c r="CB14488" s="62"/>
      <c r="CC14488" s="62"/>
      <c r="CD14488" s="62"/>
      <c r="CE14488" s="62"/>
      <c r="CF14488" s="62"/>
      <c r="CL14488" s="56" t="s">
        <v>3006</v>
      </c>
      <c r="CM14488" s="56" t="s">
        <v>215</v>
      </c>
      <c r="CN14488" s="56" t="s">
        <v>215</v>
      </c>
      <c r="CO14488" s="52"/>
      <c r="CP14488" s="52"/>
      <c r="CQ14488" s="52"/>
      <c r="CR14488" s="52"/>
      <c r="CS14488" s="52"/>
      <c r="CT14488" s="52"/>
      <c r="CU14488" s="33"/>
      <c r="CV14488" s="33"/>
    </row>
    <row r="14489" spans="74:100">
      <c r="BV14489" s="62"/>
      <c r="BW14489" s="62"/>
      <c r="BX14489" s="62"/>
      <c r="BY14489" s="62"/>
      <c r="BZ14489" s="62"/>
      <c r="CA14489" s="62"/>
      <c r="CB14489" s="62"/>
      <c r="CC14489" s="62"/>
      <c r="CD14489" s="62"/>
      <c r="CE14489" s="62"/>
      <c r="CF14489" s="62"/>
      <c r="CL14489" s="56" t="s">
        <v>23384</v>
      </c>
      <c r="CM14489" s="56"/>
      <c r="CN14489" s="56"/>
      <c r="CO14489" s="52"/>
      <c r="CP14489" s="52"/>
      <c r="CQ14489" s="52"/>
      <c r="CR14489" s="52"/>
      <c r="CS14489" s="52"/>
      <c r="CT14489" s="52"/>
      <c r="CU14489" s="33"/>
      <c r="CV14489" s="33"/>
    </row>
    <row r="14490" spans="74:100">
      <c r="BV14490" s="62"/>
      <c r="BW14490" s="62"/>
      <c r="BX14490" s="62"/>
      <c r="BY14490" s="62"/>
      <c r="BZ14490" s="62"/>
      <c r="CA14490" s="62"/>
      <c r="CB14490" s="62"/>
      <c r="CC14490" s="62"/>
      <c r="CD14490" s="62"/>
      <c r="CE14490" s="62"/>
      <c r="CF14490" s="62"/>
      <c r="CL14490" s="56" t="s">
        <v>7104</v>
      </c>
      <c r="CM14490" s="56" t="s">
        <v>3118</v>
      </c>
      <c r="CN14490" s="56" t="s">
        <v>3118</v>
      </c>
      <c r="CO14490" s="52"/>
      <c r="CP14490" s="52"/>
      <c r="CQ14490" s="52"/>
      <c r="CR14490" s="52"/>
      <c r="CS14490" s="52"/>
      <c r="CT14490" s="52"/>
      <c r="CU14490" s="33"/>
      <c r="CV14490" s="33"/>
    </row>
    <row r="14491" spans="74:100">
      <c r="BV14491" s="62"/>
      <c r="BW14491" s="62"/>
      <c r="BX14491" s="62"/>
      <c r="BY14491" s="62"/>
      <c r="BZ14491" s="62"/>
      <c r="CA14491" s="62"/>
      <c r="CB14491" s="62"/>
      <c r="CC14491" s="62"/>
      <c r="CD14491" s="62"/>
      <c r="CE14491" s="62"/>
      <c r="CF14491" s="62"/>
      <c r="CL14491" s="56" t="s">
        <v>20378</v>
      </c>
      <c r="CM14491" s="56"/>
      <c r="CN14491" s="56"/>
      <c r="CO14491" s="52"/>
      <c r="CP14491" s="52"/>
      <c r="CQ14491" s="52"/>
      <c r="CR14491" s="52"/>
      <c r="CS14491" s="52"/>
      <c r="CT14491" s="52"/>
      <c r="CU14491" s="33"/>
      <c r="CV14491" s="33"/>
    </row>
    <row r="14492" spans="74:100">
      <c r="BV14492" s="62"/>
      <c r="BW14492" s="62"/>
      <c r="BX14492" s="62"/>
      <c r="BY14492" s="62"/>
      <c r="BZ14492" s="62"/>
      <c r="CA14492" s="62"/>
      <c r="CB14492" s="62"/>
      <c r="CC14492" s="62"/>
      <c r="CD14492" s="62"/>
      <c r="CE14492" s="62"/>
      <c r="CF14492" s="62"/>
      <c r="CL14492" s="56" t="s">
        <v>3007</v>
      </c>
      <c r="CM14492" s="56" t="s">
        <v>213</v>
      </c>
      <c r="CN14492" s="56" t="s">
        <v>213</v>
      </c>
      <c r="CO14492" s="52"/>
      <c r="CP14492" s="52"/>
      <c r="CQ14492" s="52"/>
      <c r="CR14492" s="52"/>
      <c r="CS14492" s="52"/>
      <c r="CT14492" s="52"/>
      <c r="CU14492" s="33"/>
      <c r="CV14492" s="33"/>
    </row>
    <row r="14493" spans="74:100">
      <c r="BV14493" s="62"/>
      <c r="BW14493" s="62"/>
      <c r="BX14493" s="62"/>
      <c r="BY14493" s="62"/>
      <c r="BZ14493" s="62"/>
      <c r="CA14493" s="62"/>
      <c r="CB14493" s="62"/>
      <c r="CC14493" s="62"/>
      <c r="CD14493" s="62"/>
      <c r="CE14493" s="62"/>
      <c r="CF14493" s="62"/>
      <c r="CL14493" s="56" t="s">
        <v>23385</v>
      </c>
      <c r="CM14493" s="56"/>
      <c r="CN14493" s="56"/>
      <c r="CO14493" s="52"/>
      <c r="CP14493" s="52"/>
      <c r="CQ14493" s="52"/>
      <c r="CR14493" s="52"/>
      <c r="CS14493" s="52"/>
      <c r="CT14493" s="52"/>
      <c r="CU14493" s="33"/>
      <c r="CV14493" s="33"/>
    </row>
    <row r="14494" spans="74:100">
      <c r="BV14494" s="62"/>
      <c r="BW14494" s="62"/>
      <c r="BX14494" s="62"/>
      <c r="BY14494" s="62"/>
      <c r="BZ14494" s="62"/>
      <c r="CA14494" s="62"/>
      <c r="CB14494" s="62"/>
      <c r="CC14494" s="62"/>
      <c r="CD14494" s="62"/>
      <c r="CE14494" s="62"/>
      <c r="CF14494" s="62"/>
      <c r="CL14494" s="56" t="s">
        <v>28988</v>
      </c>
      <c r="CM14494" s="56" t="s">
        <v>3118</v>
      </c>
      <c r="CN14494" s="56" t="s">
        <v>3118</v>
      </c>
      <c r="CO14494" s="52"/>
      <c r="CP14494" s="52"/>
      <c r="CQ14494" s="52"/>
      <c r="CR14494" s="52"/>
      <c r="CS14494" s="52"/>
      <c r="CT14494" s="52"/>
      <c r="CU14494" s="33"/>
      <c r="CV14494" s="33"/>
    </row>
    <row r="14495" spans="74:100">
      <c r="BV14495" s="62"/>
      <c r="BW14495" s="62"/>
      <c r="BX14495" s="62"/>
      <c r="BY14495" s="62"/>
      <c r="BZ14495" s="62"/>
      <c r="CA14495" s="62"/>
      <c r="CB14495" s="62"/>
      <c r="CC14495" s="62"/>
      <c r="CD14495" s="62"/>
      <c r="CE14495" s="62"/>
      <c r="CF14495" s="62"/>
      <c r="CL14495" s="56" t="s">
        <v>28989</v>
      </c>
      <c r="CM14495" s="56"/>
      <c r="CN14495" s="56"/>
      <c r="CO14495" s="52"/>
      <c r="CP14495" s="52"/>
      <c r="CQ14495" s="52"/>
      <c r="CR14495" s="52"/>
      <c r="CS14495" s="52"/>
      <c r="CT14495" s="52"/>
      <c r="CU14495" s="33"/>
      <c r="CV14495" s="33"/>
    </row>
    <row r="14496" spans="74:100">
      <c r="BV14496" s="62"/>
      <c r="BW14496" s="62"/>
      <c r="BX14496" s="62"/>
      <c r="BY14496" s="62"/>
      <c r="BZ14496" s="62"/>
      <c r="CA14496" s="62"/>
      <c r="CB14496" s="62"/>
      <c r="CC14496" s="62"/>
      <c r="CD14496" s="62"/>
      <c r="CE14496" s="62"/>
      <c r="CF14496" s="62"/>
      <c r="CL14496" s="56" t="s">
        <v>28990</v>
      </c>
      <c r="CM14496" s="56" t="s">
        <v>217</v>
      </c>
      <c r="CN14496" s="56" t="s">
        <v>217</v>
      </c>
      <c r="CO14496" s="52"/>
      <c r="CP14496" s="52"/>
      <c r="CQ14496" s="52"/>
      <c r="CR14496" s="52"/>
      <c r="CS14496" s="52"/>
      <c r="CT14496" s="52"/>
      <c r="CU14496" s="33"/>
      <c r="CV14496" s="33"/>
    </row>
    <row r="14497" spans="74:100">
      <c r="BV14497" s="62"/>
      <c r="BW14497" s="62"/>
      <c r="BX14497" s="62"/>
      <c r="BY14497" s="62"/>
      <c r="BZ14497" s="62"/>
      <c r="CA14497" s="62"/>
      <c r="CB14497" s="62"/>
      <c r="CC14497" s="62"/>
      <c r="CD14497" s="62"/>
      <c r="CE14497" s="62"/>
      <c r="CF14497" s="62"/>
      <c r="CL14497" s="56" t="s">
        <v>28991</v>
      </c>
      <c r="CM14497" s="56"/>
      <c r="CN14497" s="56"/>
      <c r="CO14497" s="52"/>
      <c r="CP14497" s="52"/>
      <c r="CQ14497" s="52"/>
      <c r="CR14497" s="52"/>
      <c r="CS14497" s="52"/>
      <c r="CT14497" s="52"/>
      <c r="CU14497" s="33"/>
      <c r="CV14497" s="33"/>
    </row>
    <row r="14498" spans="74:100">
      <c r="BV14498" s="62"/>
      <c r="BW14498" s="62"/>
      <c r="BX14498" s="62"/>
      <c r="BY14498" s="62"/>
      <c r="BZ14498" s="62"/>
      <c r="CA14498" s="62"/>
      <c r="CB14498" s="62"/>
      <c r="CC14498" s="62"/>
      <c r="CD14498" s="62"/>
      <c r="CE14498" s="62"/>
      <c r="CF14498" s="62"/>
      <c r="CL14498" s="56" t="s">
        <v>7105</v>
      </c>
      <c r="CM14498" s="56" t="s">
        <v>3118</v>
      </c>
      <c r="CN14498" s="56" t="s">
        <v>3118</v>
      </c>
      <c r="CO14498" s="52"/>
      <c r="CP14498" s="52"/>
      <c r="CQ14498" s="52"/>
      <c r="CR14498" s="52"/>
      <c r="CS14498" s="52"/>
      <c r="CT14498" s="52"/>
      <c r="CU14498" s="33"/>
      <c r="CV14498" s="33"/>
    </row>
    <row r="14499" spans="74:100">
      <c r="BV14499" s="62"/>
      <c r="BW14499" s="62"/>
      <c r="BX14499" s="62"/>
      <c r="BY14499" s="62"/>
      <c r="BZ14499" s="62"/>
      <c r="CA14499" s="62"/>
      <c r="CB14499" s="62"/>
      <c r="CC14499" s="62"/>
      <c r="CD14499" s="62"/>
      <c r="CE14499" s="62"/>
      <c r="CF14499" s="62"/>
      <c r="CL14499" s="56" t="s">
        <v>20477</v>
      </c>
      <c r="CM14499" s="56"/>
      <c r="CN14499" s="56"/>
      <c r="CO14499" s="52"/>
      <c r="CP14499" s="52"/>
      <c r="CQ14499" s="52"/>
      <c r="CR14499" s="52"/>
      <c r="CS14499" s="52"/>
      <c r="CT14499" s="52"/>
      <c r="CU14499" s="33"/>
      <c r="CV14499" s="33"/>
    </row>
    <row r="14500" spans="74:100">
      <c r="BV14500" s="62"/>
      <c r="BW14500" s="62"/>
      <c r="BX14500" s="62"/>
      <c r="BY14500" s="62"/>
      <c r="BZ14500" s="62"/>
      <c r="CA14500" s="62"/>
      <c r="CB14500" s="62"/>
      <c r="CC14500" s="62"/>
      <c r="CD14500" s="62"/>
      <c r="CE14500" s="62"/>
      <c r="CF14500" s="62"/>
      <c r="CL14500" s="56" t="s">
        <v>7106</v>
      </c>
      <c r="CM14500" s="56" t="s">
        <v>217</v>
      </c>
      <c r="CN14500" s="56" t="s">
        <v>217</v>
      </c>
      <c r="CO14500" s="52"/>
      <c r="CP14500" s="52"/>
      <c r="CQ14500" s="52"/>
      <c r="CR14500" s="52"/>
      <c r="CS14500" s="52"/>
      <c r="CT14500" s="52"/>
      <c r="CU14500" s="33"/>
      <c r="CV14500" s="33"/>
    </row>
    <row r="14501" spans="74:100">
      <c r="BV14501" s="62"/>
      <c r="BW14501" s="62"/>
      <c r="BX14501" s="62"/>
      <c r="BY14501" s="62"/>
      <c r="BZ14501" s="62"/>
      <c r="CA14501" s="62"/>
      <c r="CB14501" s="62"/>
      <c r="CC14501" s="62"/>
      <c r="CD14501" s="62"/>
      <c r="CE14501" s="62"/>
      <c r="CF14501" s="62"/>
      <c r="CL14501" s="56" t="s">
        <v>20615</v>
      </c>
      <c r="CM14501" s="56"/>
      <c r="CN14501" s="56"/>
      <c r="CO14501" s="52"/>
      <c r="CP14501" s="52"/>
      <c r="CQ14501" s="52"/>
      <c r="CR14501" s="52"/>
      <c r="CS14501" s="52"/>
      <c r="CT14501" s="52"/>
      <c r="CU14501" s="33"/>
      <c r="CV14501" s="33"/>
    </row>
    <row r="14502" spans="74:100">
      <c r="BV14502" s="62"/>
      <c r="BW14502" s="62"/>
      <c r="BX14502" s="62"/>
      <c r="BY14502" s="62"/>
      <c r="BZ14502" s="62"/>
      <c r="CA14502" s="62"/>
      <c r="CB14502" s="62"/>
      <c r="CC14502" s="62"/>
      <c r="CD14502" s="62"/>
      <c r="CE14502" s="62"/>
      <c r="CF14502" s="62"/>
      <c r="CL14502" s="56" t="s">
        <v>3121</v>
      </c>
      <c r="CM14502" s="56" t="s">
        <v>215</v>
      </c>
      <c r="CN14502" s="56" t="s">
        <v>215</v>
      </c>
      <c r="CO14502" s="52"/>
      <c r="CP14502" s="52"/>
      <c r="CQ14502" s="52"/>
      <c r="CR14502" s="52"/>
      <c r="CS14502" s="52"/>
      <c r="CT14502" s="52"/>
      <c r="CU14502" s="33"/>
      <c r="CV14502" s="33"/>
    </row>
    <row r="14503" spans="74:100">
      <c r="BV14503" s="62"/>
      <c r="BW14503" s="62"/>
      <c r="BX14503" s="62"/>
      <c r="BY14503" s="62"/>
      <c r="BZ14503" s="62"/>
      <c r="CA14503" s="62"/>
      <c r="CB14503" s="62"/>
      <c r="CC14503" s="62"/>
      <c r="CD14503" s="62"/>
      <c r="CE14503" s="62"/>
      <c r="CF14503" s="62"/>
      <c r="CL14503" s="35" t="s">
        <v>3123</v>
      </c>
      <c r="CM14503" s="35" t="s">
        <v>217</v>
      </c>
      <c r="CN14503" s="35" t="s">
        <v>217</v>
      </c>
      <c r="CO14503" s="52"/>
      <c r="CP14503" s="52"/>
      <c r="CQ14503" s="52"/>
      <c r="CR14503" s="52"/>
      <c r="CS14503" s="52"/>
      <c r="CT14503" s="52"/>
      <c r="CU14503" s="33"/>
      <c r="CV14503" s="33"/>
    </row>
    <row r="14504" spans="74:100">
      <c r="BV14504" s="62"/>
      <c r="BW14504" s="62"/>
      <c r="BX14504" s="62"/>
      <c r="BY14504" s="62"/>
      <c r="BZ14504" s="62"/>
      <c r="CA14504" s="62"/>
      <c r="CB14504" s="62"/>
      <c r="CC14504" s="62"/>
      <c r="CD14504" s="62"/>
      <c r="CE14504" s="62"/>
      <c r="CF14504" s="62"/>
      <c r="CL14504" s="56" t="s">
        <v>23386</v>
      </c>
      <c r="CM14504" s="56" t="s">
        <v>215</v>
      </c>
      <c r="CN14504" s="56" t="s">
        <v>215</v>
      </c>
      <c r="CO14504" s="52"/>
      <c r="CP14504" s="52"/>
      <c r="CQ14504" s="52"/>
      <c r="CR14504" s="52"/>
      <c r="CS14504" s="52"/>
      <c r="CT14504" s="52"/>
      <c r="CU14504" s="33"/>
      <c r="CV14504" s="33"/>
    </row>
    <row r="14505" spans="74:100">
      <c r="BV14505" s="62"/>
      <c r="BW14505" s="62"/>
      <c r="BX14505" s="62"/>
      <c r="BY14505" s="62"/>
      <c r="BZ14505" s="62"/>
      <c r="CA14505" s="62"/>
      <c r="CB14505" s="62"/>
      <c r="CC14505" s="62"/>
      <c r="CD14505" s="62"/>
      <c r="CE14505" s="62"/>
      <c r="CF14505" s="62"/>
      <c r="CL14505" s="56" t="s">
        <v>7109</v>
      </c>
      <c r="CM14505" s="56" t="s">
        <v>216</v>
      </c>
      <c r="CN14505" s="56" t="s">
        <v>216</v>
      </c>
      <c r="CO14505" s="52"/>
      <c r="CP14505" s="52"/>
      <c r="CQ14505" s="52"/>
      <c r="CR14505" s="52"/>
      <c r="CS14505" s="52"/>
      <c r="CT14505" s="52"/>
      <c r="CU14505" s="33"/>
      <c r="CV14505" s="33"/>
    </row>
    <row r="14506" spans="74:100">
      <c r="BV14506" s="62"/>
      <c r="BW14506" s="62"/>
      <c r="BX14506" s="62"/>
      <c r="BY14506" s="62"/>
      <c r="BZ14506" s="62"/>
      <c r="CA14506" s="62"/>
      <c r="CB14506" s="62"/>
      <c r="CC14506" s="62"/>
      <c r="CD14506" s="62"/>
      <c r="CE14506" s="62"/>
      <c r="CF14506" s="62"/>
      <c r="CL14506" s="56" t="s">
        <v>7110</v>
      </c>
      <c r="CM14506" s="56" t="s">
        <v>216</v>
      </c>
      <c r="CN14506" s="56" t="s">
        <v>216</v>
      </c>
      <c r="CO14506" s="52"/>
      <c r="CP14506" s="52"/>
      <c r="CQ14506" s="52"/>
      <c r="CR14506" s="52"/>
      <c r="CS14506" s="52"/>
      <c r="CT14506" s="52"/>
      <c r="CU14506" s="33"/>
      <c r="CV14506" s="33"/>
    </row>
    <row r="14507" spans="74:100">
      <c r="BV14507" s="62"/>
      <c r="BW14507" s="62"/>
      <c r="BX14507" s="62"/>
      <c r="BY14507" s="62"/>
      <c r="BZ14507" s="62"/>
      <c r="CA14507" s="62"/>
      <c r="CB14507" s="62"/>
      <c r="CC14507" s="62"/>
      <c r="CD14507" s="62"/>
      <c r="CE14507" s="62"/>
      <c r="CF14507" s="62"/>
      <c r="CL14507" s="35" t="s">
        <v>28992</v>
      </c>
      <c r="CM14507" s="35" t="s">
        <v>217</v>
      </c>
      <c r="CN14507" s="35" t="s">
        <v>217</v>
      </c>
      <c r="CO14507" s="52"/>
      <c r="CP14507" s="52"/>
      <c r="CQ14507" s="52"/>
      <c r="CR14507" s="52"/>
      <c r="CS14507" s="52"/>
      <c r="CT14507" s="52"/>
      <c r="CU14507" s="33"/>
      <c r="CV14507" s="33"/>
    </row>
    <row r="14508" spans="74:100">
      <c r="BV14508" s="62"/>
      <c r="BW14508" s="62"/>
      <c r="BX14508" s="62"/>
      <c r="BY14508" s="62"/>
      <c r="BZ14508" s="62"/>
      <c r="CA14508" s="62"/>
      <c r="CB14508" s="62"/>
      <c r="CC14508" s="62"/>
      <c r="CD14508" s="62"/>
      <c r="CE14508" s="62"/>
      <c r="CF14508" s="62"/>
      <c r="CL14508" s="35" t="s">
        <v>28993</v>
      </c>
      <c r="CM14508" s="35" t="s">
        <v>217</v>
      </c>
      <c r="CN14508" s="35" t="s">
        <v>217</v>
      </c>
      <c r="CO14508" s="52"/>
      <c r="CP14508" s="52"/>
      <c r="CQ14508" s="52"/>
      <c r="CR14508" s="52"/>
      <c r="CS14508" s="52"/>
      <c r="CT14508" s="52"/>
      <c r="CU14508" s="33"/>
      <c r="CV14508" s="33"/>
    </row>
    <row r="14509" spans="74:100">
      <c r="BV14509" s="62"/>
      <c r="BW14509" s="62"/>
      <c r="BX14509" s="62"/>
      <c r="BY14509" s="62"/>
      <c r="BZ14509" s="62"/>
      <c r="CA14509" s="62"/>
      <c r="CB14509" s="62"/>
      <c r="CC14509" s="62"/>
      <c r="CD14509" s="62"/>
      <c r="CE14509" s="62"/>
      <c r="CF14509" s="62"/>
      <c r="CL14509" s="56" t="s">
        <v>7111</v>
      </c>
      <c r="CM14509" s="56" t="s">
        <v>216</v>
      </c>
      <c r="CN14509" s="56" t="s">
        <v>216</v>
      </c>
      <c r="CO14509" s="52"/>
      <c r="CP14509" s="52"/>
      <c r="CQ14509" s="52"/>
      <c r="CR14509" s="52"/>
      <c r="CS14509" s="52"/>
      <c r="CT14509" s="52"/>
      <c r="CU14509" s="33"/>
      <c r="CV14509" s="33"/>
    </row>
    <row r="14510" spans="74:100">
      <c r="BV14510" s="62"/>
      <c r="BW14510" s="62"/>
      <c r="BX14510" s="62"/>
      <c r="BY14510" s="62"/>
      <c r="BZ14510" s="62"/>
      <c r="CA14510" s="62"/>
      <c r="CB14510" s="62"/>
      <c r="CC14510" s="62"/>
      <c r="CD14510" s="62"/>
      <c r="CE14510" s="62"/>
      <c r="CF14510" s="62"/>
      <c r="CL14510" s="56" t="s">
        <v>7112</v>
      </c>
      <c r="CM14510" s="56" t="s">
        <v>216</v>
      </c>
      <c r="CN14510" s="56" t="s">
        <v>216</v>
      </c>
      <c r="CO14510" s="52"/>
      <c r="CP14510" s="52"/>
      <c r="CQ14510" s="52"/>
      <c r="CR14510" s="52"/>
      <c r="CS14510" s="52"/>
      <c r="CT14510" s="52"/>
      <c r="CU14510" s="33"/>
      <c r="CV14510" s="33"/>
    </row>
    <row r="14511" spans="74:100">
      <c r="BV14511" s="62"/>
      <c r="BW14511" s="62"/>
      <c r="BX14511" s="62"/>
      <c r="BY14511" s="62"/>
      <c r="BZ14511" s="62"/>
      <c r="CA14511" s="62"/>
      <c r="CB14511" s="62"/>
      <c r="CC14511" s="62"/>
      <c r="CD14511" s="62"/>
      <c r="CE14511" s="62"/>
      <c r="CF14511" s="62"/>
      <c r="CL14511" s="35" t="s">
        <v>28994</v>
      </c>
      <c r="CM14511" s="35" t="s">
        <v>217</v>
      </c>
      <c r="CN14511" s="35" t="s">
        <v>217</v>
      </c>
      <c r="CO14511" s="52"/>
      <c r="CP14511" s="52"/>
      <c r="CQ14511" s="52"/>
      <c r="CR14511" s="52"/>
      <c r="CS14511" s="52"/>
      <c r="CT14511" s="52"/>
      <c r="CU14511" s="33"/>
      <c r="CV14511" s="33"/>
    </row>
    <row r="14512" spans="74:100">
      <c r="BV14512" s="62"/>
      <c r="BW14512" s="62"/>
      <c r="BX14512" s="62"/>
      <c r="BY14512" s="62"/>
      <c r="BZ14512" s="62"/>
      <c r="CA14512" s="62"/>
      <c r="CB14512" s="62"/>
      <c r="CC14512" s="62"/>
      <c r="CD14512" s="62"/>
      <c r="CE14512" s="62"/>
      <c r="CF14512" s="62"/>
      <c r="CL14512" s="56" t="s">
        <v>28995</v>
      </c>
      <c r="CM14512" s="56" t="s">
        <v>216</v>
      </c>
      <c r="CN14512" s="56" t="s">
        <v>216</v>
      </c>
      <c r="CO14512" s="52"/>
      <c r="CP14512" s="52"/>
      <c r="CQ14512" s="52"/>
      <c r="CR14512" s="52"/>
      <c r="CS14512" s="52"/>
      <c r="CT14512" s="52"/>
      <c r="CU14512" s="33"/>
      <c r="CV14512" s="33"/>
    </row>
    <row r="14513" spans="74:100">
      <c r="BV14513" s="62"/>
      <c r="BW14513" s="62"/>
      <c r="BX14513" s="62"/>
      <c r="BY14513" s="62"/>
      <c r="BZ14513" s="62"/>
      <c r="CA14513" s="62"/>
      <c r="CB14513" s="62"/>
      <c r="CC14513" s="62"/>
      <c r="CD14513" s="62"/>
      <c r="CE14513" s="62"/>
      <c r="CF14513" s="62"/>
      <c r="CL14513" s="35" t="s">
        <v>28996</v>
      </c>
      <c r="CM14513" s="35" t="s">
        <v>217</v>
      </c>
      <c r="CN14513" s="35" t="s">
        <v>217</v>
      </c>
      <c r="CO14513" s="52"/>
      <c r="CP14513" s="52"/>
      <c r="CQ14513" s="52"/>
      <c r="CR14513" s="52"/>
      <c r="CS14513" s="52"/>
      <c r="CT14513" s="52"/>
      <c r="CU14513" s="33"/>
      <c r="CV14513" s="33"/>
    </row>
    <row r="14514" spans="74:100">
      <c r="BV14514" s="62"/>
      <c r="BW14514" s="62"/>
      <c r="BX14514" s="62"/>
      <c r="BY14514" s="62"/>
      <c r="BZ14514" s="62"/>
      <c r="CA14514" s="62"/>
      <c r="CB14514" s="62"/>
      <c r="CC14514" s="62"/>
      <c r="CD14514" s="62"/>
      <c r="CE14514" s="62"/>
      <c r="CF14514" s="62"/>
      <c r="CL14514" s="35" t="s">
        <v>28997</v>
      </c>
      <c r="CM14514" s="35" t="s">
        <v>217</v>
      </c>
      <c r="CN14514" s="35" t="s">
        <v>217</v>
      </c>
      <c r="CO14514" s="52"/>
      <c r="CP14514" s="52"/>
      <c r="CQ14514" s="52"/>
      <c r="CR14514" s="52"/>
      <c r="CS14514" s="52"/>
      <c r="CT14514" s="52"/>
      <c r="CU14514" s="33"/>
      <c r="CV14514" s="33"/>
    </row>
    <row r="14515" spans="74:100">
      <c r="BV14515" s="62"/>
      <c r="BW14515" s="62"/>
      <c r="BX14515" s="62"/>
      <c r="BY14515" s="62"/>
      <c r="BZ14515" s="62"/>
      <c r="CA14515" s="62"/>
      <c r="CB14515" s="62"/>
      <c r="CC14515" s="62"/>
      <c r="CD14515" s="62"/>
      <c r="CE14515" s="62"/>
      <c r="CF14515" s="62"/>
      <c r="CL14515" s="56" t="s">
        <v>7113</v>
      </c>
      <c r="CM14515" s="56" t="s">
        <v>216</v>
      </c>
      <c r="CN14515" s="56" t="s">
        <v>216</v>
      </c>
      <c r="CO14515" s="52"/>
      <c r="CP14515" s="52"/>
      <c r="CQ14515" s="52"/>
      <c r="CR14515" s="52"/>
      <c r="CS14515" s="52"/>
      <c r="CT14515" s="52"/>
      <c r="CU14515" s="33"/>
      <c r="CV14515" s="33"/>
    </row>
    <row r="14516" spans="74:100">
      <c r="BV14516" s="62"/>
      <c r="BW14516" s="62"/>
      <c r="BX14516" s="62"/>
      <c r="BY14516" s="62"/>
      <c r="BZ14516" s="62"/>
      <c r="CA14516" s="62"/>
      <c r="CB14516" s="62"/>
      <c r="CC14516" s="62"/>
      <c r="CD14516" s="62"/>
      <c r="CE14516" s="62"/>
      <c r="CF14516" s="62"/>
      <c r="CL14516" s="35" t="s">
        <v>28998</v>
      </c>
      <c r="CM14516" s="35" t="s">
        <v>217</v>
      </c>
      <c r="CN14516" s="35" t="s">
        <v>217</v>
      </c>
      <c r="CO14516" s="52"/>
      <c r="CP14516" s="52"/>
      <c r="CQ14516" s="52"/>
      <c r="CR14516" s="52"/>
      <c r="CS14516" s="52"/>
      <c r="CT14516" s="52"/>
      <c r="CU14516" s="33"/>
      <c r="CV14516" s="33"/>
    </row>
    <row r="14517" spans="74:100">
      <c r="BV14517" s="62"/>
      <c r="BW14517" s="62"/>
      <c r="BX14517" s="62"/>
      <c r="BY14517" s="62"/>
      <c r="BZ14517" s="62"/>
      <c r="CA14517" s="62"/>
      <c r="CB14517" s="62"/>
      <c r="CC14517" s="62"/>
      <c r="CD14517" s="62"/>
      <c r="CE14517" s="62"/>
      <c r="CF14517" s="62"/>
      <c r="CL14517" s="56" t="s">
        <v>7114</v>
      </c>
      <c r="CM14517" s="56" t="s">
        <v>216</v>
      </c>
      <c r="CN14517" s="56" t="s">
        <v>216</v>
      </c>
      <c r="CO14517" s="52"/>
      <c r="CP14517" s="52"/>
      <c r="CQ14517" s="52"/>
      <c r="CR14517" s="52"/>
      <c r="CS14517" s="52"/>
      <c r="CT14517" s="52"/>
      <c r="CU14517" s="33"/>
      <c r="CV14517" s="33"/>
    </row>
    <row r="14518" spans="74:100">
      <c r="BV14518" s="62"/>
      <c r="BW14518" s="62"/>
      <c r="BX14518" s="62"/>
      <c r="BY14518" s="62"/>
      <c r="BZ14518" s="62"/>
      <c r="CA14518" s="62"/>
      <c r="CB14518" s="62"/>
      <c r="CC14518" s="62"/>
      <c r="CD14518" s="62"/>
      <c r="CE14518" s="62"/>
      <c r="CF14518" s="62"/>
      <c r="CL14518" s="35" t="s">
        <v>10455</v>
      </c>
      <c r="CM14518" s="35" t="s">
        <v>217</v>
      </c>
      <c r="CN14518" s="35" t="s">
        <v>217</v>
      </c>
      <c r="CO14518" s="52"/>
      <c r="CP14518" s="52"/>
      <c r="CQ14518" s="52"/>
      <c r="CR14518" s="52"/>
      <c r="CS14518" s="52"/>
      <c r="CT14518" s="52"/>
      <c r="CU14518" s="33"/>
      <c r="CV14518" s="33"/>
    </row>
    <row r="14519" spans="74:100">
      <c r="BV14519" s="62"/>
      <c r="BW14519" s="62"/>
      <c r="BX14519" s="62"/>
      <c r="BY14519" s="62"/>
      <c r="BZ14519" s="62"/>
      <c r="CA14519" s="62"/>
      <c r="CB14519" s="62"/>
      <c r="CC14519" s="62"/>
      <c r="CD14519" s="62"/>
      <c r="CE14519" s="62"/>
      <c r="CF14519" s="62"/>
      <c r="CL14519" s="35" t="s">
        <v>7115</v>
      </c>
      <c r="CM14519" s="35" t="s">
        <v>217</v>
      </c>
      <c r="CN14519" s="35" t="s">
        <v>217</v>
      </c>
      <c r="CO14519" s="52"/>
      <c r="CP14519" s="52"/>
      <c r="CQ14519" s="52"/>
      <c r="CR14519" s="52"/>
      <c r="CS14519" s="52"/>
      <c r="CT14519" s="52"/>
      <c r="CU14519" s="33"/>
      <c r="CV14519" s="33"/>
    </row>
    <row r="14520" spans="74:100">
      <c r="BV14520" s="62"/>
      <c r="BW14520" s="62"/>
      <c r="BX14520" s="62"/>
      <c r="BY14520" s="62"/>
      <c r="BZ14520" s="62"/>
      <c r="CA14520" s="62"/>
      <c r="CB14520" s="62"/>
      <c r="CC14520" s="62"/>
      <c r="CD14520" s="62"/>
      <c r="CE14520" s="62"/>
      <c r="CF14520" s="62"/>
      <c r="CL14520" s="56" t="s">
        <v>17424</v>
      </c>
      <c r="CM14520" s="56" t="s">
        <v>216</v>
      </c>
      <c r="CN14520" s="56" t="s">
        <v>216</v>
      </c>
      <c r="CO14520" s="52"/>
      <c r="CP14520" s="52"/>
      <c r="CQ14520" s="52"/>
      <c r="CR14520" s="52"/>
      <c r="CS14520" s="52"/>
      <c r="CT14520" s="52"/>
      <c r="CU14520" s="33"/>
      <c r="CV14520" s="33"/>
    </row>
    <row r="14521" spans="74:100">
      <c r="BV14521" s="62"/>
      <c r="BW14521" s="62"/>
      <c r="BX14521" s="62"/>
      <c r="BY14521" s="62"/>
      <c r="BZ14521" s="62"/>
      <c r="CA14521" s="62"/>
      <c r="CB14521" s="62"/>
      <c r="CC14521" s="62"/>
      <c r="CD14521" s="62"/>
      <c r="CE14521" s="62"/>
      <c r="CF14521" s="62"/>
      <c r="CL14521" s="35" t="s">
        <v>28999</v>
      </c>
      <c r="CM14521" s="35" t="s">
        <v>217</v>
      </c>
      <c r="CN14521" s="35" t="s">
        <v>217</v>
      </c>
      <c r="CO14521" s="52"/>
      <c r="CP14521" s="52"/>
      <c r="CQ14521" s="52"/>
      <c r="CR14521" s="52"/>
      <c r="CS14521" s="52"/>
      <c r="CT14521" s="52"/>
      <c r="CU14521" s="33"/>
      <c r="CV14521" s="33"/>
    </row>
    <row r="14522" spans="74:100">
      <c r="BV14522" s="62"/>
      <c r="BW14522" s="62"/>
      <c r="BX14522" s="62"/>
      <c r="BY14522" s="62"/>
      <c r="BZ14522" s="62"/>
      <c r="CA14522" s="62"/>
      <c r="CB14522" s="62"/>
      <c r="CC14522" s="62"/>
      <c r="CD14522" s="62"/>
      <c r="CE14522" s="62"/>
      <c r="CF14522" s="62"/>
      <c r="CL14522" s="35" t="s">
        <v>29000</v>
      </c>
      <c r="CM14522" s="35" t="s">
        <v>217</v>
      </c>
      <c r="CN14522" s="35" t="s">
        <v>217</v>
      </c>
      <c r="CO14522" s="52"/>
      <c r="CP14522" s="52"/>
      <c r="CQ14522" s="52"/>
      <c r="CR14522" s="52"/>
      <c r="CS14522" s="52"/>
      <c r="CT14522" s="52"/>
      <c r="CU14522" s="33"/>
      <c r="CV14522" s="33"/>
    </row>
    <row r="14523" spans="74:100">
      <c r="BV14523" s="62"/>
      <c r="BW14523" s="62"/>
      <c r="BX14523" s="62"/>
      <c r="BY14523" s="62"/>
      <c r="BZ14523" s="62"/>
      <c r="CA14523" s="62"/>
      <c r="CB14523" s="62"/>
      <c r="CC14523" s="62"/>
      <c r="CD14523" s="62"/>
      <c r="CE14523" s="62"/>
      <c r="CF14523" s="62"/>
      <c r="CL14523" s="56" t="s">
        <v>7139</v>
      </c>
      <c r="CM14523" s="56" t="s">
        <v>215</v>
      </c>
      <c r="CN14523" s="56" t="s">
        <v>215</v>
      </c>
      <c r="CO14523" s="52"/>
      <c r="CP14523" s="52"/>
      <c r="CQ14523" s="52"/>
      <c r="CR14523" s="52"/>
      <c r="CS14523" s="52"/>
      <c r="CT14523" s="52"/>
      <c r="CU14523" s="33"/>
      <c r="CV14523" s="33"/>
    </row>
    <row r="14524" spans="74:100">
      <c r="BV14524" s="62"/>
      <c r="BW14524" s="62"/>
      <c r="BX14524" s="62"/>
      <c r="BY14524" s="62"/>
      <c r="BZ14524" s="62"/>
      <c r="CA14524" s="62"/>
      <c r="CB14524" s="62"/>
      <c r="CC14524" s="62"/>
      <c r="CD14524" s="62"/>
      <c r="CE14524" s="62"/>
      <c r="CF14524" s="62"/>
      <c r="CL14524" s="56" t="s">
        <v>7142</v>
      </c>
      <c r="CM14524" s="56" t="s">
        <v>214</v>
      </c>
      <c r="CN14524" s="56" t="s">
        <v>214</v>
      </c>
      <c r="CO14524" s="52"/>
      <c r="CP14524" s="52"/>
      <c r="CQ14524" s="52"/>
      <c r="CR14524" s="52"/>
      <c r="CS14524" s="52"/>
      <c r="CT14524" s="52"/>
      <c r="CU14524" s="33"/>
      <c r="CV14524" s="33"/>
    </row>
    <row r="14525" spans="74:100">
      <c r="BV14525" s="62"/>
      <c r="BW14525" s="62"/>
      <c r="BX14525" s="62"/>
      <c r="BY14525" s="62"/>
      <c r="BZ14525" s="62"/>
      <c r="CA14525" s="62"/>
      <c r="CB14525" s="62"/>
      <c r="CC14525" s="62"/>
      <c r="CD14525" s="62"/>
      <c r="CE14525" s="62"/>
      <c r="CF14525" s="62"/>
      <c r="CL14525" s="56" t="s">
        <v>7133</v>
      </c>
      <c r="CM14525" s="56" t="s">
        <v>215</v>
      </c>
      <c r="CN14525" s="56" t="s">
        <v>215</v>
      </c>
      <c r="CO14525" s="52"/>
      <c r="CP14525" s="52"/>
      <c r="CQ14525" s="52"/>
      <c r="CR14525" s="52"/>
      <c r="CS14525" s="52"/>
      <c r="CT14525" s="52"/>
      <c r="CU14525" s="33"/>
      <c r="CV14525" s="33"/>
    </row>
    <row r="14526" spans="74:100">
      <c r="BV14526" s="62"/>
      <c r="BW14526" s="62"/>
      <c r="BX14526" s="62"/>
      <c r="BY14526" s="62"/>
      <c r="BZ14526" s="62"/>
      <c r="CA14526" s="62"/>
      <c r="CB14526" s="62"/>
      <c r="CC14526" s="62"/>
      <c r="CD14526" s="62"/>
      <c r="CE14526" s="62"/>
      <c r="CF14526" s="62"/>
      <c r="CL14526" s="35" t="s">
        <v>29001</v>
      </c>
      <c r="CM14526" s="35" t="s">
        <v>217</v>
      </c>
      <c r="CN14526" s="35" t="s">
        <v>217</v>
      </c>
      <c r="CO14526" s="52"/>
      <c r="CP14526" s="52"/>
      <c r="CQ14526" s="52"/>
      <c r="CR14526" s="52"/>
      <c r="CS14526" s="52"/>
      <c r="CT14526" s="52"/>
      <c r="CU14526" s="33"/>
      <c r="CV14526" s="33"/>
    </row>
    <row r="14527" spans="74:100">
      <c r="BV14527" s="62"/>
      <c r="BW14527" s="62"/>
      <c r="BX14527" s="62"/>
      <c r="BY14527" s="62"/>
      <c r="BZ14527" s="62"/>
      <c r="CA14527" s="62"/>
      <c r="CB14527" s="62"/>
      <c r="CC14527" s="62"/>
      <c r="CD14527" s="62"/>
      <c r="CE14527" s="62"/>
      <c r="CF14527" s="62"/>
      <c r="CL14527" s="35" t="s">
        <v>29002</v>
      </c>
      <c r="CM14527" s="35" t="s">
        <v>217</v>
      </c>
      <c r="CN14527" s="35" t="s">
        <v>217</v>
      </c>
      <c r="CO14527" s="52"/>
      <c r="CP14527" s="52"/>
      <c r="CQ14527" s="52"/>
      <c r="CR14527" s="52"/>
      <c r="CS14527" s="52"/>
      <c r="CT14527" s="52"/>
      <c r="CU14527" s="33"/>
      <c r="CV14527" s="33"/>
    </row>
    <row r="14528" spans="74:100">
      <c r="BV14528" s="62"/>
      <c r="BW14528" s="62"/>
      <c r="BX14528" s="62"/>
      <c r="BY14528" s="62"/>
      <c r="BZ14528" s="62"/>
      <c r="CA14528" s="62"/>
      <c r="CB14528" s="62"/>
      <c r="CC14528" s="62"/>
      <c r="CD14528" s="62"/>
      <c r="CE14528" s="62"/>
      <c r="CF14528" s="62"/>
      <c r="CL14528" s="35" t="s">
        <v>29003</v>
      </c>
      <c r="CM14528" s="35" t="s">
        <v>217</v>
      </c>
      <c r="CN14528" s="35" t="s">
        <v>217</v>
      </c>
      <c r="CO14528" s="52"/>
      <c r="CP14528" s="52"/>
      <c r="CQ14528" s="52"/>
      <c r="CR14528" s="52"/>
      <c r="CS14528" s="52"/>
      <c r="CT14528" s="52"/>
      <c r="CU14528" s="33"/>
      <c r="CV14528" s="33"/>
    </row>
    <row r="14529" spans="74:100">
      <c r="BV14529" s="62"/>
      <c r="BW14529" s="62"/>
      <c r="BX14529" s="62"/>
      <c r="BY14529" s="62"/>
      <c r="BZ14529" s="62"/>
      <c r="CA14529" s="62"/>
      <c r="CB14529" s="62"/>
      <c r="CC14529" s="62"/>
      <c r="CD14529" s="62"/>
      <c r="CE14529" s="62"/>
      <c r="CF14529" s="62"/>
      <c r="CL14529" s="56" t="s">
        <v>7119</v>
      </c>
      <c r="CM14529" s="56" t="s">
        <v>215</v>
      </c>
      <c r="CN14529" s="56" t="s">
        <v>215</v>
      </c>
      <c r="CO14529" s="52"/>
      <c r="CP14529" s="52"/>
      <c r="CQ14529" s="52"/>
      <c r="CR14529" s="52"/>
      <c r="CS14529" s="52"/>
      <c r="CT14529" s="52"/>
      <c r="CU14529" s="33"/>
      <c r="CV14529" s="33"/>
    </row>
    <row r="14530" spans="74:100">
      <c r="BV14530" s="62"/>
      <c r="BW14530" s="62"/>
      <c r="BX14530" s="62"/>
      <c r="BY14530" s="62"/>
      <c r="BZ14530" s="62"/>
      <c r="CA14530" s="62"/>
      <c r="CB14530" s="62"/>
      <c r="CC14530" s="62"/>
      <c r="CD14530" s="62"/>
      <c r="CE14530" s="62"/>
      <c r="CF14530" s="62"/>
      <c r="CL14530" s="56" t="s">
        <v>23387</v>
      </c>
      <c r="CM14530" s="56" t="s">
        <v>215</v>
      </c>
      <c r="CN14530" s="56" t="s">
        <v>215</v>
      </c>
      <c r="CO14530" s="52"/>
      <c r="CP14530" s="52"/>
      <c r="CQ14530" s="52"/>
      <c r="CR14530" s="52"/>
      <c r="CS14530" s="52"/>
      <c r="CT14530" s="52"/>
      <c r="CU14530" s="33"/>
      <c r="CV14530" s="33"/>
    </row>
    <row r="14531" spans="74:100">
      <c r="BV14531" s="62"/>
      <c r="BW14531" s="62"/>
      <c r="BX14531" s="62"/>
      <c r="BY14531" s="62"/>
      <c r="BZ14531" s="62"/>
      <c r="CA14531" s="62"/>
      <c r="CB14531" s="62"/>
      <c r="CC14531" s="62"/>
      <c r="CD14531" s="62"/>
      <c r="CE14531" s="62"/>
      <c r="CF14531" s="62"/>
      <c r="CL14531" s="56" t="s">
        <v>7120</v>
      </c>
      <c r="CM14531" s="56" t="s">
        <v>215</v>
      </c>
      <c r="CN14531" s="56" t="s">
        <v>215</v>
      </c>
      <c r="CO14531" s="52"/>
      <c r="CP14531" s="52"/>
      <c r="CQ14531" s="52"/>
      <c r="CR14531" s="52"/>
      <c r="CS14531" s="52"/>
      <c r="CT14531" s="52"/>
      <c r="CU14531" s="33"/>
      <c r="CV14531" s="33"/>
    </row>
    <row r="14532" spans="74:100">
      <c r="BV14532" s="62"/>
      <c r="BW14532" s="62"/>
      <c r="BX14532" s="62"/>
      <c r="BY14532" s="62"/>
      <c r="BZ14532" s="62"/>
      <c r="CA14532" s="62"/>
      <c r="CB14532" s="62"/>
      <c r="CC14532" s="62"/>
      <c r="CD14532" s="62"/>
      <c r="CE14532" s="62"/>
      <c r="CF14532" s="62"/>
      <c r="CL14532" s="56" t="s">
        <v>7125</v>
      </c>
      <c r="CM14532" s="56" t="s">
        <v>215</v>
      </c>
      <c r="CN14532" s="56" t="s">
        <v>215</v>
      </c>
      <c r="CO14532" s="52"/>
      <c r="CP14532" s="52"/>
      <c r="CQ14532" s="52"/>
      <c r="CR14532" s="52"/>
      <c r="CS14532" s="52"/>
      <c r="CT14532" s="52"/>
      <c r="CU14532" s="33"/>
      <c r="CV14532" s="33"/>
    </row>
    <row r="14533" spans="74:100">
      <c r="BV14533" s="62"/>
      <c r="BW14533" s="62"/>
      <c r="BX14533" s="62"/>
      <c r="BY14533" s="62"/>
      <c r="BZ14533" s="62"/>
      <c r="CA14533" s="62"/>
      <c r="CB14533" s="62"/>
      <c r="CC14533" s="62"/>
      <c r="CD14533" s="62"/>
      <c r="CE14533" s="62"/>
      <c r="CF14533" s="62"/>
      <c r="CL14533" s="56" t="s">
        <v>25080</v>
      </c>
      <c r="CM14533" s="56" t="s">
        <v>215</v>
      </c>
      <c r="CN14533" s="56" t="s">
        <v>215</v>
      </c>
      <c r="CO14533" s="52"/>
      <c r="CP14533" s="52"/>
      <c r="CQ14533" s="52"/>
      <c r="CR14533" s="52"/>
      <c r="CS14533" s="52"/>
      <c r="CT14533" s="52"/>
      <c r="CU14533" s="33"/>
      <c r="CV14533" s="33"/>
    </row>
    <row r="14534" spans="74:100">
      <c r="BV14534" s="62"/>
      <c r="BW14534" s="62"/>
      <c r="BX14534" s="62"/>
      <c r="BY14534" s="62"/>
      <c r="BZ14534" s="62"/>
      <c r="CA14534" s="62"/>
      <c r="CB14534" s="62"/>
      <c r="CC14534" s="62"/>
      <c r="CD14534" s="62"/>
      <c r="CE14534" s="62"/>
      <c r="CF14534" s="62"/>
      <c r="CL14534" s="56" t="s">
        <v>25081</v>
      </c>
      <c r="CM14534" s="56" t="s">
        <v>215</v>
      </c>
      <c r="CN14534" s="56" t="s">
        <v>215</v>
      </c>
      <c r="CO14534" s="52"/>
      <c r="CP14534" s="52"/>
      <c r="CQ14534" s="52"/>
      <c r="CR14534" s="52"/>
      <c r="CS14534" s="52"/>
      <c r="CT14534" s="52"/>
      <c r="CU14534" s="33"/>
      <c r="CV14534" s="33"/>
    </row>
    <row r="14535" spans="74:100">
      <c r="BV14535" s="62"/>
      <c r="BW14535" s="62"/>
      <c r="BX14535" s="62"/>
      <c r="BY14535" s="62"/>
      <c r="BZ14535" s="62"/>
      <c r="CA14535" s="62"/>
      <c r="CB14535" s="62"/>
      <c r="CC14535" s="62"/>
      <c r="CD14535" s="62"/>
      <c r="CE14535" s="62"/>
      <c r="CF14535" s="62"/>
      <c r="CL14535" s="56" t="s">
        <v>25082</v>
      </c>
      <c r="CM14535" s="56" t="s">
        <v>215</v>
      </c>
      <c r="CN14535" s="56" t="s">
        <v>215</v>
      </c>
      <c r="CO14535" s="52"/>
      <c r="CP14535" s="52"/>
      <c r="CQ14535" s="52"/>
      <c r="CR14535" s="52"/>
      <c r="CS14535" s="52"/>
      <c r="CT14535" s="52"/>
      <c r="CU14535" s="33"/>
      <c r="CV14535" s="33"/>
    </row>
    <row r="14536" spans="74:100">
      <c r="BV14536" s="62"/>
      <c r="BW14536" s="62"/>
      <c r="BX14536" s="62"/>
      <c r="BY14536" s="62"/>
      <c r="BZ14536" s="62"/>
      <c r="CA14536" s="62"/>
      <c r="CB14536" s="62"/>
      <c r="CC14536" s="62"/>
      <c r="CD14536" s="62"/>
      <c r="CE14536" s="62"/>
      <c r="CF14536" s="62"/>
      <c r="CL14536" s="56" t="s">
        <v>25083</v>
      </c>
      <c r="CM14536" s="56" t="s">
        <v>215</v>
      </c>
      <c r="CN14536" s="56" t="s">
        <v>215</v>
      </c>
      <c r="CO14536" s="52"/>
      <c r="CP14536" s="52"/>
      <c r="CQ14536" s="52"/>
      <c r="CR14536" s="52"/>
      <c r="CS14536" s="52"/>
      <c r="CT14536" s="52"/>
      <c r="CU14536" s="33"/>
      <c r="CV14536" s="33"/>
    </row>
    <row r="14537" spans="74:100">
      <c r="BV14537" s="62"/>
      <c r="BW14537" s="62"/>
      <c r="BX14537" s="62"/>
      <c r="BY14537" s="62"/>
      <c r="BZ14537" s="62"/>
      <c r="CA14537" s="62"/>
      <c r="CB14537" s="62"/>
      <c r="CC14537" s="62"/>
      <c r="CD14537" s="62"/>
      <c r="CE14537" s="62"/>
      <c r="CF14537" s="62"/>
      <c r="CL14537" s="56" t="s">
        <v>25084</v>
      </c>
      <c r="CM14537" s="56" t="s">
        <v>215</v>
      </c>
      <c r="CN14537" s="56" t="s">
        <v>215</v>
      </c>
      <c r="CO14537" s="52"/>
      <c r="CP14537" s="52"/>
      <c r="CQ14537" s="52"/>
      <c r="CR14537" s="52"/>
      <c r="CS14537" s="52"/>
      <c r="CT14537" s="52"/>
      <c r="CU14537" s="33"/>
      <c r="CV14537" s="33"/>
    </row>
    <row r="14538" spans="74:100">
      <c r="BV14538" s="62"/>
      <c r="BW14538" s="62"/>
      <c r="BX14538" s="62"/>
      <c r="BY14538" s="62"/>
      <c r="BZ14538" s="62"/>
      <c r="CA14538" s="62"/>
      <c r="CB14538" s="62"/>
      <c r="CC14538" s="62"/>
      <c r="CD14538" s="62"/>
      <c r="CE14538" s="62"/>
      <c r="CF14538" s="62"/>
      <c r="CL14538" s="56" t="s">
        <v>25085</v>
      </c>
      <c r="CM14538" s="56" t="s">
        <v>215</v>
      </c>
      <c r="CN14538" s="56" t="s">
        <v>215</v>
      </c>
      <c r="CO14538" s="52"/>
      <c r="CP14538" s="52"/>
      <c r="CQ14538" s="52"/>
      <c r="CR14538" s="52"/>
      <c r="CS14538" s="52"/>
      <c r="CT14538" s="52"/>
      <c r="CU14538" s="33"/>
      <c r="CV14538" s="33"/>
    </row>
    <row r="14539" spans="74:100">
      <c r="BV14539" s="62"/>
      <c r="BW14539" s="62"/>
      <c r="BX14539" s="62"/>
      <c r="BY14539" s="62"/>
      <c r="BZ14539" s="62"/>
      <c r="CA14539" s="62"/>
      <c r="CB14539" s="62"/>
      <c r="CC14539" s="62"/>
      <c r="CD14539" s="62"/>
      <c r="CE14539" s="62"/>
      <c r="CF14539" s="62"/>
      <c r="CL14539" s="35" t="s">
        <v>29004</v>
      </c>
      <c r="CM14539" s="35" t="s">
        <v>217</v>
      </c>
      <c r="CN14539" s="35" t="s">
        <v>217</v>
      </c>
      <c r="CO14539" s="52"/>
      <c r="CP14539" s="52"/>
      <c r="CQ14539" s="52"/>
      <c r="CR14539" s="52"/>
      <c r="CS14539" s="52"/>
      <c r="CT14539" s="52"/>
      <c r="CU14539" s="33"/>
      <c r="CV14539" s="33"/>
    </row>
    <row r="14540" spans="74:100">
      <c r="BV14540" s="62"/>
      <c r="BW14540" s="62"/>
      <c r="BX14540" s="62"/>
      <c r="BY14540" s="62"/>
      <c r="BZ14540" s="62"/>
      <c r="CA14540" s="62"/>
      <c r="CB14540" s="62"/>
      <c r="CC14540" s="62"/>
      <c r="CD14540" s="62"/>
      <c r="CE14540" s="62"/>
      <c r="CF14540" s="62"/>
      <c r="CL14540" s="56" t="s">
        <v>7146</v>
      </c>
      <c r="CM14540" s="56" t="s">
        <v>216</v>
      </c>
      <c r="CN14540" s="56" t="s">
        <v>216</v>
      </c>
      <c r="CO14540" s="52"/>
      <c r="CP14540" s="52"/>
      <c r="CQ14540" s="52"/>
      <c r="CR14540" s="52"/>
      <c r="CS14540" s="52"/>
      <c r="CT14540" s="52"/>
      <c r="CU14540" s="33"/>
      <c r="CV14540" s="33"/>
    </row>
    <row r="14541" spans="74:100">
      <c r="BV14541" s="62"/>
      <c r="BW14541" s="62"/>
      <c r="BX14541" s="62"/>
      <c r="BY14541" s="62"/>
      <c r="BZ14541" s="62"/>
      <c r="CA14541" s="62"/>
      <c r="CB14541" s="62"/>
      <c r="CC14541" s="62"/>
      <c r="CD14541" s="62"/>
      <c r="CE14541" s="62"/>
      <c r="CF14541" s="62"/>
      <c r="CL14541" s="56" t="s">
        <v>7127</v>
      </c>
      <c r="CM14541" s="56" t="s">
        <v>216</v>
      </c>
      <c r="CN14541" s="56" t="s">
        <v>216</v>
      </c>
      <c r="CO14541" s="52"/>
      <c r="CP14541" s="52"/>
      <c r="CQ14541" s="52"/>
      <c r="CR14541" s="52"/>
      <c r="CS14541" s="52"/>
      <c r="CT14541" s="52"/>
      <c r="CU14541" s="33"/>
      <c r="CV14541" s="33"/>
    </row>
    <row r="14542" spans="74:100">
      <c r="BV14542" s="62"/>
      <c r="BW14542" s="62"/>
      <c r="BX14542" s="62"/>
      <c r="BY14542" s="62"/>
      <c r="BZ14542" s="62"/>
      <c r="CA14542" s="62"/>
      <c r="CB14542" s="62"/>
      <c r="CC14542" s="62"/>
      <c r="CD14542" s="62"/>
      <c r="CE14542" s="62"/>
      <c r="CF14542" s="62"/>
      <c r="CL14542" s="56" t="s">
        <v>7147</v>
      </c>
      <c r="CM14542" s="56" t="s">
        <v>216</v>
      </c>
      <c r="CN14542" s="56" t="s">
        <v>216</v>
      </c>
      <c r="CO14542" s="52"/>
      <c r="CP14542" s="52"/>
      <c r="CQ14542" s="52"/>
      <c r="CR14542" s="52"/>
      <c r="CS14542" s="52"/>
      <c r="CT14542" s="52"/>
      <c r="CU14542" s="33"/>
      <c r="CV14542" s="33"/>
    </row>
    <row r="14543" spans="74:100">
      <c r="BV14543" s="62"/>
      <c r="BW14543" s="62"/>
      <c r="BX14543" s="62"/>
      <c r="BY14543" s="62"/>
      <c r="BZ14543" s="62"/>
      <c r="CA14543" s="62"/>
      <c r="CB14543" s="62"/>
      <c r="CC14543" s="62"/>
      <c r="CD14543" s="62"/>
      <c r="CE14543" s="62"/>
      <c r="CF14543" s="62"/>
      <c r="CL14543" s="56" t="s">
        <v>7132</v>
      </c>
      <c r="CM14543" s="56" t="s">
        <v>217</v>
      </c>
      <c r="CN14543" s="56" t="s">
        <v>217</v>
      </c>
      <c r="CO14543" s="52"/>
      <c r="CP14543" s="52"/>
      <c r="CQ14543" s="52"/>
      <c r="CR14543" s="52"/>
      <c r="CS14543" s="52"/>
      <c r="CT14543" s="52"/>
      <c r="CU14543" s="33"/>
      <c r="CV14543" s="33"/>
    </row>
    <row r="14544" spans="74:100">
      <c r="BV14544" s="62"/>
      <c r="BW14544" s="62"/>
      <c r="BX14544" s="62"/>
      <c r="BY14544" s="62"/>
      <c r="BZ14544" s="62"/>
      <c r="CA14544" s="62"/>
      <c r="CB14544" s="62"/>
      <c r="CC14544" s="62"/>
      <c r="CD14544" s="62"/>
      <c r="CE14544" s="62"/>
      <c r="CF14544" s="62"/>
      <c r="CL14544" s="56" t="s">
        <v>7134</v>
      </c>
      <c r="CM14544" s="56" t="s">
        <v>215</v>
      </c>
      <c r="CN14544" s="56" t="s">
        <v>215</v>
      </c>
      <c r="CO14544" s="52"/>
      <c r="CP14544" s="52"/>
      <c r="CQ14544" s="52"/>
      <c r="CR14544" s="52"/>
      <c r="CS14544" s="52"/>
      <c r="CT14544" s="52"/>
      <c r="CU14544" s="33"/>
      <c r="CV14544" s="33"/>
    </row>
    <row r="14545" spans="74:100">
      <c r="BV14545" s="62"/>
      <c r="BW14545" s="62"/>
      <c r="BX14545" s="62"/>
      <c r="BY14545" s="62"/>
      <c r="BZ14545" s="62"/>
      <c r="CA14545" s="62"/>
      <c r="CB14545" s="62"/>
      <c r="CC14545" s="62"/>
      <c r="CD14545" s="62"/>
      <c r="CE14545" s="62"/>
      <c r="CF14545" s="62"/>
      <c r="CL14545" s="56" t="s">
        <v>25086</v>
      </c>
      <c r="CM14545" s="56" t="s">
        <v>215</v>
      </c>
      <c r="CN14545" s="56" t="s">
        <v>215</v>
      </c>
      <c r="CO14545" s="52"/>
      <c r="CP14545" s="52"/>
      <c r="CQ14545" s="52"/>
      <c r="CR14545" s="52"/>
      <c r="CS14545" s="52"/>
      <c r="CT14545" s="52"/>
      <c r="CU14545" s="33"/>
      <c r="CV14545" s="33"/>
    </row>
    <row r="14546" spans="74:100">
      <c r="BV14546" s="62"/>
      <c r="BW14546" s="62"/>
      <c r="BX14546" s="62"/>
      <c r="BY14546" s="62"/>
      <c r="BZ14546" s="62"/>
      <c r="CA14546" s="62"/>
      <c r="CB14546" s="62"/>
      <c r="CC14546" s="62"/>
      <c r="CD14546" s="62"/>
      <c r="CE14546" s="62"/>
      <c r="CF14546" s="62"/>
      <c r="CL14546" s="56" t="s">
        <v>25087</v>
      </c>
      <c r="CM14546" s="56" t="s">
        <v>215</v>
      </c>
      <c r="CN14546" s="56" t="s">
        <v>215</v>
      </c>
      <c r="CO14546" s="52"/>
      <c r="CP14546" s="52"/>
      <c r="CQ14546" s="52"/>
      <c r="CR14546" s="52"/>
      <c r="CS14546" s="52"/>
      <c r="CT14546" s="52"/>
      <c r="CU14546" s="33"/>
      <c r="CV14546" s="33"/>
    </row>
    <row r="14547" spans="74:100">
      <c r="BV14547" s="62"/>
      <c r="BW14547" s="62"/>
      <c r="BX14547" s="62"/>
      <c r="BY14547" s="62"/>
      <c r="BZ14547" s="62"/>
      <c r="CA14547" s="62"/>
      <c r="CB14547" s="62"/>
      <c r="CC14547" s="62"/>
      <c r="CD14547" s="62"/>
      <c r="CE14547" s="62"/>
      <c r="CF14547" s="62"/>
      <c r="CL14547" s="56" t="s">
        <v>7136</v>
      </c>
      <c r="CM14547" s="56" t="s">
        <v>215</v>
      </c>
      <c r="CN14547" s="56" t="s">
        <v>215</v>
      </c>
      <c r="CO14547" s="52"/>
      <c r="CP14547" s="52"/>
      <c r="CQ14547" s="52"/>
      <c r="CR14547" s="52"/>
      <c r="CS14547" s="52"/>
      <c r="CT14547" s="52"/>
      <c r="CU14547" s="33"/>
      <c r="CV14547" s="33"/>
    </row>
    <row r="14548" spans="74:100">
      <c r="BV14548" s="62"/>
      <c r="BW14548" s="62"/>
      <c r="BX14548" s="62"/>
      <c r="BY14548" s="62"/>
      <c r="BZ14548" s="62"/>
      <c r="CA14548" s="62"/>
      <c r="CB14548" s="62"/>
      <c r="CC14548" s="62"/>
      <c r="CD14548" s="62"/>
      <c r="CE14548" s="62"/>
      <c r="CF14548" s="62"/>
      <c r="CL14548" s="56" t="s">
        <v>7140</v>
      </c>
      <c r="CM14548" s="56" t="s">
        <v>215</v>
      </c>
      <c r="CN14548" s="56" t="s">
        <v>215</v>
      </c>
      <c r="CO14548" s="52"/>
      <c r="CP14548" s="52"/>
      <c r="CQ14548" s="52"/>
      <c r="CR14548" s="52"/>
      <c r="CS14548" s="52"/>
      <c r="CT14548" s="52"/>
      <c r="CU14548" s="33"/>
      <c r="CV14548" s="33"/>
    </row>
    <row r="14549" spans="74:100">
      <c r="BV14549" s="62"/>
      <c r="BW14549" s="62"/>
      <c r="BX14549" s="62"/>
      <c r="BY14549" s="62"/>
      <c r="BZ14549" s="62"/>
      <c r="CA14549" s="62"/>
      <c r="CB14549" s="62"/>
      <c r="CC14549" s="62"/>
      <c r="CD14549" s="62"/>
      <c r="CE14549" s="62"/>
      <c r="CF14549" s="62"/>
      <c r="CL14549" s="56" t="s">
        <v>25088</v>
      </c>
      <c r="CM14549" s="56" t="s">
        <v>215</v>
      </c>
      <c r="CN14549" s="56" t="s">
        <v>215</v>
      </c>
      <c r="CO14549" s="52"/>
      <c r="CP14549" s="52"/>
      <c r="CQ14549" s="52"/>
      <c r="CR14549" s="52"/>
      <c r="CS14549" s="52"/>
      <c r="CT14549" s="52"/>
      <c r="CU14549" s="33"/>
      <c r="CV14549" s="33"/>
    </row>
    <row r="14550" spans="74:100">
      <c r="BV14550" s="62"/>
      <c r="BW14550" s="62"/>
      <c r="BX14550" s="62"/>
      <c r="BY14550" s="62"/>
      <c r="BZ14550" s="62"/>
      <c r="CA14550" s="62"/>
      <c r="CB14550" s="62"/>
      <c r="CC14550" s="62"/>
      <c r="CD14550" s="62"/>
      <c r="CE14550" s="62"/>
      <c r="CF14550" s="62"/>
      <c r="CL14550" s="35" t="s">
        <v>29005</v>
      </c>
      <c r="CM14550" s="35" t="s">
        <v>217</v>
      </c>
      <c r="CN14550" s="35" t="s">
        <v>217</v>
      </c>
      <c r="CO14550" s="52"/>
      <c r="CP14550" s="52"/>
      <c r="CQ14550" s="52"/>
      <c r="CR14550" s="52"/>
      <c r="CS14550" s="52"/>
      <c r="CT14550" s="52"/>
      <c r="CU14550" s="33"/>
      <c r="CV14550" s="33"/>
    </row>
    <row r="14551" spans="74:100">
      <c r="BV14551" s="62"/>
      <c r="BW14551" s="62"/>
      <c r="BX14551" s="62"/>
      <c r="BY14551" s="62"/>
      <c r="BZ14551" s="62"/>
      <c r="CA14551" s="62"/>
      <c r="CB14551" s="62"/>
      <c r="CC14551" s="62"/>
      <c r="CD14551" s="62"/>
      <c r="CE14551" s="62"/>
      <c r="CF14551" s="62"/>
      <c r="CL14551" s="56" t="s">
        <v>7143</v>
      </c>
      <c r="CM14551" s="56" t="s">
        <v>214</v>
      </c>
      <c r="CN14551" s="56" t="s">
        <v>214</v>
      </c>
      <c r="CO14551" s="52"/>
      <c r="CP14551" s="52"/>
      <c r="CQ14551" s="52"/>
      <c r="CR14551" s="52"/>
      <c r="CS14551" s="52"/>
      <c r="CT14551" s="52"/>
      <c r="CU14551" s="33"/>
      <c r="CV14551" s="33"/>
    </row>
    <row r="14552" spans="74:100">
      <c r="BV14552" s="62"/>
      <c r="BW14552" s="62"/>
      <c r="BX14552" s="62"/>
      <c r="BY14552" s="62"/>
      <c r="BZ14552" s="62"/>
      <c r="CA14552" s="62"/>
      <c r="CB14552" s="62"/>
      <c r="CC14552" s="62"/>
      <c r="CD14552" s="62"/>
      <c r="CE14552" s="62"/>
      <c r="CF14552" s="62"/>
      <c r="CL14552" s="56" t="s">
        <v>7144</v>
      </c>
      <c r="CM14552" s="56" t="s">
        <v>214</v>
      </c>
      <c r="CN14552" s="56" t="s">
        <v>214</v>
      </c>
      <c r="CO14552" s="52"/>
      <c r="CP14552" s="52"/>
      <c r="CQ14552" s="52"/>
      <c r="CR14552" s="52"/>
      <c r="CS14552" s="52"/>
      <c r="CT14552" s="52"/>
      <c r="CU14552" s="33"/>
      <c r="CV14552" s="33"/>
    </row>
    <row r="14553" spans="74:100">
      <c r="BV14553" s="62"/>
      <c r="BW14553" s="62"/>
      <c r="BX14553" s="62"/>
      <c r="BY14553" s="62"/>
      <c r="BZ14553" s="62"/>
      <c r="CA14553" s="62"/>
      <c r="CB14553" s="62"/>
      <c r="CC14553" s="62"/>
      <c r="CD14553" s="62"/>
      <c r="CE14553" s="62"/>
      <c r="CF14553" s="62"/>
      <c r="CL14553" s="35" t="s">
        <v>29006</v>
      </c>
      <c r="CM14553" s="35" t="s">
        <v>217</v>
      </c>
      <c r="CN14553" s="35" t="s">
        <v>217</v>
      </c>
      <c r="CO14553" s="52"/>
      <c r="CP14553" s="52"/>
      <c r="CQ14553" s="52"/>
      <c r="CR14553" s="52"/>
      <c r="CS14553" s="52"/>
      <c r="CT14553" s="52"/>
      <c r="CU14553" s="33"/>
      <c r="CV14553" s="33"/>
    </row>
    <row r="14554" spans="74:100">
      <c r="BV14554" s="62"/>
      <c r="BW14554" s="62"/>
      <c r="BX14554" s="62"/>
      <c r="BY14554" s="62"/>
      <c r="BZ14554" s="62"/>
      <c r="CA14554" s="62"/>
      <c r="CB14554" s="62"/>
      <c r="CC14554" s="62"/>
      <c r="CD14554" s="62"/>
      <c r="CE14554" s="62"/>
      <c r="CF14554" s="62"/>
      <c r="CL14554" s="56" t="s">
        <v>7128</v>
      </c>
      <c r="CM14554" s="56" t="s">
        <v>216</v>
      </c>
      <c r="CN14554" s="56" t="s">
        <v>216</v>
      </c>
      <c r="CO14554" s="52"/>
      <c r="CP14554" s="52"/>
      <c r="CQ14554" s="52"/>
      <c r="CR14554" s="52"/>
      <c r="CS14554" s="52"/>
      <c r="CT14554" s="52"/>
      <c r="CU14554" s="33"/>
      <c r="CV14554" s="33"/>
    </row>
    <row r="14555" spans="74:100">
      <c r="BV14555" s="62"/>
      <c r="BW14555" s="62"/>
      <c r="BX14555" s="62"/>
      <c r="BY14555" s="62"/>
      <c r="BZ14555" s="62"/>
      <c r="CA14555" s="62"/>
      <c r="CB14555" s="62"/>
      <c r="CC14555" s="62"/>
      <c r="CD14555" s="62"/>
      <c r="CE14555" s="62"/>
      <c r="CF14555" s="62"/>
      <c r="CL14555" s="56" t="s">
        <v>7151</v>
      </c>
      <c r="CM14555" s="56" t="s">
        <v>216</v>
      </c>
      <c r="CN14555" s="56" t="s">
        <v>216</v>
      </c>
      <c r="CO14555" s="52"/>
      <c r="CP14555" s="52"/>
      <c r="CQ14555" s="52"/>
      <c r="CR14555" s="52"/>
      <c r="CS14555" s="52"/>
      <c r="CT14555" s="52"/>
      <c r="CU14555" s="33"/>
      <c r="CV14555" s="33"/>
    </row>
    <row r="14556" spans="74:100">
      <c r="BV14556" s="62"/>
      <c r="BW14556" s="62"/>
      <c r="BX14556" s="62"/>
      <c r="BY14556" s="62"/>
      <c r="BZ14556" s="62"/>
      <c r="CA14556" s="62"/>
      <c r="CB14556" s="62"/>
      <c r="CC14556" s="62"/>
      <c r="CD14556" s="62"/>
      <c r="CE14556" s="62"/>
      <c r="CF14556" s="62"/>
      <c r="CL14556" s="56" t="s">
        <v>7152</v>
      </c>
      <c r="CM14556" s="56" t="s">
        <v>216</v>
      </c>
      <c r="CN14556" s="56" t="s">
        <v>216</v>
      </c>
      <c r="CO14556" s="52"/>
      <c r="CP14556" s="52"/>
      <c r="CQ14556" s="52"/>
      <c r="CR14556" s="52"/>
      <c r="CS14556" s="52"/>
      <c r="CT14556" s="52"/>
      <c r="CU14556" s="33"/>
      <c r="CV14556" s="33"/>
    </row>
    <row r="14557" spans="74:100">
      <c r="BV14557" s="62"/>
      <c r="BW14557" s="62"/>
      <c r="BX14557" s="62"/>
      <c r="BY14557" s="62"/>
      <c r="BZ14557" s="62"/>
      <c r="CA14557" s="62"/>
      <c r="CB14557" s="62"/>
      <c r="CC14557" s="62"/>
      <c r="CD14557" s="62"/>
      <c r="CE14557" s="62"/>
      <c r="CF14557" s="62"/>
      <c r="CL14557" s="35" t="s">
        <v>29007</v>
      </c>
      <c r="CM14557" s="35" t="s">
        <v>217</v>
      </c>
      <c r="CN14557" s="35" t="s">
        <v>217</v>
      </c>
      <c r="CO14557" s="52"/>
      <c r="CP14557" s="52"/>
      <c r="CQ14557" s="52"/>
      <c r="CR14557" s="52"/>
      <c r="CS14557" s="52"/>
      <c r="CT14557" s="52"/>
      <c r="CU14557" s="33"/>
      <c r="CV14557" s="33"/>
    </row>
    <row r="14558" spans="74:100">
      <c r="BV14558" s="62"/>
      <c r="BW14558" s="62"/>
      <c r="BX14558" s="62"/>
      <c r="BY14558" s="62"/>
      <c r="BZ14558" s="62"/>
      <c r="CA14558" s="62"/>
      <c r="CB14558" s="62"/>
      <c r="CC14558" s="62"/>
      <c r="CD14558" s="62"/>
      <c r="CE14558" s="62"/>
      <c r="CF14558" s="62"/>
      <c r="CL14558" s="56" t="s">
        <v>7148</v>
      </c>
      <c r="CM14558" s="56" t="s">
        <v>216</v>
      </c>
      <c r="CN14558" s="56" t="s">
        <v>216</v>
      </c>
      <c r="CO14558" s="52"/>
      <c r="CP14558" s="52"/>
      <c r="CQ14558" s="52"/>
      <c r="CR14558" s="52"/>
      <c r="CS14558" s="52"/>
      <c r="CT14558" s="52"/>
      <c r="CU14558" s="33"/>
      <c r="CV14558" s="33"/>
    </row>
    <row r="14559" spans="74:100">
      <c r="BV14559" s="62"/>
      <c r="BW14559" s="62"/>
      <c r="BX14559" s="62"/>
      <c r="BY14559" s="62"/>
      <c r="BZ14559" s="62"/>
      <c r="CA14559" s="62"/>
      <c r="CB14559" s="62"/>
      <c r="CC14559" s="62"/>
      <c r="CD14559" s="62"/>
      <c r="CE14559" s="62"/>
      <c r="CF14559" s="62"/>
      <c r="CL14559" s="56" t="s">
        <v>7129</v>
      </c>
      <c r="CM14559" s="56" t="s">
        <v>216</v>
      </c>
      <c r="CN14559" s="56" t="s">
        <v>216</v>
      </c>
      <c r="CO14559" s="52"/>
      <c r="CP14559" s="52"/>
      <c r="CQ14559" s="52"/>
      <c r="CR14559" s="52"/>
      <c r="CS14559" s="52"/>
      <c r="CT14559" s="52"/>
      <c r="CU14559" s="33"/>
      <c r="CV14559" s="33"/>
    </row>
    <row r="14560" spans="74:100">
      <c r="BV14560" s="62"/>
      <c r="BW14560" s="62"/>
      <c r="BX14560" s="62"/>
      <c r="BY14560" s="62"/>
      <c r="BZ14560" s="62"/>
      <c r="CA14560" s="62"/>
      <c r="CB14560" s="62"/>
      <c r="CC14560" s="62"/>
      <c r="CD14560" s="62"/>
      <c r="CE14560" s="62"/>
      <c r="CF14560" s="62"/>
      <c r="CL14560" s="56" t="s">
        <v>7149</v>
      </c>
      <c r="CM14560" s="56" t="s">
        <v>216</v>
      </c>
      <c r="CN14560" s="56" t="s">
        <v>216</v>
      </c>
      <c r="CO14560" s="52"/>
      <c r="CP14560" s="52"/>
      <c r="CQ14560" s="52"/>
      <c r="CR14560" s="52"/>
      <c r="CS14560" s="52"/>
      <c r="CT14560" s="52"/>
      <c r="CU14560" s="33"/>
      <c r="CV14560" s="33"/>
    </row>
    <row r="14561" spans="74:100">
      <c r="BV14561" s="62"/>
      <c r="BW14561" s="62"/>
      <c r="BX14561" s="62"/>
      <c r="BY14561" s="62"/>
      <c r="BZ14561" s="62"/>
      <c r="CA14561" s="62"/>
      <c r="CB14561" s="62"/>
      <c r="CC14561" s="62"/>
      <c r="CD14561" s="62"/>
      <c r="CE14561" s="62"/>
      <c r="CF14561" s="62"/>
      <c r="CL14561" s="56" t="s">
        <v>25089</v>
      </c>
      <c r="CM14561" s="56" t="s">
        <v>216</v>
      </c>
      <c r="CN14561" s="56" t="s">
        <v>216</v>
      </c>
      <c r="CO14561" s="52"/>
      <c r="CP14561" s="52"/>
      <c r="CQ14561" s="52"/>
      <c r="CR14561" s="52"/>
      <c r="CS14561" s="52"/>
      <c r="CT14561" s="52"/>
      <c r="CU14561" s="33"/>
      <c r="CV14561" s="33"/>
    </row>
    <row r="14562" spans="74:100">
      <c r="BV14562" s="62"/>
      <c r="BW14562" s="62"/>
      <c r="BX14562" s="62"/>
      <c r="BY14562" s="62"/>
      <c r="BZ14562" s="62"/>
      <c r="CA14562" s="62"/>
      <c r="CB14562" s="62"/>
      <c r="CC14562" s="62"/>
      <c r="CD14562" s="62"/>
      <c r="CE14562" s="62"/>
      <c r="CF14562" s="62"/>
      <c r="CL14562" s="56" t="s">
        <v>25090</v>
      </c>
      <c r="CM14562" s="56" t="s">
        <v>216</v>
      </c>
      <c r="CN14562" s="56" t="s">
        <v>216</v>
      </c>
      <c r="CO14562" s="52"/>
      <c r="CP14562" s="52"/>
      <c r="CQ14562" s="52"/>
      <c r="CR14562" s="52"/>
      <c r="CS14562" s="52"/>
      <c r="CT14562" s="52"/>
      <c r="CU14562" s="33"/>
      <c r="CV14562" s="33"/>
    </row>
    <row r="14563" spans="74:100">
      <c r="BV14563" s="62"/>
      <c r="BW14563" s="62"/>
      <c r="BX14563" s="62"/>
      <c r="BY14563" s="62"/>
      <c r="BZ14563" s="62"/>
      <c r="CA14563" s="62"/>
      <c r="CB14563" s="62"/>
      <c r="CC14563" s="62"/>
      <c r="CD14563" s="62"/>
      <c r="CE14563" s="62"/>
      <c r="CF14563" s="62"/>
      <c r="CL14563" s="56" t="s">
        <v>7130</v>
      </c>
      <c r="CM14563" s="56" t="s">
        <v>216</v>
      </c>
      <c r="CN14563" s="56" t="s">
        <v>216</v>
      </c>
      <c r="CO14563" s="52"/>
      <c r="CP14563" s="52"/>
      <c r="CQ14563" s="52"/>
      <c r="CR14563" s="52"/>
      <c r="CS14563" s="52"/>
      <c r="CT14563" s="52"/>
      <c r="CU14563" s="33"/>
      <c r="CV14563" s="33"/>
    </row>
    <row r="14564" spans="74:100">
      <c r="BV14564" s="62"/>
      <c r="BW14564" s="62"/>
      <c r="BX14564" s="62"/>
      <c r="BY14564" s="62"/>
      <c r="BZ14564" s="62"/>
      <c r="CA14564" s="62"/>
      <c r="CB14564" s="62"/>
      <c r="CC14564" s="62"/>
      <c r="CD14564" s="62"/>
      <c r="CE14564" s="62"/>
      <c r="CF14564" s="62"/>
      <c r="CL14564" s="56" t="s">
        <v>7137</v>
      </c>
      <c r="CM14564" s="56" t="s">
        <v>215</v>
      </c>
      <c r="CN14564" s="56" t="s">
        <v>215</v>
      </c>
      <c r="CO14564" s="52"/>
      <c r="CP14564" s="52"/>
      <c r="CQ14564" s="52"/>
      <c r="CR14564" s="52"/>
      <c r="CS14564" s="52"/>
      <c r="CT14564" s="52"/>
      <c r="CU14564" s="33"/>
      <c r="CV14564" s="33"/>
    </row>
    <row r="14565" spans="74:100">
      <c r="BV14565" s="62"/>
      <c r="BW14565" s="62"/>
      <c r="BX14565" s="62"/>
      <c r="BY14565" s="62"/>
      <c r="BZ14565" s="62"/>
      <c r="CA14565" s="62"/>
      <c r="CB14565" s="62"/>
      <c r="CC14565" s="62"/>
      <c r="CD14565" s="62"/>
      <c r="CE14565" s="62"/>
      <c r="CF14565" s="62"/>
      <c r="CL14565" s="35" t="s">
        <v>7118</v>
      </c>
      <c r="CM14565" s="35" t="s">
        <v>217</v>
      </c>
      <c r="CN14565" s="35" t="s">
        <v>217</v>
      </c>
      <c r="CO14565" s="52"/>
      <c r="CP14565" s="52"/>
      <c r="CQ14565" s="52"/>
      <c r="CR14565" s="52"/>
      <c r="CS14565" s="52"/>
      <c r="CT14565" s="52"/>
      <c r="CU14565" s="33"/>
      <c r="CV14565" s="33"/>
    </row>
    <row r="14566" spans="74:100">
      <c r="BV14566" s="62"/>
      <c r="BW14566" s="62"/>
      <c r="BX14566" s="62"/>
      <c r="BY14566" s="62"/>
      <c r="BZ14566" s="62"/>
      <c r="CA14566" s="62"/>
      <c r="CB14566" s="62"/>
      <c r="CC14566" s="62"/>
      <c r="CD14566" s="62"/>
      <c r="CE14566" s="62"/>
      <c r="CF14566" s="62"/>
      <c r="CL14566" s="35" t="s">
        <v>29008</v>
      </c>
      <c r="CM14566" s="35" t="s">
        <v>217</v>
      </c>
      <c r="CN14566" s="35" t="s">
        <v>217</v>
      </c>
      <c r="CO14566" s="52"/>
      <c r="CP14566" s="52"/>
      <c r="CQ14566" s="52"/>
      <c r="CR14566" s="52"/>
      <c r="CS14566" s="52"/>
      <c r="CT14566" s="52"/>
      <c r="CU14566" s="33"/>
      <c r="CV14566" s="33"/>
    </row>
    <row r="14567" spans="74:100">
      <c r="BV14567" s="62"/>
      <c r="BW14567" s="62"/>
      <c r="BX14567" s="62"/>
      <c r="BY14567" s="62"/>
      <c r="BZ14567" s="62"/>
      <c r="CA14567" s="62"/>
      <c r="CB14567" s="62"/>
      <c r="CC14567" s="62"/>
      <c r="CD14567" s="62"/>
      <c r="CE14567" s="62"/>
      <c r="CF14567" s="62"/>
      <c r="CL14567" s="56" t="s">
        <v>25091</v>
      </c>
      <c r="CM14567" s="56" t="s">
        <v>217</v>
      </c>
      <c r="CN14567" s="56" t="s">
        <v>217</v>
      </c>
      <c r="CO14567" s="52"/>
      <c r="CP14567" s="52"/>
      <c r="CQ14567" s="52"/>
      <c r="CR14567" s="52"/>
      <c r="CS14567" s="52"/>
      <c r="CT14567" s="52"/>
      <c r="CU14567" s="33"/>
      <c r="CV14567" s="33"/>
    </row>
    <row r="14568" spans="74:100">
      <c r="BV14568" s="62"/>
      <c r="BW14568" s="62"/>
      <c r="BX14568" s="62"/>
      <c r="BY14568" s="62"/>
      <c r="BZ14568" s="62"/>
      <c r="CA14568" s="62"/>
      <c r="CB14568" s="62"/>
      <c r="CC14568" s="62"/>
      <c r="CD14568" s="62"/>
      <c r="CE14568" s="62"/>
      <c r="CF14568" s="62"/>
      <c r="CL14568" s="56" t="s">
        <v>25092</v>
      </c>
      <c r="CM14568" s="56" t="s">
        <v>217</v>
      </c>
      <c r="CN14568" s="56" t="s">
        <v>217</v>
      </c>
      <c r="CO14568" s="52"/>
      <c r="CP14568" s="52"/>
      <c r="CQ14568" s="52"/>
      <c r="CR14568" s="52"/>
      <c r="CS14568" s="52"/>
      <c r="CT14568" s="52"/>
      <c r="CU14568" s="33"/>
      <c r="CV14568" s="33"/>
    </row>
    <row r="14569" spans="74:100">
      <c r="BV14569" s="62"/>
      <c r="BW14569" s="62"/>
      <c r="BX14569" s="62"/>
      <c r="BY14569" s="62"/>
      <c r="BZ14569" s="62"/>
      <c r="CA14569" s="62"/>
      <c r="CB14569" s="62"/>
      <c r="CC14569" s="62"/>
      <c r="CD14569" s="62"/>
      <c r="CE14569" s="62"/>
      <c r="CF14569" s="62"/>
      <c r="CL14569" s="56" t="s">
        <v>7914</v>
      </c>
      <c r="CM14569" s="56" t="s">
        <v>217</v>
      </c>
      <c r="CN14569" s="56" t="s">
        <v>217</v>
      </c>
      <c r="CO14569" s="52"/>
      <c r="CP14569" s="52"/>
      <c r="CQ14569" s="52"/>
      <c r="CR14569" s="52"/>
      <c r="CS14569" s="52"/>
      <c r="CT14569" s="52"/>
      <c r="CU14569" s="33"/>
      <c r="CV14569" s="33"/>
    </row>
    <row r="14570" spans="74:100">
      <c r="BV14570" s="62"/>
      <c r="BW14570" s="62"/>
      <c r="BX14570" s="62"/>
      <c r="BY14570" s="62"/>
      <c r="BZ14570" s="62"/>
      <c r="CA14570" s="62"/>
      <c r="CB14570" s="62"/>
      <c r="CC14570" s="62"/>
      <c r="CD14570" s="62"/>
      <c r="CE14570" s="62"/>
      <c r="CF14570" s="62"/>
      <c r="CL14570" s="35" t="s">
        <v>7919</v>
      </c>
      <c r="CM14570" s="35" t="s">
        <v>217</v>
      </c>
      <c r="CN14570" s="35" t="s">
        <v>217</v>
      </c>
      <c r="CO14570" s="52"/>
      <c r="CP14570" s="52"/>
      <c r="CQ14570" s="52"/>
      <c r="CR14570" s="52"/>
      <c r="CS14570" s="52"/>
      <c r="CT14570" s="52"/>
      <c r="CU14570" s="33"/>
      <c r="CV14570" s="33"/>
    </row>
    <row r="14571" spans="74:100">
      <c r="BV14571" s="62"/>
      <c r="BW14571" s="62"/>
      <c r="BX14571" s="62"/>
      <c r="BY14571" s="62"/>
      <c r="BZ14571" s="62"/>
      <c r="CA14571" s="62"/>
      <c r="CB14571" s="62"/>
      <c r="CC14571" s="62"/>
      <c r="CD14571" s="62"/>
      <c r="CE14571" s="62"/>
      <c r="CF14571" s="62"/>
      <c r="CL14571" s="56" t="s">
        <v>25093</v>
      </c>
      <c r="CM14571" s="56" t="s">
        <v>217</v>
      </c>
      <c r="CN14571" s="56" t="s">
        <v>217</v>
      </c>
      <c r="CO14571" s="52"/>
      <c r="CP14571" s="52"/>
      <c r="CQ14571" s="52"/>
      <c r="CR14571" s="52"/>
      <c r="CS14571" s="52"/>
      <c r="CT14571" s="52"/>
      <c r="CU14571" s="33"/>
      <c r="CV14571" s="33"/>
    </row>
    <row r="14572" spans="74:100">
      <c r="BV14572" s="62"/>
      <c r="BW14572" s="62"/>
      <c r="BX14572" s="62"/>
      <c r="BY14572" s="62"/>
      <c r="BZ14572" s="62"/>
      <c r="CA14572" s="62"/>
      <c r="CB14572" s="62"/>
      <c r="CC14572" s="62"/>
      <c r="CD14572" s="62"/>
      <c r="CE14572" s="62"/>
      <c r="CF14572" s="62"/>
      <c r="CL14572" s="35" t="s">
        <v>7927</v>
      </c>
      <c r="CM14572" s="35" t="s">
        <v>217</v>
      </c>
      <c r="CN14572" s="35" t="s">
        <v>217</v>
      </c>
      <c r="CO14572" s="52"/>
      <c r="CP14572" s="52"/>
      <c r="CQ14572" s="52"/>
      <c r="CR14572" s="52"/>
      <c r="CS14572" s="52"/>
      <c r="CT14572" s="52"/>
      <c r="CU14572" s="33"/>
      <c r="CV14572" s="33"/>
    </row>
    <row r="14573" spans="74:100">
      <c r="BV14573" s="62"/>
      <c r="BW14573" s="62"/>
      <c r="BX14573" s="62"/>
      <c r="BY14573" s="62"/>
      <c r="BZ14573" s="62"/>
      <c r="CA14573" s="62"/>
      <c r="CB14573" s="62"/>
      <c r="CC14573" s="62"/>
      <c r="CD14573" s="62"/>
      <c r="CE14573" s="62"/>
      <c r="CF14573" s="62"/>
      <c r="CL14573" s="35" t="s">
        <v>7928</v>
      </c>
      <c r="CM14573" s="35" t="s">
        <v>217</v>
      </c>
      <c r="CN14573" s="35" t="s">
        <v>217</v>
      </c>
      <c r="CO14573" s="52"/>
      <c r="CP14573" s="52"/>
      <c r="CQ14573" s="52"/>
      <c r="CR14573" s="52"/>
      <c r="CS14573" s="52"/>
      <c r="CT14573" s="52"/>
      <c r="CU14573" s="33"/>
      <c r="CV14573" s="33"/>
    </row>
    <row r="14574" spans="74:100">
      <c r="BV14574" s="62"/>
      <c r="BW14574" s="62"/>
      <c r="BX14574" s="62"/>
      <c r="BY14574" s="62"/>
      <c r="BZ14574" s="62"/>
      <c r="CA14574" s="62"/>
      <c r="CB14574" s="62"/>
      <c r="CC14574" s="62"/>
      <c r="CD14574" s="62"/>
      <c r="CE14574" s="62"/>
      <c r="CF14574" s="62"/>
      <c r="CL14574" s="35" t="s">
        <v>7929</v>
      </c>
      <c r="CM14574" s="35" t="s">
        <v>217</v>
      </c>
      <c r="CN14574" s="35" t="s">
        <v>217</v>
      </c>
      <c r="CO14574" s="52"/>
      <c r="CP14574" s="52"/>
      <c r="CQ14574" s="52"/>
      <c r="CR14574" s="52"/>
      <c r="CS14574" s="52"/>
      <c r="CT14574" s="52"/>
      <c r="CU14574" s="33"/>
      <c r="CV14574" s="33"/>
    </row>
    <row r="14575" spans="74:100">
      <c r="BV14575" s="62"/>
      <c r="BW14575" s="62"/>
      <c r="BX14575" s="62"/>
      <c r="BY14575" s="62"/>
      <c r="BZ14575" s="62"/>
      <c r="CA14575" s="62"/>
      <c r="CB14575" s="62"/>
      <c r="CC14575" s="62"/>
      <c r="CD14575" s="62"/>
      <c r="CE14575" s="62"/>
      <c r="CF14575" s="62"/>
      <c r="CL14575" s="56" t="s">
        <v>15259</v>
      </c>
      <c r="CM14575" s="56" t="s">
        <v>215</v>
      </c>
      <c r="CN14575" s="56" t="s">
        <v>215</v>
      </c>
      <c r="CO14575" s="52"/>
      <c r="CP14575" s="52"/>
      <c r="CQ14575" s="52"/>
      <c r="CR14575" s="52"/>
      <c r="CS14575" s="52"/>
      <c r="CT14575" s="52"/>
      <c r="CU14575" s="33"/>
      <c r="CV14575" s="33"/>
    </row>
    <row r="14576" spans="74:100">
      <c r="BV14576" s="62"/>
      <c r="BW14576" s="62"/>
      <c r="BX14576" s="62"/>
      <c r="BY14576" s="62"/>
      <c r="BZ14576" s="62"/>
      <c r="CA14576" s="62"/>
      <c r="CB14576" s="62"/>
      <c r="CC14576" s="62"/>
      <c r="CD14576" s="62"/>
      <c r="CE14576" s="62"/>
      <c r="CF14576" s="62"/>
      <c r="CL14576" s="56" t="s">
        <v>15235</v>
      </c>
      <c r="CM14576" s="56" t="s">
        <v>216</v>
      </c>
      <c r="CN14576" s="56" t="s">
        <v>216</v>
      </c>
      <c r="CO14576" s="52"/>
      <c r="CP14576" s="52"/>
      <c r="CQ14576" s="52"/>
      <c r="CR14576" s="52"/>
      <c r="CS14576" s="52"/>
      <c r="CT14576" s="52"/>
      <c r="CU14576" s="33"/>
      <c r="CV14576" s="33"/>
    </row>
    <row r="14577" spans="74:100">
      <c r="BV14577" s="62"/>
      <c r="BW14577" s="62"/>
      <c r="BX14577" s="62"/>
      <c r="BY14577" s="62"/>
      <c r="BZ14577" s="62"/>
      <c r="CA14577" s="62"/>
      <c r="CB14577" s="62"/>
      <c r="CC14577" s="62"/>
      <c r="CD14577" s="62"/>
      <c r="CE14577" s="62"/>
      <c r="CF14577" s="62"/>
      <c r="CL14577" s="56" t="s">
        <v>13333</v>
      </c>
      <c r="CM14577" s="56" t="s">
        <v>216</v>
      </c>
      <c r="CN14577" s="56" t="s">
        <v>216</v>
      </c>
      <c r="CO14577" s="52"/>
      <c r="CP14577" s="52"/>
      <c r="CQ14577" s="52"/>
      <c r="CR14577" s="52"/>
      <c r="CS14577" s="52"/>
      <c r="CT14577" s="52"/>
      <c r="CU14577" s="33"/>
      <c r="CV14577" s="33"/>
    </row>
    <row r="14578" spans="74:100">
      <c r="BV14578" s="62"/>
      <c r="BW14578" s="62"/>
      <c r="BX14578" s="62"/>
      <c r="BY14578" s="62"/>
      <c r="BZ14578" s="62"/>
      <c r="CA14578" s="62"/>
      <c r="CB14578" s="62"/>
      <c r="CC14578" s="62"/>
      <c r="CD14578" s="62"/>
      <c r="CE14578" s="62"/>
      <c r="CF14578" s="62"/>
      <c r="CL14578" s="56" t="s">
        <v>15236</v>
      </c>
      <c r="CM14578" s="56" t="s">
        <v>216</v>
      </c>
      <c r="CN14578" s="56" t="s">
        <v>216</v>
      </c>
      <c r="CO14578" s="52"/>
      <c r="CP14578" s="52"/>
      <c r="CQ14578" s="52"/>
      <c r="CR14578" s="52"/>
      <c r="CS14578" s="52"/>
      <c r="CT14578" s="52"/>
      <c r="CU14578" s="33"/>
      <c r="CV14578" s="33"/>
    </row>
    <row r="14579" spans="74:100">
      <c r="BV14579" s="62"/>
      <c r="BW14579" s="62"/>
      <c r="BX14579" s="62"/>
      <c r="BY14579" s="62"/>
      <c r="BZ14579" s="62"/>
      <c r="CA14579" s="62"/>
      <c r="CB14579" s="62"/>
      <c r="CC14579" s="62"/>
      <c r="CD14579" s="62"/>
      <c r="CE14579" s="62"/>
      <c r="CF14579" s="62"/>
      <c r="CL14579" s="56" t="s">
        <v>15237</v>
      </c>
      <c r="CM14579" s="56" t="s">
        <v>216</v>
      </c>
      <c r="CN14579" s="56" t="s">
        <v>216</v>
      </c>
      <c r="CO14579" s="52"/>
      <c r="CP14579" s="52"/>
      <c r="CQ14579" s="52"/>
      <c r="CR14579" s="52"/>
      <c r="CS14579" s="52"/>
      <c r="CT14579" s="52"/>
      <c r="CU14579" s="33"/>
      <c r="CV14579" s="33"/>
    </row>
    <row r="14580" spans="74:100">
      <c r="BV14580" s="62"/>
      <c r="BW14580" s="62"/>
      <c r="BX14580" s="62"/>
      <c r="BY14580" s="62"/>
      <c r="BZ14580" s="62"/>
      <c r="CA14580" s="62"/>
      <c r="CB14580" s="62"/>
      <c r="CC14580" s="62"/>
      <c r="CD14580" s="62"/>
      <c r="CE14580" s="62"/>
      <c r="CF14580" s="62"/>
      <c r="CL14580" s="56" t="s">
        <v>23388</v>
      </c>
      <c r="CM14580" s="56" t="s">
        <v>216</v>
      </c>
      <c r="CN14580" s="56" t="s">
        <v>216</v>
      </c>
      <c r="CO14580" s="52"/>
      <c r="CP14580" s="52"/>
      <c r="CQ14580" s="52"/>
      <c r="CR14580" s="52"/>
      <c r="CS14580" s="52"/>
      <c r="CT14580" s="52"/>
      <c r="CU14580" s="33"/>
      <c r="CV14580" s="33"/>
    </row>
    <row r="14581" spans="74:100">
      <c r="BV14581" s="62"/>
      <c r="BW14581" s="62"/>
      <c r="BX14581" s="62"/>
      <c r="BY14581" s="62"/>
      <c r="BZ14581" s="62"/>
      <c r="CA14581" s="62"/>
      <c r="CB14581" s="62"/>
      <c r="CC14581" s="62"/>
      <c r="CD14581" s="62"/>
      <c r="CE14581" s="62"/>
      <c r="CF14581" s="62"/>
      <c r="CL14581" s="56" t="s">
        <v>7162</v>
      </c>
      <c r="CM14581" s="56" t="s">
        <v>216</v>
      </c>
      <c r="CN14581" s="56" t="s">
        <v>216</v>
      </c>
      <c r="CO14581" s="52"/>
      <c r="CP14581" s="52"/>
      <c r="CQ14581" s="52"/>
      <c r="CR14581" s="52"/>
      <c r="CS14581" s="52"/>
      <c r="CT14581" s="52"/>
      <c r="CU14581" s="33"/>
      <c r="CV14581" s="33"/>
    </row>
    <row r="14582" spans="74:100">
      <c r="BV14582" s="62"/>
      <c r="BW14582" s="62"/>
      <c r="BX14582" s="62"/>
      <c r="BY14582" s="62"/>
      <c r="BZ14582" s="62"/>
      <c r="CA14582" s="62"/>
      <c r="CB14582" s="62"/>
      <c r="CC14582" s="62"/>
      <c r="CD14582" s="62"/>
      <c r="CE14582" s="62"/>
      <c r="CF14582" s="62"/>
      <c r="CL14582" s="56" t="s">
        <v>23389</v>
      </c>
      <c r="CM14582" s="56" t="s">
        <v>216</v>
      </c>
      <c r="CN14582" s="56" t="s">
        <v>216</v>
      </c>
      <c r="CO14582" s="52"/>
      <c r="CP14582" s="52"/>
      <c r="CQ14582" s="52"/>
      <c r="CR14582" s="52"/>
      <c r="CS14582" s="52"/>
      <c r="CT14582" s="52"/>
      <c r="CU14582" s="33"/>
      <c r="CV14582" s="33"/>
    </row>
    <row r="14583" spans="74:100">
      <c r="BV14583" s="62"/>
      <c r="BW14583" s="62"/>
      <c r="BX14583" s="62"/>
      <c r="BY14583" s="62"/>
      <c r="BZ14583" s="62"/>
      <c r="CA14583" s="62"/>
      <c r="CB14583" s="62"/>
      <c r="CC14583" s="62"/>
      <c r="CD14583" s="62"/>
      <c r="CE14583" s="62"/>
      <c r="CF14583" s="62"/>
      <c r="CL14583" s="56" t="s">
        <v>7163</v>
      </c>
      <c r="CM14583" s="56" t="s">
        <v>216</v>
      </c>
      <c r="CN14583" s="56" t="s">
        <v>216</v>
      </c>
      <c r="CO14583" s="52"/>
      <c r="CP14583" s="52"/>
      <c r="CQ14583" s="52"/>
      <c r="CR14583" s="52"/>
      <c r="CS14583" s="52"/>
      <c r="CT14583" s="52"/>
      <c r="CU14583" s="33"/>
      <c r="CV14583" s="33"/>
    </row>
    <row r="14584" spans="74:100">
      <c r="BV14584" s="62"/>
      <c r="BW14584" s="62"/>
      <c r="BX14584" s="62"/>
      <c r="BY14584" s="62"/>
      <c r="BZ14584" s="62"/>
      <c r="CA14584" s="62"/>
      <c r="CB14584" s="62"/>
      <c r="CC14584" s="62"/>
      <c r="CD14584" s="62"/>
      <c r="CE14584" s="62"/>
      <c r="CF14584" s="62"/>
      <c r="CL14584" s="56" t="s">
        <v>7154</v>
      </c>
      <c r="CM14584" s="56" t="s">
        <v>216</v>
      </c>
      <c r="CN14584" s="56" t="s">
        <v>216</v>
      </c>
      <c r="CO14584" s="52"/>
      <c r="CP14584" s="52"/>
      <c r="CQ14584" s="52"/>
      <c r="CR14584" s="52"/>
      <c r="CS14584" s="52"/>
      <c r="CT14584" s="52"/>
      <c r="CU14584" s="33"/>
      <c r="CV14584" s="33"/>
    </row>
    <row r="14585" spans="74:100">
      <c r="BV14585" s="62"/>
      <c r="BW14585" s="62"/>
      <c r="BX14585" s="62"/>
      <c r="BY14585" s="62"/>
      <c r="BZ14585" s="62"/>
      <c r="CA14585" s="62"/>
      <c r="CB14585" s="62"/>
      <c r="CC14585" s="62"/>
      <c r="CD14585" s="62"/>
      <c r="CE14585" s="62"/>
      <c r="CF14585" s="62"/>
      <c r="CL14585" s="56" t="s">
        <v>23390</v>
      </c>
      <c r="CM14585" s="56" t="s">
        <v>216</v>
      </c>
      <c r="CN14585" s="56" t="s">
        <v>216</v>
      </c>
      <c r="CO14585" s="52"/>
      <c r="CP14585" s="52"/>
      <c r="CQ14585" s="52"/>
      <c r="CR14585" s="52"/>
      <c r="CS14585" s="52"/>
      <c r="CT14585" s="52"/>
      <c r="CU14585" s="33"/>
      <c r="CV14585" s="33"/>
    </row>
    <row r="14586" spans="74:100">
      <c r="BV14586" s="62"/>
      <c r="BW14586" s="62"/>
      <c r="BX14586" s="62"/>
      <c r="BY14586" s="62"/>
      <c r="BZ14586" s="62"/>
      <c r="CA14586" s="62"/>
      <c r="CB14586" s="62"/>
      <c r="CC14586" s="62"/>
      <c r="CD14586" s="62"/>
      <c r="CE14586" s="62"/>
      <c r="CF14586" s="62"/>
      <c r="CL14586" s="56" t="s">
        <v>23391</v>
      </c>
      <c r="CM14586" s="56" t="s">
        <v>216</v>
      </c>
      <c r="CN14586" s="56" t="s">
        <v>216</v>
      </c>
      <c r="CO14586" s="52"/>
      <c r="CP14586" s="52"/>
      <c r="CQ14586" s="52"/>
      <c r="CR14586" s="52"/>
      <c r="CS14586" s="52"/>
      <c r="CT14586" s="52"/>
      <c r="CU14586" s="33"/>
      <c r="CV14586" s="33"/>
    </row>
    <row r="14587" spans="74:100">
      <c r="BV14587" s="62"/>
      <c r="BW14587" s="62"/>
      <c r="BX14587" s="62"/>
      <c r="BY14587" s="62"/>
      <c r="BZ14587" s="62"/>
      <c r="CA14587" s="62"/>
      <c r="CB14587" s="62"/>
      <c r="CC14587" s="62"/>
      <c r="CD14587" s="62"/>
      <c r="CE14587" s="62"/>
      <c r="CF14587" s="62"/>
      <c r="CL14587" s="56" t="s">
        <v>7155</v>
      </c>
      <c r="CM14587" s="56" t="s">
        <v>216</v>
      </c>
      <c r="CN14587" s="56" t="s">
        <v>216</v>
      </c>
      <c r="CO14587" s="52"/>
      <c r="CP14587" s="52"/>
      <c r="CQ14587" s="52"/>
      <c r="CR14587" s="52"/>
      <c r="CS14587" s="52"/>
      <c r="CT14587" s="52"/>
      <c r="CU14587" s="33"/>
      <c r="CV14587" s="33"/>
    </row>
    <row r="14588" spans="74:100">
      <c r="BV14588" s="62"/>
      <c r="BW14588" s="62"/>
      <c r="BX14588" s="62"/>
      <c r="BY14588" s="62"/>
      <c r="BZ14588" s="62"/>
      <c r="CA14588" s="62"/>
      <c r="CB14588" s="62"/>
      <c r="CC14588" s="62"/>
      <c r="CD14588" s="62"/>
      <c r="CE14588" s="62"/>
      <c r="CF14588" s="62"/>
      <c r="CL14588" s="56" t="s">
        <v>23392</v>
      </c>
      <c r="CM14588" s="56" t="s">
        <v>216</v>
      </c>
      <c r="CN14588" s="56" t="s">
        <v>216</v>
      </c>
      <c r="CO14588" s="52"/>
      <c r="CP14588" s="52"/>
      <c r="CQ14588" s="52"/>
      <c r="CR14588" s="52"/>
      <c r="CS14588" s="52"/>
      <c r="CT14588" s="52"/>
      <c r="CU14588" s="33"/>
      <c r="CV14588" s="33"/>
    </row>
    <row r="14589" spans="74:100">
      <c r="BV14589" s="62"/>
      <c r="BW14589" s="62"/>
      <c r="BX14589" s="62"/>
      <c r="BY14589" s="62"/>
      <c r="BZ14589" s="62"/>
      <c r="CA14589" s="62"/>
      <c r="CB14589" s="62"/>
      <c r="CC14589" s="62"/>
      <c r="CD14589" s="62"/>
      <c r="CE14589" s="62"/>
      <c r="CF14589" s="62"/>
      <c r="CL14589" s="56" t="s">
        <v>23393</v>
      </c>
      <c r="CM14589" s="56" t="s">
        <v>216</v>
      </c>
      <c r="CN14589" s="56" t="s">
        <v>216</v>
      </c>
      <c r="CO14589" s="52"/>
      <c r="CP14589" s="52"/>
      <c r="CQ14589" s="52"/>
      <c r="CR14589" s="52"/>
      <c r="CS14589" s="52"/>
      <c r="CT14589" s="52"/>
      <c r="CU14589" s="33"/>
      <c r="CV14589" s="33"/>
    </row>
    <row r="14590" spans="74:100">
      <c r="BV14590" s="62"/>
      <c r="BW14590" s="62"/>
      <c r="BX14590" s="62"/>
      <c r="BY14590" s="62"/>
      <c r="BZ14590" s="62"/>
      <c r="CA14590" s="62"/>
      <c r="CB14590" s="62"/>
      <c r="CC14590" s="62"/>
      <c r="CD14590" s="62"/>
      <c r="CE14590" s="62"/>
      <c r="CF14590" s="62"/>
      <c r="CL14590" s="56" t="s">
        <v>23394</v>
      </c>
      <c r="CM14590" s="56" t="s">
        <v>216</v>
      </c>
      <c r="CN14590" s="56" t="s">
        <v>216</v>
      </c>
      <c r="CO14590" s="52"/>
      <c r="CP14590" s="52"/>
      <c r="CQ14590" s="52"/>
      <c r="CR14590" s="52"/>
      <c r="CS14590" s="52"/>
      <c r="CT14590" s="52"/>
      <c r="CU14590" s="33"/>
      <c r="CV14590" s="33"/>
    </row>
    <row r="14591" spans="74:100">
      <c r="BV14591" s="62"/>
      <c r="BW14591" s="62"/>
      <c r="BX14591" s="62"/>
      <c r="BY14591" s="62"/>
      <c r="BZ14591" s="62"/>
      <c r="CA14591" s="62"/>
      <c r="CB14591" s="62"/>
      <c r="CC14591" s="62"/>
      <c r="CD14591" s="62"/>
      <c r="CE14591" s="62"/>
      <c r="CF14591" s="62"/>
      <c r="CL14591" s="35" t="s">
        <v>7153</v>
      </c>
      <c r="CM14591" s="35" t="s">
        <v>217</v>
      </c>
      <c r="CN14591" s="35" t="s">
        <v>217</v>
      </c>
      <c r="CO14591" s="52"/>
      <c r="CP14591" s="52"/>
      <c r="CQ14591" s="52"/>
      <c r="CR14591" s="52"/>
      <c r="CS14591" s="52"/>
      <c r="CT14591" s="52"/>
      <c r="CU14591" s="33"/>
      <c r="CV14591" s="33"/>
    </row>
    <row r="14592" spans="74:100">
      <c r="BV14592" s="62"/>
      <c r="BW14592" s="62"/>
      <c r="BX14592" s="62"/>
      <c r="BY14592" s="62"/>
      <c r="BZ14592" s="62"/>
      <c r="CA14592" s="62"/>
      <c r="CB14592" s="62"/>
      <c r="CC14592" s="62"/>
      <c r="CD14592" s="62"/>
      <c r="CE14592" s="62"/>
      <c r="CF14592" s="62"/>
      <c r="CL14592" s="56" t="s">
        <v>7164</v>
      </c>
      <c r="CM14592" s="56" t="s">
        <v>216</v>
      </c>
      <c r="CN14592" s="56" t="s">
        <v>216</v>
      </c>
      <c r="CO14592" s="52"/>
      <c r="CP14592" s="52"/>
      <c r="CQ14592" s="52"/>
      <c r="CR14592" s="52"/>
      <c r="CS14592" s="52"/>
      <c r="CT14592" s="52"/>
      <c r="CU14592" s="33"/>
      <c r="CV14592" s="33"/>
    </row>
    <row r="14593" spans="74:100">
      <c r="BV14593" s="62"/>
      <c r="BW14593" s="62"/>
      <c r="BX14593" s="62"/>
      <c r="BY14593" s="62"/>
      <c r="BZ14593" s="62"/>
      <c r="CA14593" s="62"/>
      <c r="CB14593" s="62"/>
      <c r="CC14593" s="62"/>
      <c r="CD14593" s="62"/>
      <c r="CE14593" s="62"/>
      <c r="CF14593" s="62"/>
      <c r="CL14593" s="56" t="s">
        <v>23395</v>
      </c>
      <c r="CM14593" s="56" t="s">
        <v>216</v>
      </c>
      <c r="CN14593" s="56" t="s">
        <v>216</v>
      </c>
      <c r="CO14593" s="52"/>
      <c r="CP14593" s="52"/>
      <c r="CQ14593" s="52"/>
      <c r="CR14593" s="52"/>
      <c r="CS14593" s="52"/>
      <c r="CT14593" s="52"/>
      <c r="CU14593" s="33"/>
      <c r="CV14593" s="33"/>
    </row>
    <row r="14594" spans="74:100">
      <c r="BV14594" s="62"/>
      <c r="BW14594" s="62"/>
      <c r="BX14594" s="62"/>
      <c r="BY14594" s="62"/>
      <c r="BZ14594" s="62"/>
      <c r="CA14594" s="62"/>
      <c r="CB14594" s="62"/>
      <c r="CC14594" s="62"/>
      <c r="CD14594" s="62"/>
      <c r="CE14594" s="62"/>
      <c r="CF14594" s="62"/>
      <c r="CL14594" s="56" t="s">
        <v>23396</v>
      </c>
      <c r="CM14594" s="56" t="s">
        <v>216</v>
      </c>
      <c r="CN14594" s="56" t="s">
        <v>216</v>
      </c>
      <c r="CO14594" s="52"/>
      <c r="CP14594" s="52"/>
      <c r="CQ14594" s="52"/>
      <c r="CR14594" s="52"/>
      <c r="CS14594" s="52"/>
      <c r="CT14594" s="52"/>
      <c r="CU14594" s="33"/>
      <c r="CV14594" s="33"/>
    </row>
    <row r="14595" spans="74:100">
      <c r="BV14595" s="62"/>
      <c r="BW14595" s="62"/>
      <c r="BX14595" s="62"/>
      <c r="BY14595" s="62"/>
      <c r="BZ14595" s="62"/>
      <c r="CA14595" s="62"/>
      <c r="CB14595" s="62"/>
      <c r="CC14595" s="62"/>
      <c r="CD14595" s="62"/>
      <c r="CE14595" s="62"/>
      <c r="CF14595" s="62"/>
      <c r="CL14595" s="56" t="s">
        <v>7165</v>
      </c>
      <c r="CM14595" s="56" t="s">
        <v>216</v>
      </c>
      <c r="CN14595" s="56" t="s">
        <v>216</v>
      </c>
      <c r="CO14595" s="52"/>
      <c r="CP14595" s="52"/>
      <c r="CQ14595" s="52"/>
      <c r="CR14595" s="52"/>
      <c r="CS14595" s="52"/>
      <c r="CT14595" s="52"/>
      <c r="CU14595" s="33"/>
      <c r="CV14595" s="33"/>
    </row>
    <row r="14596" spans="74:100">
      <c r="BV14596" s="62"/>
      <c r="BW14596" s="62"/>
      <c r="BX14596" s="62"/>
      <c r="BY14596" s="62"/>
      <c r="BZ14596" s="62"/>
      <c r="CA14596" s="62"/>
      <c r="CB14596" s="62"/>
      <c r="CC14596" s="62"/>
      <c r="CD14596" s="62"/>
      <c r="CE14596" s="62"/>
      <c r="CF14596" s="62"/>
      <c r="CL14596" s="56" t="s">
        <v>7166</v>
      </c>
      <c r="CM14596" s="56" t="s">
        <v>216</v>
      </c>
      <c r="CN14596" s="56" t="s">
        <v>216</v>
      </c>
      <c r="CO14596" s="52"/>
      <c r="CP14596" s="52"/>
      <c r="CQ14596" s="52"/>
      <c r="CR14596" s="52"/>
      <c r="CS14596" s="52"/>
      <c r="CT14596" s="52"/>
      <c r="CU14596" s="33"/>
      <c r="CV14596" s="33"/>
    </row>
    <row r="14597" spans="74:100">
      <c r="BV14597" s="62"/>
      <c r="BW14597" s="62"/>
      <c r="BX14597" s="62"/>
      <c r="BY14597" s="62"/>
      <c r="BZ14597" s="62"/>
      <c r="CA14597" s="62"/>
      <c r="CB14597" s="62"/>
      <c r="CC14597" s="62"/>
      <c r="CD14597" s="62"/>
      <c r="CE14597" s="62"/>
      <c r="CF14597" s="62"/>
      <c r="CL14597" s="56" t="s">
        <v>23397</v>
      </c>
      <c r="CM14597" s="56" t="s">
        <v>216</v>
      </c>
      <c r="CN14597" s="56" t="s">
        <v>216</v>
      </c>
      <c r="CO14597" s="52"/>
      <c r="CP14597" s="52"/>
      <c r="CQ14597" s="52"/>
      <c r="CR14597" s="52"/>
      <c r="CS14597" s="52"/>
      <c r="CT14597" s="52"/>
      <c r="CU14597" s="33"/>
      <c r="CV14597" s="33"/>
    </row>
    <row r="14598" spans="74:100">
      <c r="BV14598" s="62"/>
      <c r="BW14598" s="62"/>
      <c r="BX14598" s="62"/>
      <c r="BY14598" s="62"/>
      <c r="BZ14598" s="62"/>
      <c r="CA14598" s="62"/>
      <c r="CB14598" s="62"/>
      <c r="CC14598" s="62"/>
      <c r="CD14598" s="62"/>
      <c r="CE14598" s="62"/>
      <c r="CF14598" s="62"/>
      <c r="CL14598" s="56" t="s">
        <v>23398</v>
      </c>
      <c r="CM14598" s="56" t="s">
        <v>216</v>
      </c>
      <c r="CN14598" s="56" t="s">
        <v>216</v>
      </c>
      <c r="CO14598" s="52"/>
      <c r="CP14598" s="52"/>
      <c r="CQ14598" s="52"/>
      <c r="CR14598" s="52"/>
      <c r="CS14598" s="52"/>
      <c r="CT14598" s="52"/>
      <c r="CU14598" s="33"/>
      <c r="CV14598" s="33"/>
    </row>
    <row r="14599" spans="74:100">
      <c r="BV14599" s="62"/>
      <c r="BW14599" s="62"/>
      <c r="BX14599" s="62"/>
      <c r="BY14599" s="62"/>
      <c r="BZ14599" s="62"/>
      <c r="CA14599" s="62"/>
      <c r="CB14599" s="62"/>
      <c r="CC14599" s="62"/>
      <c r="CD14599" s="62"/>
      <c r="CE14599" s="62"/>
      <c r="CF14599" s="62"/>
      <c r="CL14599" s="56" t="s">
        <v>7167</v>
      </c>
      <c r="CM14599" s="56" t="s">
        <v>216</v>
      </c>
      <c r="CN14599" s="56" t="s">
        <v>216</v>
      </c>
      <c r="CO14599" s="52"/>
      <c r="CP14599" s="52"/>
      <c r="CQ14599" s="52"/>
      <c r="CR14599" s="52"/>
      <c r="CS14599" s="52"/>
      <c r="CT14599" s="52"/>
      <c r="CU14599" s="33"/>
      <c r="CV14599" s="33"/>
    </row>
    <row r="14600" spans="74:100">
      <c r="BV14600" s="62"/>
      <c r="BW14600" s="62"/>
      <c r="BX14600" s="62"/>
      <c r="BY14600" s="62"/>
      <c r="BZ14600" s="62"/>
      <c r="CA14600" s="62"/>
      <c r="CB14600" s="62"/>
      <c r="CC14600" s="62"/>
      <c r="CD14600" s="62"/>
      <c r="CE14600" s="62"/>
      <c r="CF14600" s="62"/>
      <c r="CL14600" s="56" t="s">
        <v>23399</v>
      </c>
      <c r="CM14600" s="56" t="s">
        <v>216</v>
      </c>
      <c r="CN14600" s="56" t="s">
        <v>216</v>
      </c>
      <c r="CO14600" s="52"/>
      <c r="CP14600" s="52"/>
      <c r="CQ14600" s="52"/>
      <c r="CR14600" s="52"/>
      <c r="CS14600" s="52"/>
      <c r="CT14600" s="52"/>
      <c r="CU14600" s="33"/>
      <c r="CV14600" s="33"/>
    </row>
    <row r="14601" spans="74:100">
      <c r="BV14601" s="62"/>
      <c r="BW14601" s="62"/>
      <c r="BX14601" s="62"/>
      <c r="BY14601" s="62"/>
      <c r="BZ14601" s="62"/>
      <c r="CA14601" s="62"/>
      <c r="CB14601" s="62"/>
      <c r="CC14601" s="62"/>
      <c r="CD14601" s="62"/>
      <c r="CE14601" s="62"/>
      <c r="CF14601" s="62"/>
      <c r="CL14601" s="56" t="s">
        <v>7168</v>
      </c>
      <c r="CM14601" s="56" t="s">
        <v>216</v>
      </c>
      <c r="CN14601" s="56" t="s">
        <v>216</v>
      </c>
      <c r="CO14601" s="52"/>
      <c r="CP14601" s="52"/>
      <c r="CQ14601" s="52"/>
      <c r="CR14601" s="52"/>
      <c r="CS14601" s="52"/>
      <c r="CT14601" s="52"/>
      <c r="CU14601" s="33"/>
      <c r="CV14601" s="33"/>
    </row>
    <row r="14602" spans="74:100">
      <c r="BV14602" s="62"/>
      <c r="BW14602" s="62"/>
      <c r="BX14602" s="62"/>
      <c r="BY14602" s="62"/>
      <c r="BZ14602" s="62"/>
      <c r="CA14602" s="62"/>
      <c r="CB14602" s="62"/>
      <c r="CC14602" s="62"/>
      <c r="CD14602" s="62"/>
      <c r="CE14602" s="62"/>
      <c r="CF14602" s="62"/>
      <c r="CL14602" s="56" t="s">
        <v>7169</v>
      </c>
      <c r="CM14602" s="56" t="s">
        <v>216</v>
      </c>
      <c r="CN14602" s="56" t="s">
        <v>216</v>
      </c>
      <c r="CO14602" s="52"/>
      <c r="CP14602" s="52"/>
      <c r="CQ14602" s="52"/>
      <c r="CR14602" s="52"/>
      <c r="CS14602" s="52"/>
      <c r="CT14602" s="52"/>
      <c r="CU14602" s="33"/>
      <c r="CV14602" s="33"/>
    </row>
    <row r="14603" spans="74:100">
      <c r="BV14603" s="62"/>
      <c r="BW14603" s="62"/>
      <c r="BX14603" s="62"/>
      <c r="BY14603" s="62"/>
      <c r="BZ14603" s="62"/>
      <c r="CA14603" s="62"/>
      <c r="CB14603" s="62"/>
      <c r="CC14603" s="62"/>
      <c r="CD14603" s="62"/>
      <c r="CE14603" s="62"/>
      <c r="CF14603" s="62"/>
      <c r="CL14603" s="56" t="s">
        <v>7170</v>
      </c>
      <c r="CM14603" s="56" t="s">
        <v>216</v>
      </c>
      <c r="CN14603" s="56" t="s">
        <v>216</v>
      </c>
      <c r="CO14603" s="52"/>
      <c r="CP14603" s="52"/>
      <c r="CQ14603" s="52"/>
      <c r="CR14603" s="52"/>
      <c r="CS14603" s="52"/>
      <c r="CT14603" s="52"/>
      <c r="CU14603" s="33"/>
      <c r="CV14603" s="33"/>
    </row>
    <row r="14604" spans="74:100">
      <c r="BV14604" s="62"/>
      <c r="BW14604" s="62"/>
      <c r="BX14604" s="62"/>
      <c r="BY14604" s="62"/>
      <c r="BZ14604" s="62"/>
      <c r="CA14604" s="62"/>
      <c r="CB14604" s="62"/>
      <c r="CC14604" s="62"/>
      <c r="CD14604" s="62"/>
      <c r="CE14604" s="62"/>
      <c r="CF14604" s="62"/>
      <c r="CL14604" s="56" t="s">
        <v>23400</v>
      </c>
      <c r="CM14604" s="56" t="s">
        <v>216</v>
      </c>
      <c r="CN14604" s="56" t="s">
        <v>216</v>
      </c>
      <c r="CO14604" s="52"/>
      <c r="CP14604" s="52"/>
      <c r="CQ14604" s="52"/>
      <c r="CR14604" s="52"/>
      <c r="CS14604" s="52"/>
      <c r="CT14604" s="52"/>
      <c r="CU14604" s="33"/>
      <c r="CV14604" s="33"/>
    </row>
    <row r="14605" spans="74:100">
      <c r="BV14605" s="62"/>
      <c r="BW14605" s="62"/>
      <c r="BX14605" s="62"/>
      <c r="BY14605" s="62"/>
      <c r="BZ14605" s="62"/>
      <c r="CA14605" s="62"/>
      <c r="CB14605" s="62"/>
      <c r="CC14605" s="62"/>
      <c r="CD14605" s="62"/>
      <c r="CE14605" s="62"/>
      <c r="CF14605" s="62"/>
      <c r="CL14605" s="56" t="s">
        <v>7156</v>
      </c>
      <c r="CM14605" s="56" t="s">
        <v>216</v>
      </c>
      <c r="CN14605" s="56" t="s">
        <v>216</v>
      </c>
      <c r="CO14605" s="52"/>
      <c r="CP14605" s="52"/>
      <c r="CQ14605" s="52"/>
      <c r="CR14605" s="52"/>
      <c r="CS14605" s="52"/>
      <c r="CT14605" s="52"/>
      <c r="CU14605" s="33"/>
      <c r="CV14605" s="33"/>
    </row>
    <row r="14606" spans="74:100">
      <c r="BV14606" s="62"/>
      <c r="BW14606" s="62"/>
      <c r="BX14606" s="62"/>
      <c r="BY14606" s="62"/>
      <c r="BZ14606" s="62"/>
      <c r="CA14606" s="62"/>
      <c r="CB14606" s="62"/>
      <c r="CC14606" s="62"/>
      <c r="CD14606" s="62"/>
      <c r="CE14606" s="62"/>
      <c r="CF14606" s="62"/>
      <c r="CL14606" s="56" t="s">
        <v>7157</v>
      </c>
      <c r="CM14606" s="56" t="s">
        <v>216</v>
      </c>
      <c r="CN14606" s="56" t="s">
        <v>216</v>
      </c>
      <c r="CO14606" s="52"/>
      <c r="CP14606" s="52"/>
      <c r="CQ14606" s="52"/>
      <c r="CR14606" s="52"/>
      <c r="CS14606" s="52"/>
      <c r="CT14606" s="52"/>
      <c r="CU14606" s="33"/>
      <c r="CV14606" s="33"/>
    </row>
    <row r="14607" spans="74:100">
      <c r="BV14607" s="62"/>
      <c r="BW14607" s="62"/>
      <c r="BX14607" s="62"/>
      <c r="BY14607" s="62"/>
      <c r="BZ14607" s="62"/>
      <c r="CA14607" s="62"/>
      <c r="CB14607" s="62"/>
      <c r="CC14607" s="62"/>
      <c r="CD14607" s="62"/>
      <c r="CE14607" s="62"/>
      <c r="CF14607" s="62"/>
      <c r="CL14607" s="56" t="s">
        <v>7171</v>
      </c>
      <c r="CM14607" s="56" t="s">
        <v>216</v>
      </c>
      <c r="CN14607" s="56" t="s">
        <v>216</v>
      </c>
      <c r="CO14607" s="52"/>
      <c r="CP14607" s="52"/>
      <c r="CQ14607" s="52"/>
      <c r="CR14607" s="52"/>
      <c r="CS14607" s="52"/>
      <c r="CT14607" s="52"/>
      <c r="CU14607" s="33"/>
      <c r="CV14607" s="33"/>
    </row>
    <row r="14608" spans="74:100">
      <c r="BV14608" s="62"/>
      <c r="BW14608" s="62"/>
      <c r="BX14608" s="62"/>
      <c r="BY14608" s="62"/>
      <c r="BZ14608" s="62"/>
      <c r="CA14608" s="62"/>
      <c r="CB14608" s="62"/>
      <c r="CC14608" s="62"/>
      <c r="CD14608" s="62"/>
      <c r="CE14608" s="62"/>
      <c r="CF14608" s="62"/>
      <c r="CL14608" s="56" t="s">
        <v>7172</v>
      </c>
      <c r="CM14608" s="56" t="s">
        <v>216</v>
      </c>
      <c r="CN14608" s="56" t="s">
        <v>216</v>
      </c>
      <c r="CO14608" s="52"/>
      <c r="CP14608" s="52"/>
      <c r="CQ14608" s="52"/>
      <c r="CR14608" s="52"/>
      <c r="CS14608" s="52"/>
      <c r="CT14608" s="52"/>
      <c r="CU14608" s="33"/>
      <c r="CV14608" s="33"/>
    </row>
    <row r="14609" spans="74:100">
      <c r="BV14609" s="62"/>
      <c r="BW14609" s="62"/>
      <c r="BX14609" s="62"/>
      <c r="BY14609" s="62"/>
      <c r="BZ14609" s="62"/>
      <c r="CA14609" s="62"/>
      <c r="CB14609" s="62"/>
      <c r="CC14609" s="62"/>
      <c r="CD14609" s="62"/>
      <c r="CE14609" s="62"/>
      <c r="CF14609" s="62"/>
      <c r="CL14609" s="56" t="s">
        <v>7173</v>
      </c>
      <c r="CM14609" s="56" t="s">
        <v>216</v>
      </c>
      <c r="CN14609" s="56" t="s">
        <v>216</v>
      </c>
      <c r="CO14609" s="52"/>
      <c r="CP14609" s="52"/>
      <c r="CQ14609" s="52"/>
      <c r="CR14609" s="52"/>
      <c r="CS14609" s="52"/>
      <c r="CT14609" s="52"/>
      <c r="CU14609" s="33"/>
      <c r="CV14609" s="33"/>
    </row>
    <row r="14610" spans="74:100">
      <c r="BV14610" s="62"/>
      <c r="BW14610" s="62"/>
      <c r="BX14610" s="62"/>
      <c r="BY14610" s="62"/>
      <c r="BZ14610" s="62"/>
      <c r="CA14610" s="62"/>
      <c r="CB14610" s="62"/>
      <c r="CC14610" s="62"/>
      <c r="CD14610" s="62"/>
      <c r="CE14610" s="62"/>
      <c r="CF14610" s="62"/>
      <c r="CL14610" s="56" t="s">
        <v>23401</v>
      </c>
      <c r="CM14610" s="56" t="s">
        <v>216</v>
      </c>
      <c r="CN14610" s="56" t="s">
        <v>216</v>
      </c>
      <c r="CO14610" s="52"/>
      <c r="CP14610" s="52"/>
      <c r="CQ14610" s="52"/>
      <c r="CR14610" s="52"/>
      <c r="CS14610" s="52"/>
      <c r="CT14610" s="52"/>
      <c r="CU14610" s="33"/>
      <c r="CV14610" s="33"/>
    </row>
    <row r="14611" spans="74:100">
      <c r="BV14611" s="62"/>
      <c r="BW14611" s="62"/>
      <c r="BX14611" s="62"/>
      <c r="BY14611" s="62"/>
      <c r="BZ14611" s="62"/>
      <c r="CA14611" s="62"/>
      <c r="CB14611" s="62"/>
      <c r="CC14611" s="62"/>
      <c r="CD14611" s="62"/>
      <c r="CE14611" s="62"/>
      <c r="CF14611" s="62"/>
      <c r="CL14611" s="56" t="s">
        <v>23402</v>
      </c>
      <c r="CM14611" s="56" t="s">
        <v>216</v>
      </c>
      <c r="CN14611" s="56" t="s">
        <v>216</v>
      </c>
      <c r="CO14611" s="52"/>
      <c r="CP14611" s="52"/>
      <c r="CQ14611" s="52"/>
      <c r="CR14611" s="52"/>
      <c r="CS14611" s="52"/>
      <c r="CT14611" s="52"/>
      <c r="CU14611" s="33"/>
      <c r="CV14611" s="33"/>
    </row>
    <row r="14612" spans="74:100">
      <c r="BV14612" s="62"/>
      <c r="BW14612" s="62"/>
      <c r="BX14612" s="62"/>
      <c r="BY14612" s="62"/>
      <c r="BZ14612" s="62"/>
      <c r="CA14612" s="62"/>
      <c r="CB14612" s="62"/>
      <c r="CC14612" s="62"/>
      <c r="CD14612" s="62"/>
      <c r="CE14612" s="62"/>
      <c r="CF14612" s="62"/>
      <c r="CL14612" s="56" t="s">
        <v>7174</v>
      </c>
      <c r="CM14612" s="56" t="s">
        <v>216</v>
      </c>
      <c r="CN14612" s="56" t="s">
        <v>216</v>
      </c>
      <c r="CO14612" s="52"/>
      <c r="CP14612" s="52"/>
      <c r="CQ14612" s="52"/>
      <c r="CR14612" s="52"/>
      <c r="CS14612" s="52"/>
      <c r="CT14612" s="52"/>
      <c r="CU14612" s="33"/>
      <c r="CV14612" s="33"/>
    </row>
    <row r="14613" spans="74:100">
      <c r="BV14613" s="62"/>
      <c r="BW14613" s="62"/>
      <c r="BX14613" s="62"/>
      <c r="BY14613" s="62"/>
      <c r="BZ14613" s="62"/>
      <c r="CA14613" s="62"/>
      <c r="CB14613" s="62"/>
      <c r="CC14613" s="62"/>
      <c r="CD14613" s="62"/>
      <c r="CE14613" s="62"/>
      <c r="CF14613" s="62"/>
      <c r="CL14613" s="56" t="s">
        <v>3146</v>
      </c>
      <c r="CM14613" s="56" t="s">
        <v>216</v>
      </c>
      <c r="CN14613" s="56" t="s">
        <v>216</v>
      </c>
      <c r="CO14613" s="52"/>
      <c r="CP14613" s="52"/>
      <c r="CQ14613" s="52"/>
      <c r="CR14613" s="52"/>
      <c r="CS14613" s="52"/>
      <c r="CT14613" s="52"/>
      <c r="CU14613" s="33"/>
      <c r="CV14613" s="33"/>
    </row>
    <row r="14614" spans="74:100">
      <c r="BV14614" s="62"/>
      <c r="BW14614" s="62"/>
      <c r="BX14614" s="62"/>
      <c r="BY14614" s="62"/>
      <c r="BZ14614" s="62"/>
      <c r="CA14614" s="62"/>
      <c r="CB14614" s="62"/>
      <c r="CC14614" s="62"/>
      <c r="CD14614" s="62"/>
      <c r="CE14614" s="62"/>
      <c r="CF14614" s="62"/>
      <c r="CL14614" s="56" t="s">
        <v>23403</v>
      </c>
      <c r="CM14614" s="56" t="s">
        <v>216</v>
      </c>
      <c r="CN14614" s="56" t="s">
        <v>216</v>
      </c>
      <c r="CO14614" s="52"/>
      <c r="CP14614" s="52"/>
      <c r="CQ14614" s="52"/>
      <c r="CR14614" s="52"/>
      <c r="CS14614" s="52"/>
      <c r="CT14614" s="52"/>
      <c r="CU14614" s="33"/>
      <c r="CV14614" s="33"/>
    </row>
    <row r="14615" spans="74:100">
      <c r="BV14615" s="62"/>
      <c r="BW14615" s="62"/>
      <c r="BX14615" s="62"/>
      <c r="BY14615" s="62"/>
      <c r="BZ14615" s="62"/>
      <c r="CA14615" s="62"/>
      <c r="CB14615" s="62"/>
      <c r="CC14615" s="62"/>
      <c r="CD14615" s="62"/>
      <c r="CE14615" s="62"/>
      <c r="CF14615" s="62"/>
      <c r="CL14615" s="56" t="s">
        <v>7158</v>
      </c>
      <c r="CM14615" s="56" t="s">
        <v>216</v>
      </c>
      <c r="CN14615" s="56" t="s">
        <v>216</v>
      </c>
      <c r="CO14615" s="52"/>
      <c r="CP14615" s="52"/>
      <c r="CQ14615" s="52"/>
      <c r="CR14615" s="52"/>
      <c r="CS14615" s="52"/>
      <c r="CT14615" s="52"/>
      <c r="CU14615" s="33"/>
      <c r="CV14615" s="33"/>
    </row>
    <row r="14616" spans="74:100">
      <c r="BV14616" s="62"/>
      <c r="BW14616" s="62"/>
      <c r="BX14616" s="62"/>
      <c r="BY14616" s="62"/>
      <c r="BZ14616" s="62"/>
      <c r="CA14616" s="62"/>
      <c r="CB14616" s="62"/>
      <c r="CC14616" s="62"/>
      <c r="CD14616" s="62"/>
      <c r="CE14616" s="62"/>
      <c r="CF14616" s="62"/>
      <c r="CL14616" s="56" t="s">
        <v>23404</v>
      </c>
      <c r="CM14616" s="56" t="s">
        <v>216</v>
      </c>
      <c r="CN14616" s="56" t="s">
        <v>216</v>
      </c>
      <c r="CO14616" s="52"/>
      <c r="CP14616" s="52"/>
      <c r="CQ14616" s="52"/>
      <c r="CR14616" s="52"/>
      <c r="CS14616" s="52"/>
      <c r="CT14616" s="52"/>
      <c r="CU14616" s="33"/>
      <c r="CV14616" s="33"/>
    </row>
    <row r="14617" spans="74:100">
      <c r="BV14617" s="62"/>
      <c r="BW14617" s="62"/>
      <c r="BX14617" s="62"/>
      <c r="BY14617" s="62"/>
      <c r="BZ14617" s="62"/>
      <c r="CA14617" s="62"/>
      <c r="CB14617" s="62"/>
      <c r="CC14617" s="62"/>
      <c r="CD14617" s="62"/>
      <c r="CE14617" s="62"/>
      <c r="CF14617" s="62"/>
      <c r="CL14617" s="56" t="s">
        <v>23405</v>
      </c>
      <c r="CM14617" s="56" t="s">
        <v>216</v>
      </c>
      <c r="CN14617" s="56" t="s">
        <v>216</v>
      </c>
      <c r="CO14617" s="52"/>
      <c r="CP14617" s="52"/>
      <c r="CQ14617" s="52"/>
      <c r="CR14617" s="52"/>
      <c r="CS14617" s="52"/>
      <c r="CT14617" s="52"/>
      <c r="CU14617" s="33"/>
      <c r="CV14617" s="33"/>
    </row>
    <row r="14618" spans="74:100">
      <c r="BV14618" s="62"/>
      <c r="BW14618" s="62"/>
      <c r="BX14618" s="62"/>
      <c r="BY14618" s="62"/>
      <c r="BZ14618" s="62"/>
      <c r="CA14618" s="62"/>
      <c r="CB14618" s="62"/>
      <c r="CC14618" s="62"/>
      <c r="CD14618" s="62"/>
      <c r="CE14618" s="62"/>
      <c r="CF14618" s="62"/>
      <c r="CL14618" s="56" t="s">
        <v>7175</v>
      </c>
      <c r="CM14618" s="56" t="s">
        <v>216</v>
      </c>
      <c r="CN14618" s="56" t="s">
        <v>216</v>
      </c>
      <c r="CO14618" s="52"/>
      <c r="CP14618" s="52"/>
      <c r="CQ14618" s="52"/>
      <c r="CR14618" s="52"/>
      <c r="CS14618" s="52"/>
      <c r="CT14618" s="52"/>
      <c r="CU14618" s="33"/>
      <c r="CV14618" s="33"/>
    </row>
    <row r="14619" spans="74:100">
      <c r="BV14619" s="62"/>
      <c r="BW14619" s="62"/>
      <c r="BX14619" s="62"/>
      <c r="BY14619" s="62"/>
      <c r="BZ14619" s="62"/>
      <c r="CA14619" s="62"/>
      <c r="CB14619" s="62"/>
      <c r="CC14619" s="62"/>
      <c r="CD14619" s="62"/>
      <c r="CE14619" s="62"/>
      <c r="CF14619" s="62"/>
      <c r="CL14619" s="56" t="s">
        <v>7176</v>
      </c>
      <c r="CM14619" s="56" t="s">
        <v>216</v>
      </c>
      <c r="CN14619" s="56" t="s">
        <v>216</v>
      </c>
      <c r="CO14619" s="52"/>
      <c r="CP14619" s="52"/>
      <c r="CQ14619" s="52"/>
      <c r="CR14619" s="52"/>
      <c r="CS14619" s="52"/>
      <c r="CT14619" s="52"/>
      <c r="CU14619" s="33"/>
      <c r="CV14619" s="33"/>
    </row>
    <row r="14620" spans="74:100">
      <c r="BV14620" s="62"/>
      <c r="BW14620" s="62"/>
      <c r="BX14620" s="62"/>
      <c r="BY14620" s="62"/>
      <c r="BZ14620" s="62"/>
      <c r="CA14620" s="62"/>
      <c r="CB14620" s="62"/>
      <c r="CC14620" s="62"/>
      <c r="CD14620" s="62"/>
      <c r="CE14620" s="62"/>
      <c r="CF14620" s="62"/>
      <c r="CL14620" s="56" t="s">
        <v>23406</v>
      </c>
      <c r="CM14620" s="56" t="s">
        <v>216</v>
      </c>
      <c r="CN14620" s="56" t="s">
        <v>216</v>
      </c>
      <c r="CO14620" s="52"/>
      <c r="CP14620" s="52"/>
      <c r="CQ14620" s="52"/>
      <c r="CR14620" s="52"/>
      <c r="CS14620" s="52"/>
      <c r="CT14620" s="52"/>
      <c r="CU14620" s="33"/>
      <c r="CV14620" s="33"/>
    </row>
    <row r="14621" spans="74:100">
      <c r="BV14621" s="62"/>
      <c r="BW14621" s="62"/>
      <c r="BX14621" s="62"/>
      <c r="BY14621" s="62"/>
      <c r="BZ14621" s="62"/>
      <c r="CA14621" s="62"/>
      <c r="CB14621" s="62"/>
      <c r="CC14621" s="62"/>
      <c r="CD14621" s="62"/>
      <c r="CE14621" s="62"/>
      <c r="CF14621" s="62"/>
      <c r="CL14621" s="56" t="s">
        <v>23407</v>
      </c>
      <c r="CM14621" s="56" t="s">
        <v>216</v>
      </c>
      <c r="CN14621" s="56" t="s">
        <v>216</v>
      </c>
      <c r="CO14621" s="52"/>
      <c r="CP14621" s="52"/>
      <c r="CQ14621" s="52"/>
      <c r="CR14621" s="52"/>
      <c r="CS14621" s="52"/>
      <c r="CT14621" s="52"/>
      <c r="CU14621" s="33"/>
      <c r="CV14621" s="33"/>
    </row>
    <row r="14622" spans="74:100">
      <c r="BV14622" s="62"/>
      <c r="BW14622" s="62"/>
      <c r="BX14622" s="62"/>
      <c r="BY14622" s="62"/>
      <c r="BZ14622" s="62"/>
      <c r="CA14622" s="62"/>
      <c r="CB14622" s="62"/>
      <c r="CC14622" s="62"/>
      <c r="CD14622" s="62"/>
      <c r="CE14622" s="62"/>
      <c r="CF14622" s="62"/>
      <c r="CL14622" s="56" t="s">
        <v>23408</v>
      </c>
      <c r="CM14622" s="56" t="s">
        <v>216</v>
      </c>
      <c r="CN14622" s="56" t="s">
        <v>216</v>
      </c>
      <c r="CO14622" s="52"/>
      <c r="CP14622" s="52"/>
      <c r="CQ14622" s="52"/>
      <c r="CR14622" s="52"/>
      <c r="CS14622" s="52"/>
      <c r="CT14622" s="52"/>
      <c r="CU14622" s="33"/>
      <c r="CV14622" s="33"/>
    </row>
    <row r="14623" spans="74:100">
      <c r="BV14623" s="62"/>
      <c r="BW14623" s="62"/>
      <c r="BX14623" s="62"/>
      <c r="BY14623" s="62"/>
      <c r="BZ14623" s="62"/>
      <c r="CA14623" s="62"/>
      <c r="CB14623" s="62"/>
      <c r="CC14623" s="62"/>
      <c r="CD14623" s="62"/>
      <c r="CE14623" s="62"/>
      <c r="CF14623" s="62"/>
      <c r="CL14623" s="56" t="s">
        <v>3147</v>
      </c>
      <c r="CM14623" s="56" t="s">
        <v>216</v>
      </c>
      <c r="CN14623" s="56" t="s">
        <v>216</v>
      </c>
      <c r="CO14623" s="52"/>
      <c r="CP14623" s="52"/>
      <c r="CQ14623" s="52"/>
      <c r="CR14623" s="52"/>
      <c r="CS14623" s="52"/>
      <c r="CT14623" s="52"/>
      <c r="CU14623" s="33"/>
      <c r="CV14623" s="33"/>
    </row>
    <row r="14624" spans="74:100">
      <c r="BV14624" s="62"/>
      <c r="BW14624" s="62"/>
      <c r="BX14624" s="62"/>
      <c r="BY14624" s="62"/>
      <c r="BZ14624" s="62"/>
      <c r="CA14624" s="62"/>
      <c r="CB14624" s="62"/>
      <c r="CC14624" s="62"/>
      <c r="CD14624" s="62"/>
      <c r="CE14624" s="62"/>
      <c r="CF14624" s="62"/>
      <c r="CL14624" s="56" t="s">
        <v>3148</v>
      </c>
      <c r="CM14624" s="56" t="s">
        <v>216</v>
      </c>
      <c r="CN14624" s="56" t="s">
        <v>216</v>
      </c>
      <c r="CO14624" s="52"/>
      <c r="CP14624" s="52"/>
      <c r="CQ14624" s="52"/>
      <c r="CR14624" s="52"/>
      <c r="CS14624" s="52"/>
      <c r="CT14624" s="52"/>
      <c r="CU14624" s="33"/>
      <c r="CV14624" s="33"/>
    </row>
    <row r="14625" spans="74:100">
      <c r="BV14625" s="62"/>
      <c r="BW14625" s="62"/>
      <c r="BX14625" s="62"/>
      <c r="BY14625" s="62"/>
      <c r="BZ14625" s="62"/>
      <c r="CA14625" s="62"/>
      <c r="CB14625" s="62"/>
      <c r="CC14625" s="62"/>
      <c r="CD14625" s="62"/>
      <c r="CE14625" s="62"/>
      <c r="CF14625" s="62"/>
      <c r="CL14625" s="56" t="s">
        <v>23409</v>
      </c>
      <c r="CM14625" s="56" t="s">
        <v>216</v>
      </c>
      <c r="CN14625" s="56" t="s">
        <v>216</v>
      </c>
      <c r="CO14625" s="52"/>
      <c r="CP14625" s="52"/>
      <c r="CQ14625" s="52"/>
      <c r="CR14625" s="52"/>
      <c r="CS14625" s="52"/>
      <c r="CT14625" s="52"/>
      <c r="CU14625" s="33"/>
      <c r="CV14625" s="33"/>
    </row>
    <row r="14626" spans="74:100">
      <c r="BV14626" s="62"/>
      <c r="BW14626" s="62"/>
      <c r="BX14626" s="62"/>
      <c r="BY14626" s="62"/>
      <c r="BZ14626" s="62"/>
      <c r="CA14626" s="62"/>
      <c r="CB14626" s="62"/>
      <c r="CC14626" s="62"/>
      <c r="CD14626" s="62"/>
      <c r="CE14626" s="62"/>
      <c r="CF14626" s="62"/>
      <c r="CL14626" s="56" t="s">
        <v>7159</v>
      </c>
      <c r="CM14626" s="56" t="s">
        <v>216</v>
      </c>
      <c r="CN14626" s="56" t="s">
        <v>216</v>
      </c>
      <c r="CO14626" s="52"/>
      <c r="CP14626" s="52"/>
      <c r="CQ14626" s="52"/>
      <c r="CR14626" s="52"/>
      <c r="CS14626" s="52"/>
      <c r="CT14626" s="52"/>
      <c r="CU14626" s="33"/>
      <c r="CV14626" s="33"/>
    </row>
    <row r="14627" spans="74:100">
      <c r="BV14627" s="62"/>
      <c r="BW14627" s="62"/>
      <c r="BX14627" s="62"/>
      <c r="BY14627" s="62"/>
      <c r="BZ14627" s="62"/>
      <c r="CA14627" s="62"/>
      <c r="CB14627" s="62"/>
      <c r="CC14627" s="62"/>
      <c r="CD14627" s="62"/>
      <c r="CE14627" s="62"/>
      <c r="CF14627" s="62"/>
      <c r="CL14627" s="56" t="s">
        <v>7160</v>
      </c>
      <c r="CM14627" s="56" t="s">
        <v>216</v>
      </c>
      <c r="CN14627" s="56" t="s">
        <v>216</v>
      </c>
      <c r="CO14627" s="52"/>
      <c r="CP14627" s="52"/>
      <c r="CQ14627" s="52"/>
      <c r="CR14627" s="52"/>
      <c r="CS14627" s="52"/>
      <c r="CT14627" s="52"/>
      <c r="CU14627" s="33"/>
      <c r="CV14627" s="33"/>
    </row>
    <row r="14628" spans="74:100">
      <c r="BV14628" s="62"/>
      <c r="BW14628" s="62"/>
      <c r="BX14628" s="62"/>
      <c r="BY14628" s="62"/>
      <c r="BZ14628" s="62"/>
      <c r="CA14628" s="62"/>
      <c r="CB14628" s="62"/>
      <c r="CC14628" s="62"/>
      <c r="CD14628" s="62"/>
      <c r="CE14628" s="62"/>
      <c r="CF14628" s="62"/>
      <c r="CL14628" s="56" t="s">
        <v>23410</v>
      </c>
      <c r="CM14628" s="56" t="s">
        <v>216</v>
      </c>
      <c r="CN14628" s="56" t="s">
        <v>216</v>
      </c>
      <c r="CO14628" s="52"/>
      <c r="CP14628" s="52"/>
      <c r="CQ14628" s="52"/>
      <c r="CR14628" s="52"/>
      <c r="CS14628" s="52"/>
      <c r="CT14628" s="52"/>
      <c r="CU14628" s="33"/>
      <c r="CV14628" s="33"/>
    </row>
    <row r="14629" spans="74:100">
      <c r="BV14629" s="62"/>
      <c r="BW14629" s="62"/>
      <c r="BX14629" s="62"/>
      <c r="BY14629" s="62"/>
      <c r="BZ14629" s="62"/>
      <c r="CA14629" s="62"/>
      <c r="CB14629" s="62"/>
      <c r="CC14629" s="62"/>
      <c r="CD14629" s="62"/>
      <c r="CE14629" s="62"/>
      <c r="CF14629" s="62"/>
      <c r="CL14629" s="56" t="s">
        <v>7177</v>
      </c>
      <c r="CM14629" s="56" t="s">
        <v>216</v>
      </c>
      <c r="CN14629" s="56" t="s">
        <v>216</v>
      </c>
      <c r="CO14629" s="52"/>
      <c r="CP14629" s="52"/>
      <c r="CQ14629" s="52"/>
      <c r="CR14629" s="52"/>
      <c r="CS14629" s="52"/>
      <c r="CT14629" s="52"/>
      <c r="CU14629" s="33"/>
      <c r="CV14629" s="33"/>
    </row>
    <row r="14630" spans="74:100">
      <c r="BV14630" s="62"/>
      <c r="BW14630" s="62"/>
      <c r="BX14630" s="62"/>
      <c r="BY14630" s="62"/>
      <c r="BZ14630" s="62"/>
      <c r="CA14630" s="62"/>
      <c r="CB14630" s="62"/>
      <c r="CC14630" s="62"/>
      <c r="CD14630" s="62"/>
      <c r="CE14630" s="62"/>
      <c r="CF14630" s="62"/>
      <c r="CL14630" s="56" t="s">
        <v>7178</v>
      </c>
      <c r="CM14630" s="56" t="s">
        <v>216</v>
      </c>
      <c r="CN14630" s="56" t="s">
        <v>216</v>
      </c>
      <c r="CO14630" s="52"/>
      <c r="CP14630" s="52"/>
      <c r="CQ14630" s="52"/>
      <c r="CR14630" s="52"/>
      <c r="CS14630" s="52"/>
      <c r="CT14630" s="52"/>
      <c r="CU14630" s="33"/>
      <c r="CV14630" s="33"/>
    </row>
    <row r="14631" spans="74:100">
      <c r="BV14631" s="62"/>
      <c r="BW14631" s="62"/>
      <c r="BX14631" s="62"/>
      <c r="BY14631" s="62"/>
      <c r="BZ14631" s="62"/>
      <c r="CA14631" s="62"/>
      <c r="CB14631" s="62"/>
      <c r="CC14631" s="62"/>
      <c r="CD14631" s="62"/>
      <c r="CE14631" s="62"/>
      <c r="CF14631" s="62"/>
      <c r="CL14631" s="35" t="s">
        <v>7182</v>
      </c>
      <c r="CM14631" s="35" t="s">
        <v>217</v>
      </c>
      <c r="CN14631" s="35" t="s">
        <v>217</v>
      </c>
      <c r="CO14631" s="52"/>
      <c r="CP14631" s="52"/>
      <c r="CQ14631" s="52"/>
      <c r="CR14631" s="52"/>
      <c r="CS14631" s="52"/>
      <c r="CT14631" s="52"/>
      <c r="CU14631" s="33"/>
      <c r="CV14631" s="33"/>
    </row>
    <row r="14632" spans="74:100">
      <c r="BV14632" s="62"/>
      <c r="BW14632" s="62"/>
      <c r="BX14632" s="62"/>
      <c r="BY14632" s="62"/>
      <c r="BZ14632" s="62"/>
      <c r="CA14632" s="62"/>
      <c r="CB14632" s="62"/>
      <c r="CC14632" s="62"/>
      <c r="CD14632" s="62"/>
      <c r="CE14632" s="62"/>
      <c r="CF14632" s="62"/>
      <c r="CL14632" s="56" t="s">
        <v>7161</v>
      </c>
      <c r="CM14632" s="56" t="s">
        <v>216</v>
      </c>
      <c r="CN14632" s="56" t="s">
        <v>216</v>
      </c>
      <c r="CO14632" s="52"/>
      <c r="CP14632" s="52"/>
      <c r="CQ14632" s="52"/>
      <c r="CR14632" s="52"/>
      <c r="CS14632" s="52"/>
      <c r="CT14632" s="52"/>
      <c r="CU14632" s="33"/>
      <c r="CV14632" s="33"/>
    </row>
    <row r="14633" spans="74:100">
      <c r="BV14633" s="62"/>
      <c r="BW14633" s="62"/>
      <c r="BX14633" s="62"/>
      <c r="BY14633" s="62"/>
      <c r="BZ14633" s="62"/>
      <c r="CA14633" s="62"/>
      <c r="CB14633" s="62"/>
      <c r="CC14633" s="62"/>
      <c r="CD14633" s="62"/>
      <c r="CE14633" s="62"/>
      <c r="CF14633" s="62"/>
      <c r="CL14633" s="56" t="s">
        <v>7179</v>
      </c>
      <c r="CM14633" s="56" t="s">
        <v>216</v>
      </c>
      <c r="CN14633" s="56" t="s">
        <v>216</v>
      </c>
      <c r="CO14633" s="52"/>
      <c r="CP14633" s="52"/>
      <c r="CQ14633" s="52"/>
      <c r="CR14633" s="52"/>
      <c r="CS14633" s="52"/>
      <c r="CT14633" s="52"/>
      <c r="CU14633" s="33"/>
      <c r="CV14633" s="33"/>
    </row>
    <row r="14634" spans="74:100">
      <c r="BV14634" s="62"/>
      <c r="BW14634" s="62"/>
      <c r="BX14634" s="62"/>
      <c r="BY14634" s="62"/>
      <c r="BZ14634" s="62"/>
      <c r="CA14634" s="62"/>
      <c r="CB14634" s="62"/>
      <c r="CC14634" s="62"/>
      <c r="CD14634" s="62"/>
      <c r="CE14634" s="62"/>
      <c r="CF14634" s="62"/>
      <c r="CL14634" s="56" t="s">
        <v>23411</v>
      </c>
      <c r="CM14634" s="56" t="s">
        <v>216</v>
      </c>
      <c r="CN14634" s="56" t="s">
        <v>216</v>
      </c>
      <c r="CO14634" s="52"/>
      <c r="CP14634" s="52"/>
      <c r="CQ14634" s="52"/>
      <c r="CR14634" s="52"/>
      <c r="CS14634" s="52"/>
      <c r="CT14634" s="52"/>
      <c r="CU14634" s="33"/>
      <c r="CV14634" s="33"/>
    </row>
    <row r="14635" spans="74:100">
      <c r="BV14635" s="62"/>
      <c r="BW14635" s="62"/>
      <c r="BX14635" s="62"/>
      <c r="BY14635" s="62"/>
      <c r="BZ14635" s="62"/>
      <c r="CA14635" s="62"/>
      <c r="CB14635" s="62"/>
      <c r="CC14635" s="62"/>
      <c r="CD14635" s="62"/>
      <c r="CE14635" s="62"/>
      <c r="CF14635" s="62"/>
      <c r="CL14635" s="56" t="s">
        <v>23412</v>
      </c>
      <c r="CM14635" s="56" t="s">
        <v>216</v>
      </c>
      <c r="CN14635" s="56" t="s">
        <v>216</v>
      </c>
      <c r="CO14635" s="52"/>
      <c r="CP14635" s="52"/>
      <c r="CQ14635" s="52"/>
      <c r="CR14635" s="52"/>
      <c r="CS14635" s="52"/>
      <c r="CT14635" s="52"/>
      <c r="CU14635" s="33"/>
      <c r="CV14635" s="33"/>
    </row>
    <row r="14636" spans="74:100">
      <c r="BV14636" s="62"/>
      <c r="BW14636" s="62"/>
      <c r="BX14636" s="62"/>
      <c r="BY14636" s="62"/>
      <c r="BZ14636" s="62"/>
      <c r="CA14636" s="62"/>
      <c r="CB14636" s="62"/>
      <c r="CC14636" s="62"/>
      <c r="CD14636" s="62"/>
      <c r="CE14636" s="62"/>
      <c r="CF14636" s="62"/>
      <c r="CL14636" s="56" t="s">
        <v>7180</v>
      </c>
      <c r="CM14636" s="56" t="s">
        <v>216</v>
      </c>
      <c r="CN14636" s="56" t="s">
        <v>216</v>
      </c>
      <c r="CO14636" s="52"/>
      <c r="CP14636" s="52"/>
      <c r="CQ14636" s="52"/>
      <c r="CR14636" s="52"/>
      <c r="CS14636" s="52"/>
      <c r="CT14636" s="52"/>
      <c r="CU14636" s="33"/>
      <c r="CV14636" s="33"/>
    </row>
    <row r="14637" spans="74:100">
      <c r="BV14637" s="62"/>
      <c r="BW14637" s="62"/>
      <c r="BX14637" s="62"/>
      <c r="BY14637" s="62"/>
      <c r="BZ14637" s="62"/>
      <c r="CA14637" s="62"/>
      <c r="CB14637" s="62"/>
      <c r="CC14637" s="62"/>
      <c r="CD14637" s="62"/>
      <c r="CE14637" s="62"/>
      <c r="CF14637" s="62"/>
      <c r="CL14637" s="56" t="s">
        <v>23413</v>
      </c>
      <c r="CM14637" s="56" t="s">
        <v>216</v>
      </c>
      <c r="CN14637" s="56" t="s">
        <v>216</v>
      </c>
      <c r="CO14637" s="52"/>
      <c r="CP14637" s="52"/>
      <c r="CQ14637" s="52"/>
      <c r="CR14637" s="52"/>
      <c r="CS14637" s="52"/>
      <c r="CT14637" s="52"/>
      <c r="CU14637" s="33"/>
      <c r="CV14637" s="33"/>
    </row>
    <row r="14638" spans="74:100">
      <c r="BV14638" s="62"/>
      <c r="BW14638" s="62"/>
      <c r="BX14638" s="62"/>
      <c r="BY14638" s="62"/>
      <c r="BZ14638" s="62"/>
      <c r="CA14638" s="62"/>
      <c r="CB14638" s="62"/>
      <c r="CC14638" s="62"/>
      <c r="CD14638" s="62"/>
      <c r="CE14638" s="62"/>
      <c r="CF14638" s="62"/>
      <c r="CL14638" s="56" t="s">
        <v>7181</v>
      </c>
      <c r="CM14638" s="56" t="s">
        <v>216</v>
      </c>
      <c r="CN14638" s="56" t="s">
        <v>216</v>
      </c>
      <c r="CO14638" s="52"/>
      <c r="CP14638" s="52"/>
      <c r="CQ14638" s="52"/>
      <c r="CR14638" s="52"/>
      <c r="CS14638" s="52"/>
      <c r="CT14638" s="52"/>
      <c r="CU14638" s="33"/>
      <c r="CV14638" s="33"/>
    </row>
    <row r="14639" spans="74:100">
      <c r="BV14639" s="62"/>
      <c r="BW14639" s="62"/>
      <c r="BX14639" s="62"/>
      <c r="BY14639" s="62"/>
      <c r="BZ14639" s="62"/>
      <c r="CA14639" s="62"/>
      <c r="CB14639" s="62"/>
      <c r="CC14639" s="62"/>
      <c r="CD14639" s="62"/>
      <c r="CE14639" s="62"/>
      <c r="CF14639" s="62"/>
      <c r="CL14639" s="35" t="s">
        <v>7405</v>
      </c>
      <c r="CM14639" s="35" t="s">
        <v>217</v>
      </c>
      <c r="CN14639" s="35" t="s">
        <v>217</v>
      </c>
      <c r="CO14639" s="52"/>
      <c r="CP14639" s="52"/>
      <c r="CQ14639" s="52"/>
      <c r="CR14639" s="52"/>
      <c r="CS14639" s="52"/>
      <c r="CT14639" s="52"/>
      <c r="CU14639" s="33"/>
      <c r="CV14639" s="33"/>
    </row>
    <row r="14640" spans="74:100">
      <c r="BV14640" s="62"/>
      <c r="BW14640" s="62"/>
      <c r="BX14640" s="62"/>
      <c r="BY14640" s="62"/>
      <c r="BZ14640" s="62"/>
      <c r="CA14640" s="62"/>
      <c r="CB14640" s="62"/>
      <c r="CC14640" s="62"/>
      <c r="CD14640" s="62"/>
      <c r="CE14640" s="62"/>
      <c r="CF14640" s="62"/>
      <c r="CL14640" s="35" t="s">
        <v>7406</v>
      </c>
      <c r="CM14640" s="35" t="s">
        <v>217</v>
      </c>
      <c r="CN14640" s="35" t="s">
        <v>217</v>
      </c>
      <c r="CO14640" s="52"/>
      <c r="CP14640" s="52"/>
      <c r="CQ14640" s="52"/>
      <c r="CR14640" s="52"/>
      <c r="CS14640" s="52"/>
      <c r="CT14640" s="52"/>
      <c r="CU14640" s="33"/>
      <c r="CV14640" s="33"/>
    </row>
    <row r="14641" spans="74:100">
      <c r="BV14641" s="62"/>
      <c r="BW14641" s="62"/>
      <c r="BX14641" s="62"/>
      <c r="BY14641" s="62"/>
      <c r="BZ14641" s="62"/>
      <c r="CA14641" s="62"/>
      <c r="CB14641" s="62"/>
      <c r="CC14641" s="62"/>
      <c r="CD14641" s="62"/>
      <c r="CE14641" s="62"/>
      <c r="CF14641" s="62"/>
      <c r="CL14641" s="35" t="s">
        <v>7185</v>
      </c>
      <c r="CM14641" s="35" t="s">
        <v>217</v>
      </c>
      <c r="CN14641" s="35" t="s">
        <v>217</v>
      </c>
      <c r="CO14641" s="52"/>
      <c r="CP14641" s="52"/>
      <c r="CQ14641" s="52"/>
      <c r="CR14641" s="52"/>
      <c r="CS14641" s="52"/>
      <c r="CT14641" s="52"/>
      <c r="CU14641" s="33"/>
      <c r="CV14641" s="33"/>
    </row>
    <row r="14642" spans="74:100">
      <c r="BV14642" s="62"/>
      <c r="BW14642" s="62"/>
      <c r="BX14642" s="62"/>
      <c r="BY14642" s="62"/>
      <c r="BZ14642" s="62"/>
      <c r="CA14642" s="62"/>
      <c r="CB14642" s="62"/>
      <c r="CC14642" s="62"/>
      <c r="CD14642" s="62"/>
      <c r="CE14642" s="62"/>
      <c r="CF14642" s="62"/>
      <c r="CL14642" s="56" t="s">
        <v>25094</v>
      </c>
      <c r="CM14642" s="56" t="s">
        <v>216</v>
      </c>
      <c r="CN14642" s="56" t="s">
        <v>216</v>
      </c>
      <c r="CO14642" s="52"/>
      <c r="CP14642" s="52"/>
      <c r="CQ14642" s="52"/>
      <c r="CR14642" s="52"/>
      <c r="CS14642" s="52"/>
      <c r="CT14642" s="52"/>
      <c r="CU14642" s="33"/>
      <c r="CV14642" s="33"/>
    </row>
    <row r="14643" spans="74:100">
      <c r="BV14643" s="62"/>
      <c r="BW14643" s="62"/>
      <c r="BX14643" s="62"/>
      <c r="BY14643" s="62"/>
      <c r="BZ14643" s="62"/>
      <c r="CA14643" s="62"/>
      <c r="CB14643" s="62"/>
      <c r="CC14643" s="62"/>
      <c r="CD14643" s="62"/>
      <c r="CE14643" s="62"/>
      <c r="CF14643" s="62"/>
      <c r="CL14643" s="56" t="s">
        <v>25095</v>
      </c>
      <c r="CM14643" s="56" t="s">
        <v>216</v>
      </c>
      <c r="CN14643" s="56" t="s">
        <v>216</v>
      </c>
      <c r="CO14643" s="52"/>
      <c r="CP14643" s="52"/>
      <c r="CQ14643" s="52"/>
      <c r="CR14643" s="52"/>
      <c r="CS14643" s="52"/>
      <c r="CT14643" s="52"/>
      <c r="CU14643" s="33"/>
      <c r="CV14643" s="33"/>
    </row>
    <row r="14644" spans="74:100">
      <c r="BV14644" s="62"/>
      <c r="BW14644" s="62"/>
      <c r="BX14644" s="62"/>
      <c r="BY14644" s="62"/>
      <c r="BZ14644" s="62"/>
      <c r="CA14644" s="62"/>
      <c r="CB14644" s="62"/>
      <c r="CC14644" s="62"/>
      <c r="CD14644" s="62"/>
      <c r="CE14644" s="62"/>
      <c r="CF14644" s="62"/>
      <c r="CL14644" s="56" t="s">
        <v>23414</v>
      </c>
      <c r="CM14644" s="56" t="s">
        <v>216</v>
      </c>
      <c r="CN14644" s="56" t="s">
        <v>216</v>
      </c>
      <c r="CO14644" s="52"/>
      <c r="CP14644" s="52"/>
      <c r="CQ14644" s="52"/>
      <c r="CR14644" s="52"/>
      <c r="CS14644" s="52"/>
      <c r="CT14644" s="52"/>
      <c r="CU14644" s="33"/>
      <c r="CV14644" s="33"/>
    </row>
    <row r="14645" spans="74:100">
      <c r="BV14645" s="62"/>
      <c r="BW14645" s="62"/>
      <c r="BX14645" s="62"/>
      <c r="BY14645" s="62"/>
      <c r="BZ14645" s="62"/>
      <c r="CA14645" s="62"/>
      <c r="CB14645" s="62"/>
      <c r="CC14645" s="62"/>
      <c r="CD14645" s="62"/>
      <c r="CE14645" s="62"/>
      <c r="CF14645" s="62"/>
      <c r="CL14645" s="56" t="s">
        <v>7432</v>
      </c>
      <c r="CM14645" s="56" t="s">
        <v>213</v>
      </c>
      <c r="CN14645" s="56" t="s">
        <v>213</v>
      </c>
      <c r="CO14645" s="52"/>
      <c r="CP14645" s="52"/>
      <c r="CQ14645" s="52"/>
      <c r="CR14645" s="52"/>
      <c r="CS14645" s="52"/>
      <c r="CT14645" s="52"/>
      <c r="CU14645" s="33"/>
      <c r="CV14645" s="33"/>
    </row>
    <row r="14646" spans="74:100">
      <c r="BV14646" s="62"/>
      <c r="BW14646" s="62"/>
      <c r="BX14646" s="62"/>
      <c r="BY14646" s="62"/>
      <c r="BZ14646" s="62"/>
      <c r="CA14646" s="62"/>
      <c r="CB14646" s="62"/>
      <c r="CC14646" s="62"/>
      <c r="CD14646" s="62"/>
      <c r="CE14646" s="62"/>
      <c r="CF14646" s="62"/>
      <c r="CL14646" s="56" t="s">
        <v>7433</v>
      </c>
      <c r="CM14646" s="56" t="s">
        <v>213</v>
      </c>
      <c r="CN14646" s="56" t="s">
        <v>213</v>
      </c>
      <c r="CO14646" s="52"/>
      <c r="CP14646" s="52"/>
      <c r="CQ14646" s="52"/>
      <c r="CR14646" s="52"/>
      <c r="CS14646" s="52"/>
      <c r="CT14646" s="52"/>
      <c r="CU14646" s="33"/>
      <c r="CV14646" s="33"/>
    </row>
    <row r="14647" spans="74:100">
      <c r="BV14647" s="62"/>
      <c r="BW14647" s="62"/>
      <c r="BX14647" s="62"/>
      <c r="BY14647" s="62"/>
      <c r="BZ14647" s="62"/>
      <c r="CA14647" s="62"/>
      <c r="CB14647" s="62"/>
      <c r="CC14647" s="62"/>
      <c r="CD14647" s="62"/>
      <c r="CE14647" s="62"/>
      <c r="CF14647" s="62"/>
      <c r="CL14647" s="56" t="s">
        <v>7434</v>
      </c>
      <c r="CM14647" s="56" t="s">
        <v>213</v>
      </c>
      <c r="CN14647" s="56" t="s">
        <v>213</v>
      </c>
      <c r="CO14647" s="52"/>
      <c r="CP14647" s="52"/>
      <c r="CQ14647" s="52"/>
      <c r="CR14647" s="52"/>
      <c r="CS14647" s="52"/>
      <c r="CT14647" s="52"/>
      <c r="CU14647" s="33"/>
      <c r="CV14647" s="33"/>
    </row>
    <row r="14648" spans="74:100">
      <c r="BV14648" s="62"/>
      <c r="BW14648" s="62"/>
      <c r="BX14648" s="62"/>
      <c r="BY14648" s="62"/>
      <c r="BZ14648" s="62"/>
      <c r="CA14648" s="62"/>
      <c r="CB14648" s="62"/>
      <c r="CC14648" s="62"/>
      <c r="CD14648" s="62"/>
      <c r="CE14648" s="62"/>
      <c r="CF14648" s="62"/>
      <c r="CL14648" s="56" t="s">
        <v>7420</v>
      </c>
      <c r="CM14648" s="56" t="s">
        <v>213</v>
      </c>
      <c r="CN14648" s="56" t="s">
        <v>213</v>
      </c>
      <c r="CO14648" s="52"/>
      <c r="CP14648" s="52"/>
      <c r="CQ14648" s="52"/>
      <c r="CR14648" s="52"/>
      <c r="CS14648" s="52"/>
      <c r="CT14648" s="52"/>
      <c r="CU14648" s="33"/>
      <c r="CV14648" s="33"/>
    </row>
    <row r="14649" spans="74:100">
      <c r="BV14649" s="62"/>
      <c r="BW14649" s="62"/>
      <c r="BX14649" s="62"/>
      <c r="BY14649" s="62"/>
      <c r="BZ14649" s="62"/>
      <c r="CA14649" s="62"/>
      <c r="CB14649" s="62"/>
      <c r="CC14649" s="62"/>
      <c r="CD14649" s="62"/>
      <c r="CE14649" s="62"/>
      <c r="CF14649" s="62"/>
      <c r="CL14649" s="56" t="s">
        <v>7435</v>
      </c>
      <c r="CM14649" s="56" t="s">
        <v>213</v>
      </c>
      <c r="CN14649" s="56" t="s">
        <v>213</v>
      </c>
      <c r="CO14649" s="52"/>
      <c r="CP14649" s="52"/>
      <c r="CQ14649" s="52"/>
      <c r="CR14649" s="52"/>
      <c r="CS14649" s="52"/>
      <c r="CT14649" s="52"/>
      <c r="CU14649" s="33"/>
      <c r="CV14649" s="33"/>
    </row>
    <row r="14650" spans="74:100">
      <c r="BV14650" s="62"/>
      <c r="BW14650" s="62"/>
      <c r="BX14650" s="62"/>
      <c r="BY14650" s="62"/>
      <c r="BZ14650" s="62"/>
      <c r="CA14650" s="62"/>
      <c r="CB14650" s="62"/>
      <c r="CC14650" s="62"/>
      <c r="CD14650" s="62"/>
      <c r="CE14650" s="62"/>
      <c r="CF14650" s="62"/>
      <c r="CL14650" s="56" t="s">
        <v>7436</v>
      </c>
      <c r="CM14650" s="56" t="s">
        <v>213</v>
      </c>
      <c r="CN14650" s="56" t="s">
        <v>213</v>
      </c>
      <c r="CO14650" s="52"/>
      <c r="CP14650" s="52"/>
      <c r="CQ14650" s="52"/>
      <c r="CR14650" s="52"/>
      <c r="CS14650" s="52"/>
      <c r="CT14650" s="52"/>
      <c r="CU14650" s="33"/>
      <c r="CV14650" s="33"/>
    </row>
    <row r="14651" spans="74:100">
      <c r="BV14651" s="62"/>
      <c r="BW14651" s="62"/>
      <c r="BX14651" s="62"/>
      <c r="BY14651" s="62"/>
      <c r="BZ14651" s="62"/>
      <c r="CA14651" s="62"/>
      <c r="CB14651" s="62"/>
      <c r="CC14651" s="62"/>
      <c r="CD14651" s="62"/>
      <c r="CE14651" s="62"/>
      <c r="CF14651" s="62"/>
      <c r="CL14651" s="56" t="s">
        <v>7437</v>
      </c>
      <c r="CM14651" s="56" t="s">
        <v>213</v>
      </c>
      <c r="CN14651" s="56" t="s">
        <v>213</v>
      </c>
      <c r="CO14651" s="52"/>
      <c r="CP14651" s="52"/>
      <c r="CQ14651" s="52"/>
      <c r="CR14651" s="52"/>
      <c r="CS14651" s="52"/>
      <c r="CT14651" s="52"/>
      <c r="CU14651" s="33"/>
      <c r="CV14651" s="33"/>
    </row>
    <row r="14652" spans="74:100">
      <c r="BV14652" s="62"/>
      <c r="BW14652" s="62"/>
      <c r="BX14652" s="62"/>
      <c r="BY14652" s="62"/>
      <c r="BZ14652" s="62"/>
      <c r="CA14652" s="62"/>
      <c r="CB14652" s="62"/>
      <c r="CC14652" s="62"/>
      <c r="CD14652" s="62"/>
      <c r="CE14652" s="62"/>
      <c r="CF14652" s="62"/>
      <c r="CL14652" s="56" t="s">
        <v>7438</v>
      </c>
      <c r="CM14652" s="56" t="s">
        <v>213</v>
      </c>
      <c r="CN14652" s="56" t="s">
        <v>213</v>
      </c>
      <c r="CO14652" s="52"/>
      <c r="CP14652" s="52"/>
      <c r="CQ14652" s="52"/>
      <c r="CR14652" s="52"/>
      <c r="CS14652" s="52"/>
      <c r="CT14652" s="52"/>
      <c r="CU14652" s="33"/>
      <c r="CV14652" s="33"/>
    </row>
    <row r="14653" spans="74:100">
      <c r="BV14653" s="62"/>
      <c r="BW14653" s="62"/>
      <c r="BX14653" s="62"/>
      <c r="BY14653" s="62"/>
      <c r="BZ14653" s="62"/>
      <c r="CA14653" s="62"/>
      <c r="CB14653" s="62"/>
      <c r="CC14653" s="62"/>
      <c r="CD14653" s="62"/>
      <c r="CE14653" s="62"/>
      <c r="CF14653" s="62"/>
      <c r="CL14653" s="56" t="s">
        <v>7439</v>
      </c>
      <c r="CM14653" s="56" t="s">
        <v>213</v>
      </c>
      <c r="CN14653" s="56" t="s">
        <v>213</v>
      </c>
      <c r="CO14653" s="52"/>
      <c r="CP14653" s="52"/>
      <c r="CQ14653" s="52"/>
      <c r="CR14653" s="52"/>
      <c r="CS14653" s="52"/>
      <c r="CT14653" s="52"/>
      <c r="CU14653" s="33"/>
      <c r="CV14653" s="33"/>
    </row>
    <row r="14654" spans="74:100">
      <c r="BV14654" s="62"/>
      <c r="BW14654" s="62"/>
      <c r="BX14654" s="62"/>
      <c r="BY14654" s="62"/>
      <c r="BZ14654" s="62"/>
      <c r="CA14654" s="62"/>
      <c r="CB14654" s="62"/>
      <c r="CC14654" s="62"/>
      <c r="CD14654" s="62"/>
      <c r="CE14654" s="62"/>
      <c r="CF14654" s="62"/>
      <c r="CL14654" s="56" t="s">
        <v>11285</v>
      </c>
      <c r="CM14654" s="56" t="s">
        <v>213</v>
      </c>
      <c r="CN14654" s="56" t="s">
        <v>213</v>
      </c>
      <c r="CO14654" s="52"/>
      <c r="CP14654" s="52"/>
      <c r="CQ14654" s="52"/>
      <c r="CR14654" s="52"/>
      <c r="CS14654" s="52"/>
      <c r="CT14654" s="52"/>
      <c r="CU14654" s="33"/>
      <c r="CV14654" s="33"/>
    </row>
    <row r="14655" spans="74:100">
      <c r="BV14655" s="62"/>
      <c r="BW14655" s="62"/>
      <c r="BX14655" s="62"/>
      <c r="BY14655" s="62"/>
      <c r="BZ14655" s="62"/>
      <c r="CA14655" s="62"/>
      <c r="CB14655" s="62"/>
      <c r="CC14655" s="62"/>
      <c r="CD14655" s="62"/>
      <c r="CE14655" s="62"/>
      <c r="CF14655" s="62"/>
      <c r="CL14655" s="35" t="s">
        <v>7189</v>
      </c>
      <c r="CM14655" s="35" t="s">
        <v>217</v>
      </c>
      <c r="CN14655" s="35" t="s">
        <v>217</v>
      </c>
      <c r="CO14655" s="52"/>
      <c r="CP14655" s="52"/>
      <c r="CQ14655" s="52"/>
      <c r="CR14655" s="52"/>
      <c r="CS14655" s="52"/>
      <c r="CT14655" s="52"/>
      <c r="CU14655" s="33"/>
      <c r="CV14655" s="33"/>
    </row>
    <row r="14656" spans="74:100">
      <c r="BV14656" s="62"/>
      <c r="BW14656" s="62"/>
      <c r="BX14656" s="62"/>
      <c r="BY14656" s="62"/>
      <c r="BZ14656" s="62"/>
      <c r="CA14656" s="62"/>
      <c r="CB14656" s="62"/>
      <c r="CC14656" s="62"/>
      <c r="CD14656" s="62"/>
      <c r="CE14656" s="62"/>
      <c r="CF14656" s="62"/>
      <c r="CL14656" s="56" t="s">
        <v>29009</v>
      </c>
      <c r="CM14656" s="56" t="s">
        <v>215</v>
      </c>
      <c r="CN14656" s="56" t="s">
        <v>215</v>
      </c>
      <c r="CO14656" s="52"/>
      <c r="CP14656" s="52"/>
      <c r="CQ14656" s="52"/>
      <c r="CR14656" s="52"/>
      <c r="CS14656" s="52"/>
      <c r="CT14656" s="52"/>
      <c r="CU14656" s="33"/>
      <c r="CV14656" s="33"/>
    </row>
    <row r="14657" spans="74:100">
      <c r="BV14657" s="62"/>
      <c r="BW14657" s="62"/>
      <c r="BX14657" s="62"/>
      <c r="BY14657" s="62"/>
      <c r="BZ14657" s="62"/>
      <c r="CA14657" s="62"/>
      <c r="CB14657" s="62"/>
      <c r="CC14657" s="62"/>
      <c r="CD14657" s="62"/>
      <c r="CE14657" s="62"/>
      <c r="CF14657" s="62"/>
      <c r="CL14657" s="35" t="s">
        <v>7190</v>
      </c>
      <c r="CM14657" s="35" t="s">
        <v>217</v>
      </c>
      <c r="CN14657" s="35" t="s">
        <v>217</v>
      </c>
      <c r="CO14657" s="52"/>
      <c r="CP14657" s="52"/>
      <c r="CQ14657" s="52"/>
      <c r="CR14657" s="52"/>
      <c r="CS14657" s="52"/>
      <c r="CT14657" s="52"/>
      <c r="CU14657" s="33"/>
      <c r="CV14657" s="33"/>
    </row>
    <row r="14658" spans="74:100">
      <c r="BV14658" s="62"/>
      <c r="BW14658" s="62"/>
      <c r="BX14658" s="62"/>
      <c r="BY14658" s="62"/>
      <c r="BZ14658" s="62"/>
      <c r="CA14658" s="62"/>
      <c r="CB14658" s="62"/>
      <c r="CC14658" s="62"/>
      <c r="CD14658" s="62"/>
      <c r="CE14658" s="62"/>
      <c r="CF14658" s="62"/>
      <c r="CL14658" s="56" t="s">
        <v>29010</v>
      </c>
      <c r="CM14658" s="56" t="s">
        <v>215</v>
      </c>
      <c r="CN14658" s="56" t="s">
        <v>215</v>
      </c>
      <c r="CO14658" s="52"/>
      <c r="CP14658" s="52"/>
      <c r="CQ14658" s="52"/>
      <c r="CR14658" s="52"/>
      <c r="CS14658" s="52"/>
      <c r="CT14658" s="52"/>
      <c r="CU14658" s="33"/>
      <c r="CV14658" s="33"/>
    </row>
    <row r="14659" spans="74:100">
      <c r="BV14659" s="62"/>
      <c r="BW14659" s="62"/>
      <c r="BX14659" s="62"/>
      <c r="BY14659" s="62"/>
      <c r="BZ14659" s="62"/>
      <c r="CA14659" s="62"/>
      <c r="CB14659" s="62"/>
      <c r="CC14659" s="62"/>
      <c r="CD14659" s="62"/>
      <c r="CE14659" s="62"/>
      <c r="CF14659" s="62"/>
      <c r="CL14659" s="56" t="s">
        <v>29011</v>
      </c>
      <c r="CM14659" s="56" t="s">
        <v>215</v>
      </c>
      <c r="CN14659" s="56" t="s">
        <v>215</v>
      </c>
      <c r="CO14659" s="52"/>
      <c r="CP14659" s="52"/>
      <c r="CQ14659" s="52"/>
      <c r="CR14659" s="52"/>
      <c r="CS14659" s="52"/>
      <c r="CT14659" s="52"/>
      <c r="CU14659" s="33"/>
      <c r="CV14659" s="33"/>
    </row>
    <row r="14660" spans="74:100">
      <c r="BV14660" s="62"/>
      <c r="BW14660" s="62"/>
      <c r="BX14660" s="62"/>
      <c r="BY14660" s="62"/>
      <c r="BZ14660" s="62"/>
      <c r="CA14660" s="62"/>
      <c r="CB14660" s="62"/>
      <c r="CC14660" s="62"/>
      <c r="CD14660" s="62"/>
      <c r="CE14660" s="62"/>
      <c r="CF14660" s="62"/>
      <c r="CL14660" s="56" t="s">
        <v>29012</v>
      </c>
      <c r="CM14660" s="56" t="s">
        <v>215</v>
      </c>
      <c r="CN14660" s="56" t="s">
        <v>215</v>
      </c>
      <c r="CO14660" s="52"/>
      <c r="CP14660" s="52"/>
      <c r="CQ14660" s="52"/>
      <c r="CR14660" s="52"/>
      <c r="CS14660" s="52"/>
      <c r="CT14660" s="52"/>
      <c r="CU14660" s="33"/>
      <c r="CV14660" s="33"/>
    </row>
    <row r="14661" spans="74:100">
      <c r="BV14661" s="62"/>
      <c r="BW14661" s="62"/>
      <c r="BX14661" s="62"/>
      <c r="BY14661" s="62"/>
      <c r="BZ14661" s="62"/>
      <c r="CA14661" s="62"/>
      <c r="CB14661" s="62"/>
      <c r="CC14661" s="62"/>
      <c r="CD14661" s="62"/>
      <c r="CE14661" s="62"/>
      <c r="CF14661" s="62"/>
      <c r="CL14661" s="56" t="s">
        <v>29013</v>
      </c>
      <c r="CM14661" s="56" t="s">
        <v>215</v>
      </c>
      <c r="CN14661" s="56" t="s">
        <v>215</v>
      </c>
      <c r="CO14661" s="52"/>
      <c r="CP14661" s="52"/>
      <c r="CQ14661" s="52"/>
      <c r="CR14661" s="52"/>
      <c r="CS14661" s="52"/>
      <c r="CT14661" s="52"/>
      <c r="CU14661" s="33"/>
      <c r="CV14661" s="33"/>
    </row>
    <row r="14662" spans="74:100">
      <c r="BV14662" s="62"/>
      <c r="BW14662" s="62"/>
      <c r="BX14662" s="62"/>
      <c r="BY14662" s="62"/>
      <c r="BZ14662" s="62"/>
      <c r="CA14662" s="62"/>
      <c r="CB14662" s="62"/>
      <c r="CC14662" s="62"/>
      <c r="CD14662" s="62"/>
      <c r="CE14662" s="62"/>
      <c r="CF14662" s="62"/>
      <c r="CL14662" s="35" t="s">
        <v>14095</v>
      </c>
      <c r="CM14662" s="35" t="s">
        <v>217</v>
      </c>
      <c r="CN14662" s="35" t="s">
        <v>217</v>
      </c>
      <c r="CO14662" s="52"/>
      <c r="CP14662" s="52"/>
      <c r="CQ14662" s="52"/>
      <c r="CR14662" s="52"/>
      <c r="CS14662" s="52"/>
      <c r="CT14662" s="52"/>
      <c r="CU14662" s="33"/>
      <c r="CV14662" s="33"/>
    </row>
    <row r="14663" spans="74:100">
      <c r="BV14663" s="62"/>
      <c r="BW14663" s="62"/>
      <c r="BX14663" s="62"/>
      <c r="BY14663" s="62"/>
      <c r="BZ14663" s="62"/>
      <c r="CA14663" s="62"/>
      <c r="CB14663" s="62"/>
      <c r="CC14663" s="62"/>
      <c r="CD14663" s="62"/>
      <c r="CE14663" s="62"/>
      <c r="CF14663" s="62"/>
      <c r="CL14663" s="56" t="s">
        <v>722</v>
      </c>
      <c r="CM14663" s="56" t="s">
        <v>213</v>
      </c>
      <c r="CN14663" s="56" t="s">
        <v>213</v>
      </c>
      <c r="CO14663" s="52"/>
      <c r="CP14663" s="52"/>
      <c r="CQ14663" s="52"/>
      <c r="CR14663" s="52"/>
      <c r="CS14663" s="52"/>
      <c r="CT14663" s="52"/>
      <c r="CU14663" s="33"/>
      <c r="CV14663" s="33"/>
    </row>
    <row r="14664" spans="74:100">
      <c r="BV14664" s="62"/>
      <c r="BW14664" s="62"/>
      <c r="BX14664" s="62"/>
      <c r="BY14664" s="62"/>
      <c r="BZ14664" s="62"/>
      <c r="CA14664" s="62"/>
      <c r="CB14664" s="62"/>
      <c r="CC14664" s="62"/>
      <c r="CD14664" s="62"/>
      <c r="CE14664" s="62"/>
      <c r="CF14664" s="62"/>
      <c r="CL14664" s="56" t="s">
        <v>7191</v>
      </c>
      <c r="CM14664" s="56" t="s">
        <v>213</v>
      </c>
      <c r="CN14664" s="56" t="s">
        <v>213</v>
      </c>
      <c r="CO14664" s="52"/>
      <c r="CP14664" s="52"/>
      <c r="CQ14664" s="52"/>
      <c r="CR14664" s="52"/>
      <c r="CS14664" s="52"/>
      <c r="CT14664" s="52"/>
      <c r="CU14664" s="33"/>
      <c r="CV14664" s="33"/>
    </row>
    <row r="14665" spans="74:100">
      <c r="BV14665" s="62"/>
      <c r="BW14665" s="62"/>
      <c r="BX14665" s="62"/>
      <c r="BY14665" s="62"/>
      <c r="BZ14665" s="62"/>
      <c r="CA14665" s="62"/>
      <c r="CB14665" s="62"/>
      <c r="CC14665" s="62"/>
      <c r="CD14665" s="62"/>
      <c r="CE14665" s="62"/>
      <c r="CF14665" s="62"/>
      <c r="CL14665" s="35" t="s">
        <v>8847</v>
      </c>
      <c r="CM14665" s="35" t="s">
        <v>217</v>
      </c>
      <c r="CN14665" s="35" t="s">
        <v>217</v>
      </c>
      <c r="CO14665" s="52"/>
      <c r="CP14665" s="52"/>
      <c r="CQ14665" s="52"/>
      <c r="CR14665" s="52"/>
      <c r="CS14665" s="52"/>
      <c r="CT14665" s="52"/>
      <c r="CU14665" s="33"/>
      <c r="CV14665" s="33"/>
    </row>
    <row r="14666" spans="74:100">
      <c r="BV14666" s="62"/>
      <c r="BW14666" s="62"/>
      <c r="BX14666" s="62"/>
      <c r="BY14666" s="62"/>
      <c r="BZ14666" s="62"/>
      <c r="CA14666" s="62"/>
      <c r="CB14666" s="62"/>
      <c r="CC14666" s="62"/>
      <c r="CD14666" s="62"/>
      <c r="CE14666" s="62"/>
      <c r="CF14666" s="62"/>
      <c r="CL14666" s="35" t="s">
        <v>29014</v>
      </c>
      <c r="CM14666" s="35" t="s">
        <v>217</v>
      </c>
      <c r="CN14666" s="35" t="s">
        <v>217</v>
      </c>
      <c r="CO14666" s="52"/>
      <c r="CP14666" s="52"/>
      <c r="CQ14666" s="52"/>
      <c r="CR14666" s="52"/>
      <c r="CS14666" s="52"/>
      <c r="CT14666" s="52"/>
      <c r="CU14666" s="33"/>
      <c r="CV14666" s="33"/>
    </row>
    <row r="14667" spans="74:100">
      <c r="BV14667" s="62"/>
      <c r="BW14667" s="62"/>
      <c r="BX14667" s="62"/>
      <c r="BY14667" s="62"/>
      <c r="BZ14667" s="62"/>
      <c r="CA14667" s="62"/>
      <c r="CB14667" s="62"/>
      <c r="CC14667" s="62"/>
      <c r="CD14667" s="62"/>
      <c r="CE14667" s="62"/>
      <c r="CF14667" s="62"/>
      <c r="CL14667" s="35" t="s">
        <v>29015</v>
      </c>
      <c r="CM14667" s="35" t="s">
        <v>217</v>
      </c>
      <c r="CN14667" s="35" t="s">
        <v>217</v>
      </c>
      <c r="CO14667" s="52"/>
      <c r="CP14667" s="52"/>
      <c r="CQ14667" s="52"/>
      <c r="CR14667" s="52"/>
      <c r="CS14667" s="52"/>
      <c r="CT14667" s="52"/>
      <c r="CU14667" s="33"/>
      <c r="CV14667" s="33"/>
    </row>
    <row r="14668" spans="74:100">
      <c r="BV14668" s="62"/>
      <c r="BW14668" s="62"/>
      <c r="BX14668" s="62"/>
      <c r="BY14668" s="62"/>
      <c r="BZ14668" s="62"/>
      <c r="CA14668" s="62"/>
      <c r="CB14668" s="62"/>
      <c r="CC14668" s="62"/>
      <c r="CD14668" s="62"/>
      <c r="CE14668" s="62"/>
      <c r="CF14668" s="62"/>
      <c r="CL14668" s="56" t="s">
        <v>7194</v>
      </c>
      <c r="CM14668" s="56" t="s">
        <v>217</v>
      </c>
      <c r="CN14668" s="56" t="s">
        <v>217</v>
      </c>
      <c r="CO14668" s="52"/>
      <c r="CP14668" s="52"/>
      <c r="CQ14668" s="52"/>
      <c r="CR14668" s="52"/>
      <c r="CS14668" s="52"/>
      <c r="CT14668" s="52"/>
      <c r="CU14668" s="33"/>
      <c r="CV14668" s="33"/>
    </row>
    <row r="14669" spans="74:100">
      <c r="BV14669" s="62"/>
      <c r="BW14669" s="62"/>
      <c r="BX14669" s="62"/>
      <c r="BY14669" s="62"/>
      <c r="BZ14669" s="62"/>
      <c r="CA14669" s="62"/>
      <c r="CB14669" s="62"/>
      <c r="CC14669" s="62"/>
      <c r="CD14669" s="62"/>
      <c r="CE14669" s="62"/>
      <c r="CF14669" s="62"/>
      <c r="CL14669" s="56" t="s">
        <v>23415</v>
      </c>
      <c r="CM14669" s="56" t="s">
        <v>216</v>
      </c>
      <c r="CN14669" s="56" t="s">
        <v>216</v>
      </c>
      <c r="CO14669" s="52"/>
      <c r="CP14669" s="52"/>
      <c r="CQ14669" s="52"/>
      <c r="CR14669" s="52"/>
      <c r="CS14669" s="52"/>
      <c r="CT14669" s="52"/>
      <c r="CU14669" s="33"/>
      <c r="CV14669" s="33"/>
    </row>
    <row r="14670" spans="74:100">
      <c r="BV14670" s="62"/>
      <c r="BW14670" s="62"/>
      <c r="BX14670" s="62"/>
      <c r="BY14670" s="62"/>
      <c r="BZ14670" s="62"/>
      <c r="CA14670" s="62"/>
      <c r="CB14670" s="62"/>
      <c r="CC14670" s="62"/>
      <c r="CD14670" s="62"/>
      <c r="CE14670" s="62"/>
      <c r="CF14670" s="62"/>
      <c r="CL14670" s="56" t="s">
        <v>23416</v>
      </c>
      <c r="CM14670" s="56" t="s">
        <v>216</v>
      </c>
      <c r="CN14670" s="56" t="s">
        <v>216</v>
      </c>
      <c r="CO14670" s="52"/>
      <c r="CP14670" s="52"/>
      <c r="CQ14670" s="52"/>
      <c r="CR14670" s="52"/>
      <c r="CS14670" s="52"/>
      <c r="CT14670" s="52"/>
      <c r="CU14670" s="33"/>
      <c r="CV14670" s="33"/>
    </row>
    <row r="14671" spans="74:100">
      <c r="BV14671" s="62"/>
      <c r="BW14671" s="62"/>
      <c r="BX14671" s="62"/>
      <c r="BY14671" s="62"/>
      <c r="BZ14671" s="62"/>
      <c r="CA14671" s="62"/>
      <c r="CB14671" s="62"/>
      <c r="CC14671" s="62"/>
      <c r="CD14671" s="62"/>
      <c r="CE14671" s="62"/>
      <c r="CF14671" s="62"/>
      <c r="CL14671" s="56" t="s">
        <v>25096</v>
      </c>
      <c r="CM14671" s="56" t="s">
        <v>216</v>
      </c>
      <c r="CN14671" s="56" t="s">
        <v>216</v>
      </c>
      <c r="CO14671" s="52"/>
      <c r="CP14671" s="52"/>
      <c r="CQ14671" s="52"/>
      <c r="CR14671" s="52"/>
      <c r="CS14671" s="52"/>
      <c r="CT14671" s="52"/>
      <c r="CU14671" s="33"/>
      <c r="CV14671" s="33"/>
    </row>
    <row r="14672" spans="74:100">
      <c r="BV14672" s="62"/>
      <c r="BW14672" s="62"/>
      <c r="BX14672" s="62"/>
      <c r="BY14672" s="62"/>
      <c r="BZ14672" s="62"/>
      <c r="CA14672" s="62"/>
      <c r="CB14672" s="62"/>
      <c r="CC14672" s="62"/>
      <c r="CD14672" s="62"/>
      <c r="CE14672" s="62"/>
      <c r="CF14672" s="62"/>
      <c r="CL14672" s="56" t="s">
        <v>25097</v>
      </c>
      <c r="CM14672" s="56" t="s">
        <v>216</v>
      </c>
      <c r="CN14672" s="56" t="s">
        <v>216</v>
      </c>
      <c r="CO14672" s="52"/>
      <c r="CP14672" s="52"/>
      <c r="CQ14672" s="52"/>
      <c r="CR14672" s="52"/>
      <c r="CS14672" s="52"/>
      <c r="CT14672" s="52"/>
      <c r="CU14672" s="33"/>
      <c r="CV14672" s="33"/>
    </row>
    <row r="14673" spans="74:100">
      <c r="BV14673" s="62"/>
      <c r="BW14673" s="62"/>
      <c r="BX14673" s="62"/>
      <c r="BY14673" s="62"/>
      <c r="BZ14673" s="62"/>
      <c r="CA14673" s="62"/>
      <c r="CB14673" s="62"/>
      <c r="CC14673" s="62"/>
      <c r="CD14673" s="62"/>
      <c r="CE14673" s="62"/>
      <c r="CF14673" s="62"/>
      <c r="CL14673" s="56" t="s">
        <v>23417</v>
      </c>
      <c r="CM14673" s="56" t="s">
        <v>216</v>
      </c>
      <c r="CN14673" s="56" t="s">
        <v>216</v>
      </c>
      <c r="CO14673" s="52"/>
      <c r="CP14673" s="52"/>
      <c r="CQ14673" s="52"/>
      <c r="CR14673" s="52"/>
      <c r="CS14673" s="52"/>
      <c r="CT14673" s="52"/>
      <c r="CU14673" s="33"/>
      <c r="CV14673" s="33"/>
    </row>
    <row r="14674" spans="74:100">
      <c r="BV14674" s="62"/>
      <c r="BW14674" s="62"/>
      <c r="BX14674" s="62"/>
      <c r="BY14674" s="62"/>
      <c r="BZ14674" s="62"/>
      <c r="CA14674" s="62"/>
      <c r="CB14674" s="62"/>
      <c r="CC14674" s="62"/>
      <c r="CD14674" s="62"/>
      <c r="CE14674" s="62"/>
      <c r="CF14674" s="62"/>
      <c r="CL14674" s="56" t="s">
        <v>7195</v>
      </c>
      <c r="CM14674" s="56" t="s">
        <v>216</v>
      </c>
      <c r="CN14674" s="56" t="s">
        <v>216</v>
      </c>
      <c r="CO14674" s="52"/>
      <c r="CP14674" s="52"/>
      <c r="CQ14674" s="52"/>
      <c r="CR14674" s="52"/>
      <c r="CS14674" s="52"/>
      <c r="CT14674" s="52"/>
      <c r="CU14674" s="33"/>
      <c r="CV14674" s="33"/>
    </row>
    <row r="14675" spans="74:100">
      <c r="BV14675" s="62"/>
      <c r="BW14675" s="62"/>
      <c r="BX14675" s="62"/>
      <c r="BY14675" s="62"/>
      <c r="BZ14675" s="62"/>
      <c r="CA14675" s="62"/>
      <c r="CB14675" s="62"/>
      <c r="CC14675" s="62"/>
      <c r="CD14675" s="62"/>
      <c r="CE14675" s="62"/>
      <c r="CF14675" s="62"/>
      <c r="CL14675" s="56" t="s">
        <v>23418</v>
      </c>
      <c r="CM14675" s="56" t="s">
        <v>216</v>
      </c>
      <c r="CN14675" s="56" t="s">
        <v>216</v>
      </c>
      <c r="CO14675" s="52"/>
      <c r="CP14675" s="52"/>
      <c r="CQ14675" s="52"/>
      <c r="CR14675" s="52"/>
      <c r="CS14675" s="52"/>
      <c r="CT14675" s="52"/>
      <c r="CU14675" s="33"/>
      <c r="CV14675" s="33"/>
    </row>
    <row r="14676" spans="74:100">
      <c r="BV14676" s="62"/>
      <c r="BW14676" s="62"/>
      <c r="BX14676" s="62"/>
      <c r="BY14676" s="62"/>
      <c r="BZ14676" s="62"/>
      <c r="CA14676" s="62"/>
      <c r="CB14676" s="62"/>
      <c r="CC14676" s="62"/>
      <c r="CD14676" s="62"/>
      <c r="CE14676" s="62"/>
      <c r="CF14676" s="62"/>
      <c r="CL14676" s="35" t="s">
        <v>16656</v>
      </c>
      <c r="CM14676" s="35" t="s">
        <v>217</v>
      </c>
      <c r="CN14676" s="35" t="s">
        <v>217</v>
      </c>
      <c r="CO14676" s="52"/>
      <c r="CP14676" s="52"/>
      <c r="CQ14676" s="52"/>
      <c r="CR14676" s="52"/>
      <c r="CS14676" s="52"/>
      <c r="CT14676" s="52"/>
      <c r="CU14676" s="33"/>
      <c r="CV14676" s="33"/>
    </row>
    <row r="14677" spans="74:100">
      <c r="BV14677" s="62"/>
      <c r="BW14677" s="62"/>
      <c r="BX14677" s="62"/>
      <c r="BY14677" s="62"/>
      <c r="BZ14677" s="62"/>
      <c r="CA14677" s="62"/>
      <c r="CB14677" s="62"/>
      <c r="CC14677" s="62"/>
      <c r="CD14677" s="62"/>
      <c r="CE14677" s="62"/>
      <c r="CF14677" s="62"/>
      <c r="CL14677" s="56" t="s">
        <v>17146</v>
      </c>
      <c r="CM14677" s="56" t="s">
        <v>214</v>
      </c>
      <c r="CN14677" s="56" t="s">
        <v>214</v>
      </c>
      <c r="CO14677" s="52"/>
      <c r="CP14677" s="52"/>
      <c r="CQ14677" s="52"/>
      <c r="CR14677" s="52"/>
      <c r="CS14677" s="52"/>
      <c r="CT14677" s="52"/>
      <c r="CU14677" s="33"/>
      <c r="CV14677" s="33"/>
    </row>
    <row r="14678" spans="74:100">
      <c r="BV14678" s="62"/>
      <c r="BW14678" s="62"/>
      <c r="BX14678" s="62"/>
      <c r="BY14678" s="62"/>
      <c r="BZ14678" s="62"/>
      <c r="CA14678" s="62"/>
      <c r="CB14678" s="62"/>
      <c r="CC14678" s="62"/>
      <c r="CD14678" s="62"/>
      <c r="CE14678" s="62"/>
      <c r="CF14678" s="62"/>
      <c r="CL14678" s="35" t="s">
        <v>29016</v>
      </c>
      <c r="CM14678" s="35" t="s">
        <v>217</v>
      </c>
      <c r="CN14678" s="35" t="s">
        <v>217</v>
      </c>
      <c r="CO14678" s="52"/>
      <c r="CP14678" s="52"/>
      <c r="CQ14678" s="52"/>
      <c r="CR14678" s="52"/>
      <c r="CS14678" s="52"/>
      <c r="CT14678" s="52"/>
      <c r="CU14678" s="33"/>
      <c r="CV14678" s="33"/>
    </row>
    <row r="14679" spans="74:100">
      <c r="BV14679" s="62"/>
      <c r="BW14679" s="62"/>
      <c r="BX14679" s="62"/>
      <c r="BY14679" s="62"/>
      <c r="BZ14679" s="62"/>
      <c r="CA14679" s="62"/>
      <c r="CB14679" s="62"/>
      <c r="CC14679" s="62"/>
      <c r="CD14679" s="62"/>
      <c r="CE14679" s="62"/>
      <c r="CF14679" s="62"/>
      <c r="CL14679" s="35" t="s">
        <v>29017</v>
      </c>
      <c r="CM14679" s="35" t="s">
        <v>217</v>
      </c>
      <c r="CN14679" s="35" t="s">
        <v>217</v>
      </c>
      <c r="CO14679" s="52"/>
      <c r="CP14679" s="52"/>
      <c r="CQ14679" s="52"/>
      <c r="CR14679" s="52"/>
      <c r="CS14679" s="52"/>
      <c r="CT14679" s="52"/>
      <c r="CU14679" s="33"/>
      <c r="CV14679" s="33"/>
    </row>
    <row r="14680" spans="74:100">
      <c r="BV14680" s="62"/>
      <c r="BW14680" s="62"/>
      <c r="BX14680" s="62"/>
      <c r="BY14680" s="62"/>
      <c r="BZ14680" s="62"/>
      <c r="CA14680" s="62"/>
      <c r="CB14680" s="62"/>
      <c r="CC14680" s="62"/>
      <c r="CD14680" s="62"/>
      <c r="CE14680" s="62"/>
      <c r="CF14680" s="62"/>
      <c r="CL14680" s="35" t="s">
        <v>29018</v>
      </c>
      <c r="CM14680" s="35" t="s">
        <v>217</v>
      </c>
      <c r="CN14680" s="35" t="s">
        <v>217</v>
      </c>
      <c r="CO14680" s="52"/>
      <c r="CP14680" s="52"/>
      <c r="CQ14680" s="52"/>
      <c r="CR14680" s="52"/>
      <c r="CS14680" s="52"/>
      <c r="CT14680" s="52"/>
      <c r="CU14680" s="33"/>
      <c r="CV14680" s="33"/>
    </row>
    <row r="14681" spans="74:100">
      <c r="BV14681" s="62"/>
      <c r="BW14681" s="62"/>
      <c r="BX14681" s="62"/>
      <c r="BY14681" s="62"/>
      <c r="BZ14681" s="62"/>
      <c r="CA14681" s="62"/>
      <c r="CB14681" s="62"/>
      <c r="CC14681" s="62"/>
      <c r="CD14681" s="62"/>
      <c r="CE14681" s="62"/>
      <c r="CF14681" s="62"/>
      <c r="CL14681" s="35" t="s">
        <v>29019</v>
      </c>
      <c r="CM14681" s="35" t="s">
        <v>217</v>
      </c>
      <c r="CN14681" s="35" t="s">
        <v>217</v>
      </c>
      <c r="CO14681" s="52"/>
      <c r="CP14681" s="52"/>
      <c r="CQ14681" s="52"/>
      <c r="CR14681" s="52"/>
      <c r="CS14681" s="52"/>
      <c r="CT14681" s="52"/>
      <c r="CU14681" s="33"/>
      <c r="CV14681" s="33"/>
    </row>
    <row r="14682" spans="74:100">
      <c r="BV14682" s="62"/>
      <c r="BW14682" s="62"/>
      <c r="BX14682" s="62"/>
      <c r="BY14682" s="62"/>
      <c r="BZ14682" s="62"/>
      <c r="CA14682" s="62"/>
      <c r="CB14682" s="62"/>
      <c r="CC14682" s="62"/>
      <c r="CD14682" s="62"/>
      <c r="CE14682" s="62"/>
      <c r="CF14682" s="62"/>
      <c r="CL14682" s="56" t="s">
        <v>9918</v>
      </c>
      <c r="CM14682" s="56" t="s">
        <v>216</v>
      </c>
      <c r="CN14682" s="56" t="s">
        <v>216</v>
      </c>
      <c r="CO14682" s="52"/>
      <c r="CP14682" s="52"/>
      <c r="CQ14682" s="52"/>
      <c r="CR14682" s="52"/>
      <c r="CS14682" s="52"/>
      <c r="CT14682" s="52"/>
      <c r="CU14682" s="33"/>
      <c r="CV14682" s="33"/>
    </row>
    <row r="14683" spans="74:100">
      <c r="BV14683" s="62"/>
      <c r="BW14683" s="62"/>
      <c r="BX14683" s="62"/>
      <c r="BY14683" s="62"/>
      <c r="BZ14683" s="62"/>
      <c r="CA14683" s="62"/>
      <c r="CB14683" s="62"/>
      <c r="CC14683" s="62"/>
      <c r="CD14683" s="62"/>
      <c r="CE14683" s="62"/>
      <c r="CF14683" s="62"/>
      <c r="CL14683" s="35" t="s">
        <v>12165</v>
      </c>
      <c r="CM14683" s="35" t="s">
        <v>217</v>
      </c>
      <c r="CN14683" s="35" t="s">
        <v>217</v>
      </c>
      <c r="CO14683" s="52"/>
      <c r="CP14683" s="52"/>
      <c r="CQ14683" s="52"/>
      <c r="CR14683" s="52"/>
      <c r="CS14683" s="52"/>
      <c r="CT14683" s="52"/>
      <c r="CU14683" s="33"/>
      <c r="CV14683" s="33"/>
    </row>
    <row r="14684" spans="74:100">
      <c r="BV14684" s="62"/>
      <c r="BW14684" s="62"/>
      <c r="BX14684" s="62"/>
      <c r="BY14684" s="62"/>
      <c r="BZ14684" s="62"/>
      <c r="CA14684" s="62"/>
      <c r="CB14684" s="62"/>
      <c r="CC14684" s="62"/>
      <c r="CD14684" s="62"/>
      <c r="CE14684" s="62"/>
      <c r="CF14684" s="62"/>
      <c r="CL14684" s="56" t="s">
        <v>7196</v>
      </c>
      <c r="CM14684" s="56" t="s">
        <v>216</v>
      </c>
      <c r="CN14684" s="56" t="s">
        <v>216</v>
      </c>
      <c r="CO14684" s="52"/>
      <c r="CP14684" s="52"/>
      <c r="CQ14684" s="52"/>
      <c r="CR14684" s="52"/>
      <c r="CS14684" s="52"/>
      <c r="CT14684" s="52"/>
      <c r="CU14684" s="33"/>
      <c r="CV14684" s="33"/>
    </row>
    <row r="14685" spans="74:100">
      <c r="BV14685" s="62"/>
      <c r="BW14685" s="62"/>
      <c r="BX14685" s="62"/>
      <c r="BY14685" s="62"/>
      <c r="BZ14685" s="62"/>
      <c r="CA14685" s="62"/>
      <c r="CB14685" s="62"/>
      <c r="CC14685" s="62"/>
      <c r="CD14685" s="62"/>
      <c r="CE14685" s="62"/>
      <c r="CF14685" s="62"/>
      <c r="CL14685" s="56" t="s">
        <v>7197</v>
      </c>
      <c r="CM14685" s="56" t="s">
        <v>216</v>
      </c>
      <c r="CN14685" s="56" t="s">
        <v>216</v>
      </c>
      <c r="CO14685" s="52"/>
      <c r="CP14685" s="52"/>
      <c r="CQ14685" s="52"/>
      <c r="CR14685" s="52"/>
      <c r="CS14685" s="52"/>
      <c r="CT14685" s="52"/>
      <c r="CU14685" s="33"/>
      <c r="CV14685" s="33"/>
    </row>
    <row r="14686" spans="74:100">
      <c r="BV14686" s="62"/>
      <c r="BW14686" s="62"/>
      <c r="BX14686" s="62"/>
      <c r="BY14686" s="62"/>
      <c r="BZ14686" s="62"/>
      <c r="CA14686" s="62"/>
      <c r="CB14686" s="62"/>
      <c r="CC14686" s="62"/>
      <c r="CD14686" s="62"/>
      <c r="CE14686" s="62"/>
      <c r="CF14686" s="62"/>
      <c r="CL14686" s="56" t="s">
        <v>7198</v>
      </c>
      <c r="CM14686" s="56" t="s">
        <v>216</v>
      </c>
      <c r="CN14686" s="56" t="s">
        <v>216</v>
      </c>
      <c r="CO14686" s="52"/>
      <c r="CP14686" s="52"/>
      <c r="CQ14686" s="52"/>
      <c r="CR14686" s="52"/>
      <c r="CS14686" s="52"/>
      <c r="CT14686" s="52"/>
      <c r="CU14686" s="33"/>
      <c r="CV14686" s="33"/>
    </row>
    <row r="14687" spans="74:100">
      <c r="BV14687" s="62"/>
      <c r="BW14687" s="62"/>
      <c r="BX14687" s="62"/>
      <c r="BY14687" s="62"/>
      <c r="BZ14687" s="62"/>
      <c r="CA14687" s="62"/>
      <c r="CB14687" s="62"/>
      <c r="CC14687" s="62"/>
      <c r="CD14687" s="62"/>
      <c r="CE14687" s="62"/>
      <c r="CF14687" s="62"/>
      <c r="CL14687" s="56" t="s">
        <v>7199</v>
      </c>
      <c r="CM14687" s="56" t="s">
        <v>216</v>
      </c>
      <c r="CN14687" s="56" t="s">
        <v>216</v>
      </c>
      <c r="CO14687" s="52"/>
      <c r="CP14687" s="52"/>
      <c r="CQ14687" s="52"/>
      <c r="CR14687" s="52"/>
      <c r="CS14687" s="52"/>
      <c r="CT14687" s="52"/>
      <c r="CU14687" s="33"/>
      <c r="CV14687" s="33"/>
    </row>
    <row r="14688" spans="74:100">
      <c r="BV14688" s="62"/>
      <c r="BW14688" s="62"/>
      <c r="BX14688" s="62"/>
      <c r="BY14688" s="62"/>
      <c r="BZ14688" s="62"/>
      <c r="CA14688" s="62"/>
      <c r="CB14688" s="62"/>
      <c r="CC14688" s="62"/>
      <c r="CD14688" s="62"/>
      <c r="CE14688" s="62"/>
      <c r="CF14688" s="62"/>
      <c r="CL14688" s="56" t="s">
        <v>7200</v>
      </c>
      <c r="CM14688" s="56" t="s">
        <v>216</v>
      </c>
      <c r="CN14688" s="56" t="s">
        <v>216</v>
      </c>
      <c r="CO14688" s="52"/>
      <c r="CP14688" s="52"/>
      <c r="CQ14688" s="52"/>
      <c r="CR14688" s="52"/>
      <c r="CS14688" s="52"/>
      <c r="CT14688" s="52"/>
      <c r="CU14688" s="33"/>
      <c r="CV14688" s="33"/>
    </row>
    <row r="14689" spans="74:100">
      <c r="BV14689" s="62"/>
      <c r="BW14689" s="62"/>
      <c r="BX14689" s="62"/>
      <c r="BY14689" s="62"/>
      <c r="BZ14689" s="62"/>
      <c r="CA14689" s="62"/>
      <c r="CB14689" s="62"/>
      <c r="CC14689" s="62"/>
      <c r="CD14689" s="62"/>
      <c r="CE14689" s="62"/>
      <c r="CF14689" s="62"/>
      <c r="CL14689" s="56" t="s">
        <v>13729</v>
      </c>
      <c r="CM14689" s="56" t="s">
        <v>214</v>
      </c>
      <c r="CN14689" s="56" t="s">
        <v>214</v>
      </c>
      <c r="CO14689" s="52"/>
      <c r="CP14689" s="52"/>
      <c r="CQ14689" s="52"/>
      <c r="CR14689" s="52"/>
      <c r="CS14689" s="52"/>
      <c r="CT14689" s="52"/>
      <c r="CU14689" s="33"/>
      <c r="CV14689" s="33"/>
    </row>
    <row r="14690" spans="74:100">
      <c r="BV14690" s="62"/>
      <c r="BW14690" s="62"/>
      <c r="BX14690" s="62"/>
      <c r="BY14690" s="62"/>
      <c r="BZ14690" s="62"/>
      <c r="CA14690" s="62"/>
      <c r="CB14690" s="62"/>
      <c r="CC14690" s="62"/>
      <c r="CD14690" s="62"/>
      <c r="CE14690" s="62"/>
      <c r="CF14690" s="62"/>
      <c r="CL14690" s="56" t="s">
        <v>13732</v>
      </c>
      <c r="CM14690" s="56" t="s">
        <v>214</v>
      </c>
      <c r="CN14690" s="56" t="s">
        <v>214</v>
      </c>
      <c r="CO14690" s="52"/>
      <c r="CP14690" s="52"/>
      <c r="CQ14690" s="52"/>
      <c r="CR14690" s="52"/>
      <c r="CS14690" s="52"/>
      <c r="CT14690" s="52"/>
      <c r="CU14690" s="33"/>
      <c r="CV14690" s="33"/>
    </row>
    <row r="14691" spans="74:100">
      <c r="BV14691" s="62"/>
      <c r="BW14691" s="62"/>
      <c r="BX14691" s="62"/>
      <c r="BY14691" s="62"/>
      <c r="BZ14691" s="62"/>
      <c r="CA14691" s="62"/>
      <c r="CB14691" s="62"/>
      <c r="CC14691" s="62"/>
      <c r="CD14691" s="62"/>
      <c r="CE14691" s="62"/>
      <c r="CF14691" s="62"/>
      <c r="CL14691" s="35" t="s">
        <v>15829</v>
      </c>
      <c r="CM14691" s="35" t="s">
        <v>217</v>
      </c>
      <c r="CN14691" s="35" t="s">
        <v>217</v>
      </c>
      <c r="CO14691" s="52"/>
      <c r="CP14691" s="52"/>
      <c r="CQ14691" s="52"/>
      <c r="CR14691" s="52"/>
      <c r="CS14691" s="52"/>
      <c r="CT14691" s="52"/>
      <c r="CU14691" s="33"/>
      <c r="CV14691" s="33"/>
    </row>
    <row r="14692" spans="74:100">
      <c r="BV14692" s="62"/>
      <c r="BW14692" s="62"/>
      <c r="BX14692" s="62"/>
      <c r="BY14692" s="62"/>
      <c r="BZ14692" s="62"/>
      <c r="CA14692" s="62"/>
      <c r="CB14692" s="62"/>
      <c r="CC14692" s="62"/>
      <c r="CD14692" s="62"/>
      <c r="CE14692" s="62"/>
      <c r="CF14692" s="62"/>
      <c r="CL14692" s="35" t="s">
        <v>7201</v>
      </c>
      <c r="CM14692" s="35" t="s">
        <v>217</v>
      </c>
      <c r="CN14692" s="35" t="s">
        <v>217</v>
      </c>
      <c r="CO14692" s="52"/>
      <c r="CP14692" s="52"/>
      <c r="CQ14692" s="52"/>
      <c r="CR14692" s="52"/>
      <c r="CS14692" s="52"/>
      <c r="CT14692" s="52"/>
      <c r="CU14692" s="33"/>
      <c r="CV14692" s="33"/>
    </row>
    <row r="14693" spans="74:100">
      <c r="BV14693" s="62"/>
      <c r="BW14693" s="62"/>
      <c r="BX14693" s="62"/>
      <c r="BY14693" s="62"/>
      <c r="BZ14693" s="62"/>
      <c r="CA14693" s="62"/>
      <c r="CB14693" s="62"/>
      <c r="CC14693" s="62"/>
      <c r="CD14693" s="62"/>
      <c r="CE14693" s="62"/>
      <c r="CF14693" s="62"/>
      <c r="CL14693" s="35" t="s">
        <v>7203</v>
      </c>
      <c r="CM14693" s="35" t="s">
        <v>217</v>
      </c>
      <c r="CN14693" s="35" t="s">
        <v>217</v>
      </c>
      <c r="CO14693" s="52"/>
      <c r="CP14693" s="52"/>
      <c r="CQ14693" s="52"/>
      <c r="CR14693" s="52"/>
      <c r="CS14693" s="52"/>
      <c r="CT14693" s="52"/>
      <c r="CU14693" s="33"/>
      <c r="CV14693" s="33"/>
    </row>
    <row r="14694" spans="74:100">
      <c r="BV14694" s="62"/>
      <c r="BW14694" s="62"/>
      <c r="BX14694" s="62"/>
      <c r="BY14694" s="62"/>
      <c r="BZ14694" s="62"/>
      <c r="CA14694" s="62"/>
      <c r="CB14694" s="62"/>
      <c r="CC14694" s="62"/>
      <c r="CD14694" s="62"/>
      <c r="CE14694" s="62"/>
      <c r="CF14694" s="62"/>
      <c r="CL14694" s="56" t="s">
        <v>13476</v>
      </c>
      <c r="CM14694" s="56" t="s">
        <v>213</v>
      </c>
      <c r="CN14694" s="56" t="s">
        <v>213</v>
      </c>
      <c r="CO14694" s="52"/>
      <c r="CP14694" s="52"/>
      <c r="CQ14694" s="52"/>
      <c r="CR14694" s="52"/>
      <c r="CS14694" s="52"/>
      <c r="CT14694" s="52"/>
      <c r="CU14694" s="33"/>
      <c r="CV14694" s="33"/>
    </row>
    <row r="14695" spans="74:100">
      <c r="BV14695" s="62"/>
      <c r="BW14695" s="62"/>
      <c r="BX14695" s="62"/>
      <c r="BY14695" s="62"/>
      <c r="BZ14695" s="62"/>
      <c r="CA14695" s="62"/>
      <c r="CB14695" s="62"/>
      <c r="CC14695" s="62"/>
      <c r="CD14695" s="62"/>
      <c r="CE14695" s="62"/>
      <c r="CF14695" s="62"/>
      <c r="CL14695" s="35" t="s">
        <v>7207</v>
      </c>
      <c r="CM14695" s="35" t="s">
        <v>217</v>
      </c>
      <c r="CN14695" s="35" t="s">
        <v>217</v>
      </c>
      <c r="CO14695" s="52"/>
      <c r="CP14695" s="52"/>
      <c r="CQ14695" s="52"/>
      <c r="CR14695" s="52"/>
      <c r="CS14695" s="52"/>
      <c r="CT14695" s="52"/>
      <c r="CU14695" s="33"/>
      <c r="CV14695" s="33"/>
    </row>
    <row r="14696" spans="74:100">
      <c r="BV14696" s="62"/>
      <c r="BW14696" s="62"/>
      <c r="BX14696" s="62"/>
      <c r="BY14696" s="62"/>
      <c r="BZ14696" s="62"/>
      <c r="CA14696" s="62"/>
      <c r="CB14696" s="62"/>
      <c r="CC14696" s="62"/>
      <c r="CD14696" s="62"/>
      <c r="CE14696" s="62"/>
      <c r="CF14696" s="62"/>
      <c r="CL14696" s="35" t="s">
        <v>7209</v>
      </c>
      <c r="CM14696" s="35" t="s">
        <v>217</v>
      </c>
      <c r="CN14696" s="35" t="s">
        <v>217</v>
      </c>
      <c r="CO14696" s="52"/>
      <c r="CP14696" s="52"/>
      <c r="CQ14696" s="52"/>
      <c r="CR14696" s="52"/>
      <c r="CS14696" s="52"/>
      <c r="CT14696" s="52"/>
      <c r="CU14696" s="33"/>
      <c r="CV14696" s="33"/>
    </row>
    <row r="14697" spans="74:100">
      <c r="BV14697" s="62"/>
      <c r="BW14697" s="62"/>
      <c r="BX14697" s="62"/>
      <c r="BY14697" s="62"/>
      <c r="BZ14697" s="62"/>
      <c r="CA14697" s="62"/>
      <c r="CB14697" s="62"/>
      <c r="CC14697" s="62"/>
      <c r="CD14697" s="62"/>
      <c r="CE14697" s="62"/>
      <c r="CF14697" s="62"/>
      <c r="CL14697" s="35" t="s">
        <v>7209</v>
      </c>
      <c r="CM14697" s="35" t="s">
        <v>217</v>
      </c>
      <c r="CN14697" s="35" t="s">
        <v>217</v>
      </c>
      <c r="CO14697" s="52"/>
      <c r="CP14697" s="52"/>
      <c r="CQ14697" s="52"/>
      <c r="CR14697" s="52"/>
      <c r="CS14697" s="52"/>
      <c r="CT14697" s="52"/>
      <c r="CU14697" s="33"/>
      <c r="CV14697" s="33"/>
    </row>
    <row r="14698" spans="74:100">
      <c r="BV14698" s="62"/>
      <c r="BW14698" s="62"/>
      <c r="BX14698" s="62"/>
      <c r="BY14698" s="62"/>
      <c r="BZ14698" s="62"/>
      <c r="CA14698" s="62"/>
      <c r="CB14698" s="62"/>
      <c r="CC14698" s="62"/>
      <c r="CD14698" s="62"/>
      <c r="CE14698" s="62"/>
      <c r="CF14698" s="62"/>
      <c r="CL14698" s="35" t="s">
        <v>7204</v>
      </c>
      <c r="CM14698" s="35" t="s">
        <v>217</v>
      </c>
      <c r="CN14698" s="35" t="s">
        <v>217</v>
      </c>
      <c r="CO14698" s="52"/>
      <c r="CP14698" s="52"/>
      <c r="CQ14698" s="52"/>
      <c r="CR14698" s="52"/>
      <c r="CS14698" s="52"/>
      <c r="CT14698" s="52"/>
      <c r="CU14698" s="33"/>
      <c r="CV14698" s="33"/>
    </row>
    <row r="14699" spans="74:100">
      <c r="BV14699" s="62"/>
      <c r="BW14699" s="62"/>
      <c r="BX14699" s="62"/>
      <c r="BY14699" s="62"/>
      <c r="BZ14699" s="62"/>
      <c r="CA14699" s="62"/>
      <c r="CB14699" s="62"/>
      <c r="CC14699" s="62"/>
      <c r="CD14699" s="62"/>
      <c r="CE14699" s="62"/>
      <c r="CF14699" s="62"/>
      <c r="CL14699" s="56" t="s">
        <v>7212</v>
      </c>
      <c r="CM14699" s="56" t="s">
        <v>215</v>
      </c>
      <c r="CN14699" s="56" t="s">
        <v>215</v>
      </c>
      <c r="CO14699" s="52"/>
      <c r="CP14699" s="52"/>
      <c r="CQ14699" s="52"/>
      <c r="CR14699" s="52"/>
      <c r="CS14699" s="52"/>
      <c r="CT14699" s="52"/>
      <c r="CU14699" s="33"/>
      <c r="CV14699" s="33"/>
    </row>
    <row r="14700" spans="74:100">
      <c r="BV14700" s="62"/>
      <c r="BW14700" s="62"/>
      <c r="BX14700" s="62"/>
      <c r="BY14700" s="62"/>
      <c r="BZ14700" s="62"/>
      <c r="CA14700" s="62"/>
      <c r="CB14700" s="62"/>
      <c r="CC14700" s="62"/>
      <c r="CD14700" s="62"/>
      <c r="CE14700" s="62"/>
      <c r="CF14700" s="62"/>
      <c r="CL14700" s="56" t="s">
        <v>23419</v>
      </c>
      <c r="CM14700" s="56" t="s">
        <v>215</v>
      </c>
      <c r="CN14700" s="56" t="s">
        <v>215</v>
      </c>
      <c r="CO14700" s="52"/>
      <c r="CP14700" s="52"/>
      <c r="CQ14700" s="52"/>
      <c r="CR14700" s="52"/>
      <c r="CS14700" s="52"/>
      <c r="CT14700" s="52"/>
      <c r="CU14700" s="33"/>
      <c r="CV14700" s="33"/>
    </row>
    <row r="14701" spans="74:100">
      <c r="BV14701" s="62"/>
      <c r="BW14701" s="62"/>
      <c r="BX14701" s="62"/>
      <c r="BY14701" s="62"/>
      <c r="BZ14701" s="62"/>
      <c r="CA14701" s="62"/>
      <c r="CB14701" s="62"/>
      <c r="CC14701" s="62"/>
      <c r="CD14701" s="62"/>
      <c r="CE14701" s="62"/>
      <c r="CF14701" s="62"/>
      <c r="CL14701" s="56" t="s">
        <v>25098</v>
      </c>
      <c r="CM14701" s="56" t="s">
        <v>215</v>
      </c>
      <c r="CN14701" s="56" t="s">
        <v>215</v>
      </c>
      <c r="CO14701" s="52"/>
      <c r="CP14701" s="52"/>
      <c r="CQ14701" s="52"/>
      <c r="CR14701" s="52"/>
      <c r="CS14701" s="52"/>
      <c r="CT14701" s="52"/>
      <c r="CU14701" s="33"/>
      <c r="CV14701" s="33"/>
    </row>
    <row r="14702" spans="74:100">
      <c r="BV14702" s="62"/>
      <c r="BW14702" s="62"/>
      <c r="BX14702" s="62"/>
      <c r="BY14702" s="62"/>
      <c r="BZ14702" s="62"/>
      <c r="CA14702" s="62"/>
      <c r="CB14702" s="62"/>
      <c r="CC14702" s="62"/>
      <c r="CD14702" s="62"/>
      <c r="CE14702" s="62"/>
      <c r="CF14702" s="62"/>
      <c r="CL14702" s="56" t="s">
        <v>23420</v>
      </c>
      <c r="CM14702" s="56" t="s">
        <v>215</v>
      </c>
      <c r="CN14702" s="56" t="s">
        <v>215</v>
      </c>
      <c r="CO14702" s="52"/>
      <c r="CP14702" s="52"/>
      <c r="CQ14702" s="52"/>
      <c r="CR14702" s="52"/>
      <c r="CS14702" s="52"/>
      <c r="CT14702" s="52"/>
      <c r="CU14702" s="33"/>
      <c r="CV14702" s="33"/>
    </row>
    <row r="14703" spans="74:100">
      <c r="BV14703" s="62"/>
      <c r="BW14703" s="62"/>
      <c r="BX14703" s="62"/>
      <c r="BY14703" s="62"/>
      <c r="BZ14703" s="62"/>
      <c r="CA14703" s="62"/>
      <c r="CB14703" s="62"/>
      <c r="CC14703" s="62"/>
      <c r="CD14703" s="62"/>
      <c r="CE14703" s="62"/>
      <c r="CF14703" s="62"/>
      <c r="CL14703" s="56" t="s">
        <v>25099</v>
      </c>
      <c r="CM14703" s="56" t="s">
        <v>215</v>
      </c>
      <c r="CN14703" s="56" t="s">
        <v>215</v>
      </c>
      <c r="CO14703" s="52"/>
      <c r="CP14703" s="52"/>
      <c r="CQ14703" s="52"/>
      <c r="CR14703" s="52"/>
      <c r="CS14703" s="52"/>
      <c r="CT14703" s="52"/>
      <c r="CU14703" s="33"/>
      <c r="CV14703" s="33"/>
    </row>
    <row r="14704" spans="74:100">
      <c r="BV14704" s="62"/>
      <c r="BW14704" s="62"/>
      <c r="BX14704" s="62"/>
      <c r="BY14704" s="62"/>
      <c r="BZ14704" s="62"/>
      <c r="CA14704" s="62"/>
      <c r="CB14704" s="62"/>
      <c r="CC14704" s="62"/>
      <c r="CD14704" s="62"/>
      <c r="CE14704" s="62"/>
      <c r="CF14704" s="62"/>
      <c r="CL14704" s="56" t="s">
        <v>7216</v>
      </c>
      <c r="CM14704" s="56" t="s">
        <v>215</v>
      </c>
      <c r="CN14704" s="56" t="s">
        <v>215</v>
      </c>
      <c r="CO14704" s="52"/>
      <c r="CP14704" s="52"/>
      <c r="CQ14704" s="52"/>
      <c r="CR14704" s="52"/>
      <c r="CS14704" s="52"/>
      <c r="CT14704" s="52"/>
      <c r="CU14704" s="33"/>
      <c r="CV14704" s="33"/>
    </row>
    <row r="14705" spans="74:100">
      <c r="BV14705" s="62"/>
      <c r="BW14705" s="62"/>
      <c r="BX14705" s="62"/>
      <c r="BY14705" s="62"/>
      <c r="BZ14705" s="62"/>
      <c r="CA14705" s="62"/>
      <c r="CB14705" s="62"/>
      <c r="CC14705" s="62"/>
      <c r="CD14705" s="62"/>
      <c r="CE14705" s="62"/>
      <c r="CF14705" s="62"/>
      <c r="CL14705" s="56" t="s">
        <v>7217</v>
      </c>
      <c r="CM14705" s="56" t="s">
        <v>215</v>
      </c>
      <c r="CN14705" s="56" t="s">
        <v>215</v>
      </c>
      <c r="CO14705" s="52"/>
      <c r="CP14705" s="52"/>
      <c r="CQ14705" s="52"/>
      <c r="CR14705" s="52"/>
      <c r="CS14705" s="52"/>
      <c r="CT14705" s="52"/>
      <c r="CU14705" s="33"/>
      <c r="CV14705" s="33"/>
    </row>
    <row r="14706" spans="74:100">
      <c r="BV14706" s="62"/>
      <c r="BW14706" s="62"/>
      <c r="BX14706" s="62"/>
      <c r="BY14706" s="62"/>
      <c r="BZ14706" s="62"/>
      <c r="CA14706" s="62"/>
      <c r="CB14706" s="62"/>
      <c r="CC14706" s="62"/>
      <c r="CD14706" s="62"/>
      <c r="CE14706" s="62"/>
      <c r="CF14706" s="62"/>
      <c r="CL14706" s="56" t="s">
        <v>7218</v>
      </c>
      <c r="CM14706" s="56" t="s">
        <v>215</v>
      </c>
      <c r="CN14706" s="56" t="s">
        <v>215</v>
      </c>
      <c r="CO14706" s="52"/>
      <c r="CP14706" s="52"/>
      <c r="CQ14706" s="52"/>
      <c r="CR14706" s="52"/>
      <c r="CS14706" s="52"/>
      <c r="CT14706" s="52"/>
      <c r="CU14706" s="33"/>
      <c r="CV14706" s="33"/>
    </row>
    <row r="14707" spans="74:100">
      <c r="BV14707" s="62"/>
      <c r="BW14707" s="62"/>
      <c r="BX14707" s="62"/>
      <c r="BY14707" s="62"/>
      <c r="BZ14707" s="62"/>
      <c r="CA14707" s="62"/>
      <c r="CB14707" s="62"/>
      <c r="CC14707" s="62"/>
      <c r="CD14707" s="62"/>
      <c r="CE14707" s="62"/>
      <c r="CF14707" s="62"/>
      <c r="CL14707" s="56" t="s">
        <v>7219</v>
      </c>
      <c r="CM14707" s="56" t="s">
        <v>215</v>
      </c>
      <c r="CN14707" s="56" t="s">
        <v>215</v>
      </c>
      <c r="CO14707" s="52"/>
      <c r="CP14707" s="52"/>
      <c r="CQ14707" s="52"/>
      <c r="CR14707" s="52"/>
      <c r="CS14707" s="52"/>
      <c r="CT14707" s="52"/>
      <c r="CU14707" s="33"/>
      <c r="CV14707" s="33"/>
    </row>
    <row r="14708" spans="74:100">
      <c r="BV14708" s="62"/>
      <c r="BW14708" s="62"/>
      <c r="BX14708" s="62"/>
      <c r="BY14708" s="62"/>
      <c r="BZ14708" s="62"/>
      <c r="CA14708" s="62"/>
      <c r="CB14708" s="62"/>
      <c r="CC14708" s="62"/>
      <c r="CD14708" s="62"/>
      <c r="CE14708" s="62"/>
      <c r="CF14708" s="62"/>
      <c r="CL14708" s="56" t="s">
        <v>7220</v>
      </c>
      <c r="CM14708" s="56" t="s">
        <v>215</v>
      </c>
      <c r="CN14708" s="56" t="s">
        <v>215</v>
      </c>
      <c r="CO14708" s="52"/>
      <c r="CP14708" s="52"/>
      <c r="CQ14708" s="52"/>
      <c r="CR14708" s="52"/>
      <c r="CS14708" s="52"/>
      <c r="CT14708" s="52"/>
      <c r="CU14708" s="33"/>
      <c r="CV14708" s="33"/>
    </row>
    <row r="14709" spans="74:100">
      <c r="BV14709" s="62"/>
      <c r="BW14709" s="62"/>
      <c r="BX14709" s="62"/>
      <c r="BY14709" s="62"/>
      <c r="BZ14709" s="62"/>
      <c r="CA14709" s="62"/>
      <c r="CB14709" s="62"/>
      <c r="CC14709" s="62"/>
      <c r="CD14709" s="62"/>
      <c r="CE14709" s="62"/>
      <c r="CF14709" s="62"/>
      <c r="CL14709" s="56" t="s">
        <v>7213</v>
      </c>
      <c r="CM14709" s="56" t="s">
        <v>216</v>
      </c>
      <c r="CN14709" s="56" t="s">
        <v>216</v>
      </c>
      <c r="CO14709" s="52"/>
      <c r="CP14709" s="52"/>
      <c r="CQ14709" s="52"/>
      <c r="CR14709" s="52"/>
      <c r="CS14709" s="52"/>
      <c r="CT14709" s="52"/>
      <c r="CU14709" s="33"/>
      <c r="CV14709" s="33"/>
    </row>
    <row r="14710" spans="74:100">
      <c r="BV14710" s="62"/>
      <c r="BW14710" s="62"/>
      <c r="BX14710" s="62"/>
      <c r="BY14710" s="62"/>
      <c r="BZ14710" s="62"/>
      <c r="CA14710" s="62"/>
      <c r="CB14710" s="62"/>
      <c r="CC14710" s="62"/>
      <c r="CD14710" s="62"/>
      <c r="CE14710" s="62"/>
      <c r="CF14710" s="62"/>
      <c r="CL14710" s="56" t="s">
        <v>7214</v>
      </c>
      <c r="CM14710" s="56" t="s">
        <v>216</v>
      </c>
      <c r="CN14710" s="56" t="s">
        <v>216</v>
      </c>
      <c r="CO14710" s="52"/>
      <c r="CP14710" s="52"/>
      <c r="CQ14710" s="52"/>
      <c r="CR14710" s="52"/>
      <c r="CS14710" s="52"/>
      <c r="CT14710" s="52"/>
      <c r="CU14710" s="33"/>
      <c r="CV14710" s="33"/>
    </row>
    <row r="14711" spans="74:100">
      <c r="BV14711" s="62"/>
      <c r="BW14711" s="62"/>
      <c r="BX14711" s="62"/>
      <c r="BY14711" s="62"/>
      <c r="BZ14711" s="62"/>
      <c r="CA14711" s="62"/>
      <c r="CB14711" s="62"/>
      <c r="CC14711" s="62"/>
      <c r="CD14711" s="62"/>
      <c r="CE14711" s="62"/>
      <c r="CF14711" s="62"/>
      <c r="CL14711" s="56" t="s">
        <v>7215</v>
      </c>
      <c r="CM14711" s="56" t="s">
        <v>216</v>
      </c>
      <c r="CN14711" s="56" t="s">
        <v>216</v>
      </c>
      <c r="CO14711" s="52"/>
      <c r="CP14711" s="52"/>
      <c r="CQ14711" s="52"/>
      <c r="CR14711" s="52"/>
      <c r="CS14711" s="52"/>
      <c r="CT14711" s="52"/>
      <c r="CU14711" s="33"/>
      <c r="CV14711" s="33"/>
    </row>
    <row r="14712" spans="74:100">
      <c r="BV14712" s="62"/>
      <c r="BW14712" s="62"/>
      <c r="BX14712" s="62"/>
      <c r="BY14712" s="62"/>
      <c r="BZ14712" s="62"/>
      <c r="CA14712" s="62"/>
      <c r="CB14712" s="62"/>
      <c r="CC14712" s="62"/>
      <c r="CD14712" s="62"/>
      <c r="CE14712" s="62"/>
      <c r="CF14712" s="62"/>
      <c r="CL14712" s="35" t="s">
        <v>8012</v>
      </c>
      <c r="CM14712" s="35" t="s">
        <v>217</v>
      </c>
      <c r="CN14712" s="35" t="s">
        <v>217</v>
      </c>
      <c r="CO14712" s="52"/>
      <c r="CP14712" s="52"/>
      <c r="CQ14712" s="52"/>
      <c r="CR14712" s="52"/>
      <c r="CS14712" s="52"/>
      <c r="CT14712" s="52"/>
      <c r="CU14712" s="33"/>
      <c r="CV14712" s="33"/>
    </row>
    <row r="14713" spans="74:100">
      <c r="BV14713" s="62"/>
      <c r="BW14713" s="62"/>
      <c r="BX14713" s="62"/>
      <c r="BY14713" s="62"/>
      <c r="BZ14713" s="62"/>
      <c r="CA14713" s="62"/>
      <c r="CB14713" s="62"/>
      <c r="CC14713" s="62"/>
      <c r="CD14713" s="62"/>
      <c r="CE14713" s="62"/>
      <c r="CF14713" s="62"/>
      <c r="CL14713" s="56" t="s">
        <v>9848</v>
      </c>
      <c r="CM14713" s="56" t="s">
        <v>216</v>
      </c>
      <c r="CN14713" s="56" t="s">
        <v>216</v>
      </c>
      <c r="CO14713" s="52"/>
      <c r="CP14713" s="52"/>
      <c r="CQ14713" s="52"/>
      <c r="CR14713" s="52"/>
      <c r="CS14713" s="52"/>
      <c r="CT14713" s="52"/>
      <c r="CU14713" s="33"/>
      <c r="CV14713" s="33"/>
    </row>
    <row r="14714" spans="74:100">
      <c r="BV14714" s="62"/>
      <c r="BW14714" s="62"/>
      <c r="BX14714" s="62"/>
      <c r="BY14714" s="62"/>
      <c r="BZ14714" s="62"/>
      <c r="CA14714" s="62"/>
      <c r="CB14714" s="62"/>
      <c r="CC14714" s="62"/>
      <c r="CD14714" s="62"/>
      <c r="CE14714" s="62"/>
      <c r="CF14714" s="62"/>
      <c r="CL14714" s="56" t="s">
        <v>7252</v>
      </c>
      <c r="CM14714" s="56" t="s">
        <v>214</v>
      </c>
      <c r="CN14714" s="56" t="s">
        <v>214</v>
      </c>
      <c r="CO14714" s="52"/>
      <c r="CP14714" s="52"/>
      <c r="CQ14714" s="52"/>
      <c r="CR14714" s="52"/>
      <c r="CS14714" s="52"/>
      <c r="CT14714" s="52"/>
      <c r="CU14714" s="33"/>
      <c r="CV14714" s="33"/>
    </row>
    <row r="14715" spans="74:100">
      <c r="BV14715" s="62"/>
      <c r="BW14715" s="62"/>
      <c r="BX14715" s="62"/>
      <c r="BY14715" s="62"/>
      <c r="BZ14715" s="62"/>
      <c r="CA14715" s="62"/>
      <c r="CB14715" s="62"/>
      <c r="CC14715" s="62"/>
      <c r="CD14715" s="62"/>
      <c r="CE14715" s="62"/>
      <c r="CF14715" s="62"/>
      <c r="CL14715" s="56" t="s">
        <v>7227</v>
      </c>
      <c r="CM14715" s="56" t="s">
        <v>215</v>
      </c>
      <c r="CN14715" s="56" t="s">
        <v>215</v>
      </c>
      <c r="CO14715" s="52"/>
      <c r="CP14715" s="52"/>
      <c r="CQ14715" s="52"/>
      <c r="CR14715" s="52"/>
      <c r="CS14715" s="52"/>
      <c r="CT14715" s="52"/>
      <c r="CU14715" s="33"/>
      <c r="CV14715" s="33"/>
    </row>
    <row r="14716" spans="74:100">
      <c r="BV14716" s="62"/>
      <c r="BW14716" s="62"/>
      <c r="BX14716" s="62"/>
      <c r="BY14716" s="62"/>
      <c r="BZ14716" s="62"/>
      <c r="CA14716" s="62"/>
      <c r="CB14716" s="62"/>
      <c r="CC14716" s="62"/>
      <c r="CD14716" s="62"/>
      <c r="CE14716" s="62"/>
      <c r="CF14716" s="62"/>
      <c r="CL14716" s="35" t="s">
        <v>7247</v>
      </c>
      <c r="CM14716" s="35" t="s">
        <v>217</v>
      </c>
      <c r="CN14716" s="35" t="s">
        <v>217</v>
      </c>
      <c r="CO14716" s="52"/>
      <c r="CP14716" s="52"/>
      <c r="CQ14716" s="52"/>
      <c r="CR14716" s="52"/>
      <c r="CS14716" s="52"/>
      <c r="CT14716" s="52"/>
      <c r="CU14716" s="33"/>
      <c r="CV14716" s="33"/>
    </row>
    <row r="14717" spans="74:100">
      <c r="BV14717" s="62"/>
      <c r="BW14717" s="62"/>
      <c r="BX14717" s="62"/>
      <c r="BY14717" s="62"/>
      <c r="BZ14717" s="62"/>
      <c r="CA14717" s="62"/>
      <c r="CB14717" s="62"/>
      <c r="CC14717" s="62"/>
      <c r="CD14717" s="62"/>
      <c r="CE14717" s="62"/>
      <c r="CF14717" s="62"/>
      <c r="CL14717" s="35" t="s">
        <v>8001</v>
      </c>
      <c r="CM14717" s="35" t="s">
        <v>217</v>
      </c>
      <c r="CN14717" s="35" t="s">
        <v>217</v>
      </c>
      <c r="CO14717" s="52"/>
      <c r="CP14717" s="52"/>
      <c r="CQ14717" s="52"/>
      <c r="CR14717" s="52"/>
      <c r="CS14717" s="52"/>
      <c r="CT14717" s="52"/>
      <c r="CU14717" s="33"/>
      <c r="CV14717" s="33"/>
    </row>
    <row r="14718" spans="74:100">
      <c r="BV14718" s="62"/>
      <c r="BW14718" s="62"/>
      <c r="BX14718" s="62"/>
      <c r="BY14718" s="62"/>
      <c r="BZ14718" s="62"/>
      <c r="CA14718" s="62"/>
      <c r="CB14718" s="62"/>
      <c r="CC14718" s="62"/>
      <c r="CD14718" s="62"/>
      <c r="CE14718" s="62"/>
      <c r="CF14718" s="62"/>
      <c r="CL14718" s="56" t="s">
        <v>25100</v>
      </c>
      <c r="CM14718" s="56" t="s">
        <v>214</v>
      </c>
      <c r="CN14718" s="56" t="s">
        <v>214</v>
      </c>
      <c r="CO14718" s="52"/>
      <c r="CP14718" s="52"/>
      <c r="CQ14718" s="52"/>
      <c r="CR14718" s="52"/>
      <c r="CS14718" s="52"/>
      <c r="CT14718" s="52"/>
      <c r="CU14718" s="33"/>
      <c r="CV14718" s="33"/>
    </row>
    <row r="14719" spans="74:100">
      <c r="BV14719" s="62"/>
      <c r="BW14719" s="62"/>
      <c r="BX14719" s="62"/>
      <c r="BY14719" s="62"/>
      <c r="BZ14719" s="62"/>
      <c r="CA14719" s="62"/>
      <c r="CB14719" s="62"/>
      <c r="CC14719" s="62"/>
      <c r="CD14719" s="62"/>
      <c r="CE14719" s="62"/>
      <c r="CF14719" s="62"/>
      <c r="CL14719" s="56" t="s">
        <v>25101</v>
      </c>
      <c r="CM14719" s="56" t="s">
        <v>214</v>
      </c>
      <c r="CN14719" s="56" t="s">
        <v>214</v>
      </c>
      <c r="CO14719" s="52"/>
      <c r="CP14719" s="52"/>
      <c r="CQ14719" s="52"/>
      <c r="CR14719" s="52"/>
      <c r="CS14719" s="52"/>
      <c r="CT14719" s="52"/>
      <c r="CU14719" s="33"/>
      <c r="CV14719" s="33"/>
    </row>
    <row r="14720" spans="74:100">
      <c r="BV14720" s="62"/>
      <c r="BW14720" s="62"/>
      <c r="BX14720" s="62"/>
      <c r="BY14720" s="62"/>
      <c r="BZ14720" s="62"/>
      <c r="CA14720" s="62"/>
      <c r="CB14720" s="62"/>
      <c r="CC14720" s="62"/>
      <c r="CD14720" s="62"/>
      <c r="CE14720" s="62"/>
      <c r="CF14720" s="62"/>
      <c r="CL14720" s="56" t="s">
        <v>25102</v>
      </c>
      <c r="CM14720" s="56" t="s">
        <v>213</v>
      </c>
      <c r="CN14720" s="56" t="s">
        <v>213</v>
      </c>
      <c r="CO14720" s="52"/>
      <c r="CP14720" s="52"/>
      <c r="CQ14720" s="52"/>
      <c r="CR14720" s="52"/>
      <c r="CS14720" s="52"/>
      <c r="CT14720" s="52"/>
      <c r="CU14720" s="33"/>
      <c r="CV14720" s="33"/>
    </row>
    <row r="14721" spans="74:100">
      <c r="BV14721" s="62"/>
      <c r="BW14721" s="62"/>
      <c r="BX14721" s="62"/>
      <c r="BY14721" s="62"/>
      <c r="BZ14721" s="62"/>
      <c r="CA14721" s="62"/>
      <c r="CB14721" s="62"/>
      <c r="CC14721" s="62"/>
      <c r="CD14721" s="62"/>
      <c r="CE14721" s="62"/>
      <c r="CF14721" s="62"/>
      <c r="CL14721" s="56" t="s">
        <v>25103</v>
      </c>
      <c r="CM14721" s="56" t="s">
        <v>213</v>
      </c>
      <c r="CN14721" s="56" t="s">
        <v>213</v>
      </c>
      <c r="CO14721" s="52"/>
      <c r="CP14721" s="52"/>
      <c r="CQ14721" s="52"/>
      <c r="CR14721" s="52"/>
      <c r="CS14721" s="52"/>
      <c r="CT14721" s="52"/>
      <c r="CU14721" s="33"/>
      <c r="CV14721" s="33"/>
    </row>
    <row r="14722" spans="74:100">
      <c r="BV14722" s="62"/>
      <c r="BW14722" s="62"/>
      <c r="BX14722" s="62"/>
      <c r="BY14722" s="62"/>
      <c r="BZ14722" s="62"/>
      <c r="CA14722" s="62"/>
      <c r="CB14722" s="62"/>
      <c r="CC14722" s="62"/>
      <c r="CD14722" s="62"/>
      <c r="CE14722" s="62"/>
      <c r="CF14722" s="62"/>
      <c r="CL14722" s="56" t="s">
        <v>7242</v>
      </c>
      <c r="CM14722" s="56" t="s">
        <v>214</v>
      </c>
      <c r="CN14722" s="56" t="s">
        <v>214</v>
      </c>
      <c r="CO14722" s="52"/>
      <c r="CP14722" s="52"/>
      <c r="CQ14722" s="52"/>
      <c r="CR14722" s="52"/>
      <c r="CS14722" s="52"/>
      <c r="CT14722" s="52"/>
      <c r="CU14722" s="33"/>
      <c r="CV14722" s="33"/>
    </row>
    <row r="14723" spans="74:100">
      <c r="BV14723" s="62"/>
      <c r="BW14723" s="62"/>
      <c r="BX14723" s="62"/>
      <c r="BY14723" s="62"/>
      <c r="BZ14723" s="62"/>
      <c r="CA14723" s="62"/>
      <c r="CB14723" s="62"/>
      <c r="CC14723" s="62"/>
      <c r="CD14723" s="62"/>
      <c r="CE14723" s="62"/>
      <c r="CF14723" s="62"/>
      <c r="CL14723" s="56" t="s">
        <v>7235</v>
      </c>
      <c r="CM14723" s="56" t="s">
        <v>213</v>
      </c>
      <c r="CN14723" s="56" t="s">
        <v>213</v>
      </c>
      <c r="CO14723" s="52"/>
      <c r="CP14723" s="52"/>
      <c r="CQ14723" s="52"/>
      <c r="CR14723" s="52"/>
      <c r="CS14723" s="52"/>
      <c r="CT14723" s="52"/>
      <c r="CU14723" s="33"/>
      <c r="CV14723" s="33"/>
    </row>
    <row r="14724" spans="74:100">
      <c r="BV14724" s="62"/>
      <c r="BW14724" s="62"/>
      <c r="BX14724" s="62"/>
      <c r="BY14724" s="62"/>
      <c r="BZ14724" s="62"/>
      <c r="CA14724" s="62"/>
      <c r="CB14724" s="62"/>
      <c r="CC14724" s="62"/>
      <c r="CD14724" s="62"/>
      <c r="CE14724" s="62"/>
      <c r="CF14724" s="62"/>
      <c r="CL14724" s="56" t="s">
        <v>7228</v>
      </c>
      <c r="CM14724" s="56" t="s">
        <v>215</v>
      </c>
      <c r="CN14724" s="56" t="s">
        <v>215</v>
      </c>
      <c r="CO14724" s="52"/>
      <c r="CP14724" s="52"/>
      <c r="CQ14724" s="52"/>
      <c r="CR14724" s="52"/>
      <c r="CS14724" s="52"/>
      <c r="CT14724" s="52"/>
      <c r="CU14724" s="33"/>
      <c r="CV14724" s="33"/>
    </row>
    <row r="14725" spans="74:100">
      <c r="BV14725" s="62"/>
      <c r="BW14725" s="62"/>
      <c r="BX14725" s="62"/>
      <c r="BY14725" s="62"/>
      <c r="BZ14725" s="62"/>
      <c r="CA14725" s="62"/>
      <c r="CB14725" s="62"/>
      <c r="CC14725" s="62"/>
      <c r="CD14725" s="62"/>
      <c r="CE14725" s="62"/>
      <c r="CF14725" s="62"/>
      <c r="CL14725" s="56" t="s">
        <v>23421</v>
      </c>
      <c r="CM14725" s="56" t="s">
        <v>214</v>
      </c>
      <c r="CN14725" s="56" t="s">
        <v>214</v>
      </c>
      <c r="CO14725" s="52"/>
      <c r="CP14725" s="52"/>
      <c r="CQ14725" s="52"/>
      <c r="CR14725" s="52"/>
      <c r="CS14725" s="52"/>
      <c r="CT14725" s="52"/>
      <c r="CU14725" s="33"/>
      <c r="CV14725" s="33"/>
    </row>
    <row r="14726" spans="74:100">
      <c r="BV14726" s="62"/>
      <c r="BW14726" s="62"/>
      <c r="BX14726" s="62"/>
      <c r="BY14726" s="62"/>
      <c r="BZ14726" s="62"/>
      <c r="CA14726" s="62"/>
      <c r="CB14726" s="62"/>
      <c r="CC14726" s="62"/>
      <c r="CD14726" s="62"/>
      <c r="CE14726" s="62"/>
      <c r="CF14726" s="62"/>
      <c r="CL14726" s="35" t="s">
        <v>7248</v>
      </c>
      <c r="CM14726" s="35" t="s">
        <v>217</v>
      </c>
      <c r="CN14726" s="35" t="s">
        <v>217</v>
      </c>
      <c r="CO14726" s="52"/>
      <c r="CP14726" s="52"/>
      <c r="CQ14726" s="52"/>
      <c r="CR14726" s="52"/>
      <c r="CS14726" s="52"/>
      <c r="CT14726" s="52"/>
      <c r="CU14726" s="33"/>
      <c r="CV14726" s="33"/>
    </row>
    <row r="14727" spans="74:100">
      <c r="BV14727" s="62"/>
      <c r="BW14727" s="62"/>
      <c r="BX14727" s="62"/>
      <c r="BY14727" s="62"/>
      <c r="BZ14727" s="62"/>
      <c r="CA14727" s="62"/>
      <c r="CB14727" s="62"/>
      <c r="CC14727" s="62"/>
      <c r="CD14727" s="62"/>
      <c r="CE14727" s="62"/>
      <c r="CF14727" s="62"/>
      <c r="CL14727" s="56" t="s">
        <v>23422</v>
      </c>
      <c r="CM14727" s="56" t="s">
        <v>214</v>
      </c>
      <c r="CN14727" s="56" t="s">
        <v>214</v>
      </c>
      <c r="CO14727" s="52"/>
      <c r="CP14727" s="52"/>
      <c r="CQ14727" s="52"/>
      <c r="CR14727" s="52"/>
      <c r="CS14727" s="52"/>
      <c r="CT14727" s="52"/>
      <c r="CU14727" s="33"/>
      <c r="CV14727" s="33"/>
    </row>
    <row r="14728" spans="74:100">
      <c r="BV14728" s="62"/>
      <c r="BW14728" s="62"/>
      <c r="BX14728" s="62"/>
      <c r="BY14728" s="62"/>
      <c r="BZ14728" s="62"/>
      <c r="CA14728" s="62"/>
      <c r="CB14728" s="62"/>
      <c r="CC14728" s="62"/>
      <c r="CD14728" s="62"/>
      <c r="CE14728" s="62"/>
      <c r="CF14728" s="62"/>
      <c r="CL14728" s="56" t="s">
        <v>25104</v>
      </c>
      <c r="CM14728" s="56" t="s">
        <v>214</v>
      </c>
      <c r="CN14728" s="56" t="s">
        <v>214</v>
      </c>
      <c r="CO14728" s="52"/>
      <c r="CP14728" s="52"/>
      <c r="CQ14728" s="52"/>
      <c r="CR14728" s="52"/>
      <c r="CS14728" s="52"/>
      <c r="CT14728" s="52"/>
      <c r="CU14728" s="33"/>
      <c r="CV14728" s="33"/>
    </row>
    <row r="14729" spans="74:100">
      <c r="BV14729" s="62"/>
      <c r="BW14729" s="62"/>
      <c r="BX14729" s="62"/>
      <c r="BY14729" s="62"/>
      <c r="BZ14729" s="62"/>
      <c r="CA14729" s="62"/>
      <c r="CB14729" s="62"/>
      <c r="CC14729" s="62"/>
      <c r="CD14729" s="62"/>
      <c r="CE14729" s="62"/>
      <c r="CF14729" s="62"/>
      <c r="CL14729" s="56" t="s">
        <v>25105</v>
      </c>
      <c r="CM14729" s="56" t="s">
        <v>214</v>
      </c>
      <c r="CN14729" s="56" t="s">
        <v>214</v>
      </c>
      <c r="CO14729" s="52"/>
      <c r="CP14729" s="52"/>
      <c r="CQ14729" s="52"/>
      <c r="CR14729" s="52"/>
      <c r="CS14729" s="52"/>
      <c r="CT14729" s="52"/>
      <c r="CU14729" s="33"/>
      <c r="CV14729" s="33"/>
    </row>
    <row r="14730" spans="74:100">
      <c r="BV14730" s="62"/>
      <c r="BW14730" s="62"/>
      <c r="BX14730" s="62"/>
      <c r="BY14730" s="62"/>
      <c r="BZ14730" s="62"/>
      <c r="CA14730" s="62"/>
      <c r="CB14730" s="62"/>
      <c r="CC14730" s="62"/>
      <c r="CD14730" s="62"/>
      <c r="CE14730" s="62"/>
      <c r="CF14730" s="62"/>
      <c r="CL14730" s="56" t="s">
        <v>25106</v>
      </c>
      <c r="CM14730" s="56" t="s">
        <v>214</v>
      </c>
      <c r="CN14730" s="56" t="s">
        <v>214</v>
      </c>
      <c r="CO14730" s="52"/>
      <c r="CP14730" s="52"/>
      <c r="CQ14730" s="52"/>
      <c r="CR14730" s="52"/>
      <c r="CS14730" s="52"/>
      <c r="CT14730" s="52"/>
      <c r="CU14730" s="33"/>
      <c r="CV14730" s="33"/>
    </row>
    <row r="14731" spans="74:100">
      <c r="BV14731" s="62"/>
      <c r="BW14731" s="62"/>
      <c r="BX14731" s="62"/>
      <c r="BY14731" s="62"/>
      <c r="BZ14731" s="62"/>
      <c r="CA14731" s="62"/>
      <c r="CB14731" s="62"/>
      <c r="CC14731" s="62"/>
      <c r="CD14731" s="62"/>
      <c r="CE14731" s="62"/>
      <c r="CF14731" s="62"/>
      <c r="CL14731" s="56" t="s">
        <v>25107</v>
      </c>
      <c r="CM14731" s="56" t="s">
        <v>214</v>
      </c>
      <c r="CN14731" s="56" t="s">
        <v>214</v>
      </c>
      <c r="CO14731" s="52"/>
      <c r="CP14731" s="52"/>
      <c r="CQ14731" s="52"/>
      <c r="CR14731" s="52"/>
      <c r="CS14731" s="52"/>
      <c r="CT14731" s="52"/>
      <c r="CU14731" s="33"/>
      <c r="CV14731" s="33"/>
    </row>
    <row r="14732" spans="74:100">
      <c r="BV14732" s="62"/>
      <c r="BW14732" s="62"/>
      <c r="BX14732" s="62"/>
      <c r="BY14732" s="62"/>
      <c r="BZ14732" s="62"/>
      <c r="CA14732" s="62"/>
      <c r="CB14732" s="62"/>
      <c r="CC14732" s="62"/>
      <c r="CD14732" s="62"/>
      <c r="CE14732" s="62"/>
      <c r="CF14732" s="62"/>
      <c r="CL14732" s="56" t="s">
        <v>25108</v>
      </c>
      <c r="CM14732" s="56" t="s">
        <v>214</v>
      </c>
      <c r="CN14732" s="56" t="s">
        <v>214</v>
      </c>
      <c r="CO14732" s="52"/>
      <c r="CP14732" s="52"/>
      <c r="CQ14732" s="52"/>
      <c r="CR14732" s="52"/>
      <c r="CS14732" s="52"/>
      <c r="CT14732" s="52"/>
      <c r="CU14732" s="33"/>
      <c r="CV14732" s="33"/>
    </row>
    <row r="14733" spans="74:100">
      <c r="BV14733" s="62"/>
      <c r="BW14733" s="62"/>
      <c r="BX14733" s="62"/>
      <c r="BY14733" s="62"/>
      <c r="BZ14733" s="62"/>
      <c r="CA14733" s="62"/>
      <c r="CB14733" s="62"/>
      <c r="CC14733" s="62"/>
      <c r="CD14733" s="62"/>
      <c r="CE14733" s="62"/>
      <c r="CF14733" s="62"/>
      <c r="CL14733" s="56" t="s">
        <v>733</v>
      </c>
      <c r="CM14733" s="56" t="s">
        <v>215</v>
      </c>
      <c r="CN14733" s="56" t="s">
        <v>215</v>
      </c>
      <c r="CO14733" s="52"/>
      <c r="CP14733" s="52"/>
      <c r="CQ14733" s="52"/>
      <c r="CR14733" s="52"/>
      <c r="CS14733" s="52"/>
      <c r="CT14733" s="52"/>
      <c r="CU14733" s="33"/>
      <c r="CV14733" s="33"/>
    </row>
    <row r="14734" spans="74:100">
      <c r="BV14734" s="62"/>
      <c r="BW14734" s="62"/>
      <c r="BX14734" s="62"/>
      <c r="BY14734" s="62"/>
      <c r="BZ14734" s="62"/>
      <c r="CA14734" s="62"/>
      <c r="CB14734" s="62"/>
      <c r="CC14734" s="62"/>
      <c r="CD14734" s="62"/>
      <c r="CE14734" s="62"/>
      <c r="CF14734" s="62"/>
      <c r="CL14734" s="35" t="s">
        <v>8004</v>
      </c>
      <c r="CM14734" s="35" t="s">
        <v>217</v>
      </c>
      <c r="CN14734" s="35" t="s">
        <v>217</v>
      </c>
      <c r="CO14734" s="52"/>
      <c r="CP14734" s="52"/>
      <c r="CQ14734" s="52"/>
      <c r="CR14734" s="52"/>
      <c r="CS14734" s="52"/>
      <c r="CT14734" s="52"/>
      <c r="CU14734" s="33"/>
      <c r="CV14734" s="33"/>
    </row>
    <row r="14735" spans="74:100">
      <c r="BV14735" s="62"/>
      <c r="BW14735" s="62"/>
      <c r="BX14735" s="62"/>
      <c r="BY14735" s="62"/>
      <c r="BZ14735" s="62"/>
      <c r="CA14735" s="62"/>
      <c r="CB14735" s="62"/>
      <c r="CC14735" s="62"/>
      <c r="CD14735" s="62"/>
      <c r="CE14735" s="62"/>
      <c r="CF14735" s="62"/>
      <c r="CL14735" s="56" t="s">
        <v>10866</v>
      </c>
      <c r="CM14735" s="56" t="s">
        <v>216</v>
      </c>
      <c r="CN14735" s="56" t="s">
        <v>216</v>
      </c>
      <c r="CO14735" s="52"/>
      <c r="CP14735" s="52"/>
      <c r="CQ14735" s="52"/>
      <c r="CR14735" s="52"/>
      <c r="CS14735" s="52"/>
      <c r="CT14735" s="52"/>
      <c r="CU14735" s="33"/>
      <c r="CV14735" s="33"/>
    </row>
    <row r="14736" spans="74:100">
      <c r="BV14736" s="62"/>
      <c r="BW14736" s="62"/>
      <c r="BX14736" s="62"/>
      <c r="BY14736" s="62"/>
      <c r="BZ14736" s="62"/>
      <c r="CA14736" s="62"/>
      <c r="CB14736" s="62"/>
      <c r="CC14736" s="62"/>
      <c r="CD14736" s="62"/>
      <c r="CE14736" s="62"/>
      <c r="CF14736" s="62"/>
      <c r="CL14736" s="35" t="s">
        <v>7261</v>
      </c>
      <c r="CM14736" s="35" t="s">
        <v>217</v>
      </c>
      <c r="CN14736" s="35" t="s">
        <v>217</v>
      </c>
      <c r="CO14736" s="52"/>
      <c r="CP14736" s="52"/>
      <c r="CQ14736" s="52"/>
      <c r="CR14736" s="52"/>
      <c r="CS14736" s="52"/>
      <c r="CT14736" s="52"/>
      <c r="CU14736" s="33"/>
      <c r="CV14736" s="33"/>
    </row>
    <row r="14737" spans="74:100">
      <c r="BV14737" s="62"/>
      <c r="BW14737" s="62"/>
      <c r="BX14737" s="62"/>
      <c r="BY14737" s="62"/>
      <c r="BZ14737" s="62"/>
      <c r="CA14737" s="62"/>
      <c r="CB14737" s="62"/>
      <c r="CC14737" s="62"/>
      <c r="CD14737" s="62"/>
      <c r="CE14737" s="62"/>
      <c r="CF14737" s="62"/>
      <c r="CL14737" s="35" t="s">
        <v>7262</v>
      </c>
      <c r="CM14737" s="35" t="s">
        <v>217</v>
      </c>
      <c r="CN14737" s="35" t="s">
        <v>217</v>
      </c>
      <c r="CO14737" s="52"/>
      <c r="CP14737" s="52"/>
      <c r="CQ14737" s="52"/>
      <c r="CR14737" s="52"/>
      <c r="CS14737" s="52"/>
      <c r="CT14737" s="52"/>
      <c r="CU14737" s="33"/>
      <c r="CV14737" s="33"/>
    </row>
    <row r="14738" spans="74:100">
      <c r="BV14738" s="62"/>
      <c r="BW14738" s="62"/>
      <c r="BX14738" s="62"/>
      <c r="BY14738" s="62"/>
      <c r="BZ14738" s="62"/>
      <c r="CA14738" s="62"/>
      <c r="CB14738" s="62"/>
      <c r="CC14738" s="62"/>
      <c r="CD14738" s="62"/>
      <c r="CE14738" s="62"/>
      <c r="CF14738" s="62"/>
      <c r="CL14738" s="35" t="s">
        <v>29020</v>
      </c>
      <c r="CM14738" s="35" t="s">
        <v>217</v>
      </c>
      <c r="CN14738" s="35" t="s">
        <v>217</v>
      </c>
      <c r="CO14738" s="52"/>
      <c r="CP14738" s="52"/>
      <c r="CQ14738" s="52"/>
      <c r="CR14738" s="52"/>
      <c r="CS14738" s="52"/>
      <c r="CT14738" s="52"/>
      <c r="CU14738" s="33"/>
      <c r="CV14738" s="33"/>
    </row>
    <row r="14739" spans="74:100">
      <c r="BV14739" s="62"/>
      <c r="BW14739" s="62"/>
      <c r="BX14739" s="62"/>
      <c r="BY14739" s="62"/>
      <c r="BZ14739" s="62"/>
      <c r="CA14739" s="62"/>
      <c r="CB14739" s="62"/>
      <c r="CC14739" s="62"/>
      <c r="CD14739" s="62"/>
      <c r="CE14739" s="62"/>
      <c r="CF14739" s="62"/>
      <c r="CL14739" s="35" t="s">
        <v>29021</v>
      </c>
      <c r="CM14739" s="35" t="s">
        <v>217</v>
      </c>
      <c r="CN14739" s="35" t="s">
        <v>217</v>
      </c>
      <c r="CO14739" s="52"/>
      <c r="CP14739" s="52"/>
      <c r="CQ14739" s="52"/>
      <c r="CR14739" s="52"/>
      <c r="CS14739" s="52"/>
      <c r="CT14739" s="52"/>
      <c r="CU14739" s="33"/>
      <c r="CV14739" s="33"/>
    </row>
    <row r="14740" spans="74:100">
      <c r="BV14740" s="62"/>
      <c r="BW14740" s="62"/>
      <c r="BX14740" s="62"/>
      <c r="BY14740" s="62"/>
      <c r="BZ14740" s="62"/>
      <c r="CA14740" s="62"/>
      <c r="CB14740" s="62"/>
      <c r="CC14740" s="62"/>
      <c r="CD14740" s="62"/>
      <c r="CE14740" s="62"/>
      <c r="CF14740" s="62"/>
      <c r="CL14740" s="35" t="s">
        <v>29022</v>
      </c>
      <c r="CM14740" s="35" t="s">
        <v>217</v>
      </c>
      <c r="CN14740" s="35" t="s">
        <v>217</v>
      </c>
      <c r="CO14740" s="52"/>
      <c r="CP14740" s="52"/>
      <c r="CQ14740" s="52"/>
      <c r="CR14740" s="52"/>
      <c r="CS14740" s="52"/>
      <c r="CT14740" s="52"/>
      <c r="CU14740" s="33"/>
      <c r="CV14740" s="33"/>
    </row>
    <row r="14741" spans="74:100">
      <c r="BV14741" s="62"/>
      <c r="BW14741" s="62"/>
      <c r="BX14741" s="62"/>
      <c r="BY14741" s="62"/>
      <c r="BZ14741" s="62"/>
      <c r="CA14741" s="62"/>
      <c r="CB14741" s="62"/>
      <c r="CC14741" s="62"/>
      <c r="CD14741" s="62"/>
      <c r="CE14741" s="62"/>
      <c r="CF14741" s="62"/>
      <c r="CL14741" s="56" t="s">
        <v>25109</v>
      </c>
      <c r="CM14741" s="56" t="s">
        <v>216</v>
      </c>
      <c r="CN14741" s="56" t="s">
        <v>216</v>
      </c>
      <c r="CO14741" s="52"/>
      <c r="CP14741" s="52"/>
      <c r="CQ14741" s="52"/>
      <c r="CR14741" s="52"/>
      <c r="CS14741" s="52"/>
      <c r="CT14741" s="52"/>
      <c r="CU14741" s="33"/>
      <c r="CV14741" s="33"/>
    </row>
    <row r="14742" spans="74:100">
      <c r="BV14742" s="62"/>
      <c r="BW14742" s="62"/>
      <c r="BX14742" s="62"/>
      <c r="BY14742" s="62"/>
      <c r="BZ14742" s="62"/>
      <c r="CA14742" s="62"/>
      <c r="CB14742" s="62"/>
      <c r="CC14742" s="62"/>
      <c r="CD14742" s="62"/>
      <c r="CE14742" s="62"/>
      <c r="CF14742" s="62"/>
      <c r="CL14742" s="56" t="s">
        <v>3204</v>
      </c>
      <c r="CM14742" s="56" t="s">
        <v>216</v>
      </c>
      <c r="CN14742" s="56" t="s">
        <v>216</v>
      </c>
      <c r="CO14742" s="52"/>
      <c r="CP14742" s="52"/>
      <c r="CQ14742" s="52"/>
      <c r="CR14742" s="52"/>
      <c r="CS14742" s="52"/>
      <c r="CT14742" s="52"/>
      <c r="CU14742" s="33"/>
      <c r="CV14742" s="33"/>
    </row>
    <row r="14743" spans="74:100">
      <c r="BV14743" s="62"/>
      <c r="BW14743" s="62"/>
      <c r="BX14743" s="62"/>
      <c r="BY14743" s="62"/>
      <c r="BZ14743" s="62"/>
      <c r="CA14743" s="62"/>
      <c r="CB14743" s="62"/>
      <c r="CC14743" s="62"/>
      <c r="CD14743" s="62"/>
      <c r="CE14743" s="62"/>
      <c r="CF14743" s="62"/>
      <c r="CL14743" s="56" t="s">
        <v>25110</v>
      </c>
      <c r="CM14743" s="56" t="s">
        <v>216</v>
      </c>
      <c r="CN14743" s="56" t="s">
        <v>216</v>
      </c>
      <c r="CO14743" s="52"/>
      <c r="CP14743" s="52"/>
      <c r="CQ14743" s="52"/>
      <c r="CR14743" s="52"/>
      <c r="CS14743" s="52"/>
      <c r="CT14743" s="52"/>
      <c r="CU14743" s="33"/>
      <c r="CV14743" s="33"/>
    </row>
    <row r="14744" spans="74:100">
      <c r="BV14744" s="62"/>
      <c r="BW14744" s="62"/>
      <c r="BX14744" s="62"/>
      <c r="BY14744" s="62"/>
      <c r="BZ14744" s="62"/>
      <c r="CA14744" s="62"/>
      <c r="CB14744" s="62"/>
      <c r="CC14744" s="62"/>
      <c r="CD14744" s="62"/>
      <c r="CE14744" s="62"/>
      <c r="CF14744" s="62"/>
      <c r="CL14744" s="56" t="s">
        <v>7263</v>
      </c>
      <c r="CM14744" s="56" t="s">
        <v>216</v>
      </c>
      <c r="CN14744" s="56" t="s">
        <v>216</v>
      </c>
      <c r="CO14744" s="52"/>
      <c r="CP14744" s="52"/>
      <c r="CQ14744" s="52"/>
      <c r="CR14744" s="52"/>
      <c r="CS14744" s="52"/>
      <c r="CT14744" s="52"/>
      <c r="CU14744" s="33"/>
      <c r="CV14744" s="33"/>
    </row>
    <row r="14745" spans="74:100">
      <c r="BV14745" s="62"/>
      <c r="BW14745" s="62"/>
      <c r="BX14745" s="62"/>
      <c r="BY14745" s="62"/>
      <c r="BZ14745" s="62"/>
      <c r="CA14745" s="62"/>
      <c r="CB14745" s="62"/>
      <c r="CC14745" s="62"/>
      <c r="CD14745" s="62"/>
      <c r="CE14745" s="62"/>
      <c r="CF14745" s="62"/>
      <c r="CL14745" s="35" t="s">
        <v>13077</v>
      </c>
      <c r="CM14745" s="35" t="s">
        <v>217</v>
      </c>
      <c r="CN14745" s="35" t="s">
        <v>217</v>
      </c>
      <c r="CO14745" s="52"/>
      <c r="CP14745" s="52"/>
      <c r="CQ14745" s="52"/>
      <c r="CR14745" s="52"/>
      <c r="CS14745" s="52"/>
      <c r="CT14745" s="52"/>
      <c r="CU14745" s="33"/>
      <c r="CV14745" s="33"/>
    </row>
    <row r="14746" spans="74:100">
      <c r="BV14746" s="62"/>
      <c r="BW14746" s="62"/>
      <c r="BX14746" s="62"/>
      <c r="BY14746" s="62"/>
      <c r="BZ14746" s="62"/>
      <c r="CA14746" s="62"/>
      <c r="CB14746" s="62"/>
      <c r="CC14746" s="62"/>
      <c r="CD14746" s="62"/>
      <c r="CE14746" s="62"/>
      <c r="CF14746" s="62"/>
      <c r="CL14746" s="56" t="s">
        <v>23423</v>
      </c>
      <c r="CM14746" s="56" t="s">
        <v>216</v>
      </c>
      <c r="CN14746" s="56" t="s">
        <v>216</v>
      </c>
      <c r="CO14746" s="52"/>
      <c r="CP14746" s="52"/>
      <c r="CQ14746" s="52"/>
      <c r="CR14746" s="52"/>
      <c r="CS14746" s="52"/>
      <c r="CT14746" s="52"/>
      <c r="CU14746" s="33"/>
      <c r="CV14746" s="33"/>
    </row>
    <row r="14747" spans="74:100">
      <c r="BV14747" s="62"/>
      <c r="BW14747" s="62"/>
      <c r="BX14747" s="62"/>
      <c r="BY14747" s="62"/>
      <c r="BZ14747" s="62"/>
      <c r="CA14747" s="62"/>
      <c r="CB14747" s="62"/>
      <c r="CC14747" s="62"/>
      <c r="CD14747" s="62"/>
      <c r="CE14747" s="62"/>
      <c r="CF14747" s="62"/>
      <c r="CL14747" s="56" t="s">
        <v>23424</v>
      </c>
      <c r="CM14747" s="56" t="s">
        <v>216</v>
      </c>
      <c r="CN14747" s="56" t="s">
        <v>216</v>
      </c>
      <c r="CO14747" s="52"/>
      <c r="CP14747" s="52"/>
      <c r="CQ14747" s="52"/>
      <c r="CR14747" s="52"/>
      <c r="CS14747" s="52"/>
      <c r="CT14747" s="52"/>
      <c r="CU14747" s="33"/>
      <c r="CV14747" s="33"/>
    </row>
    <row r="14748" spans="74:100">
      <c r="BV14748" s="62"/>
      <c r="BW14748" s="62"/>
      <c r="BX14748" s="62"/>
      <c r="BY14748" s="62"/>
      <c r="BZ14748" s="62"/>
      <c r="CA14748" s="62"/>
      <c r="CB14748" s="62"/>
      <c r="CC14748" s="62"/>
      <c r="CD14748" s="62"/>
      <c r="CE14748" s="62"/>
      <c r="CF14748" s="62"/>
      <c r="CL14748" s="56" t="s">
        <v>25111</v>
      </c>
      <c r="CM14748" s="56" t="s">
        <v>216</v>
      </c>
      <c r="CN14748" s="56" t="s">
        <v>216</v>
      </c>
      <c r="CO14748" s="52"/>
      <c r="CP14748" s="52"/>
      <c r="CQ14748" s="52"/>
      <c r="CR14748" s="52"/>
      <c r="CS14748" s="52"/>
      <c r="CT14748" s="52"/>
      <c r="CU14748" s="33"/>
      <c r="CV14748" s="33"/>
    </row>
    <row r="14749" spans="74:100">
      <c r="BV14749" s="62"/>
      <c r="BW14749" s="62"/>
      <c r="BX14749" s="62"/>
      <c r="BY14749" s="62"/>
      <c r="BZ14749" s="62"/>
      <c r="CA14749" s="62"/>
      <c r="CB14749" s="62"/>
      <c r="CC14749" s="62"/>
      <c r="CD14749" s="62"/>
      <c r="CE14749" s="62"/>
      <c r="CF14749" s="62"/>
      <c r="CL14749" s="56" t="s">
        <v>25112</v>
      </c>
      <c r="CM14749" s="56" t="s">
        <v>216</v>
      </c>
      <c r="CN14749" s="56" t="s">
        <v>216</v>
      </c>
      <c r="CO14749" s="52"/>
      <c r="CP14749" s="52"/>
      <c r="CQ14749" s="52"/>
      <c r="CR14749" s="52"/>
      <c r="CS14749" s="52"/>
      <c r="CT14749" s="52"/>
      <c r="CU14749" s="33"/>
      <c r="CV14749" s="33"/>
    </row>
    <row r="14750" spans="74:100">
      <c r="BV14750" s="62"/>
      <c r="BW14750" s="62"/>
      <c r="BX14750" s="62"/>
      <c r="BY14750" s="62"/>
      <c r="BZ14750" s="62"/>
      <c r="CA14750" s="62"/>
      <c r="CB14750" s="62"/>
      <c r="CC14750" s="62"/>
      <c r="CD14750" s="62"/>
      <c r="CE14750" s="62"/>
      <c r="CF14750" s="62"/>
      <c r="CL14750" s="56" t="s">
        <v>23425</v>
      </c>
      <c r="CM14750" s="56" t="s">
        <v>216</v>
      </c>
      <c r="CN14750" s="56" t="s">
        <v>216</v>
      </c>
      <c r="CO14750" s="52"/>
      <c r="CP14750" s="52"/>
      <c r="CQ14750" s="52"/>
      <c r="CR14750" s="52"/>
      <c r="CS14750" s="52"/>
      <c r="CT14750" s="52"/>
      <c r="CU14750" s="33"/>
      <c r="CV14750" s="33"/>
    </row>
    <row r="14751" spans="74:100">
      <c r="BV14751" s="62"/>
      <c r="BW14751" s="62"/>
      <c r="BX14751" s="62"/>
      <c r="BY14751" s="62"/>
      <c r="BZ14751" s="62"/>
      <c r="CA14751" s="62"/>
      <c r="CB14751" s="62"/>
      <c r="CC14751" s="62"/>
      <c r="CD14751" s="62"/>
      <c r="CE14751" s="62"/>
      <c r="CF14751" s="62"/>
      <c r="CL14751" s="56" t="s">
        <v>23426</v>
      </c>
      <c r="CM14751" s="56" t="s">
        <v>216</v>
      </c>
      <c r="CN14751" s="56" t="s">
        <v>216</v>
      </c>
      <c r="CO14751" s="52"/>
      <c r="CP14751" s="52"/>
      <c r="CQ14751" s="52"/>
      <c r="CR14751" s="52"/>
      <c r="CS14751" s="52"/>
      <c r="CT14751" s="52"/>
      <c r="CU14751" s="33"/>
      <c r="CV14751" s="33"/>
    </row>
    <row r="14752" spans="74:100">
      <c r="BV14752" s="62"/>
      <c r="BW14752" s="62"/>
      <c r="BX14752" s="62"/>
      <c r="BY14752" s="62"/>
      <c r="BZ14752" s="62"/>
      <c r="CA14752" s="62"/>
      <c r="CB14752" s="62"/>
      <c r="CC14752" s="62"/>
      <c r="CD14752" s="62"/>
      <c r="CE14752" s="62"/>
      <c r="CF14752" s="62"/>
      <c r="CL14752" s="56" t="s">
        <v>7270</v>
      </c>
      <c r="CM14752" s="56" t="s">
        <v>216</v>
      </c>
      <c r="CN14752" s="56" t="s">
        <v>216</v>
      </c>
      <c r="CO14752" s="52"/>
      <c r="CP14752" s="52"/>
      <c r="CQ14752" s="52"/>
      <c r="CR14752" s="52"/>
      <c r="CS14752" s="52"/>
      <c r="CT14752" s="52"/>
      <c r="CU14752" s="33"/>
      <c r="CV14752" s="33"/>
    </row>
    <row r="14753" spans="74:100">
      <c r="BV14753" s="62"/>
      <c r="BW14753" s="62"/>
      <c r="BX14753" s="62"/>
      <c r="BY14753" s="62"/>
      <c r="BZ14753" s="62"/>
      <c r="CA14753" s="62"/>
      <c r="CB14753" s="62"/>
      <c r="CC14753" s="62"/>
      <c r="CD14753" s="62"/>
      <c r="CE14753" s="62"/>
      <c r="CF14753" s="62"/>
      <c r="CL14753" s="35" t="s">
        <v>7275</v>
      </c>
      <c r="CM14753" s="35" t="s">
        <v>217</v>
      </c>
      <c r="CN14753" s="35" t="s">
        <v>217</v>
      </c>
      <c r="CO14753" s="52"/>
      <c r="CP14753" s="52"/>
      <c r="CQ14753" s="52"/>
      <c r="CR14753" s="52"/>
      <c r="CS14753" s="52"/>
      <c r="CT14753" s="52"/>
      <c r="CU14753" s="33"/>
      <c r="CV14753" s="33"/>
    </row>
    <row r="14754" spans="74:100">
      <c r="BV14754" s="62"/>
      <c r="BW14754" s="62"/>
      <c r="BX14754" s="62"/>
      <c r="BY14754" s="62"/>
      <c r="BZ14754" s="62"/>
      <c r="CA14754" s="62"/>
      <c r="CB14754" s="62"/>
      <c r="CC14754" s="62"/>
      <c r="CD14754" s="62"/>
      <c r="CE14754" s="62"/>
      <c r="CF14754" s="62"/>
      <c r="CL14754" s="35" t="s">
        <v>7276</v>
      </c>
      <c r="CM14754" s="35" t="s">
        <v>217</v>
      </c>
      <c r="CN14754" s="35" t="s">
        <v>217</v>
      </c>
      <c r="CO14754" s="52"/>
      <c r="CP14754" s="52"/>
      <c r="CQ14754" s="52"/>
      <c r="CR14754" s="52"/>
      <c r="CS14754" s="52"/>
      <c r="CT14754" s="52"/>
      <c r="CU14754" s="33"/>
      <c r="CV14754" s="33"/>
    </row>
    <row r="14755" spans="74:100">
      <c r="BV14755" s="62"/>
      <c r="BW14755" s="62"/>
      <c r="BX14755" s="62"/>
      <c r="BY14755" s="62"/>
      <c r="BZ14755" s="62"/>
      <c r="CA14755" s="62"/>
      <c r="CB14755" s="62"/>
      <c r="CC14755" s="62"/>
      <c r="CD14755" s="62"/>
      <c r="CE14755" s="62"/>
      <c r="CF14755" s="62"/>
      <c r="CL14755" s="35" t="s">
        <v>7272</v>
      </c>
      <c r="CM14755" s="35" t="s">
        <v>217</v>
      </c>
      <c r="CN14755" s="35" t="s">
        <v>217</v>
      </c>
      <c r="CO14755" s="52"/>
      <c r="CP14755" s="52"/>
      <c r="CQ14755" s="52"/>
      <c r="CR14755" s="52"/>
      <c r="CS14755" s="52"/>
      <c r="CT14755" s="52"/>
      <c r="CU14755" s="33"/>
      <c r="CV14755" s="33"/>
    </row>
    <row r="14756" spans="74:100">
      <c r="BV14756" s="62"/>
      <c r="BW14756" s="62"/>
      <c r="BX14756" s="62"/>
      <c r="BY14756" s="62"/>
      <c r="BZ14756" s="62"/>
      <c r="CA14756" s="62"/>
      <c r="CB14756" s="62"/>
      <c r="CC14756" s="62"/>
      <c r="CD14756" s="62"/>
      <c r="CE14756" s="62"/>
      <c r="CF14756" s="62"/>
      <c r="CL14756" s="35" t="s">
        <v>7273</v>
      </c>
      <c r="CM14756" s="35" t="s">
        <v>217</v>
      </c>
      <c r="CN14756" s="35" t="s">
        <v>217</v>
      </c>
      <c r="CO14756" s="52"/>
      <c r="CP14756" s="52"/>
      <c r="CQ14756" s="52"/>
      <c r="CR14756" s="52"/>
      <c r="CS14756" s="52"/>
      <c r="CT14756" s="52"/>
      <c r="CU14756" s="33"/>
      <c r="CV14756" s="33"/>
    </row>
    <row r="14757" spans="74:100">
      <c r="BV14757" s="62"/>
      <c r="BW14757" s="62"/>
      <c r="BX14757" s="62"/>
      <c r="BY14757" s="62"/>
      <c r="BZ14757" s="62"/>
      <c r="CA14757" s="62"/>
      <c r="CB14757" s="62"/>
      <c r="CC14757" s="62"/>
      <c r="CD14757" s="62"/>
      <c r="CE14757" s="62"/>
      <c r="CF14757" s="62"/>
      <c r="CL14757" s="35" t="s">
        <v>7274</v>
      </c>
      <c r="CM14757" s="35" t="s">
        <v>217</v>
      </c>
      <c r="CN14757" s="35" t="s">
        <v>217</v>
      </c>
      <c r="CO14757" s="52"/>
      <c r="CP14757" s="52"/>
      <c r="CQ14757" s="52"/>
      <c r="CR14757" s="52"/>
      <c r="CS14757" s="52"/>
      <c r="CT14757" s="52"/>
      <c r="CU14757" s="33"/>
      <c r="CV14757" s="33"/>
    </row>
    <row r="14758" spans="74:100">
      <c r="BV14758" s="62"/>
      <c r="BW14758" s="62"/>
      <c r="BX14758" s="62"/>
      <c r="BY14758" s="62"/>
      <c r="BZ14758" s="62"/>
      <c r="CA14758" s="62"/>
      <c r="CB14758" s="62"/>
      <c r="CC14758" s="62"/>
      <c r="CD14758" s="62"/>
      <c r="CE14758" s="62"/>
      <c r="CF14758" s="62"/>
      <c r="CL14758" s="56" t="s">
        <v>25113</v>
      </c>
      <c r="CM14758" s="56" t="s">
        <v>217</v>
      </c>
      <c r="CN14758" s="56" t="s">
        <v>217</v>
      </c>
      <c r="CO14758" s="52"/>
      <c r="CP14758" s="52"/>
      <c r="CQ14758" s="52"/>
      <c r="CR14758" s="52"/>
      <c r="CS14758" s="52"/>
      <c r="CT14758" s="52"/>
      <c r="CU14758" s="33"/>
      <c r="CV14758" s="33"/>
    </row>
    <row r="14759" spans="74:100">
      <c r="BV14759" s="62"/>
      <c r="BW14759" s="62"/>
      <c r="BX14759" s="62"/>
      <c r="BY14759" s="62"/>
      <c r="BZ14759" s="62"/>
      <c r="CA14759" s="62"/>
      <c r="CB14759" s="62"/>
      <c r="CC14759" s="62"/>
      <c r="CD14759" s="62"/>
      <c r="CE14759" s="62"/>
      <c r="CF14759" s="62"/>
      <c r="CL14759" s="35" t="s">
        <v>16705</v>
      </c>
      <c r="CM14759" s="35" t="s">
        <v>217</v>
      </c>
      <c r="CN14759" s="35" t="s">
        <v>217</v>
      </c>
      <c r="CO14759" s="52"/>
      <c r="CP14759" s="52"/>
      <c r="CQ14759" s="52"/>
      <c r="CR14759" s="52"/>
      <c r="CS14759" s="52"/>
      <c r="CT14759" s="52"/>
      <c r="CU14759" s="33"/>
      <c r="CV14759" s="33"/>
    </row>
    <row r="14760" spans="74:100">
      <c r="BV14760" s="62"/>
      <c r="BW14760" s="62"/>
      <c r="BX14760" s="62"/>
      <c r="BY14760" s="62"/>
      <c r="BZ14760" s="62"/>
      <c r="CA14760" s="62"/>
      <c r="CB14760" s="62"/>
      <c r="CC14760" s="62"/>
      <c r="CD14760" s="62"/>
      <c r="CE14760" s="62"/>
      <c r="CF14760" s="62"/>
      <c r="CL14760" s="35" t="s">
        <v>10729</v>
      </c>
      <c r="CM14760" s="35" t="s">
        <v>217</v>
      </c>
      <c r="CN14760" s="35" t="s">
        <v>217</v>
      </c>
      <c r="CO14760" s="52"/>
      <c r="CP14760" s="52"/>
      <c r="CQ14760" s="52"/>
      <c r="CR14760" s="52"/>
      <c r="CS14760" s="52"/>
      <c r="CT14760" s="52"/>
      <c r="CU14760" s="33"/>
      <c r="CV14760" s="33"/>
    </row>
    <row r="14761" spans="74:100">
      <c r="BV14761" s="62"/>
      <c r="BW14761" s="62"/>
      <c r="BX14761" s="62"/>
      <c r="BY14761" s="62"/>
      <c r="BZ14761" s="62"/>
      <c r="CA14761" s="62"/>
      <c r="CB14761" s="62"/>
      <c r="CC14761" s="62"/>
      <c r="CD14761" s="62"/>
      <c r="CE14761" s="62"/>
      <c r="CF14761" s="62"/>
      <c r="CL14761" s="56" t="s">
        <v>25114</v>
      </c>
      <c r="CM14761" s="56" t="s">
        <v>217</v>
      </c>
      <c r="CN14761" s="56" t="s">
        <v>217</v>
      </c>
      <c r="CO14761" s="52"/>
      <c r="CP14761" s="52"/>
      <c r="CQ14761" s="52"/>
      <c r="CR14761" s="52"/>
      <c r="CS14761" s="52"/>
      <c r="CT14761" s="52"/>
      <c r="CU14761" s="33"/>
      <c r="CV14761" s="33"/>
    </row>
    <row r="14762" spans="74:100">
      <c r="BV14762" s="62"/>
      <c r="BW14762" s="62"/>
      <c r="BX14762" s="62"/>
      <c r="BY14762" s="62"/>
      <c r="BZ14762" s="62"/>
      <c r="CA14762" s="62"/>
      <c r="CB14762" s="62"/>
      <c r="CC14762" s="62"/>
      <c r="CD14762" s="62"/>
      <c r="CE14762" s="62"/>
      <c r="CF14762" s="62"/>
      <c r="CL14762" s="56" t="s">
        <v>25115</v>
      </c>
      <c r="CM14762" s="56" t="s">
        <v>217</v>
      </c>
      <c r="CN14762" s="56" t="s">
        <v>217</v>
      </c>
      <c r="CO14762" s="52"/>
      <c r="CP14762" s="52"/>
      <c r="CQ14762" s="52"/>
      <c r="CR14762" s="52"/>
      <c r="CS14762" s="52"/>
      <c r="CT14762" s="52"/>
      <c r="CU14762" s="33"/>
      <c r="CV14762" s="33"/>
    </row>
    <row r="14763" spans="74:100">
      <c r="BV14763" s="62"/>
      <c r="BW14763" s="62"/>
      <c r="BX14763" s="62"/>
      <c r="BY14763" s="62"/>
      <c r="BZ14763" s="62"/>
      <c r="CA14763" s="62"/>
      <c r="CB14763" s="62"/>
      <c r="CC14763" s="62"/>
      <c r="CD14763" s="62"/>
      <c r="CE14763" s="62"/>
      <c r="CF14763" s="62"/>
      <c r="CL14763" s="56" t="s">
        <v>25116</v>
      </c>
      <c r="CM14763" s="56" t="s">
        <v>217</v>
      </c>
      <c r="CN14763" s="56" t="s">
        <v>217</v>
      </c>
      <c r="CO14763" s="52"/>
      <c r="CP14763" s="52"/>
      <c r="CQ14763" s="52"/>
      <c r="CR14763" s="52"/>
      <c r="CS14763" s="52"/>
      <c r="CT14763" s="52"/>
      <c r="CU14763" s="33"/>
      <c r="CV14763" s="33"/>
    </row>
    <row r="14764" spans="74:100">
      <c r="BV14764" s="62"/>
      <c r="BW14764" s="62"/>
      <c r="BX14764" s="62"/>
      <c r="BY14764" s="62"/>
      <c r="BZ14764" s="62"/>
      <c r="CA14764" s="62"/>
      <c r="CB14764" s="62"/>
      <c r="CC14764" s="62"/>
      <c r="CD14764" s="62"/>
      <c r="CE14764" s="62"/>
      <c r="CF14764" s="62"/>
      <c r="CL14764" s="56" t="s">
        <v>10541</v>
      </c>
      <c r="CM14764" s="56" t="s">
        <v>216</v>
      </c>
      <c r="CN14764" s="56" t="s">
        <v>216</v>
      </c>
      <c r="CO14764" s="52"/>
      <c r="CP14764" s="52"/>
      <c r="CQ14764" s="52"/>
      <c r="CR14764" s="52"/>
      <c r="CS14764" s="52"/>
      <c r="CT14764" s="52"/>
      <c r="CU14764" s="33"/>
      <c r="CV14764" s="33"/>
    </row>
    <row r="14765" spans="74:100">
      <c r="BV14765" s="62"/>
      <c r="BW14765" s="62"/>
      <c r="BX14765" s="62"/>
      <c r="BY14765" s="62"/>
      <c r="BZ14765" s="62"/>
      <c r="CA14765" s="62"/>
      <c r="CB14765" s="62"/>
      <c r="CC14765" s="62"/>
      <c r="CD14765" s="62"/>
      <c r="CE14765" s="62"/>
      <c r="CF14765" s="62"/>
      <c r="CL14765" s="35" t="s">
        <v>16723</v>
      </c>
      <c r="CM14765" s="35" t="s">
        <v>217</v>
      </c>
      <c r="CN14765" s="35" t="s">
        <v>217</v>
      </c>
      <c r="CO14765" s="52"/>
      <c r="CP14765" s="52"/>
      <c r="CQ14765" s="52"/>
      <c r="CR14765" s="52"/>
      <c r="CS14765" s="52"/>
      <c r="CT14765" s="52"/>
      <c r="CU14765" s="33"/>
      <c r="CV14765" s="33"/>
    </row>
    <row r="14766" spans="74:100">
      <c r="BV14766" s="62"/>
      <c r="BW14766" s="62"/>
      <c r="BX14766" s="62"/>
      <c r="BY14766" s="62"/>
      <c r="BZ14766" s="62"/>
      <c r="CA14766" s="62"/>
      <c r="CB14766" s="62"/>
      <c r="CC14766" s="62"/>
      <c r="CD14766" s="62"/>
      <c r="CE14766" s="62"/>
      <c r="CF14766" s="62"/>
      <c r="CL14766" s="56" t="s">
        <v>10542</v>
      </c>
      <c r="CM14766" s="56" t="s">
        <v>216</v>
      </c>
      <c r="CN14766" s="56" t="s">
        <v>216</v>
      </c>
      <c r="CO14766" s="52"/>
      <c r="CP14766" s="52"/>
      <c r="CQ14766" s="52"/>
      <c r="CR14766" s="52"/>
      <c r="CS14766" s="52"/>
      <c r="CT14766" s="52"/>
      <c r="CU14766" s="33"/>
      <c r="CV14766" s="33"/>
    </row>
    <row r="14767" spans="74:100">
      <c r="BV14767" s="62"/>
      <c r="BW14767" s="62"/>
      <c r="BX14767" s="62"/>
      <c r="BY14767" s="62"/>
      <c r="BZ14767" s="62"/>
      <c r="CA14767" s="62"/>
      <c r="CB14767" s="62"/>
      <c r="CC14767" s="62"/>
      <c r="CD14767" s="62"/>
      <c r="CE14767" s="62"/>
      <c r="CF14767" s="62"/>
      <c r="CL14767" s="56" t="s">
        <v>10543</v>
      </c>
      <c r="CM14767" s="56" t="s">
        <v>216</v>
      </c>
      <c r="CN14767" s="56" t="s">
        <v>216</v>
      </c>
      <c r="CO14767" s="52"/>
      <c r="CP14767" s="52"/>
      <c r="CQ14767" s="52"/>
      <c r="CR14767" s="52"/>
      <c r="CS14767" s="52"/>
      <c r="CT14767" s="52"/>
      <c r="CU14767" s="33"/>
      <c r="CV14767" s="33"/>
    </row>
    <row r="14768" spans="74:100">
      <c r="BV14768" s="62"/>
      <c r="BW14768" s="62"/>
      <c r="BX14768" s="62"/>
      <c r="BY14768" s="62"/>
      <c r="BZ14768" s="62"/>
      <c r="CA14768" s="62"/>
      <c r="CB14768" s="62"/>
      <c r="CC14768" s="62"/>
      <c r="CD14768" s="62"/>
      <c r="CE14768" s="62"/>
      <c r="CF14768" s="62"/>
      <c r="CL14768" s="56" t="s">
        <v>10544</v>
      </c>
      <c r="CM14768" s="56" t="s">
        <v>216</v>
      </c>
      <c r="CN14768" s="56" t="s">
        <v>216</v>
      </c>
      <c r="CO14768" s="52"/>
      <c r="CP14768" s="52"/>
      <c r="CQ14768" s="52"/>
      <c r="CR14768" s="52"/>
      <c r="CS14768" s="52"/>
      <c r="CT14768" s="52"/>
      <c r="CU14768" s="33"/>
      <c r="CV14768" s="33"/>
    </row>
    <row r="14769" spans="74:100">
      <c r="BV14769" s="62"/>
      <c r="BW14769" s="62"/>
      <c r="BX14769" s="62"/>
      <c r="BY14769" s="62"/>
      <c r="BZ14769" s="62"/>
      <c r="CA14769" s="62"/>
      <c r="CB14769" s="62"/>
      <c r="CC14769" s="62"/>
      <c r="CD14769" s="62"/>
      <c r="CE14769" s="62"/>
      <c r="CF14769" s="62"/>
      <c r="CL14769" s="56" t="s">
        <v>10545</v>
      </c>
      <c r="CM14769" s="56" t="s">
        <v>216</v>
      </c>
      <c r="CN14769" s="56" t="s">
        <v>216</v>
      </c>
      <c r="CO14769" s="52"/>
      <c r="CP14769" s="52"/>
      <c r="CQ14769" s="52"/>
      <c r="CR14769" s="52"/>
      <c r="CS14769" s="52"/>
      <c r="CT14769" s="52"/>
      <c r="CU14769" s="33"/>
      <c r="CV14769" s="33"/>
    </row>
    <row r="14770" spans="74:100">
      <c r="BV14770" s="62"/>
      <c r="BW14770" s="62"/>
      <c r="BX14770" s="62"/>
      <c r="BY14770" s="62"/>
      <c r="BZ14770" s="62"/>
      <c r="CA14770" s="62"/>
      <c r="CB14770" s="62"/>
      <c r="CC14770" s="62"/>
      <c r="CD14770" s="62"/>
      <c r="CE14770" s="62"/>
      <c r="CF14770" s="62"/>
      <c r="CL14770" s="56" t="s">
        <v>10529</v>
      </c>
      <c r="CM14770" s="56" t="s">
        <v>216</v>
      </c>
      <c r="CN14770" s="56" t="s">
        <v>216</v>
      </c>
      <c r="CO14770" s="52"/>
      <c r="CP14770" s="52"/>
      <c r="CQ14770" s="52"/>
      <c r="CR14770" s="52"/>
      <c r="CS14770" s="52"/>
      <c r="CT14770" s="52"/>
      <c r="CU14770" s="33"/>
      <c r="CV14770" s="33"/>
    </row>
    <row r="14771" spans="74:100">
      <c r="BV14771" s="62"/>
      <c r="BW14771" s="62"/>
      <c r="BX14771" s="62"/>
      <c r="BY14771" s="62"/>
      <c r="BZ14771" s="62"/>
      <c r="CA14771" s="62"/>
      <c r="CB14771" s="62"/>
      <c r="CC14771" s="62"/>
      <c r="CD14771" s="62"/>
      <c r="CE14771" s="62"/>
      <c r="CF14771" s="62"/>
      <c r="CL14771" s="35" t="s">
        <v>16706</v>
      </c>
      <c r="CM14771" s="35" t="s">
        <v>217</v>
      </c>
      <c r="CN14771" s="35" t="s">
        <v>217</v>
      </c>
      <c r="CO14771" s="52"/>
      <c r="CP14771" s="52"/>
      <c r="CQ14771" s="52"/>
      <c r="CR14771" s="52"/>
      <c r="CS14771" s="52"/>
      <c r="CT14771" s="52"/>
      <c r="CU14771" s="33"/>
      <c r="CV14771" s="33"/>
    </row>
    <row r="14772" spans="74:100">
      <c r="BV14772" s="62"/>
      <c r="BW14772" s="62"/>
      <c r="BX14772" s="62"/>
      <c r="BY14772" s="62"/>
      <c r="BZ14772" s="62"/>
      <c r="CA14772" s="62"/>
      <c r="CB14772" s="62"/>
      <c r="CC14772" s="62"/>
      <c r="CD14772" s="62"/>
      <c r="CE14772" s="62"/>
      <c r="CF14772" s="62"/>
      <c r="CL14772" s="35" t="s">
        <v>7277</v>
      </c>
      <c r="CM14772" s="35" t="s">
        <v>217</v>
      </c>
      <c r="CN14772" s="35" t="s">
        <v>217</v>
      </c>
      <c r="CO14772" s="52"/>
      <c r="CP14772" s="52"/>
      <c r="CQ14772" s="52"/>
      <c r="CR14772" s="52"/>
      <c r="CS14772" s="52"/>
      <c r="CT14772" s="52"/>
      <c r="CU14772" s="33"/>
      <c r="CV14772" s="33"/>
    </row>
    <row r="14773" spans="74:100">
      <c r="BV14773" s="62"/>
      <c r="BW14773" s="62"/>
      <c r="BX14773" s="62"/>
      <c r="BY14773" s="62"/>
      <c r="BZ14773" s="62"/>
      <c r="CA14773" s="62"/>
      <c r="CB14773" s="62"/>
      <c r="CC14773" s="62"/>
      <c r="CD14773" s="62"/>
      <c r="CE14773" s="62"/>
      <c r="CF14773" s="62"/>
      <c r="CL14773" s="35" t="s">
        <v>7278</v>
      </c>
      <c r="CM14773" s="35" t="s">
        <v>217</v>
      </c>
      <c r="CN14773" s="35" t="s">
        <v>217</v>
      </c>
      <c r="CO14773" s="52"/>
      <c r="CP14773" s="52"/>
      <c r="CQ14773" s="52"/>
      <c r="CR14773" s="52"/>
      <c r="CS14773" s="52"/>
      <c r="CT14773" s="52"/>
      <c r="CU14773" s="33"/>
      <c r="CV14773" s="33"/>
    </row>
    <row r="14774" spans="74:100">
      <c r="BV14774" s="62"/>
      <c r="BW14774" s="62"/>
      <c r="BX14774" s="62"/>
      <c r="BY14774" s="62"/>
      <c r="BZ14774" s="62"/>
      <c r="CA14774" s="62"/>
      <c r="CB14774" s="62"/>
      <c r="CC14774" s="62"/>
      <c r="CD14774" s="62"/>
      <c r="CE14774" s="62"/>
      <c r="CF14774" s="62"/>
      <c r="CL14774" s="56" t="s">
        <v>742</v>
      </c>
      <c r="CM14774" s="56" t="s">
        <v>216</v>
      </c>
      <c r="CN14774" s="56" t="s">
        <v>216</v>
      </c>
      <c r="CO14774" s="52"/>
      <c r="CP14774" s="52"/>
      <c r="CQ14774" s="52"/>
      <c r="CR14774" s="52"/>
      <c r="CS14774" s="52"/>
      <c r="CT14774" s="52"/>
      <c r="CU14774" s="33"/>
      <c r="CV14774" s="33"/>
    </row>
    <row r="14775" spans="74:100">
      <c r="BV14775" s="62"/>
      <c r="BW14775" s="62"/>
      <c r="BX14775" s="62"/>
      <c r="BY14775" s="62"/>
      <c r="BZ14775" s="62"/>
      <c r="CA14775" s="62"/>
      <c r="CB14775" s="62"/>
      <c r="CC14775" s="62"/>
      <c r="CD14775" s="62"/>
      <c r="CE14775" s="62"/>
      <c r="CF14775" s="62"/>
      <c r="CL14775" s="56" t="s">
        <v>10512</v>
      </c>
      <c r="CM14775" s="56" t="s">
        <v>216</v>
      </c>
      <c r="CN14775" s="56" t="s">
        <v>216</v>
      </c>
      <c r="CO14775" s="52"/>
      <c r="CP14775" s="52"/>
      <c r="CQ14775" s="52"/>
      <c r="CR14775" s="52"/>
      <c r="CS14775" s="52"/>
      <c r="CT14775" s="52"/>
      <c r="CU14775" s="33"/>
      <c r="CV14775" s="33"/>
    </row>
    <row r="14776" spans="74:100">
      <c r="BV14776" s="62"/>
      <c r="BW14776" s="62"/>
      <c r="BX14776" s="62"/>
      <c r="BY14776" s="62"/>
      <c r="BZ14776" s="62"/>
      <c r="CA14776" s="62"/>
      <c r="CB14776" s="62"/>
      <c r="CC14776" s="62"/>
      <c r="CD14776" s="62"/>
      <c r="CE14776" s="62"/>
      <c r="CF14776" s="62"/>
      <c r="CL14776" s="56" t="s">
        <v>10513</v>
      </c>
      <c r="CM14776" s="56" t="s">
        <v>216</v>
      </c>
      <c r="CN14776" s="56" t="s">
        <v>216</v>
      </c>
      <c r="CO14776" s="52"/>
      <c r="CP14776" s="52"/>
      <c r="CQ14776" s="52"/>
      <c r="CR14776" s="52"/>
      <c r="CS14776" s="52"/>
      <c r="CT14776" s="52"/>
      <c r="CU14776" s="33"/>
      <c r="CV14776" s="33"/>
    </row>
    <row r="14777" spans="74:100">
      <c r="BV14777" s="62"/>
      <c r="BW14777" s="62"/>
      <c r="BX14777" s="62"/>
      <c r="BY14777" s="62"/>
      <c r="BZ14777" s="62"/>
      <c r="CA14777" s="62"/>
      <c r="CB14777" s="62"/>
      <c r="CC14777" s="62"/>
      <c r="CD14777" s="62"/>
      <c r="CE14777" s="62"/>
      <c r="CF14777" s="62"/>
      <c r="CL14777" s="56" t="s">
        <v>10504</v>
      </c>
      <c r="CM14777" s="56" t="s">
        <v>216</v>
      </c>
      <c r="CN14777" s="56" t="s">
        <v>216</v>
      </c>
      <c r="CO14777" s="52"/>
      <c r="CP14777" s="52"/>
      <c r="CQ14777" s="52"/>
      <c r="CR14777" s="52"/>
      <c r="CS14777" s="52"/>
      <c r="CT14777" s="52"/>
      <c r="CU14777" s="33"/>
      <c r="CV14777" s="33"/>
    </row>
    <row r="14778" spans="74:100">
      <c r="BV14778" s="62"/>
      <c r="BW14778" s="62"/>
      <c r="BX14778" s="62"/>
      <c r="BY14778" s="62"/>
      <c r="BZ14778" s="62"/>
      <c r="CA14778" s="62"/>
      <c r="CB14778" s="62"/>
      <c r="CC14778" s="62"/>
      <c r="CD14778" s="62"/>
      <c r="CE14778" s="62"/>
      <c r="CF14778" s="62"/>
      <c r="CL14778" s="56" t="s">
        <v>10505</v>
      </c>
      <c r="CM14778" s="56" t="s">
        <v>216</v>
      </c>
      <c r="CN14778" s="56" t="s">
        <v>216</v>
      </c>
      <c r="CO14778" s="52"/>
      <c r="CP14778" s="52"/>
      <c r="CQ14778" s="52"/>
      <c r="CR14778" s="52"/>
      <c r="CS14778" s="52"/>
      <c r="CT14778" s="52"/>
      <c r="CU14778" s="33"/>
      <c r="CV14778" s="33"/>
    </row>
    <row r="14779" spans="74:100">
      <c r="BV14779" s="62"/>
      <c r="BW14779" s="62"/>
      <c r="BX14779" s="62"/>
      <c r="BY14779" s="62"/>
      <c r="BZ14779" s="62"/>
      <c r="CA14779" s="62"/>
      <c r="CB14779" s="62"/>
      <c r="CC14779" s="62"/>
      <c r="CD14779" s="62"/>
      <c r="CE14779" s="62"/>
      <c r="CF14779" s="62"/>
      <c r="CL14779" s="35" t="s">
        <v>29023</v>
      </c>
      <c r="CM14779" s="35" t="s">
        <v>217</v>
      </c>
      <c r="CN14779" s="35" t="s">
        <v>217</v>
      </c>
      <c r="CO14779" s="52"/>
      <c r="CP14779" s="52"/>
      <c r="CQ14779" s="52"/>
      <c r="CR14779" s="52"/>
      <c r="CS14779" s="52"/>
      <c r="CT14779" s="52"/>
      <c r="CU14779" s="33"/>
      <c r="CV14779" s="33"/>
    </row>
    <row r="14780" spans="74:100">
      <c r="BV14780" s="62"/>
      <c r="BW14780" s="62"/>
      <c r="BX14780" s="62"/>
      <c r="BY14780" s="62"/>
      <c r="BZ14780" s="62"/>
      <c r="CA14780" s="62"/>
      <c r="CB14780" s="62"/>
      <c r="CC14780" s="62"/>
      <c r="CD14780" s="62"/>
      <c r="CE14780" s="62"/>
      <c r="CF14780" s="62"/>
      <c r="CL14780" s="35" t="s">
        <v>16707</v>
      </c>
      <c r="CM14780" s="35" t="s">
        <v>217</v>
      </c>
      <c r="CN14780" s="35" t="s">
        <v>217</v>
      </c>
      <c r="CO14780" s="52"/>
      <c r="CP14780" s="52"/>
      <c r="CQ14780" s="52"/>
      <c r="CR14780" s="52"/>
      <c r="CS14780" s="52"/>
      <c r="CT14780" s="52"/>
      <c r="CU14780" s="33"/>
      <c r="CV14780" s="33"/>
    </row>
    <row r="14781" spans="74:100">
      <c r="BV14781" s="62"/>
      <c r="BW14781" s="62"/>
      <c r="BX14781" s="62"/>
      <c r="BY14781" s="62"/>
      <c r="BZ14781" s="62"/>
      <c r="CA14781" s="62"/>
      <c r="CB14781" s="62"/>
      <c r="CC14781" s="62"/>
      <c r="CD14781" s="62"/>
      <c r="CE14781" s="62"/>
      <c r="CF14781" s="62"/>
      <c r="CL14781" s="35" t="s">
        <v>16708</v>
      </c>
      <c r="CM14781" s="35" t="s">
        <v>217</v>
      </c>
      <c r="CN14781" s="35" t="s">
        <v>217</v>
      </c>
      <c r="CO14781" s="52"/>
      <c r="CP14781" s="52"/>
      <c r="CQ14781" s="52"/>
      <c r="CR14781" s="52"/>
      <c r="CS14781" s="52"/>
      <c r="CT14781" s="52"/>
      <c r="CU14781" s="33"/>
      <c r="CV14781" s="33"/>
    </row>
    <row r="14782" spans="74:100">
      <c r="BV14782" s="62"/>
      <c r="BW14782" s="62"/>
      <c r="BX14782" s="62"/>
      <c r="BY14782" s="62"/>
      <c r="BZ14782" s="62"/>
      <c r="CA14782" s="62"/>
      <c r="CB14782" s="62"/>
      <c r="CC14782" s="62"/>
      <c r="CD14782" s="62"/>
      <c r="CE14782" s="62"/>
      <c r="CF14782" s="62"/>
      <c r="CL14782" s="35" t="s">
        <v>16709</v>
      </c>
      <c r="CM14782" s="35" t="s">
        <v>217</v>
      </c>
      <c r="CN14782" s="35" t="s">
        <v>217</v>
      </c>
      <c r="CO14782" s="52"/>
      <c r="CP14782" s="52"/>
      <c r="CQ14782" s="52"/>
      <c r="CR14782" s="52"/>
      <c r="CS14782" s="52"/>
      <c r="CT14782" s="52"/>
      <c r="CU14782" s="33"/>
      <c r="CV14782" s="33"/>
    </row>
    <row r="14783" spans="74:100">
      <c r="BV14783" s="62"/>
      <c r="BW14783" s="62"/>
      <c r="BX14783" s="62"/>
      <c r="BY14783" s="62"/>
      <c r="BZ14783" s="62"/>
      <c r="CA14783" s="62"/>
      <c r="CB14783" s="62"/>
      <c r="CC14783" s="62"/>
      <c r="CD14783" s="62"/>
      <c r="CE14783" s="62"/>
      <c r="CF14783" s="62"/>
      <c r="CL14783" s="35" t="s">
        <v>16710</v>
      </c>
      <c r="CM14783" s="35" t="s">
        <v>217</v>
      </c>
      <c r="CN14783" s="35" t="s">
        <v>217</v>
      </c>
      <c r="CO14783" s="52"/>
      <c r="CP14783" s="52"/>
      <c r="CQ14783" s="52"/>
      <c r="CR14783" s="52"/>
      <c r="CS14783" s="52"/>
      <c r="CT14783" s="52"/>
      <c r="CU14783" s="33"/>
      <c r="CV14783" s="33"/>
    </row>
    <row r="14784" spans="74:100">
      <c r="BV14784" s="62"/>
      <c r="BW14784" s="62"/>
      <c r="BX14784" s="62"/>
      <c r="BY14784" s="62"/>
      <c r="BZ14784" s="62"/>
      <c r="CA14784" s="62"/>
      <c r="CB14784" s="62"/>
      <c r="CC14784" s="62"/>
      <c r="CD14784" s="62"/>
      <c r="CE14784" s="62"/>
      <c r="CF14784" s="62"/>
      <c r="CL14784" s="56" t="s">
        <v>10530</v>
      </c>
      <c r="CM14784" s="56" t="s">
        <v>216</v>
      </c>
      <c r="CN14784" s="56" t="s">
        <v>216</v>
      </c>
      <c r="CO14784" s="52"/>
      <c r="CP14784" s="52"/>
      <c r="CQ14784" s="52"/>
      <c r="CR14784" s="52"/>
      <c r="CS14784" s="52"/>
      <c r="CT14784" s="52"/>
      <c r="CU14784" s="33"/>
      <c r="CV14784" s="33"/>
    </row>
    <row r="14785" spans="74:100">
      <c r="BV14785" s="62"/>
      <c r="BW14785" s="62"/>
      <c r="BX14785" s="62"/>
      <c r="BY14785" s="62"/>
      <c r="BZ14785" s="62"/>
      <c r="CA14785" s="62"/>
      <c r="CB14785" s="62"/>
      <c r="CC14785" s="62"/>
      <c r="CD14785" s="62"/>
      <c r="CE14785" s="62"/>
      <c r="CF14785" s="62"/>
      <c r="CL14785" s="56" t="s">
        <v>10506</v>
      </c>
      <c r="CM14785" s="56" t="s">
        <v>216</v>
      </c>
      <c r="CN14785" s="56" t="s">
        <v>216</v>
      </c>
      <c r="CO14785" s="52"/>
      <c r="CP14785" s="52"/>
      <c r="CQ14785" s="52"/>
      <c r="CR14785" s="52"/>
      <c r="CS14785" s="52"/>
      <c r="CT14785" s="52"/>
      <c r="CU14785" s="33"/>
      <c r="CV14785" s="33"/>
    </row>
    <row r="14786" spans="74:100">
      <c r="BV14786" s="62"/>
      <c r="BW14786" s="62"/>
      <c r="BX14786" s="62"/>
      <c r="BY14786" s="62"/>
      <c r="BZ14786" s="62"/>
      <c r="CA14786" s="62"/>
      <c r="CB14786" s="62"/>
      <c r="CC14786" s="62"/>
      <c r="CD14786" s="62"/>
      <c r="CE14786" s="62"/>
      <c r="CF14786" s="62"/>
      <c r="CL14786" s="56" t="s">
        <v>10482</v>
      </c>
      <c r="CM14786" s="56" t="s">
        <v>217</v>
      </c>
      <c r="CN14786" s="56" t="s">
        <v>217</v>
      </c>
      <c r="CO14786" s="52"/>
      <c r="CP14786" s="52"/>
      <c r="CQ14786" s="52"/>
      <c r="CR14786" s="52"/>
      <c r="CS14786" s="52"/>
      <c r="CT14786" s="52"/>
      <c r="CU14786" s="33"/>
      <c r="CV14786" s="33"/>
    </row>
    <row r="14787" spans="74:100">
      <c r="BV14787" s="62"/>
      <c r="BW14787" s="62"/>
      <c r="BX14787" s="62"/>
      <c r="BY14787" s="62"/>
      <c r="BZ14787" s="62"/>
      <c r="CA14787" s="62"/>
      <c r="CB14787" s="62"/>
      <c r="CC14787" s="62"/>
      <c r="CD14787" s="62"/>
      <c r="CE14787" s="62"/>
      <c r="CF14787" s="62"/>
      <c r="CL14787" s="56" t="s">
        <v>25117</v>
      </c>
      <c r="CM14787" s="56" t="s">
        <v>217</v>
      </c>
      <c r="CN14787" s="56" t="s">
        <v>217</v>
      </c>
      <c r="CO14787" s="52"/>
      <c r="CP14787" s="52"/>
      <c r="CQ14787" s="52"/>
      <c r="CR14787" s="52"/>
      <c r="CS14787" s="52"/>
      <c r="CT14787" s="52"/>
      <c r="CU14787" s="33"/>
      <c r="CV14787" s="33"/>
    </row>
    <row r="14788" spans="74:100">
      <c r="BV14788" s="62"/>
      <c r="BW14788" s="62"/>
      <c r="BX14788" s="62"/>
      <c r="BY14788" s="62"/>
      <c r="BZ14788" s="62"/>
      <c r="CA14788" s="62"/>
      <c r="CB14788" s="62"/>
      <c r="CC14788" s="62"/>
      <c r="CD14788" s="62"/>
      <c r="CE14788" s="62"/>
      <c r="CF14788" s="62"/>
      <c r="CL14788" s="56" t="s">
        <v>16724</v>
      </c>
      <c r="CM14788" s="56" t="s">
        <v>214</v>
      </c>
      <c r="CN14788" s="56" t="s">
        <v>214</v>
      </c>
      <c r="CO14788" s="52"/>
      <c r="CP14788" s="52"/>
      <c r="CQ14788" s="52"/>
      <c r="CR14788" s="52"/>
      <c r="CS14788" s="52"/>
      <c r="CT14788" s="52"/>
      <c r="CU14788" s="33"/>
      <c r="CV14788" s="33"/>
    </row>
    <row r="14789" spans="74:100">
      <c r="BV14789" s="62"/>
      <c r="BW14789" s="62"/>
      <c r="BX14789" s="62"/>
      <c r="BY14789" s="62"/>
      <c r="BZ14789" s="62"/>
      <c r="CA14789" s="62"/>
      <c r="CB14789" s="62"/>
      <c r="CC14789" s="62"/>
      <c r="CD14789" s="62"/>
      <c r="CE14789" s="62"/>
      <c r="CF14789" s="62"/>
      <c r="CL14789" s="56" t="s">
        <v>13512</v>
      </c>
      <c r="CM14789" s="56" t="s">
        <v>216</v>
      </c>
      <c r="CN14789" s="56" t="s">
        <v>216</v>
      </c>
      <c r="CO14789" s="52"/>
      <c r="CP14789" s="52"/>
      <c r="CQ14789" s="52"/>
      <c r="CR14789" s="52"/>
      <c r="CS14789" s="52"/>
      <c r="CT14789" s="52"/>
      <c r="CU14789" s="33"/>
      <c r="CV14789" s="33"/>
    </row>
    <row r="14790" spans="74:100">
      <c r="BV14790" s="62"/>
      <c r="BW14790" s="62"/>
      <c r="BX14790" s="62"/>
      <c r="BY14790" s="62"/>
      <c r="BZ14790" s="62"/>
      <c r="CA14790" s="62"/>
      <c r="CB14790" s="62"/>
      <c r="CC14790" s="62"/>
      <c r="CD14790" s="62"/>
      <c r="CE14790" s="62"/>
      <c r="CF14790" s="62"/>
      <c r="CL14790" s="35" t="s">
        <v>10731</v>
      </c>
      <c r="CM14790" s="35" t="s">
        <v>217</v>
      </c>
      <c r="CN14790" s="35" t="s">
        <v>217</v>
      </c>
      <c r="CO14790" s="52"/>
      <c r="CP14790" s="52"/>
      <c r="CQ14790" s="52"/>
      <c r="CR14790" s="52"/>
      <c r="CS14790" s="52"/>
      <c r="CT14790" s="52"/>
      <c r="CU14790" s="33"/>
      <c r="CV14790" s="33"/>
    </row>
    <row r="14791" spans="74:100">
      <c r="BV14791" s="62"/>
      <c r="BW14791" s="62"/>
      <c r="BX14791" s="62"/>
      <c r="BY14791" s="62"/>
      <c r="BZ14791" s="62"/>
      <c r="CA14791" s="62"/>
      <c r="CB14791" s="62"/>
      <c r="CC14791" s="62"/>
      <c r="CD14791" s="62"/>
      <c r="CE14791" s="62"/>
      <c r="CF14791" s="62"/>
      <c r="CL14791" s="56" t="s">
        <v>10531</v>
      </c>
      <c r="CM14791" s="56" t="s">
        <v>216</v>
      </c>
      <c r="CN14791" s="56" t="s">
        <v>216</v>
      </c>
      <c r="CO14791" s="52"/>
      <c r="CP14791" s="52"/>
      <c r="CQ14791" s="52"/>
      <c r="CR14791" s="52"/>
      <c r="CS14791" s="52"/>
      <c r="CT14791" s="52"/>
      <c r="CU14791" s="33"/>
      <c r="CV14791" s="33"/>
    </row>
    <row r="14792" spans="74:100">
      <c r="BV14792" s="62"/>
      <c r="BW14792" s="62"/>
      <c r="BX14792" s="62"/>
      <c r="BY14792" s="62"/>
      <c r="BZ14792" s="62"/>
      <c r="CA14792" s="62"/>
      <c r="CB14792" s="62"/>
      <c r="CC14792" s="62"/>
      <c r="CD14792" s="62"/>
      <c r="CE14792" s="62"/>
      <c r="CF14792" s="62"/>
      <c r="CL14792" s="56" t="s">
        <v>10546</v>
      </c>
      <c r="CM14792" s="56" t="s">
        <v>216</v>
      </c>
      <c r="CN14792" s="56" t="s">
        <v>216</v>
      </c>
      <c r="CO14792" s="52"/>
      <c r="CP14792" s="52"/>
      <c r="CQ14792" s="52"/>
      <c r="CR14792" s="52"/>
      <c r="CS14792" s="52"/>
      <c r="CT14792" s="52"/>
      <c r="CU14792" s="33"/>
      <c r="CV14792" s="33"/>
    </row>
    <row r="14793" spans="74:100">
      <c r="BV14793" s="62"/>
      <c r="BW14793" s="62"/>
      <c r="BX14793" s="62"/>
      <c r="BY14793" s="62"/>
      <c r="BZ14793" s="62"/>
      <c r="CA14793" s="62"/>
      <c r="CB14793" s="62"/>
      <c r="CC14793" s="62"/>
      <c r="CD14793" s="62"/>
      <c r="CE14793" s="62"/>
      <c r="CF14793" s="62"/>
      <c r="CL14793" s="56" t="s">
        <v>10532</v>
      </c>
      <c r="CM14793" s="56" t="s">
        <v>216</v>
      </c>
      <c r="CN14793" s="56" t="s">
        <v>216</v>
      </c>
      <c r="CO14793" s="52"/>
      <c r="CP14793" s="52"/>
      <c r="CQ14793" s="52"/>
      <c r="CR14793" s="52"/>
      <c r="CS14793" s="52"/>
      <c r="CT14793" s="52"/>
      <c r="CU14793" s="33"/>
      <c r="CV14793" s="33"/>
    </row>
    <row r="14794" spans="74:100">
      <c r="BV14794" s="62"/>
      <c r="BW14794" s="62"/>
      <c r="BX14794" s="62"/>
      <c r="BY14794" s="62"/>
      <c r="BZ14794" s="62"/>
      <c r="CA14794" s="62"/>
      <c r="CB14794" s="62"/>
      <c r="CC14794" s="62"/>
      <c r="CD14794" s="62"/>
      <c r="CE14794" s="62"/>
      <c r="CF14794" s="62"/>
      <c r="CL14794" s="56" t="s">
        <v>10547</v>
      </c>
      <c r="CM14794" s="56" t="s">
        <v>216</v>
      </c>
      <c r="CN14794" s="56" t="s">
        <v>216</v>
      </c>
      <c r="CO14794" s="52"/>
      <c r="CP14794" s="52"/>
      <c r="CQ14794" s="52"/>
      <c r="CR14794" s="52"/>
      <c r="CS14794" s="52"/>
      <c r="CT14794" s="52"/>
      <c r="CU14794" s="33"/>
      <c r="CV14794" s="33"/>
    </row>
    <row r="14795" spans="74:100">
      <c r="BV14795" s="62"/>
      <c r="BW14795" s="62"/>
      <c r="BX14795" s="62"/>
      <c r="BY14795" s="62"/>
      <c r="BZ14795" s="62"/>
      <c r="CA14795" s="62"/>
      <c r="CB14795" s="62"/>
      <c r="CC14795" s="62"/>
      <c r="CD14795" s="62"/>
      <c r="CE14795" s="62"/>
      <c r="CF14795" s="62"/>
      <c r="CL14795" s="56" t="s">
        <v>10548</v>
      </c>
      <c r="CM14795" s="56" t="s">
        <v>216</v>
      </c>
      <c r="CN14795" s="56" t="s">
        <v>216</v>
      </c>
      <c r="CO14795" s="52"/>
      <c r="CP14795" s="52"/>
      <c r="CQ14795" s="52"/>
      <c r="CR14795" s="52"/>
      <c r="CS14795" s="52"/>
      <c r="CT14795" s="52"/>
      <c r="CU14795" s="33"/>
      <c r="CV14795" s="33"/>
    </row>
    <row r="14796" spans="74:100">
      <c r="BV14796" s="62"/>
      <c r="BW14796" s="62"/>
      <c r="BX14796" s="62"/>
      <c r="BY14796" s="62"/>
      <c r="BZ14796" s="62"/>
      <c r="CA14796" s="62"/>
      <c r="CB14796" s="62"/>
      <c r="CC14796" s="62"/>
      <c r="CD14796" s="62"/>
      <c r="CE14796" s="62"/>
      <c r="CF14796" s="62"/>
      <c r="CL14796" s="56" t="s">
        <v>10549</v>
      </c>
      <c r="CM14796" s="56" t="s">
        <v>216</v>
      </c>
      <c r="CN14796" s="56" t="s">
        <v>216</v>
      </c>
      <c r="CO14796" s="52"/>
      <c r="CP14796" s="52"/>
      <c r="CQ14796" s="52"/>
      <c r="CR14796" s="52"/>
      <c r="CS14796" s="52"/>
      <c r="CT14796" s="52"/>
      <c r="CU14796" s="33"/>
      <c r="CV14796" s="33"/>
    </row>
    <row r="14797" spans="74:100">
      <c r="BV14797" s="62"/>
      <c r="BW14797" s="62"/>
      <c r="BX14797" s="62"/>
      <c r="BY14797" s="62"/>
      <c r="BZ14797" s="62"/>
      <c r="CA14797" s="62"/>
      <c r="CB14797" s="62"/>
      <c r="CC14797" s="62"/>
      <c r="CD14797" s="62"/>
      <c r="CE14797" s="62"/>
      <c r="CF14797" s="62"/>
      <c r="CL14797" s="56" t="s">
        <v>10533</v>
      </c>
      <c r="CM14797" s="56" t="s">
        <v>216</v>
      </c>
      <c r="CN14797" s="56" t="s">
        <v>216</v>
      </c>
      <c r="CO14797" s="52"/>
      <c r="CP14797" s="52"/>
      <c r="CQ14797" s="52"/>
      <c r="CR14797" s="52"/>
      <c r="CS14797" s="52"/>
      <c r="CT14797" s="52"/>
      <c r="CU14797" s="33"/>
      <c r="CV14797" s="33"/>
    </row>
    <row r="14798" spans="74:100">
      <c r="BV14798" s="62"/>
      <c r="BW14798" s="62"/>
      <c r="BX14798" s="62"/>
      <c r="BY14798" s="62"/>
      <c r="BZ14798" s="62"/>
      <c r="CA14798" s="62"/>
      <c r="CB14798" s="62"/>
      <c r="CC14798" s="62"/>
      <c r="CD14798" s="62"/>
      <c r="CE14798" s="62"/>
      <c r="CF14798" s="62"/>
      <c r="CL14798" s="56" t="s">
        <v>10550</v>
      </c>
      <c r="CM14798" s="56" t="s">
        <v>216</v>
      </c>
      <c r="CN14798" s="56" t="s">
        <v>216</v>
      </c>
      <c r="CO14798" s="52"/>
      <c r="CP14798" s="52"/>
      <c r="CQ14798" s="52"/>
      <c r="CR14798" s="52"/>
      <c r="CS14798" s="52"/>
      <c r="CT14798" s="52"/>
      <c r="CU14798" s="33"/>
      <c r="CV14798" s="33"/>
    </row>
    <row r="14799" spans="74:100">
      <c r="BV14799" s="62"/>
      <c r="BW14799" s="62"/>
      <c r="BX14799" s="62"/>
      <c r="BY14799" s="62"/>
      <c r="BZ14799" s="62"/>
      <c r="CA14799" s="62"/>
      <c r="CB14799" s="62"/>
      <c r="CC14799" s="62"/>
      <c r="CD14799" s="62"/>
      <c r="CE14799" s="62"/>
      <c r="CF14799" s="62"/>
      <c r="CL14799" s="35" t="s">
        <v>16711</v>
      </c>
      <c r="CM14799" s="35" t="s">
        <v>217</v>
      </c>
      <c r="CN14799" s="35" t="s">
        <v>217</v>
      </c>
      <c r="CO14799" s="52"/>
      <c r="CP14799" s="52"/>
      <c r="CQ14799" s="52"/>
      <c r="CR14799" s="52"/>
      <c r="CS14799" s="52"/>
      <c r="CT14799" s="52"/>
      <c r="CU14799" s="33"/>
      <c r="CV14799" s="33"/>
    </row>
    <row r="14800" spans="74:100">
      <c r="BV14800" s="62"/>
      <c r="BW14800" s="62"/>
      <c r="BX14800" s="62"/>
      <c r="BY14800" s="62"/>
      <c r="BZ14800" s="62"/>
      <c r="CA14800" s="62"/>
      <c r="CB14800" s="62"/>
      <c r="CC14800" s="62"/>
      <c r="CD14800" s="62"/>
      <c r="CE14800" s="62"/>
      <c r="CF14800" s="62"/>
      <c r="CL14800" s="35" t="s">
        <v>10733</v>
      </c>
      <c r="CM14800" s="35" t="s">
        <v>217</v>
      </c>
      <c r="CN14800" s="35" t="s">
        <v>217</v>
      </c>
      <c r="CO14800" s="52"/>
      <c r="CP14800" s="52"/>
      <c r="CQ14800" s="52"/>
      <c r="CR14800" s="52"/>
      <c r="CS14800" s="52"/>
      <c r="CT14800" s="52"/>
      <c r="CU14800" s="33"/>
      <c r="CV14800" s="33"/>
    </row>
    <row r="14801" spans="74:100">
      <c r="BV14801" s="62"/>
      <c r="BW14801" s="62"/>
      <c r="BX14801" s="62"/>
      <c r="BY14801" s="62"/>
      <c r="BZ14801" s="62"/>
      <c r="CA14801" s="62"/>
      <c r="CB14801" s="62"/>
      <c r="CC14801" s="62"/>
      <c r="CD14801" s="62"/>
      <c r="CE14801" s="62"/>
      <c r="CF14801" s="62"/>
      <c r="CL14801" s="56" t="s">
        <v>10514</v>
      </c>
      <c r="CM14801" s="56" t="s">
        <v>216</v>
      </c>
      <c r="CN14801" s="56" t="s">
        <v>216</v>
      </c>
      <c r="CO14801" s="52"/>
      <c r="CP14801" s="52"/>
      <c r="CQ14801" s="52"/>
      <c r="CR14801" s="52"/>
      <c r="CS14801" s="52"/>
      <c r="CT14801" s="52"/>
      <c r="CU14801" s="33"/>
      <c r="CV14801" s="33"/>
    </row>
    <row r="14802" spans="74:100">
      <c r="BV14802" s="62"/>
      <c r="BW14802" s="62"/>
      <c r="BX14802" s="62"/>
      <c r="BY14802" s="62"/>
      <c r="BZ14802" s="62"/>
      <c r="CA14802" s="62"/>
      <c r="CB14802" s="62"/>
      <c r="CC14802" s="62"/>
      <c r="CD14802" s="62"/>
      <c r="CE14802" s="62"/>
      <c r="CF14802" s="62"/>
      <c r="CL14802" s="35" t="s">
        <v>16712</v>
      </c>
      <c r="CM14802" s="35" t="s">
        <v>217</v>
      </c>
      <c r="CN14802" s="35" t="s">
        <v>217</v>
      </c>
      <c r="CO14802" s="52"/>
      <c r="CP14802" s="52"/>
      <c r="CQ14802" s="52"/>
      <c r="CR14802" s="52"/>
      <c r="CS14802" s="52"/>
      <c r="CT14802" s="52"/>
      <c r="CU14802" s="33"/>
      <c r="CV14802" s="33"/>
    </row>
    <row r="14803" spans="74:100">
      <c r="BV14803" s="62"/>
      <c r="BW14803" s="62"/>
      <c r="BX14803" s="62"/>
      <c r="BY14803" s="62"/>
      <c r="BZ14803" s="62"/>
      <c r="CA14803" s="62"/>
      <c r="CB14803" s="62"/>
      <c r="CC14803" s="62"/>
      <c r="CD14803" s="62"/>
      <c r="CE14803" s="62"/>
      <c r="CF14803" s="62"/>
      <c r="CL14803" s="56" t="s">
        <v>743</v>
      </c>
      <c r="CM14803" s="56" t="s">
        <v>214</v>
      </c>
      <c r="CN14803" s="56" t="s">
        <v>214</v>
      </c>
      <c r="CO14803" s="52"/>
      <c r="CP14803" s="52"/>
      <c r="CQ14803" s="52"/>
      <c r="CR14803" s="52"/>
      <c r="CS14803" s="52"/>
      <c r="CT14803" s="52"/>
      <c r="CU14803" s="33"/>
      <c r="CV14803" s="33"/>
    </row>
    <row r="14804" spans="74:100">
      <c r="BV14804" s="62"/>
      <c r="BW14804" s="62"/>
      <c r="BX14804" s="62"/>
      <c r="BY14804" s="62"/>
      <c r="BZ14804" s="62"/>
      <c r="CA14804" s="62"/>
      <c r="CB14804" s="62"/>
      <c r="CC14804" s="62"/>
      <c r="CD14804" s="62"/>
      <c r="CE14804" s="62"/>
      <c r="CF14804" s="62"/>
      <c r="CL14804" s="56" t="s">
        <v>16725</v>
      </c>
      <c r="CM14804" s="56" t="s">
        <v>214</v>
      </c>
      <c r="CN14804" s="56" t="s">
        <v>214</v>
      </c>
      <c r="CO14804" s="52"/>
      <c r="CP14804" s="52"/>
      <c r="CQ14804" s="52"/>
      <c r="CR14804" s="52"/>
      <c r="CS14804" s="52"/>
      <c r="CT14804" s="52"/>
      <c r="CU14804" s="33"/>
      <c r="CV14804" s="33"/>
    </row>
    <row r="14805" spans="74:100">
      <c r="BV14805" s="62"/>
      <c r="BW14805" s="62"/>
      <c r="BX14805" s="62"/>
      <c r="BY14805" s="62"/>
      <c r="BZ14805" s="62"/>
      <c r="CA14805" s="62"/>
      <c r="CB14805" s="62"/>
      <c r="CC14805" s="62"/>
      <c r="CD14805" s="62"/>
      <c r="CE14805" s="62"/>
      <c r="CF14805" s="62"/>
      <c r="CL14805" s="56" t="s">
        <v>16726</v>
      </c>
      <c r="CM14805" s="56" t="s">
        <v>214</v>
      </c>
      <c r="CN14805" s="56" t="s">
        <v>214</v>
      </c>
      <c r="CO14805" s="52"/>
      <c r="CP14805" s="52"/>
      <c r="CQ14805" s="52"/>
      <c r="CR14805" s="52"/>
      <c r="CS14805" s="52"/>
      <c r="CT14805" s="52"/>
      <c r="CU14805" s="33"/>
      <c r="CV14805" s="33"/>
    </row>
    <row r="14806" spans="74:100">
      <c r="BV14806" s="62"/>
      <c r="BW14806" s="62"/>
      <c r="BX14806" s="62"/>
      <c r="BY14806" s="62"/>
      <c r="BZ14806" s="62"/>
      <c r="CA14806" s="62"/>
      <c r="CB14806" s="62"/>
      <c r="CC14806" s="62"/>
      <c r="CD14806" s="62"/>
      <c r="CE14806" s="62"/>
      <c r="CF14806" s="62"/>
      <c r="CL14806" s="56" t="s">
        <v>744</v>
      </c>
      <c r="CM14806" s="56" t="s">
        <v>216</v>
      </c>
      <c r="CN14806" s="56" t="s">
        <v>216</v>
      </c>
      <c r="CO14806" s="52"/>
      <c r="CP14806" s="52"/>
      <c r="CQ14806" s="52"/>
      <c r="CR14806" s="52"/>
      <c r="CS14806" s="52"/>
      <c r="CT14806" s="52"/>
      <c r="CU14806" s="33"/>
      <c r="CV14806" s="33"/>
    </row>
    <row r="14807" spans="74:100">
      <c r="BV14807" s="62"/>
      <c r="BW14807" s="62"/>
      <c r="BX14807" s="62"/>
      <c r="BY14807" s="62"/>
      <c r="BZ14807" s="62"/>
      <c r="CA14807" s="62"/>
      <c r="CB14807" s="62"/>
      <c r="CC14807" s="62"/>
      <c r="CD14807" s="62"/>
      <c r="CE14807" s="62"/>
      <c r="CF14807" s="62"/>
      <c r="CL14807" s="56" t="s">
        <v>10519</v>
      </c>
      <c r="CM14807" s="56" t="s">
        <v>216</v>
      </c>
      <c r="CN14807" s="56" t="s">
        <v>216</v>
      </c>
      <c r="CO14807" s="52"/>
      <c r="CP14807" s="52"/>
      <c r="CQ14807" s="52"/>
      <c r="CR14807" s="52"/>
      <c r="CS14807" s="52"/>
      <c r="CT14807" s="52"/>
      <c r="CU14807" s="33"/>
      <c r="CV14807" s="33"/>
    </row>
    <row r="14808" spans="74:100">
      <c r="BV14808" s="62"/>
      <c r="BW14808" s="62"/>
      <c r="BX14808" s="62"/>
      <c r="BY14808" s="62"/>
      <c r="BZ14808" s="62"/>
      <c r="CA14808" s="62"/>
      <c r="CB14808" s="62"/>
      <c r="CC14808" s="62"/>
      <c r="CD14808" s="62"/>
      <c r="CE14808" s="62"/>
      <c r="CF14808" s="62"/>
      <c r="CL14808" s="56" t="s">
        <v>10507</v>
      </c>
      <c r="CM14808" s="56" t="s">
        <v>216</v>
      </c>
      <c r="CN14808" s="56" t="s">
        <v>216</v>
      </c>
      <c r="CO14808" s="52"/>
      <c r="CP14808" s="52"/>
      <c r="CQ14808" s="52"/>
      <c r="CR14808" s="52"/>
      <c r="CS14808" s="52"/>
      <c r="CT14808" s="52"/>
      <c r="CU14808" s="33"/>
      <c r="CV14808" s="33"/>
    </row>
    <row r="14809" spans="74:100">
      <c r="BV14809" s="62"/>
      <c r="BW14809" s="62"/>
      <c r="BX14809" s="62"/>
      <c r="BY14809" s="62"/>
      <c r="BZ14809" s="62"/>
      <c r="CA14809" s="62"/>
      <c r="CB14809" s="62"/>
      <c r="CC14809" s="62"/>
      <c r="CD14809" s="62"/>
      <c r="CE14809" s="62"/>
      <c r="CF14809" s="62"/>
      <c r="CL14809" s="56" t="s">
        <v>745</v>
      </c>
      <c r="CM14809" s="56" t="s">
        <v>216</v>
      </c>
      <c r="CN14809" s="56" t="s">
        <v>216</v>
      </c>
      <c r="CO14809" s="52"/>
      <c r="CP14809" s="52"/>
      <c r="CQ14809" s="52"/>
      <c r="CR14809" s="52"/>
      <c r="CS14809" s="52"/>
      <c r="CT14809" s="52"/>
      <c r="CU14809" s="33"/>
      <c r="CV14809" s="33"/>
    </row>
    <row r="14810" spans="74:100">
      <c r="BV14810" s="62"/>
      <c r="BW14810" s="62"/>
      <c r="BX14810" s="62"/>
      <c r="BY14810" s="62"/>
      <c r="BZ14810" s="62"/>
      <c r="CA14810" s="62"/>
      <c r="CB14810" s="62"/>
      <c r="CC14810" s="62"/>
      <c r="CD14810" s="62"/>
      <c r="CE14810" s="62"/>
      <c r="CF14810" s="62"/>
      <c r="CL14810" s="56" t="s">
        <v>13513</v>
      </c>
      <c r="CM14810" s="56" t="s">
        <v>216</v>
      </c>
      <c r="CN14810" s="56" t="s">
        <v>216</v>
      </c>
      <c r="CO14810" s="52"/>
      <c r="CP14810" s="52"/>
      <c r="CQ14810" s="52"/>
      <c r="CR14810" s="52"/>
      <c r="CS14810" s="52"/>
      <c r="CT14810" s="52"/>
      <c r="CU14810" s="33"/>
      <c r="CV14810" s="33"/>
    </row>
    <row r="14811" spans="74:100">
      <c r="BV14811" s="62"/>
      <c r="BW14811" s="62"/>
      <c r="BX14811" s="62"/>
      <c r="BY14811" s="62"/>
      <c r="BZ14811" s="62"/>
      <c r="CA14811" s="62"/>
      <c r="CB14811" s="62"/>
      <c r="CC14811" s="62"/>
      <c r="CD14811" s="62"/>
      <c r="CE14811" s="62"/>
      <c r="CF14811" s="62"/>
      <c r="CL14811" s="56" t="s">
        <v>13514</v>
      </c>
      <c r="CM14811" s="56" t="s">
        <v>216</v>
      </c>
      <c r="CN14811" s="56" t="s">
        <v>216</v>
      </c>
      <c r="CO14811" s="52"/>
      <c r="CP14811" s="52"/>
      <c r="CQ14811" s="52"/>
      <c r="CR14811" s="52"/>
      <c r="CS14811" s="52"/>
      <c r="CT14811" s="52"/>
      <c r="CU14811" s="33"/>
      <c r="CV14811" s="33"/>
    </row>
    <row r="14812" spans="74:100">
      <c r="BV14812" s="62"/>
      <c r="BW14812" s="62"/>
      <c r="BX14812" s="62"/>
      <c r="BY14812" s="62"/>
      <c r="BZ14812" s="62"/>
      <c r="CA14812" s="62"/>
      <c r="CB14812" s="62"/>
      <c r="CC14812" s="62"/>
      <c r="CD14812" s="62"/>
      <c r="CE14812" s="62"/>
      <c r="CF14812" s="62"/>
      <c r="CL14812" s="35" t="s">
        <v>10730</v>
      </c>
      <c r="CM14812" s="35" t="s">
        <v>217</v>
      </c>
      <c r="CN14812" s="35" t="s">
        <v>217</v>
      </c>
      <c r="CO14812" s="52"/>
      <c r="CP14812" s="52"/>
      <c r="CQ14812" s="52"/>
      <c r="CR14812" s="52"/>
      <c r="CS14812" s="52"/>
      <c r="CT14812" s="52"/>
      <c r="CU14812" s="33"/>
      <c r="CV14812" s="33"/>
    </row>
    <row r="14813" spans="74:100">
      <c r="BV14813" s="62"/>
      <c r="BW14813" s="62"/>
      <c r="BX14813" s="62"/>
      <c r="BY14813" s="62"/>
      <c r="BZ14813" s="62"/>
      <c r="CA14813" s="62"/>
      <c r="CB14813" s="62"/>
      <c r="CC14813" s="62"/>
      <c r="CD14813" s="62"/>
      <c r="CE14813" s="62"/>
      <c r="CF14813" s="62"/>
      <c r="CL14813" s="56" t="s">
        <v>10534</v>
      </c>
      <c r="CM14813" s="56" t="s">
        <v>216</v>
      </c>
      <c r="CN14813" s="56" t="s">
        <v>216</v>
      </c>
      <c r="CO14813" s="52"/>
      <c r="CP14813" s="52"/>
      <c r="CQ14813" s="52"/>
      <c r="CR14813" s="52"/>
      <c r="CS14813" s="52"/>
      <c r="CT14813" s="52"/>
      <c r="CU14813" s="33"/>
      <c r="CV14813" s="33"/>
    </row>
    <row r="14814" spans="74:100">
      <c r="BV14814" s="62"/>
      <c r="BW14814" s="62"/>
      <c r="BX14814" s="62"/>
      <c r="BY14814" s="62"/>
      <c r="BZ14814" s="62"/>
      <c r="CA14814" s="62"/>
      <c r="CB14814" s="62"/>
      <c r="CC14814" s="62"/>
      <c r="CD14814" s="62"/>
      <c r="CE14814" s="62"/>
      <c r="CF14814" s="62"/>
      <c r="CL14814" s="56" t="s">
        <v>10551</v>
      </c>
      <c r="CM14814" s="56" t="s">
        <v>216</v>
      </c>
      <c r="CN14814" s="56" t="s">
        <v>216</v>
      </c>
      <c r="CO14814" s="52"/>
      <c r="CP14814" s="52"/>
      <c r="CQ14814" s="52"/>
      <c r="CR14814" s="52"/>
      <c r="CS14814" s="52"/>
      <c r="CT14814" s="52"/>
      <c r="CU14814" s="33"/>
      <c r="CV14814" s="33"/>
    </row>
    <row r="14815" spans="74:100">
      <c r="BV14815" s="62"/>
      <c r="BW14815" s="62"/>
      <c r="BX14815" s="62"/>
      <c r="BY14815" s="62"/>
      <c r="BZ14815" s="62"/>
      <c r="CA14815" s="62"/>
      <c r="CB14815" s="62"/>
      <c r="CC14815" s="62"/>
      <c r="CD14815" s="62"/>
      <c r="CE14815" s="62"/>
      <c r="CF14815" s="62"/>
      <c r="CL14815" s="56" t="s">
        <v>10552</v>
      </c>
      <c r="CM14815" s="56" t="s">
        <v>216</v>
      </c>
      <c r="CN14815" s="56" t="s">
        <v>216</v>
      </c>
      <c r="CO14815" s="52"/>
      <c r="CP14815" s="52"/>
      <c r="CQ14815" s="52"/>
      <c r="CR14815" s="52"/>
      <c r="CS14815" s="52"/>
      <c r="CT14815" s="52"/>
      <c r="CU14815" s="33"/>
      <c r="CV14815" s="33"/>
    </row>
    <row r="14816" spans="74:100">
      <c r="BV14816" s="62"/>
      <c r="BW14816" s="62"/>
      <c r="BX14816" s="62"/>
      <c r="BY14816" s="62"/>
      <c r="BZ14816" s="62"/>
      <c r="CA14816" s="62"/>
      <c r="CB14816" s="62"/>
      <c r="CC14816" s="62"/>
      <c r="CD14816" s="62"/>
      <c r="CE14816" s="62"/>
      <c r="CF14816" s="62"/>
      <c r="CL14816" s="56" t="s">
        <v>10553</v>
      </c>
      <c r="CM14816" s="56" t="s">
        <v>216</v>
      </c>
      <c r="CN14816" s="56" t="s">
        <v>216</v>
      </c>
      <c r="CO14816" s="52"/>
      <c r="CP14816" s="52"/>
      <c r="CQ14816" s="52"/>
      <c r="CR14816" s="52"/>
      <c r="CS14816" s="52"/>
      <c r="CT14816" s="52"/>
      <c r="CU14816" s="33"/>
      <c r="CV14816" s="33"/>
    </row>
    <row r="14817" spans="74:100">
      <c r="BV14817" s="62"/>
      <c r="BW14817" s="62"/>
      <c r="BX14817" s="62"/>
      <c r="BY14817" s="62"/>
      <c r="BZ14817" s="62"/>
      <c r="CA14817" s="62"/>
      <c r="CB14817" s="62"/>
      <c r="CC14817" s="62"/>
      <c r="CD14817" s="62"/>
      <c r="CE14817" s="62"/>
      <c r="CF14817" s="62"/>
      <c r="CL14817" s="56" t="s">
        <v>746</v>
      </c>
      <c r="CM14817" s="56" t="s">
        <v>216</v>
      </c>
      <c r="CN14817" s="56" t="s">
        <v>216</v>
      </c>
      <c r="CO14817" s="52"/>
      <c r="CP14817" s="52"/>
      <c r="CQ14817" s="52"/>
      <c r="CR14817" s="52"/>
      <c r="CS14817" s="52"/>
      <c r="CT14817" s="52"/>
      <c r="CU14817" s="33"/>
      <c r="CV14817" s="33"/>
    </row>
    <row r="14818" spans="74:100">
      <c r="BV14818" s="62"/>
      <c r="BW14818" s="62"/>
      <c r="BX14818" s="62"/>
      <c r="BY14818" s="62"/>
      <c r="BZ14818" s="62"/>
      <c r="CA14818" s="62"/>
      <c r="CB14818" s="62"/>
      <c r="CC14818" s="62"/>
      <c r="CD14818" s="62"/>
      <c r="CE14818" s="62"/>
      <c r="CF14818" s="62"/>
      <c r="CL14818" s="56" t="s">
        <v>10535</v>
      </c>
      <c r="CM14818" s="56" t="s">
        <v>216</v>
      </c>
      <c r="CN14818" s="56" t="s">
        <v>216</v>
      </c>
      <c r="CO14818" s="52"/>
      <c r="CP14818" s="52"/>
      <c r="CQ14818" s="52"/>
      <c r="CR14818" s="52"/>
      <c r="CS14818" s="52"/>
      <c r="CT14818" s="52"/>
      <c r="CU14818" s="33"/>
      <c r="CV14818" s="33"/>
    </row>
    <row r="14819" spans="74:100">
      <c r="BV14819" s="62"/>
      <c r="BW14819" s="62"/>
      <c r="BX14819" s="62"/>
      <c r="BY14819" s="62"/>
      <c r="BZ14819" s="62"/>
      <c r="CA14819" s="62"/>
      <c r="CB14819" s="62"/>
      <c r="CC14819" s="62"/>
      <c r="CD14819" s="62"/>
      <c r="CE14819" s="62"/>
      <c r="CF14819" s="62"/>
      <c r="CL14819" s="56" t="s">
        <v>10536</v>
      </c>
      <c r="CM14819" s="56" t="s">
        <v>216</v>
      </c>
      <c r="CN14819" s="56" t="s">
        <v>216</v>
      </c>
      <c r="CO14819" s="52"/>
      <c r="CP14819" s="52"/>
      <c r="CQ14819" s="52"/>
      <c r="CR14819" s="52"/>
      <c r="CS14819" s="52"/>
      <c r="CT14819" s="52"/>
      <c r="CU14819" s="33"/>
      <c r="CV14819" s="33"/>
    </row>
    <row r="14820" spans="74:100">
      <c r="BV14820" s="62"/>
      <c r="BW14820" s="62"/>
      <c r="BX14820" s="62"/>
      <c r="BY14820" s="62"/>
      <c r="BZ14820" s="62"/>
      <c r="CA14820" s="62"/>
      <c r="CB14820" s="62"/>
      <c r="CC14820" s="62"/>
      <c r="CD14820" s="62"/>
      <c r="CE14820" s="62"/>
      <c r="CF14820" s="62"/>
      <c r="CL14820" s="56" t="s">
        <v>10483</v>
      </c>
      <c r="CM14820" s="56" t="s">
        <v>217</v>
      </c>
      <c r="CN14820" s="56" t="s">
        <v>217</v>
      </c>
      <c r="CO14820" s="52"/>
      <c r="CP14820" s="52"/>
      <c r="CQ14820" s="52"/>
      <c r="CR14820" s="52"/>
      <c r="CS14820" s="52"/>
      <c r="CT14820" s="52"/>
      <c r="CU14820" s="33"/>
      <c r="CV14820" s="33"/>
    </row>
    <row r="14821" spans="74:100">
      <c r="BV14821" s="62"/>
      <c r="BW14821" s="62"/>
      <c r="BX14821" s="62"/>
      <c r="BY14821" s="62"/>
      <c r="BZ14821" s="62"/>
      <c r="CA14821" s="62"/>
      <c r="CB14821" s="62"/>
      <c r="CC14821" s="62"/>
      <c r="CD14821" s="62"/>
      <c r="CE14821" s="62"/>
      <c r="CF14821" s="62"/>
      <c r="CL14821" s="56" t="s">
        <v>10554</v>
      </c>
      <c r="CM14821" s="56" t="s">
        <v>216</v>
      </c>
      <c r="CN14821" s="56" t="s">
        <v>216</v>
      </c>
      <c r="CO14821" s="52"/>
      <c r="CP14821" s="52"/>
      <c r="CQ14821" s="52"/>
      <c r="CR14821" s="52"/>
      <c r="CS14821" s="52"/>
      <c r="CT14821" s="52"/>
      <c r="CU14821" s="33"/>
      <c r="CV14821" s="33"/>
    </row>
    <row r="14822" spans="74:100">
      <c r="BV14822" s="62"/>
      <c r="BW14822" s="62"/>
      <c r="BX14822" s="62"/>
      <c r="BY14822" s="62"/>
      <c r="BZ14822" s="62"/>
      <c r="CA14822" s="62"/>
      <c r="CB14822" s="62"/>
      <c r="CC14822" s="62"/>
      <c r="CD14822" s="62"/>
      <c r="CE14822" s="62"/>
      <c r="CF14822" s="62"/>
      <c r="CL14822" s="56" t="s">
        <v>10555</v>
      </c>
      <c r="CM14822" s="56" t="s">
        <v>216</v>
      </c>
      <c r="CN14822" s="56" t="s">
        <v>216</v>
      </c>
      <c r="CO14822" s="52"/>
      <c r="CP14822" s="52"/>
      <c r="CQ14822" s="52"/>
      <c r="CR14822" s="52"/>
      <c r="CS14822" s="52"/>
      <c r="CT14822" s="52"/>
      <c r="CU14822" s="33"/>
      <c r="CV14822" s="33"/>
    </row>
    <row r="14823" spans="74:100">
      <c r="BV14823" s="62"/>
      <c r="BW14823" s="62"/>
      <c r="BX14823" s="62"/>
      <c r="BY14823" s="62"/>
      <c r="BZ14823" s="62"/>
      <c r="CA14823" s="62"/>
      <c r="CB14823" s="62"/>
      <c r="CC14823" s="62"/>
      <c r="CD14823" s="62"/>
      <c r="CE14823" s="62"/>
      <c r="CF14823" s="62"/>
      <c r="CL14823" s="56" t="s">
        <v>10537</v>
      </c>
      <c r="CM14823" s="56" t="s">
        <v>216</v>
      </c>
      <c r="CN14823" s="56" t="s">
        <v>216</v>
      </c>
      <c r="CO14823" s="52"/>
      <c r="CP14823" s="52"/>
      <c r="CQ14823" s="52"/>
      <c r="CR14823" s="52"/>
      <c r="CS14823" s="52"/>
      <c r="CT14823" s="52"/>
      <c r="CU14823" s="33"/>
      <c r="CV14823" s="33"/>
    </row>
    <row r="14824" spans="74:100">
      <c r="BV14824" s="62"/>
      <c r="BW14824" s="62"/>
      <c r="BX14824" s="62"/>
      <c r="BY14824" s="62"/>
      <c r="BZ14824" s="62"/>
      <c r="CA14824" s="62"/>
      <c r="CB14824" s="62"/>
      <c r="CC14824" s="62"/>
      <c r="CD14824" s="62"/>
      <c r="CE14824" s="62"/>
      <c r="CF14824" s="62"/>
      <c r="CL14824" s="35" t="s">
        <v>16713</v>
      </c>
      <c r="CM14824" s="35" t="s">
        <v>217</v>
      </c>
      <c r="CN14824" s="35" t="s">
        <v>217</v>
      </c>
      <c r="CO14824" s="52"/>
      <c r="CP14824" s="52"/>
      <c r="CQ14824" s="52"/>
      <c r="CR14824" s="52"/>
      <c r="CS14824" s="52"/>
      <c r="CT14824" s="52"/>
      <c r="CU14824" s="33"/>
      <c r="CV14824" s="33"/>
    </row>
    <row r="14825" spans="74:100">
      <c r="BV14825" s="62"/>
      <c r="BW14825" s="62"/>
      <c r="BX14825" s="62"/>
      <c r="BY14825" s="62"/>
      <c r="BZ14825" s="62"/>
      <c r="CA14825" s="62"/>
      <c r="CB14825" s="62"/>
      <c r="CC14825" s="62"/>
      <c r="CD14825" s="62"/>
      <c r="CE14825" s="62"/>
      <c r="CF14825" s="62"/>
      <c r="CL14825" s="35" t="s">
        <v>10734</v>
      </c>
      <c r="CM14825" s="35" t="s">
        <v>217</v>
      </c>
      <c r="CN14825" s="35" t="s">
        <v>217</v>
      </c>
      <c r="CO14825" s="52"/>
      <c r="CP14825" s="52"/>
      <c r="CQ14825" s="52"/>
      <c r="CR14825" s="52"/>
      <c r="CS14825" s="52"/>
      <c r="CT14825" s="52"/>
      <c r="CU14825" s="33"/>
      <c r="CV14825" s="33"/>
    </row>
    <row r="14826" spans="74:100">
      <c r="BV14826" s="62"/>
      <c r="BW14826" s="62"/>
      <c r="BX14826" s="62"/>
      <c r="BY14826" s="62"/>
      <c r="BZ14826" s="62"/>
      <c r="CA14826" s="62"/>
      <c r="CB14826" s="62"/>
      <c r="CC14826" s="62"/>
      <c r="CD14826" s="62"/>
      <c r="CE14826" s="62"/>
      <c r="CF14826" s="62"/>
      <c r="CL14826" s="35" t="s">
        <v>29024</v>
      </c>
      <c r="CM14826" s="35" t="s">
        <v>217</v>
      </c>
      <c r="CN14826" s="35" t="s">
        <v>217</v>
      </c>
      <c r="CO14826" s="52"/>
      <c r="CP14826" s="52"/>
      <c r="CQ14826" s="52"/>
      <c r="CR14826" s="52"/>
      <c r="CS14826" s="52"/>
      <c r="CT14826" s="52"/>
      <c r="CU14826" s="33"/>
      <c r="CV14826" s="33"/>
    </row>
    <row r="14827" spans="74:100">
      <c r="BV14827" s="62"/>
      <c r="BW14827" s="62"/>
      <c r="BX14827" s="62"/>
      <c r="BY14827" s="62"/>
      <c r="BZ14827" s="62"/>
      <c r="CA14827" s="62"/>
      <c r="CB14827" s="62"/>
      <c r="CC14827" s="62"/>
      <c r="CD14827" s="62"/>
      <c r="CE14827" s="62"/>
      <c r="CF14827" s="62"/>
      <c r="CL14827" s="35" t="s">
        <v>29025</v>
      </c>
      <c r="CM14827" s="35" t="s">
        <v>217</v>
      </c>
      <c r="CN14827" s="35" t="s">
        <v>217</v>
      </c>
      <c r="CO14827" s="52"/>
      <c r="CP14827" s="52"/>
      <c r="CQ14827" s="52"/>
      <c r="CR14827" s="52"/>
      <c r="CS14827" s="52"/>
      <c r="CT14827" s="52"/>
      <c r="CU14827" s="33"/>
      <c r="CV14827" s="33"/>
    </row>
    <row r="14828" spans="74:100">
      <c r="BV14828" s="62"/>
      <c r="BW14828" s="62"/>
      <c r="BX14828" s="62"/>
      <c r="BY14828" s="62"/>
      <c r="BZ14828" s="62"/>
      <c r="CA14828" s="62"/>
      <c r="CB14828" s="62"/>
      <c r="CC14828" s="62"/>
      <c r="CD14828" s="62"/>
      <c r="CE14828" s="62"/>
      <c r="CF14828" s="62"/>
      <c r="CL14828" s="56" t="s">
        <v>10484</v>
      </c>
      <c r="CM14828" s="56" t="s">
        <v>217</v>
      </c>
      <c r="CN14828" s="56" t="s">
        <v>217</v>
      </c>
      <c r="CO14828" s="52"/>
      <c r="CP14828" s="52"/>
      <c r="CQ14828" s="52"/>
      <c r="CR14828" s="52"/>
      <c r="CS14828" s="52"/>
      <c r="CT14828" s="52"/>
      <c r="CU14828" s="33"/>
      <c r="CV14828" s="33"/>
    </row>
    <row r="14829" spans="74:100">
      <c r="BV14829" s="62"/>
      <c r="BW14829" s="62"/>
      <c r="BX14829" s="62"/>
      <c r="BY14829" s="62"/>
      <c r="BZ14829" s="62"/>
      <c r="CA14829" s="62"/>
      <c r="CB14829" s="62"/>
      <c r="CC14829" s="62"/>
      <c r="CD14829" s="62"/>
      <c r="CE14829" s="62"/>
      <c r="CF14829" s="62"/>
      <c r="CL14829" s="56" t="s">
        <v>10556</v>
      </c>
      <c r="CM14829" s="56" t="s">
        <v>216</v>
      </c>
      <c r="CN14829" s="56" t="s">
        <v>216</v>
      </c>
      <c r="CO14829" s="52"/>
      <c r="CP14829" s="52"/>
      <c r="CQ14829" s="52"/>
      <c r="CR14829" s="52"/>
      <c r="CS14829" s="52"/>
      <c r="CT14829" s="52"/>
      <c r="CU14829" s="33"/>
      <c r="CV14829" s="33"/>
    </row>
    <row r="14830" spans="74:100">
      <c r="BV14830" s="62"/>
      <c r="BW14830" s="62"/>
      <c r="BX14830" s="62"/>
      <c r="BY14830" s="62"/>
      <c r="BZ14830" s="62"/>
      <c r="CA14830" s="62"/>
      <c r="CB14830" s="62"/>
      <c r="CC14830" s="62"/>
      <c r="CD14830" s="62"/>
      <c r="CE14830" s="62"/>
      <c r="CF14830" s="62"/>
      <c r="CL14830" s="56" t="s">
        <v>10485</v>
      </c>
      <c r="CM14830" s="56" t="s">
        <v>217</v>
      </c>
      <c r="CN14830" s="56" t="s">
        <v>217</v>
      </c>
      <c r="CO14830" s="52"/>
      <c r="CP14830" s="52"/>
      <c r="CQ14830" s="52"/>
      <c r="CR14830" s="52"/>
      <c r="CS14830" s="52"/>
      <c r="CT14830" s="52"/>
      <c r="CU14830" s="33"/>
      <c r="CV14830" s="33"/>
    </row>
    <row r="14831" spans="74:100">
      <c r="BV14831" s="62"/>
      <c r="BW14831" s="62"/>
      <c r="BX14831" s="62"/>
      <c r="BY14831" s="62"/>
      <c r="BZ14831" s="62"/>
      <c r="CA14831" s="62"/>
      <c r="CB14831" s="62"/>
      <c r="CC14831" s="62"/>
      <c r="CD14831" s="62"/>
      <c r="CE14831" s="62"/>
      <c r="CF14831" s="62"/>
      <c r="CL14831" s="56" t="s">
        <v>10557</v>
      </c>
      <c r="CM14831" s="56" t="s">
        <v>216</v>
      </c>
      <c r="CN14831" s="56" t="s">
        <v>216</v>
      </c>
      <c r="CO14831" s="52"/>
      <c r="CP14831" s="52"/>
      <c r="CQ14831" s="52"/>
      <c r="CR14831" s="52"/>
      <c r="CS14831" s="52"/>
      <c r="CT14831" s="52"/>
      <c r="CU14831" s="33"/>
      <c r="CV14831" s="33"/>
    </row>
    <row r="14832" spans="74:100">
      <c r="BV14832" s="62"/>
      <c r="BW14832" s="62"/>
      <c r="BX14832" s="62"/>
      <c r="BY14832" s="62"/>
      <c r="BZ14832" s="62"/>
      <c r="CA14832" s="62"/>
      <c r="CB14832" s="62"/>
      <c r="CC14832" s="62"/>
      <c r="CD14832" s="62"/>
      <c r="CE14832" s="62"/>
      <c r="CF14832" s="62"/>
      <c r="CL14832" s="56" t="s">
        <v>25118</v>
      </c>
      <c r="CM14832" s="56" t="s">
        <v>217</v>
      </c>
      <c r="CN14832" s="56" t="s">
        <v>217</v>
      </c>
      <c r="CO14832" s="52"/>
      <c r="CP14832" s="52"/>
      <c r="CQ14832" s="52"/>
      <c r="CR14832" s="52"/>
      <c r="CS14832" s="52"/>
      <c r="CT14832" s="52"/>
      <c r="CU14832" s="33"/>
      <c r="CV14832" s="33"/>
    </row>
    <row r="14833" spans="74:100">
      <c r="BV14833" s="62"/>
      <c r="BW14833" s="62"/>
      <c r="BX14833" s="62"/>
      <c r="BY14833" s="62"/>
      <c r="BZ14833" s="62"/>
      <c r="CA14833" s="62"/>
      <c r="CB14833" s="62"/>
      <c r="CC14833" s="62"/>
      <c r="CD14833" s="62"/>
      <c r="CE14833" s="62"/>
      <c r="CF14833" s="62"/>
      <c r="CL14833" s="56" t="s">
        <v>23427</v>
      </c>
      <c r="CM14833" s="56" t="s">
        <v>216</v>
      </c>
      <c r="CN14833" s="56" t="s">
        <v>216</v>
      </c>
      <c r="CO14833" s="52"/>
      <c r="CP14833" s="52"/>
      <c r="CQ14833" s="52"/>
      <c r="CR14833" s="52"/>
      <c r="CS14833" s="52"/>
      <c r="CT14833" s="52"/>
      <c r="CU14833" s="33"/>
      <c r="CV14833" s="33"/>
    </row>
    <row r="14834" spans="74:100">
      <c r="BV14834" s="62"/>
      <c r="BW14834" s="62"/>
      <c r="BX14834" s="62"/>
      <c r="BY14834" s="62"/>
      <c r="BZ14834" s="62"/>
      <c r="CA14834" s="62"/>
      <c r="CB14834" s="62"/>
      <c r="CC14834" s="62"/>
      <c r="CD14834" s="62"/>
      <c r="CE14834" s="62"/>
      <c r="CF14834" s="62"/>
      <c r="CL14834" s="35" t="s">
        <v>12347</v>
      </c>
      <c r="CM14834" s="35" t="s">
        <v>217</v>
      </c>
      <c r="CN14834" s="35" t="s">
        <v>217</v>
      </c>
      <c r="CO14834" s="52"/>
      <c r="CP14834" s="52"/>
      <c r="CQ14834" s="52"/>
      <c r="CR14834" s="52"/>
      <c r="CS14834" s="52"/>
      <c r="CT14834" s="52"/>
      <c r="CU14834" s="33"/>
      <c r="CV14834" s="33"/>
    </row>
    <row r="14835" spans="74:100">
      <c r="BV14835" s="62"/>
      <c r="BW14835" s="62"/>
      <c r="BX14835" s="62"/>
      <c r="BY14835" s="62"/>
      <c r="BZ14835" s="62"/>
      <c r="CA14835" s="62"/>
      <c r="CB14835" s="62"/>
      <c r="CC14835" s="62"/>
      <c r="CD14835" s="62"/>
      <c r="CE14835" s="62"/>
      <c r="CF14835" s="62"/>
      <c r="CL14835" s="56" t="s">
        <v>7288</v>
      </c>
      <c r="CM14835" s="56" t="s">
        <v>215</v>
      </c>
      <c r="CN14835" s="56" t="s">
        <v>215</v>
      </c>
      <c r="CO14835" s="52"/>
      <c r="CP14835" s="52"/>
      <c r="CQ14835" s="52"/>
      <c r="CR14835" s="52"/>
      <c r="CS14835" s="52"/>
      <c r="CT14835" s="52"/>
      <c r="CU14835" s="33"/>
      <c r="CV14835" s="33"/>
    </row>
    <row r="14836" spans="74:100">
      <c r="BV14836" s="62"/>
      <c r="BW14836" s="62"/>
      <c r="BX14836" s="62"/>
      <c r="BY14836" s="62"/>
      <c r="BZ14836" s="62"/>
      <c r="CA14836" s="62"/>
      <c r="CB14836" s="62"/>
      <c r="CC14836" s="62"/>
      <c r="CD14836" s="62"/>
      <c r="CE14836" s="62"/>
      <c r="CF14836" s="62"/>
      <c r="CL14836" s="56" t="s">
        <v>16158</v>
      </c>
      <c r="CM14836" s="56" t="s">
        <v>215</v>
      </c>
      <c r="CN14836" s="56" t="s">
        <v>215</v>
      </c>
      <c r="CO14836" s="52"/>
      <c r="CP14836" s="52"/>
      <c r="CQ14836" s="52"/>
      <c r="CR14836" s="52"/>
      <c r="CS14836" s="52"/>
      <c r="CT14836" s="52"/>
      <c r="CU14836" s="33"/>
      <c r="CV14836" s="33"/>
    </row>
    <row r="14837" spans="74:100">
      <c r="BV14837" s="62"/>
      <c r="BW14837" s="62"/>
      <c r="BX14837" s="62"/>
      <c r="BY14837" s="62"/>
      <c r="BZ14837" s="62"/>
      <c r="CA14837" s="62"/>
      <c r="CB14837" s="62"/>
      <c r="CC14837" s="62"/>
      <c r="CD14837" s="62"/>
      <c r="CE14837" s="62"/>
      <c r="CF14837" s="62"/>
      <c r="CL14837" s="56" t="s">
        <v>7289</v>
      </c>
      <c r="CM14837" s="56" t="s">
        <v>215</v>
      </c>
      <c r="CN14837" s="56" t="s">
        <v>215</v>
      </c>
      <c r="CO14837" s="52"/>
      <c r="CP14837" s="52"/>
      <c r="CQ14837" s="52"/>
      <c r="CR14837" s="52"/>
      <c r="CS14837" s="52"/>
      <c r="CT14837" s="52"/>
      <c r="CU14837" s="33"/>
      <c r="CV14837" s="33"/>
    </row>
    <row r="14838" spans="74:100">
      <c r="BV14838" s="62"/>
      <c r="BW14838" s="62"/>
      <c r="BX14838" s="62"/>
      <c r="BY14838" s="62"/>
      <c r="BZ14838" s="62"/>
      <c r="CA14838" s="62"/>
      <c r="CB14838" s="62"/>
      <c r="CC14838" s="62"/>
      <c r="CD14838" s="62"/>
      <c r="CE14838" s="62"/>
      <c r="CF14838" s="62"/>
      <c r="CL14838" s="56" t="s">
        <v>747</v>
      </c>
      <c r="CM14838" s="56" t="s">
        <v>214</v>
      </c>
      <c r="CN14838" s="56" t="s">
        <v>214</v>
      </c>
      <c r="CO14838" s="52"/>
      <c r="CP14838" s="52"/>
      <c r="CQ14838" s="52"/>
      <c r="CR14838" s="52"/>
      <c r="CS14838" s="52"/>
      <c r="CT14838" s="52"/>
      <c r="CU14838" s="33"/>
      <c r="CV14838" s="33"/>
    </row>
    <row r="14839" spans="74:100">
      <c r="BV14839" s="62"/>
      <c r="BW14839" s="62"/>
      <c r="BX14839" s="62"/>
      <c r="BY14839" s="62"/>
      <c r="BZ14839" s="62"/>
      <c r="CA14839" s="62"/>
      <c r="CB14839" s="62"/>
      <c r="CC14839" s="62"/>
      <c r="CD14839" s="62"/>
      <c r="CE14839" s="62"/>
      <c r="CF14839" s="62"/>
      <c r="CL14839" s="56" t="s">
        <v>7329</v>
      </c>
      <c r="CM14839" s="56" t="s">
        <v>214</v>
      </c>
      <c r="CN14839" s="56" t="s">
        <v>214</v>
      </c>
      <c r="CO14839" s="52"/>
      <c r="CP14839" s="52"/>
      <c r="CQ14839" s="52"/>
      <c r="CR14839" s="52"/>
      <c r="CS14839" s="52"/>
      <c r="CT14839" s="52"/>
      <c r="CU14839" s="33"/>
      <c r="CV14839" s="33"/>
    </row>
    <row r="14840" spans="74:100">
      <c r="BV14840" s="62"/>
      <c r="BW14840" s="62"/>
      <c r="BX14840" s="62"/>
      <c r="BY14840" s="62"/>
      <c r="BZ14840" s="62"/>
      <c r="CA14840" s="62"/>
      <c r="CB14840" s="62"/>
      <c r="CC14840" s="62"/>
      <c r="CD14840" s="62"/>
      <c r="CE14840" s="62"/>
      <c r="CF14840" s="62"/>
      <c r="CL14840" s="56" t="s">
        <v>7330</v>
      </c>
      <c r="CM14840" s="56" t="s">
        <v>214</v>
      </c>
      <c r="CN14840" s="56" t="s">
        <v>214</v>
      </c>
      <c r="CO14840" s="52"/>
      <c r="CP14840" s="52"/>
      <c r="CQ14840" s="52"/>
      <c r="CR14840" s="52"/>
      <c r="CS14840" s="52"/>
      <c r="CT14840" s="52"/>
      <c r="CU14840" s="33"/>
      <c r="CV14840" s="33"/>
    </row>
    <row r="14841" spans="74:100">
      <c r="BV14841" s="62"/>
      <c r="BW14841" s="62"/>
      <c r="BX14841" s="62"/>
      <c r="BY14841" s="62"/>
      <c r="BZ14841" s="62"/>
      <c r="CA14841" s="62"/>
      <c r="CB14841" s="62"/>
      <c r="CC14841" s="62"/>
      <c r="CD14841" s="62"/>
      <c r="CE14841" s="62"/>
      <c r="CF14841" s="62"/>
      <c r="CL14841" s="56" t="s">
        <v>7316</v>
      </c>
      <c r="CM14841" s="56" t="s">
        <v>216</v>
      </c>
      <c r="CN14841" s="56" t="s">
        <v>216</v>
      </c>
      <c r="CO14841" s="52"/>
      <c r="CP14841" s="52"/>
      <c r="CQ14841" s="52"/>
      <c r="CR14841" s="52"/>
      <c r="CS14841" s="52"/>
      <c r="CT14841" s="52"/>
      <c r="CU14841" s="33"/>
      <c r="CV14841" s="33"/>
    </row>
    <row r="14842" spans="74:100">
      <c r="BV14842" s="62"/>
      <c r="BW14842" s="62"/>
      <c r="BX14842" s="62"/>
      <c r="BY14842" s="62"/>
      <c r="BZ14842" s="62"/>
      <c r="CA14842" s="62"/>
      <c r="CB14842" s="62"/>
      <c r="CC14842" s="62"/>
      <c r="CD14842" s="62"/>
      <c r="CE14842" s="62"/>
      <c r="CF14842" s="62"/>
      <c r="CL14842" s="56" t="s">
        <v>7290</v>
      </c>
      <c r="CM14842" s="56" t="s">
        <v>215</v>
      </c>
      <c r="CN14842" s="56" t="s">
        <v>215</v>
      </c>
      <c r="CO14842" s="52"/>
      <c r="CP14842" s="52"/>
      <c r="CQ14842" s="52"/>
      <c r="CR14842" s="52"/>
      <c r="CS14842" s="52"/>
      <c r="CT14842" s="52"/>
      <c r="CU14842" s="33"/>
      <c r="CV14842" s="33"/>
    </row>
    <row r="14843" spans="74:100">
      <c r="BV14843" s="62"/>
      <c r="BW14843" s="62"/>
      <c r="BX14843" s="62"/>
      <c r="BY14843" s="62"/>
      <c r="BZ14843" s="62"/>
      <c r="CA14843" s="62"/>
      <c r="CB14843" s="62"/>
      <c r="CC14843" s="62"/>
      <c r="CD14843" s="62"/>
      <c r="CE14843" s="62"/>
      <c r="CF14843" s="62"/>
      <c r="CL14843" s="56" t="s">
        <v>7305</v>
      </c>
      <c r="CM14843" s="56" t="s">
        <v>215</v>
      </c>
      <c r="CN14843" s="56" t="s">
        <v>215</v>
      </c>
      <c r="CO14843" s="52"/>
      <c r="CP14843" s="52"/>
      <c r="CQ14843" s="52"/>
      <c r="CR14843" s="52"/>
      <c r="CS14843" s="52"/>
      <c r="CT14843" s="52"/>
      <c r="CU14843" s="33"/>
      <c r="CV14843" s="33"/>
    </row>
    <row r="14844" spans="74:100">
      <c r="BV14844" s="62"/>
      <c r="BW14844" s="62"/>
      <c r="BX14844" s="62"/>
      <c r="BY14844" s="62"/>
      <c r="BZ14844" s="62"/>
      <c r="CA14844" s="62"/>
      <c r="CB14844" s="62"/>
      <c r="CC14844" s="62"/>
      <c r="CD14844" s="62"/>
      <c r="CE14844" s="62"/>
      <c r="CF14844" s="62"/>
      <c r="CL14844" s="56" t="s">
        <v>7291</v>
      </c>
      <c r="CM14844" s="56" t="s">
        <v>215</v>
      </c>
      <c r="CN14844" s="56" t="s">
        <v>215</v>
      </c>
      <c r="CO14844" s="52"/>
      <c r="CP14844" s="52"/>
      <c r="CQ14844" s="52"/>
      <c r="CR14844" s="52"/>
      <c r="CS14844" s="52"/>
      <c r="CT14844" s="52"/>
      <c r="CU14844" s="33"/>
      <c r="CV14844" s="33"/>
    </row>
    <row r="14845" spans="74:100">
      <c r="BV14845" s="62"/>
      <c r="BW14845" s="62"/>
      <c r="BX14845" s="62"/>
      <c r="BY14845" s="62"/>
      <c r="BZ14845" s="62"/>
      <c r="CA14845" s="62"/>
      <c r="CB14845" s="62"/>
      <c r="CC14845" s="62"/>
      <c r="CD14845" s="62"/>
      <c r="CE14845" s="62"/>
      <c r="CF14845" s="62"/>
      <c r="CL14845" s="56" t="s">
        <v>748</v>
      </c>
      <c r="CM14845" s="56" t="s">
        <v>215</v>
      </c>
      <c r="CN14845" s="56" t="s">
        <v>215</v>
      </c>
      <c r="CO14845" s="52"/>
      <c r="CP14845" s="52"/>
      <c r="CQ14845" s="52"/>
      <c r="CR14845" s="52"/>
      <c r="CS14845" s="52"/>
      <c r="CT14845" s="52"/>
      <c r="CU14845" s="33"/>
      <c r="CV14845" s="33"/>
    </row>
    <row r="14846" spans="74:100">
      <c r="BV14846" s="62"/>
      <c r="BW14846" s="62"/>
      <c r="BX14846" s="62"/>
      <c r="BY14846" s="62"/>
      <c r="BZ14846" s="62"/>
      <c r="CA14846" s="62"/>
      <c r="CB14846" s="62"/>
      <c r="CC14846" s="62"/>
      <c r="CD14846" s="62"/>
      <c r="CE14846" s="62"/>
      <c r="CF14846" s="62"/>
      <c r="CL14846" s="56" t="s">
        <v>7307</v>
      </c>
      <c r="CM14846" s="56" t="s">
        <v>216</v>
      </c>
      <c r="CN14846" s="56" t="s">
        <v>216</v>
      </c>
      <c r="CO14846" s="52"/>
      <c r="CP14846" s="52"/>
      <c r="CQ14846" s="52"/>
      <c r="CR14846" s="52"/>
      <c r="CS14846" s="52"/>
      <c r="CT14846" s="52"/>
      <c r="CU14846" s="33"/>
      <c r="CV14846" s="33"/>
    </row>
    <row r="14847" spans="74:100">
      <c r="BV14847" s="62"/>
      <c r="BW14847" s="62"/>
      <c r="BX14847" s="62"/>
      <c r="BY14847" s="62"/>
      <c r="BZ14847" s="62"/>
      <c r="CA14847" s="62"/>
      <c r="CB14847" s="62"/>
      <c r="CC14847" s="62"/>
      <c r="CD14847" s="62"/>
      <c r="CE14847" s="62"/>
      <c r="CF14847" s="62"/>
      <c r="CL14847" s="56" t="s">
        <v>749</v>
      </c>
      <c r="CM14847" s="56" t="s">
        <v>216</v>
      </c>
      <c r="CN14847" s="56" t="s">
        <v>216</v>
      </c>
      <c r="CO14847" s="52"/>
      <c r="CP14847" s="52"/>
      <c r="CQ14847" s="52"/>
      <c r="CR14847" s="52"/>
      <c r="CS14847" s="52"/>
      <c r="CT14847" s="52"/>
      <c r="CU14847" s="33"/>
      <c r="CV14847" s="33"/>
    </row>
    <row r="14848" spans="74:100">
      <c r="BV14848" s="62"/>
      <c r="BW14848" s="62"/>
      <c r="BX14848" s="62"/>
      <c r="BY14848" s="62"/>
      <c r="BZ14848" s="62"/>
      <c r="CA14848" s="62"/>
      <c r="CB14848" s="62"/>
      <c r="CC14848" s="62"/>
      <c r="CD14848" s="62"/>
      <c r="CE14848" s="62"/>
      <c r="CF14848" s="62"/>
      <c r="CL14848" s="56" t="s">
        <v>7308</v>
      </c>
      <c r="CM14848" s="56" t="s">
        <v>216</v>
      </c>
      <c r="CN14848" s="56" t="s">
        <v>216</v>
      </c>
      <c r="CO14848" s="52"/>
      <c r="CP14848" s="52"/>
      <c r="CQ14848" s="52"/>
      <c r="CR14848" s="52"/>
      <c r="CS14848" s="52"/>
      <c r="CT14848" s="52"/>
      <c r="CU14848" s="33"/>
      <c r="CV14848" s="33"/>
    </row>
    <row r="14849" spans="74:100">
      <c r="BV14849" s="62"/>
      <c r="BW14849" s="62"/>
      <c r="BX14849" s="62"/>
      <c r="BY14849" s="62"/>
      <c r="BZ14849" s="62"/>
      <c r="CA14849" s="62"/>
      <c r="CB14849" s="62"/>
      <c r="CC14849" s="62"/>
      <c r="CD14849" s="62"/>
      <c r="CE14849" s="62"/>
      <c r="CF14849" s="62"/>
      <c r="CL14849" s="56" t="s">
        <v>7309</v>
      </c>
      <c r="CM14849" s="56" t="s">
        <v>216</v>
      </c>
      <c r="CN14849" s="56" t="s">
        <v>216</v>
      </c>
      <c r="CO14849" s="52"/>
      <c r="CP14849" s="52"/>
      <c r="CQ14849" s="52"/>
      <c r="CR14849" s="52"/>
      <c r="CS14849" s="52"/>
      <c r="CT14849" s="52"/>
      <c r="CU14849" s="33"/>
      <c r="CV14849" s="33"/>
    </row>
    <row r="14850" spans="74:100">
      <c r="BV14850" s="62"/>
      <c r="BW14850" s="62"/>
      <c r="BX14850" s="62"/>
      <c r="BY14850" s="62"/>
      <c r="BZ14850" s="62"/>
      <c r="CA14850" s="62"/>
      <c r="CB14850" s="62"/>
      <c r="CC14850" s="62"/>
      <c r="CD14850" s="62"/>
      <c r="CE14850" s="62"/>
      <c r="CF14850" s="62"/>
      <c r="CL14850" s="56" t="s">
        <v>7280</v>
      </c>
      <c r="CM14850" s="56" t="s">
        <v>217</v>
      </c>
      <c r="CN14850" s="56" t="s">
        <v>217</v>
      </c>
      <c r="CO14850" s="52"/>
      <c r="CP14850" s="52"/>
      <c r="CQ14850" s="52"/>
      <c r="CR14850" s="52"/>
      <c r="CS14850" s="52"/>
      <c r="CT14850" s="52"/>
      <c r="CU14850" s="33"/>
      <c r="CV14850" s="33"/>
    </row>
    <row r="14851" spans="74:100">
      <c r="BV14851" s="62"/>
      <c r="BW14851" s="62"/>
      <c r="BX14851" s="62"/>
      <c r="BY14851" s="62"/>
      <c r="BZ14851" s="62"/>
      <c r="CA14851" s="62"/>
      <c r="CB14851" s="62"/>
      <c r="CC14851" s="62"/>
      <c r="CD14851" s="62"/>
      <c r="CE14851" s="62"/>
      <c r="CF14851" s="62"/>
      <c r="CL14851" s="56" t="s">
        <v>16166</v>
      </c>
      <c r="CM14851" s="56" t="s">
        <v>216</v>
      </c>
      <c r="CN14851" s="56" t="s">
        <v>216</v>
      </c>
      <c r="CO14851" s="52"/>
      <c r="CP14851" s="52"/>
      <c r="CQ14851" s="52"/>
      <c r="CR14851" s="52"/>
      <c r="CS14851" s="52"/>
      <c r="CT14851" s="52"/>
      <c r="CU14851" s="33"/>
      <c r="CV14851" s="33"/>
    </row>
    <row r="14852" spans="74:100">
      <c r="BV14852" s="62"/>
      <c r="BW14852" s="62"/>
      <c r="BX14852" s="62"/>
      <c r="BY14852" s="62"/>
      <c r="BZ14852" s="62"/>
      <c r="CA14852" s="62"/>
      <c r="CB14852" s="62"/>
      <c r="CC14852" s="62"/>
      <c r="CD14852" s="62"/>
      <c r="CE14852" s="62"/>
      <c r="CF14852" s="62"/>
      <c r="CL14852" s="56" t="s">
        <v>7313</v>
      </c>
      <c r="CM14852" s="56" t="s">
        <v>217</v>
      </c>
      <c r="CN14852" s="56" t="s">
        <v>217</v>
      </c>
      <c r="CO14852" s="52"/>
      <c r="CP14852" s="52"/>
      <c r="CQ14852" s="52"/>
      <c r="CR14852" s="52"/>
      <c r="CS14852" s="52"/>
      <c r="CT14852" s="52"/>
      <c r="CU14852" s="33"/>
      <c r="CV14852" s="33"/>
    </row>
    <row r="14853" spans="74:100">
      <c r="BV14853" s="62"/>
      <c r="BW14853" s="62"/>
      <c r="BX14853" s="62"/>
      <c r="BY14853" s="62"/>
      <c r="BZ14853" s="62"/>
      <c r="CA14853" s="62"/>
      <c r="CB14853" s="62"/>
      <c r="CC14853" s="62"/>
      <c r="CD14853" s="62"/>
      <c r="CE14853" s="62"/>
      <c r="CF14853" s="62"/>
      <c r="CL14853" s="56" t="s">
        <v>7317</v>
      </c>
      <c r="CM14853" s="56" t="s">
        <v>216</v>
      </c>
      <c r="CN14853" s="56" t="s">
        <v>216</v>
      </c>
      <c r="CO14853" s="52"/>
      <c r="CP14853" s="52"/>
      <c r="CQ14853" s="52"/>
      <c r="CR14853" s="52"/>
      <c r="CS14853" s="52"/>
      <c r="CT14853" s="52"/>
      <c r="CU14853" s="33"/>
      <c r="CV14853" s="33"/>
    </row>
    <row r="14854" spans="74:100">
      <c r="BV14854" s="62"/>
      <c r="BW14854" s="62"/>
      <c r="BX14854" s="62"/>
      <c r="BY14854" s="62"/>
      <c r="BZ14854" s="62"/>
      <c r="CA14854" s="62"/>
      <c r="CB14854" s="62"/>
      <c r="CC14854" s="62"/>
      <c r="CD14854" s="62"/>
      <c r="CE14854" s="62"/>
      <c r="CF14854" s="62"/>
      <c r="CL14854" s="56" t="s">
        <v>7292</v>
      </c>
      <c r="CM14854" s="56" t="s">
        <v>215</v>
      </c>
      <c r="CN14854" s="56" t="s">
        <v>215</v>
      </c>
      <c r="CO14854" s="52"/>
      <c r="CP14854" s="52"/>
      <c r="CQ14854" s="52"/>
      <c r="CR14854" s="52"/>
      <c r="CS14854" s="52"/>
      <c r="CT14854" s="52"/>
      <c r="CU14854" s="33"/>
      <c r="CV14854" s="33"/>
    </row>
    <row r="14855" spans="74:100">
      <c r="BV14855" s="62"/>
      <c r="BW14855" s="62"/>
      <c r="BX14855" s="62"/>
      <c r="BY14855" s="62"/>
      <c r="BZ14855" s="62"/>
      <c r="CA14855" s="62"/>
      <c r="CB14855" s="62"/>
      <c r="CC14855" s="62"/>
      <c r="CD14855" s="62"/>
      <c r="CE14855" s="62"/>
      <c r="CF14855" s="62"/>
      <c r="CL14855" s="56" t="s">
        <v>7293</v>
      </c>
      <c r="CM14855" s="56" t="s">
        <v>215</v>
      </c>
      <c r="CN14855" s="56" t="s">
        <v>215</v>
      </c>
      <c r="CO14855" s="52"/>
      <c r="CP14855" s="52"/>
      <c r="CQ14855" s="52"/>
      <c r="CR14855" s="52"/>
      <c r="CS14855" s="52"/>
      <c r="CT14855" s="52"/>
      <c r="CU14855" s="33"/>
      <c r="CV14855" s="33"/>
    </row>
    <row r="14856" spans="74:100">
      <c r="BV14856" s="62"/>
      <c r="BW14856" s="62"/>
      <c r="BX14856" s="62"/>
      <c r="BY14856" s="62"/>
      <c r="BZ14856" s="62"/>
      <c r="CA14856" s="62"/>
      <c r="CB14856" s="62"/>
      <c r="CC14856" s="62"/>
      <c r="CD14856" s="62"/>
      <c r="CE14856" s="62"/>
      <c r="CF14856" s="62"/>
      <c r="CL14856" s="56" t="s">
        <v>7294</v>
      </c>
      <c r="CM14856" s="56" t="s">
        <v>215</v>
      </c>
      <c r="CN14856" s="56" t="s">
        <v>215</v>
      </c>
      <c r="CO14856" s="52"/>
      <c r="CP14856" s="52"/>
      <c r="CQ14856" s="52"/>
      <c r="CR14856" s="52"/>
      <c r="CS14856" s="52"/>
      <c r="CT14856" s="52"/>
      <c r="CU14856" s="33"/>
      <c r="CV14856" s="33"/>
    </row>
    <row r="14857" spans="74:100">
      <c r="BV14857" s="62"/>
      <c r="BW14857" s="62"/>
      <c r="BX14857" s="62"/>
      <c r="BY14857" s="62"/>
      <c r="BZ14857" s="62"/>
      <c r="CA14857" s="62"/>
      <c r="CB14857" s="62"/>
      <c r="CC14857" s="62"/>
      <c r="CD14857" s="62"/>
      <c r="CE14857" s="62"/>
      <c r="CF14857" s="62"/>
      <c r="CL14857" s="56" t="s">
        <v>7295</v>
      </c>
      <c r="CM14857" s="56" t="s">
        <v>215</v>
      </c>
      <c r="CN14857" s="56" t="s">
        <v>215</v>
      </c>
      <c r="CO14857" s="52"/>
      <c r="CP14857" s="52"/>
      <c r="CQ14857" s="52"/>
      <c r="CR14857" s="52"/>
      <c r="CS14857" s="52"/>
      <c r="CT14857" s="52"/>
      <c r="CU14857" s="33"/>
      <c r="CV14857" s="33"/>
    </row>
    <row r="14858" spans="74:100">
      <c r="BV14858" s="62"/>
      <c r="BW14858" s="62"/>
      <c r="BX14858" s="62"/>
      <c r="BY14858" s="62"/>
      <c r="BZ14858" s="62"/>
      <c r="CA14858" s="62"/>
      <c r="CB14858" s="62"/>
      <c r="CC14858" s="62"/>
      <c r="CD14858" s="62"/>
      <c r="CE14858" s="62"/>
      <c r="CF14858" s="62"/>
      <c r="CL14858" s="56" t="s">
        <v>7296</v>
      </c>
      <c r="CM14858" s="56" t="s">
        <v>215</v>
      </c>
      <c r="CN14858" s="56" t="s">
        <v>215</v>
      </c>
      <c r="CO14858" s="52"/>
      <c r="CP14858" s="52"/>
      <c r="CQ14858" s="52"/>
      <c r="CR14858" s="52"/>
      <c r="CS14858" s="52"/>
      <c r="CT14858" s="52"/>
      <c r="CU14858" s="33"/>
      <c r="CV14858" s="33"/>
    </row>
    <row r="14859" spans="74:100">
      <c r="BV14859" s="62"/>
      <c r="BW14859" s="62"/>
      <c r="BX14859" s="62"/>
      <c r="BY14859" s="62"/>
      <c r="BZ14859" s="62"/>
      <c r="CA14859" s="62"/>
      <c r="CB14859" s="62"/>
      <c r="CC14859" s="62"/>
      <c r="CD14859" s="62"/>
      <c r="CE14859" s="62"/>
      <c r="CF14859" s="62"/>
      <c r="CL14859" s="56" t="s">
        <v>7287</v>
      </c>
      <c r="CM14859" s="56" t="s">
        <v>216</v>
      </c>
      <c r="CN14859" s="56" t="s">
        <v>216</v>
      </c>
      <c r="CO14859" s="52"/>
      <c r="CP14859" s="52"/>
      <c r="CQ14859" s="52"/>
      <c r="CR14859" s="52"/>
      <c r="CS14859" s="52"/>
      <c r="CT14859" s="52"/>
      <c r="CU14859" s="33"/>
      <c r="CV14859" s="33"/>
    </row>
    <row r="14860" spans="74:100">
      <c r="BV14860" s="62"/>
      <c r="BW14860" s="62"/>
      <c r="BX14860" s="62"/>
      <c r="BY14860" s="62"/>
      <c r="BZ14860" s="62"/>
      <c r="CA14860" s="62"/>
      <c r="CB14860" s="62"/>
      <c r="CC14860" s="62"/>
      <c r="CD14860" s="62"/>
      <c r="CE14860" s="62"/>
      <c r="CF14860" s="62"/>
      <c r="CL14860" s="56" t="s">
        <v>12931</v>
      </c>
      <c r="CM14860" s="56" t="s">
        <v>214</v>
      </c>
      <c r="CN14860" s="56" t="s">
        <v>214</v>
      </c>
      <c r="CO14860" s="52"/>
      <c r="CP14860" s="52"/>
      <c r="CQ14860" s="52"/>
      <c r="CR14860" s="52"/>
      <c r="CS14860" s="52"/>
      <c r="CT14860" s="52"/>
      <c r="CU14860" s="33"/>
      <c r="CV14860" s="33"/>
    </row>
    <row r="14861" spans="74:100">
      <c r="BV14861" s="62"/>
      <c r="BW14861" s="62"/>
      <c r="BX14861" s="62"/>
      <c r="BY14861" s="62"/>
      <c r="BZ14861" s="62"/>
      <c r="CA14861" s="62"/>
      <c r="CB14861" s="62"/>
      <c r="CC14861" s="62"/>
      <c r="CD14861" s="62"/>
      <c r="CE14861" s="62"/>
      <c r="CF14861" s="62"/>
      <c r="CL14861" s="56" t="s">
        <v>7323</v>
      </c>
      <c r="CM14861" s="56" t="s">
        <v>215</v>
      </c>
      <c r="CN14861" s="56" t="s">
        <v>215</v>
      </c>
      <c r="CO14861" s="52"/>
      <c r="CP14861" s="52"/>
      <c r="CQ14861" s="52"/>
      <c r="CR14861" s="52"/>
      <c r="CS14861" s="52"/>
      <c r="CT14861" s="52"/>
      <c r="CU14861" s="33"/>
      <c r="CV14861" s="33"/>
    </row>
    <row r="14862" spans="74:100">
      <c r="BV14862" s="62"/>
      <c r="BW14862" s="62"/>
      <c r="BX14862" s="62"/>
      <c r="BY14862" s="62"/>
      <c r="BZ14862" s="62"/>
      <c r="CA14862" s="62"/>
      <c r="CB14862" s="62"/>
      <c r="CC14862" s="62"/>
      <c r="CD14862" s="62"/>
      <c r="CE14862" s="62"/>
      <c r="CF14862" s="62"/>
      <c r="CL14862" s="56" t="s">
        <v>7301</v>
      </c>
      <c r="CM14862" s="56" t="s">
        <v>214</v>
      </c>
      <c r="CN14862" s="56" t="s">
        <v>214</v>
      </c>
      <c r="CO14862" s="52"/>
      <c r="CP14862" s="52"/>
      <c r="CQ14862" s="52"/>
      <c r="CR14862" s="52"/>
      <c r="CS14862" s="52"/>
      <c r="CT14862" s="52"/>
      <c r="CU14862" s="33"/>
      <c r="CV14862" s="33"/>
    </row>
    <row r="14863" spans="74:100">
      <c r="BV14863" s="62"/>
      <c r="BW14863" s="62"/>
      <c r="BX14863" s="62"/>
      <c r="BY14863" s="62"/>
      <c r="BZ14863" s="62"/>
      <c r="CA14863" s="62"/>
      <c r="CB14863" s="62"/>
      <c r="CC14863" s="62"/>
      <c r="CD14863" s="62"/>
      <c r="CE14863" s="62"/>
      <c r="CF14863" s="62"/>
      <c r="CL14863" s="56" t="s">
        <v>7324</v>
      </c>
      <c r="CM14863" s="56" t="s">
        <v>215</v>
      </c>
      <c r="CN14863" s="56" t="s">
        <v>215</v>
      </c>
      <c r="CO14863" s="52"/>
      <c r="CP14863" s="52"/>
      <c r="CQ14863" s="52"/>
      <c r="CR14863" s="52"/>
      <c r="CS14863" s="52"/>
      <c r="CT14863" s="52"/>
      <c r="CU14863" s="33"/>
      <c r="CV14863" s="33"/>
    </row>
    <row r="14864" spans="74:100">
      <c r="BV14864" s="62"/>
      <c r="BW14864" s="62"/>
      <c r="BX14864" s="62"/>
      <c r="BY14864" s="62"/>
      <c r="BZ14864" s="62"/>
      <c r="CA14864" s="62"/>
      <c r="CB14864" s="62"/>
      <c r="CC14864" s="62"/>
      <c r="CD14864" s="62"/>
      <c r="CE14864" s="62"/>
      <c r="CF14864" s="62"/>
      <c r="CL14864" s="56" t="s">
        <v>7325</v>
      </c>
      <c r="CM14864" s="56" t="s">
        <v>215</v>
      </c>
      <c r="CN14864" s="56" t="s">
        <v>215</v>
      </c>
      <c r="CO14864" s="52"/>
      <c r="CP14864" s="52"/>
      <c r="CQ14864" s="52"/>
      <c r="CR14864" s="52"/>
      <c r="CS14864" s="52"/>
      <c r="CT14864" s="52"/>
      <c r="CU14864" s="33"/>
      <c r="CV14864" s="33"/>
    </row>
    <row r="14865" spans="74:100">
      <c r="BV14865" s="62"/>
      <c r="BW14865" s="62"/>
      <c r="BX14865" s="62"/>
      <c r="BY14865" s="62"/>
      <c r="BZ14865" s="62"/>
      <c r="CA14865" s="62"/>
      <c r="CB14865" s="62"/>
      <c r="CC14865" s="62"/>
      <c r="CD14865" s="62"/>
      <c r="CE14865" s="62"/>
      <c r="CF14865" s="62"/>
      <c r="CL14865" s="56" t="s">
        <v>7326</v>
      </c>
      <c r="CM14865" s="56" t="s">
        <v>215</v>
      </c>
      <c r="CN14865" s="56" t="s">
        <v>215</v>
      </c>
      <c r="CO14865" s="52"/>
      <c r="CP14865" s="52"/>
      <c r="CQ14865" s="52"/>
      <c r="CR14865" s="52"/>
      <c r="CS14865" s="52"/>
      <c r="CT14865" s="52"/>
      <c r="CU14865" s="33"/>
      <c r="CV14865" s="33"/>
    </row>
    <row r="14866" spans="74:100">
      <c r="BV14866" s="62"/>
      <c r="BW14866" s="62"/>
      <c r="BX14866" s="62"/>
      <c r="BY14866" s="62"/>
      <c r="BZ14866" s="62"/>
      <c r="CA14866" s="62"/>
      <c r="CB14866" s="62"/>
      <c r="CC14866" s="62"/>
      <c r="CD14866" s="62"/>
      <c r="CE14866" s="62"/>
      <c r="CF14866" s="62"/>
      <c r="CL14866" s="56" t="s">
        <v>7310</v>
      </c>
      <c r="CM14866" s="56" t="s">
        <v>216</v>
      </c>
      <c r="CN14866" s="56" t="s">
        <v>216</v>
      </c>
      <c r="CO14866" s="52"/>
      <c r="CP14866" s="52"/>
      <c r="CQ14866" s="52"/>
      <c r="CR14866" s="52"/>
      <c r="CS14866" s="52"/>
      <c r="CT14866" s="52"/>
      <c r="CU14866" s="33"/>
      <c r="CV14866" s="33"/>
    </row>
    <row r="14867" spans="74:100">
      <c r="BV14867" s="62"/>
      <c r="BW14867" s="62"/>
      <c r="BX14867" s="62"/>
      <c r="BY14867" s="62"/>
      <c r="BZ14867" s="62"/>
      <c r="CA14867" s="62"/>
      <c r="CB14867" s="62"/>
      <c r="CC14867" s="62"/>
      <c r="CD14867" s="62"/>
      <c r="CE14867" s="62"/>
      <c r="CF14867" s="62"/>
      <c r="CL14867" s="56" t="s">
        <v>16171</v>
      </c>
      <c r="CM14867" s="56" t="s">
        <v>216</v>
      </c>
      <c r="CN14867" s="56" t="s">
        <v>216</v>
      </c>
      <c r="CO14867" s="52"/>
      <c r="CP14867" s="52"/>
      <c r="CQ14867" s="52"/>
      <c r="CR14867" s="52"/>
      <c r="CS14867" s="52"/>
      <c r="CT14867" s="52"/>
      <c r="CU14867" s="33"/>
      <c r="CV14867" s="33"/>
    </row>
    <row r="14868" spans="74:100">
      <c r="BV14868" s="62"/>
      <c r="BW14868" s="62"/>
      <c r="BX14868" s="62"/>
      <c r="BY14868" s="62"/>
      <c r="BZ14868" s="62"/>
      <c r="CA14868" s="62"/>
      <c r="CB14868" s="62"/>
      <c r="CC14868" s="62"/>
      <c r="CD14868" s="62"/>
      <c r="CE14868" s="62"/>
      <c r="CF14868" s="62"/>
      <c r="CL14868" s="35" t="s">
        <v>7635</v>
      </c>
      <c r="CM14868" s="35" t="s">
        <v>217</v>
      </c>
      <c r="CN14868" s="35" t="s">
        <v>217</v>
      </c>
      <c r="CO14868" s="52"/>
      <c r="CP14868" s="52"/>
      <c r="CQ14868" s="52"/>
      <c r="CR14868" s="52"/>
      <c r="CS14868" s="52"/>
      <c r="CT14868" s="52"/>
      <c r="CU14868" s="33"/>
      <c r="CV14868" s="33"/>
    </row>
    <row r="14869" spans="74:100">
      <c r="BV14869" s="62"/>
      <c r="BW14869" s="62"/>
      <c r="BX14869" s="62"/>
      <c r="BY14869" s="62"/>
      <c r="BZ14869" s="62"/>
      <c r="CA14869" s="62"/>
      <c r="CB14869" s="62"/>
      <c r="CC14869" s="62"/>
      <c r="CD14869" s="62"/>
      <c r="CE14869" s="62"/>
      <c r="CF14869" s="62"/>
      <c r="CL14869" s="56" t="s">
        <v>7314</v>
      </c>
      <c r="CM14869" s="56" t="s">
        <v>217</v>
      </c>
      <c r="CN14869" s="56" t="s">
        <v>217</v>
      </c>
      <c r="CO14869" s="52"/>
      <c r="CP14869" s="52"/>
      <c r="CQ14869" s="52"/>
      <c r="CR14869" s="52"/>
      <c r="CS14869" s="52"/>
      <c r="CT14869" s="52"/>
      <c r="CU14869" s="33"/>
      <c r="CV14869" s="33"/>
    </row>
    <row r="14870" spans="74:100">
      <c r="BV14870" s="62"/>
      <c r="BW14870" s="62"/>
      <c r="BX14870" s="62"/>
      <c r="BY14870" s="62"/>
      <c r="BZ14870" s="62"/>
      <c r="CA14870" s="62"/>
      <c r="CB14870" s="62"/>
      <c r="CC14870" s="62"/>
      <c r="CD14870" s="62"/>
      <c r="CE14870" s="62"/>
      <c r="CF14870" s="62"/>
      <c r="CL14870" s="56" t="s">
        <v>7297</v>
      </c>
      <c r="CM14870" s="56" t="s">
        <v>215</v>
      </c>
      <c r="CN14870" s="56" t="s">
        <v>215</v>
      </c>
      <c r="CO14870" s="52"/>
      <c r="CP14870" s="52"/>
      <c r="CQ14870" s="52"/>
      <c r="CR14870" s="52"/>
      <c r="CS14870" s="52"/>
      <c r="CT14870" s="52"/>
      <c r="CU14870" s="33"/>
      <c r="CV14870" s="33"/>
    </row>
    <row r="14871" spans="74:100">
      <c r="BV14871" s="62"/>
      <c r="BW14871" s="62"/>
      <c r="BX14871" s="62"/>
      <c r="BY14871" s="62"/>
      <c r="BZ14871" s="62"/>
      <c r="CA14871" s="62"/>
      <c r="CB14871" s="62"/>
      <c r="CC14871" s="62"/>
      <c r="CD14871" s="62"/>
      <c r="CE14871" s="62"/>
      <c r="CF14871" s="62"/>
      <c r="CL14871" s="56" t="s">
        <v>7298</v>
      </c>
      <c r="CM14871" s="56" t="s">
        <v>215</v>
      </c>
      <c r="CN14871" s="56" t="s">
        <v>215</v>
      </c>
      <c r="CO14871" s="52"/>
      <c r="CP14871" s="52"/>
      <c r="CQ14871" s="52"/>
      <c r="CR14871" s="52"/>
      <c r="CS14871" s="52"/>
      <c r="CT14871" s="52"/>
      <c r="CU14871" s="33"/>
      <c r="CV14871" s="33"/>
    </row>
    <row r="14872" spans="74:100">
      <c r="BV14872" s="62"/>
      <c r="BW14872" s="62"/>
      <c r="BX14872" s="62"/>
      <c r="BY14872" s="62"/>
      <c r="BZ14872" s="62"/>
      <c r="CA14872" s="62"/>
      <c r="CB14872" s="62"/>
      <c r="CC14872" s="62"/>
      <c r="CD14872" s="62"/>
      <c r="CE14872" s="62"/>
      <c r="CF14872" s="62"/>
      <c r="CL14872" s="56" t="s">
        <v>7331</v>
      </c>
      <c r="CM14872" s="56" t="s">
        <v>214</v>
      </c>
      <c r="CN14872" s="56" t="s">
        <v>214</v>
      </c>
      <c r="CO14872" s="52"/>
      <c r="CP14872" s="52"/>
      <c r="CQ14872" s="52"/>
      <c r="CR14872" s="52"/>
      <c r="CS14872" s="52"/>
      <c r="CT14872" s="52"/>
      <c r="CU14872" s="33"/>
      <c r="CV14872" s="33"/>
    </row>
    <row r="14873" spans="74:100">
      <c r="BV14873" s="62"/>
      <c r="BW14873" s="62"/>
      <c r="BX14873" s="62"/>
      <c r="BY14873" s="62"/>
      <c r="BZ14873" s="62"/>
      <c r="CA14873" s="62"/>
      <c r="CB14873" s="62"/>
      <c r="CC14873" s="62"/>
      <c r="CD14873" s="62"/>
      <c r="CE14873" s="62"/>
      <c r="CF14873" s="62"/>
      <c r="CL14873" s="56" t="s">
        <v>7299</v>
      </c>
      <c r="CM14873" s="56" t="s">
        <v>215</v>
      </c>
      <c r="CN14873" s="56" t="s">
        <v>215</v>
      </c>
      <c r="CO14873" s="52"/>
      <c r="CP14873" s="52"/>
      <c r="CQ14873" s="52"/>
      <c r="CR14873" s="52"/>
      <c r="CS14873" s="52"/>
      <c r="CT14873" s="52"/>
      <c r="CU14873" s="33"/>
      <c r="CV14873" s="33"/>
    </row>
    <row r="14874" spans="74:100">
      <c r="BV14874" s="62"/>
      <c r="BW14874" s="62"/>
      <c r="BX14874" s="62"/>
      <c r="BY14874" s="62"/>
      <c r="BZ14874" s="62"/>
      <c r="CA14874" s="62"/>
      <c r="CB14874" s="62"/>
      <c r="CC14874" s="62"/>
      <c r="CD14874" s="62"/>
      <c r="CE14874" s="62"/>
      <c r="CF14874" s="62"/>
      <c r="CL14874" s="56" t="s">
        <v>7311</v>
      </c>
      <c r="CM14874" s="56" t="s">
        <v>216</v>
      </c>
      <c r="CN14874" s="56" t="s">
        <v>216</v>
      </c>
      <c r="CO14874" s="52"/>
      <c r="CP14874" s="52"/>
      <c r="CQ14874" s="52"/>
      <c r="CR14874" s="52"/>
      <c r="CS14874" s="52"/>
      <c r="CT14874" s="52"/>
      <c r="CU14874" s="33"/>
      <c r="CV14874" s="33"/>
    </row>
    <row r="14875" spans="74:100">
      <c r="BV14875" s="62"/>
      <c r="BW14875" s="62"/>
      <c r="BX14875" s="62"/>
      <c r="BY14875" s="62"/>
      <c r="BZ14875" s="62"/>
      <c r="CA14875" s="62"/>
      <c r="CB14875" s="62"/>
      <c r="CC14875" s="62"/>
      <c r="CD14875" s="62"/>
      <c r="CE14875" s="62"/>
      <c r="CF14875" s="62"/>
      <c r="CL14875" s="56" t="s">
        <v>12935</v>
      </c>
      <c r="CM14875" s="56" t="s">
        <v>214</v>
      </c>
      <c r="CN14875" s="56" t="s">
        <v>214</v>
      </c>
      <c r="CO14875" s="52"/>
      <c r="CP14875" s="52"/>
      <c r="CQ14875" s="52"/>
      <c r="CR14875" s="52"/>
      <c r="CS14875" s="52"/>
      <c r="CT14875" s="52"/>
      <c r="CU14875" s="33"/>
      <c r="CV14875" s="33"/>
    </row>
    <row r="14876" spans="74:100">
      <c r="BV14876" s="62"/>
      <c r="BW14876" s="62"/>
      <c r="BX14876" s="62"/>
      <c r="BY14876" s="62"/>
      <c r="BZ14876" s="62"/>
      <c r="CA14876" s="62"/>
      <c r="CB14876" s="62"/>
      <c r="CC14876" s="62"/>
      <c r="CD14876" s="62"/>
      <c r="CE14876" s="62"/>
      <c r="CF14876" s="62"/>
      <c r="CL14876" s="56" t="s">
        <v>7300</v>
      </c>
      <c r="CM14876" s="56" t="s">
        <v>215</v>
      </c>
      <c r="CN14876" s="56" t="s">
        <v>215</v>
      </c>
      <c r="CO14876" s="52"/>
      <c r="CP14876" s="52"/>
      <c r="CQ14876" s="52"/>
      <c r="CR14876" s="52"/>
      <c r="CS14876" s="52"/>
      <c r="CT14876" s="52"/>
      <c r="CU14876" s="33"/>
      <c r="CV14876" s="33"/>
    </row>
    <row r="14877" spans="74:100">
      <c r="BV14877" s="62"/>
      <c r="BW14877" s="62"/>
      <c r="BX14877" s="62"/>
      <c r="BY14877" s="62"/>
      <c r="BZ14877" s="62"/>
      <c r="CA14877" s="62"/>
      <c r="CB14877" s="62"/>
      <c r="CC14877" s="62"/>
      <c r="CD14877" s="62"/>
      <c r="CE14877" s="62"/>
      <c r="CF14877" s="62"/>
      <c r="CL14877" s="35" t="s">
        <v>29026</v>
      </c>
      <c r="CM14877" s="35" t="s">
        <v>217</v>
      </c>
      <c r="CN14877" s="35" t="s">
        <v>217</v>
      </c>
      <c r="CO14877" s="52"/>
      <c r="CP14877" s="52"/>
      <c r="CQ14877" s="52"/>
      <c r="CR14877" s="52"/>
      <c r="CS14877" s="52"/>
      <c r="CT14877" s="52"/>
      <c r="CU14877" s="33"/>
      <c r="CV14877" s="33"/>
    </row>
    <row r="14878" spans="74:100">
      <c r="BV14878" s="62"/>
      <c r="BW14878" s="62"/>
      <c r="BX14878" s="62"/>
      <c r="BY14878" s="62"/>
      <c r="BZ14878" s="62"/>
      <c r="CA14878" s="62"/>
      <c r="CB14878" s="62"/>
      <c r="CC14878" s="62"/>
      <c r="CD14878" s="62"/>
      <c r="CE14878" s="62"/>
      <c r="CF14878" s="62"/>
      <c r="CL14878" s="35" t="s">
        <v>12693</v>
      </c>
      <c r="CM14878" s="35" t="s">
        <v>217</v>
      </c>
      <c r="CN14878" s="35" t="s">
        <v>217</v>
      </c>
      <c r="CO14878" s="52"/>
      <c r="CP14878" s="52"/>
      <c r="CQ14878" s="52"/>
      <c r="CR14878" s="52"/>
      <c r="CS14878" s="52"/>
      <c r="CT14878" s="52"/>
      <c r="CU14878" s="33"/>
      <c r="CV14878" s="33"/>
    </row>
    <row r="14879" spans="74:100">
      <c r="BV14879" s="62"/>
      <c r="BW14879" s="62"/>
      <c r="BX14879" s="62"/>
      <c r="BY14879" s="62"/>
      <c r="BZ14879" s="62"/>
      <c r="CA14879" s="62"/>
      <c r="CB14879" s="62"/>
      <c r="CC14879" s="62"/>
      <c r="CD14879" s="62"/>
      <c r="CE14879" s="62"/>
      <c r="CF14879" s="62"/>
      <c r="CL14879" s="56" t="s">
        <v>7302</v>
      </c>
      <c r="CM14879" s="56" t="s">
        <v>214</v>
      </c>
      <c r="CN14879" s="56" t="s">
        <v>214</v>
      </c>
      <c r="CO14879" s="52"/>
      <c r="CP14879" s="52"/>
      <c r="CQ14879" s="52"/>
      <c r="CR14879" s="52"/>
      <c r="CS14879" s="52"/>
      <c r="CT14879" s="52"/>
      <c r="CU14879" s="33"/>
      <c r="CV14879" s="33"/>
    </row>
    <row r="14880" spans="74:100">
      <c r="BV14880" s="62"/>
      <c r="BW14880" s="62"/>
      <c r="BX14880" s="62"/>
      <c r="BY14880" s="62"/>
      <c r="BZ14880" s="62"/>
      <c r="CA14880" s="62"/>
      <c r="CB14880" s="62"/>
      <c r="CC14880" s="62"/>
      <c r="CD14880" s="62"/>
      <c r="CE14880" s="62"/>
      <c r="CF14880" s="62"/>
      <c r="CL14880" s="56" t="s">
        <v>7318</v>
      </c>
      <c r="CM14880" s="56" t="s">
        <v>216</v>
      </c>
      <c r="CN14880" s="56" t="s">
        <v>216</v>
      </c>
      <c r="CO14880" s="52"/>
      <c r="CP14880" s="52"/>
      <c r="CQ14880" s="52"/>
      <c r="CR14880" s="52"/>
      <c r="CS14880" s="52"/>
      <c r="CT14880" s="52"/>
      <c r="CU14880" s="33"/>
      <c r="CV14880" s="33"/>
    </row>
    <row r="14881" spans="74:100">
      <c r="BV14881" s="62"/>
      <c r="BW14881" s="62"/>
      <c r="BX14881" s="62"/>
      <c r="BY14881" s="62"/>
      <c r="BZ14881" s="62"/>
      <c r="CA14881" s="62"/>
      <c r="CB14881" s="62"/>
      <c r="CC14881" s="62"/>
      <c r="CD14881" s="62"/>
      <c r="CE14881" s="62"/>
      <c r="CF14881" s="62"/>
      <c r="CL14881" s="56" t="s">
        <v>7315</v>
      </c>
      <c r="CM14881" s="56" t="s">
        <v>217</v>
      </c>
      <c r="CN14881" s="56" t="s">
        <v>217</v>
      </c>
      <c r="CO14881" s="52"/>
      <c r="CP14881" s="52"/>
      <c r="CQ14881" s="52"/>
      <c r="CR14881" s="52"/>
      <c r="CS14881" s="52"/>
      <c r="CT14881" s="52"/>
      <c r="CU14881" s="33"/>
      <c r="CV14881" s="33"/>
    </row>
    <row r="14882" spans="74:100">
      <c r="BV14882" s="62"/>
      <c r="BW14882" s="62"/>
      <c r="BX14882" s="62"/>
      <c r="BY14882" s="62"/>
      <c r="BZ14882" s="62"/>
      <c r="CA14882" s="62"/>
      <c r="CB14882" s="62"/>
      <c r="CC14882" s="62"/>
      <c r="CD14882" s="62"/>
      <c r="CE14882" s="62"/>
      <c r="CF14882" s="62"/>
      <c r="CL14882" s="56" t="s">
        <v>7332</v>
      </c>
      <c r="CM14882" s="56" t="s">
        <v>214</v>
      </c>
      <c r="CN14882" s="56" t="s">
        <v>214</v>
      </c>
      <c r="CO14882" s="52"/>
      <c r="CP14882" s="52"/>
      <c r="CQ14882" s="52"/>
      <c r="CR14882" s="52"/>
      <c r="CS14882" s="52"/>
      <c r="CT14882" s="52"/>
      <c r="CU14882" s="33"/>
      <c r="CV14882" s="33"/>
    </row>
    <row r="14883" spans="74:100">
      <c r="BV14883" s="62"/>
      <c r="BW14883" s="62"/>
      <c r="BX14883" s="62"/>
      <c r="BY14883" s="62"/>
      <c r="BZ14883" s="62"/>
      <c r="CA14883" s="62"/>
      <c r="CB14883" s="62"/>
      <c r="CC14883" s="62"/>
      <c r="CD14883" s="62"/>
      <c r="CE14883" s="62"/>
      <c r="CF14883" s="62"/>
      <c r="CL14883" s="56" t="s">
        <v>7319</v>
      </c>
      <c r="CM14883" s="56" t="s">
        <v>216</v>
      </c>
      <c r="CN14883" s="56" t="s">
        <v>216</v>
      </c>
      <c r="CO14883" s="52"/>
      <c r="CP14883" s="52"/>
      <c r="CQ14883" s="52"/>
      <c r="CR14883" s="52"/>
      <c r="CS14883" s="52"/>
      <c r="CT14883" s="52"/>
      <c r="CU14883" s="33"/>
      <c r="CV14883" s="33"/>
    </row>
    <row r="14884" spans="74:100">
      <c r="BV14884" s="62"/>
      <c r="BW14884" s="62"/>
      <c r="BX14884" s="62"/>
      <c r="BY14884" s="62"/>
      <c r="BZ14884" s="62"/>
      <c r="CA14884" s="62"/>
      <c r="CB14884" s="62"/>
      <c r="CC14884" s="62"/>
      <c r="CD14884" s="62"/>
      <c r="CE14884" s="62"/>
      <c r="CF14884" s="62"/>
      <c r="CL14884" s="56" t="s">
        <v>7320</v>
      </c>
      <c r="CM14884" s="56" t="s">
        <v>216</v>
      </c>
      <c r="CN14884" s="56" t="s">
        <v>216</v>
      </c>
      <c r="CO14884" s="52"/>
      <c r="CP14884" s="52"/>
      <c r="CQ14884" s="52"/>
      <c r="CR14884" s="52"/>
      <c r="CS14884" s="52"/>
      <c r="CT14884" s="52"/>
      <c r="CU14884" s="33"/>
      <c r="CV14884" s="33"/>
    </row>
    <row r="14885" spans="74:100">
      <c r="BV14885" s="62"/>
      <c r="BW14885" s="62"/>
      <c r="BX14885" s="62"/>
      <c r="BY14885" s="62"/>
      <c r="BZ14885" s="62"/>
      <c r="CA14885" s="62"/>
      <c r="CB14885" s="62"/>
      <c r="CC14885" s="62"/>
      <c r="CD14885" s="62"/>
      <c r="CE14885" s="62"/>
      <c r="CF14885" s="62"/>
      <c r="CL14885" s="56" t="s">
        <v>16176</v>
      </c>
      <c r="CM14885" s="56" t="s">
        <v>217</v>
      </c>
      <c r="CN14885" s="56" t="s">
        <v>217</v>
      </c>
      <c r="CO14885" s="52"/>
      <c r="CP14885" s="52"/>
      <c r="CQ14885" s="52"/>
      <c r="CR14885" s="52"/>
      <c r="CS14885" s="52"/>
      <c r="CT14885" s="52"/>
      <c r="CU14885" s="33"/>
      <c r="CV14885" s="33"/>
    </row>
    <row r="14886" spans="74:100">
      <c r="BV14886" s="62"/>
      <c r="BW14886" s="62"/>
      <c r="BX14886" s="62"/>
      <c r="BY14886" s="62"/>
      <c r="BZ14886" s="62"/>
      <c r="CA14886" s="62"/>
      <c r="CB14886" s="62"/>
      <c r="CC14886" s="62"/>
      <c r="CD14886" s="62"/>
      <c r="CE14886" s="62"/>
      <c r="CF14886" s="62"/>
      <c r="CL14886" s="56" t="s">
        <v>12941</v>
      </c>
      <c r="CM14886" s="56" t="s">
        <v>216</v>
      </c>
      <c r="CN14886" s="56" t="s">
        <v>216</v>
      </c>
      <c r="CO14886" s="52"/>
      <c r="CP14886" s="52"/>
      <c r="CQ14886" s="52"/>
      <c r="CR14886" s="52"/>
      <c r="CS14886" s="52"/>
      <c r="CT14886" s="52"/>
      <c r="CU14886" s="33"/>
      <c r="CV14886" s="33"/>
    </row>
    <row r="14887" spans="74:100">
      <c r="BV14887" s="62"/>
      <c r="BW14887" s="62"/>
      <c r="BX14887" s="62"/>
      <c r="BY14887" s="62"/>
      <c r="BZ14887" s="62"/>
      <c r="CA14887" s="62"/>
      <c r="CB14887" s="62"/>
      <c r="CC14887" s="62"/>
      <c r="CD14887" s="62"/>
      <c r="CE14887" s="62"/>
      <c r="CF14887" s="62"/>
      <c r="CL14887" s="56" t="s">
        <v>7279</v>
      </c>
      <c r="CM14887" s="56" t="s">
        <v>215</v>
      </c>
      <c r="CN14887" s="56" t="s">
        <v>215</v>
      </c>
      <c r="CO14887" s="52"/>
      <c r="CP14887" s="52"/>
      <c r="CQ14887" s="52"/>
      <c r="CR14887" s="52"/>
      <c r="CS14887" s="52"/>
      <c r="CT14887" s="52"/>
      <c r="CU14887" s="33"/>
      <c r="CV14887" s="33"/>
    </row>
    <row r="14888" spans="74:100">
      <c r="BV14888" s="62"/>
      <c r="BW14888" s="62"/>
      <c r="BX14888" s="62"/>
      <c r="BY14888" s="62"/>
      <c r="BZ14888" s="62"/>
      <c r="CA14888" s="62"/>
      <c r="CB14888" s="62"/>
      <c r="CC14888" s="62"/>
      <c r="CD14888" s="62"/>
      <c r="CE14888" s="62"/>
      <c r="CF14888" s="62"/>
      <c r="CL14888" s="56" t="s">
        <v>7312</v>
      </c>
      <c r="CM14888" s="56" t="s">
        <v>216</v>
      </c>
      <c r="CN14888" s="56" t="s">
        <v>216</v>
      </c>
      <c r="CO14888" s="52"/>
      <c r="CP14888" s="52"/>
      <c r="CQ14888" s="52"/>
      <c r="CR14888" s="52"/>
      <c r="CS14888" s="52"/>
      <c r="CT14888" s="52"/>
      <c r="CU14888" s="33"/>
      <c r="CV14888" s="33"/>
    </row>
    <row r="14889" spans="74:100">
      <c r="BV14889" s="62"/>
      <c r="BW14889" s="62"/>
      <c r="BX14889" s="62"/>
      <c r="BY14889" s="62"/>
      <c r="BZ14889" s="62"/>
      <c r="CA14889" s="62"/>
      <c r="CB14889" s="62"/>
      <c r="CC14889" s="62"/>
      <c r="CD14889" s="62"/>
      <c r="CE14889" s="62"/>
      <c r="CF14889" s="62"/>
      <c r="CL14889" s="56" t="s">
        <v>7327</v>
      </c>
      <c r="CM14889" s="56" t="s">
        <v>215</v>
      </c>
      <c r="CN14889" s="56" t="s">
        <v>215</v>
      </c>
      <c r="CO14889" s="52"/>
      <c r="CP14889" s="52"/>
      <c r="CQ14889" s="52"/>
      <c r="CR14889" s="52"/>
      <c r="CS14889" s="52"/>
      <c r="CT14889" s="52"/>
      <c r="CU14889" s="33"/>
      <c r="CV14889" s="33"/>
    </row>
    <row r="14890" spans="74:100">
      <c r="BV14890" s="62"/>
      <c r="BW14890" s="62"/>
      <c r="BX14890" s="62"/>
      <c r="BY14890" s="62"/>
      <c r="BZ14890" s="62"/>
      <c r="CA14890" s="62"/>
      <c r="CB14890" s="62"/>
      <c r="CC14890" s="62"/>
      <c r="CD14890" s="62"/>
      <c r="CE14890" s="62"/>
      <c r="CF14890" s="62"/>
      <c r="CL14890" s="56" t="s">
        <v>7328</v>
      </c>
      <c r="CM14890" s="56" t="s">
        <v>215</v>
      </c>
      <c r="CN14890" s="56" t="s">
        <v>215</v>
      </c>
      <c r="CO14890" s="52"/>
      <c r="CP14890" s="52"/>
      <c r="CQ14890" s="52"/>
      <c r="CR14890" s="52"/>
      <c r="CS14890" s="52"/>
      <c r="CT14890" s="52"/>
      <c r="CU14890" s="33"/>
      <c r="CV14890" s="33"/>
    </row>
    <row r="14891" spans="74:100">
      <c r="BV14891" s="62"/>
      <c r="BW14891" s="62"/>
      <c r="BX14891" s="62"/>
      <c r="BY14891" s="62"/>
      <c r="BZ14891" s="62"/>
      <c r="CA14891" s="62"/>
      <c r="CB14891" s="62"/>
      <c r="CC14891" s="62"/>
      <c r="CD14891" s="62"/>
      <c r="CE14891" s="62"/>
      <c r="CF14891" s="62"/>
      <c r="CL14891" s="56" t="s">
        <v>7321</v>
      </c>
      <c r="CM14891" s="56" t="s">
        <v>216</v>
      </c>
      <c r="CN14891" s="56" t="s">
        <v>216</v>
      </c>
      <c r="CO14891" s="52"/>
      <c r="CP14891" s="52"/>
      <c r="CQ14891" s="52"/>
      <c r="CR14891" s="52"/>
      <c r="CS14891" s="52"/>
      <c r="CT14891" s="52"/>
      <c r="CU14891" s="33"/>
      <c r="CV14891" s="33"/>
    </row>
    <row r="14892" spans="74:100">
      <c r="BV14892" s="62"/>
      <c r="BW14892" s="62"/>
      <c r="BX14892" s="62"/>
      <c r="BY14892" s="62"/>
      <c r="BZ14892" s="62"/>
      <c r="CA14892" s="62"/>
      <c r="CB14892" s="62"/>
      <c r="CC14892" s="62"/>
      <c r="CD14892" s="62"/>
      <c r="CE14892" s="62"/>
      <c r="CF14892" s="62"/>
      <c r="CL14892" s="56" t="s">
        <v>755</v>
      </c>
      <c r="CM14892" s="56" t="s">
        <v>214</v>
      </c>
      <c r="CN14892" s="56" t="s">
        <v>214</v>
      </c>
      <c r="CO14892" s="52"/>
      <c r="CP14892" s="52"/>
      <c r="CQ14892" s="52"/>
      <c r="CR14892" s="52"/>
      <c r="CS14892" s="52"/>
      <c r="CT14892" s="52"/>
      <c r="CU14892" s="33"/>
      <c r="CV14892" s="33"/>
    </row>
    <row r="14893" spans="74:100">
      <c r="BV14893" s="62"/>
      <c r="BW14893" s="62"/>
      <c r="BX14893" s="62"/>
      <c r="BY14893" s="62"/>
      <c r="BZ14893" s="62"/>
      <c r="CA14893" s="62"/>
      <c r="CB14893" s="62"/>
      <c r="CC14893" s="62"/>
      <c r="CD14893" s="62"/>
      <c r="CE14893" s="62"/>
      <c r="CF14893" s="62"/>
      <c r="CL14893" s="35" t="s">
        <v>12945</v>
      </c>
      <c r="CM14893" s="35" t="s">
        <v>217</v>
      </c>
      <c r="CN14893" s="35" t="s">
        <v>217</v>
      </c>
      <c r="CO14893" s="52"/>
      <c r="CP14893" s="52"/>
      <c r="CQ14893" s="52"/>
      <c r="CR14893" s="52"/>
      <c r="CS14893" s="52"/>
      <c r="CT14893" s="52"/>
      <c r="CU14893" s="33"/>
      <c r="CV14893" s="33"/>
    </row>
    <row r="14894" spans="74:100">
      <c r="BV14894" s="62"/>
      <c r="BW14894" s="62"/>
      <c r="BX14894" s="62"/>
      <c r="BY14894" s="62"/>
      <c r="BZ14894" s="62"/>
      <c r="CA14894" s="62"/>
      <c r="CB14894" s="62"/>
      <c r="CC14894" s="62"/>
      <c r="CD14894" s="62"/>
      <c r="CE14894" s="62"/>
      <c r="CF14894" s="62"/>
      <c r="CL14894" s="35" t="s">
        <v>7636</v>
      </c>
      <c r="CM14894" s="35" t="s">
        <v>217</v>
      </c>
      <c r="CN14894" s="35" t="s">
        <v>217</v>
      </c>
      <c r="CO14894" s="52"/>
      <c r="CP14894" s="52"/>
      <c r="CQ14894" s="52"/>
      <c r="CR14894" s="52"/>
      <c r="CS14894" s="52"/>
      <c r="CT14894" s="52"/>
      <c r="CU14894" s="33"/>
      <c r="CV14894" s="33"/>
    </row>
    <row r="14895" spans="74:100">
      <c r="BV14895" s="62"/>
      <c r="BW14895" s="62"/>
      <c r="BX14895" s="62"/>
      <c r="BY14895" s="62"/>
      <c r="BZ14895" s="62"/>
      <c r="CA14895" s="62"/>
      <c r="CB14895" s="62"/>
      <c r="CC14895" s="62"/>
      <c r="CD14895" s="62"/>
      <c r="CE14895" s="62"/>
      <c r="CF14895" s="62"/>
      <c r="CL14895" s="56" t="s">
        <v>7303</v>
      </c>
      <c r="CM14895" s="56" t="s">
        <v>214</v>
      </c>
      <c r="CN14895" s="56" t="s">
        <v>214</v>
      </c>
      <c r="CO14895" s="52"/>
      <c r="CP14895" s="52"/>
      <c r="CQ14895" s="52"/>
      <c r="CR14895" s="52"/>
      <c r="CS14895" s="52"/>
      <c r="CT14895" s="52"/>
      <c r="CU14895" s="33"/>
      <c r="CV14895" s="33"/>
    </row>
    <row r="14896" spans="74:100">
      <c r="BV14896" s="62"/>
      <c r="BW14896" s="62"/>
      <c r="BX14896" s="62"/>
      <c r="BY14896" s="62"/>
      <c r="BZ14896" s="62"/>
      <c r="CA14896" s="62"/>
      <c r="CB14896" s="62"/>
      <c r="CC14896" s="62"/>
      <c r="CD14896" s="62"/>
      <c r="CE14896" s="62"/>
      <c r="CF14896" s="62"/>
      <c r="CL14896" s="56" t="s">
        <v>7333</v>
      </c>
      <c r="CM14896" s="56" t="s">
        <v>214</v>
      </c>
      <c r="CN14896" s="56" t="s">
        <v>214</v>
      </c>
      <c r="CO14896" s="52"/>
      <c r="CP14896" s="52"/>
      <c r="CQ14896" s="52"/>
      <c r="CR14896" s="52"/>
      <c r="CS14896" s="52"/>
      <c r="CT14896" s="52"/>
      <c r="CU14896" s="33"/>
      <c r="CV14896" s="33"/>
    </row>
    <row r="14897" spans="74:100">
      <c r="BV14897" s="62"/>
      <c r="BW14897" s="62"/>
      <c r="BX14897" s="62"/>
      <c r="BY14897" s="62"/>
      <c r="BZ14897" s="62"/>
      <c r="CA14897" s="62"/>
      <c r="CB14897" s="62"/>
      <c r="CC14897" s="62"/>
      <c r="CD14897" s="62"/>
      <c r="CE14897" s="62"/>
      <c r="CF14897" s="62"/>
      <c r="CL14897" s="56" t="s">
        <v>7304</v>
      </c>
      <c r="CM14897" s="56" t="s">
        <v>214</v>
      </c>
      <c r="CN14897" s="56" t="s">
        <v>214</v>
      </c>
      <c r="CO14897" s="52"/>
      <c r="CP14897" s="52"/>
      <c r="CQ14897" s="52"/>
      <c r="CR14897" s="52"/>
      <c r="CS14897" s="52"/>
      <c r="CT14897" s="52"/>
      <c r="CU14897" s="33"/>
      <c r="CV14897" s="33"/>
    </row>
    <row r="14898" spans="74:100">
      <c r="BV14898" s="62"/>
      <c r="BW14898" s="62"/>
      <c r="BX14898" s="62"/>
      <c r="BY14898" s="62"/>
      <c r="BZ14898" s="62"/>
      <c r="CA14898" s="62"/>
      <c r="CB14898" s="62"/>
      <c r="CC14898" s="62"/>
      <c r="CD14898" s="62"/>
      <c r="CE14898" s="62"/>
      <c r="CF14898" s="62"/>
      <c r="CL14898" s="56" t="s">
        <v>7334</v>
      </c>
      <c r="CM14898" s="56" t="s">
        <v>214</v>
      </c>
      <c r="CN14898" s="56" t="s">
        <v>214</v>
      </c>
      <c r="CO14898" s="52"/>
      <c r="CP14898" s="52"/>
      <c r="CQ14898" s="52"/>
      <c r="CR14898" s="52"/>
      <c r="CS14898" s="52"/>
      <c r="CT14898" s="52"/>
      <c r="CU14898" s="33"/>
      <c r="CV14898" s="33"/>
    </row>
    <row r="14899" spans="74:100">
      <c r="BV14899" s="62"/>
      <c r="BW14899" s="62"/>
      <c r="BX14899" s="62"/>
      <c r="BY14899" s="62"/>
      <c r="BZ14899" s="62"/>
      <c r="CA14899" s="62"/>
      <c r="CB14899" s="62"/>
      <c r="CC14899" s="62"/>
      <c r="CD14899" s="62"/>
      <c r="CE14899" s="62"/>
      <c r="CF14899" s="62"/>
      <c r="CL14899" s="56" t="s">
        <v>7281</v>
      </c>
      <c r="CM14899" s="56" t="s">
        <v>215</v>
      </c>
      <c r="CN14899" s="56" t="s">
        <v>215</v>
      </c>
      <c r="CO14899" s="52"/>
      <c r="CP14899" s="52"/>
      <c r="CQ14899" s="52"/>
      <c r="CR14899" s="52"/>
      <c r="CS14899" s="52"/>
      <c r="CT14899" s="52"/>
      <c r="CU14899" s="33"/>
      <c r="CV14899" s="33"/>
    </row>
    <row r="14900" spans="74:100">
      <c r="BV14900" s="62"/>
      <c r="BW14900" s="62"/>
      <c r="BX14900" s="62"/>
      <c r="BY14900" s="62"/>
      <c r="BZ14900" s="62"/>
      <c r="CA14900" s="62"/>
      <c r="CB14900" s="62"/>
      <c r="CC14900" s="62"/>
      <c r="CD14900" s="62"/>
      <c r="CE14900" s="62"/>
      <c r="CF14900" s="62"/>
      <c r="CL14900" s="56" t="s">
        <v>7281</v>
      </c>
      <c r="CM14900" s="56" t="s">
        <v>214</v>
      </c>
      <c r="CN14900" s="56" t="s">
        <v>214</v>
      </c>
      <c r="CO14900" s="52"/>
      <c r="CP14900" s="52"/>
      <c r="CQ14900" s="52"/>
      <c r="CR14900" s="52"/>
      <c r="CS14900" s="52"/>
      <c r="CT14900" s="52"/>
      <c r="CU14900" s="33"/>
      <c r="CV14900" s="33"/>
    </row>
    <row r="14901" spans="74:100">
      <c r="BV14901" s="62"/>
      <c r="BW14901" s="62"/>
      <c r="BX14901" s="62"/>
      <c r="BY14901" s="62"/>
      <c r="BZ14901" s="62"/>
      <c r="CA14901" s="62"/>
      <c r="CB14901" s="62"/>
      <c r="CC14901" s="62"/>
      <c r="CD14901" s="62"/>
      <c r="CE14901" s="62"/>
      <c r="CF14901" s="62"/>
      <c r="CL14901" s="56" t="s">
        <v>29027</v>
      </c>
      <c r="CM14901" s="56" t="s">
        <v>216</v>
      </c>
      <c r="CN14901" s="56" t="s">
        <v>216</v>
      </c>
      <c r="CO14901" s="52"/>
      <c r="CP14901" s="52"/>
      <c r="CQ14901" s="52"/>
      <c r="CR14901" s="52"/>
      <c r="CS14901" s="52"/>
      <c r="CT14901" s="52"/>
      <c r="CU14901" s="33"/>
      <c r="CV14901" s="33"/>
    </row>
    <row r="14902" spans="74:100">
      <c r="BV14902" s="62"/>
      <c r="BW14902" s="62"/>
      <c r="BX14902" s="62"/>
      <c r="BY14902" s="62"/>
      <c r="BZ14902" s="62"/>
      <c r="CA14902" s="62"/>
      <c r="CB14902" s="62"/>
      <c r="CC14902" s="62"/>
      <c r="CD14902" s="62"/>
      <c r="CE14902" s="62"/>
      <c r="CF14902" s="62"/>
      <c r="CL14902" s="56" t="s">
        <v>7282</v>
      </c>
      <c r="CM14902" s="56" t="s">
        <v>215</v>
      </c>
      <c r="CN14902" s="56" t="s">
        <v>215</v>
      </c>
      <c r="CO14902" s="52"/>
      <c r="CP14902" s="52"/>
      <c r="CQ14902" s="52"/>
      <c r="CR14902" s="52"/>
      <c r="CS14902" s="52"/>
      <c r="CT14902" s="52"/>
      <c r="CU14902" s="33"/>
      <c r="CV14902" s="33"/>
    </row>
    <row r="14903" spans="74:100">
      <c r="BV14903" s="62"/>
      <c r="BW14903" s="62"/>
      <c r="BX14903" s="62"/>
      <c r="BY14903" s="62"/>
      <c r="BZ14903" s="62"/>
      <c r="CA14903" s="62"/>
      <c r="CB14903" s="62"/>
      <c r="CC14903" s="62"/>
      <c r="CD14903" s="62"/>
      <c r="CE14903" s="62"/>
      <c r="CF14903" s="62"/>
      <c r="CL14903" s="56" t="s">
        <v>7283</v>
      </c>
      <c r="CM14903" s="56" t="s">
        <v>215</v>
      </c>
      <c r="CN14903" s="56" t="s">
        <v>215</v>
      </c>
      <c r="CO14903" s="52"/>
      <c r="CP14903" s="52"/>
      <c r="CQ14903" s="52"/>
      <c r="CR14903" s="52"/>
      <c r="CS14903" s="52"/>
      <c r="CT14903" s="52"/>
      <c r="CU14903" s="33"/>
      <c r="CV14903" s="33"/>
    </row>
    <row r="14904" spans="74:100">
      <c r="BV14904" s="62"/>
      <c r="BW14904" s="62"/>
      <c r="BX14904" s="62"/>
      <c r="BY14904" s="62"/>
      <c r="BZ14904" s="62"/>
      <c r="CA14904" s="62"/>
      <c r="CB14904" s="62"/>
      <c r="CC14904" s="62"/>
      <c r="CD14904" s="62"/>
      <c r="CE14904" s="62"/>
      <c r="CF14904" s="62"/>
      <c r="CL14904" s="56" t="s">
        <v>7284</v>
      </c>
      <c r="CM14904" s="56" t="s">
        <v>215</v>
      </c>
      <c r="CN14904" s="56" t="s">
        <v>215</v>
      </c>
      <c r="CO14904" s="52"/>
      <c r="CP14904" s="52"/>
      <c r="CQ14904" s="52"/>
      <c r="CR14904" s="52"/>
      <c r="CS14904" s="52"/>
      <c r="CT14904" s="52"/>
      <c r="CU14904" s="33"/>
      <c r="CV14904" s="33"/>
    </row>
    <row r="14905" spans="74:100">
      <c r="BV14905" s="62"/>
      <c r="BW14905" s="62"/>
      <c r="BX14905" s="62"/>
      <c r="BY14905" s="62"/>
      <c r="BZ14905" s="62"/>
      <c r="CA14905" s="62"/>
      <c r="CB14905" s="62"/>
      <c r="CC14905" s="62"/>
      <c r="CD14905" s="62"/>
      <c r="CE14905" s="62"/>
      <c r="CF14905" s="62"/>
      <c r="CL14905" s="56" t="s">
        <v>7285</v>
      </c>
      <c r="CM14905" s="56" t="s">
        <v>215</v>
      </c>
      <c r="CN14905" s="56" t="s">
        <v>215</v>
      </c>
      <c r="CO14905" s="52"/>
      <c r="CP14905" s="52"/>
      <c r="CQ14905" s="52"/>
      <c r="CR14905" s="52"/>
      <c r="CS14905" s="52"/>
      <c r="CT14905" s="52"/>
      <c r="CU14905" s="33"/>
      <c r="CV14905" s="33"/>
    </row>
    <row r="14906" spans="74:100">
      <c r="BV14906" s="62"/>
      <c r="BW14906" s="62"/>
      <c r="BX14906" s="62"/>
      <c r="BY14906" s="62"/>
      <c r="BZ14906" s="62"/>
      <c r="CA14906" s="62"/>
      <c r="CB14906" s="62"/>
      <c r="CC14906" s="62"/>
      <c r="CD14906" s="62"/>
      <c r="CE14906" s="62"/>
      <c r="CF14906" s="62"/>
      <c r="CL14906" s="56" t="s">
        <v>23428</v>
      </c>
      <c r="CM14906" s="56" t="s">
        <v>214</v>
      </c>
      <c r="CN14906" s="56" t="s">
        <v>214</v>
      </c>
      <c r="CO14906" s="52"/>
      <c r="CP14906" s="52"/>
      <c r="CQ14906" s="52"/>
      <c r="CR14906" s="52"/>
      <c r="CS14906" s="52"/>
      <c r="CT14906" s="52"/>
      <c r="CU14906" s="33"/>
      <c r="CV14906" s="33"/>
    </row>
    <row r="14907" spans="74:100">
      <c r="BV14907" s="62"/>
      <c r="BW14907" s="62"/>
      <c r="BX14907" s="62"/>
      <c r="BY14907" s="62"/>
      <c r="BZ14907" s="62"/>
      <c r="CA14907" s="62"/>
      <c r="CB14907" s="62"/>
      <c r="CC14907" s="62"/>
      <c r="CD14907" s="62"/>
      <c r="CE14907" s="62"/>
      <c r="CF14907" s="62"/>
      <c r="CL14907" s="56" t="s">
        <v>11181</v>
      </c>
      <c r="CM14907" s="56" t="s">
        <v>216</v>
      </c>
      <c r="CN14907" s="56" t="s">
        <v>216</v>
      </c>
      <c r="CO14907" s="52"/>
      <c r="CP14907" s="52"/>
      <c r="CQ14907" s="52"/>
      <c r="CR14907" s="52"/>
      <c r="CS14907" s="52"/>
      <c r="CT14907" s="52"/>
      <c r="CU14907" s="33"/>
      <c r="CV14907" s="33"/>
    </row>
    <row r="14908" spans="74:100">
      <c r="BV14908" s="62"/>
      <c r="BW14908" s="62"/>
      <c r="BX14908" s="62"/>
      <c r="BY14908" s="62"/>
      <c r="BZ14908" s="62"/>
      <c r="CA14908" s="62"/>
      <c r="CB14908" s="62"/>
      <c r="CC14908" s="62"/>
      <c r="CD14908" s="62"/>
      <c r="CE14908" s="62"/>
      <c r="CF14908" s="62"/>
      <c r="CL14908" s="56" t="s">
        <v>14161</v>
      </c>
      <c r="CM14908" s="56" t="s">
        <v>214</v>
      </c>
      <c r="CN14908" s="56" t="s">
        <v>214</v>
      </c>
      <c r="CO14908" s="52"/>
      <c r="CP14908" s="52"/>
      <c r="CQ14908" s="52"/>
      <c r="CR14908" s="52"/>
      <c r="CS14908" s="52"/>
      <c r="CT14908" s="52"/>
      <c r="CU14908" s="33"/>
      <c r="CV14908" s="33"/>
    </row>
    <row r="14909" spans="74:100">
      <c r="BV14909" s="62"/>
      <c r="BW14909" s="62"/>
      <c r="BX14909" s="62"/>
      <c r="BY14909" s="62"/>
      <c r="BZ14909" s="62"/>
      <c r="CA14909" s="62"/>
      <c r="CB14909" s="62"/>
      <c r="CC14909" s="62"/>
      <c r="CD14909" s="62"/>
      <c r="CE14909" s="62"/>
      <c r="CF14909" s="62"/>
      <c r="CL14909" s="56" t="s">
        <v>14162</v>
      </c>
      <c r="CM14909" s="56" t="s">
        <v>214</v>
      </c>
      <c r="CN14909" s="56" t="s">
        <v>214</v>
      </c>
      <c r="CO14909" s="52"/>
      <c r="CP14909" s="52"/>
      <c r="CQ14909" s="52"/>
      <c r="CR14909" s="52"/>
      <c r="CS14909" s="52"/>
      <c r="CT14909" s="52"/>
      <c r="CU14909" s="33"/>
      <c r="CV14909" s="33"/>
    </row>
    <row r="14910" spans="74:100">
      <c r="BV14910" s="62"/>
      <c r="BW14910" s="62"/>
      <c r="BX14910" s="62"/>
      <c r="BY14910" s="62"/>
      <c r="BZ14910" s="62"/>
      <c r="CA14910" s="62"/>
      <c r="CB14910" s="62"/>
      <c r="CC14910" s="62"/>
      <c r="CD14910" s="62"/>
      <c r="CE14910" s="62"/>
      <c r="CF14910" s="62"/>
      <c r="CL14910" s="35" t="s">
        <v>7286</v>
      </c>
      <c r="CM14910" s="35" t="s">
        <v>217</v>
      </c>
      <c r="CN14910" s="35" t="s">
        <v>217</v>
      </c>
      <c r="CO14910" s="52"/>
      <c r="CP14910" s="52"/>
      <c r="CQ14910" s="52"/>
      <c r="CR14910" s="52"/>
      <c r="CS14910" s="52"/>
      <c r="CT14910" s="52"/>
      <c r="CU14910" s="33"/>
      <c r="CV14910" s="33"/>
    </row>
    <row r="14911" spans="74:100">
      <c r="BV14911" s="62"/>
      <c r="BW14911" s="62"/>
      <c r="BX14911" s="62"/>
      <c r="BY14911" s="62"/>
      <c r="BZ14911" s="62"/>
      <c r="CA14911" s="62"/>
      <c r="CB14911" s="62"/>
      <c r="CC14911" s="62"/>
      <c r="CD14911" s="62"/>
      <c r="CE14911" s="62"/>
      <c r="CF14911" s="62"/>
      <c r="CL14911" s="56" t="s">
        <v>7335</v>
      </c>
      <c r="CM14911" s="56" t="s">
        <v>217</v>
      </c>
      <c r="CN14911" s="56" t="s">
        <v>217</v>
      </c>
      <c r="CO14911" s="52"/>
      <c r="CP14911" s="52"/>
      <c r="CQ14911" s="52"/>
      <c r="CR14911" s="52"/>
      <c r="CS14911" s="52"/>
      <c r="CT14911" s="52"/>
      <c r="CU14911" s="33"/>
      <c r="CV14911" s="33"/>
    </row>
    <row r="14912" spans="74:100">
      <c r="BV14912" s="62"/>
      <c r="BW14912" s="62"/>
      <c r="BX14912" s="62"/>
      <c r="BY14912" s="62"/>
      <c r="BZ14912" s="62"/>
      <c r="CA14912" s="62"/>
      <c r="CB14912" s="62"/>
      <c r="CC14912" s="62"/>
      <c r="CD14912" s="62"/>
      <c r="CE14912" s="62"/>
      <c r="CF14912" s="62"/>
      <c r="CL14912" s="56" t="s">
        <v>8806</v>
      </c>
      <c r="CM14912" s="56" t="s">
        <v>213</v>
      </c>
      <c r="CN14912" s="56" t="s">
        <v>213</v>
      </c>
      <c r="CO14912" s="52"/>
      <c r="CP14912" s="52"/>
      <c r="CQ14912" s="52"/>
      <c r="CR14912" s="52"/>
      <c r="CS14912" s="52"/>
      <c r="CT14912" s="52"/>
      <c r="CU14912" s="33"/>
      <c r="CV14912" s="33"/>
    </row>
    <row r="14913" spans="74:100">
      <c r="BV14913" s="62"/>
      <c r="BW14913" s="62"/>
      <c r="BX14913" s="62"/>
      <c r="BY14913" s="62"/>
      <c r="BZ14913" s="62"/>
      <c r="CA14913" s="62"/>
      <c r="CB14913" s="62"/>
      <c r="CC14913" s="62"/>
      <c r="CD14913" s="62"/>
      <c r="CE14913" s="62"/>
      <c r="CF14913" s="62"/>
      <c r="CL14913" s="56" t="s">
        <v>17098</v>
      </c>
      <c r="CM14913" s="56" t="s">
        <v>214</v>
      </c>
      <c r="CN14913" s="56" t="s">
        <v>214</v>
      </c>
      <c r="CO14913" s="52"/>
      <c r="CP14913" s="52"/>
      <c r="CQ14913" s="52"/>
      <c r="CR14913" s="52"/>
      <c r="CS14913" s="52"/>
      <c r="CT14913" s="52"/>
      <c r="CU14913" s="33"/>
      <c r="CV14913" s="33"/>
    </row>
    <row r="14914" spans="74:100">
      <c r="BV14914" s="62"/>
      <c r="BW14914" s="62"/>
      <c r="BX14914" s="62"/>
      <c r="BY14914" s="62"/>
      <c r="BZ14914" s="62"/>
      <c r="CA14914" s="62"/>
      <c r="CB14914" s="62"/>
      <c r="CC14914" s="62"/>
      <c r="CD14914" s="62"/>
      <c r="CE14914" s="62"/>
      <c r="CF14914" s="62"/>
      <c r="CL14914" s="56" t="s">
        <v>12882</v>
      </c>
      <c r="CM14914" s="56" t="s">
        <v>216</v>
      </c>
      <c r="CN14914" s="56" t="s">
        <v>216</v>
      </c>
      <c r="CO14914" s="52"/>
      <c r="CP14914" s="52"/>
      <c r="CQ14914" s="52"/>
      <c r="CR14914" s="52"/>
      <c r="CS14914" s="52"/>
      <c r="CT14914" s="52"/>
      <c r="CU14914" s="33"/>
      <c r="CV14914" s="33"/>
    </row>
    <row r="14915" spans="74:100">
      <c r="BV14915" s="62"/>
      <c r="BW14915" s="62"/>
      <c r="BX14915" s="62"/>
      <c r="BY14915" s="62"/>
      <c r="BZ14915" s="62"/>
      <c r="CA14915" s="62"/>
      <c r="CB14915" s="62"/>
      <c r="CC14915" s="62"/>
      <c r="CD14915" s="62"/>
      <c r="CE14915" s="62"/>
      <c r="CF14915" s="62"/>
      <c r="CL14915" s="56" t="s">
        <v>9863</v>
      </c>
      <c r="CM14915" s="56" t="s">
        <v>214</v>
      </c>
      <c r="CN14915" s="56" t="s">
        <v>214</v>
      </c>
      <c r="CO14915" s="52"/>
      <c r="CP14915" s="52"/>
      <c r="CQ14915" s="52"/>
      <c r="CR14915" s="52"/>
      <c r="CS14915" s="52"/>
      <c r="CT14915" s="52"/>
      <c r="CU14915" s="33"/>
      <c r="CV14915" s="33"/>
    </row>
    <row r="14916" spans="74:100">
      <c r="BV14916" s="62"/>
      <c r="BW14916" s="62"/>
      <c r="BX14916" s="62"/>
      <c r="BY14916" s="62"/>
      <c r="BZ14916" s="62"/>
      <c r="CA14916" s="62"/>
      <c r="CB14916" s="62"/>
      <c r="CC14916" s="62"/>
      <c r="CD14916" s="62"/>
      <c r="CE14916" s="62"/>
      <c r="CF14916" s="62"/>
      <c r="CL14916" s="35" t="s">
        <v>9327</v>
      </c>
      <c r="CM14916" s="35" t="s">
        <v>217</v>
      </c>
      <c r="CN14916" s="35" t="s">
        <v>217</v>
      </c>
      <c r="CO14916" s="52"/>
      <c r="CP14916" s="52"/>
      <c r="CQ14916" s="52"/>
      <c r="CR14916" s="52"/>
      <c r="CS14916" s="52"/>
      <c r="CT14916" s="52"/>
      <c r="CU14916" s="33"/>
      <c r="CV14916" s="33"/>
    </row>
    <row r="14917" spans="74:100">
      <c r="BV14917" s="62"/>
      <c r="BW14917" s="62"/>
      <c r="BX14917" s="62"/>
      <c r="BY14917" s="62"/>
      <c r="BZ14917" s="62"/>
      <c r="CA14917" s="62"/>
      <c r="CB14917" s="62"/>
      <c r="CC14917" s="62"/>
      <c r="CD14917" s="62"/>
      <c r="CE14917" s="62"/>
      <c r="CF14917" s="62"/>
      <c r="CL14917" s="35" t="s">
        <v>29028</v>
      </c>
      <c r="CM14917" s="35" t="s">
        <v>217</v>
      </c>
      <c r="CN14917" s="35" t="s">
        <v>217</v>
      </c>
      <c r="CO14917" s="52"/>
      <c r="CP14917" s="52"/>
      <c r="CQ14917" s="52"/>
      <c r="CR14917" s="52"/>
      <c r="CS14917" s="52"/>
      <c r="CT14917" s="52"/>
      <c r="CU14917" s="33"/>
      <c r="CV14917" s="33"/>
    </row>
    <row r="14918" spans="74:100">
      <c r="BV14918" s="62"/>
      <c r="BW14918" s="62"/>
      <c r="BX14918" s="62"/>
      <c r="BY14918" s="62"/>
      <c r="BZ14918" s="62"/>
      <c r="CA14918" s="62"/>
      <c r="CB14918" s="62"/>
      <c r="CC14918" s="62"/>
      <c r="CD14918" s="62"/>
      <c r="CE14918" s="62"/>
      <c r="CF14918" s="62"/>
      <c r="CL14918" s="35" t="s">
        <v>29029</v>
      </c>
      <c r="CM14918" s="35" t="s">
        <v>217</v>
      </c>
      <c r="CN14918" s="35" t="s">
        <v>217</v>
      </c>
      <c r="CO14918" s="52"/>
      <c r="CP14918" s="52"/>
      <c r="CQ14918" s="52"/>
      <c r="CR14918" s="52"/>
      <c r="CS14918" s="52"/>
      <c r="CT14918" s="52"/>
      <c r="CU14918" s="33"/>
      <c r="CV14918" s="33"/>
    </row>
    <row r="14919" spans="74:100">
      <c r="BV14919" s="62"/>
      <c r="BW14919" s="62"/>
      <c r="BX14919" s="62"/>
      <c r="BY14919" s="62"/>
      <c r="BZ14919" s="62"/>
      <c r="CA14919" s="62"/>
      <c r="CB14919" s="62"/>
      <c r="CC14919" s="62"/>
      <c r="CD14919" s="62"/>
      <c r="CE14919" s="62"/>
      <c r="CF14919" s="62"/>
      <c r="CL14919" s="56" t="s">
        <v>25119</v>
      </c>
      <c r="CM14919" s="56" t="s">
        <v>217</v>
      </c>
      <c r="CN14919" s="56" t="s">
        <v>217</v>
      </c>
      <c r="CO14919" s="52"/>
      <c r="CP14919" s="52"/>
      <c r="CQ14919" s="52"/>
      <c r="CR14919" s="52"/>
      <c r="CS14919" s="52"/>
      <c r="CT14919" s="52"/>
      <c r="CU14919" s="33"/>
      <c r="CV14919" s="33"/>
    </row>
    <row r="14920" spans="74:100">
      <c r="BV14920" s="62"/>
      <c r="BW14920" s="62"/>
      <c r="BX14920" s="62"/>
      <c r="BY14920" s="62"/>
      <c r="BZ14920" s="62"/>
      <c r="CA14920" s="62"/>
      <c r="CB14920" s="62"/>
      <c r="CC14920" s="62"/>
      <c r="CD14920" s="62"/>
      <c r="CE14920" s="62"/>
      <c r="CF14920" s="62"/>
      <c r="CL14920" s="56" t="s">
        <v>25120</v>
      </c>
      <c r="CM14920" s="56" t="s">
        <v>217</v>
      </c>
      <c r="CN14920" s="56" t="s">
        <v>217</v>
      </c>
      <c r="CO14920" s="52"/>
      <c r="CP14920" s="52"/>
      <c r="CQ14920" s="52"/>
      <c r="CR14920" s="52"/>
      <c r="CS14920" s="52"/>
      <c r="CT14920" s="52"/>
      <c r="CU14920" s="33"/>
      <c r="CV14920" s="33"/>
    </row>
    <row r="14921" spans="74:100">
      <c r="BV14921" s="62"/>
      <c r="BW14921" s="62"/>
      <c r="BX14921" s="62"/>
      <c r="BY14921" s="62"/>
      <c r="BZ14921" s="62"/>
      <c r="CA14921" s="62"/>
      <c r="CB14921" s="62"/>
      <c r="CC14921" s="62"/>
      <c r="CD14921" s="62"/>
      <c r="CE14921" s="62"/>
      <c r="CF14921" s="62"/>
      <c r="CL14921" s="35" t="s">
        <v>9864</v>
      </c>
      <c r="CM14921" s="35" t="s">
        <v>217</v>
      </c>
      <c r="CN14921" s="35" t="s">
        <v>217</v>
      </c>
      <c r="CO14921" s="52"/>
      <c r="CP14921" s="52"/>
      <c r="CQ14921" s="52"/>
      <c r="CR14921" s="52"/>
      <c r="CS14921" s="52"/>
      <c r="CT14921" s="52"/>
      <c r="CU14921" s="33"/>
      <c r="CV14921" s="33"/>
    </row>
    <row r="14922" spans="74:100">
      <c r="BV14922" s="62"/>
      <c r="BW14922" s="62"/>
      <c r="BX14922" s="62"/>
      <c r="BY14922" s="62"/>
      <c r="BZ14922" s="62"/>
      <c r="CA14922" s="62"/>
      <c r="CB14922" s="62"/>
      <c r="CC14922" s="62"/>
      <c r="CD14922" s="62"/>
      <c r="CE14922" s="62"/>
      <c r="CF14922" s="62"/>
      <c r="CL14922" s="56" t="s">
        <v>23429</v>
      </c>
      <c r="CM14922" s="56" t="s">
        <v>217</v>
      </c>
      <c r="CN14922" s="56" t="s">
        <v>217</v>
      </c>
      <c r="CO14922" s="52"/>
      <c r="CP14922" s="52"/>
      <c r="CQ14922" s="52"/>
      <c r="CR14922" s="52"/>
      <c r="CS14922" s="52"/>
      <c r="CT14922" s="52"/>
      <c r="CU14922" s="33"/>
      <c r="CV14922" s="33"/>
    </row>
    <row r="14923" spans="74:100">
      <c r="BV14923" s="62"/>
      <c r="BW14923" s="62"/>
      <c r="BX14923" s="62"/>
      <c r="BY14923" s="62"/>
      <c r="BZ14923" s="62"/>
      <c r="CA14923" s="62"/>
      <c r="CB14923" s="62"/>
      <c r="CC14923" s="62"/>
      <c r="CD14923" s="62"/>
      <c r="CE14923" s="62"/>
      <c r="CF14923" s="62"/>
      <c r="CL14923" s="56" t="s">
        <v>9908</v>
      </c>
      <c r="CM14923" s="56" t="s">
        <v>214</v>
      </c>
      <c r="CN14923" s="56" t="s">
        <v>214</v>
      </c>
      <c r="CO14923" s="52"/>
      <c r="CP14923" s="52"/>
      <c r="CQ14923" s="52"/>
      <c r="CR14923" s="52"/>
      <c r="CS14923" s="52"/>
      <c r="CT14923" s="52"/>
      <c r="CU14923" s="33"/>
      <c r="CV14923" s="33"/>
    </row>
    <row r="14924" spans="74:100">
      <c r="BV14924" s="62"/>
      <c r="BW14924" s="62"/>
      <c r="BX14924" s="62"/>
      <c r="BY14924" s="62"/>
      <c r="BZ14924" s="62"/>
      <c r="CA14924" s="62"/>
      <c r="CB14924" s="62"/>
      <c r="CC14924" s="62"/>
      <c r="CD14924" s="62"/>
      <c r="CE14924" s="62"/>
      <c r="CF14924" s="62"/>
      <c r="CL14924" s="35" t="s">
        <v>29030</v>
      </c>
      <c r="CM14924" s="35" t="s">
        <v>217</v>
      </c>
      <c r="CN14924" s="35" t="s">
        <v>217</v>
      </c>
      <c r="CO14924" s="52"/>
      <c r="CP14924" s="52"/>
      <c r="CQ14924" s="52"/>
      <c r="CR14924" s="52"/>
      <c r="CS14924" s="52"/>
      <c r="CT14924" s="52"/>
      <c r="CU14924" s="33"/>
      <c r="CV14924" s="33"/>
    </row>
    <row r="14925" spans="74:100">
      <c r="BV14925" s="62"/>
      <c r="BW14925" s="62"/>
      <c r="BX14925" s="62"/>
      <c r="BY14925" s="62"/>
      <c r="BZ14925" s="62"/>
      <c r="CA14925" s="62"/>
      <c r="CB14925" s="62"/>
      <c r="CC14925" s="62"/>
      <c r="CD14925" s="62"/>
      <c r="CE14925" s="62"/>
      <c r="CF14925" s="62"/>
      <c r="CL14925" s="35" t="s">
        <v>29031</v>
      </c>
      <c r="CM14925" s="35" t="s">
        <v>217</v>
      </c>
      <c r="CN14925" s="35" t="s">
        <v>217</v>
      </c>
      <c r="CO14925" s="52"/>
      <c r="CP14925" s="52"/>
      <c r="CQ14925" s="52"/>
      <c r="CR14925" s="52"/>
      <c r="CS14925" s="52"/>
      <c r="CT14925" s="52"/>
      <c r="CU14925" s="33"/>
      <c r="CV14925" s="33"/>
    </row>
    <row r="14926" spans="74:100">
      <c r="BV14926" s="62"/>
      <c r="BW14926" s="62"/>
      <c r="BX14926" s="62"/>
      <c r="BY14926" s="62"/>
      <c r="BZ14926" s="62"/>
      <c r="CA14926" s="62"/>
      <c r="CB14926" s="62"/>
      <c r="CC14926" s="62"/>
      <c r="CD14926" s="62"/>
      <c r="CE14926" s="62"/>
      <c r="CF14926" s="62"/>
      <c r="CL14926" s="56" t="s">
        <v>9911</v>
      </c>
      <c r="CM14926" s="56" t="s">
        <v>214</v>
      </c>
      <c r="CN14926" s="56" t="s">
        <v>214</v>
      </c>
      <c r="CO14926" s="52"/>
      <c r="CP14926" s="52"/>
      <c r="CQ14926" s="52"/>
      <c r="CR14926" s="52"/>
      <c r="CS14926" s="52"/>
      <c r="CT14926" s="52"/>
      <c r="CU14926" s="33"/>
      <c r="CV14926" s="33"/>
    </row>
    <row r="14927" spans="74:100">
      <c r="BV14927" s="62"/>
      <c r="BW14927" s="62"/>
      <c r="BX14927" s="62"/>
      <c r="BY14927" s="62"/>
      <c r="BZ14927" s="62"/>
      <c r="CA14927" s="62"/>
      <c r="CB14927" s="62"/>
      <c r="CC14927" s="62"/>
      <c r="CD14927" s="62"/>
      <c r="CE14927" s="62"/>
      <c r="CF14927" s="62"/>
      <c r="CL14927" s="56" t="s">
        <v>29032</v>
      </c>
      <c r="CM14927" s="56" t="s">
        <v>216</v>
      </c>
      <c r="CN14927" s="56" t="s">
        <v>216</v>
      </c>
      <c r="CO14927" s="52"/>
      <c r="CP14927" s="52"/>
      <c r="CQ14927" s="52"/>
      <c r="CR14927" s="52"/>
      <c r="CS14927" s="52"/>
      <c r="CT14927" s="52"/>
      <c r="CU14927" s="33"/>
      <c r="CV14927" s="33"/>
    </row>
    <row r="14928" spans="74:100">
      <c r="BV14928" s="62"/>
      <c r="BW14928" s="62"/>
      <c r="BX14928" s="62"/>
      <c r="BY14928" s="62"/>
      <c r="BZ14928" s="62"/>
      <c r="CA14928" s="62"/>
      <c r="CB14928" s="62"/>
      <c r="CC14928" s="62"/>
      <c r="CD14928" s="62"/>
      <c r="CE14928" s="62"/>
      <c r="CF14928" s="62"/>
      <c r="CL14928" s="56" t="s">
        <v>23430</v>
      </c>
      <c r="CM14928" s="56" t="s">
        <v>214</v>
      </c>
      <c r="CN14928" s="56" t="s">
        <v>214</v>
      </c>
      <c r="CO14928" s="52"/>
      <c r="CP14928" s="52"/>
      <c r="CQ14928" s="52"/>
      <c r="CR14928" s="52"/>
      <c r="CS14928" s="52"/>
      <c r="CT14928" s="52"/>
      <c r="CU14928" s="33"/>
      <c r="CV14928" s="33"/>
    </row>
    <row r="14929" spans="74:100">
      <c r="BV14929" s="62"/>
      <c r="BW14929" s="62"/>
      <c r="BX14929" s="62"/>
      <c r="BY14929" s="62"/>
      <c r="BZ14929" s="62"/>
      <c r="CA14929" s="62"/>
      <c r="CB14929" s="62"/>
      <c r="CC14929" s="62"/>
      <c r="CD14929" s="62"/>
      <c r="CE14929" s="62"/>
      <c r="CF14929" s="62"/>
      <c r="CL14929" s="56" t="s">
        <v>16128</v>
      </c>
      <c r="CM14929" s="56" t="s">
        <v>215</v>
      </c>
      <c r="CN14929" s="56" t="s">
        <v>215</v>
      </c>
      <c r="CO14929" s="52"/>
      <c r="CP14929" s="52"/>
      <c r="CQ14929" s="52"/>
      <c r="CR14929" s="52"/>
      <c r="CS14929" s="52"/>
      <c r="CT14929" s="52"/>
      <c r="CU14929" s="33"/>
      <c r="CV14929" s="33"/>
    </row>
    <row r="14930" spans="74:100">
      <c r="BV14930" s="62"/>
      <c r="BW14930" s="62"/>
      <c r="BX14930" s="62"/>
      <c r="BY14930" s="62"/>
      <c r="BZ14930" s="62"/>
      <c r="CA14930" s="62"/>
      <c r="CB14930" s="62"/>
      <c r="CC14930" s="62"/>
      <c r="CD14930" s="62"/>
      <c r="CE14930" s="62"/>
      <c r="CF14930" s="62"/>
      <c r="CL14930" s="56" t="s">
        <v>16920</v>
      </c>
      <c r="CM14930" s="56" t="s">
        <v>215</v>
      </c>
      <c r="CN14930" s="56" t="s">
        <v>215</v>
      </c>
      <c r="CO14930" s="52"/>
      <c r="CP14930" s="52"/>
      <c r="CQ14930" s="52"/>
      <c r="CR14930" s="52"/>
      <c r="CS14930" s="52"/>
      <c r="CT14930" s="52"/>
      <c r="CU14930" s="33"/>
      <c r="CV14930" s="33"/>
    </row>
    <row r="14931" spans="74:100">
      <c r="BV14931" s="62"/>
      <c r="BW14931" s="62"/>
      <c r="BX14931" s="62"/>
      <c r="BY14931" s="62"/>
      <c r="BZ14931" s="62"/>
      <c r="CA14931" s="62"/>
      <c r="CB14931" s="62"/>
      <c r="CC14931" s="62"/>
      <c r="CD14931" s="62"/>
      <c r="CE14931" s="62"/>
      <c r="CF14931" s="62"/>
      <c r="CL14931" s="35" t="s">
        <v>29033</v>
      </c>
      <c r="CM14931" s="35" t="s">
        <v>217</v>
      </c>
      <c r="CN14931" s="35" t="s">
        <v>217</v>
      </c>
      <c r="CO14931" s="52"/>
      <c r="CP14931" s="52"/>
      <c r="CQ14931" s="52"/>
      <c r="CR14931" s="52"/>
      <c r="CS14931" s="52"/>
      <c r="CT14931" s="52"/>
      <c r="CU14931" s="33"/>
      <c r="CV14931" s="33"/>
    </row>
    <row r="14932" spans="74:100">
      <c r="BV14932" s="62"/>
      <c r="BW14932" s="62"/>
      <c r="BX14932" s="62"/>
      <c r="BY14932" s="62"/>
      <c r="BZ14932" s="62"/>
      <c r="CA14932" s="62"/>
      <c r="CB14932" s="62"/>
      <c r="CC14932" s="62"/>
      <c r="CD14932" s="62"/>
      <c r="CE14932" s="62"/>
      <c r="CF14932" s="62"/>
      <c r="CL14932" s="35" t="s">
        <v>7338</v>
      </c>
      <c r="CM14932" s="35" t="s">
        <v>217</v>
      </c>
      <c r="CN14932" s="35" t="s">
        <v>217</v>
      </c>
      <c r="CO14932" s="52"/>
      <c r="CP14932" s="52"/>
      <c r="CQ14932" s="52"/>
      <c r="CR14932" s="52"/>
      <c r="CS14932" s="52"/>
      <c r="CT14932" s="52"/>
      <c r="CU14932" s="33"/>
      <c r="CV14932" s="33"/>
    </row>
    <row r="14933" spans="74:100">
      <c r="BV14933" s="62"/>
      <c r="BW14933" s="62"/>
      <c r="BX14933" s="62"/>
      <c r="BY14933" s="62"/>
      <c r="BZ14933" s="62"/>
      <c r="CA14933" s="62"/>
      <c r="CB14933" s="62"/>
      <c r="CC14933" s="62"/>
      <c r="CD14933" s="62"/>
      <c r="CE14933" s="62"/>
      <c r="CF14933" s="62"/>
      <c r="CL14933" s="35" t="s">
        <v>29034</v>
      </c>
      <c r="CM14933" s="35" t="s">
        <v>217</v>
      </c>
      <c r="CN14933" s="35" t="s">
        <v>217</v>
      </c>
      <c r="CO14933" s="52"/>
      <c r="CP14933" s="52"/>
      <c r="CQ14933" s="52"/>
      <c r="CR14933" s="52"/>
      <c r="CS14933" s="52"/>
      <c r="CT14933" s="52"/>
      <c r="CU14933" s="33"/>
      <c r="CV14933" s="33"/>
    </row>
    <row r="14934" spans="74:100">
      <c r="BV14934" s="62"/>
      <c r="BW14934" s="62"/>
      <c r="BX14934" s="62"/>
      <c r="BY14934" s="62"/>
      <c r="BZ14934" s="62"/>
      <c r="CA14934" s="62"/>
      <c r="CB14934" s="62"/>
      <c r="CC14934" s="62"/>
      <c r="CD14934" s="62"/>
      <c r="CE14934" s="62"/>
      <c r="CF14934" s="62"/>
      <c r="CL14934" s="35" t="s">
        <v>29035</v>
      </c>
      <c r="CM14934" s="35" t="s">
        <v>217</v>
      </c>
      <c r="CN14934" s="35" t="s">
        <v>217</v>
      </c>
      <c r="CO14934" s="52"/>
      <c r="CP14934" s="52"/>
      <c r="CQ14934" s="52"/>
      <c r="CR14934" s="52"/>
      <c r="CS14934" s="52"/>
      <c r="CT14934" s="52"/>
      <c r="CU14934" s="33"/>
      <c r="CV14934" s="33"/>
    </row>
    <row r="14935" spans="74:100">
      <c r="BV14935" s="62"/>
      <c r="BW14935" s="62"/>
      <c r="BX14935" s="62"/>
      <c r="BY14935" s="62"/>
      <c r="BZ14935" s="62"/>
      <c r="CA14935" s="62"/>
      <c r="CB14935" s="62"/>
      <c r="CC14935" s="62"/>
      <c r="CD14935" s="62"/>
      <c r="CE14935" s="62"/>
      <c r="CF14935" s="62"/>
      <c r="CL14935" s="35" t="s">
        <v>7637</v>
      </c>
      <c r="CM14935" s="35" t="s">
        <v>217</v>
      </c>
      <c r="CN14935" s="35" t="s">
        <v>217</v>
      </c>
      <c r="CO14935" s="52"/>
      <c r="CP14935" s="52"/>
      <c r="CQ14935" s="52"/>
      <c r="CR14935" s="52"/>
      <c r="CS14935" s="52"/>
      <c r="CT14935" s="52"/>
      <c r="CU14935" s="33"/>
      <c r="CV14935" s="33"/>
    </row>
    <row r="14936" spans="74:100">
      <c r="BV14936" s="62"/>
      <c r="BW14936" s="62"/>
      <c r="BX14936" s="62"/>
      <c r="BY14936" s="62"/>
      <c r="BZ14936" s="62"/>
      <c r="CA14936" s="62"/>
      <c r="CB14936" s="62"/>
      <c r="CC14936" s="62"/>
      <c r="CD14936" s="62"/>
      <c r="CE14936" s="62"/>
      <c r="CF14936" s="62"/>
      <c r="CL14936" s="35" t="s">
        <v>29036</v>
      </c>
      <c r="CM14936" s="35" t="s">
        <v>217</v>
      </c>
      <c r="CN14936" s="35" t="s">
        <v>217</v>
      </c>
      <c r="CO14936" s="52"/>
      <c r="CP14936" s="52"/>
      <c r="CQ14936" s="52"/>
      <c r="CR14936" s="52"/>
      <c r="CS14936" s="52"/>
      <c r="CT14936" s="52"/>
      <c r="CU14936" s="33"/>
      <c r="CV14936" s="33"/>
    </row>
    <row r="14937" spans="74:100">
      <c r="BV14937" s="62"/>
      <c r="BW14937" s="62"/>
      <c r="BX14937" s="62"/>
      <c r="BY14937" s="62"/>
      <c r="BZ14937" s="62"/>
      <c r="CA14937" s="62"/>
      <c r="CB14937" s="62"/>
      <c r="CC14937" s="62"/>
      <c r="CD14937" s="62"/>
      <c r="CE14937" s="62"/>
      <c r="CF14937" s="62"/>
      <c r="CL14937" s="35" t="s">
        <v>7340</v>
      </c>
      <c r="CM14937" s="35" t="s">
        <v>217</v>
      </c>
      <c r="CN14937" s="35" t="s">
        <v>217</v>
      </c>
      <c r="CO14937" s="52"/>
      <c r="CP14937" s="52"/>
      <c r="CQ14937" s="52"/>
      <c r="CR14937" s="52"/>
      <c r="CS14937" s="52"/>
      <c r="CT14937" s="52"/>
      <c r="CU14937" s="33"/>
      <c r="CV14937" s="33"/>
    </row>
    <row r="14938" spans="74:100">
      <c r="BV14938" s="62"/>
      <c r="BW14938" s="62"/>
      <c r="BX14938" s="62"/>
      <c r="BY14938" s="62"/>
      <c r="BZ14938" s="62"/>
      <c r="CA14938" s="62"/>
      <c r="CB14938" s="62"/>
      <c r="CC14938" s="62"/>
      <c r="CD14938" s="62"/>
      <c r="CE14938" s="62"/>
      <c r="CF14938" s="62"/>
      <c r="CL14938" s="35" t="s">
        <v>7341</v>
      </c>
      <c r="CM14938" s="35" t="s">
        <v>217</v>
      </c>
      <c r="CN14938" s="35" t="s">
        <v>217</v>
      </c>
      <c r="CO14938" s="52"/>
      <c r="CP14938" s="52"/>
      <c r="CQ14938" s="52"/>
      <c r="CR14938" s="52"/>
      <c r="CS14938" s="52"/>
      <c r="CT14938" s="52"/>
      <c r="CU14938" s="33"/>
      <c r="CV14938" s="33"/>
    </row>
    <row r="14939" spans="74:100">
      <c r="BV14939" s="62"/>
      <c r="BW14939" s="62"/>
      <c r="BX14939" s="62"/>
      <c r="BY14939" s="62"/>
      <c r="BZ14939" s="62"/>
      <c r="CA14939" s="62"/>
      <c r="CB14939" s="62"/>
      <c r="CC14939" s="62"/>
      <c r="CD14939" s="62"/>
      <c r="CE14939" s="62"/>
      <c r="CF14939" s="62"/>
      <c r="CL14939" s="35" t="s">
        <v>7342</v>
      </c>
      <c r="CM14939" s="35" t="s">
        <v>217</v>
      </c>
      <c r="CN14939" s="35" t="s">
        <v>217</v>
      </c>
      <c r="CO14939" s="52"/>
      <c r="CP14939" s="52"/>
      <c r="CQ14939" s="52"/>
      <c r="CR14939" s="52"/>
      <c r="CS14939" s="52"/>
      <c r="CT14939" s="52"/>
      <c r="CU14939" s="33"/>
      <c r="CV14939" s="33"/>
    </row>
    <row r="14940" spans="74:100">
      <c r="BV14940" s="62"/>
      <c r="BW14940" s="62"/>
      <c r="BX14940" s="62"/>
      <c r="BY14940" s="62"/>
      <c r="BZ14940" s="62"/>
      <c r="CA14940" s="62"/>
      <c r="CB14940" s="62"/>
      <c r="CC14940" s="62"/>
      <c r="CD14940" s="62"/>
      <c r="CE14940" s="62"/>
      <c r="CF14940" s="62"/>
      <c r="CL14940" s="35" t="s">
        <v>7343</v>
      </c>
      <c r="CM14940" s="35" t="s">
        <v>217</v>
      </c>
      <c r="CN14940" s="35" t="s">
        <v>217</v>
      </c>
      <c r="CO14940" s="52"/>
      <c r="CP14940" s="52"/>
      <c r="CQ14940" s="52"/>
      <c r="CR14940" s="52"/>
      <c r="CS14940" s="52"/>
      <c r="CT14940" s="52"/>
      <c r="CU14940" s="33"/>
      <c r="CV14940" s="33"/>
    </row>
    <row r="14941" spans="74:100">
      <c r="BV14941" s="62"/>
      <c r="BW14941" s="62"/>
      <c r="BX14941" s="62"/>
      <c r="BY14941" s="62"/>
      <c r="BZ14941" s="62"/>
      <c r="CA14941" s="62"/>
      <c r="CB14941" s="62"/>
      <c r="CC14941" s="62"/>
      <c r="CD14941" s="62"/>
      <c r="CE14941" s="62"/>
      <c r="CF14941" s="62"/>
      <c r="CL14941" s="35" t="s">
        <v>11603</v>
      </c>
      <c r="CM14941" s="35" t="s">
        <v>217</v>
      </c>
      <c r="CN14941" s="35" t="s">
        <v>217</v>
      </c>
      <c r="CO14941" s="52"/>
      <c r="CP14941" s="52"/>
      <c r="CQ14941" s="52"/>
      <c r="CR14941" s="52"/>
      <c r="CS14941" s="52"/>
      <c r="CT14941" s="52"/>
      <c r="CU14941" s="33"/>
      <c r="CV14941" s="33"/>
    </row>
    <row r="14942" spans="74:100">
      <c r="BV14942" s="62"/>
      <c r="BW14942" s="62"/>
      <c r="BX14942" s="62"/>
      <c r="BY14942" s="62"/>
      <c r="BZ14942" s="62"/>
      <c r="CA14942" s="62"/>
      <c r="CB14942" s="62"/>
      <c r="CC14942" s="62"/>
      <c r="CD14942" s="62"/>
      <c r="CE14942" s="62"/>
      <c r="CF14942" s="62"/>
      <c r="CL14942" s="35" t="s">
        <v>11603</v>
      </c>
      <c r="CM14942" s="35" t="s">
        <v>217</v>
      </c>
      <c r="CN14942" s="35" t="s">
        <v>217</v>
      </c>
      <c r="CO14942" s="52"/>
      <c r="CP14942" s="52"/>
      <c r="CQ14942" s="52"/>
      <c r="CR14942" s="52"/>
      <c r="CS14942" s="52"/>
      <c r="CT14942" s="52"/>
      <c r="CU14942" s="33"/>
      <c r="CV14942" s="33"/>
    </row>
    <row r="14943" spans="74:100">
      <c r="BV14943" s="62"/>
      <c r="BW14943" s="62"/>
      <c r="BX14943" s="62"/>
      <c r="BY14943" s="62"/>
      <c r="BZ14943" s="62"/>
      <c r="CA14943" s="62"/>
      <c r="CB14943" s="62"/>
      <c r="CC14943" s="62"/>
      <c r="CD14943" s="62"/>
      <c r="CE14943" s="62"/>
      <c r="CF14943" s="62"/>
      <c r="CL14943" s="56" t="s">
        <v>7352</v>
      </c>
      <c r="CM14943" s="56" t="s">
        <v>213</v>
      </c>
      <c r="CN14943" s="56" t="s">
        <v>213</v>
      </c>
      <c r="CO14943" s="52"/>
      <c r="CP14943" s="52"/>
      <c r="CQ14943" s="52"/>
      <c r="CR14943" s="52"/>
      <c r="CS14943" s="52"/>
      <c r="CT14943" s="52"/>
      <c r="CU14943" s="33"/>
      <c r="CV14943" s="33"/>
    </row>
    <row r="14944" spans="74:100">
      <c r="BV14944" s="62"/>
      <c r="BW14944" s="62"/>
      <c r="BX14944" s="62"/>
      <c r="BY14944" s="62"/>
      <c r="BZ14944" s="62"/>
      <c r="CA14944" s="62"/>
      <c r="CB14944" s="62"/>
      <c r="CC14944" s="62"/>
      <c r="CD14944" s="62"/>
      <c r="CE14944" s="62"/>
      <c r="CF14944" s="62"/>
      <c r="CL14944" s="56" t="s">
        <v>7344</v>
      </c>
      <c r="CM14944" s="56" t="s">
        <v>213</v>
      </c>
      <c r="CN14944" s="56" t="s">
        <v>213</v>
      </c>
      <c r="CO14944" s="52"/>
      <c r="CP14944" s="52"/>
      <c r="CQ14944" s="52"/>
      <c r="CR14944" s="52"/>
      <c r="CS14944" s="52"/>
      <c r="CT14944" s="52"/>
      <c r="CU14944" s="33"/>
      <c r="CV14944" s="33"/>
    </row>
    <row r="14945" spans="74:100">
      <c r="BV14945" s="62"/>
      <c r="BW14945" s="62"/>
      <c r="BX14945" s="62"/>
      <c r="BY14945" s="62"/>
      <c r="BZ14945" s="62"/>
      <c r="CA14945" s="62"/>
      <c r="CB14945" s="62"/>
      <c r="CC14945" s="62"/>
      <c r="CD14945" s="62"/>
      <c r="CE14945" s="62"/>
      <c r="CF14945" s="62"/>
      <c r="CL14945" s="56" t="s">
        <v>7345</v>
      </c>
      <c r="CM14945" s="56" t="s">
        <v>213</v>
      </c>
      <c r="CN14945" s="56" t="s">
        <v>213</v>
      </c>
      <c r="CO14945" s="52"/>
      <c r="CP14945" s="52"/>
      <c r="CQ14945" s="52"/>
      <c r="CR14945" s="52"/>
      <c r="CS14945" s="52"/>
      <c r="CT14945" s="52"/>
      <c r="CU14945" s="33"/>
      <c r="CV14945" s="33"/>
    </row>
    <row r="14946" spans="74:100">
      <c r="BV14946" s="62"/>
      <c r="BW14946" s="62"/>
      <c r="BX14946" s="62"/>
      <c r="BY14946" s="62"/>
      <c r="BZ14946" s="62"/>
      <c r="CA14946" s="62"/>
      <c r="CB14946" s="62"/>
      <c r="CC14946" s="62"/>
      <c r="CD14946" s="62"/>
      <c r="CE14946" s="62"/>
      <c r="CF14946" s="62"/>
      <c r="CL14946" s="56" t="s">
        <v>7346</v>
      </c>
      <c r="CM14946" s="56" t="s">
        <v>213</v>
      </c>
      <c r="CN14946" s="56" t="s">
        <v>213</v>
      </c>
      <c r="CO14946" s="52"/>
      <c r="CP14946" s="52"/>
      <c r="CQ14946" s="52"/>
      <c r="CR14946" s="52"/>
      <c r="CS14946" s="52"/>
      <c r="CT14946" s="52"/>
      <c r="CU14946" s="33"/>
      <c r="CV14946" s="33"/>
    </row>
    <row r="14947" spans="74:100">
      <c r="BV14947" s="62"/>
      <c r="BW14947" s="62"/>
      <c r="BX14947" s="62"/>
      <c r="BY14947" s="62"/>
      <c r="BZ14947" s="62"/>
      <c r="CA14947" s="62"/>
      <c r="CB14947" s="62"/>
      <c r="CC14947" s="62"/>
      <c r="CD14947" s="62"/>
      <c r="CE14947" s="62"/>
      <c r="CF14947" s="62"/>
      <c r="CL14947" s="56" t="s">
        <v>7347</v>
      </c>
      <c r="CM14947" s="56" t="s">
        <v>213</v>
      </c>
      <c r="CN14947" s="56" t="s">
        <v>213</v>
      </c>
      <c r="CO14947" s="52"/>
      <c r="CP14947" s="52"/>
      <c r="CQ14947" s="52"/>
      <c r="CR14947" s="52"/>
      <c r="CS14947" s="52"/>
      <c r="CT14947" s="52"/>
      <c r="CU14947" s="33"/>
      <c r="CV14947" s="33"/>
    </row>
    <row r="14948" spans="74:100">
      <c r="BV14948" s="62"/>
      <c r="BW14948" s="62"/>
      <c r="BX14948" s="62"/>
      <c r="BY14948" s="62"/>
      <c r="BZ14948" s="62"/>
      <c r="CA14948" s="62"/>
      <c r="CB14948" s="62"/>
      <c r="CC14948" s="62"/>
      <c r="CD14948" s="62"/>
      <c r="CE14948" s="62"/>
      <c r="CF14948" s="62"/>
      <c r="CL14948" s="56" t="s">
        <v>7348</v>
      </c>
      <c r="CM14948" s="56" t="s">
        <v>213</v>
      </c>
      <c r="CN14948" s="56" t="s">
        <v>213</v>
      </c>
      <c r="CO14948" s="52"/>
      <c r="CP14948" s="52"/>
      <c r="CQ14948" s="52"/>
      <c r="CR14948" s="52"/>
      <c r="CS14948" s="52"/>
      <c r="CT14948" s="52"/>
      <c r="CU14948" s="33"/>
      <c r="CV14948" s="33"/>
    </row>
    <row r="14949" spans="74:100">
      <c r="BV14949" s="62"/>
      <c r="BW14949" s="62"/>
      <c r="BX14949" s="62"/>
      <c r="BY14949" s="62"/>
      <c r="BZ14949" s="62"/>
      <c r="CA14949" s="62"/>
      <c r="CB14949" s="62"/>
      <c r="CC14949" s="62"/>
      <c r="CD14949" s="62"/>
      <c r="CE14949" s="62"/>
      <c r="CF14949" s="62"/>
      <c r="CL14949" s="56" t="s">
        <v>7349</v>
      </c>
      <c r="CM14949" s="56" t="s">
        <v>213</v>
      </c>
      <c r="CN14949" s="56" t="s">
        <v>213</v>
      </c>
      <c r="CO14949" s="52"/>
      <c r="CP14949" s="52"/>
      <c r="CQ14949" s="52"/>
      <c r="CR14949" s="52"/>
      <c r="CS14949" s="52"/>
      <c r="CT14949" s="52"/>
      <c r="CU14949" s="33"/>
      <c r="CV14949" s="33"/>
    </row>
    <row r="14950" spans="74:100">
      <c r="BV14950" s="62"/>
      <c r="BW14950" s="62"/>
      <c r="BX14950" s="62"/>
      <c r="BY14950" s="62"/>
      <c r="BZ14950" s="62"/>
      <c r="CA14950" s="62"/>
      <c r="CB14950" s="62"/>
      <c r="CC14950" s="62"/>
      <c r="CD14950" s="62"/>
      <c r="CE14950" s="62"/>
      <c r="CF14950" s="62"/>
      <c r="CL14950" s="56" t="s">
        <v>7353</v>
      </c>
      <c r="CM14950" s="56" t="s">
        <v>213</v>
      </c>
      <c r="CN14950" s="56" t="s">
        <v>213</v>
      </c>
      <c r="CO14950" s="52"/>
      <c r="CP14950" s="52"/>
      <c r="CQ14950" s="52"/>
      <c r="CR14950" s="52"/>
      <c r="CS14950" s="52"/>
      <c r="CT14950" s="52"/>
      <c r="CU14950" s="33"/>
      <c r="CV14950" s="33"/>
    </row>
    <row r="14951" spans="74:100">
      <c r="BV14951" s="62"/>
      <c r="BW14951" s="62"/>
      <c r="BX14951" s="62"/>
      <c r="BY14951" s="62"/>
      <c r="BZ14951" s="62"/>
      <c r="CA14951" s="62"/>
      <c r="CB14951" s="62"/>
      <c r="CC14951" s="62"/>
      <c r="CD14951" s="62"/>
      <c r="CE14951" s="62"/>
      <c r="CF14951" s="62"/>
      <c r="CL14951" s="56" t="s">
        <v>7350</v>
      </c>
      <c r="CM14951" s="56" t="s">
        <v>213</v>
      </c>
      <c r="CN14951" s="56" t="s">
        <v>213</v>
      </c>
      <c r="CO14951" s="52"/>
      <c r="CP14951" s="52"/>
      <c r="CQ14951" s="52"/>
      <c r="CR14951" s="52"/>
      <c r="CS14951" s="52"/>
      <c r="CT14951" s="52"/>
      <c r="CU14951" s="33"/>
      <c r="CV14951" s="33"/>
    </row>
    <row r="14952" spans="74:100">
      <c r="BV14952" s="62"/>
      <c r="BW14952" s="62"/>
      <c r="BX14952" s="62"/>
      <c r="BY14952" s="62"/>
      <c r="BZ14952" s="62"/>
      <c r="CA14952" s="62"/>
      <c r="CB14952" s="62"/>
      <c r="CC14952" s="62"/>
      <c r="CD14952" s="62"/>
      <c r="CE14952" s="62"/>
      <c r="CF14952" s="62"/>
      <c r="CL14952" s="56" t="s">
        <v>7354</v>
      </c>
      <c r="CM14952" s="56" t="s">
        <v>213</v>
      </c>
      <c r="CN14952" s="56" t="s">
        <v>213</v>
      </c>
      <c r="CO14952" s="52"/>
      <c r="CP14952" s="52"/>
      <c r="CQ14952" s="52"/>
      <c r="CR14952" s="52"/>
      <c r="CS14952" s="52"/>
      <c r="CT14952" s="52"/>
      <c r="CU14952" s="33"/>
      <c r="CV14952" s="33"/>
    </row>
    <row r="14953" spans="74:100">
      <c r="BV14953" s="62"/>
      <c r="BW14953" s="62"/>
      <c r="BX14953" s="62"/>
      <c r="BY14953" s="62"/>
      <c r="BZ14953" s="62"/>
      <c r="CA14953" s="62"/>
      <c r="CB14953" s="62"/>
      <c r="CC14953" s="62"/>
      <c r="CD14953" s="62"/>
      <c r="CE14953" s="62"/>
      <c r="CF14953" s="62"/>
      <c r="CL14953" s="56" t="s">
        <v>7355</v>
      </c>
      <c r="CM14953" s="56" t="s">
        <v>213</v>
      </c>
      <c r="CN14953" s="56" t="s">
        <v>213</v>
      </c>
      <c r="CO14953" s="52"/>
      <c r="CP14953" s="52"/>
      <c r="CQ14953" s="52"/>
      <c r="CR14953" s="52"/>
      <c r="CS14953" s="52"/>
      <c r="CT14953" s="52"/>
      <c r="CU14953" s="33"/>
      <c r="CV14953" s="33"/>
    </row>
    <row r="14954" spans="74:100">
      <c r="BV14954" s="62"/>
      <c r="BW14954" s="62"/>
      <c r="BX14954" s="62"/>
      <c r="BY14954" s="62"/>
      <c r="BZ14954" s="62"/>
      <c r="CA14954" s="62"/>
      <c r="CB14954" s="62"/>
      <c r="CC14954" s="62"/>
      <c r="CD14954" s="62"/>
      <c r="CE14954" s="62"/>
      <c r="CF14954" s="62"/>
      <c r="CL14954" s="56" t="s">
        <v>25121</v>
      </c>
      <c r="CM14954" s="56" t="s">
        <v>213</v>
      </c>
      <c r="CN14954" s="56" t="s">
        <v>213</v>
      </c>
      <c r="CO14954" s="52"/>
      <c r="CP14954" s="52"/>
      <c r="CQ14954" s="52"/>
      <c r="CR14954" s="52"/>
      <c r="CS14954" s="52"/>
      <c r="CT14954" s="52"/>
      <c r="CU14954" s="33"/>
      <c r="CV14954" s="33"/>
    </row>
    <row r="14955" spans="74:100">
      <c r="BV14955" s="62"/>
      <c r="BW14955" s="62"/>
      <c r="BX14955" s="62"/>
      <c r="BY14955" s="62"/>
      <c r="BZ14955" s="62"/>
      <c r="CA14955" s="62"/>
      <c r="CB14955" s="62"/>
      <c r="CC14955" s="62"/>
      <c r="CD14955" s="62"/>
      <c r="CE14955" s="62"/>
      <c r="CF14955" s="62"/>
      <c r="CL14955" s="56" t="s">
        <v>7351</v>
      </c>
      <c r="CM14955" s="56" t="s">
        <v>213</v>
      </c>
      <c r="CN14955" s="56" t="s">
        <v>213</v>
      </c>
      <c r="CO14955" s="52"/>
      <c r="CP14955" s="52"/>
      <c r="CQ14955" s="52"/>
      <c r="CR14955" s="52"/>
      <c r="CS14955" s="52"/>
      <c r="CT14955" s="52"/>
      <c r="CU14955" s="33"/>
      <c r="CV14955" s="33"/>
    </row>
    <row r="14956" spans="74:100">
      <c r="BV14956" s="62"/>
      <c r="BW14956" s="62"/>
      <c r="BX14956" s="62"/>
      <c r="BY14956" s="62"/>
      <c r="BZ14956" s="62"/>
      <c r="CA14956" s="62"/>
      <c r="CB14956" s="62"/>
      <c r="CC14956" s="62"/>
      <c r="CD14956" s="62"/>
      <c r="CE14956" s="62"/>
      <c r="CF14956" s="62"/>
      <c r="CL14956" s="56" t="s">
        <v>7356</v>
      </c>
      <c r="CM14956" s="56" t="s">
        <v>216</v>
      </c>
      <c r="CN14956" s="56" t="s">
        <v>216</v>
      </c>
      <c r="CO14956" s="52"/>
      <c r="CP14956" s="52"/>
      <c r="CQ14956" s="52"/>
      <c r="CR14956" s="52"/>
      <c r="CS14956" s="52"/>
      <c r="CT14956" s="52"/>
      <c r="CU14956" s="33"/>
      <c r="CV14956" s="33"/>
    </row>
    <row r="14957" spans="74:100">
      <c r="BV14957" s="62"/>
      <c r="BW14957" s="62"/>
      <c r="BX14957" s="62"/>
      <c r="BY14957" s="62"/>
      <c r="BZ14957" s="62"/>
      <c r="CA14957" s="62"/>
      <c r="CB14957" s="62"/>
      <c r="CC14957" s="62"/>
      <c r="CD14957" s="62"/>
      <c r="CE14957" s="62"/>
      <c r="CF14957" s="62"/>
      <c r="CL14957" s="56" t="s">
        <v>7357</v>
      </c>
      <c r="CM14957" s="56" t="s">
        <v>216</v>
      </c>
      <c r="CN14957" s="56" t="s">
        <v>216</v>
      </c>
      <c r="CO14957" s="52"/>
      <c r="CP14957" s="52"/>
      <c r="CQ14957" s="52"/>
      <c r="CR14957" s="52"/>
      <c r="CS14957" s="52"/>
      <c r="CT14957" s="52"/>
      <c r="CU14957" s="33"/>
      <c r="CV14957" s="33"/>
    </row>
    <row r="14958" spans="74:100">
      <c r="BV14958" s="62"/>
      <c r="BW14958" s="62"/>
      <c r="BX14958" s="62"/>
      <c r="BY14958" s="62"/>
      <c r="BZ14958" s="62"/>
      <c r="CA14958" s="62"/>
      <c r="CB14958" s="62"/>
      <c r="CC14958" s="62"/>
      <c r="CD14958" s="62"/>
      <c r="CE14958" s="62"/>
      <c r="CF14958" s="62"/>
      <c r="CL14958" s="35" t="s">
        <v>29037</v>
      </c>
      <c r="CM14958" s="35" t="s">
        <v>217</v>
      </c>
      <c r="CN14958" s="35" t="s">
        <v>217</v>
      </c>
      <c r="CO14958" s="52"/>
      <c r="CP14958" s="52"/>
      <c r="CQ14958" s="52"/>
      <c r="CR14958" s="52"/>
      <c r="CS14958" s="52"/>
      <c r="CT14958" s="52"/>
      <c r="CU14958" s="33"/>
      <c r="CV14958" s="33"/>
    </row>
    <row r="14959" spans="74:100">
      <c r="BV14959" s="62"/>
      <c r="BW14959" s="62"/>
      <c r="BX14959" s="62"/>
      <c r="BY14959" s="62"/>
      <c r="BZ14959" s="62"/>
      <c r="CA14959" s="62"/>
      <c r="CB14959" s="62"/>
      <c r="CC14959" s="62"/>
      <c r="CD14959" s="62"/>
      <c r="CE14959" s="62"/>
      <c r="CF14959" s="62"/>
      <c r="CL14959" s="35" t="s">
        <v>12822</v>
      </c>
      <c r="CM14959" s="35" t="s">
        <v>217</v>
      </c>
      <c r="CN14959" s="35" t="s">
        <v>217</v>
      </c>
      <c r="CO14959" s="52"/>
      <c r="CP14959" s="52"/>
      <c r="CQ14959" s="52"/>
      <c r="CR14959" s="52"/>
      <c r="CS14959" s="52"/>
      <c r="CT14959" s="52"/>
      <c r="CU14959" s="33"/>
      <c r="CV14959" s="33"/>
    </row>
    <row r="14960" spans="74:100">
      <c r="BV14960" s="62"/>
      <c r="BW14960" s="62"/>
      <c r="BX14960" s="62"/>
      <c r="BY14960" s="62"/>
      <c r="BZ14960" s="62"/>
      <c r="CA14960" s="62"/>
      <c r="CB14960" s="62"/>
      <c r="CC14960" s="62"/>
      <c r="CD14960" s="62"/>
      <c r="CE14960" s="62"/>
      <c r="CF14960" s="62"/>
      <c r="CL14960" s="35" t="s">
        <v>12823</v>
      </c>
      <c r="CM14960" s="35" t="s">
        <v>217</v>
      </c>
      <c r="CN14960" s="35" t="s">
        <v>217</v>
      </c>
      <c r="CO14960" s="52"/>
      <c r="CP14960" s="52"/>
      <c r="CQ14960" s="52"/>
      <c r="CR14960" s="52"/>
      <c r="CS14960" s="52"/>
      <c r="CT14960" s="52"/>
      <c r="CU14960" s="33"/>
      <c r="CV14960" s="33"/>
    </row>
    <row r="14961" spans="74:100">
      <c r="BV14961" s="62"/>
      <c r="BW14961" s="62"/>
      <c r="BX14961" s="62"/>
      <c r="BY14961" s="62"/>
      <c r="BZ14961" s="62"/>
      <c r="CA14961" s="62"/>
      <c r="CB14961" s="62"/>
      <c r="CC14961" s="62"/>
      <c r="CD14961" s="62"/>
      <c r="CE14961" s="62"/>
      <c r="CF14961" s="62"/>
      <c r="CL14961" s="35" t="s">
        <v>12824</v>
      </c>
      <c r="CM14961" s="35" t="s">
        <v>217</v>
      </c>
      <c r="CN14961" s="35" t="s">
        <v>217</v>
      </c>
      <c r="CO14961" s="52"/>
      <c r="CP14961" s="52"/>
      <c r="CQ14961" s="52"/>
      <c r="CR14961" s="52"/>
      <c r="CS14961" s="52"/>
      <c r="CT14961" s="52"/>
      <c r="CU14961" s="33"/>
      <c r="CV14961" s="33"/>
    </row>
    <row r="14962" spans="74:100">
      <c r="BV14962" s="62"/>
      <c r="BW14962" s="62"/>
      <c r="BX14962" s="62"/>
      <c r="BY14962" s="62"/>
      <c r="BZ14962" s="62"/>
      <c r="CA14962" s="62"/>
      <c r="CB14962" s="62"/>
      <c r="CC14962" s="62"/>
      <c r="CD14962" s="62"/>
      <c r="CE14962" s="62"/>
      <c r="CF14962" s="62"/>
      <c r="CL14962" s="35" t="s">
        <v>12848</v>
      </c>
      <c r="CM14962" s="35" t="s">
        <v>217</v>
      </c>
      <c r="CN14962" s="35" t="s">
        <v>217</v>
      </c>
      <c r="CO14962" s="52"/>
      <c r="CP14962" s="52"/>
      <c r="CQ14962" s="52"/>
      <c r="CR14962" s="52"/>
      <c r="CS14962" s="52"/>
      <c r="CT14962" s="52"/>
      <c r="CU14962" s="33"/>
      <c r="CV14962" s="33"/>
    </row>
    <row r="14963" spans="74:100">
      <c r="BV14963" s="62"/>
      <c r="BW14963" s="62"/>
      <c r="BX14963" s="62"/>
      <c r="BY14963" s="62"/>
      <c r="BZ14963" s="62"/>
      <c r="CA14963" s="62"/>
      <c r="CB14963" s="62"/>
      <c r="CC14963" s="62"/>
      <c r="CD14963" s="62"/>
      <c r="CE14963" s="62"/>
      <c r="CF14963" s="62"/>
      <c r="CL14963" s="35" t="s">
        <v>12849</v>
      </c>
      <c r="CM14963" s="35" t="s">
        <v>217</v>
      </c>
      <c r="CN14963" s="35" t="s">
        <v>217</v>
      </c>
      <c r="CO14963" s="52"/>
      <c r="CP14963" s="52"/>
      <c r="CQ14963" s="52"/>
      <c r="CR14963" s="52"/>
      <c r="CS14963" s="52"/>
      <c r="CT14963" s="52"/>
      <c r="CU14963" s="33"/>
      <c r="CV14963" s="33"/>
    </row>
    <row r="14964" spans="74:100">
      <c r="BV14964" s="62"/>
      <c r="BW14964" s="62"/>
      <c r="BX14964" s="62"/>
      <c r="BY14964" s="62"/>
      <c r="BZ14964" s="62"/>
      <c r="CA14964" s="62"/>
      <c r="CB14964" s="62"/>
      <c r="CC14964" s="62"/>
      <c r="CD14964" s="62"/>
      <c r="CE14964" s="62"/>
      <c r="CF14964" s="62"/>
      <c r="CL14964" s="35" t="s">
        <v>12825</v>
      </c>
      <c r="CM14964" s="35" t="s">
        <v>217</v>
      </c>
      <c r="CN14964" s="35" t="s">
        <v>217</v>
      </c>
      <c r="CO14964" s="52"/>
      <c r="CP14964" s="52"/>
      <c r="CQ14964" s="52"/>
      <c r="CR14964" s="52"/>
      <c r="CS14964" s="52"/>
      <c r="CT14964" s="52"/>
      <c r="CU14964" s="33"/>
      <c r="CV14964" s="33"/>
    </row>
    <row r="14965" spans="74:100">
      <c r="BV14965" s="62"/>
      <c r="BW14965" s="62"/>
      <c r="BX14965" s="62"/>
      <c r="BY14965" s="62"/>
      <c r="BZ14965" s="62"/>
      <c r="CA14965" s="62"/>
      <c r="CB14965" s="62"/>
      <c r="CC14965" s="62"/>
      <c r="CD14965" s="62"/>
      <c r="CE14965" s="62"/>
      <c r="CF14965" s="62"/>
      <c r="CL14965" s="35" t="s">
        <v>12844</v>
      </c>
      <c r="CM14965" s="35" t="s">
        <v>217</v>
      </c>
      <c r="CN14965" s="35" t="s">
        <v>217</v>
      </c>
      <c r="CO14965" s="52"/>
      <c r="CP14965" s="52"/>
      <c r="CQ14965" s="52"/>
      <c r="CR14965" s="52"/>
      <c r="CS14965" s="52"/>
      <c r="CT14965" s="52"/>
      <c r="CU14965" s="33"/>
      <c r="CV14965" s="33"/>
    </row>
    <row r="14966" spans="74:100">
      <c r="BV14966" s="62"/>
      <c r="BW14966" s="62"/>
      <c r="BX14966" s="62"/>
      <c r="BY14966" s="62"/>
      <c r="BZ14966" s="62"/>
      <c r="CA14966" s="62"/>
      <c r="CB14966" s="62"/>
      <c r="CC14966" s="62"/>
      <c r="CD14966" s="62"/>
      <c r="CE14966" s="62"/>
      <c r="CF14966" s="62"/>
      <c r="CL14966" s="35" t="s">
        <v>12850</v>
      </c>
      <c r="CM14966" s="35" t="s">
        <v>217</v>
      </c>
      <c r="CN14966" s="35" t="s">
        <v>217</v>
      </c>
      <c r="CO14966" s="52"/>
      <c r="CP14966" s="52"/>
      <c r="CQ14966" s="52"/>
      <c r="CR14966" s="52"/>
      <c r="CS14966" s="52"/>
      <c r="CT14966" s="52"/>
      <c r="CU14966" s="33"/>
      <c r="CV14966" s="33"/>
    </row>
    <row r="14967" spans="74:100">
      <c r="BV14967" s="62"/>
      <c r="BW14967" s="62"/>
      <c r="BX14967" s="62"/>
      <c r="BY14967" s="62"/>
      <c r="BZ14967" s="62"/>
      <c r="CA14967" s="62"/>
      <c r="CB14967" s="62"/>
      <c r="CC14967" s="62"/>
      <c r="CD14967" s="62"/>
      <c r="CE14967" s="62"/>
      <c r="CF14967" s="62"/>
      <c r="CL14967" s="56" t="s">
        <v>12866</v>
      </c>
      <c r="CM14967" s="56" t="s">
        <v>217</v>
      </c>
      <c r="CN14967" s="56" t="s">
        <v>217</v>
      </c>
      <c r="CO14967" s="52"/>
      <c r="CP14967" s="52"/>
      <c r="CQ14967" s="52"/>
      <c r="CR14967" s="52"/>
      <c r="CS14967" s="52"/>
      <c r="CT14967" s="52"/>
      <c r="CU14967" s="33"/>
      <c r="CV14967" s="33"/>
    </row>
    <row r="14968" spans="74:100">
      <c r="BV14968" s="62"/>
      <c r="BW14968" s="62"/>
      <c r="BX14968" s="62"/>
      <c r="BY14968" s="62"/>
      <c r="BZ14968" s="62"/>
      <c r="CA14968" s="62"/>
      <c r="CB14968" s="62"/>
      <c r="CC14968" s="62"/>
      <c r="CD14968" s="62"/>
      <c r="CE14968" s="62"/>
      <c r="CF14968" s="62"/>
      <c r="CL14968" s="35" t="s">
        <v>12826</v>
      </c>
      <c r="CM14968" s="35" t="s">
        <v>217</v>
      </c>
      <c r="CN14968" s="35" t="s">
        <v>217</v>
      </c>
      <c r="CO14968" s="52"/>
      <c r="CP14968" s="52"/>
      <c r="CQ14968" s="52"/>
      <c r="CR14968" s="52"/>
      <c r="CS14968" s="52"/>
      <c r="CT14968" s="52"/>
      <c r="CU14968" s="33"/>
      <c r="CV14968" s="33"/>
    </row>
    <row r="14969" spans="74:100">
      <c r="BV14969" s="62"/>
      <c r="BW14969" s="62"/>
      <c r="BX14969" s="62"/>
      <c r="BY14969" s="62"/>
      <c r="BZ14969" s="62"/>
      <c r="CA14969" s="62"/>
      <c r="CB14969" s="62"/>
      <c r="CC14969" s="62"/>
      <c r="CD14969" s="62"/>
      <c r="CE14969" s="62"/>
      <c r="CF14969" s="62"/>
      <c r="CL14969" s="35" t="s">
        <v>12827</v>
      </c>
      <c r="CM14969" s="35" t="s">
        <v>217</v>
      </c>
      <c r="CN14969" s="35" t="s">
        <v>217</v>
      </c>
      <c r="CO14969" s="52"/>
      <c r="CP14969" s="52"/>
      <c r="CQ14969" s="52"/>
      <c r="CR14969" s="52"/>
      <c r="CS14969" s="52"/>
      <c r="CT14969" s="52"/>
      <c r="CU14969" s="33"/>
      <c r="CV14969" s="33"/>
    </row>
    <row r="14970" spans="74:100">
      <c r="BV14970" s="62"/>
      <c r="BW14970" s="62"/>
      <c r="BX14970" s="62"/>
      <c r="BY14970" s="62"/>
      <c r="BZ14970" s="62"/>
      <c r="CA14970" s="62"/>
      <c r="CB14970" s="62"/>
      <c r="CC14970" s="62"/>
      <c r="CD14970" s="62"/>
      <c r="CE14970" s="62"/>
      <c r="CF14970" s="62"/>
      <c r="CL14970" s="35" t="s">
        <v>12828</v>
      </c>
      <c r="CM14970" s="35" t="s">
        <v>217</v>
      </c>
      <c r="CN14970" s="35" t="s">
        <v>217</v>
      </c>
      <c r="CO14970" s="52"/>
      <c r="CP14970" s="52"/>
      <c r="CQ14970" s="52"/>
      <c r="CR14970" s="52"/>
      <c r="CS14970" s="52"/>
      <c r="CT14970" s="52"/>
      <c r="CU14970" s="33"/>
      <c r="CV14970" s="33"/>
    </row>
    <row r="14971" spans="74:100">
      <c r="BV14971" s="62"/>
      <c r="BW14971" s="62"/>
      <c r="BX14971" s="62"/>
      <c r="BY14971" s="62"/>
      <c r="BZ14971" s="62"/>
      <c r="CA14971" s="62"/>
      <c r="CB14971" s="62"/>
      <c r="CC14971" s="62"/>
      <c r="CD14971" s="62"/>
      <c r="CE14971" s="62"/>
      <c r="CF14971" s="62"/>
      <c r="CL14971" s="56" t="s">
        <v>7362</v>
      </c>
      <c r="CM14971" s="56" t="s">
        <v>216</v>
      </c>
      <c r="CN14971" s="56" t="s">
        <v>216</v>
      </c>
      <c r="CO14971" s="52"/>
      <c r="CP14971" s="52"/>
      <c r="CQ14971" s="52"/>
      <c r="CR14971" s="52"/>
      <c r="CS14971" s="52"/>
      <c r="CT14971" s="52"/>
      <c r="CU14971" s="33"/>
      <c r="CV14971" s="33"/>
    </row>
    <row r="14972" spans="74:100">
      <c r="BV14972" s="62"/>
      <c r="BW14972" s="62"/>
      <c r="BX14972" s="62"/>
      <c r="BY14972" s="62"/>
      <c r="BZ14972" s="62"/>
      <c r="CA14972" s="62"/>
      <c r="CB14972" s="62"/>
      <c r="CC14972" s="62"/>
      <c r="CD14972" s="62"/>
      <c r="CE14972" s="62"/>
      <c r="CF14972" s="62"/>
      <c r="CL14972" s="35" t="s">
        <v>7360</v>
      </c>
      <c r="CM14972" s="35" t="s">
        <v>217</v>
      </c>
      <c r="CN14972" s="35" t="s">
        <v>217</v>
      </c>
      <c r="CO14972" s="52"/>
      <c r="CP14972" s="52"/>
      <c r="CQ14972" s="52"/>
      <c r="CR14972" s="52"/>
      <c r="CS14972" s="52"/>
      <c r="CT14972" s="52"/>
      <c r="CU14972" s="33"/>
      <c r="CV14972" s="33"/>
    </row>
    <row r="14973" spans="74:100">
      <c r="BV14973" s="62"/>
      <c r="BW14973" s="62"/>
      <c r="BX14973" s="62"/>
      <c r="BY14973" s="62"/>
      <c r="BZ14973" s="62"/>
      <c r="CA14973" s="62"/>
      <c r="CB14973" s="62"/>
      <c r="CC14973" s="62"/>
      <c r="CD14973" s="62"/>
      <c r="CE14973" s="62"/>
      <c r="CF14973" s="62"/>
      <c r="CL14973" s="35" t="s">
        <v>29038</v>
      </c>
      <c r="CM14973" s="35" t="s">
        <v>217</v>
      </c>
      <c r="CN14973" s="35" t="s">
        <v>217</v>
      </c>
      <c r="CO14973" s="52"/>
      <c r="CP14973" s="52"/>
      <c r="CQ14973" s="52"/>
      <c r="CR14973" s="52"/>
      <c r="CS14973" s="52"/>
      <c r="CT14973" s="52"/>
      <c r="CU14973" s="33"/>
      <c r="CV14973" s="33"/>
    </row>
    <row r="14974" spans="74:100">
      <c r="BV14974" s="62"/>
      <c r="BW14974" s="62"/>
      <c r="BX14974" s="62"/>
      <c r="BY14974" s="62"/>
      <c r="BZ14974" s="62"/>
      <c r="CA14974" s="62"/>
      <c r="CB14974" s="62"/>
      <c r="CC14974" s="62"/>
      <c r="CD14974" s="62"/>
      <c r="CE14974" s="62"/>
      <c r="CF14974" s="62"/>
      <c r="CL14974" s="35" t="s">
        <v>7377</v>
      </c>
      <c r="CM14974" s="35" t="s">
        <v>217</v>
      </c>
      <c r="CN14974" s="35" t="s">
        <v>217</v>
      </c>
      <c r="CO14974" s="52"/>
      <c r="CP14974" s="52"/>
      <c r="CQ14974" s="52"/>
      <c r="CR14974" s="52"/>
      <c r="CS14974" s="52"/>
      <c r="CT14974" s="52"/>
      <c r="CU14974" s="33"/>
      <c r="CV14974" s="33"/>
    </row>
    <row r="14975" spans="74:100">
      <c r="BV14975" s="62"/>
      <c r="BW14975" s="62"/>
      <c r="BX14975" s="62"/>
      <c r="BY14975" s="62"/>
      <c r="BZ14975" s="62"/>
      <c r="CA14975" s="62"/>
      <c r="CB14975" s="62"/>
      <c r="CC14975" s="62"/>
      <c r="CD14975" s="62"/>
      <c r="CE14975" s="62"/>
      <c r="CF14975" s="62"/>
      <c r="CL14975" s="56" t="s">
        <v>7366</v>
      </c>
      <c r="CM14975" s="56" t="s">
        <v>216</v>
      </c>
      <c r="CN14975" s="56" t="s">
        <v>216</v>
      </c>
      <c r="CO14975" s="52"/>
      <c r="CP14975" s="52"/>
      <c r="CQ14975" s="52"/>
      <c r="CR14975" s="52"/>
      <c r="CS14975" s="52"/>
      <c r="CT14975" s="52"/>
      <c r="CU14975" s="33"/>
      <c r="CV14975" s="33"/>
    </row>
    <row r="14976" spans="74:100">
      <c r="BV14976" s="62"/>
      <c r="BW14976" s="62"/>
      <c r="BX14976" s="62"/>
      <c r="BY14976" s="62"/>
      <c r="BZ14976" s="62"/>
      <c r="CA14976" s="62"/>
      <c r="CB14976" s="62"/>
      <c r="CC14976" s="62"/>
      <c r="CD14976" s="62"/>
      <c r="CE14976" s="62"/>
      <c r="CF14976" s="62"/>
      <c r="CL14976" s="35" t="s">
        <v>7383</v>
      </c>
      <c r="CM14976" s="35" t="s">
        <v>217</v>
      </c>
      <c r="CN14976" s="35" t="s">
        <v>217</v>
      </c>
      <c r="CO14976" s="52"/>
      <c r="CP14976" s="52"/>
      <c r="CQ14976" s="52"/>
      <c r="CR14976" s="52"/>
      <c r="CS14976" s="52"/>
      <c r="CT14976" s="52"/>
      <c r="CU14976" s="33"/>
      <c r="CV14976" s="33"/>
    </row>
    <row r="14977" spans="74:100">
      <c r="BV14977" s="62"/>
      <c r="BW14977" s="62"/>
      <c r="BX14977" s="62"/>
      <c r="BY14977" s="62"/>
      <c r="BZ14977" s="62"/>
      <c r="CA14977" s="62"/>
      <c r="CB14977" s="62"/>
      <c r="CC14977" s="62"/>
      <c r="CD14977" s="62"/>
      <c r="CE14977" s="62"/>
      <c r="CF14977" s="62"/>
      <c r="CL14977" s="56" t="s">
        <v>3246</v>
      </c>
      <c r="CM14977" s="56" t="s">
        <v>216</v>
      </c>
      <c r="CN14977" s="56" t="s">
        <v>216</v>
      </c>
      <c r="CO14977" s="52"/>
      <c r="CP14977" s="52"/>
      <c r="CQ14977" s="52"/>
      <c r="CR14977" s="52"/>
      <c r="CS14977" s="52"/>
      <c r="CT14977" s="52"/>
      <c r="CU14977" s="33"/>
      <c r="CV14977" s="33"/>
    </row>
    <row r="14978" spans="74:100">
      <c r="BV14978" s="62"/>
      <c r="BW14978" s="62"/>
      <c r="BX14978" s="62"/>
      <c r="BY14978" s="62"/>
      <c r="BZ14978" s="62"/>
      <c r="CA14978" s="62"/>
      <c r="CB14978" s="62"/>
      <c r="CC14978" s="62"/>
      <c r="CD14978" s="62"/>
      <c r="CE14978" s="62"/>
      <c r="CF14978" s="62"/>
      <c r="CL14978" s="56" t="s">
        <v>23431</v>
      </c>
      <c r="CM14978" s="56" t="s">
        <v>216</v>
      </c>
      <c r="CN14978" s="56" t="s">
        <v>216</v>
      </c>
      <c r="CO14978" s="52"/>
      <c r="CP14978" s="52"/>
      <c r="CQ14978" s="52"/>
      <c r="CR14978" s="52"/>
      <c r="CS14978" s="52"/>
      <c r="CT14978" s="52"/>
      <c r="CU14978" s="33"/>
      <c r="CV14978" s="33"/>
    </row>
    <row r="14979" spans="74:100">
      <c r="BV14979" s="62"/>
      <c r="BW14979" s="62"/>
      <c r="BX14979" s="62"/>
      <c r="BY14979" s="62"/>
      <c r="BZ14979" s="62"/>
      <c r="CA14979" s="62"/>
      <c r="CB14979" s="62"/>
      <c r="CC14979" s="62"/>
      <c r="CD14979" s="62"/>
      <c r="CE14979" s="62"/>
      <c r="CF14979" s="62"/>
      <c r="CL14979" s="56" t="s">
        <v>23432</v>
      </c>
      <c r="CM14979" s="56" t="s">
        <v>216</v>
      </c>
      <c r="CN14979" s="56" t="s">
        <v>216</v>
      </c>
      <c r="CO14979" s="52"/>
      <c r="CP14979" s="52"/>
      <c r="CQ14979" s="52"/>
      <c r="CR14979" s="52"/>
      <c r="CS14979" s="52"/>
      <c r="CT14979" s="52"/>
      <c r="CU14979" s="33"/>
      <c r="CV14979" s="33"/>
    </row>
    <row r="14980" spans="74:100">
      <c r="BV14980" s="62"/>
      <c r="BW14980" s="62"/>
      <c r="BX14980" s="62"/>
      <c r="BY14980" s="62"/>
      <c r="BZ14980" s="62"/>
      <c r="CA14980" s="62"/>
      <c r="CB14980" s="62"/>
      <c r="CC14980" s="62"/>
      <c r="CD14980" s="62"/>
      <c r="CE14980" s="62"/>
      <c r="CF14980" s="62"/>
      <c r="CL14980" s="56" t="s">
        <v>25122</v>
      </c>
      <c r="CM14980" s="56" t="s">
        <v>216</v>
      </c>
      <c r="CN14980" s="56" t="s">
        <v>216</v>
      </c>
      <c r="CO14980" s="52"/>
      <c r="CP14980" s="52"/>
      <c r="CQ14980" s="52"/>
      <c r="CR14980" s="52"/>
      <c r="CS14980" s="52"/>
      <c r="CT14980" s="52"/>
      <c r="CU14980" s="33"/>
      <c r="CV14980" s="33"/>
    </row>
    <row r="14981" spans="74:100">
      <c r="BV14981" s="62"/>
      <c r="BW14981" s="62"/>
      <c r="BX14981" s="62"/>
      <c r="BY14981" s="62"/>
      <c r="BZ14981" s="62"/>
      <c r="CA14981" s="62"/>
      <c r="CB14981" s="62"/>
      <c r="CC14981" s="62"/>
      <c r="CD14981" s="62"/>
      <c r="CE14981" s="62"/>
      <c r="CF14981" s="62"/>
      <c r="CL14981" s="56" t="s">
        <v>7367</v>
      </c>
      <c r="CM14981" s="56" t="s">
        <v>216</v>
      </c>
      <c r="CN14981" s="56" t="s">
        <v>216</v>
      </c>
      <c r="CO14981" s="52"/>
      <c r="CP14981" s="52"/>
      <c r="CQ14981" s="52"/>
      <c r="CR14981" s="52"/>
      <c r="CS14981" s="52"/>
      <c r="CT14981" s="52"/>
      <c r="CU14981" s="33"/>
      <c r="CV14981" s="33"/>
    </row>
    <row r="14982" spans="74:100">
      <c r="BV14982" s="62"/>
      <c r="BW14982" s="62"/>
      <c r="BX14982" s="62"/>
      <c r="BY14982" s="62"/>
      <c r="BZ14982" s="62"/>
      <c r="CA14982" s="62"/>
      <c r="CB14982" s="62"/>
      <c r="CC14982" s="62"/>
      <c r="CD14982" s="62"/>
      <c r="CE14982" s="62"/>
      <c r="CF14982" s="62"/>
      <c r="CL14982" s="56" t="s">
        <v>25123</v>
      </c>
      <c r="CM14982" s="56" t="s">
        <v>216</v>
      </c>
      <c r="CN14982" s="56" t="s">
        <v>216</v>
      </c>
      <c r="CO14982" s="52"/>
      <c r="CP14982" s="52"/>
      <c r="CQ14982" s="52"/>
      <c r="CR14982" s="52"/>
      <c r="CS14982" s="52"/>
      <c r="CT14982" s="52"/>
      <c r="CU14982" s="33"/>
      <c r="CV14982" s="33"/>
    </row>
    <row r="14983" spans="74:100">
      <c r="BV14983" s="62"/>
      <c r="BW14983" s="62"/>
      <c r="BX14983" s="62"/>
      <c r="BY14983" s="62"/>
      <c r="BZ14983" s="62"/>
      <c r="CA14983" s="62"/>
      <c r="CB14983" s="62"/>
      <c r="CC14983" s="62"/>
      <c r="CD14983" s="62"/>
      <c r="CE14983" s="62"/>
      <c r="CF14983" s="62"/>
      <c r="CL14983" s="56" t="s">
        <v>25124</v>
      </c>
      <c r="CM14983" s="56" t="s">
        <v>216</v>
      </c>
      <c r="CN14983" s="56" t="s">
        <v>216</v>
      </c>
      <c r="CO14983" s="52"/>
      <c r="CP14983" s="52"/>
      <c r="CQ14983" s="52"/>
      <c r="CR14983" s="52"/>
      <c r="CS14983" s="52"/>
      <c r="CT14983" s="52"/>
      <c r="CU14983" s="33"/>
      <c r="CV14983" s="33"/>
    </row>
    <row r="14984" spans="74:100">
      <c r="BV14984" s="62"/>
      <c r="BW14984" s="62"/>
      <c r="BX14984" s="62"/>
      <c r="BY14984" s="62"/>
      <c r="BZ14984" s="62"/>
      <c r="CA14984" s="62"/>
      <c r="CB14984" s="62"/>
      <c r="CC14984" s="62"/>
      <c r="CD14984" s="62"/>
      <c r="CE14984" s="62"/>
      <c r="CF14984" s="62"/>
      <c r="CL14984" s="56" t="s">
        <v>25125</v>
      </c>
      <c r="CM14984" s="56" t="s">
        <v>216</v>
      </c>
      <c r="CN14984" s="56" t="s">
        <v>216</v>
      </c>
      <c r="CO14984" s="52"/>
      <c r="CP14984" s="52"/>
      <c r="CQ14984" s="52"/>
      <c r="CR14984" s="52"/>
      <c r="CS14984" s="52"/>
      <c r="CT14984" s="52"/>
      <c r="CU14984" s="33"/>
      <c r="CV14984" s="33"/>
    </row>
    <row r="14985" spans="74:100">
      <c r="BV14985" s="62"/>
      <c r="BW14985" s="62"/>
      <c r="BX14985" s="62"/>
      <c r="BY14985" s="62"/>
      <c r="BZ14985" s="62"/>
      <c r="CA14985" s="62"/>
      <c r="CB14985" s="62"/>
      <c r="CC14985" s="62"/>
      <c r="CD14985" s="62"/>
      <c r="CE14985" s="62"/>
      <c r="CF14985" s="62"/>
      <c r="CL14985" s="56" t="s">
        <v>25126</v>
      </c>
      <c r="CM14985" s="56" t="s">
        <v>216</v>
      </c>
      <c r="CN14985" s="56" t="s">
        <v>216</v>
      </c>
      <c r="CO14985" s="52"/>
      <c r="CP14985" s="52"/>
      <c r="CQ14985" s="52"/>
      <c r="CR14985" s="52"/>
      <c r="CS14985" s="52"/>
      <c r="CT14985" s="52"/>
      <c r="CU14985" s="33"/>
      <c r="CV14985" s="33"/>
    </row>
    <row r="14986" spans="74:100">
      <c r="BV14986" s="62"/>
      <c r="BW14986" s="62"/>
      <c r="BX14986" s="62"/>
      <c r="BY14986" s="62"/>
      <c r="BZ14986" s="62"/>
      <c r="CA14986" s="62"/>
      <c r="CB14986" s="62"/>
      <c r="CC14986" s="62"/>
      <c r="CD14986" s="62"/>
      <c r="CE14986" s="62"/>
      <c r="CF14986" s="62"/>
      <c r="CL14986" s="56" t="s">
        <v>25127</v>
      </c>
      <c r="CM14986" s="56" t="s">
        <v>216</v>
      </c>
      <c r="CN14986" s="56" t="s">
        <v>216</v>
      </c>
      <c r="CO14986" s="52"/>
      <c r="CP14986" s="52"/>
      <c r="CQ14986" s="52"/>
      <c r="CR14986" s="52"/>
      <c r="CS14986" s="52"/>
      <c r="CT14986" s="52"/>
      <c r="CU14986" s="33"/>
      <c r="CV14986" s="33"/>
    </row>
    <row r="14987" spans="74:100">
      <c r="BV14987" s="62"/>
      <c r="BW14987" s="62"/>
      <c r="BX14987" s="62"/>
      <c r="BY14987" s="62"/>
      <c r="BZ14987" s="62"/>
      <c r="CA14987" s="62"/>
      <c r="CB14987" s="62"/>
      <c r="CC14987" s="62"/>
      <c r="CD14987" s="62"/>
      <c r="CE14987" s="62"/>
      <c r="CF14987" s="62"/>
      <c r="CL14987" s="56" t="s">
        <v>25128</v>
      </c>
      <c r="CM14987" s="56" t="s">
        <v>216</v>
      </c>
      <c r="CN14987" s="56" t="s">
        <v>216</v>
      </c>
      <c r="CO14987" s="52"/>
      <c r="CP14987" s="52"/>
      <c r="CQ14987" s="52"/>
      <c r="CR14987" s="52"/>
      <c r="CS14987" s="52"/>
      <c r="CT14987" s="52"/>
      <c r="CU14987" s="33"/>
      <c r="CV14987" s="33"/>
    </row>
    <row r="14988" spans="74:100">
      <c r="BV14988" s="62"/>
      <c r="BW14988" s="62"/>
      <c r="BX14988" s="62"/>
      <c r="BY14988" s="62"/>
      <c r="BZ14988" s="62"/>
      <c r="CA14988" s="62"/>
      <c r="CB14988" s="62"/>
      <c r="CC14988" s="62"/>
      <c r="CD14988" s="62"/>
      <c r="CE14988" s="62"/>
      <c r="CF14988" s="62"/>
      <c r="CL14988" s="56" t="s">
        <v>7363</v>
      </c>
      <c r="CM14988" s="56" t="s">
        <v>216</v>
      </c>
      <c r="CN14988" s="56" t="s">
        <v>216</v>
      </c>
      <c r="CO14988" s="52"/>
      <c r="CP14988" s="52"/>
      <c r="CQ14988" s="52"/>
      <c r="CR14988" s="52"/>
      <c r="CS14988" s="52"/>
      <c r="CT14988" s="52"/>
      <c r="CU14988" s="33"/>
      <c r="CV14988" s="33"/>
    </row>
    <row r="14989" spans="74:100">
      <c r="BV14989" s="62"/>
      <c r="BW14989" s="62"/>
      <c r="BX14989" s="62"/>
      <c r="BY14989" s="62"/>
      <c r="BZ14989" s="62"/>
      <c r="CA14989" s="62"/>
      <c r="CB14989" s="62"/>
      <c r="CC14989" s="62"/>
      <c r="CD14989" s="62"/>
      <c r="CE14989" s="62"/>
      <c r="CF14989" s="62"/>
      <c r="CL14989" s="56" t="s">
        <v>7364</v>
      </c>
      <c r="CM14989" s="56" t="s">
        <v>216</v>
      </c>
      <c r="CN14989" s="56" t="s">
        <v>216</v>
      </c>
      <c r="CO14989" s="52"/>
      <c r="CP14989" s="52"/>
      <c r="CQ14989" s="52"/>
      <c r="CR14989" s="52"/>
      <c r="CS14989" s="52"/>
      <c r="CT14989" s="52"/>
      <c r="CU14989" s="33"/>
      <c r="CV14989" s="33"/>
    </row>
    <row r="14990" spans="74:100">
      <c r="BV14990" s="62"/>
      <c r="BW14990" s="62"/>
      <c r="BX14990" s="62"/>
      <c r="BY14990" s="62"/>
      <c r="BZ14990" s="62"/>
      <c r="CA14990" s="62"/>
      <c r="CB14990" s="62"/>
      <c r="CC14990" s="62"/>
      <c r="CD14990" s="62"/>
      <c r="CE14990" s="62"/>
      <c r="CF14990" s="62"/>
      <c r="CL14990" s="35" t="s">
        <v>7372</v>
      </c>
      <c r="CM14990" s="35" t="s">
        <v>217</v>
      </c>
      <c r="CN14990" s="35" t="s">
        <v>217</v>
      </c>
      <c r="CO14990" s="52"/>
      <c r="CP14990" s="52"/>
      <c r="CQ14990" s="52"/>
      <c r="CR14990" s="52"/>
      <c r="CS14990" s="52"/>
      <c r="CT14990" s="52"/>
      <c r="CU14990" s="33"/>
      <c r="CV14990" s="33"/>
    </row>
    <row r="14991" spans="74:100">
      <c r="BV14991" s="62"/>
      <c r="BW14991" s="62"/>
      <c r="BX14991" s="62"/>
      <c r="BY14991" s="62"/>
      <c r="BZ14991" s="62"/>
      <c r="CA14991" s="62"/>
      <c r="CB14991" s="62"/>
      <c r="CC14991" s="62"/>
      <c r="CD14991" s="62"/>
      <c r="CE14991" s="62"/>
      <c r="CF14991" s="62"/>
      <c r="CL14991" s="35" t="s">
        <v>7378</v>
      </c>
      <c r="CM14991" s="35" t="s">
        <v>217</v>
      </c>
      <c r="CN14991" s="35" t="s">
        <v>217</v>
      </c>
      <c r="CO14991" s="52"/>
      <c r="CP14991" s="52"/>
      <c r="CQ14991" s="52"/>
      <c r="CR14991" s="52"/>
      <c r="CS14991" s="52"/>
      <c r="CT14991" s="52"/>
      <c r="CU14991" s="33"/>
      <c r="CV14991" s="33"/>
    </row>
    <row r="14992" spans="74:100">
      <c r="BV14992" s="62"/>
      <c r="BW14992" s="62"/>
      <c r="BX14992" s="62"/>
      <c r="BY14992" s="62"/>
      <c r="BZ14992" s="62"/>
      <c r="CA14992" s="62"/>
      <c r="CB14992" s="62"/>
      <c r="CC14992" s="62"/>
      <c r="CD14992" s="62"/>
      <c r="CE14992" s="62"/>
      <c r="CF14992" s="62"/>
      <c r="CL14992" s="35" t="s">
        <v>7373</v>
      </c>
      <c r="CM14992" s="35" t="s">
        <v>217</v>
      </c>
      <c r="CN14992" s="35" t="s">
        <v>217</v>
      </c>
      <c r="CO14992" s="52"/>
      <c r="CP14992" s="52"/>
      <c r="CQ14992" s="52"/>
      <c r="CR14992" s="52"/>
      <c r="CS14992" s="52"/>
      <c r="CT14992" s="52"/>
      <c r="CU14992" s="33"/>
      <c r="CV14992" s="33"/>
    </row>
    <row r="14993" spans="74:100">
      <c r="BV14993" s="62"/>
      <c r="BW14993" s="62"/>
      <c r="BX14993" s="62"/>
      <c r="BY14993" s="62"/>
      <c r="BZ14993" s="62"/>
      <c r="CA14993" s="62"/>
      <c r="CB14993" s="62"/>
      <c r="CC14993" s="62"/>
      <c r="CD14993" s="62"/>
      <c r="CE14993" s="62"/>
      <c r="CF14993" s="62"/>
      <c r="CL14993" s="35" t="s">
        <v>7374</v>
      </c>
      <c r="CM14993" s="35" t="s">
        <v>217</v>
      </c>
      <c r="CN14993" s="35" t="s">
        <v>217</v>
      </c>
      <c r="CO14993" s="52"/>
      <c r="CP14993" s="52"/>
      <c r="CQ14993" s="52"/>
      <c r="CR14993" s="52"/>
      <c r="CS14993" s="52"/>
      <c r="CT14993" s="52"/>
      <c r="CU14993" s="33"/>
      <c r="CV14993" s="33"/>
    </row>
    <row r="14994" spans="74:100">
      <c r="BV14994" s="62"/>
      <c r="BW14994" s="62"/>
      <c r="BX14994" s="62"/>
      <c r="BY14994" s="62"/>
      <c r="BZ14994" s="62"/>
      <c r="CA14994" s="62"/>
      <c r="CB14994" s="62"/>
      <c r="CC14994" s="62"/>
      <c r="CD14994" s="62"/>
      <c r="CE14994" s="62"/>
      <c r="CF14994" s="62"/>
      <c r="CL14994" s="35" t="s">
        <v>7375</v>
      </c>
      <c r="CM14994" s="35" t="s">
        <v>217</v>
      </c>
      <c r="CN14994" s="35" t="s">
        <v>217</v>
      </c>
      <c r="CO14994" s="52"/>
      <c r="CP14994" s="52"/>
      <c r="CQ14994" s="52"/>
      <c r="CR14994" s="52"/>
      <c r="CS14994" s="52"/>
      <c r="CT14994" s="52"/>
      <c r="CU14994" s="33"/>
      <c r="CV14994" s="33"/>
    </row>
    <row r="14995" spans="74:100">
      <c r="BV14995" s="62"/>
      <c r="BW14995" s="62"/>
      <c r="BX14995" s="62"/>
      <c r="BY14995" s="62"/>
      <c r="BZ14995" s="62"/>
      <c r="CA14995" s="62"/>
      <c r="CB14995" s="62"/>
      <c r="CC14995" s="62"/>
      <c r="CD14995" s="62"/>
      <c r="CE14995" s="62"/>
      <c r="CF14995" s="62"/>
      <c r="CL14995" s="35" t="s">
        <v>7376</v>
      </c>
      <c r="CM14995" s="35" t="s">
        <v>217</v>
      </c>
      <c r="CN14995" s="35" t="s">
        <v>217</v>
      </c>
      <c r="CO14995" s="52"/>
      <c r="CP14995" s="52"/>
      <c r="CQ14995" s="52"/>
      <c r="CR14995" s="52"/>
      <c r="CS14995" s="52"/>
      <c r="CT14995" s="52"/>
      <c r="CU14995" s="33"/>
      <c r="CV14995" s="33"/>
    </row>
    <row r="14996" spans="74:100">
      <c r="BV14996" s="62"/>
      <c r="BW14996" s="62"/>
      <c r="BX14996" s="62"/>
      <c r="BY14996" s="62"/>
      <c r="BZ14996" s="62"/>
      <c r="CA14996" s="62"/>
      <c r="CB14996" s="62"/>
      <c r="CC14996" s="62"/>
      <c r="CD14996" s="62"/>
      <c r="CE14996" s="62"/>
      <c r="CF14996" s="62"/>
      <c r="CL14996" s="35" t="s">
        <v>7379</v>
      </c>
      <c r="CM14996" s="35" t="s">
        <v>217</v>
      </c>
      <c r="CN14996" s="35" t="s">
        <v>217</v>
      </c>
      <c r="CO14996" s="52"/>
      <c r="CP14996" s="52"/>
      <c r="CQ14996" s="52"/>
      <c r="CR14996" s="52"/>
      <c r="CS14996" s="52"/>
      <c r="CT14996" s="52"/>
      <c r="CU14996" s="33"/>
      <c r="CV14996" s="33"/>
    </row>
    <row r="14997" spans="74:100">
      <c r="BV14997" s="62"/>
      <c r="BW14997" s="62"/>
      <c r="BX14997" s="62"/>
      <c r="BY14997" s="62"/>
      <c r="BZ14997" s="62"/>
      <c r="CA14997" s="62"/>
      <c r="CB14997" s="62"/>
      <c r="CC14997" s="62"/>
      <c r="CD14997" s="62"/>
      <c r="CE14997" s="62"/>
      <c r="CF14997" s="62"/>
      <c r="CL14997" s="56" t="s">
        <v>23433</v>
      </c>
      <c r="CM14997" s="56" t="s">
        <v>216</v>
      </c>
      <c r="CN14997" s="56" t="s">
        <v>216</v>
      </c>
      <c r="CO14997" s="52"/>
      <c r="CP14997" s="52"/>
      <c r="CQ14997" s="52"/>
      <c r="CR14997" s="52"/>
      <c r="CS14997" s="52"/>
      <c r="CT14997" s="52"/>
      <c r="CU14997" s="33"/>
      <c r="CV14997" s="33"/>
    </row>
    <row r="14998" spans="74:100">
      <c r="BV14998" s="62"/>
      <c r="BW14998" s="62"/>
      <c r="BX14998" s="62"/>
      <c r="BY14998" s="62"/>
      <c r="BZ14998" s="62"/>
      <c r="CA14998" s="62"/>
      <c r="CB14998" s="62"/>
      <c r="CC14998" s="62"/>
      <c r="CD14998" s="62"/>
      <c r="CE14998" s="62"/>
      <c r="CF14998" s="62"/>
      <c r="CL14998" s="56" t="s">
        <v>23434</v>
      </c>
      <c r="CM14998" s="56" t="s">
        <v>216</v>
      </c>
      <c r="CN14998" s="56" t="s">
        <v>216</v>
      </c>
      <c r="CO14998" s="52"/>
      <c r="CP14998" s="52"/>
      <c r="CQ14998" s="52"/>
      <c r="CR14998" s="52"/>
      <c r="CS14998" s="52"/>
      <c r="CT14998" s="52"/>
      <c r="CU14998" s="33"/>
      <c r="CV14998" s="33"/>
    </row>
    <row r="14999" spans="74:100">
      <c r="BV14999" s="62"/>
      <c r="BW14999" s="62"/>
      <c r="BX14999" s="62"/>
      <c r="BY14999" s="62"/>
      <c r="BZ14999" s="62"/>
      <c r="CA14999" s="62"/>
      <c r="CB14999" s="62"/>
      <c r="CC14999" s="62"/>
      <c r="CD14999" s="62"/>
      <c r="CE14999" s="62"/>
      <c r="CF14999" s="62"/>
      <c r="CL14999" s="56" t="s">
        <v>7365</v>
      </c>
      <c r="CM14999" s="56" t="s">
        <v>216</v>
      </c>
      <c r="CN14999" s="56" t="s">
        <v>216</v>
      </c>
      <c r="CO14999" s="52"/>
      <c r="CP14999" s="52"/>
      <c r="CQ14999" s="52"/>
      <c r="CR14999" s="52"/>
      <c r="CS14999" s="52"/>
      <c r="CT14999" s="52"/>
      <c r="CU14999" s="33"/>
      <c r="CV14999" s="33"/>
    </row>
    <row r="15000" spans="74:100">
      <c r="BV15000" s="62"/>
      <c r="BW15000" s="62"/>
      <c r="BX15000" s="62"/>
      <c r="BY15000" s="62"/>
      <c r="BZ15000" s="62"/>
      <c r="CA15000" s="62"/>
      <c r="CB15000" s="62"/>
      <c r="CC15000" s="62"/>
      <c r="CD15000" s="62"/>
      <c r="CE15000" s="62"/>
      <c r="CF15000" s="62"/>
      <c r="CL15000" s="56" t="s">
        <v>25129</v>
      </c>
      <c r="CM15000" s="56" t="s">
        <v>216</v>
      </c>
      <c r="CN15000" s="56" t="s">
        <v>216</v>
      </c>
      <c r="CO15000" s="52"/>
      <c r="CP15000" s="52"/>
      <c r="CQ15000" s="52"/>
      <c r="CR15000" s="52"/>
      <c r="CS15000" s="52"/>
      <c r="CT15000" s="52"/>
      <c r="CU15000" s="33"/>
      <c r="CV15000" s="33"/>
    </row>
    <row r="15001" spans="74:100">
      <c r="BV15001" s="62"/>
      <c r="BW15001" s="62"/>
      <c r="BX15001" s="62"/>
      <c r="BY15001" s="62"/>
      <c r="BZ15001" s="62"/>
      <c r="CA15001" s="62"/>
      <c r="CB15001" s="62"/>
      <c r="CC15001" s="62"/>
      <c r="CD15001" s="62"/>
      <c r="CE15001" s="62"/>
      <c r="CF15001" s="62"/>
      <c r="CL15001" s="56" t="s">
        <v>23435</v>
      </c>
      <c r="CM15001" s="56" t="s">
        <v>216</v>
      </c>
      <c r="CN15001" s="56" t="s">
        <v>216</v>
      </c>
      <c r="CO15001" s="52"/>
      <c r="CP15001" s="52"/>
      <c r="CQ15001" s="52"/>
      <c r="CR15001" s="52"/>
      <c r="CS15001" s="52"/>
      <c r="CT15001" s="52"/>
      <c r="CU15001" s="33"/>
      <c r="CV15001" s="33"/>
    </row>
    <row r="15002" spans="74:100">
      <c r="BV15002" s="62"/>
      <c r="BW15002" s="62"/>
      <c r="BX15002" s="62"/>
      <c r="BY15002" s="62"/>
      <c r="BZ15002" s="62"/>
      <c r="CA15002" s="62"/>
      <c r="CB15002" s="62"/>
      <c r="CC15002" s="62"/>
      <c r="CD15002" s="62"/>
      <c r="CE15002" s="62"/>
      <c r="CF15002" s="62"/>
      <c r="CL15002" s="56" t="s">
        <v>25130</v>
      </c>
      <c r="CM15002" s="56" t="s">
        <v>216</v>
      </c>
      <c r="CN15002" s="56" t="s">
        <v>216</v>
      </c>
      <c r="CO15002" s="52"/>
      <c r="CP15002" s="52"/>
      <c r="CQ15002" s="52"/>
      <c r="CR15002" s="52"/>
      <c r="CS15002" s="52"/>
      <c r="CT15002" s="52"/>
      <c r="CU15002" s="33"/>
      <c r="CV15002" s="33"/>
    </row>
    <row r="15003" spans="74:100">
      <c r="BV15003" s="62"/>
      <c r="BW15003" s="62"/>
      <c r="BX15003" s="62"/>
      <c r="BY15003" s="62"/>
      <c r="BZ15003" s="62"/>
      <c r="CA15003" s="62"/>
      <c r="CB15003" s="62"/>
      <c r="CC15003" s="62"/>
      <c r="CD15003" s="62"/>
      <c r="CE15003" s="62"/>
      <c r="CF15003" s="62"/>
      <c r="CL15003" s="35" t="s">
        <v>7384</v>
      </c>
      <c r="CM15003" s="35" t="s">
        <v>217</v>
      </c>
      <c r="CN15003" s="35" t="s">
        <v>217</v>
      </c>
      <c r="CO15003" s="52"/>
      <c r="CP15003" s="52"/>
      <c r="CQ15003" s="52"/>
      <c r="CR15003" s="52"/>
      <c r="CS15003" s="52"/>
      <c r="CT15003" s="52"/>
      <c r="CU15003" s="33"/>
      <c r="CV15003" s="33"/>
    </row>
    <row r="15004" spans="74:100">
      <c r="BV15004" s="62"/>
      <c r="BW15004" s="62"/>
      <c r="BX15004" s="62"/>
      <c r="BY15004" s="62"/>
      <c r="BZ15004" s="62"/>
      <c r="CA15004" s="62"/>
      <c r="CB15004" s="62"/>
      <c r="CC15004" s="62"/>
      <c r="CD15004" s="62"/>
      <c r="CE15004" s="62"/>
      <c r="CF15004" s="62"/>
      <c r="CL15004" s="56" t="s">
        <v>23436</v>
      </c>
      <c r="CM15004" s="56" t="s">
        <v>216</v>
      </c>
      <c r="CN15004" s="56" t="s">
        <v>216</v>
      </c>
      <c r="CO15004" s="52"/>
      <c r="CP15004" s="52"/>
      <c r="CQ15004" s="52"/>
      <c r="CR15004" s="52"/>
      <c r="CS15004" s="52"/>
      <c r="CT15004" s="52"/>
      <c r="CU15004" s="33"/>
      <c r="CV15004" s="33"/>
    </row>
    <row r="15005" spans="74:100">
      <c r="BV15005" s="62"/>
      <c r="BW15005" s="62"/>
      <c r="BX15005" s="62"/>
      <c r="BY15005" s="62"/>
      <c r="BZ15005" s="62"/>
      <c r="CA15005" s="62"/>
      <c r="CB15005" s="62"/>
      <c r="CC15005" s="62"/>
      <c r="CD15005" s="62"/>
      <c r="CE15005" s="62"/>
      <c r="CF15005" s="62"/>
      <c r="CL15005" s="56" t="s">
        <v>25131</v>
      </c>
      <c r="CM15005" s="56" t="s">
        <v>216</v>
      </c>
      <c r="CN15005" s="56" t="s">
        <v>216</v>
      </c>
      <c r="CO15005" s="52"/>
      <c r="CP15005" s="52"/>
      <c r="CQ15005" s="52"/>
      <c r="CR15005" s="52"/>
      <c r="CS15005" s="52"/>
      <c r="CT15005" s="52"/>
      <c r="CU15005" s="33"/>
      <c r="CV15005" s="33"/>
    </row>
    <row r="15006" spans="74:100">
      <c r="BV15006" s="62"/>
      <c r="BW15006" s="62"/>
      <c r="BX15006" s="62"/>
      <c r="BY15006" s="62"/>
      <c r="BZ15006" s="62"/>
      <c r="CA15006" s="62"/>
      <c r="CB15006" s="62"/>
      <c r="CC15006" s="62"/>
      <c r="CD15006" s="62"/>
      <c r="CE15006" s="62"/>
      <c r="CF15006" s="62"/>
      <c r="CL15006" s="56" t="s">
        <v>25132</v>
      </c>
      <c r="CM15006" s="56" t="s">
        <v>216</v>
      </c>
      <c r="CN15006" s="56" t="s">
        <v>216</v>
      </c>
      <c r="CO15006" s="52"/>
      <c r="CP15006" s="52"/>
      <c r="CQ15006" s="52"/>
      <c r="CR15006" s="52"/>
      <c r="CS15006" s="52"/>
      <c r="CT15006" s="52"/>
      <c r="CU15006" s="33"/>
      <c r="CV15006" s="33"/>
    </row>
    <row r="15007" spans="74:100">
      <c r="BV15007" s="62"/>
      <c r="BW15007" s="62"/>
      <c r="BX15007" s="62"/>
      <c r="BY15007" s="62"/>
      <c r="BZ15007" s="62"/>
      <c r="CA15007" s="62"/>
      <c r="CB15007" s="62"/>
      <c r="CC15007" s="62"/>
      <c r="CD15007" s="62"/>
      <c r="CE15007" s="62"/>
      <c r="CF15007" s="62"/>
      <c r="CL15007" s="56" t="s">
        <v>25133</v>
      </c>
      <c r="CM15007" s="56" t="s">
        <v>216</v>
      </c>
      <c r="CN15007" s="56" t="s">
        <v>216</v>
      </c>
      <c r="CO15007" s="52"/>
      <c r="CP15007" s="52"/>
      <c r="CQ15007" s="52"/>
      <c r="CR15007" s="52"/>
      <c r="CS15007" s="52"/>
      <c r="CT15007" s="52"/>
      <c r="CU15007" s="33"/>
      <c r="CV15007" s="33"/>
    </row>
    <row r="15008" spans="74:100">
      <c r="BV15008" s="62"/>
      <c r="BW15008" s="62"/>
      <c r="BX15008" s="62"/>
      <c r="BY15008" s="62"/>
      <c r="BZ15008" s="62"/>
      <c r="CA15008" s="62"/>
      <c r="CB15008" s="62"/>
      <c r="CC15008" s="62"/>
      <c r="CD15008" s="62"/>
      <c r="CE15008" s="62"/>
      <c r="CF15008" s="62"/>
      <c r="CL15008" s="56" t="s">
        <v>7368</v>
      </c>
      <c r="CM15008" s="56" t="s">
        <v>216</v>
      </c>
      <c r="CN15008" s="56" t="s">
        <v>216</v>
      </c>
      <c r="CO15008" s="52"/>
      <c r="CP15008" s="52"/>
      <c r="CQ15008" s="52"/>
      <c r="CR15008" s="52"/>
      <c r="CS15008" s="52"/>
      <c r="CT15008" s="52"/>
      <c r="CU15008" s="33"/>
      <c r="CV15008" s="33"/>
    </row>
    <row r="15009" spans="74:100">
      <c r="BV15009" s="62"/>
      <c r="BW15009" s="62"/>
      <c r="BX15009" s="62"/>
      <c r="BY15009" s="62"/>
      <c r="BZ15009" s="62"/>
      <c r="CA15009" s="62"/>
      <c r="CB15009" s="62"/>
      <c r="CC15009" s="62"/>
      <c r="CD15009" s="62"/>
      <c r="CE15009" s="62"/>
      <c r="CF15009" s="62"/>
      <c r="CL15009" s="56" t="s">
        <v>7369</v>
      </c>
      <c r="CM15009" s="56" t="s">
        <v>216</v>
      </c>
      <c r="CN15009" s="56" t="s">
        <v>216</v>
      </c>
      <c r="CO15009" s="52"/>
      <c r="CP15009" s="52"/>
      <c r="CQ15009" s="52"/>
      <c r="CR15009" s="52"/>
      <c r="CS15009" s="52"/>
      <c r="CT15009" s="52"/>
      <c r="CU15009" s="33"/>
      <c r="CV15009" s="33"/>
    </row>
    <row r="15010" spans="74:100">
      <c r="BV15010" s="62"/>
      <c r="BW15010" s="62"/>
      <c r="BX15010" s="62"/>
      <c r="BY15010" s="62"/>
      <c r="BZ15010" s="62"/>
      <c r="CA15010" s="62"/>
      <c r="CB15010" s="62"/>
      <c r="CC15010" s="62"/>
      <c r="CD15010" s="62"/>
      <c r="CE15010" s="62"/>
      <c r="CF15010" s="62"/>
      <c r="CL15010" s="56" t="s">
        <v>7370</v>
      </c>
      <c r="CM15010" s="56" t="s">
        <v>216</v>
      </c>
      <c r="CN15010" s="56" t="s">
        <v>216</v>
      </c>
      <c r="CO15010" s="52"/>
      <c r="CP15010" s="52"/>
      <c r="CQ15010" s="52"/>
      <c r="CR15010" s="52"/>
      <c r="CS15010" s="52"/>
      <c r="CT15010" s="52"/>
      <c r="CU15010" s="33"/>
      <c r="CV15010" s="33"/>
    </row>
    <row r="15011" spans="74:100">
      <c r="BV15011" s="62"/>
      <c r="BW15011" s="62"/>
      <c r="BX15011" s="62"/>
      <c r="BY15011" s="62"/>
      <c r="BZ15011" s="62"/>
      <c r="CA15011" s="62"/>
      <c r="CB15011" s="62"/>
      <c r="CC15011" s="62"/>
      <c r="CD15011" s="62"/>
      <c r="CE15011" s="62"/>
      <c r="CF15011" s="62"/>
      <c r="CL15011" s="56" t="s">
        <v>23437</v>
      </c>
      <c r="CM15011" s="56" t="s">
        <v>216</v>
      </c>
      <c r="CN15011" s="56" t="s">
        <v>216</v>
      </c>
      <c r="CO15011" s="52"/>
      <c r="CP15011" s="52"/>
      <c r="CQ15011" s="52"/>
      <c r="CR15011" s="52"/>
      <c r="CS15011" s="52"/>
      <c r="CT15011" s="52"/>
      <c r="CU15011" s="33"/>
      <c r="CV15011" s="33"/>
    </row>
    <row r="15012" spans="74:100">
      <c r="BV15012" s="62"/>
      <c r="BW15012" s="62"/>
      <c r="BX15012" s="62"/>
      <c r="BY15012" s="62"/>
      <c r="BZ15012" s="62"/>
      <c r="CA15012" s="62"/>
      <c r="CB15012" s="62"/>
      <c r="CC15012" s="62"/>
      <c r="CD15012" s="62"/>
      <c r="CE15012" s="62"/>
      <c r="CF15012" s="62"/>
      <c r="CL15012" s="56" t="s">
        <v>23438</v>
      </c>
      <c r="CM15012" s="56" t="s">
        <v>216</v>
      </c>
      <c r="CN15012" s="56" t="s">
        <v>216</v>
      </c>
      <c r="CO15012" s="52"/>
      <c r="CP15012" s="52"/>
      <c r="CQ15012" s="52"/>
      <c r="CR15012" s="52"/>
      <c r="CS15012" s="52"/>
      <c r="CT15012" s="52"/>
      <c r="CU15012" s="33"/>
      <c r="CV15012" s="33"/>
    </row>
    <row r="15013" spans="74:100">
      <c r="BV15013" s="62"/>
      <c r="BW15013" s="62"/>
      <c r="BX15013" s="62"/>
      <c r="BY15013" s="62"/>
      <c r="BZ15013" s="62"/>
      <c r="CA15013" s="62"/>
      <c r="CB15013" s="62"/>
      <c r="CC15013" s="62"/>
      <c r="CD15013" s="62"/>
      <c r="CE15013" s="62"/>
      <c r="CF15013" s="62"/>
      <c r="CL15013" s="56" t="s">
        <v>25134</v>
      </c>
      <c r="CM15013" s="56" t="s">
        <v>216</v>
      </c>
      <c r="CN15013" s="56" t="s">
        <v>216</v>
      </c>
      <c r="CO15013" s="52"/>
      <c r="CP15013" s="52"/>
      <c r="CQ15013" s="52"/>
      <c r="CR15013" s="52"/>
      <c r="CS15013" s="52"/>
      <c r="CT15013" s="52"/>
      <c r="CU15013" s="33"/>
      <c r="CV15013" s="33"/>
    </row>
    <row r="15014" spans="74:100">
      <c r="BV15014" s="62"/>
      <c r="BW15014" s="62"/>
      <c r="BX15014" s="62"/>
      <c r="BY15014" s="62"/>
      <c r="BZ15014" s="62"/>
      <c r="CA15014" s="62"/>
      <c r="CB15014" s="62"/>
      <c r="CC15014" s="62"/>
      <c r="CD15014" s="62"/>
      <c r="CE15014" s="62"/>
      <c r="CF15014" s="62"/>
      <c r="CL15014" s="56" t="s">
        <v>23439</v>
      </c>
      <c r="CM15014" s="56" t="s">
        <v>216</v>
      </c>
      <c r="CN15014" s="56" t="s">
        <v>216</v>
      </c>
      <c r="CO15014" s="52"/>
      <c r="CP15014" s="52"/>
      <c r="CQ15014" s="52"/>
      <c r="CR15014" s="52"/>
      <c r="CS15014" s="52"/>
      <c r="CT15014" s="52"/>
      <c r="CU15014" s="33"/>
      <c r="CV15014" s="33"/>
    </row>
    <row r="15015" spans="74:100">
      <c r="BV15015" s="62"/>
      <c r="BW15015" s="62"/>
      <c r="BX15015" s="62"/>
      <c r="BY15015" s="62"/>
      <c r="BZ15015" s="62"/>
      <c r="CA15015" s="62"/>
      <c r="CB15015" s="62"/>
      <c r="CC15015" s="62"/>
      <c r="CD15015" s="62"/>
      <c r="CE15015" s="62"/>
      <c r="CF15015" s="62"/>
      <c r="CL15015" s="35" t="s">
        <v>7385</v>
      </c>
      <c r="CM15015" s="35" t="s">
        <v>217</v>
      </c>
      <c r="CN15015" s="35" t="s">
        <v>217</v>
      </c>
      <c r="CO15015" s="52"/>
      <c r="CP15015" s="52"/>
      <c r="CQ15015" s="52"/>
      <c r="CR15015" s="52"/>
      <c r="CS15015" s="52"/>
      <c r="CT15015" s="52"/>
      <c r="CU15015" s="33"/>
      <c r="CV15015" s="33"/>
    </row>
    <row r="15016" spans="74:100">
      <c r="BV15016" s="62"/>
      <c r="BW15016" s="62"/>
      <c r="BX15016" s="62"/>
      <c r="BY15016" s="62"/>
      <c r="BZ15016" s="62"/>
      <c r="CA15016" s="62"/>
      <c r="CB15016" s="62"/>
      <c r="CC15016" s="62"/>
      <c r="CD15016" s="62"/>
      <c r="CE15016" s="62"/>
      <c r="CF15016" s="62"/>
      <c r="CL15016" s="56" t="s">
        <v>23440</v>
      </c>
      <c r="CM15016" s="56" t="s">
        <v>216</v>
      </c>
      <c r="CN15016" s="56" t="s">
        <v>216</v>
      </c>
      <c r="CO15016" s="52"/>
      <c r="CP15016" s="52"/>
      <c r="CQ15016" s="52"/>
      <c r="CR15016" s="52"/>
      <c r="CS15016" s="52"/>
      <c r="CT15016" s="52"/>
      <c r="CU15016" s="33"/>
      <c r="CV15016" s="33"/>
    </row>
    <row r="15017" spans="74:100">
      <c r="BV15017" s="62"/>
      <c r="BW15017" s="62"/>
      <c r="BX15017" s="62"/>
      <c r="BY15017" s="62"/>
      <c r="BZ15017" s="62"/>
      <c r="CA15017" s="62"/>
      <c r="CB15017" s="62"/>
      <c r="CC15017" s="62"/>
      <c r="CD15017" s="62"/>
      <c r="CE15017" s="62"/>
      <c r="CF15017" s="62"/>
      <c r="CL15017" s="35" t="s">
        <v>7386</v>
      </c>
      <c r="CM15017" s="35" t="s">
        <v>217</v>
      </c>
      <c r="CN15017" s="35" t="s">
        <v>217</v>
      </c>
      <c r="CO15017" s="52"/>
      <c r="CP15017" s="52"/>
      <c r="CQ15017" s="52"/>
      <c r="CR15017" s="52"/>
      <c r="CS15017" s="52"/>
      <c r="CT15017" s="52"/>
      <c r="CU15017" s="33"/>
      <c r="CV15017" s="33"/>
    </row>
    <row r="15018" spans="74:100">
      <c r="BV15018" s="62"/>
      <c r="BW15018" s="62"/>
      <c r="BX15018" s="62"/>
      <c r="BY15018" s="62"/>
      <c r="BZ15018" s="62"/>
      <c r="CA15018" s="62"/>
      <c r="CB15018" s="62"/>
      <c r="CC15018" s="62"/>
      <c r="CD15018" s="62"/>
      <c r="CE15018" s="62"/>
      <c r="CF15018" s="62"/>
      <c r="CL15018" s="56" t="s">
        <v>7380</v>
      </c>
      <c r="CM15018" s="56" t="s">
        <v>216</v>
      </c>
      <c r="CN15018" s="56" t="s">
        <v>216</v>
      </c>
      <c r="CO15018" s="52"/>
      <c r="CP15018" s="52"/>
      <c r="CQ15018" s="52"/>
      <c r="CR15018" s="52"/>
      <c r="CS15018" s="52"/>
      <c r="CT15018" s="52"/>
      <c r="CU15018" s="33"/>
      <c r="CV15018" s="33"/>
    </row>
    <row r="15019" spans="74:100">
      <c r="BV15019" s="62"/>
      <c r="BW15019" s="62"/>
      <c r="BX15019" s="62"/>
      <c r="BY15019" s="62"/>
      <c r="BZ15019" s="62"/>
      <c r="CA15019" s="62"/>
      <c r="CB15019" s="62"/>
      <c r="CC15019" s="62"/>
      <c r="CD15019" s="62"/>
      <c r="CE15019" s="62"/>
      <c r="CF15019" s="62"/>
      <c r="CL15019" s="56" t="s">
        <v>7381</v>
      </c>
      <c r="CM15019" s="56" t="s">
        <v>216</v>
      </c>
      <c r="CN15019" s="56" t="s">
        <v>216</v>
      </c>
      <c r="CO15019" s="52"/>
      <c r="CP15019" s="52"/>
      <c r="CQ15019" s="52"/>
      <c r="CR15019" s="52"/>
      <c r="CS15019" s="52"/>
      <c r="CT15019" s="52"/>
      <c r="CU15019" s="33"/>
      <c r="CV15019" s="33"/>
    </row>
    <row r="15020" spans="74:100">
      <c r="BV15020" s="62"/>
      <c r="BW15020" s="62"/>
      <c r="BX15020" s="62"/>
      <c r="BY15020" s="62"/>
      <c r="BZ15020" s="62"/>
      <c r="CA15020" s="62"/>
      <c r="CB15020" s="62"/>
      <c r="CC15020" s="62"/>
      <c r="CD15020" s="62"/>
      <c r="CE15020" s="62"/>
      <c r="CF15020" s="62"/>
      <c r="CL15020" s="56" t="s">
        <v>3253</v>
      </c>
      <c r="CM15020" s="56" t="s">
        <v>216</v>
      </c>
      <c r="CN15020" s="56" t="s">
        <v>216</v>
      </c>
      <c r="CO15020" s="52"/>
      <c r="CP15020" s="52"/>
      <c r="CQ15020" s="52"/>
      <c r="CR15020" s="52"/>
      <c r="CS15020" s="52"/>
      <c r="CT15020" s="52"/>
      <c r="CU15020" s="33"/>
      <c r="CV15020" s="33"/>
    </row>
    <row r="15021" spans="74:100">
      <c r="BV15021" s="62"/>
      <c r="BW15021" s="62"/>
      <c r="BX15021" s="62"/>
      <c r="BY15021" s="62"/>
      <c r="BZ15021" s="62"/>
      <c r="CA15021" s="62"/>
      <c r="CB15021" s="62"/>
      <c r="CC15021" s="62"/>
      <c r="CD15021" s="62"/>
      <c r="CE15021" s="62"/>
      <c r="CF15021" s="62"/>
      <c r="CL15021" s="56" t="s">
        <v>7382</v>
      </c>
      <c r="CM15021" s="56" t="s">
        <v>216</v>
      </c>
      <c r="CN15021" s="56" t="s">
        <v>216</v>
      </c>
      <c r="CO15021" s="52"/>
      <c r="CP15021" s="52"/>
      <c r="CQ15021" s="52"/>
      <c r="CR15021" s="52"/>
      <c r="CS15021" s="52"/>
      <c r="CT15021" s="52"/>
      <c r="CU15021" s="33"/>
      <c r="CV15021" s="33"/>
    </row>
    <row r="15022" spans="74:100">
      <c r="BV15022" s="62"/>
      <c r="BW15022" s="62"/>
      <c r="BX15022" s="62"/>
      <c r="BY15022" s="62"/>
      <c r="BZ15022" s="62"/>
      <c r="CA15022" s="62"/>
      <c r="CB15022" s="62"/>
      <c r="CC15022" s="62"/>
      <c r="CD15022" s="62"/>
      <c r="CE15022" s="62"/>
      <c r="CF15022" s="62"/>
      <c r="CL15022" s="56" t="s">
        <v>25135</v>
      </c>
      <c r="CM15022" s="56" t="s">
        <v>216</v>
      </c>
      <c r="CN15022" s="56" t="s">
        <v>216</v>
      </c>
      <c r="CO15022" s="52"/>
      <c r="CP15022" s="52"/>
      <c r="CQ15022" s="52"/>
      <c r="CR15022" s="52"/>
      <c r="CS15022" s="52"/>
      <c r="CT15022" s="52"/>
      <c r="CU15022" s="33"/>
      <c r="CV15022" s="33"/>
    </row>
    <row r="15023" spans="74:100">
      <c r="BV15023" s="62"/>
      <c r="BW15023" s="62"/>
      <c r="BX15023" s="62"/>
      <c r="BY15023" s="62"/>
      <c r="BZ15023" s="62"/>
      <c r="CA15023" s="62"/>
      <c r="CB15023" s="62"/>
      <c r="CC15023" s="62"/>
      <c r="CD15023" s="62"/>
      <c r="CE15023" s="62"/>
      <c r="CF15023" s="62"/>
      <c r="CL15023" s="56" t="s">
        <v>7361</v>
      </c>
      <c r="CM15023" s="56" t="s">
        <v>216</v>
      </c>
      <c r="CN15023" s="56" t="s">
        <v>216</v>
      </c>
      <c r="CO15023" s="52"/>
      <c r="CP15023" s="52"/>
      <c r="CQ15023" s="52"/>
      <c r="CR15023" s="52"/>
      <c r="CS15023" s="52"/>
      <c r="CT15023" s="52"/>
      <c r="CU15023" s="33"/>
      <c r="CV15023" s="33"/>
    </row>
    <row r="15024" spans="74:100">
      <c r="BV15024" s="62"/>
      <c r="BW15024" s="62"/>
      <c r="BX15024" s="62"/>
      <c r="BY15024" s="62"/>
      <c r="BZ15024" s="62"/>
      <c r="CA15024" s="62"/>
      <c r="CB15024" s="62"/>
      <c r="CC15024" s="62"/>
      <c r="CD15024" s="62"/>
      <c r="CE15024" s="62"/>
      <c r="CF15024" s="62"/>
      <c r="CL15024" s="56" t="s">
        <v>25136</v>
      </c>
      <c r="CM15024" s="56" t="s">
        <v>216</v>
      </c>
      <c r="CN15024" s="56" t="s">
        <v>216</v>
      </c>
      <c r="CO15024" s="52"/>
      <c r="CP15024" s="52"/>
      <c r="CQ15024" s="52"/>
      <c r="CR15024" s="52"/>
      <c r="CS15024" s="52"/>
      <c r="CT15024" s="52"/>
      <c r="CU15024" s="33"/>
      <c r="CV15024" s="33"/>
    </row>
    <row r="15025" spans="74:100">
      <c r="BV15025" s="62"/>
      <c r="BW15025" s="62"/>
      <c r="BX15025" s="62"/>
      <c r="BY15025" s="62"/>
      <c r="BZ15025" s="62"/>
      <c r="CA15025" s="62"/>
      <c r="CB15025" s="62"/>
      <c r="CC15025" s="62"/>
      <c r="CD15025" s="62"/>
      <c r="CE15025" s="62"/>
      <c r="CF15025" s="62"/>
      <c r="CL15025" s="56" t="s">
        <v>25137</v>
      </c>
      <c r="CM15025" s="56" t="s">
        <v>216</v>
      </c>
      <c r="CN15025" s="56" t="s">
        <v>216</v>
      </c>
      <c r="CO15025" s="52"/>
      <c r="CP15025" s="52"/>
      <c r="CQ15025" s="52"/>
      <c r="CR15025" s="52"/>
      <c r="CS15025" s="52"/>
      <c r="CT15025" s="52"/>
      <c r="CU15025" s="33"/>
      <c r="CV15025" s="33"/>
    </row>
    <row r="15026" spans="74:100">
      <c r="BV15026" s="62"/>
      <c r="BW15026" s="62"/>
      <c r="BX15026" s="62"/>
      <c r="BY15026" s="62"/>
      <c r="BZ15026" s="62"/>
      <c r="CA15026" s="62"/>
      <c r="CB15026" s="62"/>
      <c r="CC15026" s="62"/>
      <c r="CD15026" s="62"/>
      <c r="CE15026" s="62"/>
      <c r="CF15026" s="62"/>
      <c r="CL15026" s="56" t="s">
        <v>25138</v>
      </c>
      <c r="CM15026" s="56" t="s">
        <v>216</v>
      </c>
      <c r="CN15026" s="56" t="s">
        <v>216</v>
      </c>
      <c r="CO15026" s="52"/>
      <c r="CP15026" s="52"/>
      <c r="CQ15026" s="52"/>
      <c r="CR15026" s="52"/>
      <c r="CS15026" s="52"/>
      <c r="CT15026" s="52"/>
      <c r="CU15026" s="33"/>
      <c r="CV15026" s="33"/>
    </row>
    <row r="15027" spans="74:100">
      <c r="BV15027" s="62"/>
      <c r="BW15027" s="62"/>
      <c r="BX15027" s="62"/>
      <c r="BY15027" s="62"/>
      <c r="BZ15027" s="62"/>
      <c r="CA15027" s="62"/>
      <c r="CB15027" s="62"/>
      <c r="CC15027" s="62"/>
      <c r="CD15027" s="62"/>
      <c r="CE15027" s="62"/>
      <c r="CF15027" s="62"/>
      <c r="CL15027" s="56" t="s">
        <v>23441</v>
      </c>
      <c r="CM15027" s="56" t="s">
        <v>216</v>
      </c>
      <c r="CN15027" s="56" t="s">
        <v>216</v>
      </c>
      <c r="CO15027" s="52"/>
      <c r="CP15027" s="52"/>
      <c r="CQ15027" s="52"/>
      <c r="CR15027" s="52"/>
      <c r="CS15027" s="52"/>
      <c r="CT15027" s="52"/>
      <c r="CU15027" s="33"/>
      <c r="CV15027" s="33"/>
    </row>
    <row r="15028" spans="74:100">
      <c r="BV15028" s="62"/>
      <c r="BW15028" s="62"/>
      <c r="BX15028" s="62"/>
      <c r="BY15028" s="62"/>
      <c r="BZ15028" s="62"/>
      <c r="CA15028" s="62"/>
      <c r="CB15028" s="62"/>
      <c r="CC15028" s="62"/>
      <c r="CD15028" s="62"/>
      <c r="CE15028" s="62"/>
      <c r="CF15028" s="62"/>
      <c r="CL15028" s="56" t="s">
        <v>7371</v>
      </c>
      <c r="CM15028" s="56" t="s">
        <v>216</v>
      </c>
      <c r="CN15028" s="56" t="s">
        <v>216</v>
      </c>
      <c r="CO15028" s="52"/>
      <c r="CP15028" s="52"/>
      <c r="CQ15028" s="52"/>
      <c r="CR15028" s="52"/>
      <c r="CS15028" s="52"/>
      <c r="CT15028" s="52"/>
      <c r="CU15028" s="33"/>
      <c r="CV15028" s="33"/>
    </row>
    <row r="15029" spans="74:100">
      <c r="BV15029" s="62"/>
      <c r="BW15029" s="62"/>
      <c r="BX15029" s="62"/>
      <c r="BY15029" s="62"/>
      <c r="BZ15029" s="62"/>
      <c r="CA15029" s="62"/>
      <c r="CB15029" s="62"/>
      <c r="CC15029" s="62"/>
      <c r="CD15029" s="62"/>
      <c r="CE15029" s="62"/>
      <c r="CF15029" s="62"/>
      <c r="CL15029" s="56" t="s">
        <v>13761</v>
      </c>
      <c r="CM15029" s="56" t="s">
        <v>214</v>
      </c>
      <c r="CN15029" s="56" t="s">
        <v>214</v>
      </c>
      <c r="CO15029" s="52"/>
      <c r="CP15029" s="52"/>
      <c r="CQ15029" s="52"/>
      <c r="CR15029" s="52"/>
      <c r="CS15029" s="52"/>
      <c r="CT15029" s="52"/>
      <c r="CU15029" s="33"/>
      <c r="CV15029" s="33"/>
    </row>
    <row r="15030" spans="74:100">
      <c r="BV15030" s="62"/>
      <c r="BW15030" s="62"/>
      <c r="BX15030" s="62"/>
      <c r="BY15030" s="62"/>
      <c r="BZ15030" s="62"/>
      <c r="CA15030" s="62"/>
      <c r="CB15030" s="62"/>
      <c r="CC15030" s="62"/>
      <c r="CD15030" s="62"/>
      <c r="CE15030" s="62"/>
      <c r="CF15030" s="62"/>
      <c r="CL15030" s="56" t="s">
        <v>13759</v>
      </c>
      <c r="CM15030" s="56" t="s">
        <v>213</v>
      </c>
      <c r="CN15030" s="56" t="s">
        <v>213</v>
      </c>
      <c r="CO15030" s="52"/>
      <c r="CP15030" s="52"/>
      <c r="CQ15030" s="52"/>
      <c r="CR15030" s="52"/>
      <c r="CS15030" s="52"/>
      <c r="CT15030" s="52"/>
      <c r="CU15030" s="33"/>
      <c r="CV15030" s="33"/>
    </row>
    <row r="15031" spans="74:100">
      <c r="BV15031" s="62"/>
      <c r="BW15031" s="62"/>
      <c r="BX15031" s="62"/>
      <c r="BY15031" s="62"/>
      <c r="BZ15031" s="62"/>
      <c r="CA15031" s="62"/>
      <c r="CB15031" s="62"/>
      <c r="CC15031" s="62"/>
      <c r="CD15031" s="62"/>
      <c r="CE15031" s="62"/>
      <c r="CF15031" s="62"/>
      <c r="CL15031" s="56" t="s">
        <v>23442</v>
      </c>
      <c r="CM15031" s="56" t="s">
        <v>213</v>
      </c>
      <c r="CN15031" s="56" t="s">
        <v>213</v>
      </c>
      <c r="CO15031" s="52"/>
      <c r="CP15031" s="52"/>
      <c r="CQ15031" s="52"/>
      <c r="CR15031" s="52"/>
      <c r="CS15031" s="52"/>
      <c r="CT15031" s="52"/>
      <c r="CU15031" s="33"/>
      <c r="CV15031" s="33"/>
    </row>
    <row r="15032" spans="74:100">
      <c r="BV15032" s="62"/>
      <c r="BW15032" s="62"/>
      <c r="BX15032" s="62"/>
      <c r="BY15032" s="62"/>
      <c r="BZ15032" s="62"/>
      <c r="CA15032" s="62"/>
      <c r="CB15032" s="62"/>
      <c r="CC15032" s="62"/>
      <c r="CD15032" s="62"/>
      <c r="CE15032" s="62"/>
      <c r="CF15032" s="62"/>
      <c r="CL15032" s="56" t="s">
        <v>13762</v>
      </c>
      <c r="CM15032" s="56" t="s">
        <v>214</v>
      </c>
      <c r="CN15032" s="56" t="s">
        <v>214</v>
      </c>
      <c r="CO15032" s="52"/>
      <c r="CP15032" s="52"/>
      <c r="CQ15032" s="52"/>
      <c r="CR15032" s="52"/>
      <c r="CS15032" s="52"/>
      <c r="CT15032" s="52"/>
      <c r="CU15032" s="33"/>
      <c r="CV15032" s="33"/>
    </row>
    <row r="15033" spans="74:100">
      <c r="BV15033" s="62"/>
      <c r="BW15033" s="62"/>
      <c r="BX15033" s="62"/>
      <c r="BY15033" s="62"/>
      <c r="BZ15033" s="62"/>
      <c r="CA15033" s="62"/>
      <c r="CB15033" s="62"/>
      <c r="CC15033" s="62"/>
      <c r="CD15033" s="62"/>
      <c r="CE15033" s="62"/>
      <c r="CF15033" s="62"/>
      <c r="CL15033" s="56" t="s">
        <v>29039</v>
      </c>
      <c r="CM15033" s="56" t="s">
        <v>214</v>
      </c>
      <c r="CN15033" s="56" t="s">
        <v>214</v>
      </c>
      <c r="CO15033" s="52"/>
      <c r="CP15033" s="52"/>
      <c r="CQ15033" s="52"/>
      <c r="CR15033" s="52"/>
      <c r="CS15033" s="52"/>
      <c r="CT15033" s="52"/>
      <c r="CU15033" s="33"/>
      <c r="CV15033" s="33"/>
    </row>
    <row r="15034" spans="74:100">
      <c r="BV15034" s="62"/>
      <c r="BW15034" s="62"/>
      <c r="BX15034" s="62"/>
      <c r="BY15034" s="62"/>
      <c r="BZ15034" s="62"/>
      <c r="CA15034" s="62"/>
      <c r="CB15034" s="62"/>
      <c r="CC15034" s="62"/>
      <c r="CD15034" s="62"/>
      <c r="CE15034" s="62"/>
      <c r="CF15034" s="62"/>
      <c r="CL15034" s="56" t="s">
        <v>13763</v>
      </c>
      <c r="CM15034" s="56" t="s">
        <v>214</v>
      </c>
      <c r="CN15034" s="56" t="s">
        <v>214</v>
      </c>
      <c r="CO15034" s="52"/>
      <c r="CP15034" s="52"/>
      <c r="CQ15034" s="52"/>
      <c r="CR15034" s="52"/>
      <c r="CS15034" s="52"/>
      <c r="CT15034" s="52"/>
      <c r="CU15034" s="33"/>
      <c r="CV15034" s="33"/>
    </row>
    <row r="15035" spans="74:100">
      <c r="BV15035" s="62"/>
      <c r="BW15035" s="62"/>
      <c r="BX15035" s="62"/>
      <c r="BY15035" s="62"/>
      <c r="BZ15035" s="62"/>
      <c r="CA15035" s="62"/>
      <c r="CB15035" s="62"/>
      <c r="CC15035" s="62"/>
      <c r="CD15035" s="62"/>
      <c r="CE15035" s="62"/>
      <c r="CF15035" s="62"/>
      <c r="CL15035" s="56" t="s">
        <v>13770</v>
      </c>
      <c r="CM15035" s="56" t="s">
        <v>214</v>
      </c>
      <c r="CN15035" s="56" t="s">
        <v>214</v>
      </c>
      <c r="CO15035" s="52"/>
      <c r="CP15035" s="52"/>
      <c r="CQ15035" s="52"/>
      <c r="CR15035" s="52"/>
      <c r="CS15035" s="52"/>
      <c r="CT15035" s="52"/>
      <c r="CU15035" s="33"/>
      <c r="CV15035" s="33"/>
    </row>
    <row r="15036" spans="74:100">
      <c r="BV15036" s="62"/>
      <c r="BW15036" s="62"/>
      <c r="BX15036" s="62"/>
      <c r="BY15036" s="62"/>
      <c r="BZ15036" s="62"/>
      <c r="CA15036" s="62"/>
      <c r="CB15036" s="62"/>
      <c r="CC15036" s="62"/>
      <c r="CD15036" s="62"/>
      <c r="CE15036" s="62"/>
      <c r="CF15036" s="62"/>
      <c r="CL15036" s="56" t="s">
        <v>23443</v>
      </c>
      <c r="CM15036" s="56" t="s">
        <v>215</v>
      </c>
      <c r="CN15036" s="56" t="s">
        <v>215</v>
      </c>
      <c r="CO15036" s="52"/>
      <c r="CP15036" s="52"/>
      <c r="CQ15036" s="52"/>
      <c r="CR15036" s="52"/>
      <c r="CS15036" s="52"/>
      <c r="CT15036" s="52"/>
      <c r="CU15036" s="33"/>
      <c r="CV15036" s="33"/>
    </row>
    <row r="15037" spans="74:100">
      <c r="BV15037" s="62"/>
      <c r="BW15037" s="62"/>
      <c r="BX15037" s="62"/>
      <c r="BY15037" s="62"/>
      <c r="BZ15037" s="62"/>
      <c r="CA15037" s="62"/>
      <c r="CB15037" s="62"/>
      <c r="CC15037" s="62"/>
      <c r="CD15037" s="62"/>
      <c r="CE15037" s="62"/>
      <c r="CF15037" s="62"/>
      <c r="CL15037" s="56" t="s">
        <v>7388</v>
      </c>
      <c r="CM15037" s="56" t="s">
        <v>214</v>
      </c>
      <c r="CN15037" s="56" t="s">
        <v>214</v>
      </c>
      <c r="CO15037" s="52"/>
      <c r="CP15037" s="52"/>
      <c r="CQ15037" s="52"/>
      <c r="CR15037" s="52"/>
      <c r="CS15037" s="52"/>
      <c r="CT15037" s="52"/>
      <c r="CU15037" s="33"/>
      <c r="CV15037" s="33"/>
    </row>
    <row r="15038" spans="74:100">
      <c r="BV15038" s="62"/>
      <c r="BW15038" s="62"/>
      <c r="BX15038" s="62"/>
      <c r="BY15038" s="62"/>
      <c r="BZ15038" s="62"/>
      <c r="CA15038" s="62"/>
      <c r="CB15038" s="62"/>
      <c r="CC15038" s="62"/>
      <c r="CD15038" s="62"/>
      <c r="CE15038" s="62"/>
      <c r="CF15038" s="62"/>
      <c r="CL15038" s="56" t="s">
        <v>766</v>
      </c>
      <c r="CM15038" s="56" t="s">
        <v>215</v>
      </c>
      <c r="CN15038" s="56" t="s">
        <v>215</v>
      </c>
      <c r="CO15038" s="52"/>
      <c r="CP15038" s="52"/>
      <c r="CQ15038" s="52"/>
      <c r="CR15038" s="52"/>
      <c r="CS15038" s="52"/>
      <c r="CT15038" s="52"/>
      <c r="CU15038" s="33"/>
      <c r="CV15038" s="33"/>
    </row>
    <row r="15039" spans="74:100">
      <c r="BV15039" s="62"/>
      <c r="BW15039" s="62"/>
      <c r="BX15039" s="62"/>
      <c r="BY15039" s="62"/>
      <c r="BZ15039" s="62"/>
      <c r="CA15039" s="62"/>
      <c r="CB15039" s="62"/>
      <c r="CC15039" s="62"/>
      <c r="CD15039" s="62"/>
      <c r="CE15039" s="62"/>
      <c r="CF15039" s="62"/>
      <c r="CL15039" s="56" t="s">
        <v>23444</v>
      </c>
      <c r="CM15039" s="56" t="s">
        <v>215</v>
      </c>
      <c r="CN15039" s="56" t="s">
        <v>215</v>
      </c>
      <c r="CO15039" s="52"/>
      <c r="CP15039" s="52"/>
      <c r="CQ15039" s="52"/>
      <c r="CR15039" s="52"/>
      <c r="CS15039" s="52"/>
      <c r="CT15039" s="52"/>
      <c r="CU15039" s="33"/>
      <c r="CV15039" s="33"/>
    </row>
    <row r="15040" spans="74:100">
      <c r="BV15040" s="62"/>
      <c r="BW15040" s="62"/>
      <c r="BX15040" s="62"/>
      <c r="BY15040" s="62"/>
      <c r="BZ15040" s="62"/>
      <c r="CA15040" s="62"/>
      <c r="CB15040" s="62"/>
      <c r="CC15040" s="62"/>
      <c r="CD15040" s="62"/>
      <c r="CE15040" s="62"/>
      <c r="CF15040" s="62"/>
      <c r="CL15040" s="56" t="s">
        <v>23445</v>
      </c>
      <c r="CM15040" s="56" t="s">
        <v>215</v>
      </c>
      <c r="CN15040" s="56" t="s">
        <v>215</v>
      </c>
      <c r="CO15040" s="52"/>
      <c r="CP15040" s="52"/>
      <c r="CQ15040" s="52"/>
      <c r="CR15040" s="52"/>
      <c r="CS15040" s="52"/>
      <c r="CT15040" s="52"/>
      <c r="CU15040" s="33"/>
      <c r="CV15040" s="33"/>
    </row>
    <row r="15041" spans="74:100">
      <c r="BV15041" s="62"/>
      <c r="BW15041" s="62"/>
      <c r="BX15041" s="62"/>
      <c r="BY15041" s="62"/>
      <c r="BZ15041" s="62"/>
      <c r="CA15041" s="62"/>
      <c r="CB15041" s="62"/>
      <c r="CC15041" s="62"/>
      <c r="CD15041" s="62"/>
      <c r="CE15041" s="62"/>
      <c r="CF15041" s="62"/>
      <c r="CL15041" s="56" t="s">
        <v>7394</v>
      </c>
      <c r="CM15041" s="56" t="s">
        <v>215</v>
      </c>
      <c r="CN15041" s="56" t="s">
        <v>215</v>
      </c>
      <c r="CO15041" s="52"/>
      <c r="CP15041" s="52"/>
      <c r="CQ15041" s="52"/>
      <c r="CR15041" s="52"/>
      <c r="CS15041" s="52"/>
      <c r="CT15041" s="52"/>
      <c r="CU15041" s="33"/>
      <c r="CV15041" s="33"/>
    </row>
    <row r="15042" spans="74:100">
      <c r="BV15042" s="62"/>
      <c r="BW15042" s="62"/>
      <c r="BX15042" s="62"/>
      <c r="BY15042" s="62"/>
      <c r="BZ15042" s="62"/>
      <c r="CA15042" s="62"/>
      <c r="CB15042" s="62"/>
      <c r="CC15042" s="62"/>
      <c r="CD15042" s="62"/>
      <c r="CE15042" s="62"/>
      <c r="CF15042" s="62"/>
      <c r="CL15042" s="56" t="s">
        <v>7395</v>
      </c>
      <c r="CM15042" s="56" t="s">
        <v>215</v>
      </c>
      <c r="CN15042" s="56" t="s">
        <v>215</v>
      </c>
      <c r="CO15042" s="52"/>
      <c r="CP15042" s="52"/>
      <c r="CQ15042" s="52"/>
      <c r="CR15042" s="52"/>
      <c r="CS15042" s="52"/>
      <c r="CT15042" s="52"/>
      <c r="CU15042" s="33"/>
      <c r="CV15042" s="33"/>
    </row>
    <row r="15043" spans="74:100">
      <c r="BV15043" s="62"/>
      <c r="BW15043" s="62"/>
      <c r="BX15043" s="62"/>
      <c r="BY15043" s="62"/>
      <c r="BZ15043" s="62"/>
      <c r="CA15043" s="62"/>
      <c r="CB15043" s="62"/>
      <c r="CC15043" s="62"/>
      <c r="CD15043" s="62"/>
      <c r="CE15043" s="62"/>
      <c r="CF15043" s="62"/>
      <c r="CL15043" s="56" t="s">
        <v>25139</v>
      </c>
      <c r="CM15043" s="56" t="s">
        <v>214</v>
      </c>
      <c r="CN15043" s="56" t="s">
        <v>214</v>
      </c>
      <c r="CO15043" s="52"/>
      <c r="CP15043" s="52"/>
      <c r="CQ15043" s="52"/>
      <c r="CR15043" s="52"/>
      <c r="CS15043" s="52"/>
      <c r="CT15043" s="52"/>
      <c r="CU15043" s="33"/>
      <c r="CV15043" s="33"/>
    </row>
    <row r="15044" spans="74:100">
      <c r="BV15044" s="62"/>
      <c r="BW15044" s="62"/>
      <c r="BX15044" s="62"/>
      <c r="BY15044" s="62"/>
      <c r="BZ15044" s="62"/>
      <c r="CA15044" s="62"/>
      <c r="CB15044" s="62"/>
      <c r="CC15044" s="62"/>
      <c r="CD15044" s="62"/>
      <c r="CE15044" s="62"/>
      <c r="CF15044" s="62"/>
      <c r="CL15044" s="56" t="s">
        <v>25140</v>
      </c>
      <c r="CM15044" s="56" t="s">
        <v>214</v>
      </c>
      <c r="CN15044" s="56" t="s">
        <v>214</v>
      </c>
      <c r="CO15044" s="52"/>
      <c r="CP15044" s="52"/>
      <c r="CQ15044" s="52"/>
      <c r="CR15044" s="52"/>
      <c r="CS15044" s="52"/>
      <c r="CT15044" s="52"/>
      <c r="CU15044" s="33"/>
      <c r="CV15044" s="33"/>
    </row>
    <row r="15045" spans="74:100">
      <c r="BV15045" s="62"/>
      <c r="BW15045" s="62"/>
      <c r="BX15045" s="62"/>
      <c r="BY15045" s="62"/>
      <c r="BZ15045" s="62"/>
      <c r="CA15045" s="62"/>
      <c r="CB15045" s="62"/>
      <c r="CC15045" s="62"/>
      <c r="CD15045" s="62"/>
      <c r="CE15045" s="62"/>
      <c r="CF15045" s="62"/>
      <c r="CL15045" s="56" t="s">
        <v>7389</v>
      </c>
      <c r="CM15045" s="56" t="s">
        <v>214</v>
      </c>
      <c r="CN15045" s="56" t="s">
        <v>214</v>
      </c>
      <c r="CO15045" s="52"/>
      <c r="CP15045" s="52"/>
      <c r="CQ15045" s="52"/>
      <c r="CR15045" s="52"/>
      <c r="CS15045" s="52"/>
      <c r="CT15045" s="52"/>
      <c r="CU15045" s="33"/>
      <c r="CV15045" s="33"/>
    </row>
    <row r="15046" spans="74:100">
      <c r="BV15046" s="62"/>
      <c r="BW15046" s="62"/>
      <c r="BX15046" s="62"/>
      <c r="BY15046" s="62"/>
      <c r="BZ15046" s="62"/>
      <c r="CA15046" s="62"/>
      <c r="CB15046" s="62"/>
      <c r="CC15046" s="62"/>
      <c r="CD15046" s="62"/>
      <c r="CE15046" s="62"/>
      <c r="CF15046" s="62"/>
      <c r="CL15046" s="56" t="s">
        <v>23446</v>
      </c>
      <c r="CM15046" s="56" t="s">
        <v>214</v>
      </c>
      <c r="CN15046" s="56" t="s">
        <v>214</v>
      </c>
      <c r="CO15046" s="52"/>
      <c r="CP15046" s="52"/>
      <c r="CQ15046" s="52"/>
      <c r="CR15046" s="52"/>
      <c r="CS15046" s="52"/>
      <c r="CT15046" s="52"/>
      <c r="CU15046" s="33"/>
      <c r="CV15046" s="33"/>
    </row>
    <row r="15047" spans="74:100">
      <c r="BV15047" s="62"/>
      <c r="BW15047" s="62"/>
      <c r="BX15047" s="62"/>
      <c r="BY15047" s="62"/>
      <c r="BZ15047" s="62"/>
      <c r="CA15047" s="62"/>
      <c r="CB15047" s="62"/>
      <c r="CC15047" s="62"/>
      <c r="CD15047" s="62"/>
      <c r="CE15047" s="62"/>
      <c r="CF15047" s="62"/>
      <c r="CL15047" s="56" t="s">
        <v>7391</v>
      </c>
      <c r="CM15047" s="56" t="s">
        <v>213</v>
      </c>
      <c r="CN15047" s="56" t="s">
        <v>213</v>
      </c>
      <c r="CO15047" s="52"/>
      <c r="CP15047" s="52"/>
      <c r="CQ15047" s="52"/>
      <c r="CR15047" s="52"/>
      <c r="CS15047" s="52"/>
      <c r="CT15047" s="52"/>
      <c r="CU15047" s="33"/>
      <c r="CV15047" s="33"/>
    </row>
    <row r="15048" spans="74:100">
      <c r="BV15048" s="62"/>
      <c r="BW15048" s="62"/>
      <c r="BX15048" s="62"/>
      <c r="BY15048" s="62"/>
      <c r="BZ15048" s="62"/>
      <c r="CA15048" s="62"/>
      <c r="CB15048" s="62"/>
      <c r="CC15048" s="62"/>
      <c r="CD15048" s="62"/>
      <c r="CE15048" s="62"/>
      <c r="CF15048" s="62"/>
      <c r="CL15048" s="56" t="s">
        <v>23447</v>
      </c>
      <c r="CM15048" s="56" t="s">
        <v>214</v>
      </c>
      <c r="CN15048" s="56" t="s">
        <v>214</v>
      </c>
      <c r="CO15048" s="52"/>
      <c r="CP15048" s="52"/>
      <c r="CQ15048" s="52"/>
      <c r="CR15048" s="52"/>
      <c r="CS15048" s="52"/>
      <c r="CT15048" s="52"/>
      <c r="CU15048" s="33"/>
      <c r="CV15048" s="33"/>
    </row>
    <row r="15049" spans="74:100">
      <c r="BV15049" s="62"/>
      <c r="BW15049" s="62"/>
      <c r="BX15049" s="62"/>
      <c r="BY15049" s="62"/>
      <c r="BZ15049" s="62"/>
      <c r="CA15049" s="62"/>
      <c r="CB15049" s="62"/>
      <c r="CC15049" s="62"/>
      <c r="CD15049" s="62"/>
      <c r="CE15049" s="62"/>
      <c r="CF15049" s="62"/>
      <c r="CL15049" s="56" t="s">
        <v>7392</v>
      </c>
      <c r="CM15049" s="56" t="s">
        <v>213</v>
      </c>
      <c r="CN15049" s="56" t="s">
        <v>213</v>
      </c>
      <c r="CO15049" s="52"/>
      <c r="CP15049" s="52"/>
      <c r="CQ15049" s="52"/>
      <c r="CR15049" s="52"/>
      <c r="CS15049" s="52"/>
      <c r="CT15049" s="52"/>
      <c r="CU15049" s="33"/>
      <c r="CV15049" s="33"/>
    </row>
    <row r="15050" spans="74:100">
      <c r="BV15050" s="62"/>
      <c r="BW15050" s="62"/>
      <c r="BX15050" s="62"/>
      <c r="BY15050" s="62"/>
      <c r="BZ15050" s="62"/>
      <c r="CA15050" s="62"/>
      <c r="CB15050" s="62"/>
      <c r="CC15050" s="62"/>
      <c r="CD15050" s="62"/>
      <c r="CE15050" s="62"/>
      <c r="CF15050" s="62"/>
      <c r="CL15050" s="56" t="s">
        <v>769</v>
      </c>
      <c r="CM15050" s="56" t="s">
        <v>214</v>
      </c>
      <c r="CN15050" s="56" t="s">
        <v>214</v>
      </c>
      <c r="CO15050" s="52"/>
      <c r="CP15050" s="52"/>
      <c r="CQ15050" s="52"/>
      <c r="CR15050" s="52"/>
      <c r="CS15050" s="52"/>
      <c r="CT15050" s="52"/>
      <c r="CU15050" s="33"/>
      <c r="CV15050" s="33"/>
    </row>
    <row r="15051" spans="74:100">
      <c r="BV15051" s="62"/>
      <c r="BW15051" s="62"/>
      <c r="BX15051" s="62"/>
      <c r="BY15051" s="62"/>
      <c r="BZ15051" s="62"/>
      <c r="CA15051" s="62"/>
      <c r="CB15051" s="62"/>
      <c r="CC15051" s="62"/>
      <c r="CD15051" s="62"/>
      <c r="CE15051" s="62"/>
      <c r="CF15051" s="62"/>
      <c r="CL15051" s="56" t="s">
        <v>7390</v>
      </c>
      <c r="CM15051" s="56" t="s">
        <v>214</v>
      </c>
      <c r="CN15051" s="56" t="s">
        <v>214</v>
      </c>
      <c r="CO15051" s="52"/>
      <c r="CP15051" s="52"/>
      <c r="CQ15051" s="52"/>
      <c r="CR15051" s="52"/>
      <c r="CS15051" s="52"/>
      <c r="CT15051" s="52"/>
      <c r="CU15051" s="33"/>
      <c r="CV15051" s="33"/>
    </row>
    <row r="15052" spans="74:100">
      <c r="BV15052" s="62"/>
      <c r="BW15052" s="62"/>
      <c r="BX15052" s="62"/>
      <c r="BY15052" s="62"/>
      <c r="BZ15052" s="62"/>
      <c r="CA15052" s="62"/>
      <c r="CB15052" s="62"/>
      <c r="CC15052" s="62"/>
      <c r="CD15052" s="62"/>
      <c r="CE15052" s="62"/>
      <c r="CF15052" s="62"/>
      <c r="CL15052" s="56" t="s">
        <v>7393</v>
      </c>
      <c r="CM15052" s="56" t="s">
        <v>213</v>
      </c>
      <c r="CN15052" s="56" t="s">
        <v>213</v>
      </c>
      <c r="CO15052" s="52"/>
      <c r="CP15052" s="52"/>
      <c r="CQ15052" s="52"/>
      <c r="CR15052" s="52"/>
      <c r="CS15052" s="52"/>
      <c r="CT15052" s="52"/>
      <c r="CU15052" s="33"/>
      <c r="CV15052" s="33"/>
    </row>
    <row r="15053" spans="74:100">
      <c r="BV15053" s="62"/>
      <c r="BW15053" s="62"/>
      <c r="BX15053" s="62"/>
      <c r="BY15053" s="62"/>
      <c r="BZ15053" s="62"/>
      <c r="CA15053" s="62"/>
      <c r="CB15053" s="62"/>
      <c r="CC15053" s="62"/>
      <c r="CD15053" s="62"/>
      <c r="CE15053" s="62"/>
      <c r="CF15053" s="62"/>
      <c r="CL15053" s="56" t="s">
        <v>23448</v>
      </c>
      <c r="CM15053" s="56" t="s">
        <v>215</v>
      </c>
      <c r="CN15053" s="56" t="s">
        <v>215</v>
      </c>
      <c r="CO15053" s="52"/>
      <c r="CP15053" s="52"/>
      <c r="CQ15053" s="52"/>
      <c r="CR15053" s="52"/>
      <c r="CS15053" s="52"/>
      <c r="CT15053" s="52"/>
      <c r="CU15053" s="33"/>
      <c r="CV15053" s="33"/>
    </row>
    <row r="15054" spans="74:100">
      <c r="BV15054" s="62"/>
      <c r="BW15054" s="62"/>
      <c r="BX15054" s="62"/>
      <c r="BY15054" s="62"/>
      <c r="BZ15054" s="62"/>
      <c r="CA15054" s="62"/>
      <c r="CB15054" s="62"/>
      <c r="CC15054" s="62"/>
      <c r="CD15054" s="62"/>
      <c r="CE15054" s="62"/>
      <c r="CF15054" s="62"/>
      <c r="CL15054" s="56" t="s">
        <v>23449</v>
      </c>
      <c r="CM15054" s="56" t="s">
        <v>214</v>
      </c>
      <c r="CN15054" s="56" t="s">
        <v>214</v>
      </c>
      <c r="CO15054" s="52"/>
      <c r="CP15054" s="52"/>
      <c r="CQ15054" s="52"/>
      <c r="CR15054" s="52"/>
      <c r="CS15054" s="52"/>
      <c r="CT15054" s="52"/>
      <c r="CU15054" s="33"/>
      <c r="CV15054" s="33"/>
    </row>
    <row r="15055" spans="74:100">
      <c r="BV15055" s="62"/>
      <c r="BW15055" s="62"/>
      <c r="BX15055" s="62"/>
      <c r="BY15055" s="62"/>
      <c r="BZ15055" s="62"/>
      <c r="CA15055" s="62"/>
      <c r="CB15055" s="62"/>
      <c r="CC15055" s="62"/>
      <c r="CD15055" s="62"/>
      <c r="CE15055" s="62"/>
      <c r="CF15055" s="62"/>
      <c r="CL15055" s="56" t="s">
        <v>25141</v>
      </c>
      <c r="CM15055" s="56" t="s">
        <v>215</v>
      </c>
      <c r="CN15055" s="56" t="s">
        <v>215</v>
      </c>
      <c r="CO15055" s="52"/>
      <c r="CP15055" s="52"/>
      <c r="CQ15055" s="52"/>
      <c r="CR15055" s="52"/>
      <c r="CS15055" s="52"/>
      <c r="CT15055" s="52"/>
      <c r="CU15055" s="33"/>
      <c r="CV15055" s="33"/>
    </row>
    <row r="15056" spans="74:100">
      <c r="BV15056" s="62"/>
      <c r="BW15056" s="62"/>
      <c r="BX15056" s="62"/>
      <c r="BY15056" s="62"/>
      <c r="BZ15056" s="62"/>
      <c r="CA15056" s="62"/>
      <c r="CB15056" s="62"/>
      <c r="CC15056" s="62"/>
      <c r="CD15056" s="62"/>
      <c r="CE15056" s="62"/>
      <c r="CF15056" s="62"/>
      <c r="CL15056" s="56" t="s">
        <v>25142</v>
      </c>
      <c r="CM15056" s="56" t="s">
        <v>215</v>
      </c>
      <c r="CN15056" s="56" t="s">
        <v>215</v>
      </c>
      <c r="CO15056" s="52"/>
      <c r="CP15056" s="52"/>
      <c r="CQ15056" s="52"/>
      <c r="CR15056" s="52"/>
      <c r="CS15056" s="52"/>
      <c r="CT15056" s="52"/>
      <c r="CU15056" s="33"/>
      <c r="CV15056" s="33"/>
    </row>
    <row r="15057" spans="74:100">
      <c r="BV15057" s="62"/>
      <c r="BW15057" s="62"/>
      <c r="BX15057" s="62"/>
      <c r="BY15057" s="62"/>
      <c r="BZ15057" s="62"/>
      <c r="CA15057" s="62"/>
      <c r="CB15057" s="62"/>
      <c r="CC15057" s="62"/>
      <c r="CD15057" s="62"/>
      <c r="CE15057" s="62"/>
      <c r="CF15057" s="62"/>
      <c r="CL15057" s="56" t="s">
        <v>25143</v>
      </c>
      <c r="CM15057" s="56" t="s">
        <v>215</v>
      </c>
      <c r="CN15057" s="56" t="s">
        <v>215</v>
      </c>
      <c r="CO15057" s="52"/>
      <c r="CP15057" s="52"/>
      <c r="CQ15057" s="52"/>
      <c r="CR15057" s="52"/>
      <c r="CS15057" s="52"/>
      <c r="CT15057" s="52"/>
      <c r="CU15057" s="33"/>
      <c r="CV15057" s="33"/>
    </row>
    <row r="15058" spans="74:100">
      <c r="BV15058" s="62"/>
      <c r="BW15058" s="62"/>
      <c r="BX15058" s="62"/>
      <c r="BY15058" s="62"/>
      <c r="BZ15058" s="62"/>
      <c r="CA15058" s="62"/>
      <c r="CB15058" s="62"/>
      <c r="CC15058" s="62"/>
      <c r="CD15058" s="62"/>
      <c r="CE15058" s="62"/>
      <c r="CF15058" s="62"/>
      <c r="CL15058" s="56" t="s">
        <v>7396</v>
      </c>
      <c r="CM15058" s="56" t="s">
        <v>215</v>
      </c>
      <c r="CN15058" s="56" t="s">
        <v>215</v>
      </c>
      <c r="CO15058" s="52"/>
      <c r="CP15058" s="52"/>
      <c r="CQ15058" s="52"/>
      <c r="CR15058" s="52"/>
      <c r="CS15058" s="52"/>
      <c r="CT15058" s="52"/>
      <c r="CU15058" s="33"/>
      <c r="CV15058" s="33"/>
    </row>
    <row r="15059" spans="74:100">
      <c r="BV15059" s="62"/>
      <c r="BW15059" s="62"/>
      <c r="BX15059" s="62"/>
      <c r="BY15059" s="62"/>
      <c r="BZ15059" s="62"/>
      <c r="CA15059" s="62"/>
      <c r="CB15059" s="62"/>
      <c r="CC15059" s="62"/>
      <c r="CD15059" s="62"/>
      <c r="CE15059" s="62"/>
      <c r="CF15059" s="62"/>
      <c r="CL15059" s="56" t="s">
        <v>23450</v>
      </c>
      <c r="CM15059" s="56" t="s">
        <v>215</v>
      </c>
      <c r="CN15059" s="56" t="s">
        <v>215</v>
      </c>
      <c r="CO15059" s="52"/>
      <c r="CP15059" s="52"/>
      <c r="CQ15059" s="52"/>
      <c r="CR15059" s="52"/>
      <c r="CS15059" s="52"/>
      <c r="CT15059" s="52"/>
      <c r="CU15059" s="33"/>
      <c r="CV15059" s="33"/>
    </row>
    <row r="15060" spans="74:100">
      <c r="BV15060" s="62"/>
      <c r="BW15060" s="62"/>
      <c r="BX15060" s="62"/>
      <c r="BY15060" s="62"/>
      <c r="BZ15060" s="62"/>
      <c r="CA15060" s="62"/>
      <c r="CB15060" s="62"/>
      <c r="CC15060" s="62"/>
      <c r="CD15060" s="62"/>
      <c r="CE15060" s="62"/>
      <c r="CF15060" s="62"/>
      <c r="CL15060" s="56" t="s">
        <v>23451</v>
      </c>
      <c r="CM15060" s="56" t="s">
        <v>215</v>
      </c>
      <c r="CN15060" s="56" t="s">
        <v>215</v>
      </c>
      <c r="CO15060" s="52"/>
      <c r="CP15060" s="52"/>
      <c r="CQ15060" s="52"/>
      <c r="CR15060" s="52"/>
      <c r="CS15060" s="52"/>
      <c r="CT15060" s="52"/>
      <c r="CU15060" s="33"/>
      <c r="CV15060" s="33"/>
    </row>
    <row r="15061" spans="74:100">
      <c r="BV15061" s="62"/>
      <c r="BW15061" s="62"/>
      <c r="BX15061" s="62"/>
      <c r="BY15061" s="62"/>
      <c r="BZ15061" s="62"/>
      <c r="CA15061" s="62"/>
      <c r="CB15061" s="62"/>
      <c r="CC15061" s="62"/>
      <c r="CD15061" s="62"/>
      <c r="CE15061" s="62"/>
      <c r="CF15061" s="62"/>
      <c r="CL15061" s="56" t="s">
        <v>23452</v>
      </c>
      <c r="CM15061" s="56" t="s">
        <v>214</v>
      </c>
      <c r="CN15061" s="56" t="s">
        <v>214</v>
      </c>
      <c r="CO15061" s="52"/>
      <c r="CP15061" s="52"/>
      <c r="CQ15061" s="52"/>
      <c r="CR15061" s="52"/>
      <c r="CS15061" s="52"/>
      <c r="CT15061" s="52"/>
      <c r="CU15061" s="33"/>
      <c r="CV15061" s="33"/>
    </row>
    <row r="15062" spans="74:100">
      <c r="BV15062" s="62"/>
      <c r="BW15062" s="62"/>
      <c r="BX15062" s="62"/>
      <c r="BY15062" s="62"/>
      <c r="BZ15062" s="62"/>
      <c r="CA15062" s="62"/>
      <c r="CB15062" s="62"/>
      <c r="CC15062" s="62"/>
      <c r="CD15062" s="62"/>
      <c r="CE15062" s="62"/>
      <c r="CF15062" s="62"/>
      <c r="CL15062" s="56" t="s">
        <v>25144</v>
      </c>
      <c r="CM15062" s="56" t="s">
        <v>213</v>
      </c>
      <c r="CN15062" s="56" t="s">
        <v>213</v>
      </c>
      <c r="CO15062" s="52"/>
      <c r="CP15062" s="52"/>
      <c r="CQ15062" s="52"/>
      <c r="CR15062" s="52"/>
      <c r="CS15062" s="52"/>
      <c r="CT15062" s="52"/>
      <c r="CU15062" s="33"/>
      <c r="CV15062" s="33"/>
    </row>
    <row r="15063" spans="74:100">
      <c r="BV15063" s="62"/>
      <c r="BW15063" s="62"/>
      <c r="BX15063" s="62"/>
      <c r="BY15063" s="62"/>
      <c r="BZ15063" s="62"/>
      <c r="CA15063" s="62"/>
      <c r="CB15063" s="62"/>
      <c r="CC15063" s="62"/>
      <c r="CD15063" s="62"/>
      <c r="CE15063" s="62"/>
      <c r="CF15063" s="62"/>
      <c r="CL15063" s="56" t="s">
        <v>7398</v>
      </c>
      <c r="CM15063" s="56" t="s">
        <v>213</v>
      </c>
      <c r="CN15063" s="56" t="s">
        <v>213</v>
      </c>
      <c r="CO15063" s="52"/>
      <c r="CP15063" s="52"/>
      <c r="CQ15063" s="52"/>
      <c r="CR15063" s="52"/>
      <c r="CS15063" s="52"/>
      <c r="CT15063" s="52"/>
      <c r="CU15063" s="33"/>
      <c r="CV15063" s="33"/>
    </row>
    <row r="15064" spans="74:100">
      <c r="BV15064" s="62"/>
      <c r="BW15064" s="62"/>
      <c r="BX15064" s="62"/>
      <c r="BY15064" s="62"/>
      <c r="BZ15064" s="62"/>
      <c r="CA15064" s="62"/>
      <c r="CB15064" s="62"/>
      <c r="CC15064" s="62"/>
      <c r="CD15064" s="62"/>
      <c r="CE15064" s="62"/>
      <c r="CF15064" s="62"/>
      <c r="CL15064" s="56" t="s">
        <v>25145</v>
      </c>
      <c r="CM15064" s="56" t="s">
        <v>213</v>
      </c>
      <c r="CN15064" s="56" t="s">
        <v>213</v>
      </c>
      <c r="CO15064" s="52"/>
      <c r="CP15064" s="52"/>
      <c r="CQ15064" s="52"/>
      <c r="CR15064" s="52"/>
      <c r="CS15064" s="52"/>
      <c r="CT15064" s="52"/>
      <c r="CU15064" s="33"/>
      <c r="CV15064" s="33"/>
    </row>
    <row r="15065" spans="74:100">
      <c r="BV15065" s="62"/>
      <c r="BW15065" s="62"/>
      <c r="BX15065" s="62"/>
      <c r="BY15065" s="62"/>
      <c r="BZ15065" s="62"/>
      <c r="CA15065" s="62"/>
      <c r="CB15065" s="62"/>
      <c r="CC15065" s="62"/>
      <c r="CD15065" s="62"/>
      <c r="CE15065" s="62"/>
      <c r="CF15065" s="62"/>
      <c r="CL15065" s="56" t="s">
        <v>7404</v>
      </c>
      <c r="CM15065" s="56" t="s">
        <v>214</v>
      </c>
      <c r="CN15065" s="56" t="s">
        <v>214</v>
      </c>
      <c r="CO15065" s="52"/>
      <c r="CP15065" s="52"/>
      <c r="CQ15065" s="52"/>
      <c r="CR15065" s="52"/>
      <c r="CS15065" s="52"/>
      <c r="CT15065" s="52"/>
      <c r="CU15065" s="33"/>
      <c r="CV15065" s="33"/>
    </row>
    <row r="15066" spans="74:100">
      <c r="BV15066" s="62"/>
      <c r="BW15066" s="62"/>
      <c r="BX15066" s="62"/>
      <c r="BY15066" s="62"/>
      <c r="BZ15066" s="62"/>
      <c r="CA15066" s="62"/>
      <c r="CB15066" s="62"/>
      <c r="CC15066" s="62"/>
      <c r="CD15066" s="62"/>
      <c r="CE15066" s="62"/>
      <c r="CF15066" s="62"/>
      <c r="CL15066" s="56" t="s">
        <v>7399</v>
      </c>
      <c r="CM15066" s="56" t="s">
        <v>213</v>
      </c>
      <c r="CN15066" s="56" t="s">
        <v>213</v>
      </c>
      <c r="CO15066" s="52"/>
      <c r="CP15066" s="52"/>
      <c r="CQ15066" s="52"/>
      <c r="CR15066" s="52"/>
      <c r="CS15066" s="52"/>
      <c r="CT15066" s="52"/>
      <c r="CU15066" s="33"/>
      <c r="CV15066" s="33"/>
    </row>
    <row r="15067" spans="74:100">
      <c r="BV15067" s="62"/>
      <c r="BW15067" s="62"/>
      <c r="BX15067" s="62"/>
      <c r="BY15067" s="62"/>
      <c r="BZ15067" s="62"/>
      <c r="CA15067" s="62"/>
      <c r="CB15067" s="62"/>
      <c r="CC15067" s="62"/>
      <c r="CD15067" s="62"/>
      <c r="CE15067" s="62"/>
      <c r="CF15067" s="62"/>
      <c r="CL15067" s="56" t="s">
        <v>7400</v>
      </c>
      <c r="CM15067" s="56" t="s">
        <v>213</v>
      </c>
      <c r="CN15067" s="56" t="s">
        <v>213</v>
      </c>
      <c r="CO15067" s="52"/>
      <c r="CP15067" s="52"/>
      <c r="CQ15067" s="52"/>
      <c r="CR15067" s="52"/>
      <c r="CS15067" s="52"/>
      <c r="CT15067" s="52"/>
      <c r="CU15067" s="33"/>
      <c r="CV15067" s="33"/>
    </row>
    <row r="15068" spans="74:100">
      <c r="BV15068" s="62"/>
      <c r="BW15068" s="62"/>
      <c r="BX15068" s="62"/>
      <c r="BY15068" s="62"/>
      <c r="BZ15068" s="62"/>
      <c r="CA15068" s="62"/>
      <c r="CB15068" s="62"/>
      <c r="CC15068" s="62"/>
      <c r="CD15068" s="62"/>
      <c r="CE15068" s="62"/>
      <c r="CF15068" s="62"/>
      <c r="CL15068" s="56" t="s">
        <v>7401</v>
      </c>
      <c r="CM15068" s="56" t="s">
        <v>214</v>
      </c>
      <c r="CN15068" s="56" t="s">
        <v>214</v>
      </c>
      <c r="CO15068" s="52"/>
      <c r="CP15068" s="52"/>
      <c r="CQ15068" s="52"/>
      <c r="CR15068" s="52"/>
      <c r="CS15068" s="52"/>
      <c r="CT15068" s="52"/>
      <c r="CU15068" s="33"/>
      <c r="CV15068" s="33"/>
    </row>
    <row r="15069" spans="74:100">
      <c r="BV15069" s="62"/>
      <c r="BW15069" s="62"/>
      <c r="BX15069" s="62"/>
      <c r="BY15069" s="62"/>
      <c r="BZ15069" s="62"/>
      <c r="CA15069" s="62"/>
      <c r="CB15069" s="62"/>
      <c r="CC15069" s="62"/>
      <c r="CD15069" s="62"/>
      <c r="CE15069" s="62"/>
      <c r="CF15069" s="62"/>
      <c r="CL15069" s="56" t="s">
        <v>14160</v>
      </c>
      <c r="CM15069" s="56" t="s">
        <v>213</v>
      </c>
      <c r="CN15069" s="56" t="s">
        <v>213</v>
      </c>
      <c r="CO15069" s="52"/>
      <c r="CP15069" s="52"/>
      <c r="CQ15069" s="52"/>
      <c r="CR15069" s="52"/>
      <c r="CS15069" s="52"/>
      <c r="CT15069" s="52"/>
      <c r="CU15069" s="33"/>
      <c r="CV15069" s="33"/>
    </row>
    <row r="15070" spans="74:100">
      <c r="BV15070" s="62"/>
      <c r="BW15070" s="62"/>
      <c r="BX15070" s="62"/>
      <c r="BY15070" s="62"/>
      <c r="BZ15070" s="62"/>
      <c r="CA15070" s="62"/>
      <c r="CB15070" s="62"/>
      <c r="CC15070" s="62"/>
      <c r="CD15070" s="62"/>
      <c r="CE15070" s="62"/>
      <c r="CF15070" s="62"/>
      <c r="CL15070" s="56" t="s">
        <v>7403</v>
      </c>
      <c r="CM15070" s="56" t="s">
        <v>213</v>
      </c>
      <c r="CN15070" s="56" t="s">
        <v>213</v>
      </c>
      <c r="CO15070" s="52"/>
      <c r="CP15070" s="52"/>
      <c r="CQ15070" s="52"/>
      <c r="CR15070" s="52"/>
      <c r="CS15070" s="52"/>
      <c r="CT15070" s="52"/>
      <c r="CU15070" s="33"/>
      <c r="CV15070" s="33"/>
    </row>
    <row r="15071" spans="74:100">
      <c r="BV15071" s="62"/>
      <c r="BW15071" s="62"/>
      <c r="BX15071" s="62"/>
      <c r="BY15071" s="62"/>
      <c r="BZ15071" s="62"/>
      <c r="CA15071" s="62"/>
      <c r="CB15071" s="62"/>
      <c r="CC15071" s="62"/>
      <c r="CD15071" s="62"/>
      <c r="CE15071" s="62"/>
      <c r="CF15071" s="62"/>
      <c r="CL15071" s="56" t="s">
        <v>7402</v>
      </c>
      <c r="CM15071" s="56" t="s">
        <v>214</v>
      </c>
      <c r="CN15071" s="56" t="s">
        <v>214</v>
      </c>
      <c r="CO15071" s="52"/>
      <c r="CP15071" s="52"/>
      <c r="CQ15071" s="52"/>
      <c r="CR15071" s="52"/>
      <c r="CS15071" s="52"/>
      <c r="CT15071" s="52"/>
      <c r="CU15071" s="33"/>
      <c r="CV15071" s="33"/>
    </row>
    <row r="15072" spans="74:100">
      <c r="BV15072" s="62"/>
      <c r="BW15072" s="62"/>
      <c r="BX15072" s="62"/>
      <c r="BY15072" s="62"/>
      <c r="BZ15072" s="62"/>
      <c r="CA15072" s="62"/>
      <c r="CB15072" s="62"/>
      <c r="CC15072" s="62"/>
      <c r="CD15072" s="62"/>
      <c r="CE15072" s="62"/>
      <c r="CF15072" s="62"/>
      <c r="CL15072" s="35" t="s">
        <v>12797</v>
      </c>
      <c r="CM15072" s="35" t="s">
        <v>217</v>
      </c>
      <c r="CN15072" s="35" t="s">
        <v>217</v>
      </c>
      <c r="CO15072" s="52"/>
      <c r="CP15072" s="52"/>
      <c r="CQ15072" s="52"/>
      <c r="CR15072" s="52"/>
      <c r="CS15072" s="52"/>
      <c r="CT15072" s="52"/>
      <c r="CU15072" s="33"/>
      <c r="CV15072" s="33"/>
    </row>
    <row r="15073" spans="74:100">
      <c r="BV15073" s="62"/>
      <c r="BW15073" s="62"/>
      <c r="BX15073" s="62"/>
      <c r="BY15073" s="62"/>
      <c r="BZ15073" s="62"/>
      <c r="CA15073" s="62"/>
      <c r="CB15073" s="62"/>
      <c r="CC15073" s="62"/>
      <c r="CD15073" s="62"/>
      <c r="CE15073" s="62"/>
      <c r="CF15073" s="62"/>
      <c r="CL15073" s="56" t="s">
        <v>12962</v>
      </c>
      <c r="CM15073" s="56" t="s">
        <v>215</v>
      </c>
      <c r="CN15073" s="56" t="s">
        <v>215</v>
      </c>
      <c r="CO15073" s="52"/>
      <c r="CP15073" s="52"/>
      <c r="CQ15073" s="52"/>
      <c r="CR15073" s="52"/>
      <c r="CS15073" s="52"/>
      <c r="CT15073" s="52"/>
      <c r="CU15073" s="33"/>
      <c r="CV15073" s="33"/>
    </row>
    <row r="15074" spans="74:100">
      <c r="BV15074" s="62"/>
      <c r="BW15074" s="62"/>
      <c r="BX15074" s="62"/>
      <c r="BY15074" s="62"/>
      <c r="BZ15074" s="62"/>
      <c r="CA15074" s="62"/>
      <c r="CB15074" s="62"/>
      <c r="CC15074" s="62"/>
      <c r="CD15074" s="62"/>
      <c r="CE15074" s="62"/>
      <c r="CF15074" s="62"/>
      <c r="CL15074" s="56" t="s">
        <v>23453</v>
      </c>
      <c r="CM15074" s="56" t="s">
        <v>214</v>
      </c>
      <c r="CN15074" s="56" t="s">
        <v>214</v>
      </c>
      <c r="CO15074" s="52"/>
      <c r="CP15074" s="52"/>
      <c r="CQ15074" s="52"/>
      <c r="CR15074" s="52"/>
      <c r="CS15074" s="52"/>
      <c r="CT15074" s="52"/>
      <c r="CU15074" s="33"/>
      <c r="CV15074" s="33"/>
    </row>
    <row r="15075" spans="74:100">
      <c r="BV15075" s="62"/>
      <c r="BW15075" s="62"/>
      <c r="BX15075" s="62"/>
      <c r="BY15075" s="62"/>
      <c r="BZ15075" s="62"/>
      <c r="CA15075" s="62"/>
      <c r="CB15075" s="62"/>
      <c r="CC15075" s="62"/>
      <c r="CD15075" s="62"/>
      <c r="CE15075" s="62"/>
      <c r="CF15075" s="62"/>
      <c r="CL15075" s="56" t="s">
        <v>16223</v>
      </c>
      <c r="CM15075" s="56" t="s">
        <v>214</v>
      </c>
      <c r="CN15075" s="56" t="s">
        <v>214</v>
      </c>
      <c r="CO15075" s="52"/>
      <c r="CP15075" s="52"/>
      <c r="CQ15075" s="52"/>
      <c r="CR15075" s="52"/>
      <c r="CS15075" s="52"/>
      <c r="CT15075" s="52"/>
      <c r="CU15075" s="33"/>
      <c r="CV15075" s="33"/>
    </row>
    <row r="15076" spans="74:100">
      <c r="BV15076" s="62"/>
      <c r="BW15076" s="62"/>
      <c r="BX15076" s="62"/>
      <c r="BY15076" s="62"/>
      <c r="BZ15076" s="62"/>
      <c r="CA15076" s="62"/>
      <c r="CB15076" s="62"/>
      <c r="CC15076" s="62"/>
      <c r="CD15076" s="62"/>
      <c r="CE15076" s="62"/>
      <c r="CF15076" s="62"/>
      <c r="CL15076" s="56" t="s">
        <v>23454</v>
      </c>
      <c r="CM15076" s="56" t="s">
        <v>214</v>
      </c>
      <c r="CN15076" s="56" t="s">
        <v>214</v>
      </c>
      <c r="CO15076" s="52"/>
      <c r="CP15076" s="52"/>
      <c r="CQ15076" s="52"/>
      <c r="CR15076" s="52"/>
      <c r="CS15076" s="52"/>
      <c r="CT15076" s="52"/>
      <c r="CU15076" s="33"/>
      <c r="CV15076" s="33"/>
    </row>
    <row r="15077" spans="74:100">
      <c r="BV15077" s="62"/>
      <c r="BW15077" s="62"/>
      <c r="BX15077" s="62"/>
      <c r="BY15077" s="62"/>
      <c r="BZ15077" s="62"/>
      <c r="CA15077" s="62"/>
      <c r="CB15077" s="62"/>
      <c r="CC15077" s="62"/>
      <c r="CD15077" s="62"/>
      <c r="CE15077" s="62"/>
      <c r="CF15077" s="62"/>
      <c r="CL15077" s="56" t="s">
        <v>16236</v>
      </c>
      <c r="CM15077" s="56" t="s">
        <v>214</v>
      </c>
      <c r="CN15077" s="56" t="s">
        <v>214</v>
      </c>
      <c r="CO15077" s="52"/>
      <c r="CP15077" s="52"/>
      <c r="CQ15077" s="52"/>
      <c r="CR15077" s="52"/>
      <c r="CS15077" s="52"/>
      <c r="CT15077" s="52"/>
      <c r="CU15077" s="33"/>
      <c r="CV15077" s="33"/>
    </row>
    <row r="15078" spans="74:100">
      <c r="BV15078" s="62"/>
      <c r="BW15078" s="62"/>
      <c r="BX15078" s="62"/>
      <c r="BY15078" s="62"/>
      <c r="BZ15078" s="62"/>
      <c r="CA15078" s="62"/>
      <c r="CB15078" s="62"/>
      <c r="CC15078" s="62"/>
      <c r="CD15078" s="62"/>
      <c r="CE15078" s="62"/>
      <c r="CF15078" s="62"/>
      <c r="CL15078" s="56" t="s">
        <v>16274</v>
      </c>
      <c r="CM15078" s="56" t="s">
        <v>215</v>
      </c>
      <c r="CN15078" s="56" t="s">
        <v>215</v>
      </c>
      <c r="CO15078" s="52"/>
      <c r="CP15078" s="52"/>
      <c r="CQ15078" s="52"/>
      <c r="CR15078" s="52"/>
      <c r="CS15078" s="52"/>
      <c r="CT15078" s="52"/>
      <c r="CU15078" s="33"/>
      <c r="CV15078" s="33"/>
    </row>
    <row r="15079" spans="74:100">
      <c r="BV15079" s="62"/>
      <c r="BW15079" s="62"/>
      <c r="BX15079" s="62"/>
      <c r="BY15079" s="62"/>
      <c r="BZ15079" s="62"/>
      <c r="CA15079" s="62"/>
      <c r="CB15079" s="62"/>
      <c r="CC15079" s="62"/>
      <c r="CD15079" s="62"/>
      <c r="CE15079" s="62"/>
      <c r="CF15079" s="62"/>
      <c r="CL15079" s="56" t="s">
        <v>16237</v>
      </c>
      <c r="CM15079" s="56" t="s">
        <v>217</v>
      </c>
      <c r="CN15079" s="56" t="s">
        <v>217</v>
      </c>
      <c r="CO15079" s="52"/>
      <c r="CP15079" s="52"/>
      <c r="CQ15079" s="52"/>
      <c r="CR15079" s="52"/>
      <c r="CS15079" s="52"/>
      <c r="CT15079" s="52"/>
      <c r="CU15079" s="33"/>
      <c r="CV15079" s="33"/>
    </row>
    <row r="15080" spans="74:100">
      <c r="BV15080" s="62"/>
      <c r="BW15080" s="62"/>
      <c r="BX15080" s="62"/>
      <c r="BY15080" s="62"/>
      <c r="BZ15080" s="62"/>
      <c r="CA15080" s="62"/>
      <c r="CB15080" s="62"/>
      <c r="CC15080" s="62"/>
      <c r="CD15080" s="62"/>
      <c r="CE15080" s="62"/>
      <c r="CF15080" s="62"/>
      <c r="CL15080" s="35" t="s">
        <v>16239</v>
      </c>
      <c r="CM15080" s="35" t="s">
        <v>217</v>
      </c>
      <c r="CN15080" s="35" t="s">
        <v>217</v>
      </c>
      <c r="CO15080" s="52"/>
      <c r="CP15080" s="52"/>
      <c r="CQ15080" s="52"/>
      <c r="CR15080" s="52"/>
      <c r="CS15080" s="52"/>
      <c r="CT15080" s="52"/>
      <c r="CU15080" s="33"/>
      <c r="CV15080" s="33"/>
    </row>
    <row r="15081" spans="74:100">
      <c r="BV15081" s="62"/>
      <c r="BW15081" s="62"/>
      <c r="BX15081" s="62"/>
      <c r="BY15081" s="62"/>
      <c r="BZ15081" s="62"/>
      <c r="CA15081" s="62"/>
      <c r="CB15081" s="62"/>
      <c r="CC15081" s="62"/>
      <c r="CD15081" s="62"/>
      <c r="CE15081" s="62"/>
      <c r="CF15081" s="62"/>
      <c r="CL15081" s="56" t="s">
        <v>16240</v>
      </c>
      <c r="CM15081" s="56" t="s">
        <v>213</v>
      </c>
      <c r="CN15081" s="56" t="s">
        <v>213</v>
      </c>
      <c r="CO15081" s="52"/>
      <c r="CP15081" s="52"/>
      <c r="CQ15081" s="52"/>
      <c r="CR15081" s="52"/>
      <c r="CS15081" s="52"/>
      <c r="CT15081" s="52"/>
      <c r="CU15081" s="33"/>
      <c r="CV15081" s="33"/>
    </row>
    <row r="15082" spans="74:100">
      <c r="BV15082" s="62"/>
      <c r="BW15082" s="62"/>
      <c r="BX15082" s="62"/>
      <c r="BY15082" s="62"/>
      <c r="BZ15082" s="62"/>
      <c r="CA15082" s="62"/>
      <c r="CB15082" s="62"/>
      <c r="CC15082" s="62"/>
      <c r="CD15082" s="62"/>
      <c r="CE15082" s="62"/>
      <c r="CF15082" s="62"/>
      <c r="CL15082" s="56" t="s">
        <v>16244</v>
      </c>
      <c r="CM15082" s="56" t="s">
        <v>214</v>
      </c>
      <c r="CN15082" s="56" t="s">
        <v>214</v>
      </c>
      <c r="CO15082" s="52"/>
      <c r="CP15082" s="52"/>
      <c r="CQ15082" s="52"/>
      <c r="CR15082" s="52"/>
      <c r="CS15082" s="52"/>
      <c r="CT15082" s="52"/>
      <c r="CU15082" s="33"/>
      <c r="CV15082" s="33"/>
    </row>
    <row r="15083" spans="74:100">
      <c r="BV15083" s="62"/>
      <c r="BW15083" s="62"/>
      <c r="BX15083" s="62"/>
      <c r="BY15083" s="62"/>
      <c r="BZ15083" s="62"/>
      <c r="CA15083" s="62"/>
      <c r="CB15083" s="62"/>
      <c r="CC15083" s="62"/>
      <c r="CD15083" s="62"/>
      <c r="CE15083" s="62"/>
      <c r="CF15083" s="62"/>
      <c r="CL15083" s="56" t="s">
        <v>16245</v>
      </c>
      <c r="CM15083" s="56" t="s">
        <v>216</v>
      </c>
      <c r="CN15083" s="56" t="s">
        <v>216</v>
      </c>
      <c r="CO15083" s="52"/>
      <c r="CP15083" s="52"/>
      <c r="CQ15083" s="52"/>
      <c r="CR15083" s="52"/>
      <c r="CS15083" s="52"/>
      <c r="CT15083" s="52"/>
      <c r="CU15083" s="33"/>
      <c r="CV15083" s="33"/>
    </row>
    <row r="15084" spans="74:100">
      <c r="BV15084" s="62"/>
      <c r="BW15084" s="62"/>
      <c r="BX15084" s="62"/>
      <c r="BY15084" s="62"/>
      <c r="BZ15084" s="62"/>
      <c r="CA15084" s="62"/>
      <c r="CB15084" s="62"/>
      <c r="CC15084" s="62"/>
      <c r="CD15084" s="62"/>
      <c r="CE15084" s="62"/>
      <c r="CF15084" s="62"/>
      <c r="CL15084" s="56" t="s">
        <v>16271</v>
      </c>
      <c r="CM15084" s="56" t="s">
        <v>216</v>
      </c>
      <c r="CN15084" s="56" t="s">
        <v>216</v>
      </c>
      <c r="CO15084" s="52"/>
      <c r="CP15084" s="52"/>
      <c r="CQ15084" s="52"/>
      <c r="CR15084" s="52"/>
      <c r="CS15084" s="52"/>
      <c r="CT15084" s="52"/>
      <c r="CU15084" s="33"/>
      <c r="CV15084" s="33"/>
    </row>
    <row r="15085" spans="74:100">
      <c r="BV15085" s="62"/>
      <c r="BW15085" s="62"/>
      <c r="BX15085" s="62"/>
      <c r="BY15085" s="62"/>
      <c r="BZ15085" s="62"/>
      <c r="CA15085" s="62"/>
      <c r="CB15085" s="62"/>
      <c r="CC15085" s="62"/>
      <c r="CD15085" s="62"/>
      <c r="CE15085" s="62"/>
      <c r="CF15085" s="62"/>
      <c r="CL15085" s="56" t="s">
        <v>16246</v>
      </c>
      <c r="CM15085" s="56" t="s">
        <v>216</v>
      </c>
      <c r="CN15085" s="56" t="s">
        <v>216</v>
      </c>
      <c r="CO15085" s="52"/>
      <c r="CP15085" s="52"/>
      <c r="CQ15085" s="52"/>
      <c r="CR15085" s="52"/>
      <c r="CS15085" s="52"/>
      <c r="CT15085" s="52"/>
      <c r="CU15085" s="33"/>
      <c r="CV15085" s="33"/>
    </row>
    <row r="15086" spans="74:100">
      <c r="BV15086" s="62"/>
      <c r="BW15086" s="62"/>
      <c r="BX15086" s="62"/>
      <c r="BY15086" s="62"/>
      <c r="BZ15086" s="62"/>
      <c r="CA15086" s="62"/>
      <c r="CB15086" s="62"/>
      <c r="CC15086" s="62"/>
      <c r="CD15086" s="62"/>
      <c r="CE15086" s="62"/>
      <c r="CF15086" s="62"/>
      <c r="CL15086" s="35" t="s">
        <v>16277</v>
      </c>
      <c r="CM15086" s="35" t="s">
        <v>217</v>
      </c>
      <c r="CN15086" s="35" t="s">
        <v>217</v>
      </c>
      <c r="CO15086" s="52"/>
      <c r="CP15086" s="52"/>
      <c r="CQ15086" s="52"/>
      <c r="CR15086" s="52"/>
      <c r="CS15086" s="52"/>
      <c r="CT15086" s="52"/>
      <c r="CU15086" s="33"/>
      <c r="CV15086" s="33"/>
    </row>
    <row r="15087" spans="74:100">
      <c r="BV15087" s="62"/>
      <c r="BW15087" s="62"/>
      <c r="BX15087" s="62"/>
      <c r="BY15087" s="62"/>
      <c r="BZ15087" s="62"/>
      <c r="CA15087" s="62"/>
      <c r="CB15087" s="62"/>
      <c r="CC15087" s="62"/>
      <c r="CD15087" s="62"/>
      <c r="CE15087" s="62"/>
      <c r="CF15087" s="62"/>
      <c r="CL15087" s="56" t="s">
        <v>16247</v>
      </c>
      <c r="CM15087" s="56" t="s">
        <v>216</v>
      </c>
      <c r="CN15087" s="56" t="s">
        <v>216</v>
      </c>
      <c r="CO15087" s="52"/>
      <c r="CP15087" s="52"/>
      <c r="CQ15087" s="52"/>
      <c r="CR15087" s="52"/>
      <c r="CS15087" s="52"/>
      <c r="CT15087" s="52"/>
      <c r="CU15087" s="33"/>
      <c r="CV15087" s="33"/>
    </row>
    <row r="15088" spans="74:100">
      <c r="BV15088" s="62"/>
      <c r="BW15088" s="62"/>
      <c r="BX15088" s="62"/>
      <c r="BY15088" s="62"/>
      <c r="BZ15088" s="62"/>
      <c r="CA15088" s="62"/>
      <c r="CB15088" s="62"/>
      <c r="CC15088" s="62"/>
      <c r="CD15088" s="62"/>
      <c r="CE15088" s="62"/>
      <c r="CF15088" s="62"/>
      <c r="CL15088" s="35" t="s">
        <v>16232</v>
      </c>
      <c r="CM15088" s="35" t="s">
        <v>217</v>
      </c>
      <c r="CN15088" s="35" t="s">
        <v>217</v>
      </c>
      <c r="CO15088" s="52"/>
      <c r="CP15088" s="52"/>
      <c r="CQ15088" s="52"/>
      <c r="CR15088" s="52"/>
      <c r="CS15088" s="52"/>
      <c r="CT15088" s="52"/>
      <c r="CU15088" s="33"/>
      <c r="CV15088" s="33"/>
    </row>
    <row r="15089" spans="74:100">
      <c r="BV15089" s="62"/>
      <c r="BW15089" s="62"/>
      <c r="BX15089" s="62"/>
      <c r="BY15089" s="62"/>
      <c r="BZ15089" s="62"/>
      <c r="CA15089" s="62"/>
      <c r="CB15089" s="62"/>
      <c r="CC15089" s="62"/>
      <c r="CD15089" s="62"/>
      <c r="CE15089" s="62"/>
      <c r="CF15089" s="62"/>
      <c r="CL15089" s="56" t="s">
        <v>16221</v>
      </c>
      <c r="CM15089" s="56" t="s">
        <v>213</v>
      </c>
      <c r="CN15089" s="56" t="s">
        <v>213</v>
      </c>
      <c r="CO15089" s="52"/>
      <c r="CP15089" s="52"/>
      <c r="CQ15089" s="52"/>
      <c r="CR15089" s="52"/>
      <c r="CS15089" s="52"/>
      <c r="CT15089" s="52"/>
      <c r="CU15089" s="33"/>
      <c r="CV15089" s="33"/>
    </row>
    <row r="15090" spans="74:100">
      <c r="BV15090" s="62"/>
      <c r="BW15090" s="62"/>
      <c r="BX15090" s="62"/>
      <c r="BY15090" s="62"/>
      <c r="BZ15090" s="62"/>
      <c r="CA15090" s="62"/>
      <c r="CB15090" s="62"/>
      <c r="CC15090" s="62"/>
      <c r="CD15090" s="62"/>
      <c r="CE15090" s="62"/>
      <c r="CF15090" s="62"/>
      <c r="CL15090" s="56" t="s">
        <v>16248</v>
      </c>
      <c r="CM15090" s="56" t="s">
        <v>216</v>
      </c>
      <c r="CN15090" s="56" t="s">
        <v>216</v>
      </c>
      <c r="CO15090" s="52"/>
      <c r="CP15090" s="52"/>
      <c r="CQ15090" s="52"/>
      <c r="CR15090" s="52"/>
      <c r="CS15090" s="52"/>
      <c r="CT15090" s="52"/>
      <c r="CU15090" s="33"/>
      <c r="CV15090" s="33"/>
    </row>
    <row r="15091" spans="74:100">
      <c r="BV15091" s="62"/>
      <c r="BW15091" s="62"/>
      <c r="BX15091" s="62"/>
      <c r="BY15091" s="62"/>
      <c r="BZ15091" s="62"/>
      <c r="CA15091" s="62"/>
      <c r="CB15091" s="62"/>
      <c r="CC15091" s="62"/>
      <c r="CD15091" s="62"/>
      <c r="CE15091" s="62"/>
      <c r="CF15091" s="62"/>
      <c r="CL15091" s="35" t="s">
        <v>7407</v>
      </c>
      <c r="CM15091" s="35" t="s">
        <v>217</v>
      </c>
      <c r="CN15091" s="35" t="s">
        <v>217</v>
      </c>
      <c r="CO15091" s="52"/>
      <c r="CP15091" s="52"/>
      <c r="CQ15091" s="52"/>
      <c r="CR15091" s="52"/>
      <c r="CS15091" s="52"/>
      <c r="CT15091" s="52"/>
      <c r="CU15091" s="33"/>
      <c r="CV15091" s="33"/>
    </row>
    <row r="15092" spans="74:100">
      <c r="BV15092" s="62"/>
      <c r="BW15092" s="62"/>
      <c r="BX15092" s="62"/>
      <c r="BY15092" s="62"/>
      <c r="BZ15092" s="62"/>
      <c r="CA15092" s="62"/>
      <c r="CB15092" s="62"/>
      <c r="CC15092" s="62"/>
      <c r="CD15092" s="62"/>
      <c r="CE15092" s="62"/>
      <c r="CF15092" s="62"/>
      <c r="CL15092" s="35" t="s">
        <v>7408</v>
      </c>
      <c r="CM15092" s="35" t="s">
        <v>217</v>
      </c>
      <c r="CN15092" s="35" t="s">
        <v>217</v>
      </c>
      <c r="CO15092" s="52"/>
      <c r="CP15092" s="52"/>
      <c r="CQ15092" s="52"/>
      <c r="CR15092" s="52"/>
      <c r="CS15092" s="52"/>
      <c r="CT15092" s="52"/>
      <c r="CU15092" s="33"/>
      <c r="CV15092" s="33"/>
    </row>
    <row r="15093" spans="74:100">
      <c r="BV15093" s="62"/>
      <c r="BW15093" s="62"/>
      <c r="BX15093" s="62"/>
      <c r="BY15093" s="62"/>
      <c r="BZ15093" s="62"/>
      <c r="CA15093" s="62"/>
      <c r="CB15093" s="62"/>
      <c r="CC15093" s="62"/>
      <c r="CD15093" s="62"/>
      <c r="CE15093" s="62"/>
      <c r="CF15093" s="62"/>
      <c r="CL15093" s="35" t="s">
        <v>7339</v>
      </c>
      <c r="CM15093" s="35" t="s">
        <v>217</v>
      </c>
      <c r="CN15093" s="35" t="s">
        <v>217</v>
      </c>
      <c r="CO15093" s="52"/>
      <c r="CP15093" s="52"/>
      <c r="CQ15093" s="52"/>
      <c r="CR15093" s="52"/>
      <c r="CS15093" s="52"/>
      <c r="CT15093" s="52"/>
      <c r="CU15093" s="33"/>
      <c r="CV15093" s="33"/>
    </row>
    <row r="15094" spans="74:100">
      <c r="BV15094" s="62"/>
      <c r="BW15094" s="62"/>
      <c r="BX15094" s="62"/>
      <c r="BY15094" s="62"/>
      <c r="BZ15094" s="62"/>
      <c r="CA15094" s="62"/>
      <c r="CB15094" s="62"/>
      <c r="CC15094" s="62"/>
      <c r="CD15094" s="62"/>
      <c r="CE15094" s="62"/>
      <c r="CF15094" s="62"/>
      <c r="CL15094" s="35" t="s">
        <v>7409</v>
      </c>
      <c r="CM15094" s="35" t="s">
        <v>217</v>
      </c>
      <c r="CN15094" s="35" t="s">
        <v>217</v>
      </c>
      <c r="CO15094" s="52"/>
      <c r="CP15094" s="52"/>
      <c r="CQ15094" s="52"/>
      <c r="CR15094" s="52"/>
      <c r="CS15094" s="52"/>
      <c r="CT15094" s="52"/>
      <c r="CU15094" s="33"/>
      <c r="CV15094" s="33"/>
    </row>
    <row r="15095" spans="74:100">
      <c r="BV15095" s="62"/>
      <c r="BW15095" s="62"/>
      <c r="BX15095" s="62"/>
      <c r="BY15095" s="62"/>
      <c r="BZ15095" s="62"/>
      <c r="CA15095" s="62"/>
      <c r="CB15095" s="62"/>
      <c r="CC15095" s="62"/>
      <c r="CD15095" s="62"/>
      <c r="CE15095" s="62"/>
      <c r="CF15095" s="62"/>
      <c r="CL15095" s="35" t="s">
        <v>8080</v>
      </c>
      <c r="CM15095" s="35" t="s">
        <v>217</v>
      </c>
      <c r="CN15095" s="35" t="s">
        <v>217</v>
      </c>
      <c r="CO15095" s="52"/>
      <c r="CP15095" s="52"/>
      <c r="CQ15095" s="52"/>
      <c r="CR15095" s="52"/>
      <c r="CS15095" s="52"/>
      <c r="CT15095" s="52"/>
      <c r="CU15095" s="33"/>
      <c r="CV15095" s="33"/>
    </row>
    <row r="15096" spans="74:100">
      <c r="BV15096" s="62"/>
      <c r="BW15096" s="62"/>
      <c r="BX15096" s="62"/>
      <c r="BY15096" s="62"/>
      <c r="BZ15096" s="62"/>
      <c r="CA15096" s="62"/>
      <c r="CB15096" s="62"/>
      <c r="CC15096" s="62"/>
      <c r="CD15096" s="62"/>
      <c r="CE15096" s="62"/>
      <c r="CF15096" s="62"/>
      <c r="CL15096" s="35" t="s">
        <v>12218</v>
      </c>
      <c r="CM15096" s="35" t="s">
        <v>217</v>
      </c>
      <c r="CN15096" s="35" t="s">
        <v>217</v>
      </c>
      <c r="CO15096" s="52"/>
      <c r="CP15096" s="52"/>
      <c r="CQ15096" s="52"/>
      <c r="CR15096" s="52"/>
      <c r="CS15096" s="52"/>
      <c r="CT15096" s="52"/>
      <c r="CU15096" s="33"/>
      <c r="CV15096" s="33"/>
    </row>
    <row r="15097" spans="74:100">
      <c r="BV15097" s="62"/>
      <c r="BW15097" s="62"/>
      <c r="BX15097" s="62"/>
      <c r="BY15097" s="62"/>
      <c r="BZ15097" s="62"/>
      <c r="CA15097" s="62"/>
      <c r="CB15097" s="62"/>
      <c r="CC15097" s="62"/>
      <c r="CD15097" s="62"/>
      <c r="CE15097" s="62"/>
      <c r="CF15097" s="62"/>
      <c r="CL15097" s="35" t="s">
        <v>8081</v>
      </c>
      <c r="CM15097" s="35" t="s">
        <v>217</v>
      </c>
      <c r="CN15097" s="35" t="s">
        <v>217</v>
      </c>
      <c r="CO15097" s="52"/>
      <c r="CP15097" s="52"/>
      <c r="CQ15097" s="52"/>
      <c r="CR15097" s="52"/>
      <c r="CS15097" s="52"/>
      <c r="CT15097" s="52"/>
      <c r="CU15097" s="33"/>
      <c r="CV15097" s="33"/>
    </row>
    <row r="15098" spans="74:100">
      <c r="BV15098" s="62"/>
      <c r="BW15098" s="62"/>
      <c r="BX15098" s="62"/>
      <c r="BY15098" s="62"/>
      <c r="BZ15098" s="62"/>
      <c r="CA15098" s="62"/>
      <c r="CB15098" s="62"/>
      <c r="CC15098" s="62"/>
      <c r="CD15098" s="62"/>
      <c r="CE15098" s="62"/>
      <c r="CF15098" s="62"/>
      <c r="CL15098" s="56" t="s">
        <v>23455</v>
      </c>
      <c r="CM15098" s="56" t="s">
        <v>217</v>
      </c>
      <c r="CN15098" s="56" t="s">
        <v>217</v>
      </c>
      <c r="CO15098" s="52"/>
      <c r="CP15098" s="52"/>
      <c r="CQ15098" s="52"/>
      <c r="CR15098" s="52"/>
      <c r="CS15098" s="52"/>
      <c r="CT15098" s="52"/>
      <c r="CU15098" s="33"/>
      <c r="CV15098" s="33"/>
    </row>
    <row r="15099" spans="74:100">
      <c r="BV15099" s="62"/>
      <c r="BW15099" s="62"/>
      <c r="BX15099" s="62"/>
      <c r="BY15099" s="62"/>
      <c r="BZ15099" s="62"/>
      <c r="CA15099" s="62"/>
      <c r="CB15099" s="62"/>
      <c r="CC15099" s="62"/>
      <c r="CD15099" s="62"/>
      <c r="CE15099" s="62"/>
      <c r="CF15099" s="62"/>
      <c r="CL15099" s="35" t="s">
        <v>8011</v>
      </c>
      <c r="CM15099" s="35" t="s">
        <v>217</v>
      </c>
      <c r="CN15099" s="35" t="s">
        <v>217</v>
      </c>
      <c r="CO15099" s="52"/>
      <c r="CP15099" s="52"/>
      <c r="CQ15099" s="52"/>
      <c r="CR15099" s="52"/>
      <c r="CS15099" s="52"/>
      <c r="CT15099" s="52"/>
      <c r="CU15099" s="33"/>
      <c r="CV15099" s="33"/>
    </row>
    <row r="15100" spans="74:100">
      <c r="BV15100" s="62"/>
      <c r="BW15100" s="62"/>
      <c r="BX15100" s="62"/>
      <c r="BY15100" s="62"/>
      <c r="BZ15100" s="62"/>
      <c r="CA15100" s="62"/>
      <c r="CB15100" s="62"/>
      <c r="CC15100" s="62"/>
      <c r="CD15100" s="62"/>
      <c r="CE15100" s="62"/>
      <c r="CF15100" s="62"/>
      <c r="CL15100" s="56" t="s">
        <v>23456</v>
      </c>
      <c r="CM15100" s="56" t="s">
        <v>217</v>
      </c>
      <c r="CN15100" s="56" t="s">
        <v>217</v>
      </c>
      <c r="CO15100" s="52"/>
      <c r="CP15100" s="52"/>
      <c r="CQ15100" s="52"/>
      <c r="CR15100" s="52"/>
      <c r="CS15100" s="52"/>
      <c r="CT15100" s="52"/>
      <c r="CU15100" s="33"/>
      <c r="CV15100" s="33"/>
    </row>
    <row r="15101" spans="74:100">
      <c r="BV15101" s="62"/>
      <c r="BW15101" s="62"/>
      <c r="BX15101" s="62"/>
      <c r="BY15101" s="62"/>
      <c r="BZ15101" s="62"/>
      <c r="CA15101" s="62"/>
      <c r="CB15101" s="62"/>
      <c r="CC15101" s="62"/>
      <c r="CD15101" s="62"/>
      <c r="CE15101" s="62"/>
      <c r="CF15101" s="62"/>
      <c r="CL15101" s="35" t="s">
        <v>8013</v>
      </c>
      <c r="CM15101" s="35" t="s">
        <v>217</v>
      </c>
      <c r="CN15101" s="35" t="s">
        <v>217</v>
      </c>
      <c r="CO15101" s="52"/>
      <c r="CP15101" s="52"/>
      <c r="CQ15101" s="52"/>
      <c r="CR15101" s="52"/>
      <c r="CS15101" s="52"/>
      <c r="CT15101" s="52"/>
      <c r="CU15101" s="33"/>
      <c r="CV15101" s="33"/>
    </row>
    <row r="15102" spans="74:100">
      <c r="BV15102" s="62"/>
      <c r="BW15102" s="62"/>
      <c r="BX15102" s="62"/>
      <c r="BY15102" s="62"/>
      <c r="BZ15102" s="62"/>
      <c r="CA15102" s="62"/>
      <c r="CB15102" s="62"/>
      <c r="CC15102" s="62"/>
      <c r="CD15102" s="62"/>
      <c r="CE15102" s="62"/>
      <c r="CF15102" s="62"/>
      <c r="CL15102" s="35" t="s">
        <v>8014</v>
      </c>
      <c r="CM15102" s="35" t="s">
        <v>217</v>
      </c>
      <c r="CN15102" s="35" t="s">
        <v>217</v>
      </c>
      <c r="CO15102" s="52"/>
      <c r="CP15102" s="52"/>
      <c r="CQ15102" s="52"/>
      <c r="CR15102" s="52"/>
      <c r="CS15102" s="52"/>
      <c r="CT15102" s="52"/>
      <c r="CU15102" s="33"/>
      <c r="CV15102" s="33"/>
    </row>
    <row r="15103" spans="74:100">
      <c r="BV15103" s="62"/>
      <c r="BW15103" s="62"/>
      <c r="BX15103" s="62"/>
      <c r="BY15103" s="62"/>
      <c r="BZ15103" s="62"/>
      <c r="CA15103" s="62"/>
      <c r="CB15103" s="62"/>
      <c r="CC15103" s="62"/>
      <c r="CD15103" s="62"/>
      <c r="CE15103" s="62"/>
      <c r="CF15103" s="62"/>
      <c r="CL15103" s="56" t="s">
        <v>7411</v>
      </c>
      <c r="CM15103" s="56" t="s">
        <v>216</v>
      </c>
      <c r="CN15103" s="56" t="s">
        <v>216</v>
      </c>
      <c r="CO15103" s="52"/>
      <c r="CP15103" s="52"/>
      <c r="CQ15103" s="52"/>
      <c r="CR15103" s="52"/>
      <c r="CS15103" s="52"/>
      <c r="CT15103" s="52"/>
      <c r="CU15103" s="33"/>
      <c r="CV15103" s="33"/>
    </row>
    <row r="15104" spans="74:100">
      <c r="BV15104" s="62"/>
      <c r="BW15104" s="62"/>
      <c r="BX15104" s="62"/>
      <c r="BY15104" s="62"/>
      <c r="BZ15104" s="62"/>
      <c r="CA15104" s="62"/>
      <c r="CB15104" s="62"/>
      <c r="CC15104" s="62"/>
      <c r="CD15104" s="62"/>
      <c r="CE15104" s="62"/>
      <c r="CF15104" s="62"/>
      <c r="CL15104" s="56" t="s">
        <v>7440</v>
      </c>
      <c r="CM15104" s="56" t="s">
        <v>213</v>
      </c>
      <c r="CN15104" s="56" t="s">
        <v>213</v>
      </c>
      <c r="CO15104" s="52"/>
      <c r="CP15104" s="52"/>
      <c r="CQ15104" s="52"/>
      <c r="CR15104" s="52"/>
      <c r="CS15104" s="52"/>
      <c r="CT15104" s="52"/>
      <c r="CU15104" s="33"/>
      <c r="CV15104" s="33"/>
    </row>
    <row r="15105" spans="74:100">
      <c r="BV15105" s="62"/>
      <c r="BW15105" s="62"/>
      <c r="BX15105" s="62"/>
      <c r="BY15105" s="62"/>
      <c r="BZ15105" s="62"/>
      <c r="CA15105" s="62"/>
      <c r="CB15105" s="62"/>
      <c r="CC15105" s="62"/>
      <c r="CD15105" s="62"/>
      <c r="CE15105" s="62"/>
      <c r="CF15105" s="62"/>
      <c r="CL15105" s="56" t="s">
        <v>7441</v>
      </c>
      <c r="CM15105" s="56" t="s">
        <v>213</v>
      </c>
      <c r="CN15105" s="56" t="s">
        <v>213</v>
      </c>
      <c r="CO15105" s="52"/>
      <c r="CP15105" s="52"/>
      <c r="CQ15105" s="52"/>
      <c r="CR15105" s="52"/>
      <c r="CS15105" s="52"/>
      <c r="CT15105" s="52"/>
      <c r="CU15105" s="33"/>
      <c r="CV15105" s="33"/>
    </row>
    <row r="15106" spans="74:100">
      <c r="BV15106" s="62"/>
      <c r="BW15106" s="62"/>
      <c r="BX15106" s="62"/>
      <c r="BY15106" s="62"/>
      <c r="BZ15106" s="62"/>
      <c r="CA15106" s="62"/>
      <c r="CB15106" s="62"/>
      <c r="CC15106" s="62"/>
      <c r="CD15106" s="62"/>
      <c r="CE15106" s="62"/>
      <c r="CF15106" s="62"/>
      <c r="CL15106" s="56" t="s">
        <v>7415</v>
      </c>
      <c r="CM15106" s="56" t="s">
        <v>216</v>
      </c>
      <c r="CN15106" s="56" t="s">
        <v>216</v>
      </c>
      <c r="CO15106" s="52"/>
      <c r="CP15106" s="52"/>
      <c r="CQ15106" s="52"/>
      <c r="CR15106" s="52"/>
      <c r="CS15106" s="52"/>
      <c r="CT15106" s="52"/>
      <c r="CU15106" s="33"/>
      <c r="CV15106" s="33"/>
    </row>
    <row r="15107" spans="74:100">
      <c r="BV15107" s="62"/>
      <c r="BW15107" s="62"/>
      <c r="BX15107" s="62"/>
      <c r="BY15107" s="62"/>
      <c r="BZ15107" s="62"/>
      <c r="CA15107" s="62"/>
      <c r="CB15107" s="62"/>
      <c r="CC15107" s="62"/>
      <c r="CD15107" s="62"/>
      <c r="CE15107" s="62"/>
      <c r="CF15107" s="62"/>
      <c r="CL15107" s="56" t="s">
        <v>779</v>
      </c>
      <c r="CM15107" s="56" t="s">
        <v>216</v>
      </c>
      <c r="CN15107" s="56" t="s">
        <v>216</v>
      </c>
      <c r="CO15107" s="52"/>
      <c r="CP15107" s="52"/>
      <c r="CQ15107" s="52"/>
      <c r="CR15107" s="52"/>
      <c r="CS15107" s="52"/>
      <c r="CT15107" s="52"/>
      <c r="CU15107" s="33"/>
      <c r="CV15107" s="33"/>
    </row>
    <row r="15108" spans="74:100">
      <c r="BV15108" s="62"/>
      <c r="BW15108" s="62"/>
      <c r="BX15108" s="62"/>
      <c r="BY15108" s="62"/>
      <c r="BZ15108" s="62"/>
      <c r="CA15108" s="62"/>
      <c r="CB15108" s="62"/>
      <c r="CC15108" s="62"/>
      <c r="CD15108" s="62"/>
      <c r="CE15108" s="62"/>
      <c r="CF15108" s="62"/>
      <c r="CL15108" s="56" t="s">
        <v>25146</v>
      </c>
      <c r="CM15108" s="56" t="s">
        <v>216</v>
      </c>
      <c r="CN15108" s="56" t="s">
        <v>216</v>
      </c>
      <c r="CO15108" s="52"/>
      <c r="CP15108" s="52"/>
      <c r="CQ15108" s="52"/>
      <c r="CR15108" s="52"/>
      <c r="CS15108" s="52"/>
      <c r="CT15108" s="52"/>
      <c r="CU15108" s="33"/>
      <c r="CV15108" s="33"/>
    </row>
    <row r="15109" spans="74:100">
      <c r="BV15109" s="62"/>
      <c r="BW15109" s="62"/>
      <c r="BX15109" s="62"/>
      <c r="BY15109" s="62"/>
      <c r="BZ15109" s="62"/>
      <c r="CA15109" s="62"/>
      <c r="CB15109" s="62"/>
      <c r="CC15109" s="62"/>
      <c r="CD15109" s="62"/>
      <c r="CE15109" s="62"/>
      <c r="CF15109" s="62"/>
      <c r="CL15109" s="56" t="s">
        <v>7416</v>
      </c>
      <c r="CM15109" s="56" t="s">
        <v>216</v>
      </c>
      <c r="CN15109" s="56" t="s">
        <v>216</v>
      </c>
      <c r="CO15109" s="52"/>
      <c r="CP15109" s="52"/>
      <c r="CQ15109" s="52"/>
      <c r="CR15109" s="52"/>
      <c r="CS15109" s="52"/>
      <c r="CT15109" s="52"/>
      <c r="CU15109" s="33"/>
      <c r="CV15109" s="33"/>
    </row>
    <row r="15110" spans="74:100">
      <c r="BV15110" s="62"/>
      <c r="BW15110" s="62"/>
      <c r="BX15110" s="62"/>
      <c r="BY15110" s="62"/>
      <c r="BZ15110" s="62"/>
      <c r="CA15110" s="62"/>
      <c r="CB15110" s="62"/>
      <c r="CC15110" s="62"/>
      <c r="CD15110" s="62"/>
      <c r="CE15110" s="62"/>
      <c r="CF15110" s="62"/>
      <c r="CL15110" s="56" t="s">
        <v>25147</v>
      </c>
      <c r="CM15110" s="56" t="s">
        <v>216</v>
      </c>
      <c r="CN15110" s="56" t="s">
        <v>216</v>
      </c>
      <c r="CO15110" s="52"/>
      <c r="CP15110" s="52"/>
      <c r="CQ15110" s="52"/>
      <c r="CR15110" s="52"/>
      <c r="CS15110" s="52"/>
      <c r="CT15110" s="52"/>
      <c r="CU15110" s="33"/>
      <c r="CV15110" s="33"/>
    </row>
    <row r="15111" spans="74:100">
      <c r="BV15111" s="62"/>
      <c r="BW15111" s="62"/>
      <c r="BX15111" s="62"/>
      <c r="BY15111" s="62"/>
      <c r="BZ15111" s="62"/>
      <c r="CA15111" s="62"/>
      <c r="CB15111" s="62"/>
      <c r="CC15111" s="62"/>
      <c r="CD15111" s="62"/>
      <c r="CE15111" s="62"/>
      <c r="CF15111" s="62"/>
      <c r="CL15111" s="56" t="s">
        <v>25148</v>
      </c>
      <c r="CM15111" s="56" t="s">
        <v>216</v>
      </c>
      <c r="CN15111" s="56" t="s">
        <v>216</v>
      </c>
      <c r="CO15111" s="52"/>
      <c r="CP15111" s="52"/>
      <c r="CQ15111" s="52"/>
      <c r="CR15111" s="52"/>
      <c r="CS15111" s="52"/>
      <c r="CT15111" s="52"/>
      <c r="CU15111" s="33"/>
      <c r="CV15111" s="33"/>
    </row>
    <row r="15112" spans="74:100">
      <c r="BV15112" s="62"/>
      <c r="BW15112" s="62"/>
      <c r="BX15112" s="62"/>
      <c r="BY15112" s="62"/>
      <c r="BZ15112" s="62"/>
      <c r="CA15112" s="62"/>
      <c r="CB15112" s="62"/>
      <c r="CC15112" s="62"/>
      <c r="CD15112" s="62"/>
      <c r="CE15112" s="62"/>
      <c r="CF15112" s="62"/>
      <c r="CL15112" s="35" t="s">
        <v>7425</v>
      </c>
      <c r="CM15112" s="35" t="s">
        <v>217</v>
      </c>
      <c r="CN15112" s="35" t="s">
        <v>217</v>
      </c>
      <c r="CO15112" s="52"/>
      <c r="CP15112" s="52"/>
      <c r="CQ15112" s="52"/>
      <c r="CR15112" s="52"/>
      <c r="CS15112" s="52"/>
      <c r="CT15112" s="52"/>
      <c r="CU15112" s="33"/>
      <c r="CV15112" s="33"/>
    </row>
    <row r="15113" spans="74:100">
      <c r="BV15113" s="62"/>
      <c r="BW15113" s="62"/>
      <c r="BX15113" s="62"/>
      <c r="BY15113" s="62"/>
      <c r="BZ15113" s="62"/>
      <c r="CA15113" s="62"/>
      <c r="CB15113" s="62"/>
      <c r="CC15113" s="62"/>
      <c r="CD15113" s="62"/>
      <c r="CE15113" s="62"/>
      <c r="CF15113" s="62"/>
      <c r="CL15113" s="56" t="s">
        <v>29040</v>
      </c>
      <c r="CM15113" s="56" t="s">
        <v>215</v>
      </c>
      <c r="CN15113" s="56" t="s">
        <v>215</v>
      </c>
      <c r="CO15113" s="52"/>
      <c r="CP15113" s="52"/>
      <c r="CQ15113" s="52"/>
      <c r="CR15113" s="52"/>
      <c r="CS15113" s="52"/>
      <c r="CT15113" s="52"/>
      <c r="CU15113" s="33"/>
      <c r="CV15113" s="33"/>
    </row>
    <row r="15114" spans="74:100">
      <c r="BV15114" s="62"/>
      <c r="BW15114" s="62"/>
      <c r="BX15114" s="62"/>
      <c r="BY15114" s="62"/>
      <c r="BZ15114" s="62"/>
      <c r="CA15114" s="62"/>
      <c r="CB15114" s="62"/>
      <c r="CC15114" s="62"/>
      <c r="CD15114" s="62"/>
      <c r="CE15114" s="62"/>
      <c r="CF15114" s="62"/>
      <c r="CL15114" s="56" t="s">
        <v>29041</v>
      </c>
      <c r="CM15114" s="56" t="s">
        <v>215</v>
      </c>
      <c r="CN15114" s="56" t="s">
        <v>215</v>
      </c>
      <c r="CO15114" s="52"/>
      <c r="CP15114" s="52"/>
      <c r="CQ15114" s="52"/>
      <c r="CR15114" s="52"/>
      <c r="CS15114" s="52"/>
      <c r="CT15114" s="52"/>
      <c r="CU15114" s="33"/>
      <c r="CV15114" s="33"/>
    </row>
    <row r="15115" spans="74:100">
      <c r="BV15115" s="62"/>
      <c r="BW15115" s="62"/>
      <c r="BX15115" s="62"/>
      <c r="BY15115" s="62"/>
      <c r="BZ15115" s="62"/>
      <c r="CA15115" s="62"/>
      <c r="CB15115" s="62"/>
      <c r="CC15115" s="62"/>
      <c r="CD15115" s="62"/>
      <c r="CE15115" s="62"/>
      <c r="CF15115" s="62"/>
      <c r="CL15115" s="35" t="s">
        <v>7421</v>
      </c>
      <c r="CM15115" s="35" t="s">
        <v>217</v>
      </c>
      <c r="CN15115" s="35" t="s">
        <v>217</v>
      </c>
      <c r="CO15115" s="52"/>
      <c r="CP15115" s="52"/>
      <c r="CQ15115" s="52"/>
      <c r="CR15115" s="52"/>
      <c r="CS15115" s="52"/>
      <c r="CT15115" s="52"/>
      <c r="CU15115" s="33"/>
      <c r="CV15115" s="33"/>
    </row>
    <row r="15116" spans="74:100">
      <c r="BV15116" s="62"/>
      <c r="BW15116" s="62"/>
      <c r="BX15116" s="62"/>
      <c r="BY15116" s="62"/>
      <c r="BZ15116" s="62"/>
      <c r="CA15116" s="62"/>
      <c r="CB15116" s="62"/>
      <c r="CC15116" s="62"/>
      <c r="CD15116" s="62"/>
      <c r="CE15116" s="62"/>
      <c r="CF15116" s="62"/>
      <c r="CL15116" s="56" t="s">
        <v>7431</v>
      </c>
      <c r="CM15116" s="56" t="s">
        <v>216</v>
      </c>
      <c r="CN15116" s="56" t="s">
        <v>216</v>
      </c>
      <c r="CO15116" s="52"/>
      <c r="CP15116" s="52"/>
      <c r="CQ15116" s="52"/>
      <c r="CR15116" s="52"/>
      <c r="CS15116" s="52"/>
      <c r="CT15116" s="52"/>
      <c r="CU15116" s="33"/>
      <c r="CV15116" s="33"/>
    </row>
    <row r="15117" spans="74:100">
      <c r="BV15117" s="62"/>
      <c r="BW15117" s="62"/>
      <c r="BX15117" s="62"/>
      <c r="BY15117" s="62"/>
      <c r="BZ15117" s="62"/>
      <c r="CA15117" s="62"/>
      <c r="CB15117" s="62"/>
      <c r="CC15117" s="62"/>
      <c r="CD15117" s="62"/>
      <c r="CE15117" s="62"/>
      <c r="CF15117" s="62"/>
      <c r="CL15117" s="56" t="s">
        <v>7445</v>
      </c>
      <c r="CM15117" s="56" t="s">
        <v>216</v>
      </c>
      <c r="CN15117" s="56" t="s">
        <v>216</v>
      </c>
      <c r="CO15117" s="52"/>
      <c r="CP15117" s="52"/>
      <c r="CQ15117" s="52"/>
      <c r="CR15117" s="52"/>
      <c r="CS15117" s="52"/>
      <c r="CT15117" s="52"/>
      <c r="CU15117" s="33"/>
      <c r="CV15117" s="33"/>
    </row>
    <row r="15118" spans="74:100">
      <c r="BV15118" s="62"/>
      <c r="BW15118" s="62"/>
      <c r="BX15118" s="62"/>
      <c r="BY15118" s="62"/>
      <c r="BZ15118" s="62"/>
      <c r="CA15118" s="62"/>
      <c r="CB15118" s="62"/>
      <c r="CC15118" s="62"/>
      <c r="CD15118" s="62"/>
      <c r="CE15118" s="62"/>
      <c r="CF15118" s="62"/>
      <c r="CL15118" s="56" t="s">
        <v>3275</v>
      </c>
      <c r="CM15118" s="56" t="s">
        <v>216</v>
      </c>
      <c r="CN15118" s="56" t="s">
        <v>216</v>
      </c>
      <c r="CO15118" s="52"/>
      <c r="CP15118" s="52"/>
      <c r="CQ15118" s="52"/>
      <c r="CR15118" s="52"/>
      <c r="CS15118" s="52"/>
      <c r="CT15118" s="52"/>
      <c r="CU15118" s="33"/>
      <c r="CV15118" s="33"/>
    </row>
    <row r="15119" spans="74:100">
      <c r="BV15119" s="62"/>
      <c r="BW15119" s="62"/>
      <c r="BX15119" s="62"/>
      <c r="BY15119" s="62"/>
      <c r="BZ15119" s="62"/>
      <c r="CA15119" s="62"/>
      <c r="CB15119" s="62"/>
      <c r="CC15119" s="62"/>
      <c r="CD15119" s="62"/>
      <c r="CE15119" s="62"/>
      <c r="CF15119" s="62"/>
      <c r="CL15119" s="56" t="s">
        <v>3275</v>
      </c>
      <c r="CM15119" s="56" t="s">
        <v>216</v>
      </c>
      <c r="CN15119" s="56" t="s">
        <v>216</v>
      </c>
      <c r="CO15119" s="52"/>
      <c r="CP15119" s="52"/>
      <c r="CQ15119" s="52"/>
      <c r="CR15119" s="52"/>
      <c r="CS15119" s="52"/>
      <c r="CT15119" s="52"/>
      <c r="CU15119" s="33"/>
      <c r="CV15119" s="33"/>
    </row>
    <row r="15120" spans="74:100">
      <c r="BV15120" s="62"/>
      <c r="BW15120" s="62"/>
      <c r="BX15120" s="62"/>
      <c r="BY15120" s="62"/>
      <c r="BZ15120" s="62"/>
      <c r="CA15120" s="62"/>
      <c r="CB15120" s="62"/>
      <c r="CC15120" s="62"/>
      <c r="CD15120" s="62"/>
      <c r="CE15120" s="62"/>
      <c r="CF15120" s="62"/>
      <c r="CL15120" s="56" t="s">
        <v>25149</v>
      </c>
      <c r="CM15120" s="56" t="s">
        <v>216</v>
      </c>
      <c r="CN15120" s="56" t="s">
        <v>216</v>
      </c>
      <c r="CO15120" s="52"/>
      <c r="CP15120" s="52"/>
      <c r="CQ15120" s="52"/>
      <c r="CR15120" s="52"/>
      <c r="CS15120" s="52"/>
      <c r="CT15120" s="52"/>
      <c r="CU15120" s="33"/>
      <c r="CV15120" s="33"/>
    </row>
    <row r="15121" spans="74:100">
      <c r="BV15121" s="62"/>
      <c r="BW15121" s="62"/>
      <c r="BX15121" s="62"/>
      <c r="BY15121" s="62"/>
      <c r="BZ15121" s="62"/>
      <c r="CA15121" s="62"/>
      <c r="CB15121" s="62"/>
      <c r="CC15121" s="62"/>
      <c r="CD15121" s="62"/>
      <c r="CE15121" s="62"/>
      <c r="CF15121" s="62"/>
      <c r="CL15121" s="56" t="s">
        <v>7412</v>
      </c>
      <c r="CM15121" s="56" t="s">
        <v>216</v>
      </c>
      <c r="CN15121" s="56" t="s">
        <v>216</v>
      </c>
      <c r="CO15121" s="52"/>
      <c r="CP15121" s="52"/>
      <c r="CQ15121" s="52"/>
      <c r="CR15121" s="52"/>
      <c r="CS15121" s="52"/>
      <c r="CT15121" s="52"/>
      <c r="CU15121" s="33"/>
      <c r="CV15121" s="33"/>
    </row>
    <row r="15122" spans="74:100">
      <c r="BV15122" s="62"/>
      <c r="BW15122" s="62"/>
      <c r="BX15122" s="62"/>
      <c r="BY15122" s="62"/>
      <c r="BZ15122" s="62"/>
      <c r="CA15122" s="62"/>
      <c r="CB15122" s="62"/>
      <c r="CC15122" s="62"/>
      <c r="CD15122" s="62"/>
      <c r="CE15122" s="62"/>
      <c r="CF15122" s="62"/>
      <c r="CL15122" s="35" t="s">
        <v>7422</v>
      </c>
      <c r="CM15122" s="35" t="s">
        <v>217</v>
      </c>
      <c r="CN15122" s="35" t="s">
        <v>217</v>
      </c>
      <c r="CO15122" s="52"/>
      <c r="CP15122" s="52"/>
      <c r="CQ15122" s="52"/>
      <c r="CR15122" s="52"/>
      <c r="CS15122" s="52"/>
      <c r="CT15122" s="52"/>
      <c r="CU15122" s="33"/>
      <c r="CV15122" s="33"/>
    </row>
    <row r="15123" spans="74:100">
      <c r="BV15123" s="62"/>
      <c r="BW15123" s="62"/>
      <c r="BX15123" s="62"/>
      <c r="BY15123" s="62"/>
      <c r="BZ15123" s="62"/>
      <c r="CA15123" s="62"/>
      <c r="CB15123" s="62"/>
      <c r="CC15123" s="62"/>
      <c r="CD15123" s="62"/>
      <c r="CE15123" s="62"/>
      <c r="CF15123" s="62"/>
      <c r="CL15123" s="35" t="s">
        <v>7428</v>
      </c>
      <c r="CM15123" s="35" t="s">
        <v>217</v>
      </c>
      <c r="CN15123" s="35" t="s">
        <v>217</v>
      </c>
      <c r="CO15123" s="52"/>
      <c r="CP15123" s="52"/>
      <c r="CQ15123" s="52"/>
      <c r="CR15123" s="52"/>
      <c r="CS15123" s="52"/>
      <c r="CT15123" s="52"/>
      <c r="CU15123" s="33"/>
      <c r="CV15123" s="33"/>
    </row>
    <row r="15124" spans="74:100">
      <c r="BV15124" s="62"/>
      <c r="BW15124" s="62"/>
      <c r="BX15124" s="62"/>
      <c r="BY15124" s="62"/>
      <c r="BZ15124" s="62"/>
      <c r="CA15124" s="62"/>
      <c r="CB15124" s="62"/>
      <c r="CC15124" s="62"/>
      <c r="CD15124" s="62"/>
      <c r="CE15124" s="62"/>
      <c r="CF15124" s="62"/>
      <c r="CL15124" s="35" t="s">
        <v>7423</v>
      </c>
      <c r="CM15124" s="35" t="s">
        <v>217</v>
      </c>
      <c r="CN15124" s="35" t="s">
        <v>217</v>
      </c>
      <c r="CO15124" s="52"/>
      <c r="CP15124" s="52"/>
      <c r="CQ15124" s="52"/>
      <c r="CR15124" s="52"/>
      <c r="CS15124" s="52"/>
      <c r="CT15124" s="52"/>
      <c r="CU15124" s="33"/>
      <c r="CV15124" s="33"/>
    </row>
    <row r="15125" spans="74:100">
      <c r="BV15125" s="62"/>
      <c r="BW15125" s="62"/>
      <c r="BX15125" s="62"/>
      <c r="BY15125" s="62"/>
      <c r="BZ15125" s="62"/>
      <c r="CA15125" s="62"/>
      <c r="CB15125" s="62"/>
      <c r="CC15125" s="62"/>
      <c r="CD15125" s="62"/>
      <c r="CE15125" s="62"/>
      <c r="CF15125" s="62"/>
      <c r="CL15125" s="35" t="s">
        <v>7426</v>
      </c>
      <c r="CM15125" s="35" t="s">
        <v>217</v>
      </c>
      <c r="CN15125" s="35" t="s">
        <v>217</v>
      </c>
      <c r="CO15125" s="52"/>
      <c r="CP15125" s="52"/>
      <c r="CQ15125" s="52"/>
      <c r="CR15125" s="52"/>
      <c r="CS15125" s="52"/>
      <c r="CT15125" s="52"/>
      <c r="CU15125" s="33"/>
      <c r="CV15125" s="33"/>
    </row>
    <row r="15126" spans="74:100">
      <c r="BV15126" s="62"/>
      <c r="BW15126" s="62"/>
      <c r="BX15126" s="62"/>
      <c r="BY15126" s="62"/>
      <c r="BZ15126" s="62"/>
      <c r="CA15126" s="62"/>
      <c r="CB15126" s="62"/>
      <c r="CC15126" s="62"/>
      <c r="CD15126" s="62"/>
      <c r="CE15126" s="62"/>
      <c r="CF15126" s="62"/>
      <c r="CL15126" s="35" t="s">
        <v>7429</v>
      </c>
      <c r="CM15126" s="35" t="s">
        <v>217</v>
      </c>
      <c r="CN15126" s="35" t="s">
        <v>217</v>
      </c>
      <c r="CO15126" s="52"/>
      <c r="CP15126" s="52"/>
      <c r="CQ15126" s="52"/>
      <c r="CR15126" s="52"/>
      <c r="CS15126" s="52"/>
      <c r="CT15126" s="52"/>
      <c r="CU15126" s="33"/>
      <c r="CV15126" s="33"/>
    </row>
    <row r="15127" spans="74:100">
      <c r="BV15127" s="62"/>
      <c r="BW15127" s="62"/>
      <c r="BX15127" s="62"/>
      <c r="BY15127" s="62"/>
      <c r="BZ15127" s="62"/>
      <c r="CA15127" s="62"/>
      <c r="CB15127" s="62"/>
      <c r="CC15127" s="62"/>
      <c r="CD15127" s="62"/>
      <c r="CE15127" s="62"/>
      <c r="CF15127" s="62"/>
      <c r="CL15127" s="56" t="s">
        <v>7417</v>
      </c>
      <c r="CM15127" s="56" t="s">
        <v>216</v>
      </c>
      <c r="CN15127" s="56" t="s">
        <v>216</v>
      </c>
      <c r="CO15127" s="52"/>
      <c r="CP15127" s="52"/>
      <c r="CQ15127" s="52"/>
      <c r="CR15127" s="52"/>
      <c r="CS15127" s="52"/>
      <c r="CT15127" s="52"/>
      <c r="CU15127" s="33"/>
      <c r="CV15127" s="33"/>
    </row>
    <row r="15128" spans="74:100">
      <c r="BV15128" s="62"/>
      <c r="BW15128" s="62"/>
      <c r="BX15128" s="62"/>
      <c r="BY15128" s="62"/>
      <c r="BZ15128" s="62"/>
      <c r="CA15128" s="62"/>
      <c r="CB15128" s="62"/>
      <c r="CC15128" s="62"/>
      <c r="CD15128" s="62"/>
      <c r="CE15128" s="62"/>
      <c r="CF15128" s="62"/>
      <c r="CL15128" s="56" t="s">
        <v>7418</v>
      </c>
      <c r="CM15128" s="56" t="s">
        <v>216</v>
      </c>
      <c r="CN15128" s="56" t="s">
        <v>216</v>
      </c>
      <c r="CO15128" s="52"/>
      <c r="CP15128" s="52"/>
      <c r="CQ15128" s="52"/>
      <c r="CR15128" s="52"/>
      <c r="CS15128" s="52"/>
      <c r="CT15128" s="52"/>
      <c r="CU15128" s="33"/>
      <c r="CV15128" s="33"/>
    </row>
    <row r="15129" spans="74:100">
      <c r="BV15129" s="62"/>
      <c r="BW15129" s="62"/>
      <c r="BX15129" s="62"/>
      <c r="BY15129" s="62"/>
      <c r="BZ15129" s="62"/>
      <c r="CA15129" s="62"/>
      <c r="CB15129" s="62"/>
      <c r="CC15129" s="62"/>
      <c r="CD15129" s="62"/>
      <c r="CE15129" s="62"/>
      <c r="CF15129" s="62"/>
      <c r="CL15129" s="56" t="s">
        <v>7419</v>
      </c>
      <c r="CM15129" s="56" t="s">
        <v>216</v>
      </c>
      <c r="CN15129" s="56" t="s">
        <v>216</v>
      </c>
      <c r="CO15129" s="52"/>
      <c r="CP15129" s="52"/>
      <c r="CQ15129" s="52"/>
      <c r="CR15129" s="52"/>
      <c r="CS15129" s="52"/>
      <c r="CT15129" s="52"/>
      <c r="CU15129" s="33"/>
      <c r="CV15129" s="33"/>
    </row>
    <row r="15130" spans="74:100">
      <c r="BV15130" s="62"/>
      <c r="BW15130" s="62"/>
      <c r="BX15130" s="62"/>
      <c r="BY15130" s="62"/>
      <c r="BZ15130" s="62"/>
      <c r="CA15130" s="62"/>
      <c r="CB15130" s="62"/>
      <c r="CC15130" s="62"/>
      <c r="CD15130" s="62"/>
      <c r="CE15130" s="62"/>
      <c r="CF15130" s="62"/>
      <c r="CL15130" s="35" t="s">
        <v>7424</v>
      </c>
      <c r="CM15130" s="35" t="s">
        <v>217</v>
      </c>
      <c r="CN15130" s="35" t="s">
        <v>217</v>
      </c>
      <c r="CO15130" s="52"/>
      <c r="CP15130" s="52"/>
      <c r="CQ15130" s="52"/>
      <c r="CR15130" s="52"/>
      <c r="CS15130" s="52"/>
      <c r="CT15130" s="52"/>
      <c r="CU15130" s="33"/>
      <c r="CV15130" s="33"/>
    </row>
    <row r="15131" spans="74:100">
      <c r="BV15131" s="62"/>
      <c r="BW15131" s="62"/>
      <c r="BX15131" s="62"/>
      <c r="BY15131" s="62"/>
      <c r="BZ15131" s="62"/>
      <c r="CA15131" s="62"/>
      <c r="CB15131" s="62"/>
      <c r="CC15131" s="62"/>
      <c r="CD15131" s="62"/>
      <c r="CE15131" s="62"/>
      <c r="CF15131" s="62"/>
      <c r="CL15131" s="35" t="s">
        <v>7427</v>
      </c>
      <c r="CM15131" s="35" t="s">
        <v>217</v>
      </c>
      <c r="CN15131" s="35" t="s">
        <v>217</v>
      </c>
      <c r="CO15131" s="52"/>
      <c r="CP15131" s="52"/>
      <c r="CQ15131" s="52"/>
      <c r="CR15131" s="52"/>
      <c r="CS15131" s="52"/>
      <c r="CT15131" s="52"/>
      <c r="CU15131" s="33"/>
      <c r="CV15131" s="33"/>
    </row>
    <row r="15132" spans="74:100">
      <c r="BV15132" s="62"/>
      <c r="BW15132" s="62"/>
      <c r="BX15132" s="62"/>
      <c r="BY15132" s="62"/>
      <c r="BZ15132" s="62"/>
      <c r="CA15132" s="62"/>
      <c r="CB15132" s="62"/>
      <c r="CC15132" s="62"/>
      <c r="CD15132" s="62"/>
      <c r="CE15132" s="62"/>
      <c r="CF15132" s="62"/>
      <c r="CL15132" s="56" t="s">
        <v>7413</v>
      </c>
      <c r="CM15132" s="56" t="s">
        <v>216</v>
      </c>
      <c r="CN15132" s="56" t="s">
        <v>216</v>
      </c>
      <c r="CO15132" s="52"/>
      <c r="CP15132" s="52"/>
      <c r="CQ15132" s="52"/>
      <c r="CR15132" s="52"/>
      <c r="CS15132" s="52"/>
      <c r="CT15132" s="52"/>
      <c r="CU15132" s="33"/>
      <c r="CV15132" s="33"/>
    </row>
    <row r="15133" spans="74:100">
      <c r="BV15133" s="62"/>
      <c r="BW15133" s="62"/>
      <c r="BX15133" s="62"/>
      <c r="BY15133" s="62"/>
      <c r="BZ15133" s="62"/>
      <c r="CA15133" s="62"/>
      <c r="CB15133" s="62"/>
      <c r="CC15133" s="62"/>
      <c r="CD15133" s="62"/>
      <c r="CE15133" s="62"/>
      <c r="CF15133" s="62"/>
      <c r="CL15133" s="56" t="s">
        <v>7430</v>
      </c>
      <c r="CM15133" s="56" t="s">
        <v>216</v>
      </c>
      <c r="CN15133" s="56" t="s">
        <v>216</v>
      </c>
      <c r="CO15133" s="52"/>
      <c r="CP15133" s="52"/>
      <c r="CQ15133" s="52"/>
      <c r="CR15133" s="52"/>
      <c r="CS15133" s="52"/>
      <c r="CT15133" s="52"/>
      <c r="CU15133" s="33"/>
      <c r="CV15133" s="33"/>
    </row>
    <row r="15134" spans="74:100">
      <c r="BV15134" s="62"/>
      <c r="BW15134" s="62"/>
      <c r="BX15134" s="62"/>
      <c r="BY15134" s="62"/>
      <c r="BZ15134" s="62"/>
      <c r="CA15134" s="62"/>
      <c r="CB15134" s="62"/>
      <c r="CC15134" s="62"/>
      <c r="CD15134" s="62"/>
      <c r="CE15134" s="62"/>
      <c r="CF15134" s="62"/>
      <c r="CL15134" s="56" t="s">
        <v>784</v>
      </c>
      <c r="CM15134" s="56" t="s">
        <v>213</v>
      </c>
      <c r="CN15134" s="56" t="s">
        <v>213</v>
      </c>
      <c r="CO15134" s="52"/>
      <c r="CP15134" s="52"/>
      <c r="CQ15134" s="52"/>
      <c r="CR15134" s="52"/>
      <c r="CS15134" s="52"/>
      <c r="CT15134" s="52"/>
      <c r="CU15134" s="33"/>
      <c r="CV15134" s="33"/>
    </row>
    <row r="15135" spans="74:100">
      <c r="BV15135" s="62"/>
      <c r="BW15135" s="62"/>
      <c r="BX15135" s="62"/>
      <c r="BY15135" s="62"/>
      <c r="BZ15135" s="62"/>
      <c r="CA15135" s="62"/>
      <c r="CB15135" s="62"/>
      <c r="CC15135" s="62"/>
      <c r="CD15135" s="62"/>
      <c r="CE15135" s="62"/>
      <c r="CF15135" s="62"/>
      <c r="CL15135" s="56" t="s">
        <v>7442</v>
      </c>
      <c r="CM15135" s="56" t="s">
        <v>213</v>
      </c>
      <c r="CN15135" s="56" t="s">
        <v>213</v>
      </c>
      <c r="CO15135" s="52"/>
      <c r="CP15135" s="52"/>
      <c r="CQ15135" s="52"/>
      <c r="CR15135" s="52"/>
      <c r="CS15135" s="52"/>
      <c r="CT15135" s="52"/>
      <c r="CU15135" s="33"/>
      <c r="CV15135" s="33"/>
    </row>
    <row r="15136" spans="74:100">
      <c r="BV15136" s="62"/>
      <c r="BW15136" s="62"/>
      <c r="BX15136" s="62"/>
      <c r="BY15136" s="62"/>
      <c r="BZ15136" s="62"/>
      <c r="CA15136" s="62"/>
      <c r="CB15136" s="62"/>
      <c r="CC15136" s="62"/>
      <c r="CD15136" s="62"/>
      <c r="CE15136" s="62"/>
      <c r="CF15136" s="62"/>
      <c r="CL15136" s="56" t="s">
        <v>7414</v>
      </c>
      <c r="CM15136" s="56" t="s">
        <v>216</v>
      </c>
      <c r="CN15136" s="56" t="s">
        <v>216</v>
      </c>
      <c r="CO15136" s="52"/>
      <c r="CP15136" s="52"/>
      <c r="CQ15136" s="52"/>
      <c r="CR15136" s="52"/>
      <c r="CS15136" s="52"/>
      <c r="CT15136" s="52"/>
      <c r="CU15136" s="33"/>
      <c r="CV15136" s="33"/>
    </row>
    <row r="15137" spans="74:100">
      <c r="BV15137" s="62"/>
      <c r="BW15137" s="62"/>
      <c r="BX15137" s="62"/>
      <c r="BY15137" s="62"/>
      <c r="BZ15137" s="62"/>
      <c r="CA15137" s="62"/>
      <c r="CB15137" s="62"/>
      <c r="CC15137" s="62"/>
      <c r="CD15137" s="62"/>
      <c r="CE15137" s="62"/>
      <c r="CF15137" s="62"/>
      <c r="CL15137" s="56" t="s">
        <v>7443</v>
      </c>
      <c r="CM15137" s="56" t="s">
        <v>213</v>
      </c>
      <c r="CN15137" s="56" t="s">
        <v>213</v>
      </c>
      <c r="CO15137" s="52"/>
      <c r="CP15137" s="52"/>
      <c r="CQ15137" s="52"/>
      <c r="CR15137" s="52"/>
      <c r="CS15137" s="52"/>
      <c r="CT15137" s="52"/>
      <c r="CU15137" s="33"/>
      <c r="CV15137" s="33"/>
    </row>
    <row r="15138" spans="74:100">
      <c r="BV15138" s="62"/>
      <c r="BW15138" s="62"/>
      <c r="BX15138" s="62"/>
      <c r="BY15138" s="62"/>
      <c r="BZ15138" s="62"/>
      <c r="CA15138" s="62"/>
      <c r="CB15138" s="62"/>
      <c r="CC15138" s="62"/>
      <c r="CD15138" s="62"/>
      <c r="CE15138" s="62"/>
      <c r="CF15138" s="62"/>
      <c r="CL15138" s="56" t="s">
        <v>25150</v>
      </c>
      <c r="CM15138" s="56" t="s">
        <v>213</v>
      </c>
      <c r="CN15138" s="56" t="s">
        <v>213</v>
      </c>
      <c r="CO15138" s="52"/>
      <c r="CP15138" s="52"/>
      <c r="CQ15138" s="52"/>
      <c r="CR15138" s="52"/>
      <c r="CS15138" s="52"/>
      <c r="CT15138" s="52"/>
      <c r="CU15138" s="33"/>
      <c r="CV15138" s="33"/>
    </row>
    <row r="15139" spans="74:100">
      <c r="BV15139" s="62"/>
      <c r="BW15139" s="62"/>
      <c r="BX15139" s="62"/>
      <c r="BY15139" s="62"/>
      <c r="BZ15139" s="62"/>
      <c r="CA15139" s="62"/>
      <c r="CB15139" s="62"/>
      <c r="CC15139" s="62"/>
      <c r="CD15139" s="62"/>
      <c r="CE15139" s="62"/>
      <c r="CF15139" s="62"/>
      <c r="CL15139" s="56" t="s">
        <v>7444</v>
      </c>
      <c r="CM15139" s="56" t="s">
        <v>213</v>
      </c>
      <c r="CN15139" s="56" t="s">
        <v>213</v>
      </c>
      <c r="CO15139" s="52"/>
      <c r="CP15139" s="52"/>
      <c r="CQ15139" s="52"/>
      <c r="CR15139" s="52"/>
      <c r="CS15139" s="52"/>
      <c r="CT15139" s="52"/>
      <c r="CU15139" s="33"/>
      <c r="CV15139" s="33"/>
    </row>
    <row r="15140" spans="74:100">
      <c r="BV15140" s="62"/>
      <c r="BW15140" s="62"/>
      <c r="BX15140" s="62"/>
      <c r="BY15140" s="62"/>
      <c r="BZ15140" s="62"/>
      <c r="CA15140" s="62"/>
      <c r="CB15140" s="62"/>
      <c r="CC15140" s="62"/>
      <c r="CD15140" s="62"/>
      <c r="CE15140" s="62"/>
      <c r="CF15140" s="62"/>
      <c r="CL15140" s="56" t="s">
        <v>3280</v>
      </c>
      <c r="CM15140" s="56" t="s">
        <v>216</v>
      </c>
      <c r="CN15140" s="56" t="s">
        <v>216</v>
      </c>
      <c r="CO15140" s="52"/>
      <c r="CP15140" s="52"/>
      <c r="CQ15140" s="52"/>
      <c r="CR15140" s="52"/>
      <c r="CS15140" s="52"/>
      <c r="CT15140" s="52"/>
      <c r="CU15140" s="33"/>
      <c r="CV15140" s="33"/>
    </row>
    <row r="15141" spans="74:100">
      <c r="BV15141" s="62"/>
      <c r="BW15141" s="62"/>
      <c r="BX15141" s="62"/>
      <c r="BY15141" s="62"/>
      <c r="BZ15141" s="62"/>
      <c r="CA15141" s="62"/>
      <c r="CB15141" s="62"/>
      <c r="CC15141" s="62"/>
      <c r="CD15141" s="62"/>
      <c r="CE15141" s="62"/>
      <c r="CF15141" s="62"/>
      <c r="CL15141" s="35" t="s">
        <v>7446</v>
      </c>
      <c r="CM15141" s="35" t="s">
        <v>217</v>
      </c>
      <c r="CN15141" s="35" t="s">
        <v>217</v>
      </c>
      <c r="CO15141" s="52"/>
      <c r="CP15141" s="52"/>
      <c r="CQ15141" s="52"/>
      <c r="CR15141" s="52"/>
      <c r="CS15141" s="52"/>
      <c r="CT15141" s="52"/>
      <c r="CU15141" s="33"/>
      <c r="CV15141" s="33"/>
    </row>
    <row r="15142" spans="74:100">
      <c r="BV15142" s="62"/>
      <c r="BW15142" s="62"/>
      <c r="BX15142" s="62"/>
      <c r="BY15142" s="62"/>
      <c r="BZ15142" s="62"/>
      <c r="CA15142" s="62"/>
      <c r="CB15142" s="62"/>
      <c r="CC15142" s="62"/>
      <c r="CD15142" s="62"/>
      <c r="CE15142" s="62"/>
      <c r="CF15142" s="62"/>
      <c r="CL15142" s="56" t="s">
        <v>29042</v>
      </c>
      <c r="CM15142" s="56" t="s">
        <v>215</v>
      </c>
      <c r="CN15142" s="56" t="s">
        <v>215</v>
      </c>
      <c r="CO15142" s="52"/>
      <c r="CP15142" s="52"/>
      <c r="CQ15142" s="52"/>
      <c r="CR15142" s="52"/>
      <c r="CS15142" s="52"/>
      <c r="CT15142" s="52"/>
      <c r="CU15142" s="33"/>
      <c r="CV15142" s="33"/>
    </row>
    <row r="15143" spans="74:100">
      <c r="BV15143" s="62"/>
      <c r="BW15143" s="62"/>
      <c r="BX15143" s="62"/>
      <c r="BY15143" s="62"/>
      <c r="BZ15143" s="62"/>
      <c r="CA15143" s="62"/>
      <c r="CB15143" s="62"/>
      <c r="CC15143" s="62"/>
      <c r="CD15143" s="62"/>
      <c r="CE15143" s="62"/>
      <c r="CF15143" s="62"/>
      <c r="CL15143" s="56" t="s">
        <v>11231</v>
      </c>
      <c r="CM15143" s="56" t="s">
        <v>213</v>
      </c>
      <c r="CN15143" s="56" t="s">
        <v>213</v>
      </c>
      <c r="CO15143" s="52"/>
      <c r="CP15143" s="52"/>
      <c r="CQ15143" s="52"/>
      <c r="CR15143" s="52"/>
      <c r="CS15143" s="52"/>
      <c r="CT15143" s="52"/>
      <c r="CU15143" s="33"/>
      <c r="CV15143" s="33"/>
    </row>
    <row r="15144" spans="74:100">
      <c r="BV15144" s="62"/>
      <c r="BW15144" s="62"/>
      <c r="BX15144" s="62"/>
      <c r="BY15144" s="62"/>
      <c r="BZ15144" s="62"/>
      <c r="CA15144" s="62"/>
      <c r="CB15144" s="62"/>
      <c r="CC15144" s="62"/>
      <c r="CD15144" s="62"/>
      <c r="CE15144" s="62"/>
      <c r="CF15144" s="62"/>
      <c r="CL15144" s="56" t="s">
        <v>11232</v>
      </c>
      <c r="CM15144" s="56" t="s">
        <v>213</v>
      </c>
      <c r="CN15144" s="56" t="s">
        <v>213</v>
      </c>
      <c r="CO15144" s="52"/>
      <c r="CP15144" s="52"/>
      <c r="CQ15144" s="52"/>
      <c r="CR15144" s="52"/>
      <c r="CS15144" s="52"/>
      <c r="CT15144" s="52"/>
      <c r="CU15144" s="33"/>
      <c r="CV15144" s="33"/>
    </row>
    <row r="15145" spans="74:100">
      <c r="BV15145" s="62"/>
      <c r="BW15145" s="62"/>
      <c r="BX15145" s="62"/>
      <c r="BY15145" s="62"/>
      <c r="BZ15145" s="62"/>
      <c r="CA15145" s="62"/>
      <c r="CB15145" s="62"/>
      <c r="CC15145" s="62"/>
      <c r="CD15145" s="62"/>
      <c r="CE15145" s="62"/>
      <c r="CF15145" s="62"/>
      <c r="CL15145" s="56" t="s">
        <v>11233</v>
      </c>
      <c r="CM15145" s="56" t="s">
        <v>213</v>
      </c>
      <c r="CN15145" s="56" t="s">
        <v>213</v>
      </c>
      <c r="CO15145" s="52"/>
      <c r="CP15145" s="52"/>
      <c r="CQ15145" s="52"/>
      <c r="CR15145" s="52"/>
      <c r="CS15145" s="52"/>
      <c r="CT15145" s="52"/>
      <c r="CU15145" s="33"/>
      <c r="CV15145" s="33"/>
    </row>
    <row r="15146" spans="74:100">
      <c r="BV15146" s="62"/>
      <c r="BW15146" s="62"/>
      <c r="BX15146" s="62"/>
      <c r="BY15146" s="62"/>
      <c r="BZ15146" s="62"/>
      <c r="CA15146" s="62"/>
      <c r="CB15146" s="62"/>
      <c r="CC15146" s="62"/>
      <c r="CD15146" s="62"/>
      <c r="CE15146" s="62"/>
      <c r="CF15146" s="62"/>
      <c r="CL15146" s="56" t="s">
        <v>23457</v>
      </c>
      <c r="CM15146" s="56" t="s">
        <v>213</v>
      </c>
      <c r="CN15146" s="56" t="s">
        <v>213</v>
      </c>
      <c r="CO15146" s="52"/>
      <c r="CP15146" s="52"/>
      <c r="CQ15146" s="52"/>
      <c r="CR15146" s="52"/>
      <c r="CS15146" s="52"/>
      <c r="CT15146" s="52"/>
      <c r="CU15146" s="33"/>
      <c r="CV15146" s="33"/>
    </row>
    <row r="15147" spans="74:100">
      <c r="BV15147" s="62"/>
      <c r="BW15147" s="62"/>
      <c r="BX15147" s="62"/>
      <c r="BY15147" s="62"/>
      <c r="BZ15147" s="62"/>
      <c r="CA15147" s="62"/>
      <c r="CB15147" s="62"/>
      <c r="CC15147" s="62"/>
      <c r="CD15147" s="62"/>
      <c r="CE15147" s="62"/>
      <c r="CF15147" s="62"/>
      <c r="CL15147" s="56" t="s">
        <v>11234</v>
      </c>
      <c r="CM15147" s="56" t="s">
        <v>213</v>
      </c>
      <c r="CN15147" s="56" t="s">
        <v>213</v>
      </c>
      <c r="CO15147" s="52"/>
      <c r="CP15147" s="52"/>
      <c r="CQ15147" s="52"/>
      <c r="CR15147" s="52"/>
      <c r="CS15147" s="52"/>
      <c r="CT15147" s="52"/>
      <c r="CU15147" s="33"/>
      <c r="CV15147" s="33"/>
    </row>
    <row r="15148" spans="74:100">
      <c r="BV15148" s="62"/>
      <c r="BW15148" s="62"/>
      <c r="BX15148" s="62"/>
      <c r="BY15148" s="62"/>
      <c r="BZ15148" s="62"/>
      <c r="CA15148" s="62"/>
      <c r="CB15148" s="62"/>
      <c r="CC15148" s="62"/>
      <c r="CD15148" s="62"/>
      <c r="CE15148" s="62"/>
      <c r="CF15148" s="62"/>
      <c r="CL15148" s="35" t="s">
        <v>29043</v>
      </c>
      <c r="CM15148" s="35" t="s">
        <v>217</v>
      </c>
      <c r="CN15148" s="35" t="s">
        <v>217</v>
      </c>
      <c r="CO15148" s="52"/>
      <c r="CP15148" s="52"/>
      <c r="CQ15148" s="52"/>
      <c r="CR15148" s="52"/>
      <c r="CS15148" s="52"/>
      <c r="CT15148" s="52"/>
      <c r="CU15148" s="33"/>
      <c r="CV15148" s="33"/>
    </row>
    <row r="15149" spans="74:100">
      <c r="BV15149" s="62"/>
      <c r="BW15149" s="62"/>
      <c r="BX15149" s="62"/>
      <c r="BY15149" s="62"/>
      <c r="BZ15149" s="62"/>
      <c r="CA15149" s="62"/>
      <c r="CB15149" s="62"/>
      <c r="CC15149" s="62"/>
      <c r="CD15149" s="62"/>
      <c r="CE15149" s="62"/>
      <c r="CF15149" s="62"/>
      <c r="CL15149" s="35" t="s">
        <v>29044</v>
      </c>
      <c r="CM15149" s="35" t="s">
        <v>217</v>
      </c>
      <c r="CN15149" s="35" t="s">
        <v>217</v>
      </c>
      <c r="CO15149" s="52"/>
      <c r="CP15149" s="52"/>
      <c r="CQ15149" s="52"/>
      <c r="CR15149" s="52"/>
      <c r="CS15149" s="52"/>
      <c r="CT15149" s="52"/>
      <c r="CU15149" s="33"/>
      <c r="CV15149" s="33"/>
    </row>
    <row r="15150" spans="74:100">
      <c r="BV15150" s="62"/>
      <c r="BW15150" s="62"/>
      <c r="BX15150" s="62"/>
      <c r="BY15150" s="62"/>
      <c r="BZ15150" s="62"/>
      <c r="CA15150" s="62"/>
      <c r="CB15150" s="62"/>
      <c r="CC15150" s="62"/>
      <c r="CD15150" s="62"/>
      <c r="CE15150" s="62"/>
      <c r="CF15150" s="62"/>
      <c r="CL15150" s="35" t="s">
        <v>29045</v>
      </c>
      <c r="CM15150" s="35" t="s">
        <v>217</v>
      </c>
      <c r="CN15150" s="35" t="s">
        <v>217</v>
      </c>
      <c r="CO15150" s="52"/>
      <c r="CP15150" s="52"/>
      <c r="CQ15150" s="52"/>
      <c r="CR15150" s="52"/>
      <c r="CS15150" s="52"/>
      <c r="CT15150" s="52"/>
      <c r="CU15150" s="33"/>
      <c r="CV15150" s="33"/>
    </row>
    <row r="15151" spans="74:100">
      <c r="BV15151" s="62"/>
      <c r="BW15151" s="62"/>
      <c r="BX15151" s="62"/>
      <c r="BY15151" s="62"/>
      <c r="BZ15151" s="62"/>
      <c r="CA15151" s="62"/>
      <c r="CB15151" s="62"/>
      <c r="CC15151" s="62"/>
      <c r="CD15151" s="62"/>
      <c r="CE15151" s="62"/>
      <c r="CF15151" s="62"/>
      <c r="CL15151" s="35" t="s">
        <v>29046</v>
      </c>
      <c r="CM15151" s="35" t="s">
        <v>217</v>
      </c>
      <c r="CN15151" s="35" t="s">
        <v>217</v>
      </c>
      <c r="CO15151" s="52"/>
      <c r="CP15151" s="52"/>
      <c r="CQ15151" s="52"/>
      <c r="CR15151" s="52"/>
      <c r="CS15151" s="52"/>
      <c r="CT15151" s="52"/>
      <c r="CU15151" s="33"/>
      <c r="CV15151" s="33"/>
    </row>
    <row r="15152" spans="74:100">
      <c r="BV15152" s="62"/>
      <c r="BW15152" s="62"/>
      <c r="BX15152" s="62"/>
      <c r="BY15152" s="62"/>
      <c r="BZ15152" s="62"/>
      <c r="CA15152" s="62"/>
      <c r="CB15152" s="62"/>
      <c r="CC15152" s="62"/>
      <c r="CD15152" s="62"/>
      <c r="CE15152" s="62"/>
      <c r="CF15152" s="62"/>
      <c r="CL15152" s="35" t="s">
        <v>29047</v>
      </c>
      <c r="CM15152" s="35" t="s">
        <v>217</v>
      </c>
      <c r="CN15152" s="35" t="s">
        <v>217</v>
      </c>
      <c r="CO15152" s="52"/>
      <c r="CP15152" s="52"/>
      <c r="CQ15152" s="52"/>
      <c r="CR15152" s="52"/>
      <c r="CS15152" s="52"/>
      <c r="CT15152" s="52"/>
      <c r="CU15152" s="33"/>
      <c r="CV15152" s="33"/>
    </row>
    <row r="15153" spans="74:100">
      <c r="BV15153" s="62"/>
      <c r="BW15153" s="62"/>
      <c r="BX15153" s="62"/>
      <c r="BY15153" s="62"/>
      <c r="BZ15153" s="62"/>
      <c r="CA15153" s="62"/>
      <c r="CB15153" s="62"/>
      <c r="CC15153" s="62"/>
      <c r="CD15153" s="62"/>
      <c r="CE15153" s="62"/>
      <c r="CF15153" s="62"/>
      <c r="CL15153" s="35" t="s">
        <v>29048</v>
      </c>
      <c r="CM15153" s="35" t="s">
        <v>217</v>
      </c>
      <c r="CN15153" s="35" t="s">
        <v>217</v>
      </c>
      <c r="CO15153" s="52"/>
      <c r="CP15153" s="52"/>
      <c r="CQ15153" s="52"/>
      <c r="CR15153" s="52"/>
      <c r="CS15153" s="52"/>
      <c r="CT15153" s="52"/>
      <c r="CU15153" s="33"/>
      <c r="CV15153" s="33"/>
    </row>
    <row r="15154" spans="74:100">
      <c r="BV15154" s="62"/>
      <c r="BW15154" s="62"/>
      <c r="BX15154" s="62"/>
      <c r="BY15154" s="62"/>
      <c r="BZ15154" s="62"/>
      <c r="CA15154" s="62"/>
      <c r="CB15154" s="62"/>
      <c r="CC15154" s="62"/>
      <c r="CD15154" s="62"/>
      <c r="CE15154" s="62"/>
      <c r="CF15154" s="62"/>
      <c r="CL15154" s="35" t="s">
        <v>29049</v>
      </c>
      <c r="CM15154" s="35" t="s">
        <v>217</v>
      </c>
      <c r="CN15154" s="35" t="s">
        <v>217</v>
      </c>
      <c r="CO15154" s="52"/>
      <c r="CP15154" s="52"/>
      <c r="CQ15154" s="52"/>
      <c r="CR15154" s="52"/>
      <c r="CS15154" s="52"/>
      <c r="CT15154" s="52"/>
      <c r="CU15154" s="33"/>
      <c r="CV15154" s="33"/>
    </row>
    <row r="15155" spans="74:100">
      <c r="BV15155" s="62"/>
      <c r="BW15155" s="62"/>
      <c r="BX15155" s="62"/>
      <c r="BY15155" s="62"/>
      <c r="BZ15155" s="62"/>
      <c r="CA15155" s="62"/>
      <c r="CB15155" s="62"/>
      <c r="CC15155" s="62"/>
      <c r="CD15155" s="62"/>
      <c r="CE15155" s="62"/>
      <c r="CF15155" s="62"/>
      <c r="CL15155" s="35" t="s">
        <v>29050</v>
      </c>
      <c r="CM15155" s="35" t="s">
        <v>217</v>
      </c>
      <c r="CN15155" s="35" t="s">
        <v>217</v>
      </c>
      <c r="CO15155" s="52"/>
      <c r="CP15155" s="52"/>
      <c r="CQ15155" s="52"/>
      <c r="CR15155" s="52"/>
      <c r="CS15155" s="52"/>
      <c r="CT15155" s="52"/>
      <c r="CU15155" s="33"/>
      <c r="CV15155" s="33"/>
    </row>
    <row r="15156" spans="74:100">
      <c r="BV15156" s="62"/>
      <c r="BW15156" s="62"/>
      <c r="BX15156" s="62"/>
      <c r="BY15156" s="62"/>
      <c r="BZ15156" s="62"/>
      <c r="CA15156" s="62"/>
      <c r="CB15156" s="62"/>
      <c r="CC15156" s="62"/>
      <c r="CD15156" s="62"/>
      <c r="CE15156" s="62"/>
      <c r="CF15156" s="62"/>
      <c r="CL15156" s="35" t="s">
        <v>29051</v>
      </c>
      <c r="CM15156" s="35" t="s">
        <v>217</v>
      </c>
      <c r="CN15156" s="35" t="s">
        <v>217</v>
      </c>
      <c r="CO15156" s="52"/>
      <c r="CP15156" s="52"/>
      <c r="CQ15156" s="52"/>
      <c r="CR15156" s="52"/>
      <c r="CS15156" s="52"/>
      <c r="CT15156" s="52"/>
      <c r="CU15156" s="33"/>
      <c r="CV15156" s="33"/>
    </row>
    <row r="15157" spans="74:100">
      <c r="BV15157" s="62"/>
      <c r="BW15157" s="62"/>
      <c r="BX15157" s="62"/>
      <c r="BY15157" s="62"/>
      <c r="BZ15157" s="62"/>
      <c r="CA15157" s="62"/>
      <c r="CB15157" s="62"/>
      <c r="CC15157" s="62"/>
      <c r="CD15157" s="62"/>
      <c r="CE15157" s="62"/>
      <c r="CF15157" s="62"/>
      <c r="CL15157" s="35" t="s">
        <v>29052</v>
      </c>
      <c r="CM15157" s="35" t="s">
        <v>217</v>
      </c>
      <c r="CN15157" s="35" t="s">
        <v>217</v>
      </c>
      <c r="CO15157" s="52"/>
      <c r="CP15157" s="52"/>
      <c r="CQ15157" s="52"/>
      <c r="CR15157" s="52"/>
      <c r="CS15157" s="52"/>
      <c r="CT15157" s="52"/>
      <c r="CU15157" s="33"/>
      <c r="CV15157" s="33"/>
    </row>
    <row r="15158" spans="74:100">
      <c r="BV15158" s="62"/>
      <c r="BW15158" s="62"/>
      <c r="BX15158" s="62"/>
      <c r="BY15158" s="62"/>
      <c r="BZ15158" s="62"/>
      <c r="CA15158" s="62"/>
      <c r="CB15158" s="62"/>
      <c r="CC15158" s="62"/>
      <c r="CD15158" s="62"/>
      <c r="CE15158" s="62"/>
      <c r="CF15158" s="62"/>
      <c r="CL15158" s="35" t="s">
        <v>29053</v>
      </c>
      <c r="CM15158" s="35" t="s">
        <v>217</v>
      </c>
      <c r="CN15158" s="35" t="s">
        <v>217</v>
      </c>
      <c r="CO15158" s="52"/>
      <c r="CP15158" s="52"/>
      <c r="CQ15158" s="52"/>
      <c r="CR15158" s="52"/>
      <c r="CS15158" s="52"/>
      <c r="CT15158" s="52"/>
      <c r="CU15158" s="33"/>
      <c r="CV15158" s="33"/>
    </row>
    <row r="15159" spans="74:100">
      <c r="BV15159" s="62"/>
      <c r="BW15159" s="62"/>
      <c r="BX15159" s="62"/>
      <c r="BY15159" s="62"/>
      <c r="BZ15159" s="62"/>
      <c r="CA15159" s="62"/>
      <c r="CB15159" s="62"/>
      <c r="CC15159" s="62"/>
      <c r="CD15159" s="62"/>
      <c r="CE15159" s="62"/>
      <c r="CF15159" s="62"/>
      <c r="CL15159" s="35" t="s">
        <v>29054</v>
      </c>
      <c r="CM15159" s="35" t="s">
        <v>217</v>
      </c>
      <c r="CN15159" s="35" t="s">
        <v>217</v>
      </c>
      <c r="CO15159" s="52"/>
      <c r="CP15159" s="52"/>
      <c r="CQ15159" s="52"/>
      <c r="CR15159" s="52"/>
      <c r="CS15159" s="52"/>
      <c r="CT15159" s="52"/>
      <c r="CU15159" s="33"/>
      <c r="CV15159" s="33"/>
    </row>
    <row r="15160" spans="74:100">
      <c r="BV15160" s="62"/>
      <c r="BW15160" s="62"/>
      <c r="BX15160" s="62"/>
      <c r="BY15160" s="62"/>
      <c r="BZ15160" s="62"/>
      <c r="CA15160" s="62"/>
      <c r="CB15160" s="62"/>
      <c r="CC15160" s="62"/>
      <c r="CD15160" s="62"/>
      <c r="CE15160" s="62"/>
      <c r="CF15160" s="62"/>
      <c r="CL15160" s="56" t="s">
        <v>9022</v>
      </c>
      <c r="CM15160" s="56" t="s">
        <v>216</v>
      </c>
      <c r="CN15160" s="56" t="s">
        <v>216</v>
      </c>
      <c r="CO15160" s="52"/>
      <c r="CP15160" s="52"/>
      <c r="CQ15160" s="52"/>
      <c r="CR15160" s="52"/>
      <c r="CS15160" s="52"/>
      <c r="CT15160" s="52"/>
      <c r="CU15160" s="33"/>
      <c r="CV15160" s="33"/>
    </row>
    <row r="15161" spans="74:100">
      <c r="BV15161" s="62"/>
      <c r="BW15161" s="62"/>
      <c r="BX15161" s="62"/>
      <c r="BY15161" s="62"/>
      <c r="BZ15161" s="62"/>
      <c r="CA15161" s="62"/>
      <c r="CB15161" s="62"/>
      <c r="CC15161" s="62"/>
      <c r="CD15161" s="62"/>
      <c r="CE15161" s="62"/>
      <c r="CF15161" s="62"/>
      <c r="CL15161" s="56" t="s">
        <v>7464</v>
      </c>
      <c r="CM15161" s="56" t="s">
        <v>215</v>
      </c>
      <c r="CN15161" s="56" t="s">
        <v>215</v>
      </c>
      <c r="CO15161" s="52"/>
      <c r="CP15161" s="52"/>
      <c r="CQ15161" s="52"/>
      <c r="CR15161" s="52"/>
      <c r="CS15161" s="52"/>
      <c r="CT15161" s="52"/>
      <c r="CU15161" s="33"/>
      <c r="CV15161" s="33"/>
    </row>
    <row r="15162" spans="74:100">
      <c r="BV15162" s="62"/>
      <c r="BW15162" s="62"/>
      <c r="BX15162" s="62"/>
      <c r="BY15162" s="62"/>
      <c r="BZ15162" s="62"/>
      <c r="CA15162" s="62"/>
      <c r="CB15162" s="62"/>
      <c r="CC15162" s="62"/>
      <c r="CD15162" s="62"/>
      <c r="CE15162" s="62"/>
      <c r="CF15162" s="62"/>
      <c r="CL15162" s="56" t="s">
        <v>3285</v>
      </c>
      <c r="CM15162" s="56" t="s">
        <v>216</v>
      </c>
      <c r="CN15162" s="56" t="s">
        <v>216</v>
      </c>
      <c r="CO15162" s="52"/>
      <c r="CP15162" s="52"/>
      <c r="CQ15162" s="52"/>
      <c r="CR15162" s="52"/>
      <c r="CS15162" s="52"/>
      <c r="CT15162" s="52"/>
      <c r="CU15162" s="33"/>
      <c r="CV15162" s="33"/>
    </row>
    <row r="15163" spans="74:100">
      <c r="BV15163" s="62"/>
      <c r="BW15163" s="62"/>
      <c r="BX15163" s="62"/>
      <c r="BY15163" s="62"/>
      <c r="BZ15163" s="62"/>
      <c r="CA15163" s="62"/>
      <c r="CB15163" s="62"/>
      <c r="CC15163" s="62"/>
      <c r="CD15163" s="62"/>
      <c r="CE15163" s="62"/>
      <c r="CF15163" s="62"/>
      <c r="CL15163" s="56" t="s">
        <v>3286</v>
      </c>
      <c r="CM15163" s="56" t="s">
        <v>216</v>
      </c>
      <c r="CN15163" s="56" t="s">
        <v>216</v>
      </c>
      <c r="CO15163" s="52"/>
      <c r="CP15163" s="52"/>
      <c r="CQ15163" s="52"/>
      <c r="CR15163" s="52"/>
      <c r="CS15163" s="52"/>
      <c r="CT15163" s="52"/>
      <c r="CU15163" s="33"/>
      <c r="CV15163" s="33"/>
    </row>
    <row r="15164" spans="74:100">
      <c r="BV15164" s="62"/>
      <c r="BW15164" s="62"/>
      <c r="BX15164" s="62"/>
      <c r="BY15164" s="62"/>
      <c r="BZ15164" s="62"/>
      <c r="CA15164" s="62"/>
      <c r="CB15164" s="62"/>
      <c r="CC15164" s="62"/>
      <c r="CD15164" s="62"/>
      <c r="CE15164" s="62"/>
      <c r="CF15164" s="62"/>
      <c r="CL15164" s="56" t="s">
        <v>7454</v>
      </c>
      <c r="CM15164" s="56" t="s">
        <v>215</v>
      </c>
      <c r="CN15164" s="56" t="s">
        <v>215</v>
      </c>
      <c r="CO15164" s="52"/>
      <c r="CP15164" s="52"/>
      <c r="CQ15164" s="52"/>
      <c r="CR15164" s="52"/>
      <c r="CS15164" s="52"/>
      <c r="CT15164" s="52"/>
      <c r="CU15164" s="33"/>
      <c r="CV15164" s="33"/>
    </row>
    <row r="15165" spans="74:100">
      <c r="BV15165" s="62"/>
      <c r="BW15165" s="62"/>
      <c r="BX15165" s="62"/>
      <c r="BY15165" s="62"/>
      <c r="BZ15165" s="62"/>
      <c r="CA15165" s="62"/>
      <c r="CB15165" s="62"/>
      <c r="CC15165" s="62"/>
      <c r="CD15165" s="62"/>
      <c r="CE15165" s="62"/>
      <c r="CF15165" s="62"/>
      <c r="CL15165" s="56" t="s">
        <v>7455</v>
      </c>
      <c r="CM15165" s="56" t="s">
        <v>215</v>
      </c>
      <c r="CN15165" s="56" t="s">
        <v>215</v>
      </c>
      <c r="CO15165" s="52"/>
      <c r="CP15165" s="52"/>
      <c r="CQ15165" s="52"/>
      <c r="CR15165" s="52"/>
      <c r="CS15165" s="52"/>
      <c r="CT15165" s="52"/>
      <c r="CU15165" s="33"/>
      <c r="CV15165" s="33"/>
    </row>
    <row r="15166" spans="74:100">
      <c r="BV15166" s="62"/>
      <c r="BW15166" s="62"/>
      <c r="BX15166" s="62"/>
      <c r="BY15166" s="62"/>
      <c r="BZ15166" s="62"/>
      <c r="CA15166" s="62"/>
      <c r="CB15166" s="62"/>
      <c r="CC15166" s="62"/>
      <c r="CD15166" s="62"/>
      <c r="CE15166" s="62"/>
      <c r="CF15166" s="62"/>
      <c r="CL15166" s="56" t="s">
        <v>7456</v>
      </c>
      <c r="CM15166" s="56" t="s">
        <v>215</v>
      </c>
      <c r="CN15166" s="56" t="s">
        <v>215</v>
      </c>
      <c r="CO15166" s="52"/>
      <c r="CP15166" s="52"/>
      <c r="CQ15166" s="52"/>
      <c r="CR15166" s="52"/>
      <c r="CS15166" s="52"/>
      <c r="CT15166" s="52"/>
      <c r="CU15166" s="33"/>
      <c r="CV15166" s="33"/>
    </row>
    <row r="15167" spans="74:100">
      <c r="BV15167" s="62"/>
      <c r="BW15167" s="62"/>
      <c r="BX15167" s="62"/>
      <c r="BY15167" s="62"/>
      <c r="BZ15167" s="62"/>
      <c r="CA15167" s="62"/>
      <c r="CB15167" s="62"/>
      <c r="CC15167" s="62"/>
      <c r="CD15167" s="62"/>
      <c r="CE15167" s="62"/>
      <c r="CF15167" s="62"/>
      <c r="CL15167" s="56" t="s">
        <v>7450</v>
      </c>
      <c r="CM15167" s="56" t="s">
        <v>216</v>
      </c>
      <c r="CN15167" s="56" t="s">
        <v>216</v>
      </c>
      <c r="CO15167" s="52"/>
      <c r="CP15167" s="52"/>
      <c r="CQ15167" s="52"/>
      <c r="CR15167" s="52"/>
      <c r="CS15167" s="52"/>
      <c r="CT15167" s="52"/>
      <c r="CU15167" s="33"/>
      <c r="CV15167" s="33"/>
    </row>
    <row r="15168" spans="74:100">
      <c r="BV15168" s="62"/>
      <c r="BW15168" s="62"/>
      <c r="BX15168" s="62"/>
      <c r="BY15168" s="62"/>
      <c r="BZ15168" s="62"/>
      <c r="CA15168" s="62"/>
      <c r="CB15168" s="62"/>
      <c r="CC15168" s="62"/>
      <c r="CD15168" s="62"/>
      <c r="CE15168" s="62"/>
      <c r="CF15168" s="62"/>
      <c r="CL15168" s="56" t="s">
        <v>7451</v>
      </c>
      <c r="CM15168" s="56" t="s">
        <v>216</v>
      </c>
      <c r="CN15168" s="56" t="s">
        <v>216</v>
      </c>
      <c r="CO15168" s="52"/>
      <c r="CP15168" s="52"/>
      <c r="CQ15168" s="52"/>
      <c r="CR15168" s="52"/>
      <c r="CS15168" s="52"/>
      <c r="CT15168" s="52"/>
      <c r="CU15168" s="33"/>
      <c r="CV15168" s="33"/>
    </row>
    <row r="15169" spans="74:100">
      <c r="BV15169" s="62"/>
      <c r="BW15169" s="62"/>
      <c r="BX15169" s="62"/>
      <c r="BY15169" s="62"/>
      <c r="BZ15169" s="62"/>
      <c r="CA15169" s="62"/>
      <c r="CB15169" s="62"/>
      <c r="CC15169" s="62"/>
      <c r="CD15169" s="62"/>
      <c r="CE15169" s="62"/>
      <c r="CF15169" s="62"/>
      <c r="CL15169" s="56" t="s">
        <v>7452</v>
      </c>
      <c r="CM15169" s="56" t="s">
        <v>216</v>
      </c>
      <c r="CN15169" s="56" t="s">
        <v>216</v>
      </c>
      <c r="CO15169" s="52"/>
      <c r="CP15169" s="52"/>
      <c r="CQ15169" s="52"/>
      <c r="CR15169" s="52"/>
      <c r="CS15169" s="52"/>
      <c r="CT15169" s="52"/>
      <c r="CU15169" s="33"/>
      <c r="CV15169" s="33"/>
    </row>
    <row r="15170" spans="74:100">
      <c r="BV15170" s="62"/>
      <c r="BW15170" s="62"/>
      <c r="BX15170" s="62"/>
      <c r="BY15170" s="62"/>
      <c r="BZ15170" s="62"/>
      <c r="CA15170" s="62"/>
      <c r="CB15170" s="62"/>
      <c r="CC15170" s="62"/>
      <c r="CD15170" s="62"/>
      <c r="CE15170" s="62"/>
      <c r="CF15170" s="62"/>
      <c r="CL15170" s="56" t="s">
        <v>7453</v>
      </c>
      <c r="CM15170" s="56" t="s">
        <v>216</v>
      </c>
      <c r="CN15170" s="56" t="s">
        <v>216</v>
      </c>
      <c r="CO15170" s="52"/>
      <c r="CP15170" s="52"/>
      <c r="CQ15170" s="52"/>
      <c r="CR15170" s="52"/>
      <c r="CS15170" s="52"/>
      <c r="CT15170" s="52"/>
      <c r="CU15170" s="33"/>
      <c r="CV15170" s="33"/>
    </row>
    <row r="15171" spans="74:100">
      <c r="BV15171" s="62"/>
      <c r="BW15171" s="62"/>
      <c r="BX15171" s="62"/>
      <c r="BY15171" s="62"/>
      <c r="BZ15171" s="62"/>
      <c r="CA15171" s="62"/>
      <c r="CB15171" s="62"/>
      <c r="CC15171" s="62"/>
      <c r="CD15171" s="62"/>
      <c r="CE15171" s="62"/>
      <c r="CF15171" s="62"/>
      <c r="CL15171" s="56" t="s">
        <v>7457</v>
      </c>
      <c r="CM15171" s="56" t="s">
        <v>215</v>
      </c>
      <c r="CN15171" s="56" t="s">
        <v>215</v>
      </c>
      <c r="CO15171" s="52"/>
      <c r="CP15171" s="52"/>
      <c r="CQ15171" s="52"/>
      <c r="CR15171" s="52"/>
      <c r="CS15171" s="52"/>
      <c r="CT15171" s="52"/>
      <c r="CU15171" s="33"/>
      <c r="CV15171" s="33"/>
    </row>
    <row r="15172" spans="74:100">
      <c r="BV15172" s="62"/>
      <c r="BW15172" s="62"/>
      <c r="BX15172" s="62"/>
      <c r="BY15172" s="62"/>
      <c r="BZ15172" s="62"/>
      <c r="CA15172" s="62"/>
      <c r="CB15172" s="62"/>
      <c r="CC15172" s="62"/>
      <c r="CD15172" s="62"/>
      <c r="CE15172" s="62"/>
      <c r="CF15172" s="62"/>
      <c r="CL15172" s="56" t="s">
        <v>7458</v>
      </c>
      <c r="CM15172" s="56" t="s">
        <v>215</v>
      </c>
      <c r="CN15172" s="56" t="s">
        <v>215</v>
      </c>
      <c r="CO15172" s="52"/>
      <c r="CP15172" s="52"/>
      <c r="CQ15172" s="52"/>
      <c r="CR15172" s="52"/>
      <c r="CS15172" s="52"/>
      <c r="CT15172" s="52"/>
      <c r="CU15172" s="33"/>
      <c r="CV15172" s="33"/>
    </row>
    <row r="15173" spans="74:100">
      <c r="BV15173" s="62"/>
      <c r="BW15173" s="62"/>
      <c r="BX15173" s="62"/>
      <c r="BY15173" s="62"/>
      <c r="BZ15173" s="62"/>
      <c r="CA15173" s="62"/>
      <c r="CB15173" s="62"/>
      <c r="CC15173" s="62"/>
      <c r="CD15173" s="62"/>
      <c r="CE15173" s="62"/>
      <c r="CF15173" s="62"/>
      <c r="CL15173" s="56" t="s">
        <v>7459</v>
      </c>
      <c r="CM15173" s="56" t="s">
        <v>215</v>
      </c>
      <c r="CN15173" s="56" t="s">
        <v>215</v>
      </c>
      <c r="CO15173" s="52"/>
      <c r="CP15173" s="52"/>
      <c r="CQ15173" s="52"/>
      <c r="CR15173" s="52"/>
      <c r="CS15173" s="52"/>
      <c r="CT15173" s="52"/>
      <c r="CU15173" s="33"/>
      <c r="CV15173" s="33"/>
    </row>
    <row r="15174" spans="74:100">
      <c r="BV15174" s="62"/>
      <c r="BW15174" s="62"/>
      <c r="BX15174" s="62"/>
      <c r="BY15174" s="62"/>
      <c r="BZ15174" s="62"/>
      <c r="CA15174" s="62"/>
      <c r="CB15174" s="62"/>
      <c r="CC15174" s="62"/>
      <c r="CD15174" s="62"/>
      <c r="CE15174" s="62"/>
      <c r="CF15174" s="62"/>
      <c r="CL15174" s="56" t="s">
        <v>7460</v>
      </c>
      <c r="CM15174" s="56" t="s">
        <v>215</v>
      </c>
      <c r="CN15174" s="56" t="s">
        <v>215</v>
      </c>
      <c r="CO15174" s="52"/>
      <c r="CP15174" s="52"/>
      <c r="CQ15174" s="52"/>
      <c r="CR15174" s="52"/>
      <c r="CS15174" s="52"/>
      <c r="CT15174" s="52"/>
      <c r="CU15174" s="33"/>
      <c r="CV15174" s="33"/>
    </row>
    <row r="15175" spans="74:100">
      <c r="BV15175" s="62"/>
      <c r="BW15175" s="62"/>
      <c r="BX15175" s="62"/>
      <c r="BY15175" s="62"/>
      <c r="BZ15175" s="62"/>
      <c r="CA15175" s="62"/>
      <c r="CB15175" s="62"/>
      <c r="CC15175" s="62"/>
      <c r="CD15175" s="62"/>
      <c r="CE15175" s="62"/>
      <c r="CF15175" s="62"/>
      <c r="CL15175" s="56" t="s">
        <v>7465</v>
      </c>
      <c r="CM15175" s="56" t="s">
        <v>215</v>
      </c>
      <c r="CN15175" s="56" t="s">
        <v>215</v>
      </c>
      <c r="CO15175" s="52"/>
      <c r="CP15175" s="52"/>
      <c r="CQ15175" s="52"/>
      <c r="CR15175" s="52"/>
      <c r="CS15175" s="52"/>
      <c r="CT15175" s="52"/>
      <c r="CU15175" s="33"/>
      <c r="CV15175" s="33"/>
    </row>
    <row r="15176" spans="74:100">
      <c r="BV15176" s="62"/>
      <c r="BW15176" s="62"/>
      <c r="BX15176" s="62"/>
      <c r="BY15176" s="62"/>
      <c r="BZ15176" s="62"/>
      <c r="CA15176" s="62"/>
      <c r="CB15176" s="62"/>
      <c r="CC15176" s="62"/>
      <c r="CD15176" s="62"/>
      <c r="CE15176" s="62"/>
      <c r="CF15176" s="62"/>
      <c r="CL15176" s="56" t="s">
        <v>7466</v>
      </c>
      <c r="CM15176" s="56" t="s">
        <v>215</v>
      </c>
      <c r="CN15176" s="56" t="s">
        <v>215</v>
      </c>
      <c r="CO15176" s="52"/>
      <c r="CP15176" s="52"/>
      <c r="CQ15176" s="52"/>
      <c r="CR15176" s="52"/>
      <c r="CS15176" s="52"/>
      <c r="CT15176" s="52"/>
      <c r="CU15176" s="33"/>
      <c r="CV15176" s="33"/>
    </row>
    <row r="15177" spans="74:100">
      <c r="BV15177" s="62"/>
      <c r="BW15177" s="62"/>
      <c r="BX15177" s="62"/>
      <c r="BY15177" s="62"/>
      <c r="BZ15177" s="62"/>
      <c r="CA15177" s="62"/>
      <c r="CB15177" s="62"/>
      <c r="CC15177" s="62"/>
      <c r="CD15177" s="62"/>
      <c r="CE15177" s="62"/>
      <c r="CF15177" s="62"/>
      <c r="CL15177" s="56" t="s">
        <v>3289</v>
      </c>
      <c r="CM15177" s="56" t="s">
        <v>215</v>
      </c>
      <c r="CN15177" s="56" t="s">
        <v>215</v>
      </c>
      <c r="CO15177" s="52"/>
      <c r="CP15177" s="52"/>
      <c r="CQ15177" s="52"/>
      <c r="CR15177" s="52"/>
      <c r="CS15177" s="52"/>
      <c r="CT15177" s="52"/>
      <c r="CU15177" s="33"/>
      <c r="CV15177" s="33"/>
    </row>
    <row r="15178" spans="74:100">
      <c r="BV15178" s="62"/>
      <c r="BW15178" s="62"/>
      <c r="BX15178" s="62"/>
      <c r="BY15178" s="62"/>
      <c r="BZ15178" s="62"/>
      <c r="CA15178" s="62"/>
      <c r="CB15178" s="62"/>
      <c r="CC15178" s="62"/>
      <c r="CD15178" s="62"/>
      <c r="CE15178" s="62"/>
      <c r="CF15178" s="62"/>
      <c r="CL15178" s="56" t="s">
        <v>23458</v>
      </c>
      <c r="CM15178" s="56" t="s">
        <v>216</v>
      </c>
      <c r="CN15178" s="56" t="s">
        <v>216</v>
      </c>
      <c r="CO15178" s="52"/>
      <c r="CP15178" s="52"/>
      <c r="CQ15178" s="52"/>
      <c r="CR15178" s="52"/>
      <c r="CS15178" s="52"/>
      <c r="CT15178" s="52"/>
      <c r="CU15178" s="33"/>
      <c r="CV15178" s="33"/>
    </row>
    <row r="15179" spans="74:100">
      <c r="BV15179" s="62"/>
      <c r="BW15179" s="62"/>
      <c r="BX15179" s="62"/>
      <c r="BY15179" s="62"/>
      <c r="BZ15179" s="62"/>
      <c r="CA15179" s="62"/>
      <c r="CB15179" s="62"/>
      <c r="CC15179" s="62"/>
      <c r="CD15179" s="62"/>
      <c r="CE15179" s="62"/>
      <c r="CF15179" s="62"/>
      <c r="CL15179" s="56" t="s">
        <v>23459</v>
      </c>
      <c r="CM15179" s="56" t="s">
        <v>216</v>
      </c>
      <c r="CN15179" s="56" t="s">
        <v>216</v>
      </c>
      <c r="CO15179" s="52"/>
      <c r="CP15179" s="52"/>
      <c r="CQ15179" s="52"/>
      <c r="CR15179" s="52"/>
      <c r="CS15179" s="52"/>
      <c r="CT15179" s="52"/>
      <c r="CU15179" s="33"/>
      <c r="CV15179" s="33"/>
    </row>
    <row r="15180" spans="74:100">
      <c r="BV15180" s="62"/>
      <c r="BW15180" s="62"/>
      <c r="BX15180" s="62"/>
      <c r="BY15180" s="62"/>
      <c r="BZ15180" s="62"/>
      <c r="CA15180" s="62"/>
      <c r="CB15180" s="62"/>
      <c r="CC15180" s="62"/>
      <c r="CD15180" s="62"/>
      <c r="CE15180" s="62"/>
      <c r="CF15180" s="62"/>
      <c r="CL15180" s="56" t="s">
        <v>25151</v>
      </c>
      <c r="CM15180" s="56" t="s">
        <v>216</v>
      </c>
      <c r="CN15180" s="56" t="s">
        <v>216</v>
      </c>
      <c r="CO15180" s="52"/>
      <c r="CP15180" s="52"/>
      <c r="CQ15180" s="52"/>
      <c r="CR15180" s="52"/>
      <c r="CS15180" s="52"/>
      <c r="CT15180" s="52"/>
      <c r="CU15180" s="33"/>
      <c r="CV15180" s="33"/>
    </row>
    <row r="15181" spans="74:100">
      <c r="BV15181" s="62"/>
      <c r="BW15181" s="62"/>
      <c r="BX15181" s="62"/>
      <c r="BY15181" s="62"/>
      <c r="BZ15181" s="62"/>
      <c r="CA15181" s="62"/>
      <c r="CB15181" s="62"/>
      <c r="CC15181" s="62"/>
      <c r="CD15181" s="62"/>
      <c r="CE15181" s="62"/>
      <c r="CF15181" s="62"/>
      <c r="CL15181" s="56" t="s">
        <v>25152</v>
      </c>
      <c r="CM15181" s="56" t="s">
        <v>216</v>
      </c>
      <c r="CN15181" s="56" t="s">
        <v>216</v>
      </c>
      <c r="CO15181" s="52"/>
      <c r="CP15181" s="52"/>
      <c r="CQ15181" s="52"/>
      <c r="CR15181" s="52"/>
      <c r="CS15181" s="52"/>
      <c r="CT15181" s="52"/>
      <c r="CU15181" s="33"/>
      <c r="CV15181" s="33"/>
    </row>
    <row r="15182" spans="74:100">
      <c r="BV15182" s="62"/>
      <c r="BW15182" s="62"/>
      <c r="BX15182" s="62"/>
      <c r="BY15182" s="62"/>
      <c r="BZ15182" s="62"/>
      <c r="CA15182" s="62"/>
      <c r="CB15182" s="62"/>
      <c r="CC15182" s="62"/>
      <c r="CD15182" s="62"/>
      <c r="CE15182" s="62"/>
      <c r="CF15182" s="62"/>
      <c r="CL15182" s="56" t="s">
        <v>25153</v>
      </c>
      <c r="CM15182" s="56" t="s">
        <v>216</v>
      </c>
      <c r="CN15182" s="56" t="s">
        <v>216</v>
      </c>
      <c r="CO15182" s="52"/>
      <c r="CP15182" s="52"/>
      <c r="CQ15182" s="52"/>
      <c r="CR15182" s="52"/>
      <c r="CS15182" s="52"/>
      <c r="CT15182" s="52"/>
      <c r="CU15182" s="33"/>
      <c r="CV15182" s="33"/>
    </row>
    <row r="15183" spans="74:100">
      <c r="BV15183" s="62"/>
      <c r="BW15183" s="62"/>
      <c r="BX15183" s="62"/>
      <c r="BY15183" s="62"/>
      <c r="BZ15183" s="62"/>
      <c r="CA15183" s="62"/>
      <c r="CB15183" s="62"/>
      <c r="CC15183" s="62"/>
      <c r="CD15183" s="62"/>
      <c r="CE15183" s="62"/>
      <c r="CF15183" s="62"/>
      <c r="CL15183" s="56" t="s">
        <v>25154</v>
      </c>
      <c r="CM15183" s="56" t="s">
        <v>216</v>
      </c>
      <c r="CN15183" s="56" t="s">
        <v>216</v>
      </c>
      <c r="CO15183" s="52"/>
      <c r="CP15183" s="52"/>
      <c r="CQ15183" s="52"/>
      <c r="CR15183" s="52"/>
      <c r="CS15183" s="52"/>
      <c r="CT15183" s="52"/>
      <c r="CU15183" s="33"/>
      <c r="CV15183" s="33"/>
    </row>
    <row r="15184" spans="74:100">
      <c r="BV15184" s="62"/>
      <c r="BW15184" s="62"/>
      <c r="BX15184" s="62"/>
      <c r="BY15184" s="62"/>
      <c r="BZ15184" s="62"/>
      <c r="CA15184" s="62"/>
      <c r="CB15184" s="62"/>
      <c r="CC15184" s="62"/>
      <c r="CD15184" s="62"/>
      <c r="CE15184" s="62"/>
      <c r="CF15184" s="62"/>
      <c r="CL15184" s="35" t="s">
        <v>7476</v>
      </c>
      <c r="CM15184" s="35" t="s">
        <v>217</v>
      </c>
      <c r="CN15184" s="35" t="s">
        <v>217</v>
      </c>
      <c r="CO15184" s="52"/>
      <c r="CP15184" s="52"/>
      <c r="CQ15184" s="52"/>
      <c r="CR15184" s="52"/>
      <c r="CS15184" s="52"/>
      <c r="CT15184" s="52"/>
      <c r="CU15184" s="33"/>
      <c r="CV15184" s="33"/>
    </row>
    <row r="15185" spans="74:100">
      <c r="BV15185" s="62"/>
      <c r="BW15185" s="62"/>
      <c r="BX15185" s="62"/>
      <c r="BY15185" s="62"/>
      <c r="BZ15185" s="62"/>
      <c r="CA15185" s="62"/>
      <c r="CB15185" s="62"/>
      <c r="CC15185" s="62"/>
      <c r="CD15185" s="62"/>
      <c r="CE15185" s="62"/>
      <c r="CF15185" s="62"/>
      <c r="CL15185" s="56" t="s">
        <v>23460</v>
      </c>
      <c r="CM15185" s="56" t="s">
        <v>216</v>
      </c>
      <c r="CN15185" s="56" t="s">
        <v>216</v>
      </c>
      <c r="CO15185" s="52"/>
      <c r="CP15185" s="52"/>
      <c r="CQ15185" s="52"/>
      <c r="CR15185" s="52"/>
      <c r="CS15185" s="52"/>
      <c r="CT15185" s="52"/>
      <c r="CU15185" s="33"/>
      <c r="CV15185" s="33"/>
    </row>
    <row r="15186" spans="74:100">
      <c r="BV15186" s="62"/>
      <c r="BW15186" s="62"/>
      <c r="BX15186" s="62"/>
      <c r="BY15186" s="62"/>
      <c r="BZ15186" s="62"/>
      <c r="CA15186" s="62"/>
      <c r="CB15186" s="62"/>
      <c r="CC15186" s="62"/>
      <c r="CD15186" s="62"/>
      <c r="CE15186" s="62"/>
      <c r="CF15186" s="62"/>
      <c r="CL15186" s="56" t="s">
        <v>23461</v>
      </c>
      <c r="CM15186" s="56" t="s">
        <v>216</v>
      </c>
      <c r="CN15186" s="56" t="s">
        <v>216</v>
      </c>
      <c r="CO15186" s="52"/>
      <c r="CP15186" s="52"/>
      <c r="CQ15186" s="52"/>
      <c r="CR15186" s="52"/>
      <c r="CS15186" s="52"/>
      <c r="CT15186" s="52"/>
      <c r="CU15186" s="33"/>
      <c r="CV15186" s="33"/>
    </row>
    <row r="15187" spans="74:100">
      <c r="BV15187" s="62"/>
      <c r="BW15187" s="62"/>
      <c r="BX15187" s="62"/>
      <c r="BY15187" s="62"/>
      <c r="BZ15187" s="62"/>
      <c r="CA15187" s="62"/>
      <c r="CB15187" s="62"/>
      <c r="CC15187" s="62"/>
      <c r="CD15187" s="62"/>
      <c r="CE15187" s="62"/>
      <c r="CF15187" s="62"/>
      <c r="CL15187" s="35" t="s">
        <v>7477</v>
      </c>
      <c r="CM15187" s="35" t="s">
        <v>217</v>
      </c>
      <c r="CN15187" s="35" t="s">
        <v>217</v>
      </c>
      <c r="CO15187" s="52"/>
      <c r="CP15187" s="52"/>
      <c r="CQ15187" s="52"/>
      <c r="CR15187" s="52"/>
      <c r="CS15187" s="52"/>
      <c r="CT15187" s="52"/>
      <c r="CU15187" s="33"/>
      <c r="CV15187" s="33"/>
    </row>
    <row r="15188" spans="74:100">
      <c r="BV15188" s="62"/>
      <c r="BW15188" s="62"/>
      <c r="BX15188" s="62"/>
      <c r="BY15188" s="62"/>
      <c r="BZ15188" s="62"/>
      <c r="CA15188" s="62"/>
      <c r="CB15188" s="62"/>
      <c r="CC15188" s="62"/>
      <c r="CD15188" s="62"/>
      <c r="CE15188" s="62"/>
      <c r="CF15188" s="62"/>
      <c r="CL15188" s="35" t="s">
        <v>7478</v>
      </c>
      <c r="CM15188" s="35" t="s">
        <v>217</v>
      </c>
      <c r="CN15188" s="35" t="s">
        <v>217</v>
      </c>
      <c r="CO15188" s="52"/>
      <c r="CP15188" s="52"/>
      <c r="CQ15188" s="52"/>
      <c r="CR15188" s="52"/>
      <c r="CS15188" s="52"/>
      <c r="CT15188" s="52"/>
      <c r="CU15188" s="33"/>
      <c r="CV15188" s="33"/>
    </row>
    <row r="15189" spans="74:100">
      <c r="BV15189" s="62"/>
      <c r="BW15189" s="62"/>
      <c r="BX15189" s="62"/>
      <c r="BY15189" s="62"/>
      <c r="BZ15189" s="62"/>
      <c r="CA15189" s="62"/>
      <c r="CB15189" s="62"/>
      <c r="CC15189" s="62"/>
      <c r="CD15189" s="62"/>
      <c r="CE15189" s="62"/>
      <c r="CF15189" s="62"/>
      <c r="CL15189" s="56" t="s">
        <v>25155</v>
      </c>
      <c r="CM15189" s="56" t="s">
        <v>216</v>
      </c>
      <c r="CN15189" s="56" t="s">
        <v>216</v>
      </c>
      <c r="CO15189" s="52"/>
      <c r="CP15189" s="52"/>
      <c r="CQ15189" s="52"/>
      <c r="CR15189" s="52"/>
      <c r="CS15189" s="52"/>
      <c r="CT15189" s="52"/>
      <c r="CU15189" s="33"/>
      <c r="CV15189" s="33"/>
    </row>
    <row r="15190" spans="74:100">
      <c r="BV15190" s="62"/>
      <c r="BW15190" s="62"/>
      <c r="BX15190" s="62"/>
      <c r="BY15190" s="62"/>
      <c r="BZ15190" s="62"/>
      <c r="CA15190" s="62"/>
      <c r="CB15190" s="62"/>
      <c r="CC15190" s="62"/>
      <c r="CD15190" s="62"/>
      <c r="CE15190" s="62"/>
      <c r="CF15190" s="62"/>
      <c r="CL15190" s="56" t="s">
        <v>25156</v>
      </c>
      <c r="CM15190" s="56" t="s">
        <v>215</v>
      </c>
      <c r="CN15190" s="56" t="s">
        <v>215</v>
      </c>
      <c r="CO15190" s="52"/>
      <c r="CP15190" s="52"/>
      <c r="CQ15190" s="52"/>
      <c r="CR15190" s="52"/>
      <c r="CS15190" s="52"/>
      <c r="CT15190" s="52"/>
      <c r="CU15190" s="33"/>
      <c r="CV15190" s="33"/>
    </row>
    <row r="15191" spans="74:100">
      <c r="BV15191" s="62"/>
      <c r="BW15191" s="62"/>
      <c r="BX15191" s="62"/>
      <c r="BY15191" s="62"/>
      <c r="BZ15191" s="62"/>
      <c r="CA15191" s="62"/>
      <c r="CB15191" s="62"/>
      <c r="CC15191" s="62"/>
      <c r="CD15191" s="62"/>
      <c r="CE15191" s="62"/>
      <c r="CF15191" s="62"/>
      <c r="CL15191" s="56" t="s">
        <v>25157</v>
      </c>
      <c r="CM15191" s="56" t="s">
        <v>215</v>
      </c>
      <c r="CN15191" s="56" t="s">
        <v>215</v>
      </c>
      <c r="CO15191" s="52"/>
      <c r="CP15191" s="52"/>
      <c r="CQ15191" s="52"/>
      <c r="CR15191" s="52"/>
      <c r="CS15191" s="52"/>
      <c r="CT15191" s="52"/>
      <c r="CU15191" s="33"/>
      <c r="CV15191" s="33"/>
    </row>
    <row r="15192" spans="74:100">
      <c r="BV15192" s="62"/>
      <c r="BW15192" s="62"/>
      <c r="BX15192" s="62"/>
      <c r="BY15192" s="62"/>
      <c r="BZ15192" s="62"/>
      <c r="CA15192" s="62"/>
      <c r="CB15192" s="62"/>
      <c r="CC15192" s="62"/>
      <c r="CD15192" s="62"/>
      <c r="CE15192" s="62"/>
      <c r="CF15192" s="62"/>
      <c r="CL15192" s="56" t="s">
        <v>7469</v>
      </c>
      <c r="CM15192" s="56" t="s">
        <v>215</v>
      </c>
      <c r="CN15192" s="56" t="s">
        <v>215</v>
      </c>
      <c r="CO15192" s="52"/>
      <c r="CP15192" s="52"/>
      <c r="CQ15192" s="52"/>
      <c r="CR15192" s="52"/>
      <c r="CS15192" s="52"/>
      <c r="CT15192" s="52"/>
      <c r="CU15192" s="33"/>
      <c r="CV15192" s="33"/>
    </row>
    <row r="15193" spans="74:100">
      <c r="BV15193" s="62"/>
      <c r="BW15193" s="62"/>
      <c r="BX15193" s="62"/>
      <c r="BY15193" s="62"/>
      <c r="BZ15193" s="62"/>
      <c r="CA15193" s="62"/>
      <c r="CB15193" s="62"/>
      <c r="CC15193" s="62"/>
      <c r="CD15193" s="62"/>
      <c r="CE15193" s="62"/>
      <c r="CF15193" s="62"/>
      <c r="CL15193" s="56" t="s">
        <v>25158</v>
      </c>
      <c r="CM15193" s="56" t="s">
        <v>216</v>
      </c>
      <c r="CN15193" s="56" t="s">
        <v>216</v>
      </c>
      <c r="CO15193" s="52"/>
      <c r="CP15193" s="52"/>
      <c r="CQ15193" s="52"/>
      <c r="CR15193" s="52"/>
      <c r="CS15193" s="52"/>
      <c r="CT15193" s="52"/>
      <c r="CU15193" s="33"/>
      <c r="CV15193" s="33"/>
    </row>
    <row r="15194" spans="74:100">
      <c r="BV15194" s="62"/>
      <c r="BW15194" s="62"/>
      <c r="BX15194" s="62"/>
      <c r="BY15194" s="62"/>
      <c r="BZ15194" s="62"/>
      <c r="CA15194" s="62"/>
      <c r="CB15194" s="62"/>
      <c r="CC15194" s="62"/>
      <c r="CD15194" s="62"/>
      <c r="CE15194" s="62"/>
      <c r="CF15194" s="62"/>
      <c r="CL15194" s="56" t="s">
        <v>23462</v>
      </c>
      <c r="CM15194" s="56" t="s">
        <v>216</v>
      </c>
      <c r="CN15194" s="56" t="s">
        <v>216</v>
      </c>
      <c r="CO15194" s="52"/>
      <c r="CP15194" s="52"/>
      <c r="CQ15194" s="52"/>
      <c r="CR15194" s="52"/>
      <c r="CS15194" s="52"/>
      <c r="CT15194" s="52"/>
      <c r="CU15194" s="33"/>
      <c r="CV15194" s="33"/>
    </row>
    <row r="15195" spans="74:100">
      <c r="BV15195" s="62"/>
      <c r="BW15195" s="62"/>
      <c r="BX15195" s="62"/>
      <c r="BY15195" s="62"/>
      <c r="BZ15195" s="62"/>
      <c r="CA15195" s="62"/>
      <c r="CB15195" s="62"/>
      <c r="CC15195" s="62"/>
      <c r="CD15195" s="62"/>
      <c r="CE15195" s="62"/>
      <c r="CF15195" s="62"/>
      <c r="CL15195" s="56" t="s">
        <v>23463</v>
      </c>
      <c r="CM15195" s="56" t="s">
        <v>216</v>
      </c>
      <c r="CN15195" s="56" t="s">
        <v>216</v>
      </c>
      <c r="CO15195" s="52"/>
      <c r="CP15195" s="52"/>
      <c r="CQ15195" s="52"/>
      <c r="CR15195" s="52"/>
      <c r="CS15195" s="52"/>
      <c r="CT15195" s="52"/>
      <c r="CU15195" s="33"/>
      <c r="CV15195" s="33"/>
    </row>
    <row r="15196" spans="74:100">
      <c r="BV15196" s="62"/>
      <c r="BW15196" s="62"/>
      <c r="BX15196" s="62"/>
      <c r="BY15196" s="62"/>
      <c r="BZ15196" s="62"/>
      <c r="CA15196" s="62"/>
      <c r="CB15196" s="62"/>
      <c r="CC15196" s="62"/>
      <c r="CD15196" s="62"/>
      <c r="CE15196" s="62"/>
      <c r="CF15196" s="62"/>
      <c r="CL15196" s="56" t="s">
        <v>25159</v>
      </c>
      <c r="CM15196" s="56" t="s">
        <v>216</v>
      </c>
      <c r="CN15196" s="56" t="s">
        <v>216</v>
      </c>
      <c r="CO15196" s="52"/>
      <c r="CP15196" s="52"/>
      <c r="CQ15196" s="52"/>
      <c r="CR15196" s="52"/>
      <c r="CS15196" s="52"/>
      <c r="CT15196" s="52"/>
      <c r="CU15196" s="33"/>
      <c r="CV15196" s="33"/>
    </row>
    <row r="15197" spans="74:100">
      <c r="BV15197" s="62"/>
      <c r="BW15197" s="62"/>
      <c r="BX15197" s="62"/>
      <c r="BY15197" s="62"/>
      <c r="BZ15197" s="62"/>
      <c r="CA15197" s="62"/>
      <c r="CB15197" s="62"/>
      <c r="CC15197" s="62"/>
      <c r="CD15197" s="62"/>
      <c r="CE15197" s="62"/>
      <c r="CF15197" s="62"/>
      <c r="CL15197" s="35" t="s">
        <v>7471</v>
      </c>
      <c r="CM15197" s="35" t="s">
        <v>217</v>
      </c>
      <c r="CN15197" s="35" t="s">
        <v>217</v>
      </c>
      <c r="CO15197" s="52"/>
      <c r="CP15197" s="52"/>
      <c r="CQ15197" s="52"/>
      <c r="CR15197" s="52"/>
      <c r="CS15197" s="52"/>
      <c r="CT15197" s="52"/>
      <c r="CU15197" s="33"/>
      <c r="CV15197" s="33"/>
    </row>
    <row r="15198" spans="74:100">
      <c r="BV15198" s="62"/>
      <c r="BW15198" s="62"/>
      <c r="BX15198" s="62"/>
      <c r="BY15198" s="62"/>
      <c r="BZ15198" s="62"/>
      <c r="CA15198" s="62"/>
      <c r="CB15198" s="62"/>
      <c r="CC15198" s="62"/>
      <c r="CD15198" s="62"/>
      <c r="CE15198" s="62"/>
      <c r="CF15198" s="62"/>
      <c r="CL15198" s="35" t="s">
        <v>7472</v>
      </c>
      <c r="CM15198" s="35" t="s">
        <v>217</v>
      </c>
      <c r="CN15198" s="35" t="s">
        <v>217</v>
      </c>
      <c r="CO15198" s="52"/>
      <c r="CP15198" s="52"/>
      <c r="CQ15198" s="52"/>
      <c r="CR15198" s="52"/>
      <c r="CS15198" s="52"/>
      <c r="CT15198" s="52"/>
      <c r="CU15198" s="33"/>
      <c r="CV15198" s="33"/>
    </row>
    <row r="15199" spans="74:100">
      <c r="BV15199" s="62"/>
      <c r="BW15199" s="62"/>
      <c r="BX15199" s="62"/>
      <c r="BY15199" s="62"/>
      <c r="BZ15199" s="62"/>
      <c r="CA15199" s="62"/>
      <c r="CB15199" s="62"/>
      <c r="CC15199" s="62"/>
      <c r="CD15199" s="62"/>
      <c r="CE15199" s="62"/>
      <c r="CF15199" s="62"/>
      <c r="CL15199" s="35" t="s">
        <v>7473</v>
      </c>
      <c r="CM15199" s="35" t="s">
        <v>217</v>
      </c>
      <c r="CN15199" s="35" t="s">
        <v>217</v>
      </c>
      <c r="CO15199" s="52"/>
      <c r="CP15199" s="52"/>
      <c r="CQ15199" s="52"/>
      <c r="CR15199" s="52"/>
      <c r="CS15199" s="52"/>
      <c r="CT15199" s="52"/>
      <c r="CU15199" s="33"/>
      <c r="CV15199" s="33"/>
    </row>
    <row r="15200" spans="74:100">
      <c r="BV15200" s="62"/>
      <c r="BW15200" s="62"/>
      <c r="BX15200" s="62"/>
      <c r="BY15200" s="62"/>
      <c r="BZ15200" s="62"/>
      <c r="CA15200" s="62"/>
      <c r="CB15200" s="62"/>
      <c r="CC15200" s="62"/>
      <c r="CD15200" s="62"/>
      <c r="CE15200" s="62"/>
      <c r="CF15200" s="62"/>
      <c r="CL15200" s="35" t="s">
        <v>7479</v>
      </c>
      <c r="CM15200" s="35" t="s">
        <v>217</v>
      </c>
      <c r="CN15200" s="35" t="s">
        <v>217</v>
      </c>
      <c r="CO15200" s="52"/>
      <c r="CP15200" s="52"/>
      <c r="CQ15200" s="52"/>
      <c r="CR15200" s="52"/>
      <c r="CS15200" s="52"/>
      <c r="CT15200" s="52"/>
      <c r="CU15200" s="33"/>
      <c r="CV15200" s="33"/>
    </row>
    <row r="15201" spans="74:100">
      <c r="BV15201" s="62"/>
      <c r="BW15201" s="62"/>
      <c r="BX15201" s="62"/>
      <c r="BY15201" s="62"/>
      <c r="BZ15201" s="62"/>
      <c r="CA15201" s="62"/>
      <c r="CB15201" s="62"/>
      <c r="CC15201" s="62"/>
      <c r="CD15201" s="62"/>
      <c r="CE15201" s="62"/>
      <c r="CF15201" s="62"/>
      <c r="CL15201" s="56" t="s">
        <v>7470</v>
      </c>
      <c r="CM15201" s="56" t="s">
        <v>215</v>
      </c>
      <c r="CN15201" s="56" t="s">
        <v>215</v>
      </c>
      <c r="CO15201" s="52"/>
      <c r="CP15201" s="52"/>
      <c r="CQ15201" s="52"/>
      <c r="CR15201" s="52"/>
      <c r="CS15201" s="52"/>
      <c r="CT15201" s="52"/>
      <c r="CU15201" s="33"/>
      <c r="CV15201" s="33"/>
    </row>
    <row r="15202" spans="74:100">
      <c r="BV15202" s="62"/>
      <c r="BW15202" s="62"/>
      <c r="BX15202" s="62"/>
      <c r="BY15202" s="62"/>
      <c r="BZ15202" s="62"/>
      <c r="CA15202" s="62"/>
      <c r="CB15202" s="62"/>
      <c r="CC15202" s="62"/>
      <c r="CD15202" s="62"/>
      <c r="CE15202" s="62"/>
      <c r="CF15202" s="62"/>
      <c r="CL15202" s="35" t="s">
        <v>7474</v>
      </c>
      <c r="CM15202" s="35" t="s">
        <v>217</v>
      </c>
      <c r="CN15202" s="35" t="s">
        <v>217</v>
      </c>
      <c r="CO15202" s="52"/>
      <c r="CP15202" s="52"/>
      <c r="CQ15202" s="52"/>
      <c r="CR15202" s="52"/>
      <c r="CS15202" s="52"/>
      <c r="CT15202" s="52"/>
      <c r="CU15202" s="33"/>
      <c r="CV15202" s="33"/>
    </row>
    <row r="15203" spans="74:100">
      <c r="BV15203" s="62"/>
      <c r="BW15203" s="62"/>
      <c r="BX15203" s="62"/>
      <c r="BY15203" s="62"/>
      <c r="BZ15203" s="62"/>
      <c r="CA15203" s="62"/>
      <c r="CB15203" s="62"/>
      <c r="CC15203" s="62"/>
      <c r="CD15203" s="62"/>
      <c r="CE15203" s="62"/>
      <c r="CF15203" s="62"/>
      <c r="CL15203" s="56" t="s">
        <v>7467</v>
      </c>
      <c r="CM15203" s="56" t="s">
        <v>215</v>
      </c>
      <c r="CN15203" s="56" t="s">
        <v>215</v>
      </c>
      <c r="CO15203" s="52"/>
      <c r="CP15203" s="52"/>
      <c r="CQ15203" s="52"/>
      <c r="CR15203" s="52"/>
      <c r="CS15203" s="52"/>
      <c r="CT15203" s="52"/>
      <c r="CU15203" s="33"/>
      <c r="CV15203" s="33"/>
    </row>
    <row r="15204" spans="74:100">
      <c r="BV15204" s="62"/>
      <c r="BW15204" s="62"/>
      <c r="BX15204" s="62"/>
      <c r="BY15204" s="62"/>
      <c r="BZ15204" s="62"/>
      <c r="CA15204" s="62"/>
      <c r="CB15204" s="62"/>
      <c r="CC15204" s="62"/>
      <c r="CD15204" s="62"/>
      <c r="CE15204" s="62"/>
      <c r="CF15204" s="62"/>
      <c r="CL15204" s="56" t="s">
        <v>7467</v>
      </c>
      <c r="CM15204" s="56" t="s">
        <v>215</v>
      </c>
      <c r="CN15204" s="56" t="s">
        <v>215</v>
      </c>
      <c r="CO15204" s="52"/>
      <c r="CP15204" s="52"/>
      <c r="CQ15204" s="52"/>
      <c r="CR15204" s="52"/>
      <c r="CS15204" s="52"/>
      <c r="CT15204" s="52"/>
      <c r="CU15204" s="33"/>
      <c r="CV15204" s="33"/>
    </row>
    <row r="15205" spans="74:100">
      <c r="BV15205" s="62"/>
      <c r="BW15205" s="62"/>
      <c r="BX15205" s="62"/>
      <c r="BY15205" s="62"/>
      <c r="BZ15205" s="62"/>
      <c r="CA15205" s="62"/>
      <c r="CB15205" s="62"/>
      <c r="CC15205" s="62"/>
      <c r="CD15205" s="62"/>
      <c r="CE15205" s="62"/>
      <c r="CF15205" s="62"/>
      <c r="CL15205" s="56" t="s">
        <v>794</v>
      </c>
      <c r="CM15205" s="56" t="s">
        <v>215</v>
      </c>
      <c r="CN15205" s="56" t="s">
        <v>215</v>
      </c>
      <c r="CO15205" s="52"/>
      <c r="CP15205" s="52"/>
      <c r="CQ15205" s="52"/>
      <c r="CR15205" s="52"/>
      <c r="CS15205" s="52"/>
      <c r="CT15205" s="52"/>
      <c r="CU15205" s="33"/>
      <c r="CV15205" s="33"/>
    </row>
    <row r="15206" spans="74:100">
      <c r="BV15206" s="62"/>
      <c r="BW15206" s="62"/>
      <c r="BX15206" s="62"/>
      <c r="BY15206" s="62"/>
      <c r="BZ15206" s="62"/>
      <c r="CA15206" s="62"/>
      <c r="CB15206" s="62"/>
      <c r="CC15206" s="62"/>
      <c r="CD15206" s="62"/>
      <c r="CE15206" s="62"/>
      <c r="CF15206" s="62"/>
      <c r="CL15206" s="35" t="s">
        <v>7468</v>
      </c>
      <c r="CM15206" s="35" t="s">
        <v>217</v>
      </c>
      <c r="CN15206" s="35" t="s">
        <v>217</v>
      </c>
      <c r="CO15206" s="52"/>
      <c r="CP15206" s="52"/>
      <c r="CQ15206" s="52"/>
      <c r="CR15206" s="52"/>
      <c r="CS15206" s="52"/>
      <c r="CT15206" s="52"/>
      <c r="CU15206" s="33"/>
      <c r="CV15206" s="33"/>
    </row>
    <row r="15207" spans="74:100">
      <c r="BV15207" s="62"/>
      <c r="BW15207" s="62"/>
      <c r="BX15207" s="62"/>
      <c r="BY15207" s="62"/>
      <c r="BZ15207" s="62"/>
      <c r="CA15207" s="62"/>
      <c r="CB15207" s="62"/>
      <c r="CC15207" s="62"/>
      <c r="CD15207" s="62"/>
      <c r="CE15207" s="62"/>
      <c r="CF15207" s="62"/>
      <c r="CL15207" s="56" t="s">
        <v>25160</v>
      </c>
      <c r="CM15207" s="56" t="s">
        <v>216</v>
      </c>
      <c r="CN15207" s="56" t="s">
        <v>216</v>
      </c>
      <c r="CO15207" s="52"/>
      <c r="CP15207" s="52"/>
      <c r="CQ15207" s="52"/>
      <c r="CR15207" s="52"/>
      <c r="CS15207" s="52"/>
      <c r="CT15207" s="52"/>
      <c r="CU15207" s="33"/>
      <c r="CV15207" s="33"/>
    </row>
    <row r="15208" spans="74:100">
      <c r="BV15208" s="62"/>
      <c r="BW15208" s="62"/>
      <c r="BX15208" s="62"/>
      <c r="BY15208" s="62"/>
      <c r="BZ15208" s="62"/>
      <c r="CA15208" s="62"/>
      <c r="CB15208" s="62"/>
      <c r="CC15208" s="62"/>
      <c r="CD15208" s="62"/>
      <c r="CE15208" s="62"/>
      <c r="CF15208" s="62"/>
      <c r="CL15208" s="56" t="s">
        <v>25161</v>
      </c>
      <c r="CM15208" s="56" t="s">
        <v>216</v>
      </c>
      <c r="CN15208" s="56" t="s">
        <v>216</v>
      </c>
      <c r="CO15208" s="52"/>
      <c r="CP15208" s="52"/>
      <c r="CQ15208" s="52"/>
      <c r="CR15208" s="52"/>
      <c r="CS15208" s="52"/>
      <c r="CT15208" s="52"/>
      <c r="CU15208" s="33"/>
      <c r="CV15208" s="33"/>
    </row>
    <row r="15209" spans="74:100">
      <c r="BV15209" s="62"/>
      <c r="BW15209" s="62"/>
      <c r="BX15209" s="62"/>
      <c r="BY15209" s="62"/>
      <c r="BZ15209" s="62"/>
      <c r="CA15209" s="62"/>
      <c r="CB15209" s="62"/>
      <c r="CC15209" s="62"/>
      <c r="CD15209" s="62"/>
      <c r="CE15209" s="62"/>
      <c r="CF15209" s="62"/>
      <c r="CL15209" s="56" t="s">
        <v>3296</v>
      </c>
      <c r="CM15209" s="56" t="s">
        <v>216</v>
      </c>
      <c r="CN15209" s="56" t="s">
        <v>216</v>
      </c>
      <c r="CO15209" s="52"/>
      <c r="CP15209" s="52"/>
      <c r="CQ15209" s="52"/>
      <c r="CR15209" s="52"/>
      <c r="CS15209" s="52"/>
      <c r="CT15209" s="52"/>
      <c r="CU15209" s="33"/>
      <c r="CV15209" s="33"/>
    </row>
    <row r="15210" spans="74:100">
      <c r="BV15210" s="62"/>
      <c r="BW15210" s="62"/>
      <c r="BX15210" s="62"/>
      <c r="BY15210" s="62"/>
      <c r="BZ15210" s="62"/>
      <c r="CA15210" s="62"/>
      <c r="CB15210" s="62"/>
      <c r="CC15210" s="62"/>
      <c r="CD15210" s="62"/>
      <c r="CE15210" s="62"/>
      <c r="CF15210" s="62"/>
      <c r="CL15210" s="35" t="s">
        <v>7475</v>
      </c>
      <c r="CM15210" s="35" t="s">
        <v>217</v>
      </c>
      <c r="CN15210" s="35" t="s">
        <v>217</v>
      </c>
      <c r="CO15210" s="52"/>
      <c r="CP15210" s="52"/>
      <c r="CQ15210" s="52"/>
      <c r="CR15210" s="52"/>
      <c r="CS15210" s="52"/>
      <c r="CT15210" s="52"/>
      <c r="CU15210" s="33"/>
      <c r="CV15210" s="33"/>
    </row>
    <row r="15211" spans="74:100">
      <c r="BV15211" s="62"/>
      <c r="BW15211" s="62"/>
      <c r="BX15211" s="62"/>
      <c r="BY15211" s="62"/>
      <c r="BZ15211" s="62"/>
      <c r="CA15211" s="62"/>
      <c r="CB15211" s="62"/>
      <c r="CC15211" s="62"/>
      <c r="CD15211" s="62"/>
      <c r="CE15211" s="62"/>
      <c r="CF15211" s="62"/>
      <c r="CL15211" s="35" t="s">
        <v>23464</v>
      </c>
      <c r="CM15211" s="35" t="s">
        <v>217</v>
      </c>
      <c r="CN15211" s="35" t="s">
        <v>217</v>
      </c>
      <c r="CO15211" s="52"/>
      <c r="CP15211" s="52"/>
      <c r="CQ15211" s="52"/>
      <c r="CR15211" s="52"/>
      <c r="CS15211" s="52"/>
      <c r="CT15211" s="52"/>
      <c r="CU15211" s="33"/>
      <c r="CV15211" s="33"/>
    </row>
    <row r="15212" spans="74:100">
      <c r="BV15212" s="62"/>
      <c r="BW15212" s="62"/>
      <c r="BX15212" s="62"/>
      <c r="BY15212" s="62"/>
      <c r="BZ15212" s="62"/>
      <c r="CA15212" s="62"/>
      <c r="CB15212" s="62"/>
      <c r="CC15212" s="62"/>
      <c r="CD15212" s="62"/>
      <c r="CE15212" s="62"/>
      <c r="CF15212" s="62"/>
      <c r="CL15212" s="56" t="s">
        <v>796</v>
      </c>
      <c r="CM15212" s="56" t="s">
        <v>213</v>
      </c>
      <c r="CN15212" s="56" t="s">
        <v>213</v>
      </c>
      <c r="CO15212" s="52"/>
      <c r="CP15212" s="52"/>
      <c r="CQ15212" s="52"/>
      <c r="CR15212" s="52"/>
      <c r="CS15212" s="52"/>
      <c r="CT15212" s="52"/>
      <c r="CU15212" s="33"/>
      <c r="CV15212" s="33"/>
    </row>
    <row r="15213" spans="74:100">
      <c r="BV15213" s="62"/>
      <c r="BW15213" s="62"/>
      <c r="BX15213" s="62"/>
      <c r="BY15213" s="62"/>
      <c r="BZ15213" s="62"/>
      <c r="CA15213" s="62"/>
      <c r="CB15213" s="62"/>
      <c r="CC15213" s="62"/>
      <c r="CD15213" s="62"/>
      <c r="CE15213" s="62"/>
      <c r="CF15213" s="62"/>
      <c r="CL15213" s="56" t="s">
        <v>7484</v>
      </c>
      <c r="CM15213" s="56" t="s">
        <v>213</v>
      </c>
      <c r="CN15213" s="56" t="s">
        <v>213</v>
      </c>
      <c r="CO15213" s="52"/>
      <c r="CP15213" s="52"/>
      <c r="CQ15213" s="52"/>
      <c r="CR15213" s="52"/>
      <c r="CS15213" s="52"/>
      <c r="CT15213" s="52"/>
      <c r="CU15213" s="33"/>
      <c r="CV15213" s="33"/>
    </row>
    <row r="15214" spans="74:100">
      <c r="BV15214" s="62"/>
      <c r="BW15214" s="62"/>
      <c r="BX15214" s="62"/>
      <c r="BY15214" s="62"/>
      <c r="BZ15214" s="62"/>
      <c r="CA15214" s="62"/>
      <c r="CB15214" s="62"/>
      <c r="CC15214" s="62"/>
      <c r="CD15214" s="62"/>
      <c r="CE15214" s="62"/>
      <c r="CF15214" s="62"/>
      <c r="CL15214" s="56" t="s">
        <v>7488</v>
      </c>
      <c r="CM15214" s="56" t="s">
        <v>213</v>
      </c>
      <c r="CN15214" s="56" t="s">
        <v>213</v>
      </c>
      <c r="CO15214" s="52"/>
      <c r="CP15214" s="52"/>
      <c r="CQ15214" s="52"/>
      <c r="CR15214" s="52"/>
      <c r="CS15214" s="52"/>
      <c r="CT15214" s="52"/>
      <c r="CU15214" s="33"/>
      <c r="CV15214" s="33"/>
    </row>
    <row r="15215" spans="74:100">
      <c r="BV15215" s="62"/>
      <c r="BW15215" s="62"/>
      <c r="BX15215" s="62"/>
      <c r="BY15215" s="62"/>
      <c r="BZ15215" s="62"/>
      <c r="CA15215" s="62"/>
      <c r="CB15215" s="62"/>
      <c r="CC15215" s="62"/>
      <c r="CD15215" s="62"/>
      <c r="CE15215" s="62"/>
      <c r="CF15215" s="62"/>
      <c r="CL15215" s="56" t="s">
        <v>7486</v>
      </c>
      <c r="CM15215" s="56" t="s">
        <v>213</v>
      </c>
      <c r="CN15215" s="56" t="s">
        <v>213</v>
      </c>
      <c r="CO15215" s="52"/>
      <c r="CP15215" s="52"/>
      <c r="CQ15215" s="52"/>
      <c r="CR15215" s="52"/>
      <c r="CS15215" s="52"/>
      <c r="CT15215" s="52"/>
      <c r="CU15215" s="33"/>
      <c r="CV15215" s="33"/>
    </row>
    <row r="15216" spans="74:100">
      <c r="BV15216" s="62"/>
      <c r="BW15216" s="62"/>
      <c r="BX15216" s="62"/>
      <c r="BY15216" s="62"/>
      <c r="BZ15216" s="62"/>
      <c r="CA15216" s="62"/>
      <c r="CB15216" s="62"/>
      <c r="CC15216" s="62"/>
      <c r="CD15216" s="62"/>
      <c r="CE15216" s="62"/>
      <c r="CF15216" s="62"/>
      <c r="CL15216" s="56" t="s">
        <v>7485</v>
      </c>
      <c r="CM15216" s="56" t="s">
        <v>213</v>
      </c>
      <c r="CN15216" s="56" t="s">
        <v>213</v>
      </c>
      <c r="CO15216" s="52"/>
      <c r="CP15216" s="52"/>
      <c r="CQ15216" s="52"/>
      <c r="CR15216" s="52"/>
      <c r="CS15216" s="52"/>
      <c r="CT15216" s="52"/>
      <c r="CU15216" s="33"/>
      <c r="CV15216" s="33"/>
    </row>
    <row r="15217" spans="74:100">
      <c r="BV15217" s="62"/>
      <c r="BW15217" s="62"/>
      <c r="BX15217" s="62"/>
      <c r="BY15217" s="62"/>
      <c r="BZ15217" s="62"/>
      <c r="CA15217" s="62"/>
      <c r="CB15217" s="62"/>
      <c r="CC15217" s="62"/>
      <c r="CD15217" s="62"/>
      <c r="CE15217" s="62"/>
      <c r="CF15217" s="62"/>
      <c r="CL15217" s="56" t="s">
        <v>7487</v>
      </c>
      <c r="CM15217" s="56" t="s">
        <v>213</v>
      </c>
      <c r="CN15217" s="56" t="s">
        <v>213</v>
      </c>
      <c r="CO15217" s="52"/>
      <c r="CP15217" s="52"/>
      <c r="CQ15217" s="52"/>
      <c r="CR15217" s="52"/>
      <c r="CS15217" s="52"/>
      <c r="CT15217" s="52"/>
      <c r="CU15217" s="33"/>
      <c r="CV15217" s="33"/>
    </row>
    <row r="15218" spans="74:100">
      <c r="BV15218" s="62"/>
      <c r="BW15218" s="62"/>
      <c r="BX15218" s="62"/>
      <c r="BY15218" s="62"/>
      <c r="BZ15218" s="62"/>
      <c r="CA15218" s="62"/>
      <c r="CB15218" s="62"/>
      <c r="CC15218" s="62"/>
      <c r="CD15218" s="62"/>
      <c r="CE15218" s="62"/>
      <c r="CF15218" s="62"/>
      <c r="CL15218" s="35" t="s">
        <v>16777</v>
      </c>
      <c r="CM15218" s="35" t="s">
        <v>217</v>
      </c>
      <c r="CN15218" s="35" t="s">
        <v>217</v>
      </c>
      <c r="CO15218" s="52"/>
      <c r="CP15218" s="52"/>
      <c r="CQ15218" s="52"/>
      <c r="CR15218" s="52"/>
      <c r="CS15218" s="52"/>
      <c r="CT15218" s="52"/>
      <c r="CU15218" s="33"/>
      <c r="CV15218" s="33"/>
    </row>
    <row r="15219" spans="74:100">
      <c r="BV15219" s="62"/>
      <c r="BW15219" s="62"/>
      <c r="BX15219" s="62"/>
      <c r="BY15219" s="62"/>
      <c r="BZ15219" s="62"/>
      <c r="CA15219" s="62"/>
      <c r="CB15219" s="62"/>
      <c r="CC15219" s="62"/>
      <c r="CD15219" s="62"/>
      <c r="CE15219" s="62"/>
      <c r="CF15219" s="62"/>
      <c r="CL15219" s="56" t="s">
        <v>23465</v>
      </c>
      <c r="CM15219" s="56" t="s">
        <v>217</v>
      </c>
      <c r="CN15219" s="56" t="s">
        <v>217</v>
      </c>
      <c r="CO15219" s="52"/>
      <c r="CP15219" s="52"/>
      <c r="CQ15219" s="52"/>
      <c r="CR15219" s="52"/>
      <c r="CS15219" s="52"/>
      <c r="CT15219" s="52"/>
      <c r="CU15219" s="33"/>
      <c r="CV15219" s="33"/>
    </row>
    <row r="15220" spans="74:100">
      <c r="BV15220" s="62"/>
      <c r="BW15220" s="62"/>
      <c r="BX15220" s="62"/>
      <c r="BY15220" s="62"/>
      <c r="BZ15220" s="62"/>
      <c r="CA15220" s="62"/>
      <c r="CB15220" s="62"/>
      <c r="CC15220" s="62"/>
      <c r="CD15220" s="62"/>
      <c r="CE15220" s="62"/>
      <c r="CF15220" s="62"/>
      <c r="CL15220" s="56" t="s">
        <v>3302</v>
      </c>
      <c r="CM15220" s="56" t="s">
        <v>217</v>
      </c>
      <c r="CN15220" s="56" t="s">
        <v>217</v>
      </c>
      <c r="CO15220" s="52"/>
      <c r="CP15220" s="52"/>
      <c r="CQ15220" s="52"/>
      <c r="CR15220" s="52"/>
      <c r="CS15220" s="52"/>
      <c r="CT15220" s="52"/>
      <c r="CU15220" s="33"/>
      <c r="CV15220" s="33"/>
    </row>
    <row r="15221" spans="74:100">
      <c r="BV15221" s="62"/>
      <c r="BW15221" s="62"/>
      <c r="BX15221" s="62"/>
      <c r="BY15221" s="62"/>
      <c r="BZ15221" s="62"/>
      <c r="CA15221" s="62"/>
      <c r="CB15221" s="62"/>
      <c r="CC15221" s="62"/>
      <c r="CD15221" s="62"/>
      <c r="CE15221" s="62"/>
      <c r="CF15221" s="62"/>
      <c r="CL15221" s="56" t="s">
        <v>7491</v>
      </c>
      <c r="CM15221" s="56" t="s">
        <v>214</v>
      </c>
      <c r="CN15221" s="56" t="s">
        <v>214</v>
      </c>
      <c r="CO15221" s="52"/>
      <c r="CP15221" s="52"/>
      <c r="CQ15221" s="52"/>
      <c r="CR15221" s="52"/>
      <c r="CS15221" s="52"/>
      <c r="CT15221" s="52"/>
      <c r="CU15221" s="33"/>
      <c r="CV15221" s="33"/>
    </row>
    <row r="15222" spans="74:100">
      <c r="BV15222" s="62"/>
      <c r="BW15222" s="62"/>
      <c r="BX15222" s="62"/>
      <c r="BY15222" s="62"/>
      <c r="BZ15222" s="62"/>
      <c r="CA15222" s="62"/>
      <c r="CB15222" s="62"/>
      <c r="CC15222" s="62"/>
      <c r="CD15222" s="62"/>
      <c r="CE15222" s="62"/>
      <c r="CF15222" s="62"/>
      <c r="CL15222" s="35" t="s">
        <v>7490</v>
      </c>
      <c r="CM15222" s="35" t="s">
        <v>217</v>
      </c>
      <c r="CN15222" s="35" t="s">
        <v>217</v>
      </c>
      <c r="CO15222" s="52"/>
      <c r="CP15222" s="52"/>
      <c r="CQ15222" s="52"/>
      <c r="CR15222" s="52"/>
      <c r="CS15222" s="52"/>
      <c r="CT15222" s="52"/>
      <c r="CU15222" s="33"/>
      <c r="CV15222" s="33"/>
    </row>
    <row r="15223" spans="74:100">
      <c r="BV15223" s="62"/>
      <c r="BW15223" s="62"/>
      <c r="BX15223" s="62"/>
      <c r="BY15223" s="62"/>
      <c r="BZ15223" s="62"/>
      <c r="CA15223" s="62"/>
      <c r="CB15223" s="62"/>
      <c r="CC15223" s="62"/>
      <c r="CD15223" s="62"/>
      <c r="CE15223" s="62"/>
      <c r="CF15223" s="62"/>
      <c r="CL15223" s="56" t="s">
        <v>7492</v>
      </c>
      <c r="CM15223" s="56" t="s">
        <v>214</v>
      </c>
      <c r="CN15223" s="56" t="s">
        <v>214</v>
      </c>
      <c r="CO15223" s="52"/>
      <c r="CP15223" s="52"/>
      <c r="CQ15223" s="52"/>
      <c r="CR15223" s="52"/>
      <c r="CS15223" s="52"/>
      <c r="CT15223" s="52"/>
      <c r="CU15223" s="33"/>
      <c r="CV15223" s="33"/>
    </row>
    <row r="15224" spans="74:100">
      <c r="BV15224" s="62"/>
      <c r="BW15224" s="62"/>
      <c r="BX15224" s="62"/>
      <c r="BY15224" s="62"/>
      <c r="BZ15224" s="62"/>
      <c r="CA15224" s="62"/>
      <c r="CB15224" s="62"/>
      <c r="CC15224" s="62"/>
      <c r="CD15224" s="62"/>
      <c r="CE15224" s="62"/>
      <c r="CF15224" s="62"/>
      <c r="CL15224" s="56" t="s">
        <v>801</v>
      </c>
      <c r="CM15224" s="56" t="s">
        <v>214</v>
      </c>
      <c r="CN15224" s="56" t="s">
        <v>214</v>
      </c>
      <c r="CO15224" s="52"/>
      <c r="CP15224" s="52"/>
      <c r="CQ15224" s="52"/>
      <c r="CR15224" s="52"/>
      <c r="CS15224" s="52"/>
      <c r="CT15224" s="52"/>
      <c r="CU15224" s="33"/>
      <c r="CV15224" s="33"/>
    </row>
    <row r="15225" spans="74:100">
      <c r="BV15225" s="62"/>
      <c r="BW15225" s="62"/>
      <c r="BX15225" s="62"/>
      <c r="BY15225" s="62"/>
      <c r="BZ15225" s="62"/>
      <c r="CA15225" s="62"/>
      <c r="CB15225" s="62"/>
      <c r="CC15225" s="62"/>
      <c r="CD15225" s="62"/>
      <c r="CE15225" s="62"/>
      <c r="CF15225" s="62"/>
      <c r="CL15225" s="56" t="s">
        <v>7493</v>
      </c>
      <c r="CM15225" s="56" t="s">
        <v>214</v>
      </c>
      <c r="CN15225" s="56" t="s">
        <v>214</v>
      </c>
      <c r="CO15225" s="52"/>
      <c r="CP15225" s="52"/>
      <c r="CQ15225" s="52"/>
      <c r="CR15225" s="52"/>
      <c r="CS15225" s="52"/>
      <c r="CT15225" s="52"/>
      <c r="CU15225" s="33"/>
      <c r="CV15225" s="33"/>
    </row>
    <row r="15226" spans="74:100">
      <c r="BV15226" s="62"/>
      <c r="BW15226" s="62"/>
      <c r="BX15226" s="62"/>
      <c r="BY15226" s="62"/>
      <c r="BZ15226" s="62"/>
      <c r="CA15226" s="62"/>
      <c r="CB15226" s="62"/>
      <c r="CC15226" s="62"/>
      <c r="CD15226" s="62"/>
      <c r="CE15226" s="62"/>
      <c r="CF15226" s="62"/>
      <c r="CL15226" s="56" t="s">
        <v>7494</v>
      </c>
      <c r="CM15226" s="56" t="s">
        <v>214</v>
      </c>
      <c r="CN15226" s="56" t="s">
        <v>214</v>
      </c>
      <c r="CO15226" s="52"/>
      <c r="CP15226" s="52"/>
      <c r="CQ15226" s="52"/>
      <c r="CR15226" s="52"/>
      <c r="CS15226" s="52"/>
      <c r="CT15226" s="52"/>
      <c r="CU15226" s="33"/>
      <c r="CV15226" s="33"/>
    </row>
    <row r="15227" spans="74:100">
      <c r="BV15227" s="62"/>
      <c r="BW15227" s="62"/>
      <c r="BX15227" s="62"/>
      <c r="BY15227" s="62"/>
      <c r="BZ15227" s="62"/>
      <c r="CA15227" s="62"/>
      <c r="CB15227" s="62"/>
      <c r="CC15227" s="62"/>
      <c r="CD15227" s="62"/>
      <c r="CE15227" s="62"/>
      <c r="CF15227" s="62"/>
      <c r="CL15227" s="56" t="s">
        <v>7495</v>
      </c>
      <c r="CM15227" s="56" t="s">
        <v>214</v>
      </c>
      <c r="CN15227" s="56" t="s">
        <v>214</v>
      </c>
      <c r="CO15227" s="52"/>
      <c r="CP15227" s="52"/>
      <c r="CQ15227" s="52"/>
      <c r="CR15227" s="52"/>
      <c r="CS15227" s="52"/>
      <c r="CT15227" s="52"/>
      <c r="CU15227" s="33"/>
      <c r="CV15227" s="33"/>
    </row>
    <row r="15228" spans="74:100">
      <c r="BV15228" s="62"/>
      <c r="BW15228" s="62"/>
      <c r="BX15228" s="62"/>
      <c r="BY15228" s="62"/>
      <c r="BZ15228" s="62"/>
      <c r="CA15228" s="62"/>
      <c r="CB15228" s="62"/>
      <c r="CC15228" s="62"/>
      <c r="CD15228" s="62"/>
      <c r="CE15228" s="62"/>
      <c r="CF15228" s="62"/>
      <c r="CL15228" s="56" t="s">
        <v>7496</v>
      </c>
      <c r="CM15228" s="56" t="s">
        <v>214</v>
      </c>
      <c r="CN15228" s="56" t="s">
        <v>214</v>
      </c>
      <c r="CO15228" s="52"/>
      <c r="CP15228" s="52"/>
      <c r="CQ15228" s="52"/>
      <c r="CR15228" s="52"/>
      <c r="CS15228" s="52"/>
      <c r="CT15228" s="52"/>
      <c r="CU15228" s="33"/>
      <c r="CV15228" s="33"/>
    </row>
    <row r="15229" spans="74:100">
      <c r="BV15229" s="62"/>
      <c r="BW15229" s="62"/>
      <c r="BX15229" s="62"/>
      <c r="BY15229" s="62"/>
      <c r="BZ15229" s="62"/>
      <c r="CA15229" s="62"/>
      <c r="CB15229" s="62"/>
      <c r="CC15229" s="62"/>
      <c r="CD15229" s="62"/>
      <c r="CE15229" s="62"/>
      <c r="CF15229" s="62"/>
      <c r="CL15229" s="56" t="s">
        <v>7497</v>
      </c>
      <c r="CM15229" s="56" t="s">
        <v>214</v>
      </c>
      <c r="CN15229" s="56" t="s">
        <v>214</v>
      </c>
      <c r="CO15229" s="52"/>
      <c r="CP15229" s="52"/>
      <c r="CQ15229" s="52"/>
      <c r="CR15229" s="52"/>
      <c r="CS15229" s="52"/>
      <c r="CT15229" s="52"/>
      <c r="CU15229" s="33"/>
      <c r="CV15229" s="33"/>
    </row>
    <row r="15230" spans="74:100">
      <c r="BV15230" s="62"/>
      <c r="BW15230" s="62"/>
      <c r="BX15230" s="62"/>
      <c r="BY15230" s="62"/>
      <c r="BZ15230" s="62"/>
      <c r="CA15230" s="62"/>
      <c r="CB15230" s="62"/>
      <c r="CC15230" s="62"/>
      <c r="CD15230" s="62"/>
      <c r="CE15230" s="62"/>
      <c r="CF15230" s="62"/>
      <c r="CL15230" s="56" t="s">
        <v>7498</v>
      </c>
      <c r="CM15230" s="56" t="s">
        <v>214</v>
      </c>
      <c r="CN15230" s="56" t="s">
        <v>214</v>
      </c>
      <c r="CO15230" s="52"/>
      <c r="CP15230" s="52"/>
      <c r="CQ15230" s="52"/>
      <c r="CR15230" s="52"/>
      <c r="CS15230" s="52"/>
      <c r="CT15230" s="52"/>
      <c r="CU15230" s="33"/>
      <c r="CV15230" s="33"/>
    </row>
    <row r="15231" spans="74:100">
      <c r="BV15231" s="62"/>
      <c r="BW15231" s="62"/>
      <c r="BX15231" s="62"/>
      <c r="BY15231" s="62"/>
      <c r="BZ15231" s="62"/>
      <c r="CA15231" s="62"/>
      <c r="CB15231" s="62"/>
      <c r="CC15231" s="62"/>
      <c r="CD15231" s="62"/>
      <c r="CE15231" s="62"/>
      <c r="CF15231" s="62"/>
      <c r="CL15231" s="56" t="s">
        <v>7499</v>
      </c>
      <c r="CM15231" s="56" t="s">
        <v>214</v>
      </c>
      <c r="CN15231" s="56" t="s">
        <v>214</v>
      </c>
      <c r="CO15231" s="52"/>
      <c r="CP15231" s="52"/>
      <c r="CQ15231" s="52"/>
      <c r="CR15231" s="52"/>
      <c r="CS15231" s="52"/>
      <c r="CT15231" s="52"/>
      <c r="CU15231" s="33"/>
      <c r="CV15231" s="33"/>
    </row>
    <row r="15232" spans="74:100">
      <c r="BV15232" s="62"/>
      <c r="BW15232" s="62"/>
      <c r="BX15232" s="62"/>
      <c r="BY15232" s="62"/>
      <c r="BZ15232" s="62"/>
      <c r="CA15232" s="62"/>
      <c r="CB15232" s="62"/>
      <c r="CC15232" s="62"/>
      <c r="CD15232" s="62"/>
      <c r="CE15232" s="62"/>
      <c r="CF15232" s="62"/>
      <c r="CL15232" s="56" t="s">
        <v>7500</v>
      </c>
      <c r="CM15232" s="56" t="s">
        <v>214</v>
      </c>
      <c r="CN15232" s="56" t="s">
        <v>214</v>
      </c>
      <c r="CO15232" s="52"/>
      <c r="CP15232" s="52"/>
      <c r="CQ15232" s="52"/>
      <c r="CR15232" s="52"/>
      <c r="CS15232" s="52"/>
      <c r="CT15232" s="52"/>
      <c r="CU15232" s="33"/>
      <c r="CV15232" s="33"/>
    </row>
    <row r="15233" spans="74:100">
      <c r="BV15233" s="62"/>
      <c r="BW15233" s="62"/>
      <c r="BX15233" s="62"/>
      <c r="BY15233" s="62"/>
      <c r="BZ15233" s="62"/>
      <c r="CA15233" s="62"/>
      <c r="CB15233" s="62"/>
      <c r="CC15233" s="62"/>
      <c r="CD15233" s="62"/>
      <c r="CE15233" s="62"/>
      <c r="CF15233" s="62"/>
      <c r="CL15233" s="56" t="s">
        <v>7501</v>
      </c>
      <c r="CM15233" s="56" t="s">
        <v>214</v>
      </c>
      <c r="CN15233" s="56" t="s">
        <v>214</v>
      </c>
      <c r="CO15233" s="52"/>
      <c r="CP15233" s="52"/>
      <c r="CQ15233" s="52"/>
      <c r="CR15233" s="52"/>
      <c r="CS15233" s="52"/>
      <c r="CT15233" s="52"/>
      <c r="CU15233" s="33"/>
      <c r="CV15233" s="33"/>
    </row>
    <row r="15234" spans="74:100">
      <c r="BV15234" s="62"/>
      <c r="BW15234" s="62"/>
      <c r="BX15234" s="62"/>
      <c r="BY15234" s="62"/>
      <c r="BZ15234" s="62"/>
      <c r="CA15234" s="62"/>
      <c r="CB15234" s="62"/>
      <c r="CC15234" s="62"/>
      <c r="CD15234" s="62"/>
      <c r="CE15234" s="62"/>
      <c r="CF15234" s="62"/>
      <c r="CL15234" s="56" t="s">
        <v>7502</v>
      </c>
      <c r="CM15234" s="56" t="s">
        <v>214</v>
      </c>
      <c r="CN15234" s="56" t="s">
        <v>214</v>
      </c>
      <c r="CO15234" s="52"/>
      <c r="CP15234" s="52"/>
      <c r="CQ15234" s="52"/>
      <c r="CR15234" s="52"/>
      <c r="CS15234" s="52"/>
      <c r="CT15234" s="52"/>
      <c r="CU15234" s="33"/>
      <c r="CV15234" s="33"/>
    </row>
    <row r="15235" spans="74:100">
      <c r="BV15235" s="62"/>
      <c r="BW15235" s="62"/>
      <c r="BX15235" s="62"/>
      <c r="BY15235" s="62"/>
      <c r="BZ15235" s="62"/>
      <c r="CA15235" s="62"/>
      <c r="CB15235" s="62"/>
      <c r="CC15235" s="62"/>
      <c r="CD15235" s="62"/>
      <c r="CE15235" s="62"/>
      <c r="CF15235" s="62"/>
      <c r="CL15235" s="56" t="s">
        <v>7503</v>
      </c>
      <c r="CM15235" s="56" t="s">
        <v>214</v>
      </c>
      <c r="CN15235" s="56" t="s">
        <v>214</v>
      </c>
      <c r="CO15235" s="52"/>
      <c r="CP15235" s="52"/>
      <c r="CQ15235" s="52"/>
      <c r="CR15235" s="52"/>
      <c r="CS15235" s="52"/>
      <c r="CT15235" s="52"/>
      <c r="CU15235" s="33"/>
      <c r="CV15235" s="33"/>
    </row>
    <row r="15236" spans="74:100">
      <c r="BV15236" s="62"/>
      <c r="BW15236" s="62"/>
      <c r="BX15236" s="62"/>
      <c r="BY15236" s="62"/>
      <c r="BZ15236" s="62"/>
      <c r="CA15236" s="62"/>
      <c r="CB15236" s="62"/>
      <c r="CC15236" s="62"/>
      <c r="CD15236" s="62"/>
      <c r="CE15236" s="62"/>
      <c r="CF15236" s="62"/>
      <c r="CL15236" s="56" t="s">
        <v>7504</v>
      </c>
      <c r="CM15236" s="56" t="s">
        <v>214</v>
      </c>
      <c r="CN15236" s="56" t="s">
        <v>214</v>
      </c>
      <c r="CO15236" s="52"/>
      <c r="CP15236" s="52"/>
      <c r="CQ15236" s="52"/>
      <c r="CR15236" s="52"/>
      <c r="CS15236" s="52"/>
      <c r="CT15236" s="52"/>
      <c r="CU15236" s="33"/>
      <c r="CV15236" s="33"/>
    </row>
    <row r="15237" spans="74:100">
      <c r="BV15237" s="62"/>
      <c r="BW15237" s="62"/>
      <c r="BX15237" s="62"/>
      <c r="BY15237" s="62"/>
      <c r="BZ15237" s="62"/>
      <c r="CA15237" s="62"/>
      <c r="CB15237" s="62"/>
      <c r="CC15237" s="62"/>
      <c r="CD15237" s="62"/>
      <c r="CE15237" s="62"/>
      <c r="CF15237" s="62"/>
      <c r="CL15237" s="56" t="s">
        <v>7505</v>
      </c>
      <c r="CM15237" s="56" t="s">
        <v>214</v>
      </c>
      <c r="CN15237" s="56" t="s">
        <v>214</v>
      </c>
      <c r="CO15237" s="52"/>
      <c r="CP15237" s="52"/>
      <c r="CQ15237" s="52"/>
      <c r="CR15237" s="52"/>
      <c r="CS15237" s="52"/>
      <c r="CT15237" s="52"/>
      <c r="CU15237" s="33"/>
      <c r="CV15237" s="33"/>
    </row>
    <row r="15238" spans="74:100">
      <c r="BV15238" s="62"/>
      <c r="BW15238" s="62"/>
      <c r="BX15238" s="62"/>
      <c r="BY15238" s="62"/>
      <c r="BZ15238" s="62"/>
      <c r="CA15238" s="62"/>
      <c r="CB15238" s="62"/>
      <c r="CC15238" s="62"/>
      <c r="CD15238" s="62"/>
      <c r="CE15238" s="62"/>
      <c r="CF15238" s="62"/>
      <c r="CL15238" s="56" t="s">
        <v>804</v>
      </c>
      <c r="CM15238" s="56" t="s">
        <v>215</v>
      </c>
      <c r="CN15238" s="56" t="s">
        <v>215</v>
      </c>
      <c r="CO15238" s="52"/>
      <c r="CP15238" s="52"/>
      <c r="CQ15238" s="52"/>
      <c r="CR15238" s="52"/>
      <c r="CS15238" s="52"/>
      <c r="CT15238" s="52"/>
      <c r="CU15238" s="33"/>
      <c r="CV15238" s="33"/>
    </row>
    <row r="15239" spans="74:100">
      <c r="BV15239" s="62"/>
      <c r="BW15239" s="62"/>
      <c r="BX15239" s="62"/>
      <c r="BY15239" s="62"/>
      <c r="BZ15239" s="62"/>
      <c r="CA15239" s="62"/>
      <c r="CB15239" s="62"/>
      <c r="CC15239" s="62"/>
      <c r="CD15239" s="62"/>
      <c r="CE15239" s="62"/>
      <c r="CF15239" s="62"/>
      <c r="CL15239" s="56" t="s">
        <v>9706</v>
      </c>
      <c r="CM15239" s="56" t="s">
        <v>215</v>
      </c>
      <c r="CN15239" s="56" t="s">
        <v>215</v>
      </c>
      <c r="CO15239" s="52"/>
      <c r="CP15239" s="52"/>
      <c r="CQ15239" s="52"/>
      <c r="CR15239" s="52"/>
      <c r="CS15239" s="52"/>
      <c r="CT15239" s="52"/>
      <c r="CU15239" s="33"/>
      <c r="CV15239" s="33"/>
    </row>
    <row r="15240" spans="74:100">
      <c r="BV15240" s="62"/>
      <c r="BW15240" s="62"/>
      <c r="BX15240" s="62"/>
      <c r="BY15240" s="62"/>
      <c r="BZ15240" s="62"/>
      <c r="CA15240" s="62"/>
      <c r="CB15240" s="62"/>
      <c r="CC15240" s="62"/>
      <c r="CD15240" s="62"/>
      <c r="CE15240" s="62"/>
      <c r="CF15240" s="62"/>
      <c r="CL15240" s="56" t="s">
        <v>7506</v>
      </c>
      <c r="CM15240" s="56" t="s">
        <v>214</v>
      </c>
      <c r="CN15240" s="56" t="s">
        <v>214</v>
      </c>
      <c r="CO15240" s="52"/>
      <c r="CP15240" s="52"/>
      <c r="CQ15240" s="52"/>
      <c r="CR15240" s="52"/>
      <c r="CS15240" s="52"/>
      <c r="CT15240" s="52"/>
      <c r="CU15240" s="33"/>
      <c r="CV15240" s="33"/>
    </row>
    <row r="15241" spans="74:100">
      <c r="BV15241" s="62"/>
      <c r="BW15241" s="62"/>
      <c r="BX15241" s="62"/>
      <c r="BY15241" s="62"/>
      <c r="BZ15241" s="62"/>
      <c r="CA15241" s="62"/>
      <c r="CB15241" s="62"/>
      <c r="CC15241" s="62"/>
      <c r="CD15241" s="62"/>
      <c r="CE15241" s="62"/>
      <c r="CF15241" s="62"/>
      <c r="CL15241" s="35" t="s">
        <v>7507</v>
      </c>
      <c r="CM15241" s="35" t="s">
        <v>217</v>
      </c>
      <c r="CN15241" s="35" t="s">
        <v>217</v>
      </c>
      <c r="CO15241" s="52"/>
      <c r="CP15241" s="52"/>
      <c r="CQ15241" s="52"/>
      <c r="CR15241" s="52"/>
      <c r="CS15241" s="52"/>
      <c r="CT15241" s="52"/>
      <c r="CU15241" s="33"/>
      <c r="CV15241" s="33"/>
    </row>
    <row r="15242" spans="74:100">
      <c r="BV15242" s="62"/>
      <c r="BW15242" s="62"/>
      <c r="BX15242" s="62"/>
      <c r="BY15242" s="62"/>
      <c r="BZ15242" s="62"/>
      <c r="CA15242" s="62"/>
      <c r="CB15242" s="62"/>
      <c r="CC15242" s="62"/>
      <c r="CD15242" s="62"/>
      <c r="CE15242" s="62"/>
      <c r="CF15242" s="62"/>
      <c r="CL15242" s="35" t="s">
        <v>29055</v>
      </c>
      <c r="CM15242" s="35" t="s">
        <v>217</v>
      </c>
      <c r="CN15242" s="35" t="s">
        <v>217</v>
      </c>
      <c r="CO15242" s="52"/>
      <c r="CP15242" s="52"/>
      <c r="CQ15242" s="52"/>
      <c r="CR15242" s="52"/>
      <c r="CS15242" s="52"/>
      <c r="CT15242" s="52"/>
      <c r="CU15242" s="33"/>
      <c r="CV15242" s="33"/>
    </row>
    <row r="15243" spans="74:100">
      <c r="BV15243" s="62"/>
      <c r="BW15243" s="62"/>
      <c r="BX15243" s="62"/>
      <c r="BY15243" s="62"/>
      <c r="BZ15243" s="62"/>
      <c r="CA15243" s="62"/>
      <c r="CB15243" s="62"/>
      <c r="CC15243" s="62"/>
      <c r="CD15243" s="62"/>
      <c r="CE15243" s="62"/>
      <c r="CF15243" s="62"/>
      <c r="CL15243" s="56" t="s">
        <v>13498</v>
      </c>
      <c r="CM15243" s="56" t="s">
        <v>216</v>
      </c>
      <c r="CN15243" s="56" t="s">
        <v>216</v>
      </c>
      <c r="CO15243" s="52"/>
      <c r="CP15243" s="52"/>
      <c r="CQ15243" s="52"/>
      <c r="CR15243" s="52"/>
      <c r="CS15243" s="52"/>
      <c r="CT15243" s="52"/>
      <c r="CU15243" s="33"/>
      <c r="CV15243" s="33"/>
    </row>
    <row r="15244" spans="74:100">
      <c r="BV15244" s="62"/>
      <c r="BW15244" s="62"/>
      <c r="BX15244" s="62"/>
      <c r="BY15244" s="62"/>
      <c r="BZ15244" s="62"/>
      <c r="CA15244" s="62"/>
      <c r="CB15244" s="62"/>
      <c r="CC15244" s="62"/>
      <c r="CD15244" s="62"/>
      <c r="CE15244" s="62"/>
      <c r="CF15244" s="62"/>
      <c r="CL15244" s="35" t="s">
        <v>7508</v>
      </c>
      <c r="CM15244" s="35" t="s">
        <v>217</v>
      </c>
      <c r="CN15244" s="35" t="s">
        <v>217</v>
      </c>
      <c r="CO15244" s="52"/>
      <c r="CP15244" s="52"/>
      <c r="CQ15244" s="52"/>
      <c r="CR15244" s="52"/>
      <c r="CS15244" s="52"/>
      <c r="CT15244" s="52"/>
      <c r="CU15244" s="33"/>
      <c r="CV15244" s="33"/>
    </row>
    <row r="15245" spans="74:100">
      <c r="BV15245" s="62"/>
      <c r="BW15245" s="62"/>
      <c r="BX15245" s="62"/>
      <c r="BY15245" s="62"/>
      <c r="BZ15245" s="62"/>
      <c r="CA15245" s="62"/>
      <c r="CB15245" s="62"/>
      <c r="CC15245" s="62"/>
      <c r="CD15245" s="62"/>
      <c r="CE15245" s="62"/>
      <c r="CF15245" s="62"/>
      <c r="CL15245" s="35" t="s">
        <v>29056</v>
      </c>
      <c r="CM15245" s="35" t="s">
        <v>217</v>
      </c>
      <c r="CN15245" s="35" t="s">
        <v>217</v>
      </c>
      <c r="CO15245" s="52"/>
      <c r="CP15245" s="52"/>
      <c r="CQ15245" s="52"/>
      <c r="CR15245" s="52"/>
      <c r="CS15245" s="52"/>
      <c r="CT15245" s="52"/>
      <c r="CU15245" s="33"/>
      <c r="CV15245" s="33"/>
    </row>
    <row r="15246" spans="74:100">
      <c r="BV15246" s="62"/>
      <c r="BW15246" s="62"/>
      <c r="BX15246" s="62"/>
      <c r="BY15246" s="62"/>
      <c r="BZ15246" s="62"/>
      <c r="CA15246" s="62"/>
      <c r="CB15246" s="62"/>
      <c r="CC15246" s="62"/>
      <c r="CD15246" s="62"/>
      <c r="CE15246" s="62"/>
      <c r="CF15246" s="62"/>
      <c r="CL15246" s="56" t="s">
        <v>13499</v>
      </c>
      <c r="CM15246" s="56" t="s">
        <v>216</v>
      </c>
      <c r="CN15246" s="56" t="s">
        <v>216</v>
      </c>
      <c r="CO15246" s="52"/>
      <c r="CP15246" s="52"/>
      <c r="CQ15246" s="52"/>
      <c r="CR15246" s="52"/>
      <c r="CS15246" s="52"/>
      <c r="CT15246" s="52"/>
      <c r="CU15246" s="33"/>
      <c r="CV15246" s="33"/>
    </row>
    <row r="15247" spans="74:100">
      <c r="BV15247" s="62"/>
      <c r="BW15247" s="62"/>
      <c r="BX15247" s="62"/>
      <c r="BY15247" s="62"/>
      <c r="BZ15247" s="62"/>
      <c r="CA15247" s="62"/>
      <c r="CB15247" s="62"/>
      <c r="CC15247" s="62"/>
      <c r="CD15247" s="62"/>
      <c r="CE15247" s="62"/>
      <c r="CF15247" s="62"/>
      <c r="CL15247" s="56" t="s">
        <v>13500</v>
      </c>
      <c r="CM15247" s="56" t="s">
        <v>216</v>
      </c>
      <c r="CN15247" s="56" t="s">
        <v>216</v>
      </c>
      <c r="CO15247" s="52"/>
      <c r="CP15247" s="52"/>
      <c r="CQ15247" s="52"/>
      <c r="CR15247" s="52"/>
      <c r="CS15247" s="52"/>
      <c r="CT15247" s="52"/>
      <c r="CU15247" s="33"/>
      <c r="CV15247" s="33"/>
    </row>
    <row r="15248" spans="74:100">
      <c r="BV15248" s="62"/>
      <c r="BW15248" s="62"/>
      <c r="BX15248" s="62"/>
      <c r="BY15248" s="62"/>
      <c r="BZ15248" s="62"/>
      <c r="CA15248" s="62"/>
      <c r="CB15248" s="62"/>
      <c r="CC15248" s="62"/>
      <c r="CD15248" s="62"/>
      <c r="CE15248" s="62"/>
      <c r="CF15248" s="62"/>
      <c r="CL15248" s="35" t="s">
        <v>13511</v>
      </c>
      <c r="CM15248" s="35" t="s">
        <v>217</v>
      </c>
      <c r="CN15248" s="35" t="s">
        <v>217</v>
      </c>
      <c r="CO15248" s="52"/>
      <c r="CP15248" s="52"/>
      <c r="CQ15248" s="52"/>
      <c r="CR15248" s="52"/>
      <c r="CS15248" s="52"/>
      <c r="CT15248" s="52"/>
      <c r="CU15248" s="33"/>
      <c r="CV15248" s="33"/>
    </row>
    <row r="15249" spans="74:100">
      <c r="BV15249" s="62"/>
      <c r="BW15249" s="62"/>
      <c r="BX15249" s="62"/>
      <c r="BY15249" s="62"/>
      <c r="BZ15249" s="62"/>
      <c r="CA15249" s="62"/>
      <c r="CB15249" s="62"/>
      <c r="CC15249" s="62"/>
      <c r="CD15249" s="62"/>
      <c r="CE15249" s="62"/>
      <c r="CF15249" s="62"/>
      <c r="CL15249" s="56" t="s">
        <v>14082</v>
      </c>
      <c r="CM15249" s="56" t="s">
        <v>215</v>
      </c>
      <c r="CN15249" s="56" t="s">
        <v>215</v>
      </c>
      <c r="CO15249" s="52"/>
      <c r="CP15249" s="52"/>
      <c r="CQ15249" s="52"/>
      <c r="CR15249" s="52"/>
      <c r="CS15249" s="52"/>
      <c r="CT15249" s="52"/>
      <c r="CU15249" s="33"/>
      <c r="CV15249" s="33"/>
    </row>
    <row r="15250" spans="74:100">
      <c r="BV15250" s="62"/>
      <c r="BW15250" s="62"/>
      <c r="BX15250" s="62"/>
      <c r="BY15250" s="62"/>
      <c r="BZ15250" s="62"/>
      <c r="CA15250" s="62"/>
      <c r="CB15250" s="62"/>
      <c r="CC15250" s="62"/>
      <c r="CD15250" s="62"/>
      <c r="CE15250" s="62"/>
      <c r="CF15250" s="62"/>
      <c r="CL15250" s="56" t="s">
        <v>25162</v>
      </c>
      <c r="CM15250" s="56" t="s">
        <v>215</v>
      </c>
      <c r="CN15250" s="56" t="s">
        <v>215</v>
      </c>
      <c r="CO15250" s="52"/>
      <c r="CP15250" s="52"/>
      <c r="CQ15250" s="52"/>
      <c r="CR15250" s="52"/>
      <c r="CS15250" s="52"/>
      <c r="CT15250" s="52"/>
      <c r="CU15250" s="33"/>
      <c r="CV15250" s="33"/>
    </row>
    <row r="15251" spans="74:100">
      <c r="BV15251" s="62"/>
      <c r="BW15251" s="62"/>
      <c r="BX15251" s="62"/>
      <c r="BY15251" s="62"/>
      <c r="BZ15251" s="62"/>
      <c r="CA15251" s="62"/>
      <c r="CB15251" s="62"/>
      <c r="CC15251" s="62"/>
      <c r="CD15251" s="62"/>
      <c r="CE15251" s="62"/>
      <c r="CF15251" s="62"/>
      <c r="CL15251" s="56" t="s">
        <v>25163</v>
      </c>
      <c r="CM15251" s="56" t="s">
        <v>215</v>
      </c>
      <c r="CN15251" s="56" t="s">
        <v>215</v>
      </c>
      <c r="CO15251" s="52"/>
      <c r="CP15251" s="52"/>
      <c r="CQ15251" s="52"/>
      <c r="CR15251" s="52"/>
      <c r="CS15251" s="52"/>
      <c r="CT15251" s="52"/>
      <c r="CU15251" s="33"/>
      <c r="CV15251" s="33"/>
    </row>
    <row r="15252" spans="74:100">
      <c r="BV15252" s="62"/>
      <c r="BW15252" s="62"/>
      <c r="BX15252" s="62"/>
      <c r="BY15252" s="62"/>
      <c r="BZ15252" s="62"/>
      <c r="CA15252" s="62"/>
      <c r="CB15252" s="62"/>
      <c r="CC15252" s="62"/>
      <c r="CD15252" s="62"/>
      <c r="CE15252" s="62"/>
      <c r="CF15252" s="62"/>
      <c r="CL15252" s="56" t="s">
        <v>7513</v>
      </c>
      <c r="CM15252" s="56" t="s">
        <v>215</v>
      </c>
      <c r="CN15252" s="56" t="s">
        <v>215</v>
      </c>
      <c r="CO15252" s="52"/>
      <c r="CP15252" s="52"/>
      <c r="CQ15252" s="52"/>
      <c r="CR15252" s="52"/>
      <c r="CS15252" s="52"/>
      <c r="CT15252" s="52"/>
      <c r="CU15252" s="33"/>
      <c r="CV15252" s="33"/>
    </row>
    <row r="15253" spans="74:100">
      <c r="BV15253" s="62"/>
      <c r="BW15253" s="62"/>
      <c r="BX15253" s="62"/>
      <c r="BY15253" s="62"/>
      <c r="BZ15253" s="62"/>
      <c r="CA15253" s="62"/>
      <c r="CB15253" s="62"/>
      <c r="CC15253" s="62"/>
      <c r="CD15253" s="62"/>
      <c r="CE15253" s="62"/>
      <c r="CF15253" s="62"/>
      <c r="CL15253" s="56" t="s">
        <v>7514</v>
      </c>
      <c r="CM15253" s="56" t="s">
        <v>215</v>
      </c>
      <c r="CN15253" s="56" t="s">
        <v>215</v>
      </c>
      <c r="CO15253" s="52"/>
      <c r="CP15253" s="52"/>
      <c r="CQ15253" s="52"/>
      <c r="CR15253" s="52"/>
      <c r="CS15253" s="52"/>
      <c r="CT15253" s="52"/>
      <c r="CU15253" s="33"/>
      <c r="CV15253" s="33"/>
    </row>
    <row r="15254" spans="74:100">
      <c r="BV15254" s="62"/>
      <c r="BW15254" s="62"/>
      <c r="BX15254" s="62"/>
      <c r="BY15254" s="62"/>
      <c r="BZ15254" s="62"/>
      <c r="CA15254" s="62"/>
      <c r="CB15254" s="62"/>
      <c r="CC15254" s="62"/>
      <c r="CD15254" s="62"/>
      <c r="CE15254" s="62"/>
      <c r="CF15254" s="62"/>
      <c r="CL15254" s="56" t="s">
        <v>808</v>
      </c>
      <c r="CM15254" s="56" t="s">
        <v>214</v>
      </c>
      <c r="CN15254" s="56" t="s">
        <v>214</v>
      </c>
      <c r="CO15254" s="52"/>
      <c r="CP15254" s="52"/>
      <c r="CQ15254" s="52"/>
      <c r="CR15254" s="52"/>
      <c r="CS15254" s="52"/>
      <c r="CT15254" s="52"/>
      <c r="CU15254" s="33"/>
      <c r="CV15254" s="33"/>
    </row>
    <row r="15255" spans="74:100">
      <c r="BV15255" s="62"/>
      <c r="BW15255" s="62"/>
      <c r="BX15255" s="62"/>
      <c r="BY15255" s="62"/>
      <c r="BZ15255" s="62"/>
      <c r="CA15255" s="62"/>
      <c r="CB15255" s="62"/>
      <c r="CC15255" s="62"/>
      <c r="CD15255" s="62"/>
      <c r="CE15255" s="62"/>
      <c r="CF15255" s="62"/>
      <c r="CL15255" s="35" t="s">
        <v>7519</v>
      </c>
      <c r="CM15255" s="35" t="s">
        <v>217</v>
      </c>
      <c r="CN15255" s="35" t="s">
        <v>217</v>
      </c>
      <c r="CO15255" s="52"/>
      <c r="CP15255" s="52"/>
      <c r="CQ15255" s="52"/>
      <c r="CR15255" s="52"/>
      <c r="CS15255" s="52"/>
      <c r="CT15255" s="52"/>
      <c r="CU15255" s="33"/>
      <c r="CV15255" s="33"/>
    </row>
    <row r="15256" spans="74:100">
      <c r="BV15256" s="62"/>
      <c r="BW15256" s="62"/>
      <c r="BX15256" s="62"/>
      <c r="BY15256" s="62"/>
      <c r="BZ15256" s="62"/>
      <c r="CA15256" s="62"/>
      <c r="CB15256" s="62"/>
      <c r="CC15256" s="62"/>
      <c r="CD15256" s="62"/>
      <c r="CE15256" s="62"/>
      <c r="CF15256" s="62"/>
      <c r="CL15256" s="35" t="s">
        <v>29057</v>
      </c>
      <c r="CM15256" s="35" t="s">
        <v>217</v>
      </c>
      <c r="CN15256" s="35" t="s">
        <v>217</v>
      </c>
      <c r="CO15256" s="52"/>
      <c r="CP15256" s="52"/>
      <c r="CQ15256" s="52"/>
      <c r="CR15256" s="52"/>
      <c r="CS15256" s="52"/>
      <c r="CT15256" s="52"/>
      <c r="CU15256" s="33"/>
      <c r="CV15256" s="33"/>
    </row>
    <row r="15257" spans="74:100">
      <c r="BV15257" s="62"/>
      <c r="BW15257" s="62"/>
      <c r="BX15257" s="62"/>
      <c r="BY15257" s="62"/>
      <c r="BZ15257" s="62"/>
      <c r="CA15257" s="62"/>
      <c r="CB15257" s="62"/>
      <c r="CC15257" s="62"/>
      <c r="CD15257" s="62"/>
      <c r="CE15257" s="62"/>
      <c r="CF15257" s="62"/>
      <c r="CL15257" s="56" t="s">
        <v>7521</v>
      </c>
      <c r="CM15257" s="56" t="s">
        <v>216</v>
      </c>
      <c r="CN15257" s="56" t="s">
        <v>216</v>
      </c>
      <c r="CO15257" s="52"/>
      <c r="CP15257" s="52"/>
      <c r="CQ15257" s="52"/>
      <c r="CR15257" s="52"/>
      <c r="CS15257" s="52"/>
      <c r="CT15257" s="52"/>
      <c r="CU15257" s="33"/>
      <c r="CV15257" s="33"/>
    </row>
    <row r="15258" spans="74:100">
      <c r="BV15258" s="62"/>
      <c r="BW15258" s="62"/>
      <c r="BX15258" s="62"/>
      <c r="BY15258" s="62"/>
      <c r="BZ15258" s="62"/>
      <c r="CA15258" s="62"/>
      <c r="CB15258" s="62"/>
      <c r="CC15258" s="62"/>
      <c r="CD15258" s="62"/>
      <c r="CE15258" s="62"/>
      <c r="CF15258" s="62"/>
      <c r="CL15258" s="56" t="s">
        <v>7522</v>
      </c>
      <c r="CM15258" s="56" t="s">
        <v>216</v>
      </c>
      <c r="CN15258" s="56" t="s">
        <v>216</v>
      </c>
      <c r="CO15258" s="52"/>
      <c r="CP15258" s="52"/>
      <c r="CQ15258" s="52"/>
      <c r="CR15258" s="52"/>
      <c r="CS15258" s="52"/>
      <c r="CT15258" s="52"/>
      <c r="CU15258" s="33"/>
      <c r="CV15258" s="33"/>
    </row>
    <row r="15259" spans="74:100">
      <c r="BV15259" s="62"/>
      <c r="BW15259" s="62"/>
      <c r="BX15259" s="62"/>
      <c r="BY15259" s="62"/>
      <c r="BZ15259" s="62"/>
      <c r="CA15259" s="62"/>
      <c r="CB15259" s="62"/>
      <c r="CC15259" s="62"/>
      <c r="CD15259" s="62"/>
      <c r="CE15259" s="62"/>
      <c r="CF15259" s="62"/>
      <c r="CL15259" s="56" t="s">
        <v>7523</v>
      </c>
      <c r="CM15259" s="56" t="s">
        <v>216</v>
      </c>
      <c r="CN15259" s="56" t="s">
        <v>216</v>
      </c>
      <c r="CO15259" s="52"/>
      <c r="CP15259" s="52"/>
      <c r="CQ15259" s="52"/>
      <c r="CR15259" s="52"/>
      <c r="CS15259" s="52"/>
      <c r="CT15259" s="52"/>
      <c r="CU15259" s="33"/>
      <c r="CV15259" s="33"/>
    </row>
    <row r="15260" spans="74:100">
      <c r="BV15260" s="62"/>
      <c r="BW15260" s="62"/>
      <c r="BX15260" s="62"/>
      <c r="BY15260" s="62"/>
      <c r="BZ15260" s="62"/>
      <c r="CA15260" s="62"/>
      <c r="CB15260" s="62"/>
      <c r="CC15260" s="62"/>
      <c r="CD15260" s="62"/>
      <c r="CE15260" s="62"/>
      <c r="CF15260" s="62"/>
      <c r="CL15260" s="56" t="s">
        <v>7524</v>
      </c>
      <c r="CM15260" s="56" t="s">
        <v>216</v>
      </c>
      <c r="CN15260" s="56" t="s">
        <v>216</v>
      </c>
      <c r="CO15260" s="52"/>
      <c r="CP15260" s="52"/>
      <c r="CQ15260" s="52"/>
      <c r="CR15260" s="52"/>
      <c r="CS15260" s="52"/>
      <c r="CT15260" s="52"/>
      <c r="CU15260" s="33"/>
      <c r="CV15260" s="33"/>
    </row>
    <row r="15261" spans="74:100">
      <c r="BV15261" s="62"/>
      <c r="BW15261" s="62"/>
      <c r="BX15261" s="62"/>
      <c r="BY15261" s="62"/>
      <c r="BZ15261" s="62"/>
      <c r="CA15261" s="62"/>
      <c r="CB15261" s="62"/>
      <c r="CC15261" s="62"/>
      <c r="CD15261" s="62"/>
      <c r="CE15261" s="62"/>
      <c r="CF15261" s="62"/>
      <c r="CL15261" s="56" t="s">
        <v>7525</v>
      </c>
      <c r="CM15261" s="56" t="s">
        <v>216</v>
      </c>
      <c r="CN15261" s="56" t="s">
        <v>216</v>
      </c>
      <c r="CO15261" s="52"/>
      <c r="CP15261" s="52"/>
      <c r="CQ15261" s="52"/>
      <c r="CR15261" s="52"/>
      <c r="CS15261" s="52"/>
      <c r="CT15261" s="52"/>
      <c r="CU15261" s="33"/>
      <c r="CV15261" s="33"/>
    </row>
    <row r="15262" spans="74:100">
      <c r="BV15262" s="62"/>
      <c r="BW15262" s="62"/>
      <c r="BX15262" s="62"/>
      <c r="BY15262" s="62"/>
      <c r="BZ15262" s="62"/>
      <c r="CA15262" s="62"/>
      <c r="CB15262" s="62"/>
      <c r="CC15262" s="62"/>
      <c r="CD15262" s="62"/>
      <c r="CE15262" s="62"/>
      <c r="CF15262" s="62"/>
      <c r="CL15262" s="56" t="s">
        <v>7527</v>
      </c>
      <c r="CM15262" s="56" t="s">
        <v>214</v>
      </c>
      <c r="CN15262" s="56" t="s">
        <v>214</v>
      </c>
      <c r="CO15262" s="52"/>
      <c r="CP15262" s="52"/>
      <c r="CQ15262" s="52"/>
      <c r="CR15262" s="52"/>
      <c r="CS15262" s="52"/>
      <c r="CT15262" s="52"/>
      <c r="CU15262" s="33"/>
      <c r="CV15262" s="33"/>
    </row>
    <row r="15263" spans="74:100">
      <c r="BV15263" s="62"/>
      <c r="BW15263" s="62"/>
      <c r="BX15263" s="62"/>
      <c r="BY15263" s="62"/>
      <c r="BZ15263" s="62"/>
      <c r="CA15263" s="62"/>
      <c r="CB15263" s="62"/>
      <c r="CC15263" s="62"/>
      <c r="CD15263" s="62"/>
      <c r="CE15263" s="62"/>
      <c r="CF15263" s="62"/>
      <c r="CL15263" s="56" t="s">
        <v>7528</v>
      </c>
      <c r="CM15263" s="56" t="s">
        <v>214</v>
      </c>
      <c r="CN15263" s="56" t="s">
        <v>214</v>
      </c>
      <c r="CO15263" s="52"/>
      <c r="CP15263" s="52"/>
      <c r="CQ15263" s="52"/>
      <c r="CR15263" s="52"/>
      <c r="CS15263" s="52"/>
      <c r="CT15263" s="52"/>
      <c r="CU15263" s="33"/>
      <c r="CV15263" s="33"/>
    </row>
    <row r="15264" spans="74:100">
      <c r="BV15264" s="62"/>
      <c r="BW15264" s="62"/>
      <c r="BX15264" s="62"/>
      <c r="BY15264" s="62"/>
      <c r="BZ15264" s="62"/>
      <c r="CA15264" s="62"/>
      <c r="CB15264" s="62"/>
      <c r="CC15264" s="62"/>
      <c r="CD15264" s="62"/>
      <c r="CE15264" s="62"/>
      <c r="CF15264" s="62"/>
      <c r="CL15264" s="56" t="s">
        <v>20773</v>
      </c>
      <c r="CM15264" s="56" t="s">
        <v>214</v>
      </c>
      <c r="CN15264" s="56" t="s">
        <v>214</v>
      </c>
      <c r="CO15264" s="52"/>
      <c r="CP15264" s="52"/>
      <c r="CQ15264" s="52"/>
      <c r="CR15264" s="52"/>
      <c r="CS15264" s="52"/>
      <c r="CT15264" s="52"/>
      <c r="CU15264" s="33"/>
      <c r="CV15264" s="33"/>
    </row>
    <row r="15265" spans="74:100">
      <c r="BV15265" s="62"/>
      <c r="BW15265" s="62"/>
      <c r="BX15265" s="62"/>
      <c r="BY15265" s="62"/>
      <c r="BZ15265" s="62"/>
      <c r="CA15265" s="62"/>
      <c r="CB15265" s="62"/>
      <c r="CC15265" s="62"/>
      <c r="CD15265" s="62"/>
      <c r="CE15265" s="62"/>
      <c r="CF15265" s="62"/>
      <c r="CL15265" s="56" t="s">
        <v>7526</v>
      </c>
      <c r="CM15265" s="56" t="s">
        <v>214</v>
      </c>
      <c r="CN15265" s="56" t="s">
        <v>214</v>
      </c>
      <c r="CO15265" s="52"/>
      <c r="CP15265" s="52"/>
      <c r="CQ15265" s="52"/>
      <c r="CR15265" s="52"/>
      <c r="CS15265" s="52"/>
      <c r="CT15265" s="52"/>
      <c r="CU15265" s="33"/>
      <c r="CV15265" s="33"/>
    </row>
    <row r="15266" spans="74:100">
      <c r="BV15266" s="62"/>
      <c r="BW15266" s="62"/>
      <c r="BX15266" s="62"/>
      <c r="BY15266" s="62"/>
      <c r="BZ15266" s="62"/>
      <c r="CA15266" s="62"/>
      <c r="CB15266" s="62"/>
      <c r="CC15266" s="62"/>
      <c r="CD15266" s="62"/>
      <c r="CE15266" s="62"/>
      <c r="CF15266" s="62"/>
      <c r="CL15266" s="56" t="s">
        <v>25164</v>
      </c>
      <c r="CM15266" s="56" t="s">
        <v>214</v>
      </c>
      <c r="CN15266" s="56" t="s">
        <v>214</v>
      </c>
      <c r="CO15266" s="52"/>
      <c r="CP15266" s="52"/>
      <c r="CQ15266" s="52"/>
      <c r="CR15266" s="52"/>
      <c r="CS15266" s="52"/>
      <c r="CT15266" s="52"/>
      <c r="CU15266" s="33"/>
      <c r="CV15266" s="33"/>
    </row>
    <row r="15267" spans="74:100">
      <c r="BV15267" s="62"/>
      <c r="BW15267" s="62"/>
      <c r="BX15267" s="62"/>
      <c r="BY15267" s="62"/>
      <c r="BZ15267" s="62"/>
      <c r="CA15267" s="62"/>
      <c r="CB15267" s="62"/>
      <c r="CC15267" s="62"/>
      <c r="CD15267" s="62"/>
      <c r="CE15267" s="62"/>
      <c r="CF15267" s="62"/>
      <c r="CL15267" s="56" t="s">
        <v>3317</v>
      </c>
      <c r="CM15267" s="56" t="s">
        <v>214</v>
      </c>
      <c r="CN15267" s="56" t="s">
        <v>214</v>
      </c>
      <c r="CO15267" s="52"/>
      <c r="CP15267" s="52"/>
      <c r="CQ15267" s="52"/>
      <c r="CR15267" s="52"/>
      <c r="CS15267" s="52"/>
      <c r="CT15267" s="52"/>
      <c r="CU15267" s="33"/>
      <c r="CV15267" s="33"/>
    </row>
    <row r="15268" spans="74:100">
      <c r="BV15268" s="62"/>
      <c r="BW15268" s="62"/>
      <c r="BX15268" s="62"/>
      <c r="BY15268" s="62"/>
      <c r="BZ15268" s="62"/>
      <c r="CA15268" s="62"/>
      <c r="CB15268" s="62"/>
      <c r="CC15268" s="62"/>
      <c r="CD15268" s="62"/>
      <c r="CE15268" s="62"/>
      <c r="CF15268" s="62"/>
      <c r="CL15268" s="56" t="s">
        <v>25165</v>
      </c>
      <c r="CM15268" s="56" t="s">
        <v>214</v>
      </c>
      <c r="CN15268" s="56" t="s">
        <v>214</v>
      </c>
      <c r="CO15268" s="52"/>
      <c r="CP15268" s="52"/>
      <c r="CQ15268" s="52"/>
      <c r="CR15268" s="52"/>
      <c r="CS15268" s="52"/>
      <c r="CT15268" s="52"/>
      <c r="CU15268" s="33"/>
      <c r="CV15268" s="33"/>
    </row>
    <row r="15269" spans="74:100">
      <c r="BV15269" s="62"/>
      <c r="BW15269" s="62"/>
      <c r="BX15269" s="62"/>
      <c r="BY15269" s="62"/>
      <c r="BZ15269" s="62"/>
      <c r="CA15269" s="62"/>
      <c r="CB15269" s="62"/>
      <c r="CC15269" s="62"/>
      <c r="CD15269" s="62"/>
      <c r="CE15269" s="62"/>
      <c r="CF15269" s="62"/>
      <c r="CL15269" s="35" t="s">
        <v>11678</v>
      </c>
      <c r="CM15269" s="35" t="s">
        <v>217</v>
      </c>
      <c r="CN15269" s="35" t="s">
        <v>217</v>
      </c>
      <c r="CO15269" s="52"/>
      <c r="CP15269" s="52"/>
      <c r="CQ15269" s="52"/>
      <c r="CR15269" s="52"/>
      <c r="CS15269" s="52"/>
      <c r="CT15269" s="52"/>
      <c r="CU15269" s="33"/>
      <c r="CV15269" s="33"/>
    </row>
    <row r="15270" spans="74:100">
      <c r="BV15270" s="62"/>
      <c r="BW15270" s="62"/>
      <c r="BX15270" s="62"/>
      <c r="BY15270" s="62"/>
      <c r="BZ15270" s="62"/>
      <c r="CA15270" s="62"/>
      <c r="CB15270" s="62"/>
      <c r="CC15270" s="62"/>
      <c r="CD15270" s="62"/>
      <c r="CE15270" s="62"/>
      <c r="CF15270" s="62"/>
      <c r="CL15270" s="35" t="s">
        <v>29058</v>
      </c>
      <c r="CM15270" s="35" t="s">
        <v>217</v>
      </c>
      <c r="CN15270" s="35" t="s">
        <v>217</v>
      </c>
      <c r="CO15270" s="52"/>
      <c r="CP15270" s="52"/>
      <c r="CQ15270" s="52"/>
      <c r="CR15270" s="52"/>
      <c r="CS15270" s="52"/>
      <c r="CT15270" s="52"/>
      <c r="CU15270" s="33"/>
      <c r="CV15270" s="33"/>
    </row>
    <row r="15271" spans="74:100">
      <c r="BV15271" s="62"/>
      <c r="BW15271" s="62"/>
      <c r="BX15271" s="62"/>
      <c r="BY15271" s="62"/>
      <c r="BZ15271" s="62"/>
      <c r="CA15271" s="62"/>
      <c r="CB15271" s="62"/>
      <c r="CC15271" s="62"/>
      <c r="CD15271" s="62"/>
      <c r="CE15271" s="62"/>
      <c r="CF15271" s="62"/>
      <c r="CL15271" s="35" t="s">
        <v>29059</v>
      </c>
      <c r="CM15271" s="35" t="s">
        <v>217</v>
      </c>
      <c r="CN15271" s="35" t="s">
        <v>217</v>
      </c>
      <c r="CO15271" s="52"/>
      <c r="CP15271" s="52"/>
      <c r="CQ15271" s="52"/>
      <c r="CR15271" s="52"/>
      <c r="CS15271" s="52"/>
      <c r="CT15271" s="52"/>
      <c r="CU15271" s="33"/>
      <c r="CV15271" s="33"/>
    </row>
    <row r="15272" spans="74:100">
      <c r="BV15272" s="62"/>
      <c r="BW15272" s="62"/>
      <c r="BX15272" s="62"/>
      <c r="BY15272" s="62"/>
      <c r="BZ15272" s="62"/>
      <c r="CA15272" s="62"/>
      <c r="CB15272" s="62"/>
      <c r="CC15272" s="62"/>
      <c r="CD15272" s="62"/>
      <c r="CE15272" s="62"/>
      <c r="CF15272" s="62"/>
      <c r="CL15272" s="56" t="s">
        <v>10461</v>
      </c>
      <c r="CM15272" s="56" t="s">
        <v>213</v>
      </c>
      <c r="CN15272" s="56" t="s">
        <v>213</v>
      </c>
      <c r="CO15272" s="52"/>
      <c r="CP15272" s="52"/>
      <c r="CQ15272" s="52"/>
      <c r="CR15272" s="52"/>
      <c r="CS15272" s="52"/>
      <c r="CT15272" s="52"/>
      <c r="CU15272" s="33"/>
      <c r="CV15272" s="33"/>
    </row>
    <row r="15273" spans="74:100">
      <c r="BV15273" s="62"/>
      <c r="BW15273" s="62"/>
      <c r="BX15273" s="62"/>
      <c r="BY15273" s="62"/>
      <c r="BZ15273" s="62"/>
      <c r="CA15273" s="62"/>
      <c r="CB15273" s="62"/>
      <c r="CC15273" s="62"/>
      <c r="CD15273" s="62"/>
      <c r="CE15273" s="62"/>
      <c r="CF15273" s="62"/>
      <c r="CL15273" s="56" t="s">
        <v>10462</v>
      </c>
      <c r="CM15273" s="56" t="s">
        <v>213</v>
      </c>
      <c r="CN15273" s="56" t="s">
        <v>213</v>
      </c>
      <c r="CO15273" s="52"/>
      <c r="CP15273" s="52"/>
      <c r="CQ15273" s="52"/>
      <c r="CR15273" s="52"/>
      <c r="CS15273" s="52"/>
      <c r="CT15273" s="52"/>
      <c r="CU15273" s="33"/>
      <c r="CV15273" s="33"/>
    </row>
    <row r="15274" spans="74:100">
      <c r="BV15274" s="62"/>
      <c r="BW15274" s="62"/>
      <c r="BX15274" s="62"/>
      <c r="BY15274" s="62"/>
      <c r="BZ15274" s="62"/>
      <c r="CA15274" s="62"/>
      <c r="CB15274" s="62"/>
      <c r="CC15274" s="62"/>
      <c r="CD15274" s="62"/>
      <c r="CE15274" s="62"/>
      <c r="CF15274" s="62"/>
      <c r="CL15274" s="56" t="s">
        <v>10354</v>
      </c>
      <c r="CM15274" s="56" t="s">
        <v>213</v>
      </c>
      <c r="CN15274" s="56" t="s">
        <v>213</v>
      </c>
      <c r="CO15274" s="52"/>
      <c r="CP15274" s="52"/>
      <c r="CQ15274" s="52"/>
      <c r="CR15274" s="52"/>
      <c r="CS15274" s="52"/>
      <c r="CT15274" s="52"/>
      <c r="CU15274" s="33"/>
      <c r="CV15274" s="33"/>
    </row>
    <row r="15275" spans="74:100">
      <c r="BV15275" s="62"/>
      <c r="BW15275" s="62"/>
      <c r="BX15275" s="62"/>
      <c r="BY15275" s="62"/>
      <c r="BZ15275" s="62"/>
      <c r="CA15275" s="62"/>
      <c r="CB15275" s="62"/>
      <c r="CC15275" s="62"/>
      <c r="CD15275" s="62"/>
      <c r="CE15275" s="62"/>
      <c r="CF15275" s="62"/>
      <c r="CL15275" s="56" t="s">
        <v>10469</v>
      </c>
      <c r="CM15275" s="56" t="s">
        <v>213</v>
      </c>
      <c r="CN15275" s="56" t="s">
        <v>213</v>
      </c>
      <c r="CO15275" s="52"/>
      <c r="CP15275" s="52"/>
      <c r="CQ15275" s="52"/>
      <c r="CR15275" s="52"/>
      <c r="CS15275" s="52"/>
      <c r="CT15275" s="52"/>
      <c r="CU15275" s="33"/>
      <c r="CV15275" s="33"/>
    </row>
    <row r="15276" spans="74:100">
      <c r="BV15276" s="62"/>
      <c r="BW15276" s="62"/>
      <c r="BX15276" s="62"/>
      <c r="BY15276" s="62"/>
      <c r="BZ15276" s="62"/>
      <c r="CA15276" s="62"/>
      <c r="CB15276" s="62"/>
      <c r="CC15276" s="62"/>
      <c r="CD15276" s="62"/>
      <c r="CE15276" s="62"/>
      <c r="CF15276" s="62"/>
      <c r="CL15276" s="56" t="s">
        <v>10470</v>
      </c>
      <c r="CM15276" s="56" t="s">
        <v>213</v>
      </c>
      <c r="CN15276" s="56" t="s">
        <v>213</v>
      </c>
      <c r="CO15276" s="52"/>
      <c r="CP15276" s="52"/>
      <c r="CQ15276" s="52"/>
      <c r="CR15276" s="52"/>
      <c r="CS15276" s="52"/>
      <c r="CT15276" s="52"/>
      <c r="CU15276" s="33"/>
      <c r="CV15276" s="33"/>
    </row>
    <row r="15277" spans="74:100">
      <c r="BV15277" s="62"/>
      <c r="BW15277" s="62"/>
      <c r="BX15277" s="62"/>
      <c r="BY15277" s="62"/>
      <c r="BZ15277" s="62"/>
      <c r="CA15277" s="62"/>
      <c r="CB15277" s="62"/>
      <c r="CC15277" s="62"/>
      <c r="CD15277" s="62"/>
      <c r="CE15277" s="62"/>
      <c r="CF15277" s="62"/>
      <c r="CL15277" s="35" t="s">
        <v>29060</v>
      </c>
      <c r="CM15277" s="35" t="s">
        <v>217</v>
      </c>
      <c r="CN15277" s="35" t="s">
        <v>217</v>
      </c>
      <c r="CO15277" s="52"/>
      <c r="CP15277" s="52"/>
      <c r="CQ15277" s="52"/>
      <c r="CR15277" s="52"/>
      <c r="CS15277" s="52"/>
      <c r="CT15277" s="52"/>
      <c r="CU15277" s="33"/>
      <c r="CV15277" s="33"/>
    </row>
    <row r="15278" spans="74:100">
      <c r="BV15278" s="62"/>
      <c r="BW15278" s="62"/>
      <c r="BX15278" s="62"/>
      <c r="BY15278" s="62"/>
      <c r="BZ15278" s="62"/>
      <c r="CA15278" s="62"/>
      <c r="CB15278" s="62"/>
      <c r="CC15278" s="62"/>
      <c r="CD15278" s="62"/>
      <c r="CE15278" s="62"/>
      <c r="CF15278" s="62"/>
      <c r="CL15278" s="35" t="s">
        <v>29061</v>
      </c>
      <c r="CM15278" s="35" t="s">
        <v>217</v>
      </c>
      <c r="CN15278" s="35" t="s">
        <v>217</v>
      </c>
      <c r="CO15278" s="52"/>
      <c r="CP15278" s="52"/>
      <c r="CQ15278" s="52"/>
      <c r="CR15278" s="52"/>
      <c r="CS15278" s="52"/>
      <c r="CT15278" s="52"/>
      <c r="CU15278" s="33"/>
      <c r="CV15278" s="33"/>
    </row>
    <row r="15279" spans="74:100">
      <c r="BV15279" s="62"/>
      <c r="BW15279" s="62"/>
      <c r="BX15279" s="62"/>
      <c r="BY15279" s="62"/>
      <c r="BZ15279" s="62"/>
      <c r="CA15279" s="62"/>
      <c r="CB15279" s="62"/>
      <c r="CC15279" s="62"/>
      <c r="CD15279" s="62"/>
      <c r="CE15279" s="62"/>
      <c r="CF15279" s="62"/>
      <c r="CL15279" s="35" t="s">
        <v>29062</v>
      </c>
      <c r="CM15279" s="35" t="s">
        <v>217</v>
      </c>
      <c r="CN15279" s="35" t="s">
        <v>217</v>
      </c>
      <c r="CO15279" s="52"/>
      <c r="CP15279" s="52"/>
      <c r="CQ15279" s="52"/>
      <c r="CR15279" s="52"/>
      <c r="CS15279" s="52"/>
      <c r="CT15279" s="52"/>
      <c r="CU15279" s="33"/>
      <c r="CV15279" s="33"/>
    </row>
    <row r="15280" spans="74:100">
      <c r="BV15280" s="62"/>
      <c r="BW15280" s="62"/>
      <c r="BX15280" s="62"/>
      <c r="BY15280" s="62"/>
      <c r="BZ15280" s="62"/>
      <c r="CA15280" s="62"/>
      <c r="CB15280" s="62"/>
      <c r="CC15280" s="62"/>
      <c r="CD15280" s="62"/>
      <c r="CE15280" s="62"/>
      <c r="CF15280" s="62"/>
      <c r="CL15280" s="35" t="s">
        <v>29063</v>
      </c>
      <c r="CM15280" s="35" t="s">
        <v>217</v>
      </c>
      <c r="CN15280" s="35" t="s">
        <v>217</v>
      </c>
      <c r="CO15280" s="52"/>
      <c r="CP15280" s="52"/>
      <c r="CQ15280" s="52"/>
      <c r="CR15280" s="52"/>
      <c r="CS15280" s="52"/>
      <c r="CT15280" s="52"/>
      <c r="CU15280" s="33"/>
      <c r="CV15280" s="33"/>
    </row>
    <row r="15281" spans="74:100">
      <c r="BV15281" s="62"/>
      <c r="BW15281" s="62"/>
      <c r="BX15281" s="62"/>
      <c r="BY15281" s="62"/>
      <c r="BZ15281" s="62"/>
      <c r="CA15281" s="62"/>
      <c r="CB15281" s="62"/>
      <c r="CC15281" s="62"/>
      <c r="CD15281" s="62"/>
      <c r="CE15281" s="62"/>
      <c r="CF15281" s="62"/>
      <c r="CL15281" s="56" t="s">
        <v>810</v>
      </c>
      <c r="CM15281" s="56" t="s">
        <v>216</v>
      </c>
      <c r="CN15281" s="56" t="s">
        <v>216</v>
      </c>
      <c r="CO15281" s="52"/>
      <c r="CP15281" s="52"/>
      <c r="CQ15281" s="52"/>
      <c r="CR15281" s="52"/>
      <c r="CS15281" s="52"/>
      <c r="CT15281" s="52"/>
      <c r="CU15281" s="33"/>
      <c r="CV15281" s="33"/>
    </row>
    <row r="15282" spans="74:100">
      <c r="BV15282" s="62"/>
      <c r="BW15282" s="62"/>
      <c r="BX15282" s="62"/>
      <c r="BY15282" s="62"/>
      <c r="BZ15282" s="62"/>
      <c r="CA15282" s="62"/>
      <c r="CB15282" s="62"/>
      <c r="CC15282" s="62"/>
      <c r="CD15282" s="62"/>
      <c r="CE15282" s="62"/>
      <c r="CF15282" s="62"/>
      <c r="CL15282" s="56" t="s">
        <v>3318</v>
      </c>
      <c r="CM15282" s="56" t="s">
        <v>216</v>
      </c>
      <c r="CN15282" s="56" t="s">
        <v>216</v>
      </c>
      <c r="CO15282" s="52"/>
      <c r="CP15282" s="52"/>
      <c r="CQ15282" s="52"/>
      <c r="CR15282" s="52"/>
      <c r="CS15282" s="52"/>
      <c r="CT15282" s="52"/>
      <c r="CU15282" s="33"/>
      <c r="CV15282" s="33"/>
    </row>
    <row r="15283" spans="74:100">
      <c r="BV15283" s="62"/>
      <c r="BW15283" s="62"/>
      <c r="BX15283" s="62"/>
      <c r="BY15283" s="62"/>
      <c r="BZ15283" s="62"/>
      <c r="CA15283" s="62"/>
      <c r="CB15283" s="62"/>
      <c r="CC15283" s="62"/>
      <c r="CD15283" s="62"/>
      <c r="CE15283" s="62"/>
      <c r="CF15283" s="62"/>
      <c r="CL15283" s="56" t="s">
        <v>7529</v>
      </c>
      <c r="CM15283" s="56" t="s">
        <v>216</v>
      </c>
      <c r="CN15283" s="56" t="s">
        <v>216</v>
      </c>
      <c r="CO15283" s="52"/>
      <c r="CP15283" s="52"/>
      <c r="CQ15283" s="52"/>
      <c r="CR15283" s="52"/>
      <c r="CS15283" s="52"/>
      <c r="CT15283" s="52"/>
      <c r="CU15283" s="33"/>
      <c r="CV15283" s="33"/>
    </row>
    <row r="15284" spans="74:100">
      <c r="BV15284" s="62"/>
      <c r="BW15284" s="62"/>
      <c r="BX15284" s="62"/>
      <c r="BY15284" s="62"/>
      <c r="BZ15284" s="62"/>
      <c r="CA15284" s="62"/>
      <c r="CB15284" s="62"/>
      <c r="CC15284" s="62"/>
      <c r="CD15284" s="62"/>
      <c r="CE15284" s="62"/>
      <c r="CF15284" s="62"/>
      <c r="CL15284" s="56" t="s">
        <v>7530</v>
      </c>
      <c r="CM15284" s="56" t="s">
        <v>216</v>
      </c>
      <c r="CN15284" s="56" t="s">
        <v>216</v>
      </c>
      <c r="CO15284" s="52"/>
      <c r="CP15284" s="52"/>
      <c r="CQ15284" s="52"/>
      <c r="CR15284" s="52"/>
      <c r="CS15284" s="52"/>
      <c r="CT15284" s="52"/>
      <c r="CU15284" s="33"/>
      <c r="CV15284" s="33"/>
    </row>
    <row r="15285" spans="74:100">
      <c r="BV15285" s="62"/>
      <c r="BW15285" s="62"/>
      <c r="BX15285" s="62"/>
      <c r="BY15285" s="62"/>
      <c r="BZ15285" s="62"/>
      <c r="CA15285" s="62"/>
      <c r="CB15285" s="62"/>
      <c r="CC15285" s="62"/>
      <c r="CD15285" s="62"/>
      <c r="CE15285" s="62"/>
      <c r="CF15285" s="62"/>
      <c r="CL15285" s="56" t="s">
        <v>7531</v>
      </c>
      <c r="CM15285" s="56" t="s">
        <v>216</v>
      </c>
      <c r="CN15285" s="56" t="s">
        <v>216</v>
      </c>
      <c r="CO15285" s="52"/>
      <c r="CP15285" s="52"/>
      <c r="CQ15285" s="52"/>
      <c r="CR15285" s="52"/>
      <c r="CS15285" s="52"/>
      <c r="CT15285" s="52"/>
      <c r="CU15285" s="33"/>
      <c r="CV15285" s="33"/>
    </row>
    <row r="15286" spans="74:100">
      <c r="BV15286" s="62"/>
      <c r="BW15286" s="62"/>
      <c r="BX15286" s="62"/>
      <c r="BY15286" s="62"/>
      <c r="BZ15286" s="62"/>
      <c r="CA15286" s="62"/>
      <c r="CB15286" s="62"/>
      <c r="CC15286" s="62"/>
      <c r="CD15286" s="62"/>
      <c r="CE15286" s="62"/>
      <c r="CF15286" s="62"/>
      <c r="CL15286" s="56" t="s">
        <v>23466</v>
      </c>
      <c r="CM15286" s="56" t="s">
        <v>216</v>
      </c>
      <c r="CN15286" s="56" t="s">
        <v>216</v>
      </c>
      <c r="CO15286" s="52"/>
      <c r="CP15286" s="52"/>
      <c r="CQ15286" s="52"/>
      <c r="CR15286" s="52"/>
      <c r="CS15286" s="52"/>
      <c r="CT15286" s="52"/>
      <c r="CU15286" s="33"/>
      <c r="CV15286" s="33"/>
    </row>
    <row r="15287" spans="74:100">
      <c r="BV15287" s="62"/>
      <c r="BW15287" s="62"/>
      <c r="BX15287" s="62"/>
      <c r="BY15287" s="62"/>
      <c r="BZ15287" s="62"/>
      <c r="CA15287" s="62"/>
      <c r="CB15287" s="62"/>
      <c r="CC15287" s="62"/>
      <c r="CD15287" s="62"/>
      <c r="CE15287" s="62"/>
      <c r="CF15287" s="62"/>
      <c r="CL15287" s="56" t="s">
        <v>3319</v>
      </c>
      <c r="CM15287" s="56" t="s">
        <v>216</v>
      </c>
      <c r="CN15287" s="56" t="s">
        <v>216</v>
      </c>
      <c r="CO15287" s="52"/>
      <c r="CP15287" s="52"/>
      <c r="CQ15287" s="52"/>
      <c r="CR15287" s="52"/>
      <c r="CS15287" s="52"/>
      <c r="CT15287" s="52"/>
      <c r="CU15287" s="33"/>
      <c r="CV15287" s="33"/>
    </row>
    <row r="15288" spans="74:100">
      <c r="BV15288" s="62"/>
      <c r="BW15288" s="62"/>
      <c r="BX15288" s="62"/>
      <c r="BY15288" s="62"/>
      <c r="BZ15288" s="62"/>
      <c r="CA15288" s="62"/>
      <c r="CB15288" s="62"/>
      <c r="CC15288" s="62"/>
      <c r="CD15288" s="62"/>
      <c r="CE15288" s="62"/>
      <c r="CF15288" s="62"/>
      <c r="CL15288" s="56" t="s">
        <v>23467</v>
      </c>
      <c r="CM15288" s="56" t="s">
        <v>216</v>
      </c>
      <c r="CN15288" s="56" t="s">
        <v>216</v>
      </c>
      <c r="CO15288" s="52"/>
      <c r="CP15288" s="52"/>
      <c r="CQ15288" s="52"/>
      <c r="CR15288" s="52"/>
      <c r="CS15288" s="52"/>
      <c r="CT15288" s="52"/>
      <c r="CU15288" s="33"/>
      <c r="CV15288" s="33"/>
    </row>
    <row r="15289" spans="74:100">
      <c r="BV15289" s="62"/>
      <c r="BW15289" s="62"/>
      <c r="BX15289" s="62"/>
      <c r="BY15289" s="62"/>
      <c r="BZ15289" s="62"/>
      <c r="CA15289" s="62"/>
      <c r="CB15289" s="62"/>
      <c r="CC15289" s="62"/>
      <c r="CD15289" s="62"/>
      <c r="CE15289" s="62"/>
      <c r="CF15289" s="62"/>
      <c r="CL15289" s="56" t="s">
        <v>7532</v>
      </c>
      <c r="CM15289" s="56" t="s">
        <v>216</v>
      </c>
      <c r="CN15289" s="56" t="s">
        <v>216</v>
      </c>
      <c r="CO15289" s="52"/>
      <c r="CP15289" s="52"/>
      <c r="CQ15289" s="52"/>
      <c r="CR15289" s="52"/>
      <c r="CS15289" s="52"/>
      <c r="CT15289" s="52"/>
      <c r="CU15289" s="33"/>
      <c r="CV15289" s="33"/>
    </row>
    <row r="15290" spans="74:100">
      <c r="BV15290" s="62"/>
      <c r="BW15290" s="62"/>
      <c r="BX15290" s="62"/>
      <c r="BY15290" s="62"/>
      <c r="BZ15290" s="62"/>
      <c r="CA15290" s="62"/>
      <c r="CB15290" s="62"/>
      <c r="CC15290" s="62"/>
      <c r="CD15290" s="62"/>
      <c r="CE15290" s="62"/>
      <c r="CF15290" s="62"/>
      <c r="CL15290" s="56" t="s">
        <v>7533</v>
      </c>
      <c r="CM15290" s="56" t="s">
        <v>216</v>
      </c>
      <c r="CN15290" s="56" t="s">
        <v>216</v>
      </c>
      <c r="CO15290" s="52"/>
      <c r="CP15290" s="52"/>
      <c r="CQ15290" s="52"/>
      <c r="CR15290" s="52"/>
      <c r="CS15290" s="52"/>
      <c r="CT15290" s="52"/>
      <c r="CU15290" s="33"/>
      <c r="CV15290" s="33"/>
    </row>
    <row r="15291" spans="74:100">
      <c r="BV15291" s="62"/>
      <c r="BW15291" s="62"/>
      <c r="BX15291" s="62"/>
      <c r="BY15291" s="62"/>
      <c r="BZ15291" s="62"/>
      <c r="CA15291" s="62"/>
      <c r="CB15291" s="62"/>
      <c r="CC15291" s="62"/>
      <c r="CD15291" s="62"/>
      <c r="CE15291" s="62"/>
      <c r="CF15291" s="62"/>
      <c r="CL15291" s="56" t="s">
        <v>7534</v>
      </c>
      <c r="CM15291" s="56" t="s">
        <v>216</v>
      </c>
      <c r="CN15291" s="56" t="s">
        <v>216</v>
      </c>
      <c r="CO15291" s="52"/>
      <c r="CP15291" s="52"/>
      <c r="CQ15291" s="52"/>
      <c r="CR15291" s="52"/>
      <c r="CS15291" s="52"/>
      <c r="CT15291" s="52"/>
      <c r="CU15291" s="33"/>
      <c r="CV15291" s="33"/>
    </row>
    <row r="15292" spans="74:100">
      <c r="BV15292" s="62"/>
      <c r="BW15292" s="62"/>
      <c r="BX15292" s="62"/>
      <c r="BY15292" s="62"/>
      <c r="BZ15292" s="62"/>
      <c r="CA15292" s="62"/>
      <c r="CB15292" s="62"/>
      <c r="CC15292" s="62"/>
      <c r="CD15292" s="62"/>
      <c r="CE15292" s="62"/>
      <c r="CF15292" s="62"/>
      <c r="CL15292" s="56" t="s">
        <v>7535</v>
      </c>
      <c r="CM15292" s="56" t="s">
        <v>216</v>
      </c>
      <c r="CN15292" s="56" t="s">
        <v>216</v>
      </c>
      <c r="CO15292" s="52"/>
      <c r="CP15292" s="52"/>
      <c r="CQ15292" s="52"/>
      <c r="CR15292" s="52"/>
      <c r="CS15292" s="52"/>
      <c r="CT15292" s="52"/>
      <c r="CU15292" s="33"/>
      <c r="CV15292" s="33"/>
    </row>
    <row r="15293" spans="74:100">
      <c r="BV15293" s="62"/>
      <c r="BW15293" s="62"/>
      <c r="BX15293" s="62"/>
      <c r="BY15293" s="62"/>
      <c r="BZ15293" s="62"/>
      <c r="CA15293" s="62"/>
      <c r="CB15293" s="62"/>
      <c r="CC15293" s="62"/>
      <c r="CD15293" s="62"/>
      <c r="CE15293" s="62"/>
      <c r="CF15293" s="62"/>
      <c r="CL15293" s="56" t="s">
        <v>7536</v>
      </c>
      <c r="CM15293" s="56" t="s">
        <v>216</v>
      </c>
      <c r="CN15293" s="56" t="s">
        <v>216</v>
      </c>
      <c r="CO15293" s="52"/>
      <c r="CP15293" s="52"/>
      <c r="CQ15293" s="52"/>
      <c r="CR15293" s="52"/>
      <c r="CS15293" s="52"/>
      <c r="CT15293" s="52"/>
      <c r="CU15293" s="33"/>
      <c r="CV15293" s="33"/>
    </row>
    <row r="15294" spans="74:100">
      <c r="BV15294" s="62"/>
      <c r="BW15294" s="62"/>
      <c r="BX15294" s="62"/>
      <c r="BY15294" s="62"/>
      <c r="BZ15294" s="62"/>
      <c r="CA15294" s="62"/>
      <c r="CB15294" s="62"/>
      <c r="CC15294" s="62"/>
      <c r="CD15294" s="62"/>
      <c r="CE15294" s="62"/>
      <c r="CF15294" s="62"/>
      <c r="CL15294" s="56" t="s">
        <v>7537</v>
      </c>
      <c r="CM15294" s="56" t="s">
        <v>216</v>
      </c>
      <c r="CN15294" s="56" t="s">
        <v>216</v>
      </c>
      <c r="CO15294" s="52"/>
      <c r="CP15294" s="52"/>
      <c r="CQ15294" s="52"/>
      <c r="CR15294" s="52"/>
      <c r="CS15294" s="52"/>
      <c r="CT15294" s="52"/>
      <c r="CU15294" s="33"/>
      <c r="CV15294" s="33"/>
    </row>
    <row r="15295" spans="74:100">
      <c r="BV15295" s="62"/>
      <c r="BW15295" s="62"/>
      <c r="BX15295" s="62"/>
      <c r="BY15295" s="62"/>
      <c r="BZ15295" s="62"/>
      <c r="CA15295" s="62"/>
      <c r="CB15295" s="62"/>
      <c r="CC15295" s="62"/>
      <c r="CD15295" s="62"/>
      <c r="CE15295" s="62"/>
      <c r="CF15295" s="62"/>
      <c r="CL15295" s="56" t="s">
        <v>7558</v>
      </c>
      <c r="CM15295" s="56" t="s">
        <v>216</v>
      </c>
      <c r="CN15295" s="56" t="s">
        <v>216</v>
      </c>
      <c r="CO15295" s="52"/>
      <c r="CP15295" s="52"/>
      <c r="CQ15295" s="52"/>
      <c r="CR15295" s="52"/>
      <c r="CS15295" s="52"/>
      <c r="CT15295" s="52"/>
      <c r="CU15295" s="33"/>
      <c r="CV15295" s="33"/>
    </row>
    <row r="15296" spans="74:100">
      <c r="BV15296" s="62"/>
      <c r="BW15296" s="62"/>
      <c r="BX15296" s="62"/>
      <c r="BY15296" s="62"/>
      <c r="BZ15296" s="62"/>
      <c r="CA15296" s="62"/>
      <c r="CB15296" s="62"/>
      <c r="CC15296" s="62"/>
      <c r="CD15296" s="62"/>
      <c r="CE15296" s="62"/>
      <c r="CF15296" s="62"/>
      <c r="CL15296" s="56" t="s">
        <v>17423</v>
      </c>
      <c r="CM15296" s="56" t="s">
        <v>213</v>
      </c>
      <c r="CN15296" s="56" t="s">
        <v>213</v>
      </c>
      <c r="CO15296" s="52"/>
      <c r="CP15296" s="52"/>
      <c r="CQ15296" s="52"/>
      <c r="CR15296" s="52"/>
      <c r="CS15296" s="52"/>
      <c r="CT15296" s="52"/>
      <c r="CU15296" s="33"/>
      <c r="CV15296" s="33"/>
    </row>
    <row r="15297" spans="74:100">
      <c r="BV15297" s="62"/>
      <c r="BW15297" s="62"/>
      <c r="BX15297" s="62"/>
      <c r="BY15297" s="62"/>
      <c r="BZ15297" s="62"/>
      <c r="CA15297" s="62"/>
      <c r="CB15297" s="62"/>
      <c r="CC15297" s="62"/>
      <c r="CD15297" s="62"/>
      <c r="CE15297" s="62"/>
      <c r="CF15297" s="62"/>
      <c r="CL15297" s="35" t="s">
        <v>7540</v>
      </c>
      <c r="CM15297" s="35" t="s">
        <v>217</v>
      </c>
      <c r="CN15297" s="35" t="s">
        <v>217</v>
      </c>
      <c r="CO15297" s="52"/>
      <c r="CP15297" s="52"/>
      <c r="CQ15297" s="52"/>
      <c r="CR15297" s="52"/>
      <c r="CS15297" s="52"/>
      <c r="CT15297" s="52"/>
      <c r="CU15297" s="33"/>
      <c r="CV15297" s="33"/>
    </row>
    <row r="15298" spans="74:100">
      <c r="BV15298" s="62"/>
      <c r="BW15298" s="62"/>
      <c r="BX15298" s="62"/>
      <c r="BY15298" s="62"/>
      <c r="BZ15298" s="62"/>
      <c r="CA15298" s="62"/>
      <c r="CB15298" s="62"/>
      <c r="CC15298" s="62"/>
      <c r="CD15298" s="62"/>
      <c r="CE15298" s="62"/>
      <c r="CF15298" s="62"/>
      <c r="CL15298" s="35" t="s">
        <v>7542</v>
      </c>
      <c r="CM15298" s="35" t="s">
        <v>217</v>
      </c>
      <c r="CN15298" s="35" t="s">
        <v>217</v>
      </c>
      <c r="CO15298" s="52"/>
      <c r="CP15298" s="52"/>
      <c r="CQ15298" s="52"/>
      <c r="CR15298" s="52"/>
      <c r="CS15298" s="52"/>
      <c r="CT15298" s="52"/>
      <c r="CU15298" s="33"/>
      <c r="CV15298" s="33"/>
    </row>
    <row r="15299" spans="74:100">
      <c r="BV15299" s="62"/>
      <c r="BW15299" s="62"/>
      <c r="BX15299" s="62"/>
      <c r="BY15299" s="62"/>
      <c r="BZ15299" s="62"/>
      <c r="CA15299" s="62"/>
      <c r="CB15299" s="62"/>
      <c r="CC15299" s="62"/>
      <c r="CD15299" s="62"/>
      <c r="CE15299" s="62"/>
      <c r="CF15299" s="62"/>
      <c r="CL15299" s="35" t="s">
        <v>15962</v>
      </c>
      <c r="CM15299" s="35" t="s">
        <v>217</v>
      </c>
      <c r="CN15299" s="35" t="s">
        <v>217</v>
      </c>
      <c r="CO15299" s="52"/>
      <c r="CP15299" s="52"/>
      <c r="CQ15299" s="52"/>
      <c r="CR15299" s="52"/>
      <c r="CS15299" s="52"/>
      <c r="CT15299" s="52"/>
      <c r="CU15299" s="33"/>
      <c r="CV15299" s="33"/>
    </row>
    <row r="15300" spans="74:100">
      <c r="BV15300" s="62"/>
      <c r="BW15300" s="62"/>
      <c r="BX15300" s="62"/>
      <c r="BY15300" s="62"/>
      <c r="BZ15300" s="62"/>
      <c r="CA15300" s="62"/>
      <c r="CB15300" s="62"/>
      <c r="CC15300" s="62"/>
      <c r="CD15300" s="62"/>
      <c r="CE15300" s="62"/>
      <c r="CF15300" s="62"/>
      <c r="CL15300" s="56" t="s">
        <v>811</v>
      </c>
      <c r="CM15300" s="56" t="s">
        <v>213</v>
      </c>
      <c r="CN15300" s="56" t="s">
        <v>213</v>
      </c>
      <c r="CO15300" s="52"/>
      <c r="CP15300" s="52"/>
      <c r="CQ15300" s="52"/>
      <c r="CR15300" s="52"/>
      <c r="CS15300" s="52"/>
      <c r="CT15300" s="52"/>
      <c r="CU15300" s="33"/>
      <c r="CV15300" s="33"/>
    </row>
    <row r="15301" spans="74:100">
      <c r="BV15301" s="62"/>
      <c r="BW15301" s="62"/>
      <c r="BX15301" s="62"/>
      <c r="BY15301" s="62"/>
      <c r="BZ15301" s="62"/>
      <c r="CA15301" s="62"/>
      <c r="CB15301" s="62"/>
      <c r="CC15301" s="62"/>
      <c r="CD15301" s="62"/>
      <c r="CE15301" s="62"/>
      <c r="CF15301" s="62"/>
      <c r="CL15301" s="56" t="s">
        <v>7543</v>
      </c>
      <c r="CM15301" s="56" t="s">
        <v>213</v>
      </c>
      <c r="CN15301" s="56" t="s">
        <v>213</v>
      </c>
      <c r="CO15301" s="52"/>
      <c r="CP15301" s="52"/>
      <c r="CQ15301" s="52"/>
      <c r="CR15301" s="52"/>
      <c r="CS15301" s="52"/>
      <c r="CT15301" s="52"/>
      <c r="CU15301" s="33"/>
      <c r="CV15301" s="33"/>
    </row>
    <row r="15302" spans="74:100">
      <c r="BV15302" s="62"/>
      <c r="BW15302" s="62"/>
      <c r="BX15302" s="62"/>
      <c r="BY15302" s="62"/>
      <c r="BZ15302" s="62"/>
      <c r="CA15302" s="62"/>
      <c r="CB15302" s="62"/>
      <c r="CC15302" s="62"/>
      <c r="CD15302" s="62"/>
      <c r="CE15302" s="62"/>
      <c r="CF15302" s="62"/>
      <c r="CL15302" s="56" t="s">
        <v>7544</v>
      </c>
      <c r="CM15302" s="56" t="s">
        <v>213</v>
      </c>
      <c r="CN15302" s="56" t="s">
        <v>213</v>
      </c>
      <c r="CO15302" s="52"/>
      <c r="CP15302" s="52"/>
      <c r="CQ15302" s="52"/>
      <c r="CR15302" s="52"/>
      <c r="CS15302" s="52"/>
      <c r="CT15302" s="52"/>
      <c r="CU15302" s="33"/>
      <c r="CV15302" s="33"/>
    </row>
    <row r="15303" spans="74:100">
      <c r="BV15303" s="62"/>
      <c r="BW15303" s="62"/>
      <c r="BX15303" s="62"/>
      <c r="BY15303" s="62"/>
      <c r="BZ15303" s="62"/>
      <c r="CA15303" s="62"/>
      <c r="CB15303" s="62"/>
      <c r="CC15303" s="62"/>
      <c r="CD15303" s="62"/>
      <c r="CE15303" s="62"/>
      <c r="CF15303" s="62"/>
      <c r="CL15303" s="56" t="s">
        <v>7545</v>
      </c>
      <c r="CM15303" s="56" t="s">
        <v>213</v>
      </c>
      <c r="CN15303" s="56" t="s">
        <v>213</v>
      </c>
      <c r="CO15303" s="52"/>
      <c r="CP15303" s="52"/>
      <c r="CQ15303" s="52"/>
      <c r="CR15303" s="52"/>
      <c r="CS15303" s="52"/>
      <c r="CT15303" s="52"/>
      <c r="CU15303" s="33"/>
      <c r="CV15303" s="33"/>
    </row>
    <row r="15304" spans="74:100">
      <c r="BV15304" s="62"/>
      <c r="BW15304" s="62"/>
      <c r="BX15304" s="62"/>
      <c r="BY15304" s="62"/>
      <c r="BZ15304" s="62"/>
      <c r="CA15304" s="62"/>
      <c r="CB15304" s="62"/>
      <c r="CC15304" s="62"/>
      <c r="CD15304" s="62"/>
      <c r="CE15304" s="62"/>
      <c r="CF15304" s="62"/>
      <c r="CL15304" s="56" t="s">
        <v>25166</v>
      </c>
      <c r="CM15304" s="56" t="s">
        <v>213</v>
      </c>
      <c r="CN15304" s="56" t="s">
        <v>213</v>
      </c>
      <c r="CO15304" s="52"/>
      <c r="CP15304" s="52"/>
      <c r="CQ15304" s="52"/>
      <c r="CR15304" s="52"/>
      <c r="CS15304" s="52"/>
      <c r="CT15304" s="52"/>
      <c r="CU15304" s="33"/>
      <c r="CV15304" s="33"/>
    </row>
    <row r="15305" spans="74:100">
      <c r="BV15305" s="62"/>
      <c r="BW15305" s="62"/>
      <c r="BX15305" s="62"/>
      <c r="BY15305" s="62"/>
      <c r="BZ15305" s="62"/>
      <c r="CA15305" s="62"/>
      <c r="CB15305" s="62"/>
      <c r="CC15305" s="62"/>
      <c r="CD15305" s="62"/>
      <c r="CE15305" s="62"/>
      <c r="CF15305" s="62"/>
      <c r="CL15305" s="56" t="s">
        <v>25167</v>
      </c>
      <c r="CM15305" s="56" t="s">
        <v>213</v>
      </c>
      <c r="CN15305" s="56" t="s">
        <v>213</v>
      </c>
      <c r="CO15305" s="52"/>
      <c r="CP15305" s="52"/>
      <c r="CQ15305" s="52"/>
      <c r="CR15305" s="52"/>
      <c r="CS15305" s="52"/>
      <c r="CT15305" s="52"/>
      <c r="CU15305" s="33"/>
      <c r="CV15305" s="33"/>
    </row>
    <row r="15306" spans="74:100">
      <c r="BV15306" s="62"/>
      <c r="BW15306" s="62"/>
      <c r="BX15306" s="62"/>
      <c r="BY15306" s="62"/>
      <c r="BZ15306" s="62"/>
      <c r="CA15306" s="62"/>
      <c r="CB15306" s="62"/>
      <c r="CC15306" s="62"/>
      <c r="CD15306" s="62"/>
      <c r="CE15306" s="62"/>
      <c r="CF15306" s="62"/>
      <c r="CL15306" s="56" t="s">
        <v>25168</v>
      </c>
      <c r="CM15306" s="56" t="s">
        <v>213</v>
      </c>
      <c r="CN15306" s="56" t="s">
        <v>213</v>
      </c>
      <c r="CO15306" s="52"/>
      <c r="CP15306" s="52"/>
      <c r="CQ15306" s="52"/>
      <c r="CR15306" s="52"/>
      <c r="CS15306" s="52"/>
      <c r="CT15306" s="52"/>
      <c r="CU15306" s="33"/>
      <c r="CV15306" s="33"/>
    </row>
    <row r="15307" spans="74:100">
      <c r="BV15307" s="62"/>
      <c r="BW15307" s="62"/>
      <c r="BX15307" s="62"/>
      <c r="BY15307" s="62"/>
      <c r="BZ15307" s="62"/>
      <c r="CA15307" s="62"/>
      <c r="CB15307" s="62"/>
      <c r="CC15307" s="62"/>
      <c r="CD15307" s="62"/>
      <c r="CE15307" s="62"/>
      <c r="CF15307" s="62"/>
      <c r="CL15307" s="56" t="s">
        <v>25169</v>
      </c>
      <c r="CM15307" s="56" t="s">
        <v>213</v>
      </c>
      <c r="CN15307" s="56" t="s">
        <v>213</v>
      </c>
      <c r="CO15307" s="52"/>
      <c r="CP15307" s="52"/>
      <c r="CQ15307" s="52"/>
      <c r="CR15307" s="52"/>
      <c r="CS15307" s="52"/>
      <c r="CT15307" s="52"/>
      <c r="CU15307" s="33"/>
      <c r="CV15307" s="33"/>
    </row>
    <row r="15308" spans="74:100">
      <c r="BV15308" s="62"/>
      <c r="BW15308" s="62"/>
      <c r="BX15308" s="62"/>
      <c r="BY15308" s="62"/>
      <c r="BZ15308" s="62"/>
      <c r="CA15308" s="62"/>
      <c r="CB15308" s="62"/>
      <c r="CC15308" s="62"/>
      <c r="CD15308" s="62"/>
      <c r="CE15308" s="62"/>
      <c r="CF15308" s="62"/>
      <c r="CL15308" s="56" t="s">
        <v>23468</v>
      </c>
      <c r="CM15308" s="56" t="s">
        <v>214</v>
      </c>
      <c r="CN15308" s="56" t="s">
        <v>214</v>
      </c>
      <c r="CO15308" s="52"/>
      <c r="CP15308" s="52"/>
      <c r="CQ15308" s="52"/>
      <c r="CR15308" s="52"/>
      <c r="CS15308" s="52"/>
      <c r="CT15308" s="52"/>
      <c r="CU15308" s="33"/>
      <c r="CV15308" s="33"/>
    </row>
    <row r="15309" spans="74:100">
      <c r="BV15309" s="62"/>
      <c r="BW15309" s="62"/>
      <c r="BX15309" s="62"/>
      <c r="BY15309" s="62"/>
      <c r="BZ15309" s="62"/>
      <c r="CA15309" s="62"/>
      <c r="CB15309" s="62"/>
      <c r="CC15309" s="62"/>
      <c r="CD15309" s="62"/>
      <c r="CE15309" s="62"/>
      <c r="CF15309" s="62"/>
      <c r="CL15309" s="56" t="s">
        <v>23469</v>
      </c>
      <c r="CM15309" s="56" t="s">
        <v>213</v>
      </c>
      <c r="CN15309" s="56" t="s">
        <v>213</v>
      </c>
      <c r="CO15309" s="52"/>
      <c r="CP15309" s="52"/>
      <c r="CQ15309" s="52"/>
      <c r="CR15309" s="52"/>
      <c r="CS15309" s="52"/>
      <c r="CT15309" s="52"/>
      <c r="CU15309" s="33"/>
      <c r="CV15309" s="33"/>
    </row>
    <row r="15310" spans="74:100">
      <c r="BV15310" s="62"/>
      <c r="BW15310" s="62"/>
      <c r="BX15310" s="62"/>
      <c r="BY15310" s="62"/>
      <c r="BZ15310" s="62"/>
      <c r="CA15310" s="62"/>
      <c r="CB15310" s="62"/>
      <c r="CC15310" s="62"/>
      <c r="CD15310" s="62"/>
      <c r="CE15310" s="62"/>
      <c r="CF15310" s="62"/>
      <c r="CL15310" s="56" t="s">
        <v>7546</v>
      </c>
      <c r="CM15310" s="56" t="s">
        <v>216</v>
      </c>
      <c r="CN15310" s="56" t="s">
        <v>216</v>
      </c>
      <c r="CO15310" s="52"/>
      <c r="CP15310" s="52"/>
      <c r="CQ15310" s="52"/>
      <c r="CR15310" s="52"/>
      <c r="CS15310" s="52"/>
      <c r="CT15310" s="52"/>
      <c r="CU15310" s="33"/>
      <c r="CV15310" s="33"/>
    </row>
    <row r="15311" spans="74:100">
      <c r="BV15311" s="62"/>
      <c r="BW15311" s="62"/>
      <c r="BX15311" s="62"/>
      <c r="BY15311" s="62"/>
      <c r="BZ15311" s="62"/>
      <c r="CA15311" s="62"/>
      <c r="CB15311" s="62"/>
      <c r="CC15311" s="62"/>
      <c r="CD15311" s="62"/>
      <c r="CE15311" s="62"/>
      <c r="CF15311" s="62"/>
      <c r="CL15311" s="56" t="s">
        <v>15673</v>
      </c>
      <c r="CM15311" s="56" t="s">
        <v>216</v>
      </c>
      <c r="CN15311" s="56" t="s">
        <v>216</v>
      </c>
      <c r="CO15311" s="52"/>
      <c r="CP15311" s="52"/>
      <c r="CQ15311" s="52"/>
      <c r="CR15311" s="52"/>
      <c r="CS15311" s="52"/>
      <c r="CT15311" s="52"/>
      <c r="CU15311" s="33"/>
      <c r="CV15311" s="33"/>
    </row>
    <row r="15312" spans="74:100">
      <c r="BV15312" s="62"/>
      <c r="BW15312" s="62"/>
      <c r="BX15312" s="62"/>
      <c r="BY15312" s="62"/>
      <c r="BZ15312" s="62"/>
      <c r="CA15312" s="62"/>
      <c r="CB15312" s="62"/>
      <c r="CC15312" s="62"/>
      <c r="CD15312" s="62"/>
      <c r="CE15312" s="62"/>
      <c r="CF15312" s="62"/>
      <c r="CL15312" s="56" t="s">
        <v>16075</v>
      </c>
      <c r="CM15312" s="56" t="s">
        <v>217</v>
      </c>
      <c r="CN15312" s="56" t="s">
        <v>217</v>
      </c>
      <c r="CO15312" s="52"/>
      <c r="CP15312" s="52"/>
      <c r="CQ15312" s="52"/>
      <c r="CR15312" s="52"/>
      <c r="CS15312" s="52"/>
      <c r="CT15312" s="52"/>
      <c r="CU15312" s="33"/>
      <c r="CV15312" s="33"/>
    </row>
    <row r="15313" spans="74:100">
      <c r="BV15313" s="62"/>
      <c r="BW15313" s="62"/>
      <c r="BX15313" s="62"/>
      <c r="BY15313" s="62"/>
      <c r="BZ15313" s="62"/>
      <c r="CA15313" s="62"/>
      <c r="CB15313" s="62"/>
      <c r="CC15313" s="62"/>
      <c r="CD15313" s="62"/>
      <c r="CE15313" s="62"/>
      <c r="CF15313" s="62"/>
      <c r="CL15313" s="56" t="s">
        <v>7547</v>
      </c>
      <c r="CM15313" s="56" t="s">
        <v>216</v>
      </c>
      <c r="CN15313" s="56" t="s">
        <v>216</v>
      </c>
      <c r="CO15313" s="52"/>
      <c r="CP15313" s="52"/>
      <c r="CQ15313" s="52"/>
      <c r="CR15313" s="52"/>
      <c r="CS15313" s="52"/>
      <c r="CT15313" s="52"/>
      <c r="CU15313" s="33"/>
      <c r="CV15313" s="33"/>
    </row>
    <row r="15314" spans="74:100">
      <c r="BV15314" s="62"/>
      <c r="BW15314" s="62"/>
      <c r="BX15314" s="62"/>
      <c r="BY15314" s="62"/>
      <c r="BZ15314" s="62"/>
      <c r="CA15314" s="62"/>
      <c r="CB15314" s="62"/>
      <c r="CC15314" s="62"/>
      <c r="CD15314" s="62"/>
      <c r="CE15314" s="62"/>
      <c r="CF15314" s="62"/>
      <c r="CL15314" s="56" t="s">
        <v>23470</v>
      </c>
      <c r="CM15314" s="56" t="s">
        <v>216</v>
      </c>
      <c r="CN15314" s="56" t="s">
        <v>216</v>
      </c>
      <c r="CO15314" s="52"/>
      <c r="CP15314" s="52"/>
      <c r="CQ15314" s="52"/>
      <c r="CR15314" s="52"/>
      <c r="CS15314" s="52"/>
      <c r="CT15314" s="52"/>
      <c r="CU15314" s="33"/>
      <c r="CV15314" s="33"/>
    </row>
    <row r="15315" spans="74:100">
      <c r="BV15315" s="62"/>
      <c r="BW15315" s="62"/>
      <c r="BX15315" s="62"/>
      <c r="BY15315" s="62"/>
      <c r="BZ15315" s="62"/>
      <c r="CA15315" s="62"/>
      <c r="CB15315" s="62"/>
      <c r="CC15315" s="62"/>
      <c r="CD15315" s="62"/>
      <c r="CE15315" s="62"/>
      <c r="CF15315" s="62"/>
      <c r="CL15315" s="56" t="s">
        <v>23471</v>
      </c>
      <c r="CM15315" s="56" t="s">
        <v>216</v>
      </c>
      <c r="CN15315" s="56" t="s">
        <v>216</v>
      </c>
      <c r="CO15315" s="52"/>
      <c r="CP15315" s="52"/>
      <c r="CQ15315" s="52"/>
      <c r="CR15315" s="52"/>
      <c r="CS15315" s="52"/>
      <c r="CT15315" s="52"/>
      <c r="CU15315" s="33"/>
      <c r="CV15315" s="33"/>
    </row>
    <row r="15316" spans="74:100">
      <c r="BV15316" s="62"/>
      <c r="BW15316" s="62"/>
      <c r="BX15316" s="62"/>
      <c r="BY15316" s="62"/>
      <c r="BZ15316" s="62"/>
      <c r="CA15316" s="62"/>
      <c r="CB15316" s="62"/>
      <c r="CC15316" s="62"/>
      <c r="CD15316" s="62"/>
      <c r="CE15316" s="62"/>
      <c r="CF15316" s="62"/>
      <c r="CL15316" s="56" t="s">
        <v>7548</v>
      </c>
      <c r="CM15316" s="56" t="s">
        <v>216</v>
      </c>
      <c r="CN15316" s="56" t="s">
        <v>216</v>
      </c>
      <c r="CO15316" s="52"/>
      <c r="CP15316" s="52"/>
      <c r="CQ15316" s="52"/>
      <c r="CR15316" s="52"/>
      <c r="CS15316" s="52"/>
      <c r="CT15316" s="52"/>
      <c r="CU15316" s="33"/>
      <c r="CV15316" s="33"/>
    </row>
    <row r="15317" spans="74:100">
      <c r="BV15317" s="62"/>
      <c r="BW15317" s="62"/>
      <c r="BX15317" s="62"/>
      <c r="BY15317" s="62"/>
      <c r="BZ15317" s="62"/>
      <c r="CA15317" s="62"/>
      <c r="CB15317" s="62"/>
      <c r="CC15317" s="62"/>
      <c r="CD15317" s="62"/>
      <c r="CE15317" s="62"/>
      <c r="CF15317" s="62"/>
      <c r="CL15317" s="35" t="s">
        <v>7553</v>
      </c>
      <c r="CM15317" s="35" t="s">
        <v>217</v>
      </c>
      <c r="CN15317" s="35" t="s">
        <v>217</v>
      </c>
      <c r="CO15317" s="52"/>
      <c r="CP15317" s="52"/>
      <c r="CQ15317" s="52"/>
      <c r="CR15317" s="52"/>
      <c r="CS15317" s="52"/>
      <c r="CT15317" s="52"/>
      <c r="CU15317" s="33"/>
      <c r="CV15317" s="33"/>
    </row>
    <row r="15318" spans="74:100">
      <c r="BV15318" s="62"/>
      <c r="BW15318" s="62"/>
      <c r="BX15318" s="62"/>
      <c r="BY15318" s="62"/>
      <c r="BZ15318" s="62"/>
      <c r="CA15318" s="62"/>
      <c r="CB15318" s="62"/>
      <c r="CC15318" s="62"/>
      <c r="CD15318" s="62"/>
      <c r="CE15318" s="62"/>
      <c r="CF15318" s="62"/>
      <c r="CL15318" s="35" t="s">
        <v>7554</v>
      </c>
      <c r="CM15318" s="35" t="s">
        <v>217</v>
      </c>
      <c r="CN15318" s="35" t="s">
        <v>217</v>
      </c>
      <c r="CO15318" s="52"/>
      <c r="CP15318" s="52"/>
      <c r="CQ15318" s="52"/>
      <c r="CR15318" s="52"/>
      <c r="CS15318" s="52"/>
      <c r="CT15318" s="52"/>
      <c r="CU15318" s="33"/>
      <c r="CV15318" s="33"/>
    </row>
    <row r="15319" spans="74:100">
      <c r="BV15319" s="62"/>
      <c r="BW15319" s="62"/>
      <c r="BX15319" s="62"/>
      <c r="BY15319" s="62"/>
      <c r="BZ15319" s="62"/>
      <c r="CA15319" s="62"/>
      <c r="CB15319" s="62"/>
      <c r="CC15319" s="62"/>
      <c r="CD15319" s="62"/>
      <c r="CE15319" s="62"/>
      <c r="CF15319" s="62"/>
      <c r="CL15319" s="56" t="s">
        <v>25170</v>
      </c>
      <c r="CM15319" s="56" t="s">
        <v>214</v>
      </c>
      <c r="CN15319" s="56" t="s">
        <v>214</v>
      </c>
      <c r="CO15319" s="52"/>
      <c r="CP15319" s="52"/>
      <c r="CQ15319" s="52"/>
      <c r="CR15319" s="52"/>
      <c r="CS15319" s="52"/>
      <c r="CT15319" s="52"/>
      <c r="CU15319" s="33"/>
      <c r="CV15319" s="33"/>
    </row>
    <row r="15320" spans="74:100">
      <c r="BV15320" s="62"/>
      <c r="BW15320" s="62"/>
      <c r="BX15320" s="62"/>
      <c r="BY15320" s="62"/>
      <c r="BZ15320" s="62"/>
      <c r="CA15320" s="62"/>
      <c r="CB15320" s="62"/>
      <c r="CC15320" s="62"/>
      <c r="CD15320" s="62"/>
      <c r="CE15320" s="62"/>
      <c r="CF15320" s="62"/>
      <c r="CL15320" s="56" t="s">
        <v>29064</v>
      </c>
      <c r="CM15320" s="56" t="s">
        <v>214</v>
      </c>
      <c r="CN15320" s="56" t="s">
        <v>214</v>
      </c>
      <c r="CO15320" s="52"/>
      <c r="CP15320" s="52"/>
      <c r="CQ15320" s="52"/>
      <c r="CR15320" s="52"/>
      <c r="CS15320" s="52"/>
      <c r="CT15320" s="52"/>
      <c r="CU15320" s="33"/>
      <c r="CV15320" s="33"/>
    </row>
    <row r="15321" spans="74:100">
      <c r="BV15321" s="62"/>
      <c r="BW15321" s="62"/>
      <c r="BX15321" s="62"/>
      <c r="BY15321" s="62"/>
      <c r="BZ15321" s="62"/>
      <c r="CA15321" s="62"/>
      <c r="CB15321" s="62"/>
      <c r="CC15321" s="62"/>
      <c r="CD15321" s="62"/>
      <c r="CE15321" s="62"/>
      <c r="CF15321" s="62"/>
      <c r="CL15321" s="56" t="s">
        <v>25171</v>
      </c>
      <c r="CM15321" s="56" t="s">
        <v>214</v>
      </c>
      <c r="CN15321" s="56" t="s">
        <v>214</v>
      </c>
      <c r="CO15321" s="52"/>
      <c r="CP15321" s="52"/>
      <c r="CQ15321" s="52"/>
      <c r="CR15321" s="52"/>
      <c r="CS15321" s="52"/>
      <c r="CT15321" s="52"/>
      <c r="CU15321" s="33"/>
      <c r="CV15321" s="33"/>
    </row>
    <row r="15322" spans="74:100">
      <c r="BV15322" s="62"/>
      <c r="BW15322" s="62"/>
      <c r="BX15322" s="62"/>
      <c r="BY15322" s="62"/>
      <c r="BZ15322" s="62"/>
      <c r="CA15322" s="62"/>
      <c r="CB15322" s="62"/>
      <c r="CC15322" s="62"/>
      <c r="CD15322" s="62"/>
      <c r="CE15322" s="62"/>
      <c r="CF15322" s="62"/>
      <c r="CL15322" s="56" t="s">
        <v>25172</v>
      </c>
      <c r="CM15322" s="56" t="s">
        <v>214</v>
      </c>
      <c r="CN15322" s="56" t="s">
        <v>214</v>
      </c>
      <c r="CO15322" s="52"/>
      <c r="CP15322" s="52"/>
      <c r="CQ15322" s="52"/>
      <c r="CR15322" s="52"/>
      <c r="CS15322" s="52"/>
      <c r="CT15322" s="52"/>
      <c r="CU15322" s="33"/>
      <c r="CV15322" s="33"/>
    </row>
    <row r="15323" spans="74:100">
      <c r="BV15323" s="62"/>
      <c r="BW15323" s="62"/>
      <c r="BX15323" s="62"/>
      <c r="BY15323" s="62"/>
      <c r="BZ15323" s="62"/>
      <c r="CA15323" s="62"/>
      <c r="CB15323" s="62"/>
      <c r="CC15323" s="62"/>
      <c r="CD15323" s="62"/>
      <c r="CE15323" s="62"/>
      <c r="CF15323" s="62"/>
      <c r="CL15323" s="35" t="s">
        <v>7555</v>
      </c>
      <c r="CM15323" s="35" t="s">
        <v>217</v>
      </c>
      <c r="CN15323" s="35" t="s">
        <v>217</v>
      </c>
      <c r="CO15323" s="52"/>
      <c r="CP15323" s="52"/>
      <c r="CQ15323" s="52"/>
      <c r="CR15323" s="52"/>
      <c r="CS15323" s="52"/>
      <c r="CT15323" s="52"/>
      <c r="CU15323" s="33"/>
      <c r="CV15323" s="33"/>
    </row>
    <row r="15324" spans="74:100">
      <c r="BV15324" s="62"/>
      <c r="BW15324" s="62"/>
      <c r="BX15324" s="62"/>
      <c r="BY15324" s="62"/>
      <c r="BZ15324" s="62"/>
      <c r="CA15324" s="62"/>
      <c r="CB15324" s="62"/>
      <c r="CC15324" s="62"/>
      <c r="CD15324" s="62"/>
      <c r="CE15324" s="62"/>
      <c r="CF15324" s="62"/>
      <c r="CL15324" s="56" t="s">
        <v>15669</v>
      </c>
      <c r="CM15324" s="56" t="s">
        <v>214</v>
      </c>
      <c r="CN15324" s="56" t="s">
        <v>214</v>
      </c>
      <c r="CO15324" s="52"/>
      <c r="CP15324" s="52"/>
      <c r="CQ15324" s="52"/>
      <c r="CR15324" s="52"/>
      <c r="CS15324" s="52"/>
      <c r="CT15324" s="52"/>
      <c r="CU15324" s="33"/>
      <c r="CV15324" s="33"/>
    </row>
    <row r="15325" spans="74:100">
      <c r="BV15325" s="62"/>
      <c r="BW15325" s="62"/>
      <c r="BX15325" s="62"/>
      <c r="BY15325" s="62"/>
      <c r="BZ15325" s="62"/>
      <c r="CA15325" s="62"/>
      <c r="CB15325" s="62"/>
      <c r="CC15325" s="62"/>
      <c r="CD15325" s="62"/>
      <c r="CE15325" s="62"/>
      <c r="CF15325" s="62"/>
      <c r="CL15325" s="56" t="s">
        <v>29065</v>
      </c>
      <c r="CM15325" s="56" t="s">
        <v>214</v>
      </c>
      <c r="CN15325" s="56" t="s">
        <v>214</v>
      </c>
      <c r="CO15325" s="52"/>
      <c r="CP15325" s="52"/>
      <c r="CQ15325" s="52"/>
      <c r="CR15325" s="52"/>
      <c r="CS15325" s="52"/>
      <c r="CT15325" s="52"/>
      <c r="CU15325" s="33"/>
      <c r="CV15325" s="33"/>
    </row>
    <row r="15326" spans="74:100">
      <c r="BV15326" s="62"/>
      <c r="BW15326" s="62"/>
      <c r="BX15326" s="62"/>
      <c r="BY15326" s="62"/>
      <c r="BZ15326" s="62"/>
      <c r="CA15326" s="62"/>
      <c r="CB15326" s="62"/>
      <c r="CC15326" s="62"/>
      <c r="CD15326" s="62"/>
      <c r="CE15326" s="62"/>
      <c r="CF15326" s="62"/>
      <c r="CL15326" s="56" t="s">
        <v>16057</v>
      </c>
      <c r="CM15326" s="56" t="s">
        <v>216</v>
      </c>
      <c r="CN15326" s="56" t="s">
        <v>216</v>
      </c>
      <c r="CO15326" s="52"/>
      <c r="CP15326" s="52"/>
      <c r="CQ15326" s="52"/>
      <c r="CR15326" s="52"/>
      <c r="CS15326" s="52"/>
      <c r="CT15326" s="52"/>
      <c r="CU15326" s="33"/>
      <c r="CV15326" s="33"/>
    </row>
    <row r="15327" spans="74:100">
      <c r="BV15327" s="62"/>
      <c r="BW15327" s="62"/>
      <c r="BX15327" s="62"/>
      <c r="BY15327" s="62"/>
      <c r="BZ15327" s="62"/>
      <c r="CA15327" s="62"/>
      <c r="CB15327" s="62"/>
      <c r="CC15327" s="62"/>
      <c r="CD15327" s="62"/>
      <c r="CE15327" s="62"/>
      <c r="CF15327" s="62"/>
      <c r="CL15327" s="35" t="s">
        <v>7556</v>
      </c>
      <c r="CM15327" s="35" t="s">
        <v>217</v>
      </c>
      <c r="CN15327" s="35" t="s">
        <v>217</v>
      </c>
      <c r="CO15327" s="52"/>
      <c r="CP15327" s="52"/>
      <c r="CQ15327" s="52"/>
      <c r="CR15327" s="52"/>
      <c r="CS15327" s="52"/>
      <c r="CT15327" s="52"/>
      <c r="CU15327" s="33"/>
      <c r="CV15327" s="33"/>
    </row>
    <row r="15328" spans="74:100">
      <c r="BV15328" s="62"/>
      <c r="BW15328" s="62"/>
      <c r="BX15328" s="62"/>
      <c r="BY15328" s="62"/>
      <c r="BZ15328" s="62"/>
      <c r="CA15328" s="62"/>
      <c r="CB15328" s="62"/>
      <c r="CC15328" s="62"/>
      <c r="CD15328" s="62"/>
      <c r="CE15328" s="62"/>
      <c r="CF15328" s="62"/>
      <c r="CL15328" s="56" t="s">
        <v>15678</v>
      </c>
      <c r="CM15328" s="56" t="s">
        <v>216</v>
      </c>
      <c r="CN15328" s="56" t="s">
        <v>216</v>
      </c>
      <c r="CO15328" s="52"/>
      <c r="CP15328" s="52"/>
      <c r="CQ15328" s="52"/>
      <c r="CR15328" s="52"/>
      <c r="CS15328" s="52"/>
      <c r="CT15328" s="52"/>
      <c r="CU15328" s="33"/>
      <c r="CV15328" s="33"/>
    </row>
    <row r="15329" spans="74:100">
      <c r="BV15329" s="62"/>
      <c r="BW15329" s="62"/>
      <c r="BX15329" s="62"/>
      <c r="BY15329" s="62"/>
      <c r="BZ15329" s="62"/>
      <c r="CA15329" s="62"/>
      <c r="CB15329" s="62"/>
      <c r="CC15329" s="62"/>
      <c r="CD15329" s="62"/>
      <c r="CE15329" s="62"/>
      <c r="CF15329" s="62"/>
      <c r="CL15329" s="56" t="s">
        <v>7549</v>
      </c>
      <c r="CM15329" s="56" t="s">
        <v>216</v>
      </c>
      <c r="CN15329" s="56" t="s">
        <v>216</v>
      </c>
      <c r="CO15329" s="52"/>
      <c r="CP15329" s="52"/>
      <c r="CQ15329" s="52"/>
      <c r="CR15329" s="52"/>
      <c r="CS15329" s="52"/>
      <c r="CT15329" s="52"/>
      <c r="CU15329" s="33"/>
      <c r="CV15329" s="33"/>
    </row>
    <row r="15330" spans="74:100">
      <c r="BV15330" s="62"/>
      <c r="BW15330" s="62"/>
      <c r="BX15330" s="62"/>
      <c r="BY15330" s="62"/>
      <c r="BZ15330" s="62"/>
      <c r="CA15330" s="62"/>
      <c r="CB15330" s="62"/>
      <c r="CC15330" s="62"/>
      <c r="CD15330" s="62"/>
      <c r="CE15330" s="62"/>
      <c r="CF15330" s="62"/>
      <c r="CL15330" s="56" t="s">
        <v>15679</v>
      </c>
      <c r="CM15330" s="56" t="s">
        <v>216</v>
      </c>
      <c r="CN15330" s="56" t="s">
        <v>216</v>
      </c>
      <c r="CO15330" s="52"/>
      <c r="CP15330" s="52"/>
      <c r="CQ15330" s="52"/>
      <c r="CR15330" s="52"/>
      <c r="CS15330" s="52"/>
      <c r="CT15330" s="52"/>
      <c r="CU15330" s="33"/>
      <c r="CV15330" s="33"/>
    </row>
    <row r="15331" spans="74:100">
      <c r="BV15331" s="62"/>
      <c r="BW15331" s="62"/>
      <c r="BX15331" s="62"/>
      <c r="BY15331" s="62"/>
      <c r="BZ15331" s="62"/>
      <c r="CA15331" s="62"/>
      <c r="CB15331" s="62"/>
      <c r="CC15331" s="62"/>
      <c r="CD15331" s="62"/>
      <c r="CE15331" s="62"/>
      <c r="CF15331" s="62"/>
      <c r="CL15331" s="56" t="s">
        <v>15674</v>
      </c>
      <c r="CM15331" s="56" t="s">
        <v>216</v>
      </c>
      <c r="CN15331" s="56" t="s">
        <v>216</v>
      </c>
      <c r="CO15331" s="52"/>
      <c r="CP15331" s="52"/>
      <c r="CQ15331" s="52"/>
      <c r="CR15331" s="52"/>
      <c r="CS15331" s="52"/>
      <c r="CT15331" s="52"/>
      <c r="CU15331" s="33"/>
      <c r="CV15331" s="33"/>
    </row>
    <row r="15332" spans="74:100">
      <c r="BV15332" s="62"/>
      <c r="BW15332" s="62"/>
      <c r="BX15332" s="62"/>
      <c r="BY15332" s="62"/>
      <c r="BZ15332" s="62"/>
      <c r="CA15332" s="62"/>
      <c r="CB15332" s="62"/>
      <c r="CC15332" s="62"/>
      <c r="CD15332" s="62"/>
      <c r="CE15332" s="62"/>
      <c r="CF15332" s="62"/>
      <c r="CL15332" s="56" t="s">
        <v>15680</v>
      </c>
      <c r="CM15332" s="56" t="s">
        <v>216</v>
      </c>
      <c r="CN15332" s="56" t="s">
        <v>216</v>
      </c>
      <c r="CO15332" s="52"/>
      <c r="CP15332" s="52"/>
      <c r="CQ15332" s="52"/>
      <c r="CR15332" s="52"/>
      <c r="CS15332" s="52"/>
      <c r="CT15332" s="52"/>
      <c r="CU15332" s="33"/>
      <c r="CV15332" s="33"/>
    </row>
    <row r="15333" spans="74:100">
      <c r="BV15333" s="62"/>
      <c r="BW15333" s="62"/>
      <c r="BX15333" s="62"/>
      <c r="BY15333" s="62"/>
      <c r="BZ15333" s="62"/>
      <c r="CA15333" s="62"/>
      <c r="CB15333" s="62"/>
      <c r="CC15333" s="62"/>
      <c r="CD15333" s="62"/>
      <c r="CE15333" s="62"/>
      <c r="CF15333" s="62"/>
      <c r="CL15333" s="56" t="s">
        <v>15681</v>
      </c>
      <c r="CM15333" s="56" t="s">
        <v>216</v>
      </c>
      <c r="CN15333" s="56" t="s">
        <v>216</v>
      </c>
      <c r="CO15333" s="52"/>
      <c r="CP15333" s="52"/>
      <c r="CQ15333" s="52"/>
      <c r="CR15333" s="52"/>
      <c r="CS15333" s="52"/>
      <c r="CT15333" s="52"/>
      <c r="CU15333" s="33"/>
      <c r="CV15333" s="33"/>
    </row>
    <row r="15334" spans="74:100">
      <c r="BV15334" s="62"/>
      <c r="BW15334" s="62"/>
      <c r="BX15334" s="62"/>
      <c r="BY15334" s="62"/>
      <c r="BZ15334" s="62"/>
      <c r="CA15334" s="62"/>
      <c r="CB15334" s="62"/>
      <c r="CC15334" s="62"/>
      <c r="CD15334" s="62"/>
      <c r="CE15334" s="62"/>
      <c r="CF15334" s="62"/>
      <c r="CL15334" s="56" t="s">
        <v>15670</v>
      </c>
      <c r="CM15334" s="56" t="s">
        <v>214</v>
      </c>
      <c r="CN15334" s="56" t="s">
        <v>214</v>
      </c>
      <c r="CO15334" s="52"/>
      <c r="CP15334" s="52"/>
      <c r="CQ15334" s="52"/>
      <c r="CR15334" s="52"/>
      <c r="CS15334" s="52"/>
      <c r="CT15334" s="52"/>
      <c r="CU15334" s="33"/>
      <c r="CV15334" s="33"/>
    </row>
    <row r="15335" spans="74:100">
      <c r="BV15335" s="62"/>
      <c r="BW15335" s="62"/>
      <c r="BX15335" s="62"/>
      <c r="BY15335" s="62"/>
      <c r="BZ15335" s="62"/>
      <c r="CA15335" s="62"/>
      <c r="CB15335" s="62"/>
      <c r="CC15335" s="62"/>
      <c r="CD15335" s="62"/>
      <c r="CE15335" s="62"/>
      <c r="CF15335" s="62"/>
      <c r="CL15335" s="56" t="s">
        <v>15682</v>
      </c>
      <c r="CM15335" s="56" t="s">
        <v>216</v>
      </c>
      <c r="CN15335" s="56" t="s">
        <v>216</v>
      </c>
      <c r="CO15335" s="52"/>
      <c r="CP15335" s="52"/>
      <c r="CQ15335" s="52"/>
      <c r="CR15335" s="52"/>
      <c r="CS15335" s="52"/>
      <c r="CT15335" s="52"/>
      <c r="CU15335" s="33"/>
      <c r="CV15335" s="33"/>
    </row>
    <row r="15336" spans="74:100">
      <c r="BV15336" s="62"/>
      <c r="BW15336" s="62"/>
      <c r="BX15336" s="62"/>
      <c r="BY15336" s="62"/>
      <c r="BZ15336" s="62"/>
      <c r="CA15336" s="62"/>
      <c r="CB15336" s="62"/>
      <c r="CC15336" s="62"/>
      <c r="CD15336" s="62"/>
      <c r="CE15336" s="62"/>
      <c r="CF15336" s="62"/>
      <c r="CL15336" s="56" t="s">
        <v>15683</v>
      </c>
      <c r="CM15336" s="56" t="s">
        <v>216</v>
      </c>
      <c r="CN15336" s="56" t="s">
        <v>216</v>
      </c>
      <c r="CO15336" s="52"/>
      <c r="CP15336" s="52"/>
      <c r="CQ15336" s="52"/>
      <c r="CR15336" s="52"/>
      <c r="CS15336" s="52"/>
      <c r="CT15336" s="52"/>
      <c r="CU15336" s="33"/>
      <c r="CV15336" s="33"/>
    </row>
    <row r="15337" spans="74:100">
      <c r="BV15337" s="62"/>
      <c r="BW15337" s="62"/>
      <c r="BX15337" s="62"/>
      <c r="BY15337" s="62"/>
      <c r="BZ15337" s="62"/>
      <c r="CA15337" s="62"/>
      <c r="CB15337" s="62"/>
      <c r="CC15337" s="62"/>
      <c r="CD15337" s="62"/>
      <c r="CE15337" s="62"/>
      <c r="CF15337" s="62"/>
      <c r="CL15337" s="56" t="s">
        <v>15684</v>
      </c>
      <c r="CM15337" s="56" t="s">
        <v>216</v>
      </c>
      <c r="CN15337" s="56" t="s">
        <v>216</v>
      </c>
      <c r="CO15337" s="52"/>
      <c r="CP15337" s="52"/>
      <c r="CQ15337" s="52"/>
      <c r="CR15337" s="52"/>
      <c r="CS15337" s="52"/>
      <c r="CT15337" s="52"/>
      <c r="CU15337" s="33"/>
      <c r="CV15337" s="33"/>
    </row>
    <row r="15338" spans="74:100">
      <c r="BV15338" s="62"/>
      <c r="BW15338" s="62"/>
      <c r="BX15338" s="62"/>
      <c r="BY15338" s="62"/>
      <c r="BZ15338" s="62"/>
      <c r="CA15338" s="62"/>
      <c r="CB15338" s="62"/>
      <c r="CC15338" s="62"/>
      <c r="CD15338" s="62"/>
      <c r="CE15338" s="62"/>
      <c r="CF15338" s="62"/>
      <c r="CL15338" s="56" t="s">
        <v>15675</v>
      </c>
      <c r="CM15338" s="56" t="s">
        <v>216</v>
      </c>
      <c r="CN15338" s="56" t="s">
        <v>216</v>
      </c>
      <c r="CO15338" s="52"/>
      <c r="CP15338" s="52"/>
      <c r="CQ15338" s="52"/>
      <c r="CR15338" s="52"/>
      <c r="CS15338" s="52"/>
      <c r="CT15338" s="52"/>
      <c r="CU15338" s="33"/>
      <c r="CV15338" s="33"/>
    </row>
    <row r="15339" spans="74:100">
      <c r="BV15339" s="62"/>
      <c r="BW15339" s="62"/>
      <c r="BX15339" s="62"/>
      <c r="BY15339" s="62"/>
      <c r="BZ15339" s="62"/>
      <c r="CA15339" s="62"/>
      <c r="CB15339" s="62"/>
      <c r="CC15339" s="62"/>
      <c r="CD15339" s="62"/>
      <c r="CE15339" s="62"/>
      <c r="CF15339" s="62"/>
      <c r="CL15339" s="56" t="s">
        <v>23472</v>
      </c>
      <c r="CM15339" s="56" t="s">
        <v>216</v>
      </c>
      <c r="CN15339" s="56" t="s">
        <v>216</v>
      </c>
      <c r="CO15339" s="52"/>
      <c r="CP15339" s="52"/>
      <c r="CQ15339" s="52"/>
      <c r="CR15339" s="52"/>
      <c r="CS15339" s="52"/>
      <c r="CT15339" s="52"/>
      <c r="CU15339" s="33"/>
      <c r="CV15339" s="33"/>
    </row>
    <row r="15340" spans="74:100">
      <c r="BV15340" s="62"/>
      <c r="BW15340" s="62"/>
      <c r="BX15340" s="62"/>
      <c r="BY15340" s="62"/>
      <c r="BZ15340" s="62"/>
      <c r="CA15340" s="62"/>
      <c r="CB15340" s="62"/>
      <c r="CC15340" s="62"/>
      <c r="CD15340" s="62"/>
      <c r="CE15340" s="62"/>
      <c r="CF15340" s="62"/>
      <c r="CL15340" s="56" t="s">
        <v>23473</v>
      </c>
      <c r="CM15340" s="56" t="s">
        <v>214</v>
      </c>
      <c r="CN15340" s="56" t="s">
        <v>214</v>
      </c>
      <c r="CO15340" s="52"/>
      <c r="CP15340" s="52"/>
      <c r="CQ15340" s="52"/>
      <c r="CR15340" s="52"/>
      <c r="CS15340" s="52"/>
      <c r="CT15340" s="52"/>
      <c r="CU15340" s="33"/>
      <c r="CV15340" s="33"/>
    </row>
    <row r="15341" spans="74:100">
      <c r="BV15341" s="62"/>
      <c r="BW15341" s="62"/>
      <c r="BX15341" s="62"/>
      <c r="BY15341" s="62"/>
      <c r="BZ15341" s="62"/>
      <c r="CA15341" s="62"/>
      <c r="CB15341" s="62"/>
      <c r="CC15341" s="62"/>
      <c r="CD15341" s="62"/>
      <c r="CE15341" s="62"/>
      <c r="CF15341" s="62"/>
      <c r="CL15341" s="56" t="s">
        <v>12694</v>
      </c>
      <c r="CM15341" s="56" t="s">
        <v>215</v>
      </c>
      <c r="CN15341" s="56" t="s">
        <v>215</v>
      </c>
      <c r="CO15341" s="52"/>
      <c r="CP15341" s="52"/>
      <c r="CQ15341" s="52"/>
      <c r="CR15341" s="52"/>
      <c r="CS15341" s="52"/>
      <c r="CT15341" s="52"/>
      <c r="CU15341" s="33"/>
      <c r="CV15341" s="33"/>
    </row>
    <row r="15342" spans="74:100">
      <c r="BV15342" s="62"/>
      <c r="BW15342" s="62"/>
      <c r="BX15342" s="62"/>
      <c r="BY15342" s="62"/>
      <c r="BZ15342" s="62"/>
      <c r="CA15342" s="62"/>
      <c r="CB15342" s="62"/>
      <c r="CC15342" s="62"/>
      <c r="CD15342" s="62"/>
      <c r="CE15342" s="62"/>
      <c r="CF15342" s="62"/>
      <c r="CL15342" s="56" t="s">
        <v>7550</v>
      </c>
      <c r="CM15342" s="56" t="s">
        <v>214</v>
      </c>
      <c r="CN15342" s="56" t="s">
        <v>214</v>
      </c>
      <c r="CO15342" s="52"/>
      <c r="CP15342" s="52"/>
      <c r="CQ15342" s="52"/>
      <c r="CR15342" s="52"/>
      <c r="CS15342" s="52"/>
      <c r="CT15342" s="52"/>
      <c r="CU15342" s="33"/>
      <c r="CV15342" s="33"/>
    </row>
    <row r="15343" spans="74:100">
      <c r="BV15343" s="62"/>
      <c r="BW15343" s="62"/>
      <c r="BX15343" s="62"/>
      <c r="BY15343" s="62"/>
      <c r="BZ15343" s="62"/>
      <c r="CA15343" s="62"/>
      <c r="CB15343" s="62"/>
      <c r="CC15343" s="62"/>
      <c r="CD15343" s="62"/>
      <c r="CE15343" s="62"/>
      <c r="CF15343" s="62"/>
      <c r="CL15343" s="56" t="s">
        <v>7551</v>
      </c>
      <c r="CM15343" s="56" t="s">
        <v>214</v>
      </c>
      <c r="CN15343" s="56" t="s">
        <v>214</v>
      </c>
      <c r="CO15343" s="52"/>
      <c r="CP15343" s="52"/>
      <c r="CQ15343" s="52"/>
      <c r="CR15343" s="52"/>
      <c r="CS15343" s="52"/>
      <c r="CT15343" s="52"/>
      <c r="CU15343" s="33"/>
      <c r="CV15343" s="33"/>
    </row>
    <row r="15344" spans="74:100">
      <c r="BV15344" s="62"/>
      <c r="BW15344" s="62"/>
      <c r="BX15344" s="62"/>
      <c r="BY15344" s="62"/>
      <c r="BZ15344" s="62"/>
      <c r="CA15344" s="62"/>
      <c r="CB15344" s="62"/>
      <c r="CC15344" s="62"/>
      <c r="CD15344" s="62"/>
      <c r="CE15344" s="62"/>
      <c r="CF15344" s="62"/>
      <c r="CL15344" s="56" t="s">
        <v>25173</v>
      </c>
      <c r="CM15344" s="56" t="s">
        <v>216</v>
      </c>
      <c r="CN15344" s="56" t="s">
        <v>216</v>
      </c>
      <c r="CO15344" s="52"/>
      <c r="CP15344" s="52"/>
      <c r="CQ15344" s="52"/>
      <c r="CR15344" s="52"/>
      <c r="CS15344" s="52"/>
      <c r="CT15344" s="52"/>
      <c r="CU15344" s="33"/>
      <c r="CV15344" s="33"/>
    </row>
    <row r="15345" spans="74:100">
      <c r="BV15345" s="62"/>
      <c r="BW15345" s="62"/>
      <c r="BX15345" s="62"/>
      <c r="BY15345" s="62"/>
      <c r="BZ15345" s="62"/>
      <c r="CA15345" s="62"/>
      <c r="CB15345" s="62"/>
      <c r="CC15345" s="62"/>
      <c r="CD15345" s="62"/>
      <c r="CE15345" s="62"/>
      <c r="CF15345" s="62"/>
      <c r="CL15345" s="56" t="s">
        <v>29066</v>
      </c>
      <c r="CM15345" s="56" t="s">
        <v>214</v>
      </c>
      <c r="CN15345" s="56" t="s">
        <v>214</v>
      </c>
      <c r="CO15345" s="52"/>
      <c r="CP15345" s="52"/>
      <c r="CQ15345" s="52"/>
      <c r="CR15345" s="52"/>
      <c r="CS15345" s="52"/>
      <c r="CT15345" s="52"/>
      <c r="CU15345" s="33"/>
      <c r="CV15345" s="33"/>
    </row>
    <row r="15346" spans="74:100">
      <c r="BV15346" s="62"/>
      <c r="BW15346" s="62"/>
      <c r="BX15346" s="62"/>
      <c r="BY15346" s="62"/>
      <c r="BZ15346" s="62"/>
      <c r="CA15346" s="62"/>
      <c r="CB15346" s="62"/>
      <c r="CC15346" s="62"/>
      <c r="CD15346" s="62"/>
      <c r="CE15346" s="62"/>
      <c r="CF15346" s="62"/>
      <c r="CL15346" s="56" t="s">
        <v>23474</v>
      </c>
      <c r="CM15346" s="56" t="s">
        <v>214</v>
      </c>
      <c r="CN15346" s="56" t="s">
        <v>214</v>
      </c>
      <c r="CO15346" s="52"/>
      <c r="CP15346" s="52"/>
      <c r="CQ15346" s="52"/>
      <c r="CR15346" s="52"/>
      <c r="CS15346" s="52"/>
      <c r="CT15346" s="52"/>
      <c r="CU15346" s="33"/>
      <c r="CV15346" s="33"/>
    </row>
    <row r="15347" spans="74:100">
      <c r="BV15347" s="62"/>
      <c r="BW15347" s="62"/>
      <c r="BX15347" s="62"/>
      <c r="BY15347" s="62"/>
      <c r="BZ15347" s="62"/>
      <c r="CA15347" s="62"/>
      <c r="CB15347" s="62"/>
      <c r="CC15347" s="62"/>
      <c r="CD15347" s="62"/>
      <c r="CE15347" s="62"/>
      <c r="CF15347" s="62"/>
      <c r="CL15347" s="56" t="s">
        <v>7557</v>
      </c>
      <c r="CM15347" s="56" t="s">
        <v>216</v>
      </c>
      <c r="CN15347" s="56" t="s">
        <v>216</v>
      </c>
      <c r="CO15347" s="52"/>
      <c r="CP15347" s="52"/>
      <c r="CQ15347" s="52"/>
      <c r="CR15347" s="52"/>
      <c r="CS15347" s="52"/>
      <c r="CT15347" s="52"/>
      <c r="CU15347" s="33"/>
      <c r="CV15347" s="33"/>
    </row>
    <row r="15348" spans="74:100">
      <c r="BV15348" s="62"/>
      <c r="BW15348" s="62"/>
      <c r="BX15348" s="62"/>
      <c r="BY15348" s="62"/>
      <c r="BZ15348" s="62"/>
      <c r="CA15348" s="62"/>
      <c r="CB15348" s="62"/>
      <c r="CC15348" s="62"/>
      <c r="CD15348" s="62"/>
      <c r="CE15348" s="62"/>
      <c r="CF15348" s="62"/>
      <c r="CL15348" s="56" t="s">
        <v>25174</v>
      </c>
      <c r="CM15348" s="56" t="s">
        <v>216</v>
      </c>
      <c r="CN15348" s="56" t="s">
        <v>216</v>
      </c>
      <c r="CO15348" s="52"/>
      <c r="CP15348" s="52"/>
      <c r="CQ15348" s="52"/>
      <c r="CR15348" s="52"/>
      <c r="CS15348" s="52"/>
      <c r="CT15348" s="52"/>
      <c r="CU15348" s="33"/>
      <c r="CV15348" s="33"/>
    </row>
    <row r="15349" spans="74:100">
      <c r="BV15349" s="62"/>
      <c r="BW15349" s="62"/>
      <c r="BX15349" s="62"/>
      <c r="BY15349" s="62"/>
      <c r="BZ15349" s="62"/>
      <c r="CA15349" s="62"/>
      <c r="CB15349" s="62"/>
      <c r="CC15349" s="62"/>
      <c r="CD15349" s="62"/>
      <c r="CE15349" s="62"/>
      <c r="CF15349" s="62"/>
      <c r="CL15349" s="56" t="s">
        <v>7559</v>
      </c>
      <c r="CM15349" s="56" t="s">
        <v>217</v>
      </c>
      <c r="CN15349" s="56" t="s">
        <v>217</v>
      </c>
      <c r="CO15349" s="52"/>
      <c r="CP15349" s="52"/>
      <c r="CQ15349" s="52"/>
      <c r="CR15349" s="52"/>
      <c r="CS15349" s="52"/>
      <c r="CT15349" s="52"/>
      <c r="CU15349" s="33"/>
      <c r="CV15349" s="33"/>
    </row>
    <row r="15350" spans="74:100">
      <c r="BV15350" s="62"/>
      <c r="BW15350" s="62"/>
      <c r="BX15350" s="62"/>
      <c r="BY15350" s="62"/>
      <c r="BZ15350" s="62"/>
      <c r="CA15350" s="62"/>
      <c r="CB15350" s="62"/>
      <c r="CC15350" s="62"/>
      <c r="CD15350" s="62"/>
      <c r="CE15350" s="62"/>
      <c r="CF15350" s="62"/>
      <c r="CL15350" s="56" t="s">
        <v>23475</v>
      </c>
      <c r="CM15350" s="56" t="s">
        <v>215</v>
      </c>
      <c r="CN15350" s="56" t="s">
        <v>215</v>
      </c>
      <c r="CO15350" s="52"/>
      <c r="CP15350" s="52"/>
      <c r="CQ15350" s="52"/>
      <c r="CR15350" s="52"/>
      <c r="CS15350" s="52"/>
      <c r="CT15350" s="52"/>
      <c r="CU15350" s="33"/>
      <c r="CV15350" s="33"/>
    </row>
    <row r="15351" spans="74:100">
      <c r="BV15351" s="62"/>
      <c r="BW15351" s="62"/>
      <c r="BX15351" s="62"/>
      <c r="BY15351" s="62"/>
      <c r="BZ15351" s="62"/>
      <c r="CA15351" s="62"/>
      <c r="CB15351" s="62"/>
      <c r="CC15351" s="62"/>
      <c r="CD15351" s="62"/>
      <c r="CE15351" s="62"/>
      <c r="CF15351" s="62"/>
      <c r="CL15351" s="56" t="s">
        <v>23476</v>
      </c>
      <c r="CM15351" s="56" t="s">
        <v>215</v>
      </c>
      <c r="CN15351" s="56" t="s">
        <v>215</v>
      </c>
      <c r="CO15351" s="52"/>
      <c r="CP15351" s="52"/>
      <c r="CQ15351" s="52"/>
      <c r="CR15351" s="52"/>
      <c r="CS15351" s="52"/>
      <c r="CT15351" s="52"/>
      <c r="CU15351" s="33"/>
      <c r="CV15351" s="33"/>
    </row>
    <row r="15352" spans="74:100">
      <c r="BV15352" s="62"/>
      <c r="BW15352" s="62"/>
      <c r="BX15352" s="62"/>
      <c r="BY15352" s="62"/>
      <c r="BZ15352" s="62"/>
      <c r="CA15352" s="62"/>
      <c r="CB15352" s="62"/>
      <c r="CC15352" s="62"/>
      <c r="CD15352" s="62"/>
      <c r="CE15352" s="62"/>
      <c r="CF15352" s="62"/>
      <c r="CL15352" s="56" t="s">
        <v>7560</v>
      </c>
      <c r="CM15352" s="56" t="s">
        <v>217</v>
      </c>
      <c r="CN15352" s="56" t="s">
        <v>217</v>
      </c>
      <c r="CO15352" s="52"/>
      <c r="CP15352" s="52"/>
      <c r="CQ15352" s="52"/>
      <c r="CR15352" s="52"/>
      <c r="CS15352" s="52"/>
      <c r="CT15352" s="52"/>
      <c r="CU15352" s="33"/>
      <c r="CV15352" s="33"/>
    </row>
    <row r="15353" spans="74:100">
      <c r="BV15353" s="62"/>
      <c r="BW15353" s="62"/>
      <c r="BX15353" s="62"/>
      <c r="BY15353" s="62"/>
      <c r="BZ15353" s="62"/>
      <c r="CA15353" s="62"/>
      <c r="CB15353" s="62"/>
      <c r="CC15353" s="62"/>
      <c r="CD15353" s="62"/>
      <c r="CE15353" s="62"/>
      <c r="CF15353" s="62"/>
      <c r="CL15353" s="56" t="s">
        <v>7561</v>
      </c>
      <c r="CM15353" s="56" t="s">
        <v>217</v>
      </c>
      <c r="CN15353" s="56" t="s">
        <v>217</v>
      </c>
      <c r="CO15353" s="52"/>
      <c r="CP15353" s="52"/>
      <c r="CQ15353" s="52"/>
      <c r="CR15353" s="52"/>
      <c r="CS15353" s="52"/>
      <c r="CT15353" s="52"/>
      <c r="CU15353" s="33"/>
      <c r="CV15353" s="33"/>
    </row>
    <row r="15354" spans="74:100">
      <c r="BV15354" s="62"/>
      <c r="BW15354" s="62"/>
      <c r="BX15354" s="62"/>
      <c r="BY15354" s="62"/>
      <c r="BZ15354" s="62"/>
      <c r="CA15354" s="62"/>
      <c r="CB15354" s="62"/>
      <c r="CC15354" s="62"/>
      <c r="CD15354" s="62"/>
      <c r="CE15354" s="62"/>
      <c r="CF15354" s="62"/>
      <c r="CL15354" s="56" t="s">
        <v>7562</v>
      </c>
      <c r="CM15354" s="56" t="s">
        <v>215</v>
      </c>
      <c r="CN15354" s="56" t="s">
        <v>215</v>
      </c>
      <c r="CO15354" s="52"/>
      <c r="CP15354" s="52"/>
      <c r="CQ15354" s="52"/>
      <c r="CR15354" s="52"/>
      <c r="CS15354" s="52"/>
      <c r="CT15354" s="52"/>
      <c r="CU15354" s="33"/>
      <c r="CV15354" s="33"/>
    </row>
    <row r="15355" spans="74:100">
      <c r="BV15355" s="62"/>
      <c r="BW15355" s="62"/>
      <c r="BX15355" s="62"/>
      <c r="BY15355" s="62"/>
      <c r="BZ15355" s="62"/>
      <c r="CA15355" s="62"/>
      <c r="CB15355" s="62"/>
      <c r="CC15355" s="62"/>
      <c r="CD15355" s="62"/>
      <c r="CE15355" s="62"/>
      <c r="CF15355" s="62"/>
      <c r="CL15355" s="56" t="s">
        <v>25175</v>
      </c>
      <c r="CM15355" s="56" t="s">
        <v>215</v>
      </c>
      <c r="CN15355" s="56" t="s">
        <v>215</v>
      </c>
      <c r="CO15355" s="52"/>
      <c r="CP15355" s="52"/>
      <c r="CQ15355" s="52"/>
      <c r="CR15355" s="52"/>
      <c r="CS15355" s="52"/>
      <c r="CT15355" s="52"/>
      <c r="CU15355" s="33"/>
      <c r="CV15355" s="33"/>
    </row>
    <row r="15356" spans="74:100">
      <c r="BV15356" s="62"/>
      <c r="BW15356" s="62"/>
      <c r="BX15356" s="62"/>
      <c r="BY15356" s="62"/>
      <c r="BZ15356" s="62"/>
      <c r="CA15356" s="62"/>
      <c r="CB15356" s="62"/>
      <c r="CC15356" s="62"/>
      <c r="CD15356" s="62"/>
      <c r="CE15356" s="62"/>
      <c r="CF15356" s="62"/>
      <c r="CL15356" s="56" t="s">
        <v>25176</v>
      </c>
      <c r="CM15356" s="56" t="s">
        <v>215</v>
      </c>
      <c r="CN15356" s="56" t="s">
        <v>215</v>
      </c>
      <c r="CO15356" s="52"/>
      <c r="CP15356" s="52"/>
      <c r="CQ15356" s="52"/>
      <c r="CR15356" s="52"/>
      <c r="CS15356" s="52"/>
      <c r="CT15356" s="52"/>
      <c r="CU15356" s="33"/>
      <c r="CV15356" s="33"/>
    </row>
    <row r="15357" spans="74:100">
      <c r="BV15357" s="62"/>
      <c r="BW15357" s="62"/>
      <c r="BX15357" s="62"/>
      <c r="BY15357" s="62"/>
      <c r="BZ15357" s="62"/>
      <c r="CA15357" s="62"/>
      <c r="CB15357" s="62"/>
      <c r="CC15357" s="62"/>
      <c r="CD15357" s="62"/>
      <c r="CE15357" s="62"/>
      <c r="CF15357" s="62"/>
      <c r="CL15357" s="56" t="s">
        <v>25177</v>
      </c>
      <c r="CM15357" s="56" t="s">
        <v>215</v>
      </c>
      <c r="CN15357" s="56" t="s">
        <v>215</v>
      </c>
      <c r="CO15357" s="52"/>
      <c r="CP15357" s="52"/>
      <c r="CQ15357" s="52"/>
      <c r="CR15357" s="52"/>
      <c r="CS15357" s="52"/>
      <c r="CT15357" s="52"/>
      <c r="CU15357" s="33"/>
      <c r="CV15357" s="33"/>
    </row>
    <row r="15358" spans="74:100">
      <c r="BV15358" s="62"/>
      <c r="BW15358" s="62"/>
      <c r="BX15358" s="62"/>
      <c r="BY15358" s="62"/>
      <c r="BZ15358" s="62"/>
      <c r="CA15358" s="62"/>
      <c r="CB15358" s="62"/>
      <c r="CC15358" s="62"/>
      <c r="CD15358" s="62"/>
      <c r="CE15358" s="62"/>
      <c r="CF15358" s="62"/>
      <c r="CL15358" s="56" t="s">
        <v>25178</v>
      </c>
      <c r="CM15358" s="56" t="s">
        <v>215</v>
      </c>
      <c r="CN15358" s="56" t="s">
        <v>215</v>
      </c>
      <c r="CO15358" s="52"/>
      <c r="CP15358" s="52"/>
      <c r="CQ15358" s="52"/>
      <c r="CR15358" s="52"/>
      <c r="CS15358" s="52"/>
      <c r="CT15358" s="52"/>
      <c r="CU15358" s="33"/>
      <c r="CV15358" s="33"/>
    </row>
    <row r="15359" spans="74:100">
      <c r="BV15359" s="62"/>
      <c r="BW15359" s="62"/>
      <c r="BX15359" s="62"/>
      <c r="BY15359" s="62"/>
      <c r="BZ15359" s="62"/>
      <c r="CA15359" s="62"/>
      <c r="CB15359" s="62"/>
      <c r="CC15359" s="62"/>
      <c r="CD15359" s="62"/>
      <c r="CE15359" s="62"/>
      <c r="CF15359" s="62"/>
      <c r="CL15359" s="56" t="s">
        <v>25179</v>
      </c>
      <c r="CM15359" s="56" t="s">
        <v>215</v>
      </c>
      <c r="CN15359" s="56" t="s">
        <v>215</v>
      </c>
      <c r="CO15359" s="52"/>
      <c r="CP15359" s="52"/>
      <c r="CQ15359" s="52"/>
      <c r="CR15359" s="52"/>
      <c r="CS15359" s="52"/>
      <c r="CT15359" s="52"/>
      <c r="CU15359" s="33"/>
      <c r="CV15359" s="33"/>
    </row>
    <row r="15360" spans="74:100">
      <c r="BV15360" s="62"/>
      <c r="BW15360" s="62"/>
      <c r="BX15360" s="62"/>
      <c r="BY15360" s="62"/>
      <c r="BZ15360" s="62"/>
      <c r="CA15360" s="62"/>
      <c r="CB15360" s="62"/>
      <c r="CC15360" s="62"/>
      <c r="CD15360" s="62"/>
      <c r="CE15360" s="62"/>
      <c r="CF15360" s="62"/>
      <c r="CL15360" s="56" t="s">
        <v>23477</v>
      </c>
      <c r="CM15360" s="56" t="s">
        <v>215</v>
      </c>
      <c r="CN15360" s="56" t="s">
        <v>215</v>
      </c>
      <c r="CO15360" s="52"/>
      <c r="CP15360" s="52"/>
      <c r="CQ15360" s="52"/>
      <c r="CR15360" s="52"/>
      <c r="CS15360" s="52"/>
      <c r="CT15360" s="52"/>
      <c r="CU15360" s="33"/>
      <c r="CV15360" s="33"/>
    </row>
    <row r="15361" spans="74:100">
      <c r="BV15361" s="62"/>
      <c r="BW15361" s="62"/>
      <c r="BX15361" s="62"/>
      <c r="BY15361" s="62"/>
      <c r="BZ15361" s="62"/>
      <c r="CA15361" s="62"/>
      <c r="CB15361" s="62"/>
      <c r="CC15361" s="62"/>
      <c r="CD15361" s="62"/>
      <c r="CE15361" s="62"/>
      <c r="CF15361" s="62"/>
      <c r="CL15361" s="56" t="s">
        <v>23478</v>
      </c>
      <c r="CM15361" s="56" t="s">
        <v>215</v>
      </c>
      <c r="CN15361" s="56" t="s">
        <v>215</v>
      </c>
      <c r="CO15361" s="52"/>
      <c r="CP15361" s="52"/>
      <c r="CQ15361" s="52"/>
      <c r="CR15361" s="52"/>
      <c r="CS15361" s="52"/>
      <c r="CT15361" s="52"/>
      <c r="CU15361" s="33"/>
      <c r="CV15361" s="33"/>
    </row>
    <row r="15362" spans="74:100">
      <c r="BV15362" s="62"/>
      <c r="BW15362" s="62"/>
      <c r="BX15362" s="62"/>
      <c r="BY15362" s="62"/>
      <c r="BZ15362" s="62"/>
      <c r="CA15362" s="62"/>
      <c r="CB15362" s="62"/>
      <c r="CC15362" s="62"/>
      <c r="CD15362" s="62"/>
      <c r="CE15362" s="62"/>
      <c r="CF15362" s="62"/>
      <c r="CL15362" s="56" t="s">
        <v>7563</v>
      </c>
      <c r="CM15362" s="56" t="s">
        <v>215</v>
      </c>
      <c r="CN15362" s="56" t="s">
        <v>215</v>
      </c>
      <c r="CO15362" s="52"/>
      <c r="CP15362" s="52"/>
      <c r="CQ15362" s="52"/>
      <c r="CR15362" s="52"/>
      <c r="CS15362" s="52"/>
      <c r="CT15362" s="52"/>
      <c r="CU15362" s="33"/>
      <c r="CV15362" s="33"/>
    </row>
    <row r="15363" spans="74:100">
      <c r="BV15363" s="62"/>
      <c r="BW15363" s="62"/>
      <c r="BX15363" s="62"/>
      <c r="BY15363" s="62"/>
      <c r="BZ15363" s="62"/>
      <c r="CA15363" s="62"/>
      <c r="CB15363" s="62"/>
      <c r="CC15363" s="62"/>
      <c r="CD15363" s="62"/>
      <c r="CE15363" s="62"/>
      <c r="CF15363" s="62"/>
      <c r="CL15363" s="56" t="s">
        <v>23479</v>
      </c>
      <c r="CM15363" s="56" t="s">
        <v>215</v>
      </c>
      <c r="CN15363" s="56" t="s">
        <v>215</v>
      </c>
      <c r="CO15363" s="52"/>
      <c r="CP15363" s="52"/>
      <c r="CQ15363" s="52"/>
      <c r="CR15363" s="52"/>
      <c r="CS15363" s="52"/>
      <c r="CT15363" s="52"/>
      <c r="CU15363" s="33"/>
      <c r="CV15363" s="33"/>
    </row>
    <row r="15364" spans="74:100">
      <c r="BV15364" s="62"/>
      <c r="BW15364" s="62"/>
      <c r="BX15364" s="62"/>
      <c r="BY15364" s="62"/>
      <c r="BZ15364" s="62"/>
      <c r="CA15364" s="62"/>
      <c r="CB15364" s="62"/>
      <c r="CC15364" s="62"/>
      <c r="CD15364" s="62"/>
      <c r="CE15364" s="62"/>
      <c r="CF15364" s="62"/>
      <c r="CL15364" s="56" t="s">
        <v>23480</v>
      </c>
      <c r="CM15364" s="56" t="s">
        <v>215</v>
      </c>
      <c r="CN15364" s="56" t="s">
        <v>215</v>
      </c>
      <c r="CO15364" s="52"/>
      <c r="CP15364" s="52"/>
      <c r="CQ15364" s="52"/>
      <c r="CR15364" s="52"/>
      <c r="CS15364" s="52"/>
      <c r="CT15364" s="52"/>
      <c r="CU15364" s="33"/>
      <c r="CV15364" s="33"/>
    </row>
    <row r="15365" spans="74:100">
      <c r="BV15365" s="62"/>
      <c r="BW15365" s="62"/>
      <c r="BX15365" s="62"/>
      <c r="BY15365" s="62"/>
      <c r="BZ15365" s="62"/>
      <c r="CA15365" s="62"/>
      <c r="CB15365" s="62"/>
      <c r="CC15365" s="62"/>
      <c r="CD15365" s="62"/>
      <c r="CE15365" s="62"/>
      <c r="CF15365" s="62"/>
      <c r="CL15365" s="56" t="s">
        <v>23481</v>
      </c>
      <c r="CM15365" s="56" t="s">
        <v>215</v>
      </c>
      <c r="CN15365" s="56" t="s">
        <v>215</v>
      </c>
      <c r="CO15365" s="52"/>
      <c r="CP15365" s="52"/>
      <c r="CQ15365" s="52"/>
      <c r="CR15365" s="52"/>
      <c r="CS15365" s="52"/>
      <c r="CT15365" s="52"/>
      <c r="CU15365" s="33"/>
      <c r="CV15365" s="33"/>
    </row>
    <row r="15366" spans="74:100">
      <c r="BV15366" s="62"/>
      <c r="BW15366" s="62"/>
      <c r="BX15366" s="62"/>
      <c r="BY15366" s="62"/>
      <c r="BZ15366" s="62"/>
      <c r="CA15366" s="62"/>
      <c r="CB15366" s="62"/>
      <c r="CC15366" s="62"/>
      <c r="CD15366" s="62"/>
      <c r="CE15366" s="62"/>
      <c r="CF15366" s="62"/>
      <c r="CL15366" s="56" t="s">
        <v>7569</v>
      </c>
      <c r="CM15366" s="56" t="s">
        <v>216</v>
      </c>
      <c r="CN15366" s="56" t="s">
        <v>216</v>
      </c>
      <c r="CO15366" s="52"/>
      <c r="CP15366" s="52"/>
      <c r="CQ15366" s="52"/>
      <c r="CR15366" s="52"/>
      <c r="CS15366" s="52"/>
      <c r="CT15366" s="52"/>
      <c r="CU15366" s="33"/>
      <c r="CV15366" s="33"/>
    </row>
    <row r="15367" spans="74:100">
      <c r="BV15367" s="62"/>
      <c r="BW15367" s="62"/>
      <c r="BX15367" s="62"/>
      <c r="BY15367" s="62"/>
      <c r="BZ15367" s="62"/>
      <c r="CA15367" s="62"/>
      <c r="CB15367" s="62"/>
      <c r="CC15367" s="62"/>
      <c r="CD15367" s="62"/>
      <c r="CE15367" s="62"/>
      <c r="CF15367" s="62"/>
      <c r="CL15367" s="56" t="s">
        <v>23482</v>
      </c>
      <c r="CM15367" s="56" t="s">
        <v>216</v>
      </c>
      <c r="CN15367" s="56" t="s">
        <v>216</v>
      </c>
      <c r="CO15367" s="52"/>
      <c r="CP15367" s="52"/>
      <c r="CQ15367" s="52"/>
      <c r="CR15367" s="52"/>
      <c r="CS15367" s="52"/>
      <c r="CT15367" s="52"/>
      <c r="CU15367" s="33"/>
      <c r="CV15367" s="33"/>
    </row>
    <row r="15368" spans="74:100">
      <c r="BV15368" s="62"/>
      <c r="BW15368" s="62"/>
      <c r="BX15368" s="62"/>
      <c r="BY15368" s="62"/>
      <c r="BZ15368" s="62"/>
      <c r="CA15368" s="62"/>
      <c r="CB15368" s="62"/>
      <c r="CC15368" s="62"/>
      <c r="CD15368" s="62"/>
      <c r="CE15368" s="62"/>
      <c r="CF15368" s="62"/>
      <c r="CL15368" s="56" t="s">
        <v>7566</v>
      </c>
      <c r="CM15368" s="56" t="s">
        <v>216</v>
      </c>
      <c r="CN15368" s="56" t="s">
        <v>216</v>
      </c>
      <c r="CO15368" s="52"/>
      <c r="CP15368" s="52"/>
      <c r="CQ15368" s="52"/>
      <c r="CR15368" s="52"/>
      <c r="CS15368" s="52"/>
      <c r="CT15368" s="52"/>
      <c r="CU15368" s="33"/>
      <c r="CV15368" s="33"/>
    </row>
    <row r="15369" spans="74:100">
      <c r="BV15369" s="62"/>
      <c r="BW15369" s="62"/>
      <c r="BX15369" s="62"/>
      <c r="BY15369" s="62"/>
      <c r="BZ15369" s="62"/>
      <c r="CA15369" s="62"/>
      <c r="CB15369" s="62"/>
      <c r="CC15369" s="62"/>
      <c r="CD15369" s="62"/>
      <c r="CE15369" s="62"/>
      <c r="CF15369" s="62"/>
      <c r="CL15369" s="56" t="s">
        <v>7568</v>
      </c>
      <c r="CM15369" s="56" t="s">
        <v>216</v>
      </c>
      <c r="CN15369" s="56" t="s">
        <v>216</v>
      </c>
      <c r="CO15369" s="52"/>
      <c r="CP15369" s="52"/>
      <c r="CQ15369" s="52"/>
      <c r="CR15369" s="52"/>
      <c r="CS15369" s="52"/>
      <c r="CT15369" s="52"/>
      <c r="CU15369" s="33"/>
      <c r="CV15369" s="33"/>
    </row>
    <row r="15370" spans="74:100">
      <c r="BV15370" s="62"/>
      <c r="BW15370" s="62"/>
      <c r="BX15370" s="62"/>
      <c r="BY15370" s="62"/>
      <c r="BZ15370" s="62"/>
      <c r="CA15370" s="62"/>
      <c r="CB15370" s="62"/>
      <c r="CC15370" s="62"/>
      <c r="CD15370" s="62"/>
      <c r="CE15370" s="62"/>
      <c r="CF15370" s="62"/>
      <c r="CL15370" s="56" t="s">
        <v>25180</v>
      </c>
      <c r="CM15370" s="56" t="s">
        <v>216</v>
      </c>
      <c r="CN15370" s="56" t="s">
        <v>216</v>
      </c>
      <c r="CO15370" s="52"/>
      <c r="CP15370" s="52"/>
      <c r="CQ15370" s="52"/>
      <c r="CR15370" s="52"/>
      <c r="CS15370" s="52"/>
      <c r="CT15370" s="52"/>
      <c r="CU15370" s="33"/>
      <c r="CV15370" s="33"/>
    </row>
    <row r="15371" spans="74:100">
      <c r="BV15371" s="62"/>
      <c r="BW15371" s="62"/>
      <c r="BX15371" s="62"/>
      <c r="BY15371" s="62"/>
      <c r="BZ15371" s="62"/>
      <c r="CA15371" s="62"/>
      <c r="CB15371" s="62"/>
      <c r="CC15371" s="62"/>
      <c r="CD15371" s="62"/>
      <c r="CE15371" s="62"/>
      <c r="CF15371" s="62"/>
      <c r="CL15371" s="56" t="s">
        <v>7567</v>
      </c>
      <c r="CM15371" s="56" t="s">
        <v>216</v>
      </c>
      <c r="CN15371" s="56" t="s">
        <v>216</v>
      </c>
      <c r="CO15371" s="52"/>
      <c r="CP15371" s="52"/>
      <c r="CQ15371" s="52"/>
      <c r="CR15371" s="52"/>
      <c r="CS15371" s="52"/>
      <c r="CT15371" s="52"/>
      <c r="CU15371" s="33"/>
      <c r="CV15371" s="33"/>
    </row>
    <row r="15372" spans="74:100">
      <c r="BV15372" s="62"/>
      <c r="BW15372" s="62"/>
      <c r="BX15372" s="62"/>
      <c r="BY15372" s="62"/>
      <c r="BZ15372" s="62"/>
      <c r="CA15372" s="62"/>
      <c r="CB15372" s="62"/>
      <c r="CC15372" s="62"/>
      <c r="CD15372" s="62"/>
      <c r="CE15372" s="62"/>
      <c r="CF15372" s="62"/>
      <c r="CL15372" s="56" t="s">
        <v>25181</v>
      </c>
      <c r="CM15372" s="56" t="s">
        <v>216</v>
      </c>
      <c r="CN15372" s="56" t="s">
        <v>216</v>
      </c>
      <c r="CO15372" s="52"/>
      <c r="CP15372" s="52"/>
      <c r="CQ15372" s="52"/>
      <c r="CR15372" s="52"/>
      <c r="CS15372" s="52"/>
      <c r="CT15372" s="52"/>
      <c r="CU15372" s="33"/>
      <c r="CV15372" s="33"/>
    </row>
    <row r="15373" spans="74:100">
      <c r="BV15373" s="62"/>
      <c r="BW15373" s="62"/>
      <c r="BX15373" s="62"/>
      <c r="BY15373" s="62"/>
      <c r="BZ15373" s="62"/>
      <c r="CA15373" s="62"/>
      <c r="CB15373" s="62"/>
      <c r="CC15373" s="62"/>
      <c r="CD15373" s="62"/>
      <c r="CE15373" s="62"/>
      <c r="CF15373" s="62"/>
      <c r="CL15373" s="56" t="s">
        <v>25182</v>
      </c>
      <c r="CM15373" s="56" t="s">
        <v>216</v>
      </c>
      <c r="CN15373" s="56" t="s">
        <v>216</v>
      </c>
      <c r="CO15373" s="52"/>
      <c r="CP15373" s="52"/>
      <c r="CQ15373" s="52"/>
      <c r="CR15373" s="52"/>
      <c r="CS15373" s="52"/>
      <c r="CT15373" s="52"/>
      <c r="CU15373" s="33"/>
      <c r="CV15373" s="33"/>
    </row>
    <row r="15374" spans="74:100">
      <c r="BV15374" s="62"/>
      <c r="BW15374" s="62"/>
      <c r="BX15374" s="62"/>
      <c r="BY15374" s="62"/>
      <c r="BZ15374" s="62"/>
      <c r="CA15374" s="62"/>
      <c r="CB15374" s="62"/>
      <c r="CC15374" s="62"/>
      <c r="CD15374" s="62"/>
      <c r="CE15374" s="62"/>
      <c r="CF15374" s="62"/>
      <c r="CL15374" s="56" t="s">
        <v>820</v>
      </c>
      <c r="CM15374" s="56" t="s">
        <v>216</v>
      </c>
      <c r="CN15374" s="56" t="s">
        <v>216</v>
      </c>
      <c r="CO15374" s="52"/>
      <c r="CP15374" s="52"/>
      <c r="CQ15374" s="52"/>
      <c r="CR15374" s="52"/>
      <c r="CS15374" s="52"/>
      <c r="CT15374" s="52"/>
      <c r="CU15374" s="33"/>
      <c r="CV15374" s="33"/>
    </row>
    <row r="15375" spans="74:100">
      <c r="BV15375" s="62"/>
      <c r="BW15375" s="62"/>
      <c r="BX15375" s="62"/>
      <c r="BY15375" s="62"/>
      <c r="BZ15375" s="62"/>
      <c r="CA15375" s="62"/>
      <c r="CB15375" s="62"/>
      <c r="CC15375" s="62"/>
      <c r="CD15375" s="62"/>
      <c r="CE15375" s="62"/>
      <c r="CF15375" s="62"/>
      <c r="CL15375" s="56" t="s">
        <v>25183</v>
      </c>
      <c r="CM15375" s="56" t="s">
        <v>216</v>
      </c>
      <c r="CN15375" s="56" t="s">
        <v>216</v>
      </c>
      <c r="CO15375" s="52"/>
      <c r="CP15375" s="52"/>
      <c r="CQ15375" s="52"/>
      <c r="CR15375" s="52"/>
      <c r="CS15375" s="52"/>
      <c r="CT15375" s="52"/>
      <c r="CU15375" s="33"/>
      <c r="CV15375" s="33"/>
    </row>
    <row r="15376" spans="74:100">
      <c r="BV15376" s="62"/>
      <c r="BW15376" s="62"/>
      <c r="BX15376" s="62"/>
      <c r="BY15376" s="62"/>
      <c r="BZ15376" s="62"/>
      <c r="CA15376" s="62"/>
      <c r="CB15376" s="62"/>
      <c r="CC15376" s="62"/>
      <c r="CD15376" s="62"/>
      <c r="CE15376" s="62"/>
      <c r="CF15376" s="62"/>
      <c r="CL15376" s="56" t="s">
        <v>25184</v>
      </c>
      <c r="CM15376" s="56" t="s">
        <v>216</v>
      </c>
      <c r="CN15376" s="56" t="s">
        <v>216</v>
      </c>
      <c r="CO15376" s="52"/>
      <c r="CP15376" s="52"/>
      <c r="CQ15376" s="52"/>
      <c r="CR15376" s="52"/>
      <c r="CS15376" s="52"/>
      <c r="CT15376" s="52"/>
      <c r="CU15376" s="33"/>
      <c r="CV15376" s="33"/>
    </row>
    <row r="15377" spans="74:100">
      <c r="BV15377" s="62"/>
      <c r="BW15377" s="62"/>
      <c r="BX15377" s="62"/>
      <c r="BY15377" s="62"/>
      <c r="BZ15377" s="62"/>
      <c r="CA15377" s="62"/>
      <c r="CB15377" s="62"/>
      <c r="CC15377" s="62"/>
      <c r="CD15377" s="62"/>
      <c r="CE15377" s="62"/>
      <c r="CF15377" s="62"/>
      <c r="CL15377" s="56" t="s">
        <v>7570</v>
      </c>
      <c r="CM15377" s="56" t="s">
        <v>216</v>
      </c>
      <c r="CN15377" s="56" t="s">
        <v>216</v>
      </c>
      <c r="CO15377" s="52"/>
      <c r="CP15377" s="52"/>
      <c r="CQ15377" s="52"/>
      <c r="CR15377" s="52"/>
      <c r="CS15377" s="52"/>
      <c r="CT15377" s="52"/>
      <c r="CU15377" s="33"/>
      <c r="CV15377" s="33"/>
    </row>
    <row r="15378" spans="74:100">
      <c r="BV15378" s="62"/>
      <c r="BW15378" s="62"/>
      <c r="BX15378" s="62"/>
      <c r="BY15378" s="62"/>
      <c r="BZ15378" s="62"/>
      <c r="CA15378" s="62"/>
      <c r="CB15378" s="62"/>
      <c r="CC15378" s="62"/>
      <c r="CD15378" s="62"/>
      <c r="CE15378" s="62"/>
      <c r="CF15378" s="62"/>
      <c r="CL15378" s="56" t="s">
        <v>25185</v>
      </c>
      <c r="CM15378" s="56" t="s">
        <v>216</v>
      </c>
      <c r="CN15378" s="56" t="s">
        <v>216</v>
      </c>
      <c r="CO15378" s="52"/>
      <c r="CP15378" s="52"/>
      <c r="CQ15378" s="52"/>
      <c r="CR15378" s="52"/>
      <c r="CS15378" s="52"/>
      <c r="CT15378" s="52"/>
      <c r="CU15378" s="33"/>
      <c r="CV15378" s="33"/>
    </row>
    <row r="15379" spans="74:100">
      <c r="BV15379" s="62"/>
      <c r="BW15379" s="62"/>
      <c r="BX15379" s="62"/>
      <c r="BY15379" s="62"/>
      <c r="BZ15379" s="62"/>
      <c r="CA15379" s="62"/>
      <c r="CB15379" s="62"/>
      <c r="CC15379" s="62"/>
      <c r="CD15379" s="62"/>
      <c r="CE15379" s="62"/>
      <c r="CF15379" s="62"/>
      <c r="CL15379" s="56" t="s">
        <v>16678</v>
      </c>
      <c r="CM15379" s="56" t="s">
        <v>216</v>
      </c>
      <c r="CN15379" s="56" t="s">
        <v>216</v>
      </c>
      <c r="CO15379" s="52"/>
      <c r="CP15379" s="52"/>
      <c r="CQ15379" s="52"/>
      <c r="CR15379" s="52"/>
      <c r="CS15379" s="52"/>
      <c r="CT15379" s="52"/>
      <c r="CU15379" s="33"/>
      <c r="CV15379" s="33"/>
    </row>
    <row r="15380" spans="74:100">
      <c r="BV15380" s="62"/>
      <c r="BW15380" s="62"/>
      <c r="BX15380" s="62"/>
      <c r="BY15380" s="62"/>
      <c r="BZ15380" s="62"/>
      <c r="CA15380" s="62"/>
      <c r="CB15380" s="62"/>
      <c r="CC15380" s="62"/>
      <c r="CD15380" s="62"/>
      <c r="CE15380" s="62"/>
      <c r="CF15380" s="62"/>
      <c r="CL15380" s="56" t="s">
        <v>7564</v>
      </c>
      <c r="CM15380" s="56" t="s">
        <v>214</v>
      </c>
      <c r="CN15380" s="56" t="s">
        <v>214</v>
      </c>
      <c r="CO15380" s="52"/>
      <c r="CP15380" s="52"/>
      <c r="CQ15380" s="52"/>
      <c r="CR15380" s="52"/>
      <c r="CS15380" s="52"/>
      <c r="CT15380" s="52"/>
      <c r="CU15380" s="33"/>
      <c r="CV15380" s="33"/>
    </row>
    <row r="15381" spans="74:100">
      <c r="BV15381" s="62"/>
      <c r="BW15381" s="62"/>
      <c r="BX15381" s="62"/>
      <c r="BY15381" s="62"/>
      <c r="BZ15381" s="62"/>
      <c r="CA15381" s="62"/>
      <c r="CB15381" s="62"/>
      <c r="CC15381" s="62"/>
      <c r="CD15381" s="62"/>
      <c r="CE15381" s="62"/>
      <c r="CF15381" s="62"/>
      <c r="CL15381" s="35" t="s">
        <v>7565</v>
      </c>
      <c r="CM15381" s="35" t="s">
        <v>217</v>
      </c>
      <c r="CN15381" s="35" t="s">
        <v>217</v>
      </c>
      <c r="CO15381" s="52"/>
      <c r="CP15381" s="52"/>
      <c r="CQ15381" s="52"/>
      <c r="CR15381" s="52"/>
      <c r="CS15381" s="52"/>
      <c r="CT15381" s="52"/>
      <c r="CU15381" s="33"/>
      <c r="CV15381" s="33"/>
    </row>
    <row r="15382" spans="74:100">
      <c r="BV15382" s="62"/>
      <c r="BW15382" s="62"/>
      <c r="BX15382" s="62"/>
      <c r="BY15382" s="62"/>
      <c r="BZ15382" s="62"/>
      <c r="CA15382" s="62"/>
      <c r="CB15382" s="62"/>
      <c r="CC15382" s="62"/>
      <c r="CD15382" s="62"/>
      <c r="CE15382" s="62"/>
      <c r="CF15382" s="62"/>
      <c r="CL15382" s="56" t="s">
        <v>7571</v>
      </c>
      <c r="CM15382" s="56" t="s">
        <v>213</v>
      </c>
      <c r="CN15382" s="56" t="s">
        <v>213</v>
      </c>
      <c r="CO15382" s="52"/>
      <c r="CP15382" s="52"/>
      <c r="CQ15382" s="52"/>
      <c r="CR15382" s="52"/>
      <c r="CS15382" s="52"/>
      <c r="CT15382" s="52"/>
      <c r="CU15382" s="33"/>
      <c r="CV15382" s="33"/>
    </row>
    <row r="15383" spans="74:100">
      <c r="BV15383" s="62"/>
      <c r="BW15383" s="62"/>
      <c r="BX15383" s="62"/>
      <c r="BY15383" s="62"/>
      <c r="BZ15383" s="62"/>
      <c r="CA15383" s="62"/>
      <c r="CB15383" s="62"/>
      <c r="CC15383" s="62"/>
      <c r="CD15383" s="62"/>
      <c r="CE15383" s="62"/>
      <c r="CF15383" s="62"/>
      <c r="CL15383" s="35" t="s">
        <v>7576</v>
      </c>
      <c r="CM15383" s="35" t="s">
        <v>217</v>
      </c>
      <c r="CN15383" s="35" t="s">
        <v>217</v>
      </c>
      <c r="CO15383" s="52"/>
      <c r="CP15383" s="52"/>
      <c r="CQ15383" s="52"/>
      <c r="CR15383" s="52"/>
      <c r="CS15383" s="52"/>
      <c r="CT15383" s="52"/>
      <c r="CU15383" s="33"/>
      <c r="CV15383" s="33"/>
    </row>
    <row r="15384" spans="74:100">
      <c r="BV15384" s="62"/>
      <c r="BW15384" s="62"/>
      <c r="BX15384" s="62"/>
      <c r="BY15384" s="62"/>
      <c r="BZ15384" s="62"/>
      <c r="CA15384" s="62"/>
      <c r="CB15384" s="62"/>
      <c r="CC15384" s="62"/>
      <c r="CD15384" s="62"/>
      <c r="CE15384" s="62"/>
      <c r="CF15384" s="62"/>
      <c r="CL15384" s="35" t="s">
        <v>7577</v>
      </c>
      <c r="CM15384" s="35" t="s">
        <v>217</v>
      </c>
      <c r="CN15384" s="35" t="s">
        <v>217</v>
      </c>
      <c r="CO15384" s="52"/>
      <c r="CP15384" s="52"/>
      <c r="CQ15384" s="52"/>
      <c r="CR15384" s="52"/>
      <c r="CS15384" s="52"/>
      <c r="CT15384" s="52"/>
      <c r="CU15384" s="33"/>
      <c r="CV15384" s="33"/>
    </row>
    <row r="15385" spans="74:100">
      <c r="BV15385" s="62"/>
      <c r="BW15385" s="62"/>
      <c r="BX15385" s="62"/>
      <c r="BY15385" s="62"/>
      <c r="BZ15385" s="62"/>
      <c r="CA15385" s="62"/>
      <c r="CB15385" s="62"/>
      <c r="CC15385" s="62"/>
      <c r="CD15385" s="62"/>
      <c r="CE15385" s="62"/>
      <c r="CF15385" s="62"/>
      <c r="CL15385" s="56" t="s">
        <v>8291</v>
      </c>
      <c r="CM15385" s="56" t="s">
        <v>217</v>
      </c>
      <c r="CN15385" s="56" t="s">
        <v>217</v>
      </c>
      <c r="CO15385" s="52"/>
      <c r="CP15385" s="52"/>
      <c r="CQ15385" s="52"/>
      <c r="CR15385" s="52"/>
      <c r="CS15385" s="52"/>
      <c r="CT15385" s="52"/>
      <c r="CU15385" s="33"/>
      <c r="CV15385" s="33"/>
    </row>
    <row r="15386" spans="74:100">
      <c r="BV15386" s="62"/>
      <c r="BW15386" s="62"/>
      <c r="BX15386" s="62"/>
      <c r="BY15386" s="62"/>
      <c r="BZ15386" s="62"/>
      <c r="CA15386" s="62"/>
      <c r="CB15386" s="62"/>
      <c r="CC15386" s="62"/>
      <c r="CD15386" s="62"/>
      <c r="CE15386" s="62"/>
      <c r="CF15386" s="62"/>
      <c r="CL15386" s="35" t="s">
        <v>8292</v>
      </c>
      <c r="CM15386" s="35" t="s">
        <v>217</v>
      </c>
      <c r="CN15386" s="35" t="s">
        <v>217</v>
      </c>
      <c r="CO15386" s="52"/>
      <c r="CP15386" s="52"/>
      <c r="CQ15386" s="52"/>
      <c r="CR15386" s="52"/>
      <c r="CS15386" s="52"/>
      <c r="CT15386" s="52"/>
      <c r="CU15386" s="33"/>
      <c r="CV15386" s="33"/>
    </row>
    <row r="15387" spans="74:100">
      <c r="BV15387" s="62"/>
      <c r="BW15387" s="62"/>
      <c r="BX15387" s="62"/>
      <c r="BY15387" s="62"/>
      <c r="BZ15387" s="62"/>
      <c r="CA15387" s="62"/>
      <c r="CB15387" s="62"/>
      <c r="CC15387" s="62"/>
      <c r="CD15387" s="62"/>
      <c r="CE15387" s="62"/>
      <c r="CF15387" s="62"/>
      <c r="CL15387" s="56" t="s">
        <v>8312</v>
      </c>
      <c r="CM15387" s="56" t="s">
        <v>217</v>
      </c>
      <c r="CN15387" s="56" t="s">
        <v>217</v>
      </c>
      <c r="CO15387" s="52"/>
      <c r="CP15387" s="52"/>
      <c r="CQ15387" s="52"/>
      <c r="CR15387" s="52"/>
      <c r="CS15387" s="52"/>
      <c r="CT15387" s="52"/>
      <c r="CU15387" s="33"/>
      <c r="CV15387" s="33"/>
    </row>
    <row r="15388" spans="74:100">
      <c r="BV15388" s="62"/>
      <c r="BW15388" s="62"/>
      <c r="BX15388" s="62"/>
      <c r="BY15388" s="62"/>
      <c r="BZ15388" s="62"/>
      <c r="CA15388" s="62"/>
      <c r="CB15388" s="62"/>
      <c r="CC15388" s="62"/>
      <c r="CD15388" s="62"/>
      <c r="CE15388" s="62"/>
      <c r="CF15388" s="62"/>
      <c r="CL15388" s="35" t="s">
        <v>8315</v>
      </c>
      <c r="CM15388" s="35" t="s">
        <v>217</v>
      </c>
      <c r="CN15388" s="35" t="s">
        <v>217</v>
      </c>
      <c r="CO15388" s="52"/>
      <c r="CP15388" s="52"/>
      <c r="CQ15388" s="52"/>
      <c r="CR15388" s="52"/>
      <c r="CS15388" s="52"/>
      <c r="CT15388" s="52"/>
      <c r="CU15388" s="33"/>
      <c r="CV15388" s="33"/>
    </row>
    <row r="15389" spans="74:100">
      <c r="BV15389" s="62"/>
      <c r="BW15389" s="62"/>
      <c r="BX15389" s="62"/>
      <c r="BY15389" s="62"/>
      <c r="BZ15389" s="62"/>
      <c r="CA15389" s="62"/>
      <c r="CB15389" s="62"/>
      <c r="CC15389" s="62"/>
      <c r="CD15389" s="62"/>
      <c r="CE15389" s="62"/>
      <c r="CF15389" s="62"/>
      <c r="CL15389" s="35" t="s">
        <v>8316</v>
      </c>
      <c r="CM15389" s="35" t="s">
        <v>217</v>
      </c>
      <c r="CN15389" s="35" t="s">
        <v>217</v>
      </c>
      <c r="CO15389" s="52"/>
      <c r="CP15389" s="52"/>
      <c r="CQ15389" s="52"/>
      <c r="CR15389" s="52"/>
      <c r="CS15389" s="52"/>
      <c r="CT15389" s="52"/>
      <c r="CU15389" s="33"/>
      <c r="CV15389" s="33"/>
    </row>
    <row r="15390" spans="74:100">
      <c r="BV15390" s="62"/>
      <c r="BW15390" s="62"/>
      <c r="BX15390" s="62"/>
      <c r="BY15390" s="62"/>
      <c r="BZ15390" s="62"/>
      <c r="CA15390" s="62"/>
      <c r="CB15390" s="62"/>
      <c r="CC15390" s="62"/>
      <c r="CD15390" s="62"/>
      <c r="CE15390" s="62"/>
      <c r="CF15390" s="62"/>
      <c r="CL15390" s="35" t="s">
        <v>29067</v>
      </c>
      <c r="CM15390" s="35" t="s">
        <v>217</v>
      </c>
      <c r="CN15390" s="35" t="s">
        <v>217</v>
      </c>
      <c r="CO15390" s="52"/>
      <c r="CP15390" s="52"/>
      <c r="CQ15390" s="52"/>
      <c r="CR15390" s="52"/>
      <c r="CS15390" s="52"/>
      <c r="CT15390" s="52"/>
      <c r="CU15390" s="33"/>
      <c r="CV15390" s="33"/>
    </row>
    <row r="15391" spans="74:100">
      <c r="BV15391" s="62"/>
      <c r="BW15391" s="62"/>
      <c r="BX15391" s="62"/>
      <c r="BY15391" s="62"/>
      <c r="BZ15391" s="62"/>
      <c r="CA15391" s="62"/>
      <c r="CB15391" s="62"/>
      <c r="CC15391" s="62"/>
      <c r="CD15391" s="62"/>
      <c r="CE15391" s="62"/>
      <c r="CF15391" s="62"/>
      <c r="CL15391" s="35" t="s">
        <v>29068</v>
      </c>
      <c r="CM15391" s="35" t="s">
        <v>217</v>
      </c>
      <c r="CN15391" s="35" t="s">
        <v>217</v>
      </c>
      <c r="CO15391" s="52"/>
      <c r="CP15391" s="52"/>
      <c r="CQ15391" s="52"/>
      <c r="CR15391" s="52"/>
      <c r="CS15391" s="52"/>
      <c r="CT15391" s="52"/>
      <c r="CU15391" s="33"/>
      <c r="CV15391" s="33"/>
    </row>
    <row r="15392" spans="74:100">
      <c r="BV15392" s="62"/>
      <c r="BW15392" s="62"/>
      <c r="BX15392" s="62"/>
      <c r="BY15392" s="62"/>
      <c r="BZ15392" s="62"/>
      <c r="CA15392" s="62"/>
      <c r="CB15392" s="62"/>
      <c r="CC15392" s="62"/>
      <c r="CD15392" s="62"/>
      <c r="CE15392" s="62"/>
      <c r="CF15392" s="62"/>
      <c r="CL15392" s="35" t="s">
        <v>13734</v>
      </c>
      <c r="CM15392" s="35" t="s">
        <v>217</v>
      </c>
      <c r="CN15392" s="35" t="s">
        <v>217</v>
      </c>
      <c r="CO15392" s="52"/>
      <c r="CP15392" s="52"/>
      <c r="CQ15392" s="52"/>
      <c r="CR15392" s="52"/>
      <c r="CS15392" s="52"/>
      <c r="CT15392" s="52"/>
      <c r="CU15392" s="33"/>
      <c r="CV15392" s="33"/>
    </row>
    <row r="15393" spans="74:100">
      <c r="BV15393" s="62"/>
      <c r="BW15393" s="62"/>
      <c r="BX15393" s="62"/>
      <c r="BY15393" s="62"/>
      <c r="BZ15393" s="62"/>
      <c r="CA15393" s="62"/>
      <c r="CB15393" s="62"/>
      <c r="CC15393" s="62"/>
      <c r="CD15393" s="62"/>
      <c r="CE15393" s="62"/>
      <c r="CF15393" s="62"/>
      <c r="CL15393" s="56" t="s">
        <v>7578</v>
      </c>
      <c r="CM15393" s="56" t="s">
        <v>215</v>
      </c>
      <c r="CN15393" s="56" t="s">
        <v>215</v>
      </c>
      <c r="CO15393" s="52"/>
      <c r="CP15393" s="52"/>
      <c r="CQ15393" s="52"/>
      <c r="CR15393" s="52"/>
      <c r="CS15393" s="52"/>
      <c r="CT15393" s="52"/>
      <c r="CU15393" s="33"/>
      <c r="CV15393" s="33"/>
    </row>
    <row r="15394" spans="74:100">
      <c r="BV15394" s="62"/>
      <c r="BW15394" s="62"/>
      <c r="BX15394" s="62"/>
      <c r="BY15394" s="62"/>
      <c r="BZ15394" s="62"/>
      <c r="CA15394" s="62"/>
      <c r="CB15394" s="62"/>
      <c r="CC15394" s="62"/>
      <c r="CD15394" s="62"/>
      <c r="CE15394" s="62"/>
      <c r="CF15394" s="62"/>
      <c r="CL15394" s="56" t="s">
        <v>7579</v>
      </c>
      <c r="CM15394" s="56" t="s">
        <v>215</v>
      </c>
      <c r="CN15394" s="56" t="s">
        <v>215</v>
      </c>
      <c r="CO15394" s="52"/>
      <c r="CP15394" s="52"/>
      <c r="CQ15394" s="52"/>
      <c r="CR15394" s="52"/>
      <c r="CS15394" s="52"/>
      <c r="CT15394" s="52"/>
      <c r="CU15394" s="33"/>
      <c r="CV15394" s="33"/>
    </row>
    <row r="15395" spans="74:100">
      <c r="BV15395" s="62"/>
      <c r="BW15395" s="62"/>
      <c r="BX15395" s="62"/>
      <c r="BY15395" s="62"/>
      <c r="BZ15395" s="62"/>
      <c r="CA15395" s="62"/>
      <c r="CB15395" s="62"/>
      <c r="CC15395" s="62"/>
      <c r="CD15395" s="62"/>
      <c r="CE15395" s="62"/>
      <c r="CF15395" s="62"/>
      <c r="CL15395" s="56" t="s">
        <v>7580</v>
      </c>
      <c r="CM15395" s="56" t="s">
        <v>215</v>
      </c>
      <c r="CN15395" s="56" t="s">
        <v>215</v>
      </c>
      <c r="CO15395" s="52"/>
      <c r="CP15395" s="52"/>
      <c r="CQ15395" s="52"/>
      <c r="CR15395" s="52"/>
      <c r="CS15395" s="52"/>
      <c r="CT15395" s="52"/>
      <c r="CU15395" s="33"/>
      <c r="CV15395" s="33"/>
    </row>
    <row r="15396" spans="74:100">
      <c r="BV15396" s="62"/>
      <c r="BW15396" s="62"/>
      <c r="BX15396" s="62"/>
      <c r="BY15396" s="62"/>
      <c r="BZ15396" s="62"/>
      <c r="CA15396" s="62"/>
      <c r="CB15396" s="62"/>
      <c r="CC15396" s="62"/>
      <c r="CD15396" s="62"/>
      <c r="CE15396" s="62"/>
      <c r="CF15396" s="62"/>
      <c r="CL15396" s="56" t="s">
        <v>7581</v>
      </c>
      <c r="CM15396" s="56" t="s">
        <v>215</v>
      </c>
      <c r="CN15396" s="56" t="s">
        <v>215</v>
      </c>
      <c r="CO15396" s="52"/>
      <c r="CP15396" s="52"/>
      <c r="CQ15396" s="52"/>
      <c r="CR15396" s="52"/>
      <c r="CS15396" s="52"/>
      <c r="CT15396" s="52"/>
      <c r="CU15396" s="33"/>
      <c r="CV15396" s="33"/>
    </row>
    <row r="15397" spans="74:100">
      <c r="BV15397" s="62"/>
      <c r="BW15397" s="62"/>
      <c r="BX15397" s="62"/>
      <c r="BY15397" s="62"/>
      <c r="BZ15397" s="62"/>
      <c r="CA15397" s="62"/>
      <c r="CB15397" s="62"/>
      <c r="CC15397" s="62"/>
      <c r="CD15397" s="62"/>
      <c r="CE15397" s="62"/>
      <c r="CF15397" s="62"/>
      <c r="CL15397" s="35" t="s">
        <v>13132</v>
      </c>
      <c r="CM15397" s="35" t="s">
        <v>217</v>
      </c>
      <c r="CN15397" s="35" t="s">
        <v>217</v>
      </c>
      <c r="CO15397" s="52"/>
      <c r="CP15397" s="52"/>
      <c r="CQ15397" s="52"/>
      <c r="CR15397" s="52"/>
      <c r="CS15397" s="52"/>
      <c r="CT15397" s="52"/>
      <c r="CU15397" s="33"/>
      <c r="CV15397" s="33"/>
    </row>
    <row r="15398" spans="74:100">
      <c r="BV15398" s="62"/>
      <c r="BW15398" s="62"/>
      <c r="BX15398" s="62"/>
      <c r="BY15398" s="62"/>
      <c r="BZ15398" s="62"/>
      <c r="CA15398" s="62"/>
      <c r="CB15398" s="62"/>
      <c r="CC15398" s="62"/>
      <c r="CD15398" s="62"/>
      <c r="CE15398" s="62"/>
      <c r="CF15398" s="62"/>
      <c r="CL15398" s="35" t="s">
        <v>13181</v>
      </c>
      <c r="CM15398" s="35" t="s">
        <v>217</v>
      </c>
      <c r="CN15398" s="35" t="s">
        <v>217</v>
      </c>
      <c r="CO15398" s="52"/>
      <c r="CP15398" s="52"/>
      <c r="CQ15398" s="52"/>
      <c r="CR15398" s="52"/>
      <c r="CS15398" s="52"/>
      <c r="CT15398" s="52"/>
      <c r="CU15398" s="33"/>
      <c r="CV15398" s="33"/>
    </row>
    <row r="15399" spans="74:100">
      <c r="BV15399" s="62"/>
      <c r="BW15399" s="62"/>
      <c r="BX15399" s="62"/>
      <c r="BY15399" s="62"/>
      <c r="BZ15399" s="62"/>
      <c r="CA15399" s="62"/>
      <c r="CB15399" s="62"/>
      <c r="CC15399" s="62"/>
      <c r="CD15399" s="62"/>
      <c r="CE15399" s="62"/>
      <c r="CF15399" s="62"/>
      <c r="CL15399" s="35" t="s">
        <v>29069</v>
      </c>
      <c r="CM15399" s="35" t="s">
        <v>217</v>
      </c>
      <c r="CN15399" s="35" t="s">
        <v>217</v>
      </c>
      <c r="CO15399" s="52"/>
      <c r="CP15399" s="52"/>
      <c r="CQ15399" s="52"/>
      <c r="CR15399" s="52"/>
      <c r="CS15399" s="52"/>
      <c r="CT15399" s="52"/>
      <c r="CU15399" s="33"/>
      <c r="CV15399" s="33"/>
    </row>
    <row r="15400" spans="74:100">
      <c r="BV15400" s="62"/>
      <c r="BW15400" s="62"/>
      <c r="BX15400" s="62"/>
      <c r="BY15400" s="62"/>
      <c r="BZ15400" s="62"/>
      <c r="CA15400" s="62"/>
      <c r="CB15400" s="62"/>
      <c r="CC15400" s="62"/>
      <c r="CD15400" s="62"/>
      <c r="CE15400" s="62"/>
      <c r="CF15400" s="62"/>
      <c r="CL15400" s="35" t="s">
        <v>29070</v>
      </c>
      <c r="CM15400" s="35" t="s">
        <v>217</v>
      </c>
      <c r="CN15400" s="35" t="s">
        <v>217</v>
      </c>
      <c r="CO15400" s="52"/>
      <c r="CP15400" s="52"/>
      <c r="CQ15400" s="52"/>
      <c r="CR15400" s="52"/>
      <c r="CS15400" s="52"/>
      <c r="CT15400" s="52"/>
      <c r="CU15400" s="33"/>
      <c r="CV15400" s="33"/>
    </row>
    <row r="15401" spans="74:100">
      <c r="BV15401" s="62"/>
      <c r="BW15401" s="62"/>
      <c r="BX15401" s="62"/>
      <c r="BY15401" s="62"/>
      <c r="BZ15401" s="62"/>
      <c r="CA15401" s="62"/>
      <c r="CB15401" s="62"/>
      <c r="CC15401" s="62"/>
      <c r="CD15401" s="62"/>
      <c r="CE15401" s="62"/>
      <c r="CF15401" s="62"/>
      <c r="CL15401" s="35" t="s">
        <v>29071</v>
      </c>
      <c r="CM15401" s="35" t="s">
        <v>217</v>
      </c>
      <c r="CN15401" s="35" t="s">
        <v>217</v>
      </c>
      <c r="CO15401" s="52"/>
      <c r="CP15401" s="52"/>
      <c r="CQ15401" s="52"/>
      <c r="CR15401" s="52"/>
      <c r="CS15401" s="52"/>
      <c r="CT15401" s="52"/>
      <c r="CU15401" s="33"/>
      <c r="CV15401" s="33"/>
    </row>
    <row r="15402" spans="74:100">
      <c r="BV15402" s="62"/>
      <c r="BW15402" s="62"/>
      <c r="BX15402" s="62"/>
      <c r="BY15402" s="62"/>
      <c r="BZ15402" s="62"/>
      <c r="CA15402" s="62"/>
      <c r="CB15402" s="62"/>
      <c r="CC15402" s="62"/>
      <c r="CD15402" s="62"/>
      <c r="CE15402" s="62"/>
      <c r="CF15402" s="62"/>
      <c r="CL15402" s="35" t="s">
        <v>29072</v>
      </c>
      <c r="CM15402" s="35" t="s">
        <v>217</v>
      </c>
      <c r="CN15402" s="35" t="s">
        <v>217</v>
      </c>
      <c r="CO15402" s="52"/>
      <c r="CP15402" s="52"/>
      <c r="CQ15402" s="52"/>
      <c r="CR15402" s="52"/>
      <c r="CS15402" s="52"/>
      <c r="CT15402" s="52"/>
      <c r="CU15402" s="33"/>
      <c r="CV15402" s="33"/>
    </row>
    <row r="15403" spans="74:100">
      <c r="BV15403" s="62"/>
      <c r="BW15403" s="62"/>
      <c r="BX15403" s="62"/>
      <c r="BY15403" s="62"/>
      <c r="BZ15403" s="62"/>
      <c r="CA15403" s="62"/>
      <c r="CB15403" s="62"/>
      <c r="CC15403" s="62"/>
      <c r="CD15403" s="62"/>
      <c r="CE15403" s="62"/>
      <c r="CF15403" s="62"/>
      <c r="CL15403" s="35" t="s">
        <v>13287</v>
      </c>
      <c r="CM15403" s="35" t="s">
        <v>217</v>
      </c>
      <c r="CN15403" s="35" t="s">
        <v>217</v>
      </c>
      <c r="CO15403" s="52"/>
      <c r="CP15403" s="52"/>
      <c r="CQ15403" s="52"/>
      <c r="CR15403" s="52"/>
      <c r="CS15403" s="52"/>
      <c r="CT15403" s="52"/>
      <c r="CU15403" s="33"/>
      <c r="CV15403" s="33"/>
    </row>
    <row r="15404" spans="74:100">
      <c r="BV15404" s="62"/>
      <c r="BW15404" s="62"/>
      <c r="BX15404" s="62"/>
      <c r="BY15404" s="62"/>
      <c r="BZ15404" s="62"/>
      <c r="CA15404" s="62"/>
      <c r="CB15404" s="62"/>
      <c r="CC15404" s="62"/>
      <c r="CD15404" s="62"/>
      <c r="CE15404" s="62"/>
      <c r="CF15404" s="62"/>
      <c r="CL15404" s="56" t="s">
        <v>7588</v>
      </c>
      <c r="CM15404" s="56" t="s">
        <v>217</v>
      </c>
      <c r="CN15404" s="56" t="s">
        <v>217</v>
      </c>
      <c r="CO15404" s="52"/>
      <c r="CP15404" s="52"/>
      <c r="CQ15404" s="52"/>
      <c r="CR15404" s="52"/>
      <c r="CS15404" s="52"/>
      <c r="CT15404" s="52"/>
      <c r="CU15404" s="33"/>
      <c r="CV15404" s="33"/>
    </row>
    <row r="15405" spans="74:100">
      <c r="BV15405" s="62"/>
      <c r="BW15405" s="62"/>
      <c r="BX15405" s="62"/>
      <c r="BY15405" s="62"/>
      <c r="BZ15405" s="62"/>
      <c r="CA15405" s="62"/>
      <c r="CB15405" s="62"/>
      <c r="CC15405" s="62"/>
      <c r="CD15405" s="62"/>
      <c r="CE15405" s="62"/>
      <c r="CF15405" s="62"/>
      <c r="CL15405" s="35" t="s">
        <v>7603</v>
      </c>
      <c r="CM15405" s="35" t="s">
        <v>217</v>
      </c>
      <c r="CN15405" s="35" t="s">
        <v>217</v>
      </c>
      <c r="CO15405" s="52"/>
      <c r="CP15405" s="52"/>
      <c r="CQ15405" s="52"/>
      <c r="CR15405" s="52"/>
      <c r="CS15405" s="52"/>
      <c r="CT15405" s="52"/>
      <c r="CU15405" s="33"/>
      <c r="CV15405" s="33"/>
    </row>
    <row r="15406" spans="74:100">
      <c r="BV15406" s="62"/>
      <c r="BW15406" s="62"/>
      <c r="BX15406" s="62"/>
      <c r="BY15406" s="62"/>
      <c r="BZ15406" s="62"/>
      <c r="CA15406" s="62"/>
      <c r="CB15406" s="62"/>
      <c r="CC15406" s="62"/>
      <c r="CD15406" s="62"/>
      <c r="CE15406" s="62"/>
      <c r="CF15406" s="62"/>
      <c r="CL15406" s="35" t="s">
        <v>7604</v>
      </c>
      <c r="CM15406" s="35" t="s">
        <v>217</v>
      </c>
      <c r="CN15406" s="35" t="s">
        <v>217</v>
      </c>
      <c r="CO15406" s="52"/>
      <c r="CP15406" s="52"/>
      <c r="CQ15406" s="52"/>
      <c r="CR15406" s="52"/>
      <c r="CS15406" s="52"/>
      <c r="CT15406" s="52"/>
      <c r="CU15406" s="33"/>
      <c r="CV15406" s="33"/>
    </row>
    <row r="15407" spans="74:100">
      <c r="BV15407" s="62"/>
      <c r="BW15407" s="62"/>
      <c r="BX15407" s="62"/>
      <c r="BY15407" s="62"/>
      <c r="BZ15407" s="62"/>
      <c r="CA15407" s="62"/>
      <c r="CB15407" s="62"/>
      <c r="CC15407" s="62"/>
      <c r="CD15407" s="62"/>
      <c r="CE15407" s="62"/>
      <c r="CF15407" s="62"/>
      <c r="CL15407" s="56" t="s">
        <v>7589</v>
      </c>
      <c r="CM15407" s="56" t="s">
        <v>217</v>
      </c>
      <c r="CN15407" s="56" t="s">
        <v>217</v>
      </c>
      <c r="CO15407" s="52"/>
      <c r="CP15407" s="52"/>
      <c r="CQ15407" s="52"/>
      <c r="CR15407" s="52"/>
      <c r="CS15407" s="52"/>
      <c r="CT15407" s="52"/>
      <c r="CU15407" s="33"/>
      <c r="CV15407" s="33"/>
    </row>
    <row r="15408" spans="74:100">
      <c r="BV15408" s="62"/>
      <c r="BW15408" s="62"/>
      <c r="BX15408" s="62"/>
      <c r="BY15408" s="62"/>
      <c r="BZ15408" s="62"/>
      <c r="CA15408" s="62"/>
      <c r="CB15408" s="62"/>
      <c r="CC15408" s="62"/>
      <c r="CD15408" s="62"/>
      <c r="CE15408" s="62"/>
      <c r="CF15408" s="62"/>
      <c r="CL15408" s="35" t="s">
        <v>7605</v>
      </c>
      <c r="CM15408" s="35" t="s">
        <v>217</v>
      </c>
      <c r="CN15408" s="35" t="s">
        <v>217</v>
      </c>
      <c r="CO15408" s="52"/>
      <c r="CP15408" s="52"/>
      <c r="CQ15408" s="52"/>
      <c r="CR15408" s="52"/>
      <c r="CS15408" s="52"/>
      <c r="CT15408" s="52"/>
      <c r="CU15408" s="33"/>
      <c r="CV15408" s="33"/>
    </row>
    <row r="15409" spans="74:100">
      <c r="BV15409" s="62"/>
      <c r="BW15409" s="62"/>
      <c r="BX15409" s="62"/>
      <c r="BY15409" s="62"/>
      <c r="BZ15409" s="62"/>
      <c r="CA15409" s="62"/>
      <c r="CB15409" s="62"/>
      <c r="CC15409" s="62"/>
      <c r="CD15409" s="62"/>
      <c r="CE15409" s="62"/>
      <c r="CF15409" s="62"/>
      <c r="CL15409" s="35" t="s">
        <v>7583</v>
      </c>
      <c r="CM15409" s="35" t="s">
        <v>217</v>
      </c>
      <c r="CN15409" s="35" t="s">
        <v>217</v>
      </c>
      <c r="CO15409" s="52"/>
      <c r="CP15409" s="52"/>
      <c r="CQ15409" s="52"/>
      <c r="CR15409" s="52"/>
      <c r="CS15409" s="52"/>
      <c r="CT15409" s="52"/>
      <c r="CU15409" s="33"/>
      <c r="CV15409" s="33"/>
    </row>
    <row r="15410" spans="74:100">
      <c r="BV15410" s="62"/>
      <c r="BW15410" s="62"/>
      <c r="BX15410" s="62"/>
      <c r="BY15410" s="62"/>
      <c r="BZ15410" s="62"/>
      <c r="CA15410" s="62"/>
      <c r="CB15410" s="62"/>
      <c r="CC15410" s="62"/>
      <c r="CD15410" s="62"/>
      <c r="CE15410" s="62"/>
      <c r="CF15410" s="62"/>
      <c r="CL15410" s="56" t="s">
        <v>7590</v>
      </c>
      <c r="CM15410" s="56" t="s">
        <v>217</v>
      </c>
      <c r="CN15410" s="56" t="s">
        <v>217</v>
      </c>
      <c r="CO15410" s="52"/>
      <c r="CP15410" s="52"/>
      <c r="CQ15410" s="52"/>
      <c r="CR15410" s="52"/>
      <c r="CS15410" s="52"/>
      <c r="CT15410" s="52"/>
      <c r="CU15410" s="33"/>
      <c r="CV15410" s="33"/>
    </row>
    <row r="15411" spans="74:100">
      <c r="BV15411" s="62"/>
      <c r="BW15411" s="62"/>
      <c r="BX15411" s="62"/>
      <c r="BY15411" s="62"/>
      <c r="BZ15411" s="62"/>
      <c r="CA15411" s="62"/>
      <c r="CB15411" s="62"/>
      <c r="CC15411" s="62"/>
      <c r="CD15411" s="62"/>
      <c r="CE15411" s="62"/>
      <c r="CF15411" s="62"/>
      <c r="CL15411" s="56" t="s">
        <v>7591</v>
      </c>
      <c r="CM15411" s="56" t="s">
        <v>217</v>
      </c>
      <c r="CN15411" s="56" t="s">
        <v>217</v>
      </c>
      <c r="CO15411" s="52"/>
      <c r="CP15411" s="52"/>
      <c r="CQ15411" s="52"/>
      <c r="CR15411" s="52"/>
      <c r="CS15411" s="52"/>
      <c r="CT15411" s="52"/>
      <c r="CU15411" s="33"/>
      <c r="CV15411" s="33"/>
    </row>
    <row r="15412" spans="74:100">
      <c r="BV15412" s="62"/>
      <c r="BW15412" s="62"/>
      <c r="BX15412" s="62"/>
      <c r="BY15412" s="62"/>
      <c r="BZ15412" s="62"/>
      <c r="CA15412" s="62"/>
      <c r="CB15412" s="62"/>
      <c r="CC15412" s="62"/>
      <c r="CD15412" s="62"/>
      <c r="CE15412" s="62"/>
      <c r="CF15412" s="62"/>
      <c r="CL15412" s="35" t="s">
        <v>7613</v>
      </c>
      <c r="CM15412" s="35" t="s">
        <v>217</v>
      </c>
      <c r="CN15412" s="35" t="s">
        <v>217</v>
      </c>
      <c r="CO15412" s="52"/>
      <c r="CP15412" s="52"/>
      <c r="CQ15412" s="52"/>
      <c r="CR15412" s="52"/>
      <c r="CS15412" s="52"/>
      <c r="CT15412" s="52"/>
      <c r="CU15412" s="33"/>
      <c r="CV15412" s="33"/>
    </row>
    <row r="15413" spans="74:100">
      <c r="BV15413" s="62"/>
      <c r="BW15413" s="62"/>
      <c r="BX15413" s="62"/>
      <c r="BY15413" s="62"/>
      <c r="BZ15413" s="62"/>
      <c r="CA15413" s="62"/>
      <c r="CB15413" s="62"/>
      <c r="CC15413" s="62"/>
      <c r="CD15413" s="62"/>
      <c r="CE15413" s="62"/>
      <c r="CF15413" s="62"/>
      <c r="CL15413" s="56" t="s">
        <v>7592</v>
      </c>
      <c r="CM15413" s="56" t="s">
        <v>217</v>
      </c>
      <c r="CN15413" s="56" t="s">
        <v>217</v>
      </c>
      <c r="CO15413" s="52"/>
      <c r="CP15413" s="52"/>
      <c r="CQ15413" s="52"/>
      <c r="CR15413" s="52"/>
      <c r="CS15413" s="52"/>
      <c r="CT15413" s="52"/>
      <c r="CU15413" s="33"/>
      <c r="CV15413" s="33"/>
    </row>
    <row r="15414" spans="74:100">
      <c r="BV15414" s="62"/>
      <c r="BW15414" s="62"/>
      <c r="BX15414" s="62"/>
      <c r="BY15414" s="62"/>
      <c r="BZ15414" s="62"/>
      <c r="CA15414" s="62"/>
      <c r="CB15414" s="62"/>
      <c r="CC15414" s="62"/>
      <c r="CD15414" s="62"/>
      <c r="CE15414" s="62"/>
      <c r="CF15414" s="62"/>
      <c r="CL15414" s="35" t="s">
        <v>7614</v>
      </c>
      <c r="CM15414" s="35" t="s">
        <v>217</v>
      </c>
      <c r="CN15414" s="35" t="s">
        <v>217</v>
      </c>
      <c r="CO15414" s="52"/>
      <c r="CP15414" s="52"/>
      <c r="CQ15414" s="52"/>
      <c r="CR15414" s="52"/>
      <c r="CS15414" s="52"/>
      <c r="CT15414" s="52"/>
      <c r="CU15414" s="33"/>
      <c r="CV15414" s="33"/>
    </row>
    <row r="15415" spans="74:100">
      <c r="BV15415" s="62"/>
      <c r="BW15415" s="62"/>
      <c r="BX15415" s="62"/>
      <c r="BY15415" s="62"/>
      <c r="BZ15415" s="62"/>
      <c r="CA15415" s="62"/>
      <c r="CB15415" s="62"/>
      <c r="CC15415" s="62"/>
      <c r="CD15415" s="62"/>
      <c r="CE15415" s="62"/>
      <c r="CF15415" s="62"/>
      <c r="CL15415" s="35" t="s">
        <v>7615</v>
      </c>
      <c r="CM15415" s="35" t="s">
        <v>217</v>
      </c>
      <c r="CN15415" s="35" t="s">
        <v>217</v>
      </c>
      <c r="CO15415" s="52"/>
      <c r="CP15415" s="52"/>
      <c r="CQ15415" s="52"/>
      <c r="CR15415" s="52"/>
      <c r="CS15415" s="52"/>
      <c r="CT15415" s="52"/>
      <c r="CU15415" s="33"/>
      <c r="CV15415" s="33"/>
    </row>
    <row r="15416" spans="74:100">
      <c r="BV15416" s="62"/>
      <c r="BW15416" s="62"/>
      <c r="BX15416" s="62"/>
      <c r="BY15416" s="62"/>
      <c r="BZ15416" s="62"/>
      <c r="CA15416" s="62"/>
      <c r="CB15416" s="62"/>
      <c r="CC15416" s="62"/>
      <c r="CD15416" s="62"/>
      <c r="CE15416" s="62"/>
      <c r="CF15416" s="62"/>
      <c r="CL15416" s="56" t="s">
        <v>7593</v>
      </c>
      <c r="CM15416" s="56" t="s">
        <v>217</v>
      </c>
      <c r="CN15416" s="56" t="s">
        <v>217</v>
      </c>
      <c r="CO15416" s="52"/>
      <c r="CP15416" s="52"/>
      <c r="CQ15416" s="52"/>
      <c r="CR15416" s="52"/>
      <c r="CS15416" s="52"/>
      <c r="CT15416" s="52"/>
      <c r="CU15416" s="33"/>
      <c r="CV15416" s="33"/>
    </row>
    <row r="15417" spans="74:100">
      <c r="BV15417" s="62"/>
      <c r="BW15417" s="62"/>
      <c r="BX15417" s="62"/>
      <c r="BY15417" s="62"/>
      <c r="BZ15417" s="62"/>
      <c r="CA15417" s="62"/>
      <c r="CB15417" s="62"/>
      <c r="CC15417" s="62"/>
      <c r="CD15417" s="62"/>
      <c r="CE15417" s="62"/>
      <c r="CF15417" s="62"/>
      <c r="CL15417" s="35" t="s">
        <v>7606</v>
      </c>
      <c r="CM15417" s="35" t="s">
        <v>217</v>
      </c>
      <c r="CN15417" s="35" t="s">
        <v>217</v>
      </c>
      <c r="CO15417" s="52"/>
      <c r="CP15417" s="52"/>
      <c r="CQ15417" s="52"/>
      <c r="CR15417" s="52"/>
      <c r="CS15417" s="52"/>
      <c r="CT15417" s="52"/>
      <c r="CU15417" s="33"/>
      <c r="CV15417" s="33"/>
    </row>
    <row r="15418" spans="74:100">
      <c r="BV15418" s="62"/>
      <c r="BW15418" s="62"/>
      <c r="BX15418" s="62"/>
      <c r="BY15418" s="62"/>
      <c r="BZ15418" s="62"/>
      <c r="CA15418" s="62"/>
      <c r="CB15418" s="62"/>
      <c r="CC15418" s="62"/>
      <c r="CD15418" s="62"/>
      <c r="CE15418" s="62"/>
      <c r="CF15418" s="62"/>
      <c r="CL15418" s="56" t="s">
        <v>7594</v>
      </c>
      <c r="CM15418" s="56" t="s">
        <v>217</v>
      </c>
      <c r="CN15418" s="56" t="s">
        <v>217</v>
      </c>
      <c r="CO15418" s="52"/>
      <c r="CP15418" s="52"/>
      <c r="CQ15418" s="52"/>
      <c r="CR15418" s="52"/>
      <c r="CS15418" s="52"/>
      <c r="CT15418" s="52"/>
      <c r="CU15418" s="33"/>
      <c r="CV15418" s="33"/>
    </row>
    <row r="15419" spans="74:100">
      <c r="BV15419" s="62"/>
      <c r="BW15419" s="62"/>
      <c r="BX15419" s="62"/>
      <c r="BY15419" s="62"/>
      <c r="BZ15419" s="62"/>
      <c r="CA15419" s="62"/>
      <c r="CB15419" s="62"/>
      <c r="CC15419" s="62"/>
      <c r="CD15419" s="62"/>
      <c r="CE15419" s="62"/>
      <c r="CF15419" s="62"/>
      <c r="CL15419" s="56" t="s">
        <v>7595</v>
      </c>
      <c r="CM15419" s="56" t="s">
        <v>217</v>
      </c>
      <c r="CN15419" s="56" t="s">
        <v>217</v>
      </c>
      <c r="CO15419" s="52"/>
      <c r="CP15419" s="52"/>
      <c r="CQ15419" s="52"/>
      <c r="CR15419" s="52"/>
      <c r="CS15419" s="52"/>
      <c r="CT15419" s="52"/>
      <c r="CU15419" s="33"/>
      <c r="CV15419" s="33"/>
    </row>
    <row r="15420" spans="74:100">
      <c r="BV15420" s="62"/>
      <c r="BW15420" s="62"/>
      <c r="BX15420" s="62"/>
      <c r="BY15420" s="62"/>
      <c r="BZ15420" s="62"/>
      <c r="CA15420" s="62"/>
      <c r="CB15420" s="62"/>
      <c r="CC15420" s="62"/>
      <c r="CD15420" s="62"/>
      <c r="CE15420" s="62"/>
      <c r="CF15420" s="62"/>
      <c r="CL15420" s="35" t="s">
        <v>7607</v>
      </c>
      <c r="CM15420" s="35" t="s">
        <v>217</v>
      </c>
      <c r="CN15420" s="35" t="s">
        <v>217</v>
      </c>
      <c r="CO15420" s="52"/>
      <c r="CP15420" s="52"/>
      <c r="CQ15420" s="52"/>
      <c r="CR15420" s="52"/>
      <c r="CS15420" s="52"/>
      <c r="CT15420" s="52"/>
      <c r="CU15420" s="33"/>
      <c r="CV15420" s="33"/>
    </row>
    <row r="15421" spans="74:100">
      <c r="BV15421" s="62"/>
      <c r="BW15421" s="62"/>
      <c r="BX15421" s="62"/>
      <c r="BY15421" s="62"/>
      <c r="BZ15421" s="62"/>
      <c r="CA15421" s="62"/>
      <c r="CB15421" s="62"/>
      <c r="CC15421" s="62"/>
      <c r="CD15421" s="62"/>
      <c r="CE15421" s="62"/>
      <c r="CF15421" s="62"/>
      <c r="CL15421" s="56" t="s">
        <v>7596</v>
      </c>
      <c r="CM15421" s="56" t="s">
        <v>217</v>
      </c>
      <c r="CN15421" s="56" t="s">
        <v>217</v>
      </c>
      <c r="CO15421" s="52"/>
      <c r="CP15421" s="52"/>
      <c r="CQ15421" s="52"/>
      <c r="CR15421" s="52"/>
      <c r="CS15421" s="52"/>
      <c r="CT15421" s="52"/>
      <c r="CU15421" s="33"/>
      <c r="CV15421" s="33"/>
    </row>
    <row r="15422" spans="74:100">
      <c r="BV15422" s="62"/>
      <c r="BW15422" s="62"/>
      <c r="BX15422" s="62"/>
      <c r="BY15422" s="62"/>
      <c r="BZ15422" s="62"/>
      <c r="CA15422" s="62"/>
      <c r="CB15422" s="62"/>
      <c r="CC15422" s="62"/>
      <c r="CD15422" s="62"/>
      <c r="CE15422" s="62"/>
      <c r="CF15422" s="62"/>
      <c r="CL15422" s="56" t="s">
        <v>7597</v>
      </c>
      <c r="CM15422" s="56" t="s">
        <v>217</v>
      </c>
      <c r="CN15422" s="56" t="s">
        <v>217</v>
      </c>
      <c r="CO15422" s="52"/>
      <c r="CP15422" s="52"/>
      <c r="CQ15422" s="52"/>
      <c r="CR15422" s="52"/>
      <c r="CS15422" s="52"/>
      <c r="CT15422" s="52"/>
      <c r="CU15422" s="33"/>
      <c r="CV15422" s="33"/>
    </row>
    <row r="15423" spans="74:100">
      <c r="BV15423" s="62"/>
      <c r="BW15423" s="62"/>
      <c r="BX15423" s="62"/>
      <c r="BY15423" s="62"/>
      <c r="BZ15423" s="62"/>
      <c r="CA15423" s="62"/>
      <c r="CB15423" s="62"/>
      <c r="CC15423" s="62"/>
      <c r="CD15423" s="62"/>
      <c r="CE15423" s="62"/>
      <c r="CF15423" s="62"/>
      <c r="CL15423" s="35" t="s">
        <v>7608</v>
      </c>
      <c r="CM15423" s="35" t="s">
        <v>217</v>
      </c>
      <c r="CN15423" s="35" t="s">
        <v>217</v>
      </c>
      <c r="CO15423" s="52"/>
      <c r="CP15423" s="52"/>
      <c r="CQ15423" s="52"/>
      <c r="CR15423" s="52"/>
      <c r="CS15423" s="52"/>
      <c r="CT15423" s="52"/>
      <c r="CU15423" s="33"/>
      <c r="CV15423" s="33"/>
    </row>
    <row r="15424" spans="74:100">
      <c r="BV15424" s="62"/>
      <c r="BW15424" s="62"/>
      <c r="BX15424" s="62"/>
      <c r="BY15424" s="62"/>
      <c r="BZ15424" s="62"/>
      <c r="CA15424" s="62"/>
      <c r="CB15424" s="62"/>
      <c r="CC15424" s="62"/>
      <c r="CD15424" s="62"/>
      <c r="CE15424" s="62"/>
      <c r="CF15424" s="62"/>
      <c r="CL15424" s="35" t="s">
        <v>29073</v>
      </c>
      <c r="CM15424" s="35" t="s">
        <v>217</v>
      </c>
      <c r="CN15424" s="35" t="s">
        <v>217</v>
      </c>
      <c r="CO15424" s="52"/>
      <c r="CP15424" s="52"/>
      <c r="CQ15424" s="52"/>
      <c r="CR15424" s="52"/>
      <c r="CS15424" s="52"/>
      <c r="CT15424" s="52"/>
      <c r="CU15424" s="33"/>
      <c r="CV15424" s="33"/>
    </row>
    <row r="15425" spans="74:100">
      <c r="BV15425" s="62"/>
      <c r="BW15425" s="62"/>
      <c r="BX15425" s="62"/>
      <c r="BY15425" s="62"/>
      <c r="BZ15425" s="62"/>
      <c r="CA15425" s="62"/>
      <c r="CB15425" s="62"/>
      <c r="CC15425" s="62"/>
      <c r="CD15425" s="62"/>
      <c r="CE15425" s="62"/>
      <c r="CF15425" s="62"/>
      <c r="CL15425" s="56" t="s">
        <v>7598</v>
      </c>
      <c r="CM15425" s="56" t="s">
        <v>217</v>
      </c>
      <c r="CN15425" s="56" t="s">
        <v>217</v>
      </c>
      <c r="CO15425" s="52"/>
      <c r="CP15425" s="52"/>
      <c r="CQ15425" s="52"/>
      <c r="CR15425" s="52"/>
      <c r="CS15425" s="52"/>
      <c r="CT15425" s="52"/>
      <c r="CU15425" s="33"/>
      <c r="CV15425" s="33"/>
    </row>
    <row r="15426" spans="74:100">
      <c r="BV15426" s="62"/>
      <c r="BW15426" s="62"/>
      <c r="BX15426" s="62"/>
      <c r="BY15426" s="62"/>
      <c r="BZ15426" s="62"/>
      <c r="CA15426" s="62"/>
      <c r="CB15426" s="62"/>
      <c r="CC15426" s="62"/>
      <c r="CD15426" s="62"/>
      <c r="CE15426" s="62"/>
      <c r="CF15426" s="62"/>
      <c r="CL15426" s="35" t="s">
        <v>7621</v>
      </c>
      <c r="CM15426" s="35" t="s">
        <v>217</v>
      </c>
      <c r="CN15426" s="35" t="s">
        <v>217</v>
      </c>
      <c r="CO15426" s="52"/>
      <c r="CP15426" s="52"/>
      <c r="CQ15426" s="52"/>
      <c r="CR15426" s="52"/>
      <c r="CS15426" s="52"/>
      <c r="CT15426" s="52"/>
      <c r="CU15426" s="33"/>
      <c r="CV15426" s="33"/>
    </row>
    <row r="15427" spans="74:100">
      <c r="BV15427" s="62"/>
      <c r="BW15427" s="62"/>
      <c r="BX15427" s="62"/>
      <c r="BY15427" s="62"/>
      <c r="BZ15427" s="62"/>
      <c r="CA15427" s="62"/>
      <c r="CB15427" s="62"/>
      <c r="CC15427" s="62"/>
      <c r="CD15427" s="62"/>
      <c r="CE15427" s="62"/>
      <c r="CF15427" s="62"/>
      <c r="CL15427" s="56" t="s">
        <v>7599</v>
      </c>
      <c r="CM15427" s="56" t="s">
        <v>217</v>
      </c>
      <c r="CN15427" s="56" t="s">
        <v>217</v>
      </c>
      <c r="CO15427" s="52"/>
      <c r="CP15427" s="52"/>
      <c r="CQ15427" s="52"/>
      <c r="CR15427" s="52"/>
      <c r="CS15427" s="52"/>
      <c r="CT15427" s="52"/>
      <c r="CU15427" s="33"/>
      <c r="CV15427" s="33"/>
    </row>
    <row r="15428" spans="74:100">
      <c r="BV15428" s="62"/>
      <c r="BW15428" s="62"/>
      <c r="BX15428" s="62"/>
      <c r="BY15428" s="62"/>
      <c r="BZ15428" s="62"/>
      <c r="CA15428" s="62"/>
      <c r="CB15428" s="62"/>
      <c r="CC15428" s="62"/>
      <c r="CD15428" s="62"/>
      <c r="CE15428" s="62"/>
      <c r="CF15428" s="62"/>
      <c r="CL15428" s="56" t="s">
        <v>7600</v>
      </c>
      <c r="CM15428" s="56" t="s">
        <v>217</v>
      </c>
      <c r="CN15428" s="56" t="s">
        <v>217</v>
      </c>
      <c r="CO15428" s="52"/>
      <c r="CP15428" s="52"/>
      <c r="CQ15428" s="52"/>
      <c r="CR15428" s="52"/>
      <c r="CS15428" s="52"/>
      <c r="CT15428" s="52"/>
      <c r="CU15428" s="33"/>
      <c r="CV15428" s="33"/>
    </row>
    <row r="15429" spans="74:100">
      <c r="BV15429" s="62"/>
      <c r="BW15429" s="62"/>
      <c r="BX15429" s="62"/>
      <c r="BY15429" s="62"/>
      <c r="BZ15429" s="62"/>
      <c r="CA15429" s="62"/>
      <c r="CB15429" s="62"/>
      <c r="CC15429" s="62"/>
      <c r="CD15429" s="62"/>
      <c r="CE15429" s="62"/>
      <c r="CF15429" s="62"/>
      <c r="CL15429" s="35" t="s">
        <v>7616</v>
      </c>
      <c r="CM15429" s="35" t="s">
        <v>217</v>
      </c>
      <c r="CN15429" s="35" t="s">
        <v>217</v>
      </c>
      <c r="CO15429" s="52"/>
      <c r="CP15429" s="52"/>
      <c r="CQ15429" s="52"/>
      <c r="CR15429" s="52"/>
      <c r="CS15429" s="52"/>
      <c r="CT15429" s="52"/>
      <c r="CU15429" s="33"/>
      <c r="CV15429" s="33"/>
    </row>
    <row r="15430" spans="74:100">
      <c r="BV15430" s="62"/>
      <c r="BW15430" s="62"/>
      <c r="BX15430" s="62"/>
      <c r="BY15430" s="62"/>
      <c r="BZ15430" s="62"/>
      <c r="CA15430" s="62"/>
      <c r="CB15430" s="62"/>
      <c r="CC15430" s="62"/>
      <c r="CD15430" s="62"/>
      <c r="CE15430" s="62"/>
      <c r="CF15430" s="62"/>
      <c r="CL15430" s="35" t="s">
        <v>7584</v>
      </c>
      <c r="CM15430" s="35" t="s">
        <v>217</v>
      </c>
      <c r="CN15430" s="35" t="s">
        <v>217</v>
      </c>
      <c r="CO15430" s="52"/>
      <c r="CP15430" s="52"/>
      <c r="CQ15430" s="52"/>
      <c r="CR15430" s="52"/>
      <c r="CS15430" s="52"/>
      <c r="CT15430" s="52"/>
      <c r="CU15430" s="33"/>
      <c r="CV15430" s="33"/>
    </row>
    <row r="15431" spans="74:100">
      <c r="BV15431" s="62"/>
      <c r="BW15431" s="62"/>
      <c r="BX15431" s="62"/>
      <c r="BY15431" s="62"/>
      <c r="BZ15431" s="62"/>
      <c r="CA15431" s="62"/>
      <c r="CB15431" s="62"/>
      <c r="CC15431" s="62"/>
      <c r="CD15431" s="62"/>
      <c r="CE15431" s="62"/>
      <c r="CF15431" s="62"/>
      <c r="CL15431" s="35" t="s">
        <v>7609</v>
      </c>
      <c r="CM15431" s="35" t="s">
        <v>217</v>
      </c>
      <c r="CN15431" s="35" t="s">
        <v>217</v>
      </c>
      <c r="CO15431" s="52"/>
      <c r="CP15431" s="52"/>
      <c r="CQ15431" s="52"/>
      <c r="CR15431" s="52"/>
      <c r="CS15431" s="52"/>
      <c r="CT15431" s="52"/>
      <c r="CU15431" s="33"/>
      <c r="CV15431" s="33"/>
    </row>
    <row r="15432" spans="74:100">
      <c r="BV15432" s="62"/>
      <c r="BW15432" s="62"/>
      <c r="BX15432" s="62"/>
      <c r="BY15432" s="62"/>
      <c r="BZ15432" s="62"/>
      <c r="CA15432" s="62"/>
      <c r="CB15432" s="62"/>
      <c r="CC15432" s="62"/>
      <c r="CD15432" s="62"/>
      <c r="CE15432" s="62"/>
      <c r="CF15432" s="62"/>
      <c r="CL15432" s="35" t="s">
        <v>3346</v>
      </c>
      <c r="CM15432" s="35" t="s">
        <v>217</v>
      </c>
      <c r="CN15432" s="35" t="s">
        <v>217</v>
      </c>
      <c r="CO15432" s="52"/>
      <c r="CP15432" s="52"/>
      <c r="CQ15432" s="52"/>
      <c r="CR15432" s="52"/>
      <c r="CS15432" s="52"/>
      <c r="CT15432" s="52"/>
      <c r="CU15432" s="33"/>
      <c r="CV15432" s="33"/>
    </row>
    <row r="15433" spans="74:100">
      <c r="BV15433" s="62"/>
      <c r="BW15433" s="62"/>
      <c r="BX15433" s="62"/>
      <c r="BY15433" s="62"/>
      <c r="BZ15433" s="62"/>
      <c r="CA15433" s="62"/>
      <c r="CB15433" s="62"/>
      <c r="CC15433" s="62"/>
      <c r="CD15433" s="62"/>
      <c r="CE15433" s="62"/>
      <c r="CF15433" s="62"/>
      <c r="CL15433" s="35" t="s">
        <v>7585</v>
      </c>
      <c r="CM15433" s="35" t="s">
        <v>217</v>
      </c>
      <c r="CN15433" s="35" t="s">
        <v>217</v>
      </c>
      <c r="CO15433" s="52"/>
      <c r="CP15433" s="52"/>
      <c r="CQ15433" s="52"/>
      <c r="CR15433" s="52"/>
      <c r="CS15433" s="52"/>
      <c r="CT15433" s="52"/>
      <c r="CU15433" s="33"/>
      <c r="CV15433" s="33"/>
    </row>
    <row r="15434" spans="74:100">
      <c r="BV15434" s="62"/>
      <c r="BW15434" s="62"/>
      <c r="BX15434" s="62"/>
      <c r="BY15434" s="62"/>
      <c r="BZ15434" s="62"/>
      <c r="CA15434" s="62"/>
      <c r="CB15434" s="62"/>
      <c r="CC15434" s="62"/>
      <c r="CD15434" s="62"/>
      <c r="CE15434" s="62"/>
      <c r="CF15434" s="62"/>
      <c r="CL15434" s="56" t="s">
        <v>7601</v>
      </c>
      <c r="CM15434" s="56" t="s">
        <v>217</v>
      </c>
      <c r="CN15434" s="56" t="s">
        <v>217</v>
      </c>
      <c r="CO15434" s="52"/>
      <c r="CP15434" s="52"/>
      <c r="CQ15434" s="52"/>
      <c r="CR15434" s="52"/>
      <c r="CS15434" s="52"/>
      <c r="CT15434" s="52"/>
      <c r="CU15434" s="33"/>
      <c r="CV15434" s="33"/>
    </row>
    <row r="15435" spans="74:100">
      <c r="BV15435" s="62"/>
      <c r="BW15435" s="62"/>
      <c r="BX15435" s="62"/>
      <c r="BY15435" s="62"/>
      <c r="BZ15435" s="62"/>
      <c r="CA15435" s="62"/>
      <c r="CB15435" s="62"/>
      <c r="CC15435" s="62"/>
      <c r="CD15435" s="62"/>
      <c r="CE15435" s="62"/>
      <c r="CF15435" s="62"/>
      <c r="CL15435" s="35" t="s">
        <v>7617</v>
      </c>
      <c r="CM15435" s="35" t="s">
        <v>217</v>
      </c>
      <c r="CN15435" s="35" t="s">
        <v>217</v>
      </c>
      <c r="CO15435" s="52"/>
      <c r="CP15435" s="52"/>
      <c r="CQ15435" s="52"/>
      <c r="CR15435" s="52"/>
      <c r="CS15435" s="52"/>
      <c r="CT15435" s="52"/>
      <c r="CU15435" s="33"/>
      <c r="CV15435" s="33"/>
    </row>
    <row r="15436" spans="74:100">
      <c r="BV15436" s="62"/>
      <c r="BW15436" s="62"/>
      <c r="BX15436" s="62"/>
      <c r="BY15436" s="62"/>
      <c r="BZ15436" s="62"/>
      <c r="CA15436" s="62"/>
      <c r="CB15436" s="62"/>
      <c r="CC15436" s="62"/>
      <c r="CD15436" s="62"/>
      <c r="CE15436" s="62"/>
      <c r="CF15436" s="62"/>
      <c r="CL15436" s="35" t="s">
        <v>7618</v>
      </c>
      <c r="CM15436" s="35" t="s">
        <v>217</v>
      </c>
      <c r="CN15436" s="35" t="s">
        <v>217</v>
      </c>
      <c r="CO15436" s="52"/>
      <c r="CP15436" s="52"/>
      <c r="CQ15436" s="52"/>
      <c r="CR15436" s="52"/>
      <c r="CS15436" s="52"/>
      <c r="CT15436" s="52"/>
      <c r="CU15436" s="33"/>
      <c r="CV15436" s="33"/>
    </row>
    <row r="15437" spans="74:100">
      <c r="BV15437" s="62"/>
      <c r="BW15437" s="62"/>
      <c r="BX15437" s="62"/>
      <c r="BY15437" s="62"/>
      <c r="BZ15437" s="62"/>
      <c r="CA15437" s="62"/>
      <c r="CB15437" s="62"/>
      <c r="CC15437" s="62"/>
      <c r="CD15437" s="62"/>
      <c r="CE15437" s="62"/>
      <c r="CF15437" s="62"/>
      <c r="CL15437" s="35" t="s">
        <v>29074</v>
      </c>
      <c r="CM15437" s="35" t="s">
        <v>217</v>
      </c>
      <c r="CN15437" s="35" t="s">
        <v>217</v>
      </c>
      <c r="CO15437" s="52"/>
      <c r="CP15437" s="52"/>
      <c r="CQ15437" s="52"/>
      <c r="CR15437" s="52"/>
      <c r="CS15437" s="52"/>
      <c r="CT15437" s="52"/>
      <c r="CU15437" s="33"/>
      <c r="CV15437" s="33"/>
    </row>
    <row r="15438" spans="74:100">
      <c r="BV15438" s="62"/>
      <c r="BW15438" s="62"/>
      <c r="BX15438" s="62"/>
      <c r="BY15438" s="62"/>
      <c r="BZ15438" s="62"/>
      <c r="CA15438" s="62"/>
      <c r="CB15438" s="62"/>
      <c r="CC15438" s="62"/>
      <c r="CD15438" s="62"/>
      <c r="CE15438" s="62"/>
      <c r="CF15438" s="62"/>
      <c r="CL15438" s="35" t="s">
        <v>7619</v>
      </c>
      <c r="CM15438" s="35" t="s">
        <v>217</v>
      </c>
      <c r="CN15438" s="35" t="s">
        <v>217</v>
      </c>
      <c r="CO15438" s="52"/>
      <c r="CP15438" s="52"/>
      <c r="CQ15438" s="52"/>
      <c r="CR15438" s="52"/>
      <c r="CS15438" s="52"/>
      <c r="CT15438" s="52"/>
      <c r="CU15438" s="33"/>
      <c r="CV15438" s="33"/>
    </row>
    <row r="15439" spans="74:100">
      <c r="BV15439" s="62"/>
      <c r="BW15439" s="62"/>
      <c r="BX15439" s="62"/>
      <c r="BY15439" s="62"/>
      <c r="BZ15439" s="62"/>
      <c r="CA15439" s="62"/>
      <c r="CB15439" s="62"/>
      <c r="CC15439" s="62"/>
      <c r="CD15439" s="62"/>
      <c r="CE15439" s="62"/>
      <c r="CF15439" s="62"/>
      <c r="CL15439" s="35" t="s">
        <v>7610</v>
      </c>
      <c r="CM15439" s="35" t="s">
        <v>217</v>
      </c>
      <c r="CN15439" s="35" t="s">
        <v>217</v>
      </c>
      <c r="CO15439" s="52"/>
      <c r="CP15439" s="52"/>
      <c r="CQ15439" s="52"/>
      <c r="CR15439" s="52"/>
      <c r="CS15439" s="52"/>
      <c r="CT15439" s="52"/>
      <c r="CU15439" s="33"/>
      <c r="CV15439" s="33"/>
    </row>
    <row r="15440" spans="74:100">
      <c r="BV15440" s="62"/>
      <c r="BW15440" s="62"/>
      <c r="BX15440" s="62"/>
      <c r="BY15440" s="62"/>
      <c r="BZ15440" s="62"/>
      <c r="CA15440" s="62"/>
      <c r="CB15440" s="62"/>
      <c r="CC15440" s="62"/>
      <c r="CD15440" s="62"/>
      <c r="CE15440" s="62"/>
      <c r="CF15440" s="62"/>
      <c r="CL15440" s="35" t="s">
        <v>7611</v>
      </c>
      <c r="CM15440" s="35" t="s">
        <v>217</v>
      </c>
      <c r="CN15440" s="35" t="s">
        <v>217</v>
      </c>
      <c r="CO15440" s="52"/>
      <c r="CP15440" s="52"/>
      <c r="CQ15440" s="52"/>
      <c r="CR15440" s="52"/>
      <c r="CS15440" s="52"/>
      <c r="CT15440" s="52"/>
      <c r="CU15440" s="33"/>
      <c r="CV15440" s="33"/>
    </row>
    <row r="15441" spans="74:100">
      <c r="BV15441" s="62"/>
      <c r="BW15441" s="62"/>
      <c r="BX15441" s="62"/>
      <c r="BY15441" s="62"/>
      <c r="BZ15441" s="62"/>
      <c r="CA15441" s="62"/>
      <c r="CB15441" s="62"/>
      <c r="CC15441" s="62"/>
      <c r="CD15441" s="62"/>
      <c r="CE15441" s="62"/>
      <c r="CF15441" s="62"/>
      <c r="CL15441" s="35" t="s">
        <v>7612</v>
      </c>
      <c r="CM15441" s="35" t="s">
        <v>217</v>
      </c>
      <c r="CN15441" s="35" t="s">
        <v>217</v>
      </c>
      <c r="CO15441" s="52"/>
      <c r="CP15441" s="52"/>
      <c r="CQ15441" s="52"/>
      <c r="CR15441" s="52"/>
      <c r="CS15441" s="52"/>
      <c r="CT15441" s="52"/>
      <c r="CU15441" s="33"/>
      <c r="CV15441" s="33"/>
    </row>
    <row r="15442" spans="74:100">
      <c r="BV15442" s="62"/>
      <c r="BW15442" s="62"/>
      <c r="BX15442" s="62"/>
      <c r="BY15442" s="62"/>
      <c r="BZ15442" s="62"/>
      <c r="CA15442" s="62"/>
      <c r="CB15442" s="62"/>
      <c r="CC15442" s="62"/>
      <c r="CD15442" s="62"/>
      <c r="CE15442" s="62"/>
      <c r="CF15442" s="62"/>
      <c r="CL15442" s="35" t="s">
        <v>7586</v>
      </c>
      <c r="CM15442" s="35" t="s">
        <v>217</v>
      </c>
      <c r="CN15442" s="35" t="s">
        <v>217</v>
      </c>
      <c r="CO15442" s="52"/>
      <c r="CP15442" s="52"/>
      <c r="CQ15442" s="52"/>
      <c r="CR15442" s="52"/>
      <c r="CS15442" s="52"/>
      <c r="CT15442" s="52"/>
      <c r="CU15442" s="33"/>
      <c r="CV15442" s="33"/>
    </row>
    <row r="15443" spans="74:100">
      <c r="BV15443" s="62"/>
      <c r="BW15443" s="62"/>
      <c r="BX15443" s="62"/>
      <c r="BY15443" s="62"/>
      <c r="BZ15443" s="62"/>
      <c r="CA15443" s="62"/>
      <c r="CB15443" s="62"/>
      <c r="CC15443" s="62"/>
      <c r="CD15443" s="62"/>
      <c r="CE15443" s="62"/>
      <c r="CF15443" s="62"/>
      <c r="CL15443" s="35" t="s">
        <v>7587</v>
      </c>
      <c r="CM15443" s="35" t="s">
        <v>217</v>
      </c>
      <c r="CN15443" s="35" t="s">
        <v>217</v>
      </c>
      <c r="CO15443" s="52"/>
      <c r="CP15443" s="52"/>
      <c r="CQ15443" s="52"/>
      <c r="CR15443" s="52"/>
      <c r="CS15443" s="52"/>
      <c r="CT15443" s="52"/>
      <c r="CU15443" s="33"/>
      <c r="CV15443" s="33"/>
    </row>
    <row r="15444" spans="74:100">
      <c r="BV15444" s="62"/>
      <c r="BW15444" s="62"/>
      <c r="BX15444" s="62"/>
      <c r="BY15444" s="62"/>
      <c r="BZ15444" s="62"/>
      <c r="CA15444" s="62"/>
      <c r="CB15444" s="62"/>
      <c r="CC15444" s="62"/>
      <c r="CD15444" s="62"/>
      <c r="CE15444" s="62"/>
      <c r="CF15444" s="62"/>
      <c r="CL15444" s="35" t="s">
        <v>7622</v>
      </c>
      <c r="CM15444" s="35" t="s">
        <v>217</v>
      </c>
      <c r="CN15444" s="35" t="s">
        <v>217</v>
      </c>
      <c r="CO15444" s="52"/>
      <c r="CP15444" s="52"/>
      <c r="CQ15444" s="52"/>
      <c r="CR15444" s="52"/>
      <c r="CS15444" s="52"/>
      <c r="CT15444" s="52"/>
      <c r="CU15444" s="33"/>
      <c r="CV15444" s="33"/>
    </row>
    <row r="15445" spans="74:100">
      <c r="BV15445" s="62"/>
      <c r="BW15445" s="62"/>
      <c r="BX15445" s="62"/>
      <c r="BY15445" s="62"/>
      <c r="BZ15445" s="62"/>
      <c r="CA15445" s="62"/>
      <c r="CB15445" s="62"/>
      <c r="CC15445" s="62"/>
      <c r="CD15445" s="62"/>
      <c r="CE15445" s="62"/>
      <c r="CF15445" s="62"/>
      <c r="CL15445" s="56" t="s">
        <v>7602</v>
      </c>
      <c r="CM15445" s="56" t="s">
        <v>217</v>
      </c>
      <c r="CN15445" s="56" t="s">
        <v>217</v>
      </c>
      <c r="CO15445" s="52"/>
      <c r="CP15445" s="52"/>
      <c r="CQ15445" s="52"/>
      <c r="CR15445" s="52"/>
      <c r="CS15445" s="52"/>
      <c r="CT15445" s="52"/>
      <c r="CU15445" s="33"/>
      <c r="CV15445" s="33"/>
    </row>
    <row r="15446" spans="74:100">
      <c r="BV15446" s="62"/>
      <c r="BW15446" s="62"/>
      <c r="BX15446" s="62"/>
      <c r="BY15446" s="62"/>
      <c r="BZ15446" s="62"/>
      <c r="CA15446" s="62"/>
      <c r="CB15446" s="62"/>
      <c r="CC15446" s="62"/>
      <c r="CD15446" s="62"/>
      <c r="CE15446" s="62"/>
      <c r="CF15446" s="62"/>
      <c r="CL15446" s="56" t="s">
        <v>14144</v>
      </c>
      <c r="CM15446" s="56" t="s">
        <v>215</v>
      </c>
      <c r="CN15446" s="56" t="s">
        <v>215</v>
      </c>
      <c r="CO15446" s="52"/>
      <c r="CP15446" s="52"/>
      <c r="CQ15446" s="52"/>
      <c r="CR15446" s="52"/>
      <c r="CS15446" s="52"/>
      <c r="CT15446" s="52"/>
      <c r="CU15446" s="33"/>
      <c r="CV15446" s="33"/>
    </row>
    <row r="15447" spans="74:100">
      <c r="BV15447" s="62"/>
      <c r="BW15447" s="62"/>
      <c r="BX15447" s="62"/>
      <c r="BY15447" s="62"/>
      <c r="BZ15447" s="62"/>
      <c r="CA15447" s="62"/>
      <c r="CB15447" s="62"/>
      <c r="CC15447" s="62"/>
      <c r="CD15447" s="62"/>
      <c r="CE15447" s="62"/>
      <c r="CF15447" s="62"/>
      <c r="CL15447" s="35" t="s">
        <v>7623</v>
      </c>
      <c r="CM15447" s="35" t="s">
        <v>217</v>
      </c>
      <c r="CN15447" s="35" t="s">
        <v>217</v>
      </c>
      <c r="CO15447" s="52"/>
      <c r="CP15447" s="52"/>
      <c r="CQ15447" s="52"/>
      <c r="CR15447" s="52"/>
      <c r="CS15447" s="52"/>
      <c r="CT15447" s="52"/>
      <c r="CU15447" s="33"/>
      <c r="CV15447" s="33"/>
    </row>
    <row r="15448" spans="74:100">
      <c r="BV15448" s="62"/>
      <c r="BW15448" s="62"/>
      <c r="BX15448" s="62"/>
      <c r="BY15448" s="62"/>
      <c r="BZ15448" s="62"/>
      <c r="CA15448" s="62"/>
      <c r="CB15448" s="62"/>
      <c r="CC15448" s="62"/>
      <c r="CD15448" s="62"/>
      <c r="CE15448" s="62"/>
      <c r="CF15448" s="62"/>
      <c r="CL15448" s="35" t="s">
        <v>29075</v>
      </c>
      <c r="CM15448" s="35" t="s">
        <v>217</v>
      </c>
      <c r="CN15448" s="35" t="s">
        <v>217</v>
      </c>
      <c r="CO15448" s="52"/>
      <c r="CP15448" s="52"/>
      <c r="CQ15448" s="52"/>
      <c r="CR15448" s="52"/>
      <c r="CS15448" s="52"/>
      <c r="CT15448" s="52"/>
      <c r="CU15448" s="33"/>
      <c r="CV15448" s="33"/>
    </row>
    <row r="15449" spans="74:100">
      <c r="BV15449" s="62"/>
      <c r="BW15449" s="62"/>
      <c r="BX15449" s="62"/>
      <c r="BY15449" s="62"/>
      <c r="BZ15449" s="62"/>
      <c r="CA15449" s="62"/>
      <c r="CB15449" s="62"/>
      <c r="CC15449" s="62"/>
      <c r="CD15449" s="62"/>
      <c r="CE15449" s="62"/>
      <c r="CF15449" s="62"/>
      <c r="CL15449" s="35" t="s">
        <v>8960</v>
      </c>
      <c r="CM15449" s="35" t="s">
        <v>217</v>
      </c>
      <c r="CN15449" s="35" t="s">
        <v>217</v>
      </c>
      <c r="CO15449" s="52"/>
      <c r="CP15449" s="52"/>
      <c r="CQ15449" s="52"/>
      <c r="CR15449" s="52"/>
      <c r="CS15449" s="52"/>
      <c r="CT15449" s="52"/>
      <c r="CU15449" s="33"/>
      <c r="CV15449" s="33"/>
    </row>
    <row r="15450" spans="74:100">
      <c r="BV15450" s="62"/>
      <c r="BW15450" s="62"/>
      <c r="BX15450" s="62"/>
      <c r="BY15450" s="62"/>
      <c r="BZ15450" s="62"/>
      <c r="CA15450" s="62"/>
      <c r="CB15450" s="62"/>
      <c r="CC15450" s="62"/>
      <c r="CD15450" s="62"/>
      <c r="CE15450" s="62"/>
      <c r="CF15450" s="62"/>
      <c r="CL15450" s="56" t="s">
        <v>11250</v>
      </c>
      <c r="CM15450" s="56" t="s">
        <v>214</v>
      </c>
      <c r="CN15450" s="56" t="s">
        <v>214</v>
      </c>
      <c r="CO15450" s="52"/>
      <c r="CP15450" s="52"/>
      <c r="CQ15450" s="52"/>
      <c r="CR15450" s="52"/>
      <c r="CS15450" s="52"/>
      <c r="CT15450" s="52"/>
      <c r="CU15450" s="33"/>
      <c r="CV15450" s="33"/>
    </row>
    <row r="15451" spans="74:100">
      <c r="BV15451" s="62"/>
      <c r="BW15451" s="62"/>
      <c r="BX15451" s="62"/>
      <c r="BY15451" s="62"/>
      <c r="BZ15451" s="62"/>
      <c r="CA15451" s="62"/>
      <c r="CB15451" s="62"/>
      <c r="CC15451" s="62"/>
      <c r="CD15451" s="62"/>
      <c r="CE15451" s="62"/>
      <c r="CF15451" s="62"/>
      <c r="CL15451" s="56" t="s">
        <v>11255</v>
      </c>
      <c r="CM15451" s="56" t="s">
        <v>213</v>
      </c>
      <c r="CN15451" s="56" t="s">
        <v>213</v>
      </c>
      <c r="CO15451" s="52"/>
      <c r="CP15451" s="52"/>
      <c r="CQ15451" s="52"/>
      <c r="CR15451" s="52"/>
      <c r="CS15451" s="52"/>
      <c r="CT15451" s="52"/>
      <c r="CU15451" s="33"/>
      <c r="CV15451" s="33"/>
    </row>
    <row r="15452" spans="74:100">
      <c r="BV15452" s="62"/>
      <c r="BW15452" s="62"/>
      <c r="BX15452" s="62"/>
      <c r="BY15452" s="62"/>
      <c r="BZ15452" s="62"/>
      <c r="CA15452" s="62"/>
      <c r="CB15452" s="62"/>
      <c r="CC15452" s="62"/>
      <c r="CD15452" s="62"/>
      <c r="CE15452" s="62"/>
      <c r="CF15452" s="62"/>
      <c r="CL15452" s="56" t="s">
        <v>29076</v>
      </c>
      <c r="CM15452" s="56" t="s">
        <v>214</v>
      </c>
      <c r="CN15452" s="56" t="s">
        <v>214</v>
      </c>
      <c r="CO15452" s="52"/>
      <c r="CP15452" s="52"/>
      <c r="CQ15452" s="52"/>
      <c r="CR15452" s="52"/>
      <c r="CS15452" s="52"/>
      <c r="CT15452" s="52"/>
      <c r="CU15452" s="33"/>
      <c r="CV15452" s="33"/>
    </row>
    <row r="15453" spans="74:100">
      <c r="BV15453" s="62"/>
      <c r="BW15453" s="62"/>
      <c r="BX15453" s="62"/>
      <c r="BY15453" s="62"/>
      <c r="BZ15453" s="62"/>
      <c r="CA15453" s="62"/>
      <c r="CB15453" s="62"/>
      <c r="CC15453" s="62"/>
      <c r="CD15453" s="62"/>
      <c r="CE15453" s="62"/>
      <c r="CF15453" s="62"/>
      <c r="CL15453" s="35" t="s">
        <v>7628</v>
      </c>
      <c r="CM15453" s="35" t="s">
        <v>217</v>
      </c>
      <c r="CN15453" s="35" t="s">
        <v>217</v>
      </c>
      <c r="CO15453" s="52"/>
      <c r="CP15453" s="52"/>
      <c r="CQ15453" s="52"/>
      <c r="CR15453" s="52"/>
      <c r="CS15453" s="52"/>
      <c r="CT15453" s="52"/>
      <c r="CU15453" s="33"/>
      <c r="CV15453" s="33"/>
    </row>
    <row r="15454" spans="74:100">
      <c r="BV15454" s="62"/>
      <c r="BW15454" s="62"/>
      <c r="BX15454" s="62"/>
      <c r="BY15454" s="62"/>
      <c r="BZ15454" s="62"/>
      <c r="CA15454" s="62"/>
      <c r="CB15454" s="62"/>
      <c r="CC15454" s="62"/>
      <c r="CD15454" s="62"/>
      <c r="CE15454" s="62"/>
      <c r="CF15454" s="62"/>
      <c r="CL15454" s="35" t="s">
        <v>11568</v>
      </c>
      <c r="CM15454" s="35" t="s">
        <v>217</v>
      </c>
      <c r="CN15454" s="35" t="s">
        <v>217</v>
      </c>
      <c r="CO15454" s="52"/>
      <c r="CP15454" s="52"/>
      <c r="CQ15454" s="52"/>
      <c r="CR15454" s="52"/>
      <c r="CS15454" s="52"/>
      <c r="CT15454" s="52"/>
      <c r="CU15454" s="33"/>
      <c r="CV15454" s="33"/>
    </row>
    <row r="15455" spans="74:100">
      <c r="BV15455" s="62"/>
      <c r="BW15455" s="62"/>
      <c r="BX15455" s="62"/>
      <c r="BY15455" s="62"/>
      <c r="BZ15455" s="62"/>
      <c r="CA15455" s="62"/>
      <c r="CB15455" s="62"/>
      <c r="CC15455" s="62"/>
      <c r="CD15455" s="62"/>
      <c r="CE15455" s="62"/>
      <c r="CF15455" s="62"/>
      <c r="CL15455" s="35" t="s">
        <v>7626</v>
      </c>
      <c r="CM15455" s="35" t="s">
        <v>217</v>
      </c>
      <c r="CN15455" s="35" t="s">
        <v>217</v>
      </c>
      <c r="CO15455" s="52"/>
      <c r="CP15455" s="52"/>
      <c r="CQ15455" s="52"/>
      <c r="CR15455" s="52"/>
      <c r="CS15455" s="52"/>
      <c r="CT15455" s="52"/>
      <c r="CU15455" s="33"/>
      <c r="CV15455" s="33"/>
    </row>
    <row r="15456" spans="74:100">
      <c r="BV15456" s="62"/>
      <c r="BW15456" s="62"/>
      <c r="BX15456" s="62"/>
      <c r="BY15456" s="62"/>
      <c r="BZ15456" s="62"/>
      <c r="CA15456" s="62"/>
      <c r="CB15456" s="62"/>
      <c r="CC15456" s="62"/>
      <c r="CD15456" s="62"/>
      <c r="CE15456" s="62"/>
      <c r="CF15456" s="62"/>
      <c r="CL15456" s="35" t="s">
        <v>29077</v>
      </c>
      <c r="CM15456" s="35" t="s">
        <v>217</v>
      </c>
      <c r="CN15456" s="35" t="s">
        <v>217</v>
      </c>
      <c r="CO15456" s="52"/>
      <c r="CP15456" s="52"/>
      <c r="CQ15456" s="52"/>
      <c r="CR15456" s="52"/>
      <c r="CS15456" s="52"/>
      <c r="CT15456" s="52"/>
      <c r="CU15456" s="33"/>
      <c r="CV15456" s="33"/>
    </row>
    <row r="15457" spans="74:100">
      <c r="BV15457" s="62"/>
      <c r="BW15457" s="62"/>
      <c r="BX15457" s="62"/>
      <c r="BY15457" s="62"/>
      <c r="BZ15457" s="62"/>
      <c r="CA15457" s="62"/>
      <c r="CB15457" s="62"/>
      <c r="CC15457" s="62"/>
      <c r="CD15457" s="62"/>
      <c r="CE15457" s="62"/>
      <c r="CF15457" s="62"/>
      <c r="CL15457" s="35" t="s">
        <v>7627</v>
      </c>
      <c r="CM15457" s="35" t="s">
        <v>217</v>
      </c>
      <c r="CN15457" s="35" t="s">
        <v>217</v>
      </c>
      <c r="CO15457" s="52"/>
      <c r="CP15457" s="52"/>
      <c r="CQ15457" s="52"/>
      <c r="CR15457" s="52"/>
      <c r="CS15457" s="52"/>
      <c r="CT15457" s="52"/>
      <c r="CU15457" s="33"/>
      <c r="CV15457" s="33"/>
    </row>
    <row r="15458" spans="74:100">
      <c r="BV15458" s="62"/>
      <c r="BW15458" s="62"/>
      <c r="BX15458" s="62"/>
      <c r="BY15458" s="62"/>
      <c r="BZ15458" s="62"/>
      <c r="CA15458" s="62"/>
      <c r="CB15458" s="62"/>
      <c r="CC15458" s="62"/>
      <c r="CD15458" s="62"/>
      <c r="CE15458" s="62"/>
      <c r="CF15458" s="62"/>
      <c r="CL15458" s="35" t="s">
        <v>7631</v>
      </c>
      <c r="CM15458" s="35" t="s">
        <v>217</v>
      </c>
      <c r="CN15458" s="35" t="s">
        <v>217</v>
      </c>
      <c r="CO15458" s="52"/>
      <c r="CP15458" s="52"/>
      <c r="CQ15458" s="52"/>
      <c r="CR15458" s="52"/>
      <c r="CS15458" s="52"/>
      <c r="CT15458" s="52"/>
      <c r="CU15458" s="33"/>
      <c r="CV15458" s="33"/>
    </row>
    <row r="15459" spans="74:100">
      <c r="BV15459" s="62"/>
      <c r="BW15459" s="62"/>
      <c r="BX15459" s="62"/>
      <c r="BY15459" s="62"/>
      <c r="BZ15459" s="62"/>
      <c r="CA15459" s="62"/>
      <c r="CB15459" s="62"/>
      <c r="CC15459" s="62"/>
      <c r="CD15459" s="62"/>
      <c r="CE15459" s="62"/>
      <c r="CF15459" s="62"/>
      <c r="CL15459" s="35" t="s">
        <v>7629</v>
      </c>
      <c r="CM15459" s="35" t="s">
        <v>217</v>
      </c>
      <c r="CN15459" s="35" t="s">
        <v>217</v>
      </c>
      <c r="CO15459" s="52"/>
      <c r="CP15459" s="52"/>
      <c r="CQ15459" s="52"/>
      <c r="CR15459" s="52"/>
      <c r="CS15459" s="52"/>
      <c r="CT15459" s="52"/>
      <c r="CU15459" s="33"/>
      <c r="CV15459" s="33"/>
    </row>
    <row r="15460" spans="74:100">
      <c r="BV15460" s="62"/>
      <c r="BW15460" s="62"/>
      <c r="BX15460" s="62"/>
      <c r="BY15460" s="62"/>
      <c r="BZ15460" s="62"/>
      <c r="CA15460" s="62"/>
      <c r="CB15460" s="62"/>
      <c r="CC15460" s="62"/>
      <c r="CD15460" s="62"/>
      <c r="CE15460" s="62"/>
      <c r="CF15460" s="62"/>
      <c r="CL15460" s="35" t="s">
        <v>7630</v>
      </c>
      <c r="CM15460" s="35" t="s">
        <v>217</v>
      </c>
      <c r="CN15460" s="35" t="s">
        <v>217</v>
      </c>
      <c r="CO15460" s="52"/>
      <c r="CP15460" s="52"/>
      <c r="CQ15460" s="52"/>
      <c r="CR15460" s="52"/>
      <c r="CS15460" s="52"/>
      <c r="CT15460" s="52"/>
      <c r="CU15460" s="33"/>
      <c r="CV15460" s="33"/>
    </row>
    <row r="15461" spans="74:100">
      <c r="BV15461" s="62"/>
      <c r="BW15461" s="62"/>
      <c r="BX15461" s="62"/>
      <c r="BY15461" s="62"/>
      <c r="BZ15461" s="62"/>
      <c r="CA15461" s="62"/>
      <c r="CB15461" s="62"/>
      <c r="CC15461" s="62"/>
      <c r="CD15461" s="62"/>
      <c r="CE15461" s="62"/>
      <c r="CF15461" s="62"/>
      <c r="CL15461" s="56" t="s">
        <v>17481</v>
      </c>
      <c r="CM15461" s="56" t="s">
        <v>214</v>
      </c>
      <c r="CN15461" s="56" t="s">
        <v>214</v>
      </c>
      <c r="CO15461" s="52"/>
      <c r="CP15461" s="52"/>
      <c r="CQ15461" s="52"/>
      <c r="CR15461" s="52"/>
      <c r="CS15461" s="52"/>
      <c r="CT15461" s="52"/>
      <c r="CU15461" s="33"/>
      <c r="CV15461" s="33"/>
    </row>
    <row r="15462" spans="74:100">
      <c r="BV15462" s="62"/>
      <c r="BW15462" s="62"/>
      <c r="BX15462" s="62"/>
      <c r="BY15462" s="62"/>
      <c r="BZ15462" s="62"/>
      <c r="CA15462" s="62"/>
      <c r="CB15462" s="62"/>
      <c r="CC15462" s="62"/>
      <c r="CD15462" s="62"/>
      <c r="CE15462" s="62"/>
      <c r="CF15462" s="62"/>
      <c r="CL15462" s="56" t="s">
        <v>17478</v>
      </c>
      <c r="CM15462" s="56" t="s">
        <v>214</v>
      </c>
      <c r="CN15462" s="56" t="s">
        <v>214</v>
      </c>
      <c r="CO15462" s="52"/>
      <c r="CP15462" s="52"/>
      <c r="CQ15462" s="52"/>
      <c r="CR15462" s="52"/>
      <c r="CS15462" s="52"/>
      <c r="CT15462" s="52"/>
      <c r="CU15462" s="33"/>
      <c r="CV15462" s="33"/>
    </row>
    <row r="15463" spans="74:100">
      <c r="BV15463" s="62"/>
      <c r="BW15463" s="62"/>
      <c r="BX15463" s="62"/>
      <c r="BY15463" s="62"/>
      <c r="BZ15463" s="62"/>
      <c r="CA15463" s="62"/>
      <c r="CB15463" s="62"/>
      <c r="CC15463" s="62"/>
      <c r="CD15463" s="62"/>
      <c r="CE15463" s="62"/>
      <c r="CF15463" s="62"/>
      <c r="CL15463" s="56" t="s">
        <v>25186</v>
      </c>
      <c r="CM15463" s="56" t="s">
        <v>214</v>
      </c>
      <c r="CN15463" s="56" t="s">
        <v>214</v>
      </c>
      <c r="CO15463" s="52"/>
      <c r="CP15463" s="52"/>
      <c r="CQ15463" s="52"/>
      <c r="CR15463" s="52"/>
      <c r="CS15463" s="52"/>
      <c r="CT15463" s="52"/>
      <c r="CU15463" s="33"/>
      <c r="CV15463" s="33"/>
    </row>
    <row r="15464" spans="74:100">
      <c r="BV15464" s="62"/>
      <c r="BW15464" s="62"/>
      <c r="BX15464" s="62"/>
      <c r="BY15464" s="62"/>
      <c r="BZ15464" s="62"/>
      <c r="CA15464" s="62"/>
      <c r="CB15464" s="62"/>
      <c r="CC15464" s="62"/>
      <c r="CD15464" s="62"/>
      <c r="CE15464" s="62"/>
      <c r="CF15464" s="62"/>
      <c r="CL15464" s="56" t="s">
        <v>25187</v>
      </c>
      <c r="CM15464" s="56" t="s">
        <v>214</v>
      </c>
      <c r="CN15464" s="56" t="s">
        <v>214</v>
      </c>
      <c r="CO15464" s="52"/>
      <c r="CP15464" s="52"/>
      <c r="CQ15464" s="52"/>
      <c r="CR15464" s="52"/>
      <c r="CS15464" s="52"/>
      <c r="CT15464" s="52"/>
      <c r="CU15464" s="33"/>
      <c r="CV15464" s="33"/>
    </row>
    <row r="15465" spans="74:100">
      <c r="BV15465" s="62"/>
      <c r="BW15465" s="62"/>
      <c r="BX15465" s="62"/>
      <c r="BY15465" s="62"/>
      <c r="BZ15465" s="62"/>
      <c r="CA15465" s="62"/>
      <c r="CB15465" s="62"/>
      <c r="CC15465" s="62"/>
      <c r="CD15465" s="62"/>
      <c r="CE15465" s="62"/>
      <c r="CF15465" s="62"/>
      <c r="CL15465" s="56" t="s">
        <v>23483</v>
      </c>
      <c r="CM15465" s="56" t="s">
        <v>214</v>
      </c>
      <c r="CN15465" s="56" t="s">
        <v>214</v>
      </c>
      <c r="CO15465" s="52"/>
      <c r="CP15465" s="52"/>
      <c r="CQ15465" s="52"/>
      <c r="CR15465" s="52"/>
      <c r="CS15465" s="52"/>
      <c r="CT15465" s="52"/>
      <c r="CU15465" s="33"/>
      <c r="CV15465" s="33"/>
    </row>
    <row r="15466" spans="74:100">
      <c r="BV15466" s="62"/>
      <c r="BW15466" s="62"/>
      <c r="BX15466" s="62"/>
      <c r="BY15466" s="62"/>
      <c r="BZ15466" s="62"/>
      <c r="CA15466" s="62"/>
      <c r="CB15466" s="62"/>
      <c r="CC15466" s="62"/>
      <c r="CD15466" s="62"/>
      <c r="CE15466" s="62"/>
      <c r="CF15466" s="62"/>
      <c r="CL15466" s="56" t="s">
        <v>25188</v>
      </c>
      <c r="CM15466" s="56" t="s">
        <v>214</v>
      </c>
      <c r="CN15466" s="56" t="s">
        <v>214</v>
      </c>
      <c r="CO15466" s="52"/>
      <c r="CP15466" s="52"/>
      <c r="CQ15466" s="52"/>
      <c r="CR15466" s="52"/>
      <c r="CS15466" s="52"/>
      <c r="CT15466" s="52"/>
      <c r="CU15466" s="33"/>
      <c r="CV15466" s="33"/>
    </row>
    <row r="15467" spans="74:100">
      <c r="BV15467" s="62"/>
      <c r="BW15467" s="62"/>
      <c r="BX15467" s="62"/>
      <c r="BY15467" s="62"/>
      <c r="BZ15467" s="62"/>
      <c r="CA15467" s="62"/>
      <c r="CB15467" s="62"/>
      <c r="CC15467" s="62"/>
      <c r="CD15467" s="62"/>
      <c r="CE15467" s="62"/>
      <c r="CF15467" s="62"/>
      <c r="CL15467" s="56" t="s">
        <v>15640</v>
      </c>
      <c r="CM15467" s="56" t="s">
        <v>215</v>
      </c>
      <c r="CN15467" s="56" t="s">
        <v>215</v>
      </c>
      <c r="CO15467" s="52"/>
      <c r="CP15467" s="52"/>
      <c r="CQ15467" s="52"/>
      <c r="CR15467" s="52"/>
      <c r="CS15467" s="52"/>
      <c r="CT15467" s="52"/>
      <c r="CU15467" s="33"/>
      <c r="CV15467" s="33"/>
    </row>
    <row r="15468" spans="74:100">
      <c r="BV15468" s="62"/>
      <c r="BW15468" s="62"/>
      <c r="BX15468" s="62"/>
      <c r="BY15468" s="62"/>
      <c r="BZ15468" s="62"/>
      <c r="CA15468" s="62"/>
      <c r="CB15468" s="62"/>
      <c r="CC15468" s="62"/>
      <c r="CD15468" s="62"/>
      <c r="CE15468" s="62"/>
      <c r="CF15468" s="62"/>
      <c r="CL15468" s="56" t="s">
        <v>11892</v>
      </c>
      <c r="CM15468" s="56" t="s">
        <v>215</v>
      </c>
      <c r="CN15468" s="56" t="s">
        <v>215</v>
      </c>
      <c r="CO15468" s="52"/>
      <c r="CP15468" s="52"/>
      <c r="CQ15468" s="52"/>
      <c r="CR15468" s="52"/>
      <c r="CS15468" s="52"/>
      <c r="CT15468" s="52"/>
      <c r="CU15468" s="33"/>
      <c r="CV15468" s="33"/>
    </row>
    <row r="15469" spans="74:100">
      <c r="BV15469" s="62"/>
      <c r="BW15469" s="62"/>
      <c r="BX15469" s="62"/>
      <c r="BY15469" s="62"/>
      <c r="BZ15469" s="62"/>
      <c r="CA15469" s="62"/>
      <c r="CB15469" s="62"/>
      <c r="CC15469" s="62"/>
      <c r="CD15469" s="62"/>
      <c r="CE15469" s="62"/>
      <c r="CF15469" s="62"/>
      <c r="CL15469" s="35" t="s">
        <v>12874</v>
      </c>
      <c r="CM15469" s="35" t="s">
        <v>217</v>
      </c>
      <c r="CN15469" s="35" t="s">
        <v>217</v>
      </c>
      <c r="CO15469" s="52"/>
      <c r="CP15469" s="52"/>
      <c r="CQ15469" s="52"/>
      <c r="CR15469" s="52"/>
      <c r="CS15469" s="52"/>
      <c r="CT15469" s="52"/>
      <c r="CU15469" s="33"/>
      <c r="CV15469" s="33"/>
    </row>
    <row r="15470" spans="74:100">
      <c r="BV15470" s="62"/>
      <c r="BW15470" s="62"/>
      <c r="BX15470" s="62"/>
      <c r="BY15470" s="62"/>
      <c r="BZ15470" s="62"/>
      <c r="CA15470" s="62"/>
      <c r="CB15470" s="62"/>
      <c r="CC15470" s="62"/>
      <c r="CD15470" s="62"/>
      <c r="CE15470" s="62"/>
      <c r="CF15470" s="62"/>
      <c r="CL15470" s="35" t="s">
        <v>12875</v>
      </c>
      <c r="CM15470" s="35" t="s">
        <v>217</v>
      </c>
      <c r="CN15470" s="35" t="s">
        <v>217</v>
      </c>
      <c r="CO15470" s="52"/>
      <c r="CP15470" s="52"/>
      <c r="CQ15470" s="52"/>
      <c r="CR15470" s="52"/>
      <c r="CS15470" s="52"/>
      <c r="CT15470" s="52"/>
      <c r="CU15470" s="33"/>
      <c r="CV15470" s="33"/>
    </row>
    <row r="15471" spans="74:100">
      <c r="BV15471" s="62"/>
      <c r="BW15471" s="62"/>
      <c r="BX15471" s="62"/>
      <c r="BY15471" s="62"/>
      <c r="BZ15471" s="62"/>
      <c r="CA15471" s="62"/>
      <c r="CB15471" s="62"/>
      <c r="CC15471" s="62"/>
      <c r="CD15471" s="62"/>
      <c r="CE15471" s="62"/>
      <c r="CF15471" s="62"/>
      <c r="CL15471" s="35" t="s">
        <v>11894</v>
      </c>
      <c r="CM15471" s="35" t="s">
        <v>217</v>
      </c>
      <c r="CN15471" s="35" t="s">
        <v>217</v>
      </c>
      <c r="CO15471" s="52"/>
      <c r="CP15471" s="52"/>
      <c r="CQ15471" s="52"/>
      <c r="CR15471" s="52"/>
      <c r="CS15471" s="52"/>
      <c r="CT15471" s="52"/>
      <c r="CU15471" s="33"/>
      <c r="CV15471" s="33"/>
    </row>
    <row r="15472" spans="74:100">
      <c r="BV15472" s="62"/>
      <c r="BW15472" s="62"/>
      <c r="BX15472" s="62"/>
      <c r="BY15472" s="62"/>
      <c r="BZ15472" s="62"/>
      <c r="CA15472" s="62"/>
      <c r="CB15472" s="62"/>
      <c r="CC15472" s="62"/>
      <c r="CD15472" s="62"/>
      <c r="CE15472" s="62"/>
      <c r="CF15472" s="62"/>
      <c r="CL15472" s="35" t="s">
        <v>9194</v>
      </c>
      <c r="CM15472" s="35" t="s">
        <v>217</v>
      </c>
      <c r="CN15472" s="35" t="s">
        <v>217</v>
      </c>
      <c r="CO15472" s="52"/>
      <c r="CP15472" s="52"/>
      <c r="CQ15472" s="52"/>
      <c r="CR15472" s="52"/>
      <c r="CS15472" s="52"/>
      <c r="CT15472" s="52"/>
      <c r="CU15472" s="33"/>
      <c r="CV15472" s="33"/>
    </row>
    <row r="15473" spans="74:100">
      <c r="BV15473" s="62"/>
      <c r="BW15473" s="62"/>
      <c r="BX15473" s="62"/>
      <c r="BY15473" s="62"/>
      <c r="BZ15473" s="62"/>
      <c r="CA15473" s="62"/>
      <c r="CB15473" s="62"/>
      <c r="CC15473" s="62"/>
      <c r="CD15473" s="62"/>
      <c r="CE15473" s="62"/>
      <c r="CF15473" s="62"/>
      <c r="CL15473" s="35" t="s">
        <v>13490</v>
      </c>
      <c r="CM15473" s="35" t="s">
        <v>217</v>
      </c>
      <c r="CN15473" s="35" t="s">
        <v>217</v>
      </c>
      <c r="CO15473" s="52"/>
      <c r="CP15473" s="52"/>
      <c r="CQ15473" s="52"/>
      <c r="CR15473" s="52"/>
      <c r="CS15473" s="52"/>
      <c r="CT15473" s="52"/>
      <c r="CU15473" s="33"/>
      <c r="CV15473" s="33"/>
    </row>
    <row r="15474" spans="74:100">
      <c r="BV15474" s="62"/>
      <c r="BW15474" s="62"/>
      <c r="BX15474" s="62"/>
      <c r="BY15474" s="62"/>
      <c r="BZ15474" s="62"/>
      <c r="CA15474" s="62"/>
      <c r="CB15474" s="62"/>
      <c r="CC15474" s="62"/>
      <c r="CD15474" s="62"/>
      <c r="CE15474" s="62"/>
      <c r="CF15474" s="62"/>
      <c r="CL15474" s="35" t="s">
        <v>13491</v>
      </c>
      <c r="CM15474" s="35" t="s">
        <v>217</v>
      </c>
      <c r="CN15474" s="35" t="s">
        <v>217</v>
      </c>
      <c r="CO15474" s="52"/>
      <c r="CP15474" s="52"/>
      <c r="CQ15474" s="52"/>
      <c r="CR15474" s="52"/>
      <c r="CS15474" s="52"/>
      <c r="CT15474" s="52"/>
      <c r="CU15474" s="33"/>
      <c r="CV15474" s="33"/>
    </row>
    <row r="15475" spans="74:100">
      <c r="BV15475" s="62"/>
      <c r="BW15475" s="62"/>
      <c r="BX15475" s="62"/>
      <c r="BY15475" s="62"/>
      <c r="BZ15475" s="62"/>
      <c r="CA15475" s="62"/>
      <c r="CB15475" s="62"/>
      <c r="CC15475" s="62"/>
      <c r="CD15475" s="62"/>
      <c r="CE15475" s="62"/>
      <c r="CF15475" s="62"/>
      <c r="CL15475" s="35" t="s">
        <v>13493</v>
      </c>
      <c r="CM15475" s="35" t="s">
        <v>217</v>
      </c>
      <c r="CN15475" s="35" t="s">
        <v>217</v>
      </c>
      <c r="CO15475" s="52"/>
      <c r="CP15475" s="52"/>
      <c r="CQ15475" s="52"/>
      <c r="CR15475" s="52"/>
      <c r="CS15475" s="52"/>
      <c r="CT15475" s="52"/>
      <c r="CU15475" s="33"/>
      <c r="CV15475" s="33"/>
    </row>
    <row r="15476" spans="74:100">
      <c r="BV15476" s="62"/>
      <c r="BW15476" s="62"/>
      <c r="BX15476" s="62"/>
      <c r="BY15476" s="62"/>
      <c r="BZ15476" s="62"/>
      <c r="CA15476" s="62"/>
      <c r="CB15476" s="62"/>
      <c r="CC15476" s="62"/>
      <c r="CD15476" s="62"/>
      <c r="CE15476" s="62"/>
      <c r="CF15476" s="62"/>
      <c r="CL15476" s="56" t="s">
        <v>10479</v>
      </c>
      <c r="CM15476" s="56" t="s">
        <v>213</v>
      </c>
      <c r="CN15476" s="56" t="s">
        <v>213</v>
      </c>
      <c r="CO15476" s="52"/>
      <c r="CP15476" s="52"/>
      <c r="CQ15476" s="52"/>
      <c r="CR15476" s="52"/>
      <c r="CS15476" s="52"/>
      <c r="CT15476" s="52"/>
      <c r="CU15476" s="33"/>
      <c r="CV15476" s="33"/>
    </row>
    <row r="15477" spans="74:100">
      <c r="BV15477" s="62"/>
      <c r="BW15477" s="62"/>
      <c r="BX15477" s="62"/>
      <c r="BY15477" s="62"/>
      <c r="BZ15477" s="62"/>
      <c r="CA15477" s="62"/>
      <c r="CB15477" s="62"/>
      <c r="CC15477" s="62"/>
      <c r="CD15477" s="62"/>
      <c r="CE15477" s="62"/>
      <c r="CF15477" s="62"/>
      <c r="CL15477" s="56" t="s">
        <v>12030</v>
      </c>
      <c r="CM15477" s="56" t="s">
        <v>216</v>
      </c>
      <c r="CN15477" s="56" t="s">
        <v>216</v>
      </c>
      <c r="CO15477" s="52"/>
      <c r="CP15477" s="52"/>
      <c r="CQ15477" s="52"/>
      <c r="CR15477" s="52"/>
      <c r="CS15477" s="52"/>
      <c r="CT15477" s="52"/>
      <c r="CU15477" s="33"/>
      <c r="CV15477" s="33"/>
    </row>
    <row r="15478" spans="74:100">
      <c r="BV15478" s="62"/>
      <c r="BW15478" s="62"/>
      <c r="BX15478" s="62"/>
      <c r="BY15478" s="62"/>
      <c r="BZ15478" s="62"/>
      <c r="CA15478" s="62"/>
      <c r="CB15478" s="62"/>
      <c r="CC15478" s="62"/>
      <c r="CD15478" s="62"/>
      <c r="CE15478" s="62"/>
      <c r="CF15478" s="62"/>
      <c r="CL15478" s="56" t="s">
        <v>12036</v>
      </c>
      <c r="CM15478" s="56" t="s">
        <v>217</v>
      </c>
      <c r="CN15478" s="56" t="s">
        <v>217</v>
      </c>
      <c r="CO15478" s="52"/>
      <c r="CP15478" s="52"/>
      <c r="CQ15478" s="52"/>
      <c r="CR15478" s="52"/>
      <c r="CS15478" s="52"/>
      <c r="CT15478" s="52"/>
      <c r="CU15478" s="33"/>
      <c r="CV15478" s="33"/>
    </row>
    <row r="15479" spans="74:100">
      <c r="BV15479" s="62"/>
      <c r="BW15479" s="62"/>
      <c r="BX15479" s="62"/>
      <c r="BY15479" s="62"/>
      <c r="BZ15479" s="62"/>
      <c r="CA15479" s="62"/>
      <c r="CB15479" s="62"/>
      <c r="CC15479" s="62"/>
      <c r="CD15479" s="62"/>
      <c r="CE15479" s="62"/>
      <c r="CF15479" s="62"/>
      <c r="CL15479" s="35" t="s">
        <v>7638</v>
      </c>
      <c r="CM15479" s="35" t="s">
        <v>217</v>
      </c>
      <c r="CN15479" s="35" t="s">
        <v>217</v>
      </c>
      <c r="CO15479" s="52"/>
      <c r="CP15479" s="52"/>
      <c r="CQ15479" s="52"/>
      <c r="CR15479" s="52"/>
      <c r="CS15479" s="52"/>
      <c r="CT15479" s="52"/>
      <c r="CU15479" s="33"/>
      <c r="CV15479" s="33"/>
    </row>
    <row r="15480" spans="74:100">
      <c r="BV15480" s="62"/>
      <c r="BW15480" s="62"/>
      <c r="BX15480" s="62"/>
      <c r="BY15480" s="62"/>
      <c r="BZ15480" s="62"/>
      <c r="CA15480" s="62"/>
      <c r="CB15480" s="62"/>
      <c r="CC15480" s="62"/>
      <c r="CD15480" s="62"/>
      <c r="CE15480" s="62"/>
      <c r="CF15480" s="62"/>
      <c r="CL15480" s="35" t="s">
        <v>29078</v>
      </c>
      <c r="CM15480" s="35" t="s">
        <v>217</v>
      </c>
      <c r="CN15480" s="35" t="s">
        <v>217</v>
      </c>
      <c r="CO15480" s="52"/>
      <c r="CP15480" s="52"/>
      <c r="CQ15480" s="52"/>
      <c r="CR15480" s="52"/>
      <c r="CS15480" s="52"/>
      <c r="CT15480" s="52"/>
      <c r="CU15480" s="33"/>
      <c r="CV15480" s="33"/>
    </row>
    <row r="15481" spans="74:100">
      <c r="BV15481" s="62"/>
      <c r="BW15481" s="62"/>
      <c r="BX15481" s="62"/>
      <c r="BY15481" s="62"/>
      <c r="BZ15481" s="62"/>
      <c r="CA15481" s="62"/>
      <c r="CB15481" s="62"/>
      <c r="CC15481" s="62"/>
      <c r="CD15481" s="62"/>
      <c r="CE15481" s="62"/>
      <c r="CF15481" s="62"/>
      <c r="CL15481" s="35" t="s">
        <v>13288</v>
      </c>
      <c r="CM15481" s="35" t="s">
        <v>217</v>
      </c>
      <c r="CN15481" s="35" t="s">
        <v>217</v>
      </c>
      <c r="CO15481" s="52"/>
      <c r="CP15481" s="52"/>
      <c r="CQ15481" s="52"/>
      <c r="CR15481" s="52"/>
      <c r="CS15481" s="52"/>
      <c r="CT15481" s="52"/>
      <c r="CU15481" s="33"/>
      <c r="CV15481" s="33"/>
    </row>
    <row r="15482" spans="74:100">
      <c r="BV15482" s="62"/>
      <c r="BW15482" s="62"/>
      <c r="BX15482" s="62"/>
      <c r="BY15482" s="62"/>
      <c r="BZ15482" s="62"/>
      <c r="CA15482" s="62"/>
      <c r="CB15482" s="62"/>
      <c r="CC15482" s="62"/>
      <c r="CD15482" s="62"/>
      <c r="CE15482" s="62"/>
      <c r="CF15482" s="62"/>
      <c r="CL15482" s="56" t="s">
        <v>13295</v>
      </c>
      <c r="CM15482" s="56" t="s">
        <v>217</v>
      </c>
      <c r="CN15482" s="56" t="s">
        <v>217</v>
      </c>
      <c r="CO15482" s="52"/>
      <c r="CP15482" s="52"/>
      <c r="CQ15482" s="52"/>
      <c r="CR15482" s="52"/>
      <c r="CS15482" s="52"/>
      <c r="CT15482" s="52"/>
      <c r="CU15482" s="33"/>
      <c r="CV15482" s="33"/>
    </row>
    <row r="15483" spans="74:100">
      <c r="BV15483" s="62"/>
      <c r="BW15483" s="62"/>
      <c r="BX15483" s="62"/>
      <c r="BY15483" s="62"/>
      <c r="BZ15483" s="62"/>
      <c r="CA15483" s="62"/>
      <c r="CB15483" s="62"/>
      <c r="CC15483" s="62"/>
      <c r="CD15483" s="62"/>
      <c r="CE15483" s="62"/>
      <c r="CF15483" s="62"/>
      <c r="CL15483" s="35" t="s">
        <v>16124</v>
      </c>
      <c r="CM15483" s="35" t="s">
        <v>217</v>
      </c>
      <c r="CN15483" s="35" t="s">
        <v>217</v>
      </c>
      <c r="CO15483" s="52"/>
      <c r="CP15483" s="52"/>
      <c r="CQ15483" s="52"/>
      <c r="CR15483" s="52"/>
      <c r="CS15483" s="52"/>
      <c r="CT15483" s="52"/>
      <c r="CU15483" s="33"/>
      <c r="CV15483" s="33"/>
    </row>
    <row r="15484" spans="74:100">
      <c r="BV15484" s="62"/>
      <c r="BW15484" s="62"/>
      <c r="BX15484" s="62"/>
      <c r="BY15484" s="62"/>
      <c r="BZ15484" s="62"/>
      <c r="CA15484" s="62"/>
      <c r="CB15484" s="62"/>
      <c r="CC15484" s="62"/>
      <c r="CD15484" s="62"/>
      <c r="CE15484" s="62"/>
      <c r="CF15484" s="62"/>
      <c r="CL15484" s="56" t="s">
        <v>7639</v>
      </c>
      <c r="CM15484" s="56" t="s">
        <v>214</v>
      </c>
      <c r="CN15484" s="56" t="s">
        <v>214</v>
      </c>
      <c r="CO15484" s="52"/>
      <c r="CP15484" s="52"/>
      <c r="CQ15484" s="52"/>
      <c r="CR15484" s="52"/>
      <c r="CS15484" s="52"/>
      <c r="CT15484" s="52"/>
      <c r="CU15484" s="33"/>
      <c r="CV15484" s="33"/>
    </row>
    <row r="15485" spans="74:100">
      <c r="BV15485" s="62"/>
      <c r="BW15485" s="62"/>
      <c r="BX15485" s="62"/>
      <c r="BY15485" s="62"/>
      <c r="BZ15485" s="62"/>
      <c r="CA15485" s="62"/>
      <c r="CB15485" s="62"/>
      <c r="CC15485" s="62"/>
      <c r="CD15485" s="62"/>
      <c r="CE15485" s="62"/>
      <c r="CF15485" s="62"/>
      <c r="CL15485" s="56" t="s">
        <v>29079</v>
      </c>
      <c r="CM15485" s="56" t="s">
        <v>213</v>
      </c>
      <c r="CN15485" s="56" t="s">
        <v>213</v>
      </c>
      <c r="CO15485" s="52"/>
      <c r="CP15485" s="52"/>
      <c r="CQ15485" s="52"/>
      <c r="CR15485" s="52"/>
      <c r="CS15485" s="52"/>
      <c r="CT15485" s="52"/>
      <c r="CU15485" s="33"/>
      <c r="CV15485" s="33"/>
    </row>
    <row r="15486" spans="74:100">
      <c r="BV15486" s="62"/>
      <c r="BW15486" s="62"/>
      <c r="BX15486" s="62"/>
      <c r="BY15486" s="62"/>
      <c r="BZ15486" s="62"/>
      <c r="CA15486" s="62"/>
      <c r="CB15486" s="62"/>
      <c r="CC15486" s="62"/>
      <c r="CD15486" s="62"/>
      <c r="CE15486" s="62"/>
      <c r="CF15486" s="62"/>
      <c r="CL15486" s="35" t="s">
        <v>13598</v>
      </c>
      <c r="CM15486" s="35" t="s">
        <v>217</v>
      </c>
      <c r="CN15486" s="35" t="s">
        <v>217</v>
      </c>
      <c r="CO15486" s="52"/>
      <c r="CP15486" s="52"/>
      <c r="CQ15486" s="52"/>
      <c r="CR15486" s="52"/>
      <c r="CS15486" s="52"/>
      <c r="CT15486" s="52"/>
      <c r="CU15486" s="33"/>
      <c r="CV15486" s="33"/>
    </row>
    <row r="15487" spans="74:100">
      <c r="BV15487" s="62"/>
      <c r="BW15487" s="62"/>
      <c r="BX15487" s="62"/>
      <c r="BY15487" s="62"/>
      <c r="BZ15487" s="62"/>
      <c r="CA15487" s="62"/>
      <c r="CB15487" s="62"/>
      <c r="CC15487" s="62"/>
      <c r="CD15487" s="62"/>
      <c r="CE15487" s="62"/>
      <c r="CF15487" s="62"/>
      <c r="CL15487" s="56" t="s">
        <v>7641</v>
      </c>
      <c r="CM15487" s="56" t="s">
        <v>217</v>
      </c>
      <c r="CN15487" s="56" t="s">
        <v>217</v>
      </c>
      <c r="CO15487" s="52"/>
      <c r="CP15487" s="52"/>
      <c r="CQ15487" s="52"/>
      <c r="CR15487" s="52"/>
      <c r="CS15487" s="52"/>
      <c r="CT15487" s="52"/>
      <c r="CU15487" s="33"/>
      <c r="CV15487" s="33"/>
    </row>
    <row r="15488" spans="74:100">
      <c r="BV15488" s="62"/>
      <c r="BW15488" s="62"/>
      <c r="BX15488" s="62"/>
      <c r="BY15488" s="62"/>
      <c r="BZ15488" s="62"/>
      <c r="CA15488" s="62"/>
      <c r="CB15488" s="62"/>
      <c r="CC15488" s="62"/>
      <c r="CD15488" s="62"/>
      <c r="CE15488" s="62"/>
      <c r="CF15488" s="62"/>
      <c r="CL15488" s="56" t="s">
        <v>7642</v>
      </c>
      <c r="CM15488" s="56" t="s">
        <v>217</v>
      </c>
      <c r="CN15488" s="56" t="s">
        <v>217</v>
      </c>
      <c r="CO15488" s="52"/>
      <c r="CP15488" s="52"/>
      <c r="CQ15488" s="52"/>
      <c r="CR15488" s="52"/>
      <c r="CS15488" s="52"/>
      <c r="CT15488" s="52"/>
      <c r="CU15488" s="33"/>
      <c r="CV15488" s="33"/>
    </row>
    <row r="15489" spans="74:100">
      <c r="BV15489" s="62"/>
      <c r="BW15489" s="62"/>
      <c r="BX15489" s="62"/>
      <c r="BY15489" s="62"/>
      <c r="BZ15489" s="62"/>
      <c r="CA15489" s="62"/>
      <c r="CB15489" s="62"/>
      <c r="CC15489" s="62"/>
      <c r="CD15489" s="62"/>
      <c r="CE15489" s="62"/>
      <c r="CF15489" s="62"/>
      <c r="CL15489" s="56" t="s">
        <v>7643</v>
      </c>
      <c r="CM15489" s="56" t="s">
        <v>217</v>
      </c>
      <c r="CN15489" s="56" t="s">
        <v>217</v>
      </c>
      <c r="CO15489" s="52"/>
      <c r="CP15489" s="52"/>
      <c r="CQ15489" s="52"/>
      <c r="CR15489" s="52"/>
      <c r="CS15489" s="52"/>
      <c r="CT15489" s="52"/>
      <c r="CU15489" s="33"/>
      <c r="CV15489" s="33"/>
    </row>
    <row r="15490" spans="74:100">
      <c r="BV15490" s="62"/>
      <c r="BW15490" s="62"/>
      <c r="BX15490" s="62"/>
      <c r="BY15490" s="62"/>
      <c r="BZ15490" s="62"/>
      <c r="CA15490" s="62"/>
      <c r="CB15490" s="62"/>
      <c r="CC15490" s="62"/>
      <c r="CD15490" s="62"/>
      <c r="CE15490" s="62"/>
      <c r="CF15490" s="62"/>
      <c r="CL15490" s="56" t="s">
        <v>7644</v>
      </c>
      <c r="CM15490" s="56" t="s">
        <v>217</v>
      </c>
      <c r="CN15490" s="56" t="s">
        <v>217</v>
      </c>
      <c r="CO15490" s="52"/>
      <c r="CP15490" s="52"/>
      <c r="CQ15490" s="52"/>
      <c r="CR15490" s="52"/>
      <c r="CS15490" s="52"/>
      <c r="CT15490" s="52"/>
      <c r="CU15490" s="33"/>
      <c r="CV15490" s="33"/>
    </row>
    <row r="15491" spans="74:100">
      <c r="BV15491" s="62"/>
      <c r="BW15491" s="62"/>
      <c r="BX15491" s="62"/>
      <c r="BY15491" s="62"/>
      <c r="BZ15491" s="62"/>
      <c r="CA15491" s="62"/>
      <c r="CB15491" s="62"/>
      <c r="CC15491" s="62"/>
      <c r="CD15491" s="62"/>
      <c r="CE15491" s="62"/>
      <c r="CF15491" s="62"/>
      <c r="CL15491" s="56" t="s">
        <v>7645</v>
      </c>
      <c r="CM15491" s="56" t="s">
        <v>217</v>
      </c>
      <c r="CN15491" s="56" t="s">
        <v>217</v>
      </c>
      <c r="CO15491" s="52"/>
      <c r="CP15491" s="52"/>
      <c r="CQ15491" s="52"/>
      <c r="CR15491" s="52"/>
      <c r="CS15491" s="52"/>
      <c r="CT15491" s="52"/>
      <c r="CU15491" s="33"/>
      <c r="CV15491" s="33"/>
    </row>
    <row r="15492" spans="74:100">
      <c r="BV15492" s="62"/>
      <c r="BW15492" s="62"/>
      <c r="BX15492" s="62"/>
      <c r="BY15492" s="62"/>
      <c r="BZ15492" s="62"/>
      <c r="CA15492" s="62"/>
      <c r="CB15492" s="62"/>
      <c r="CC15492" s="62"/>
      <c r="CD15492" s="62"/>
      <c r="CE15492" s="62"/>
      <c r="CF15492" s="62"/>
      <c r="CL15492" s="56" t="s">
        <v>7646</v>
      </c>
      <c r="CM15492" s="56" t="s">
        <v>217</v>
      </c>
      <c r="CN15492" s="56" t="s">
        <v>217</v>
      </c>
      <c r="CO15492" s="52"/>
      <c r="CP15492" s="52"/>
      <c r="CQ15492" s="52"/>
      <c r="CR15492" s="52"/>
      <c r="CS15492" s="52"/>
      <c r="CT15492" s="52"/>
      <c r="CU15492" s="33"/>
      <c r="CV15492" s="33"/>
    </row>
    <row r="15493" spans="74:100">
      <c r="BV15493" s="62"/>
      <c r="BW15493" s="62"/>
      <c r="BX15493" s="62"/>
      <c r="BY15493" s="62"/>
      <c r="BZ15493" s="62"/>
      <c r="CA15493" s="62"/>
      <c r="CB15493" s="62"/>
      <c r="CC15493" s="62"/>
      <c r="CD15493" s="62"/>
      <c r="CE15493" s="62"/>
      <c r="CF15493" s="62"/>
      <c r="CL15493" s="56" t="s">
        <v>7647</v>
      </c>
      <c r="CM15493" s="56" t="s">
        <v>217</v>
      </c>
      <c r="CN15493" s="56" t="s">
        <v>217</v>
      </c>
      <c r="CO15493" s="52"/>
      <c r="CP15493" s="52"/>
      <c r="CQ15493" s="52"/>
      <c r="CR15493" s="52"/>
      <c r="CS15493" s="52"/>
      <c r="CT15493" s="52"/>
      <c r="CU15493" s="33"/>
      <c r="CV15493" s="33"/>
    </row>
    <row r="15494" spans="74:100">
      <c r="BV15494" s="62"/>
      <c r="BW15494" s="62"/>
      <c r="BX15494" s="62"/>
      <c r="BY15494" s="62"/>
      <c r="BZ15494" s="62"/>
      <c r="CA15494" s="62"/>
      <c r="CB15494" s="62"/>
      <c r="CC15494" s="62"/>
      <c r="CD15494" s="62"/>
      <c r="CE15494" s="62"/>
      <c r="CF15494" s="62"/>
      <c r="CL15494" s="56" t="s">
        <v>7648</v>
      </c>
      <c r="CM15494" s="56" t="s">
        <v>217</v>
      </c>
      <c r="CN15494" s="56" t="s">
        <v>217</v>
      </c>
      <c r="CO15494" s="52"/>
      <c r="CP15494" s="52"/>
      <c r="CQ15494" s="52"/>
      <c r="CR15494" s="52"/>
      <c r="CS15494" s="52"/>
      <c r="CT15494" s="52"/>
      <c r="CU15494" s="33"/>
      <c r="CV15494" s="33"/>
    </row>
    <row r="15495" spans="74:100">
      <c r="BV15495" s="62"/>
      <c r="BW15495" s="62"/>
      <c r="BX15495" s="62"/>
      <c r="BY15495" s="62"/>
      <c r="BZ15495" s="62"/>
      <c r="CA15495" s="62"/>
      <c r="CB15495" s="62"/>
      <c r="CC15495" s="62"/>
      <c r="CD15495" s="62"/>
      <c r="CE15495" s="62"/>
      <c r="CF15495" s="62"/>
      <c r="CL15495" s="56" t="s">
        <v>7649</v>
      </c>
      <c r="CM15495" s="56" t="s">
        <v>217</v>
      </c>
      <c r="CN15495" s="56" t="s">
        <v>217</v>
      </c>
      <c r="CO15495" s="52"/>
      <c r="CP15495" s="52"/>
      <c r="CQ15495" s="52"/>
      <c r="CR15495" s="52"/>
      <c r="CS15495" s="52"/>
      <c r="CT15495" s="52"/>
      <c r="CU15495" s="33"/>
      <c r="CV15495" s="33"/>
    </row>
    <row r="15496" spans="74:100">
      <c r="BV15496" s="62"/>
      <c r="BW15496" s="62"/>
      <c r="BX15496" s="62"/>
      <c r="BY15496" s="62"/>
      <c r="BZ15496" s="62"/>
      <c r="CA15496" s="62"/>
      <c r="CB15496" s="62"/>
      <c r="CC15496" s="62"/>
      <c r="CD15496" s="62"/>
      <c r="CE15496" s="62"/>
      <c r="CF15496" s="62"/>
      <c r="CL15496" s="56" t="s">
        <v>7653</v>
      </c>
      <c r="CM15496" s="56" t="s">
        <v>215</v>
      </c>
      <c r="CN15496" s="56" t="s">
        <v>215</v>
      </c>
      <c r="CO15496" s="52"/>
      <c r="CP15496" s="52"/>
      <c r="CQ15496" s="52"/>
      <c r="CR15496" s="52"/>
      <c r="CS15496" s="52"/>
      <c r="CT15496" s="52"/>
      <c r="CU15496" s="33"/>
      <c r="CV15496" s="33"/>
    </row>
    <row r="15497" spans="74:100">
      <c r="BV15497" s="62"/>
      <c r="BW15497" s="62"/>
      <c r="BX15497" s="62"/>
      <c r="BY15497" s="62"/>
      <c r="BZ15497" s="62"/>
      <c r="CA15497" s="62"/>
      <c r="CB15497" s="62"/>
      <c r="CC15497" s="62"/>
      <c r="CD15497" s="62"/>
      <c r="CE15497" s="62"/>
      <c r="CF15497" s="62"/>
      <c r="CL15497" s="56" t="s">
        <v>7654</v>
      </c>
      <c r="CM15497" s="56" t="s">
        <v>215</v>
      </c>
      <c r="CN15497" s="56" t="s">
        <v>215</v>
      </c>
      <c r="CO15497" s="52"/>
      <c r="CP15497" s="52"/>
      <c r="CQ15497" s="52"/>
      <c r="CR15497" s="52"/>
      <c r="CS15497" s="52"/>
      <c r="CT15497" s="52"/>
      <c r="CU15497" s="33"/>
      <c r="CV15497" s="33"/>
    </row>
    <row r="15498" spans="74:100">
      <c r="BV15498" s="62"/>
      <c r="BW15498" s="62"/>
      <c r="BX15498" s="62"/>
      <c r="BY15498" s="62"/>
      <c r="BZ15498" s="62"/>
      <c r="CA15498" s="62"/>
      <c r="CB15498" s="62"/>
      <c r="CC15498" s="62"/>
      <c r="CD15498" s="62"/>
      <c r="CE15498" s="62"/>
      <c r="CF15498" s="62"/>
      <c r="CL15498" s="56" t="s">
        <v>7655</v>
      </c>
      <c r="CM15498" s="56" t="s">
        <v>215</v>
      </c>
      <c r="CN15498" s="56" t="s">
        <v>215</v>
      </c>
      <c r="CO15498" s="52"/>
      <c r="CP15498" s="52"/>
      <c r="CQ15498" s="52"/>
      <c r="CR15498" s="52"/>
      <c r="CS15498" s="52"/>
      <c r="CT15498" s="52"/>
      <c r="CU15498" s="33"/>
      <c r="CV15498" s="33"/>
    </row>
    <row r="15499" spans="74:100">
      <c r="BV15499" s="62"/>
      <c r="BW15499" s="62"/>
      <c r="BX15499" s="62"/>
      <c r="BY15499" s="62"/>
      <c r="BZ15499" s="62"/>
      <c r="CA15499" s="62"/>
      <c r="CB15499" s="62"/>
      <c r="CC15499" s="62"/>
      <c r="CD15499" s="62"/>
      <c r="CE15499" s="62"/>
      <c r="CF15499" s="62"/>
      <c r="CL15499" s="56" t="s">
        <v>7656</v>
      </c>
      <c r="CM15499" s="56" t="s">
        <v>215</v>
      </c>
      <c r="CN15499" s="56" t="s">
        <v>215</v>
      </c>
      <c r="CO15499" s="52"/>
      <c r="CP15499" s="52"/>
      <c r="CQ15499" s="52"/>
      <c r="CR15499" s="52"/>
      <c r="CS15499" s="52"/>
      <c r="CT15499" s="52"/>
      <c r="CU15499" s="33"/>
      <c r="CV15499" s="33"/>
    </row>
    <row r="15500" spans="74:100">
      <c r="BV15500" s="62"/>
      <c r="BW15500" s="62"/>
      <c r="BX15500" s="62"/>
      <c r="BY15500" s="62"/>
      <c r="BZ15500" s="62"/>
      <c r="CA15500" s="62"/>
      <c r="CB15500" s="62"/>
      <c r="CC15500" s="62"/>
      <c r="CD15500" s="62"/>
      <c r="CE15500" s="62"/>
      <c r="CF15500" s="62"/>
      <c r="CL15500" s="56" t="s">
        <v>7657</v>
      </c>
      <c r="CM15500" s="56" t="s">
        <v>215</v>
      </c>
      <c r="CN15500" s="56" t="s">
        <v>215</v>
      </c>
      <c r="CO15500" s="52"/>
      <c r="CP15500" s="52"/>
      <c r="CQ15500" s="52"/>
      <c r="CR15500" s="52"/>
      <c r="CS15500" s="52"/>
      <c r="CT15500" s="52"/>
      <c r="CU15500" s="33"/>
      <c r="CV15500" s="33"/>
    </row>
    <row r="15501" spans="74:100">
      <c r="BV15501" s="62"/>
      <c r="BW15501" s="62"/>
      <c r="BX15501" s="62"/>
      <c r="BY15501" s="62"/>
      <c r="BZ15501" s="62"/>
      <c r="CA15501" s="62"/>
      <c r="CB15501" s="62"/>
      <c r="CC15501" s="62"/>
      <c r="CD15501" s="62"/>
      <c r="CE15501" s="62"/>
      <c r="CF15501" s="62"/>
      <c r="CL15501" s="56" t="s">
        <v>7658</v>
      </c>
      <c r="CM15501" s="56" t="s">
        <v>215</v>
      </c>
      <c r="CN15501" s="56" t="s">
        <v>215</v>
      </c>
      <c r="CO15501" s="52"/>
      <c r="CP15501" s="52"/>
      <c r="CQ15501" s="52"/>
      <c r="CR15501" s="52"/>
      <c r="CS15501" s="52"/>
      <c r="CT15501" s="52"/>
      <c r="CU15501" s="33"/>
      <c r="CV15501" s="33"/>
    </row>
    <row r="15502" spans="74:100">
      <c r="BV15502" s="62"/>
      <c r="BW15502" s="62"/>
      <c r="BX15502" s="62"/>
      <c r="BY15502" s="62"/>
      <c r="BZ15502" s="62"/>
      <c r="CA15502" s="62"/>
      <c r="CB15502" s="62"/>
      <c r="CC15502" s="62"/>
      <c r="CD15502" s="62"/>
      <c r="CE15502" s="62"/>
      <c r="CF15502" s="62"/>
      <c r="CL15502" s="56" t="s">
        <v>7659</v>
      </c>
      <c r="CM15502" s="56" t="s">
        <v>215</v>
      </c>
      <c r="CN15502" s="56" t="s">
        <v>215</v>
      </c>
      <c r="CO15502" s="52"/>
      <c r="CP15502" s="52"/>
      <c r="CQ15502" s="52"/>
      <c r="CR15502" s="52"/>
      <c r="CS15502" s="52"/>
      <c r="CT15502" s="52"/>
      <c r="CU15502" s="33"/>
      <c r="CV15502" s="33"/>
    </row>
    <row r="15503" spans="74:100">
      <c r="BV15503" s="62"/>
      <c r="BW15503" s="62"/>
      <c r="BX15503" s="62"/>
      <c r="BY15503" s="62"/>
      <c r="BZ15503" s="62"/>
      <c r="CA15503" s="62"/>
      <c r="CB15503" s="62"/>
      <c r="CC15503" s="62"/>
      <c r="CD15503" s="62"/>
      <c r="CE15503" s="62"/>
      <c r="CF15503" s="62"/>
      <c r="CL15503" s="56" t="s">
        <v>7660</v>
      </c>
      <c r="CM15503" s="56" t="s">
        <v>215</v>
      </c>
      <c r="CN15503" s="56" t="s">
        <v>215</v>
      </c>
      <c r="CO15503" s="52"/>
      <c r="CP15503" s="52"/>
      <c r="CQ15503" s="52"/>
      <c r="CR15503" s="52"/>
      <c r="CS15503" s="52"/>
      <c r="CT15503" s="52"/>
      <c r="CU15503" s="33"/>
      <c r="CV15503" s="33"/>
    </row>
    <row r="15504" spans="74:100">
      <c r="BV15504" s="62"/>
      <c r="BW15504" s="62"/>
      <c r="BX15504" s="62"/>
      <c r="BY15504" s="62"/>
      <c r="BZ15504" s="62"/>
      <c r="CA15504" s="62"/>
      <c r="CB15504" s="62"/>
      <c r="CC15504" s="62"/>
      <c r="CD15504" s="62"/>
      <c r="CE15504" s="62"/>
      <c r="CF15504" s="62"/>
      <c r="CL15504" s="35" t="s">
        <v>7667</v>
      </c>
      <c r="CM15504" s="35" t="s">
        <v>217</v>
      </c>
      <c r="CN15504" s="35" t="s">
        <v>217</v>
      </c>
      <c r="CO15504" s="52"/>
      <c r="CP15504" s="52"/>
      <c r="CQ15504" s="52"/>
      <c r="CR15504" s="52"/>
      <c r="CS15504" s="52"/>
      <c r="CT15504" s="52"/>
      <c r="CU15504" s="33"/>
      <c r="CV15504" s="33"/>
    </row>
    <row r="15505" spans="74:100">
      <c r="BV15505" s="62"/>
      <c r="BW15505" s="62"/>
      <c r="BX15505" s="62"/>
      <c r="BY15505" s="62"/>
      <c r="BZ15505" s="62"/>
      <c r="CA15505" s="62"/>
      <c r="CB15505" s="62"/>
      <c r="CC15505" s="62"/>
      <c r="CD15505" s="62"/>
      <c r="CE15505" s="62"/>
      <c r="CF15505" s="62"/>
      <c r="CL15505" s="35" t="s">
        <v>7668</v>
      </c>
      <c r="CM15505" s="35" t="s">
        <v>217</v>
      </c>
      <c r="CN15505" s="35" t="s">
        <v>217</v>
      </c>
      <c r="CO15505" s="52"/>
      <c r="CP15505" s="52"/>
      <c r="CQ15505" s="52"/>
      <c r="CR15505" s="52"/>
      <c r="CS15505" s="52"/>
      <c r="CT15505" s="52"/>
      <c r="CU15505" s="33"/>
      <c r="CV15505" s="33"/>
    </row>
    <row r="15506" spans="74:100">
      <c r="BV15506" s="62"/>
      <c r="BW15506" s="62"/>
      <c r="BX15506" s="62"/>
      <c r="BY15506" s="62"/>
      <c r="BZ15506" s="62"/>
      <c r="CA15506" s="62"/>
      <c r="CB15506" s="62"/>
      <c r="CC15506" s="62"/>
      <c r="CD15506" s="62"/>
      <c r="CE15506" s="62"/>
      <c r="CF15506" s="62"/>
      <c r="CL15506" s="35" t="s">
        <v>7669</v>
      </c>
      <c r="CM15506" s="35" t="s">
        <v>217</v>
      </c>
      <c r="CN15506" s="35" t="s">
        <v>217</v>
      </c>
      <c r="CO15506" s="52"/>
      <c r="CP15506" s="52"/>
      <c r="CQ15506" s="52"/>
      <c r="CR15506" s="52"/>
      <c r="CS15506" s="52"/>
      <c r="CT15506" s="52"/>
      <c r="CU15506" s="33"/>
      <c r="CV15506" s="33"/>
    </row>
    <row r="15507" spans="74:100">
      <c r="BV15507" s="62"/>
      <c r="BW15507" s="62"/>
      <c r="BX15507" s="62"/>
      <c r="BY15507" s="62"/>
      <c r="BZ15507" s="62"/>
      <c r="CA15507" s="62"/>
      <c r="CB15507" s="62"/>
      <c r="CC15507" s="62"/>
      <c r="CD15507" s="62"/>
      <c r="CE15507" s="62"/>
      <c r="CF15507" s="62"/>
      <c r="CL15507" s="35" t="s">
        <v>7670</v>
      </c>
      <c r="CM15507" s="35" t="s">
        <v>217</v>
      </c>
      <c r="CN15507" s="35" t="s">
        <v>217</v>
      </c>
      <c r="CO15507" s="52"/>
      <c r="CP15507" s="52"/>
      <c r="CQ15507" s="52"/>
      <c r="CR15507" s="52"/>
      <c r="CS15507" s="52"/>
      <c r="CT15507" s="52"/>
      <c r="CU15507" s="33"/>
      <c r="CV15507" s="33"/>
    </row>
    <row r="15508" spans="74:100">
      <c r="BV15508" s="62"/>
      <c r="BW15508" s="62"/>
      <c r="BX15508" s="62"/>
      <c r="BY15508" s="62"/>
      <c r="BZ15508" s="62"/>
      <c r="CA15508" s="62"/>
      <c r="CB15508" s="62"/>
      <c r="CC15508" s="62"/>
      <c r="CD15508" s="62"/>
      <c r="CE15508" s="62"/>
      <c r="CF15508" s="62"/>
      <c r="CL15508" s="35" t="s">
        <v>7671</v>
      </c>
      <c r="CM15508" s="35" t="s">
        <v>217</v>
      </c>
      <c r="CN15508" s="35" t="s">
        <v>217</v>
      </c>
      <c r="CO15508" s="52"/>
      <c r="CP15508" s="52"/>
      <c r="CQ15508" s="52"/>
      <c r="CR15508" s="52"/>
      <c r="CS15508" s="52"/>
      <c r="CT15508" s="52"/>
      <c r="CU15508" s="33"/>
      <c r="CV15508" s="33"/>
    </row>
    <row r="15509" spans="74:100">
      <c r="BV15509" s="62"/>
      <c r="BW15509" s="62"/>
      <c r="BX15509" s="62"/>
      <c r="BY15509" s="62"/>
      <c r="BZ15509" s="62"/>
      <c r="CA15509" s="62"/>
      <c r="CB15509" s="62"/>
      <c r="CC15509" s="62"/>
      <c r="CD15509" s="62"/>
      <c r="CE15509" s="62"/>
      <c r="CF15509" s="62"/>
      <c r="CL15509" s="35" t="s">
        <v>7672</v>
      </c>
      <c r="CM15509" s="35" t="s">
        <v>217</v>
      </c>
      <c r="CN15509" s="35" t="s">
        <v>217</v>
      </c>
      <c r="CO15509" s="52"/>
      <c r="CP15509" s="52"/>
      <c r="CQ15509" s="52"/>
      <c r="CR15509" s="52"/>
      <c r="CS15509" s="52"/>
      <c r="CT15509" s="52"/>
      <c r="CU15509" s="33"/>
      <c r="CV15509" s="33"/>
    </row>
    <row r="15510" spans="74:100">
      <c r="BV15510" s="62"/>
      <c r="BW15510" s="62"/>
      <c r="BX15510" s="62"/>
      <c r="BY15510" s="62"/>
      <c r="BZ15510" s="62"/>
      <c r="CA15510" s="62"/>
      <c r="CB15510" s="62"/>
      <c r="CC15510" s="62"/>
      <c r="CD15510" s="62"/>
      <c r="CE15510" s="62"/>
      <c r="CF15510" s="62"/>
      <c r="CL15510" s="35" t="s">
        <v>7673</v>
      </c>
      <c r="CM15510" s="35" t="s">
        <v>217</v>
      </c>
      <c r="CN15510" s="35" t="s">
        <v>217</v>
      </c>
      <c r="CO15510" s="52"/>
      <c r="CP15510" s="52"/>
      <c r="CQ15510" s="52"/>
      <c r="CR15510" s="52"/>
      <c r="CS15510" s="52"/>
      <c r="CT15510" s="52"/>
      <c r="CU15510" s="33"/>
      <c r="CV15510" s="33"/>
    </row>
    <row r="15511" spans="74:100">
      <c r="BV15511" s="62"/>
      <c r="BW15511" s="62"/>
      <c r="BX15511" s="62"/>
      <c r="BY15511" s="62"/>
      <c r="BZ15511" s="62"/>
      <c r="CA15511" s="62"/>
      <c r="CB15511" s="62"/>
      <c r="CC15511" s="62"/>
      <c r="CD15511" s="62"/>
      <c r="CE15511" s="62"/>
      <c r="CF15511" s="62"/>
      <c r="CL15511" s="35" t="s">
        <v>7674</v>
      </c>
      <c r="CM15511" s="35" t="s">
        <v>217</v>
      </c>
      <c r="CN15511" s="35" t="s">
        <v>217</v>
      </c>
      <c r="CO15511" s="52"/>
      <c r="CP15511" s="52"/>
      <c r="CQ15511" s="52"/>
      <c r="CR15511" s="52"/>
      <c r="CS15511" s="52"/>
      <c r="CT15511" s="52"/>
      <c r="CU15511" s="33"/>
      <c r="CV15511" s="33"/>
    </row>
    <row r="15512" spans="74:100">
      <c r="BV15512" s="62"/>
      <c r="BW15512" s="62"/>
      <c r="BX15512" s="62"/>
      <c r="BY15512" s="62"/>
      <c r="BZ15512" s="62"/>
      <c r="CA15512" s="62"/>
      <c r="CB15512" s="62"/>
      <c r="CC15512" s="62"/>
      <c r="CD15512" s="62"/>
      <c r="CE15512" s="62"/>
      <c r="CF15512" s="62"/>
      <c r="CL15512" s="56" t="s">
        <v>7661</v>
      </c>
      <c r="CM15512" s="56" t="s">
        <v>215</v>
      </c>
      <c r="CN15512" s="56" t="s">
        <v>215</v>
      </c>
      <c r="CO15512" s="52"/>
      <c r="CP15512" s="52"/>
      <c r="CQ15512" s="52"/>
      <c r="CR15512" s="52"/>
      <c r="CS15512" s="52"/>
      <c r="CT15512" s="52"/>
      <c r="CU15512" s="33"/>
      <c r="CV15512" s="33"/>
    </row>
    <row r="15513" spans="74:100">
      <c r="BV15513" s="62"/>
      <c r="BW15513" s="62"/>
      <c r="BX15513" s="62"/>
      <c r="BY15513" s="62"/>
      <c r="BZ15513" s="62"/>
      <c r="CA15513" s="62"/>
      <c r="CB15513" s="62"/>
      <c r="CC15513" s="62"/>
      <c r="CD15513" s="62"/>
      <c r="CE15513" s="62"/>
      <c r="CF15513" s="62"/>
      <c r="CL15513" s="56" t="s">
        <v>7650</v>
      </c>
      <c r="CM15513" s="56" t="s">
        <v>217</v>
      </c>
      <c r="CN15513" s="56" t="s">
        <v>217</v>
      </c>
      <c r="CO15513" s="52"/>
      <c r="CP15513" s="52"/>
      <c r="CQ15513" s="52"/>
      <c r="CR15513" s="52"/>
      <c r="CS15513" s="52"/>
      <c r="CT15513" s="52"/>
      <c r="CU15513" s="33"/>
      <c r="CV15513" s="33"/>
    </row>
    <row r="15514" spans="74:100">
      <c r="BV15514" s="62"/>
      <c r="BW15514" s="62"/>
      <c r="BX15514" s="62"/>
      <c r="BY15514" s="62"/>
      <c r="BZ15514" s="62"/>
      <c r="CA15514" s="62"/>
      <c r="CB15514" s="62"/>
      <c r="CC15514" s="62"/>
      <c r="CD15514" s="62"/>
      <c r="CE15514" s="62"/>
      <c r="CF15514" s="62"/>
      <c r="CL15514" s="56" t="s">
        <v>7651</v>
      </c>
      <c r="CM15514" s="56" t="s">
        <v>217</v>
      </c>
      <c r="CN15514" s="56" t="s">
        <v>217</v>
      </c>
      <c r="CO15514" s="52"/>
      <c r="CP15514" s="52"/>
      <c r="CQ15514" s="52"/>
      <c r="CR15514" s="52"/>
      <c r="CS15514" s="52"/>
      <c r="CT15514" s="52"/>
      <c r="CU15514" s="33"/>
      <c r="CV15514" s="33"/>
    </row>
    <row r="15515" spans="74:100">
      <c r="BV15515" s="62"/>
      <c r="BW15515" s="62"/>
      <c r="BX15515" s="62"/>
      <c r="BY15515" s="62"/>
      <c r="BZ15515" s="62"/>
      <c r="CA15515" s="62"/>
      <c r="CB15515" s="62"/>
      <c r="CC15515" s="62"/>
      <c r="CD15515" s="62"/>
      <c r="CE15515" s="62"/>
      <c r="CF15515" s="62"/>
      <c r="CL15515" s="56" t="s">
        <v>7652</v>
      </c>
      <c r="CM15515" s="56" t="s">
        <v>217</v>
      </c>
      <c r="CN15515" s="56" t="s">
        <v>217</v>
      </c>
      <c r="CO15515" s="52"/>
      <c r="CP15515" s="52"/>
      <c r="CQ15515" s="52"/>
      <c r="CR15515" s="52"/>
      <c r="CS15515" s="52"/>
      <c r="CT15515" s="52"/>
      <c r="CU15515" s="33"/>
      <c r="CV15515" s="33"/>
    </row>
    <row r="15516" spans="74:100">
      <c r="BV15516" s="62"/>
      <c r="BW15516" s="62"/>
      <c r="BX15516" s="62"/>
      <c r="BY15516" s="62"/>
      <c r="BZ15516" s="62"/>
      <c r="CA15516" s="62"/>
      <c r="CB15516" s="62"/>
      <c r="CC15516" s="62"/>
      <c r="CD15516" s="62"/>
      <c r="CE15516" s="62"/>
      <c r="CF15516" s="62"/>
      <c r="CL15516" s="56" t="s">
        <v>832</v>
      </c>
      <c r="CM15516" s="56" t="s">
        <v>215</v>
      </c>
      <c r="CN15516" s="56" t="s">
        <v>215</v>
      </c>
      <c r="CO15516" s="52"/>
      <c r="CP15516" s="52"/>
      <c r="CQ15516" s="52"/>
      <c r="CR15516" s="52"/>
      <c r="CS15516" s="52"/>
      <c r="CT15516" s="52"/>
      <c r="CU15516" s="33"/>
      <c r="CV15516" s="33"/>
    </row>
    <row r="15517" spans="74:100">
      <c r="BV15517" s="62"/>
      <c r="BW15517" s="62"/>
      <c r="BX15517" s="62"/>
      <c r="BY15517" s="62"/>
      <c r="BZ15517" s="62"/>
      <c r="CA15517" s="62"/>
      <c r="CB15517" s="62"/>
      <c r="CC15517" s="62"/>
      <c r="CD15517" s="62"/>
      <c r="CE15517" s="62"/>
      <c r="CF15517" s="62"/>
      <c r="CL15517" s="56" t="s">
        <v>7662</v>
      </c>
      <c r="CM15517" s="56" t="s">
        <v>215</v>
      </c>
      <c r="CN15517" s="56" t="s">
        <v>215</v>
      </c>
      <c r="CO15517" s="52"/>
      <c r="CP15517" s="52"/>
      <c r="CQ15517" s="52"/>
      <c r="CR15517" s="52"/>
      <c r="CS15517" s="52"/>
      <c r="CT15517" s="52"/>
      <c r="CU15517" s="33"/>
      <c r="CV15517" s="33"/>
    </row>
    <row r="15518" spans="74:100">
      <c r="BV15518" s="62"/>
      <c r="BW15518" s="62"/>
      <c r="BX15518" s="62"/>
      <c r="BY15518" s="62"/>
      <c r="BZ15518" s="62"/>
      <c r="CA15518" s="62"/>
      <c r="CB15518" s="62"/>
      <c r="CC15518" s="62"/>
      <c r="CD15518" s="62"/>
      <c r="CE15518" s="62"/>
      <c r="CF15518" s="62"/>
      <c r="CL15518" s="56" t="s">
        <v>7663</v>
      </c>
      <c r="CM15518" s="56" t="s">
        <v>215</v>
      </c>
      <c r="CN15518" s="56" t="s">
        <v>215</v>
      </c>
      <c r="CO15518" s="52"/>
      <c r="CP15518" s="52"/>
      <c r="CQ15518" s="52"/>
      <c r="CR15518" s="52"/>
      <c r="CS15518" s="52"/>
      <c r="CT15518" s="52"/>
      <c r="CU15518" s="33"/>
      <c r="CV15518" s="33"/>
    </row>
    <row r="15519" spans="74:100">
      <c r="BV15519" s="62"/>
      <c r="BW15519" s="62"/>
      <c r="BX15519" s="62"/>
      <c r="BY15519" s="62"/>
      <c r="BZ15519" s="62"/>
      <c r="CA15519" s="62"/>
      <c r="CB15519" s="62"/>
      <c r="CC15519" s="62"/>
      <c r="CD15519" s="62"/>
      <c r="CE15519" s="62"/>
      <c r="CF15519" s="62"/>
      <c r="CL15519" s="56" t="s">
        <v>7664</v>
      </c>
      <c r="CM15519" s="56" t="s">
        <v>215</v>
      </c>
      <c r="CN15519" s="56" t="s">
        <v>215</v>
      </c>
      <c r="CO15519" s="52"/>
      <c r="CP15519" s="52"/>
      <c r="CQ15519" s="52"/>
      <c r="CR15519" s="52"/>
      <c r="CS15519" s="52"/>
      <c r="CT15519" s="52"/>
      <c r="CU15519" s="33"/>
      <c r="CV15519" s="33"/>
    </row>
    <row r="15520" spans="74:100">
      <c r="BV15520" s="62"/>
      <c r="BW15520" s="62"/>
      <c r="BX15520" s="62"/>
      <c r="BY15520" s="62"/>
      <c r="BZ15520" s="62"/>
      <c r="CA15520" s="62"/>
      <c r="CB15520" s="62"/>
      <c r="CC15520" s="62"/>
      <c r="CD15520" s="62"/>
      <c r="CE15520" s="62"/>
      <c r="CF15520" s="62"/>
      <c r="CL15520" s="56" t="s">
        <v>7665</v>
      </c>
      <c r="CM15520" s="56" t="s">
        <v>215</v>
      </c>
      <c r="CN15520" s="56" t="s">
        <v>215</v>
      </c>
      <c r="CO15520" s="52"/>
      <c r="CP15520" s="52"/>
      <c r="CQ15520" s="52"/>
      <c r="CR15520" s="52"/>
      <c r="CS15520" s="52"/>
      <c r="CT15520" s="52"/>
      <c r="CU15520" s="33"/>
      <c r="CV15520" s="33"/>
    </row>
    <row r="15521" spans="74:100">
      <c r="BV15521" s="62"/>
      <c r="BW15521" s="62"/>
      <c r="BX15521" s="62"/>
      <c r="BY15521" s="62"/>
      <c r="BZ15521" s="62"/>
      <c r="CA15521" s="62"/>
      <c r="CB15521" s="62"/>
      <c r="CC15521" s="62"/>
      <c r="CD15521" s="62"/>
      <c r="CE15521" s="62"/>
      <c r="CF15521" s="62"/>
      <c r="CL15521" s="56" t="s">
        <v>7666</v>
      </c>
      <c r="CM15521" s="56" t="s">
        <v>215</v>
      </c>
      <c r="CN15521" s="56" t="s">
        <v>215</v>
      </c>
      <c r="CO15521" s="52"/>
      <c r="CP15521" s="52"/>
      <c r="CQ15521" s="52"/>
      <c r="CR15521" s="52"/>
      <c r="CS15521" s="52"/>
      <c r="CT15521" s="52"/>
      <c r="CU15521" s="33"/>
      <c r="CV15521" s="33"/>
    </row>
    <row r="15522" spans="74:100">
      <c r="BV15522" s="62"/>
      <c r="BW15522" s="62"/>
      <c r="BX15522" s="62"/>
      <c r="BY15522" s="62"/>
      <c r="BZ15522" s="62"/>
      <c r="CA15522" s="62"/>
      <c r="CB15522" s="62"/>
      <c r="CC15522" s="62"/>
      <c r="CD15522" s="62"/>
      <c r="CE15522" s="62"/>
      <c r="CF15522" s="62"/>
      <c r="CL15522" s="56" t="s">
        <v>7675</v>
      </c>
      <c r="CM15522" s="56" t="s">
        <v>216</v>
      </c>
      <c r="CN15522" s="56" t="s">
        <v>216</v>
      </c>
      <c r="CO15522" s="52"/>
      <c r="CP15522" s="52"/>
      <c r="CQ15522" s="52"/>
      <c r="CR15522" s="52"/>
      <c r="CS15522" s="52"/>
      <c r="CT15522" s="52"/>
      <c r="CU15522" s="33"/>
      <c r="CV15522" s="33"/>
    </row>
    <row r="15523" spans="74:100">
      <c r="BV15523" s="62"/>
      <c r="BW15523" s="62"/>
      <c r="BX15523" s="62"/>
      <c r="BY15523" s="62"/>
      <c r="BZ15523" s="62"/>
      <c r="CA15523" s="62"/>
      <c r="CB15523" s="62"/>
      <c r="CC15523" s="62"/>
      <c r="CD15523" s="62"/>
      <c r="CE15523" s="62"/>
      <c r="CF15523" s="62"/>
      <c r="CL15523" s="56" t="s">
        <v>7676</v>
      </c>
      <c r="CM15523" s="56" t="s">
        <v>216</v>
      </c>
      <c r="CN15523" s="56" t="s">
        <v>216</v>
      </c>
      <c r="CO15523" s="52"/>
      <c r="CP15523" s="52"/>
      <c r="CQ15523" s="52"/>
      <c r="CR15523" s="52"/>
      <c r="CS15523" s="52"/>
      <c r="CT15523" s="52"/>
      <c r="CU15523" s="33"/>
      <c r="CV15523" s="33"/>
    </row>
    <row r="15524" spans="74:100">
      <c r="BV15524" s="62"/>
      <c r="BW15524" s="62"/>
      <c r="BX15524" s="62"/>
      <c r="BY15524" s="62"/>
      <c r="BZ15524" s="62"/>
      <c r="CA15524" s="62"/>
      <c r="CB15524" s="62"/>
      <c r="CC15524" s="62"/>
      <c r="CD15524" s="62"/>
      <c r="CE15524" s="62"/>
      <c r="CF15524" s="62"/>
      <c r="CL15524" s="56" t="s">
        <v>7677</v>
      </c>
      <c r="CM15524" s="56" t="s">
        <v>216</v>
      </c>
      <c r="CN15524" s="56" t="s">
        <v>216</v>
      </c>
      <c r="CO15524" s="52"/>
      <c r="CP15524" s="52"/>
      <c r="CQ15524" s="52"/>
      <c r="CR15524" s="52"/>
      <c r="CS15524" s="52"/>
      <c r="CT15524" s="52"/>
      <c r="CU15524" s="33"/>
      <c r="CV15524" s="33"/>
    </row>
    <row r="15525" spans="74:100">
      <c r="BV15525" s="62"/>
      <c r="BW15525" s="62"/>
      <c r="BX15525" s="62"/>
      <c r="BY15525" s="62"/>
      <c r="BZ15525" s="62"/>
      <c r="CA15525" s="62"/>
      <c r="CB15525" s="62"/>
      <c r="CC15525" s="62"/>
      <c r="CD15525" s="62"/>
      <c r="CE15525" s="62"/>
      <c r="CF15525" s="62"/>
      <c r="CL15525" s="56" t="s">
        <v>7678</v>
      </c>
      <c r="CM15525" s="56" t="s">
        <v>216</v>
      </c>
      <c r="CN15525" s="56" t="s">
        <v>216</v>
      </c>
      <c r="CO15525" s="52"/>
      <c r="CP15525" s="52"/>
      <c r="CQ15525" s="52"/>
      <c r="CR15525" s="52"/>
      <c r="CS15525" s="52"/>
      <c r="CT15525" s="52"/>
      <c r="CU15525" s="33"/>
      <c r="CV15525" s="33"/>
    </row>
    <row r="15526" spans="74:100">
      <c r="BV15526" s="62"/>
      <c r="BW15526" s="62"/>
      <c r="BX15526" s="62"/>
      <c r="BY15526" s="62"/>
      <c r="BZ15526" s="62"/>
      <c r="CA15526" s="62"/>
      <c r="CB15526" s="62"/>
      <c r="CC15526" s="62"/>
      <c r="CD15526" s="62"/>
      <c r="CE15526" s="62"/>
      <c r="CF15526" s="62"/>
      <c r="CL15526" s="56" t="s">
        <v>7679</v>
      </c>
      <c r="CM15526" s="56" t="s">
        <v>216</v>
      </c>
      <c r="CN15526" s="56" t="s">
        <v>216</v>
      </c>
      <c r="CO15526" s="52"/>
      <c r="CP15526" s="52"/>
      <c r="CQ15526" s="52"/>
      <c r="CR15526" s="52"/>
      <c r="CS15526" s="52"/>
      <c r="CT15526" s="52"/>
      <c r="CU15526" s="33"/>
      <c r="CV15526" s="33"/>
    </row>
    <row r="15527" spans="74:100">
      <c r="BV15527" s="62"/>
      <c r="BW15527" s="62"/>
      <c r="BX15527" s="62"/>
      <c r="BY15527" s="62"/>
      <c r="BZ15527" s="62"/>
      <c r="CA15527" s="62"/>
      <c r="CB15527" s="62"/>
      <c r="CC15527" s="62"/>
      <c r="CD15527" s="62"/>
      <c r="CE15527" s="62"/>
      <c r="CF15527" s="62"/>
      <c r="CL15527" s="56" t="s">
        <v>7680</v>
      </c>
      <c r="CM15527" s="56" t="s">
        <v>216</v>
      </c>
      <c r="CN15527" s="56" t="s">
        <v>216</v>
      </c>
      <c r="CO15527" s="52"/>
      <c r="CP15527" s="52"/>
      <c r="CQ15527" s="52"/>
      <c r="CR15527" s="52"/>
      <c r="CS15527" s="52"/>
      <c r="CT15527" s="52"/>
      <c r="CU15527" s="33"/>
      <c r="CV15527" s="33"/>
    </row>
    <row r="15528" spans="74:100">
      <c r="BV15528" s="62"/>
      <c r="BW15528" s="62"/>
      <c r="BX15528" s="62"/>
      <c r="BY15528" s="62"/>
      <c r="BZ15528" s="62"/>
      <c r="CA15528" s="62"/>
      <c r="CB15528" s="62"/>
      <c r="CC15528" s="62"/>
      <c r="CD15528" s="62"/>
      <c r="CE15528" s="62"/>
      <c r="CF15528" s="62"/>
      <c r="CL15528" s="56" t="s">
        <v>7681</v>
      </c>
      <c r="CM15528" s="56" t="s">
        <v>216</v>
      </c>
      <c r="CN15528" s="56" t="s">
        <v>216</v>
      </c>
      <c r="CO15528" s="52"/>
      <c r="CP15528" s="52"/>
      <c r="CQ15528" s="52"/>
      <c r="CR15528" s="52"/>
      <c r="CS15528" s="52"/>
      <c r="CT15528" s="52"/>
      <c r="CU15528" s="33"/>
      <c r="CV15528" s="33"/>
    </row>
    <row r="15529" spans="74:100">
      <c r="BV15529" s="62"/>
      <c r="BW15529" s="62"/>
      <c r="BX15529" s="62"/>
      <c r="BY15529" s="62"/>
      <c r="BZ15529" s="62"/>
      <c r="CA15529" s="62"/>
      <c r="CB15529" s="62"/>
      <c r="CC15529" s="62"/>
      <c r="CD15529" s="62"/>
      <c r="CE15529" s="62"/>
      <c r="CF15529" s="62"/>
      <c r="CL15529" s="35" t="s">
        <v>7682</v>
      </c>
      <c r="CM15529" s="35" t="s">
        <v>217</v>
      </c>
      <c r="CN15529" s="35" t="s">
        <v>217</v>
      </c>
      <c r="CO15529" s="52"/>
      <c r="CP15529" s="52"/>
      <c r="CQ15529" s="52"/>
      <c r="CR15529" s="52"/>
      <c r="CS15529" s="52"/>
      <c r="CT15529" s="52"/>
      <c r="CU15529" s="33"/>
      <c r="CV15529" s="33"/>
    </row>
    <row r="15530" spans="74:100">
      <c r="BV15530" s="62"/>
      <c r="BW15530" s="62"/>
      <c r="BX15530" s="62"/>
      <c r="BY15530" s="62"/>
      <c r="BZ15530" s="62"/>
      <c r="CA15530" s="62"/>
      <c r="CB15530" s="62"/>
      <c r="CC15530" s="62"/>
      <c r="CD15530" s="62"/>
      <c r="CE15530" s="62"/>
      <c r="CF15530" s="62"/>
      <c r="CL15530" s="56" t="s">
        <v>7683</v>
      </c>
      <c r="CM15530" s="56" t="s">
        <v>216</v>
      </c>
      <c r="CN15530" s="56" t="s">
        <v>216</v>
      </c>
      <c r="CO15530" s="52"/>
      <c r="CP15530" s="52"/>
      <c r="CQ15530" s="52"/>
      <c r="CR15530" s="52"/>
      <c r="CS15530" s="52"/>
      <c r="CT15530" s="52"/>
      <c r="CU15530" s="33"/>
      <c r="CV15530" s="33"/>
    </row>
    <row r="15531" spans="74:100">
      <c r="BV15531" s="62"/>
      <c r="BW15531" s="62"/>
      <c r="BX15531" s="62"/>
      <c r="BY15531" s="62"/>
      <c r="BZ15531" s="62"/>
      <c r="CA15531" s="62"/>
      <c r="CB15531" s="62"/>
      <c r="CC15531" s="62"/>
      <c r="CD15531" s="62"/>
      <c r="CE15531" s="62"/>
      <c r="CF15531" s="62"/>
      <c r="CL15531" s="56" t="s">
        <v>25189</v>
      </c>
      <c r="CM15531" s="56" t="s">
        <v>216</v>
      </c>
      <c r="CN15531" s="56" t="s">
        <v>216</v>
      </c>
      <c r="CO15531" s="52"/>
      <c r="CP15531" s="52"/>
      <c r="CQ15531" s="52"/>
      <c r="CR15531" s="52"/>
      <c r="CS15531" s="52"/>
      <c r="CT15531" s="52"/>
      <c r="CU15531" s="33"/>
      <c r="CV15531" s="33"/>
    </row>
    <row r="15532" spans="74:100">
      <c r="BV15532" s="62"/>
      <c r="BW15532" s="62"/>
      <c r="BX15532" s="62"/>
      <c r="BY15532" s="62"/>
      <c r="BZ15532" s="62"/>
      <c r="CA15532" s="62"/>
      <c r="CB15532" s="62"/>
      <c r="CC15532" s="62"/>
      <c r="CD15532" s="62"/>
      <c r="CE15532" s="62"/>
      <c r="CF15532" s="62"/>
      <c r="CL15532" s="56" t="s">
        <v>25190</v>
      </c>
      <c r="CM15532" s="56" t="s">
        <v>216</v>
      </c>
      <c r="CN15532" s="56" t="s">
        <v>216</v>
      </c>
      <c r="CO15532" s="52"/>
      <c r="CP15532" s="52"/>
      <c r="CQ15532" s="52"/>
      <c r="CR15532" s="52"/>
      <c r="CS15532" s="52"/>
      <c r="CT15532" s="52"/>
      <c r="CU15532" s="33"/>
      <c r="CV15532" s="33"/>
    </row>
    <row r="15533" spans="74:100">
      <c r="BV15533" s="62"/>
      <c r="BW15533" s="62"/>
      <c r="BX15533" s="62"/>
      <c r="BY15533" s="62"/>
      <c r="BZ15533" s="62"/>
      <c r="CA15533" s="62"/>
      <c r="CB15533" s="62"/>
      <c r="CC15533" s="62"/>
      <c r="CD15533" s="62"/>
      <c r="CE15533" s="62"/>
      <c r="CF15533" s="62"/>
      <c r="CL15533" s="56" t="s">
        <v>25191</v>
      </c>
      <c r="CM15533" s="56" t="s">
        <v>216</v>
      </c>
      <c r="CN15533" s="56" t="s">
        <v>216</v>
      </c>
      <c r="CO15533" s="52"/>
      <c r="CP15533" s="52"/>
      <c r="CQ15533" s="52"/>
      <c r="CR15533" s="52"/>
      <c r="CS15533" s="52"/>
      <c r="CT15533" s="52"/>
      <c r="CU15533" s="33"/>
      <c r="CV15533" s="33"/>
    </row>
    <row r="15534" spans="74:100">
      <c r="BV15534" s="62"/>
      <c r="BW15534" s="62"/>
      <c r="BX15534" s="62"/>
      <c r="BY15534" s="62"/>
      <c r="BZ15534" s="62"/>
      <c r="CA15534" s="62"/>
      <c r="CB15534" s="62"/>
      <c r="CC15534" s="62"/>
      <c r="CD15534" s="62"/>
      <c r="CE15534" s="62"/>
      <c r="CF15534" s="62"/>
      <c r="CL15534" s="56" t="s">
        <v>13041</v>
      </c>
      <c r="CM15534" s="56" t="s">
        <v>216</v>
      </c>
      <c r="CN15534" s="56" t="s">
        <v>216</v>
      </c>
      <c r="CO15534" s="52"/>
      <c r="CP15534" s="52"/>
      <c r="CQ15534" s="52"/>
      <c r="CR15534" s="52"/>
      <c r="CS15534" s="52"/>
      <c r="CT15534" s="52"/>
      <c r="CU15534" s="33"/>
      <c r="CV15534" s="33"/>
    </row>
    <row r="15535" spans="74:100">
      <c r="BV15535" s="62"/>
      <c r="BW15535" s="62"/>
      <c r="BX15535" s="62"/>
      <c r="BY15535" s="62"/>
      <c r="BZ15535" s="62"/>
      <c r="CA15535" s="62"/>
      <c r="CB15535" s="62"/>
      <c r="CC15535" s="62"/>
      <c r="CD15535" s="62"/>
      <c r="CE15535" s="62"/>
      <c r="CF15535" s="62"/>
      <c r="CL15535" s="56" t="s">
        <v>13042</v>
      </c>
      <c r="CM15535" s="56" t="s">
        <v>216</v>
      </c>
      <c r="CN15535" s="56" t="s">
        <v>216</v>
      </c>
      <c r="CO15535" s="52"/>
      <c r="CP15535" s="52"/>
      <c r="CQ15535" s="52"/>
      <c r="CR15535" s="52"/>
      <c r="CS15535" s="52"/>
      <c r="CT15535" s="52"/>
      <c r="CU15535" s="33"/>
      <c r="CV15535" s="33"/>
    </row>
    <row r="15536" spans="74:100">
      <c r="BV15536" s="62"/>
      <c r="BW15536" s="62"/>
      <c r="BX15536" s="62"/>
      <c r="BY15536" s="62"/>
      <c r="BZ15536" s="62"/>
      <c r="CA15536" s="62"/>
      <c r="CB15536" s="62"/>
      <c r="CC15536" s="62"/>
      <c r="CD15536" s="62"/>
      <c r="CE15536" s="62"/>
      <c r="CF15536" s="62"/>
      <c r="CL15536" s="35" t="s">
        <v>7690</v>
      </c>
      <c r="CM15536" s="35" t="s">
        <v>217</v>
      </c>
      <c r="CN15536" s="35" t="s">
        <v>217</v>
      </c>
      <c r="CO15536" s="52"/>
      <c r="CP15536" s="52"/>
      <c r="CQ15536" s="52"/>
      <c r="CR15536" s="52"/>
      <c r="CS15536" s="52"/>
      <c r="CT15536" s="52"/>
      <c r="CU15536" s="33"/>
      <c r="CV15536" s="33"/>
    </row>
    <row r="15537" spans="74:100">
      <c r="BV15537" s="62"/>
      <c r="BW15537" s="62"/>
      <c r="BX15537" s="62"/>
      <c r="BY15537" s="62"/>
      <c r="BZ15537" s="62"/>
      <c r="CA15537" s="62"/>
      <c r="CB15537" s="62"/>
      <c r="CC15537" s="62"/>
      <c r="CD15537" s="62"/>
      <c r="CE15537" s="62"/>
      <c r="CF15537" s="62"/>
      <c r="CL15537" s="56" t="s">
        <v>7686</v>
      </c>
      <c r="CM15537" s="56" t="s">
        <v>215</v>
      </c>
      <c r="CN15537" s="56" t="s">
        <v>215</v>
      </c>
      <c r="CO15537" s="52"/>
      <c r="CP15537" s="52"/>
      <c r="CQ15537" s="52"/>
      <c r="CR15537" s="52"/>
      <c r="CS15537" s="52"/>
      <c r="CT15537" s="52"/>
      <c r="CU15537" s="33"/>
      <c r="CV15537" s="33"/>
    </row>
    <row r="15538" spans="74:100">
      <c r="BV15538" s="62"/>
      <c r="BW15538" s="62"/>
      <c r="BX15538" s="62"/>
      <c r="BY15538" s="62"/>
      <c r="BZ15538" s="62"/>
      <c r="CA15538" s="62"/>
      <c r="CB15538" s="62"/>
      <c r="CC15538" s="62"/>
      <c r="CD15538" s="62"/>
      <c r="CE15538" s="62"/>
      <c r="CF15538" s="62"/>
      <c r="CL15538" s="56" t="s">
        <v>7687</v>
      </c>
      <c r="CM15538" s="56" t="s">
        <v>215</v>
      </c>
      <c r="CN15538" s="56" t="s">
        <v>215</v>
      </c>
      <c r="CO15538" s="52"/>
      <c r="CP15538" s="52"/>
      <c r="CQ15538" s="52"/>
      <c r="CR15538" s="52"/>
      <c r="CS15538" s="52"/>
      <c r="CT15538" s="52"/>
      <c r="CU15538" s="33"/>
      <c r="CV15538" s="33"/>
    </row>
    <row r="15539" spans="74:100">
      <c r="BV15539" s="62"/>
      <c r="BW15539" s="62"/>
      <c r="BX15539" s="62"/>
      <c r="BY15539" s="62"/>
      <c r="BZ15539" s="62"/>
      <c r="CA15539" s="62"/>
      <c r="CB15539" s="62"/>
      <c r="CC15539" s="62"/>
      <c r="CD15539" s="62"/>
      <c r="CE15539" s="62"/>
      <c r="CF15539" s="62"/>
      <c r="CL15539" s="56" t="s">
        <v>7688</v>
      </c>
      <c r="CM15539" s="56" t="s">
        <v>215</v>
      </c>
      <c r="CN15539" s="56" t="s">
        <v>215</v>
      </c>
      <c r="CO15539" s="52"/>
      <c r="CP15539" s="52"/>
      <c r="CQ15539" s="52"/>
      <c r="CR15539" s="52"/>
      <c r="CS15539" s="52"/>
      <c r="CT15539" s="52"/>
      <c r="CU15539" s="33"/>
      <c r="CV15539" s="33"/>
    </row>
    <row r="15540" spans="74:100">
      <c r="BV15540" s="62"/>
      <c r="BW15540" s="62"/>
      <c r="BX15540" s="62"/>
      <c r="BY15540" s="62"/>
      <c r="BZ15540" s="62"/>
      <c r="CA15540" s="62"/>
      <c r="CB15540" s="62"/>
      <c r="CC15540" s="62"/>
      <c r="CD15540" s="62"/>
      <c r="CE15540" s="62"/>
      <c r="CF15540" s="62"/>
      <c r="CL15540" s="56" t="s">
        <v>25192</v>
      </c>
      <c r="CM15540" s="56" t="s">
        <v>216</v>
      </c>
      <c r="CN15540" s="56" t="s">
        <v>216</v>
      </c>
      <c r="CO15540" s="52"/>
      <c r="CP15540" s="52"/>
      <c r="CQ15540" s="52"/>
      <c r="CR15540" s="52"/>
      <c r="CS15540" s="52"/>
      <c r="CT15540" s="52"/>
      <c r="CU15540" s="33"/>
      <c r="CV15540" s="33"/>
    </row>
    <row r="15541" spans="74:100">
      <c r="BV15541" s="62"/>
      <c r="BW15541" s="62"/>
      <c r="BX15541" s="62"/>
      <c r="BY15541" s="62"/>
      <c r="BZ15541" s="62"/>
      <c r="CA15541" s="62"/>
      <c r="CB15541" s="62"/>
      <c r="CC15541" s="62"/>
      <c r="CD15541" s="62"/>
      <c r="CE15541" s="62"/>
      <c r="CF15541" s="62"/>
      <c r="CL15541" s="56" t="s">
        <v>25193</v>
      </c>
      <c r="CM15541" s="56" t="s">
        <v>216</v>
      </c>
      <c r="CN15541" s="56" t="s">
        <v>216</v>
      </c>
      <c r="CO15541" s="52"/>
      <c r="CP15541" s="52"/>
      <c r="CQ15541" s="52"/>
      <c r="CR15541" s="52"/>
      <c r="CS15541" s="52"/>
      <c r="CT15541" s="52"/>
      <c r="CU15541" s="33"/>
      <c r="CV15541" s="33"/>
    </row>
    <row r="15542" spans="74:100">
      <c r="BV15542" s="62"/>
      <c r="BW15542" s="62"/>
      <c r="BX15542" s="62"/>
      <c r="BY15542" s="62"/>
      <c r="BZ15542" s="62"/>
      <c r="CA15542" s="62"/>
      <c r="CB15542" s="62"/>
      <c r="CC15542" s="62"/>
      <c r="CD15542" s="62"/>
      <c r="CE15542" s="62"/>
      <c r="CF15542" s="62"/>
      <c r="CL15542" s="56" t="s">
        <v>7698</v>
      </c>
      <c r="CM15542" s="56" t="s">
        <v>216</v>
      </c>
      <c r="CN15542" s="56" t="s">
        <v>216</v>
      </c>
      <c r="CO15542" s="52"/>
      <c r="CP15542" s="52"/>
      <c r="CQ15542" s="52"/>
      <c r="CR15542" s="52"/>
      <c r="CS15542" s="52"/>
      <c r="CT15542" s="52"/>
      <c r="CU15542" s="33"/>
      <c r="CV15542" s="33"/>
    </row>
    <row r="15543" spans="74:100">
      <c r="BV15543" s="62"/>
      <c r="BW15543" s="62"/>
      <c r="BX15543" s="62"/>
      <c r="BY15543" s="62"/>
      <c r="BZ15543" s="62"/>
      <c r="CA15543" s="62"/>
      <c r="CB15543" s="62"/>
      <c r="CC15543" s="62"/>
      <c r="CD15543" s="62"/>
      <c r="CE15543" s="62"/>
      <c r="CF15543" s="62"/>
      <c r="CL15543" s="56" t="s">
        <v>8477</v>
      </c>
      <c r="CM15543" s="56" t="s">
        <v>213</v>
      </c>
      <c r="CN15543" s="56" t="s">
        <v>213</v>
      </c>
      <c r="CO15543" s="52"/>
      <c r="CP15543" s="52"/>
      <c r="CQ15543" s="52"/>
      <c r="CR15543" s="52"/>
      <c r="CS15543" s="52"/>
      <c r="CT15543" s="52"/>
      <c r="CU15543" s="33"/>
      <c r="CV15543" s="33"/>
    </row>
    <row r="15544" spans="74:100">
      <c r="BV15544" s="62"/>
      <c r="BW15544" s="62"/>
      <c r="BX15544" s="62"/>
      <c r="BY15544" s="62"/>
      <c r="BZ15544" s="62"/>
      <c r="CA15544" s="62"/>
      <c r="CB15544" s="62"/>
      <c r="CC15544" s="62"/>
      <c r="CD15544" s="62"/>
      <c r="CE15544" s="62"/>
      <c r="CF15544" s="62"/>
      <c r="CL15544" s="35" t="s">
        <v>7689</v>
      </c>
      <c r="CM15544" s="35" t="s">
        <v>217</v>
      </c>
      <c r="CN15544" s="35" t="s">
        <v>217</v>
      </c>
      <c r="CO15544" s="52"/>
      <c r="CP15544" s="52"/>
      <c r="CQ15544" s="52"/>
      <c r="CR15544" s="52"/>
      <c r="CS15544" s="52"/>
      <c r="CT15544" s="52"/>
      <c r="CU15544" s="33"/>
      <c r="CV15544" s="33"/>
    </row>
    <row r="15545" spans="74:100">
      <c r="BV15545" s="62"/>
      <c r="BW15545" s="62"/>
      <c r="BX15545" s="62"/>
      <c r="BY15545" s="62"/>
      <c r="BZ15545" s="62"/>
      <c r="CA15545" s="62"/>
      <c r="CB15545" s="62"/>
      <c r="CC15545" s="62"/>
      <c r="CD15545" s="62"/>
      <c r="CE15545" s="62"/>
      <c r="CF15545" s="62"/>
      <c r="CL15545" s="56" t="s">
        <v>7699</v>
      </c>
      <c r="CM15545" s="56" t="s">
        <v>216</v>
      </c>
      <c r="CN15545" s="56" t="s">
        <v>216</v>
      </c>
      <c r="CO15545" s="52"/>
      <c r="CP15545" s="52"/>
      <c r="CQ15545" s="52"/>
      <c r="CR15545" s="52"/>
      <c r="CS15545" s="52"/>
      <c r="CT15545" s="52"/>
      <c r="CU15545" s="33"/>
      <c r="CV15545" s="33"/>
    </row>
    <row r="15546" spans="74:100">
      <c r="BV15546" s="62"/>
      <c r="BW15546" s="62"/>
      <c r="BX15546" s="62"/>
      <c r="BY15546" s="62"/>
      <c r="BZ15546" s="62"/>
      <c r="CA15546" s="62"/>
      <c r="CB15546" s="62"/>
      <c r="CC15546" s="62"/>
      <c r="CD15546" s="62"/>
      <c r="CE15546" s="62"/>
      <c r="CF15546" s="62"/>
      <c r="CL15546" s="56" t="s">
        <v>7691</v>
      </c>
      <c r="CM15546" s="56" t="s">
        <v>216</v>
      </c>
      <c r="CN15546" s="56" t="s">
        <v>216</v>
      </c>
      <c r="CO15546" s="52"/>
      <c r="CP15546" s="52"/>
      <c r="CQ15546" s="52"/>
      <c r="CR15546" s="52"/>
      <c r="CS15546" s="52"/>
      <c r="CT15546" s="52"/>
      <c r="CU15546" s="33"/>
      <c r="CV15546" s="33"/>
    </row>
    <row r="15547" spans="74:100">
      <c r="BV15547" s="62"/>
      <c r="BW15547" s="62"/>
      <c r="BX15547" s="62"/>
      <c r="BY15547" s="62"/>
      <c r="BZ15547" s="62"/>
      <c r="CA15547" s="62"/>
      <c r="CB15547" s="62"/>
      <c r="CC15547" s="62"/>
      <c r="CD15547" s="62"/>
      <c r="CE15547" s="62"/>
      <c r="CF15547" s="62"/>
      <c r="CL15547" s="56" t="s">
        <v>7700</v>
      </c>
      <c r="CM15547" s="56" t="s">
        <v>216</v>
      </c>
      <c r="CN15547" s="56" t="s">
        <v>216</v>
      </c>
      <c r="CO15547" s="52"/>
      <c r="CP15547" s="52"/>
      <c r="CQ15547" s="52"/>
      <c r="CR15547" s="52"/>
      <c r="CS15547" s="52"/>
      <c r="CT15547" s="52"/>
      <c r="CU15547" s="33"/>
      <c r="CV15547" s="33"/>
    </row>
    <row r="15548" spans="74:100">
      <c r="BV15548" s="62"/>
      <c r="BW15548" s="62"/>
      <c r="BX15548" s="62"/>
      <c r="BY15548" s="62"/>
      <c r="BZ15548" s="62"/>
      <c r="CA15548" s="62"/>
      <c r="CB15548" s="62"/>
      <c r="CC15548" s="62"/>
      <c r="CD15548" s="62"/>
      <c r="CE15548" s="62"/>
      <c r="CF15548" s="62"/>
      <c r="CL15548" s="56" t="s">
        <v>7724</v>
      </c>
      <c r="CM15548" s="56" t="s">
        <v>217</v>
      </c>
      <c r="CN15548" s="56" t="s">
        <v>217</v>
      </c>
      <c r="CO15548" s="52"/>
      <c r="CP15548" s="52"/>
      <c r="CQ15548" s="52"/>
      <c r="CR15548" s="52"/>
      <c r="CS15548" s="52"/>
      <c r="CT15548" s="52"/>
      <c r="CU15548" s="33"/>
      <c r="CV15548" s="33"/>
    </row>
    <row r="15549" spans="74:100">
      <c r="BV15549" s="62"/>
      <c r="BW15549" s="62"/>
      <c r="BX15549" s="62"/>
      <c r="BY15549" s="62"/>
      <c r="BZ15549" s="62"/>
      <c r="CA15549" s="62"/>
      <c r="CB15549" s="62"/>
      <c r="CC15549" s="62"/>
      <c r="CD15549" s="62"/>
      <c r="CE15549" s="62"/>
      <c r="CF15549" s="62"/>
      <c r="CL15549" s="56" t="s">
        <v>7725</v>
      </c>
      <c r="CM15549" s="56" t="s">
        <v>217</v>
      </c>
      <c r="CN15549" s="56" t="s">
        <v>217</v>
      </c>
      <c r="CO15549" s="52"/>
      <c r="CP15549" s="52"/>
      <c r="CQ15549" s="52"/>
      <c r="CR15549" s="52"/>
      <c r="CS15549" s="52"/>
      <c r="CT15549" s="52"/>
      <c r="CU15549" s="33"/>
      <c r="CV15549" s="33"/>
    </row>
    <row r="15550" spans="74:100">
      <c r="BV15550" s="62"/>
      <c r="BW15550" s="62"/>
      <c r="BX15550" s="62"/>
      <c r="BY15550" s="62"/>
      <c r="BZ15550" s="62"/>
      <c r="CA15550" s="62"/>
      <c r="CB15550" s="62"/>
      <c r="CC15550" s="62"/>
      <c r="CD15550" s="62"/>
      <c r="CE15550" s="62"/>
      <c r="CF15550" s="62"/>
      <c r="CL15550" s="35" t="s">
        <v>7692</v>
      </c>
      <c r="CM15550" s="35" t="s">
        <v>217</v>
      </c>
      <c r="CN15550" s="35" t="s">
        <v>217</v>
      </c>
      <c r="CO15550" s="52"/>
      <c r="CP15550" s="52"/>
      <c r="CQ15550" s="52"/>
      <c r="CR15550" s="52"/>
      <c r="CS15550" s="52"/>
      <c r="CT15550" s="52"/>
      <c r="CU15550" s="33"/>
      <c r="CV15550" s="33"/>
    </row>
    <row r="15551" spans="74:100">
      <c r="BV15551" s="62"/>
      <c r="BW15551" s="62"/>
      <c r="BX15551" s="62"/>
      <c r="BY15551" s="62"/>
      <c r="BZ15551" s="62"/>
      <c r="CA15551" s="62"/>
      <c r="CB15551" s="62"/>
      <c r="CC15551" s="62"/>
      <c r="CD15551" s="62"/>
      <c r="CE15551" s="62"/>
      <c r="CF15551" s="62"/>
      <c r="CL15551" s="35" t="s">
        <v>7693</v>
      </c>
      <c r="CM15551" s="35" t="s">
        <v>217</v>
      </c>
      <c r="CN15551" s="35" t="s">
        <v>217</v>
      </c>
      <c r="CO15551" s="52"/>
      <c r="CP15551" s="52"/>
      <c r="CQ15551" s="52"/>
      <c r="CR15551" s="52"/>
      <c r="CS15551" s="52"/>
      <c r="CT15551" s="52"/>
      <c r="CU15551" s="33"/>
      <c r="CV15551" s="33"/>
    </row>
    <row r="15552" spans="74:100">
      <c r="BV15552" s="62"/>
      <c r="BW15552" s="62"/>
      <c r="BX15552" s="62"/>
      <c r="BY15552" s="62"/>
      <c r="BZ15552" s="62"/>
      <c r="CA15552" s="62"/>
      <c r="CB15552" s="62"/>
      <c r="CC15552" s="62"/>
      <c r="CD15552" s="62"/>
      <c r="CE15552" s="62"/>
      <c r="CF15552" s="62"/>
      <c r="CL15552" s="56" t="s">
        <v>7694</v>
      </c>
      <c r="CM15552" s="56" t="s">
        <v>216</v>
      </c>
      <c r="CN15552" s="56" t="s">
        <v>216</v>
      </c>
      <c r="CO15552" s="52"/>
      <c r="CP15552" s="52"/>
      <c r="CQ15552" s="52"/>
      <c r="CR15552" s="52"/>
      <c r="CS15552" s="52"/>
      <c r="CT15552" s="52"/>
      <c r="CU15552" s="33"/>
      <c r="CV15552" s="33"/>
    </row>
    <row r="15553" spans="74:100">
      <c r="BV15553" s="62"/>
      <c r="BW15553" s="62"/>
      <c r="BX15553" s="62"/>
      <c r="BY15553" s="62"/>
      <c r="BZ15553" s="62"/>
      <c r="CA15553" s="62"/>
      <c r="CB15553" s="62"/>
      <c r="CC15553" s="62"/>
      <c r="CD15553" s="62"/>
      <c r="CE15553" s="62"/>
      <c r="CF15553" s="62"/>
      <c r="CL15553" s="56" t="s">
        <v>7695</v>
      </c>
      <c r="CM15553" s="56" t="s">
        <v>216</v>
      </c>
      <c r="CN15553" s="56" t="s">
        <v>216</v>
      </c>
      <c r="CO15553" s="52"/>
      <c r="CP15553" s="52"/>
      <c r="CQ15553" s="52"/>
      <c r="CR15553" s="52"/>
      <c r="CS15553" s="52"/>
      <c r="CT15553" s="52"/>
      <c r="CU15553" s="33"/>
      <c r="CV15553" s="33"/>
    </row>
    <row r="15554" spans="74:100">
      <c r="BV15554" s="62"/>
      <c r="BW15554" s="62"/>
      <c r="BX15554" s="62"/>
      <c r="BY15554" s="62"/>
      <c r="BZ15554" s="62"/>
      <c r="CA15554" s="62"/>
      <c r="CB15554" s="62"/>
      <c r="CC15554" s="62"/>
      <c r="CD15554" s="62"/>
      <c r="CE15554" s="62"/>
      <c r="CF15554" s="62"/>
      <c r="CL15554" s="56" t="s">
        <v>835</v>
      </c>
      <c r="CM15554" s="56" t="s">
        <v>216</v>
      </c>
      <c r="CN15554" s="56" t="s">
        <v>216</v>
      </c>
      <c r="CO15554" s="52"/>
      <c r="CP15554" s="52"/>
      <c r="CQ15554" s="52"/>
      <c r="CR15554" s="52"/>
      <c r="CS15554" s="52"/>
      <c r="CT15554" s="52"/>
      <c r="CU15554" s="33"/>
      <c r="CV15554" s="33"/>
    </row>
    <row r="15555" spans="74:100">
      <c r="BV15555" s="62"/>
      <c r="BW15555" s="62"/>
      <c r="BX15555" s="62"/>
      <c r="BY15555" s="62"/>
      <c r="BZ15555" s="62"/>
      <c r="CA15555" s="62"/>
      <c r="CB15555" s="62"/>
      <c r="CC15555" s="62"/>
      <c r="CD15555" s="62"/>
      <c r="CE15555" s="62"/>
      <c r="CF15555" s="62"/>
      <c r="CL15555" s="56" t="s">
        <v>7701</v>
      </c>
      <c r="CM15555" s="56" t="s">
        <v>216</v>
      </c>
      <c r="CN15555" s="56" t="s">
        <v>216</v>
      </c>
      <c r="CO15555" s="52"/>
      <c r="CP15555" s="52"/>
      <c r="CQ15555" s="52"/>
      <c r="CR15555" s="52"/>
      <c r="CS15555" s="52"/>
      <c r="CT15555" s="52"/>
      <c r="CU15555" s="33"/>
      <c r="CV15555" s="33"/>
    </row>
    <row r="15556" spans="74:100">
      <c r="BV15556" s="62"/>
      <c r="BW15556" s="62"/>
      <c r="BX15556" s="62"/>
      <c r="BY15556" s="62"/>
      <c r="BZ15556" s="62"/>
      <c r="CA15556" s="62"/>
      <c r="CB15556" s="62"/>
      <c r="CC15556" s="62"/>
      <c r="CD15556" s="62"/>
      <c r="CE15556" s="62"/>
      <c r="CF15556" s="62"/>
      <c r="CL15556" s="56" t="s">
        <v>7702</v>
      </c>
      <c r="CM15556" s="56" t="s">
        <v>216</v>
      </c>
      <c r="CN15556" s="56" t="s">
        <v>216</v>
      </c>
      <c r="CO15556" s="52"/>
      <c r="CP15556" s="52"/>
      <c r="CQ15556" s="52"/>
      <c r="CR15556" s="52"/>
      <c r="CS15556" s="52"/>
      <c r="CT15556" s="52"/>
      <c r="CU15556" s="33"/>
      <c r="CV15556" s="33"/>
    </row>
    <row r="15557" spans="74:100">
      <c r="BV15557" s="62"/>
      <c r="BW15557" s="62"/>
      <c r="BX15557" s="62"/>
      <c r="BY15557" s="62"/>
      <c r="BZ15557" s="62"/>
      <c r="CA15557" s="62"/>
      <c r="CB15557" s="62"/>
      <c r="CC15557" s="62"/>
      <c r="CD15557" s="62"/>
      <c r="CE15557" s="62"/>
      <c r="CF15557" s="62"/>
      <c r="CL15557" s="35" t="s">
        <v>7709</v>
      </c>
      <c r="CM15557" s="35" t="s">
        <v>217</v>
      </c>
      <c r="CN15557" s="35" t="s">
        <v>217</v>
      </c>
      <c r="CO15557" s="52"/>
      <c r="CP15557" s="52"/>
      <c r="CQ15557" s="52"/>
      <c r="CR15557" s="52"/>
      <c r="CS15557" s="52"/>
      <c r="CT15557" s="52"/>
      <c r="CU15557" s="33"/>
      <c r="CV15557" s="33"/>
    </row>
    <row r="15558" spans="74:100">
      <c r="BV15558" s="62"/>
      <c r="BW15558" s="62"/>
      <c r="BX15558" s="62"/>
      <c r="BY15558" s="62"/>
      <c r="BZ15558" s="62"/>
      <c r="CA15558" s="62"/>
      <c r="CB15558" s="62"/>
      <c r="CC15558" s="62"/>
      <c r="CD15558" s="62"/>
      <c r="CE15558" s="62"/>
      <c r="CF15558" s="62"/>
      <c r="CL15558" s="35" t="s">
        <v>7710</v>
      </c>
      <c r="CM15558" s="35" t="s">
        <v>217</v>
      </c>
      <c r="CN15558" s="35" t="s">
        <v>217</v>
      </c>
      <c r="CO15558" s="52"/>
      <c r="CP15558" s="52"/>
      <c r="CQ15558" s="52"/>
      <c r="CR15558" s="52"/>
      <c r="CS15558" s="52"/>
      <c r="CT15558" s="52"/>
      <c r="CU15558" s="33"/>
      <c r="CV15558" s="33"/>
    </row>
    <row r="15559" spans="74:100">
      <c r="BV15559" s="62"/>
      <c r="BW15559" s="62"/>
      <c r="BX15559" s="62"/>
      <c r="BY15559" s="62"/>
      <c r="BZ15559" s="62"/>
      <c r="CA15559" s="62"/>
      <c r="CB15559" s="62"/>
      <c r="CC15559" s="62"/>
      <c r="CD15559" s="62"/>
      <c r="CE15559" s="62"/>
      <c r="CF15559" s="62"/>
      <c r="CL15559" s="56" t="s">
        <v>29080</v>
      </c>
      <c r="CM15559" s="56" t="s">
        <v>216</v>
      </c>
      <c r="CN15559" s="56" t="s">
        <v>216</v>
      </c>
      <c r="CO15559" s="52"/>
      <c r="CP15559" s="52"/>
      <c r="CQ15559" s="52"/>
      <c r="CR15559" s="52"/>
      <c r="CS15559" s="52"/>
      <c r="CT15559" s="52"/>
      <c r="CU15559" s="33"/>
      <c r="CV15559" s="33"/>
    </row>
    <row r="15560" spans="74:100">
      <c r="BV15560" s="62"/>
      <c r="BW15560" s="62"/>
      <c r="BX15560" s="62"/>
      <c r="BY15560" s="62"/>
      <c r="BZ15560" s="62"/>
      <c r="CA15560" s="62"/>
      <c r="CB15560" s="62"/>
      <c r="CC15560" s="62"/>
      <c r="CD15560" s="62"/>
      <c r="CE15560" s="62"/>
      <c r="CF15560" s="62"/>
      <c r="CL15560" s="56" t="s">
        <v>7712</v>
      </c>
      <c r="CM15560" s="56" t="s">
        <v>216</v>
      </c>
      <c r="CN15560" s="56" t="s">
        <v>216</v>
      </c>
      <c r="CO15560" s="52"/>
      <c r="CP15560" s="52"/>
      <c r="CQ15560" s="52"/>
      <c r="CR15560" s="52"/>
      <c r="CS15560" s="52"/>
      <c r="CT15560" s="52"/>
      <c r="CU15560" s="33"/>
      <c r="CV15560" s="33"/>
    </row>
    <row r="15561" spans="74:100">
      <c r="BV15561" s="62"/>
      <c r="BW15561" s="62"/>
      <c r="BX15561" s="62"/>
      <c r="BY15561" s="62"/>
      <c r="BZ15561" s="62"/>
      <c r="CA15561" s="62"/>
      <c r="CB15561" s="62"/>
      <c r="CC15561" s="62"/>
      <c r="CD15561" s="62"/>
      <c r="CE15561" s="62"/>
      <c r="CF15561" s="62"/>
      <c r="CL15561" s="56" t="s">
        <v>7713</v>
      </c>
      <c r="CM15561" s="56" t="s">
        <v>216</v>
      </c>
      <c r="CN15561" s="56" t="s">
        <v>216</v>
      </c>
      <c r="CO15561" s="52"/>
      <c r="CP15561" s="52"/>
      <c r="CQ15561" s="52"/>
      <c r="CR15561" s="52"/>
      <c r="CS15561" s="52"/>
      <c r="CT15561" s="52"/>
      <c r="CU15561" s="33"/>
      <c r="CV15561" s="33"/>
    </row>
    <row r="15562" spans="74:100">
      <c r="BV15562" s="62"/>
      <c r="BW15562" s="62"/>
      <c r="BX15562" s="62"/>
      <c r="BY15562" s="62"/>
      <c r="BZ15562" s="62"/>
      <c r="CA15562" s="62"/>
      <c r="CB15562" s="62"/>
      <c r="CC15562" s="62"/>
      <c r="CD15562" s="62"/>
      <c r="CE15562" s="62"/>
      <c r="CF15562" s="62"/>
      <c r="CL15562" s="56" t="s">
        <v>29081</v>
      </c>
      <c r="CM15562" s="56" t="s">
        <v>216</v>
      </c>
      <c r="CN15562" s="56" t="s">
        <v>216</v>
      </c>
      <c r="CO15562" s="52"/>
      <c r="CP15562" s="52"/>
      <c r="CQ15562" s="52"/>
      <c r="CR15562" s="52"/>
      <c r="CS15562" s="52"/>
      <c r="CT15562" s="52"/>
      <c r="CU15562" s="33"/>
      <c r="CV15562" s="33"/>
    </row>
    <row r="15563" spans="74:100">
      <c r="BV15563" s="62"/>
      <c r="BW15563" s="62"/>
      <c r="BX15563" s="62"/>
      <c r="BY15563" s="62"/>
      <c r="BZ15563" s="62"/>
      <c r="CA15563" s="62"/>
      <c r="CB15563" s="62"/>
      <c r="CC15563" s="62"/>
      <c r="CD15563" s="62"/>
      <c r="CE15563" s="62"/>
      <c r="CF15563" s="62"/>
      <c r="CL15563" s="56" t="s">
        <v>29082</v>
      </c>
      <c r="CM15563" s="56" t="s">
        <v>216</v>
      </c>
      <c r="CN15563" s="56" t="s">
        <v>216</v>
      </c>
      <c r="CO15563" s="52"/>
      <c r="CP15563" s="52"/>
      <c r="CQ15563" s="52"/>
      <c r="CR15563" s="52"/>
      <c r="CS15563" s="52"/>
      <c r="CT15563" s="52"/>
      <c r="CU15563" s="33"/>
      <c r="CV15563" s="33"/>
    </row>
    <row r="15564" spans="74:100">
      <c r="BV15564" s="62"/>
      <c r="BW15564" s="62"/>
      <c r="BX15564" s="62"/>
      <c r="BY15564" s="62"/>
      <c r="BZ15564" s="62"/>
      <c r="CA15564" s="62"/>
      <c r="CB15564" s="62"/>
      <c r="CC15564" s="62"/>
      <c r="CD15564" s="62"/>
      <c r="CE15564" s="62"/>
      <c r="CF15564" s="62"/>
      <c r="CL15564" s="56" t="s">
        <v>25194</v>
      </c>
      <c r="CM15564" s="56" t="s">
        <v>216</v>
      </c>
      <c r="CN15564" s="56" t="s">
        <v>216</v>
      </c>
      <c r="CO15564" s="52"/>
      <c r="CP15564" s="52"/>
      <c r="CQ15564" s="52"/>
      <c r="CR15564" s="52"/>
      <c r="CS15564" s="52"/>
      <c r="CT15564" s="52"/>
      <c r="CU15564" s="33"/>
      <c r="CV15564" s="33"/>
    </row>
    <row r="15565" spans="74:100">
      <c r="BV15565" s="62"/>
      <c r="BW15565" s="62"/>
      <c r="BX15565" s="62"/>
      <c r="BY15565" s="62"/>
      <c r="BZ15565" s="62"/>
      <c r="CA15565" s="62"/>
      <c r="CB15565" s="62"/>
      <c r="CC15565" s="62"/>
      <c r="CD15565" s="62"/>
      <c r="CE15565" s="62"/>
      <c r="CF15565" s="62"/>
      <c r="CL15565" s="56" t="s">
        <v>23484</v>
      </c>
      <c r="CM15565" s="56" t="s">
        <v>216</v>
      </c>
      <c r="CN15565" s="56" t="s">
        <v>216</v>
      </c>
      <c r="CO15565" s="52"/>
      <c r="CP15565" s="52"/>
      <c r="CQ15565" s="52"/>
      <c r="CR15565" s="52"/>
      <c r="CS15565" s="52"/>
      <c r="CT15565" s="52"/>
      <c r="CU15565" s="33"/>
      <c r="CV15565" s="33"/>
    </row>
    <row r="15566" spans="74:100">
      <c r="BV15566" s="62"/>
      <c r="BW15566" s="62"/>
      <c r="BX15566" s="62"/>
      <c r="BY15566" s="62"/>
      <c r="BZ15566" s="62"/>
      <c r="CA15566" s="62"/>
      <c r="CB15566" s="62"/>
      <c r="CC15566" s="62"/>
      <c r="CD15566" s="62"/>
      <c r="CE15566" s="62"/>
      <c r="CF15566" s="62"/>
      <c r="CL15566" s="56" t="s">
        <v>23485</v>
      </c>
      <c r="CM15566" s="56" t="s">
        <v>216</v>
      </c>
      <c r="CN15566" s="56" t="s">
        <v>216</v>
      </c>
      <c r="CO15566" s="52"/>
      <c r="CP15566" s="52"/>
      <c r="CQ15566" s="52"/>
      <c r="CR15566" s="52"/>
      <c r="CS15566" s="52"/>
      <c r="CT15566" s="52"/>
      <c r="CU15566" s="33"/>
      <c r="CV15566" s="33"/>
    </row>
    <row r="15567" spans="74:100">
      <c r="BV15567" s="62"/>
      <c r="BW15567" s="62"/>
      <c r="BX15567" s="62"/>
      <c r="BY15567" s="62"/>
      <c r="BZ15567" s="62"/>
      <c r="CA15567" s="62"/>
      <c r="CB15567" s="62"/>
      <c r="CC15567" s="62"/>
      <c r="CD15567" s="62"/>
      <c r="CE15567" s="62"/>
      <c r="CF15567" s="62"/>
      <c r="CL15567" s="35" t="s">
        <v>7696</v>
      </c>
      <c r="CM15567" s="35" t="s">
        <v>217</v>
      </c>
      <c r="CN15567" s="35" t="s">
        <v>217</v>
      </c>
      <c r="CO15567" s="52"/>
      <c r="CP15567" s="52"/>
      <c r="CQ15567" s="52"/>
      <c r="CR15567" s="52"/>
      <c r="CS15567" s="52"/>
      <c r="CT15567" s="52"/>
      <c r="CU15567" s="33"/>
      <c r="CV15567" s="33"/>
    </row>
    <row r="15568" spans="74:100">
      <c r="BV15568" s="62"/>
      <c r="BW15568" s="62"/>
      <c r="BX15568" s="62"/>
      <c r="BY15568" s="62"/>
      <c r="BZ15568" s="62"/>
      <c r="CA15568" s="62"/>
      <c r="CB15568" s="62"/>
      <c r="CC15568" s="62"/>
      <c r="CD15568" s="62"/>
      <c r="CE15568" s="62"/>
      <c r="CF15568" s="62"/>
      <c r="CL15568" s="56" t="s">
        <v>23486</v>
      </c>
      <c r="CM15568" s="56" t="s">
        <v>216</v>
      </c>
      <c r="CN15568" s="56" t="s">
        <v>216</v>
      </c>
      <c r="CO15568" s="52"/>
      <c r="CP15568" s="52"/>
      <c r="CQ15568" s="52"/>
      <c r="CR15568" s="52"/>
      <c r="CS15568" s="52"/>
      <c r="CT15568" s="52"/>
      <c r="CU15568" s="33"/>
      <c r="CV15568" s="33"/>
    </row>
    <row r="15569" spans="74:100">
      <c r="BV15569" s="62"/>
      <c r="BW15569" s="62"/>
      <c r="BX15569" s="62"/>
      <c r="BY15569" s="62"/>
      <c r="BZ15569" s="62"/>
      <c r="CA15569" s="62"/>
      <c r="CB15569" s="62"/>
      <c r="CC15569" s="62"/>
      <c r="CD15569" s="62"/>
      <c r="CE15569" s="62"/>
      <c r="CF15569" s="62"/>
      <c r="CL15569" s="35" t="s">
        <v>7719</v>
      </c>
      <c r="CM15569" s="35" t="s">
        <v>217</v>
      </c>
      <c r="CN15569" s="35" t="s">
        <v>217</v>
      </c>
      <c r="CO15569" s="52"/>
      <c r="CP15569" s="52"/>
      <c r="CQ15569" s="52"/>
      <c r="CR15569" s="52"/>
      <c r="CS15569" s="52"/>
      <c r="CT15569" s="52"/>
      <c r="CU15569" s="33"/>
      <c r="CV15569" s="33"/>
    </row>
    <row r="15570" spans="74:100">
      <c r="BV15570" s="62"/>
      <c r="BW15570" s="62"/>
      <c r="BX15570" s="62"/>
      <c r="BY15570" s="62"/>
      <c r="BZ15570" s="62"/>
      <c r="CA15570" s="62"/>
      <c r="CB15570" s="62"/>
      <c r="CC15570" s="62"/>
      <c r="CD15570" s="62"/>
      <c r="CE15570" s="62"/>
      <c r="CF15570" s="62"/>
      <c r="CL15570" s="56" t="s">
        <v>838</v>
      </c>
      <c r="CM15570" s="56" t="s">
        <v>216</v>
      </c>
      <c r="CN15570" s="56" t="s">
        <v>216</v>
      </c>
      <c r="CO15570" s="52"/>
      <c r="CP15570" s="52"/>
      <c r="CQ15570" s="52"/>
      <c r="CR15570" s="52"/>
      <c r="CS15570" s="52"/>
      <c r="CT15570" s="52"/>
      <c r="CU15570" s="33"/>
      <c r="CV15570" s="33"/>
    </row>
    <row r="15571" spans="74:100">
      <c r="BV15571" s="62"/>
      <c r="BW15571" s="62"/>
      <c r="BX15571" s="62"/>
      <c r="BY15571" s="62"/>
      <c r="BZ15571" s="62"/>
      <c r="CA15571" s="62"/>
      <c r="CB15571" s="62"/>
      <c r="CC15571" s="62"/>
      <c r="CD15571" s="62"/>
      <c r="CE15571" s="62"/>
      <c r="CF15571" s="62"/>
      <c r="CL15571" s="56" t="s">
        <v>23487</v>
      </c>
      <c r="CM15571" s="56" t="s">
        <v>216</v>
      </c>
      <c r="CN15571" s="56" t="s">
        <v>216</v>
      </c>
      <c r="CO15571" s="52"/>
      <c r="CP15571" s="52"/>
      <c r="CQ15571" s="52"/>
      <c r="CR15571" s="52"/>
      <c r="CS15571" s="52"/>
      <c r="CT15571" s="52"/>
      <c r="CU15571" s="33"/>
      <c r="CV15571" s="33"/>
    </row>
    <row r="15572" spans="74:100">
      <c r="BV15572" s="62"/>
      <c r="BW15572" s="62"/>
      <c r="BX15572" s="62"/>
      <c r="BY15572" s="62"/>
      <c r="BZ15572" s="62"/>
      <c r="CA15572" s="62"/>
      <c r="CB15572" s="62"/>
      <c r="CC15572" s="62"/>
      <c r="CD15572" s="62"/>
      <c r="CE15572" s="62"/>
      <c r="CF15572" s="62"/>
      <c r="CL15572" s="56" t="s">
        <v>7718</v>
      </c>
      <c r="CM15572" s="56" t="s">
        <v>216</v>
      </c>
      <c r="CN15572" s="56" t="s">
        <v>216</v>
      </c>
      <c r="CO15572" s="52"/>
      <c r="CP15572" s="52"/>
      <c r="CQ15572" s="52"/>
      <c r="CR15572" s="52"/>
      <c r="CS15572" s="52"/>
      <c r="CT15572" s="52"/>
      <c r="CU15572" s="33"/>
      <c r="CV15572" s="33"/>
    </row>
    <row r="15573" spans="74:100">
      <c r="BV15573" s="62"/>
      <c r="BW15573" s="62"/>
      <c r="BX15573" s="62"/>
      <c r="BY15573" s="62"/>
      <c r="BZ15573" s="62"/>
      <c r="CA15573" s="62"/>
      <c r="CB15573" s="62"/>
      <c r="CC15573" s="62"/>
      <c r="CD15573" s="62"/>
      <c r="CE15573" s="62"/>
      <c r="CF15573" s="62"/>
      <c r="CL15573" s="56" t="s">
        <v>23488</v>
      </c>
      <c r="CM15573" s="56" t="s">
        <v>216</v>
      </c>
      <c r="CN15573" s="56" t="s">
        <v>216</v>
      </c>
      <c r="CO15573" s="52"/>
      <c r="CP15573" s="52"/>
      <c r="CQ15573" s="52"/>
      <c r="CR15573" s="52"/>
      <c r="CS15573" s="52"/>
      <c r="CT15573" s="52"/>
      <c r="CU15573" s="33"/>
      <c r="CV15573" s="33"/>
    </row>
    <row r="15574" spans="74:100">
      <c r="BV15574" s="62"/>
      <c r="BW15574" s="62"/>
      <c r="BX15574" s="62"/>
      <c r="BY15574" s="62"/>
      <c r="BZ15574" s="62"/>
      <c r="CA15574" s="62"/>
      <c r="CB15574" s="62"/>
      <c r="CC15574" s="62"/>
      <c r="CD15574" s="62"/>
      <c r="CE15574" s="62"/>
      <c r="CF15574" s="62"/>
      <c r="CL15574" s="56" t="s">
        <v>25195</v>
      </c>
      <c r="CM15574" s="56" t="s">
        <v>216</v>
      </c>
      <c r="CN15574" s="56" t="s">
        <v>216</v>
      </c>
      <c r="CO15574" s="52"/>
      <c r="CP15574" s="52"/>
      <c r="CQ15574" s="52"/>
      <c r="CR15574" s="52"/>
      <c r="CS15574" s="52"/>
      <c r="CT15574" s="52"/>
      <c r="CU15574" s="33"/>
      <c r="CV15574" s="33"/>
    </row>
    <row r="15575" spans="74:100">
      <c r="BV15575" s="62"/>
      <c r="BW15575" s="62"/>
      <c r="BX15575" s="62"/>
      <c r="BY15575" s="62"/>
      <c r="BZ15575" s="62"/>
      <c r="CA15575" s="62"/>
      <c r="CB15575" s="62"/>
      <c r="CC15575" s="62"/>
      <c r="CD15575" s="62"/>
      <c r="CE15575" s="62"/>
      <c r="CF15575" s="62"/>
      <c r="CL15575" s="35" t="s">
        <v>7720</v>
      </c>
      <c r="CM15575" s="35" t="s">
        <v>217</v>
      </c>
      <c r="CN15575" s="35" t="s">
        <v>217</v>
      </c>
      <c r="CO15575" s="52"/>
      <c r="CP15575" s="52"/>
      <c r="CQ15575" s="52"/>
      <c r="CR15575" s="52"/>
      <c r="CS15575" s="52"/>
      <c r="CT15575" s="52"/>
      <c r="CU15575" s="33"/>
      <c r="CV15575" s="33"/>
    </row>
    <row r="15576" spans="74:100">
      <c r="BV15576" s="62"/>
      <c r="BW15576" s="62"/>
      <c r="BX15576" s="62"/>
      <c r="BY15576" s="62"/>
      <c r="BZ15576" s="62"/>
      <c r="CA15576" s="62"/>
      <c r="CB15576" s="62"/>
      <c r="CC15576" s="62"/>
      <c r="CD15576" s="62"/>
      <c r="CE15576" s="62"/>
      <c r="CF15576" s="62"/>
      <c r="CL15576" s="56" t="s">
        <v>7714</v>
      </c>
      <c r="CM15576" s="56" t="s">
        <v>216</v>
      </c>
      <c r="CN15576" s="56" t="s">
        <v>216</v>
      </c>
      <c r="CO15576" s="52"/>
      <c r="CP15576" s="52"/>
      <c r="CQ15576" s="52"/>
      <c r="CR15576" s="52"/>
      <c r="CS15576" s="52"/>
      <c r="CT15576" s="52"/>
      <c r="CU15576" s="33"/>
      <c r="CV15576" s="33"/>
    </row>
    <row r="15577" spans="74:100">
      <c r="BV15577" s="62"/>
      <c r="BW15577" s="62"/>
      <c r="BX15577" s="62"/>
      <c r="BY15577" s="62"/>
      <c r="BZ15577" s="62"/>
      <c r="CA15577" s="62"/>
      <c r="CB15577" s="62"/>
      <c r="CC15577" s="62"/>
      <c r="CD15577" s="62"/>
      <c r="CE15577" s="62"/>
      <c r="CF15577" s="62"/>
      <c r="CL15577" s="56" t="s">
        <v>7703</v>
      </c>
      <c r="CM15577" s="56" t="s">
        <v>216</v>
      </c>
      <c r="CN15577" s="56" t="s">
        <v>216</v>
      </c>
      <c r="CO15577" s="52"/>
      <c r="CP15577" s="52"/>
      <c r="CQ15577" s="52"/>
      <c r="CR15577" s="52"/>
      <c r="CS15577" s="52"/>
      <c r="CT15577" s="52"/>
      <c r="CU15577" s="33"/>
      <c r="CV15577" s="33"/>
    </row>
    <row r="15578" spans="74:100">
      <c r="BV15578" s="62"/>
      <c r="BW15578" s="62"/>
      <c r="BX15578" s="62"/>
      <c r="BY15578" s="62"/>
      <c r="BZ15578" s="62"/>
      <c r="CA15578" s="62"/>
      <c r="CB15578" s="62"/>
      <c r="CC15578" s="62"/>
      <c r="CD15578" s="62"/>
      <c r="CE15578" s="62"/>
      <c r="CF15578" s="62"/>
      <c r="CL15578" s="56" t="s">
        <v>7726</v>
      </c>
      <c r="CM15578" s="56" t="s">
        <v>217</v>
      </c>
      <c r="CN15578" s="56" t="s">
        <v>217</v>
      </c>
      <c r="CO15578" s="52"/>
      <c r="CP15578" s="52"/>
      <c r="CQ15578" s="52"/>
      <c r="CR15578" s="52"/>
      <c r="CS15578" s="52"/>
      <c r="CT15578" s="52"/>
      <c r="CU15578" s="33"/>
      <c r="CV15578" s="33"/>
    </row>
    <row r="15579" spans="74:100">
      <c r="BV15579" s="62"/>
      <c r="BW15579" s="62"/>
      <c r="BX15579" s="62"/>
      <c r="BY15579" s="62"/>
      <c r="BZ15579" s="62"/>
      <c r="CA15579" s="62"/>
      <c r="CB15579" s="62"/>
      <c r="CC15579" s="62"/>
      <c r="CD15579" s="62"/>
      <c r="CE15579" s="62"/>
      <c r="CF15579" s="62"/>
      <c r="CL15579" s="56" t="s">
        <v>7727</v>
      </c>
      <c r="CM15579" s="56" t="s">
        <v>217</v>
      </c>
      <c r="CN15579" s="56" t="s">
        <v>217</v>
      </c>
      <c r="CO15579" s="52"/>
      <c r="CP15579" s="52"/>
      <c r="CQ15579" s="52"/>
      <c r="CR15579" s="52"/>
      <c r="CS15579" s="52"/>
      <c r="CT15579" s="52"/>
      <c r="CU15579" s="33"/>
      <c r="CV15579" s="33"/>
    </row>
    <row r="15580" spans="74:100">
      <c r="BV15580" s="62"/>
      <c r="BW15580" s="62"/>
      <c r="BX15580" s="62"/>
      <c r="BY15580" s="62"/>
      <c r="BZ15580" s="62"/>
      <c r="CA15580" s="62"/>
      <c r="CB15580" s="62"/>
      <c r="CC15580" s="62"/>
      <c r="CD15580" s="62"/>
      <c r="CE15580" s="62"/>
      <c r="CF15580" s="62"/>
      <c r="CL15580" s="56" t="s">
        <v>23489</v>
      </c>
      <c r="CM15580" s="56" t="s">
        <v>216</v>
      </c>
      <c r="CN15580" s="56" t="s">
        <v>216</v>
      </c>
      <c r="CO15580" s="52"/>
      <c r="CP15580" s="52"/>
      <c r="CQ15580" s="52"/>
      <c r="CR15580" s="52"/>
      <c r="CS15580" s="52"/>
      <c r="CT15580" s="52"/>
      <c r="CU15580" s="33"/>
      <c r="CV15580" s="33"/>
    </row>
    <row r="15581" spans="74:100">
      <c r="BV15581" s="62"/>
      <c r="BW15581" s="62"/>
      <c r="BX15581" s="62"/>
      <c r="BY15581" s="62"/>
      <c r="BZ15581" s="62"/>
      <c r="CA15581" s="62"/>
      <c r="CB15581" s="62"/>
      <c r="CC15581" s="62"/>
      <c r="CD15581" s="62"/>
      <c r="CE15581" s="62"/>
      <c r="CF15581" s="62"/>
      <c r="CL15581" s="56" t="s">
        <v>7716</v>
      </c>
      <c r="CM15581" s="56" t="s">
        <v>216</v>
      </c>
      <c r="CN15581" s="56" t="s">
        <v>216</v>
      </c>
      <c r="CO15581" s="52"/>
      <c r="CP15581" s="52"/>
      <c r="CQ15581" s="52"/>
      <c r="CR15581" s="52"/>
      <c r="CS15581" s="52"/>
      <c r="CT15581" s="52"/>
      <c r="CU15581" s="33"/>
      <c r="CV15581" s="33"/>
    </row>
    <row r="15582" spans="74:100">
      <c r="BV15582" s="62"/>
      <c r="BW15582" s="62"/>
      <c r="BX15582" s="62"/>
      <c r="BY15582" s="62"/>
      <c r="BZ15582" s="62"/>
      <c r="CA15582" s="62"/>
      <c r="CB15582" s="62"/>
      <c r="CC15582" s="62"/>
      <c r="CD15582" s="62"/>
      <c r="CE15582" s="62"/>
      <c r="CF15582" s="62"/>
      <c r="CL15582" s="56" t="s">
        <v>25196</v>
      </c>
      <c r="CM15582" s="56" t="s">
        <v>216</v>
      </c>
      <c r="CN15582" s="56" t="s">
        <v>216</v>
      </c>
      <c r="CO15582" s="52"/>
      <c r="CP15582" s="52"/>
      <c r="CQ15582" s="52"/>
      <c r="CR15582" s="52"/>
      <c r="CS15582" s="52"/>
      <c r="CT15582" s="52"/>
      <c r="CU15582" s="33"/>
      <c r="CV15582" s="33"/>
    </row>
    <row r="15583" spans="74:100">
      <c r="BV15583" s="62"/>
      <c r="BW15583" s="62"/>
      <c r="BX15583" s="62"/>
      <c r="BY15583" s="62"/>
      <c r="BZ15583" s="62"/>
      <c r="CA15583" s="62"/>
      <c r="CB15583" s="62"/>
      <c r="CC15583" s="62"/>
      <c r="CD15583" s="62"/>
      <c r="CE15583" s="62"/>
      <c r="CF15583" s="62"/>
      <c r="CL15583" s="56" t="s">
        <v>8478</v>
      </c>
      <c r="CM15583" s="56" t="s">
        <v>213</v>
      </c>
      <c r="CN15583" s="56" t="s">
        <v>213</v>
      </c>
      <c r="CO15583" s="52"/>
      <c r="CP15583" s="52"/>
      <c r="CQ15583" s="52"/>
      <c r="CR15583" s="52"/>
      <c r="CS15583" s="52"/>
      <c r="CT15583" s="52"/>
      <c r="CU15583" s="33"/>
      <c r="CV15583" s="33"/>
    </row>
    <row r="15584" spans="74:100">
      <c r="BV15584" s="62"/>
      <c r="BW15584" s="62"/>
      <c r="BX15584" s="62"/>
      <c r="BY15584" s="62"/>
      <c r="BZ15584" s="62"/>
      <c r="CA15584" s="62"/>
      <c r="CB15584" s="62"/>
      <c r="CC15584" s="62"/>
      <c r="CD15584" s="62"/>
      <c r="CE15584" s="62"/>
      <c r="CF15584" s="62"/>
      <c r="CL15584" s="56" t="s">
        <v>3385</v>
      </c>
      <c r="CM15584" s="56" t="s">
        <v>217</v>
      </c>
      <c r="CN15584" s="56" t="s">
        <v>217</v>
      </c>
      <c r="CO15584" s="52"/>
      <c r="CP15584" s="52"/>
      <c r="CQ15584" s="52"/>
      <c r="CR15584" s="52"/>
      <c r="CS15584" s="52"/>
      <c r="CT15584" s="52"/>
      <c r="CU15584" s="33"/>
      <c r="CV15584" s="33"/>
    </row>
    <row r="15585" spans="74:100">
      <c r="BV15585" s="62"/>
      <c r="BW15585" s="62"/>
      <c r="BX15585" s="62"/>
      <c r="BY15585" s="62"/>
      <c r="BZ15585" s="62"/>
      <c r="CA15585" s="62"/>
      <c r="CB15585" s="62"/>
      <c r="CC15585" s="62"/>
      <c r="CD15585" s="62"/>
      <c r="CE15585" s="62"/>
      <c r="CF15585" s="62"/>
      <c r="CL15585" s="56" t="s">
        <v>7728</v>
      </c>
      <c r="CM15585" s="56" t="s">
        <v>217</v>
      </c>
      <c r="CN15585" s="56" t="s">
        <v>217</v>
      </c>
      <c r="CO15585" s="52"/>
      <c r="CP15585" s="52"/>
      <c r="CQ15585" s="52"/>
      <c r="CR15585" s="52"/>
      <c r="CS15585" s="52"/>
      <c r="CT15585" s="52"/>
      <c r="CU15585" s="33"/>
      <c r="CV15585" s="33"/>
    </row>
    <row r="15586" spans="74:100">
      <c r="BV15586" s="62"/>
      <c r="BW15586" s="62"/>
      <c r="BX15586" s="62"/>
      <c r="BY15586" s="62"/>
      <c r="BZ15586" s="62"/>
      <c r="CA15586" s="62"/>
      <c r="CB15586" s="62"/>
      <c r="CC15586" s="62"/>
      <c r="CD15586" s="62"/>
      <c r="CE15586" s="62"/>
      <c r="CF15586" s="62"/>
      <c r="CL15586" s="35" t="s">
        <v>7684</v>
      </c>
      <c r="CM15586" s="35" t="s">
        <v>217</v>
      </c>
      <c r="CN15586" s="35" t="s">
        <v>217</v>
      </c>
      <c r="CO15586" s="52"/>
      <c r="CP15586" s="52"/>
      <c r="CQ15586" s="52"/>
      <c r="CR15586" s="52"/>
      <c r="CS15586" s="52"/>
      <c r="CT15586" s="52"/>
      <c r="CU15586" s="33"/>
      <c r="CV15586" s="33"/>
    </row>
    <row r="15587" spans="74:100">
      <c r="BV15587" s="62"/>
      <c r="BW15587" s="62"/>
      <c r="BX15587" s="62"/>
      <c r="BY15587" s="62"/>
      <c r="BZ15587" s="62"/>
      <c r="CA15587" s="62"/>
      <c r="CB15587" s="62"/>
      <c r="CC15587" s="62"/>
      <c r="CD15587" s="62"/>
      <c r="CE15587" s="62"/>
      <c r="CF15587" s="62"/>
      <c r="CL15587" s="56" t="s">
        <v>15877</v>
      </c>
      <c r="CM15587" s="56" t="s">
        <v>216</v>
      </c>
      <c r="CN15587" s="56" t="s">
        <v>216</v>
      </c>
      <c r="CO15587" s="52"/>
      <c r="CP15587" s="52"/>
      <c r="CQ15587" s="52"/>
      <c r="CR15587" s="52"/>
      <c r="CS15587" s="52"/>
      <c r="CT15587" s="52"/>
      <c r="CU15587" s="33"/>
      <c r="CV15587" s="33"/>
    </row>
    <row r="15588" spans="74:100">
      <c r="BV15588" s="62"/>
      <c r="BW15588" s="62"/>
      <c r="BX15588" s="62"/>
      <c r="BY15588" s="62"/>
      <c r="BZ15588" s="62"/>
      <c r="CA15588" s="62"/>
      <c r="CB15588" s="62"/>
      <c r="CC15588" s="62"/>
      <c r="CD15588" s="62"/>
      <c r="CE15588" s="62"/>
      <c r="CF15588" s="62"/>
      <c r="CL15588" s="35" t="s">
        <v>7721</v>
      </c>
      <c r="CM15588" s="35" t="s">
        <v>217</v>
      </c>
      <c r="CN15588" s="35" t="s">
        <v>217</v>
      </c>
      <c r="CO15588" s="52"/>
      <c r="CP15588" s="52"/>
      <c r="CQ15588" s="52"/>
      <c r="CR15588" s="52"/>
      <c r="CS15588" s="52"/>
      <c r="CT15588" s="52"/>
      <c r="CU15588" s="33"/>
      <c r="CV15588" s="33"/>
    </row>
    <row r="15589" spans="74:100">
      <c r="BV15589" s="62"/>
      <c r="BW15589" s="62"/>
      <c r="BX15589" s="62"/>
      <c r="BY15589" s="62"/>
      <c r="BZ15589" s="62"/>
      <c r="CA15589" s="62"/>
      <c r="CB15589" s="62"/>
      <c r="CC15589" s="62"/>
      <c r="CD15589" s="62"/>
      <c r="CE15589" s="62"/>
      <c r="CF15589" s="62"/>
      <c r="CL15589" s="35" t="s">
        <v>7722</v>
      </c>
      <c r="CM15589" s="35" t="s">
        <v>217</v>
      </c>
      <c r="CN15589" s="35" t="s">
        <v>217</v>
      </c>
      <c r="CO15589" s="52"/>
      <c r="CP15589" s="52"/>
      <c r="CQ15589" s="52"/>
      <c r="CR15589" s="52"/>
      <c r="CS15589" s="52"/>
      <c r="CT15589" s="52"/>
      <c r="CU15589" s="33"/>
      <c r="CV15589" s="33"/>
    </row>
    <row r="15590" spans="74:100">
      <c r="BV15590" s="62"/>
      <c r="BW15590" s="62"/>
      <c r="BX15590" s="62"/>
      <c r="BY15590" s="62"/>
      <c r="BZ15590" s="62"/>
      <c r="CA15590" s="62"/>
      <c r="CB15590" s="62"/>
      <c r="CC15590" s="62"/>
      <c r="CD15590" s="62"/>
      <c r="CE15590" s="62"/>
      <c r="CF15590" s="62"/>
      <c r="CL15590" s="35" t="s">
        <v>7723</v>
      </c>
      <c r="CM15590" s="35" t="s">
        <v>217</v>
      </c>
      <c r="CN15590" s="35" t="s">
        <v>217</v>
      </c>
      <c r="CO15590" s="52"/>
      <c r="CP15590" s="52"/>
      <c r="CQ15590" s="52"/>
      <c r="CR15590" s="52"/>
      <c r="CS15590" s="52"/>
      <c r="CT15590" s="52"/>
      <c r="CU15590" s="33"/>
      <c r="CV15590" s="33"/>
    </row>
    <row r="15591" spans="74:100">
      <c r="BV15591" s="62"/>
      <c r="BW15591" s="62"/>
      <c r="BX15591" s="62"/>
      <c r="BY15591" s="62"/>
      <c r="BZ15591" s="62"/>
      <c r="CA15591" s="62"/>
      <c r="CB15591" s="62"/>
      <c r="CC15591" s="62"/>
      <c r="CD15591" s="62"/>
      <c r="CE15591" s="62"/>
      <c r="CF15591" s="62"/>
      <c r="CL15591" s="56" t="s">
        <v>20800</v>
      </c>
      <c r="CM15591" s="56" t="s">
        <v>216</v>
      </c>
      <c r="CN15591" s="56" t="s">
        <v>216</v>
      </c>
      <c r="CO15591" s="52"/>
      <c r="CP15591" s="52"/>
      <c r="CQ15591" s="52"/>
      <c r="CR15591" s="52"/>
      <c r="CS15591" s="52"/>
      <c r="CT15591" s="52"/>
      <c r="CU15591" s="33"/>
      <c r="CV15591" s="33"/>
    </row>
    <row r="15592" spans="74:100">
      <c r="BV15592" s="62"/>
      <c r="BW15592" s="62"/>
      <c r="BX15592" s="62"/>
      <c r="BY15592" s="62"/>
      <c r="BZ15592" s="62"/>
      <c r="CA15592" s="62"/>
      <c r="CB15592" s="62"/>
      <c r="CC15592" s="62"/>
      <c r="CD15592" s="62"/>
      <c r="CE15592" s="62"/>
      <c r="CF15592" s="62"/>
      <c r="CL15592" s="56" t="s">
        <v>23490</v>
      </c>
      <c r="CM15592" s="56" t="s">
        <v>216</v>
      </c>
      <c r="CN15592" s="56" t="s">
        <v>216</v>
      </c>
      <c r="CO15592" s="52"/>
      <c r="CP15592" s="52"/>
      <c r="CQ15592" s="52"/>
      <c r="CR15592" s="52"/>
      <c r="CS15592" s="52"/>
      <c r="CT15592" s="52"/>
      <c r="CU15592" s="33"/>
      <c r="CV15592" s="33"/>
    </row>
    <row r="15593" spans="74:100">
      <c r="BV15593" s="62"/>
      <c r="BW15593" s="62"/>
      <c r="BX15593" s="62"/>
      <c r="BY15593" s="62"/>
      <c r="BZ15593" s="62"/>
      <c r="CA15593" s="62"/>
      <c r="CB15593" s="62"/>
      <c r="CC15593" s="62"/>
      <c r="CD15593" s="62"/>
      <c r="CE15593" s="62"/>
      <c r="CF15593" s="62"/>
      <c r="CL15593" s="56" t="s">
        <v>23491</v>
      </c>
      <c r="CM15593" s="56" t="s">
        <v>216</v>
      </c>
      <c r="CN15593" s="56" t="s">
        <v>216</v>
      </c>
      <c r="CO15593" s="52"/>
      <c r="CP15593" s="52"/>
      <c r="CQ15593" s="52"/>
      <c r="CR15593" s="52"/>
      <c r="CS15593" s="52"/>
      <c r="CT15593" s="52"/>
      <c r="CU15593" s="33"/>
      <c r="CV15593" s="33"/>
    </row>
    <row r="15594" spans="74:100">
      <c r="BV15594" s="62"/>
      <c r="BW15594" s="62"/>
      <c r="BX15594" s="62"/>
      <c r="BY15594" s="62"/>
      <c r="BZ15594" s="62"/>
      <c r="CA15594" s="62"/>
      <c r="CB15594" s="62"/>
      <c r="CC15594" s="62"/>
      <c r="CD15594" s="62"/>
      <c r="CE15594" s="62"/>
      <c r="CF15594" s="62"/>
      <c r="CL15594" s="35" t="s">
        <v>10456</v>
      </c>
      <c r="CM15594" s="35" t="s">
        <v>217</v>
      </c>
      <c r="CN15594" s="35" t="s">
        <v>217</v>
      </c>
      <c r="CO15594" s="52"/>
      <c r="CP15594" s="52"/>
      <c r="CQ15594" s="52"/>
      <c r="CR15594" s="52"/>
      <c r="CS15594" s="52"/>
      <c r="CT15594" s="52"/>
      <c r="CU15594" s="33"/>
      <c r="CV15594" s="33"/>
    </row>
    <row r="15595" spans="74:100">
      <c r="BV15595" s="62"/>
      <c r="BW15595" s="62"/>
      <c r="BX15595" s="62"/>
      <c r="BY15595" s="62"/>
      <c r="BZ15595" s="62"/>
      <c r="CA15595" s="62"/>
      <c r="CB15595" s="62"/>
      <c r="CC15595" s="62"/>
      <c r="CD15595" s="62"/>
      <c r="CE15595" s="62"/>
      <c r="CF15595" s="62"/>
      <c r="CL15595" s="56" t="s">
        <v>25197</v>
      </c>
      <c r="CM15595" s="56" t="s">
        <v>216</v>
      </c>
      <c r="CN15595" s="56" t="s">
        <v>216</v>
      </c>
      <c r="CO15595" s="52"/>
      <c r="CP15595" s="52"/>
      <c r="CQ15595" s="52"/>
      <c r="CR15595" s="52"/>
      <c r="CS15595" s="52"/>
      <c r="CT15595" s="52"/>
      <c r="CU15595" s="33"/>
      <c r="CV15595" s="33"/>
    </row>
    <row r="15596" spans="74:100">
      <c r="BV15596" s="62"/>
      <c r="BW15596" s="62"/>
      <c r="BX15596" s="62"/>
      <c r="BY15596" s="62"/>
      <c r="BZ15596" s="62"/>
      <c r="CA15596" s="62"/>
      <c r="CB15596" s="62"/>
      <c r="CC15596" s="62"/>
      <c r="CD15596" s="62"/>
      <c r="CE15596" s="62"/>
      <c r="CF15596" s="62"/>
      <c r="CL15596" s="56" t="s">
        <v>25198</v>
      </c>
      <c r="CM15596" s="56" t="s">
        <v>216</v>
      </c>
      <c r="CN15596" s="56" t="s">
        <v>216</v>
      </c>
      <c r="CO15596" s="52"/>
      <c r="CP15596" s="52"/>
      <c r="CQ15596" s="52"/>
      <c r="CR15596" s="52"/>
      <c r="CS15596" s="52"/>
      <c r="CT15596" s="52"/>
      <c r="CU15596" s="33"/>
      <c r="CV15596" s="33"/>
    </row>
    <row r="15597" spans="74:100">
      <c r="BV15597" s="62"/>
      <c r="BW15597" s="62"/>
      <c r="BX15597" s="62"/>
      <c r="BY15597" s="62"/>
      <c r="BZ15597" s="62"/>
      <c r="CA15597" s="62"/>
      <c r="CB15597" s="62"/>
      <c r="CC15597" s="62"/>
      <c r="CD15597" s="62"/>
      <c r="CE15597" s="62"/>
      <c r="CF15597" s="62"/>
      <c r="CL15597" s="56" t="s">
        <v>7737</v>
      </c>
      <c r="CM15597" s="56" t="s">
        <v>215</v>
      </c>
      <c r="CN15597" s="56" t="s">
        <v>215</v>
      </c>
      <c r="CO15597" s="52"/>
      <c r="CP15597" s="52"/>
      <c r="CQ15597" s="52"/>
      <c r="CR15597" s="52"/>
      <c r="CS15597" s="52"/>
      <c r="CT15597" s="52"/>
      <c r="CU15597" s="33"/>
      <c r="CV15597" s="33"/>
    </row>
    <row r="15598" spans="74:100">
      <c r="BV15598" s="62"/>
      <c r="BW15598" s="62"/>
      <c r="BX15598" s="62"/>
      <c r="BY15598" s="62"/>
      <c r="BZ15598" s="62"/>
      <c r="CA15598" s="62"/>
      <c r="CB15598" s="62"/>
      <c r="CC15598" s="62"/>
      <c r="CD15598" s="62"/>
      <c r="CE15598" s="62"/>
      <c r="CF15598" s="62"/>
      <c r="CL15598" s="35" t="s">
        <v>29083</v>
      </c>
      <c r="CM15598" s="35" t="s">
        <v>217</v>
      </c>
      <c r="CN15598" s="35" t="s">
        <v>217</v>
      </c>
      <c r="CO15598" s="52"/>
      <c r="CP15598" s="52"/>
      <c r="CQ15598" s="52"/>
      <c r="CR15598" s="52"/>
      <c r="CS15598" s="52"/>
      <c r="CT15598" s="52"/>
      <c r="CU15598" s="33"/>
      <c r="CV15598" s="33"/>
    </row>
    <row r="15599" spans="74:100">
      <c r="BV15599" s="62"/>
      <c r="BW15599" s="62"/>
      <c r="BX15599" s="62"/>
      <c r="BY15599" s="62"/>
      <c r="BZ15599" s="62"/>
      <c r="CA15599" s="62"/>
      <c r="CB15599" s="62"/>
      <c r="CC15599" s="62"/>
      <c r="CD15599" s="62"/>
      <c r="CE15599" s="62"/>
      <c r="CF15599" s="62"/>
      <c r="CL15599" s="56" t="s">
        <v>25199</v>
      </c>
      <c r="CM15599" s="56" t="s">
        <v>213</v>
      </c>
      <c r="CN15599" s="56" t="s">
        <v>213</v>
      </c>
      <c r="CO15599" s="52"/>
      <c r="CP15599" s="52"/>
      <c r="CQ15599" s="52"/>
      <c r="CR15599" s="52"/>
      <c r="CS15599" s="52"/>
      <c r="CT15599" s="52"/>
      <c r="CU15599" s="33"/>
      <c r="CV15599" s="33"/>
    </row>
    <row r="15600" spans="74:100">
      <c r="BV15600" s="62"/>
      <c r="BW15600" s="62"/>
      <c r="BX15600" s="62"/>
      <c r="BY15600" s="62"/>
      <c r="BZ15600" s="62"/>
      <c r="CA15600" s="62"/>
      <c r="CB15600" s="62"/>
      <c r="CC15600" s="62"/>
      <c r="CD15600" s="62"/>
      <c r="CE15600" s="62"/>
      <c r="CF15600" s="62"/>
      <c r="CL15600" s="56" t="s">
        <v>9072</v>
      </c>
      <c r="CM15600" s="56" t="s">
        <v>213</v>
      </c>
      <c r="CN15600" s="56" t="s">
        <v>213</v>
      </c>
      <c r="CO15600" s="52"/>
      <c r="CP15600" s="52"/>
      <c r="CQ15600" s="52"/>
      <c r="CR15600" s="52"/>
      <c r="CS15600" s="52"/>
      <c r="CT15600" s="52"/>
      <c r="CU15600" s="33"/>
      <c r="CV15600" s="33"/>
    </row>
    <row r="15601" spans="74:100">
      <c r="BV15601" s="62"/>
      <c r="BW15601" s="62"/>
      <c r="BX15601" s="62"/>
      <c r="BY15601" s="62"/>
      <c r="BZ15601" s="62"/>
      <c r="CA15601" s="62"/>
      <c r="CB15601" s="62"/>
      <c r="CC15601" s="62"/>
      <c r="CD15601" s="62"/>
      <c r="CE15601" s="62"/>
      <c r="CF15601" s="62"/>
      <c r="CL15601" s="35" t="s">
        <v>7735</v>
      </c>
      <c r="CM15601" s="35" t="s">
        <v>217</v>
      </c>
      <c r="CN15601" s="35" t="s">
        <v>217</v>
      </c>
      <c r="CO15601" s="52"/>
      <c r="CP15601" s="52"/>
      <c r="CQ15601" s="52"/>
      <c r="CR15601" s="52"/>
      <c r="CS15601" s="52"/>
      <c r="CT15601" s="52"/>
      <c r="CU15601" s="33"/>
      <c r="CV15601" s="33"/>
    </row>
    <row r="15602" spans="74:100">
      <c r="BV15602" s="62"/>
      <c r="BW15602" s="62"/>
      <c r="BX15602" s="62"/>
      <c r="BY15602" s="62"/>
      <c r="BZ15602" s="62"/>
      <c r="CA15602" s="62"/>
      <c r="CB15602" s="62"/>
      <c r="CC15602" s="62"/>
      <c r="CD15602" s="62"/>
      <c r="CE15602" s="62"/>
      <c r="CF15602" s="62"/>
      <c r="CL15602" s="35" t="s">
        <v>7736</v>
      </c>
      <c r="CM15602" s="35" t="s">
        <v>217</v>
      </c>
      <c r="CN15602" s="35" t="s">
        <v>217</v>
      </c>
      <c r="CO15602" s="52"/>
      <c r="CP15602" s="52"/>
      <c r="CQ15602" s="52"/>
      <c r="CR15602" s="52"/>
      <c r="CS15602" s="52"/>
      <c r="CT15602" s="52"/>
      <c r="CU15602" s="33"/>
      <c r="CV15602" s="33"/>
    </row>
    <row r="15603" spans="74:100">
      <c r="BV15603" s="62"/>
      <c r="BW15603" s="62"/>
      <c r="BX15603" s="62"/>
      <c r="BY15603" s="62"/>
      <c r="BZ15603" s="62"/>
      <c r="CA15603" s="62"/>
      <c r="CB15603" s="62"/>
      <c r="CC15603" s="62"/>
      <c r="CD15603" s="62"/>
      <c r="CE15603" s="62"/>
      <c r="CF15603" s="62"/>
      <c r="CL15603" s="56" t="s">
        <v>7739</v>
      </c>
      <c r="CM15603" s="56" t="s">
        <v>217</v>
      </c>
      <c r="CN15603" s="56" t="s">
        <v>217</v>
      </c>
      <c r="CO15603" s="52"/>
      <c r="CP15603" s="52"/>
      <c r="CQ15603" s="52"/>
      <c r="CR15603" s="52"/>
      <c r="CS15603" s="52"/>
      <c r="CT15603" s="52"/>
      <c r="CU15603" s="33"/>
      <c r="CV15603" s="33"/>
    </row>
    <row r="15604" spans="74:100">
      <c r="BV15604" s="62"/>
      <c r="BW15604" s="62"/>
      <c r="BX15604" s="62"/>
      <c r="BY15604" s="62"/>
      <c r="BZ15604" s="62"/>
      <c r="CA15604" s="62"/>
      <c r="CB15604" s="62"/>
      <c r="CC15604" s="62"/>
      <c r="CD15604" s="62"/>
      <c r="CE15604" s="62"/>
      <c r="CF15604" s="62"/>
      <c r="CL15604" s="56" t="s">
        <v>841</v>
      </c>
      <c r="CM15604" s="56" t="s">
        <v>215</v>
      </c>
      <c r="CN15604" s="56" t="s">
        <v>215</v>
      </c>
      <c r="CO15604" s="52"/>
      <c r="CP15604" s="52"/>
      <c r="CQ15604" s="52"/>
      <c r="CR15604" s="52"/>
      <c r="CS15604" s="52"/>
      <c r="CT15604" s="52"/>
      <c r="CU15604" s="33"/>
      <c r="CV15604" s="33"/>
    </row>
    <row r="15605" spans="74:100">
      <c r="BV15605" s="62"/>
      <c r="BW15605" s="62"/>
      <c r="BX15605" s="62"/>
      <c r="BY15605" s="62"/>
      <c r="BZ15605" s="62"/>
      <c r="CA15605" s="62"/>
      <c r="CB15605" s="62"/>
      <c r="CC15605" s="62"/>
      <c r="CD15605" s="62"/>
      <c r="CE15605" s="62"/>
      <c r="CF15605" s="62"/>
      <c r="CL15605" s="56" t="s">
        <v>7740</v>
      </c>
      <c r="CM15605" s="56" t="s">
        <v>217</v>
      </c>
      <c r="CN15605" s="56" t="s">
        <v>217</v>
      </c>
      <c r="CO15605" s="52"/>
      <c r="CP15605" s="52"/>
      <c r="CQ15605" s="52"/>
      <c r="CR15605" s="52"/>
      <c r="CS15605" s="52"/>
      <c r="CT15605" s="52"/>
      <c r="CU15605" s="33"/>
      <c r="CV15605" s="33"/>
    </row>
    <row r="15606" spans="74:100">
      <c r="BV15606" s="62"/>
      <c r="BW15606" s="62"/>
      <c r="BX15606" s="62"/>
      <c r="BY15606" s="62"/>
      <c r="BZ15606" s="62"/>
      <c r="CA15606" s="62"/>
      <c r="CB15606" s="62"/>
      <c r="CC15606" s="62"/>
      <c r="CD15606" s="62"/>
      <c r="CE15606" s="62"/>
      <c r="CF15606" s="62"/>
      <c r="CL15606" s="56" t="s">
        <v>7741</v>
      </c>
      <c r="CM15606" s="56" t="s">
        <v>217</v>
      </c>
      <c r="CN15606" s="56" t="s">
        <v>217</v>
      </c>
      <c r="CO15606" s="52"/>
      <c r="CP15606" s="52"/>
      <c r="CQ15606" s="52"/>
      <c r="CR15606" s="52"/>
      <c r="CS15606" s="52"/>
      <c r="CT15606" s="52"/>
      <c r="CU15606" s="33"/>
      <c r="CV15606" s="33"/>
    </row>
    <row r="15607" spans="74:100">
      <c r="BV15607" s="62"/>
      <c r="BW15607" s="62"/>
      <c r="BX15607" s="62"/>
      <c r="BY15607" s="62"/>
      <c r="BZ15607" s="62"/>
      <c r="CA15607" s="62"/>
      <c r="CB15607" s="62"/>
      <c r="CC15607" s="62"/>
      <c r="CD15607" s="62"/>
      <c r="CE15607" s="62"/>
      <c r="CF15607" s="62"/>
      <c r="CL15607" s="56" t="s">
        <v>7742</v>
      </c>
      <c r="CM15607" s="56" t="s">
        <v>217</v>
      </c>
      <c r="CN15607" s="56" t="s">
        <v>217</v>
      </c>
      <c r="CO15607" s="52"/>
      <c r="CP15607" s="52"/>
      <c r="CQ15607" s="52"/>
      <c r="CR15607" s="52"/>
      <c r="CS15607" s="52"/>
      <c r="CT15607" s="52"/>
      <c r="CU15607" s="33"/>
      <c r="CV15607" s="33"/>
    </row>
    <row r="15608" spans="74:100">
      <c r="BV15608" s="62"/>
      <c r="BW15608" s="62"/>
      <c r="BX15608" s="62"/>
      <c r="BY15608" s="62"/>
      <c r="BZ15608" s="62"/>
      <c r="CA15608" s="62"/>
      <c r="CB15608" s="62"/>
      <c r="CC15608" s="62"/>
      <c r="CD15608" s="62"/>
      <c r="CE15608" s="62"/>
      <c r="CF15608" s="62"/>
      <c r="CL15608" s="56" t="s">
        <v>7743</v>
      </c>
      <c r="CM15608" s="56" t="s">
        <v>217</v>
      </c>
      <c r="CN15608" s="56" t="s">
        <v>217</v>
      </c>
      <c r="CO15608" s="52"/>
      <c r="CP15608" s="52"/>
      <c r="CQ15608" s="52"/>
      <c r="CR15608" s="52"/>
      <c r="CS15608" s="52"/>
      <c r="CT15608" s="52"/>
      <c r="CU15608" s="33"/>
      <c r="CV15608" s="33"/>
    </row>
    <row r="15609" spans="74:100">
      <c r="BV15609" s="62"/>
      <c r="BW15609" s="62"/>
      <c r="BX15609" s="62"/>
      <c r="BY15609" s="62"/>
      <c r="BZ15609" s="62"/>
      <c r="CA15609" s="62"/>
      <c r="CB15609" s="62"/>
      <c r="CC15609" s="62"/>
      <c r="CD15609" s="62"/>
      <c r="CE15609" s="62"/>
      <c r="CF15609" s="62"/>
      <c r="CL15609" s="56" t="s">
        <v>7744</v>
      </c>
      <c r="CM15609" s="56" t="s">
        <v>217</v>
      </c>
      <c r="CN15609" s="56" t="s">
        <v>217</v>
      </c>
      <c r="CO15609" s="52"/>
      <c r="CP15609" s="52"/>
      <c r="CQ15609" s="52"/>
      <c r="CR15609" s="52"/>
      <c r="CS15609" s="52"/>
      <c r="CT15609" s="52"/>
      <c r="CU15609" s="33"/>
      <c r="CV15609" s="33"/>
    </row>
    <row r="15610" spans="74:100">
      <c r="BV15610" s="62"/>
      <c r="BW15610" s="62"/>
      <c r="BX15610" s="62"/>
      <c r="BY15610" s="62"/>
      <c r="BZ15610" s="62"/>
      <c r="CA15610" s="62"/>
      <c r="CB15610" s="62"/>
      <c r="CC15610" s="62"/>
      <c r="CD15610" s="62"/>
      <c r="CE15610" s="62"/>
      <c r="CF15610" s="62"/>
      <c r="CL15610" s="56" t="s">
        <v>7745</v>
      </c>
      <c r="CM15610" s="56" t="s">
        <v>217</v>
      </c>
      <c r="CN15610" s="56" t="s">
        <v>217</v>
      </c>
      <c r="CO15610" s="52"/>
      <c r="CP15610" s="52"/>
      <c r="CQ15610" s="52"/>
      <c r="CR15610" s="52"/>
      <c r="CS15610" s="52"/>
      <c r="CT15610" s="52"/>
      <c r="CU15610" s="33"/>
      <c r="CV15610" s="33"/>
    </row>
    <row r="15611" spans="74:100">
      <c r="BV15611" s="62"/>
      <c r="BW15611" s="62"/>
      <c r="BX15611" s="62"/>
      <c r="BY15611" s="62"/>
      <c r="BZ15611" s="62"/>
      <c r="CA15611" s="62"/>
      <c r="CB15611" s="62"/>
      <c r="CC15611" s="62"/>
      <c r="CD15611" s="62"/>
      <c r="CE15611" s="62"/>
      <c r="CF15611" s="62"/>
      <c r="CL15611" s="56" t="s">
        <v>7746</v>
      </c>
      <c r="CM15611" s="56" t="s">
        <v>217</v>
      </c>
      <c r="CN15611" s="56" t="s">
        <v>217</v>
      </c>
      <c r="CO15611" s="52"/>
      <c r="CP15611" s="52"/>
      <c r="CQ15611" s="52"/>
      <c r="CR15611" s="52"/>
      <c r="CS15611" s="52"/>
      <c r="CT15611" s="52"/>
      <c r="CU15611" s="33"/>
      <c r="CV15611" s="33"/>
    </row>
    <row r="15612" spans="74:100">
      <c r="BV15612" s="62"/>
      <c r="BW15612" s="62"/>
      <c r="BX15612" s="62"/>
      <c r="BY15612" s="62"/>
      <c r="BZ15612" s="62"/>
      <c r="CA15612" s="62"/>
      <c r="CB15612" s="62"/>
      <c r="CC15612" s="62"/>
      <c r="CD15612" s="62"/>
      <c r="CE15612" s="62"/>
      <c r="CF15612" s="62"/>
      <c r="CL15612" s="56" t="s">
        <v>7747</v>
      </c>
      <c r="CM15612" s="56" t="s">
        <v>217</v>
      </c>
      <c r="CN15612" s="56" t="s">
        <v>217</v>
      </c>
      <c r="CO15612" s="52"/>
      <c r="CP15612" s="52"/>
      <c r="CQ15612" s="52"/>
      <c r="CR15612" s="52"/>
      <c r="CS15612" s="52"/>
      <c r="CT15612" s="52"/>
      <c r="CU15612" s="33"/>
      <c r="CV15612" s="33"/>
    </row>
    <row r="15613" spans="74:100">
      <c r="BV15613" s="62"/>
      <c r="BW15613" s="62"/>
      <c r="BX15613" s="62"/>
      <c r="BY15613" s="62"/>
      <c r="BZ15613" s="62"/>
      <c r="CA15613" s="62"/>
      <c r="CB15613" s="62"/>
      <c r="CC15613" s="62"/>
      <c r="CD15613" s="62"/>
      <c r="CE15613" s="62"/>
      <c r="CF15613" s="62"/>
      <c r="CL15613" s="56" t="s">
        <v>7748</v>
      </c>
      <c r="CM15613" s="56" t="s">
        <v>217</v>
      </c>
      <c r="CN15613" s="56" t="s">
        <v>217</v>
      </c>
      <c r="CO15613" s="52"/>
      <c r="CP15613" s="52"/>
      <c r="CQ15613" s="52"/>
      <c r="CR15613" s="52"/>
      <c r="CS15613" s="52"/>
      <c r="CT15613" s="52"/>
      <c r="CU15613" s="33"/>
      <c r="CV15613" s="33"/>
    </row>
    <row r="15614" spans="74:100">
      <c r="BV15614" s="62"/>
      <c r="BW15614" s="62"/>
      <c r="BX15614" s="62"/>
      <c r="BY15614" s="62"/>
      <c r="BZ15614" s="62"/>
      <c r="CA15614" s="62"/>
      <c r="CB15614" s="62"/>
      <c r="CC15614" s="62"/>
      <c r="CD15614" s="62"/>
      <c r="CE15614" s="62"/>
      <c r="CF15614" s="62"/>
      <c r="CL15614" s="56" t="s">
        <v>7749</v>
      </c>
      <c r="CM15614" s="56" t="s">
        <v>217</v>
      </c>
      <c r="CN15614" s="56" t="s">
        <v>217</v>
      </c>
      <c r="CO15614" s="52"/>
      <c r="CP15614" s="52"/>
      <c r="CQ15614" s="52"/>
      <c r="CR15614" s="52"/>
      <c r="CS15614" s="52"/>
      <c r="CT15614" s="52"/>
      <c r="CU15614" s="33"/>
      <c r="CV15614" s="33"/>
    </row>
    <row r="15615" spans="74:100">
      <c r="BV15615" s="62"/>
      <c r="BW15615" s="62"/>
      <c r="BX15615" s="62"/>
      <c r="BY15615" s="62"/>
      <c r="BZ15615" s="62"/>
      <c r="CA15615" s="62"/>
      <c r="CB15615" s="62"/>
      <c r="CC15615" s="62"/>
      <c r="CD15615" s="62"/>
      <c r="CE15615" s="62"/>
      <c r="CF15615" s="62"/>
      <c r="CL15615" s="56" t="s">
        <v>7750</v>
      </c>
      <c r="CM15615" s="56" t="s">
        <v>217</v>
      </c>
      <c r="CN15615" s="56" t="s">
        <v>217</v>
      </c>
      <c r="CO15615" s="52"/>
      <c r="CP15615" s="52"/>
      <c r="CQ15615" s="52"/>
      <c r="CR15615" s="52"/>
      <c r="CS15615" s="52"/>
      <c r="CT15615" s="52"/>
      <c r="CU15615" s="33"/>
      <c r="CV15615" s="33"/>
    </row>
    <row r="15616" spans="74:100">
      <c r="BV15616" s="62"/>
      <c r="BW15616" s="62"/>
      <c r="BX15616" s="62"/>
      <c r="BY15616" s="62"/>
      <c r="BZ15616" s="62"/>
      <c r="CA15616" s="62"/>
      <c r="CB15616" s="62"/>
      <c r="CC15616" s="62"/>
      <c r="CD15616" s="62"/>
      <c r="CE15616" s="62"/>
      <c r="CF15616" s="62"/>
      <c r="CL15616" s="56" t="s">
        <v>7751</v>
      </c>
      <c r="CM15616" s="56" t="s">
        <v>217</v>
      </c>
      <c r="CN15616" s="56" t="s">
        <v>217</v>
      </c>
      <c r="CO15616" s="52"/>
      <c r="CP15616" s="52"/>
      <c r="CQ15616" s="52"/>
      <c r="CR15616" s="52"/>
      <c r="CS15616" s="52"/>
      <c r="CT15616" s="52"/>
      <c r="CU15616" s="33"/>
      <c r="CV15616" s="33"/>
    </row>
    <row r="15617" spans="74:100">
      <c r="BV15617" s="62"/>
      <c r="BW15617" s="62"/>
      <c r="BX15617" s="62"/>
      <c r="BY15617" s="62"/>
      <c r="BZ15617" s="62"/>
      <c r="CA15617" s="62"/>
      <c r="CB15617" s="62"/>
      <c r="CC15617" s="62"/>
      <c r="CD15617" s="62"/>
      <c r="CE15617" s="62"/>
      <c r="CF15617" s="62"/>
      <c r="CL15617" s="35" t="s">
        <v>29084</v>
      </c>
      <c r="CM15617" s="35" t="s">
        <v>217</v>
      </c>
      <c r="CN15617" s="35" t="s">
        <v>217</v>
      </c>
      <c r="CO15617" s="52"/>
      <c r="CP15617" s="52"/>
      <c r="CQ15617" s="52"/>
      <c r="CR15617" s="52"/>
      <c r="CS15617" s="52"/>
      <c r="CT15617" s="52"/>
      <c r="CU15617" s="33"/>
      <c r="CV15617" s="33"/>
    </row>
    <row r="15618" spans="74:100">
      <c r="BV15618" s="62"/>
      <c r="BW15618" s="62"/>
      <c r="BX15618" s="62"/>
      <c r="BY15618" s="62"/>
      <c r="BZ15618" s="62"/>
      <c r="CA15618" s="62"/>
      <c r="CB15618" s="62"/>
      <c r="CC15618" s="62"/>
      <c r="CD15618" s="62"/>
      <c r="CE15618" s="62"/>
      <c r="CF15618" s="62"/>
      <c r="CL15618" s="35" t="s">
        <v>29085</v>
      </c>
      <c r="CM15618" s="35" t="s">
        <v>217</v>
      </c>
      <c r="CN15618" s="35" t="s">
        <v>217</v>
      </c>
      <c r="CO15618" s="52"/>
      <c r="CP15618" s="52"/>
      <c r="CQ15618" s="52"/>
      <c r="CR15618" s="52"/>
      <c r="CS15618" s="52"/>
      <c r="CT15618" s="52"/>
      <c r="CU15618" s="33"/>
      <c r="CV15618" s="33"/>
    </row>
    <row r="15619" spans="74:100">
      <c r="BV15619" s="62"/>
      <c r="BW15619" s="62"/>
      <c r="BX15619" s="62"/>
      <c r="BY15619" s="62"/>
      <c r="BZ15619" s="62"/>
      <c r="CA15619" s="62"/>
      <c r="CB15619" s="62"/>
      <c r="CC15619" s="62"/>
      <c r="CD15619" s="62"/>
      <c r="CE15619" s="62"/>
      <c r="CF15619" s="62"/>
      <c r="CL15619" s="35" t="s">
        <v>12794</v>
      </c>
      <c r="CM15619" s="35" t="s">
        <v>217</v>
      </c>
      <c r="CN15619" s="35" t="s">
        <v>217</v>
      </c>
      <c r="CO15619" s="52"/>
      <c r="CP15619" s="52"/>
      <c r="CQ15619" s="52"/>
      <c r="CR15619" s="52"/>
      <c r="CS15619" s="52"/>
      <c r="CT15619" s="52"/>
      <c r="CU15619" s="33"/>
      <c r="CV15619" s="33"/>
    </row>
    <row r="15620" spans="74:100">
      <c r="BV15620" s="62"/>
      <c r="BW15620" s="62"/>
      <c r="BX15620" s="62"/>
      <c r="BY15620" s="62"/>
      <c r="BZ15620" s="62"/>
      <c r="CA15620" s="62"/>
      <c r="CB15620" s="62"/>
      <c r="CC15620" s="62"/>
      <c r="CD15620" s="62"/>
      <c r="CE15620" s="62"/>
      <c r="CF15620" s="62"/>
      <c r="CL15620" s="35" t="s">
        <v>12798</v>
      </c>
      <c r="CM15620" s="35" t="s">
        <v>217</v>
      </c>
      <c r="CN15620" s="35" t="s">
        <v>217</v>
      </c>
      <c r="CO15620" s="52"/>
      <c r="CP15620" s="52"/>
      <c r="CQ15620" s="52"/>
      <c r="CR15620" s="52"/>
      <c r="CS15620" s="52"/>
      <c r="CT15620" s="52"/>
      <c r="CU15620" s="33"/>
      <c r="CV15620" s="33"/>
    </row>
    <row r="15621" spans="74:100">
      <c r="BV15621" s="62"/>
      <c r="BW15621" s="62"/>
      <c r="BX15621" s="62"/>
      <c r="BY15621" s="62"/>
      <c r="BZ15621" s="62"/>
      <c r="CA15621" s="62"/>
      <c r="CB15621" s="62"/>
      <c r="CC15621" s="62"/>
      <c r="CD15621" s="62"/>
      <c r="CE15621" s="62"/>
      <c r="CF15621" s="62"/>
      <c r="CL15621" s="56" t="s">
        <v>23493</v>
      </c>
      <c r="CM15621" s="56" t="s">
        <v>216</v>
      </c>
      <c r="CN15621" s="56" t="s">
        <v>216</v>
      </c>
      <c r="CO15621" s="52"/>
      <c r="CP15621" s="52"/>
      <c r="CQ15621" s="52"/>
      <c r="CR15621" s="52"/>
      <c r="CS15621" s="52"/>
      <c r="CT15621" s="52"/>
      <c r="CU15621" s="33"/>
      <c r="CV15621" s="33"/>
    </row>
    <row r="15622" spans="74:100">
      <c r="BV15622" s="62"/>
      <c r="BW15622" s="62"/>
      <c r="BX15622" s="62"/>
      <c r="BY15622" s="62"/>
      <c r="BZ15622" s="62"/>
      <c r="CA15622" s="62"/>
      <c r="CB15622" s="62"/>
      <c r="CC15622" s="62"/>
      <c r="CD15622" s="62"/>
      <c r="CE15622" s="62"/>
      <c r="CF15622" s="62"/>
      <c r="CL15622" s="56" t="s">
        <v>12803</v>
      </c>
      <c r="CM15622" s="56" t="s">
        <v>217</v>
      </c>
      <c r="CN15622" s="56" t="s">
        <v>217</v>
      </c>
      <c r="CO15622" s="52"/>
      <c r="CP15622" s="52"/>
      <c r="CQ15622" s="52"/>
      <c r="CR15622" s="52"/>
      <c r="CS15622" s="52"/>
      <c r="CT15622" s="52"/>
      <c r="CU15622" s="33"/>
      <c r="CV15622" s="33"/>
    </row>
    <row r="15623" spans="74:100">
      <c r="BV15623" s="62"/>
      <c r="BW15623" s="62"/>
      <c r="BX15623" s="62"/>
      <c r="BY15623" s="62"/>
      <c r="BZ15623" s="62"/>
      <c r="CA15623" s="62"/>
      <c r="CB15623" s="62"/>
      <c r="CC15623" s="62"/>
      <c r="CD15623" s="62"/>
      <c r="CE15623" s="62"/>
      <c r="CF15623" s="62"/>
      <c r="CL15623" s="35" t="s">
        <v>12808</v>
      </c>
      <c r="CM15623" s="35" t="s">
        <v>217</v>
      </c>
      <c r="CN15623" s="35" t="s">
        <v>217</v>
      </c>
      <c r="CO15623" s="52"/>
      <c r="CP15623" s="52"/>
      <c r="CQ15623" s="52"/>
      <c r="CR15623" s="52"/>
      <c r="CS15623" s="52"/>
      <c r="CT15623" s="52"/>
      <c r="CU15623" s="33"/>
      <c r="CV15623" s="33"/>
    </row>
    <row r="15624" spans="74:100">
      <c r="BV15624" s="62"/>
      <c r="BW15624" s="62"/>
      <c r="BX15624" s="62"/>
      <c r="BY15624" s="62"/>
      <c r="BZ15624" s="62"/>
      <c r="CA15624" s="62"/>
      <c r="CB15624" s="62"/>
      <c r="CC15624" s="62"/>
      <c r="CD15624" s="62"/>
      <c r="CE15624" s="62"/>
      <c r="CF15624" s="62"/>
      <c r="CL15624" s="56" t="s">
        <v>12804</v>
      </c>
      <c r="CM15624" s="56" t="s">
        <v>217</v>
      </c>
      <c r="CN15624" s="56" t="s">
        <v>217</v>
      </c>
      <c r="CO15624" s="52"/>
      <c r="CP15624" s="52"/>
      <c r="CQ15624" s="52"/>
      <c r="CR15624" s="52"/>
      <c r="CS15624" s="52"/>
      <c r="CT15624" s="52"/>
      <c r="CU15624" s="33"/>
      <c r="CV15624" s="33"/>
    </row>
    <row r="15625" spans="74:100">
      <c r="BV15625" s="62"/>
      <c r="BW15625" s="62"/>
      <c r="BX15625" s="62"/>
      <c r="BY15625" s="62"/>
      <c r="BZ15625" s="62"/>
      <c r="CA15625" s="62"/>
      <c r="CB15625" s="62"/>
      <c r="CC15625" s="62"/>
      <c r="CD15625" s="62"/>
      <c r="CE15625" s="62"/>
      <c r="CF15625" s="62"/>
      <c r="CL15625" s="35" t="s">
        <v>12812</v>
      </c>
      <c r="CM15625" s="35" t="s">
        <v>217</v>
      </c>
      <c r="CN15625" s="35" t="s">
        <v>217</v>
      </c>
      <c r="CO15625" s="52"/>
      <c r="CP15625" s="52"/>
      <c r="CQ15625" s="52"/>
      <c r="CR15625" s="52"/>
      <c r="CS15625" s="52"/>
      <c r="CT15625" s="52"/>
      <c r="CU15625" s="33"/>
      <c r="CV15625" s="33"/>
    </row>
    <row r="15626" spans="74:100">
      <c r="BV15626" s="62"/>
      <c r="BW15626" s="62"/>
      <c r="BX15626" s="62"/>
      <c r="BY15626" s="62"/>
      <c r="BZ15626" s="62"/>
      <c r="CA15626" s="62"/>
      <c r="CB15626" s="62"/>
      <c r="CC15626" s="62"/>
      <c r="CD15626" s="62"/>
      <c r="CE15626" s="62"/>
      <c r="CF15626" s="62"/>
      <c r="CL15626" s="56" t="s">
        <v>12878</v>
      </c>
      <c r="CM15626" s="56" t="s">
        <v>216</v>
      </c>
      <c r="CN15626" s="56" t="s">
        <v>216</v>
      </c>
      <c r="CO15626" s="52"/>
      <c r="CP15626" s="52"/>
      <c r="CQ15626" s="52"/>
      <c r="CR15626" s="52"/>
      <c r="CS15626" s="52"/>
      <c r="CT15626" s="52"/>
      <c r="CU15626" s="33"/>
      <c r="CV15626" s="33"/>
    </row>
    <row r="15627" spans="74:100">
      <c r="BV15627" s="62"/>
      <c r="BW15627" s="62"/>
      <c r="BX15627" s="62"/>
      <c r="BY15627" s="62"/>
      <c r="BZ15627" s="62"/>
      <c r="CA15627" s="62"/>
      <c r="CB15627" s="62"/>
      <c r="CC15627" s="62"/>
      <c r="CD15627" s="62"/>
      <c r="CE15627" s="62"/>
      <c r="CF15627" s="62"/>
      <c r="CL15627" s="56" t="s">
        <v>12879</v>
      </c>
      <c r="CM15627" s="56" t="s">
        <v>216</v>
      </c>
      <c r="CN15627" s="56" t="s">
        <v>216</v>
      </c>
      <c r="CO15627" s="52"/>
      <c r="CP15627" s="52"/>
      <c r="CQ15627" s="52"/>
      <c r="CR15627" s="52"/>
      <c r="CS15627" s="52"/>
      <c r="CT15627" s="52"/>
      <c r="CU15627" s="33"/>
      <c r="CV15627" s="33"/>
    </row>
    <row r="15628" spans="74:100">
      <c r="BV15628" s="62"/>
      <c r="BW15628" s="62"/>
      <c r="BX15628" s="62"/>
      <c r="BY15628" s="62"/>
      <c r="BZ15628" s="62"/>
      <c r="CA15628" s="62"/>
      <c r="CB15628" s="62"/>
      <c r="CC15628" s="62"/>
      <c r="CD15628" s="62"/>
      <c r="CE15628" s="62"/>
      <c r="CF15628" s="62"/>
      <c r="CL15628" s="56" t="s">
        <v>12880</v>
      </c>
      <c r="CM15628" s="56" t="s">
        <v>216</v>
      </c>
      <c r="CN15628" s="56" t="s">
        <v>216</v>
      </c>
      <c r="CO15628" s="52"/>
      <c r="CP15628" s="52"/>
      <c r="CQ15628" s="52"/>
      <c r="CR15628" s="52"/>
      <c r="CS15628" s="52"/>
      <c r="CT15628" s="52"/>
      <c r="CU15628" s="33"/>
      <c r="CV15628" s="33"/>
    </row>
    <row r="15629" spans="74:100">
      <c r="BV15629" s="62"/>
      <c r="BW15629" s="62"/>
      <c r="BX15629" s="62"/>
      <c r="BY15629" s="62"/>
      <c r="BZ15629" s="62"/>
      <c r="CA15629" s="62"/>
      <c r="CB15629" s="62"/>
      <c r="CC15629" s="62"/>
      <c r="CD15629" s="62"/>
      <c r="CE15629" s="62"/>
      <c r="CF15629" s="62"/>
      <c r="CL15629" s="56" t="s">
        <v>7753</v>
      </c>
      <c r="CM15629" s="56" t="s">
        <v>215</v>
      </c>
      <c r="CN15629" s="56" t="s">
        <v>215</v>
      </c>
      <c r="CO15629" s="52"/>
      <c r="CP15629" s="52"/>
      <c r="CQ15629" s="52"/>
      <c r="CR15629" s="52"/>
      <c r="CS15629" s="52"/>
      <c r="CT15629" s="52"/>
      <c r="CU15629" s="33"/>
      <c r="CV15629" s="33"/>
    </row>
    <row r="15630" spans="74:100">
      <c r="BV15630" s="62"/>
      <c r="BW15630" s="62"/>
      <c r="BX15630" s="62"/>
      <c r="BY15630" s="62"/>
      <c r="BZ15630" s="62"/>
      <c r="CA15630" s="62"/>
      <c r="CB15630" s="62"/>
      <c r="CC15630" s="62"/>
      <c r="CD15630" s="62"/>
      <c r="CE15630" s="62"/>
      <c r="CF15630" s="62"/>
      <c r="CL15630" s="35" t="s">
        <v>12799</v>
      </c>
      <c r="CM15630" s="35" t="s">
        <v>217</v>
      </c>
      <c r="CN15630" s="35" t="s">
        <v>217</v>
      </c>
      <c r="CO15630" s="52"/>
      <c r="CP15630" s="52"/>
      <c r="CQ15630" s="52"/>
      <c r="CR15630" s="52"/>
      <c r="CS15630" s="52"/>
      <c r="CT15630" s="52"/>
      <c r="CU15630" s="33"/>
      <c r="CV15630" s="33"/>
    </row>
    <row r="15631" spans="74:100">
      <c r="BV15631" s="62"/>
      <c r="BW15631" s="62"/>
      <c r="BX15631" s="62"/>
      <c r="BY15631" s="62"/>
      <c r="BZ15631" s="62"/>
      <c r="CA15631" s="62"/>
      <c r="CB15631" s="62"/>
      <c r="CC15631" s="62"/>
      <c r="CD15631" s="62"/>
      <c r="CE15631" s="62"/>
      <c r="CF15631" s="62"/>
      <c r="CL15631" s="56" t="s">
        <v>12881</v>
      </c>
      <c r="CM15631" s="56" t="s">
        <v>216</v>
      </c>
      <c r="CN15631" s="56" t="s">
        <v>216</v>
      </c>
      <c r="CO15631" s="52"/>
      <c r="CP15631" s="52"/>
      <c r="CQ15631" s="52"/>
      <c r="CR15631" s="52"/>
      <c r="CS15631" s="52"/>
      <c r="CT15631" s="52"/>
      <c r="CU15631" s="33"/>
      <c r="CV15631" s="33"/>
    </row>
    <row r="15632" spans="74:100">
      <c r="BV15632" s="62"/>
      <c r="BW15632" s="62"/>
      <c r="BX15632" s="62"/>
      <c r="BY15632" s="62"/>
      <c r="BZ15632" s="62"/>
      <c r="CA15632" s="62"/>
      <c r="CB15632" s="62"/>
      <c r="CC15632" s="62"/>
      <c r="CD15632" s="62"/>
      <c r="CE15632" s="62"/>
      <c r="CF15632" s="62"/>
      <c r="CL15632" s="35" t="s">
        <v>12813</v>
      </c>
      <c r="CM15632" s="35" t="s">
        <v>217</v>
      </c>
      <c r="CN15632" s="35" t="s">
        <v>217</v>
      </c>
      <c r="CO15632" s="52"/>
      <c r="CP15632" s="52"/>
      <c r="CQ15632" s="52"/>
      <c r="CR15632" s="52"/>
      <c r="CS15632" s="52"/>
      <c r="CT15632" s="52"/>
      <c r="CU15632" s="33"/>
      <c r="CV15632" s="33"/>
    </row>
    <row r="15633" spans="74:100">
      <c r="BV15633" s="62"/>
      <c r="BW15633" s="62"/>
      <c r="BX15633" s="62"/>
      <c r="BY15633" s="62"/>
      <c r="BZ15633" s="62"/>
      <c r="CA15633" s="62"/>
      <c r="CB15633" s="62"/>
      <c r="CC15633" s="62"/>
      <c r="CD15633" s="62"/>
      <c r="CE15633" s="62"/>
      <c r="CF15633" s="62"/>
      <c r="CL15633" s="56" t="s">
        <v>12814</v>
      </c>
      <c r="CM15633" s="56" t="s">
        <v>217</v>
      </c>
      <c r="CN15633" s="56" t="s">
        <v>217</v>
      </c>
      <c r="CO15633" s="52"/>
      <c r="CP15633" s="52"/>
      <c r="CQ15633" s="52"/>
      <c r="CR15633" s="52"/>
      <c r="CS15633" s="52"/>
      <c r="CT15633" s="52"/>
      <c r="CU15633" s="33"/>
      <c r="CV15633" s="33"/>
    </row>
    <row r="15634" spans="74:100">
      <c r="BV15634" s="62"/>
      <c r="BW15634" s="62"/>
      <c r="BX15634" s="62"/>
      <c r="BY15634" s="62"/>
      <c r="BZ15634" s="62"/>
      <c r="CA15634" s="62"/>
      <c r="CB15634" s="62"/>
      <c r="CC15634" s="62"/>
      <c r="CD15634" s="62"/>
      <c r="CE15634" s="62"/>
      <c r="CF15634" s="62"/>
      <c r="CL15634" s="56" t="s">
        <v>23494</v>
      </c>
      <c r="CM15634" s="56" t="s">
        <v>216</v>
      </c>
      <c r="CN15634" s="56" t="s">
        <v>216</v>
      </c>
      <c r="CO15634" s="52"/>
      <c r="CP15634" s="52"/>
      <c r="CQ15634" s="52"/>
      <c r="CR15634" s="52"/>
      <c r="CS15634" s="52"/>
      <c r="CT15634" s="52"/>
      <c r="CU15634" s="33"/>
      <c r="CV15634" s="33"/>
    </row>
    <row r="15635" spans="74:100">
      <c r="BV15635" s="62"/>
      <c r="BW15635" s="62"/>
      <c r="BX15635" s="62"/>
      <c r="BY15635" s="62"/>
      <c r="BZ15635" s="62"/>
      <c r="CA15635" s="62"/>
      <c r="CB15635" s="62"/>
      <c r="CC15635" s="62"/>
      <c r="CD15635" s="62"/>
      <c r="CE15635" s="62"/>
      <c r="CF15635" s="62"/>
      <c r="CL15635" s="56" t="s">
        <v>23495</v>
      </c>
      <c r="CM15635" s="56" t="s">
        <v>216</v>
      </c>
      <c r="CN15635" s="56" t="s">
        <v>216</v>
      </c>
      <c r="CO15635" s="52"/>
      <c r="CP15635" s="52"/>
      <c r="CQ15635" s="52"/>
      <c r="CR15635" s="52"/>
      <c r="CS15635" s="52"/>
      <c r="CT15635" s="52"/>
      <c r="CU15635" s="33"/>
      <c r="CV15635" s="33"/>
    </row>
    <row r="15636" spans="74:100">
      <c r="BV15636" s="62"/>
      <c r="BW15636" s="62"/>
      <c r="BX15636" s="62"/>
      <c r="BY15636" s="62"/>
      <c r="BZ15636" s="62"/>
      <c r="CA15636" s="62"/>
      <c r="CB15636" s="62"/>
      <c r="CC15636" s="62"/>
      <c r="CD15636" s="62"/>
      <c r="CE15636" s="62"/>
      <c r="CF15636" s="62"/>
      <c r="CL15636" s="56" t="s">
        <v>23496</v>
      </c>
      <c r="CM15636" s="56" t="s">
        <v>216</v>
      </c>
      <c r="CN15636" s="56" t="s">
        <v>216</v>
      </c>
      <c r="CO15636" s="52"/>
      <c r="CP15636" s="52"/>
      <c r="CQ15636" s="52"/>
      <c r="CR15636" s="52"/>
      <c r="CS15636" s="52"/>
      <c r="CT15636" s="52"/>
      <c r="CU15636" s="33"/>
      <c r="CV15636" s="33"/>
    </row>
    <row r="15637" spans="74:100">
      <c r="BV15637" s="62"/>
      <c r="BW15637" s="62"/>
      <c r="BX15637" s="62"/>
      <c r="BY15637" s="62"/>
      <c r="BZ15637" s="62"/>
      <c r="CA15637" s="62"/>
      <c r="CB15637" s="62"/>
      <c r="CC15637" s="62"/>
      <c r="CD15637" s="62"/>
      <c r="CE15637" s="62"/>
      <c r="CF15637" s="62"/>
      <c r="CL15637" s="56" t="s">
        <v>23497</v>
      </c>
      <c r="CM15637" s="56" t="s">
        <v>216</v>
      </c>
      <c r="CN15637" s="56" t="s">
        <v>216</v>
      </c>
      <c r="CO15637" s="52"/>
      <c r="CP15637" s="52"/>
      <c r="CQ15637" s="52"/>
      <c r="CR15637" s="52"/>
      <c r="CS15637" s="52"/>
      <c r="CT15637" s="52"/>
      <c r="CU15637" s="33"/>
      <c r="CV15637" s="33"/>
    </row>
    <row r="15638" spans="74:100">
      <c r="BV15638" s="62"/>
      <c r="BW15638" s="62"/>
      <c r="BX15638" s="62"/>
      <c r="BY15638" s="62"/>
      <c r="BZ15638" s="62"/>
      <c r="CA15638" s="62"/>
      <c r="CB15638" s="62"/>
      <c r="CC15638" s="62"/>
      <c r="CD15638" s="62"/>
      <c r="CE15638" s="62"/>
      <c r="CF15638" s="62"/>
      <c r="CL15638" s="56" t="s">
        <v>11574</v>
      </c>
      <c r="CM15638" s="56" t="s">
        <v>216</v>
      </c>
      <c r="CN15638" s="56" t="s">
        <v>216</v>
      </c>
      <c r="CO15638" s="52"/>
      <c r="CP15638" s="52"/>
      <c r="CQ15638" s="52"/>
      <c r="CR15638" s="52"/>
      <c r="CS15638" s="52"/>
      <c r="CT15638" s="52"/>
      <c r="CU15638" s="33"/>
      <c r="CV15638" s="33"/>
    </row>
    <row r="15639" spans="74:100">
      <c r="BV15639" s="62"/>
      <c r="BW15639" s="62"/>
      <c r="BX15639" s="62"/>
      <c r="BY15639" s="62"/>
      <c r="BZ15639" s="62"/>
      <c r="CA15639" s="62"/>
      <c r="CB15639" s="62"/>
      <c r="CC15639" s="62"/>
      <c r="CD15639" s="62"/>
      <c r="CE15639" s="62"/>
      <c r="CF15639" s="62"/>
      <c r="CL15639" s="56" t="s">
        <v>12816</v>
      </c>
      <c r="CM15639" s="56" t="s">
        <v>217</v>
      </c>
      <c r="CN15639" s="56" t="s">
        <v>217</v>
      </c>
      <c r="CO15639" s="52"/>
      <c r="CP15639" s="52"/>
      <c r="CQ15639" s="52"/>
      <c r="CR15639" s="52"/>
      <c r="CS15639" s="52"/>
      <c r="CT15639" s="52"/>
      <c r="CU15639" s="33"/>
      <c r="CV15639" s="33"/>
    </row>
    <row r="15640" spans="74:100">
      <c r="BV15640" s="62"/>
      <c r="BW15640" s="62"/>
      <c r="BX15640" s="62"/>
      <c r="BY15640" s="62"/>
      <c r="BZ15640" s="62"/>
      <c r="CA15640" s="62"/>
      <c r="CB15640" s="62"/>
      <c r="CC15640" s="62"/>
      <c r="CD15640" s="62"/>
      <c r="CE15640" s="62"/>
      <c r="CF15640" s="62"/>
      <c r="CL15640" s="56" t="s">
        <v>12817</v>
      </c>
      <c r="CM15640" s="56" t="s">
        <v>217</v>
      </c>
      <c r="CN15640" s="56" t="s">
        <v>217</v>
      </c>
      <c r="CO15640" s="52"/>
      <c r="CP15640" s="52"/>
      <c r="CQ15640" s="52"/>
      <c r="CR15640" s="52"/>
      <c r="CS15640" s="52"/>
      <c r="CT15640" s="52"/>
      <c r="CU15640" s="33"/>
      <c r="CV15640" s="33"/>
    </row>
    <row r="15641" spans="74:100">
      <c r="BV15641" s="62"/>
      <c r="BW15641" s="62"/>
      <c r="BX15641" s="62"/>
      <c r="BY15641" s="62"/>
      <c r="BZ15641" s="62"/>
      <c r="CA15641" s="62"/>
      <c r="CB15641" s="62"/>
      <c r="CC15641" s="62"/>
      <c r="CD15641" s="62"/>
      <c r="CE15641" s="62"/>
      <c r="CF15641" s="62"/>
      <c r="CL15641" s="56" t="s">
        <v>7754</v>
      </c>
      <c r="CM15641" s="56" t="s">
        <v>215</v>
      </c>
      <c r="CN15641" s="56" t="s">
        <v>215</v>
      </c>
      <c r="CO15641" s="52"/>
      <c r="CP15641" s="52"/>
      <c r="CQ15641" s="52"/>
      <c r="CR15641" s="52"/>
      <c r="CS15641" s="52"/>
      <c r="CT15641" s="52"/>
      <c r="CU15641" s="33"/>
      <c r="CV15641" s="33"/>
    </row>
    <row r="15642" spans="74:100">
      <c r="BV15642" s="62"/>
      <c r="BW15642" s="62"/>
      <c r="BX15642" s="62"/>
      <c r="BY15642" s="62"/>
      <c r="BZ15642" s="62"/>
      <c r="CA15642" s="62"/>
      <c r="CB15642" s="62"/>
      <c r="CC15642" s="62"/>
      <c r="CD15642" s="62"/>
      <c r="CE15642" s="62"/>
      <c r="CF15642" s="62"/>
      <c r="CL15642" s="35" t="s">
        <v>7755</v>
      </c>
      <c r="CM15642" s="35" t="s">
        <v>217</v>
      </c>
      <c r="CN15642" s="35" t="s">
        <v>217</v>
      </c>
      <c r="CO15642" s="52"/>
      <c r="CP15642" s="52"/>
      <c r="CQ15642" s="52"/>
      <c r="CR15642" s="52"/>
      <c r="CS15642" s="52"/>
      <c r="CT15642" s="52"/>
      <c r="CU15642" s="33"/>
      <c r="CV15642" s="33"/>
    </row>
    <row r="15643" spans="74:100">
      <c r="BV15643" s="62"/>
      <c r="BW15643" s="62"/>
      <c r="BX15643" s="62"/>
      <c r="BY15643" s="62"/>
      <c r="BZ15643" s="62"/>
      <c r="CA15643" s="62"/>
      <c r="CB15643" s="62"/>
      <c r="CC15643" s="62"/>
      <c r="CD15643" s="62"/>
      <c r="CE15643" s="62"/>
      <c r="CF15643" s="62"/>
      <c r="CL15643" s="56" t="s">
        <v>25200</v>
      </c>
      <c r="CM15643" s="56" t="s">
        <v>215</v>
      </c>
      <c r="CN15643" s="56" t="s">
        <v>215</v>
      </c>
      <c r="CO15643" s="52"/>
      <c r="CP15643" s="52"/>
      <c r="CQ15643" s="52"/>
      <c r="CR15643" s="52"/>
      <c r="CS15643" s="52"/>
      <c r="CT15643" s="52"/>
      <c r="CU15643" s="33"/>
      <c r="CV15643" s="33"/>
    </row>
    <row r="15644" spans="74:100">
      <c r="BV15644" s="62"/>
      <c r="BW15644" s="62"/>
      <c r="BX15644" s="62"/>
      <c r="BY15644" s="62"/>
      <c r="BZ15644" s="62"/>
      <c r="CA15644" s="62"/>
      <c r="CB15644" s="62"/>
      <c r="CC15644" s="62"/>
      <c r="CD15644" s="62"/>
      <c r="CE15644" s="62"/>
      <c r="CF15644" s="62"/>
      <c r="CL15644" s="56" t="s">
        <v>7756</v>
      </c>
      <c r="CM15644" s="56" t="s">
        <v>215</v>
      </c>
      <c r="CN15644" s="56" t="s">
        <v>215</v>
      </c>
      <c r="CO15644" s="52"/>
      <c r="CP15644" s="52"/>
      <c r="CQ15644" s="52"/>
      <c r="CR15644" s="52"/>
      <c r="CS15644" s="52"/>
      <c r="CT15644" s="52"/>
      <c r="CU15644" s="33"/>
      <c r="CV15644" s="33"/>
    </row>
    <row r="15645" spans="74:100">
      <c r="BV15645" s="62"/>
      <c r="BW15645" s="62"/>
      <c r="BX15645" s="62"/>
      <c r="BY15645" s="62"/>
      <c r="BZ15645" s="62"/>
      <c r="CA15645" s="62"/>
      <c r="CB15645" s="62"/>
      <c r="CC15645" s="62"/>
      <c r="CD15645" s="62"/>
      <c r="CE15645" s="62"/>
      <c r="CF15645" s="62"/>
      <c r="CL15645" s="35" t="s">
        <v>12800</v>
      </c>
      <c r="CM15645" s="35" t="s">
        <v>217</v>
      </c>
      <c r="CN15645" s="35" t="s">
        <v>217</v>
      </c>
      <c r="CO15645" s="52"/>
      <c r="CP15645" s="52"/>
      <c r="CQ15645" s="52"/>
      <c r="CR15645" s="52"/>
      <c r="CS15645" s="52"/>
      <c r="CT15645" s="52"/>
      <c r="CU15645" s="33"/>
      <c r="CV15645" s="33"/>
    </row>
    <row r="15646" spans="74:100">
      <c r="BV15646" s="62"/>
      <c r="BW15646" s="62"/>
      <c r="BX15646" s="62"/>
      <c r="BY15646" s="62"/>
      <c r="BZ15646" s="62"/>
      <c r="CA15646" s="62"/>
      <c r="CB15646" s="62"/>
      <c r="CC15646" s="62"/>
      <c r="CD15646" s="62"/>
      <c r="CE15646" s="62"/>
      <c r="CF15646" s="62"/>
      <c r="CL15646" s="35" t="s">
        <v>12801</v>
      </c>
      <c r="CM15646" s="35" t="s">
        <v>217</v>
      </c>
      <c r="CN15646" s="35" t="s">
        <v>217</v>
      </c>
      <c r="CO15646" s="52"/>
      <c r="CP15646" s="52"/>
      <c r="CQ15646" s="52"/>
      <c r="CR15646" s="52"/>
      <c r="CS15646" s="52"/>
      <c r="CT15646" s="52"/>
      <c r="CU15646" s="33"/>
      <c r="CV15646" s="33"/>
    </row>
    <row r="15647" spans="74:100">
      <c r="BV15647" s="62"/>
      <c r="BW15647" s="62"/>
      <c r="BX15647" s="62"/>
      <c r="BY15647" s="62"/>
      <c r="BZ15647" s="62"/>
      <c r="CA15647" s="62"/>
      <c r="CB15647" s="62"/>
      <c r="CC15647" s="62"/>
      <c r="CD15647" s="62"/>
      <c r="CE15647" s="62"/>
      <c r="CF15647" s="62"/>
      <c r="CL15647" s="35" t="s">
        <v>12802</v>
      </c>
      <c r="CM15647" s="35" t="s">
        <v>217</v>
      </c>
      <c r="CN15647" s="35" t="s">
        <v>217</v>
      </c>
      <c r="CO15647" s="52"/>
      <c r="CP15647" s="52"/>
      <c r="CQ15647" s="52"/>
      <c r="CR15647" s="52"/>
      <c r="CS15647" s="52"/>
      <c r="CT15647" s="52"/>
      <c r="CU15647" s="33"/>
      <c r="CV15647" s="33"/>
    </row>
    <row r="15648" spans="74:100">
      <c r="BV15648" s="62"/>
      <c r="BW15648" s="62"/>
      <c r="BX15648" s="62"/>
      <c r="BY15648" s="62"/>
      <c r="BZ15648" s="62"/>
      <c r="CA15648" s="62"/>
      <c r="CB15648" s="62"/>
      <c r="CC15648" s="62"/>
      <c r="CD15648" s="62"/>
      <c r="CE15648" s="62"/>
      <c r="CF15648" s="62"/>
      <c r="CL15648" s="56" t="s">
        <v>12818</v>
      </c>
      <c r="CM15648" s="56" t="s">
        <v>217</v>
      </c>
      <c r="CN15648" s="56" t="s">
        <v>217</v>
      </c>
      <c r="CO15648" s="52"/>
      <c r="CP15648" s="52"/>
      <c r="CQ15648" s="52"/>
      <c r="CR15648" s="52"/>
      <c r="CS15648" s="52"/>
      <c r="CT15648" s="52"/>
      <c r="CU15648" s="33"/>
      <c r="CV15648" s="33"/>
    </row>
    <row r="15649" spans="74:100">
      <c r="BV15649" s="62"/>
      <c r="BW15649" s="62"/>
      <c r="BX15649" s="62"/>
      <c r="BY15649" s="62"/>
      <c r="BZ15649" s="62"/>
      <c r="CA15649" s="62"/>
      <c r="CB15649" s="62"/>
      <c r="CC15649" s="62"/>
      <c r="CD15649" s="62"/>
      <c r="CE15649" s="62"/>
      <c r="CF15649" s="62"/>
      <c r="CL15649" s="56" t="s">
        <v>12819</v>
      </c>
      <c r="CM15649" s="56" t="s">
        <v>217</v>
      </c>
      <c r="CN15649" s="56" t="s">
        <v>217</v>
      </c>
      <c r="CO15649" s="52"/>
      <c r="CP15649" s="52"/>
      <c r="CQ15649" s="52"/>
      <c r="CR15649" s="52"/>
      <c r="CS15649" s="52"/>
      <c r="CT15649" s="52"/>
      <c r="CU15649" s="33"/>
      <c r="CV15649" s="33"/>
    </row>
    <row r="15650" spans="74:100">
      <c r="BV15650" s="62"/>
      <c r="BW15650" s="62"/>
      <c r="BX15650" s="62"/>
      <c r="BY15650" s="62"/>
      <c r="BZ15650" s="62"/>
      <c r="CA15650" s="62"/>
      <c r="CB15650" s="62"/>
      <c r="CC15650" s="62"/>
      <c r="CD15650" s="62"/>
      <c r="CE15650" s="62"/>
      <c r="CF15650" s="62"/>
      <c r="CL15650" s="35" t="s">
        <v>29086</v>
      </c>
      <c r="CM15650" s="35" t="s">
        <v>217</v>
      </c>
      <c r="CN15650" s="35" t="s">
        <v>217</v>
      </c>
      <c r="CO15650" s="52"/>
      <c r="CP15650" s="52"/>
      <c r="CQ15650" s="52"/>
      <c r="CR15650" s="52"/>
      <c r="CS15650" s="52"/>
      <c r="CT15650" s="52"/>
      <c r="CU15650" s="33"/>
      <c r="CV15650" s="33"/>
    </row>
    <row r="15651" spans="74:100">
      <c r="BV15651" s="62"/>
      <c r="BW15651" s="62"/>
      <c r="BX15651" s="62"/>
      <c r="BY15651" s="62"/>
      <c r="BZ15651" s="62"/>
      <c r="CA15651" s="62"/>
      <c r="CB15651" s="62"/>
      <c r="CC15651" s="62"/>
      <c r="CD15651" s="62"/>
      <c r="CE15651" s="62"/>
      <c r="CF15651" s="62"/>
      <c r="CL15651" s="35" t="s">
        <v>29087</v>
      </c>
      <c r="CM15651" s="35" t="s">
        <v>217</v>
      </c>
      <c r="CN15651" s="35" t="s">
        <v>217</v>
      </c>
      <c r="CO15651" s="52"/>
      <c r="CP15651" s="52"/>
      <c r="CQ15651" s="52"/>
      <c r="CR15651" s="52"/>
      <c r="CS15651" s="52"/>
      <c r="CT15651" s="52"/>
      <c r="CU15651" s="33"/>
      <c r="CV15651" s="33"/>
    </row>
    <row r="15652" spans="74:100">
      <c r="BV15652" s="62"/>
      <c r="BW15652" s="62"/>
      <c r="BX15652" s="62"/>
      <c r="BY15652" s="62"/>
      <c r="BZ15652" s="62"/>
      <c r="CA15652" s="62"/>
      <c r="CB15652" s="62"/>
      <c r="CC15652" s="62"/>
      <c r="CD15652" s="62"/>
      <c r="CE15652" s="62"/>
      <c r="CF15652" s="62"/>
      <c r="CL15652" s="35" t="s">
        <v>7757</v>
      </c>
      <c r="CM15652" s="35" t="s">
        <v>217</v>
      </c>
      <c r="CN15652" s="35" t="s">
        <v>217</v>
      </c>
      <c r="CO15652" s="52"/>
      <c r="CP15652" s="52"/>
      <c r="CQ15652" s="52"/>
      <c r="CR15652" s="52"/>
      <c r="CS15652" s="52"/>
      <c r="CT15652" s="52"/>
      <c r="CU15652" s="33"/>
      <c r="CV15652" s="33"/>
    </row>
    <row r="15653" spans="74:100">
      <c r="BV15653" s="62"/>
      <c r="BW15653" s="62"/>
      <c r="BX15653" s="62"/>
      <c r="BY15653" s="62"/>
      <c r="BZ15653" s="62"/>
      <c r="CA15653" s="62"/>
      <c r="CB15653" s="62"/>
      <c r="CC15653" s="62"/>
      <c r="CD15653" s="62"/>
      <c r="CE15653" s="62"/>
      <c r="CF15653" s="62"/>
      <c r="CL15653" s="35" t="s">
        <v>29088</v>
      </c>
      <c r="CM15653" s="35" t="s">
        <v>217</v>
      </c>
      <c r="CN15653" s="35" t="s">
        <v>217</v>
      </c>
      <c r="CO15653" s="52"/>
      <c r="CP15653" s="52"/>
      <c r="CQ15653" s="52"/>
      <c r="CR15653" s="52"/>
      <c r="CS15653" s="52"/>
      <c r="CT15653" s="52"/>
      <c r="CU15653" s="33"/>
      <c r="CV15653" s="33"/>
    </row>
    <row r="15654" spans="74:100">
      <c r="BV15654" s="62"/>
      <c r="BW15654" s="62"/>
      <c r="BX15654" s="62"/>
      <c r="BY15654" s="62"/>
      <c r="BZ15654" s="62"/>
      <c r="CA15654" s="62"/>
      <c r="CB15654" s="62"/>
      <c r="CC15654" s="62"/>
      <c r="CD15654" s="62"/>
      <c r="CE15654" s="62"/>
      <c r="CF15654" s="62"/>
      <c r="CL15654" s="56" t="s">
        <v>7145</v>
      </c>
      <c r="CM15654" s="56" t="s">
        <v>214</v>
      </c>
      <c r="CN15654" s="56" t="s">
        <v>214</v>
      </c>
      <c r="CO15654" s="52"/>
      <c r="CP15654" s="52"/>
      <c r="CQ15654" s="52"/>
      <c r="CR15654" s="52"/>
      <c r="CS15654" s="52"/>
      <c r="CT15654" s="52"/>
      <c r="CU15654" s="33"/>
      <c r="CV15654" s="33"/>
    </row>
    <row r="15655" spans="74:100">
      <c r="BV15655" s="62"/>
      <c r="BW15655" s="62"/>
      <c r="BX15655" s="62"/>
      <c r="BY15655" s="62"/>
      <c r="BZ15655" s="62"/>
      <c r="CA15655" s="62"/>
      <c r="CB15655" s="62"/>
      <c r="CC15655" s="62"/>
      <c r="CD15655" s="62"/>
      <c r="CE15655" s="62"/>
      <c r="CF15655" s="62"/>
      <c r="CL15655" s="56" t="s">
        <v>3405</v>
      </c>
      <c r="CM15655" s="56" t="s">
        <v>214</v>
      </c>
      <c r="CN15655" s="56" t="s">
        <v>214</v>
      </c>
      <c r="CO15655" s="52"/>
      <c r="CP15655" s="52"/>
      <c r="CQ15655" s="52"/>
      <c r="CR15655" s="52"/>
      <c r="CS15655" s="52"/>
      <c r="CT15655" s="52"/>
      <c r="CU15655" s="33"/>
      <c r="CV15655" s="33"/>
    </row>
    <row r="15656" spans="74:100">
      <c r="BV15656" s="62"/>
      <c r="BW15656" s="62"/>
      <c r="BX15656" s="62"/>
      <c r="BY15656" s="62"/>
      <c r="BZ15656" s="62"/>
      <c r="CA15656" s="62"/>
      <c r="CB15656" s="62"/>
      <c r="CC15656" s="62"/>
      <c r="CD15656" s="62"/>
      <c r="CE15656" s="62"/>
      <c r="CF15656" s="62"/>
      <c r="CL15656" s="56" t="s">
        <v>7758</v>
      </c>
      <c r="CM15656" s="56" t="s">
        <v>214</v>
      </c>
      <c r="CN15656" s="56" t="s">
        <v>214</v>
      </c>
      <c r="CO15656" s="52"/>
      <c r="CP15656" s="52"/>
      <c r="CQ15656" s="52"/>
      <c r="CR15656" s="52"/>
      <c r="CS15656" s="52"/>
      <c r="CT15656" s="52"/>
      <c r="CU15656" s="33"/>
      <c r="CV15656" s="33"/>
    </row>
    <row r="15657" spans="74:100">
      <c r="BV15657" s="62"/>
      <c r="BW15657" s="62"/>
      <c r="BX15657" s="62"/>
      <c r="BY15657" s="62"/>
      <c r="BZ15657" s="62"/>
      <c r="CA15657" s="62"/>
      <c r="CB15657" s="62"/>
      <c r="CC15657" s="62"/>
      <c r="CD15657" s="62"/>
      <c r="CE15657" s="62"/>
      <c r="CF15657" s="62"/>
      <c r="CL15657" s="56" t="s">
        <v>7759</v>
      </c>
      <c r="CM15657" s="56" t="s">
        <v>214</v>
      </c>
      <c r="CN15657" s="56" t="s">
        <v>214</v>
      </c>
      <c r="CO15657" s="52"/>
      <c r="CP15657" s="52"/>
      <c r="CQ15657" s="52"/>
      <c r="CR15657" s="52"/>
      <c r="CS15657" s="52"/>
      <c r="CT15657" s="52"/>
      <c r="CU15657" s="33"/>
      <c r="CV15657" s="33"/>
    </row>
    <row r="15658" spans="74:100">
      <c r="BV15658" s="62"/>
      <c r="BW15658" s="62"/>
      <c r="BX15658" s="62"/>
      <c r="BY15658" s="62"/>
      <c r="BZ15658" s="62"/>
      <c r="CA15658" s="62"/>
      <c r="CB15658" s="62"/>
      <c r="CC15658" s="62"/>
      <c r="CD15658" s="62"/>
      <c r="CE15658" s="62"/>
      <c r="CF15658" s="62"/>
      <c r="CL15658" s="56" t="s">
        <v>3406</v>
      </c>
      <c r="CM15658" s="56" t="s">
        <v>214</v>
      </c>
      <c r="CN15658" s="56" t="s">
        <v>214</v>
      </c>
      <c r="CO15658" s="52"/>
      <c r="CP15658" s="52"/>
      <c r="CQ15658" s="52"/>
      <c r="CR15658" s="52"/>
      <c r="CS15658" s="52"/>
      <c r="CT15658" s="52"/>
      <c r="CU15658" s="33"/>
      <c r="CV15658" s="33"/>
    </row>
    <row r="15659" spans="74:100">
      <c r="BV15659" s="62"/>
      <c r="BW15659" s="62"/>
      <c r="BX15659" s="62"/>
      <c r="BY15659" s="62"/>
      <c r="BZ15659" s="62"/>
      <c r="CA15659" s="62"/>
      <c r="CB15659" s="62"/>
      <c r="CC15659" s="62"/>
      <c r="CD15659" s="62"/>
      <c r="CE15659" s="62"/>
      <c r="CF15659" s="62"/>
      <c r="CL15659" s="56" t="s">
        <v>25201</v>
      </c>
      <c r="CM15659" s="56" t="s">
        <v>214</v>
      </c>
      <c r="CN15659" s="56" t="s">
        <v>214</v>
      </c>
      <c r="CO15659" s="52"/>
      <c r="CP15659" s="52"/>
      <c r="CQ15659" s="52"/>
      <c r="CR15659" s="52"/>
      <c r="CS15659" s="52"/>
      <c r="CT15659" s="52"/>
      <c r="CU15659" s="33"/>
      <c r="CV15659" s="33"/>
    </row>
    <row r="15660" spans="74:100">
      <c r="BV15660" s="62"/>
      <c r="BW15660" s="62"/>
      <c r="BX15660" s="62"/>
      <c r="BY15660" s="62"/>
      <c r="BZ15660" s="62"/>
      <c r="CA15660" s="62"/>
      <c r="CB15660" s="62"/>
      <c r="CC15660" s="62"/>
      <c r="CD15660" s="62"/>
      <c r="CE15660" s="62"/>
      <c r="CF15660" s="62"/>
      <c r="CL15660" s="56" t="s">
        <v>25202</v>
      </c>
      <c r="CM15660" s="56" t="s">
        <v>214</v>
      </c>
      <c r="CN15660" s="56" t="s">
        <v>214</v>
      </c>
      <c r="CO15660" s="52"/>
      <c r="CP15660" s="52"/>
      <c r="CQ15660" s="52"/>
      <c r="CR15660" s="52"/>
      <c r="CS15660" s="52"/>
      <c r="CT15660" s="52"/>
      <c r="CU15660" s="33"/>
      <c r="CV15660" s="33"/>
    </row>
    <row r="15661" spans="74:100">
      <c r="BV15661" s="62"/>
      <c r="BW15661" s="62"/>
      <c r="BX15661" s="62"/>
      <c r="BY15661" s="62"/>
      <c r="BZ15661" s="62"/>
      <c r="CA15661" s="62"/>
      <c r="CB15661" s="62"/>
      <c r="CC15661" s="62"/>
      <c r="CD15661" s="62"/>
      <c r="CE15661" s="62"/>
      <c r="CF15661" s="62"/>
      <c r="CL15661" s="56" t="s">
        <v>7778</v>
      </c>
      <c r="CM15661" s="56" t="s">
        <v>215</v>
      </c>
      <c r="CN15661" s="56" t="s">
        <v>215</v>
      </c>
      <c r="CO15661" s="52"/>
      <c r="CP15661" s="52"/>
      <c r="CQ15661" s="52"/>
      <c r="CR15661" s="52"/>
      <c r="CS15661" s="52"/>
      <c r="CT15661" s="52"/>
      <c r="CU15661" s="33"/>
      <c r="CV15661" s="33"/>
    </row>
    <row r="15662" spans="74:100">
      <c r="BV15662" s="62"/>
      <c r="BW15662" s="62"/>
      <c r="BX15662" s="62"/>
      <c r="BY15662" s="62"/>
      <c r="BZ15662" s="62"/>
      <c r="CA15662" s="62"/>
      <c r="CB15662" s="62"/>
      <c r="CC15662" s="62"/>
      <c r="CD15662" s="62"/>
      <c r="CE15662" s="62"/>
      <c r="CF15662" s="62"/>
      <c r="CL15662" s="56" t="s">
        <v>7782</v>
      </c>
      <c r="CM15662" s="56" t="s">
        <v>215</v>
      </c>
      <c r="CN15662" s="56" t="s">
        <v>215</v>
      </c>
      <c r="CO15662" s="52"/>
      <c r="CP15662" s="52"/>
      <c r="CQ15662" s="52"/>
      <c r="CR15662" s="52"/>
      <c r="CS15662" s="52"/>
      <c r="CT15662" s="52"/>
      <c r="CU15662" s="33"/>
      <c r="CV15662" s="33"/>
    </row>
    <row r="15663" spans="74:100">
      <c r="BV15663" s="62"/>
      <c r="BW15663" s="62"/>
      <c r="BX15663" s="62"/>
      <c r="BY15663" s="62"/>
      <c r="BZ15663" s="62"/>
      <c r="CA15663" s="62"/>
      <c r="CB15663" s="62"/>
      <c r="CC15663" s="62"/>
      <c r="CD15663" s="62"/>
      <c r="CE15663" s="62"/>
      <c r="CF15663" s="62"/>
      <c r="CL15663" s="56" t="s">
        <v>7780</v>
      </c>
      <c r="CM15663" s="56" t="s">
        <v>215</v>
      </c>
      <c r="CN15663" s="56" t="s">
        <v>215</v>
      </c>
      <c r="CO15663" s="52"/>
      <c r="CP15663" s="52"/>
      <c r="CQ15663" s="52"/>
      <c r="CR15663" s="52"/>
      <c r="CS15663" s="52"/>
      <c r="CT15663" s="52"/>
      <c r="CU15663" s="33"/>
      <c r="CV15663" s="33"/>
    </row>
    <row r="15664" spans="74:100">
      <c r="BV15664" s="62"/>
      <c r="BW15664" s="62"/>
      <c r="BX15664" s="62"/>
      <c r="BY15664" s="62"/>
      <c r="BZ15664" s="62"/>
      <c r="CA15664" s="62"/>
      <c r="CB15664" s="62"/>
      <c r="CC15664" s="62"/>
      <c r="CD15664" s="62"/>
      <c r="CE15664" s="62"/>
      <c r="CF15664" s="62"/>
      <c r="CL15664" s="56" t="s">
        <v>7779</v>
      </c>
      <c r="CM15664" s="56" t="s">
        <v>215</v>
      </c>
      <c r="CN15664" s="56" t="s">
        <v>215</v>
      </c>
      <c r="CO15664" s="52"/>
      <c r="CP15664" s="52"/>
      <c r="CQ15664" s="52"/>
      <c r="CR15664" s="52"/>
      <c r="CS15664" s="52"/>
      <c r="CT15664" s="52"/>
      <c r="CU15664" s="33"/>
      <c r="CV15664" s="33"/>
    </row>
    <row r="15665" spans="74:100">
      <c r="BV15665" s="62"/>
      <c r="BW15665" s="62"/>
      <c r="BX15665" s="62"/>
      <c r="BY15665" s="62"/>
      <c r="BZ15665" s="62"/>
      <c r="CA15665" s="62"/>
      <c r="CB15665" s="62"/>
      <c r="CC15665" s="62"/>
      <c r="CD15665" s="62"/>
      <c r="CE15665" s="62"/>
      <c r="CF15665" s="62"/>
      <c r="CL15665" s="56" t="s">
        <v>23498</v>
      </c>
      <c r="CM15665" s="56" t="s">
        <v>215</v>
      </c>
      <c r="CN15665" s="56" t="s">
        <v>215</v>
      </c>
      <c r="CO15665" s="52"/>
      <c r="CP15665" s="52"/>
      <c r="CQ15665" s="52"/>
      <c r="CR15665" s="52"/>
      <c r="CS15665" s="52"/>
      <c r="CT15665" s="52"/>
      <c r="CU15665" s="33"/>
      <c r="CV15665" s="33"/>
    </row>
    <row r="15666" spans="74:100">
      <c r="BV15666" s="62"/>
      <c r="BW15666" s="62"/>
      <c r="BX15666" s="62"/>
      <c r="BY15666" s="62"/>
      <c r="BZ15666" s="62"/>
      <c r="CA15666" s="62"/>
      <c r="CB15666" s="62"/>
      <c r="CC15666" s="62"/>
      <c r="CD15666" s="62"/>
      <c r="CE15666" s="62"/>
      <c r="CF15666" s="62"/>
      <c r="CL15666" s="56" t="s">
        <v>7781</v>
      </c>
      <c r="CM15666" s="56" t="s">
        <v>215</v>
      </c>
      <c r="CN15666" s="56" t="s">
        <v>215</v>
      </c>
      <c r="CO15666" s="52"/>
      <c r="CP15666" s="52"/>
      <c r="CQ15666" s="52"/>
      <c r="CR15666" s="52"/>
      <c r="CS15666" s="52"/>
      <c r="CT15666" s="52"/>
      <c r="CU15666" s="33"/>
      <c r="CV15666" s="33"/>
    </row>
    <row r="15667" spans="74:100">
      <c r="BV15667" s="62"/>
      <c r="BW15667" s="62"/>
      <c r="BX15667" s="62"/>
      <c r="BY15667" s="62"/>
      <c r="BZ15667" s="62"/>
      <c r="CA15667" s="62"/>
      <c r="CB15667" s="62"/>
      <c r="CC15667" s="62"/>
      <c r="CD15667" s="62"/>
      <c r="CE15667" s="62"/>
      <c r="CF15667" s="62"/>
      <c r="CL15667" s="56" t="s">
        <v>25203</v>
      </c>
      <c r="CM15667" s="56" t="s">
        <v>215</v>
      </c>
      <c r="CN15667" s="56" t="s">
        <v>215</v>
      </c>
      <c r="CO15667" s="52"/>
      <c r="CP15667" s="52"/>
      <c r="CQ15667" s="52"/>
      <c r="CR15667" s="52"/>
      <c r="CS15667" s="52"/>
      <c r="CT15667" s="52"/>
      <c r="CU15667" s="33"/>
      <c r="CV15667" s="33"/>
    </row>
    <row r="15668" spans="74:100">
      <c r="BV15668" s="62"/>
      <c r="BW15668" s="62"/>
      <c r="BX15668" s="62"/>
      <c r="BY15668" s="62"/>
      <c r="BZ15668" s="62"/>
      <c r="CA15668" s="62"/>
      <c r="CB15668" s="62"/>
      <c r="CC15668" s="62"/>
      <c r="CD15668" s="62"/>
      <c r="CE15668" s="62"/>
      <c r="CF15668" s="62"/>
      <c r="CL15668" s="56" t="s">
        <v>25204</v>
      </c>
      <c r="CM15668" s="56" t="s">
        <v>215</v>
      </c>
      <c r="CN15668" s="56" t="s">
        <v>215</v>
      </c>
      <c r="CO15668" s="52"/>
      <c r="CP15668" s="52"/>
      <c r="CQ15668" s="52"/>
      <c r="CR15668" s="52"/>
      <c r="CS15668" s="52"/>
      <c r="CT15668" s="52"/>
      <c r="CU15668" s="33"/>
      <c r="CV15668" s="33"/>
    </row>
    <row r="15669" spans="74:100">
      <c r="BV15669" s="62"/>
      <c r="BW15669" s="62"/>
      <c r="BX15669" s="62"/>
      <c r="BY15669" s="62"/>
      <c r="BZ15669" s="62"/>
      <c r="CA15669" s="62"/>
      <c r="CB15669" s="62"/>
      <c r="CC15669" s="62"/>
      <c r="CD15669" s="62"/>
      <c r="CE15669" s="62"/>
      <c r="CF15669" s="62"/>
      <c r="CL15669" s="56" t="s">
        <v>25205</v>
      </c>
      <c r="CM15669" s="56" t="s">
        <v>215</v>
      </c>
      <c r="CN15669" s="56" t="s">
        <v>215</v>
      </c>
      <c r="CO15669" s="52"/>
      <c r="CP15669" s="52"/>
      <c r="CQ15669" s="52"/>
      <c r="CR15669" s="52"/>
      <c r="CS15669" s="52"/>
      <c r="CT15669" s="52"/>
      <c r="CU15669" s="33"/>
      <c r="CV15669" s="33"/>
    </row>
    <row r="15670" spans="74:100">
      <c r="BV15670" s="62"/>
      <c r="BW15670" s="62"/>
      <c r="BX15670" s="62"/>
      <c r="BY15670" s="62"/>
      <c r="BZ15670" s="62"/>
      <c r="CA15670" s="62"/>
      <c r="CB15670" s="62"/>
      <c r="CC15670" s="62"/>
      <c r="CD15670" s="62"/>
      <c r="CE15670" s="62"/>
      <c r="CF15670" s="62"/>
      <c r="CL15670" s="35" t="s">
        <v>7783</v>
      </c>
      <c r="CM15670" s="35" t="s">
        <v>217</v>
      </c>
      <c r="CN15670" s="35" t="s">
        <v>217</v>
      </c>
      <c r="CO15670" s="52"/>
      <c r="CP15670" s="52"/>
      <c r="CQ15670" s="52"/>
      <c r="CR15670" s="52"/>
      <c r="CS15670" s="52"/>
      <c r="CT15670" s="52"/>
      <c r="CU15670" s="33"/>
      <c r="CV15670" s="33"/>
    </row>
    <row r="15671" spans="74:100">
      <c r="BV15671" s="62"/>
      <c r="BW15671" s="62"/>
      <c r="BX15671" s="62"/>
      <c r="BY15671" s="62"/>
      <c r="BZ15671" s="62"/>
      <c r="CA15671" s="62"/>
      <c r="CB15671" s="62"/>
      <c r="CC15671" s="62"/>
      <c r="CD15671" s="62"/>
      <c r="CE15671" s="62"/>
      <c r="CF15671" s="62"/>
      <c r="CL15671" s="35" t="s">
        <v>7784</v>
      </c>
      <c r="CM15671" s="35" t="s">
        <v>217</v>
      </c>
      <c r="CN15671" s="35" t="s">
        <v>217</v>
      </c>
      <c r="CO15671" s="52"/>
      <c r="CP15671" s="52"/>
      <c r="CQ15671" s="52"/>
      <c r="CR15671" s="52"/>
      <c r="CS15671" s="52"/>
      <c r="CT15671" s="52"/>
      <c r="CU15671" s="33"/>
      <c r="CV15671" s="33"/>
    </row>
    <row r="15672" spans="74:100">
      <c r="BV15672" s="62"/>
      <c r="BW15672" s="62"/>
      <c r="BX15672" s="62"/>
      <c r="BY15672" s="62"/>
      <c r="BZ15672" s="62"/>
      <c r="CA15672" s="62"/>
      <c r="CB15672" s="62"/>
      <c r="CC15672" s="62"/>
      <c r="CD15672" s="62"/>
      <c r="CE15672" s="62"/>
      <c r="CF15672" s="62"/>
      <c r="CL15672" s="56" t="s">
        <v>846</v>
      </c>
      <c r="CM15672" s="56" t="s">
        <v>217</v>
      </c>
      <c r="CN15672" s="56" t="s">
        <v>217</v>
      </c>
      <c r="CO15672" s="52"/>
      <c r="CP15672" s="52"/>
      <c r="CQ15672" s="52"/>
      <c r="CR15672" s="52"/>
      <c r="CS15672" s="52"/>
      <c r="CT15672" s="52"/>
      <c r="CU15672" s="33"/>
      <c r="CV15672" s="33"/>
    </row>
    <row r="15673" spans="74:100">
      <c r="BV15673" s="62"/>
      <c r="BW15673" s="62"/>
      <c r="BX15673" s="62"/>
      <c r="BY15673" s="62"/>
      <c r="BZ15673" s="62"/>
      <c r="CA15673" s="62"/>
      <c r="CB15673" s="62"/>
      <c r="CC15673" s="62"/>
      <c r="CD15673" s="62"/>
      <c r="CE15673" s="62"/>
      <c r="CF15673" s="62"/>
      <c r="CL15673" s="56" t="s">
        <v>7786</v>
      </c>
      <c r="CM15673" s="56" t="s">
        <v>216</v>
      </c>
      <c r="CN15673" s="56" t="s">
        <v>216</v>
      </c>
      <c r="CO15673" s="52"/>
      <c r="CP15673" s="52"/>
      <c r="CQ15673" s="52"/>
      <c r="CR15673" s="52"/>
      <c r="CS15673" s="52"/>
      <c r="CT15673" s="52"/>
      <c r="CU15673" s="33"/>
      <c r="CV15673" s="33"/>
    </row>
    <row r="15674" spans="74:100">
      <c r="BV15674" s="62"/>
      <c r="BW15674" s="62"/>
      <c r="BX15674" s="62"/>
      <c r="BY15674" s="62"/>
      <c r="BZ15674" s="62"/>
      <c r="CA15674" s="62"/>
      <c r="CB15674" s="62"/>
      <c r="CC15674" s="62"/>
      <c r="CD15674" s="62"/>
      <c r="CE15674" s="62"/>
      <c r="CF15674" s="62"/>
      <c r="CL15674" s="56" t="s">
        <v>7787</v>
      </c>
      <c r="CM15674" s="56" t="s">
        <v>216</v>
      </c>
      <c r="CN15674" s="56" t="s">
        <v>216</v>
      </c>
      <c r="CO15674" s="52"/>
      <c r="CP15674" s="52"/>
      <c r="CQ15674" s="52"/>
      <c r="CR15674" s="52"/>
      <c r="CS15674" s="52"/>
      <c r="CT15674" s="52"/>
      <c r="CU15674" s="33"/>
      <c r="CV15674" s="33"/>
    </row>
    <row r="15675" spans="74:100">
      <c r="BV15675" s="62"/>
      <c r="BW15675" s="62"/>
      <c r="BX15675" s="62"/>
      <c r="BY15675" s="62"/>
      <c r="BZ15675" s="62"/>
      <c r="CA15675" s="62"/>
      <c r="CB15675" s="62"/>
      <c r="CC15675" s="62"/>
      <c r="CD15675" s="62"/>
      <c r="CE15675" s="62"/>
      <c r="CF15675" s="62"/>
      <c r="CL15675" s="56" t="s">
        <v>25206</v>
      </c>
      <c r="CM15675" s="56" t="s">
        <v>216</v>
      </c>
      <c r="CN15675" s="56" t="s">
        <v>216</v>
      </c>
      <c r="CO15675" s="52"/>
      <c r="CP15675" s="52"/>
      <c r="CQ15675" s="52"/>
      <c r="CR15675" s="52"/>
      <c r="CS15675" s="52"/>
      <c r="CT15675" s="52"/>
      <c r="CU15675" s="33"/>
      <c r="CV15675" s="33"/>
    </row>
    <row r="15676" spans="74:100">
      <c r="BV15676" s="62"/>
      <c r="BW15676" s="62"/>
      <c r="BX15676" s="62"/>
      <c r="BY15676" s="62"/>
      <c r="BZ15676" s="62"/>
      <c r="CA15676" s="62"/>
      <c r="CB15676" s="62"/>
      <c r="CC15676" s="62"/>
      <c r="CD15676" s="62"/>
      <c r="CE15676" s="62"/>
      <c r="CF15676" s="62"/>
      <c r="CL15676" s="56" t="s">
        <v>25207</v>
      </c>
      <c r="CM15676" s="56" t="s">
        <v>216</v>
      </c>
      <c r="CN15676" s="56" t="s">
        <v>216</v>
      </c>
      <c r="CO15676" s="52"/>
      <c r="CP15676" s="52"/>
      <c r="CQ15676" s="52"/>
      <c r="CR15676" s="52"/>
      <c r="CS15676" s="52"/>
      <c r="CT15676" s="52"/>
      <c r="CU15676" s="33"/>
      <c r="CV15676" s="33"/>
    </row>
    <row r="15677" spans="74:100">
      <c r="BV15677" s="62"/>
      <c r="BW15677" s="62"/>
      <c r="BX15677" s="62"/>
      <c r="BY15677" s="62"/>
      <c r="BZ15677" s="62"/>
      <c r="CA15677" s="62"/>
      <c r="CB15677" s="62"/>
      <c r="CC15677" s="62"/>
      <c r="CD15677" s="62"/>
      <c r="CE15677" s="62"/>
      <c r="CF15677" s="62"/>
      <c r="CL15677" s="35" t="s">
        <v>7785</v>
      </c>
      <c r="CM15677" s="35" t="s">
        <v>217</v>
      </c>
      <c r="CN15677" s="35" t="s">
        <v>217</v>
      </c>
      <c r="CO15677" s="52"/>
      <c r="CP15677" s="52"/>
      <c r="CQ15677" s="52"/>
      <c r="CR15677" s="52"/>
      <c r="CS15677" s="52"/>
      <c r="CT15677" s="52"/>
      <c r="CU15677" s="33"/>
      <c r="CV15677" s="33"/>
    </row>
    <row r="15678" spans="74:100">
      <c r="BV15678" s="62"/>
      <c r="BW15678" s="62"/>
      <c r="BX15678" s="62"/>
      <c r="BY15678" s="62"/>
      <c r="BZ15678" s="62"/>
      <c r="CA15678" s="62"/>
      <c r="CB15678" s="62"/>
      <c r="CC15678" s="62"/>
      <c r="CD15678" s="62"/>
      <c r="CE15678" s="62"/>
      <c r="CF15678" s="62"/>
      <c r="CL15678" s="56" t="s">
        <v>7789</v>
      </c>
      <c r="CM15678" s="56" t="s">
        <v>216</v>
      </c>
      <c r="CN15678" s="56" t="s">
        <v>216</v>
      </c>
      <c r="CO15678" s="52"/>
      <c r="CP15678" s="52"/>
      <c r="CQ15678" s="52"/>
      <c r="CR15678" s="52"/>
      <c r="CS15678" s="52"/>
      <c r="CT15678" s="52"/>
      <c r="CU15678" s="33"/>
      <c r="CV15678" s="33"/>
    </row>
    <row r="15679" spans="74:100">
      <c r="BV15679" s="62"/>
      <c r="BW15679" s="62"/>
      <c r="BX15679" s="62"/>
      <c r="BY15679" s="62"/>
      <c r="BZ15679" s="62"/>
      <c r="CA15679" s="62"/>
      <c r="CB15679" s="62"/>
      <c r="CC15679" s="62"/>
      <c r="CD15679" s="62"/>
      <c r="CE15679" s="62"/>
      <c r="CF15679" s="62"/>
      <c r="CL15679" s="56" t="s">
        <v>7793</v>
      </c>
      <c r="CM15679" s="56" t="s">
        <v>216</v>
      </c>
      <c r="CN15679" s="56" t="s">
        <v>216</v>
      </c>
      <c r="CO15679" s="52"/>
      <c r="CP15679" s="52"/>
      <c r="CQ15679" s="52"/>
      <c r="CR15679" s="52"/>
      <c r="CS15679" s="52"/>
      <c r="CT15679" s="52"/>
      <c r="CU15679" s="33"/>
      <c r="CV15679" s="33"/>
    </row>
    <row r="15680" spans="74:100">
      <c r="BV15680" s="62"/>
      <c r="BW15680" s="62"/>
      <c r="BX15680" s="62"/>
      <c r="BY15680" s="62"/>
      <c r="BZ15680" s="62"/>
      <c r="CA15680" s="62"/>
      <c r="CB15680" s="62"/>
      <c r="CC15680" s="62"/>
      <c r="CD15680" s="62"/>
      <c r="CE15680" s="62"/>
      <c r="CF15680" s="62"/>
      <c r="CL15680" s="56" t="s">
        <v>7790</v>
      </c>
      <c r="CM15680" s="56" t="s">
        <v>216</v>
      </c>
      <c r="CN15680" s="56" t="s">
        <v>216</v>
      </c>
      <c r="CO15680" s="52"/>
      <c r="CP15680" s="52"/>
      <c r="CQ15680" s="52"/>
      <c r="CR15680" s="52"/>
      <c r="CS15680" s="52"/>
      <c r="CT15680" s="52"/>
      <c r="CU15680" s="33"/>
      <c r="CV15680" s="33"/>
    </row>
    <row r="15681" spans="74:100">
      <c r="BV15681" s="62"/>
      <c r="BW15681" s="62"/>
      <c r="BX15681" s="62"/>
      <c r="BY15681" s="62"/>
      <c r="BZ15681" s="62"/>
      <c r="CA15681" s="62"/>
      <c r="CB15681" s="62"/>
      <c r="CC15681" s="62"/>
      <c r="CD15681" s="62"/>
      <c r="CE15681" s="62"/>
      <c r="CF15681" s="62"/>
      <c r="CL15681" s="56" t="s">
        <v>7791</v>
      </c>
      <c r="CM15681" s="56" t="s">
        <v>216</v>
      </c>
      <c r="CN15681" s="56" t="s">
        <v>216</v>
      </c>
      <c r="CO15681" s="52"/>
      <c r="CP15681" s="52"/>
      <c r="CQ15681" s="52"/>
      <c r="CR15681" s="52"/>
      <c r="CS15681" s="52"/>
      <c r="CT15681" s="52"/>
      <c r="CU15681" s="33"/>
      <c r="CV15681" s="33"/>
    </row>
    <row r="15682" spans="74:100">
      <c r="BV15682" s="62"/>
      <c r="BW15682" s="62"/>
      <c r="BX15682" s="62"/>
      <c r="BY15682" s="62"/>
      <c r="BZ15682" s="62"/>
      <c r="CA15682" s="62"/>
      <c r="CB15682" s="62"/>
      <c r="CC15682" s="62"/>
      <c r="CD15682" s="62"/>
      <c r="CE15682" s="62"/>
      <c r="CF15682" s="62"/>
      <c r="CL15682" s="35" t="s">
        <v>29089</v>
      </c>
      <c r="CM15682" s="35" t="s">
        <v>217</v>
      </c>
      <c r="CN15682" s="35" t="s">
        <v>217</v>
      </c>
      <c r="CO15682" s="52"/>
      <c r="CP15682" s="52"/>
      <c r="CQ15682" s="52"/>
      <c r="CR15682" s="52"/>
      <c r="CS15682" s="52"/>
      <c r="CT15682" s="52"/>
      <c r="CU15682" s="33"/>
      <c r="CV15682" s="33"/>
    </row>
    <row r="15683" spans="74:100">
      <c r="BV15683" s="62"/>
      <c r="BW15683" s="62"/>
      <c r="BX15683" s="62"/>
      <c r="BY15683" s="62"/>
      <c r="BZ15683" s="62"/>
      <c r="CA15683" s="62"/>
      <c r="CB15683" s="62"/>
      <c r="CC15683" s="62"/>
      <c r="CD15683" s="62"/>
      <c r="CE15683" s="62"/>
      <c r="CF15683" s="62"/>
      <c r="CL15683" s="56" t="s">
        <v>25208</v>
      </c>
      <c r="CM15683" s="56" t="s">
        <v>216</v>
      </c>
      <c r="CN15683" s="56" t="s">
        <v>216</v>
      </c>
      <c r="CO15683" s="52"/>
      <c r="CP15683" s="52"/>
      <c r="CQ15683" s="52"/>
      <c r="CR15683" s="52"/>
      <c r="CS15683" s="52"/>
      <c r="CT15683" s="52"/>
      <c r="CU15683" s="33"/>
      <c r="CV15683" s="33"/>
    </row>
    <row r="15684" spans="74:100">
      <c r="BV15684" s="62"/>
      <c r="BW15684" s="62"/>
      <c r="BX15684" s="62"/>
      <c r="BY15684" s="62"/>
      <c r="BZ15684" s="62"/>
      <c r="CA15684" s="62"/>
      <c r="CB15684" s="62"/>
      <c r="CC15684" s="62"/>
      <c r="CD15684" s="62"/>
      <c r="CE15684" s="62"/>
      <c r="CF15684" s="62"/>
      <c r="CL15684" s="56" t="s">
        <v>25209</v>
      </c>
      <c r="CM15684" s="56" t="s">
        <v>216</v>
      </c>
      <c r="CN15684" s="56" t="s">
        <v>216</v>
      </c>
      <c r="CO15684" s="52"/>
      <c r="CP15684" s="52"/>
      <c r="CQ15684" s="52"/>
      <c r="CR15684" s="52"/>
      <c r="CS15684" s="52"/>
      <c r="CT15684" s="52"/>
      <c r="CU15684" s="33"/>
      <c r="CV15684" s="33"/>
    </row>
    <row r="15685" spans="74:100">
      <c r="BV15685" s="62"/>
      <c r="BW15685" s="62"/>
      <c r="BX15685" s="62"/>
      <c r="BY15685" s="62"/>
      <c r="BZ15685" s="62"/>
      <c r="CA15685" s="62"/>
      <c r="CB15685" s="62"/>
      <c r="CC15685" s="62"/>
      <c r="CD15685" s="62"/>
      <c r="CE15685" s="62"/>
      <c r="CF15685" s="62"/>
      <c r="CL15685" s="35" t="s">
        <v>7788</v>
      </c>
      <c r="CM15685" s="35" t="s">
        <v>217</v>
      </c>
      <c r="CN15685" s="35" t="s">
        <v>217</v>
      </c>
      <c r="CO15685" s="52"/>
      <c r="CP15685" s="52"/>
      <c r="CQ15685" s="52"/>
      <c r="CR15685" s="52"/>
      <c r="CS15685" s="52"/>
      <c r="CT15685" s="52"/>
      <c r="CU15685" s="33"/>
      <c r="CV15685" s="33"/>
    </row>
    <row r="15686" spans="74:100">
      <c r="BV15686" s="62"/>
      <c r="BW15686" s="62"/>
      <c r="BX15686" s="62"/>
      <c r="BY15686" s="62"/>
      <c r="BZ15686" s="62"/>
      <c r="CA15686" s="62"/>
      <c r="CB15686" s="62"/>
      <c r="CC15686" s="62"/>
      <c r="CD15686" s="62"/>
      <c r="CE15686" s="62"/>
      <c r="CF15686" s="62"/>
      <c r="CL15686" s="56" t="s">
        <v>7792</v>
      </c>
      <c r="CM15686" s="56" t="s">
        <v>216</v>
      </c>
      <c r="CN15686" s="56" t="s">
        <v>216</v>
      </c>
      <c r="CO15686" s="52"/>
      <c r="CP15686" s="52"/>
      <c r="CQ15686" s="52"/>
      <c r="CR15686" s="52"/>
      <c r="CS15686" s="52"/>
      <c r="CT15686" s="52"/>
      <c r="CU15686" s="33"/>
      <c r="CV15686" s="33"/>
    </row>
    <row r="15687" spans="74:100">
      <c r="BV15687" s="62"/>
      <c r="BW15687" s="62"/>
      <c r="BX15687" s="62"/>
      <c r="BY15687" s="62"/>
      <c r="BZ15687" s="62"/>
      <c r="CA15687" s="62"/>
      <c r="CB15687" s="62"/>
      <c r="CC15687" s="62"/>
      <c r="CD15687" s="62"/>
      <c r="CE15687" s="62"/>
      <c r="CF15687" s="62"/>
      <c r="CL15687" s="56" t="s">
        <v>7795</v>
      </c>
      <c r="CM15687" s="56" t="s">
        <v>217</v>
      </c>
      <c r="CN15687" s="56" t="s">
        <v>217</v>
      </c>
      <c r="CO15687" s="52"/>
      <c r="CP15687" s="52"/>
      <c r="CQ15687" s="52"/>
      <c r="CR15687" s="52"/>
      <c r="CS15687" s="52"/>
      <c r="CT15687" s="52"/>
      <c r="CU15687" s="33"/>
      <c r="CV15687" s="33"/>
    </row>
    <row r="15688" spans="74:100">
      <c r="BV15688" s="62"/>
      <c r="BW15688" s="62"/>
      <c r="BX15688" s="62"/>
      <c r="BY15688" s="62"/>
      <c r="BZ15688" s="62"/>
      <c r="CA15688" s="62"/>
      <c r="CB15688" s="62"/>
      <c r="CC15688" s="62"/>
      <c r="CD15688" s="62"/>
      <c r="CE15688" s="62"/>
      <c r="CF15688" s="62"/>
      <c r="CL15688" s="56" t="s">
        <v>25210</v>
      </c>
      <c r="CM15688" s="56" t="s">
        <v>217</v>
      </c>
      <c r="CN15688" s="56" t="s">
        <v>217</v>
      </c>
      <c r="CO15688" s="52"/>
      <c r="CP15688" s="52"/>
      <c r="CQ15688" s="52"/>
      <c r="CR15688" s="52"/>
      <c r="CS15688" s="52"/>
      <c r="CT15688" s="52"/>
      <c r="CU15688" s="33"/>
      <c r="CV15688" s="33"/>
    </row>
    <row r="15689" spans="74:100">
      <c r="BV15689" s="62"/>
      <c r="BW15689" s="62"/>
      <c r="BX15689" s="62"/>
      <c r="BY15689" s="62"/>
      <c r="BZ15689" s="62"/>
      <c r="CA15689" s="62"/>
      <c r="CB15689" s="62"/>
      <c r="CC15689" s="62"/>
      <c r="CD15689" s="62"/>
      <c r="CE15689" s="62"/>
      <c r="CF15689" s="62"/>
      <c r="CL15689" s="56" t="s">
        <v>25211</v>
      </c>
      <c r="CM15689" s="56" t="s">
        <v>217</v>
      </c>
      <c r="CN15689" s="56" t="s">
        <v>217</v>
      </c>
      <c r="CO15689" s="52"/>
      <c r="CP15689" s="52"/>
      <c r="CQ15689" s="52"/>
      <c r="CR15689" s="52"/>
      <c r="CS15689" s="52"/>
      <c r="CT15689" s="52"/>
      <c r="CU15689" s="33"/>
      <c r="CV15689" s="33"/>
    </row>
    <row r="15690" spans="74:100">
      <c r="BV15690" s="62"/>
      <c r="BW15690" s="62"/>
      <c r="BX15690" s="62"/>
      <c r="BY15690" s="62"/>
      <c r="BZ15690" s="62"/>
      <c r="CA15690" s="62"/>
      <c r="CB15690" s="62"/>
      <c r="CC15690" s="62"/>
      <c r="CD15690" s="62"/>
      <c r="CE15690" s="62"/>
      <c r="CF15690" s="62"/>
      <c r="CL15690" s="56" t="s">
        <v>25212</v>
      </c>
      <c r="CM15690" s="56" t="s">
        <v>217</v>
      </c>
      <c r="CN15690" s="56" t="s">
        <v>217</v>
      </c>
      <c r="CO15690" s="52"/>
      <c r="CP15690" s="52"/>
      <c r="CQ15690" s="52"/>
      <c r="CR15690" s="52"/>
      <c r="CS15690" s="52"/>
      <c r="CT15690" s="52"/>
      <c r="CU15690" s="33"/>
      <c r="CV15690" s="33"/>
    </row>
    <row r="15691" spans="74:100">
      <c r="BV15691" s="62"/>
      <c r="BW15691" s="62"/>
      <c r="BX15691" s="62"/>
      <c r="BY15691" s="62"/>
      <c r="BZ15691" s="62"/>
      <c r="CA15691" s="62"/>
      <c r="CB15691" s="62"/>
      <c r="CC15691" s="62"/>
      <c r="CD15691" s="62"/>
      <c r="CE15691" s="62"/>
      <c r="CF15691" s="62"/>
      <c r="CL15691" s="35" t="s">
        <v>7794</v>
      </c>
      <c r="CM15691" s="35" t="s">
        <v>217</v>
      </c>
      <c r="CN15691" s="35" t="s">
        <v>217</v>
      </c>
      <c r="CO15691" s="52"/>
      <c r="CP15691" s="52"/>
      <c r="CQ15691" s="52"/>
      <c r="CR15691" s="52"/>
      <c r="CS15691" s="52"/>
      <c r="CT15691" s="52"/>
      <c r="CU15691" s="33"/>
      <c r="CV15691" s="33"/>
    </row>
    <row r="15692" spans="74:100">
      <c r="BV15692" s="62"/>
      <c r="BW15692" s="62"/>
      <c r="BX15692" s="62"/>
      <c r="BY15692" s="62"/>
      <c r="BZ15692" s="62"/>
      <c r="CA15692" s="62"/>
      <c r="CB15692" s="62"/>
      <c r="CC15692" s="62"/>
      <c r="CD15692" s="62"/>
      <c r="CE15692" s="62"/>
      <c r="CF15692" s="62"/>
      <c r="CL15692" s="56" t="s">
        <v>23499</v>
      </c>
      <c r="CM15692" s="56" t="s">
        <v>217</v>
      </c>
      <c r="CN15692" s="56" t="s">
        <v>217</v>
      </c>
      <c r="CO15692" s="52"/>
      <c r="CP15692" s="52"/>
      <c r="CQ15692" s="52"/>
      <c r="CR15692" s="52"/>
      <c r="CS15692" s="52"/>
      <c r="CT15692" s="52"/>
      <c r="CU15692" s="33"/>
      <c r="CV15692" s="33"/>
    </row>
    <row r="15693" spans="74:100">
      <c r="BV15693" s="62"/>
      <c r="BW15693" s="62"/>
      <c r="BX15693" s="62"/>
      <c r="BY15693" s="62"/>
      <c r="BZ15693" s="62"/>
      <c r="CA15693" s="62"/>
      <c r="CB15693" s="62"/>
      <c r="CC15693" s="62"/>
      <c r="CD15693" s="62"/>
      <c r="CE15693" s="62"/>
      <c r="CF15693" s="62"/>
      <c r="CL15693" s="56" t="s">
        <v>849</v>
      </c>
      <c r="CM15693" s="56" t="s">
        <v>217</v>
      </c>
      <c r="CN15693" s="56" t="s">
        <v>217</v>
      </c>
      <c r="CO15693" s="52"/>
      <c r="CP15693" s="52"/>
      <c r="CQ15693" s="52"/>
      <c r="CR15693" s="52"/>
      <c r="CS15693" s="52"/>
      <c r="CT15693" s="52"/>
      <c r="CU15693" s="33"/>
      <c r="CV15693" s="33"/>
    </row>
    <row r="15694" spans="74:100">
      <c r="BV15694" s="62"/>
      <c r="BW15694" s="62"/>
      <c r="BX15694" s="62"/>
      <c r="BY15694" s="62"/>
      <c r="BZ15694" s="62"/>
      <c r="CA15694" s="62"/>
      <c r="CB15694" s="62"/>
      <c r="CC15694" s="62"/>
      <c r="CD15694" s="62"/>
      <c r="CE15694" s="62"/>
      <c r="CF15694" s="62"/>
      <c r="CL15694" s="56" t="s">
        <v>7798</v>
      </c>
      <c r="CM15694" s="56" t="s">
        <v>217</v>
      </c>
      <c r="CN15694" s="56" t="s">
        <v>217</v>
      </c>
      <c r="CO15694" s="52"/>
      <c r="CP15694" s="52"/>
      <c r="CQ15694" s="52"/>
      <c r="CR15694" s="52"/>
      <c r="CS15694" s="52"/>
      <c r="CT15694" s="52"/>
      <c r="CU15694" s="33"/>
      <c r="CV15694" s="33"/>
    </row>
    <row r="15695" spans="74:100">
      <c r="BV15695" s="62"/>
      <c r="BW15695" s="62"/>
      <c r="BX15695" s="62"/>
      <c r="BY15695" s="62"/>
      <c r="BZ15695" s="62"/>
      <c r="CA15695" s="62"/>
      <c r="CB15695" s="62"/>
      <c r="CC15695" s="62"/>
      <c r="CD15695" s="62"/>
      <c r="CE15695" s="62"/>
      <c r="CF15695" s="62"/>
      <c r="CL15695" s="35" t="s">
        <v>7796</v>
      </c>
      <c r="CM15695" s="35" t="s">
        <v>217</v>
      </c>
      <c r="CN15695" s="35" t="s">
        <v>217</v>
      </c>
      <c r="CO15695" s="52"/>
      <c r="CP15695" s="52"/>
      <c r="CQ15695" s="52"/>
      <c r="CR15695" s="52"/>
      <c r="CS15695" s="52"/>
      <c r="CT15695" s="52"/>
      <c r="CU15695" s="33"/>
      <c r="CV15695" s="33"/>
    </row>
    <row r="15696" spans="74:100">
      <c r="BV15696" s="62"/>
      <c r="BW15696" s="62"/>
      <c r="BX15696" s="62"/>
      <c r="BY15696" s="62"/>
      <c r="BZ15696" s="62"/>
      <c r="CA15696" s="62"/>
      <c r="CB15696" s="62"/>
      <c r="CC15696" s="62"/>
      <c r="CD15696" s="62"/>
      <c r="CE15696" s="62"/>
      <c r="CF15696" s="62"/>
      <c r="CL15696" s="56" t="s">
        <v>7799</v>
      </c>
      <c r="CM15696" s="56" t="s">
        <v>217</v>
      </c>
      <c r="CN15696" s="56" t="s">
        <v>217</v>
      </c>
      <c r="CO15696" s="52"/>
      <c r="CP15696" s="52"/>
      <c r="CQ15696" s="52"/>
      <c r="CR15696" s="52"/>
      <c r="CS15696" s="52"/>
      <c r="CT15696" s="52"/>
      <c r="CU15696" s="33"/>
      <c r="CV15696" s="33"/>
    </row>
    <row r="15697" spans="74:100">
      <c r="BV15697" s="62"/>
      <c r="BW15697" s="62"/>
      <c r="BX15697" s="62"/>
      <c r="BY15697" s="62"/>
      <c r="BZ15697" s="62"/>
      <c r="CA15697" s="62"/>
      <c r="CB15697" s="62"/>
      <c r="CC15697" s="62"/>
      <c r="CD15697" s="62"/>
      <c r="CE15697" s="62"/>
      <c r="CF15697" s="62"/>
      <c r="CL15697" s="56" t="s">
        <v>7800</v>
      </c>
      <c r="CM15697" s="56" t="s">
        <v>217</v>
      </c>
      <c r="CN15697" s="56" t="s">
        <v>217</v>
      </c>
      <c r="CO15697" s="52"/>
      <c r="CP15697" s="52"/>
      <c r="CQ15697" s="52"/>
      <c r="CR15697" s="52"/>
      <c r="CS15697" s="52"/>
      <c r="CT15697" s="52"/>
      <c r="CU15697" s="33"/>
      <c r="CV15697" s="33"/>
    </row>
    <row r="15698" spans="74:100">
      <c r="BV15698" s="62"/>
      <c r="BW15698" s="62"/>
      <c r="BX15698" s="62"/>
      <c r="BY15698" s="62"/>
      <c r="BZ15698" s="62"/>
      <c r="CA15698" s="62"/>
      <c r="CB15698" s="62"/>
      <c r="CC15698" s="62"/>
      <c r="CD15698" s="62"/>
      <c r="CE15698" s="62"/>
      <c r="CF15698" s="62"/>
      <c r="CL15698" s="56" t="s">
        <v>850</v>
      </c>
      <c r="CM15698" s="56" t="s">
        <v>217</v>
      </c>
      <c r="CN15698" s="56" t="s">
        <v>217</v>
      </c>
      <c r="CO15698" s="52"/>
      <c r="CP15698" s="52"/>
      <c r="CQ15698" s="52"/>
      <c r="CR15698" s="52"/>
      <c r="CS15698" s="52"/>
      <c r="CT15698" s="52"/>
      <c r="CU15698" s="33"/>
      <c r="CV15698" s="33"/>
    </row>
    <row r="15699" spans="74:100">
      <c r="BV15699" s="62"/>
      <c r="BW15699" s="62"/>
      <c r="BX15699" s="62"/>
      <c r="BY15699" s="62"/>
      <c r="BZ15699" s="62"/>
      <c r="CA15699" s="62"/>
      <c r="CB15699" s="62"/>
      <c r="CC15699" s="62"/>
      <c r="CD15699" s="62"/>
      <c r="CE15699" s="62"/>
      <c r="CF15699" s="62"/>
      <c r="CL15699" s="56" t="s">
        <v>7801</v>
      </c>
      <c r="CM15699" s="56" t="s">
        <v>217</v>
      </c>
      <c r="CN15699" s="56" t="s">
        <v>217</v>
      </c>
      <c r="CO15699" s="52"/>
      <c r="CP15699" s="52"/>
      <c r="CQ15699" s="52"/>
      <c r="CR15699" s="52"/>
      <c r="CS15699" s="52"/>
      <c r="CT15699" s="52"/>
      <c r="CU15699" s="33"/>
      <c r="CV15699" s="33"/>
    </row>
    <row r="15700" spans="74:100">
      <c r="BV15700" s="62"/>
      <c r="BW15700" s="62"/>
      <c r="BX15700" s="62"/>
      <c r="BY15700" s="62"/>
      <c r="BZ15700" s="62"/>
      <c r="CA15700" s="62"/>
      <c r="CB15700" s="62"/>
      <c r="CC15700" s="62"/>
      <c r="CD15700" s="62"/>
      <c r="CE15700" s="62"/>
      <c r="CF15700" s="62"/>
      <c r="CL15700" s="56" t="s">
        <v>7802</v>
      </c>
      <c r="CM15700" s="56" t="s">
        <v>217</v>
      </c>
      <c r="CN15700" s="56" t="s">
        <v>217</v>
      </c>
      <c r="CO15700" s="52"/>
      <c r="CP15700" s="52"/>
      <c r="CQ15700" s="52"/>
      <c r="CR15700" s="52"/>
      <c r="CS15700" s="52"/>
      <c r="CT15700" s="52"/>
      <c r="CU15700" s="33"/>
      <c r="CV15700" s="33"/>
    </row>
    <row r="15701" spans="74:100">
      <c r="BV15701" s="62"/>
      <c r="BW15701" s="62"/>
      <c r="BX15701" s="62"/>
      <c r="BY15701" s="62"/>
      <c r="BZ15701" s="62"/>
      <c r="CA15701" s="62"/>
      <c r="CB15701" s="62"/>
      <c r="CC15701" s="62"/>
      <c r="CD15701" s="62"/>
      <c r="CE15701" s="62"/>
      <c r="CF15701" s="62"/>
      <c r="CL15701" s="56" t="s">
        <v>851</v>
      </c>
      <c r="CM15701" s="56" t="s">
        <v>215</v>
      </c>
      <c r="CN15701" s="56" t="s">
        <v>215</v>
      </c>
      <c r="CO15701" s="52"/>
      <c r="CP15701" s="52"/>
      <c r="CQ15701" s="52"/>
      <c r="CR15701" s="52"/>
      <c r="CS15701" s="52"/>
      <c r="CT15701" s="52"/>
      <c r="CU15701" s="33"/>
      <c r="CV15701" s="33"/>
    </row>
    <row r="15702" spans="74:100">
      <c r="BV15702" s="62"/>
      <c r="BW15702" s="62"/>
      <c r="BX15702" s="62"/>
      <c r="BY15702" s="62"/>
      <c r="BZ15702" s="62"/>
      <c r="CA15702" s="62"/>
      <c r="CB15702" s="62"/>
      <c r="CC15702" s="62"/>
      <c r="CD15702" s="62"/>
      <c r="CE15702" s="62"/>
      <c r="CF15702" s="62"/>
      <c r="CL15702" s="35" t="s">
        <v>14399</v>
      </c>
      <c r="CM15702" s="35" t="s">
        <v>217</v>
      </c>
      <c r="CN15702" s="35" t="s">
        <v>217</v>
      </c>
      <c r="CO15702" s="52"/>
      <c r="CP15702" s="52"/>
      <c r="CQ15702" s="52"/>
      <c r="CR15702" s="52"/>
      <c r="CS15702" s="52"/>
      <c r="CT15702" s="52"/>
      <c r="CU15702" s="33"/>
      <c r="CV15702" s="33"/>
    </row>
    <row r="15703" spans="74:100">
      <c r="BV15703" s="62"/>
      <c r="BW15703" s="62"/>
      <c r="BX15703" s="62"/>
      <c r="BY15703" s="62"/>
      <c r="BZ15703" s="62"/>
      <c r="CA15703" s="62"/>
      <c r="CB15703" s="62"/>
      <c r="CC15703" s="62"/>
      <c r="CD15703" s="62"/>
      <c r="CE15703" s="62"/>
      <c r="CF15703" s="62"/>
      <c r="CL15703" s="56" t="s">
        <v>7805</v>
      </c>
      <c r="CM15703" s="56" t="s">
        <v>216</v>
      </c>
      <c r="CN15703" s="56" t="s">
        <v>216</v>
      </c>
      <c r="CO15703" s="52"/>
      <c r="CP15703" s="52"/>
      <c r="CQ15703" s="52"/>
      <c r="CR15703" s="52"/>
      <c r="CS15703" s="52"/>
      <c r="CT15703" s="52"/>
      <c r="CU15703" s="33"/>
      <c r="CV15703" s="33"/>
    </row>
    <row r="15704" spans="74:100">
      <c r="BV15704" s="62"/>
      <c r="BW15704" s="62"/>
      <c r="BX15704" s="62"/>
      <c r="BY15704" s="62"/>
      <c r="BZ15704" s="62"/>
      <c r="CA15704" s="62"/>
      <c r="CB15704" s="62"/>
      <c r="CC15704" s="62"/>
      <c r="CD15704" s="62"/>
      <c r="CE15704" s="62"/>
      <c r="CF15704" s="62"/>
      <c r="CL15704" s="56" t="s">
        <v>23500</v>
      </c>
      <c r="CM15704" s="56" t="s">
        <v>216</v>
      </c>
      <c r="CN15704" s="56" t="s">
        <v>216</v>
      </c>
      <c r="CO15704" s="52"/>
      <c r="CP15704" s="52"/>
      <c r="CQ15704" s="52"/>
      <c r="CR15704" s="52"/>
      <c r="CS15704" s="52"/>
      <c r="CT15704" s="52"/>
      <c r="CU15704" s="33"/>
      <c r="CV15704" s="33"/>
    </row>
    <row r="15705" spans="74:100">
      <c r="BV15705" s="62"/>
      <c r="BW15705" s="62"/>
      <c r="BX15705" s="62"/>
      <c r="BY15705" s="62"/>
      <c r="BZ15705" s="62"/>
      <c r="CA15705" s="62"/>
      <c r="CB15705" s="62"/>
      <c r="CC15705" s="62"/>
      <c r="CD15705" s="62"/>
      <c r="CE15705" s="62"/>
      <c r="CF15705" s="62"/>
      <c r="CL15705" s="56" t="s">
        <v>7806</v>
      </c>
      <c r="CM15705" s="56" t="s">
        <v>216</v>
      </c>
      <c r="CN15705" s="56" t="s">
        <v>216</v>
      </c>
      <c r="CO15705" s="52"/>
      <c r="CP15705" s="52"/>
      <c r="CQ15705" s="52"/>
      <c r="CR15705" s="52"/>
      <c r="CS15705" s="52"/>
      <c r="CT15705" s="52"/>
      <c r="CU15705" s="33"/>
      <c r="CV15705" s="33"/>
    </row>
    <row r="15706" spans="74:100">
      <c r="BV15706" s="62"/>
      <c r="BW15706" s="62"/>
      <c r="BX15706" s="62"/>
      <c r="BY15706" s="62"/>
      <c r="BZ15706" s="62"/>
      <c r="CA15706" s="62"/>
      <c r="CB15706" s="62"/>
      <c r="CC15706" s="62"/>
      <c r="CD15706" s="62"/>
      <c r="CE15706" s="62"/>
      <c r="CF15706" s="62"/>
      <c r="CL15706" s="56" t="s">
        <v>7807</v>
      </c>
      <c r="CM15706" s="56" t="s">
        <v>216</v>
      </c>
      <c r="CN15706" s="56" t="s">
        <v>216</v>
      </c>
      <c r="CO15706" s="52"/>
      <c r="CP15706" s="52"/>
      <c r="CQ15706" s="52"/>
      <c r="CR15706" s="52"/>
      <c r="CS15706" s="52"/>
      <c r="CT15706" s="52"/>
      <c r="CU15706" s="33"/>
      <c r="CV15706" s="33"/>
    </row>
    <row r="15707" spans="74:100">
      <c r="BV15707" s="62"/>
      <c r="BW15707" s="62"/>
      <c r="BX15707" s="62"/>
      <c r="BY15707" s="62"/>
      <c r="BZ15707" s="62"/>
      <c r="CA15707" s="62"/>
      <c r="CB15707" s="62"/>
      <c r="CC15707" s="62"/>
      <c r="CD15707" s="62"/>
      <c r="CE15707" s="62"/>
      <c r="CF15707" s="62"/>
      <c r="CL15707" s="56" t="s">
        <v>7808</v>
      </c>
      <c r="CM15707" s="56" t="s">
        <v>216</v>
      </c>
      <c r="CN15707" s="56" t="s">
        <v>216</v>
      </c>
      <c r="CO15707" s="52"/>
      <c r="CP15707" s="52"/>
      <c r="CQ15707" s="52"/>
      <c r="CR15707" s="52"/>
      <c r="CS15707" s="52"/>
      <c r="CT15707" s="52"/>
      <c r="CU15707" s="33"/>
      <c r="CV15707" s="33"/>
    </row>
    <row r="15708" spans="74:100">
      <c r="BV15708" s="62"/>
      <c r="BW15708" s="62"/>
      <c r="BX15708" s="62"/>
      <c r="BY15708" s="62"/>
      <c r="BZ15708" s="62"/>
      <c r="CA15708" s="62"/>
      <c r="CB15708" s="62"/>
      <c r="CC15708" s="62"/>
      <c r="CD15708" s="62"/>
      <c r="CE15708" s="62"/>
      <c r="CF15708" s="62"/>
      <c r="CL15708" s="56" t="s">
        <v>25213</v>
      </c>
      <c r="CM15708" s="56" t="s">
        <v>216</v>
      </c>
      <c r="CN15708" s="56" t="s">
        <v>216</v>
      </c>
      <c r="CO15708" s="52"/>
      <c r="CP15708" s="52"/>
      <c r="CQ15708" s="52"/>
      <c r="CR15708" s="52"/>
      <c r="CS15708" s="52"/>
      <c r="CT15708" s="52"/>
      <c r="CU15708" s="33"/>
      <c r="CV15708" s="33"/>
    </row>
    <row r="15709" spans="74:100">
      <c r="BV15709" s="62"/>
      <c r="BW15709" s="62"/>
      <c r="BX15709" s="62"/>
      <c r="BY15709" s="62"/>
      <c r="BZ15709" s="62"/>
      <c r="CA15709" s="62"/>
      <c r="CB15709" s="62"/>
      <c r="CC15709" s="62"/>
      <c r="CD15709" s="62"/>
      <c r="CE15709" s="62"/>
      <c r="CF15709" s="62"/>
      <c r="CL15709" s="56" t="s">
        <v>25214</v>
      </c>
      <c r="CM15709" s="56" t="s">
        <v>216</v>
      </c>
      <c r="CN15709" s="56" t="s">
        <v>216</v>
      </c>
      <c r="CO15709" s="52"/>
      <c r="CP15709" s="52"/>
      <c r="CQ15709" s="52"/>
      <c r="CR15709" s="52"/>
      <c r="CS15709" s="52"/>
      <c r="CT15709" s="52"/>
      <c r="CU15709" s="33"/>
      <c r="CV15709" s="33"/>
    </row>
    <row r="15710" spans="74:100">
      <c r="BV15710" s="62"/>
      <c r="BW15710" s="62"/>
      <c r="BX15710" s="62"/>
      <c r="BY15710" s="62"/>
      <c r="BZ15710" s="62"/>
      <c r="CA15710" s="62"/>
      <c r="CB15710" s="62"/>
      <c r="CC15710" s="62"/>
      <c r="CD15710" s="62"/>
      <c r="CE15710" s="62"/>
      <c r="CF15710" s="62"/>
      <c r="CL15710" s="56" t="s">
        <v>7809</v>
      </c>
      <c r="CM15710" s="56" t="s">
        <v>216</v>
      </c>
      <c r="CN15710" s="56" t="s">
        <v>216</v>
      </c>
      <c r="CO15710" s="52"/>
      <c r="CP15710" s="52"/>
      <c r="CQ15710" s="52"/>
      <c r="CR15710" s="52"/>
      <c r="CS15710" s="52"/>
      <c r="CT15710" s="52"/>
      <c r="CU15710" s="33"/>
      <c r="CV15710" s="33"/>
    </row>
    <row r="15711" spans="74:100">
      <c r="BV15711" s="62"/>
      <c r="BW15711" s="62"/>
      <c r="BX15711" s="62"/>
      <c r="BY15711" s="62"/>
      <c r="BZ15711" s="62"/>
      <c r="CA15711" s="62"/>
      <c r="CB15711" s="62"/>
      <c r="CC15711" s="62"/>
      <c r="CD15711" s="62"/>
      <c r="CE15711" s="62"/>
      <c r="CF15711" s="62"/>
      <c r="CL15711" s="56" t="s">
        <v>7810</v>
      </c>
      <c r="CM15711" s="56" t="s">
        <v>216</v>
      </c>
      <c r="CN15711" s="56" t="s">
        <v>216</v>
      </c>
      <c r="CO15711" s="52"/>
      <c r="CP15711" s="52"/>
      <c r="CQ15711" s="52"/>
      <c r="CR15711" s="52"/>
      <c r="CS15711" s="52"/>
      <c r="CT15711" s="52"/>
      <c r="CU15711" s="33"/>
      <c r="CV15711" s="33"/>
    </row>
    <row r="15712" spans="74:100">
      <c r="BV15712" s="62"/>
      <c r="BW15712" s="62"/>
      <c r="BX15712" s="62"/>
      <c r="BY15712" s="62"/>
      <c r="BZ15712" s="62"/>
      <c r="CA15712" s="62"/>
      <c r="CB15712" s="62"/>
      <c r="CC15712" s="62"/>
      <c r="CD15712" s="62"/>
      <c r="CE15712" s="62"/>
      <c r="CF15712" s="62"/>
      <c r="CL15712" s="56" t="s">
        <v>25215</v>
      </c>
      <c r="CM15712" s="56" t="s">
        <v>216</v>
      </c>
      <c r="CN15712" s="56" t="s">
        <v>216</v>
      </c>
      <c r="CO15712" s="52"/>
      <c r="CP15712" s="52"/>
      <c r="CQ15712" s="52"/>
      <c r="CR15712" s="52"/>
      <c r="CS15712" s="52"/>
      <c r="CT15712" s="52"/>
      <c r="CU15712" s="33"/>
      <c r="CV15712" s="33"/>
    </row>
    <row r="15713" spans="74:100">
      <c r="BV15713" s="62"/>
      <c r="BW15713" s="62"/>
      <c r="BX15713" s="62"/>
      <c r="BY15713" s="62"/>
      <c r="BZ15713" s="62"/>
      <c r="CA15713" s="62"/>
      <c r="CB15713" s="62"/>
      <c r="CC15713" s="62"/>
      <c r="CD15713" s="62"/>
      <c r="CE15713" s="62"/>
      <c r="CF15713" s="62"/>
      <c r="CL15713" s="56" t="s">
        <v>23501</v>
      </c>
      <c r="CM15713" s="56" t="s">
        <v>216</v>
      </c>
      <c r="CN15713" s="56" t="s">
        <v>216</v>
      </c>
      <c r="CO15713" s="52"/>
      <c r="CP15713" s="52"/>
      <c r="CQ15713" s="52"/>
      <c r="CR15713" s="52"/>
      <c r="CS15713" s="52"/>
      <c r="CT15713" s="52"/>
      <c r="CU15713" s="33"/>
      <c r="CV15713" s="33"/>
    </row>
    <row r="15714" spans="74:100">
      <c r="BV15714" s="62"/>
      <c r="BW15714" s="62"/>
      <c r="BX15714" s="62"/>
      <c r="BY15714" s="62"/>
      <c r="BZ15714" s="62"/>
      <c r="CA15714" s="62"/>
      <c r="CB15714" s="62"/>
      <c r="CC15714" s="62"/>
      <c r="CD15714" s="62"/>
      <c r="CE15714" s="62"/>
      <c r="CF15714" s="62"/>
      <c r="CL15714" s="56" t="s">
        <v>23502</v>
      </c>
      <c r="CM15714" s="56" t="s">
        <v>216</v>
      </c>
      <c r="CN15714" s="56" t="s">
        <v>216</v>
      </c>
      <c r="CO15714" s="52"/>
      <c r="CP15714" s="52"/>
      <c r="CQ15714" s="52"/>
      <c r="CR15714" s="52"/>
      <c r="CS15714" s="52"/>
      <c r="CT15714" s="52"/>
      <c r="CU15714" s="33"/>
      <c r="CV15714" s="33"/>
    </row>
    <row r="15715" spans="74:100">
      <c r="BV15715" s="62"/>
      <c r="BW15715" s="62"/>
      <c r="BX15715" s="62"/>
      <c r="BY15715" s="62"/>
      <c r="BZ15715" s="62"/>
      <c r="CA15715" s="62"/>
      <c r="CB15715" s="62"/>
      <c r="CC15715" s="62"/>
      <c r="CD15715" s="62"/>
      <c r="CE15715" s="62"/>
      <c r="CF15715" s="62"/>
      <c r="CL15715" s="56" t="s">
        <v>7811</v>
      </c>
      <c r="CM15715" s="56" t="s">
        <v>216</v>
      </c>
      <c r="CN15715" s="56" t="s">
        <v>216</v>
      </c>
      <c r="CO15715" s="52"/>
      <c r="CP15715" s="52"/>
      <c r="CQ15715" s="52"/>
      <c r="CR15715" s="52"/>
      <c r="CS15715" s="52"/>
      <c r="CT15715" s="52"/>
      <c r="CU15715" s="33"/>
      <c r="CV15715" s="33"/>
    </row>
    <row r="15716" spans="74:100">
      <c r="BV15716" s="62"/>
      <c r="BW15716" s="62"/>
      <c r="BX15716" s="62"/>
      <c r="BY15716" s="62"/>
      <c r="BZ15716" s="62"/>
      <c r="CA15716" s="62"/>
      <c r="CB15716" s="62"/>
      <c r="CC15716" s="62"/>
      <c r="CD15716" s="62"/>
      <c r="CE15716" s="62"/>
      <c r="CF15716" s="62"/>
      <c r="CL15716" s="56" t="s">
        <v>7812</v>
      </c>
      <c r="CM15716" s="56" t="s">
        <v>216</v>
      </c>
      <c r="CN15716" s="56" t="s">
        <v>216</v>
      </c>
      <c r="CO15716" s="52"/>
      <c r="CP15716" s="52"/>
      <c r="CQ15716" s="52"/>
      <c r="CR15716" s="52"/>
      <c r="CS15716" s="52"/>
      <c r="CT15716" s="52"/>
      <c r="CU15716" s="33"/>
      <c r="CV15716" s="33"/>
    </row>
    <row r="15717" spans="74:100">
      <c r="BV15717" s="62"/>
      <c r="BW15717" s="62"/>
      <c r="BX15717" s="62"/>
      <c r="BY15717" s="62"/>
      <c r="BZ15717" s="62"/>
      <c r="CA15717" s="62"/>
      <c r="CB15717" s="62"/>
      <c r="CC15717" s="62"/>
      <c r="CD15717" s="62"/>
      <c r="CE15717" s="62"/>
      <c r="CF15717" s="62"/>
      <c r="CL15717" s="56" t="s">
        <v>7813</v>
      </c>
      <c r="CM15717" s="56" t="s">
        <v>216</v>
      </c>
      <c r="CN15717" s="56" t="s">
        <v>216</v>
      </c>
      <c r="CO15717" s="52"/>
      <c r="CP15717" s="52"/>
      <c r="CQ15717" s="52"/>
      <c r="CR15717" s="52"/>
      <c r="CS15717" s="52"/>
      <c r="CT15717" s="52"/>
      <c r="CU15717" s="33"/>
      <c r="CV15717" s="33"/>
    </row>
    <row r="15718" spans="74:100">
      <c r="BV15718" s="62"/>
      <c r="BW15718" s="62"/>
      <c r="BX15718" s="62"/>
      <c r="BY15718" s="62"/>
      <c r="BZ15718" s="62"/>
      <c r="CA15718" s="62"/>
      <c r="CB15718" s="62"/>
      <c r="CC15718" s="62"/>
      <c r="CD15718" s="62"/>
      <c r="CE15718" s="62"/>
      <c r="CF15718" s="62"/>
      <c r="CL15718" s="56" t="s">
        <v>7814</v>
      </c>
      <c r="CM15718" s="56" t="s">
        <v>216</v>
      </c>
      <c r="CN15718" s="56" t="s">
        <v>216</v>
      </c>
      <c r="CO15718" s="52"/>
      <c r="CP15718" s="52"/>
      <c r="CQ15718" s="52"/>
      <c r="CR15718" s="52"/>
      <c r="CS15718" s="52"/>
      <c r="CT15718" s="52"/>
      <c r="CU15718" s="33"/>
      <c r="CV15718" s="33"/>
    </row>
    <row r="15719" spans="74:100">
      <c r="BV15719" s="62"/>
      <c r="BW15719" s="62"/>
      <c r="BX15719" s="62"/>
      <c r="BY15719" s="62"/>
      <c r="BZ15719" s="62"/>
      <c r="CA15719" s="62"/>
      <c r="CB15719" s="62"/>
      <c r="CC15719" s="62"/>
      <c r="CD15719" s="62"/>
      <c r="CE15719" s="62"/>
      <c r="CF15719" s="62"/>
      <c r="CL15719" s="56" t="s">
        <v>7815</v>
      </c>
      <c r="CM15719" s="56" t="s">
        <v>216</v>
      </c>
      <c r="CN15719" s="56" t="s">
        <v>216</v>
      </c>
      <c r="CO15719" s="52"/>
      <c r="CP15719" s="52"/>
      <c r="CQ15719" s="52"/>
      <c r="CR15719" s="52"/>
      <c r="CS15719" s="52"/>
      <c r="CT15719" s="52"/>
      <c r="CU15719" s="33"/>
      <c r="CV15719" s="33"/>
    </row>
    <row r="15720" spans="74:100">
      <c r="BV15720" s="62"/>
      <c r="BW15720" s="62"/>
      <c r="BX15720" s="62"/>
      <c r="BY15720" s="62"/>
      <c r="BZ15720" s="62"/>
      <c r="CA15720" s="62"/>
      <c r="CB15720" s="62"/>
      <c r="CC15720" s="62"/>
      <c r="CD15720" s="62"/>
      <c r="CE15720" s="62"/>
      <c r="CF15720" s="62"/>
      <c r="CL15720" s="56" t="s">
        <v>853</v>
      </c>
      <c r="CM15720" s="56" t="s">
        <v>213</v>
      </c>
      <c r="CN15720" s="56" t="s">
        <v>213</v>
      </c>
      <c r="CO15720" s="52"/>
      <c r="CP15720" s="52"/>
      <c r="CQ15720" s="52"/>
      <c r="CR15720" s="52"/>
      <c r="CS15720" s="52"/>
      <c r="CT15720" s="52"/>
      <c r="CU15720" s="33"/>
      <c r="CV15720" s="33"/>
    </row>
    <row r="15721" spans="74:100">
      <c r="BV15721" s="62"/>
      <c r="BW15721" s="62"/>
      <c r="BX15721" s="62"/>
      <c r="BY15721" s="62"/>
      <c r="BZ15721" s="62"/>
      <c r="CA15721" s="62"/>
      <c r="CB15721" s="62"/>
      <c r="CC15721" s="62"/>
      <c r="CD15721" s="62"/>
      <c r="CE15721" s="62"/>
      <c r="CF15721" s="62"/>
      <c r="CL15721" s="35" t="s">
        <v>7816</v>
      </c>
      <c r="CM15721" s="35" t="s">
        <v>217</v>
      </c>
      <c r="CN15721" s="35" t="s">
        <v>217</v>
      </c>
      <c r="CO15721" s="52"/>
      <c r="CP15721" s="52"/>
      <c r="CQ15721" s="52"/>
      <c r="CR15721" s="52"/>
      <c r="CS15721" s="52"/>
      <c r="CT15721" s="52"/>
      <c r="CU15721" s="33"/>
      <c r="CV15721" s="33"/>
    </row>
    <row r="15722" spans="74:100">
      <c r="BV15722" s="62"/>
      <c r="BW15722" s="62"/>
      <c r="BX15722" s="62"/>
      <c r="BY15722" s="62"/>
      <c r="BZ15722" s="62"/>
      <c r="CA15722" s="62"/>
      <c r="CB15722" s="62"/>
      <c r="CC15722" s="62"/>
      <c r="CD15722" s="62"/>
      <c r="CE15722" s="62"/>
      <c r="CF15722" s="62"/>
      <c r="CL15722" s="56" t="s">
        <v>13037</v>
      </c>
      <c r="CM15722" s="56" t="s">
        <v>213</v>
      </c>
      <c r="CN15722" s="56" t="s">
        <v>213</v>
      </c>
      <c r="CO15722" s="52"/>
      <c r="CP15722" s="52"/>
      <c r="CQ15722" s="52"/>
      <c r="CR15722" s="52"/>
      <c r="CS15722" s="52"/>
      <c r="CT15722" s="52"/>
      <c r="CU15722" s="33"/>
      <c r="CV15722" s="33"/>
    </row>
    <row r="15723" spans="74:100">
      <c r="BV15723" s="62"/>
      <c r="BW15723" s="62"/>
      <c r="BX15723" s="62"/>
      <c r="BY15723" s="62"/>
      <c r="BZ15723" s="62"/>
      <c r="CA15723" s="62"/>
      <c r="CB15723" s="62"/>
      <c r="CC15723" s="62"/>
      <c r="CD15723" s="62"/>
      <c r="CE15723" s="62"/>
      <c r="CF15723" s="62"/>
      <c r="CL15723" s="35" t="s">
        <v>7817</v>
      </c>
      <c r="CM15723" s="35" t="s">
        <v>217</v>
      </c>
      <c r="CN15723" s="35" t="s">
        <v>217</v>
      </c>
      <c r="CO15723" s="52"/>
      <c r="CP15723" s="52"/>
      <c r="CQ15723" s="52"/>
      <c r="CR15723" s="52"/>
      <c r="CS15723" s="52"/>
      <c r="CT15723" s="52"/>
      <c r="CU15723" s="33"/>
      <c r="CV15723" s="33"/>
    </row>
    <row r="15724" spans="74:100">
      <c r="BV15724" s="62"/>
      <c r="BW15724" s="62"/>
      <c r="BX15724" s="62"/>
      <c r="BY15724" s="62"/>
      <c r="BZ15724" s="62"/>
      <c r="CA15724" s="62"/>
      <c r="CB15724" s="62"/>
      <c r="CC15724" s="62"/>
      <c r="CD15724" s="62"/>
      <c r="CE15724" s="62"/>
      <c r="CF15724" s="62"/>
      <c r="CL15724" s="56" t="s">
        <v>23503</v>
      </c>
      <c r="CM15724" s="56" t="s">
        <v>215</v>
      </c>
      <c r="CN15724" s="56" t="s">
        <v>215</v>
      </c>
      <c r="CO15724" s="52"/>
      <c r="CP15724" s="52"/>
      <c r="CQ15724" s="52"/>
      <c r="CR15724" s="52"/>
      <c r="CS15724" s="52"/>
      <c r="CT15724" s="52"/>
      <c r="CU15724" s="33"/>
      <c r="CV15724" s="33"/>
    </row>
    <row r="15725" spans="74:100">
      <c r="BV15725" s="62"/>
      <c r="BW15725" s="62"/>
      <c r="BX15725" s="62"/>
      <c r="BY15725" s="62"/>
      <c r="BZ15725" s="62"/>
      <c r="CA15725" s="62"/>
      <c r="CB15725" s="62"/>
      <c r="CC15725" s="62"/>
      <c r="CD15725" s="62"/>
      <c r="CE15725" s="62"/>
      <c r="CF15725" s="62"/>
      <c r="CL15725" s="56" t="s">
        <v>23504</v>
      </c>
      <c r="CM15725" s="56" t="s">
        <v>215</v>
      </c>
      <c r="CN15725" s="56" t="s">
        <v>215</v>
      </c>
      <c r="CO15725" s="52"/>
      <c r="CP15725" s="52"/>
      <c r="CQ15725" s="52"/>
      <c r="CR15725" s="52"/>
      <c r="CS15725" s="52"/>
      <c r="CT15725" s="52"/>
      <c r="CU15725" s="33"/>
      <c r="CV15725" s="33"/>
    </row>
    <row r="15726" spans="74:100">
      <c r="BV15726" s="62"/>
      <c r="BW15726" s="62"/>
      <c r="BX15726" s="62"/>
      <c r="BY15726" s="62"/>
      <c r="BZ15726" s="62"/>
      <c r="CA15726" s="62"/>
      <c r="CB15726" s="62"/>
      <c r="CC15726" s="62"/>
      <c r="CD15726" s="62"/>
      <c r="CE15726" s="62"/>
      <c r="CF15726" s="62"/>
      <c r="CL15726" s="56" t="s">
        <v>23505</v>
      </c>
      <c r="CM15726" s="56" t="s">
        <v>215</v>
      </c>
      <c r="CN15726" s="56" t="s">
        <v>215</v>
      </c>
      <c r="CO15726" s="52"/>
      <c r="CP15726" s="52"/>
      <c r="CQ15726" s="52"/>
      <c r="CR15726" s="52"/>
      <c r="CS15726" s="52"/>
      <c r="CT15726" s="52"/>
      <c r="CU15726" s="33"/>
      <c r="CV15726" s="33"/>
    </row>
    <row r="15727" spans="74:100">
      <c r="BV15727" s="62"/>
      <c r="BW15727" s="62"/>
      <c r="BX15727" s="62"/>
      <c r="BY15727" s="62"/>
      <c r="BZ15727" s="62"/>
      <c r="CA15727" s="62"/>
      <c r="CB15727" s="62"/>
      <c r="CC15727" s="62"/>
      <c r="CD15727" s="62"/>
      <c r="CE15727" s="62"/>
      <c r="CF15727" s="62"/>
      <c r="CL15727" s="56" t="s">
        <v>23506</v>
      </c>
      <c r="CM15727" s="56" t="s">
        <v>215</v>
      </c>
      <c r="CN15727" s="56" t="s">
        <v>215</v>
      </c>
      <c r="CO15727" s="52"/>
      <c r="CP15727" s="52"/>
      <c r="CQ15727" s="52"/>
      <c r="CR15727" s="52"/>
      <c r="CS15727" s="52"/>
      <c r="CT15727" s="52"/>
      <c r="CU15727" s="33"/>
      <c r="CV15727" s="33"/>
    </row>
    <row r="15728" spans="74:100">
      <c r="BV15728" s="62"/>
      <c r="BW15728" s="62"/>
      <c r="BX15728" s="62"/>
      <c r="BY15728" s="62"/>
      <c r="BZ15728" s="62"/>
      <c r="CA15728" s="62"/>
      <c r="CB15728" s="62"/>
      <c r="CC15728" s="62"/>
      <c r="CD15728" s="62"/>
      <c r="CE15728" s="62"/>
      <c r="CF15728" s="62"/>
      <c r="CL15728" s="56" t="s">
        <v>23507</v>
      </c>
      <c r="CM15728" s="56" t="s">
        <v>215</v>
      </c>
      <c r="CN15728" s="56" t="s">
        <v>215</v>
      </c>
      <c r="CO15728" s="52"/>
      <c r="CP15728" s="52"/>
      <c r="CQ15728" s="52"/>
      <c r="CR15728" s="52"/>
      <c r="CS15728" s="52"/>
      <c r="CT15728" s="52"/>
      <c r="CU15728" s="33"/>
      <c r="CV15728" s="33"/>
    </row>
    <row r="15729" spans="74:100">
      <c r="BV15729" s="62"/>
      <c r="BW15729" s="62"/>
      <c r="BX15729" s="62"/>
      <c r="BY15729" s="62"/>
      <c r="BZ15729" s="62"/>
      <c r="CA15729" s="62"/>
      <c r="CB15729" s="62"/>
      <c r="CC15729" s="62"/>
      <c r="CD15729" s="62"/>
      <c r="CE15729" s="62"/>
      <c r="CF15729" s="62"/>
      <c r="CL15729" s="56" t="s">
        <v>23508</v>
      </c>
      <c r="CM15729" s="56" t="s">
        <v>215</v>
      </c>
      <c r="CN15729" s="56" t="s">
        <v>215</v>
      </c>
      <c r="CO15729" s="52"/>
      <c r="CP15729" s="52"/>
      <c r="CQ15729" s="52"/>
      <c r="CR15729" s="52"/>
      <c r="CS15729" s="52"/>
      <c r="CT15729" s="52"/>
      <c r="CU15729" s="33"/>
      <c r="CV15729" s="33"/>
    </row>
    <row r="15730" spans="74:100">
      <c r="BV15730" s="62"/>
      <c r="BW15730" s="62"/>
      <c r="BX15730" s="62"/>
      <c r="BY15730" s="62"/>
      <c r="BZ15730" s="62"/>
      <c r="CA15730" s="62"/>
      <c r="CB15730" s="62"/>
      <c r="CC15730" s="62"/>
      <c r="CD15730" s="62"/>
      <c r="CE15730" s="62"/>
      <c r="CF15730" s="62"/>
      <c r="CL15730" s="35" t="s">
        <v>7822</v>
      </c>
      <c r="CM15730" s="35" t="s">
        <v>217</v>
      </c>
      <c r="CN15730" s="35" t="s">
        <v>217</v>
      </c>
      <c r="CO15730" s="52"/>
      <c r="CP15730" s="52"/>
      <c r="CQ15730" s="52"/>
      <c r="CR15730" s="52"/>
      <c r="CS15730" s="52"/>
      <c r="CT15730" s="52"/>
      <c r="CU15730" s="33"/>
      <c r="CV15730" s="33"/>
    </row>
    <row r="15731" spans="74:100">
      <c r="BV15731" s="62"/>
      <c r="BW15731" s="62"/>
      <c r="BX15731" s="62"/>
      <c r="BY15731" s="62"/>
      <c r="BZ15731" s="62"/>
      <c r="CA15731" s="62"/>
      <c r="CB15731" s="62"/>
      <c r="CC15731" s="62"/>
      <c r="CD15731" s="62"/>
      <c r="CE15731" s="62"/>
      <c r="CF15731" s="62"/>
      <c r="CL15731" s="35" t="s">
        <v>7823</v>
      </c>
      <c r="CM15731" s="35" t="s">
        <v>217</v>
      </c>
      <c r="CN15731" s="35" t="s">
        <v>217</v>
      </c>
      <c r="CO15731" s="52"/>
      <c r="CP15731" s="52"/>
      <c r="CQ15731" s="52"/>
      <c r="CR15731" s="52"/>
      <c r="CS15731" s="52"/>
      <c r="CT15731" s="52"/>
      <c r="CU15731" s="33"/>
      <c r="CV15731" s="33"/>
    </row>
    <row r="15732" spans="74:100">
      <c r="BV15732" s="62"/>
      <c r="BW15732" s="62"/>
      <c r="BX15732" s="62"/>
      <c r="BY15732" s="62"/>
      <c r="BZ15732" s="62"/>
      <c r="CA15732" s="62"/>
      <c r="CB15732" s="62"/>
      <c r="CC15732" s="62"/>
      <c r="CD15732" s="62"/>
      <c r="CE15732" s="62"/>
      <c r="CF15732" s="62"/>
      <c r="CL15732" s="35" t="s">
        <v>7824</v>
      </c>
      <c r="CM15732" s="35" t="s">
        <v>217</v>
      </c>
      <c r="CN15732" s="35" t="s">
        <v>217</v>
      </c>
      <c r="CO15732" s="52"/>
      <c r="CP15732" s="52"/>
      <c r="CQ15732" s="52"/>
      <c r="CR15732" s="52"/>
      <c r="CS15732" s="52"/>
      <c r="CT15732" s="52"/>
      <c r="CU15732" s="33"/>
      <c r="CV15732" s="33"/>
    </row>
    <row r="15733" spans="74:100">
      <c r="BV15733" s="62"/>
      <c r="BW15733" s="62"/>
      <c r="BX15733" s="62"/>
      <c r="BY15733" s="62"/>
      <c r="BZ15733" s="62"/>
      <c r="CA15733" s="62"/>
      <c r="CB15733" s="62"/>
      <c r="CC15733" s="62"/>
      <c r="CD15733" s="62"/>
      <c r="CE15733" s="62"/>
      <c r="CF15733" s="62"/>
      <c r="CL15733" s="35" t="s">
        <v>7825</v>
      </c>
      <c r="CM15733" s="35" t="s">
        <v>217</v>
      </c>
      <c r="CN15733" s="35" t="s">
        <v>217</v>
      </c>
      <c r="CO15733" s="52"/>
      <c r="CP15733" s="52"/>
      <c r="CQ15733" s="52"/>
      <c r="CR15733" s="52"/>
      <c r="CS15733" s="52"/>
      <c r="CT15733" s="52"/>
      <c r="CU15733" s="33"/>
      <c r="CV15733" s="33"/>
    </row>
    <row r="15734" spans="74:100">
      <c r="BV15734" s="62"/>
      <c r="BW15734" s="62"/>
      <c r="BX15734" s="62"/>
      <c r="BY15734" s="62"/>
      <c r="BZ15734" s="62"/>
      <c r="CA15734" s="62"/>
      <c r="CB15734" s="62"/>
      <c r="CC15734" s="62"/>
      <c r="CD15734" s="62"/>
      <c r="CE15734" s="62"/>
      <c r="CF15734" s="62"/>
      <c r="CL15734" s="35" t="s">
        <v>7826</v>
      </c>
      <c r="CM15734" s="35" t="s">
        <v>217</v>
      </c>
      <c r="CN15734" s="35" t="s">
        <v>217</v>
      </c>
      <c r="CO15734" s="52"/>
      <c r="CP15734" s="52"/>
      <c r="CQ15734" s="52"/>
      <c r="CR15734" s="52"/>
      <c r="CS15734" s="52"/>
      <c r="CT15734" s="52"/>
      <c r="CU15734" s="33"/>
      <c r="CV15734" s="33"/>
    </row>
    <row r="15735" spans="74:100">
      <c r="BV15735" s="62"/>
      <c r="BW15735" s="62"/>
      <c r="BX15735" s="62"/>
      <c r="BY15735" s="62"/>
      <c r="BZ15735" s="62"/>
      <c r="CA15735" s="62"/>
      <c r="CB15735" s="62"/>
      <c r="CC15735" s="62"/>
      <c r="CD15735" s="62"/>
      <c r="CE15735" s="62"/>
      <c r="CF15735" s="62"/>
      <c r="CL15735" s="35" t="s">
        <v>7827</v>
      </c>
      <c r="CM15735" s="35" t="s">
        <v>217</v>
      </c>
      <c r="CN15735" s="35" t="s">
        <v>217</v>
      </c>
      <c r="CO15735" s="52"/>
      <c r="CP15735" s="52"/>
      <c r="CQ15735" s="52"/>
      <c r="CR15735" s="52"/>
      <c r="CS15735" s="52"/>
      <c r="CT15735" s="52"/>
      <c r="CU15735" s="33"/>
      <c r="CV15735" s="33"/>
    </row>
    <row r="15736" spans="74:100">
      <c r="BV15736" s="62"/>
      <c r="BW15736" s="62"/>
      <c r="BX15736" s="62"/>
      <c r="BY15736" s="62"/>
      <c r="BZ15736" s="62"/>
      <c r="CA15736" s="62"/>
      <c r="CB15736" s="62"/>
      <c r="CC15736" s="62"/>
      <c r="CD15736" s="62"/>
      <c r="CE15736" s="62"/>
      <c r="CF15736" s="62"/>
      <c r="CL15736" s="56" t="s">
        <v>25216</v>
      </c>
      <c r="CM15736" s="56" t="s">
        <v>215</v>
      </c>
      <c r="CN15736" s="56" t="s">
        <v>215</v>
      </c>
      <c r="CO15736" s="52"/>
      <c r="CP15736" s="52"/>
      <c r="CQ15736" s="52"/>
      <c r="CR15736" s="52"/>
      <c r="CS15736" s="52"/>
      <c r="CT15736" s="52"/>
      <c r="CU15736" s="33"/>
      <c r="CV15736" s="33"/>
    </row>
    <row r="15737" spans="74:100">
      <c r="BV15737" s="62"/>
      <c r="BW15737" s="62"/>
      <c r="BX15737" s="62"/>
      <c r="BY15737" s="62"/>
      <c r="BZ15737" s="62"/>
      <c r="CA15737" s="62"/>
      <c r="CB15737" s="62"/>
      <c r="CC15737" s="62"/>
      <c r="CD15737" s="62"/>
      <c r="CE15737" s="62"/>
      <c r="CF15737" s="62"/>
      <c r="CL15737" s="56" t="s">
        <v>25217</v>
      </c>
      <c r="CM15737" s="56" t="s">
        <v>215</v>
      </c>
      <c r="CN15737" s="56" t="s">
        <v>215</v>
      </c>
      <c r="CO15737" s="52"/>
      <c r="CP15737" s="52"/>
      <c r="CQ15737" s="52"/>
      <c r="CR15737" s="52"/>
      <c r="CS15737" s="52"/>
      <c r="CT15737" s="52"/>
      <c r="CU15737" s="33"/>
      <c r="CV15737" s="33"/>
    </row>
    <row r="15738" spans="74:100">
      <c r="BV15738" s="62"/>
      <c r="BW15738" s="62"/>
      <c r="BX15738" s="62"/>
      <c r="BY15738" s="62"/>
      <c r="BZ15738" s="62"/>
      <c r="CA15738" s="62"/>
      <c r="CB15738" s="62"/>
      <c r="CC15738" s="62"/>
      <c r="CD15738" s="62"/>
      <c r="CE15738" s="62"/>
      <c r="CF15738" s="62"/>
      <c r="CL15738" s="56" t="s">
        <v>23509</v>
      </c>
      <c r="CM15738" s="56" t="s">
        <v>215</v>
      </c>
      <c r="CN15738" s="56" t="s">
        <v>215</v>
      </c>
      <c r="CO15738" s="52"/>
      <c r="CP15738" s="52"/>
      <c r="CQ15738" s="52"/>
      <c r="CR15738" s="52"/>
      <c r="CS15738" s="52"/>
      <c r="CT15738" s="52"/>
      <c r="CU15738" s="33"/>
      <c r="CV15738" s="33"/>
    </row>
    <row r="15739" spans="74:100">
      <c r="BV15739" s="62"/>
      <c r="BW15739" s="62"/>
      <c r="BX15739" s="62"/>
      <c r="BY15739" s="62"/>
      <c r="BZ15739" s="62"/>
      <c r="CA15739" s="62"/>
      <c r="CB15739" s="62"/>
      <c r="CC15739" s="62"/>
      <c r="CD15739" s="62"/>
      <c r="CE15739" s="62"/>
      <c r="CF15739" s="62"/>
      <c r="CL15739" s="56" t="s">
        <v>7830</v>
      </c>
      <c r="CM15739" s="56" t="s">
        <v>215</v>
      </c>
      <c r="CN15739" s="56" t="s">
        <v>215</v>
      </c>
      <c r="CO15739" s="52"/>
      <c r="CP15739" s="52"/>
      <c r="CQ15739" s="52"/>
      <c r="CR15739" s="52"/>
      <c r="CS15739" s="52"/>
      <c r="CT15739" s="52"/>
      <c r="CU15739" s="33"/>
      <c r="CV15739" s="33"/>
    </row>
    <row r="15740" spans="74:100">
      <c r="BV15740" s="62"/>
      <c r="BW15740" s="62"/>
      <c r="BX15740" s="62"/>
      <c r="BY15740" s="62"/>
      <c r="BZ15740" s="62"/>
      <c r="CA15740" s="62"/>
      <c r="CB15740" s="62"/>
      <c r="CC15740" s="62"/>
      <c r="CD15740" s="62"/>
      <c r="CE15740" s="62"/>
      <c r="CF15740" s="62"/>
      <c r="CL15740" s="56" t="s">
        <v>7831</v>
      </c>
      <c r="CM15740" s="56" t="s">
        <v>215</v>
      </c>
      <c r="CN15740" s="56" t="s">
        <v>215</v>
      </c>
      <c r="CO15740" s="52"/>
      <c r="CP15740" s="52"/>
      <c r="CQ15740" s="52"/>
      <c r="CR15740" s="52"/>
      <c r="CS15740" s="52"/>
      <c r="CT15740" s="52"/>
      <c r="CU15740" s="33"/>
      <c r="CV15740" s="33"/>
    </row>
    <row r="15741" spans="74:100">
      <c r="BV15741" s="62"/>
      <c r="BW15741" s="62"/>
      <c r="BX15741" s="62"/>
      <c r="BY15741" s="62"/>
      <c r="BZ15741" s="62"/>
      <c r="CA15741" s="62"/>
      <c r="CB15741" s="62"/>
      <c r="CC15741" s="62"/>
      <c r="CD15741" s="62"/>
      <c r="CE15741" s="62"/>
      <c r="CF15741" s="62"/>
      <c r="CL15741" s="35" t="s">
        <v>7828</v>
      </c>
      <c r="CM15741" s="35" t="s">
        <v>217</v>
      </c>
      <c r="CN15741" s="35" t="s">
        <v>217</v>
      </c>
      <c r="CO15741" s="52"/>
      <c r="CP15741" s="52"/>
      <c r="CQ15741" s="52"/>
      <c r="CR15741" s="52"/>
      <c r="CS15741" s="52"/>
      <c r="CT15741" s="52"/>
      <c r="CU15741" s="33"/>
      <c r="CV15741" s="33"/>
    </row>
    <row r="15742" spans="74:100">
      <c r="BV15742" s="62"/>
      <c r="BW15742" s="62"/>
      <c r="BX15742" s="62"/>
      <c r="BY15742" s="62"/>
      <c r="BZ15742" s="62"/>
      <c r="CA15742" s="62"/>
      <c r="CB15742" s="62"/>
      <c r="CC15742" s="62"/>
      <c r="CD15742" s="62"/>
      <c r="CE15742" s="62"/>
      <c r="CF15742" s="62"/>
      <c r="CL15742" s="35" t="s">
        <v>7829</v>
      </c>
      <c r="CM15742" s="35" t="s">
        <v>217</v>
      </c>
      <c r="CN15742" s="35" t="s">
        <v>217</v>
      </c>
      <c r="CO15742" s="52"/>
      <c r="CP15742" s="52"/>
      <c r="CQ15742" s="52"/>
      <c r="CR15742" s="52"/>
      <c r="CS15742" s="52"/>
      <c r="CT15742" s="52"/>
      <c r="CU15742" s="33"/>
      <c r="CV15742" s="33"/>
    </row>
    <row r="15743" spans="74:100">
      <c r="BV15743" s="62"/>
      <c r="BW15743" s="62"/>
      <c r="BX15743" s="62"/>
      <c r="BY15743" s="62"/>
      <c r="BZ15743" s="62"/>
      <c r="CA15743" s="62"/>
      <c r="CB15743" s="62"/>
      <c r="CC15743" s="62"/>
      <c r="CD15743" s="62"/>
      <c r="CE15743" s="62"/>
      <c r="CF15743" s="62"/>
      <c r="CL15743" s="35" t="s">
        <v>7840</v>
      </c>
      <c r="CM15743" s="35" t="s">
        <v>217</v>
      </c>
      <c r="CN15743" s="35" t="s">
        <v>217</v>
      </c>
      <c r="CO15743" s="52"/>
      <c r="CP15743" s="52"/>
      <c r="CQ15743" s="52"/>
      <c r="CR15743" s="52"/>
      <c r="CS15743" s="52"/>
      <c r="CT15743" s="52"/>
      <c r="CU15743" s="33"/>
      <c r="CV15743" s="33"/>
    </row>
    <row r="15744" spans="74:100">
      <c r="BV15744" s="62"/>
      <c r="BW15744" s="62"/>
      <c r="BX15744" s="62"/>
      <c r="BY15744" s="62"/>
      <c r="BZ15744" s="62"/>
      <c r="CA15744" s="62"/>
      <c r="CB15744" s="62"/>
      <c r="CC15744" s="62"/>
      <c r="CD15744" s="62"/>
      <c r="CE15744" s="62"/>
      <c r="CF15744" s="62"/>
      <c r="CL15744" s="56" t="s">
        <v>13659</v>
      </c>
      <c r="CM15744" s="56" t="s">
        <v>214</v>
      </c>
      <c r="CN15744" s="56" t="s">
        <v>214</v>
      </c>
      <c r="CO15744" s="52"/>
      <c r="CP15744" s="52"/>
      <c r="CQ15744" s="52"/>
      <c r="CR15744" s="52"/>
      <c r="CS15744" s="52"/>
      <c r="CT15744" s="52"/>
      <c r="CU15744" s="33"/>
      <c r="CV15744" s="33"/>
    </row>
    <row r="15745" spans="74:100">
      <c r="BV15745" s="62"/>
      <c r="BW15745" s="62"/>
      <c r="BX15745" s="62"/>
      <c r="BY15745" s="62"/>
      <c r="BZ15745" s="62"/>
      <c r="CA15745" s="62"/>
      <c r="CB15745" s="62"/>
      <c r="CC15745" s="62"/>
      <c r="CD15745" s="62"/>
      <c r="CE15745" s="62"/>
      <c r="CF15745" s="62"/>
      <c r="CL15745" s="35" t="s">
        <v>13670</v>
      </c>
      <c r="CM15745" s="35" t="s">
        <v>217</v>
      </c>
      <c r="CN15745" s="35" t="s">
        <v>217</v>
      </c>
      <c r="CO15745" s="52"/>
      <c r="CP15745" s="52"/>
      <c r="CQ15745" s="52"/>
      <c r="CR15745" s="52"/>
      <c r="CS15745" s="52"/>
      <c r="CT15745" s="52"/>
      <c r="CU15745" s="33"/>
      <c r="CV15745" s="33"/>
    </row>
    <row r="15746" spans="74:100">
      <c r="BV15746" s="62"/>
      <c r="BW15746" s="62"/>
      <c r="BX15746" s="62"/>
      <c r="BY15746" s="62"/>
      <c r="BZ15746" s="62"/>
      <c r="CA15746" s="62"/>
      <c r="CB15746" s="62"/>
      <c r="CC15746" s="62"/>
      <c r="CD15746" s="62"/>
      <c r="CE15746" s="62"/>
      <c r="CF15746" s="62"/>
      <c r="CL15746" s="56" t="s">
        <v>13671</v>
      </c>
      <c r="CM15746" s="56" t="s">
        <v>214</v>
      </c>
      <c r="CN15746" s="56" t="s">
        <v>214</v>
      </c>
      <c r="CO15746" s="52"/>
      <c r="CP15746" s="52"/>
      <c r="CQ15746" s="52"/>
      <c r="CR15746" s="52"/>
      <c r="CS15746" s="52"/>
      <c r="CT15746" s="52"/>
      <c r="CU15746" s="33"/>
      <c r="CV15746" s="33"/>
    </row>
    <row r="15747" spans="74:100">
      <c r="BV15747" s="62"/>
      <c r="BW15747" s="62"/>
      <c r="BX15747" s="62"/>
      <c r="BY15747" s="62"/>
      <c r="BZ15747" s="62"/>
      <c r="CA15747" s="62"/>
      <c r="CB15747" s="62"/>
      <c r="CC15747" s="62"/>
      <c r="CD15747" s="62"/>
      <c r="CE15747" s="62"/>
      <c r="CF15747" s="62"/>
      <c r="CL15747" s="56" t="s">
        <v>13665</v>
      </c>
      <c r="CM15747" s="56" t="s">
        <v>215</v>
      </c>
      <c r="CN15747" s="56" t="s">
        <v>215</v>
      </c>
      <c r="CO15747" s="52"/>
      <c r="CP15747" s="52"/>
      <c r="CQ15747" s="52"/>
      <c r="CR15747" s="52"/>
      <c r="CS15747" s="52"/>
      <c r="CT15747" s="52"/>
      <c r="CU15747" s="33"/>
      <c r="CV15747" s="33"/>
    </row>
    <row r="15748" spans="74:100">
      <c r="BV15748" s="62"/>
      <c r="BW15748" s="62"/>
      <c r="BX15748" s="62"/>
      <c r="BY15748" s="62"/>
      <c r="BZ15748" s="62"/>
      <c r="CA15748" s="62"/>
      <c r="CB15748" s="62"/>
      <c r="CC15748" s="62"/>
      <c r="CD15748" s="62"/>
      <c r="CE15748" s="62"/>
      <c r="CF15748" s="62"/>
      <c r="CL15748" s="56" t="s">
        <v>13660</v>
      </c>
      <c r="CM15748" s="56" t="s">
        <v>214</v>
      </c>
      <c r="CN15748" s="56" t="s">
        <v>214</v>
      </c>
      <c r="CO15748" s="52"/>
      <c r="CP15748" s="52"/>
      <c r="CQ15748" s="52"/>
      <c r="CR15748" s="52"/>
      <c r="CS15748" s="52"/>
      <c r="CT15748" s="52"/>
      <c r="CU15748" s="33"/>
      <c r="CV15748" s="33"/>
    </row>
    <row r="15749" spans="74:100">
      <c r="BV15749" s="62"/>
      <c r="BW15749" s="62"/>
      <c r="BX15749" s="62"/>
      <c r="BY15749" s="62"/>
      <c r="BZ15749" s="62"/>
      <c r="CA15749" s="62"/>
      <c r="CB15749" s="62"/>
      <c r="CC15749" s="62"/>
      <c r="CD15749" s="62"/>
      <c r="CE15749" s="62"/>
      <c r="CF15749" s="62"/>
      <c r="CL15749" s="56" t="s">
        <v>13661</v>
      </c>
      <c r="CM15749" s="56" t="s">
        <v>214</v>
      </c>
      <c r="CN15749" s="56" t="s">
        <v>214</v>
      </c>
      <c r="CO15749" s="52"/>
      <c r="CP15749" s="52"/>
      <c r="CQ15749" s="52"/>
      <c r="CR15749" s="52"/>
      <c r="CS15749" s="52"/>
      <c r="CT15749" s="52"/>
      <c r="CU15749" s="33"/>
      <c r="CV15749" s="33"/>
    </row>
    <row r="15750" spans="74:100">
      <c r="BV15750" s="62"/>
      <c r="BW15750" s="62"/>
      <c r="BX15750" s="62"/>
      <c r="BY15750" s="62"/>
      <c r="BZ15750" s="62"/>
      <c r="CA15750" s="62"/>
      <c r="CB15750" s="62"/>
      <c r="CC15750" s="62"/>
      <c r="CD15750" s="62"/>
      <c r="CE15750" s="62"/>
      <c r="CF15750" s="62"/>
      <c r="CL15750" s="56" t="s">
        <v>13666</v>
      </c>
      <c r="CM15750" s="56" t="s">
        <v>215</v>
      </c>
      <c r="CN15750" s="56" t="s">
        <v>215</v>
      </c>
      <c r="CO15750" s="52"/>
      <c r="CP15750" s="52"/>
      <c r="CQ15750" s="52"/>
      <c r="CR15750" s="52"/>
      <c r="CS15750" s="52"/>
      <c r="CT15750" s="52"/>
      <c r="CU15750" s="33"/>
      <c r="CV15750" s="33"/>
    </row>
    <row r="15751" spans="74:100">
      <c r="BV15751" s="62"/>
      <c r="BW15751" s="62"/>
      <c r="BX15751" s="62"/>
      <c r="BY15751" s="62"/>
      <c r="BZ15751" s="62"/>
      <c r="CA15751" s="62"/>
      <c r="CB15751" s="62"/>
      <c r="CC15751" s="62"/>
      <c r="CD15751" s="62"/>
      <c r="CE15751" s="62"/>
      <c r="CF15751" s="62"/>
      <c r="CL15751" s="56" t="s">
        <v>7846</v>
      </c>
      <c r="CM15751" s="56" t="s">
        <v>216</v>
      </c>
      <c r="CN15751" s="56" t="s">
        <v>216</v>
      </c>
      <c r="CO15751" s="52"/>
      <c r="CP15751" s="52"/>
      <c r="CQ15751" s="52"/>
      <c r="CR15751" s="52"/>
      <c r="CS15751" s="52"/>
      <c r="CT15751" s="52"/>
      <c r="CU15751" s="33"/>
      <c r="CV15751" s="33"/>
    </row>
    <row r="15752" spans="74:100">
      <c r="BV15752" s="62"/>
      <c r="BW15752" s="62"/>
      <c r="BX15752" s="62"/>
      <c r="BY15752" s="62"/>
      <c r="BZ15752" s="62"/>
      <c r="CA15752" s="62"/>
      <c r="CB15752" s="62"/>
      <c r="CC15752" s="62"/>
      <c r="CD15752" s="62"/>
      <c r="CE15752" s="62"/>
      <c r="CF15752" s="62"/>
      <c r="CL15752" s="56" t="s">
        <v>7848</v>
      </c>
      <c r="CM15752" s="56" t="s">
        <v>216</v>
      </c>
      <c r="CN15752" s="56" t="s">
        <v>216</v>
      </c>
      <c r="CO15752" s="52"/>
      <c r="CP15752" s="52"/>
      <c r="CQ15752" s="52"/>
      <c r="CR15752" s="52"/>
      <c r="CS15752" s="52"/>
      <c r="CT15752" s="52"/>
      <c r="CU15752" s="33"/>
      <c r="CV15752" s="33"/>
    </row>
    <row r="15753" spans="74:100">
      <c r="BV15753" s="62"/>
      <c r="BW15753" s="62"/>
      <c r="BX15753" s="62"/>
      <c r="BY15753" s="62"/>
      <c r="BZ15753" s="62"/>
      <c r="CA15753" s="62"/>
      <c r="CB15753" s="62"/>
      <c r="CC15753" s="62"/>
      <c r="CD15753" s="62"/>
      <c r="CE15753" s="62"/>
      <c r="CF15753" s="62"/>
      <c r="CL15753" s="56" t="s">
        <v>25218</v>
      </c>
      <c r="CM15753" s="56" t="s">
        <v>216</v>
      </c>
      <c r="CN15753" s="56" t="s">
        <v>216</v>
      </c>
      <c r="CO15753" s="52"/>
      <c r="CP15753" s="52"/>
      <c r="CQ15753" s="52"/>
      <c r="CR15753" s="52"/>
      <c r="CS15753" s="52"/>
      <c r="CT15753" s="52"/>
      <c r="CU15753" s="33"/>
      <c r="CV15753" s="33"/>
    </row>
    <row r="15754" spans="74:100">
      <c r="BV15754" s="62"/>
      <c r="BW15754" s="62"/>
      <c r="BX15754" s="62"/>
      <c r="BY15754" s="62"/>
      <c r="BZ15754" s="62"/>
      <c r="CA15754" s="62"/>
      <c r="CB15754" s="62"/>
      <c r="CC15754" s="62"/>
      <c r="CD15754" s="62"/>
      <c r="CE15754" s="62"/>
      <c r="CF15754" s="62"/>
      <c r="CL15754" s="56" t="s">
        <v>25219</v>
      </c>
      <c r="CM15754" s="56" t="s">
        <v>216</v>
      </c>
      <c r="CN15754" s="56" t="s">
        <v>216</v>
      </c>
      <c r="CO15754" s="52"/>
      <c r="CP15754" s="52"/>
      <c r="CQ15754" s="52"/>
      <c r="CR15754" s="52"/>
      <c r="CS15754" s="52"/>
      <c r="CT15754" s="52"/>
      <c r="CU15754" s="33"/>
      <c r="CV15754" s="33"/>
    </row>
    <row r="15755" spans="74:100">
      <c r="BV15755" s="62"/>
      <c r="BW15755" s="62"/>
      <c r="BX15755" s="62"/>
      <c r="BY15755" s="62"/>
      <c r="BZ15755" s="62"/>
      <c r="CA15755" s="62"/>
      <c r="CB15755" s="62"/>
      <c r="CC15755" s="62"/>
      <c r="CD15755" s="62"/>
      <c r="CE15755" s="62"/>
      <c r="CF15755" s="62"/>
      <c r="CL15755" s="56" t="s">
        <v>7847</v>
      </c>
      <c r="CM15755" s="56" t="s">
        <v>216</v>
      </c>
      <c r="CN15755" s="56" t="s">
        <v>216</v>
      </c>
      <c r="CO15755" s="52"/>
      <c r="CP15755" s="52"/>
      <c r="CQ15755" s="52"/>
      <c r="CR15755" s="52"/>
      <c r="CS15755" s="52"/>
      <c r="CT15755" s="52"/>
      <c r="CU15755" s="33"/>
      <c r="CV15755" s="33"/>
    </row>
    <row r="15756" spans="74:100">
      <c r="BV15756" s="62"/>
      <c r="BW15756" s="62"/>
      <c r="BX15756" s="62"/>
      <c r="BY15756" s="62"/>
      <c r="BZ15756" s="62"/>
      <c r="CA15756" s="62"/>
      <c r="CB15756" s="62"/>
      <c r="CC15756" s="62"/>
      <c r="CD15756" s="62"/>
      <c r="CE15756" s="62"/>
      <c r="CF15756" s="62"/>
      <c r="CL15756" s="35" t="s">
        <v>29090</v>
      </c>
      <c r="CM15756" s="35" t="s">
        <v>217</v>
      </c>
      <c r="CN15756" s="35" t="s">
        <v>217</v>
      </c>
      <c r="CO15756" s="52"/>
      <c r="CP15756" s="52"/>
      <c r="CQ15756" s="52"/>
      <c r="CR15756" s="52"/>
      <c r="CS15756" s="52"/>
      <c r="CT15756" s="52"/>
      <c r="CU15756" s="33"/>
      <c r="CV15756" s="33"/>
    </row>
    <row r="15757" spans="74:100">
      <c r="BV15757" s="62"/>
      <c r="BW15757" s="62"/>
      <c r="BX15757" s="62"/>
      <c r="BY15757" s="62"/>
      <c r="BZ15757" s="62"/>
      <c r="CA15757" s="62"/>
      <c r="CB15757" s="62"/>
      <c r="CC15757" s="62"/>
      <c r="CD15757" s="62"/>
      <c r="CE15757" s="62"/>
      <c r="CF15757" s="62"/>
      <c r="CL15757" s="56" t="s">
        <v>23510</v>
      </c>
      <c r="CM15757" s="56" t="s">
        <v>214</v>
      </c>
      <c r="CN15757" s="56" t="s">
        <v>214</v>
      </c>
      <c r="CO15757" s="52"/>
      <c r="CP15757" s="52"/>
      <c r="CQ15757" s="52"/>
      <c r="CR15757" s="52"/>
      <c r="CS15757" s="52"/>
      <c r="CT15757" s="52"/>
      <c r="CU15757" s="33"/>
      <c r="CV15757" s="33"/>
    </row>
    <row r="15758" spans="74:100">
      <c r="BV15758" s="62"/>
      <c r="BW15758" s="62"/>
      <c r="BX15758" s="62"/>
      <c r="BY15758" s="62"/>
      <c r="BZ15758" s="62"/>
      <c r="CA15758" s="62"/>
      <c r="CB15758" s="62"/>
      <c r="CC15758" s="62"/>
      <c r="CD15758" s="62"/>
      <c r="CE15758" s="62"/>
      <c r="CF15758" s="62"/>
      <c r="CL15758" s="56" t="s">
        <v>12444</v>
      </c>
      <c r="CM15758" s="56" t="s">
        <v>214</v>
      </c>
      <c r="CN15758" s="56" t="s">
        <v>214</v>
      </c>
      <c r="CO15758" s="52"/>
      <c r="CP15758" s="52"/>
      <c r="CQ15758" s="52"/>
      <c r="CR15758" s="52"/>
      <c r="CS15758" s="52"/>
      <c r="CT15758" s="52"/>
      <c r="CU15758" s="33"/>
      <c r="CV15758" s="33"/>
    </row>
    <row r="15759" spans="74:100">
      <c r="BV15759" s="62"/>
      <c r="BW15759" s="62"/>
      <c r="BX15759" s="62"/>
      <c r="BY15759" s="62"/>
      <c r="BZ15759" s="62"/>
      <c r="CA15759" s="62"/>
      <c r="CB15759" s="62"/>
      <c r="CC15759" s="62"/>
      <c r="CD15759" s="62"/>
      <c r="CE15759" s="62"/>
      <c r="CF15759" s="62"/>
      <c r="CL15759" s="35" t="s">
        <v>7851</v>
      </c>
      <c r="CM15759" s="35" t="s">
        <v>217</v>
      </c>
      <c r="CN15759" s="35" t="s">
        <v>217</v>
      </c>
      <c r="CO15759" s="52"/>
      <c r="CP15759" s="52"/>
      <c r="CQ15759" s="52"/>
      <c r="CR15759" s="52"/>
      <c r="CS15759" s="52"/>
      <c r="CT15759" s="52"/>
      <c r="CU15759" s="33"/>
      <c r="CV15759" s="33"/>
    </row>
    <row r="15760" spans="74:100">
      <c r="BV15760" s="62"/>
      <c r="BW15760" s="62"/>
      <c r="BX15760" s="62"/>
      <c r="BY15760" s="62"/>
      <c r="BZ15760" s="62"/>
      <c r="CA15760" s="62"/>
      <c r="CB15760" s="62"/>
      <c r="CC15760" s="62"/>
      <c r="CD15760" s="62"/>
      <c r="CE15760" s="62"/>
      <c r="CF15760" s="62"/>
      <c r="CL15760" s="56" t="s">
        <v>7873</v>
      </c>
      <c r="CM15760" s="56" t="s">
        <v>217</v>
      </c>
      <c r="CN15760" s="56" t="s">
        <v>217</v>
      </c>
      <c r="CO15760" s="52"/>
      <c r="CP15760" s="52"/>
      <c r="CQ15760" s="52"/>
      <c r="CR15760" s="52"/>
      <c r="CS15760" s="52"/>
      <c r="CT15760" s="52"/>
      <c r="CU15760" s="33"/>
      <c r="CV15760" s="33"/>
    </row>
    <row r="15761" spans="74:100">
      <c r="BV15761" s="62"/>
      <c r="BW15761" s="62"/>
      <c r="BX15761" s="62"/>
      <c r="BY15761" s="62"/>
      <c r="BZ15761" s="62"/>
      <c r="CA15761" s="62"/>
      <c r="CB15761" s="62"/>
      <c r="CC15761" s="62"/>
      <c r="CD15761" s="62"/>
      <c r="CE15761" s="62"/>
      <c r="CF15761" s="62"/>
      <c r="CL15761" s="56" t="s">
        <v>23511</v>
      </c>
      <c r="CM15761" s="56" t="s">
        <v>214</v>
      </c>
      <c r="CN15761" s="56" t="s">
        <v>214</v>
      </c>
      <c r="CO15761" s="52"/>
      <c r="CP15761" s="52"/>
      <c r="CQ15761" s="52"/>
      <c r="CR15761" s="52"/>
      <c r="CS15761" s="52"/>
      <c r="CT15761" s="52"/>
      <c r="CU15761" s="33"/>
      <c r="CV15761" s="33"/>
    </row>
    <row r="15762" spans="74:100">
      <c r="BV15762" s="62"/>
      <c r="BW15762" s="62"/>
      <c r="BX15762" s="62"/>
      <c r="BY15762" s="62"/>
      <c r="BZ15762" s="62"/>
      <c r="CA15762" s="62"/>
      <c r="CB15762" s="62"/>
      <c r="CC15762" s="62"/>
      <c r="CD15762" s="62"/>
      <c r="CE15762" s="62"/>
      <c r="CF15762" s="62"/>
      <c r="CL15762" s="56" t="s">
        <v>29091</v>
      </c>
      <c r="CM15762" s="56" t="s">
        <v>217</v>
      </c>
      <c r="CN15762" s="56" t="s">
        <v>217</v>
      </c>
      <c r="CO15762" s="52"/>
      <c r="CP15762" s="52"/>
      <c r="CQ15762" s="52"/>
      <c r="CR15762" s="52"/>
      <c r="CS15762" s="52"/>
      <c r="CT15762" s="52"/>
      <c r="CU15762" s="33"/>
      <c r="CV15762" s="33"/>
    </row>
    <row r="15763" spans="74:100">
      <c r="BV15763" s="62"/>
      <c r="BW15763" s="62"/>
      <c r="BX15763" s="62"/>
      <c r="BY15763" s="62"/>
      <c r="BZ15763" s="62"/>
      <c r="CA15763" s="62"/>
      <c r="CB15763" s="62"/>
      <c r="CC15763" s="62"/>
      <c r="CD15763" s="62"/>
      <c r="CE15763" s="62"/>
      <c r="CF15763" s="62"/>
      <c r="CL15763" s="56" t="s">
        <v>7852</v>
      </c>
      <c r="CM15763" s="56" t="s">
        <v>217</v>
      </c>
      <c r="CN15763" s="56" t="s">
        <v>217</v>
      </c>
      <c r="CO15763" s="52"/>
      <c r="CP15763" s="52"/>
      <c r="CQ15763" s="52"/>
      <c r="CR15763" s="52"/>
      <c r="CS15763" s="52"/>
      <c r="CT15763" s="52"/>
      <c r="CU15763" s="33"/>
      <c r="CV15763" s="33"/>
    </row>
    <row r="15764" spans="74:100">
      <c r="BV15764" s="62"/>
      <c r="BW15764" s="62"/>
      <c r="BX15764" s="62"/>
      <c r="BY15764" s="62"/>
      <c r="BZ15764" s="62"/>
      <c r="CA15764" s="62"/>
      <c r="CB15764" s="62"/>
      <c r="CC15764" s="62"/>
      <c r="CD15764" s="62"/>
      <c r="CE15764" s="62"/>
      <c r="CF15764" s="62"/>
      <c r="CL15764" s="56" t="s">
        <v>29092</v>
      </c>
      <c r="CM15764" s="56" t="s">
        <v>217</v>
      </c>
      <c r="CN15764" s="56" t="s">
        <v>217</v>
      </c>
      <c r="CO15764" s="52"/>
      <c r="CP15764" s="52"/>
      <c r="CQ15764" s="52"/>
      <c r="CR15764" s="52"/>
      <c r="CS15764" s="52"/>
      <c r="CT15764" s="52"/>
      <c r="CU15764" s="33"/>
      <c r="CV15764" s="33"/>
    </row>
    <row r="15765" spans="74:100">
      <c r="BV15765" s="62"/>
      <c r="BW15765" s="62"/>
      <c r="BX15765" s="62"/>
      <c r="BY15765" s="62"/>
      <c r="BZ15765" s="62"/>
      <c r="CA15765" s="62"/>
      <c r="CB15765" s="62"/>
      <c r="CC15765" s="62"/>
      <c r="CD15765" s="62"/>
      <c r="CE15765" s="62"/>
      <c r="CF15765" s="62"/>
      <c r="CL15765" s="56" t="s">
        <v>29093</v>
      </c>
      <c r="CM15765" s="56" t="s">
        <v>217</v>
      </c>
      <c r="CN15765" s="56" t="s">
        <v>217</v>
      </c>
      <c r="CO15765" s="52"/>
      <c r="CP15765" s="52"/>
      <c r="CQ15765" s="52"/>
      <c r="CR15765" s="52"/>
      <c r="CS15765" s="52"/>
      <c r="CT15765" s="52"/>
      <c r="CU15765" s="33"/>
      <c r="CV15765" s="33"/>
    </row>
    <row r="15766" spans="74:100">
      <c r="BV15766" s="62"/>
      <c r="BW15766" s="62"/>
      <c r="BX15766" s="62"/>
      <c r="BY15766" s="62"/>
      <c r="BZ15766" s="62"/>
      <c r="CA15766" s="62"/>
      <c r="CB15766" s="62"/>
      <c r="CC15766" s="62"/>
      <c r="CD15766" s="62"/>
      <c r="CE15766" s="62"/>
      <c r="CF15766" s="62"/>
      <c r="CL15766" s="56" t="s">
        <v>7853</v>
      </c>
      <c r="CM15766" s="56" t="s">
        <v>217</v>
      </c>
      <c r="CN15766" s="56" t="s">
        <v>217</v>
      </c>
      <c r="CO15766" s="52"/>
      <c r="CP15766" s="52"/>
      <c r="CQ15766" s="52"/>
      <c r="CR15766" s="52"/>
      <c r="CS15766" s="52"/>
      <c r="CT15766" s="52"/>
      <c r="CU15766" s="33"/>
      <c r="CV15766" s="33"/>
    </row>
    <row r="15767" spans="74:100">
      <c r="BV15767" s="62"/>
      <c r="BW15767" s="62"/>
      <c r="BX15767" s="62"/>
      <c r="BY15767" s="62"/>
      <c r="BZ15767" s="62"/>
      <c r="CA15767" s="62"/>
      <c r="CB15767" s="62"/>
      <c r="CC15767" s="62"/>
      <c r="CD15767" s="62"/>
      <c r="CE15767" s="62"/>
      <c r="CF15767" s="62"/>
      <c r="CL15767" s="56" t="s">
        <v>7855</v>
      </c>
      <c r="CM15767" s="56" t="s">
        <v>217</v>
      </c>
      <c r="CN15767" s="56" t="s">
        <v>217</v>
      </c>
      <c r="CO15767" s="52"/>
      <c r="CP15767" s="52"/>
      <c r="CQ15767" s="52"/>
      <c r="CR15767" s="52"/>
      <c r="CS15767" s="52"/>
      <c r="CT15767" s="52"/>
      <c r="CU15767" s="33"/>
      <c r="CV15767" s="33"/>
    </row>
    <row r="15768" spans="74:100">
      <c r="BV15768" s="62"/>
      <c r="BW15768" s="62"/>
      <c r="BX15768" s="62"/>
      <c r="BY15768" s="62"/>
      <c r="BZ15768" s="62"/>
      <c r="CA15768" s="62"/>
      <c r="CB15768" s="62"/>
      <c r="CC15768" s="62"/>
      <c r="CD15768" s="62"/>
      <c r="CE15768" s="62"/>
      <c r="CF15768" s="62"/>
      <c r="CL15768" s="56" t="s">
        <v>29094</v>
      </c>
      <c r="CM15768" s="56" t="s">
        <v>217</v>
      </c>
      <c r="CN15768" s="56" t="s">
        <v>217</v>
      </c>
      <c r="CO15768" s="52"/>
      <c r="CP15768" s="52"/>
      <c r="CQ15768" s="52"/>
      <c r="CR15768" s="52"/>
      <c r="CS15768" s="52"/>
      <c r="CT15768" s="52"/>
      <c r="CU15768" s="33"/>
      <c r="CV15768" s="33"/>
    </row>
    <row r="15769" spans="74:100">
      <c r="BV15769" s="62"/>
      <c r="BW15769" s="62"/>
      <c r="BX15769" s="62"/>
      <c r="BY15769" s="62"/>
      <c r="BZ15769" s="62"/>
      <c r="CA15769" s="62"/>
      <c r="CB15769" s="62"/>
      <c r="CC15769" s="62"/>
      <c r="CD15769" s="62"/>
      <c r="CE15769" s="62"/>
      <c r="CF15769" s="62"/>
      <c r="CL15769" s="56" t="s">
        <v>29095</v>
      </c>
      <c r="CM15769" s="56" t="s">
        <v>217</v>
      </c>
      <c r="CN15769" s="56" t="s">
        <v>217</v>
      </c>
      <c r="CO15769" s="52"/>
      <c r="CP15769" s="52"/>
      <c r="CQ15769" s="52"/>
      <c r="CR15769" s="52"/>
      <c r="CS15769" s="52"/>
      <c r="CT15769" s="52"/>
      <c r="CU15769" s="33"/>
      <c r="CV15769" s="33"/>
    </row>
    <row r="15770" spans="74:100">
      <c r="BV15770" s="62"/>
      <c r="BW15770" s="62"/>
      <c r="BX15770" s="62"/>
      <c r="BY15770" s="62"/>
      <c r="BZ15770" s="62"/>
      <c r="CA15770" s="62"/>
      <c r="CB15770" s="62"/>
      <c r="CC15770" s="62"/>
      <c r="CD15770" s="62"/>
      <c r="CE15770" s="62"/>
      <c r="CF15770" s="62"/>
      <c r="CL15770" s="56" t="s">
        <v>29096</v>
      </c>
      <c r="CM15770" s="56" t="s">
        <v>217</v>
      </c>
      <c r="CN15770" s="56" t="s">
        <v>217</v>
      </c>
      <c r="CO15770" s="52"/>
      <c r="CP15770" s="52"/>
      <c r="CQ15770" s="52"/>
      <c r="CR15770" s="52"/>
      <c r="CS15770" s="52"/>
      <c r="CT15770" s="52"/>
      <c r="CU15770" s="33"/>
      <c r="CV15770" s="33"/>
    </row>
    <row r="15771" spans="74:100">
      <c r="BV15771" s="62"/>
      <c r="BW15771" s="62"/>
      <c r="BX15771" s="62"/>
      <c r="BY15771" s="62"/>
      <c r="BZ15771" s="62"/>
      <c r="CA15771" s="62"/>
      <c r="CB15771" s="62"/>
      <c r="CC15771" s="62"/>
      <c r="CD15771" s="62"/>
      <c r="CE15771" s="62"/>
      <c r="CF15771" s="62"/>
      <c r="CL15771" s="56" t="s">
        <v>29097</v>
      </c>
      <c r="CM15771" s="56" t="s">
        <v>217</v>
      </c>
      <c r="CN15771" s="56" t="s">
        <v>217</v>
      </c>
      <c r="CO15771" s="52"/>
      <c r="CP15771" s="52"/>
      <c r="CQ15771" s="52"/>
      <c r="CR15771" s="52"/>
      <c r="CS15771" s="52"/>
      <c r="CT15771" s="52"/>
      <c r="CU15771" s="33"/>
      <c r="CV15771" s="33"/>
    </row>
    <row r="15772" spans="74:100">
      <c r="BV15772" s="62"/>
      <c r="BW15772" s="62"/>
      <c r="BX15772" s="62"/>
      <c r="BY15772" s="62"/>
      <c r="BZ15772" s="62"/>
      <c r="CA15772" s="62"/>
      <c r="CB15772" s="62"/>
      <c r="CC15772" s="62"/>
      <c r="CD15772" s="62"/>
      <c r="CE15772" s="62"/>
      <c r="CF15772" s="62"/>
      <c r="CL15772" s="56" t="s">
        <v>29098</v>
      </c>
      <c r="CM15772" s="56" t="s">
        <v>217</v>
      </c>
      <c r="CN15772" s="56" t="s">
        <v>217</v>
      </c>
      <c r="CO15772" s="52"/>
      <c r="CP15772" s="52"/>
      <c r="CQ15772" s="52"/>
      <c r="CR15772" s="52"/>
      <c r="CS15772" s="52"/>
      <c r="CT15772" s="52"/>
      <c r="CU15772" s="33"/>
      <c r="CV15772" s="33"/>
    </row>
    <row r="15773" spans="74:100">
      <c r="BV15773" s="62"/>
      <c r="BW15773" s="62"/>
      <c r="BX15773" s="62"/>
      <c r="BY15773" s="62"/>
      <c r="BZ15773" s="62"/>
      <c r="CA15773" s="62"/>
      <c r="CB15773" s="62"/>
      <c r="CC15773" s="62"/>
      <c r="CD15773" s="62"/>
      <c r="CE15773" s="62"/>
      <c r="CF15773" s="62"/>
      <c r="CL15773" s="56" t="s">
        <v>29099</v>
      </c>
      <c r="CM15773" s="56" t="s">
        <v>217</v>
      </c>
      <c r="CN15773" s="56" t="s">
        <v>217</v>
      </c>
      <c r="CO15773" s="52"/>
      <c r="CP15773" s="52"/>
      <c r="CQ15773" s="52"/>
      <c r="CR15773" s="52"/>
      <c r="CS15773" s="52"/>
      <c r="CT15773" s="52"/>
      <c r="CU15773" s="33"/>
      <c r="CV15773" s="33"/>
    </row>
    <row r="15774" spans="74:100">
      <c r="BV15774" s="62"/>
      <c r="BW15774" s="62"/>
      <c r="BX15774" s="62"/>
      <c r="BY15774" s="62"/>
      <c r="BZ15774" s="62"/>
      <c r="CA15774" s="62"/>
      <c r="CB15774" s="62"/>
      <c r="CC15774" s="62"/>
      <c r="CD15774" s="62"/>
      <c r="CE15774" s="62"/>
      <c r="CF15774" s="62"/>
      <c r="CL15774" s="56" t="s">
        <v>7854</v>
      </c>
      <c r="CM15774" s="56" t="s">
        <v>217</v>
      </c>
      <c r="CN15774" s="56" t="s">
        <v>217</v>
      </c>
      <c r="CO15774" s="52"/>
      <c r="CP15774" s="52"/>
      <c r="CQ15774" s="52"/>
      <c r="CR15774" s="52"/>
      <c r="CS15774" s="52"/>
      <c r="CT15774" s="52"/>
      <c r="CU15774" s="33"/>
      <c r="CV15774" s="33"/>
    </row>
    <row r="15775" spans="74:100">
      <c r="BV15775" s="62"/>
      <c r="BW15775" s="62"/>
      <c r="BX15775" s="62"/>
      <c r="BY15775" s="62"/>
      <c r="BZ15775" s="62"/>
      <c r="CA15775" s="62"/>
      <c r="CB15775" s="62"/>
      <c r="CC15775" s="62"/>
      <c r="CD15775" s="62"/>
      <c r="CE15775" s="62"/>
      <c r="CF15775" s="62"/>
      <c r="CL15775" s="56" t="s">
        <v>23512</v>
      </c>
      <c r="CM15775" s="56" t="s">
        <v>217</v>
      </c>
      <c r="CN15775" s="56" t="s">
        <v>217</v>
      </c>
      <c r="CO15775" s="52"/>
      <c r="CP15775" s="52"/>
      <c r="CQ15775" s="52"/>
      <c r="CR15775" s="52"/>
      <c r="CS15775" s="52"/>
      <c r="CT15775" s="52"/>
      <c r="CU15775" s="33"/>
      <c r="CV15775" s="33"/>
    </row>
    <row r="15776" spans="74:100">
      <c r="BV15776" s="62"/>
      <c r="BW15776" s="62"/>
      <c r="BX15776" s="62"/>
      <c r="BY15776" s="62"/>
      <c r="BZ15776" s="62"/>
      <c r="CA15776" s="62"/>
      <c r="CB15776" s="62"/>
      <c r="CC15776" s="62"/>
      <c r="CD15776" s="62"/>
      <c r="CE15776" s="62"/>
      <c r="CF15776" s="62"/>
      <c r="CL15776" s="35" t="s">
        <v>7861</v>
      </c>
      <c r="CM15776" s="35" t="s">
        <v>217</v>
      </c>
      <c r="CN15776" s="35" t="s">
        <v>217</v>
      </c>
      <c r="CO15776" s="52"/>
      <c r="CP15776" s="52"/>
      <c r="CQ15776" s="52"/>
      <c r="CR15776" s="52"/>
      <c r="CS15776" s="52"/>
      <c r="CT15776" s="52"/>
      <c r="CU15776" s="33"/>
      <c r="CV15776" s="33"/>
    </row>
    <row r="15777" spans="74:100">
      <c r="BV15777" s="62"/>
      <c r="BW15777" s="62"/>
      <c r="BX15777" s="62"/>
      <c r="BY15777" s="62"/>
      <c r="BZ15777" s="62"/>
      <c r="CA15777" s="62"/>
      <c r="CB15777" s="62"/>
      <c r="CC15777" s="62"/>
      <c r="CD15777" s="62"/>
      <c r="CE15777" s="62"/>
      <c r="CF15777" s="62"/>
      <c r="CL15777" s="56" t="s">
        <v>7856</v>
      </c>
      <c r="CM15777" s="56" t="s">
        <v>217</v>
      </c>
      <c r="CN15777" s="56" t="s">
        <v>217</v>
      </c>
      <c r="CO15777" s="52"/>
      <c r="CP15777" s="52"/>
      <c r="CQ15777" s="52"/>
      <c r="CR15777" s="52"/>
      <c r="CS15777" s="52"/>
      <c r="CT15777" s="52"/>
      <c r="CU15777" s="33"/>
      <c r="CV15777" s="33"/>
    </row>
    <row r="15778" spans="74:100">
      <c r="BV15778" s="62"/>
      <c r="BW15778" s="62"/>
      <c r="BX15778" s="62"/>
      <c r="BY15778" s="62"/>
      <c r="BZ15778" s="62"/>
      <c r="CA15778" s="62"/>
      <c r="CB15778" s="62"/>
      <c r="CC15778" s="62"/>
      <c r="CD15778" s="62"/>
      <c r="CE15778" s="62"/>
      <c r="CF15778" s="62"/>
      <c r="CL15778" s="56" t="s">
        <v>7857</v>
      </c>
      <c r="CM15778" s="56" t="s">
        <v>217</v>
      </c>
      <c r="CN15778" s="56" t="s">
        <v>217</v>
      </c>
      <c r="CO15778" s="52"/>
      <c r="CP15778" s="52"/>
      <c r="CQ15778" s="52"/>
      <c r="CR15778" s="52"/>
      <c r="CS15778" s="52"/>
      <c r="CT15778" s="52"/>
      <c r="CU15778" s="33"/>
      <c r="CV15778" s="33"/>
    </row>
    <row r="15779" spans="74:100">
      <c r="BV15779" s="62"/>
      <c r="BW15779" s="62"/>
      <c r="BX15779" s="62"/>
      <c r="BY15779" s="62"/>
      <c r="BZ15779" s="62"/>
      <c r="CA15779" s="62"/>
      <c r="CB15779" s="62"/>
      <c r="CC15779" s="62"/>
      <c r="CD15779" s="62"/>
      <c r="CE15779" s="62"/>
      <c r="CF15779" s="62"/>
      <c r="CL15779" s="56" t="s">
        <v>7875</v>
      </c>
      <c r="CM15779" s="56" t="s">
        <v>217</v>
      </c>
      <c r="CN15779" s="56" t="s">
        <v>217</v>
      </c>
      <c r="CO15779" s="52"/>
      <c r="CP15779" s="52"/>
      <c r="CQ15779" s="52"/>
      <c r="CR15779" s="52"/>
      <c r="CS15779" s="52"/>
      <c r="CT15779" s="52"/>
      <c r="CU15779" s="33"/>
      <c r="CV15779" s="33"/>
    </row>
    <row r="15780" spans="74:100">
      <c r="BV15780" s="62"/>
      <c r="BW15780" s="62"/>
      <c r="BX15780" s="62"/>
      <c r="BY15780" s="62"/>
      <c r="BZ15780" s="62"/>
      <c r="CA15780" s="62"/>
      <c r="CB15780" s="62"/>
      <c r="CC15780" s="62"/>
      <c r="CD15780" s="62"/>
      <c r="CE15780" s="62"/>
      <c r="CF15780" s="62"/>
      <c r="CL15780" s="35" t="s">
        <v>7863</v>
      </c>
      <c r="CM15780" s="35" t="s">
        <v>217</v>
      </c>
      <c r="CN15780" s="35" t="s">
        <v>217</v>
      </c>
      <c r="CO15780" s="52"/>
      <c r="CP15780" s="52"/>
      <c r="CQ15780" s="52"/>
      <c r="CR15780" s="52"/>
      <c r="CS15780" s="52"/>
      <c r="CT15780" s="52"/>
      <c r="CU15780" s="33"/>
      <c r="CV15780" s="33"/>
    </row>
    <row r="15781" spans="74:100">
      <c r="BV15781" s="62"/>
      <c r="BW15781" s="62"/>
      <c r="BX15781" s="62"/>
      <c r="BY15781" s="62"/>
      <c r="BZ15781" s="62"/>
      <c r="CA15781" s="62"/>
      <c r="CB15781" s="62"/>
      <c r="CC15781" s="62"/>
      <c r="CD15781" s="62"/>
      <c r="CE15781" s="62"/>
      <c r="CF15781" s="62"/>
      <c r="CL15781" s="35" t="s">
        <v>7864</v>
      </c>
      <c r="CM15781" s="35" t="s">
        <v>217</v>
      </c>
      <c r="CN15781" s="35" t="s">
        <v>217</v>
      </c>
      <c r="CO15781" s="52"/>
      <c r="CP15781" s="52"/>
      <c r="CQ15781" s="52"/>
      <c r="CR15781" s="52"/>
      <c r="CS15781" s="52"/>
      <c r="CT15781" s="52"/>
      <c r="CU15781" s="33"/>
      <c r="CV15781" s="33"/>
    </row>
    <row r="15782" spans="74:100">
      <c r="BV15782" s="62"/>
      <c r="BW15782" s="62"/>
      <c r="BX15782" s="62"/>
      <c r="BY15782" s="62"/>
      <c r="BZ15782" s="62"/>
      <c r="CA15782" s="62"/>
      <c r="CB15782" s="62"/>
      <c r="CC15782" s="62"/>
      <c r="CD15782" s="62"/>
      <c r="CE15782" s="62"/>
      <c r="CF15782" s="62"/>
      <c r="CL15782" s="35" t="s">
        <v>7865</v>
      </c>
      <c r="CM15782" s="35" t="s">
        <v>217</v>
      </c>
      <c r="CN15782" s="35" t="s">
        <v>217</v>
      </c>
      <c r="CO15782" s="52"/>
      <c r="CP15782" s="52"/>
      <c r="CQ15782" s="52"/>
      <c r="CR15782" s="52"/>
      <c r="CS15782" s="52"/>
      <c r="CT15782" s="52"/>
      <c r="CU15782" s="33"/>
      <c r="CV15782" s="33"/>
    </row>
    <row r="15783" spans="74:100">
      <c r="BV15783" s="62"/>
      <c r="BW15783" s="62"/>
      <c r="BX15783" s="62"/>
      <c r="BY15783" s="62"/>
      <c r="BZ15783" s="62"/>
      <c r="CA15783" s="62"/>
      <c r="CB15783" s="62"/>
      <c r="CC15783" s="62"/>
      <c r="CD15783" s="62"/>
      <c r="CE15783" s="62"/>
      <c r="CF15783" s="62"/>
      <c r="CL15783" s="35" t="s">
        <v>7866</v>
      </c>
      <c r="CM15783" s="35" t="s">
        <v>217</v>
      </c>
      <c r="CN15783" s="35" t="s">
        <v>217</v>
      </c>
      <c r="CO15783" s="52"/>
      <c r="CP15783" s="52"/>
      <c r="CQ15783" s="52"/>
      <c r="CR15783" s="52"/>
      <c r="CS15783" s="52"/>
      <c r="CT15783" s="52"/>
      <c r="CU15783" s="33"/>
      <c r="CV15783" s="33"/>
    </row>
    <row r="15784" spans="74:100">
      <c r="BV15784" s="62"/>
      <c r="BW15784" s="62"/>
      <c r="BX15784" s="62"/>
      <c r="BY15784" s="62"/>
      <c r="BZ15784" s="62"/>
      <c r="CA15784" s="62"/>
      <c r="CB15784" s="62"/>
      <c r="CC15784" s="62"/>
      <c r="CD15784" s="62"/>
      <c r="CE15784" s="62"/>
      <c r="CF15784" s="62"/>
      <c r="CL15784" s="56" t="s">
        <v>7858</v>
      </c>
      <c r="CM15784" s="56" t="s">
        <v>217</v>
      </c>
      <c r="CN15784" s="56" t="s">
        <v>217</v>
      </c>
      <c r="CO15784" s="52"/>
      <c r="CP15784" s="52"/>
      <c r="CQ15784" s="52"/>
      <c r="CR15784" s="52"/>
      <c r="CS15784" s="52"/>
      <c r="CT15784" s="52"/>
      <c r="CU15784" s="33"/>
      <c r="CV15784" s="33"/>
    </row>
    <row r="15785" spans="74:100">
      <c r="BV15785" s="62"/>
      <c r="BW15785" s="62"/>
      <c r="BX15785" s="62"/>
      <c r="BY15785" s="62"/>
      <c r="BZ15785" s="62"/>
      <c r="CA15785" s="62"/>
      <c r="CB15785" s="62"/>
      <c r="CC15785" s="62"/>
      <c r="CD15785" s="62"/>
      <c r="CE15785" s="62"/>
      <c r="CF15785" s="62"/>
      <c r="CL15785" s="35" t="s">
        <v>7867</v>
      </c>
      <c r="CM15785" s="35" t="s">
        <v>217</v>
      </c>
      <c r="CN15785" s="35" t="s">
        <v>217</v>
      </c>
      <c r="CO15785" s="52"/>
      <c r="CP15785" s="52"/>
      <c r="CQ15785" s="52"/>
      <c r="CR15785" s="52"/>
      <c r="CS15785" s="52"/>
      <c r="CT15785" s="52"/>
      <c r="CU15785" s="33"/>
      <c r="CV15785" s="33"/>
    </row>
    <row r="15786" spans="74:100">
      <c r="BV15786" s="62"/>
      <c r="BW15786" s="62"/>
      <c r="BX15786" s="62"/>
      <c r="BY15786" s="62"/>
      <c r="BZ15786" s="62"/>
      <c r="CA15786" s="62"/>
      <c r="CB15786" s="62"/>
      <c r="CC15786" s="62"/>
      <c r="CD15786" s="62"/>
      <c r="CE15786" s="62"/>
      <c r="CF15786" s="62"/>
      <c r="CL15786" s="35" t="s">
        <v>7868</v>
      </c>
      <c r="CM15786" s="35" t="s">
        <v>217</v>
      </c>
      <c r="CN15786" s="35" t="s">
        <v>217</v>
      </c>
      <c r="CO15786" s="52"/>
      <c r="CP15786" s="52"/>
      <c r="CQ15786" s="52"/>
      <c r="CR15786" s="52"/>
      <c r="CS15786" s="52"/>
      <c r="CT15786" s="52"/>
      <c r="CU15786" s="33"/>
      <c r="CV15786" s="33"/>
    </row>
    <row r="15787" spans="74:100">
      <c r="BV15787" s="62"/>
      <c r="BW15787" s="62"/>
      <c r="BX15787" s="62"/>
      <c r="BY15787" s="62"/>
      <c r="BZ15787" s="62"/>
      <c r="CA15787" s="62"/>
      <c r="CB15787" s="62"/>
      <c r="CC15787" s="62"/>
      <c r="CD15787" s="62"/>
      <c r="CE15787" s="62"/>
      <c r="CF15787" s="62"/>
      <c r="CL15787" s="56" t="s">
        <v>7876</v>
      </c>
      <c r="CM15787" s="56" t="s">
        <v>217</v>
      </c>
      <c r="CN15787" s="56" t="s">
        <v>217</v>
      </c>
      <c r="CO15787" s="52"/>
      <c r="CP15787" s="52"/>
      <c r="CQ15787" s="52"/>
      <c r="CR15787" s="52"/>
      <c r="CS15787" s="52"/>
      <c r="CT15787" s="52"/>
      <c r="CU15787" s="33"/>
      <c r="CV15787" s="33"/>
    </row>
    <row r="15788" spans="74:100">
      <c r="BV15788" s="62"/>
      <c r="BW15788" s="62"/>
      <c r="BX15788" s="62"/>
      <c r="BY15788" s="62"/>
      <c r="BZ15788" s="62"/>
      <c r="CA15788" s="62"/>
      <c r="CB15788" s="62"/>
      <c r="CC15788" s="62"/>
      <c r="CD15788" s="62"/>
      <c r="CE15788" s="62"/>
      <c r="CF15788" s="62"/>
      <c r="CL15788" s="56" t="s">
        <v>7877</v>
      </c>
      <c r="CM15788" s="56" t="s">
        <v>217</v>
      </c>
      <c r="CN15788" s="56" t="s">
        <v>217</v>
      </c>
      <c r="CO15788" s="52"/>
      <c r="CP15788" s="52"/>
      <c r="CQ15788" s="52"/>
      <c r="CR15788" s="52"/>
      <c r="CS15788" s="52"/>
      <c r="CT15788" s="52"/>
      <c r="CU15788" s="33"/>
      <c r="CV15788" s="33"/>
    </row>
    <row r="15789" spans="74:100">
      <c r="BV15789" s="62"/>
      <c r="BW15789" s="62"/>
      <c r="BX15789" s="62"/>
      <c r="BY15789" s="62"/>
      <c r="BZ15789" s="62"/>
      <c r="CA15789" s="62"/>
      <c r="CB15789" s="62"/>
      <c r="CC15789" s="62"/>
      <c r="CD15789" s="62"/>
      <c r="CE15789" s="62"/>
      <c r="CF15789" s="62"/>
      <c r="CL15789" s="56" t="s">
        <v>23513</v>
      </c>
      <c r="CM15789" s="56" t="s">
        <v>217</v>
      </c>
      <c r="CN15789" s="56" t="s">
        <v>217</v>
      </c>
      <c r="CO15789" s="52"/>
      <c r="CP15789" s="52"/>
      <c r="CQ15789" s="52"/>
      <c r="CR15789" s="52"/>
      <c r="CS15789" s="52"/>
      <c r="CT15789" s="52"/>
      <c r="CU15789" s="33"/>
      <c r="CV15789" s="33"/>
    </row>
    <row r="15790" spans="74:100">
      <c r="BV15790" s="62"/>
      <c r="BW15790" s="62"/>
      <c r="BX15790" s="62"/>
      <c r="BY15790" s="62"/>
      <c r="BZ15790" s="62"/>
      <c r="CA15790" s="62"/>
      <c r="CB15790" s="62"/>
      <c r="CC15790" s="62"/>
      <c r="CD15790" s="62"/>
      <c r="CE15790" s="62"/>
      <c r="CF15790" s="62"/>
      <c r="CL15790" s="35" t="s">
        <v>7862</v>
      </c>
      <c r="CM15790" s="35" t="s">
        <v>217</v>
      </c>
      <c r="CN15790" s="35" t="s">
        <v>217</v>
      </c>
      <c r="CO15790" s="52"/>
      <c r="CP15790" s="52"/>
      <c r="CQ15790" s="52"/>
      <c r="CR15790" s="52"/>
      <c r="CS15790" s="52"/>
      <c r="CT15790" s="52"/>
      <c r="CU15790" s="33"/>
      <c r="CV15790" s="33"/>
    </row>
    <row r="15791" spans="74:100">
      <c r="BV15791" s="62"/>
      <c r="BW15791" s="62"/>
      <c r="BX15791" s="62"/>
      <c r="BY15791" s="62"/>
      <c r="BZ15791" s="62"/>
      <c r="CA15791" s="62"/>
      <c r="CB15791" s="62"/>
      <c r="CC15791" s="62"/>
      <c r="CD15791" s="62"/>
      <c r="CE15791" s="62"/>
      <c r="CF15791" s="62"/>
      <c r="CL15791" s="35" t="s">
        <v>7888</v>
      </c>
      <c r="CM15791" s="35" t="s">
        <v>217</v>
      </c>
      <c r="CN15791" s="35" t="s">
        <v>217</v>
      </c>
      <c r="CO15791" s="52"/>
      <c r="CP15791" s="52"/>
      <c r="CQ15791" s="52"/>
      <c r="CR15791" s="52"/>
      <c r="CS15791" s="52"/>
      <c r="CT15791" s="52"/>
      <c r="CU15791" s="33"/>
      <c r="CV15791" s="33"/>
    </row>
    <row r="15792" spans="74:100">
      <c r="BV15792" s="62"/>
      <c r="BW15792" s="62"/>
      <c r="BX15792" s="62"/>
      <c r="BY15792" s="62"/>
      <c r="BZ15792" s="62"/>
      <c r="CA15792" s="62"/>
      <c r="CB15792" s="62"/>
      <c r="CC15792" s="62"/>
      <c r="CD15792" s="62"/>
      <c r="CE15792" s="62"/>
      <c r="CF15792" s="62"/>
      <c r="CL15792" s="56" t="s">
        <v>23514</v>
      </c>
      <c r="CM15792" s="56" t="s">
        <v>217</v>
      </c>
      <c r="CN15792" s="56" t="s">
        <v>217</v>
      </c>
      <c r="CO15792" s="52"/>
      <c r="CP15792" s="52"/>
      <c r="CQ15792" s="52"/>
      <c r="CR15792" s="52"/>
      <c r="CS15792" s="52"/>
      <c r="CT15792" s="52"/>
      <c r="CU15792" s="33"/>
      <c r="CV15792" s="33"/>
    </row>
    <row r="15793" spans="74:100">
      <c r="BV15793" s="62"/>
      <c r="BW15793" s="62"/>
      <c r="BX15793" s="62"/>
      <c r="BY15793" s="62"/>
      <c r="BZ15793" s="62"/>
      <c r="CA15793" s="62"/>
      <c r="CB15793" s="62"/>
      <c r="CC15793" s="62"/>
      <c r="CD15793" s="62"/>
      <c r="CE15793" s="62"/>
      <c r="CF15793" s="62"/>
      <c r="CL15793" s="56" t="s">
        <v>25220</v>
      </c>
      <c r="CM15793" s="56" t="s">
        <v>217</v>
      </c>
      <c r="CN15793" s="56" t="s">
        <v>217</v>
      </c>
      <c r="CO15793" s="52"/>
      <c r="CP15793" s="52"/>
      <c r="CQ15793" s="52"/>
      <c r="CR15793" s="52"/>
      <c r="CS15793" s="52"/>
      <c r="CT15793" s="52"/>
      <c r="CU15793" s="33"/>
      <c r="CV15793" s="33"/>
    </row>
    <row r="15794" spans="74:100">
      <c r="BV15794" s="62"/>
      <c r="BW15794" s="62"/>
      <c r="BX15794" s="62"/>
      <c r="BY15794" s="62"/>
      <c r="BZ15794" s="62"/>
      <c r="CA15794" s="62"/>
      <c r="CB15794" s="62"/>
      <c r="CC15794" s="62"/>
      <c r="CD15794" s="62"/>
      <c r="CE15794" s="62"/>
      <c r="CF15794" s="62"/>
      <c r="CL15794" s="56" t="s">
        <v>25221</v>
      </c>
      <c r="CM15794" s="56" t="s">
        <v>217</v>
      </c>
      <c r="CN15794" s="56" t="s">
        <v>217</v>
      </c>
      <c r="CO15794" s="52"/>
      <c r="CP15794" s="52"/>
      <c r="CQ15794" s="52"/>
      <c r="CR15794" s="52"/>
      <c r="CS15794" s="52"/>
      <c r="CT15794" s="52"/>
      <c r="CU15794" s="33"/>
      <c r="CV15794" s="33"/>
    </row>
    <row r="15795" spans="74:100">
      <c r="BV15795" s="62"/>
      <c r="BW15795" s="62"/>
      <c r="BX15795" s="62"/>
      <c r="BY15795" s="62"/>
      <c r="BZ15795" s="62"/>
      <c r="CA15795" s="62"/>
      <c r="CB15795" s="62"/>
      <c r="CC15795" s="62"/>
      <c r="CD15795" s="62"/>
      <c r="CE15795" s="62"/>
      <c r="CF15795" s="62"/>
      <c r="CL15795" s="56" t="s">
        <v>25222</v>
      </c>
      <c r="CM15795" s="56" t="s">
        <v>217</v>
      </c>
      <c r="CN15795" s="56" t="s">
        <v>217</v>
      </c>
      <c r="CO15795" s="52"/>
      <c r="CP15795" s="52"/>
      <c r="CQ15795" s="52"/>
      <c r="CR15795" s="52"/>
      <c r="CS15795" s="52"/>
      <c r="CT15795" s="52"/>
      <c r="CU15795" s="33"/>
      <c r="CV15795" s="33"/>
    </row>
    <row r="15796" spans="74:100">
      <c r="BV15796" s="62"/>
      <c r="BW15796" s="62"/>
      <c r="BX15796" s="62"/>
      <c r="BY15796" s="62"/>
      <c r="BZ15796" s="62"/>
      <c r="CA15796" s="62"/>
      <c r="CB15796" s="62"/>
      <c r="CC15796" s="62"/>
      <c r="CD15796" s="62"/>
      <c r="CE15796" s="62"/>
      <c r="CF15796" s="62"/>
      <c r="CL15796" s="56" t="s">
        <v>25223</v>
      </c>
      <c r="CM15796" s="56" t="s">
        <v>217</v>
      </c>
      <c r="CN15796" s="56" t="s">
        <v>217</v>
      </c>
      <c r="CO15796" s="52"/>
      <c r="CP15796" s="52"/>
      <c r="CQ15796" s="52"/>
      <c r="CR15796" s="52"/>
      <c r="CS15796" s="52"/>
      <c r="CT15796" s="52"/>
      <c r="CU15796" s="33"/>
      <c r="CV15796" s="33"/>
    </row>
    <row r="15797" spans="74:100">
      <c r="BV15797" s="62"/>
      <c r="BW15797" s="62"/>
      <c r="BX15797" s="62"/>
      <c r="BY15797" s="62"/>
      <c r="BZ15797" s="62"/>
      <c r="CA15797" s="62"/>
      <c r="CB15797" s="62"/>
      <c r="CC15797" s="62"/>
      <c r="CD15797" s="62"/>
      <c r="CE15797" s="62"/>
      <c r="CF15797" s="62"/>
      <c r="CL15797" s="56" t="s">
        <v>25224</v>
      </c>
      <c r="CM15797" s="56" t="s">
        <v>217</v>
      </c>
      <c r="CN15797" s="56" t="s">
        <v>217</v>
      </c>
      <c r="CO15797" s="52"/>
      <c r="CP15797" s="52"/>
      <c r="CQ15797" s="52"/>
      <c r="CR15797" s="52"/>
      <c r="CS15797" s="52"/>
      <c r="CT15797" s="52"/>
      <c r="CU15797" s="33"/>
      <c r="CV15797" s="33"/>
    </row>
    <row r="15798" spans="74:100">
      <c r="BV15798" s="62"/>
      <c r="BW15798" s="62"/>
      <c r="BX15798" s="62"/>
      <c r="BY15798" s="62"/>
      <c r="BZ15798" s="62"/>
      <c r="CA15798" s="62"/>
      <c r="CB15798" s="62"/>
      <c r="CC15798" s="62"/>
      <c r="CD15798" s="62"/>
      <c r="CE15798" s="62"/>
      <c r="CF15798" s="62"/>
      <c r="CL15798" s="56" t="s">
        <v>25225</v>
      </c>
      <c r="CM15798" s="56" t="s">
        <v>217</v>
      </c>
      <c r="CN15798" s="56" t="s">
        <v>217</v>
      </c>
      <c r="CO15798" s="52"/>
      <c r="CP15798" s="52"/>
      <c r="CQ15798" s="52"/>
      <c r="CR15798" s="52"/>
      <c r="CS15798" s="52"/>
      <c r="CT15798" s="52"/>
      <c r="CU15798" s="33"/>
      <c r="CV15798" s="33"/>
    </row>
    <row r="15799" spans="74:100">
      <c r="BV15799" s="62"/>
      <c r="BW15799" s="62"/>
      <c r="BX15799" s="62"/>
      <c r="BY15799" s="62"/>
      <c r="BZ15799" s="62"/>
      <c r="CA15799" s="62"/>
      <c r="CB15799" s="62"/>
      <c r="CC15799" s="62"/>
      <c r="CD15799" s="62"/>
      <c r="CE15799" s="62"/>
      <c r="CF15799" s="62"/>
      <c r="CL15799" s="56" t="s">
        <v>7878</v>
      </c>
      <c r="CM15799" s="56" t="s">
        <v>217</v>
      </c>
      <c r="CN15799" s="56" t="s">
        <v>217</v>
      </c>
      <c r="CO15799" s="52"/>
      <c r="CP15799" s="52"/>
      <c r="CQ15799" s="52"/>
      <c r="CR15799" s="52"/>
      <c r="CS15799" s="52"/>
      <c r="CT15799" s="52"/>
      <c r="CU15799" s="33"/>
      <c r="CV15799" s="33"/>
    </row>
    <row r="15800" spans="74:100">
      <c r="BV15800" s="62"/>
      <c r="BW15800" s="62"/>
      <c r="BX15800" s="62"/>
      <c r="BY15800" s="62"/>
      <c r="BZ15800" s="62"/>
      <c r="CA15800" s="62"/>
      <c r="CB15800" s="62"/>
      <c r="CC15800" s="62"/>
      <c r="CD15800" s="62"/>
      <c r="CE15800" s="62"/>
      <c r="CF15800" s="62"/>
      <c r="CL15800" s="56" t="s">
        <v>7874</v>
      </c>
      <c r="CM15800" s="56" t="s">
        <v>217</v>
      </c>
      <c r="CN15800" s="56" t="s">
        <v>217</v>
      </c>
      <c r="CO15800" s="52"/>
      <c r="CP15800" s="52"/>
      <c r="CQ15800" s="52"/>
      <c r="CR15800" s="52"/>
      <c r="CS15800" s="52"/>
      <c r="CT15800" s="52"/>
      <c r="CU15800" s="33"/>
      <c r="CV15800" s="33"/>
    </row>
    <row r="15801" spans="74:100">
      <c r="BV15801" s="62"/>
      <c r="BW15801" s="62"/>
      <c r="BX15801" s="62"/>
      <c r="BY15801" s="62"/>
      <c r="BZ15801" s="62"/>
      <c r="CA15801" s="62"/>
      <c r="CB15801" s="62"/>
      <c r="CC15801" s="62"/>
      <c r="CD15801" s="62"/>
      <c r="CE15801" s="62"/>
      <c r="CF15801" s="62"/>
      <c r="CL15801" s="56" t="s">
        <v>7879</v>
      </c>
      <c r="CM15801" s="56" t="s">
        <v>217</v>
      </c>
      <c r="CN15801" s="56" t="s">
        <v>217</v>
      </c>
      <c r="CO15801" s="52"/>
      <c r="CP15801" s="52"/>
      <c r="CQ15801" s="52"/>
      <c r="CR15801" s="52"/>
      <c r="CS15801" s="52"/>
      <c r="CT15801" s="52"/>
      <c r="CU15801" s="33"/>
      <c r="CV15801" s="33"/>
    </row>
    <row r="15802" spans="74:100">
      <c r="BV15802" s="62"/>
      <c r="BW15802" s="62"/>
      <c r="BX15802" s="62"/>
      <c r="BY15802" s="62"/>
      <c r="BZ15802" s="62"/>
      <c r="CA15802" s="62"/>
      <c r="CB15802" s="62"/>
      <c r="CC15802" s="62"/>
      <c r="CD15802" s="62"/>
      <c r="CE15802" s="62"/>
      <c r="CF15802" s="62"/>
      <c r="CL15802" s="56" t="s">
        <v>7880</v>
      </c>
      <c r="CM15802" s="56" t="s">
        <v>217</v>
      </c>
      <c r="CN15802" s="56" t="s">
        <v>217</v>
      </c>
      <c r="CO15802" s="52"/>
      <c r="CP15802" s="52"/>
      <c r="CQ15802" s="52"/>
      <c r="CR15802" s="52"/>
      <c r="CS15802" s="52"/>
      <c r="CT15802" s="52"/>
      <c r="CU15802" s="33"/>
      <c r="CV15802" s="33"/>
    </row>
    <row r="15803" spans="74:100">
      <c r="BV15803" s="62"/>
      <c r="BW15803" s="62"/>
      <c r="BX15803" s="62"/>
      <c r="BY15803" s="62"/>
      <c r="BZ15803" s="62"/>
      <c r="CA15803" s="62"/>
      <c r="CB15803" s="62"/>
      <c r="CC15803" s="62"/>
      <c r="CD15803" s="62"/>
      <c r="CE15803" s="62"/>
      <c r="CF15803" s="62"/>
      <c r="CL15803" s="56" t="s">
        <v>7881</v>
      </c>
      <c r="CM15803" s="56" t="s">
        <v>217</v>
      </c>
      <c r="CN15803" s="56" t="s">
        <v>217</v>
      </c>
      <c r="CO15803" s="52"/>
      <c r="CP15803" s="52"/>
      <c r="CQ15803" s="52"/>
      <c r="CR15803" s="52"/>
      <c r="CS15803" s="52"/>
      <c r="CT15803" s="52"/>
      <c r="CU15803" s="33"/>
      <c r="CV15803" s="33"/>
    </row>
    <row r="15804" spans="74:100">
      <c r="BV15804" s="62"/>
      <c r="BW15804" s="62"/>
      <c r="BX15804" s="62"/>
      <c r="BY15804" s="62"/>
      <c r="BZ15804" s="62"/>
      <c r="CA15804" s="62"/>
      <c r="CB15804" s="62"/>
      <c r="CC15804" s="62"/>
      <c r="CD15804" s="62"/>
      <c r="CE15804" s="62"/>
      <c r="CF15804" s="62"/>
      <c r="CL15804" s="56" t="s">
        <v>23515</v>
      </c>
      <c r="CM15804" s="56" t="s">
        <v>217</v>
      </c>
      <c r="CN15804" s="56" t="s">
        <v>217</v>
      </c>
      <c r="CO15804" s="52"/>
      <c r="CP15804" s="52"/>
      <c r="CQ15804" s="52"/>
      <c r="CR15804" s="52"/>
      <c r="CS15804" s="52"/>
      <c r="CT15804" s="52"/>
      <c r="CU15804" s="33"/>
      <c r="CV15804" s="33"/>
    </row>
    <row r="15805" spans="74:100">
      <c r="BV15805" s="62"/>
      <c r="BW15805" s="62"/>
      <c r="BX15805" s="62"/>
      <c r="BY15805" s="62"/>
      <c r="BZ15805" s="62"/>
      <c r="CA15805" s="62"/>
      <c r="CB15805" s="62"/>
      <c r="CC15805" s="62"/>
      <c r="CD15805" s="62"/>
      <c r="CE15805" s="62"/>
      <c r="CF15805" s="62"/>
      <c r="CL15805" s="56" t="s">
        <v>7882</v>
      </c>
      <c r="CM15805" s="56" t="s">
        <v>217</v>
      </c>
      <c r="CN15805" s="56" t="s">
        <v>217</v>
      </c>
      <c r="CO15805" s="52"/>
      <c r="CP15805" s="52"/>
      <c r="CQ15805" s="52"/>
      <c r="CR15805" s="52"/>
      <c r="CS15805" s="52"/>
      <c r="CT15805" s="52"/>
      <c r="CU15805" s="33"/>
      <c r="CV15805" s="33"/>
    </row>
    <row r="15806" spans="74:100">
      <c r="BV15806" s="62"/>
      <c r="BW15806" s="62"/>
      <c r="BX15806" s="62"/>
      <c r="BY15806" s="62"/>
      <c r="BZ15806" s="62"/>
      <c r="CA15806" s="62"/>
      <c r="CB15806" s="62"/>
      <c r="CC15806" s="62"/>
      <c r="CD15806" s="62"/>
      <c r="CE15806" s="62"/>
      <c r="CF15806" s="62"/>
      <c r="CL15806" s="56" t="s">
        <v>23516</v>
      </c>
      <c r="CM15806" s="56" t="s">
        <v>217</v>
      </c>
      <c r="CN15806" s="56" t="s">
        <v>217</v>
      </c>
      <c r="CO15806" s="52"/>
      <c r="CP15806" s="52"/>
      <c r="CQ15806" s="52"/>
      <c r="CR15806" s="52"/>
      <c r="CS15806" s="52"/>
      <c r="CT15806" s="52"/>
      <c r="CU15806" s="33"/>
      <c r="CV15806" s="33"/>
    </row>
    <row r="15807" spans="74:100">
      <c r="BV15807" s="62"/>
      <c r="BW15807" s="62"/>
      <c r="BX15807" s="62"/>
      <c r="BY15807" s="62"/>
      <c r="BZ15807" s="62"/>
      <c r="CA15807" s="62"/>
      <c r="CB15807" s="62"/>
      <c r="CC15807" s="62"/>
      <c r="CD15807" s="62"/>
      <c r="CE15807" s="62"/>
      <c r="CF15807" s="62"/>
      <c r="CL15807" s="56" t="s">
        <v>7883</v>
      </c>
      <c r="CM15807" s="56" t="s">
        <v>217</v>
      </c>
      <c r="CN15807" s="56" t="s">
        <v>217</v>
      </c>
      <c r="CO15807" s="52"/>
      <c r="CP15807" s="52"/>
      <c r="CQ15807" s="52"/>
      <c r="CR15807" s="52"/>
      <c r="CS15807" s="52"/>
      <c r="CT15807" s="52"/>
      <c r="CU15807" s="33"/>
      <c r="CV15807" s="33"/>
    </row>
    <row r="15808" spans="74:100">
      <c r="BV15808" s="62"/>
      <c r="BW15808" s="62"/>
      <c r="BX15808" s="62"/>
      <c r="BY15808" s="62"/>
      <c r="BZ15808" s="62"/>
      <c r="CA15808" s="62"/>
      <c r="CB15808" s="62"/>
      <c r="CC15808" s="62"/>
      <c r="CD15808" s="62"/>
      <c r="CE15808" s="62"/>
      <c r="CF15808" s="62"/>
      <c r="CL15808" s="56" t="s">
        <v>12608</v>
      </c>
      <c r="CM15808" s="56" t="s">
        <v>216</v>
      </c>
      <c r="CN15808" s="56" t="s">
        <v>216</v>
      </c>
      <c r="CO15808" s="52"/>
      <c r="CP15808" s="52"/>
      <c r="CQ15808" s="52"/>
      <c r="CR15808" s="52"/>
      <c r="CS15808" s="52"/>
      <c r="CT15808" s="52"/>
      <c r="CU15808" s="33"/>
      <c r="CV15808" s="33"/>
    </row>
    <row r="15809" spans="74:100">
      <c r="BV15809" s="62"/>
      <c r="BW15809" s="62"/>
      <c r="BX15809" s="62"/>
      <c r="BY15809" s="62"/>
      <c r="BZ15809" s="62"/>
      <c r="CA15809" s="62"/>
      <c r="CB15809" s="62"/>
      <c r="CC15809" s="62"/>
      <c r="CD15809" s="62"/>
      <c r="CE15809" s="62"/>
      <c r="CF15809" s="62"/>
      <c r="CL15809" s="56" t="s">
        <v>8860</v>
      </c>
      <c r="CM15809" s="56" t="s">
        <v>217</v>
      </c>
      <c r="CN15809" s="56" t="s">
        <v>217</v>
      </c>
      <c r="CO15809" s="52"/>
      <c r="CP15809" s="52"/>
      <c r="CQ15809" s="52"/>
      <c r="CR15809" s="52"/>
      <c r="CS15809" s="52"/>
      <c r="CT15809" s="52"/>
      <c r="CU15809" s="33"/>
      <c r="CV15809" s="33"/>
    </row>
    <row r="15810" spans="74:100">
      <c r="BV15810" s="62"/>
      <c r="BW15810" s="62"/>
      <c r="BX15810" s="62"/>
      <c r="BY15810" s="62"/>
      <c r="BZ15810" s="62"/>
      <c r="CA15810" s="62"/>
      <c r="CB15810" s="62"/>
      <c r="CC15810" s="62"/>
      <c r="CD15810" s="62"/>
      <c r="CE15810" s="62"/>
      <c r="CF15810" s="62"/>
      <c r="CL15810" s="56" t="s">
        <v>7884</v>
      </c>
      <c r="CM15810" s="56" t="s">
        <v>217</v>
      </c>
      <c r="CN15810" s="56" t="s">
        <v>217</v>
      </c>
      <c r="CO15810" s="52"/>
      <c r="CP15810" s="52"/>
      <c r="CQ15810" s="52"/>
      <c r="CR15810" s="52"/>
      <c r="CS15810" s="52"/>
      <c r="CT15810" s="52"/>
      <c r="CU15810" s="33"/>
      <c r="CV15810" s="33"/>
    </row>
    <row r="15811" spans="74:100">
      <c r="BV15811" s="62"/>
      <c r="BW15811" s="62"/>
      <c r="BX15811" s="62"/>
      <c r="BY15811" s="62"/>
      <c r="BZ15811" s="62"/>
      <c r="CA15811" s="62"/>
      <c r="CB15811" s="62"/>
      <c r="CC15811" s="62"/>
      <c r="CD15811" s="62"/>
      <c r="CE15811" s="62"/>
      <c r="CF15811" s="62"/>
      <c r="CL15811" s="56" t="s">
        <v>29100</v>
      </c>
      <c r="CM15811" s="56" t="s">
        <v>217</v>
      </c>
      <c r="CN15811" s="56" t="s">
        <v>217</v>
      </c>
      <c r="CO15811" s="52"/>
      <c r="CP15811" s="52"/>
      <c r="CQ15811" s="52"/>
      <c r="CR15811" s="52"/>
      <c r="CS15811" s="52"/>
      <c r="CT15811" s="52"/>
      <c r="CU15811" s="33"/>
      <c r="CV15811" s="33"/>
    </row>
    <row r="15812" spans="74:100">
      <c r="BV15812" s="62"/>
      <c r="BW15812" s="62"/>
      <c r="BX15812" s="62"/>
      <c r="BY15812" s="62"/>
      <c r="BZ15812" s="62"/>
      <c r="CA15812" s="62"/>
      <c r="CB15812" s="62"/>
      <c r="CC15812" s="62"/>
      <c r="CD15812" s="62"/>
      <c r="CE15812" s="62"/>
      <c r="CF15812" s="62"/>
      <c r="CL15812" s="56" t="s">
        <v>23517</v>
      </c>
      <c r="CM15812" s="56" t="s">
        <v>217</v>
      </c>
      <c r="CN15812" s="56" t="s">
        <v>217</v>
      </c>
      <c r="CO15812" s="52"/>
      <c r="CP15812" s="52"/>
      <c r="CQ15812" s="52"/>
      <c r="CR15812" s="52"/>
      <c r="CS15812" s="52"/>
      <c r="CT15812" s="52"/>
      <c r="CU15812" s="33"/>
      <c r="CV15812" s="33"/>
    </row>
    <row r="15813" spans="74:100">
      <c r="BV15813" s="62"/>
      <c r="BW15813" s="62"/>
      <c r="BX15813" s="62"/>
      <c r="BY15813" s="62"/>
      <c r="BZ15813" s="62"/>
      <c r="CA15813" s="62"/>
      <c r="CB15813" s="62"/>
      <c r="CC15813" s="62"/>
      <c r="CD15813" s="62"/>
      <c r="CE15813" s="62"/>
      <c r="CF15813" s="62"/>
      <c r="CL15813" s="35" t="s">
        <v>7850</v>
      </c>
      <c r="CM15813" s="35" t="s">
        <v>217</v>
      </c>
      <c r="CN15813" s="35" t="s">
        <v>217</v>
      </c>
      <c r="CO15813" s="52"/>
      <c r="CP15813" s="52"/>
      <c r="CQ15813" s="52"/>
      <c r="CR15813" s="52"/>
      <c r="CS15813" s="52"/>
      <c r="CT15813" s="52"/>
      <c r="CU15813" s="33"/>
      <c r="CV15813" s="33"/>
    </row>
    <row r="15814" spans="74:100">
      <c r="BV15814" s="62"/>
      <c r="BW15814" s="62"/>
      <c r="BX15814" s="62"/>
      <c r="BY15814" s="62"/>
      <c r="BZ15814" s="62"/>
      <c r="CA15814" s="62"/>
      <c r="CB15814" s="62"/>
      <c r="CC15814" s="62"/>
      <c r="CD15814" s="62"/>
      <c r="CE15814" s="62"/>
      <c r="CF15814" s="62"/>
      <c r="CL15814" s="56" t="s">
        <v>7885</v>
      </c>
      <c r="CM15814" s="56" t="s">
        <v>217</v>
      </c>
      <c r="CN15814" s="56" t="s">
        <v>217</v>
      </c>
      <c r="CO15814" s="52"/>
      <c r="CP15814" s="52"/>
      <c r="CQ15814" s="52"/>
      <c r="CR15814" s="52"/>
      <c r="CS15814" s="52"/>
      <c r="CT15814" s="52"/>
      <c r="CU15814" s="33"/>
      <c r="CV15814" s="33"/>
    </row>
    <row r="15815" spans="74:100">
      <c r="BV15815" s="62"/>
      <c r="BW15815" s="62"/>
      <c r="BX15815" s="62"/>
      <c r="BY15815" s="62"/>
      <c r="BZ15815" s="62"/>
      <c r="CA15815" s="62"/>
      <c r="CB15815" s="62"/>
      <c r="CC15815" s="62"/>
      <c r="CD15815" s="62"/>
      <c r="CE15815" s="62"/>
      <c r="CF15815" s="62"/>
      <c r="CL15815" s="56" t="s">
        <v>29101</v>
      </c>
      <c r="CM15815" s="56" t="s">
        <v>217</v>
      </c>
      <c r="CN15815" s="56" t="s">
        <v>217</v>
      </c>
      <c r="CO15815" s="52"/>
      <c r="CP15815" s="52"/>
      <c r="CQ15815" s="52"/>
      <c r="CR15815" s="52"/>
      <c r="CS15815" s="52"/>
      <c r="CT15815" s="52"/>
      <c r="CU15815" s="33"/>
      <c r="CV15815" s="33"/>
    </row>
    <row r="15816" spans="74:100">
      <c r="BV15816" s="62"/>
      <c r="BW15816" s="62"/>
      <c r="BX15816" s="62"/>
      <c r="BY15816" s="62"/>
      <c r="BZ15816" s="62"/>
      <c r="CA15816" s="62"/>
      <c r="CB15816" s="62"/>
      <c r="CC15816" s="62"/>
      <c r="CD15816" s="62"/>
      <c r="CE15816" s="62"/>
      <c r="CF15816" s="62"/>
      <c r="CL15816" s="35" t="s">
        <v>29102</v>
      </c>
      <c r="CM15816" s="35" t="s">
        <v>217</v>
      </c>
      <c r="CN15816" s="35" t="s">
        <v>217</v>
      </c>
      <c r="CO15816" s="52"/>
      <c r="CP15816" s="52"/>
      <c r="CQ15816" s="52"/>
      <c r="CR15816" s="52"/>
      <c r="CS15816" s="52"/>
      <c r="CT15816" s="52"/>
      <c r="CU15816" s="33"/>
      <c r="CV15816" s="33"/>
    </row>
    <row r="15817" spans="74:100">
      <c r="BV15817" s="62"/>
      <c r="BW15817" s="62"/>
      <c r="BX15817" s="62"/>
      <c r="BY15817" s="62"/>
      <c r="BZ15817" s="62"/>
      <c r="CA15817" s="62"/>
      <c r="CB15817" s="62"/>
      <c r="CC15817" s="62"/>
      <c r="CD15817" s="62"/>
      <c r="CE15817" s="62"/>
      <c r="CF15817" s="62"/>
      <c r="CL15817" s="56" t="s">
        <v>7889</v>
      </c>
      <c r="CM15817" s="56" t="s">
        <v>217</v>
      </c>
      <c r="CN15817" s="56" t="s">
        <v>217</v>
      </c>
      <c r="CO15817" s="52"/>
      <c r="CP15817" s="52"/>
      <c r="CQ15817" s="52"/>
      <c r="CR15817" s="52"/>
      <c r="CS15817" s="52"/>
      <c r="CT15817" s="52"/>
      <c r="CU15817" s="33"/>
      <c r="CV15817" s="33"/>
    </row>
    <row r="15818" spans="74:100">
      <c r="BV15818" s="62"/>
      <c r="BW15818" s="62"/>
      <c r="BX15818" s="62"/>
      <c r="BY15818" s="62"/>
      <c r="BZ15818" s="62"/>
      <c r="CA15818" s="62"/>
      <c r="CB15818" s="62"/>
      <c r="CC15818" s="62"/>
      <c r="CD15818" s="62"/>
      <c r="CE15818" s="62"/>
      <c r="CF15818" s="62"/>
      <c r="CL15818" s="56" t="s">
        <v>23518</v>
      </c>
      <c r="CM15818" s="56" t="s">
        <v>217</v>
      </c>
      <c r="CN15818" s="56" t="s">
        <v>217</v>
      </c>
      <c r="CO15818" s="52"/>
      <c r="CP15818" s="52"/>
      <c r="CQ15818" s="52"/>
      <c r="CR15818" s="52"/>
      <c r="CS15818" s="52"/>
      <c r="CT15818" s="52"/>
      <c r="CU15818" s="33"/>
      <c r="CV15818" s="33"/>
    </row>
    <row r="15819" spans="74:100">
      <c r="BV15819" s="62"/>
      <c r="BW15819" s="62"/>
      <c r="BX15819" s="62"/>
      <c r="BY15819" s="62"/>
      <c r="BZ15819" s="62"/>
      <c r="CA15819" s="62"/>
      <c r="CB15819" s="62"/>
      <c r="CC15819" s="62"/>
      <c r="CD15819" s="62"/>
      <c r="CE15819" s="62"/>
      <c r="CF15819" s="62"/>
      <c r="CL15819" s="56" t="s">
        <v>23519</v>
      </c>
      <c r="CM15819" s="56" t="s">
        <v>217</v>
      </c>
      <c r="CN15819" s="56" t="s">
        <v>217</v>
      </c>
      <c r="CO15819" s="52"/>
      <c r="CP15819" s="52"/>
      <c r="CQ15819" s="52"/>
      <c r="CR15819" s="52"/>
      <c r="CS15819" s="52"/>
      <c r="CT15819" s="52"/>
      <c r="CU15819" s="33"/>
      <c r="CV15819" s="33"/>
    </row>
    <row r="15820" spans="74:100">
      <c r="BV15820" s="62"/>
      <c r="BW15820" s="62"/>
      <c r="BX15820" s="62"/>
      <c r="BY15820" s="62"/>
      <c r="BZ15820" s="62"/>
      <c r="CA15820" s="62"/>
      <c r="CB15820" s="62"/>
      <c r="CC15820" s="62"/>
      <c r="CD15820" s="62"/>
      <c r="CE15820" s="62"/>
      <c r="CF15820" s="62"/>
      <c r="CL15820" s="56" t="s">
        <v>23520</v>
      </c>
      <c r="CM15820" s="56" t="s">
        <v>217</v>
      </c>
      <c r="CN15820" s="56" t="s">
        <v>217</v>
      </c>
      <c r="CO15820" s="52"/>
      <c r="CP15820" s="52"/>
      <c r="CQ15820" s="52"/>
      <c r="CR15820" s="52"/>
      <c r="CS15820" s="52"/>
      <c r="CT15820" s="52"/>
      <c r="CU15820" s="33"/>
      <c r="CV15820" s="33"/>
    </row>
    <row r="15821" spans="74:100">
      <c r="BV15821" s="62"/>
      <c r="BW15821" s="62"/>
      <c r="BX15821" s="62"/>
      <c r="BY15821" s="62"/>
      <c r="BZ15821" s="62"/>
      <c r="CA15821" s="62"/>
      <c r="CB15821" s="62"/>
      <c r="CC15821" s="62"/>
      <c r="CD15821" s="62"/>
      <c r="CE15821" s="62"/>
      <c r="CF15821" s="62"/>
      <c r="CL15821" s="56" t="s">
        <v>23521</v>
      </c>
      <c r="CM15821" s="56" t="s">
        <v>217</v>
      </c>
      <c r="CN15821" s="56" t="s">
        <v>217</v>
      </c>
      <c r="CO15821" s="52"/>
      <c r="CP15821" s="52"/>
      <c r="CQ15821" s="52"/>
      <c r="CR15821" s="52"/>
      <c r="CS15821" s="52"/>
      <c r="CT15821" s="52"/>
      <c r="CU15821" s="33"/>
      <c r="CV15821" s="33"/>
    </row>
    <row r="15822" spans="74:100">
      <c r="BV15822" s="62"/>
      <c r="BW15822" s="62"/>
      <c r="BX15822" s="62"/>
      <c r="BY15822" s="62"/>
      <c r="BZ15822" s="62"/>
      <c r="CA15822" s="62"/>
      <c r="CB15822" s="62"/>
      <c r="CC15822" s="62"/>
      <c r="CD15822" s="62"/>
      <c r="CE15822" s="62"/>
      <c r="CF15822" s="62"/>
      <c r="CL15822" s="56" t="s">
        <v>7886</v>
      </c>
      <c r="CM15822" s="56" t="s">
        <v>217</v>
      </c>
      <c r="CN15822" s="56" t="s">
        <v>217</v>
      </c>
      <c r="CO15822" s="52"/>
      <c r="CP15822" s="52"/>
      <c r="CQ15822" s="52"/>
      <c r="CR15822" s="52"/>
      <c r="CS15822" s="52"/>
      <c r="CT15822" s="52"/>
      <c r="CU15822" s="33"/>
      <c r="CV15822" s="33"/>
    </row>
    <row r="15823" spans="74:100">
      <c r="BV15823" s="62"/>
      <c r="BW15823" s="62"/>
      <c r="BX15823" s="62"/>
      <c r="BY15823" s="62"/>
      <c r="BZ15823" s="62"/>
      <c r="CA15823" s="62"/>
      <c r="CB15823" s="62"/>
      <c r="CC15823" s="62"/>
      <c r="CD15823" s="62"/>
      <c r="CE15823" s="62"/>
      <c r="CF15823" s="62"/>
      <c r="CL15823" s="35" t="s">
        <v>7890</v>
      </c>
      <c r="CM15823" s="35" t="s">
        <v>217</v>
      </c>
      <c r="CN15823" s="35" t="s">
        <v>217</v>
      </c>
      <c r="CO15823" s="52"/>
      <c r="CP15823" s="52"/>
      <c r="CQ15823" s="52"/>
      <c r="CR15823" s="52"/>
      <c r="CS15823" s="52"/>
      <c r="CT15823" s="52"/>
      <c r="CU15823" s="33"/>
      <c r="CV15823" s="33"/>
    </row>
    <row r="15824" spans="74:100">
      <c r="BV15824" s="62"/>
      <c r="BW15824" s="62"/>
      <c r="BX15824" s="62"/>
      <c r="BY15824" s="62"/>
      <c r="BZ15824" s="62"/>
      <c r="CA15824" s="62"/>
      <c r="CB15824" s="62"/>
      <c r="CC15824" s="62"/>
      <c r="CD15824" s="62"/>
      <c r="CE15824" s="62"/>
      <c r="CF15824" s="62"/>
      <c r="CL15824" s="56" t="s">
        <v>7891</v>
      </c>
      <c r="CM15824" s="56" t="s">
        <v>217</v>
      </c>
      <c r="CN15824" s="56" t="s">
        <v>217</v>
      </c>
      <c r="CO15824" s="52"/>
      <c r="CP15824" s="52"/>
      <c r="CQ15824" s="52"/>
      <c r="CR15824" s="52"/>
      <c r="CS15824" s="52"/>
      <c r="CT15824" s="52"/>
      <c r="CU15824" s="33"/>
      <c r="CV15824" s="33"/>
    </row>
    <row r="15825" spans="74:100">
      <c r="BV15825" s="62"/>
      <c r="BW15825" s="62"/>
      <c r="BX15825" s="62"/>
      <c r="BY15825" s="62"/>
      <c r="BZ15825" s="62"/>
      <c r="CA15825" s="62"/>
      <c r="CB15825" s="62"/>
      <c r="CC15825" s="62"/>
      <c r="CD15825" s="62"/>
      <c r="CE15825" s="62"/>
      <c r="CF15825" s="62"/>
      <c r="CL15825" s="56" t="s">
        <v>23522</v>
      </c>
      <c r="CM15825" s="56" t="s">
        <v>217</v>
      </c>
      <c r="CN15825" s="56" t="s">
        <v>217</v>
      </c>
      <c r="CO15825" s="52"/>
      <c r="CP15825" s="52"/>
      <c r="CQ15825" s="52"/>
      <c r="CR15825" s="52"/>
      <c r="CS15825" s="52"/>
      <c r="CT15825" s="52"/>
      <c r="CU15825" s="33"/>
      <c r="CV15825" s="33"/>
    </row>
    <row r="15826" spans="74:100">
      <c r="BV15826" s="62"/>
      <c r="BW15826" s="62"/>
      <c r="BX15826" s="62"/>
      <c r="BY15826" s="62"/>
      <c r="BZ15826" s="62"/>
      <c r="CA15826" s="62"/>
      <c r="CB15826" s="62"/>
      <c r="CC15826" s="62"/>
      <c r="CD15826" s="62"/>
      <c r="CE15826" s="62"/>
      <c r="CF15826" s="62"/>
      <c r="CL15826" s="56" t="s">
        <v>7892</v>
      </c>
      <c r="CM15826" s="56" t="s">
        <v>217</v>
      </c>
      <c r="CN15826" s="56" t="s">
        <v>217</v>
      </c>
      <c r="CO15826" s="52"/>
      <c r="CP15826" s="52"/>
      <c r="CQ15826" s="52"/>
      <c r="CR15826" s="52"/>
      <c r="CS15826" s="52"/>
      <c r="CT15826" s="52"/>
      <c r="CU15826" s="33"/>
      <c r="CV15826" s="33"/>
    </row>
    <row r="15827" spans="74:100">
      <c r="BV15827" s="62"/>
      <c r="BW15827" s="62"/>
      <c r="BX15827" s="62"/>
      <c r="BY15827" s="62"/>
      <c r="BZ15827" s="62"/>
      <c r="CA15827" s="62"/>
      <c r="CB15827" s="62"/>
      <c r="CC15827" s="62"/>
      <c r="CD15827" s="62"/>
      <c r="CE15827" s="62"/>
      <c r="CF15827" s="62"/>
      <c r="CL15827" s="56" t="s">
        <v>7887</v>
      </c>
      <c r="CM15827" s="56" t="s">
        <v>217</v>
      </c>
      <c r="CN15827" s="56" t="s">
        <v>217</v>
      </c>
      <c r="CO15827" s="52"/>
      <c r="CP15827" s="52"/>
      <c r="CQ15827" s="52"/>
      <c r="CR15827" s="52"/>
      <c r="CS15827" s="52"/>
      <c r="CT15827" s="52"/>
      <c r="CU15827" s="33"/>
      <c r="CV15827" s="33"/>
    </row>
    <row r="15828" spans="74:100">
      <c r="BV15828" s="62"/>
      <c r="BW15828" s="62"/>
      <c r="BX15828" s="62"/>
      <c r="BY15828" s="62"/>
      <c r="BZ15828" s="62"/>
      <c r="CA15828" s="62"/>
      <c r="CB15828" s="62"/>
      <c r="CC15828" s="62"/>
      <c r="CD15828" s="62"/>
      <c r="CE15828" s="62"/>
      <c r="CF15828" s="62"/>
      <c r="CL15828" s="56" t="s">
        <v>7893</v>
      </c>
      <c r="CM15828" s="56" t="s">
        <v>217</v>
      </c>
      <c r="CN15828" s="56" t="s">
        <v>217</v>
      </c>
      <c r="CO15828" s="52"/>
      <c r="CP15828" s="52"/>
      <c r="CQ15828" s="52"/>
      <c r="CR15828" s="52"/>
      <c r="CS15828" s="52"/>
      <c r="CT15828" s="52"/>
      <c r="CU15828" s="33"/>
      <c r="CV15828" s="33"/>
    </row>
    <row r="15829" spans="74:100">
      <c r="BV15829" s="62"/>
      <c r="BW15829" s="62"/>
      <c r="BX15829" s="62"/>
      <c r="BY15829" s="62"/>
      <c r="BZ15829" s="62"/>
      <c r="CA15829" s="62"/>
      <c r="CB15829" s="62"/>
      <c r="CC15829" s="62"/>
      <c r="CD15829" s="62"/>
      <c r="CE15829" s="62"/>
      <c r="CF15829" s="62"/>
      <c r="CL15829" s="35" t="s">
        <v>3444</v>
      </c>
      <c r="CM15829" s="35" t="s">
        <v>217</v>
      </c>
      <c r="CN15829" s="35" t="s">
        <v>217</v>
      </c>
      <c r="CO15829" s="52"/>
      <c r="CP15829" s="52"/>
      <c r="CQ15829" s="52"/>
      <c r="CR15829" s="52"/>
      <c r="CS15829" s="52"/>
      <c r="CT15829" s="52"/>
      <c r="CU15829" s="33"/>
      <c r="CV15829" s="33"/>
    </row>
    <row r="15830" spans="74:100">
      <c r="BV15830" s="62"/>
      <c r="BW15830" s="62"/>
      <c r="BX15830" s="62"/>
      <c r="BY15830" s="62"/>
      <c r="BZ15830" s="62"/>
      <c r="CA15830" s="62"/>
      <c r="CB15830" s="62"/>
      <c r="CC15830" s="62"/>
      <c r="CD15830" s="62"/>
      <c r="CE15830" s="62"/>
      <c r="CF15830" s="62"/>
      <c r="CL15830" s="56" t="s">
        <v>7894</v>
      </c>
      <c r="CM15830" s="56" t="s">
        <v>214</v>
      </c>
      <c r="CN15830" s="56" t="s">
        <v>214</v>
      </c>
      <c r="CO15830" s="52"/>
      <c r="CP15830" s="52"/>
      <c r="CQ15830" s="52"/>
      <c r="CR15830" s="52"/>
      <c r="CS15830" s="52"/>
      <c r="CT15830" s="52"/>
      <c r="CU15830" s="33"/>
      <c r="CV15830" s="33"/>
    </row>
    <row r="15831" spans="74:100">
      <c r="BV15831" s="62"/>
      <c r="BW15831" s="62"/>
      <c r="BX15831" s="62"/>
      <c r="BY15831" s="62"/>
      <c r="BZ15831" s="62"/>
      <c r="CA15831" s="62"/>
      <c r="CB15831" s="62"/>
      <c r="CC15831" s="62"/>
      <c r="CD15831" s="62"/>
      <c r="CE15831" s="62"/>
      <c r="CF15831" s="62"/>
      <c r="CL15831" s="56" t="s">
        <v>7895</v>
      </c>
      <c r="CM15831" s="56" t="s">
        <v>214</v>
      </c>
      <c r="CN15831" s="56" t="s">
        <v>214</v>
      </c>
      <c r="CO15831" s="52"/>
      <c r="CP15831" s="52"/>
      <c r="CQ15831" s="52"/>
      <c r="CR15831" s="52"/>
      <c r="CS15831" s="52"/>
      <c r="CT15831" s="52"/>
      <c r="CU15831" s="33"/>
      <c r="CV15831" s="33"/>
    </row>
    <row r="15832" spans="74:100">
      <c r="BV15832" s="62"/>
      <c r="BW15832" s="62"/>
      <c r="BX15832" s="62"/>
      <c r="BY15832" s="62"/>
      <c r="BZ15832" s="62"/>
      <c r="CA15832" s="62"/>
      <c r="CB15832" s="62"/>
      <c r="CC15832" s="62"/>
      <c r="CD15832" s="62"/>
      <c r="CE15832" s="62"/>
      <c r="CF15832" s="62"/>
      <c r="CL15832" s="56" t="s">
        <v>15621</v>
      </c>
      <c r="CM15832" s="56" t="s">
        <v>213</v>
      </c>
      <c r="CN15832" s="56" t="s">
        <v>213</v>
      </c>
      <c r="CO15832" s="52"/>
      <c r="CP15832" s="52"/>
      <c r="CQ15832" s="52"/>
      <c r="CR15832" s="52"/>
      <c r="CS15832" s="52"/>
      <c r="CT15832" s="52"/>
      <c r="CU15832" s="33"/>
      <c r="CV15832" s="33"/>
    </row>
    <row r="15833" spans="74:100">
      <c r="BV15833" s="62"/>
      <c r="BW15833" s="62"/>
      <c r="BX15833" s="62"/>
      <c r="BY15833" s="62"/>
      <c r="BZ15833" s="62"/>
      <c r="CA15833" s="62"/>
      <c r="CB15833" s="62"/>
      <c r="CC15833" s="62"/>
      <c r="CD15833" s="62"/>
      <c r="CE15833" s="62"/>
      <c r="CF15833" s="62"/>
      <c r="CL15833" s="56" t="s">
        <v>23523</v>
      </c>
      <c r="CM15833" s="56" t="s">
        <v>216</v>
      </c>
      <c r="CN15833" s="56" t="s">
        <v>216</v>
      </c>
      <c r="CO15833" s="52"/>
      <c r="CP15833" s="52"/>
      <c r="CQ15833" s="52"/>
      <c r="CR15833" s="52"/>
      <c r="CS15833" s="52"/>
      <c r="CT15833" s="52"/>
      <c r="CU15833" s="33"/>
      <c r="CV15833" s="33"/>
    </row>
    <row r="15834" spans="74:100">
      <c r="BV15834" s="62"/>
      <c r="BW15834" s="62"/>
      <c r="BX15834" s="62"/>
      <c r="BY15834" s="62"/>
      <c r="BZ15834" s="62"/>
      <c r="CA15834" s="62"/>
      <c r="CB15834" s="62"/>
      <c r="CC15834" s="62"/>
      <c r="CD15834" s="62"/>
      <c r="CE15834" s="62"/>
      <c r="CF15834" s="62"/>
      <c r="CL15834" s="56" t="s">
        <v>7897</v>
      </c>
      <c r="CM15834" s="56" t="s">
        <v>216</v>
      </c>
      <c r="CN15834" s="56" t="s">
        <v>216</v>
      </c>
      <c r="CO15834" s="52"/>
      <c r="CP15834" s="52"/>
      <c r="CQ15834" s="52"/>
      <c r="CR15834" s="52"/>
      <c r="CS15834" s="52"/>
      <c r="CT15834" s="52"/>
      <c r="CU15834" s="33"/>
      <c r="CV15834" s="33"/>
    </row>
    <row r="15835" spans="74:100">
      <c r="BV15835" s="62"/>
      <c r="BW15835" s="62"/>
      <c r="BX15835" s="62"/>
      <c r="BY15835" s="62"/>
      <c r="BZ15835" s="62"/>
      <c r="CA15835" s="62"/>
      <c r="CB15835" s="62"/>
      <c r="CC15835" s="62"/>
      <c r="CD15835" s="62"/>
      <c r="CE15835" s="62"/>
      <c r="CF15835" s="62"/>
      <c r="CL15835" s="56" t="s">
        <v>7898</v>
      </c>
      <c r="CM15835" s="56" t="s">
        <v>216</v>
      </c>
      <c r="CN15835" s="56" t="s">
        <v>216</v>
      </c>
      <c r="CO15835" s="52"/>
      <c r="CP15835" s="52"/>
      <c r="CQ15835" s="52"/>
      <c r="CR15835" s="52"/>
      <c r="CS15835" s="52"/>
      <c r="CT15835" s="52"/>
      <c r="CU15835" s="33"/>
      <c r="CV15835" s="33"/>
    </row>
    <row r="15836" spans="74:100">
      <c r="BV15836" s="62"/>
      <c r="BW15836" s="62"/>
      <c r="BX15836" s="62"/>
      <c r="BY15836" s="62"/>
      <c r="BZ15836" s="62"/>
      <c r="CA15836" s="62"/>
      <c r="CB15836" s="62"/>
      <c r="CC15836" s="62"/>
      <c r="CD15836" s="62"/>
      <c r="CE15836" s="62"/>
      <c r="CF15836" s="62"/>
      <c r="CL15836" s="56" t="s">
        <v>7900</v>
      </c>
      <c r="CM15836" s="56" t="s">
        <v>216</v>
      </c>
      <c r="CN15836" s="56" t="s">
        <v>216</v>
      </c>
      <c r="CO15836" s="52"/>
      <c r="CP15836" s="52"/>
      <c r="CQ15836" s="52"/>
      <c r="CR15836" s="52"/>
      <c r="CS15836" s="52"/>
      <c r="CT15836" s="52"/>
      <c r="CU15836" s="33"/>
      <c r="CV15836" s="33"/>
    </row>
    <row r="15837" spans="74:100">
      <c r="BV15837" s="62"/>
      <c r="BW15837" s="62"/>
      <c r="BX15837" s="62"/>
      <c r="BY15837" s="62"/>
      <c r="BZ15837" s="62"/>
      <c r="CA15837" s="62"/>
      <c r="CB15837" s="62"/>
      <c r="CC15837" s="62"/>
      <c r="CD15837" s="62"/>
      <c r="CE15837" s="62"/>
      <c r="CF15837" s="62"/>
      <c r="CL15837" s="56" t="s">
        <v>25226</v>
      </c>
      <c r="CM15837" s="56" t="s">
        <v>216</v>
      </c>
      <c r="CN15837" s="56" t="s">
        <v>216</v>
      </c>
      <c r="CO15837" s="52"/>
      <c r="CP15837" s="52"/>
      <c r="CQ15837" s="52"/>
      <c r="CR15837" s="52"/>
      <c r="CS15837" s="52"/>
      <c r="CT15837" s="52"/>
      <c r="CU15837" s="33"/>
      <c r="CV15837" s="33"/>
    </row>
    <row r="15838" spans="74:100">
      <c r="BV15838" s="62"/>
      <c r="BW15838" s="62"/>
      <c r="BX15838" s="62"/>
      <c r="BY15838" s="62"/>
      <c r="BZ15838" s="62"/>
      <c r="CA15838" s="62"/>
      <c r="CB15838" s="62"/>
      <c r="CC15838" s="62"/>
      <c r="CD15838" s="62"/>
      <c r="CE15838" s="62"/>
      <c r="CF15838" s="62"/>
      <c r="CL15838" s="56" t="s">
        <v>25227</v>
      </c>
      <c r="CM15838" s="56" t="s">
        <v>216</v>
      </c>
      <c r="CN15838" s="56" t="s">
        <v>216</v>
      </c>
      <c r="CO15838" s="52"/>
      <c r="CP15838" s="52"/>
      <c r="CQ15838" s="52"/>
      <c r="CR15838" s="52"/>
      <c r="CS15838" s="52"/>
      <c r="CT15838" s="52"/>
      <c r="CU15838" s="33"/>
      <c r="CV15838" s="33"/>
    </row>
    <row r="15839" spans="74:100">
      <c r="BV15839" s="62"/>
      <c r="BW15839" s="62"/>
      <c r="BX15839" s="62"/>
      <c r="BY15839" s="62"/>
      <c r="BZ15839" s="62"/>
      <c r="CA15839" s="62"/>
      <c r="CB15839" s="62"/>
      <c r="CC15839" s="62"/>
      <c r="CD15839" s="62"/>
      <c r="CE15839" s="62"/>
      <c r="CF15839" s="62"/>
      <c r="CL15839" s="56" t="s">
        <v>25228</v>
      </c>
      <c r="CM15839" s="56" t="s">
        <v>216</v>
      </c>
      <c r="CN15839" s="56" t="s">
        <v>216</v>
      </c>
      <c r="CO15839" s="52"/>
      <c r="CP15839" s="52"/>
      <c r="CQ15839" s="52"/>
      <c r="CR15839" s="52"/>
      <c r="CS15839" s="52"/>
      <c r="CT15839" s="52"/>
      <c r="CU15839" s="33"/>
      <c r="CV15839" s="33"/>
    </row>
    <row r="15840" spans="74:100">
      <c r="BV15840" s="62"/>
      <c r="BW15840" s="62"/>
      <c r="BX15840" s="62"/>
      <c r="BY15840" s="62"/>
      <c r="BZ15840" s="62"/>
      <c r="CA15840" s="62"/>
      <c r="CB15840" s="62"/>
      <c r="CC15840" s="62"/>
      <c r="CD15840" s="62"/>
      <c r="CE15840" s="62"/>
      <c r="CF15840" s="62"/>
      <c r="CL15840" s="56" t="s">
        <v>25229</v>
      </c>
      <c r="CM15840" s="56" t="s">
        <v>216</v>
      </c>
      <c r="CN15840" s="56" t="s">
        <v>216</v>
      </c>
      <c r="CO15840" s="52"/>
      <c r="CP15840" s="52"/>
      <c r="CQ15840" s="52"/>
      <c r="CR15840" s="52"/>
      <c r="CS15840" s="52"/>
      <c r="CT15840" s="52"/>
      <c r="CU15840" s="33"/>
      <c r="CV15840" s="33"/>
    </row>
    <row r="15841" spans="74:100">
      <c r="BV15841" s="62"/>
      <c r="BW15841" s="62"/>
      <c r="BX15841" s="62"/>
      <c r="BY15841" s="62"/>
      <c r="BZ15841" s="62"/>
      <c r="CA15841" s="62"/>
      <c r="CB15841" s="62"/>
      <c r="CC15841" s="62"/>
      <c r="CD15841" s="62"/>
      <c r="CE15841" s="62"/>
      <c r="CF15841" s="62"/>
      <c r="CL15841" s="56" t="s">
        <v>7899</v>
      </c>
      <c r="CM15841" s="56" t="s">
        <v>216</v>
      </c>
      <c r="CN15841" s="56" t="s">
        <v>216</v>
      </c>
      <c r="CO15841" s="52"/>
      <c r="CP15841" s="52"/>
      <c r="CQ15841" s="52"/>
      <c r="CR15841" s="52"/>
      <c r="CS15841" s="52"/>
      <c r="CT15841" s="52"/>
      <c r="CU15841" s="33"/>
      <c r="CV15841" s="33"/>
    </row>
    <row r="15842" spans="74:100">
      <c r="BV15842" s="62"/>
      <c r="BW15842" s="62"/>
      <c r="BX15842" s="62"/>
      <c r="BY15842" s="62"/>
      <c r="BZ15842" s="62"/>
      <c r="CA15842" s="62"/>
      <c r="CB15842" s="62"/>
      <c r="CC15842" s="62"/>
      <c r="CD15842" s="62"/>
      <c r="CE15842" s="62"/>
      <c r="CF15842" s="62"/>
      <c r="CL15842" s="56" t="s">
        <v>7901</v>
      </c>
      <c r="CM15842" s="56" t="s">
        <v>216</v>
      </c>
      <c r="CN15842" s="56" t="s">
        <v>216</v>
      </c>
      <c r="CO15842" s="52"/>
      <c r="CP15842" s="52"/>
      <c r="CQ15842" s="52"/>
      <c r="CR15842" s="52"/>
      <c r="CS15842" s="52"/>
      <c r="CT15842" s="52"/>
      <c r="CU15842" s="33"/>
      <c r="CV15842" s="33"/>
    </row>
    <row r="15843" spans="74:100">
      <c r="BV15843" s="62"/>
      <c r="BW15843" s="62"/>
      <c r="BX15843" s="62"/>
      <c r="BY15843" s="62"/>
      <c r="BZ15843" s="62"/>
      <c r="CA15843" s="62"/>
      <c r="CB15843" s="62"/>
      <c r="CC15843" s="62"/>
      <c r="CD15843" s="62"/>
      <c r="CE15843" s="62"/>
      <c r="CF15843" s="62"/>
      <c r="CL15843" s="56" t="s">
        <v>23524</v>
      </c>
      <c r="CM15843" s="56" t="s">
        <v>216</v>
      </c>
      <c r="CN15843" s="56" t="s">
        <v>216</v>
      </c>
      <c r="CO15843" s="52"/>
      <c r="CP15843" s="52"/>
      <c r="CQ15843" s="52"/>
      <c r="CR15843" s="52"/>
      <c r="CS15843" s="52"/>
      <c r="CT15843" s="52"/>
      <c r="CU15843" s="33"/>
      <c r="CV15843" s="33"/>
    </row>
    <row r="15844" spans="74:100">
      <c r="BV15844" s="62"/>
      <c r="BW15844" s="62"/>
      <c r="BX15844" s="62"/>
      <c r="BY15844" s="62"/>
      <c r="BZ15844" s="62"/>
      <c r="CA15844" s="62"/>
      <c r="CB15844" s="62"/>
      <c r="CC15844" s="62"/>
      <c r="CD15844" s="62"/>
      <c r="CE15844" s="62"/>
      <c r="CF15844" s="62"/>
      <c r="CL15844" s="56" t="s">
        <v>7902</v>
      </c>
      <c r="CM15844" s="56" t="s">
        <v>216</v>
      </c>
      <c r="CN15844" s="56" t="s">
        <v>216</v>
      </c>
      <c r="CO15844" s="52"/>
      <c r="CP15844" s="52"/>
      <c r="CQ15844" s="52"/>
      <c r="CR15844" s="52"/>
      <c r="CS15844" s="52"/>
      <c r="CT15844" s="52"/>
      <c r="CU15844" s="33"/>
      <c r="CV15844" s="33"/>
    </row>
    <row r="15845" spans="74:100">
      <c r="BV15845" s="62"/>
      <c r="BW15845" s="62"/>
      <c r="BX15845" s="62"/>
      <c r="BY15845" s="62"/>
      <c r="BZ15845" s="62"/>
      <c r="CA15845" s="62"/>
      <c r="CB15845" s="62"/>
      <c r="CC15845" s="62"/>
      <c r="CD15845" s="62"/>
      <c r="CE15845" s="62"/>
      <c r="CF15845" s="62"/>
      <c r="CL15845" s="35" t="s">
        <v>29103</v>
      </c>
      <c r="CM15845" s="35" t="s">
        <v>217</v>
      </c>
      <c r="CN15845" s="35" t="s">
        <v>217</v>
      </c>
      <c r="CO15845" s="52"/>
      <c r="CP15845" s="52"/>
      <c r="CQ15845" s="52"/>
      <c r="CR15845" s="52"/>
      <c r="CS15845" s="52"/>
      <c r="CT15845" s="52"/>
      <c r="CU15845" s="33"/>
      <c r="CV15845" s="33"/>
    </row>
    <row r="15846" spans="74:100">
      <c r="BV15846" s="62"/>
      <c r="BW15846" s="62"/>
      <c r="BX15846" s="62"/>
      <c r="BY15846" s="62"/>
      <c r="BZ15846" s="62"/>
      <c r="CA15846" s="62"/>
      <c r="CB15846" s="62"/>
      <c r="CC15846" s="62"/>
      <c r="CD15846" s="62"/>
      <c r="CE15846" s="62"/>
      <c r="CF15846" s="62"/>
      <c r="CL15846" s="56" t="s">
        <v>3447</v>
      </c>
      <c r="CM15846" s="56" t="s">
        <v>214</v>
      </c>
      <c r="CN15846" s="56" t="s">
        <v>214</v>
      </c>
      <c r="CO15846" s="52"/>
      <c r="CP15846" s="52"/>
      <c r="CQ15846" s="52"/>
      <c r="CR15846" s="52"/>
      <c r="CS15846" s="52"/>
      <c r="CT15846" s="52"/>
      <c r="CU15846" s="33"/>
      <c r="CV15846" s="33"/>
    </row>
    <row r="15847" spans="74:100">
      <c r="BV15847" s="62"/>
      <c r="BW15847" s="62"/>
      <c r="BX15847" s="62"/>
      <c r="BY15847" s="62"/>
      <c r="BZ15847" s="62"/>
      <c r="CA15847" s="62"/>
      <c r="CB15847" s="62"/>
      <c r="CC15847" s="62"/>
      <c r="CD15847" s="62"/>
      <c r="CE15847" s="62"/>
      <c r="CF15847" s="62"/>
      <c r="CL15847" s="35" t="s">
        <v>14433</v>
      </c>
      <c r="CM15847" s="35" t="s">
        <v>217</v>
      </c>
      <c r="CN15847" s="35" t="s">
        <v>217</v>
      </c>
      <c r="CO15847" s="52"/>
      <c r="CP15847" s="52"/>
      <c r="CQ15847" s="52"/>
      <c r="CR15847" s="52"/>
      <c r="CS15847" s="52"/>
      <c r="CT15847" s="52"/>
      <c r="CU15847" s="33"/>
      <c r="CV15847" s="33"/>
    </row>
    <row r="15848" spans="74:100">
      <c r="BV15848" s="62"/>
      <c r="BW15848" s="62"/>
      <c r="BX15848" s="62"/>
      <c r="BY15848" s="62"/>
      <c r="BZ15848" s="62"/>
      <c r="CA15848" s="62"/>
      <c r="CB15848" s="62"/>
      <c r="CC15848" s="62"/>
      <c r="CD15848" s="62"/>
      <c r="CE15848" s="62"/>
      <c r="CF15848" s="62"/>
      <c r="CL15848" s="56" t="s">
        <v>15777</v>
      </c>
      <c r="CM15848" s="56" t="s">
        <v>213</v>
      </c>
      <c r="CN15848" s="56" t="s">
        <v>213</v>
      </c>
      <c r="CO15848" s="52"/>
      <c r="CP15848" s="52"/>
      <c r="CQ15848" s="52"/>
      <c r="CR15848" s="52"/>
      <c r="CS15848" s="52"/>
      <c r="CT15848" s="52"/>
      <c r="CU15848" s="33"/>
      <c r="CV15848" s="33"/>
    </row>
    <row r="15849" spans="74:100">
      <c r="BV15849" s="62"/>
      <c r="BW15849" s="62"/>
      <c r="BX15849" s="62"/>
      <c r="BY15849" s="62"/>
      <c r="BZ15849" s="62"/>
      <c r="CA15849" s="62"/>
      <c r="CB15849" s="62"/>
      <c r="CC15849" s="62"/>
      <c r="CD15849" s="62"/>
      <c r="CE15849" s="62"/>
      <c r="CF15849" s="62"/>
      <c r="CL15849" s="56" t="s">
        <v>7905</v>
      </c>
      <c r="CM15849" s="56" t="s">
        <v>214</v>
      </c>
      <c r="CN15849" s="56" t="s">
        <v>214</v>
      </c>
      <c r="CO15849" s="52"/>
      <c r="CP15849" s="52"/>
      <c r="CQ15849" s="52"/>
      <c r="CR15849" s="52"/>
      <c r="CS15849" s="52"/>
      <c r="CT15849" s="52"/>
      <c r="CU15849" s="33"/>
      <c r="CV15849" s="33"/>
    </row>
    <row r="15850" spans="74:100">
      <c r="BV15850" s="62"/>
      <c r="BW15850" s="62"/>
      <c r="BX15850" s="62"/>
      <c r="BY15850" s="62"/>
      <c r="BZ15850" s="62"/>
      <c r="CA15850" s="62"/>
      <c r="CB15850" s="62"/>
      <c r="CC15850" s="62"/>
      <c r="CD15850" s="62"/>
      <c r="CE15850" s="62"/>
      <c r="CF15850" s="62"/>
      <c r="CL15850" s="56" t="s">
        <v>7906</v>
      </c>
      <c r="CM15850" s="56" t="s">
        <v>217</v>
      </c>
      <c r="CN15850" s="56" t="s">
        <v>217</v>
      </c>
      <c r="CO15850" s="52"/>
      <c r="CP15850" s="52"/>
      <c r="CQ15850" s="52"/>
      <c r="CR15850" s="52"/>
      <c r="CS15850" s="52"/>
      <c r="CT15850" s="52"/>
      <c r="CU15850" s="33"/>
      <c r="CV15850" s="33"/>
    </row>
    <row r="15851" spans="74:100">
      <c r="BV15851" s="62"/>
      <c r="BW15851" s="62"/>
      <c r="BX15851" s="62"/>
      <c r="BY15851" s="62"/>
      <c r="BZ15851" s="62"/>
      <c r="CA15851" s="62"/>
      <c r="CB15851" s="62"/>
      <c r="CC15851" s="62"/>
      <c r="CD15851" s="62"/>
      <c r="CE15851" s="62"/>
      <c r="CF15851" s="62"/>
      <c r="CL15851" s="56" t="s">
        <v>7907</v>
      </c>
      <c r="CM15851" s="56" t="s">
        <v>217</v>
      </c>
      <c r="CN15851" s="56" t="s">
        <v>217</v>
      </c>
      <c r="CO15851" s="52"/>
      <c r="CP15851" s="52"/>
      <c r="CQ15851" s="52"/>
      <c r="CR15851" s="52"/>
      <c r="CS15851" s="52"/>
      <c r="CT15851" s="52"/>
      <c r="CU15851" s="33"/>
      <c r="CV15851" s="33"/>
    </row>
    <row r="15852" spans="74:100">
      <c r="BV15852" s="62"/>
      <c r="BW15852" s="62"/>
      <c r="BX15852" s="62"/>
      <c r="BY15852" s="62"/>
      <c r="BZ15852" s="62"/>
      <c r="CA15852" s="62"/>
      <c r="CB15852" s="62"/>
      <c r="CC15852" s="62"/>
      <c r="CD15852" s="62"/>
      <c r="CE15852" s="62"/>
      <c r="CF15852" s="62"/>
      <c r="CL15852" s="56" t="s">
        <v>7908</v>
      </c>
      <c r="CM15852" s="56" t="s">
        <v>217</v>
      </c>
      <c r="CN15852" s="56" t="s">
        <v>217</v>
      </c>
      <c r="CO15852" s="52"/>
      <c r="CP15852" s="52"/>
      <c r="CQ15852" s="52"/>
      <c r="CR15852" s="52"/>
      <c r="CS15852" s="52"/>
      <c r="CT15852" s="52"/>
      <c r="CU15852" s="33"/>
      <c r="CV15852" s="33"/>
    </row>
    <row r="15853" spans="74:100">
      <c r="BV15853" s="62"/>
      <c r="BW15853" s="62"/>
      <c r="BX15853" s="62"/>
      <c r="BY15853" s="62"/>
      <c r="BZ15853" s="62"/>
      <c r="CA15853" s="62"/>
      <c r="CB15853" s="62"/>
      <c r="CC15853" s="62"/>
      <c r="CD15853" s="62"/>
      <c r="CE15853" s="62"/>
      <c r="CF15853" s="62"/>
      <c r="CL15853" s="56" t="s">
        <v>7909</v>
      </c>
      <c r="CM15853" s="56" t="s">
        <v>217</v>
      </c>
      <c r="CN15853" s="56" t="s">
        <v>217</v>
      </c>
      <c r="CO15853" s="52"/>
      <c r="CP15853" s="52"/>
      <c r="CQ15853" s="52"/>
      <c r="CR15853" s="52"/>
      <c r="CS15853" s="52"/>
      <c r="CT15853" s="52"/>
      <c r="CU15853" s="33"/>
      <c r="CV15853" s="33"/>
    </row>
    <row r="15854" spans="74:100">
      <c r="BV15854" s="62"/>
      <c r="BW15854" s="62"/>
      <c r="BX15854" s="62"/>
      <c r="BY15854" s="62"/>
      <c r="BZ15854" s="62"/>
      <c r="CA15854" s="62"/>
      <c r="CB15854" s="62"/>
      <c r="CC15854" s="62"/>
      <c r="CD15854" s="62"/>
      <c r="CE15854" s="62"/>
      <c r="CF15854" s="62"/>
      <c r="CL15854" s="56" t="s">
        <v>7910</v>
      </c>
      <c r="CM15854" s="56" t="s">
        <v>217</v>
      </c>
      <c r="CN15854" s="56" t="s">
        <v>217</v>
      </c>
      <c r="CO15854" s="52"/>
      <c r="CP15854" s="52"/>
      <c r="CQ15854" s="52"/>
      <c r="CR15854" s="52"/>
      <c r="CS15854" s="52"/>
      <c r="CT15854" s="52"/>
      <c r="CU15854" s="33"/>
      <c r="CV15854" s="33"/>
    </row>
    <row r="15855" spans="74:100">
      <c r="BV15855" s="62"/>
      <c r="BW15855" s="62"/>
      <c r="BX15855" s="62"/>
      <c r="BY15855" s="62"/>
      <c r="BZ15855" s="62"/>
      <c r="CA15855" s="62"/>
      <c r="CB15855" s="62"/>
      <c r="CC15855" s="62"/>
      <c r="CD15855" s="62"/>
      <c r="CE15855" s="62"/>
      <c r="CF15855" s="62"/>
      <c r="CL15855" s="56" t="s">
        <v>7911</v>
      </c>
      <c r="CM15855" s="56" t="s">
        <v>217</v>
      </c>
      <c r="CN15855" s="56" t="s">
        <v>217</v>
      </c>
      <c r="CO15855" s="52"/>
      <c r="CP15855" s="52"/>
      <c r="CQ15855" s="52"/>
      <c r="CR15855" s="52"/>
      <c r="CS15855" s="52"/>
      <c r="CT15855" s="52"/>
      <c r="CU15855" s="33"/>
      <c r="CV15855" s="33"/>
    </row>
    <row r="15856" spans="74:100">
      <c r="BV15856" s="62"/>
      <c r="BW15856" s="62"/>
      <c r="BX15856" s="62"/>
      <c r="BY15856" s="62"/>
      <c r="BZ15856" s="62"/>
      <c r="CA15856" s="62"/>
      <c r="CB15856" s="62"/>
      <c r="CC15856" s="62"/>
      <c r="CD15856" s="62"/>
      <c r="CE15856" s="62"/>
      <c r="CF15856" s="62"/>
      <c r="CL15856" s="56" t="s">
        <v>866</v>
      </c>
      <c r="CM15856" s="56" t="s">
        <v>216</v>
      </c>
      <c r="CN15856" s="56" t="s">
        <v>216</v>
      </c>
      <c r="CO15856" s="52"/>
      <c r="CP15856" s="52"/>
      <c r="CQ15856" s="52"/>
      <c r="CR15856" s="52"/>
      <c r="CS15856" s="52"/>
      <c r="CT15856" s="52"/>
      <c r="CU15856" s="33"/>
      <c r="CV15856" s="33"/>
    </row>
    <row r="15857" spans="74:100">
      <c r="BV15857" s="62"/>
      <c r="BW15857" s="62"/>
      <c r="BX15857" s="62"/>
      <c r="BY15857" s="62"/>
      <c r="BZ15857" s="62"/>
      <c r="CA15857" s="62"/>
      <c r="CB15857" s="62"/>
      <c r="CC15857" s="62"/>
      <c r="CD15857" s="62"/>
      <c r="CE15857" s="62"/>
      <c r="CF15857" s="62"/>
      <c r="CL15857" s="56" t="s">
        <v>23525</v>
      </c>
      <c r="CM15857" s="56" t="s">
        <v>216</v>
      </c>
      <c r="CN15857" s="56" t="s">
        <v>216</v>
      </c>
      <c r="CO15857" s="52"/>
      <c r="CP15857" s="52"/>
      <c r="CQ15857" s="52"/>
      <c r="CR15857" s="52"/>
      <c r="CS15857" s="52"/>
      <c r="CT15857" s="52"/>
      <c r="CU15857" s="33"/>
      <c r="CV15857" s="33"/>
    </row>
    <row r="15858" spans="74:100">
      <c r="BV15858" s="62"/>
      <c r="BW15858" s="62"/>
      <c r="BX15858" s="62"/>
      <c r="BY15858" s="62"/>
      <c r="BZ15858" s="62"/>
      <c r="CA15858" s="62"/>
      <c r="CB15858" s="62"/>
      <c r="CC15858" s="62"/>
      <c r="CD15858" s="62"/>
      <c r="CE15858" s="62"/>
      <c r="CF15858" s="62"/>
      <c r="CL15858" s="56" t="s">
        <v>7912</v>
      </c>
      <c r="CM15858" s="56" t="s">
        <v>217</v>
      </c>
      <c r="CN15858" s="56" t="s">
        <v>217</v>
      </c>
      <c r="CO15858" s="52"/>
      <c r="CP15858" s="52"/>
      <c r="CQ15858" s="52"/>
      <c r="CR15858" s="52"/>
      <c r="CS15858" s="52"/>
      <c r="CT15858" s="52"/>
      <c r="CU15858" s="33"/>
      <c r="CV15858" s="33"/>
    </row>
    <row r="15859" spans="74:100">
      <c r="BV15859" s="62"/>
      <c r="BW15859" s="62"/>
      <c r="BX15859" s="62"/>
      <c r="BY15859" s="62"/>
      <c r="BZ15859" s="62"/>
      <c r="CA15859" s="62"/>
      <c r="CB15859" s="62"/>
      <c r="CC15859" s="62"/>
      <c r="CD15859" s="62"/>
      <c r="CE15859" s="62"/>
      <c r="CF15859" s="62"/>
      <c r="CL15859" s="56" t="s">
        <v>7922</v>
      </c>
      <c r="CM15859" s="56" t="s">
        <v>215</v>
      </c>
      <c r="CN15859" s="56" t="s">
        <v>215</v>
      </c>
      <c r="CO15859" s="52"/>
      <c r="CP15859" s="52"/>
      <c r="CQ15859" s="52"/>
      <c r="CR15859" s="52"/>
      <c r="CS15859" s="52"/>
      <c r="CT15859" s="52"/>
      <c r="CU15859" s="33"/>
      <c r="CV15859" s="33"/>
    </row>
    <row r="15860" spans="74:100">
      <c r="BV15860" s="62"/>
      <c r="BW15860" s="62"/>
      <c r="BX15860" s="62"/>
      <c r="BY15860" s="62"/>
      <c r="BZ15860" s="62"/>
      <c r="CA15860" s="62"/>
      <c r="CB15860" s="62"/>
      <c r="CC15860" s="62"/>
      <c r="CD15860" s="62"/>
      <c r="CE15860" s="62"/>
      <c r="CF15860" s="62"/>
      <c r="CL15860" s="56" t="s">
        <v>868</v>
      </c>
      <c r="CM15860" s="56" t="s">
        <v>217</v>
      </c>
      <c r="CN15860" s="56" t="s">
        <v>217</v>
      </c>
      <c r="CO15860" s="52"/>
      <c r="CP15860" s="52"/>
      <c r="CQ15860" s="52"/>
      <c r="CR15860" s="52"/>
      <c r="CS15860" s="52"/>
      <c r="CT15860" s="52"/>
      <c r="CU15860" s="33"/>
      <c r="CV15860" s="33"/>
    </row>
    <row r="15861" spans="74:100">
      <c r="BV15861" s="62"/>
      <c r="BW15861" s="62"/>
      <c r="BX15861" s="62"/>
      <c r="BY15861" s="62"/>
      <c r="BZ15861" s="62"/>
      <c r="CA15861" s="62"/>
      <c r="CB15861" s="62"/>
      <c r="CC15861" s="62"/>
      <c r="CD15861" s="62"/>
      <c r="CE15861" s="62"/>
      <c r="CF15861" s="62"/>
      <c r="CL15861" s="56" t="s">
        <v>25230</v>
      </c>
      <c r="CM15861" s="56" t="s">
        <v>213</v>
      </c>
      <c r="CN15861" s="56" t="s">
        <v>213</v>
      </c>
      <c r="CO15861" s="52"/>
      <c r="CP15861" s="52"/>
      <c r="CQ15861" s="52"/>
      <c r="CR15861" s="52"/>
      <c r="CS15861" s="52"/>
      <c r="CT15861" s="52"/>
      <c r="CU15861" s="33"/>
      <c r="CV15861" s="33"/>
    </row>
    <row r="15862" spans="74:100">
      <c r="BV15862" s="62"/>
      <c r="BW15862" s="62"/>
      <c r="BX15862" s="62"/>
      <c r="BY15862" s="62"/>
      <c r="BZ15862" s="62"/>
      <c r="CA15862" s="62"/>
      <c r="CB15862" s="62"/>
      <c r="CC15862" s="62"/>
      <c r="CD15862" s="62"/>
      <c r="CE15862" s="62"/>
      <c r="CF15862" s="62"/>
      <c r="CL15862" s="56" t="s">
        <v>25231</v>
      </c>
      <c r="CM15862" s="56" t="s">
        <v>213</v>
      </c>
      <c r="CN15862" s="56" t="s">
        <v>213</v>
      </c>
      <c r="CO15862" s="52"/>
      <c r="CP15862" s="52"/>
      <c r="CQ15862" s="52"/>
      <c r="CR15862" s="52"/>
      <c r="CS15862" s="52"/>
      <c r="CT15862" s="52"/>
      <c r="CU15862" s="33"/>
      <c r="CV15862" s="33"/>
    </row>
    <row r="15863" spans="74:100">
      <c r="BV15863" s="62"/>
      <c r="BW15863" s="62"/>
      <c r="BX15863" s="62"/>
      <c r="BY15863" s="62"/>
      <c r="BZ15863" s="62"/>
      <c r="CA15863" s="62"/>
      <c r="CB15863" s="62"/>
      <c r="CC15863" s="62"/>
      <c r="CD15863" s="62"/>
      <c r="CE15863" s="62"/>
      <c r="CF15863" s="62"/>
      <c r="CL15863" s="56" t="s">
        <v>7916</v>
      </c>
      <c r="CM15863" s="56" t="s">
        <v>213</v>
      </c>
      <c r="CN15863" s="56" t="s">
        <v>213</v>
      </c>
      <c r="CO15863" s="52"/>
      <c r="CP15863" s="52"/>
      <c r="CQ15863" s="52"/>
      <c r="CR15863" s="52"/>
      <c r="CS15863" s="52"/>
      <c r="CT15863" s="52"/>
      <c r="CU15863" s="33"/>
      <c r="CV15863" s="33"/>
    </row>
    <row r="15864" spans="74:100">
      <c r="BV15864" s="62"/>
      <c r="BW15864" s="62"/>
      <c r="BX15864" s="62"/>
      <c r="BY15864" s="62"/>
      <c r="BZ15864" s="62"/>
      <c r="CA15864" s="62"/>
      <c r="CB15864" s="62"/>
      <c r="CC15864" s="62"/>
      <c r="CD15864" s="62"/>
      <c r="CE15864" s="62"/>
      <c r="CF15864" s="62"/>
      <c r="CL15864" s="56" t="s">
        <v>7917</v>
      </c>
      <c r="CM15864" s="56" t="s">
        <v>213</v>
      </c>
      <c r="CN15864" s="56" t="s">
        <v>213</v>
      </c>
      <c r="CO15864" s="52"/>
      <c r="CP15864" s="52"/>
      <c r="CQ15864" s="52"/>
      <c r="CR15864" s="52"/>
      <c r="CS15864" s="52"/>
      <c r="CT15864" s="52"/>
      <c r="CU15864" s="33"/>
      <c r="CV15864" s="33"/>
    </row>
    <row r="15865" spans="74:100">
      <c r="BV15865" s="62"/>
      <c r="BW15865" s="62"/>
      <c r="BX15865" s="62"/>
      <c r="BY15865" s="62"/>
      <c r="BZ15865" s="62"/>
      <c r="CA15865" s="62"/>
      <c r="CB15865" s="62"/>
      <c r="CC15865" s="62"/>
      <c r="CD15865" s="62"/>
      <c r="CE15865" s="62"/>
      <c r="CF15865" s="62"/>
      <c r="CL15865" s="56" t="s">
        <v>7923</v>
      </c>
      <c r="CM15865" s="56" t="s">
        <v>217</v>
      </c>
      <c r="CN15865" s="56" t="s">
        <v>217</v>
      </c>
      <c r="CO15865" s="52"/>
      <c r="CP15865" s="52"/>
      <c r="CQ15865" s="52"/>
      <c r="CR15865" s="52"/>
      <c r="CS15865" s="52"/>
      <c r="CT15865" s="52"/>
      <c r="CU15865" s="33"/>
      <c r="CV15865" s="33"/>
    </row>
    <row r="15866" spans="74:100">
      <c r="BV15866" s="62"/>
      <c r="BW15866" s="62"/>
      <c r="BX15866" s="62"/>
      <c r="BY15866" s="62"/>
      <c r="BZ15866" s="62"/>
      <c r="CA15866" s="62"/>
      <c r="CB15866" s="62"/>
      <c r="CC15866" s="62"/>
      <c r="CD15866" s="62"/>
      <c r="CE15866" s="62"/>
      <c r="CF15866" s="62"/>
      <c r="CL15866" s="56" t="s">
        <v>7924</v>
      </c>
      <c r="CM15866" s="56" t="s">
        <v>217</v>
      </c>
      <c r="CN15866" s="56" t="s">
        <v>217</v>
      </c>
      <c r="CO15866" s="52"/>
      <c r="CP15866" s="52"/>
      <c r="CQ15866" s="52"/>
      <c r="CR15866" s="52"/>
      <c r="CS15866" s="52"/>
      <c r="CT15866" s="52"/>
      <c r="CU15866" s="33"/>
      <c r="CV15866" s="33"/>
    </row>
    <row r="15867" spans="74:100">
      <c r="BV15867" s="62"/>
      <c r="BW15867" s="62"/>
      <c r="BX15867" s="62"/>
      <c r="BY15867" s="62"/>
      <c r="BZ15867" s="62"/>
      <c r="CA15867" s="62"/>
      <c r="CB15867" s="62"/>
      <c r="CC15867" s="62"/>
      <c r="CD15867" s="62"/>
      <c r="CE15867" s="62"/>
      <c r="CF15867" s="62"/>
      <c r="CL15867" s="56" t="s">
        <v>7921</v>
      </c>
      <c r="CM15867" s="56" t="s">
        <v>213</v>
      </c>
      <c r="CN15867" s="56" t="s">
        <v>213</v>
      </c>
      <c r="CO15867" s="52"/>
      <c r="CP15867" s="52"/>
      <c r="CQ15867" s="52"/>
      <c r="CR15867" s="52"/>
      <c r="CS15867" s="52"/>
      <c r="CT15867" s="52"/>
      <c r="CU15867" s="33"/>
      <c r="CV15867" s="33"/>
    </row>
    <row r="15868" spans="74:100">
      <c r="BV15868" s="62"/>
      <c r="BW15868" s="62"/>
      <c r="BX15868" s="62"/>
      <c r="BY15868" s="62"/>
      <c r="BZ15868" s="62"/>
      <c r="CA15868" s="62"/>
      <c r="CB15868" s="62"/>
      <c r="CC15868" s="62"/>
      <c r="CD15868" s="62"/>
      <c r="CE15868" s="62"/>
      <c r="CF15868" s="62"/>
      <c r="CL15868" s="56" t="s">
        <v>25232</v>
      </c>
      <c r="CM15868" s="56" t="s">
        <v>217</v>
      </c>
      <c r="CN15868" s="56" t="s">
        <v>217</v>
      </c>
      <c r="CO15868" s="52"/>
      <c r="CP15868" s="52"/>
      <c r="CQ15868" s="52"/>
      <c r="CR15868" s="52"/>
      <c r="CS15868" s="52"/>
      <c r="CT15868" s="52"/>
      <c r="CU15868" s="33"/>
      <c r="CV15868" s="33"/>
    </row>
    <row r="15869" spans="74:100">
      <c r="BV15869" s="62"/>
      <c r="BW15869" s="62"/>
      <c r="BX15869" s="62"/>
      <c r="BY15869" s="62"/>
      <c r="BZ15869" s="62"/>
      <c r="CA15869" s="62"/>
      <c r="CB15869" s="62"/>
      <c r="CC15869" s="62"/>
      <c r="CD15869" s="62"/>
      <c r="CE15869" s="62"/>
      <c r="CF15869" s="62"/>
      <c r="CL15869" s="56" t="s">
        <v>7915</v>
      </c>
      <c r="CM15869" s="56" t="s">
        <v>217</v>
      </c>
      <c r="CN15869" s="56" t="s">
        <v>217</v>
      </c>
      <c r="CO15869" s="52"/>
      <c r="CP15869" s="52"/>
      <c r="CQ15869" s="52"/>
      <c r="CR15869" s="52"/>
      <c r="CS15869" s="52"/>
      <c r="CT15869" s="52"/>
      <c r="CU15869" s="33"/>
      <c r="CV15869" s="33"/>
    </row>
    <row r="15870" spans="74:100">
      <c r="BV15870" s="62"/>
      <c r="BW15870" s="62"/>
      <c r="BX15870" s="62"/>
      <c r="BY15870" s="62"/>
      <c r="BZ15870" s="62"/>
      <c r="CA15870" s="62"/>
      <c r="CB15870" s="62"/>
      <c r="CC15870" s="62"/>
      <c r="CD15870" s="62"/>
      <c r="CE15870" s="62"/>
      <c r="CF15870" s="62"/>
      <c r="CL15870" s="56" t="s">
        <v>25233</v>
      </c>
      <c r="CM15870" s="56" t="s">
        <v>217</v>
      </c>
      <c r="CN15870" s="56" t="s">
        <v>217</v>
      </c>
      <c r="CO15870" s="52"/>
      <c r="CP15870" s="52"/>
      <c r="CQ15870" s="52"/>
      <c r="CR15870" s="52"/>
      <c r="CS15870" s="52"/>
      <c r="CT15870" s="52"/>
      <c r="CU15870" s="33"/>
      <c r="CV15870" s="33"/>
    </row>
    <row r="15871" spans="74:100">
      <c r="BV15871" s="62"/>
      <c r="BW15871" s="62"/>
      <c r="BX15871" s="62"/>
      <c r="BY15871" s="62"/>
      <c r="BZ15871" s="62"/>
      <c r="CA15871" s="62"/>
      <c r="CB15871" s="62"/>
      <c r="CC15871" s="62"/>
      <c r="CD15871" s="62"/>
      <c r="CE15871" s="62"/>
      <c r="CF15871" s="62"/>
      <c r="CL15871" s="35" t="s">
        <v>7920</v>
      </c>
      <c r="CM15871" s="35" t="s">
        <v>217</v>
      </c>
      <c r="CN15871" s="35" t="s">
        <v>217</v>
      </c>
      <c r="CO15871" s="52"/>
      <c r="CP15871" s="52"/>
      <c r="CQ15871" s="52"/>
      <c r="CR15871" s="52"/>
      <c r="CS15871" s="52"/>
      <c r="CT15871" s="52"/>
      <c r="CU15871" s="33"/>
      <c r="CV15871" s="33"/>
    </row>
    <row r="15872" spans="74:100">
      <c r="BV15872" s="62"/>
      <c r="BW15872" s="62"/>
      <c r="BX15872" s="62"/>
      <c r="BY15872" s="62"/>
      <c r="BZ15872" s="62"/>
      <c r="CA15872" s="62"/>
      <c r="CB15872" s="62"/>
      <c r="CC15872" s="62"/>
      <c r="CD15872" s="62"/>
      <c r="CE15872" s="62"/>
      <c r="CF15872" s="62"/>
      <c r="CL15872" s="56" t="s">
        <v>7913</v>
      </c>
      <c r="CM15872" s="56" t="s">
        <v>217</v>
      </c>
      <c r="CN15872" s="56" t="s">
        <v>217</v>
      </c>
      <c r="CO15872" s="52"/>
      <c r="CP15872" s="52"/>
      <c r="CQ15872" s="52"/>
      <c r="CR15872" s="52"/>
      <c r="CS15872" s="52"/>
      <c r="CT15872" s="52"/>
      <c r="CU15872" s="33"/>
      <c r="CV15872" s="33"/>
    </row>
    <row r="15873" spans="74:100">
      <c r="BV15873" s="62"/>
      <c r="BW15873" s="62"/>
      <c r="BX15873" s="62"/>
      <c r="BY15873" s="62"/>
      <c r="BZ15873" s="62"/>
      <c r="CA15873" s="62"/>
      <c r="CB15873" s="62"/>
      <c r="CC15873" s="62"/>
      <c r="CD15873" s="62"/>
      <c r="CE15873" s="62"/>
      <c r="CF15873" s="62"/>
      <c r="CL15873" s="56" t="s">
        <v>7918</v>
      </c>
      <c r="CM15873" s="56" t="s">
        <v>213</v>
      </c>
      <c r="CN15873" s="56" t="s">
        <v>213</v>
      </c>
      <c r="CO15873" s="52"/>
      <c r="CP15873" s="52"/>
      <c r="CQ15873" s="52"/>
      <c r="CR15873" s="52"/>
      <c r="CS15873" s="52"/>
      <c r="CT15873" s="52"/>
      <c r="CU15873" s="33"/>
      <c r="CV15873" s="33"/>
    </row>
    <row r="15874" spans="74:100">
      <c r="BV15874" s="62"/>
      <c r="BW15874" s="62"/>
      <c r="BX15874" s="62"/>
      <c r="BY15874" s="62"/>
      <c r="BZ15874" s="62"/>
      <c r="CA15874" s="62"/>
      <c r="CB15874" s="62"/>
      <c r="CC15874" s="62"/>
      <c r="CD15874" s="62"/>
      <c r="CE15874" s="62"/>
      <c r="CF15874" s="62"/>
      <c r="CL15874" s="56" t="s">
        <v>7925</v>
      </c>
      <c r="CM15874" s="56" t="s">
        <v>217</v>
      </c>
      <c r="CN15874" s="56" t="s">
        <v>217</v>
      </c>
      <c r="CO15874" s="52"/>
      <c r="CP15874" s="52"/>
      <c r="CQ15874" s="52"/>
      <c r="CR15874" s="52"/>
      <c r="CS15874" s="52"/>
      <c r="CT15874" s="52"/>
      <c r="CU15874" s="33"/>
      <c r="CV15874" s="33"/>
    </row>
    <row r="15875" spans="74:100">
      <c r="BV15875" s="62"/>
      <c r="BW15875" s="62"/>
      <c r="BX15875" s="62"/>
      <c r="BY15875" s="62"/>
      <c r="BZ15875" s="62"/>
      <c r="CA15875" s="62"/>
      <c r="CB15875" s="62"/>
      <c r="CC15875" s="62"/>
      <c r="CD15875" s="62"/>
      <c r="CE15875" s="62"/>
      <c r="CF15875" s="62"/>
      <c r="CL15875" s="35" t="s">
        <v>7930</v>
      </c>
      <c r="CM15875" s="35" t="s">
        <v>217</v>
      </c>
      <c r="CN15875" s="35" t="s">
        <v>217</v>
      </c>
      <c r="CO15875" s="52"/>
      <c r="CP15875" s="52"/>
      <c r="CQ15875" s="52"/>
      <c r="CR15875" s="52"/>
      <c r="CS15875" s="52"/>
      <c r="CT15875" s="52"/>
      <c r="CU15875" s="33"/>
      <c r="CV15875" s="33"/>
    </row>
    <row r="15876" spans="74:100">
      <c r="BV15876" s="62"/>
      <c r="BW15876" s="62"/>
      <c r="BX15876" s="62"/>
      <c r="BY15876" s="62"/>
      <c r="BZ15876" s="62"/>
      <c r="CA15876" s="62"/>
      <c r="CB15876" s="62"/>
      <c r="CC15876" s="62"/>
      <c r="CD15876" s="62"/>
      <c r="CE15876" s="62"/>
      <c r="CF15876" s="62"/>
      <c r="CL15876" s="35" t="s">
        <v>7931</v>
      </c>
      <c r="CM15876" s="35" t="s">
        <v>217</v>
      </c>
      <c r="CN15876" s="35" t="s">
        <v>217</v>
      </c>
      <c r="CO15876" s="52"/>
      <c r="CP15876" s="52"/>
      <c r="CQ15876" s="52"/>
      <c r="CR15876" s="52"/>
      <c r="CS15876" s="52"/>
      <c r="CT15876" s="52"/>
      <c r="CU15876" s="33"/>
      <c r="CV15876" s="33"/>
    </row>
    <row r="15877" spans="74:100">
      <c r="BV15877" s="62"/>
      <c r="BW15877" s="62"/>
      <c r="BX15877" s="62"/>
      <c r="BY15877" s="62"/>
      <c r="BZ15877" s="62"/>
      <c r="CA15877" s="62"/>
      <c r="CB15877" s="62"/>
      <c r="CC15877" s="62"/>
      <c r="CD15877" s="62"/>
      <c r="CE15877" s="62"/>
      <c r="CF15877" s="62"/>
      <c r="CL15877" s="35" t="s">
        <v>29104</v>
      </c>
      <c r="CM15877" s="35" t="s">
        <v>217</v>
      </c>
      <c r="CN15877" s="35" t="s">
        <v>217</v>
      </c>
      <c r="CO15877" s="52"/>
      <c r="CP15877" s="52"/>
      <c r="CQ15877" s="52"/>
      <c r="CR15877" s="52"/>
      <c r="CS15877" s="52"/>
      <c r="CT15877" s="52"/>
      <c r="CU15877" s="33"/>
      <c r="CV15877" s="33"/>
    </row>
    <row r="15878" spans="74:100">
      <c r="BV15878" s="62"/>
      <c r="BW15878" s="62"/>
      <c r="BX15878" s="62"/>
      <c r="BY15878" s="62"/>
      <c r="BZ15878" s="62"/>
      <c r="CA15878" s="62"/>
      <c r="CB15878" s="62"/>
      <c r="CC15878" s="62"/>
      <c r="CD15878" s="62"/>
      <c r="CE15878" s="62"/>
      <c r="CF15878" s="62"/>
      <c r="CL15878" s="56" t="s">
        <v>11683</v>
      </c>
      <c r="CM15878" s="56" t="s">
        <v>216</v>
      </c>
      <c r="CN15878" s="56" t="s">
        <v>216</v>
      </c>
      <c r="CO15878" s="52"/>
      <c r="CP15878" s="52"/>
      <c r="CQ15878" s="52"/>
      <c r="CR15878" s="52"/>
      <c r="CS15878" s="52"/>
      <c r="CT15878" s="52"/>
      <c r="CU15878" s="33"/>
      <c r="CV15878" s="33"/>
    </row>
    <row r="15879" spans="74:100">
      <c r="BV15879" s="62"/>
      <c r="BW15879" s="62"/>
      <c r="BX15879" s="62"/>
      <c r="BY15879" s="62"/>
      <c r="BZ15879" s="62"/>
      <c r="CA15879" s="62"/>
      <c r="CB15879" s="62"/>
      <c r="CC15879" s="62"/>
      <c r="CD15879" s="62"/>
      <c r="CE15879" s="62"/>
      <c r="CF15879" s="62"/>
      <c r="CL15879" s="56" t="s">
        <v>11684</v>
      </c>
      <c r="CM15879" s="56" t="s">
        <v>216</v>
      </c>
      <c r="CN15879" s="56" t="s">
        <v>216</v>
      </c>
      <c r="CO15879" s="52"/>
      <c r="CP15879" s="52"/>
      <c r="CQ15879" s="52"/>
      <c r="CR15879" s="52"/>
      <c r="CS15879" s="52"/>
      <c r="CT15879" s="52"/>
      <c r="CU15879" s="33"/>
      <c r="CV15879" s="33"/>
    </row>
    <row r="15880" spans="74:100">
      <c r="BV15880" s="62"/>
      <c r="BW15880" s="62"/>
      <c r="BX15880" s="62"/>
      <c r="BY15880" s="62"/>
      <c r="BZ15880" s="62"/>
      <c r="CA15880" s="62"/>
      <c r="CB15880" s="62"/>
      <c r="CC15880" s="62"/>
      <c r="CD15880" s="62"/>
      <c r="CE15880" s="62"/>
      <c r="CF15880" s="62"/>
      <c r="CL15880" s="56" t="s">
        <v>875</v>
      </c>
      <c r="CM15880" s="56" t="s">
        <v>216</v>
      </c>
      <c r="CN15880" s="56" t="s">
        <v>216</v>
      </c>
      <c r="CO15880" s="52"/>
      <c r="CP15880" s="52"/>
      <c r="CQ15880" s="52"/>
      <c r="CR15880" s="52"/>
      <c r="CS15880" s="52"/>
      <c r="CT15880" s="52"/>
      <c r="CU15880" s="33"/>
      <c r="CV15880" s="33"/>
    </row>
    <row r="15881" spans="74:100">
      <c r="BV15881" s="62"/>
      <c r="BW15881" s="62"/>
      <c r="BX15881" s="62"/>
      <c r="BY15881" s="62"/>
      <c r="BZ15881" s="62"/>
      <c r="CA15881" s="62"/>
      <c r="CB15881" s="62"/>
      <c r="CC15881" s="62"/>
      <c r="CD15881" s="62"/>
      <c r="CE15881" s="62"/>
      <c r="CF15881" s="62"/>
      <c r="CL15881" s="56" t="s">
        <v>11694</v>
      </c>
      <c r="CM15881" s="56" t="s">
        <v>216</v>
      </c>
      <c r="CN15881" s="56" t="s">
        <v>216</v>
      </c>
      <c r="CO15881" s="52"/>
      <c r="CP15881" s="52"/>
      <c r="CQ15881" s="52"/>
      <c r="CR15881" s="52"/>
      <c r="CS15881" s="52"/>
      <c r="CT15881" s="52"/>
      <c r="CU15881" s="33"/>
      <c r="CV15881" s="33"/>
    </row>
    <row r="15882" spans="74:100">
      <c r="BV15882" s="62"/>
      <c r="BW15882" s="62"/>
      <c r="BX15882" s="62"/>
      <c r="BY15882" s="62"/>
      <c r="BZ15882" s="62"/>
      <c r="CA15882" s="62"/>
      <c r="CB15882" s="62"/>
      <c r="CC15882" s="62"/>
      <c r="CD15882" s="62"/>
      <c r="CE15882" s="62"/>
      <c r="CF15882" s="62"/>
      <c r="CL15882" s="56" t="s">
        <v>11692</v>
      </c>
      <c r="CM15882" s="56" t="s">
        <v>216</v>
      </c>
      <c r="CN15882" s="56" t="s">
        <v>216</v>
      </c>
      <c r="CO15882" s="52"/>
      <c r="CP15882" s="52"/>
      <c r="CQ15882" s="52"/>
      <c r="CR15882" s="52"/>
      <c r="CS15882" s="52"/>
      <c r="CT15882" s="52"/>
      <c r="CU15882" s="33"/>
      <c r="CV15882" s="33"/>
    </row>
    <row r="15883" spans="74:100">
      <c r="BV15883" s="62"/>
      <c r="BW15883" s="62"/>
      <c r="BX15883" s="62"/>
      <c r="BY15883" s="62"/>
      <c r="BZ15883" s="62"/>
      <c r="CA15883" s="62"/>
      <c r="CB15883" s="62"/>
      <c r="CC15883" s="62"/>
      <c r="CD15883" s="62"/>
      <c r="CE15883" s="62"/>
      <c r="CF15883" s="62"/>
      <c r="CL15883" s="56" t="s">
        <v>11693</v>
      </c>
      <c r="CM15883" s="56" t="s">
        <v>216</v>
      </c>
      <c r="CN15883" s="56" t="s">
        <v>216</v>
      </c>
      <c r="CO15883" s="52"/>
      <c r="CP15883" s="52"/>
      <c r="CQ15883" s="52"/>
      <c r="CR15883" s="52"/>
      <c r="CS15883" s="52"/>
      <c r="CT15883" s="52"/>
      <c r="CU15883" s="33"/>
      <c r="CV15883" s="33"/>
    </row>
    <row r="15884" spans="74:100">
      <c r="BV15884" s="62"/>
      <c r="BW15884" s="62"/>
      <c r="BX15884" s="62"/>
      <c r="BY15884" s="62"/>
      <c r="BZ15884" s="62"/>
      <c r="CA15884" s="62"/>
      <c r="CB15884" s="62"/>
      <c r="CC15884" s="62"/>
      <c r="CD15884" s="62"/>
      <c r="CE15884" s="62"/>
      <c r="CF15884" s="62"/>
      <c r="CL15884" s="56" t="s">
        <v>25234</v>
      </c>
      <c r="CM15884" s="56" t="s">
        <v>216</v>
      </c>
      <c r="CN15884" s="56" t="s">
        <v>216</v>
      </c>
      <c r="CO15884" s="52"/>
      <c r="CP15884" s="52"/>
      <c r="CQ15884" s="52"/>
      <c r="CR15884" s="52"/>
      <c r="CS15884" s="52"/>
      <c r="CT15884" s="52"/>
      <c r="CU15884" s="33"/>
      <c r="CV15884" s="33"/>
    </row>
    <row r="15885" spans="74:100">
      <c r="BV15885" s="62"/>
      <c r="BW15885" s="62"/>
      <c r="BX15885" s="62"/>
      <c r="BY15885" s="62"/>
      <c r="BZ15885" s="62"/>
      <c r="CA15885" s="62"/>
      <c r="CB15885" s="62"/>
      <c r="CC15885" s="62"/>
      <c r="CD15885" s="62"/>
      <c r="CE15885" s="62"/>
      <c r="CF15885" s="62"/>
      <c r="CL15885" s="56" t="s">
        <v>876</v>
      </c>
      <c r="CM15885" s="56" t="s">
        <v>216</v>
      </c>
      <c r="CN15885" s="56" t="s">
        <v>216</v>
      </c>
      <c r="CO15885" s="52"/>
      <c r="CP15885" s="52"/>
      <c r="CQ15885" s="52"/>
      <c r="CR15885" s="52"/>
      <c r="CS15885" s="52"/>
      <c r="CT15885" s="52"/>
      <c r="CU15885" s="33"/>
      <c r="CV15885" s="33"/>
    </row>
    <row r="15886" spans="74:100">
      <c r="BV15886" s="62"/>
      <c r="BW15886" s="62"/>
      <c r="BX15886" s="62"/>
      <c r="BY15886" s="62"/>
      <c r="BZ15886" s="62"/>
      <c r="CA15886" s="62"/>
      <c r="CB15886" s="62"/>
      <c r="CC15886" s="62"/>
      <c r="CD15886" s="62"/>
      <c r="CE15886" s="62"/>
      <c r="CF15886" s="62"/>
      <c r="CL15886" s="35" t="s">
        <v>7932</v>
      </c>
      <c r="CM15886" s="35" t="s">
        <v>217</v>
      </c>
      <c r="CN15886" s="35" t="s">
        <v>217</v>
      </c>
      <c r="CO15886" s="52"/>
      <c r="CP15886" s="52"/>
      <c r="CQ15886" s="52"/>
      <c r="CR15886" s="52"/>
      <c r="CS15886" s="52"/>
      <c r="CT15886" s="52"/>
      <c r="CU15886" s="33"/>
      <c r="CV15886" s="33"/>
    </row>
    <row r="15887" spans="74:100">
      <c r="BV15887" s="62"/>
      <c r="BW15887" s="62"/>
      <c r="BX15887" s="62"/>
      <c r="BY15887" s="62"/>
      <c r="BZ15887" s="62"/>
      <c r="CA15887" s="62"/>
      <c r="CB15887" s="62"/>
      <c r="CC15887" s="62"/>
      <c r="CD15887" s="62"/>
      <c r="CE15887" s="62"/>
      <c r="CF15887" s="62"/>
      <c r="CL15887" s="35" t="s">
        <v>11154</v>
      </c>
      <c r="CM15887" s="35" t="s">
        <v>217</v>
      </c>
      <c r="CN15887" s="35" t="s">
        <v>217</v>
      </c>
      <c r="CO15887" s="52"/>
      <c r="CP15887" s="52"/>
      <c r="CQ15887" s="52"/>
      <c r="CR15887" s="52"/>
      <c r="CS15887" s="52"/>
      <c r="CT15887" s="52"/>
      <c r="CU15887" s="33"/>
      <c r="CV15887" s="33"/>
    </row>
    <row r="15888" spans="74:100">
      <c r="BV15888" s="62"/>
      <c r="BW15888" s="62"/>
      <c r="BX15888" s="62"/>
      <c r="BY15888" s="62"/>
      <c r="BZ15888" s="62"/>
      <c r="CA15888" s="62"/>
      <c r="CB15888" s="62"/>
      <c r="CC15888" s="62"/>
      <c r="CD15888" s="62"/>
      <c r="CE15888" s="62"/>
      <c r="CF15888" s="62"/>
      <c r="CL15888" s="35" t="s">
        <v>11155</v>
      </c>
      <c r="CM15888" s="35" t="s">
        <v>217</v>
      </c>
      <c r="CN15888" s="35" t="s">
        <v>217</v>
      </c>
      <c r="CO15888" s="52"/>
      <c r="CP15888" s="52"/>
      <c r="CQ15888" s="52"/>
      <c r="CR15888" s="52"/>
      <c r="CS15888" s="52"/>
      <c r="CT15888" s="52"/>
      <c r="CU15888" s="33"/>
      <c r="CV15888" s="33"/>
    </row>
    <row r="15889" spans="74:100">
      <c r="BV15889" s="62"/>
      <c r="BW15889" s="62"/>
      <c r="BX15889" s="62"/>
      <c r="BY15889" s="62"/>
      <c r="BZ15889" s="62"/>
      <c r="CA15889" s="62"/>
      <c r="CB15889" s="62"/>
      <c r="CC15889" s="62"/>
      <c r="CD15889" s="62"/>
      <c r="CE15889" s="62"/>
      <c r="CF15889" s="62"/>
      <c r="CL15889" s="35" t="s">
        <v>11165</v>
      </c>
      <c r="CM15889" s="35" t="s">
        <v>217</v>
      </c>
      <c r="CN15889" s="35" t="s">
        <v>217</v>
      </c>
      <c r="CO15889" s="52"/>
      <c r="CP15889" s="52"/>
      <c r="CQ15889" s="52"/>
      <c r="CR15889" s="52"/>
      <c r="CS15889" s="52"/>
      <c r="CT15889" s="52"/>
      <c r="CU15889" s="33"/>
      <c r="CV15889" s="33"/>
    </row>
    <row r="15890" spans="74:100">
      <c r="BV15890" s="62"/>
      <c r="BW15890" s="62"/>
      <c r="BX15890" s="62"/>
      <c r="BY15890" s="62"/>
      <c r="BZ15890" s="62"/>
      <c r="CA15890" s="62"/>
      <c r="CB15890" s="62"/>
      <c r="CC15890" s="62"/>
      <c r="CD15890" s="62"/>
      <c r="CE15890" s="62"/>
      <c r="CF15890" s="62"/>
      <c r="CL15890" s="56" t="s">
        <v>11166</v>
      </c>
      <c r="CM15890" s="56" t="s">
        <v>213</v>
      </c>
      <c r="CN15890" s="56" t="s">
        <v>213</v>
      </c>
      <c r="CO15890" s="52"/>
      <c r="CP15890" s="52"/>
      <c r="CQ15890" s="52"/>
      <c r="CR15890" s="52"/>
      <c r="CS15890" s="52"/>
      <c r="CT15890" s="52"/>
      <c r="CU15890" s="33"/>
      <c r="CV15890" s="33"/>
    </row>
    <row r="15891" spans="74:100">
      <c r="BV15891" s="62"/>
      <c r="BW15891" s="62"/>
      <c r="BX15891" s="62"/>
      <c r="BY15891" s="62"/>
      <c r="BZ15891" s="62"/>
      <c r="CA15891" s="62"/>
      <c r="CB15891" s="62"/>
      <c r="CC15891" s="62"/>
      <c r="CD15891" s="62"/>
      <c r="CE15891" s="62"/>
      <c r="CF15891" s="62"/>
      <c r="CL15891" s="56" t="s">
        <v>23526</v>
      </c>
      <c r="CM15891" s="56" t="s">
        <v>217</v>
      </c>
      <c r="CN15891" s="56" t="s">
        <v>217</v>
      </c>
      <c r="CO15891" s="52"/>
      <c r="CP15891" s="52"/>
      <c r="CQ15891" s="52"/>
      <c r="CR15891" s="52"/>
      <c r="CS15891" s="52"/>
      <c r="CT15891" s="52"/>
      <c r="CU15891" s="33"/>
      <c r="CV15891" s="33"/>
    </row>
    <row r="15892" spans="74:100">
      <c r="BV15892" s="62"/>
      <c r="BW15892" s="62"/>
      <c r="BX15892" s="62"/>
      <c r="BY15892" s="62"/>
      <c r="BZ15892" s="62"/>
      <c r="CA15892" s="62"/>
      <c r="CB15892" s="62"/>
      <c r="CC15892" s="62"/>
      <c r="CD15892" s="62"/>
      <c r="CE15892" s="62"/>
      <c r="CF15892" s="62"/>
      <c r="CL15892" s="35" t="s">
        <v>29105</v>
      </c>
      <c r="CM15892" s="35" t="s">
        <v>217</v>
      </c>
      <c r="CN15892" s="35" t="s">
        <v>217</v>
      </c>
      <c r="CO15892" s="52"/>
      <c r="CP15892" s="52"/>
      <c r="CQ15892" s="52"/>
      <c r="CR15892" s="52"/>
      <c r="CS15892" s="52"/>
      <c r="CT15892" s="52"/>
      <c r="CU15892" s="33"/>
      <c r="CV15892" s="33"/>
    </row>
    <row r="15893" spans="74:100">
      <c r="BV15893" s="62"/>
      <c r="BW15893" s="62"/>
      <c r="BX15893" s="62"/>
      <c r="BY15893" s="62"/>
      <c r="BZ15893" s="62"/>
      <c r="CA15893" s="62"/>
      <c r="CB15893" s="62"/>
      <c r="CC15893" s="62"/>
      <c r="CD15893" s="62"/>
      <c r="CE15893" s="62"/>
      <c r="CF15893" s="62"/>
      <c r="CL15893" s="56" t="s">
        <v>23527</v>
      </c>
      <c r="CM15893" s="56" t="s">
        <v>216</v>
      </c>
      <c r="CN15893" s="56" t="s">
        <v>216</v>
      </c>
      <c r="CO15893" s="52"/>
      <c r="CP15893" s="52"/>
      <c r="CQ15893" s="52"/>
      <c r="CR15893" s="52"/>
      <c r="CS15893" s="52"/>
      <c r="CT15893" s="52"/>
      <c r="CU15893" s="33"/>
      <c r="CV15893" s="33"/>
    </row>
    <row r="15894" spans="74:100">
      <c r="BV15894" s="62"/>
      <c r="BW15894" s="62"/>
      <c r="BX15894" s="62"/>
      <c r="BY15894" s="62"/>
      <c r="BZ15894" s="62"/>
      <c r="CA15894" s="62"/>
      <c r="CB15894" s="62"/>
      <c r="CC15894" s="62"/>
      <c r="CD15894" s="62"/>
      <c r="CE15894" s="62"/>
      <c r="CF15894" s="62"/>
      <c r="CL15894" s="56" t="s">
        <v>7933</v>
      </c>
      <c r="CM15894" s="56" t="s">
        <v>216</v>
      </c>
      <c r="CN15894" s="56" t="s">
        <v>216</v>
      </c>
      <c r="CO15894" s="52"/>
      <c r="CP15894" s="52"/>
      <c r="CQ15894" s="52"/>
      <c r="CR15894" s="52"/>
      <c r="CS15894" s="52"/>
      <c r="CT15894" s="52"/>
      <c r="CU15894" s="33"/>
      <c r="CV15894" s="33"/>
    </row>
    <row r="15895" spans="74:100">
      <c r="BV15895" s="62"/>
      <c r="BW15895" s="62"/>
      <c r="BX15895" s="62"/>
      <c r="BY15895" s="62"/>
      <c r="BZ15895" s="62"/>
      <c r="CA15895" s="62"/>
      <c r="CB15895" s="62"/>
      <c r="CC15895" s="62"/>
      <c r="CD15895" s="62"/>
      <c r="CE15895" s="62"/>
      <c r="CF15895" s="62"/>
      <c r="CL15895" s="56" t="s">
        <v>10244</v>
      </c>
      <c r="CM15895" s="56" t="s">
        <v>215</v>
      </c>
      <c r="CN15895" s="56" t="s">
        <v>215</v>
      </c>
      <c r="CO15895" s="52"/>
      <c r="CP15895" s="52"/>
      <c r="CQ15895" s="52"/>
      <c r="CR15895" s="52"/>
      <c r="CS15895" s="52"/>
      <c r="CT15895" s="52"/>
      <c r="CU15895" s="33"/>
      <c r="CV15895" s="33"/>
    </row>
    <row r="15896" spans="74:100">
      <c r="BV15896" s="62"/>
      <c r="BW15896" s="62"/>
      <c r="BX15896" s="62"/>
      <c r="BY15896" s="62"/>
      <c r="BZ15896" s="62"/>
      <c r="CA15896" s="62"/>
      <c r="CB15896" s="62"/>
      <c r="CC15896" s="62"/>
      <c r="CD15896" s="62"/>
      <c r="CE15896" s="62"/>
      <c r="CF15896" s="62"/>
      <c r="CL15896" s="56" t="s">
        <v>25235</v>
      </c>
      <c r="CM15896" s="56" t="s">
        <v>217</v>
      </c>
      <c r="CN15896" s="56" t="s">
        <v>217</v>
      </c>
      <c r="CO15896" s="52"/>
      <c r="CP15896" s="52"/>
      <c r="CQ15896" s="52"/>
      <c r="CR15896" s="52"/>
      <c r="CS15896" s="52"/>
      <c r="CT15896" s="52"/>
      <c r="CU15896" s="33"/>
      <c r="CV15896" s="33"/>
    </row>
    <row r="15897" spans="74:100">
      <c r="BV15897" s="62"/>
      <c r="BW15897" s="62"/>
      <c r="BX15897" s="62"/>
      <c r="BY15897" s="62"/>
      <c r="BZ15897" s="62"/>
      <c r="CA15897" s="62"/>
      <c r="CB15897" s="62"/>
      <c r="CC15897" s="62"/>
      <c r="CD15897" s="62"/>
      <c r="CE15897" s="62"/>
      <c r="CF15897" s="62"/>
      <c r="CL15897" s="56" t="s">
        <v>25236</v>
      </c>
      <c r="CM15897" s="56" t="s">
        <v>217</v>
      </c>
      <c r="CN15897" s="56" t="s">
        <v>217</v>
      </c>
      <c r="CO15897" s="52"/>
      <c r="CP15897" s="52"/>
      <c r="CQ15897" s="52"/>
      <c r="CR15897" s="52"/>
      <c r="CS15897" s="52"/>
      <c r="CT15897" s="52"/>
      <c r="CU15897" s="33"/>
      <c r="CV15897" s="33"/>
    </row>
    <row r="15898" spans="74:100">
      <c r="BV15898" s="62"/>
      <c r="BW15898" s="62"/>
      <c r="BX15898" s="62"/>
      <c r="BY15898" s="62"/>
      <c r="BZ15898" s="62"/>
      <c r="CA15898" s="62"/>
      <c r="CB15898" s="62"/>
      <c r="CC15898" s="62"/>
      <c r="CD15898" s="62"/>
      <c r="CE15898" s="62"/>
      <c r="CF15898" s="62"/>
      <c r="CL15898" s="56" t="s">
        <v>25237</v>
      </c>
      <c r="CM15898" s="56" t="s">
        <v>217</v>
      </c>
      <c r="CN15898" s="56" t="s">
        <v>217</v>
      </c>
      <c r="CO15898" s="52"/>
      <c r="CP15898" s="52"/>
      <c r="CQ15898" s="52"/>
      <c r="CR15898" s="52"/>
      <c r="CS15898" s="52"/>
      <c r="CT15898" s="52"/>
      <c r="CU15898" s="33"/>
      <c r="CV15898" s="33"/>
    </row>
    <row r="15899" spans="74:100">
      <c r="BV15899" s="62"/>
      <c r="BW15899" s="62"/>
      <c r="BX15899" s="62"/>
      <c r="BY15899" s="62"/>
      <c r="BZ15899" s="62"/>
      <c r="CA15899" s="62"/>
      <c r="CB15899" s="62"/>
      <c r="CC15899" s="62"/>
      <c r="CD15899" s="62"/>
      <c r="CE15899" s="62"/>
      <c r="CF15899" s="62"/>
      <c r="CL15899" s="56" t="s">
        <v>25238</v>
      </c>
      <c r="CM15899" s="56" t="s">
        <v>217</v>
      </c>
      <c r="CN15899" s="56" t="s">
        <v>217</v>
      </c>
      <c r="CO15899" s="52"/>
      <c r="CP15899" s="52"/>
      <c r="CQ15899" s="52"/>
      <c r="CR15899" s="52"/>
      <c r="CS15899" s="52"/>
      <c r="CT15899" s="52"/>
      <c r="CU15899" s="33"/>
      <c r="CV15899" s="33"/>
    </row>
    <row r="15900" spans="74:100">
      <c r="BV15900" s="62"/>
      <c r="BW15900" s="62"/>
      <c r="BX15900" s="62"/>
      <c r="BY15900" s="62"/>
      <c r="BZ15900" s="62"/>
      <c r="CA15900" s="62"/>
      <c r="CB15900" s="62"/>
      <c r="CC15900" s="62"/>
      <c r="CD15900" s="62"/>
      <c r="CE15900" s="62"/>
      <c r="CF15900" s="62"/>
      <c r="CL15900" s="35" t="s">
        <v>7935</v>
      </c>
      <c r="CM15900" s="35" t="s">
        <v>217</v>
      </c>
      <c r="CN15900" s="35" t="s">
        <v>217</v>
      </c>
      <c r="CO15900" s="52"/>
      <c r="CP15900" s="52"/>
      <c r="CQ15900" s="52"/>
      <c r="CR15900" s="52"/>
      <c r="CS15900" s="52"/>
      <c r="CT15900" s="52"/>
      <c r="CU15900" s="33"/>
      <c r="CV15900" s="33"/>
    </row>
    <row r="15901" spans="74:100">
      <c r="BV15901" s="62"/>
      <c r="BW15901" s="62"/>
      <c r="BX15901" s="62"/>
      <c r="BY15901" s="62"/>
      <c r="BZ15901" s="62"/>
      <c r="CA15901" s="62"/>
      <c r="CB15901" s="62"/>
      <c r="CC15901" s="62"/>
      <c r="CD15901" s="62"/>
      <c r="CE15901" s="62"/>
      <c r="CF15901" s="62"/>
      <c r="CL15901" s="35" t="s">
        <v>29106</v>
      </c>
      <c r="CM15901" s="35" t="s">
        <v>217</v>
      </c>
      <c r="CN15901" s="35" t="s">
        <v>217</v>
      </c>
      <c r="CO15901" s="52"/>
      <c r="CP15901" s="52"/>
      <c r="CQ15901" s="52"/>
      <c r="CR15901" s="52"/>
      <c r="CS15901" s="52"/>
      <c r="CT15901" s="52"/>
      <c r="CU15901" s="33"/>
      <c r="CV15901" s="33"/>
    </row>
    <row r="15902" spans="74:100">
      <c r="BV15902" s="62"/>
      <c r="BW15902" s="62"/>
      <c r="BX15902" s="62"/>
      <c r="BY15902" s="62"/>
      <c r="BZ15902" s="62"/>
      <c r="CA15902" s="62"/>
      <c r="CB15902" s="62"/>
      <c r="CC15902" s="62"/>
      <c r="CD15902" s="62"/>
      <c r="CE15902" s="62"/>
      <c r="CF15902" s="62"/>
      <c r="CL15902" s="35" t="s">
        <v>23528</v>
      </c>
      <c r="CM15902" s="35" t="s">
        <v>217</v>
      </c>
      <c r="CN15902" s="35" t="s">
        <v>217</v>
      </c>
      <c r="CO15902" s="52"/>
      <c r="CP15902" s="52"/>
      <c r="CQ15902" s="52"/>
      <c r="CR15902" s="52"/>
      <c r="CS15902" s="52"/>
      <c r="CT15902" s="52"/>
      <c r="CU15902" s="33"/>
      <c r="CV15902" s="33"/>
    </row>
    <row r="15903" spans="74:100">
      <c r="BV15903" s="62"/>
      <c r="BW15903" s="62"/>
      <c r="BX15903" s="62"/>
      <c r="BY15903" s="62"/>
      <c r="BZ15903" s="62"/>
      <c r="CA15903" s="62"/>
      <c r="CB15903" s="62"/>
      <c r="CC15903" s="62"/>
      <c r="CD15903" s="62"/>
      <c r="CE15903" s="62"/>
      <c r="CF15903" s="62"/>
      <c r="CL15903" s="35" t="s">
        <v>29107</v>
      </c>
      <c r="CM15903" s="35" t="s">
        <v>217</v>
      </c>
      <c r="CN15903" s="35" t="s">
        <v>217</v>
      </c>
      <c r="CO15903" s="52"/>
      <c r="CP15903" s="52"/>
      <c r="CQ15903" s="52"/>
      <c r="CR15903" s="52"/>
      <c r="CS15903" s="52"/>
      <c r="CT15903" s="52"/>
      <c r="CU15903" s="33"/>
      <c r="CV15903" s="33"/>
    </row>
    <row r="15904" spans="74:100">
      <c r="BV15904" s="62"/>
      <c r="BW15904" s="62"/>
      <c r="BX15904" s="62"/>
      <c r="BY15904" s="62"/>
      <c r="BZ15904" s="62"/>
      <c r="CA15904" s="62"/>
      <c r="CB15904" s="62"/>
      <c r="CC15904" s="62"/>
      <c r="CD15904" s="62"/>
      <c r="CE15904" s="62"/>
      <c r="CF15904" s="62"/>
      <c r="CL15904" s="56" t="s">
        <v>7336</v>
      </c>
      <c r="CM15904" s="56" t="s">
        <v>217</v>
      </c>
      <c r="CN15904" s="56" t="s">
        <v>217</v>
      </c>
      <c r="CO15904" s="52"/>
      <c r="CP15904" s="52"/>
      <c r="CQ15904" s="52"/>
      <c r="CR15904" s="52"/>
      <c r="CS15904" s="52"/>
      <c r="CT15904" s="52"/>
      <c r="CU15904" s="33"/>
      <c r="CV15904" s="33"/>
    </row>
    <row r="15905" spans="74:100">
      <c r="BV15905" s="62"/>
      <c r="BW15905" s="62"/>
      <c r="BX15905" s="62"/>
      <c r="BY15905" s="62"/>
      <c r="BZ15905" s="62"/>
      <c r="CA15905" s="62"/>
      <c r="CB15905" s="62"/>
      <c r="CC15905" s="62"/>
      <c r="CD15905" s="62"/>
      <c r="CE15905" s="62"/>
      <c r="CF15905" s="62"/>
      <c r="CL15905" s="35" t="s">
        <v>7337</v>
      </c>
      <c r="CM15905" s="35" t="s">
        <v>217</v>
      </c>
      <c r="CN15905" s="35" t="s">
        <v>217</v>
      </c>
      <c r="CO15905" s="52"/>
      <c r="CP15905" s="52"/>
      <c r="CQ15905" s="52"/>
      <c r="CR15905" s="52"/>
      <c r="CS15905" s="52"/>
      <c r="CT15905" s="52"/>
      <c r="CU15905" s="33"/>
      <c r="CV15905" s="33"/>
    </row>
    <row r="15906" spans="74:100">
      <c r="BV15906" s="62"/>
      <c r="BW15906" s="62"/>
      <c r="BX15906" s="62"/>
      <c r="BY15906" s="62"/>
      <c r="BZ15906" s="62"/>
      <c r="CA15906" s="62"/>
      <c r="CB15906" s="62"/>
      <c r="CC15906" s="62"/>
      <c r="CD15906" s="62"/>
      <c r="CE15906" s="62"/>
      <c r="CF15906" s="62"/>
      <c r="CL15906" s="56" t="s">
        <v>16462</v>
      </c>
      <c r="CM15906" s="56" t="s">
        <v>215</v>
      </c>
      <c r="CN15906" s="56" t="s">
        <v>215</v>
      </c>
      <c r="CO15906" s="52"/>
      <c r="CP15906" s="52"/>
      <c r="CQ15906" s="52"/>
      <c r="CR15906" s="52"/>
      <c r="CS15906" s="52"/>
      <c r="CT15906" s="52"/>
      <c r="CU15906" s="33"/>
      <c r="CV15906" s="33"/>
    </row>
    <row r="15907" spans="74:100">
      <c r="BV15907" s="62"/>
      <c r="BW15907" s="62"/>
      <c r="BX15907" s="62"/>
      <c r="BY15907" s="62"/>
      <c r="BZ15907" s="62"/>
      <c r="CA15907" s="62"/>
      <c r="CB15907" s="62"/>
      <c r="CC15907" s="62"/>
      <c r="CD15907" s="62"/>
      <c r="CE15907" s="62"/>
      <c r="CF15907" s="62"/>
      <c r="CL15907" s="56" t="s">
        <v>13129</v>
      </c>
      <c r="CM15907" s="56" t="s">
        <v>216</v>
      </c>
      <c r="CN15907" s="56" t="s">
        <v>216</v>
      </c>
      <c r="CO15907" s="52"/>
      <c r="CP15907" s="52"/>
      <c r="CQ15907" s="52"/>
      <c r="CR15907" s="52"/>
      <c r="CS15907" s="52"/>
      <c r="CT15907" s="52"/>
      <c r="CU15907" s="33"/>
      <c r="CV15907" s="33"/>
    </row>
    <row r="15908" spans="74:100">
      <c r="BV15908" s="62"/>
      <c r="BW15908" s="62"/>
      <c r="BX15908" s="62"/>
      <c r="BY15908" s="62"/>
      <c r="BZ15908" s="62"/>
      <c r="CA15908" s="62"/>
      <c r="CB15908" s="62"/>
      <c r="CC15908" s="62"/>
      <c r="CD15908" s="62"/>
      <c r="CE15908" s="62"/>
      <c r="CF15908" s="62"/>
      <c r="CL15908" s="56" t="s">
        <v>13130</v>
      </c>
      <c r="CM15908" s="56" t="s">
        <v>216</v>
      </c>
      <c r="CN15908" s="56" t="s">
        <v>216</v>
      </c>
      <c r="CO15908" s="52"/>
      <c r="CP15908" s="52"/>
      <c r="CQ15908" s="52"/>
      <c r="CR15908" s="52"/>
      <c r="CS15908" s="52"/>
      <c r="CT15908" s="52"/>
      <c r="CU15908" s="33"/>
      <c r="CV15908" s="33"/>
    </row>
    <row r="15909" spans="74:100">
      <c r="BV15909" s="62"/>
      <c r="BW15909" s="62"/>
      <c r="BX15909" s="62"/>
      <c r="BY15909" s="62"/>
      <c r="BZ15909" s="62"/>
      <c r="CA15909" s="62"/>
      <c r="CB15909" s="62"/>
      <c r="CC15909" s="62"/>
      <c r="CD15909" s="62"/>
      <c r="CE15909" s="62"/>
      <c r="CF15909" s="62"/>
      <c r="CL15909" s="56" t="s">
        <v>16400</v>
      </c>
      <c r="CM15909" s="56" t="s">
        <v>215</v>
      </c>
      <c r="CN15909" s="56" t="s">
        <v>215</v>
      </c>
      <c r="CO15909" s="52"/>
      <c r="CP15909" s="52"/>
      <c r="CQ15909" s="52"/>
      <c r="CR15909" s="52"/>
      <c r="CS15909" s="52"/>
      <c r="CT15909" s="52"/>
      <c r="CU15909" s="33"/>
      <c r="CV15909" s="33"/>
    </row>
    <row r="15910" spans="74:100">
      <c r="BV15910" s="62"/>
      <c r="BW15910" s="62"/>
      <c r="BX15910" s="62"/>
      <c r="BY15910" s="62"/>
      <c r="BZ15910" s="62"/>
      <c r="CA15910" s="62"/>
      <c r="CB15910" s="62"/>
      <c r="CC15910" s="62"/>
      <c r="CD15910" s="62"/>
      <c r="CE15910" s="62"/>
      <c r="CF15910" s="62"/>
      <c r="CL15910" s="56" t="s">
        <v>16452</v>
      </c>
      <c r="CM15910" s="56" t="s">
        <v>215</v>
      </c>
      <c r="CN15910" s="56" t="s">
        <v>215</v>
      </c>
      <c r="CO15910" s="52"/>
      <c r="CP15910" s="52"/>
      <c r="CQ15910" s="52"/>
      <c r="CR15910" s="52"/>
      <c r="CS15910" s="52"/>
      <c r="CT15910" s="52"/>
      <c r="CU15910" s="33"/>
      <c r="CV15910" s="33"/>
    </row>
    <row r="15911" spans="74:100">
      <c r="BV15911" s="62"/>
      <c r="BW15911" s="62"/>
      <c r="BX15911" s="62"/>
      <c r="BY15911" s="62"/>
      <c r="BZ15911" s="62"/>
      <c r="CA15911" s="62"/>
      <c r="CB15911" s="62"/>
      <c r="CC15911" s="62"/>
      <c r="CD15911" s="62"/>
      <c r="CE15911" s="62"/>
      <c r="CF15911" s="62"/>
      <c r="CL15911" s="35" t="s">
        <v>16335</v>
      </c>
      <c r="CM15911" s="35" t="s">
        <v>217</v>
      </c>
      <c r="CN15911" s="35" t="s">
        <v>217</v>
      </c>
      <c r="CO15911" s="52"/>
      <c r="CP15911" s="52"/>
      <c r="CQ15911" s="52"/>
      <c r="CR15911" s="52"/>
      <c r="CS15911" s="52"/>
      <c r="CT15911" s="52"/>
      <c r="CU15911" s="33"/>
      <c r="CV15911" s="33"/>
    </row>
    <row r="15912" spans="74:100">
      <c r="BV15912" s="62"/>
      <c r="BW15912" s="62"/>
      <c r="BX15912" s="62"/>
      <c r="BY15912" s="62"/>
      <c r="BZ15912" s="62"/>
      <c r="CA15912" s="62"/>
      <c r="CB15912" s="62"/>
      <c r="CC15912" s="62"/>
      <c r="CD15912" s="62"/>
      <c r="CE15912" s="62"/>
      <c r="CF15912" s="62"/>
      <c r="CL15912" s="35" t="s">
        <v>29108</v>
      </c>
      <c r="CM15912" s="35" t="s">
        <v>217</v>
      </c>
      <c r="CN15912" s="35" t="s">
        <v>217</v>
      </c>
      <c r="CO15912" s="52"/>
      <c r="CP15912" s="52"/>
      <c r="CQ15912" s="52"/>
      <c r="CR15912" s="52"/>
      <c r="CS15912" s="52"/>
      <c r="CT15912" s="52"/>
      <c r="CU15912" s="33"/>
      <c r="CV15912" s="33"/>
    </row>
    <row r="15913" spans="74:100">
      <c r="BV15913" s="62"/>
      <c r="BW15913" s="62"/>
      <c r="BX15913" s="62"/>
      <c r="BY15913" s="62"/>
      <c r="BZ15913" s="62"/>
      <c r="CA15913" s="62"/>
      <c r="CB15913" s="62"/>
      <c r="CC15913" s="62"/>
      <c r="CD15913" s="62"/>
      <c r="CE15913" s="62"/>
      <c r="CF15913" s="62"/>
      <c r="CL15913" s="35" t="s">
        <v>16565</v>
      </c>
      <c r="CM15913" s="35" t="s">
        <v>217</v>
      </c>
      <c r="CN15913" s="35" t="s">
        <v>217</v>
      </c>
      <c r="CO15913" s="52"/>
      <c r="CP15913" s="52"/>
      <c r="CQ15913" s="52"/>
      <c r="CR15913" s="52"/>
      <c r="CS15913" s="52"/>
      <c r="CT15913" s="52"/>
      <c r="CU15913" s="33"/>
      <c r="CV15913" s="33"/>
    </row>
    <row r="15914" spans="74:100">
      <c r="BV15914" s="62"/>
      <c r="BW15914" s="62"/>
      <c r="BX15914" s="62"/>
      <c r="BY15914" s="62"/>
      <c r="BZ15914" s="62"/>
      <c r="CA15914" s="62"/>
      <c r="CB15914" s="62"/>
      <c r="CC15914" s="62"/>
      <c r="CD15914" s="62"/>
      <c r="CE15914" s="62"/>
      <c r="CF15914" s="62"/>
      <c r="CL15914" s="35" t="s">
        <v>15842</v>
      </c>
      <c r="CM15914" s="35" t="s">
        <v>217</v>
      </c>
      <c r="CN15914" s="35" t="s">
        <v>217</v>
      </c>
      <c r="CO15914" s="52"/>
      <c r="CP15914" s="52"/>
      <c r="CQ15914" s="52"/>
      <c r="CR15914" s="52"/>
      <c r="CS15914" s="52"/>
      <c r="CT15914" s="52"/>
      <c r="CU15914" s="33"/>
      <c r="CV15914" s="33"/>
    </row>
    <row r="15915" spans="74:100">
      <c r="BV15915" s="62"/>
      <c r="BW15915" s="62"/>
      <c r="BX15915" s="62"/>
      <c r="BY15915" s="62"/>
      <c r="BZ15915" s="62"/>
      <c r="CA15915" s="62"/>
      <c r="CB15915" s="62"/>
      <c r="CC15915" s="62"/>
      <c r="CD15915" s="62"/>
      <c r="CE15915" s="62"/>
      <c r="CF15915" s="62"/>
      <c r="CL15915" s="56" t="s">
        <v>23529</v>
      </c>
      <c r="CM15915" s="56" t="s">
        <v>215</v>
      </c>
      <c r="CN15915" s="56" t="s">
        <v>215</v>
      </c>
      <c r="CO15915" s="52"/>
      <c r="CP15915" s="52"/>
      <c r="CQ15915" s="52"/>
      <c r="CR15915" s="52"/>
      <c r="CS15915" s="52"/>
      <c r="CT15915" s="52"/>
      <c r="CU15915" s="33"/>
      <c r="CV15915" s="33"/>
    </row>
    <row r="15916" spans="74:100">
      <c r="BV15916" s="62"/>
      <c r="BW15916" s="62"/>
      <c r="BX15916" s="62"/>
      <c r="BY15916" s="62"/>
      <c r="BZ15916" s="62"/>
      <c r="CA15916" s="62"/>
      <c r="CB15916" s="62"/>
      <c r="CC15916" s="62"/>
      <c r="CD15916" s="62"/>
      <c r="CE15916" s="62"/>
      <c r="CF15916" s="62"/>
      <c r="CL15916" s="56" t="s">
        <v>23529</v>
      </c>
      <c r="CM15916" s="56" t="s">
        <v>216</v>
      </c>
      <c r="CN15916" s="56" t="s">
        <v>216</v>
      </c>
      <c r="CO15916" s="52"/>
      <c r="CP15916" s="52"/>
      <c r="CQ15916" s="52"/>
      <c r="CR15916" s="52"/>
      <c r="CS15916" s="52"/>
      <c r="CT15916" s="52"/>
      <c r="CU15916" s="33"/>
      <c r="CV15916" s="33"/>
    </row>
    <row r="15917" spans="74:100">
      <c r="BV15917" s="62"/>
      <c r="BW15917" s="62"/>
      <c r="BX15917" s="62"/>
      <c r="BY15917" s="62"/>
      <c r="BZ15917" s="62"/>
      <c r="CA15917" s="62"/>
      <c r="CB15917" s="62"/>
      <c r="CC15917" s="62"/>
      <c r="CD15917" s="62"/>
      <c r="CE15917" s="62"/>
      <c r="CF15917" s="62"/>
      <c r="CL15917" s="56" t="s">
        <v>16439</v>
      </c>
      <c r="CM15917" s="56" t="s">
        <v>214</v>
      </c>
      <c r="CN15917" s="56" t="s">
        <v>214</v>
      </c>
      <c r="CO15917" s="52"/>
      <c r="CP15917" s="52"/>
      <c r="CQ15917" s="52"/>
      <c r="CR15917" s="52"/>
      <c r="CS15917" s="52"/>
      <c r="CT15917" s="52"/>
      <c r="CU15917" s="33"/>
      <c r="CV15917" s="33"/>
    </row>
    <row r="15918" spans="74:100">
      <c r="BV15918" s="62"/>
      <c r="BW15918" s="62"/>
      <c r="BX15918" s="62"/>
      <c r="BY15918" s="62"/>
      <c r="BZ15918" s="62"/>
      <c r="CA15918" s="62"/>
      <c r="CB15918" s="62"/>
      <c r="CC15918" s="62"/>
      <c r="CD15918" s="62"/>
      <c r="CE15918" s="62"/>
      <c r="CF15918" s="62"/>
      <c r="CL15918" s="56" t="s">
        <v>13131</v>
      </c>
      <c r="CM15918" s="56" t="s">
        <v>214</v>
      </c>
      <c r="CN15918" s="56" t="s">
        <v>214</v>
      </c>
      <c r="CO15918" s="52"/>
      <c r="CP15918" s="52"/>
      <c r="CQ15918" s="52"/>
      <c r="CR15918" s="52"/>
      <c r="CS15918" s="52"/>
      <c r="CT15918" s="52"/>
      <c r="CU15918" s="33"/>
      <c r="CV15918" s="33"/>
    </row>
    <row r="15919" spans="74:100">
      <c r="BV15919" s="62"/>
      <c r="BW15919" s="62"/>
      <c r="BX15919" s="62"/>
      <c r="BY15919" s="62"/>
      <c r="BZ15919" s="62"/>
      <c r="CA15919" s="62"/>
      <c r="CB15919" s="62"/>
      <c r="CC15919" s="62"/>
      <c r="CD15919" s="62"/>
      <c r="CE15919" s="62"/>
      <c r="CF15919" s="62"/>
      <c r="CL15919" s="56" t="s">
        <v>16336</v>
      </c>
      <c r="CM15919" s="56" t="s">
        <v>213</v>
      </c>
      <c r="CN15919" s="56" t="s">
        <v>213</v>
      </c>
      <c r="CO15919" s="52"/>
      <c r="CP15919" s="52"/>
      <c r="CQ15919" s="52"/>
      <c r="CR15919" s="52"/>
      <c r="CS15919" s="52"/>
      <c r="CT15919" s="52"/>
      <c r="CU15919" s="33"/>
      <c r="CV15919" s="33"/>
    </row>
    <row r="15920" spans="74:100">
      <c r="BV15920" s="62"/>
      <c r="BW15920" s="62"/>
      <c r="BX15920" s="62"/>
      <c r="BY15920" s="62"/>
      <c r="BZ15920" s="62"/>
      <c r="CA15920" s="62"/>
      <c r="CB15920" s="62"/>
      <c r="CC15920" s="62"/>
      <c r="CD15920" s="62"/>
      <c r="CE15920" s="62"/>
      <c r="CF15920" s="62"/>
      <c r="CL15920" s="35" t="s">
        <v>10906</v>
      </c>
      <c r="CM15920" s="35" t="s">
        <v>217</v>
      </c>
      <c r="CN15920" s="35" t="s">
        <v>217</v>
      </c>
      <c r="CO15920" s="52"/>
      <c r="CP15920" s="52"/>
      <c r="CQ15920" s="52"/>
      <c r="CR15920" s="52"/>
      <c r="CS15920" s="52"/>
      <c r="CT15920" s="52"/>
      <c r="CU15920" s="33"/>
      <c r="CV15920" s="33"/>
    </row>
    <row r="15921" spans="74:100">
      <c r="BV15921" s="62"/>
      <c r="BW15921" s="62"/>
      <c r="BX15921" s="62"/>
      <c r="BY15921" s="62"/>
      <c r="BZ15921" s="62"/>
      <c r="CA15921" s="62"/>
      <c r="CB15921" s="62"/>
      <c r="CC15921" s="62"/>
      <c r="CD15921" s="62"/>
      <c r="CE15921" s="62"/>
      <c r="CF15921" s="62"/>
      <c r="CL15921" s="56" t="s">
        <v>23530</v>
      </c>
      <c r="CM15921" s="56" t="s">
        <v>213</v>
      </c>
      <c r="CN15921" s="56" t="s">
        <v>213</v>
      </c>
      <c r="CO15921" s="52"/>
      <c r="CP15921" s="52"/>
      <c r="CQ15921" s="52"/>
      <c r="CR15921" s="52"/>
      <c r="CS15921" s="52"/>
      <c r="CT15921" s="52"/>
      <c r="CU15921" s="33"/>
      <c r="CV15921" s="33"/>
    </row>
    <row r="15922" spans="74:100">
      <c r="BV15922" s="62"/>
      <c r="BW15922" s="62"/>
      <c r="BX15922" s="62"/>
      <c r="BY15922" s="62"/>
      <c r="BZ15922" s="62"/>
      <c r="CA15922" s="62"/>
      <c r="CB15922" s="62"/>
      <c r="CC15922" s="62"/>
      <c r="CD15922" s="62"/>
      <c r="CE15922" s="62"/>
      <c r="CF15922" s="62"/>
      <c r="CL15922" s="56" t="s">
        <v>880</v>
      </c>
      <c r="CM15922" s="56" t="s">
        <v>215</v>
      </c>
      <c r="CN15922" s="56" t="s">
        <v>215</v>
      </c>
      <c r="CO15922" s="52"/>
      <c r="CP15922" s="52"/>
      <c r="CQ15922" s="52"/>
      <c r="CR15922" s="52"/>
      <c r="CS15922" s="52"/>
      <c r="CT15922" s="52"/>
      <c r="CU15922" s="33"/>
      <c r="CV15922" s="33"/>
    </row>
    <row r="15923" spans="74:100">
      <c r="BV15923" s="62"/>
      <c r="BW15923" s="62"/>
      <c r="BX15923" s="62"/>
      <c r="BY15923" s="62"/>
      <c r="BZ15923" s="62"/>
      <c r="CA15923" s="62"/>
      <c r="CB15923" s="62"/>
      <c r="CC15923" s="62"/>
      <c r="CD15923" s="62"/>
      <c r="CE15923" s="62"/>
      <c r="CF15923" s="62"/>
      <c r="CL15923" s="56" t="s">
        <v>16547</v>
      </c>
      <c r="CM15923" s="56" t="s">
        <v>214</v>
      </c>
      <c r="CN15923" s="56" t="s">
        <v>214</v>
      </c>
      <c r="CO15923" s="52"/>
      <c r="CP15923" s="52"/>
      <c r="CQ15923" s="52"/>
      <c r="CR15923" s="52"/>
      <c r="CS15923" s="52"/>
      <c r="CT15923" s="52"/>
      <c r="CU15923" s="33"/>
      <c r="CV15923" s="33"/>
    </row>
    <row r="15924" spans="74:100">
      <c r="BV15924" s="62"/>
      <c r="BW15924" s="62"/>
      <c r="BX15924" s="62"/>
      <c r="BY15924" s="62"/>
      <c r="BZ15924" s="62"/>
      <c r="CA15924" s="62"/>
      <c r="CB15924" s="62"/>
      <c r="CC15924" s="62"/>
      <c r="CD15924" s="62"/>
      <c r="CE15924" s="62"/>
      <c r="CF15924" s="62"/>
      <c r="CL15924" s="56" t="s">
        <v>16523</v>
      </c>
      <c r="CM15924" s="56" t="s">
        <v>214</v>
      </c>
      <c r="CN15924" s="56" t="s">
        <v>214</v>
      </c>
      <c r="CO15924" s="52"/>
      <c r="CP15924" s="52"/>
      <c r="CQ15924" s="52"/>
      <c r="CR15924" s="52"/>
      <c r="CS15924" s="52"/>
      <c r="CT15924" s="52"/>
      <c r="CU15924" s="33"/>
      <c r="CV15924" s="33"/>
    </row>
    <row r="15925" spans="74:100">
      <c r="BV15925" s="62"/>
      <c r="BW15925" s="62"/>
      <c r="BX15925" s="62"/>
      <c r="BY15925" s="62"/>
      <c r="BZ15925" s="62"/>
      <c r="CA15925" s="62"/>
      <c r="CB15925" s="62"/>
      <c r="CC15925" s="62"/>
      <c r="CD15925" s="62"/>
      <c r="CE15925" s="62"/>
      <c r="CF15925" s="62"/>
      <c r="CL15925" s="56" t="s">
        <v>16532</v>
      </c>
      <c r="CM15925" s="56" t="s">
        <v>213</v>
      </c>
      <c r="CN15925" s="56" t="s">
        <v>213</v>
      </c>
      <c r="CO15925" s="52"/>
      <c r="CP15925" s="52"/>
      <c r="CQ15925" s="52"/>
      <c r="CR15925" s="52"/>
      <c r="CS15925" s="52"/>
      <c r="CT15925" s="52"/>
      <c r="CU15925" s="33"/>
      <c r="CV15925" s="33"/>
    </row>
    <row r="15926" spans="74:100">
      <c r="BV15926" s="62"/>
      <c r="BW15926" s="62"/>
      <c r="BX15926" s="62"/>
      <c r="BY15926" s="62"/>
      <c r="BZ15926" s="62"/>
      <c r="CA15926" s="62"/>
      <c r="CB15926" s="62"/>
      <c r="CC15926" s="62"/>
      <c r="CD15926" s="62"/>
      <c r="CE15926" s="62"/>
      <c r="CF15926" s="62"/>
      <c r="CL15926" s="35" t="s">
        <v>16557</v>
      </c>
      <c r="CM15926" s="35" t="s">
        <v>217</v>
      </c>
      <c r="CN15926" s="35" t="s">
        <v>217</v>
      </c>
      <c r="CO15926" s="52"/>
      <c r="CP15926" s="52"/>
      <c r="CQ15926" s="52"/>
      <c r="CR15926" s="52"/>
      <c r="CS15926" s="52"/>
      <c r="CT15926" s="52"/>
      <c r="CU15926" s="33"/>
      <c r="CV15926" s="33"/>
    </row>
    <row r="15927" spans="74:100">
      <c r="BV15927" s="62"/>
      <c r="BW15927" s="62"/>
      <c r="BX15927" s="62"/>
      <c r="BY15927" s="62"/>
      <c r="BZ15927" s="62"/>
      <c r="CA15927" s="62"/>
      <c r="CB15927" s="62"/>
      <c r="CC15927" s="62"/>
      <c r="CD15927" s="62"/>
      <c r="CE15927" s="62"/>
      <c r="CF15927" s="62"/>
      <c r="CL15927" s="56" t="s">
        <v>12470</v>
      </c>
      <c r="CM15927" s="56" t="s">
        <v>215</v>
      </c>
      <c r="CN15927" s="56" t="s">
        <v>215</v>
      </c>
      <c r="CO15927" s="52"/>
      <c r="CP15927" s="52"/>
      <c r="CQ15927" s="52"/>
      <c r="CR15927" s="52"/>
      <c r="CS15927" s="52"/>
      <c r="CT15927" s="52"/>
      <c r="CU15927" s="33"/>
      <c r="CV15927" s="33"/>
    </row>
    <row r="15928" spans="74:100">
      <c r="BV15928" s="62"/>
      <c r="BW15928" s="62"/>
      <c r="BX15928" s="62"/>
      <c r="BY15928" s="62"/>
      <c r="BZ15928" s="62"/>
      <c r="CA15928" s="62"/>
      <c r="CB15928" s="62"/>
      <c r="CC15928" s="62"/>
      <c r="CD15928" s="62"/>
      <c r="CE15928" s="62"/>
      <c r="CF15928" s="62"/>
      <c r="CL15928" s="56" t="s">
        <v>23531</v>
      </c>
      <c r="CM15928" s="56" t="s">
        <v>215</v>
      </c>
      <c r="CN15928" s="56" t="s">
        <v>215</v>
      </c>
      <c r="CO15928" s="52"/>
      <c r="CP15928" s="52"/>
      <c r="CQ15928" s="52"/>
      <c r="CR15928" s="52"/>
      <c r="CS15928" s="52"/>
      <c r="CT15928" s="52"/>
      <c r="CU15928" s="33"/>
      <c r="CV15928" s="33"/>
    </row>
    <row r="15929" spans="74:100">
      <c r="BV15929" s="62"/>
      <c r="BW15929" s="62"/>
      <c r="BX15929" s="62"/>
      <c r="BY15929" s="62"/>
      <c r="BZ15929" s="62"/>
      <c r="CA15929" s="62"/>
      <c r="CB15929" s="62"/>
      <c r="CC15929" s="62"/>
      <c r="CD15929" s="62"/>
      <c r="CE15929" s="62"/>
      <c r="CF15929" s="62"/>
      <c r="CL15929" s="56" t="s">
        <v>12471</v>
      </c>
      <c r="CM15929" s="56" t="s">
        <v>215</v>
      </c>
      <c r="CN15929" s="56" t="s">
        <v>215</v>
      </c>
      <c r="CO15929" s="52"/>
      <c r="CP15929" s="52"/>
      <c r="CQ15929" s="52"/>
      <c r="CR15929" s="52"/>
      <c r="CS15929" s="52"/>
      <c r="CT15929" s="52"/>
      <c r="CU15929" s="33"/>
      <c r="CV15929" s="33"/>
    </row>
    <row r="15930" spans="74:100">
      <c r="BV15930" s="62"/>
      <c r="BW15930" s="62"/>
      <c r="BX15930" s="62"/>
      <c r="BY15930" s="62"/>
      <c r="BZ15930" s="62"/>
      <c r="CA15930" s="62"/>
      <c r="CB15930" s="62"/>
      <c r="CC15930" s="62"/>
      <c r="CD15930" s="62"/>
      <c r="CE15930" s="62"/>
      <c r="CF15930" s="62"/>
      <c r="CL15930" s="35" t="s">
        <v>10907</v>
      </c>
      <c r="CM15930" s="35" t="s">
        <v>217</v>
      </c>
      <c r="CN15930" s="35" t="s">
        <v>217</v>
      </c>
      <c r="CO15930" s="52"/>
      <c r="CP15930" s="52"/>
      <c r="CQ15930" s="52"/>
      <c r="CR15930" s="52"/>
      <c r="CS15930" s="52"/>
      <c r="CT15930" s="52"/>
      <c r="CU15930" s="33"/>
      <c r="CV15930" s="33"/>
    </row>
    <row r="15931" spans="74:100">
      <c r="BV15931" s="62"/>
      <c r="BW15931" s="62"/>
      <c r="BX15931" s="62"/>
      <c r="BY15931" s="62"/>
      <c r="BZ15931" s="62"/>
      <c r="CA15931" s="62"/>
      <c r="CB15931" s="62"/>
      <c r="CC15931" s="62"/>
      <c r="CD15931" s="62"/>
      <c r="CE15931" s="62"/>
      <c r="CF15931" s="62"/>
      <c r="CL15931" s="35" t="s">
        <v>10908</v>
      </c>
      <c r="CM15931" s="35" t="s">
        <v>217</v>
      </c>
      <c r="CN15931" s="35" t="s">
        <v>217</v>
      </c>
      <c r="CO15931" s="52"/>
      <c r="CP15931" s="52"/>
      <c r="CQ15931" s="52"/>
      <c r="CR15931" s="52"/>
      <c r="CS15931" s="52"/>
      <c r="CT15931" s="52"/>
      <c r="CU15931" s="33"/>
      <c r="CV15931" s="33"/>
    </row>
    <row r="15932" spans="74:100">
      <c r="BV15932" s="62"/>
      <c r="BW15932" s="62"/>
      <c r="BX15932" s="62"/>
      <c r="BY15932" s="62"/>
      <c r="BZ15932" s="62"/>
      <c r="CA15932" s="62"/>
      <c r="CB15932" s="62"/>
      <c r="CC15932" s="62"/>
      <c r="CD15932" s="62"/>
      <c r="CE15932" s="62"/>
      <c r="CF15932" s="62"/>
      <c r="CL15932" s="35" t="s">
        <v>10933</v>
      </c>
      <c r="CM15932" s="35" t="s">
        <v>217</v>
      </c>
      <c r="CN15932" s="35" t="s">
        <v>217</v>
      </c>
      <c r="CO15932" s="52"/>
      <c r="CP15932" s="52"/>
      <c r="CQ15932" s="52"/>
      <c r="CR15932" s="52"/>
      <c r="CS15932" s="52"/>
      <c r="CT15932" s="52"/>
      <c r="CU15932" s="33"/>
      <c r="CV15932" s="33"/>
    </row>
    <row r="15933" spans="74:100">
      <c r="BV15933" s="62"/>
      <c r="BW15933" s="62"/>
      <c r="BX15933" s="62"/>
      <c r="BY15933" s="62"/>
      <c r="BZ15933" s="62"/>
      <c r="CA15933" s="62"/>
      <c r="CB15933" s="62"/>
      <c r="CC15933" s="62"/>
      <c r="CD15933" s="62"/>
      <c r="CE15933" s="62"/>
      <c r="CF15933" s="62"/>
      <c r="CL15933" s="35" t="s">
        <v>8384</v>
      </c>
      <c r="CM15933" s="35" t="s">
        <v>217</v>
      </c>
      <c r="CN15933" s="35" t="s">
        <v>217</v>
      </c>
      <c r="CO15933" s="52"/>
      <c r="CP15933" s="52"/>
      <c r="CQ15933" s="52"/>
      <c r="CR15933" s="52"/>
      <c r="CS15933" s="52"/>
      <c r="CT15933" s="52"/>
      <c r="CU15933" s="33"/>
      <c r="CV15933" s="33"/>
    </row>
    <row r="15934" spans="74:100">
      <c r="BV15934" s="62"/>
      <c r="BW15934" s="62"/>
      <c r="BX15934" s="62"/>
      <c r="BY15934" s="62"/>
      <c r="BZ15934" s="62"/>
      <c r="CA15934" s="62"/>
      <c r="CB15934" s="62"/>
      <c r="CC15934" s="62"/>
      <c r="CD15934" s="62"/>
      <c r="CE15934" s="62"/>
      <c r="CF15934" s="62"/>
      <c r="CL15934" s="56" t="s">
        <v>23532</v>
      </c>
      <c r="CM15934" s="56" t="s">
        <v>215</v>
      </c>
      <c r="CN15934" s="56" t="s">
        <v>215</v>
      </c>
      <c r="CO15934" s="52"/>
      <c r="CP15934" s="52"/>
      <c r="CQ15934" s="52"/>
      <c r="CR15934" s="52"/>
      <c r="CS15934" s="52"/>
      <c r="CT15934" s="52"/>
      <c r="CU15934" s="33"/>
      <c r="CV15934" s="33"/>
    </row>
    <row r="15935" spans="74:100">
      <c r="BV15935" s="62"/>
      <c r="BW15935" s="62"/>
      <c r="BX15935" s="62"/>
      <c r="BY15935" s="62"/>
      <c r="BZ15935" s="62"/>
      <c r="CA15935" s="62"/>
      <c r="CB15935" s="62"/>
      <c r="CC15935" s="62"/>
      <c r="CD15935" s="62"/>
      <c r="CE15935" s="62"/>
      <c r="CF15935" s="62"/>
      <c r="CL15935" s="35" t="s">
        <v>16344</v>
      </c>
      <c r="CM15935" s="35" t="s">
        <v>217</v>
      </c>
      <c r="CN15935" s="35" t="s">
        <v>217</v>
      </c>
      <c r="CO15935" s="52"/>
      <c r="CP15935" s="52"/>
      <c r="CQ15935" s="52"/>
      <c r="CR15935" s="52"/>
      <c r="CS15935" s="52"/>
      <c r="CT15935" s="52"/>
      <c r="CU15935" s="33"/>
      <c r="CV15935" s="33"/>
    </row>
    <row r="15936" spans="74:100">
      <c r="BV15936" s="62"/>
      <c r="BW15936" s="62"/>
      <c r="BX15936" s="62"/>
      <c r="BY15936" s="62"/>
      <c r="BZ15936" s="62"/>
      <c r="CA15936" s="62"/>
      <c r="CB15936" s="62"/>
      <c r="CC15936" s="62"/>
      <c r="CD15936" s="62"/>
      <c r="CE15936" s="62"/>
      <c r="CF15936" s="62"/>
      <c r="CL15936" s="35" t="s">
        <v>16345</v>
      </c>
      <c r="CM15936" s="35" t="s">
        <v>217</v>
      </c>
      <c r="CN15936" s="35" t="s">
        <v>217</v>
      </c>
      <c r="CO15936" s="52"/>
      <c r="CP15936" s="52"/>
      <c r="CQ15936" s="52"/>
      <c r="CR15936" s="52"/>
      <c r="CS15936" s="52"/>
      <c r="CT15936" s="52"/>
      <c r="CU15936" s="33"/>
      <c r="CV15936" s="33"/>
    </row>
    <row r="15937" spans="74:100">
      <c r="BV15937" s="62"/>
      <c r="BW15937" s="62"/>
      <c r="BX15937" s="62"/>
      <c r="BY15937" s="62"/>
      <c r="BZ15937" s="62"/>
      <c r="CA15937" s="62"/>
      <c r="CB15937" s="62"/>
      <c r="CC15937" s="62"/>
      <c r="CD15937" s="62"/>
      <c r="CE15937" s="62"/>
      <c r="CF15937" s="62"/>
      <c r="CL15937" s="35" t="s">
        <v>16346</v>
      </c>
      <c r="CM15937" s="35" t="s">
        <v>217</v>
      </c>
      <c r="CN15937" s="35" t="s">
        <v>217</v>
      </c>
      <c r="CO15937" s="52"/>
      <c r="CP15937" s="52"/>
      <c r="CQ15937" s="52"/>
      <c r="CR15937" s="52"/>
      <c r="CS15937" s="52"/>
      <c r="CT15937" s="52"/>
      <c r="CU15937" s="33"/>
      <c r="CV15937" s="33"/>
    </row>
    <row r="15938" spans="74:100">
      <c r="BV15938" s="62"/>
      <c r="BW15938" s="62"/>
      <c r="BX15938" s="62"/>
      <c r="BY15938" s="62"/>
      <c r="BZ15938" s="62"/>
      <c r="CA15938" s="62"/>
      <c r="CB15938" s="62"/>
      <c r="CC15938" s="62"/>
      <c r="CD15938" s="62"/>
      <c r="CE15938" s="62"/>
      <c r="CF15938" s="62"/>
      <c r="CL15938" s="35" t="s">
        <v>16566</v>
      </c>
      <c r="CM15938" s="35" t="s">
        <v>217</v>
      </c>
      <c r="CN15938" s="35" t="s">
        <v>217</v>
      </c>
      <c r="CO15938" s="52"/>
      <c r="CP15938" s="52"/>
      <c r="CQ15938" s="52"/>
      <c r="CR15938" s="52"/>
      <c r="CS15938" s="52"/>
      <c r="CT15938" s="52"/>
      <c r="CU15938" s="33"/>
      <c r="CV15938" s="33"/>
    </row>
    <row r="15939" spans="74:100">
      <c r="BV15939" s="62"/>
      <c r="BW15939" s="62"/>
      <c r="BX15939" s="62"/>
      <c r="BY15939" s="62"/>
      <c r="BZ15939" s="62"/>
      <c r="CA15939" s="62"/>
      <c r="CB15939" s="62"/>
      <c r="CC15939" s="62"/>
      <c r="CD15939" s="62"/>
      <c r="CE15939" s="62"/>
      <c r="CF15939" s="62"/>
      <c r="CL15939" s="35" t="s">
        <v>10909</v>
      </c>
      <c r="CM15939" s="35" t="s">
        <v>217</v>
      </c>
      <c r="CN15939" s="35" t="s">
        <v>217</v>
      </c>
      <c r="CO15939" s="52"/>
      <c r="CP15939" s="52"/>
      <c r="CQ15939" s="52"/>
      <c r="CR15939" s="52"/>
      <c r="CS15939" s="52"/>
      <c r="CT15939" s="52"/>
      <c r="CU15939" s="33"/>
      <c r="CV15939" s="33"/>
    </row>
    <row r="15940" spans="74:100">
      <c r="BV15940" s="62"/>
      <c r="BW15940" s="62"/>
      <c r="BX15940" s="62"/>
      <c r="BY15940" s="62"/>
      <c r="BZ15940" s="62"/>
      <c r="CA15940" s="62"/>
      <c r="CB15940" s="62"/>
      <c r="CC15940" s="62"/>
      <c r="CD15940" s="62"/>
      <c r="CE15940" s="62"/>
      <c r="CF15940" s="62"/>
      <c r="CL15940" s="35" t="s">
        <v>10915</v>
      </c>
      <c r="CM15940" s="35" t="s">
        <v>217</v>
      </c>
      <c r="CN15940" s="35" t="s">
        <v>217</v>
      </c>
      <c r="CO15940" s="52"/>
      <c r="CP15940" s="52"/>
      <c r="CQ15940" s="52"/>
      <c r="CR15940" s="52"/>
      <c r="CS15940" s="52"/>
      <c r="CT15940" s="52"/>
      <c r="CU15940" s="33"/>
      <c r="CV15940" s="33"/>
    </row>
    <row r="15941" spans="74:100">
      <c r="BV15941" s="62"/>
      <c r="BW15941" s="62"/>
      <c r="BX15941" s="62"/>
      <c r="BY15941" s="62"/>
      <c r="BZ15941" s="62"/>
      <c r="CA15941" s="62"/>
      <c r="CB15941" s="62"/>
      <c r="CC15941" s="62"/>
      <c r="CD15941" s="62"/>
      <c r="CE15941" s="62"/>
      <c r="CF15941" s="62"/>
      <c r="CL15941" s="56" t="s">
        <v>16401</v>
      </c>
      <c r="CM15941" s="56" t="s">
        <v>215</v>
      </c>
      <c r="CN15941" s="56" t="s">
        <v>215</v>
      </c>
      <c r="CO15941" s="52"/>
      <c r="CP15941" s="52"/>
      <c r="CQ15941" s="52"/>
      <c r="CR15941" s="52"/>
      <c r="CS15941" s="52"/>
      <c r="CT15941" s="52"/>
      <c r="CU15941" s="33"/>
      <c r="CV15941" s="33"/>
    </row>
    <row r="15942" spans="74:100">
      <c r="BV15942" s="62"/>
      <c r="BW15942" s="62"/>
      <c r="BX15942" s="62"/>
      <c r="BY15942" s="62"/>
      <c r="BZ15942" s="62"/>
      <c r="CA15942" s="62"/>
      <c r="CB15942" s="62"/>
      <c r="CC15942" s="62"/>
      <c r="CD15942" s="62"/>
      <c r="CE15942" s="62"/>
      <c r="CF15942" s="62"/>
      <c r="CL15942" s="56" t="s">
        <v>16402</v>
      </c>
      <c r="CM15942" s="56" t="s">
        <v>215</v>
      </c>
      <c r="CN15942" s="56" t="s">
        <v>215</v>
      </c>
      <c r="CO15942" s="52"/>
      <c r="CP15942" s="52"/>
      <c r="CQ15942" s="52"/>
      <c r="CR15942" s="52"/>
      <c r="CS15942" s="52"/>
      <c r="CT15942" s="52"/>
      <c r="CU15942" s="33"/>
      <c r="CV15942" s="33"/>
    </row>
    <row r="15943" spans="74:100">
      <c r="BV15943" s="62"/>
      <c r="BW15943" s="62"/>
      <c r="BX15943" s="62"/>
      <c r="BY15943" s="62"/>
      <c r="BZ15943" s="62"/>
      <c r="CA15943" s="62"/>
      <c r="CB15943" s="62"/>
      <c r="CC15943" s="62"/>
      <c r="CD15943" s="62"/>
      <c r="CE15943" s="62"/>
      <c r="CF15943" s="62"/>
      <c r="CL15943" s="56" t="s">
        <v>16403</v>
      </c>
      <c r="CM15943" s="56" t="s">
        <v>215</v>
      </c>
      <c r="CN15943" s="56" t="s">
        <v>215</v>
      </c>
      <c r="CO15943" s="52"/>
      <c r="CP15943" s="52"/>
      <c r="CQ15943" s="52"/>
      <c r="CR15943" s="52"/>
      <c r="CS15943" s="52"/>
      <c r="CT15943" s="52"/>
      <c r="CU15943" s="33"/>
      <c r="CV15943" s="33"/>
    </row>
    <row r="15944" spans="74:100">
      <c r="BV15944" s="62"/>
      <c r="BW15944" s="62"/>
      <c r="BX15944" s="62"/>
      <c r="BY15944" s="62"/>
      <c r="BZ15944" s="62"/>
      <c r="CA15944" s="62"/>
      <c r="CB15944" s="62"/>
      <c r="CC15944" s="62"/>
      <c r="CD15944" s="62"/>
      <c r="CE15944" s="62"/>
      <c r="CF15944" s="62"/>
      <c r="CL15944" s="56" t="s">
        <v>16417</v>
      </c>
      <c r="CM15944" s="56" t="s">
        <v>216</v>
      </c>
      <c r="CN15944" s="56" t="s">
        <v>216</v>
      </c>
      <c r="CO15944" s="52"/>
      <c r="CP15944" s="52"/>
      <c r="CQ15944" s="52"/>
      <c r="CR15944" s="52"/>
      <c r="CS15944" s="52"/>
      <c r="CT15944" s="52"/>
      <c r="CU15944" s="33"/>
      <c r="CV15944" s="33"/>
    </row>
    <row r="15945" spans="74:100">
      <c r="BV15945" s="62"/>
      <c r="BW15945" s="62"/>
      <c r="BX15945" s="62"/>
      <c r="BY15945" s="62"/>
      <c r="BZ15945" s="62"/>
      <c r="CA15945" s="62"/>
      <c r="CB15945" s="62"/>
      <c r="CC15945" s="62"/>
      <c r="CD15945" s="62"/>
      <c r="CE15945" s="62"/>
      <c r="CF15945" s="62"/>
      <c r="CL15945" s="35" t="s">
        <v>16355</v>
      </c>
      <c r="CM15945" s="35" t="s">
        <v>217</v>
      </c>
      <c r="CN15945" s="35" t="s">
        <v>217</v>
      </c>
      <c r="CO15945" s="52"/>
      <c r="CP15945" s="52"/>
      <c r="CQ15945" s="52"/>
      <c r="CR15945" s="52"/>
      <c r="CS15945" s="52"/>
      <c r="CT15945" s="52"/>
      <c r="CU15945" s="33"/>
      <c r="CV15945" s="33"/>
    </row>
    <row r="15946" spans="74:100">
      <c r="BV15946" s="62"/>
      <c r="BW15946" s="62"/>
      <c r="BX15946" s="62"/>
      <c r="BY15946" s="62"/>
      <c r="BZ15946" s="62"/>
      <c r="CA15946" s="62"/>
      <c r="CB15946" s="62"/>
      <c r="CC15946" s="62"/>
      <c r="CD15946" s="62"/>
      <c r="CE15946" s="62"/>
      <c r="CF15946" s="62"/>
      <c r="CL15946" s="35" t="s">
        <v>16356</v>
      </c>
      <c r="CM15946" s="35" t="s">
        <v>217</v>
      </c>
      <c r="CN15946" s="35" t="s">
        <v>217</v>
      </c>
      <c r="CO15946" s="52"/>
      <c r="CP15946" s="52"/>
      <c r="CQ15946" s="52"/>
      <c r="CR15946" s="52"/>
      <c r="CS15946" s="52"/>
      <c r="CT15946" s="52"/>
      <c r="CU15946" s="33"/>
      <c r="CV15946" s="33"/>
    </row>
    <row r="15947" spans="74:100">
      <c r="BV15947" s="62"/>
      <c r="BW15947" s="62"/>
      <c r="BX15947" s="62"/>
      <c r="BY15947" s="62"/>
      <c r="BZ15947" s="62"/>
      <c r="CA15947" s="62"/>
      <c r="CB15947" s="62"/>
      <c r="CC15947" s="62"/>
      <c r="CD15947" s="62"/>
      <c r="CE15947" s="62"/>
      <c r="CF15947" s="62"/>
      <c r="CL15947" s="56" t="s">
        <v>16533</v>
      </c>
      <c r="CM15947" s="56" t="s">
        <v>213</v>
      </c>
      <c r="CN15947" s="56" t="s">
        <v>213</v>
      </c>
      <c r="CO15947" s="52"/>
      <c r="CP15947" s="52"/>
      <c r="CQ15947" s="52"/>
      <c r="CR15947" s="52"/>
      <c r="CS15947" s="52"/>
      <c r="CT15947" s="52"/>
      <c r="CU15947" s="33"/>
      <c r="CV15947" s="33"/>
    </row>
    <row r="15948" spans="74:100">
      <c r="BV15948" s="62"/>
      <c r="BW15948" s="62"/>
      <c r="BX15948" s="62"/>
      <c r="BY15948" s="62"/>
      <c r="BZ15948" s="62"/>
      <c r="CA15948" s="62"/>
      <c r="CB15948" s="62"/>
      <c r="CC15948" s="62"/>
      <c r="CD15948" s="62"/>
      <c r="CE15948" s="62"/>
      <c r="CF15948" s="62"/>
      <c r="CL15948" s="35" t="s">
        <v>16361</v>
      </c>
      <c r="CM15948" s="35" t="s">
        <v>217</v>
      </c>
      <c r="CN15948" s="35" t="s">
        <v>217</v>
      </c>
      <c r="CO15948" s="52"/>
      <c r="CP15948" s="52"/>
      <c r="CQ15948" s="52"/>
      <c r="CR15948" s="52"/>
      <c r="CS15948" s="52"/>
      <c r="CT15948" s="52"/>
      <c r="CU15948" s="33"/>
      <c r="CV15948" s="33"/>
    </row>
    <row r="15949" spans="74:100">
      <c r="BV15949" s="62"/>
      <c r="BW15949" s="62"/>
      <c r="BX15949" s="62"/>
      <c r="BY15949" s="62"/>
      <c r="BZ15949" s="62"/>
      <c r="CA15949" s="62"/>
      <c r="CB15949" s="62"/>
      <c r="CC15949" s="62"/>
      <c r="CD15949" s="62"/>
      <c r="CE15949" s="62"/>
      <c r="CF15949" s="62"/>
      <c r="CL15949" s="35" t="s">
        <v>16465</v>
      </c>
      <c r="CM15949" s="35" t="s">
        <v>217</v>
      </c>
      <c r="CN15949" s="35" t="s">
        <v>217</v>
      </c>
      <c r="CO15949" s="52"/>
      <c r="CP15949" s="52"/>
      <c r="CQ15949" s="52"/>
      <c r="CR15949" s="52"/>
      <c r="CS15949" s="52"/>
      <c r="CT15949" s="52"/>
      <c r="CU15949" s="33"/>
      <c r="CV15949" s="33"/>
    </row>
    <row r="15950" spans="74:100">
      <c r="BV15950" s="62"/>
      <c r="BW15950" s="62"/>
      <c r="BX15950" s="62"/>
      <c r="BY15950" s="62"/>
      <c r="BZ15950" s="62"/>
      <c r="CA15950" s="62"/>
      <c r="CB15950" s="62"/>
      <c r="CC15950" s="62"/>
      <c r="CD15950" s="62"/>
      <c r="CE15950" s="62"/>
      <c r="CF15950" s="62"/>
      <c r="CL15950" s="35" t="s">
        <v>16362</v>
      </c>
      <c r="CM15950" s="35" t="s">
        <v>217</v>
      </c>
      <c r="CN15950" s="35" t="s">
        <v>217</v>
      </c>
      <c r="CO15950" s="52"/>
      <c r="CP15950" s="52"/>
      <c r="CQ15950" s="52"/>
      <c r="CR15950" s="52"/>
      <c r="CS15950" s="52"/>
      <c r="CT15950" s="52"/>
      <c r="CU15950" s="33"/>
      <c r="CV15950" s="33"/>
    </row>
    <row r="15951" spans="74:100">
      <c r="BV15951" s="62"/>
      <c r="BW15951" s="62"/>
      <c r="BX15951" s="62"/>
      <c r="BY15951" s="62"/>
      <c r="BZ15951" s="62"/>
      <c r="CA15951" s="62"/>
      <c r="CB15951" s="62"/>
      <c r="CC15951" s="62"/>
      <c r="CD15951" s="62"/>
      <c r="CE15951" s="62"/>
      <c r="CF15951" s="62"/>
      <c r="CL15951" s="35" t="s">
        <v>16363</v>
      </c>
      <c r="CM15951" s="35" t="s">
        <v>217</v>
      </c>
      <c r="CN15951" s="35" t="s">
        <v>217</v>
      </c>
      <c r="CO15951" s="52"/>
      <c r="CP15951" s="52"/>
      <c r="CQ15951" s="52"/>
      <c r="CR15951" s="52"/>
      <c r="CS15951" s="52"/>
      <c r="CT15951" s="52"/>
      <c r="CU15951" s="33"/>
      <c r="CV15951" s="33"/>
    </row>
    <row r="15952" spans="74:100">
      <c r="BV15952" s="62"/>
      <c r="BW15952" s="62"/>
      <c r="BX15952" s="62"/>
      <c r="BY15952" s="62"/>
      <c r="BZ15952" s="62"/>
      <c r="CA15952" s="62"/>
      <c r="CB15952" s="62"/>
      <c r="CC15952" s="62"/>
      <c r="CD15952" s="62"/>
      <c r="CE15952" s="62"/>
      <c r="CF15952" s="62"/>
      <c r="CL15952" s="35" t="s">
        <v>16364</v>
      </c>
      <c r="CM15952" s="35" t="s">
        <v>217</v>
      </c>
      <c r="CN15952" s="35" t="s">
        <v>217</v>
      </c>
      <c r="CO15952" s="52"/>
      <c r="CP15952" s="52"/>
      <c r="CQ15952" s="52"/>
      <c r="CR15952" s="52"/>
      <c r="CS15952" s="52"/>
      <c r="CT15952" s="52"/>
      <c r="CU15952" s="33"/>
      <c r="CV15952" s="33"/>
    </row>
    <row r="15953" spans="74:100">
      <c r="BV15953" s="62"/>
      <c r="BW15953" s="62"/>
      <c r="BX15953" s="62"/>
      <c r="BY15953" s="62"/>
      <c r="BZ15953" s="62"/>
      <c r="CA15953" s="62"/>
      <c r="CB15953" s="62"/>
      <c r="CC15953" s="62"/>
      <c r="CD15953" s="62"/>
      <c r="CE15953" s="62"/>
      <c r="CF15953" s="62"/>
      <c r="CL15953" s="35" t="s">
        <v>16466</v>
      </c>
      <c r="CM15953" s="35" t="s">
        <v>217</v>
      </c>
      <c r="CN15953" s="35" t="s">
        <v>217</v>
      </c>
      <c r="CO15953" s="52"/>
      <c r="CP15953" s="52"/>
      <c r="CQ15953" s="52"/>
      <c r="CR15953" s="52"/>
      <c r="CS15953" s="52"/>
      <c r="CT15953" s="52"/>
      <c r="CU15953" s="33"/>
      <c r="CV15953" s="33"/>
    </row>
    <row r="15954" spans="74:100">
      <c r="BV15954" s="62"/>
      <c r="BW15954" s="62"/>
      <c r="BX15954" s="62"/>
      <c r="BY15954" s="62"/>
      <c r="BZ15954" s="62"/>
      <c r="CA15954" s="62"/>
      <c r="CB15954" s="62"/>
      <c r="CC15954" s="62"/>
      <c r="CD15954" s="62"/>
      <c r="CE15954" s="62"/>
      <c r="CF15954" s="62"/>
      <c r="CL15954" s="35" t="s">
        <v>16365</v>
      </c>
      <c r="CM15954" s="35" t="s">
        <v>217</v>
      </c>
      <c r="CN15954" s="35" t="s">
        <v>217</v>
      </c>
      <c r="CO15954" s="52"/>
      <c r="CP15954" s="52"/>
      <c r="CQ15954" s="52"/>
      <c r="CR15954" s="52"/>
      <c r="CS15954" s="52"/>
      <c r="CT15954" s="52"/>
      <c r="CU15954" s="33"/>
      <c r="CV15954" s="33"/>
    </row>
    <row r="15955" spans="74:100">
      <c r="BV15955" s="62"/>
      <c r="BW15955" s="62"/>
      <c r="BX15955" s="62"/>
      <c r="BY15955" s="62"/>
      <c r="BZ15955" s="62"/>
      <c r="CA15955" s="62"/>
      <c r="CB15955" s="62"/>
      <c r="CC15955" s="62"/>
      <c r="CD15955" s="62"/>
      <c r="CE15955" s="62"/>
      <c r="CF15955" s="62"/>
      <c r="CL15955" s="35" t="s">
        <v>16366</v>
      </c>
      <c r="CM15955" s="35" t="s">
        <v>217</v>
      </c>
      <c r="CN15955" s="35" t="s">
        <v>217</v>
      </c>
      <c r="CO15955" s="52"/>
      <c r="CP15955" s="52"/>
      <c r="CQ15955" s="52"/>
      <c r="CR15955" s="52"/>
      <c r="CS15955" s="52"/>
      <c r="CT15955" s="52"/>
      <c r="CU15955" s="33"/>
      <c r="CV15955" s="33"/>
    </row>
    <row r="15956" spans="74:100">
      <c r="BV15956" s="62"/>
      <c r="BW15956" s="62"/>
      <c r="BX15956" s="62"/>
      <c r="BY15956" s="62"/>
      <c r="BZ15956" s="62"/>
      <c r="CA15956" s="62"/>
      <c r="CB15956" s="62"/>
      <c r="CC15956" s="62"/>
      <c r="CD15956" s="62"/>
      <c r="CE15956" s="62"/>
      <c r="CF15956" s="62"/>
      <c r="CL15956" s="35" t="s">
        <v>16367</v>
      </c>
      <c r="CM15956" s="35" t="s">
        <v>217</v>
      </c>
      <c r="CN15956" s="35" t="s">
        <v>217</v>
      </c>
      <c r="CO15956" s="52"/>
      <c r="CP15956" s="52"/>
      <c r="CQ15956" s="52"/>
      <c r="CR15956" s="52"/>
      <c r="CS15956" s="52"/>
      <c r="CT15956" s="52"/>
      <c r="CU15956" s="33"/>
      <c r="CV15956" s="33"/>
    </row>
    <row r="15957" spans="74:100">
      <c r="BV15957" s="62"/>
      <c r="BW15957" s="62"/>
      <c r="BX15957" s="62"/>
      <c r="BY15957" s="62"/>
      <c r="BZ15957" s="62"/>
      <c r="CA15957" s="62"/>
      <c r="CB15957" s="62"/>
      <c r="CC15957" s="62"/>
      <c r="CD15957" s="62"/>
      <c r="CE15957" s="62"/>
      <c r="CF15957" s="62"/>
      <c r="CL15957" s="35" t="s">
        <v>16368</v>
      </c>
      <c r="CM15957" s="35" t="s">
        <v>217</v>
      </c>
      <c r="CN15957" s="35" t="s">
        <v>217</v>
      </c>
      <c r="CO15957" s="52"/>
      <c r="CP15957" s="52"/>
      <c r="CQ15957" s="52"/>
      <c r="CR15957" s="52"/>
      <c r="CS15957" s="52"/>
      <c r="CT15957" s="52"/>
      <c r="CU15957" s="33"/>
      <c r="CV15957" s="33"/>
    </row>
    <row r="15958" spans="74:100">
      <c r="BV15958" s="62"/>
      <c r="BW15958" s="62"/>
      <c r="BX15958" s="62"/>
      <c r="BY15958" s="62"/>
      <c r="BZ15958" s="62"/>
      <c r="CA15958" s="62"/>
      <c r="CB15958" s="62"/>
      <c r="CC15958" s="62"/>
      <c r="CD15958" s="62"/>
      <c r="CE15958" s="62"/>
      <c r="CF15958" s="62"/>
      <c r="CL15958" s="35" t="s">
        <v>16369</v>
      </c>
      <c r="CM15958" s="35" t="s">
        <v>217</v>
      </c>
      <c r="CN15958" s="35" t="s">
        <v>217</v>
      </c>
      <c r="CO15958" s="52"/>
      <c r="CP15958" s="52"/>
      <c r="CQ15958" s="52"/>
      <c r="CR15958" s="52"/>
      <c r="CS15958" s="52"/>
      <c r="CT15958" s="52"/>
      <c r="CU15958" s="33"/>
      <c r="CV15958" s="33"/>
    </row>
    <row r="15959" spans="74:100">
      <c r="BV15959" s="62"/>
      <c r="BW15959" s="62"/>
      <c r="BX15959" s="62"/>
      <c r="BY15959" s="62"/>
      <c r="BZ15959" s="62"/>
      <c r="CA15959" s="62"/>
      <c r="CB15959" s="62"/>
      <c r="CC15959" s="62"/>
      <c r="CD15959" s="62"/>
      <c r="CE15959" s="62"/>
      <c r="CF15959" s="62"/>
      <c r="CL15959" s="56" t="s">
        <v>16404</v>
      </c>
      <c r="CM15959" s="56" t="s">
        <v>215</v>
      </c>
      <c r="CN15959" s="56" t="s">
        <v>215</v>
      </c>
      <c r="CO15959" s="52"/>
      <c r="CP15959" s="52"/>
      <c r="CQ15959" s="52"/>
      <c r="CR15959" s="52"/>
      <c r="CS15959" s="52"/>
      <c r="CT15959" s="52"/>
      <c r="CU15959" s="33"/>
      <c r="CV15959" s="33"/>
    </row>
    <row r="15960" spans="74:100">
      <c r="BV15960" s="62"/>
      <c r="BW15960" s="62"/>
      <c r="BX15960" s="62"/>
      <c r="BY15960" s="62"/>
      <c r="BZ15960" s="62"/>
      <c r="CA15960" s="62"/>
      <c r="CB15960" s="62"/>
      <c r="CC15960" s="62"/>
      <c r="CD15960" s="62"/>
      <c r="CE15960" s="62"/>
      <c r="CF15960" s="62"/>
      <c r="CL15960" s="56" t="s">
        <v>16381</v>
      </c>
      <c r="CM15960" s="56" t="s">
        <v>215</v>
      </c>
      <c r="CN15960" s="56" t="s">
        <v>215</v>
      </c>
      <c r="CO15960" s="52"/>
      <c r="CP15960" s="52"/>
      <c r="CQ15960" s="52"/>
      <c r="CR15960" s="52"/>
      <c r="CS15960" s="52"/>
      <c r="CT15960" s="52"/>
      <c r="CU15960" s="33"/>
      <c r="CV15960" s="33"/>
    </row>
    <row r="15961" spans="74:100">
      <c r="BV15961" s="62"/>
      <c r="BW15961" s="62"/>
      <c r="BX15961" s="62"/>
      <c r="BY15961" s="62"/>
      <c r="BZ15961" s="62"/>
      <c r="CA15961" s="62"/>
      <c r="CB15961" s="62"/>
      <c r="CC15961" s="62"/>
      <c r="CD15961" s="62"/>
      <c r="CE15961" s="62"/>
      <c r="CF15961" s="62"/>
      <c r="CL15961" s="35" t="s">
        <v>16567</v>
      </c>
      <c r="CM15961" s="35" t="s">
        <v>217</v>
      </c>
      <c r="CN15961" s="35" t="s">
        <v>217</v>
      </c>
      <c r="CO15961" s="52"/>
      <c r="CP15961" s="52"/>
      <c r="CQ15961" s="52"/>
      <c r="CR15961" s="52"/>
      <c r="CS15961" s="52"/>
      <c r="CT15961" s="52"/>
      <c r="CU15961" s="33"/>
      <c r="CV15961" s="33"/>
    </row>
    <row r="15962" spans="74:100">
      <c r="BV15962" s="62"/>
      <c r="BW15962" s="62"/>
      <c r="BX15962" s="62"/>
      <c r="BY15962" s="62"/>
      <c r="BZ15962" s="62"/>
      <c r="CA15962" s="62"/>
      <c r="CB15962" s="62"/>
      <c r="CC15962" s="62"/>
      <c r="CD15962" s="62"/>
      <c r="CE15962" s="62"/>
      <c r="CF15962" s="62"/>
      <c r="CL15962" s="56" t="s">
        <v>16405</v>
      </c>
      <c r="CM15962" s="56" t="s">
        <v>215</v>
      </c>
      <c r="CN15962" s="56" t="s">
        <v>215</v>
      </c>
      <c r="CO15962" s="52"/>
      <c r="CP15962" s="52"/>
      <c r="CQ15962" s="52"/>
      <c r="CR15962" s="52"/>
      <c r="CS15962" s="52"/>
      <c r="CT15962" s="52"/>
      <c r="CU15962" s="33"/>
      <c r="CV15962" s="33"/>
    </row>
    <row r="15963" spans="74:100">
      <c r="BV15963" s="62"/>
      <c r="BW15963" s="62"/>
      <c r="BX15963" s="62"/>
      <c r="BY15963" s="62"/>
      <c r="BZ15963" s="62"/>
      <c r="CA15963" s="62"/>
      <c r="CB15963" s="62"/>
      <c r="CC15963" s="62"/>
      <c r="CD15963" s="62"/>
      <c r="CE15963" s="62"/>
      <c r="CF15963" s="62"/>
      <c r="CL15963" s="56" t="s">
        <v>23533</v>
      </c>
      <c r="CM15963" s="56" t="s">
        <v>214</v>
      </c>
      <c r="CN15963" s="56" t="s">
        <v>214</v>
      </c>
      <c r="CO15963" s="52"/>
      <c r="CP15963" s="52"/>
      <c r="CQ15963" s="52"/>
      <c r="CR15963" s="52"/>
      <c r="CS15963" s="52"/>
      <c r="CT15963" s="52"/>
      <c r="CU15963" s="33"/>
      <c r="CV15963" s="33"/>
    </row>
    <row r="15964" spans="74:100">
      <c r="BV15964" s="62"/>
      <c r="BW15964" s="62"/>
      <c r="BX15964" s="62"/>
      <c r="BY15964" s="62"/>
      <c r="BZ15964" s="62"/>
      <c r="CA15964" s="62"/>
      <c r="CB15964" s="62"/>
      <c r="CC15964" s="62"/>
      <c r="CD15964" s="62"/>
      <c r="CE15964" s="62"/>
      <c r="CF15964" s="62"/>
      <c r="CL15964" s="56" t="s">
        <v>23534</v>
      </c>
      <c r="CM15964" s="56" t="s">
        <v>214</v>
      </c>
      <c r="CN15964" s="56" t="s">
        <v>214</v>
      </c>
      <c r="CO15964" s="52"/>
      <c r="CP15964" s="52"/>
      <c r="CQ15964" s="52"/>
      <c r="CR15964" s="52"/>
      <c r="CS15964" s="52"/>
      <c r="CT15964" s="52"/>
      <c r="CU15964" s="33"/>
      <c r="CV15964" s="33"/>
    </row>
    <row r="15965" spans="74:100">
      <c r="BV15965" s="62"/>
      <c r="BW15965" s="62"/>
      <c r="BX15965" s="62"/>
      <c r="BY15965" s="62"/>
      <c r="BZ15965" s="62"/>
      <c r="CA15965" s="62"/>
      <c r="CB15965" s="62"/>
      <c r="CC15965" s="62"/>
      <c r="CD15965" s="62"/>
      <c r="CE15965" s="62"/>
      <c r="CF15965" s="62"/>
      <c r="CL15965" s="35" t="s">
        <v>10934</v>
      </c>
      <c r="CM15965" s="35" t="s">
        <v>217</v>
      </c>
      <c r="CN15965" s="35" t="s">
        <v>217</v>
      </c>
      <c r="CO15965" s="52"/>
      <c r="CP15965" s="52"/>
      <c r="CQ15965" s="52"/>
      <c r="CR15965" s="52"/>
      <c r="CS15965" s="52"/>
      <c r="CT15965" s="52"/>
      <c r="CU15965" s="33"/>
      <c r="CV15965" s="33"/>
    </row>
    <row r="15966" spans="74:100">
      <c r="BV15966" s="62"/>
      <c r="BW15966" s="62"/>
      <c r="BX15966" s="62"/>
      <c r="BY15966" s="62"/>
      <c r="BZ15966" s="62"/>
      <c r="CA15966" s="62"/>
      <c r="CB15966" s="62"/>
      <c r="CC15966" s="62"/>
      <c r="CD15966" s="62"/>
      <c r="CE15966" s="62"/>
      <c r="CF15966" s="62"/>
      <c r="CL15966" s="35" t="s">
        <v>29109</v>
      </c>
      <c r="CM15966" s="35" t="s">
        <v>217</v>
      </c>
      <c r="CN15966" s="35" t="s">
        <v>217</v>
      </c>
      <c r="CO15966" s="52"/>
      <c r="CP15966" s="52"/>
      <c r="CQ15966" s="52"/>
      <c r="CR15966" s="52"/>
      <c r="CS15966" s="52"/>
      <c r="CT15966" s="52"/>
      <c r="CU15966" s="33"/>
      <c r="CV15966" s="33"/>
    </row>
    <row r="15967" spans="74:100">
      <c r="BV15967" s="62"/>
      <c r="BW15967" s="62"/>
      <c r="BX15967" s="62"/>
      <c r="BY15967" s="62"/>
      <c r="BZ15967" s="62"/>
      <c r="CA15967" s="62"/>
      <c r="CB15967" s="62"/>
      <c r="CC15967" s="62"/>
      <c r="CD15967" s="62"/>
      <c r="CE15967" s="62"/>
      <c r="CF15967" s="62"/>
      <c r="CL15967" s="35" t="s">
        <v>16503</v>
      </c>
      <c r="CM15967" s="35" t="s">
        <v>217</v>
      </c>
      <c r="CN15967" s="35" t="s">
        <v>217</v>
      </c>
      <c r="CO15967" s="52"/>
      <c r="CP15967" s="52"/>
      <c r="CQ15967" s="52"/>
      <c r="CR15967" s="52"/>
      <c r="CS15967" s="52"/>
      <c r="CT15967" s="52"/>
      <c r="CU15967" s="33"/>
      <c r="CV15967" s="33"/>
    </row>
    <row r="15968" spans="74:100">
      <c r="BV15968" s="62"/>
      <c r="BW15968" s="62"/>
      <c r="BX15968" s="62"/>
      <c r="BY15968" s="62"/>
      <c r="BZ15968" s="62"/>
      <c r="CA15968" s="62"/>
      <c r="CB15968" s="62"/>
      <c r="CC15968" s="62"/>
      <c r="CD15968" s="62"/>
      <c r="CE15968" s="62"/>
      <c r="CF15968" s="62"/>
      <c r="CL15968" s="56" t="s">
        <v>16492</v>
      </c>
      <c r="CM15968" s="56" t="s">
        <v>215</v>
      </c>
      <c r="CN15968" s="56" t="s">
        <v>215</v>
      </c>
      <c r="CO15968" s="52"/>
      <c r="CP15968" s="52"/>
      <c r="CQ15968" s="52"/>
      <c r="CR15968" s="52"/>
      <c r="CS15968" s="52"/>
      <c r="CT15968" s="52"/>
      <c r="CU15968" s="33"/>
      <c r="CV15968" s="33"/>
    </row>
    <row r="15969" spans="74:100">
      <c r="BV15969" s="62"/>
      <c r="BW15969" s="62"/>
      <c r="BX15969" s="62"/>
      <c r="BY15969" s="62"/>
      <c r="BZ15969" s="62"/>
      <c r="CA15969" s="62"/>
      <c r="CB15969" s="62"/>
      <c r="CC15969" s="62"/>
      <c r="CD15969" s="62"/>
      <c r="CE15969" s="62"/>
      <c r="CF15969" s="62"/>
      <c r="CL15969" s="35" t="s">
        <v>16568</v>
      </c>
      <c r="CM15969" s="35" t="s">
        <v>217</v>
      </c>
      <c r="CN15969" s="35" t="s">
        <v>217</v>
      </c>
      <c r="CO15969" s="52"/>
      <c r="CP15969" s="52"/>
      <c r="CQ15969" s="52"/>
      <c r="CR15969" s="52"/>
      <c r="CS15969" s="52"/>
      <c r="CT15969" s="52"/>
      <c r="CU15969" s="33"/>
      <c r="CV15969" s="33"/>
    </row>
    <row r="15970" spans="74:100">
      <c r="BV15970" s="62"/>
      <c r="BW15970" s="62"/>
      <c r="BX15970" s="62"/>
      <c r="BY15970" s="62"/>
      <c r="BZ15970" s="62"/>
      <c r="CA15970" s="62"/>
      <c r="CB15970" s="62"/>
      <c r="CC15970" s="62"/>
      <c r="CD15970" s="62"/>
      <c r="CE15970" s="62"/>
      <c r="CF15970" s="62"/>
      <c r="CL15970" s="56" t="s">
        <v>881</v>
      </c>
      <c r="CM15970" s="56" t="s">
        <v>215</v>
      </c>
      <c r="CN15970" s="56" t="s">
        <v>215</v>
      </c>
      <c r="CO15970" s="52"/>
      <c r="CP15970" s="52"/>
      <c r="CQ15970" s="52"/>
      <c r="CR15970" s="52"/>
      <c r="CS15970" s="52"/>
      <c r="CT15970" s="52"/>
      <c r="CU15970" s="33"/>
      <c r="CV15970" s="33"/>
    </row>
    <row r="15971" spans="74:100">
      <c r="BV15971" s="62"/>
      <c r="BW15971" s="62"/>
      <c r="BX15971" s="62"/>
      <c r="BY15971" s="62"/>
      <c r="BZ15971" s="62"/>
      <c r="CA15971" s="62"/>
      <c r="CB15971" s="62"/>
      <c r="CC15971" s="62"/>
      <c r="CD15971" s="62"/>
      <c r="CE15971" s="62"/>
      <c r="CF15971" s="62"/>
      <c r="CL15971" s="56" t="s">
        <v>16382</v>
      </c>
      <c r="CM15971" s="56" t="s">
        <v>215</v>
      </c>
      <c r="CN15971" s="56" t="s">
        <v>215</v>
      </c>
      <c r="CO15971" s="52"/>
      <c r="CP15971" s="52"/>
      <c r="CQ15971" s="52"/>
      <c r="CR15971" s="52"/>
      <c r="CS15971" s="52"/>
      <c r="CT15971" s="52"/>
      <c r="CU15971" s="33"/>
      <c r="CV15971" s="33"/>
    </row>
    <row r="15972" spans="74:100">
      <c r="BV15972" s="62"/>
      <c r="BW15972" s="62"/>
      <c r="BX15972" s="62"/>
      <c r="BY15972" s="62"/>
      <c r="BZ15972" s="62"/>
      <c r="CA15972" s="62"/>
      <c r="CB15972" s="62"/>
      <c r="CC15972" s="62"/>
      <c r="CD15972" s="62"/>
      <c r="CE15972" s="62"/>
      <c r="CF15972" s="62"/>
      <c r="CL15972" s="56" t="s">
        <v>16384</v>
      </c>
      <c r="CM15972" s="56" t="s">
        <v>215</v>
      </c>
      <c r="CN15972" s="56" t="s">
        <v>215</v>
      </c>
      <c r="CO15972" s="52"/>
      <c r="CP15972" s="52"/>
      <c r="CQ15972" s="52"/>
      <c r="CR15972" s="52"/>
      <c r="CS15972" s="52"/>
      <c r="CT15972" s="52"/>
      <c r="CU15972" s="33"/>
      <c r="CV15972" s="33"/>
    </row>
    <row r="15973" spans="74:100">
      <c r="BV15973" s="62"/>
      <c r="BW15973" s="62"/>
      <c r="BX15973" s="62"/>
      <c r="BY15973" s="62"/>
      <c r="BZ15973" s="62"/>
      <c r="CA15973" s="62"/>
      <c r="CB15973" s="62"/>
      <c r="CC15973" s="62"/>
      <c r="CD15973" s="62"/>
      <c r="CE15973" s="62"/>
      <c r="CF15973" s="62"/>
      <c r="CL15973" s="56" t="s">
        <v>16383</v>
      </c>
      <c r="CM15973" s="56" t="s">
        <v>215</v>
      </c>
      <c r="CN15973" s="56" t="s">
        <v>215</v>
      </c>
      <c r="CO15973" s="52"/>
      <c r="CP15973" s="52"/>
      <c r="CQ15973" s="52"/>
      <c r="CR15973" s="52"/>
      <c r="CS15973" s="52"/>
      <c r="CT15973" s="52"/>
      <c r="CU15973" s="33"/>
      <c r="CV15973" s="33"/>
    </row>
    <row r="15974" spans="74:100">
      <c r="BV15974" s="62"/>
      <c r="BW15974" s="62"/>
      <c r="BX15974" s="62"/>
      <c r="BY15974" s="62"/>
      <c r="BZ15974" s="62"/>
      <c r="CA15974" s="62"/>
      <c r="CB15974" s="62"/>
      <c r="CC15974" s="62"/>
      <c r="CD15974" s="62"/>
      <c r="CE15974" s="62"/>
      <c r="CF15974" s="62"/>
      <c r="CL15974" s="56" t="s">
        <v>23535</v>
      </c>
      <c r="CM15974" s="56" t="s">
        <v>215</v>
      </c>
      <c r="CN15974" s="56" t="s">
        <v>215</v>
      </c>
      <c r="CO15974" s="52"/>
      <c r="CP15974" s="52"/>
      <c r="CQ15974" s="52"/>
      <c r="CR15974" s="52"/>
      <c r="CS15974" s="52"/>
      <c r="CT15974" s="52"/>
      <c r="CU15974" s="33"/>
      <c r="CV15974" s="33"/>
    </row>
    <row r="15975" spans="74:100">
      <c r="BV15975" s="62"/>
      <c r="BW15975" s="62"/>
      <c r="BX15975" s="62"/>
      <c r="BY15975" s="62"/>
      <c r="BZ15975" s="62"/>
      <c r="CA15975" s="62"/>
      <c r="CB15975" s="62"/>
      <c r="CC15975" s="62"/>
      <c r="CD15975" s="62"/>
      <c r="CE15975" s="62"/>
      <c r="CF15975" s="62"/>
      <c r="CL15975" s="56" t="s">
        <v>23536</v>
      </c>
      <c r="CM15975" s="56" t="s">
        <v>215</v>
      </c>
      <c r="CN15975" s="56" t="s">
        <v>215</v>
      </c>
      <c r="CO15975" s="52"/>
      <c r="CP15975" s="52"/>
      <c r="CQ15975" s="52"/>
      <c r="CR15975" s="52"/>
      <c r="CS15975" s="52"/>
      <c r="CT15975" s="52"/>
      <c r="CU15975" s="33"/>
      <c r="CV15975" s="33"/>
    </row>
    <row r="15976" spans="74:100">
      <c r="BV15976" s="62"/>
      <c r="BW15976" s="62"/>
      <c r="BX15976" s="62"/>
      <c r="BY15976" s="62"/>
      <c r="BZ15976" s="62"/>
      <c r="CA15976" s="62"/>
      <c r="CB15976" s="62"/>
      <c r="CC15976" s="62"/>
      <c r="CD15976" s="62"/>
      <c r="CE15976" s="62"/>
      <c r="CF15976" s="62"/>
      <c r="CL15976" s="56" t="s">
        <v>16385</v>
      </c>
      <c r="CM15976" s="56" t="s">
        <v>215</v>
      </c>
      <c r="CN15976" s="56" t="s">
        <v>215</v>
      </c>
      <c r="CO15976" s="52"/>
      <c r="CP15976" s="52"/>
      <c r="CQ15976" s="52"/>
      <c r="CR15976" s="52"/>
      <c r="CS15976" s="52"/>
      <c r="CT15976" s="52"/>
      <c r="CU15976" s="33"/>
      <c r="CV15976" s="33"/>
    </row>
    <row r="15977" spans="74:100">
      <c r="BV15977" s="62"/>
      <c r="BW15977" s="62"/>
      <c r="BX15977" s="62"/>
      <c r="BY15977" s="62"/>
      <c r="BZ15977" s="62"/>
      <c r="CA15977" s="62"/>
      <c r="CB15977" s="62"/>
      <c r="CC15977" s="62"/>
      <c r="CD15977" s="62"/>
      <c r="CE15977" s="62"/>
      <c r="CF15977" s="62"/>
      <c r="CL15977" s="56" t="s">
        <v>16387</v>
      </c>
      <c r="CM15977" s="56" t="s">
        <v>215</v>
      </c>
      <c r="CN15977" s="56" t="s">
        <v>215</v>
      </c>
      <c r="CO15977" s="52"/>
      <c r="CP15977" s="52"/>
      <c r="CQ15977" s="52"/>
      <c r="CR15977" s="52"/>
      <c r="CS15977" s="52"/>
      <c r="CT15977" s="52"/>
      <c r="CU15977" s="33"/>
      <c r="CV15977" s="33"/>
    </row>
    <row r="15978" spans="74:100">
      <c r="BV15978" s="62"/>
      <c r="BW15978" s="62"/>
      <c r="BX15978" s="62"/>
      <c r="BY15978" s="62"/>
      <c r="BZ15978" s="62"/>
      <c r="CA15978" s="62"/>
      <c r="CB15978" s="62"/>
      <c r="CC15978" s="62"/>
      <c r="CD15978" s="62"/>
      <c r="CE15978" s="62"/>
      <c r="CF15978" s="62"/>
      <c r="CL15978" s="56" t="s">
        <v>16412</v>
      </c>
      <c r="CM15978" s="56" t="s">
        <v>215</v>
      </c>
      <c r="CN15978" s="56" t="s">
        <v>215</v>
      </c>
      <c r="CO15978" s="52"/>
      <c r="CP15978" s="52"/>
      <c r="CQ15978" s="52"/>
      <c r="CR15978" s="52"/>
      <c r="CS15978" s="52"/>
      <c r="CT15978" s="52"/>
      <c r="CU15978" s="33"/>
      <c r="CV15978" s="33"/>
    </row>
    <row r="15979" spans="74:100">
      <c r="BV15979" s="62"/>
      <c r="BW15979" s="62"/>
      <c r="BX15979" s="62"/>
      <c r="BY15979" s="62"/>
      <c r="BZ15979" s="62"/>
      <c r="CA15979" s="62"/>
      <c r="CB15979" s="62"/>
      <c r="CC15979" s="62"/>
      <c r="CD15979" s="62"/>
      <c r="CE15979" s="62"/>
      <c r="CF15979" s="62"/>
      <c r="CL15979" s="56" t="s">
        <v>16470</v>
      </c>
      <c r="CM15979" s="56" t="s">
        <v>214</v>
      </c>
      <c r="CN15979" s="56" t="s">
        <v>214</v>
      </c>
      <c r="CO15979" s="52"/>
      <c r="CP15979" s="52"/>
      <c r="CQ15979" s="52"/>
      <c r="CR15979" s="52"/>
      <c r="CS15979" s="52"/>
      <c r="CT15979" s="52"/>
      <c r="CU15979" s="33"/>
      <c r="CV15979" s="33"/>
    </row>
    <row r="15980" spans="74:100">
      <c r="BV15980" s="62"/>
      <c r="BW15980" s="62"/>
      <c r="BX15980" s="62"/>
      <c r="BY15980" s="62"/>
      <c r="BZ15980" s="62"/>
      <c r="CA15980" s="62"/>
      <c r="CB15980" s="62"/>
      <c r="CC15980" s="62"/>
      <c r="CD15980" s="62"/>
      <c r="CE15980" s="62"/>
      <c r="CF15980" s="62"/>
      <c r="CL15980" s="56" t="s">
        <v>16472</v>
      </c>
      <c r="CM15980" s="56" t="s">
        <v>214</v>
      </c>
      <c r="CN15980" s="56" t="s">
        <v>214</v>
      </c>
      <c r="CO15980" s="52"/>
      <c r="CP15980" s="52"/>
      <c r="CQ15980" s="52"/>
      <c r="CR15980" s="52"/>
      <c r="CS15980" s="52"/>
      <c r="CT15980" s="52"/>
      <c r="CU15980" s="33"/>
      <c r="CV15980" s="33"/>
    </row>
    <row r="15981" spans="74:100">
      <c r="BV15981" s="62"/>
      <c r="BW15981" s="62"/>
      <c r="BX15981" s="62"/>
      <c r="BY15981" s="62"/>
      <c r="BZ15981" s="62"/>
      <c r="CA15981" s="62"/>
      <c r="CB15981" s="62"/>
      <c r="CC15981" s="62"/>
      <c r="CD15981" s="62"/>
      <c r="CE15981" s="62"/>
      <c r="CF15981" s="62"/>
      <c r="CL15981" s="56" t="s">
        <v>882</v>
      </c>
      <c r="CM15981" s="56" t="s">
        <v>216</v>
      </c>
      <c r="CN15981" s="56" t="s">
        <v>216</v>
      </c>
      <c r="CO15981" s="52"/>
      <c r="CP15981" s="52"/>
      <c r="CQ15981" s="52"/>
      <c r="CR15981" s="52"/>
      <c r="CS15981" s="52"/>
      <c r="CT15981" s="52"/>
      <c r="CU15981" s="33"/>
      <c r="CV15981" s="33"/>
    </row>
    <row r="15982" spans="74:100">
      <c r="BV15982" s="62"/>
      <c r="BW15982" s="62"/>
      <c r="BX15982" s="62"/>
      <c r="BY15982" s="62"/>
      <c r="BZ15982" s="62"/>
      <c r="CA15982" s="62"/>
      <c r="CB15982" s="62"/>
      <c r="CC15982" s="62"/>
      <c r="CD15982" s="62"/>
      <c r="CE15982" s="62"/>
      <c r="CF15982" s="62"/>
      <c r="CL15982" s="56" t="s">
        <v>23537</v>
      </c>
      <c r="CM15982" s="56" t="s">
        <v>216</v>
      </c>
      <c r="CN15982" s="56" t="s">
        <v>216</v>
      </c>
      <c r="CO15982" s="52"/>
      <c r="CP15982" s="52"/>
      <c r="CQ15982" s="52"/>
      <c r="CR15982" s="52"/>
      <c r="CS15982" s="52"/>
      <c r="CT15982" s="52"/>
      <c r="CU15982" s="33"/>
      <c r="CV15982" s="33"/>
    </row>
    <row r="15983" spans="74:100">
      <c r="BV15983" s="62"/>
      <c r="BW15983" s="62"/>
      <c r="BX15983" s="62"/>
      <c r="BY15983" s="62"/>
      <c r="BZ15983" s="62"/>
      <c r="CA15983" s="62"/>
      <c r="CB15983" s="62"/>
      <c r="CC15983" s="62"/>
      <c r="CD15983" s="62"/>
      <c r="CE15983" s="62"/>
      <c r="CF15983" s="62"/>
      <c r="CL15983" s="56" t="s">
        <v>16406</v>
      </c>
      <c r="CM15983" s="56" t="s">
        <v>215</v>
      </c>
      <c r="CN15983" s="56" t="s">
        <v>215</v>
      </c>
      <c r="CO15983" s="52"/>
      <c r="CP15983" s="52"/>
      <c r="CQ15983" s="52"/>
      <c r="CR15983" s="52"/>
      <c r="CS15983" s="52"/>
      <c r="CT15983" s="52"/>
      <c r="CU15983" s="33"/>
      <c r="CV15983" s="33"/>
    </row>
    <row r="15984" spans="74:100">
      <c r="BV15984" s="62"/>
      <c r="BW15984" s="62"/>
      <c r="BX15984" s="62"/>
      <c r="BY15984" s="62"/>
      <c r="BZ15984" s="62"/>
      <c r="CA15984" s="62"/>
      <c r="CB15984" s="62"/>
      <c r="CC15984" s="62"/>
      <c r="CD15984" s="62"/>
      <c r="CE15984" s="62"/>
      <c r="CF15984" s="62"/>
      <c r="CL15984" s="56" t="s">
        <v>16406</v>
      </c>
      <c r="CM15984" s="56" t="s">
        <v>215</v>
      </c>
      <c r="CN15984" s="56" t="s">
        <v>215</v>
      </c>
      <c r="CO15984" s="52"/>
      <c r="CP15984" s="52"/>
      <c r="CQ15984" s="52"/>
      <c r="CR15984" s="52"/>
      <c r="CS15984" s="52"/>
      <c r="CT15984" s="52"/>
      <c r="CU15984" s="33"/>
      <c r="CV15984" s="33"/>
    </row>
    <row r="15985" spans="74:100">
      <c r="BV15985" s="62"/>
      <c r="BW15985" s="62"/>
      <c r="BX15985" s="62"/>
      <c r="BY15985" s="62"/>
      <c r="BZ15985" s="62"/>
      <c r="CA15985" s="62"/>
      <c r="CB15985" s="62"/>
      <c r="CC15985" s="62"/>
      <c r="CD15985" s="62"/>
      <c r="CE15985" s="62"/>
      <c r="CF15985" s="62"/>
      <c r="CL15985" s="56" t="s">
        <v>23538</v>
      </c>
      <c r="CM15985" s="56" t="s">
        <v>216</v>
      </c>
      <c r="CN15985" s="56" t="s">
        <v>216</v>
      </c>
      <c r="CO15985" s="52"/>
      <c r="CP15985" s="52"/>
      <c r="CQ15985" s="52"/>
      <c r="CR15985" s="52"/>
      <c r="CS15985" s="52"/>
      <c r="CT15985" s="52"/>
      <c r="CU15985" s="33"/>
      <c r="CV15985" s="33"/>
    </row>
    <row r="15986" spans="74:100">
      <c r="BV15986" s="62"/>
      <c r="BW15986" s="62"/>
      <c r="BX15986" s="62"/>
      <c r="BY15986" s="62"/>
      <c r="BZ15986" s="62"/>
      <c r="CA15986" s="62"/>
      <c r="CB15986" s="62"/>
      <c r="CC15986" s="62"/>
      <c r="CD15986" s="62"/>
      <c r="CE15986" s="62"/>
      <c r="CF15986" s="62"/>
      <c r="CL15986" s="35" t="s">
        <v>16504</v>
      </c>
      <c r="CM15986" s="35" t="s">
        <v>217</v>
      </c>
      <c r="CN15986" s="35" t="s">
        <v>217</v>
      </c>
      <c r="CO15986" s="52"/>
      <c r="CP15986" s="52"/>
      <c r="CQ15986" s="52"/>
      <c r="CR15986" s="52"/>
      <c r="CS15986" s="52"/>
      <c r="CT15986" s="52"/>
      <c r="CU15986" s="33"/>
      <c r="CV15986" s="33"/>
    </row>
    <row r="15987" spans="74:100">
      <c r="BV15987" s="62"/>
      <c r="BW15987" s="62"/>
      <c r="BX15987" s="62"/>
      <c r="BY15987" s="62"/>
      <c r="BZ15987" s="62"/>
      <c r="CA15987" s="62"/>
      <c r="CB15987" s="62"/>
      <c r="CC15987" s="62"/>
      <c r="CD15987" s="62"/>
      <c r="CE15987" s="62"/>
      <c r="CF15987" s="62"/>
      <c r="CL15987" s="56" t="s">
        <v>16510</v>
      </c>
      <c r="CM15987" s="56" t="s">
        <v>216</v>
      </c>
      <c r="CN15987" s="56" t="s">
        <v>216</v>
      </c>
      <c r="CO15987" s="52"/>
      <c r="CP15987" s="52"/>
      <c r="CQ15987" s="52"/>
      <c r="CR15987" s="52"/>
      <c r="CS15987" s="52"/>
      <c r="CT15987" s="52"/>
      <c r="CU15987" s="33"/>
      <c r="CV15987" s="33"/>
    </row>
    <row r="15988" spans="74:100">
      <c r="BV15988" s="62"/>
      <c r="BW15988" s="62"/>
      <c r="BX15988" s="62"/>
      <c r="BY15988" s="62"/>
      <c r="BZ15988" s="62"/>
      <c r="CA15988" s="62"/>
      <c r="CB15988" s="62"/>
      <c r="CC15988" s="62"/>
      <c r="CD15988" s="62"/>
      <c r="CE15988" s="62"/>
      <c r="CF15988" s="62"/>
      <c r="CL15988" s="56" t="s">
        <v>16516</v>
      </c>
      <c r="CM15988" s="56" t="s">
        <v>216</v>
      </c>
      <c r="CN15988" s="56" t="s">
        <v>216</v>
      </c>
      <c r="CO15988" s="52"/>
      <c r="CP15988" s="52"/>
      <c r="CQ15988" s="52"/>
      <c r="CR15988" s="52"/>
      <c r="CS15988" s="52"/>
      <c r="CT15988" s="52"/>
      <c r="CU15988" s="33"/>
      <c r="CV15988" s="33"/>
    </row>
    <row r="15989" spans="74:100">
      <c r="BV15989" s="62"/>
      <c r="BW15989" s="62"/>
      <c r="BX15989" s="62"/>
      <c r="BY15989" s="62"/>
      <c r="BZ15989" s="62"/>
      <c r="CA15989" s="62"/>
      <c r="CB15989" s="62"/>
      <c r="CC15989" s="62"/>
      <c r="CD15989" s="62"/>
      <c r="CE15989" s="62"/>
      <c r="CF15989" s="62"/>
      <c r="CL15989" s="56" t="s">
        <v>16388</v>
      </c>
      <c r="CM15989" s="56" t="s">
        <v>216</v>
      </c>
      <c r="CN15989" s="56" t="s">
        <v>216</v>
      </c>
      <c r="CO15989" s="52"/>
      <c r="CP15989" s="52"/>
      <c r="CQ15989" s="52"/>
      <c r="CR15989" s="52"/>
      <c r="CS15989" s="52"/>
      <c r="CT15989" s="52"/>
      <c r="CU15989" s="33"/>
      <c r="CV15989" s="33"/>
    </row>
    <row r="15990" spans="74:100">
      <c r="BV15990" s="62"/>
      <c r="BW15990" s="62"/>
      <c r="BX15990" s="62"/>
      <c r="BY15990" s="62"/>
      <c r="BZ15990" s="62"/>
      <c r="CA15990" s="62"/>
      <c r="CB15990" s="62"/>
      <c r="CC15990" s="62"/>
      <c r="CD15990" s="62"/>
      <c r="CE15990" s="62"/>
      <c r="CF15990" s="62"/>
      <c r="CL15990" s="35" t="s">
        <v>29110</v>
      </c>
      <c r="CM15990" s="35" t="s">
        <v>217</v>
      </c>
      <c r="CN15990" s="35" t="s">
        <v>217</v>
      </c>
      <c r="CO15990" s="52"/>
      <c r="CP15990" s="52"/>
      <c r="CQ15990" s="52"/>
      <c r="CR15990" s="52"/>
      <c r="CS15990" s="52"/>
      <c r="CT15990" s="52"/>
      <c r="CU15990" s="33"/>
      <c r="CV15990" s="33"/>
    </row>
    <row r="15991" spans="74:100">
      <c r="BV15991" s="62"/>
      <c r="BW15991" s="62"/>
      <c r="BX15991" s="62"/>
      <c r="BY15991" s="62"/>
      <c r="BZ15991" s="62"/>
      <c r="CA15991" s="62"/>
      <c r="CB15991" s="62"/>
      <c r="CC15991" s="62"/>
      <c r="CD15991" s="62"/>
      <c r="CE15991" s="62"/>
      <c r="CF15991" s="62"/>
      <c r="CL15991" s="56" t="s">
        <v>16397</v>
      </c>
      <c r="CM15991" s="56" t="s">
        <v>216</v>
      </c>
      <c r="CN15991" s="56" t="s">
        <v>216</v>
      </c>
      <c r="CO15991" s="52"/>
      <c r="CP15991" s="52"/>
      <c r="CQ15991" s="52"/>
      <c r="CR15991" s="52"/>
      <c r="CS15991" s="52"/>
      <c r="CT15991" s="52"/>
      <c r="CU15991" s="33"/>
      <c r="CV15991" s="33"/>
    </row>
    <row r="15992" spans="74:100">
      <c r="BV15992" s="62"/>
      <c r="BW15992" s="62"/>
      <c r="BX15992" s="62"/>
      <c r="BY15992" s="62"/>
      <c r="BZ15992" s="62"/>
      <c r="CA15992" s="62"/>
      <c r="CB15992" s="62"/>
      <c r="CC15992" s="62"/>
      <c r="CD15992" s="62"/>
      <c r="CE15992" s="62"/>
      <c r="CF15992" s="62"/>
      <c r="CL15992" s="56" t="s">
        <v>16511</v>
      </c>
      <c r="CM15992" s="56" t="s">
        <v>216</v>
      </c>
      <c r="CN15992" s="56" t="s">
        <v>216</v>
      </c>
      <c r="CO15992" s="52"/>
      <c r="CP15992" s="52"/>
      <c r="CQ15992" s="52"/>
      <c r="CR15992" s="52"/>
      <c r="CS15992" s="52"/>
      <c r="CT15992" s="52"/>
      <c r="CU15992" s="33"/>
      <c r="CV15992" s="33"/>
    </row>
    <row r="15993" spans="74:100">
      <c r="BV15993" s="62"/>
      <c r="BW15993" s="62"/>
      <c r="BX15993" s="62"/>
      <c r="BY15993" s="62"/>
      <c r="BZ15993" s="62"/>
      <c r="CA15993" s="62"/>
      <c r="CB15993" s="62"/>
      <c r="CC15993" s="62"/>
      <c r="CD15993" s="62"/>
      <c r="CE15993" s="62"/>
      <c r="CF15993" s="62"/>
      <c r="CL15993" s="35" t="s">
        <v>10910</v>
      </c>
      <c r="CM15993" s="35" t="s">
        <v>217</v>
      </c>
      <c r="CN15993" s="35" t="s">
        <v>217</v>
      </c>
      <c r="CO15993" s="52"/>
      <c r="CP15993" s="52"/>
      <c r="CQ15993" s="52"/>
      <c r="CR15993" s="52"/>
      <c r="CS15993" s="52"/>
      <c r="CT15993" s="52"/>
      <c r="CU15993" s="33"/>
      <c r="CV15993" s="33"/>
    </row>
    <row r="15994" spans="74:100">
      <c r="BV15994" s="62"/>
      <c r="BW15994" s="62"/>
      <c r="BX15994" s="62"/>
      <c r="BY15994" s="62"/>
      <c r="BZ15994" s="62"/>
      <c r="CA15994" s="62"/>
      <c r="CB15994" s="62"/>
      <c r="CC15994" s="62"/>
      <c r="CD15994" s="62"/>
      <c r="CE15994" s="62"/>
      <c r="CF15994" s="62"/>
      <c r="CL15994" s="56" t="s">
        <v>16389</v>
      </c>
      <c r="CM15994" s="56" t="s">
        <v>216</v>
      </c>
      <c r="CN15994" s="56" t="s">
        <v>216</v>
      </c>
      <c r="CO15994" s="52"/>
      <c r="CP15994" s="52"/>
      <c r="CQ15994" s="52"/>
      <c r="CR15994" s="52"/>
      <c r="CS15994" s="52"/>
      <c r="CT15994" s="52"/>
      <c r="CU15994" s="33"/>
      <c r="CV15994" s="33"/>
    </row>
    <row r="15995" spans="74:100">
      <c r="BV15995" s="62"/>
      <c r="BW15995" s="62"/>
      <c r="BX15995" s="62"/>
      <c r="BY15995" s="62"/>
      <c r="BZ15995" s="62"/>
      <c r="CA15995" s="62"/>
      <c r="CB15995" s="62"/>
      <c r="CC15995" s="62"/>
      <c r="CD15995" s="62"/>
      <c r="CE15995" s="62"/>
      <c r="CF15995" s="62"/>
      <c r="CL15995" s="56" t="s">
        <v>883</v>
      </c>
      <c r="CM15995" s="56" t="s">
        <v>215</v>
      </c>
      <c r="CN15995" s="56" t="s">
        <v>215</v>
      </c>
      <c r="CO15995" s="52"/>
      <c r="CP15995" s="52"/>
      <c r="CQ15995" s="52"/>
      <c r="CR15995" s="52"/>
      <c r="CS15995" s="52"/>
      <c r="CT15995" s="52"/>
      <c r="CU15995" s="33"/>
      <c r="CV15995" s="33"/>
    </row>
    <row r="15996" spans="74:100">
      <c r="BV15996" s="62"/>
      <c r="BW15996" s="62"/>
      <c r="BX15996" s="62"/>
      <c r="BY15996" s="62"/>
      <c r="BZ15996" s="62"/>
      <c r="CA15996" s="62"/>
      <c r="CB15996" s="62"/>
      <c r="CC15996" s="62"/>
      <c r="CD15996" s="62"/>
      <c r="CE15996" s="62"/>
      <c r="CF15996" s="62"/>
      <c r="CL15996" s="56" t="s">
        <v>16407</v>
      </c>
      <c r="CM15996" s="56" t="s">
        <v>215</v>
      </c>
      <c r="CN15996" s="56" t="s">
        <v>215</v>
      </c>
      <c r="CO15996" s="52"/>
      <c r="CP15996" s="52"/>
      <c r="CQ15996" s="52"/>
      <c r="CR15996" s="52"/>
      <c r="CS15996" s="52"/>
      <c r="CT15996" s="52"/>
      <c r="CU15996" s="33"/>
      <c r="CV15996" s="33"/>
    </row>
    <row r="15997" spans="74:100">
      <c r="BV15997" s="62"/>
      <c r="BW15997" s="62"/>
      <c r="BX15997" s="62"/>
      <c r="BY15997" s="62"/>
      <c r="BZ15997" s="62"/>
      <c r="CA15997" s="62"/>
      <c r="CB15997" s="62"/>
      <c r="CC15997" s="62"/>
      <c r="CD15997" s="62"/>
      <c r="CE15997" s="62"/>
      <c r="CF15997" s="62"/>
      <c r="CL15997" s="56" t="s">
        <v>16408</v>
      </c>
      <c r="CM15997" s="56" t="s">
        <v>215</v>
      </c>
      <c r="CN15997" s="56" t="s">
        <v>215</v>
      </c>
      <c r="CO15997" s="52"/>
      <c r="CP15997" s="52"/>
      <c r="CQ15997" s="52"/>
      <c r="CR15997" s="52"/>
      <c r="CS15997" s="52"/>
      <c r="CT15997" s="52"/>
      <c r="CU15997" s="33"/>
      <c r="CV15997" s="33"/>
    </row>
    <row r="15998" spans="74:100">
      <c r="BV15998" s="62"/>
      <c r="BW15998" s="62"/>
      <c r="BX15998" s="62"/>
      <c r="BY15998" s="62"/>
      <c r="BZ15998" s="62"/>
      <c r="CA15998" s="62"/>
      <c r="CB15998" s="62"/>
      <c r="CC15998" s="62"/>
      <c r="CD15998" s="62"/>
      <c r="CE15998" s="62"/>
      <c r="CF15998" s="62"/>
      <c r="CL15998" s="56" t="s">
        <v>16409</v>
      </c>
      <c r="CM15998" s="56" t="s">
        <v>215</v>
      </c>
      <c r="CN15998" s="56" t="s">
        <v>215</v>
      </c>
      <c r="CO15998" s="52"/>
      <c r="CP15998" s="52"/>
      <c r="CQ15998" s="52"/>
      <c r="CR15998" s="52"/>
      <c r="CS15998" s="52"/>
      <c r="CT15998" s="52"/>
      <c r="CU15998" s="33"/>
      <c r="CV15998" s="33"/>
    </row>
    <row r="15999" spans="74:100">
      <c r="BV15999" s="62"/>
      <c r="BW15999" s="62"/>
      <c r="BX15999" s="62"/>
      <c r="BY15999" s="62"/>
      <c r="BZ15999" s="62"/>
      <c r="CA15999" s="62"/>
      <c r="CB15999" s="62"/>
      <c r="CC15999" s="62"/>
      <c r="CD15999" s="62"/>
      <c r="CE15999" s="62"/>
      <c r="CF15999" s="62"/>
      <c r="CL15999" s="56" t="s">
        <v>16423</v>
      </c>
      <c r="CM15999" s="56" t="s">
        <v>216</v>
      </c>
      <c r="CN15999" s="56" t="s">
        <v>216</v>
      </c>
      <c r="CO15999" s="52"/>
      <c r="CP15999" s="52"/>
      <c r="CQ15999" s="52"/>
      <c r="CR15999" s="52"/>
      <c r="CS15999" s="52"/>
      <c r="CT15999" s="52"/>
      <c r="CU15999" s="33"/>
      <c r="CV15999" s="33"/>
    </row>
    <row r="16000" spans="74:100">
      <c r="BV16000" s="62"/>
      <c r="BW16000" s="62"/>
      <c r="BX16000" s="62"/>
      <c r="BY16000" s="62"/>
      <c r="BZ16000" s="62"/>
      <c r="CA16000" s="62"/>
      <c r="CB16000" s="62"/>
      <c r="CC16000" s="62"/>
      <c r="CD16000" s="62"/>
      <c r="CE16000" s="62"/>
      <c r="CF16000" s="62"/>
      <c r="CL16000" s="56" t="s">
        <v>16517</v>
      </c>
      <c r="CM16000" s="56" t="s">
        <v>216</v>
      </c>
      <c r="CN16000" s="56" t="s">
        <v>216</v>
      </c>
      <c r="CO16000" s="52"/>
      <c r="CP16000" s="52"/>
      <c r="CQ16000" s="52"/>
      <c r="CR16000" s="52"/>
      <c r="CS16000" s="52"/>
      <c r="CT16000" s="52"/>
      <c r="CU16000" s="33"/>
      <c r="CV16000" s="33"/>
    </row>
    <row r="16001" spans="74:100">
      <c r="BV16001" s="62"/>
      <c r="BW16001" s="62"/>
      <c r="BX16001" s="62"/>
      <c r="BY16001" s="62"/>
      <c r="BZ16001" s="62"/>
      <c r="CA16001" s="62"/>
      <c r="CB16001" s="62"/>
      <c r="CC16001" s="62"/>
      <c r="CD16001" s="62"/>
      <c r="CE16001" s="62"/>
      <c r="CF16001" s="62"/>
      <c r="CL16001" s="35" t="s">
        <v>29111</v>
      </c>
      <c r="CM16001" s="35" t="s">
        <v>217</v>
      </c>
      <c r="CN16001" s="35" t="s">
        <v>217</v>
      </c>
      <c r="CO16001" s="52"/>
      <c r="CP16001" s="52"/>
      <c r="CQ16001" s="52"/>
      <c r="CR16001" s="52"/>
      <c r="CS16001" s="52"/>
      <c r="CT16001" s="52"/>
      <c r="CU16001" s="33"/>
      <c r="CV16001" s="33"/>
    </row>
    <row r="16002" spans="74:100">
      <c r="BV16002" s="62"/>
      <c r="BW16002" s="62"/>
      <c r="BX16002" s="62"/>
      <c r="BY16002" s="62"/>
      <c r="BZ16002" s="62"/>
      <c r="CA16002" s="62"/>
      <c r="CB16002" s="62"/>
      <c r="CC16002" s="62"/>
      <c r="CD16002" s="62"/>
      <c r="CE16002" s="62"/>
      <c r="CF16002" s="62"/>
      <c r="CL16002" s="35" t="s">
        <v>16370</v>
      </c>
      <c r="CM16002" s="35" t="s">
        <v>217</v>
      </c>
      <c r="CN16002" s="35" t="s">
        <v>217</v>
      </c>
      <c r="CO16002" s="52"/>
      <c r="CP16002" s="52"/>
      <c r="CQ16002" s="52"/>
      <c r="CR16002" s="52"/>
      <c r="CS16002" s="52"/>
      <c r="CT16002" s="52"/>
      <c r="CU16002" s="33"/>
      <c r="CV16002" s="33"/>
    </row>
    <row r="16003" spans="74:100">
      <c r="BV16003" s="62"/>
      <c r="BW16003" s="62"/>
      <c r="BX16003" s="62"/>
      <c r="BY16003" s="62"/>
      <c r="BZ16003" s="62"/>
      <c r="CA16003" s="62"/>
      <c r="CB16003" s="62"/>
      <c r="CC16003" s="62"/>
      <c r="CD16003" s="62"/>
      <c r="CE16003" s="62"/>
      <c r="CF16003" s="62"/>
      <c r="CL16003" s="56" t="s">
        <v>16534</v>
      </c>
      <c r="CM16003" s="56" t="s">
        <v>213</v>
      </c>
      <c r="CN16003" s="56" t="s">
        <v>213</v>
      </c>
      <c r="CO16003" s="52"/>
      <c r="CP16003" s="52"/>
      <c r="CQ16003" s="52"/>
      <c r="CR16003" s="52"/>
      <c r="CS16003" s="52"/>
      <c r="CT16003" s="52"/>
      <c r="CU16003" s="33"/>
      <c r="CV16003" s="33"/>
    </row>
    <row r="16004" spans="74:100">
      <c r="BV16004" s="62"/>
      <c r="BW16004" s="62"/>
      <c r="BX16004" s="62"/>
      <c r="BY16004" s="62"/>
      <c r="BZ16004" s="62"/>
      <c r="CA16004" s="62"/>
      <c r="CB16004" s="62"/>
      <c r="CC16004" s="62"/>
      <c r="CD16004" s="62"/>
      <c r="CE16004" s="62"/>
      <c r="CF16004" s="62"/>
      <c r="CL16004" s="35" t="s">
        <v>10911</v>
      </c>
      <c r="CM16004" s="35" t="s">
        <v>217</v>
      </c>
      <c r="CN16004" s="35" t="s">
        <v>217</v>
      </c>
      <c r="CO16004" s="52"/>
      <c r="CP16004" s="52"/>
      <c r="CQ16004" s="52"/>
      <c r="CR16004" s="52"/>
      <c r="CS16004" s="52"/>
      <c r="CT16004" s="52"/>
      <c r="CU16004" s="33"/>
      <c r="CV16004" s="33"/>
    </row>
    <row r="16005" spans="74:100">
      <c r="BV16005" s="62"/>
      <c r="BW16005" s="62"/>
      <c r="BX16005" s="62"/>
      <c r="BY16005" s="62"/>
      <c r="BZ16005" s="62"/>
      <c r="CA16005" s="62"/>
      <c r="CB16005" s="62"/>
      <c r="CC16005" s="62"/>
      <c r="CD16005" s="62"/>
      <c r="CE16005" s="62"/>
      <c r="CF16005" s="62"/>
      <c r="CL16005" s="56" t="s">
        <v>23539</v>
      </c>
      <c r="CM16005" s="56" t="s">
        <v>214</v>
      </c>
      <c r="CN16005" s="56" t="s">
        <v>214</v>
      </c>
      <c r="CO16005" s="52"/>
      <c r="CP16005" s="52"/>
      <c r="CQ16005" s="52"/>
      <c r="CR16005" s="52"/>
      <c r="CS16005" s="52"/>
      <c r="CT16005" s="52"/>
      <c r="CU16005" s="33"/>
      <c r="CV16005" s="33"/>
    </row>
    <row r="16006" spans="74:100">
      <c r="BV16006" s="62"/>
      <c r="BW16006" s="62"/>
      <c r="BX16006" s="62"/>
      <c r="BY16006" s="62"/>
      <c r="BZ16006" s="62"/>
      <c r="CA16006" s="62"/>
      <c r="CB16006" s="62"/>
      <c r="CC16006" s="62"/>
      <c r="CD16006" s="62"/>
      <c r="CE16006" s="62"/>
      <c r="CF16006" s="62"/>
      <c r="CL16006" s="56" t="s">
        <v>23540</v>
      </c>
      <c r="CM16006" s="56" t="s">
        <v>214</v>
      </c>
      <c r="CN16006" s="56" t="s">
        <v>214</v>
      </c>
      <c r="CO16006" s="52"/>
      <c r="CP16006" s="52"/>
      <c r="CQ16006" s="52"/>
      <c r="CR16006" s="52"/>
      <c r="CS16006" s="52"/>
      <c r="CT16006" s="52"/>
      <c r="CU16006" s="33"/>
      <c r="CV16006" s="33"/>
    </row>
    <row r="16007" spans="74:100">
      <c r="BV16007" s="62"/>
      <c r="BW16007" s="62"/>
      <c r="BX16007" s="62"/>
      <c r="BY16007" s="62"/>
      <c r="BZ16007" s="62"/>
      <c r="CA16007" s="62"/>
      <c r="CB16007" s="62"/>
      <c r="CC16007" s="62"/>
      <c r="CD16007" s="62"/>
      <c r="CE16007" s="62"/>
      <c r="CF16007" s="62"/>
      <c r="CL16007" s="35" t="s">
        <v>16347</v>
      </c>
      <c r="CM16007" s="35" t="s">
        <v>217</v>
      </c>
      <c r="CN16007" s="35" t="s">
        <v>217</v>
      </c>
      <c r="CO16007" s="52"/>
      <c r="CP16007" s="52"/>
      <c r="CQ16007" s="52"/>
      <c r="CR16007" s="52"/>
      <c r="CS16007" s="52"/>
      <c r="CT16007" s="52"/>
      <c r="CU16007" s="33"/>
      <c r="CV16007" s="33"/>
    </row>
    <row r="16008" spans="74:100">
      <c r="BV16008" s="62"/>
      <c r="BW16008" s="62"/>
      <c r="BX16008" s="62"/>
      <c r="BY16008" s="62"/>
      <c r="BZ16008" s="62"/>
      <c r="CA16008" s="62"/>
      <c r="CB16008" s="62"/>
      <c r="CC16008" s="62"/>
      <c r="CD16008" s="62"/>
      <c r="CE16008" s="62"/>
      <c r="CF16008" s="62"/>
      <c r="CL16008" s="56" t="s">
        <v>16535</v>
      </c>
      <c r="CM16008" s="56" t="s">
        <v>213</v>
      </c>
      <c r="CN16008" s="56" t="s">
        <v>213</v>
      </c>
      <c r="CO16008" s="52"/>
      <c r="CP16008" s="52"/>
      <c r="CQ16008" s="52"/>
      <c r="CR16008" s="52"/>
      <c r="CS16008" s="52"/>
      <c r="CT16008" s="52"/>
      <c r="CU16008" s="33"/>
      <c r="CV16008" s="33"/>
    </row>
    <row r="16009" spans="74:100">
      <c r="BV16009" s="62"/>
      <c r="BW16009" s="62"/>
      <c r="BX16009" s="62"/>
      <c r="BY16009" s="62"/>
      <c r="BZ16009" s="62"/>
      <c r="CA16009" s="62"/>
      <c r="CB16009" s="62"/>
      <c r="CC16009" s="62"/>
      <c r="CD16009" s="62"/>
      <c r="CE16009" s="62"/>
      <c r="CF16009" s="62"/>
      <c r="CL16009" s="56" t="s">
        <v>16548</v>
      </c>
      <c r="CM16009" s="56" t="s">
        <v>214</v>
      </c>
      <c r="CN16009" s="56" t="s">
        <v>214</v>
      </c>
      <c r="CO16009" s="52"/>
      <c r="CP16009" s="52"/>
      <c r="CQ16009" s="52"/>
      <c r="CR16009" s="52"/>
      <c r="CS16009" s="52"/>
      <c r="CT16009" s="52"/>
      <c r="CU16009" s="33"/>
      <c r="CV16009" s="33"/>
    </row>
    <row r="16010" spans="74:100">
      <c r="BV16010" s="62"/>
      <c r="BW16010" s="62"/>
      <c r="BX16010" s="62"/>
      <c r="BY16010" s="62"/>
      <c r="BZ16010" s="62"/>
      <c r="CA16010" s="62"/>
      <c r="CB16010" s="62"/>
      <c r="CC16010" s="62"/>
      <c r="CD16010" s="62"/>
      <c r="CE16010" s="62"/>
      <c r="CF16010" s="62"/>
      <c r="CL16010" s="56" t="s">
        <v>16549</v>
      </c>
      <c r="CM16010" s="56" t="s">
        <v>214</v>
      </c>
      <c r="CN16010" s="56" t="s">
        <v>214</v>
      </c>
      <c r="CO16010" s="52"/>
      <c r="CP16010" s="52"/>
      <c r="CQ16010" s="52"/>
      <c r="CR16010" s="52"/>
      <c r="CS16010" s="52"/>
      <c r="CT16010" s="52"/>
      <c r="CU16010" s="33"/>
      <c r="CV16010" s="33"/>
    </row>
    <row r="16011" spans="74:100">
      <c r="BV16011" s="62"/>
      <c r="BW16011" s="62"/>
      <c r="BX16011" s="62"/>
      <c r="BY16011" s="62"/>
      <c r="BZ16011" s="62"/>
      <c r="CA16011" s="62"/>
      <c r="CB16011" s="62"/>
      <c r="CC16011" s="62"/>
      <c r="CD16011" s="62"/>
      <c r="CE16011" s="62"/>
      <c r="CF16011" s="62"/>
      <c r="CL16011" s="56" t="s">
        <v>16550</v>
      </c>
      <c r="CM16011" s="56" t="s">
        <v>214</v>
      </c>
      <c r="CN16011" s="56" t="s">
        <v>214</v>
      </c>
      <c r="CO16011" s="52"/>
      <c r="CP16011" s="52"/>
      <c r="CQ16011" s="52"/>
      <c r="CR16011" s="52"/>
      <c r="CS16011" s="52"/>
      <c r="CT16011" s="52"/>
      <c r="CU16011" s="33"/>
      <c r="CV16011" s="33"/>
    </row>
    <row r="16012" spans="74:100">
      <c r="BV16012" s="62"/>
      <c r="BW16012" s="62"/>
      <c r="BX16012" s="62"/>
      <c r="BY16012" s="62"/>
      <c r="BZ16012" s="62"/>
      <c r="CA16012" s="62"/>
      <c r="CB16012" s="62"/>
      <c r="CC16012" s="62"/>
      <c r="CD16012" s="62"/>
      <c r="CE16012" s="62"/>
      <c r="CF16012" s="62"/>
      <c r="CL16012" s="56" t="s">
        <v>16337</v>
      </c>
      <c r="CM16012" s="56" t="s">
        <v>213</v>
      </c>
      <c r="CN16012" s="56" t="s">
        <v>213</v>
      </c>
      <c r="CO16012" s="52"/>
      <c r="CP16012" s="52"/>
      <c r="CQ16012" s="52"/>
      <c r="CR16012" s="52"/>
      <c r="CS16012" s="52"/>
      <c r="CT16012" s="52"/>
      <c r="CU16012" s="33"/>
      <c r="CV16012" s="33"/>
    </row>
    <row r="16013" spans="74:100">
      <c r="BV16013" s="62"/>
      <c r="BW16013" s="62"/>
      <c r="BX16013" s="62"/>
      <c r="BY16013" s="62"/>
      <c r="BZ16013" s="62"/>
      <c r="CA16013" s="62"/>
      <c r="CB16013" s="62"/>
      <c r="CC16013" s="62"/>
      <c r="CD16013" s="62"/>
      <c r="CE16013" s="62"/>
      <c r="CF16013" s="62"/>
      <c r="CL16013" s="56" t="s">
        <v>23541</v>
      </c>
      <c r="CM16013" s="56" t="s">
        <v>214</v>
      </c>
      <c r="CN16013" s="56" t="s">
        <v>214</v>
      </c>
      <c r="CO16013" s="52"/>
      <c r="CP16013" s="52"/>
      <c r="CQ16013" s="52"/>
      <c r="CR16013" s="52"/>
      <c r="CS16013" s="52"/>
      <c r="CT16013" s="52"/>
      <c r="CU16013" s="33"/>
      <c r="CV16013" s="33"/>
    </row>
    <row r="16014" spans="74:100">
      <c r="BV16014" s="62"/>
      <c r="BW16014" s="62"/>
      <c r="BX16014" s="62"/>
      <c r="BY16014" s="62"/>
      <c r="BZ16014" s="62"/>
      <c r="CA16014" s="62"/>
      <c r="CB16014" s="62"/>
      <c r="CC16014" s="62"/>
      <c r="CD16014" s="62"/>
      <c r="CE16014" s="62"/>
      <c r="CF16014" s="62"/>
      <c r="CL16014" s="35" t="s">
        <v>10914</v>
      </c>
      <c r="CM16014" s="35" t="s">
        <v>217</v>
      </c>
      <c r="CN16014" s="35" t="s">
        <v>217</v>
      </c>
      <c r="CO16014" s="52"/>
      <c r="CP16014" s="52"/>
      <c r="CQ16014" s="52"/>
      <c r="CR16014" s="52"/>
      <c r="CS16014" s="52"/>
      <c r="CT16014" s="52"/>
      <c r="CU16014" s="33"/>
      <c r="CV16014" s="33"/>
    </row>
    <row r="16015" spans="74:100">
      <c r="BV16015" s="62"/>
      <c r="BW16015" s="62"/>
      <c r="BX16015" s="62"/>
      <c r="BY16015" s="62"/>
      <c r="BZ16015" s="62"/>
      <c r="CA16015" s="62"/>
      <c r="CB16015" s="62"/>
      <c r="CC16015" s="62"/>
      <c r="CD16015" s="62"/>
      <c r="CE16015" s="62"/>
      <c r="CF16015" s="62"/>
      <c r="CL16015" s="56" t="s">
        <v>16476</v>
      </c>
      <c r="CM16015" s="56" t="s">
        <v>214</v>
      </c>
      <c r="CN16015" s="56" t="s">
        <v>214</v>
      </c>
      <c r="CO16015" s="52"/>
      <c r="CP16015" s="52"/>
      <c r="CQ16015" s="52"/>
      <c r="CR16015" s="52"/>
      <c r="CS16015" s="52"/>
      <c r="CT16015" s="52"/>
      <c r="CU16015" s="33"/>
      <c r="CV16015" s="33"/>
    </row>
    <row r="16016" spans="74:100">
      <c r="BV16016" s="62"/>
      <c r="BW16016" s="62"/>
      <c r="BX16016" s="62"/>
      <c r="BY16016" s="62"/>
      <c r="BZ16016" s="62"/>
      <c r="CA16016" s="62"/>
      <c r="CB16016" s="62"/>
      <c r="CC16016" s="62"/>
      <c r="CD16016" s="62"/>
      <c r="CE16016" s="62"/>
      <c r="CF16016" s="62"/>
      <c r="CL16016" s="56" t="s">
        <v>16419</v>
      </c>
      <c r="CM16016" s="56" t="s">
        <v>216</v>
      </c>
      <c r="CN16016" s="56" t="s">
        <v>216</v>
      </c>
      <c r="CO16016" s="52"/>
      <c r="CP16016" s="52"/>
      <c r="CQ16016" s="52"/>
      <c r="CR16016" s="52"/>
      <c r="CS16016" s="52"/>
      <c r="CT16016" s="52"/>
      <c r="CU16016" s="33"/>
      <c r="CV16016" s="33"/>
    </row>
    <row r="16017" spans="74:100">
      <c r="BV16017" s="62"/>
      <c r="BW16017" s="62"/>
      <c r="BX16017" s="62"/>
      <c r="BY16017" s="62"/>
      <c r="BZ16017" s="62"/>
      <c r="CA16017" s="62"/>
      <c r="CB16017" s="62"/>
      <c r="CC16017" s="62"/>
      <c r="CD16017" s="62"/>
      <c r="CE16017" s="62"/>
      <c r="CF16017" s="62"/>
      <c r="CL16017" s="35" t="s">
        <v>10935</v>
      </c>
      <c r="CM16017" s="35" t="s">
        <v>217</v>
      </c>
      <c r="CN16017" s="35" t="s">
        <v>217</v>
      </c>
      <c r="CO16017" s="52"/>
      <c r="CP16017" s="52"/>
      <c r="CQ16017" s="52"/>
      <c r="CR16017" s="52"/>
      <c r="CS16017" s="52"/>
      <c r="CT16017" s="52"/>
      <c r="CU16017" s="33"/>
      <c r="CV16017" s="33"/>
    </row>
    <row r="16018" spans="74:100">
      <c r="BV16018" s="62"/>
      <c r="BW16018" s="62"/>
      <c r="BX16018" s="62"/>
      <c r="BY16018" s="62"/>
      <c r="BZ16018" s="62"/>
      <c r="CA16018" s="62"/>
      <c r="CB16018" s="62"/>
      <c r="CC16018" s="62"/>
      <c r="CD16018" s="62"/>
      <c r="CE16018" s="62"/>
      <c r="CF16018" s="62"/>
      <c r="CL16018" s="56" t="s">
        <v>12472</v>
      </c>
      <c r="CM16018" s="56" t="s">
        <v>215</v>
      </c>
      <c r="CN16018" s="56" t="s">
        <v>215</v>
      </c>
      <c r="CO16018" s="52"/>
      <c r="CP16018" s="52"/>
      <c r="CQ16018" s="52"/>
      <c r="CR16018" s="52"/>
      <c r="CS16018" s="52"/>
      <c r="CT16018" s="52"/>
      <c r="CU16018" s="33"/>
      <c r="CV16018" s="33"/>
    </row>
    <row r="16019" spans="74:100">
      <c r="BV16019" s="62"/>
      <c r="BW16019" s="62"/>
      <c r="BX16019" s="62"/>
      <c r="BY16019" s="62"/>
      <c r="BZ16019" s="62"/>
      <c r="CA16019" s="62"/>
      <c r="CB16019" s="62"/>
      <c r="CC16019" s="62"/>
      <c r="CD16019" s="62"/>
      <c r="CE16019" s="62"/>
      <c r="CF16019" s="62"/>
      <c r="CL16019" s="35" t="s">
        <v>16569</v>
      </c>
      <c r="CM16019" s="35" t="s">
        <v>217</v>
      </c>
      <c r="CN16019" s="35" t="s">
        <v>217</v>
      </c>
      <c r="CO16019" s="52"/>
      <c r="CP16019" s="52"/>
      <c r="CQ16019" s="52"/>
      <c r="CR16019" s="52"/>
      <c r="CS16019" s="52"/>
      <c r="CT16019" s="52"/>
      <c r="CU16019" s="33"/>
      <c r="CV16019" s="33"/>
    </row>
    <row r="16020" spans="74:100">
      <c r="BV16020" s="62"/>
      <c r="BW16020" s="62"/>
      <c r="BX16020" s="62"/>
      <c r="BY16020" s="62"/>
      <c r="BZ16020" s="62"/>
      <c r="CA16020" s="62"/>
      <c r="CB16020" s="62"/>
      <c r="CC16020" s="62"/>
      <c r="CD16020" s="62"/>
      <c r="CE16020" s="62"/>
      <c r="CF16020" s="62"/>
      <c r="CL16020" s="56" t="s">
        <v>23542</v>
      </c>
      <c r="CM16020" s="56" t="s">
        <v>215</v>
      </c>
      <c r="CN16020" s="56" t="s">
        <v>215</v>
      </c>
      <c r="CO16020" s="52"/>
      <c r="CP16020" s="52"/>
      <c r="CQ16020" s="52"/>
      <c r="CR16020" s="52"/>
      <c r="CS16020" s="52"/>
      <c r="CT16020" s="52"/>
      <c r="CU16020" s="33"/>
      <c r="CV16020" s="33"/>
    </row>
    <row r="16021" spans="74:100">
      <c r="BV16021" s="62"/>
      <c r="BW16021" s="62"/>
      <c r="BX16021" s="62"/>
      <c r="BY16021" s="62"/>
      <c r="BZ16021" s="62"/>
      <c r="CA16021" s="62"/>
      <c r="CB16021" s="62"/>
      <c r="CC16021" s="62"/>
      <c r="CD16021" s="62"/>
      <c r="CE16021" s="62"/>
      <c r="CF16021" s="62"/>
      <c r="CL16021" s="35" t="s">
        <v>16416</v>
      </c>
      <c r="CM16021" s="35" t="s">
        <v>217</v>
      </c>
      <c r="CN16021" s="35" t="s">
        <v>217</v>
      </c>
      <c r="CO16021" s="52"/>
      <c r="CP16021" s="52"/>
      <c r="CQ16021" s="52"/>
      <c r="CR16021" s="52"/>
      <c r="CS16021" s="52"/>
      <c r="CT16021" s="52"/>
      <c r="CU16021" s="33"/>
      <c r="CV16021" s="33"/>
    </row>
    <row r="16022" spans="74:100">
      <c r="BV16022" s="62"/>
      <c r="BW16022" s="62"/>
      <c r="BX16022" s="62"/>
      <c r="BY16022" s="62"/>
      <c r="BZ16022" s="62"/>
      <c r="CA16022" s="62"/>
      <c r="CB16022" s="62"/>
      <c r="CC16022" s="62"/>
      <c r="CD16022" s="62"/>
      <c r="CE16022" s="62"/>
      <c r="CF16022" s="62"/>
      <c r="CL16022" s="35" t="s">
        <v>10916</v>
      </c>
      <c r="CM16022" s="35" t="s">
        <v>217</v>
      </c>
      <c r="CN16022" s="35" t="s">
        <v>217</v>
      </c>
      <c r="CO16022" s="52"/>
      <c r="CP16022" s="52"/>
      <c r="CQ16022" s="52"/>
      <c r="CR16022" s="52"/>
      <c r="CS16022" s="52"/>
      <c r="CT16022" s="52"/>
      <c r="CU16022" s="33"/>
      <c r="CV16022" s="33"/>
    </row>
    <row r="16023" spans="74:100">
      <c r="BV16023" s="62"/>
      <c r="BW16023" s="62"/>
      <c r="BX16023" s="62"/>
      <c r="BY16023" s="62"/>
      <c r="BZ16023" s="62"/>
      <c r="CA16023" s="62"/>
      <c r="CB16023" s="62"/>
      <c r="CC16023" s="62"/>
      <c r="CD16023" s="62"/>
      <c r="CE16023" s="62"/>
      <c r="CF16023" s="62"/>
      <c r="CL16023" s="56" t="s">
        <v>884</v>
      </c>
      <c r="CM16023" s="56" t="s">
        <v>214</v>
      </c>
      <c r="CN16023" s="56" t="s">
        <v>214</v>
      </c>
      <c r="CO16023" s="52"/>
      <c r="CP16023" s="52"/>
      <c r="CQ16023" s="52"/>
      <c r="CR16023" s="52"/>
      <c r="CS16023" s="52"/>
      <c r="CT16023" s="52"/>
      <c r="CU16023" s="33"/>
      <c r="CV16023" s="33"/>
    </row>
    <row r="16024" spans="74:100">
      <c r="BV16024" s="62"/>
      <c r="BW16024" s="62"/>
      <c r="BX16024" s="62"/>
      <c r="BY16024" s="62"/>
      <c r="BZ16024" s="62"/>
      <c r="CA16024" s="62"/>
      <c r="CB16024" s="62"/>
      <c r="CC16024" s="62"/>
      <c r="CD16024" s="62"/>
      <c r="CE16024" s="62"/>
      <c r="CF16024" s="62"/>
      <c r="CL16024" s="56" t="s">
        <v>16427</v>
      </c>
      <c r="CM16024" s="56" t="s">
        <v>214</v>
      </c>
      <c r="CN16024" s="56" t="s">
        <v>214</v>
      </c>
      <c r="CO16024" s="52"/>
      <c r="CP16024" s="52"/>
      <c r="CQ16024" s="52"/>
      <c r="CR16024" s="52"/>
      <c r="CS16024" s="52"/>
      <c r="CT16024" s="52"/>
      <c r="CU16024" s="33"/>
      <c r="CV16024" s="33"/>
    </row>
    <row r="16025" spans="74:100">
      <c r="BV16025" s="62"/>
      <c r="BW16025" s="62"/>
      <c r="BX16025" s="62"/>
      <c r="BY16025" s="62"/>
      <c r="BZ16025" s="62"/>
      <c r="CA16025" s="62"/>
      <c r="CB16025" s="62"/>
      <c r="CC16025" s="62"/>
      <c r="CD16025" s="62"/>
      <c r="CE16025" s="62"/>
      <c r="CF16025" s="62"/>
      <c r="CL16025" s="56" t="s">
        <v>16428</v>
      </c>
      <c r="CM16025" s="56" t="s">
        <v>214</v>
      </c>
      <c r="CN16025" s="56" t="s">
        <v>214</v>
      </c>
      <c r="CO16025" s="52"/>
      <c r="CP16025" s="52"/>
      <c r="CQ16025" s="52"/>
      <c r="CR16025" s="52"/>
      <c r="CS16025" s="52"/>
      <c r="CT16025" s="52"/>
      <c r="CU16025" s="33"/>
      <c r="CV16025" s="33"/>
    </row>
    <row r="16026" spans="74:100">
      <c r="BV16026" s="62"/>
      <c r="BW16026" s="62"/>
      <c r="BX16026" s="62"/>
      <c r="BY16026" s="62"/>
      <c r="BZ16026" s="62"/>
      <c r="CA16026" s="62"/>
      <c r="CB16026" s="62"/>
      <c r="CC16026" s="62"/>
      <c r="CD16026" s="62"/>
      <c r="CE16026" s="62"/>
      <c r="CF16026" s="62"/>
      <c r="CL16026" s="56" t="s">
        <v>16458</v>
      </c>
      <c r="CM16026" s="56" t="s">
        <v>215</v>
      </c>
      <c r="CN16026" s="56" t="s">
        <v>215</v>
      </c>
      <c r="CO16026" s="52"/>
      <c r="CP16026" s="52"/>
      <c r="CQ16026" s="52"/>
      <c r="CR16026" s="52"/>
      <c r="CS16026" s="52"/>
      <c r="CT16026" s="52"/>
      <c r="CU16026" s="33"/>
      <c r="CV16026" s="33"/>
    </row>
    <row r="16027" spans="74:100">
      <c r="BV16027" s="62"/>
      <c r="BW16027" s="62"/>
      <c r="BX16027" s="62"/>
      <c r="BY16027" s="62"/>
      <c r="BZ16027" s="62"/>
      <c r="CA16027" s="62"/>
      <c r="CB16027" s="62"/>
      <c r="CC16027" s="62"/>
      <c r="CD16027" s="62"/>
      <c r="CE16027" s="62"/>
      <c r="CF16027" s="62"/>
      <c r="CL16027" s="35" t="s">
        <v>16582</v>
      </c>
      <c r="CM16027" s="35" t="s">
        <v>217</v>
      </c>
      <c r="CN16027" s="35" t="s">
        <v>217</v>
      </c>
      <c r="CO16027" s="52"/>
      <c r="CP16027" s="52"/>
      <c r="CQ16027" s="52"/>
      <c r="CR16027" s="52"/>
      <c r="CS16027" s="52"/>
      <c r="CT16027" s="52"/>
      <c r="CU16027" s="33"/>
      <c r="CV16027" s="33"/>
    </row>
    <row r="16028" spans="74:100">
      <c r="BV16028" s="62"/>
      <c r="BW16028" s="62"/>
      <c r="BX16028" s="62"/>
      <c r="BY16028" s="62"/>
      <c r="BZ16028" s="62"/>
      <c r="CA16028" s="62"/>
      <c r="CB16028" s="62"/>
      <c r="CC16028" s="62"/>
      <c r="CD16028" s="62"/>
      <c r="CE16028" s="62"/>
      <c r="CF16028" s="62"/>
      <c r="CL16028" s="56" t="s">
        <v>16454</v>
      </c>
      <c r="CM16028" s="56" t="s">
        <v>215</v>
      </c>
      <c r="CN16028" s="56" t="s">
        <v>215</v>
      </c>
      <c r="CO16028" s="52"/>
      <c r="CP16028" s="52"/>
      <c r="CQ16028" s="52"/>
      <c r="CR16028" s="52"/>
      <c r="CS16028" s="52"/>
      <c r="CT16028" s="52"/>
      <c r="CU16028" s="33"/>
      <c r="CV16028" s="33"/>
    </row>
    <row r="16029" spans="74:100">
      <c r="BV16029" s="62"/>
      <c r="BW16029" s="62"/>
      <c r="BX16029" s="62"/>
      <c r="BY16029" s="62"/>
      <c r="BZ16029" s="62"/>
      <c r="CA16029" s="62"/>
      <c r="CB16029" s="62"/>
      <c r="CC16029" s="62"/>
      <c r="CD16029" s="62"/>
      <c r="CE16029" s="62"/>
      <c r="CF16029" s="62"/>
      <c r="CL16029" s="35" t="s">
        <v>10264</v>
      </c>
      <c r="CM16029" s="35" t="s">
        <v>217</v>
      </c>
      <c r="CN16029" s="35" t="s">
        <v>217</v>
      </c>
      <c r="CO16029" s="52"/>
      <c r="CP16029" s="52"/>
      <c r="CQ16029" s="52"/>
      <c r="CR16029" s="52"/>
      <c r="CS16029" s="52"/>
      <c r="CT16029" s="52"/>
      <c r="CU16029" s="33"/>
      <c r="CV16029" s="33"/>
    </row>
    <row r="16030" spans="74:100">
      <c r="BV16030" s="62"/>
      <c r="BW16030" s="62"/>
      <c r="BX16030" s="62"/>
      <c r="BY16030" s="62"/>
      <c r="BZ16030" s="62"/>
      <c r="CA16030" s="62"/>
      <c r="CB16030" s="62"/>
      <c r="CC16030" s="62"/>
      <c r="CD16030" s="62"/>
      <c r="CE16030" s="62"/>
      <c r="CF16030" s="62"/>
      <c r="CL16030" s="56" t="s">
        <v>10918</v>
      </c>
      <c r="CM16030" s="56" t="s">
        <v>217</v>
      </c>
      <c r="CN16030" s="56" t="s">
        <v>217</v>
      </c>
      <c r="CO16030" s="52"/>
      <c r="CP16030" s="52"/>
      <c r="CQ16030" s="52"/>
      <c r="CR16030" s="52"/>
      <c r="CS16030" s="52"/>
      <c r="CT16030" s="52"/>
      <c r="CU16030" s="33"/>
      <c r="CV16030" s="33"/>
    </row>
    <row r="16031" spans="74:100">
      <c r="BV16031" s="62"/>
      <c r="BW16031" s="62"/>
      <c r="BX16031" s="62"/>
      <c r="BY16031" s="62"/>
      <c r="BZ16031" s="62"/>
      <c r="CA16031" s="62"/>
      <c r="CB16031" s="62"/>
      <c r="CC16031" s="62"/>
      <c r="CD16031" s="62"/>
      <c r="CE16031" s="62"/>
      <c r="CF16031" s="62"/>
      <c r="CL16031" s="35" t="s">
        <v>10265</v>
      </c>
      <c r="CM16031" s="35" t="s">
        <v>217</v>
      </c>
      <c r="CN16031" s="35" t="s">
        <v>217</v>
      </c>
      <c r="CO16031" s="52"/>
      <c r="CP16031" s="52"/>
      <c r="CQ16031" s="52"/>
      <c r="CR16031" s="52"/>
      <c r="CS16031" s="52"/>
      <c r="CT16031" s="52"/>
      <c r="CU16031" s="33"/>
      <c r="CV16031" s="33"/>
    </row>
    <row r="16032" spans="74:100">
      <c r="BV16032" s="62"/>
      <c r="BW16032" s="62"/>
      <c r="BX16032" s="62"/>
      <c r="BY16032" s="62"/>
      <c r="BZ16032" s="62"/>
      <c r="CA16032" s="62"/>
      <c r="CB16032" s="62"/>
      <c r="CC16032" s="62"/>
      <c r="CD16032" s="62"/>
      <c r="CE16032" s="62"/>
      <c r="CF16032" s="62"/>
      <c r="CL16032" s="56" t="s">
        <v>23543</v>
      </c>
      <c r="CM16032" s="56" t="s">
        <v>215</v>
      </c>
      <c r="CN16032" s="56" t="s">
        <v>215</v>
      </c>
      <c r="CO16032" s="52"/>
      <c r="CP16032" s="52"/>
      <c r="CQ16032" s="52"/>
      <c r="CR16032" s="52"/>
      <c r="CS16032" s="52"/>
      <c r="CT16032" s="52"/>
      <c r="CU16032" s="33"/>
      <c r="CV16032" s="33"/>
    </row>
    <row r="16033" spans="74:100">
      <c r="BV16033" s="62"/>
      <c r="BW16033" s="62"/>
      <c r="BX16033" s="62"/>
      <c r="BY16033" s="62"/>
      <c r="BZ16033" s="62"/>
      <c r="CA16033" s="62"/>
      <c r="CB16033" s="62"/>
      <c r="CC16033" s="62"/>
      <c r="CD16033" s="62"/>
      <c r="CE16033" s="62"/>
      <c r="CF16033" s="62"/>
      <c r="CL16033" s="56" t="s">
        <v>16435</v>
      </c>
      <c r="CM16033" s="56" t="s">
        <v>214</v>
      </c>
      <c r="CN16033" s="56" t="s">
        <v>214</v>
      </c>
      <c r="CO16033" s="52"/>
      <c r="CP16033" s="52"/>
      <c r="CQ16033" s="52"/>
      <c r="CR16033" s="52"/>
      <c r="CS16033" s="52"/>
      <c r="CT16033" s="52"/>
      <c r="CU16033" s="33"/>
      <c r="CV16033" s="33"/>
    </row>
    <row r="16034" spans="74:100">
      <c r="BV16034" s="62"/>
      <c r="BW16034" s="62"/>
      <c r="BX16034" s="62"/>
      <c r="BY16034" s="62"/>
      <c r="BZ16034" s="62"/>
      <c r="CA16034" s="62"/>
      <c r="CB16034" s="62"/>
      <c r="CC16034" s="62"/>
      <c r="CD16034" s="62"/>
      <c r="CE16034" s="62"/>
      <c r="CF16034" s="62"/>
      <c r="CL16034" s="56" t="s">
        <v>16477</v>
      </c>
      <c r="CM16034" s="56" t="s">
        <v>214</v>
      </c>
      <c r="CN16034" s="56" t="s">
        <v>214</v>
      </c>
      <c r="CO16034" s="52"/>
      <c r="CP16034" s="52"/>
      <c r="CQ16034" s="52"/>
      <c r="CR16034" s="52"/>
      <c r="CS16034" s="52"/>
      <c r="CT16034" s="52"/>
      <c r="CU16034" s="33"/>
      <c r="CV16034" s="33"/>
    </row>
    <row r="16035" spans="74:100">
      <c r="BV16035" s="62"/>
      <c r="BW16035" s="62"/>
      <c r="BX16035" s="62"/>
      <c r="BY16035" s="62"/>
      <c r="BZ16035" s="62"/>
      <c r="CA16035" s="62"/>
      <c r="CB16035" s="62"/>
      <c r="CC16035" s="62"/>
      <c r="CD16035" s="62"/>
      <c r="CE16035" s="62"/>
      <c r="CF16035" s="62"/>
      <c r="CL16035" s="56" t="s">
        <v>16478</v>
      </c>
      <c r="CM16035" s="56" t="s">
        <v>214</v>
      </c>
      <c r="CN16035" s="56" t="s">
        <v>214</v>
      </c>
      <c r="CO16035" s="52"/>
      <c r="CP16035" s="52"/>
      <c r="CQ16035" s="52"/>
      <c r="CR16035" s="52"/>
      <c r="CS16035" s="52"/>
      <c r="CT16035" s="52"/>
      <c r="CU16035" s="33"/>
      <c r="CV16035" s="33"/>
    </row>
    <row r="16036" spans="74:100">
      <c r="BV16036" s="62"/>
      <c r="BW16036" s="62"/>
      <c r="BX16036" s="62"/>
      <c r="BY16036" s="62"/>
      <c r="BZ16036" s="62"/>
      <c r="CA16036" s="62"/>
      <c r="CB16036" s="62"/>
      <c r="CC16036" s="62"/>
      <c r="CD16036" s="62"/>
      <c r="CE16036" s="62"/>
      <c r="CF16036" s="62"/>
      <c r="CL16036" s="56" t="s">
        <v>16338</v>
      </c>
      <c r="CM16036" s="56" t="s">
        <v>213</v>
      </c>
      <c r="CN16036" s="56" t="s">
        <v>213</v>
      </c>
      <c r="CO16036" s="52"/>
      <c r="CP16036" s="52"/>
      <c r="CQ16036" s="52"/>
      <c r="CR16036" s="52"/>
      <c r="CS16036" s="52"/>
      <c r="CT16036" s="52"/>
      <c r="CU16036" s="33"/>
      <c r="CV16036" s="33"/>
    </row>
    <row r="16037" spans="74:100">
      <c r="BV16037" s="62"/>
      <c r="BW16037" s="62"/>
      <c r="BX16037" s="62"/>
      <c r="BY16037" s="62"/>
      <c r="BZ16037" s="62"/>
      <c r="CA16037" s="62"/>
      <c r="CB16037" s="62"/>
      <c r="CC16037" s="62"/>
      <c r="CD16037" s="62"/>
      <c r="CE16037" s="62"/>
      <c r="CF16037" s="62"/>
      <c r="CL16037" s="56" t="s">
        <v>16338</v>
      </c>
      <c r="CM16037" s="56" t="s">
        <v>214</v>
      </c>
      <c r="CN16037" s="56" t="s">
        <v>214</v>
      </c>
      <c r="CO16037" s="52"/>
      <c r="CP16037" s="52"/>
      <c r="CQ16037" s="52"/>
      <c r="CR16037" s="52"/>
      <c r="CS16037" s="52"/>
      <c r="CT16037" s="52"/>
      <c r="CU16037" s="33"/>
      <c r="CV16037" s="33"/>
    </row>
    <row r="16038" spans="74:100">
      <c r="BV16038" s="62"/>
      <c r="BW16038" s="62"/>
      <c r="BX16038" s="62"/>
      <c r="BY16038" s="62"/>
      <c r="BZ16038" s="62"/>
      <c r="CA16038" s="62"/>
      <c r="CB16038" s="62"/>
      <c r="CC16038" s="62"/>
      <c r="CD16038" s="62"/>
      <c r="CE16038" s="62"/>
      <c r="CF16038" s="62"/>
      <c r="CL16038" s="56" t="s">
        <v>885</v>
      </c>
      <c r="CM16038" s="56" t="s">
        <v>213</v>
      </c>
      <c r="CN16038" s="56" t="s">
        <v>213</v>
      </c>
      <c r="CO16038" s="52"/>
      <c r="CP16038" s="52"/>
      <c r="CQ16038" s="52"/>
      <c r="CR16038" s="52"/>
      <c r="CS16038" s="52"/>
      <c r="CT16038" s="52"/>
      <c r="CU16038" s="33"/>
      <c r="CV16038" s="33"/>
    </row>
    <row r="16039" spans="74:100">
      <c r="BV16039" s="62"/>
      <c r="BW16039" s="62"/>
      <c r="BX16039" s="62"/>
      <c r="BY16039" s="62"/>
      <c r="BZ16039" s="62"/>
      <c r="CA16039" s="62"/>
      <c r="CB16039" s="62"/>
      <c r="CC16039" s="62"/>
      <c r="CD16039" s="62"/>
      <c r="CE16039" s="62"/>
      <c r="CF16039" s="62"/>
      <c r="CL16039" s="56" t="s">
        <v>16512</v>
      </c>
      <c r="CM16039" s="56" t="s">
        <v>216</v>
      </c>
      <c r="CN16039" s="56" t="s">
        <v>216</v>
      </c>
      <c r="CO16039" s="52"/>
      <c r="CP16039" s="52"/>
      <c r="CQ16039" s="52"/>
      <c r="CR16039" s="52"/>
      <c r="CS16039" s="52"/>
      <c r="CT16039" s="52"/>
      <c r="CU16039" s="33"/>
      <c r="CV16039" s="33"/>
    </row>
    <row r="16040" spans="74:100">
      <c r="BV16040" s="62"/>
      <c r="BW16040" s="62"/>
      <c r="BX16040" s="62"/>
      <c r="BY16040" s="62"/>
      <c r="BZ16040" s="62"/>
      <c r="CA16040" s="62"/>
      <c r="CB16040" s="62"/>
      <c r="CC16040" s="62"/>
      <c r="CD16040" s="62"/>
      <c r="CE16040" s="62"/>
      <c r="CF16040" s="62"/>
      <c r="CL16040" s="35" t="s">
        <v>16485</v>
      </c>
      <c r="CM16040" s="35" t="s">
        <v>217</v>
      </c>
      <c r="CN16040" s="35" t="s">
        <v>217</v>
      </c>
      <c r="CO16040" s="52"/>
      <c r="CP16040" s="52"/>
      <c r="CQ16040" s="52"/>
      <c r="CR16040" s="52"/>
      <c r="CS16040" s="52"/>
      <c r="CT16040" s="52"/>
      <c r="CU16040" s="33"/>
      <c r="CV16040" s="33"/>
    </row>
    <row r="16041" spans="74:100">
      <c r="BV16041" s="62"/>
      <c r="BW16041" s="62"/>
      <c r="BX16041" s="62"/>
      <c r="BY16041" s="62"/>
      <c r="BZ16041" s="62"/>
      <c r="CA16041" s="62"/>
      <c r="CB16041" s="62"/>
      <c r="CC16041" s="62"/>
      <c r="CD16041" s="62"/>
      <c r="CE16041" s="62"/>
      <c r="CF16041" s="62"/>
      <c r="CL16041" s="56" t="s">
        <v>16429</v>
      </c>
      <c r="CM16041" s="56" t="s">
        <v>214</v>
      </c>
      <c r="CN16041" s="56" t="s">
        <v>214</v>
      </c>
      <c r="CO16041" s="52"/>
      <c r="CP16041" s="52"/>
      <c r="CQ16041" s="52"/>
      <c r="CR16041" s="52"/>
      <c r="CS16041" s="52"/>
      <c r="CT16041" s="52"/>
      <c r="CU16041" s="33"/>
      <c r="CV16041" s="33"/>
    </row>
    <row r="16042" spans="74:100">
      <c r="BV16042" s="62"/>
      <c r="BW16042" s="62"/>
      <c r="BX16042" s="62"/>
      <c r="BY16042" s="62"/>
      <c r="BZ16042" s="62"/>
      <c r="CA16042" s="62"/>
      <c r="CB16042" s="62"/>
      <c r="CC16042" s="62"/>
      <c r="CD16042" s="62"/>
      <c r="CE16042" s="62"/>
      <c r="CF16042" s="62"/>
      <c r="CL16042" s="56" t="s">
        <v>16424</v>
      </c>
      <c r="CM16042" s="56" t="s">
        <v>216</v>
      </c>
      <c r="CN16042" s="56" t="s">
        <v>216</v>
      </c>
      <c r="CO16042" s="52"/>
      <c r="CP16042" s="52"/>
      <c r="CQ16042" s="52"/>
      <c r="CR16042" s="52"/>
      <c r="CS16042" s="52"/>
      <c r="CT16042" s="52"/>
      <c r="CU16042" s="33"/>
      <c r="CV16042" s="33"/>
    </row>
    <row r="16043" spans="74:100">
      <c r="BV16043" s="62"/>
      <c r="BW16043" s="62"/>
      <c r="BX16043" s="62"/>
      <c r="BY16043" s="62"/>
      <c r="BZ16043" s="62"/>
      <c r="CA16043" s="62"/>
      <c r="CB16043" s="62"/>
      <c r="CC16043" s="62"/>
      <c r="CD16043" s="62"/>
      <c r="CE16043" s="62"/>
      <c r="CF16043" s="62"/>
      <c r="CL16043" s="56" t="s">
        <v>16418</v>
      </c>
      <c r="CM16043" s="56" t="s">
        <v>216</v>
      </c>
      <c r="CN16043" s="56" t="s">
        <v>216</v>
      </c>
      <c r="CO16043" s="52"/>
      <c r="CP16043" s="52"/>
      <c r="CQ16043" s="52"/>
      <c r="CR16043" s="52"/>
      <c r="CS16043" s="52"/>
      <c r="CT16043" s="52"/>
      <c r="CU16043" s="33"/>
      <c r="CV16043" s="33"/>
    </row>
    <row r="16044" spans="74:100">
      <c r="BV16044" s="62"/>
      <c r="BW16044" s="62"/>
      <c r="BX16044" s="62"/>
      <c r="BY16044" s="62"/>
      <c r="BZ16044" s="62"/>
      <c r="CA16044" s="62"/>
      <c r="CB16044" s="62"/>
      <c r="CC16044" s="62"/>
      <c r="CD16044" s="62"/>
      <c r="CE16044" s="62"/>
      <c r="CF16044" s="62"/>
      <c r="CL16044" s="56" t="s">
        <v>16425</v>
      </c>
      <c r="CM16044" s="56" t="s">
        <v>216</v>
      </c>
      <c r="CN16044" s="56" t="s">
        <v>216</v>
      </c>
      <c r="CO16044" s="52"/>
      <c r="CP16044" s="52"/>
      <c r="CQ16044" s="52"/>
      <c r="CR16044" s="52"/>
      <c r="CS16044" s="52"/>
      <c r="CT16044" s="52"/>
      <c r="CU16044" s="33"/>
      <c r="CV16044" s="33"/>
    </row>
    <row r="16045" spans="74:100">
      <c r="BV16045" s="62"/>
      <c r="BW16045" s="62"/>
      <c r="BX16045" s="62"/>
      <c r="BY16045" s="62"/>
      <c r="BZ16045" s="62"/>
      <c r="CA16045" s="62"/>
      <c r="CB16045" s="62"/>
      <c r="CC16045" s="62"/>
      <c r="CD16045" s="62"/>
      <c r="CE16045" s="62"/>
      <c r="CF16045" s="62"/>
      <c r="CL16045" s="56" t="s">
        <v>16420</v>
      </c>
      <c r="CM16045" s="56" t="s">
        <v>216</v>
      </c>
      <c r="CN16045" s="56" t="s">
        <v>216</v>
      </c>
      <c r="CO16045" s="52"/>
      <c r="CP16045" s="52"/>
      <c r="CQ16045" s="52"/>
      <c r="CR16045" s="52"/>
      <c r="CS16045" s="52"/>
      <c r="CT16045" s="52"/>
      <c r="CU16045" s="33"/>
      <c r="CV16045" s="33"/>
    </row>
    <row r="16046" spans="74:100">
      <c r="BV16046" s="62"/>
      <c r="BW16046" s="62"/>
      <c r="BX16046" s="62"/>
      <c r="BY16046" s="62"/>
      <c r="BZ16046" s="62"/>
      <c r="CA16046" s="62"/>
      <c r="CB16046" s="62"/>
      <c r="CC16046" s="62"/>
      <c r="CD16046" s="62"/>
      <c r="CE16046" s="62"/>
      <c r="CF16046" s="62"/>
      <c r="CL16046" s="56" t="s">
        <v>16421</v>
      </c>
      <c r="CM16046" s="56" t="s">
        <v>216</v>
      </c>
      <c r="CN16046" s="56" t="s">
        <v>216</v>
      </c>
      <c r="CO16046" s="52"/>
      <c r="CP16046" s="52"/>
      <c r="CQ16046" s="52"/>
      <c r="CR16046" s="52"/>
      <c r="CS16046" s="52"/>
      <c r="CT16046" s="52"/>
      <c r="CU16046" s="33"/>
      <c r="CV16046" s="33"/>
    </row>
    <row r="16047" spans="74:100">
      <c r="BV16047" s="62"/>
      <c r="BW16047" s="62"/>
      <c r="BX16047" s="62"/>
      <c r="BY16047" s="62"/>
      <c r="BZ16047" s="62"/>
      <c r="CA16047" s="62"/>
      <c r="CB16047" s="62"/>
      <c r="CC16047" s="62"/>
      <c r="CD16047" s="62"/>
      <c r="CE16047" s="62"/>
      <c r="CF16047" s="62"/>
      <c r="CL16047" s="56" t="s">
        <v>23544</v>
      </c>
      <c r="CM16047" s="56" t="s">
        <v>216</v>
      </c>
      <c r="CN16047" s="56" t="s">
        <v>216</v>
      </c>
      <c r="CO16047" s="52"/>
      <c r="CP16047" s="52"/>
      <c r="CQ16047" s="52"/>
      <c r="CR16047" s="52"/>
      <c r="CS16047" s="52"/>
      <c r="CT16047" s="52"/>
      <c r="CU16047" s="33"/>
      <c r="CV16047" s="33"/>
    </row>
    <row r="16048" spans="74:100">
      <c r="BV16048" s="62"/>
      <c r="BW16048" s="62"/>
      <c r="BX16048" s="62"/>
      <c r="BY16048" s="62"/>
      <c r="BZ16048" s="62"/>
      <c r="CA16048" s="62"/>
      <c r="CB16048" s="62"/>
      <c r="CC16048" s="62"/>
      <c r="CD16048" s="62"/>
      <c r="CE16048" s="62"/>
      <c r="CF16048" s="62"/>
      <c r="CL16048" s="56" t="s">
        <v>16440</v>
      </c>
      <c r="CM16048" s="56" t="s">
        <v>214</v>
      </c>
      <c r="CN16048" s="56" t="s">
        <v>214</v>
      </c>
      <c r="CO16048" s="52"/>
      <c r="CP16048" s="52"/>
      <c r="CQ16048" s="52"/>
      <c r="CR16048" s="52"/>
      <c r="CS16048" s="52"/>
      <c r="CT16048" s="52"/>
      <c r="CU16048" s="33"/>
      <c r="CV16048" s="33"/>
    </row>
    <row r="16049" spans="74:100">
      <c r="BV16049" s="62"/>
      <c r="BW16049" s="62"/>
      <c r="BX16049" s="62"/>
      <c r="BY16049" s="62"/>
      <c r="BZ16049" s="62"/>
      <c r="CA16049" s="62"/>
      <c r="CB16049" s="62"/>
      <c r="CC16049" s="62"/>
      <c r="CD16049" s="62"/>
      <c r="CE16049" s="62"/>
      <c r="CF16049" s="62"/>
      <c r="CL16049" s="56" t="s">
        <v>16441</v>
      </c>
      <c r="CM16049" s="56" t="s">
        <v>214</v>
      </c>
      <c r="CN16049" s="56" t="s">
        <v>214</v>
      </c>
      <c r="CO16049" s="52"/>
      <c r="CP16049" s="52"/>
      <c r="CQ16049" s="52"/>
      <c r="CR16049" s="52"/>
      <c r="CS16049" s="52"/>
      <c r="CT16049" s="52"/>
      <c r="CU16049" s="33"/>
      <c r="CV16049" s="33"/>
    </row>
    <row r="16050" spans="74:100">
      <c r="BV16050" s="62"/>
      <c r="BW16050" s="62"/>
      <c r="BX16050" s="62"/>
      <c r="BY16050" s="62"/>
      <c r="BZ16050" s="62"/>
      <c r="CA16050" s="62"/>
      <c r="CB16050" s="62"/>
      <c r="CC16050" s="62"/>
      <c r="CD16050" s="62"/>
      <c r="CE16050" s="62"/>
      <c r="CF16050" s="62"/>
      <c r="CL16050" s="56" t="s">
        <v>16430</v>
      </c>
      <c r="CM16050" s="56" t="s">
        <v>214</v>
      </c>
      <c r="CN16050" s="56" t="s">
        <v>214</v>
      </c>
      <c r="CO16050" s="52"/>
      <c r="CP16050" s="52"/>
      <c r="CQ16050" s="52"/>
      <c r="CR16050" s="52"/>
      <c r="CS16050" s="52"/>
      <c r="CT16050" s="52"/>
      <c r="CU16050" s="33"/>
      <c r="CV16050" s="33"/>
    </row>
    <row r="16051" spans="74:100">
      <c r="BV16051" s="62"/>
      <c r="BW16051" s="62"/>
      <c r="BX16051" s="62"/>
      <c r="BY16051" s="62"/>
      <c r="BZ16051" s="62"/>
      <c r="CA16051" s="62"/>
      <c r="CB16051" s="62"/>
      <c r="CC16051" s="62"/>
      <c r="CD16051" s="62"/>
      <c r="CE16051" s="62"/>
      <c r="CF16051" s="62"/>
      <c r="CL16051" s="56" t="s">
        <v>16436</v>
      </c>
      <c r="CM16051" s="56" t="s">
        <v>214</v>
      </c>
      <c r="CN16051" s="56" t="s">
        <v>214</v>
      </c>
      <c r="CO16051" s="52"/>
      <c r="CP16051" s="52"/>
      <c r="CQ16051" s="52"/>
      <c r="CR16051" s="52"/>
      <c r="CS16051" s="52"/>
      <c r="CT16051" s="52"/>
      <c r="CU16051" s="33"/>
      <c r="CV16051" s="33"/>
    </row>
    <row r="16052" spans="74:100">
      <c r="BV16052" s="62"/>
      <c r="BW16052" s="62"/>
      <c r="BX16052" s="62"/>
      <c r="BY16052" s="62"/>
      <c r="BZ16052" s="62"/>
      <c r="CA16052" s="62"/>
      <c r="CB16052" s="62"/>
      <c r="CC16052" s="62"/>
      <c r="CD16052" s="62"/>
      <c r="CE16052" s="62"/>
      <c r="CF16052" s="62"/>
      <c r="CL16052" s="56" t="s">
        <v>16442</v>
      </c>
      <c r="CM16052" s="56" t="s">
        <v>214</v>
      </c>
      <c r="CN16052" s="56" t="s">
        <v>214</v>
      </c>
      <c r="CO16052" s="52"/>
      <c r="CP16052" s="52"/>
      <c r="CQ16052" s="52"/>
      <c r="CR16052" s="52"/>
      <c r="CS16052" s="52"/>
      <c r="CT16052" s="52"/>
      <c r="CU16052" s="33"/>
      <c r="CV16052" s="33"/>
    </row>
    <row r="16053" spans="74:100">
      <c r="BV16053" s="62"/>
      <c r="BW16053" s="62"/>
      <c r="BX16053" s="62"/>
      <c r="BY16053" s="62"/>
      <c r="BZ16053" s="62"/>
      <c r="CA16053" s="62"/>
      <c r="CB16053" s="62"/>
      <c r="CC16053" s="62"/>
      <c r="CD16053" s="62"/>
      <c r="CE16053" s="62"/>
      <c r="CF16053" s="62"/>
      <c r="CL16053" s="56" t="s">
        <v>16434</v>
      </c>
      <c r="CM16053" s="56" t="s">
        <v>214</v>
      </c>
      <c r="CN16053" s="56" t="s">
        <v>214</v>
      </c>
      <c r="CO16053" s="52"/>
      <c r="CP16053" s="52"/>
      <c r="CQ16053" s="52"/>
      <c r="CR16053" s="52"/>
      <c r="CS16053" s="52"/>
      <c r="CT16053" s="52"/>
      <c r="CU16053" s="33"/>
      <c r="CV16053" s="33"/>
    </row>
    <row r="16054" spans="74:100">
      <c r="BV16054" s="62"/>
      <c r="BW16054" s="62"/>
      <c r="BX16054" s="62"/>
      <c r="BY16054" s="62"/>
      <c r="BZ16054" s="62"/>
      <c r="CA16054" s="62"/>
      <c r="CB16054" s="62"/>
      <c r="CC16054" s="62"/>
      <c r="CD16054" s="62"/>
      <c r="CE16054" s="62"/>
      <c r="CF16054" s="62"/>
      <c r="CL16054" s="56" t="s">
        <v>16437</v>
      </c>
      <c r="CM16054" s="56" t="s">
        <v>214</v>
      </c>
      <c r="CN16054" s="56" t="s">
        <v>214</v>
      </c>
      <c r="CO16054" s="52"/>
      <c r="CP16054" s="52"/>
      <c r="CQ16054" s="52"/>
      <c r="CR16054" s="52"/>
      <c r="CS16054" s="52"/>
      <c r="CT16054" s="52"/>
      <c r="CU16054" s="33"/>
      <c r="CV16054" s="33"/>
    </row>
    <row r="16055" spans="74:100">
      <c r="BV16055" s="62"/>
      <c r="BW16055" s="62"/>
      <c r="BX16055" s="62"/>
      <c r="BY16055" s="62"/>
      <c r="BZ16055" s="62"/>
      <c r="CA16055" s="62"/>
      <c r="CB16055" s="62"/>
      <c r="CC16055" s="62"/>
      <c r="CD16055" s="62"/>
      <c r="CE16055" s="62"/>
      <c r="CF16055" s="62"/>
      <c r="CL16055" s="56" t="s">
        <v>16437</v>
      </c>
      <c r="CM16055" s="56" t="s">
        <v>214</v>
      </c>
      <c r="CN16055" s="56" t="s">
        <v>214</v>
      </c>
      <c r="CO16055" s="52"/>
      <c r="CP16055" s="52"/>
      <c r="CQ16055" s="52"/>
      <c r="CR16055" s="52"/>
      <c r="CS16055" s="52"/>
      <c r="CT16055" s="52"/>
      <c r="CU16055" s="33"/>
      <c r="CV16055" s="33"/>
    </row>
    <row r="16056" spans="74:100">
      <c r="BV16056" s="62"/>
      <c r="BW16056" s="62"/>
      <c r="BX16056" s="62"/>
      <c r="BY16056" s="62"/>
      <c r="BZ16056" s="62"/>
      <c r="CA16056" s="62"/>
      <c r="CB16056" s="62"/>
      <c r="CC16056" s="62"/>
      <c r="CD16056" s="62"/>
      <c r="CE16056" s="62"/>
      <c r="CF16056" s="62"/>
      <c r="CL16056" s="56" t="s">
        <v>16451</v>
      </c>
      <c r="CM16056" s="56" t="s">
        <v>214</v>
      </c>
      <c r="CN16056" s="56" t="s">
        <v>214</v>
      </c>
      <c r="CO16056" s="52"/>
      <c r="CP16056" s="52"/>
      <c r="CQ16056" s="52"/>
      <c r="CR16056" s="52"/>
      <c r="CS16056" s="52"/>
      <c r="CT16056" s="52"/>
      <c r="CU16056" s="33"/>
      <c r="CV16056" s="33"/>
    </row>
    <row r="16057" spans="74:100">
      <c r="BV16057" s="62"/>
      <c r="BW16057" s="62"/>
      <c r="BX16057" s="62"/>
      <c r="BY16057" s="62"/>
      <c r="BZ16057" s="62"/>
      <c r="CA16057" s="62"/>
      <c r="CB16057" s="62"/>
      <c r="CC16057" s="62"/>
      <c r="CD16057" s="62"/>
      <c r="CE16057" s="62"/>
      <c r="CF16057" s="62"/>
      <c r="CL16057" s="56" t="s">
        <v>16443</v>
      </c>
      <c r="CM16057" s="56" t="s">
        <v>214</v>
      </c>
      <c r="CN16057" s="56" t="s">
        <v>214</v>
      </c>
      <c r="CO16057" s="52"/>
      <c r="CP16057" s="52"/>
      <c r="CQ16057" s="52"/>
      <c r="CR16057" s="52"/>
      <c r="CS16057" s="52"/>
      <c r="CT16057" s="52"/>
      <c r="CU16057" s="33"/>
      <c r="CV16057" s="33"/>
    </row>
    <row r="16058" spans="74:100">
      <c r="BV16058" s="62"/>
      <c r="BW16058" s="62"/>
      <c r="BX16058" s="62"/>
      <c r="BY16058" s="62"/>
      <c r="BZ16058" s="62"/>
      <c r="CA16058" s="62"/>
      <c r="CB16058" s="62"/>
      <c r="CC16058" s="62"/>
      <c r="CD16058" s="62"/>
      <c r="CE16058" s="62"/>
      <c r="CF16058" s="62"/>
      <c r="CL16058" s="56" t="s">
        <v>886</v>
      </c>
      <c r="CM16058" s="56" t="s">
        <v>215</v>
      </c>
      <c r="CN16058" s="56" t="s">
        <v>215</v>
      </c>
      <c r="CO16058" s="52"/>
      <c r="CP16058" s="52"/>
      <c r="CQ16058" s="52"/>
      <c r="CR16058" s="52"/>
      <c r="CS16058" s="52"/>
      <c r="CT16058" s="52"/>
      <c r="CU16058" s="33"/>
      <c r="CV16058" s="33"/>
    </row>
    <row r="16059" spans="74:100">
      <c r="BV16059" s="62"/>
      <c r="BW16059" s="62"/>
      <c r="BX16059" s="62"/>
      <c r="BY16059" s="62"/>
      <c r="BZ16059" s="62"/>
      <c r="CA16059" s="62"/>
      <c r="CB16059" s="62"/>
      <c r="CC16059" s="62"/>
      <c r="CD16059" s="62"/>
      <c r="CE16059" s="62"/>
      <c r="CF16059" s="62"/>
      <c r="CL16059" s="56" t="s">
        <v>16453</v>
      </c>
      <c r="CM16059" s="56" t="s">
        <v>215</v>
      </c>
      <c r="CN16059" s="56" t="s">
        <v>215</v>
      </c>
      <c r="CO16059" s="52"/>
      <c r="CP16059" s="52"/>
      <c r="CQ16059" s="52"/>
      <c r="CR16059" s="52"/>
      <c r="CS16059" s="52"/>
      <c r="CT16059" s="52"/>
      <c r="CU16059" s="33"/>
      <c r="CV16059" s="33"/>
    </row>
    <row r="16060" spans="74:100">
      <c r="BV16060" s="62"/>
      <c r="BW16060" s="62"/>
      <c r="BX16060" s="62"/>
      <c r="BY16060" s="62"/>
      <c r="BZ16060" s="62"/>
      <c r="CA16060" s="62"/>
      <c r="CB16060" s="62"/>
      <c r="CC16060" s="62"/>
      <c r="CD16060" s="62"/>
      <c r="CE16060" s="62"/>
      <c r="CF16060" s="62"/>
      <c r="CL16060" s="56" t="s">
        <v>23545</v>
      </c>
      <c r="CM16060" s="56" t="s">
        <v>215</v>
      </c>
      <c r="CN16060" s="56" t="s">
        <v>215</v>
      </c>
      <c r="CO16060" s="52"/>
      <c r="CP16060" s="52"/>
      <c r="CQ16060" s="52"/>
      <c r="CR16060" s="52"/>
      <c r="CS16060" s="52"/>
      <c r="CT16060" s="52"/>
      <c r="CU16060" s="33"/>
      <c r="CV16060" s="33"/>
    </row>
    <row r="16061" spans="74:100">
      <c r="BV16061" s="62"/>
      <c r="BW16061" s="62"/>
      <c r="BX16061" s="62"/>
      <c r="BY16061" s="62"/>
      <c r="BZ16061" s="62"/>
      <c r="CA16061" s="62"/>
      <c r="CB16061" s="62"/>
      <c r="CC16061" s="62"/>
      <c r="CD16061" s="62"/>
      <c r="CE16061" s="62"/>
      <c r="CF16061" s="62"/>
      <c r="CL16061" s="56" t="s">
        <v>16459</v>
      </c>
      <c r="CM16061" s="56" t="s">
        <v>215</v>
      </c>
      <c r="CN16061" s="56" t="s">
        <v>215</v>
      </c>
      <c r="CO16061" s="52"/>
      <c r="CP16061" s="52"/>
      <c r="CQ16061" s="52"/>
      <c r="CR16061" s="52"/>
      <c r="CS16061" s="52"/>
      <c r="CT16061" s="52"/>
      <c r="CU16061" s="33"/>
      <c r="CV16061" s="33"/>
    </row>
    <row r="16062" spans="74:100">
      <c r="BV16062" s="62"/>
      <c r="BW16062" s="62"/>
      <c r="BX16062" s="62"/>
      <c r="BY16062" s="62"/>
      <c r="BZ16062" s="62"/>
      <c r="CA16062" s="62"/>
      <c r="CB16062" s="62"/>
      <c r="CC16062" s="62"/>
      <c r="CD16062" s="62"/>
      <c r="CE16062" s="62"/>
      <c r="CF16062" s="62"/>
      <c r="CL16062" s="56" t="s">
        <v>16455</v>
      </c>
      <c r="CM16062" s="56" t="s">
        <v>215</v>
      </c>
      <c r="CN16062" s="56" t="s">
        <v>215</v>
      </c>
      <c r="CO16062" s="52"/>
      <c r="CP16062" s="52"/>
      <c r="CQ16062" s="52"/>
      <c r="CR16062" s="52"/>
      <c r="CS16062" s="52"/>
      <c r="CT16062" s="52"/>
      <c r="CU16062" s="33"/>
      <c r="CV16062" s="33"/>
    </row>
    <row r="16063" spans="74:100">
      <c r="BV16063" s="62"/>
      <c r="BW16063" s="62"/>
      <c r="BX16063" s="62"/>
      <c r="BY16063" s="62"/>
      <c r="BZ16063" s="62"/>
      <c r="CA16063" s="62"/>
      <c r="CB16063" s="62"/>
      <c r="CC16063" s="62"/>
      <c r="CD16063" s="62"/>
      <c r="CE16063" s="62"/>
      <c r="CF16063" s="62"/>
      <c r="CL16063" s="56" t="s">
        <v>23546</v>
      </c>
      <c r="CM16063" s="56" t="s">
        <v>215</v>
      </c>
      <c r="CN16063" s="56" t="s">
        <v>215</v>
      </c>
      <c r="CO16063" s="52"/>
      <c r="CP16063" s="52"/>
      <c r="CQ16063" s="52"/>
      <c r="CR16063" s="52"/>
      <c r="CS16063" s="52"/>
      <c r="CT16063" s="52"/>
      <c r="CU16063" s="33"/>
      <c r="CV16063" s="33"/>
    </row>
    <row r="16064" spans="74:100">
      <c r="BV16064" s="62"/>
      <c r="BW16064" s="62"/>
      <c r="BX16064" s="62"/>
      <c r="BY16064" s="62"/>
      <c r="BZ16064" s="62"/>
      <c r="CA16064" s="62"/>
      <c r="CB16064" s="62"/>
      <c r="CC16064" s="62"/>
      <c r="CD16064" s="62"/>
      <c r="CE16064" s="62"/>
      <c r="CF16064" s="62"/>
      <c r="CL16064" s="56" t="s">
        <v>16456</v>
      </c>
      <c r="CM16064" s="56" t="s">
        <v>215</v>
      </c>
      <c r="CN16064" s="56" t="s">
        <v>215</v>
      </c>
      <c r="CO16064" s="52"/>
      <c r="CP16064" s="52"/>
      <c r="CQ16064" s="52"/>
      <c r="CR16064" s="52"/>
      <c r="CS16064" s="52"/>
      <c r="CT16064" s="52"/>
      <c r="CU16064" s="33"/>
      <c r="CV16064" s="33"/>
    </row>
    <row r="16065" spans="74:100">
      <c r="BV16065" s="62"/>
      <c r="BW16065" s="62"/>
      <c r="BX16065" s="62"/>
      <c r="BY16065" s="62"/>
      <c r="BZ16065" s="62"/>
      <c r="CA16065" s="62"/>
      <c r="CB16065" s="62"/>
      <c r="CC16065" s="62"/>
      <c r="CD16065" s="62"/>
      <c r="CE16065" s="62"/>
      <c r="CF16065" s="62"/>
      <c r="CL16065" s="56" t="s">
        <v>23547</v>
      </c>
      <c r="CM16065" s="56" t="s">
        <v>215</v>
      </c>
      <c r="CN16065" s="56" t="s">
        <v>215</v>
      </c>
      <c r="CO16065" s="52"/>
      <c r="CP16065" s="52"/>
      <c r="CQ16065" s="52"/>
      <c r="CR16065" s="52"/>
      <c r="CS16065" s="52"/>
      <c r="CT16065" s="52"/>
      <c r="CU16065" s="33"/>
      <c r="CV16065" s="33"/>
    </row>
    <row r="16066" spans="74:100">
      <c r="BV16066" s="62"/>
      <c r="BW16066" s="62"/>
      <c r="BX16066" s="62"/>
      <c r="BY16066" s="62"/>
      <c r="BZ16066" s="62"/>
      <c r="CA16066" s="62"/>
      <c r="CB16066" s="62"/>
      <c r="CC16066" s="62"/>
      <c r="CD16066" s="62"/>
      <c r="CE16066" s="62"/>
      <c r="CF16066" s="62"/>
      <c r="CL16066" s="56" t="s">
        <v>16463</v>
      </c>
      <c r="CM16066" s="56" t="s">
        <v>215</v>
      </c>
      <c r="CN16066" s="56" t="s">
        <v>215</v>
      </c>
      <c r="CO16066" s="52"/>
      <c r="CP16066" s="52"/>
      <c r="CQ16066" s="52"/>
      <c r="CR16066" s="52"/>
      <c r="CS16066" s="52"/>
      <c r="CT16066" s="52"/>
      <c r="CU16066" s="33"/>
      <c r="CV16066" s="33"/>
    </row>
    <row r="16067" spans="74:100">
      <c r="BV16067" s="62"/>
      <c r="BW16067" s="62"/>
      <c r="BX16067" s="62"/>
      <c r="BY16067" s="62"/>
      <c r="BZ16067" s="62"/>
      <c r="CA16067" s="62"/>
      <c r="CB16067" s="62"/>
      <c r="CC16067" s="62"/>
      <c r="CD16067" s="62"/>
      <c r="CE16067" s="62"/>
      <c r="CF16067" s="62"/>
      <c r="CL16067" s="56" t="s">
        <v>16493</v>
      </c>
      <c r="CM16067" s="56" t="s">
        <v>215</v>
      </c>
      <c r="CN16067" s="56" t="s">
        <v>215</v>
      </c>
      <c r="CO16067" s="52"/>
      <c r="CP16067" s="52"/>
      <c r="CQ16067" s="52"/>
      <c r="CR16067" s="52"/>
      <c r="CS16067" s="52"/>
      <c r="CT16067" s="52"/>
      <c r="CU16067" s="33"/>
      <c r="CV16067" s="33"/>
    </row>
    <row r="16068" spans="74:100">
      <c r="BV16068" s="62"/>
      <c r="BW16068" s="62"/>
      <c r="BX16068" s="62"/>
      <c r="BY16068" s="62"/>
      <c r="BZ16068" s="62"/>
      <c r="CA16068" s="62"/>
      <c r="CB16068" s="62"/>
      <c r="CC16068" s="62"/>
      <c r="CD16068" s="62"/>
      <c r="CE16068" s="62"/>
      <c r="CF16068" s="62"/>
      <c r="CL16068" s="56" t="s">
        <v>15988</v>
      </c>
      <c r="CM16068" s="56" t="s">
        <v>214</v>
      </c>
      <c r="CN16068" s="56" t="s">
        <v>214</v>
      </c>
      <c r="CO16068" s="52"/>
      <c r="CP16068" s="52"/>
      <c r="CQ16068" s="52"/>
      <c r="CR16068" s="52"/>
      <c r="CS16068" s="52"/>
      <c r="CT16068" s="52"/>
      <c r="CU16068" s="33"/>
      <c r="CV16068" s="33"/>
    </row>
    <row r="16069" spans="74:100">
      <c r="BV16069" s="62"/>
      <c r="BW16069" s="62"/>
      <c r="BX16069" s="62"/>
      <c r="BY16069" s="62"/>
      <c r="BZ16069" s="62"/>
      <c r="CA16069" s="62"/>
      <c r="CB16069" s="62"/>
      <c r="CC16069" s="62"/>
      <c r="CD16069" s="62"/>
      <c r="CE16069" s="62"/>
      <c r="CF16069" s="62"/>
      <c r="CL16069" s="56" t="s">
        <v>16339</v>
      </c>
      <c r="CM16069" s="56" t="s">
        <v>213</v>
      </c>
      <c r="CN16069" s="56" t="s">
        <v>213</v>
      </c>
      <c r="CO16069" s="52"/>
      <c r="CP16069" s="52"/>
      <c r="CQ16069" s="52"/>
      <c r="CR16069" s="52"/>
      <c r="CS16069" s="52"/>
      <c r="CT16069" s="52"/>
      <c r="CU16069" s="33"/>
      <c r="CV16069" s="33"/>
    </row>
    <row r="16070" spans="74:100">
      <c r="BV16070" s="62"/>
      <c r="BW16070" s="62"/>
      <c r="BX16070" s="62"/>
      <c r="BY16070" s="62"/>
      <c r="BZ16070" s="62"/>
      <c r="CA16070" s="62"/>
      <c r="CB16070" s="62"/>
      <c r="CC16070" s="62"/>
      <c r="CD16070" s="62"/>
      <c r="CE16070" s="62"/>
      <c r="CF16070" s="62"/>
      <c r="CL16070" s="56" t="s">
        <v>16444</v>
      </c>
      <c r="CM16070" s="56" t="s">
        <v>214</v>
      </c>
      <c r="CN16070" s="56" t="s">
        <v>214</v>
      </c>
      <c r="CO16070" s="52"/>
      <c r="CP16070" s="52"/>
      <c r="CQ16070" s="52"/>
      <c r="CR16070" s="52"/>
      <c r="CS16070" s="52"/>
      <c r="CT16070" s="52"/>
      <c r="CU16070" s="33"/>
      <c r="CV16070" s="33"/>
    </row>
    <row r="16071" spans="74:100">
      <c r="BV16071" s="62"/>
      <c r="BW16071" s="62"/>
      <c r="BX16071" s="62"/>
      <c r="BY16071" s="62"/>
      <c r="BZ16071" s="62"/>
      <c r="CA16071" s="62"/>
      <c r="CB16071" s="62"/>
      <c r="CC16071" s="62"/>
      <c r="CD16071" s="62"/>
      <c r="CE16071" s="62"/>
      <c r="CF16071" s="62"/>
      <c r="CL16071" s="56" t="s">
        <v>12473</v>
      </c>
      <c r="CM16071" s="56" t="s">
        <v>215</v>
      </c>
      <c r="CN16071" s="56" t="s">
        <v>215</v>
      </c>
      <c r="CO16071" s="52"/>
      <c r="CP16071" s="52"/>
      <c r="CQ16071" s="52"/>
      <c r="CR16071" s="52"/>
      <c r="CS16071" s="52"/>
      <c r="CT16071" s="52"/>
      <c r="CU16071" s="33"/>
      <c r="CV16071" s="33"/>
    </row>
    <row r="16072" spans="74:100">
      <c r="BV16072" s="62"/>
      <c r="BW16072" s="62"/>
      <c r="BX16072" s="62"/>
      <c r="BY16072" s="62"/>
      <c r="BZ16072" s="62"/>
      <c r="CA16072" s="62"/>
      <c r="CB16072" s="62"/>
      <c r="CC16072" s="62"/>
      <c r="CD16072" s="62"/>
      <c r="CE16072" s="62"/>
      <c r="CF16072" s="62"/>
      <c r="CL16072" s="56" t="s">
        <v>23548</v>
      </c>
      <c r="CM16072" s="56" t="s">
        <v>215</v>
      </c>
      <c r="CN16072" s="56" t="s">
        <v>215</v>
      </c>
      <c r="CO16072" s="52"/>
      <c r="CP16072" s="52"/>
      <c r="CQ16072" s="52"/>
      <c r="CR16072" s="52"/>
      <c r="CS16072" s="52"/>
      <c r="CT16072" s="52"/>
      <c r="CU16072" s="33"/>
      <c r="CV16072" s="33"/>
    </row>
    <row r="16073" spans="74:100">
      <c r="BV16073" s="62"/>
      <c r="BW16073" s="62"/>
      <c r="BX16073" s="62"/>
      <c r="BY16073" s="62"/>
      <c r="BZ16073" s="62"/>
      <c r="CA16073" s="62"/>
      <c r="CB16073" s="62"/>
      <c r="CC16073" s="62"/>
      <c r="CD16073" s="62"/>
      <c r="CE16073" s="62"/>
      <c r="CF16073" s="62"/>
      <c r="CL16073" s="35" t="s">
        <v>11726</v>
      </c>
      <c r="CM16073" s="35" t="s">
        <v>217</v>
      </c>
      <c r="CN16073" s="35" t="s">
        <v>217</v>
      </c>
      <c r="CO16073" s="52"/>
      <c r="CP16073" s="52"/>
      <c r="CQ16073" s="52"/>
      <c r="CR16073" s="52"/>
      <c r="CS16073" s="52"/>
      <c r="CT16073" s="52"/>
      <c r="CU16073" s="33"/>
      <c r="CV16073" s="33"/>
    </row>
    <row r="16074" spans="74:100">
      <c r="BV16074" s="62"/>
      <c r="BW16074" s="62"/>
      <c r="BX16074" s="62"/>
      <c r="BY16074" s="62"/>
      <c r="BZ16074" s="62"/>
      <c r="CA16074" s="62"/>
      <c r="CB16074" s="62"/>
      <c r="CC16074" s="62"/>
      <c r="CD16074" s="62"/>
      <c r="CE16074" s="62"/>
      <c r="CF16074" s="62"/>
      <c r="CL16074" s="35" t="s">
        <v>11727</v>
      </c>
      <c r="CM16074" s="35" t="s">
        <v>217</v>
      </c>
      <c r="CN16074" s="35" t="s">
        <v>217</v>
      </c>
      <c r="CO16074" s="52"/>
      <c r="CP16074" s="52"/>
      <c r="CQ16074" s="52"/>
      <c r="CR16074" s="52"/>
      <c r="CS16074" s="52"/>
      <c r="CT16074" s="52"/>
      <c r="CU16074" s="33"/>
      <c r="CV16074" s="33"/>
    </row>
    <row r="16075" spans="74:100">
      <c r="BV16075" s="62"/>
      <c r="BW16075" s="62"/>
      <c r="BX16075" s="62"/>
      <c r="BY16075" s="62"/>
      <c r="BZ16075" s="62"/>
      <c r="CA16075" s="62"/>
      <c r="CB16075" s="62"/>
      <c r="CC16075" s="62"/>
      <c r="CD16075" s="62"/>
      <c r="CE16075" s="62"/>
      <c r="CF16075" s="62"/>
      <c r="CL16075" s="35" t="s">
        <v>16348</v>
      </c>
      <c r="CM16075" s="35" t="s">
        <v>217</v>
      </c>
      <c r="CN16075" s="35" t="s">
        <v>217</v>
      </c>
      <c r="CO16075" s="52"/>
      <c r="CP16075" s="52"/>
      <c r="CQ16075" s="52"/>
      <c r="CR16075" s="52"/>
      <c r="CS16075" s="52"/>
      <c r="CT16075" s="52"/>
      <c r="CU16075" s="33"/>
      <c r="CV16075" s="33"/>
    </row>
    <row r="16076" spans="74:100">
      <c r="BV16076" s="62"/>
      <c r="BW16076" s="62"/>
      <c r="BX16076" s="62"/>
      <c r="BY16076" s="62"/>
      <c r="BZ16076" s="62"/>
      <c r="CA16076" s="62"/>
      <c r="CB16076" s="62"/>
      <c r="CC16076" s="62"/>
      <c r="CD16076" s="62"/>
      <c r="CE16076" s="62"/>
      <c r="CF16076" s="62"/>
      <c r="CL16076" s="56" t="s">
        <v>23549</v>
      </c>
      <c r="CM16076" s="56" t="s">
        <v>215</v>
      </c>
      <c r="CN16076" s="56" t="s">
        <v>215</v>
      </c>
      <c r="CO16076" s="52"/>
      <c r="CP16076" s="52"/>
      <c r="CQ16076" s="52"/>
      <c r="CR16076" s="52"/>
      <c r="CS16076" s="52"/>
      <c r="CT16076" s="52"/>
      <c r="CU16076" s="33"/>
      <c r="CV16076" s="33"/>
    </row>
    <row r="16077" spans="74:100">
      <c r="BV16077" s="62"/>
      <c r="BW16077" s="62"/>
      <c r="BX16077" s="62"/>
      <c r="BY16077" s="62"/>
      <c r="BZ16077" s="62"/>
      <c r="CA16077" s="62"/>
      <c r="CB16077" s="62"/>
      <c r="CC16077" s="62"/>
      <c r="CD16077" s="62"/>
      <c r="CE16077" s="62"/>
      <c r="CF16077" s="62"/>
      <c r="CL16077" s="35" t="s">
        <v>16570</v>
      </c>
      <c r="CM16077" s="35" t="s">
        <v>217</v>
      </c>
      <c r="CN16077" s="35" t="s">
        <v>217</v>
      </c>
      <c r="CO16077" s="52"/>
      <c r="CP16077" s="52"/>
      <c r="CQ16077" s="52"/>
      <c r="CR16077" s="52"/>
      <c r="CS16077" s="52"/>
      <c r="CT16077" s="52"/>
      <c r="CU16077" s="33"/>
      <c r="CV16077" s="33"/>
    </row>
    <row r="16078" spans="74:100">
      <c r="BV16078" s="62"/>
      <c r="BW16078" s="62"/>
      <c r="BX16078" s="62"/>
      <c r="BY16078" s="62"/>
      <c r="BZ16078" s="62"/>
      <c r="CA16078" s="62"/>
      <c r="CB16078" s="62"/>
      <c r="CC16078" s="62"/>
      <c r="CD16078" s="62"/>
      <c r="CE16078" s="62"/>
      <c r="CF16078" s="62"/>
      <c r="CL16078" s="56" t="s">
        <v>16473</v>
      </c>
      <c r="CM16078" s="56" t="s">
        <v>214</v>
      </c>
      <c r="CN16078" s="56" t="s">
        <v>214</v>
      </c>
      <c r="CO16078" s="52"/>
      <c r="CP16078" s="52"/>
      <c r="CQ16078" s="52"/>
      <c r="CR16078" s="52"/>
      <c r="CS16078" s="52"/>
      <c r="CT16078" s="52"/>
      <c r="CU16078" s="33"/>
      <c r="CV16078" s="33"/>
    </row>
    <row r="16079" spans="74:100">
      <c r="BV16079" s="62"/>
      <c r="BW16079" s="62"/>
      <c r="BX16079" s="62"/>
      <c r="BY16079" s="62"/>
      <c r="BZ16079" s="62"/>
      <c r="CA16079" s="62"/>
      <c r="CB16079" s="62"/>
      <c r="CC16079" s="62"/>
      <c r="CD16079" s="62"/>
      <c r="CE16079" s="62"/>
      <c r="CF16079" s="62"/>
      <c r="CL16079" s="56" t="s">
        <v>16473</v>
      </c>
      <c r="CM16079" s="56" t="s">
        <v>214</v>
      </c>
      <c r="CN16079" s="56" t="s">
        <v>214</v>
      </c>
      <c r="CO16079" s="52"/>
      <c r="CP16079" s="52"/>
      <c r="CQ16079" s="52"/>
      <c r="CR16079" s="52"/>
      <c r="CS16079" s="52"/>
      <c r="CT16079" s="52"/>
      <c r="CU16079" s="33"/>
      <c r="CV16079" s="33"/>
    </row>
    <row r="16080" spans="74:100">
      <c r="BV16080" s="62"/>
      <c r="BW16080" s="62"/>
      <c r="BX16080" s="62"/>
      <c r="BY16080" s="62"/>
      <c r="BZ16080" s="62"/>
      <c r="CA16080" s="62"/>
      <c r="CB16080" s="62"/>
      <c r="CC16080" s="62"/>
      <c r="CD16080" s="62"/>
      <c r="CE16080" s="62"/>
      <c r="CF16080" s="62"/>
      <c r="CL16080" s="56" t="s">
        <v>16479</v>
      </c>
      <c r="CM16080" s="56" t="s">
        <v>214</v>
      </c>
      <c r="CN16080" s="56" t="s">
        <v>214</v>
      </c>
      <c r="CO16080" s="52"/>
      <c r="CP16080" s="52"/>
      <c r="CQ16080" s="52"/>
      <c r="CR16080" s="52"/>
      <c r="CS16080" s="52"/>
      <c r="CT16080" s="52"/>
      <c r="CU16080" s="33"/>
      <c r="CV16080" s="33"/>
    </row>
    <row r="16081" spans="74:100">
      <c r="BV16081" s="62"/>
      <c r="BW16081" s="62"/>
      <c r="BX16081" s="62"/>
      <c r="BY16081" s="62"/>
      <c r="BZ16081" s="62"/>
      <c r="CA16081" s="62"/>
      <c r="CB16081" s="62"/>
      <c r="CC16081" s="62"/>
      <c r="CD16081" s="62"/>
      <c r="CE16081" s="62"/>
      <c r="CF16081" s="62"/>
      <c r="CL16081" s="35" t="s">
        <v>16464</v>
      </c>
      <c r="CM16081" s="35" t="s">
        <v>217</v>
      </c>
      <c r="CN16081" s="35" t="s">
        <v>217</v>
      </c>
      <c r="CO16081" s="52"/>
      <c r="CP16081" s="52"/>
      <c r="CQ16081" s="52"/>
      <c r="CR16081" s="52"/>
      <c r="CS16081" s="52"/>
      <c r="CT16081" s="52"/>
      <c r="CU16081" s="33"/>
      <c r="CV16081" s="33"/>
    </row>
    <row r="16082" spans="74:100">
      <c r="BV16082" s="62"/>
      <c r="BW16082" s="62"/>
      <c r="BX16082" s="62"/>
      <c r="BY16082" s="62"/>
      <c r="BZ16082" s="62"/>
      <c r="CA16082" s="62"/>
      <c r="CB16082" s="62"/>
      <c r="CC16082" s="62"/>
      <c r="CD16082" s="62"/>
      <c r="CE16082" s="62"/>
      <c r="CF16082" s="62"/>
      <c r="CL16082" s="35" t="s">
        <v>16571</v>
      </c>
      <c r="CM16082" s="35" t="s">
        <v>217</v>
      </c>
      <c r="CN16082" s="35" t="s">
        <v>217</v>
      </c>
      <c r="CO16082" s="52"/>
      <c r="CP16082" s="52"/>
      <c r="CQ16082" s="52"/>
      <c r="CR16082" s="52"/>
      <c r="CS16082" s="52"/>
      <c r="CT16082" s="52"/>
      <c r="CU16082" s="33"/>
      <c r="CV16082" s="33"/>
    </row>
    <row r="16083" spans="74:100">
      <c r="BV16083" s="62"/>
      <c r="BW16083" s="62"/>
      <c r="BX16083" s="62"/>
      <c r="BY16083" s="62"/>
      <c r="BZ16083" s="62"/>
      <c r="CA16083" s="62"/>
      <c r="CB16083" s="62"/>
      <c r="CC16083" s="62"/>
      <c r="CD16083" s="62"/>
      <c r="CE16083" s="62"/>
      <c r="CF16083" s="62"/>
      <c r="CL16083" s="35" t="s">
        <v>16467</v>
      </c>
      <c r="CM16083" s="35" t="s">
        <v>217</v>
      </c>
      <c r="CN16083" s="35" t="s">
        <v>217</v>
      </c>
      <c r="CO16083" s="52"/>
      <c r="CP16083" s="52"/>
      <c r="CQ16083" s="52"/>
      <c r="CR16083" s="52"/>
      <c r="CS16083" s="52"/>
      <c r="CT16083" s="52"/>
      <c r="CU16083" s="33"/>
      <c r="CV16083" s="33"/>
    </row>
    <row r="16084" spans="74:100">
      <c r="BV16084" s="62"/>
      <c r="BW16084" s="62"/>
      <c r="BX16084" s="62"/>
      <c r="BY16084" s="62"/>
      <c r="BZ16084" s="62"/>
      <c r="CA16084" s="62"/>
      <c r="CB16084" s="62"/>
      <c r="CC16084" s="62"/>
      <c r="CD16084" s="62"/>
      <c r="CE16084" s="62"/>
      <c r="CF16084" s="62"/>
      <c r="CL16084" s="35" t="s">
        <v>16371</v>
      </c>
      <c r="CM16084" s="35" t="s">
        <v>217</v>
      </c>
      <c r="CN16084" s="35" t="s">
        <v>217</v>
      </c>
      <c r="CO16084" s="52"/>
      <c r="CP16084" s="52"/>
      <c r="CQ16084" s="52"/>
      <c r="CR16084" s="52"/>
      <c r="CS16084" s="52"/>
      <c r="CT16084" s="52"/>
      <c r="CU16084" s="33"/>
      <c r="CV16084" s="33"/>
    </row>
    <row r="16085" spans="74:100">
      <c r="BV16085" s="62"/>
      <c r="BW16085" s="62"/>
      <c r="BX16085" s="62"/>
      <c r="BY16085" s="62"/>
      <c r="BZ16085" s="62"/>
      <c r="CA16085" s="62"/>
      <c r="CB16085" s="62"/>
      <c r="CC16085" s="62"/>
      <c r="CD16085" s="62"/>
      <c r="CE16085" s="62"/>
      <c r="CF16085" s="62"/>
      <c r="CL16085" s="35" t="s">
        <v>16372</v>
      </c>
      <c r="CM16085" s="35" t="s">
        <v>217</v>
      </c>
      <c r="CN16085" s="35" t="s">
        <v>217</v>
      </c>
      <c r="CO16085" s="52"/>
      <c r="CP16085" s="52"/>
      <c r="CQ16085" s="52"/>
      <c r="CR16085" s="52"/>
      <c r="CS16085" s="52"/>
      <c r="CT16085" s="52"/>
      <c r="CU16085" s="33"/>
      <c r="CV16085" s="33"/>
    </row>
    <row r="16086" spans="74:100">
      <c r="BV16086" s="62"/>
      <c r="BW16086" s="62"/>
      <c r="BX16086" s="62"/>
      <c r="BY16086" s="62"/>
      <c r="BZ16086" s="62"/>
      <c r="CA16086" s="62"/>
      <c r="CB16086" s="62"/>
      <c r="CC16086" s="62"/>
      <c r="CD16086" s="62"/>
      <c r="CE16086" s="62"/>
      <c r="CF16086" s="62"/>
      <c r="CL16086" s="56" t="s">
        <v>887</v>
      </c>
      <c r="CM16086" s="56" t="s">
        <v>213</v>
      </c>
      <c r="CN16086" s="56" t="s">
        <v>213</v>
      </c>
      <c r="CO16086" s="52"/>
      <c r="CP16086" s="52"/>
      <c r="CQ16086" s="52"/>
      <c r="CR16086" s="52"/>
      <c r="CS16086" s="52"/>
      <c r="CT16086" s="52"/>
      <c r="CU16086" s="33"/>
      <c r="CV16086" s="33"/>
    </row>
    <row r="16087" spans="74:100">
      <c r="BV16087" s="62"/>
      <c r="BW16087" s="62"/>
      <c r="BX16087" s="62"/>
      <c r="BY16087" s="62"/>
      <c r="BZ16087" s="62"/>
      <c r="CA16087" s="62"/>
      <c r="CB16087" s="62"/>
      <c r="CC16087" s="62"/>
      <c r="CD16087" s="62"/>
      <c r="CE16087" s="62"/>
      <c r="CF16087" s="62"/>
      <c r="CL16087" s="35" t="s">
        <v>13233</v>
      </c>
      <c r="CM16087" s="35" t="s">
        <v>217</v>
      </c>
      <c r="CN16087" s="35" t="s">
        <v>217</v>
      </c>
      <c r="CO16087" s="52"/>
      <c r="CP16087" s="52"/>
      <c r="CQ16087" s="52"/>
      <c r="CR16087" s="52"/>
      <c r="CS16087" s="52"/>
      <c r="CT16087" s="52"/>
      <c r="CU16087" s="33"/>
      <c r="CV16087" s="33"/>
    </row>
    <row r="16088" spans="74:100">
      <c r="BV16088" s="62"/>
      <c r="BW16088" s="62"/>
      <c r="BX16088" s="62"/>
      <c r="BY16088" s="62"/>
      <c r="BZ16088" s="62"/>
      <c r="CA16088" s="62"/>
      <c r="CB16088" s="62"/>
      <c r="CC16088" s="62"/>
      <c r="CD16088" s="62"/>
      <c r="CE16088" s="62"/>
      <c r="CF16088" s="62"/>
      <c r="CL16088" s="56" t="s">
        <v>10919</v>
      </c>
      <c r="CM16088" s="56" t="s">
        <v>217</v>
      </c>
      <c r="CN16088" s="56" t="s">
        <v>217</v>
      </c>
      <c r="CO16088" s="52"/>
      <c r="CP16088" s="52"/>
      <c r="CQ16088" s="52"/>
      <c r="CR16088" s="52"/>
      <c r="CS16088" s="52"/>
      <c r="CT16088" s="52"/>
      <c r="CU16088" s="33"/>
      <c r="CV16088" s="33"/>
    </row>
    <row r="16089" spans="74:100">
      <c r="BV16089" s="62"/>
      <c r="BW16089" s="62"/>
      <c r="BX16089" s="62"/>
      <c r="BY16089" s="62"/>
      <c r="BZ16089" s="62"/>
      <c r="CA16089" s="62"/>
      <c r="CB16089" s="62"/>
      <c r="CC16089" s="62"/>
      <c r="CD16089" s="62"/>
      <c r="CE16089" s="62"/>
      <c r="CF16089" s="62"/>
      <c r="CL16089" s="56" t="s">
        <v>10920</v>
      </c>
      <c r="CM16089" s="56" t="s">
        <v>217</v>
      </c>
      <c r="CN16089" s="56" t="s">
        <v>217</v>
      </c>
      <c r="CO16089" s="52"/>
      <c r="CP16089" s="52"/>
      <c r="CQ16089" s="52"/>
      <c r="CR16089" s="52"/>
      <c r="CS16089" s="52"/>
      <c r="CT16089" s="52"/>
      <c r="CU16089" s="33"/>
      <c r="CV16089" s="33"/>
    </row>
    <row r="16090" spans="74:100">
      <c r="BV16090" s="62"/>
      <c r="BW16090" s="62"/>
      <c r="BX16090" s="62"/>
      <c r="BY16090" s="62"/>
      <c r="BZ16090" s="62"/>
      <c r="CA16090" s="62"/>
      <c r="CB16090" s="62"/>
      <c r="CC16090" s="62"/>
      <c r="CD16090" s="62"/>
      <c r="CE16090" s="62"/>
      <c r="CF16090" s="62"/>
      <c r="CL16090" s="56" t="s">
        <v>10921</v>
      </c>
      <c r="CM16090" s="56" t="s">
        <v>217</v>
      </c>
      <c r="CN16090" s="56" t="s">
        <v>217</v>
      </c>
      <c r="CO16090" s="52"/>
      <c r="CP16090" s="52"/>
      <c r="CQ16090" s="52"/>
      <c r="CR16090" s="52"/>
      <c r="CS16090" s="52"/>
      <c r="CT16090" s="52"/>
      <c r="CU16090" s="33"/>
      <c r="CV16090" s="33"/>
    </row>
    <row r="16091" spans="74:100">
      <c r="BV16091" s="62"/>
      <c r="BW16091" s="62"/>
      <c r="BX16091" s="62"/>
      <c r="BY16091" s="62"/>
      <c r="BZ16091" s="62"/>
      <c r="CA16091" s="62"/>
      <c r="CB16091" s="62"/>
      <c r="CC16091" s="62"/>
      <c r="CD16091" s="62"/>
      <c r="CE16091" s="62"/>
      <c r="CF16091" s="62"/>
      <c r="CL16091" s="56" t="s">
        <v>10922</v>
      </c>
      <c r="CM16091" s="56" t="s">
        <v>217</v>
      </c>
      <c r="CN16091" s="56" t="s">
        <v>217</v>
      </c>
      <c r="CO16091" s="52"/>
      <c r="CP16091" s="52"/>
      <c r="CQ16091" s="52"/>
      <c r="CR16091" s="52"/>
      <c r="CS16091" s="52"/>
      <c r="CT16091" s="52"/>
      <c r="CU16091" s="33"/>
      <c r="CV16091" s="33"/>
    </row>
    <row r="16092" spans="74:100">
      <c r="BV16092" s="62"/>
      <c r="BW16092" s="62"/>
      <c r="BX16092" s="62"/>
      <c r="BY16092" s="62"/>
      <c r="BZ16092" s="62"/>
      <c r="CA16092" s="62"/>
      <c r="CB16092" s="62"/>
      <c r="CC16092" s="62"/>
      <c r="CD16092" s="62"/>
      <c r="CE16092" s="62"/>
      <c r="CF16092" s="62"/>
      <c r="CL16092" s="56" t="s">
        <v>10923</v>
      </c>
      <c r="CM16092" s="56" t="s">
        <v>217</v>
      </c>
      <c r="CN16092" s="56" t="s">
        <v>217</v>
      </c>
      <c r="CO16092" s="52"/>
      <c r="CP16092" s="52"/>
      <c r="CQ16092" s="52"/>
      <c r="CR16092" s="52"/>
      <c r="CS16092" s="52"/>
      <c r="CT16092" s="52"/>
      <c r="CU16092" s="33"/>
      <c r="CV16092" s="33"/>
    </row>
    <row r="16093" spans="74:100">
      <c r="BV16093" s="62"/>
      <c r="BW16093" s="62"/>
      <c r="BX16093" s="62"/>
      <c r="BY16093" s="62"/>
      <c r="BZ16093" s="62"/>
      <c r="CA16093" s="62"/>
      <c r="CB16093" s="62"/>
      <c r="CC16093" s="62"/>
      <c r="CD16093" s="62"/>
      <c r="CE16093" s="62"/>
      <c r="CF16093" s="62"/>
      <c r="CL16093" s="56" t="s">
        <v>10924</v>
      </c>
      <c r="CM16093" s="56" t="s">
        <v>217</v>
      </c>
      <c r="CN16093" s="56" t="s">
        <v>217</v>
      </c>
      <c r="CO16093" s="52"/>
      <c r="CP16093" s="52"/>
      <c r="CQ16093" s="52"/>
      <c r="CR16093" s="52"/>
      <c r="CS16093" s="52"/>
      <c r="CT16093" s="52"/>
      <c r="CU16093" s="33"/>
      <c r="CV16093" s="33"/>
    </row>
    <row r="16094" spans="74:100">
      <c r="BV16094" s="62"/>
      <c r="BW16094" s="62"/>
      <c r="BX16094" s="62"/>
      <c r="BY16094" s="62"/>
      <c r="BZ16094" s="62"/>
      <c r="CA16094" s="62"/>
      <c r="CB16094" s="62"/>
      <c r="CC16094" s="62"/>
      <c r="CD16094" s="62"/>
      <c r="CE16094" s="62"/>
      <c r="CF16094" s="62"/>
      <c r="CL16094" s="56" t="s">
        <v>10925</v>
      </c>
      <c r="CM16094" s="56" t="s">
        <v>217</v>
      </c>
      <c r="CN16094" s="56" t="s">
        <v>217</v>
      </c>
      <c r="CO16094" s="52"/>
      <c r="CP16094" s="52"/>
      <c r="CQ16094" s="52"/>
      <c r="CR16094" s="52"/>
      <c r="CS16094" s="52"/>
      <c r="CT16094" s="52"/>
      <c r="CU16094" s="33"/>
      <c r="CV16094" s="33"/>
    </row>
    <row r="16095" spans="74:100">
      <c r="BV16095" s="62"/>
      <c r="BW16095" s="62"/>
      <c r="BX16095" s="62"/>
      <c r="BY16095" s="62"/>
      <c r="BZ16095" s="62"/>
      <c r="CA16095" s="62"/>
      <c r="CB16095" s="62"/>
      <c r="CC16095" s="62"/>
      <c r="CD16095" s="62"/>
      <c r="CE16095" s="62"/>
      <c r="CF16095" s="62"/>
      <c r="CL16095" s="56" t="s">
        <v>8461</v>
      </c>
      <c r="CM16095" s="56" t="s">
        <v>215</v>
      </c>
      <c r="CN16095" s="56" t="s">
        <v>215</v>
      </c>
      <c r="CO16095" s="52"/>
      <c r="CP16095" s="52"/>
      <c r="CQ16095" s="52"/>
      <c r="CR16095" s="52"/>
      <c r="CS16095" s="52"/>
      <c r="CT16095" s="52"/>
      <c r="CU16095" s="33"/>
      <c r="CV16095" s="33"/>
    </row>
    <row r="16096" spans="74:100">
      <c r="BV16096" s="62"/>
      <c r="BW16096" s="62"/>
      <c r="BX16096" s="62"/>
      <c r="BY16096" s="62"/>
      <c r="BZ16096" s="62"/>
      <c r="CA16096" s="62"/>
      <c r="CB16096" s="62"/>
      <c r="CC16096" s="62"/>
      <c r="CD16096" s="62"/>
      <c r="CE16096" s="62"/>
      <c r="CF16096" s="62"/>
      <c r="CL16096" s="56" t="s">
        <v>16494</v>
      </c>
      <c r="CM16096" s="56" t="s">
        <v>215</v>
      </c>
      <c r="CN16096" s="56" t="s">
        <v>215</v>
      </c>
      <c r="CO16096" s="52"/>
      <c r="CP16096" s="52"/>
      <c r="CQ16096" s="52"/>
      <c r="CR16096" s="52"/>
      <c r="CS16096" s="52"/>
      <c r="CT16096" s="52"/>
      <c r="CU16096" s="33"/>
      <c r="CV16096" s="33"/>
    </row>
    <row r="16097" spans="74:100">
      <c r="BV16097" s="62"/>
      <c r="BW16097" s="62"/>
      <c r="BX16097" s="62"/>
      <c r="BY16097" s="62"/>
      <c r="BZ16097" s="62"/>
      <c r="CA16097" s="62"/>
      <c r="CB16097" s="62"/>
      <c r="CC16097" s="62"/>
      <c r="CD16097" s="62"/>
      <c r="CE16097" s="62"/>
      <c r="CF16097" s="62"/>
      <c r="CL16097" s="56" t="s">
        <v>16495</v>
      </c>
      <c r="CM16097" s="56" t="s">
        <v>215</v>
      </c>
      <c r="CN16097" s="56" t="s">
        <v>215</v>
      </c>
      <c r="CO16097" s="52"/>
      <c r="CP16097" s="52"/>
      <c r="CQ16097" s="52"/>
      <c r="CR16097" s="52"/>
      <c r="CS16097" s="52"/>
      <c r="CT16097" s="52"/>
      <c r="CU16097" s="33"/>
      <c r="CV16097" s="33"/>
    </row>
    <row r="16098" spans="74:100">
      <c r="BV16098" s="62"/>
      <c r="BW16098" s="62"/>
      <c r="BX16098" s="62"/>
      <c r="BY16098" s="62"/>
      <c r="BZ16098" s="62"/>
      <c r="CA16098" s="62"/>
      <c r="CB16098" s="62"/>
      <c r="CC16098" s="62"/>
      <c r="CD16098" s="62"/>
      <c r="CE16098" s="62"/>
      <c r="CF16098" s="62"/>
      <c r="CL16098" s="56" t="s">
        <v>888</v>
      </c>
      <c r="CM16098" s="56" t="s">
        <v>215</v>
      </c>
      <c r="CN16098" s="56" t="s">
        <v>215</v>
      </c>
      <c r="CO16098" s="52"/>
      <c r="CP16098" s="52"/>
      <c r="CQ16098" s="52"/>
      <c r="CR16098" s="52"/>
      <c r="CS16098" s="52"/>
      <c r="CT16098" s="52"/>
      <c r="CU16098" s="33"/>
      <c r="CV16098" s="33"/>
    </row>
    <row r="16099" spans="74:100">
      <c r="BV16099" s="62"/>
      <c r="BW16099" s="62"/>
      <c r="BX16099" s="62"/>
      <c r="BY16099" s="62"/>
      <c r="BZ16099" s="62"/>
      <c r="CA16099" s="62"/>
      <c r="CB16099" s="62"/>
      <c r="CC16099" s="62"/>
      <c r="CD16099" s="62"/>
      <c r="CE16099" s="62"/>
      <c r="CF16099" s="62"/>
      <c r="CL16099" s="35" t="s">
        <v>16572</v>
      </c>
      <c r="CM16099" s="35" t="s">
        <v>217</v>
      </c>
      <c r="CN16099" s="35" t="s">
        <v>217</v>
      </c>
      <c r="CO16099" s="52"/>
      <c r="CP16099" s="52"/>
      <c r="CQ16099" s="52"/>
      <c r="CR16099" s="52"/>
      <c r="CS16099" s="52"/>
      <c r="CT16099" s="52"/>
      <c r="CU16099" s="33"/>
      <c r="CV16099" s="33"/>
    </row>
    <row r="16100" spans="74:100">
      <c r="BV16100" s="62"/>
      <c r="BW16100" s="62"/>
      <c r="BX16100" s="62"/>
      <c r="BY16100" s="62"/>
      <c r="BZ16100" s="62"/>
      <c r="CA16100" s="62"/>
      <c r="CB16100" s="62"/>
      <c r="CC16100" s="62"/>
      <c r="CD16100" s="62"/>
      <c r="CE16100" s="62"/>
      <c r="CF16100" s="62"/>
      <c r="CL16100" s="56" t="s">
        <v>16390</v>
      </c>
      <c r="CM16100" s="56" t="s">
        <v>216</v>
      </c>
      <c r="CN16100" s="56" t="s">
        <v>216</v>
      </c>
      <c r="CO16100" s="52"/>
      <c r="CP16100" s="52"/>
      <c r="CQ16100" s="52"/>
      <c r="CR16100" s="52"/>
      <c r="CS16100" s="52"/>
      <c r="CT16100" s="52"/>
      <c r="CU16100" s="33"/>
      <c r="CV16100" s="33"/>
    </row>
    <row r="16101" spans="74:100">
      <c r="BV16101" s="62"/>
      <c r="BW16101" s="62"/>
      <c r="BX16101" s="62"/>
      <c r="BY16101" s="62"/>
      <c r="BZ16101" s="62"/>
      <c r="CA16101" s="62"/>
      <c r="CB16101" s="62"/>
      <c r="CC16101" s="62"/>
      <c r="CD16101" s="62"/>
      <c r="CE16101" s="62"/>
      <c r="CF16101" s="62"/>
      <c r="CL16101" s="56" t="s">
        <v>16410</v>
      </c>
      <c r="CM16101" s="56" t="s">
        <v>215</v>
      </c>
      <c r="CN16101" s="56" t="s">
        <v>215</v>
      </c>
      <c r="CO16101" s="52"/>
      <c r="CP16101" s="52"/>
      <c r="CQ16101" s="52"/>
      <c r="CR16101" s="52"/>
      <c r="CS16101" s="52"/>
      <c r="CT16101" s="52"/>
      <c r="CU16101" s="33"/>
      <c r="CV16101" s="33"/>
    </row>
    <row r="16102" spans="74:100">
      <c r="BV16102" s="62"/>
      <c r="BW16102" s="62"/>
      <c r="BX16102" s="62"/>
      <c r="BY16102" s="62"/>
      <c r="BZ16102" s="62"/>
      <c r="CA16102" s="62"/>
      <c r="CB16102" s="62"/>
      <c r="CC16102" s="62"/>
      <c r="CD16102" s="62"/>
      <c r="CE16102" s="62"/>
      <c r="CF16102" s="62"/>
      <c r="CL16102" s="56" t="s">
        <v>16391</v>
      </c>
      <c r="CM16102" s="56" t="s">
        <v>216</v>
      </c>
      <c r="CN16102" s="56" t="s">
        <v>216</v>
      </c>
      <c r="CO16102" s="52"/>
      <c r="CP16102" s="52"/>
      <c r="CQ16102" s="52"/>
      <c r="CR16102" s="52"/>
      <c r="CS16102" s="52"/>
      <c r="CT16102" s="52"/>
      <c r="CU16102" s="33"/>
      <c r="CV16102" s="33"/>
    </row>
    <row r="16103" spans="74:100">
      <c r="BV16103" s="62"/>
      <c r="BW16103" s="62"/>
      <c r="BX16103" s="62"/>
      <c r="BY16103" s="62"/>
      <c r="BZ16103" s="62"/>
      <c r="CA16103" s="62"/>
      <c r="CB16103" s="62"/>
      <c r="CC16103" s="62"/>
      <c r="CD16103" s="62"/>
      <c r="CE16103" s="62"/>
      <c r="CF16103" s="62"/>
      <c r="CL16103" s="56" t="s">
        <v>23550</v>
      </c>
      <c r="CM16103" s="56" t="s">
        <v>216</v>
      </c>
      <c r="CN16103" s="56" t="s">
        <v>216</v>
      </c>
      <c r="CO16103" s="52"/>
      <c r="CP16103" s="52"/>
      <c r="CQ16103" s="52"/>
      <c r="CR16103" s="52"/>
      <c r="CS16103" s="52"/>
      <c r="CT16103" s="52"/>
      <c r="CU16103" s="33"/>
      <c r="CV16103" s="33"/>
    </row>
    <row r="16104" spans="74:100">
      <c r="BV16104" s="62"/>
      <c r="BW16104" s="62"/>
      <c r="BX16104" s="62"/>
      <c r="BY16104" s="62"/>
      <c r="BZ16104" s="62"/>
      <c r="CA16104" s="62"/>
      <c r="CB16104" s="62"/>
      <c r="CC16104" s="62"/>
      <c r="CD16104" s="62"/>
      <c r="CE16104" s="62"/>
      <c r="CF16104" s="62"/>
      <c r="CL16104" s="56" t="s">
        <v>16392</v>
      </c>
      <c r="CM16104" s="56" t="s">
        <v>216</v>
      </c>
      <c r="CN16104" s="56" t="s">
        <v>216</v>
      </c>
      <c r="CO16104" s="52"/>
      <c r="CP16104" s="52"/>
      <c r="CQ16104" s="52"/>
      <c r="CR16104" s="52"/>
      <c r="CS16104" s="52"/>
      <c r="CT16104" s="52"/>
      <c r="CU16104" s="33"/>
      <c r="CV16104" s="33"/>
    </row>
    <row r="16105" spans="74:100">
      <c r="BV16105" s="62"/>
      <c r="BW16105" s="62"/>
      <c r="BX16105" s="62"/>
      <c r="BY16105" s="62"/>
      <c r="BZ16105" s="62"/>
      <c r="CA16105" s="62"/>
      <c r="CB16105" s="62"/>
      <c r="CC16105" s="62"/>
      <c r="CD16105" s="62"/>
      <c r="CE16105" s="62"/>
      <c r="CF16105" s="62"/>
      <c r="CL16105" s="56" t="s">
        <v>16398</v>
      </c>
      <c r="CM16105" s="56" t="s">
        <v>216</v>
      </c>
      <c r="CN16105" s="56" t="s">
        <v>216</v>
      </c>
      <c r="CO16105" s="52"/>
      <c r="CP16105" s="52"/>
      <c r="CQ16105" s="52"/>
      <c r="CR16105" s="52"/>
      <c r="CS16105" s="52"/>
      <c r="CT16105" s="52"/>
      <c r="CU16105" s="33"/>
      <c r="CV16105" s="33"/>
    </row>
    <row r="16106" spans="74:100">
      <c r="BV16106" s="62"/>
      <c r="BW16106" s="62"/>
      <c r="BX16106" s="62"/>
      <c r="BY16106" s="62"/>
      <c r="BZ16106" s="62"/>
      <c r="CA16106" s="62"/>
      <c r="CB16106" s="62"/>
      <c r="CC16106" s="62"/>
      <c r="CD16106" s="62"/>
      <c r="CE16106" s="62"/>
      <c r="CF16106" s="62"/>
      <c r="CL16106" s="56" t="s">
        <v>10926</v>
      </c>
      <c r="CM16106" s="56" t="s">
        <v>217</v>
      </c>
      <c r="CN16106" s="56" t="s">
        <v>217</v>
      </c>
      <c r="CO16106" s="52"/>
      <c r="CP16106" s="52"/>
      <c r="CQ16106" s="52"/>
      <c r="CR16106" s="52"/>
      <c r="CS16106" s="52"/>
      <c r="CT16106" s="52"/>
      <c r="CU16106" s="33"/>
      <c r="CV16106" s="33"/>
    </row>
    <row r="16107" spans="74:100">
      <c r="BV16107" s="62"/>
      <c r="BW16107" s="62"/>
      <c r="BX16107" s="62"/>
      <c r="BY16107" s="62"/>
      <c r="BZ16107" s="62"/>
      <c r="CA16107" s="62"/>
      <c r="CB16107" s="62"/>
      <c r="CC16107" s="62"/>
      <c r="CD16107" s="62"/>
      <c r="CE16107" s="62"/>
      <c r="CF16107" s="62"/>
      <c r="CL16107" s="56" t="s">
        <v>23551</v>
      </c>
      <c r="CM16107" s="56" t="s">
        <v>214</v>
      </c>
      <c r="CN16107" s="56" t="s">
        <v>214</v>
      </c>
      <c r="CO16107" s="52"/>
      <c r="CP16107" s="52"/>
      <c r="CQ16107" s="52"/>
      <c r="CR16107" s="52"/>
      <c r="CS16107" s="52"/>
      <c r="CT16107" s="52"/>
      <c r="CU16107" s="33"/>
      <c r="CV16107" s="33"/>
    </row>
    <row r="16108" spans="74:100">
      <c r="BV16108" s="62"/>
      <c r="BW16108" s="62"/>
      <c r="BX16108" s="62"/>
      <c r="BY16108" s="62"/>
      <c r="BZ16108" s="62"/>
      <c r="CA16108" s="62"/>
      <c r="CB16108" s="62"/>
      <c r="CC16108" s="62"/>
      <c r="CD16108" s="62"/>
      <c r="CE16108" s="62"/>
      <c r="CF16108" s="62"/>
      <c r="CL16108" s="56" t="s">
        <v>889</v>
      </c>
      <c r="CM16108" s="56" t="s">
        <v>213</v>
      </c>
      <c r="CN16108" s="56" t="s">
        <v>213</v>
      </c>
      <c r="CO16108" s="52"/>
      <c r="CP16108" s="52"/>
      <c r="CQ16108" s="52"/>
      <c r="CR16108" s="52"/>
      <c r="CS16108" s="52"/>
      <c r="CT16108" s="52"/>
      <c r="CU16108" s="33"/>
      <c r="CV16108" s="33"/>
    </row>
    <row r="16109" spans="74:100">
      <c r="BV16109" s="62"/>
      <c r="BW16109" s="62"/>
      <c r="BX16109" s="62"/>
      <c r="BY16109" s="62"/>
      <c r="BZ16109" s="62"/>
      <c r="CA16109" s="62"/>
      <c r="CB16109" s="62"/>
      <c r="CC16109" s="62"/>
      <c r="CD16109" s="62"/>
      <c r="CE16109" s="62"/>
      <c r="CF16109" s="62"/>
      <c r="CL16109" s="56" t="s">
        <v>10927</v>
      </c>
      <c r="CM16109" s="56" t="s">
        <v>217</v>
      </c>
      <c r="CN16109" s="56" t="s">
        <v>217</v>
      </c>
      <c r="CO16109" s="52"/>
      <c r="CP16109" s="52"/>
      <c r="CQ16109" s="52"/>
      <c r="CR16109" s="52"/>
      <c r="CS16109" s="52"/>
      <c r="CT16109" s="52"/>
      <c r="CU16109" s="33"/>
      <c r="CV16109" s="33"/>
    </row>
    <row r="16110" spans="74:100">
      <c r="BV16110" s="62"/>
      <c r="BW16110" s="62"/>
      <c r="BX16110" s="62"/>
      <c r="BY16110" s="62"/>
      <c r="BZ16110" s="62"/>
      <c r="CA16110" s="62"/>
      <c r="CB16110" s="62"/>
      <c r="CC16110" s="62"/>
      <c r="CD16110" s="62"/>
      <c r="CE16110" s="62"/>
      <c r="CF16110" s="62"/>
      <c r="CL16110" s="56" t="s">
        <v>890</v>
      </c>
      <c r="CM16110" s="56" t="s">
        <v>214</v>
      </c>
      <c r="CN16110" s="56" t="s">
        <v>214</v>
      </c>
      <c r="CO16110" s="52"/>
      <c r="CP16110" s="52"/>
      <c r="CQ16110" s="52"/>
      <c r="CR16110" s="52"/>
      <c r="CS16110" s="52"/>
      <c r="CT16110" s="52"/>
      <c r="CU16110" s="33"/>
      <c r="CV16110" s="33"/>
    </row>
    <row r="16111" spans="74:100">
      <c r="BV16111" s="62"/>
      <c r="BW16111" s="62"/>
      <c r="BX16111" s="62"/>
      <c r="BY16111" s="62"/>
      <c r="BZ16111" s="62"/>
      <c r="CA16111" s="62"/>
      <c r="CB16111" s="62"/>
      <c r="CC16111" s="62"/>
      <c r="CD16111" s="62"/>
      <c r="CE16111" s="62"/>
      <c r="CF16111" s="62"/>
      <c r="CL16111" s="56" t="s">
        <v>891</v>
      </c>
      <c r="CM16111" s="56" t="s">
        <v>214</v>
      </c>
      <c r="CN16111" s="56" t="s">
        <v>214</v>
      </c>
      <c r="CO16111" s="52"/>
      <c r="CP16111" s="52"/>
      <c r="CQ16111" s="52"/>
      <c r="CR16111" s="52"/>
      <c r="CS16111" s="52"/>
      <c r="CT16111" s="52"/>
      <c r="CU16111" s="33"/>
      <c r="CV16111" s="33"/>
    </row>
    <row r="16112" spans="74:100">
      <c r="BV16112" s="62"/>
      <c r="BW16112" s="62"/>
      <c r="BX16112" s="62"/>
      <c r="BY16112" s="62"/>
      <c r="BZ16112" s="62"/>
      <c r="CA16112" s="62"/>
      <c r="CB16112" s="62"/>
      <c r="CC16112" s="62"/>
      <c r="CD16112" s="62"/>
      <c r="CE16112" s="62"/>
      <c r="CF16112" s="62"/>
      <c r="CL16112" s="56" t="s">
        <v>16480</v>
      </c>
      <c r="CM16112" s="56" t="s">
        <v>214</v>
      </c>
      <c r="CN16112" s="56" t="s">
        <v>214</v>
      </c>
      <c r="CO16112" s="52"/>
      <c r="CP16112" s="52"/>
      <c r="CQ16112" s="52"/>
      <c r="CR16112" s="52"/>
      <c r="CS16112" s="52"/>
      <c r="CT16112" s="52"/>
      <c r="CU16112" s="33"/>
      <c r="CV16112" s="33"/>
    </row>
    <row r="16113" spans="74:100">
      <c r="BV16113" s="62"/>
      <c r="BW16113" s="62"/>
      <c r="BX16113" s="62"/>
      <c r="BY16113" s="62"/>
      <c r="BZ16113" s="62"/>
      <c r="CA16113" s="62"/>
      <c r="CB16113" s="62"/>
      <c r="CC16113" s="62"/>
      <c r="CD16113" s="62"/>
      <c r="CE16113" s="62"/>
      <c r="CF16113" s="62"/>
      <c r="CL16113" s="35" t="s">
        <v>29112</v>
      </c>
      <c r="CM16113" s="35" t="s">
        <v>217</v>
      </c>
      <c r="CN16113" s="35" t="s">
        <v>217</v>
      </c>
      <c r="CO16113" s="52"/>
      <c r="CP16113" s="52"/>
      <c r="CQ16113" s="52"/>
      <c r="CR16113" s="52"/>
      <c r="CS16113" s="52"/>
      <c r="CT16113" s="52"/>
      <c r="CU16113" s="33"/>
      <c r="CV16113" s="33"/>
    </row>
    <row r="16114" spans="74:100">
      <c r="BV16114" s="62"/>
      <c r="BW16114" s="62"/>
      <c r="BX16114" s="62"/>
      <c r="BY16114" s="62"/>
      <c r="BZ16114" s="62"/>
      <c r="CA16114" s="62"/>
      <c r="CB16114" s="62"/>
      <c r="CC16114" s="62"/>
      <c r="CD16114" s="62"/>
      <c r="CE16114" s="62"/>
      <c r="CF16114" s="62"/>
      <c r="CL16114" s="56" t="s">
        <v>23552</v>
      </c>
      <c r="CM16114" s="56" t="s">
        <v>214</v>
      </c>
      <c r="CN16114" s="56" t="s">
        <v>214</v>
      </c>
      <c r="CO16114" s="52"/>
      <c r="CP16114" s="52"/>
      <c r="CQ16114" s="52"/>
      <c r="CR16114" s="52"/>
      <c r="CS16114" s="52"/>
      <c r="CT16114" s="52"/>
      <c r="CU16114" s="33"/>
      <c r="CV16114" s="33"/>
    </row>
    <row r="16115" spans="74:100">
      <c r="BV16115" s="62"/>
      <c r="BW16115" s="62"/>
      <c r="BX16115" s="62"/>
      <c r="BY16115" s="62"/>
      <c r="BZ16115" s="62"/>
      <c r="CA16115" s="62"/>
      <c r="CB16115" s="62"/>
      <c r="CC16115" s="62"/>
      <c r="CD16115" s="62"/>
      <c r="CE16115" s="62"/>
      <c r="CF16115" s="62"/>
      <c r="CL16115" s="56" t="s">
        <v>16471</v>
      </c>
      <c r="CM16115" s="56" t="s">
        <v>214</v>
      </c>
      <c r="CN16115" s="56" t="s">
        <v>214</v>
      </c>
      <c r="CO16115" s="52"/>
      <c r="CP16115" s="52"/>
      <c r="CQ16115" s="52"/>
      <c r="CR16115" s="52"/>
      <c r="CS16115" s="52"/>
      <c r="CT16115" s="52"/>
      <c r="CU16115" s="33"/>
      <c r="CV16115" s="33"/>
    </row>
    <row r="16116" spans="74:100">
      <c r="BV16116" s="62"/>
      <c r="BW16116" s="62"/>
      <c r="BX16116" s="62"/>
      <c r="BY16116" s="62"/>
      <c r="BZ16116" s="62"/>
      <c r="CA16116" s="62"/>
      <c r="CB16116" s="62"/>
      <c r="CC16116" s="62"/>
      <c r="CD16116" s="62"/>
      <c r="CE16116" s="62"/>
      <c r="CF16116" s="62"/>
      <c r="CL16116" s="56" t="s">
        <v>16481</v>
      </c>
      <c r="CM16116" s="56" t="s">
        <v>214</v>
      </c>
      <c r="CN16116" s="56" t="s">
        <v>214</v>
      </c>
      <c r="CO16116" s="52"/>
      <c r="CP16116" s="52"/>
      <c r="CQ16116" s="52"/>
      <c r="CR16116" s="52"/>
      <c r="CS16116" s="52"/>
      <c r="CT16116" s="52"/>
      <c r="CU16116" s="33"/>
      <c r="CV16116" s="33"/>
    </row>
    <row r="16117" spans="74:100">
      <c r="BV16117" s="62"/>
      <c r="BW16117" s="62"/>
      <c r="BX16117" s="62"/>
      <c r="BY16117" s="62"/>
      <c r="BZ16117" s="62"/>
      <c r="CA16117" s="62"/>
      <c r="CB16117" s="62"/>
      <c r="CC16117" s="62"/>
      <c r="CD16117" s="62"/>
      <c r="CE16117" s="62"/>
      <c r="CF16117" s="62"/>
      <c r="CL16117" s="56" t="s">
        <v>16524</v>
      </c>
      <c r="CM16117" s="56" t="s">
        <v>214</v>
      </c>
      <c r="CN16117" s="56" t="s">
        <v>214</v>
      </c>
      <c r="CO16117" s="52"/>
      <c r="CP16117" s="52"/>
      <c r="CQ16117" s="52"/>
      <c r="CR16117" s="52"/>
      <c r="CS16117" s="52"/>
      <c r="CT16117" s="52"/>
      <c r="CU16117" s="33"/>
      <c r="CV16117" s="33"/>
    </row>
    <row r="16118" spans="74:100">
      <c r="BV16118" s="62"/>
      <c r="BW16118" s="62"/>
      <c r="BX16118" s="62"/>
      <c r="BY16118" s="62"/>
      <c r="BZ16118" s="62"/>
      <c r="CA16118" s="62"/>
      <c r="CB16118" s="62"/>
      <c r="CC16118" s="62"/>
      <c r="CD16118" s="62"/>
      <c r="CE16118" s="62"/>
      <c r="CF16118" s="62"/>
      <c r="CL16118" s="56" t="s">
        <v>23553</v>
      </c>
      <c r="CM16118" s="56" t="s">
        <v>214</v>
      </c>
      <c r="CN16118" s="56" t="s">
        <v>214</v>
      </c>
      <c r="CO16118" s="52"/>
      <c r="CP16118" s="52"/>
      <c r="CQ16118" s="52"/>
      <c r="CR16118" s="52"/>
      <c r="CS16118" s="52"/>
      <c r="CT16118" s="52"/>
      <c r="CU16118" s="33"/>
      <c r="CV16118" s="33"/>
    </row>
    <row r="16119" spans="74:100">
      <c r="BV16119" s="62"/>
      <c r="BW16119" s="62"/>
      <c r="BX16119" s="62"/>
      <c r="BY16119" s="62"/>
      <c r="BZ16119" s="62"/>
      <c r="CA16119" s="62"/>
      <c r="CB16119" s="62"/>
      <c r="CC16119" s="62"/>
      <c r="CD16119" s="62"/>
      <c r="CE16119" s="62"/>
      <c r="CF16119" s="62"/>
      <c r="CL16119" s="35" t="s">
        <v>29113</v>
      </c>
      <c r="CM16119" s="35" t="s">
        <v>217</v>
      </c>
      <c r="CN16119" s="35" t="s">
        <v>217</v>
      </c>
      <c r="CO16119" s="52"/>
      <c r="CP16119" s="52"/>
      <c r="CQ16119" s="52"/>
      <c r="CR16119" s="52"/>
      <c r="CS16119" s="52"/>
      <c r="CT16119" s="52"/>
      <c r="CU16119" s="33"/>
      <c r="CV16119" s="33"/>
    </row>
    <row r="16120" spans="74:100">
      <c r="BV16120" s="62"/>
      <c r="BW16120" s="62"/>
      <c r="BX16120" s="62"/>
      <c r="BY16120" s="62"/>
      <c r="BZ16120" s="62"/>
      <c r="CA16120" s="62"/>
      <c r="CB16120" s="62"/>
      <c r="CC16120" s="62"/>
      <c r="CD16120" s="62"/>
      <c r="CE16120" s="62"/>
      <c r="CF16120" s="62"/>
      <c r="CL16120" s="56" t="s">
        <v>16482</v>
      </c>
      <c r="CM16120" s="56" t="s">
        <v>214</v>
      </c>
      <c r="CN16120" s="56" t="s">
        <v>214</v>
      </c>
      <c r="CO16120" s="52"/>
      <c r="CP16120" s="52"/>
      <c r="CQ16120" s="52"/>
      <c r="CR16120" s="52"/>
      <c r="CS16120" s="52"/>
      <c r="CT16120" s="52"/>
      <c r="CU16120" s="33"/>
      <c r="CV16120" s="33"/>
    </row>
    <row r="16121" spans="74:100">
      <c r="BV16121" s="62"/>
      <c r="BW16121" s="62"/>
      <c r="BX16121" s="62"/>
      <c r="BY16121" s="62"/>
      <c r="BZ16121" s="62"/>
      <c r="CA16121" s="62"/>
      <c r="CB16121" s="62"/>
      <c r="CC16121" s="62"/>
      <c r="CD16121" s="62"/>
      <c r="CE16121" s="62"/>
      <c r="CF16121" s="62"/>
      <c r="CL16121" s="35" t="s">
        <v>16486</v>
      </c>
      <c r="CM16121" s="35" t="s">
        <v>217</v>
      </c>
      <c r="CN16121" s="35" t="s">
        <v>217</v>
      </c>
      <c r="CO16121" s="52"/>
      <c r="CP16121" s="52"/>
      <c r="CQ16121" s="52"/>
      <c r="CR16121" s="52"/>
      <c r="CS16121" s="52"/>
      <c r="CT16121" s="52"/>
      <c r="CU16121" s="33"/>
      <c r="CV16121" s="33"/>
    </row>
    <row r="16122" spans="74:100">
      <c r="BV16122" s="62"/>
      <c r="BW16122" s="62"/>
      <c r="BX16122" s="62"/>
      <c r="BY16122" s="62"/>
      <c r="BZ16122" s="62"/>
      <c r="CA16122" s="62"/>
      <c r="CB16122" s="62"/>
      <c r="CC16122" s="62"/>
      <c r="CD16122" s="62"/>
      <c r="CE16122" s="62"/>
      <c r="CF16122" s="62"/>
      <c r="CL16122" s="35" t="s">
        <v>16487</v>
      </c>
      <c r="CM16122" s="35" t="s">
        <v>217</v>
      </c>
      <c r="CN16122" s="35" t="s">
        <v>217</v>
      </c>
      <c r="CO16122" s="52"/>
      <c r="CP16122" s="52"/>
      <c r="CQ16122" s="52"/>
      <c r="CR16122" s="52"/>
      <c r="CS16122" s="52"/>
      <c r="CT16122" s="52"/>
      <c r="CU16122" s="33"/>
      <c r="CV16122" s="33"/>
    </row>
    <row r="16123" spans="74:100">
      <c r="BV16123" s="62"/>
      <c r="BW16123" s="62"/>
      <c r="BX16123" s="62"/>
      <c r="BY16123" s="62"/>
      <c r="BZ16123" s="62"/>
      <c r="CA16123" s="62"/>
      <c r="CB16123" s="62"/>
      <c r="CC16123" s="62"/>
      <c r="CD16123" s="62"/>
      <c r="CE16123" s="62"/>
      <c r="CF16123" s="62"/>
      <c r="CL16123" s="35" t="s">
        <v>16488</v>
      </c>
      <c r="CM16123" s="35" t="s">
        <v>217</v>
      </c>
      <c r="CN16123" s="35" t="s">
        <v>217</v>
      </c>
      <c r="CO16123" s="52"/>
      <c r="CP16123" s="52"/>
      <c r="CQ16123" s="52"/>
      <c r="CR16123" s="52"/>
      <c r="CS16123" s="52"/>
      <c r="CT16123" s="52"/>
      <c r="CU16123" s="33"/>
      <c r="CV16123" s="33"/>
    </row>
    <row r="16124" spans="74:100">
      <c r="BV16124" s="62"/>
      <c r="BW16124" s="62"/>
      <c r="BX16124" s="62"/>
      <c r="BY16124" s="62"/>
      <c r="BZ16124" s="62"/>
      <c r="CA16124" s="62"/>
      <c r="CB16124" s="62"/>
      <c r="CC16124" s="62"/>
      <c r="CD16124" s="62"/>
      <c r="CE16124" s="62"/>
      <c r="CF16124" s="62"/>
      <c r="CL16124" s="35" t="s">
        <v>16489</v>
      </c>
      <c r="CM16124" s="35" t="s">
        <v>217</v>
      </c>
      <c r="CN16124" s="35" t="s">
        <v>217</v>
      </c>
      <c r="CO16124" s="52"/>
      <c r="CP16124" s="52"/>
      <c r="CQ16124" s="52"/>
      <c r="CR16124" s="52"/>
      <c r="CS16124" s="52"/>
      <c r="CT16124" s="52"/>
      <c r="CU16124" s="33"/>
      <c r="CV16124" s="33"/>
    </row>
    <row r="16125" spans="74:100">
      <c r="BV16125" s="62"/>
      <c r="BW16125" s="62"/>
      <c r="BX16125" s="62"/>
      <c r="BY16125" s="62"/>
      <c r="BZ16125" s="62"/>
      <c r="CA16125" s="62"/>
      <c r="CB16125" s="62"/>
      <c r="CC16125" s="62"/>
      <c r="CD16125" s="62"/>
      <c r="CE16125" s="62"/>
      <c r="CF16125" s="62"/>
      <c r="CL16125" s="56" t="s">
        <v>892</v>
      </c>
      <c r="CM16125" s="56" t="s">
        <v>215</v>
      </c>
      <c r="CN16125" s="56" t="s">
        <v>215</v>
      </c>
      <c r="CO16125" s="52"/>
      <c r="CP16125" s="52"/>
      <c r="CQ16125" s="52"/>
      <c r="CR16125" s="52"/>
      <c r="CS16125" s="52"/>
      <c r="CT16125" s="52"/>
      <c r="CU16125" s="33"/>
      <c r="CV16125" s="33"/>
    </row>
    <row r="16126" spans="74:100">
      <c r="BV16126" s="62"/>
      <c r="BW16126" s="62"/>
      <c r="BX16126" s="62"/>
      <c r="BY16126" s="62"/>
      <c r="BZ16126" s="62"/>
      <c r="CA16126" s="62"/>
      <c r="CB16126" s="62"/>
      <c r="CC16126" s="62"/>
      <c r="CD16126" s="62"/>
      <c r="CE16126" s="62"/>
      <c r="CF16126" s="62"/>
      <c r="CL16126" s="56" t="s">
        <v>16496</v>
      </c>
      <c r="CM16126" s="56" t="s">
        <v>215</v>
      </c>
      <c r="CN16126" s="56" t="s">
        <v>215</v>
      </c>
      <c r="CO16126" s="52"/>
      <c r="CP16126" s="52"/>
      <c r="CQ16126" s="52"/>
      <c r="CR16126" s="52"/>
      <c r="CS16126" s="52"/>
      <c r="CT16126" s="52"/>
      <c r="CU16126" s="33"/>
      <c r="CV16126" s="33"/>
    </row>
    <row r="16127" spans="74:100">
      <c r="BV16127" s="62"/>
      <c r="BW16127" s="62"/>
      <c r="BX16127" s="62"/>
      <c r="BY16127" s="62"/>
      <c r="BZ16127" s="62"/>
      <c r="CA16127" s="62"/>
      <c r="CB16127" s="62"/>
      <c r="CC16127" s="62"/>
      <c r="CD16127" s="62"/>
      <c r="CE16127" s="62"/>
      <c r="CF16127" s="62"/>
      <c r="CL16127" s="56" t="s">
        <v>16431</v>
      </c>
      <c r="CM16127" s="56" t="s">
        <v>214</v>
      </c>
      <c r="CN16127" s="56" t="s">
        <v>214</v>
      </c>
      <c r="CO16127" s="52"/>
      <c r="CP16127" s="52"/>
      <c r="CQ16127" s="52"/>
      <c r="CR16127" s="52"/>
      <c r="CS16127" s="52"/>
      <c r="CT16127" s="52"/>
      <c r="CU16127" s="33"/>
      <c r="CV16127" s="33"/>
    </row>
    <row r="16128" spans="74:100">
      <c r="BV16128" s="62"/>
      <c r="BW16128" s="62"/>
      <c r="BX16128" s="62"/>
      <c r="BY16128" s="62"/>
      <c r="BZ16128" s="62"/>
      <c r="CA16128" s="62"/>
      <c r="CB16128" s="62"/>
      <c r="CC16128" s="62"/>
      <c r="CD16128" s="62"/>
      <c r="CE16128" s="62"/>
      <c r="CF16128" s="62"/>
      <c r="CL16128" s="56" t="s">
        <v>16445</v>
      </c>
      <c r="CM16128" s="56" t="s">
        <v>214</v>
      </c>
      <c r="CN16128" s="56" t="s">
        <v>214</v>
      </c>
      <c r="CO16128" s="52"/>
      <c r="CP16128" s="52"/>
      <c r="CQ16128" s="52"/>
      <c r="CR16128" s="52"/>
      <c r="CS16128" s="52"/>
      <c r="CT16128" s="52"/>
      <c r="CU16128" s="33"/>
      <c r="CV16128" s="33"/>
    </row>
    <row r="16129" spans="74:100">
      <c r="BV16129" s="62"/>
      <c r="BW16129" s="62"/>
      <c r="BX16129" s="62"/>
      <c r="BY16129" s="62"/>
      <c r="BZ16129" s="62"/>
      <c r="CA16129" s="62"/>
      <c r="CB16129" s="62"/>
      <c r="CC16129" s="62"/>
      <c r="CD16129" s="62"/>
      <c r="CE16129" s="62"/>
      <c r="CF16129" s="62"/>
      <c r="CL16129" s="56" t="s">
        <v>16446</v>
      </c>
      <c r="CM16129" s="56" t="s">
        <v>214</v>
      </c>
      <c r="CN16129" s="56" t="s">
        <v>214</v>
      </c>
      <c r="CO16129" s="52"/>
      <c r="CP16129" s="52"/>
      <c r="CQ16129" s="52"/>
      <c r="CR16129" s="52"/>
      <c r="CS16129" s="52"/>
      <c r="CT16129" s="52"/>
      <c r="CU16129" s="33"/>
      <c r="CV16129" s="33"/>
    </row>
    <row r="16130" spans="74:100">
      <c r="BV16130" s="62"/>
      <c r="BW16130" s="62"/>
      <c r="BX16130" s="62"/>
      <c r="BY16130" s="62"/>
      <c r="BZ16130" s="62"/>
      <c r="CA16130" s="62"/>
      <c r="CB16130" s="62"/>
      <c r="CC16130" s="62"/>
      <c r="CD16130" s="62"/>
      <c r="CE16130" s="62"/>
      <c r="CF16130" s="62"/>
      <c r="CL16130" s="56" t="s">
        <v>23554</v>
      </c>
      <c r="CM16130" s="56" t="s">
        <v>216</v>
      </c>
      <c r="CN16130" s="56" t="s">
        <v>216</v>
      </c>
      <c r="CO16130" s="52"/>
      <c r="CP16130" s="52"/>
      <c r="CQ16130" s="52"/>
      <c r="CR16130" s="52"/>
      <c r="CS16130" s="52"/>
      <c r="CT16130" s="52"/>
      <c r="CU16130" s="33"/>
      <c r="CV16130" s="33"/>
    </row>
    <row r="16131" spans="74:100">
      <c r="BV16131" s="62"/>
      <c r="BW16131" s="62"/>
      <c r="BX16131" s="62"/>
      <c r="BY16131" s="62"/>
      <c r="BZ16131" s="62"/>
      <c r="CA16131" s="62"/>
      <c r="CB16131" s="62"/>
      <c r="CC16131" s="62"/>
      <c r="CD16131" s="62"/>
      <c r="CE16131" s="62"/>
      <c r="CF16131" s="62"/>
      <c r="CL16131" s="56" t="s">
        <v>16497</v>
      </c>
      <c r="CM16131" s="56" t="s">
        <v>215</v>
      </c>
      <c r="CN16131" s="56" t="s">
        <v>215</v>
      </c>
      <c r="CO16131" s="52"/>
      <c r="CP16131" s="52"/>
      <c r="CQ16131" s="52"/>
      <c r="CR16131" s="52"/>
      <c r="CS16131" s="52"/>
      <c r="CT16131" s="52"/>
      <c r="CU16131" s="33"/>
      <c r="CV16131" s="33"/>
    </row>
    <row r="16132" spans="74:100">
      <c r="BV16132" s="62"/>
      <c r="BW16132" s="62"/>
      <c r="BX16132" s="62"/>
      <c r="BY16132" s="62"/>
      <c r="BZ16132" s="62"/>
      <c r="CA16132" s="62"/>
      <c r="CB16132" s="62"/>
      <c r="CC16132" s="62"/>
      <c r="CD16132" s="62"/>
      <c r="CE16132" s="62"/>
      <c r="CF16132" s="62"/>
      <c r="CL16132" s="56" t="s">
        <v>16498</v>
      </c>
      <c r="CM16132" s="56" t="s">
        <v>215</v>
      </c>
      <c r="CN16132" s="56" t="s">
        <v>215</v>
      </c>
      <c r="CO16132" s="52"/>
      <c r="CP16132" s="52"/>
      <c r="CQ16132" s="52"/>
      <c r="CR16132" s="52"/>
      <c r="CS16132" s="52"/>
      <c r="CT16132" s="52"/>
      <c r="CU16132" s="33"/>
      <c r="CV16132" s="33"/>
    </row>
    <row r="16133" spans="74:100">
      <c r="BV16133" s="62"/>
      <c r="BW16133" s="62"/>
      <c r="BX16133" s="62"/>
      <c r="BY16133" s="62"/>
      <c r="BZ16133" s="62"/>
      <c r="CA16133" s="62"/>
      <c r="CB16133" s="62"/>
      <c r="CC16133" s="62"/>
      <c r="CD16133" s="62"/>
      <c r="CE16133" s="62"/>
      <c r="CF16133" s="62"/>
      <c r="CL16133" s="35" t="s">
        <v>16505</v>
      </c>
      <c r="CM16133" s="35" t="s">
        <v>217</v>
      </c>
      <c r="CN16133" s="35" t="s">
        <v>217</v>
      </c>
      <c r="CO16133" s="52"/>
      <c r="CP16133" s="52"/>
      <c r="CQ16133" s="52"/>
      <c r="CR16133" s="52"/>
      <c r="CS16133" s="52"/>
      <c r="CT16133" s="52"/>
      <c r="CU16133" s="33"/>
      <c r="CV16133" s="33"/>
    </row>
    <row r="16134" spans="74:100">
      <c r="BV16134" s="62"/>
      <c r="BW16134" s="62"/>
      <c r="BX16134" s="62"/>
      <c r="BY16134" s="62"/>
      <c r="BZ16134" s="62"/>
      <c r="CA16134" s="62"/>
      <c r="CB16134" s="62"/>
      <c r="CC16134" s="62"/>
      <c r="CD16134" s="62"/>
      <c r="CE16134" s="62"/>
      <c r="CF16134" s="62"/>
      <c r="CL16134" s="35" t="s">
        <v>16507</v>
      </c>
      <c r="CM16134" s="35" t="s">
        <v>217</v>
      </c>
      <c r="CN16134" s="35" t="s">
        <v>217</v>
      </c>
      <c r="CO16134" s="52"/>
      <c r="CP16134" s="52"/>
      <c r="CQ16134" s="52"/>
      <c r="CR16134" s="52"/>
      <c r="CS16134" s="52"/>
      <c r="CT16134" s="52"/>
      <c r="CU16134" s="33"/>
      <c r="CV16134" s="33"/>
    </row>
    <row r="16135" spans="74:100">
      <c r="BV16135" s="62"/>
      <c r="BW16135" s="62"/>
      <c r="BX16135" s="62"/>
      <c r="BY16135" s="62"/>
      <c r="BZ16135" s="62"/>
      <c r="CA16135" s="62"/>
      <c r="CB16135" s="62"/>
      <c r="CC16135" s="62"/>
      <c r="CD16135" s="62"/>
      <c r="CE16135" s="62"/>
      <c r="CF16135" s="62"/>
      <c r="CL16135" s="35" t="s">
        <v>15843</v>
      </c>
      <c r="CM16135" s="35" t="s">
        <v>217</v>
      </c>
      <c r="CN16135" s="35" t="s">
        <v>217</v>
      </c>
      <c r="CO16135" s="52"/>
      <c r="CP16135" s="52"/>
      <c r="CQ16135" s="52"/>
      <c r="CR16135" s="52"/>
      <c r="CS16135" s="52"/>
      <c r="CT16135" s="52"/>
      <c r="CU16135" s="33"/>
      <c r="CV16135" s="33"/>
    </row>
    <row r="16136" spans="74:100">
      <c r="BV16136" s="62"/>
      <c r="BW16136" s="62"/>
      <c r="BX16136" s="62"/>
      <c r="BY16136" s="62"/>
      <c r="BZ16136" s="62"/>
      <c r="CA16136" s="62"/>
      <c r="CB16136" s="62"/>
      <c r="CC16136" s="62"/>
      <c r="CD16136" s="62"/>
      <c r="CE16136" s="62"/>
      <c r="CF16136" s="62"/>
      <c r="CL16136" s="56" t="s">
        <v>16457</v>
      </c>
      <c r="CM16136" s="56" t="s">
        <v>215</v>
      </c>
      <c r="CN16136" s="56" t="s">
        <v>215</v>
      </c>
      <c r="CO16136" s="52"/>
      <c r="CP16136" s="52"/>
      <c r="CQ16136" s="52"/>
      <c r="CR16136" s="52"/>
      <c r="CS16136" s="52"/>
      <c r="CT16136" s="52"/>
      <c r="CU16136" s="33"/>
      <c r="CV16136" s="33"/>
    </row>
    <row r="16137" spans="74:100">
      <c r="BV16137" s="62"/>
      <c r="BW16137" s="62"/>
      <c r="BX16137" s="62"/>
      <c r="BY16137" s="62"/>
      <c r="BZ16137" s="62"/>
      <c r="CA16137" s="62"/>
      <c r="CB16137" s="62"/>
      <c r="CC16137" s="62"/>
      <c r="CD16137" s="62"/>
      <c r="CE16137" s="62"/>
      <c r="CF16137" s="62"/>
      <c r="CL16137" s="35" t="s">
        <v>16508</v>
      </c>
      <c r="CM16137" s="35" t="s">
        <v>217</v>
      </c>
      <c r="CN16137" s="35" t="s">
        <v>217</v>
      </c>
      <c r="CO16137" s="52"/>
      <c r="CP16137" s="52"/>
      <c r="CQ16137" s="52"/>
      <c r="CR16137" s="52"/>
      <c r="CS16137" s="52"/>
      <c r="CT16137" s="52"/>
      <c r="CU16137" s="33"/>
      <c r="CV16137" s="33"/>
    </row>
    <row r="16138" spans="74:100">
      <c r="BV16138" s="62"/>
      <c r="BW16138" s="62"/>
      <c r="BX16138" s="62"/>
      <c r="BY16138" s="62"/>
      <c r="BZ16138" s="62"/>
      <c r="CA16138" s="62"/>
      <c r="CB16138" s="62"/>
      <c r="CC16138" s="62"/>
      <c r="CD16138" s="62"/>
      <c r="CE16138" s="62"/>
      <c r="CF16138" s="62"/>
      <c r="CL16138" s="56" t="s">
        <v>16422</v>
      </c>
      <c r="CM16138" s="56" t="s">
        <v>216</v>
      </c>
      <c r="CN16138" s="56" t="s">
        <v>216</v>
      </c>
      <c r="CO16138" s="52"/>
      <c r="CP16138" s="52"/>
      <c r="CQ16138" s="52"/>
      <c r="CR16138" s="52"/>
      <c r="CS16138" s="52"/>
      <c r="CT16138" s="52"/>
      <c r="CU16138" s="33"/>
      <c r="CV16138" s="33"/>
    </row>
    <row r="16139" spans="74:100">
      <c r="BV16139" s="62"/>
      <c r="BW16139" s="62"/>
      <c r="BX16139" s="62"/>
      <c r="BY16139" s="62"/>
      <c r="BZ16139" s="62"/>
      <c r="CA16139" s="62"/>
      <c r="CB16139" s="62"/>
      <c r="CC16139" s="62"/>
      <c r="CD16139" s="62"/>
      <c r="CE16139" s="62"/>
      <c r="CF16139" s="62"/>
      <c r="CL16139" s="56" t="s">
        <v>893</v>
      </c>
      <c r="CM16139" s="56" t="s">
        <v>216</v>
      </c>
      <c r="CN16139" s="56" t="s">
        <v>216</v>
      </c>
      <c r="CO16139" s="52"/>
      <c r="CP16139" s="52"/>
      <c r="CQ16139" s="52"/>
      <c r="CR16139" s="52"/>
      <c r="CS16139" s="52"/>
      <c r="CT16139" s="52"/>
      <c r="CU16139" s="33"/>
      <c r="CV16139" s="33"/>
    </row>
    <row r="16140" spans="74:100">
      <c r="BV16140" s="62"/>
      <c r="BW16140" s="62"/>
      <c r="BX16140" s="62"/>
      <c r="BY16140" s="62"/>
      <c r="BZ16140" s="62"/>
      <c r="CA16140" s="62"/>
      <c r="CB16140" s="62"/>
      <c r="CC16140" s="62"/>
      <c r="CD16140" s="62"/>
      <c r="CE16140" s="62"/>
      <c r="CF16140" s="62"/>
      <c r="CL16140" s="35" t="s">
        <v>16506</v>
      </c>
      <c r="CM16140" s="35" t="s">
        <v>217</v>
      </c>
      <c r="CN16140" s="35" t="s">
        <v>217</v>
      </c>
      <c r="CO16140" s="52"/>
      <c r="CP16140" s="52"/>
      <c r="CQ16140" s="52"/>
      <c r="CR16140" s="52"/>
      <c r="CS16140" s="52"/>
      <c r="CT16140" s="52"/>
      <c r="CU16140" s="33"/>
      <c r="CV16140" s="33"/>
    </row>
    <row r="16141" spans="74:100">
      <c r="BV16141" s="62"/>
      <c r="BW16141" s="62"/>
      <c r="BX16141" s="62"/>
      <c r="BY16141" s="62"/>
      <c r="BZ16141" s="62"/>
      <c r="CA16141" s="62"/>
      <c r="CB16141" s="62"/>
      <c r="CC16141" s="62"/>
      <c r="CD16141" s="62"/>
      <c r="CE16141" s="62"/>
      <c r="CF16141" s="62"/>
      <c r="CL16141" s="56" t="s">
        <v>16518</v>
      </c>
      <c r="CM16141" s="56" t="s">
        <v>216</v>
      </c>
      <c r="CN16141" s="56" t="s">
        <v>216</v>
      </c>
      <c r="CO16141" s="52"/>
      <c r="CP16141" s="52"/>
      <c r="CQ16141" s="52"/>
      <c r="CR16141" s="52"/>
      <c r="CS16141" s="52"/>
      <c r="CT16141" s="52"/>
      <c r="CU16141" s="33"/>
      <c r="CV16141" s="33"/>
    </row>
    <row r="16142" spans="74:100">
      <c r="BV16142" s="62"/>
      <c r="BW16142" s="62"/>
      <c r="BX16142" s="62"/>
      <c r="BY16142" s="62"/>
      <c r="BZ16142" s="62"/>
      <c r="CA16142" s="62"/>
      <c r="CB16142" s="62"/>
      <c r="CC16142" s="62"/>
      <c r="CD16142" s="62"/>
      <c r="CE16142" s="62"/>
      <c r="CF16142" s="62"/>
      <c r="CL16142" s="56" t="s">
        <v>16513</v>
      </c>
      <c r="CM16142" s="56" t="s">
        <v>216</v>
      </c>
      <c r="CN16142" s="56" t="s">
        <v>216</v>
      </c>
      <c r="CO16142" s="52"/>
      <c r="CP16142" s="52"/>
      <c r="CQ16142" s="52"/>
      <c r="CR16142" s="52"/>
      <c r="CS16142" s="52"/>
      <c r="CT16142" s="52"/>
      <c r="CU16142" s="33"/>
      <c r="CV16142" s="33"/>
    </row>
    <row r="16143" spans="74:100">
      <c r="BV16143" s="62"/>
      <c r="BW16143" s="62"/>
      <c r="BX16143" s="62"/>
      <c r="BY16143" s="62"/>
      <c r="BZ16143" s="62"/>
      <c r="CA16143" s="62"/>
      <c r="CB16143" s="62"/>
      <c r="CC16143" s="62"/>
      <c r="CD16143" s="62"/>
      <c r="CE16143" s="62"/>
      <c r="CF16143" s="62"/>
      <c r="CL16143" s="56" t="s">
        <v>16519</v>
      </c>
      <c r="CM16143" s="56" t="s">
        <v>216</v>
      </c>
      <c r="CN16143" s="56" t="s">
        <v>216</v>
      </c>
      <c r="CO16143" s="52"/>
      <c r="CP16143" s="52"/>
      <c r="CQ16143" s="52"/>
      <c r="CR16143" s="52"/>
      <c r="CS16143" s="52"/>
      <c r="CT16143" s="52"/>
      <c r="CU16143" s="33"/>
      <c r="CV16143" s="33"/>
    </row>
    <row r="16144" spans="74:100">
      <c r="BV16144" s="62"/>
      <c r="BW16144" s="62"/>
      <c r="BX16144" s="62"/>
      <c r="BY16144" s="62"/>
      <c r="BZ16144" s="62"/>
      <c r="CA16144" s="62"/>
      <c r="CB16144" s="62"/>
      <c r="CC16144" s="62"/>
      <c r="CD16144" s="62"/>
      <c r="CE16144" s="62"/>
      <c r="CF16144" s="62"/>
      <c r="CL16144" s="35" t="s">
        <v>29114</v>
      </c>
      <c r="CM16144" s="35" t="s">
        <v>217</v>
      </c>
      <c r="CN16144" s="35" t="s">
        <v>217</v>
      </c>
      <c r="CO16144" s="52"/>
      <c r="CP16144" s="52"/>
      <c r="CQ16144" s="52"/>
      <c r="CR16144" s="52"/>
      <c r="CS16144" s="52"/>
      <c r="CT16144" s="52"/>
      <c r="CU16144" s="33"/>
      <c r="CV16144" s="33"/>
    </row>
    <row r="16145" spans="74:100">
      <c r="BV16145" s="62"/>
      <c r="BW16145" s="62"/>
      <c r="BX16145" s="62"/>
      <c r="BY16145" s="62"/>
      <c r="BZ16145" s="62"/>
      <c r="CA16145" s="62"/>
      <c r="CB16145" s="62"/>
      <c r="CC16145" s="62"/>
      <c r="CD16145" s="62"/>
      <c r="CE16145" s="62"/>
      <c r="CF16145" s="62"/>
      <c r="CL16145" s="35" t="s">
        <v>16373</v>
      </c>
      <c r="CM16145" s="35" t="s">
        <v>217</v>
      </c>
      <c r="CN16145" s="35" t="s">
        <v>217</v>
      </c>
      <c r="CO16145" s="52"/>
      <c r="CP16145" s="52"/>
      <c r="CQ16145" s="52"/>
      <c r="CR16145" s="52"/>
      <c r="CS16145" s="52"/>
      <c r="CT16145" s="52"/>
      <c r="CU16145" s="33"/>
      <c r="CV16145" s="33"/>
    </row>
    <row r="16146" spans="74:100">
      <c r="BV16146" s="62"/>
      <c r="BW16146" s="62"/>
      <c r="BX16146" s="62"/>
      <c r="BY16146" s="62"/>
      <c r="BZ16146" s="62"/>
      <c r="CA16146" s="62"/>
      <c r="CB16146" s="62"/>
      <c r="CC16146" s="62"/>
      <c r="CD16146" s="62"/>
      <c r="CE16146" s="62"/>
      <c r="CF16146" s="62"/>
      <c r="CL16146" s="35" t="s">
        <v>16357</v>
      </c>
      <c r="CM16146" s="35" t="s">
        <v>217</v>
      </c>
      <c r="CN16146" s="35" t="s">
        <v>217</v>
      </c>
      <c r="CO16146" s="52"/>
      <c r="CP16146" s="52"/>
      <c r="CQ16146" s="52"/>
      <c r="CR16146" s="52"/>
      <c r="CS16146" s="52"/>
      <c r="CT16146" s="52"/>
      <c r="CU16146" s="33"/>
      <c r="CV16146" s="33"/>
    </row>
    <row r="16147" spans="74:100">
      <c r="BV16147" s="62"/>
      <c r="BW16147" s="62"/>
      <c r="BX16147" s="62"/>
      <c r="BY16147" s="62"/>
      <c r="BZ16147" s="62"/>
      <c r="CA16147" s="62"/>
      <c r="CB16147" s="62"/>
      <c r="CC16147" s="62"/>
      <c r="CD16147" s="62"/>
      <c r="CE16147" s="62"/>
      <c r="CF16147" s="62"/>
      <c r="CL16147" s="56" t="s">
        <v>16393</v>
      </c>
      <c r="CM16147" s="56" t="s">
        <v>216</v>
      </c>
      <c r="CN16147" s="56" t="s">
        <v>216</v>
      </c>
      <c r="CO16147" s="52"/>
      <c r="CP16147" s="52"/>
      <c r="CQ16147" s="52"/>
      <c r="CR16147" s="52"/>
      <c r="CS16147" s="52"/>
      <c r="CT16147" s="52"/>
      <c r="CU16147" s="33"/>
      <c r="CV16147" s="33"/>
    </row>
    <row r="16148" spans="74:100">
      <c r="BV16148" s="62"/>
      <c r="BW16148" s="62"/>
      <c r="BX16148" s="62"/>
      <c r="BY16148" s="62"/>
      <c r="BZ16148" s="62"/>
      <c r="CA16148" s="62"/>
      <c r="CB16148" s="62"/>
      <c r="CC16148" s="62"/>
      <c r="CD16148" s="62"/>
      <c r="CE16148" s="62"/>
      <c r="CF16148" s="62"/>
      <c r="CL16148" s="56" t="s">
        <v>16520</v>
      </c>
      <c r="CM16148" s="56" t="s">
        <v>216</v>
      </c>
      <c r="CN16148" s="56" t="s">
        <v>216</v>
      </c>
      <c r="CO16148" s="52"/>
      <c r="CP16148" s="52"/>
      <c r="CQ16148" s="52"/>
      <c r="CR16148" s="52"/>
      <c r="CS16148" s="52"/>
      <c r="CT16148" s="52"/>
      <c r="CU16148" s="33"/>
      <c r="CV16148" s="33"/>
    </row>
    <row r="16149" spans="74:100">
      <c r="BV16149" s="62"/>
      <c r="BW16149" s="62"/>
      <c r="BX16149" s="62"/>
      <c r="BY16149" s="62"/>
      <c r="BZ16149" s="62"/>
      <c r="CA16149" s="62"/>
      <c r="CB16149" s="62"/>
      <c r="CC16149" s="62"/>
      <c r="CD16149" s="62"/>
      <c r="CE16149" s="62"/>
      <c r="CF16149" s="62"/>
      <c r="CL16149" s="56" t="s">
        <v>894</v>
      </c>
      <c r="CM16149" s="56" t="s">
        <v>214</v>
      </c>
      <c r="CN16149" s="56" t="s">
        <v>214</v>
      </c>
      <c r="CO16149" s="52"/>
      <c r="CP16149" s="52"/>
      <c r="CQ16149" s="52"/>
      <c r="CR16149" s="52"/>
      <c r="CS16149" s="52"/>
      <c r="CT16149" s="52"/>
      <c r="CU16149" s="33"/>
      <c r="CV16149" s="33"/>
    </row>
    <row r="16150" spans="74:100">
      <c r="BV16150" s="62"/>
      <c r="BW16150" s="62"/>
      <c r="BX16150" s="62"/>
      <c r="BY16150" s="62"/>
      <c r="BZ16150" s="62"/>
      <c r="CA16150" s="62"/>
      <c r="CB16150" s="62"/>
      <c r="CC16150" s="62"/>
      <c r="CD16150" s="62"/>
      <c r="CE16150" s="62"/>
      <c r="CF16150" s="62"/>
      <c r="CL16150" s="56" t="s">
        <v>16522</v>
      </c>
      <c r="CM16150" s="56" t="s">
        <v>214</v>
      </c>
      <c r="CN16150" s="56" t="s">
        <v>214</v>
      </c>
      <c r="CO16150" s="52"/>
      <c r="CP16150" s="52"/>
      <c r="CQ16150" s="52"/>
      <c r="CR16150" s="52"/>
      <c r="CS16150" s="52"/>
      <c r="CT16150" s="52"/>
      <c r="CU16150" s="33"/>
      <c r="CV16150" s="33"/>
    </row>
    <row r="16151" spans="74:100">
      <c r="BV16151" s="62"/>
      <c r="BW16151" s="62"/>
      <c r="BX16151" s="62"/>
      <c r="BY16151" s="62"/>
      <c r="BZ16151" s="62"/>
      <c r="CA16151" s="62"/>
      <c r="CB16151" s="62"/>
      <c r="CC16151" s="62"/>
      <c r="CD16151" s="62"/>
      <c r="CE16151" s="62"/>
      <c r="CF16151" s="62"/>
      <c r="CL16151" s="56" t="s">
        <v>16525</v>
      </c>
      <c r="CM16151" s="56" t="s">
        <v>214</v>
      </c>
      <c r="CN16151" s="56" t="s">
        <v>214</v>
      </c>
      <c r="CO16151" s="52"/>
      <c r="CP16151" s="52"/>
      <c r="CQ16151" s="52"/>
      <c r="CR16151" s="52"/>
      <c r="CS16151" s="52"/>
      <c r="CT16151" s="52"/>
      <c r="CU16151" s="33"/>
      <c r="CV16151" s="33"/>
    </row>
    <row r="16152" spans="74:100">
      <c r="BV16152" s="62"/>
      <c r="BW16152" s="62"/>
      <c r="BX16152" s="62"/>
      <c r="BY16152" s="62"/>
      <c r="BZ16152" s="62"/>
      <c r="CA16152" s="62"/>
      <c r="CB16152" s="62"/>
      <c r="CC16152" s="62"/>
      <c r="CD16152" s="62"/>
      <c r="CE16152" s="62"/>
      <c r="CF16152" s="62"/>
      <c r="CL16152" s="56" t="s">
        <v>16526</v>
      </c>
      <c r="CM16152" s="56" t="s">
        <v>214</v>
      </c>
      <c r="CN16152" s="56" t="s">
        <v>214</v>
      </c>
      <c r="CO16152" s="52"/>
      <c r="CP16152" s="52"/>
      <c r="CQ16152" s="52"/>
      <c r="CR16152" s="52"/>
      <c r="CS16152" s="52"/>
      <c r="CT16152" s="52"/>
      <c r="CU16152" s="33"/>
      <c r="CV16152" s="33"/>
    </row>
    <row r="16153" spans="74:100">
      <c r="BV16153" s="62"/>
      <c r="BW16153" s="62"/>
      <c r="BX16153" s="62"/>
      <c r="BY16153" s="62"/>
      <c r="BZ16153" s="62"/>
      <c r="CA16153" s="62"/>
      <c r="CB16153" s="62"/>
      <c r="CC16153" s="62"/>
      <c r="CD16153" s="62"/>
      <c r="CE16153" s="62"/>
      <c r="CF16153" s="62"/>
      <c r="CL16153" s="56" t="s">
        <v>23555</v>
      </c>
      <c r="CM16153" s="56" t="s">
        <v>214</v>
      </c>
      <c r="CN16153" s="56" t="s">
        <v>214</v>
      </c>
      <c r="CO16153" s="52"/>
      <c r="CP16153" s="52"/>
      <c r="CQ16153" s="52"/>
      <c r="CR16153" s="52"/>
      <c r="CS16153" s="52"/>
      <c r="CT16153" s="52"/>
      <c r="CU16153" s="33"/>
      <c r="CV16153" s="33"/>
    </row>
    <row r="16154" spans="74:100">
      <c r="BV16154" s="62"/>
      <c r="BW16154" s="62"/>
      <c r="BX16154" s="62"/>
      <c r="BY16154" s="62"/>
      <c r="BZ16154" s="62"/>
      <c r="CA16154" s="62"/>
      <c r="CB16154" s="62"/>
      <c r="CC16154" s="62"/>
      <c r="CD16154" s="62"/>
      <c r="CE16154" s="62"/>
      <c r="CF16154" s="62"/>
      <c r="CL16154" s="56" t="s">
        <v>16530</v>
      </c>
      <c r="CM16154" s="56" t="s">
        <v>214</v>
      </c>
      <c r="CN16154" s="56" t="s">
        <v>214</v>
      </c>
      <c r="CO16154" s="52"/>
      <c r="CP16154" s="52"/>
      <c r="CQ16154" s="52"/>
      <c r="CR16154" s="52"/>
      <c r="CS16154" s="52"/>
      <c r="CT16154" s="52"/>
      <c r="CU16154" s="33"/>
      <c r="CV16154" s="33"/>
    </row>
    <row r="16155" spans="74:100">
      <c r="BV16155" s="62"/>
      <c r="BW16155" s="62"/>
      <c r="BX16155" s="62"/>
      <c r="BY16155" s="62"/>
      <c r="BZ16155" s="62"/>
      <c r="CA16155" s="62"/>
      <c r="CB16155" s="62"/>
      <c r="CC16155" s="62"/>
      <c r="CD16155" s="62"/>
      <c r="CE16155" s="62"/>
      <c r="CF16155" s="62"/>
      <c r="CL16155" s="56" t="s">
        <v>16527</v>
      </c>
      <c r="CM16155" s="56" t="s">
        <v>214</v>
      </c>
      <c r="CN16155" s="56" t="s">
        <v>214</v>
      </c>
      <c r="CO16155" s="52"/>
      <c r="CP16155" s="52"/>
      <c r="CQ16155" s="52"/>
      <c r="CR16155" s="52"/>
      <c r="CS16155" s="52"/>
      <c r="CT16155" s="52"/>
      <c r="CU16155" s="33"/>
      <c r="CV16155" s="33"/>
    </row>
    <row r="16156" spans="74:100">
      <c r="BV16156" s="62"/>
      <c r="BW16156" s="62"/>
      <c r="BX16156" s="62"/>
      <c r="BY16156" s="62"/>
      <c r="BZ16156" s="62"/>
      <c r="CA16156" s="62"/>
      <c r="CB16156" s="62"/>
      <c r="CC16156" s="62"/>
      <c r="CD16156" s="62"/>
      <c r="CE16156" s="62"/>
      <c r="CF16156" s="62"/>
      <c r="CL16156" s="56" t="s">
        <v>895</v>
      </c>
      <c r="CM16156" s="56" t="s">
        <v>215</v>
      </c>
      <c r="CN16156" s="56" t="s">
        <v>215</v>
      </c>
      <c r="CO16156" s="52"/>
      <c r="CP16156" s="52"/>
      <c r="CQ16156" s="52"/>
      <c r="CR16156" s="52"/>
      <c r="CS16156" s="52"/>
      <c r="CT16156" s="52"/>
      <c r="CU16156" s="33"/>
      <c r="CV16156" s="33"/>
    </row>
    <row r="16157" spans="74:100">
      <c r="BV16157" s="62"/>
      <c r="BW16157" s="62"/>
      <c r="BX16157" s="62"/>
      <c r="BY16157" s="62"/>
      <c r="BZ16157" s="62"/>
      <c r="CA16157" s="62"/>
      <c r="CB16157" s="62"/>
      <c r="CC16157" s="62"/>
      <c r="CD16157" s="62"/>
      <c r="CE16157" s="62"/>
      <c r="CF16157" s="62"/>
      <c r="CL16157" s="56" t="s">
        <v>16521</v>
      </c>
      <c r="CM16157" s="56" t="s">
        <v>216</v>
      </c>
      <c r="CN16157" s="56" t="s">
        <v>216</v>
      </c>
      <c r="CO16157" s="52"/>
      <c r="CP16157" s="52"/>
      <c r="CQ16157" s="52"/>
      <c r="CR16157" s="52"/>
      <c r="CS16157" s="52"/>
      <c r="CT16157" s="52"/>
      <c r="CU16157" s="33"/>
      <c r="CV16157" s="33"/>
    </row>
    <row r="16158" spans="74:100">
      <c r="BV16158" s="62"/>
      <c r="BW16158" s="62"/>
      <c r="BX16158" s="62"/>
      <c r="BY16158" s="62"/>
      <c r="BZ16158" s="62"/>
      <c r="CA16158" s="62"/>
      <c r="CB16158" s="62"/>
      <c r="CC16158" s="62"/>
      <c r="CD16158" s="62"/>
      <c r="CE16158" s="62"/>
      <c r="CF16158" s="62"/>
      <c r="CL16158" s="35" t="s">
        <v>16573</v>
      </c>
      <c r="CM16158" s="35" t="s">
        <v>217</v>
      </c>
      <c r="CN16158" s="35" t="s">
        <v>217</v>
      </c>
      <c r="CO16158" s="52"/>
      <c r="CP16158" s="52"/>
      <c r="CQ16158" s="52"/>
      <c r="CR16158" s="52"/>
      <c r="CS16158" s="52"/>
      <c r="CT16158" s="52"/>
      <c r="CU16158" s="33"/>
      <c r="CV16158" s="33"/>
    </row>
    <row r="16159" spans="74:100">
      <c r="BV16159" s="62"/>
      <c r="BW16159" s="62"/>
      <c r="BX16159" s="62"/>
      <c r="BY16159" s="62"/>
      <c r="BZ16159" s="62"/>
      <c r="CA16159" s="62"/>
      <c r="CB16159" s="62"/>
      <c r="CC16159" s="62"/>
      <c r="CD16159" s="62"/>
      <c r="CE16159" s="62"/>
      <c r="CF16159" s="62"/>
      <c r="CL16159" s="35" t="s">
        <v>13226</v>
      </c>
      <c r="CM16159" s="35" t="s">
        <v>217</v>
      </c>
      <c r="CN16159" s="35" t="s">
        <v>217</v>
      </c>
      <c r="CO16159" s="52"/>
      <c r="CP16159" s="52"/>
      <c r="CQ16159" s="52"/>
      <c r="CR16159" s="52"/>
      <c r="CS16159" s="52"/>
      <c r="CT16159" s="52"/>
      <c r="CU16159" s="33"/>
      <c r="CV16159" s="33"/>
    </row>
    <row r="16160" spans="74:100">
      <c r="BV16160" s="62"/>
      <c r="BW16160" s="62"/>
      <c r="BX16160" s="62"/>
      <c r="BY16160" s="62"/>
      <c r="BZ16160" s="62"/>
      <c r="CA16160" s="62"/>
      <c r="CB16160" s="62"/>
      <c r="CC16160" s="62"/>
      <c r="CD16160" s="62"/>
      <c r="CE16160" s="62"/>
      <c r="CF16160" s="62"/>
      <c r="CL16160" s="35" t="s">
        <v>13227</v>
      </c>
      <c r="CM16160" s="35" t="s">
        <v>217</v>
      </c>
      <c r="CN16160" s="35" t="s">
        <v>217</v>
      </c>
      <c r="CO16160" s="52"/>
      <c r="CP16160" s="52"/>
      <c r="CQ16160" s="52"/>
      <c r="CR16160" s="52"/>
      <c r="CS16160" s="52"/>
      <c r="CT16160" s="52"/>
      <c r="CU16160" s="33"/>
      <c r="CV16160" s="33"/>
    </row>
    <row r="16161" spans="74:100">
      <c r="BV16161" s="62"/>
      <c r="BW16161" s="62"/>
      <c r="BX16161" s="62"/>
      <c r="BY16161" s="62"/>
      <c r="BZ16161" s="62"/>
      <c r="CA16161" s="62"/>
      <c r="CB16161" s="62"/>
      <c r="CC16161" s="62"/>
      <c r="CD16161" s="62"/>
      <c r="CE16161" s="62"/>
      <c r="CF16161" s="62"/>
      <c r="CL16161" s="35" t="s">
        <v>13234</v>
      </c>
      <c r="CM16161" s="35" t="s">
        <v>217</v>
      </c>
      <c r="CN16161" s="35" t="s">
        <v>217</v>
      </c>
      <c r="CO16161" s="52"/>
      <c r="CP16161" s="52"/>
      <c r="CQ16161" s="52"/>
      <c r="CR16161" s="52"/>
      <c r="CS16161" s="52"/>
      <c r="CT16161" s="52"/>
      <c r="CU16161" s="33"/>
      <c r="CV16161" s="33"/>
    </row>
    <row r="16162" spans="74:100">
      <c r="BV16162" s="62"/>
      <c r="BW16162" s="62"/>
      <c r="BX16162" s="62"/>
      <c r="BY16162" s="62"/>
      <c r="BZ16162" s="62"/>
      <c r="CA16162" s="62"/>
      <c r="CB16162" s="62"/>
      <c r="CC16162" s="62"/>
      <c r="CD16162" s="62"/>
      <c r="CE16162" s="62"/>
      <c r="CF16162" s="62"/>
      <c r="CL16162" s="56" t="s">
        <v>10268</v>
      </c>
      <c r="CM16162" s="56" t="s">
        <v>214</v>
      </c>
      <c r="CN16162" s="56" t="s">
        <v>214</v>
      </c>
      <c r="CO16162" s="52"/>
      <c r="CP16162" s="52"/>
      <c r="CQ16162" s="52"/>
      <c r="CR16162" s="52"/>
      <c r="CS16162" s="52"/>
      <c r="CT16162" s="52"/>
      <c r="CU16162" s="33"/>
      <c r="CV16162" s="33"/>
    </row>
    <row r="16163" spans="74:100">
      <c r="BV16163" s="62"/>
      <c r="BW16163" s="62"/>
      <c r="BX16163" s="62"/>
      <c r="BY16163" s="62"/>
      <c r="BZ16163" s="62"/>
      <c r="CA16163" s="62"/>
      <c r="CB16163" s="62"/>
      <c r="CC16163" s="62"/>
      <c r="CD16163" s="62"/>
      <c r="CE16163" s="62"/>
      <c r="CF16163" s="62"/>
      <c r="CL16163" s="56" t="s">
        <v>896</v>
      </c>
      <c r="CM16163" s="56" t="s">
        <v>213</v>
      </c>
      <c r="CN16163" s="56" t="s">
        <v>213</v>
      </c>
      <c r="CO16163" s="52"/>
      <c r="CP16163" s="52"/>
      <c r="CQ16163" s="52"/>
      <c r="CR16163" s="52"/>
      <c r="CS16163" s="52"/>
      <c r="CT16163" s="52"/>
      <c r="CU16163" s="33"/>
      <c r="CV16163" s="33"/>
    </row>
    <row r="16164" spans="74:100">
      <c r="BV16164" s="62"/>
      <c r="BW16164" s="62"/>
      <c r="BX16164" s="62"/>
      <c r="BY16164" s="62"/>
      <c r="BZ16164" s="62"/>
      <c r="CA16164" s="62"/>
      <c r="CB16164" s="62"/>
      <c r="CC16164" s="62"/>
      <c r="CD16164" s="62"/>
      <c r="CE16164" s="62"/>
      <c r="CF16164" s="62"/>
      <c r="CL16164" s="56" t="s">
        <v>16536</v>
      </c>
      <c r="CM16164" s="56" t="s">
        <v>213</v>
      </c>
      <c r="CN16164" s="56" t="s">
        <v>213</v>
      </c>
      <c r="CO16164" s="52"/>
      <c r="CP16164" s="52"/>
      <c r="CQ16164" s="52"/>
      <c r="CR16164" s="52"/>
      <c r="CS16164" s="52"/>
      <c r="CT16164" s="52"/>
      <c r="CU16164" s="33"/>
      <c r="CV16164" s="33"/>
    </row>
    <row r="16165" spans="74:100">
      <c r="BV16165" s="62"/>
      <c r="BW16165" s="62"/>
      <c r="BX16165" s="62"/>
      <c r="BY16165" s="62"/>
      <c r="BZ16165" s="62"/>
      <c r="CA16165" s="62"/>
      <c r="CB16165" s="62"/>
      <c r="CC16165" s="62"/>
      <c r="CD16165" s="62"/>
      <c r="CE16165" s="62"/>
      <c r="CF16165" s="62"/>
      <c r="CL16165" s="56" t="s">
        <v>16537</v>
      </c>
      <c r="CM16165" s="56" t="s">
        <v>213</v>
      </c>
      <c r="CN16165" s="56" t="s">
        <v>213</v>
      </c>
      <c r="CO16165" s="52"/>
      <c r="CP16165" s="52"/>
      <c r="CQ16165" s="52"/>
      <c r="CR16165" s="52"/>
      <c r="CS16165" s="52"/>
      <c r="CT16165" s="52"/>
      <c r="CU16165" s="33"/>
      <c r="CV16165" s="33"/>
    </row>
    <row r="16166" spans="74:100">
      <c r="BV16166" s="62"/>
      <c r="BW16166" s="62"/>
      <c r="BX16166" s="62"/>
      <c r="BY16166" s="62"/>
      <c r="BZ16166" s="62"/>
      <c r="CA16166" s="62"/>
      <c r="CB16166" s="62"/>
      <c r="CC16166" s="62"/>
      <c r="CD16166" s="62"/>
      <c r="CE16166" s="62"/>
      <c r="CF16166" s="62"/>
      <c r="CL16166" s="56" t="s">
        <v>16538</v>
      </c>
      <c r="CM16166" s="56" t="s">
        <v>213</v>
      </c>
      <c r="CN16166" s="56" t="s">
        <v>213</v>
      </c>
      <c r="CO16166" s="52"/>
      <c r="CP16166" s="52"/>
      <c r="CQ16166" s="52"/>
      <c r="CR16166" s="52"/>
      <c r="CS16166" s="52"/>
      <c r="CT16166" s="52"/>
      <c r="CU16166" s="33"/>
      <c r="CV16166" s="33"/>
    </row>
    <row r="16167" spans="74:100">
      <c r="BV16167" s="62"/>
      <c r="BW16167" s="62"/>
      <c r="BX16167" s="62"/>
      <c r="BY16167" s="62"/>
      <c r="BZ16167" s="62"/>
      <c r="CA16167" s="62"/>
      <c r="CB16167" s="62"/>
      <c r="CC16167" s="62"/>
      <c r="CD16167" s="62"/>
      <c r="CE16167" s="62"/>
      <c r="CF16167" s="62"/>
      <c r="CL16167" s="56" t="s">
        <v>16539</v>
      </c>
      <c r="CM16167" s="56" t="s">
        <v>213</v>
      </c>
      <c r="CN16167" s="56" t="s">
        <v>213</v>
      </c>
      <c r="CO16167" s="52"/>
      <c r="CP16167" s="52"/>
      <c r="CQ16167" s="52"/>
      <c r="CR16167" s="52"/>
      <c r="CS16167" s="52"/>
      <c r="CT16167" s="52"/>
      <c r="CU16167" s="33"/>
      <c r="CV16167" s="33"/>
    </row>
    <row r="16168" spans="74:100">
      <c r="BV16168" s="62"/>
      <c r="BW16168" s="62"/>
      <c r="BX16168" s="62"/>
      <c r="BY16168" s="62"/>
      <c r="BZ16168" s="62"/>
      <c r="CA16168" s="62"/>
      <c r="CB16168" s="62"/>
      <c r="CC16168" s="62"/>
      <c r="CD16168" s="62"/>
      <c r="CE16168" s="62"/>
      <c r="CF16168" s="62"/>
      <c r="CL16168" s="56" t="s">
        <v>16540</v>
      </c>
      <c r="CM16168" s="56" t="s">
        <v>213</v>
      </c>
      <c r="CN16168" s="56" t="s">
        <v>213</v>
      </c>
      <c r="CO16168" s="52"/>
      <c r="CP16168" s="52"/>
      <c r="CQ16168" s="52"/>
      <c r="CR16168" s="52"/>
      <c r="CS16168" s="52"/>
      <c r="CT16168" s="52"/>
      <c r="CU16168" s="33"/>
      <c r="CV16168" s="33"/>
    </row>
    <row r="16169" spans="74:100">
      <c r="BV16169" s="62"/>
      <c r="BW16169" s="62"/>
      <c r="BX16169" s="62"/>
      <c r="BY16169" s="62"/>
      <c r="BZ16169" s="62"/>
      <c r="CA16169" s="62"/>
      <c r="CB16169" s="62"/>
      <c r="CC16169" s="62"/>
      <c r="CD16169" s="62"/>
      <c r="CE16169" s="62"/>
      <c r="CF16169" s="62"/>
      <c r="CL16169" s="56" t="s">
        <v>16541</v>
      </c>
      <c r="CM16169" s="56" t="s">
        <v>213</v>
      </c>
      <c r="CN16169" s="56" t="s">
        <v>213</v>
      </c>
      <c r="CO16169" s="52"/>
      <c r="CP16169" s="52"/>
      <c r="CQ16169" s="52"/>
      <c r="CR16169" s="52"/>
      <c r="CS16169" s="52"/>
      <c r="CT16169" s="52"/>
      <c r="CU16169" s="33"/>
      <c r="CV16169" s="33"/>
    </row>
    <row r="16170" spans="74:100">
      <c r="BV16170" s="62"/>
      <c r="BW16170" s="62"/>
      <c r="BX16170" s="62"/>
      <c r="BY16170" s="62"/>
      <c r="BZ16170" s="62"/>
      <c r="CA16170" s="62"/>
      <c r="CB16170" s="62"/>
      <c r="CC16170" s="62"/>
      <c r="CD16170" s="62"/>
      <c r="CE16170" s="62"/>
      <c r="CF16170" s="62"/>
      <c r="CL16170" s="56" t="s">
        <v>16542</v>
      </c>
      <c r="CM16170" s="56" t="s">
        <v>213</v>
      </c>
      <c r="CN16170" s="56" t="s">
        <v>213</v>
      </c>
      <c r="CO16170" s="52"/>
      <c r="CP16170" s="52"/>
      <c r="CQ16170" s="52"/>
      <c r="CR16170" s="52"/>
      <c r="CS16170" s="52"/>
      <c r="CT16170" s="52"/>
      <c r="CU16170" s="33"/>
      <c r="CV16170" s="33"/>
    </row>
    <row r="16171" spans="74:100">
      <c r="BV16171" s="62"/>
      <c r="BW16171" s="62"/>
      <c r="BX16171" s="62"/>
      <c r="BY16171" s="62"/>
      <c r="BZ16171" s="62"/>
      <c r="CA16171" s="62"/>
      <c r="CB16171" s="62"/>
      <c r="CC16171" s="62"/>
      <c r="CD16171" s="62"/>
      <c r="CE16171" s="62"/>
      <c r="CF16171" s="62"/>
      <c r="CL16171" s="56" t="s">
        <v>16543</v>
      </c>
      <c r="CM16171" s="56" t="s">
        <v>213</v>
      </c>
      <c r="CN16171" s="56" t="s">
        <v>213</v>
      </c>
      <c r="CO16171" s="52"/>
      <c r="CP16171" s="52"/>
      <c r="CQ16171" s="52"/>
      <c r="CR16171" s="52"/>
      <c r="CS16171" s="52"/>
      <c r="CT16171" s="52"/>
      <c r="CU16171" s="33"/>
      <c r="CV16171" s="33"/>
    </row>
    <row r="16172" spans="74:100">
      <c r="BV16172" s="62"/>
      <c r="BW16172" s="62"/>
      <c r="BX16172" s="62"/>
      <c r="BY16172" s="62"/>
      <c r="BZ16172" s="62"/>
      <c r="CA16172" s="62"/>
      <c r="CB16172" s="62"/>
      <c r="CC16172" s="62"/>
      <c r="CD16172" s="62"/>
      <c r="CE16172" s="62"/>
      <c r="CF16172" s="62"/>
      <c r="CL16172" s="56" t="s">
        <v>16544</v>
      </c>
      <c r="CM16172" s="56" t="s">
        <v>213</v>
      </c>
      <c r="CN16172" s="56" t="s">
        <v>213</v>
      </c>
      <c r="CO16172" s="52"/>
      <c r="CP16172" s="52"/>
      <c r="CQ16172" s="52"/>
      <c r="CR16172" s="52"/>
      <c r="CS16172" s="52"/>
      <c r="CT16172" s="52"/>
      <c r="CU16172" s="33"/>
      <c r="CV16172" s="33"/>
    </row>
    <row r="16173" spans="74:100">
      <c r="BV16173" s="62"/>
      <c r="BW16173" s="62"/>
      <c r="BX16173" s="62"/>
      <c r="BY16173" s="62"/>
      <c r="BZ16173" s="62"/>
      <c r="CA16173" s="62"/>
      <c r="CB16173" s="62"/>
      <c r="CC16173" s="62"/>
      <c r="CD16173" s="62"/>
      <c r="CE16173" s="62"/>
      <c r="CF16173" s="62"/>
      <c r="CL16173" s="56" t="s">
        <v>23556</v>
      </c>
      <c r="CM16173" s="56" t="s">
        <v>213</v>
      </c>
      <c r="CN16173" s="56" t="s">
        <v>213</v>
      </c>
      <c r="CO16173" s="52"/>
      <c r="CP16173" s="52"/>
      <c r="CQ16173" s="52"/>
      <c r="CR16173" s="52"/>
      <c r="CS16173" s="52"/>
      <c r="CT16173" s="52"/>
      <c r="CU16173" s="33"/>
      <c r="CV16173" s="33"/>
    </row>
    <row r="16174" spans="74:100">
      <c r="BV16174" s="62"/>
      <c r="BW16174" s="62"/>
      <c r="BX16174" s="62"/>
      <c r="BY16174" s="62"/>
      <c r="BZ16174" s="62"/>
      <c r="CA16174" s="62"/>
      <c r="CB16174" s="62"/>
      <c r="CC16174" s="62"/>
      <c r="CD16174" s="62"/>
      <c r="CE16174" s="62"/>
      <c r="CF16174" s="62"/>
      <c r="CL16174" s="56" t="s">
        <v>23557</v>
      </c>
      <c r="CM16174" s="56" t="s">
        <v>216</v>
      </c>
      <c r="CN16174" s="56" t="s">
        <v>216</v>
      </c>
      <c r="CO16174" s="52"/>
      <c r="CP16174" s="52"/>
      <c r="CQ16174" s="52"/>
      <c r="CR16174" s="52"/>
      <c r="CS16174" s="52"/>
      <c r="CT16174" s="52"/>
      <c r="CU16174" s="33"/>
      <c r="CV16174" s="33"/>
    </row>
    <row r="16175" spans="74:100">
      <c r="BV16175" s="62"/>
      <c r="BW16175" s="62"/>
      <c r="BX16175" s="62"/>
      <c r="BY16175" s="62"/>
      <c r="BZ16175" s="62"/>
      <c r="CA16175" s="62"/>
      <c r="CB16175" s="62"/>
      <c r="CC16175" s="62"/>
      <c r="CD16175" s="62"/>
      <c r="CE16175" s="62"/>
      <c r="CF16175" s="62"/>
      <c r="CL16175" s="56" t="s">
        <v>897</v>
      </c>
      <c r="CM16175" s="56" t="s">
        <v>214</v>
      </c>
      <c r="CN16175" s="56" t="s">
        <v>214</v>
      </c>
      <c r="CO16175" s="52"/>
      <c r="CP16175" s="52"/>
      <c r="CQ16175" s="52"/>
      <c r="CR16175" s="52"/>
      <c r="CS16175" s="52"/>
      <c r="CT16175" s="52"/>
      <c r="CU16175" s="33"/>
      <c r="CV16175" s="33"/>
    </row>
    <row r="16176" spans="74:100">
      <c r="BV16176" s="62"/>
      <c r="BW16176" s="62"/>
      <c r="BX16176" s="62"/>
      <c r="BY16176" s="62"/>
      <c r="BZ16176" s="62"/>
      <c r="CA16176" s="62"/>
      <c r="CB16176" s="62"/>
      <c r="CC16176" s="62"/>
      <c r="CD16176" s="62"/>
      <c r="CE16176" s="62"/>
      <c r="CF16176" s="62"/>
      <c r="CL16176" s="56" t="s">
        <v>898</v>
      </c>
      <c r="CM16176" s="56" t="s">
        <v>213</v>
      </c>
      <c r="CN16176" s="56" t="s">
        <v>213</v>
      </c>
      <c r="CO16176" s="52"/>
      <c r="CP16176" s="52"/>
      <c r="CQ16176" s="52"/>
      <c r="CR16176" s="52"/>
      <c r="CS16176" s="52"/>
      <c r="CT16176" s="52"/>
      <c r="CU16176" s="33"/>
      <c r="CV16176" s="33"/>
    </row>
    <row r="16177" spans="74:100">
      <c r="BV16177" s="62"/>
      <c r="BW16177" s="62"/>
      <c r="BX16177" s="62"/>
      <c r="BY16177" s="62"/>
      <c r="BZ16177" s="62"/>
      <c r="CA16177" s="62"/>
      <c r="CB16177" s="62"/>
      <c r="CC16177" s="62"/>
      <c r="CD16177" s="62"/>
      <c r="CE16177" s="62"/>
      <c r="CF16177" s="62"/>
      <c r="CL16177" s="56" t="s">
        <v>10931</v>
      </c>
      <c r="CM16177" s="56" t="s">
        <v>213</v>
      </c>
      <c r="CN16177" s="56" t="s">
        <v>213</v>
      </c>
      <c r="CO16177" s="52"/>
      <c r="CP16177" s="52"/>
      <c r="CQ16177" s="52"/>
      <c r="CR16177" s="52"/>
      <c r="CS16177" s="52"/>
      <c r="CT16177" s="52"/>
      <c r="CU16177" s="33"/>
      <c r="CV16177" s="33"/>
    </row>
    <row r="16178" spans="74:100">
      <c r="BV16178" s="62"/>
      <c r="BW16178" s="62"/>
      <c r="BX16178" s="62"/>
      <c r="BY16178" s="62"/>
      <c r="BZ16178" s="62"/>
      <c r="CA16178" s="62"/>
      <c r="CB16178" s="62"/>
      <c r="CC16178" s="62"/>
      <c r="CD16178" s="62"/>
      <c r="CE16178" s="62"/>
      <c r="CF16178" s="62"/>
      <c r="CL16178" s="56" t="s">
        <v>16514</v>
      </c>
      <c r="CM16178" s="56" t="s">
        <v>216</v>
      </c>
      <c r="CN16178" s="56" t="s">
        <v>216</v>
      </c>
      <c r="CO16178" s="52"/>
      <c r="CP16178" s="52"/>
      <c r="CQ16178" s="52"/>
      <c r="CR16178" s="52"/>
      <c r="CS16178" s="52"/>
      <c r="CT16178" s="52"/>
      <c r="CU16178" s="33"/>
      <c r="CV16178" s="33"/>
    </row>
    <row r="16179" spans="74:100">
      <c r="BV16179" s="62"/>
      <c r="BW16179" s="62"/>
      <c r="BX16179" s="62"/>
      <c r="BY16179" s="62"/>
      <c r="BZ16179" s="62"/>
      <c r="CA16179" s="62"/>
      <c r="CB16179" s="62"/>
      <c r="CC16179" s="62"/>
      <c r="CD16179" s="62"/>
      <c r="CE16179" s="62"/>
      <c r="CF16179" s="62"/>
      <c r="CL16179" s="56" t="s">
        <v>16413</v>
      </c>
      <c r="CM16179" s="56" t="s">
        <v>215</v>
      </c>
      <c r="CN16179" s="56" t="s">
        <v>215</v>
      </c>
      <c r="CO16179" s="52"/>
      <c r="CP16179" s="52"/>
      <c r="CQ16179" s="52"/>
      <c r="CR16179" s="52"/>
      <c r="CS16179" s="52"/>
      <c r="CT16179" s="52"/>
      <c r="CU16179" s="33"/>
      <c r="CV16179" s="33"/>
    </row>
    <row r="16180" spans="74:100">
      <c r="BV16180" s="62"/>
      <c r="BW16180" s="62"/>
      <c r="BX16180" s="62"/>
      <c r="BY16180" s="62"/>
      <c r="BZ16180" s="62"/>
      <c r="CA16180" s="62"/>
      <c r="CB16180" s="62"/>
      <c r="CC16180" s="62"/>
      <c r="CD16180" s="62"/>
      <c r="CE16180" s="62"/>
      <c r="CF16180" s="62"/>
      <c r="CL16180" s="56" t="s">
        <v>10928</v>
      </c>
      <c r="CM16180" s="56" t="s">
        <v>217</v>
      </c>
      <c r="CN16180" s="56" t="s">
        <v>217</v>
      </c>
      <c r="CO16180" s="52"/>
      <c r="CP16180" s="52"/>
      <c r="CQ16180" s="52"/>
      <c r="CR16180" s="52"/>
      <c r="CS16180" s="52"/>
      <c r="CT16180" s="52"/>
      <c r="CU16180" s="33"/>
      <c r="CV16180" s="33"/>
    </row>
    <row r="16181" spans="74:100">
      <c r="BV16181" s="62"/>
      <c r="BW16181" s="62"/>
      <c r="BX16181" s="62"/>
      <c r="BY16181" s="62"/>
      <c r="BZ16181" s="62"/>
      <c r="CA16181" s="62"/>
      <c r="CB16181" s="62"/>
      <c r="CC16181" s="62"/>
      <c r="CD16181" s="62"/>
      <c r="CE16181" s="62"/>
      <c r="CF16181" s="62"/>
      <c r="CL16181" s="56" t="s">
        <v>16553</v>
      </c>
      <c r="CM16181" s="56" t="s">
        <v>214</v>
      </c>
      <c r="CN16181" s="56" t="s">
        <v>214</v>
      </c>
      <c r="CO16181" s="52"/>
      <c r="CP16181" s="52"/>
      <c r="CQ16181" s="52"/>
      <c r="CR16181" s="52"/>
      <c r="CS16181" s="52"/>
      <c r="CT16181" s="52"/>
      <c r="CU16181" s="33"/>
      <c r="CV16181" s="33"/>
    </row>
    <row r="16182" spans="74:100">
      <c r="BV16182" s="62"/>
      <c r="BW16182" s="62"/>
      <c r="BX16182" s="62"/>
      <c r="BY16182" s="62"/>
      <c r="BZ16182" s="62"/>
      <c r="CA16182" s="62"/>
      <c r="CB16182" s="62"/>
      <c r="CC16182" s="62"/>
      <c r="CD16182" s="62"/>
      <c r="CE16182" s="62"/>
      <c r="CF16182" s="62"/>
      <c r="CL16182" s="56" t="s">
        <v>16483</v>
      </c>
      <c r="CM16182" s="56" t="s">
        <v>214</v>
      </c>
      <c r="CN16182" s="56" t="s">
        <v>214</v>
      </c>
      <c r="CO16182" s="52"/>
      <c r="CP16182" s="52"/>
      <c r="CQ16182" s="52"/>
      <c r="CR16182" s="52"/>
      <c r="CS16182" s="52"/>
      <c r="CT16182" s="52"/>
      <c r="CU16182" s="33"/>
      <c r="CV16182" s="33"/>
    </row>
    <row r="16183" spans="74:100">
      <c r="BV16183" s="62"/>
      <c r="BW16183" s="62"/>
      <c r="BX16183" s="62"/>
      <c r="BY16183" s="62"/>
      <c r="BZ16183" s="62"/>
      <c r="CA16183" s="62"/>
      <c r="CB16183" s="62"/>
      <c r="CC16183" s="62"/>
      <c r="CD16183" s="62"/>
      <c r="CE16183" s="62"/>
      <c r="CF16183" s="62"/>
      <c r="CL16183" s="56" t="s">
        <v>10929</v>
      </c>
      <c r="CM16183" s="56" t="s">
        <v>217</v>
      </c>
      <c r="CN16183" s="56" t="s">
        <v>217</v>
      </c>
      <c r="CO16183" s="52"/>
      <c r="CP16183" s="52"/>
      <c r="CQ16183" s="52"/>
      <c r="CR16183" s="52"/>
      <c r="CS16183" s="52"/>
      <c r="CT16183" s="52"/>
      <c r="CU16183" s="33"/>
      <c r="CV16183" s="33"/>
    </row>
    <row r="16184" spans="74:100">
      <c r="BV16184" s="62"/>
      <c r="BW16184" s="62"/>
      <c r="BX16184" s="62"/>
      <c r="BY16184" s="62"/>
      <c r="BZ16184" s="62"/>
      <c r="CA16184" s="62"/>
      <c r="CB16184" s="62"/>
      <c r="CC16184" s="62"/>
      <c r="CD16184" s="62"/>
      <c r="CE16184" s="62"/>
      <c r="CF16184" s="62"/>
      <c r="CL16184" s="35" t="s">
        <v>16374</v>
      </c>
      <c r="CM16184" s="35" t="s">
        <v>217</v>
      </c>
      <c r="CN16184" s="35" t="s">
        <v>217</v>
      </c>
      <c r="CO16184" s="52"/>
      <c r="CP16184" s="52"/>
      <c r="CQ16184" s="52"/>
      <c r="CR16184" s="52"/>
      <c r="CS16184" s="52"/>
      <c r="CT16184" s="52"/>
      <c r="CU16184" s="33"/>
      <c r="CV16184" s="33"/>
    </row>
    <row r="16185" spans="74:100">
      <c r="BV16185" s="62"/>
      <c r="BW16185" s="62"/>
      <c r="BX16185" s="62"/>
      <c r="BY16185" s="62"/>
      <c r="BZ16185" s="62"/>
      <c r="CA16185" s="62"/>
      <c r="CB16185" s="62"/>
      <c r="CC16185" s="62"/>
      <c r="CD16185" s="62"/>
      <c r="CE16185" s="62"/>
      <c r="CF16185" s="62"/>
      <c r="CL16185" s="35" t="s">
        <v>16374</v>
      </c>
      <c r="CM16185" s="35" t="s">
        <v>217</v>
      </c>
      <c r="CN16185" s="35" t="s">
        <v>217</v>
      </c>
      <c r="CO16185" s="52"/>
      <c r="CP16185" s="52"/>
      <c r="CQ16185" s="52"/>
      <c r="CR16185" s="52"/>
      <c r="CS16185" s="52"/>
      <c r="CT16185" s="52"/>
      <c r="CU16185" s="33"/>
      <c r="CV16185" s="33"/>
    </row>
    <row r="16186" spans="74:100">
      <c r="BV16186" s="62"/>
      <c r="BW16186" s="62"/>
      <c r="BX16186" s="62"/>
      <c r="BY16186" s="62"/>
      <c r="BZ16186" s="62"/>
      <c r="CA16186" s="62"/>
      <c r="CB16186" s="62"/>
      <c r="CC16186" s="62"/>
      <c r="CD16186" s="62"/>
      <c r="CE16186" s="62"/>
      <c r="CF16186" s="62"/>
      <c r="CL16186" s="35" t="s">
        <v>16583</v>
      </c>
      <c r="CM16186" s="35" t="s">
        <v>217</v>
      </c>
      <c r="CN16186" s="35" t="s">
        <v>217</v>
      </c>
      <c r="CO16186" s="52"/>
      <c r="CP16186" s="52"/>
      <c r="CQ16186" s="52"/>
      <c r="CR16186" s="52"/>
      <c r="CS16186" s="52"/>
      <c r="CT16186" s="52"/>
      <c r="CU16186" s="33"/>
      <c r="CV16186" s="33"/>
    </row>
    <row r="16187" spans="74:100">
      <c r="BV16187" s="62"/>
      <c r="BW16187" s="62"/>
      <c r="BX16187" s="62"/>
      <c r="BY16187" s="62"/>
      <c r="BZ16187" s="62"/>
      <c r="CA16187" s="62"/>
      <c r="CB16187" s="62"/>
      <c r="CC16187" s="62"/>
      <c r="CD16187" s="62"/>
      <c r="CE16187" s="62"/>
      <c r="CF16187" s="62"/>
      <c r="CL16187" s="56" t="s">
        <v>16474</v>
      </c>
      <c r="CM16187" s="56" t="s">
        <v>214</v>
      </c>
      <c r="CN16187" s="56" t="s">
        <v>214</v>
      </c>
      <c r="CO16187" s="52"/>
      <c r="CP16187" s="52"/>
      <c r="CQ16187" s="52"/>
      <c r="CR16187" s="52"/>
      <c r="CS16187" s="52"/>
      <c r="CT16187" s="52"/>
      <c r="CU16187" s="33"/>
      <c r="CV16187" s="33"/>
    </row>
    <row r="16188" spans="74:100">
      <c r="BV16188" s="62"/>
      <c r="BW16188" s="62"/>
      <c r="BX16188" s="62"/>
      <c r="BY16188" s="62"/>
      <c r="BZ16188" s="62"/>
      <c r="CA16188" s="62"/>
      <c r="CB16188" s="62"/>
      <c r="CC16188" s="62"/>
      <c r="CD16188" s="62"/>
      <c r="CE16188" s="62"/>
      <c r="CF16188" s="62"/>
      <c r="CL16188" s="56" t="s">
        <v>16474</v>
      </c>
      <c r="CM16188" s="56" t="s">
        <v>214</v>
      </c>
      <c r="CN16188" s="56" t="s">
        <v>214</v>
      </c>
      <c r="CO16188" s="52"/>
      <c r="CP16188" s="52"/>
      <c r="CQ16188" s="52"/>
      <c r="CR16188" s="52"/>
      <c r="CS16188" s="52"/>
      <c r="CT16188" s="52"/>
      <c r="CU16188" s="33"/>
      <c r="CV16188" s="33"/>
    </row>
    <row r="16189" spans="74:100">
      <c r="BV16189" s="62"/>
      <c r="BW16189" s="62"/>
      <c r="BX16189" s="62"/>
      <c r="BY16189" s="62"/>
      <c r="BZ16189" s="62"/>
      <c r="CA16189" s="62"/>
      <c r="CB16189" s="62"/>
      <c r="CC16189" s="62"/>
      <c r="CD16189" s="62"/>
      <c r="CE16189" s="62"/>
      <c r="CF16189" s="62"/>
      <c r="CL16189" s="35" t="s">
        <v>16349</v>
      </c>
      <c r="CM16189" s="35" t="s">
        <v>217</v>
      </c>
      <c r="CN16189" s="35" t="s">
        <v>217</v>
      </c>
      <c r="CO16189" s="52"/>
      <c r="CP16189" s="52"/>
      <c r="CQ16189" s="52"/>
      <c r="CR16189" s="52"/>
      <c r="CS16189" s="52"/>
      <c r="CT16189" s="52"/>
      <c r="CU16189" s="33"/>
      <c r="CV16189" s="33"/>
    </row>
    <row r="16190" spans="74:100">
      <c r="BV16190" s="62"/>
      <c r="BW16190" s="62"/>
      <c r="BX16190" s="62"/>
      <c r="BY16190" s="62"/>
      <c r="BZ16190" s="62"/>
      <c r="CA16190" s="62"/>
      <c r="CB16190" s="62"/>
      <c r="CC16190" s="62"/>
      <c r="CD16190" s="62"/>
      <c r="CE16190" s="62"/>
      <c r="CF16190" s="62"/>
      <c r="CL16190" s="56" t="s">
        <v>16561</v>
      </c>
      <c r="CM16190" s="56" t="s">
        <v>214</v>
      </c>
      <c r="CN16190" s="56" t="s">
        <v>214</v>
      </c>
      <c r="CO16190" s="52"/>
      <c r="CP16190" s="52"/>
      <c r="CQ16190" s="52"/>
      <c r="CR16190" s="52"/>
      <c r="CS16190" s="52"/>
      <c r="CT16190" s="52"/>
      <c r="CU16190" s="33"/>
      <c r="CV16190" s="33"/>
    </row>
    <row r="16191" spans="74:100">
      <c r="BV16191" s="62"/>
      <c r="BW16191" s="62"/>
      <c r="BX16191" s="62"/>
      <c r="BY16191" s="62"/>
      <c r="BZ16191" s="62"/>
      <c r="CA16191" s="62"/>
      <c r="CB16191" s="62"/>
      <c r="CC16191" s="62"/>
      <c r="CD16191" s="62"/>
      <c r="CE16191" s="62"/>
      <c r="CF16191" s="62"/>
      <c r="CL16191" s="56" t="s">
        <v>23558</v>
      </c>
      <c r="CM16191" s="56" t="s">
        <v>213</v>
      </c>
      <c r="CN16191" s="56" t="s">
        <v>213</v>
      </c>
      <c r="CO16191" s="52"/>
      <c r="CP16191" s="52"/>
      <c r="CQ16191" s="52"/>
      <c r="CR16191" s="52"/>
      <c r="CS16191" s="52"/>
      <c r="CT16191" s="52"/>
      <c r="CU16191" s="33"/>
      <c r="CV16191" s="33"/>
    </row>
    <row r="16192" spans="74:100">
      <c r="BV16192" s="62"/>
      <c r="BW16192" s="62"/>
      <c r="BX16192" s="62"/>
      <c r="BY16192" s="62"/>
      <c r="BZ16192" s="62"/>
      <c r="CA16192" s="62"/>
      <c r="CB16192" s="62"/>
      <c r="CC16192" s="62"/>
      <c r="CD16192" s="62"/>
      <c r="CE16192" s="62"/>
      <c r="CF16192" s="62"/>
      <c r="CL16192" s="35" t="s">
        <v>10936</v>
      </c>
      <c r="CM16192" s="35" t="s">
        <v>217</v>
      </c>
      <c r="CN16192" s="35" t="s">
        <v>217</v>
      </c>
      <c r="CO16192" s="52"/>
      <c r="CP16192" s="52"/>
      <c r="CQ16192" s="52"/>
      <c r="CR16192" s="52"/>
      <c r="CS16192" s="52"/>
      <c r="CT16192" s="52"/>
      <c r="CU16192" s="33"/>
      <c r="CV16192" s="33"/>
    </row>
    <row r="16193" spans="74:100">
      <c r="BV16193" s="62"/>
      <c r="BW16193" s="62"/>
      <c r="BX16193" s="62"/>
      <c r="BY16193" s="62"/>
      <c r="BZ16193" s="62"/>
      <c r="CA16193" s="62"/>
      <c r="CB16193" s="62"/>
      <c r="CC16193" s="62"/>
      <c r="CD16193" s="62"/>
      <c r="CE16193" s="62"/>
      <c r="CF16193" s="62"/>
      <c r="CL16193" s="35" t="s">
        <v>16554</v>
      </c>
      <c r="CM16193" s="35" t="s">
        <v>217</v>
      </c>
      <c r="CN16193" s="35" t="s">
        <v>217</v>
      </c>
      <c r="CO16193" s="52"/>
      <c r="CP16193" s="52"/>
      <c r="CQ16193" s="52"/>
      <c r="CR16193" s="52"/>
      <c r="CS16193" s="52"/>
      <c r="CT16193" s="52"/>
      <c r="CU16193" s="33"/>
      <c r="CV16193" s="33"/>
    </row>
    <row r="16194" spans="74:100">
      <c r="BV16194" s="62"/>
      <c r="BW16194" s="62"/>
      <c r="BX16194" s="62"/>
      <c r="BY16194" s="62"/>
      <c r="BZ16194" s="62"/>
      <c r="CA16194" s="62"/>
      <c r="CB16194" s="62"/>
      <c r="CC16194" s="62"/>
      <c r="CD16194" s="62"/>
      <c r="CE16194" s="62"/>
      <c r="CF16194" s="62"/>
      <c r="CL16194" s="56" t="s">
        <v>29115</v>
      </c>
      <c r="CM16194" s="56" t="s">
        <v>214</v>
      </c>
      <c r="CN16194" s="56" t="s">
        <v>214</v>
      </c>
      <c r="CO16194" s="52"/>
      <c r="CP16194" s="52"/>
      <c r="CQ16194" s="52"/>
      <c r="CR16194" s="52"/>
      <c r="CS16194" s="52"/>
      <c r="CT16194" s="52"/>
      <c r="CU16194" s="33"/>
      <c r="CV16194" s="33"/>
    </row>
    <row r="16195" spans="74:100">
      <c r="BV16195" s="62"/>
      <c r="BW16195" s="62"/>
      <c r="BX16195" s="62"/>
      <c r="BY16195" s="62"/>
      <c r="BZ16195" s="62"/>
      <c r="CA16195" s="62"/>
      <c r="CB16195" s="62"/>
      <c r="CC16195" s="62"/>
      <c r="CD16195" s="62"/>
      <c r="CE16195" s="62"/>
      <c r="CF16195" s="62"/>
      <c r="CL16195" s="56" t="s">
        <v>23559</v>
      </c>
      <c r="CM16195" s="56" t="s">
        <v>215</v>
      </c>
      <c r="CN16195" s="56" t="s">
        <v>215</v>
      </c>
      <c r="CO16195" s="52"/>
      <c r="CP16195" s="52"/>
      <c r="CQ16195" s="52"/>
      <c r="CR16195" s="52"/>
      <c r="CS16195" s="52"/>
      <c r="CT16195" s="52"/>
      <c r="CU16195" s="33"/>
      <c r="CV16195" s="33"/>
    </row>
    <row r="16196" spans="74:100">
      <c r="BV16196" s="62"/>
      <c r="BW16196" s="62"/>
      <c r="BX16196" s="62"/>
      <c r="BY16196" s="62"/>
      <c r="BZ16196" s="62"/>
      <c r="CA16196" s="62"/>
      <c r="CB16196" s="62"/>
      <c r="CC16196" s="62"/>
      <c r="CD16196" s="62"/>
      <c r="CE16196" s="62"/>
      <c r="CF16196" s="62"/>
      <c r="CL16196" s="56" t="s">
        <v>23560</v>
      </c>
      <c r="CM16196" s="56" t="s">
        <v>215</v>
      </c>
      <c r="CN16196" s="56" t="s">
        <v>215</v>
      </c>
      <c r="CO16196" s="52"/>
      <c r="CP16196" s="52"/>
      <c r="CQ16196" s="52"/>
      <c r="CR16196" s="52"/>
      <c r="CS16196" s="52"/>
      <c r="CT16196" s="52"/>
      <c r="CU16196" s="33"/>
      <c r="CV16196" s="33"/>
    </row>
    <row r="16197" spans="74:100">
      <c r="BV16197" s="62"/>
      <c r="BW16197" s="62"/>
      <c r="BX16197" s="62"/>
      <c r="BY16197" s="62"/>
      <c r="BZ16197" s="62"/>
      <c r="CA16197" s="62"/>
      <c r="CB16197" s="62"/>
      <c r="CC16197" s="62"/>
      <c r="CD16197" s="62"/>
      <c r="CE16197" s="62"/>
      <c r="CF16197" s="62"/>
      <c r="CL16197" s="56" t="s">
        <v>12474</v>
      </c>
      <c r="CM16197" s="56" t="s">
        <v>215</v>
      </c>
      <c r="CN16197" s="56" t="s">
        <v>215</v>
      </c>
      <c r="CO16197" s="52"/>
      <c r="CP16197" s="52"/>
      <c r="CQ16197" s="52"/>
      <c r="CR16197" s="52"/>
      <c r="CS16197" s="52"/>
      <c r="CT16197" s="52"/>
      <c r="CU16197" s="33"/>
      <c r="CV16197" s="33"/>
    </row>
    <row r="16198" spans="74:100">
      <c r="BV16198" s="62"/>
      <c r="BW16198" s="62"/>
      <c r="BX16198" s="62"/>
      <c r="BY16198" s="62"/>
      <c r="BZ16198" s="62"/>
      <c r="CA16198" s="62"/>
      <c r="CB16198" s="62"/>
      <c r="CC16198" s="62"/>
      <c r="CD16198" s="62"/>
      <c r="CE16198" s="62"/>
      <c r="CF16198" s="62"/>
      <c r="CL16198" s="56" t="s">
        <v>12475</v>
      </c>
      <c r="CM16198" s="56" t="s">
        <v>215</v>
      </c>
      <c r="CN16198" s="56" t="s">
        <v>215</v>
      </c>
      <c r="CO16198" s="52"/>
      <c r="CP16198" s="52"/>
      <c r="CQ16198" s="52"/>
      <c r="CR16198" s="52"/>
      <c r="CS16198" s="52"/>
      <c r="CT16198" s="52"/>
      <c r="CU16198" s="33"/>
      <c r="CV16198" s="33"/>
    </row>
    <row r="16199" spans="74:100">
      <c r="BV16199" s="62"/>
      <c r="BW16199" s="62"/>
      <c r="BX16199" s="62"/>
      <c r="BY16199" s="62"/>
      <c r="BZ16199" s="62"/>
      <c r="CA16199" s="62"/>
      <c r="CB16199" s="62"/>
      <c r="CC16199" s="62"/>
      <c r="CD16199" s="62"/>
      <c r="CE16199" s="62"/>
      <c r="CF16199" s="62"/>
      <c r="CL16199" s="35" t="s">
        <v>16558</v>
      </c>
      <c r="CM16199" s="35" t="s">
        <v>217</v>
      </c>
      <c r="CN16199" s="35" t="s">
        <v>217</v>
      </c>
      <c r="CO16199" s="52"/>
      <c r="CP16199" s="52"/>
      <c r="CQ16199" s="52"/>
      <c r="CR16199" s="52"/>
      <c r="CS16199" s="52"/>
      <c r="CT16199" s="52"/>
      <c r="CU16199" s="33"/>
      <c r="CV16199" s="33"/>
    </row>
    <row r="16200" spans="74:100">
      <c r="BV16200" s="62"/>
      <c r="BW16200" s="62"/>
      <c r="BX16200" s="62"/>
      <c r="BY16200" s="62"/>
      <c r="BZ16200" s="62"/>
      <c r="CA16200" s="62"/>
      <c r="CB16200" s="62"/>
      <c r="CC16200" s="62"/>
      <c r="CD16200" s="62"/>
      <c r="CE16200" s="62"/>
      <c r="CF16200" s="62"/>
      <c r="CL16200" s="56" t="s">
        <v>899</v>
      </c>
      <c r="CM16200" s="56" t="s">
        <v>214</v>
      </c>
      <c r="CN16200" s="56" t="s">
        <v>214</v>
      </c>
      <c r="CO16200" s="52"/>
      <c r="CP16200" s="52"/>
      <c r="CQ16200" s="52"/>
      <c r="CR16200" s="52"/>
      <c r="CS16200" s="52"/>
      <c r="CT16200" s="52"/>
      <c r="CU16200" s="33"/>
      <c r="CV16200" s="33"/>
    </row>
    <row r="16201" spans="74:100">
      <c r="BV16201" s="62"/>
      <c r="BW16201" s="62"/>
      <c r="BX16201" s="62"/>
      <c r="BY16201" s="62"/>
      <c r="BZ16201" s="62"/>
      <c r="CA16201" s="62"/>
      <c r="CB16201" s="62"/>
      <c r="CC16201" s="62"/>
      <c r="CD16201" s="62"/>
      <c r="CE16201" s="62"/>
      <c r="CF16201" s="62"/>
      <c r="CL16201" s="56" t="s">
        <v>16447</v>
      </c>
      <c r="CM16201" s="56" t="s">
        <v>214</v>
      </c>
      <c r="CN16201" s="56" t="s">
        <v>214</v>
      </c>
      <c r="CO16201" s="52"/>
      <c r="CP16201" s="52"/>
      <c r="CQ16201" s="52"/>
      <c r="CR16201" s="52"/>
      <c r="CS16201" s="52"/>
      <c r="CT16201" s="52"/>
      <c r="CU16201" s="33"/>
      <c r="CV16201" s="33"/>
    </row>
    <row r="16202" spans="74:100">
      <c r="BV16202" s="62"/>
      <c r="BW16202" s="62"/>
      <c r="BX16202" s="62"/>
      <c r="BY16202" s="62"/>
      <c r="BZ16202" s="62"/>
      <c r="CA16202" s="62"/>
      <c r="CB16202" s="62"/>
      <c r="CC16202" s="62"/>
      <c r="CD16202" s="62"/>
      <c r="CE16202" s="62"/>
      <c r="CF16202" s="62"/>
      <c r="CL16202" s="56" t="s">
        <v>16438</v>
      </c>
      <c r="CM16202" s="56" t="s">
        <v>214</v>
      </c>
      <c r="CN16202" s="56" t="s">
        <v>214</v>
      </c>
      <c r="CO16202" s="52"/>
      <c r="CP16202" s="52"/>
      <c r="CQ16202" s="52"/>
      <c r="CR16202" s="52"/>
      <c r="CS16202" s="52"/>
      <c r="CT16202" s="52"/>
      <c r="CU16202" s="33"/>
      <c r="CV16202" s="33"/>
    </row>
    <row r="16203" spans="74:100">
      <c r="BV16203" s="62"/>
      <c r="BW16203" s="62"/>
      <c r="BX16203" s="62"/>
      <c r="BY16203" s="62"/>
      <c r="BZ16203" s="62"/>
      <c r="CA16203" s="62"/>
      <c r="CB16203" s="62"/>
      <c r="CC16203" s="62"/>
      <c r="CD16203" s="62"/>
      <c r="CE16203" s="62"/>
      <c r="CF16203" s="62"/>
      <c r="CL16203" s="56" t="s">
        <v>16448</v>
      </c>
      <c r="CM16203" s="56" t="s">
        <v>214</v>
      </c>
      <c r="CN16203" s="56" t="s">
        <v>214</v>
      </c>
      <c r="CO16203" s="52"/>
      <c r="CP16203" s="52"/>
      <c r="CQ16203" s="52"/>
      <c r="CR16203" s="52"/>
      <c r="CS16203" s="52"/>
      <c r="CT16203" s="52"/>
      <c r="CU16203" s="33"/>
      <c r="CV16203" s="33"/>
    </row>
    <row r="16204" spans="74:100">
      <c r="BV16204" s="62"/>
      <c r="BW16204" s="62"/>
      <c r="BX16204" s="62"/>
      <c r="BY16204" s="62"/>
      <c r="BZ16204" s="62"/>
      <c r="CA16204" s="62"/>
      <c r="CB16204" s="62"/>
      <c r="CC16204" s="62"/>
      <c r="CD16204" s="62"/>
      <c r="CE16204" s="62"/>
      <c r="CF16204" s="62"/>
      <c r="CL16204" s="35" t="s">
        <v>16358</v>
      </c>
      <c r="CM16204" s="35" t="s">
        <v>217</v>
      </c>
      <c r="CN16204" s="35" t="s">
        <v>217</v>
      </c>
      <c r="CO16204" s="52"/>
      <c r="CP16204" s="52"/>
      <c r="CQ16204" s="52"/>
      <c r="CR16204" s="52"/>
      <c r="CS16204" s="52"/>
      <c r="CT16204" s="52"/>
      <c r="CU16204" s="33"/>
      <c r="CV16204" s="33"/>
    </row>
    <row r="16205" spans="74:100">
      <c r="BV16205" s="62"/>
      <c r="BW16205" s="62"/>
      <c r="BX16205" s="62"/>
      <c r="BY16205" s="62"/>
      <c r="BZ16205" s="62"/>
      <c r="CA16205" s="62"/>
      <c r="CB16205" s="62"/>
      <c r="CC16205" s="62"/>
      <c r="CD16205" s="62"/>
      <c r="CE16205" s="62"/>
      <c r="CF16205" s="62"/>
      <c r="CL16205" s="35" t="s">
        <v>10938</v>
      </c>
      <c r="CM16205" s="35" t="s">
        <v>217</v>
      </c>
      <c r="CN16205" s="35" t="s">
        <v>217</v>
      </c>
      <c r="CO16205" s="52"/>
      <c r="CP16205" s="52"/>
      <c r="CQ16205" s="52"/>
      <c r="CR16205" s="52"/>
      <c r="CS16205" s="52"/>
      <c r="CT16205" s="52"/>
      <c r="CU16205" s="33"/>
      <c r="CV16205" s="33"/>
    </row>
    <row r="16206" spans="74:100">
      <c r="BV16206" s="62"/>
      <c r="BW16206" s="62"/>
      <c r="BX16206" s="62"/>
      <c r="BY16206" s="62"/>
      <c r="BZ16206" s="62"/>
      <c r="CA16206" s="62"/>
      <c r="CB16206" s="62"/>
      <c r="CC16206" s="62"/>
      <c r="CD16206" s="62"/>
      <c r="CE16206" s="62"/>
      <c r="CF16206" s="62"/>
      <c r="CL16206" s="35" t="s">
        <v>15845</v>
      </c>
      <c r="CM16206" s="35" t="s">
        <v>217</v>
      </c>
      <c r="CN16206" s="35" t="s">
        <v>217</v>
      </c>
      <c r="CO16206" s="52"/>
      <c r="CP16206" s="52"/>
      <c r="CQ16206" s="52"/>
      <c r="CR16206" s="52"/>
      <c r="CS16206" s="52"/>
      <c r="CT16206" s="52"/>
      <c r="CU16206" s="33"/>
      <c r="CV16206" s="33"/>
    </row>
    <row r="16207" spans="74:100">
      <c r="BV16207" s="62"/>
      <c r="BW16207" s="62"/>
      <c r="BX16207" s="62"/>
      <c r="BY16207" s="62"/>
      <c r="BZ16207" s="62"/>
      <c r="CA16207" s="62"/>
      <c r="CB16207" s="62"/>
      <c r="CC16207" s="62"/>
      <c r="CD16207" s="62"/>
      <c r="CE16207" s="62"/>
      <c r="CF16207" s="62"/>
      <c r="CL16207" s="56" t="s">
        <v>23561</v>
      </c>
      <c r="CM16207" s="56" t="s">
        <v>215</v>
      </c>
      <c r="CN16207" s="56" t="s">
        <v>215</v>
      </c>
      <c r="CO16207" s="52"/>
      <c r="CP16207" s="52"/>
      <c r="CQ16207" s="52"/>
      <c r="CR16207" s="52"/>
      <c r="CS16207" s="52"/>
      <c r="CT16207" s="52"/>
      <c r="CU16207" s="33"/>
      <c r="CV16207" s="33"/>
    </row>
    <row r="16208" spans="74:100">
      <c r="BV16208" s="62"/>
      <c r="BW16208" s="62"/>
      <c r="BX16208" s="62"/>
      <c r="BY16208" s="62"/>
      <c r="BZ16208" s="62"/>
      <c r="CA16208" s="62"/>
      <c r="CB16208" s="62"/>
      <c r="CC16208" s="62"/>
      <c r="CD16208" s="62"/>
      <c r="CE16208" s="62"/>
      <c r="CF16208" s="62"/>
      <c r="CL16208" s="35" t="s">
        <v>10939</v>
      </c>
      <c r="CM16208" s="35" t="s">
        <v>217</v>
      </c>
      <c r="CN16208" s="35" t="s">
        <v>217</v>
      </c>
      <c r="CO16208" s="52"/>
      <c r="CP16208" s="52"/>
      <c r="CQ16208" s="52"/>
      <c r="CR16208" s="52"/>
      <c r="CS16208" s="52"/>
      <c r="CT16208" s="52"/>
      <c r="CU16208" s="33"/>
      <c r="CV16208" s="33"/>
    </row>
    <row r="16209" spans="74:100">
      <c r="BV16209" s="62"/>
      <c r="BW16209" s="62"/>
      <c r="BX16209" s="62"/>
      <c r="BY16209" s="62"/>
      <c r="BZ16209" s="62"/>
      <c r="CA16209" s="62"/>
      <c r="CB16209" s="62"/>
      <c r="CC16209" s="62"/>
      <c r="CD16209" s="62"/>
      <c r="CE16209" s="62"/>
      <c r="CF16209" s="62"/>
      <c r="CL16209" s="35" t="s">
        <v>10940</v>
      </c>
      <c r="CM16209" s="35" t="s">
        <v>217</v>
      </c>
      <c r="CN16209" s="35" t="s">
        <v>217</v>
      </c>
      <c r="CO16209" s="52"/>
      <c r="CP16209" s="52"/>
      <c r="CQ16209" s="52"/>
      <c r="CR16209" s="52"/>
      <c r="CS16209" s="52"/>
      <c r="CT16209" s="52"/>
      <c r="CU16209" s="33"/>
      <c r="CV16209" s="33"/>
    </row>
    <row r="16210" spans="74:100">
      <c r="BV16210" s="62"/>
      <c r="BW16210" s="62"/>
      <c r="BX16210" s="62"/>
      <c r="BY16210" s="62"/>
      <c r="BZ16210" s="62"/>
      <c r="CA16210" s="62"/>
      <c r="CB16210" s="62"/>
      <c r="CC16210" s="62"/>
      <c r="CD16210" s="62"/>
      <c r="CE16210" s="62"/>
      <c r="CF16210" s="62"/>
      <c r="CL16210" s="35" t="s">
        <v>10941</v>
      </c>
      <c r="CM16210" s="35" t="s">
        <v>217</v>
      </c>
      <c r="CN16210" s="35" t="s">
        <v>217</v>
      </c>
      <c r="CO16210" s="52"/>
      <c r="CP16210" s="52"/>
      <c r="CQ16210" s="52"/>
      <c r="CR16210" s="52"/>
      <c r="CS16210" s="52"/>
      <c r="CT16210" s="52"/>
      <c r="CU16210" s="33"/>
      <c r="CV16210" s="33"/>
    </row>
    <row r="16211" spans="74:100">
      <c r="BV16211" s="62"/>
      <c r="BW16211" s="62"/>
      <c r="BX16211" s="62"/>
      <c r="BY16211" s="62"/>
      <c r="BZ16211" s="62"/>
      <c r="CA16211" s="62"/>
      <c r="CB16211" s="62"/>
      <c r="CC16211" s="62"/>
      <c r="CD16211" s="62"/>
      <c r="CE16211" s="62"/>
      <c r="CF16211" s="62"/>
      <c r="CL16211" s="56" t="s">
        <v>16426</v>
      </c>
      <c r="CM16211" s="56" t="s">
        <v>216</v>
      </c>
      <c r="CN16211" s="56" t="s">
        <v>216</v>
      </c>
      <c r="CO16211" s="52"/>
      <c r="CP16211" s="52"/>
      <c r="CQ16211" s="52"/>
      <c r="CR16211" s="52"/>
      <c r="CS16211" s="52"/>
      <c r="CT16211" s="52"/>
      <c r="CU16211" s="33"/>
      <c r="CV16211" s="33"/>
    </row>
    <row r="16212" spans="74:100">
      <c r="BV16212" s="62"/>
      <c r="BW16212" s="62"/>
      <c r="BX16212" s="62"/>
      <c r="BY16212" s="62"/>
      <c r="BZ16212" s="62"/>
      <c r="CA16212" s="62"/>
      <c r="CB16212" s="62"/>
      <c r="CC16212" s="62"/>
      <c r="CD16212" s="62"/>
      <c r="CE16212" s="62"/>
      <c r="CF16212" s="62"/>
      <c r="CL16212" s="35" t="s">
        <v>10912</v>
      </c>
      <c r="CM16212" s="35" t="s">
        <v>217</v>
      </c>
      <c r="CN16212" s="35" t="s">
        <v>217</v>
      </c>
      <c r="CO16212" s="52"/>
      <c r="CP16212" s="52"/>
      <c r="CQ16212" s="52"/>
      <c r="CR16212" s="52"/>
      <c r="CS16212" s="52"/>
      <c r="CT16212" s="52"/>
      <c r="CU16212" s="33"/>
      <c r="CV16212" s="33"/>
    </row>
    <row r="16213" spans="74:100">
      <c r="BV16213" s="62"/>
      <c r="BW16213" s="62"/>
      <c r="BX16213" s="62"/>
      <c r="BY16213" s="62"/>
      <c r="BZ16213" s="62"/>
      <c r="CA16213" s="62"/>
      <c r="CB16213" s="62"/>
      <c r="CC16213" s="62"/>
      <c r="CD16213" s="62"/>
      <c r="CE16213" s="62"/>
      <c r="CF16213" s="62"/>
      <c r="CL16213" s="56" t="s">
        <v>16399</v>
      </c>
      <c r="CM16213" s="56" t="s">
        <v>216</v>
      </c>
      <c r="CN16213" s="56" t="s">
        <v>216</v>
      </c>
      <c r="CO16213" s="52"/>
      <c r="CP16213" s="52"/>
      <c r="CQ16213" s="52"/>
      <c r="CR16213" s="52"/>
      <c r="CS16213" s="52"/>
      <c r="CT16213" s="52"/>
      <c r="CU16213" s="33"/>
      <c r="CV16213" s="33"/>
    </row>
    <row r="16214" spans="74:100">
      <c r="BV16214" s="62"/>
      <c r="BW16214" s="62"/>
      <c r="BX16214" s="62"/>
      <c r="BY16214" s="62"/>
      <c r="BZ16214" s="62"/>
      <c r="CA16214" s="62"/>
      <c r="CB16214" s="62"/>
      <c r="CC16214" s="62"/>
      <c r="CD16214" s="62"/>
      <c r="CE16214" s="62"/>
      <c r="CF16214" s="62"/>
      <c r="CL16214" s="56" t="s">
        <v>10932</v>
      </c>
      <c r="CM16214" s="56" t="s">
        <v>213</v>
      </c>
      <c r="CN16214" s="56" t="s">
        <v>213</v>
      </c>
      <c r="CO16214" s="52"/>
      <c r="CP16214" s="52"/>
      <c r="CQ16214" s="52"/>
      <c r="CR16214" s="52"/>
      <c r="CS16214" s="52"/>
      <c r="CT16214" s="52"/>
      <c r="CU16214" s="33"/>
      <c r="CV16214" s="33"/>
    </row>
    <row r="16215" spans="74:100">
      <c r="BV16215" s="62"/>
      <c r="BW16215" s="62"/>
      <c r="BX16215" s="62"/>
      <c r="BY16215" s="62"/>
      <c r="BZ16215" s="62"/>
      <c r="CA16215" s="62"/>
      <c r="CB16215" s="62"/>
      <c r="CC16215" s="62"/>
      <c r="CD16215" s="62"/>
      <c r="CE16215" s="62"/>
      <c r="CF16215" s="62"/>
      <c r="CL16215" s="56" t="s">
        <v>16531</v>
      </c>
      <c r="CM16215" s="56" t="s">
        <v>214</v>
      </c>
      <c r="CN16215" s="56" t="s">
        <v>214</v>
      </c>
      <c r="CO16215" s="52"/>
      <c r="CP16215" s="52"/>
      <c r="CQ16215" s="52"/>
      <c r="CR16215" s="52"/>
      <c r="CS16215" s="52"/>
      <c r="CT16215" s="52"/>
      <c r="CU16215" s="33"/>
      <c r="CV16215" s="33"/>
    </row>
    <row r="16216" spans="74:100">
      <c r="BV16216" s="62"/>
      <c r="BW16216" s="62"/>
      <c r="BX16216" s="62"/>
      <c r="BY16216" s="62"/>
      <c r="BZ16216" s="62"/>
      <c r="CA16216" s="62"/>
      <c r="CB16216" s="62"/>
      <c r="CC16216" s="62"/>
      <c r="CD16216" s="62"/>
      <c r="CE16216" s="62"/>
      <c r="CF16216" s="62"/>
      <c r="CL16216" s="35" t="s">
        <v>16350</v>
      </c>
      <c r="CM16216" s="35" t="s">
        <v>217</v>
      </c>
      <c r="CN16216" s="35" t="s">
        <v>217</v>
      </c>
      <c r="CO16216" s="52"/>
      <c r="CP16216" s="52"/>
      <c r="CQ16216" s="52"/>
      <c r="CR16216" s="52"/>
      <c r="CS16216" s="52"/>
      <c r="CT16216" s="52"/>
      <c r="CU16216" s="33"/>
      <c r="CV16216" s="33"/>
    </row>
    <row r="16217" spans="74:100">
      <c r="BV16217" s="62"/>
      <c r="BW16217" s="62"/>
      <c r="BX16217" s="62"/>
      <c r="BY16217" s="62"/>
      <c r="BZ16217" s="62"/>
      <c r="CA16217" s="62"/>
      <c r="CB16217" s="62"/>
      <c r="CC16217" s="62"/>
      <c r="CD16217" s="62"/>
      <c r="CE16217" s="62"/>
      <c r="CF16217" s="62"/>
      <c r="CL16217" s="56" t="s">
        <v>900</v>
      </c>
      <c r="CM16217" s="56" t="s">
        <v>214</v>
      </c>
      <c r="CN16217" s="56" t="s">
        <v>214</v>
      </c>
      <c r="CO16217" s="52"/>
      <c r="CP16217" s="52"/>
      <c r="CQ16217" s="52"/>
      <c r="CR16217" s="52"/>
      <c r="CS16217" s="52"/>
      <c r="CT16217" s="52"/>
      <c r="CU16217" s="33"/>
      <c r="CV16217" s="33"/>
    </row>
    <row r="16218" spans="74:100">
      <c r="BV16218" s="62"/>
      <c r="BW16218" s="62"/>
      <c r="BX16218" s="62"/>
      <c r="BY16218" s="62"/>
      <c r="BZ16218" s="62"/>
      <c r="CA16218" s="62"/>
      <c r="CB16218" s="62"/>
      <c r="CC16218" s="62"/>
      <c r="CD16218" s="62"/>
      <c r="CE16218" s="62"/>
      <c r="CF16218" s="62"/>
      <c r="CL16218" s="56" t="s">
        <v>16559</v>
      </c>
      <c r="CM16218" s="56" t="s">
        <v>214</v>
      </c>
      <c r="CN16218" s="56" t="s">
        <v>214</v>
      </c>
      <c r="CO16218" s="52"/>
      <c r="CP16218" s="52"/>
      <c r="CQ16218" s="52"/>
      <c r="CR16218" s="52"/>
      <c r="CS16218" s="52"/>
      <c r="CT16218" s="52"/>
      <c r="CU16218" s="33"/>
      <c r="CV16218" s="33"/>
    </row>
    <row r="16219" spans="74:100">
      <c r="BV16219" s="62"/>
      <c r="BW16219" s="62"/>
      <c r="BX16219" s="62"/>
      <c r="BY16219" s="62"/>
      <c r="BZ16219" s="62"/>
      <c r="CA16219" s="62"/>
      <c r="CB16219" s="62"/>
      <c r="CC16219" s="62"/>
      <c r="CD16219" s="62"/>
      <c r="CE16219" s="62"/>
      <c r="CF16219" s="62"/>
      <c r="CL16219" s="56" t="s">
        <v>16560</v>
      </c>
      <c r="CM16219" s="56" t="s">
        <v>214</v>
      </c>
      <c r="CN16219" s="56" t="s">
        <v>214</v>
      </c>
      <c r="CO16219" s="52"/>
      <c r="CP16219" s="52"/>
      <c r="CQ16219" s="52"/>
      <c r="CR16219" s="52"/>
      <c r="CS16219" s="52"/>
      <c r="CT16219" s="52"/>
      <c r="CU16219" s="33"/>
      <c r="CV16219" s="33"/>
    </row>
    <row r="16220" spans="74:100">
      <c r="BV16220" s="62"/>
      <c r="BW16220" s="62"/>
      <c r="BX16220" s="62"/>
      <c r="BY16220" s="62"/>
      <c r="BZ16220" s="62"/>
      <c r="CA16220" s="62"/>
      <c r="CB16220" s="62"/>
      <c r="CC16220" s="62"/>
      <c r="CD16220" s="62"/>
      <c r="CE16220" s="62"/>
      <c r="CF16220" s="62"/>
      <c r="CL16220" s="35" t="s">
        <v>29116</v>
      </c>
      <c r="CM16220" s="35" t="s">
        <v>217</v>
      </c>
      <c r="CN16220" s="35" t="s">
        <v>217</v>
      </c>
      <c r="CO16220" s="52"/>
      <c r="CP16220" s="52"/>
      <c r="CQ16220" s="52"/>
      <c r="CR16220" s="52"/>
      <c r="CS16220" s="52"/>
      <c r="CT16220" s="52"/>
      <c r="CU16220" s="33"/>
      <c r="CV16220" s="33"/>
    </row>
    <row r="16221" spans="74:100">
      <c r="BV16221" s="62"/>
      <c r="BW16221" s="62"/>
      <c r="BX16221" s="62"/>
      <c r="BY16221" s="62"/>
      <c r="BZ16221" s="62"/>
      <c r="CA16221" s="62"/>
      <c r="CB16221" s="62"/>
      <c r="CC16221" s="62"/>
      <c r="CD16221" s="62"/>
      <c r="CE16221" s="62"/>
      <c r="CF16221" s="62"/>
      <c r="CL16221" s="35" t="s">
        <v>16574</v>
      </c>
      <c r="CM16221" s="35" t="s">
        <v>217</v>
      </c>
      <c r="CN16221" s="35" t="s">
        <v>217</v>
      </c>
      <c r="CO16221" s="52"/>
      <c r="CP16221" s="52"/>
      <c r="CQ16221" s="52"/>
      <c r="CR16221" s="52"/>
      <c r="CS16221" s="52"/>
      <c r="CT16221" s="52"/>
      <c r="CU16221" s="33"/>
      <c r="CV16221" s="33"/>
    </row>
    <row r="16222" spans="74:100">
      <c r="BV16222" s="62"/>
      <c r="BW16222" s="62"/>
      <c r="BX16222" s="62"/>
      <c r="BY16222" s="62"/>
      <c r="BZ16222" s="62"/>
      <c r="CA16222" s="62"/>
      <c r="CB16222" s="62"/>
      <c r="CC16222" s="62"/>
      <c r="CD16222" s="62"/>
      <c r="CE16222" s="62"/>
      <c r="CF16222" s="62"/>
      <c r="CL16222" s="35" t="s">
        <v>12507</v>
      </c>
      <c r="CM16222" s="35" t="s">
        <v>217</v>
      </c>
      <c r="CN16222" s="35" t="s">
        <v>217</v>
      </c>
      <c r="CO16222" s="52"/>
      <c r="CP16222" s="52"/>
      <c r="CQ16222" s="52"/>
      <c r="CR16222" s="52"/>
      <c r="CS16222" s="52"/>
      <c r="CT16222" s="52"/>
      <c r="CU16222" s="33"/>
      <c r="CV16222" s="33"/>
    </row>
    <row r="16223" spans="74:100">
      <c r="BV16223" s="62"/>
      <c r="BW16223" s="62"/>
      <c r="BX16223" s="62"/>
      <c r="BY16223" s="62"/>
      <c r="BZ16223" s="62"/>
      <c r="CA16223" s="62"/>
      <c r="CB16223" s="62"/>
      <c r="CC16223" s="62"/>
      <c r="CD16223" s="62"/>
      <c r="CE16223" s="62"/>
      <c r="CF16223" s="62"/>
      <c r="CL16223" s="56" t="s">
        <v>16484</v>
      </c>
      <c r="CM16223" s="56" t="s">
        <v>214</v>
      </c>
      <c r="CN16223" s="56" t="s">
        <v>214</v>
      </c>
      <c r="CO16223" s="52"/>
      <c r="CP16223" s="52"/>
      <c r="CQ16223" s="52"/>
      <c r="CR16223" s="52"/>
      <c r="CS16223" s="52"/>
      <c r="CT16223" s="52"/>
      <c r="CU16223" s="33"/>
      <c r="CV16223" s="33"/>
    </row>
    <row r="16224" spans="74:100">
      <c r="BV16224" s="62"/>
      <c r="BW16224" s="62"/>
      <c r="BX16224" s="62"/>
      <c r="BY16224" s="62"/>
      <c r="BZ16224" s="62"/>
      <c r="CA16224" s="62"/>
      <c r="CB16224" s="62"/>
      <c r="CC16224" s="62"/>
      <c r="CD16224" s="62"/>
      <c r="CE16224" s="62"/>
      <c r="CF16224" s="62"/>
      <c r="CL16224" s="35" t="s">
        <v>10913</v>
      </c>
      <c r="CM16224" s="35" t="s">
        <v>217</v>
      </c>
      <c r="CN16224" s="35" t="s">
        <v>217</v>
      </c>
      <c r="CO16224" s="52"/>
      <c r="CP16224" s="52"/>
      <c r="CQ16224" s="52"/>
      <c r="CR16224" s="52"/>
      <c r="CS16224" s="52"/>
      <c r="CT16224" s="52"/>
      <c r="CU16224" s="33"/>
      <c r="CV16224" s="33"/>
    </row>
    <row r="16225" spans="74:100">
      <c r="BV16225" s="62"/>
      <c r="BW16225" s="62"/>
      <c r="BX16225" s="62"/>
      <c r="BY16225" s="62"/>
      <c r="BZ16225" s="62"/>
      <c r="CA16225" s="62"/>
      <c r="CB16225" s="62"/>
      <c r="CC16225" s="62"/>
      <c r="CD16225" s="62"/>
      <c r="CE16225" s="62"/>
      <c r="CF16225" s="62"/>
      <c r="CL16225" s="56" t="s">
        <v>901</v>
      </c>
      <c r="CM16225" s="56" t="s">
        <v>213</v>
      </c>
      <c r="CN16225" s="56" t="s">
        <v>213</v>
      </c>
      <c r="CO16225" s="52"/>
      <c r="CP16225" s="52"/>
      <c r="CQ16225" s="52"/>
      <c r="CR16225" s="52"/>
      <c r="CS16225" s="52"/>
      <c r="CT16225" s="52"/>
      <c r="CU16225" s="33"/>
      <c r="CV16225" s="33"/>
    </row>
    <row r="16226" spans="74:100">
      <c r="BV16226" s="62"/>
      <c r="BW16226" s="62"/>
      <c r="BX16226" s="62"/>
      <c r="BY16226" s="62"/>
      <c r="BZ16226" s="62"/>
      <c r="CA16226" s="62"/>
      <c r="CB16226" s="62"/>
      <c r="CC16226" s="62"/>
      <c r="CD16226" s="62"/>
      <c r="CE16226" s="62"/>
      <c r="CF16226" s="62"/>
      <c r="CL16226" s="56" t="s">
        <v>23562</v>
      </c>
      <c r="CM16226" s="56" t="s">
        <v>213</v>
      </c>
      <c r="CN16226" s="56" t="s">
        <v>213</v>
      </c>
      <c r="CO16226" s="52"/>
      <c r="CP16226" s="52"/>
      <c r="CQ16226" s="52"/>
      <c r="CR16226" s="52"/>
      <c r="CS16226" s="52"/>
      <c r="CT16226" s="52"/>
      <c r="CU16226" s="33"/>
      <c r="CV16226" s="33"/>
    </row>
    <row r="16227" spans="74:100">
      <c r="BV16227" s="62"/>
      <c r="BW16227" s="62"/>
      <c r="BX16227" s="62"/>
      <c r="BY16227" s="62"/>
      <c r="BZ16227" s="62"/>
      <c r="CA16227" s="62"/>
      <c r="CB16227" s="62"/>
      <c r="CC16227" s="62"/>
      <c r="CD16227" s="62"/>
      <c r="CE16227" s="62"/>
      <c r="CF16227" s="62"/>
      <c r="CL16227" s="56" t="s">
        <v>16449</v>
      </c>
      <c r="CM16227" s="56" t="s">
        <v>214</v>
      </c>
      <c r="CN16227" s="56" t="s">
        <v>214</v>
      </c>
      <c r="CO16227" s="52"/>
      <c r="CP16227" s="52"/>
      <c r="CQ16227" s="52"/>
      <c r="CR16227" s="52"/>
      <c r="CS16227" s="52"/>
      <c r="CT16227" s="52"/>
      <c r="CU16227" s="33"/>
      <c r="CV16227" s="33"/>
    </row>
    <row r="16228" spans="74:100">
      <c r="BV16228" s="62"/>
      <c r="BW16228" s="62"/>
      <c r="BX16228" s="62"/>
      <c r="BY16228" s="62"/>
      <c r="BZ16228" s="62"/>
      <c r="CA16228" s="62"/>
      <c r="CB16228" s="62"/>
      <c r="CC16228" s="62"/>
      <c r="CD16228" s="62"/>
      <c r="CE16228" s="62"/>
      <c r="CF16228" s="62"/>
      <c r="CL16228" s="56" t="s">
        <v>23563</v>
      </c>
      <c r="CM16228" s="56" t="s">
        <v>215</v>
      </c>
      <c r="CN16228" s="56" t="s">
        <v>215</v>
      </c>
      <c r="CO16228" s="52"/>
      <c r="CP16228" s="52"/>
      <c r="CQ16228" s="52"/>
      <c r="CR16228" s="52"/>
      <c r="CS16228" s="52"/>
      <c r="CT16228" s="52"/>
      <c r="CU16228" s="33"/>
      <c r="CV16228" s="33"/>
    </row>
    <row r="16229" spans="74:100">
      <c r="BV16229" s="62"/>
      <c r="BW16229" s="62"/>
      <c r="BX16229" s="62"/>
      <c r="BY16229" s="62"/>
      <c r="BZ16229" s="62"/>
      <c r="CA16229" s="62"/>
      <c r="CB16229" s="62"/>
      <c r="CC16229" s="62"/>
      <c r="CD16229" s="62"/>
      <c r="CE16229" s="62"/>
      <c r="CF16229" s="62"/>
      <c r="CL16229" s="56" t="s">
        <v>16562</v>
      </c>
      <c r="CM16229" s="56" t="s">
        <v>214</v>
      </c>
      <c r="CN16229" s="56" t="s">
        <v>214</v>
      </c>
      <c r="CO16229" s="52"/>
      <c r="CP16229" s="52"/>
      <c r="CQ16229" s="52"/>
      <c r="CR16229" s="52"/>
      <c r="CS16229" s="52"/>
      <c r="CT16229" s="52"/>
      <c r="CU16229" s="33"/>
      <c r="CV16229" s="33"/>
    </row>
    <row r="16230" spans="74:100">
      <c r="BV16230" s="62"/>
      <c r="BW16230" s="62"/>
      <c r="BX16230" s="62"/>
      <c r="BY16230" s="62"/>
      <c r="BZ16230" s="62"/>
      <c r="CA16230" s="62"/>
      <c r="CB16230" s="62"/>
      <c r="CC16230" s="62"/>
      <c r="CD16230" s="62"/>
      <c r="CE16230" s="62"/>
      <c r="CF16230" s="62"/>
      <c r="CL16230" s="56" t="s">
        <v>16563</v>
      </c>
      <c r="CM16230" s="56" t="s">
        <v>214</v>
      </c>
      <c r="CN16230" s="56" t="s">
        <v>214</v>
      </c>
      <c r="CO16230" s="52"/>
      <c r="CP16230" s="52"/>
      <c r="CQ16230" s="52"/>
      <c r="CR16230" s="52"/>
      <c r="CS16230" s="52"/>
      <c r="CT16230" s="52"/>
      <c r="CU16230" s="33"/>
      <c r="CV16230" s="33"/>
    </row>
    <row r="16231" spans="74:100">
      <c r="BV16231" s="62"/>
      <c r="BW16231" s="62"/>
      <c r="BX16231" s="62"/>
      <c r="BY16231" s="62"/>
      <c r="BZ16231" s="62"/>
      <c r="CA16231" s="62"/>
      <c r="CB16231" s="62"/>
      <c r="CC16231" s="62"/>
      <c r="CD16231" s="62"/>
      <c r="CE16231" s="62"/>
      <c r="CF16231" s="62"/>
      <c r="CL16231" s="56" t="s">
        <v>16499</v>
      </c>
      <c r="CM16231" s="56" t="s">
        <v>215</v>
      </c>
      <c r="CN16231" s="56" t="s">
        <v>215</v>
      </c>
      <c r="CO16231" s="52"/>
      <c r="CP16231" s="52"/>
      <c r="CQ16231" s="52"/>
      <c r="CR16231" s="52"/>
      <c r="CS16231" s="52"/>
      <c r="CT16231" s="52"/>
      <c r="CU16231" s="33"/>
      <c r="CV16231" s="33"/>
    </row>
    <row r="16232" spans="74:100">
      <c r="BV16232" s="62"/>
      <c r="BW16232" s="62"/>
      <c r="BX16232" s="62"/>
      <c r="BY16232" s="62"/>
      <c r="BZ16232" s="62"/>
      <c r="CA16232" s="62"/>
      <c r="CB16232" s="62"/>
      <c r="CC16232" s="62"/>
      <c r="CD16232" s="62"/>
      <c r="CE16232" s="62"/>
      <c r="CF16232" s="62"/>
      <c r="CL16232" s="35" t="s">
        <v>16575</v>
      </c>
      <c r="CM16232" s="35" t="s">
        <v>217</v>
      </c>
      <c r="CN16232" s="35" t="s">
        <v>217</v>
      </c>
      <c r="CO16232" s="52"/>
      <c r="CP16232" s="52"/>
      <c r="CQ16232" s="52"/>
      <c r="CR16232" s="52"/>
      <c r="CS16232" s="52"/>
      <c r="CT16232" s="52"/>
      <c r="CU16232" s="33"/>
      <c r="CV16232" s="33"/>
    </row>
    <row r="16233" spans="74:100">
      <c r="BV16233" s="62"/>
      <c r="BW16233" s="62"/>
      <c r="BX16233" s="62"/>
      <c r="BY16233" s="62"/>
      <c r="BZ16233" s="62"/>
      <c r="CA16233" s="62"/>
      <c r="CB16233" s="62"/>
      <c r="CC16233" s="62"/>
      <c r="CD16233" s="62"/>
      <c r="CE16233" s="62"/>
      <c r="CF16233" s="62"/>
      <c r="CL16233" s="35" t="s">
        <v>16913</v>
      </c>
      <c r="CM16233" s="35" t="s">
        <v>217</v>
      </c>
      <c r="CN16233" s="35" t="s">
        <v>217</v>
      </c>
      <c r="CO16233" s="52"/>
      <c r="CP16233" s="52"/>
      <c r="CQ16233" s="52"/>
      <c r="CR16233" s="52"/>
      <c r="CS16233" s="52"/>
      <c r="CT16233" s="52"/>
      <c r="CU16233" s="33"/>
      <c r="CV16233" s="33"/>
    </row>
    <row r="16234" spans="74:100">
      <c r="BV16234" s="62"/>
      <c r="BW16234" s="62"/>
      <c r="BX16234" s="62"/>
      <c r="BY16234" s="62"/>
      <c r="BZ16234" s="62"/>
      <c r="CA16234" s="62"/>
      <c r="CB16234" s="62"/>
      <c r="CC16234" s="62"/>
      <c r="CD16234" s="62"/>
      <c r="CE16234" s="62"/>
      <c r="CF16234" s="62"/>
      <c r="CL16234" s="35" t="s">
        <v>16914</v>
      </c>
      <c r="CM16234" s="35" t="s">
        <v>217</v>
      </c>
      <c r="CN16234" s="35" t="s">
        <v>217</v>
      </c>
      <c r="CO16234" s="52"/>
      <c r="CP16234" s="52"/>
      <c r="CQ16234" s="52"/>
      <c r="CR16234" s="52"/>
      <c r="CS16234" s="52"/>
      <c r="CT16234" s="52"/>
      <c r="CU16234" s="33"/>
      <c r="CV16234" s="33"/>
    </row>
    <row r="16235" spans="74:100">
      <c r="BV16235" s="62"/>
      <c r="BW16235" s="62"/>
      <c r="BX16235" s="62"/>
      <c r="BY16235" s="62"/>
      <c r="BZ16235" s="62"/>
      <c r="CA16235" s="62"/>
      <c r="CB16235" s="62"/>
      <c r="CC16235" s="62"/>
      <c r="CD16235" s="62"/>
      <c r="CE16235" s="62"/>
      <c r="CF16235" s="62"/>
      <c r="CL16235" s="35" t="s">
        <v>16576</v>
      </c>
      <c r="CM16235" s="35" t="s">
        <v>217</v>
      </c>
      <c r="CN16235" s="35" t="s">
        <v>217</v>
      </c>
      <c r="CO16235" s="52"/>
      <c r="CP16235" s="52"/>
      <c r="CQ16235" s="52"/>
      <c r="CR16235" s="52"/>
      <c r="CS16235" s="52"/>
      <c r="CT16235" s="52"/>
      <c r="CU16235" s="33"/>
      <c r="CV16235" s="33"/>
    </row>
    <row r="16236" spans="74:100">
      <c r="BV16236" s="62"/>
      <c r="BW16236" s="62"/>
      <c r="BX16236" s="62"/>
      <c r="BY16236" s="62"/>
      <c r="BZ16236" s="62"/>
      <c r="CA16236" s="62"/>
      <c r="CB16236" s="62"/>
      <c r="CC16236" s="62"/>
      <c r="CD16236" s="62"/>
      <c r="CE16236" s="62"/>
      <c r="CF16236" s="62"/>
      <c r="CL16236" s="35" t="s">
        <v>29117</v>
      </c>
      <c r="CM16236" s="35" t="s">
        <v>217</v>
      </c>
      <c r="CN16236" s="35" t="s">
        <v>217</v>
      </c>
      <c r="CO16236" s="52"/>
      <c r="CP16236" s="52"/>
      <c r="CQ16236" s="52"/>
      <c r="CR16236" s="52"/>
      <c r="CS16236" s="52"/>
      <c r="CT16236" s="52"/>
      <c r="CU16236" s="33"/>
      <c r="CV16236" s="33"/>
    </row>
    <row r="16237" spans="74:100">
      <c r="BV16237" s="62"/>
      <c r="BW16237" s="62"/>
      <c r="BX16237" s="62"/>
      <c r="BY16237" s="62"/>
      <c r="BZ16237" s="62"/>
      <c r="CA16237" s="62"/>
      <c r="CB16237" s="62"/>
      <c r="CC16237" s="62"/>
      <c r="CD16237" s="62"/>
      <c r="CE16237" s="62"/>
      <c r="CF16237" s="62"/>
      <c r="CL16237" s="56" t="s">
        <v>902</v>
      </c>
      <c r="CM16237" s="56" t="s">
        <v>214</v>
      </c>
      <c r="CN16237" s="56" t="s">
        <v>214</v>
      </c>
      <c r="CO16237" s="52"/>
      <c r="CP16237" s="52"/>
      <c r="CQ16237" s="52"/>
      <c r="CR16237" s="52"/>
      <c r="CS16237" s="52"/>
      <c r="CT16237" s="52"/>
      <c r="CU16237" s="33"/>
      <c r="CV16237" s="33"/>
    </row>
    <row r="16238" spans="74:100">
      <c r="BV16238" s="62"/>
      <c r="BW16238" s="62"/>
      <c r="BX16238" s="62"/>
      <c r="BY16238" s="62"/>
      <c r="BZ16238" s="62"/>
      <c r="CA16238" s="62"/>
      <c r="CB16238" s="62"/>
      <c r="CC16238" s="62"/>
      <c r="CD16238" s="62"/>
      <c r="CE16238" s="62"/>
      <c r="CF16238" s="62"/>
      <c r="CL16238" s="35" t="s">
        <v>10266</v>
      </c>
      <c r="CM16238" s="35" t="s">
        <v>217</v>
      </c>
      <c r="CN16238" s="35" t="s">
        <v>217</v>
      </c>
      <c r="CO16238" s="52"/>
      <c r="CP16238" s="52"/>
      <c r="CQ16238" s="52"/>
      <c r="CR16238" s="52"/>
      <c r="CS16238" s="52"/>
      <c r="CT16238" s="52"/>
      <c r="CU16238" s="33"/>
      <c r="CV16238" s="33"/>
    </row>
    <row r="16239" spans="74:100">
      <c r="BV16239" s="62"/>
      <c r="BW16239" s="62"/>
      <c r="BX16239" s="62"/>
      <c r="BY16239" s="62"/>
      <c r="BZ16239" s="62"/>
      <c r="CA16239" s="62"/>
      <c r="CB16239" s="62"/>
      <c r="CC16239" s="62"/>
      <c r="CD16239" s="62"/>
      <c r="CE16239" s="62"/>
      <c r="CF16239" s="62"/>
      <c r="CL16239" s="56" t="s">
        <v>29118</v>
      </c>
      <c r="CM16239" s="56" t="s">
        <v>214</v>
      </c>
      <c r="CN16239" s="56" t="s">
        <v>214</v>
      </c>
      <c r="CO16239" s="52"/>
      <c r="CP16239" s="52"/>
      <c r="CQ16239" s="52"/>
      <c r="CR16239" s="52"/>
      <c r="CS16239" s="52"/>
      <c r="CT16239" s="52"/>
      <c r="CU16239" s="33"/>
      <c r="CV16239" s="33"/>
    </row>
    <row r="16240" spans="74:100">
      <c r="BV16240" s="62"/>
      <c r="BW16240" s="62"/>
      <c r="BX16240" s="62"/>
      <c r="BY16240" s="62"/>
      <c r="BZ16240" s="62"/>
      <c r="CA16240" s="62"/>
      <c r="CB16240" s="62"/>
      <c r="CC16240" s="62"/>
      <c r="CD16240" s="62"/>
      <c r="CE16240" s="62"/>
      <c r="CF16240" s="62"/>
      <c r="CL16240" s="56" t="s">
        <v>10269</v>
      </c>
      <c r="CM16240" s="56" t="s">
        <v>214</v>
      </c>
      <c r="CN16240" s="56" t="s">
        <v>214</v>
      </c>
      <c r="CO16240" s="52"/>
      <c r="CP16240" s="52"/>
      <c r="CQ16240" s="52"/>
      <c r="CR16240" s="52"/>
      <c r="CS16240" s="52"/>
      <c r="CT16240" s="52"/>
      <c r="CU16240" s="33"/>
      <c r="CV16240" s="33"/>
    </row>
    <row r="16241" spans="74:100">
      <c r="BV16241" s="62"/>
      <c r="BW16241" s="62"/>
      <c r="BX16241" s="62"/>
      <c r="BY16241" s="62"/>
      <c r="BZ16241" s="62"/>
      <c r="CA16241" s="62"/>
      <c r="CB16241" s="62"/>
      <c r="CC16241" s="62"/>
      <c r="CD16241" s="62"/>
      <c r="CE16241" s="62"/>
      <c r="CF16241" s="62"/>
      <c r="CL16241" s="56" t="s">
        <v>8462</v>
      </c>
      <c r="CM16241" s="56" t="s">
        <v>215</v>
      </c>
      <c r="CN16241" s="56" t="s">
        <v>215</v>
      </c>
      <c r="CO16241" s="52"/>
      <c r="CP16241" s="52"/>
      <c r="CQ16241" s="52"/>
      <c r="CR16241" s="52"/>
      <c r="CS16241" s="52"/>
      <c r="CT16241" s="52"/>
      <c r="CU16241" s="33"/>
      <c r="CV16241" s="33"/>
    </row>
    <row r="16242" spans="74:100">
      <c r="BV16242" s="62"/>
      <c r="BW16242" s="62"/>
      <c r="BX16242" s="62"/>
      <c r="BY16242" s="62"/>
      <c r="BZ16242" s="62"/>
      <c r="CA16242" s="62"/>
      <c r="CB16242" s="62"/>
      <c r="CC16242" s="62"/>
      <c r="CD16242" s="62"/>
      <c r="CE16242" s="62"/>
      <c r="CF16242" s="62"/>
      <c r="CL16242" s="35" t="s">
        <v>16577</v>
      </c>
      <c r="CM16242" s="35" t="s">
        <v>217</v>
      </c>
      <c r="CN16242" s="35" t="s">
        <v>217</v>
      </c>
      <c r="CO16242" s="52"/>
      <c r="CP16242" s="52"/>
      <c r="CQ16242" s="52"/>
      <c r="CR16242" s="52"/>
      <c r="CS16242" s="52"/>
      <c r="CT16242" s="52"/>
      <c r="CU16242" s="33"/>
      <c r="CV16242" s="33"/>
    </row>
    <row r="16243" spans="74:100">
      <c r="BV16243" s="62"/>
      <c r="BW16243" s="62"/>
      <c r="BX16243" s="62"/>
      <c r="BY16243" s="62"/>
      <c r="BZ16243" s="62"/>
      <c r="CA16243" s="62"/>
      <c r="CB16243" s="62"/>
      <c r="CC16243" s="62"/>
      <c r="CD16243" s="62"/>
      <c r="CE16243" s="62"/>
      <c r="CF16243" s="62"/>
      <c r="CL16243" s="35" t="s">
        <v>16578</v>
      </c>
      <c r="CM16243" s="35" t="s">
        <v>217</v>
      </c>
      <c r="CN16243" s="35" t="s">
        <v>217</v>
      </c>
      <c r="CO16243" s="52"/>
      <c r="CP16243" s="52"/>
      <c r="CQ16243" s="52"/>
      <c r="CR16243" s="52"/>
      <c r="CS16243" s="52"/>
      <c r="CT16243" s="52"/>
      <c r="CU16243" s="33"/>
      <c r="CV16243" s="33"/>
    </row>
    <row r="16244" spans="74:100">
      <c r="BV16244" s="62"/>
      <c r="BW16244" s="62"/>
      <c r="BX16244" s="62"/>
      <c r="BY16244" s="62"/>
      <c r="BZ16244" s="62"/>
      <c r="CA16244" s="62"/>
      <c r="CB16244" s="62"/>
      <c r="CC16244" s="62"/>
      <c r="CD16244" s="62"/>
      <c r="CE16244" s="62"/>
      <c r="CF16244" s="62"/>
      <c r="CL16244" s="35" t="s">
        <v>16579</v>
      </c>
      <c r="CM16244" s="35" t="s">
        <v>217</v>
      </c>
      <c r="CN16244" s="35" t="s">
        <v>217</v>
      </c>
      <c r="CO16244" s="52"/>
      <c r="CP16244" s="52"/>
      <c r="CQ16244" s="52"/>
      <c r="CR16244" s="52"/>
      <c r="CS16244" s="52"/>
      <c r="CT16244" s="52"/>
      <c r="CU16244" s="33"/>
      <c r="CV16244" s="33"/>
    </row>
    <row r="16245" spans="74:100">
      <c r="BV16245" s="62"/>
      <c r="BW16245" s="62"/>
      <c r="BX16245" s="62"/>
      <c r="BY16245" s="62"/>
      <c r="BZ16245" s="62"/>
      <c r="CA16245" s="62"/>
      <c r="CB16245" s="62"/>
      <c r="CC16245" s="62"/>
      <c r="CD16245" s="62"/>
      <c r="CE16245" s="62"/>
      <c r="CF16245" s="62"/>
      <c r="CL16245" s="35" t="s">
        <v>16580</v>
      </c>
      <c r="CM16245" s="35" t="s">
        <v>217</v>
      </c>
      <c r="CN16245" s="35" t="s">
        <v>217</v>
      </c>
      <c r="CO16245" s="52"/>
      <c r="CP16245" s="52"/>
      <c r="CQ16245" s="52"/>
      <c r="CR16245" s="52"/>
      <c r="CS16245" s="52"/>
      <c r="CT16245" s="52"/>
      <c r="CU16245" s="33"/>
      <c r="CV16245" s="33"/>
    </row>
    <row r="16246" spans="74:100">
      <c r="BV16246" s="62"/>
      <c r="BW16246" s="62"/>
      <c r="BX16246" s="62"/>
      <c r="BY16246" s="62"/>
      <c r="BZ16246" s="62"/>
      <c r="CA16246" s="62"/>
      <c r="CB16246" s="62"/>
      <c r="CC16246" s="62"/>
      <c r="CD16246" s="62"/>
      <c r="CE16246" s="62"/>
      <c r="CF16246" s="62"/>
      <c r="CL16246" s="35" t="s">
        <v>16581</v>
      </c>
      <c r="CM16246" s="35" t="s">
        <v>217</v>
      </c>
      <c r="CN16246" s="35" t="s">
        <v>217</v>
      </c>
      <c r="CO16246" s="52"/>
      <c r="CP16246" s="52"/>
      <c r="CQ16246" s="52"/>
      <c r="CR16246" s="52"/>
      <c r="CS16246" s="52"/>
      <c r="CT16246" s="52"/>
      <c r="CU16246" s="33"/>
      <c r="CV16246" s="33"/>
    </row>
    <row r="16247" spans="74:100">
      <c r="BV16247" s="62"/>
      <c r="BW16247" s="62"/>
      <c r="BX16247" s="62"/>
      <c r="BY16247" s="62"/>
      <c r="BZ16247" s="62"/>
      <c r="CA16247" s="62"/>
      <c r="CB16247" s="62"/>
      <c r="CC16247" s="62"/>
      <c r="CD16247" s="62"/>
      <c r="CE16247" s="62"/>
      <c r="CF16247" s="62"/>
      <c r="CL16247" s="35" t="s">
        <v>16584</v>
      </c>
      <c r="CM16247" s="35" t="s">
        <v>217</v>
      </c>
      <c r="CN16247" s="35" t="s">
        <v>217</v>
      </c>
      <c r="CO16247" s="52"/>
      <c r="CP16247" s="52"/>
      <c r="CQ16247" s="52"/>
      <c r="CR16247" s="52"/>
      <c r="CS16247" s="52"/>
      <c r="CT16247" s="52"/>
      <c r="CU16247" s="33"/>
      <c r="CV16247" s="33"/>
    </row>
    <row r="16248" spans="74:100">
      <c r="BV16248" s="62"/>
      <c r="BW16248" s="62"/>
      <c r="BX16248" s="62"/>
      <c r="BY16248" s="62"/>
      <c r="BZ16248" s="62"/>
      <c r="CA16248" s="62"/>
      <c r="CB16248" s="62"/>
      <c r="CC16248" s="62"/>
      <c r="CD16248" s="62"/>
      <c r="CE16248" s="62"/>
      <c r="CF16248" s="62"/>
      <c r="CL16248" s="56" t="s">
        <v>16515</v>
      </c>
      <c r="CM16248" s="56" t="s">
        <v>216</v>
      </c>
      <c r="CN16248" s="56" t="s">
        <v>216</v>
      </c>
      <c r="CO16248" s="52"/>
      <c r="CP16248" s="52"/>
      <c r="CQ16248" s="52"/>
      <c r="CR16248" s="52"/>
      <c r="CS16248" s="52"/>
      <c r="CT16248" s="52"/>
      <c r="CU16248" s="33"/>
      <c r="CV16248" s="33"/>
    </row>
    <row r="16249" spans="74:100">
      <c r="BV16249" s="62"/>
      <c r="BW16249" s="62"/>
      <c r="BX16249" s="62"/>
      <c r="BY16249" s="62"/>
      <c r="BZ16249" s="62"/>
      <c r="CA16249" s="62"/>
      <c r="CB16249" s="62"/>
      <c r="CC16249" s="62"/>
      <c r="CD16249" s="62"/>
      <c r="CE16249" s="62"/>
      <c r="CF16249" s="62"/>
      <c r="CL16249" s="56" t="s">
        <v>903</v>
      </c>
      <c r="CM16249" s="56" t="s">
        <v>215</v>
      </c>
      <c r="CN16249" s="56" t="s">
        <v>215</v>
      </c>
      <c r="CO16249" s="52"/>
      <c r="CP16249" s="52"/>
      <c r="CQ16249" s="52"/>
      <c r="CR16249" s="52"/>
      <c r="CS16249" s="52"/>
      <c r="CT16249" s="52"/>
      <c r="CU16249" s="33"/>
      <c r="CV16249" s="33"/>
    </row>
    <row r="16250" spans="74:100">
      <c r="BV16250" s="62"/>
      <c r="BW16250" s="62"/>
      <c r="BX16250" s="62"/>
      <c r="BY16250" s="62"/>
      <c r="BZ16250" s="62"/>
      <c r="CA16250" s="62"/>
      <c r="CB16250" s="62"/>
      <c r="CC16250" s="62"/>
      <c r="CD16250" s="62"/>
      <c r="CE16250" s="62"/>
      <c r="CF16250" s="62"/>
      <c r="CL16250" s="56" t="s">
        <v>903</v>
      </c>
      <c r="CM16250" s="56" t="s">
        <v>214</v>
      </c>
      <c r="CN16250" s="56" t="s">
        <v>214</v>
      </c>
      <c r="CO16250" s="52"/>
      <c r="CP16250" s="52"/>
      <c r="CQ16250" s="52"/>
      <c r="CR16250" s="52"/>
      <c r="CS16250" s="52"/>
      <c r="CT16250" s="52"/>
      <c r="CU16250" s="33"/>
      <c r="CV16250" s="33"/>
    </row>
    <row r="16251" spans="74:100">
      <c r="BV16251" s="62"/>
      <c r="BW16251" s="62"/>
      <c r="BX16251" s="62"/>
      <c r="BY16251" s="62"/>
      <c r="BZ16251" s="62"/>
      <c r="CA16251" s="62"/>
      <c r="CB16251" s="62"/>
      <c r="CC16251" s="62"/>
      <c r="CD16251" s="62"/>
      <c r="CE16251" s="62"/>
      <c r="CF16251" s="62"/>
      <c r="CL16251" s="56" t="s">
        <v>16564</v>
      </c>
      <c r="CM16251" s="56" t="s">
        <v>214</v>
      </c>
      <c r="CN16251" s="56" t="s">
        <v>214</v>
      </c>
      <c r="CO16251" s="52"/>
      <c r="CP16251" s="52"/>
      <c r="CQ16251" s="52"/>
      <c r="CR16251" s="52"/>
      <c r="CS16251" s="52"/>
      <c r="CT16251" s="52"/>
      <c r="CU16251" s="33"/>
      <c r="CV16251" s="33"/>
    </row>
    <row r="16252" spans="74:100">
      <c r="BV16252" s="62"/>
      <c r="BW16252" s="62"/>
      <c r="BX16252" s="62"/>
      <c r="BY16252" s="62"/>
      <c r="BZ16252" s="62"/>
      <c r="CA16252" s="62"/>
      <c r="CB16252" s="62"/>
      <c r="CC16252" s="62"/>
      <c r="CD16252" s="62"/>
      <c r="CE16252" s="62"/>
      <c r="CF16252" s="62"/>
      <c r="CL16252" s="56" t="s">
        <v>16551</v>
      </c>
      <c r="CM16252" s="56" t="s">
        <v>214</v>
      </c>
      <c r="CN16252" s="56" t="s">
        <v>214</v>
      </c>
      <c r="CO16252" s="52"/>
      <c r="CP16252" s="52"/>
      <c r="CQ16252" s="52"/>
      <c r="CR16252" s="52"/>
      <c r="CS16252" s="52"/>
      <c r="CT16252" s="52"/>
      <c r="CU16252" s="33"/>
      <c r="CV16252" s="33"/>
    </row>
    <row r="16253" spans="74:100">
      <c r="BV16253" s="62"/>
      <c r="BW16253" s="62"/>
      <c r="BX16253" s="62"/>
      <c r="BY16253" s="62"/>
      <c r="BZ16253" s="62"/>
      <c r="CA16253" s="62"/>
      <c r="CB16253" s="62"/>
      <c r="CC16253" s="62"/>
      <c r="CD16253" s="62"/>
      <c r="CE16253" s="62"/>
      <c r="CF16253" s="62"/>
      <c r="CL16253" s="56" t="s">
        <v>10930</v>
      </c>
      <c r="CM16253" s="56" t="s">
        <v>217</v>
      </c>
      <c r="CN16253" s="56" t="s">
        <v>217</v>
      </c>
      <c r="CO16253" s="52"/>
      <c r="CP16253" s="52"/>
      <c r="CQ16253" s="52"/>
      <c r="CR16253" s="52"/>
      <c r="CS16253" s="52"/>
      <c r="CT16253" s="52"/>
      <c r="CU16253" s="33"/>
      <c r="CV16253" s="33"/>
    </row>
    <row r="16254" spans="74:100">
      <c r="BV16254" s="62"/>
      <c r="BW16254" s="62"/>
      <c r="BX16254" s="62"/>
      <c r="BY16254" s="62"/>
      <c r="BZ16254" s="62"/>
      <c r="CA16254" s="62"/>
      <c r="CB16254" s="62"/>
      <c r="CC16254" s="62"/>
      <c r="CD16254" s="62"/>
      <c r="CE16254" s="62"/>
      <c r="CF16254" s="62"/>
      <c r="CL16254" s="56" t="s">
        <v>23564</v>
      </c>
      <c r="CM16254" s="56" t="s">
        <v>216</v>
      </c>
      <c r="CN16254" s="56" t="s">
        <v>216</v>
      </c>
      <c r="CO16254" s="52"/>
      <c r="CP16254" s="52"/>
      <c r="CQ16254" s="52"/>
      <c r="CR16254" s="52"/>
      <c r="CS16254" s="52"/>
      <c r="CT16254" s="52"/>
      <c r="CU16254" s="33"/>
      <c r="CV16254" s="33"/>
    </row>
    <row r="16255" spans="74:100">
      <c r="BV16255" s="62"/>
      <c r="BW16255" s="62"/>
      <c r="BX16255" s="62"/>
      <c r="BY16255" s="62"/>
      <c r="BZ16255" s="62"/>
      <c r="CA16255" s="62"/>
      <c r="CB16255" s="62"/>
      <c r="CC16255" s="62"/>
      <c r="CD16255" s="62"/>
      <c r="CE16255" s="62"/>
      <c r="CF16255" s="62"/>
      <c r="CL16255" s="35" t="s">
        <v>16351</v>
      </c>
      <c r="CM16255" s="35" t="s">
        <v>217</v>
      </c>
      <c r="CN16255" s="35" t="s">
        <v>217</v>
      </c>
      <c r="CO16255" s="52"/>
      <c r="CP16255" s="52"/>
      <c r="CQ16255" s="52"/>
      <c r="CR16255" s="52"/>
      <c r="CS16255" s="52"/>
      <c r="CT16255" s="52"/>
      <c r="CU16255" s="33"/>
      <c r="CV16255" s="33"/>
    </row>
    <row r="16256" spans="74:100">
      <c r="BV16256" s="62"/>
      <c r="BW16256" s="62"/>
      <c r="BX16256" s="62"/>
      <c r="BY16256" s="62"/>
      <c r="BZ16256" s="62"/>
      <c r="CA16256" s="62"/>
      <c r="CB16256" s="62"/>
      <c r="CC16256" s="62"/>
      <c r="CD16256" s="62"/>
      <c r="CE16256" s="62"/>
      <c r="CF16256" s="62"/>
      <c r="CL16256" s="56" t="s">
        <v>16432</v>
      </c>
      <c r="CM16256" s="56" t="s">
        <v>214</v>
      </c>
      <c r="CN16256" s="56" t="s">
        <v>214</v>
      </c>
      <c r="CO16256" s="52"/>
      <c r="CP16256" s="52"/>
      <c r="CQ16256" s="52"/>
      <c r="CR16256" s="52"/>
      <c r="CS16256" s="52"/>
      <c r="CT16256" s="52"/>
      <c r="CU16256" s="33"/>
      <c r="CV16256" s="33"/>
    </row>
    <row r="16257" spans="74:100">
      <c r="BV16257" s="62"/>
      <c r="BW16257" s="62"/>
      <c r="BX16257" s="62"/>
      <c r="BY16257" s="62"/>
      <c r="BZ16257" s="62"/>
      <c r="CA16257" s="62"/>
      <c r="CB16257" s="62"/>
      <c r="CC16257" s="62"/>
      <c r="CD16257" s="62"/>
      <c r="CE16257" s="62"/>
      <c r="CF16257" s="62"/>
      <c r="CL16257" s="35" t="s">
        <v>23565</v>
      </c>
      <c r="CM16257" s="35" t="s">
        <v>217</v>
      </c>
      <c r="CN16257" s="35" t="s">
        <v>217</v>
      </c>
      <c r="CO16257" s="52"/>
      <c r="CP16257" s="52"/>
      <c r="CQ16257" s="52"/>
      <c r="CR16257" s="52"/>
      <c r="CS16257" s="52"/>
      <c r="CT16257" s="52"/>
      <c r="CU16257" s="33"/>
      <c r="CV16257" s="33"/>
    </row>
    <row r="16258" spans="74:100">
      <c r="BV16258" s="62"/>
      <c r="BW16258" s="62"/>
      <c r="BX16258" s="62"/>
      <c r="BY16258" s="62"/>
      <c r="BZ16258" s="62"/>
      <c r="CA16258" s="62"/>
      <c r="CB16258" s="62"/>
      <c r="CC16258" s="62"/>
      <c r="CD16258" s="62"/>
      <c r="CE16258" s="62"/>
      <c r="CF16258" s="62"/>
      <c r="CL16258" s="35" t="s">
        <v>23566</v>
      </c>
      <c r="CM16258" s="35" t="s">
        <v>217</v>
      </c>
      <c r="CN16258" s="35" t="s">
        <v>217</v>
      </c>
      <c r="CO16258" s="52"/>
      <c r="CP16258" s="52"/>
      <c r="CQ16258" s="52"/>
      <c r="CR16258" s="52"/>
      <c r="CS16258" s="52"/>
      <c r="CT16258" s="52"/>
      <c r="CU16258" s="33"/>
      <c r="CV16258" s="33"/>
    </row>
    <row r="16259" spans="74:100">
      <c r="BV16259" s="62"/>
      <c r="BW16259" s="62"/>
      <c r="BX16259" s="62"/>
      <c r="BY16259" s="62"/>
      <c r="BZ16259" s="62"/>
      <c r="CA16259" s="62"/>
      <c r="CB16259" s="62"/>
      <c r="CC16259" s="62"/>
      <c r="CD16259" s="62"/>
      <c r="CE16259" s="62"/>
      <c r="CF16259" s="62"/>
      <c r="CL16259" s="35" t="s">
        <v>23567</v>
      </c>
      <c r="CM16259" s="35" t="s">
        <v>217</v>
      </c>
      <c r="CN16259" s="35" t="s">
        <v>217</v>
      </c>
      <c r="CO16259" s="52"/>
      <c r="CP16259" s="52"/>
      <c r="CQ16259" s="52"/>
      <c r="CR16259" s="52"/>
      <c r="CS16259" s="52"/>
      <c r="CT16259" s="52"/>
      <c r="CU16259" s="33"/>
      <c r="CV16259" s="33"/>
    </row>
    <row r="16260" spans="74:100">
      <c r="BV16260" s="62"/>
      <c r="BW16260" s="62"/>
      <c r="BX16260" s="62"/>
      <c r="BY16260" s="62"/>
      <c r="BZ16260" s="62"/>
      <c r="CA16260" s="62"/>
      <c r="CB16260" s="62"/>
      <c r="CC16260" s="62"/>
      <c r="CD16260" s="62"/>
      <c r="CE16260" s="62"/>
      <c r="CF16260" s="62"/>
      <c r="CL16260" s="35" t="s">
        <v>23568</v>
      </c>
      <c r="CM16260" s="35" t="s">
        <v>217</v>
      </c>
      <c r="CN16260" s="35" t="s">
        <v>217</v>
      </c>
      <c r="CO16260" s="52"/>
      <c r="CP16260" s="52"/>
      <c r="CQ16260" s="52"/>
      <c r="CR16260" s="52"/>
      <c r="CS16260" s="52"/>
      <c r="CT16260" s="52"/>
      <c r="CU16260" s="33"/>
      <c r="CV16260" s="33"/>
    </row>
    <row r="16261" spans="74:100">
      <c r="BV16261" s="62"/>
      <c r="BW16261" s="62"/>
      <c r="BX16261" s="62"/>
      <c r="BY16261" s="62"/>
      <c r="BZ16261" s="62"/>
      <c r="CA16261" s="62"/>
      <c r="CB16261" s="62"/>
      <c r="CC16261" s="62"/>
      <c r="CD16261" s="62"/>
      <c r="CE16261" s="62"/>
      <c r="CF16261" s="62"/>
      <c r="CL16261" s="35" t="s">
        <v>29119</v>
      </c>
      <c r="CM16261" s="35" t="s">
        <v>217</v>
      </c>
      <c r="CN16261" s="35" t="s">
        <v>217</v>
      </c>
      <c r="CO16261" s="52"/>
      <c r="CP16261" s="52"/>
      <c r="CQ16261" s="52"/>
      <c r="CR16261" s="52"/>
      <c r="CS16261" s="52"/>
      <c r="CT16261" s="52"/>
      <c r="CU16261" s="33"/>
      <c r="CV16261" s="33"/>
    </row>
    <row r="16262" spans="74:100">
      <c r="BV16262" s="62"/>
      <c r="BW16262" s="62"/>
      <c r="BX16262" s="62"/>
      <c r="BY16262" s="62"/>
      <c r="BZ16262" s="62"/>
      <c r="CA16262" s="62"/>
      <c r="CB16262" s="62"/>
      <c r="CC16262" s="62"/>
      <c r="CD16262" s="62"/>
      <c r="CE16262" s="62"/>
      <c r="CF16262" s="62"/>
      <c r="CL16262" s="35" t="s">
        <v>29120</v>
      </c>
      <c r="CM16262" s="35" t="s">
        <v>217</v>
      </c>
      <c r="CN16262" s="35" t="s">
        <v>217</v>
      </c>
      <c r="CO16262" s="52"/>
      <c r="CP16262" s="52"/>
      <c r="CQ16262" s="52"/>
      <c r="CR16262" s="52"/>
      <c r="CS16262" s="52"/>
      <c r="CT16262" s="52"/>
      <c r="CU16262" s="33"/>
      <c r="CV16262" s="33"/>
    </row>
    <row r="16263" spans="74:100">
      <c r="BV16263" s="62"/>
      <c r="BW16263" s="62"/>
      <c r="BX16263" s="62"/>
      <c r="BY16263" s="62"/>
      <c r="BZ16263" s="62"/>
      <c r="CA16263" s="62"/>
      <c r="CB16263" s="62"/>
      <c r="CC16263" s="62"/>
      <c r="CD16263" s="62"/>
      <c r="CE16263" s="62"/>
      <c r="CF16263" s="62"/>
      <c r="CL16263" s="35" t="s">
        <v>29121</v>
      </c>
      <c r="CM16263" s="35" t="s">
        <v>217</v>
      </c>
      <c r="CN16263" s="35" t="s">
        <v>217</v>
      </c>
      <c r="CO16263" s="52"/>
      <c r="CP16263" s="52"/>
      <c r="CQ16263" s="52"/>
      <c r="CR16263" s="52"/>
      <c r="CS16263" s="52"/>
      <c r="CT16263" s="52"/>
      <c r="CU16263" s="33"/>
      <c r="CV16263" s="33"/>
    </row>
    <row r="16264" spans="74:100">
      <c r="BV16264" s="62"/>
      <c r="BW16264" s="62"/>
      <c r="BX16264" s="62"/>
      <c r="BY16264" s="62"/>
      <c r="BZ16264" s="62"/>
      <c r="CA16264" s="62"/>
      <c r="CB16264" s="62"/>
      <c r="CC16264" s="62"/>
      <c r="CD16264" s="62"/>
      <c r="CE16264" s="62"/>
      <c r="CF16264" s="62"/>
      <c r="CL16264" s="56" t="s">
        <v>7940</v>
      </c>
      <c r="CM16264" s="56" t="s">
        <v>215</v>
      </c>
      <c r="CN16264" s="56" t="s">
        <v>215</v>
      </c>
      <c r="CO16264" s="52"/>
      <c r="CP16264" s="52"/>
      <c r="CQ16264" s="52"/>
      <c r="CR16264" s="52"/>
      <c r="CS16264" s="52"/>
      <c r="CT16264" s="52"/>
      <c r="CU16264" s="33"/>
      <c r="CV16264" s="33"/>
    </row>
    <row r="16265" spans="74:100">
      <c r="BV16265" s="62"/>
      <c r="BW16265" s="62"/>
      <c r="BX16265" s="62"/>
      <c r="BY16265" s="62"/>
      <c r="BZ16265" s="62"/>
      <c r="CA16265" s="62"/>
      <c r="CB16265" s="62"/>
      <c r="CC16265" s="62"/>
      <c r="CD16265" s="62"/>
      <c r="CE16265" s="62"/>
      <c r="CF16265" s="62"/>
      <c r="CL16265" s="56" t="s">
        <v>7941</v>
      </c>
      <c r="CM16265" s="56" t="s">
        <v>215</v>
      </c>
      <c r="CN16265" s="56" t="s">
        <v>215</v>
      </c>
      <c r="CO16265" s="52"/>
      <c r="CP16265" s="52"/>
      <c r="CQ16265" s="52"/>
      <c r="CR16265" s="52"/>
      <c r="CS16265" s="52"/>
      <c r="CT16265" s="52"/>
      <c r="CU16265" s="33"/>
      <c r="CV16265" s="33"/>
    </row>
    <row r="16266" spans="74:100">
      <c r="BV16266" s="62"/>
      <c r="BW16266" s="62"/>
      <c r="BX16266" s="62"/>
      <c r="BY16266" s="62"/>
      <c r="BZ16266" s="62"/>
      <c r="CA16266" s="62"/>
      <c r="CB16266" s="62"/>
      <c r="CC16266" s="62"/>
      <c r="CD16266" s="62"/>
      <c r="CE16266" s="62"/>
      <c r="CF16266" s="62"/>
      <c r="CL16266" s="56" t="s">
        <v>23569</v>
      </c>
      <c r="CM16266" s="56" t="s">
        <v>217</v>
      </c>
      <c r="CN16266" s="56" t="s">
        <v>217</v>
      </c>
      <c r="CO16266" s="52"/>
      <c r="CP16266" s="52"/>
      <c r="CQ16266" s="52"/>
      <c r="CR16266" s="52"/>
      <c r="CS16266" s="52"/>
      <c r="CT16266" s="52"/>
      <c r="CU16266" s="33"/>
      <c r="CV16266" s="33"/>
    </row>
    <row r="16267" spans="74:100">
      <c r="BV16267" s="62"/>
      <c r="BW16267" s="62"/>
      <c r="BX16267" s="62"/>
      <c r="BY16267" s="62"/>
      <c r="BZ16267" s="62"/>
      <c r="CA16267" s="62"/>
      <c r="CB16267" s="62"/>
      <c r="CC16267" s="62"/>
      <c r="CD16267" s="62"/>
      <c r="CE16267" s="62"/>
      <c r="CF16267" s="62"/>
      <c r="CL16267" s="56" t="s">
        <v>25239</v>
      </c>
      <c r="CM16267" s="56" t="s">
        <v>215</v>
      </c>
      <c r="CN16267" s="56" t="s">
        <v>215</v>
      </c>
      <c r="CO16267" s="52"/>
      <c r="CP16267" s="52"/>
      <c r="CQ16267" s="52"/>
      <c r="CR16267" s="52"/>
      <c r="CS16267" s="52"/>
      <c r="CT16267" s="52"/>
      <c r="CU16267" s="33"/>
      <c r="CV16267" s="33"/>
    </row>
    <row r="16268" spans="74:100">
      <c r="BV16268" s="62"/>
      <c r="BW16268" s="62"/>
      <c r="BX16268" s="62"/>
      <c r="BY16268" s="62"/>
      <c r="BZ16268" s="62"/>
      <c r="CA16268" s="62"/>
      <c r="CB16268" s="62"/>
      <c r="CC16268" s="62"/>
      <c r="CD16268" s="62"/>
      <c r="CE16268" s="62"/>
      <c r="CF16268" s="62"/>
      <c r="CL16268" s="56" t="s">
        <v>25240</v>
      </c>
      <c r="CM16268" s="56" t="s">
        <v>215</v>
      </c>
      <c r="CN16268" s="56" t="s">
        <v>215</v>
      </c>
      <c r="CO16268" s="52"/>
      <c r="CP16268" s="52"/>
      <c r="CQ16268" s="52"/>
      <c r="CR16268" s="52"/>
      <c r="CS16268" s="52"/>
      <c r="CT16268" s="52"/>
      <c r="CU16268" s="33"/>
      <c r="CV16268" s="33"/>
    </row>
    <row r="16269" spans="74:100">
      <c r="BV16269" s="62"/>
      <c r="BW16269" s="62"/>
      <c r="BX16269" s="62"/>
      <c r="BY16269" s="62"/>
      <c r="BZ16269" s="62"/>
      <c r="CA16269" s="62"/>
      <c r="CB16269" s="62"/>
      <c r="CC16269" s="62"/>
      <c r="CD16269" s="62"/>
      <c r="CE16269" s="62"/>
      <c r="CF16269" s="62"/>
      <c r="CL16269" s="56" t="s">
        <v>7944</v>
      </c>
      <c r="CM16269" s="56" t="s">
        <v>215</v>
      </c>
      <c r="CN16269" s="56" t="s">
        <v>215</v>
      </c>
      <c r="CO16269" s="52"/>
      <c r="CP16269" s="52"/>
      <c r="CQ16269" s="52"/>
      <c r="CR16269" s="52"/>
      <c r="CS16269" s="52"/>
      <c r="CT16269" s="52"/>
      <c r="CU16269" s="33"/>
      <c r="CV16269" s="33"/>
    </row>
    <row r="16270" spans="74:100">
      <c r="BV16270" s="62"/>
      <c r="BW16270" s="62"/>
      <c r="BX16270" s="62"/>
      <c r="BY16270" s="62"/>
      <c r="BZ16270" s="62"/>
      <c r="CA16270" s="62"/>
      <c r="CB16270" s="62"/>
      <c r="CC16270" s="62"/>
      <c r="CD16270" s="62"/>
      <c r="CE16270" s="62"/>
      <c r="CF16270" s="62"/>
      <c r="CL16270" s="56" t="s">
        <v>7942</v>
      </c>
      <c r="CM16270" s="56" t="s">
        <v>215</v>
      </c>
      <c r="CN16270" s="56" t="s">
        <v>215</v>
      </c>
      <c r="CO16270" s="52"/>
      <c r="CP16270" s="52"/>
      <c r="CQ16270" s="52"/>
      <c r="CR16270" s="52"/>
      <c r="CS16270" s="52"/>
      <c r="CT16270" s="52"/>
      <c r="CU16270" s="33"/>
      <c r="CV16270" s="33"/>
    </row>
    <row r="16271" spans="74:100">
      <c r="BV16271" s="62"/>
      <c r="BW16271" s="62"/>
      <c r="BX16271" s="62"/>
      <c r="BY16271" s="62"/>
      <c r="BZ16271" s="62"/>
      <c r="CA16271" s="62"/>
      <c r="CB16271" s="62"/>
      <c r="CC16271" s="62"/>
      <c r="CD16271" s="62"/>
      <c r="CE16271" s="62"/>
      <c r="CF16271" s="62"/>
      <c r="CL16271" s="56" t="s">
        <v>7962</v>
      </c>
      <c r="CM16271" s="56" t="s">
        <v>217</v>
      </c>
      <c r="CN16271" s="56" t="s">
        <v>217</v>
      </c>
      <c r="CO16271" s="52"/>
      <c r="CP16271" s="52"/>
      <c r="CQ16271" s="52"/>
      <c r="CR16271" s="52"/>
      <c r="CS16271" s="52"/>
      <c r="CT16271" s="52"/>
      <c r="CU16271" s="33"/>
      <c r="CV16271" s="33"/>
    </row>
    <row r="16272" spans="74:100">
      <c r="BV16272" s="62"/>
      <c r="BW16272" s="62"/>
      <c r="BX16272" s="62"/>
      <c r="BY16272" s="62"/>
      <c r="BZ16272" s="62"/>
      <c r="CA16272" s="62"/>
      <c r="CB16272" s="62"/>
      <c r="CC16272" s="62"/>
      <c r="CD16272" s="62"/>
      <c r="CE16272" s="62"/>
      <c r="CF16272" s="62"/>
      <c r="CL16272" s="56" t="s">
        <v>23570</v>
      </c>
      <c r="CM16272" s="56" t="s">
        <v>215</v>
      </c>
      <c r="CN16272" s="56" t="s">
        <v>215</v>
      </c>
      <c r="CO16272" s="52"/>
      <c r="CP16272" s="52"/>
      <c r="CQ16272" s="52"/>
      <c r="CR16272" s="52"/>
      <c r="CS16272" s="52"/>
      <c r="CT16272" s="52"/>
      <c r="CU16272" s="33"/>
      <c r="CV16272" s="33"/>
    </row>
    <row r="16273" spans="74:100">
      <c r="BV16273" s="62"/>
      <c r="BW16273" s="62"/>
      <c r="BX16273" s="62"/>
      <c r="BY16273" s="62"/>
      <c r="BZ16273" s="62"/>
      <c r="CA16273" s="62"/>
      <c r="CB16273" s="62"/>
      <c r="CC16273" s="62"/>
      <c r="CD16273" s="62"/>
      <c r="CE16273" s="62"/>
      <c r="CF16273" s="62"/>
      <c r="CL16273" s="56" t="s">
        <v>25241</v>
      </c>
      <c r="CM16273" s="56" t="s">
        <v>215</v>
      </c>
      <c r="CN16273" s="56" t="s">
        <v>215</v>
      </c>
      <c r="CO16273" s="52"/>
      <c r="CP16273" s="52"/>
      <c r="CQ16273" s="52"/>
      <c r="CR16273" s="52"/>
      <c r="CS16273" s="52"/>
      <c r="CT16273" s="52"/>
      <c r="CU16273" s="33"/>
      <c r="CV16273" s="33"/>
    </row>
    <row r="16274" spans="74:100">
      <c r="BV16274" s="62"/>
      <c r="BW16274" s="62"/>
      <c r="BX16274" s="62"/>
      <c r="BY16274" s="62"/>
      <c r="BZ16274" s="62"/>
      <c r="CA16274" s="62"/>
      <c r="CB16274" s="62"/>
      <c r="CC16274" s="62"/>
      <c r="CD16274" s="62"/>
      <c r="CE16274" s="62"/>
      <c r="CF16274" s="62"/>
      <c r="CL16274" s="56" t="s">
        <v>25242</v>
      </c>
      <c r="CM16274" s="56" t="s">
        <v>215</v>
      </c>
      <c r="CN16274" s="56" t="s">
        <v>215</v>
      </c>
      <c r="CO16274" s="52"/>
      <c r="CP16274" s="52"/>
      <c r="CQ16274" s="52"/>
      <c r="CR16274" s="52"/>
      <c r="CS16274" s="52"/>
      <c r="CT16274" s="52"/>
      <c r="CU16274" s="33"/>
      <c r="CV16274" s="33"/>
    </row>
    <row r="16275" spans="74:100">
      <c r="BV16275" s="62"/>
      <c r="BW16275" s="62"/>
      <c r="BX16275" s="62"/>
      <c r="BY16275" s="62"/>
      <c r="BZ16275" s="62"/>
      <c r="CA16275" s="62"/>
      <c r="CB16275" s="62"/>
      <c r="CC16275" s="62"/>
      <c r="CD16275" s="62"/>
      <c r="CE16275" s="62"/>
      <c r="CF16275" s="62"/>
      <c r="CL16275" s="56" t="s">
        <v>7945</v>
      </c>
      <c r="CM16275" s="56" t="s">
        <v>215</v>
      </c>
      <c r="CN16275" s="56" t="s">
        <v>215</v>
      </c>
      <c r="CO16275" s="52"/>
      <c r="CP16275" s="52"/>
      <c r="CQ16275" s="52"/>
      <c r="CR16275" s="52"/>
      <c r="CS16275" s="52"/>
      <c r="CT16275" s="52"/>
      <c r="CU16275" s="33"/>
      <c r="CV16275" s="33"/>
    </row>
    <row r="16276" spans="74:100">
      <c r="BV16276" s="62"/>
      <c r="BW16276" s="62"/>
      <c r="BX16276" s="62"/>
      <c r="BY16276" s="62"/>
      <c r="BZ16276" s="62"/>
      <c r="CA16276" s="62"/>
      <c r="CB16276" s="62"/>
      <c r="CC16276" s="62"/>
      <c r="CD16276" s="62"/>
      <c r="CE16276" s="62"/>
      <c r="CF16276" s="62"/>
      <c r="CL16276" s="56" t="s">
        <v>7946</v>
      </c>
      <c r="CM16276" s="56" t="s">
        <v>215</v>
      </c>
      <c r="CN16276" s="56" t="s">
        <v>215</v>
      </c>
      <c r="CO16276" s="52"/>
      <c r="CP16276" s="52"/>
      <c r="CQ16276" s="52"/>
      <c r="CR16276" s="52"/>
      <c r="CS16276" s="52"/>
      <c r="CT16276" s="52"/>
      <c r="CU16276" s="33"/>
      <c r="CV16276" s="33"/>
    </row>
    <row r="16277" spans="74:100">
      <c r="BV16277" s="62"/>
      <c r="BW16277" s="62"/>
      <c r="BX16277" s="62"/>
      <c r="BY16277" s="62"/>
      <c r="BZ16277" s="62"/>
      <c r="CA16277" s="62"/>
      <c r="CB16277" s="62"/>
      <c r="CC16277" s="62"/>
      <c r="CD16277" s="62"/>
      <c r="CE16277" s="62"/>
      <c r="CF16277" s="62"/>
      <c r="CL16277" s="56" t="s">
        <v>25243</v>
      </c>
      <c r="CM16277" s="56" t="s">
        <v>215</v>
      </c>
      <c r="CN16277" s="56" t="s">
        <v>215</v>
      </c>
      <c r="CO16277" s="52"/>
      <c r="CP16277" s="52"/>
      <c r="CQ16277" s="52"/>
      <c r="CR16277" s="52"/>
      <c r="CS16277" s="52"/>
      <c r="CT16277" s="52"/>
      <c r="CU16277" s="33"/>
      <c r="CV16277" s="33"/>
    </row>
    <row r="16278" spans="74:100">
      <c r="BV16278" s="62"/>
      <c r="BW16278" s="62"/>
      <c r="BX16278" s="62"/>
      <c r="BY16278" s="62"/>
      <c r="BZ16278" s="62"/>
      <c r="CA16278" s="62"/>
      <c r="CB16278" s="62"/>
      <c r="CC16278" s="62"/>
      <c r="CD16278" s="62"/>
      <c r="CE16278" s="62"/>
      <c r="CF16278" s="62"/>
      <c r="CL16278" s="56" t="s">
        <v>7947</v>
      </c>
      <c r="CM16278" s="56" t="s">
        <v>215</v>
      </c>
      <c r="CN16278" s="56" t="s">
        <v>215</v>
      </c>
      <c r="CO16278" s="52"/>
      <c r="CP16278" s="52"/>
      <c r="CQ16278" s="52"/>
      <c r="CR16278" s="52"/>
      <c r="CS16278" s="52"/>
      <c r="CT16278" s="52"/>
      <c r="CU16278" s="33"/>
      <c r="CV16278" s="33"/>
    </row>
    <row r="16279" spans="74:100">
      <c r="BV16279" s="62"/>
      <c r="BW16279" s="62"/>
      <c r="BX16279" s="62"/>
      <c r="BY16279" s="62"/>
      <c r="BZ16279" s="62"/>
      <c r="CA16279" s="62"/>
      <c r="CB16279" s="62"/>
      <c r="CC16279" s="62"/>
      <c r="CD16279" s="62"/>
      <c r="CE16279" s="62"/>
      <c r="CF16279" s="62"/>
      <c r="CL16279" s="56" t="s">
        <v>7963</v>
      </c>
      <c r="CM16279" s="56" t="s">
        <v>217</v>
      </c>
      <c r="CN16279" s="56" t="s">
        <v>217</v>
      </c>
      <c r="CO16279" s="52"/>
      <c r="CP16279" s="52"/>
      <c r="CQ16279" s="52"/>
      <c r="CR16279" s="52"/>
      <c r="CS16279" s="52"/>
      <c r="CT16279" s="52"/>
      <c r="CU16279" s="33"/>
      <c r="CV16279" s="33"/>
    </row>
    <row r="16280" spans="74:100">
      <c r="BV16280" s="62"/>
      <c r="BW16280" s="62"/>
      <c r="BX16280" s="62"/>
      <c r="BY16280" s="62"/>
      <c r="BZ16280" s="62"/>
      <c r="CA16280" s="62"/>
      <c r="CB16280" s="62"/>
      <c r="CC16280" s="62"/>
      <c r="CD16280" s="62"/>
      <c r="CE16280" s="62"/>
      <c r="CF16280" s="62"/>
      <c r="CL16280" s="56" t="s">
        <v>7959</v>
      </c>
      <c r="CM16280" s="56" t="s">
        <v>216</v>
      </c>
      <c r="CN16280" s="56" t="s">
        <v>216</v>
      </c>
      <c r="CO16280" s="52"/>
      <c r="CP16280" s="52"/>
      <c r="CQ16280" s="52"/>
      <c r="CR16280" s="52"/>
      <c r="CS16280" s="52"/>
      <c r="CT16280" s="52"/>
      <c r="CU16280" s="33"/>
      <c r="CV16280" s="33"/>
    </row>
    <row r="16281" spans="74:100">
      <c r="BV16281" s="62"/>
      <c r="BW16281" s="62"/>
      <c r="BX16281" s="62"/>
      <c r="BY16281" s="62"/>
      <c r="BZ16281" s="62"/>
      <c r="CA16281" s="62"/>
      <c r="CB16281" s="62"/>
      <c r="CC16281" s="62"/>
      <c r="CD16281" s="62"/>
      <c r="CE16281" s="62"/>
      <c r="CF16281" s="62"/>
      <c r="CL16281" s="56" t="s">
        <v>7936</v>
      </c>
      <c r="CM16281" s="56" t="s">
        <v>214</v>
      </c>
      <c r="CN16281" s="56" t="s">
        <v>214</v>
      </c>
      <c r="CO16281" s="52"/>
      <c r="CP16281" s="52"/>
      <c r="CQ16281" s="52"/>
      <c r="CR16281" s="52"/>
      <c r="CS16281" s="52"/>
      <c r="CT16281" s="52"/>
      <c r="CU16281" s="33"/>
      <c r="CV16281" s="33"/>
    </row>
    <row r="16282" spans="74:100">
      <c r="BV16282" s="62"/>
      <c r="BW16282" s="62"/>
      <c r="BX16282" s="62"/>
      <c r="BY16282" s="62"/>
      <c r="BZ16282" s="62"/>
      <c r="CA16282" s="62"/>
      <c r="CB16282" s="62"/>
      <c r="CC16282" s="62"/>
      <c r="CD16282" s="62"/>
      <c r="CE16282" s="62"/>
      <c r="CF16282" s="62"/>
      <c r="CL16282" s="56" t="s">
        <v>7937</v>
      </c>
      <c r="CM16282" s="56" t="s">
        <v>214</v>
      </c>
      <c r="CN16282" s="56" t="s">
        <v>214</v>
      </c>
      <c r="CO16282" s="52"/>
      <c r="CP16282" s="52"/>
      <c r="CQ16282" s="52"/>
      <c r="CR16282" s="52"/>
      <c r="CS16282" s="52"/>
      <c r="CT16282" s="52"/>
      <c r="CU16282" s="33"/>
      <c r="CV16282" s="33"/>
    </row>
    <row r="16283" spans="74:100">
      <c r="BV16283" s="62"/>
      <c r="BW16283" s="62"/>
      <c r="BX16283" s="62"/>
      <c r="BY16283" s="62"/>
      <c r="BZ16283" s="62"/>
      <c r="CA16283" s="62"/>
      <c r="CB16283" s="62"/>
      <c r="CC16283" s="62"/>
      <c r="CD16283" s="62"/>
      <c r="CE16283" s="62"/>
      <c r="CF16283" s="62"/>
      <c r="CL16283" s="35" t="s">
        <v>7954</v>
      </c>
      <c r="CM16283" s="35" t="s">
        <v>217</v>
      </c>
      <c r="CN16283" s="35" t="s">
        <v>217</v>
      </c>
      <c r="CO16283" s="52"/>
      <c r="CP16283" s="52"/>
      <c r="CQ16283" s="52"/>
      <c r="CR16283" s="52"/>
      <c r="CS16283" s="52"/>
      <c r="CT16283" s="52"/>
      <c r="CU16283" s="33"/>
      <c r="CV16283" s="33"/>
    </row>
    <row r="16284" spans="74:100">
      <c r="BV16284" s="62"/>
      <c r="BW16284" s="62"/>
      <c r="BX16284" s="62"/>
      <c r="BY16284" s="62"/>
      <c r="BZ16284" s="62"/>
      <c r="CA16284" s="62"/>
      <c r="CB16284" s="62"/>
      <c r="CC16284" s="62"/>
      <c r="CD16284" s="62"/>
      <c r="CE16284" s="62"/>
      <c r="CF16284" s="62"/>
      <c r="CL16284" s="56" t="s">
        <v>7949</v>
      </c>
      <c r="CM16284" s="56" t="s">
        <v>216</v>
      </c>
      <c r="CN16284" s="56" t="s">
        <v>216</v>
      </c>
      <c r="CO16284" s="52"/>
      <c r="CP16284" s="52"/>
      <c r="CQ16284" s="52"/>
      <c r="CR16284" s="52"/>
      <c r="CS16284" s="52"/>
      <c r="CT16284" s="52"/>
      <c r="CU16284" s="33"/>
      <c r="CV16284" s="33"/>
    </row>
    <row r="16285" spans="74:100">
      <c r="BV16285" s="62"/>
      <c r="BW16285" s="62"/>
      <c r="BX16285" s="62"/>
      <c r="BY16285" s="62"/>
      <c r="BZ16285" s="62"/>
      <c r="CA16285" s="62"/>
      <c r="CB16285" s="62"/>
      <c r="CC16285" s="62"/>
      <c r="CD16285" s="62"/>
      <c r="CE16285" s="62"/>
      <c r="CF16285" s="62"/>
      <c r="CL16285" s="56" t="s">
        <v>7950</v>
      </c>
      <c r="CM16285" s="56" t="s">
        <v>216</v>
      </c>
      <c r="CN16285" s="56" t="s">
        <v>216</v>
      </c>
      <c r="CO16285" s="52"/>
      <c r="CP16285" s="52"/>
      <c r="CQ16285" s="52"/>
      <c r="CR16285" s="52"/>
      <c r="CS16285" s="52"/>
      <c r="CT16285" s="52"/>
      <c r="CU16285" s="33"/>
      <c r="CV16285" s="33"/>
    </row>
    <row r="16286" spans="74:100">
      <c r="BV16286" s="62"/>
      <c r="BW16286" s="62"/>
      <c r="BX16286" s="62"/>
      <c r="BY16286" s="62"/>
      <c r="BZ16286" s="62"/>
      <c r="CA16286" s="62"/>
      <c r="CB16286" s="62"/>
      <c r="CC16286" s="62"/>
      <c r="CD16286" s="62"/>
      <c r="CE16286" s="62"/>
      <c r="CF16286" s="62"/>
      <c r="CL16286" s="56" t="s">
        <v>23571</v>
      </c>
      <c r="CM16286" s="56" t="s">
        <v>217</v>
      </c>
      <c r="CN16286" s="56" t="s">
        <v>217</v>
      </c>
      <c r="CO16286" s="52"/>
      <c r="CP16286" s="52"/>
      <c r="CQ16286" s="52"/>
      <c r="CR16286" s="52"/>
      <c r="CS16286" s="52"/>
      <c r="CT16286" s="52"/>
      <c r="CU16286" s="33"/>
      <c r="CV16286" s="33"/>
    </row>
    <row r="16287" spans="74:100">
      <c r="BV16287" s="62"/>
      <c r="BW16287" s="62"/>
      <c r="BX16287" s="62"/>
      <c r="BY16287" s="62"/>
      <c r="BZ16287" s="62"/>
      <c r="CA16287" s="62"/>
      <c r="CB16287" s="62"/>
      <c r="CC16287" s="62"/>
      <c r="CD16287" s="62"/>
      <c r="CE16287" s="62"/>
      <c r="CF16287" s="62"/>
      <c r="CL16287" s="56" t="s">
        <v>23572</v>
      </c>
      <c r="CM16287" s="56" t="s">
        <v>217</v>
      </c>
      <c r="CN16287" s="56" t="s">
        <v>217</v>
      </c>
      <c r="CO16287" s="52"/>
      <c r="CP16287" s="52"/>
      <c r="CQ16287" s="52"/>
      <c r="CR16287" s="52"/>
      <c r="CS16287" s="52"/>
      <c r="CT16287" s="52"/>
      <c r="CU16287" s="33"/>
      <c r="CV16287" s="33"/>
    </row>
    <row r="16288" spans="74:100">
      <c r="BV16288" s="62"/>
      <c r="BW16288" s="62"/>
      <c r="BX16288" s="62"/>
      <c r="BY16288" s="62"/>
      <c r="BZ16288" s="62"/>
      <c r="CA16288" s="62"/>
      <c r="CB16288" s="62"/>
      <c r="CC16288" s="62"/>
      <c r="CD16288" s="62"/>
      <c r="CE16288" s="62"/>
      <c r="CF16288" s="62"/>
      <c r="CL16288" s="56" t="s">
        <v>7938</v>
      </c>
      <c r="CM16288" s="56" t="s">
        <v>214</v>
      </c>
      <c r="CN16288" s="56" t="s">
        <v>214</v>
      </c>
      <c r="CO16288" s="52"/>
      <c r="CP16288" s="52"/>
      <c r="CQ16288" s="52"/>
      <c r="CR16288" s="52"/>
      <c r="CS16288" s="52"/>
      <c r="CT16288" s="52"/>
      <c r="CU16288" s="33"/>
      <c r="CV16288" s="33"/>
    </row>
    <row r="16289" spans="74:100">
      <c r="BV16289" s="62"/>
      <c r="BW16289" s="62"/>
      <c r="BX16289" s="62"/>
      <c r="BY16289" s="62"/>
      <c r="BZ16289" s="62"/>
      <c r="CA16289" s="62"/>
      <c r="CB16289" s="62"/>
      <c r="CC16289" s="62"/>
      <c r="CD16289" s="62"/>
      <c r="CE16289" s="62"/>
      <c r="CF16289" s="62"/>
      <c r="CL16289" s="56" t="s">
        <v>7948</v>
      </c>
      <c r="CM16289" s="56" t="s">
        <v>215</v>
      </c>
      <c r="CN16289" s="56" t="s">
        <v>215</v>
      </c>
      <c r="CO16289" s="52"/>
      <c r="CP16289" s="52"/>
      <c r="CQ16289" s="52"/>
      <c r="CR16289" s="52"/>
      <c r="CS16289" s="52"/>
      <c r="CT16289" s="52"/>
      <c r="CU16289" s="33"/>
      <c r="CV16289" s="33"/>
    </row>
    <row r="16290" spans="74:100">
      <c r="BV16290" s="62"/>
      <c r="BW16290" s="62"/>
      <c r="BX16290" s="62"/>
      <c r="BY16290" s="62"/>
      <c r="BZ16290" s="62"/>
      <c r="CA16290" s="62"/>
      <c r="CB16290" s="62"/>
      <c r="CC16290" s="62"/>
      <c r="CD16290" s="62"/>
      <c r="CE16290" s="62"/>
      <c r="CF16290" s="62"/>
      <c r="CL16290" s="56" t="s">
        <v>23573</v>
      </c>
      <c r="CM16290" s="56" t="s">
        <v>217</v>
      </c>
      <c r="CN16290" s="56" t="s">
        <v>217</v>
      </c>
      <c r="CO16290" s="52"/>
      <c r="CP16290" s="52"/>
      <c r="CQ16290" s="52"/>
      <c r="CR16290" s="52"/>
      <c r="CS16290" s="52"/>
      <c r="CT16290" s="52"/>
      <c r="CU16290" s="33"/>
      <c r="CV16290" s="33"/>
    </row>
    <row r="16291" spans="74:100">
      <c r="BV16291" s="62"/>
      <c r="BW16291" s="62"/>
      <c r="BX16291" s="62"/>
      <c r="BY16291" s="62"/>
      <c r="BZ16291" s="62"/>
      <c r="CA16291" s="62"/>
      <c r="CB16291" s="62"/>
      <c r="CC16291" s="62"/>
      <c r="CD16291" s="62"/>
      <c r="CE16291" s="62"/>
      <c r="CF16291" s="62"/>
      <c r="CL16291" s="56" t="s">
        <v>7939</v>
      </c>
      <c r="CM16291" s="56" t="s">
        <v>214</v>
      </c>
      <c r="CN16291" s="56" t="s">
        <v>214</v>
      </c>
      <c r="CO16291" s="52"/>
      <c r="CP16291" s="52"/>
      <c r="CQ16291" s="52"/>
      <c r="CR16291" s="52"/>
      <c r="CS16291" s="52"/>
      <c r="CT16291" s="52"/>
      <c r="CU16291" s="33"/>
      <c r="CV16291" s="33"/>
    </row>
    <row r="16292" spans="74:100">
      <c r="BV16292" s="62"/>
      <c r="BW16292" s="62"/>
      <c r="BX16292" s="62"/>
      <c r="BY16292" s="62"/>
      <c r="BZ16292" s="62"/>
      <c r="CA16292" s="62"/>
      <c r="CB16292" s="62"/>
      <c r="CC16292" s="62"/>
      <c r="CD16292" s="62"/>
      <c r="CE16292" s="62"/>
      <c r="CF16292" s="62"/>
      <c r="CL16292" s="56" t="s">
        <v>7961</v>
      </c>
      <c r="CM16292" s="56" t="s">
        <v>217</v>
      </c>
      <c r="CN16292" s="56" t="s">
        <v>217</v>
      </c>
      <c r="CO16292" s="52"/>
      <c r="CP16292" s="52"/>
      <c r="CQ16292" s="52"/>
      <c r="CR16292" s="52"/>
      <c r="CS16292" s="52"/>
      <c r="CT16292" s="52"/>
      <c r="CU16292" s="33"/>
      <c r="CV16292" s="33"/>
    </row>
    <row r="16293" spans="74:100">
      <c r="BV16293" s="62"/>
      <c r="BW16293" s="62"/>
      <c r="BX16293" s="62"/>
      <c r="BY16293" s="62"/>
      <c r="BZ16293" s="62"/>
      <c r="CA16293" s="62"/>
      <c r="CB16293" s="62"/>
      <c r="CC16293" s="62"/>
      <c r="CD16293" s="62"/>
      <c r="CE16293" s="62"/>
      <c r="CF16293" s="62"/>
      <c r="CL16293" s="35" t="s">
        <v>7955</v>
      </c>
      <c r="CM16293" s="35" t="s">
        <v>217</v>
      </c>
      <c r="CN16293" s="35" t="s">
        <v>217</v>
      </c>
      <c r="CO16293" s="52"/>
      <c r="CP16293" s="52"/>
      <c r="CQ16293" s="52"/>
      <c r="CR16293" s="52"/>
      <c r="CS16293" s="52"/>
      <c r="CT16293" s="52"/>
      <c r="CU16293" s="33"/>
      <c r="CV16293" s="33"/>
    </row>
    <row r="16294" spans="74:100">
      <c r="BV16294" s="62"/>
      <c r="BW16294" s="62"/>
      <c r="BX16294" s="62"/>
      <c r="BY16294" s="62"/>
      <c r="BZ16294" s="62"/>
      <c r="CA16294" s="62"/>
      <c r="CB16294" s="62"/>
      <c r="CC16294" s="62"/>
      <c r="CD16294" s="62"/>
      <c r="CE16294" s="62"/>
      <c r="CF16294" s="62"/>
      <c r="CL16294" s="35" t="s">
        <v>7956</v>
      </c>
      <c r="CM16294" s="35" t="s">
        <v>217</v>
      </c>
      <c r="CN16294" s="35" t="s">
        <v>217</v>
      </c>
      <c r="CO16294" s="52"/>
      <c r="CP16294" s="52"/>
      <c r="CQ16294" s="52"/>
      <c r="CR16294" s="52"/>
      <c r="CS16294" s="52"/>
      <c r="CT16294" s="52"/>
      <c r="CU16294" s="33"/>
      <c r="CV16294" s="33"/>
    </row>
    <row r="16295" spans="74:100">
      <c r="BV16295" s="62"/>
      <c r="BW16295" s="62"/>
      <c r="BX16295" s="62"/>
      <c r="BY16295" s="62"/>
      <c r="BZ16295" s="62"/>
      <c r="CA16295" s="62"/>
      <c r="CB16295" s="62"/>
      <c r="CC16295" s="62"/>
      <c r="CD16295" s="62"/>
      <c r="CE16295" s="62"/>
      <c r="CF16295" s="62"/>
      <c r="CL16295" s="56" t="s">
        <v>7964</v>
      </c>
      <c r="CM16295" s="56" t="s">
        <v>217</v>
      </c>
      <c r="CN16295" s="56" t="s">
        <v>217</v>
      </c>
      <c r="CO16295" s="52"/>
      <c r="CP16295" s="52"/>
      <c r="CQ16295" s="52"/>
      <c r="CR16295" s="52"/>
      <c r="CS16295" s="52"/>
      <c r="CT16295" s="52"/>
      <c r="CU16295" s="33"/>
      <c r="CV16295" s="33"/>
    </row>
    <row r="16296" spans="74:100">
      <c r="BV16296" s="62"/>
      <c r="BW16296" s="62"/>
      <c r="BX16296" s="62"/>
      <c r="BY16296" s="62"/>
      <c r="BZ16296" s="62"/>
      <c r="CA16296" s="62"/>
      <c r="CB16296" s="62"/>
      <c r="CC16296" s="62"/>
      <c r="CD16296" s="62"/>
      <c r="CE16296" s="62"/>
      <c r="CF16296" s="62"/>
      <c r="CL16296" s="56" t="s">
        <v>23574</v>
      </c>
      <c r="CM16296" s="56" t="s">
        <v>215</v>
      </c>
      <c r="CN16296" s="56" t="s">
        <v>215</v>
      </c>
      <c r="CO16296" s="52"/>
      <c r="CP16296" s="52"/>
      <c r="CQ16296" s="52"/>
      <c r="CR16296" s="52"/>
      <c r="CS16296" s="52"/>
      <c r="CT16296" s="52"/>
      <c r="CU16296" s="33"/>
      <c r="CV16296" s="33"/>
    </row>
    <row r="16297" spans="74:100">
      <c r="BV16297" s="62"/>
      <c r="BW16297" s="62"/>
      <c r="BX16297" s="62"/>
      <c r="BY16297" s="62"/>
      <c r="BZ16297" s="62"/>
      <c r="CA16297" s="62"/>
      <c r="CB16297" s="62"/>
      <c r="CC16297" s="62"/>
      <c r="CD16297" s="62"/>
      <c r="CE16297" s="62"/>
      <c r="CF16297" s="62"/>
      <c r="CL16297" s="56" t="s">
        <v>23575</v>
      </c>
      <c r="CM16297" s="56" t="s">
        <v>217</v>
      </c>
      <c r="CN16297" s="56" t="s">
        <v>217</v>
      </c>
      <c r="CO16297" s="52"/>
      <c r="CP16297" s="52"/>
      <c r="CQ16297" s="52"/>
      <c r="CR16297" s="52"/>
      <c r="CS16297" s="52"/>
      <c r="CT16297" s="52"/>
      <c r="CU16297" s="33"/>
      <c r="CV16297" s="33"/>
    </row>
    <row r="16298" spans="74:100">
      <c r="BV16298" s="62"/>
      <c r="BW16298" s="62"/>
      <c r="BX16298" s="62"/>
      <c r="BY16298" s="62"/>
      <c r="BZ16298" s="62"/>
      <c r="CA16298" s="62"/>
      <c r="CB16298" s="62"/>
      <c r="CC16298" s="62"/>
      <c r="CD16298" s="62"/>
      <c r="CE16298" s="62"/>
      <c r="CF16298" s="62"/>
      <c r="CL16298" s="56" t="s">
        <v>7951</v>
      </c>
      <c r="CM16298" s="56" t="s">
        <v>216</v>
      </c>
      <c r="CN16298" s="56" t="s">
        <v>216</v>
      </c>
      <c r="CO16298" s="52"/>
      <c r="CP16298" s="52"/>
      <c r="CQ16298" s="52"/>
      <c r="CR16298" s="52"/>
      <c r="CS16298" s="52"/>
      <c r="CT16298" s="52"/>
      <c r="CU16298" s="33"/>
      <c r="CV16298" s="33"/>
    </row>
    <row r="16299" spans="74:100">
      <c r="BV16299" s="62"/>
      <c r="BW16299" s="62"/>
      <c r="BX16299" s="62"/>
      <c r="BY16299" s="62"/>
      <c r="BZ16299" s="62"/>
      <c r="CA16299" s="62"/>
      <c r="CB16299" s="62"/>
      <c r="CC16299" s="62"/>
      <c r="CD16299" s="62"/>
      <c r="CE16299" s="62"/>
      <c r="CF16299" s="62"/>
      <c r="CL16299" s="35" t="s">
        <v>7957</v>
      </c>
      <c r="CM16299" s="35" t="s">
        <v>217</v>
      </c>
      <c r="CN16299" s="35" t="s">
        <v>217</v>
      </c>
      <c r="CO16299" s="52"/>
      <c r="CP16299" s="52"/>
      <c r="CQ16299" s="52"/>
      <c r="CR16299" s="52"/>
      <c r="CS16299" s="52"/>
      <c r="CT16299" s="52"/>
      <c r="CU16299" s="33"/>
      <c r="CV16299" s="33"/>
    </row>
    <row r="16300" spans="74:100">
      <c r="BV16300" s="62"/>
      <c r="BW16300" s="62"/>
      <c r="BX16300" s="62"/>
      <c r="BY16300" s="62"/>
      <c r="BZ16300" s="62"/>
      <c r="CA16300" s="62"/>
      <c r="CB16300" s="62"/>
      <c r="CC16300" s="62"/>
      <c r="CD16300" s="62"/>
      <c r="CE16300" s="62"/>
      <c r="CF16300" s="62"/>
      <c r="CL16300" s="56" t="s">
        <v>23576</v>
      </c>
      <c r="CM16300" s="56" t="s">
        <v>217</v>
      </c>
      <c r="CN16300" s="56" t="s">
        <v>217</v>
      </c>
      <c r="CO16300" s="52"/>
      <c r="CP16300" s="52"/>
      <c r="CQ16300" s="52"/>
      <c r="CR16300" s="52"/>
      <c r="CS16300" s="52"/>
      <c r="CT16300" s="52"/>
      <c r="CU16300" s="33"/>
      <c r="CV16300" s="33"/>
    </row>
    <row r="16301" spans="74:100">
      <c r="BV16301" s="62"/>
      <c r="BW16301" s="62"/>
      <c r="BX16301" s="62"/>
      <c r="BY16301" s="62"/>
      <c r="BZ16301" s="62"/>
      <c r="CA16301" s="62"/>
      <c r="CB16301" s="62"/>
      <c r="CC16301" s="62"/>
      <c r="CD16301" s="62"/>
      <c r="CE16301" s="62"/>
      <c r="CF16301" s="62"/>
      <c r="CL16301" s="56" t="s">
        <v>25244</v>
      </c>
      <c r="CM16301" s="56" t="s">
        <v>217</v>
      </c>
      <c r="CN16301" s="56" t="s">
        <v>217</v>
      </c>
      <c r="CO16301" s="52"/>
      <c r="CP16301" s="52"/>
      <c r="CQ16301" s="52"/>
      <c r="CR16301" s="52"/>
      <c r="CS16301" s="52"/>
      <c r="CT16301" s="52"/>
      <c r="CU16301" s="33"/>
      <c r="CV16301" s="33"/>
    </row>
    <row r="16302" spans="74:100">
      <c r="BV16302" s="62"/>
      <c r="BW16302" s="62"/>
      <c r="BX16302" s="62"/>
      <c r="BY16302" s="62"/>
      <c r="BZ16302" s="62"/>
      <c r="CA16302" s="62"/>
      <c r="CB16302" s="62"/>
      <c r="CC16302" s="62"/>
      <c r="CD16302" s="62"/>
      <c r="CE16302" s="62"/>
      <c r="CF16302" s="62"/>
      <c r="CL16302" s="56" t="s">
        <v>7965</v>
      </c>
      <c r="CM16302" s="56" t="s">
        <v>217</v>
      </c>
      <c r="CN16302" s="56" t="s">
        <v>217</v>
      </c>
      <c r="CO16302" s="52"/>
      <c r="CP16302" s="52"/>
      <c r="CQ16302" s="52"/>
      <c r="CR16302" s="52"/>
      <c r="CS16302" s="52"/>
      <c r="CT16302" s="52"/>
      <c r="CU16302" s="33"/>
      <c r="CV16302" s="33"/>
    </row>
    <row r="16303" spans="74:100">
      <c r="BV16303" s="62"/>
      <c r="BW16303" s="62"/>
      <c r="BX16303" s="62"/>
      <c r="BY16303" s="62"/>
      <c r="BZ16303" s="62"/>
      <c r="CA16303" s="62"/>
      <c r="CB16303" s="62"/>
      <c r="CC16303" s="62"/>
      <c r="CD16303" s="62"/>
      <c r="CE16303" s="62"/>
      <c r="CF16303" s="62"/>
      <c r="CL16303" s="56" t="s">
        <v>25245</v>
      </c>
      <c r="CM16303" s="56" t="s">
        <v>217</v>
      </c>
      <c r="CN16303" s="56" t="s">
        <v>217</v>
      </c>
      <c r="CO16303" s="52"/>
      <c r="CP16303" s="52"/>
      <c r="CQ16303" s="52"/>
      <c r="CR16303" s="52"/>
      <c r="CS16303" s="52"/>
      <c r="CT16303" s="52"/>
      <c r="CU16303" s="33"/>
      <c r="CV16303" s="33"/>
    </row>
    <row r="16304" spans="74:100">
      <c r="BV16304" s="62"/>
      <c r="BW16304" s="62"/>
      <c r="BX16304" s="62"/>
      <c r="BY16304" s="62"/>
      <c r="BZ16304" s="62"/>
      <c r="CA16304" s="62"/>
      <c r="CB16304" s="62"/>
      <c r="CC16304" s="62"/>
      <c r="CD16304" s="62"/>
      <c r="CE16304" s="62"/>
      <c r="CF16304" s="62"/>
      <c r="CL16304" s="56" t="s">
        <v>25246</v>
      </c>
      <c r="CM16304" s="56" t="s">
        <v>217</v>
      </c>
      <c r="CN16304" s="56" t="s">
        <v>217</v>
      </c>
      <c r="CO16304" s="52"/>
      <c r="CP16304" s="52"/>
      <c r="CQ16304" s="52"/>
      <c r="CR16304" s="52"/>
      <c r="CS16304" s="52"/>
      <c r="CT16304" s="52"/>
      <c r="CU16304" s="33"/>
      <c r="CV16304" s="33"/>
    </row>
    <row r="16305" spans="74:100">
      <c r="BV16305" s="62"/>
      <c r="BW16305" s="62"/>
      <c r="BX16305" s="62"/>
      <c r="BY16305" s="62"/>
      <c r="BZ16305" s="62"/>
      <c r="CA16305" s="62"/>
      <c r="CB16305" s="62"/>
      <c r="CC16305" s="62"/>
      <c r="CD16305" s="62"/>
      <c r="CE16305" s="62"/>
      <c r="CF16305" s="62"/>
      <c r="CL16305" s="56" t="s">
        <v>25247</v>
      </c>
      <c r="CM16305" s="56" t="s">
        <v>217</v>
      </c>
      <c r="CN16305" s="56" t="s">
        <v>217</v>
      </c>
      <c r="CO16305" s="52"/>
      <c r="CP16305" s="52"/>
      <c r="CQ16305" s="52"/>
      <c r="CR16305" s="52"/>
      <c r="CS16305" s="52"/>
      <c r="CT16305" s="52"/>
      <c r="CU16305" s="33"/>
      <c r="CV16305" s="33"/>
    </row>
    <row r="16306" spans="74:100">
      <c r="BV16306" s="62"/>
      <c r="BW16306" s="62"/>
      <c r="BX16306" s="62"/>
      <c r="BY16306" s="62"/>
      <c r="BZ16306" s="62"/>
      <c r="CA16306" s="62"/>
      <c r="CB16306" s="62"/>
      <c r="CC16306" s="62"/>
      <c r="CD16306" s="62"/>
      <c r="CE16306" s="62"/>
      <c r="CF16306" s="62"/>
      <c r="CL16306" s="56" t="s">
        <v>25248</v>
      </c>
      <c r="CM16306" s="56" t="s">
        <v>217</v>
      </c>
      <c r="CN16306" s="56" t="s">
        <v>217</v>
      </c>
      <c r="CO16306" s="52"/>
      <c r="CP16306" s="52"/>
      <c r="CQ16306" s="52"/>
      <c r="CR16306" s="52"/>
      <c r="CS16306" s="52"/>
      <c r="CT16306" s="52"/>
      <c r="CU16306" s="33"/>
      <c r="CV16306" s="33"/>
    </row>
    <row r="16307" spans="74:100">
      <c r="BV16307" s="62"/>
      <c r="BW16307" s="62"/>
      <c r="BX16307" s="62"/>
      <c r="BY16307" s="62"/>
      <c r="BZ16307" s="62"/>
      <c r="CA16307" s="62"/>
      <c r="CB16307" s="62"/>
      <c r="CC16307" s="62"/>
      <c r="CD16307" s="62"/>
      <c r="CE16307" s="62"/>
      <c r="CF16307" s="62"/>
      <c r="CL16307" s="56" t="s">
        <v>25249</v>
      </c>
      <c r="CM16307" s="56" t="s">
        <v>217</v>
      </c>
      <c r="CN16307" s="56" t="s">
        <v>217</v>
      </c>
      <c r="CO16307" s="52"/>
      <c r="CP16307" s="52"/>
      <c r="CQ16307" s="52"/>
      <c r="CR16307" s="52"/>
      <c r="CS16307" s="52"/>
      <c r="CT16307" s="52"/>
      <c r="CU16307" s="33"/>
      <c r="CV16307" s="33"/>
    </row>
    <row r="16308" spans="74:100">
      <c r="BV16308" s="62"/>
      <c r="BW16308" s="62"/>
      <c r="BX16308" s="62"/>
      <c r="BY16308" s="62"/>
      <c r="BZ16308" s="62"/>
      <c r="CA16308" s="62"/>
      <c r="CB16308" s="62"/>
      <c r="CC16308" s="62"/>
      <c r="CD16308" s="62"/>
      <c r="CE16308" s="62"/>
      <c r="CF16308" s="62"/>
      <c r="CL16308" s="56" t="s">
        <v>25250</v>
      </c>
      <c r="CM16308" s="56" t="s">
        <v>217</v>
      </c>
      <c r="CN16308" s="56" t="s">
        <v>217</v>
      </c>
      <c r="CO16308" s="52"/>
      <c r="CP16308" s="52"/>
      <c r="CQ16308" s="52"/>
      <c r="CR16308" s="52"/>
      <c r="CS16308" s="52"/>
      <c r="CT16308" s="52"/>
      <c r="CU16308" s="33"/>
      <c r="CV16308" s="33"/>
    </row>
    <row r="16309" spans="74:100">
      <c r="BV16309" s="62"/>
      <c r="BW16309" s="62"/>
      <c r="BX16309" s="62"/>
      <c r="BY16309" s="62"/>
      <c r="BZ16309" s="62"/>
      <c r="CA16309" s="62"/>
      <c r="CB16309" s="62"/>
      <c r="CC16309" s="62"/>
      <c r="CD16309" s="62"/>
      <c r="CE16309" s="62"/>
      <c r="CF16309" s="62"/>
      <c r="CL16309" s="56" t="s">
        <v>7952</v>
      </c>
      <c r="CM16309" s="56" t="s">
        <v>216</v>
      </c>
      <c r="CN16309" s="56" t="s">
        <v>216</v>
      </c>
      <c r="CO16309" s="52"/>
      <c r="CP16309" s="52"/>
      <c r="CQ16309" s="52"/>
      <c r="CR16309" s="52"/>
      <c r="CS16309" s="52"/>
      <c r="CT16309" s="52"/>
      <c r="CU16309" s="33"/>
      <c r="CV16309" s="33"/>
    </row>
    <row r="16310" spans="74:100">
      <c r="BV16310" s="62"/>
      <c r="BW16310" s="62"/>
      <c r="BX16310" s="62"/>
      <c r="BY16310" s="62"/>
      <c r="BZ16310" s="62"/>
      <c r="CA16310" s="62"/>
      <c r="CB16310" s="62"/>
      <c r="CC16310" s="62"/>
      <c r="CD16310" s="62"/>
      <c r="CE16310" s="62"/>
      <c r="CF16310" s="62"/>
      <c r="CL16310" s="35" t="s">
        <v>7966</v>
      </c>
      <c r="CM16310" s="35" t="s">
        <v>217</v>
      </c>
      <c r="CN16310" s="35" t="s">
        <v>217</v>
      </c>
      <c r="CO16310" s="52"/>
      <c r="CP16310" s="52"/>
      <c r="CQ16310" s="52"/>
      <c r="CR16310" s="52"/>
      <c r="CS16310" s="52"/>
      <c r="CT16310" s="52"/>
      <c r="CU16310" s="33"/>
      <c r="CV16310" s="33"/>
    </row>
    <row r="16311" spans="74:100">
      <c r="BV16311" s="62"/>
      <c r="BW16311" s="62"/>
      <c r="BX16311" s="62"/>
      <c r="BY16311" s="62"/>
      <c r="BZ16311" s="62"/>
      <c r="CA16311" s="62"/>
      <c r="CB16311" s="62"/>
      <c r="CC16311" s="62"/>
      <c r="CD16311" s="62"/>
      <c r="CE16311" s="62"/>
      <c r="CF16311" s="62"/>
      <c r="CL16311" s="56" t="s">
        <v>23577</v>
      </c>
      <c r="CM16311" s="56" t="s">
        <v>217</v>
      </c>
      <c r="CN16311" s="56" t="s">
        <v>217</v>
      </c>
      <c r="CO16311" s="52"/>
      <c r="CP16311" s="52"/>
      <c r="CQ16311" s="52"/>
      <c r="CR16311" s="52"/>
      <c r="CS16311" s="52"/>
      <c r="CT16311" s="52"/>
      <c r="CU16311" s="33"/>
      <c r="CV16311" s="33"/>
    </row>
    <row r="16312" spans="74:100">
      <c r="BV16312" s="62"/>
      <c r="BW16312" s="62"/>
      <c r="BX16312" s="62"/>
      <c r="BY16312" s="62"/>
      <c r="BZ16312" s="62"/>
      <c r="CA16312" s="62"/>
      <c r="CB16312" s="62"/>
      <c r="CC16312" s="62"/>
      <c r="CD16312" s="62"/>
      <c r="CE16312" s="62"/>
      <c r="CF16312" s="62"/>
      <c r="CL16312" s="56" t="s">
        <v>7943</v>
      </c>
      <c r="CM16312" s="56" t="s">
        <v>215</v>
      </c>
      <c r="CN16312" s="56" t="s">
        <v>215</v>
      </c>
      <c r="CO16312" s="52"/>
      <c r="CP16312" s="52"/>
      <c r="CQ16312" s="52"/>
      <c r="CR16312" s="52"/>
      <c r="CS16312" s="52"/>
      <c r="CT16312" s="52"/>
      <c r="CU16312" s="33"/>
      <c r="CV16312" s="33"/>
    </row>
    <row r="16313" spans="74:100">
      <c r="BV16313" s="62"/>
      <c r="BW16313" s="62"/>
      <c r="BX16313" s="62"/>
      <c r="BY16313" s="62"/>
      <c r="BZ16313" s="62"/>
      <c r="CA16313" s="62"/>
      <c r="CB16313" s="62"/>
      <c r="CC16313" s="62"/>
      <c r="CD16313" s="62"/>
      <c r="CE16313" s="62"/>
      <c r="CF16313" s="62"/>
      <c r="CL16313" s="56" t="s">
        <v>7953</v>
      </c>
      <c r="CM16313" s="56" t="s">
        <v>216</v>
      </c>
      <c r="CN16313" s="56" t="s">
        <v>216</v>
      </c>
      <c r="CO16313" s="52"/>
      <c r="CP16313" s="52"/>
      <c r="CQ16313" s="52"/>
      <c r="CR16313" s="52"/>
      <c r="CS16313" s="52"/>
      <c r="CT16313" s="52"/>
      <c r="CU16313" s="33"/>
      <c r="CV16313" s="33"/>
    </row>
    <row r="16314" spans="74:100">
      <c r="BV16314" s="62"/>
      <c r="BW16314" s="62"/>
      <c r="BX16314" s="62"/>
      <c r="BY16314" s="62"/>
      <c r="BZ16314" s="62"/>
      <c r="CA16314" s="62"/>
      <c r="CB16314" s="62"/>
      <c r="CC16314" s="62"/>
      <c r="CD16314" s="62"/>
      <c r="CE16314" s="62"/>
      <c r="CF16314" s="62"/>
      <c r="CL16314" s="56" t="s">
        <v>23578</v>
      </c>
      <c r="CM16314" s="56" t="s">
        <v>217</v>
      </c>
      <c r="CN16314" s="56" t="s">
        <v>217</v>
      </c>
      <c r="CO16314" s="52"/>
      <c r="CP16314" s="52"/>
      <c r="CQ16314" s="52"/>
      <c r="CR16314" s="52"/>
      <c r="CS16314" s="52"/>
      <c r="CT16314" s="52"/>
      <c r="CU16314" s="33"/>
      <c r="CV16314" s="33"/>
    </row>
    <row r="16315" spans="74:100">
      <c r="BV16315" s="62"/>
      <c r="BW16315" s="62"/>
      <c r="BX16315" s="62"/>
      <c r="BY16315" s="62"/>
      <c r="BZ16315" s="62"/>
      <c r="CA16315" s="62"/>
      <c r="CB16315" s="62"/>
      <c r="CC16315" s="62"/>
      <c r="CD16315" s="62"/>
      <c r="CE16315" s="62"/>
      <c r="CF16315" s="62"/>
      <c r="CL16315" s="56" t="s">
        <v>7970</v>
      </c>
      <c r="CM16315" s="56" t="s">
        <v>215</v>
      </c>
      <c r="CN16315" s="56" t="s">
        <v>215</v>
      </c>
      <c r="CO16315" s="52"/>
      <c r="CP16315" s="52"/>
      <c r="CQ16315" s="52"/>
      <c r="CR16315" s="52"/>
      <c r="CS16315" s="52"/>
      <c r="CT16315" s="52"/>
      <c r="CU16315" s="33"/>
      <c r="CV16315" s="33"/>
    </row>
    <row r="16316" spans="74:100">
      <c r="BV16316" s="62"/>
      <c r="BW16316" s="62"/>
      <c r="BX16316" s="62"/>
      <c r="BY16316" s="62"/>
      <c r="BZ16316" s="62"/>
      <c r="CA16316" s="62"/>
      <c r="CB16316" s="62"/>
      <c r="CC16316" s="62"/>
      <c r="CD16316" s="62"/>
      <c r="CE16316" s="62"/>
      <c r="CF16316" s="62"/>
      <c r="CL16316" s="56" t="s">
        <v>7971</v>
      </c>
      <c r="CM16316" s="56" t="s">
        <v>215</v>
      </c>
      <c r="CN16316" s="56" t="s">
        <v>215</v>
      </c>
      <c r="CO16316" s="52"/>
      <c r="CP16316" s="52"/>
      <c r="CQ16316" s="52"/>
      <c r="CR16316" s="52"/>
      <c r="CS16316" s="52"/>
      <c r="CT16316" s="52"/>
      <c r="CU16316" s="33"/>
      <c r="CV16316" s="33"/>
    </row>
    <row r="16317" spans="74:100">
      <c r="BV16317" s="62"/>
      <c r="BW16317" s="62"/>
      <c r="BX16317" s="62"/>
      <c r="BY16317" s="62"/>
      <c r="BZ16317" s="62"/>
      <c r="CA16317" s="62"/>
      <c r="CB16317" s="62"/>
      <c r="CC16317" s="62"/>
      <c r="CD16317" s="62"/>
      <c r="CE16317" s="62"/>
      <c r="CF16317" s="62"/>
      <c r="CL16317" s="56" t="s">
        <v>25251</v>
      </c>
      <c r="CM16317" s="56" t="s">
        <v>215</v>
      </c>
      <c r="CN16317" s="56" t="s">
        <v>215</v>
      </c>
      <c r="CO16317" s="52"/>
      <c r="CP16317" s="52"/>
      <c r="CQ16317" s="52"/>
      <c r="CR16317" s="52"/>
      <c r="CS16317" s="52"/>
      <c r="CT16317" s="52"/>
      <c r="CU16317" s="33"/>
      <c r="CV16317" s="33"/>
    </row>
    <row r="16318" spans="74:100">
      <c r="BV16318" s="62"/>
      <c r="BW16318" s="62"/>
      <c r="BX16318" s="62"/>
      <c r="BY16318" s="62"/>
      <c r="BZ16318" s="62"/>
      <c r="CA16318" s="62"/>
      <c r="CB16318" s="62"/>
      <c r="CC16318" s="62"/>
      <c r="CD16318" s="62"/>
      <c r="CE16318" s="62"/>
      <c r="CF16318" s="62"/>
      <c r="CL16318" s="56" t="s">
        <v>25252</v>
      </c>
      <c r="CM16318" s="56" t="s">
        <v>215</v>
      </c>
      <c r="CN16318" s="56" t="s">
        <v>215</v>
      </c>
      <c r="CO16318" s="52"/>
      <c r="CP16318" s="52"/>
      <c r="CQ16318" s="52"/>
      <c r="CR16318" s="52"/>
      <c r="CS16318" s="52"/>
      <c r="CT16318" s="52"/>
      <c r="CU16318" s="33"/>
      <c r="CV16318" s="33"/>
    </row>
    <row r="16319" spans="74:100">
      <c r="BV16319" s="62"/>
      <c r="BW16319" s="62"/>
      <c r="BX16319" s="62"/>
      <c r="BY16319" s="62"/>
      <c r="BZ16319" s="62"/>
      <c r="CA16319" s="62"/>
      <c r="CB16319" s="62"/>
      <c r="CC16319" s="62"/>
      <c r="CD16319" s="62"/>
      <c r="CE16319" s="62"/>
      <c r="CF16319" s="62"/>
      <c r="CL16319" s="56" t="s">
        <v>7972</v>
      </c>
      <c r="CM16319" s="56" t="s">
        <v>215</v>
      </c>
      <c r="CN16319" s="56" t="s">
        <v>215</v>
      </c>
      <c r="CO16319" s="52"/>
      <c r="CP16319" s="52"/>
      <c r="CQ16319" s="52"/>
      <c r="CR16319" s="52"/>
      <c r="CS16319" s="52"/>
      <c r="CT16319" s="52"/>
      <c r="CU16319" s="33"/>
      <c r="CV16319" s="33"/>
    </row>
    <row r="16320" spans="74:100">
      <c r="BV16320" s="62"/>
      <c r="BW16320" s="62"/>
      <c r="BX16320" s="62"/>
      <c r="BY16320" s="62"/>
      <c r="BZ16320" s="62"/>
      <c r="CA16320" s="62"/>
      <c r="CB16320" s="62"/>
      <c r="CC16320" s="62"/>
      <c r="CD16320" s="62"/>
      <c r="CE16320" s="62"/>
      <c r="CF16320" s="62"/>
      <c r="CL16320" s="56" t="s">
        <v>7976</v>
      </c>
      <c r="CM16320" s="56" t="s">
        <v>215</v>
      </c>
      <c r="CN16320" s="56" t="s">
        <v>215</v>
      </c>
      <c r="CO16320" s="52"/>
      <c r="CP16320" s="52"/>
      <c r="CQ16320" s="52"/>
      <c r="CR16320" s="52"/>
      <c r="CS16320" s="52"/>
      <c r="CT16320" s="52"/>
      <c r="CU16320" s="33"/>
      <c r="CV16320" s="33"/>
    </row>
    <row r="16321" spans="74:100">
      <c r="BV16321" s="62"/>
      <c r="BW16321" s="62"/>
      <c r="BX16321" s="62"/>
      <c r="BY16321" s="62"/>
      <c r="BZ16321" s="62"/>
      <c r="CA16321" s="62"/>
      <c r="CB16321" s="62"/>
      <c r="CC16321" s="62"/>
      <c r="CD16321" s="62"/>
      <c r="CE16321" s="62"/>
      <c r="CF16321" s="62"/>
      <c r="CL16321" s="56" t="s">
        <v>7973</v>
      </c>
      <c r="CM16321" s="56" t="s">
        <v>215</v>
      </c>
      <c r="CN16321" s="56" t="s">
        <v>215</v>
      </c>
      <c r="CO16321" s="52"/>
      <c r="CP16321" s="52"/>
      <c r="CQ16321" s="52"/>
      <c r="CR16321" s="52"/>
      <c r="CS16321" s="52"/>
      <c r="CT16321" s="52"/>
      <c r="CU16321" s="33"/>
      <c r="CV16321" s="33"/>
    </row>
    <row r="16322" spans="74:100">
      <c r="BV16322" s="62"/>
      <c r="BW16322" s="62"/>
      <c r="BX16322" s="62"/>
      <c r="BY16322" s="62"/>
      <c r="BZ16322" s="62"/>
      <c r="CA16322" s="62"/>
      <c r="CB16322" s="62"/>
      <c r="CC16322" s="62"/>
      <c r="CD16322" s="62"/>
      <c r="CE16322" s="62"/>
      <c r="CF16322" s="62"/>
      <c r="CL16322" s="56" t="s">
        <v>7974</v>
      </c>
      <c r="CM16322" s="56" t="s">
        <v>215</v>
      </c>
      <c r="CN16322" s="56" t="s">
        <v>215</v>
      </c>
      <c r="CO16322" s="52"/>
      <c r="CP16322" s="52"/>
      <c r="CQ16322" s="52"/>
      <c r="CR16322" s="52"/>
      <c r="CS16322" s="52"/>
      <c r="CT16322" s="52"/>
      <c r="CU16322" s="33"/>
      <c r="CV16322" s="33"/>
    </row>
    <row r="16323" spans="74:100">
      <c r="BV16323" s="62"/>
      <c r="BW16323" s="62"/>
      <c r="BX16323" s="62"/>
      <c r="BY16323" s="62"/>
      <c r="BZ16323" s="62"/>
      <c r="CA16323" s="62"/>
      <c r="CB16323" s="62"/>
      <c r="CC16323" s="62"/>
      <c r="CD16323" s="62"/>
      <c r="CE16323" s="62"/>
      <c r="CF16323" s="62"/>
      <c r="CL16323" s="56" t="s">
        <v>910</v>
      </c>
      <c r="CM16323" s="56" t="s">
        <v>215</v>
      </c>
      <c r="CN16323" s="56" t="s">
        <v>215</v>
      </c>
      <c r="CO16323" s="52"/>
      <c r="CP16323" s="52"/>
      <c r="CQ16323" s="52"/>
      <c r="CR16323" s="52"/>
      <c r="CS16323" s="52"/>
      <c r="CT16323" s="52"/>
      <c r="CU16323" s="33"/>
      <c r="CV16323" s="33"/>
    </row>
    <row r="16324" spans="74:100">
      <c r="BV16324" s="62"/>
      <c r="BW16324" s="62"/>
      <c r="BX16324" s="62"/>
      <c r="BY16324" s="62"/>
      <c r="BZ16324" s="62"/>
      <c r="CA16324" s="62"/>
      <c r="CB16324" s="62"/>
      <c r="CC16324" s="62"/>
      <c r="CD16324" s="62"/>
      <c r="CE16324" s="62"/>
      <c r="CF16324" s="62"/>
      <c r="CL16324" s="56" t="s">
        <v>9861</v>
      </c>
      <c r="CM16324" s="56" t="s">
        <v>215</v>
      </c>
      <c r="CN16324" s="56" t="s">
        <v>215</v>
      </c>
      <c r="CO16324" s="52"/>
      <c r="CP16324" s="52"/>
      <c r="CQ16324" s="52"/>
      <c r="CR16324" s="52"/>
      <c r="CS16324" s="52"/>
      <c r="CT16324" s="52"/>
      <c r="CU16324" s="33"/>
      <c r="CV16324" s="33"/>
    </row>
    <row r="16325" spans="74:100">
      <c r="BV16325" s="62"/>
      <c r="BW16325" s="62"/>
      <c r="BX16325" s="62"/>
      <c r="BY16325" s="62"/>
      <c r="BZ16325" s="62"/>
      <c r="CA16325" s="62"/>
      <c r="CB16325" s="62"/>
      <c r="CC16325" s="62"/>
      <c r="CD16325" s="62"/>
      <c r="CE16325" s="62"/>
      <c r="CF16325" s="62"/>
      <c r="CL16325" s="35" t="s">
        <v>29122</v>
      </c>
      <c r="CM16325" s="35" t="s">
        <v>217</v>
      </c>
      <c r="CN16325" s="35" t="s">
        <v>217</v>
      </c>
      <c r="CO16325" s="52"/>
      <c r="CP16325" s="52"/>
      <c r="CQ16325" s="52"/>
      <c r="CR16325" s="52"/>
      <c r="CS16325" s="52"/>
      <c r="CT16325" s="52"/>
      <c r="CU16325" s="33"/>
      <c r="CV16325" s="33"/>
    </row>
    <row r="16326" spans="74:100">
      <c r="BV16326" s="62"/>
      <c r="BW16326" s="62"/>
      <c r="BX16326" s="62"/>
      <c r="BY16326" s="62"/>
      <c r="BZ16326" s="62"/>
      <c r="CA16326" s="62"/>
      <c r="CB16326" s="62"/>
      <c r="CC16326" s="62"/>
      <c r="CD16326" s="62"/>
      <c r="CE16326" s="62"/>
      <c r="CF16326" s="62"/>
      <c r="CL16326" s="35" t="s">
        <v>29123</v>
      </c>
      <c r="CM16326" s="35" t="s">
        <v>217</v>
      </c>
      <c r="CN16326" s="35" t="s">
        <v>217</v>
      </c>
      <c r="CO16326" s="52"/>
      <c r="CP16326" s="52"/>
      <c r="CQ16326" s="52"/>
      <c r="CR16326" s="52"/>
      <c r="CS16326" s="52"/>
      <c r="CT16326" s="52"/>
      <c r="CU16326" s="33"/>
      <c r="CV16326" s="33"/>
    </row>
    <row r="16327" spans="74:100">
      <c r="BV16327" s="62"/>
      <c r="BW16327" s="62"/>
      <c r="BX16327" s="62"/>
      <c r="BY16327" s="62"/>
      <c r="BZ16327" s="62"/>
      <c r="CA16327" s="62"/>
      <c r="CB16327" s="62"/>
      <c r="CC16327" s="62"/>
      <c r="CD16327" s="62"/>
      <c r="CE16327" s="62"/>
      <c r="CF16327" s="62"/>
      <c r="CL16327" s="35" t="s">
        <v>29124</v>
      </c>
      <c r="CM16327" s="35" t="s">
        <v>217</v>
      </c>
      <c r="CN16327" s="35" t="s">
        <v>217</v>
      </c>
      <c r="CO16327" s="52"/>
      <c r="CP16327" s="52"/>
      <c r="CQ16327" s="52"/>
      <c r="CR16327" s="52"/>
      <c r="CS16327" s="52"/>
      <c r="CT16327" s="52"/>
      <c r="CU16327" s="33"/>
      <c r="CV16327" s="33"/>
    </row>
    <row r="16328" spans="74:100">
      <c r="BV16328" s="62"/>
      <c r="BW16328" s="62"/>
      <c r="BX16328" s="62"/>
      <c r="BY16328" s="62"/>
      <c r="BZ16328" s="62"/>
      <c r="CA16328" s="62"/>
      <c r="CB16328" s="62"/>
      <c r="CC16328" s="62"/>
      <c r="CD16328" s="62"/>
      <c r="CE16328" s="62"/>
      <c r="CF16328" s="62"/>
      <c r="CL16328" s="35" t="s">
        <v>29125</v>
      </c>
      <c r="CM16328" s="35" t="s">
        <v>217</v>
      </c>
      <c r="CN16328" s="35" t="s">
        <v>217</v>
      </c>
      <c r="CO16328" s="52"/>
      <c r="CP16328" s="52"/>
      <c r="CQ16328" s="52"/>
      <c r="CR16328" s="52"/>
      <c r="CS16328" s="52"/>
      <c r="CT16328" s="52"/>
      <c r="CU16328" s="33"/>
      <c r="CV16328" s="33"/>
    </row>
    <row r="16329" spans="74:100">
      <c r="BV16329" s="62"/>
      <c r="BW16329" s="62"/>
      <c r="BX16329" s="62"/>
      <c r="BY16329" s="62"/>
      <c r="BZ16329" s="62"/>
      <c r="CA16329" s="62"/>
      <c r="CB16329" s="62"/>
      <c r="CC16329" s="62"/>
      <c r="CD16329" s="62"/>
      <c r="CE16329" s="62"/>
      <c r="CF16329" s="62"/>
      <c r="CL16329" s="35" t="s">
        <v>7981</v>
      </c>
      <c r="CM16329" s="35" t="s">
        <v>217</v>
      </c>
      <c r="CN16329" s="35" t="s">
        <v>217</v>
      </c>
      <c r="CO16329" s="52"/>
      <c r="CP16329" s="52"/>
      <c r="CQ16329" s="52"/>
      <c r="CR16329" s="52"/>
      <c r="CS16329" s="52"/>
      <c r="CT16329" s="52"/>
      <c r="CU16329" s="33"/>
      <c r="CV16329" s="33"/>
    </row>
    <row r="16330" spans="74:100">
      <c r="BV16330" s="62"/>
      <c r="BW16330" s="62"/>
      <c r="BX16330" s="62"/>
      <c r="BY16330" s="62"/>
      <c r="BZ16330" s="62"/>
      <c r="CA16330" s="62"/>
      <c r="CB16330" s="62"/>
      <c r="CC16330" s="62"/>
      <c r="CD16330" s="62"/>
      <c r="CE16330" s="62"/>
      <c r="CF16330" s="62"/>
      <c r="CL16330" s="56" t="s">
        <v>911</v>
      </c>
      <c r="CM16330" s="56" t="s">
        <v>215</v>
      </c>
      <c r="CN16330" s="56" t="s">
        <v>215</v>
      </c>
      <c r="CO16330" s="52"/>
      <c r="CP16330" s="52"/>
      <c r="CQ16330" s="52"/>
      <c r="CR16330" s="52"/>
      <c r="CS16330" s="52"/>
      <c r="CT16330" s="52"/>
      <c r="CU16330" s="33"/>
      <c r="CV16330" s="33"/>
    </row>
    <row r="16331" spans="74:100">
      <c r="BV16331" s="62"/>
      <c r="BW16331" s="62"/>
      <c r="BX16331" s="62"/>
      <c r="BY16331" s="62"/>
      <c r="BZ16331" s="62"/>
      <c r="CA16331" s="62"/>
      <c r="CB16331" s="62"/>
      <c r="CC16331" s="62"/>
      <c r="CD16331" s="62"/>
      <c r="CE16331" s="62"/>
      <c r="CF16331" s="62"/>
      <c r="CL16331" s="56" t="s">
        <v>25253</v>
      </c>
      <c r="CM16331" s="56" t="s">
        <v>215</v>
      </c>
      <c r="CN16331" s="56" t="s">
        <v>215</v>
      </c>
      <c r="CO16331" s="52"/>
      <c r="CP16331" s="52"/>
      <c r="CQ16331" s="52"/>
      <c r="CR16331" s="52"/>
      <c r="CS16331" s="52"/>
      <c r="CT16331" s="52"/>
      <c r="CU16331" s="33"/>
      <c r="CV16331" s="33"/>
    </row>
    <row r="16332" spans="74:100">
      <c r="BV16332" s="62"/>
      <c r="BW16332" s="62"/>
      <c r="BX16332" s="62"/>
      <c r="BY16332" s="62"/>
      <c r="BZ16332" s="62"/>
      <c r="CA16332" s="62"/>
      <c r="CB16332" s="62"/>
      <c r="CC16332" s="62"/>
      <c r="CD16332" s="62"/>
      <c r="CE16332" s="62"/>
      <c r="CF16332" s="62"/>
      <c r="CL16332" s="56" t="s">
        <v>25254</v>
      </c>
      <c r="CM16332" s="56" t="s">
        <v>215</v>
      </c>
      <c r="CN16332" s="56" t="s">
        <v>215</v>
      </c>
      <c r="CO16332" s="52"/>
      <c r="CP16332" s="52"/>
      <c r="CQ16332" s="52"/>
      <c r="CR16332" s="52"/>
      <c r="CS16332" s="52"/>
      <c r="CT16332" s="52"/>
      <c r="CU16332" s="33"/>
      <c r="CV16332" s="33"/>
    </row>
    <row r="16333" spans="74:100">
      <c r="BV16333" s="62"/>
      <c r="BW16333" s="62"/>
      <c r="BX16333" s="62"/>
      <c r="BY16333" s="62"/>
      <c r="BZ16333" s="62"/>
      <c r="CA16333" s="62"/>
      <c r="CB16333" s="62"/>
      <c r="CC16333" s="62"/>
      <c r="CD16333" s="62"/>
      <c r="CE16333" s="62"/>
      <c r="CF16333" s="62"/>
      <c r="CL16333" s="56" t="s">
        <v>25255</v>
      </c>
      <c r="CM16333" s="56" t="s">
        <v>215</v>
      </c>
      <c r="CN16333" s="56" t="s">
        <v>215</v>
      </c>
      <c r="CO16333" s="52"/>
      <c r="CP16333" s="52"/>
      <c r="CQ16333" s="52"/>
      <c r="CR16333" s="52"/>
      <c r="CS16333" s="52"/>
      <c r="CT16333" s="52"/>
      <c r="CU16333" s="33"/>
      <c r="CV16333" s="33"/>
    </row>
    <row r="16334" spans="74:100">
      <c r="BV16334" s="62"/>
      <c r="BW16334" s="62"/>
      <c r="BX16334" s="62"/>
      <c r="BY16334" s="62"/>
      <c r="BZ16334" s="62"/>
      <c r="CA16334" s="62"/>
      <c r="CB16334" s="62"/>
      <c r="CC16334" s="62"/>
      <c r="CD16334" s="62"/>
      <c r="CE16334" s="62"/>
      <c r="CF16334" s="62"/>
      <c r="CL16334" s="56" t="s">
        <v>25256</v>
      </c>
      <c r="CM16334" s="56" t="s">
        <v>215</v>
      </c>
      <c r="CN16334" s="56" t="s">
        <v>215</v>
      </c>
      <c r="CO16334" s="52"/>
      <c r="CP16334" s="52"/>
      <c r="CQ16334" s="52"/>
      <c r="CR16334" s="52"/>
      <c r="CS16334" s="52"/>
      <c r="CT16334" s="52"/>
      <c r="CU16334" s="33"/>
      <c r="CV16334" s="33"/>
    </row>
    <row r="16335" spans="74:100">
      <c r="BV16335" s="62"/>
      <c r="BW16335" s="62"/>
      <c r="BX16335" s="62"/>
      <c r="BY16335" s="62"/>
      <c r="BZ16335" s="62"/>
      <c r="CA16335" s="62"/>
      <c r="CB16335" s="62"/>
      <c r="CC16335" s="62"/>
      <c r="CD16335" s="62"/>
      <c r="CE16335" s="62"/>
      <c r="CF16335" s="62"/>
      <c r="CL16335" s="56" t="s">
        <v>7977</v>
      </c>
      <c r="CM16335" s="56" t="s">
        <v>215</v>
      </c>
      <c r="CN16335" s="56" t="s">
        <v>215</v>
      </c>
      <c r="CO16335" s="52"/>
      <c r="CP16335" s="52"/>
      <c r="CQ16335" s="52"/>
      <c r="CR16335" s="52"/>
      <c r="CS16335" s="52"/>
      <c r="CT16335" s="52"/>
      <c r="CU16335" s="33"/>
      <c r="CV16335" s="33"/>
    </row>
    <row r="16336" spans="74:100">
      <c r="BV16336" s="62"/>
      <c r="BW16336" s="62"/>
      <c r="BX16336" s="62"/>
      <c r="BY16336" s="62"/>
      <c r="BZ16336" s="62"/>
      <c r="CA16336" s="62"/>
      <c r="CB16336" s="62"/>
      <c r="CC16336" s="62"/>
      <c r="CD16336" s="62"/>
      <c r="CE16336" s="62"/>
      <c r="CF16336" s="62"/>
      <c r="CL16336" s="56" t="s">
        <v>23579</v>
      </c>
      <c r="CM16336" s="56" t="s">
        <v>215</v>
      </c>
      <c r="CN16336" s="56" t="s">
        <v>215</v>
      </c>
      <c r="CO16336" s="52"/>
      <c r="CP16336" s="52"/>
      <c r="CQ16336" s="52"/>
      <c r="CR16336" s="52"/>
      <c r="CS16336" s="52"/>
      <c r="CT16336" s="52"/>
      <c r="CU16336" s="33"/>
      <c r="CV16336" s="33"/>
    </row>
    <row r="16337" spans="74:100">
      <c r="BV16337" s="62"/>
      <c r="BW16337" s="62"/>
      <c r="BX16337" s="62"/>
      <c r="BY16337" s="62"/>
      <c r="BZ16337" s="62"/>
      <c r="CA16337" s="62"/>
      <c r="CB16337" s="62"/>
      <c r="CC16337" s="62"/>
      <c r="CD16337" s="62"/>
      <c r="CE16337" s="62"/>
      <c r="CF16337" s="62"/>
      <c r="CL16337" s="56" t="s">
        <v>3490</v>
      </c>
      <c r="CM16337" s="56" t="s">
        <v>215</v>
      </c>
      <c r="CN16337" s="56" t="s">
        <v>215</v>
      </c>
      <c r="CO16337" s="52"/>
      <c r="CP16337" s="52"/>
      <c r="CQ16337" s="52"/>
      <c r="CR16337" s="52"/>
      <c r="CS16337" s="52"/>
      <c r="CT16337" s="52"/>
      <c r="CU16337" s="33"/>
      <c r="CV16337" s="33"/>
    </row>
    <row r="16338" spans="74:100">
      <c r="BV16338" s="62"/>
      <c r="BW16338" s="62"/>
      <c r="BX16338" s="62"/>
      <c r="BY16338" s="62"/>
      <c r="BZ16338" s="62"/>
      <c r="CA16338" s="62"/>
      <c r="CB16338" s="62"/>
      <c r="CC16338" s="62"/>
      <c r="CD16338" s="62"/>
      <c r="CE16338" s="62"/>
      <c r="CF16338" s="62"/>
      <c r="CL16338" s="56" t="s">
        <v>23580</v>
      </c>
      <c r="CM16338" s="56" t="s">
        <v>215</v>
      </c>
      <c r="CN16338" s="56" t="s">
        <v>215</v>
      </c>
      <c r="CO16338" s="52"/>
      <c r="CP16338" s="52"/>
      <c r="CQ16338" s="52"/>
      <c r="CR16338" s="52"/>
      <c r="CS16338" s="52"/>
      <c r="CT16338" s="52"/>
      <c r="CU16338" s="33"/>
      <c r="CV16338" s="33"/>
    </row>
    <row r="16339" spans="74:100">
      <c r="BV16339" s="62"/>
      <c r="BW16339" s="62"/>
      <c r="BX16339" s="62"/>
      <c r="BY16339" s="62"/>
      <c r="BZ16339" s="62"/>
      <c r="CA16339" s="62"/>
      <c r="CB16339" s="62"/>
      <c r="CC16339" s="62"/>
      <c r="CD16339" s="62"/>
      <c r="CE16339" s="62"/>
      <c r="CF16339" s="62"/>
      <c r="CL16339" s="56" t="s">
        <v>23581</v>
      </c>
      <c r="CM16339" s="56" t="s">
        <v>215</v>
      </c>
      <c r="CN16339" s="56" t="s">
        <v>215</v>
      </c>
      <c r="CO16339" s="52"/>
      <c r="CP16339" s="52"/>
      <c r="CQ16339" s="52"/>
      <c r="CR16339" s="52"/>
      <c r="CS16339" s="52"/>
      <c r="CT16339" s="52"/>
      <c r="CU16339" s="33"/>
      <c r="CV16339" s="33"/>
    </row>
    <row r="16340" spans="74:100">
      <c r="BV16340" s="62"/>
      <c r="BW16340" s="62"/>
      <c r="BX16340" s="62"/>
      <c r="BY16340" s="62"/>
      <c r="BZ16340" s="62"/>
      <c r="CA16340" s="62"/>
      <c r="CB16340" s="62"/>
      <c r="CC16340" s="62"/>
      <c r="CD16340" s="62"/>
      <c r="CE16340" s="62"/>
      <c r="CF16340" s="62"/>
      <c r="CL16340" s="56" t="s">
        <v>7979</v>
      </c>
      <c r="CM16340" s="56" t="s">
        <v>216</v>
      </c>
      <c r="CN16340" s="56" t="s">
        <v>216</v>
      </c>
      <c r="CO16340" s="52"/>
      <c r="CP16340" s="52"/>
      <c r="CQ16340" s="52"/>
      <c r="CR16340" s="52"/>
      <c r="CS16340" s="52"/>
      <c r="CT16340" s="52"/>
      <c r="CU16340" s="33"/>
      <c r="CV16340" s="33"/>
    </row>
    <row r="16341" spans="74:100">
      <c r="BV16341" s="62"/>
      <c r="BW16341" s="62"/>
      <c r="BX16341" s="62"/>
      <c r="BY16341" s="62"/>
      <c r="BZ16341" s="62"/>
      <c r="CA16341" s="62"/>
      <c r="CB16341" s="62"/>
      <c r="CC16341" s="62"/>
      <c r="CD16341" s="62"/>
      <c r="CE16341" s="62"/>
      <c r="CF16341" s="62"/>
      <c r="CL16341" s="56" t="s">
        <v>7993</v>
      </c>
      <c r="CM16341" s="56" t="s">
        <v>215</v>
      </c>
      <c r="CN16341" s="56" t="s">
        <v>215</v>
      </c>
      <c r="CO16341" s="52"/>
      <c r="CP16341" s="52"/>
      <c r="CQ16341" s="52"/>
      <c r="CR16341" s="52"/>
      <c r="CS16341" s="52"/>
      <c r="CT16341" s="52"/>
      <c r="CU16341" s="33"/>
      <c r="CV16341" s="33"/>
    </row>
    <row r="16342" spans="74:100">
      <c r="BV16342" s="62"/>
      <c r="BW16342" s="62"/>
      <c r="BX16342" s="62"/>
      <c r="BY16342" s="62"/>
      <c r="BZ16342" s="62"/>
      <c r="CA16342" s="62"/>
      <c r="CB16342" s="62"/>
      <c r="CC16342" s="62"/>
      <c r="CD16342" s="62"/>
      <c r="CE16342" s="62"/>
      <c r="CF16342" s="62"/>
      <c r="CL16342" s="35" t="s">
        <v>7988</v>
      </c>
      <c r="CM16342" s="35" t="s">
        <v>217</v>
      </c>
      <c r="CN16342" s="35" t="s">
        <v>217</v>
      </c>
      <c r="CO16342" s="52"/>
      <c r="CP16342" s="52"/>
      <c r="CQ16342" s="52"/>
      <c r="CR16342" s="52"/>
      <c r="CS16342" s="52"/>
      <c r="CT16342" s="52"/>
      <c r="CU16342" s="33"/>
      <c r="CV16342" s="33"/>
    </row>
    <row r="16343" spans="74:100">
      <c r="BV16343" s="62"/>
      <c r="BW16343" s="62"/>
      <c r="BX16343" s="62"/>
      <c r="BY16343" s="62"/>
      <c r="BZ16343" s="62"/>
      <c r="CA16343" s="62"/>
      <c r="CB16343" s="62"/>
      <c r="CC16343" s="62"/>
      <c r="CD16343" s="62"/>
      <c r="CE16343" s="62"/>
      <c r="CF16343" s="62"/>
      <c r="CL16343" s="35" t="s">
        <v>7982</v>
      </c>
      <c r="CM16343" s="35" t="s">
        <v>217</v>
      </c>
      <c r="CN16343" s="35" t="s">
        <v>217</v>
      </c>
      <c r="CO16343" s="52"/>
      <c r="CP16343" s="52"/>
      <c r="CQ16343" s="52"/>
      <c r="CR16343" s="52"/>
      <c r="CS16343" s="52"/>
      <c r="CT16343" s="52"/>
      <c r="CU16343" s="33"/>
      <c r="CV16343" s="33"/>
    </row>
    <row r="16344" spans="74:100">
      <c r="BV16344" s="62"/>
      <c r="BW16344" s="62"/>
      <c r="BX16344" s="62"/>
      <c r="BY16344" s="62"/>
      <c r="BZ16344" s="62"/>
      <c r="CA16344" s="62"/>
      <c r="CB16344" s="62"/>
      <c r="CC16344" s="62"/>
      <c r="CD16344" s="62"/>
      <c r="CE16344" s="62"/>
      <c r="CF16344" s="62"/>
      <c r="CL16344" s="56" t="s">
        <v>7983</v>
      </c>
      <c r="CM16344" s="56" t="s">
        <v>215</v>
      </c>
      <c r="CN16344" s="56" t="s">
        <v>215</v>
      </c>
      <c r="CO16344" s="52"/>
      <c r="CP16344" s="52"/>
      <c r="CQ16344" s="52"/>
      <c r="CR16344" s="52"/>
      <c r="CS16344" s="52"/>
      <c r="CT16344" s="52"/>
      <c r="CU16344" s="33"/>
      <c r="CV16344" s="33"/>
    </row>
    <row r="16345" spans="74:100">
      <c r="BV16345" s="62"/>
      <c r="BW16345" s="62"/>
      <c r="BX16345" s="62"/>
      <c r="BY16345" s="62"/>
      <c r="BZ16345" s="62"/>
      <c r="CA16345" s="62"/>
      <c r="CB16345" s="62"/>
      <c r="CC16345" s="62"/>
      <c r="CD16345" s="62"/>
      <c r="CE16345" s="62"/>
      <c r="CF16345" s="62"/>
      <c r="CL16345" s="35" t="s">
        <v>7984</v>
      </c>
      <c r="CM16345" s="35" t="s">
        <v>217</v>
      </c>
      <c r="CN16345" s="35" t="s">
        <v>217</v>
      </c>
      <c r="CO16345" s="52"/>
      <c r="CP16345" s="52"/>
      <c r="CQ16345" s="52"/>
      <c r="CR16345" s="52"/>
      <c r="CS16345" s="52"/>
      <c r="CT16345" s="52"/>
      <c r="CU16345" s="33"/>
      <c r="CV16345" s="33"/>
    </row>
    <row r="16346" spans="74:100">
      <c r="BV16346" s="62"/>
      <c r="BW16346" s="62"/>
      <c r="BX16346" s="62"/>
      <c r="BY16346" s="62"/>
      <c r="BZ16346" s="62"/>
      <c r="CA16346" s="62"/>
      <c r="CB16346" s="62"/>
      <c r="CC16346" s="62"/>
      <c r="CD16346" s="62"/>
      <c r="CE16346" s="62"/>
      <c r="CF16346" s="62"/>
      <c r="CL16346" s="56" t="s">
        <v>7994</v>
      </c>
      <c r="CM16346" s="56" t="s">
        <v>215</v>
      </c>
      <c r="CN16346" s="56" t="s">
        <v>215</v>
      </c>
      <c r="CO16346" s="52"/>
      <c r="CP16346" s="52"/>
      <c r="CQ16346" s="52"/>
      <c r="CR16346" s="52"/>
      <c r="CS16346" s="52"/>
      <c r="CT16346" s="52"/>
      <c r="CU16346" s="33"/>
      <c r="CV16346" s="33"/>
    </row>
    <row r="16347" spans="74:100">
      <c r="BV16347" s="62"/>
      <c r="BW16347" s="62"/>
      <c r="BX16347" s="62"/>
      <c r="BY16347" s="62"/>
      <c r="BZ16347" s="62"/>
      <c r="CA16347" s="62"/>
      <c r="CB16347" s="62"/>
      <c r="CC16347" s="62"/>
      <c r="CD16347" s="62"/>
      <c r="CE16347" s="62"/>
      <c r="CF16347" s="62"/>
      <c r="CL16347" s="56" t="s">
        <v>3492</v>
      </c>
      <c r="CM16347" s="56" t="s">
        <v>215</v>
      </c>
      <c r="CN16347" s="56" t="s">
        <v>215</v>
      </c>
      <c r="CO16347" s="52"/>
      <c r="CP16347" s="52"/>
      <c r="CQ16347" s="52"/>
      <c r="CR16347" s="52"/>
      <c r="CS16347" s="52"/>
      <c r="CT16347" s="52"/>
      <c r="CU16347" s="33"/>
      <c r="CV16347" s="33"/>
    </row>
    <row r="16348" spans="74:100">
      <c r="BV16348" s="62"/>
      <c r="BW16348" s="62"/>
      <c r="BX16348" s="62"/>
      <c r="BY16348" s="62"/>
      <c r="BZ16348" s="62"/>
      <c r="CA16348" s="62"/>
      <c r="CB16348" s="62"/>
      <c r="CC16348" s="62"/>
      <c r="CD16348" s="62"/>
      <c r="CE16348" s="62"/>
      <c r="CF16348" s="62"/>
      <c r="CL16348" s="56" t="s">
        <v>23583</v>
      </c>
      <c r="CM16348" s="56" t="s">
        <v>215</v>
      </c>
      <c r="CN16348" s="56" t="s">
        <v>215</v>
      </c>
      <c r="CO16348" s="52"/>
      <c r="CP16348" s="52"/>
      <c r="CQ16348" s="52"/>
      <c r="CR16348" s="52"/>
      <c r="CS16348" s="52"/>
      <c r="CT16348" s="52"/>
      <c r="CU16348" s="33"/>
      <c r="CV16348" s="33"/>
    </row>
    <row r="16349" spans="74:100">
      <c r="BV16349" s="62"/>
      <c r="BW16349" s="62"/>
      <c r="BX16349" s="62"/>
      <c r="BY16349" s="62"/>
      <c r="BZ16349" s="62"/>
      <c r="CA16349" s="62"/>
      <c r="CB16349" s="62"/>
      <c r="CC16349" s="62"/>
      <c r="CD16349" s="62"/>
      <c r="CE16349" s="62"/>
      <c r="CF16349" s="62"/>
      <c r="CL16349" s="56" t="s">
        <v>7985</v>
      </c>
      <c r="CM16349" s="56" t="s">
        <v>215</v>
      </c>
      <c r="CN16349" s="56" t="s">
        <v>215</v>
      </c>
      <c r="CO16349" s="52"/>
      <c r="CP16349" s="52"/>
      <c r="CQ16349" s="52"/>
      <c r="CR16349" s="52"/>
      <c r="CS16349" s="52"/>
      <c r="CT16349" s="52"/>
      <c r="CU16349" s="33"/>
      <c r="CV16349" s="33"/>
    </row>
    <row r="16350" spans="74:100">
      <c r="BV16350" s="62"/>
      <c r="BW16350" s="62"/>
      <c r="BX16350" s="62"/>
      <c r="BY16350" s="62"/>
      <c r="BZ16350" s="62"/>
      <c r="CA16350" s="62"/>
      <c r="CB16350" s="62"/>
      <c r="CC16350" s="62"/>
      <c r="CD16350" s="62"/>
      <c r="CE16350" s="62"/>
      <c r="CF16350" s="62"/>
      <c r="CL16350" s="56" t="s">
        <v>7995</v>
      </c>
      <c r="CM16350" s="56" t="s">
        <v>215</v>
      </c>
      <c r="CN16350" s="56" t="s">
        <v>215</v>
      </c>
      <c r="CO16350" s="52"/>
      <c r="CP16350" s="52"/>
      <c r="CQ16350" s="52"/>
      <c r="CR16350" s="52"/>
      <c r="CS16350" s="52"/>
      <c r="CT16350" s="52"/>
      <c r="CU16350" s="33"/>
      <c r="CV16350" s="33"/>
    </row>
    <row r="16351" spans="74:100">
      <c r="BV16351" s="62"/>
      <c r="BW16351" s="62"/>
      <c r="BX16351" s="62"/>
      <c r="BY16351" s="62"/>
      <c r="BZ16351" s="62"/>
      <c r="CA16351" s="62"/>
      <c r="CB16351" s="62"/>
      <c r="CC16351" s="62"/>
      <c r="CD16351" s="62"/>
      <c r="CE16351" s="62"/>
      <c r="CF16351" s="62"/>
      <c r="CL16351" s="56" t="s">
        <v>7995</v>
      </c>
      <c r="CM16351" s="56" t="s">
        <v>215</v>
      </c>
      <c r="CN16351" s="56" t="s">
        <v>215</v>
      </c>
      <c r="CO16351" s="52"/>
      <c r="CP16351" s="52"/>
      <c r="CQ16351" s="52"/>
      <c r="CR16351" s="52"/>
      <c r="CS16351" s="52"/>
      <c r="CT16351" s="52"/>
      <c r="CU16351" s="33"/>
      <c r="CV16351" s="33"/>
    </row>
    <row r="16352" spans="74:100">
      <c r="BV16352" s="62"/>
      <c r="BW16352" s="62"/>
      <c r="BX16352" s="62"/>
      <c r="BY16352" s="62"/>
      <c r="BZ16352" s="62"/>
      <c r="CA16352" s="62"/>
      <c r="CB16352" s="62"/>
      <c r="CC16352" s="62"/>
      <c r="CD16352" s="62"/>
      <c r="CE16352" s="62"/>
      <c r="CF16352" s="62"/>
      <c r="CL16352" s="56" t="s">
        <v>7999</v>
      </c>
      <c r="CM16352" s="56" t="s">
        <v>215</v>
      </c>
      <c r="CN16352" s="56" t="s">
        <v>215</v>
      </c>
      <c r="CO16352" s="52"/>
      <c r="CP16352" s="52"/>
      <c r="CQ16352" s="52"/>
      <c r="CR16352" s="52"/>
      <c r="CS16352" s="52"/>
      <c r="CT16352" s="52"/>
      <c r="CU16352" s="33"/>
      <c r="CV16352" s="33"/>
    </row>
    <row r="16353" spans="74:100">
      <c r="BV16353" s="62"/>
      <c r="BW16353" s="62"/>
      <c r="BX16353" s="62"/>
      <c r="BY16353" s="62"/>
      <c r="BZ16353" s="62"/>
      <c r="CA16353" s="62"/>
      <c r="CB16353" s="62"/>
      <c r="CC16353" s="62"/>
      <c r="CD16353" s="62"/>
      <c r="CE16353" s="62"/>
      <c r="CF16353" s="62"/>
      <c r="CL16353" s="56" t="s">
        <v>7989</v>
      </c>
      <c r="CM16353" s="56" t="s">
        <v>214</v>
      </c>
      <c r="CN16353" s="56" t="s">
        <v>214</v>
      </c>
      <c r="CO16353" s="52"/>
      <c r="CP16353" s="52"/>
      <c r="CQ16353" s="52"/>
      <c r="CR16353" s="52"/>
      <c r="CS16353" s="52"/>
      <c r="CT16353" s="52"/>
      <c r="CU16353" s="33"/>
      <c r="CV16353" s="33"/>
    </row>
    <row r="16354" spans="74:100">
      <c r="BV16354" s="62"/>
      <c r="BW16354" s="62"/>
      <c r="BX16354" s="62"/>
      <c r="BY16354" s="62"/>
      <c r="BZ16354" s="62"/>
      <c r="CA16354" s="62"/>
      <c r="CB16354" s="62"/>
      <c r="CC16354" s="62"/>
      <c r="CD16354" s="62"/>
      <c r="CE16354" s="62"/>
      <c r="CF16354" s="62"/>
      <c r="CL16354" s="35" t="s">
        <v>7990</v>
      </c>
      <c r="CM16354" s="35" t="s">
        <v>217</v>
      </c>
      <c r="CN16354" s="35" t="s">
        <v>217</v>
      </c>
      <c r="CO16354" s="52"/>
      <c r="CP16354" s="52"/>
      <c r="CQ16354" s="52"/>
      <c r="CR16354" s="52"/>
      <c r="CS16354" s="52"/>
      <c r="CT16354" s="52"/>
      <c r="CU16354" s="33"/>
      <c r="CV16354" s="33"/>
    </row>
    <row r="16355" spans="74:100">
      <c r="BV16355" s="62"/>
      <c r="BW16355" s="62"/>
      <c r="BX16355" s="62"/>
      <c r="BY16355" s="62"/>
      <c r="BZ16355" s="62"/>
      <c r="CA16355" s="62"/>
      <c r="CB16355" s="62"/>
      <c r="CC16355" s="62"/>
      <c r="CD16355" s="62"/>
      <c r="CE16355" s="62"/>
      <c r="CF16355" s="62"/>
      <c r="CL16355" s="56" t="s">
        <v>7996</v>
      </c>
      <c r="CM16355" s="56" t="s">
        <v>215</v>
      </c>
      <c r="CN16355" s="56" t="s">
        <v>215</v>
      </c>
      <c r="CO16355" s="52"/>
      <c r="CP16355" s="52"/>
      <c r="CQ16355" s="52"/>
      <c r="CR16355" s="52"/>
      <c r="CS16355" s="52"/>
      <c r="CT16355" s="52"/>
      <c r="CU16355" s="33"/>
      <c r="CV16355" s="33"/>
    </row>
    <row r="16356" spans="74:100">
      <c r="BV16356" s="62"/>
      <c r="BW16356" s="62"/>
      <c r="BX16356" s="62"/>
      <c r="BY16356" s="62"/>
      <c r="BZ16356" s="62"/>
      <c r="CA16356" s="62"/>
      <c r="CB16356" s="62"/>
      <c r="CC16356" s="62"/>
      <c r="CD16356" s="62"/>
      <c r="CE16356" s="62"/>
      <c r="CF16356" s="62"/>
      <c r="CL16356" s="56" t="s">
        <v>7991</v>
      </c>
      <c r="CM16356" s="56" t="s">
        <v>214</v>
      </c>
      <c r="CN16356" s="56" t="s">
        <v>214</v>
      </c>
      <c r="CO16356" s="52"/>
      <c r="CP16356" s="52"/>
      <c r="CQ16356" s="52"/>
      <c r="CR16356" s="52"/>
      <c r="CS16356" s="52"/>
      <c r="CT16356" s="52"/>
      <c r="CU16356" s="33"/>
      <c r="CV16356" s="33"/>
    </row>
    <row r="16357" spans="74:100">
      <c r="BV16357" s="62"/>
      <c r="BW16357" s="62"/>
      <c r="BX16357" s="62"/>
      <c r="BY16357" s="62"/>
      <c r="BZ16357" s="62"/>
      <c r="CA16357" s="62"/>
      <c r="CB16357" s="62"/>
      <c r="CC16357" s="62"/>
      <c r="CD16357" s="62"/>
      <c r="CE16357" s="62"/>
      <c r="CF16357" s="62"/>
      <c r="CL16357" s="35" t="s">
        <v>7987</v>
      </c>
      <c r="CM16357" s="35" t="s">
        <v>217</v>
      </c>
      <c r="CN16357" s="35" t="s">
        <v>217</v>
      </c>
      <c r="CO16357" s="52"/>
      <c r="CP16357" s="52"/>
      <c r="CQ16357" s="52"/>
      <c r="CR16357" s="52"/>
      <c r="CS16357" s="52"/>
      <c r="CT16357" s="52"/>
      <c r="CU16357" s="33"/>
      <c r="CV16357" s="33"/>
    </row>
    <row r="16358" spans="74:100">
      <c r="BV16358" s="62"/>
      <c r="BW16358" s="62"/>
      <c r="BX16358" s="62"/>
      <c r="BY16358" s="62"/>
      <c r="BZ16358" s="62"/>
      <c r="CA16358" s="62"/>
      <c r="CB16358" s="62"/>
      <c r="CC16358" s="62"/>
      <c r="CD16358" s="62"/>
      <c r="CE16358" s="62"/>
      <c r="CF16358" s="62"/>
      <c r="CL16358" s="56" t="s">
        <v>7980</v>
      </c>
      <c r="CM16358" s="56" t="s">
        <v>216</v>
      </c>
      <c r="CN16358" s="56" t="s">
        <v>216</v>
      </c>
      <c r="CO16358" s="52"/>
      <c r="CP16358" s="52"/>
      <c r="CQ16358" s="52"/>
      <c r="CR16358" s="52"/>
      <c r="CS16358" s="52"/>
      <c r="CT16358" s="52"/>
      <c r="CU16358" s="33"/>
      <c r="CV16358" s="33"/>
    </row>
    <row r="16359" spans="74:100">
      <c r="BV16359" s="62"/>
      <c r="BW16359" s="62"/>
      <c r="BX16359" s="62"/>
      <c r="BY16359" s="62"/>
      <c r="BZ16359" s="62"/>
      <c r="CA16359" s="62"/>
      <c r="CB16359" s="62"/>
      <c r="CC16359" s="62"/>
      <c r="CD16359" s="62"/>
      <c r="CE16359" s="62"/>
      <c r="CF16359" s="62"/>
      <c r="CL16359" s="35" t="s">
        <v>7992</v>
      </c>
      <c r="CM16359" s="35" t="s">
        <v>217</v>
      </c>
      <c r="CN16359" s="35" t="s">
        <v>217</v>
      </c>
      <c r="CO16359" s="52"/>
      <c r="CP16359" s="52"/>
      <c r="CQ16359" s="52"/>
      <c r="CR16359" s="52"/>
      <c r="CS16359" s="52"/>
      <c r="CT16359" s="52"/>
      <c r="CU16359" s="33"/>
      <c r="CV16359" s="33"/>
    </row>
    <row r="16360" spans="74:100">
      <c r="BV16360" s="62"/>
      <c r="BW16360" s="62"/>
      <c r="BX16360" s="62"/>
      <c r="BY16360" s="62"/>
      <c r="BZ16360" s="62"/>
      <c r="CA16360" s="62"/>
      <c r="CB16360" s="62"/>
      <c r="CC16360" s="62"/>
      <c r="CD16360" s="62"/>
      <c r="CE16360" s="62"/>
      <c r="CF16360" s="62"/>
      <c r="CL16360" s="56" t="s">
        <v>8000</v>
      </c>
      <c r="CM16360" s="56" t="s">
        <v>215</v>
      </c>
      <c r="CN16360" s="56" t="s">
        <v>215</v>
      </c>
      <c r="CO16360" s="52"/>
      <c r="CP16360" s="52"/>
      <c r="CQ16360" s="52"/>
      <c r="CR16360" s="52"/>
      <c r="CS16360" s="52"/>
      <c r="CT16360" s="52"/>
      <c r="CU16360" s="33"/>
      <c r="CV16360" s="33"/>
    </row>
    <row r="16361" spans="74:100">
      <c r="BV16361" s="62"/>
      <c r="BW16361" s="62"/>
      <c r="BX16361" s="62"/>
      <c r="BY16361" s="62"/>
      <c r="BZ16361" s="62"/>
      <c r="CA16361" s="62"/>
      <c r="CB16361" s="62"/>
      <c r="CC16361" s="62"/>
      <c r="CD16361" s="62"/>
      <c r="CE16361" s="62"/>
      <c r="CF16361" s="62"/>
      <c r="CL16361" s="56" t="s">
        <v>7997</v>
      </c>
      <c r="CM16361" s="56" t="s">
        <v>215</v>
      </c>
      <c r="CN16361" s="56" t="s">
        <v>215</v>
      </c>
      <c r="CO16361" s="52"/>
      <c r="CP16361" s="52"/>
      <c r="CQ16361" s="52"/>
      <c r="CR16361" s="52"/>
      <c r="CS16361" s="52"/>
      <c r="CT16361" s="52"/>
      <c r="CU16361" s="33"/>
      <c r="CV16361" s="33"/>
    </row>
    <row r="16362" spans="74:100">
      <c r="BV16362" s="62"/>
      <c r="BW16362" s="62"/>
      <c r="BX16362" s="62"/>
      <c r="BY16362" s="62"/>
      <c r="BZ16362" s="62"/>
      <c r="CA16362" s="62"/>
      <c r="CB16362" s="62"/>
      <c r="CC16362" s="62"/>
      <c r="CD16362" s="62"/>
      <c r="CE16362" s="62"/>
      <c r="CF16362" s="62"/>
      <c r="CL16362" s="56" t="s">
        <v>7978</v>
      </c>
      <c r="CM16362" s="56" t="s">
        <v>215</v>
      </c>
      <c r="CN16362" s="56" t="s">
        <v>215</v>
      </c>
      <c r="CO16362" s="52"/>
      <c r="CP16362" s="52"/>
      <c r="CQ16362" s="52"/>
      <c r="CR16362" s="52"/>
      <c r="CS16362" s="52"/>
      <c r="CT16362" s="52"/>
      <c r="CU16362" s="33"/>
      <c r="CV16362" s="33"/>
    </row>
    <row r="16363" spans="74:100">
      <c r="BV16363" s="62"/>
      <c r="BW16363" s="62"/>
      <c r="BX16363" s="62"/>
      <c r="BY16363" s="62"/>
      <c r="BZ16363" s="62"/>
      <c r="CA16363" s="62"/>
      <c r="CB16363" s="62"/>
      <c r="CC16363" s="62"/>
      <c r="CD16363" s="62"/>
      <c r="CE16363" s="62"/>
      <c r="CF16363" s="62"/>
      <c r="CL16363" s="56" t="s">
        <v>7998</v>
      </c>
      <c r="CM16363" s="56" t="s">
        <v>215</v>
      </c>
      <c r="CN16363" s="56" t="s">
        <v>215</v>
      </c>
      <c r="CO16363" s="52"/>
      <c r="CP16363" s="52"/>
      <c r="CQ16363" s="52"/>
      <c r="CR16363" s="52"/>
      <c r="CS16363" s="52"/>
      <c r="CT16363" s="52"/>
      <c r="CU16363" s="33"/>
      <c r="CV16363" s="33"/>
    </row>
    <row r="16364" spans="74:100">
      <c r="BV16364" s="62"/>
      <c r="BW16364" s="62"/>
      <c r="BX16364" s="62"/>
      <c r="BY16364" s="62"/>
      <c r="BZ16364" s="62"/>
      <c r="CA16364" s="62"/>
      <c r="CB16364" s="62"/>
      <c r="CC16364" s="62"/>
      <c r="CD16364" s="62"/>
      <c r="CE16364" s="62"/>
      <c r="CF16364" s="62"/>
      <c r="CL16364" s="35" t="s">
        <v>7986</v>
      </c>
      <c r="CM16364" s="35" t="s">
        <v>217</v>
      </c>
      <c r="CN16364" s="35" t="s">
        <v>217</v>
      </c>
      <c r="CO16364" s="52"/>
      <c r="CP16364" s="52"/>
      <c r="CQ16364" s="52"/>
      <c r="CR16364" s="52"/>
      <c r="CS16364" s="52"/>
      <c r="CT16364" s="52"/>
      <c r="CU16364" s="33"/>
      <c r="CV16364" s="33"/>
    </row>
    <row r="16365" spans="74:100">
      <c r="BV16365" s="62"/>
      <c r="BW16365" s="62"/>
      <c r="BX16365" s="62"/>
      <c r="BY16365" s="62"/>
      <c r="BZ16365" s="62"/>
      <c r="CA16365" s="62"/>
      <c r="CB16365" s="62"/>
      <c r="CC16365" s="62"/>
      <c r="CD16365" s="62"/>
      <c r="CE16365" s="62"/>
      <c r="CF16365" s="62"/>
      <c r="CL16365" s="56" t="s">
        <v>23584</v>
      </c>
      <c r="CM16365" s="56" t="s">
        <v>215</v>
      </c>
      <c r="CN16365" s="56" t="s">
        <v>215</v>
      </c>
      <c r="CO16365" s="52"/>
      <c r="CP16365" s="52"/>
      <c r="CQ16365" s="52"/>
      <c r="CR16365" s="52"/>
      <c r="CS16365" s="52"/>
      <c r="CT16365" s="52"/>
      <c r="CU16365" s="33"/>
      <c r="CV16365" s="33"/>
    </row>
    <row r="16366" spans="74:100">
      <c r="BV16366" s="62"/>
      <c r="BW16366" s="62"/>
      <c r="BX16366" s="62"/>
      <c r="BY16366" s="62"/>
      <c r="BZ16366" s="62"/>
      <c r="CA16366" s="62"/>
      <c r="CB16366" s="62"/>
      <c r="CC16366" s="62"/>
      <c r="CD16366" s="62"/>
      <c r="CE16366" s="62"/>
      <c r="CF16366" s="62"/>
      <c r="CL16366" s="56" t="s">
        <v>3496</v>
      </c>
      <c r="CM16366" s="56" t="s">
        <v>215</v>
      </c>
      <c r="CN16366" s="56" t="s">
        <v>215</v>
      </c>
      <c r="CO16366" s="52"/>
      <c r="CP16366" s="52"/>
      <c r="CQ16366" s="52"/>
      <c r="CR16366" s="52"/>
      <c r="CS16366" s="52"/>
      <c r="CT16366" s="52"/>
      <c r="CU16366" s="33"/>
      <c r="CV16366" s="33"/>
    </row>
    <row r="16367" spans="74:100">
      <c r="BV16367" s="62"/>
      <c r="BW16367" s="62"/>
      <c r="BX16367" s="62"/>
      <c r="BY16367" s="62"/>
      <c r="BZ16367" s="62"/>
      <c r="CA16367" s="62"/>
      <c r="CB16367" s="62"/>
      <c r="CC16367" s="62"/>
      <c r="CD16367" s="62"/>
      <c r="CE16367" s="62"/>
      <c r="CF16367" s="62"/>
      <c r="CL16367" s="56" t="s">
        <v>917</v>
      </c>
      <c r="CM16367" s="56" t="s">
        <v>215</v>
      </c>
      <c r="CN16367" s="56" t="s">
        <v>215</v>
      </c>
      <c r="CO16367" s="52"/>
      <c r="CP16367" s="52"/>
      <c r="CQ16367" s="52"/>
      <c r="CR16367" s="52"/>
      <c r="CS16367" s="52"/>
      <c r="CT16367" s="52"/>
      <c r="CU16367" s="33"/>
      <c r="CV16367" s="33"/>
    </row>
    <row r="16368" spans="74:100">
      <c r="BV16368" s="62"/>
      <c r="BW16368" s="62"/>
      <c r="BX16368" s="62"/>
      <c r="BY16368" s="62"/>
      <c r="BZ16368" s="62"/>
      <c r="CA16368" s="62"/>
      <c r="CB16368" s="62"/>
      <c r="CC16368" s="62"/>
      <c r="CD16368" s="62"/>
      <c r="CE16368" s="62"/>
      <c r="CF16368" s="62"/>
      <c r="CL16368" s="56" t="s">
        <v>25257</v>
      </c>
      <c r="CM16368" s="56" t="s">
        <v>215</v>
      </c>
      <c r="CN16368" s="56" t="s">
        <v>215</v>
      </c>
      <c r="CO16368" s="52"/>
      <c r="CP16368" s="52"/>
      <c r="CQ16368" s="52"/>
      <c r="CR16368" s="52"/>
      <c r="CS16368" s="52"/>
      <c r="CT16368" s="52"/>
      <c r="CU16368" s="33"/>
      <c r="CV16368" s="33"/>
    </row>
    <row r="16369" spans="74:100">
      <c r="BV16369" s="62"/>
      <c r="BW16369" s="62"/>
      <c r="BX16369" s="62"/>
      <c r="BY16369" s="62"/>
      <c r="BZ16369" s="62"/>
      <c r="CA16369" s="62"/>
      <c r="CB16369" s="62"/>
      <c r="CC16369" s="62"/>
      <c r="CD16369" s="62"/>
      <c r="CE16369" s="62"/>
      <c r="CF16369" s="62"/>
      <c r="CL16369" s="56" t="s">
        <v>25258</v>
      </c>
      <c r="CM16369" s="56" t="s">
        <v>216</v>
      </c>
      <c r="CN16369" s="56" t="s">
        <v>216</v>
      </c>
      <c r="CO16369" s="52"/>
      <c r="CP16369" s="52"/>
      <c r="CQ16369" s="52"/>
      <c r="CR16369" s="52"/>
      <c r="CS16369" s="52"/>
      <c r="CT16369" s="52"/>
      <c r="CU16369" s="33"/>
      <c r="CV16369" s="33"/>
    </row>
    <row r="16370" spans="74:100">
      <c r="BV16370" s="62"/>
      <c r="BW16370" s="62"/>
      <c r="BX16370" s="62"/>
      <c r="BY16370" s="62"/>
      <c r="BZ16370" s="62"/>
      <c r="CA16370" s="62"/>
      <c r="CB16370" s="62"/>
      <c r="CC16370" s="62"/>
      <c r="CD16370" s="62"/>
      <c r="CE16370" s="62"/>
      <c r="CF16370" s="62"/>
      <c r="CL16370" s="35" t="s">
        <v>13070</v>
      </c>
      <c r="CM16370" s="35" t="s">
        <v>217</v>
      </c>
      <c r="CN16370" s="35" t="s">
        <v>217</v>
      </c>
      <c r="CO16370" s="52"/>
      <c r="CP16370" s="52"/>
      <c r="CQ16370" s="52"/>
      <c r="CR16370" s="52"/>
      <c r="CS16370" s="52"/>
      <c r="CT16370" s="52"/>
      <c r="CU16370" s="33"/>
      <c r="CV16370" s="33"/>
    </row>
    <row r="16371" spans="74:100">
      <c r="BV16371" s="62"/>
      <c r="BW16371" s="62"/>
      <c r="BX16371" s="62"/>
      <c r="BY16371" s="62"/>
      <c r="BZ16371" s="62"/>
      <c r="CA16371" s="62"/>
      <c r="CB16371" s="62"/>
      <c r="CC16371" s="62"/>
      <c r="CD16371" s="62"/>
      <c r="CE16371" s="62"/>
      <c r="CF16371" s="62"/>
      <c r="CL16371" s="35" t="s">
        <v>29126</v>
      </c>
      <c r="CM16371" s="35" t="s">
        <v>217</v>
      </c>
      <c r="CN16371" s="35" t="s">
        <v>217</v>
      </c>
      <c r="CO16371" s="52"/>
      <c r="CP16371" s="52"/>
      <c r="CQ16371" s="52"/>
      <c r="CR16371" s="52"/>
      <c r="CS16371" s="52"/>
      <c r="CT16371" s="52"/>
      <c r="CU16371" s="33"/>
      <c r="CV16371" s="33"/>
    </row>
    <row r="16372" spans="74:100">
      <c r="BV16372" s="62"/>
      <c r="BW16372" s="62"/>
      <c r="BX16372" s="62"/>
      <c r="BY16372" s="62"/>
      <c r="BZ16372" s="62"/>
      <c r="CA16372" s="62"/>
      <c r="CB16372" s="62"/>
      <c r="CC16372" s="62"/>
      <c r="CD16372" s="62"/>
      <c r="CE16372" s="62"/>
      <c r="CF16372" s="62"/>
      <c r="CL16372" s="35" t="s">
        <v>29127</v>
      </c>
      <c r="CM16372" s="35" t="s">
        <v>217</v>
      </c>
      <c r="CN16372" s="35" t="s">
        <v>217</v>
      </c>
      <c r="CO16372" s="52"/>
      <c r="CP16372" s="52"/>
      <c r="CQ16372" s="52"/>
      <c r="CR16372" s="52"/>
      <c r="CS16372" s="52"/>
      <c r="CT16372" s="52"/>
      <c r="CU16372" s="33"/>
      <c r="CV16372" s="33"/>
    </row>
    <row r="16373" spans="74:100">
      <c r="BV16373" s="62"/>
      <c r="BW16373" s="62"/>
      <c r="BX16373" s="62"/>
      <c r="BY16373" s="62"/>
      <c r="BZ16373" s="62"/>
      <c r="CA16373" s="62"/>
      <c r="CB16373" s="62"/>
      <c r="CC16373" s="62"/>
      <c r="CD16373" s="62"/>
      <c r="CE16373" s="62"/>
      <c r="CF16373" s="62"/>
      <c r="CL16373" s="35" t="s">
        <v>29128</v>
      </c>
      <c r="CM16373" s="35" t="s">
        <v>217</v>
      </c>
      <c r="CN16373" s="35" t="s">
        <v>217</v>
      </c>
      <c r="CO16373" s="52"/>
      <c r="CP16373" s="52"/>
      <c r="CQ16373" s="52"/>
      <c r="CR16373" s="52"/>
      <c r="CS16373" s="52"/>
      <c r="CT16373" s="52"/>
      <c r="CU16373" s="33"/>
      <c r="CV16373" s="33"/>
    </row>
    <row r="16374" spans="74:100">
      <c r="BV16374" s="62"/>
      <c r="BW16374" s="62"/>
      <c r="BX16374" s="62"/>
      <c r="BY16374" s="62"/>
      <c r="BZ16374" s="62"/>
      <c r="CA16374" s="62"/>
      <c r="CB16374" s="62"/>
      <c r="CC16374" s="62"/>
      <c r="CD16374" s="62"/>
      <c r="CE16374" s="62"/>
      <c r="CF16374" s="62"/>
      <c r="CL16374" s="35" t="s">
        <v>7223</v>
      </c>
      <c r="CM16374" s="35" t="s">
        <v>217</v>
      </c>
      <c r="CN16374" s="35" t="s">
        <v>217</v>
      </c>
      <c r="CO16374" s="52"/>
      <c r="CP16374" s="52"/>
      <c r="CQ16374" s="52"/>
      <c r="CR16374" s="52"/>
      <c r="CS16374" s="52"/>
      <c r="CT16374" s="52"/>
      <c r="CU16374" s="33"/>
      <c r="CV16374" s="33"/>
    </row>
    <row r="16375" spans="74:100">
      <c r="BV16375" s="62"/>
      <c r="BW16375" s="62"/>
      <c r="BX16375" s="62"/>
      <c r="BY16375" s="62"/>
      <c r="BZ16375" s="62"/>
      <c r="CA16375" s="62"/>
      <c r="CB16375" s="62"/>
      <c r="CC16375" s="62"/>
      <c r="CD16375" s="62"/>
      <c r="CE16375" s="62"/>
      <c r="CF16375" s="62"/>
      <c r="CL16375" s="35" t="s">
        <v>8005</v>
      </c>
      <c r="CM16375" s="35" t="s">
        <v>217</v>
      </c>
      <c r="CN16375" s="35" t="s">
        <v>217</v>
      </c>
      <c r="CO16375" s="52"/>
      <c r="CP16375" s="52"/>
      <c r="CQ16375" s="52"/>
      <c r="CR16375" s="52"/>
      <c r="CS16375" s="52"/>
      <c r="CT16375" s="52"/>
      <c r="CU16375" s="33"/>
      <c r="CV16375" s="33"/>
    </row>
    <row r="16376" spans="74:100">
      <c r="BV16376" s="62"/>
      <c r="BW16376" s="62"/>
      <c r="BX16376" s="62"/>
      <c r="BY16376" s="62"/>
      <c r="BZ16376" s="62"/>
      <c r="CA16376" s="62"/>
      <c r="CB16376" s="62"/>
      <c r="CC16376" s="62"/>
      <c r="CD16376" s="62"/>
      <c r="CE16376" s="62"/>
      <c r="CF16376" s="62"/>
      <c r="CL16376" s="35" t="s">
        <v>8006</v>
      </c>
      <c r="CM16376" s="35" t="s">
        <v>217</v>
      </c>
      <c r="CN16376" s="35" t="s">
        <v>217</v>
      </c>
      <c r="CO16376" s="52"/>
      <c r="CP16376" s="52"/>
      <c r="CQ16376" s="52"/>
      <c r="CR16376" s="52"/>
      <c r="CS16376" s="52"/>
      <c r="CT16376" s="52"/>
      <c r="CU16376" s="33"/>
      <c r="CV16376" s="33"/>
    </row>
    <row r="16377" spans="74:100">
      <c r="BV16377" s="62"/>
      <c r="BW16377" s="62"/>
      <c r="BX16377" s="62"/>
      <c r="BY16377" s="62"/>
      <c r="BZ16377" s="62"/>
      <c r="CA16377" s="62"/>
      <c r="CB16377" s="62"/>
      <c r="CC16377" s="62"/>
      <c r="CD16377" s="62"/>
      <c r="CE16377" s="62"/>
      <c r="CF16377" s="62"/>
      <c r="CL16377" s="56" t="s">
        <v>8018</v>
      </c>
      <c r="CM16377" s="56" t="s">
        <v>217</v>
      </c>
      <c r="CN16377" s="56" t="s">
        <v>217</v>
      </c>
      <c r="CO16377" s="52"/>
      <c r="CP16377" s="52"/>
      <c r="CQ16377" s="52"/>
      <c r="CR16377" s="52"/>
      <c r="CS16377" s="52"/>
      <c r="CT16377" s="52"/>
      <c r="CU16377" s="33"/>
      <c r="CV16377" s="33"/>
    </row>
    <row r="16378" spans="74:100">
      <c r="BV16378" s="62"/>
      <c r="BW16378" s="62"/>
      <c r="BX16378" s="62"/>
      <c r="BY16378" s="62"/>
      <c r="BZ16378" s="62"/>
      <c r="CA16378" s="62"/>
      <c r="CB16378" s="62"/>
      <c r="CC16378" s="62"/>
      <c r="CD16378" s="62"/>
      <c r="CE16378" s="62"/>
      <c r="CF16378" s="62"/>
      <c r="CL16378" s="35" t="s">
        <v>17126</v>
      </c>
      <c r="CM16378" s="35" t="s">
        <v>217</v>
      </c>
      <c r="CN16378" s="35" t="s">
        <v>217</v>
      </c>
      <c r="CO16378" s="52"/>
      <c r="CP16378" s="52"/>
      <c r="CQ16378" s="52"/>
      <c r="CR16378" s="52"/>
      <c r="CS16378" s="52"/>
      <c r="CT16378" s="52"/>
      <c r="CU16378" s="33"/>
      <c r="CV16378" s="33"/>
    </row>
    <row r="16379" spans="74:100">
      <c r="BV16379" s="62"/>
      <c r="BW16379" s="62"/>
      <c r="BX16379" s="62"/>
      <c r="BY16379" s="62"/>
      <c r="BZ16379" s="62"/>
      <c r="CA16379" s="62"/>
      <c r="CB16379" s="62"/>
      <c r="CC16379" s="62"/>
      <c r="CD16379" s="62"/>
      <c r="CE16379" s="62"/>
      <c r="CF16379" s="62"/>
      <c r="CL16379" s="56" t="s">
        <v>7849</v>
      </c>
      <c r="CM16379" s="56" t="s">
        <v>216</v>
      </c>
      <c r="CN16379" s="56" t="s">
        <v>216</v>
      </c>
      <c r="CO16379" s="52"/>
      <c r="CP16379" s="52"/>
      <c r="CQ16379" s="52"/>
      <c r="CR16379" s="52"/>
      <c r="CS16379" s="52"/>
      <c r="CT16379" s="52"/>
      <c r="CU16379" s="33"/>
      <c r="CV16379" s="33"/>
    </row>
    <row r="16380" spans="74:100">
      <c r="BV16380" s="62"/>
      <c r="BW16380" s="62"/>
      <c r="BX16380" s="62"/>
      <c r="BY16380" s="62"/>
      <c r="BZ16380" s="62"/>
      <c r="CA16380" s="62"/>
      <c r="CB16380" s="62"/>
      <c r="CC16380" s="62"/>
      <c r="CD16380" s="62"/>
      <c r="CE16380" s="62"/>
      <c r="CF16380" s="62"/>
      <c r="CL16380" s="35" t="s">
        <v>8016</v>
      </c>
      <c r="CM16380" s="35" t="s">
        <v>217</v>
      </c>
      <c r="CN16380" s="35" t="s">
        <v>217</v>
      </c>
      <c r="CO16380" s="52"/>
      <c r="CP16380" s="52"/>
      <c r="CQ16380" s="52"/>
      <c r="CR16380" s="52"/>
      <c r="CS16380" s="52"/>
      <c r="CT16380" s="52"/>
      <c r="CU16380" s="33"/>
      <c r="CV16380" s="33"/>
    </row>
    <row r="16381" spans="74:100">
      <c r="BV16381" s="62"/>
      <c r="BW16381" s="62"/>
      <c r="BX16381" s="62"/>
      <c r="BY16381" s="62"/>
      <c r="BZ16381" s="62"/>
      <c r="CA16381" s="62"/>
      <c r="CB16381" s="62"/>
      <c r="CC16381" s="62"/>
      <c r="CD16381" s="62"/>
      <c r="CE16381" s="62"/>
      <c r="CF16381" s="62"/>
      <c r="CL16381" s="56" t="s">
        <v>8019</v>
      </c>
      <c r="CM16381" s="56" t="s">
        <v>217</v>
      </c>
      <c r="CN16381" s="56" t="s">
        <v>217</v>
      </c>
      <c r="CO16381" s="52"/>
      <c r="CP16381" s="52"/>
      <c r="CQ16381" s="52"/>
      <c r="CR16381" s="52"/>
      <c r="CS16381" s="52"/>
      <c r="CT16381" s="52"/>
      <c r="CU16381" s="33"/>
      <c r="CV16381" s="33"/>
    </row>
    <row r="16382" spans="74:100">
      <c r="BV16382" s="62"/>
      <c r="BW16382" s="62"/>
      <c r="BX16382" s="62"/>
      <c r="BY16382" s="62"/>
      <c r="BZ16382" s="62"/>
      <c r="CA16382" s="62"/>
      <c r="CB16382" s="62"/>
      <c r="CC16382" s="62"/>
      <c r="CD16382" s="62"/>
      <c r="CE16382" s="62"/>
      <c r="CF16382" s="62"/>
      <c r="CL16382" s="35" t="s">
        <v>8017</v>
      </c>
      <c r="CM16382" s="35" t="s">
        <v>217</v>
      </c>
      <c r="CN16382" s="35" t="s">
        <v>217</v>
      </c>
      <c r="CO16382" s="52"/>
      <c r="CP16382" s="52"/>
      <c r="CQ16382" s="52"/>
      <c r="CR16382" s="52"/>
      <c r="CS16382" s="52"/>
      <c r="CT16382" s="52"/>
      <c r="CU16382" s="33"/>
      <c r="CV16382" s="33"/>
    </row>
    <row r="16383" spans="74:100">
      <c r="BV16383" s="62"/>
      <c r="BW16383" s="62"/>
      <c r="BX16383" s="62"/>
      <c r="BY16383" s="62"/>
      <c r="BZ16383" s="62"/>
      <c r="CA16383" s="62"/>
      <c r="CB16383" s="62"/>
      <c r="CC16383" s="62"/>
      <c r="CD16383" s="62"/>
      <c r="CE16383" s="62"/>
      <c r="CF16383" s="62"/>
      <c r="CL16383" s="35" t="s">
        <v>16917</v>
      </c>
      <c r="CM16383" s="35" t="s">
        <v>217</v>
      </c>
      <c r="CN16383" s="35" t="s">
        <v>217</v>
      </c>
      <c r="CO16383" s="52"/>
      <c r="CP16383" s="52"/>
      <c r="CQ16383" s="52"/>
      <c r="CR16383" s="52"/>
      <c r="CS16383" s="52"/>
      <c r="CT16383" s="52"/>
      <c r="CU16383" s="33"/>
      <c r="CV16383" s="33"/>
    </row>
    <row r="16384" spans="74:100">
      <c r="BV16384" s="62"/>
      <c r="BW16384" s="62"/>
      <c r="BX16384" s="62"/>
      <c r="BY16384" s="62"/>
      <c r="BZ16384" s="62"/>
      <c r="CA16384" s="62"/>
      <c r="CB16384" s="62"/>
      <c r="CC16384" s="62"/>
      <c r="CD16384" s="62"/>
      <c r="CE16384" s="62"/>
      <c r="CF16384" s="62"/>
      <c r="CL16384" s="35" t="s">
        <v>8015</v>
      </c>
      <c r="CM16384" s="35" t="s">
        <v>217</v>
      </c>
      <c r="CN16384" s="35" t="s">
        <v>217</v>
      </c>
      <c r="CO16384" s="52"/>
      <c r="CP16384" s="52"/>
      <c r="CQ16384" s="52"/>
      <c r="CR16384" s="52"/>
      <c r="CS16384" s="52"/>
      <c r="CT16384" s="52"/>
      <c r="CU16384" s="33"/>
      <c r="CV16384" s="33"/>
    </row>
    <row r="16385" spans="74:100">
      <c r="BV16385" s="62"/>
      <c r="BW16385" s="62"/>
      <c r="BX16385" s="62"/>
      <c r="BY16385" s="62"/>
      <c r="BZ16385" s="62"/>
      <c r="CA16385" s="62"/>
      <c r="CB16385" s="62"/>
      <c r="CC16385" s="62"/>
      <c r="CD16385" s="62"/>
      <c r="CE16385" s="62"/>
      <c r="CF16385" s="62"/>
      <c r="CL16385" s="35" t="s">
        <v>8021</v>
      </c>
      <c r="CM16385" s="35" t="s">
        <v>217</v>
      </c>
      <c r="CN16385" s="35" t="s">
        <v>217</v>
      </c>
      <c r="CO16385" s="52"/>
      <c r="CP16385" s="52"/>
      <c r="CQ16385" s="52"/>
      <c r="CR16385" s="52"/>
      <c r="CS16385" s="52"/>
      <c r="CT16385" s="52"/>
      <c r="CU16385" s="33"/>
      <c r="CV16385" s="33"/>
    </row>
    <row r="16386" spans="74:100">
      <c r="BV16386" s="62"/>
      <c r="BW16386" s="62"/>
      <c r="BX16386" s="62"/>
      <c r="BY16386" s="62"/>
      <c r="BZ16386" s="62"/>
      <c r="CA16386" s="62"/>
      <c r="CB16386" s="62"/>
      <c r="CC16386" s="62"/>
      <c r="CD16386" s="62"/>
      <c r="CE16386" s="62"/>
      <c r="CF16386" s="62"/>
      <c r="CL16386" s="56" t="s">
        <v>3511</v>
      </c>
      <c r="CM16386" s="56" t="s">
        <v>217</v>
      </c>
      <c r="CN16386" s="56" t="s">
        <v>217</v>
      </c>
      <c r="CO16386" s="52"/>
      <c r="CP16386" s="52"/>
      <c r="CQ16386" s="52"/>
      <c r="CR16386" s="52"/>
      <c r="CS16386" s="52"/>
      <c r="CT16386" s="52"/>
      <c r="CU16386" s="33"/>
      <c r="CV16386" s="33"/>
    </row>
    <row r="16387" spans="74:100">
      <c r="BV16387" s="62"/>
      <c r="BW16387" s="62"/>
      <c r="BX16387" s="62"/>
      <c r="BY16387" s="62"/>
      <c r="BZ16387" s="62"/>
      <c r="CA16387" s="62"/>
      <c r="CB16387" s="62"/>
      <c r="CC16387" s="62"/>
      <c r="CD16387" s="62"/>
      <c r="CE16387" s="62"/>
      <c r="CF16387" s="62"/>
      <c r="CL16387" s="35" t="s">
        <v>8024</v>
      </c>
      <c r="CM16387" s="35" t="s">
        <v>217</v>
      </c>
      <c r="CN16387" s="35" t="s">
        <v>217</v>
      </c>
      <c r="CO16387" s="52"/>
      <c r="CP16387" s="52"/>
      <c r="CQ16387" s="52"/>
      <c r="CR16387" s="52"/>
      <c r="CS16387" s="52"/>
      <c r="CT16387" s="52"/>
      <c r="CU16387" s="33"/>
      <c r="CV16387" s="33"/>
    </row>
    <row r="16388" spans="74:100">
      <c r="BV16388" s="62"/>
      <c r="BW16388" s="62"/>
      <c r="BX16388" s="62"/>
      <c r="BY16388" s="62"/>
      <c r="BZ16388" s="62"/>
      <c r="CA16388" s="62"/>
      <c r="CB16388" s="62"/>
      <c r="CC16388" s="62"/>
      <c r="CD16388" s="62"/>
      <c r="CE16388" s="62"/>
      <c r="CF16388" s="62"/>
      <c r="CL16388" s="56" t="s">
        <v>8020</v>
      </c>
      <c r="CM16388" s="56" t="s">
        <v>217</v>
      </c>
      <c r="CN16388" s="56" t="s">
        <v>217</v>
      </c>
      <c r="CO16388" s="52"/>
      <c r="CP16388" s="52"/>
      <c r="CQ16388" s="52"/>
      <c r="CR16388" s="52"/>
      <c r="CS16388" s="52"/>
      <c r="CT16388" s="52"/>
      <c r="CU16388" s="33"/>
      <c r="CV16388" s="33"/>
    </row>
    <row r="16389" spans="74:100">
      <c r="BV16389" s="62"/>
      <c r="BW16389" s="62"/>
      <c r="BX16389" s="62"/>
      <c r="BY16389" s="62"/>
      <c r="BZ16389" s="62"/>
      <c r="CA16389" s="62"/>
      <c r="CB16389" s="62"/>
      <c r="CC16389" s="62"/>
      <c r="CD16389" s="62"/>
      <c r="CE16389" s="62"/>
      <c r="CF16389" s="62"/>
      <c r="CL16389" s="35" t="s">
        <v>12656</v>
      </c>
      <c r="CM16389" s="35" t="s">
        <v>217</v>
      </c>
      <c r="CN16389" s="35" t="s">
        <v>217</v>
      </c>
      <c r="CO16389" s="52"/>
      <c r="CP16389" s="52"/>
      <c r="CQ16389" s="52"/>
      <c r="CR16389" s="52"/>
      <c r="CS16389" s="52"/>
      <c r="CT16389" s="52"/>
      <c r="CU16389" s="33"/>
      <c r="CV16389" s="33"/>
    </row>
    <row r="16390" spans="74:100">
      <c r="BV16390" s="62"/>
      <c r="BW16390" s="62"/>
      <c r="BX16390" s="62"/>
      <c r="BY16390" s="62"/>
      <c r="BZ16390" s="62"/>
      <c r="CA16390" s="62"/>
      <c r="CB16390" s="62"/>
      <c r="CC16390" s="62"/>
      <c r="CD16390" s="62"/>
      <c r="CE16390" s="62"/>
      <c r="CF16390" s="62"/>
      <c r="CL16390" s="56" t="s">
        <v>15664</v>
      </c>
      <c r="CM16390" s="56" t="s">
        <v>216</v>
      </c>
      <c r="CN16390" s="56" t="s">
        <v>216</v>
      </c>
      <c r="CO16390" s="52"/>
      <c r="CP16390" s="52"/>
      <c r="CQ16390" s="52"/>
      <c r="CR16390" s="52"/>
      <c r="CS16390" s="52"/>
      <c r="CT16390" s="52"/>
      <c r="CU16390" s="33"/>
      <c r="CV16390" s="33"/>
    </row>
    <row r="16391" spans="74:100">
      <c r="BV16391" s="62"/>
      <c r="BW16391" s="62"/>
      <c r="BX16391" s="62"/>
      <c r="BY16391" s="62"/>
      <c r="BZ16391" s="62"/>
      <c r="CA16391" s="62"/>
      <c r="CB16391" s="62"/>
      <c r="CC16391" s="62"/>
      <c r="CD16391" s="62"/>
      <c r="CE16391" s="62"/>
      <c r="CF16391" s="62"/>
      <c r="CL16391" s="56" t="s">
        <v>29129</v>
      </c>
      <c r="CM16391" s="56" t="s">
        <v>216</v>
      </c>
      <c r="CN16391" s="56" t="s">
        <v>216</v>
      </c>
      <c r="CO16391" s="52"/>
      <c r="CP16391" s="52"/>
      <c r="CQ16391" s="52"/>
      <c r="CR16391" s="52"/>
      <c r="CS16391" s="52"/>
      <c r="CT16391" s="52"/>
      <c r="CU16391" s="33"/>
      <c r="CV16391" s="33"/>
    </row>
    <row r="16392" spans="74:100">
      <c r="BV16392" s="62"/>
      <c r="BW16392" s="62"/>
      <c r="BX16392" s="62"/>
      <c r="BY16392" s="62"/>
      <c r="BZ16392" s="62"/>
      <c r="CA16392" s="62"/>
      <c r="CB16392" s="62"/>
      <c r="CC16392" s="62"/>
      <c r="CD16392" s="62"/>
      <c r="CE16392" s="62"/>
      <c r="CF16392" s="62"/>
      <c r="CL16392" s="56" t="s">
        <v>29130</v>
      </c>
      <c r="CM16392" s="56" t="s">
        <v>216</v>
      </c>
      <c r="CN16392" s="56" t="s">
        <v>216</v>
      </c>
      <c r="CO16392" s="52"/>
      <c r="CP16392" s="52"/>
      <c r="CQ16392" s="52"/>
      <c r="CR16392" s="52"/>
      <c r="CS16392" s="52"/>
      <c r="CT16392" s="52"/>
      <c r="CU16392" s="33"/>
      <c r="CV16392" s="33"/>
    </row>
    <row r="16393" spans="74:100">
      <c r="BV16393" s="62"/>
      <c r="BW16393" s="62"/>
      <c r="BX16393" s="62"/>
      <c r="BY16393" s="62"/>
      <c r="BZ16393" s="62"/>
      <c r="CA16393" s="62"/>
      <c r="CB16393" s="62"/>
      <c r="CC16393" s="62"/>
      <c r="CD16393" s="62"/>
      <c r="CE16393" s="62"/>
      <c r="CF16393" s="62"/>
      <c r="CL16393" s="35" t="s">
        <v>8022</v>
      </c>
      <c r="CM16393" s="35" t="s">
        <v>217</v>
      </c>
      <c r="CN16393" s="35" t="s">
        <v>217</v>
      </c>
      <c r="CO16393" s="52"/>
      <c r="CP16393" s="52"/>
      <c r="CQ16393" s="52"/>
      <c r="CR16393" s="52"/>
      <c r="CS16393" s="52"/>
      <c r="CT16393" s="52"/>
      <c r="CU16393" s="33"/>
      <c r="CV16393" s="33"/>
    </row>
    <row r="16394" spans="74:100">
      <c r="BV16394" s="62"/>
      <c r="BW16394" s="62"/>
      <c r="BX16394" s="62"/>
      <c r="BY16394" s="62"/>
      <c r="BZ16394" s="62"/>
      <c r="CA16394" s="62"/>
      <c r="CB16394" s="62"/>
      <c r="CC16394" s="62"/>
      <c r="CD16394" s="62"/>
      <c r="CE16394" s="62"/>
      <c r="CF16394" s="62"/>
      <c r="CL16394" s="56" t="s">
        <v>14681</v>
      </c>
      <c r="CM16394" s="56" t="s">
        <v>215</v>
      </c>
      <c r="CN16394" s="56" t="s">
        <v>215</v>
      </c>
      <c r="CO16394" s="52"/>
      <c r="CP16394" s="52"/>
      <c r="CQ16394" s="52"/>
      <c r="CR16394" s="52"/>
      <c r="CS16394" s="52"/>
      <c r="CT16394" s="52"/>
      <c r="CU16394" s="33"/>
      <c r="CV16394" s="33"/>
    </row>
    <row r="16395" spans="74:100">
      <c r="BV16395" s="62"/>
      <c r="BW16395" s="62"/>
      <c r="BX16395" s="62"/>
      <c r="BY16395" s="62"/>
      <c r="BZ16395" s="62"/>
      <c r="CA16395" s="62"/>
      <c r="CB16395" s="62"/>
      <c r="CC16395" s="62"/>
      <c r="CD16395" s="62"/>
      <c r="CE16395" s="62"/>
      <c r="CF16395" s="62"/>
      <c r="CL16395" s="35" t="s">
        <v>14683</v>
      </c>
      <c r="CM16395" s="35" t="s">
        <v>217</v>
      </c>
      <c r="CN16395" s="35" t="s">
        <v>217</v>
      </c>
      <c r="CO16395" s="52"/>
      <c r="CP16395" s="52"/>
      <c r="CQ16395" s="52"/>
      <c r="CR16395" s="52"/>
      <c r="CS16395" s="52"/>
      <c r="CT16395" s="52"/>
      <c r="CU16395" s="33"/>
      <c r="CV16395" s="33"/>
    </row>
    <row r="16396" spans="74:100">
      <c r="BV16396" s="62"/>
      <c r="BW16396" s="62"/>
      <c r="BX16396" s="62"/>
      <c r="BY16396" s="62"/>
      <c r="BZ16396" s="62"/>
      <c r="CA16396" s="62"/>
      <c r="CB16396" s="62"/>
      <c r="CC16396" s="62"/>
      <c r="CD16396" s="62"/>
      <c r="CE16396" s="62"/>
      <c r="CF16396" s="62"/>
      <c r="CL16396" s="56" t="s">
        <v>14685</v>
      </c>
      <c r="CM16396" s="56" t="s">
        <v>214</v>
      </c>
      <c r="CN16396" s="56" t="s">
        <v>214</v>
      </c>
      <c r="CO16396" s="52"/>
      <c r="CP16396" s="52"/>
      <c r="CQ16396" s="52"/>
      <c r="CR16396" s="52"/>
      <c r="CS16396" s="52"/>
      <c r="CT16396" s="52"/>
      <c r="CU16396" s="33"/>
      <c r="CV16396" s="33"/>
    </row>
    <row r="16397" spans="74:100">
      <c r="BV16397" s="62"/>
      <c r="BW16397" s="62"/>
      <c r="BX16397" s="62"/>
      <c r="BY16397" s="62"/>
      <c r="BZ16397" s="62"/>
      <c r="CA16397" s="62"/>
      <c r="CB16397" s="62"/>
      <c r="CC16397" s="62"/>
      <c r="CD16397" s="62"/>
      <c r="CE16397" s="62"/>
      <c r="CF16397" s="62"/>
      <c r="CL16397" s="56" t="s">
        <v>14687</v>
      </c>
      <c r="CM16397" s="56" t="s">
        <v>214</v>
      </c>
      <c r="CN16397" s="56" t="s">
        <v>214</v>
      </c>
      <c r="CO16397" s="52"/>
      <c r="CP16397" s="52"/>
      <c r="CQ16397" s="52"/>
      <c r="CR16397" s="52"/>
      <c r="CS16397" s="52"/>
      <c r="CT16397" s="52"/>
      <c r="CU16397" s="33"/>
      <c r="CV16397" s="33"/>
    </row>
    <row r="16398" spans="74:100">
      <c r="BV16398" s="62"/>
      <c r="BW16398" s="62"/>
      <c r="BX16398" s="62"/>
      <c r="BY16398" s="62"/>
      <c r="BZ16398" s="62"/>
      <c r="CA16398" s="62"/>
      <c r="CB16398" s="62"/>
      <c r="CC16398" s="62"/>
      <c r="CD16398" s="62"/>
      <c r="CE16398" s="62"/>
      <c r="CF16398" s="62"/>
      <c r="CL16398" s="56" t="s">
        <v>14688</v>
      </c>
      <c r="CM16398" s="56" t="s">
        <v>214</v>
      </c>
      <c r="CN16398" s="56" t="s">
        <v>214</v>
      </c>
      <c r="CO16398" s="52"/>
      <c r="CP16398" s="52"/>
      <c r="CQ16398" s="52"/>
      <c r="CR16398" s="52"/>
      <c r="CS16398" s="52"/>
      <c r="CT16398" s="52"/>
      <c r="CU16398" s="33"/>
      <c r="CV16398" s="33"/>
    </row>
    <row r="16399" spans="74:100">
      <c r="BV16399" s="62"/>
      <c r="BW16399" s="62"/>
      <c r="BX16399" s="62"/>
      <c r="BY16399" s="62"/>
      <c r="BZ16399" s="62"/>
      <c r="CA16399" s="62"/>
      <c r="CB16399" s="62"/>
      <c r="CC16399" s="62"/>
      <c r="CD16399" s="62"/>
      <c r="CE16399" s="62"/>
      <c r="CF16399" s="62"/>
      <c r="CL16399" s="56" t="s">
        <v>14689</v>
      </c>
      <c r="CM16399" s="56" t="s">
        <v>214</v>
      </c>
      <c r="CN16399" s="56" t="s">
        <v>214</v>
      </c>
      <c r="CO16399" s="52"/>
      <c r="CP16399" s="52"/>
      <c r="CQ16399" s="52"/>
      <c r="CR16399" s="52"/>
      <c r="CS16399" s="52"/>
      <c r="CT16399" s="52"/>
      <c r="CU16399" s="33"/>
      <c r="CV16399" s="33"/>
    </row>
    <row r="16400" spans="74:100">
      <c r="BV16400" s="62"/>
      <c r="BW16400" s="62"/>
      <c r="BX16400" s="62"/>
      <c r="BY16400" s="62"/>
      <c r="BZ16400" s="62"/>
      <c r="CA16400" s="62"/>
      <c r="CB16400" s="62"/>
      <c r="CC16400" s="62"/>
      <c r="CD16400" s="62"/>
      <c r="CE16400" s="62"/>
      <c r="CF16400" s="62"/>
      <c r="CL16400" s="35" t="s">
        <v>14693</v>
      </c>
      <c r="CM16400" s="35" t="s">
        <v>217</v>
      </c>
      <c r="CN16400" s="35" t="s">
        <v>217</v>
      </c>
      <c r="CO16400" s="52"/>
      <c r="CP16400" s="52"/>
      <c r="CQ16400" s="52"/>
      <c r="CR16400" s="52"/>
      <c r="CS16400" s="52"/>
      <c r="CT16400" s="52"/>
      <c r="CU16400" s="33"/>
      <c r="CV16400" s="33"/>
    </row>
    <row r="16401" spans="74:100">
      <c r="BV16401" s="62"/>
      <c r="BW16401" s="62"/>
      <c r="BX16401" s="62"/>
      <c r="BY16401" s="62"/>
      <c r="BZ16401" s="62"/>
      <c r="CA16401" s="62"/>
      <c r="CB16401" s="62"/>
      <c r="CC16401" s="62"/>
      <c r="CD16401" s="62"/>
      <c r="CE16401" s="62"/>
      <c r="CF16401" s="62"/>
      <c r="CL16401" s="35" t="s">
        <v>14684</v>
      </c>
      <c r="CM16401" s="35" t="s">
        <v>217</v>
      </c>
      <c r="CN16401" s="35" t="s">
        <v>217</v>
      </c>
      <c r="CO16401" s="52"/>
      <c r="CP16401" s="52"/>
      <c r="CQ16401" s="52"/>
      <c r="CR16401" s="52"/>
      <c r="CS16401" s="52"/>
      <c r="CT16401" s="52"/>
      <c r="CU16401" s="33"/>
      <c r="CV16401" s="33"/>
    </row>
    <row r="16402" spans="74:100">
      <c r="BV16402" s="62"/>
      <c r="BW16402" s="62"/>
      <c r="BX16402" s="62"/>
      <c r="BY16402" s="62"/>
      <c r="BZ16402" s="62"/>
      <c r="CA16402" s="62"/>
      <c r="CB16402" s="62"/>
      <c r="CC16402" s="62"/>
      <c r="CD16402" s="62"/>
      <c r="CE16402" s="62"/>
      <c r="CF16402" s="62"/>
      <c r="CL16402" s="56" t="s">
        <v>14695</v>
      </c>
      <c r="CM16402" s="56" t="s">
        <v>215</v>
      </c>
      <c r="CN16402" s="56" t="s">
        <v>215</v>
      </c>
      <c r="CO16402" s="52"/>
      <c r="CP16402" s="52"/>
      <c r="CQ16402" s="52"/>
      <c r="CR16402" s="52"/>
      <c r="CS16402" s="52"/>
      <c r="CT16402" s="52"/>
      <c r="CU16402" s="33"/>
      <c r="CV16402" s="33"/>
    </row>
    <row r="16403" spans="74:100">
      <c r="BV16403" s="62"/>
      <c r="BW16403" s="62"/>
      <c r="BX16403" s="62"/>
      <c r="BY16403" s="62"/>
      <c r="BZ16403" s="62"/>
      <c r="CA16403" s="62"/>
      <c r="CB16403" s="62"/>
      <c r="CC16403" s="62"/>
      <c r="CD16403" s="62"/>
      <c r="CE16403" s="62"/>
      <c r="CF16403" s="62"/>
      <c r="CL16403" s="56" t="s">
        <v>14699</v>
      </c>
      <c r="CM16403" s="56" t="s">
        <v>215</v>
      </c>
      <c r="CN16403" s="56" t="s">
        <v>215</v>
      </c>
      <c r="CO16403" s="52"/>
      <c r="CP16403" s="52"/>
      <c r="CQ16403" s="52"/>
      <c r="CR16403" s="52"/>
      <c r="CS16403" s="52"/>
      <c r="CT16403" s="52"/>
      <c r="CU16403" s="33"/>
      <c r="CV16403" s="33"/>
    </row>
    <row r="16404" spans="74:100">
      <c r="BV16404" s="62"/>
      <c r="BW16404" s="62"/>
      <c r="BX16404" s="62"/>
      <c r="BY16404" s="62"/>
      <c r="BZ16404" s="62"/>
      <c r="CA16404" s="62"/>
      <c r="CB16404" s="62"/>
      <c r="CC16404" s="62"/>
      <c r="CD16404" s="62"/>
      <c r="CE16404" s="62"/>
      <c r="CF16404" s="62"/>
      <c r="CL16404" s="56" t="s">
        <v>12226</v>
      </c>
      <c r="CM16404" s="56" t="s">
        <v>214</v>
      </c>
      <c r="CN16404" s="56" t="s">
        <v>214</v>
      </c>
      <c r="CO16404" s="52"/>
      <c r="CP16404" s="52"/>
      <c r="CQ16404" s="52"/>
      <c r="CR16404" s="52"/>
      <c r="CS16404" s="52"/>
      <c r="CT16404" s="52"/>
      <c r="CU16404" s="33"/>
      <c r="CV16404" s="33"/>
    </row>
    <row r="16405" spans="74:100">
      <c r="BV16405" s="62"/>
      <c r="BW16405" s="62"/>
      <c r="BX16405" s="62"/>
      <c r="BY16405" s="62"/>
      <c r="BZ16405" s="62"/>
      <c r="CA16405" s="62"/>
      <c r="CB16405" s="62"/>
      <c r="CC16405" s="62"/>
      <c r="CD16405" s="62"/>
      <c r="CE16405" s="62"/>
      <c r="CF16405" s="62"/>
      <c r="CL16405" s="56" t="s">
        <v>14703</v>
      </c>
      <c r="CM16405" s="56" t="s">
        <v>214</v>
      </c>
      <c r="CN16405" s="56" t="s">
        <v>214</v>
      </c>
      <c r="CO16405" s="52"/>
      <c r="CP16405" s="52"/>
      <c r="CQ16405" s="52"/>
      <c r="CR16405" s="52"/>
      <c r="CS16405" s="52"/>
      <c r="CT16405" s="52"/>
      <c r="CU16405" s="33"/>
      <c r="CV16405" s="33"/>
    </row>
    <row r="16406" spans="74:100">
      <c r="BV16406" s="62"/>
      <c r="BW16406" s="62"/>
      <c r="BX16406" s="62"/>
      <c r="BY16406" s="62"/>
      <c r="BZ16406" s="62"/>
      <c r="CA16406" s="62"/>
      <c r="CB16406" s="62"/>
      <c r="CC16406" s="62"/>
      <c r="CD16406" s="62"/>
      <c r="CE16406" s="62"/>
      <c r="CF16406" s="62"/>
      <c r="CL16406" s="56" t="s">
        <v>14704</v>
      </c>
      <c r="CM16406" s="56" t="s">
        <v>214</v>
      </c>
      <c r="CN16406" s="56" t="s">
        <v>214</v>
      </c>
      <c r="CO16406" s="52"/>
      <c r="CP16406" s="52"/>
      <c r="CQ16406" s="52"/>
      <c r="CR16406" s="52"/>
      <c r="CS16406" s="52"/>
      <c r="CT16406" s="52"/>
      <c r="CU16406" s="33"/>
      <c r="CV16406" s="33"/>
    </row>
    <row r="16407" spans="74:100">
      <c r="BV16407" s="62"/>
      <c r="BW16407" s="62"/>
      <c r="BX16407" s="62"/>
      <c r="BY16407" s="62"/>
      <c r="BZ16407" s="62"/>
      <c r="CA16407" s="62"/>
      <c r="CB16407" s="62"/>
      <c r="CC16407" s="62"/>
      <c r="CD16407" s="62"/>
      <c r="CE16407" s="62"/>
      <c r="CF16407" s="62"/>
      <c r="CL16407" s="56" t="s">
        <v>918</v>
      </c>
      <c r="CM16407" s="56" t="s">
        <v>213</v>
      </c>
      <c r="CN16407" s="56" t="s">
        <v>213</v>
      </c>
      <c r="CO16407" s="52"/>
      <c r="CP16407" s="52"/>
      <c r="CQ16407" s="52"/>
      <c r="CR16407" s="52"/>
      <c r="CS16407" s="52"/>
      <c r="CT16407" s="52"/>
      <c r="CU16407" s="33"/>
      <c r="CV16407" s="33"/>
    </row>
    <row r="16408" spans="74:100">
      <c r="BV16408" s="62"/>
      <c r="BW16408" s="62"/>
      <c r="BX16408" s="62"/>
      <c r="BY16408" s="62"/>
      <c r="BZ16408" s="62"/>
      <c r="CA16408" s="62"/>
      <c r="CB16408" s="62"/>
      <c r="CC16408" s="62"/>
      <c r="CD16408" s="62"/>
      <c r="CE16408" s="62"/>
      <c r="CF16408" s="62"/>
      <c r="CL16408" s="56" t="s">
        <v>918</v>
      </c>
      <c r="CM16408" s="56" t="s">
        <v>213</v>
      </c>
      <c r="CN16408" s="56" t="s">
        <v>213</v>
      </c>
      <c r="CO16408" s="52"/>
      <c r="CP16408" s="52"/>
      <c r="CQ16408" s="52"/>
      <c r="CR16408" s="52"/>
      <c r="CS16408" s="52"/>
      <c r="CT16408" s="52"/>
      <c r="CU16408" s="33"/>
      <c r="CV16408" s="33"/>
    </row>
    <row r="16409" spans="74:100">
      <c r="BV16409" s="62"/>
      <c r="BW16409" s="62"/>
      <c r="BX16409" s="62"/>
      <c r="BY16409" s="62"/>
      <c r="BZ16409" s="62"/>
      <c r="CA16409" s="62"/>
      <c r="CB16409" s="62"/>
      <c r="CC16409" s="62"/>
      <c r="CD16409" s="62"/>
      <c r="CE16409" s="62"/>
      <c r="CF16409" s="62"/>
      <c r="CL16409" s="56" t="s">
        <v>919</v>
      </c>
      <c r="CM16409" s="56" t="s">
        <v>213</v>
      </c>
      <c r="CN16409" s="56" t="s">
        <v>213</v>
      </c>
      <c r="CO16409" s="52"/>
      <c r="CP16409" s="52"/>
      <c r="CQ16409" s="52"/>
      <c r="CR16409" s="52"/>
      <c r="CS16409" s="52"/>
      <c r="CT16409" s="52"/>
      <c r="CU16409" s="33"/>
      <c r="CV16409" s="33"/>
    </row>
    <row r="16410" spans="74:100">
      <c r="BV16410" s="62"/>
      <c r="BW16410" s="62"/>
      <c r="BX16410" s="62"/>
      <c r="BY16410" s="62"/>
      <c r="BZ16410" s="62"/>
      <c r="CA16410" s="62"/>
      <c r="CB16410" s="62"/>
      <c r="CC16410" s="62"/>
      <c r="CD16410" s="62"/>
      <c r="CE16410" s="62"/>
      <c r="CF16410" s="62"/>
      <c r="CL16410" s="56" t="s">
        <v>20859</v>
      </c>
      <c r="CM16410" s="56" t="s">
        <v>213</v>
      </c>
      <c r="CN16410" s="56" t="s">
        <v>213</v>
      </c>
      <c r="CO16410" s="52"/>
      <c r="CP16410" s="52"/>
      <c r="CQ16410" s="52"/>
      <c r="CR16410" s="52"/>
      <c r="CS16410" s="52"/>
      <c r="CT16410" s="52"/>
      <c r="CU16410" s="33"/>
      <c r="CV16410" s="33"/>
    </row>
    <row r="16411" spans="74:100">
      <c r="BV16411" s="62"/>
      <c r="BW16411" s="62"/>
      <c r="BX16411" s="62"/>
      <c r="BY16411" s="62"/>
      <c r="BZ16411" s="62"/>
      <c r="CA16411" s="62"/>
      <c r="CB16411" s="62"/>
      <c r="CC16411" s="62"/>
      <c r="CD16411" s="62"/>
      <c r="CE16411" s="62"/>
      <c r="CF16411" s="62"/>
      <c r="CL16411" s="56" t="s">
        <v>29131</v>
      </c>
      <c r="CM16411" s="56" t="s">
        <v>213</v>
      </c>
      <c r="CN16411" s="56" t="s">
        <v>213</v>
      </c>
      <c r="CO16411" s="52"/>
      <c r="CP16411" s="52"/>
      <c r="CQ16411" s="52"/>
      <c r="CR16411" s="52"/>
      <c r="CS16411" s="52"/>
      <c r="CT16411" s="52"/>
      <c r="CU16411" s="33"/>
      <c r="CV16411" s="33"/>
    </row>
    <row r="16412" spans="74:100">
      <c r="BV16412" s="62"/>
      <c r="BW16412" s="62"/>
      <c r="BX16412" s="62"/>
      <c r="BY16412" s="62"/>
      <c r="BZ16412" s="62"/>
      <c r="CA16412" s="62"/>
      <c r="CB16412" s="62"/>
      <c r="CC16412" s="62"/>
      <c r="CD16412" s="62"/>
      <c r="CE16412" s="62"/>
      <c r="CF16412" s="62"/>
      <c r="CL16412" s="56" t="s">
        <v>8026</v>
      </c>
      <c r="CM16412" s="56" t="s">
        <v>214</v>
      </c>
      <c r="CN16412" s="56" t="s">
        <v>214</v>
      </c>
      <c r="CO16412" s="52"/>
      <c r="CP16412" s="52"/>
      <c r="CQ16412" s="52"/>
      <c r="CR16412" s="52"/>
      <c r="CS16412" s="52"/>
      <c r="CT16412" s="52"/>
      <c r="CU16412" s="33"/>
      <c r="CV16412" s="33"/>
    </row>
    <row r="16413" spans="74:100">
      <c r="BV16413" s="62"/>
      <c r="BW16413" s="62"/>
      <c r="BX16413" s="62"/>
      <c r="BY16413" s="62"/>
      <c r="BZ16413" s="62"/>
      <c r="CA16413" s="62"/>
      <c r="CB16413" s="62"/>
      <c r="CC16413" s="62"/>
      <c r="CD16413" s="62"/>
      <c r="CE16413" s="62"/>
      <c r="CF16413" s="62"/>
      <c r="CL16413" s="56" t="s">
        <v>8027</v>
      </c>
      <c r="CM16413" s="56" t="s">
        <v>213</v>
      </c>
      <c r="CN16413" s="56" t="s">
        <v>213</v>
      </c>
      <c r="CO16413" s="52"/>
      <c r="CP16413" s="52"/>
      <c r="CQ16413" s="52"/>
      <c r="CR16413" s="52"/>
      <c r="CS16413" s="52"/>
      <c r="CT16413" s="52"/>
      <c r="CU16413" s="33"/>
      <c r="CV16413" s="33"/>
    </row>
    <row r="16414" spans="74:100">
      <c r="BV16414" s="62"/>
      <c r="BW16414" s="62"/>
      <c r="BX16414" s="62"/>
      <c r="BY16414" s="62"/>
      <c r="BZ16414" s="62"/>
      <c r="CA16414" s="62"/>
      <c r="CB16414" s="62"/>
      <c r="CC16414" s="62"/>
      <c r="CD16414" s="62"/>
      <c r="CE16414" s="62"/>
      <c r="CF16414" s="62"/>
      <c r="CL16414" s="56" t="s">
        <v>922</v>
      </c>
      <c r="CM16414" s="56" t="s">
        <v>213</v>
      </c>
      <c r="CN16414" s="56" t="s">
        <v>213</v>
      </c>
      <c r="CO16414" s="52"/>
      <c r="CP16414" s="52"/>
      <c r="CQ16414" s="52"/>
      <c r="CR16414" s="52"/>
      <c r="CS16414" s="52"/>
      <c r="CT16414" s="52"/>
      <c r="CU16414" s="33"/>
      <c r="CV16414" s="33"/>
    </row>
    <row r="16415" spans="74:100">
      <c r="BV16415" s="62"/>
      <c r="BW16415" s="62"/>
      <c r="BX16415" s="62"/>
      <c r="BY16415" s="62"/>
      <c r="BZ16415" s="62"/>
      <c r="CA16415" s="62"/>
      <c r="CB16415" s="62"/>
      <c r="CC16415" s="62"/>
      <c r="CD16415" s="62"/>
      <c r="CE16415" s="62"/>
      <c r="CF16415" s="62"/>
      <c r="CL16415" s="56" t="s">
        <v>16816</v>
      </c>
      <c r="CM16415" s="56" t="s">
        <v>213</v>
      </c>
      <c r="CN16415" s="56" t="s">
        <v>213</v>
      </c>
      <c r="CO16415" s="52"/>
      <c r="CP16415" s="52"/>
      <c r="CQ16415" s="52"/>
      <c r="CR16415" s="52"/>
      <c r="CS16415" s="52"/>
      <c r="CT16415" s="52"/>
      <c r="CU16415" s="33"/>
      <c r="CV16415" s="33"/>
    </row>
    <row r="16416" spans="74:100">
      <c r="BV16416" s="62"/>
      <c r="BW16416" s="62"/>
      <c r="BX16416" s="62"/>
      <c r="BY16416" s="62"/>
      <c r="BZ16416" s="62"/>
      <c r="CA16416" s="62"/>
      <c r="CB16416" s="62"/>
      <c r="CC16416" s="62"/>
      <c r="CD16416" s="62"/>
      <c r="CE16416" s="62"/>
      <c r="CF16416" s="62"/>
      <c r="CL16416" s="56" t="s">
        <v>16819</v>
      </c>
      <c r="CM16416" s="56" t="s">
        <v>213</v>
      </c>
      <c r="CN16416" s="56" t="s">
        <v>213</v>
      </c>
      <c r="CO16416" s="52"/>
      <c r="CP16416" s="52"/>
      <c r="CQ16416" s="52"/>
      <c r="CR16416" s="52"/>
      <c r="CS16416" s="52"/>
      <c r="CT16416" s="52"/>
      <c r="CU16416" s="33"/>
      <c r="CV16416" s="33"/>
    </row>
    <row r="16417" spans="74:100">
      <c r="BV16417" s="62"/>
      <c r="BW16417" s="62"/>
      <c r="BX16417" s="62"/>
      <c r="BY16417" s="62"/>
      <c r="BZ16417" s="62"/>
      <c r="CA16417" s="62"/>
      <c r="CB16417" s="62"/>
      <c r="CC16417" s="62"/>
      <c r="CD16417" s="62"/>
      <c r="CE16417" s="62"/>
      <c r="CF16417" s="62"/>
      <c r="CL16417" s="35" t="s">
        <v>16820</v>
      </c>
      <c r="CM16417" s="35" t="s">
        <v>217</v>
      </c>
      <c r="CN16417" s="35" t="s">
        <v>217</v>
      </c>
      <c r="CO16417" s="52"/>
      <c r="CP16417" s="52"/>
      <c r="CQ16417" s="52"/>
      <c r="CR16417" s="52"/>
      <c r="CS16417" s="52"/>
      <c r="CT16417" s="52"/>
      <c r="CU16417" s="33"/>
      <c r="CV16417" s="33"/>
    </row>
    <row r="16418" spans="74:100">
      <c r="BV16418" s="62"/>
      <c r="BW16418" s="62"/>
      <c r="BX16418" s="62"/>
      <c r="BY16418" s="62"/>
      <c r="BZ16418" s="62"/>
      <c r="CA16418" s="62"/>
      <c r="CB16418" s="62"/>
      <c r="CC16418" s="62"/>
      <c r="CD16418" s="62"/>
      <c r="CE16418" s="62"/>
      <c r="CF16418" s="62"/>
      <c r="CL16418" s="56" t="s">
        <v>16830</v>
      </c>
      <c r="CM16418" s="56" t="s">
        <v>216</v>
      </c>
      <c r="CN16418" s="56" t="s">
        <v>216</v>
      </c>
      <c r="CO16418" s="52"/>
      <c r="CP16418" s="52"/>
      <c r="CQ16418" s="52"/>
      <c r="CR16418" s="52"/>
      <c r="CS16418" s="52"/>
      <c r="CT16418" s="52"/>
      <c r="CU16418" s="33"/>
      <c r="CV16418" s="33"/>
    </row>
    <row r="16419" spans="74:100">
      <c r="BV16419" s="62"/>
      <c r="BW16419" s="62"/>
      <c r="BX16419" s="62"/>
      <c r="BY16419" s="62"/>
      <c r="BZ16419" s="62"/>
      <c r="CA16419" s="62"/>
      <c r="CB16419" s="62"/>
      <c r="CC16419" s="62"/>
      <c r="CD16419" s="62"/>
      <c r="CE16419" s="62"/>
      <c r="CF16419" s="62"/>
      <c r="CL16419" s="35" t="s">
        <v>16831</v>
      </c>
      <c r="CM16419" s="35" t="s">
        <v>217</v>
      </c>
      <c r="CN16419" s="35" t="s">
        <v>217</v>
      </c>
      <c r="CO16419" s="52"/>
      <c r="CP16419" s="52"/>
      <c r="CQ16419" s="52"/>
      <c r="CR16419" s="52"/>
      <c r="CS16419" s="52"/>
      <c r="CT16419" s="52"/>
      <c r="CU16419" s="33"/>
      <c r="CV16419" s="33"/>
    </row>
    <row r="16420" spans="74:100">
      <c r="BV16420" s="62"/>
      <c r="BW16420" s="62"/>
      <c r="BX16420" s="62"/>
      <c r="BY16420" s="62"/>
      <c r="BZ16420" s="62"/>
      <c r="CA16420" s="62"/>
      <c r="CB16420" s="62"/>
      <c r="CC16420" s="62"/>
      <c r="CD16420" s="62"/>
      <c r="CE16420" s="62"/>
      <c r="CF16420" s="62"/>
      <c r="CL16420" s="56" t="s">
        <v>23585</v>
      </c>
      <c r="CM16420" s="56" t="s">
        <v>217</v>
      </c>
      <c r="CN16420" s="56" t="s">
        <v>217</v>
      </c>
      <c r="CO16420" s="52"/>
      <c r="CP16420" s="52"/>
      <c r="CQ16420" s="52"/>
      <c r="CR16420" s="52"/>
      <c r="CS16420" s="52"/>
      <c r="CT16420" s="52"/>
      <c r="CU16420" s="33"/>
      <c r="CV16420" s="33"/>
    </row>
    <row r="16421" spans="74:100">
      <c r="BV16421" s="62"/>
      <c r="BW16421" s="62"/>
      <c r="BX16421" s="62"/>
      <c r="BY16421" s="62"/>
      <c r="BZ16421" s="62"/>
      <c r="CA16421" s="62"/>
      <c r="CB16421" s="62"/>
      <c r="CC16421" s="62"/>
      <c r="CD16421" s="62"/>
      <c r="CE16421" s="62"/>
      <c r="CF16421" s="62"/>
      <c r="CL16421" s="56" t="s">
        <v>11965</v>
      </c>
      <c r="CM16421" s="56" t="s">
        <v>217</v>
      </c>
      <c r="CN16421" s="56" t="s">
        <v>217</v>
      </c>
      <c r="CO16421" s="52"/>
      <c r="CP16421" s="52"/>
      <c r="CQ16421" s="52"/>
      <c r="CR16421" s="52"/>
      <c r="CS16421" s="52"/>
      <c r="CT16421" s="52"/>
      <c r="CU16421" s="33"/>
      <c r="CV16421" s="33"/>
    </row>
    <row r="16422" spans="74:100">
      <c r="BV16422" s="62"/>
      <c r="BW16422" s="62"/>
      <c r="BX16422" s="62"/>
      <c r="BY16422" s="62"/>
      <c r="BZ16422" s="62"/>
      <c r="CA16422" s="62"/>
      <c r="CB16422" s="62"/>
      <c r="CC16422" s="62"/>
      <c r="CD16422" s="62"/>
      <c r="CE16422" s="62"/>
      <c r="CF16422" s="62"/>
      <c r="CL16422" s="56" t="s">
        <v>11966</v>
      </c>
      <c r="CM16422" s="56" t="s">
        <v>217</v>
      </c>
      <c r="CN16422" s="56" t="s">
        <v>217</v>
      </c>
      <c r="CO16422" s="52"/>
      <c r="CP16422" s="52"/>
      <c r="CQ16422" s="52"/>
      <c r="CR16422" s="52"/>
      <c r="CS16422" s="52"/>
      <c r="CT16422" s="52"/>
      <c r="CU16422" s="33"/>
      <c r="CV16422" s="33"/>
    </row>
    <row r="16423" spans="74:100">
      <c r="BV16423" s="62"/>
      <c r="BW16423" s="62"/>
      <c r="BX16423" s="62"/>
      <c r="BY16423" s="62"/>
      <c r="BZ16423" s="62"/>
      <c r="CA16423" s="62"/>
      <c r="CB16423" s="62"/>
      <c r="CC16423" s="62"/>
      <c r="CD16423" s="62"/>
      <c r="CE16423" s="62"/>
      <c r="CF16423" s="62"/>
      <c r="CL16423" s="56" t="s">
        <v>11967</v>
      </c>
      <c r="CM16423" s="56" t="s">
        <v>217</v>
      </c>
      <c r="CN16423" s="56" t="s">
        <v>217</v>
      </c>
      <c r="CO16423" s="52"/>
      <c r="CP16423" s="52"/>
      <c r="CQ16423" s="52"/>
      <c r="CR16423" s="52"/>
      <c r="CS16423" s="52"/>
      <c r="CT16423" s="52"/>
      <c r="CU16423" s="33"/>
      <c r="CV16423" s="33"/>
    </row>
    <row r="16424" spans="74:100">
      <c r="BV16424" s="62"/>
      <c r="BW16424" s="62"/>
      <c r="BX16424" s="62"/>
      <c r="BY16424" s="62"/>
      <c r="BZ16424" s="62"/>
      <c r="CA16424" s="62"/>
      <c r="CB16424" s="62"/>
      <c r="CC16424" s="62"/>
      <c r="CD16424" s="62"/>
      <c r="CE16424" s="62"/>
      <c r="CF16424" s="62"/>
      <c r="CL16424" s="56" t="s">
        <v>23586</v>
      </c>
      <c r="CM16424" s="56" t="s">
        <v>217</v>
      </c>
      <c r="CN16424" s="56" t="s">
        <v>217</v>
      </c>
      <c r="CO16424" s="52"/>
      <c r="CP16424" s="52"/>
      <c r="CQ16424" s="52"/>
      <c r="CR16424" s="52"/>
      <c r="CS16424" s="52"/>
      <c r="CT16424" s="52"/>
      <c r="CU16424" s="33"/>
      <c r="CV16424" s="33"/>
    </row>
    <row r="16425" spans="74:100">
      <c r="BV16425" s="62"/>
      <c r="BW16425" s="62"/>
      <c r="BX16425" s="62"/>
      <c r="BY16425" s="62"/>
      <c r="BZ16425" s="62"/>
      <c r="CA16425" s="62"/>
      <c r="CB16425" s="62"/>
      <c r="CC16425" s="62"/>
      <c r="CD16425" s="62"/>
      <c r="CE16425" s="62"/>
      <c r="CF16425" s="62"/>
      <c r="CL16425" s="56" t="s">
        <v>23587</v>
      </c>
      <c r="CM16425" s="56" t="s">
        <v>217</v>
      </c>
      <c r="CN16425" s="56" t="s">
        <v>217</v>
      </c>
      <c r="CO16425" s="52"/>
      <c r="CP16425" s="52"/>
      <c r="CQ16425" s="52"/>
      <c r="CR16425" s="52"/>
      <c r="CS16425" s="52"/>
      <c r="CT16425" s="52"/>
      <c r="CU16425" s="33"/>
      <c r="CV16425" s="33"/>
    </row>
    <row r="16426" spans="74:100">
      <c r="BV16426" s="62"/>
      <c r="BW16426" s="62"/>
      <c r="BX16426" s="62"/>
      <c r="BY16426" s="62"/>
      <c r="BZ16426" s="62"/>
      <c r="CA16426" s="62"/>
      <c r="CB16426" s="62"/>
      <c r="CC16426" s="62"/>
      <c r="CD16426" s="62"/>
      <c r="CE16426" s="62"/>
      <c r="CF16426" s="62"/>
      <c r="CL16426" s="56" t="s">
        <v>23588</v>
      </c>
      <c r="CM16426" s="56" t="s">
        <v>217</v>
      </c>
      <c r="CN16426" s="56" t="s">
        <v>217</v>
      </c>
      <c r="CO16426" s="52"/>
      <c r="CP16426" s="52"/>
      <c r="CQ16426" s="52"/>
      <c r="CR16426" s="52"/>
      <c r="CS16426" s="52"/>
      <c r="CT16426" s="52"/>
      <c r="CU16426" s="33"/>
      <c r="CV16426" s="33"/>
    </row>
    <row r="16427" spans="74:100">
      <c r="BV16427" s="62"/>
      <c r="BW16427" s="62"/>
      <c r="BX16427" s="62"/>
      <c r="BY16427" s="62"/>
      <c r="BZ16427" s="62"/>
      <c r="CA16427" s="62"/>
      <c r="CB16427" s="62"/>
      <c r="CC16427" s="62"/>
      <c r="CD16427" s="62"/>
      <c r="CE16427" s="62"/>
      <c r="CF16427" s="62"/>
      <c r="CL16427" s="56" t="s">
        <v>23589</v>
      </c>
      <c r="CM16427" s="56" t="s">
        <v>217</v>
      </c>
      <c r="CN16427" s="56" t="s">
        <v>217</v>
      </c>
      <c r="CO16427" s="52"/>
      <c r="CP16427" s="52"/>
      <c r="CQ16427" s="52"/>
      <c r="CR16427" s="52"/>
      <c r="CS16427" s="52"/>
      <c r="CT16427" s="52"/>
      <c r="CU16427" s="33"/>
      <c r="CV16427" s="33"/>
    </row>
    <row r="16428" spans="74:100">
      <c r="BV16428" s="62"/>
      <c r="BW16428" s="62"/>
      <c r="BX16428" s="62"/>
      <c r="BY16428" s="62"/>
      <c r="BZ16428" s="62"/>
      <c r="CA16428" s="62"/>
      <c r="CB16428" s="62"/>
      <c r="CC16428" s="62"/>
      <c r="CD16428" s="62"/>
      <c r="CE16428" s="62"/>
      <c r="CF16428" s="62"/>
      <c r="CL16428" s="56" t="s">
        <v>11969</v>
      </c>
      <c r="CM16428" s="56" t="s">
        <v>217</v>
      </c>
      <c r="CN16428" s="56" t="s">
        <v>217</v>
      </c>
      <c r="CO16428" s="52"/>
      <c r="CP16428" s="52"/>
      <c r="CQ16428" s="52"/>
      <c r="CR16428" s="52"/>
      <c r="CS16428" s="52"/>
      <c r="CT16428" s="52"/>
      <c r="CU16428" s="33"/>
      <c r="CV16428" s="33"/>
    </row>
    <row r="16429" spans="74:100">
      <c r="BV16429" s="62"/>
      <c r="BW16429" s="62"/>
      <c r="BX16429" s="62"/>
      <c r="BY16429" s="62"/>
      <c r="BZ16429" s="62"/>
      <c r="CA16429" s="62"/>
      <c r="CB16429" s="62"/>
      <c r="CC16429" s="62"/>
      <c r="CD16429" s="62"/>
      <c r="CE16429" s="62"/>
      <c r="CF16429" s="62"/>
      <c r="CL16429" s="56" t="s">
        <v>11970</v>
      </c>
      <c r="CM16429" s="56" t="s">
        <v>217</v>
      </c>
      <c r="CN16429" s="56" t="s">
        <v>217</v>
      </c>
      <c r="CO16429" s="52"/>
      <c r="CP16429" s="52"/>
      <c r="CQ16429" s="52"/>
      <c r="CR16429" s="52"/>
      <c r="CS16429" s="52"/>
      <c r="CT16429" s="52"/>
      <c r="CU16429" s="33"/>
      <c r="CV16429" s="33"/>
    </row>
    <row r="16430" spans="74:100">
      <c r="BV16430" s="62"/>
      <c r="BW16430" s="62"/>
      <c r="BX16430" s="62"/>
      <c r="BY16430" s="62"/>
      <c r="BZ16430" s="62"/>
      <c r="CA16430" s="62"/>
      <c r="CB16430" s="62"/>
      <c r="CC16430" s="62"/>
      <c r="CD16430" s="62"/>
      <c r="CE16430" s="62"/>
      <c r="CF16430" s="62"/>
      <c r="CL16430" s="35" t="s">
        <v>16607</v>
      </c>
      <c r="CM16430" s="35" t="s">
        <v>217</v>
      </c>
      <c r="CN16430" s="35" t="s">
        <v>217</v>
      </c>
      <c r="CO16430" s="52"/>
      <c r="CP16430" s="52"/>
      <c r="CQ16430" s="52"/>
      <c r="CR16430" s="52"/>
      <c r="CS16430" s="52"/>
      <c r="CT16430" s="52"/>
      <c r="CU16430" s="33"/>
      <c r="CV16430" s="33"/>
    </row>
    <row r="16431" spans="74:100">
      <c r="BV16431" s="62"/>
      <c r="BW16431" s="62"/>
      <c r="BX16431" s="62"/>
      <c r="BY16431" s="62"/>
      <c r="BZ16431" s="62"/>
      <c r="CA16431" s="62"/>
      <c r="CB16431" s="62"/>
      <c r="CC16431" s="62"/>
      <c r="CD16431" s="62"/>
      <c r="CE16431" s="62"/>
      <c r="CF16431" s="62"/>
      <c r="CL16431" s="35" t="s">
        <v>16608</v>
      </c>
      <c r="CM16431" s="35" t="s">
        <v>217</v>
      </c>
      <c r="CN16431" s="35" t="s">
        <v>217</v>
      </c>
      <c r="CO16431" s="52"/>
      <c r="CP16431" s="52"/>
      <c r="CQ16431" s="52"/>
      <c r="CR16431" s="52"/>
      <c r="CS16431" s="52"/>
      <c r="CT16431" s="52"/>
      <c r="CU16431" s="33"/>
      <c r="CV16431" s="33"/>
    </row>
    <row r="16432" spans="74:100">
      <c r="BV16432" s="62"/>
      <c r="BW16432" s="62"/>
      <c r="BX16432" s="62"/>
      <c r="BY16432" s="62"/>
      <c r="BZ16432" s="62"/>
      <c r="CA16432" s="62"/>
      <c r="CB16432" s="62"/>
      <c r="CC16432" s="62"/>
      <c r="CD16432" s="62"/>
      <c r="CE16432" s="62"/>
      <c r="CF16432" s="62"/>
      <c r="CL16432" s="56" t="s">
        <v>25259</v>
      </c>
      <c r="CM16432" s="56" t="s">
        <v>216</v>
      </c>
      <c r="CN16432" s="56" t="s">
        <v>216</v>
      </c>
      <c r="CO16432" s="52"/>
      <c r="CP16432" s="52"/>
      <c r="CQ16432" s="52"/>
      <c r="CR16432" s="52"/>
      <c r="CS16432" s="52"/>
      <c r="CT16432" s="52"/>
      <c r="CU16432" s="33"/>
      <c r="CV16432" s="33"/>
    </row>
    <row r="16433" spans="74:100">
      <c r="BV16433" s="62"/>
      <c r="BW16433" s="62"/>
      <c r="BX16433" s="62"/>
      <c r="BY16433" s="62"/>
      <c r="BZ16433" s="62"/>
      <c r="CA16433" s="62"/>
      <c r="CB16433" s="62"/>
      <c r="CC16433" s="62"/>
      <c r="CD16433" s="62"/>
      <c r="CE16433" s="62"/>
      <c r="CF16433" s="62"/>
      <c r="CL16433" s="56" t="s">
        <v>25260</v>
      </c>
      <c r="CM16433" s="56" t="s">
        <v>216</v>
      </c>
      <c r="CN16433" s="56" t="s">
        <v>216</v>
      </c>
      <c r="CO16433" s="52"/>
      <c r="CP16433" s="52"/>
      <c r="CQ16433" s="52"/>
      <c r="CR16433" s="52"/>
      <c r="CS16433" s="52"/>
      <c r="CT16433" s="52"/>
      <c r="CU16433" s="33"/>
      <c r="CV16433" s="33"/>
    </row>
    <row r="16434" spans="74:100">
      <c r="BV16434" s="62"/>
      <c r="BW16434" s="62"/>
      <c r="BX16434" s="62"/>
      <c r="BY16434" s="62"/>
      <c r="BZ16434" s="62"/>
      <c r="CA16434" s="62"/>
      <c r="CB16434" s="62"/>
      <c r="CC16434" s="62"/>
      <c r="CD16434" s="62"/>
      <c r="CE16434" s="62"/>
      <c r="CF16434" s="62"/>
      <c r="CL16434" s="56" t="s">
        <v>29132</v>
      </c>
      <c r="CM16434" s="56" t="s">
        <v>216</v>
      </c>
      <c r="CN16434" s="56" t="s">
        <v>216</v>
      </c>
      <c r="CO16434" s="52"/>
      <c r="CP16434" s="52"/>
      <c r="CQ16434" s="52"/>
      <c r="CR16434" s="52"/>
      <c r="CS16434" s="52"/>
      <c r="CT16434" s="52"/>
      <c r="CU16434" s="33"/>
      <c r="CV16434" s="33"/>
    </row>
    <row r="16435" spans="74:100">
      <c r="BV16435" s="62"/>
      <c r="BW16435" s="62"/>
      <c r="BX16435" s="62"/>
      <c r="BY16435" s="62"/>
      <c r="BZ16435" s="62"/>
      <c r="CA16435" s="62"/>
      <c r="CB16435" s="62"/>
      <c r="CC16435" s="62"/>
      <c r="CD16435" s="62"/>
      <c r="CE16435" s="62"/>
      <c r="CF16435" s="62"/>
      <c r="CL16435" s="56" t="s">
        <v>29133</v>
      </c>
      <c r="CM16435" s="56" t="s">
        <v>216</v>
      </c>
      <c r="CN16435" s="56" t="s">
        <v>216</v>
      </c>
      <c r="CO16435" s="52"/>
      <c r="CP16435" s="52"/>
      <c r="CQ16435" s="52"/>
      <c r="CR16435" s="52"/>
      <c r="CS16435" s="52"/>
      <c r="CT16435" s="52"/>
      <c r="CU16435" s="33"/>
      <c r="CV16435" s="33"/>
    </row>
    <row r="16436" spans="74:100">
      <c r="BV16436" s="62"/>
      <c r="BW16436" s="62"/>
      <c r="BX16436" s="62"/>
      <c r="BY16436" s="62"/>
      <c r="BZ16436" s="62"/>
      <c r="CA16436" s="62"/>
      <c r="CB16436" s="62"/>
      <c r="CC16436" s="62"/>
      <c r="CD16436" s="62"/>
      <c r="CE16436" s="62"/>
      <c r="CF16436" s="62"/>
      <c r="CL16436" s="56" t="s">
        <v>29134</v>
      </c>
      <c r="CM16436" s="56" t="s">
        <v>216</v>
      </c>
      <c r="CN16436" s="56" t="s">
        <v>216</v>
      </c>
      <c r="CO16436" s="52"/>
      <c r="CP16436" s="52"/>
      <c r="CQ16436" s="52"/>
      <c r="CR16436" s="52"/>
      <c r="CS16436" s="52"/>
      <c r="CT16436" s="52"/>
      <c r="CU16436" s="33"/>
      <c r="CV16436" s="33"/>
    </row>
    <row r="16437" spans="74:100">
      <c r="BV16437" s="62"/>
      <c r="BW16437" s="62"/>
      <c r="BX16437" s="62"/>
      <c r="BY16437" s="62"/>
      <c r="BZ16437" s="62"/>
      <c r="CA16437" s="62"/>
      <c r="CB16437" s="62"/>
      <c r="CC16437" s="62"/>
      <c r="CD16437" s="62"/>
      <c r="CE16437" s="62"/>
      <c r="CF16437" s="62"/>
      <c r="CL16437" s="35" t="s">
        <v>8035</v>
      </c>
      <c r="CM16437" s="35" t="s">
        <v>217</v>
      </c>
      <c r="CN16437" s="35" t="s">
        <v>217</v>
      </c>
      <c r="CO16437" s="52"/>
      <c r="CP16437" s="52"/>
      <c r="CQ16437" s="52"/>
      <c r="CR16437" s="52"/>
      <c r="CS16437" s="52"/>
      <c r="CT16437" s="52"/>
      <c r="CU16437" s="33"/>
      <c r="CV16437" s="33"/>
    </row>
    <row r="16438" spans="74:100">
      <c r="BV16438" s="62"/>
      <c r="BW16438" s="62"/>
      <c r="BX16438" s="62"/>
      <c r="BY16438" s="62"/>
      <c r="BZ16438" s="62"/>
      <c r="CA16438" s="62"/>
      <c r="CB16438" s="62"/>
      <c r="CC16438" s="62"/>
      <c r="CD16438" s="62"/>
      <c r="CE16438" s="62"/>
      <c r="CF16438" s="62"/>
      <c r="CL16438" s="56" t="s">
        <v>923</v>
      </c>
      <c r="CM16438" s="56" t="s">
        <v>216</v>
      </c>
      <c r="CN16438" s="56" t="s">
        <v>216</v>
      </c>
      <c r="CO16438" s="52"/>
      <c r="CP16438" s="52"/>
      <c r="CQ16438" s="52"/>
      <c r="CR16438" s="52"/>
      <c r="CS16438" s="52"/>
      <c r="CT16438" s="52"/>
      <c r="CU16438" s="33"/>
      <c r="CV16438" s="33"/>
    </row>
    <row r="16439" spans="74:100">
      <c r="BV16439" s="62"/>
      <c r="BW16439" s="62"/>
      <c r="BX16439" s="62"/>
      <c r="BY16439" s="62"/>
      <c r="BZ16439" s="62"/>
      <c r="CA16439" s="62"/>
      <c r="CB16439" s="62"/>
      <c r="CC16439" s="62"/>
      <c r="CD16439" s="62"/>
      <c r="CE16439" s="62"/>
      <c r="CF16439" s="62"/>
      <c r="CL16439" s="56" t="s">
        <v>23590</v>
      </c>
      <c r="CM16439" s="56" t="s">
        <v>216</v>
      </c>
      <c r="CN16439" s="56" t="s">
        <v>216</v>
      </c>
      <c r="CO16439" s="52"/>
      <c r="CP16439" s="52"/>
      <c r="CQ16439" s="52"/>
      <c r="CR16439" s="52"/>
      <c r="CS16439" s="52"/>
      <c r="CT16439" s="52"/>
      <c r="CU16439" s="33"/>
      <c r="CV16439" s="33"/>
    </row>
    <row r="16440" spans="74:100">
      <c r="BV16440" s="62"/>
      <c r="BW16440" s="62"/>
      <c r="BX16440" s="62"/>
      <c r="BY16440" s="62"/>
      <c r="BZ16440" s="62"/>
      <c r="CA16440" s="62"/>
      <c r="CB16440" s="62"/>
      <c r="CC16440" s="62"/>
      <c r="CD16440" s="62"/>
      <c r="CE16440" s="62"/>
      <c r="CF16440" s="62"/>
      <c r="CL16440" s="56" t="s">
        <v>8031</v>
      </c>
      <c r="CM16440" s="56" t="s">
        <v>216</v>
      </c>
      <c r="CN16440" s="56" t="s">
        <v>216</v>
      </c>
      <c r="CO16440" s="52"/>
      <c r="CP16440" s="52"/>
      <c r="CQ16440" s="52"/>
      <c r="CR16440" s="52"/>
      <c r="CS16440" s="52"/>
      <c r="CT16440" s="52"/>
      <c r="CU16440" s="33"/>
      <c r="CV16440" s="33"/>
    </row>
    <row r="16441" spans="74:100">
      <c r="BV16441" s="62"/>
      <c r="BW16441" s="62"/>
      <c r="BX16441" s="62"/>
      <c r="BY16441" s="62"/>
      <c r="BZ16441" s="62"/>
      <c r="CA16441" s="62"/>
      <c r="CB16441" s="62"/>
      <c r="CC16441" s="62"/>
      <c r="CD16441" s="62"/>
      <c r="CE16441" s="62"/>
      <c r="CF16441" s="62"/>
      <c r="CL16441" s="56" t="s">
        <v>8032</v>
      </c>
      <c r="CM16441" s="56" t="s">
        <v>216</v>
      </c>
      <c r="CN16441" s="56" t="s">
        <v>216</v>
      </c>
      <c r="CO16441" s="52"/>
      <c r="CP16441" s="52"/>
      <c r="CQ16441" s="52"/>
      <c r="CR16441" s="52"/>
      <c r="CS16441" s="52"/>
      <c r="CT16441" s="52"/>
      <c r="CU16441" s="33"/>
      <c r="CV16441" s="33"/>
    </row>
    <row r="16442" spans="74:100">
      <c r="BV16442" s="62"/>
      <c r="BW16442" s="62"/>
      <c r="BX16442" s="62"/>
      <c r="BY16442" s="62"/>
      <c r="BZ16442" s="62"/>
      <c r="CA16442" s="62"/>
      <c r="CB16442" s="62"/>
      <c r="CC16442" s="62"/>
      <c r="CD16442" s="62"/>
      <c r="CE16442" s="62"/>
      <c r="CF16442" s="62"/>
      <c r="CL16442" s="56" t="s">
        <v>8033</v>
      </c>
      <c r="CM16442" s="56" t="s">
        <v>216</v>
      </c>
      <c r="CN16442" s="56" t="s">
        <v>216</v>
      </c>
      <c r="CO16442" s="52"/>
      <c r="CP16442" s="52"/>
      <c r="CQ16442" s="52"/>
      <c r="CR16442" s="52"/>
      <c r="CS16442" s="52"/>
      <c r="CT16442" s="52"/>
      <c r="CU16442" s="33"/>
      <c r="CV16442" s="33"/>
    </row>
    <row r="16443" spans="74:100">
      <c r="BV16443" s="62"/>
      <c r="BW16443" s="62"/>
      <c r="BX16443" s="62"/>
      <c r="BY16443" s="62"/>
      <c r="BZ16443" s="62"/>
      <c r="CA16443" s="62"/>
      <c r="CB16443" s="62"/>
      <c r="CC16443" s="62"/>
      <c r="CD16443" s="62"/>
      <c r="CE16443" s="62"/>
      <c r="CF16443" s="62"/>
      <c r="CL16443" s="56" t="s">
        <v>29135</v>
      </c>
      <c r="CM16443" s="56" t="s">
        <v>216</v>
      </c>
      <c r="CN16443" s="56" t="s">
        <v>216</v>
      </c>
      <c r="CO16443" s="52"/>
      <c r="CP16443" s="52"/>
      <c r="CQ16443" s="52"/>
      <c r="CR16443" s="52"/>
      <c r="CS16443" s="52"/>
      <c r="CT16443" s="52"/>
      <c r="CU16443" s="33"/>
      <c r="CV16443" s="33"/>
    </row>
    <row r="16444" spans="74:100">
      <c r="BV16444" s="62"/>
      <c r="BW16444" s="62"/>
      <c r="BX16444" s="62"/>
      <c r="BY16444" s="62"/>
      <c r="BZ16444" s="62"/>
      <c r="CA16444" s="62"/>
      <c r="CB16444" s="62"/>
      <c r="CC16444" s="62"/>
      <c r="CD16444" s="62"/>
      <c r="CE16444" s="62"/>
      <c r="CF16444" s="62"/>
      <c r="CL16444" s="56" t="s">
        <v>29136</v>
      </c>
      <c r="CM16444" s="56" t="s">
        <v>216</v>
      </c>
      <c r="CN16444" s="56" t="s">
        <v>216</v>
      </c>
      <c r="CO16444" s="52"/>
      <c r="CP16444" s="52"/>
      <c r="CQ16444" s="52"/>
      <c r="CR16444" s="52"/>
      <c r="CS16444" s="52"/>
      <c r="CT16444" s="52"/>
      <c r="CU16444" s="33"/>
      <c r="CV16444" s="33"/>
    </row>
    <row r="16445" spans="74:100">
      <c r="BV16445" s="62"/>
      <c r="BW16445" s="62"/>
      <c r="BX16445" s="62"/>
      <c r="BY16445" s="62"/>
      <c r="BZ16445" s="62"/>
      <c r="CA16445" s="62"/>
      <c r="CB16445" s="62"/>
      <c r="CC16445" s="62"/>
      <c r="CD16445" s="62"/>
      <c r="CE16445" s="62"/>
      <c r="CF16445" s="62"/>
      <c r="CL16445" s="56" t="s">
        <v>23591</v>
      </c>
      <c r="CM16445" s="56" t="s">
        <v>216</v>
      </c>
      <c r="CN16445" s="56" t="s">
        <v>216</v>
      </c>
      <c r="CO16445" s="52"/>
      <c r="CP16445" s="52"/>
      <c r="CQ16445" s="52"/>
      <c r="CR16445" s="52"/>
      <c r="CS16445" s="52"/>
      <c r="CT16445" s="52"/>
      <c r="CU16445" s="33"/>
      <c r="CV16445" s="33"/>
    </row>
    <row r="16446" spans="74:100">
      <c r="BV16446" s="62"/>
      <c r="BW16446" s="62"/>
      <c r="BX16446" s="62"/>
      <c r="BY16446" s="62"/>
      <c r="BZ16446" s="62"/>
      <c r="CA16446" s="62"/>
      <c r="CB16446" s="62"/>
      <c r="CC16446" s="62"/>
      <c r="CD16446" s="62"/>
      <c r="CE16446" s="62"/>
      <c r="CF16446" s="62"/>
      <c r="CL16446" s="56" t="s">
        <v>8034</v>
      </c>
      <c r="CM16446" s="56" t="s">
        <v>216</v>
      </c>
      <c r="CN16446" s="56" t="s">
        <v>216</v>
      </c>
      <c r="CO16446" s="52"/>
      <c r="CP16446" s="52"/>
      <c r="CQ16446" s="52"/>
      <c r="CR16446" s="52"/>
      <c r="CS16446" s="52"/>
      <c r="CT16446" s="52"/>
      <c r="CU16446" s="33"/>
      <c r="CV16446" s="33"/>
    </row>
    <row r="16447" spans="74:100">
      <c r="BV16447" s="62"/>
      <c r="BW16447" s="62"/>
      <c r="BX16447" s="62"/>
      <c r="BY16447" s="62"/>
      <c r="BZ16447" s="62"/>
      <c r="CA16447" s="62"/>
      <c r="CB16447" s="62"/>
      <c r="CC16447" s="62"/>
      <c r="CD16447" s="62"/>
      <c r="CE16447" s="62"/>
      <c r="CF16447" s="62"/>
      <c r="CL16447" s="56" t="s">
        <v>23592</v>
      </c>
      <c r="CM16447" s="56" t="s">
        <v>216</v>
      </c>
      <c r="CN16447" s="56" t="s">
        <v>216</v>
      </c>
      <c r="CO16447" s="52"/>
      <c r="CP16447" s="52"/>
      <c r="CQ16447" s="52"/>
      <c r="CR16447" s="52"/>
      <c r="CS16447" s="52"/>
      <c r="CT16447" s="52"/>
      <c r="CU16447" s="33"/>
      <c r="CV16447" s="33"/>
    </row>
    <row r="16448" spans="74:100">
      <c r="BV16448" s="62"/>
      <c r="BW16448" s="62"/>
      <c r="BX16448" s="62"/>
      <c r="BY16448" s="62"/>
      <c r="BZ16448" s="62"/>
      <c r="CA16448" s="62"/>
      <c r="CB16448" s="62"/>
      <c r="CC16448" s="62"/>
      <c r="CD16448" s="62"/>
      <c r="CE16448" s="62"/>
      <c r="CF16448" s="62"/>
      <c r="CL16448" s="56" t="s">
        <v>23593</v>
      </c>
      <c r="CM16448" s="56" t="s">
        <v>216</v>
      </c>
      <c r="CN16448" s="56" t="s">
        <v>216</v>
      </c>
      <c r="CO16448" s="52"/>
      <c r="CP16448" s="52"/>
      <c r="CQ16448" s="52"/>
      <c r="CR16448" s="52"/>
      <c r="CS16448" s="52"/>
      <c r="CT16448" s="52"/>
      <c r="CU16448" s="33"/>
      <c r="CV16448" s="33"/>
    </row>
    <row r="16449" spans="74:100">
      <c r="BV16449" s="62"/>
      <c r="BW16449" s="62"/>
      <c r="BX16449" s="62"/>
      <c r="BY16449" s="62"/>
      <c r="BZ16449" s="62"/>
      <c r="CA16449" s="62"/>
      <c r="CB16449" s="62"/>
      <c r="CC16449" s="62"/>
      <c r="CD16449" s="62"/>
      <c r="CE16449" s="62"/>
      <c r="CF16449" s="62"/>
      <c r="CL16449" s="56" t="s">
        <v>29137</v>
      </c>
      <c r="CM16449" s="56" t="s">
        <v>216</v>
      </c>
      <c r="CN16449" s="56" t="s">
        <v>216</v>
      </c>
      <c r="CO16449" s="52"/>
      <c r="CP16449" s="52"/>
      <c r="CQ16449" s="52"/>
      <c r="CR16449" s="52"/>
      <c r="CS16449" s="52"/>
      <c r="CT16449" s="52"/>
      <c r="CU16449" s="33"/>
      <c r="CV16449" s="33"/>
    </row>
    <row r="16450" spans="74:100">
      <c r="BV16450" s="62"/>
      <c r="BW16450" s="62"/>
      <c r="BX16450" s="62"/>
      <c r="BY16450" s="62"/>
      <c r="BZ16450" s="62"/>
      <c r="CA16450" s="62"/>
      <c r="CB16450" s="62"/>
      <c r="CC16450" s="62"/>
      <c r="CD16450" s="62"/>
      <c r="CE16450" s="62"/>
      <c r="CF16450" s="62"/>
      <c r="CL16450" s="35" t="s">
        <v>8036</v>
      </c>
      <c r="CM16450" s="35" t="s">
        <v>217</v>
      </c>
      <c r="CN16450" s="35" t="s">
        <v>217</v>
      </c>
      <c r="CO16450" s="52"/>
      <c r="CP16450" s="52"/>
      <c r="CQ16450" s="52"/>
      <c r="CR16450" s="52"/>
      <c r="CS16450" s="52"/>
      <c r="CT16450" s="52"/>
      <c r="CU16450" s="33"/>
      <c r="CV16450" s="33"/>
    </row>
    <row r="16451" spans="74:100">
      <c r="BV16451" s="62"/>
      <c r="BW16451" s="62"/>
      <c r="BX16451" s="62"/>
      <c r="BY16451" s="62"/>
      <c r="BZ16451" s="62"/>
      <c r="CA16451" s="62"/>
      <c r="CB16451" s="62"/>
      <c r="CC16451" s="62"/>
      <c r="CD16451" s="62"/>
      <c r="CE16451" s="62"/>
      <c r="CF16451" s="62"/>
      <c r="CL16451" s="35" t="s">
        <v>8037</v>
      </c>
      <c r="CM16451" s="35" t="s">
        <v>217</v>
      </c>
      <c r="CN16451" s="35" t="s">
        <v>217</v>
      </c>
      <c r="CO16451" s="52"/>
      <c r="CP16451" s="52"/>
      <c r="CQ16451" s="52"/>
      <c r="CR16451" s="52"/>
      <c r="CS16451" s="52"/>
      <c r="CT16451" s="52"/>
      <c r="CU16451" s="33"/>
      <c r="CV16451" s="33"/>
    </row>
    <row r="16452" spans="74:100">
      <c r="BV16452" s="62"/>
      <c r="BW16452" s="62"/>
      <c r="BX16452" s="62"/>
      <c r="BY16452" s="62"/>
      <c r="BZ16452" s="62"/>
      <c r="CA16452" s="62"/>
      <c r="CB16452" s="62"/>
      <c r="CC16452" s="62"/>
      <c r="CD16452" s="62"/>
      <c r="CE16452" s="62"/>
      <c r="CF16452" s="62"/>
      <c r="CL16452" s="56" t="s">
        <v>29138</v>
      </c>
      <c r="CM16452" s="56" t="s">
        <v>216</v>
      </c>
      <c r="CN16452" s="56" t="s">
        <v>216</v>
      </c>
      <c r="CO16452" s="52"/>
      <c r="CP16452" s="52"/>
      <c r="CQ16452" s="52"/>
      <c r="CR16452" s="52"/>
      <c r="CS16452" s="52"/>
      <c r="CT16452" s="52"/>
      <c r="CU16452" s="33"/>
      <c r="CV16452" s="33"/>
    </row>
    <row r="16453" spans="74:100">
      <c r="BV16453" s="62"/>
      <c r="BW16453" s="62"/>
      <c r="BX16453" s="62"/>
      <c r="BY16453" s="62"/>
      <c r="BZ16453" s="62"/>
      <c r="CA16453" s="62"/>
      <c r="CB16453" s="62"/>
      <c r="CC16453" s="62"/>
      <c r="CD16453" s="62"/>
      <c r="CE16453" s="62"/>
      <c r="CF16453" s="62"/>
      <c r="CL16453" s="35" t="s">
        <v>29139</v>
      </c>
      <c r="CM16453" s="35" t="s">
        <v>217</v>
      </c>
      <c r="CN16453" s="35" t="s">
        <v>217</v>
      </c>
      <c r="CO16453" s="52"/>
      <c r="CP16453" s="52"/>
      <c r="CQ16453" s="52"/>
      <c r="CR16453" s="52"/>
      <c r="CS16453" s="52"/>
      <c r="CT16453" s="52"/>
      <c r="CU16453" s="33"/>
      <c r="CV16453" s="33"/>
    </row>
    <row r="16454" spans="74:100">
      <c r="BV16454" s="62"/>
      <c r="BW16454" s="62"/>
      <c r="BX16454" s="62"/>
      <c r="BY16454" s="62"/>
      <c r="BZ16454" s="62"/>
      <c r="CA16454" s="62"/>
      <c r="CB16454" s="62"/>
      <c r="CC16454" s="62"/>
      <c r="CD16454" s="62"/>
      <c r="CE16454" s="62"/>
      <c r="CF16454" s="62"/>
      <c r="CL16454" s="35" t="s">
        <v>29140</v>
      </c>
      <c r="CM16454" s="35" t="s">
        <v>217</v>
      </c>
      <c r="CN16454" s="35" t="s">
        <v>217</v>
      </c>
      <c r="CO16454" s="52"/>
      <c r="CP16454" s="52"/>
      <c r="CQ16454" s="52"/>
      <c r="CR16454" s="52"/>
      <c r="CS16454" s="52"/>
      <c r="CT16454" s="52"/>
      <c r="CU16454" s="33"/>
      <c r="CV16454" s="33"/>
    </row>
    <row r="16455" spans="74:100">
      <c r="BV16455" s="62"/>
      <c r="BW16455" s="62"/>
      <c r="BX16455" s="62"/>
      <c r="BY16455" s="62"/>
      <c r="BZ16455" s="62"/>
      <c r="CA16455" s="62"/>
      <c r="CB16455" s="62"/>
      <c r="CC16455" s="62"/>
      <c r="CD16455" s="62"/>
      <c r="CE16455" s="62"/>
      <c r="CF16455" s="62"/>
      <c r="CL16455" s="56" t="s">
        <v>8038</v>
      </c>
      <c r="CM16455" s="56" t="s">
        <v>213</v>
      </c>
      <c r="CN16455" s="56" t="s">
        <v>213</v>
      </c>
      <c r="CO16455" s="52"/>
      <c r="CP16455" s="52"/>
      <c r="CQ16455" s="52"/>
      <c r="CR16455" s="52"/>
      <c r="CS16455" s="52"/>
      <c r="CT16455" s="52"/>
      <c r="CU16455" s="33"/>
      <c r="CV16455" s="33"/>
    </row>
    <row r="16456" spans="74:100">
      <c r="BV16456" s="62"/>
      <c r="BW16456" s="62"/>
      <c r="BX16456" s="62"/>
      <c r="BY16456" s="62"/>
      <c r="BZ16456" s="62"/>
      <c r="CA16456" s="62"/>
      <c r="CB16456" s="62"/>
      <c r="CC16456" s="62"/>
      <c r="CD16456" s="62"/>
      <c r="CE16456" s="62"/>
      <c r="CF16456" s="62"/>
      <c r="CL16456" s="56" t="s">
        <v>8043</v>
      </c>
      <c r="CM16456" s="56" t="s">
        <v>215</v>
      </c>
      <c r="CN16456" s="56" t="s">
        <v>215</v>
      </c>
      <c r="CO16456" s="52"/>
      <c r="CP16456" s="52"/>
      <c r="CQ16456" s="52"/>
      <c r="CR16456" s="52"/>
      <c r="CS16456" s="52"/>
      <c r="CT16456" s="52"/>
      <c r="CU16456" s="33"/>
      <c r="CV16456" s="33"/>
    </row>
    <row r="16457" spans="74:100">
      <c r="BV16457" s="62"/>
      <c r="BW16457" s="62"/>
      <c r="BX16457" s="62"/>
      <c r="BY16457" s="62"/>
      <c r="BZ16457" s="62"/>
      <c r="CA16457" s="62"/>
      <c r="CB16457" s="62"/>
      <c r="CC16457" s="62"/>
      <c r="CD16457" s="62"/>
      <c r="CE16457" s="62"/>
      <c r="CF16457" s="62"/>
      <c r="CL16457" s="56" t="s">
        <v>8039</v>
      </c>
      <c r="CM16457" s="56" t="s">
        <v>213</v>
      </c>
      <c r="CN16457" s="56" t="s">
        <v>213</v>
      </c>
      <c r="CO16457" s="52"/>
      <c r="CP16457" s="52"/>
      <c r="CQ16457" s="52"/>
      <c r="CR16457" s="52"/>
      <c r="CS16457" s="52"/>
      <c r="CT16457" s="52"/>
      <c r="CU16457" s="33"/>
      <c r="CV16457" s="33"/>
    </row>
    <row r="16458" spans="74:100">
      <c r="BV16458" s="62"/>
      <c r="BW16458" s="62"/>
      <c r="BX16458" s="62"/>
      <c r="BY16458" s="62"/>
      <c r="BZ16458" s="62"/>
      <c r="CA16458" s="62"/>
      <c r="CB16458" s="62"/>
      <c r="CC16458" s="62"/>
      <c r="CD16458" s="62"/>
      <c r="CE16458" s="62"/>
      <c r="CF16458" s="62"/>
      <c r="CL16458" s="35" t="s">
        <v>8040</v>
      </c>
      <c r="CM16458" s="35" t="s">
        <v>217</v>
      </c>
      <c r="CN16458" s="35" t="s">
        <v>217</v>
      </c>
      <c r="CO16458" s="52"/>
      <c r="CP16458" s="52"/>
      <c r="CQ16458" s="52"/>
      <c r="CR16458" s="52"/>
      <c r="CS16458" s="52"/>
      <c r="CT16458" s="52"/>
      <c r="CU16458" s="33"/>
      <c r="CV16458" s="33"/>
    </row>
    <row r="16459" spans="74:100">
      <c r="BV16459" s="62"/>
      <c r="BW16459" s="62"/>
      <c r="BX16459" s="62"/>
      <c r="BY16459" s="62"/>
      <c r="BZ16459" s="62"/>
      <c r="CA16459" s="62"/>
      <c r="CB16459" s="62"/>
      <c r="CC16459" s="62"/>
      <c r="CD16459" s="62"/>
      <c r="CE16459" s="62"/>
      <c r="CF16459" s="62"/>
      <c r="CL16459" s="35" t="s">
        <v>8044</v>
      </c>
      <c r="CM16459" s="35" t="s">
        <v>217</v>
      </c>
      <c r="CN16459" s="35" t="s">
        <v>217</v>
      </c>
      <c r="CO16459" s="52"/>
      <c r="CP16459" s="52"/>
      <c r="CQ16459" s="52"/>
      <c r="CR16459" s="52"/>
      <c r="CS16459" s="52"/>
      <c r="CT16459" s="52"/>
      <c r="CU16459" s="33"/>
      <c r="CV16459" s="33"/>
    </row>
    <row r="16460" spans="74:100">
      <c r="BV16460" s="62"/>
      <c r="BW16460" s="62"/>
      <c r="BX16460" s="62"/>
      <c r="BY16460" s="62"/>
      <c r="BZ16460" s="62"/>
      <c r="CA16460" s="62"/>
      <c r="CB16460" s="62"/>
      <c r="CC16460" s="62"/>
      <c r="CD16460" s="62"/>
      <c r="CE16460" s="62"/>
      <c r="CF16460" s="62"/>
      <c r="CL16460" s="56" t="s">
        <v>8045</v>
      </c>
      <c r="CM16460" s="56" t="s">
        <v>215</v>
      </c>
      <c r="CN16460" s="56" t="s">
        <v>215</v>
      </c>
      <c r="CO16460" s="52"/>
      <c r="CP16460" s="52"/>
      <c r="CQ16460" s="52"/>
      <c r="CR16460" s="52"/>
      <c r="CS16460" s="52"/>
      <c r="CT16460" s="52"/>
      <c r="CU16460" s="33"/>
      <c r="CV16460" s="33"/>
    </row>
    <row r="16461" spans="74:100">
      <c r="BV16461" s="62"/>
      <c r="BW16461" s="62"/>
      <c r="BX16461" s="62"/>
      <c r="BY16461" s="62"/>
      <c r="BZ16461" s="62"/>
      <c r="CA16461" s="62"/>
      <c r="CB16461" s="62"/>
      <c r="CC16461" s="62"/>
      <c r="CD16461" s="62"/>
      <c r="CE16461" s="62"/>
      <c r="CF16461" s="62"/>
      <c r="CL16461" s="56" t="s">
        <v>8046</v>
      </c>
      <c r="CM16461" s="56" t="s">
        <v>215</v>
      </c>
      <c r="CN16461" s="56" t="s">
        <v>215</v>
      </c>
      <c r="CO16461" s="52"/>
      <c r="CP16461" s="52"/>
      <c r="CQ16461" s="52"/>
      <c r="CR16461" s="52"/>
      <c r="CS16461" s="52"/>
      <c r="CT16461" s="52"/>
      <c r="CU16461" s="33"/>
      <c r="CV16461" s="33"/>
    </row>
    <row r="16462" spans="74:100">
      <c r="BV16462" s="62"/>
      <c r="BW16462" s="62"/>
      <c r="BX16462" s="62"/>
      <c r="BY16462" s="62"/>
      <c r="BZ16462" s="62"/>
      <c r="CA16462" s="62"/>
      <c r="CB16462" s="62"/>
      <c r="CC16462" s="62"/>
      <c r="CD16462" s="62"/>
      <c r="CE16462" s="62"/>
      <c r="CF16462" s="62"/>
      <c r="CL16462" s="56" t="s">
        <v>8047</v>
      </c>
      <c r="CM16462" s="56" t="s">
        <v>215</v>
      </c>
      <c r="CN16462" s="56" t="s">
        <v>215</v>
      </c>
      <c r="CO16462" s="52"/>
      <c r="CP16462" s="52"/>
      <c r="CQ16462" s="52"/>
      <c r="CR16462" s="52"/>
      <c r="CS16462" s="52"/>
      <c r="CT16462" s="52"/>
      <c r="CU16462" s="33"/>
      <c r="CV16462" s="33"/>
    </row>
    <row r="16463" spans="74:100">
      <c r="BV16463" s="62"/>
      <c r="BW16463" s="62"/>
      <c r="BX16463" s="62"/>
      <c r="BY16463" s="62"/>
      <c r="BZ16463" s="62"/>
      <c r="CA16463" s="62"/>
      <c r="CB16463" s="62"/>
      <c r="CC16463" s="62"/>
      <c r="CD16463" s="62"/>
      <c r="CE16463" s="62"/>
      <c r="CF16463" s="62"/>
      <c r="CL16463" s="56" t="s">
        <v>8048</v>
      </c>
      <c r="CM16463" s="56" t="s">
        <v>215</v>
      </c>
      <c r="CN16463" s="56" t="s">
        <v>215</v>
      </c>
      <c r="CO16463" s="52"/>
      <c r="CP16463" s="52"/>
      <c r="CQ16463" s="52"/>
      <c r="CR16463" s="52"/>
      <c r="CS16463" s="52"/>
      <c r="CT16463" s="52"/>
      <c r="CU16463" s="33"/>
      <c r="CV16463" s="33"/>
    </row>
    <row r="16464" spans="74:100">
      <c r="BV16464" s="62"/>
      <c r="BW16464" s="62"/>
      <c r="BX16464" s="62"/>
      <c r="BY16464" s="62"/>
      <c r="BZ16464" s="62"/>
      <c r="CA16464" s="62"/>
      <c r="CB16464" s="62"/>
      <c r="CC16464" s="62"/>
      <c r="CD16464" s="62"/>
      <c r="CE16464" s="62"/>
      <c r="CF16464" s="62"/>
      <c r="CL16464" s="35" t="s">
        <v>29141</v>
      </c>
      <c r="CM16464" s="35" t="s">
        <v>217</v>
      </c>
      <c r="CN16464" s="35" t="s">
        <v>217</v>
      </c>
      <c r="CO16464" s="52"/>
      <c r="CP16464" s="52"/>
      <c r="CQ16464" s="52"/>
      <c r="CR16464" s="52"/>
      <c r="CS16464" s="52"/>
      <c r="CT16464" s="52"/>
      <c r="CU16464" s="33"/>
      <c r="CV16464" s="33"/>
    </row>
    <row r="16465" spans="74:100">
      <c r="BV16465" s="62"/>
      <c r="BW16465" s="62"/>
      <c r="BX16465" s="62"/>
      <c r="BY16465" s="62"/>
      <c r="BZ16465" s="62"/>
      <c r="CA16465" s="62"/>
      <c r="CB16465" s="62"/>
      <c r="CC16465" s="62"/>
      <c r="CD16465" s="62"/>
      <c r="CE16465" s="62"/>
      <c r="CF16465" s="62"/>
      <c r="CL16465" s="56" t="s">
        <v>8051</v>
      </c>
      <c r="CM16465" s="56" t="s">
        <v>213</v>
      </c>
      <c r="CN16465" s="56" t="s">
        <v>213</v>
      </c>
      <c r="CO16465" s="52"/>
      <c r="CP16465" s="52"/>
      <c r="CQ16465" s="52"/>
      <c r="CR16465" s="52"/>
      <c r="CS16465" s="52"/>
      <c r="CT16465" s="52"/>
      <c r="CU16465" s="33"/>
      <c r="CV16465" s="33"/>
    </row>
    <row r="16466" spans="74:100">
      <c r="BV16466" s="62"/>
      <c r="BW16466" s="62"/>
      <c r="BX16466" s="62"/>
      <c r="BY16466" s="62"/>
      <c r="BZ16466" s="62"/>
      <c r="CA16466" s="62"/>
      <c r="CB16466" s="62"/>
      <c r="CC16466" s="62"/>
      <c r="CD16466" s="62"/>
      <c r="CE16466" s="62"/>
      <c r="CF16466" s="62"/>
      <c r="CL16466" s="56" t="s">
        <v>8056</v>
      </c>
      <c r="CM16466" s="56" t="s">
        <v>213</v>
      </c>
      <c r="CN16466" s="56" t="s">
        <v>213</v>
      </c>
      <c r="CO16466" s="52"/>
      <c r="CP16466" s="52"/>
      <c r="CQ16466" s="52"/>
      <c r="CR16466" s="52"/>
      <c r="CS16466" s="52"/>
      <c r="CT16466" s="52"/>
      <c r="CU16466" s="33"/>
      <c r="CV16466" s="33"/>
    </row>
    <row r="16467" spans="74:100">
      <c r="BV16467" s="62"/>
      <c r="BW16467" s="62"/>
      <c r="BX16467" s="62"/>
      <c r="BY16467" s="62"/>
      <c r="BZ16467" s="62"/>
      <c r="CA16467" s="62"/>
      <c r="CB16467" s="62"/>
      <c r="CC16467" s="62"/>
      <c r="CD16467" s="62"/>
      <c r="CE16467" s="62"/>
      <c r="CF16467" s="62"/>
      <c r="CL16467" s="56" t="s">
        <v>25261</v>
      </c>
      <c r="CM16467" s="56" t="s">
        <v>213</v>
      </c>
      <c r="CN16467" s="56" t="s">
        <v>213</v>
      </c>
      <c r="CO16467" s="52"/>
      <c r="CP16467" s="52"/>
      <c r="CQ16467" s="52"/>
      <c r="CR16467" s="52"/>
      <c r="CS16467" s="52"/>
      <c r="CT16467" s="52"/>
      <c r="CU16467" s="33"/>
      <c r="CV16467" s="33"/>
    </row>
    <row r="16468" spans="74:100">
      <c r="BV16468" s="62"/>
      <c r="BW16468" s="62"/>
      <c r="BX16468" s="62"/>
      <c r="BY16468" s="62"/>
      <c r="BZ16468" s="62"/>
      <c r="CA16468" s="62"/>
      <c r="CB16468" s="62"/>
      <c r="CC16468" s="62"/>
      <c r="CD16468" s="62"/>
      <c r="CE16468" s="62"/>
      <c r="CF16468" s="62"/>
      <c r="CL16468" s="56" t="s">
        <v>25262</v>
      </c>
      <c r="CM16468" s="56" t="s">
        <v>213</v>
      </c>
      <c r="CN16468" s="56" t="s">
        <v>213</v>
      </c>
      <c r="CO16468" s="52"/>
      <c r="CP16468" s="52"/>
      <c r="CQ16468" s="52"/>
      <c r="CR16468" s="52"/>
      <c r="CS16468" s="52"/>
      <c r="CT16468" s="52"/>
      <c r="CU16468" s="33"/>
      <c r="CV16468" s="33"/>
    </row>
    <row r="16469" spans="74:100">
      <c r="BV16469" s="62"/>
      <c r="BW16469" s="62"/>
      <c r="BX16469" s="62"/>
      <c r="BY16469" s="62"/>
      <c r="BZ16469" s="62"/>
      <c r="CA16469" s="62"/>
      <c r="CB16469" s="62"/>
      <c r="CC16469" s="62"/>
      <c r="CD16469" s="62"/>
      <c r="CE16469" s="62"/>
      <c r="CF16469" s="62"/>
      <c r="CL16469" s="56" t="s">
        <v>25263</v>
      </c>
      <c r="CM16469" s="56" t="s">
        <v>213</v>
      </c>
      <c r="CN16469" s="56" t="s">
        <v>213</v>
      </c>
      <c r="CO16469" s="52"/>
      <c r="CP16469" s="52"/>
      <c r="CQ16469" s="52"/>
      <c r="CR16469" s="52"/>
      <c r="CS16469" s="52"/>
      <c r="CT16469" s="52"/>
      <c r="CU16469" s="33"/>
      <c r="CV16469" s="33"/>
    </row>
    <row r="16470" spans="74:100">
      <c r="BV16470" s="62"/>
      <c r="BW16470" s="62"/>
      <c r="BX16470" s="62"/>
      <c r="BY16470" s="62"/>
      <c r="BZ16470" s="62"/>
      <c r="CA16470" s="62"/>
      <c r="CB16470" s="62"/>
      <c r="CC16470" s="62"/>
      <c r="CD16470" s="62"/>
      <c r="CE16470" s="62"/>
      <c r="CF16470" s="62"/>
      <c r="CL16470" s="56" t="s">
        <v>8052</v>
      </c>
      <c r="CM16470" s="56" t="s">
        <v>213</v>
      </c>
      <c r="CN16470" s="56" t="s">
        <v>213</v>
      </c>
      <c r="CO16470" s="52"/>
      <c r="CP16470" s="52"/>
      <c r="CQ16470" s="52"/>
      <c r="CR16470" s="52"/>
      <c r="CS16470" s="52"/>
      <c r="CT16470" s="52"/>
      <c r="CU16470" s="33"/>
      <c r="CV16470" s="33"/>
    </row>
    <row r="16471" spans="74:100">
      <c r="BV16471" s="62"/>
      <c r="BW16471" s="62"/>
      <c r="BX16471" s="62"/>
      <c r="BY16471" s="62"/>
      <c r="BZ16471" s="62"/>
      <c r="CA16471" s="62"/>
      <c r="CB16471" s="62"/>
      <c r="CC16471" s="62"/>
      <c r="CD16471" s="62"/>
      <c r="CE16471" s="62"/>
      <c r="CF16471" s="62"/>
      <c r="CL16471" s="56" t="s">
        <v>8053</v>
      </c>
      <c r="CM16471" s="56" t="s">
        <v>213</v>
      </c>
      <c r="CN16471" s="56" t="s">
        <v>213</v>
      </c>
      <c r="CO16471" s="52"/>
      <c r="CP16471" s="52"/>
      <c r="CQ16471" s="52"/>
      <c r="CR16471" s="52"/>
      <c r="CS16471" s="52"/>
      <c r="CT16471" s="52"/>
      <c r="CU16471" s="33"/>
      <c r="CV16471" s="33"/>
    </row>
    <row r="16472" spans="74:100">
      <c r="BV16472" s="62"/>
      <c r="BW16472" s="62"/>
      <c r="BX16472" s="62"/>
      <c r="BY16472" s="62"/>
      <c r="BZ16472" s="62"/>
      <c r="CA16472" s="62"/>
      <c r="CB16472" s="62"/>
      <c r="CC16472" s="62"/>
      <c r="CD16472" s="62"/>
      <c r="CE16472" s="62"/>
      <c r="CF16472" s="62"/>
      <c r="CL16472" s="56" t="s">
        <v>8054</v>
      </c>
      <c r="CM16472" s="56" t="s">
        <v>213</v>
      </c>
      <c r="CN16472" s="56" t="s">
        <v>213</v>
      </c>
      <c r="CO16472" s="52"/>
      <c r="CP16472" s="52"/>
      <c r="CQ16472" s="52"/>
      <c r="CR16472" s="52"/>
      <c r="CS16472" s="52"/>
      <c r="CT16472" s="52"/>
      <c r="CU16472" s="33"/>
      <c r="CV16472" s="33"/>
    </row>
    <row r="16473" spans="74:100">
      <c r="BV16473" s="62"/>
      <c r="BW16473" s="62"/>
      <c r="BX16473" s="62"/>
      <c r="BY16473" s="62"/>
      <c r="BZ16473" s="62"/>
      <c r="CA16473" s="62"/>
      <c r="CB16473" s="62"/>
      <c r="CC16473" s="62"/>
      <c r="CD16473" s="62"/>
      <c r="CE16473" s="62"/>
      <c r="CF16473" s="62"/>
      <c r="CL16473" s="56" t="s">
        <v>25264</v>
      </c>
      <c r="CM16473" s="56" t="s">
        <v>213</v>
      </c>
      <c r="CN16473" s="56" t="s">
        <v>213</v>
      </c>
      <c r="CO16473" s="52"/>
      <c r="CP16473" s="52"/>
      <c r="CQ16473" s="52"/>
      <c r="CR16473" s="52"/>
      <c r="CS16473" s="52"/>
      <c r="CT16473" s="52"/>
      <c r="CU16473" s="33"/>
      <c r="CV16473" s="33"/>
    </row>
    <row r="16474" spans="74:100">
      <c r="BV16474" s="62"/>
      <c r="BW16474" s="62"/>
      <c r="BX16474" s="62"/>
      <c r="BY16474" s="62"/>
      <c r="BZ16474" s="62"/>
      <c r="CA16474" s="62"/>
      <c r="CB16474" s="62"/>
      <c r="CC16474" s="62"/>
      <c r="CD16474" s="62"/>
      <c r="CE16474" s="62"/>
      <c r="CF16474" s="62"/>
      <c r="CL16474" s="56" t="s">
        <v>8057</v>
      </c>
      <c r="CM16474" s="56" t="s">
        <v>213</v>
      </c>
      <c r="CN16474" s="56" t="s">
        <v>213</v>
      </c>
      <c r="CO16474" s="52"/>
      <c r="CP16474" s="52"/>
      <c r="CQ16474" s="52"/>
      <c r="CR16474" s="52"/>
      <c r="CS16474" s="52"/>
      <c r="CT16474" s="52"/>
      <c r="CU16474" s="33"/>
      <c r="CV16474" s="33"/>
    </row>
    <row r="16475" spans="74:100">
      <c r="BV16475" s="62"/>
      <c r="BW16475" s="62"/>
      <c r="BX16475" s="62"/>
      <c r="BY16475" s="62"/>
      <c r="BZ16475" s="62"/>
      <c r="CA16475" s="62"/>
      <c r="CB16475" s="62"/>
      <c r="CC16475" s="62"/>
      <c r="CD16475" s="62"/>
      <c r="CE16475" s="62"/>
      <c r="CF16475" s="62"/>
      <c r="CL16475" s="56" t="s">
        <v>8055</v>
      </c>
      <c r="CM16475" s="56" t="s">
        <v>213</v>
      </c>
      <c r="CN16475" s="56" t="s">
        <v>213</v>
      </c>
      <c r="CO16475" s="52"/>
      <c r="CP16475" s="52"/>
      <c r="CQ16475" s="52"/>
      <c r="CR16475" s="52"/>
      <c r="CS16475" s="52"/>
      <c r="CT16475" s="52"/>
      <c r="CU16475" s="33"/>
      <c r="CV16475" s="33"/>
    </row>
    <row r="16476" spans="74:100">
      <c r="BV16476" s="62"/>
      <c r="BW16476" s="62"/>
      <c r="BX16476" s="62"/>
      <c r="BY16476" s="62"/>
      <c r="BZ16476" s="62"/>
      <c r="CA16476" s="62"/>
      <c r="CB16476" s="62"/>
      <c r="CC16476" s="62"/>
      <c r="CD16476" s="62"/>
      <c r="CE16476" s="62"/>
      <c r="CF16476" s="62"/>
      <c r="CL16476" s="35" t="s">
        <v>29142</v>
      </c>
      <c r="CM16476" s="35" t="s">
        <v>217</v>
      </c>
      <c r="CN16476" s="35" t="s">
        <v>217</v>
      </c>
      <c r="CO16476" s="52"/>
      <c r="CP16476" s="52"/>
      <c r="CQ16476" s="52"/>
      <c r="CR16476" s="52"/>
      <c r="CS16476" s="52"/>
      <c r="CT16476" s="52"/>
      <c r="CU16476" s="33"/>
      <c r="CV16476" s="33"/>
    </row>
    <row r="16477" spans="74:100">
      <c r="BV16477" s="62"/>
      <c r="BW16477" s="62"/>
      <c r="BX16477" s="62"/>
      <c r="BY16477" s="62"/>
      <c r="BZ16477" s="62"/>
      <c r="CA16477" s="62"/>
      <c r="CB16477" s="62"/>
      <c r="CC16477" s="62"/>
      <c r="CD16477" s="62"/>
      <c r="CE16477" s="62"/>
      <c r="CF16477" s="62"/>
      <c r="CL16477" s="35" t="s">
        <v>29143</v>
      </c>
      <c r="CM16477" s="35" t="s">
        <v>217</v>
      </c>
      <c r="CN16477" s="35" t="s">
        <v>217</v>
      </c>
      <c r="CO16477" s="52"/>
      <c r="CP16477" s="52"/>
      <c r="CQ16477" s="52"/>
      <c r="CR16477" s="52"/>
      <c r="CS16477" s="52"/>
      <c r="CT16477" s="52"/>
      <c r="CU16477" s="33"/>
      <c r="CV16477" s="33"/>
    </row>
    <row r="16478" spans="74:100">
      <c r="BV16478" s="62"/>
      <c r="BW16478" s="62"/>
      <c r="BX16478" s="62"/>
      <c r="BY16478" s="62"/>
      <c r="BZ16478" s="62"/>
      <c r="CA16478" s="62"/>
      <c r="CB16478" s="62"/>
      <c r="CC16478" s="62"/>
      <c r="CD16478" s="62"/>
      <c r="CE16478" s="62"/>
      <c r="CF16478" s="62"/>
      <c r="CL16478" s="35" t="s">
        <v>29144</v>
      </c>
      <c r="CM16478" s="35" t="s">
        <v>217</v>
      </c>
      <c r="CN16478" s="35" t="s">
        <v>217</v>
      </c>
      <c r="CO16478" s="52"/>
      <c r="CP16478" s="52"/>
      <c r="CQ16478" s="52"/>
      <c r="CR16478" s="52"/>
      <c r="CS16478" s="52"/>
      <c r="CT16478" s="52"/>
      <c r="CU16478" s="33"/>
      <c r="CV16478" s="33"/>
    </row>
    <row r="16479" spans="74:100">
      <c r="BV16479" s="62"/>
      <c r="BW16479" s="62"/>
      <c r="BX16479" s="62"/>
      <c r="BY16479" s="62"/>
      <c r="BZ16479" s="62"/>
      <c r="CA16479" s="62"/>
      <c r="CB16479" s="62"/>
      <c r="CC16479" s="62"/>
      <c r="CD16479" s="62"/>
      <c r="CE16479" s="62"/>
      <c r="CF16479" s="62"/>
      <c r="CL16479" s="35" t="s">
        <v>29145</v>
      </c>
      <c r="CM16479" s="35" t="s">
        <v>217</v>
      </c>
      <c r="CN16479" s="35" t="s">
        <v>217</v>
      </c>
      <c r="CO16479" s="52"/>
      <c r="CP16479" s="52"/>
      <c r="CQ16479" s="52"/>
      <c r="CR16479" s="52"/>
      <c r="CS16479" s="52"/>
      <c r="CT16479" s="52"/>
      <c r="CU16479" s="33"/>
      <c r="CV16479" s="33"/>
    </row>
    <row r="16480" spans="74:100">
      <c r="BV16480" s="62"/>
      <c r="BW16480" s="62"/>
      <c r="BX16480" s="62"/>
      <c r="BY16480" s="62"/>
      <c r="BZ16480" s="62"/>
      <c r="CA16480" s="62"/>
      <c r="CB16480" s="62"/>
      <c r="CC16480" s="62"/>
      <c r="CD16480" s="62"/>
      <c r="CE16480" s="62"/>
      <c r="CF16480" s="62"/>
      <c r="CL16480" s="35" t="s">
        <v>29146</v>
      </c>
      <c r="CM16480" s="35" t="s">
        <v>217</v>
      </c>
      <c r="CN16480" s="35" t="s">
        <v>217</v>
      </c>
      <c r="CO16480" s="52"/>
      <c r="CP16480" s="52"/>
      <c r="CQ16480" s="52"/>
      <c r="CR16480" s="52"/>
      <c r="CS16480" s="52"/>
      <c r="CT16480" s="52"/>
      <c r="CU16480" s="33"/>
      <c r="CV16480" s="33"/>
    </row>
    <row r="16481" spans="74:100">
      <c r="BV16481" s="62"/>
      <c r="BW16481" s="62"/>
      <c r="BX16481" s="62"/>
      <c r="BY16481" s="62"/>
      <c r="BZ16481" s="62"/>
      <c r="CA16481" s="62"/>
      <c r="CB16481" s="62"/>
      <c r="CC16481" s="62"/>
      <c r="CD16481" s="62"/>
      <c r="CE16481" s="62"/>
      <c r="CF16481" s="62"/>
      <c r="CL16481" s="56" t="s">
        <v>8064</v>
      </c>
      <c r="CM16481" s="56" t="s">
        <v>216</v>
      </c>
      <c r="CN16481" s="56" t="s">
        <v>216</v>
      </c>
      <c r="CO16481" s="52"/>
      <c r="CP16481" s="52"/>
      <c r="CQ16481" s="52"/>
      <c r="CR16481" s="52"/>
      <c r="CS16481" s="52"/>
      <c r="CT16481" s="52"/>
      <c r="CU16481" s="33"/>
      <c r="CV16481" s="33"/>
    </row>
    <row r="16482" spans="74:100">
      <c r="BV16482" s="62"/>
      <c r="BW16482" s="62"/>
      <c r="BX16482" s="62"/>
      <c r="BY16482" s="62"/>
      <c r="BZ16482" s="62"/>
      <c r="CA16482" s="62"/>
      <c r="CB16482" s="62"/>
      <c r="CC16482" s="62"/>
      <c r="CD16482" s="62"/>
      <c r="CE16482" s="62"/>
      <c r="CF16482" s="62"/>
      <c r="CL16482" s="35" t="s">
        <v>29147</v>
      </c>
      <c r="CM16482" s="35" t="s">
        <v>217</v>
      </c>
      <c r="CN16482" s="35" t="s">
        <v>217</v>
      </c>
      <c r="CO16482" s="52"/>
      <c r="CP16482" s="52"/>
      <c r="CQ16482" s="52"/>
      <c r="CR16482" s="52"/>
      <c r="CS16482" s="52"/>
      <c r="CT16482" s="52"/>
      <c r="CU16482" s="33"/>
      <c r="CV16482" s="33"/>
    </row>
    <row r="16483" spans="74:100">
      <c r="BV16483" s="62"/>
      <c r="BW16483" s="62"/>
      <c r="BX16483" s="62"/>
      <c r="BY16483" s="62"/>
      <c r="BZ16483" s="62"/>
      <c r="CA16483" s="62"/>
      <c r="CB16483" s="62"/>
      <c r="CC16483" s="62"/>
      <c r="CD16483" s="62"/>
      <c r="CE16483" s="62"/>
      <c r="CF16483" s="62"/>
      <c r="CL16483" s="35" t="s">
        <v>7958</v>
      </c>
      <c r="CM16483" s="35" t="s">
        <v>217</v>
      </c>
      <c r="CN16483" s="35" t="s">
        <v>217</v>
      </c>
      <c r="CO16483" s="52"/>
      <c r="CP16483" s="52"/>
      <c r="CQ16483" s="52"/>
      <c r="CR16483" s="52"/>
      <c r="CS16483" s="52"/>
      <c r="CT16483" s="52"/>
      <c r="CU16483" s="33"/>
      <c r="CV16483" s="33"/>
    </row>
    <row r="16484" spans="74:100">
      <c r="BV16484" s="62"/>
      <c r="BW16484" s="62"/>
      <c r="BX16484" s="62"/>
      <c r="BY16484" s="62"/>
      <c r="BZ16484" s="62"/>
      <c r="CA16484" s="62"/>
      <c r="CB16484" s="62"/>
      <c r="CC16484" s="62"/>
      <c r="CD16484" s="62"/>
      <c r="CE16484" s="62"/>
      <c r="CF16484" s="62"/>
      <c r="CL16484" s="56" t="s">
        <v>14596</v>
      </c>
      <c r="CM16484" s="56" t="s">
        <v>213</v>
      </c>
      <c r="CN16484" s="56" t="s">
        <v>213</v>
      </c>
      <c r="CO16484" s="52"/>
      <c r="CP16484" s="52"/>
      <c r="CQ16484" s="52"/>
      <c r="CR16484" s="52"/>
      <c r="CS16484" s="52"/>
      <c r="CT16484" s="52"/>
      <c r="CU16484" s="33"/>
      <c r="CV16484" s="33"/>
    </row>
    <row r="16485" spans="74:100">
      <c r="BV16485" s="62"/>
      <c r="BW16485" s="62"/>
      <c r="BX16485" s="62"/>
      <c r="BY16485" s="62"/>
      <c r="BZ16485" s="62"/>
      <c r="CA16485" s="62"/>
      <c r="CB16485" s="62"/>
      <c r="CC16485" s="62"/>
      <c r="CD16485" s="62"/>
      <c r="CE16485" s="62"/>
      <c r="CF16485" s="62"/>
      <c r="CL16485" s="56" t="s">
        <v>14597</v>
      </c>
      <c r="CM16485" s="56" t="s">
        <v>213</v>
      </c>
      <c r="CN16485" s="56" t="s">
        <v>213</v>
      </c>
      <c r="CO16485" s="52"/>
      <c r="CP16485" s="52"/>
      <c r="CQ16485" s="52"/>
      <c r="CR16485" s="52"/>
      <c r="CS16485" s="52"/>
      <c r="CT16485" s="52"/>
      <c r="CU16485" s="33"/>
      <c r="CV16485" s="33"/>
    </row>
    <row r="16486" spans="74:100">
      <c r="BV16486" s="62"/>
      <c r="BW16486" s="62"/>
      <c r="BX16486" s="62"/>
      <c r="BY16486" s="62"/>
      <c r="BZ16486" s="62"/>
      <c r="CA16486" s="62"/>
      <c r="CB16486" s="62"/>
      <c r="CC16486" s="62"/>
      <c r="CD16486" s="62"/>
      <c r="CE16486" s="62"/>
      <c r="CF16486" s="62"/>
      <c r="CL16486" s="56" t="s">
        <v>14627</v>
      </c>
      <c r="CM16486" s="56" t="s">
        <v>213</v>
      </c>
      <c r="CN16486" s="56" t="s">
        <v>213</v>
      </c>
      <c r="CO16486" s="52"/>
      <c r="CP16486" s="52"/>
      <c r="CQ16486" s="52"/>
      <c r="CR16486" s="52"/>
      <c r="CS16486" s="52"/>
      <c r="CT16486" s="52"/>
      <c r="CU16486" s="33"/>
      <c r="CV16486" s="33"/>
    </row>
    <row r="16487" spans="74:100">
      <c r="BV16487" s="62"/>
      <c r="BW16487" s="62"/>
      <c r="BX16487" s="62"/>
      <c r="BY16487" s="62"/>
      <c r="BZ16487" s="62"/>
      <c r="CA16487" s="62"/>
      <c r="CB16487" s="62"/>
      <c r="CC16487" s="62"/>
      <c r="CD16487" s="62"/>
      <c r="CE16487" s="62"/>
      <c r="CF16487" s="62"/>
      <c r="CL16487" s="56" t="s">
        <v>14598</v>
      </c>
      <c r="CM16487" s="56" t="s">
        <v>213</v>
      </c>
      <c r="CN16487" s="56" t="s">
        <v>213</v>
      </c>
      <c r="CO16487" s="52"/>
      <c r="CP16487" s="52"/>
      <c r="CQ16487" s="52"/>
      <c r="CR16487" s="52"/>
      <c r="CS16487" s="52"/>
      <c r="CT16487" s="52"/>
      <c r="CU16487" s="33"/>
      <c r="CV16487" s="33"/>
    </row>
    <row r="16488" spans="74:100">
      <c r="BV16488" s="62"/>
      <c r="BW16488" s="62"/>
      <c r="BX16488" s="62"/>
      <c r="BY16488" s="62"/>
      <c r="BZ16488" s="62"/>
      <c r="CA16488" s="62"/>
      <c r="CB16488" s="62"/>
      <c r="CC16488" s="62"/>
      <c r="CD16488" s="62"/>
      <c r="CE16488" s="62"/>
      <c r="CF16488" s="62"/>
      <c r="CL16488" s="56" t="s">
        <v>14628</v>
      </c>
      <c r="CM16488" s="56" t="s">
        <v>213</v>
      </c>
      <c r="CN16488" s="56" t="s">
        <v>213</v>
      </c>
      <c r="CO16488" s="52"/>
      <c r="CP16488" s="52"/>
      <c r="CQ16488" s="52"/>
      <c r="CR16488" s="52"/>
      <c r="CS16488" s="52"/>
      <c r="CT16488" s="52"/>
      <c r="CU16488" s="33"/>
      <c r="CV16488" s="33"/>
    </row>
    <row r="16489" spans="74:100">
      <c r="BV16489" s="62"/>
      <c r="BW16489" s="62"/>
      <c r="BX16489" s="62"/>
      <c r="BY16489" s="62"/>
      <c r="BZ16489" s="62"/>
      <c r="CA16489" s="62"/>
      <c r="CB16489" s="62"/>
      <c r="CC16489" s="62"/>
      <c r="CD16489" s="62"/>
      <c r="CE16489" s="62"/>
      <c r="CF16489" s="62"/>
      <c r="CL16489" s="56" t="s">
        <v>14629</v>
      </c>
      <c r="CM16489" s="56" t="s">
        <v>213</v>
      </c>
      <c r="CN16489" s="56" t="s">
        <v>213</v>
      </c>
      <c r="CO16489" s="52"/>
      <c r="CP16489" s="52"/>
      <c r="CQ16489" s="52"/>
      <c r="CR16489" s="52"/>
      <c r="CS16489" s="52"/>
      <c r="CT16489" s="52"/>
      <c r="CU16489" s="33"/>
      <c r="CV16489" s="33"/>
    </row>
    <row r="16490" spans="74:100">
      <c r="BV16490" s="62"/>
      <c r="BW16490" s="62"/>
      <c r="BX16490" s="62"/>
      <c r="BY16490" s="62"/>
      <c r="BZ16490" s="62"/>
      <c r="CA16490" s="62"/>
      <c r="CB16490" s="62"/>
      <c r="CC16490" s="62"/>
      <c r="CD16490" s="62"/>
      <c r="CE16490" s="62"/>
      <c r="CF16490" s="62"/>
      <c r="CL16490" s="35" t="s">
        <v>12194</v>
      </c>
      <c r="CM16490" s="35" t="s">
        <v>217</v>
      </c>
      <c r="CN16490" s="35" t="s">
        <v>217</v>
      </c>
      <c r="CO16490" s="52"/>
      <c r="CP16490" s="52"/>
      <c r="CQ16490" s="52"/>
      <c r="CR16490" s="52"/>
      <c r="CS16490" s="52"/>
      <c r="CT16490" s="52"/>
      <c r="CU16490" s="33"/>
      <c r="CV16490" s="33"/>
    </row>
    <row r="16491" spans="74:100">
      <c r="BV16491" s="62"/>
      <c r="BW16491" s="62"/>
      <c r="BX16491" s="62"/>
      <c r="BY16491" s="62"/>
      <c r="BZ16491" s="62"/>
      <c r="CA16491" s="62"/>
      <c r="CB16491" s="62"/>
      <c r="CC16491" s="62"/>
      <c r="CD16491" s="62"/>
      <c r="CE16491" s="62"/>
      <c r="CF16491" s="62"/>
      <c r="CL16491" s="35" t="s">
        <v>12195</v>
      </c>
      <c r="CM16491" s="35" t="s">
        <v>217</v>
      </c>
      <c r="CN16491" s="35" t="s">
        <v>217</v>
      </c>
      <c r="CO16491" s="52"/>
      <c r="CP16491" s="52"/>
      <c r="CQ16491" s="52"/>
      <c r="CR16491" s="52"/>
      <c r="CS16491" s="52"/>
      <c r="CT16491" s="52"/>
      <c r="CU16491" s="33"/>
      <c r="CV16491" s="33"/>
    </row>
    <row r="16492" spans="74:100">
      <c r="BV16492" s="62"/>
      <c r="BW16492" s="62"/>
      <c r="BX16492" s="62"/>
      <c r="BY16492" s="62"/>
      <c r="BZ16492" s="62"/>
      <c r="CA16492" s="62"/>
      <c r="CB16492" s="62"/>
      <c r="CC16492" s="62"/>
      <c r="CD16492" s="62"/>
      <c r="CE16492" s="62"/>
      <c r="CF16492" s="62"/>
      <c r="CL16492" s="56" t="s">
        <v>930</v>
      </c>
      <c r="CM16492" s="56" t="s">
        <v>213</v>
      </c>
      <c r="CN16492" s="56" t="s">
        <v>213</v>
      </c>
      <c r="CO16492" s="52"/>
      <c r="CP16492" s="52"/>
      <c r="CQ16492" s="52"/>
      <c r="CR16492" s="52"/>
      <c r="CS16492" s="52"/>
      <c r="CT16492" s="52"/>
      <c r="CU16492" s="33"/>
      <c r="CV16492" s="33"/>
    </row>
    <row r="16493" spans="74:100">
      <c r="BV16493" s="62"/>
      <c r="BW16493" s="62"/>
      <c r="BX16493" s="62"/>
      <c r="BY16493" s="62"/>
      <c r="BZ16493" s="62"/>
      <c r="CA16493" s="62"/>
      <c r="CB16493" s="62"/>
      <c r="CC16493" s="62"/>
      <c r="CD16493" s="62"/>
      <c r="CE16493" s="62"/>
      <c r="CF16493" s="62"/>
      <c r="CL16493" s="56" t="s">
        <v>8074</v>
      </c>
      <c r="CM16493" s="56" t="s">
        <v>213</v>
      </c>
      <c r="CN16493" s="56" t="s">
        <v>213</v>
      </c>
      <c r="CO16493" s="52"/>
      <c r="CP16493" s="52"/>
      <c r="CQ16493" s="52"/>
      <c r="CR16493" s="52"/>
      <c r="CS16493" s="52"/>
      <c r="CT16493" s="52"/>
      <c r="CU16493" s="33"/>
      <c r="CV16493" s="33"/>
    </row>
    <row r="16494" spans="74:100">
      <c r="BV16494" s="62"/>
      <c r="BW16494" s="62"/>
      <c r="BX16494" s="62"/>
      <c r="BY16494" s="62"/>
      <c r="BZ16494" s="62"/>
      <c r="CA16494" s="62"/>
      <c r="CB16494" s="62"/>
      <c r="CC16494" s="62"/>
      <c r="CD16494" s="62"/>
      <c r="CE16494" s="62"/>
      <c r="CF16494" s="62"/>
      <c r="CL16494" s="56" t="s">
        <v>8075</v>
      </c>
      <c r="CM16494" s="56" t="s">
        <v>213</v>
      </c>
      <c r="CN16494" s="56" t="s">
        <v>213</v>
      </c>
      <c r="CO16494" s="52"/>
      <c r="CP16494" s="52"/>
      <c r="CQ16494" s="52"/>
      <c r="CR16494" s="52"/>
      <c r="CS16494" s="52"/>
      <c r="CT16494" s="52"/>
      <c r="CU16494" s="33"/>
      <c r="CV16494" s="33"/>
    </row>
    <row r="16495" spans="74:100">
      <c r="BV16495" s="62"/>
      <c r="BW16495" s="62"/>
      <c r="BX16495" s="62"/>
      <c r="BY16495" s="62"/>
      <c r="BZ16495" s="62"/>
      <c r="CA16495" s="62"/>
      <c r="CB16495" s="62"/>
      <c r="CC16495" s="62"/>
      <c r="CD16495" s="62"/>
      <c r="CE16495" s="62"/>
      <c r="CF16495" s="62"/>
      <c r="CL16495" s="56" t="s">
        <v>8076</v>
      </c>
      <c r="CM16495" s="56" t="s">
        <v>213</v>
      </c>
      <c r="CN16495" s="56" t="s">
        <v>213</v>
      </c>
      <c r="CO16495" s="52"/>
      <c r="CP16495" s="52"/>
      <c r="CQ16495" s="52"/>
      <c r="CR16495" s="52"/>
      <c r="CS16495" s="52"/>
      <c r="CT16495" s="52"/>
      <c r="CU16495" s="33"/>
      <c r="CV16495" s="33"/>
    </row>
    <row r="16496" spans="74:100">
      <c r="BV16496" s="62"/>
      <c r="BW16496" s="62"/>
      <c r="BX16496" s="62"/>
      <c r="BY16496" s="62"/>
      <c r="BZ16496" s="62"/>
      <c r="CA16496" s="62"/>
      <c r="CB16496" s="62"/>
      <c r="CC16496" s="62"/>
      <c r="CD16496" s="62"/>
      <c r="CE16496" s="62"/>
      <c r="CF16496" s="62"/>
      <c r="CL16496" s="56" t="s">
        <v>8077</v>
      </c>
      <c r="CM16496" s="56" t="s">
        <v>213</v>
      </c>
      <c r="CN16496" s="56" t="s">
        <v>213</v>
      </c>
      <c r="CO16496" s="52"/>
      <c r="CP16496" s="52"/>
      <c r="CQ16496" s="52"/>
      <c r="CR16496" s="52"/>
      <c r="CS16496" s="52"/>
      <c r="CT16496" s="52"/>
      <c r="CU16496" s="33"/>
      <c r="CV16496" s="33"/>
    </row>
    <row r="16497" spans="74:100">
      <c r="BV16497" s="62"/>
      <c r="BW16497" s="62"/>
      <c r="BX16497" s="62"/>
      <c r="BY16497" s="62"/>
      <c r="BZ16497" s="62"/>
      <c r="CA16497" s="62"/>
      <c r="CB16497" s="62"/>
      <c r="CC16497" s="62"/>
      <c r="CD16497" s="62"/>
      <c r="CE16497" s="62"/>
      <c r="CF16497" s="62"/>
      <c r="CL16497" s="35" t="s">
        <v>7520</v>
      </c>
      <c r="CM16497" s="35" t="s">
        <v>217</v>
      </c>
      <c r="CN16497" s="35" t="s">
        <v>217</v>
      </c>
      <c r="CO16497" s="52"/>
      <c r="CP16497" s="52"/>
      <c r="CQ16497" s="52"/>
      <c r="CR16497" s="52"/>
      <c r="CS16497" s="52"/>
      <c r="CT16497" s="52"/>
      <c r="CU16497" s="33"/>
      <c r="CV16497" s="33"/>
    </row>
    <row r="16498" spans="74:100">
      <c r="BV16498" s="62"/>
      <c r="BW16498" s="62"/>
      <c r="BX16498" s="62"/>
      <c r="BY16498" s="62"/>
      <c r="BZ16498" s="62"/>
      <c r="CA16498" s="62"/>
      <c r="CB16498" s="62"/>
      <c r="CC16498" s="62"/>
      <c r="CD16498" s="62"/>
      <c r="CE16498" s="62"/>
      <c r="CF16498" s="62"/>
      <c r="CL16498" s="56" t="s">
        <v>23594</v>
      </c>
      <c r="CM16498" s="56" t="s">
        <v>216</v>
      </c>
      <c r="CN16498" s="56" t="s">
        <v>216</v>
      </c>
      <c r="CO16498" s="52"/>
      <c r="CP16498" s="52"/>
      <c r="CQ16498" s="52"/>
      <c r="CR16498" s="52"/>
      <c r="CS16498" s="52"/>
      <c r="CT16498" s="52"/>
      <c r="CU16498" s="33"/>
      <c r="CV16498" s="33"/>
    </row>
    <row r="16499" spans="74:100">
      <c r="BV16499" s="62"/>
      <c r="BW16499" s="62"/>
      <c r="BX16499" s="62"/>
      <c r="BY16499" s="62"/>
      <c r="BZ16499" s="62"/>
      <c r="CA16499" s="62"/>
      <c r="CB16499" s="62"/>
      <c r="CC16499" s="62"/>
      <c r="CD16499" s="62"/>
      <c r="CE16499" s="62"/>
      <c r="CF16499" s="62"/>
      <c r="CL16499" s="56" t="s">
        <v>12150</v>
      </c>
      <c r="CM16499" s="56" t="s">
        <v>214</v>
      </c>
      <c r="CN16499" s="56" t="s">
        <v>214</v>
      </c>
      <c r="CO16499" s="52"/>
      <c r="CP16499" s="52"/>
      <c r="CQ16499" s="52"/>
      <c r="CR16499" s="52"/>
      <c r="CS16499" s="52"/>
      <c r="CT16499" s="52"/>
      <c r="CU16499" s="33"/>
      <c r="CV16499" s="33"/>
    </row>
    <row r="16500" spans="74:100">
      <c r="BV16500" s="62"/>
      <c r="BW16500" s="62"/>
      <c r="BX16500" s="62"/>
      <c r="BY16500" s="62"/>
      <c r="BZ16500" s="62"/>
      <c r="CA16500" s="62"/>
      <c r="CB16500" s="62"/>
      <c r="CC16500" s="62"/>
      <c r="CD16500" s="62"/>
      <c r="CE16500" s="62"/>
      <c r="CF16500" s="62"/>
      <c r="CL16500" s="56" t="s">
        <v>12151</v>
      </c>
      <c r="CM16500" s="56" t="s">
        <v>214</v>
      </c>
      <c r="CN16500" s="56" t="s">
        <v>214</v>
      </c>
      <c r="CO16500" s="52"/>
      <c r="CP16500" s="52"/>
      <c r="CQ16500" s="52"/>
      <c r="CR16500" s="52"/>
      <c r="CS16500" s="52"/>
      <c r="CT16500" s="52"/>
      <c r="CU16500" s="33"/>
      <c r="CV16500" s="33"/>
    </row>
    <row r="16501" spans="74:100">
      <c r="BV16501" s="62"/>
      <c r="BW16501" s="62"/>
      <c r="BX16501" s="62"/>
      <c r="BY16501" s="62"/>
      <c r="BZ16501" s="62"/>
      <c r="CA16501" s="62"/>
      <c r="CB16501" s="62"/>
      <c r="CC16501" s="62"/>
      <c r="CD16501" s="62"/>
      <c r="CE16501" s="62"/>
      <c r="CF16501" s="62"/>
      <c r="CL16501" s="35" t="s">
        <v>12527</v>
      </c>
      <c r="CM16501" s="35" t="s">
        <v>217</v>
      </c>
      <c r="CN16501" s="35" t="s">
        <v>217</v>
      </c>
      <c r="CO16501" s="52"/>
      <c r="CP16501" s="52"/>
      <c r="CQ16501" s="52"/>
      <c r="CR16501" s="52"/>
      <c r="CS16501" s="52"/>
      <c r="CT16501" s="52"/>
      <c r="CU16501" s="33"/>
      <c r="CV16501" s="33"/>
    </row>
    <row r="16502" spans="74:100">
      <c r="BV16502" s="62"/>
      <c r="BW16502" s="62"/>
      <c r="BX16502" s="62"/>
      <c r="BY16502" s="62"/>
      <c r="BZ16502" s="62"/>
      <c r="CA16502" s="62"/>
      <c r="CB16502" s="62"/>
      <c r="CC16502" s="62"/>
      <c r="CD16502" s="62"/>
      <c r="CE16502" s="62"/>
      <c r="CF16502" s="62"/>
      <c r="CL16502" s="56" t="s">
        <v>12522</v>
      </c>
      <c r="CM16502" s="56" t="s">
        <v>217</v>
      </c>
      <c r="CN16502" s="56" t="s">
        <v>217</v>
      </c>
      <c r="CO16502" s="52"/>
      <c r="CP16502" s="52"/>
      <c r="CQ16502" s="52"/>
      <c r="CR16502" s="52"/>
      <c r="CS16502" s="52"/>
      <c r="CT16502" s="52"/>
      <c r="CU16502" s="33"/>
      <c r="CV16502" s="33"/>
    </row>
    <row r="16503" spans="74:100">
      <c r="BV16503" s="62"/>
      <c r="BW16503" s="62"/>
      <c r="BX16503" s="62"/>
      <c r="BY16503" s="62"/>
      <c r="BZ16503" s="62"/>
      <c r="CA16503" s="62"/>
      <c r="CB16503" s="62"/>
      <c r="CC16503" s="62"/>
      <c r="CD16503" s="62"/>
      <c r="CE16503" s="62"/>
      <c r="CF16503" s="62"/>
      <c r="CL16503" s="35" t="s">
        <v>12523</v>
      </c>
      <c r="CM16503" s="35" t="s">
        <v>217</v>
      </c>
      <c r="CN16503" s="35" t="s">
        <v>217</v>
      </c>
      <c r="CO16503" s="52"/>
      <c r="CP16503" s="52"/>
      <c r="CQ16503" s="52"/>
      <c r="CR16503" s="52"/>
      <c r="CS16503" s="52"/>
      <c r="CT16503" s="52"/>
      <c r="CU16503" s="33"/>
      <c r="CV16503" s="33"/>
    </row>
    <row r="16504" spans="74:100">
      <c r="BV16504" s="62"/>
      <c r="BW16504" s="62"/>
      <c r="BX16504" s="62"/>
      <c r="BY16504" s="62"/>
      <c r="BZ16504" s="62"/>
      <c r="CA16504" s="62"/>
      <c r="CB16504" s="62"/>
      <c r="CC16504" s="62"/>
      <c r="CD16504" s="62"/>
      <c r="CE16504" s="62"/>
      <c r="CF16504" s="62"/>
      <c r="CL16504" s="35" t="s">
        <v>12528</v>
      </c>
      <c r="CM16504" s="35" t="s">
        <v>217</v>
      </c>
      <c r="CN16504" s="35" t="s">
        <v>217</v>
      </c>
      <c r="CO16504" s="52"/>
      <c r="CP16504" s="52"/>
      <c r="CQ16504" s="52"/>
      <c r="CR16504" s="52"/>
      <c r="CS16504" s="52"/>
      <c r="CT16504" s="52"/>
      <c r="CU16504" s="33"/>
      <c r="CV16504" s="33"/>
    </row>
    <row r="16505" spans="74:100">
      <c r="BV16505" s="62"/>
      <c r="BW16505" s="62"/>
      <c r="BX16505" s="62"/>
      <c r="BY16505" s="62"/>
      <c r="BZ16505" s="62"/>
      <c r="CA16505" s="62"/>
      <c r="CB16505" s="62"/>
      <c r="CC16505" s="62"/>
      <c r="CD16505" s="62"/>
      <c r="CE16505" s="62"/>
      <c r="CF16505" s="62"/>
      <c r="CL16505" s="35" t="s">
        <v>29148</v>
      </c>
      <c r="CM16505" s="35" t="s">
        <v>217</v>
      </c>
      <c r="CN16505" s="35" t="s">
        <v>217</v>
      </c>
      <c r="CO16505" s="52"/>
      <c r="CP16505" s="52"/>
      <c r="CQ16505" s="52"/>
      <c r="CR16505" s="52"/>
      <c r="CS16505" s="52"/>
      <c r="CT16505" s="52"/>
      <c r="CU16505" s="33"/>
      <c r="CV16505" s="33"/>
    </row>
    <row r="16506" spans="74:100">
      <c r="BV16506" s="62"/>
      <c r="BW16506" s="62"/>
      <c r="BX16506" s="62"/>
      <c r="BY16506" s="62"/>
      <c r="BZ16506" s="62"/>
      <c r="CA16506" s="62"/>
      <c r="CB16506" s="62"/>
      <c r="CC16506" s="62"/>
      <c r="CD16506" s="62"/>
      <c r="CE16506" s="62"/>
      <c r="CF16506" s="62"/>
      <c r="CL16506" s="56" t="s">
        <v>12524</v>
      </c>
      <c r="CM16506" s="56" t="s">
        <v>217</v>
      </c>
      <c r="CN16506" s="56" t="s">
        <v>217</v>
      </c>
      <c r="CO16506" s="52"/>
      <c r="CP16506" s="52"/>
      <c r="CQ16506" s="52"/>
      <c r="CR16506" s="52"/>
      <c r="CS16506" s="52"/>
      <c r="CT16506" s="52"/>
      <c r="CU16506" s="33"/>
      <c r="CV16506" s="33"/>
    </row>
    <row r="16507" spans="74:100">
      <c r="BV16507" s="62"/>
      <c r="BW16507" s="62"/>
      <c r="BX16507" s="62"/>
      <c r="BY16507" s="62"/>
      <c r="BZ16507" s="62"/>
      <c r="CA16507" s="62"/>
      <c r="CB16507" s="62"/>
      <c r="CC16507" s="62"/>
      <c r="CD16507" s="62"/>
      <c r="CE16507" s="62"/>
      <c r="CF16507" s="62"/>
      <c r="CL16507" s="35" t="s">
        <v>12529</v>
      </c>
      <c r="CM16507" s="35" t="s">
        <v>217</v>
      </c>
      <c r="CN16507" s="35" t="s">
        <v>217</v>
      </c>
      <c r="CO16507" s="52"/>
      <c r="CP16507" s="52"/>
      <c r="CQ16507" s="52"/>
      <c r="CR16507" s="52"/>
      <c r="CS16507" s="52"/>
      <c r="CT16507" s="52"/>
      <c r="CU16507" s="33"/>
      <c r="CV16507" s="33"/>
    </row>
    <row r="16508" spans="74:100">
      <c r="BV16508" s="62"/>
      <c r="BW16508" s="62"/>
      <c r="BX16508" s="62"/>
      <c r="BY16508" s="62"/>
      <c r="BZ16508" s="62"/>
      <c r="CA16508" s="62"/>
      <c r="CB16508" s="62"/>
      <c r="CC16508" s="62"/>
      <c r="CD16508" s="62"/>
      <c r="CE16508" s="62"/>
      <c r="CF16508" s="62"/>
      <c r="CL16508" s="35" t="s">
        <v>12530</v>
      </c>
      <c r="CM16508" s="35" t="s">
        <v>217</v>
      </c>
      <c r="CN16508" s="35" t="s">
        <v>217</v>
      </c>
      <c r="CO16508" s="52"/>
      <c r="CP16508" s="52"/>
      <c r="CQ16508" s="52"/>
      <c r="CR16508" s="52"/>
      <c r="CS16508" s="52"/>
      <c r="CT16508" s="52"/>
      <c r="CU16508" s="33"/>
      <c r="CV16508" s="33"/>
    </row>
    <row r="16509" spans="74:100">
      <c r="BV16509" s="62"/>
      <c r="BW16509" s="62"/>
      <c r="BX16509" s="62"/>
      <c r="BY16509" s="62"/>
      <c r="BZ16509" s="62"/>
      <c r="CA16509" s="62"/>
      <c r="CB16509" s="62"/>
      <c r="CC16509" s="62"/>
      <c r="CD16509" s="62"/>
      <c r="CE16509" s="62"/>
      <c r="CF16509" s="62"/>
      <c r="CL16509" s="35" t="s">
        <v>12531</v>
      </c>
      <c r="CM16509" s="35" t="s">
        <v>217</v>
      </c>
      <c r="CN16509" s="35" t="s">
        <v>217</v>
      </c>
      <c r="CO16509" s="52"/>
      <c r="CP16509" s="52"/>
      <c r="CQ16509" s="52"/>
      <c r="CR16509" s="52"/>
      <c r="CS16509" s="52"/>
      <c r="CT16509" s="52"/>
      <c r="CU16509" s="33"/>
      <c r="CV16509" s="33"/>
    </row>
    <row r="16510" spans="74:100">
      <c r="BV16510" s="62"/>
      <c r="BW16510" s="62"/>
      <c r="BX16510" s="62"/>
      <c r="BY16510" s="62"/>
      <c r="BZ16510" s="62"/>
      <c r="CA16510" s="62"/>
      <c r="CB16510" s="62"/>
      <c r="CC16510" s="62"/>
      <c r="CD16510" s="62"/>
      <c r="CE16510" s="62"/>
      <c r="CF16510" s="62"/>
      <c r="CL16510" s="56" t="s">
        <v>8079</v>
      </c>
      <c r="CM16510" s="56" t="s">
        <v>216</v>
      </c>
      <c r="CN16510" s="56" t="s">
        <v>216</v>
      </c>
      <c r="CO16510" s="52"/>
      <c r="CP16510" s="52"/>
      <c r="CQ16510" s="52"/>
      <c r="CR16510" s="52"/>
      <c r="CS16510" s="52"/>
      <c r="CT16510" s="52"/>
      <c r="CU16510" s="33"/>
      <c r="CV16510" s="33"/>
    </row>
    <row r="16511" spans="74:100">
      <c r="BV16511" s="62"/>
      <c r="BW16511" s="62"/>
      <c r="BX16511" s="62"/>
      <c r="BY16511" s="62"/>
      <c r="BZ16511" s="62"/>
      <c r="CA16511" s="62"/>
      <c r="CB16511" s="62"/>
      <c r="CC16511" s="62"/>
      <c r="CD16511" s="62"/>
      <c r="CE16511" s="62"/>
      <c r="CF16511" s="62"/>
      <c r="CL16511" s="56" t="s">
        <v>8082</v>
      </c>
      <c r="CM16511" s="56" t="s">
        <v>213</v>
      </c>
      <c r="CN16511" s="56" t="s">
        <v>213</v>
      </c>
      <c r="CO16511" s="52"/>
      <c r="CP16511" s="52"/>
      <c r="CQ16511" s="52"/>
      <c r="CR16511" s="52"/>
      <c r="CS16511" s="52"/>
      <c r="CT16511" s="52"/>
      <c r="CU16511" s="33"/>
      <c r="CV16511" s="33"/>
    </row>
    <row r="16512" spans="74:100">
      <c r="BV16512" s="62"/>
      <c r="BW16512" s="62"/>
      <c r="BX16512" s="62"/>
      <c r="BY16512" s="62"/>
      <c r="BZ16512" s="62"/>
      <c r="CA16512" s="62"/>
      <c r="CB16512" s="62"/>
      <c r="CC16512" s="62"/>
      <c r="CD16512" s="62"/>
      <c r="CE16512" s="62"/>
      <c r="CF16512" s="62"/>
      <c r="CL16512" s="56" t="s">
        <v>8083</v>
      </c>
      <c r="CM16512" s="56" t="s">
        <v>213</v>
      </c>
      <c r="CN16512" s="56" t="s">
        <v>213</v>
      </c>
      <c r="CO16512" s="52"/>
      <c r="CP16512" s="52"/>
      <c r="CQ16512" s="52"/>
      <c r="CR16512" s="52"/>
      <c r="CS16512" s="52"/>
      <c r="CT16512" s="52"/>
      <c r="CU16512" s="33"/>
      <c r="CV16512" s="33"/>
    </row>
    <row r="16513" spans="74:100">
      <c r="BV16513" s="62"/>
      <c r="BW16513" s="62"/>
      <c r="BX16513" s="62"/>
      <c r="BY16513" s="62"/>
      <c r="BZ16513" s="62"/>
      <c r="CA16513" s="62"/>
      <c r="CB16513" s="62"/>
      <c r="CC16513" s="62"/>
      <c r="CD16513" s="62"/>
      <c r="CE16513" s="62"/>
      <c r="CF16513" s="62"/>
      <c r="CL16513" s="56" t="s">
        <v>8084</v>
      </c>
      <c r="CM16513" s="56" t="s">
        <v>213</v>
      </c>
      <c r="CN16513" s="56" t="s">
        <v>213</v>
      </c>
      <c r="CO16513" s="52"/>
      <c r="CP16513" s="52"/>
      <c r="CQ16513" s="52"/>
      <c r="CR16513" s="52"/>
      <c r="CS16513" s="52"/>
      <c r="CT16513" s="52"/>
      <c r="CU16513" s="33"/>
      <c r="CV16513" s="33"/>
    </row>
    <row r="16514" spans="74:100">
      <c r="BV16514" s="62"/>
      <c r="BW16514" s="62"/>
      <c r="BX16514" s="62"/>
      <c r="BY16514" s="62"/>
      <c r="BZ16514" s="62"/>
      <c r="CA16514" s="62"/>
      <c r="CB16514" s="62"/>
      <c r="CC16514" s="62"/>
      <c r="CD16514" s="62"/>
      <c r="CE16514" s="62"/>
      <c r="CF16514" s="62"/>
      <c r="CL16514" s="35" t="s">
        <v>8088</v>
      </c>
      <c r="CM16514" s="35" t="s">
        <v>217</v>
      </c>
      <c r="CN16514" s="35" t="s">
        <v>217</v>
      </c>
      <c r="CO16514" s="52"/>
      <c r="CP16514" s="52"/>
      <c r="CQ16514" s="52"/>
      <c r="CR16514" s="52"/>
      <c r="CS16514" s="52"/>
      <c r="CT16514" s="52"/>
      <c r="CU16514" s="33"/>
      <c r="CV16514" s="33"/>
    </row>
    <row r="16515" spans="74:100">
      <c r="BV16515" s="62"/>
      <c r="BW16515" s="62"/>
      <c r="BX16515" s="62"/>
      <c r="BY16515" s="62"/>
      <c r="BZ16515" s="62"/>
      <c r="CA16515" s="62"/>
      <c r="CB16515" s="62"/>
      <c r="CC16515" s="62"/>
      <c r="CD16515" s="62"/>
      <c r="CE16515" s="62"/>
      <c r="CF16515" s="62"/>
      <c r="CL16515" s="35" t="s">
        <v>8089</v>
      </c>
      <c r="CM16515" s="35" t="s">
        <v>217</v>
      </c>
      <c r="CN16515" s="35" t="s">
        <v>217</v>
      </c>
      <c r="CO16515" s="52"/>
      <c r="CP16515" s="52"/>
      <c r="CQ16515" s="52"/>
      <c r="CR16515" s="52"/>
      <c r="CS16515" s="52"/>
      <c r="CT16515" s="52"/>
      <c r="CU16515" s="33"/>
      <c r="CV16515" s="33"/>
    </row>
    <row r="16516" spans="74:100">
      <c r="BV16516" s="62"/>
      <c r="BW16516" s="62"/>
      <c r="BX16516" s="62"/>
      <c r="BY16516" s="62"/>
      <c r="BZ16516" s="62"/>
      <c r="CA16516" s="62"/>
      <c r="CB16516" s="62"/>
      <c r="CC16516" s="62"/>
      <c r="CD16516" s="62"/>
      <c r="CE16516" s="62"/>
      <c r="CF16516" s="62"/>
      <c r="CL16516" s="35" t="s">
        <v>16195</v>
      </c>
      <c r="CM16516" s="35" t="s">
        <v>217</v>
      </c>
      <c r="CN16516" s="35" t="s">
        <v>217</v>
      </c>
      <c r="CO16516" s="52"/>
      <c r="CP16516" s="52"/>
      <c r="CQ16516" s="52"/>
      <c r="CR16516" s="52"/>
      <c r="CS16516" s="52"/>
      <c r="CT16516" s="52"/>
      <c r="CU16516" s="33"/>
      <c r="CV16516" s="33"/>
    </row>
    <row r="16517" spans="74:100">
      <c r="BV16517" s="62"/>
      <c r="BW16517" s="62"/>
      <c r="BX16517" s="62"/>
      <c r="BY16517" s="62"/>
      <c r="BZ16517" s="62"/>
      <c r="CA16517" s="62"/>
      <c r="CB16517" s="62"/>
      <c r="CC16517" s="62"/>
      <c r="CD16517" s="62"/>
      <c r="CE16517" s="62"/>
      <c r="CF16517" s="62"/>
      <c r="CL16517" s="35" t="s">
        <v>16197</v>
      </c>
      <c r="CM16517" s="35" t="s">
        <v>217</v>
      </c>
      <c r="CN16517" s="35" t="s">
        <v>217</v>
      </c>
      <c r="CO16517" s="52"/>
      <c r="CP16517" s="52"/>
      <c r="CQ16517" s="52"/>
      <c r="CR16517" s="52"/>
      <c r="CS16517" s="52"/>
      <c r="CT16517" s="52"/>
      <c r="CU16517" s="33"/>
      <c r="CV16517" s="33"/>
    </row>
    <row r="16518" spans="74:100">
      <c r="BV16518" s="62"/>
      <c r="BW16518" s="62"/>
      <c r="BX16518" s="62"/>
      <c r="BY16518" s="62"/>
      <c r="BZ16518" s="62"/>
      <c r="CA16518" s="62"/>
      <c r="CB16518" s="62"/>
      <c r="CC16518" s="62"/>
      <c r="CD16518" s="62"/>
      <c r="CE16518" s="62"/>
      <c r="CF16518" s="62"/>
      <c r="CL16518" s="56" t="s">
        <v>936</v>
      </c>
      <c r="CM16518" s="56" t="s">
        <v>214</v>
      </c>
      <c r="CN16518" s="56" t="s">
        <v>214</v>
      </c>
      <c r="CO16518" s="52"/>
      <c r="CP16518" s="52"/>
      <c r="CQ16518" s="52"/>
      <c r="CR16518" s="52"/>
      <c r="CS16518" s="52"/>
      <c r="CT16518" s="52"/>
      <c r="CU16518" s="33"/>
      <c r="CV16518" s="33"/>
    </row>
    <row r="16519" spans="74:100">
      <c r="BV16519" s="62"/>
      <c r="BW16519" s="62"/>
      <c r="BX16519" s="62"/>
      <c r="BY16519" s="62"/>
      <c r="BZ16519" s="62"/>
      <c r="CA16519" s="62"/>
      <c r="CB16519" s="62"/>
      <c r="CC16519" s="62"/>
      <c r="CD16519" s="62"/>
      <c r="CE16519" s="62"/>
      <c r="CF16519" s="62"/>
      <c r="CL16519" s="56" t="s">
        <v>8099</v>
      </c>
      <c r="CM16519" s="56" t="s">
        <v>216</v>
      </c>
      <c r="CN16519" s="56" t="s">
        <v>216</v>
      </c>
      <c r="CO16519" s="52"/>
      <c r="CP16519" s="52"/>
      <c r="CQ16519" s="52"/>
      <c r="CR16519" s="52"/>
      <c r="CS16519" s="52"/>
      <c r="CT16519" s="52"/>
      <c r="CU16519" s="33"/>
      <c r="CV16519" s="33"/>
    </row>
    <row r="16520" spans="74:100">
      <c r="BV16520" s="62"/>
      <c r="BW16520" s="62"/>
      <c r="BX16520" s="62"/>
      <c r="BY16520" s="62"/>
      <c r="BZ16520" s="62"/>
      <c r="CA16520" s="62"/>
      <c r="CB16520" s="62"/>
      <c r="CC16520" s="62"/>
      <c r="CD16520" s="62"/>
      <c r="CE16520" s="62"/>
      <c r="CF16520" s="62"/>
      <c r="CL16520" s="56" t="s">
        <v>8097</v>
      </c>
      <c r="CM16520" s="56" t="s">
        <v>216</v>
      </c>
      <c r="CN16520" s="56" t="s">
        <v>216</v>
      </c>
      <c r="CO16520" s="52"/>
      <c r="CP16520" s="52"/>
      <c r="CQ16520" s="52"/>
      <c r="CR16520" s="52"/>
      <c r="CS16520" s="52"/>
      <c r="CT16520" s="52"/>
      <c r="CU16520" s="33"/>
      <c r="CV16520" s="33"/>
    </row>
    <row r="16521" spans="74:100">
      <c r="BV16521" s="62"/>
      <c r="BW16521" s="62"/>
      <c r="BX16521" s="62"/>
      <c r="BY16521" s="62"/>
      <c r="BZ16521" s="62"/>
      <c r="CA16521" s="62"/>
      <c r="CB16521" s="62"/>
      <c r="CC16521" s="62"/>
      <c r="CD16521" s="62"/>
      <c r="CE16521" s="62"/>
      <c r="CF16521" s="62"/>
      <c r="CL16521" s="56" t="s">
        <v>25265</v>
      </c>
      <c r="CM16521" s="56" t="s">
        <v>214</v>
      </c>
      <c r="CN16521" s="56" t="s">
        <v>214</v>
      </c>
      <c r="CO16521" s="52"/>
      <c r="CP16521" s="52"/>
      <c r="CQ16521" s="52"/>
      <c r="CR16521" s="52"/>
      <c r="CS16521" s="52"/>
      <c r="CT16521" s="52"/>
      <c r="CU16521" s="33"/>
      <c r="CV16521" s="33"/>
    </row>
    <row r="16522" spans="74:100">
      <c r="BV16522" s="62"/>
      <c r="BW16522" s="62"/>
      <c r="BX16522" s="62"/>
      <c r="BY16522" s="62"/>
      <c r="BZ16522" s="62"/>
      <c r="CA16522" s="62"/>
      <c r="CB16522" s="62"/>
      <c r="CC16522" s="62"/>
      <c r="CD16522" s="62"/>
      <c r="CE16522" s="62"/>
      <c r="CF16522" s="62"/>
      <c r="CL16522" s="56" t="s">
        <v>8090</v>
      </c>
      <c r="CM16522" s="56" t="s">
        <v>215</v>
      </c>
      <c r="CN16522" s="56" t="s">
        <v>215</v>
      </c>
      <c r="CO16522" s="52"/>
      <c r="CP16522" s="52"/>
      <c r="CQ16522" s="52"/>
      <c r="CR16522" s="52"/>
      <c r="CS16522" s="52"/>
      <c r="CT16522" s="52"/>
      <c r="CU16522" s="33"/>
      <c r="CV16522" s="33"/>
    </row>
    <row r="16523" spans="74:100">
      <c r="BV16523" s="62"/>
      <c r="BW16523" s="62"/>
      <c r="BX16523" s="62"/>
      <c r="BY16523" s="62"/>
      <c r="BZ16523" s="62"/>
      <c r="CA16523" s="62"/>
      <c r="CB16523" s="62"/>
      <c r="CC16523" s="62"/>
      <c r="CD16523" s="62"/>
      <c r="CE16523" s="62"/>
      <c r="CF16523" s="62"/>
      <c r="CL16523" s="56" t="s">
        <v>3546</v>
      </c>
      <c r="CM16523" s="56" t="s">
        <v>215</v>
      </c>
      <c r="CN16523" s="56" t="s">
        <v>215</v>
      </c>
      <c r="CO16523" s="52"/>
      <c r="CP16523" s="52"/>
      <c r="CQ16523" s="52"/>
      <c r="CR16523" s="52"/>
      <c r="CS16523" s="52"/>
      <c r="CT16523" s="52"/>
      <c r="CU16523" s="33"/>
      <c r="CV16523" s="33"/>
    </row>
    <row r="16524" spans="74:100">
      <c r="BV16524" s="62"/>
      <c r="BW16524" s="62"/>
      <c r="BX16524" s="62"/>
      <c r="BY16524" s="62"/>
      <c r="BZ16524" s="62"/>
      <c r="CA16524" s="62"/>
      <c r="CB16524" s="62"/>
      <c r="CC16524" s="62"/>
      <c r="CD16524" s="62"/>
      <c r="CE16524" s="62"/>
      <c r="CF16524" s="62"/>
      <c r="CL16524" s="56" t="s">
        <v>3547</v>
      </c>
      <c r="CM16524" s="56" t="s">
        <v>213</v>
      </c>
      <c r="CN16524" s="56" t="s">
        <v>213</v>
      </c>
      <c r="CO16524" s="52"/>
      <c r="CP16524" s="52"/>
      <c r="CQ16524" s="52"/>
      <c r="CR16524" s="52"/>
      <c r="CS16524" s="52"/>
      <c r="CT16524" s="52"/>
      <c r="CU16524" s="33"/>
      <c r="CV16524" s="33"/>
    </row>
    <row r="16525" spans="74:100">
      <c r="BV16525" s="62"/>
      <c r="BW16525" s="62"/>
      <c r="BX16525" s="62"/>
      <c r="BY16525" s="62"/>
      <c r="BZ16525" s="62"/>
      <c r="CA16525" s="62"/>
      <c r="CB16525" s="62"/>
      <c r="CC16525" s="62"/>
      <c r="CD16525" s="62"/>
      <c r="CE16525" s="62"/>
      <c r="CF16525" s="62"/>
      <c r="CL16525" s="56" t="s">
        <v>8107</v>
      </c>
      <c r="CM16525" s="56" t="s">
        <v>213</v>
      </c>
      <c r="CN16525" s="56" t="s">
        <v>213</v>
      </c>
      <c r="CO16525" s="52"/>
      <c r="CP16525" s="52"/>
      <c r="CQ16525" s="52"/>
      <c r="CR16525" s="52"/>
      <c r="CS16525" s="52"/>
      <c r="CT16525" s="52"/>
      <c r="CU16525" s="33"/>
      <c r="CV16525" s="33"/>
    </row>
    <row r="16526" spans="74:100">
      <c r="BV16526" s="62"/>
      <c r="BW16526" s="62"/>
      <c r="BX16526" s="62"/>
      <c r="BY16526" s="62"/>
      <c r="BZ16526" s="62"/>
      <c r="CA16526" s="62"/>
      <c r="CB16526" s="62"/>
      <c r="CC16526" s="62"/>
      <c r="CD16526" s="62"/>
      <c r="CE16526" s="62"/>
      <c r="CF16526" s="62"/>
      <c r="CL16526" s="56" t="s">
        <v>8108</v>
      </c>
      <c r="CM16526" s="56" t="s">
        <v>213</v>
      </c>
      <c r="CN16526" s="56" t="s">
        <v>213</v>
      </c>
      <c r="CO16526" s="52"/>
      <c r="CP16526" s="52"/>
      <c r="CQ16526" s="52"/>
      <c r="CR16526" s="52"/>
      <c r="CS16526" s="52"/>
      <c r="CT16526" s="52"/>
      <c r="CU16526" s="33"/>
      <c r="CV16526" s="33"/>
    </row>
    <row r="16527" spans="74:100">
      <c r="BV16527" s="62"/>
      <c r="BW16527" s="62"/>
      <c r="BX16527" s="62"/>
      <c r="BY16527" s="62"/>
      <c r="BZ16527" s="62"/>
      <c r="CA16527" s="62"/>
      <c r="CB16527" s="62"/>
      <c r="CC16527" s="62"/>
      <c r="CD16527" s="62"/>
      <c r="CE16527" s="62"/>
      <c r="CF16527" s="62"/>
      <c r="CL16527" s="56" t="s">
        <v>8109</v>
      </c>
      <c r="CM16527" s="56" t="s">
        <v>213</v>
      </c>
      <c r="CN16527" s="56" t="s">
        <v>213</v>
      </c>
      <c r="CO16527" s="52"/>
      <c r="CP16527" s="52"/>
      <c r="CQ16527" s="52"/>
      <c r="CR16527" s="52"/>
      <c r="CS16527" s="52"/>
      <c r="CT16527" s="52"/>
      <c r="CU16527" s="33"/>
      <c r="CV16527" s="33"/>
    </row>
    <row r="16528" spans="74:100">
      <c r="BV16528" s="62"/>
      <c r="BW16528" s="62"/>
      <c r="BX16528" s="62"/>
      <c r="BY16528" s="62"/>
      <c r="BZ16528" s="62"/>
      <c r="CA16528" s="62"/>
      <c r="CB16528" s="62"/>
      <c r="CC16528" s="62"/>
      <c r="CD16528" s="62"/>
      <c r="CE16528" s="62"/>
      <c r="CF16528" s="62"/>
      <c r="CL16528" s="56" t="s">
        <v>23595</v>
      </c>
      <c r="CM16528" s="56" t="s">
        <v>216</v>
      </c>
      <c r="CN16528" s="56" t="s">
        <v>216</v>
      </c>
      <c r="CO16528" s="52"/>
      <c r="CP16528" s="52"/>
      <c r="CQ16528" s="52"/>
      <c r="CR16528" s="52"/>
      <c r="CS16528" s="52"/>
      <c r="CT16528" s="52"/>
      <c r="CU16528" s="33"/>
      <c r="CV16528" s="33"/>
    </row>
    <row r="16529" spans="74:100">
      <c r="BV16529" s="62"/>
      <c r="BW16529" s="62"/>
      <c r="BX16529" s="62"/>
      <c r="BY16529" s="62"/>
      <c r="BZ16529" s="62"/>
      <c r="CA16529" s="62"/>
      <c r="CB16529" s="62"/>
      <c r="CC16529" s="62"/>
      <c r="CD16529" s="62"/>
      <c r="CE16529" s="62"/>
      <c r="CF16529" s="62"/>
      <c r="CL16529" s="56" t="s">
        <v>8091</v>
      </c>
      <c r="CM16529" s="56" t="s">
        <v>215</v>
      </c>
      <c r="CN16529" s="56" t="s">
        <v>215</v>
      </c>
      <c r="CO16529" s="52"/>
      <c r="CP16529" s="52"/>
      <c r="CQ16529" s="52"/>
      <c r="CR16529" s="52"/>
      <c r="CS16529" s="52"/>
      <c r="CT16529" s="52"/>
      <c r="CU16529" s="33"/>
      <c r="CV16529" s="33"/>
    </row>
    <row r="16530" spans="74:100">
      <c r="BV16530" s="62"/>
      <c r="BW16530" s="62"/>
      <c r="BX16530" s="62"/>
      <c r="BY16530" s="62"/>
      <c r="BZ16530" s="62"/>
      <c r="CA16530" s="62"/>
      <c r="CB16530" s="62"/>
      <c r="CC16530" s="62"/>
      <c r="CD16530" s="62"/>
      <c r="CE16530" s="62"/>
      <c r="CF16530" s="62"/>
      <c r="CL16530" s="56" t="s">
        <v>8092</v>
      </c>
      <c r="CM16530" s="56" t="s">
        <v>215</v>
      </c>
      <c r="CN16530" s="56" t="s">
        <v>215</v>
      </c>
      <c r="CO16530" s="52"/>
      <c r="CP16530" s="52"/>
      <c r="CQ16530" s="52"/>
      <c r="CR16530" s="52"/>
      <c r="CS16530" s="52"/>
      <c r="CT16530" s="52"/>
      <c r="CU16530" s="33"/>
      <c r="CV16530" s="33"/>
    </row>
    <row r="16531" spans="74:100">
      <c r="BV16531" s="62"/>
      <c r="BW16531" s="62"/>
      <c r="BX16531" s="62"/>
      <c r="BY16531" s="62"/>
      <c r="BZ16531" s="62"/>
      <c r="CA16531" s="62"/>
      <c r="CB16531" s="62"/>
      <c r="CC16531" s="62"/>
      <c r="CD16531" s="62"/>
      <c r="CE16531" s="62"/>
      <c r="CF16531" s="62"/>
      <c r="CL16531" s="56" t="s">
        <v>8093</v>
      </c>
      <c r="CM16531" s="56" t="s">
        <v>215</v>
      </c>
      <c r="CN16531" s="56" t="s">
        <v>215</v>
      </c>
      <c r="CO16531" s="52"/>
      <c r="CP16531" s="52"/>
      <c r="CQ16531" s="52"/>
      <c r="CR16531" s="52"/>
      <c r="CS16531" s="52"/>
      <c r="CT16531" s="52"/>
      <c r="CU16531" s="33"/>
      <c r="CV16531" s="33"/>
    </row>
    <row r="16532" spans="74:100">
      <c r="BV16532" s="62"/>
      <c r="BW16532" s="62"/>
      <c r="BX16532" s="62"/>
      <c r="BY16532" s="62"/>
      <c r="BZ16532" s="62"/>
      <c r="CA16532" s="62"/>
      <c r="CB16532" s="62"/>
      <c r="CC16532" s="62"/>
      <c r="CD16532" s="62"/>
      <c r="CE16532" s="62"/>
      <c r="CF16532" s="62"/>
      <c r="CL16532" s="35" t="s">
        <v>8112</v>
      </c>
      <c r="CM16532" s="35" t="s">
        <v>217</v>
      </c>
      <c r="CN16532" s="35" t="s">
        <v>217</v>
      </c>
      <c r="CO16532" s="52"/>
      <c r="CP16532" s="52"/>
      <c r="CQ16532" s="52"/>
      <c r="CR16532" s="52"/>
      <c r="CS16532" s="52"/>
      <c r="CT16532" s="52"/>
      <c r="CU16532" s="33"/>
      <c r="CV16532" s="33"/>
    </row>
    <row r="16533" spans="74:100">
      <c r="BV16533" s="62"/>
      <c r="BW16533" s="62"/>
      <c r="BX16533" s="62"/>
      <c r="BY16533" s="62"/>
      <c r="BZ16533" s="62"/>
      <c r="CA16533" s="62"/>
      <c r="CB16533" s="62"/>
      <c r="CC16533" s="62"/>
      <c r="CD16533" s="62"/>
      <c r="CE16533" s="62"/>
      <c r="CF16533" s="62"/>
      <c r="CL16533" s="56" t="s">
        <v>8110</v>
      </c>
      <c r="CM16533" s="56" t="s">
        <v>213</v>
      </c>
      <c r="CN16533" s="56" t="s">
        <v>213</v>
      </c>
      <c r="CO16533" s="52"/>
      <c r="CP16533" s="52"/>
      <c r="CQ16533" s="52"/>
      <c r="CR16533" s="52"/>
      <c r="CS16533" s="52"/>
      <c r="CT16533" s="52"/>
      <c r="CU16533" s="33"/>
      <c r="CV16533" s="33"/>
    </row>
    <row r="16534" spans="74:100">
      <c r="BV16534" s="62"/>
      <c r="BW16534" s="62"/>
      <c r="BX16534" s="62"/>
      <c r="BY16534" s="62"/>
      <c r="BZ16534" s="62"/>
      <c r="CA16534" s="62"/>
      <c r="CB16534" s="62"/>
      <c r="CC16534" s="62"/>
      <c r="CD16534" s="62"/>
      <c r="CE16534" s="62"/>
      <c r="CF16534" s="62"/>
      <c r="CL16534" s="56" t="s">
        <v>8111</v>
      </c>
      <c r="CM16534" s="56" t="s">
        <v>213</v>
      </c>
      <c r="CN16534" s="56" t="s">
        <v>213</v>
      </c>
      <c r="CO16534" s="52"/>
      <c r="CP16534" s="52"/>
      <c r="CQ16534" s="52"/>
      <c r="CR16534" s="52"/>
      <c r="CS16534" s="52"/>
      <c r="CT16534" s="52"/>
      <c r="CU16534" s="33"/>
      <c r="CV16534" s="33"/>
    </row>
    <row r="16535" spans="74:100">
      <c r="BV16535" s="62"/>
      <c r="BW16535" s="62"/>
      <c r="BX16535" s="62"/>
      <c r="BY16535" s="62"/>
      <c r="BZ16535" s="62"/>
      <c r="CA16535" s="62"/>
      <c r="CB16535" s="62"/>
      <c r="CC16535" s="62"/>
      <c r="CD16535" s="62"/>
      <c r="CE16535" s="62"/>
      <c r="CF16535" s="62"/>
      <c r="CL16535" s="56" t="s">
        <v>23596</v>
      </c>
      <c r="CM16535" s="56" t="s">
        <v>216</v>
      </c>
      <c r="CN16535" s="56" t="s">
        <v>216</v>
      </c>
      <c r="CO16535" s="52"/>
      <c r="CP16535" s="52"/>
      <c r="CQ16535" s="52"/>
      <c r="CR16535" s="52"/>
      <c r="CS16535" s="52"/>
      <c r="CT16535" s="52"/>
      <c r="CU16535" s="33"/>
      <c r="CV16535" s="33"/>
    </row>
    <row r="16536" spans="74:100">
      <c r="BV16536" s="62"/>
      <c r="BW16536" s="62"/>
      <c r="BX16536" s="62"/>
      <c r="BY16536" s="62"/>
      <c r="BZ16536" s="62"/>
      <c r="CA16536" s="62"/>
      <c r="CB16536" s="62"/>
      <c r="CC16536" s="62"/>
      <c r="CD16536" s="62"/>
      <c r="CE16536" s="62"/>
      <c r="CF16536" s="62"/>
      <c r="CL16536" s="56" t="s">
        <v>25266</v>
      </c>
      <c r="CM16536" s="56" t="s">
        <v>216</v>
      </c>
      <c r="CN16536" s="56" t="s">
        <v>216</v>
      </c>
      <c r="CO16536" s="52"/>
      <c r="CP16536" s="52"/>
      <c r="CQ16536" s="52"/>
      <c r="CR16536" s="52"/>
      <c r="CS16536" s="52"/>
      <c r="CT16536" s="52"/>
      <c r="CU16536" s="33"/>
      <c r="CV16536" s="33"/>
    </row>
    <row r="16537" spans="74:100">
      <c r="BV16537" s="62"/>
      <c r="BW16537" s="62"/>
      <c r="BX16537" s="62"/>
      <c r="BY16537" s="62"/>
      <c r="BZ16537" s="62"/>
      <c r="CA16537" s="62"/>
      <c r="CB16537" s="62"/>
      <c r="CC16537" s="62"/>
      <c r="CD16537" s="62"/>
      <c r="CE16537" s="62"/>
      <c r="CF16537" s="62"/>
      <c r="CL16537" s="56" t="s">
        <v>8100</v>
      </c>
      <c r="CM16537" s="56" t="s">
        <v>216</v>
      </c>
      <c r="CN16537" s="56" t="s">
        <v>216</v>
      </c>
      <c r="CO16537" s="52"/>
      <c r="CP16537" s="52"/>
      <c r="CQ16537" s="52"/>
      <c r="CR16537" s="52"/>
      <c r="CS16537" s="52"/>
      <c r="CT16537" s="52"/>
      <c r="CU16537" s="33"/>
      <c r="CV16537" s="33"/>
    </row>
    <row r="16538" spans="74:100">
      <c r="BV16538" s="62"/>
      <c r="BW16538" s="62"/>
      <c r="BX16538" s="62"/>
      <c r="BY16538" s="62"/>
      <c r="BZ16538" s="62"/>
      <c r="CA16538" s="62"/>
      <c r="CB16538" s="62"/>
      <c r="CC16538" s="62"/>
      <c r="CD16538" s="62"/>
      <c r="CE16538" s="62"/>
      <c r="CF16538" s="62"/>
      <c r="CL16538" s="56" t="s">
        <v>25267</v>
      </c>
      <c r="CM16538" s="56" t="s">
        <v>216</v>
      </c>
      <c r="CN16538" s="56" t="s">
        <v>216</v>
      </c>
      <c r="CO16538" s="52"/>
      <c r="CP16538" s="52"/>
      <c r="CQ16538" s="52"/>
      <c r="CR16538" s="52"/>
      <c r="CS16538" s="52"/>
      <c r="CT16538" s="52"/>
      <c r="CU16538" s="33"/>
      <c r="CV16538" s="33"/>
    </row>
    <row r="16539" spans="74:100">
      <c r="BV16539" s="62"/>
      <c r="BW16539" s="62"/>
      <c r="BX16539" s="62"/>
      <c r="BY16539" s="62"/>
      <c r="BZ16539" s="62"/>
      <c r="CA16539" s="62"/>
      <c r="CB16539" s="62"/>
      <c r="CC16539" s="62"/>
      <c r="CD16539" s="62"/>
      <c r="CE16539" s="62"/>
      <c r="CF16539" s="62"/>
      <c r="CL16539" s="56" t="s">
        <v>8101</v>
      </c>
      <c r="CM16539" s="56" t="s">
        <v>216</v>
      </c>
      <c r="CN16539" s="56" t="s">
        <v>216</v>
      </c>
      <c r="CO16539" s="52"/>
      <c r="CP16539" s="52"/>
      <c r="CQ16539" s="52"/>
      <c r="CR16539" s="52"/>
      <c r="CS16539" s="52"/>
      <c r="CT16539" s="52"/>
      <c r="CU16539" s="33"/>
      <c r="CV16539" s="33"/>
    </row>
    <row r="16540" spans="74:100">
      <c r="BV16540" s="62"/>
      <c r="BW16540" s="62"/>
      <c r="BX16540" s="62"/>
      <c r="BY16540" s="62"/>
      <c r="BZ16540" s="62"/>
      <c r="CA16540" s="62"/>
      <c r="CB16540" s="62"/>
      <c r="CC16540" s="62"/>
      <c r="CD16540" s="62"/>
      <c r="CE16540" s="62"/>
      <c r="CF16540" s="62"/>
      <c r="CL16540" s="56" t="s">
        <v>25268</v>
      </c>
      <c r="CM16540" s="56" t="s">
        <v>216</v>
      </c>
      <c r="CN16540" s="56" t="s">
        <v>216</v>
      </c>
      <c r="CO16540" s="52"/>
      <c r="CP16540" s="52"/>
      <c r="CQ16540" s="52"/>
      <c r="CR16540" s="52"/>
      <c r="CS16540" s="52"/>
      <c r="CT16540" s="52"/>
      <c r="CU16540" s="33"/>
      <c r="CV16540" s="33"/>
    </row>
    <row r="16541" spans="74:100">
      <c r="BV16541" s="62"/>
      <c r="BW16541" s="62"/>
      <c r="BX16541" s="62"/>
      <c r="BY16541" s="62"/>
      <c r="BZ16541" s="62"/>
      <c r="CA16541" s="62"/>
      <c r="CB16541" s="62"/>
      <c r="CC16541" s="62"/>
      <c r="CD16541" s="62"/>
      <c r="CE16541" s="62"/>
      <c r="CF16541" s="62"/>
      <c r="CL16541" s="56" t="s">
        <v>8102</v>
      </c>
      <c r="CM16541" s="56" t="s">
        <v>216</v>
      </c>
      <c r="CN16541" s="56" t="s">
        <v>216</v>
      </c>
      <c r="CO16541" s="52"/>
      <c r="CP16541" s="52"/>
      <c r="CQ16541" s="52"/>
      <c r="CR16541" s="52"/>
      <c r="CS16541" s="52"/>
      <c r="CT16541" s="52"/>
      <c r="CU16541" s="33"/>
      <c r="CV16541" s="33"/>
    </row>
    <row r="16542" spans="74:100">
      <c r="BV16542" s="62"/>
      <c r="BW16542" s="62"/>
      <c r="BX16542" s="62"/>
      <c r="BY16542" s="62"/>
      <c r="BZ16542" s="62"/>
      <c r="CA16542" s="62"/>
      <c r="CB16542" s="62"/>
      <c r="CC16542" s="62"/>
      <c r="CD16542" s="62"/>
      <c r="CE16542" s="62"/>
      <c r="CF16542" s="62"/>
      <c r="CL16542" s="35" t="s">
        <v>8095</v>
      </c>
      <c r="CM16542" s="35" t="s">
        <v>217</v>
      </c>
      <c r="CN16542" s="35" t="s">
        <v>217</v>
      </c>
      <c r="CO16542" s="52"/>
      <c r="CP16542" s="52"/>
      <c r="CQ16542" s="52"/>
      <c r="CR16542" s="52"/>
      <c r="CS16542" s="52"/>
      <c r="CT16542" s="52"/>
      <c r="CU16542" s="33"/>
      <c r="CV16542" s="33"/>
    </row>
    <row r="16543" spans="74:100">
      <c r="BV16543" s="62"/>
      <c r="BW16543" s="62"/>
      <c r="BX16543" s="62"/>
      <c r="BY16543" s="62"/>
      <c r="BZ16543" s="62"/>
      <c r="CA16543" s="62"/>
      <c r="CB16543" s="62"/>
      <c r="CC16543" s="62"/>
      <c r="CD16543" s="62"/>
      <c r="CE16543" s="62"/>
      <c r="CF16543" s="62"/>
      <c r="CL16543" s="56" t="s">
        <v>25269</v>
      </c>
      <c r="CM16543" s="56" t="s">
        <v>216</v>
      </c>
      <c r="CN16543" s="56" t="s">
        <v>216</v>
      </c>
      <c r="CO16543" s="52"/>
      <c r="CP16543" s="52"/>
      <c r="CQ16543" s="52"/>
      <c r="CR16543" s="52"/>
      <c r="CS16543" s="52"/>
      <c r="CT16543" s="52"/>
      <c r="CU16543" s="33"/>
      <c r="CV16543" s="33"/>
    </row>
    <row r="16544" spans="74:100">
      <c r="BV16544" s="62"/>
      <c r="BW16544" s="62"/>
      <c r="BX16544" s="62"/>
      <c r="BY16544" s="62"/>
      <c r="BZ16544" s="62"/>
      <c r="CA16544" s="62"/>
      <c r="CB16544" s="62"/>
      <c r="CC16544" s="62"/>
      <c r="CD16544" s="62"/>
      <c r="CE16544" s="62"/>
      <c r="CF16544" s="62"/>
      <c r="CL16544" s="56" t="s">
        <v>8103</v>
      </c>
      <c r="CM16544" s="56" t="s">
        <v>216</v>
      </c>
      <c r="CN16544" s="56" t="s">
        <v>216</v>
      </c>
      <c r="CO16544" s="52"/>
      <c r="CP16544" s="52"/>
      <c r="CQ16544" s="52"/>
      <c r="CR16544" s="52"/>
      <c r="CS16544" s="52"/>
      <c r="CT16544" s="52"/>
      <c r="CU16544" s="33"/>
      <c r="CV16544" s="33"/>
    </row>
    <row r="16545" spans="74:100">
      <c r="BV16545" s="62"/>
      <c r="BW16545" s="62"/>
      <c r="BX16545" s="62"/>
      <c r="BY16545" s="62"/>
      <c r="BZ16545" s="62"/>
      <c r="CA16545" s="62"/>
      <c r="CB16545" s="62"/>
      <c r="CC16545" s="62"/>
      <c r="CD16545" s="62"/>
      <c r="CE16545" s="62"/>
      <c r="CF16545" s="62"/>
      <c r="CL16545" s="35" t="s">
        <v>8104</v>
      </c>
      <c r="CM16545" s="35" t="s">
        <v>217</v>
      </c>
      <c r="CN16545" s="35" t="s">
        <v>217</v>
      </c>
      <c r="CO16545" s="52"/>
      <c r="CP16545" s="52"/>
      <c r="CQ16545" s="52"/>
      <c r="CR16545" s="52"/>
      <c r="CS16545" s="52"/>
      <c r="CT16545" s="52"/>
      <c r="CU16545" s="33"/>
      <c r="CV16545" s="33"/>
    </row>
    <row r="16546" spans="74:100">
      <c r="BV16546" s="62"/>
      <c r="BW16546" s="62"/>
      <c r="BX16546" s="62"/>
      <c r="BY16546" s="62"/>
      <c r="BZ16546" s="62"/>
      <c r="CA16546" s="62"/>
      <c r="CB16546" s="62"/>
      <c r="CC16546" s="62"/>
      <c r="CD16546" s="62"/>
      <c r="CE16546" s="62"/>
      <c r="CF16546" s="62"/>
      <c r="CL16546" s="35" t="s">
        <v>8113</v>
      </c>
      <c r="CM16546" s="35" t="s">
        <v>217</v>
      </c>
      <c r="CN16546" s="35" t="s">
        <v>217</v>
      </c>
      <c r="CO16546" s="52"/>
      <c r="CP16546" s="52"/>
      <c r="CQ16546" s="52"/>
      <c r="CR16546" s="52"/>
      <c r="CS16546" s="52"/>
      <c r="CT16546" s="52"/>
      <c r="CU16546" s="33"/>
      <c r="CV16546" s="33"/>
    </row>
    <row r="16547" spans="74:100">
      <c r="BV16547" s="62"/>
      <c r="BW16547" s="62"/>
      <c r="BX16547" s="62"/>
      <c r="BY16547" s="62"/>
      <c r="BZ16547" s="62"/>
      <c r="CA16547" s="62"/>
      <c r="CB16547" s="62"/>
      <c r="CC16547" s="62"/>
      <c r="CD16547" s="62"/>
      <c r="CE16547" s="62"/>
      <c r="CF16547" s="62"/>
      <c r="CL16547" s="56" t="s">
        <v>8094</v>
      </c>
      <c r="CM16547" s="56" t="s">
        <v>213</v>
      </c>
      <c r="CN16547" s="56" t="s">
        <v>213</v>
      </c>
      <c r="CO16547" s="52"/>
      <c r="CP16547" s="52"/>
      <c r="CQ16547" s="52"/>
      <c r="CR16547" s="52"/>
      <c r="CS16547" s="52"/>
      <c r="CT16547" s="52"/>
      <c r="CU16547" s="33"/>
      <c r="CV16547" s="33"/>
    </row>
    <row r="16548" spans="74:100">
      <c r="BV16548" s="62"/>
      <c r="BW16548" s="62"/>
      <c r="BX16548" s="62"/>
      <c r="BY16548" s="62"/>
      <c r="BZ16548" s="62"/>
      <c r="CA16548" s="62"/>
      <c r="CB16548" s="62"/>
      <c r="CC16548" s="62"/>
      <c r="CD16548" s="62"/>
      <c r="CE16548" s="62"/>
      <c r="CF16548" s="62"/>
      <c r="CL16548" s="56" t="s">
        <v>23597</v>
      </c>
      <c r="CM16548" s="56" t="s">
        <v>214</v>
      </c>
      <c r="CN16548" s="56" t="s">
        <v>214</v>
      </c>
      <c r="CO16548" s="52"/>
      <c r="CP16548" s="52"/>
      <c r="CQ16548" s="52"/>
      <c r="CR16548" s="52"/>
      <c r="CS16548" s="52"/>
      <c r="CT16548" s="52"/>
      <c r="CU16548" s="33"/>
      <c r="CV16548" s="33"/>
    </row>
    <row r="16549" spans="74:100">
      <c r="BV16549" s="62"/>
      <c r="BW16549" s="62"/>
      <c r="BX16549" s="62"/>
      <c r="BY16549" s="62"/>
      <c r="BZ16549" s="62"/>
      <c r="CA16549" s="62"/>
      <c r="CB16549" s="62"/>
      <c r="CC16549" s="62"/>
      <c r="CD16549" s="62"/>
      <c r="CE16549" s="62"/>
      <c r="CF16549" s="62"/>
      <c r="CL16549" s="56" t="s">
        <v>8106</v>
      </c>
      <c r="CM16549" s="56" t="s">
        <v>214</v>
      </c>
      <c r="CN16549" s="56" t="s">
        <v>214</v>
      </c>
      <c r="CO16549" s="52"/>
      <c r="CP16549" s="52"/>
      <c r="CQ16549" s="52"/>
      <c r="CR16549" s="52"/>
      <c r="CS16549" s="52"/>
      <c r="CT16549" s="52"/>
      <c r="CU16549" s="33"/>
      <c r="CV16549" s="33"/>
    </row>
    <row r="16550" spans="74:100">
      <c r="BV16550" s="62"/>
      <c r="BW16550" s="62"/>
      <c r="BX16550" s="62"/>
      <c r="BY16550" s="62"/>
      <c r="BZ16550" s="62"/>
      <c r="CA16550" s="62"/>
      <c r="CB16550" s="62"/>
      <c r="CC16550" s="62"/>
      <c r="CD16550" s="62"/>
      <c r="CE16550" s="62"/>
      <c r="CF16550" s="62"/>
      <c r="CL16550" s="56" t="s">
        <v>25270</v>
      </c>
      <c r="CM16550" s="56" t="s">
        <v>214</v>
      </c>
      <c r="CN16550" s="56" t="s">
        <v>214</v>
      </c>
      <c r="CO16550" s="52"/>
      <c r="CP16550" s="52"/>
      <c r="CQ16550" s="52"/>
      <c r="CR16550" s="52"/>
      <c r="CS16550" s="52"/>
      <c r="CT16550" s="52"/>
      <c r="CU16550" s="33"/>
      <c r="CV16550" s="33"/>
    </row>
    <row r="16551" spans="74:100">
      <c r="BV16551" s="62"/>
      <c r="BW16551" s="62"/>
      <c r="BX16551" s="62"/>
      <c r="BY16551" s="62"/>
      <c r="BZ16551" s="62"/>
      <c r="CA16551" s="62"/>
      <c r="CB16551" s="62"/>
      <c r="CC16551" s="62"/>
      <c r="CD16551" s="62"/>
      <c r="CE16551" s="62"/>
      <c r="CF16551" s="62"/>
      <c r="CL16551" s="56" t="s">
        <v>25271</v>
      </c>
      <c r="CM16551" s="56" t="s">
        <v>213</v>
      </c>
      <c r="CN16551" s="56" t="s">
        <v>213</v>
      </c>
      <c r="CO16551" s="52"/>
      <c r="CP16551" s="52"/>
      <c r="CQ16551" s="52"/>
      <c r="CR16551" s="52"/>
      <c r="CS16551" s="52"/>
      <c r="CT16551" s="52"/>
      <c r="CU16551" s="33"/>
      <c r="CV16551" s="33"/>
    </row>
    <row r="16552" spans="74:100">
      <c r="BV16552" s="62"/>
      <c r="BW16552" s="62"/>
      <c r="BX16552" s="62"/>
      <c r="BY16552" s="62"/>
      <c r="BZ16552" s="62"/>
      <c r="CA16552" s="62"/>
      <c r="CB16552" s="62"/>
      <c r="CC16552" s="62"/>
      <c r="CD16552" s="62"/>
      <c r="CE16552" s="62"/>
      <c r="CF16552" s="62"/>
      <c r="CL16552" s="56" t="s">
        <v>25272</v>
      </c>
      <c r="CM16552" s="56" t="s">
        <v>213</v>
      </c>
      <c r="CN16552" s="56" t="s">
        <v>213</v>
      </c>
      <c r="CO16552" s="52"/>
      <c r="CP16552" s="52"/>
      <c r="CQ16552" s="52"/>
      <c r="CR16552" s="52"/>
      <c r="CS16552" s="52"/>
      <c r="CT16552" s="52"/>
      <c r="CU16552" s="33"/>
      <c r="CV16552" s="33"/>
    </row>
    <row r="16553" spans="74:100">
      <c r="BV16553" s="62"/>
      <c r="BW16553" s="62"/>
      <c r="BX16553" s="62"/>
      <c r="BY16553" s="62"/>
      <c r="BZ16553" s="62"/>
      <c r="CA16553" s="62"/>
      <c r="CB16553" s="62"/>
      <c r="CC16553" s="62"/>
      <c r="CD16553" s="62"/>
      <c r="CE16553" s="62"/>
      <c r="CF16553" s="62"/>
      <c r="CL16553" s="56" t="s">
        <v>3553</v>
      </c>
      <c r="CM16553" s="56" t="s">
        <v>213</v>
      </c>
      <c r="CN16553" s="56" t="s">
        <v>213</v>
      </c>
      <c r="CO16553" s="52"/>
      <c r="CP16553" s="52"/>
      <c r="CQ16553" s="52"/>
      <c r="CR16553" s="52"/>
      <c r="CS16553" s="52"/>
      <c r="CT16553" s="52"/>
      <c r="CU16553" s="33"/>
      <c r="CV16553" s="33"/>
    </row>
    <row r="16554" spans="74:100">
      <c r="BV16554" s="62"/>
      <c r="BW16554" s="62"/>
      <c r="BX16554" s="62"/>
      <c r="BY16554" s="62"/>
      <c r="BZ16554" s="62"/>
      <c r="CA16554" s="62"/>
      <c r="CB16554" s="62"/>
      <c r="CC16554" s="62"/>
      <c r="CD16554" s="62"/>
      <c r="CE16554" s="62"/>
      <c r="CF16554" s="62"/>
      <c r="CL16554" s="35" t="s">
        <v>8096</v>
      </c>
      <c r="CM16554" s="35" t="s">
        <v>217</v>
      </c>
      <c r="CN16554" s="35" t="s">
        <v>217</v>
      </c>
      <c r="CO16554" s="52"/>
      <c r="CP16554" s="52"/>
      <c r="CQ16554" s="52"/>
      <c r="CR16554" s="52"/>
      <c r="CS16554" s="52"/>
      <c r="CT16554" s="52"/>
      <c r="CU16554" s="33"/>
      <c r="CV16554" s="33"/>
    </row>
    <row r="16555" spans="74:100">
      <c r="BV16555" s="62"/>
      <c r="BW16555" s="62"/>
      <c r="BX16555" s="62"/>
      <c r="BY16555" s="62"/>
      <c r="BZ16555" s="62"/>
      <c r="CA16555" s="62"/>
      <c r="CB16555" s="62"/>
      <c r="CC16555" s="62"/>
      <c r="CD16555" s="62"/>
      <c r="CE16555" s="62"/>
      <c r="CF16555" s="62"/>
      <c r="CL16555" s="56" t="s">
        <v>23598</v>
      </c>
      <c r="CM16555" s="56" t="s">
        <v>214</v>
      </c>
      <c r="CN16555" s="56" t="s">
        <v>214</v>
      </c>
      <c r="CO16555" s="52"/>
      <c r="CP16555" s="52"/>
      <c r="CQ16555" s="52"/>
      <c r="CR16555" s="52"/>
      <c r="CS16555" s="52"/>
      <c r="CT16555" s="52"/>
      <c r="CU16555" s="33"/>
      <c r="CV16555" s="33"/>
    </row>
    <row r="16556" spans="74:100">
      <c r="BV16556" s="62"/>
      <c r="BW16556" s="62"/>
      <c r="BX16556" s="62"/>
      <c r="BY16556" s="62"/>
      <c r="BZ16556" s="62"/>
      <c r="CA16556" s="62"/>
      <c r="CB16556" s="62"/>
      <c r="CC16556" s="62"/>
      <c r="CD16556" s="62"/>
      <c r="CE16556" s="62"/>
      <c r="CF16556" s="62"/>
      <c r="CL16556" s="56" t="s">
        <v>8105</v>
      </c>
      <c r="CM16556" s="56" t="s">
        <v>216</v>
      </c>
      <c r="CN16556" s="56" t="s">
        <v>216</v>
      </c>
      <c r="CO16556" s="52"/>
      <c r="CP16556" s="52"/>
      <c r="CQ16556" s="52"/>
      <c r="CR16556" s="52"/>
      <c r="CS16556" s="52"/>
      <c r="CT16556" s="52"/>
      <c r="CU16556" s="33"/>
      <c r="CV16556" s="33"/>
    </row>
    <row r="16557" spans="74:100">
      <c r="BV16557" s="62"/>
      <c r="BW16557" s="62"/>
      <c r="BX16557" s="62"/>
      <c r="BY16557" s="62"/>
      <c r="BZ16557" s="62"/>
      <c r="CA16557" s="62"/>
      <c r="CB16557" s="62"/>
      <c r="CC16557" s="62"/>
      <c r="CD16557" s="62"/>
      <c r="CE16557" s="62"/>
      <c r="CF16557" s="62"/>
      <c r="CL16557" s="56" t="s">
        <v>23599</v>
      </c>
      <c r="CM16557" s="56" t="s">
        <v>216</v>
      </c>
      <c r="CN16557" s="56" t="s">
        <v>216</v>
      </c>
      <c r="CO16557" s="52"/>
      <c r="CP16557" s="52"/>
      <c r="CQ16557" s="52"/>
      <c r="CR16557" s="52"/>
      <c r="CS16557" s="52"/>
      <c r="CT16557" s="52"/>
      <c r="CU16557" s="33"/>
      <c r="CV16557" s="33"/>
    </row>
    <row r="16558" spans="74:100">
      <c r="BV16558" s="62"/>
      <c r="BW16558" s="62"/>
      <c r="BX16558" s="62"/>
      <c r="BY16558" s="62"/>
      <c r="BZ16558" s="62"/>
      <c r="CA16558" s="62"/>
      <c r="CB16558" s="62"/>
      <c r="CC16558" s="62"/>
      <c r="CD16558" s="62"/>
      <c r="CE16558" s="62"/>
      <c r="CF16558" s="62"/>
      <c r="CL16558" s="56" t="s">
        <v>23599</v>
      </c>
      <c r="CM16558" s="56" t="s">
        <v>216</v>
      </c>
      <c r="CN16558" s="56" t="s">
        <v>216</v>
      </c>
      <c r="CO16558" s="52"/>
      <c r="CP16558" s="52"/>
      <c r="CQ16558" s="52"/>
      <c r="CR16558" s="52"/>
      <c r="CS16558" s="52"/>
      <c r="CT16558" s="52"/>
      <c r="CU16558" s="33"/>
      <c r="CV16558" s="33"/>
    </row>
    <row r="16559" spans="74:100">
      <c r="BV16559" s="62"/>
      <c r="BW16559" s="62"/>
      <c r="BX16559" s="62"/>
      <c r="BY16559" s="62"/>
      <c r="BZ16559" s="62"/>
      <c r="CA16559" s="62"/>
      <c r="CB16559" s="62"/>
      <c r="CC16559" s="62"/>
      <c r="CD16559" s="62"/>
      <c r="CE16559" s="62"/>
      <c r="CF16559" s="62"/>
      <c r="CL16559" s="35" t="s">
        <v>9961</v>
      </c>
      <c r="CM16559" s="35" t="s">
        <v>217</v>
      </c>
      <c r="CN16559" s="35" t="s">
        <v>217</v>
      </c>
      <c r="CO16559" s="52"/>
      <c r="CP16559" s="52"/>
      <c r="CQ16559" s="52"/>
      <c r="CR16559" s="52"/>
      <c r="CS16559" s="52"/>
      <c r="CT16559" s="52"/>
      <c r="CU16559" s="33"/>
      <c r="CV16559" s="33"/>
    </row>
    <row r="16560" spans="74:100">
      <c r="BV16560" s="62"/>
      <c r="BW16560" s="62"/>
      <c r="BX16560" s="62"/>
      <c r="BY16560" s="62"/>
      <c r="BZ16560" s="62"/>
      <c r="CA16560" s="62"/>
      <c r="CB16560" s="62"/>
      <c r="CC16560" s="62"/>
      <c r="CD16560" s="62"/>
      <c r="CE16560" s="62"/>
      <c r="CF16560" s="62"/>
      <c r="CL16560" s="35" t="s">
        <v>9962</v>
      </c>
      <c r="CM16560" s="35" t="s">
        <v>217</v>
      </c>
      <c r="CN16560" s="35" t="s">
        <v>217</v>
      </c>
      <c r="CO16560" s="52"/>
      <c r="CP16560" s="52"/>
      <c r="CQ16560" s="52"/>
      <c r="CR16560" s="52"/>
      <c r="CS16560" s="52"/>
      <c r="CT16560" s="52"/>
      <c r="CU16560" s="33"/>
      <c r="CV16560" s="33"/>
    </row>
    <row r="16561" spans="74:100">
      <c r="BV16561" s="62"/>
      <c r="BW16561" s="62"/>
      <c r="BX16561" s="62"/>
      <c r="BY16561" s="62"/>
      <c r="BZ16561" s="62"/>
      <c r="CA16561" s="62"/>
      <c r="CB16561" s="62"/>
      <c r="CC16561" s="62"/>
      <c r="CD16561" s="62"/>
      <c r="CE16561" s="62"/>
      <c r="CF16561" s="62"/>
      <c r="CL16561" s="35" t="s">
        <v>9965</v>
      </c>
      <c r="CM16561" s="35" t="s">
        <v>217</v>
      </c>
      <c r="CN16561" s="35" t="s">
        <v>217</v>
      </c>
      <c r="CO16561" s="52"/>
      <c r="CP16561" s="52"/>
      <c r="CQ16561" s="52"/>
      <c r="CR16561" s="52"/>
      <c r="CS16561" s="52"/>
      <c r="CT16561" s="52"/>
      <c r="CU16561" s="33"/>
      <c r="CV16561" s="33"/>
    </row>
    <row r="16562" spans="74:100">
      <c r="BV16562" s="62"/>
      <c r="BW16562" s="62"/>
      <c r="BX16562" s="62"/>
      <c r="BY16562" s="62"/>
      <c r="BZ16562" s="62"/>
      <c r="CA16562" s="62"/>
      <c r="CB16562" s="62"/>
      <c r="CC16562" s="62"/>
      <c r="CD16562" s="62"/>
      <c r="CE16562" s="62"/>
      <c r="CF16562" s="62"/>
      <c r="CL16562" s="56" t="s">
        <v>8172</v>
      </c>
      <c r="CM16562" s="56" t="s">
        <v>214</v>
      </c>
      <c r="CN16562" s="56" t="s">
        <v>214</v>
      </c>
      <c r="CO16562" s="52"/>
      <c r="CP16562" s="52"/>
      <c r="CQ16562" s="52"/>
      <c r="CR16562" s="52"/>
      <c r="CS16562" s="52"/>
      <c r="CT16562" s="52"/>
      <c r="CU16562" s="33"/>
      <c r="CV16562" s="33"/>
    </row>
    <row r="16563" spans="74:100">
      <c r="BV16563" s="62"/>
      <c r="BW16563" s="62"/>
      <c r="BX16563" s="62"/>
      <c r="BY16563" s="62"/>
      <c r="BZ16563" s="62"/>
      <c r="CA16563" s="62"/>
      <c r="CB16563" s="62"/>
      <c r="CC16563" s="62"/>
      <c r="CD16563" s="62"/>
      <c r="CE16563" s="62"/>
      <c r="CF16563" s="62"/>
      <c r="CL16563" s="56" t="s">
        <v>3556</v>
      </c>
      <c r="CM16563" s="56" t="s">
        <v>214</v>
      </c>
      <c r="CN16563" s="56" t="s">
        <v>214</v>
      </c>
      <c r="CO16563" s="52"/>
      <c r="CP16563" s="52"/>
      <c r="CQ16563" s="52"/>
      <c r="CR16563" s="52"/>
      <c r="CS16563" s="52"/>
      <c r="CT16563" s="52"/>
      <c r="CU16563" s="33"/>
      <c r="CV16563" s="33"/>
    </row>
    <row r="16564" spans="74:100">
      <c r="BV16564" s="62"/>
      <c r="BW16564" s="62"/>
      <c r="BX16564" s="62"/>
      <c r="BY16564" s="62"/>
      <c r="BZ16564" s="62"/>
      <c r="CA16564" s="62"/>
      <c r="CB16564" s="62"/>
      <c r="CC16564" s="62"/>
      <c r="CD16564" s="62"/>
      <c r="CE16564" s="62"/>
      <c r="CF16564" s="62"/>
      <c r="CL16564" s="56" t="s">
        <v>3557</v>
      </c>
      <c r="CM16564" s="56" t="s">
        <v>214</v>
      </c>
      <c r="CN16564" s="56" t="s">
        <v>214</v>
      </c>
      <c r="CO16564" s="52"/>
      <c r="CP16564" s="52"/>
      <c r="CQ16564" s="52"/>
      <c r="CR16564" s="52"/>
      <c r="CS16564" s="52"/>
      <c r="CT16564" s="52"/>
      <c r="CU16564" s="33"/>
      <c r="CV16564" s="33"/>
    </row>
    <row r="16565" spans="74:100">
      <c r="BV16565" s="62"/>
      <c r="BW16565" s="62"/>
      <c r="BX16565" s="62"/>
      <c r="BY16565" s="62"/>
      <c r="BZ16565" s="62"/>
      <c r="CA16565" s="62"/>
      <c r="CB16565" s="62"/>
      <c r="CC16565" s="62"/>
      <c r="CD16565" s="62"/>
      <c r="CE16565" s="62"/>
      <c r="CF16565" s="62"/>
      <c r="CL16565" s="56" t="s">
        <v>8115</v>
      </c>
      <c r="CM16565" s="56" t="s">
        <v>214</v>
      </c>
      <c r="CN16565" s="56" t="s">
        <v>214</v>
      </c>
      <c r="CO16565" s="52"/>
      <c r="CP16565" s="52"/>
      <c r="CQ16565" s="52"/>
      <c r="CR16565" s="52"/>
      <c r="CS16565" s="52"/>
      <c r="CT16565" s="52"/>
      <c r="CU16565" s="33"/>
      <c r="CV16565" s="33"/>
    </row>
    <row r="16566" spans="74:100">
      <c r="BV16566" s="62"/>
      <c r="BW16566" s="62"/>
      <c r="BX16566" s="62"/>
      <c r="BY16566" s="62"/>
      <c r="BZ16566" s="62"/>
      <c r="CA16566" s="62"/>
      <c r="CB16566" s="62"/>
      <c r="CC16566" s="62"/>
      <c r="CD16566" s="62"/>
      <c r="CE16566" s="62"/>
      <c r="CF16566" s="62"/>
      <c r="CL16566" s="56" t="s">
        <v>8116</v>
      </c>
      <c r="CM16566" s="56" t="s">
        <v>214</v>
      </c>
      <c r="CN16566" s="56" t="s">
        <v>214</v>
      </c>
      <c r="CO16566" s="52"/>
      <c r="CP16566" s="52"/>
      <c r="CQ16566" s="52"/>
      <c r="CR16566" s="52"/>
      <c r="CS16566" s="52"/>
      <c r="CT16566" s="52"/>
      <c r="CU16566" s="33"/>
      <c r="CV16566" s="33"/>
    </row>
    <row r="16567" spans="74:100">
      <c r="BV16567" s="62"/>
      <c r="BW16567" s="62"/>
      <c r="BX16567" s="62"/>
      <c r="BY16567" s="62"/>
      <c r="BZ16567" s="62"/>
      <c r="CA16567" s="62"/>
      <c r="CB16567" s="62"/>
      <c r="CC16567" s="62"/>
      <c r="CD16567" s="62"/>
      <c r="CE16567" s="62"/>
      <c r="CF16567" s="62"/>
      <c r="CL16567" s="56" t="s">
        <v>8117</v>
      </c>
      <c r="CM16567" s="56" t="s">
        <v>214</v>
      </c>
      <c r="CN16567" s="56" t="s">
        <v>214</v>
      </c>
      <c r="CO16567" s="52"/>
      <c r="CP16567" s="52"/>
      <c r="CQ16567" s="52"/>
      <c r="CR16567" s="52"/>
      <c r="CS16567" s="52"/>
      <c r="CT16567" s="52"/>
      <c r="CU16567" s="33"/>
      <c r="CV16567" s="33"/>
    </row>
    <row r="16568" spans="74:100">
      <c r="BV16568" s="62"/>
      <c r="BW16568" s="62"/>
      <c r="BX16568" s="62"/>
      <c r="BY16568" s="62"/>
      <c r="BZ16568" s="62"/>
      <c r="CA16568" s="62"/>
      <c r="CB16568" s="62"/>
      <c r="CC16568" s="62"/>
      <c r="CD16568" s="62"/>
      <c r="CE16568" s="62"/>
      <c r="CF16568" s="62"/>
      <c r="CL16568" s="56" t="s">
        <v>8123</v>
      </c>
      <c r="CM16568" s="56" t="s">
        <v>214</v>
      </c>
      <c r="CN16568" s="56" t="s">
        <v>214</v>
      </c>
      <c r="CO16568" s="52"/>
      <c r="CP16568" s="52"/>
      <c r="CQ16568" s="52"/>
      <c r="CR16568" s="52"/>
      <c r="CS16568" s="52"/>
      <c r="CT16568" s="52"/>
      <c r="CU16568" s="33"/>
      <c r="CV16568" s="33"/>
    </row>
    <row r="16569" spans="74:100">
      <c r="BV16569" s="62"/>
      <c r="BW16569" s="62"/>
      <c r="BX16569" s="62"/>
      <c r="BY16569" s="62"/>
      <c r="BZ16569" s="62"/>
      <c r="CA16569" s="62"/>
      <c r="CB16569" s="62"/>
      <c r="CC16569" s="62"/>
      <c r="CD16569" s="62"/>
      <c r="CE16569" s="62"/>
      <c r="CF16569" s="62"/>
      <c r="CL16569" s="56" t="s">
        <v>8124</v>
      </c>
      <c r="CM16569" s="56" t="s">
        <v>216</v>
      </c>
      <c r="CN16569" s="56" t="s">
        <v>216</v>
      </c>
      <c r="CO16569" s="52"/>
      <c r="CP16569" s="52"/>
      <c r="CQ16569" s="52"/>
      <c r="CR16569" s="52"/>
      <c r="CS16569" s="52"/>
      <c r="CT16569" s="52"/>
      <c r="CU16569" s="33"/>
      <c r="CV16569" s="33"/>
    </row>
    <row r="16570" spans="74:100">
      <c r="BV16570" s="62"/>
      <c r="BW16570" s="62"/>
      <c r="BX16570" s="62"/>
      <c r="BY16570" s="62"/>
      <c r="BZ16570" s="62"/>
      <c r="CA16570" s="62"/>
      <c r="CB16570" s="62"/>
      <c r="CC16570" s="62"/>
      <c r="CD16570" s="62"/>
      <c r="CE16570" s="62"/>
      <c r="CF16570" s="62"/>
      <c r="CL16570" s="35" t="s">
        <v>8125</v>
      </c>
      <c r="CM16570" s="35" t="s">
        <v>217</v>
      </c>
      <c r="CN16570" s="35" t="s">
        <v>217</v>
      </c>
      <c r="CO16570" s="52"/>
      <c r="CP16570" s="52"/>
      <c r="CQ16570" s="52"/>
      <c r="CR16570" s="52"/>
      <c r="CS16570" s="52"/>
      <c r="CT16570" s="52"/>
      <c r="CU16570" s="33"/>
      <c r="CV16570" s="33"/>
    </row>
    <row r="16571" spans="74:100">
      <c r="BV16571" s="62"/>
      <c r="BW16571" s="62"/>
      <c r="BX16571" s="62"/>
      <c r="BY16571" s="62"/>
      <c r="BZ16571" s="62"/>
      <c r="CA16571" s="62"/>
      <c r="CB16571" s="62"/>
      <c r="CC16571" s="62"/>
      <c r="CD16571" s="62"/>
      <c r="CE16571" s="62"/>
      <c r="CF16571" s="62"/>
      <c r="CL16571" s="56" t="s">
        <v>8126</v>
      </c>
      <c r="CM16571" s="56" t="s">
        <v>213</v>
      </c>
      <c r="CN16571" s="56" t="s">
        <v>213</v>
      </c>
      <c r="CO16571" s="52"/>
      <c r="CP16571" s="52"/>
      <c r="CQ16571" s="52"/>
      <c r="CR16571" s="52"/>
      <c r="CS16571" s="52"/>
      <c r="CT16571" s="52"/>
      <c r="CU16571" s="33"/>
      <c r="CV16571" s="33"/>
    </row>
    <row r="16572" spans="74:100">
      <c r="BV16572" s="62"/>
      <c r="BW16572" s="62"/>
      <c r="BX16572" s="62"/>
      <c r="BY16572" s="62"/>
      <c r="BZ16572" s="62"/>
      <c r="CA16572" s="62"/>
      <c r="CB16572" s="62"/>
      <c r="CC16572" s="62"/>
      <c r="CD16572" s="62"/>
      <c r="CE16572" s="62"/>
      <c r="CF16572" s="62"/>
      <c r="CL16572" s="56" t="s">
        <v>8127</v>
      </c>
      <c r="CM16572" s="56" t="s">
        <v>213</v>
      </c>
      <c r="CN16572" s="56" t="s">
        <v>213</v>
      </c>
      <c r="CO16572" s="52"/>
      <c r="CP16572" s="52"/>
      <c r="CQ16572" s="52"/>
      <c r="CR16572" s="52"/>
      <c r="CS16572" s="52"/>
      <c r="CT16572" s="52"/>
      <c r="CU16572" s="33"/>
      <c r="CV16572" s="33"/>
    </row>
    <row r="16573" spans="74:100">
      <c r="BV16573" s="62"/>
      <c r="BW16573" s="62"/>
      <c r="BX16573" s="62"/>
      <c r="BY16573" s="62"/>
      <c r="BZ16573" s="62"/>
      <c r="CA16573" s="62"/>
      <c r="CB16573" s="62"/>
      <c r="CC16573" s="62"/>
      <c r="CD16573" s="62"/>
      <c r="CE16573" s="62"/>
      <c r="CF16573" s="62"/>
      <c r="CL16573" s="56" t="s">
        <v>8128</v>
      </c>
      <c r="CM16573" s="56" t="s">
        <v>213</v>
      </c>
      <c r="CN16573" s="56" t="s">
        <v>213</v>
      </c>
      <c r="CO16573" s="52"/>
      <c r="CP16573" s="52"/>
      <c r="CQ16573" s="52"/>
      <c r="CR16573" s="52"/>
      <c r="CS16573" s="52"/>
      <c r="CT16573" s="52"/>
      <c r="CU16573" s="33"/>
      <c r="CV16573" s="33"/>
    </row>
    <row r="16574" spans="74:100">
      <c r="BV16574" s="62"/>
      <c r="BW16574" s="62"/>
      <c r="BX16574" s="62"/>
      <c r="BY16574" s="62"/>
      <c r="BZ16574" s="62"/>
      <c r="CA16574" s="62"/>
      <c r="CB16574" s="62"/>
      <c r="CC16574" s="62"/>
      <c r="CD16574" s="62"/>
      <c r="CE16574" s="62"/>
      <c r="CF16574" s="62"/>
      <c r="CL16574" s="56" t="s">
        <v>8129</v>
      </c>
      <c r="CM16574" s="56" t="s">
        <v>213</v>
      </c>
      <c r="CN16574" s="56" t="s">
        <v>213</v>
      </c>
      <c r="CO16574" s="52"/>
      <c r="CP16574" s="52"/>
      <c r="CQ16574" s="52"/>
      <c r="CR16574" s="52"/>
      <c r="CS16574" s="52"/>
      <c r="CT16574" s="52"/>
      <c r="CU16574" s="33"/>
      <c r="CV16574" s="33"/>
    </row>
    <row r="16575" spans="74:100">
      <c r="BV16575" s="62"/>
      <c r="BW16575" s="62"/>
      <c r="BX16575" s="62"/>
      <c r="BY16575" s="62"/>
      <c r="BZ16575" s="62"/>
      <c r="CA16575" s="62"/>
      <c r="CB16575" s="62"/>
      <c r="CC16575" s="62"/>
      <c r="CD16575" s="62"/>
      <c r="CE16575" s="62"/>
      <c r="CF16575" s="62"/>
      <c r="CL16575" s="56" t="s">
        <v>8130</v>
      </c>
      <c r="CM16575" s="56" t="s">
        <v>213</v>
      </c>
      <c r="CN16575" s="56" t="s">
        <v>213</v>
      </c>
      <c r="CO16575" s="52"/>
      <c r="CP16575" s="52"/>
      <c r="CQ16575" s="52"/>
      <c r="CR16575" s="52"/>
      <c r="CS16575" s="52"/>
      <c r="CT16575" s="52"/>
      <c r="CU16575" s="33"/>
      <c r="CV16575" s="33"/>
    </row>
    <row r="16576" spans="74:100">
      <c r="BV16576" s="62"/>
      <c r="BW16576" s="62"/>
      <c r="BX16576" s="62"/>
      <c r="BY16576" s="62"/>
      <c r="BZ16576" s="62"/>
      <c r="CA16576" s="62"/>
      <c r="CB16576" s="62"/>
      <c r="CC16576" s="62"/>
      <c r="CD16576" s="62"/>
      <c r="CE16576" s="62"/>
      <c r="CF16576" s="62"/>
      <c r="CL16576" s="56" t="s">
        <v>8131</v>
      </c>
      <c r="CM16576" s="56" t="s">
        <v>213</v>
      </c>
      <c r="CN16576" s="56" t="s">
        <v>213</v>
      </c>
      <c r="CO16576" s="52"/>
      <c r="CP16576" s="52"/>
      <c r="CQ16576" s="52"/>
      <c r="CR16576" s="52"/>
      <c r="CS16576" s="52"/>
      <c r="CT16576" s="52"/>
      <c r="CU16576" s="33"/>
      <c r="CV16576" s="33"/>
    </row>
    <row r="16577" spans="74:100">
      <c r="BV16577" s="62"/>
      <c r="BW16577" s="62"/>
      <c r="BX16577" s="62"/>
      <c r="BY16577" s="62"/>
      <c r="BZ16577" s="62"/>
      <c r="CA16577" s="62"/>
      <c r="CB16577" s="62"/>
      <c r="CC16577" s="62"/>
      <c r="CD16577" s="62"/>
      <c r="CE16577" s="62"/>
      <c r="CF16577" s="62"/>
      <c r="CL16577" s="56" t="s">
        <v>947</v>
      </c>
      <c r="CM16577" s="56" t="s">
        <v>214</v>
      </c>
      <c r="CN16577" s="56" t="s">
        <v>214</v>
      </c>
      <c r="CO16577" s="52"/>
      <c r="CP16577" s="52"/>
      <c r="CQ16577" s="52"/>
      <c r="CR16577" s="52"/>
      <c r="CS16577" s="52"/>
      <c r="CT16577" s="52"/>
      <c r="CU16577" s="33"/>
      <c r="CV16577" s="33"/>
    </row>
    <row r="16578" spans="74:100">
      <c r="BV16578" s="62"/>
      <c r="BW16578" s="62"/>
      <c r="BX16578" s="62"/>
      <c r="BY16578" s="62"/>
      <c r="BZ16578" s="62"/>
      <c r="CA16578" s="62"/>
      <c r="CB16578" s="62"/>
      <c r="CC16578" s="62"/>
      <c r="CD16578" s="62"/>
      <c r="CE16578" s="62"/>
      <c r="CF16578" s="62"/>
      <c r="CL16578" s="56" t="s">
        <v>948</v>
      </c>
      <c r="CM16578" s="56" t="s">
        <v>214</v>
      </c>
      <c r="CN16578" s="56" t="s">
        <v>214</v>
      </c>
      <c r="CO16578" s="52"/>
      <c r="CP16578" s="52"/>
      <c r="CQ16578" s="52"/>
      <c r="CR16578" s="52"/>
      <c r="CS16578" s="52"/>
      <c r="CT16578" s="52"/>
      <c r="CU16578" s="33"/>
      <c r="CV16578" s="33"/>
    </row>
    <row r="16579" spans="74:100">
      <c r="BV16579" s="62"/>
      <c r="BW16579" s="62"/>
      <c r="BX16579" s="62"/>
      <c r="BY16579" s="62"/>
      <c r="BZ16579" s="62"/>
      <c r="CA16579" s="62"/>
      <c r="CB16579" s="62"/>
      <c r="CC16579" s="62"/>
      <c r="CD16579" s="62"/>
      <c r="CE16579" s="62"/>
      <c r="CF16579" s="62"/>
      <c r="CL16579" s="56" t="s">
        <v>8133</v>
      </c>
      <c r="CM16579" s="56" t="s">
        <v>214</v>
      </c>
      <c r="CN16579" s="56" t="s">
        <v>214</v>
      </c>
      <c r="CO16579" s="52"/>
      <c r="CP16579" s="52"/>
      <c r="CQ16579" s="52"/>
      <c r="CR16579" s="52"/>
      <c r="CS16579" s="52"/>
      <c r="CT16579" s="52"/>
      <c r="CU16579" s="33"/>
      <c r="CV16579" s="33"/>
    </row>
    <row r="16580" spans="74:100">
      <c r="BV16580" s="62"/>
      <c r="BW16580" s="62"/>
      <c r="BX16580" s="62"/>
      <c r="BY16580" s="62"/>
      <c r="BZ16580" s="62"/>
      <c r="CA16580" s="62"/>
      <c r="CB16580" s="62"/>
      <c r="CC16580" s="62"/>
      <c r="CD16580" s="62"/>
      <c r="CE16580" s="62"/>
      <c r="CF16580" s="62"/>
      <c r="CL16580" s="56" t="s">
        <v>8134</v>
      </c>
      <c r="CM16580" s="56" t="s">
        <v>214</v>
      </c>
      <c r="CN16580" s="56" t="s">
        <v>214</v>
      </c>
      <c r="CO16580" s="52"/>
      <c r="CP16580" s="52"/>
      <c r="CQ16580" s="52"/>
      <c r="CR16580" s="52"/>
      <c r="CS16580" s="52"/>
      <c r="CT16580" s="52"/>
      <c r="CU16580" s="33"/>
      <c r="CV16580" s="33"/>
    </row>
    <row r="16581" spans="74:100">
      <c r="BV16581" s="62"/>
      <c r="BW16581" s="62"/>
      <c r="BX16581" s="62"/>
      <c r="BY16581" s="62"/>
      <c r="BZ16581" s="62"/>
      <c r="CA16581" s="62"/>
      <c r="CB16581" s="62"/>
      <c r="CC16581" s="62"/>
      <c r="CD16581" s="62"/>
      <c r="CE16581" s="62"/>
      <c r="CF16581" s="62"/>
      <c r="CL16581" s="56" t="s">
        <v>8135</v>
      </c>
      <c r="CM16581" s="56" t="s">
        <v>214</v>
      </c>
      <c r="CN16581" s="56" t="s">
        <v>214</v>
      </c>
      <c r="CO16581" s="52"/>
      <c r="CP16581" s="52"/>
      <c r="CQ16581" s="52"/>
      <c r="CR16581" s="52"/>
      <c r="CS16581" s="52"/>
      <c r="CT16581" s="52"/>
      <c r="CU16581" s="33"/>
      <c r="CV16581" s="33"/>
    </row>
    <row r="16582" spans="74:100">
      <c r="BV16582" s="62"/>
      <c r="BW16582" s="62"/>
      <c r="BX16582" s="62"/>
      <c r="BY16582" s="62"/>
      <c r="BZ16582" s="62"/>
      <c r="CA16582" s="62"/>
      <c r="CB16582" s="62"/>
      <c r="CC16582" s="62"/>
      <c r="CD16582" s="62"/>
      <c r="CE16582" s="62"/>
      <c r="CF16582" s="62"/>
      <c r="CL16582" s="56" t="s">
        <v>8136</v>
      </c>
      <c r="CM16582" s="56" t="s">
        <v>214</v>
      </c>
      <c r="CN16582" s="56" t="s">
        <v>214</v>
      </c>
      <c r="CO16582" s="52"/>
      <c r="CP16582" s="52"/>
      <c r="CQ16582" s="52"/>
      <c r="CR16582" s="52"/>
      <c r="CS16582" s="52"/>
      <c r="CT16582" s="52"/>
      <c r="CU16582" s="33"/>
      <c r="CV16582" s="33"/>
    </row>
    <row r="16583" spans="74:100">
      <c r="BV16583" s="62"/>
      <c r="BW16583" s="62"/>
      <c r="BX16583" s="62"/>
      <c r="BY16583" s="62"/>
      <c r="BZ16583" s="62"/>
      <c r="CA16583" s="62"/>
      <c r="CB16583" s="62"/>
      <c r="CC16583" s="62"/>
      <c r="CD16583" s="62"/>
      <c r="CE16583" s="62"/>
      <c r="CF16583" s="62"/>
      <c r="CL16583" s="56" t="s">
        <v>8137</v>
      </c>
      <c r="CM16583" s="56" t="s">
        <v>214</v>
      </c>
      <c r="CN16583" s="56" t="s">
        <v>214</v>
      </c>
      <c r="CO16583" s="52"/>
      <c r="CP16583" s="52"/>
      <c r="CQ16583" s="52"/>
      <c r="CR16583" s="52"/>
      <c r="CS16583" s="52"/>
      <c r="CT16583" s="52"/>
      <c r="CU16583" s="33"/>
      <c r="CV16583" s="33"/>
    </row>
    <row r="16584" spans="74:100">
      <c r="BV16584" s="62"/>
      <c r="BW16584" s="62"/>
      <c r="BX16584" s="62"/>
      <c r="BY16584" s="62"/>
      <c r="BZ16584" s="62"/>
      <c r="CA16584" s="62"/>
      <c r="CB16584" s="62"/>
      <c r="CC16584" s="62"/>
      <c r="CD16584" s="62"/>
      <c r="CE16584" s="62"/>
      <c r="CF16584" s="62"/>
      <c r="CL16584" s="56" t="s">
        <v>8138</v>
      </c>
      <c r="CM16584" s="56" t="s">
        <v>214</v>
      </c>
      <c r="CN16584" s="56" t="s">
        <v>214</v>
      </c>
      <c r="CO16584" s="52"/>
      <c r="CP16584" s="52"/>
      <c r="CQ16584" s="52"/>
      <c r="CR16584" s="52"/>
      <c r="CS16584" s="52"/>
      <c r="CT16584" s="52"/>
      <c r="CU16584" s="33"/>
      <c r="CV16584" s="33"/>
    </row>
    <row r="16585" spans="74:100">
      <c r="BV16585" s="62"/>
      <c r="BW16585" s="62"/>
      <c r="BX16585" s="62"/>
      <c r="BY16585" s="62"/>
      <c r="BZ16585" s="62"/>
      <c r="CA16585" s="62"/>
      <c r="CB16585" s="62"/>
      <c r="CC16585" s="62"/>
      <c r="CD16585" s="62"/>
      <c r="CE16585" s="62"/>
      <c r="CF16585" s="62"/>
      <c r="CL16585" s="56" t="s">
        <v>8139</v>
      </c>
      <c r="CM16585" s="56" t="s">
        <v>214</v>
      </c>
      <c r="CN16585" s="56" t="s">
        <v>214</v>
      </c>
      <c r="CO16585" s="52"/>
      <c r="CP16585" s="52"/>
      <c r="CQ16585" s="52"/>
      <c r="CR16585" s="52"/>
      <c r="CS16585" s="52"/>
      <c r="CT16585" s="52"/>
      <c r="CU16585" s="33"/>
      <c r="CV16585" s="33"/>
    </row>
    <row r="16586" spans="74:100">
      <c r="BV16586" s="62"/>
      <c r="BW16586" s="62"/>
      <c r="BX16586" s="62"/>
      <c r="BY16586" s="62"/>
      <c r="BZ16586" s="62"/>
      <c r="CA16586" s="62"/>
      <c r="CB16586" s="62"/>
      <c r="CC16586" s="62"/>
      <c r="CD16586" s="62"/>
      <c r="CE16586" s="62"/>
      <c r="CF16586" s="62"/>
      <c r="CL16586" s="56" t="s">
        <v>8140</v>
      </c>
      <c r="CM16586" s="56" t="s">
        <v>214</v>
      </c>
      <c r="CN16586" s="56" t="s">
        <v>214</v>
      </c>
      <c r="CO16586" s="52"/>
      <c r="CP16586" s="52"/>
      <c r="CQ16586" s="52"/>
      <c r="CR16586" s="52"/>
      <c r="CS16586" s="52"/>
      <c r="CT16586" s="52"/>
      <c r="CU16586" s="33"/>
      <c r="CV16586" s="33"/>
    </row>
    <row r="16587" spans="74:100">
      <c r="BV16587" s="62"/>
      <c r="BW16587" s="62"/>
      <c r="BX16587" s="62"/>
      <c r="BY16587" s="62"/>
      <c r="BZ16587" s="62"/>
      <c r="CA16587" s="62"/>
      <c r="CB16587" s="62"/>
      <c r="CC16587" s="62"/>
      <c r="CD16587" s="62"/>
      <c r="CE16587" s="62"/>
      <c r="CF16587" s="62"/>
      <c r="CL16587" s="56" t="s">
        <v>949</v>
      </c>
      <c r="CM16587" s="56" t="s">
        <v>213</v>
      </c>
      <c r="CN16587" s="56" t="s">
        <v>213</v>
      </c>
      <c r="CO16587" s="52"/>
      <c r="CP16587" s="52"/>
      <c r="CQ16587" s="52"/>
      <c r="CR16587" s="52"/>
      <c r="CS16587" s="52"/>
      <c r="CT16587" s="52"/>
      <c r="CU16587" s="33"/>
      <c r="CV16587" s="33"/>
    </row>
    <row r="16588" spans="74:100">
      <c r="BV16588" s="62"/>
      <c r="BW16588" s="62"/>
      <c r="BX16588" s="62"/>
      <c r="BY16588" s="62"/>
      <c r="BZ16588" s="62"/>
      <c r="CA16588" s="62"/>
      <c r="CB16588" s="62"/>
      <c r="CC16588" s="62"/>
      <c r="CD16588" s="62"/>
      <c r="CE16588" s="62"/>
      <c r="CF16588" s="62"/>
      <c r="CL16588" s="56" t="s">
        <v>8141</v>
      </c>
      <c r="CM16588" s="56" t="s">
        <v>213</v>
      </c>
      <c r="CN16588" s="56" t="s">
        <v>213</v>
      </c>
      <c r="CO16588" s="52"/>
      <c r="CP16588" s="52"/>
      <c r="CQ16588" s="52"/>
      <c r="CR16588" s="52"/>
      <c r="CS16588" s="52"/>
      <c r="CT16588" s="52"/>
      <c r="CU16588" s="33"/>
      <c r="CV16588" s="33"/>
    </row>
    <row r="16589" spans="74:100">
      <c r="BV16589" s="62"/>
      <c r="BW16589" s="62"/>
      <c r="BX16589" s="62"/>
      <c r="BY16589" s="62"/>
      <c r="BZ16589" s="62"/>
      <c r="CA16589" s="62"/>
      <c r="CB16589" s="62"/>
      <c r="CC16589" s="62"/>
      <c r="CD16589" s="62"/>
      <c r="CE16589" s="62"/>
      <c r="CF16589" s="62"/>
      <c r="CL16589" s="56" t="s">
        <v>8142</v>
      </c>
      <c r="CM16589" s="56" t="s">
        <v>213</v>
      </c>
      <c r="CN16589" s="56" t="s">
        <v>213</v>
      </c>
      <c r="CO16589" s="52"/>
      <c r="CP16589" s="52"/>
      <c r="CQ16589" s="52"/>
      <c r="CR16589" s="52"/>
      <c r="CS16589" s="52"/>
      <c r="CT16589" s="52"/>
      <c r="CU16589" s="33"/>
      <c r="CV16589" s="33"/>
    </row>
    <row r="16590" spans="74:100">
      <c r="BV16590" s="62"/>
      <c r="BW16590" s="62"/>
      <c r="BX16590" s="62"/>
      <c r="BY16590" s="62"/>
      <c r="BZ16590" s="62"/>
      <c r="CA16590" s="62"/>
      <c r="CB16590" s="62"/>
      <c r="CC16590" s="62"/>
      <c r="CD16590" s="62"/>
      <c r="CE16590" s="62"/>
      <c r="CF16590" s="62"/>
      <c r="CL16590" s="56" t="s">
        <v>8143</v>
      </c>
      <c r="CM16590" s="56" t="s">
        <v>213</v>
      </c>
      <c r="CN16590" s="56" t="s">
        <v>213</v>
      </c>
      <c r="CO16590" s="52"/>
      <c r="CP16590" s="52"/>
      <c r="CQ16590" s="52"/>
      <c r="CR16590" s="52"/>
      <c r="CS16590" s="52"/>
      <c r="CT16590" s="52"/>
      <c r="CU16590" s="33"/>
      <c r="CV16590" s="33"/>
    </row>
    <row r="16591" spans="74:100">
      <c r="BV16591" s="62"/>
      <c r="BW16591" s="62"/>
      <c r="BX16591" s="62"/>
      <c r="BY16591" s="62"/>
      <c r="BZ16591" s="62"/>
      <c r="CA16591" s="62"/>
      <c r="CB16591" s="62"/>
      <c r="CC16591" s="62"/>
      <c r="CD16591" s="62"/>
      <c r="CE16591" s="62"/>
      <c r="CF16591" s="62"/>
      <c r="CL16591" s="56" t="s">
        <v>8145</v>
      </c>
      <c r="CM16591" s="56" t="s">
        <v>213</v>
      </c>
      <c r="CN16591" s="56" t="s">
        <v>213</v>
      </c>
      <c r="CO16591" s="52"/>
      <c r="CP16591" s="52"/>
      <c r="CQ16591" s="52"/>
      <c r="CR16591" s="52"/>
      <c r="CS16591" s="52"/>
      <c r="CT16591" s="52"/>
      <c r="CU16591" s="33"/>
      <c r="CV16591" s="33"/>
    </row>
    <row r="16592" spans="74:100">
      <c r="BV16592" s="62"/>
      <c r="BW16592" s="62"/>
      <c r="BX16592" s="62"/>
      <c r="BY16592" s="62"/>
      <c r="BZ16592" s="62"/>
      <c r="CA16592" s="62"/>
      <c r="CB16592" s="62"/>
      <c r="CC16592" s="62"/>
      <c r="CD16592" s="62"/>
      <c r="CE16592" s="62"/>
      <c r="CF16592" s="62"/>
      <c r="CL16592" s="56" t="s">
        <v>8146</v>
      </c>
      <c r="CM16592" s="56" t="s">
        <v>213</v>
      </c>
      <c r="CN16592" s="56" t="s">
        <v>213</v>
      </c>
      <c r="CO16592" s="52"/>
      <c r="CP16592" s="52"/>
      <c r="CQ16592" s="52"/>
      <c r="CR16592" s="52"/>
      <c r="CS16592" s="52"/>
      <c r="CT16592" s="52"/>
      <c r="CU16592" s="33"/>
      <c r="CV16592" s="33"/>
    </row>
    <row r="16593" spans="74:100">
      <c r="BV16593" s="62"/>
      <c r="BW16593" s="62"/>
      <c r="BX16593" s="62"/>
      <c r="BY16593" s="62"/>
      <c r="BZ16593" s="62"/>
      <c r="CA16593" s="62"/>
      <c r="CB16593" s="62"/>
      <c r="CC16593" s="62"/>
      <c r="CD16593" s="62"/>
      <c r="CE16593" s="62"/>
      <c r="CF16593" s="62"/>
      <c r="CL16593" s="56" t="s">
        <v>8147</v>
      </c>
      <c r="CM16593" s="56" t="s">
        <v>213</v>
      </c>
      <c r="CN16593" s="56" t="s">
        <v>213</v>
      </c>
      <c r="CO16593" s="52"/>
      <c r="CP16593" s="52"/>
      <c r="CQ16593" s="52"/>
      <c r="CR16593" s="52"/>
      <c r="CS16593" s="52"/>
      <c r="CT16593" s="52"/>
      <c r="CU16593" s="33"/>
      <c r="CV16593" s="33"/>
    </row>
    <row r="16594" spans="74:100">
      <c r="BV16594" s="62"/>
      <c r="BW16594" s="62"/>
      <c r="BX16594" s="62"/>
      <c r="BY16594" s="62"/>
      <c r="BZ16594" s="62"/>
      <c r="CA16594" s="62"/>
      <c r="CB16594" s="62"/>
      <c r="CC16594" s="62"/>
      <c r="CD16594" s="62"/>
      <c r="CE16594" s="62"/>
      <c r="CF16594" s="62"/>
      <c r="CL16594" s="56" t="s">
        <v>8148</v>
      </c>
      <c r="CM16594" s="56" t="s">
        <v>213</v>
      </c>
      <c r="CN16594" s="56" t="s">
        <v>213</v>
      </c>
      <c r="CO16594" s="52"/>
      <c r="CP16594" s="52"/>
      <c r="CQ16594" s="52"/>
      <c r="CR16594" s="52"/>
      <c r="CS16594" s="52"/>
      <c r="CT16594" s="52"/>
      <c r="CU16594" s="33"/>
      <c r="CV16594" s="33"/>
    </row>
    <row r="16595" spans="74:100">
      <c r="BV16595" s="62"/>
      <c r="BW16595" s="62"/>
      <c r="BX16595" s="62"/>
      <c r="BY16595" s="62"/>
      <c r="BZ16595" s="62"/>
      <c r="CA16595" s="62"/>
      <c r="CB16595" s="62"/>
      <c r="CC16595" s="62"/>
      <c r="CD16595" s="62"/>
      <c r="CE16595" s="62"/>
      <c r="CF16595" s="62"/>
      <c r="CL16595" s="56" t="s">
        <v>8149</v>
      </c>
      <c r="CM16595" s="56" t="s">
        <v>213</v>
      </c>
      <c r="CN16595" s="56" t="s">
        <v>213</v>
      </c>
      <c r="CO16595" s="52"/>
      <c r="CP16595" s="52"/>
      <c r="CQ16595" s="52"/>
      <c r="CR16595" s="52"/>
      <c r="CS16595" s="52"/>
      <c r="CT16595" s="52"/>
      <c r="CU16595" s="33"/>
      <c r="CV16595" s="33"/>
    </row>
    <row r="16596" spans="74:100">
      <c r="BV16596" s="62"/>
      <c r="BW16596" s="62"/>
      <c r="BX16596" s="62"/>
      <c r="BY16596" s="62"/>
      <c r="BZ16596" s="62"/>
      <c r="CA16596" s="62"/>
      <c r="CB16596" s="62"/>
      <c r="CC16596" s="62"/>
      <c r="CD16596" s="62"/>
      <c r="CE16596" s="62"/>
      <c r="CF16596" s="62"/>
      <c r="CL16596" s="56" t="s">
        <v>8150</v>
      </c>
      <c r="CM16596" s="56" t="s">
        <v>213</v>
      </c>
      <c r="CN16596" s="56" t="s">
        <v>213</v>
      </c>
      <c r="CO16596" s="52"/>
      <c r="CP16596" s="52"/>
      <c r="CQ16596" s="52"/>
      <c r="CR16596" s="52"/>
      <c r="CS16596" s="52"/>
      <c r="CT16596" s="52"/>
      <c r="CU16596" s="33"/>
      <c r="CV16596" s="33"/>
    </row>
    <row r="16597" spans="74:100">
      <c r="BV16597" s="62"/>
      <c r="BW16597" s="62"/>
      <c r="BX16597" s="62"/>
      <c r="BY16597" s="62"/>
      <c r="BZ16597" s="62"/>
      <c r="CA16597" s="62"/>
      <c r="CB16597" s="62"/>
      <c r="CC16597" s="62"/>
      <c r="CD16597" s="62"/>
      <c r="CE16597" s="62"/>
      <c r="CF16597" s="62"/>
      <c r="CL16597" s="56" t="s">
        <v>8151</v>
      </c>
      <c r="CM16597" s="56" t="s">
        <v>213</v>
      </c>
      <c r="CN16597" s="56" t="s">
        <v>213</v>
      </c>
      <c r="CO16597" s="52"/>
      <c r="CP16597" s="52"/>
      <c r="CQ16597" s="52"/>
      <c r="CR16597" s="52"/>
      <c r="CS16597" s="52"/>
      <c r="CT16597" s="52"/>
      <c r="CU16597" s="33"/>
      <c r="CV16597" s="33"/>
    </row>
    <row r="16598" spans="74:100">
      <c r="BV16598" s="62"/>
      <c r="BW16598" s="62"/>
      <c r="BX16598" s="62"/>
      <c r="BY16598" s="62"/>
      <c r="BZ16598" s="62"/>
      <c r="CA16598" s="62"/>
      <c r="CB16598" s="62"/>
      <c r="CC16598" s="62"/>
      <c r="CD16598" s="62"/>
      <c r="CE16598" s="62"/>
      <c r="CF16598" s="62"/>
      <c r="CL16598" s="56" t="s">
        <v>8165</v>
      </c>
      <c r="CM16598" s="56" t="s">
        <v>213</v>
      </c>
      <c r="CN16598" s="56" t="s">
        <v>213</v>
      </c>
      <c r="CO16598" s="52"/>
      <c r="CP16598" s="52"/>
      <c r="CQ16598" s="52"/>
      <c r="CR16598" s="52"/>
      <c r="CS16598" s="52"/>
      <c r="CT16598" s="52"/>
      <c r="CU16598" s="33"/>
      <c r="CV16598" s="33"/>
    </row>
    <row r="16599" spans="74:100">
      <c r="BV16599" s="62"/>
      <c r="BW16599" s="62"/>
      <c r="BX16599" s="62"/>
      <c r="BY16599" s="62"/>
      <c r="BZ16599" s="62"/>
      <c r="CA16599" s="62"/>
      <c r="CB16599" s="62"/>
      <c r="CC16599" s="62"/>
      <c r="CD16599" s="62"/>
      <c r="CE16599" s="62"/>
      <c r="CF16599" s="62"/>
      <c r="CL16599" s="56" t="s">
        <v>8152</v>
      </c>
      <c r="CM16599" s="56" t="s">
        <v>214</v>
      </c>
      <c r="CN16599" s="56" t="s">
        <v>214</v>
      </c>
      <c r="CO16599" s="52"/>
      <c r="CP16599" s="52"/>
      <c r="CQ16599" s="52"/>
      <c r="CR16599" s="52"/>
      <c r="CS16599" s="52"/>
      <c r="CT16599" s="52"/>
      <c r="CU16599" s="33"/>
      <c r="CV16599" s="33"/>
    </row>
    <row r="16600" spans="74:100">
      <c r="BV16600" s="62"/>
      <c r="BW16600" s="62"/>
      <c r="BX16600" s="62"/>
      <c r="BY16600" s="62"/>
      <c r="BZ16600" s="62"/>
      <c r="CA16600" s="62"/>
      <c r="CB16600" s="62"/>
      <c r="CC16600" s="62"/>
      <c r="CD16600" s="62"/>
      <c r="CE16600" s="62"/>
      <c r="CF16600" s="62"/>
      <c r="CL16600" s="56" t="s">
        <v>8153</v>
      </c>
      <c r="CM16600" s="56" t="s">
        <v>214</v>
      </c>
      <c r="CN16600" s="56" t="s">
        <v>214</v>
      </c>
      <c r="CO16600" s="52"/>
      <c r="CP16600" s="52"/>
      <c r="CQ16600" s="52"/>
      <c r="CR16600" s="52"/>
      <c r="CS16600" s="52"/>
      <c r="CT16600" s="52"/>
      <c r="CU16600" s="33"/>
      <c r="CV16600" s="33"/>
    </row>
    <row r="16601" spans="74:100">
      <c r="BV16601" s="62"/>
      <c r="BW16601" s="62"/>
      <c r="BX16601" s="62"/>
      <c r="BY16601" s="62"/>
      <c r="BZ16601" s="62"/>
      <c r="CA16601" s="62"/>
      <c r="CB16601" s="62"/>
      <c r="CC16601" s="62"/>
      <c r="CD16601" s="62"/>
      <c r="CE16601" s="62"/>
      <c r="CF16601" s="62"/>
      <c r="CL16601" s="56" t="s">
        <v>8154</v>
      </c>
      <c r="CM16601" s="56" t="s">
        <v>214</v>
      </c>
      <c r="CN16601" s="56" t="s">
        <v>214</v>
      </c>
      <c r="CO16601" s="52"/>
      <c r="CP16601" s="52"/>
      <c r="CQ16601" s="52"/>
      <c r="CR16601" s="52"/>
      <c r="CS16601" s="52"/>
      <c r="CT16601" s="52"/>
      <c r="CU16601" s="33"/>
      <c r="CV16601" s="33"/>
    </row>
    <row r="16602" spans="74:100">
      <c r="BV16602" s="62"/>
      <c r="BW16602" s="62"/>
      <c r="BX16602" s="62"/>
      <c r="BY16602" s="62"/>
      <c r="BZ16602" s="62"/>
      <c r="CA16602" s="62"/>
      <c r="CB16602" s="62"/>
      <c r="CC16602" s="62"/>
      <c r="CD16602" s="62"/>
      <c r="CE16602" s="62"/>
      <c r="CF16602" s="62"/>
      <c r="CL16602" s="56" t="s">
        <v>8173</v>
      </c>
      <c r="CM16602" s="56" t="s">
        <v>215</v>
      </c>
      <c r="CN16602" s="56" t="s">
        <v>215</v>
      </c>
      <c r="CO16602" s="52"/>
      <c r="CP16602" s="52"/>
      <c r="CQ16602" s="52"/>
      <c r="CR16602" s="52"/>
      <c r="CS16602" s="52"/>
      <c r="CT16602" s="52"/>
      <c r="CU16602" s="33"/>
      <c r="CV16602" s="33"/>
    </row>
    <row r="16603" spans="74:100">
      <c r="BV16603" s="62"/>
      <c r="BW16603" s="62"/>
      <c r="BX16603" s="62"/>
      <c r="BY16603" s="62"/>
      <c r="BZ16603" s="62"/>
      <c r="CA16603" s="62"/>
      <c r="CB16603" s="62"/>
      <c r="CC16603" s="62"/>
      <c r="CD16603" s="62"/>
      <c r="CE16603" s="62"/>
      <c r="CF16603" s="62"/>
      <c r="CL16603" s="56" t="s">
        <v>8155</v>
      </c>
      <c r="CM16603" s="56" t="s">
        <v>214</v>
      </c>
      <c r="CN16603" s="56" t="s">
        <v>214</v>
      </c>
      <c r="CO16603" s="52"/>
      <c r="CP16603" s="52"/>
      <c r="CQ16603" s="52"/>
      <c r="CR16603" s="52"/>
      <c r="CS16603" s="52"/>
      <c r="CT16603" s="52"/>
      <c r="CU16603" s="33"/>
      <c r="CV16603" s="33"/>
    </row>
    <row r="16604" spans="74:100">
      <c r="BV16604" s="62"/>
      <c r="BW16604" s="62"/>
      <c r="BX16604" s="62"/>
      <c r="BY16604" s="62"/>
      <c r="BZ16604" s="62"/>
      <c r="CA16604" s="62"/>
      <c r="CB16604" s="62"/>
      <c r="CC16604" s="62"/>
      <c r="CD16604" s="62"/>
      <c r="CE16604" s="62"/>
      <c r="CF16604" s="62"/>
      <c r="CL16604" s="56" t="s">
        <v>8132</v>
      </c>
      <c r="CM16604" s="56" t="s">
        <v>213</v>
      </c>
      <c r="CN16604" s="56" t="s">
        <v>213</v>
      </c>
      <c r="CO16604" s="52"/>
      <c r="CP16604" s="52"/>
      <c r="CQ16604" s="52"/>
      <c r="CR16604" s="52"/>
      <c r="CS16604" s="52"/>
      <c r="CT16604" s="52"/>
      <c r="CU16604" s="33"/>
      <c r="CV16604" s="33"/>
    </row>
    <row r="16605" spans="74:100">
      <c r="BV16605" s="62"/>
      <c r="BW16605" s="62"/>
      <c r="BX16605" s="62"/>
      <c r="BY16605" s="62"/>
      <c r="BZ16605" s="62"/>
      <c r="CA16605" s="62"/>
      <c r="CB16605" s="62"/>
      <c r="CC16605" s="62"/>
      <c r="CD16605" s="62"/>
      <c r="CE16605" s="62"/>
      <c r="CF16605" s="62"/>
      <c r="CL16605" s="56" t="s">
        <v>8156</v>
      </c>
      <c r="CM16605" s="56" t="s">
        <v>214</v>
      </c>
      <c r="CN16605" s="56" t="s">
        <v>214</v>
      </c>
      <c r="CO16605" s="52"/>
      <c r="CP16605" s="52"/>
      <c r="CQ16605" s="52"/>
      <c r="CR16605" s="52"/>
      <c r="CS16605" s="52"/>
      <c r="CT16605" s="52"/>
      <c r="CU16605" s="33"/>
      <c r="CV16605" s="33"/>
    </row>
    <row r="16606" spans="74:100">
      <c r="BV16606" s="62"/>
      <c r="BW16606" s="62"/>
      <c r="BX16606" s="62"/>
      <c r="BY16606" s="62"/>
      <c r="BZ16606" s="62"/>
      <c r="CA16606" s="62"/>
      <c r="CB16606" s="62"/>
      <c r="CC16606" s="62"/>
      <c r="CD16606" s="62"/>
      <c r="CE16606" s="62"/>
      <c r="CF16606" s="62"/>
      <c r="CL16606" s="56" t="s">
        <v>8157</v>
      </c>
      <c r="CM16606" s="56" t="s">
        <v>214</v>
      </c>
      <c r="CN16606" s="56" t="s">
        <v>214</v>
      </c>
      <c r="CO16606" s="52"/>
      <c r="CP16606" s="52"/>
      <c r="CQ16606" s="52"/>
      <c r="CR16606" s="52"/>
      <c r="CS16606" s="52"/>
      <c r="CT16606" s="52"/>
      <c r="CU16606" s="33"/>
      <c r="CV16606" s="33"/>
    </row>
    <row r="16607" spans="74:100">
      <c r="BV16607" s="62"/>
      <c r="BW16607" s="62"/>
      <c r="BX16607" s="62"/>
      <c r="BY16607" s="62"/>
      <c r="BZ16607" s="62"/>
      <c r="CA16607" s="62"/>
      <c r="CB16607" s="62"/>
      <c r="CC16607" s="62"/>
      <c r="CD16607" s="62"/>
      <c r="CE16607" s="62"/>
      <c r="CF16607" s="62"/>
      <c r="CL16607" s="56" t="s">
        <v>8158</v>
      </c>
      <c r="CM16607" s="56" t="s">
        <v>214</v>
      </c>
      <c r="CN16607" s="56" t="s">
        <v>214</v>
      </c>
      <c r="CO16607" s="52"/>
      <c r="CP16607" s="52"/>
      <c r="CQ16607" s="52"/>
      <c r="CR16607" s="52"/>
      <c r="CS16607" s="52"/>
      <c r="CT16607" s="52"/>
      <c r="CU16607" s="33"/>
      <c r="CV16607" s="33"/>
    </row>
    <row r="16608" spans="74:100">
      <c r="BV16608" s="62"/>
      <c r="BW16608" s="62"/>
      <c r="BX16608" s="62"/>
      <c r="BY16608" s="62"/>
      <c r="BZ16608" s="62"/>
      <c r="CA16608" s="62"/>
      <c r="CB16608" s="62"/>
      <c r="CC16608" s="62"/>
      <c r="CD16608" s="62"/>
      <c r="CE16608" s="62"/>
      <c r="CF16608" s="62"/>
      <c r="CL16608" s="56" t="s">
        <v>8159</v>
      </c>
      <c r="CM16608" s="56" t="s">
        <v>214</v>
      </c>
      <c r="CN16608" s="56" t="s">
        <v>214</v>
      </c>
      <c r="CO16608" s="52"/>
      <c r="CP16608" s="52"/>
      <c r="CQ16608" s="52"/>
      <c r="CR16608" s="52"/>
      <c r="CS16608" s="52"/>
      <c r="CT16608" s="52"/>
      <c r="CU16608" s="33"/>
      <c r="CV16608" s="33"/>
    </row>
    <row r="16609" spans="74:100">
      <c r="BV16609" s="62"/>
      <c r="BW16609" s="62"/>
      <c r="BX16609" s="62"/>
      <c r="BY16609" s="62"/>
      <c r="BZ16609" s="62"/>
      <c r="CA16609" s="62"/>
      <c r="CB16609" s="62"/>
      <c r="CC16609" s="62"/>
      <c r="CD16609" s="62"/>
      <c r="CE16609" s="62"/>
      <c r="CF16609" s="62"/>
      <c r="CL16609" s="56" t="s">
        <v>23600</v>
      </c>
      <c r="CM16609" s="56" t="s">
        <v>213</v>
      </c>
      <c r="CN16609" s="56" t="s">
        <v>213</v>
      </c>
      <c r="CO16609" s="52"/>
      <c r="CP16609" s="52"/>
      <c r="CQ16609" s="52"/>
      <c r="CR16609" s="52"/>
      <c r="CS16609" s="52"/>
      <c r="CT16609" s="52"/>
      <c r="CU16609" s="33"/>
      <c r="CV16609" s="33"/>
    </row>
    <row r="16610" spans="74:100">
      <c r="BV16610" s="62"/>
      <c r="BW16610" s="62"/>
      <c r="BX16610" s="62"/>
      <c r="BY16610" s="62"/>
      <c r="BZ16610" s="62"/>
      <c r="CA16610" s="62"/>
      <c r="CB16610" s="62"/>
      <c r="CC16610" s="62"/>
      <c r="CD16610" s="62"/>
      <c r="CE16610" s="62"/>
      <c r="CF16610" s="62"/>
      <c r="CL16610" s="56" t="s">
        <v>8164</v>
      </c>
      <c r="CM16610" s="56" t="s">
        <v>213</v>
      </c>
      <c r="CN16610" s="56" t="s">
        <v>213</v>
      </c>
      <c r="CO16610" s="52"/>
      <c r="CP16610" s="52"/>
      <c r="CQ16610" s="52"/>
      <c r="CR16610" s="52"/>
      <c r="CS16610" s="52"/>
      <c r="CT16610" s="52"/>
      <c r="CU16610" s="33"/>
      <c r="CV16610" s="33"/>
    </row>
    <row r="16611" spans="74:100">
      <c r="BV16611" s="62"/>
      <c r="BW16611" s="62"/>
      <c r="BX16611" s="62"/>
      <c r="BY16611" s="62"/>
      <c r="BZ16611" s="62"/>
      <c r="CA16611" s="62"/>
      <c r="CB16611" s="62"/>
      <c r="CC16611" s="62"/>
      <c r="CD16611" s="62"/>
      <c r="CE16611" s="62"/>
      <c r="CF16611" s="62"/>
      <c r="CL16611" s="56" t="s">
        <v>8162</v>
      </c>
      <c r="CM16611" s="56" t="s">
        <v>213</v>
      </c>
      <c r="CN16611" s="56" t="s">
        <v>213</v>
      </c>
      <c r="CO16611" s="52"/>
      <c r="CP16611" s="52"/>
      <c r="CQ16611" s="52"/>
      <c r="CR16611" s="52"/>
      <c r="CS16611" s="52"/>
      <c r="CT16611" s="52"/>
      <c r="CU16611" s="33"/>
      <c r="CV16611" s="33"/>
    </row>
    <row r="16612" spans="74:100">
      <c r="BV16612" s="62"/>
      <c r="BW16612" s="62"/>
      <c r="BX16612" s="62"/>
      <c r="BY16612" s="62"/>
      <c r="BZ16612" s="62"/>
      <c r="CA16612" s="62"/>
      <c r="CB16612" s="62"/>
      <c r="CC16612" s="62"/>
      <c r="CD16612" s="62"/>
      <c r="CE16612" s="62"/>
      <c r="CF16612" s="62"/>
      <c r="CL16612" s="56" t="s">
        <v>23601</v>
      </c>
      <c r="CM16612" s="56" t="s">
        <v>213</v>
      </c>
      <c r="CN16612" s="56" t="s">
        <v>213</v>
      </c>
      <c r="CO16612" s="52"/>
      <c r="CP16612" s="52"/>
      <c r="CQ16612" s="52"/>
      <c r="CR16612" s="52"/>
      <c r="CS16612" s="52"/>
      <c r="CT16612" s="52"/>
      <c r="CU16612" s="33"/>
      <c r="CV16612" s="33"/>
    </row>
    <row r="16613" spans="74:100">
      <c r="BV16613" s="62"/>
      <c r="BW16613" s="62"/>
      <c r="BX16613" s="62"/>
      <c r="BY16613" s="62"/>
      <c r="BZ16613" s="62"/>
      <c r="CA16613" s="62"/>
      <c r="CB16613" s="62"/>
      <c r="CC16613" s="62"/>
      <c r="CD16613" s="62"/>
      <c r="CE16613" s="62"/>
      <c r="CF16613" s="62"/>
      <c r="CL16613" s="56" t="s">
        <v>8163</v>
      </c>
      <c r="CM16613" s="56" t="s">
        <v>213</v>
      </c>
      <c r="CN16613" s="56" t="s">
        <v>213</v>
      </c>
      <c r="CO16613" s="52"/>
      <c r="CP16613" s="52"/>
      <c r="CQ16613" s="52"/>
      <c r="CR16613" s="52"/>
      <c r="CS16613" s="52"/>
      <c r="CT16613" s="52"/>
      <c r="CU16613" s="33"/>
      <c r="CV16613" s="33"/>
    </row>
    <row r="16614" spans="74:100">
      <c r="BV16614" s="62"/>
      <c r="BW16614" s="62"/>
      <c r="BX16614" s="62"/>
      <c r="BY16614" s="62"/>
      <c r="BZ16614" s="62"/>
      <c r="CA16614" s="62"/>
      <c r="CB16614" s="62"/>
      <c r="CC16614" s="62"/>
      <c r="CD16614" s="62"/>
      <c r="CE16614" s="62"/>
      <c r="CF16614" s="62"/>
      <c r="CL16614" s="56" t="s">
        <v>3561</v>
      </c>
      <c r="CM16614" s="56" t="s">
        <v>213</v>
      </c>
      <c r="CN16614" s="56" t="s">
        <v>213</v>
      </c>
      <c r="CO16614" s="52"/>
      <c r="CP16614" s="52"/>
      <c r="CQ16614" s="52"/>
      <c r="CR16614" s="52"/>
      <c r="CS16614" s="52"/>
      <c r="CT16614" s="52"/>
      <c r="CU16614" s="33"/>
      <c r="CV16614" s="33"/>
    </row>
    <row r="16615" spans="74:100">
      <c r="BV16615" s="62"/>
      <c r="BW16615" s="62"/>
      <c r="BX16615" s="62"/>
      <c r="BY16615" s="62"/>
      <c r="BZ16615" s="62"/>
      <c r="CA16615" s="62"/>
      <c r="CB16615" s="62"/>
      <c r="CC16615" s="62"/>
      <c r="CD16615" s="62"/>
      <c r="CE16615" s="62"/>
      <c r="CF16615" s="62"/>
      <c r="CL16615" s="56" t="s">
        <v>8160</v>
      </c>
      <c r="CM16615" s="56" t="s">
        <v>214</v>
      </c>
      <c r="CN16615" s="56" t="s">
        <v>214</v>
      </c>
      <c r="CO16615" s="52"/>
      <c r="CP16615" s="52"/>
      <c r="CQ16615" s="52"/>
      <c r="CR16615" s="52"/>
      <c r="CS16615" s="52"/>
      <c r="CT16615" s="52"/>
      <c r="CU16615" s="33"/>
      <c r="CV16615" s="33"/>
    </row>
    <row r="16616" spans="74:100">
      <c r="BV16616" s="62"/>
      <c r="BW16616" s="62"/>
      <c r="BX16616" s="62"/>
      <c r="BY16616" s="62"/>
      <c r="BZ16616" s="62"/>
      <c r="CA16616" s="62"/>
      <c r="CB16616" s="62"/>
      <c r="CC16616" s="62"/>
      <c r="CD16616" s="62"/>
      <c r="CE16616" s="62"/>
      <c r="CF16616" s="62"/>
      <c r="CL16616" s="56" t="s">
        <v>8118</v>
      </c>
      <c r="CM16616" s="56" t="s">
        <v>214</v>
      </c>
      <c r="CN16616" s="56" t="s">
        <v>214</v>
      </c>
      <c r="CO16616" s="52"/>
      <c r="CP16616" s="52"/>
      <c r="CQ16616" s="52"/>
      <c r="CR16616" s="52"/>
      <c r="CS16616" s="52"/>
      <c r="CT16616" s="52"/>
      <c r="CU16616" s="33"/>
      <c r="CV16616" s="33"/>
    </row>
    <row r="16617" spans="74:100">
      <c r="BV16617" s="62"/>
      <c r="BW16617" s="62"/>
      <c r="BX16617" s="62"/>
      <c r="BY16617" s="62"/>
      <c r="BZ16617" s="62"/>
      <c r="CA16617" s="62"/>
      <c r="CB16617" s="62"/>
      <c r="CC16617" s="62"/>
      <c r="CD16617" s="62"/>
      <c r="CE16617" s="62"/>
      <c r="CF16617" s="62"/>
      <c r="CL16617" s="56" t="s">
        <v>955</v>
      </c>
      <c r="CM16617" s="56" t="s">
        <v>214</v>
      </c>
      <c r="CN16617" s="56" t="s">
        <v>214</v>
      </c>
      <c r="CO16617" s="52"/>
      <c r="CP16617" s="52"/>
      <c r="CQ16617" s="52"/>
      <c r="CR16617" s="52"/>
      <c r="CS16617" s="52"/>
      <c r="CT16617" s="52"/>
      <c r="CU16617" s="33"/>
      <c r="CV16617" s="33"/>
    </row>
    <row r="16618" spans="74:100">
      <c r="BV16618" s="62"/>
      <c r="BW16618" s="62"/>
      <c r="BX16618" s="62"/>
      <c r="BY16618" s="62"/>
      <c r="BZ16618" s="62"/>
      <c r="CA16618" s="62"/>
      <c r="CB16618" s="62"/>
      <c r="CC16618" s="62"/>
      <c r="CD16618" s="62"/>
      <c r="CE16618" s="62"/>
      <c r="CF16618" s="62"/>
      <c r="CL16618" s="35" t="s">
        <v>16690</v>
      </c>
      <c r="CM16618" s="35" t="s">
        <v>217</v>
      </c>
      <c r="CN16618" s="35" t="s">
        <v>217</v>
      </c>
      <c r="CO16618" s="52"/>
      <c r="CP16618" s="52"/>
      <c r="CQ16618" s="52"/>
      <c r="CR16618" s="52"/>
      <c r="CS16618" s="52"/>
      <c r="CT16618" s="52"/>
      <c r="CU16618" s="33"/>
      <c r="CV16618" s="33"/>
    </row>
    <row r="16619" spans="74:100">
      <c r="BV16619" s="62"/>
      <c r="BW16619" s="62"/>
      <c r="BX16619" s="62"/>
      <c r="BY16619" s="62"/>
      <c r="BZ16619" s="62"/>
      <c r="CA16619" s="62"/>
      <c r="CB16619" s="62"/>
      <c r="CC16619" s="62"/>
      <c r="CD16619" s="62"/>
      <c r="CE16619" s="62"/>
      <c r="CF16619" s="62"/>
      <c r="CL16619" s="56" t="s">
        <v>8166</v>
      </c>
      <c r="CM16619" s="56" t="s">
        <v>213</v>
      </c>
      <c r="CN16619" s="56" t="s">
        <v>213</v>
      </c>
      <c r="CO16619" s="52"/>
      <c r="CP16619" s="52"/>
      <c r="CQ16619" s="52"/>
      <c r="CR16619" s="52"/>
      <c r="CS16619" s="52"/>
      <c r="CT16619" s="52"/>
      <c r="CU16619" s="33"/>
      <c r="CV16619" s="33"/>
    </row>
    <row r="16620" spans="74:100">
      <c r="BV16620" s="62"/>
      <c r="BW16620" s="62"/>
      <c r="BX16620" s="62"/>
      <c r="BY16620" s="62"/>
      <c r="BZ16620" s="62"/>
      <c r="CA16620" s="62"/>
      <c r="CB16620" s="62"/>
      <c r="CC16620" s="62"/>
      <c r="CD16620" s="62"/>
      <c r="CE16620" s="62"/>
      <c r="CF16620" s="62"/>
      <c r="CL16620" s="56" t="s">
        <v>8168</v>
      </c>
      <c r="CM16620" s="56" t="s">
        <v>214</v>
      </c>
      <c r="CN16620" s="56" t="s">
        <v>214</v>
      </c>
      <c r="CO16620" s="52"/>
      <c r="CP16620" s="52"/>
      <c r="CQ16620" s="52"/>
      <c r="CR16620" s="52"/>
      <c r="CS16620" s="52"/>
      <c r="CT16620" s="52"/>
      <c r="CU16620" s="33"/>
      <c r="CV16620" s="33"/>
    </row>
    <row r="16621" spans="74:100">
      <c r="BV16621" s="62"/>
      <c r="BW16621" s="62"/>
      <c r="BX16621" s="62"/>
      <c r="BY16621" s="62"/>
      <c r="BZ16621" s="62"/>
      <c r="CA16621" s="62"/>
      <c r="CB16621" s="62"/>
      <c r="CC16621" s="62"/>
      <c r="CD16621" s="62"/>
      <c r="CE16621" s="62"/>
      <c r="CF16621" s="62"/>
      <c r="CL16621" s="56" t="s">
        <v>8169</v>
      </c>
      <c r="CM16621" s="56" t="s">
        <v>214</v>
      </c>
      <c r="CN16621" s="56" t="s">
        <v>214</v>
      </c>
      <c r="CO16621" s="52"/>
      <c r="CP16621" s="52"/>
      <c r="CQ16621" s="52"/>
      <c r="CR16621" s="52"/>
      <c r="CS16621" s="52"/>
      <c r="CT16621" s="52"/>
      <c r="CU16621" s="33"/>
      <c r="CV16621" s="33"/>
    </row>
    <row r="16622" spans="74:100">
      <c r="BV16622" s="62"/>
      <c r="BW16622" s="62"/>
      <c r="BX16622" s="62"/>
      <c r="BY16622" s="62"/>
      <c r="BZ16622" s="62"/>
      <c r="CA16622" s="62"/>
      <c r="CB16622" s="62"/>
      <c r="CC16622" s="62"/>
      <c r="CD16622" s="62"/>
      <c r="CE16622" s="62"/>
      <c r="CF16622" s="62"/>
      <c r="CL16622" s="56" t="s">
        <v>8170</v>
      </c>
      <c r="CM16622" s="56" t="s">
        <v>214</v>
      </c>
      <c r="CN16622" s="56" t="s">
        <v>214</v>
      </c>
      <c r="CO16622" s="52"/>
      <c r="CP16622" s="52"/>
      <c r="CQ16622" s="52"/>
      <c r="CR16622" s="52"/>
      <c r="CS16622" s="52"/>
      <c r="CT16622" s="52"/>
      <c r="CU16622" s="33"/>
      <c r="CV16622" s="33"/>
    </row>
    <row r="16623" spans="74:100">
      <c r="BV16623" s="62"/>
      <c r="BW16623" s="62"/>
      <c r="BX16623" s="62"/>
      <c r="BY16623" s="62"/>
      <c r="BZ16623" s="62"/>
      <c r="CA16623" s="62"/>
      <c r="CB16623" s="62"/>
      <c r="CC16623" s="62"/>
      <c r="CD16623" s="62"/>
      <c r="CE16623" s="62"/>
      <c r="CF16623" s="62"/>
      <c r="CL16623" s="35" t="s">
        <v>8171</v>
      </c>
      <c r="CM16623" s="35" t="s">
        <v>217</v>
      </c>
      <c r="CN16623" s="35" t="s">
        <v>217</v>
      </c>
      <c r="CO16623" s="52"/>
      <c r="CP16623" s="52"/>
      <c r="CQ16623" s="52"/>
      <c r="CR16623" s="52"/>
      <c r="CS16623" s="52"/>
      <c r="CT16623" s="52"/>
      <c r="CU16623" s="33"/>
      <c r="CV16623" s="33"/>
    </row>
    <row r="16624" spans="74:100">
      <c r="BV16624" s="62"/>
      <c r="BW16624" s="62"/>
      <c r="BX16624" s="62"/>
      <c r="BY16624" s="62"/>
      <c r="BZ16624" s="62"/>
      <c r="CA16624" s="62"/>
      <c r="CB16624" s="62"/>
      <c r="CC16624" s="62"/>
      <c r="CD16624" s="62"/>
      <c r="CE16624" s="62"/>
      <c r="CF16624" s="62"/>
      <c r="CL16624" s="56" t="s">
        <v>8114</v>
      </c>
      <c r="CM16624" s="56" t="s">
        <v>214</v>
      </c>
      <c r="CN16624" s="56" t="s">
        <v>214</v>
      </c>
      <c r="CO16624" s="52"/>
      <c r="CP16624" s="52"/>
      <c r="CQ16624" s="52"/>
      <c r="CR16624" s="52"/>
      <c r="CS16624" s="52"/>
      <c r="CT16624" s="52"/>
      <c r="CU16624" s="33"/>
      <c r="CV16624" s="33"/>
    </row>
    <row r="16625" spans="74:100">
      <c r="BV16625" s="62"/>
      <c r="BW16625" s="62"/>
      <c r="BX16625" s="62"/>
      <c r="BY16625" s="62"/>
      <c r="BZ16625" s="62"/>
      <c r="CA16625" s="62"/>
      <c r="CB16625" s="62"/>
      <c r="CC16625" s="62"/>
      <c r="CD16625" s="62"/>
      <c r="CE16625" s="62"/>
      <c r="CF16625" s="62"/>
      <c r="CL16625" s="56" t="s">
        <v>957</v>
      </c>
      <c r="CM16625" s="56" t="s">
        <v>214</v>
      </c>
      <c r="CN16625" s="56" t="s">
        <v>214</v>
      </c>
      <c r="CO16625" s="52"/>
      <c r="CP16625" s="52"/>
      <c r="CQ16625" s="52"/>
      <c r="CR16625" s="52"/>
      <c r="CS16625" s="52"/>
      <c r="CT16625" s="52"/>
      <c r="CU16625" s="33"/>
      <c r="CV16625" s="33"/>
    </row>
    <row r="16626" spans="74:100">
      <c r="BV16626" s="62"/>
      <c r="BW16626" s="62"/>
      <c r="BX16626" s="62"/>
      <c r="BY16626" s="62"/>
      <c r="BZ16626" s="62"/>
      <c r="CA16626" s="62"/>
      <c r="CB16626" s="62"/>
      <c r="CC16626" s="62"/>
      <c r="CD16626" s="62"/>
      <c r="CE16626" s="62"/>
      <c r="CF16626" s="62"/>
      <c r="CL16626" s="56" t="s">
        <v>8119</v>
      </c>
      <c r="CM16626" s="56" t="s">
        <v>214</v>
      </c>
      <c r="CN16626" s="56" t="s">
        <v>214</v>
      </c>
      <c r="CO16626" s="52"/>
      <c r="CP16626" s="52"/>
      <c r="CQ16626" s="52"/>
      <c r="CR16626" s="52"/>
      <c r="CS16626" s="52"/>
      <c r="CT16626" s="52"/>
      <c r="CU16626" s="33"/>
      <c r="CV16626" s="33"/>
    </row>
    <row r="16627" spans="74:100">
      <c r="BV16627" s="62"/>
      <c r="BW16627" s="62"/>
      <c r="BX16627" s="62"/>
      <c r="BY16627" s="62"/>
      <c r="BZ16627" s="62"/>
      <c r="CA16627" s="62"/>
      <c r="CB16627" s="62"/>
      <c r="CC16627" s="62"/>
      <c r="CD16627" s="62"/>
      <c r="CE16627" s="62"/>
      <c r="CF16627" s="62"/>
      <c r="CL16627" s="56" t="s">
        <v>8174</v>
      </c>
      <c r="CM16627" s="56" t="s">
        <v>215</v>
      </c>
      <c r="CN16627" s="56" t="s">
        <v>215</v>
      </c>
      <c r="CO16627" s="52"/>
      <c r="CP16627" s="52"/>
      <c r="CQ16627" s="52"/>
      <c r="CR16627" s="52"/>
      <c r="CS16627" s="52"/>
      <c r="CT16627" s="52"/>
      <c r="CU16627" s="33"/>
      <c r="CV16627" s="33"/>
    </row>
    <row r="16628" spans="74:100">
      <c r="BV16628" s="62"/>
      <c r="BW16628" s="62"/>
      <c r="BX16628" s="62"/>
      <c r="BY16628" s="62"/>
      <c r="BZ16628" s="62"/>
      <c r="CA16628" s="62"/>
      <c r="CB16628" s="62"/>
      <c r="CC16628" s="62"/>
      <c r="CD16628" s="62"/>
      <c r="CE16628" s="62"/>
      <c r="CF16628" s="62"/>
      <c r="CL16628" s="56" t="s">
        <v>23602</v>
      </c>
      <c r="CM16628" s="56" t="s">
        <v>214</v>
      </c>
      <c r="CN16628" s="56" t="s">
        <v>214</v>
      </c>
      <c r="CO16628" s="52"/>
      <c r="CP16628" s="52"/>
      <c r="CQ16628" s="52"/>
      <c r="CR16628" s="52"/>
      <c r="CS16628" s="52"/>
      <c r="CT16628" s="52"/>
      <c r="CU16628" s="33"/>
      <c r="CV16628" s="33"/>
    </row>
    <row r="16629" spans="74:100">
      <c r="BV16629" s="62"/>
      <c r="BW16629" s="62"/>
      <c r="BX16629" s="62"/>
      <c r="BY16629" s="62"/>
      <c r="BZ16629" s="62"/>
      <c r="CA16629" s="62"/>
      <c r="CB16629" s="62"/>
      <c r="CC16629" s="62"/>
      <c r="CD16629" s="62"/>
      <c r="CE16629" s="62"/>
      <c r="CF16629" s="62"/>
      <c r="CL16629" s="56" t="s">
        <v>25273</v>
      </c>
      <c r="CM16629" s="56" t="s">
        <v>214</v>
      </c>
      <c r="CN16629" s="56" t="s">
        <v>214</v>
      </c>
      <c r="CO16629" s="52"/>
      <c r="CP16629" s="52"/>
      <c r="CQ16629" s="52"/>
      <c r="CR16629" s="52"/>
      <c r="CS16629" s="52"/>
      <c r="CT16629" s="52"/>
      <c r="CU16629" s="33"/>
      <c r="CV16629" s="33"/>
    </row>
    <row r="16630" spans="74:100">
      <c r="BV16630" s="62"/>
      <c r="BW16630" s="62"/>
      <c r="BX16630" s="62"/>
      <c r="BY16630" s="62"/>
      <c r="BZ16630" s="62"/>
      <c r="CA16630" s="62"/>
      <c r="CB16630" s="62"/>
      <c r="CC16630" s="62"/>
      <c r="CD16630" s="62"/>
      <c r="CE16630" s="62"/>
      <c r="CF16630" s="62"/>
      <c r="CL16630" s="56" t="s">
        <v>8161</v>
      </c>
      <c r="CM16630" s="56" t="s">
        <v>214</v>
      </c>
      <c r="CN16630" s="56" t="s">
        <v>214</v>
      </c>
      <c r="CO16630" s="52"/>
      <c r="CP16630" s="52"/>
      <c r="CQ16630" s="52"/>
      <c r="CR16630" s="52"/>
      <c r="CS16630" s="52"/>
      <c r="CT16630" s="52"/>
      <c r="CU16630" s="33"/>
      <c r="CV16630" s="33"/>
    </row>
    <row r="16631" spans="74:100">
      <c r="BV16631" s="62"/>
      <c r="BW16631" s="62"/>
      <c r="BX16631" s="62"/>
      <c r="BY16631" s="62"/>
      <c r="BZ16631" s="62"/>
      <c r="CA16631" s="62"/>
      <c r="CB16631" s="62"/>
      <c r="CC16631" s="62"/>
      <c r="CD16631" s="62"/>
      <c r="CE16631" s="62"/>
      <c r="CF16631" s="62"/>
      <c r="CL16631" s="56" t="s">
        <v>8175</v>
      </c>
      <c r="CM16631" s="56" t="s">
        <v>215</v>
      </c>
      <c r="CN16631" s="56" t="s">
        <v>215</v>
      </c>
      <c r="CO16631" s="52"/>
      <c r="CP16631" s="52"/>
      <c r="CQ16631" s="52"/>
      <c r="CR16631" s="52"/>
      <c r="CS16631" s="52"/>
      <c r="CT16631" s="52"/>
      <c r="CU16631" s="33"/>
      <c r="CV16631" s="33"/>
    </row>
    <row r="16632" spans="74:100">
      <c r="BV16632" s="62"/>
      <c r="BW16632" s="62"/>
      <c r="BX16632" s="62"/>
      <c r="BY16632" s="62"/>
      <c r="BZ16632" s="62"/>
      <c r="CA16632" s="62"/>
      <c r="CB16632" s="62"/>
      <c r="CC16632" s="62"/>
      <c r="CD16632" s="62"/>
      <c r="CE16632" s="62"/>
      <c r="CF16632" s="62"/>
      <c r="CL16632" s="56" t="s">
        <v>8176</v>
      </c>
      <c r="CM16632" s="56" t="s">
        <v>215</v>
      </c>
      <c r="CN16632" s="56" t="s">
        <v>215</v>
      </c>
      <c r="CO16632" s="52"/>
      <c r="CP16632" s="52"/>
      <c r="CQ16632" s="52"/>
      <c r="CR16632" s="52"/>
      <c r="CS16632" s="52"/>
      <c r="CT16632" s="52"/>
      <c r="CU16632" s="33"/>
      <c r="CV16632" s="33"/>
    </row>
    <row r="16633" spans="74:100">
      <c r="BV16633" s="62"/>
      <c r="BW16633" s="62"/>
      <c r="BX16633" s="62"/>
      <c r="BY16633" s="62"/>
      <c r="BZ16633" s="62"/>
      <c r="CA16633" s="62"/>
      <c r="CB16633" s="62"/>
      <c r="CC16633" s="62"/>
      <c r="CD16633" s="62"/>
      <c r="CE16633" s="62"/>
      <c r="CF16633" s="62"/>
      <c r="CL16633" s="56" t="s">
        <v>8459</v>
      </c>
      <c r="CM16633" s="56" t="s">
        <v>215</v>
      </c>
      <c r="CN16633" s="56" t="s">
        <v>215</v>
      </c>
      <c r="CO16633" s="52"/>
      <c r="CP16633" s="52"/>
      <c r="CQ16633" s="52"/>
      <c r="CR16633" s="52"/>
      <c r="CS16633" s="52"/>
      <c r="CT16633" s="52"/>
      <c r="CU16633" s="33"/>
      <c r="CV16633" s="33"/>
    </row>
    <row r="16634" spans="74:100">
      <c r="BV16634" s="62"/>
      <c r="BW16634" s="62"/>
      <c r="BX16634" s="62"/>
      <c r="BY16634" s="62"/>
      <c r="BZ16634" s="62"/>
      <c r="CA16634" s="62"/>
      <c r="CB16634" s="62"/>
      <c r="CC16634" s="62"/>
      <c r="CD16634" s="62"/>
      <c r="CE16634" s="62"/>
      <c r="CF16634" s="62"/>
      <c r="CL16634" s="35" t="s">
        <v>13986</v>
      </c>
      <c r="CM16634" s="35" t="s">
        <v>217</v>
      </c>
      <c r="CN16634" s="35" t="s">
        <v>217</v>
      </c>
      <c r="CO16634" s="52"/>
      <c r="CP16634" s="52"/>
      <c r="CQ16634" s="52"/>
      <c r="CR16634" s="52"/>
      <c r="CS16634" s="52"/>
      <c r="CT16634" s="52"/>
      <c r="CU16634" s="33"/>
      <c r="CV16634" s="33"/>
    </row>
    <row r="16635" spans="74:100">
      <c r="BV16635" s="62"/>
      <c r="BW16635" s="62"/>
      <c r="BX16635" s="62"/>
      <c r="BY16635" s="62"/>
      <c r="BZ16635" s="62"/>
      <c r="CA16635" s="62"/>
      <c r="CB16635" s="62"/>
      <c r="CC16635" s="62"/>
      <c r="CD16635" s="62"/>
      <c r="CE16635" s="62"/>
      <c r="CF16635" s="62"/>
      <c r="CL16635" s="35" t="s">
        <v>13987</v>
      </c>
      <c r="CM16635" s="35" t="s">
        <v>217</v>
      </c>
      <c r="CN16635" s="35" t="s">
        <v>217</v>
      </c>
      <c r="CO16635" s="52"/>
      <c r="CP16635" s="52"/>
      <c r="CQ16635" s="52"/>
      <c r="CR16635" s="52"/>
      <c r="CS16635" s="52"/>
      <c r="CT16635" s="52"/>
      <c r="CU16635" s="33"/>
      <c r="CV16635" s="33"/>
    </row>
    <row r="16636" spans="74:100">
      <c r="BV16636" s="62"/>
      <c r="BW16636" s="62"/>
      <c r="BX16636" s="62"/>
      <c r="BY16636" s="62"/>
      <c r="BZ16636" s="62"/>
      <c r="CA16636" s="62"/>
      <c r="CB16636" s="62"/>
      <c r="CC16636" s="62"/>
      <c r="CD16636" s="62"/>
      <c r="CE16636" s="62"/>
      <c r="CF16636" s="62"/>
      <c r="CL16636" s="35" t="s">
        <v>14006</v>
      </c>
      <c r="CM16636" s="35" t="s">
        <v>217</v>
      </c>
      <c r="CN16636" s="35" t="s">
        <v>217</v>
      </c>
      <c r="CO16636" s="52"/>
      <c r="CP16636" s="52"/>
      <c r="CQ16636" s="52"/>
      <c r="CR16636" s="52"/>
      <c r="CS16636" s="52"/>
      <c r="CT16636" s="52"/>
      <c r="CU16636" s="33"/>
      <c r="CV16636" s="33"/>
    </row>
    <row r="16637" spans="74:100">
      <c r="BV16637" s="62"/>
      <c r="BW16637" s="62"/>
      <c r="BX16637" s="62"/>
      <c r="BY16637" s="62"/>
      <c r="BZ16637" s="62"/>
      <c r="CA16637" s="62"/>
      <c r="CB16637" s="62"/>
      <c r="CC16637" s="62"/>
      <c r="CD16637" s="62"/>
      <c r="CE16637" s="62"/>
      <c r="CF16637" s="62"/>
      <c r="CL16637" s="35" t="s">
        <v>14007</v>
      </c>
      <c r="CM16637" s="35" t="s">
        <v>217</v>
      </c>
      <c r="CN16637" s="35" t="s">
        <v>217</v>
      </c>
      <c r="CO16637" s="52"/>
      <c r="CP16637" s="52"/>
      <c r="CQ16637" s="52"/>
      <c r="CR16637" s="52"/>
      <c r="CS16637" s="52"/>
      <c r="CT16637" s="52"/>
      <c r="CU16637" s="33"/>
      <c r="CV16637" s="33"/>
    </row>
    <row r="16638" spans="74:100">
      <c r="BV16638" s="62"/>
      <c r="BW16638" s="62"/>
      <c r="BX16638" s="62"/>
      <c r="BY16638" s="62"/>
      <c r="BZ16638" s="62"/>
      <c r="CA16638" s="62"/>
      <c r="CB16638" s="62"/>
      <c r="CC16638" s="62"/>
      <c r="CD16638" s="62"/>
      <c r="CE16638" s="62"/>
      <c r="CF16638" s="62"/>
      <c r="CL16638" s="56" t="s">
        <v>14012</v>
      </c>
      <c r="CM16638" s="56" t="s">
        <v>216</v>
      </c>
      <c r="CN16638" s="56" t="s">
        <v>216</v>
      </c>
      <c r="CO16638" s="52"/>
      <c r="CP16638" s="52"/>
      <c r="CQ16638" s="52"/>
      <c r="CR16638" s="52"/>
      <c r="CS16638" s="52"/>
      <c r="CT16638" s="52"/>
      <c r="CU16638" s="33"/>
      <c r="CV16638" s="33"/>
    </row>
    <row r="16639" spans="74:100">
      <c r="BV16639" s="62"/>
      <c r="BW16639" s="62"/>
      <c r="BX16639" s="62"/>
      <c r="BY16639" s="62"/>
      <c r="BZ16639" s="62"/>
      <c r="CA16639" s="62"/>
      <c r="CB16639" s="62"/>
      <c r="CC16639" s="62"/>
      <c r="CD16639" s="62"/>
      <c r="CE16639" s="62"/>
      <c r="CF16639" s="62"/>
      <c r="CL16639" s="56" t="s">
        <v>14123</v>
      </c>
      <c r="CM16639" s="56" t="s">
        <v>215</v>
      </c>
      <c r="CN16639" s="56" t="s">
        <v>215</v>
      </c>
      <c r="CO16639" s="52"/>
      <c r="CP16639" s="52"/>
      <c r="CQ16639" s="52"/>
      <c r="CR16639" s="52"/>
      <c r="CS16639" s="52"/>
      <c r="CT16639" s="52"/>
      <c r="CU16639" s="33"/>
      <c r="CV16639" s="33"/>
    </row>
    <row r="16640" spans="74:100">
      <c r="BV16640" s="62"/>
      <c r="BW16640" s="62"/>
      <c r="BX16640" s="62"/>
      <c r="BY16640" s="62"/>
      <c r="BZ16640" s="62"/>
      <c r="CA16640" s="62"/>
      <c r="CB16640" s="62"/>
      <c r="CC16640" s="62"/>
      <c r="CD16640" s="62"/>
      <c r="CE16640" s="62"/>
      <c r="CF16640" s="62"/>
      <c r="CL16640" s="56" t="s">
        <v>14128</v>
      </c>
      <c r="CM16640" s="56" t="s">
        <v>215</v>
      </c>
      <c r="CN16640" s="56" t="s">
        <v>215</v>
      </c>
      <c r="CO16640" s="52"/>
      <c r="CP16640" s="52"/>
      <c r="CQ16640" s="52"/>
      <c r="CR16640" s="52"/>
      <c r="CS16640" s="52"/>
      <c r="CT16640" s="52"/>
      <c r="CU16640" s="33"/>
      <c r="CV16640" s="33"/>
    </row>
    <row r="16641" spans="74:100">
      <c r="BV16641" s="62"/>
      <c r="BW16641" s="62"/>
      <c r="BX16641" s="62"/>
      <c r="BY16641" s="62"/>
      <c r="BZ16641" s="62"/>
      <c r="CA16641" s="62"/>
      <c r="CB16641" s="62"/>
      <c r="CC16641" s="62"/>
      <c r="CD16641" s="62"/>
      <c r="CE16641" s="62"/>
      <c r="CF16641" s="62"/>
      <c r="CL16641" s="56" t="s">
        <v>14132</v>
      </c>
      <c r="CM16641" s="56" t="s">
        <v>215</v>
      </c>
      <c r="CN16641" s="56" t="s">
        <v>215</v>
      </c>
      <c r="CO16641" s="52"/>
      <c r="CP16641" s="52"/>
      <c r="CQ16641" s="52"/>
      <c r="CR16641" s="52"/>
      <c r="CS16641" s="52"/>
      <c r="CT16641" s="52"/>
      <c r="CU16641" s="33"/>
      <c r="CV16641" s="33"/>
    </row>
    <row r="16642" spans="74:100">
      <c r="BV16642" s="62"/>
      <c r="BW16642" s="62"/>
      <c r="BX16642" s="62"/>
      <c r="BY16642" s="62"/>
      <c r="BZ16642" s="62"/>
      <c r="CA16642" s="62"/>
      <c r="CB16642" s="62"/>
      <c r="CC16642" s="62"/>
      <c r="CD16642" s="62"/>
      <c r="CE16642" s="62"/>
      <c r="CF16642" s="62"/>
      <c r="CL16642" s="56" t="s">
        <v>14124</v>
      </c>
      <c r="CM16642" s="56" t="s">
        <v>215</v>
      </c>
      <c r="CN16642" s="56" t="s">
        <v>215</v>
      </c>
      <c r="CO16642" s="52"/>
      <c r="CP16642" s="52"/>
      <c r="CQ16642" s="52"/>
      <c r="CR16642" s="52"/>
      <c r="CS16642" s="52"/>
      <c r="CT16642" s="52"/>
      <c r="CU16642" s="33"/>
      <c r="CV16642" s="33"/>
    </row>
    <row r="16643" spans="74:100">
      <c r="BV16643" s="62"/>
      <c r="BW16643" s="62"/>
      <c r="BX16643" s="62"/>
      <c r="BY16643" s="62"/>
      <c r="BZ16643" s="62"/>
      <c r="CA16643" s="62"/>
      <c r="CB16643" s="62"/>
      <c r="CC16643" s="62"/>
      <c r="CD16643" s="62"/>
      <c r="CE16643" s="62"/>
      <c r="CF16643" s="62"/>
      <c r="CL16643" s="56" t="s">
        <v>14702</v>
      </c>
      <c r="CM16643" s="56" t="s">
        <v>214</v>
      </c>
      <c r="CN16643" s="56" t="s">
        <v>214</v>
      </c>
      <c r="CO16643" s="52"/>
      <c r="CP16643" s="52"/>
      <c r="CQ16643" s="52"/>
      <c r="CR16643" s="52"/>
      <c r="CS16643" s="52"/>
      <c r="CT16643" s="52"/>
      <c r="CU16643" s="33"/>
      <c r="CV16643" s="33"/>
    </row>
    <row r="16644" spans="74:100">
      <c r="BV16644" s="62"/>
      <c r="BW16644" s="62"/>
      <c r="BX16644" s="62"/>
      <c r="BY16644" s="62"/>
      <c r="BZ16644" s="62"/>
      <c r="CA16644" s="62"/>
      <c r="CB16644" s="62"/>
      <c r="CC16644" s="62"/>
      <c r="CD16644" s="62"/>
      <c r="CE16644" s="62"/>
      <c r="CF16644" s="62"/>
      <c r="CL16644" s="56" t="s">
        <v>7926</v>
      </c>
      <c r="CM16644" s="56" t="s">
        <v>216</v>
      </c>
      <c r="CN16644" s="56" t="s">
        <v>216</v>
      </c>
      <c r="CO16644" s="52"/>
      <c r="CP16644" s="52"/>
      <c r="CQ16644" s="52"/>
      <c r="CR16644" s="52"/>
      <c r="CS16644" s="52"/>
      <c r="CT16644" s="52"/>
      <c r="CU16644" s="33"/>
      <c r="CV16644" s="33"/>
    </row>
    <row r="16645" spans="74:100">
      <c r="BV16645" s="62"/>
      <c r="BW16645" s="62"/>
      <c r="BX16645" s="62"/>
      <c r="BY16645" s="62"/>
      <c r="BZ16645" s="62"/>
      <c r="CA16645" s="62"/>
      <c r="CB16645" s="62"/>
      <c r="CC16645" s="62"/>
      <c r="CD16645" s="62"/>
      <c r="CE16645" s="62"/>
      <c r="CF16645" s="62"/>
      <c r="CL16645" s="56" t="s">
        <v>13816</v>
      </c>
      <c r="CM16645" s="56" t="s">
        <v>213</v>
      </c>
      <c r="CN16645" s="56" t="s">
        <v>213</v>
      </c>
      <c r="CO16645" s="52"/>
      <c r="CP16645" s="52"/>
      <c r="CQ16645" s="52"/>
      <c r="CR16645" s="52"/>
      <c r="CS16645" s="52"/>
      <c r="CT16645" s="52"/>
      <c r="CU16645" s="33"/>
      <c r="CV16645" s="33"/>
    </row>
    <row r="16646" spans="74:100">
      <c r="BV16646" s="62"/>
      <c r="BW16646" s="62"/>
      <c r="BX16646" s="62"/>
      <c r="BY16646" s="62"/>
      <c r="BZ16646" s="62"/>
      <c r="CA16646" s="62"/>
      <c r="CB16646" s="62"/>
      <c r="CC16646" s="62"/>
      <c r="CD16646" s="62"/>
      <c r="CE16646" s="62"/>
      <c r="CF16646" s="62"/>
      <c r="CL16646" s="56" t="s">
        <v>13819</v>
      </c>
      <c r="CM16646" s="56" t="s">
        <v>214</v>
      </c>
      <c r="CN16646" s="56" t="s">
        <v>214</v>
      </c>
      <c r="CO16646" s="52"/>
      <c r="CP16646" s="52"/>
      <c r="CQ16646" s="52"/>
      <c r="CR16646" s="52"/>
      <c r="CS16646" s="52"/>
      <c r="CT16646" s="52"/>
      <c r="CU16646" s="33"/>
      <c r="CV16646" s="33"/>
    </row>
    <row r="16647" spans="74:100">
      <c r="BV16647" s="62"/>
      <c r="BW16647" s="62"/>
      <c r="BX16647" s="62"/>
      <c r="BY16647" s="62"/>
      <c r="BZ16647" s="62"/>
      <c r="CA16647" s="62"/>
      <c r="CB16647" s="62"/>
      <c r="CC16647" s="62"/>
      <c r="CD16647" s="62"/>
      <c r="CE16647" s="62"/>
      <c r="CF16647" s="62"/>
      <c r="CL16647" s="56" t="s">
        <v>13825</v>
      </c>
      <c r="CM16647" s="56" t="s">
        <v>214</v>
      </c>
      <c r="CN16647" s="56" t="s">
        <v>214</v>
      </c>
      <c r="CO16647" s="52"/>
      <c r="CP16647" s="52"/>
      <c r="CQ16647" s="52"/>
      <c r="CR16647" s="52"/>
      <c r="CS16647" s="52"/>
      <c r="CT16647" s="52"/>
      <c r="CU16647" s="33"/>
      <c r="CV16647" s="33"/>
    </row>
    <row r="16648" spans="74:100">
      <c r="BV16648" s="62"/>
      <c r="BW16648" s="62"/>
      <c r="BX16648" s="62"/>
      <c r="BY16648" s="62"/>
      <c r="BZ16648" s="62"/>
      <c r="CA16648" s="62"/>
      <c r="CB16648" s="62"/>
      <c r="CC16648" s="62"/>
      <c r="CD16648" s="62"/>
      <c r="CE16648" s="62"/>
      <c r="CF16648" s="62"/>
      <c r="CL16648" s="56" t="s">
        <v>13837</v>
      </c>
      <c r="CM16648" s="56" t="s">
        <v>214</v>
      </c>
      <c r="CN16648" s="56" t="s">
        <v>214</v>
      </c>
      <c r="CO16648" s="52"/>
      <c r="CP16648" s="52"/>
      <c r="CQ16648" s="52"/>
      <c r="CR16648" s="52"/>
      <c r="CS16648" s="52"/>
      <c r="CT16648" s="52"/>
      <c r="CU16648" s="33"/>
      <c r="CV16648" s="33"/>
    </row>
    <row r="16649" spans="74:100">
      <c r="BV16649" s="62"/>
      <c r="BW16649" s="62"/>
      <c r="BX16649" s="62"/>
      <c r="BY16649" s="62"/>
      <c r="BZ16649" s="62"/>
      <c r="CA16649" s="62"/>
      <c r="CB16649" s="62"/>
      <c r="CC16649" s="62"/>
      <c r="CD16649" s="62"/>
      <c r="CE16649" s="62"/>
      <c r="CF16649" s="62"/>
      <c r="CL16649" s="56" t="s">
        <v>13848</v>
      </c>
      <c r="CM16649" s="56" t="s">
        <v>214</v>
      </c>
      <c r="CN16649" s="56" t="s">
        <v>214</v>
      </c>
      <c r="CO16649" s="52"/>
      <c r="CP16649" s="52"/>
      <c r="CQ16649" s="52"/>
      <c r="CR16649" s="52"/>
      <c r="CS16649" s="52"/>
      <c r="CT16649" s="52"/>
      <c r="CU16649" s="33"/>
      <c r="CV16649" s="33"/>
    </row>
    <row r="16650" spans="74:100">
      <c r="BV16650" s="62"/>
      <c r="BW16650" s="62"/>
      <c r="BX16650" s="62"/>
      <c r="BY16650" s="62"/>
      <c r="BZ16650" s="62"/>
      <c r="CA16650" s="62"/>
      <c r="CB16650" s="62"/>
      <c r="CC16650" s="62"/>
      <c r="CD16650" s="62"/>
      <c r="CE16650" s="62"/>
      <c r="CF16650" s="62"/>
      <c r="CL16650" s="56" t="s">
        <v>13850</v>
      </c>
      <c r="CM16650" s="56" t="s">
        <v>214</v>
      </c>
      <c r="CN16650" s="56" t="s">
        <v>214</v>
      </c>
      <c r="CO16650" s="52"/>
      <c r="CP16650" s="52"/>
      <c r="CQ16650" s="52"/>
      <c r="CR16650" s="52"/>
      <c r="CS16650" s="52"/>
      <c r="CT16650" s="52"/>
      <c r="CU16650" s="33"/>
      <c r="CV16650" s="33"/>
    </row>
    <row r="16651" spans="74:100">
      <c r="BV16651" s="62"/>
      <c r="BW16651" s="62"/>
      <c r="BX16651" s="62"/>
      <c r="BY16651" s="62"/>
      <c r="BZ16651" s="62"/>
      <c r="CA16651" s="62"/>
      <c r="CB16651" s="62"/>
      <c r="CC16651" s="62"/>
      <c r="CD16651" s="62"/>
      <c r="CE16651" s="62"/>
      <c r="CF16651" s="62"/>
      <c r="CL16651" s="56" t="s">
        <v>13864</v>
      </c>
      <c r="CM16651" s="56" t="s">
        <v>214</v>
      </c>
      <c r="CN16651" s="56" t="s">
        <v>214</v>
      </c>
      <c r="CO16651" s="52"/>
      <c r="CP16651" s="52"/>
      <c r="CQ16651" s="52"/>
      <c r="CR16651" s="52"/>
      <c r="CS16651" s="52"/>
      <c r="CT16651" s="52"/>
      <c r="CU16651" s="33"/>
      <c r="CV16651" s="33"/>
    </row>
    <row r="16652" spans="74:100">
      <c r="BV16652" s="62"/>
      <c r="BW16652" s="62"/>
      <c r="BX16652" s="62"/>
      <c r="BY16652" s="62"/>
      <c r="BZ16652" s="62"/>
      <c r="CA16652" s="62"/>
      <c r="CB16652" s="62"/>
      <c r="CC16652" s="62"/>
      <c r="CD16652" s="62"/>
      <c r="CE16652" s="62"/>
      <c r="CF16652" s="62"/>
      <c r="CL16652" s="56" t="s">
        <v>13867</v>
      </c>
      <c r="CM16652" s="56" t="s">
        <v>214</v>
      </c>
      <c r="CN16652" s="56" t="s">
        <v>214</v>
      </c>
      <c r="CO16652" s="52"/>
      <c r="CP16652" s="52"/>
      <c r="CQ16652" s="52"/>
      <c r="CR16652" s="52"/>
      <c r="CS16652" s="52"/>
      <c r="CT16652" s="52"/>
      <c r="CU16652" s="33"/>
      <c r="CV16652" s="33"/>
    </row>
    <row r="16653" spans="74:100">
      <c r="BV16653" s="62"/>
      <c r="BW16653" s="62"/>
      <c r="BX16653" s="62"/>
      <c r="BY16653" s="62"/>
      <c r="BZ16653" s="62"/>
      <c r="CA16653" s="62"/>
      <c r="CB16653" s="62"/>
      <c r="CC16653" s="62"/>
      <c r="CD16653" s="62"/>
      <c r="CE16653" s="62"/>
      <c r="CF16653" s="62"/>
      <c r="CL16653" s="56" t="s">
        <v>29149</v>
      </c>
      <c r="CM16653" s="56" t="s">
        <v>214</v>
      </c>
      <c r="CN16653" s="56" t="s">
        <v>214</v>
      </c>
      <c r="CO16653" s="52"/>
      <c r="CP16653" s="52"/>
      <c r="CQ16653" s="52"/>
      <c r="CR16653" s="52"/>
      <c r="CS16653" s="52"/>
      <c r="CT16653" s="52"/>
      <c r="CU16653" s="33"/>
      <c r="CV16653" s="33"/>
    </row>
    <row r="16654" spans="74:100">
      <c r="BV16654" s="62"/>
      <c r="BW16654" s="62"/>
      <c r="BX16654" s="62"/>
      <c r="BY16654" s="62"/>
      <c r="BZ16654" s="62"/>
      <c r="CA16654" s="62"/>
      <c r="CB16654" s="62"/>
      <c r="CC16654" s="62"/>
      <c r="CD16654" s="62"/>
      <c r="CE16654" s="62"/>
      <c r="CF16654" s="62"/>
      <c r="CL16654" s="56" t="s">
        <v>25274</v>
      </c>
      <c r="CM16654" s="56" t="s">
        <v>216</v>
      </c>
      <c r="CN16654" s="56" t="s">
        <v>216</v>
      </c>
      <c r="CO16654" s="52"/>
      <c r="CP16654" s="52"/>
      <c r="CQ16654" s="52"/>
      <c r="CR16654" s="52"/>
      <c r="CS16654" s="52"/>
      <c r="CT16654" s="52"/>
      <c r="CU16654" s="33"/>
      <c r="CV16654" s="33"/>
    </row>
    <row r="16655" spans="74:100">
      <c r="BV16655" s="62"/>
      <c r="BW16655" s="62"/>
      <c r="BX16655" s="62"/>
      <c r="BY16655" s="62"/>
      <c r="BZ16655" s="62"/>
      <c r="CA16655" s="62"/>
      <c r="CB16655" s="62"/>
      <c r="CC16655" s="62"/>
      <c r="CD16655" s="62"/>
      <c r="CE16655" s="62"/>
      <c r="CF16655" s="62"/>
      <c r="CL16655" s="56" t="s">
        <v>25275</v>
      </c>
      <c r="CM16655" s="56" t="s">
        <v>216</v>
      </c>
      <c r="CN16655" s="56" t="s">
        <v>216</v>
      </c>
      <c r="CO16655" s="52"/>
      <c r="CP16655" s="52"/>
      <c r="CQ16655" s="52"/>
      <c r="CR16655" s="52"/>
      <c r="CS16655" s="52"/>
      <c r="CT16655" s="52"/>
      <c r="CU16655" s="33"/>
      <c r="CV16655" s="33"/>
    </row>
    <row r="16656" spans="74:100">
      <c r="BV16656" s="62"/>
      <c r="BW16656" s="62"/>
      <c r="BX16656" s="62"/>
      <c r="BY16656" s="62"/>
      <c r="BZ16656" s="62"/>
      <c r="CA16656" s="62"/>
      <c r="CB16656" s="62"/>
      <c r="CC16656" s="62"/>
      <c r="CD16656" s="62"/>
      <c r="CE16656" s="62"/>
      <c r="CF16656" s="62"/>
      <c r="CL16656" s="35" t="s">
        <v>9035</v>
      </c>
      <c r="CM16656" s="35" t="s">
        <v>217</v>
      </c>
      <c r="CN16656" s="35" t="s">
        <v>217</v>
      </c>
      <c r="CO16656" s="52"/>
      <c r="CP16656" s="52"/>
      <c r="CQ16656" s="52"/>
      <c r="CR16656" s="52"/>
      <c r="CS16656" s="52"/>
      <c r="CT16656" s="52"/>
      <c r="CU16656" s="33"/>
      <c r="CV16656" s="33"/>
    </row>
    <row r="16657" spans="74:100">
      <c r="BV16657" s="62"/>
      <c r="BW16657" s="62"/>
      <c r="BX16657" s="62"/>
      <c r="BY16657" s="62"/>
      <c r="BZ16657" s="62"/>
      <c r="CA16657" s="62"/>
      <c r="CB16657" s="62"/>
      <c r="CC16657" s="62"/>
      <c r="CD16657" s="62"/>
      <c r="CE16657" s="62"/>
      <c r="CF16657" s="62"/>
      <c r="CL16657" s="56" t="s">
        <v>23603</v>
      </c>
      <c r="CM16657" s="56" t="s">
        <v>214</v>
      </c>
      <c r="CN16657" s="56" t="s">
        <v>214</v>
      </c>
      <c r="CO16657" s="52"/>
      <c r="CP16657" s="52"/>
      <c r="CQ16657" s="52"/>
      <c r="CR16657" s="52"/>
      <c r="CS16657" s="52"/>
      <c r="CT16657" s="52"/>
      <c r="CU16657" s="33"/>
      <c r="CV16657" s="33"/>
    </row>
    <row r="16658" spans="74:100">
      <c r="BV16658" s="62"/>
      <c r="BW16658" s="62"/>
      <c r="BX16658" s="62"/>
      <c r="BY16658" s="62"/>
      <c r="BZ16658" s="62"/>
      <c r="CA16658" s="62"/>
      <c r="CB16658" s="62"/>
      <c r="CC16658" s="62"/>
      <c r="CD16658" s="62"/>
      <c r="CE16658" s="62"/>
      <c r="CF16658" s="62"/>
      <c r="CL16658" s="35" t="s">
        <v>9050</v>
      </c>
      <c r="CM16658" s="35" t="s">
        <v>217</v>
      </c>
      <c r="CN16658" s="35" t="s">
        <v>217</v>
      </c>
      <c r="CO16658" s="52"/>
      <c r="CP16658" s="52"/>
      <c r="CQ16658" s="52"/>
      <c r="CR16658" s="52"/>
      <c r="CS16658" s="52"/>
      <c r="CT16658" s="52"/>
      <c r="CU16658" s="33"/>
      <c r="CV16658" s="33"/>
    </row>
    <row r="16659" spans="74:100">
      <c r="BV16659" s="62"/>
      <c r="BW16659" s="62"/>
      <c r="BX16659" s="62"/>
      <c r="BY16659" s="62"/>
      <c r="BZ16659" s="62"/>
      <c r="CA16659" s="62"/>
      <c r="CB16659" s="62"/>
      <c r="CC16659" s="62"/>
      <c r="CD16659" s="62"/>
      <c r="CE16659" s="62"/>
      <c r="CF16659" s="62"/>
      <c r="CL16659" s="56" t="s">
        <v>9036</v>
      </c>
      <c r="CM16659" s="56" t="s">
        <v>216</v>
      </c>
      <c r="CN16659" s="56" t="s">
        <v>216</v>
      </c>
      <c r="CO16659" s="52"/>
      <c r="CP16659" s="52"/>
      <c r="CQ16659" s="52"/>
      <c r="CR16659" s="52"/>
      <c r="CS16659" s="52"/>
      <c r="CT16659" s="52"/>
      <c r="CU16659" s="33"/>
      <c r="CV16659" s="33"/>
    </row>
    <row r="16660" spans="74:100">
      <c r="BV16660" s="62"/>
      <c r="BW16660" s="62"/>
      <c r="BX16660" s="62"/>
      <c r="BY16660" s="62"/>
      <c r="BZ16660" s="62"/>
      <c r="CA16660" s="62"/>
      <c r="CB16660" s="62"/>
      <c r="CC16660" s="62"/>
      <c r="CD16660" s="62"/>
      <c r="CE16660" s="62"/>
      <c r="CF16660" s="62"/>
      <c r="CL16660" s="35" t="s">
        <v>12510</v>
      </c>
      <c r="CM16660" s="35" t="s">
        <v>217</v>
      </c>
      <c r="CN16660" s="35" t="s">
        <v>217</v>
      </c>
      <c r="CO16660" s="52"/>
      <c r="CP16660" s="52"/>
      <c r="CQ16660" s="52"/>
      <c r="CR16660" s="52"/>
      <c r="CS16660" s="52"/>
      <c r="CT16660" s="52"/>
      <c r="CU16660" s="33"/>
      <c r="CV16660" s="33"/>
    </row>
    <row r="16661" spans="74:100">
      <c r="BV16661" s="62"/>
      <c r="BW16661" s="62"/>
      <c r="BX16661" s="62"/>
      <c r="BY16661" s="62"/>
      <c r="BZ16661" s="62"/>
      <c r="CA16661" s="62"/>
      <c r="CB16661" s="62"/>
      <c r="CC16661" s="62"/>
      <c r="CD16661" s="62"/>
      <c r="CE16661" s="62"/>
      <c r="CF16661" s="62"/>
      <c r="CL16661" s="35" t="s">
        <v>12511</v>
      </c>
      <c r="CM16661" s="35" t="s">
        <v>217</v>
      </c>
      <c r="CN16661" s="35" t="s">
        <v>217</v>
      </c>
      <c r="CO16661" s="52"/>
      <c r="CP16661" s="52"/>
      <c r="CQ16661" s="52"/>
      <c r="CR16661" s="52"/>
      <c r="CS16661" s="52"/>
      <c r="CT16661" s="52"/>
      <c r="CU16661" s="33"/>
      <c r="CV16661" s="33"/>
    </row>
    <row r="16662" spans="74:100">
      <c r="BV16662" s="62"/>
      <c r="BW16662" s="62"/>
      <c r="BX16662" s="62"/>
      <c r="BY16662" s="62"/>
      <c r="BZ16662" s="62"/>
      <c r="CA16662" s="62"/>
      <c r="CB16662" s="62"/>
      <c r="CC16662" s="62"/>
      <c r="CD16662" s="62"/>
      <c r="CE16662" s="62"/>
      <c r="CF16662" s="62"/>
      <c r="CL16662" s="35" t="s">
        <v>10311</v>
      </c>
      <c r="CM16662" s="35" t="s">
        <v>217</v>
      </c>
      <c r="CN16662" s="35" t="s">
        <v>217</v>
      </c>
      <c r="CO16662" s="52"/>
      <c r="CP16662" s="52"/>
      <c r="CQ16662" s="52"/>
      <c r="CR16662" s="52"/>
      <c r="CS16662" s="52"/>
      <c r="CT16662" s="52"/>
      <c r="CU16662" s="33"/>
      <c r="CV16662" s="33"/>
    </row>
    <row r="16663" spans="74:100">
      <c r="BV16663" s="62"/>
      <c r="BW16663" s="62"/>
      <c r="BX16663" s="62"/>
      <c r="BY16663" s="62"/>
      <c r="BZ16663" s="62"/>
      <c r="CA16663" s="62"/>
      <c r="CB16663" s="62"/>
      <c r="CC16663" s="62"/>
      <c r="CD16663" s="62"/>
      <c r="CE16663" s="62"/>
      <c r="CF16663" s="62"/>
      <c r="CL16663" s="35" t="s">
        <v>7704</v>
      </c>
      <c r="CM16663" s="35" t="s">
        <v>217</v>
      </c>
      <c r="CN16663" s="35" t="s">
        <v>217</v>
      </c>
      <c r="CO16663" s="52"/>
      <c r="CP16663" s="52"/>
      <c r="CQ16663" s="52"/>
      <c r="CR16663" s="52"/>
      <c r="CS16663" s="52"/>
      <c r="CT16663" s="52"/>
      <c r="CU16663" s="33"/>
      <c r="CV16663" s="33"/>
    </row>
    <row r="16664" spans="74:100">
      <c r="BV16664" s="62"/>
      <c r="BW16664" s="62"/>
      <c r="BX16664" s="62"/>
      <c r="BY16664" s="62"/>
      <c r="BZ16664" s="62"/>
      <c r="CA16664" s="62"/>
      <c r="CB16664" s="62"/>
      <c r="CC16664" s="62"/>
      <c r="CD16664" s="62"/>
      <c r="CE16664" s="62"/>
      <c r="CF16664" s="62"/>
      <c r="CL16664" s="35" t="s">
        <v>7705</v>
      </c>
      <c r="CM16664" s="35" t="s">
        <v>217</v>
      </c>
      <c r="CN16664" s="35" t="s">
        <v>217</v>
      </c>
      <c r="CO16664" s="52"/>
      <c r="CP16664" s="52"/>
      <c r="CQ16664" s="52"/>
      <c r="CR16664" s="52"/>
      <c r="CS16664" s="52"/>
      <c r="CT16664" s="52"/>
      <c r="CU16664" s="33"/>
      <c r="CV16664" s="33"/>
    </row>
    <row r="16665" spans="74:100">
      <c r="BV16665" s="62"/>
      <c r="BW16665" s="62"/>
      <c r="BX16665" s="62"/>
      <c r="BY16665" s="62"/>
      <c r="BZ16665" s="62"/>
      <c r="CA16665" s="62"/>
      <c r="CB16665" s="62"/>
      <c r="CC16665" s="62"/>
      <c r="CD16665" s="62"/>
      <c r="CE16665" s="62"/>
      <c r="CF16665" s="62"/>
      <c r="CL16665" s="35" t="s">
        <v>29150</v>
      </c>
      <c r="CM16665" s="35" t="s">
        <v>217</v>
      </c>
      <c r="CN16665" s="35" t="s">
        <v>217</v>
      </c>
      <c r="CO16665" s="52"/>
      <c r="CP16665" s="52"/>
      <c r="CQ16665" s="52"/>
      <c r="CR16665" s="52"/>
      <c r="CS16665" s="52"/>
      <c r="CT16665" s="52"/>
      <c r="CU16665" s="33"/>
      <c r="CV16665" s="33"/>
    </row>
    <row r="16666" spans="74:100">
      <c r="BV16666" s="62"/>
      <c r="BW16666" s="62"/>
      <c r="BX16666" s="62"/>
      <c r="BY16666" s="62"/>
      <c r="BZ16666" s="62"/>
      <c r="CA16666" s="62"/>
      <c r="CB16666" s="62"/>
      <c r="CC16666" s="62"/>
      <c r="CD16666" s="62"/>
      <c r="CE16666" s="62"/>
      <c r="CF16666" s="62"/>
      <c r="CL16666" s="56" t="s">
        <v>7706</v>
      </c>
      <c r="CM16666" s="56" t="s">
        <v>216</v>
      </c>
      <c r="CN16666" s="56" t="s">
        <v>216</v>
      </c>
      <c r="CO16666" s="52"/>
      <c r="CP16666" s="52"/>
      <c r="CQ16666" s="52"/>
      <c r="CR16666" s="52"/>
      <c r="CS16666" s="52"/>
      <c r="CT16666" s="52"/>
      <c r="CU16666" s="33"/>
      <c r="CV16666" s="33"/>
    </row>
    <row r="16667" spans="74:100">
      <c r="BV16667" s="62"/>
      <c r="BW16667" s="62"/>
      <c r="BX16667" s="62"/>
      <c r="BY16667" s="62"/>
      <c r="BZ16667" s="62"/>
      <c r="CA16667" s="62"/>
      <c r="CB16667" s="62"/>
      <c r="CC16667" s="62"/>
      <c r="CD16667" s="62"/>
      <c r="CE16667" s="62"/>
      <c r="CF16667" s="62"/>
      <c r="CL16667" s="35" t="s">
        <v>20908</v>
      </c>
      <c r="CM16667" s="35" t="s">
        <v>217</v>
      </c>
      <c r="CN16667" s="35" t="s">
        <v>217</v>
      </c>
      <c r="CO16667" s="52"/>
      <c r="CP16667" s="52"/>
      <c r="CQ16667" s="52"/>
      <c r="CR16667" s="52"/>
      <c r="CS16667" s="52"/>
      <c r="CT16667" s="52"/>
      <c r="CU16667" s="33"/>
      <c r="CV16667" s="33"/>
    </row>
    <row r="16668" spans="74:100">
      <c r="BV16668" s="62"/>
      <c r="BW16668" s="62"/>
      <c r="BX16668" s="62"/>
      <c r="BY16668" s="62"/>
      <c r="BZ16668" s="62"/>
      <c r="CA16668" s="62"/>
      <c r="CB16668" s="62"/>
      <c r="CC16668" s="62"/>
      <c r="CD16668" s="62"/>
      <c r="CE16668" s="62"/>
      <c r="CF16668" s="62"/>
      <c r="CL16668" s="56" t="s">
        <v>25276</v>
      </c>
      <c r="CM16668" s="56" t="s">
        <v>216</v>
      </c>
      <c r="CN16668" s="56" t="s">
        <v>216</v>
      </c>
      <c r="CO16668" s="52"/>
      <c r="CP16668" s="52"/>
      <c r="CQ16668" s="52"/>
      <c r="CR16668" s="52"/>
      <c r="CS16668" s="52"/>
      <c r="CT16668" s="52"/>
      <c r="CU16668" s="33"/>
      <c r="CV16668" s="33"/>
    </row>
    <row r="16669" spans="74:100">
      <c r="BV16669" s="62"/>
      <c r="BW16669" s="62"/>
      <c r="BX16669" s="62"/>
      <c r="BY16669" s="62"/>
      <c r="BZ16669" s="62"/>
      <c r="CA16669" s="62"/>
      <c r="CB16669" s="62"/>
      <c r="CC16669" s="62"/>
      <c r="CD16669" s="62"/>
      <c r="CE16669" s="62"/>
      <c r="CF16669" s="62"/>
      <c r="CL16669" s="35" t="s">
        <v>29151</v>
      </c>
      <c r="CM16669" s="35" t="s">
        <v>217</v>
      </c>
      <c r="CN16669" s="35" t="s">
        <v>217</v>
      </c>
      <c r="CO16669" s="52"/>
      <c r="CP16669" s="52"/>
      <c r="CQ16669" s="52"/>
      <c r="CR16669" s="52"/>
      <c r="CS16669" s="52"/>
      <c r="CT16669" s="52"/>
      <c r="CU16669" s="33"/>
      <c r="CV16669" s="33"/>
    </row>
    <row r="16670" spans="74:100">
      <c r="BV16670" s="62"/>
      <c r="BW16670" s="62"/>
      <c r="BX16670" s="62"/>
      <c r="BY16670" s="62"/>
      <c r="BZ16670" s="62"/>
      <c r="CA16670" s="62"/>
      <c r="CB16670" s="62"/>
      <c r="CC16670" s="62"/>
      <c r="CD16670" s="62"/>
      <c r="CE16670" s="62"/>
      <c r="CF16670" s="62"/>
      <c r="CL16670" s="35" t="s">
        <v>29152</v>
      </c>
      <c r="CM16670" s="35" t="s">
        <v>217</v>
      </c>
      <c r="CN16670" s="35" t="s">
        <v>217</v>
      </c>
      <c r="CO16670" s="52"/>
      <c r="CP16670" s="52"/>
      <c r="CQ16670" s="52"/>
      <c r="CR16670" s="52"/>
      <c r="CS16670" s="52"/>
      <c r="CT16670" s="52"/>
      <c r="CU16670" s="33"/>
      <c r="CV16670" s="33"/>
    </row>
    <row r="16671" spans="74:100">
      <c r="BV16671" s="62"/>
      <c r="BW16671" s="62"/>
      <c r="BX16671" s="62"/>
      <c r="BY16671" s="62"/>
      <c r="BZ16671" s="62"/>
      <c r="CA16671" s="62"/>
      <c r="CB16671" s="62"/>
      <c r="CC16671" s="62"/>
      <c r="CD16671" s="62"/>
      <c r="CE16671" s="62"/>
      <c r="CF16671" s="62"/>
      <c r="CL16671" s="56" t="s">
        <v>25277</v>
      </c>
      <c r="CM16671" s="56" t="s">
        <v>216</v>
      </c>
      <c r="CN16671" s="56" t="s">
        <v>216</v>
      </c>
      <c r="CO16671" s="52"/>
      <c r="CP16671" s="52"/>
      <c r="CQ16671" s="52"/>
      <c r="CR16671" s="52"/>
      <c r="CS16671" s="52"/>
      <c r="CT16671" s="52"/>
      <c r="CU16671" s="33"/>
      <c r="CV16671" s="33"/>
    </row>
    <row r="16672" spans="74:100">
      <c r="BV16672" s="62"/>
      <c r="BW16672" s="62"/>
      <c r="BX16672" s="62"/>
      <c r="BY16672" s="62"/>
      <c r="BZ16672" s="62"/>
      <c r="CA16672" s="62"/>
      <c r="CB16672" s="62"/>
      <c r="CC16672" s="62"/>
      <c r="CD16672" s="62"/>
      <c r="CE16672" s="62"/>
      <c r="CF16672" s="62"/>
      <c r="CL16672" s="56" t="s">
        <v>20909</v>
      </c>
      <c r="CM16672" s="56" t="s">
        <v>217</v>
      </c>
      <c r="CN16672" s="56" t="s">
        <v>217</v>
      </c>
      <c r="CO16672" s="52"/>
      <c r="CP16672" s="52"/>
      <c r="CQ16672" s="52"/>
      <c r="CR16672" s="52"/>
      <c r="CS16672" s="52"/>
      <c r="CT16672" s="52"/>
      <c r="CU16672" s="33"/>
      <c r="CV16672" s="33"/>
    </row>
    <row r="16673" spans="74:100">
      <c r="BV16673" s="62"/>
      <c r="BW16673" s="62"/>
      <c r="BX16673" s="62"/>
      <c r="BY16673" s="62"/>
      <c r="BZ16673" s="62"/>
      <c r="CA16673" s="62"/>
      <c r="CB16673" s="62"/>
      <c r="CC16673" s="62"/>
      <c r="CD16673" s="62"/>
      <c r="CE16673" s="62"/>
      <c r="CF16673" s="62"/>
      <c r="CL16673" s="56" t="s">
        <v>8177</v>
      </c>
      <c r="CM16673" s="56" t="s">
        <v>213</v>
      </c>
      <c r="CN16673" s="56" t="s">
        <v>213</v>
      </c>
      <c r="CO16673" s="52"/>
      <c r="CP16673" s="52"/>
      <c r="CQ16673" s="52"/>
      <c r="CR16673" s="52"/>
      <c r="CS16673" s="52"/>
      <c r="CT16673" s="52"/>
      <c r="CU16673" s="33"/>
      <c r="CV16673" s="33"/>
    </row>
    <row r="16674" spans="74:100">
      <c r="BV16674" s="62"/>
      <c r="BW16674" s="62"/>
      <c r="BX16674" s="62"/>
      <c r="BY16674" s="62"/>
      <c r="BZ16674" s="62"/>
      <c r="CA16674" s="62"/>
      <c r="CB16674" s="62"/>
      <c r="CC16674" s="62"/>
      <c r="CD16674" s="62"/>
      <c r="CE16674" s="62"/>
      <c r="CF16674" s="62"/>
      <c r="CL16674" s="56" t="s">
        <v>8178</v>
      </c>
      <c r="CM16674" s="56" t="s">
        <v>213</v>
      </c>
      <c r="CN16674" s="56" t="s">
        <v>213</v>
      </c>
      <c r="CO16674" s="52"/>
      <c r="CP16674" s="52"/>
      <c r="CQ16674" s="52"/>
      <c r="CR16674" s="52"/>
      <c r="CS16674" s="52"/>
      <c r="CT16674" s="52"/>
      <c r="CU16674" s="33"/>
      <c r="CV16674" s="33"/>
    </row>
    <row r="16675" spans="74:100">
      <c r="BV16675" s="62"/>
      <c r="BW16675" s="62"/>
      <c r="BX16675" s="62"/>
      <c r="BY16675" s="62"/>
      <c r="BZ16675" s="62"/>
      <c r="CA16675" s="62"/>
      <c r="CB16675" s="62"/>
      <c r="CC16675" s="62"/>
      <c r="CD16675" s="62"/>
      <c r="CE16675" s="62"/>
      <c r="CF16675" s="62"/>
      <c r="CL16675" s="56" t="s">
        <v>8179</v>
      </c>
      <c r="CM16675" s="56" t="s">
        <v>213</v>
      </c>
      <c r="CN16675" s="56" t="s">
        <v>213</v>
      </c>
      <c r="CO16675" s="52"/>
      <c r="CP16675" s="52"/>
      <c r="CQ16675" s="52"/>
      <c r="CR16675" s="52"/>
      <c r="CS16675" s="52"/>
      <c r="CT16675" s="52"/>
      <c r="CU16675" s="33"/>
      <c r="CV16675" s="33"/>
    </row>
    <row r="16676" spans="74:100">
      <c r="BV16676" s="62"/>
      <c r="BW16676" s="62"/>
      <c r="BX16676" s="62"/>
      <c r="BY16676" s="62"/>
      <c r="BZ16676" s="62"/>
      <c r="CA16676" s="62"/>
      <c r="CB16676" s="62"/>
      <c r="CC16676" s="62"/>
      <c r="CD16676" s="62"/>
      <c r="CE16676" s="62"/>
      <c r="CF16676" s="62"/>
      <c r="CL16676" s="56" t="s">
        <v>8180</v>
      </c>
      <c r="CM16676" s="56" t="s">
        <v>213</v>
      </c>
      <c r="CN16676" s="56" t="s">
        <v>213</v>
      </c>
      <c r="CO16676" s="52"/>
      <c r="CP16676" s="52"/>
      <c r="CQ16676" s="52"/>
      <c r="CR16676" s="52"/>
      <c r="CS16676" s="52"/>
      <c r="CT16676" s="52"/>
      <c r="CU16676" s="33"/>
      <c r="CV16676" s="33"/>
    </row>
    <row r="16677" spans="74:100">
      <c r="BV16677" s="62"/>
      <c r="BW16677" s="62"/>
      <c r="BX16677" s="62"/>
      <c r="BY16677" s="62"/>
      <c r="BZ16677" s="62"/>
      <c r="CA16677" s="62"/>
      <c r="CB16677" s="62"/>
      <c r="CC16677" s="62"/>
      <c r="CD16677" s="62"/>
      <c r="CE16677" s="62"/>
      <c r="CF16677" s="62"/>
      <c r="CL16677" s="56" t="s">
        <v>8181</v>
      </c>
      <c r="CM16677" s="56" t="s">
        <v>213</v>
      </c>
      <c r="CN16677" s="56" t="s">
        <v>213</v>
      </c>
      <c r="CO16677" s="52"/>
      <c r="CP16677" s="52"/>
      <c r="CQ16677" s="52"/>
      <c r="CR16677" s="52"/>
      <c r="CS16677" s="52"/>
      <c r="CT16677" s="52"/>
      <c r="CU16677" s="33"/>
      <c r="CV16677" s="33"/>
    </row>
    <row r="16678" spans="74:100">
      <c r="BV16678" s="62"/>
      <c r="BW16678" s="62"/>
      <c r="BX16678" s="62"/>
      <c r="BY16678" s="62"/>
      <c r="BZ16678" s="62"/>
      <c r="CA16678" s="62"/>
      <c r="CB16678" s="62"/>
      <c r="CC16678" s="62"/>
      <c r="CD16678" s="62"/>
      <c r="CE16678" s="62"/>
      <c r="CF16678" s="62"/>
      <c r="CL16678" s="56" t="s">
        <v>8182</v>
      </c>
      <c r="CM16678" s="56" t="s">
        <v>213</v>
      </c>
      <c r="CN16678" s="56" t="s">
        <v>213</v>
      </c>
      <c r="CO16678" s="52"/>
      <c r="CP16678" s="52"/>
      <c r="CQ16678" s="52"/>
      <c r="CR16678" s="52"/>
      <c r="CS16678" s="52"/>
      <c r="CT16678" s="52"/>
      <c r="CU16678" s="33"/>
      <c r="CV16678" s="33"/>
    </row>
    <row r="16679" spans="74:100">
      <c r="BV16679" s="62"/>
      <c r="BW16679" s="62"/>
      <c r="BX16679" s="62"/>
      <c r="BY16679" s="62"/>
      <c r="BZ16679" s="62"/>
      <c r="CA16679" s="62"/>
      <c r="CB16679" s="62"/>
      <c r="CC16679" s="62"/>
      <c r="CD16679" s="62"/>
      <c r="CE16679" s="62"/>
      <c r="CF16679" s="62"/>
      <c r="CL16679" s="56" t="s">
        <v>15697</v>
      </c>
      <c r="CM16679" s="56" t="s">
        <v>213</v>
      </c>
      <c r="CN16679" s="56" t="s">
        <v>213</v>
      </c>
      <c r="CO16679" s="52"/>
      <c r="CP16679" s="52"/>
      <c r="CQ16679" s="52"/>
      <c r="CR16679" s="52"/>
      <c r="CS16679" s="52"/>
      <c r="CT16679" s="52"/>
      <c r="CU16679" s="33"/>
      <c r="CV16679" s="33"/>
    </row>
    <row r="16680" spans="74:100">
      <c r="BV16680" s="62"/>
      <c r="BW16680" s="62"/>
      <c r="BX16680" s="62"/>
      <c r="BY16680" s="62"/>
      <c r="BZ16680" s="62"/>
      <c r="CA16680" s="62"/>
      <c r="CB16680" s="62"/>
      <c r="CC16680" s="62"/>
      <c r="CD16680" s="62"/>
      <c r="CE16680" s="62"/>
      <c r="CF16680" s="62"/>
      <c r="CL16680" s="56" t="s">
        <v>15699</v>
      </c>
      <c r="CM16680" s="56" t="s">
        <v>213</v>
      </c>
      <c r="CN16680" s="56" t="s">
        <v>213</v>
      </c>
      <c r="CO16680" s="52"/>
      <c r="CP16680" s="52"/>
      <c r="CQ16680" s="52"/>
      <c r="CR16680" s="52"/>
      <c r="CS16680" s="52"/>
      <c r="CT16680" s="52"/>
      <c r="CU16680" s="33"/>
      <c r="CV16680" s="33"/>
    </row>
    <row r="16681" spans="74:100">
      <c r="BV16681" s="62"/>
      <c r="BW16681" s="62"/>
      <c r="BX16681" s="62"/>
      <c r="BY16681" s="62"/>
      <c r="BZ16681" s="62"/>
      <c r="CA16681" s="62"/>
      <c r="CB16681" s="62"/>
      <c r="CC16681" s="62"/>
      <c r="CD16681" s="62"/>
      <c r="CE16681" s="62"/>
      <c r="CF16681" s="62"/>
      <c r="CL16681" s="56" t="s">
        <v>15706</v>
      </c>
      <c r="CM16681" s="56" t="s">
        <v>213</v>
      </c>
      <c r="CN16681" s="56" t="s">
        <v>213</v>
      </c>
      <c r="CO16681" s="52"/>
      <c r="CP16681" s="52"/>
      <c r="CQ16681" s="52"/>
      <c r="CR16681" s="52"/>
      <c r="CS16681" s="52"/>
      <c r="CT16681" s="52"/>
      <c r="CU16681" s="33"/>
      <c r="CV16681" s="33"/>
    </row>
    <row r="16682" spans="74:100">
      <c r="BV16682" s="62"/>
      <c r="BW16682" s="62"/>
      <c r="BX16682" s="62"/>
      <c r="BY16682" s="62"/>
      <c r="BZ16682" s="62"/>
      <c r="CA16682" s="62"/>
      <c r="CB16682" s="62"/>
      <c r="CC16682" s="62"/>
      <c r="CD16682" s="62"/>
      <c r="CE16682" s="62"/>
      <c r="CF16682" s="62"/>
      <c r="CL16682" s="56" t="s">
        <v>15698</v>
      </c>
      <c r="CM16682" s="56" t="s">
        <v>213</v>
      </c>
      <c r="CN16682" s="56" t="s">
        <v>213</v>
      </c>
      <c r="CO16682" s="52"/>
      <c r="CP16682" s="52"/>
      <c r="CQ16682" s="52"/>
      <c r="CR16682" s="52"/>
      <c r="CS16682" s="52"/>
      <c r="CT16682" s="52"/>
      <c r="CU16682" s="33"/>
      <c r="CV16682" s="33"/>
    </row>
    <row r="16683" spans="74:100">
      <c r="BV16683" s="62"/>
      <c r="BW16683" s="62"/>
      <c r="BX16683" s="62"/>
      <c r="BY16683" s="62"/>
      <c r="BZ16683" s="62"/>
      <c r="CA16683" s="62"/>
      <c r="CB16683" s="62"/>
      <c r="CC16683" s="62"/>
      <c r="CD16683" s="62"/>
      <c r="CE16683" s="62"/>
      <c r="CF16683" s="62"/>
      <c r="CL16683" s="56" t="s">
        <v>15707</v>
      </c>
      <c r="CM16683" s="56" t="s">
        <v>213</v>
      </c>
      <c r="CN16683" s="56" t="s">
        <v>213</v>
      </c>
      <c r="CO16683" s="52"/>
      <c r="CP16683" s="52"/>
      <c r="CQ16683" s="52"/>
      <c r="CR16683" s="52"/>
      <c r="CS16683" s="52"/>
      <c r="CT16683" s="52"/>
      <c r="CU16683" s="33"/>
      <c r="CV16683" s="33"/>
    </row>
    <row r="16684" spans="74:100">
      <c r="BV16684" s="62"/>
      <c r="BW16684" s="62"/>
      <c r="BX16684" s="62"/>
      <c r="BY16684" s="62"/>
      <c r="BZ16684" s="62"/>
      <c r="CA16684" s="62"/>
      <c r="CB16684" s="62"/>
      <c r="CC16684" s="62"/>
      <c r="CD16684" s="62"/>
      <c r="CE16684" s="62"/>
      <c r="CF16684" s="62"/>
      <c r="CL16684" s="56" t="s">
        <v>15708</v>
      </c>
      <c r="CM16684" s="56" t="s">
        <v>213</v>
      </c>
      <c r="CN16684" s="56" t="s">
        <v>213</v>
      </c>
      <c r="CO16684" s="52"/>
      <c r="CP16684" s="52"/>
      <c r="CQ16684" s="52"/>
      <c r="CR16684" s="52"/>
      <c r="CS16684" s="52"/>
      <c r="CT16684" s="52"/>
      <c r="CU16684" s="33"/>
      <c r="CV16684" s="33"/>
    </row>
    <row r="16685" spans="74:100">
      <c r="BV16685" s="62"/>
      <c r="BW16685" s="62"/>
      <c r="BX16685" s="62"/>
      <c r="BY16685" s="62"/>
      <c r="BZ16685" s="62"/>
      <c r="CA16685" s="62"/>
      <c r="CB16685" s="62"/>
      <c r="CC16685" s="62"/>
      <c r="CD16685" s="62"/>
      <c r="CE16685" s="62"/>
      <c r="CF16685" s="62"/>
      <c r="CL16685" s="56" t="s">
        <v>15723</v>
      </c>
      <c r="CM16685" s="56" t="s">
        <v>213</v>
      </c>
      <c r="CN16685" s="56" t="s">
        <v>213</v>
      </c>
      <c r="CO16685" s="52"/>
      <c r="CP16685" s="52"/>
      <c r="CQ16685" s="52"/>
      <c r="CR16685" s="52"/>
      <c r="CS16685" s="52"/>
      <c r="CT16685" s="52"/>
      <c r="CU16685" s="33"/>
      <c r="CV16685" s="33"/>
    </row>
    <row r="16686" spans="74:100">
      <c r="BV16686" s="62"/>
      <c r="BW16686" s="62"/>
      <c r="BX16686" s="62"/>
      <c r="BY16686" s="62"/>
      <c r="BZ16686" s="62"/>
      <c r="CA16686" s="62"/>
      <c r="CB16686" s="62"/>
      <c r="CC16686" s="62"/>
      <c r="CD16686" s="62"/>
      <c r="CE16686" s="62"/>
      <c r="CF16686" s="62"/>
      <c r="CL16686" s="56" t="s">
        <v>15717</v>
      </c>
      <c r="CM16686" s="56" t="s">
        <v>213</v>
      </c>
      <c r="CN16686" s="56" t="s">
        <v>213</v>
      </c>
      <c r="CO16686" s="52"/>
      <c r="CP16686" s="52"/>
      <c r="CQ16686" s="52"/>
      <c r="CR16686" s="52"/>
      <c r="CS16686" s="52"/>
      <c r="CT16686" s="52"/>
      <c r="CU16686" s="33"/>
      <c r="CV16686" s="33"/>
    </row>
    <row r="16687" spans="74:100">
      <c r="BV16687" s="62"/>
      <c r="BW16687" s="62"/>
      <c r="BX16687" s="62"/>
      <c r="BY16687" s="62"/>
      <c r="BZ16687" s="62"/>
      <c r="CA16687" s="62"/>
      <c r="CB16687" s="62"/>
      <c r="CC16687" s="62"/>
      <c r="CD16687" s="62"/>
      <c r="CE16687" s="62"/>
      <c r="CF16687" s="62"/>
      <c r="CL16687" s="56" t="s">
        <v>15709</v>
      </c>
      <c r="CM16687" s="56" t="s">
        <v>213</v>
      </c>
      <c r="CN16687" s="56" t="s">
        <v>213</v>
      </c>
      <c r="CO16687" s="52"/>
      <c r="CP16687" s="52"/>
      <c r="CQ16687" s="52"/>
      <c r="CR16687" s="52"/>
      <c r="CS16687" s="52"/>
      <c r="CT16687" s="52"/>
      <c r="CU16687" s="33"/>
      <c r="CV16687" s="33"/>
    </row>
    <row r="16688" spans="74:100">
      <c r="BV16688" s="62"/>
      <c r="BW16688" s="62"/>
      <c r="BX16688" s="62"/>
      <c r="BY16688" s="62"/>
      <c r="BZ16688" s="62"/>
      <c r="CA16688" s="62"/>
      <c r="CB16688" s="62"/>
      <c r="CC16688" s="62"/>
      <c r="CD16688" s="62"/>
      <c r="CE16688" s="62"/>
      <c r="CF16688" s="62"/>
      <c r="CL16688" s="56" t="s">
        <v>15732</v>
      </c>
      <c r="CM16688" s="56" t="s">
        <v>213</v>
      </c>
      <c r="CN16688" s="56" t="s">
        <v>213</v>
      </c>
      <c r="CO16688" s="52"/>
      <c r="CP16688" s="52"/>
      <c r="CQ16688" s="52"/>
      <c r="CR16688" s="52"/>
      <c r="CS16688" s="52"/>
      <c r="CT16688" s="52"/>
      <c r="CU16688" s="33"/>
      <c r="CV16688" s="33"/>
    </row>
    <row r="16689" spans="74:100">
      <c r="BV16689" s="62"/>
      <c r="BW16689" s="62"/>
      <c r="BX16689" s="62"/>
      <c r="BY16689" s="62"/>
      <c r="BZ16689" s="62"/>
      <c r="CA16689" s="62"/>
      <c r="CB16689" s="62"/>
      <c r="CC16689" s="62"/>
      <c r="CD16689" s="62"/>
      <c r="CE16689" s="62"/>
      <c r="CF16689" s="62"/>
      <c r="CL16689" s="56" t="s">
        <v>25278</v>
      </c>
      <c r="CM16689" s="56" t="s">
        <v>214</v>
      </c>
      <c r="CN16689" s="56" t="s">
        <v>214</v>
      </c>
      <c r="CO16689" s="52"/>
      <c r="CP16689" s="52"/>
      <c r="CQ16689" s="52"/>
      <c r="CR16689" s="52"/>
      <c r="CS16689" s="52"/>
      <c r="CT16689" s="52"/>
      <c r="CU16689" s="33"/>
      <c r="CV16689" s="33"/>
    </row>
    <row r="16690" spans="74:100">
      <c r="BV16690" s="62"/>
      <c r="BW16690" s="62"/>
      <c r="BX16690" s="62"/>
      <c r="BY16690" s="62"/>
      <c r="BZ16690" s="62"/>
      <c r="CA16690" s="62"/>
      <c r="CB16690" s="62"/>
      <c r="CC16690" s="62"/>
      <c r="CD16690" s="62"/>
      <c r="CE16690" s="62"/>
      <c r="CF16690" s="62"/>
      <c r="CL16690" s="35" t="s">
        <v>29153</v>
      </c>
      <c r="CM16690" s="35" t="s">
        <v>217</v>
      </c>
      <c r="CN16690" s="35" t="s">
        <v>217</v>
      </c>
      <c r="CO16690" s="52"/>
      <c r="CP16690" s="52"/>
      <c r="CQ16690" s="52"/>
      <c r="CR16690" s="52"/>
      <c r="CS16690" s="52"/>
      <c r="CT16690" s="52"/>
      <c r="CU16690" s="33"/>
      <c r="CV16690" s="33"/>
    </row>
    <row r="16691" spans="74:100">
      <c r="BV16691" s="62"/>
      <c r="BW16691" s="62"/>
      <c r="BX16691" s="62"/>
      <c r="BY16691" s="62"/>
      <c r="BZ16691" s="62"/>
      <c r="CA16691" s="62"/>
      <c r="CB16691" s="62"/>
      <c r="CC16691" s="62"/>
      <c r="CD16691" s="62"/>
      <c r="CE16691" s="62"/>
      <c r="CF16691" s="62"/>
      <c r="CL16691" s="56" t="s">
        <v>8184</v>
      </c>
      <c r="CM16691" s="56" t="s">
        <v>214</v>
      </c>
      <c r="CN16691" s="56" t="s">
        <v>214</v>
      </c>
      <c r="CO16691" s="52"/>
      <c r="CP16691" s="52"/>
      <c r="CQ16691" s="52"/>
      <c r="CR16691" s="52"/>
      <c r="CS16691" s="52"/>
      <c r="CT16691" s="52"/>
      <c r="CU16691" s="33"/>
      <c r="CV16691" s="33"/>
    </row>
    <row r="16692" spans="74:100">
      <c r="BV16692" s="62"/>
      <c r="BW16692" s="62"/>
      <c r="BX16692" s="62"/>
      <c r="BY16692" s="62"/>
      <c r="BZ16692" s="62"/>
      <c r="CA16692" s="62"/>
      <c r="CB16692" s="62"/>
      <c r="CC16692" s="62"/>
      <c r="CD16692" s="62"/>
      <c r="CE16692" s="62"/>
      <c r="CF16692" s="62"/>
      <c r="CL16692" s="56" t="s">
        <v>25279</v>
      </c>
      <c r="CM16692" s="56" t="s">
        <v>214</v>
      </c>
      <c r="CN16692" s="56" t="s">
        <v>214</v>
      </c>
      <c r="CO16692" s="52"/>
      <c r="CP16692" s="52"/>
      <c r="CQ16692" s="52"/>
      <c r="CR16692" s="52"/>
      <c r="CS16692" s="52"/>
      <c r="CT16692" s="52"/>
      <c r="CU16692" s="33"/>
      <c r="CV16692" s="33"/>
    </row>
    <row r="16693" spans="74:100">
      <c r="BV16693" s="62"/>
      <c r="BW16693" s="62"/>
      <c r="BX16693" s="62"/>
      <c r="BY16693" s="62"/>
      <c r="BZ16693" s="62"/>
      <c r="CA16693" s="62"/>
      <c r="CB16693" s="62"/>
      <c r="CC16693" s="62"/>
      <c r="CD16693" s="62"/>
      <c r="CE16693" s="62"/>
      <c r="CF16693" s="62"/>
      <c r="CL16693" s="56" t="s">
        <v>25280</v>
      </c>
      <c r="CM16693" s="56" t="s">
        <v>214</v>
      </c>
      <c r="CN16693" s="56" t="s">
        <v>214</v>
      </c>
      <c r="CO16693" s="52"/>
      <c r="CP16693" s="52"/>
      <c r="CQ16693" s="52"/>
      <c r="CR16693" s="52"/>
      <c r="CS16693" s="52"/>
      <c r="CT16693" s="52"/>
      <c r="CU16693" s="33"/>
      <c r="CV16693" s="33"/>
    </row>
    <row r="16694" spans="74:100">
      <c r="BV16694" s="62"/>
      <c r="BW16694" s="62"/>
      <c r="BX16694" s="62"/>
      <c r="BY16694" s="62"/>
      <c r="BZ16694" s="62"/>
      <c r="CA16694" s="62"/>
      <c r="CB16694" s="62"/>
      <c r="CC16694" s="62"/>
      <c r="CD16694" s="62"/>
      <c r="CE16694" s="62"/>
      <c r="CF16694" s="62"/>
      <c r="CL16694" s="56" t="s">
        <v>8185</v>
      </c>
      <c r="CM16694" s="56" t="s">
        <v>214</v>
      </c>
      <c r="CN16694" s="56" t="s">
        <v>214</v>
      </c>
      <c r="CO16694" s="52"/>
      <c r="CP16694" s="52"/>
      <c r="CQ16694" s="52"/>
      <c r="CR16694" s="52"/>
      <c r="CS16694" s="52"/>
      <c r="CT16694" s="52"/>
      <c r="CU16694" s="33"/>
      <c r="CV16694" s="33"/>
    </row>
    <row r="16695" spans="74:100">
      <c r="BV16695" s="62"/>
      <c r="BW16695" s="62"/>
      <c r="BX16695" s="62"/>
      <c r="BY16695" s="62"/>
      <c r="BZ16695" s="62"/>
      <c r="CA16695" s="62"/>
      <c r="CB16695" s="62"/>
      <c r="CC16695" s="62"/>
      <c r="CD16695" s="62"/>
      <c r="CE16695" s="62"/>
      <c r="CF16695" s="62"/>
      <c r="CL16695" s="35" t="s">
        <v>29154</v>
      </c>
      <c r="CM16695" s="35" t="s">
        <v>217</v>
      </c>
      <c r="CN16695" s="35" t="s">
        <v>217</v>
      </c>
      <c r="CO16695" s="52"/>
      <c r="CP16695" s="52"/>
      <c r="CQ16695" s="52"/>
      <c r="CR16695" s="52"/>
      <c r="CS16695" s="52"/>
      <c r="CT16695" s="52"/>
      <c r="CU16695" s="33"/>
      <c r="CV16695" s="33"/>
    </row>
    <row r="16696" spans="74:100">
      <c r="BV16696" s="62"/>
      <c r="BW16696" s="62"/>
      <c r="BX16696" s="62"/>
      <c r="BY16696" s="62"/>
      <c r="BZ16696" s="62"/>
      <c r="CA16696" s="62"/>
      <c r="CB16696" s="62"/>
      <c r="CC16696" s="62"/>
      <c r="CD16696" s="62"/>
      <c r="CE16696" s="62"/>
      <c r="CF16696" s="62"/>
      <c r="CL16696" s="56" t="s">
        <v>8186</v>
      </c>
      <c r="CM16696" s="56" t="s">
        <v>214</v>
      </c>
      <c r="CN16696" s="56" t="s">
        <v>214</v>
      </c>
      <c r="CO16696" s="52"/>
      <c r="CP16696" s="52"/>
      <c r="CQ16696" s="52"/>
      <c r="CR16696" s="52"/>
      <c r="CS16696" s="52"/>
      <c r="CT16696" s="52"/>
      <c r="CU16696" s="33"/>
      <c r="CV16696" s="33"/>
    </row>
    <row r="16697" spans="74:100">
      <c r="BV16697" s="62"/>
      <c r="BW16697" s="62"/>
      <c r="BX16697" s="62"/>
      <c r="BY16697" s="62"/>
      <c r="BZ16697" s="62"/>
      <c r="CA16697" s="62"/>
      <c r="CB16697" s="62"/>
      <c r="CC16697" s="62"/>
      <c r="CD16697" s="62"/>
      <c r="CE16697" s="62"/>
      <c r="CF16697" s="62"/>
      <c r="CL16697" s="56" t="s">
        <v>8187</v>
      </c>
      <c r="CM16697" s="56" t="s">
        <v>214</v>
      </c>
      <c r="CN16697" s="56" t="s">
        <v>214</v>
      </c>
      <c r="CO16697" s="52"/>
      <c r="CP16697" s="52"/>
      <c r="CQ16697" s="52"/>
      <c r="CR16697" s="52"/>
      <c r="CS16697" s="52"/>
      <c r="CT16697" s="52"/>
      <c r="CU16697" s="33"/>
      <c r="CV16697" s="33"/>
    </row>
    <row r="16698" spans="74:100">
      <c r="BV16698" s="62"/>
      <c r="BW16698" s="62"/>
      <c r="BX16698" s="62"/>
      <c r="BY16698" s="62"/>
      <c r="BZ16698" s="62"/>
      <c r="CA16698" s="62"/>
      <c r="CB16698" s="62"/>
      <c r="CC16698" s="62"/>
      <c r="CD16698" s="62"/>
      <c r="CE16698" s="62"/>
      <c r="CF16698" s="62"/>
      <c r="CL16698" s="56" t="s">
        <v>8188</v>
      </c>
      <c r="CM16698" s="56" t="s">
        <v>214</v>
      </c>
      <c r="CN16698" s="56" t="s">
        <v>214</v>
      </c>
      <c r="CO16698" s="52"/>
      <c r="CP16698" s="52"/>
      <c r="CQ16698" s="52"/>
      <c r="CR16698" s="52"/>
      <c r="CS16698" s="52"/>
      <c r="CT16698" s="52"/>
      <c r="CU16698" s="33"/>
      <c r="CV16698" s="33"/>
    </row>
    <row r="16699" spans="74:100">
      <c r="BV16699" s="62"/>
      <c r="BW16699" s="62"/>
      <c r="BX16699" s="62"/>
      <c r="BY16699" s="62"/>
      <c r="BZ16699" s="62"/>
      <c r="CA16699" s="62"/>
      <c r="CB16699" s="62"/>
      <c r="CC16699" s="62"/>
      <c r="CD16699" s="62"/>
      <c r="CE16699" s="62"/>
      <c r="CF16699" s="62"/>
      <c r="CL16699" s="56" t="s">
        <v>8189</v>
      </c>
      <c r="CM16699" s="56" t="s">
        <v>214</v>
      </c>
      <c r="CN16699" s="56" t="s">
        <v>214</v>
      </c>
      <c r="CO16699" s="52"/>
      <c r="CP16699" s="52"/>
      <c r="CQ16699" s="52"/>
      <c r="CR16699" s="52"/>
      <c r="CS16699" s="52"/>
      <c r="CT16699" s="52"/>
      <c r="CU16699" s="33"/>
      <c r="CV16699" s="33"/>
    </row>
    <row r="16700" spans="74:100">
      <c r="BV16700" s="62"/>
      <c r="BW16700" s="62"/>
      <c r="BX16700" s="62"/>
      <c r="BY16700" s="62"/>
      <c r="BZ16700" s="62"/>
      <c r="CA16700" s="62"/>
      <c r="CB16700" s="62"/>
      <c r="CC16700" s="62"/>
      <c r="CD16700" s="62"/>
      <c r="CE16700" s="62"/>
      <c r="CF16700" s="62"/>
      <c r="CL16700" s="56" t="s">
        <v>8197</v>
      </c>
      <c r="CM16700" s="56" t="s">
        <v>214</v>
      </c>
      <c r="CN16700" s="56" t="s">
        <v>214</v>
      </c>
      <c r="CO16700" s="52"/>
      <c r="CP16700" s="52"/>
      <c r="CQ16700" s="52"/>
      <c r="CR16700" s="52"/>
      <c r="CS16700" s="52"/>
      <c r="CT16700" s="52"/>
      <c r="CU16700" s="33"/>
      <c r="CV16700" s="33"/>
    </row>
    <row r="16701" spans="74:100">
      <c r="BV16701" s="62"/>
      <c r="BW16701" s="62"/>
      <c r="BX16701" s="62"/>
      <c r="BY16701" s="62"/>
      <c r="BZ16701" s="62"/>
      <c r="CA16701" s="62"/>
      <c r="CB16701" s="62"/>
      <c r="CC16701" s="62"/>
      <c r="CD16701" s="62"/>
      <c r="CE16701" s="62"/>
      <c r="CF16701" s="62"/>
      <c r="CL16701" s="56" t="s">
        <v>29155</v>
      </c>
      <c r="CM16701" s="56" t="s">
        <v>215</v>
      </c>
      <c r="CN16701" s="56" t="s">
        <v>215</v>
      </c>
      <c r="CO16701" s="52"/>
      <c r="CP16701" s="52"/>
      <c r="CQ16701" s="52"/>
      <c r="CR16701" s="52"/>
      <c r="CS16701" s="52"/>
      <c r="CT16701" s="52"/>
      <c r="CU16701" s="33"/>
      <c r="CV16701" s="33"/>
    </row>
    <row r="16702" spans="74:100">
      <c r="BV16702" s="62"/>
      <c r="BW16702" s="62"/>
      <c r="BX16702" s="62"/>
      <c r="BY16702" s="62"/>
      <c r="BZ16702" s="62"/>
      <c r="CA16702" s="62"/>
      <c r="CB16702" s="62"/>
      <c r="CC16702" s="62"/>
      <c r="CD16702" s="62"/>
      <c r="CE16702" s="62"/>
      <c r="CF16702" s="62"/>
      <c r="CL16702" s="56" t="s">
        <v>8203</v>
      </c>
      <c r="CM16702" s="56" t="s">
        <v>216</v>
      </c>
      <c r="CN16702" s="56" t="s">
        <v>216</v>
      </c>
      <c r="CO16702" s="52"/>
      <c r="CP16702" s="52"/>
      <c r="CQ16702" s="52"/>
      <c r="CR16702" s="52"/>
      <c r="CS16702" s="52"/>
      <c r="CT16702" s="52"/>
      <c r="CU16702" s="33"/>
      <c r="CV16702" s="33"/>
    </row>
    <row r="16703" spans="74:100">
      <c r="BV16703" s="62"/>
      <c r="BW16703" s="62"/>
      <c r="BX16703" s="62"/>
      <c r="BY16703" s="62"/>
      <c r="BZ16703" s="62"/>
      <c r="CA16703" s="62"/>
      <c r="CB16703" s="62"/>
      <c r="CC16703" s="62"/>
      <c r="CD16703" s="62"/>
      <c r="CE16703" s="62"/>
      <c r="CF16703" s="62"/>
      <c r="CL16703" s="56" t="s">
        <v>8204</v>
      </c>
      <c r="CM16703" s="56" t="s">
        <v>216</v>
      </c>
      <c r="CN16703" s="56" t="s">
        <v>216</v>
      </c>
      <c r="CO16703" s="52"/>
      <c r="CP16703" s="52"/>
      <c r="CQ16703" s="52"/>
      <c r="CR16703" s="52"/>
      <c r="CS16703" s="52"/>
      <c r="CT16703" s="52"/>
      <c r="CU16703" s="33"/>
      <c r="CV16703" s="33"/>
    </row>
    <row r="16704" spans="74:100">
      <c r="BV16704" s="62"/>
      <c r="BW16704" s="62"/>
      <c r="BX16704" s="62"/>
      <c r="BY16704" s="62"/>
      <c r="BZ16704" s="62"/>
      <c r="CA16704" s="62"/>
      <c r="CB16704" s="62"/>
      <c r="CC16704" s="62"/>
      <c r="CD16704" s="62"/>
      <c r="CE16704" s="62"/>
      <c r="CF16704" s="62"/>
      <c r="CL16704" s="56" t="s">
        <v>963</v>
      </c>
      <c r="CM16704" s="56" t="s">
        <v>215</v>
      </c>
      <c r="CN16704" s="56" t="s">
        <v>215</v>
      </c>
      <c r="CO16704" s="52"/>
      <c r="CP16704" s="52"/>
      <c r="CQ16704" s="52"/>
      <c r="CR16704" s="52"/>
      <c r="CS16704" s="52"/>
      <c r="CT16704" s="52"/>
      <c r="CU16704" s="33"/>
      <c r="CV16704" s="33"/>
    </row>
    <row r="16705" spans="74:100">
      <c r="BV16705" s="62"/>
      <c r="BW16705" s="62"/>
      <c r="BX16705" s="62"/>
      <c r="BY16705" s="62"/>
      <c r="BZ16705" s="62"/>
      <c r="CA16705" s="62"/>
      <c r="CB16705" s="62"/>
      <c r="CC16705" s="62"/>
      <c r="CD16705" s="62"/>
      <c r="CE16705" s="62"/>
      <c r="CF16705" s="62"/>
      <c r="CL16705" s="56" t="s">
        <v>8190</v>
      </c>
      <c r="CM16705" s="56" t="s">
        <v>215</v>
      </c>
      <c r="CN16705" s="56" t="s">
        <v>215</v>
      </c>
      <c r="CO16705" s="52"/>
      <c r="CP16705" s="52"/>
      <c r="CQ16705" s="52"/>
      <c r="CR16705" s="52"/>
      <c r="CS16705" s="52"/>
      <c r="CT16705" s="52"/>
      <c r="CU16705" s="33"/>
      <c r="CV16705" s="33"/>
    </row>
    <row r="16706" spans="74:100">
      <c r="BV16706" s="62"/>
      <c r="BW16706" s="62"/>
      <c r="BX16706" s="62"/>
      <c r="BY16706" s="62"/>
      <c r="BZ16706" s="62"/>
      <c r="CA16706" s="62"/>
      <c r="CB16706" s="62"/>
      <c r="CC16706" s="62"/>
      <c r="CD16706" s="62"/>
      <c r="CE16706" s="62"/>
      <c r="CF16706" s="62"/>
      <c r="CL16706" s="56" t="s">
        <v>8191</v>
      </c>
      <c r="CM16706" s="56" t="s">
        <v>215</v>
      </c>
      <c r="CN16706" s="56" t="s">
        <v>215</v>
      </c>
      <c r="CO16706" s="52"/>
      <c r="CP16706" s="52"/>
      <c r="CQ16706" s="52"/>
      <c r="CR16706" s="52"/>
      <c r="CS16706" s="52"/>
      <c r="CT16706" s="52"/>
      <c r="CU16706" s="33"/>
      <c r="CV16706" s="33"/>
    </row>
    <row r="16707" spans="74:100">
      <c r="BV16707" s="62"/>
      <c r="BW16707" s="62"/>
      <c r="BX16707" s="62"/>
      <c r="BY16707" s="62"/>
      <c r="BZ16707" s="62"/>
      <c r="CA16707" s="62"/>
      <c r="CB16707" s="62"/>
      <c r="CC16707" s="62"/>
      <c r="CD16707" s="62"/>
      <c r="CE16707" s="62"/>
      <c r="CF16707" s="62"/>
      <c r="CL16707" s="56" t="s">
        <v>29156</v>
      </c>
      <c r="CM16707" s="56" t="s">
        <v>215</v>
      </c>
      <c r="CN16707" s="56" t="s">
        <v>215</v>
      </c>
      <c r="CO16707" s="52"/>
      <c r="CP16707" s="52"/>
      <c r="CQ16707" s="52"/>
      <c r="CR16707" s="52"/>
      <c r="CS16707" s="52"/>
      <c r="CT16707" s="52"/>
      <c r="CU16707" s="33"/>
      <c r="CV16707" s="33"/>
    </row>
    <row r="16708" spans="74:100">
      <c r="BV16708" s="62"/>
      <c r="BW16708" s="62"/>
      <c r="BX16708" s="62"/>
      <c r="BY16708" s="62"/>
      <c r="BZ16708" s="62"/>
      <c r="CA16708" s="62"/>
      <c r="CB16708" s="62"/>
      <c r="CC16708" s="62"/>
      <c r="CD16708" s="62"/>
      <c r="CE16708" s="62"/>
      <c r="CF16708" s="62"/>
      <c r="CL16708" s="56" t="s">
        <v>29157</v>
      </c>
      <c r="CM16708" s="56" t="s">
        <v>215</v>
      </c>
      <c r="CN16708" s="56" t="s">
        <v>215</v>
      </c>
      <c r="CO16708" s="52"/>
      <c r="CP16708" s="52"/>
      <c r="CQ16708" s="52"/>
      <c r="CR16708" s="52"/>
      <c r="CS16708" s="52"/>
      <c r="CT16708" s="52"/>
      <c r="CU16708" s="33"/>
      <c r="CV16708" s="33"/>
    </row>
    <row r="16709" spans="74:100">
      <c r="BV16709" s="62"/>
      <c r="BW16709" s="62"/>
      <c r="BX16709" s="62"/>
      <c r="BY16709" s="62"/>
      <c r="BZ16709" s="62"/>
      <c r="CA16709" s="62"/>
      <c r="CB16709" s="62"/>
      <c r="CC16709" s="62"/>
      <c r="CD16709" s="62"/>
      <c r="CE16709" s="62"/>
      <c r="CF16709" s="62"/>
      <c r="CL16709" s="56" t="s">
        <v>8198</v>
      </c>
      <c r="CM16709" s="56" t="s">
        <v>214</v>
      </c>
      <c r="CN16709" s="56" t="s">
        <v>214</v>
      </c>
      <c r="CO16709" s="52"/>
      <c r="CP16709" s="52"/>
      <c r="CQ16709" s="52"/>
      <c r="CR16709" s="52"/>
      <c r="CS16709" s="52"/>
      <c r="CT16709" s="52"/>
      <c r="CU16709" s="33"/>
      <c r="CV16709" s="33"/>
    </row>
    <row r="16710" spans="74:100">
      <c r="BV16710" s="62"/>
      <c r="BW16710" s="62"/>
      <c r="BX16710" s="62"/>
      <c r="BY16710" s="62"/>
      <c r="BZ16710" s="62"/>
      <c r="CA16710" s="62"/>
      <c r="CB16710" s="62"/>
      <c r="CC16710" s="62"/>
      <c r="CD16710" s="62"/>
      <c r="CE16710" s="62"/>
      <c r="CF16710" s="62"/>
      <c r="CL16710" s="56" t="s">
        <v>23604</v>
      </c>
      <c r="CM16710" s="56" t="s">
        <v>214</v>
      </c>
      <c r="CN16710" s="56" t="s">
        <v>214</v>
      </c>
      <c r="CO16710" s="52"/>
      <c r="CP16710" s="52"/>
      <c r="CQ16710" s="52"/>
      <c r="CR16710" s="52"/>
      <c r="CS16710" s="52"/>
      <c r="CT16710" s="52"/>
      <c r="CU16710" s="33"/>
      <c r="CV16710" s="33"/>
    </row>
    <row r="16711" spans="74:100">
      <c r="BV16711" s="62"/>
      <c r="BW16711" s="62"/>
      <c r="BX16711" s="62"/>
      <c r="BY16711" s="62"/>
      <c r="BZ16711" s="62"/>
      <c r="CA16711" s="62"/>
      <c r="CB16711" s="62"/>
      <c r="CC16711" s="62"/>
      <c r="CD16711" s="62"/>
      <c r="CE16711" s="62"/>
      <c r="CF16711" s="62"/>
      <c r="CL16711" s="56" t="s">
        <v>25281</v>
      </c>
      <c r="CM16711" s="56" t="s">
        <v>214</v>
      </c>
      <c r="CN16711" s="56" t="s">
        <v>214</v>
      </c>
      <c r="CO16711" s="52"/>
      <c r="CP16711" s="52"/>
      <c r="CQ16711" s="52"/>
      <c r="CR16711" s="52"/>
      <c r="CS16711" s="52"/>
      <c r="CT16711" s="52"/>
      <c r="CU16711" s="33"/>
      <c r="CV16711" s="33"/>
    </row>
    <row r="16712" spans="74:100">
      <c r="BV16712" s="62"/>
      <c r="BW16712" s="62"/>
      <c r="BX16712" s="62"/>
      <c r="BY16712" s="62"/>
      <c r="BZ16712" s="62"/>
      <c r="CA16712" s="62"/>
      <c r="CB16712" s="62"/>
      <c r="CC16712" s="62"/>
      <c r="CD16712" s="62"/>
      <c r="CE16712" s="62"/>
      <c r="CF16712" s="62"/>
      <c r="CL16712" s="56" t="s">
        <v>25282</v>
      </c>
      <c r="CM16712" s="56" t="s">
        <v>214</v>
      </c>
      <c r="CN16712" s="56" t="s">
        <v>214</v>
      </c>
      <c r="CO16712" s="52"/>
      <c r="CP16712" s="52"/>
      <c r="CQ16712" s="52"/>
      <c r="CR16712" s="52"/>
      <c r="CS16712" s="52"/>
      <c r="CT16712" s="52"/>
      <c r="CU16712" s="33"/>
      <c r="CV16712" s="33"/>
    </row>
    <row r="16713" spans="74:100">
      <c r="BV16713" s="62"/>
      <c r="BW16713" s="62"/>
      <c r="BX16713" s="62"/>
      <c r="BY16713" s="62"/>
      <c r="BZ16713" s="62"/>
      <c r="CA16713" s="62"/>
      <c r="CB16713" s="62"/>
      <c r="CC16713" s="62"/>
      <c r="CD16713" s="62"/>
      <c r="CE16713" s="62"/>
      <c r="CF16713" s="62"/>
      <c r="CL16713" s="35" t="s">
        <v>8201</v>
      </c>
      <c r="CM16713" s="35" t="s">
        <v>217</v>
      </c>
      <c r="CN16713" s="35" t="s">
        <v>217</v>
      </c>
      <c r="CO16713" s="52"/>
      <c r="CP16713" s="52"/>
      <c r="CQ16713" s="52"/>
      <c r="CR16713" s="52"/>
      <c r="CS16713" s="52"/>
      <c r="CT16713" s="52"/>
      <c r="CU16713" s="33"/>
      <c r="CV16713" s="33"/>
    </row>
    <row r="16714" spans="74:100">
      <c r="BV16714" s="62"/>
      <c r="BW16714" s="62"/>
      <c r="BX16714" s="62"/>
      <c r="BY16714" s="62"/>
      <c r="BZ16714" s="62"/>
      <c r="CA16714" s="62"/>
      <c r="CB16714" s="62"/>
      <c r="CC16714" s="62"/>
      <c r="CD16714" s="62"/>
      <c r="CE16714" s="62"/>
      <c r="CF16714" s="62"/>
      <c r="CL16714" s="56" t="s">
        <v>8194</v>
      </c>
      <c r="CM16714" s="56" t="s">
        <v>217</v>
      </c>
      <c r="CN16714" s="56" t="s">
        <v>217</v>
      </c>
      <c r="CO16714" s="52"/>
      <c r="CP16714" s="52"/>
      <c r="CQ16714" s="52"/>
      <c r="CR16714" s="52"/>
      <c r="CS16714" s="52"/>
      <c r="CT16714" s="52"/>
      <c r="CU16714" s="33"/>
      <c r="CV16714" s="33"/>
    </row>
    <row r="16715" spans="74:100">
      <c r="BV16715" s="62"/>
      <c r="BW16715" s="62"/>
      <c r="BX16715" s="62"/>
      <c r="BY16715" s="62"/>
      <c r="BZ16715" s="62"/>
      <c r="CA16715" s="62"/>
      <c r="CB16715" s="62"/>
      <c r="CC16715" s="62"/>
      <c r="CD16715" s="62"/>
      <c r="CE16715" s="62"/>
      <c r="CF16715" s="62"/>
      <c r="CL16715" s="35" t="s">
        <v>8202</v>
      </c>
      <c r="CM16715" s="35" t="s">
        <v>217</v>
      </c>
      <c r="CN16715" s="35" t="s">
        <v>217</v>
      </c>
      <c r="CO16715" s="52"/>
      <c r="CP16715" s="52"/>
      <c r="CQ16715" s="52"/>
      <c r="CR16715" s="52"/>
      <c r="CS16715" s="52"/>
      <c r="CT16715" s="52"/>
      <c r="CU16715" s="33"/>
      <c r="CV16715" s="33"/>
    </row>
    <row r="16716" spans="74:100">
      <c r="BV16716" s="62"/>
      <c r="BW16716" s="62"/>
      <c r="BX16716" s="62"/>
      <c r="BY16716" s="62"/>
      <c r="BZ16716" s="62"/>
      <c r="CA16716" s="62"/>
      <c r="CB16716" s="62"/>
      <c r="CC16716" s="62"/>
      <c r="CD16716" s="62"/>
      <c r="CE16716" s="62"/>
      <c r="CF16716" s="62"/>
      <c r="CL16716" s="56" t="s">
        <v>8199</v>
      </c>
      <c r="CM16716" s="56" t="s">
        <v>214</v>
      </c>
      <c r="CN16716" s="56" t="s">
        <v>214</v>
      </c>
      <c r="CO16716" s="52"/>
      <c r="CP16716" s="52"/>
      <c r="CQ16716" s="52"/>
      <c r="CR16716" s="52"/>
      <c r="CS16716" s="52"/>
      <c r="CT16716" s="52"/>
      <c r="CU16716" s="33"/>
      <c r="CV16716" s="33"/>
    </row>
    <row r="16717" spans="74:100">
      <c r="BV16717" s="62"/>
      <c r="BW16717" s="62"/>
      <c r="BX16717" s="62"/>
      <c r="BY16717" s="62"/>
      <c r="BZ16717" s="62"/>
      <c r="CA16717" s="62"/>
      <c r="CB16717" s="62"/>
      <c r="CC16717" s="62"/>
      <c r="CD16717" s="62"/>
      <c r="CE16717" s="62"/>
      <c r="CF16717" s="62"/>
      <c r="CL16717" s="56" t="s">
        <v>8205</v>
      </c>
      <c r="CM16717" s="56" t="s">
        <v>216</v>
      </c>
      <c r="CN16717" s="56" t="s">
        <v>216</v>
      </c>
      <c r="CO16717" s="52"/>
      <c r="CP16717" s="52"/>
      <c r="CQ16717" s="52"/>
      <c r="CR16717" s="52"/>
      <c r="CS16717" s="52"/>
      <c r="CT16717" s="52"/>
      <c r="CU16717" s="33"/>
      <c r="CV16717" s="33"/>
    </row>
    <row r="16718" spans="74:100">
      <c r="BV16718" s="62"/>
      <c r="BW16718" s="62"/>
      <c r="BX16718" s="62"/>
      <c r="BY16718" s="62"/>
      <c r="BZ16718" s="62"/>
      <c r="CA16718" s="62"/>
      <c r="CB16718" s="62"/>
      <c r="CC16718" s="62"/>
      <c r="CD16718" s="62"/>
      <c r="CE16718" s="62"/>
      <c r="CF16718" s="62"/>
      <c r="CL16718" s="56" t="s">
        <v>8195</v>
      </c>
      <c r="CM16718" s="56" t="s">
        <v>217</v>
      </c>
      <c r="CN16718" s="56" t="s">
        <v>217</v>
      </c>
      <c r="CO16718" s="52"/>
      <c r="CP16718" s="52"/>
      <c r="CQ16718" s="52"/>
      <c r="CR16718" s="52"/>
      <c r="CS16718" s="52"/>
      <c r="CT16718" s="52"/>
      <c r="CU16718" s="33"/>
      <c r="CV16718" s="33"/>
    </row>
    <row r="16719" spans="74:100">
      <c r="BV16719" s="62"/>
      <c r="BW16719" s="62"/>
      <c r="BX16719" s="62"/>
      <c r="BY16719" s="62"/>
      <c r="BZ16719" s="62"/>
      <c r="CA16719" s="62"/>
      <c r="CB16719" s="62"/>
      <c r="CC16719" s="62"/>
      <c r="CD16719" s="62"/>
      <c r="CE16719" s="62"/>
      <c r="CF16719" s="62"/>
      <c r="CL16719" s="56" t="s">
        <v>8196</v>
      </c>
      <c r="CM16719" s="56" t="s">
        <v>217</v>
      </c>
      <c r="CN16719" s="56" t="s">
        <v>217</v>
      </c>
      <c r="CO16719" s="52"/>
      <c r="CP16719" s="52"/>
      <c r="CQ16719" s="52"/>
      <c r="CR16719" s="52"/>
      <c r="CS16719" s="52"/>
      <c r="CT16719" s="52"/>
      <c r="CU16719" s="33"/>
      <c r="CV16719" s="33"/>
    </row>
    <row r="16720" spans="74:100">
      <c r="BV16720" s="62"/>
      <c r="BW16720" s="62"/>
      <c r="BX16720" s="62"/>
      <c r="BY16720" s="62"/>
      <c r="BZ16720" s="62"/>
      <c r="CA16720" s="62"/>
      <c r="CB16720" s="62"/>
      <c r="CC16720" s="62"/>
      <c r="CD16720" s="62"/>
      <c r="CE16720" s="62"/>
      <c r="CF16720" s="62"/>
      <c r="CL16720" s="56" t="s">
        <v>967</v>
      </c>
      <c r="CM16720" s="56" t="s">
        <v>216</v>
      </c>
      <c r="CN16720" s="56" t="s">
        <v>216</v>
      </c>
      <c r="CO16720" s="52"/>
      <c r="CP16720" s="52"/>
      <c r="CQ16720" s="52"/>
      <c r="CR16720" s="52"/>
      <c r="CS16720" s="52"/>
      <c r="CT16720" s="52"/>
      <c r="CU16720" s="33"/>
      <c r="CV16720" s="33"/>
    </row>
    <row r="16721" spans="74:100">
      <c r="BV16721" s="62"/>
      <c r="BW16721" s="62"/>
      <c r="BX16721" s="62"/>
      <c r="BY16721" s="62"/>
      <c r="BZ16721" s="62"/>
      <c r="CA16721" s="62"/>
      <c r="CB16721" s="62"/>
      <c r="CC16721" s="62"/>
      <c r="CD16721" s="62"/>
      <c r="CE16721" s="62"/>
      <c r="CF16721" s="62"/>
      <c r="CL16721" s="56" t="s">
        <v>8206</v>
      </c>
      <c r="CM16721" s="56" t="s">
        <v>216</v>
      </c>
      <c r="CN16721" s="56" t="s">
        <v>216</v>
      </c>
      <c r="CO16721" s="52"/>
      <c r="CP16721" s="52"/>
      <c r="CQ16721" s="52"/>
      <c r="CR16721" s="52"/>
      <c r="CS16721" s="52"/>
      <c r="CT16721" s="52"/>
      <c r="CU16721" s="33"/>
      <c r="CV16721" s="33"/>
    </row>
    <row r="16722" spans="74:100">
      <c r="BV16722" s="62"/>
      <c r="BW16722" s="62"/>
      <c r="BX16722" s="62"/>
      <c r="BY16722" s="62"/>
      <c r="BZ16722" s="62"/>
      <c r="CA16722" s="62"/>
      <c r="CB16722" s="62"/>
      <c r="CC16722" s="62"/>
      <c r="CD16722" s="62"/>
      <c r="CE16722" s="62"/>
      <c r="CF16722" s="62"/>
      <c r="CL16722" s="56" t="s">
        <v>8207</v>
      </c>
      <c r="CM16722" s="56" t="s">
        <v>216</v>
      </c>
      <c r="CN16722" s="56" t="s">
        <v>216</v>
      </c>
      <c r="CO16722" s="52"/>
      <c r="CP16722" s="52"/>
      <c r="CQ16722" s="52"/>
      <c r="CR16722" s="52"/>
      <c r="CS16722" s="52"/>
      <c r="CT16722" s="52"/>
      <c r="CU16722" s="33"/>
      <c r="CV16722" s="33"/>
    </row>
    <row r="16723" spans="74:100">
      <c r="BV16723" s="62"/>
      <c r="BW16723" s="62"/>
      <c r="BX16723" s="62"/>
      <c r="BY16723" s="62"/>
      <c r="BZ16723" s="62"/>
      <c r="CA16723" s="62"/>
      <c r="CB16723" s="62"/>
      <c r="CC16723" s="62"/>
      <c r="CD16723" s="62"/>
      <c r="CE16723" s="62"/>
      <c r="CF16723" s="62"/>
      <c r="CL16723" s="56" t="s">
        <v>8208</v>
      </c>
      <c r="CM16723" s="56" t="s">
        <v>216</v>
      </c>
      <c r="CN16723" s="56" t="s">
        <v>216</v>
      </c>
      <c r="CO16723" s="52"/>
      <c r="CP16723" s="52"/>
      <c r="CQ16723" s="52"/>
      <c r="CR16723" s="52"/>
      <c r="CS16723" s="52"/>
      <c r="CT16723" s="52"/>
      <c r="CU16723" s="33"/>
      <c r="CV16723" s="33"/>
    </row>
    <row r="16724" spans="74:100">
      <c r="BV16724" s="62"/>
      <c r="BW16724" s="62"/>
      <c r="BX16724" s="62"/>
      <c r="BY16724" s="62"/>
      <c r="BZ16724" s="62"/>
      <c r="CA16724" s="62"/>
      <c r="CB16724" s="62"/>
      <c r="CC16724" s="62"/>
      <c r="CD16724" s="62"/>
      <c r="CE16724" s="62"/>
      <c r="CF16724" s="62"/>
      <c r="CL16724" s="56" t="s">
        <v>8209</v>
      </c>
      <c r="CM16724" s="56" t="s">
        <v>216</v>
      </c>
      <c r="CN16724" s="56" t="s">
        <v>216</v>
      </c>
      <c r="CO16724" s="52"/>
      <c r="CP16724" s="52"/>
      <c r="CQ16724" s="52"/>
      <c r="CR16724" s="52"/>
      <c r="CS16724" s="52"/>
      <c r="CT16724" s="52"/>
      <c r="CU16724" s="33"/>
      <c r="CV16724" s="33"/>
    </row>
    <row r="16725" spans="74:100">
      <c r="BV16725" s="62"/>
      <c r="BW16725" s="62"/>
      <c r="BX16725" s="62"/>
      <c r="BY16725" s="62"/>
      <c r="BZ16725" s="62"/>
      <c r="CA16725" s="62"/>
      <c r="CB16725" s="62"/>
      <c r="CC16725" s="62"/>
      <c r="CD16725" s="62"/>
      <c r="CE16725" s="62"/>
      <c r="CF16725" s="62"/>
      <c r="CL16725" s="56" t="s">
        <v>8210</v>
      </c>
      <c r="CM16725" s="56" t="s">
        <v>216</v>
      </c>
      <c r="CN16725" s="56" t="s">
        <v>216</v>
      </c>
      <c r="CO16725" s="52"/>
      <c r="CP16725" s="52"/>
      <c r="CQ16725" s="52"/>
      <c r="CR16725" s="52"/>
      <c r="CS16725" s="52"/>
      <c r="CT16725" s="52"/>
      <c r="CU16725" s="33"/>
      <c r="CV16725" s="33"/>
    </row>
    <row r="16726" spans="74:100">
      <c r="BV16726" s="62"/>
      <c r="BW16726" s="62"/>
      <c r="BX16726" s="62"/>
      <c r="BY16726" s="62"/>
      <c r="BZ16726" s="62"/>
      <c r="CA16726" s="62"/>
      <c r="CB16726" s="62"/>
      <c r="CC16726" s="62"/>
      <c r="CD16726" s="62"/>
      <c r="CE16726" s="62"/>
      <c r="CF16726" s="62"/>
      <c r="CL16726" s="56" t="s">
        <v>8211</v>
      </c>
      <c r="CM16726" s="56" t="s">
        <v>216</v>
      </c>
      <c r="CN16726" s="56" t="s">
        <v>216</v>
      </c>
      <c r="CO16726" s="52"/>
      <c r="CP16726" s="52"/>
      <c r="CQ16726" s="52"/>
      <c r="CR16726" s="52"/>
      <c r="CS16726" s="52"/>
      <c r="CT16726" s="52"/>
      <c r="CU16726" s="33"/>
      <c r="CV16726" s="33"/>
    </row>
    <row r="16727" spans="74:100">
      <c r="BV16727" s="62"/>
      <c r="BW16727" s="62"/>
      <c r="BX16727" s="62"/>
      <c r="BY16727" s="62"/>
      <c r="BZ16727" s="62"/>
      <c r="CA16727" s="62"/>
      <c r="CB16727" s="62"/>
      <c r="CC16727" s="62"/>
      <c r="CD16727" s="62"/>
      <c r="CE16727" s="62"/>
      <c r="CF16727" s="62"/>
      <c r="CL16727" s="56" t="s">
        <v>29158</v>
      </c>
      <c r="CM16727" s="56" t="s">
        <v>215</v>
      </c>
      <c r="CN16727" s="56" t="s">
        <v>215</v>
      </c>
      <c r="CO16727" s="52"/>
      <c r="CP16727" s="52"/>
      <c r="CQ16727" s="52"/>
      <c r="CR16727" s="52"/>
      <c r="CS16727" s="52"/>
      <c r="CT16727" s="52"/>
      <c r="CU16727" s="33"/>
      <c r="CV16727" s="33"/>
    </row>
    <row r="16728" spans="74:100">
      <c r="BV16728" s="62"/>
      <c r="BW16728" s="62"/>
      <c r="BX16728" s="62"/>
      <c r="BY16728" s="62"/>
      <c r="BZ16728" s="62"/>
      <c r="CA16728" s="62"/>
      <c r="CB16728" s="62"/>
      <c r="CC16728" s="62"/>
      <c r="CD16728" s="62"/>
      <c r="CE16728" s="62"/>
      <c r="CF16728" s="62"/>
      <c r="CL16728" s="56" t="s">
        <v>25283</v>
      </c>
      <c r="CM16728" s="56" t="s">
        <v>216</v>
      </c>
      <c r="CN16728" s="56" t="s">
        <v>216</v>
      </c>
      <c r="CO16728" s="52"/>
      <c r="CP16728" s="52"/>
      <c r="CQ16728" s="52"/>
      <c r="CR16728" s="52"/>
      <c r="CS16728" s="52"/>
      <c r="CT16728" s="52"/>
      <c r="CU16728" s="33"/>
      <c r="CV16728" s="33"/>
    </row>
    <row r="16729" spans="74:100">
      <c r="BV16729" s="62"/>
      <c r="BW16729" s="62"/>
      <c r="BX16729" s="62"/>
      <c r="BY16729" s="62"/>
      <c r="BZ16729" s="62"/>
      <c r="CA16729" s="62"/>
      <c r="CB16729" s="62"/>
      <c r="CC16729" s="62"/>
      <c r="CD16729" s="62"/>
      <c r="CE16729" s="62"/>
      <c r="CF16729" s="62"/>
      <c r="CL16729" s="56" t="s">
        <v>8212</v>
      </c>
      <c r="CM16729" s="56" t="s">
        <v>216</v>
      </c>
      <c r="CN16729" s="56" t="s">
        <v>216</v>
      </c>
      <c r="CO16729" s="52"/>
      <c r="CP16729" s="52"/>
      <c r="CQ16729" s="52"/>
      <c r="CR16729" s="52"/>
      <c r="CS16729" s="52"/>
      <c r="CT16729" s="52"/>
      <c r="CU16729" s="33"/>
      <c r="CV16729" s="33"/>
    </row>
    <row r="16730" spans="74:100">
      <c r="BV16730" s="62"/>
      <c r="BW16730" s="62"/>
      <c r="BX16730" s="62"/>
      <c r="BY16730" s="62"/>
      <c r="BZ16730" s="62"/>
      <c r="CA16730" s="62"/>
      <c r="CB16730" s="62"/>
      <c r="CC16730" s="62"/>
      <c r="CD16730" s="62"/>
      <c r="CE16730" s="62"/>
      <c r="CF16730" s="62"/>
      <c r="CL16730" s="56" t="s">
        <v>8192</v>
      </c>
      <c r="CM16730" s="56" t="s">
        <v>215</v>
      </c>
      <c r="CN16730" s="56" t="s">
        <v>215</v>
      </c>
      <c r="CO16730" s="52"/>
      <c r="CP16730" s="52"/>
      <c r="CQ16730" s="52"/>
      <c r="CR16730" s="52"/>
      <c r="CS16730" s="52"/>
      <c r="CT16730" s="52"/>
      <c r="CU16730" s="33"/>
      <c r="CV16730" s="33"/>
    </row>
    <row r="16731" spans="74:100">
      <c r="BV16731" s="62"/>
      <c r="BW16731" s="62"/>
      <c r="BX16731" s="62"/>
      <c r="BY16731" s="62"/>
      <c r="BZ16731" s="62"/>
      <c r="CA16731" s="62"/>
      <c r="CB16731" s="62"/>
      <c r="CC16731" s="62"/>
      <c r="CD16731" s="62"/>
      <c r="CE16731" s="62"/>
      <c r="CF16731" s="62"/>
      <c r="CL16731" s="56" t="s">
        <v>8193</v>
      </c>
      <c r="CM16731" s="56" t="s">
        <v>215</v>
      </c>
      <c r="CN16731" s="56" t="s">
        <v>215</v>
      </c>
      <c r="CO16731" s="52"/>
      <c r="CP16731" s="52"/>
      <c r="CQ16731" s="52"/>
      <c r="CR16731" s="52"/>
      <c r="CS16731" s="52"/>
      <c r="CT16731" s="52"/>
      <c r="CU16731" s="33"/>
      <c r="CV16731" s="33"/>
    </row>
    <row r="16732" spans="74:100">
      <c r="BV16732" s="62"/>
      <c r="BW16732" s="62"/>
      <c r="BX16732" s="62"/>
      <c r="BY16732" s="62"/>
      <c r="BZ16732" s="62"/>
      <c r="CA16732" s="62"/>
      <c r="CB16732" s="62"/>
      <c r="CC16732" s="62"/>
      <c r="CD16732" s="62"/>
      <c r="CE16732" s="62"/>
      <c r="CF16732" s="62"/>
      <c r="CL16732" s="56" t="s">
        <v>29159</v>
      </c>
      <c r="CM16732" s="56" t="s">
        <v>215</v>
      </c>
      <c r="CN16732" s="56" t="s">
        <v>215</v>
      </c>
      <c r="CO16732" s="52"/>
      <c r="CP16732" s="52"/>
      <c r="CQ16732" s="52"/>
      <c r="CR16732" s="52"/>
      <c r="CS16732" s="52"/>
      <c r="CT16732" s="52"/>
      <c r="CU16732" s="33"/>
      <c r="CV16732" s="33"/>
    </row>
    <row r="16733" spans="74:100">
      <c r="BV16733" s="62"/>
      <c r="BW16733" s="62"/>
      <c r="BX16733" s="62"/>
      <c r="BY16733" s="62"/>
      <c r="BZ16733" s="62"/>
      <c r="CA16733" s="62"/>
      <c r="CB16733" s="62"/>
      <c r="CC16733" s="62"/>
      <c r="CD16733" s="62"/>
      <c r="CE16733" s="62"/>
      <c r="CF16733" s="62"/>
      <c r="CL16733" s="56" t="s">
        <v>8200</v>
      </c>
      <c r="CM16733" s="56" t="s">
        <v>214</v>
      </c>
      <c r="CN16733" s="56" t="s">
        <v>214</v>
      </c>
      <c r="CO16733" s="52"/>
      <c r="CP16733" s="52"/>
      <c r="CQ16733" s="52"/>
      <c r="CR16733" s="52"/>
      <c r="CS16733" s="52"/>
      <c r="CT16733" s="52"/>
      <c r="CU16733" s="33"/>
      <c r="CV16733" s="33"/>
    </row>
    <row r="16734" spans="74:100">
      <c r="BV16734" s="62"/>
      <c r="BW16734" s="62"/>
      <c r="BX16734" s="62"/>
      <c r="BY16734" s="62"/>
      <c r="BZ16734" s="62"/>
      <c r="CA16734" s="62"/>
      <c r="CB16734" s="62"/>
      <c r="CC16734" s="62"/>
      <c r="CD16734" s="62"/>
      <c r="CE16734" s="62"/>
      <c r="CF16734" s="62"/>
      <c r="CL16734" s="56" t="s">
        <v>25284</v>
      </c>
      <c r="CM16734" s="56" t="s">
        <v>216</v>
      </c>
      <c r="CN16734" s="56" t="s">
        <v>216</v>
      </c>
      <c r="CO16734" s="52"/>
      <c r="CP16734" s="52"/>
      <c r="CQ16734" s="52"/>
      <c r="CR16734" s="52"/>
      <c r="CS16734" s="52"/>
      <c r="CT16734" s="52"/>
      <c r="CU16734" s="33"/>
      <c r="CV16734" s="33"/>
    </row>
    <row r="16735" spans="74:100">
      <c r="BV16735" s="62"/>
      <c r="BW16735" s="62"/>
      <c r="BX16735" s="62"/>
      <c r="BY16735" s="62"/>
      <c r="BZ16735" s="62"/>
      <c r="CA16735" s="62"/>
      <c r="CB16735" s="62"/>
      <c r="CC16735" s="62"/>
      <c r="CD16735" s="62"/>
      <c r="CE16735" s="62"/>
      <c r="CF16735" s="62"/>
      <c r="CL16735" s="56" t="s">
        <v>8213</v>
      </c>
      <c r="CM16735" s="56" t="s">
        <v>216</v>
      </c>
      <c r="CN16735" s="56" t="s">
        <v>216</v>
      </c>
      <c r="CO16735" s="52"/>
      <c r="CP16735" s="52"/>
      <c r="CQ16735" s="52"/>
      <c r="CR16735" s="52"/>
      <c r="CS16735" s="52"/>
      <c r="CT16735" s="52"/>
      <c r="CU16735" s="33"/>
      <c r="CV16735" s="33"/>
    </row>
    <row r="16736" spans="74:100">
      <c r="BV16736" s="62"/>
      <c r="BW16736" s="62"/>
      <c r="BX16736" s="62"/>
      <c r="BY16736" s="62"/>
      <c r="BZ16736" s="62"/>
      <c r="CA16736" s="62"/>
      <c r="CB16736" s="62"/>
      <c r="CC16736" s="62"/>
      <c r="CD16736" s="62"/>
      <c r="CE16736" s="62"/>
      <c r="CF16736" s="62"/>
      <c r="CL16736" s="56" t="s">
        <v>8214</v>
      </c>
      <c r="CM16736" s="56" t="s">
        <v>216</v>
      </c>
      <c r="CN16736" s="56" t="s">
        <v>216</v>
      </c>
      <c r="CO16736" s="52"/>
      <c r="CP16736" s="52"/>
      <c r="CQ16736" s="52"/>
      <c r="CR16736" s="52"/>
      <c r="CS16736" s="52"/>
      <c r="CT16736" s="52"/>
      <c r="CU16736" s="33"/>
      <c r="CV16736" s="33"/>
    </row>
    <row r="16737" spans="74:100">
      <c r="BV16737" s="62"/>
      <c r="BW16737" s="62"/>
      <c r="BX16737" s="62"/>
      <c r="BY16737" s="62"/>
      <c r="BZ16737" s="62"/>
      <c r="CA16737" s="62"/>
      <c r="CB16737" s="62"/>
      <c r="CC16737" s="62"/>
      <c r="CD16737" s="62"/>
      <c r="CE16737" s="62"/>
      <c r="CF16737" s="62"/>
      <c r="CL16737" s="35" t="s">
        <v>8216</v>
      </c>
      <c r="CM16737" s="35" t="s">
        <v>217</v>
      </c>
      <c r="CN16737" s="35" t="s">
        <v>217</v>
      </c>
      <c r="CO16737" s="52"/>
      <c r="CP16737" s="52"/>
      <c r="CQ16737" s="52"/>
      <c r="CR16737" s="52"/>
      <c r="CS16737" s="52"/>
      <c r="CT16737" s="52"/>
      <c r="CU16737" s="33"/>
      <c r="CV16737" s="33"/>
    </row>
    <row r="16738" spans="74:100">
      <c r="BV16738" s="62"/>
      <c r="BW16738" s="62"/>
      <c r="BX16738" s="62"/>
      <c r="BY16738" s="62"/>
      <c r="BZ16738" s="62"/>
      <c r="CA16738" s="62"/>
      <c r="CB16738" s="62"/>
      <c r="CC16738" s="62"/>
      <c r="CD16738" s="62"/>
      <c r="CE16738" s="62"/>
      <c r="CF16738" s="62"/>
      <c r="CL16738" s="56" t="s">
        <v>8217</v>
      </c>
      <c r="CM16738" s="56" t="s">
        <v>215</v>
      </c>
      <c r="CN16738" s="56" t="s">
        <v>215</v>
      </c>
      <c r="CO16738" s="52"/>
      <c r="CP16738" s="52"/>
      <c r="CQ16738" s="52"/>
      <c r="CR16738" s="52"/>
      <c r="CS16738" s="52"/>
      <c r="CT16738" s="52"/>
      <c r="CU16738" s="33"/>
      <c r="CV16738" s="33"/>
    </row>
    <row r="16739" spans="74:100">
      <c r="BV16739" s="62"/>
      <c r="BW16739" s="62"/>
      <c r="BX16739" s="62"/>
      <c r="BY16739" s="62"/>
      <c r="BZ16739" s="62"/>
      <c r="CA16739" s="62"/>
      <c r="CB16739" s="62"/>
      <c r="CC16739" s="62"/>
      <c r="CD16739" s="62"/>
      <c r="CE16739" s="62"/>
      <c r="CF16739" s="62"/>
      <c r="CL16739" s="56" t="s">
        <v>8218</v>
      </c>
      <c r="CM16739" s="56" t="s">
        <v>215</v>
      </c>
      <c r="CN16739" s="56" t="s">
        <v>215</v>
      </c>
      <c r="CO16739" s="52"/>
      <c r="CP16739" s="52"/>
      <c r="CQ16739" s="52"/>
      <c r="CR16739" s="52"/>
      <c r="CS16739" s="52"/>
      <c r="CT16739" s="52"/>
      <c r="CU16739" s="33"/>
      <c r="CV16739" s="33"/>
    </row>
    <row r="16740" spans="74:100">
      <c r="BV16740" s="62"/>
      <c r="BW16740" s="62"/>
      <c r="BX16740" s="62"/>
      <c r="BY16740" s="62"/>
      <c r="BZ16740" s="62"/>
      <c r="CA16740" s="62"/>
      <c r="CB16740" s="62"/>
      <c r="CC16740" s="62"/>
      <c r="CD16740" s="62"/>
      <c r="CE16740" s="62"/>
      <c r="CF16740" s="62"/>
      <c r="CL16740" s="56" t="s">
        <v>8219</v>
      </c>
      <c r="CM16740" s="56" t="s">
        <v>215</v>
      </c>
      <c r="CN16740" s="56" t="s">
        <v>215</v>
      </c>
      <c r="CO16740" s="52"/>
      <c r="CP16740" s="52"/>
      <c r="CQ16740" s="52"/>
      <c r="CR16740" s="52"/>
      <c r="CS16740" s="52"/>
      <c r="CT16740" s="52"/>
      <c r="CU16740" s="33"/>
      <c r="CV16740" s="33"/>
    </row>
    <row r="16741" spans="74:100">
      <c r="BV16741" s="62"/>
      <c r="BW16741" s="62"/>
      <c r="BX16741" s="62"/>
      <c r="BY16741" s="62"/>
      <c r="BZ16741" s="62"/>
      <c r="CA16741" s="62"/>
      <c r="CB16741" s="62"/>
      <c r="CC16741" s="62"/>
      <c r="CD16741" s="62"/>
      <c r="CE16741" s="62"/>
      <c r="CF16741" s="62"/>
      <c r="CL16741" s="56" t="s">
        <v>8220</v>
      </c>
      <c r="CM16741" s="56" t="s">
        <v>215</v>
      </c>
      <c r="CN16741" s="56" t="s">
        <v>215</v>
      </c>
      <c r="CO16741" s="52"/>
      <c r="CP16741" s="52"/>
      <c r="CQ16741" s="52"/>
      <c r="CR16741" s="52"/>
      <c r="CS16741" s="52"/>
      <c r="CT16741" s="52"/>
      <c r="CU16741" s="33"/>
      <c r="CV16741" s="33"/>
    </row>
    <row r="16742" spans="74:100">
      <c r="BV16742" s="62"/>
      <c r="BW16742" s="62"/>
      <c r="BX16742" s="62"/>
      <c r="BY16742" s="62"/>
      <c r="BZ16742" s="62"/>
      <c r="CA16742" s="62"/>
      <c r="CB16742" s="62"/>
      <c r="CC16742" s="62"/>
      <c r="CD16742" s="62"/>
      <c r="CE16742" s="62"/>
      <c r="CF16742" s="62"/>
      <c r="CL16742" s="56" t="s">
        <v>8221</v>
      </c>
      <c r="CM16742" s="56" t="s">
        <v>215</v>
      </c>
      <c r="CN16742" s="56" t="s">
        <v>215</v>
      </c>
      <c r="CO16742" s="52"/>
      <c r="CP16742" s="52"/>
      <c r="CQ16742" s="52"/>
      <c r="CR16742" s="52"/>
      <c r="CS16742" s="52"/>
      <c r="CT16742" s="52"/>
      <c r="CU16742" s="33"/>
      <c r="CV16742" s="33"/>
    </row>
    <row r="16743" spans="74:100">
      <c r="BV16743" s="62"/>
      <c r="BW16743" s="62"/>
      <c r="BX16743" s="62"/>
      <c r="BY16743" s="62"/>
      <c r="BZ16743" s="62"/>
      <c r="CA16743" s="62"/>
      <c r="CB16743" s="62"/>
      <c r="CC16743" s="62"/>
      <c r="CD16743" s="62"/>
      <c r="CE16743" s="62"/>
      <c r="CF16743" s="62"/>
      <c r="CL16743" s="35" t="s">
        <v>8215</v>
      </c>
      <c r="CM16743" s="35" t="s">
        <v>217</v>
      </c>
      <c r="CN16743" s="35" t="s">
        <v>217</v>
      </c>
      <c r="CO16743" s="52"/>
      <c r="CP16743" s="52"/>
      <c r="CQ16743" s="52"/>
      <c r="CR16743" s="52"/>
      <c r="CS16743" s="52"/>
      <c r="CT16743" s="52"/>
      <c r="CU16743" s="33"/>
      <c r="CV16743" s="33"/>
    </row>
    <row r="16744" spans="74:100">
      <c r="BV16744" s="62"/>
      <c r="BW16744" s="62"/>
      <c r="BX16744" s="62"/>
      <c r="BY16744" s="62"/>
      <c r="BZ16744" s="62"/>
      <c r="CA16744" s="62"/>
      <c r="CB16744" s="62"/>
      <c r="CC16744" s="62"/>
      <c r="CD16744" s="62"/>
      <c r="CE16744" s="62"/>
      <c r="CF16744" s="62"/>
      <c r="CL16744" s="56" t="s">
        <v>969</v>
      </c>
      <c r="CM16744" s="56" t="s">
        <v>216</v>
      </c>
      <c r="CN16744" s="56" t="s">
        <v>216</v>
      </c>
      <c r="CO16744" s="52"/>
      <c r="CP16744" s="52"/>
      <c r="CQ16744" s="52"/>
      <c r="CR16744" s="52"/>
      <c r="CS16744" s="52"/>
      <c r="CT16744" s="52"/>
      <c r="CU16744" s="33"/>
      <c r="CV16744" s="33"/>
    </row>
    <row r="16745" spans="74:100">
      <c r="BV16745" s="62"/>
      <c r="BW16745" s="62"/>
      <c r="BX16745" s="62"/>
      <c r="BY16745" s="62"/>
      <c r="BZ16745" s="62"/>
      <c r="CA16745" s="62"/>
      <c r="CB16745" s="62"/>
      <c r="CC16745" s="62"/>
      <c r="CD16745" s="62"/>
      <c r="CE16745" s="62"/>
      <c r="CF16745" s="62"/>
      <c r="CL16745" s="56" t="s">
        <v>8222</v>
      </c>
      <c r="CM16745" s="56" t="s">
        <v>216</v>
      </c>
      <c r="CN16745" s="56" t="s">
        <v>216</v>
      </c>
      <c r="CO16745" s="52"/>
      <c r="CP16745" s="52"/>
      <c r="CQ16745" s="52"/>
      <c r="CR16745" s="52"/>
      <c r="CS16745" s="52"/>
      <c r="CT16745" s="52"/>
      <c r="CU16745" s="33"/>
      <c r="CV16745" s="33"/>
    </row>
    <row r="16746" spans="74:100">
      <c r="BV16746" s="62"/>
      <c r="BW16746" s="62"/>
      <c r="BX16746" s="62"/>
      <c r="BY16746" s="62"/>
      <c r="BZ16746" s="62"/>
      <c r="CA16746" s="62"/>
      <c r="CB16746" s="62"/>
      <c r="CC16746" s="62"/>
      <c r="CD16746" s="62"/>
      <c r="CE16746" s="62"/>
      <c r="CF16746" s="62"/>
      <c r="CL16746" s="56" t="s">
        <v>8223</v>
      </c>
      <c r="CM16746" s="56" t="s">
        <v>216</v>
      </c>
      <c r="CN16746" s="56" t="s">
        <v>216</v>
      </c>
      <c r="CO16746" s="52"/>
      <c r="CP16746" s="52"/>
      <c r="CQ16746" s="52"/>
      <c r="CR16746" s="52"/>
      <c r="CS16746" s="52"/>
      <c r="CT16746" s="52"/>
      <c r="CU16746" s="33"/>
      <c r="CV16746" s="33"/>
    </row>
    <row r="16747" spans="74:100">
      <c r="BV16747" s="62"/>
      <c r="BW16747" s="62"/>
      <c r="BX16747" s="62"/>
      <c r="BY16747" s="62"/>
      <c r="BZ16747" s="62"/>
      <c r="CA16747" s="62"/>
      <c r="CB16747" s="62"/>
      <c r="CC16747" s="62"/>
      <c r="CD16747" s="62"/>
      <c r="CE16747" s="62"/>
      <c r="CF16747" s="62"/>
      <c r="CL16747" s="56" t="s">
        <v>9033</v>
      </c>
      <c r="CM16747" s="56" t="s">
        <v>216</v>
      </c>
      <c r="CN16747" s="56" t="s">
        <v>216</v>
      </c>
      <c r="CO16747" s="52"/>
      <c r="CP16747" s="52"/>
      <c r="CQ16747" s="52"/>
      <c r="CR16747" s="52"/>
      <c r="CS16747" s="52"/>
      <c r="CT16747" s="52"/>
      <c r="CU16747" s="33"/>
      <c r="CV16747" s="33"/>
    </row>
    <row r="16748" spans="74:100">
      <c r="BV16748" s="62"/>
      <c r="BW16748" s="62"/>
      <c r="BX16748" s="62"/>
      <c r="BY16748" s="62"/>
      <c r="BZ16748" s="62"/>
      <c r="CA16748" s="62"/>
      <c r="CB16748" s="62"/>
      <c r="CC16748" s="62"/>
      <c r="CD16748" s="62"/>
      <c r="CE16748" s="62"/>
      <c r="CF16748" s="62"/>
      <c r="CL16748" s="35" t="s">
        <v>8230</v>
      </c>
      <c r="CM16748" s="35" t="s">
        <v>217</v>
      </c>
      <c r="CN16748" s="35" t="s">
        <v>217</v>
      </c>
      <c r="CO16748" s="52"/>
      <c r="CP16748" s="52"/>
      <c r="CQ16748" s="52"/>
      <c r="CR16748" s="52"/>
      <c r="CS16748" s="52"/>
      <c r="CT16748" s="52"/>
      <c r="CU16748" s="33"/>
      <c r="CV16748" s="33"/>
    </row>
    <row r="16749" spans="74:100">
      <c r="BV16749" s="62"/>
      <c r="BW16749" s="62"/>
      <c r="BX16749" s="62"/>
      <c r="BY16749" s="62"/>
      <c r="BZ16749" s="62"/>
      <c r="CA16749" s="62"/>
      <c r="CB16749" s="62"/>
      <c r="CC16749" s="62"/>
      <c r="CD16749" s="62"/>
      <c r="CE16749" s="62"/>
      <c r="CF16749" s="62"/>
      <c r="CL16749" s="35" t="s">
        <v>8226</v>
      </c>
      <c r="CM16749" s="35" t="s">
        <v>217</v>
      </c>
      <c r="CN16749" s="35" t="s">
        <v>217</v>
      </c>
      <c r="CO16749" s="52"/>
      <c r="CP16749" s="52"/>
      <c r="CQ16749" s="52"/>
      <c r="CR16749" s="52"/>
      <c r="CS16749" s="52"/>
      <c r="CT16749" s="52"/>
      <c r="CU16749" s="33"/>
      <c r="CV16749" s="33"/>
    </row>
    <row r="16750" spans="74:100">
      <c r="BV16750" s="62"/>
      <c r="BW16750" s="62"/>
      <c r="BX16750" s="62"/>
      <c r="BY16750" s="62"/>
      <c r="BZ16750" s="62"/>
      <c r="CA16750" s="62"/>
      <c r="CB16750" s="62"/>
      <c r="CC16750" s="62"/>
      <c r="CD16750" s="62"/>
      <c r="CE16750" s="62"/>
      <c r="CF16750" s="62"/>
      <c r="CL16750" s="35" t="s">
        <v>8231</v>
      </c>
      <c r="CM16750" s="35" t="s">
        <v>217</v>
      </c>
      <c r="CN16750" s="35" t="s">
        <v>217</v>
      </c>
      <c r="CO16750" s="52"/>
      <c r="CP16750" s="52"/>
      <c r="CQ16750" s="52"/>
      <c r="CR16750" s="52"/>
      <c r="CS16750" s="52"/>
      <c r="CT16750" s="52"/>
      <c r="CU16750" s="33"/>
      <c r="CV16750" s="33"/>
    </row>
    <row r="16751" spans="74:100">
      <c r="BV16751" s="62"/>
      <c r="BW16751" s="62"/>
      <c r="BX16751" s="62"/>
      <c r="BY16751" s="62"/>
      <c r="BZ16751" s="62"/>
      <c r="CA16751" s="62"/>
      <c r="CB16751" s="62"/>
      <c r="CC16751" s="62"/>
      <c r="CD16751" s="62"/>
      <c r="CE16751" s="62"/>
      <c r="CF16751" s="62"/>
      <c r="CL16751" s="35" t="s">
        <v>8227</v>
      </c>
      <c r="CM16751" s="35" t="s">
        <v>217</v>
      </c>
      <c r="CN16751" s="35" t="s">
        <v>217</v>
      </c>
      <c r="CO16751" s="52"/>
      <c r="CP16751" s="52"/>
      <c r="CQ16751" s="52"/>
      <c r="CR16751" s="52"/>
      <c r="CS16751" s="52"/>
      <c r="CT16751" s="52"/>
      <c r="CU16751" s="33"/>
      <c r="CV16751" s="33"/>
    </row>
    <row r="16752" spans="74:100">
      <c r="BV16752" s="62"/>
      <c r="BW16752" s="62"/>
      <c r="BX16752" s="62"/>
      <c r="BY16752" s="62"/>
      <c r="BZ16752" s="62"/>
      <c r="CA16752" s="62"/>
      <c r="CB16752" s="62"/>
      <c r="CC16752" s="62"/>
      <c r="CD16752" s="62"/>
      <c r="CE16752" s="62"/>
      <c r="CF16752" s="62"/>
      <c r="CL16752" s="35" t="s">
        <v>29160</v>
      </c>
      <c r="CM16752" s="35" t="s">
        <v>217</v>
      </c>
      <c r="CN16752" s="35" t="s">
        <v>217</v>
      </c>
      <c r="CO16752" s="52"/>
      <c r="CP16752" s="52"/>
      <c r="CQ16752" s="52"/>
      <c r="CR16752" s="52"/>
      <c r="CS16752" s="52"/>
      <c r="CT16752" s="52"/>
      <c r="CU16752" s="33"/>
      <c r="CV16752" s="33"/>
    </row>
    <row r="16753" spans="74:100">
      <c r="BV16753" s="62"/>
      <c r="BW16753" s="62"/>
      <c r="BX16753" s="62"/>
      <c r="BY16753" s="62"/>
      <c r="BZ16753" s="62"/>
      <c r="CA16753" s="62"/>
      <c r="CB16753" s="62"/>
      <c r="CC16753" s="62"/>
      <c r="CD16753" s="62"/>
      <c r="CE16753" s="62"/>
      <c r="CF16753" s="62"/>
      <c r="CL16753" s="35" t="s">
        <v>29161</v>
      </c>
      <c r="CM16753" s="35" t="s">
        <v>217</v>
      </c>
      <c r="CN16753" s="35" t="s">
        <v>217</v>
      </c>
      <c r="CO16753" s="52"/>
      <c r="CP16753" s="52"/>
      <c r="CQ16753" s="52"/>
      <c r="CR16753" s="52"/>
      <c r="CS16753" s="52"/>
      <c r="CT16753" s="52"/>
      <c r="CU16753" s="33"/>
      <c r="CV16753" s="33"/>
    </row>
    <row r="16754" spans="74:100">
      <c r="BV16754" s="62"/>
      <c r="BW16754" s="62"/>
      <c r="BX16754" s="62"/>
      <c r="BY16754" s="62"/>
      <c r="BZ16754" s="62"/>
      <c r="CA16754" s="62"/>
      <c r="CB16754" s="62"/>
      <c r="CC16754" s="62"/>
      <c r="CD16754" s="62"/>
      <c r="CE16754" s="62"/>
      <c r="CF16754" s="62"/>
      <c r="CL16754" s="56" t="s">
        <v>29162</v>
      </c>
      <c r="CM16754" s="56" t="s">
        <v>215</v>
      </c>
      <c r="CN16754" s="56" t="s">
        <v>215</v>
      </c>
      <c r="CO16754" s="52"/>
      <c r="CP16754" s="52"/>
      <c r="CQ16754" s="52"/>
      <c r="CR16754" s="52"/>
      <c r="CS16754" s="52"/>
      <c r="CT16754" s="52"/>
      <c r="CU16754" s="33"/>
      <c r="CV16754" s="33"/>
    </row>
    <row r="16755" spans="74:100">
      <c r="BV16755" s="62"/>
      <c r="BW16755" s="62"/>
      <c r="BX16755" s="62"/>
      <c r="BY16755" s="62"/>
      <c r="BZ16755" s="62"/>
      <c r="CA16755" s="62"/>
      <c r="CB16755" s="62"/>
      <c r="CC16755" s="62"/>
      <c r="CD16755" s="62"/>
      <c r="CE16755" s="62"/>
      <c r="CF16755" s="62"/>
      <c r="CL16755" s="35" t="s">
        <v>16964</v>
      </c>
      <c r="CM16755" s="35" t="s">
        <v>217</v>
      </c>
      <c r="CN16755" s="35" t="s">
        <v>217</v>
      </c>
      <c r="CO16755" s="52"/>
      <c r="CP16755" s="52"/>
      <c r="CQ16755" s="52"/>
      <c r="CR16755" s="52"/>
      <c r="CS16755" s="52"/>
      <c r="CT16755" s="52"/>
      <c r="CU16755" s="33"/>
      <c r="CV16755" s="33"/>
    </row>
    <row r="16756" spans="74:100">
      <c r="BV16756" s="62"/>
      <c r="BW16756" s="62"/>
      <c r="BX16756" s="62"/>
      <c r="BY16756" s="62"/>
      <c r="BZ16756" s="62"/>
      <c r="CA16756" s="62"/>
      <c r="CB16756" s="62"/>
      <c r="CC16756" s="62"/>
      <c r="CD16756" s="62"/>
      <c r="CE16756" s="62"/>
      <c r="CF16756" s="62"/>
      <c r="CL16756" s="56" t="s">
        <v>16340</v>
      </c>
      <c r="CM16756" s="56" t="s">
        <v>215</v>
      </c>
      <c r="CN16756" s="56" t="s">
        <v>215</v>
      </c>
      <c r="CO16756" s="52"/>
      <c r="CP16756" s="52"/>
      <c r="CQ16756" s="52"/>
      <c r="CR16756" s="52"/>
      <c r="CS16756" s="52"/>
      <c r="CT16756" s="52"/>
      <c r="CU16756" s="33"/>
      <c r="CV16756" s="33"/>
    </row>
    <row r="16757" spans="74:100">
      <c r="BV16757" s="62"/>
      <c r="BW16757" s="62"/>
      <c r="BX16757" s="62"/>
      <c r="BY16757" s="62"/>
      <c r="BZ16757" s="62"/>
      <c r="CA16757" s="62"/>
      <c r="CB16757" s="62"/>
      <c r="CC16757" s="62"/>
      <c r="CD16757" s="62"/>
      <c r="CE16757" s="62"/>
      <c r="CF16757" s="62"/>
      <c r="CL16757" s="56" t="s">
        <v>16341</v>
      </c>
      <c r="CM16757" s="56" t="s">
        <v>215</v>
      </c>
      <c r="CN16757" s="56" t="s">
        <v>215</v>
      </c>
      <c r="CO16757" s="52"/>
      <c r="CP16757" s="52"/>
      <c r="CQ16757" s="52"/>
      <c r="CR16757" s="52"/>
      <c r="CS16757" s="52"/>
      <c r="CT16757" s="52"/>
      <c r="CU16757" s="33"/>
      <c r="CV16757" s="33"/>
    </row>
    <row r="16758" spans="74:100">
      <c r="BV16758" s="62"/>
      <c r="BW16758" s="62"/>
      <c r="BX16758" s="62"/>
      <c r="BY16758" s="62"/>
      <c r="BZ16758" s="62"/>
      <c r="CA16758" s="62"/>
      <c r="CB16758" s="62"/>
      <c r="CC16758" s="62"/>
      <c r="CD16758" s="62"/>
      <c r="CE16758" s="62"/>
      <c r="CF16758" s="62"/>
      <c r="CL16758" s="56" t="s">
        <v>16342</v>
      </c>
      <c r="CM16758" s="56" t="s">
        <v>215</v>
      </c>
      <c r="CN16758" s="56" t="s">
        <v>215</v>
      </c>
      <c r="CO16758" s="52"/>
      <c r="CP16758" s="52"/>
      <c r="CQ16758" s="52"/>
      <c r="CR16758" s="52"/>
      <c r="CS16758" s="52"/>
      <c r="CT16758" s="52"/>
      <c r="CU16758" s="33"/>
      <c r="CV16758" s="33"/>
    </row>
    <row r="16759" spans="74:100">
      <c r="BV16759" s="62"/>
      <c r="BW16759" s="62"/>
      <c r="BX16759" s="62"/>
      <c r="BY16759" s="62"/>
      <c r="BZ16759" s="62"/>
      <c r="CA16759" s="62"/>
      <c r="CB16759" s="62"/>
      <c r="CC16759" s="62"/>
      <c r="CD16759" s="62"/>
      <c r="CE16759" s="62"/>
      <c r="CF16759" s="62"/>
      <c r="CL16759" s="56" t="s">
        <v>23605</v>
      </c>
      <c r="CM16759" s="56" t="s">
        <v>214</v>
      </c>
      <c r="CN16759" s="56" t="s">
        <v>214</v>
      </c>
      <c r="CO16759" s="52"/>
      <c r="CP16759" s="52"/>
      <c r="CQ16759" s="52"/>
      <c r="CR16759" s="52"/>
      <c r="CS16759" s="52"/>
      <c r="CT16759" s="52"/>
      <c r="CU16759" s="33"/>
      <c r="CV16759" s="33"/>
    </row>
    <row r="16760" spans="74:100">
      <c r="BV16760" s="62"/>
      <c r="BW16760" s="62"/>
      <c r="BX16760" s="62"/>
      <c r="BY16760" s="62"/>
      <c r="BZ16760" s="62"/>
      <c r="CA16760" s="62"/>
      <c r="CB16760" s="62"/>
      <c r="CC16760" s="62"/>
      <c r="CD16760" s="62"/>
      <c r="CE16760" s="62"/>
      <c r="CF16760" s="62"/>
      <c r="CL16760" s="35" t="s">
        <v>29163</v>
      </c>
      <c r="CM16760" s="35" t="s">
        <v>217</v>
      </c>
      <c r="CN16760" s="35" t="s">
        <v>217</v>
      </c>
      <c r="CO16760" s="52"/>
      <c r="CP16760" s="52"/>
      <c r="CQ16760" s="52"/>
      <c r="CR16760" s="52"/>
      <c r="CS16760" s="52"/>
      <c r="CT16760" s="52"/>
      <c r="CU16760" s="33"/>
      <c r="CV16760" s="33"/>
    </row>
    <row r="16761" spans="74:100">
      <c r="BV16761" s="62"/>
      <c r="BW16761" s="62"/>
      <c r="BX16761" s="62"/>
      <c r="BY16761" s="62"/>
      <c r="BZ16761" s="62"/>
      <c r="CA16761" s="62"/>
      <c r="CB16761" s="62"/>
      <c r="CC16761" s="62"/>
      <c r="CD16761" s="62"/>
      <c r="CE16761" s="62"/>
      <c r="CF16761" s="62"/>
      <c r="CL16761" s="35" t="s">
        <v>8233</v>
      </c>
      <c r="CM16761" s="35" t="s">
        <v>217</v>
      </c>
      <c r="CN16761" s="35" t="s">
        <v>217</v>
      </c>
      <c r="CO16761" s="52"/>
      <c r="CP16761" s="52"/>
      <c r="CQ16761" s="52"/>
      <c r="CR16761" s="52"/>
      <c r="CS16761" s="52"/>
      <c r="CT16761" s="52"/>
      <c r="CU16761" s="33"/>
      <c r="CV16761" s="33"/>
    </row>
    <row r="16762" spans="74:100">
      <c r="BV16762" s="62"/>
      <c r="BW16762" s="62"/>
      <c r="BX16762" s="62"/>
      <c r="BY16762" s="62"/>
      <c r="BZ16762" s="62"/>
      <c r="CA16762" s="62"/>
      <c r="CB16762" s="62"/>
      <c r="CC16762" s="62"/>
      <c r="CD16762" s="62"/>
      <c r="CE16762" s="62"/>
      <c r="CF16762" s="62"/>
      <c r="CL16762" s="35" t="s">
        <v>8234</v>
      </c>
      <c r="CM16762" s="35" t="s">
        <v>217</v>
      </c>
      <c r="CN16762" s="35" t="s">
        <v>217</v>
      </c>
      <c r="CO16762" s="52"/>
      <c r="CP16762" s="52"/>
      <c r="CQ16762" s="52"/>
      <c r="CR16762" s="52"/>
      <c r="CS16762" s="52"/>
      <c r="CT16762" s="52"/>
      <c r="CU16762" s="33"/>
      <c r="CV16762" s="33"/>
    </row>
    <row r="16763" spans="74:100">
      <c r="BV16763" s="62"/>
      <c r="BW16763" s="62"/>
      <c r="BX16763" s="62"/>
      <c r="BY16763" s="62"/>
      <c r="BZ16763" s="62"/>
      <c r="CA16763" s="62"/>
      <c r="CB16763" s="62"/>
      <c r="CC16763" s="62"/>
      <c r="CD16763" s="62"/>
      <c r="CE16763" s="62"/>
      <c r="CF16763" s="62"/>
      <c r="CL16763" s="35" t="s">
        <v>8235</v>
      </c>
      <c r="CM16763" s="35" t="s">
        <v>217</v>
      </c>
      <c r="CN16763" s="35" t="s">
        <v>217</v>
      </c>
      <c r="CO16763" s="52"/>
      <c r="CP16763" s="52"/>
      <c r="CQ16763" s="52"/>
      <c r="CR16763" s="52"/>
      <c r="CS16763" s="52"/>
      <c r="CT16763" s="52"/>
      <c r="CU16763" s="33"/>
      <c r="CV16763" s="33"/>
    </row>
    <row r="16764" spans="74:100">
      <c r="BV16764" s="62"/>
      <c r="BW16764" s="62"/>
      <c r="BX16764" s="62"/>
      <c r="BY16764" s="62"/>
      <c r="BZ16764" s="62"/>
      <c r="CA16764" s="62"/>
      <c r="CB16764" s="62"/>
      <c r="CC16764" s="62"/>
      <c r="CD16764" s="62"/>
      <c r="CE16764" s="62"/>
      <c r="CF16764" s="62"/>
      <c r="CL16764" s="35" t="s">
        <v>8236</v>
      </c>
      <c r="CM16764" s="35" t="s">
        <v>217</v>
      </c>
      <c r="CN16764" s="35" t="s">
        <v>217</v>
      </c>
      <c r="CO16764" s="52"/>
      <c r="CP16764" s="52"/>
      <c r="CQ16764" s="52"/>
      <c r="CR16764" s="52"/>
      <c r="CS16764" s="52"/>
      <c r="CT16764" s="52"/>
      <c r="CU16764" s="33"/>
      <c r="CV16764" s="33"/>
    </row>
    <row r="16765" spans="74:100">
      <c r="BV16765" s="62"/>
      <c r="BW16765" s="62"/>
      <c r="BX16765" s="62"/>
      <c r="BY16765" s="62"/>
      <c r="BZ16765" s="62"/>
      <c r="CA16765" s="62"/>
      <c r="CB16765" s="62"/>
      <c r="CC16765" s="62"/>
      <c r="CD16765" s="62"/>
      <c r="CE16765" s="62"/>
      <c r="CF16765" s="62"/>
      <c r="CL16765" s="35" t="s">
        <v>7510</v>
      </c>
      <c r="CM16765" s="35" t="s">
        <v>217</v>
      </c>
      <c r="CN16765" s="35" t="s">
        <v>217</v>
      </c>
      <c r="CO16765" s="52"/>
      <c r="CP16765" s="52"/>
      <c r="CQ16765" s="52"/>
      <c r="CR16765" s="52"/>
      <c r="CS16765" s="52"/>
      <c r="CT16765" s="52"/>
      <c r="CU16765" s="33"/>
      <c r="CV16765" s="33"/>
    </row>
    <row r="16766" spans="74:100">
      <c r="BV16766" s="62"/>
      <c r="BW16766" s="62"/>
      <c r="BX16766" s="62"/>
      <c r="BY16766" s="62"/>
      <c r="BZ16766" s="62"/>
      <c r="CA16766" s="62"/>
      <c r="CB16766" s="62"/>
      <c r="CC16766" s="62"/>
      <c r="CD16766" s="62"/>
      <c r="CE16766" s="62"/>
      <c r="CF16766" s="62"/>
      <c r="CL16766" s="35" t="s">
        <v>29164</v>
      </c>
      <c r="CM16766" s="35" t="s">
        <v>217</v>
      </c>
      <c r="CN16766" s="35" t="s">
        <v>217</v>
      </c>
      <c r="CO16766" s="52"/>
      <c r="CP16766" s="52"/>
      <c r="CQ16766" s="52"/>
      <c r="CR16766" s="52"/>
      <c r="CS16766" s="52"/>
      <c r="CT16766" s="52"/>
      <c r="CU16766" s="33"/>
      <c r="CV16766" s="33"/>
    </row>
    <row r="16767" spans="74:100">
      <c r="BV16767" s="62"/>
      <c r="BW16767" s="62"/>
      <c r="BX16767" s="62"/>
      <c r="BY16767" s="62"/>
      <c r="BZ16767" s="62"/>
      <c r="CA16767" s="62"/>
      <c r="CB16767" s="62"/>
      <c r="CC16767" s="62"/>
      <c r="CD16767" s="62"/>
      <c r="CE16767" s="62"/>
      <c r="CF16767" s="62"/>
      <c r="CL16767" s="35" t="s">
        <v>29165</v>
      </c>
      <c r="CM16767" s="35" t="s">
        <v>217</v>
      </c>
      <c r="CN16767" s="35" t="s">
        <v>217</v>
      </c>
      <c r="CO16767" s="52"/>
      <c r="CP16767" s="52"/>
      <c r="CQ16767" s="52"/>
      <c r="CR16767" s="52"/>
      <c r="CS16767" s="52"/>
      <c r="CT16767" s="52"/>
      <c r="CU16767" s="33"/>
      <c r="CV16767" s="33"/>
    </row>
    <row r="16768" spans="74:100">
      <c r="BV16768" s="62"/>
      <c r="BW16768" s="62"/>
      <c r="BX16768" s="62"/>
      <c r="BY16768" s="62"/>
      <c r="BZ16768" s="62"/>
      <c r="CA16768" s="62"/>
      <c r="CB16768" s="62"/>
      <c r="CC16768" s="62"/>
      <c r="CD16768" s="62"/>
      <c r="CE16768" s="62"/>
      <c r="CF16768" s="62"/>
      <c r="CL16768" s="35" t="s">
        <v>29166</v>
      </c>
      <c r="CM16768" s="35" t="s">
        <v>217</v>
      </c>
      <c r="CN16768" s="35" t="s">
        <v>217</v>
      </c>
      <c r="CO16768" s="52"/>
      <c r="CP16768" s="52"/>
      <c r="CQ16768" s="52"/>
      <c r="CR16768" s="52"/>
      <c r="CS16768" s="52"/>
      <c r="CT16768" s="52"/>
      <c r="CU16768" s="33"/>
      <c r="CV16768" s="33"/>
    </row>
    <row r="16769" spans="74:100">
      <c r="BV16769" s="62"/>
      <c r="BW16769" s="62"/>
      <c r="BX16769" s="62"/>
      <c r="BY16769" s="62"/>
      <c r="BZ16769" s="62"/>
      <c r="CA16769" s="62"/>
      <c r="CB16769" s="62"/>
      <c r="CC16769" s="62"/>
      <c r="CD16769" s="62"/>
      <c r="CE16769" s="62"/>
      <c r="CF16769" s="62"/>
      <c r="CL16769" s="35" t="s">
        <v>29167</v>
      </c>
      <c r="CM16769" s="35" t="s">
        <v>217</v>
      </c>
      <c r="CN16769" s="35" t="s">
        <v>217</v>
      </c>
      <c r="CO16769" s="52"/>
      <c r="CP16769" s="52"/>
      <c r="CQ16769" s="52"/>
      <c r="CR16769" s="52"/>
      <c r="CS16769" s="52"/>
      <c r="CT16769" s="52"/>
      <c r="CU16769" s="33"/>
      <c r="CV16769" s="33"/>
    </row>
    <row r="16770" spans="74:100">
      <c r="BV16770" s="62"/>
      <c r="BW16770" s="62"/>
      <c r="BX16770" s="62"/>
      <c r="BY16770" s="62"/>
      <c r="BZ16770" s="62"/>
      <c r="CA16770" s="62"/>
      <c r="CB16770" s="62"/>
      <c r="CC16770" s="62"/>
      <c r="CD16770" s="62"/>
      <c r="CE16770" s="62"/>
      <c r="CF16770" s="62"/>
      <c r="CL16770" s="35" t="s">
        <v>29168</v>
      </c>
      <c r="CM16770" s="35" t="s">
        <v>217</v>
      </c>
      <c r="CN16770" s="35" t="s">
        <v>217</v>
      </c>
      <c r="CO16770" s="52"/>
      <c r="CP16770" s="52"/>
      <c r="CQ16770" s="52"/>
      <c r="CR16770" s="52"/>
      <c r="CS16770" s="52"/>
      <c r="CT16770" s="52"/>
      <c r="CU16770" s="33"/>
      <c r="CV16770" s="33"/>
    </row>
    <row r="16771" spans="74:100">
      <c r="BV16771" s="62"/>
      <c r="BW16771" s="62"/>
      <c r="BX16771" s="62"/>
      <c r="BY16771" s="62"/>
      <c r="BZ16771" s="62"/>
      <c r="CA16771" s="62"/>
      <c r="CB16771" s="62"/>
      <c r="CC16771" s="62"/>
      <c r="CD16771" s="62"/>
      <c r="CE16771" s="62"/>
      <c r="CF16771" s="62"/>
      <c r="CL16771" s="35" t="s">
        <v>29169</v>
      </c>
      <c r="CM16771" s="35" t="s">
        <v>217</v>
      </c>
      <c r="CN16771" s="35" t="s">
        <v>217</v>
      </c>
      <c r="CO16771" s="52"/>
      <c r="CP16771" s="52"/>
      <c r="CQ16771" s="52"/>
      <c r="CR16771" s="52"/>
      <c r="CS16771" s="52"/>
      <c r="CT16771" s="52"/>
      <c r="CU16771" s="33"/>
      <c r="CV16771" s="33"/>
    </row>
    <row r="16772" spans="74:100">
      <c r="BV16772" s="62"/>
      <c r="BW16772" s="62"/>
      <c r="BX16772" s="62"/>
      <c r="BY16772" s="62"/>
      <c r="BZ16772" s="62"/>
      <c r="CA16772" s="62"/>
      <c r="CB16772" s="62"/>
      <c r="CC16772" s="62"/>
      <c r="CD16772" s="62"/>
      <c r="CE16772" s="62"/>
      <c r="CF16772" s="62"/>
      <c r="CL16772" s="35" t="s">
        <v>29170</v>
      </c>
      <c r="CM16772" s="35" t="s">
        <v>217</v>
      </c>
      <c r="CN16772" s="35" t="s">
        <v>217</v>
      </c>
      <c r="CO16772" s="52"/>
      <c r="CP16772" s="52"/>
      <c r="CQ16772" s="52"/>
      <c r="CR16772" s="52"/>
      <c r="CS16772" s="52"/>
      <c r="CT16772" s="52"/>
      <c r="CU16772" s="33"/>
      <c r="CV16772" s="33"/>
    </row>
    <row r="16773" spans="74:100">
      <c r="BV16773" s="62"/>
      <c r="BW16773" s="62"/>
      <c r="BX16773" s="62"/>
      <c r="BY16773" s="62"/>
      <c r="BZ16773" s="62"/>
      <c r="CA16773" s="62"/>
      <c r="CB16773" s="62"/>
      <c r="CC16773" s="62"/>
      <c r="CD16773" s="62"/>
      <c r="CE16773" s="62"/>
      <c r="CF16773" s="62"/>
      <c r="CL16773" s="35" t="s">
        <v>29171</v>
      </c>
      <c r="CM16773" s="35" t="s">
        <v>217</v>
      </c>
      <c r="CN16773" s="35" t="s">
        <v>217</v>
      </c>
      <c r="CO16773" s="52"/>
      <c r="CP16773" s="52"/>
      <c r="CQ16773" s="52"/>
      <c r="CR16773" s="52"/>
      <c r="CS16773" s="52"/>
      <c r="CT16773" s="52"/>
      <c r="CU16773" s="33"/>
      <c r="CV16773" s="33"/>
    </row>
    <row r="16774" spans="74:100">
      <c r="BV16774" s="62"/>
      <c r="BW16774" s="62"/>
      <c r="BX16774" s="62"/>
      <c r="BY16774" s="62"/>
      <c r="BZ16774" s="62"/>
      <c r="CA16774" s="62"/>
      <c r="CB16774" s="62"/>
      <c r="CC16774" s="62"/>
      <c r="CD16774" s="62"/>
      <c r="CE16774" s="62"/>
      <c r="CF16774" s="62"/>
      <c r="CL16774" s="35" t="s">
        <v>29172</v>
      </c>
      <c r="CM16774" s="35" t="s">
        <v>217</v>
      </c>
      <c r="CN16774" s="35" t="s">
        <v>217</v>
      </c>
      <c r="CO16774" s="52"/>
      <c r="CP16774" s="52"/>
      <c r="CQ16774" s="52"/>
      <c r="CR16774" s="52"/>
      <c r="CS16774" s="52"/>
      <c r="CT16774" s="52"/>
      <c r="CU16774" s="33"/>
      <c r="CV16774" s="33"/>
    </row>
    <row r="16775" spans="74:100">
      <c r="BV16775" s="62"/>
      <c r="BW16775" s="62"/>
      <c r="BX16775" s="62"/>
      <c r="BY16775" s="62"/>
      <c r="BZ16775" s="62"/>
      <c r="CA16775" s="62"/>
      <c r="CB16775" s="62"/>
      <c r="CC16775" s="62"/>
      <c r="CD16775" s="62"/>
      <c r="CE16775" s="62"/>
      <c r="CF16775" s="62"/>
      <c r="CL16775" s="35" t="s">
        <v>29173</v>
      </c>
      <c r="CM16775" s="35" t="s">
        <v>217</v>
      </c>
      <c r="CN16775" s="35" t="s">
        <v>217</v>
      </c>
      <c r="CO16775" s="52"/>
      <c r="CP16775" s="52"/>
      <c r="CQ16775" s="52"/>
      <c r="CR16775" s="52"/>
      <c r="CS16775" s="52"/>
      <c r="CT16775" s="52"/>
      <c r="CU16775" s="33"/>
      <c r="CV16775" s="33"/>
    </row>
    <row r="16776" spans="74:100">
      <c r="BV16776" s="62"/>
      <c r="BW16776" s="62"/>
      <c r="BX16776" s="62"/>
      <c r="BY16776" s="62"/>
      <c r="BZ16776" s="62"/>
      <c r="CA16776" s="62"/>
      <c r="CB16776" s="62"/>
      <c r="CC16776" s="62"/>
      <c r="CD16776" s="62"/>
      <c r="CE16776" s="62"/>
      <c r="CF16776" s="62"/>
      <c r="CL16776" s="35" t="s">
        <v>29174</v>
      </c>
      <c r="CM16776" s="35" t="s">
        <v>217</v>
      </c>
      <c r="CN16776" s="35" t="s">
        <v>217</v>
      </c>
      <c r="CO16776" s="52"/>
      <c r="CP16776" s="52"/>
      <c r="CQ16776" s="52"/>
      <c r="CR16776" s="52"/>
      <c r="CS16776" s="52"/>
      <c r="CT16776" s="52"/>
      <c r="CU16776" s="33"/>
      <c r="CV16776" s="33"/>
    </row>
    <row r="16777" spans="74:100">
      <c r="BV16777" s="62"/>
      <c r="BW16777" s="62"/>
      <c r="BX16777" s="62"/>
      <c r="BY16777" s="62"/>
      <c r="BZ16777" s="62"/>
      <c r="CA16777" s="62"/>
      <c r="CB16777" s="62"/>
      <c r="CC16777" s="62"/>
      <c r="CD16777" s="62"/>
      <c r="CE16777" s="62"/>
      <c r="CF16777" s="62"/>
      <c r="CL16777" s="35" t="s">
        <v>29175</v>
      </c>
      <c r="CM16777" s="35" t="s">
        <v>217</v>
      </c>
      <c r="CN16777" s="35" t="s">
        <v>217</v>
      </c>
      <c r="CO16777" s="52"/>
      <c r="CP16777" s="52"/>
      <c r="CQ16777" s="52"/>
      <c r="CR16777" s="52"/>
      <c r="CS16777" s="52"/>
      <c r="CT16777" s="52"/>
      <c r="CU16777" s="33"/>
      <c r="CV16777" s="33"/>
    </row>
    <row r="16778" spans="74:100">
      <c r="BV16778" s="62"/>
      <c r="BW16778" s="62"/>
      <c r="BX16778" s="62"/>
      <c r="BY16778" s="62"/>
      <c r="BZ16778" s="62"/>
      <c r="CA16778" s="62"/>
      <c r="CB16778" s="62"/>
      <c r="CC16778" s="62"/>
      <c r="CD16778" s="62"/>
      <c r="CE16778" s="62"/>
      <c r="CF16778" s="62"/>
      <c r="CL16778" s="35" t="s">
        <v>29176</v>
      </c>
      <c r="CM16778" s="35" t="s">
        <v>217</v>
      </c>
      <c r="CN16778" s="35" t="s">
        <v>217</v>
      </c>
      <c r="CO16778" s="52"/>
      <c r="CP16778" s="52"/>
      <c r="CQ16778" s="52"/>
      <c r="CR16778" s="52"/>
      <c r="CS16778" s="52"/>
      <c r="CT16778" s="52"/>
      <c r="CU16778" s="33"/>
      <c r="CV16778" s="33"/>
    </row>
    <row r="16779" spans="74:100">
      <c r="BV16779" s="62"/>
      <c r="BW16779" s="62"/>
      <c r="BX16779" s="62"/>
      <c r="BY16779" s="62"/>
      <c r="BZ16779" s="62"/>
      <c r="CA16779" s="62"/>
      <c r="CB16779" s="62"/>
      <c r="CC16779" s="62"/>
      <c r="CD16779" s="62"/>
      <c r="CE16779" s="62"/>
      <c r="CF16779" s="62"/>
      <c r="CL16779" s="35" t="s">
        <v>29177</v>
      </c>
      <c r="CM16779" s="35" t="s">
        <v>217</v>
      </c>
      <c r="CN16779" s="35" t="s">
        <v>217</v>
      </c>
      <c r="CO16779" s="52"/>
      <c r="CP16779" s="52"/>
      <c r="CQ16779" s="52"/>
      <c r="CR16779" s="52"/>
      <c r="CS16779" s="52"/>
      <c r="CT16779" s="52"/>
      <c r="CU16779" s="33"/>
      <c r="CV16779" s="33"/>
    </row>
    <row r="16780" spans="74:100">
      <c r="BV16780" s="62"/>
      <c r="BW16780" s="62"/>
      <c r="BX16780" s="62"/>
      <c r="BY16780" s="62"/>
      <c r="BZ16780" s="62"/>
      <c r="CA16780" s="62"/>
      <c r="CB16780" s="62"/>
      <c r="CC16780" s="62"/>
      <c r="CD16780" s="62"/>
      <c r="CE16780" s="62"/>
      <c r="CF16780" s="62"/>
      <c r="CL16780" s="35" t="s">
        <v>29178</v>
      </c>
      <c r="CM16780" s="35" t="s">
        <v>217</v>
      </c>
      <c r="CN16780" s="35" t="s">
        <v>217</v>
      </c>
      <c r="CO16780" s="52"/>
      <c r="CP16780" s="52"/>
      <c r="CQ16780" s="52"/>
      <c r="CR16780" s="52"/>
      <c r="CS16780" s="52"/>
      <c r="CT16780" s="52"/>
      <c r="CU16780" s="33"/>
      <c r="CV16780" s="33"/>
    </row>
    <row r="16781" spans="74:100">
      <c r="BV16781" s="62"/>
      <c r="BW16781" s="62"/>
      <c r="BX16781" s="62"/>
      <c r="BY16781" s="62"/>
      <c r="BZ16781" s="62"/>
      <c r="CA16781" s="62"/>
      <c r="CB16781" s="62"/>
      <c r="CC16781" s="62"/>
      <c r="CD16781" s="62"/>
      <c r="CE16781" s="62"/>
      <c r="CF16781" s="62"/>
      <c r="CL16781" s="35" t="s">
        <v>29179</v>
      </c>
      <c r="CM16781" s="35" t="s">
        <v>217</v>
      </c>
      <c r="CN16781" s="35" t="s">
        <v>217</v>
      </c>
      <c r="CO16781" s="52"/>
      <c r="CP16781" s="52"/>
      <c r="CQ16781" s="52"/>
      <c r="CR16781" s="52"/>
      <c r="CS16781" s="52"/>
      <c r="CT16781" s="52"/>
      <c r="CU16781" s="33"/>
      <c r="CV16781" s="33"/>
    </row>
    <row r="16782" spans="74:100">
      <c r="BV16782" s="62"/>
      <c r="BW16782" s="62"/>
      <c r="BX16782" s="62"/>
      <c r="BY16782" s="62"/>
      <c r="BZ16782" s="62"/>
      <c r="CA16782" s="62"/>
      <c r="CB16782" s="62"/>
      <c r="CC16782" s="62"/>
      <c r="CD16782" s="62"/>
      <c r="CE16782" s="62"/>
      <c r="CF16782" s="62"/>
      <c r="CL16782" s="35" t="s">
        <v>29180</v>
      </c>
      <c r="CM16782" s="35" t="s">
        <v>217</v>
      </c>
      <c r="CN16782" s="35" t="s">
        <v>217</v>
      </c>
      <c r="CO16782" s="52"/>
      <c r="CP16782" s="52"/>
      <c r="CQ16782" s="52"/>
      <c r="CR16782" s="52"/>
      <c r="CS16782" s="52"/>
      <c r="CT16782" s="52"/>
      <c r="CU16782" s="33"/>
      <c r="CV16782" s="33"/>
    </row>
    <row r="16783" spans="74:100">
      <c r="BV16783" s="62"/>
      <c r="BW16783" s="62"/>
      <c r="BX16783" s="62"/>
      <c r="BY16783" s="62"/>
      <c r="BZ16783" s="62"/>
      <c r="CA16783" s="62"/>
      <c r="CB16783" s="62"/>
      <c r="CC16783" s="62"/>
      <c r="CD16783" s="62"/>
      <c r="CE16783" s="62"/>
      <c r="CF16783" s="62"/>
      <c r="CL16783" s="35" t="s">
        <v>29181</v>
      </c>
      <c r="CM16783" s="35" t="s">
        <v>217</v>
      </c>
      <c r="CN16783" s="35" t="s">
        <v>217</v>
      </c>
      <c r="CO16783" s="52"/>
      <c r="CP16783" s="52"/>
      <c r="CQ16783" s="52"/>
      <c r="CR16783" s="52"/>
      <c r="CS16783" s="52"/>
      <c r="CT16783" s="52"/>
      <c r="CU16783" s="33"/>
      <c r="CV16783" s="33"/>
    </row>
    <row r="16784" spans="74:100">
      <c r="BV16784" s="62"/>
      <c r="BW16784" s="62"/>
      <c r="BX16784" s="62"/>
      <c r="BY16784" s="62"/>
      <c r="BZ16784" s="62"/>
      <c r="CA16784" s="62"/>
      <c r="CB16784" s="62"/>
      <c r="CC16784" s="62"/>
      <c r="CD16784" s="62"/>
      <c r="CE16784" s="62"/>
      <c r="CF16784" s="62"/>
      <c r="CL16784" s="35" t="s">
        <v>29182</v>
      </c>
      <c r="CM16784" s="35" t="s">
        <v>217</v>
      </c>
      <c r="CN16784" s="35" t="s">
        <v>217</v>
      </c>
      <c r="CO16784" s="52"/>
      <c r="CP16784" s="52"/>
      <c r="CQ16784" s="52"/>
      <c r="CR16784" s="52"/>
      <c r="CS16784" s="52"/>
      <c r="CT16784" s="52"/>
      <c r="CU16784" s="33"/>
      <c r="CV16784" s="33"/>
    </row>
    <row r="16785" spans="74:100">
      <c r="BV16785" s="62"/>
      <c r="BW16785" s="62"/>
      <c r="BX16785" s="62"/>
      <c r="BY16785" s="62"/>
      <c r="BZ16785" s="62"/>
      <c r="CA16785" s="62"/>
      <c r="CB16785" s="62"/>
      <c r="CC16785" s="62"/>
      <c r="CD16785" s="62"/>
      <c r="CE16785" s="62"/>
      <c r="CF16785" s="62"/>
      <c r="CL16785" s="35" t="s">
        <v>29183</v>
      </c>
      <c r="CM16785" s="35" t="s">
        <v>217</v>
      </c>
      <c r="CN16785" s="35" t="s">
        <v>217</v>
      </c>
      <c r="CO16785" s="52"/>
      <c r="CP16785" s="52"/>
      <c r="CQ16785" s="52"/>
      <c r="CR16785" s="52"/>
      <c r="CS16785" s="52"/>
      <c r="CT16785" s="52"/>
      <c r="CU16785" s="33"/>
      <c r="CV16785" s="33"/>
    </row>
    <row r="16786" spans="74:100">
      <c r="BV16786" s="62"/>
      <c r="BW16786" s="62"/>
      <c r="BX16786" s="62"/>
      <c r="BY16786" s="62"/>
      <c r="BZ16786" s="62"/>
      <c r="CA16786" s="62"/>
      <c r="CB16786" s="62"/>
      <c r="CC16786" s="62"/>
      <c r="CD16786" s="62"/>
      <c r="CE16786" s="62"/>
      <c r="CF16786" s="62"/>
      <c r="CL16786" s="35" t="s">
        <v>29184</v>
      </c>
      <c r="CM16786" s="35" t="s">
        <v>217</v>
      </c>
      <c r="CN16786" s="35" t="s">
        <v>217</v>
      </c>
      <c r="CO16786" s="52"/>
      <c r="CP16786" s="52"/>
      <c r="CQ16786" s="52"/>
      <c r="CR16786" s="52"/>
      <c r="CS16786" s="52"/>
      <c r="CT16786" s="52"/>
      <c r="CU16786" s="33"/>
      <c r="CV16786" s="33"/>
    </row>
    <row r="16787" spans="74:100">
      <c r="BV16787" s="62"/>
      <c r="BW16787" s="62"/>
      <c r="BX16787" s="62"/>
      <c r="BY16787" s="62"/>
      <c r="BZ16787" s="62"/>
      <c r="CA16787" s="62"/>
      <c r="CB16787" s="62"/>
      <c r="CC16787" s="62"/>
      <c r="CD16787" s="62"/>
      <c r="CE16787" s="62"/>
      <c r="CF16787" s="62"/>
      <c r="CL16787" s="35" t="s">
        <v>29185</v>
      </c>
      <c r="CM16787" s="35" t="s">
        <v>217</v>
      </c>
      <c r="CN16787" s="35" t="s">
        <v>217</v>
      </c>
      <c r="CO16787" s="52"/>
      <c r="CP16787" s="52"/>
      <c r="CQ16787" s="52"/>
      <c r="CR16787" s="52"/>
      <c r="CS16787" s="52"/>
      <c r="CT16787" s="52"/>
      <c r="CU16787" s="33"/>
      <c r="CV16787" s="33"/>
    </row>
    <row r="16788" spans="74:100">
      <c r="BV16788" s="62"/>
      <c r="BW16788" s="62"/>
      <c r="BX16788" s="62"/>
      <c r="BY16788" s="62"/>
      <c r="BZ16788" s="62"/>
      <c r="CA16788" s="62"/>
      <c r="CB16788" s="62"/>
      <c r="CC16788" s="62"/>
      <c r="CD16788" s="62"/>
      <c r="CE16788" s="62"/>
      <c r="CF16788" s="62"/>
      <c r="CL16788" s="35" t="s">
        <v>29186</v>
      </c>
      <c r="CM16788" s="35" t="s">
        <v>217</v>
      </c>
      <c r="CN16788" s="35" t="s">
        <v>217</v>
      </c>
      <c r="CO16788" s="52"/>
      <c r="CP16788" s="52"/>
      <c r="CQ16788" s="52"/>
      <c r="CR16788" s="52"/>
      <c r="CS16788" s="52"/>
      <c r="CT16788" s="52"/>
      <c r="CU16788" s="33"/>
      <c r="CV16788" s="33"/>
    </row>
    <row r="16789" spans="74:100">
      <c r="BV16789" s="62"/>
      <c r="BW16789" s="62"/>
      <c r="BX16789" s="62"/>
      <c r="BY16789" s="62"/>
      <c r="BZ16789" s="62"/>
      <c r="CA16789" s="62"/>
      <c r="CB16789" s="62"/>
      <c r="CC16789" s="62"/>
      <c r="CD16789" s="62"/>
      <c r="CE16789" s="62"/>
      <c r="CF16789" s="62"/>
      <c r="CL16789" s="35" t="s">
        <v>29187</v>
      </c>
      <c r="CM16789" s="35" t="s">
        <v>217</v>
      </c>
      <c r="CN16789" s="35" t="s">
        <v>217</v>
      </c>
      <c r="CO16789" s="52"/>
      <c r="CP16789" s="52"/>
      <c r="CQ16789" s="52"/>
      <c r="CR16789" s="52"/>
      <c r="CS16789" s="52"/>
      <c r="CT16789" s="52"/>
      <c r="CU16789" s="33"/>
      <c r="CV16789" s="33"/>
    </row>
    <row r="16790" spans="74:100">
      <c r="BV16790" s="62"/>
      <c r="BW16790" s="62"/>
      <c r="BX16790" s="62"/>
      <c r="BY16790" s="62"/>
      <c r="BZ16790" s="62"/>
      <c r="CA16790" s="62"/>
      <c r="CB16790" s="62"/>
      <c r="CC16790" s="62"/>
      <c r="CD16790" s="62"/>
      <c r="CE16790" s="62"/>
      <c r="CF16790" s="62"/>
      <c r="CL16790" s="35" t="s">
        <v>29188</v>
      </c>
      <c r="CM16790" s="35" t="s">
        <v>217</v>
      </c>
      <c r="CN16790" s="35" t="s">
        <v>217</v>
      </c>
      <c r="CO16790" s="52"/>
      <c r="CP16790" s="52"/>
      <c r="CQ16790" s="52"/>
      <c r="CR16790" s="52"/>
      <c r="CS16790" s="52"/>
      <c r="CT16790" s="52"/>
      <c r="CU16790" s="33"/>
      <c r="CV16790" s="33"/>
    </row>
    <row r="16791" spans="74:100">
      <c r="BV16791" s="62"/>
      <c r="BW16791" s="62"/>
      <c r="BX16791" s="62"/>
      <c r="BY16791" s="62"/>
      <c r="BZ16791" s="62"/>
      <c r="CA16791" s="62"/>
      <c r="CB16791" s="62"/>
      <c r="CC16791" s="62"/>
      <c r="CD16791" s="62"/>
      <c r="CE16791" s="62"/>
      <c r="CF16791" s="62"/>
      <c r="CL16791" s="35" t="s">
        <v>29189</v>
      </c>
      <c r="CM16791" s="35" t="s">
        <v>217</v>
      </c>
      <c r="CN16791" s="35" t="s">
        <v>217</v>
      </c>
      <c r="CO16791" s="52"/>
      <c r="CP16791" s="52"/>
      <c r="CQ16791" s="52"/>
      <c r="CR16791" s="52"/>
      <c r="CS16791" s="52"/>
      <c r="CT16791" s="52"/>
      <c r="CU16791" s="33"/>
      <c r="CV16791" s="33"/>
    </row>
    <row r="16792" spans="74:100">
      <c r="BV16792" s="62"/>
      <c r="BW16792" s="62"/>
      <c r="BX16792" s="62"/>
      <c r="BY16792" s="62"/>
      <c r="BZ16792" s="62"/>
      <c r="CA16792" s="62"/>
      <c r="CB16792" s="62"/>
      <c r="CC16792" s="62"/>
      <c r="CD16792" s="62"/>
      <c r="CE16792" s="62"/>
      <c r="CF16792" s="62"/>
      <c r="CL16792" s="35" t="s">
        <v>29190</v>
      </c>
      <c r="CM16792" s="35" t="s">
        <v>217</v>
      </c>
      <c r="CN16792" s="35" t="s">
        <v>217</v>
      </c>
      <c r="CO16792" s="52"/>
      <c r="CP16792" s="52"/>
      <c r="CQ16792" s="52"/>
      <c r="CR16792" s="52"/>
      <c r="CS16792" s="52"/>
      <c r="CT16792" s="52"/>
      <c r="CU16792" s="33"/>
      <c r="CV16792" s="33"/>
    </row>
    <row r="16793" spans="74:100">
      <c r="BV16793" s="62"/>
      <c r="BW16793" s="62"/>
      <c r="BX16793" s="62"/>
      <c r="BY16793" s="62"/>
      <c r="BZ16793" s="62"/>
      <c r="CA16793" s="62"/>
      <c r="CB16793" s="62"/>
      <c r="CC16793" s="62"/>
      <c r="CD16793" s="62"/>
      <c r="CE16793" s="62"/>
      <c r="CF16793" s="62"/>
      <c r="CL16793" s="56" t="s">
        <v>8028</v>
      </c>
      <c r="CM16793" s="56" t="s">
        <v>213</v>
      </c>
      <c r="CN16793" s="56" t="s">
        <v>213</v>
      </c>
      <c r="CO16793" s="52"/>
      <c r="CP16793" s="52"/>
      <c r="CQ16793" s="52"/>
      <c r="CR16793" s="52"/>
      <c r="CS16793" s="52"/>
      <c r="CT16793" s="52"/>
      <c r="CU16793" s="33"/>
      <c r="CV16793" s="33"/>
    </row>
    <row r="16794" spans="74:100">
      <c r="BV16794" s="62"/>
      <c r="BW16794" s="62"/>
      <c r="BX16794" s="62"/>
      <c r="BY16794" s="62"/>
      <c r="BZ16794" s="62"/>
      <c r="CA16794" s="62"/>
      <c r="CB16794" s="62"/>
      <c r="CC16794" s="62"/>
      <c r="CD16794" s="62"/>
      <c r="CE16794" s="62"/>
      <c r="CF16794" s="62"/>
      <c r="CL16794" s="56" t="s">
        <v>8239</v>
      </c>
      <c r="CM16794" s="56" t="s">
        <v>213</v>
      </c>
      <c r="CN16794" s="56" t="s">
        <v>213</v>
      </c>
      <c r="CO16794" s="52"/>
      <c r="CP16794" s="52"/>
      <c r="CQ16794" s="52"/>
      <c r="CR16794" s="52"/>
      <c r="CS16794" s="52"/>
      <c r="CT16794" s="52"/>
      <c r="CU16794" s="33"/>
      <c r="CV16794" s="33"/>
    </row>
    <row r="16795" spans="74:100">
      <c r="BV16795" s="62"/>
      <c r="BW16795" s="62"/>
      <c r="BX16795" s="62"/>
      <c r="BY16795" s="62"/>
      <c r="BZ16795" s="62"/>
      <c r="CA16795" s="62"/>
      <c r="CB16795" s="62"/>
      <c r="CC16795" s="62"/>
      <c r="CD16795" s="62"/>
      <c r="CE16795" s="62"/>
      <c r="CF16795" s="62"/>
      <c r="CL16795" s="56" t="s">
        <v>29191</v>
      </c>
      <c r="CM16795" s="56" t="s">
        <v>216</v>
      </c>
      <c r="CN16795" s="56" t="s">
        <v>216</v>
      </c>
      <c r="CO16795" s="52"/>
      <c r="CP16795" s="52"/>
      <c r="CQ16795" s="52"/>
      <c r="CR16795" s="52"/>
      <c r="CS16795" s="52"/>
      <c r="CT16795" s="52"/>
      <c r="CU16795" s="33"/>
      <c r="CV16795" s="33"/>
    </row>
    <row r="16796" spans="74:100">
      <c r="BV16796" s="62"/>
      <c r="BW16796" s="62"/>
      <c r="BX16796" s="62"/>
      <c r="BY16796" s="62"/>
      <c r="BZ16796" s="62"/>
      <c r="CA16796" s="62"/>
      <c r="CB16796" s="62"/>
      <c r="CC16796" s="62"/>
      <c r="CD16796" s="62"/>
      <c r="CE16796" s="62"/>
      <c r="CF16796" s="62"/>
      <c r="CL16796" s="56" t="s">
        <v>8250</v>
      </c>
      <c r="CM16796" s="56" t="s">
        <v>217</v>
      </c>
      <c r="CN16796" s="56" t="s">
        <v>217</v>
      </c>
      <c r="CO16796" s="52"/>
      <c r="CP16796" s="52"/>
      <c r="CQ16796" s="52"/>
      <c r="CR16796" s="52"/>
      <c r="CS16796" s="52"/>
      <c r="CT16796" s="52"/>
      <c r="CU16796" s="33"/>
      <c r="CV16796" s="33"/>
    </row>
    <row r="16797" spans="74:100">
      <c r="BV16797" s="62"/>
      <c r="BW16797" s="62"/>
      <c r="BX16797" s="62"/>
      <c r="BY16797" s="62"/>
      <c r="BZ16797" s="62"/>
      <c r="CA16797" s="62"/>
      <c r="CB16797" s="62"/>
      <c r="CC16797" s="62"/>
      <c r="CD16797" s="62"/>
      <c r="CE16797" s="62"/>
      <c r="CF16797" s="62"/>
      <c r="CL16797" s="56" t="s">
        <v>8251</v>
      </c>
      <c r="CM16797" s="56" t="s">
        <v>217</v>
      </c>
      <c r="CN16797" s="56" t="s">
        <v>217</v>
      </c>
      <c r="CO16797" s="52"/>
      <c r="CP16797" s="52"/>
      <c r="CQ16797" s="52"/>
      <c r="CR16797" s="52"/>
      <c r="CS16797" s="52"/>
      <c r="CT16797" s="52"/>
      <c r="CU16797" s="33"/>
      <c r="CV16797" s="33"/>
    </row>
    <row r="16798" spans="74:100">
      <c r="BV16798" s="62"/>
      <c r="BW16798" s="62"/>
      <c r="BX16798" s="62"/>
      <c r="BY16798" s="62"/>
      <c r="BZ16798" s="62"/>
      <c r="CA16798" s="62"/>
      <c r="CB16798" s="62"/>
      <c r="CC16798" s="62"/>
      <c r="CD16798" s="62"/>
      <c r="CE16798" s="62"/>
      <c r="CF16798" s="62"/>
      <c r="CL16798" s="35" t="s">
        <v>10786</v>
      </c>
      <c r="CM16798" s="35" t="s">
        <v>217</v>
      </c>
      <c r="CN16798" s="35" t="s">
        <v>217</v>
      </c>
      <c r="CO16798" s="52"/>
      <c r="CP16798" s="52"/>
      <c r="CQ16798" s="52"/>
      <c r="CR16798" s="52"/>
      <c r="CS16798" s="52"/>
      <c r="CT16798" s="52"/>
      <c r="CU16798" s="33"/>
      <c r="CV16798" s="33"/>
    </row>
    <row r="16799" spans="74:100">
      <c r="BV16799" s="62"/>
      <c r="BW16799" s="62"/>
      <c r="BX16799" s="62"/>
      <c r="BY16799" s="62"/>
      <c r="BZ16799" s="62"/>
      <c r="CA16799" s="62"/>
      <c r="CB16799" s="62"/>
      <c r="CC16799" s="62"/>
      <c r="CD16799" s="62"/>
      <c r="CE16799" s="62"/>
      <c r="CF16799" s="62"/>
      <c r="CL16799" s="56" t="s">
        <v>29192</v>
      </c>
      <c r="CM16799" s="56" t="s">
        <v>216</v>
      </c>
      <c r="CN16799" s="56" t="s">
        <v>216</v>
      </c>
      <c r="CO16799" s="52"/>
      <c r="CP16799" s="52"/>
      <c r="CQ16799" s="52"/>
      <c r="CR16799" s="52"/>
      <c r="CS16799" s="52"/>
      <c r="CT16799" s="52"/>
      <c r="CU16799" s="33"/>
      <c r="CV16799" s="33"/>
    </row>
    <row r="16800" spans="74:100">
      <c r="BV16800" s="62"/>
      <c r="BW16800" s="62"/>
      <c r="BX16800" s="62"/>
      <c r="BY16800" s="62"/>
      <c r="BZ16800" s="62"/>
      <c r="CA16800" s="62"/>
      <c r="CB16800" s="62"/>
      <c r="CC16800" s="62"/>
      <c r="CD16800" s="62"/>
      <c r="CE16800" s="62"/>
      <c r="CF16800" s="62"/>
      <c r="CL16800" s="56" t="s">
        <v>8240</v>
      </c>
      <c r="CM16800" s="56" t="s">
        <v>217</v>
      </c>
      <c r="CN16800" s="56" t="s">
        <v>217</v>
      </c>
      <c r="CO16800" s="52"/>
      <c r="CP16800" s="52"/>
      <c r="CQ16800" s="52"/>
      <c r="CR16800" s="52"/>
      <c r="CS16800" s="52"/>
      <c r="CT16800" s="52"/>
      <c r="CU16800" s="33"/>
      <c r="CV16800" s="33"/>
    </row>
    <row r="16801" spans="74:100">
      <c r="BV16801" s="62"/>
      <c r="BW16801" s="62"/>
      <c r="BX16801" s="62"/>
      <c r="BY16801" s="62"/>
      <c r="BZ16801" s="62"/>
      <c r="CA16801" s="62"/>
      <c r="CB16801" s="62"/>
      <c r="CC16801" s="62"/>
      <c r="CD16801" s="62"/>
      <c r="CE16801" s="62"/>
      <c r="CF16801" s="62"/>
      <c r="CL16801" s="56" t="s">
        <v>8240</v>
      </c>
      <c r="CM16801" s="56" t="s">
        <v>217</v>
      </c>
      <c r="CN16801" s="56" t="s">
        <v>217</v>
      </c>
      <c r="CO16801" s="52"/>
      <c r="CP16801" s="52"/>
      <c r="CQ16801" s="52"/>
      <c r="CR16801" s="52"/>
      <c r="CS16801" s="52"/>
      <c r="CT16801" s="52"/>
      <c r="CU16801" s="33"/>
      <c r="CV16801" s="33"/>
    </row>
    <row r="16802" spans="74:100">
      <c r="BV16802" s="62"/>
      <c r="BW16802" s="62"/>
      <c r="BX16802" s="62"/>
      <c r="BY16802" s="62"/>
      <c r="BZ16802" s="62"/>
      <c r="CA16802" s="62"/>
      <c r="CB16802" s="62"/>
      <c r="CC16802" s="62"/>
      <c r="CD16802" s="62"/>
      <c r="CE16802" s="62"/>
      <c r="CF16802" s="62"/>
      <c r="CL16802" s="56" t="s">
        <v>8241</v>
      </c>
      <c r="CM16802" s="56" t="s">
        <v>217</v>
      </c>
      <c r="CN16802" s="56" t="s">
        <v>217</v>
      </c>
      <c r="CO16802" s="52"/>
      <c r="CP16802" s="52"/>
      <c r="CQ16802" s="52"/>
      <c r="CR16802" s="52"/>
      <c r="CS16802" s="52"/>
      <c r="CT16802" s="52"/>
      <c r="CU16802" s="33"/>
      <c r="CV16802" s="33"/>
    </row>
    <row r="16803" spans="74:100">
      <c r="BV16803" s="62"/>
      <c r="BW16803" s="62"/>
      <c r="BX16803" s="62"/>
      <c r="BY16803" s="62"/>
      <c r="BZ16803" s="62"/>
      <c r="CA16803" s="62"/>
      <c r="CB16803" s="62"/>
      <c r="CC16803" s="62"/>
      <c r="CD16803" s="62"/>
      <c r="CE16803" s="62"/>
      <c r="CF16803" s="62"/>
      <c r="CL16803" s="56" t="s">
        <v>8242</v>
      </c>
      <c r="CM16803" s="56" t="s">
        <v>217</v>
      </c>
      <c r="CN16803" s="56" t="s">
        <v>217</v>
      </c>
      <c r="CO16803" s="52"/>
      <c r="CP16803" s="52"/>
      <c r="CQ16803" s="52"/>
      <c r="CR16803" s="52"/>
      <c r="CS16803" s="52"/>
      <c r="CT16803" s="52"/>
      <c r="CU16803" s="33"/>
      <c r="CV16803" s="33"/>
    </row>
    <row r="16804" spans="74:100">
      <c r="BV16804" s="62"/>
      <c r="BW16804" s="62"/>
      <c r="BX16804" s="62"/>
      <c r="BY16804" s="62"/>
      <c r="BZ16804" s="62"/>
      <c r="CA16804" s="62"/>
      <c r="CB16804" s="62"/>
      <c r="CC16804" s="62"/>
      <c r="CD16804" s="62"/>
      <c r="CE16804" s="62"/>
      <c r="CF16804" s="62"/>
      <c r="CL16804" s="56" t="s">
        <v>8243</v>
      </c>
      <c r="CM16804" s="56" t="s">
        <v>217</v>
      </c>
      <c r="CN16804" s="56" t="s">
        <v>217</v>
      </c>
      <c r="CO16804" s="52"/>
      <c r="CP16804" s="52"/>
      <c r="CQ16804" s="52"/>
      <c r="CR16804" s="52"/>
      <c r="CS16804" s="52"/>
      <c r="CT16804" s="52"/>
      <c r="CU16804" s="33"/>
      <c r="CV16804" s="33"/>
    </row>
    <row r="16805" spans="74:100">
      <c r="BV16805" s="62"/>
      <c r="BW16805" s="62"/>
      <c r="BX16805" s="62"/>
      <c r="BY16805" s="62"/>
      <c r="BZ16805" s="62"/>
      <c r="CA16805" s="62"/>
      <c r="CB16805" s="62"/>
      <c r="CC16805" s="62"/>
      <c r="CD16805" s="62"/>
      <c r="CE16805" s="62"/>
      <c r="CF16805" s="62"/>
      <c r="CL16805" s="35" t="s">
        <v>15916</v>
      </c>
      <c r="CM16805" s="35" t="s">
        <v>217</v>
      </c>
      <c r="CN16805" s="35" t="s">
        <v>217</v>
      </c>
      <c r="CO16805" s="52"/>
      <c r="CP16805" s="52"/>
      <c r="CQ16805" s="52"/>
      <c r="CR16805" s="52"/>
      <c r="CS16805" s="52"/>
      <c r="CT16805" s="52"/>
      <c r="CU16805" s="33"/>
      <c r="CV16805" s="33"/>
    </row>
    <row r="16806" spans="74:100">
      <c r="BV16806" s="62"/>
      <c r="BW16806" s="62"/>
      <c r="BX16806" s="62"/>
      <c r="BY16806" s="62"/>
      <c r="BZ16806" s="62"/>
      <c r="CA16806" s="62"/>
      <c r="CB16806" s="62"/>
      <c r="CC16806" s="62"/>
      <c r="CD16806" s="62"/>
      <c r="CE16806" s="62"/>
      <c r="CF16806" s="62"/>
      <c r="CL16806" s="35" t="s">
        <v>8247</v>
      </c>
      <c r="CM16806" s="35" t="s">
        <v>217</v>
      </c>
      <c r="CN16806" s="35" t="s">
        <v>217</v>
      </c>
      <c r="CO16806" s="52"/>
      <c r="CP16806" s="52"/>
      <c r="CQ16806" s="52"/>
      <c r="CR16806" s="52"/>
      <c r="CS16806" s="52"/>
      <c r="CT16806" s="52"/>
      <c r="CU16806" s="33"/>
      <c r="CV16806" s="33"/>
    </row>
    <row r="16807" spans="74:100">
      <c r="BV16807" s="62"/>
      <c r="BW16807" s="62"/>
      <c r="BX16807" s="62"/>
      <c r="BY16807" s="62"/>
      <c r="BZ16807" s="62"/>
      <c r="CA16807" s="62"/>
      <c r="CB16807" s="62"/>
      <c r="CC16807" s="62"/>
      <c r="CD16807" s="62"/>
      <c r="CE16807" s="62"/>
      <c r="CF16807" s="62"/>
      <c r="CL16807" s="35" t="s">
        <v>8248</v>
      </c>
      <c r="CM16807" s="35" t="s">
        <v>217</v>
      </c>
      <c r="CN16807" s="35" t="s">
        <v>217</v>
      </c>
      <c r="CO16807" s="52"/>
      <c r="CP16807" s="52"/>
      <c r="CQ16807" s="52"/>
      <c r="CR16807" s="52"/>
      <c r="CS16807" s="52"/>
      <c r="CT16807" s="52"/>
      <c r="CU16807" s="33"/>
      <c r="CV16807" s="33"/>
    </row>
    <row r="16808" spans="74:100">
      <c r="BV16808" s="62"/>
      <c r="BW16808" s="62"/>
      <c r="BX16808" s="62"/>
      <c r="BY16808" s="62"/>
      <c r="BZ16808" s="62"/>
      <c r="CA16808" s="62"/>
      <c r="CB16808" s="62"/>
      <c r="CC16808" s="62"/>
      <c r="CD16808" s="62"/>
      <c r="CE16808" s="62"/>
      <c r="CF16808" s="62"/>
      <c r="CL16808" s="35" t="s">
        <v>9224</v>
      </c>
      <c r="CM16808" s="35" t="s">
        <v>217</v>
      </c>
      <c r="CN16808" s="35" t="s">
        <v>217</v>
      </c>
      <c r="CO16808" s="52"/>
      <c r="CP16808" s="52"/>
      <c r="CQ16808" s="52"/>
      <c r="CR16808" s="52"/>
      <c r="CS16808" s="52"/>
      <c r="CT16808" s="52"/>
      <c r="CU16808" s="33"/>
      <c r="CV16808" s="33"/>
    </row>
    <row r="16809" spans="74:100">
      <c r="BV16809" s="62"/>
      <c r="BW16809" s="62"/>
      <c r="BX16809" s="62"/>
      <c r="BY16809" s="62"/>
      <c r="BZ16809" s="62"/>
      <c r="CA16809" s="62"/>
      <c r="CB16809" s="62"/>
      <c r="CC16809" s="62"/>
      <c r="CD16809" s="62"/>
      <c r="CE16809" s="62"/>
      <c r="CF16809" s="62"/>
      <c r="CL16809" s="56" t="s">
        <v>8249</v>
      </c>
      <c r="CM16809" s="56" t="s">
        <v>217</v>
      </c>
      <c r="CN16809" s="56" t="s">
        <v>217</v>
      </c>
      <c r="CO16809" s="52"/>
      <c r="CP16809" s="52"/>
      <c r="CQ16809" s="52"/>
      <c r="CR16809" s="52"/>
      <c r="CS16809" s="52"/>
      <c r="CT16809" s="52"/>
      <c r="CU16809" s="33"/>
      <c r="CV16809" s="33"/>
    </row>
    <row r="16810" spans="74:100">
      <c r="BV16810" s="62"/>
      <c r="BW16810" s="62"/>
      <c r="BX16810" s="62"/>
      <c r="BY16810" s="62"/>
      <c r="BZ16810" s="62"/>
      <c r="CA16810" s="62"/>
      <c r="CB16810" s="62"/>
      <c r="CC16810" s="62"/>
      <c r="CD16810" s="62"/>
      <c r="CE16810" s="62"/>
      <c r="CF16810" s="62"/>
      <c r="CL16810" s="56" t="s">
        <v>8252</v>
      </c>
      <c r="CM16810" s="56" t="s">
        <v>217</v>
      </c>
      <c r="CN16810" s="56" t="s">
        <v>217</v>
      </c>
      <c r="CO16810" s="52"/>
      <c r="CP16810" s="52"/>
      <c r="CQ16810" s="52"/>
      <c r="CR16810" s="52"/>
      <c r="CS16810" s="52"/>
      <c r="CT16810" s="52"/>
      <c r="CU16810" s="33"/>
      <c r="CV16810" s="33"/>
    </row>
    <row r="16811" spans="74:100">
      <c r="BV16811" s="62"/>
      <c r="BW16811" s="62"/>
      <c r="BX16811" s="62"/>
      <c r="BY16811" s="62"/>
      <c r="BZ16811" s="62"/>
      <c r="CA16811" s="62"/>
      <c r="CB16811" s="62"/>
      <c r="CC16811" s="62"/>
      <c r="CD16811" s="62"/>
      <c r="CE16811" s="62"/>
      <c r="CF16811" s="62"/>
      <c r="CL16811" s="56" t="s">
        <v>8253</v>
      </c>
      <c r="CM16811" s="56" t="s">
        <v>217</v>
      </c>
      <c r="CN16811" s="56" t="s">
        <v>217</v>
      </c>
      <c r="CO16811" s="52"/>
      <c r="CP16811" s="52"/>
      <c r="CQ16811" s="52"/>
      <c r="CR16811" s="52"/>
      <c r="CS16811" s="52"/>
      <c r="CT16811" s="52"/>
      <c r="CU16811" s="33"/>
      <c r="CV16811" s="33"/>
    </row>
    <row r="16812" spans="74:100">
      <c r="BV16812" s="62"/>
      <c r="BW16812" s="62"/>
      <c r="BX16812" s="62"/>
      <c r="BY16812" s="62"/>
      <c r="BZ16812" s="62"/>
      <c r="CA16812" s="62"/>
      <c r="CB16812" s="62"/>
      <c r="CC16812" s="62"/>
      <c r="CD16812" s="62"/>
      <c r="CE16812" s="62"/>
      <c r="CF16812" s="62"/>
      <c r="CL16812" s="56" t="s">
        <v>8254</v>
      </c>
      <c r="CM16812" s="56" t="s">
        <v>217</v>
      </c>
      <c r="CN16812" s="56" t="s">
        <v>217</v>
      </c>
      <c r="CO16812" s="52"/>
      <c r="CP16812" s="52"/>
      <c r="CQ16812" s="52"/>
      <c r="CR16812" s="52"/>
      <c r="CS16812" s="52"/>
      <c r="CT16812" s="52"/>
      <c r="CU16812" s="33"/>
      <c r="CV16812" s="33"/>
    </row>
    <row r="16813" spans="74:100">
      <c r="BV16813" s="62"/>
      <c r="BW16813" s="62"/>
      <c r="BX16813" s="62"/>
      <c r="BY16813" s="62"/>
      <c r="BZ16813" s="62"/>
      <c r="CA16813" s="62"/>
      <c r="CB16813" s="62"/>
      <c r="CC16813" s="62"/>
      <c r="CD16813" s="62"/>
      <c r="CE16813" s="62"/>
      <c r="CF16813" s="62"/>
      <c r="CL16813" s="56" t="s">
        <v>3604</v>
      </c>
      <c r="CM16813" s="56" t="s">
        <v>217</v>
      </c>
      <c r="CN16813" s="56" t="s">
        <v>217</v>
      </c>
      <c r="CO16813" s="52"/>
      <c r="CP16813" s="52"/>
      <c r="CQ16813" s="52"/>
      <c r="CR16813" s="52"/>
      <c r="CS16813" s="52"/>
      <c r="CT16813" s="52"/>
      <c r="CU16813" s="33"/>
      <c r="CV16813" s="33"/>
    </row>
    <row r="16814" spans="74:100">
      <c r="BV16814" s="62"/>
      <c r="BW16814" s="62"/>
      <c r="BX16814" s="62"/>
      <c r="BY16814" s="62"/>
      <c r="BZ16814" s="62"/>
      <c r="CA16814" s="62"/>
      <c r="CB16814" s="62"/>
      <c r="CC16814" s="62"/>
      <c r="CD16814" s="62"/>
      <c r="CE16814" s="62"/>
      <c r="CF16814" s="62"/>
      <c r="CL16814" s="56" t="s">
        <v>8255</v>
      </c>
      <c r="CM16814" s="56" t="s">
        <v>217</v>
      </c>
      <c r="CN16814" s="56" t="s">
        <v>217</v>
      </c>
      <c r="CO16814" s="52"/>
      <c r="CP16814" s="52"/>
      <c r="CQ16814" s="52"/>
      <c r="CR16814" s="52"/>
      <c r="CS16814" s="52"/>
      <c r="CT16814" s="52"/>
      <c r="CU16814" s="33"/>
      <c r="CV16814" s="33"/>
    </row>
    <row r="16815" spans="74:100">
      <c r="BV16815" s="62"/>
      <c r="BW16815" s="62"/>
      <c r="BX16815" s="62"/>
      <c r="BY16815" s="62"/>
      <c r="BZ16815" s="62"/>
      <c r="CA16815" s="62"/>
      <c r="CB16815" s="62"/>
      <c r="CC16815" s="62"/>
      <c r="CD16815" s="62"/>
      <c r="CE16815" s="62"/>
      <c r="CF16815" s="62"/>
      <c r="CL16815" s="56" t="s">
        <v>25285</v>
      </c>
      <c r="CM16815" s="56" t="s">
        <v>217</v>
      </c>
      <c r="CN16815" s="56" t="s">
        <v>217</v>
      </c>
      <c r="CO16815" s="52"/>
      <c r="CP16815" s="52"/>
      <c r="CQ16815" s="52"/>
      <c r="CR16815" s="52"/>
      <c r="CS16815" s="52"/>
      <c r="CT16815" s="52"/>
      <c r="CU16815" s="33"/>
      <c r="CV16815" s="33"/>
    </row>
    <row r="16816" spans="74:100">
      <c r="BV16816" s="62"/>
      <c r="BW16816" s="62"/>
      <c r="BX16816" s="62"/>
      <c r="BY16816" s="62"/>
      <c r="BZ16816" s="62"/>
      <c r="CA16816" s="62"/>
      <c r="CB16816" s="62"/>
      <c r="CC16816" s="62"/>
      <c r="CD16816" s="62"/>
      <c r="CE16816" s="62"/>
      <c r="CF16816" s="62"/>
      <c r="CL16816" s="56" t="s">
        <v>25286</v>
      </c>
      <c r="CM16816" s="56" t="s">
        <v>217</v>
      </c>
      <c r="CN16816" s="56" t="s">
        <v>217</v>
      </c>
      <c r="CO16816" s="52"/>
      <c r="CP16816" s="52"/>
      <c r="CQ16816" s="52"/>
      <c r="CR16816" s="52"/>
      <c r="CS16816" s="52"/>
      <c r="CT16816" s="52"/>
      <c r="CU16816" s="33"/>
      <c r="CV16816" s="33"/>
    </row>
    <row r="16817" spans="74:100">
      <c r="BV16817" s="62"/>
      <c r="BW16817" s="62"/>
      <c r="BX16817" s="62"/>
      <c r="BY16817" s="62"/>
      <c r="BZ16817" s="62"/>
      <c r="CA16817" s="62"/>
      <c r="CB16817" s="62"/>
      <c r="CC16817" s="62"/>
      <c r="CD16817" s="62"/>
      <c r="CE16817" s="62"/>
      <c r="CF16817" s="62"/>
      <c r="CL16817" s="56" t="s">
        <v>8244</v>
      </c>
      <c r="CM16817" s="56" t="s">
        <v>217</v>
      </c>
      <c r="CN16817" s="56" t="s">
        <v>217</v>
      </c>
      <c r="CO16817" s="52"/>
      <c r="CP16817" s="52"/>
      <c r="CQ16817" s="52"/>
      <c r="CR16817" s="52"/>
      <c r="CS16817" s="52"/>
      <c r="CT16817" s="52"/>
      <c r="CU16817" s="33"/>
      <c r="CV16817" s="33"/>
    </row>
    <row r="16818" spans="74:100">
      <c r="BV16818" s="62"/>
      <c r="BW16818" s="62"/>
      <c r="BX16818" s="62"/>
      <c r="BY16818" s="62"/>
      <c r="BZ16818" s="62"/>
      <c r="CA16818" s="62"/>
      <c r="CB16818" s="62"/>
      <c r="CC16818" s="62"/>
      <c r="CD16818" s="62"/>
      <c r="CE16818" s="62"/>
      <c r="CF16818" s="62"/>
      <c r="CL16818" s="35" t="s">
        <v>10314</v>
      </c>
      <c r="CM16818" s="35" t="s">
        <v>217</v>
      </c>
      <c r="CN16818" s="35" t="s">
        <v>217</v>
      </c>
      <c r="CO16818" s="52"/>
      <c r="CP16818" s="52"/>
      <c r="CQ16818" s="52"/>
      <c r="CR16818" s="52"/>
      <c r="CS16818" s="52"/>
      <c r="CT16818" s="52"/>
      <c r="CU16818" s="33"/>
      <c r="CV16818" s="33"/>
    </row>
    <row r="16819" spans="74:100">
      <c r="BV16819" s="62"/>
      <c r="BW16819" s="62"/>
      <c r="BX16819" s="62"/>
      <c r="BY16819" s="62"/>
      <c r="BZ16819" s="62"/>
      <c r="CA16819" s="62"/>
      <c r="CB16819" s="62"/>
      <c r="CC16819" s="62"/>
      <c r="CD16819" s="62"/>
      <c r="CE16819" s="62"/>
      <c r="CF16819" s="62"/>
      <c r="CL16819" s="35" t="s">
        <v>10316</v>
      </c>
      <c r="CM16819" s="35" t="s">
        <v>217</v>
      </c>
      <c r="CN16819" s="35" t="s">
        <v>217</v>
      </c>
      <c r="CO16819" s="52"/>
      <c r="CP16819" s="52"/>
      <c r="CQ16819" s="52"/>
      <c r="CR16819" s="52"/>
      <c r="CS16819" s="52"/>
      <c r="CT16819" s="52"/>
      <c r="CU16819" s="33"/>
      <c r="CV16819" s="33"/>
    </row>
    <row r="16820" spans="74:100">
      <c r="BV16820" s="62"/>
      <c r="BW16820" s="62"/>
      <c r="BX16820" s="62"/>
      <c r="BY16820" s="62"/>
      <c r="BZ16820" s="62"/>
      <c r="CA16820" s="62"/>
      <c r="CB16820" s="62"/>
      <c r="CC16820" s="62"/>
      <c r="CD16820" s="62"/>
      <c r="CE16820" s="62"/>
      <c r="CF16820" s="62"/>
      <c r="CL16820" s="56" t="s">
        <v>14507</v>
      </c>
      <c r="CM16820" s="56" t="s">
        <v>215</v>
      </c>
      <c r="CN16820" s="56" t="s">
        <v>215</v>
      </c>
      <c r="CO16820" s="52"/>
      <c r="CP16820" s="52"/>
      <c r="CQ16820" s="52"/>
      <c r="CR16820" s="52"/>
      <c r="CS16820" s="52"/>
      <c r="CT16820" s="52"/>
      <c r="CU16820" s="33"/>
      <c r="CV16820" s="33"/>
    </row>
    <row r="16821" spans="74:100">
      <c r="BV16821" s="62"/>
      <c r="BW16821" s="62"/>
      <c r="BX16821" s="62"/>
      <c r="BY16821" s="62"/>
      <c r="BZ16821" s="62"/>
      <c r="CA16821" s="62"/>
      <c r="CB16821" s="62"/>
      <c r="CC16821" s="62"/>
      <c r="CD16821" s="62"/>
      <c r="CE16821" s="62"/>
      <c r="CF16821" s="62"/>
      <c r="CL16821" s="56" t="s">
        <v>13043</v>
      </c>
      <c r="CM16821" s="56" t="s">
        <v>216</v>
      </c>
      <c r="CN16821" s="56" t="s">
        <v>216</v>
      </c>
      <c r="CO16821" s="52"/>
      <c r="CP16821" s="52"/>
      <c r="CQ16821" s="52"/>
      <c r="CR16821" s="52"/>
      <c r="CS16821" s="52"/>
      <c r="CT16821" s="52"/>
      <c r="CU16821" s="33"/>
      <c r="CV16821" s="33"/>
    </row>
    <row r="16822" spans="74:100">
      <c r="BV16822" s="62"/>
      <c r="BW16822" s="62"/>
      <c r="BX16822" s="62"/>
      <c r="BY16822" s="62"/>
      <c r="BZ16822" s="62"/>
      <c r="CA16822" s="62"/>
      <c r="CB16822" s="62"/>
      <c r="CC16822" s="62"/>
      <c r="CD16822" s="62"/>
      <c r="CE16822" s="62"/>
      <c r="CF16822" s="62"/>
      <c r="CL16822" s="56" t="s">
        <v>13044</v>
      </c>
      <c r="CM16822" s="56" t="s">
        <v>216</v>
      </c>
      <c r="CN16822" s="56" t="s">
        <v>216</v>
      </c>
      <c r="CO16822" s="52"/>
      <c r="CP16822" s="52"/>
      <c r="CQ16822" s="52"/>
      <c r="CR16822" s="52"/>
      <c r="CS16822" s="52"/>
      <c r="CT16822" s="52"/>
      <c r="CU16822" s="33"/>
      <c r="CV16822" s="33"/>
    </row>
    <row r="16823" spans="74:100">
      <c r="BV16823" s="62"/>
      <c r="BW16823" s="62"/>
      <c r="BX16823" s="62"/>
      <c r="BY16823" s="62"/>
      <c r="BZ16823" s="62"/>
      <c r="CA16823" s="62"/>
      <c r="CB16823" s="62"/>
      <c r="CC16823" s="62"/>
      <c r="CD16823" s="62"/>
      <c r="CE16823" s="62"/>
      <c r="CF16823" s="62"/>
      <c r="CL16823" s="56" t="s">
        <v>13045</v>
      </c>
      <c r="CM16823" s="56" t="s">
        <v>216</v>
      </c>
      <c r="CN16823" s="56" t="s">
        <v>216</v>
      </c>
      <c r="CO16823" s="52"/>
      <c r="CP16823" s="52"/>
      <c r="CQ16823" s="52"/>
      <c r="CR16823" s="52"/>
      <c r="CS16823" s="52"/>
      <c r="CT16823" s="52"/>
      <c r="CU16823" s="33"/>
      <c r="CV16823" s="33"/>
    </row>
    <row r="16824" spans="74:100">
      <c r="BV16824" s="62"/>
      <c r="BW16824" s="62"/>
      <c r="BX16824" s="62"/>
      <c r="BY16824" s="62"/>
      <c r="BZ16824" s="62"/>
      <c r="CA16824" s="62"/>
      <c r="CB16824" s="62"/>
      <c r="CC16824" s="62"/>
      <c r="CD16824" s="62"/>
      <c r="CE16824" s="62"/>
      <c r="CF16824" s="62"/>
      <c r="CL16824" s="56" t="s">
        <v>25287</v>
      </c>
      <c r="CM16824" s="56" t="s">
        <v>216</v>
      </c>
      <c r="CN16824" s="56" t="s">
        <v>216</v>
      </c>
      <c r="CO16824" s="52"/>
      <c r="CP16824" s="52"/>
      <c r="CQ16824" s="52"/>
      <c r="CR16824" s="52"/>
      <c r="CS16824" s="52"/>
      <c r="CT16824" s="52"/>
      <c r="CU16824" s="33"/>
      <c r="CV16824" s="33"/>
    </row>
    <row r="16825" spans="74:100">
      <c r="BV16825" s="62"/>
      <c r="BW16825" s="62"/>
      <c r="BX16825" s="62"/>
      <c r="BY16825" s="62"/>
      <c r="BZ16825" s="62"/>
      <c r="CA16825" s="62"/>
      <c r="CB16825" s="62"/>
      <c r="CC16825" s="62"/>
      <c r="CD16825" s="62"/>
      <c r="CE16825" s="62"/>
      <c r="CF16825" s="62"/>
      <c r="CL16825" s="56" t="s">
        <v>13046</v>
      </c>
      <c r="CM16825" s="56" t="s">
        <v>216</v>
      </c>
      <c r="CN16825" s="56" t="s">
        <v>216</v>
      </c>
      <c r="CO16825" s="52"/>
      <c r="CP16825" s="52"/>
      <c r="CQ16825" s="52"/>
      <c r="CR16825" s="52"/>
      <c r="CS16825" s="52"/>
      <c r="CT16825" s="52"/>
      <c r="CU16825" s="33"/>
      <c r="CV16825" s="33"/>
    </row>
    <row r="16826" spans="74:100">
      <c r="BV16826" s="62"/>
      <c r="BW16826" s="62"/>
      <c r="BX16826" s="62"/>
      <c r="BY16826" s="62"/>
      <c r="BZ16826" s="62"/>
      <c r="CA16826" s="62"/>
      <c r="CB16826" s="62"/>
      <c r="CC16826" s="62"/>
      <c r="CD16826" s="62"/>
      <c r="CE16826" s="62"/>
      <c r="CF16826" s="62"/>
      <c r="CL16826" s="56" t="s">
        <v>13047</v>
      </c>
      <c r="CM16826" s="56" t="s">
        <v>216</v>
      </c>
      <c r="CN16826" s="56" t="s">
        <v>216</v>
      </c>
      <c r="CO16826" s="52"/>
      <c r="CP16826" s="52"/>
      <c r="CQ16826" s="52"/>
      <c r="CR16826" s="52"/>
      <c r="CS16826" s="52"/>
      <c r="CT16826" s="52"/>
      <c r="CU16826" s="33"/>
      <c r="CV16826" s="33"/>
    </row>
    <row r="16827" spans="74:100">
      <c r="BV16827" s="62"/>
      <c r="BW16827" s="62"/>
      <c r="BX16827" s="62"/>
      <c r="BY16827" s="62"/>
      <c r="BZ16827" s="62"/>
      <c r="CA16827" s="62"/>
      <c r="CB16827" s="62"/>
      <c r="CC16827" s="62"/>
      <c r="CD16827" s="62"/>
      <c r="CE16827" s="62"/>
      <c r="CF16827" s="62"/>
      <c r="CL16827" s="56" t="s">
        <v>13048</v>
      </c>
      <c r="CM16827" s="56" t="s">
        <v>216</v>
      </c>
      <c r="CN16827" s="56" t="s">
        <v>216</v>
      </c>
      <c r="CO16827" s="52"/>
      <c r="CP16827" s="52"/>
      <c r="CQ16827" s="52"/>
      <c r="CR16827" s="52"/>
      <c r="CS16827" s="52"/>
      <c r="CT16827" s="52"/>
      <c r="CU16827" s="33"/>
      <c r="CV16827" s="33"/>
    </row>
    <row r="16828" spans="74:100">
      <c r="BV16828" s="62"/>
      <c r="BW16828" s="62"/>
      <c r="BX16828" s="62"/>
      <c r="BY16828" s="62"/>
      <c r="BZ16828" s="62"/>
      <c r="CA16828" s="62"/>
      <c r="CB16828" s="62"/>
      <c r="CC16828" s="62"/>
      <c r="CD16828" s="62"/>
      <c r="CE16828" s="62"/>
      <c r="CF16828" s="62"/>
      <c r="CL16828" s="56" t="s">
        <v>13049</v>
      </c>
      <c r="CM16828" s="56" t="s">
        <v>216</v>
      </c>
      <c r="CN16828" s="56" t="s">
        <v>216</v>
      </c>
      <c r="CO16828" s="52"/>
      <c r="CP16828" s="52"/>
      <c r="CQ16828" s="52"/>
      <c r="CR16828" s="52"/>
      <c r="CS16828" s="52"/>
      <c r="CT16828" s="52"/>
      <c r="CU16828" s="33"/>
      <c r="CV16828" s="33"/>
    </row>
    <row r="16829" spans="74:100">
      <c r="BV16829" s="62"/>
      <c r="BW16829" s="62"/>
      <c r="BX16829" s="62"/>
      <c r="BY16829" s="62"/>
      <c r="BZ16829" s="62"/>
      <c r="CA16829" s="62"/>
      <c r="CB16829" s="62"/>
      <c r="CC16829" s="62"/>
      <c r="CD16829" s="62"/>
      <c r="CE16829" s="62"/>
      <c r="CF16829" s="62"/>
      <c r="CL16829" s="56" t="s">
        <v>13050</v>
      </c>
      <c r="CM16829" s="56" t="s">
        <v>216</v>
      </c>
      <c r="CN16829" s="56" t="s">
        <v>216</v>
      </c>
      <c r="CO16829" s="52"/>
      <c r="CP16829" s="52"/>
      <c r="CQ16829" s="52"/>
      <c r="CR16829" s="52"/>
      <c r="CS16829" s="52"/>
      <c r="CT16829" s="52"/>
      <c r="CU16829" s="33"/>
      <c r="CV16829" s="33"/>
    </row>
    <row r="16830" spans="74:100">
      <c r="BV16830" s="62"/>
      <c r="BW16830" s="62"/>
      <c r="BX16830" s="62"/>
      <c r="BY16830" s="62"/>
      <c r="BZ16830" s="62"/>
      <c r="CA16830" s="62"/>
      <c r="CB16830" s="62"/>
      <c r="CC16830" s="62"/>
      <c r="CD16830" s="62"/>
      <c r="CE16830" s="62"/>
      <c r="CF16830" s="62"/>
      <c r="CL16830" s="56" t="s">
        <v>13051</v>
      </c>
      <c r="CM16830" s="56" t="s">
        <v>216</v>
      </c>
      <c r="CN16830" s="56" t="s">
        <v>216</v>
      </c>
      <c r="CO16830" s="52"/>
      <c r="CP16830" s="52"/>
      <c r="CQ16830" s="52"/>
      <c r="CR16830" s="52"/>
      <c r="CS16830" s="52"/>
      <c r="CT16830" s="52"/>
      <c r="CU16830" s="33"/>
      <c r="CV16830" s="33"/>
    </row>
    <row r="16831" spans="74:100">
      <c r="BV16831" s="62"/>
      <c r="BW16831" s="62"/>
      <c r="BX16831" s="62"/>
      <c r="BY16831" s="62"/>
      <c r="BZ16831" s="62"/>
      <c r="CA16831" s="62"/>
      <c r="CB16831" s="62"/>
      <c r="CC16831" s="62"/>
      <c r="CD16831" s="62"/>
      <c r="CE16831" s="62"/>
      <c r="CF16831" s="62"/>
      <c r="CL16831" s="56" t="s">
        <v>13052</v>
      </c>
      <c r="CM16831" s="56" t="s">
        <v>216</v>
      </c>
      <c r="CN16831" s="56" t="s">
        <v>216</v>
      </c>
      <c r="CO16831" s="52"/>
      <c r="CP16831" s="52"/>
      <c r="CQ16831" s="52"/>
      <c r="CR16831" s="52"/>
      <c r="CS16831" s="52"/>
      <c r="CT16831" s="52"/>
      <c r="CU16831" s="33"/>
      <c r="CV16831" s="33"/>
    </row>
    <row r="16832" spans="74:100">
      <c r="BV16832" s="62"/>
      <c r="BW16832" s="62"/>
      <c r="BX16832" s="62"/>
      <c r="BY16832" s="62"/>
      <c r="BZ16832" s="62"/>
      <c r="CA16832" s="62"/>
      <c r="CB16832" s="62"/>
      <c r="CC16832" s="62"/>
      <c r="CD16832" s="62"/>
      <c r="CE16832" s="62"/>
      <c r="CF16832" s="62"/>
      <c r="CL16832" s="56" t="s">
        <v>13053</v>
      </c>
      <c r="CM16832" s="56" t="s">
        <v>216</v>
      </c>
      <c r="CN16832" s="56" t="s">
        <v>216</v>
      </c>
      <c r="CO16832" s="52"/>
      <c r="CP16832" s="52"/>
      <c r="CQ16832" s="52"/>
      <c r="CR16832" s="52"/>
      <c r="CS16832" s="52"/>
      <c r="CT16832" s="52"/>
      <c r="CU16832" s="33"/>
      <c r="CV16832" s="33"/>
    </row>
    <row r="16833" spans="74:100">
      <c r="BV16833" s="62"/>
      <c r="BW16833" s="62"/>
      <c r="BX16833" s="62"/>
      <c r="BY16833" s="62"/>
      <c r="BZ16833" s="62"/>
      <c r="CA16833" s="62"/>
      <c r="CB16833" s="62"/>
      <c r="CC16833" s="62"/>
      <c r="CD16833" s="62"/>
      <c r="CE16833" s="62"/>
      <c r="CF16833" s="62"/>
      <c r="CL16833" s="56" t="s">
        <v>13054</v>
      </c>
      <c r="CM16833" s="56" t="s">
        <v>216</v>
      </c>
      <c r="CN16833" s="56" t="s">
        <v>216</v>
      </c>
      <c r="CO16833" s="52"/>
      <c r="CP16833" s="52"/>
      <c r="CQ16833" s="52"/>
      <c r="CR16833" s="52"/>
      <c r="CS16833" s="52"/>
      <c r="CT16833" s="52"/>
      <c r="CU16833" s="33"/>
      <c r="CV16833" s="33"/>
    </row>
    <row r="16834" spans="74:100">
      <c r="BV16834" s="62"/>
      <c r="BW16834" s="62"/>
      <c r="BX16834" s="62"/>
      <c r="BY16834" s="62"/>
      <c r="BZ16834" s="62"/>
      <c r="CA16834" s="62"/>
      <c r="CB16834" s="62"/>
      <c r="CC16834" s="62"/>
      <c r="CD16834" s="62"/>
      <c r="CE16834" s="62"/>
      <c r="CF16834" s="62"/>
      <c r="CL16834" s="56" t="s">
        <v>13055</v>
      </c>
      <c r="CM16834" s="56" t="s">
        <v>216</v>
      </c>
      <c r="CN16834" s="56" t="s">
        <v>216</v>
      </c>
      <c r="CO16834" s="52"/>
      <c r="CP16834" s="52"/>
      <c r="CQ16834" s="52"/>
      <c r="CR16834" s="52"/>
      <c r="CS16834" s="52"/>
      <c r="CT16834" s="52"/>
      <c r="CU16834" s="33"/>
      <c r="CV16834" s="33"/>
    </row>
    <row r="16835" spans="74:100">
      <c r="BV16835" s="62"/>
      <c r="BW16835" s="62"/>
      <c r="BX16835" s="62"/>
      <c r="BY16835" s="62"/>
      <c r="BZ16835" s="62"/>
      <c r="CA16835" s="62"/>
      <c r="CB16835" s="62"/>
      <c r="CC16835" s="62"/>
      <c r="CD16835" s="62"/>
      <c r="CE16835" s="62"/>
      <c r="CF16835" s="62"/>
      <c r="CL16835" s="56" t="s">
        <v>13056</v>
      </c>
      <c r="CM16835" s="56" t="s">
        <v>216</v>
      </c>
      <c r="CN16835" s="56" t="s">
        <v>216</v>
      </c>
      <c r="CO16835" s="52"/>
      <c r="CP16835" s="52"/>
      <c r="CQ16835" s="52"/>
      <c r="CR16835" s="52"/>
      <c r="CS16835" s="52"/>
      <c r="CT16835" s="52"/>
      <c r="CU16835" s="33"/>
      <c r="CV16835" s="33"/>
    </row>
    <row r="16836" spans="74:100">
      <c r="BV16836" s="62"/>
      <c r="BW16836" s="62"/>
      <c r="BX16836" s="62"/>
      <c r="BY16836" s="62"/>
      <c r="BZ16836" s="62"/>
      <c r="CA16836" s="62"/>
      <c r="CB16836" s="62"/>
      <c r="CC16836" s="62"/>
      <c r="CD16836" s="62"/>
      <c r="CE16836" s="62"/>
      <c r="CF16836" s="62"/>
      <c r="CL16836" s="56" t="s">
        <v>13057</v>
      </c>
      <c r="CM16836" s="56" t="s">
        <v>216</v>
      </c>
      <c r="CN16836" s="56" t="s">
        <v>216</v>
      </c>
      <c r="CO16836" s="52"/>
      <c r="CP16836" s="52"/>
      <c r="CQ16836" s="52"/>
      <c r="CR16836" s="52"/>
      <c r="CS16836" s="52"/>
      <c r="CT16836" s="52"/>
      <c r="CU16836" s="33"/>
      <c r="CV16836" s="33"/>
    </row>
    <row r="16837" spans="74:100">
      <c r="BV16837" s="62"/>
      <c r="BW16837" s="62"/>
      <c r="BX16837" s="62"/>
      <c r="BY16837" s="62"/>
      <c r="BZ16837" s="62"/>
      <c r="CA16837" s="62"/>
      <c r="CB16837" s="62"/>
      <c r="CC16837" s="62"/>
      <c r="CD16837" s="62"/>
      <c r="CE16837" s="62"/>
      <c r="CF16837" s="62"/>
      <c r="CL16837" s="56" t="s">
        <v>13058</v>
      </c>
      <c r="CM16837" s="56" t="s">
        <v>216</v>
      </c>
      <c r="CN16837" s="56" t="s">
        <v>216</v>
      </c>
      <c r="CO16837" s="52"/>
      <c r="CP16837" s="52"/>
      <c r="CQ16837" s="52"/>
      <c r="CR16837" s="52"/>
      <c r="CS16837" s="52"/>
      <c r="CT16837" s="52"/>
      <c r="CU16837" s="33"/>
      <c r="CV16837" s="33"/>
    </row>
    <row r="16838" spans="74:100">
      <c r="BV16838" s="62"/>
      <c r="BW16838" s="62"/>
      <c r="BX16838" s="62"/>
      <c r="BY16838" s="62"/>
      <c r="BZ16838" s="62"/>
      <c r="CA16838" s="62"/>
      <c r="CB16838" s="62"/>
      <c r="CC16838" s="62"/>
      <c r="CD16838" s="62"/>
      <c r="CE16838" s="62"/>
      <c r="CF16838" s="62"/>
      <c r="CL16838" s="56" t="s">
        <v>13059</v>
      </c>
      <c r="CM16838" s="56" t="s">
        <v>216</v>
      </c>
      <c r="CN16838" s="56" t="s">
        <v>216</v>
      </c>
      <c r="CO16838" s="52"/>
      <c r="CP16838" s="52"/>
      <c r="CQ16838" s="52"/>
      <c r="CR16838" s="52"/>
      <c r="CS16838" s="52"/>
      <c r="CT16838" s="52"/>
      <c r="CU16838" s="33"/>
      <c r="CV16838" s="33"/>
    </row>
    <row r="16839" spans="74:100">
      <c r="BV16839" s="62"/>
      <c r="BW16839" s="62"/>
      <c r="BX16839" s="62"/>
      <c r="BY16839" s="62"/>
      <c r="BZ16839" s="62"/>
      <c r="CA16839" s="62"/>
      <c r="CB16839" s="62"/>
      <c r="CC16839" s="62"/>
      <c r="CD16839" s="62"/>
      <c r="CE16839" s="62"/>
      <c r="CF16839" s="62"/>
      <c r="CL16839" s="56" t="s">
        <v>13060</v>
      </c>
      <c r="CM16839" s="56" t="s">
        <v>216</v>
      </c>
      <c r="CN16839" s="56" t="s">
        <v>216</v>
      </c>
      <c r="CO16839" s="52"/>
      <c r="CP16839" s="52"/>
      <c r="CQ16839" s="52"/>
      <c r="CR16839" s="52"/>
      <c r="CS16839" s="52"/>
      <c r="CT16839" s="52"/>
      <c r="CU16839" s="33"/>
      <c r="CV16839" s="33"/>
    </row>
    <row r="16840" spans="74:100">
      <c r="BV16840" s="62"/>
      <c r="BW16840" s="62"/>
      <c r="BX16840" s="62"/>
      <c r="BY16840" s="62"/>
      <c r="BZ16840" s="62"/>
      <c r="CA16840" s="62"/>
      <c r="CB16840" s="62"/>
      <c r="CC16840" s="62"/>
      <c r="CD16840" s="62"/>
      <c r="CE16840" s="62"/>
      <c r="CF16840" s="62"/>
      <c r="CL16840" s="56" t="s">
        <v>13061</v>
      </c>
      <c r="CM16840" s="56" t="s">
        <v>216</v>
      </c>
      <c r="CN16840" s="56" t="s">
        <v>216</v>
      </c>
      <c r="CO16840" s="52"/>
      <c r="CP16840" s="52"/>
      <c r="CQ16840" s="52"/>
      <c r="CR16840" s="52"/>
      <c r="CS16840" s="52"/>
      <c r="CT16840" s="52"/>
      <c r="CU16840" s="33"/>
      <c r="CV16840" s="33"/>
    </row>
    <row r="16841" spans="74:100">
      <c r="BV16841" s="62"/>
      <c r="BW16841" s="62"/>
      <c r="BX16841" s="62"/>
      <c r="BY16841" s="62"/>
      <c r="BZ16841" s="62"/>
      <c r="CA16841" s="62"/>
      <c r="CB16841" s="62"/>
      <c r="CC16841" s="62"/>
      <c r="CD16841" s="62"/>
      <c r="CE16841" s="62"/>
      <c r="CF16841" s="62"/>
      <c r="CL16841" s="56" t="s">
        <v>9097</v>
      </c>
      <c r="CM16841" s="56" t="s">
        <v>216</v>
      </c>
      <c r="CN16841" s="56" t="s">
        <v>216</v>
      </c>
      <c r="CO16841" s="52"/>
      <c r="CP16841" s="52"/>
      <c r="CQ16841" s="52"/>
      <c r="CR16841" s="52"/>
      <c r="CS16841" s="52"/>
      <c r="CT16841" s="52"/>
      <c r="CU16841" s="33"/>
      <c r="CV16841" s="33"/>
    </row>
    <row r="16842" spans="74:100">
      <c r="BV16842" s="62"/>
      <c r="BW16842" s="62"/>
      <c r="BX16842" s="62"/>
      <c r="BY16842" s="62"/>
      <c r="BZ16842" s="62"/>
      <c r="CA16842" s="62"/>
      <c r="CB16842" s="62"/>
      <c r="CC16842" s="62"/>
      <c r="CD16842" s="62"/>
      <c r="CE16842" s="62"/>
      <c r="CF16842" s="62"/>
      <c r="CL16842" s="56" t="s">
        <v>9098</v>
      </c>
      <c r="CM16842" s="56" t="s">
        <v>216</v>
      </c>
      <c r="CN16842" s="56" t="s">
        <v>216</v>
      </c>
      <c r="CO16842" s="52"/>
      <c r="CP16842" s="52"/>
      <c r="CQ16842" s="52"/>
      <c r="CR16842" s="52"/>
      <c r="CS16842" s="52"/>
      <c r="CT16842" s="52"/>
      <c r="CU16842" s="33"/>
      <c r="CV16842" s="33"/>
    </row>
    <row r="16843" spans="74:100">
      <c r="BV16843" s="62"/>
      <c r="BW16843" s="62"/>
      <c r="BX16843" s="62"/>
      <c r="BY16843" s="62"/>
      <c r="BZ16843" s="62"/>
      <c r="CA16843" s="62"/>
      <c r="CB16843" s="62"/>
      <c r="CC16843" s="62"/>
      <c r="CD16843" s="62"/>
      <c r="CE16843" s="62"/>
      <c r="CF16843" s="62"/>
      <c r="CL16843" s="35" t="s">
        <v>8257</v>
      </c>
      <c r="CM16843" s="35" t="s">
        <v>217</v>
      </c>
      <c r="CN16843" s="35" t="s">
        <v>217</v>
      </c>
      <c r="CO16843" s="52"/>
      <c r="CP16843" s="52"/>
      <c r="CQ16843" s="52"/>
      <c r="CR16843" s="52"/>
      <c r="CS16843" s="52"/>
      <c r="CT16843" s="52"/>
      <c r="CU16843" s="33"/>
      <c r="CV16843" s="33"/>
    </row>
    <row r="16844" spans="74:100">
      <c r="BV16844" s="62"/>
      <c r="BW16844" s="62"/>
      <c r="BX16844" s="62"/>
      <c r="BY16844" s="62"/>
      <c r="BZ16844" s="62"/>
      <c r="CA16844" s="62"/>
      <c r="CB16844" s="62"/>
      <c r="CC16844" s="62"/>
      <c r="CD16844" s="62"/>
      <c r="CE16844" s="62"/>
      <c r="CF16844" s="62"/>
      <c r="CL16844" s="35" t="s">
        <v>12657</v>
      </c>
      <c r="CM16844" s="35" t="s">
        <v>217</v>
      </c>
      <c r="CN16844" s="35" t="s">
        <v>217</v>
      </c>
      <c r="CO16844" s="52"/>
      <c r="CP16844" s="52"/>
      <c r="CQ16844" s="52"/>
      <c r="CR16844" s="52"/>
      <c r="CS16844" s="52"/>
      <c r="CT16844" s="52"/>
      <c r="CU16844" s="33"/>
      <c r="CV16844" s="33"/>
    </row>
    <row r="16845" spans="74:100">
      <c r="BV16845" s="62"/>
      <c r="BW16845" s="62"/>
      <c r="BX16845" s="62"/>
      <c r="BY16845" s="62"/>
      <c r="BZ16845" s="62"/>
      <c r="CA16845" s="62"/>
      <c r="CB16845" s="62"/>
      <c r="CC16845" s="62"/>
      <c r="CD16845" s="62"/>
      <c r="CE16845" s="62"/>
      <c r="CF16845" s="62"/>
      <c r="CL16845" s="56" t="s">
        <v>8272</v>
      </c>
      <c r="CM16845" s="56" t="s">
        <v>214</v>
      </c>
      <c r="CN16845" s="56" t="s">
        <v>214</v>
      </c>
      <c r="CO16845" s="52"/>
      <c r="CP16845" s="52"/>
      <c r="CQ16845" s="52"/>
      <c r="CR16845" s="52"/>
      <c r="CS16845" s="52"/>
      <c r="CT16845" s="52"/>
      <c r="CU16845" s="33"/>
      <c r="CV16845" s="33"/>
    </row>
    <row r="16846" spans="74:100">
      <c r="BV16846" s="62"/>
      <c r="BW16846" s="62"/>
      <c r="BX16846" s="62"/>
      <c r="BY16846" s="62"/>
      <c r="BZ16846" s="62"/>
      <c r="CA16846" s="62"/>
      <c r="CB16846" s="62"/>
      <c r="CC16846" s="62"/>
      <c r="CD16846" s="62"/>
      <c r="CE16846" s="62"/>
      <c r="CF16846" s="62"/>
      <c r="CL16846" s="56" t="s">
        <v>8273</v>
      </c>
      <c r="CM16846" s="56" t="s">
        <v>214</v>
      </c>
      <c r="CN16846" s="56" t="s">
        <v>214</v>
      </c>
      <c r="CO16846" s="52"/>
      <c r="CP16846" s="52"/>
      <c r="CQ16846" s="52"/>
      <c r="CR16846" s="52"/>
      <c r="CS16846" s="52"/>
      <c r="CT16846" s="52"/>
      <c r="CU16846" s="33"/>
      <c r="CV16846" s="33"/>
    </row>
    <row r="16847" spans="74:100">
      <c r="BV16847" s="62"/>
      <c r="BW16847" s="62"/>
      <c r="BX16847" s="62"/>
      <c r="BY16847" s="62"/>
      <c r="BZ16847" s="62"/>
      <c r="CA16847" s="62"/>
      <c r="CB16847" s="62"/>
      <c r="CC16847" s="62"/>
      <c r="CD16847" s="62"/>
      <c r="CE16847" s="62"/>
      <c r="CF16847" s="62"/>
      <c r="CL16847" s="35" t="s">
        <v>8278</v>
      </c>
      <c r="CM16847" s="35" t="s">
        <v>217</v>
      </c>
      <c r="CN16847" s="35" t="s">
        <v>217</v>
      </c>
      <c r="CO16847" s="52"/>
      <c r="CP16847" s="52"/>
      <c r="CQ16847" s="52"/>
      <c r="CR16847" s="52"/>
      <c r="CS16847" s="52"/>
      <c r="CT16847" s="52"/>
      <c r="CU16847" s="33"/>
      <c r="CV16847" s="33"/>
    </row>
    <row r="16848" spans="74:100">
      <c r="BV16848" s="62"/>
      <c r="BW16848" s="62"/>
      <c r="BX16848" s="62"/>
      <c r="BY16848" s="62"/>
      <c r="BZ16848" s="62"/>
      <c r="CA16848" s="62"/>
      <c r="CB16848" s="62"/>
      <c r="CC16848" s="62"/>
      <c r="CD16848" s="62"/>
      <c r="CE16848" s="62"/>
      <c r="CF16848" s="62"/>
      <c r="CL16848" s="56" t="s">
        <v>8287</v>
      </c>
      <c r="CM16848" s="56" t="s">
        <v>217</v>
      </c>
      <c r="CN16848" s="56" t="s">
        <v>217</v>
      </c>
      <c r="CO16848" s="52"/>
      <c r="CP16848" s="52"/>
      <c r="CQ16848" s="52"/>
      <c r="CR16848" s="52"/>
      <c r="CS16848" s="52"/>
      <c r="CT16848" s="52"/>
      <c r="CU16848" s="33"/>
      <c r="CV16848" s="33"/>
    </row>
    <row r="16849" spans="74:100">
      <c r="BV16849" s="62"/>
      <c r="BW16849" s="62"/>
      <c r="BX16849" s="62"/>
      <c r="BY16849" s="62"/>
      <c r="BZ16849" s="62"/>
      <c r="CA16849" s="62"/>
      <c r="CB16849" s="62"/>
      <c r="CC16849" s="62"/>
      <c r="CD16849" s="62"/>
      <c r="CE16849" s="62"/>
      <c r="CF16849" s="62"/>
      <c r="CL16849" s="56" t="s">
        <v>8288</v>
      </c>
      <c r="CM16849" s="56" t="s">
        <v>215</v>
      </c>
      <c r="CN16849" s="56" t="s">
        <v>215</v>
      </c>
      <c r="CO16849" s="52"/>
      <c r="CP16849" s="52"/>
      <c r="CQ16849" s="52"/>
      <c r="CR16849" s="52"/>
      <c r="CS16849" s="52"/>
      <c r="CT16849" s="52"/>
      <c r="CU16849" s="33"/>
      <c r="CV16849" s="33"/>
    </row>
    <row r="16850" spans="74:100">
      <c r="BV16850" s="62"/>
      <c r="BW16850" s="62"/>
      <c r="BX16850" s="62"/>
      <c r="BY16850" s="62"/>
      <c r="BZ16850" s="62"/>
      <c r="CA16850" s="62"/>
      <c r="CB16850" s="62"/>
      <c r="CC16850" s="62"/>
      <c r="CD16850" s="62"/>
      <c r="CE16850" s="62"/>
      <c r="CF16850" s="62"/>
      <c r="CL16850" s="35" t="s">
        <v>8302</v>
      </c>
      <c r="CM16850" s="35" t="s">
        <v>217</v>
      </c>
      <c r="CN16850" s="35" t="s">
        <v>217</v>
      </c>
      <c r="CO16850" s="52"/>
      <c r="CP16850" s="52"/>
      <c r="CQ16850" s="52"/>
      <c r="CR16850" s="52"/>
      <c r="CS16850" s="52"/>
      <c r="CT16850" s="52"/>
      <c r="CU16850" s="33"/>
      <c r="CV16850" s="33"/>
    </row>
    <row r="16851" spans="74:100">
      <c r="BV16851" s="62"/>
      <c r="BW16851" s="62"/>
      <c r="BX16851" s="62"/>
      <c r="BY16851" s="62"/>
      <c r="BZ16851" s="62"/>
      <c r="CA16851" s="62"/>
      <c r="CB16851" s="62"/>
      <c r="CC16851" s="62"/>
      <c r="CD16851" s="62"/>
      <c r="CE16851" s="62"/>
      <c r="CF16851" s="62"/>
      <c r="CL16851" s="56" t="s">
        <v>8303</v>
      </c>
      <c r="CM16851" s="56" t="s">
        <v>216</v>
      </c>
      <c r="CN16851" s="56" t="s">
        <v>216</v>
      </c>
      <c r="CO16851" s="52"/>
      <c r="CP16851" s="52"/>
      <c r="CQ16851" s="52"/>
      <c r="CR16851" s="52"/>
      <c r="CS16851" s="52"/>
      <c r="CT16851" s="52"/>
      <c r="CU16851" s="33"/>
      <c r="CV16851" s="33"/>
    </row>
    <row r="16852" spans="74:100">
      <c r="BV16852" s="62"/>
      <c r="BW16852" s="62"/>
      <c r="BX16852" s="62"/>
      <c r="BY16852" s="62"/>
      <c r="BZ16852" s="62"/>
      <c r="CA16852" s="62"/>
      <c r="CB16852" s="62"/>
      <c r="CC16852" s="62"/>
      <c r="CD16852" s="62"/>
      <c r="CE16852" s="62"/>
      <c r="CF16852" s="62"/>
      <c r="CL16852" s="56" t="s">
        <v>8310</v>
      </c>
      <c r="CM16852" s="56" t="s">
        <v>214</v>
      </c>
      <c r="CN16852" s="56" t="s">
        <v>214</v>
      </c>
      <c r="CO16852" s="52"/>
      <c r="CP16852" s="52"/>
      <c r="CQ16852" s="52"/>
      <c r="CR16852" s="52"/>
      <c r="CS16852" s="52"/>
      <c r="CT16852" s="52"/>
      <c r="CU16852" s="33"/>
      <c r="CV16852" s="33"/>
    </row>
    <row r="16853" spans="74:100">
      <c r="BV16853" s="62"/>
      <c r="BW16853" s="62"/>
      <c r="BX16853" s="62"/>
      <c r="BY16853" s="62"/>
      <c r="BZ16853" s="62"/>
      <c r="CA16853" s="62"/>
      <c r="CB16853" s="62"/>
      <c r="CC16853" s="62"/>
      <c r="CD16853" s="62"/>
      <c r="CE16853" s="62"/>
      <c r="CF16853" s="62"/>
      <c r="CL16853" s="56" t="s">
        <v>8290</v>
      </c>
      <c r="CM16853" s="56" t="s">
        <v>214</v>
      </c>
      <c r="CN16853" s="56" t="s">
        <v>214</v>
      </c>
      <c r="CO16853" s="52"/>
      <c r="CP16853" s="52"/>
      <c r="CQ16853" s="52"/>
      <c r="CR16853" s="52"/>
      <c r="CS16853" s="52"/>
      <c r="CT16853" s="52"/>
      <c r="CU16853" s="33"/>
      <c r="CV16853" s="33"/>
    </row>
    <row r="16854" spans="74:100">
      <c r="BV16854" s="62"/>
      <c r="BW16854" s="62"/>
      <c r="BX16854" s="62"/>
      <c r="BY16854" s="62"/>
      <c r="BZ16854" s="62"/>
      <c r="CA16854" s="62"/>
      <c r="CB16854" s="62"/>
      <c r="CC16854" s="62"/>
      <c r="CD16854" s="62"/>
      <c r="CE16854" s="62"/>
      <c r="CF16854" s="62"/>
      <c r="CL16854" s="35" t="s">
        <v>8259</v>
      </c>
      <c r="CM16854" s="35" t="s">
        <v>217</v>
      </c>
      <c r="CN16854" s="35" t="s">
        <v>217</v>
      </c>
      <c r="CO16854" s="52"/>
      <c r="CP16854" s="52"/>
      <c r="CQ16854" s="52"/>
      <c r="CR16854" s="52"/>
      <c r="CS16854" s="52"/>
      <c r="CT16854" s="52"/>
      <c r="CU16854" s="33"/>
      <c r="CV16854" s="33"/>
    </row>
    <row r="16855" spans="74:100">
      <c r="BV16855" s="62"/>
      <c r="BW16855" s="62"/>
      <c r="BX16855" s="62"/>
      <c r="BY16855" s="62"/>
      <c r="BZ16855" s="62"/>
      <c r="CA16855" s="62"/>
      <c r="CB16855" s="62"/>
      <c r="CC16855" s="62"/>
      <c r="CD16855" s="62"/>
      <c r="CE16855" s="62"/>
      <c r="CF16855" s="62"/>
      <c r="CL16855" s="56" t="s">
        <v>8311</v>
      </c>
      <c r="CM16855" s="56" t="s">
        <v>214</v>
      </c>
      <c r="CN16855" s="56" t="s">
        <v>214</v>
      </c>
      <c r="CO16855" s="52"/>
      <c r="CP16855" s="52"/>
      <c r="CQ16855" s="52"/>
      <c r="CR16855" s="52"/>
      <c r="CS16855" s="52"/>
      <c r="CT16855" s="52"/>
      <c r="CU16855" s="33"/>
      <c r="CV16855" s="33"/>
    </row>
    <row r="16856" spans="74:100">
      <c r="BV16856" s="62"/>
      <c r="BW16856" s="62"/>
      <c r="BX16856" s="62"/>
      <c r="BY16856" s="62"/>
      <c r="BZ16856" s="62"/>
      <c r="CA16856" s="62"/>
      <c r="CB16856" s="62"/>
      <c r="CC16856" s="62"/>
      <c r="CD16856" s="62"/>
      <c r="CE16856" s="62"/>
      <c r="CF16856" s="62"/>
      <c r="CL16856" s="56" t="s">
        <v>25288</v>
      </c>
      <c r="CM16856" s="56" t="s">
        <v>214</v>
      </c>
      <c r="CN16856" s="56" t="s">
        <v>214</v>
      </c>
      <c r="CO16856" s="52"/>
      <c r="CP16856" s="52"/>
      <c r="CQ16856" s="52"/>
      <c r="CR16856" s="52"/>
      <c r="CS16856" s="52"/>
      <c r="CT16856" s="52"/>
      <c r="CU16856" s="33"/>
      <c r="CV16856" s="33"/>
    </row>
    <row r="16857" spans="74:100">
      <c r="BV16857" s="62"/>
      <c r="BW16857" s="62"/>
      <c r="BX16857" s="62"/>
      <c r="BY16857" s="62"/>
      <c r="BZ16857" s="62"/>
      <c r="CA16857" s="62"/>
      <c r="CB16857" s="62"/>
      <c r="CC16857" s="62"/>
      <c r="CD16857" s="62"/>
      <c r="CE16857" s="62"/>
      <c r="CF16857" s="62"/>
      <c r="CL16857" s="35" t="s">
        <v>8295</v>
      </c>
      <c r="CM16857" s="35" t="s">
        <v>217</v>
      </c>
      <c r="CN16857" s="35" t="s">
        <v>217</v>
      </c>
      <c r="CO16857" s="52"/>
      <c r="CP16857" s="52"/>
      <c r="CQ16857" s="52"/>
      <c r="CR16857" s="52"/>
      <c r="CS16857" s="52"/>
      <c r="CT16857" s="52"/>
      <c r="CU16857" s="33"/>
      <c r="CV16857" s="33"/>
    </row>
    <row r="16858" spans="74:100">
      <c r="BV16858" s="62"/>
      <c r="BW16858" s="62"/>
      <c r="BX16858" s="62"/>
      <c r="BY16858" s="62"/>
      <c r="BZ16858" s="62"/>
      <c r="CA16858" s="62"/>
      <c r="CB16858" s="62"/>
      <c r="CC16858" s="62"/>
      <c r="CD16858" s="62"/>
      <c r="CE16858" s="62"/>
      <c r="CF16858" s="62"/>
      <c r="CL16858" s="35" t="s">
        <v>8264</v>
      </c>
      <c r="CM16858" s="35" t="s">
        <v>217</v>
      </c>
      <c r="CN16858" s="35" t="s">
        <v>217</v>
      </c>
      <c r="CO16858" s="52"/>
      <c r="CP16858" s="52"/>
      <c r="CQ16858" s="52"/>
      <c r="CR16858" s="52"/>
      <c r="CS16858" s="52"/>
      <c r="CT16858" s="52"/>
      <c r="CU16858" s="33"/>
      <c r="CV16858" s="33"/>
    </row>
    <row r="16859" spans="74:100">
      <c r="BV16859" s="62"/>
      <c r="BW16859" s="62"/>
      <c r="BX16859" s="62"/>
      <c r="BY16859" s="62"/>
      <c r="BZ16859" s="62"/>
      <c r="CA16859" s="62"/>
      <c r="CB16859" s="62"/>
      <c r="CC16859" s="62"/>
      <c r="CD16859" s="62"/>
      <c r="CE16859" s="62"/>
      <c r="CF16859" s="62"/>
      <c r="CL16859" s="35" t="s">
        <v>8263</v>
      </c>
      <c r="CM16859" s="35" t="s">
        <v>217</v>
      </c>
      <c r="CN16859" s="35" t="s">
        <v>217</v>
      </c>
      <c r="CO16859" s="52"/>
      <c r="CP16859" s="52"/>
      <c r="CQ16859" s="52"/>
      <c r="CR16859" s="52"/>
      <c r="CS16859" s="52"/>
      <c r="CT16859" s="52"/>
      <c r="CU16859" s="33"/>
      <c r="CV16859" s="33"/>
    </row>
    <row r="16860" spans="74:100">
      <c r="BV16860" s="62"/>
      <c r="BW16860" s="62"/>
      <c r="BX16860" s="62"/>
      <c r="BY16860" s="62"/>
      <c r="BZ16860" s="62"/>
      <c r="CA16860" s="62"/>
      <c r="CB16860" s="62"/>
      <c r="CC16860" s="62"/>
      <c r="CD16860" s="62"/>
      <c r="CE16860" s="62"/>
      <c r="CF16860" s="62"/>
      <c r="CL16860" s="56" t="s">
        <v>8274</v>
      </c>
      <c r="CM16860" s="56" t="s">
        <v>214</v>
      </c>
      <c r="CN16860" s="56" t="s">
        <v>214</v>
      </c>
      <c r="CO16860" s="52"/>
      <c r="CP16860" s="52"/>
      <c r="CQ16860" s="52"/>
      <c r="CR16860" s="52"/>
      <c r="CS16860" s="52"/>
      <c r="CT16860" s="52"/>
      <c r="CU16860" s="33"/>
      <c r="CV16860" s="33"/>
    </row>
    <row r="16861" spans="74:100">
      <c r="BV16861" s="62"/>
      <c r="BW16861" s="62"/>
      <c r="BX16861" s="62"/>
      <c r="BY16861" s="62"/>
      <c r="BZ16861" s="62"/>
      <c r="CA16861" s="62"/>
      <c r="CB16861" s="62"/>
      <c r="CC16861" s="62"/>
      <c r="CD16861" s="62"/>
      <c r="CE16861" s="62"/>
      <c r="CF16861" s="62"/>
      <c r="CL16861" s="35" t="s">
        <v>8296</v>
      </c>
      <c r="CM16861" s="35" t="s">
        <v>217</v>
      </c>
      <c r="CN16861" s="35" t="s">
        <v>217</v>
      </c>
      <c r="CO16861" s="52"/>
      <c r="CP16861" s="52"/>
      <c r="CQ16861" s="52"/>
      <c r="CR16861" s="52"/>
      <c r="CS16861" s="52"/>
      <c r="CT16861" s="52"/>
      <c r="CU16861" s="33"/>
      <c r="CV16861" s="33"/>
    </row>
    <row r="16862" spans="74:100">
      <c r="BV16862" s="62"/>
      <c r="BW16862" s="62"/>
      <c r="BX16862" s="62"/>
      <c r="BY16862" s="62"/>
      <c r="BZ16862" s="62"/>
      <c r="CA16862" s="62"/>
      <c r="CB16862" s="62"/>
      <c r="CC16862" s="62"/>
      <c r="CD16862" s="62"/>
      <c r="CE16862" s="62"/>
      <c r="CF16862" s="62"/>
      <c r="CL16862" s="35" t="s">
        <v>29193</v>
      </c>
      <c r="CM16862" s="35" t="s">
        <v>217</v>
      </c>
      <c r="CN16862" s="35" t="s">
        <v>217</v>
      </c>
      <c r="CO16862" s="52"/>
      <c r="CP16862" s="52"/>
      <c r="CQ16862" s="52"/>
      <c r="CR16862" s="52"/>
      <c r="CS16862" s="52"/>
      <c r="CT16862" s="52"/>
      <c r="CU16862" s="33"/>
      <c r="CV16862" s="33"/>
    </row>
    <row r="16863" spans="74:100">
      <c r="BV16863" s="62"/>
      <c r="BW16863" s="62"/>
      <c r="BX16863" s="62"/>
      <c r="BY16863" s="62"/>
      <c r="BZ16863" s="62"/>
      <c r="CA16863" s="62"/>
      <c r="CB16863" s="62"/>
      <c r="CC16863" s="62"/>
      <c r="CD16863" s="62"/>
      <c r="CE16863" s="62"/>
      <c r="CF16863" s="62"/>
      <c r="CL16863" s="56" t="s">
        <v>8275</v>
      </c>
      <c r="CM16863" s="56" t="s">
        <v>214</v>
      </c>
      <c r="CN16863" s="56" t="s">
        <v>214</v>
      </c>
      <c r="CO16863" s="52"/>
      <c r="CP16863" s="52"/>
      <c r="CQ16863" s="52"/>
      <c r="CR16863" s="52"/>
      <c r="CS16863" s="52"/>
      <c r="CT16863" s="52"/>
      <c r="CU16863" s="33"/>
      <c r="CV16863" s="33"/>
    </row>
    <row r="16864" spans="74:100">
      <c r="BV16864" s="62"/>
      <c r="BW16864" s="62"/>
      <c r="BX16864" s="62"/>
      <c r="BY16864" s="62"/>
      <c r="BZ16864" s="62"/>
      <c r="CA16864" s="62"/>
      <c r="CB16864" s="62"/>
      <c r="CC16864" s="62"/>
      <c r="CD16864" s="62"/>
      <c r="CE16864" s="62"/>
      <c r="CF16864" s="62"/>
      <c r="CL16864" s="56" t="s">
        <v>8276</v>
      </c>
      <c r="CM16864" s="56" t="s">
        <v>214</v>
      </c>
      <c r="CN16864" s="56" t="s">
        <v>214</v>
      </c>
      <c r="CO16864" s="52"/>
      <c r="CP16864" s="52"/>
      <c r="CQ16864" s="52"/>
      <c r="CR16864" s="52"/>
      <c r="CS16864" s="52"/>
      <c r="CT16864" s="52"/>
      <c r="CU16864" s="33"/>
      <c r="CV16864" s="33"/>
    </row>
    <row r="16865" spans="74:100">
      <c r="BV16865" s="62"/>
      <c r="BW16865" s="62"/>
      <c r="BX16865" s="62"/>
      <c r="BY16865" s="62"/>
      <c r="BZ16865" s="62"/>
      <c r="CA16865" s="62"/>
      <c r="CB16865" s="62"/>
      <c r="CC16865" s="62"/>
      <c r="CD16865" s="62"/>
      <c r="CE16865" s="62"/>
      <c r="CF16865" s="62"/>
      <c r="CL16865" s="56" t="s">
        <v>8304</v>
      </c>
      <c r="CM16865" s="56" t="s">
        <v>216</v>
      </c>
      <c r="CN16865" s="56" t="s">
        <v>216</v>
      </c>
      <c r="CO16865" s="52"/>
      <c r="CP16865" s="52"/>
      <c r="CQ16865" s="52"/>
      <c r="CR16865" s="52"/>
      <c r="CS16865" s="52"/>
      <c r="CT16865" s="52"/>
      <c r="CU16865" s="33"/>
      <c r="CV16865" s="33"/>
    </row>
    <row r="16866" spans="74:100">
      <c r="BV16866" s="62"/>
      <c r="BW16866" s="62"/>
      <c r="BX16866" s="62"/>
      <c r="BY16866" s="62"/>
      <c r="BZ16866" s="62"/>
      <c r="CA16866" s="62"/>
      <c r="CB16866" s="62"/>
      <c r="CC16866" s="62"/>
      <c r="CD16866" s="62"/>
      <c r="CE16866" s="62"/>
      <c r="CF16866" s="62"/>
      <c r="CL16866" s="35" t="s">
        <v>8307</v>
      </c>
      <c r="CM16866" s="35" t="s">
        <v>217</v>
      </c>
      <c r="CN16866" s="35" t="s">
        <v>217</v>
      </c>
      <c r="CO16866" s="52"/>
      <c r="CP16866" s="52"/>
      <c r="CQ16866" s="52"/>
      <c r="CR16866" s="52"/>
      <c r="CS16866" s="52"/>
      <c r="CT16866" s="52"/>
      <c r="CU16866" s="33"/>
      <c r="CV16866" s="33"/>
    </row>
    <row r="16867" spans="74:100">
      <c r="BV16867" s="62"/>
      <c r="BW16867" s="62"/>
      <c r="BX16867" s="62"/>
      <c r="BY16867" s="62"/>
      <c r="BZ16867" s="62"/>
      <c r="CA16867" s="62"/>
      <c r="CB16867" s="62"/>
      <c r="CC16867" s="62"/>
      <c r="CD16867" s="62"/>
      <c r="CE16867" s="62"/>
      <c r="CF16867" s="62"/>
      <c r="CL16867" s="35" t="s">
        <v>8308</v>
      </c>
      <c r="CM16867" s="35" t="s">
        <v>217</v>
      </c>
      <c r="CN16867" s="35" t="s">
        <v>217</v>
      </c>
      <c r="CO16867" s="52"/>
      <c r="CP16867" s="52"/>
      <c r="CQ16867" s="52"/>
      <c r="CR16867" s="52"/>
      <c r="CS16867" s="52"/>
      <c r="CT16867" s="52"/>
      <c r="CU16867" s="33"/>
      <c r="CV16867" s="33"/>
    </row>
    <row r="16868" spans="74:100">
      <c r="BV16868" s="62"/>
      <c r="BW16868" s="62"/>
      <c r="BX16868" s="62"/>
      <c r="BY16868" s="62"/>
      <c r="BZ16868" s="62"/>
      <c r="CA16868" s="62"/>
      <c r="CB16868" s="62"/>
      <c r="CC16868" s="62"/>
      <c r="CD16868" s="62"/>
      <c r="CE16868" s="62"/>
      <c r="CF16868" s="62"/>
      <c r="CL16868" s="56" t="s">
        <v>17386</v>
      </c>
      <c r="CM16868" s="56" t="s">
        <v>217</v>
      </c>
      <c r="CN16868" s="56" t="s">
        <v>217</v>
      </c>
      <c r="CO16868" s="52"/>
      <c r="CP16868" s="52"/>
      <c r="CQ16868" s="52"/>
      <c r="CR16868" s="52"/>
      <c r="CS16868" s="52"/>
      <c r="CT16868" s="52"/>
      <c r="CU16868" s="33"/>
      <c r="CV16868" s="33"/>
    </row>
    <row r="16869" spans="74:100">
      <c r="BV16869" s="62"/>
      <c r="BW16869" s="62"/>
      <c r="BX16869" s="62"/>
      <c r="BY16869" s="62"/>
      <c r="BZ16869" s="62"/>
      <c r="CA16869" s="62"/>
      <c r="CB16869" s="62"/>
      <c r="CC16869" s="62"/>
      <c r="CD16869" s="62"/>
      <c r="CE16869" s="62"/>
      <c r="CF16869" s="62"/>
      <c r="CL16869" s="35" t="s">
        <v>29194</v>
      </c>
      <c r="CM16869" s="35" t="s">
        <v>217</v>
      </c>
      <c r="CN16869" s="35" t="s">
        <v>217</v>
      </c>
      <c r="CO16869" s="52"/>
      <c r="CP16869" s="52"/>
      <c r="CQ16869" s="52"/>
      <c r="CR16869" s="52"/>
      <c r="CS16869" s="52"/>
      <c r="CT16869" s="52"/>
      <c r="CU16869" s="33"/>
      <c r="CV16869" s="33"/>
    </row>
    <row r="16870" spans="74:100">
      <c r="BV16870" s="62"/>
      <c r="BW16870" s="62"/>
      <c r="BX16870" s="62"/>
      <c r="BY16870" s="62"/>
      <c r="BZ16870" s="62"/>
      <c r="CA16870" s="62"/>
      <c r="CB16870" s="62"/>
      <c r="CC16870" s="62"/>
      <c r="CD16870" s="62"/>
      <c r="CE16870" s="62"/>
      <c r="CF16870" s="62"/>
      <c r="CL16870" s="56" t="s">
        <v>975</v>
      </c>
      <c r="CM16870" s="56" t="s">
        <v>214</v>
      </c>
      <c r="CN16870" s="56" t="s">
        <v>214</v>
      </c>
      <c r="CO16870" s="52"/>
      <c r="CP16870" s="52"/>
      <c r="CQ16870" s="52"/>
      <c r="CR16870" s="52"/>
      <c r="CS16870" s="52"/>
      <c r="CT16870" s="52"/>
      <c r="CU16870" s="33"/>
      <c r="CV16870" s="33"/>
    </row>
    <row r="16871" spans="74:100">
      <c r="BV16871" s="62"/>
      <c r="BW16871" s="62"/>
      <c r="BX16871" s="62"/>
      <c r="BY16871" s="62"/>
      <c r="BZ16871" s="62"/>
      <c r="CA16871" s="62"/>
      <c r="CB16871" s="62"/>
      <c r="CC16871" s="62"/>
      <c r="CD16871" s="62"/>
      <c r="CE16871" s="62"/>
      <c r="CF16871" s="62"/>
      <c r="CL16871" s="35" t="s">
        <v>8279</v>
      </c>
      <c r="CM16871" s="35" t="s">
        <v>217</v>
      </c>
      <c r="CN16871" s="35" t="s">
        <v>217</v>
      </c>
      <c r="CO16871" s="52"/>
      <c r="CP16871" s="52"/>
      <c r="CQ16871" s="52"/>
      <c r="CR16871" s="52"/>
      <c r="CS16871" s="52"/>
      <c r="CT16871" s="52"/>
      <c r="CU16871" s="33"/>
      <c r="CV16871" s="33"/>
    </row>
    <row r="16872" spans="74:100">
      <c r="BV16872" s="62"/>
      <c r="BW16872" s="62"/>
      <c r="BX16872" s="62"/>
      <c r="BY16872" s="62"/>
      <c r="BZ16872" s="62"/>
      <c r="CA16872" s="62"/>
      <c r="CB16872" s="62"/>
      <c r="CC16872" s="62"/>
      <c r="CD16872" s="62"/>
      <c r="CE16872" s="62"/>
      <c r="CF16872" s="62"/>
      <c r="CL16872" s="56" t="s">
        <v>15651</v>
      </c>
      <c r="CM16872" s="56" t="s">
        <v>216</v>
      </c>
      <c r="CN16872" s="56" t="s">
        <v>216</v>
      </c>
      <c r="CO16872" s="52"/>
      <c r="CP16872" s="52"/>
      <c r="CQ16872" s="52"/>
      <c r="CR16872" s="52"/>
      <c r="CS16872" s="52"/>
      <c r="CT16872" s="52"/>
      <c r="CU16872" s="33"/>
      <c r="CV16872" s="33"/>
    </row>
    <row r="16873" spans="74:100">
      <c r="BV16873" s="62"/>
      <c r="BW16873" s="62"/>
      <c r="BX16873" s="62"/>
      <c r="BY16873" s="62"/>
      <c r="BZ16873" s="62"/>
      <c r="CA16873" s="62"/>
      <c r="CB16873" s="62"/>
      <c r="CC16873" s="62"/>
      <c r="CD16873" s="62"/>
      <c r="CE16873" s="62"/>
      <c r="CF16873" s="62"/>
      <c r="CL16873" s="35" t="s">
        <v>8265</v>
      </c>
      <c r="CM16873" s="35" t="s">
        <v>217</v>
      </c>
      <c r="CN16873" s="35" t="s">
        <v>217</v>
      </c>
      <c r="CO16873" s="52"/>
      <c r="CP16873" s="52"/>
      <c r="CQ16873" s="52"/>
      <c r="CR16873" s="52"/>
      <c r="CS16873" s="52"/>
      <c r="CT16873" s="52"/>
      <c r="CU16873" s="33"/>
      <c r="CV16873" s="33"/>
    </row>
    <row r="16874" spans="74:100">
      <c r="BV16874" s="62"/>
      <c r="BW16874" s="62"/>
      <c r="BX16874" s="62"/>
      <c r="BY16874" s="62"/>
      <c r="BZ16874" s="62"/>
      <c r="CA16874" s="62"/>
      <c r="CB16874" s="62"/>
      <c r="CC16874" s="62"/>
      <c r="CD16874" s="62"/>
      <c r="CE16874" s="62"/>
      <c r="CF16874" s="62"/>
      <c r="CL16874" s="56" t="s">
        <v>25289</v>
      </c>
      <c r="CM16874" s="56" t="s">
        <v>217</v>
      </c>
      <c r="CN16874" s="56" t="s">
        <v>217</v>
      </c>
      <c r="CO16874" s="52"/>
      <c r="CP16874" s="52"/>
      <c r="CQ16874" s="52"/>
      <c r="CR16874" s="52"/>
      <c r="CS16874" s="52"/>
      <c r="CT16874" s="52"/>
      <c r="CU16874" s="33"/>
      <c r="CV16874" s="33"/>
    </row>
    <row r="16875" spans="74:100">
      <c r="BV16875" s="62"/>
      <c r="BW16875" s="62"/>
      <c r="BX16875" s="62"/>
      <c r="BY16875" s="62"/>
      <c r="BZ16875" s="62"/>
      <c r="CA16875" s="62"/>
      <c r="CB16875" s="62"/>
      <c r="CC16875" s="62"/>
      <c r="CD16875" s="62"/>
      <c r="CE16875" s="62"/>
      <c r="CF16875" s="62"/>
      <c r="CL16875" s="56" t="s">
        <v>25290</v>
      </c>
      <c r="CM16875" s="56" t="s">
        <v>217</v>
      </c>
      <c r="CN16875" s="56" t="s">
        <v>217</v>
      </c>
      <c r="CO16875" s="52"/>
      <c r="CP16875" s="52"/>
      <c r="CQ16875" s="52"/>
      <c r="CR16875" s="52"/>
      <c r="CS16875" s="52"/>
      <c r="CT16875" s="52"/>
      <c r="CU16875" s="33"/>
      <c r="CV16875" s="33"/>
    </row>
    <row r="16876" spans="74:100">
      <c r="BV16876" s="62"/>
      <c r="BW16876" s="62"/>
      <c r="BX16876" s="62"/>
      <c r="BY16876" s="62"/>
      <c r="BZ16876" s="62"/>
      <c r="CA16876" s="62"/>
      <c r="CB16876" s="62"/>
      <c r="CC16876" s="62"/>
      <c r="CD16876" s="62"/>
      <c r="CE16876" s="62"/>
      <c r="CF16876" s="62"/>
      <c r="CL16876" s="56" t="s">
        <v>8283</v>
      </c>
      <c r="CM16876" s="56" t="s">
        <v>217</v>
      </c>
      <c r="CN16876" s="56" t="s">
        <v>217</v>
      </c>
      <c r="CO16876" s="52"/>
      <c r="CP16876" s="52"/>
      <c r="CQ16876" s="52"/>
      <c r="CR16876" s="52"/>
      <c r="CS16876" s="52"/>
      <c r="CT16876" s="52"/>
      <c r="CU16876" s="33"/>
      <c r="CV16876" s="33"/>
    </row>
    <row r="16877" spans="74:100">
      <c r="BV16877" s="62"/>
      <c r="BW16877" s="62"/>
      <c r="BX16877" s="62"/>
      <c r="BY16877" s="62"/>
      <c r="BZ16877" s="62"/>
      <c r="CA16877" s="62"/>
      <c r="CB16877" s="62"/>
      <c r="CC16877" s="62"/>
      <c r="CD16877" s="62"/>
      <c r="CE16877" s="62"/>
      <c r="CF16877" s="62"/>
      <c r="CL16877" s="56" t="s">
        <v>25291</v>
      </c>
      <c r="CM16877" s="56" t="s">
        <v>217</v>
      </c>
      <c r="CN16877" s="56" t="s">
        <v>217</v>
      </c>
      <c r="CO16877" s="52"/>
      <c r="CP16877" s="52"/>
      <c r="CQ16877" s="52"/>
      <c r="CR16877" s="52"/>
      <c r="CS16877" s="52"/>
      <c r="CT16877" s="52"/>
      <c r="CU16877" s="33"/>
      <c r="CV16877" s="33"/>
    </row>
    <row r="16878" spans="74:100">
      <c r="BV16878" s="62"/>
      <c r="BW16878" s="62"/>
      <c r="BX16878" s="62"/>
      <c r="BY16878" s="62"/>
      <c r="BZ16878" s="62"/>
      <c r="CA16878" s="62"/>
      <c r="CB16878" s="62"/>
      <c r="CC16878" s="62"/>
      <c r="CD16878" s="62"/>
      <c r="CE16878" s="62"/>
      <c r="CF16878" s="62"/>
      <c r="CL16878" s="56" t="s">
        <v>25292</v>
      </c>
      <c r="CM16878" s="56" t="s">
        <v>217</v>
      </c>
      <c r="CN16878" s="56" t="s">
        <v>217</v>
      </c>
      <c r="CO16878" s="52"/>
      <c r="CP16878" s="52"/>
      <c r="CQ16878" s="52"/>
      <c r="CR16878" s="52"/>
      <c r="CS16878" s="52"/>
      <c r="CT16878" s="52"/>
      <c r="CU16878" s="33"/>
      <c r="CV16878" s="33"/>
    </row>
    <row r="16879" spans="74:100">
      <c r="BV16879" s="62"/>
      <c r="BW16879" s="62"/>
      <c r="BX16879" s="62"/>
      <c r="BY16879" s="62"/>
      <c r="BZ16879" s="62"/>
      <c r="CA16879" s="62"/>
      <c r="CB16879" s="62"/>
      <c r="CC16879" s="62"/>
      <c r="CD16879" s="62"/>
      <c r="CE16879" s="62"/>
      <c r="CF16879" s="62"/>
      <c r="CL16879" s="56" t="s">
        <v>23606</v>
      </c>
      <c r="CM16879" s="56" t="s">
        <v>217</v>
      </c>
      <c r="CN16879" s="56" t="s">
        <v>217</v>
      </c>
      <c r="CO16879" s="52"/>
      <c r="CP16879" s="52"/>
      <c r="CQ16879" s="52"/>
      <c r="CR16879" s="52"/>
      <c r="CS16879" s="52"/>
      <c r="CT16879" s="52"/>
      <c r="CU16879" s="33"/>
      <c r="CV16879" s="33"/>
    </row>
    <row r="16880" spans="74:100">
      <c r="BV16880" s="62"/>
      <c r="BW16880" s="62"/>
      <c r="BX16880" s="62"/>
      <c r="BY16880" s="62"/>
      <c r="BZ16880" s="62"/>
      <c r="CA16880" s="62"/>
      <c r="CB16880" s="62"/>
      <c r="CC16880" s="62"/>
      <c r="CD16880" s="62"/>
      <c r="CE16880" s="62"/>
      <c r="CF16880" s="62"/>
      <c r="CL16880" s="56" t="s">
        <v>976</v>
      </c>
      <c r="CM16880" s="56" t="s">
        <v>216</v>
      </c>
      <c r="CN16880" s="56" t="s">
        <v>216</v>
      </c>
      <c r="CO16880" s="52"/>
      <c r="CP16880" s="52"/>
      <c r="CQ16880" s="52"/>
      <c r="CR16880" s="52"/>
      <c r="CS16880" s="52"/>
      <c r="CT16880" s="52"/>
      <c r="CU16880" s="33"/>
      <c r="CV16880" s="33"/>
    </row>
    <row r="16881" spans="74:100">
      <c r="BV16881" s="62"/>
      <c r="BW16881" s="62"/>
      <c r="BX16881" s="62"/>
      <c r="BY16881" s="62"/>
      <c r="BZ16881" s="62"/>
      <c r="CA16881" s="62"/>
      <c r="CB16881" s="62"/>
      <c r="CC16881" s="62"/>
      <c r="CD16881" s="62"/>
      <c r="CE16881" s="62"/>
      <c r="CF16881" s="62"/>
      <c r="CL16881" s="35" t="s">
        <v>8260</v>
      </c>
      <c r="CM16881" s="35" t="s">
        <v>217</v>
      </c>
      <c r="CN16881" s="35" t="s">
        <v>217</v>
      </c>
      <c r="CO16881" s="52"/>
      <c r="CP16881" s="52"/>
      <c r="CQ16881" s="52"/>
      <c r="CR16881" s="52"/>
      <c r="CS16881" s="52"/>
      <c r="CT16881" s="52"/>
      <c r="CU16881" s="33"/>
      <c r="CV16881" s="33"/>
    </row>
    <row r="16882" spans="74:100">
      <c r="BV16882" s="62"/>
      <c r="BW16882" s="62"/>
      <c r="BX16882" s="62"/>
      <c r="BY16882" s="62"/>
      <c r="BZ16882" s="62"/>
      <c r="CA16882" s="62"/>
      <c r="CB16882" s="62"/>
      <c r="CC16882" s="62"/>
      <c r="CD16882" s="62"/>
      <c r="CE16882" s="62"/>
      <c r="CF16882" s="62"/>
      <c r="CL16882" s="56" t="s">
        <v>8261</v>
      </c>
      <c r="CM16882" s="56" t="s">
        <v>216</v>
      </c>
      <c r="CN16882" s="56" t="s">
        <v>216</v>
      </c>
      <c r="CO16882" s="52"/>
      <c r="CP16882" s="52"/>
      <c r="CQ16882" s="52"/>
      <c r="CR16882" s="52"/>
      <c r="CS16882" s="52"/>
      <c r="CT16882" s="52"/>
      <c r="CU16882" s="33"/>
      <c r="CV16882" s="33"/>
    </row>
    <row r="16883" spans="74:100">
      <c r="BV16883" s="62"/>
      <c r="BW16883" s="62"/>
      <c r="BX16883" s="62"/>
      <c r="BY16883" s="62"/>
      <c r="BZ16883" s="62"/>
      <c r="CA16883" s="62"/>
      <c r="CB16883" s="62"/>
      <c r="CC16883" s="62"/>
      <c r="CD16883" s="62"/>
      <c r="CE16883" s="62"/>
      <c r="CF16883" s="62"/>
      <c r="CL16883" s="35" t="s">
        <v>8289</v>
      </c>
      <c r="CM16883" s="35" t="s">
        <v>217</v>
      </c>
      <c r="CN16883" s="35" t="s">
        <v>217</v>
      </c>
      <c r="CO16883" s="52"/>
      <c r="CP16883" s="52"/>
      <c r="CQ16883" s="52"/>
      <c r="CR16883" s="52"/>
      <c r="CS16883" s="52"/>
      <c r="CT16883" s="52"/>
      <c r="CU16883" s="33"/>
      <c r="CV16883" s="33"/>
    </row>
    <row r="16884" spans="74:100">
      <c r="BV16884" s="62"/>
      <c r="BW16884" s="62"/>
      <c r="BX16884" s="62"/>
      <c r="BY16884" s="62"/>
      <c r="BZ16884" s="62"/>
      <c r="CA16884" s="62"/>
      <c r="CB16884" s="62"/>
      <c r="CC16884" s="62"/>
      <c r="CD16884" s="62"/>
      <c r="CE16884" s="62"/>
      <c r="CF16884" s="62"/>
      <c r="CL16884" s="56" t="s">
        <v>8293</v>
      </c>
      <c r="CM16884" s="56" t="s">
        <v>217</v>
      </c>
      <c r="CN16884" s="56" t="s">
        <v>217</v>
      </c>
      <c r="CO16884" s="52"/>
      <c r="CP16884" s="52"/>
      <c r="CQ16884" s="52"/>
      <c r="CR16884" s="52"/>
      <c r="CS16884" s="52"/>
      <c r="CT16884" s="52"/>
      <c r="CU16884" s="33"/>
      <c r="CV16884" s="33"/>
    </row>
    <row r="16885" spans="74:100">
      <c r="BV16885" s="62"/>
      <c r="BW16885" s="62"/>
      <c r="BX16885" s="62"/>
      <c r="BY16885" s="62"/>
      <c r="BZ16885" s="62"/>
      <c r="CA16885" s="62"/>
      <c r="CB16885" s="62"/>
      <c r="CC16885" s="62"/>
      <c r="CD16885" s="62"/>
      <c r="CE16885" s="62"/>
      <c r="CF16885" s="62"/>
      <c r="CL16885" s="56" t="s">
        <v>8313</v>
      </c>
      <c r="CM16885" s="56" t="s">
        <v>217</v>
      </c>
      <c r="CN16885" s="56" t="s">
        <v>217</v>
      </c>
      <c r="CO16885" s="52"/>
      <c r="CP16885" s="52"/>
      <c r="CQ16885" s="52"/>
      <c r="CR16885" s="52"/>
      <c r="CS16885" s="52"/>
      <c r="CT16885" s="52"/>
      <c r="CU16885" s="33"/>
      <c r="CV16885" s="33"/>
    </row>
    <row r="16886" spans="74:100">
      <c r="BV16886" s="62"/>
      <c r="BW16886" s="62"/>
      <c r="BX16886" s="62"/>
      <c r="BY16886" s="62"/>
      <c r="BZ16886" s="62"/>
      <c r="CA16886" s="62"/>
      <c r="CB16886" s="62"/>
      <c r="CC16886" s="62"/>
      <c r="CD16886" s="62"/>
      <c r="CE16886" s="62"/>
      <c r="CF16886" s="62"/>
      <c r="CL16886" s="35" t="s">
        <v>8297</v>
      </c>
      <c r="CM16886" s="35" t="s">
        <v>217</v>
      </c>
      <c r="CN16886" s="35" t="s">
        <v>217</v>
      </c>
      <c r="CO16886" s="52"/>
      <c r="CP16886" s="52"/>
      <c r="CQ16886" s="52"/>
      <c r="CR16886" s="52"/>
      <c r="CS16886" s="52"/>
      <c r="CT16886" s="52"/>
      <c r="CU16886" s="33"/>
      <c r="CV16886" s="33"/>
    </row>
    <row r="16887" spans="74:100">
      <c r="BV16887" s="62"/>
      <c r="BW16887" s="62"/>
      <c r="BX16887" s="62"/>
      <c r="BY16887" s="62"/>
      <c r="BZ16887" s="62"/>
      <c r="CA16887" s="62"/>
      <c r="CB16887" s="62"/>
      <c r="CC16887" s="62"/>
      <c r="CD16887" s="62"/>
      <c r="CE16887" s="62"/>
      <c r="CF16887" s="62"/>
      <c r="CL16887" s="35" t="s">
        <v>8298</v>
      </c>
      <c r="CM16887" s="35" t="s">
        <v>217</v>
      </c>
      <c r="CN16887" s="35" t="s">
        <v>217</v>
      </c>
      <c r="CO16887" s="52"/>
      <c r="CP16887" s="52"/>
      <c r="CQ16887" s="52"/>
      <c r="CR16887" s="52"/>
      <c r="CS16887" s="52"/>
      <c r="CT16887" s="52"/>
      <c r="CU16887" s="33"/>
      <c r="CV16887" s="33"/>
    </row>
    <row r="16888" spans="74:100">
      <c r="BV16888" s="62"/>
      <c r="BW16888" s="62"/>
      <c r="BX16888" s="62"/>
      <c r="BY16888" s="62"/>
      <c r="BZ16888" s="62"/>
      <c r="CA16888" s="62"/>
      <c r="CB16888" s="62"/>
      <c r="CC16888" s="62"/>
      <c r="CD16888" s="62"/>
      <c r="CE16888" s="62"/>
      <c r="CF16888" s="62"/>
      <c r="CL16888" s="35" t="s">
        <v>8299</v>
      </c>
      <c r="CM16888" s="35" t="s">
        <v>217</v>
      </c>
      <c r="CN16888" s="35" t="s">
        <v>217</v>
      </c>
      <c r="CO16888" s="52"/>
      <c r="CP16888" s="52"/>
      <c r="CQ16888" s="52"/>
      <c r="CR16888" s="52"/>
      <c r="CS16888" s="52"/>
      <c r="CT16888" s="52"/>
      <c r="CU16888" s="33"/>
      <c r="CV16888" s="33"/>
    </row>
    <row r="16889" spans="74:100">
      <c r="BV16889" s="62"/>
      <c r="BW16889" s="62"/>
      <c r="BX16889" s="62"/>
      <c r="BY16889" s="62"/>
      <c r="BZ16889" s="62"/>
      <c r="CA16889" s="62"/>
      <c r="CB16889" s="62"/>
      <c r="CC16889" s="62"/>
      <c r="CD16889" s="62"/>
      <c r="CE16889" s="62"/>
      <c r="CF16889" s="62"/>
      <c r="CL16889" s="35" t="s">
        <v>8294</v>
      </c>
      <c r="CM16889" s="35" t="s">
        <v>217</v>
      </c>
      <c r="CN16889" s="35" t="s">
        <v>217</v>
      </c>
      <c r="CO16889" s="52"/>
      <c r="CP16889" s="52"/>
      <c r="CQ16889" s="52"/>
      <c r="CR16889" s="52"/>
      <c r="CS16889" s="52"/>
      <c r="CT16889" s="52"/>
      <c r="CU16889" s="33"/>
      <c r="CV16889" s="33"/>
    </row>
    <row r="16890" spans="74:100">
      <c r="BV16890" s="62"/>
      <c r="BW16890" s="62"/>
      <c r="BX16890" s="62"/>
      <c r="BY16890" s="62"/>
      <c r="BZ16890" s="62"/>
      <c r="CA16890" s="62"/>
      <c r="CB16890" s="62"/>
      <c r="CC16890" s="62"/>
      <c r="CD16890" s="62"/>
      <c r="CE16890" s="62"/>
      <c r="CF16890" s="62"/>
      <c r="CL16890" s="35" t="s">
        <v>8314</v>
      </c>
      <c r="CM16890" s="35" t="s">
        <v>217</v>
      </c>
      <c r="CN16890" s="35" t="s">
        <v>217</v>
      </c>
      <c r="CO16890" s="52"/>
      <c r="CP16890" s="52"/>
      <c r="CQ16890" s="52"/>
      <c r="CR16890" s="52"/>
      <c r="CS16890" s="52"/>
      <c r="CT16890" s="52"/>
      <c r="CU16890" s="33"/>
      <c r="CV16890" s="33"/>
    </row>
    <row r="16891" spans="74:100">
      <c r="BV16891" s="62"/>
      <c r="BW16891" s="62"/>
      <c r="BX16891" s="62"/>
      <c r="BY16891" s="62"/>
      <c r="BZ16891" s="62"/>
      <c r="CA16891" s="62"/>
      <c r="CB16891" s="62"/>
      <c r="CC16891" s="62"/>
      <c r="CD16891" s="62"/>
      <c r="CE16891" s="62"/>
      <c r="CF16891" s="62"/>
      <c r="CL16891" s="56" t="s">
        <v>8284</v>
      </c>
      <c r="CM16891" s="56" t="s">
        <v>217</v>
      </c>
      <c r="CN16891" s="56" t="s">
        <v>217</v>
      </c>
      <c r="CO16891" s="52"/>
      <c r="CP16891" s="52"/>
      <c r="CQ16891" s="52"/>
      <c r="CR16891" s="52"/>
      <c r="CS16891" s="52"/>
      <c r="CT16891" s="52"/>
      <c r="CU16891" s="33"/>
      <c r="CV16891" s="33"/>
    </row>
    <row r="16892" spans="74:100">
      <c r="BV16892" s="62"/>
      <c r="BW16892" s="62"/>
      <c r="BX16892" s="62"/>
      <c r="BY16892" s="62"/>
      <c r="BZ16892" s="62"/>
      <c r="CA16892" s="62"/>
      <c r="CB16892" s="62"/>
      <c r="CC16892" s="62"/>
      <c r="CD16892" s="62"/>
      <c r="CE16892" s="62"/>
      <c r="CF16892" s="62"/>
      <c r="CL16892" s="56" t="s">
        <v>979</v>
      </c>
      <c r="CM16892" s="56" t="s">
        <v>217</v>
      </c>
      <c r="CN16892" s="56" t="s">
        <v>217</v>
      </c>
      <c r="CO16892" s="52"/>
      <c r="CP16892" s="52"/>
      <c r="CQ16892" s="52"/>
      <c r="CR16892" s="52"/>
      <c r="CS16892" s="52"/>
      <c r="CT16892" s="52"/>
      <c r="CU16892" s="33"/>
      <c r="CV16892" s="33"/>
    </row>
    <row r="16893" spans="74:100">
      <c r="BV16893" s="62"/>
      <c r="BW16893" s="62"/>
      <c r="BX16893" s="62"/>
      <c r="BY16893" s="62"/>
      <c r="BZ16893" s="62"/>
      <c r="CA16893" s="62"/>
      <c r="CB16893" s="62"/>
      <c r="CC16893" s="62"/>
      <c r="CD16893" s="62"/>
      <c r="CE16893" s="62"/>
      <c r="CF16893" s="62"/>
      <c r="CL16893" s="56" t="s">
        <v>8285</v>
      </c>
      <c r="CM16893" s="56" t="s">
        <v>217</v>
      </c>
      <c r="CN16893" s="56" t="s">
        <v>217</v>
      </c>
      <c r="CO16893" s="52"/>
      <c r="CP16893" s="52"/>
      <c r="CQ16893" s="52"/>
      <c r="CR16893" s="52"/>
      <c r="CS16893" s="52"/>
      <c r="CT16893" s="52"/>
      <c r="CU16893" s="33"/>
      <c r="CV16893" s="33"/>
    </row>
    <row r="16894" spans="74:100">
      <c r="BV16894" s="62"/>
      <c r="BW16894" s="62"/>
      <c r="BX16894" s="62"/>
      <c r="BY16894" s="62"/>
      <c r="BZ16894" s="62"/>
      <c r="CA16894" s="62"/>
      <c r="CB16894" s="62"/>
      <c r="CC16894" s="62"/>
      <c r="CD16894" s="62"/>
      <c r="CE16894" s="62"/>
      <c r="CF16894" s="62"/>
      <c r="CL16894" s="56" t="s">
        <v>8262</v>
      </c>
      <c r="CM16894" s="56" t="s">
        <v>216</v>
      </c>
      <c r="CN16894" s="56" t="s">
        <v>216</v>
      </c>
      <c r="CO16894" s="52"/>
      <c r="CP16894" s="52"/>
      <c r="CQ16894" s="52"/>
      <c r="CR16894" s="52"/>
      <c r="CS16894" s="52"/>
      <c r="CT16894" s="52"/>
      <c r="CU16894" s="33"/>
      <c r="CV16894" s="33"/>
    </row>
    <row r="16895" spans="74:100">
      <c r="BV16895" s="62"/>
      <c r="BW16895" s="62"/>
      <c r="BX16895" s="62"/>
      <c r="BY16895" s="62"/>
      <c r="BZ16895" s="62"/>
      <c r="CA16895" s="62"/>
      <c r="CB16895" s="62"/>
      <c r="CC16895" s="62"/>
      <c r="CD16895" s="62"/>
      <c r="CE16895" s="62"/>
      <c r="CF16895" s="62"/>
      <c r="CL16895" s="35" t="s">
        <v>8309</v>
      </c>
      <c r="CM16895" s="35" t="s">
        <v>217</v>
      </c>
      <c r="CN16895" s="35" t="s">
        <v>217</v>
      </c>
      <c r="CO16895" s="52"/>
      <c r="CP16895" s="52"/>
      <c r="CQ16895" s="52"/>
      <c r="CR16895" s="52"/>
      <c r="CS16895" s="52"/>
      <c r="CT16895" s="52"/>
      <c r="CU16895" s="33"/>
      <c r="CV16895" s="33"/>
    </row>
    <row r="16896" spans="74:100">
      <c r="BV16896" s="62"/>
      <c r="BW16896" s="62"/>
      <c r="BX16896" s="62"/>
      <c r="BY16896" s="62"/>
      <c r="BZ16896" s="62"/>
      <c r="CA16896" s="62"/>
      <c r="CB16896" s="62"/>
      <c r="CC16896" s="62"/>
      <c r="CD16896" s="62"/>
      <c r="CE16896" s="62"/>
      <c r="CF16896" s="62"/>
      <c r="CL16896" s="56" t="s">
        <v>25293</v>
      </c>
      <c r="CM16896" s="56" t="s">
        <v>217</v>
      </c>
      <c r="CN16896" s="56" t="s">
        <v>217</v>
      </c>
      <c r="CO16896" s="52"/>
      <c r="CP16896" s="52"/>
      <c r="CQ16896" s="52"/>
      <c r="CR16896" s="52"/>
      <c r="CS16896" s="52"/>
      <c r="CT16896" s="52"/>
      <c r="CU16896" s="33"/>
      <c r="CV16896" s="33"/>
    </row>
    <row r="16897" spans="74:100">
      <c r="BV16897" s="62"/>
      <c r="BW16897" s="62"/>
      <c r="BX16897" s="62"/>
      <c r="BY16897" s="62"/>
      <c r="BZ16897" s="62"/>
      <c r="CA16897" s="62"/>
      <c r="CB16897" s="62"/>
      <c r="CC16897" s="62"/>
      <c r="CD16897" s="62"/>
      <c r="CE16897" s="62"/>
      <c r="CF16897" s="62"/>
      <c r="CL16897" s="56" t="s">
        <v>8305</v>
      </c>
      <c r="CM16897" s="56" t="s">
        <v>216</v>
      </c>
      <c r="CN16897" s="56" t="s">
        <v>216</v>
      </c>
      <c r="CO16897" s="52"/>
      <c r="CP16897" s="52"/>
      <c r="CQ16897" s="52"/>
      <c r="CR16897" s="52"/>
      <c r="CS16897" s="52"/>
      <c r="CT16897" s="52"/>
      <c r="CU16897" s="33"/>
      <c r="CV16897" s="33"/>
    </row>
    <row r="16898" spans="74:100">
      <c r="BV16898" s="62"/>
      <c r="BW16898" s="62"/>
      <c r="BX16898" s="62"/>
      <c r="BY16898" s="62"/>
      <c r="BZ16898" s="62"/>
      <c r="CA16898" s="62"/>
      <c r="CB16898" s="62"/>
      <c r="CC16898" s="62"/>
      <c r="CD16898" s="62"/>
      <c r="CE16898" s="62"/>
      <c r="CF16898" s="62"/>
      <c r="CL16898" s="56" t="s">
        <v>980</v>
      </c>
      <c r="CM16898" s="56" t="s">
        <v>215</v>
      </c>
      <c r="CN16898" s="56" t="s">
        <v>215</v>
      </c>
      <c r="CO16898" s="52"/>
      <c r="CP16898" s="52"/>
      <c r="CQ16898" s="52"/>
      <c r="CR16898" s="52"/>
      <c r="CS16898" s="52"/>
      <c r="CT16898" s="52"/>
      <c r="CU16898" s="33"/>
      <c r="CV16898" s="33"/>
    </row>
    <row r="16899" spans="74:100">
      <c r="BV16899" s="62"/>
      <c r="BW16899" s="62"/>
      <c r="BX16899" s="62"/>
      <c r="BY16899" s="62"/>
      <c r="BZ16899" s="62"/>
      <c r="CA16899" s="62"/>
      <c r="CB16899" s="62"/>
      <c r="CC16899" s="62"/>
      <c r="CD16899" s="62"/>
      <c r="CE16899" s="62"/>
      <c r="CF16899" s="62"/>
      <c r="CL16899" s="56" t="s">
        <v>980</v>
      </c>
      <c r="CM16899" s="56" t="s">
        <v>214</v>
      </c>
      <c r="CN16899" s="56" t="s">
        <v>214</v>
      </c>
      <c r="CO16899" s="52"/>
      <c r="CP16899" s="52"/>
      <c r="CQ16899" s="52"/>
      <c r="CR16899" s="52"/>
      <c r="CS16899" s="52"/>
      <c r="CT16899" s="52"/>
      <c r="CU16899" s="33"/>
      <c r="CV16899" s="33"/>
    </row>
    <row r="16900" spans="74:100">
      <c r="BV16900" s="62"/>
      <c r="BW16900" s="62"/>
      <c r="BX16900" s="62"/>
      <c r="BY16900" s="62"/>
      <c r="BZ16900" s="62"/>
      <c r="CA16900" s="62"/>
      <c r="CB16900" s="62"/>
      <c r="CC16900" s="62"/>
      <c r="CD16900" s="62"/>
      <c r="CE16900" s="62"/>
      <c r="CF16900" s="62"/>
      <c r="CL16900" s="56" t="s">
        <v>980</v>
      </c>
      <c r="CM16900" s="56" t="s">
        <v>216</v>
      </c>
      <c r="CN16900" s="56" t="s">
        <v>216</v>
      </c>
      <c r="CO16900" s="52"/>
      <c r="CP16900" s="52"/>
      <c r="CQ16900" s="52"/>
      <c r="CR16900" s="52"/>
      <c r="CS16900" s="52"/>
      <c r="CT16900" s="52"/>
      <c r="CU16900" s="33"/>
      <c r="CV16900" s="33"/>
    </row>
    <row r="16901" spans="74:100">
      <c r="BV16901" s="62"/>
      <c r="BW16901" s="62"/>
      <c r="BX16901" s="62"/>
      <c r="BY16901" s="62"/>
      <c r="BZ16901" s="62"/>
      <c r="CA16901" s="62"/>
      <c r="CB16901" s="62"/>
      <c r="CC16901" s="62"/>
      <c r="CD16901" s="62"/>
      <c r="CE16901" s="62"/>
      <c r="CF16901" s="62"/>
      <c r="CL16901" s="56" t="s">
        <v>8306</v>
      </c>
      <c r="CM16901" s="56" t="s">
        <v>216</v>
      </c>
      <c r="CN16901" s="56" t="s">
        <v>216</v>
      </c>
      <c r="CO16901" s="52"/>
      <c r="CP16901" s="52"/>
      <c r="CQ16901" s="52"/>
      <c r="CR16901" s="52"/>
      <c r="CS16901" s="52"/>
      <c r="CT16901" s="52"/>
      <c r="CU16901" s="33"/>
      <c r="CV16901" s="33"/>
    </row>
    <row r="16902" spans="74:100">
      <c r="BV16902" s="62"/>
      <c r="BW16902" s="62"/>
      <c r="BX16902" s="62"/>
      <c r="BY16902" s="62"/>
      <c r="BZ16902" s="62"/>
      <c r="CA16902" s="62"/>
      <c r="CB16902" s="62"/>
      <c r="CC16902" s="62"/>
      <c r="CD16902" s="62"/>
      <c r="CE16902" s="62"/>
      <c r="CF16902" s="62"/>
      <c r="CL16902" s="56" t="s">
        <v>3627</v>
      </c>
      <c r="CM16902" s="56" t="s">
        <v>214</v>
      </c>
      <c r="CN16902" s="56" t="s">
        <v>214</v>
      </c>
      <c r="CO16902" s="52"/>
      <c r="CP16902" s="52"/>
      <c r="CQ16902" s="52"/>
      <c r="CR16902" s="52"/>
      <c r="CS16902" s="52"/>
      <c r="CT16902" s="52"/>
      <c r="CU16902" s="33"/>
      <c r="CV16902" s="33"/>
    </row>
    <row r="16903" spans="74:100">
      <c r="BV16903" s="62"/>
      <c r="BW16903" s="62"/>
      <c r="BX16903" s="62"/>
      <c r="BY16903" s="62"/>
      <c r="BZ16903" s="62"/>
      <c r="CA16903" s="62"/>
      <c r="CB16903" s="62"/>
      <c r="CC16903" s="62"/>
      <c r="CD16903" s="62"/>
      <c r="CE16903" s="62"/>
      <c r="CF16903" s="62"/>
      <c r="CL16903" s="56" t="s">
        <v>8277</v>
      </c>
      <c r="CM16903" s="56" t="s">
        <v>214</v>
      </c>
      <c r="CN16903" s="56" t="s">
        <v>214</v>
      </c>
      <c r="CO16903" s="52"/>
      <c r="CP16903" s="52"/>
      <c r="CQ16903" s="52"/>
      <c r="CR16903" s="52"/>
      <c r="CS16903" s="52"/>
      <c r="CT16903" s="52"/>
      <c r="CU16903" s="33"/>
      <c r="CV16903" s="33"/>
    </row>
    <row r="16904" spans="74:100">
      <c r="BV16904" s="62"/>
      <c r="BW16904" s="62"/>
      <c r="BX16904" s="62"/>
      <c r="BY16904" s="62"/>
      <c r="BZ16904" s="62"/>
      <c r="CA16904" s="62"/>
      <c r="CB16904" s="62"/>
      <c r="CC16904" s="62"/>
      <c r="CD16904" s="62"/>
      <c r="CE16904" s="62"/>
      <c r="CF16904" s="62"/>
      <c r="CL16904" s="56" t="s">
        <v>981</v>
      </c>
      <c r="CM16904" s="56" t="s">
        <v>217</v>
      </c>
      <c r="CN16904" s="56" t="s">
        <v>217</v>
      </c>
      <c r="CO16904" s="52"/>
      <c r="CP16904" s="52"/>
      <c r="CQ16904" s="52"/>
      <c r="CR16904" s="52"/>
      <c r="CS16904" s="52"/>
      <c r="CT16904" s="52"/>
      <c r="CU16904" s="33"/>
      <c r="CV16904" s="33"/>
    </row>
    <row r="16905" spans="74:100">
      <c r="BV16905" s="62"/>
      <c r="BW16905" s="62"/>
      <c r="BX16905" s="62"/>
      <c r="BY16905" s="62"/>
      <c r="BZ16905" s="62"/>
      <c r="CA16905" s="62"/>
      <c r="CB16905" s="62"/>
      <c r="CC16905" s="62"/>
      <c r="CD16905" s="62"/>
      <c r="CE16905" s="62"/>
      <c r="CF16905" s="62"/>
      <c r="CL16905" s="35" t="s">
        <v>8280</v>
      </c>
      <c r="CM16905" s="35" t="s">
        <v>217</v>
      </c>
      <c r="CN16905" s="35" t="s">
        <v>217</v>
      </c>
      <c r="CO16905" s="52"/>
      <c r="CP16905" s="52"/>
      <c r="CQ16905" s="52"/>
      <c r="CR16905" s="52"/>
      <c r="CS16905" s="52"/>
      <c r="CT16905" s="52"/>
      <c r="CU16905" s="33"/>
      <c r="CV16905" s="33"/>
    </row>
    <row r="16906" spans="74:100">
      <c r="BV16906" s="62"/>
      <c r="BW16906" s="62"/>
      <c r="BX16906" s="62"/>
      <c r="BY16906" s="62"/>
      <c r="BZ16906" s="62"/>
      <c r="CA16906" s="62"/>
      <c r="CB16906" s="62"/>
      <c r="CC16906" s="62"/>
      <c r="CD16906" s="62"/>
      <c r="CE16906" s="62"/>
      <c r="CF16906" s="62"/>
      <c r="CL16906" s="35" t="s">
        <v>8281</v>
      </c>
      <c r="CM16906" s="35" t="s">
        <v>217</v>
      </c>
      <c r="CN16906" s="35" t="s">
        <v>217</v>
      </c>
      <c r="CO16906" s="52"/>
      <c r="CP16906" s="52"/>
      <c r="CQ16906" s="52"/>
      <c r="CR16906" s="52"/>
      <c r="CS16906" s="52"/>
      <c r="CT16906" s="52"/>
      <c r="CU16906" s="33"/>
      <c r="CV16906" s="33"/>
    </row>
    <row r="16907" spans="74:100">
      <c r="BV16907" s="62"/>
      <c r="BW16907" s="62"/>
      <c r="BX16907" s="62"/>
      <c r="BY16907" s="62"/>
      <c r="BZ16907" s="62"/>
      <c r="CA16907" s="62"/>
      <c r="CB16907" s="62"/>
      <c r="CC16907" s="62"/>
      <c r="CD16907" s="62"/>
      <c r="CE16907" s="62"/>
      <c r="CF16907" s="62"/>
      <c r="CL16907" s="35" t="s">
        <v>8282</v>
      </c>
      <c r="CM16907" s="35" t="s">
        <v>217</v>
      </c>
      <c r="CN16907" s="35" t="s">
        <v>217</v>
      </c>
      <c r="CO16907" s="52"/>
      <c r="CP16907" s="52"/>
      <c r="CQ16907" s="52"/>
      <c r="CR16907" s="52"/>
      <c r="CS16907" s="52"/>
      <c r="CT16907" s="52"/>
      <c r="CU16907" s="33"/>
      <c r="CV16907" s="33"/>
    </row>
    <row r="16908" spans="74:100">
      <c r="BV16908" s="62"/>
      <c r="BW16908" s="62"/>
      <c r="BX16908" s="62"/>
      <c r="BY16908" s="62"/>
      <c r="BZ16908" s="62"/>
      <c r="CA16908" s="62"/>
      <c r="CB16908" s="62"/>
      <c r="CC16908" s="62"/>
      <c r="CD16908" s="62"/>
      <c r="CE16908" s="62"/>
      <c r="CF16908" s="62"/>
      <c r="CL16908" s="56" t="s">
        <v>23607</v>
      </c>
      <c r="CM16908" s="56" t="s">
        <v>216</v>
      </c>
      <c r="CN16908" s="56" t="s">
        <v>216</v>
      </c>
      <c r="CO16908" s="52"/>
      <c r="CP16908" s="52"/>
      <c r="CQ16908" s="52"/>
      <c r="CR16908" s="52"/>
      <c r="CS16908" s="52"/>
      <c r="CT16908" s="52"/>
      <c r="CU16908" s="33"/>
      <c r="CV16908" s="33"/>
    </row>
    <row r="16909" spans="74:100">
      <c r="BV16909" s="62"/>
      <c r="BW16909" s="62"/>
      <c r="BX16909" s="62"/>
      <c r="BY16909" s="62"/>
      <c r="BZ16909" s="62"/>
      <c r="CA16909" s="62"/>
      <c r="CB16909" s="62"/>
      <c r="CC16909" s="62"/>
      <c r="CD16909" s="62"/>
      <c r="CE16909" s="62"/>
      <c r="CF16909" s="62"/>
      <c r="CL16909" s="35" t="s">
        <v>8300</v>
      </c>
      <c r="CM16909" s="35" t="s">
        <v>217</v>
      </c>
      <c r="CN16909" s="35" t="s">
        <v>217</v>
      </c>
      <c r="CO16909" s="52"/>
      <c r="CP16909" s="52"/>
      <c r="CQ16909" s="52"/>
      <c r="CR16909" s="52"/>
      <c r="CS16909" s="52"/>
      <c r="CT16909" s="52"/>
      <c r="CU16909" s="33"/>
      <c r="CV16909" s="33"/>
    </row>
    <row r="16910" spans="74:100">
      <c r="BV16910" s="62"/>
      <c r="BW16910" s="62"/>
      <c r="BX16910" s="62"/>
      <c r="BY16910" s="62"/>
      <c r="BZ16910" s="62"/>
      <c r="CA16910" s="62"/>
      <c r="CB16910" s="62"/>
      <c r="CC16910" s="62"/>
      <c r="CD16910" s="62"/>
      <c r="CE16910" s="62"/>
      <c r="CF16910" s="62"/>
      <c r="CL16910" s="35" t="s">
        <v>8317</v>
      </c>
      <c r="CM16910" s="35" t="s">
        <v>217</v>
      </c>
      <c r="CN16910" s="35" t="s">
        <v>217</v>
      </c>
      <c r="CO16910" s="52"/>
      <c r="CP16910" s="52"/>
      <c r="CQ16910" s="52"/>
      <c r="CR16910" s="52"/>
      <c r="CS16910" s="52"/>
      <c r="CT16910" s="52"/>
      <c r="CU16910" s="33"/>
      <c r="CV16910" s="33"/>
    </row>
    <row r="16911" spans="74:100">
      <c r="BV16911" s="62"/>
      <c r="BW16911" s="62"/>
      <c r="BX16911" s="62"/>
      <c r="BY16911" s="62"/>
      <c r="BZ16911" s="62"/>
      <c r="CA16911" s="62"/>
      <c r="CB16911" s="62"/>
      <c r="CC16911" s="62"/>
      <c r="CD16911" s="62"/>
      <c r="CE16911" s="62"/>
      <c r="CF16911" s="62"/>
      <c r="CL16911" s="35" t="s">
        <v>8318</v>
      </c>
      <c r="CM16911" s="35" t="s">
        <v>217</v>
      </c>
      <c r="CN16911" s="35" t="s">
        <v>217</v>
      </c>
      <c r="CO16911" s="52"/>
      <c r="CP16911" s="52"/>
      <c r="CQ16911" s="52"/>
      <c r="CR16911" s="52"/>
      <c r="CS16911" s="52"/>
      <c r="CT16911" s="52"/>
      <c r="CU16911" s="33"/>
      <c r="CV16911" s="33"/>
    </row>
    <row r="16912" spans="74:100">
      <c r="BV16912" s="62"/>
      <c r="BW16912" s="62"/>
      <c r="BX16912" s="62"/>
      <c r="BY16912" s="62"/>
      <c r="BZ16912" s="62"/>
      <c r="CA16912" s="62"/>
      <c r="CB16912" s="62"/>
      <c r="CC16912" s="62"/>
      <c r="CD16912" s="62"/>
      <c r="CE16912" s="62"/>
      <c r="CF16912" s="62"/>
      <c r="CL16912" s="35" t="s">
        <v>8319</v>
      </c>
      <c r="CM16912" s="35" t="s">
        <v>217</v>
      </c>
      <c r="CN16912" s="35" t="s">
        <v>217</v>
      </c>
      <c r="CO16912" s="52"/>
      <c r="CP16912" s="52"/>
      <c r="CQ16912" s="52"/>
      <c r="CR16912" s="52"/>
      <c r="CS16912" s="52"/>
      <c r="CT16912" s="52"/>
      <c r="CU16912" s="33"/>
      <c r="CV16912" s="33"/>
    </row>
    <row r="16913" spans="74:100">
      <c r="BV16913" s="62"/>
      <c r="BW16913" s="62"/>
      <c r="BX16913" s="62"/>
      <c r="BY16913" s="62"/>
      <c r="BZ16913" s="62"/>
      <c r="CA16913" s="62"/>
      <c r="CB16913" s="62"/>
      <c r="CC16913" s="62"/>
      <c r="CD16913" s="62"/>
      <c r="CE16913" s="62"/>
      <c r="CF16913" s="62"/>
      <c r="CL16913" s="56" t="s">
        <v>8286</v>
      </c>
      <c r="CM16913" s="56" t="s">
        <v>217</v>
      </c>
      <c r="CN16913" s="56" t="s">
        <v>217</v>
      </c>
      <c r="CO16913" s="52"/>
      <c r="CP16913" s="52"/>
      <c r="CQ16913" s="52"/>
      <c r="CR16913" s="52"/>
      <c r="CS16913" s="52"/>
      <c r="CT16913" s="52"/>
      <c r="CU16913" s="33"/>
      <c r="CV16913" s="33"/>
    </row>
    <row r="16914" spans="74:100">
      <c r="BV16914" s="62"/>
      <c r="BW16914" s="62"/>
      <c r="BX16914" s="62"/>
      <c r="BY16914" s="62"/>
      <c r="BZ16914" s="62"/>
      <c r="CA16914" s="62"/>
      <c r="CB16914" s="62"/>
      <c r="CC16914" s="62"/>
      <c r="CD16914" s="62"/>
      <c r="CE16914" s="62"/>
      <c r="CF16914" s="62"/>
      <c r="CL16914" s="35" t="s">
        <v>8266</v>
      </c>
      <c r="CM16914" s="35" t="s">
        <v>217</v>
      </c>
      <c r="CN16914" s="35" t="s">
        <v>217</v>
      </c>
      <c r="CO16914" s="52"/>
      <c r="CP16914" s="52"/>
      <c r="CQ16914" s="52"/>
      <c r="CR16914" s="52"/>
      <c r="CS16914" s="52"/>
      <c r="CT16914" s="52"/>
      <c r="CU16914" s="33"/>
      <c r="CV16914" s="33"/>
    </row>
    <row r="16915" spans="74:100">
      <c r="BV16915" s="62"/>
      <c r="BW16915" s="62"/>
      <c r="BX16915" s="62"/>
      <c r="BY16915" s="62"/>
      <c r="BZ16915" s="62"/>
      <c r="CA16915" s="62"/>
      <c r="CB16915" s="62"/>
      <c r="CC16915" s="62"/>
      <c r="CD16915" s="62"/>
      <c r="CE16915" s="62"/>
      <c r="CF16915" s="62"/>
      <c r="CL16915" s="35" t="s">
        <v>8267</v>
      </c>
      <c r="CM16915" s="35" t="s">
        <v>217</v>
      </c>
      <c r="CN16915" s="35" t="s">
        <v>217</v>
      </c>
      <c r="CO16915" s="52"/>
      <c r="CP16915" s="52"/>
      <c r="CQ16915" s="52"/>
      <c r="CR16915" s="52"/>
      <c r="CS16915" s="52"/>
      <c r="CT16915" s="52"/>
      <c r="CU16915" s="33"/>
      <c r="CV16915" s="33"/>
    </row>
    <row r="16916" spans="74:100">
      <c r="BV16916" s="62"/>
      <c r="BW16916" s="62"/>
      <c r="BX16916" s="62"/>
      <c r="BY16916" s="62"/>
      <c r="BZ16916" s="62"/>
      <c r="CA16916" s="62"/>
      <c r="CB16916" s="62"/>
      <c r="CC16916" s="62"/>
      <c r="CD16916" s="62"/>
      <c r="CE16916" s="62"/>
      <c r="CF16916" s="62"/>
      <c r="CL16916" s="35" t="s">
        <v>29195</v>
      </c>
      <c r="CM16916" s="35" t="s">
        <v>217</v>
      </c>
      <c r="CN16916" s="35" t="s">
        <v>217</v>
      </c>
      <c r="CO16916" s="52"/>
      <c r="CP16916" s="52"/>
      <c r="CQ16916" s="52"/>
      <c r="CR16916" s="52"/>
      <c r="CS16916" s="52"/>
      <c r="CT16916" s="52"/>
      <c r="CU16916" s="33"/>
      <c r="CV16916" s="33"/>
    </row>
    <row r="16917" spans="74:100">
      <c r="BV16917" s="62"/>
      <c r="BW16917" s="62"/>
      <c r="BX16917" s="62"/>
      <c r="BY16917" s="62"/>
      <c r="BZ16917" s="62"/>
      <c r="CA16917" s="62"/>
      <c r="CB16917" s="62"/>
      <c r="CC16917" s="62"/>
      <c r="CD16917" s="62"/>
      <c r="CE16917" s="62"/>
      <c r="CF16917" s="62"/>
      <c r="CL16917" s="56" t="s">
        <v>8322</v>
      </c>
      <c r="CM16917" s="56" t="s">
        <v>216</v>
      </c>
      <c r="CN16917" s="56" t="s">
        <v>216</v>
      </c>
      <c r="CO16917" s="52"/>
      <c r="CP16917" s="52"/>
      <c r="CQ16917" s="52"/>
      <c r="CR16917" s="52"/>
      <c r="CS16917" s="52"/>
      <c r="CT16917" s="52"/>
      <c r="CU16917" s="33"/>
      <c r="CV16917" s="33"/>
    </row>
    <row r="16918" spans="74:100">
      <c r="BV16918" s="62"/>
      <c r="BW16918" s="62"/>
      <c r="BX16918" s="62"/>
      <c r="BY16918" s="62"/>
      <c r="BZ16918" s="62"/>
      <c r="CA16918" s="62"/>
      <c r="CB16918" s="62"/>
      <c r="CC16918" s="62"/>
      <c r="CD16918" s="62"/>
      <c r="CE16918" s="62"/>
      <c r="CF16918" s="62"/>
      <c r="CL16918" s="35" t="s">
        <v>29196</v>
      </c>
      <c r="CM16918" s="35" t="s">
        <v>217</v>
      </c>
      <c r="CN16918" s="35" t="s">
        <v>217</v>
      </c>
      <c r="CO16918" s="52"/>
      <c r="CP16918" s="52"/>
      <c r="CQ16918" s="52"/>
      <c r="CR16918" s="52"/>
      <c r="CS16918" s="52"/>
      <c r="CT16918" s="52"/>
      <c r="CU16918" s="33"/>
      <c r="CV16918" s="33"/>
    </row>
    <row r="16919" spans="74:100">
      <c r="BV16919" s="62"/>
      <c r="BW16919" s="62"/>
      <c r="BX16919" s="62"/>
      <c r="BY16919" s="62"/>
      <c r="BZ16919" s="62"/>
      <c r="CA16919" s="62"/>
      <c r="CB16919" s="62"/>
      <c r="CC16919" s="62"/>
      <c r="CD16919" s="62"/>
      <c r="CE16919" s="62"/>
      <c r="CF16919" s="62"/>
      <c r="CL16919" s="35" t="s">
        <v>29197</v>
      </c>
      <c r="CM16919" s="35" t="s">
        <v>217</v>
      </c>
      <c r="CN16919" s="35" t="s">
        <v>217</v>
      </c>
      <c r="CO16919" s="52"/>
      <c r="CP16919" s="52"/>
      <c r="CQ16919" s="52"/>
      <c r="CR16919" s="52"/>
      <c r="CS16919" s="52"/>
      <c r="CT16919" s="52"/>
      <c r="CU16919" s="33"/>
      <c r="CV16919" s="33"/>
    </row>
    <row r="16920" spans="74:100">
      <c r="BV16920" s="62"/>
      <c r="BW16920" s="62"/>
      <c r="BX16920" s="62"/>
      <c r="BY16920" s="62"/>
      <c r="BZ16920" s="62"/>
      <c r="CA16920" s="62"/>
      <c r="CB16920" s="62"/>
      <c r="CC16920" s="62"/>
      <c r="CD16920" s="62"/>
      <c r="CE16920" s="62"/>
      <c r="CF16920" s="62"/>
      <c r="CL16920" s="56" t="s">
        <v>17413</v>
      </c>
      <c r="CM16920" s="56" t="s">
        <v>213</v>
      </c>
      <c r="CN16920" s="56" t="s">
        <v>213</v>
      </c>
      <c r="CO16920" s="52"/>
      <c r="CP16920" s="52"/>
      <c r="CQ16920" s="52"/>
      <c r="CR16920" s="52"/>
      <c r="CS16920" s="52"/>
      <c r="CT16920" s="52"/>
      <c r="CU16920" s="33"/>
      <c r="CV16920" s="33"/>
    </row>
    <row r="16921" spans="74:100">
      <c r="BV16921" s="62"/>
      <c r="BW16921" s="62"/>
      <c r="BX16921" s="62"/>
      <c r="BY16921" s="62"/>
      <c r="BZ16921" s="62"/>
      <c r="CA16921" s="62"/>
      <c r="CB16921" s="62"/>
      <c r="CC16921" s="62"/>
      <c r="CD16921" s="62"/>
      <c r="CE16921" s="62"/>
      <c r="CF16921" s="62"/>
      <c r="CL16921" s="56" t="s">
        <v>17412</v>
      </c>
      <c r="CM16921" s="56" t="s">
        <v>213</v>
      </c>
      <c r="CN16921" s="56" t="s">
        <v>213</v>
      </c>
      <c r="CO16921" s="52"/>
      <c r="CP16921" s="52"/>
      <c r="CQ16921" s="52"/>
      <c r="CR16921" s="52"/>
      <c r="CS16921" s="52"/>
      <c r="CT16921" s="52"/>
      <c r="CU16921" s="33"/>
      <c r="CV16921" s="33"/>
    </row>
    <row r="16922" spans="74:100">
      <c r="BV16922" s="62"/>
      <c r="BW16922" s="62"/>
      <c r="BX16922" s="62"/>
      <c r="BY16922" s="62"/>
      <c r="BZ16922" s="62"/>
      <c r="CA16922" s="62"/>
      <c r="CB16922" s="62"/>
      <c r="CC16922" s="62"/>
      <c r="CD16922" s="62"/>
      <c r="CE16922" s="62"/>
      <c r="CF16922" s="62"/>
      <c r="CL16922" s="35" t="s">
        <v>29198</v>
      </c>
      <c r="CM16922" s="35" t="s">
        <v>217</v>
      </c>
      <c r="CN16922" s="35" t="s">
        <v>217</v>
      </c>
      <c r="CO16922" s="52"/>
      <c r="CP16922" s="52"/>
      <c r="CQ16922" s="52"/>
      <c r="CR16922" s="52"/>
      <c r="CS16922" s="52"/>
      <c r="CT16922" s="52"/>
      <c r="CU16922" s="33"/>
      <c r="CV16922" s="33"/>
    </row>
    <row r="16923" spans="74:100">
      <c r="BV16923" s="62"/>
      <c r="BW16923" s="62"/>
      <c r="BX16923" s="62"/>
      <c r="BY16923" s="62"/>
      <c r="BZ16923" s="62"/>
      <c r="CA16923" s="62"/>
      <c r="CB16923" s="62"/>
      <c r="CC16923" s="62"/>
      <c r="CD16923" s="62"/>
      <c r="CE16923" s="62"/>
      <c r="CF16923" s="62"/>
      <c r="CL16923" s="35" t="s">
        <v>29199</v>
      </c>
      <c r="CM16923" s="35" t="s">
        <v>217</v>
      </c>
      <c r="CN16923" s="35" t="s">
        <v>217</v>
      </c>
      <c r="CO16923" s="52"/>
      <c r="CP16923" s="52"/>
      <c r="CQ16923" s="52"/>
      <c r="CR16923" s="52"/>
      <c r="CS16923" s="52"/>
      <c r="CT16923" s="52"/>
      <c r="CU16923" s="33"/>
      <c r="CV16923" s="33"/>
    </row>
    <row r="16924" spans="74:100">
      <c r="BV16924" s="62"/>
      <c r="BW16924" s="62"/>
      <c r="BX16924" s="62"/>
      <c r="BY16924" s="62"/>
      <c r="BZ16924" s="62"/>
      <c r="CA16924" s="62"/>
      <c r="CB16924" s="62"/>
      <c r="CC16924" s="62"/>
      <c r="CD16924" s="62"/>
      <c r="CE16924" s="62"/>
      <c r="CF16924" s="62"/>
      <c r="CL16924" s="35" t="s">
        <v>11609</v>
      </c>
      <c r="CM16924" s="35" t="s">
        <v>217</v>
      </c>
      <c r="CN16924" s="35" t="s">
        <v>217</v>
      </c>
      <c r="CO16924" s="52"/>
      <c r="CP16924" s="52"/>
      <c r="CQ16924" s="52"/>
      <c r="CR16924" s="52"/>
      <c r="CS16924" s="52"/>
      <c r="CT16924" s="52"/>
      <c r="CU16924" s="33"/>
      <c r="CV16924" s="33"/>
    </row>
    <row r="16925" spans="74:100">
      <c r="BV16925" s="62"/>
      <c r="BW16925" s="62"/>
      <c r="BX16925" s="62"/>
      <c r="BY16925" s="62"/>
      <c r="BZ16925" s="62"/>
      <c r="CA16925" s="62"/>
      <c r="CB16925" s="62"/>
      <c r="CC16925" s="62"/>
      <c r="CD16925" s="62"/>
      <c r="CE16925" s="62"/>
      <c r="CF16925" s="62"/>
      <c r="CL16925" s="35" t="s">
        <v>29200</v>
      </c>
      <c r="CM16925" s="35" t="s">
        <v>217</v>
      </c>
      <c r="CN16925" s="35" t="s">
        <v>217</v>
      </c>
      <c r="CO16925" s="52"/>
      <c r="CP16925" s="52"/>
      <c r="CQ16925" s="52"/>
      <c r="CR16925" s="52"/>
      <c r="CS16925" s="52"/>
      <c r="CT16925" s="52"/>
      <c r="CU16925" s="33"/>
      <c r="CV16925" s="33"/>
    </row>
    <row r="16926" spans="74:100">
      <c r="BV16926" s="62"/>
      <c r="BW16926" s="62"/>
      <c r="BX16926" s="62"/>
      <c r="BY16926" s="62"/>
      <c r="BZ16926" s="62"/>
      <c r="CA16926" s="62"/>
      <c r="CB16926" s="62"/>
      <c r="CC16926" s="62"/>
      <c r="CD16926" s="62"/>
      <c r="CE16926" s="62"/>
      <c r="CF16926" s="62"/>
      <c r="CL16926" s="35" t="s">
        <v>29201</v>
      </c>
      <c r="CM16926" s="35" t="s">
        <v>217</v>
      </c>
      <c r="CN16926" s="35" t="s">
        <v>217</v>
      </c>
      <c r="CO16926" s="52"/>
      <c r="CP16926" s="52"/>
      <c r="CQ16926" s="52"/>
      <c r="CR16926" s="52"/>
      <c r="CS16926" s="52"/>
      <c r="CT16926" s="52"/>
      <c r="CU16926" s="33"/>
      <c r="CV16926" s="33"/>
    </row>
    <row r="16927" spans="74:100">
      <c r="BV16927" s="62"/>
      <c r="BW16927" s="62"/>
      <c r="BX16927" s="62"/>
      <c r="BY16927" s="62"/>
      <c r="BZ16927" s="62"/>
      <c r="CA16927" s="62"/>
      <c r="CB16927" s="62"/>
      <c r="CC16927" s="62"/>
      <c r="CD16927" s="62"/>
      <c r="CE16927" s="62"/>
      <c r="CF16927" s="62"/>
      <c r="CL16927" s="35" t="s">
        <v>29202</v>
      </c>
      <c r="CM16927" s="35" t="s">
        <v>217</v>
      </c>
      <c r="CN16927" s="35" t="s">
        <v>217</v>
      </c>
      <c r="CO16927" s="52"/>
      <c r="CP16927" s="52"/>
      <c r="CQ16927" s="52"/>
      <c r="CR16927" s="52"/>
      <c r="CS16927" s="52"/>
      <c r="CT16927" s="52"/>
      <c r="CU16927" s="33"/>
      <c r="CV16927" s="33"/>
    </row>
    <row r="16928" spans="74:100">
      <c r="BV16928" s="62"/>
      <c r="BW16928" s="62"/>
      <c r="BX16928" s="62"/>
      <c r="BY16928" s="62"/>
      <c r="BZ16928" s="62"/>
      <c r="CA16928" s="62"/>
      <c r="CB16928" s="62"/>
      <c r="CC16928" s="62"/>
      <c r="CD16928" s="62"/>
      <c r="CE16928" s="62"/>
      <c r="CF16928" s="62"/>
      <c r="CL16928" s="35" t="s">
        <v>29203</v>
      </c>
      <c r="CM16928" s="35" t="s">
        <v>217</v>
      </c>
      <c r="CN16928" s="35" t="s">
        <v>217</v>
      </c>
      <c r="CO16928" s="52"/>
      <c r="CP16928" s="52"/>
      <c r="CQ16928" s="52"/>
      <c r="CR16928" s="52"/>
      <c r="CS16928" s="52"/>
      <c r="CT16928" s="52"/>
      <c r="CU16928" s="33"/>
      <c r="CV16928" s="33"/>
    </row>
    <row r="16929" spans="74:100">
      <c r="BV16929" s="62"/>
      <c r="BW16929" s="62"/>
      <c r="BX16929" s="62"/>
      <c r="BY16929" s="62"/>
      <c r="BZ16929" s="62"/>
      <c r="CA16929" s="62"/>
      <c r="CB16929" s="62"/>
      <c r="CC16929" s="62"/>
      <c r="CD16929" s="62"/>
      <c r="CE16929" s="62"/>
      <c r="CF16929" s="62"/>
      <c r="CL16929" s="35" t="s">
        <v>29204</v>
      </c>
      <c r="CM16929" s="35" t="s">
        <v>217</v>
      </c>
      <c r="CN16929" s="35" t="s">
        <v>217</v>
      </c>
      <c r="CO16929" s="52"/>
      <c r="CP16929" s="52"/>
      <c r="CQ16929" s="52"/>
      <c r="CR16929" s="52"/>
      <c r="CS16929" s="52"/>
      <c r="CT16929" s="52"/>
      <c r="CU16929" s="33"/>
      <c r="CV16929" s="33"/>
    </row>
    <row r="16930" spans="74:100">
      <c r="BV16930" s="62"/>
      <c r="BW16930" s="62"/>
      <c r="BX16930" s="62"/>
      <c r="BY16930" s="62"/>
      <c r="BZ16930" s="62"/>
      <c r="CA16930" s="62"/>
      <c r="CB16930" s="62"/>
      <c r="CC16930" s="62"/>
      <c r="CD16930" s="62"/>
      <c r="CE16930" s="62"/>
      <c r="CF16930" s="62"/>
      <c r="CL16930" s="35" t="s">
        <v>29205</v>
      </c>
      <c r="CM16930" s="35" t="s">
        <v>217</v>
      </c>
      <c r="CN16930" s="35" t="s">
        <v>217</v>
      </c>
      <c r="CO16930" s="52"/>
      <c r="CP16930" s="52"/>
      <c r="CQ16930" s="52"/>
      <c r="CR16930" s="52"/>
      <c r="CS16930" s="52"/>
      <c r="CT16930" s="52"/>
      <c r="CU16930" s="33"/>
      <c r="CV16930" s="33"/>
    </row>
    <row r="16931" spans="74:100">
      <c r="BV16931" s="62"/>
      <c r="BW16931" s="62"/>
      <c r="BX16931" s="62"/>
      <c r="BY16931" s="62"/>
      <c r="BZ16931" s="62"/>
      <c r="CA16931" s="62"/>
      <c r="CB16931" s="62"/>
      <c r="CC16931" s="62"/>
      <c r="CD16931" s="62"/>
      <c r="CE16931" s="62"/>
      <c r="CF16931" s="62"/>
      <c r="CL16931" s="35" t="s">
        <v>29206</v>
      </c>
      <c r="CM16931" s="35" t="s">
        <v>217</v>
      </c>
      <c r="CN16931" s="35" t="s">
        <v>217</v>
      </c>
      <c r="CO16931" s="52"/>
      <c r="CP16931" s="52"/>
      <c r="CQ16931" s="52"/>
      <c r="CR16931" s="52"/>
      <c r="CS16931" s="52"/>
      <c r="CT16931" s="52"/>
      <c r="CU16931" s="33"/>
      <c r="CV16931" s="33"/>
    </row>
    <row r="16932" spans="74:100">
      <c r="BV16932" s="62"/>
      <c r="BW16932" s="62"/>
      <c r="BX16932" s="62"/>
      <c r="BY16932" s="62"/>
      <c r="BZ16932" s="62"/>
      <c r="CA16932" s="62"/>
      <c r="CB16932" s="62"/>
      <c r="CC16932" s="62"/>
      <c r="CD16932" s="62"/>
      <c r="CE16932" s="62"/>
      <c r="CF16932" s="62"/>
      <c r="CL16932" s="35" t="s">
        <v>29207</v>
      </c>
      <c r="CM16932" s="35" t="s">
        <v>217</v>
      </c>
      <c r="CN16932" s="35" t="s">
        <v>217</v>
      </c>
      <c r="CO16932" s="52"/>
      <c r="CP16932" s="52"/>
      <c r="CQ16932" s="52"/>
      <c r="CR16932" s="52"/>
      <c r="CS16932" s="52"/>
      <c r="CT16932" s="52"/>
      <c r="CU16932" s="33"/>
      <c r="CV16932" s="33"/>
    </row>
    <row r="16933" spans="74:100">
      <c r="BV16933" s="62"/>
      <c r="BW16933" s="62"/>
      <c r="BX16933" s="62"/>
      <c r="BY16933" s="62"/>
      <c r="BZ16933" s="62"/>
      <c r="CA16933" s="62"/>
      <c r="CB16933" s="62"/>
      <c r="CC16933" s="62"/>
      <c r="CD16933" s="62"/>
      <c r="CE16933" s="62"/>
      <c r="CF16933" s="62"/>
      <c r="CL16933" s="35" t="s">
        <v>29208</v>
      </c>
      <c r="CM16933" s="35" t="s">
        <v>217</v>
      </c>
      <c r="CN16933" s="35" t="s">
        <v>217</v>
      </c>
      <c r="CO16933" s="52"/>
      <c r="CP16933" s="52"/>
      <c r="CQ16933" s="52"/>
      <c r="CR16933" s="52"/>
      <c r="CS16933" s="52"/>
      <c r="CT16933" s="52"/>
      <c r="CU16933" s="33"/>
      <c r="CV16933" s="33"/>
    </row>
    <row r="16934" spans="74:100">
      <c r="BV16934" s="62"/>
      <c r="BW16934" s="62"/>
      <c r="BX16934" s="62"/>
      <c r="BY16934" s="62"/>
      <c r="BZ16934" s="62"/>
      <c r="CA16934" s="62"/>
      <c r="CB16934" s="62"/>
      <c r="CC16934" s="62"/>
      <c r="CD16934" s="62"/>
      <c r="CE16934" s="62"/>
      <c r="CF16934" s="62"/>
      <c r="CL16934" s="35" t="s">
        <v>29209</v>
      </c>
      <c r="CM16934" s="35" t="s">
        <v>217</v>
      </c>
      <c r="CN16934" s="35" t="s">
        <v>217</v>
      </c>
      <c r="CO16934" s="52"/>
      <c r="CP16934" s="52"/>
      <c r="CQ16934" s="52"/>
      <c r="CR16934" s="52"/>
      <c r="CS16934" s="52"/>
      <c r="CT16934" s="52"/>
      <c r="CU16934" s="33"/>
      <c r="CV16934" s="33"/>
    </row>
    <row r="16935" spans="74:100">
      <c r="BV16935" s="62"/>
      <c r="BW16935" s="62"/>
      <c r="BX16935" s="62"/>
      <c r="BY16935" s="62"/>
      <c r="BZ16935" s="62"/>
      <c r="CA16935" s="62"/>
      <c r="CB16935" s="62"/>
      <c r="CC16935" s="62"/>
      <c r="CD16935" s="62"/>
      <c r="CE16935" s="62"/>
      <c r="CF16935" s="62"/>
      <c r="CL16935" s="35" t="s">
        <v>29210</v>
      </c>
      <c r="CM16935" s="35" t="s">
        <v>217</v>
      </c>
      <c r="CN16935" s="35" t="s">
        <v>217</v>
      </c>
      <c r="CO16935" s="52"/>
      <c r="CP16935" s="52"/>
      <c r="CQ16935" s="52"/>
      <c r="CR16935" s="52"/>
      <c r="CS16935" s="52"/>
      <c r="CT16935" s="52"/>
      <c r="CU16935" s="33"/>
      <c r="CV16935" s="33"/>
    </row>
    <row r="16936" spans="74:100">
      <c r="BV16936" s="62"/>
      <c r="BW16936" s="62"/>
      <c r="BX16936" s="62"/>
      <c r="BY16936" s="62"/>
      <c r="BZ16936" s="62"/>
      <c r="CA16936" s="62"/>
      <c r="CB16936" s="62"/>
      <c r="CC16936" s="62"/>
      <c r="CD16936" s="62"/>
      <c r="CE16936" s="62"/>
      <c r="CF16936" s="62"/>
      <c r="CL16936" s="35" t="s">
        <v>29211</v>
      </c>
      <c r="CM16936" s="35" t="s">
        <v>217</v>
      </c>
      <c r="CN16936" s="35" t="s">
        <v>217</v>
      </c>
      <c r="CO16936" s="52"/>
      <c r="CP16936" s="52"/>
      <c r="CQ16936" s="52"/>
      <c r="CR16936" s="52"/>
      <c r="CS16936" s="52"/>
      <c r="CT16936" s="52"/>
      <c r="CU16936" s="33"/>
      <c r="CV16936" s="33"/>
    </row>
    <row r="16937" spans="74:100">
      <c r="BV16937" s="62"/>
      <c r="BW16937" s="62"/>
      <c r="BX16937" s="62"/>
      <c r="BY16937" s="62"/>
      <c r="BZ16937" s="62"/>
      <c r="CA16937" s="62"/>
      <c r="CB16937" s="62"/>
      <c r="CC16937" s="62"/>
      <c r="CD16937" s="62"/>
      <c r="CE16937" s="62"/>
      <c r="CF16937" s="62"/>
      <c r="CL16937" s="35" t="s">
        <v>29212</v>
      </c>
      <c r="CM16937" s="35" t="s">
        <v>217</v>
      </c>
      <c r="CN16937" s="35" t="s">
        <v>217</v>
      </c>
      <c r="CO16937" s="52"/>
      <c r="CP16937" s="52"/>
      <c r="CQ16937" s="52"/>
      <c r="CR16937" s="52"/>
      <c r="CS16937" s="52"/>
      <c r="CT16937" s="52"/>
      <c r="CU16937" s="33"/>
      <c r="CV16937" s="33"/>
    </row>
    <row r="16938" spans="74:100">
      <c r="BV16938" s="62"/>
      <c r="BW16938" s="62"/>
      <c r="BX16938" s="62"/>
      <c r="BY16938" s="62"/>
      <c r="BZ16938" s="62"/>
      <c r="CA16938" s="62"/>
      <c r="CB16938" s="62"/>
      <c r="CC16938" s="62"/>
      <c r="CD16938" s="62"/>
      <c r="CE16938" s="62"/>
      <c r="CF16938" s="62"/>
      <c r="CL16938" s="35" t="s">
        <v>29213</v>
      </c>
      <c r="CM16938" s="35" t="s">
        <v>217</v>
      </c>
      <c r="CN16938" s="35" t="s">
        <v>217</v>
      </c>
      <c r="CO16938" s="52"/>
      <c r="CP16938" s="52"/>
      <c r="CQ16938" s="52"/>
      <c r="CR16938" s="52"/>
      <c r="CS16938" s="52"/>
      <c r="CT16938" s="52"/>
      <c r="CU16938" s="33"/>
      <c r="CV16938" s="33"/>
    </row>
    <row r="16939" spans="74:100">
      <c r="BV16939" s="62"/>
      <c r="BW16939" s="62"/>
      <c r="BX16939" s="62"/>
      <c r="BY16939" s="62"/>
      <c r="BZ16939" s="62"/>
      <c r="CA16939" s="62"/>
      <c r="CB16939" s="62"/>
      <c r="CC16939" s="62"/>
      <c r="CD16939" s="62"/>
      <c r="CE16939" s="62"/>
      <c r="CF16939" s="62"/>
      <c r="CL16939" s="56" t="s">
        <v>982</v>
      </c>
      <c r="CM16939" s="56" t="s">
        <v>216</v>
      </c>
      <c r="CN16939" s="56" t="s">
        <v>216</v>
      </c>
      <c r="CO16939" s="52"/>
      <c r="CP16939" s="52"/>
      <c r="CQ16939" s="52"/>
      <c r="CR16939" s="52"/>
      <c r="CS16939" s="52"/>
      <c r="CT16939" s="52"/>
      <c r="CU16939" s="33"/>
      <c r="CV16939" s="33"/>
    </row>
    <row r="16940" spans="74:100">
      <c r="BV16940" s="62"/>
      <c r="BW16940" s="62"/>
      <c r="BX16940" s="62"/>
      <c r="BY16940" s="62"/>
      <c r="BZ16940" s="62"/>
      <c r="CA16940" s="62"/>
      <c r="CB16940" s="62"/>
      <c r="CC16940" s="62"/>
      <c r="CD16940" s="62"/>
      <c r="CE16940" s="62"/>
      <c r="CF16940" s="62"/>
      <c r="CL16940" s="56" t="s">
        <v>8324</v>
      </c>
      <c r="CM16940" s="56" t="s">
        <v>215</v>
      </c>
      <c r="CN16940" s="56" t="s">
        <v>215</v>
      </c>
      <c r="CO16940" s="52"/>
      <c r="CP16940" s="52"/>
      <c r="CQ16940" s="52"/>
      <c r="CR16940" s="52"/>
      <c r="CS16940" s="52"/>
      <c r="CT16940" s="52"/>
      <c r="CU16940" s="33"/>
      <c r="CV16940" s="33"/>
    </row>
    <row r="16941" spans="74:100">
      <c r="BV16941" s="62"/>
      <c r="BW16941" s="62"/>
      <c r="BX16941" s="62"/>
      <c r="BY16941" s="62"/>
      <c r="BZ16941" s="62"/>
      <c r="CA16941" s="62"/>
      <c r="CB16941" s="62"/>
      <c r="CC16941" s="62"/>
      <c r="CD16941" s="62"/>
      <c r="CE16941" s="62"/>
      <c r="CF16941" s="62"/>
      <c r="CL16941" s="35" t="s">
        <v>7541</v>
      </c>
      <c r="CM16941" s="35" t="s">
        <v>217</v>
      </c>
      <c r="CN16941" s="35" t="s">
        <v>217</v>
      </c>
      <c r="CO16941" s="52"/>
      <c r="CP16941" s="52"/>
      <c r="CQ16941" s="52"/>
      <c r="CR16941" s="52"/>
      <c r="CS16941" s="52"/>
      <c r="CT16941" s="52"/>
      <c r="CU16941" s="33"/>
      <c r="CV16941" s="33"/>
    </row>
    <row r="16942" spans="74:100">
      <c r="BV16942" s="62"/>
      <c r="BW16942" s="62"/>
      <c r="BX16942" s="62"/>
      <c r="BY16942" s="62"/>
      <c r="BZ16942" s="62"/>
      <c r="CA16942" s="62"/>
      <c r="CB16942" s="62"/>
      <c r="CC16942" s="62"/>
      <c r="CD16942" s="62"/>
      <c r="CE16942" s="62"/>
      <c r="CF16942" s="62"/>
      <c r="CL16942" s="56" t="s">
        <v>8224</v>
      </c>
      <c r="CM16942" s="56" t="s">
        <v>216</v>
      </c>
      <c r="CN16942" s="56" t="s">
        <v>216</v>
      </c>
      <c r="CO16942" s="52"/>
      <c r="CP16942" s="52"/>
      <c r="CQ16942" s="52"/>
      <c r="CR16942" s="52"/>
      <c r="CS16942" s="52"/>
      <c r="CT16942" s="52"/>
      <c r="CU16942" s="33"/>
      <c r="CV16942" s="33"/>
    </row>
    <row r="16943" spans="74:100">
      <c r="BV16943" s="62"/>
      <c r="BW16943" s="62"/>
      <c r="BX16943" s="62"/>
      <c r="BY16943" s="62"/>
      <c r="BZ16943" s="62"/>
      <c r="CA16943" s="62"/>
      <c r="CB16943" s="62"/>
      <c r="CC16943" s="62"/>
      <c r="CD16943" s="62"/>
      <c r="CE16943" s="62"/>
      <c r="CF16943" s="62"/>
      <c r="CL16943" s="56" t="s">
        <v>25294</v>
      </c>
      <c r="CM16943" s="56" t="s">
        <v>216</v>
      </c>
      <c r="CN16943" s="56" t="s">
        <v>216</v>
      </c>
      <c r="CO16943" s="52"/>
      <c r="CP16943" s="52"/>
      <c r="CQ16943" s="52"/>
      <c r="CR16943" s="52"/>
      <c r="CS16943" s="52"/>
      <c r="CT16943" s="52"/>
      <c r="CU16943" s="33"/>
      <c r="CV16943" s="33"/>
    </row>
    <row r="16944" spans="74:100">
      <c r="BV16944" s="62"/>
      <c r="BW16944" s="62"/>
      <c r="BX16944" s="62"/>
      <c r="BY16944" s="62"/>
      <c r="BZ16944" s="62"/>
      <c r="CA16944" s="62"/>
      <c r="CB16944" s="62"/>
      <c r="CC16944" s="62"/>
      <c r="CD16944" s="62"/>
      <c r="CE16944" s="62"/>
      <c r="CF16944" s="62"/>
      <c r="CL16944" s="56" t="s">
        <v>25295</v>
      </c>
      <c r="CM16944" s="56" t="s">
        <v>216</v>
      </c>
      <c r="CN16944" s="56" t="s">
        <v>216</v>
      </c>
      <c r="CO16944" s="52"/>
      <c r="CP16944" s="52"/>
      <c r="CQ16944" s="52"/>
      <c r="CR16944" s="52"/>
      <c r="CS16944" s="52"/>
      <c r="CT16944" s="52"/>
      <c r="CU16944" s="33"/>
      <c r="CV16944" s="33"/>
    </row>
    <row r="16945" spans="74:100">
      <c r="BV16945" s="62"/>
      <c r="BW16945" s="62"/>
      <c r="BX16945" s="62"/>
      <c r="BY16945" s="62"/>
      <c r="BZ16945" s="62"/>
      <c r="CA16945" s="62"/>
      <c r="CB16945" s="62"/>
      <c r="CC16945" s="62"/>
      <c r="CD16945" s="62"/>
      <c r="CE16945" s="62"/>
      <c r="CF16945" s="62"/>
      <c r="CL16945" s="56" t="s">
        <v>8326</v>
      </c>
      <c r="CM16945" s="56" t="s">
        <v>216</v>
      </c>
      <c r="CN16945" s="56" t="s">
        <v>216</v>
      </c>
      <c r="CO16945" s="52"/>
      <c r="CP16945" s="52"/>
      <c r="CQ16945" s="52"/>
      <c r="CR16945" s="52"/>
      <c r="CS16945" s="52"/>
      <c r="CT16945" s="52"/>
      <c r="CU16945" s="33"/>
      <c r="CV16945" s="33"/>
    </row>
    <row r="16946" spans="74:100">
      <c r="BV16946" s="62"/>
      <c r="BW16946" s="62"/>
      <c r="BX16946" s="62"/>
      <c r="BY16946" s="62"/>
      <c r="BZ16946" s="62"/>
      <c r="CA16946" s="62"/>
      <c r="CB16946" s="62"/>
      <c r="CC16946" s="62"/>
      <c r="CD16946" s="62"/>
      <c r="CE16946" s="62"/>
      <c r="CF16946" s="62"/>
      <c r="CL16946" s="56" t="s">
        <v>8327</v>
      </c>
      <c r="CM16946" s="56" t="s">
        <v>216</v>
      </c>
      <c r="CN16946" s="56" t="s">
        <v>216</v>
      </c>
      <c r="CO16946" s="52"/>
      <c r="CP16946" s="52"/>
      <c r="CQ16946" s="52"/>
      <c r="CR16946" s="52"/>
      <c r="CS16946" s="52"/>
      <c r="CT16946" s="52"/>
      <c r="CU16946" s="33"/>
      <c r="CV16946" s="33"/>
    </row>
    <row r="16947" spans="74:100">
      <c r="BV16947" s="62"/>
      <c r="BW16947" s="62"/>
      <c r="BX16947" s="62"/>
      <c r="BY16947" s="62"/>
      <c r="BZ16947" s="62"/>
      <c r="CA16947" s="62"/>
      <c r="CB16947" s="62"/>
      <c r="CC16947" s="62"/>
      <c r="CD16947" s="62"/>
      <c r="CE16947" s="62"/>
      <c r="CF16947" s="62"/>
      <c r="CL16947" s="56" t="s">
        <v>9333</v>
      </c>
      <c r="CM16947" s="56" t="s">
        <v>213</v>
      </c>
      <c r="CN16947" s="56" t="s">
        <v>213</v>
      </c>
      <c r="CO16947" s="52"/>
      <c r="CP16947" s="52"/>
      <c r="CQ16947" s="52"/>
      <c r="CR16947" s="52"/>
      <c r="CS16947" s="52"/>
      <c r="CT16947" s="52"/>
      <c r="CU16947" s="33"/>
      <c r="CV16947" s="33"/>
    </row>
    <row r="16948" spans="74:100">
      <c r="BV16948" s="62"/>
      <c r="BW16948" s="62"/>
      <c r="BX16948" s="62"/>
      <c r="BY16948" s="62"/>
      <c r="BZ16948" s="62"/>
      <c r="CA16948" s="62"/>
      <c r="CB16948" s="62"/>
      <c r="CC16948" s="62"/>
      <c r="CD16948" s="62"/>
      <c r="CE16948" s="62"/>
      <c r="CF16948" s="62"/>
      <c r="CL16948" s="56" t="s">
        <v>8332</v>
      </c>
      <c r="CM16948" s="56" t="s">
        <v>216</v>
      </c>
      <c r="CN16948" s="56" t="s">
        <v>216</v>
      </c>
      <c r="CO16948" s="52"/>
      <c r="CP16948" s="52"/>
      <c r="CQ16948" s="52"/>
      <c r="CR16948" s="52"/>
      <c r="CS16948" s="52"/>
      <c r="CT16948" s="52"/>
      <c r="CU16948" s="33"/>
      <c r="CV16948" s="33"/>
    </row>
    <row r="16949" spans="74:100">
      <c r="BV16949" s="62"/>
      <c r="BW16949" s="62"/>
      <c r="BX16949" s="62"/>
      <c r="BY16949" s="62"/>
      <c r="BZ16949" s="62"/>
      <c r="CA16949" s="62"/>
      <c r="CB16949" s="62"/>
      <c r="CC16949" s="62"/>
      <c r="CD16949" s="62"/>
      <c r="CE16949" s="62"/>
      <c r="CF16949" s="62"/>
      <c r="CL16949" s="35" t="s">
        <v>8331</v>
      </c>
      <c r="CM16949" s="35" t="s">
        <v>217</v>
      </c>
      <c r="CN16949" s="35" t="s">
        <v>217</v>
      </c>
      <c r="CO16949" s="52"/>
      <c r="CP16949" s="52"/>
      <c r="CQ16949" s="52"/>
      <c r="CR16949" s="52"/>
      <c r="CS16949" s="52"/>
      <c r="CT16949" s="52"/>
      <c r="CU16949" s="33"/>
      <c r="CV16949" s="33"/>
    </row>
    <row r="16950" spans="74:100">
      <c r="BV16950" s="62"/>
      <c r="BW16950" s="62"/>
      <c r="BX16950" s="62"/>
      <c r="BY16950" s="62"/>
      <c r="BZ16950" s="62"/>
      <c r="CA16950" s="62"/>
      <c r="CB16950" s="62"/>
      <c r="CC16950" s="62"/>
      <c r="CD16950" s="62"/>
      <c r="CE16950" s="62"/>
      <c r="CF16950" s="62"/>
      <c r="CL16950" s="35" t="s">
        <v>29214</v>
      </c>
      <c r="CM16950" s="35" t="s">
        <v>217</v>
      </c>
      <c r="CN16950" s="35" t="s">
        <v>217</v>
      </c>
      <c r="CO16950" s="52"/>
      <c r="CP16950" s="52"/>
      <c r="CQ16950" s="52"/>
      <c r="CR16950" s="52"/>
      <c r="CS16950" s="52"/>
      <c r="CT16950" s="52"/>
      <c r="CU16950" s="33"/>
      <c r="CV16950" s="33"/>
    </row>
    <row r="16951" spans="74:100">
      <c r="BV16951" s="62"/>
      <c r="BW16951" s="62"/>
      <c r="BX16951" s="62"/>
      <c r="BY16951" s="62"/>
      <c r="BZ16951" s="62"/>
      <c r="CA16951" s="62"/>
      <c r="CB16951" s="62"/>
      <c r="CC16951" s="62"/>
      <c r="CD16951" s="62"/>
      <c r="CE16951" s="62"/>
      <c r="CF16951" s="62"/>
      <c r="CL16951" s="35" t="s">
        <v>29215</v>
      </c>
      <c r="CM16951" s="35" t="s">
        <v>217</v>
      </c>
      <c r="CN16951" s="35" t="s">
        <v>217</v>
      </c>
      <c r="CO16951" s="52"/>
      <c r="CP16951" s="52"/>
      <c r="CQ16951" s="52"/>
      <c r="CR16951" s="52"/>
      <c r="CS16951" s="52"/>
      <c r="CT16951" s="52"/>
      <c r="CU16951" s="33"/>
      <c r="CV16951" s="33"/>
    </row>
    <row r="16952" spans="74:100">
      <c r="BV16952" s="62"/>
      <c r="BW16952" s="62"/>
      <c r="BX16952" s="62"/>
      <c r="BY16952" s="62"/>
      <c r="BZ16952" s="62"/>
      <c r="CA16952" s="62"/>
      <c r="CB16952" s="62"/>
      <c r="CC16952" s="62"/>
      <c r="CD16952" s="62"/>
      <c r="CE16952" s="62"/>
      <c r="CF16952" s="62"/>
      <c r="CL16952" s="56" t="s">
        <v>8465</v>
      </c>
      <c r="CM16952" s="56" t="s">
        <v>216</v>
      </c>
      <c r="CN16952" s="56" t="s">
        <v>216</v>
      </c>
      <c r="CO16952" s="52"/>
      <c r="CP16952" s="52"/>
      <c r="CQ16952" s="52"/>
      <c r="CR16952" s="52"/>
      <c r="CS16952" s="52"/>
      <c r="CT16952" s="52"/>
      <c r="CU16952" s="33"/>
      <c r="CV16952" s="33"/>
    </row>
    <row r="16953" spans="74:100">
      <c r="BV16953" s="62"/>
      <c r="BW16953" s="62"/>
      <c r="BX16953" s="62"/>
      <c r="BY16953" s="62"/>
      <c r="BZ16953" s="62"/>
      <c r="CA16953" s="62"/>
      <c r="CB16953" s="62"/>
      <c r="CC16953" s="62"/>
      <c r="CD16953" s="62"/>
      <c r="CE16953" s="62"/>
      <c r="CF16953" s="62"/>
      <c r="CL16953" s="56" t="s">
        <v>8466</v>
      </c>
      <c r="CM16953" s="56" t="s">
        <v>216</v>
      </c>
      <c r="CN16953" s="56" t="s">
        <v>216</v>
      </c>
      <c r="CO16953" s="52"/>
      <c r="CP16953" s="52"/>
      <c r="CQ16953" s="52"/>
      <c r="CR16953" s="52"/>
      <c r="CS16953" s="52"/>
      <c r="CT16953" s="52"/>
      <c r="CU16953" s="33"/>
      <c r="CV16953" s="33"/>
    </row>
    <row r="16954" spans="74:100">
      <c r="BV16954" s="62"/>
      <c r="BW16954" s="62"/>
      <c r="BX16954" s="62"/>
      <c r="BY16954" s="62"/>
      <c r="BZ16954" s="62"/>
      <c r="CA16954" s="62"/>
      <c r="CB16954" s="62"/>
      <c r="CC16954" s="62"/>
      <c r="CD16954" s="62"/>
      <c r="CE16954" s="62"/>
      <c r="CF16954" s="62"/>
      <c r="CL16954" s="56" t="s">
        <v>8467</v>
      </c>
      <c r="CM16954" s="56" t="s">
        <v>216</v>
      </c>
      <c r="CN16954" s="56" t="s">
        <v>216</v>
      </c>
      <c r="CO16954" s="52"/>
      <c r="CP16954" s="52"/>
      <c r="CQ16954" s="52"/>
      <c r="CR16954" s="52"/>
      <c r="CS16954" s="52"/>
      <c r="CT16954" s="52"/>
      <c r="CU16954" s="33"/>
      <c r="CV16954" s="33"/>
    </row>
    <row r="16955" spans="74:100">
      <c r="BV16955" s="62"/>
      <c r="BW16955" s="62"/>
      <c r="BX16955" s="62"/>
      <c r="BY16955" s="62"/>
      <c r="BZ16955" s="62"/>
      <c r="CA16955" s="62"/>
      <c r="CB16955" s="62"/>
      <c r="CC16955" s="62"/>
      <c r="CD16955" s="62"/>
      <c r="CE16955" s="62"/>
      <c r="CF16955" s="62"/>
      <c r="CL16955" s="56" t="s">
        <v>12983</v>
      </c>
      <c r="CM16955" s="56" t="s">
        <v>213</v>
      </c>
      <c r="CN16955" s="56" t="s">
        <v>213</v>
      </c>
      <c r="CO16955" s="52"/>
      <c r="CP16955" s="52"/>
      <c r="CQ16955" s="52"/>
      <c r="CR16955" s="52"/>
      <c r="CS16955" s="52"/>
      <c r="CT16955" s="52"/>
      <c r="CU16955" s="33"/>
      <c r="CV16955" s="33"/>
    </row>
    <row r="16956" spans="74:100">
      <c r="BV16956" s="62"/>
      <c r="BW16956" s="62"/>
      <c r="BX16956" s="62"/>
      <c r="BY16956" s="62"/>
      <c r="BZ16956" s="62"/>
      <c r="CA16956" s="62"/>
      <c r="CB16956" s="62"/>
      <c r="CC16956" s="62"/>
      <c r="CD16956" s="62"/>
      <c r="CE16956" s="62"/>
      <c r="CF16956" s="62"/>
      <c r="CL16956" s="35" t="s">
        <v>29216</v>
      </c>
      <c r="CM16956" s="35" t="s">
        <v>217</v>
      </c>
      <c r="CN16956" s="35" t="s">
        <v>217</v>
      </c>
      <c r="CO16956" s="52"/>
      <c r="CP16956" s="52"/>
      <c r="CQ16956" s="52"/>
      <c r="CR16956" s="52"/>
      <c r="CS16956" s="52"/>
      <c r="CT16956" s="52"/>
      <c r="CU16956" s="33"/>
      <c r="CV16956" s="33"/>
    </row>
    <row r="16957" spans="74:100">
      <c r="BV16957" s="62"/>
      <c r="BW16957" s="62"/>
      <c r="BX16957" s="62"/>
      <c r="BY16957" s="62"/>
      <c r="BZ16957" s="62"/>
      <c r="CA16957" s="62"/>
      <c r="CB16957" s="62"/>
      <c r="CC16957" s="62"/>
      <c r="CD16957" s="62"/>
      <c r="CE16957" s="62"/>
      <c r="CF16957" s="62"/>
      <c r="CL16957" s="56" t="s">
        <v>23608</v>
      </c>
      <c r="CM16957" s="56" t="s">
        <v>213</v>
      </c>
      <c r="CN16957" s="56" t="s">
        <v>213</v>
      </c>
      <c r="CO16957" s="52"/>
      <c r="CP16957" s="52"/>
      <c r="CQ16957" s="52"/>
      <c r="CR16957" s="52"/>
      <c r="CS16957" s="52"/>
      <c r="CT16957" s="52"/>
      <c r="CU16957" s="33"/>
      <c r="CV16957" s="33"/>
    </row>
    <row r="16958" spans="74:100">
      <c r="BV16958" s="62"/>
      <c r="BW16958" s="62"/>
      <c r="BX16958" s="62"/>
      <c r="BY16958" s="62"/>
      <c r="BZ16958" s="62"/>
      <c r="CA16958" s="62"/>
      <c r="CB16958" s="62"/>
      <c r="CC16958" s="62"/>
      <c r="CD16958" s="62"/>
      <c r="CE16958" s="62"/>
      <c r="CF16958" s="62"/>
      <c r="CL16958" s="56" t="s">
        <v>23609</v>
      </c>
      <c r="CM16958" s="56" t="s">
        <v>213</v>
      </c>
      <c r="CN16958" s="56" t="s">
        <v>213</v>
      </c>
      <c r="CO16958" s="52"/>
      <c r="CP16958" s="52"/>
      <c r="CQ16958" s="52"/>
      <c r="CR16958" s="52"/>
      <c r="CS16958" s="52"/>
      <c r="CT16958" s="52"/>
      <c r="CU16958" s="33"/>
      <c r="CV16958" s="33"/>
    </row>
    <row r="16959" spans="74:100">
      <c r="BV16959" s="62"/>
      <c r="BW16959" s="62"/>
      <c r="BX16959" s="62"/>
      <c r="BY16959" s="62"/>
      <c r="BZ16959" s="62"/>
      <c r="CA16959" s="62"/>
      <c r="CB16959" s="62"/>
      <c r="CC16959" s="62"/>
      <c r="CD16959" s="62"/>
      <c r="CE16959" s="62"/>
      <c r="CF16959" s="62"/>
      <c r="CL16959" s="35" t="s">
        <v>7832</v>
      </c>
      <c r="CM16959" s="35" t="s">
        <v>217</v>
      </c>
      <c r="CN16959" s="35" t="s">
        <v>217</v>
      </c>
      <c r="CO16959" s="52"/>
      <c r="CP16959" s="52"/>
      <c r="CQ16959" s="52"/>
      <c r="CR16959" s="52"/>
      <c r="CS16959" s="52"/>
      <c r="CT16959" s="52"/>
      <c r="CU16959" s="33"/>
      <c r="CV16959" s="33"/>
    </row>
    <row r="16960" spans="74:100">
      <c r="BV16960" s="62"/>
      <c r="BW16960" s="62"/>
      <c r="BX16960" s="62"/>
      <c r="BY16960" s="62"/>
      <c r="BZ16960" s="62"/>
      <c r="CA16960" s="62"/>
      <c r="CB16960" s="62"/>
      <c r="CC16960" s="62"/>
      <c r="CD16960" s="62"/>
      <c r="CE16960" s="62"/>
      <c r="CF16960" s="62"/>
      <c r="CL16960" s="35" t="s">
        <v>7841</v>
      </c>
      <c r="CM16960" s="35" t="s">
        <v>217</v>
      </c>
      <c r="CN16960" s="35" t="s">
        <v>217</v>
      </c>
      <c r="CO16960" s="52"/>
      <c r="CP16960" s="52"/>
      <c r="CQ16960" s="52"/>
      <c r="CR16960" s="52"/>
      <c r="CS16960" s="52"/>
      <c r="CT16960" s="52"/>
      <c r="CU16960" s="33"/>
      <c r="CV16960" s="33"/>
    </row>
    <row r="16961" spans="74:100">
      <c r="BV16961" s="62"/>
      <c r="BW16961" s="62"/>
      <c r="BX16961" s="62"/>
      <c r="BY16961" s="62"/>
      <c r="BZ16961" s="62"/>
      <c r="CA16961" s="62"/>
      <c r="CB16961" s="62"/>
      <c r="CC16961" s="62"/>
      <c r="CD16961" s="62"/>
      <c r="CE16961" s="62"/>
      <c r="CF16961" s="62"/>
      <c r="CL16961" s="56" t="s">
        <v>7835</v>
      </c>
      <c r="CM16961" s="56" t="s">
        <v>215</v>
      </c>
      <c r="CN16961" s="56" t="s">
        <v>215</v>
      </c>
      <c r="CO16961" s="52"/>
      <c r="CP16961" s="52"/>
      <c r="CQ16961" s="52"/>
      <c r="CR16961" s="52"/>
      <c r="CS16961" s="52"/>
      <c r="CT16961" s="52"/>
      <c r="CU16961" s="33"/>
      <c r="CV16961" s="33"/>
    </row>
    <row r="16962" spans="74:100">
      <c r="BV16962" s="62"/>
      <c r="BW16962" s="62"/>
      <c r="BX16962" s="62"/>
      <c r="BY16962" s="62"/>
      <c r="BZ16962" s="62"/>
      <c r="CA16962" s="62"/>
      <c r="CB16962" s="62"/>
      <c r="CC16962" s="62"/>
      <c r="CD16962" s="62"/>
      <c r="CE16962" s="62"/>
      <c r="CF16962" s="62"/>
      <c r="CL16962" s="56" t="s">
        <v>7836</v>
      </c>
      <c r="CM16962" s="56" t="s">
        <v>215</v>
      </c>
      <c r="CN16962" s="56" t="s">
        <v>215</v>
      </c>
      <c r="CO16962" s="52"/>
      <c r="CP16962" s="52"/>
      <c r="CQ16962" s="52"/>
      <c r="CR16962" s="52"/>
      <c r="CS16962" s="52"/>
      <c r="CT16962" s="52"/>
      <c r="CU16962" s="33"/>
      <c r="CV16962" s="33"/>
    </row>
    <row r="16963" spans="74:100">
      <c r="BV16963" s="62"/>
      <c r="BW16963" s="62"/>
      <c r="BX16963" s="62"/>
      <c r="BY16963" s="62"/>
      <c r="BZ16963" s="62"/>
      <c r="CA16963" s="62"/>
      <c r="CB16963" s="62"/>
      <c r="CC16963" s="62"/>
      <c r="CD16963" s="62"/>
      <c r="CE16963" s="62"/>
      <c r="CF16963" s="62"/>
      <c r="CL16963" s="56" t="s">
        <v>7837</v>
      </c>
      <c r="CM16963" s="56" t="s">
        <v>215</v>
      </c>
      <c r="CN16963" s="56" t="s">
        <v>215</v>
      </c>
      <c r="CO16963" s="52"/>
      <c r="CP16963" s="52"/>
      <c r="CQ16963" s="52"/>
      <c r="CR16963" s="52"/>
      <c r="CS16963" s="52"/>
      <c r="CT16963" s="52"/>
      <c r="CU16963" s="33"/>
      <c r="CV16963" s="33"/>
    </row>
    <row r="16964" spans="74:100">
      <c r="BV16964" s="62"/>
      <c r="BW16964" s="62"/>
      <c r="BX16964" s="62"/>
      <c r="BY16964" s="62"/>
      <c r="BZ16964" s="62"/>
      <c r="CA16964" s="62"/>
      <c r="CB16964" s="62"/>
      <c r="CC16964" s="62"/>
      <c r="CD16964" s="62"/>
      <c r="CE16964" s="62"/>
      <c r="CF16964" s="62"/>
      <c r="CL16964" s="35" t="s">
        <v>7842</v>
      </c>
      <c r="CM16964" s="35" t="s">
        <v>217</v>
      </c>
      <c r="CN16964" s="35" t="s">
        <v>217</v>
      </c>
      <c r="CO16964" s="52"/>
      <c r="CP16964" s="52"/>
      <c r="CQ16964" s="52"/>
      <c r="CR16964" s="52"/>
      <c r="CS16964" s="52"/>
      <c r="CT16964" s="52"/>
      <c r="CU16964" s="33"/>
      <c r="CV16964" s="33"/>
    </row>
    <row r="16965" spans="74:100">
      <c r="BV16965" s="62"/>
      <c r="BW16965" s="62"/>
      <c r="BX16965" s="62"/>
      <c r="BY16965" s="62"/>
      <c r="BZ16965" s="62"/>
      <c r="CA16965" s="62"/>
      <c r="CB16965" s="62"/>
      <c r="CC16965" s="62"/>
      <c r="CD16965" s="62"/>
      <c r="CE16965" s="62"/>
      <c r="CF16965" s="62"/>
      <c r="CL16965" s="35" t="s">
        <v>7833</v>
      </c>
      <c r="CM16965" s="35" t="s">
        <v>217</v>
      </c>
      <c r="CN16965" s="35" t="s">
        <v>217</v>
      </c>
      <c r="CO16965" s="52"/>
      <c r="CP16965" s="52"/>
      <c r="CQ16965" s="52"/>
      <c r="CR16965" s="52"/>
      <c r="CS16965" s="52"/>
      <c r="CT16965" s="52"/>
      <c r="CU16965" s="33"/>
      <c r="CV16965" s="33"/>
    </row>
    <row r="16966" spans="74:100">
      <c r="BV16966" s="62"/>
      <c r="BW16966" s="62"/>
      <c r="BX16966" s="62"/>
      <c r="BY16966" s="62"/>
      <c r="BZ16966" s="62"/>
      <c r="CA16966" s="62"/>
      <c r="CB16966" s="62"/>
      <c r="CC16966" s="62"/>
      <c r="CD16966" s="62"/>
      <c r="CE16966" s="62"/>
      <c r="CF16966" s="62"/>
      <c r="CL16966" s="56" t="s">
        <v>11413</v>
      </c>
      <c r="CM16966" s="56" t="s">
        <v>214</v>
      </c>
      <c r="CN16966" s="56" t="s">
        <v>214</v>
      </c>
      <c r="CO16966" s="52"/>
      <c r="CP16966" s="52"/>
      <c r="CQ16966" s="52"/>
      <c r="CR16966" s="52"/>
      <c r="CS16966" s="52"/>
      <c r="CT16966" s="52"/>
      <c r="CU16966" s="33"/>
      <c r="CV16966" s="33"/>
    </row>
    <row r="16967" spans="74:100">
      <c r="BV16967" s="62"/>
      <c r="BW16967" s="62"/>
      <c r="BX16967" s="62"/>
      <c r="BY16967" s="62"/>
      <c r="BZ16967" s="62"/>
      <c r="CA16967" s="62"/>
      <c r="CB16967" s="62"/>
      <c r="CC16967" s="62"/>
      <c r="CD16967" s="62"/>
      <c r="CE16967" s="62"/>
      <c r="CF16967" s="62"/>
      <c r="CL16967" s="56" t="s">
        <v>7838</v>
      </c>
      <c r="CM16967" s="56" t="s">
        <v>215</v>
      </c>
      <c r="CN16967" s="56" t="s">
        <v>215</v>
      </c>
      <c r="CO16967" s="52"/>
      <c r="CP16967" s="52"/>
      <c r="CQ16967" s="52"/>
      <c r="CR16967" s="52"/>
      <c r="CS16967" s="52"/>
      <c r="CT16967" s="52"/>
      <c r="CU16967" s="33"/>
      <c r="CV16967" s="33"/>
    </row>
    <row r="16968" spans="74:100">
      <c r="BV16968" s="62"/>
      <c r="BW16968" s="62"/>
      <c r="BX16968" s="62"/>
      <c r="BY16968" s="62"/>
      <c r="BZ16968" s="62"/>
      <c r="CA16968" s="62"/>
      <c r="CB16968" s="62"/>
      <c r="CC16968" s="62"/>
      <c r="CD16968" s="62"/>
      <c r="CE16968" s="62"/>
      <c r="CF16968" s="62"/>
      <c r="CL16968" s="35" t="s">
        <v>13266</v>
      </c>
      <c r="CM16968" s="35" t="s">
        <v>217</v>
      </c>
      <c r="CN16968" s="35" t="s">
        <v>217</v>
      </c>
      <c r="CO16968" s="52"/>
      <c r="CP16968" s="52"/>
      <c r="CQ16968" s="52"/>
      <c r="CR16968" s="52"/>
      <c r="CS16968" s="52"/>
      <c r="CT16968" s="52"/>
      <c r="CU16968" s="33"/>
      <c r="CV16968" s="33"/>
    </row>
    <row r="16969" spans="74:100">
      <c r="BV16969" s="62"/>
      <c r="BW16969" s="62"/>
      <c r="BX16969" s="62"/>
      <c r="BY16969" s="62"/>
      <c r="BZ16969" s="62"/>
      <c r="CA16969" s="62"/>
      <c r="CB16969" s="62"/>
      <c r="CC16969" s="62"/>
      <c r="CD16969" s="62"/>
      <c r="CE16969" s="62"/>
      <c r="CF16969" s="62"/>
      <c r="CL16969" s="56" t="s">
        <v>8333</v>
      </c>
      <c r="CM16969" s="56" t="s">
        <v>216</v>
      </c>
      <c r="CN16969" s="56" t="s">
        <v>216</v>
      </c>
      <c r="CO16969" s="52"/>
      <c r="CP16969" s="52"/>
      <c r="CQ16969" s="52"/>
      <c r="CR16969" s="52"/>
      <c r="CS16969" s="52"/>
      <c r="CT16969" s="52"/>
      <c r="CU16969" s="33"/>
      <c r="CV16969" s="33"/>
    </row>
    <row r="16970" spans="74:100">
      <c r="BV16970" s="62"/>
      <c r="BW16970" s="62"/>
      <c r="BX16970" s="62"/>
      <c r="BY16970" s="62"/>
      <c r="BZ16970" s="62"/>
      <c r="CA16970" s="62"/>
      <c r="CB16970" s="62"/>
      <c r="CC16970" s="62"/>
      <c r="CD16970" s="62"/>
      <c r="CE16970" s="62"/>
      <c r="CF16970" s="62"/>
      <c r="CL16970" s="56" t="s">
        <v>8338</v>
      </c>
      <c r="CM16970" s="56" t="s">
        <v>215</v>
      </c>
      <c r="CN16970" s="56" t="s">
        <v>215</v>
      </c>
      <c r="CO16970" s="52"/>
      <c r="CP16970" s="52"/>
      <c r="CQ16970" s="52"/>
      <c r="CR16970" s="52"/>
      <c r="CS16970" s="52"/>
      <c r="CT16970" s="52"/>
      <c r="CU16970" s="33"/>
      <c r="CV16970" s="33"/>
    </row>
    <row r="16971" spans="74:100">
      <c r="BV16971" s="62"/>
      <c r="BW16971" s="62"/>
      <c r="BX16971" s="62"/>
      <c r="BY16971" s="62"/>
      <c r="BZ16971" s="62"/>
      <c r="CA16971" s="62"/>
      <c r="CB16971" s="62"/>
      <c r="CC16971" s="62"/>
      <c r="CD16971" s="62"/>
      <c r="CE16971" s="62"/>
      <c r="CF16971" s="62"/>
      <c r="CL16971" s="56" t="s">
        <v>8334</v>
      </c>
      <c r="CM16971" s="56" t="s">
        <v>216</v>
      </c>
      <c r="CN16971" s="56" t="s">
        <v>216</v>
      </c>
      <c r="CO16971" s="52"/>
      <c r="CP16971" s="52"/>
      <c r="CQ16971" s="52"/>
      <c r="CR16971" s="52"/>
      <c r="CS16971" s="52"/>
      <c r="CT16971" s="52"/>
      <c r="CU16971" s="33"/>
      <c r="CV16971" s="33"/>
    </row>
    <row r="16972" spans="74:100">
      <c r="BV16972" s="62"/>
      <c r="BW16972" s="62"/>
      <c r="BX16972" s="62"/>
      <c r="BY16972" s="62"/>
      <c r="BZ16972" s="62"/>
      <c r="CA16972" s="62"/>
      <c r="CB16972" s="62"/>
      <c r="CC16972" s="62"/>
      <c r="CD16972" s="62"/>
      <c r="CE16972" s="62"/>
      <c r="CF16972" s="62"/>
      <c r="CL16972" s="56" t="s">
        <v>25296</v>
      </c>
      <c r="CM16972" s="56" t="s">
        <v>216</v>
      </c>
      <c r="CN16972" s="56" t="s">
        <v>216</v>
      </c>
      <c r="CO16972" s="52"/>
      <c r="CP16972" s="52"/>
      <c r="CQ16972" s="52"/>
      <c r="CR16972" s="52"/>
      <c r="CS16972" s="52"/>
      <c r="CT16972" s="52"/>
      <c r="CU16972" s="33"/>
      <c r="CV16972" s="33"/>
    </row>
    <row r="16973" spans="74:100">
      <c r="BV16973" s="62"/>
      <c r="BW16973" s="62"/>
      <c r="BX16973" s="62"/>
      <c r="BY16973" s="62"/>
      <c r="BZ16973" s="62"/>
      <c r="CA16973" s="62"/>
      <c r="CB16973" s="62"/>
      <c r="CC16973" s="62"/>
      <c r="CD16973" s="62"/>
      <c r="CE16973" s="62"/>
      <c r="CF16973" s="62"/>
      <c r="CL16973" s="56" t="s">
        <v>25297</v>
      </c>
      <c r="CM16973" s="56" t="s">
        <v>216</v>
      </c>
      <c r="CN16973" s="56" t="s">
        <v>216</v>
      </c>
      <c r="CO16973" s="52"/>
      <c r="CP16973" s="52"/>
      <c r="CQ16973" s="52"/>
      <c r="CR16973" s="52"/>
      <c r="CS16973" s="52"/>
      <c r="CT16973" s="52"/>
      <c r="CU16973" s="33"/>
      <c r="CV16973" s="33"/>
    </row>
    <row r="16974" spans="74:100">
      <c r="BV16974" s="62"/>
      <c r="BW16974" s="62"/>
      <c r="BX16974" s="62"/>
      <c r="BY16974" s="62"/>
      <c r="BZ16974" s="62"/>
      <c r="CA16974" s="62"/>
      <c r="CB16974" s="62"/>
      <c r="CC16974" s="62"/>
      <c r="CD16974" s="62"/>
      <c r="CE16974" s="62"/>
      <c r="CF16974" s="62"/>
      <c r="CL16974" s="56" t="s">
        <v>25298</v>
      </c>
      <c r="CM16974" s="56" t="s">
        <v>216</v>
      </c>
      <c r="CN16974" s="56" t="s">
        <v>216</v>
      </c>
      <c r="CO16974" s="52"/>
      <c r="CP16974" s="52"/>
      <c r="CQ16974" s="52"/>
      <c r="CR16974" s="52"/>
      <c r="CS16974" s="52"/>
      <c r="CT16974" s="52"/>
      <c r="CU16974" s="33"/>
      <c r="CV16974" s="33"/>
    </row>
    <row r="16975" spans="74:100">
      <c r="BV16975" s="62"/>
      <c r="BW16975" s="62"/>
      <c r="BX16975" s="62"/>
      <c r="BY16975" s="62"/>
      <c r="BZ16975" s="62"/>
      <c r="CA16975" s="62"/>
      <c r="CB16975" s="62"/>
      <c r="CC16975" s="62"/>
      <c r="CD16975" s="62"/>
      <c r="CE16975" s="62"/>
      <c r="CF16975" s="62"/>
      <c r="CL16975" s="56" t="s">
        <v>25299</v>
      </c>
      <c r="CM16975" s="56" t="s">
        <v>216</v>
      </c>
      <c r="CN16975" s="56" t="s">
        <v>216</v>
      </c>
      <c r="CO16975" s="52"/>
      <c r="CP16975" s="52"/>
      <c r="CQ16975" s="52"/>
      <c r="CR16975" s="52"/>
      <c r="CS16975" s="52"/>
      <c r="CT16975" s="52"/>
      <c r="CU16975" s="33"/>
      <c r="CV16975" s="33"/>
    </row>
    <row r="16976" spans="74:100">
      <c r="BV16976" s="62"/>
      <c r="BW16976" s="62"/>
      <c r="BX16976" s="62"/>
      <c r="BY16976" s="62"/>
      <c r="BZ16976" s="62"/>
      <c r="CA16976" s="62"/>
      <c r="CB16976" s="62"/>
      <c r="CC16976" s="62"/>
      <c r="CD16976" s="62"/>
      <c r="CE16976" s="62"/>
      <c r="CF16976" s="62"/>
      <c r="CL16976" s="56" t="s">
        <v>8336</v>
      </c>
      <c r="CM16976" s="56" t="s">
        <v>216</v>
      </c>
      <c r="CN16976" s="56" t="s">
        <v>216</v>
      </c>
      <c r="CO16976" s="52"/>
      <c r="CP16976" s="52"/>
      <c r="CQ16976" s="52"/>
      <c r="CR16976" s="52"/>
      <c r="CS16976" s="52"/>
      <c r="CT16976" s="52"/>
      <c r="CU16976" s="33"/>
      <c r="CV16976" s="33"/>
    </row>
    <row r="16977" spans="74:100">
      <c r="BV16977" s="62"/>
      <c r="BW16977" s="62"/>
      <c r="BX16977" s="62"/>
      <c r="BY16977" s="62"/>
      <c r="BZ16977" s="62"/>
      <c r="CA16977" s="62"/>
      <c r="CB16977" s="62"/>
      <c r="CC16977" s="62"/>
      <c r="CD16977" s="62"/>
      <c r="CE16977" s="62"/>
      <c r="CF16977" s="62"/>
      <c r="CL16977" s="56" t="s">
        <v>8335</v>
      </c>
      <c r="CM16977" s="56" t="s">
        <v>216</v>
      </c>
      <c r="CN16977" s="56" t="s">
        <v>216</v>
      </c>
      <c r="CO16977" s="52"/>
      <c r="CP16977" s="52"/>
      <c r="CQ16977" s="52"/>
      <c r="CR16977" s="52"/>
      <c r="CS16977" s="52"/>
      <c r="CT16977" s="52"/>
      <c r="CU16977" s="33"/>
      <c r="CV16977" s="33"/>
    </row>
    <row r="16978" spans="74:100">
      <c r="BV16978" s="62"/>
      <c r="BW16978" s="62"/>
      <c r="BX16978" s="62"/>
      <c r="BY16978" s="62"/>
      <c r="BZ16978" s="62"/>
      <c r="CA16978" s="62"/>
      <c r="CB16978" s="62"/>
      <c r="CC16978" s="62"/>
      <c r="CD16978" s="62"/>
      <c r="CE16978" s="62"/>
      <c r="CF16978" s="62"/>
      <c r="CL16978" s="56" t="s">
        <v>23610</v>
      </c>
      <c r="CM16978" s="56" t="s">
        <v>216</v>
      </c>
      <c r="CN16978" s="56" t="s">
        <v>216</v>
      </c>
      <c r="CO16978" s="52"/>
      <c r="CP16978" s="52"/>
      <c r="CQ16978" s="52"/>
      <c r="CR16978" s="52"/>
      <c r="CS16978" s="52"/>
      <c r="CT16978" s="52"/>
      <c r="CU16978" s="33"/>
      <c r="CV16978" s="33"/>
    </row>
    <row r="16979" spans="74:100">
      <c r="BV16979" s="62"/>
      <c r="BW16979" s="62"/>
      <c r="BX16979" s="62"/>
      <c r="BY16979" s="62"/>
      <c r="BZ16979" s="62"/>
      <c r="CA16979" s="62"/>
      <c r="CB16979" s="62"/>
      <c r="CC16979" s="62"/>
      <c r="CD16979" s="62"/>
      <c r="CE16979" s="62"/>
      <c r="CF16979" s="62"/>
      <c r="CL16979" s="56" t="s">
        <v>8337</v>
      </c>
      <c r="CM16979" s="56" t="s">
        <v>216</v>
      </c>
      <c r="CN16979" s="56" t="s">
        <v>216</v>
      </c>
      <c r="CO16979" s="52"/>
      <c r="CP16979" s="52"/>
      <c r="CQ16979" s="52"/>
      <c r="CR16979" s="52"/>
      <c r="CS16979" s="52"/>
      <c r="CT16979" s="52"/>
      <c r="CU16979" s="33"/>
      <c r="CV16979" s="33"/>
    </row>
    <row r="16980" spans="74:100">
      <c r="BV16980" s="62"/>
      <c r="BW16980" s="62"/>
      <c r="BX16980" s="62"/>
      <c r="BY16980" s="62"/>
      <c r="BZ16980" s="62"/>
      <c r="CA16980" s="62"/>
      <c r="CB16980" s="62"/>
      <c r="CC16980" s="62"/>
      <c r="CD16980" s="62"/>
      <c r="CE16980" s="62"/>
      <c r="CF16980" s="62"/>
      <c r="CL16980" s="56" t="s">
        <v>8339</v>
      </c>
      <c r="CM16980" s="56" t="s">
        <v>213</v>
      </c>
      <c r="CN16980" s="56" t="s">
        <v>213</v>
      </c>
      <c r="CO16980" s="52"/>
      <c r="CP16980" s="52"/>
      <c r="CQ16980" s="52"/>
      <c r="CR16980" s="52"/>
      <c r="CS16980" s="52"/>
      <c r="CT16980" s="52"/>
      <c r="CU16980" s="33"/>
      <c r="CV16980" s="33"/>
    </row>
    <row r="16981" spans="74:100">
      <c r="BV16981" s="62"/>
      <c r="BW16981" s="62"/>
      <c r="BX16981" s="62"/>
      <c r="BY16981" s="62"/>
      <c r="BZ16981" s="62"/>
      <c r="CA16981" s="62"/>
      <c r="CB16981" s="62"/>
      <c r="CC16981" s="62"/>
      <c r="CD16981" s="62"/>
      <c r="CE16981" s="62"/>
      <c r="CF16981" s="62"/>
      <c r="CL16981" s="56" t="s">
        <v>8340</v>
      </c>
      <c r="CM16981" s="56" t="s">
        <v>213</v>
      </c>
      <c r="CN16981" s="56" t="s">
        <v>213</v>
      </c>
      <c r="CO16981" s="52"/>
      <c r="CP16981" s="52"/>
      <c r="CQ16981" s="52"/>
      <c r="CR16981" s="52"/>
      <c r="CS16981" s="52"/>
      <c r="CT16981" s="52"/>
      <c r="CU16981" s="33"/>
      <c r="CV16981" s="33"/>
    </row>
    <row r="16982" spans="74:100">
      <c r="BV16982" s="62"/>
      <c r="BW16982" s="62"/>
      <c r="BX16982" s="62"/>
      <c r="BY16982" s="62"/>
      <c r="BZ16982" s="62"/>
      <c r="CA16982" s="62"/>
      <c r="CB16982" s="62"/>
      <c r="CC16982" s="62"/>
      <c r="CD16982" s="62"/>
      <c r="CE16982" s="62"/>
      <c r="CF16982" s="62"/>
      <c r="CL16982" s="56" t="s">
        <v>23611</v>
      </c>
      <c r="CM16982" s="56" t="s">
        <v>214</v>
      </c>
      <c r="CN16982" s="56" t="s">
        <v>214</v>
      </c>
      <c r="CO16982" s="52"/>
      <c r="CP16982" s="52"/>
      <c r="CQ16982" s="52"/>
      <c r="CR16982" s="52"/>
      <c r="CS16982" s="52"/>
      <c r="CT16982" s="52"/>
      <c r="CU16982" s="33"/>
      <c r="CV16982" s="33"/>
    </row>
    <row r="16983" spans="74:100">
      <c r="BV16983" s="62"/>
      <c r="BW16983" s="62"/>
      <c r="BX16983" s="62"/>
      <c r="BY16983" s="62"/>
      <c r="BZ16983" s="62"/>
      <c r="CA16983" s="62"/>
      <c r="CB16983" s="62"/>
      <c r="CC16983" s="62"/>
      <c r="CD16983" s="62"/>
      <c r="CE16983" s="62"/>
      <c r="CF16983" s="62"/>
      <c r="CL16983" s="56" t="s">
        <v>8357</v>
      </c>
      <c r="CM16983" s="56" t="s">
        <v>214</v>
      </c>
      <c r="CN16983" s="56" t="s">
        <v>214</v>
      </c>
      <c r="CO16983" s="52"/>
      <c r="CP16983" s="52"/>
      <c r="CQ16983" s="52"/>
      <c r="CR16983" s="52"/>
      <c r="CS16983" s="52"/>
      <c r="CT16983" s="52"/>
      <c r="CU16983" s="33"/>
      <c r="CV16983" s="33"/>
    </row>
    <row r="16984" spans="74:100">
      <c r="BV16984" s="62"/>
      <c r="BW16984" s="62"/>
      <c r="BX16984" s="62"/>
      <c r="BY16984" s="62"/>
      <c r="BZ16984" s="62"/>
      <c r="CA16984" s="62"/>
      <c r="CB16984" s="62"/>
      <c r="CC16984" s="62"/>
      <c r="CD16984" s="62"/>
      <c r="CE16984" s="62"/>
      <c r="CF16984" s="62"/>
      <c r="CL16984" s="56" t="s">
        <v>23612</v>
      </c>
      <c r="CM16984" s="56" t="s">
        <v>213</v>
      </c>
      <c r="CN16984" s="56" t="s">
        <v>213</v>
      </c>
      <c r="CO16984" s="52"/>
      <c r="CP16984" s="52"/>
      <c r="CQ16984" s="52"/>
      <c r="CR16984" s="52"/>
      <c r="CS16984" s="52"/>
      <c r="CT16984" s="52"/>
      <c r="CU16984" s="33"/>
      <c r="CV16984" s="33"/>
    </row>
    <row r="16985" spans="74:100">
      <c r="BV16985" s="62"/>
      <c r="BW16985" s="62"/>
      <c r="BX16985" s="62"/>
      <c r="BY16985" s="62"/>
      <c r="BZ16985" s="62"/>
      <c r="CA16985" s="62"/>
      <c r="CB16985" s="62"/>
      <c r="CC16985" s="62"/>
      <c r="CD16985" s="62"/>
      <c r="CE16985" s="62"/>
      <c r="CF16985" s="62"/>
      <c r="CL16985" s="56" t="s">
        <v>8358</v>
      </c>
      <c r="CM16985" s="56" t="s">
        <v>214</v>
      </c>
      <c r="CN16985" s="56" t="s">
        <v>214</v>
      </c>
      <c r="CO16985" s="52"/>
      <c r="CP16985" s="52"/>
      <c r="CQ16985" s="52"/>
      <c r="CR16985" s="52"/>
      <c r="CS16985" s="52"/>
      <c r="CT16985" s="52"/>
      <c r="CU16985" s="33"/>
      <c r="CV16985" s="33"/>
    </row>
    <row r="16986" spans="74:100">
      <c r="BV16986" s="62"/>
      <c r="BW16986" s="62"/>
      <c r="BX16986" s="62"/>
      <c r="BY16986" s="62"/>
      <c r="BZ16986" s="62"/>
      <c r="CA16986" s="62"/>
      <c r="CB16986" s="62"/>
      <c r="CC16986" s="62"/>
      <c r="CD16986" s="62"/>
      <c r="CE16986" s="62"/>
      <c r="CF16986" s="62"/>
      <c r="CL16986" s="56" t="s">
        <v>8359</v>
      </c>
      <c r="CM16986" s="56" t="s">
        <v>214</v>
      </c>
      <c r="CN16986" s="56" t="s">
        <v>214</v>
      </c>
      <c r="CO16986" s="52"/>
      <c r="CP16986" s="52"/>
      <c r="CQ16986" s="52"/>
      <c r="CR16986" s="52"/>
      <c r="CS16986" s="52"/>
      <c r="CT16986" s="52"/>
      <c r="CU16986" s="33"/>
      <c r="CV16986" s="33"/>
    </row>
    <row r="16987" spans="74:100">
      <c r="BV16987" s="62"/>
      <c r="BW16987" s="62"/>
      <c r="BX16987" s="62"/>
      <c r="BY16987" s="62"/>
      <c r="BZ16987" s="62"/>
      <c r="CA16987" s="62"/>
      <c r="CB16987" s="62"/>
      <c r="CC16987" s="62"/>
      <c r="CD16987" s="62"/>
      <c r="CE16987" s="62"/>
      <c r="CF16987" s="62"/>
      <c r="CL16987" s="56" t="s">
        <v>25300</v>
      </c>
      <c r="CM16987" s="56" t="s">
        <v>213</v>
      </c>
      <c r="CN16987" s="56" t="s">
        <v>213</v>
      </c>
      <c r="CO16987" s="52"/>
      <c r="CP16987" s="52"/>
      <c r="CQ16987" s="52"/>
      <c r="CR16987" s="52"/>
      <c r="CS16987" s="52"/>
      <c r="CT16987" s="52"/>
      <c r="CU16987" s="33"/>
      <c r="CV16987" s="33"/>
    </row>
    <row r="16988" spans="74:100">
      <c r="BV16988" s="62"/>
      <c r="BW16988" s="62"/>
      <c r="BX16988" s="62"/>
      <c r="BY16988" s="62"/>
      <c r="BZ16988" s="62"/>
      <c r="CA16988" s="62"/>
      <c r="CB16988" s="62"/>
      <c r="CC16988" s="62"/>
      <c r="CD16988" s="62"/>
      <c r="CE16988" s="62"/>
      <c r="CF16988" s="62"/>
      <c r="CL16988" s="56" t="s">
        <v>8341</v>
      </c>
      <c r="CM16988" s="56" t="s">
        <v>213</v>
      </c>
      <c r="CN16988" s="56" t="s">
        <v>213</v>
      </c>
      <c r="CO16988" s="52"/>
      <c r="CP16988" s="52"/>
      <c r="CQ16988" s="52"/>
      <c r="CR16988" s="52"/>
      <c r="CS16988" s="52"/>
      <c r="CT16988" s="52"/>
      <c r="CU16988" s="33"/>
      <c r="CV16988" s="33"/>
    </row>
    <row r="16989" spans="74:100">
      <c r="BV16989" s="62"/>
      <c r="BW16989" s="62"/>
      <c r="BX16989" s="62"/>
      <c r="BY16989" s="62"/>
      <c r="BZ16989" s="62"/>
      <c r="CA16989" s="62"/>
      <c r="CB16989" s="62"/>
      <c r="CC16989" s="62"/>
      <c r="CD16989" s="62"/>
      <c r="CE16989" s="62"/>
      <c r="CF16989" s="62"/>
      <c r="CL16989" s="56" t="s">
        <v>8350</v>
      </c>
      <c r="CM16989" s="56" t="s">
        <v>213</v>
      </c>
      <c r="CN16989" s="56" t="s">
        <v>213</v>
      </c>
      <c r="CO16989" s="52"/>
      <c r="CP16989" s="52"/>
      <c r="CQ16989" s="52"/>
      <c r="CR16989" s="52"/>
      <c r="CS16989" s="52"/>
      <c r="CT16989" s="52"/>
      <c r="CU16989" s="33"/>
      <c r="CV16989" s="33"/>
    </row>
    <row r="16990" spans="74:100">
      <c r="BV16990" s="62"/>
      <c r="BW16990" s="62"/>
      <c r="BX16990" s="62"/>
      <c r="BY16990" s="62"/>
      <c r="BZ16990" s="62"/>
      <c r="CA16990" s="62"/>
      <c r="CB16990" s="62"/>
      <c r="CC16990" s="62"/>
      <c r="CD16990" s="62"/>
      <c r="CE16990" s="62"/>
      <c r="CF16990" s="62"/>
      <c r="CL16990" s="56" t="s">
        <v>25301</v>
      </c>
      <c r="CM16990" s="56" t="s">
        <v>213</v>
      </c>
      <c r="CN16990" s="56" t="s">
        <v>213</v>
      </c>
      <c r="CO16990" s="52"/>
      <c r="CP16990" s="52"/>
      <c r="CQ16990" s="52"/>
      <c r="CR16990" s="52"/>
      <c r="CS16990" s="52"/>
      <c r="CT16990" s="52"/>
      <c r="CU16990" s="33"/>
      <c r="CV16990" s="33"/>
    </row>
    <row r="16991" spans="74:100">
      <c r="BV16991" s="62"/>
      <c r="BW16991" s="62"/>
      <c r="BX16991" s="62"/>
      <c r="BY16991" s="62"/>
      <c r="BZ16991" s="62"/>
      <c r="CA16991" s="62"/>
      <c r="CB16991" s="62"/>
      <c r="CC16991" s="62"/>
      <c r="CD16991" s="62"/>
      <c r="CE16991" s="62"/>
      <c r="CF16991" s="62"/>
      <c r="CL16991" s="56" t="s">
        <v>25302</v>
      </c>
      <c r="CM16991" s="56" t="s">
        <v>213</v>
      </c>
      <c r="CN16991" s="56" t="s">
        <v>213</v>
      </c>
      <c r="CO16991" s="52"/>
      <c r="CP16991" s="52"/>
      <c r="CQ16991" s="52"/>
      <c r="CR16991" s="52"/>
      <c r="CS16991" s="52"/>
      <c r="CT16991" s="52"/>
      <c r="CU16991" s="33"/>
      <c r="CV16991" s="33"/>
    </row>
    <row r="16992" spans="74:100">
      <c r="BV16992" s="62"/>
      <c r="BW16992" s="62"/>
      <c r="BX16992" s="62"/>
      <c r="BY16992" s="62"/>
      <c r="BZ16992" s="62"/>
      <c r="CA16992" s="62"/>
      <c r="CB16992" s="62"/>
      <c r="CC16992" s="62"/>
      <c r="CD16992" s="62"/>
      <c r="CE16992" s="62"/>
      <c r="CF16992" s="62"/>
      <c r="CL16992" s="56" t="s">
        <v>8342</v>
      </c>
      <c r="CM16992" s="56" t="s">
        <v>213</v>
      </c>
      <c r="CN16992" s="56" t="s">
        <v>213</v>
      </c>
      <c r="CO16992" s="52"/>
      <c r="CP16992" s="52"/>
      <c r="CQ16992" s="52"/>
      <c r="CR16992" s="52"/>
      <c r="CS16992" s="52"/>
      <c r="CT16992" s="52"/>
      <c r="CU16992" s="33"/>
      <c r="CV16992" s="33"/>
    </row>
    <row r="16993" spans="74:100">
      <c r="BV16993" s="62"/>
      <c r="BW16993" s="62"/>
      <c r="BX16993" s="62"/>
      <c r="BY16993" s="62"/>
      <c r="BZ16993" s="62"/>
      <c r="CA16993" s="62"/>
      <c r="CB16993" s="62"/>
      <c r="CC16993" s="62"/>
      <c r="CD16993" s="62"/>
      <c r="CE16993" s="62"/>
      <c r="CF16993" s="62"/>
      <c r="CL16993" s="56" t="s">
        <v>8343</v>
      </c>
      <c r="CM16993" s="56" t="s">
        <v>213</v>
      </c>
      <c r="CN16993" s="56" t="s">
        <v>213</v>
      </c>
      <c r="CO16993" s="52"/>
      <c r="CP16993" s="52"/>
      <c r="CQ16993" s="52"/>
      <c r="CR16993" s="52"/>
      <c r="CS16993" s="52"/>
      <c r="CT16993" s="52"/>
      <c r="CU16993" s="33"/>
      <c r="CV16993" s="33"/>
    </row>
    <row r="16994" spans="74:100">
      <c r="BV16994" s="62"/>
      <c r="BW16994" s="62"/>
      <c r="BX16994" s="62"/>
      <c r="BY16994" s="62"/>
      <c r="BZ16994" s="62"/>
      <c r="CA16994" s="62"/>
      <c r="CB16994" s="62"/>
      <c r="CC16994" s="62"/>
      <c r="CD16994" s="62"/>
      <c r="CE16994" s="62"/>
      <c r="CF16994" s="62"/>
      <c r="CL16994" s="56" t="s">
        <v>8351</v>
      </c>
      <c r="CM16994" s="56" t="s">
        <v>213</v>
      </c>
      <c r="CN16994" s="56" t="s">
        <v>213</v>
      </c>
      <c r="CO16994" s="52"/>
      <c r="CP16994" s="52"/>
      <c r="CQ16994" s="52"/>
      <c r="CR16994" s="52"/>
      <c r="CS16994" s="52"/>
      <c r="CT16994" s="52"/>
      <c r="CU16994" s="33"/>
      <c r="CV16994" s="33"/>
    </row>
    <row r="16995" spans="74:100">
      <c r="BV16995" s="62"/>
      <c r="BW16995" s="62"/>
      <c r="BX16995" s="62"/>
      <c r="BY16995" s="62"/>
      <c r="BZ16995" s="62"/>
      <c r="CA16995" s="62"/>
      <c r="CB16995" s="62"/>
      <c r="CC16995" s="62"/>
      <c r="CD16995" s="62"/>
      <c r="CE16995" s="62"/>
      <c r="CF16995" s="62"/>
      <c r="CL16995" s="56" t="s">
        <v>8344</v>
      </c>
      <c r="CM16995" s="56" t="s">
        <v>213</v>
      </c>
      <c r="CN16995" s="56" t="s">
        <v>213</v>
      </c>
      <c r="CO16995" s="52"/>
      <c r="CP16995" s="52"/>
      <c r="CQ16995" s="52"/>
      <c r="CR16995" s="52"/>
      <c r="CS16995" s="52"/>
      <c r="CT16995" s="52"/>
      <c r="CU16995" s="33"/>
      <c r="CV16995" s="33"/>
    </row>
    <row r="16996" spans="74:100">
      <c r="BV16996" s="62"/>
      <c r="BW16996" s="62"/>
      <c r="BX16996" s="62"/>
      <c r="BY16996" s="62"/>
      <c r="BZ16996" s="62"/>
      <c r="CA16996" s="62"/>
      <c r="CB16996" s="62"/>
      <c r="CC16996" s="62"/>
      <c r="CD16996" s="62"/>
      <c r="CE16996" s="62"/>
      <c r="CF16996" s="62"/>
      <c r="CL16996" s="56" t="s">
        <v>8360</v>
      </c>
      <c r="CM16996" s="56" t="s">
        <v>214</v>
      </c>
      <c r="CN16996" s="56" t="s">
        <v>214</v>
      </c>
      <c r="CO16996" s="52"/>
      <c r="CP16996" s="52"/>
      <c r="CQ16996" s="52"/>
      <c r="CR16996" s="52"/>
      <c r="CS16996" s="52"/>
      <c r="CT16996" s="52"/>
      <c r="CU16996" s="33"/>
      <c r="CV16996" s="33"/>
    </row>
    <row r="16997" spans="74:100">
      <c r="BV16997" s="62"/>
      <c r="BW16997" s="62"/>
      <c r="BX16997" s="62"/>
      <c r="BY16997" s="62"/>
      <c r="BZ16997" s="62"/>
      <c r="CA16997" s="62"/>
      <c r="CB16997" s="62"/>
      <c r="CC16997" s="62"/>
      <c r="CD16997" s="62"/>
      <c r="CE16997" s="62"/>
      <c r="CF16997" s="62"/>
      <c r="CL16997" s="56" t="s">
        <v>990</v>
      </c>
      <c r="CM16997" s="56" t="s">
        <v>213</v>
      </c>
      <c r="CN16997" s="56" t="s">
        <v>213</v>
      </c>
      <c r="CO16997" s="52"/>
      <c r="CP16997" s="52"/>
      <c r="CQ16997" s="52"/>
      <c r="CR16997" s="52"/>
      <c r="CS16997" s="52"/>
      <c r="CT16997" s="52"/>
      <c r="CU16997" s="33"/>
      <c r="CV16997" s="33"/>
    </row>
    <row r="16998" spans="74:100">
      <c r="BV16998" s="62"/>
      <c r="BW16998" s="62"/>
      <c r="BX16998" s="62"/>
      <c r="BY16998" s="62"/>
      <c r="BZ16998" s="62"/>
      <c r="CA16998" s="62"/>
      <c r="CB16998" s="62"/>
      <c r="CC16998" s="62"/>
      <c r="CD16998" s="62"/>
      <c r="CE16998" s="62"/>
      <c r="CF16998" s="62"/>
      <c r="CL16998" s="56" t="s">
        <v>8361</v>
      </c>
      <c r="CM16998" s="56" t="s">
        <v>214</v>
      </c>
      <c r="CN16998" s="56" t="s">
        <v>214</v>
      </c>
      <c r="CO16998" s="52"/>
      <c r="CP16998" s="52"/>
      <c r="CQ16998" s="52"/>
      <c r="CR16998" s="52"/>
      <c r="CS16998" s="52"/>
      <c r="CT16998" s="52"/>
      <c r="CU16998" s="33"/>
      <c r="CV16998" s="33"/>
    </row>
    <row r="16999" spans="74:100">
      <c r="BV16999" s="62"/>
      <c r="BW16999" s="62"/>
      <c r="BX16999" s="62"/>
      <c r="BY16999" s="62"/>
      <c r="BZ16999" s="62"/>
      <c r="CA16999" s="62"/>
      <c r="CB16999" s="62"/>
      <c r="CC16999" s="62"/>
      <c r="CD16999" s="62"/>
      <c r="CE16999" s="62"/>
      <c r="CF16999" s="62"/>
      <c r="CL16999" s="56" t="s">
        <v>8362</v>
      </c>
      <c r="CM16999" s="56" t="s">
        <v>214</v>
      </c>
      <c r="CN16999" s="56" t="s">
        <v>214</v>
      </c>
      <c r="CO16999" s="52"/>
      <c r="CP16999" s="52"/>
      <c r="CQ16999" s="52"/>
      <c r="CR16999" s="52"/>
      <c r="CS16999" s="52"/>
      <c r="CT16999" s="52"/>
      <c r="CU16999" s="33"/>
      <c r="CV16999" s="33"/>
    </row>
    <row r="17000" spans="74:100">
      <c r="BV17000" s="62"/>
      <c r="BW17000" s="62"/>
      <c r="BX17000" s="62"/>
      <c r="BY17000" s="62"/>
      <c r="BZ17000" s="62"/>
      <c r="CA17000" s="62"/>
      <c r="CB17000" s="62"/>
      <c r="CC17000" s="62"/>
      <c r="CD17000" s="62"/>
      <c r="CE17000" s="62"/>
      <c r="CF17000" s="62"/>
      <c r="CL17000" s="56" t="s">
        <v>8345</v>
      </c>
      <c r="CM17000" s="56" t="s">
        <v>213</v>
      </c>
      <c r="CN17000" s="56" t="s">
        <v>213</v>
      </c>
      <c r="CO17000" s="52"/>
      <c r="CP17000" s="52"/>
      <c r="CQ17000" s="52"/>
      <c r="CR17000" s="52"/>
      <c r="CS17000" s="52"/>
      <c r="CT17000" s="52"/>
      <c r="CU17000" s="33"/>
      <c r="CV17000" s="33"/>
    </row>
    <row r="17001" spans="74:100">
      <c r="BV17001" s="62"/>
      <c r="BW17001" s="62"/>
      <c r="BX17001" s="62"/>
      <c r="BY17001" s="62"/>
      <c r="BZ17001" s="62"/>
      <c r="CA17001" s="62"/>
      <c r="CB17001" s="62"/>
      <c r="CC17001" s="62"/>
      <c r="CD17001" s="62"/>
      <c r="CE17001" s="62"/>
      <c r="CF17001" s="62"/>
      <c r="CL17001" s="56" t="s">
        <v>992</v>
      </c>
      <c r="CM17001" s="56" t="s">
        <v>214</v>
      </c>
      <c r="CN17001" s="56" t="s">
        <v>214</v>
      </c>
      <c r="CO17001" s="52"/>
      <c r="CP17001" s="52"/>
      <c r="CQ17001" s="52"/>
      <c r="CR17001" s="52"/>
      <c r="CS17001" s="52"/>
      <c r="CT17001" s="52"/>
      <c r="CU17001" s="33"/>
      <c r="CV17001" s="33"/>
    </row>
    <row r="17002" spans="74:100">
      <c r="BV17002" s="62"/>
      <c r="BW17002" s="62"/>
      <c r="BX17002" s="62"/>
      <c r="BY17002" s="62"/>
      <c r="BZ17002" s="62"/>
      <c r="CA17002" s="62"/>
      <c r="CB17002" s="62"/>
      <c r="CC17002" s="62"/>
      <c r="CD17002" s="62"/>
      <c r="CE17002" s="62"/>
      <c r="CF17002" s="62"/>
      <c r="CL17002" s="56" t="s">
        <v>23613</v>
      </c>
      <c r="CM17002" s="56" t="s">
        <v>214</v>
      </c>
      <c r="CN17002" s="56" t="s">
        <v>214</v>
      </c>
      <c r="CO17002" s="52"/>
      <c r="CP17002" s="52"/>
      <c r="CQ17002" s="52"/>
      <c r="CR17002" s="52"/>
      <c r="CS17002" s="52"/>
      <c r="CT17002" s="52"/>
      <c r="CU17002" s="33"/>
      <c r="CV17002" s="33"/>
    </row>
    <row r="17003" spans="74:100">
      <c r="BV17003" s="62"/>
      <c r="BW17003" s="62"/>
      <c r="BX17003" s="62"/>
      <c r="BY17003" s="62"/>
      <c r="BZ17003" s="62"/>
      <c r="CA17003" s="62"/>
      <c r="CB17003" s="62"/>
      <c r="CC17003" s="62"/>
      <c r="CD17003" s="62"/>
      <c r="CE17003" s="62"/>
      <c r="CF17003" s="62"/>
      <c r="CL17003" s="56" t="s">
        <v>8346</v>
      </c>
      <c r="CM17003" s="56" t="s">
        <v>213</v>
      </c>
      <c r="CN17003" s="56" t="s">
        <v>213</v>
      </c>
      <c r="CO17003" s="52"/>
      <c r="CP17003" s="52"/>
      <c r="CQ17003" s="52"/>
      <c r="CR17003" s="52"/>
      <c r="CS17003" s="52"/>
      <c r="CT17003" s="52"/>
      <c r="CU17003" s="33"/>
      <c r="CV17003" s="33"/>
    </row>
    <row r="17004" spans="74:100">
      <c r="BV17004" s="62"/>
      <c r="BW17004" s="62"/>
      <c r="BX17004" s="62"/>
      <c r="BY17004" s="62"/>
      <c r="BZ17004" s="62"/>
      <c r="CA17004" s="62"/>
      <c r="CB17004" s="62"/>
      <c r="CC17004" s="62"/>
      <c r="CD17004" s="62"/>
      <c r="CE17004" s="62"/>
      <c r="CF17004" s="62"/>
      <c r="CL17004" s="56" t="s">
        <v>8363</v>
      </c>
      <c r="CM17004" s="56" t="s">
        <v>214</v>
      </c>
      <c r="CN17004" s="56" t="s">
        <v>214</v>
      </c>
      <c r="CO17004" s="52"/>
      <c r="CP17004" s="52"/>
      <c r="CQ17004" s="52"/>
      <c r="CR17004" s="52"/>
      <c r="CS17004" s="52"/>
      <c r="CT17004" s="52"/>
      <c r="CU17004" s="33"/>
      <c r="CV17004" s="33"/>
    </row>
    <row r="17005" spans="74:100">
      <c r="BV17005" s="62"/>
      <c r="BW17005" s="62"/>
      <c r="BX17005" s="62"/>
      <c r="BY17005" s="62"/>
      <c r="BZ17005" s="62"/>
      <c r="CA17005" s="62"/>
      <c r="CB17005" s="62"/>
      <c r="CC17005" s="62"/>
      <c r="CD17005" s="62"/>
      <c r="CE17005" s="62"/>
      <c r="CF17005" s="62"/>
      <c r="CL17005" s="56" t="s">
        <v>8364</v>
      </c>
      <c r="CM17005" s="56" t="s">
        <v>214</v>
      </c>
      <c r="CN17005" s="56" t="s">
        <v>214</v>
      </c>
      <c r="CO17005" s="52"/>
      <c r="CP17005" s="52"/>
      <c r="CQ17005" s="52"/>
      <c r="CR17005" s="52"/>
      <c r="CS17005" s="52"/>
      <c r="CT17005" s="52"/>
      <c r="CU17005" s="33"/>
      <c r="CV17005" s="33"/>
    </row>
    <row r="17006" spans="74:100">
      <c r="BV17006" s="62"/>
      <c r="BW17006" s="62"/>
      <c r="BX17006" s="62"/>
      <c r="BY17006" s="62"/>
      <c r="BZ17006" s="62"/>
      <c r="CA17006" s="62"/>
      <c r="CB17006" s="62"/>
      <c r="CC17006" s="62"/>
      <c r="CD17006" s="62"/>
      <c r="CE17006" s="62"/>
      <c r="CF17006" s="62"/>
      <c r="CL17006" s="56" t="s">
        <v>8365</v>
      </c>
      <c r="CM17006" s="56" t="s">
        <v>214</v>
      </c>
      <c r="CN17006" s="56" t="s">
        <v>214</v>
      </c>
      <c r="CO17006" s="52"/>
      <c r="CP17006" s="52"/>
      <c r="CQ17006" s="52"/>
      <c r="CR17006" s="52"/>
      <c r="CS17006" s="52"/>
      <c r="CT17006" s="52"/>
      <c r="CU17006" s="33"/>
      <c r="CV17006" s="33"/>
    </row>
    <row r="17007" spans="74:100">
      <c r="BV17007" s="62"/>
      <c r="BW17007" s="62"/>
      <c r="BX17007" s="62"/>
      <c r="BY17007" s="62"/>
      <c r="BZ17007" s="62"/>
      <c r="CA17007" s="62"/>
      <c r="CB17007" s="62"/>
      <c r="CC17007" s="62"/>
      <c r="CD17007" s="62"/>
      <c r="CE17007" s="62"/>
      <c r="CF17007" s="62"/>
      <c r="CL17007" s="56" t="s">
        <v>993</v>
      </c>
      <c r="CM17007" s="56" t="s">
        <v>214</v>
      </c>
      <c r="CN17007" s="56" t="s">
        <v>214</v>
      </c>
      <c r="CO17007" s="52"/>
      <c r="CP17007" s="52"/>
      <c r="CQ17007" s="52"/>
      <c r="CR17007" s="52"/>
      <c r="CS17007" s="52"/>
      <c r="CT17007" s="52"/>
      <c r="CU17007" s="33"/>
      <c r="CV17007" s="33"/>
    </row>
    <row r="17008" spans="74:100">
      <c r="BV17008" s="62"/>
      <c r="BW17008" s="62"/>
      <c r="BX17008" s="62"/>
      <c r="BY17008" s="62"/>
      <c r="BZ17008" s="62"/>
      <c r="CA17008" s="62"/>
      <c r="CB17008" s="62"/>
      <c r="CC17008" s="62"/>
      <c r="CD17008" s="62"/>
      <c r="CE17008" s="62"/>
      <c r="CF17008" s="62"/>
      <c r="CL17008" s="56" t="s">
        <v>8366</v>
      </c>
      <c r="CM17008" s="56" t="s">
        <v>214</v>
      </c>
      <c r="CN17008" s="56" t="s">
        <v>214</v>
      </c>
      <c r="CO17008" s="52"/>
      <c r="CP17008" s="52"/>
      <c r="CQ17008" s="52"/>
      <c r="CR17008" s="52"/>
      <c r="CS17008" s="52"/>
      <c r="CT17008" s="52"/>
      <c r="CU17008" s="33"/>
      <c r="CV17008" s="33"/>
    </row>
    <row r="17009" spans="74:100">
      <c r="BV17009" s="62"/>
      <c r="BW17009" s="62"/>
      <c r="BX17009" s="62"/>
      <c r="BY17009" s="62"/>
      <c r="BZ17009" s="62"/>
      <c r="CA17009" s="62"/>
      <c r="CB17009" s="62"/>
      <c r="CC17009" s="62"/>
      <c r="CD17009" s="62"/>
      <c r="CE17009" s="62"/>
      <c r="CF17009" s="62"/>
      <c r="CL17009" s="56" t="s">
        <v>8367</v>
      </c>
      <c r="CM17009" s="56" t="s">
        <v>214</v>
      </c>
      <c r="CN17009" s="56" t="s">
        <v>214</v>
      </c>
      <c r="CO17009" s="52"/>
      <c r="CP17009" s="52"/>
      <c r="CQ17009" s="52"/>
      <c r="CR17009" s="52"/>
      <c r="CS17009" s="52"/>
      <c r="CT17009" s="52"/>
      <c r="CU17009" s="33"/>
      <c r="CV17009" s="33"/>
    </row>
    <row r="17010" spans="74:100">
      <c r="BV17010" s="62"/>
      <c r="BW17010" s="62"/>
      <c r="BX17010" s="62"/>
      <c r="BY17010" s="62"/>
      <c r="BZ17010" s="62"/>
      <c r="CA17010" s="62"/>
      <c r="CB17010" s="62"/>
      <c r="CC17010" s="62"/>
      <c r="CD17010" s="62"/>
      <c r="CE17010" s="62"/>
      <c r="CF17010" s="62"/>
      <c r="CL17010" s="56" t="s">
        <v>8347</v>
      </c>
      <c r="CM17010" s="56" t="s">
        <v>213</v>
      </c>
      <c r="CN17010" s="56" t="s">
        <v>213</v>
      </c>
      <c r="CO17010" s="52"/>
      <c r="CP17010" s="52"/>
      <c r="CQ17010" s="52"/>
      <c r="CR17010" s="52"/>
      <c r="CS17010" s="52"/>
      <c r="CT17010" s="52"/>
      <c r="CU17010" s="33"/>
      <c r="CV17010" s="33"/>
    </row>
    <row r="17011" spans="74:100">
      <c r="BV17011" s="62"/>
      <c r="BW17011" s="62"/>
      <c r="BX17011" s="62"/>
      <c r="BY17011" s="62"/>
      <c r="BZ17011" s="62"/>
      <c r="CA17011" s="62"/>
      <c r="CB17011" s="62"/>
      <c r="CC17011" s="62"/>
      <c r="CD17011" s="62"/>
      <c r="CE17011" s="62"/>
      <c r="CF17011" s="62"/>
      <c r="CL17011" s="56" t="s">
        <v>8368</v>
      </c>
      <c r="CM17011" s="56" t="s">
        <v>214</v>
      </c>
      <c r="CN17011" s="56" t="s">
        <v>214</v>
      </c>
      <c r="CO17011" s="52"/>
      <c r="CP17011" s="52"/>
      <c r="CQ17011" s="52"/>
      <c r="CR17011" s="52"/>
      <c r="CS17011" s="52"/>
      <c r="CT17011" s="52"/>
      <c r="CU17011" s="33"/>
      <c r="CV17011" s="33"/>
    </row>
    <row r="17012" spans="74:100">
      <c r="BV17012" s="62"/>
      <c r="BW17012" s="62"/>
      <c r="BX17012" s="62"/>
      <c r="BY17012" s="62"/>
      <c r="BZ17012" s="62"/>
      <c r="CA17012" s="62"/>
      <c r="CB17012" s="62"/>
      <c r="CC17012" s="62"/>
      <c r="CD17012" s="62"/>
      <c r="CE17012" s="62"/>
      <c r="CF17012" s="62"/>
      <c r="CL17012" s="56" t="s">
        <v>8348</v>
      </c>
      <c r="CM17012" s="56" t="s">
        <v>213</v>
      </c>
      <c r="CN17012" s="56" t="s">
        <v>213</v>
      </c>
      <c r="CO17012" s="52"/>
      <c r="CP17012" s="52"/>
      <c r="CQ17012" s="52"/>
      <c r="CR17012" s="52"/>
      <c r="CS17012" s="52"/>
      <c r="CT17012" s="52"/>
      <c r="CU17012" s="33"/>
      <c r="CV17012" s="33"/>
    </row>
    <row r="17013" spans="74:100">
      <c r="BV17013" s="62"/>
      <c r="BW17013" s="62"/>
      <c r="BX17013" s="62"/>
      <c r="BY17013" s="62"/>
      <c r="BZ17013" s="62"/>
      <c r="CA17013" s="62"/>
      <c r="CB17013" s="62"/>
      <c r="CC17013" s="62"/>
      <c r="CD17013" s="62"/>
      <c r="CE17013" s="62"/>
      <c r="CF17013" s="62"/>
      <c r="CL17013" s="56" t="s">
        <v>8369</v>
      </c>
      <c r="CM17013" s="56" t="s">
        <v>214</v>
      </c>
      <c r="CN17013" s="56" t="s">
        <v>214</v>
      </c>
      <c r="CO17013" s="52"/>
      <c r="CP17013" s="52"/>
      <c r="CQ17013" s="52"/>
      <c r="CR17013" s="52"/>
      <c r="CS17013" s="52"/>
      <c r="CT17013" s="52"/>
      <c r="CU17013" s="33"/>
      <c r="CV17013" s="33"/>
    </row>
    <row r="17014" spans="74:100">
      <c r="BV17014" s="62"/>
      <c r="BW17014" s="62"/>
      <c r="BX17014" s="62"/>
      <c r="BY17014" s="62"/>
      <c r="BZ17014" s="62"/>
      <c r="CA17014" s="62"/>
      <c r="CB17014" s="62"/>
      <c r="CC17014" s="62"/>
      <c r="CD17014" s="62"/>
      <c r="CE17014" s="62"/>
      <c r="CF17014" s="62"/>
      <c r="CL17014" s="56" t="s">
        <v>8352</v>
      </c>
      <c r="CM17014" s="56" t="s">
        <v>213</v>
      </c>
      <c r="CN17014" s="56" t="s">
        <v>213</v>
      </c>
      <c r="CO17014" s="52"/>
      <c r="CP17014" s="52"/>
      <c r="CQ17014" s="52"/>
      <c r="CR17014" s="52"/>
      <c r="CS17014" s="52"/>
      <c r="CT17014" s="52"/>
      <c r="CU17014" s="33"/>
      <c r="CV17014" s="33"/>
    </row>
    <row r="17015" spans="74:100">
      <c r="BV17015" s="62"/>
      <c r="BW17015" s="62"/>
      <c r="BX17015" s="62"/>
      <c r="BY17015" s="62"/>
      <c r="BZ17015" s="62"/>
      <c r="CA17015" s="62"/>
      <c r="CB17015" s="62"/>
      <c r="CC17015" s="62"/>
      <c r="CD17015" s="62"/>
      <c r="CE17015" s="62"/>
      <c r="CF17015" s="62"/>
      <c r="CL17015" s="56" t="s">
        <v>8370</v>
      </c>
      <c r="CM17015" s="56" t="s">
        <v>214</v>
      </c>
      <c r="CN17015" s="56" t="s">
        <v>214</v>
      </c>
      <c r="CO17015" s="52"/>
      <c r="CP17015" s="52"/>
      <c r="CQ17015" s="52"/>
      <c r="CR17015" s="52"/>
      <c r="CS17015" s="52"/>
      <c r="CT17015" s="52"/>
      <c r="CU17015" s="33"/>
      <c r="CV17015" s="33"/>
    </row>
    <row r="17016" spans="74:100">
      <c r="BV17016" s="62"/>
      <c r="BW17016" s="62"/>
      <c r="BX17016" s="62"/>
      <c r="BY17016" s="62"/>
      <c r="BZ17016" s="62"/>
      <c r="CA17016" s="62"/>
      <c r="CB17016" s="62"/>
      <c r="CC17016" s="62"/>
      <c r="CD17016" s="62"/>
      <c r="CE17016" s="62"/>
      <c r="CF17016" s="62"/>
      <c r="CL17016" s="56" t="s">
        <v>23614</v>
      </c>
      <c r="CM17016" s="56" t="s">
        <v>213</v>
      </c>
      <c r="CN17016" s="56" t="s">
        <v>213</v>
      </c>
      <c r="CO17016" s="52"/>
      <c r="CP17016" s="52"/>
      <c r="CQ17016" s="52"/>
      <c r="CR17016" s="52"/>
      <c r="CS17016" s="52"/>
      <c r="CT17016" s="52"/>
      <c r="CU17016" s="33"/>
      <c r="CV17016" s="33"/>
    </row>
    <row r="17017" spans="74:100">
      <c r="BV17017" s="62"/>
      <c r="BW17017" s="62"/>
      <c r="BX17017" s="62"/>
      <c r="BY17017" s="62"/>
      <c r="BZ17017" s="62"/>
      <c r="CA17017" s="62"/>
      <c r="CB17017" s="62"/>
      <c r="CC17017" s="62"/>
      <c r="CD17017" s="62"/>
      <c r="CE17017" s="62"/>
      <c r="CF17017" s="62"/>
      <c r="CL17017" s="56" t="s">
        <v>8371</v>
      </c>
      <c r="CM17017" s="56" t="s">
        <v>214</v>
      </c>
      <c r="CN17017" s="56" t="s">
        <v>214</v>
      </c>
      <c r="CO17017" s="52"/>
      <c r="CP17017" s="52"/>
      <c r="CQ17017" s="52"/>
      <c r="CR17017" s="52"/>
      <c r="CS17017" s="52"/>
      <c r="CT17017" s="52"/>
      <c r="CU17017" s="33"/>
      <c r="CV17017" s="33"/>
    </row>
    <row r="17018" spans="74:100">
      <c r="BV17018" s="62"/>
      <c r="BW17018" s="62"/>
      <c r="BX17018" s="62"/>
      <c r="BY17018" s="62"/>
      <c r="BZ17018" s="62"/>
      <c r="CA17018" s="62"/>
      <c r="CB17018" s="62"/>
      <c r="CC17018" s="62"/>
      <c r="CD17018" s="62"/>
      <c r="CE17018" s="62"/>
      <c r="CF17018" s="62"/>
      <c r="CL17018" s="56" t="s">
        <v>8354</v>
      </c>
      <c r="CM17018" s="56" t="s">
        <v>213</v>
      </c>
      <c r="CN17018" s="56" t="s">
        <v>213</v>
      </c>
      <c r="CO17018" s="52"/>
      <c r="CP17018" s="52"/>
      <c r="CQ17018" s="52"/>
      <c r="CR17018" s="52"/>
      <c r="CS17018" s="52"/>
      <c r="CT17018" s="52"/>
      <c r="CU17018" s="33"/>
      <c r="CV17018" s="33"/>
    </row>
    <row r="17019" spans="74:100">
      <c r="BV17019" s="62"/>
      <c r="BW17019" s="62"/>
      <c r="BX17019" s="62"/>
      <c r="BY17019" s="62"/>
      <c r="BZ17019" s="62"/>
      <c r="CA17019" s="62"/>
      <c r="CB17019" s="62"/>
      <c r="CC17019" s="62"/>
      <c r="CD17019" s="62"/>
      <c r="CE17019" s="62"/>
      <c r="CF17019" s="62"/>
      <c r="CL17019" s="56" t="s">
        <v>994</v>
      </c>
      <c r="CM17019" s="56" t="s">
        <v>214</v>
      </c>
      <c r="CN17019" s="56" t="s">
        <v>214</v>
      </c>
      <c r="CO17019" s="52"/>
      <c r="CP17019" s="52"/>
      <c r="CQ17019" s="52"/>
      <c r="CR17019" s="52"/>
      <c r="CS17019" s="52"/>
      <c r="CT17019" s="52"/>
      <c r="CU17019" s="33"/>
      <c r="CV17019" s="33"/>
    </row>
    <row r="17020" spans="74:100">
      <c r="BV17020" s="62"/>
      <c r="BW17020" s="62"/>
      <c r="BX17020" s="62"/>
      <c r="BY17020" s="62"/>
      <c r="BZ17020" s="62"/>
      <c r="CA17020" s="62"/>
      <c r="CB17020" s="62"/>
      <c r="CC17020" s="62"/>
      <c r="CD17020" s="62"/>
      <c r="CE17020" s="62"/>
      <c r="CF17020" s="62"/>
      <c r="CL17020" s="56" t="s">
        <v>23615</v>
      </c>
      <c r="CM17020" s="56" t="s">
        <v>214</v>
      </c>
      <c r="CN17020" s="56" t="s">
        <v>214</v>
      </c>
      <c r="CO17020" s="52"/>
      <c r="CP17020" s="52"/>
      <c r="CQ17020" s="52"/>
      <c r="CR17020" s="52"/>
      <c r="CS17020" s="52"/>
      <c r="CT17020" s="52"/>
      <c r="CU17020" s="33"/>
      <c r="CV17020" s="33"/>
    </row>
    <row r="17021" spans="74:100">
      <c r="BV17021" s="62"/>
      <c r="BW17021" s="62"/>
      <c r="BX17021" s="62"/>
      <c r="BY17021" s="62"/>
      <c r="BZ17021" s="62"/>
      <c r="CA17021" s="62"/>
      <c r="CB17021" s="62"/>
      <c r="CC17021" s="62"/>
      <c r="CD17021" s="62"/>
      <c r="CE17021" s="62"/>
      <c r="CF17021" s="62"/>
      <c r="CL17021" s="56" t="s">
        <v>8376</v>
      </c>
      <c r="CM17021" s="56" t="s">
        <v>214</v>
      </c>
      <c r="CN17021" s="56" t="s">
        <v>214</v>
      </c>
      <c r="CO17021" s="52"/>
      <c r="CP17021" s="52"/>
      <c r="CQ17021" s="52"/>
      <c r="CR17021" s="52"/>
      <c r="CS17021" s="52"/>
      <c r="CT17021" s="52"/>
      <c r="CU17021" s="33"/>
      <c r="CV17021" s="33"/>
    </row>
    <row r="17022" spans="74:100">
      <c r="BV17022" s="62"/>
      <c r="BW17022" s="62"/>
      <c r="BX17022" s="62"/>
      <c r="BY17022" s="62"/>
      <c r="BZ17022" s="62"/>
      <c r="CA17022" s="62"/>
      <c r="CB17022" s="62"/>
      <c r="CC17022" s="62"/>
      <c r="CD17022" s="62"/>
      <c r="CE17022" s="62"/>
      <c r="CF17022" s="62"/>
      <c r="CL17022" s="56" t="s">
        <v>23616</v>
      </c>
      <c r="CM17022" s="56" t="s">
        <v>214</v>
      </c>
      <c r="CN17022" s="56" t="s">
        <v>214</v>
      </c>
      <c r="CO17022" s="52"/>
      <c r="CP17022" s="52"/>
      <c r="CQ17022" s="52"/>
      <c r="CR17022" s="52"/>
      <c r="CS17022" s="52"/>
      <c r="CT17022" s="52"/>
      <c r="CU17022" s="33"/>
      <c r="CV17022" s="33"/>
    </row>
    <row r="17023" spans="74:100">
      <c r="BV17023" s="62"/>
      <c r="BW17023" s="62"/>
      <c r="BX17023" s="62"/>
      <c r="BY17023" s="62"/>
      <c r="BZ17023" s="62"/>
      <c r="CA17023" s="62"/>
      <c r="CB17023" s="62"/>
      <c r="CC17023" s="62"/>
      <c r="CD17023" s="62"/>
      <c r="CE17023" s="62"/>
      <c r="CF17023" s="62"/>
      <c r="CL17023" s="56" t="s">
        <v>8377</v>
      </c>
      <c r="CM17023" s="56" t="s">
        <v>214</v>
      </c>
      <c r="CN17023" s="56" t="s">
        <v>214</v>
      </c>
      <c r="CO17023" s="52"/>
      <c r="CP17023" s="52"/>
      <c r="CQ17023" s="52"/>
      <c r="CR17023" s="52"/>
      <c r="CS17023" s="52"/>
      <c r="CT17023" s="52"/>
      <c r="CU17023" s="33"/>
      <c r="CV17023" s="33"/>
    </row>
    <row r="17024" spans="74:100">
      <c r="BV17024" s="62"/>
      <c r="BW17024" s="62"/>
      <c r="BX17024" s="62"/>
      <c r="BY17024" s="62"/>
      <c r="BZ17024" s="62"/>
      <c r="CA17024" s="62"/>
      <c r="CB17024" s="62"/>
      <c r="CC17024" s="62"/>
      <c r="CD17024" s="62"/>
      <c r="CE17024" s="62"/>
      <c r="CF17024" s="62"/>
      <c r="CL17024" s="56" t="s">
        <v>8378</v>
      </c>
      <c r="CM17024" s="56" t="s">
        <v>214</v>
      </c>
      <c r="CN17024" s="56" t="s">
        <v>214</v>
      </c>
      <c r="CO17024" s="52"/>
      <c r="CP17024" s="52"/>
      <c r="CQ17024" s="52"/>
      <c r="CR17024" s="52"/>
      <c r="CS17024" s="52"/>
      <c r="CT17024" s="52"/>
      <c r="CU17024" s="33"/>
      <c r="CV17024" s="33"/>
    </row>
    <row r="17025" spans="74:100">
      <c r="BV17025" s="62"/>
      <c r="BW17025" s="62"/>
      <c r="BX17025" s="62"/>
      <c r="BY17025" s="62"/>
      <c r="BZ17025" s="62"/>
      <c r="CA17025" s="62"/>
      <c r="CB17025" s="62"/>
      <c r="CC17025" s="62"/>
      <c r="CD17025" s="62"/>
      <c r="CE17025" s="62"/>
      <c r="CF17025" s="62"/>
      <c r="CL17025" s="56" t="s">
        <v>8353</v>
      </c>
      <c r="CM17025" s="56" t="s">
        <v>213</v>
      </c>
      <c r="CN17025" s="56" t="s">
        <v>213</v>
      </c>
      <c r="CO17025" s="52"/>
      <c r="CP17025" s="52"/>
      <c r="CQ17025" s="52"/>
      <c r="CR17025" s="52"/>
      <c r="CS17025" s="52"/>
      <c r="CT17025" s="52"/>
      <c r="CU17025" s="33"/>
      <c r="CV17025" s="33"/>
    </row>
    <row r="17026" spans="74:100">
      <c r="BV17026" s="62"/>
      <c r="BW17026" s="62"/>
      <c r="BX17026" s="62"/>
      <c r="BY17026" s="62"/>
      <c r="BZ17026" s="62"/>
      <c r="CA17026" s="62"/>
      <c r="CB17026" s="62"/>
      <c r="CC17026" s="62"/>
      <c r="CD17026" s="62"/>
      <c r="CE17026" s="62"/>
      <c r="CF17026" s="62"/>
      <c r="CL17026" s="56" t="s">
        <v>8356</v>
      </c>
      <c r="CM17026" s="56" t="s">
        <v>214</v>
      </c>
      <c r="CN17026" s="56" t="s">
        <v>214</v>
      </c>
      <c r="CO17026" s="52"/>
      <c r="CP17026" s="52"/>
      <c r="CQ17026" s="52"/>
      <c r="CR17026" s="52"/>
      <c r="CS17026" s="52"/>
      <c r="CT17026" s="52"/>
      <c r="CU17026" s="33"/>
      <c r="CV17026" s="33"/>
    </row>
    <row r="17027" spans="74:100">
      <c r="BV17027" s="62"/>
      <c r="BW17027" s="62"/>
      <c r="BX17027" s="62"/>
      <c r="BY17027" s="62"/>
      <c r="BZ17027" s="62"/>
      <c r="CA17027" s="62"/>
      <c r="CB17027" s="62"/>
      <c r="CC17027" s="62"/>
      <c r="CD17027" s="62"/>
      <c r="CE17027" s="62"/>
      <c r="CF17027" s="62"/>
      <c r="CL17027" s="56" t="s">
        <v>8372</v>
      </c>
      <c r="CM17027" s="56" t="s">
        <v>214</v>
      </c>
      <c r="CN17027" s="56" t="s">
        <v>214</v>
      </c>
      <c r="CO17027" s="52"/>
      <c r="CP17027" s="52"/>
      <c r="CQ17027" s="52"/>
      <c r="CR17027" s="52"/>
      <c r="CS17027" s="52"/>
      <c r="CT17027" s="52"/>
      <c r="CU17027" s="33"/>
      <c r="CV17027" s="33"/>
    </row>
    <row r="17028" spans="74:100">
      <c r="BV17028" s="62"/>
      <c r="BW17028" s="62"/>
      <c r="BX17028" s="62"/>
      <c r="BY17028" s="62"/>
      <c r="BZ17028" s="62"/>
      <c r="CA17028" s="62"/>
      <c r="CB17028" s="62"/>
      <c r="CC17028" s="62"/>
      <c r="CD17028" s="62"/>
      <c r="CE17028" s="62"/>
      <c r="CF17028" s="62"/>
      <c r="CL17028" s="56" t="s">
        <v>8355</v>
      </c>
      <c r="CM17028" s="56" t="s">
        <v>214</v>
      </c>
      <c r="CN17028" s="56" t="s">
        <v>214</v>
      </c>
      <c r="CO17028" s="52"/>
      <c r="CP17028" s="52"/>
      <c r="CQ17028" s="52"/>
      <c r="CR17028" s="52"/>
      <c r="CS17028" s="52"/>
      <c r="CT17028" s="52"/>
      <c r="CU17028" s="33"/>
      <c r="CV17028" s="33"/>
    </row>
    <row r="17029" spans="74:100">
      <c r="BV17029" s="62"/>
      <c r="BW17029" s="62"/>
      <c r="BX17029" s="62"/>
      <c r="BY17029" s="62"/>
      <c r="BZ17029" s="62"/>
      <c r="CA17029" s="62"/>
      <c r="CB17029" s="62"/>
      <c r="CC17029" s="62"/>
      <c r="CD17029" s="62"/>
      <c r="CE17029" s="62"/>
      <c r="CF17029" s="62"/>
      <c r="CL17029" s="56" t="s">
        <v>8373</v>
      </c>
      <c r="CM17029" s="56" t="s">
        <v>214</v>
      </c>
      <c r="CN17029" s="56" t="s">
        <v>214</v>
      </c>
      <c r="CO17029" s="52"/>
      <c r="CP17029" s="52"/>
      <c r="CQ17029" s="52"/>
      <c r="CR17029" s="52"/>
      <c r="CS17029" s="52"/>
      <c r="CT17029" s="52"/>
      <c r="CU17029" s="33"/>
      <c r="CV17029" s="33"/>
    </row>
    <row r="17030" spans="74:100">
      <c r="BV17030" s="62"/>
      <c r="BW17030" s="62"/>
      <c r="BX17030" s="62"/>
      <c r="BY17030" s="62"/>
      <c r="BZ17030" s="62"/>
      <c r="CA17030" s="62"/>
      <c r="CB17030" s="62"/>
      <c r="CC17030" s="62"/>
      <c r="CD17030" s="62"/>
      <c r="CE17030" s="62"/>
      <c r="CF17030" s="62"/>
      <c r="CL17030" s="56" t="s">
        <v>8349</v>
      </c>
      <c r="CM17030" s="56" t="s">
        <v>213</v>
      </c>
      <c r="CN17030" s="56" t="s">
        <v>213</v>
      </c>
      <c r="CO17030" s="52"/>
      <c r="CP17030" s="52"/>
      <c r="CQ17030" s="52"/>
      <c r="CR17030" s="52"/>
      <c r="CS17030" s="52"/>
      <c r="CT17030" s="52"/>
      <c r="CU17030" s="33"/>
      <c r="CV17030" s="33"/>
    </row>
    <row r="17031" spans="74:100">
      <c r="BV17031" s="62"/>
      <c r="BW17031" s="62"/>
      <c r="BX17031" s="62"/>
      <c r="BY17031" s="62"/>
      <c r="BZ17031" s="62"/>
      <c r="CA17031" s="62"/>
      <c r="CB17031" s="62"/>
      <c r="CC17031" s="62"/>
      <c r="CD17031" s="62"/>
      <c r="CE17031" s="62"/>
      <c r="CF17031" s="62"/>
      <c r="CL17031" s="56" t="s">
        <v>25303</v>
      </c>
      <c r="CM17031" s="56" t="s">
        <v>214</v>
      </c>
      <c r="CN17031" s="56" t="s">
        <v>214</v>
      </c>
      <c r="CO17031" s="52"/>
      <c r="CP17031" s="52"/>
      <c r="CQ17031" s="52"/>
      <c r="CR17031" s="52"/>
      <c r="CS17031" s="52"/>
      <c r="CT17031" s="52"/>
      <c r="CU17031" s="33"/>
      <c r="CV17031" s="33"/>
    </row>
    <row r="17032" spans="74:100">
      <c r="BV17032" s="62"/>
      <c r="BW17032" s="62"/>
      <c r="BX17032" s="62"/>
      <c r="BY17032" s="62"/>
      <c r="BZ17032" s="62"/>
      <c r="CA17032" s="62"/>
      <c r="CB17032" s="62"/>
      <c r="CC17032" s="62"/>
      <c r="CD17032" s="62"/>
      <c r="CE17032" s="62"/>
      <c r="CF17032" s="62"/>
      <c r="CL17032" s="56" t="s">
        <v>25304</v>
      </c>
      <c r="CM17032" s="56" t="s">
        <v>214</v>
      </c>
      <c r="CN17032" s="56" t="s">
        <v>214</v>
      </c>
      <c r="CO17032" s="52"/>
      <c r="CP17032" s="52"/>
      <c r="CQ17032" s="52"/>
      <c r="CR17032" s="52"/>
      <c r="CS17032" s="52"/>
      <c r="CT17032" s="52"/>
      <c r="CU17032" s="33"/>
      <c r="CV17032" s="33"/>
    </row>
    <row r="17033" spans="74:100">
      <c r="BV17033" s="62"/>
      <c r="BW17033" s="62"/>
      <c r="BX17033" s="62"/>
      <c r="BY17033" s="62"/>
      <c r="BZ17033" s="62"/>
      <c r="CA17033" s="62"/>
      <c r="CB17033" s="62"/>
      <c r="CC17033" s="62"/>
      <c r="CD17033" s="62"/>
      <c r="CE17033" s="62"/>
      <c r="CF17033" s="62"/>
      <c r="CL17033" s="56" t="s">
        <v>25305</v>
      </c>
      <c r="CM17033" s="56" t="s">
        <v>214</v>
      </c>
      <c r="CN17033" s="56" t="s">
        <v>214</v>
      </c>
      <c r="CO17033" s="52"/>
      <c r="CP17033" s="52"/>
      <c r="CQ17033" s="52"/>
      <c r="CR17033" s="52"/>
      <c r="CS17033" s="52"/>
      <c r="CT17033" s="52"/>
      <c r="CU17033" s="33"/>
      <c r="CV17033" s="33"/>
    </row>
    <row r="17034" spans="74:100">
      <c r="BV17034" s="62"/>
      <c r="BW17034" s="62"/>
      <c r="BX17034" s="62"/>
      <c r="BY17034" s="62"/>
      <c r="BZ17034" s="62"/>
      <c r="CA17034" s="62"/>
      <c r="CB17034" s="62"/>
      <c r="CC17034" s="62"/>
      <c r="CD17034" s="62"/>
      <c r="CE17034" s="62"/>
      <c r="CF17034" s="62"/>
      <c r="CL17034" s="56" t="s">
        <v>23617</v>
      </c>
      <c r="CM17034" s="56" t="s">
        <v>214</v>
      </c>
      <c r="CN17034" s="56" t="s">
        <v>214</v>
      </c>
      <c r="CO17034" s="52"/>
      <c r="CP17034" s="52"/>
      <c r="CQ17034" s="52"/>
      <c r="CR17034" s="52"/>
      <c r="CS17034" s="52"/>
      <c r="CT17034" s="52"/>
      <c r="CU17034" s="33"/>
      <c r="CV17034" s="33"/>
    </row>
    <row r="17035" spans="74:100">
      <c r="BV17035" s="62"/>
      <c r="BW17035" s="62"/>
      <c r="BX17035" s="62"/>
      <c r="BY17035" s="62"/>
      <c r="BZ17035" s="62"/>
      <c r="CA17035" s="62"/>
      <c r="CB17035" s="62"/>
      <c r="CC17035" s="62"/>
      <c r="CD17035" s="62"/>
      <c r="CE17035" s="62"/>
      <c r="CF17035" s="62"/>
      <c r="CL17035" s="56" t="s">
        <v>8374</v>
      </c>
      <c r="CM17035" s="56" t="s">
        <v>214</v>
      </c>
      <c r="CN17035" s="56" t="s">
        <v>214</v>
      </c>
      <c r="CO17035" s="52"/>
      <c r="CP17035" s="52"/>
      <c r="CQ17035" s="52"/>
      <c r="CR17035" s="52"/>
      <c r="CS17035" s="52"/>
      <c r="CT17035" s="52"/>
      <c r="CU17035" s="33"/>
      <c r="CV17035" s="33"/>
    </row>
    <row r="17036" spans="74:100">
      <c r="BV17036" s="62"/>
      <c r="BW17036" s="62"/>
      <c r="BX17036" s="62"/>
      <c r="BY17036" s="62"/>
      <c r="BZ17036" s="62"/>
      <c r="CA17036" s="62"/>
      <c r="CB17036" s="62"/>
      <c r="CC17036" s="62"/>
      <c r="CD17036" s="62"/>
      <c r="CE17036" s="62"/>
      <c r="CF17036" s="62"/>
      <c r="CL17036" s="56" t="s">
        <v>8375</v>
      </c>
      <c r="CM17036" s="56" t="s">
        <v>214</v>
      </c>
      <c r="CN17036" s="56" t="s">
        <v>214</v>
      </c>
      <c r="CO17036" s="52"/>
      <c r="CP17036" s="52"/>
      <c r="CQ17036" s="52"/>
      <c r="CR17036" s="52"/>
      <c r="CS17036" s="52"/>
      <c r="CT17036" s="52"/>
      <c r="CU17036" s="33"/>
      <c r="CV17036" s="33"/>
    </row>
    <row r="17037" spans="74:100">
      <c r="BV17037" s="62"/>
      <c r="BW17037" s="62"/>
      <c r="BX17037" s="62"/>
      <c r="BY17037" s="62"/>
      <c r="BZ17037" s="62"/>
      <c r="CA17037" s="62"/>
      <c r="CB17037" s="62"/>
      <c r="CC17037" s="62"/>
      <c r="CD17037" s="62"/>
      <c r="CE17037" s="62"/>
      <c r="CF17037" s="62"/>
      <c r="CL17037" s="35" t="s">
        <v>7186</v>
      </c>
      <c r="CM17037" s="35" t="s">
        <v>217</v>
      </c>
      <c r="CN17037" s="35" t="s">
        <v>217</v>
      </c>
      <c r="CO17037" s="52"/>
      <c r="CP17037" s="52"/>
      <c r="CQ17037" s="52"/>
      <c r="CR17037" s="52"/>
      <c r="CS17037" s="52"/>
      <c r="CT17037" s="52"/>
      <c r="CU17037" s="33"/>
      <c r="CV17037" s="33"/>
    </row>
    <row r="17038" spans="74:100">
      <c r="BV17038" s="62"/>
      <c r="BW17038" s="62"/>
      <c r="BX17038" s="62"/>
      <c r="BY17038" s="62"/>
      <c r="BZ17038" s="62"/>
      <c r="CA17038" s="62"/>
      <c r="CB17038" s="62"/>
      <c r="CC17038" s="62"/>
      <c r="CD17038" s="62"/>
      <c r="CE17038" s="62"/>
      <c r="CF17038" s="62"/>
      <c r="CL17038" s="56" t="s">
        <v>9176</v>
      </c>
      <c r="CM17038" s="56" t="s">
        <v>214</v>
      </c>
      <c r="CN17038" s="56" t="s">
        <v>214</v>
      </c>
      <c r="CO17038" s="52"/>
      <c r="CP17038" s="52"/>
      <c r="CQ17038" s="52"/>
      <c r="CR17038" s="52"/>
      <c r="CS17038" s="52"/>
      <c r="CT17038" s="52"/>
      <c r="CU17038" s="33"/>
      <c r="CV17038" s="33"/>
    </row>
    <row r="17039" spans="74:100">
      <c r="BV17039" s="62"/>
      <c r="BW17039" s="62"/>
      <c r="BX17039" s="62"/>
      <c r="BY17039" s="62"/>
      <c r="BZ17039" s="62"/>
      <c r="CA17039" s="62"/>
      <c r="CB17039" s="62"/>
      <c r="CC17039" s="62"/>
      <c r="CD17039" s="62"/>
      <c r="CE17039" s="62"/>
      <c r="CF17039" s="62"/>
      <c r="CL17039" s="56" t="s">
        <v>9177</v>
      </c>
      <c r="CM17039" s="56" t="s">
        <v>214</v>
      </c>
      <c r="CN17039" s="56" t="s">
        <v>214</v>
      </c>
      <c r="CO17039" s="52"/>
      <c r="CP17039" s="52"/>
      <c r="CQ17039" s="52"/>
      <c r="CR17039" s="52"/>
      <c r="CS17039" s="52"/>
      <c r="CT17039" s="52"/>
      <c r="CU17039" s="33"/>
      <c r="CV17039" s="33"/>
    </row>
    <row r="17040" spans="74:100">
      <c r="BV17040" s="62"/>
      <c r="BW17040" s="62"/>
      <c r="BX17040" s="62"/>
      <c r="BY17040" s="62"/>
      <c r="BZ17040" s="62"/>
      <c r="CA17040" s="62"/>
      <c r="CB17040" s="62"/>
      <c r="CC17040" s="62"/>
      <c r="CD17040" s="62"/>
      <c r="CE17040" s="62"/>
      <c r="CF17040" s="62"/>
      <c r="CL17040" s="35" t="s">
        <v>9183</v>
      </c>
      <c r="CM17040" s="35" t="s">
        <v>217</v>
      </c>
      <c r="CN17040" s="35" t="s">
        <v>217</v>
      </c>
      <c r="CO17040" s="52"/>
      <c r="CP17040" s="52"/>
      <c r="CQ17040" s="52"/>
      <c r="CR17040" s="52"/>
      <c r="CS17040" s="52"/>
      <c r="CT17040" s="52"/>
      <c r="CU17040" s="33"/>
      <c r="CV17040" s="33"/>
    </row>
    <row r="17041" spans="74:100">
      <c r="BV17041" s="62"/>
      <c r="BW17041" s="62"/>
      <c r="BX17041" s="62"/>
      <c r="BY17041" s="62"/>
      <c r="BZ17041" s="62"/>
      <c r="CA17041" s="62"/>
      <c r="CB17041" s="62"/>
      <c r="CC17041" s="62"/>
      <c r="CD17041" s="62"/>
      <c r="CE17041" s="62"/>
      <c r="CF17041" s="62"/>
      <c r="CL17041" s="56" t="s">
        <v>8379</v>
      </c>
      <c r="CM17041" s="56" t="s">
        <v>213</v>
      </c>
      <c r="CN17041" s="56" t="s">
        <v>213</v>
      </c>
      <c r="CO17041" s="52"/>
      <c r="CP17041" s="52"/>
      <c r="CQ17041" s="52"/>
      <c r="CR17041" s="52"/>
      <c r="CS17041" s="52"/>
      <c r="CT17041" s="52"/>
      <c r="CU17041" s="33"/>
      <c r="CV17041" s="33"/>
    </row>
    <row r="17042" spans="74:100">
      <c r="BV17042" s="62"/>
      <c r="BW17042" s="62"/>
      <c r="BX17042" s="62"/>
      <c r="BY17042" s="62"/>
      <c r="BZ17042" s="62"/>
      <c r="CA17042" s="62"/>
      <c r="CB17042" s="62"/>
      <c r="CC17042" s="62"/>
      <c r="CD17042" s="62"/>
      <c r="CE17042" s="62"/>
      <c r="CF17042" s="62"/>
      <c r="CL17042" s="56" t="s">
        <v>8380</v>
      </c>
      <c r="CM17042" s="56" t="s">
        <v>213</v>
      </c>
      <c r="CN17042" s="56" t="s">
        <v>213</v>
      </c>
      <c r="CO17042" s="52"/>
      <c r="CP17042" s="52"/>
      <c r="CQ17042" s="52"/>
      <c r="CR17042" s="52"/>
      <c r="CS17042" s="52"/>
      <c r="CT17042" s="52"/>
      <c r="CU17042" s="33"/>
      <c r="CV17042" s="33"/>
    </row>
    <row r="17043" spans="74:100">
      <c r="BV17043" s="62"/>
      <c r="BW17043" s="62"/>
      <c r="BX17043" s="62"/>
      <c r="BY17043" s="62"/>
      <c r="BZ17043" s="62"/>
      <c r="CA17043" s="62"/>
      <c r="CB17043" s="62"/>
      <c r="CC17043" s="62"/>
      <c r="CD17043" s="62"/>
      <c r="CE17043" s="62"/>
      <c r="CF17043" s="62"/>
      <c r="CL17043" s="56" t="s">
        <v>8381</v>
      </c>
      <c r="CM17043" s="56" t="s">
        <v>216</v>
      </c>
      <c r="CN17043" s="56" t="s">
        <v>216</v>
      </c>
      <c r="CO17043" s="52"/>
      <c r="CP17043" s="52"/>
      <c r="CQ17043" s="52"/>
      <c r="CR17043" s="52"/>
      <c r="CS17043" s="52"/>
      <c r="CT17043" s="52"/>
      <c r="CU17043" s="33"/>
      <c r="CV17043" s="33"/>
    </row>
    <row r="17044" spans="74:100">
      <c r="BV17044" s="62"/>
      <c r="BW17044" s="62"/>
      <c r="BX17044" s="62"/>
      <c r="BY17044" s="62"/>
      <c r="BZ17044" s="62"/>
      <c r="CA17044" s="62"/>
      <c r="CB17044" s="62"/>
      <c r="CC17044" s="62"/>
      <c r="CD17044" s="62"/>
      <c r="CE17044" s="62"/>
      <c r="CF17044" s="62"/>
      <c r="CL17044" s="35" t="s">
        <v>8382</v>
      </c>
      <c r="CM17044" s="35" t="s">
        <v>217</v>
      </c>
      <c r="CN17044" s="35" t="s">
        <v>217</v>
      </c>
      <c r="CO17044" s="52"/>
      <c r="CP17044" s="52"/>
      <c r="CQ17044" s="52"/>
      <c r="CR17044" s="52"/>
      <c r="CS17044" s="52"/>
      <c r="CT17044" s="52"/>
      <c r="CU17044" s="33"/>
      <c r="CV17044" s="33"/>
    </row>
    <row r="17045" spans="74:100">
      <c r="BV17045" s="62"/>
      <c r="BW17045" s="62"/>
      <c r="BX17045" s="62"/>
      <c r="BY17045" s="62"/>
      <c r="BZ17045" s="62"/>
      <c r="CA17045" s="62"/>
      <c r="CB17045" s="62"/>
      <c r="CC17045" s="62"/>
      <c r="CD17045" s="62"/>
      <c r="CE17045" s="62"/>
      <c r="CF17045" s="62"/>
      <c r="CL17045" s="35" t="s">
        <v>13605</v>
      </c>
      <c r="CM17045" s="35" t="s">
        <v>217</v>
      </c>
      <c r="CN17045" s="35" t="s">
        <v>217</v>
      </c>
      <c r="CO17045" s="52"/>
      <c r="CP17045" s="52"/>
      <c r="CQ17045" s="52"/>
      <c r="CR17045" s="52"/>
      <c r="CS17045" s="52"/>
      <c r="CT17045" s="52"/>
      <c r="CU17045" s="33"/>
      <c r="CV17045" s="33"/>
    </row>
    <row r="17046" spans="74:100">
      <c r="BV17046" s="62"/>
      <c r="BW17046" s="62"/>
      <c r="BX17046" s="62"/>
      <c r="BY17046" s="62"/>
      <c r="BZ17046" s="62"/>
      <c r="CA17046" s="62"/>
      <c r="CB17046" s="62"/>
      <c r="CC17046" s="62"/>
      <c r="CD17046" s="62"/>
      <c r="CE17046" s="62"/>
      <c r="CF17046" s="62"/>
      <c r="CL17046" s="35" t="s">
        <v>29217</v>
      </c>
      <c r="CM17046" s="35" t="s">
        <v>217</v>
      </c>
      <c r="CN17046" s="35" t="s">
        <v>217</v>
      </c>
      <c r="CO17046" s="52"/>
      <c r="CP17046" s="52"/>
      <c r="CQ17046" s="52"/>
      <c r="CR17046" s="52"/>
      <c r="CS17046" s="52"/>
      <c r="CT17046" s="52"/>
      <c r="CU17046" s="33"/>
      <c r="CV17046" s="33"/>
    </row>
    <row r="17047" spans="74:100">
      <c r="BV17047" s="62"/>
      <c r="BW17047" s="62"/>
      <c r="BX17047" s="62"/>
      <c r="BY17047" s="62"/>
      <c r="BZ17047" s="62"/>
      <c r="CA17047" s="62"/>
      <c r="CB17047" s="62"/>
      <c r="CC17047" s="62"/>
      <c r="CD17047" s="62"/>
      <c r="CE17047" s="62"/>
      <c r="CF17047" s="62"/>
      <c r="CL17047" s="35" t="s">
        <v>29218</v>
      </c>
      <c r="CM17047" s="35" t="s">
        <v>217</v>
      </c>
      <c r="CN17047" s="35" t="s">
        <v>217</v>
      </c>
      <c r="CO17047" s="52"/>
      <c r="CP17047" s="52"/>
      <c r="CQ17047" s="52"/>
      <c r="CR17047" s="52"/>
      <c r="CS17047" s="52"/>
      <c r="CT17047" s="52"/>
      <c r="CU17047" s="33"/>
      <c r="CV17047" s="33"/>
    </row>
    <row r="17048" spans="74:100">
      <c r="BV17048" s="62"/>
      <c r="BW17048" s="62"/>
      <c r="BX17048" s="62"/>
      <c r="BY17048" s="62"/>
      <c r="BZ17048" s="62"/>
      <c r="CA17048" s="62"/>
      <c r="CB17048" s="62"/>
      <c r="CC17048" s="62"/>
      <c r="CD17048" s="62"/>
      <c r="CE17048" s="62"/>
      <c r="CF17048" s="62"/>
      <c r="CL17048" s="35" t="s">
        <v>29219</v>
      </c>
      <c r="CM17048" s="35" t="s">
        <v>217</v>
      </c>
      <c r="CN17048" s="35" t="s">
        <v>217</v>
      </c>
      <c r="CO17048" s="52"/>
      <c r="CP17048" s="52"/>
      <c r="CQ17048" s="52"/>
      <c r="CR17048" s="52"/>
      <c r="CS17048" s="52"/>
      <c r="CT17048" s="52"/>
      <c r="CU17048" s="33"/>
      <c r="CV17048" s="33"/>
    </row>
    <row r="17049" spans="74:100">
      <c r="BV17049" s="62"/>
      <c r="BW17049" s="62"/>
      <c r="BX17049" s="62"/>
      <c r="BY17049" s="62"/>
      <c r="BZ17049" s="62"/>
      <c r="CA17049" s="62"/>
      <c r="CB17049" s="62"/>
      <c r="CC17049" s="62"/>
      <c r="CD17049" s="62"/>
      <c r="CE17049" s="62"/>
      <c r="CF17049" s="62"/>
      <c r="CL17049" s="35" t="s">
        <v>29220</v>
      </c>
      <c r="CM17049" s="35" t="s">
        <v>217</v>
      </c>
      <c r="CN17049" s="35" t="s">
        <v>217</v>
      </c>
      <c r="CO17049" s="52"/>
      <c r="CP17049" s="52"/>
      <c r="CQ17049" s="52"/>
      <c r="CR17049" s="52"/>
      <c r="CS17049" s="52"/>
      <c r="CT17049" s="52"/>
      <c r="CU17049" s="33"/>
      <c r="CV17049" s="33"/>
    </row>
    <row r="17050" spans="74:100">
      <c r="BV17050" s="62"/>
      <c r="BW17050" s="62"/>
      <c r="BX17050" s="62"/>
      <c r="BY17050" s="62"/>
      <c r="BZ17050" s="62"/>
      <c r="CA17050" s="62"/>
      <c r="CB17050" s="62"/>
      <c r="CC17050" s="62"/>
      <c r="CD17050" s="62"/>
      <c r="CE17050" s="62"/>
      <c r="CF17050" s="62"/>
      <c r="CL17050" s="35" t="s">
        <v>29221</v>
      </c>
      <c r="CM17050" s="35" t="s">
        <v>217</v>
      </c>
      <c r="CN17050" s="35" t="s">
        <v>217</v>
      </c>
      <c r="CO17050" s="52"/>
      <c r="CP17050" s="52"/>
      <c r="CQ17050" s="52"/>
      <c r="CR17050" s="52"/>
      <c r="CS17050" s="52"/>
      <c r="CT17050" s="52"/>
      <c r="CU17050" s="33"/>
      <c r="CV17050" s="33"/>
    </row>
    <row r="17051" spans="74:100">
      <c r="BV17051" s="62"/>
      <c r="BW17051" s="62"/>
      <c r="BX17051" s="62"/>
      <c r="BY17051" s="62"/>
      <c r="BZ17051" s="62"/>
      <c r="CA17051" s="62"/>
      <c r="CB17051" s="62"/>
      <c r="CC17051" s="62"/>
      <c r="CD17051" s="62"/>
      <c r="CE17051" s="62"/>
      <c r="CF17051" s="62"/>
      <c r="CL17051" s="35" t="s">
        <v>29222</v>
      </c>
      <c r="CM17051" s="35" t="s">
        <v>217</v>
      </c>
      <c r="CN17051" s="35" t="s">
        <v>217</v>
      </c>
      <c r="CO17051" s="52"/>
      <c r="CP17051" s="52"/>
      <c r="CQ17051" s="52"/>
      <c r="CR17051" s="52"/>
      <c r="CS17051" s="52"/>
      <c r="CT17051" s="52"/>
      <c r="CU17051" s="33"/>
      <c r="CV17051" s="33"/>
    </row>
    <row r="17052" spans="74:100">
      <c r="BV17052" s="62"/>
      <c r="BW17052" s="62"/>
      <c r="BX17052" s="62"/>
      <c r="BY17052" s="62"/>
      <c r="BZ17052" s="62"/>
      <c r="CA17052" s="62"/>
      <c r="CB17052" s="62"/>
      <c r="CC17052" s="62"/>
      <c r="CD17052" s="62"/>
      <c r="CE17052" s="62"/>
      <c r="CF17052" s="62"/>
      <c r="CL17052" s="35" t="s">
        <v>29223</v>
      </c>
      <c r="CM17052" s="35" t="s">
        <v>217</v>
      </c>
      <c r="CN17052" s="35" t="s">
        <v>217</v>
      </c>
      <c r="CO17052" s="52"/>
      <c r="CP17052" s="52"/>
      <c r="CQ17052" s="52"/>
      <c r="CR17052" s="52"/>
      <c r="CS17052" s="52"/>
      <c r="CT17052" s="52"/>
      <c r="CU17052" s="33"/>
      <c r="CV17052" s="33"/>
    </row>
    <row r="17053" spans="74:100">
      <c r="BV17053" s="62"/>
      <c r="BW17053" s="62"/>
      <c r="BX17053" s="62"/>
      <c r="BY17053" s="62"/>
      <c r="BZ17053" s="62"/>
      <c r="CA17053" s="62"/>
      <c r="CB17053" s="62"/>
      <c r="CC17053" s="62"/>
      <c r="CD17053" s="62"/>
      <c r="CE17053" s="62"/>
      <c r="CF17053" s="62"/>
      <c r="CL17053" s="35" t="s">
        <v>29224</v>
      </c>
      <c r="CM17053" s="35" t="s">
        <v>217</v>
      </c>
      <c r="CN17053" s="35" t="s">
        <v>217</v>
      </c>
      <c r="CO17053" s="52"/>
      <c r="CP17053" s="52"/>
      <c r="CQ17053" s="52"/>
      <c r="CR17053" s="52"/>
      <c r="CS17053" s="52"/>
      <c r="CT17053" s="52"/>
      <c r="CU17053" s="33"/>
      <c r="CV17053" s="33"/>
    </row>
    <row r="17054" spans="74:100">
      <c r="BV17054" s="62"/>
      <c r="BW17054" s="62"/>
      <c r="BX17054" s="62"/>
      <c r="BY17054" s="62"/>
      <c r="BZ17054" s="62"/>
      <c r="CA17054" s="62"/>
      <c r="CB17054" s="62"/>
      <c r="CC17054" s="62"/>
      <c r="CD17054" s="62"/>
      <c r="CE17054" s="62"/>
      <c r="CF17054" s="62"/>
      <c r="CL17054" s="35" t="s">
        <v>29225</v>
      </c>
      <c r="CM17054" s="35" t="s">
        <v>217</v>
      </c>
      <c r="CN17054" s="35" t="s">
        <v>217</v>
      </c>
      <c r="CO17054" s="52"/>
      <c r="CP17054" s="52"/>
      <c r="CQ17054" s="52"/>
      <c r="CR17054" s="52"/>
      <c r="CS17054" s="52"/>
      <c r="CT17054" s="52"/>
      <c r="CU17054" s="33"/>
      <c r="CV17054" s="33"/>
    </row>
    <row r="17055" spans="74:100">
      <c r="BV17055" s="62"/>
      <c r="BW17055" s="62"/>
      <c r="BX17055" s="62"/>
      <c r="BY17055" s="62"/>
      <c r="BZ17055" s="62"/>
      <c r="CA17055" s="62"/>
      <c r="CB17055" s="62"/>
      <c r="CC17055" s="62"/>
      <c r="CD17055" s="62"/>
      <c r="CE17055" s="62"/>
      <c r="CF17055" s="62"/>
      <c r="CL17055" s="35" t="s">
        <v>29226</v>
      </c>
      <c r="CM17055" s="35" t="s">
        <v>217</v>
      </c>
      <c r="CN17055" s="35" t="s">
        <v>217</v>
      </c>
      <c r="CO17055" s="52"/>
      <c r="CP17055" s="52"/>
      <c r="CQ17055" s="52"/>
      <c r="CR17055" s="52"/>
      <c r="CS17055" s="52"/>
      <c r="CT17055" s="52"/>
      <c r="CU17055" s="33"/>
      <c r="CV17055" s="33"/>
    </row>
    <row r="17056" spans="74:100">
      <c r="BV17056" s="62"/>
      <c r="BW17056" s="62"/>
      <c r="BX17056" s="62"/>
      <c r="BY17056" s="62"/>
      <c r="BZ17056" s="62"/>
      <c r="CA17056" s="62"/>
      <c r="CB17056" s="62"/>
      <c r="CC17056" s="62"/>
      <c r="CD17056" s="62"/>
      <c r="CE17056" s="62"/>
      <c r="CF17056" s="62"/>
      <c r="CL17056" s="35" t="s">
        <v>29227</v>
      </c>
      <c r="CM17056" s="35" t="s">
        <v>217</v>
      </c>
      <c r="CN17056" s="35" t="s">
        <v>217</v>
      </c>
      <c r="CO17056" s="52"/>
      <c r="CP17056" s="52"/>
      <c r="CQ17056" s="52"/>
      <c r="CR17056" s="52"/>
      <c r="CS17056" s="52"/>
      <c r="CT17056" s="52"/>
      <c r="CU17056" s="33"/>
      <c r="CV17056" s="33"/>
    </row>
    <row r="17057" spans="74:100">
      <c r="BV17057" s="62"/>
      <c r="BW17057" s="62"/>
      <c r="BX17057" s="62"/>
      <c r="BY17057" s="62"/>
      <c r="BZ17057" s="62"/>
      <c r="CA17057" s="62"/>
      <c r="CB17057" s="62"/>
      <c r="CC17057" s="62"/>
      <c r="CD17057" s="62"/>
      <c r="CE17057" s="62"/>
      <c r="CF17057" s="62"/>
      <c r="CL17057" s="35" t="s">
        <v>29228</v>
      </c>
      <c r="CM17057" s="35" t="s">
        <v>217</v>
      </c>
      <c r="CN17057" s="35" t="s">
        <v>217</v>
      </c>
      <c r="CO17057" s="52"/>
      <c r="CP17057" s="52"/>
      <c r="CQ17057" s="52"/>
      <c r="CR17057" s="52"/>
      <c r="CS17057" s="52"/>
      <c r="CT17057" s="52"/>
      <c r="CU17057" s="33"/>
      <c r="CV17057" s="33"/>
    </row>
    <row r="17058" spans="74:100">
      <c r="BV17058" s="62"/>
      <c r="BW17058" s="62"/>
      <c r="BX17058" s="62"/>
      <c r="BY17058" s="62"/>
      <c r="BZ17058" s="62"/>
      <c r="CA17058" s="62"/>
      <c r="CB17058" s="62"/>
      <c r="CC17058" s="62"/>
      <c r="CD17058" s="62"/>
      <c r="CE17058" s="62"/>
      <c r="CF17058" s="62"/>
      <c r="CL17058" s="35" t="s">
        <v>29229</v>
      </c>
      <c r="CM17058" s="35" t="s">
        <v>217</v>
      </c>
      <c r="CN17058" s="35" t="s">
        <v>217</v>
      </c>
      <c r="CO17058" s="52"/>
      <c r="CP17058" s="52"/>
      <c r="CQ17058" s="52"/>
      <c r="CR17058" s="52"/>
      <c r="CS17058" s="52"/>
      <c r="CT17058" s="52"/>
      <c r="CU17058" s="33"/>
      <c r="CV17058" s="33"/>
    </row>
    <row r="17059" spans="74:100">
      <c r="BV17059" s="62"/>
      <c r="BW17059" s="62"/>
      <c r="BX17059" s="62"/>
      <c r="BY17059" s="62"/>
      <c r="BZ17059" s="62"/>
      <c r="CA17059" s="62"/>
      <c r="CB17059" s="62"/>
      <c r="CC17059" s="62"/>
      <c r="CD17059" s="62"/>
      <c r="CE17059" s="62"/>
      <c r="CF17059" s="62"/>
      <c r="CL17059" s="35" t="s">
        <v>29230</v>
      </c>
      <c r="CM17059" s="35" t="s">
        <v>217</v>
      </c>
      <c r="CN17059" s="35" t="s">
        <v>217</v>
      </c>
      <c r="CO17059" s="52"/>
      <c r="CP17059" s="52"/>
      <c r="CQ17059" s="52"/>
      <c r="CR17059" s="52"/>
      <c r="CS17059" s="52"/>
      <c r="CT17059" s="52"/>
      <c r="CU17059" s="33"/>
      <c r="CV17059" s="33"/>
    </row>
    <row r="17060" spans="74:100">
      <c r="BV17060" s="62"/>
      <c r="BW17060" s="62"/>
      <c r="BX17060" s="62"/>
      <c r="BY17060" s="62"/>
      <c r="BZ17060" s="62"/>
      <c r="CA17060" s="62"/>
      <c r="CB17060" s="62"/>
      <c r="CC17060" s="62"/>
      <c r="CD17060" s="62"/>
      <c r="CE17060" s="62"/>
      <c r="CF17060" s="62"/>
      <c r="CL17060" s="35" t="s">
        <v>29231</v>
      </c>
      <c r="CM17060" s="35" t="s">
        <v>217</v>
      </c>
      <c r="CN17060" s="35" t="s">
        <v>217</v>
      </c>
      <c r="CO17060" s="52"/>
      <c r="CP17060" s="52"/>
      <c r="CQ17060" s="52"/>
      <c r="CR17060" s="52"/>
      <c r="CS17060" s="52"/>
      <c r="CT17060" s="52"/>
      <c r="CU17060" s="33"/>
      <c r="CV17060" s="33"/>
    </row>
    <row r="17061" spans="74:100">
      <c r="BV17061" s="62"/>
      <c r="BW17061" s="62"/>
      <c r="BX17061" s="62"/>
      <c r="BY17061" s="62"/>
      <c r="BZ17061" s="62"/>
      <c r="CA17061" s="62"/>
      <c r="CB17061" s="62"/>
      <c r="CC17061" s="62"/>
      <c r="CD17061" s="62"/>
      <c r="CE17061" s="62"/>
      <c r="CF17061" s="62"/>
      <c r="CL17061" s="35" t="s">
        <v>29232</v>
      </c>
      <c r="CM17061" s="35" t="s">
        <v>217</v>
      </c>
      <c r="CN17061" s="35" t="s">
        <v>217</v>
      </c>
      <c r="CO17061" s="52"/>
      <c r="CP17061" s="52"/>
      <c r="CQ17061" s="52"/>
      <c r="CR17061" s="52"/>
      <c r="CS17061" s="52"/>
      <c r="CT17061" s="52"/>
      <c r="CU17061" s="33"/>
      <c r="CV17061" s="33"/>
    </row>
    <row r="17062" spans="74:100">
      <c r="BV17062" s="62"/>
      <c r="BW17062" s="62"/>
      <c r="BX17062" s="62"/>
      <c r="BY17062" s="62"/>
      <c r="BZ17062" s="62"/>
      <c r="CA17062" s="62"/>
      <c r="CB17062" s="62"/>
      <c r="CC17062" s="62"/>
      <c r="CD17062" s="62"/>
      <c r="CE17062" s="62"/>
      <c r="CF17062" s="62"/>
      <c r="CL17062" s="35" t="s">
        <v>29233</v>
      </c>
      <c r="CM17062" s="35" t="s">
        <v>217</v>
      </c>
      <c r="CN17062" s="35" t="s">
        <v>217</v>
      </c>
      <c r="CO17062" s="52"/>
      <c r="CP17062" s="52"/>
      <c r="CQ17062" s="52"/>
      <c r="CR17062" s="52"/>
      <c r="CS17062" s="52"/>
      <c r="CT17062" s="52"/>
      <c r="CU17062" s="33"/>
      <c r="CV17062" s="33"/>
    </row>
    <row r="17063" spans="74:100">
      <c r="BV17063" s="62"/>
      <c r="BW17063" s="62"/>
      <c r="BX17063" s="62"/>
      <c r="BY17063" s="62"/>
      <c r="BZ17063" s="62"/>
      <c r="CA17063" s="62"/>
      <c r="CB17063" s="62"/>
      <c r="CC17063" s="62"/>
      <c r="CD17063" s="62"/>
      <c r="CE17063" s="62"/>
      <c r="CF17063" s="62"/>
      <c r="CL17063" s="35" t="s">
        <v>9261</v>
      </c>
      <c r="CM17063" s="35" t="s">
        <v>217</v>
      </c>
      <c r="CN17063" s="35" t="s">
        <v>217</v>
      </c>
      <c r="CO17063" s="52"/>
      <c r="CP17063" s="52"/>
      <c r="CQ17063" s="52"/>
      <c r="CR17063" s="52"/>
      <c r="CS17063" s="52"/>
      <c r="CT17063" s="52"/>
      <c r="CU17063" s="33"/>
      <c r="CV17063" s="33"/>
    </row>
    <row r="17064" spans="74:100">
      <c r="BV17064" s="62"/>
      <c r="BW17064" s="62"/>
      <c r="BX17064" s="62"/>
      <c r="BY17064" s="62"/>
      <c r="BZ17064" s="62"/>
      <c r="CA17064" s="62"/>
      <c r="CB17064" s="62"/>
      <c r="CC17064" s="62"/>
      <c r="CD17064" s="62"/>
      <c r="CE17064" s="62"/>
      <c r="CF17064" s="62"/>
      <c r="CL17064" s="56" t="s">
        <v>999</v>
      </c>
      <c r="CM17064" s="56" t="s">
        <v>213</v>
      </c>
      <c r="CN17064" s="56" t="s">
        <v>213</v>
      </c>
      <c r="CO17064" s="52"/>
      <c r="CP17064" s="52"/>
      <c r="CQ17064" s="52"/>
      <c r="CR17064" s="52"/>
      <c r="CS17064" s="52"/>
      <c r="CT17064" s="52"/>
      <c r="CU17064" s="33"/>
      <c r="CV17064" s="33"/>
    </row>
    <row r="17065" spans="74:100">
      <c r="BV17065" s="62"/>
      <c r="BW17065" s="62"/>
      <c r="BX17065" s="62"/>
      <c r="BY17065" s="62"/>
      <c r="BZ17065" s="62"/>
      <c r="CA17065" s="62"/>
      <c r="CB17065" s="62"/>
      <c r="CC17065" s="62"/>
      <c r="CD17065" s="62"/>
      <c r="CE17065" s="62"/>
      <c r="CF17065" s="62"/>
      <c r="CL17065" s="56" t="s">
        <v>8388</v>
      </c>
      <c r="CM17065" s="56" t="s">
        <v>214</v>
      </c>
      <c r="CN17065" s="56" t="s">
        <v>214</v>
      </c>
      <c r="CO17065" s="52"/>
      <c r="CP17065" s="52"/>
      <c r="CQ17065" s="52"/>
      <c r="CR17065" s="52"/>
      <c r="CS17065" s="52"/>
      <c r="CT17065" s="52"/>
      <c r="CU17065" s="33"/>
      <c r="CV17065" s="33"/>
    </row>
    <row r="17066" spans="74:100">
      <c r="BV17066" s="62"/>
      <c r="BW17066" s="62"/>
      <c r="BX17066" s="62"/>
      <c r="BY17066" s="62"/>
      <c r="BZ17066" s="62"/>
      <c r="CA17066" s="62"/>
      <c r="CB17066" s="62"/>
      <c r="CC17066" s="62"/>
      <c r="CD17066" s="62"/>
      <c r="CE17066" s="62"/>
      <c r="CF17066" s="62"/>
      <c r="CL17066" s="56" t="s">
        <v>8385</v>
      </c>
      <c r="CM17066" s="56" t="s">
        <v>213</v>
      </c>
      <c r="CN17066" s="56" t="s">
        <v>213</v>
      </c>
      <c r="CO17066" s="52"/>
      <c r="CP17066" s="52"/>
      <c r="CQ17066" s="52"/>
      <c r="CR17066" s="52"/>
      <c r="CS17066" s="52"/>
      <c r="CT17066" s="52"/>
      <c r="CU17066" s="33"/>
      <c r="CV17066" s="33"/>
    </row>
    <row r="17067" spans="74:100">
      <c r="BV17067" s="62"/>
      <c r="BW17067" s="62"/>
      <c r="BX17067" s="62"/>
      <c r="BY17067" s="62"/>
      <c r="BZ17067" s="62"/>
      <c r="CA17067" s="62"/>
      <c r="CB17067" s="62"/>
      <c r="CC17067" s="62"/>
      <c r="CD17067" s="62"/>
      <c r="CE17067" s="62"/>
      <c r="CF17067" s="62"/>
      <c r="CL17067" s="56" t="s">
        <v>23618</v>
      </c>
      <c r="CM17067" s="56" t="s">
        <v>213</v>
      </c>
      <c r="CN17067" s="56" t="s">
        <v>213</v>
      </c>
      <c r="CO17067" s="52"/>
      <c r="CP17067" s="52"/>
      <c r="CQ17067" s="52"/>
      <c r="CR17067" s="52"/>
      <c r="CS17067" s="52"/>
      <c r="CT17067" s="52"/>
      <c r="CU17067" s="33"/>
      <c r="CV17067" s="33"/>
    </row>
    <row r="17068" spans="74:100">
      <c r="BV17068" s="62"/>
      <c r="BW17068" s="62"/>
      <c r="BX17068" s="62"/>
      <c r="BY17068" s="62"/>
      <c r="BZ17068" s="62"/>
      <c r="CA17068" s="62"/>
      <c r="CB17068" s="62"/>
      <c r="CC17068" s="62"/>
      <c r="CD17068" s="62"/>
      <c r="CE17068" s="62"/>
      <c r="CF17068" s="62"/>
      <c r="CL17068" s="56" t="s">
        <v>1000</v>
      </c>
      <c r="CM17068" s="56" t="s">
        <v>214</v>
      </c>
      <c r="CN17068" s="56" t="s">
        <v>214</v>
      </c>
      <c r="CO17068" s="52"/>
      <c r="CP17068" s="52"/>
      <c r="CQ17068" s="52"/>
      <c r="CR17068" s="52"/>
      <c r="CS17068" s="52"/>
      <c r="CT17068" s="52"/>
      <c r="CU17068" s="33"/>
      <c r="CV17068" s="33"/>
    </row>
    <row r="17069" spans="74:100">
      <c r="BV17069" s="62"/>
      <c r="BW17069" s="62"/>
      <c r="BX17069" s="62"/>
      <c r="BY17069" s="62"/>
      <c r="BZ17069" s="62"/>
      <c r="CA17069" s="62"/>
      <c r="CB17069" s="62"/>
      <c r="CC17069" s="62"/>
      <c r="CD17069" s="62"/>
      <c r="CE17069" s="62"/>
      <c r="CF17069" s="62"/>
      <c r="CL17069" s="56" t="s">
        <v>8389</v>
      </c>
      <c r="CM17069" s="56" t="s">
        <v>214</v>
      </c>
      <c r="CN17069" s="56" t="s">
        <v>214</v>
      </c>
      <c r="CO17069" s="52"/>
      <c r="CP17069" s="52"/>
      <c r="CQ17069" s="52"/>
      <c r="CR17069" s="52"/>
      <c r="CS17069" s="52"/>
      <c r="CT17069" s="52"/>
      <c r="CU17069" s="33"/>
      <c r="CV17069" s="33"/>
    </row>
    <row r="17070" spans="74:100">
      <c r="BV17070" s="62"/>
      <c r="BW17070" s="62"/>
      <c r="BX17070" s="62"/>
      <c r="BY17070" s="62"/>
      <c r="BZ17070" s="62"/>
      <c r="CA17070" s="62"/>
      <c r="CB17070" s="62"/>
      <c r="CC17070" s="62"/>
      <c r="CD17070" s="62"/>
      <c r="CE17070" s="62"/>
      <c r="CF17070" s="62"/>
      <c r="CL17070" s="56" t="s">
        <v>8390</v>
      </c>
      <c r="CM17070" s="56" t="s">
        <v>214</v>
      </c>
      <c r="CN17070" s="56" t="s">
        <v>214</v>
      </c>
      <c r="CO17070" s="52"/>
      <c r="CP17070" s="52"/>
      <c r="CQ17070" s="52"/>
      <c r="CR17070" s="52"/>
      <c r="CS17070" s="52"/>
      <c r="CT17070" s="52"/>
      <c r="CU17070" s="33"/>
      <c r="CV17070" s="33"/>
    </row>
    <row r="17071" spans="74:100">
      <c r="BV17071" s="62"/>
      <c r="BW17071" s="62"/>
      <c r="BX17071" s="62"/>
      <c r="BY17071" s="62"/>
      <c r="BZ17071" s="62"/>
      <c r="CA17071" s="62"/>
      <c r="CB17071" s="62"/>
      <c r="CC17071" s="62"/>
      <c r="CD17071" s="62"/>
      <c r="CE17071" s="62"/>
      <c r="CF17071" s="62"/>
      <c r="CL17071" s="56" t="s">
        <v>25306</v>
      </c>
      <c r="CM17071" s="56" t="s">
        <v>213</v>
      </c>
      <c r="CN17071" s="56" t="s">
        <v>213</v>
      </c>
      <c r="CO17071" s="52"/>
      <c r="CP17071" s="52"/>
      <c r="CQ17071" s="52"/>
      <c r="CR17071" s="52"/>
      <c r="CS17071" s="52"/>
      <c r="CT17071" s="52"/>
      <c r="CU17071" s="33"/>
      <c r="CV17071" s="33"/>
    </row>
    <row r="17072" spans="74:100">
      <c r="BV17072" s="62"/>
      <c r="BW17072" s="62"/>
      <c r="BX17072" s="62"/>
      <c r="BY17072" s="62"/>
      <c r="BZ17072" s="62"/>
      <c r="CA17072" s="62"/>
      <c r="CB17072" s="62"/>
      <c r="CC17072" s="62"/>
      <c r="CD17072" s="62"/>
      <c r="CE17072" s="62"/>
      <c r="CF17072" s="62"/>
      <c r="CL17072" s="56" t="s">
        <v>25307</v>
      </c>
      <c r="CM17072" s="56" t="s">
        <v>213</v>
      </c>
      <c r="CN17072" s="56" t="s">
        <v>213</v>
      </c>
      <c r="CO17072" s="52"/>
      <c r="CP17072" s="52"/>
      <c r="CQ17072" s="52"/>
      <c r="CR17072" s="52"/>
      <c r="CS17072" s="52"/>
      <c r="CT17072" s="52"/>
      <c r="CU17072" s="33"/>
      <c r="CV17072" s="33"/>
    </row>
    <row r="17073" spans="74:100">
      <c r="BV17073" s="62"/>
      <c r="BW17073" s="62"/>
      <c r="BX17073" s="62"/>
      <c r="BY17073" s="62"/>
      <c r="BZ17073" s="62"/>
      <c r="CA17073" s="62"/>
      <c r="CB17073" s="62"/>
      <c r="CC17073" s="62"/>
      <c r="CD17073" s="62"/>
      <c r="CE17073" s="62"/>
      <c r="CF17073" s="62"/>
      <c r="CL17073" s="56" t="s">
        <v>23619</v>
      </c>
      <c r="CM17073" s="56" t="s">
        <v>213</v>
      </c>
      <c r="CN17073" s="56" t="s">
        <v>213</v>
      </c>
      <c r="CO17073" s="52"/>
      <c r="CP17073" s="52"/>
      <c r="CQ17073" s="52"/>
      <c r="CR17073" s="52"/>
      <c r="CS17073" s="52"/>
      <c r="CT17073" s="52"/>
      <c r="CU17073" s="33"/>
      <c r="CV17073" s="33"/>
    </row>
    <row r="17074" spans="74:100">
      <c r="BV17074" s="62"/>
      <c r="BW17074" s="62"/>
      <c r="BX17074" s="62"/>
      <c r="BY17074" s="62"/>
      <c r="BZ17074" s="62"/>
      <c r="CA17074" s="62"/>
      <c r="CB17074" s="62"/>
      <c r="CC17074" s="62"/>
      <c r="CD17074" s="62"/>
      <c r="CE17074" s="62"/>
      <c r="CF17074" s="62"/>
      <c r="CL17074" s="56" t="s">
        <v>8387</v>
      </c>
      <c r="CM17074" s="56" t="s">
        <v>213</v>
      </c>
      <c r="CN17074" s="56" t="s">
        <v>213</v>
      </c>
      <c r="CO17074" s="52"/>
      <c r="CP17074" s="52"/>
      <c r="CQ17074" s="52"/>
      <c r="CR17074" s="52"/>
      <c r="CS17074" s="52"/>
      <c r="CT17074" s="52"/>
      <c r="CU17074" s="33"/>
      <c r="CV17074" s="33"/>
    </row>
    <row r="17075" spans="74:100">
      <c r="BV17075" s="62"/>
      <c r="BW17075" s="62"/>
      <c r="BX17075" s="62"/>
      <c r="BY17075" s="62"/>
      <c r="BZ17075" s="62"/>
      <c r="CA17075" s="62"/>
      <c r="CB17075" s="62"/>
      <c r="CC17075" s="62"/>
      <c r="CD17075" s="62"/>
      <c r="CE17075" s="62"/>
      <c r="CF17075" s="62"/>
      <c r="CL17075" s="56" t="s">
        <v>8386</v>
      </c>
      <c r="CM17075" s="56" t="s">
        <v>213</v>
      </c>
      <c r="CN17075" s="56" t="s">
        <v>213</v>
      </c>
      <c r="CO17075" s="52"/>
      <c r="CP17075" s="52"/>
      <c r="CQ17075" s="52"/>
      <c r="CR17075" s="52"/>
      <c r="CS17075" s="52"/>
      <c r="CT17075" s="52"/>
      <c r="CU17075" s="33"/>
      <c r="CV17075" s="33"/>
    </row>
    <row r="17076" spans="74:100">
      <c r="BV17076" s="62"/>
      <c r="BW17076" s="62"/>
      <c r="BX17076" s="62"/>
      <c r="BY17076" s="62"/>
      <c r="BZ17076" s="62"/>
      <c r="CA17076" s="62"/>
      <c r="CB17076" s="62"/>
      <c r="CC17076" s="62"/>
      <c r="CD17076" s="62"/>
      <c r="CE17076" s="62"/>
      <c r="CF17076" s="62"/>
      <c r="CL17076" s="56" t="s">
        <v>1004</v>
      </c>
      <c r="CM17076" s="56" t="s">
        <v>213</v>
      </c>
      <c r="CN17076" s="56" t="s">
        <v>213</v>
      </c>
      <c r="CO17076" s="52"/>
      <c r="CP17076" s="52"/>
      <c r="CQ17076" s="52"/>
      <c r="CR17076" s="52"/>
      <c r="CS17076" s="52"/>
      <c r="CT17076" s="52"/>
      <c r="CU17076" s="33"/>
      <c r="CV17076" s="33"/>
    </row>
    <row r="17077" spans="74:100">
      <c r="BV17077" s="62"/>
      <c r="BW17077" s="62"/>
      <c r="BX17077" s="62"/>
      <c r="BY17077" s="62"/>
      <c r="BZ17077" s="62"/>
      <c r="CA17077" s="62"/>
      <c r="CB17077" s="62"/>
      <c r="CC17077" s="62"/>
      <c r="CD17077" s="62"/>
      <c r="CE17077" s="62"/>
      <c r="CF17077" s="62"/>
      <c r="CL17077" s="56" t="s">
        <v>8391</v>
      </c>
      <c r="CM17077" s="56" t="s">
        <v>213</v>
      </c>
      <c r="CN17077" s="56" t="s">
        <v>213</v>
      </c>
      <c r="CO17077" s="52"/>
      <c r="CP17077" s="52"/>
      <c r="CQ17077" s="52"/>
      <c r="CR17077" s="52"/>
      <c r="CS17077" s="52"/>
      <c r="CT17077" s="52"/>
      <c r="CU17077" s="33"/>
      <c r="CV17077" s="33"/>
    </row>
    <row r="17078" spans="74:100">
      <c r="BV17078" s="62"/>
      <c r="BW17078" s="62"/>
      <c r="BX17078" s="62"/>
      <c r="BY17078" s="62"/>
      <c r="BZ17078" s="62"/>
      <c r="CA17078" s="62"/>
      <c r="CB17078" s="62"/>
      <c r="CC17078" s="62"/>
      <c r="CD17078" s="62"/>
      <c r="CE17078" s="62"/>
      <c r="CF17078" s="62"/>
      <c r="CL17078" s="56" t="s">
        <v>8392</v>
      </c>
      <c r="CM17078" s="56" t="s">
        <v>213</v>
      </c>
      <c r="CN17078" s="56" t="s">
        <v>213</v>
      </c>
      <c r="CO17078" s="52"/>
      <c r="CP17078" s="52"/>
      <c r="CQ17078" s="52"/>
      <c r="CR17078" s="52"/>
      <c r="CS17078" s="52"/>
      <c r="CT17078" s="52"/>
      <c r="CU17078" s="33"/>
      <c r="CV17078" s="33"/>
    </row>
    <row r="17079" spans="74:100">
      <c r="BV17079" s="62"/>
      <c r="BW17079" s="62"/>
      <c r="BX17079" s="62"/>
      <c r="BY17079" s="62"/>
      <c r="BZ17079" s="62"/>
      <c r="CA17079" s="62"/>
      <c r="CB17079" s="62"/>
      <c r="CC17079" s="62"/>
      <c r="CD17079" s="62"/>
      <c r="CE17079" s="62"/>
      <c r="CF17079" s="62"/>
      <c r="CL17079" s="56" t="s">
        <v>8393</v>
      </c>
      <c r="CM17079" s="56" t="s">
        <v>213</v>
      </c>
      <c r="CN17079" s="56" t="s">
        <v>213</v>
      </c>
      <c r="CO17079" s="52"/>
      <c r="CP17079" s="52"/>
      <c r="CQ17079" s="52"/>
      <c r="CR17079" s="52"/>
      <c r="CS17079" s="52"/>
      <c r="CT17079" s="52"/>
      <c r="CU17079" s="33"/>
      <c r="CV17079" s="33"/>
    </row>
    <row r="17080" spans="74:100">
      <c r="BV17080" s="62"/>
      <c r="BW17080" s="62"/>
      <c r="BX17080" s="62"/>
      <c r="BY17080" s="62"/>
      <c r="BZ17080" s="62"/>
      <c r="CA17080" s="62"/>
      <c r="CB17080" s="62"/>
      <c r="CC17080" s="62"/>
      <c r="CD17080" s="62"/>
      <c r="CE17080" s="62"/>
      <c r="CF17080" s="62"/>
      <c r="CL17080" s="56" t="s">
        <v>25308</v>
      </c>
      <c r="CM17080" s="56" t="s">
        <v>213</v>
      </c>
      <c r="CN17080" s="56" t="s">
        <v>213</v>
      </c>
      <c r="CO17080" s="52"/>
      <c r="CP17080" s="52"/>
      <c r="CQ17080" s="52"/>
      <c r="CR17080" s="52"/>
      <c r="CS17080" s="52"/>
      <c r="CT17080" s="52"/>
      <c r="CU17080" s="33"/>
      <c r="CV17080" s="33"/>
    </row>
    <row r="17081" spans="74:100">
      <c r="BV17081" s="62"/>
      <c r="BW17081" s="62"/>
      <c r="BX17081" s="62"/>
      <c r="BY17081" s="62"/>
      <c r="BZ17081" s="62"/>
      <c r="CA17081" s="62"/>
      <c r="CB17081" s="62"/>
      <c r="CC17081" s="62"/>
      <c r="CD17081" s="62"/>
      <c r="CE17081" s="62"/>
      <c r="CF17081" s="62"/>
      <c r="CL17081" s="56" t="s">
        <v>25309</v>
      </c>
      <c r="CM17081" s="56" t="s">
        <v>213</v>
      </c>
      <c r="CN17081" s="56" t="s">
        <v>213</v>
      </c>
      <c r="CO17081" s="52"/>
      <c r="CP17081" s="52"/>
      <c r="CQ17081" s="52"/>
      <c r="CR17081" s="52"/>
      <c r="CS17081" s="52"/>
      <c r="CT17081" s="52"/>
      <c r="CU17081" s="33"/>
      <c r="CV17081" s="33"/>
    </row>
    <row r="17082" spans="74:100">
      <c r="BV17082" s="62"/>
      <c r="BW17082" s="62"/>
      <c r="BX17082" s="62"/>
      <c r="BY17082" s="62"/>
      <c r="BZ17082" s="62"/>
      <c r="CA17082" s="62"/>
      <c r="CB17082" s="62"/>
      <c r="CC17082" s="62"/>
      <c r="CD17082" s="62"/>
      <c r="CE17082" s="62"/>
      <c r="CF17082" s="62"/>
      <c r="CL17082" s="56" t="s">
        <v>23620</v>
      </c>
      <c r="CM17082" s="56" t="s">
        <v>213</v>
      </c>
      <c r="CN17082" s="56" t="s">
        <v>213</v>
      </c>
      <c r="CO17082" s="52"/>
      <c r="CP17082" s="52"/>
      <c r="CQ17082" s="52"/>
      <c r="CR17082" s="52"/>
      <c r="CS17082" s="52"/>
      <c r="CT17082" s="52"/>
      <c r="CU17082" s="33"/>
      <c r="CV17082" s="33"/>
    </row>
    <row r="17083" spans="74:100">
      <c r="BV17083" s="62"/>
      <c r="BW17083" s="62"/>
      <c r="BX17083" s="62"/>
      <c r="BY17083" s="62"/>
      <c r="BZ17083" s="62"/>
      <c r="CA17083" s="62"/>
      <c r="CB17083" s="62"/>
      <c r="CC17083" s="62"/>
      <c r="CD17083" s="62"/>
      <c r="CE17083" s="62"/>
      <c r="CF17083" s="62"/>
      <c r="CL17083" s="56" t="s">
        <v>8396</v>
      </c>
      <c r="CM17083" s="56" t="s">
        <v>213</v>
      </c>
      <c r="CN17083" s="56" t="s">
        <v>213</v>
      </c>
      <c r="CO17083" s="52"/>
      <c r="CP17083" s="52"/>
      <c r="CQ17083" s="52"/>
      <c r="CR17083" s="52"/>
      <c r="CS17083" s="52"/>
      <c r="CT17083" s="52"/>
      <c r="CU17083" s="33"/>
      <c r="CV17083" s="33"/>
    </row>
    <row r="17084" spans="74:100">
      <c r="BV17084" s="62"/>
      <c r="BW17084" s="62"/>
      <c r="BX17084" s="62"/>
      <c r="BY17084" s="62"/>
      <c r="BZ17084" s="62"/>
      <c r="CA17084" s="62"/>
      <c r="CB17084" s="62"/>
      <c r="CC17084" s="62"/>
      <c r="CD17084" s="62"/>
      <c r="CE17084" s="62"/>
      <c r="CF17084" s="62"/>
      <c r="CL17084" s="56" t="s">
        <v>23621</v>
      </c>
      <c r="CM17084" s="56" t="s">
        <v>213</v>
      </c>
      <c r="CN17084" s="56" t="s">
        <v>213</v>
      </c>
      <c r="CO17084" s="52"/>
      <c r="CP17084" s="52"/>
      <c r="CQ17084" s="52"/>
      <c r="CR17084" s="52"/>
      <c r="CS17084" s="52"/>
      <c r="CT17084" s="52"/>
      <c r="CU17084" s="33"/>
      <c r="CV17084" s="33"/>
    </row>
    <row r="17085" spans="74:100">
      <c r="BV17085" s="62"/>
      <c r="BW17085" s="62"/>
      <c r="BX17085" s="62"/>
      <c r="BY17085" s="62"/>
      <c r="BZ17085" s="62"/>
      <c r="CA17085" s="62"/>
      <c r="CB17085" s="62"/>
      <c r="CC17085" s="62"/>
      <c r="CD17085" s="62"/>
      <c r="CE17085" s="62"/>
      <c r="CF17085" s="62"/>
      <c r="CL17085" s="56" t="s">
        <v>23622</v>
      </c>
      <c r="CM17085" s="56" t="s">
        <v>213</v>
      </c>
      <c r="CN17085" s="56" t="s">
        <v>213</v>
      </c>
      <c r="CO17085" s="52"/>
      <c r="CP17085" s="52"/>
      <c r="CQ17085" s="52"/>
      <c r="CR17085" s="52"/>
      <c r="CS17085" s="52"/>
      <c r="CT17085" s="52"/>
      <c r="CU17085" s="33"/>
      <c r="CV17085" s="33"/>
    </row>
    <row r="17086" spans="74:100">
      <c r="BV17086" s="62"/>
      <c r="BW17086" s="62"/>
      <c r="BX17086" s="62"/>
      <c r="BY17086" s="62"/>
      <c r="BZ17086" s="62"/>
      <c r="CA17086" s="62"/>
      <c r="CB17086" s="62"/>
      <c r="CC17086" s="62"/>
      <c r="CD17086" s="62"/>
      <c r="CE17086" s="62"/>
      <c r="CF17086" s="62"/>
      <c r="CL17086" s="56" t="s">
        <v>8397</v>
      </c>
      <c r="CM17086" s="56" t="s">
        <v>213</v>
      </c>
      <c r="CN17086" s="56" t="s">
        <v>213</v>
      </c>
      <c r="CO17086" s="52"/>
      <c r="CP17086" s="52"/>
      <c r="CQ17086" s="52"/>
      <c r="CR17086" s="52"/>
      <c r="CS17086" s="52"/>
      <c r="CT17086" s="52"/>
      <c r="CU17086" s="33"/>
      <c r="CV17086" s="33"/>
    </row>
    <row r="17087" spans="74:100">
      <c r="BV17087" s="62"/>
      <c r="BW17087" s="62"/>
      <c r="BX17087" s="62"/>
      <c r="BY17087" s="62"/>
      <c r="BZ17087" s="62"/>
      <c r="CA17087" s="62"/>
      <c r="CB17087" s="62"/>
      <c r="CC17087" s="62"/>
      <c r="CD17087" s="62"/>
      <c r="CE17087" s="62"/>
      <c r="CF17087" s="62"/>
      <c r="CL17087" s="56" t="s">
        <v>23623</v>
      </c>
      <c r="CM17087" s="56" t="s">
        <v>213</v>
      </c>
      <c r="CN17087" s="56" t="s">
        <v>213</v>
      </c>
      <c r="CO17087" s="52"/>
      <c r="CP17087" s="52"/>
      <c r="CQ17087" s="52"/>
      <c r="CR17087" s="52"/>
      <c r="CS17087" s="52"/>
      <c r="CT17087" s="52"/>
      <c r="CU17087" s="33"/>
      <c r="CV17087" s="33"/>
    </row>
    <row r="17088" spans="74:100">
      <c r="BV17088" s="62"/>
      <c r="BW17088" s="62"/>
      <c r="BX17088" s="62"/>
      <c r="BY17088" s="62"/>
      <c r="BZ17088" s="62"/>
      <c r="CA17088" s="62"/>
      <c r="CB17088" s="62"/>
      <c r="CC17088" s="62"/>
      <c r="CD17088" s="62"/>
      <c r="CE17088" s="62"/>
      <c r="CF17088" s="62"/>
      <c r="CL17088" s="56" t="s">
        <v>8398</v>
      </c>
      <c r="CM17088" s="56" t="s">
        <v>213</v>
      </c>
      <c r="CN17088" s="56" t="s">
        <v>213</v>
      </c>
      <c r="CO17088" s="52"/>
      <c r="CP17088" s="52"/>
      <c r="CQ17088" s="52"/>
      <c r="CR17088" s="52"/>
      <c r="CS17088" s="52"/>
      <c r="CT17088" s="52"/>
      <c r="CU17088" s="33"/>
      <c r="CV17088" s="33"/>
    </row>
    <row r="17089" spans="74:100">
      <c r="BV17089" s="62"/>
      <c r="BW17089" s="62"/>
      <c r="BX17089" s="62"/>
      <c r="BY17089" s="62"/>
      <c r="BZ17089" s="62"/>
      <c r="CA17089" s="62"/>
      <c r="CB17089" s="62"/>
      <c r="CC17089" s="62"/>
      <c r="CD17089" s="62"/>
      <c r="CE17089" s="62"/>
      <c r="CF17089" s="62"/>
      <c r="CL17089" s="56" t="s">
        <v>8399</v>
      </c>
      <c r="CM17089" s="56" t="s">
        <v>213</v>
      </c>
      <c r="CN17089" s="56" t="s">
        <v>213</v>
      </c>
      <c r="CO17089" s="52"/>
      <c r="CP17089" s="52"/>
      <c r="CQ17089" s="52"/>
      <c r="CR17089" s="52"/>
      <c r="CS17089" s="52"/>
      <c r="CT17089" s="52"/>
      <c r="CU17089" s="33"/>
      <c r="CV17089" s="33"/>
    </row>
    <row r="17090" spans="74:100">
      <c r="BV17090" s="62"/>
      <c r="BW17090" s="62"/>
      <c r="BX17090" s="62"/>
      <c r="BY17090" s="62"/>
      <c r="BZ17090" s="62"/>
      <c r="CA17090" s="62"/>
      <c r="CB17090" s="62"/>
      <c r="CC17090" s="62"/>
      <c r="CD17090" s="62"/>
      <c r="CE17090" s="62"/>
      <c r="CF17090" s="62"/>
      <c r="CL17090" s="56" t="s">
        <v>8400</v>
      </c>
      <c r="CM17090" s="56" t="s">
        <v>213</v>
      </c>
      <c r="CN17090" s="56" t="s">
        <v>213</v>
      </c>
      <c r="CO17090" s="52"/>
      <c r="CP17090" s="52"/>
      <c r="CQ17090" s="52"/>
      <c r="CR17090" s="52"/>
      <c r="CS17090" s="52"/>
      <c r="CT17090" s="52"/>
      <c r="CU17090" s="33"/>
      <c r="CV17090" s="33"/>
    </row>
    <row r="17091" spans="74:100">
      <c r="BV17091" s="62"/>
      <c r="BW17091" s="62"/>
      <c r="BX17091" s="62"/>
      <c r="BY17091" s="62"/>
      <c r="BZ17091" s="62"/>
      <c r="CA17091" s="62"/>
      <c r="CB17091" s="62"/>
      <c r="CC17091" s="62"/>
      <c r="CD17091" s="62"/>
      <c r="CE17091" s="62"/>
      <c r="CF17091" s="62"/>
      <c r="CL17091" s="56" t="s">
        <v>25310</v>
      </c>
      <c r="CM17091" s="56" t="s">
        <v>213</v>
      </c>
      <c r="CN17091" s="56" t="s">
        <v>213</v>
      </c>
      <c r="CO17091" s="52"/>
      <c r="CP17091" s="52"/>
      <c r="CQ17091" s="52"/>
      <c r="CR17091" s="52"/>
      <c r="CS17091" s="52"/>
      <c r="CT17091" s="52"/>
      <c r="CU17091" s="33"/>
      <c r="CV17091" s="33"/>
    </row>
    <row r="17092" spans="74:100">
      <c r="BV17092" s="62"/>
      <c r="BW17092" s="62"/>
      <c r="BX17092" s="62"/>
      <c r="BY17092" s="62"/>
      <c r="BZ17092" s="62"/>
      <c r="CA17092" s="62"/>
      <c r="CB17092" s="62"/>
      <c r="CC17092" s="62"/>
      <c r="CD17092" s="62"/>
      <c r="CE17092" s="62"/>
      <c r="CF17092" s="62"/>
      <c r="CL17092" s="56" t="s">
        <v>23624</v>
      </c>
      <c r="CM17092" s="56" t="s">
        <v>213</v>
      </c>
      <c r="CN17092" s="56" t="s">
        <v>213</v>
      </c>
      <c r="CO17092" s="52"/>
      <c r="CP17092" s="52"/>
      <c r="CQ17092" s="52"/>
      <c r="CR17092" s="52"/>
      <c r="CS17092" s="52"/>
      <c r="CT17092" s="52"/>
      <c r="CU17092" s="33"/>
      <c r="CV17092" s="33"/>
    </row>
    <row r="17093" spans="74:100">
      <c r="BV17093" s="62"/>
      <c r="BW17093" s="62"/>
      <c r="BX17093" s="62"/>
      <c r="BY17093" s="62"/>
      <c r="BZ17093" s="62"/>
      <c r="CA17093" s="62"/>
      <c r="CB17093" s="62"/>
      <c r="CC17093" s="62"/>
      <c r="CD17093" s="62"/>
      <c r="CE17093" s="62"/>
      <c r="CF17093" s="62"/>
      <c r="CL17093" s="56" t="s">
        <v>23624</v>
      </c>
      <c r="CM17093" s="56" t="s">
        <v>213</v>
      </c>
      <c r="CN17093" s="56" t="s">
        <v>213</v>
      </c>
      <c r="CO17093" s="52"/>
      <c r="CP17093" s="52"/>
      <c r="CQ17093" s="52"/>
      <c r="CR17093" s="52"/>
      <c r="CS17093" s="52"/>
      <c r="CT17093" s="52"/>
      <c r="CU17093" s="33"/>
      <c r="CV17093" s="33"/>
    </row>
    <row r="17094" spans="74:100">
      <c r="BV17094" s="62"/>
      <c r="BW17094" s="62"/>
      <c r="BX17094" s="62"/>
      <c r="BY17094" s="62"/>
      <c r="BZ17094" s="62"/>
      <c r="CA17094" s="62"/>
      <c r="CB17094" s="62"/>
      <c r="CC17094" s="62"/>
      <c r="CD17094" s="62"/>
      <c r="CE17094" s="62"/>
      <c r="CF17094" s="62"/>
      <c r="CL17094" s="56" t="s">
        <v>23625</v>
      </c>
      <c r="CM17094" s="56" t="s">
        <v>213</v>
      </c>
      <c r="CN17094" s="56" t="s">
        <v>213</v>
      </c>
      <c r="CO17094" s="52"/>
      <c r="CP17094" s="52"/>
      <c r="CQ17094" s="52"/>
      <c r="CR17094" s="52"/>
      <c r="CS17094" s="52"/>
      <c r="CT17094" s="52"/>
      <c r="CU17094" s="33"/>
      <c r="CV17094" s="33"/>
    </row>
    <row r="17095" spans="74:100">
      <c r="BV17095" s="62"/>
      <c r="BW17095" s="62"/>
      <c r="BX17095" s="62"/>
      <c r="BY17095" s="62"/>
      <c r="BZ17095" s="62"/>
      <c r="CA17095" s="62"/>
      <c r="CB17095" s="62"/>
      <c r="CC17095" s="62"/>
      <c r="CD17095" s="62"/>
      <c r="CE17095" s="62"/>
      <c r="CF17095" s="62"/>
      <c r="CL17095" s="56" t="s">
        <v>23626</v>
      </c>
      <c r="CM17095" s="56" t="s">
        <v>213</v>
      </c>
      <c r="CN17095" s="56" t="s">
        <v>213</v>
      </c>
      <c r="CO17095" s="52"/>
      <c r="CP17095" s="52"/>
      <c r="CQ17095" s="52"/>
      <c r="CR17095" s="52"/>
      <c r="CS17095" s="52"/>
      <c r="CT17095" s="52"/>
      <c r="CU17095" s="33"/>
      <c r="CV17095" s="33"/>
    </row>
    <row r="17096" spans="74:100">
      <c r="BV17096" s="62"/>
      <c r="BW17096" s="62"/>
      <c r="BX17096" s="62"/>
      <c r="BY17096" s="62"/>
      <c r="BZ17096" s="62"/>
      <c r="CA17096" s="62"/>
      <c r="CB17096" s="62"/>
      <c r="CC17096" s="62"/>
      <c r="CD17096" s="62"/>
      <c r="CE17096" s="62"/>
      <c r="CF17096" s="62"/>
      <c r="CL17096" s="56" t="s">
        <v>23627</v>
      </c>
      <c r="CM17096" s="56" t="s">
        <v>213</v>
      </c>
      <c r="CN17096" s="56" t="s">
        <v>213</v>
      </c>
      <c r="CO17096" s="52"/>
      <c r="CP17096" s="52"/>
      <c r="CQ17096" s="52"/>
      <c r="CR17096" s="52"/>
      <c r="CS17096" s="52"/>
      <c r="CT17096" s="52"/>
      <c r="CU17096" s="33"/>
      <c r="CV17096" s="33"/>
    </row>
    <row r="17097" spans="74:100">
      <c r="BV17097" s="62"/>
      <c r="BW17097" s="62"/>
      <c r="BX17097" s="62"/>
      <c r="BY17097" s="62"/>
      <c r="BZ17097" s="62"/>
      <c r="CA17097" s="62"/>
      <c r="CB17097" s="62"/>
      <c r="CC17097" s="62"/>
      <c r="CD17097" s="62"/>
      <c r="CE17097" s="62"/>
      <c r="CF17097" s="62"/>
      <c r="CL17097" s="56" t="s">
        <v>1009</v>
      </c>
      <c r="CM17097" s="56" t="s">
        <v>216</v>
      </c>
      <c r="CN17097" s="56" t="s">
        <v>216</v>
      </c>
      <c r="CO17097" s="52"/>
      <c r="CP17097" s="52"/>
      <c r="CQ17097" s="52"/>
      <c r="CR17097" s="52"/>
      <c r="CS17097" s="52"/>
      <c r="CT17097" s="52"/>
      <c r="CU17097" s="33"/>
      <c r="CV17097" s="33"/>
    </row>
    <row r="17098" spans="74:100">
      <c r="BV17098" s="62"/>
      <c r="BW17098" s="62"/>
      <c r="BX17098" s="62"/>
      <c r="BY17098" s="62"/>
      <c r="BZ17098" s="62"/>
      <c r="CA17098" s="62"/>
      <c r="CB17098" s="62"/>
      <c r="CC17098" s="62"/>
      <c r="CD17098" s="62"/>
      <c r="CE17098" s="62"/>
      <c r="CF17098" s="62"/>
      <c r="CL17098" s="56" t="s">
        <v>25311</v>
      </c>
      <c r="CM17098" s="56" t="s">
        <v>216</v>
      </c>
      <c r="CN17098" s="56" t="s">
        <v>216</v>
      </c>
      <c r="CO17098" s="52"/>
      <c r="CP17098" s="52"/>
      <c r="CQ17098" s="52"/>
      <c r="CR17098" s="52"/>
      <c r="CS17098" s="52"/>
      <c r="CT17098" s="52"/>
      <c r="CU17098" s="33"/>
      <c r="CV17098" s="33"/>
    </row>
    <row r="17099" spans="74:100">
      <c r="BV17099" s="62"/>
      <c r="BW17099" s="62"/>
      <c r="BX17099" s="62"/>
      <c r="BY17099" s="62"/>
      <c r="BZ17099" s="62"/>
      <c r="CA17099" s="62"/>
      <c r="CB17099" s="62"/>
      <c r="CC17099" s="62"/>
      <c r="CD17099" s="62"/>
      <c r="CE17099" s="62"/>
      <c r="CF17099" s="62"/>
      <c r="CL17099" s="56" t="s">
        <v>25312</v>
      </c>
      <c r="CM17099" s="56" t="s">
        <v>216</v>
      </c>
      <c r="CN17099" s="56" t="s">
        <v>216</v>
      </c>
      <c r="CO17099" s="52"/>
      <c r="CP17099" s="52"/>
      <c r="CQ17099" s="52"/>
      <c r="CR17099" s="52"/>
      <c r="CS17099" s="52"/>
      <c r="CT17099" s="52"/>
      <c r="CU17099" s="33"/>
      <c r="CV17099" s="33"/>
    </row>
    <row r="17100" spans="74:100">
      <c r="BV17100" s="62"/>
      <c r="BW17100" s="62"/>
      <c r="BX17100" s="62"/>
      <c r="BY17100" s="62"/>
      <c r="BZ17100" s="62"/>
      <c r="CA17100" s="62"/>
      <c r="CB17100" s="62"/>
      <c r="CC17100" s="62"/>
      <c r="CD17100" s="62"/>
      <c r="CE17100" s="62"/>
      <c r="CF17100" s="62"/>
      <c r="CL17100" s="56" t="s">
        <v>8402</v>
      </c>
      <c r="CM17100" s="56" t="s">
        <v>216</v>
      </c>
      <c r="CN17100" s="56" t="s">
        <v>216</v>
      </c>
      <c r="CO17100" s="52"/>
      <c r="CP17100" s="52"/>
      <c r="CQ17100" s="52"/>
      <c r="CR17100" s="52"/>
      <c r="CS17100" s="52"/>
      <c r="CT17100" s="52"/>
      <c r="CU17100" s="33"/>
      <c r="CV17100" s="33"/>
    </row>
    <row r="17101" spans="74:100">
      <c r="BV17101" s="62"/>
      <c r="BW17101" s="62"/>
      <c r="BX17101" s="62"/>
      <c r="BY17101" s="62"/>
      <c r="BZ17101" s="62"/>
      <c r="CA17101" s="62"/>
      <c r="CB17101" s="62"/>
      <c r="CC17101" s="62"/>
      <c r="CD17101" s="62"/>
      <c r="CE17101" s="62"/>
      <c r="CF17101" s="62"/>
      <c r="CL17101" s="56" t="s">
        <v>8403</v>
      </c>
      <c r="CM17101" s="56" t="s">
        <v>216</v>
      </c>
      <c r="CN17101" s="56" t="s">
        <v>216</v>
      </c>
      <c r="CO17101" s="52"/>
      <c r="CP17101" s="52"/>
      <c r="CQ17101" s="52"/>
      <c r="CR17101" s="52"/>
      <c r="CS17101" s="52"/>
      <c r="CT17101" s="52"/>
      <c r="CU17101" s="33"/>
      <c r="CV17101" s="33"/>
    </row>
    <row r="17102" spans="74:100">
      <c r="BV17102" s="62"/>
      <c r="BW17102" s="62"/>
      <c r="BX17102" s="62"/>
      <c r="BY17102" s="62"/>
      <c r="BZ17102" s="62"/>
      <c r="CA17102" s="62"/>
      <c r="CB17102" s="62"/>
      <c r="CC17102" s="62"/>
      <c r="CD17102" s="62"/>
      <c r="CE17102" s="62"/>
      <c r="CF17102" s="62"/>
      <c r="CL17102" s="56" t="s">
        <v>8401</v>
      </c>
      <c r="CM17102" s="56" t="s">
        <v>216</v>
      </c>
      <c r="CN17102" s="56" t="s">
        <v>216</v>
      </c>
      <c r="CO17102" s="52"/>
      <c r="CP17102" s="52"/>
      <c r="CQ17102" s="52"/>
      <c r="CR17102" s="52"/>
      <c r="CS17102" s="52"/>
      <c r="CT17102" s="52"/>
      <c r="CU17102" s="33"/>
      <c r="CV17102" s="33"/>
    </row>
    <row r="17103" spans="74:100">
      <c r="BV17103" s="62"/>
      <c r="BW17103" s="62"/>
      <c r="BX17103" s="62"/>
      <c r="BY17103" s="62"/>
      <c r="BZ17103" s="62"/>
      <c r="CA17103" s="62"/>
      <c r="CB17103" s="62"/>
      <c r="CC17103" s="62"/>
      <c r="CD17103" s="62"/>
      <c r="CE17103" s="62"/>
      <c r="CF17103" s="62"/>
      <c r="CL17103" s="56" t="s">
        <v>8404</v>
      </c>
      <c r="CM17103" s="56" t="s">
        <v>216</v>
      </c>
      <c r="CN17103" s="56" t="s">
        <v>216</v>
      </c>
      <c r="CO17103" s="52"/>
      <c r="CP17103" s="52"/>
      <c r="CQ17103" s="52"/>
      <c r="CR17103" s="52"/>
      <c r="CS17103" s="52"/>
      <c r="CT17103" s="52"/>
      <c r="CU17103" s="33"/>
      <c r="CV17103" s="33"/>
    </row>
    <row r="17104" spans="74:100">
      <c r="BV17104" s="62"/>
      <c r="BW17104" s="62"/>
      <c r="BX17104" s="62"/>
      <c r="BY17104" s="62"/>
      <c r="BZ17104" s="62"/>
      <c r="CA17104" s="62"/>
      <c r="CB17104" s="62"/>
      <c r="CC17104" s="62"/>
      <c r="CD17104" s="62"/>
      <c r="CE17104" s="62"/>
      <c r="CF17104" s="62"/>
      <c r="CL17104" s="35" t="s">
        <v>8405</v>
      </c>
      <c r="CM17104" s="35" t="s">
        <v>217</v>
      </c>
      <c r="CN17104" s="35" t="s">
        <v>217</v>
      </c>
      <c r="CO17104" s="52"/>
      <c r="CP17104" s="52"/>
      <c r="CQ17104" s="52"/>
      <c r="CR17104" s="52"/>
      <c r="CS17104" s="52"/>
      <c r="CT17104" s="52"/>
      <c r="CU17104" s="33"/>
      <c r="CV17104" s="33"/>
    </row>
    <row r="17105" spans="74:100">
      <c r="BV17105" s="62"/>
      <c r="BW17105" s="62"/>
      <c r="BX17105" s="62"/>
      <c r="BY17105" s="62"/>
      <c r="BZ17105" s="62"/>
      <c r="CA17105" s="62"/>
      <c r="CB17105" s="62"/>
      <c r="CC17105" s="62"/>
      <c r="CD17105" s="62"/>
      <c r="CE17105" s="62"/>
      <c r="CF17105" s="62"/>
      <c r="CL17105" s="35" t="s">
        <v>12851</v>
      </c>
      <c r="CM17105" s="35" t="s">
        <v>217</v>
      </c>
      <c r="CN17105" s="35" t="s">
        <v>217</v>
      </c>
      <c r="CO17105" s="52"/>
      <c r="CP17105" s="52"/>
      <c r="CQ17105" s="52"/>
      <c r="CR17105" s="52"/>
      <c r="CS17105" s="52"/>
      <c r="CT17105" s="52"/>
      <c r="CU17105" s="33"/>
      <c r="CV17105" s="33"/>
    </row>
    <row r="17106" spans="74:100">
      <c r="BV17106" s="62"/>
      <c r="BW17106" s="62"/>
      <c r="BX17106" s="62"/>
      <c r="BY17106" s="62"/>
      <c r="BZ17106" s="62"/>
      <c r="CA17106" s="62"/>
      <c r="CB17106" s="62"/>
      <c r="CC17106" s="62"/>
      <c r="CD17106" s="62"/>
      <c r="CE17106" s="62"/>
      <c r="CF17106" s="62"/>
      <c r="CL17106" s="56" t="s">
        <v>25313</v>
      </c>
      <c r="CM17106" s="56" t="s">
        <v>214</v>
      </c>
      <c r="CN17106" s="56" t="s">
        <v>214</v>
      </c>
      <c r="CO17106" s="52"/>
      <c r="CP17106" s="52"/>
      <c r="CQ17106" s="52"/>
      <c r="CR17106" s="52"/>
      <c r="CS17106" s="52"/>
      <c r="CT17106" s="52"/>
      <c r="CU17106" s="33"/>
      <c r="CV17106" s="33"/>
    </row>
    <row r="17107" spans="74:100">
      <c r="BV17107" s="62"/>
      <c r="BW17107" s="62"/>
      <c r="BX17107" s="62"/>
      <c r="BY17107" s="62"/>
      <c r="BZ17107" s="62"/>
      <c r="CA17107" s="62"/>
      <c r="CB17107" s="62"/>
      <c r="CC17107" s="62"/>
      <c r="CD17107" s="62"/>
      <c r="CE17107" s="62"/>
      <c r="CF17107" s="62"/>
      <c r="CL17107" s="56" t="s">
        <v>23628</v>
      </c>
      <c r="CM17107" s="56" t="s">
        <v>214</v>
      </c>
      <c r="CN17107" s="56" t="s">
        <v>214</v>
      </c>
      <c r="CO17107" s="52"/>
      <c r="CP17107" s="52"/>
      <c r="CQ17107" s="52"/>
      <c r="CR17107" s="52"/>
      <c r="CS17107" s="52"/>
      <c r="CT17107" s="52"/>
      <c r="CU17107" s="33"/>
      <c r="CV17107" s="33"/>
    </row>
    <row r="17108" spans="74:100">
      <c r="BV17108" s="62"/>
      <c r="BW17108" s="62"/>
      <c r="BX17108" s="62"/>
      <c r="BY17108" s="62"/>
      <c r="BZ17108" s="62"/>
      <c r="CA17108" s="62"/>
      <c r="CB17108" s="62"/>
      <c r="CC17108" s="62"/>
      <c r="CD17108" s="62"/>
      <c r="CE17108" s="62"/>
      <c r="CF17108" s="62"/>
      <c r="CL17108" s="56" t="s">
        <v>25314</v>
      </c>
      <c r="CM17108" s="56" t="s">
        <v>214</v>
      </c>
      <c r="CN17108" s="56" t="s">
        <v>214</v>
      </c>
      <c r="CO17108" s="52"/>
      <c r="CP17108" s="52"/>
      <c r="CQ17108" s="52"/>
      <c r="CR17108" s="52"/>
      <c r="CS17108" s="52"/>
      <c r="CT17108" s="52"/>
      <c r="CU17108" s="33"/>
      <c r="CV17108" s="33"/>
    </row>
    <row r="17109" spans="74:100">
      <c r="BV17109" s="62"/>
      <c r="BW17109" s="62"/>
      <c r="BX17109" s="62"/>
      <c r="BY17109" s="62"/>
      <c r="BZ17109" s="62"/>
      <c r="CA17109" s="62"/>
      <c r="CB17109" s="62"/>
      <c r="CC17109" s="62"/>
      <c r="CD17109" s="62"/>
      <c r="CE17109" s="62"/>
      <c r="CF17109" s="62"/>
      <c r="CL17109" s="56" t="s">
        <v>25315</v>
      </c>
      <c r="CM17109" s="56" t="s">
        <v>214</v>
      </c>
      <c r="CN17109" s="56" t="s">
        <v>214</v>
      </c>
      <c r="CO17109" s="52"/>
      <c r="CP17109" s="52"/>
      <c r="CQ17109" s="52"/>
      <c r="CR17109" s="52"/>
      <c r="CS17109" s="52"/>
      <c r="CT17109" s="52"/>
      <c r="CU17109" s="33"/>
      <c r="CV17109" s="33"/>
    </row>
    <row r="17110" spans="74:100">
      <c r="BV17110" s="62"/>
      <c r="BW17110" s="62"/>
      <c r="BX17110" s="62"/>
      <c r="BY17110" s="62"/>
      <c r="BZ17110" s="62"/>
      <c r="CA17110" s="62"/>
      <c r="CB17110" s="62"/>
      <c r="CC17110" s="62"/>
      <c r="CD17110" s="62"/>
      <c r="CE17110" s="62"/>
      <c r="CF17110" s="62"/>
      <c r="CL17110" s="35" t="s">
        <v>29234</v>
      </c>
      <c r="CM17110" s="35" t="s">
        <v>217</v>
      </c>
      <c r="CN17110" s="35" t="s">
        <v>217</v>
      </c>
      <c r="CO17110" s="52"/>
      <c r="CP17110" s="52"/>
      <c r="CQ17110" s="52"/>
      <c r="CR17110" s="52"/>
      <c r="CS17110" s="52"/>
      <c r="CT17110" s="52"/>
      <c r="CU17110" s="33"/>
      <c r="CV17110" s="33"/>
    </row>
    <row r="17111" spans="74:100">
      <c r="BV17111" s="62"/>
      <c r="BW17111" s="62"/>
      <c r="BX17111" s="62"/>
      <c r="BY17111" s="62"/>
      <c r="BZ17111" s="62"/>
      <c r="CA17111" s="62"/>
      <c r="CB17111" s="62"/>
      <c r="CC17111" s="62"/>
      <c r="CD17111" s="62"/>
      <c r="CE17111" s="62"/>
      <c r="CF17111" s="62"/>
      <c r="CL17111" s="35" t="s">
        <v>29235</v>
      </c>
      <c r="CM17111" s="35" t="s">
        <v>217</v>
      </c>
      <c r="CN17111" s="35" t="s">
        <v>217</v>
      </c>
      <c r="CO17111" s="52"/>
      <c r="CP17111" s="52"/>
      <c r="CQ17111" s="52"/>
      <c r="CR17111" s="52"/>
      <c r="CS17111" s="52"/>
      <c r="CT17111" s="52"/>
      <c r="CU17111" s="33"/>
      <c r="CV17111" s="33"/>
    </row>
    <row r="17112" spans="74:100">
      <c r="BV17112" s="62"/>
      <c r="BW17112" s="62"/>
      <c r="BX17112" s="62"/>
      <c r="BY17112" s="62"/>
      <c r="BZ17112" s="62"/>
      <c r="CA17112" s="62"/>
      <c r="CB17112" s="62"/>
      <c r="CC17112" s="62"/>
      <c r="CD17112" s="62"/>
      <c r="CE17112" s="62"/>
      <c r="CF17112" s="62"/>
      <c r="CL17112" s="35" t="s">
        <v>29236</v>
      </c>
      <c r="CM17112" s="35" t="s">
        <v>217</v>
      </c>
      <c r="CN17112" s="35" t="s">
        <v>217</v>
      </c>
      <c r="CO17112" s="52"/>
      <c r="CP17112" s="52"/>
      <c r="CQ17112" s="52"/>
      <c r="CR17112" s="52"/>
      <c r="CS17112" s="52"/>
      <c r="CT17112" s="52"/>
      <c r="CU17112" s="33"/>
      <c r="CV17112" s="33"/>
    </row>
    <row r="17113" spans="74:100">
      <c r="BV17113" s="62"/>
      <c r="BW17113" s="62"/>
      <c r="BX17113" s="62"/>
      <c r="BY17113" s="62"/>
      <c r="BZ17113" s="62"/>
      <c r="CA17113" s="62"/>
      <c r="CB17113" s="62"/>
      <c r="CC17113" s="62"/>
      <c r="CD17113" s="62"/>
      <c r="CE17113" s="62"/>
      <c r="CF17113" s="62"/>
      <c r="CL17113" s="56" t="s">
        <v>8418</v>
      </c>
      <c r="CM17113" s="56" t="s">
        <v>215</v>
      </c>
      <c r="CN17113" s="56" t="s">
        <v>215</v>
      </c>
      <c r="CO17113" s="52"/>
      <c r="CP17113" s="52"/>
      <c r="CQ17113" s="52"/>
      <c r="CR17113" s="52"/>
      <c r="CS17113" s="52"/>
      <c r="CT17113" s="52"/>
      <c r="CU17113" s="33"/>
      <c r="CV17113" s="33"/>
    </row>
    <row r="17114" spans="74:100">
      <c r="BV17114" s="62"/>
      <c r="BW17114" s="62"/>
      <c r="BX17114" s="62"/>
      <c r="BY17114" s="62"/>
      <c r="BZ17114" s="62"/>
      <c r="CA17114" s="62"/>
      <c r="CB17114" s="62"/>
      <c r="CC17114" s="62"/>
      <c r="CD17114" s="62"/>
      <c r="CE17114" s="62"/>
      <c r="CF17114" s="62"/>
      <c r="CL17114" s="35" t="s">
        <v>8414</v>
      </c>
      <c r="CM17114" s="35" t="s">
        <v>217</v>
      </c>
      <c r="CN17114" s="35" t="s">
        <v>217</v>
      </c>
      <c r="CO17114" s="52"/>
      <c r="CP17114" s="52"/>
      <c r="CQ17114" s="52"/>
      <c r="CR17114" s="52"/>
      <c r="CS17114" s="52"/>
      <c r="CT17114" s="52"/>
      <c r="CU17114" s="33"/>
      <c r="CV17114" s="33"/>
    </row>
    <row r="17115" spans="74:100">
      <c r="BV17115" s="62"/>
      <c r="BW17115" s="62"/>
      <c r="BX17115" s="62"/>
      <c r="BY17115" s="62"/>
      <c r="BZ17115" s="62"/>
      <c r="CA17115" s="62"/>
      <c r="CB17115" s="62"/>
      <c r="CC17115" s="62"/>
      <c r="CD17115" s="62"/>
      <c r="CE17115" s="62"/>
      <c r="CF17115" s="62"/>
      <c r="CL17115" s="35" t="s">
        <v>8415</v>
      </c>
      <c r="CM17115" s="35" t="s">
        <v>217</v>
      </c>
      <c r="CN17115" s="35" t="s">
        <v>217</v>
      </c>
      <c r="CO17115" s="52"/>
      <c r="CP17115" s="52"/>
      <c r="CQ17115" s="52"/>
      <c r="CR17115" s="52"/>
      <c r="CS17115" s="52"/>
      <c r="CT17115" s="52"/>
      <c r="CU17115" s="33"/>
      <c r="CV17115" s="33"/>
    </row>
    <row r="17116" spans="74:100">
      <c r="BV17116" s="62"/>
      <c r="BW17116" s="62"/>
      <c r="BX17116" s="62"/>
      <c r="BY17116" s="62"/>
      <c r="BZ17116" s="62"/>
      <c r="CA17116" s="62"/>
      <c r="CB17116" s="62"/>
      <c r="CC17116" s="62"/>
      <c r="CD17116" s="62"/>
      <c r="CE17116" s="62"/>
      <c r="CF17116" s="62"/>
      <c r="CL17116" s="56" t="s">
        <v>25316</v>
      </c>
      <c r="CM17116" s="56" t="s">
        <v>215</v>
      </c>
      <c r="CN17116" s="56" t="s">
        <v>215</v>
      </c>
      <c r="CO17116" s="52"/>
      <c r="CP17116" s="52"/>
      <c r="CQ17116" s="52"/>
      <c r="CR17116" s="52"/>
      <c r="CS17116" s="52"/>
      <c r="CT17116" s="52"/>
      <c r="CU17116" s="33"/>
      <c r="CV17116" s="33"/>
    </row>
    <row r="17117" spans="74:100">
      <c r="BV17117" s="62"/>
      <c r="BW17117" s="62"/>
      <c r="BX17117" s="62"/>
      <c r="BY17117" s="62"/>
      <c r="BZ17117" s="62"/>
      <c r="CA17117" s="62"/>
      <c r="CB17117" s="62"/>
      <c r="CC17117" s="62"/>
      <c r="CD17117" s="62"/>
      <c r="CE17117" s="62"/>
      <c r="CF17117" s="62"/>
      <c r="CL17117" s="56" t="s">
        <v>25317</v>
      </c>
      <c r="CM17117" s="56" t="s">
        <v>215</v>
      </c>
      <c r="CN17117" s="56" t="s">
        <v>215</v>
      </c>
      <c r="CO17117" s="52"/>
      <c r="CP17117" s="52"/>
      <c r="CQ17117" s="52"/>
      <c r="CR17117" s="52"/>
      <c r="CS17117" s="52"/>
      <c r="CT17117" s="52"/>
      <c r="CU17117" s="33"/>
      <c r="CV17117" s="33"/>
    </row>
    <row r="17118" spans="74:100">
      <c r="BV17118" s="62"/>
      <c r="BW17118" s="62"/>
      <c r="BX17118" s="62"/>
      <c r="BY17118" s="62"/>
      <c r="BZ17118" s="62"/>
      <c r="CA17118" s="62"/>
      <c r="CB17118" s="62"/>
      <c r="CC17118" s="62"/>
      <c r="CD17118" s="62"/>
      <c r="CE17118" s="62"/>
      <c r="CF17118" s="62"/>
      <c r="CL17118" s="56" t="s">
        <v>25318</v>
      </c>
      <c r="CM17118" s="56" t="s">
        <v>215</v>
      </c>
      <c r="CN17118" s="56" t="s">
        <v>215</v>
      </c>
      <c r="CO17118" s="52"/>
      <c r="CP17118" s="52"/>
      <c r="CQ17118" s="52"/>
      <c r="CR17118" s="52"/>
      <c r="CS17118" s="52"/>
      <c r="CT17118" s="52"/>
      <c r="CU17118" s="33"/>
      <c r="CV17118" s="33"/>
    </row>
    <row r="17119" spans="74:100">
      <c r="BV17119" s="62"/>
      <c r="BW17119" s="62"/>
      <c r="BX17119" s="62"/>
      <c r="BY17119" s="62"/>
      <c r="BZ17119" s="62"/>
      <c r="CA17119" s="62"/>
      <c r="CB17119" s="62"/>
      <c r="CC17119" s="62"/>
      <c r="CD17119" s="62"/>
      <c r="CE17119" s="62"/>
      <c r="CF17119" s="62"/>
      <c r="CL17119" s="56" t="s">
        <v>25319</v>
      </c>
      <c r="CM17119" s="56" t="s">
        <v>215</v>
      </c>
      <c r="CN17119" s="56" t="s">
        <v>215</v>
      </c>
      <c r="CO17119" s="52"/>
      <c r="CP17119" s="52"/>
      <c r="CQ17119" s="52"/>
      <c r="CR17119" s="52"/>
      <c r="CS17119" s="52"/>
      <c r="CT17119" s="52"/>
      <c r="CU17119" s="33"/>
      <c r="CV17119" s="33"/>
    </row>
    <row r="17120" spans="74:100">
      <c r="BV17120" s="62"/>
      <c r="BW17120" s="62"/>
      <c r="BX17120" s="62"/>
      <c r="BY17120" s="62"/>
      <c r="BZ17120" s="62"/>
      <c r="CA17120" s="62"/>
      <c r="CB17120" s="62"/>
      <c r="CC17120" s="62"/>
      <c r="CD17120" s="62"/>
      <c r="CE17120" s="62"/>
      <c r="CF17120" s="62"/>
      <c r="CL17120" s="56" t="s">
        <v>25320</v>
      </c>
      <c r="CM17120" s="56" t="s">
        <v>215</v>
      </c>
      <c r="CN17120" s="56" t="s">
        <v>215</v>
      </c>
      <c r="CO17120" s="52"/>
      <c r="CP17120" s="52"/>
      <c r="CQ17120" s="52"/>
      <c r="CR17120" s="52"/>
      <c r="CS17120" s="52"/>
      <c r="CT17120" s="52"/>
      <c r="CU17120" s="33"/>
      <c r="CV17120" s="33"/>
    </row>
    <row r="17121" spans="74:100">
      <c r="BV17121" s="62"/>
      <c r="BW17121" s="62"/>
      <c r="BX17121" s="62"/>
      <c r="BY17121" s="62"/>
      <c r="BZ17121" s="62"/>
      <c r="CA17121" s="62"/>
      <c r="CB17121" s="62"/>
      <c r="CC17121" s="62"/>
      <c r="CD17121" s="62"/>
      <c r="CE17121" s="62"/>
      <c r="CF17121" s="62"/>
      <c r="CL17121" s="56" t="s">
        <v>25321</v>
      </c>
      <c r="CM17121" s="56" t="s">
        <v>215</v>
      </c>
      <c r="CN17121" s="56" t="s">
        <v>215</v>
      </c>
      <c r="CO17121" s="52"/>
      <c r="CP17121" s="52"/>
      <c r="CQ17121" s="52"/>
      <c r="CR17121" s="52"/>
      <c r="CS17121" s="52"/>
      <c r="CT17121" s="52"/>
      <c r="CU17121" s="33"/>
      <c r="CV17121" s="33"/>
    </row>
    <row r="17122" spans="74:100">
      <c r="BV17122" s="62"/>
      <c r="BW17122" s="62"/>
      <c r="BX17122" s="62"/>
      <c r="BY17122" s="62"/>
      <c r="BZ17122" s="62"/>
      <c r="CA17122" s="62"/>
      <c r="CB17122" s="62"/>
      <c r="CC17122" s="62"/>
      <c r="CD17122" s="62"/>
      <c r="CE17122" s="62"/>
      <c r="CF17122" s="62"/>
      <c r="CL17122" s="56" t="s">
        <v>25322</v>
      </c>
      <c r="CM17122" s="56" t="s">
        <v>215</v>
      </c>
      <c r="CN17122" s="56" t="s">
        <v>215</v>
      </c>
      <c r="CO17122" s="52"/>
      <c r="CP17122" s="52"/>
      <c r="CQ17122" s="52"/>
      <c r="CR17122" s="52"/>
      <c r="CS17122" s="52"/>
      <c r="CT17122" s="52"/>
      <c r="CU17122" s="33"/>
      <c r="CV17122" s="33"/>
    </row>
    <row r="17123" spans="74:100">
      <c r="BV17123" s="62"/>
      <c r="BW17123" s="62"/>
      <c r="BX17123" s="62"/>
      <c r="BY17123" s="62"/>
      <c r="BZ17123" s="62"/>
      <c r="CA17123" s="62"/>
      <c r="CB17123" s="62"/>
      <c r="CC17123" s="62"/>
      <c r="CD17123" s="62"/>
      <c r="CE17123" s="62"/>
      <c r="CF17123" s="62"/>
      <c r="CL17123" s="56" t="s">
        <v>8419</v>
      </c>
      <c r="CM17123" s="56" t="s">
        <v>215</v>
      </c>
      <c r="CN17123" s="56" t="s">
        <v>215</v>
      </c>
      <c r="CO17123" s="52"/>
      <c r="CP17123" s="52"/>
      <c r="CQ17123" s="52"/>
      <c r="CR17123" s="52"/>
      <c r="CS17123" s="52"/>
      <c r="CT17123" s="52"/>
      <c r="CU17123" s="33"/>
      <c r="CV17123" s="33"/>
    </row>
    <row r="17124" spans="74:100">
      <c r="BV17124" s="62"/>
      <c r="BW17124" s="62"/>
      <c r="BX17124" s="62"/>
      <c r="BY17124" s="62"/>
      <c r="BZ17124" s="62"/>
      <c r="CA17124" s="62"/>
      <c r="CB17124" s="62"/>
      <c r="CC17124" s="62"/>
      <c r="CD17124" s="62"/>
      <c r="CE17124" s="62"/>
      <c r="CF17124" s="62"/>
      <c r="CL17124" s="56" t="s">
        <v>8422</v>
      </c>
      <c r="CM17124" s="56" t="s">
        <v>215</v>
      </c>
      <c r="CN17124" s="56" t="s">
        <v>215</v>
      </c>
      <c r="CO17124" s="52"/>
      <c r="CP17124" s="52"/>
      <c r="CQ17124" s="52"/>
      <c r="CR17124" s="52"/>
      <c r="CS17124" s="52"/>
      <c r="CT17124" s="52"/>
      <c r="CU17124" s="33"/>
      <c r="CV17124" s="33"/>
    </row>
    <row r="17125" spans="74:100">
      <c r="BV17125" s="62"/>
      <c r="BW17125" s="62"/>
      <c r="BX17125" s="62"/>
      <c r="BY17125" s="62"/>
      <c r="BZ17125" s="62"/>
      <c r="CA17125" s="62"/>
      <c r="CB17125" s="62"/>
      <c r="CC17125" s="62"/>
      <c r="CD17125" s="62"/>
      <c r="CE17125" s="62"/>
      <c r="CF17125" s="62"/>
      <c r="CL17125" s="35" t="s">
        <v>29237</v>
      </c>
      <c r="CM17125" s="35" t="s">
        <v>217</v>
      </c>
      <c r="CN17125" s="35" t="s">
        <v>217</v>
      </c>
      <c r="CO17125" s="52"/>
      <c r="CP17125" s="52"/>
      <c r="CQ17125" s="52"/>
      <c r="CR17125" s="52"/>
      <c r="CS17125" s="52"/>
      <c r="CT17125" s="52"/>
      <c r="CU17125" s="33"/>
      <c r="CV17125" s="33"/>
    </row>
    <row r="17126" spans="74:100">
      <c r="BV17126" s="62"/>
      <c r="BW17126" s="62"/>
      <c r="BX17126" s="62"/>
      <c r="BY17126" s="62"/>
      <c r="BZ17126" s="62"/>
      <c r="CA17126" s="62"/>
      <c r="CB17126" s="62"/>
      <c r="CC17126" s="62"/>
      <c r="CD17126" s="62"/>
      <c r="CE17126" s="62"/>
      <c r="CF17126" s="62"/>
      <c r="CL17126" s="56" t="s">
        <v>8426</v>
      </c>
      <c r="CM17126" s="56" t="s">
        <v>215</v>
      </c>
      <c r="CN17126" s="56" t="s">
        <v>215</v>
      </c>
      <c r="CO17126" s="52"/>
      <c r="CP17126" s="52"/>
      <c r="CQ17126" s="52"/>
      <c r="CR17126" s="52"/>
      <c r="CS17126" s="52"/>
      <c r="CT17126" s="52"/>
      <c r="CU17126" s="33"/>
      <c r="CV17126" s="33"/>
    </row>
    <row r="17127" spans="74:100">
      <c r="BV17127" s="62"/>
      <c r="BW17127" s="62"/>
      <c r="BX17127" s="62"/>
      <c r="BY17127" s="62"/>
      <c r="BZ17127" s="62"/>
      <c r="CA17127" s="62"/>
      <c r="CB17127" s="62"/>
      <c r="CC17127" s="62"/>
      <c r="CD17127" s="62"/>
      <c r="CE17127" s="62"/>
      <c r="CF17127" s="62"/>
      <c r="CL17127" s="56" t="s">
        <v>8429</v>
      </c>
      <c r="CM17127" s="56" t="s">
        <v>216</v>
      </c>
      <c r="CN17127" s="56" t="s">
        <v>216</v>
      </c>
      <c r="CO17127" s="52"/>
      <c r="CP17127" s="52"/>
      <c r="CQ17127" s="52"/>
      <c r="CR17127" s="52"/>
      <c r="CS17127" s="52"/>
      <c r="CT17127" s="52"/>
      <c r="CU17127" s="33"/>
      <c r="CV17127" s="33"/>
    </row>
    <row r="17128" spans="74:100">
      <c r="BV17128" s="62"/>
      <c r="BW17128" s="62"/>
      <c r="BX17128" s="62"/>
      <c r="BY17128" s="62"/>
      <c r="BZ17128" s="62"/>
      <c r="CA17128" s="62"/>
      <c r="CB17128" s="62"/>
      <c r="CC17128" s="62"/>
      <c r="CD17128" s="62"/>
      <c r="CE17128" s="62"/>
      <c r="CF17128" s="62"/>
      <c r="CL17128" s="56" t="s">
        <v>8428</v>
      </c>
      <c r="CM17128" s="56" t="s">
        <v>217</v>
      </c>
      <c r="CN17128" s="56" t="s">
        <v>217</v>
      </c>
      <c r="CO17128" s="52"/>
      <c r="CP17128" s="52"/>
      <c r="CQ17128" s="52"/>
      <c r="CR17128" s="52"/>
      <c r="CS17128" s="52"/>
      <c r="CT17128" s="52"/>
      <c r="CU17128" s="33"/>
      <c r="CV17128" s="33"/>
    </row>
    <row r="17129" spans="74:100">
      <c r="BV17129" s="62"/>
      <c r="BW17129" s="62"/>
      <c r="BX17129" s="62"/>
      <c r="BY17129" s="62"/>
      <c r="BZ17129" s="62"/>
      <c r="CA17129" s="62"/>
      <c r="CB17129" s="62"/>
      <c r="CC17129" s="62"/>
      <c r="CD17129" s="62"/>
      <c r="CE17129" s="62"/>
      <c r="CF17129" s="62"/>
      <c r="CL17129" s="56" t="s">
        <v>13188</v>
      </c>
      <c r="CM17129" s="56" t="s">
        <v>216</v>
      </c>
      <c r="CN17129" s="56" t="s">
        <v>216</v>
      </c>
      <c r="CO17129" s="52"/>
      <c r="CP17129" s="52"/>
      <c r="CQ17129" s="52"/>
      <c r="CR17129" s="52"/>
      <c r="CS17129" s="52"/>
      <c r="CT17129" s="52"/>
      <c r="CU17129" s="33"/>
      <c r="CV17129" s="33"/>
    </row>
    <row r="17130" spans="74:100">
      <c r="BV17130" s="62"/>
      <c r="BW17130" s="62"/>
      <c r="BX17130" s="62"/>
      <c r="BY17130" s="62"/>
      <c r="BZ17130" s="62"/>
      <c r="CA17130" s="62"/>
      <c r="CB17130" s="62"/>
      <c r="CC17130" s="62"/>
      <c r="CD17130" s="62"/>
      <c r="CE17130" s="62"/>
      <c r="CF17130" s="62"/>
      <c r="CL17130" s="56" t="s">
        <v>8439</v>
      </c>
      <c r="CM17130" s="56" t="s">
        <v>216</v>
      </c>
      <c r="CN17130" s="56" t="s">
        <v>216</v>
      </c>
      <c r="CO17130" s="52"/>
      <c r="CP17130" s="52"/>
      <c r="CQ17130" s="52"/>
      <c r="CR17130" s="52"/>
      <c r="CS17130" s="52"/>
      <c r="CT17130" s="52"/>
      <c r="CU17130" s="33"/>
      <c r="CV17130" s="33"/>
    </row>
    <row r="17131" spans="74:100">
      <c r="BV17131" s="62"/>
      <c r="BW17131" s="62"/>
      <c r="BX17131" s="62"/>
      <c r="BY17131" s="62"/>
      <c r="BZ17131" s="62"/>
      <c r="CA17131" s="62"/>
      <c r="CB17131" s="62"/>
      <c r="CC17131" s="62"/>
      <c r="CD17131" s="62"/>
      <c r="CE17131" s="62"/>
      <c r="CF17131" s="62"/>
      <c r="CL17131" s="56" t="s">
        <v>1015</v>
      </c>
      <c r="CM17131" s="56" t="s">
        <v>215</v>
      </c>
      <c r="CN17131" s="56" t="s">
        <v>215</v>
      </c>
      <c r="CO17131" s="52"/>
      <c r="CP17131" s="52"/>
      <c r="CQ17131" s="52"/>
      <c r="CR17131" s="52"/>
      <c r="CS17131" s="52"/>
      <c r="CT17131" s="52"/>
      <c r="CU17131" s="33"/>
      <c r="CV17131" s="33"/>
    </row>
    <row r="17132" spans="74:100">
      <c r="BV17132" s="62"/>
      <c r="BW17132" s="62"/>
      <c r="BX17132" s="62"/>
      <c r="BY17132" s="62"/>
      <c r="BZ17132" s="62"/>
      <c r="CA17132" s="62"/>
      <c r="CB17132" s="62"/>
      <c r="CC17132" s="62"/>
      <c r="CD17132" s="62"/>
      <c r="CE17132" s="62"/>
      <c r="CF17132" s="62"/>
      <c r="CL17132" s="56" t="s">
        <v>8458</v>
      </c>
      <c r="CM17132" s="56" t="s">
        <v>215</v>
      </c>
      <c r="CN17132" s="56" t="s">
        <v>215</v>
      </c>
      <c r="CO17132" s="52"/>
      <c r="CP17132" s="52"/>
      <c r="CQ17132" s="52"/>
      <c r="CR17132" s="52"/>
      <c r="CS17132" s="52"/>
      <c r="CT17132" s="52"/>
      <c r="CU17132" s="33"/>
      <c r="CV17132" s="33"/>
    </row>
    <row r="17133" spans="74:100">
      <c r="BV17133" s="62"/>
      <c r="BW17133" s="62"/>
      <c r="BX17133" s="62"/>
      <c r="BY17133" s="62"/>
      <c r="BZ17133" s="62"/>
      <c r="CA17133" s="62"/>
      <c r="CB17133" s="62"/>
      <c r="CC17133" s="62"/>
      <c r="CD17133" s="62"/>
      <c r="CE17133" s="62"/>
      <c r="CF17133" s="62"/>
      <c r="CL17133" s="56" t="s">
        <v>8433</v>
      </c>
      <c r="CM17133" s="56" t="s">
        <v>213</v>
      </c>
      <c r="CN17133" s="56" t="s">
        <v>213</v>
      </c>
      <c r="CO17133" s="52"/>
      <c r="CP17133" s="52"/>
      <c r="CQ17133" s="52"/>
      <c r="CR17133" s="52"/>
      <c r="CS17133" s="52"/>
      <c r="CT17133" s="52"/>
      <c r="CU17133" s="33"/>
      <c r="CV17133" s="33"/>
    </row>
    <row r="17134" spans="74:100">
      <c r="BV17134" s="62"/>
      <c r="BW17134" s="62"/>
      <c r="BX17134" s="62"/>
      <c r="BY17134" s="62"/>
      <c r="BZ17134" s="62"/>
      <c r="CA17134" s="62"/>
      <c r="CB17134" s="62"/>
      <c r="CC17134" s="62"/>
      <c r="CD17134" s="62"/>
      <c r="CE17134" s="62"/>
      <c r="CF17134" s="62"/>
      <c r="CL17134" s="56" t="s">
        <v>8434</v>
      </c>
      <c r="CM17134" s="56" t="s">
        <v>213</v>
      </c>
      <c r="CN17134" s="56" t="s">
        <v>213</v>
      </c>
      <c r="CO17134" s="52"/>
      <c r="CP17134" s="52"/>
      <c r="CQ17134" s="52"/>
      <c r="CR17134" s="52"/>
      <c r="CS17134" s="52"/>
      <c r="CT17134" s="52"/>
      <c r="CU17134" s="33"/>
      <c r="CV17134" s="33"/>
    </row>
    <row r="17135" spans="74:100">
      <c r="BV17135" s="62"/>
      <c r="BW17135" s="62"/>
      <c r="BX17135" s="62"/>
      <c r="BY17135" s="62"/>
      <c r="BZ17135" s="62"/>
      <c r="CA17135" s="62"/>
      <c r="CB17135" s="62"/>
      <c r="CC17135" s="62"/>
      <c r="CD17135" s="62"/>
      <c r="CE17135" s="62"/>
      <c r="CF17135" s="62"/>
      <c r="CL17135" s="56" t="s">
        <v>8440</v>
      </c>
      <c r="CM17135" s="56" t="s">
        <v>216</v>
      </c>
      <c r="CN17135" s="56" t="s">
        <v>216</v>
      </c>
      <c r="CO17135" s="52"/>
      <c r="CP17135" s="52"/>
      <c r="CQ17135" s="52"/>
      <c r="CR17135" s="52"/>
      <c r="CS17135" s="52"/>
      <c r="CT17135" s="52"/>
      <c r="CU17135" s="33"/>
      <c r="CV17135" s="33"/>
    </row>
    <row r="17136" spans="74:100">
      <c r="BV17136" s="62"/>
      <c r="BW17136" s="62"/>
      <c r="BX17136" s="62"/>
      <c r="BY17136" s="62"/>
      <c r="BZ17136" s="62"/>
      <c r="CA17136" s="62"/>
      <c r="CB17136" s="62"/>
      <c r="CC17136" s="62"/>
      <c r="CD17136" s="62"/>
      <c r="CE17136" s="62"/>
      <c r="CF17136" s="62"/>
      <c r="CL17136" s="35" t="s">
        <v>8436</v>
      </c>
      <c r="CM17136" s="35" t="s">
        <v>217</v>
      </c>
      <c r="CN17136" s="35" t="s">
        <v>217</v>
      </c>
      <c r="CO17136" s="52"/>
      <c r="CP17136" s="52"/>
      <c r="CQ17136" s="52"/>
      <c r="CR17136" s="52"/>
      <c r="CS17136" s="52"/>
      <c r="CT17136" s="52"/>
      <c r="CU17136" s="33"/>
      <c r="CV17136" s="33"/>
    </row>
    <row r="17137" spans="74:100">
      <c r="BV17137" s="62"/>
      <c r="BW17137" s="62"/>
      <c r="BX17137" s="62"/>
      <c r="BY17137" s="62"/>
      <c r="BZ17137" s="62"/>
      <c r="CA17137" s="62"/>
      <c r="CB17137" s="62"/>
      <c r="CC17137" s="62"/>
      <c r="CD17137" s="62"/>
      <c r="CE17137" s="62"/>
      <c r="CF17137" s="62"/>
      <c r="CL17137" s="56" t="s">
        <v>8441</v>
      </c>
      <c r="CM17137" s="56" t="s">
        <v>216</v>
      </c>
      <c r="CN17137" s="56" t="s">
        <v>216</v>
      </c>
      <c r="CO17137" s="52"/>
      <c r="CP17137" s="52"/>
      <c r="CQ17137" s="52"/>
      <c r="CR17137" s="52"/>
      <c r="CS17137" s="52"/>
      <c r="CT17137" s="52"/>
      <c r="CU17137" s="33"/>
      <c r="CV17137" s="33"/>
    </row>
    <row r="17138" spans="74:100">
      <c r="BV17138" s="62"/>
      <c r="BW17138" s="62"/>
      <c r="BX17138" s="62"/>
      <c r="BY17138" s="62"/>
      <c r="BZ17138" s="62"/>
      <c r="CA17138" s="62"/>
      <c r="CB17138" s="62"/>
      <c r="CC17138" s="62"/>
      <c r="CD17138" s="62"/>
      <c r="CE17138" s="62"/>
      <c r="CF17138" s="62"/>
      <c r="CL17138" s="56" t="s">
        <v>8442</v>
      </c>
      <c r="CM17138" s="56" t="s">
        <v>216</v>
      </c>
      <c r="CN17138" s="56" t="s">
        <v>216</v>
      </c>
      <c r="CO17138" s="52"/>
      <c r="CP17138" s="52"/>
      <c r="CQ17138" s="52"/>
      <c r="CR17138" s="52"/>
      <c r="CS17138" s="52"/>
      <c r="CT17138" s="52"/>
      <c r="CU17138" s="33"/>
      <c r="CV17138" s="33"/>
    </row>
    <row r="17139" spans="74:100">
      <c r="BV17139" s="62"/>
      <c r="BW17139" s="62"/>
      <c r="BX17139" s="62"/>
      <c r="BY17139" s="62"/>
      <c r="BZ17139" s="62"/>
      <c r="CA17139" s="62"/>
      <c r="CB17139" s="62"/>
      <c r="CC17139" s="62"/>
      <c r="CD17139" s="62"/>
      <c r="CE17139" s="62"/>
      <c r="CF17139" s="62"/>
      <c r="CL17139" s="56" t="s">
        <v>8443</v>
      </c>
      <c r="CM17139" s="56" t="s">
        <v>216</v>
      </c>
      <c r="CN17139" s="56" t="s">
        <v>216</v>
      </c>
      <c r="CO17139" s="52"/>
      <c r="CP17139" s="52"/>
      <c r="CQ17139" s="52"/>
      <c r="CR17139" s="52"/>
      <c r="CS17139" s="52"/>
      <c r="CT17139" s="52"/>
      <c r="CU17139" s="33"/>
      <c r="CV17139" s="33"/>
    </row>
    <row r="17140" spans="74:100">
      <c r="BV17140" s="62"/>
      <c r="BW17140" s="62"/>
      <c r="BX17140" s="62"/>
      <c r="BY17140" s="62"/>
      <c r="BZ17140" s="62"/>
      <c r="CA17140" s="62"/>
      <c r="CB17140" s="62"/>
      <c r="CC17140" s="62"/>
      <c r="CD17140" s="62"/>
      <c r="CE17140" s="62"/>
      <c r="CF17140" s="62"/>
      <c r="CL17140" s="56" t="s">
        <v>8444</v>
      </c>
      <c r="CM17140" s="56" t="s">
        <v>216</v>
      </c>
      <c r="CN17140" s="56" t="s">
        <v>216</v>
      </c>
      <c r="CO17140" s="52"/>
      <c r="CP17140" s="52"/>
      <c r="CQ17140" s="52"/>
      <c r="CR17140" s="52"/>
      <c r="CS17140" s="52"/>
      <c r="CT17140" s="52"/>
      <c r="CU17140" s="33"/>
      <c r="CV17140" s="33"/>
    </row>
    <row r="17141" spans="74:100">
      <c r="BV17141" s="62"/>
      <c r="BW17141" s="62"/>
      <c r="BX17141" s="62"/>
      <c r="BY17141" s="62"/>
      <c r="BZ17141" s="62"/>
      <c r="CA17141" s="62"/>
      <c r="CB17141" s="62"/>
      <c r="CC17141" s="62"/>
      <c r="CD17141" s="62"/>
      <c r="CE17141" s="62"/>
      <c r="CF17141" s="62"/>
      <c r="CL17141" s="56" t="s">
        <v>8445</v>
      </c>
      <c r="CM17141" s="56" t="s">
        <v>216</v>
      </c>
      <c r="CN17141" s="56" t="s">
        <v>216</v>
      </c>
      <c r="CO17141" s="52"/>
      <c r="CP17141" s="52"/>
      <c r="CQ17141" s="52"/>
      <c r="CR17141" s="52"/>
      <c r="CS17141" s="52"/>
      <c r="CT17141" s="52"/>
      <c r="CU17141" s="33"/>
      <c r="CV17141" s="33"/>
    </row>
    <row r="17142" spans="74:100">
      <c r="BV17142" s="62"/>
      <c r="BW17142" s="62"/>
      <c r="BX17142" s="62"/>
      <c r="BY17142" s="62"/>
      <c r="BZ17142" s="62"/>
      <c r="CA17142" s="62"/>
      <c r="CB17142" s="62"/>
      <c r="CC17142" s="62"/>
      <c r="CD17142" s="62"/>
      <c r="CE17142" s="62"/>
      <c r="CF17142" s="62"/>
      <c r="CL17142" s="56" t="s">
        <v>8446</v>
      </c>
      <c r="CM17142" s="56" t="s">
        <v>216</v>
      </c>
      <c r="CN17142" s="56" t="s">
        <v>216</v>
      </c>
      <c r="CO17142" s="52"/>
      <c r="CP17142" s="52"/>
      <c r="CQ17142" s="52"/>
      <c r="CR17142" s="52"/>
      <c r="CS17142" s="52"/>
      <c r="CT17142" s="52"/>
      <c r="CU17142" s="33"/>
      <c r="CV17142" s="33"/>
    </row>
    <row r="17143" spans="74:100">
      <c r="BV17143" s="62"/>
      <c r="BW17143" s="62"/>
      <c r="BX17143" s="62"/>
      <c r="BY17143" s="62"/>
      <c r="BZ17143" s="62"/>
      <c r="CA17143" s="62"/>
      <c r="CB17143" s="62"/>
      <c r="CC17143" s="62"/>
      <c r="CD17143" s="62"/>
      <c r="CE17143" s="62"/>
      <c r="CF17143" s="62"/>
      <c r="CL17143" s="35" t="s">
        <v>11097</v>
      </c>
      <c r="CM17143" s="35" t="s">
        <v>217</v>
      </c>
      <c r="CN17143" s="35" t="s">
        <v>217</v>
      </c>
      <c r="CO17143" s="52"/>
      <c r="CP17143" s="52"/>
      <c r="CQ17143" s="52"/>
      <c r="CR17143" s="52"/>
      <c r="CS17143" s="52"/>
      <c r="CT17143" s="52"/>
      <c r="CU17143" s="33"/>
      <c r="CV17143" s="33"/>
    </row>
    <row r="17144" spans="74:100">
      <c r="BV17144" s="62"/>
      <c r="BW17144" s="62"/>
      <c r="BX17144" s="62"/>
      <c r="BY17144" s="62"/>
      <c r="BZ17144" s="62"/>
      <c r="CA17144" s="62"/>
      <c r="CB17144" s="62"/>
      <c r="CC17144" s="62"/>
      <c r="CD17144" s="62"/>
      <c r="CE17144" s="62"/>
      <c r="CF17144" s="62"/>
      <c r="CL17144" s="35" t="s">
        <v>8437</v>
      </c>
      <c r="CM17144" s="35" t="s">
        <v>217</v>
      </c>
      <c r="CN17144" s="35" t="s">
        <v>217</v>
      </c>
      <c r="CO17144" s="52"/>
      <c r="CP17144" s="52"/>
      <c r="CQ17144" s="52"/>
      <c r="CR17144" s="52"/>
      <c r="CS17144" s="52"/>
      <c r="CT17144" s="52"/>
      <c r="CU17144" s="33"/>
      <c r="CV17144" s="33"/>
    </row>
    <row r="17145" spans="74:100">
      <c r="BV17145" s="62"/>
      <c r="BW17145" s="62"/>
      <c r="BX17145" s="62"/>
      <c r="BY17145" s="62"/>
      <c r="BZ17145" s="62"/>
      <c r="CA17145" s="62"/>
      <c r="CB17145" s="62"/>
      <c r="CC17145" s="62"/>
      <c r="CD17145" s="62"/>
      <c r="CE17145" s="62"/>
      <c r="CF17145" s="62"/>
      <c r="CL17145" s="56" t="s">
        <v>8447</v>
      </c>
      <c r="CM17145" s="56" t="s">
        <v>216</v>
      </c>
      <c r="CN17145" s="56" t="s">
        <v>216</v>
      </c>
      <c r="CO17145" s="52"/>
      <c r="CP17145" s="52"/>
      <c r="CQ17145" s="52"/>
      <c r="CR17145" s="52"/>
      <c r="CS17145" s="52"/>
      <c r="CT17145" s="52"/>
      <c r="CU17145" s="33"/>
      <c r="CV17145" s="33"/>
    </row>
    <row r="17146" spans="74:100">
      <c r="BV17146" s="62"/>
      <c r="BW17146" s="62"/>
      <c r="BX17146" s="62"/>
      <c r="BY17146" s="62"/>
      <c r="BZ17146" s="62"/>
      <c r="CA17146" s="62"/>
      <c r="CB17146" s="62"/>
      <c r="CC17146" s="62"/>
      <c r="CD17146" s="62"/>
      <c r="CE17146" s="62"/>
      <c r="CF17146" s="62"/>
      <c r="CL17146" s="35" t="s">
        <v>8438</v>
      </c>
      <c r="CM17146" s="35" t="s">
        <v>217</v>
      </c>
      <c r="CN17146" s="35" t="s">
        <v>217</v>
      </c>
      <c r="CO17146" s="52"/>
      <c r="CP17146" s="52"/>
      <c r="CQ17146" s="52"/>
      <c r="CR17146" s="52"/>
      <c r="CS17146" s="52"/>
      <c r="CT17146" s="52"/>
      <c r="CU17146" s="33"/>
      <c r="CV17146" s="33"/>
    </row>
    <row r="17147" spans="74:100">
      <c r="BV17147" s="62"/>
      <c r="BW17147" s="62"/>
      <c r="BX17147" s="62"/>
      <c r="BY17147" s="62"/>
      <c r="BZ17147" s="62"/>
      <c r="CA17147" s="62"/>
      <c r="CB17147" s="62"/>
      <c r="CC17147" s="62"/>
      <c r="CD17147" s="62"/>
      <c r="CE17147" s="62"/>
      <c r="CF17147" s="62"/>
      <c r="CL17147" s="56" t="s">
        <v>8448</v>
      </c>
      <c r="CM17147" s="56" t="s">
        <v>216</v>
      </c>
      <c r="CN17147" s="56" t="s">
        <v>216</v>
      </c>
      <c r="CO17147" s="52"/>
      <c r="CP17147" s="52"/>
      <c r="CQ17147" s="52"/>
      <c r="CR17147" s="52"/>
      <c r="CS17147" s="52"/>
      <c r="CT17147" s="52"/>
      <c r="CU17147" s="33"/>
      <c r="CV17147" s="33"/>
    </row>
    <row r="17148" spans="74:100">
      <c r="BV17148" s="62"/>
      <c r="BW17148" s="62"/>
      <c r="BX17148" s="62"/>
      <c r="BY17148" s="62"/>
      <c r="BZ17148" s="62"/>
      <c r="CA17148" s="62"/>
      <c r="CB17148" s="62"/>
      <c r="CC17148" s="62"/>
      <c r="CD17148" s="62"/>
      <c r="CE17148" s="62"/>
      <c r="CF17148" s="62"/>
      <c r="CL17148" s="56" t="s">
        <v>8449</v>
      </c>
      <c r="CM17148" s="56" t="s">
        <v>216</v>
      </c>
      <c r="CN17148" s="56" t="s">
        <v>216</v>
      </c>
      <c r="CO17148" s="52"/>
      <c r="CP17148" s="52"/>
      <c r="CQ17148" s="52"/>
      <c r="CR17148" s="52"/>
      <c r="CS17148" s="52"/>
      <c r="CT17148" s="52"/>
      <c r="CU17148" s="33"/>
      <c r="CV17148" s="33"/>
    </row>
    <row r="17149" spans="74:100">
      <c r="BV17149" s="62"/>
      <c r="BW17149" s="62"/>
      <c r="BX17149" s="62"/>
      <c r="BY17149" s="62"/>
      <c r="BZ17149" s="62"/>
      <c r="CA17149" s="62"/>
      <c r="CB17149" s="62"/>
      <c r="CC17149" s="62"/>
      <c r="CD17149" s="62"/>
      <c r="CE17149" s="62"/>
      <c r="CF17149" s="62"/>
      <c r="CL17149" s="56" t="s">
        <v>8450</v>
      </c>
      <c r="CM17149" s="56" t="s">
        <v>216</v>
      </c>
      <c r="CN17149" s="56" t="s">
        <v>216</v>
      </c>
      <c r="CO17149" s="52"/>
      <c r="CP17149" s="52"/>
      <c r="CQ17149" s="52"/>
      <c r="CR17149" s="52"/>
      <c r="CS17149" s="52"/>
      <c r="CT17149" s="52"/>
      <c r="CU17149" s="33"/>
      <c r="CV17149" s="33"/>
    </row>
    <row r="17150" spans="74:100">
      <c r="BV17150" s="62"/>
      <c r="BW17150" s="62"/>
      <c r="BX17150" s="62"/>
      <c r="BY17150" s="62"/>
      <c r="BZ17150" s="62"/>
      <c r="CA17150" s="62"/>
      <c r="CB17150" s="62"/>
      <c r="CC17150" s="62"/>
      <c r="CD17150" s="62"/>
      <c r="CE17150" s="62"/>
      <c r="CF17150" s="62"/>
      <c r="CL17150" s="56" t="s">
        <v>8451</v>
      </c>
      <c r="CM17150" s="56" t="s">
        <v>216</v>
      </c>
      <c r="CN17150" s="56" t="s">
        <v>216</v>
      </c>
      <c r="CO17150" s="52"/>
      <c r="CP17150" s="52"/>
      <c r="CQ17150" s="52"/>
      <c r="CR17150" s="52"/>
      <c r="CS17150" s="52"/>
      <c r="CT17150" s="52"/>
      <c r="CU17150" s="33"/>
      <c r="CV17150" s="33"/>
    </row>
    <row r="17151" spans="74:100">
      <c r="BV17151" s="62"/>
      <c r="BW17151" s="62"/>
      <c r="BX17151" s="62"/>
      <c r="BY17151" s="62"/>
      <c r="BZ17151" s="62"/>
      <c r="CA17151" s="62"/>
      <c r="CB17151" s="62"/>
      <c r="CC17151" s="62"/>
      <c r="CD17151" s="62"/>
      <c r="CE17151" s="62"/>
      <c r="CF17151" s="62"/>
      <c r="CL17151" s="56" t="s">
        <v>8452</v>
      </c>
      <c r="CM17151" s="56" t="s">
        <v>216</v>
      </c>
      <c r="CN17151" s="56" t="s">
        <v>216</v>
      </c>
      <c r="CO17151" s="52"/>
      <c r="CP17151" s="52"/>
      <c r="CQ17151" s="52"/>
      <c r="CR17151" s="52"/>
      <c r="CS17151" s="52"/>
      <c r="CT17151" s="52"/>
      <c r="CU17151" s="33"/>
      <c r="CV17151" s="33"/>
    </row>
    <row r="17152" spans="74:100">
      <c r="BV17152" s="62"/>
      <c r="BW17152" s="62"/>
      <c r="BX17152" s="62"/>
      <c r="BY17152" s="62"/>
      <c r="BZ17152" s="62"/>
      <c r="CA17152" s="62"/>
      <c r="CB17152" s="62"/>
      <c r="CC17152" s="62"/>
      <c r="CD17152" s="62"/>
      <c r="CE17152" s="62"/>
      <c r="CF17152" s="62"/>
      <c r="CL17152" s="56" t="s">
        <v>8453</v>
      </c>
      <c r="CM17152" s="56" t="s">
        <v>216</v>
      </c>
      <c r="CN17152" s="56" t="s">
        <v>216</v>
      </c>
      <c r="CO17152" s="52"/>
      <c r="CP17152" s="52"/>
      <c r="CQ17152" s="52"/>
      <c r="CR17152" s="52"/>
      <c r="CS17152" s="52"/>
      <c r="CT17152" s="52"/>
      <c r="CU17152" s="33"/>
      <c r="CV17152" s="33"/>
    </row>
    <row r="17153" spans="74:100">
      <c r="BV17153" s="62"/>
      <c r="BW17153" s="62"/>
      <c r="BX17153" s="62"/>
      <c r="BY17153" s="62"/>
      <c r="BZ17153" s="62"/>
      <c r="CA17153" s="62"/>
      <c r="CB17153" s="62"/>
      <c r="CC17153" s="62"/>
      <c r="CD17153" s="62"/>
      <c r="CE17153" s="62"/>
      <c r="CF17153" s="62"/>
      <c r="CL17153" s="56" t="s">
        <v>8454</v>
      </c>
      <c r="CM17153" s="56" t="s">
        <v>216</v>
      </c>
      <c r="CN17153" s="56" t="s">
        <v>216</v>
      </c>
      <c r="CO17153" s="52"/>
      <c r="CP17153" s="52"/>
      <c r="CQ17153" s="52"/>
      <c r="CR17153" s="52"/>
      <c r="CS17153" s="52"/>
      <c r="CT17153" s="52"/>
      <c r="CU17153" s="33"/>
      <c r="CV17153" s="33"/>
    </row>
    <row r="17154" spans="74:100">
      <c r="BV17154" s="62"/>
      <c r="BW17154" s="62"/>
      <c r="BX17154" s="62"/>
      <c r="BY17154" s="62"/>
      <c r="BZ17154" s="62"/>
      <c r="CA17154" s="62"/>
      <c r="CB17154" s="62"/>
      <c r="CC17154" s="62"/>
      <c r="CD17154" s="62"/>
      <c r="CE17154" s="62"/>
      <c r="CF17154" s="62"/>
      <c r="CL17154" s="56" t="s">
        <v>8455</v>
      </c>
      <c r="CM17154" s="56" t="s">
        <v>216</v>
      </c>
      <c r="CN17154" s="56" t="s">
        <v>216</v>
      </c>
      <c r="CO17154" s="52"/>
      <c r="CP17154" s="52"/>
      <c r="CQ17154" s="52"/>
      <c r="CR17154" s="52"/>
      <c r="CS17154" s="52"/>
      <c r="CT17154" s="52"/>
      <c r="CU17154" s="33"/>
      <c r="CV17154" s="33"/>
    </row>
    <row r="17155" spans="74:100">
      <c r="BV17155" s="62"/>
      <c r="BW17155" s="62"/>
      <c r="BX17155" s="62"/>
      <c r="BY17155" s="62"/>
      <c r="BZ17155" s="62"/>
      <c r="CA17155" s="62"/>
      <c r="CB17155" s="62"/>
      <c r="CC17155" s="62"/>
      <c r="CD17155" s="62"/>
      <c r="CE17155" s="62"/>
      <c r="CF17155" s="62"/>
      <c r="CL17155" s="56" t="s">
        <v>8456</v>
      </c>
      <c r="CM17155" s="56" t="s">
        <v>216</v>
      </c>
      <c r="CN17155" s="56" t="s">
        <v>216</v>
      </c>
      <c r="CO17155" s="52"/>
      <c r="CP17155" s="52"/>
      <c r="CQ17155" s="52"/>
      <c r="CR17155" s="52"/>
      <c r="CS17155" s="52"/>
      <c r="CT17155" s="52"/>
      <c r="CU17155" s="33"/>
      <c r="CV17155" s="33"/>
    </row>
    <row r="17156" spans="74:100">
      <c r="BV17156" s="62"/>
      <c r="BW17156" s="62"/>
      <c r="BX17156" s="62"/>
      <c r="BY17156" s="62"/>
      <c r="BZ17156" s="62"/>
      <c r="CA17156" s="62"/>
      <c r="CB17156" s="62"/>
      <c r="CC17156" s="62"/>
      <c r="CD17156" s="62"/>
      <c r="CE17156" s="62"/>
      <c r="CF17156" s="62"/>
      <c r="CL17156" s="56" t="s">
        <v>8457</v>
      </c>
      <c r="CM17156" s="56" t="s">
        <v>216</v>
      </c>
      <c r="CN17156" s="56" t="s">
        <v>216</v>
      </c>
      <c r="CO17156" s="52"/>
      <c r="CP17156" s="52"/>
      <c r="CQ17156" s="52"/>
      <c r="CR17156" s="52"/>
      <c r="CS17156" s="52"/>
      <c r="CT17156" s="52"/>
      <c r="CU17156" s="33"/>
      <c r="CV17156" s="33"/>
    </row>
    <row r="17157" spans="74:100">
      <c r="BV17157" s="62"/>
      <c r="BW17157" s="62"/>
      <c r="BX17157" s="62"/>
      <c r="BY17157" s="62"/>
      <c r="BZ17157" s="62"/>
      <c r="CA17157" s="62"/>
      <c r="CB17157" s="62"/>
      <c r="CC17157" s="62"/>
      <c r="CD17157" s="62"/>
      <c r="CE17157" s="62"/>
      <c r="CF17157" s="62"/>
      <c r="CL17157" s="56" t="s">
        <v>8435</v>
      </c>
      <c r="CM17157" s="56" t="s">
        <v>213</v>
      </c>
      <c r="CN17157" s="56" t="s">
        <v>213</v>
      </c>
      <c r="CO17157" s="52"/>
      <c r="CP17157" s="52"/>
      <c r="CQ17157" s="52"/>
      <c r="CR17157" s="52"/>
      <c r="CS17157" s="52"/>
      <c r="CT17157" s="52"/>
      <c r="CU17157" s="33"/>
      <c r="CV17157" s="33"/>
    </row>
    <row r="17158" spans="74:100">
      <c r="BV17158" s="62"/>
      <c r="BW17158" s="62"/>
      <c r="BX17158" s="62"/>
      <c r="BY17158" s="62"/>
      <c r="BZ17158" s="62"/>
      <c r="CA17158" s="62"/>
      <c r="CB17158" s="62"/>
      <c r="CC17158" s="62"/>
      <c r="CD17158" s="62"/>
      <c r="CE17158" s="62"/>
      <c r="CF17158" s="62"/>
      <c r="CL17158" s="56" t="s">
        <v>8049</v>
      </c>
      <c r="CM17158" s="56" t="s">
        <v>215</v>
      </c>
      <c r="CN17158" s="56" t="s">
        <v>215</v>
      </c>
      <c r="CO17158" s="52"/>
      <c r="CP17158" s="52"/>
      <c r="CQ17158" s="52"/>
      <c r="CR17158" s="52"/>
      <c r="CS17158" s="52"/>
      <c r="CT17158" s="52"/>
      <c r="CU17158" s="33"/>
      <c r="CV17158" s="33"/>
    </row>
    <row r="17159" spans="74:100">
      <c r="BV17159" s="62"/>
      <c r="BW17159" s="62"/>
      <c r="BX17159" s="62"/>
      <c r="BY17159" s="62"/>
      <c r="BZ17159" s="62"/>
      <c r="CA17159" s="62"/>
      <c r="CB17159" s="62"/>
      <c r="CC17159" s="62"/>
      <c r="CD17159" s="62"/>
      <c r="CE17159" s="62"/>
      <c r="CF17159" s="62"/>
      <c r="CL17159" s="35" t="s">
        <v>8050</v>
      </c>
      <c r="CM17159" s="35" t="s">
        <v>217</v>
      </c>
      <c r="CN17159" s="35" t="s">
        <v>217</v>
      </c>
      <c r="CO17159" s="52"/>
      <c r="CP17159" s="52"/>
      <c r="CQ17159" s="52"/>
      <c r="CR17159" s="52"/>
      <c r="CS17159" s="52"/>
      <c r="CT17159" s="52"/>
      <c r="CU17159" s="33"/>
      <c r="CV17159" s="33"/>
    </row>
    <row r="17160" spans="74:100">
      <c r="BV17160" s="62"/>
      <c r="BW17160" s="62"/>
      <c r="BX17160" s="62"/>
      <c r="BY17160" s="62"/>
      <c r="BZ17160" s="62"/>
      <c r="CA17160" s="62"/>
      <c r="CB17160" s="62"/>
      <c r="CC17160" s="62"/>
      <c r="CD17160" s="62"/>
      <c r="CE17160" s="62"/>
      <c r="CF17160" s="62"/>
      <c r="CL17160" s="35" t="s">
        <v>8041</v>
      </c>
      <c r="CM17160" s="35" t="s">
        <v>217</v>
      </c>
      <c r="CN17160" s="35" t="s">
        <v>217</v>
      </c>
      <c r="CO17160" s="52"/>
      <c r="CP17160" s="52"/>
      <c r="CQ17160" s="52"/>
      <c r="CR17160" s="52"/>
      <c r="CS17160" s="52"/>
      <c r="CT17160" s="52"/>
      <c r="CU17160" s="33"/>
      <c r="CV17160" s="33"/>
    </row>
    <row r="17161" spans="74:100">
      <c r="BV17161" s="62"/>
      <c r="BW17161" s="62"/>
      <c r="BX17161" s="62"/>
      <c r="BY17161" s="62"/>
      <c r="BZ17161" s="62"/>
      <c r="CA17161" s="62"/>
      <c r="CB17161" s="62"/>
      <c r="CC17161" s="62"/>
      <c r="CD17161" s="62"/>
      <c r="CE17161" s="62"/>
      <c r="CF17161" s="62"/>
      <c r="CL17161" s="35" t="s">
        <v>7934</v>
      </c>
      <c r="CM17161" s="35" t="s">
        <v>217</v>
      </c>
      <c r="CN17161" s="35" t="s">
        <v>217</v>
      </c>
      <c r="CO17161" s="52"/>
      <c r="CP17161" s="52"/>
      <c r="CQ17161" s="52"/>
      <c r="CR17161" s="52"/>
      <c r="CS17161" s="52"/>
      <c r="CT17161" s="52"/>
      <c r="CU17161" s="33"/>
      <c r="CV17161" s="33"/>
    </row>
    <row r="17162" spans="74:100">
      <c r="BV17162" s="62"/>
      <c r="BW17162" s="62"/>
      <c r="BX17162" s="62"/>
      <c r="BY17162" s="62"/>
      <c r="BZ17162" s="62"/>
      <c r="CA17162" s="62"/>
      <c r="CB17162" s="62"/>
      <c r="CC17162" s="62"/>
      <c r="CD17162" s="62"/>
      <c r="CE17162" s="62"/>
      <c r="CF17162" s="62"/>
      <c r="CL17162" s="56" t="s">
        <v>29238</v>
      </c>
      <c r="CM17162" s="56" t="s">
        <v>214</v>
      </c>
      <c r="CN17162" s="56" t="s">
        <v>214</v>
      </c>
      <c r="CO17162" s="52"/>
      <c r="CP17162" s="52"/>
      <c r="CQ17162" s="52"/>
      <c r="CR17162" s="52"/>
      <c r="CS17162" s="52"/>
      <c r="CT17162" s="52"/>
      <c r="CU17162" s="33"/>
      <c r="CV17162" s="33"/>
    </row>
    <row r="17163" spans="74:100">
      <c r="BV17163" s="62"/>
      <c r="BW17163" s="62"/>
      <c r="BX17163" s="62"/>
      <c r="BY17163" s="62"/>
      <c r="BZ17163" s="62"/>
      <c r="CA17163" s="62"/>
      <c r="CB17163" s="62"/>
      <c r="CC17163" s="62"/>
      <c r="CD17163" s="62"/>
      <c r="CE17163" s="62"/>
      <c r="CF17163" s="62"/>
      <c r="CL17163" s="35" t="s">
        <v>29239</v>
      </c>
      <c r="CM17163" s="35" t="s">
        <v>217</v>
      </c>
      <c r="CN17163" s="35" t="s">
        <v>217</v>
      </c>
      <c r="CO17163" s="52"/>
      <c r="CP17163" s="52"/>
      <c r="CQ17163" s="52"/>
      <c r="CR17163" s="52"/>
      <c r="CS17163" s="52"/>
      <c r="CT17163" s="52"/>
      <c r="CU17163" s="33"/>
      <c r="CV17163" s="33"/>
    </row>
    <row r="17164" spans="74:100">
      <c r="BV17164" s="62"/>
      <c r="BW17164" s="62"/>
      <c r="BX17164" s="62"/>
      <c r="BY17164" s="62"/>
      <c r="BZ17164" s="62"/>
      <c r="CA17164" s="62"/>
      <c r="CB17164" s="62"/>
      <c r="CC17164" s="62"/>
      <c r="CD17164" s="62"/>
      <c r="CE17164" s="62"/>
      <c r="CF17164" s="62"/>
      <c r="CL17164" s="35" t="s">
        <v>29240</v>
      </c>
      <c r="CM17164" s="35" t="s">
        <v>217</v>
      </c>
      <c r="CN17164" s="35" t="s">
        <v>217</v>
      </c>
      <c r="CO17164" s="52"/>
      <c r="CP17164" s="52"/>
      <c r="CQ17164" s="52"/>
      <c r="CR17164" s="52"/>
      <c r="CS17164" s="52"/>
      <c r="CT17164" s="52"/>
      <c r="CU17164" s="33"/>
      <c r="CV17164" s="33"/>
    </row>
    <row r="17165" spans="74:100">
      <c r="BV17165" s="62"/>
      <c r="BW17165" s="62"/>
      <c r="BX17165" s="62"/>
      <c r="BY17165" s="62"/>
      <c r="BZ17165" s="62"/>
      <c r="CA17165" s="62"/>
      <c r="CB17165" s="62"/>
      <c r="CC17165" s="62"/>
      <c r="CD17165" s="62"/>
      <c r="CE17165" s="62"/>
      <c r="CF17165" s="62"/>
      <c r="CL17165" s="35" t="s">
        <v>29241</v>
      </c>
      <c r="CM17165" s="35" t="s">
        <v>217</v>
      </c>
      <c r="CN17165" s="35" t="s">
        <v>217</v>
      </c>
      <c r="CO17165" s="52"/>
      <c r="CP17165" s="52"/>
      <c r="CQ17165" s="52"/>
      <c r="CR17165" s="52"/>
      <c r="CS17165" s="52"/>
      <c r="CT17165" s="52"/>
      <c r="CU17165" s="33"/>
      <c r="CV17165" s="33"/>
    </row>
    <row r="17166" spans="74:100">
      <c r="BV17166" s="62"/>
      <c r="BW17166" s="62"/>
      <c r="BX17166" s="62"/>
      <c r="BY17166" s="62"/>
      <c r="BZ17166" s="62"/>
      <c r="CA17166" s="62"/>
      <c r="CB17166" s="62"/>
      <c r="CC17166" s="62"/>
      <c r="CD17166" s="62"/>
      <c r="CE17166" s="62"/>
      <c r="CF17166" s="62"/>
      <c r="CL17166" s="35" t="s">
        <v>29242</v>
      </c>
      <c r="CM17166" s="35" t="s">
        <v>217</v>
      </c>
      <c r="CN17166" s="35" t="s">
        <v>217</v>
      </c>
      <c r="CO17166" s="52"/>
      <c r="CP17166" s="52"/>
      <c r="CQ17166" s="52"/>
      <c r="CR17166" s="52"/>
      <c r="CS17166" s="52"/>
      <c r="CT17166" s="52"/>
      <c r="CU17166" s="33"/>
      <c r="CV17166" s="33"/>
    </row>
    <row r="17167" spans="74:100">
      <c r="BV17167" s="62"/>
      <c r="BW17167" s="62"/>
      <c r="BX17167" s="62"/>
      <c r="BY17167" s="62"/>
      <c r="BZ17167" s="62"/>
      <c r="CA17167" s="62"/>
      <c r="CB17167" s="62"/>
      <c r="CC17167" s="62"/>
      <c r="CD17167" s="62"/>
      <c r="CE17167" s="62"/>
      <c r="CF17167" s="62"/>
      <c r="CL17167" s="35" t="s">
        <v>29243</v>
      </c>
      <c r="CM17167" s="35" t="s">
        <v>217</v>
      </c>
      <c r="CN17167" s="35" t="s">
        <v>217</v>
      </c>
      <c r="CO17167" s="52"/>
      <c r="CP17167" s="52"/>
      <c r="CQ17167" s="52"/>
      <c r="CR17167" s="52"/>
      <c r="CS17167" s="52"/>
      <c r="CT17167" s="52"/>
      <c r="CU17167" s="33"/>
      <c r="CV17167" s="33"/>
    </row>
    <row r="17168" spans="74:100">
      <c r="BV17168" s="62"/>
      <c r="BW17168" s="62"/>
      <c r="BX17168" s="62"/>
      <c r="BY17168" s="62"/>
      <c r="BZ17168" s="62"/>
      <c r="CA17168" s="62"/>
      <c r="CB17168" s="62"/>
      <c r="CC17168" s="62"/>
      <c r="CD17168" s="62"/>
      <c r="CE17168" s="62"/>
      <c r="CF17168" s="62"/>
      <c r="CL17168" s="56" t="s">
        <v>8464</v>
      </c>
      <c r="CM17168" s="56" t="s">
        <v>214</v>
      </c>
      <c r="CN17168" s="56" t="s">
        <v>214</v>
      </c>
      <c r="CO17168" s="52"/>
      <c r="CP17168" s="52"/>
      <c r="CQ17168" s="52"/>
      <c r="CR17168" s="52"/>
      <c r="CS17168" s="52"/>
      <c r="CT17168" s="52"/>
      <c r="CU17168" s="33"/>
      <c r="CV17168" s="33"/>
    </row>
    <row r="17169" spans="74:100">
      <c r="BV17169" s="62"/>
      <c r="BW17169" s="62"/>
      <c r="BX17169" s="62"/>
      <c r="BY17169" s="62"/>
      <c r="BZ17169" s="62"/>
      <c r="CA17169" s="62"/>
      <c r="CB17169" s="62"/>
      <c r="CC17169" s="62"/>
      <c r="CD17169" s="62"/>
      <c r="CE17169" s="62"/>
      <c r="CF17169" s="62"/>
      <c r="CL17169" s="56" t="s">
        <v>23629</v>
      </c>
      <c r="CM17169" s="56" t="s">
        <v>214</v>
      </c>
      <c r="CN17169" s="56" t="s">
        <v>214</v>
      </c>
      <c r="CO17169" s="52"/>
      <c r="CP17169" s="52"/>
      <c r="CQ17169" s="52"/>
      <c r="CR17169" s="52"/>
      <c r="CS17169" s="52"/>
      <c r="CT17169" s="52"/>
      <c r="CU17169" s="33"/>
      <c r="CV17169" s="33"/>
    </row>
    <row r="17170" spans="74:100">
      <c r="BV17170" s="62"/>
      <c r="BW17170" s="62"/>
      <c r="BX17170" s="62"/>
      <c r="BY17170" s="62"/>
      <c r="BZ17170" s="62"/>
      <c r="CA17170" s="62"/>
      <c r="CB17170" s="62"/>
      <c r="CC17170" s="62"/>
      <c r="CD17170" s="62"/>
      <c r="CE17170" s="62"/>
      <c r="CF17170" s="62"/>
      <c r="CL17170" s="35" t="s">
        <v>9319</v>
      </c>
      <c r="CM17170" s="35" t="s">
        <v>217</v>
      </c>
      <c r="CN17170" s="35" t="s">
        <v>217</v>
      </c>
      <c r="CO17170" s="52"/>
      <c r="CP17170" s="52"/>
      <c r="CQ17170" s="52"/>
      <c r="CR17170" s="52"/>
      <c r="CS17170" s="52"/>
      <c r="CT17170" s="52"/>
      <c r="CU17170" s="33"/>
      <c r="CV17170" s="33"/>
    </row>
    <row r="17171" spans="74:100">
      <c r="BV17171" s="62"/>
      <c r="BW17171" s="62"/>
      <c r="BX17171" s="62"/>
      <c r="BY17171" s="62"/>
      <c r="BZ17171" s="62"/>
      <c r="CA17171" s="62"/>
      <c r="CB17171" s="62"/>
      <c r="CC17171" s="62"/>
      <c r="CD17171" s="62"/>
      <c r="CE17171" s="62"/>
      <c r="CF17171" s="62"/>
      <c r="CL17171" s="56" t="s">
        <v>9321</v>
      </c>
      <c r="CM17171" s="56" t="s">
        <v>216</v>
      </c>
      <c r="CN17171" s="56" t="s">
        <v>216</v>
      </c>
      <c r="CO17171" s="52"/>
      <c r="CP17171" s="52"/>
      <c r="CQ17171" s="52"/>
      <c r="CR17171" s="52"/>
      <c r="CS17171" s="52"/>
      <c r="CT17171" s="52"/>
      <c r="CU17171" s="33"/>
      <c r="CV17171" s="33"/>
    </row>
    <row r="17172" spans="74:100">
      <c r="BV17172" s="62"/>
      <c r="BW17172" s="62"/>
      <c r="BX17172" s="62"/>
      <c r="BY17172" s="62"/>
      <c r="BZ17172" s="62"/>
      <c r="CA17172" s="62"/>
      <c r="CB17172" s="62"/>
      <c r="CC17172" s="62"/>
      <c r="CD17172" s="62"/>
      <c r="CE17172" s="62"/>
      <c r="CF17172" s="62"/>
      <c r="CL17172" s="35" t="s">
        <v>9323</v>
      </c>
      <c r="CM17172" s="35" t="s">
        <v>217</v>
      </c>
      <c r="CN17172" s="35" t="s">
        <v>217</v>
      </c>
      <c r="CO17172" s="52"/>
      <c r="CP17172" s="52"/>
      <c r="CQ17172" s="52"/>
      <c r="CR17172" s="52"/>
      <c r="CS17172" s="52"/>
      <c r="CT17172" s="52"/>
      <c r="CU17172" s="33"/>
      <c r="CV17172" s="33"/>
    </row>
    <row r="17173" spans="74:100">
      <c r="BV17173" s="62"/>
      <c r="BW17173" s="62"/>
      <c r="BX17173" s="62"/>
      <c r="BY17173" s="62"/>
      <c r="BZ17173" s="62"/>
      <c r="CA17173" s="62"/>
      <c r="CB17173" s="62"/>
      <c r="CC17173" s="62"/>
      <c r="CD17173" s="62"/>
      <c r="CE17173" s="62"/>
      <c r="CF17173" s="62"/>
      <c r="CL17173" s="56" t="s">
        <v>9715</v>
      </c>
      <c r="CM17173" s="56" t="s">
        <v>216</v>
      </c>
      <c r="CN17173" s="56" t="s">
        <v>216</v>
      </c>
      <c r="CO17173" s="52"/>
      <c r="CP17173" s="52"/>
      <c r="CQ17173" s="52"/>
      <c r="CR17173" s="52"/>
      <c r="CS17173" s="52"/>
      <c r="CT17173" s="52"/>
      <c r="CU17173" s="33"/>
      <c r="CV17173" s="33"/>
    </row>
    <row r="17174" spans="74:100">
      <c r="BV17174" s="62"/>
      <c r="BW17174" s="62"/>
      <c r="BX17174" s="62"/>
      <c r="BY17174" s="62"/>
      <c r="BZ17174" s="62"/>
      <c r="CA17174" s="62"/>
      <c r="CB17174" s="62"/>
      <c r="CC17174" s="62"/>
      <c r="CD17174" s="62"/>
      <c r="CE17174" s="62"/>
      <c r="CF17174" s="62"/>
      <c r="CL17174" s="56" t="s">
        <v>8468</v>
      </c>
      <c r="CM17174" s="56" t="s">
        <v>216</v>
      </c>
      <c r="CN17174" s="56" t="s">
        <v>216</v>
      </c>
      <c r="CO17174" s="52"/>
      <c r="CP17174" s="52"/>
      <c r="CQ17174" s="52"/>
      <c r="CR17174" s="52"/>
      <c r="CS17174" s="52"/>
      <c r="CT17174" s="52"/>
      <c r="CU17174" s="33"/>
      <c r="CV17174" s="33"/>
    </row>
    <row r="17175" spans="74:100">
      <c r="BV17175" s="62"/>
      <c r="BW17175" s="62"/>
      <c r="BX17175" s="62"/>
      <c r="BY17175" s="62"/>
      <c r="BZ17175" s="62"/>
      <c r="CA17175" s="62"/>
      <c r="CB17175" s="62"/>
      <c r="CC17175" s="62"/>
      <c r="CD17175" s="62"/>
      <c r="CE17175" s="62"/>
      <c r="CF17175" s="62"/>
      <c r="CL17175" s="35" t="s">
        <v>8470</v>
      </c>
      <c r="CM17175" s="35" t="s">
        <v>217</v>
      </c>
      <c r="CN17175" s="35" t="s">
        <v>217</v>
      </c>
      <c r="CO17175" s="52"/>
      <c r="CP17175" s="52"/>
      <c r="CQ17175" s="52"/>
      <c r="CR17175" s="52"/>
      <c r="CS17175" s="52"/>
      <c r="CT17175" s="52"/>
      <c r="CU17175" s="33"/>
      <c r="CV17175" s="33"/>
    </row>
    <row r="17176" spans="74:100">
      <c r="BV17176" s="62"/>
      <c r="BW17176" s="62"/>
      <c r="BX17176" s="62"/>
      <c r="BY17176" s="62"/>
      <c r="BZ17176" s="62"/>
      <c r="CA17176" s="62"/>
      <c r="CB17176" s="62"/>
      <c r="CC17176" s="62"/>
      <c r="CD17176" s="62"/>
      <c r="CE17176" s="62"/>
      <c r="CF17176" s="62"/>
      <c r="CL17176" s="35" t="s">
        <v>8471</v>
      </c>
      <c r="CM17176" s="35" t="s">
        <v>217</v>
      </c>
      <c r="CN17176" s="35" t="s">
        <v>217</v>
      </c>
      <c r="CO17176" s="52"/>
      <c r="CP17176" s="52"/>
      <c r="CQ17176" s="52"/>
      <c r="CR17176" s="52"/>
      <c r="CS17176" s="52"/>
      <c r="CT17176" s="52"/>
      <c r="CU17176" s="33"/>
      <c r="CV17176" s="33"/>
    </row>
    <row r="17177" spans="74:100">
      <c r="BV17177" s="62"/>
      <c r="BW17177" s="62"/>
      <c r="BX17177" s="62"/>
      <c r="BY17177" s="62"/>
      <c r="BZ17177" s="62"/>
      <c r="CA17177" s="62"/>
      <c r="CB17177" s="62"/>
      <c r="CC17177" s="62"/>
      <c r="CD17177" s="62"/>
      <c r="CE17177" s="62"/>
      <c r="CF17177" s="62"/>
      <c r="CL17177" s="35" t="s">
        <v>9315</v>
      </c>
      <c r="CM17177" s="35" t="s">
        <v>217</v>
      </c>
      <c r="CN17177" s="35" t="s">
        <v>217</v>
      </c>
      <c r="CO17177" s="52"/>
      <c r="CP17177" s="52"/>
      <c r="CQ17177" s="52"/>
      <c r="CR17177" s="52"/>
      <c r="CS17177" s="52"/>
      <c r="CT17177" s="52"/>
      <c r="CU17177" s="33"/>
      <c r="CV17177" s="33"/>
    </row>
    <row r="17178" spans="74:100">
      <c r="BV17178" s="62"/>
      <c r="BW17178" s="62"/>
      <c r="BX17178" s="62"/>
      <c r="BY17178" s="62"/>
      <c r="BZ17178" s="62"/>
      <c r="CA17178" s="62"/>
      <c r="CB17178" s="62"/>
      <c r="CC17178" s="62"/>
      <c r="CD17178" s="62"/>
      <c r="CE17178" s="62"/>
      <c r="CF17178" s="62"/>
      <c r="CL17178" s="35" t="s">
        <v>9313</v>
      </c>
      <c r="CM17178" s="35" t="s">
        <v>217</v>
      </c>
      <c r="CN17178" s="35" t="s">
        <v>217</v>
      </c>
      <c r="CO17178" s="52"/>
      <c r="CP17178" s="52"/>
      <c r="CQ17178" s="52"/>
      <c r="CR17178" s="52"/>
      <c r="CS17178" s="52"/>
      <c r="CT17178" s="52"/>
      <c r="CU17178" s="33"/>
      <c r="CV17178" s="33"/>
    </row>
    <row r="17179" spans="74:100">
      <c r="BV17179" s="62"/>
      <c r="BW17179" s="62"/>
      <c r="BX17179" s="62"/>
      <c r="BY17179" s="62"/>
      <c r="BZ17179" s="62"/>
      <c r="CA17179" s="62"/>
      <c r="CB17179" s="62"/>
      <c r="CC17179" s="62"/>
      <c r="CD17179" s="62"/>
      <c r="CE17179" s="62"/>
      <c r="CF17179" s="62"/>
      <c r="CL17179" s="35" t="s">
        <v>29244</v>
      </c>
      <c r="CM17179" s="35" t="s">
        <v>217</v>
      </c>
      <c r="CN17179" s="35" t="s">
        <v>217</v>
      </c>
      <c r="CO17179" s="52"/>
      <c r="CP17179" s="52"/>
      <c r="CQ17179" s="52"/>
      <c r="CR17179" s="52"/>
      <c r="CS17179" s="52"/>
      <c r="CT17179" s="52"/>
      <c r="CU17179" s="33"/>
      <c r="CV17179" s="33"/>
    </row>
    <row r="17180" spans="74:100">
      <c r="BV17180" s="62"/>
      <c r="BW17180" s="62"/>
      <c r="BX17180" s="62"/>
      <c r="BY17180" s="62"/>
      <c r="BZ17180" s="62"/>
      <c r="CA17180" s="62"/>
      <c r="CB17180" s="62"/>
      <c r="CC17180" s="62"/>
      <c r="CD17180" s="62"/>
      <c r="CE17180" s="62"/>
      <c r="CF17180" s="62"/>
      <c r="CL17180" s="56" t="s">
        <v>8472</v>
      </c>
      <c r="CM17180" s="56" t="s">
        <v>216</v>
      </c>
      <c r="CN17180" s="56" t="s">
        <v>216</v>
      </c>
      <c r="CO17180" s="52"/>
      <c r="CP17180" s="52"/>
      <c r="CQ17180" s="52"/>
      <c r="CR17180" s="52"/>
      <c r="CS17180" s="52"/>
      <c r="CT17180" s="52"/>
      <c r="CU17180" s="33"/>
      <c r="CV17180" s="33"/>
    </row>
    <row r="17181" spans="74:100">
      <c r="BV17181" s="62"/>
      <c r="BW17181" s="62"/>
      <c r="BX17181" s="62"/>
      <c r="BY17181" s="62"/>
      <c r="BZ17181" s="62"/>
      <c r="CA17181" s="62"/>
      <c r="CB17181" s="62"/>
      <c r="CC17181" s="62"/>
      <c r="CD17181" s="62"/>
      <c r="CE17181" s="62"/>
      <c r="CF17181" s="62"/>
      <c r="CL17181" s="56" t="s">
        <v>8491</v>
      </c>
      <c r="CM17181" s="56" t="s">
        <v>215</v>
      </c>
      <c r="CN17181" s="56" t="s">
        <v>215</v>
      </c>
      <c r="CO17181" s="52"/>
      <c r="CP17181" s="52"/>
      <c r="CQ17181" s="52"/>
      <c r="CR17181" s="52"/>
      <c r="CS17181" s="52"/>
      <c r="CT17181" s="52"/>
      <c r="CU17181" s="33"/>
      <c r="CV17181" s="33"/>
    </row>
    <row r="17182" spans="74:100">
      <c r="BV17182" s="62"/>
      <c r="BW17182" s="62"/>
      <c r="BX17182" s="62"/>
      <c r="BY17182" s="62"/>
      <c r="BZ17182" s="62"/>
      <c r="CA17182" s="62"/>
      <c r="CB17182" s="62"/>
      <c r="CC17182" s="62"/>
      <c r="CD17182" s="62"/>
      <c r="CE17182" s="62"/>
      <c r="CF17182" s="62"/>
      <c r="CL17182" s="56" t="s">
        <v>23630</v>
      </c>
      <c r="CM17182" s="56" t="s">
        <v>214</v>
      </c>
      <c r="CN17182" s="56" t="s">
        <v>214</v>
      </c>
      <c r="CO17182" s="52"/>
      <c r="CP17182" s="52"/>
      <c r="CQ17182" s="52"/>
      <c r="CR17182" s="52"/>
      <c r="CS17182" s="52"/>
      <c r="CT17182" s="52"/>
      <c r="CU17182" s="33"/>
      <c r="CV17182" s="33"/>
    </row>
    <row r="17183" spans="74:100">
      <c r="BV17183" s="62"/>
      <c r="BW17183" s="62"/>
      <c r="BX17183" s="62"/>
      <c r="BY17183" s="62"/>
      <c r="BZ17183" s="62"/>
      <c r="CA17183" s="62"/>
      <c r="CB17183" s="62"/>
      <c r="CC17183" s="62"/>
      <c r="CD17183" s="62"/>
      <c r="CE17183" s="62"/>
      <c r="CF17183" s="62"/>
      <c r="CL17183" s="56" t="s">
        <v>8475</v>
      </c>
      <c r="CM17183" s="56" t="s">
        <v>214</v>
      </c>
      <c r="CN17183" s="56" t="s">
        <v>214</v>
      </c>
      <c r="CO17183" s="52"/>
      <c r="CP17183" s="52"/>
      <c r="CQ17183" s="52"/>
      <c r="CR17183" s="52"/>
      <c r="CS17183" s="52"/>
      <c r="CT17183" s="52"/>
      <c r="CU17183" s="33"/>
      <c r="CV17183" s="33"/>
    </row>
    <row r="17184" spans="74:100">
      <c r="BV17184" s="62"/>
      <c r="BW17184" s="62"/>
      <c r="BX17184" s="62"/>
      <c r="BY17184" s="62"/>
      <c r="BZ17184" s="62"/>
      <c r="CA17184" s="62"/>
      <c r="CB17184" s="62"/>
      <c r="CC17184" s="62"/>
      <c r="CD17184" s="62"/>
      <c r="CE17184" s="62"/>
      <c r="CF17184" s="62"/>
      <c r="CL17184" s="56" t="s">
        <v>8476</v>
      </c>
      <c r="CM17184" s="56" t="s">
        <v>214</v>
      </c>
      <c r="CN17184" s="56" t="s">
        <v>214</v>
      </c>
      <c r="CO17184" s="52"/>
      <c r="CP17184" s="52"/>
      <c r="CQ17184" s="52"/>
      <c r="CR17184" s="52"/>
      <c r="CS17184" s="52"/>
      <c r="CT17184" s="52"/>
      <c r="CU17184" s="33"/>
      <c r="CV17184" s="33"/>
    </row>
    <row r="17185" spans="74:100">
      <c r="BV17185" s="62"/>
      <c r="BW17185" s="62"/>
      <c r="BX17185" s="62"/>
      <c r="BY17185" s="62"/>
      <c r="BZ17185" s="62"/>
      <c r="CA17185" s="62"/>
      <c r="CB17185" s="62"/>
      <c r="CC17185" s="62"/>
      <c r="CD17185" s="62"/>
      <c r="CE17185" s="62"/>
      <c r="CF17185" s="62"/>
      <c r="CL17185" s="56" t="s">
        <v>25323</v>
      </c>
      <c r="CM17185" s="56" t="s">
        <v>216</v>
      </c>
      <c r="CN17185" s="56" t="s">
        <v>216</v>
      </c>
      <c r="CO17185" s="52"/>
      <c r="CP17185" s="52"/>
      <c r="CQ17185" s="52"/>
      <c r="CR17185" s="52"/>
      <c r="CS17185" s="52"/>
      <c r="CT17185" s="52"/>
      <c r="CU17185" s="33"/>
      <c r="CV17185" s="33"/>
    </row>
    <row r="17186" spans="74:100">
      <c r="BV17186" s="62"/>
      <c r="BW17186" s="62"/>
      <c r="BX17186" s="62"/>
      <c r="BY17186" s="62"/>
      <c r="BZ17186" s="62"/>
      <c r="CA17186" s="62"/>
      <c r="CB17186" s="62"/>
      <c r="CC17186" s="62"/>
      <c r="CD17186" s="62"/>
      <c r="CE17186" s="62"/>
      <c r="CF17186" s="62"/>
      <c r="CL17186" s="56" t="s">
        <v>8473</v>
      </c>
      <c r="CM17186" s="56" t="s">
        <v>216</v>
      </c>
      <c r="CN17186" s="56" t="s">
        <v>216</v>
      </c>
      <c r="CO17186" s="52"/>
      <c r="CP17186" s="52"/>
      <c r="CQ17186" s="52"/>
      <c r="CR17186" s="52"/>
      <c r="CS17186" s="52"/>
      <c r="CT17186" s="52"/>
      <c r="CU17186" s="33"/>
      <c r="CV17186" s="33"/>
    </row>
    <row r="17187" spans="74:100">
      <c r="BV17187" s="62"/>
      <c r="BW17187" s="62"/>
      <c r="BX17187" s="62"/>
      <c r="BY17187" s="62"/>
      <c r="BZ17187" s="62"/>
      <c r="CA17187" s="62"/>
      <c r="CB17187" s="62"/>
      <c r="CC17187" s="62"/>
      <c r="CD17187" s="62"/>
      <c r="CE17187" s="62"/>
      <c r="CF17187" s="62"/>
      <c r="CL17187" s="56" t="s">
        <v>8487</v>
      </c>
      <c r="CM17187" s="56" t="s">
        <v>215</v>
      </c>
      <c r="CN17187" s="56" t="s">
        <v>215</v>
      </c>
      <c r="CO17187" s="52"/>
      <c r="CP17187" s="52"/>
      <c r="CQ17187" s="52"/>
      <c r="CR17187" s="52"/>
      <c r="CS17187" s="52"/>
      <c r="CT17187" s="52"/>
      <c r="CU17187" s="33"/>
      <c r="CV17187" s="33"/>
    </row>
    <row r="17188" spans="74:100">
      <c r="BV17188" s="62"/>
      <c r="BW17188" s="62"/>
      <c r="BX17188" s="62"/>
      <c r="BY17188" s="62"/>
      <c r="BZ17188" s="62"/>
      <c r="CA17188" s="62"/>
      <c r="CB17188" s="62"/>
      <c r="CC17188" s="62"/>
      <c r="CD17188" s="62"/>
      <c r="CE17188" s="62"/>
      <c r="CF17188" s="62"/>
      <c r="CL17188" s="56" t="s">
        <v>8488</v>
      </c>
      <c r="CM17188" s="56" t="s">
        <v>215</v>
      </c>
      <c r="CN17188" s="56" t="s">
        <v>215</v>
      </c>
      <c r="CO17188" s="52"/>
      <c r="CP17188" s="52"/>
      <c r="CQ17188" s="52"/>
      <c r="CR17188" s="52"/>
      <c r="CS17188" s="52"/>
      <c r="CT17188" s="52"/>
      <c r="CU17188" s="33"/>
      <c r="CV17188" s="33"/>
    </row>
    <row r="17189" spans="74:100">
      <c r="BV17189" s="62"/>
      <c r="BW17189" s="62"/>
      <c r="BX17189" s="62"/>
      <c r="BY17189" s="62"/>
      <c r="BZ17189" s="62"/>
      <c r="CA17189" s="62"/>
      <c r="CB17189" s="62"/>
      <c r="CC17189" s="62"/>
      <c r="CD17189" s="62"/>
      <c r="CE17189" s="62"/>
      <c r="CF17189" s="62"/>
      <c r="CL17189" s="56" t="s">
        <v>8480</v>
      </c>
      <c r="CM17189" s="56" t="s">
        <v>216</v>
      </c>
      <c r="CN17189" s="56" t="s">
        <v>216</v>
      </c>
      <c r="CO17189" s="52"/>
      <c r="CP17189" s="52"/>
      <c r="CQ17189" s="52"/>
      <c r="CR17189" s="52"/>
      <c r="CS17189" s="52"/>
      <c r="CT17189" s="52"/>
      <c r="CU17189" s="33"/>
      <c r="CV17189" s="33"/>
    </row>
    <row r="17190" spans="74:100">
      <c r="BV17190" s="62"/>
      <c r="BW17190" s="62"/>
      <c r="BX17190" s="62"/>
      <c r="BY17190" s="62"/>
      <c r="BZ17190" s="62"/>
      <c r="CA17190" s="62"/>
      <c r="CB17190" s="62"/>
      <c r="CC17190" s="62"/>
      <c r="CD17190" s="62"/>
      <c r="CE17190" s="62"/>
      <c r="CF17190" s="62"/>
      <c r="CL17190" s="35" t="s">
        <v>29245</v>
      </c>
      <c r="CM17190" s="35" t="s">
        <v>217</v>
      </c>
      <c r="CN17190" s="35" t="s">
        <v>217</v>
      </c>
      <c r="CO17190" s="52"/>
      <c r="CP17190" s="52"/>
      <c r="CQ17190" s="52"/>
      <c r="CR17190" s="52"/>
      <c r="CS17190" s="52"/>
      <c r="CT17190" s="52"/>
      <c r="CU17190" s="33"/>
      <c r="CV17190" s="33"/>
    </row>
    <row r="17191" spans="74:100">
      <c r="BV17191" s="62"/>
      <c r="BW17191" s="62"/>
      <c r="BX17191" s="62"/>
      <c r="BY17191" s="62"/>
      <c r="BZ17191" s="62"/>
      <c r="CA17191" s="62"/>
      <c r="CB17191" s="62"/>
      <c r="CC17191" s="62"/>
      <c r="CD17191" s="62"/>
      <c r="CE17191" s="62"/>
      <c r="CF17191" s="62"/>
      <c r="CL17191" s="56" t="s">
        <v>15878</v>
      </c>
      <c r="CM17191" s="56" t="s">
        <v>216</v>
      </c>
      <c r="CN17191" s="56" t="s">
        <v>216</v>
      </c>
      <c r="CO17191" s="52"/>
      <c r="CP17191" s="52"/>
      <c r="CQ17191" s="52"/>
      <c r="CR17191" s="52"/>
      <c r="CS17191" s="52"/>
      <c r="CT17191" s="52"/>
      <c r="CU17191" s="33"/>
      <c r="CV17191" s="33"/>
    </row>
    <row r="17192" spans="74:100">
      <c r="BV17192" s="62"/>
      <c r="BW17192" s="62"/>
      <c r="BX17192" s="62"/>
      <c r="BY17192" s="62"/>
      <c r="BZ17192" s="62"/>
      <c r="CA17192" s="62"/>
      <c r="CB17192" s="62"/>
      <c r="CC17192" s="62"/>
      <c r="CD17192" s="62"/>
      <c r="CE17192" s="62"/>
      <c r="CF17192" s="62"/>
      <c r="CL17192" s="56" t="s">
        <v>25324</v>
      </c>
      <c r="CM17192" s="56" t="s">
        <v>215</v>
      </c>
      <c r="CN17192" s="56" t="s">
        <v>215</v>
      </c>
      <c r="CO17192" s="52"/>
      <c r="CP17192" s="52"/>
      <c r="CQ17192" s="52"/>
      <c r="CR17192" s="52"/>
      <c r="CS17192" s="52"/>
      <c r="CT17192" s="52"/>
      <c r="CU17192" s="33"/>
      <c r="CV17192" s="33"/>
    </row>
    <row r="17193" spans="74:100">
      <c r="BV17193" s="62"/>
      <c r="BW17193" s="62"/>
      <c r="BX17193" s="62"/>
      <c r="BY17193" s="62"/>
      <c r="BZ17193" s="62"/>
      <c r="CA17193" s="62"/>
      <c r="CB17193" s="62"/>
      <c r="CC17193" s="62"/>
      <c r="CD17193" s="62"/>
      <c r="CE17193" s="62"/>
      <c r="CF17193" s="62"/>
      <c r="CL17193" s="56" t="s">
        <v>8492</v>
      </c>
      <c r="CM17193" s="56" t="s">
        <v>214</v>
      </c>
      <c r="CN17193" s="56" t="s">
        <v>214</v>
      </c>
      <c r="CO17193" s="52"/>
      <c r="CP17193" s="52"/>
      <c r="CQ17193" s="52"/>
      <c r="CR17193" s="52"/>
      <c r="CS17193" s="52"/>
      <c r="CT17193" s="52"/>
      <c r="CU17193" s="33"/>
      <c r="CV17193" s="33"/>
    </row>
    <row r="17194" spans="74:100">
      <c r="BV17194" s="62"/>
      <c r="BW17194" s="62"/>
      <c r="BX17194" s="62"/>
      <c r="BY17194" s="62"/>
      <c r="BZ17194" s="62"/>
      <c r="CA17194" s="62"/>
      <c r="CB17194" s="62"/>
      <c r="CC17194" s="62"/>
      <c r="CD17194" s="62"/>
      <c r="CE17194" s="62"/>
      <c r="CF17194" s="62"/>
      <c r="CL17194" s="56" t="s">
        <v>8479</v>
      </c>
      <c r="CM17194" s="56" t="s">
        <v>213</v>
      </c>
      <c r="CN17194" s="56" t="s">
        <v>213</v>
      </c>
      <c r="CO17194" s="52"/>
      <c r="CP17194" s="52"/>
      <c r="CQ17194" s="52"/>
      <c r="CR17194" s="52"/>
      <c r="CS17194" s="52"/>
      <c r="CT17194" s="52"/>
      <c r="CU17194" s="33"/>
      <c r="CV17194" s="33"/>
    </row>
    <row r="17195" spans="74:100">
      <c r="BV17195" s="62"/>
      <c r="BW17195" s="62"/>
      <c r="BX17195" s="62"/>
      <c r="BY17195" s="62"/>
      <c r="BZ17195" s="62"/>
      <c r="CA17195" s="62"/>
      <c r="CB17195" s="62"/>
      <c r="CC17195" s="62"/>
      <c r="CD17195" s="62"/>
      <c r="CE17195" s="62"/>
      <c r="CF17195" s="62"/>
      <c r="CL17195" s="56" t="s">
        <v>15879</v>
      </c>
      <c r="CM17195" s="56" t="s">
        <v>216</v>
      </c>
      <c r="CN17195" s="56" t="s">
        <v>216</v>
      </c>
      <c r="CO17195" s="52"/>
      <c r="CP17195" s="52"/>
      <c r="CQ17195" s="52"/>
      <c r="CR17195" s="52"/>
      <c r="CS17195" s="52"/>
      <c r="CT17195" s="52"/>
      <c r="CU17195" s="33"/>
      <c r="CV17195" s="33"/>
    </row>
    <row r="17196" spans="74:100">
      <c r="BV17196" s="62"/>
      <c r="BW17196" s="62"/>
      <c r="BX17196" s="62"/>
      <c r="BY17196" s="62"/>
      <c r="BZ17196" s="62"/>
      <c r="CA17196" s="62"/>
      <c r="CB17196" s="62"/>
      <c r="CC17196" s="62"/>
      <c r="CD17196" s="62"/>
      <c r="CE17196" s="62"/>
      <c r="CF17196" s="62"/>
      <c r="CL17196" s="56" t="s">
        <v>23631</v>
      </c>
      <c r="CM17196" s="56" t="s">
        <v>216</v>
      </c>
      <c r="CN17196" s="56" t="s">
        <v>216</v>
      </c>
      <c r="CO17196" s="52"/>
      <c r="CP17196" s="52"/>
      <c r="CQ17196" s="52"/>
      <c r="CR17196" s="52"/>
      <c r="CS17196" s="52"/>
      <c r="CT17196" s="52"/>
      <c r="CU17196" s="33"/>
      <c r="CV17196" s="33"/>
    </row>
    <row r="17197" spans="74:100">
      <c r="BV17197" s="62"/>
      <c r="BW17197" s="62"/>
      <c r="BX17197" s="62"/>
      <c r="BY17197" s="62"/>
      <c r="BZ17197" s="62"/>
      <c r="CA17197" s="62"/>
      <c r="CB17197" s="62"/>
      <c r="CC17197" s="62"/>
      <c r="CD17197" s="62"/>
      <c r="CE17197" s="62"/>
      <c r="CF17197" s="62"/>
      <c r="CL17197" s="35" t="s">
        <v>29246</v>
      </c>
      <c r="CM17197" s="35" t="s">
        <v>217</v>
      </c>
      <c r="CN17197" s="35" t="s">
        <v>217</v>
      </c>
      <c r="CO17197" s="52"/>
      <c r="CP17197" s="52"/>
      <c r="CQ17197" s="52"/>
      <c r="CR17197" s="52"/>
      <c r="CS17197" s="52"/>
      <c r="CT17197" s="52"/>
      <c r="CU17197" s="33"/>
      <c r="CV17197" s="33"/>
    </row>
    <row r="17198" spans="74:100">
      <c r="BV17198" s="62"/>
      <c r="BW17198" s="62"/>
      <c r="BX17198" s="62"/>
      <c r="BY17198" s="62"/>
      <c r="BZ17198" s="62"/>
      <c r="CA17198" s="62"/>
      <c r="CB17198" s="62"/>
      <c r="CC17198" s="62"/>
      <c r="CD17198" s="62"/>
      <c r="CE17198" s="62"/>
      <c r="CF17198" s="62"/>
      <c r="CL17198" s="35" t="s">
        <v>29247</v>
      </c>
      <c r="CM17198" s="35" t="s">
        <v>217</v>
      </c>
      <c r="CN17198" s="35" t="s">
        <v>217</v>
      </c>
      <c r="CO17198" s="52"/>
      <c r="CP17198" s="52"/>
      <c r="CQ17198" s="52"/>
      <c r="CR17198" s="52"/>
      <c r="CS17198" s="52"/>
      <c r="CT17198" s="52"/>
      <c r="CU17198" s="33"/>
      <c r="CV17198" s="33"/>
    </row>
    <row r="17199" spans="74:100">
      <c r="BV17199" s="62"/>
      <c r="BW17199" s="62"/>
      <c r="BX17199" s="62"/>
      <c r="BY17199" s="62"/>
      <c r="BZ17199" s="62"/>
      <c r="CA17199" s="62"/>
      <c r="CB17199" s="62"/>
      <c r="CC17199" s="62"/>
      <c r="CD17199" s="62"/>
      <c r="CE17199" s="62"/>
      <c r="CF17199" s="62"/>
      <c r="CL17199" s="35" t="s">
        <v>29248</v>
      </c>
      <c r="CM17199" s="35" t="s">
        <v>217</v>
      </c>
      <c r="CN17199" s="35" t="s">
        <v>217</v>
      </c>
      <c r="CO17199" s="52"/>
      <c r="CP17199" s="52"/>
      <c r="CQ17199" s="52"/>
      <c r="CR17199" s="52"/>
      <c r="CS17199" s="52"/>
      <c r="CT17199" s="52"/>
      <c r="CU17199" s="33"/>
      <c r="CV17199" s="33"/>
    </row>
    <row r="17200" spans="74:100">
      <c r="BV17200" s="62"/>
      <c r="BW17200" s="62"/>
      <c r="BX17200" s="62"/>
      <c r="BY17200" s="62"/>
      <c r="BZ17200" s="62"/>
      <c r="CA17200" s="62"/>
      <c r="CB17200" s="62"/>
      <c r="CC17200" s="62"/>
      <c r="CD17200" s="62"/>
      <c r="CE17200" s="62"/>
      <c r="CF17200" s="62"/>
      <c r="CL17200" s="35" t="s">
        <v>29249</v>
      </c>
      <c r="CM17200" s="35" t="s">
        <v>217</v>
      </c>
      <c r="CN17200" s="35" t="s">
        <v>217</v>
      </c>
      <c r="CO17200" s="52"/>
      <c r="CP17200" s="52"/>
      <c r="CQ17200" s="52"/>
      <c r="CR17200" s="52"/>
      <c r="CS17200" s="52"/>
      <c r="CT17200" s="52"/>
      <c r="CU17200" s="33"/>
      <c r="CV17200" s="33"/>
    </row>
    <row r="17201" spans="74:100">
      <c r="BV17201" s="62"/>
      <c r="BW17201" s="62"/>
      <c r="BX17201" s="62"/>
      <c r="BY17201" s="62"/>
      <c r="BZ17201" s="62"/>
      <c r="CA17201" s="62"/>
      <c r="CB17201" s="62"/>
      <c r="CC17201" s="62"/>
      <c r="CD17201" s="62"/>
      <c r="CE17201" s="62"/>
      <c r="CF17201" s="62"/>
      <c r="CL17201" s="56" t="s">
        <v>12046</v>
      </c>
      <c r="CM17201" s="56" t="s">
        <v>216</v>
      </c>
      <c r="CN17201" s="56" t="s">
        <v>216</v>
      </c>
      <c r="CO17201" s="52"/>
      <c r="CP17201" s="52"/>
      <c r="CQ17201" s="52"/>
      <c r="CR17201" s="52"/>
      <c r="CS17201" s="52"/>
      <c r="CT17201" s="52"/>
      <c r="CU17201" s="33"/>
      <c r="CV17201" s="33"/>
    </row>
    <row r="17202" spans="74:100">
      <c r="BV17202" s="62"/>
      <c r="BW17202" s="62"/>
      <c r="BX17202" s="62"/>
      <c r="BY17202" s="62"/>
      <c r="BZ17202" s="62"/>
      <c r="CA17202" s="62"/>
      <c r="CB17202" s="62"/>
      <c r="CC17202" s="62"/>
      <c r="CD17202" s="62"/>
      <c r="CE17202" s="62"/>
      <c r="CF17202" s="62"/>
      <c r="CL17202" s="56" t="s">
        <v>3731</v>
      </c>
      <c r="CM17202" s="56" t="s">
        <v>217</v>
      </c>
      <c r="CN17202" s="56" t="s">
        <v>217</v>
      </c>
      <c r="CO17202" s="52"/>
      <c r="CP17202" s="52"/>
      <c r="CQ17202" s="52"/>
      <c r="CR17202" s="52"/>
      <c r="CS17202" s="52"/>
      <c r="CT17202" s="52"/>
      <c r="CU17202" s="33"/>
      <c r="CV17202" s="33"/>
    </row>
    <row r="17203" spans="74:100">
      <c r="BV17203" s="62"/>
      <c r="BW17203" s="62"/>
      <c r="BX17203" s="62"/>
      <c r="BY17203" s="62"/>
      <c r="BZ17203" s="62"/>
      <c r="CA17203" s="62"/>
      <c r="CB17203" s="62"/>
      <c r="CC17203" s="62"/>
      <c r="CD17203" s="62"/>
      <c r="CE17203" s="62"/>
      <c r="CF17203" s="62"/>
      <c r="CL17203" s="56" t="s">
        <v>8495</v>
      </c>
      <c r="CM17203" s="56" t="s">
        <v>217</v>
      </c>
      <c r="CN17203" s="56" t="s">
        <v>217</v>
      </c>
      <c r="CO17203" s="52"/>
      <c r="CP17203" s="52"/>
      <c r="CQ17203" s="52"/>
      <c r="CR17203" s="52"/>
      <c r="CS17203" s="52"/>
      <c r="CT17203" s="52"/>
      <c r="CU17203" s="33"/>
      <c r="CV17203" s="33"/>
    </row>
    <row r="17204" spans="74:100">
      <c r="BV17204" s="62"/>
      <c r="BW17204" s="62"/>
      <c r="BX17204" s="62"/>
      <c r="BY17204" s="62"/>
      <c r="BZ17204" s="62"/>
      <c r="CA17204" s="62"/>
      <c r="CB17204" s="62"/>
      <c r="CC17204" s="62"/>
      <c r="CD17204" s="62"/>
      <c r="CE17204" s="62"/>
      <c r="CF17204" s="62"/>
      <c r="CL17204" s="35" t="s">
        <v>29250</v>
      </c>
      <c r="CM17204" s="35" t="s">
        <v>217</v>
      </c>
      <c r="CN17204" s="35" t="s">
        <v>217</v>
      </c>
      <c r="CO17204" s="52"/>
      <c r="CP17204" s="52"/>
      <c r="CQ17204" s="52"/>
      <c r="CR17204" s="52"/>
      <c r="CS17204" s="52"/>
      <c r="CT17204" s="52"/>
      <c r="CU17204" s="33"/>
      <c r="CV17204" s="33"/>
    </row>
    <row r="17205" spans="74:100">
      <c r="BV17205" s="62"/>
      <c r="BW17205" s="62"/>
      <c r="BX17205" s="62"/>
      <c r="BY17205" s="62"/>
      <c r="BZ17205" s="62"/>
      <c r="CA17205" s="62"/>
      <c r="CB17205" s="62"/>
      <c r="CC17205" s="62"/>
      <c r="CD17205" s="62"/>
      <c r="CE17205" s="62"/>
      <c r="CF17205" s="62"/>
      <c r="CL17205" s="35" t="s">
        <v>9095</v>
      </c>
      <c r="CM17205" s="35" t="s">
        <v>217</v>
      </c>
      <c r="CN17205" s="35" t="s">
        <v>217</v>
      </c>
      <c r="CO17205" s="52"/>
      <c r="CP17205" s="52"/>
      <c r="CQ17205" s="52"/>
      <c r="CR17205" s="52"/>
      <c r="CS17205" s="52"/>
      <c r="CT17205" s="52"/>
      <c r="CU17205" s="33"/>
      <c r="CV17205" s="33"/>
    </row>
    <row r="17206" spans="74:100">
      <c r="BV17206" s="62"/>
      <c r="BW17206" s="62"/>
      <c r="BX17206" s="62"/>
      <c r="BY17206" s="62"/>
      <c r="BZ17206" s="62"/>
      <c r="CA17206" s="62"/>
      <c r="CB17206" s="62"/>
      <c r="CC17206" s="62"/>
      <c r="CD17206" s="62"/>
      <c r="CE17206" s="62"/>
      <c r="CF17206" s="62"/>
      <c r="CL17206" s="56" t="s">
        <v>9099</v>
      </c>
      <c r="CM17206" s="56" t="s">
        <v>216</v>
      </c>
      <c r="CN17206" s="56" t="s">
        <v>216</v>
      </c>
      <c r="CO17206" s="52"/>
      <c r="CP17206" s="52"/>
      <c r="CQ17206" s="52"/>
      <c r="CR17206" s="52"/>
      <c r="CS17206" s="52"/>
      <c r="CT17206" s="52"/>
      <c r="CU17206" s="33"/>
      <c r="CV17206" s="33"/>
    </row>
    <row r="17207" spans="74:100">
      <c r="BV17207" s="62"/>
      <c r="BW17207" s="62"/>
      <c r="BX17207" s="62"/>
      <c r="BY17207" s="62"/>
      <c r="BZ17207" s="62"/>
      <c r="CA17207" s="62"/>
      <c r="CB17207" s="62"/>
      <c r="CC17207" s="62"/>
      <c r="CD17207" s="62"/>
      <c r="CE17207" s="62"/>
      <c r="CF17207" s="62"/>
      <c r="CL17207" s="35" t="s">
        <v>29251</v>
      </c>
      <c r="CM17207" s="35" t="s">
        <v>217</v>
      </c>
      <c r="CN17207" s="35" t="s">
        <v>217</v>
      </c>
      <c r="CO17207" s="52"/>
      <c r="CP17207" s="52"/>
      <c r="CQ17207" s="52"/>
      <c r="CR17207" s="52"/>
      <c r="CS17207" s="52"/>
      <c r="CT17207" s="52"/>
      <c r="CU17207" s="33"/>
      <c r="CV17207" s="33"/>
    </row>
    <row r="17208" spans="74:100">
      <c r="BV17208" s="62"/>
      <c r="BW17208" s="62"/>
      <c r="BX17208" s="62"/>
      <c r="BY17208" s="62"/>
      <c r="BZ17208" s="62"/>
      <c r="CA17208" s="62"/>
      <c r="CB17208" s="62"/>
      <c r="CC17208" s="62"/>
      <c r="CD17208" s="62"/>
      <c r="CE17208" s="62"/>
      <c r="CF17208" s="62"/>
      <c r="CL17208" s="56" t="s">
        <v>9108</v>
      </c>
      <c r="CM17208" s="56" t="s">
        <v>217</v>
      </c>
      <c r="CN17208" s="56" t="s">
        <v>217</v>
      </c>
      <c r="CO17208" s="52"/>
      <c r="CP17208" s="52"/>
      <c r="CQ17208" s="52"/>
      <c r="CR17208" s="52"/>
      <c r="CS17208" s="52"/>
      <c r="CT17208" s="52"/>
      <c r="CU17208" s="33"/>
      <c r="CV17208" s="33"/>
    </row>
    <row r="17209" spans="74:100">
      <c r="BV17209" s="62"/>
      <c r="BW17209" s="62"/>
      <c r="BX17209" s="62"/>
      <c r="BY17209" s="62"/>
      <c r="BZ17209" s="62"/>
      <c r="CA17209" s="62"/>
      <c r="CB17209" s="62"/>
      <c r="CC17209" s="62"/>
      <c r="CD17209" s="62"/>
      <c r="CE17209" s="62"/>
      <c r="CF17209" s="62"/>
      <c r="CL17209" s="56" t="s">
        <v>9125</v>
      </c>
      <c r="CM17209" s="56" t="s">
        <v>216</v>
      </c>
      <c r="CN17209" s="56" t="s">
        <v>216</v>
      </c>
      <c r="CO17209" s="52"/>
      <c r="CP17209" s="52"/>
      <c r="CQ17209" s="52"/>
      <c r="CR17209" s="52"/>
      <c r="CS17209" s="52"/>
      <c r="CT17209" s="52"/>
      <c r="CU17209" s="33"/>
      <c r="CV17209" s="33"/>
    </row>
    <row r="17210" spans="74:100">
      <c r="BV17210" s="62"/>
      <c r="BW17210" s="62"/>
      <c r="BX17210" s="62"/>
      <c r="BY17210" s="62"/>
      <c r="BZ17210" s="62"/>
      <c r="CA17210" s="62"/>
      <c r="CB17210" s="62"/>
      <c r="CC17210" s="62"/>
      <c r="CD17210" s="62"/>
      <c r="CE17210" s="62"/>
      <c r="CF17210" s="62"/>
      <c r="CL17210" s="56" t="s">
        <v>9132</v>
      </c>
      <c r="CM17210" s="56" t="s">
        <v>216</v>
      </c>
      <c r="CN17210" s="56" t="s">
        <v>216</v>
      </c>
      <c r="CO17210" s="52"/>
      <c r="CP17210" s="52"/>
      <c r="CQ17210" s="52"/>
      <c r="CR17210" s="52"/>
      <c r="CS17210" s="52"/>
      <c r="CT17210" s="52"/>
      <c r="CU17210" s="33"/>
      <c r="CV17210" s="33"/>
    </row>
    <row r="17211" spans="74:100">
      <c r="BV17211" s="62"/>
      <c r="BW17211" s="62"/>
      <c r="BX17211" s="62"/>
      <c r="BY17211" s="62"/>
      <c r="BZ17211" s="62"/>
      <c r="CA17211" s="62"/>
      <c r="CB17211" s="62"/>
      <c r="CC17211" s="62"/>
      <c r="CD17211" s="62"/>
      <c r="CE17211" s="62"/>
      <c r="CF17211" s="62"/>
      <c r="CL17211" s="56" t="s">
        <v>8498</v>
      </c>
      <c r="CM17211" s="56" t="s">
        <v>216</v>
      </c>
      <c r="CN17211" s="56" t="s">
        <v>216</v>
      </c>
      <c r="CO17211" s="52"/>
      <c r="CP17211" s="52"/>
      <c r="CQ17211" s="52"/>
      <c r="CR17211" s="52"/>
      <c r="CS17211" s="52"/>
      <c r="CT17211" s="52"/>
      <c r="CU17211" s="33"/>
      <c r="CV17211" s="33"/>
    </row>
    <row r="17212" spans="74:100">
      <c r="BV17212" s="62"/>
      <c r="BW17212" s="62"/>
      <c r="BX17212" s="62"/>
      <c r="BY17212" s="62"/>
      <c r="BZ17212" s="62"/>
      <c r="CA17212" s="62"/>
      <c r="CB17212" s="62"/>
      <c r="CC17212" s="62"/>
      <c r="CD17212" s="62"/>
      <c r="CE17212" s="62"/>
      <c r="CF17212" s="62"/>
      <c r="CL17212" s="56" t="s">
        <v>8499</v>
      </c>
      <c r="CM17212" s="56" t="s">
        <v>216</v>
      </c>
      <c r="CN17212" s="56" t="s">
        <v>216</v>
      </c>
      <c r="CO17212" s="52"/>
      <c r="CP17212" s="52"/>
      <c r="CQ17212" s="52"/>
      <c r="CR17212" s="52"/>
      <c r="CS17212" s="52"/>
      <c r="CT17212" s="52"/>
      <c r="CU17212" s="33"/>
      <c r="CV17212" s="33"/>
    </row>
    <row r="17213" spans="74:100">
      <c r="BV17213" s="62"/>
      <c r="BW17213" s="62"/>
      <c r="BX17213" s="62"/>
      <c r="BY17213" s="62"/>
      <c r="BZ17213" s="62"/>
      <c r="CA17213" s="62"/>
      <c r="CB17213" s="62"/>
      <c r="CC17213" s="62"/>
      <c r="CD17213" s="62"/>
      <c r="CE17213" s="62"/>
      <c r="CF17213" s="62"/>
      <c r="CL17213" s="35" t="s">
        <v>15910</v>
      </c>
      <c r="CM17213" s="35" t="s">
        <v>217</v>
      </c>
      <c r="CN17213" s="35" t="s">
        <v>217</v>
      </c>
      <c r="CO17213" s="52"/>
      <c r="CP17213" s="52"/>
      <c r="CQ17213" s="52"/>
      <c r="CR17213" s="52"/>
      <c r="CS17213" s="52"/>
      <c r="CT17213" s="52"/>
      <c r="CU17213" s="33"/>
      <c r="CV17213" s="33"/>
    </row>
    <row r="17214" spans="74:100">
      <c r="BV17214" s="62"/>
      <c r="BW17214" s="62"/>
      <c r="BX17214" s="62"/>
      <c r="BY17214" s="62"/>
      <c r="BZ17214" s="62"/>
      <c r="CA17214" s="62"/>
      <c r="CB17214" s="62"/>
      <c r="CC17214" s="62"/>
      <c r="CD17214" s="62"/>
      <c r="CE17214" s="62"/>
      <c r="CF17214" s="62"/>
      <c r="CL17214" s="56" t="s">
        <v>9119</v>
      </c>
      <c r="CM17214" s="56" t="s">
        <v>213</v>
      </c>
      <c r="CN17214" s="56" t="s">
        <v>213</v>
      </c>
      <c r="CO17214" s="52"/>
      <c r="CP17214" s="52"/>
      <c r="CQ17214" s="52"/>
      <c r="CR17214" s="52"/>
      <c r="CS17214" s="52"/>
      <c r="CT17214" s="52"/>
      <c r="CU17214" s="33"/>
      <c r="CV17214" s="33"/>
    </row>
    <row r="17215" spans="74:100">
      <c r="BV17215" s="62"/>
      <c r="BW17215" s="62"/>
      <c r="BX17215" s="62"/>
      <c r="BY17215" s="62"/>
      <c r="BZ17215" s="62"/>
      <c r="CA17215" s="62"/>
      <c r="CB17215" s="62"/>
      <c r="CC17215" s="62"/>
      <c r="CD17215" s="62"/>
      <c r="CE17215" s="62"/>
      <c r="CF17215" s="62"/>
      <c r="CL17215" s="56" t="s">
        <v>8500</v>
      </c>
      <c r="CM17215" s="56" t="s">
        <v>216</v>
      </c>
      <c r="CN17215" s="56" t="s">
        <v>216</v>
      </c>
      <c r="CO17215" s="52"/>
      <c r="CP17215" s="52"/>
      <c r="CQ17215" s="52"/>
      <c r="CR17215" s="52"/>
      <c r="CS17215" s="52"/>
      <c r="CT17215" s="52"/>
      <c r="CU17215" s="33"/>
      <c r="CV17215" s="33"/>
    </row>
    <row r="17216" spans="74:100">
      <c r="BV17216" s="62"/>
      <c r="BW17216" s="62"/>
      <c r="BX17216" s="62"/>
      <c r="BY17216" s="62"/>
      <c r="BZ17216" s="62"/>
      <c r="CA17216" s="62"/>
      <c r="CB17216" s="62"/>
      <c r="CC17216" s="62"/>
      <c r="CD17216" s="62"/>
      <c r="CE17216" s="62"/>
      <c r="CF17216" s="62"/>
      <c r="CL17216" s="56" t="s">
        <v>8501</v>
      </c>
      <c r="CM17216" s="56" t="s">
        <v>216</v>
      </c>
      <c r="CN17216" s="56" t="s">
        <v>216</v>
      </c>
      <c r="CO17216" s="52"/>
      <c r="CP17216" s="52"/>
      <c r="CQ17216" s="52"/>
      <c r="CR17216" s="52"/>
      <c r="CS17216" s="52"/>
      <c r="CT17216" s="52"/>
      <c r="CU17216" s="33"/>
      <c r="CV17216" s="33"/>
    </row>
    <row r="17217" spans="74:100">
      <c r="BV17217" s="62"/>
      <c r="BW17217" s="62"/>
      <c r="BX17217" s="62"/>
      <c r="BY17217" s="62"/>
      <c r="BZ17217" s="62"/>
      <c r="CA17217" s="62"/>
      <c r="CB17217" s="62"/>
      <c r="CC17217" s="62"/>
      <c r="CD17217" s="62"/>
      <c r="CE17217" s="62"/>
      <c r="CF17217" s="62"/>
      <c r="CL17217" s="56" t="s">
        <v>8502</v>
      </c>
      <c r="CM17217" s="56" t="s">
        <v>216</v>
      </c>
      <c r="CN17217" s="56" t="s">
        <v>216</v>
      </c>
      <c r="CO17217" s="52"/>
      <c r="CP17217" s="52"/>
      <c r="CQ17217" s="52"/>
      <c r="CR17217" s="52"/>
      <c r="CS17217" s="52"/>
      <c r="CT17217" s="52"/>
      <c r="CU17217" s="33"/>
      <c r="CV17217" s="33"/>
    </row>
    <row r="17218" spans="74:100">
      <c r="BV17218" s="62"/>
      <c r="BW17218" s="62"/>
      <c r="BX17218" s="62"/>
      <c r="BY17218" s="62"/>
      <c r="BZ17218" s="62"/>
      <c r="CA17218" s="62"/>
      <c r="CB17218" s="62"/>
      <c r="CC17218" s="62"/>
      <c r="CD17218" s="62"/>
      <c r="CE17218" s="62"/>
      <c r="CF17218" s="62"/>
      <c r="CL17218" s="35" t="s">
        <v>8503</v>
      </c>
      <c r="CM17218" s="35" t="s">
        <v>217</v>
      </c>
      <c r="CN17218" s="35" t="s">
        <v>217</v>
      </c>
      <c r="CO17218" s="52"/>
      <c r="CP17218" s="52"/>
      <c r="CQ17218" s="52"/>
      <c r="CR17218" s="52"/>
      <c r="CS17218" s="52"/>
      <c r="CT17218" s="52"/>
      <c r="CU17218" s="33"/>
      <c r="CV17218" s="33"/>
    </row>
    <row r="17219" spans="74:100">
      <c r="BV17219" s="62"/>
      <c r="BW17219" s="62"/>
      <c r="BX17219" s="62"/>
      <c r="BY17219" s="62"/>
      <c r="BZ17219" s="62"/>
      <c r="CA17219" s="62"/>
      <c r="CB17219" s="62"/>
      <c r="CC17219" s="62"/>
      <c r="CD17219" s="62"/>
      <c r="CE17219" s="62"/>
      <c r="CF17219" s="62"/>
      <c r="CL17219" s="56" t="s">
        <v>8504</v>
      </c>
      <c r="CM17219" s="56" t="s">
        <v>216</v>
      </c>
      <c r="CN17219" s="56" t="s">
        <v>216</v>
      </c>
      <c r="CO17219" s="52"/>
      <c r="CP17219" s="52"/>
      <c r="CQ17219" s="52"/>
      <c r="CR17219" s="52"/>
      <c r="CS17219" s="52"/>
      <c r="CT17219" s="52"/>
      <c r="CU17219" s="33"/>
      <c r="CV17219" s="33"/>
    </row>
    <row r="17220" spans="74:100">
      <c r="BV17220" s="62"/>
      <c r="BW17220" s="62"/>
      <c r="BX17220" s="62"/>
      <c r="BY17220" s="62"/>
      <c r="BZ17220" s="62"/>
      <c r="CA17220" s="62"/>
      <c r="CB17220" s="62"/>
      <c r="CC17220" s="62"/>
      <c r="CD17220" s="62"/>
      <c r="CE17220" s="62"/>
      <c r="CF17220" s="62"/>
      <c r="CL17220" s="56" t="s">
        <v>8505</v>
      </c>
      <c r="CM17220" s="56" t="s">
        <v>216</v>
      </c>
      <c r="CN17220" s="56" t="s">
        <v>216</v>
      </c>
      <c r="CO17220" s="52"/>
      <c r="CP17220" s="52"/>
      <c r="CQ17220" s="52"/>
      <c r="CR17220" s="52"/>
      <c r="CS17220" s="52"/>
      <c r="CT17220" s="52"/>
      <c r="CU17220" s="33"/>
      <c r="CV17220" s="33"/>
    </row>
    <row r="17221" spans="74:100">
      <c r="BV17221" s="62"/>
      <c r="BW17221" s="62"/>
      <c r="BX17221" s="62"/>
      <c r="BY17221" s="62"/>
      <c r="BZ17221" s="62"/>
      <c r="CA17221" s="62"/>
      <c r="CB17221" s="62"/>
      <c r="CC17221" s="62"/>
      <c r="CD17221" s="62"/>
      <c r="CE17221" s="62"/>
      <c r="CF17221" s="62"/>
      <c r="CL17221" s="56" t="s">
        <v>8506</v>
      </c>
      <c r="CM17221" s="56" t="s">
        <v>216</v>
      </c>
      <c r="CN17221" s="56" t="s">
        <v>216</v>
      </c>
      <c r="CO17221" s="52"/>
      <c r="CP17221" s="52"/>
      <c r="CQ17221" s="52"/>
      <c r="CR17221" s="52"/>
      <c r="CS17221" s="52"/>
      <c r="CT17221" s="52"/>
      <c r="CU17221" s="33"/>
      <c r="CV17221" s="33"/>
    </row>
    <row r="17222" spans="74:100">
      <c r="BV17222" s="62"/>
      <c r="BW17222" s="62"/>
      <c r="BX17222" s="62"/>
      <c r="BY17222" s="62"/>
      <c r="BZ17222" s="62"/>
      <c r="CA17222" s="62"/>
      <c r="CB17222" s="62"/>
      <c r="CC17222" s="62"/>
      <c r="CD17222" s="62"/>
      <c r="CE17222" s="62"/>
      <c r="CF17222" s="62"/>
      <c r="CL17222" s="56" t="s">
        <v>9113</v>
      </c>
      <c r="CM17222" s="56" t="s">
        <v>216</v>
      </c>
      <c r="CN17222" s="56" t="s">
        <v>216</v>
      </c>
      <c r="CO17222" s="52"/>
      <c r="CP17222" s="52"/>
      <c r="CQ17222" s="52"/>
      <c r="CR17222" s="52"/>
      <c r="CS17222" s="52"/>
      <c r="CT17222" s="52"/>
      <c r="CU17222" s="33"/>
      <c r="CV17222" s="33"/>
    </row>
    <row r="17223" spans="74:100">
      <c r="BV17223" s="62"/>
      <c r="BW17223" s="62"/>
      <c r="BX17223" s="62"/>
      <c r="BY17223" s="62"/>
      <c r="BZ17223" s="62"/>
      <c r="CA17223" s="62"/>
      <c r="CB17223" s="62"/>
      <c r="CC17223" s="62"/>
      <c r="CD17223" s="62"/>
      <c r="CE17223" s="62"/>
      <c r="CF17223" s="62"/>
      <c r="CL17223" s="35" t="s">
        <v>9123</v>
      </c>
      <c r="CM17223" s="35" t="s">
        <v>217</v>
      </c>
      <c r="CN17223" s="35" t="s">
        <v>217</v>
      </c>
      <c r="CO17223" s="52"/>
      <c r="CP17223" s="52"/>
      <c r="CQ17223" s="52"/>
      <c r="CR17223" s="52"/>
      <c r="CS17223" s="52"/>
      <c r="CT17223" s="52"/>
      <c r="CU17223" s="33"/>
      <c r="CV17223" s="33"/>
    </row>
    <row r="17224" spans="74:100">
      <c r="BV17224" s="62"/>
      <c r="BW17224" s="62"/>
      <c r="BX17224" s="62"/>
      <c r="BY17224" s="62"/>
      <c r="BZ17224" s="62"/>
      <c r="CA17224" s="62"/>
      <c r="CB17224" s="62"/>
      <c r="CC17224" s="62"/>
      <c r="CD17224" s="62"/>
      <c r="CE17224" s="62"/>
      <c r="CF17224" s="62"/>
      <c r="CL17224" s="56" t="s">
        <v>9114</v>
      </c>
      <c r="CM17224" s="56" t="s">
        <v>216</v>
      </c>
      <c r="CN17224" s="56" t="s">
        <v>216</v>
      </c>
      <c r="CO17224" s="52"/>
      <c r="CP17224" s="52"/>
      <c r="CQ17224" s="52"/>
      <c r="CR17224" s="52"/>
      <c r="CS17224" s="52"/>
      <c r="CT17224" s="52"/>
      <c r="CU17224" s="33"/>
      <c r="CV17224" s="33"/>
    </row>
    <row r="17225" spans="74:100">
      <c r="BV17225" s="62"/>
      <c r="BW17225" s="62"/>
      <c r="BX17225" s="62"/>
      <c r="BY17225" s="62"/>
      <c r="BZ17225" s="62"/>
      <c r="CA17225" s="62"/>
      <c r="CB17225" s="62"/>
      <c r="CC17225" s="62"/>
      <c r="CD17225" s="62"/>
      <c r="CE17225" s="62"/>
      <c r="CF17225" s="62"/>
      <c r="CL17225" s="56" t="s">
        <v>9115</v>
      </c>
      <c r="CM17225" s="56" t="s">
        <v>216</v>
      </c>
      <c r="CN17225" s="56" t="s">
        <v>216</v>
      </c>
      <c r="CO17225" s="52"/>
      <c r="CP17225" s="52"/>
      <c r="CQ17225" s="52"/>
      <c r="CR17225" s="52"/>
      <c r="CS17225" s="52"/>
      <c r="CT17225" s="52"/>
      <c r="CU17225" s="33"/>
      <c r="CV17225" s="33"/>
    </row>
    <row r="17226" spans="74:100">
      <c r="BV17226" s="62"/>
      <c r="BW17226" s="62"/>
      <c r="BX17226" s="62"/>
      <c r="BY17226" s="62"/>
      <c r="BZ17226" s="62"/>
      <c r="CA17226" s="62"/>
      <c r="CB17226" s="62"/>
      <c r="CC17226" s="62"/>
      <c r="CD17226" s="62"/>
      <c r="CE17226" s="62"/>
      <c r="CF17226" s="62"/>
      <c r="CL17226" s="56" t="s">
        <v>9126</v>
      </c>
      <c r="CM17226" s="56" t="s">
        <v>216</v>
      </c>
      <c r="CN17226" s="56" t="s">
        <v>216</v>
      </c>
      <c r="CO17226" s="52"/>
      <c r="CP17226" s="52"/>
      <c r="CQ17226" s="52"/>
      <c r="CR17226" s="52"/>
      <c r="CS17226" s="52"/>
      <c r="CT17226" s="52"/>
      <c r="CU17226" s="33"/>
      <c r="CV17226" s="33"/>
    </row>
    <row r="17227" spans="74:100">
      <c r="BV17227" s="62"/>
      <c r="BW17227" s="62"/>
      <c r="BX17227" s="62"/>
      <c r="BY17227" s="62"/>
      <c r="BZ17227" s="62"/>
      <c r="CA17227" s="62"/>
      <c r="CB17227" s="62"/>
      <c r="CC17227" s="62"/>
      <c r="CD17227" s="62"/>
      <c r="CE17227" s="62"/>
      <c r="CF17227" s="62"/>
      <c r="CL17227" s="35" t="s">
        <v>29252</v>
      </c>
      <c r="CM17227" s="35" t="s">
        <v>217</v>
      </c>
      <c r="CN17227" s="35" t="s">
        <v>217</v>
      </c>
      <c r="CO17227" s="52"/>
      <c r="CP17227" s="52"/>
      <c r="CQ17227" s="52"/>
      <c r="CR17227" s="52"/>
      <c r="CS17227" s="52"/>
      <c r="CT17227" s="52"/>
      <c r="CU17227" s="33"/>
      <c r="CV17227" s="33"/>
    </row>
    <row r="17228" spans="74:100">
      <c r="BV17228" s="62"/>
      <c r="BW17228" s="62"/>
      <c r="BX17228" s="62"/>
      <c r="BY17228" s="62"/>
      <c r="BZ17228" s="62"/>
      <c r="CA17228" s="62"/>
      <c r="CB17228" s="62"/>
      <c r="CC17228" s="62"/>
      <c r="CD17228" s="62"/>
      <c r="CE17228" s="62"/>
      <c r="CF17228" s="62"/>
      <c r="CL17228" s="56" t="s">
        <v>9133</v>
      </c>
      <c r="CM17228" s="56" t="s">
        <v>216</v>
      </c>
      <c r="CN17228" s="56" t="s">
        <v>216</v>
      </c>
      <c r="CO17228" s="52"/>
      <c r="CP17228" s="52"/>
      <c r="CQ17228" s="52"/>
      <c r="CR17228" s="52"/>
      <c r="CS17228" s="52"/>
      <c r="CT17228" s="52"/>
      <c r="CU17228" s="33"/>
      <c r="CV17228" s="33"/>
    </row>
    <row r="17229" spans="74:100">
      <c r="BV17229" s="62"/>
      <c r="BW17229" s="62"/>
      <c r="BX17229" s="62"/>
      <c r="BY17229" s="62"/>
      <c r="BZ17229" s="62"/>
      <c r="CA17229" s="62"/>
      <c r="CB17229" s="62"/>
      <c r="CC17229" s="62"/>
      <c r="CD17229" s="62"/>
      <c r="CE17229" s="62"/>
      <c r="CF17229" s="62"/>
      <c r="CL17229" s="56" t="s">
        <v>8663</v>
      </c>
      <c r="CM17229" s="56" t="s">
        <v>213</v>
      </c>
      <c r="CN17229" s="56" t="s">
        <v>213</v>
      </c>
      <c r="CO17229" s="52"/>
      <c r="CP17229" s="52"/>
      <c r="CQ17229" s="52"/>
      <c r="CR17229" s="52"/>
      <c r="CS17229" s="52"/>
      <c r="CT17229" s="52"/>
      <c r="CU17229" s="33"/>
      <c r="CV17229" s="33"/>
    </row>
    <row r="17230" spans="74:100">
      <c r="BV17230" s="62"/>
      <c r="BW17230" s="62"/>
      <c r="BX17230" s="62"/>
      <c r="BY17230" s="62"/>
      <c r="BZ17230" s="62"/>
      <c r="CA17230" s="62"/>
      <c r="CB17230" s="62"/>
      <c r="CC17230" s="62"/>
      <c r="CD17230" s="62"/>
      <c r="CE17230" s="62"/>
      <c r="CF17230" s="62"/>
      <c r="CL17230" s="56" t="s">
        <v>8738</v>
      </c>
      <c r="CM17230" s="56" t="s">
        <v>216</v>
      </c>
      <c r="CN17230" s="56" t="s">
        <v>216</v>
      </c>
      <c r="CO17230" s="52"/>
      <c r="CP17230" s="52"/>
      <c r="CQ17230" s="52"/>
      <c r="CR17230" s="52"/>
      <c r="CS17230" s="52"/>
      <c r="CT17230" s="52"/>
      <c r="CU17230" s="33"/>
      <c r="CV17230" s="33"/>
    </row>
    <row r="17231" spans="74:100">
      <c r="BV17231" s="62"/>
      <c r="BW17231" s="62"/>
      <c r="BX17231" s="62"/>
      <c r="BY17231" s="62"/>
      <c r="BZ17231" s="62"/>
      <c r="CA17231" s="62"/>
      <c r="CB17231" s="62"/>
      <c r="CC17231" s="62"/>
      <c r="CD17231" s="62"/>
      <c r="CE17231" s="62"/>
      <c r="CF17231" s="62"/>
      <c r="CL17231" s="35" t="s">
        <v>8740</v>
      </c>
      <c r="CM17231" s="35" t="s">
        <v>217</v>
      </c>
      <c r="CN17231" s="35" t="s">
        <v>217</v>
      </c>
      <c r="CO17231" s="52"/>
      <c r="CP17231" s="52"/>
      <c r="CQ17231" s="52"/>
      <c r="CR17231" s="52"/>
      <c r="CS17231" s="52"/>
      <c r="CT17231" s="52"/>
      <c r="CU17231" s="33"/>
      <c r="CV17231" s="33"/>
    </row>
    <row r="17232" spans="74:100">
      <c r="BV17232" s="62"/>
      <c r="BW17232" s="62"/>
      <c r="BX17232" s="62"/>
      <c r="BY17232" s="62"/>
      <c r="BZ17232" s="62"/>
      <c r="CA17232" s="62"/>
      <c r="CB17232" s="62"/>
      <c r="CC17232" s="62"/>
      <c r="CD17232" s="62"/>
      <c r="CE17232" s="62"/>
      <c r="CF17232" s="62"/>
      <c r="CL17232" s="56" t="s">
        <v>8507</v>
      </c>
      <c r="CM17232" s="56" t="s">
        <v>216</v>
      </c>
      <c r="CN17232" s="56" t="s">
        <v>216</v>
      </c>
      <c r="CO17232" s="52"/>
      <c r="CP17232" s="52"/>
      <c r="CQ17232" s="52"/>
      <c r="CR17232" s="52"/>
      <c r="CS17232" s="52"/>
      <c r="CT17232" s="52"/>
      <c r="CU17232" s="33"/>
      <c r="CV17232" s="33"/>
    </row>
    <row r="17233" spans="74:100">
      <c r="BV17233" s="62"/>
      <c r="BW17233" s="62"/>
      <c r="BX17233" s="62"/>
      <c r="BY17233" s="62"/>
      <c r="BZ17233" s="62"/>
      <c r="CA17233" s="62"/>
      <c r="CB17233" s="62"/>
      <c r="CC17233" s="62"/>
      <c r="CD17233" s="62"/>
      <c r="CE17233" s="62"/>
      <c r="CF17233" s="62"/>
      <c r="CL17233" s="56" t="s">
        <v>8508</v>
      </c>
      <c r="CM17233" s="56" t="s">
        <v>216</v>
      </c>
      <c r="CN17233" s="56" t="s">
        <v>216</v>
      </c>
      <c r="CO17233" s="52"/>
      <c r="CP17233" s="52"/>
      <c r="CQ17233" s="52"/>
      <c r="CR17233" s="52"/>
      <c r="CS17233" s="52"/>
      <c r="CT17233" s="52"/>
      <c r="CU17233" s="33"/>
      <c r="CV17233" s="33"/>
    </row>
    <row r="17234" spans="74:100">
      <c r="BV17234" s="62"/>
      <c r="BW17234" s="62"/>
      <c r="BX17234" s="62"/>
      <c r="BY17234" s="62"/>
      <c r="BZ17234" s="62"/>
      <c r="CA17234" s="62"/>
      <c r="CB17234" s="62"/>
      <c r="CC17234" s="62"/>
      <c r="CD17234" s="62"/>
      <c r="CE17234" s="62"/>
      <c r="CF17234" s="62"/>
      <c r="CL17234" s="56" t="s">
        <v>8667</v>
      </c>
      <c r="CM17234" s="56" t="s">
        <v>214</v>
      </c>
      <c r="CN17234" s="56" t="s">
        <v>214</v>
      </c>
      <c r="CO17234" s="52"/>
      <c r="CP17234" s="52"/>
      <c r="CQ17234" s="52"/>
      <c r="CR17234" s="52"/>
      <c r="CS17234" s="52"/>
      <c r="CT17234" s="52"/>
      <c r="CU17234" s="33"/>
      <c r="CV17234" s="33"/>
    </row>
    <row r="17235" spans="74:100">
      <c r="BV17235" s="62"/>
      <c r="BW17235" s="62"/>
      <c r="BX17235" s="62"/>
      <c r="BY17235" s="62"/>
      <c r="BZ17235" s="62"/>
      <c r="CA17235" s="62"/>
      <c r="CB17235" s="62"/>
      <c r="CC17235" s="62"/>
      <c r="CD17235" s="62"/>
      <c r="CE17235" s="62"/>
      <c r="CF17235" s="62"/>
      <c r="CL17235" s="56" t="s">
        <v>8525</v>
      </c>
      <c r="CM17235" s="56" t="s">
        <v>213</v>
      </c>
      <c r="CN17235" s="56" t="s">
        <v>213</v>
      </c>
      <c r="CO17235" s="52"/>
      <c r="CP17235" s="52"/>
      <c r="CQ17235" s="52"/>
      <c r="CR17235" s="52"/>
      <c r="CS17235" s="52"/>
      <c r="CT17235" s="52"/>
      <c r="CU17235" s="33"/>
      <c r="CV17235" s="33"/>
    </row>
    <row r="17236" spans="74:100">
      <c r="BV17236" s="62"/>
      <c r="BW17236" s="62"/>
      <c r="BX17236" s="62"/>
      <c r="BY17236" s="62"/>
      <c r="BZ17236" s="62"/>
      <c r="CA17236" s="62"/>
      <c r="CB17236" s="62"/>
      <c r="CC17236" s="62"/>
      <c r="CD17236" s="62"/>
      <c r="CE17236" s="62"/>
      <c r="CF17236" s="62"/>
      <c r="CL17236" s="56" t="s">
        <v>8716</v>
      </c>
      <c r="CM17236" s="56" t="s">
        <v>217</v>
      </c>
      <c r="CN17236" s="56" t="s">
        <v>217</v>
      </c>
      <c r="CO17236" s="52"/>
      <c r="CP17236" s="52"/>
      <c r="CQ17236" s="52"/>
      <c r="CR17236" s="52"/>
      <c r="CS17236" s="52"/>
      <c r="CT17236" s="52"/>
      <c r="CU17236" s="33"/>
      <c r="CV17236" s="33"/>
    </row>
    <row r="17237" spans="74:100">
      <c r="BV17237" s="62"/>
      <c r="BW17237" s="62"/>
      <c r="BX17237" s="62"/>
      <c r="BY17237" s="62"/>
      <c r="BZ17237" s="62"/>
      <c r="CA17237" s="62"/>
      <c r="CB17237" s="62"/>
      <c r="CC17237" s="62"/>
      <c r="CD17237" s="62"/>
      <c r="CE17237" s="62"/>
      <c r="CF17237" s="62"/>
      <c r="CL17237" s="56" t="s">
        <v>25325</v>
      </c>
      <c r="CM17237" s="56" t="s">
        <v>217</v>
      </c>
      <c r="CN17237" s="56" t="s">
        <v>217</v>
      </c>
      <c r="CO17237" s="52"/>
      <c r="CP17237" s="52"/>
      <c r="CQ17237" s="52"/>
      <c r="CR17237" s="52"/>
      <c r="CS17237" s="52"/>
      <c r="CT17237" s="52"/>
      <c r="CU17237" s="33"/>
      <c r="CV17237" s="33"/>
    </row>
    <row r="17238" spans="74:100">
      <c r="BV17238" s="62"/>
      <c r="BW17238" s="62"/>
      <c r="BX17238" s="62"/>
      <c r="BY17238" s="62"/>
      <c r="BZ17238" s="62"/>
      <c r="CA17238" s="62"/>
      <c r="CB17238" s="62"/>
      <c r="CC17238" s="62"/>
      <c r="CD17238" s="62"/>
      <c r="CE17238" s="62"/>
      <c r="CF17238" s="62"/>
      <c r="CL17238" s="56" t="s">
        <v>25326</v>
      </c>
      <c r="CM17238" s="56" t="s">
        <v>217</v>
      </c>
      <c r="CN17238" s="56" t="s">
        <v>217</v>
      </c>
      <c r="CO17238" s="52"/>
      <c r="CP17238" s="52"/>
      <c r="CQ17238" s="52"/>
      <c r="CR17238" s="52"/>
      <c r="CS17238" s="52"/>
      <c r="CT17238" s="52"/>
      <c r="CU17238" s="33"/>
      <c r="CV17238" s="33"/>
    </row>
    <row r="17239" spans="74:100">
      <c r="BV17239" s="62"/>
      <c r="BW17239" s="62"/>
      <c r="BX17239" s="62"/>
      <c r="BY17239" s="62"/>
      <c r="BZ17239" s="62"/>
      <c r="CA17239" s="62"/>
      <c r="CB17239" s="62"/>
      <c r="CC17239" s="62"/>
      <c r="CD17239" s="62"/>
      <c r="CE17239" s="62"/>
      <c r="CF17239" s="62"/>
      <c r="CL17239" s="56" t="s">
        <v>25327</v>
      </c>
      <c r="CM17239" s="56" t="s">
        <v>217</v>
      </c>
      <c r="CN17239" s="56" t="s">
        <v>217</v>
      </c>
      <c r="CO17239" s="52"/>
      <c r="CP17239" s="52"/>
      <c r="CQ17239" s="52"/>
      <c r="CR17239" s="52"/>
      <c r="CS17239" s="52"/>
      <c r="CT17239" s="52"/>
      <c r="CU17239" s="33"/>
      <c r="CV17239" s="33"/>
    </row>
    <row r="17240" spans="74:100">
      <c r="BV17240" s="62"/>
      <c r="BW17240" s="62"/>
      <c r="BX17240" s="62"/>
      <c r="BY17240" s="62"/>
      <c r="BZ17240" s="62"/>
      <c r="CA17240" s="62"/>
      <c r="CB17240" s="62"/>
      <c r="CC17240" s="62"/>
      <c r="CD17240" s="62"/>
      <c r="CE17240" s="62"/>
      <c r="CF17240" s="62"/>
      <c r="CL17240" s="56" t="s">
        <v>8568</v>
      </c>
      <c r="CM17240" s="56" t="s">
        <v>214</v>
      </c>
      <c r="CN17240" s="56" t="s">
        <v>214</v>
      </c>
      <c r="CO17240" s="52"/>
      <c r="CP17240" s="52"/>
      <c r="CQ17240" s="52"/>
      <c r="CR17240" s="52"/>
      <c r="CS17240" s="52"/>
      <c r="CT17240" s="52"/>
      <c r="CU17240" s="33"/>
      <c r="CV17240" s="33"/>
    </row>
    <row r="17241" spans="74:100">
      <c r="BV17241" s="62"/>
      <c r="BW17241" s="62"/>
      <c r="BX17241" s="62"/>
      <c r="BY17241" s="62"/>
      <c r="BZ17241" s="62"/>
      <c r="CA17241" s="62"/>
      <c r="CB17241" s="62"/>
      <c r="CC17241" s="62"/>
      <c r="CD17241" s="62"/>
      <c r="CE17241" s="62"/>
      <c r="CF17241" s="62"/>
      <c r="CL17241" s="35" t="s">
        <v>8687</v>
      </c>
      <c r="CM17241" s="35" t="s">
        <v>217</v>
      </c>
      <c r="CN17241" s="35" t="s">
        <v>217</v>
      </c>
      <c r="CO17241" s="52"/>
      <c r="CP17241" s="52"/>
      <c r="CQ17241" s="52"/>
      <c r="CR17241" s="52"/>
      <c r="CS17241" s="52"/>
      <c r="CT17241" s="52"/>
      <c r="CU17241" s="33"/>
      <c r="CV17241" s="33"/>
    </row>
    <row r="17242" spans="74:100">
      <c r="BV17242" s="62"/>
      <c r="BW17242" s="62"/>
      <c r="BX17242" s="62"/>
      <c r="BY17242" s="62"/>
      <c r="BZ17242" s="62"/>
      <c r="CA17242" s="62"/>
      <c r="CB17242" s="62"/>
      <c r="CC17242" s="62"/>
      <c r="CD17242" s="62"/>
      <c r="CE17242" s="62"/>
      <c r="CF17242" s="62"/>
      <c r="CL17242" s="56" t="s">
        <v>8615</v>
      </c>
      <c r="CM17242" s="56" t="s">
        <v>215</v>
      </c>
      <c r="CN17242" s="56" t="s">
        <v>215</v>
      </c>
      <c r="CO17242" s="52"/>
      <c r="CP17242" s="52"/>
      <c r="CQ17242" s="52"/>
      <c r="CR17242" s="52"/>
      <c r="CS17242" s="52"/>
      <c r="CT17242" s="52"/>
      <c r="CU17242" s="33"/>
      <c r="CV17242" s="33"/>
    </row>
    <row r="17243" spans="74:100">
      <c r="BV17243" s="62"/>
      <c r="BW17243" s="62"/>
      <c r="BX17243" s="62"/>
      <c r="BY17243" s="62"/>
      <c r="BZ17243" s="62"/>
      <c r="CA17243" s="62"/>
      <c r="CB17243" s="62"/>
      <c r="CC17243" s="62"/>
      <c r="CD17243" s="62"/>
      <c r="CE17243" s="62"/>
      <c r="CF17243" s="62"/>
      <c r="CL17243" s="56" t="s">
        <v>8643</v>
      </c>
      <c r="CM17243" s="56" t="s">
        <v>217</v>
      </c>
      <c r="CN17243" s="56" t="s">
        <v>217</v>
      </c>
      <c r="CO17243" s="52"/>
      <c r="CP17243" s="52"/>
      <c r="CQ17243" s="52"/>
      <c r="CR17243" s="52"/>
      <c r="CS17243" s="52"/>
      <c r="CT17243" s="52"/>
      <c r="CU17243" s="33"/>
      <c r="CV17243" s="33"/>
    </row>
    <row r="17244" spans="74:100">
      <c r="BV17244" s="62"/>
      <c r="BW17244" s="62"/>
      <c r="BX17244" s="62"/>
      <c r="BY17244" s="62"/>
      <c r="BZ17244" s="62"/>
      <c r="CA17244" s="62"/>
      <c r="CB17244" s="62"/>
      <c r="CC17244" s="62"/>
      <c r="CD17244" s="62"/>
      <c r="CE17244" s="62"/>
      <c r="CF17244" s="62"/>
      <c r="CL17244" s="56" t="s">
        <v>8671</v>
      </c>
      <c r="CM17244" s="56" t="s">
        <v>214</v>
      </c>
      <c r="CN17244" s="56" t="s">
        <v>214</v>
      </c>
      <c r="CO17244" s="52"/>
      <c r="CP17244" s="52"/>
      <c r="CQ17244" s="52"/>
      <c r="CR17244" s="52"/>
      <c r="CS17244" s="52"/>
      <c r="CT17244" s="52"/>
      <c r="CU17244" s="33"/>
      <c r="CV17244" s="33"/>
    </row>
    <row r="17245" spans="74:100">
      <c r="BV17245" s="62"/>
      <c r="BW17245" s="62"/>
      <c r="BX17245" s="62"/>
      <c r="BY17245" s="62"/>
      <c r="BZ17245" s="62"/>
      <c r="CA17245" s="62"/>
      <c r="CB17245" s="62"/>
      <c r="CC17245" s="62"/>
      <c r="CD17245" s="62"/>
      <c r="CE17245" s="62"/>
      <c r="CF17245" s="62"/>
      <c r="CL17245" s="56" t="s">
        <v>23632</v>
      </c>
      <c r="CM17245" s="56" t="s">
        <v>214</v>
      </c>
      <c r="CN17245" s="56" t="s">
        <v>214</v>
      </c>
      <c r="CO17245" s="52"/>
      <c r="CP17245" s="52"/>
      <c r="CQ17245" s="52"/>
      <c r="CR17245" s="52"/>
      <c r="CS17245" s="52"/>
      <c r="CT17245" s="52"/>
      <c r="CU17245" s="33"/>
      <c r="CV17245" s="33"/>
    </row>
    <row r="17246" spans="74:100">
      <c r="BV17246" s="62"/>
      <c r="BW17246" s="62"/>
      <c r="BX17246" s="62"/>
      <c r="BY17246" s="62"/>
      <c r="BZ17246" s="62"/>
      <c r="CA17246" s="62"/>
      <c r="CB17246" s="62"/>
      <c r="CC17246" s="62"/>
      <c r="CD17246" s="62"/>
      <c r="CE17246" s="62"/>
      <c r="CF17246" s="62"/>
      <c r="CL17246" s="56" t="s">
        <v>8577</v>
      </c>
      <c r="CM17246" s="56" t="s">
        <v>213</v>
      </c>
      <c r="CN17246" s="56" t="s">
        <v>213</v>
      </c>
      <c r="CO17246" s="52"/>
      <c r="CP17246" s="52"/>
      <c r="CQ17246" s="52"/>
      <c r="CR17246" s="52"/>
      <c r="CS17246" s="52"/>
      <c r="CT17246" s="52"/>
      <c r="CU17246" s="33"/>
      <c r="CV17246" s="33"/>
    </row>
    <row r="17247" spans="74:100">
      <c r="BV17247" s="62"/>
      <c r="BW17247" s="62"/>
      <c r="BX17247" s="62"/>
      <c r="BY17247" s="62"/>
      <c r="BZ17247" s="62"/>
      <c r="CA17247" s="62"/>
      <c r="CB17247" s="62"/>
      <c r="CC17247" s="62"/>
      <c r="CD17247" s="62"/>
      <c r="CE17247" s="62"/>
      <c r="CF17247" s="62"/>
      <c r="CL17247" s="56" t="s">
        <v>8578</v>
      </c>
      <c r="CM17247" s="56" t="s">
        <v>213</v>
      </c>
      <c r="CN17247" s="56" t="s">
        <v>213</v>
      </c>
      <c r="CO17247" s="52"/>
      <c r="CP17247" s="52"/>
      <c r="CQ17247" s="52"/>
      <c r="CR17247" s="52"/>
      <c r="CS17247" s="52"/>
      <c r="CT17247" s="52"/>
      <c r="CU17247" s="33"/>
      <c r="CV17247" s="33"/>
    </row>
    <row r="17248" spans="74:100">
      <c r="BV17248" s="62"/>
      <c r="BW17248" s="62"/>
      <c r="BX17248" s="62"/>
      <c r="BY17248" s="62"/>
      <c r="BZ17248" s="62"/>
      <c r="CA17248" s="62"/>
      <c r="CB17248" s="62"/>
      <c r="CC17248" s="62"/>
      <c r="CD17248" s="62"/>
      <c r="CE17248" s="62"/>
      <c r="CF17248" s="62"/>
      <c r="CL17248" s="35" t="s">
        <v>23633</v>
      </c>
      <c r="CM17248" s="35" t="s">
        <v>217</v>
      </c>
      <c r="CN17248" s="35" t="s">
        <v>217</v>
      </c>
      <c r="CO17248" s="52"/>
      <c r="CP17248" s="52"/>
      <c r="CQ17248" s="52"/>
      <c r="CR17248" s="52"/>
      <c r="CS17248" s="52"/>
      <c r="CT17248" s="52"/>
      <c r="CU17248" s="33"/>
      <c r="CV17248" s="33"/>
    </row>
    <row r="17249" spans="74:100">
      <c r="BV17249" s="62"/>
      <c r="BW17249" s="62"/>
      <c r="BX17249" s="62"/>
      <c r="BY17249" s="62"/>
      <c r="BZ17249" s="62"/>
      <c r="CA17249" s="62"/>
      <c r="CB17249" s="62"/>
      <c r="CC17249" s="62"/>
      <c r="CD17249" s="62"/>
      <c r="CE17249" s="62"/>
      <c r="CF17249" s="62"/>
      <c r="CL17249" s="56" t="s">
        <v>8522</v>
      </c>
      <c r="CM17249" s="56" t="s">
        <v>214</v>
      </c>
      <c r="CN17249" s="56" t="s">
        <v>214</v>
      </c>
      <c r="CO17249" s="52"/>
      <c r="CP17249" s="52"/>
      <c r="CQ17249" s="52"/>
      <c r="CR17249" s="52"/>
      <c r="CS17249" s="52"/>
      <c r="CT17249" s="52"/>
      <c r="CU17249" s="33"/>
      <c r="CV17249" s="33"/>
    </row>
    <row r="17250" spans="74:100">
      <c r="BV17250" s="62"/>
      <c r="BW17250" s="62"/>
      <c r="BX17250" s="62"/>
      <c r="BY17250" s="62"/>
      <c r="BZ17250" s="62"/>
      <c r="CA17250" s="62"/>
      <c r="CB17250" s="62"/>
      <c r="CC17250" s="62"/>
      <c r="CD17250" s="62"/>
      <c r="CE17250" s="62"/>
      <c r="CF17250" s="62"/>
      <c r="CL17250" s="56" t="s">
        <v>8526</v>
      </c>
      <c r="CM17250" s="56" t="s">
        <v>213</v>
      </c>
      <c r="CN17250" s="56" t="s">
        <v>213</v>
      </c>
      <c r="CO17250" s="52"/>
      <c r="CP17250" s="52"/>
      <c r="CQ17250" s="52"/>
      <c r="CR17250" s="52"/>
      <c r="CS17250" s="52"/>
      <c r="CT17250" s="52"/>
      <c r="CU17250" s="33"/>
      <c r="CV17250" s="33"/>
    </row>
    <row r="17251" spans="74:100">
      <c r="BV17251" s="62"/>
      <c r="BW17251" s="62"/>
      <c r="BX17251" s="62"/>
      <c r="BY17251" s="62"/>
      <c r="BZ17251" s="62"/>
      <c r="CA17251" s="62"/>
      <c r="CB17251" s="62"/>
      <c r="CC17251" s="62"/>
      <c r="CD17251" s="62"/>
      <c r="CE17251" s="62"/>
      <c r="CF17251" s="62"/>
      <c r="CL17251" s="56" t="s">
        <v>23634</v>
      </c>
      <c r="CM17251" s="56" t="s">
        <v>213</v>
      </c>
      <c r="CN17251" s="56" t="s">
        <v>213</v>
      </c>
      <c r="CO17251" s="52"/>
      <c r="CP17251" s="52"/>
      <c r="CQ17251" s="52"/>
      <c r="CR17251" s="52"/>
      <c r="CS17251" s="52"/>
      <c r="CT17251" s="52"/>
      <c r="CU17251" s="33"/>
      <c r="CV17251" s="33"/>
    </row>
    <row r="17252" spans="74:100">
      <c r="BV17252" s="62"/>
      <c r="BW17252" s="62"/>
      <c r="BX17252" s="62"/>
      <c r="BY17252" s="62"/>
      <c r="BZ17252" s="62"/>
      <c r="CA17252" s="62"/>
      <c r="CB17252" s="62"/>
      <c r="CC17252" s="62"/>
      <c r="CD17252" s="62"/>
      <c r="CE17252" s="62"/>
      <c r="CF17252" s="62"/>
      <c r="CL17252" s="56" t="s">
        <v>8527</v>
      </c>
      <c r="CM17252" s="56" t="s">
        <v>213</v>
      </c>
      <c r="CN17252" s="56" t="s">
        <v>213</v>
      </c>
      <c r="CO17252" s="52"/>
      <c r="CP17252" s="52"/>
      <c r="CQ17252" s="52"/>
      <c r="CR17252" s="52"/>
      <c r="CS17252" s="52"/>
      <c r="CT17252" s="52"/>
      <c r="CU17252" s="33"/>
      <c r="CV17252" s="33"/>
    </row>
    <row r="17253" spans="74:100">
      <c r="BV17253" s="62"/>
      <c r="BW17253" s="62"/>
      <c r="BX17253" s="62"/>
      <c r="BY17253" s="62"/>
      <c r="BZ17253" s="62"/>
      <c r="CA17253" s="62"/>
      <c r="CB17253" s="62"/>
      <c r="CC17253" s="62"/>
      <c r="CD17253" s="62"/>
      <c r="CE17253" s="62"/>
      <c r="CF17253" s="62"/>
      <c r="CL17253" s="56" t="s">
        <v>25328</v>
      </c>
      <c r="CM17253" s="56" t="s">
        <v>213</v>
      </c>
      <c r="CN17253" s="56" t="s">
        <v>213</v>
      </c>
      <c r="CO17253" s="52"/>
      <c r="CP17253" s="52"/>
      <c r="CQ17253" s="52"/>
      <c r="CR17253" s="52"/>
      <c r="CS17253" s="52"/>
      <c r="CT17253" s="52"/>
      <c r="CU17253" s="33"/>
      <c r="CV17253" s="33"/>
    </row>
    <row r="17254" spans="74:100">
      <c r="BV17254" s="62"/>
      <c r="BW17254" s="62"/>
      <c r="BX17254" s="62"/>
      <c r="BY17254" s="62"/>
      <c r="BZ17254" s="62"/>
      <c r="CA17254" s="62"/>
      <c r="CB17254" s="62"/>
      <c r="CC17254" s="62"/>
      <c r="CD17254" s="62"/>
      <c r="CE17254" s="62"/>
      <c r="CF17254" s="62"/>
      <c r="CL17254" s="56" t="s">
        <v>25329</v>
      </c>
      <c r="CM17254" s="56" t="s">
        <v>213</v>
      </c>
      <c r="CN17254" s="56" t="s">
        <v>213</v>
      </c>
      <c r="CO17254" s="52"/>
      <c r="CP17254" s="52"/>
      <c r="CQ17254" s="52"/>
      <c r="CR17254" s="52"/>
      <c r="CS17254" s="52"/>
      <c r="CT17254" s="52"/>
      <c r="CU17254" s="33"/>
      <c r="CV17254" s="33"/>
    </row>
    <row r="17255" spans="74:100">
      <c r="BV17255" s="62"/>
      <c r="BW17255" s="62"/>
      <c r="BX17255" s="62"/>
      <c r="BY17255" s="62"/>
      <c r="BZ17255" s="62"/>
      <c r="CA17255" s="62"/>
      <c r="CB17255" s="62"/>
      <c r="CC17255" s="62"/>
      <c r="CD17255" s="62"/>
      <c r="CE17255" s="62"/>
      <c r="CF17255" s="62"/>
      <c r="CL17255" s="56" t="s">
        <v>25330</v>
      </c>
      <c r="CM17255" s="56" t="s">
        <v>213</v>
      </c>
      <c r="CN17255" s="56" t="s">
        <v>213</v>
      </c>
      <c r="CO17255" s="52"/>
      <c r="CP17255" s="52"/>
      <c r="CQ17255" s="52"/>
      <c r="CR17255" s="52"/>
      <c r="CS17255" s="52"/>
      <c r="CT17255" s="52"/>
      <c r="CU17255" s="33"/>
      <c r="CV17255" s="33"/>
    </row>
    <row r="17256" spans="74:100">
      <c r="BV17256" s="62"/>
      <c r="BW17256" s="62"/>
      <c r="BX17256" s="62"/>
      <c r="BY17256" s="62"/>
      <c r="BZ17256" s="62"/>
      <c r="CA17256" s="62"/>
      <c r="CB17256" s="62"/>
      <c r="CC17256" s="62"/>
      <c r="CD17256" s="62"/>
      <c r="CE17256" s="62"/>
      <c r="CF17256" s="62"/>
      <c r="CL17256" s="56" t="s">
        <v>23635</v>
      </c>
      <c r="CM17256" s="56" t="s">
        <v>213</v>
      </c>
      <c r="CN17256" s="56" t="s">
        <v>213</v>
      </c>
      <c r="CO17256" s="52"/>
      <c r="CP17256" s="52"/>
      <c r="CQ17256" s="52"/>
      <c r="CR17256" s="52"/>
      <c r="CS17256" s="52"/>
      <c r="CT17256" s="52"/>
      <c r="CU17256" s="33"/>
      <c r="CV17256" s="33"/>
    </row>
    <row r="17257" spans="74:100">
      <c r="BV17257" s="62"/>
      <c r="BW17257" s="62"/>
      <c r="BX17257" s="62"/>
      <c r="BY17257" s="62"/>
      <c r="BZ17257" s="62"/>
      <c r="CA17257" s="62"/>
      <c r="CB17257" s="62"/>
      <c r="CC17257" s="62"/>
      <c r="CD17257" s="62"/>
      <c r="CE17257" s="62"/>
      <c r="CF17257" s="62"/>
      <c r="CL17257" s="56" t="s">
        <v>23636</v>
      </c>
      <c r="CM17257" s="56" t="s">
        <v>213</v>
      </c>
      <c r="CN17257" s="56" t="s">
        <v>213</v>
      </c>
      <c r="CO17257" s="52"/>
      <c r="CP17257" s="52"/>
      <c r="CQ17257" s="52"/>
      <c r="CR17257" s="52"/>
      <c r="CS17257" s="52"/>
      <c r="CT17257" s="52"/>
      <c r="CU17257" s="33"/>
      <c r="CV17257" s="33"/>
    </row>
    <row r="17258" spans="74:100">
      <c r="BV17258" s="62"/>
      <c r="BW17258" s="62"/>
      <c r="BX17258" s="62"/>
      <c r="BY17258" s="62"/>
      <c r="BZ17258" s="62"/>
      <c r="CA17258" s="62"/>
      <c r="CB17258" s="62"/>
      <c r="CC17258" s="62"/>
      <c r="CD17258" s="62"/>
      <c r="CE17258" s="62"/>
      <c r="CF17258" s="62"/>
      <c r="CL17258" s="56" t="s">
        <v>8528</v>
      </c>
      <c r="CM17258" s="56" t="s">
        <v>213</v>
      </c>
      <c r="CN17258" s="56" t="s">
        <v>213</v>
      </c>
      <c r="CO17258" s="52"/>
      <c r="CP17258" s="52"/>
      <c r="CQ17258" s="52"/>
      <c r="CR17258" s="52"/>
      <c r="CS17258" s="52"/>
      <c r="CT17258" s="52"/>
      <c r="CU17258" s="33"/>
      <c r="CV17258" s="33"/>
    </row>
    <row r="17259" spans="74:100">
      <c r="BV17259" s="62"/>
      <c r="BW17259" s="62"/>
      <c r="BX17259" s="62"/>
      <c r="BY17259" s="62"/>
      <c r="BZ17259" s="62"/>
      <c r="CA17259" s="62"/>
      <c r="CB17259" s="62"/>
      <c r="CC17259" s="62"/>
      <c r="CD17259" s="62"/>
      <c r="CE17259" s="62"/>
      <c r="CF17259" s="62"/>
      <c r="CL17259" s="56" t="s">
        <v>8559</v>
      </c>
      <c r="CM17259" s="56" t="s">
        <v>215</v>
      </c>
      <c r="CN17259" s="56" t="s">
        <v>215</v>
      </c>
      <c r="CO17259" s="52"/>
      <c r="CP17259" s="52"/>
      <c r="CQ17259" s="52"/>
      <c r="CR17259" s="52"/>
      <c r="CS17259" s="52"/>
      <c r="CT17259" s="52"/>
      <c r="CU17259" s="33"/>
      <c r="CV17259" s="33"/>
    </row>
    <row r="17260" spans="74:100">
      <c r="BV17260" s="62"/>
      <c r="BW17260" s="62"/>
      <c r="BX17260" s="62"/>
      <c r="BY17260" s="62"/>
      <c r="BZ17260" s="62"/>
      <c r="CA17260" s="62"/>
      <c r="CB17260" s="62"/>
      <c r="CC17260" s="62"/>
      <c r="CD17260" s="62"/>
      <c r="CE17260" s="62"/>
      <c r="CF17260" s="62"/>
      <c r="CL17260" s="56" t="s">
        <v>8512</v>
      </c>
      <c r="CM17260" s="56" t="s">
        <v>217</v>
      </c>
      <c r="CN17260" s="56" t="s">
        <v>217</v>
      </c>
      <c r="CO17260" s="52"/>
      <c r="CP17260" s="52"/>
      <c r="CQ17260" s="52"/>
      <c r="CR17260" s="52"/>
      <c r="CS17260" s="52"/>
      <c r="CT17260" s="52"/>
      <c r="CU17260" s="33"/>
      <c r="CV17260" s="33"/>
    </row>
    <row r="17261" spans="74:100">
      <c r="BV17261" s="62"/>
      <c r="BW17261" s="62"/>
      <c r="BX17261" s="62"/>
      <c r="BY17261" s="62"/>
      <c r="BZ17261" s="62"/>
      <c r="CA17261" s="62"/>
      <c r="CB17261" s="62"/>
      <c r="CC17261" s="62"/>
      <c r="CD17261" s="62"/>
      <c r="CE17261" s="62"/>
      <c r="CF17261" s="62"/>
      <c r="CL17261" s="56" t="s">
        <v>8513</v>
      </c>
      <c r="CM17261" s="56" t="s">
        <v>217</v>
      </c>
      <c r="CN17261" s="56" t="s">
        <v>217</v>
      </c>
      <c r="CO17261" s="52"/>
      <c r="CP17261" s="52"/>
      <c r="CQ17261" s="52"/>
      <c r="CR17261" s="52"/>
      <c r="CS17261" s="52"/>
      <c r="CT17261" s="52"/>
      <c r="CU17261" s="33"/>
      <c r="CV17261" s="33"/>
    </row>
    <row r="17262" spans="74:100">
      <c r="BV17262" s="62"/>
      <c r="BW17262" s="62"/>
      <c r="BX17262" s="62"/>
      <c r="BY17262" s="62"/>
      <c r="BZ17262" s="62"/>
      <c r="CA17262" s="62"/>
      <c r="CB17262" s="62"/>
      <c r="CC17262" s="62"/>
      <c r="CD17262" s="62"/>
      <c r="CE17262" s="62"/>
      <c r="CF17262" s="62"/>
      <c r="CL17262" s="56" t="s">
        <v>8613</v>
      </c>
      <c r="CM17262" s="56" t="s">
        <v>214</v>
      </c>
      <c r="CN17262" s="56" t="s">
        <v>214</v>
      </c>
      <c r="CO17262" s="52"/>
      <c r="CP17262" s="52"/>
      <c r="CQ17262" s="52"/>
      <c r="CR17262" s="52"/>
      <c r="CS17262" s="52"/>
      <c r="CT17262" s="52"/>
      <c r="CU17262" s="33"/>
      <c r="CV17262" s="33"/>
    </row>
    <row r="17263" spans="74:100">
      <c r="BV17263" s="62"/>
      <c r="BW17263" s="62"/>
      <c r="BX17263" s="62"/>
      <c r="BY17263" s="62"/>
      <c r="BZ17263" s="62"/>
      <c r="CA17263" s="62"/>
      <c r="CB17263" s="62"/>
      <c r="CC17263" s="62"/>
      <c r="CD17263" s="62"/>
      <c r="CE17263" s="62"/>
      <c r="CF17263" s="62"/>
      <c r="CL17263" s="56" t="s">
        <v>8710</v>
      </c>
      <c r="CM17263" s="56" t="s">
        <v>216</v>
      </c>
      <c r="CN17263" s="56" t="s">
        <v>216</v>
      </c>
      <c r="CO17263" s="52"/>
      <c r="CP17263" s="52"/>
      <c r="CQ17263" s="52"/>
      <c r="CR17263" s="52"/>
      <c r="CS17263" s="52"/>
      <c r="CT17263" s="52"/>
      <c r="CU17263" s="33"/>
      <c r="CV17263" s="33"/>
    </row>
    <row r="17264" spans="74:100">
      <c r="BV17264" s="62"/>
      <c r="BW17264" s="62"/>
      <c r="BX17264" s="62"/>
      <c r="BY17264" s="62"/>
      <c r="BZ17264" s="62"/>
      <c r="CA17264" s="62"/>
      <c r="CB17264" s="62"/>
      <c r="CC17264" s="62"/>
      <c r="CD17264" s="62"/>
      <c r="CE17264" s="62"/>
      <c r="CF17264" s="62"/>
      <c r="CL17264" s="56" t="s">
        <v>25331</v>
      </c>
      <c r="CM17264" s="56" t="s">
        <v>214</v>
      </c>
      <c r="CN17264" s="56" t="s">
        <v>214</v>
      </c>
      <c r="CO17264" s="52"/>
      <c r="CP17264" s="52"/>
      <c r="CQ17264" s="52"/>
      <c r="CR17264" s="52"/>
      <c r="CS17264" s="52"/>
      <c r="CT17264" s="52"/>
      <c r="CU17264" s="33"/>
      <c r="CV17264" s="33"/>
    </row>
    <row r="17265" spans="74:100">
      <c r="BV17265" s="62"/>
      <c r="BW17265" s="62"/>
      <c r="BX17265" s="62"/>
      <c r="BY17265" s="62"/>
      <c r="BZ17265" s="62"/>
      <c r="CA17265" s="62"/>
      <c r="CB17265" s="62"/>
      <c r="CC17265" s="62"/>
      <c r="CD17265" s="62"/>
      <c r="CE17265" s="62"/>
      <c r="CF17265" s="62"/>
      <c r="CL17265" s="56" t="s">
        <v>25332</v>
      </c>
      <c r="CM17265" s="56" t="s">
        <v>214</v>
      </c>
      <c r="CN17265" s="56" t="s">
        <v>214</v>
      </c>
      <c r="CO17265" s="52"/>
      <c r="CP17265" s="52"/>
      <c r="CQ17265" s="52"/>
      <c r="CR17265" s="52"/>
      <c r="CS17265" s="52"/>
      <c r="CT17265" s="52"/>
      <c r="CU17265" s="33"/>
      <c r="CV17265" s="33"/>
    </row>
    <row r="17266" spans="74:100">
      <c r="BV17266" s="62"/>
      <c r="BW17266" s="62"/>
      <c r="BX17266" s="62"/>
      <c r="BY17266" s="62"/>
      <c r="BZ17266" s="62"/>
      <c r="CA17266" s="62"/>
      <c r="CB17266" s="62"/>
      <c r="CC17266" s="62"/>
      <c r="CD17266" s="62"/>
      <c r="CE17266" s="62"/>
      <c r="CF17266" s="62"/>
      <c r="CL17266" s="56" t="s">
        <v>8535</v>
      </c>
      <c r="CM17266" s="56" t="s">
        <v>214</v>
      </c>
      <c r="CN17266" s="56" t="s">
        <v>214</v>
      </c>
      <c r="CO17266" s="52"/>
      <c r="CP17266" s="52"/>
      <c r="CQ17266" s="52"/>
      <c r="CR17266" s="52"/>
      <c r="CS17266" s="52"/>
      <c r="CT17266" s="52"/>
      <c r="CU17266" s="33"/>
      <c r="CV17266" s="33"/>
    </row>
    <row r="17267" spans="74:100">
      <c r="BV17267" s="62"/>
      <c r="BW17267" s="62"/>
      <c r="BX17267" s="62"/>
      <c r="BY17267" s="62"/>
      <c r="BZ17267" s="62"/>
      <c r="CA17267" s="62"/>
      <c r="CB17267" s="62"/>
      <c r="CC17267" s="62"/>
      <c r="CD17267" s="62"/>
      <c r="CE17267" s="62"/>
      <c r="CF17267" s="62"/>
      <c r="CL17267" s="56" t="s">
        <v>8532</v>
      </c>
      <c r="CM17267" s="56" t="s">
        <v>214</v>
      </c>
      <c r="CN17267" s="56" t="s">
        <v>214</v>
      </c>
      <c r="CO17267" s="52"/>
      <c r="CP17267" s="52"/>
      <c r="CQ17267" s="52"/>
      <c r="CR17267" s="52"/>
      <c r="CS17267" s="52"/>
      <c r="CT17267" s="52"/>
      <c r="CU17267" s="33"/>
      <c r="CV17267" s="33"/>
    </row>
    <row r="17268" spans="74:100">
      <c r="BV17268" s="62"/>
      <c r="BW17268" s="62"/>
      <c r="BX17268" s="62"/>
      <c r="BY17268" s="62"/>
      <c r="BZ17268" s="62"/>
      <c r="CA17268" s="62"/>
      <c r="CB17268" s="62"/>
      <c r="CC17268" s="62"/>
      <c r="CD17268" s="62"/>
      <c r="CE17268" s="62"/>
      <c r="CF17268" s="62"/>
      <c r="CL17268" s="56" t="s">
        <v>23637</v>
      </c>
      <c r="CM17268" s="56" t="s">
        <v>214</v>
      </c>
      <c r="CN17268" s="56" t="s">
        <v>214</v>
      </c>
      <c r="CO17268" s="52"/>
      <c r="CP17268" s="52"/>
      <c r="CQ17268" s="52"/>
      <c r="CR17268" s="52"/>
      <c r="CS17268" s="52"/>
      <c r="CT17268" s="52"/>
      <c r="CU17268" s="33"/>
      <c r="CV17268" s="33"/>
    </row>
    <row r="17269" spans="74:100">
      <c r="BV17269" s="62"/>
      <c r="BW17269" s="62"/>
      <c r="BX17269" s="62"/>
      <c r="BY17269" s="62"/>
      <c r="BZ17269" s="62"/>
      <c r="CA17269" s="62"/>
      <c r="CB17269" s="62"/>
      <c r="CC17269" s="62"/>
      <c r="CD17269" s="62"/>
      <c r="CE17269" s="62"/>
      <c r="CF17269" s="62"/>
      <c r="CL17269" s="56" t="s">
        <v>23638</v>
      </c>
      <c r="CM17269" s="56" t="s">
        <v>214</v>
      </c>
      <c r="CN17269" s="56" t="s">
        <v>214</v>
      </c>
      <c r="CO17269" s="52"/>
      <c r="CP17269" s="52"/>
      <c r="CQ17269" s="52"/>
      <c r="CR17269" s="52"/>
      <c r="CS17269" s="52"/>
      <c r="CT17269" s="52"/>
      <c r="CU17269" s="33"/>
      <c r="CV17269" s="33"/>
    </row>
    <row r="17270" spans="74:100">
      <c r="BV17270" s="62"/>
      <c r="BW17270" s="62"/>
      <c r="BX17270" s="62"/>
      <c r="BY17270" s="62"/>
      <c r="BZ17270" s="62"/>
      <c r="CA17270" s="62"/>
      <c r="CB17270" s="62"/>
      <c r="CC17270" s="62"/>
      <c r="CD17270" s="62"/>
      <c r="CE17270" s="62"/>
      <c r="CF17270" s="62"/>
      <c r="CL17270" s="56" t="s">
        <v>23639</v>
      </c>
      <c r="CM17270" s="56" t="s">
        <v>213</v>
      </c>
      <c r="CN17270" s="56" t="s">
        <v>213</v>
      </c>
      <c r="CO17270" s="52"/>
      <c r="CP17270" s="52"/>
      <c r="CQ17270" s="52"/>
      <c r="CR17270" s="52"/>
      <c r="CS17270" s="52"/>
      <c r="CT17270" s="52"/>
      <c r="CU17270" s="33"/>
      <c r="CV17270" s="33"/>
    </row>
    <row r="17271" spans="74:100">
      <c r="BV17271" s="62"/>
      <c r="BW17271" s="62"/>
      <c r="BX17271" s="62"/>
      <c r="BY17271" s="62"/>
      <c r="BZ17271" s="62"/>
      <c r="CA17271" s="62"/>
      <c r="CB17271" s="62"/>
      <c r="CC17271" s="62"/>
      <c r="CD17271" s="62"/>
      <c r="CE17271" s="62"/>
      <c r="CF17271" s="62"/>
      <c r="CL17271" s="35" t="s">
        <v>8708</v>
      </c>
      <c r="CM17271" s="35" t="s">
        <v>217</v>
      </c>
      <c r="CN17271" s="35" t="s">
        <v>217</v>
      </c>
      <c r="CO17271" s="52"/>
      <c r="CP17271" s="52"/>
      <c r="CQ17271" s="52"/>
      <c r="CR17271" s="52"/>
      <c r="CS17271" s="52"/>
      <c r="CT17271" s="52"/>
      <c r="CU17271" s="33"/>
      <c r="CV17271" s="33"/>
    </row>
    <row r="17272" spans="74:100">
      <c r="BV17272" s="62"/>
      <c r="BW17272" s="62"/>
      <c r="BX17272" s="62"/>
      <c r="BY17272" s="62"/>
      <c r="BZ17272" s="62"/>
      <c r="CA17272" s="62"/>
      <c r="CB17272" s="62"/>
      <c r="CC17272" s="62"/>
      <c r="CD17272" s="62"/>
      <c r="CE17272" s="62"/>
      <c r="CF17272" s="62"/>
      <c r="CL17272" s="35" t="s">
        <v>8540</v>
      </c>
      <c r="CM17272" s="35" t="s">
        <v>217</v>
      </c>
      <c r="CN17272" s="35" t="s">
        <v>217</v>
      </c>
      <c r="CO17272" s="52"/>
      <c r="CP17272" s="52"/>
      <c r="CQ17272" s="52"/>
      <c r="CR17272" s="52"/>
      <c r="CS17272" s="52"/>
      <c r="CT17272" s="52"/>
      <c r="CU17272" s="33"/>
      <c r="CV17272" s="33"/>
    </row>
    <row r="17273" spans="74:100">
      <c r="BV17273" s="62"/>
      <c r="BW17273" s="62"/>
      <c r="BX17273" s="62"/>
      <c r="BY17273" s="62"/>
      <c r="BZ17273" s="62"/>
      <c r="CA17273" s="62"/>
      <c r="CB17273" s="62"/>
      <c r="CC17273" s="62"/>
      <c r="CD17273" s="62"/>
      <c r="CE17273" s="62"/>
      <c r="CF17273" s="62"/>
      <c r="CL17273" s="56" t="s">
        <v>8566</v>
      </c>
      <c r="CM17273" s="56" t="s">
        <v>213</v>
      </c>
      <c r="CN17273" s="56" t="s">
        <v>213</v>
      </c>
      <c r="CO17273" s="52"/>
      <c r="CP17273" s="52"/>
      <c r="CQ17273" s="52"/>
      <c r="CR17273" s="52"/>
      <c r="CS17273" s="52"/>
      <c r="CT17273" s="52"/>
      <c r="CU17273" s="33"/>
      <c r="CV17273" s="33"/>
    </row>
    <row r="17274" spans="74:100">
      <c r="BV17274" s="62"/>
      <c r="BW17274" s="62"/>
      <c r="BX17274" s="62"/>
      <c r="BY17274" s="62"/>
      <c r="BZ17274" s="62"/>
      <c r="CA17274" s="62"/>
      <c r="CB17274" s="62"/>
      <c r="CC17274" s="62"/>
      <c r="CD17274" s="62"/>
      <c r="CE17274" s="62"/>
      <c r="CF17274" s="62"/>
      <c r="CL17274" s="35" t="s">
        <v>8543</v>
      </c>
      <c r="CM17274" s="35" t="s">
        <v>217</v>
      </c>
      <c r="CN17274" s="35" t="s">
        <v>217</v>
      </c>
      <c r="CO17274" s="52"/>
      <c r="CP17274" s="52"/>
      <c r="CQ17274" s="52"/>
      <c r="CR17274" s="52"/>
      <c r="CS17274" s="52"/>
      <c r="CT17274" s="52"/>
      <c r="CU17274" s="33"/>
      <c r="CV17274" s="33"/>
    </row>
    <row r="17275" spans="74:100">
      <c r="BV17275" s="62"/>
      <c r="BW17275" s="62"/>
      <c r="BX17275" s="62"/>
      <c r="BY17275" s="62"/>
      <c r="BZ17275" s="62"/>
      <c r="CA17275" s="62"/>
      <c r="CB17275" s="62"/>
      <c r="CC17275" s="62"/>
      <c r="CD17275" s="62"/>
      <c r="CE17275" s="62"/>
      <c r="CF17275" s="62"/>
      <c r="CL17275" s="56" t="s">
        <v>25333</v>
      </c>
      <c r="CM17275" s="56" t="s">
        <v>214</v>
      </c>
      <c r="CN17275" s="56" t="s">
        <v>214</v>
      </c>
      <c r="CO17275" s="52"/>
      <c r="CP17275" s="52"/>
      <c r="CQ17275" s="52"/>
      <c r="CR17275" s="52"/>
      <c r="CS17275" s="52"/>
      <c r="CT17275" s="52"/>
      <c r="CU17275" s="33"/>
      <c r="CV17275" s="33"/>
    </row>
    <row r="17276" spans="74:100">
      <c r="BV17276" s="62"/>
      <c r="BW17276" s="62"/>
      <c r="BX17276" s="62"/>
      <c r="BY17276" s="62"/>
      <c r="BZ17276" s="62"/>
      <c r="CA17276" s="62"/>
      <c r="CB17276" s="62"/>
      <c r="CC17276" s="62"/>
      <c r="CD17276" s="62"/>
      <c r="CE17276" s="62"/>
      <c r="CF17276" s="62"/>
      <c r="CL17276" s="56" t="s">
        <v>8545</v>
      </c>
      <c r="CM17276" s="56" t="s">
        <v>214</v>
      </c>
      <c r="CN17276" s="56" t="s">
        <v>214</v>
      </c>
      <c r="CO17276" s="52"/>
      <c r="CP17276" s="52"/>
      <c r="CQ17276" s="52"/>
      <c r="CR17276" s="52"/>
      <c r="CS17276" s="52"/>
      <c r="CT17276" s="52"/>
      <c r="CU17276" s="33"/>
      <c r="CV17276" s="33"/>
    </row>
    <row r="17277" spans="74:100">
      <c r="BV17277" s="62"/>
      <c r="BW17277" s="62"/>
      <c r="BX17277" s="62"/>
      <c r="BY17277" s="62"/>
      <c r="BZ17277" s="62"/>
      <c r="CA17277" s="62"/>
      <c r="CB17277" s="62"/>
      <c r="CC17277" s="62"/>
      <c r="CD17277" s="62"/>
      <c r="CE17277" s="62"/>
      <c r="CF17277" s="62"/>
      <c r="CL17277" s="56" t="s">
        <v>25334</v>
      </c>
      <c r="CM17277" s="56" t="s">
        <v>214</v>
      </c>
      <c r="CN17277" s="56" t="s">
        <v>214</v>
      </c>
      <c r="CO17277" s="52"/>
      <c r="CP17277" s="52"/>
      <c r="CQ17277" s="52"/>
      <c r="CR17277" s="52"/>
      <c r="CS17277" s="52"/>
      <c r="CT17277" s="52"/>
      <c r="CU17277" s="33"/>
      <c r="CV17277" s="33"/>
    </row>
    <row r="17278" spans="74:100">
      <c r="BV17278" s="62"/>
      <c r="BW17278" s="62"/>
      <c r="BX17278" s="62"/>
      <c r="BY17278" s="62"/>
      <c r="BZ17278" s="62"/>
      <c r="CA17278" s="62"/>
      <c r="CB17278" s="62"/>
      <c r="CC17278" s="62"/>
      <c r="CD17278" s="62"/>
      <c r="CE17278" s="62"/>
      <c r="CF17278" s="62"/>
      <c r="CL17278" s="56" t="s">
        <v>8553</v>
      </c>
      <c r="CM17278" s="56" t="s">
        <v>214</v>
      </c>
      <c r="CN17278" s="56" t="s">
        <v>214</v>
      </c>
      <c r="CO17278" s="52"/>
      <c r="CP17278" s="52"/>
      <c r="CQ17278" s="52"/>
      <c r="CR17278" s="52"/>
      <c r="CS17278" s="52"/>
      <c r="CT17278" s="52"/>
      <c r="CU17278" s="33"/>
      <c r="CV17278" s="33"/>
    </row>
    <row r="17279" spans="74:100">
      <c r="BV17279" s="62"/>
      <c r="BW17279" s="62"/>
      <c r="BX17279" s="62"/>
      <c r="BY17279" s="62"/>
      <c r="BZ17279" s="62"/>
      <c r="CA17279" s="62"/>
      <c r="CB17279" s="62"/>
      <c r="CC17279" s="62"/>
      <c r="CD17279" s="62"/>
      <c r="CE17279" s="62"/>
      <c r="CF17279" s="62"/>
      <c r="CL17279" s="56" t="s">
        <v>8523</v>
      </c>
      <c r="CM17279" s="56" t="s">
        <v>214</v>
      </c>
      <c r="CN17279" s="56" t="s">
        <v>214</v>
      </c>
      <c r="CO17279" s="52"/>
      <c r="CP17279" s="52"/>
      <c r="CQ17279" s="52"/>
      <c r="CR17279" s="52"/>
      <c r="CS17279" s="52"/>
      <c r="CT17279" s="52"/>
      <c r="CU17279" s="33"/>
      <c r="CV17279" s="33"/>
    </row>
    <row r="17280" spans="74:100">
      <c r="BV17280" s="62"/>
      <c r="BW17280" s="62"/>
      <c r="BX17280" s="62"/>
      <c r="BY17280" s="62"/>
      <c r="BZ17280" s="62"/>
      <c r="CA17280" s="62"/>
      <c r="CB17280" s="62"/>
      <c r="CC17280" s="62"/>
      <c r="CD17280" s="62"/>
      <c r="CE17280" s="62"/>
      <c r="CF17280" s="62"/>
      <c r="CL17280" s="56" t="s">
        <v>8544</v>
      </c>
      <c r="CM17280" s="56" t="s">
        <v>215</v>
      </c>
      <c r="CN17280" s="56" t="s">
        <v>215</v>
      </c>
      <c r="CO17280" s="52"/>
      <c r="CP17280" s="52"/>
      <c r="CQ17280" s="52"/>
      <c r="CR17280" s="52"/>
      <c r="CS17280" s="52"/>
      <c r="CT17280" s="52"/>
      <c r="CU17280" s="33"/>
      <c r="CV17280" s="33"/>
    </row>
    <row r="17281" spans="74:100">
      <c r="BV17281" s="62"/>
      <c r="BW17281" s="62"/>
      <c r="BX17281" s="62"/>
      <c r="BY17281" s="62"/>
      <c r="BZ17281" s="62"/>
      <c r="CA17281" s="62"/>
      <c r="CB17281" s="62"/>
      <c r="CC17281" s="62"/>
      <c r="CD17281" s="62"/>
      <c r="CE17281" s="62"/>
      <c r="CF17281" s="62"/>
      <c r="CL17281" s="35" t="s">
        <v>8697</v>
      </c>
      <c r="CM17281" s="35" t="s">
        <v>217</v>
      </c>
      <c r="CN17281" s="35" t="s">
        <v>217</v>
      </c>
      <c r="CO17281" s="52"/>
      <c r="CP17281" s="52"/>
      <c r="CQ17281" s="52"/>
      <c r="CR17281" s="52"/>
      <c r="CS17281" s="52"/>
      <c r="CT17281" s="52"/>
      <c r="CU17281" s="33"/>
      <c r="CV17281" s="33"/>
    </row>
    <row r="17282" spans="74:100">
      <c r="BV17282" s="62"/>
      <c r="BW17282" s="62"/>
      <c r="BX17282" s="62"/>
      <c r="BY17282" s="62"/>
      <c r="BZ17282" s="62"/>
      <c r="CA17282" s="62"/>
      <c r="CB17282" s="62"/>
      <c r="CC17282" s="62"/>
      <c r="CD17282" s="62"/>
      <c r="CE17282" s="62"/>
      <c r="CF17282" s="62"/>
      <c r="CL17282" s="56" t="s">
        <v>25335</v>
      </c>
      <c r="CM17282" s="56" t="s">
        <v>214</v>
      </c>
      <c r="CN17282" s="56" t="s">
        <v>214</v>
      </c>
      <c r="CO17282" s="52"/>
      <c r="CP17282" s="52"/>
      <c r="CQ17282" s="52"/>
      <c r="CR17282" s="52"/>
      <c r="CS17282" s="52"/>
      <c r="CT17282" s="52"/>
      <c r="CU17282" s="33"/>
      <c r="CV17282" s="33"/>
    </row>
    <row r="17283" spans="74:100">
      <c r="BV17283" s="62"/>
      <c r="BW17283" s="62"/>
      <c r="BX17283" s="62"/>
      <c r="BY17283" s="62"/>
      <c r="BZ17283" s="62"/>
      <c r="CA17283" s="62"/>
      <c r="CB17283" s="62"/>
      <c r="CC17283" s="62"/>
      <c r="CD17283" s="62"/>
      <c r="CE17283" s="62"/>
      <c r="CF17283" s="62"/>
      <c r="CL17283" s="56" t="s">
        <v>25336</v>
      </c>
      <c r="CM17283" s="56" t="s">
        <v>214</v>
      </c>
      <c r="CN17283" s="56" t="s">
        <v>214</v>
      </c>
      <c r="CO17283" s="52"/>
      <c r="CP17283" s="52"/>
      <c r="CQ17283" s="52"/>
      <c r="CR17283" s="52"/>
      <c r="CS17283" s="52"/>
      <c r="CT17283" s="52"/>
      <c r="CU17283" s="33"/>
      <c r="CV17283" s="33"/>
    </row>
    <row r="17284" spans="74:100">
      <c r="BV17284" s="62"/>
      <c r="BW17284" s="62"/>
      <c r="BX17284" s="62"/>
      <c r="BY17284" s="62"/>
      <c r="BZ17284" s="62"/>
      <c r="CA17284" s="62"/>
      <c r="CB17284" s="62"/>
      <c r="CC17284" s="62"/>
      <c r="CD17284" s="62"/>
      <c r="CE17284" s="62"/>
      <c r="CF17284" s="62"/>
      <c r="CL17284" s="56" t="s">
        <v>23640</v>
      </c>
      <c r="CM17284" s="56" t="s">
        <v>214</v>
      </c>
      <c r="CN17284" s="56" t="s">
        <v>214</v>
      </c>
      <c r="CO17284" s="52"/>
      <c r="CP17284" s="52"/>
      <c r="CQ17284" s="52"/>
      <c r="CR17284" s="52"/>
      <c r="CS17284" s="52"/>
      <c r="CT17284" s="52"/>
      <c r="CU17284" s="33"/>
      <c r="CV17284" s="33"/>
    </row>
    <row r="17285" spans="74:100">
      <c r="BV17285" s="62"/>
      <c r="BW17285" s="62"/>
      <c r="BX17285" s="62"/>
      <c r="BY17285" s="62"/>
      <c r="BZ17285" s="62"/>
      <c r="CA17285" s="62"/>
      <c r="CB17285" s="62"/>
      <c r="CC17285" s="62"/>
      <c r="CD17285" s="62"/>
      <c r="CE17285" s="62"/>
      <c r="CF17285" s="62"/>
      <c r="CL17285" s="56" t="s">
        <v>25337</v>
      </c>
      <c r="CM17285" s="56" t="s">
        <v>214</v>
      </c>
      <c r="CN17285" s="56" t="s">
        <v>214</v>
      </c>
      <c r="CO17285" s="52"/>
      <c r="CP17285" s="52"/>
      <c r="CQ17285" s="52"/>
      <c r="CR17285" s="52"/>
      <c r="CS17285" s="52"/>
      <c r="CT17285" s="52"/>
      <c r="CU17285" s="33"/>
      <c r="CV17285" s="33"/>
    </row>
    <row r="17286" spans="74:100">
      <c r="BV17286" s="62"/>
      <c r="BW17286" s="62"/>
      <c r="BX17286" s="62"/>
      <c r="BY17286" s="62"/>
      <c r="BZ17286" s="62"/>
      <c r="CA17286" s="62"/>
      <c r="CB17286" s="62"/>
      <c r="CC17286" s="62"/>
      <c r="CD17286" s="62"/>
      <c r="CE17286" s="62"/>
      <c r="CF17286" s="62"/>
      <c r="CL17286" s="56" t="s">
        <v>23641</v>
      </c>
      <c r="CM17286" s="56" t="s">
        <v>214</v>
      </c>
      <c r="CN17286" s="56" t="s">
        <v>214</v>
      </c>
      <c r="CO17286" s="52"/>
      <c r="CP17286" s="52"/>
      <c r="CQ17286" s="52"/>
      <c r="CR17286" s="52"/>
      <c r="CS17286" s="52"/>
      <c r="CT17286" s="52"/>
      <c r="CU17286" s="33"/>
      <c r="CV17286" s="33"/>
    </row>
    <row r="17287" spans="74:100">
      <c r="BV17287" s="62"/>
      <c r="BW17287" s="62"/>
      <c r="BX17287" s="62"/>
      <c r="BY17287" s="62"/>
      <c r="BZ17287" s="62"/>
      <c r="CA17287" s="62"/>
      <c r="CB17287" s="62"/>
      <c r="CC17287" s="62"/>
      <c r="CD17287" s="62"/>
      <c r="CE17287" s="62"/>
      <c r="CF17287" s="62"/>
      <c r="CL17287" s="56" t="s">
        <v>25338</v>
      </c>
      <c r="CM17287" s="56" t="s">
        <v>214</v>
      </c>
      <c r="CN17287" s="56" t="s">
        <v>214</v>
      </c>
      <c r="CO17287" s="52"/>
      <c r="CP17287" s="52"/>
      <c r="CQ17287" s="52"/>
      <c r="CR17287" s="52"/>
      <c r="CS17287" s="52"/>
      <c r="CT17287" s="52"/>
      <c r="CU17287" s="33"/>
      <c r="CV17287" s="33"/>
    </row>
    <row r="17288" spans="74:100">
      <c r="BV17288" s="62"/>
      <c r="BW17288" s="62"/>
      <c r="BX17288" s="62"/>
      <c r="BY17288" s="62"/>
      <c r="BZ17288" s="62"/>
      <c r="CA17288" s="62"/>
      <c r="CB17288" s="62"/>
      <c r="CC17288" s="62"/>
      <c r="CD17288" s="62"/>
      <c r="CE17288" s="62"/>
      <c r="CF17288" s="62"/>
      <c r="CL17288" s="56" t="s">
        <v>8549</v>
      </c>
      <c r="CM17288" s="56" t="s">
        <v>214</v>
      </c>
      <c r="CN17288" s="56" t="s">
        <v>214</v>
      </c>
      <c r="CO17288" s="52"/>
      <c r="CP17288" s="52"/>
      <c r="CQ17288" s="52"/>
      <c r="CR17288" s="52"/>
      <c r="CS17288" s="52"/>
      <c r="CT17288" s="52"/>
      <c r="CU17288" s="33"/>
      <c r="CV17288" s="33"/>
    </row>
    <row r="17289" spans="74:100">
      <c r="BV17289" s="62"/>
      <c r="BW17289" s="62"/>
      <c r="BX17289" s="62"/>
      <c r="BY17289" s="62"/>
      <c r="BZ17289" s="62"/>
      <c r="CA17289" s="62"/>
      <c r="CB17289" s="62"/>
      <c r="CC17289" s="62"/>
      <c r="CD17289" s="62"/>
      <c r="CE17289" s="62"/>
      <c r="CF17289" s="62"/>
      <c r="CL17289" s="56" t="s">
        <v>8688</v>
      </c>
      <c r="CM17289" s="56" t="s">
        <v>214</v>
      </c>
      <c r="CN17289" s="56" t="s">
        <v>214</v>
      </c>
      <c r="CO17289" s="52"/>
      <c r="CP17289" s="52"/>
      <c r="CQ17289" s="52"/>
      <c r="CR17289" s="52"/>
      <c r="CS17289" s="52"/>
      <c r="CT17289" s="52"/>
      <c r="CU17289" s="33"/>
      <c r="CV17289" s="33"/>
    </row>
    <row r="17290" spans="74:100">
      <c r="BV17290" s="62"/>
      <c r="BW17290" s="62"/>
      <c r="BX17290" s="62"/>
      <c r="BY17290" s="62"/>
      <c r="BZ17290" s="62"/>
      <c r="CA17290" s="62"/>
      <c r="CB17290" s="62"/>
      <c r="CC17290" s="62"/>
      <c r="CD17290" s="62"/>
      <c r="CE17290" s="62"/>
      <c r="CF17290" s="62"/>
      <c r="CL17290" s="56" t="s">
        <v>25339</v>
      </c>
      <c r="CM17290" s="56" t="s">
        <v>213</v>
      </c>
      <c r="CN17290" s="56" t="s">
        <v>213</v>
      </c>
      <c r="CO17290" s="52"/>
      <c r="CP17290" s="52"/>
      <c r="CQ17290" s="52"/>
      <c r="CR17290" s="52"/>
      <c r="CS17290" s="52"/>
      <c r="CT17290" s="52"/>
      <c r="CU17290" s="33"/>
      <c r="CV17290" s="33"/>
    </row>
    <row r="17291" spans="74:100">
      <c r="BV17291" s="62"/>
      <c r="BW17291" s="62"/>
      <c r="BX17291" s="62"/>
      <c r="BY17291" s="62"/>
      <c r="BZ17291" s="62"/>
      <c r="CA17291" s="62"/>
      <c r="CB17291" s="62"/>
      <c r="CC17291" s="62"/>
      <c r="CD17291" s="62"/>
      <c r="CE17291" s="62"/>
      <c r="CF17291" s="62"/>
      <c r="CL17291" s="56" t="s">
        <v>25340</v>
      </c>
      <c r="CM17291" s="56" t="s">
        <v>213</v>
      </c>
      <c r="CN17291" s="56" t="s">
        <v>213</v>
      </c>
      <c r="CO17291" s="52"/>
      <c r="CP17291" s="52"/>
      <c r="CQ17291" s="52"/>
      <c r="CR17291" s="52"/>
      <c r="CS17291" s="52"/>
      <c r="CT17291" s="52"/>
      <c r="CU17291" s="33"/>
      <c r="CV17291" s="33"/>
    </row>
    <row r="17292" spans="74:100">
      <c r="BV17292" s="62"/>
      <c r="BW17292" s="62"/>
      <c r="BX17292" s="62"/>
      <c r="BY17292" s="62"/>
      <c r="BZ17292" s="62"/>
      <c r="CA17292" s="62"/>
      <c r="CB17292" s="62"/>
      <c r="CC17292" s="62"/>
      <c r="CD17292" s="62"/>
      <c r="CE17292" s="62"/>
      <c r="CF17292" s="62"/>
      <c r="CL17292" s="56" t="s">
        <v>8552</v>
      </c>
      <c r="CM17292" s="56" t="s">
        <v>213</v>
      </c>
      <c r="CN17292" s="56" t="s">
        <v>213</v>
      </c>
      <c r="CO17292" s="52"/>
      <c r="CP17292" s="52"/>
      <c r="CQ17292" s="52"/>
      <c r="CR17292" s="52"/>
      <c r="CS17292" s="52"/>
      <c r="CT17292" s="52"/>
      <c r="CU17292" s="33"/>
      <c r="CV17292" s="33"/>
    </row>
    <row r="17293" spans="74:100">
      <c r="BV17293" s="62"/>
      <c r="BW17293" s="62"/>
      <c r="BX17293" s="62"/>
      <c r="BY17293" s="62"/>
      <c r="BZ17293" s="62"/>
      <c r="CA17293" s="62"/>
      <c r="CB17293" s="62"/>
      <c r="CC17293" s="62"/>
      <c r="CD17293" s="62"/>
      <c r="CE17293" s="62"/>
      <c r="CF17293" s="62"/>
      <c r="CL17293" s="56" t="s">
        <v>8640</v>
      </c>
      <c r="CM17293" s="56" t="s">
        <v>213</v>
      </c>
      <c r="CN17293" s="56" t="s">
        <v>213</v>
      </c>
      <c r="CO17293" s="52"/>
      <c r="CP17293" s="52"/>
      <c r="CQ17293" s="52"/>
      <c r="CR17293" s="52"/>
      <c r="CS17293" s="52"/>
      <c r="CT17293" s="52"/>
      <c r="CU17293" s="33"/>
      <c r="CV17293" s="33"/>
    </row>
    <row r="17294" spans="74:100">
      <c r="BV17294" s="62"/>
      <c r="BW17294" s="62"/>
      <c r="BX17294" s="62"/>
      <c r="BY17294" s="62"/>
      <c r="BZ17294" s="62"/>
      <c r="CA17294" s="62"/>
      <c r="CB17294" s="62"/>
      <c r="CC17294" s="62"/>
      <c r="CD17294" s="62"/>
      <c r="CE17294" s="62"/>
      <c r="CF17294" s="62"/>
      <c r="CL17294" s="56" t="s">
        <v>8554</v>
      </c>
      <c r="CM17294" s="56" t="s">
        <v>214</v>
      </c>
      <c r="CN17294" s="56" t="s">
        <v>214</v>
      </c>
      <c r="CO17294" s="52"/>
      <c r="CP17294" s="52"/>
      <c r="CQ17294" s="52"/>
      <c r="CR17294" s="52"/>
      <c r="CS17294" s="52"/>
      <c r="CT17294" s="52"/>
      <c r="CU17294" s="33"/>
      <c r="CV17294" s="33"/>
    </row>
    <row r="17295" spans="74:100">
      <c r="BV17295" s="62"/>
      <c r="BW17295" s="62"/>
      <c r="BX17295" s="62"/>
      <c r="BY17295" s="62"/>
      <c r="BZ17295" s="62"/>
      <c r="CA17295" s="62"/>
      <c r="CB17295" s="62"/>
      <c r="CC17295" s="62"/>
      <c r="CD17295" s="62"/>
      <c r="CE17295" s="62"/>
      <c r="CF17295" s="62"/>
      <c r="CL17295" s="56" t="s">
        <v>8555</v>
      </c>
      <c r="CM17295" s="56" t="s">
        <v>214</v>
      </c>
      <c r="CN17295" s="56" t="s">
        <v>214</v>
      </c>
      <c r="CO17295" s="52"/>
      <c r="CP17295" s="52"/>
      <c r="CQ17295" s="52"/>
      <c r="CR17295" s="52"/>
      <c r="CS17295" s="52"/>
      <c r="CT17295" s="52"/>
      <c r="CU17295" s="33"/>
      <c r="CV17295" s="33"/>
    </row>
    <row r="17296" spans="74:100">
      <c r="BV17296" s="62"/>
      <c r="BW17296" s="62"/>
      <c r="BX17296" s="62"/>
      <c r="BY17296" s="62"/>
      <c r="BZ17296" s="62"/>
      <c r="CA17296" s="62"/>
      <c r="CB17296" s="62"/>
      <c r="CC17296" s="62"/>
      <c r="CD17296" s="62"/>
      <c r="CE17296" s="62"/>
      <c r="CF17296" s="62"/>
      <c r="CL17296" s="56" t="s">
        <v>8556</v>
      </c>
      <c r="CM17296" s="56" t="s">
        <v>214</v>
      </c>
      <c r="CN17296" s="56" t="s">
        <v>214</v>
      </c>
      <c r="CO17296" s="52"/>
      <c r="CP17296" s="52"/>
      <c r="CQ17296" s="52"/>
      <c r="CR17296" s="52"/>
      <c r="CS17296" s="52"/>
      <c r="CT17296" s="52"/>
      <c r="CU17296" s="33"/>
      <c r="CV17296" s="33"/>
    </row>
    <row r="17297" spans="74:100">
      <c r="BV17297" s="62"/>
      <c r="BW17297" s="62"/>
      <c r="BX17297" s="62"/>
      <c r="BY17297" s="62"/>
      <c r="BZ17297" s="62"/>
      <c r="CA17297" s="62"/>
      <c r="CB17297" s="62"/>
      <c r="CC17297" s="62"/>
      <c r="CD17297" s="62"/>
      <c r="CE17297" s="62"/>
      <c r="CF17297" s="62"/>
      <c r="CL17297" s="56" t="s">
        <v>8557</v>
      </c>
      <c r="CM17297" s="56" t="s">
        <v>214</v>
      </c>
      <c r="CN17297" s="56" t="s">
        <v>214</v>
      </c>
      <c r="CO17297" s="52"/>
      <c r="CP17297" s="52"/>
      <c r="CQ17297" s="52"/>
      <c r="CR17297" s="52"/>
      <c r="CS17297" s="52"/>
      <c r="CT17297" s="52"/>
      <c r="CU17297" s="33"/>
      <c r="CV17297" s="33"/>
    </row>
    <row r="17298" spans="74:100">
      <c r="BV17298" s="62"/>
      <c r="BW17298" s="62"/>
      <c r="BX17298" s="62"/>
      <c r="BY17298" s="62"/>
      <c r="BZ17298" s="62"/>
      <c r="CA17298" s="62"/>
      <c r="CB17298" s="62"/>
      <c r="CC17298" s="62"/>
      <c r="CD17298" s="62"/>
      <c r="CE17298" s="62"/>
      <c r="CF17298" s="62"/>
      <c r="CL17298" s="56" t="s">
        <v>8558</v>
      </c>
      <c r="CM17298" s="56" t="s">
        <v>214</v>
      </c>
      <c r="CN17298" s="56" t="s">
        <v>214</v>
      </c>
      <c r="CO17298" s="52"/>
      <c r="CP17298" s="52"/>
      <c r="CQ17298" s="52"/>
      <c r="CR17298" s="52"/>
      <c r="CS17298" s="52"/>
      <c r="CT17298" s="52"/>
      <c r="CU17298" s="33"/>
      <c r="CV17298" s="33"/>
    </row>
    <row r="17299" spans="74:100">
      <c r="BV17299" s="62"/>
      <c r="BW17299" s="62"/>
      <c r="BX17299" s="62"/>
      <c r="BY17299" s="62"/>
      <c r="BZ17299" s="62"/>
      <c r="CA17299" s="62"/>
      <c r="CB17299" s="62"/>
      <c r="CC17299" s="62"/>
      <c r="CD17299" s="62"/>
      <c r="CE17299" s="62"/>
      <c r="CF17299" s="62"/>
      <c r="CL17299" s="56" t="s">
        <v>3751</v>
      </c>
      <c r="CM17299" s="56" t="s">
        <v>215</v>
      </c>
      <c r="CN17299" s="56" t="s">
        <v>215</v>
      </c>
      <c r="CO17299" s="52"/>
      <c r="CP17299" s="52"/>
      <c r="CQ17299" s="52"/>
      <c r="CR17299" s="52"/>
      <c r="CS17299" s="52"/>
      <c r="CT17299" s="52"/>
      <c r="CU17299" s="33"/>
      <c r="CV17299" s="33"/>
    </row>
    <row r="17300" spans="74:100">
      <c r="BV17300" s="62"/>
      <c r="BW17300" s="62"/>
      <c r="BX17300" s="62"/>
      <c r="BY17300" s="62"/>
      <c r="BZ17300" s="62"/>
      <c r="CA17300" s="62"/>
      <c r="CB17300" s="62"/>
      <c r="CC17300" s="62"/>
      <c r="CD17300" s="62"/>
      <c r="CE17300" s="62"/>
      <c r="CF17300" s="62"/>
      <c r="CL17300" s="56" t="s">
        <v>8560</v>
      </c>
      <c r="CM17300" s="56" t="s">
        <v>215</v>
      </c>
      <c r="CN17300" s="56" t="s">
        <v>215</v>
      </c>
      <c r="CO17300" s="52"/>
      <c r="CP17300" s="52"/>
      <c r="CQ17300" s="52"/>
      <c r="CR17300" s="52"/>
      <c r="CS17300" s="52"/>
      <c r="CT17300" s="52"/>
      <c r="CU17300" s="33"/>
      <c r="CV17300" s="33"/>
    </row>
    <row r="17301" spans="74:100">
      <c r="BV17301" s="62"/>
      <c r="BW17301" s="62"/>
      <c r="BX17301" s="62"/>
      <c r="BY17301" s="62"/>
      <c r="BZ17301" s="62"/>
      <c r="CA17301" s="62"/>
      <c r="CB17301" s="62"/>
      <c r="CC17301" s="62"/>
      <c r="CD17301" s="62"/>
      <c r="CE17301" s="62"/>
      <c r="CF17301" s="62"/>
      <c r="CL17301" s="56" t="s">
        <v>8550</v>
      </c>
      <c r="CM17301" s="56" t="s">
        <v>215</v>
      </c>
      <c r="CN17301" s="56" t="s">
        <v>215</v>
      </c>
      <c r="CO17301" s="52"/>
      <c r="CP17301" s="52"/>
      <c r="CQ17301" s="52"/>
      <c r="CR17301" s="52"/>
      <c r="CS17301" s="52"/>
      <c r="CT17301" s="52"/>
      <c r="CU17301" s="33"/>
      <c r="CV17301" s="33"/>
    </row>
    <row r="17302" spans="74:100">
      <c r="BV17302" s="62"/>
      <c r="BW17302" s="62"/>
      <c r="BX17302" s="62"/>
      <c r="BY17302" s="62"/>
      <c r="BZ17302" s="62"/>
      <c r="CA17302" s="62"/>
      <c r="CB17302" s="62"/>
      <c r="CC17302" s="62"/>
      <c r="CD17302" s="62"/>
      <c r="CE17302" s="62"/>
      <c r="CF17302" s="62"/>
      <c r="CL17302" s="56" t="s">
        <v>8579</v>
      </c>
      <c r="CM17302" s="56" t="s">
        <v>213</v>
      </c>
      <c r="CN17302" s="56" t="s">
        <v>213</v>
      </c>
      <c r="CO17302" s="52"/>
      <c r="CP17302" s="52"/>
      <c r="CQ17302" s="52"/>
      <c r="CR17302" s="52"/>
      <c r="CS17302" s="52"/>
      <c r="CT17302" s="52"/>
      <c r="CU17302" s="33"/>
      <c r="CV17302" s="33"/>
    </row>
    <row r="17303" spans="74:100">
      <c r="BV17303" s="62"/>
      <c r="BW17303" s="62"/>
      <c r="BX17303" s="62"/>
      <c r="BY17303" s="62"/>
      <c r="BZ17303" s="62"/>
      <c r="CA17303" s="62"/>
      <c r="CB17303" s="62"/>
      <c r="CC17303" s="62"/>
      <c r="CD17303" s="62"/>
      <c r="CE17303" s="62"/>
      <c r="CF17303" s="62"/>
      <c r="CL17303" s="35" t="s">
        <v>8645</v>
      </c>
      <c r="CM17303" s="35" t="s">
        <v>217</v>
      </c>
      <c r="CN17303" s="35" t="s">
        <v>217</v>
      </c>
      <c r="CO17303" s="52"/>
      <c r="CP17303" s="52"/>
      <c r="CQ17303" s="52"/>
      <c r="CR17303" s="52"/>
      <c r="CS17303" s="52"/>
      <c r="CT17303" s="52"/>
      <c r="CU17303" s="33"/>
      <c r="CV17303" s="33"/>
    </row>
    <row r="17304" spans="74:100">
      <c r="BV17304" s="62"/>
      <c r="BW17304" s="62"/>
      <c r="BX17304" s="62"/>
      <c r="BY17304" s="62"/>
      <c r="BZ17304" s="62"/>
      <c r="CA17304" s="62"/>
      <c r="CB17304" s="62"/>
      <c r="CC17304" s="62"/>
      <c r="CD17304" s="62"/>
      <c r="CE17304" s="62"/>
      <c r="CF17304" s="62"/>
      <c r="CL17304" s="35" t="s">
        <v>8646</v>
      </c>
      <c r="CM17304" s="35" t="s">
        <v>217</v>
      </c>
      <c r="CN17304" s="35" t="s">
        <v>217</v>
      </c>
      <c r="CO17304" s="52"/>
      <c r="CP17304" s="52"/>
      <c r="CQ17304" s="52"/>
      <c r="CR17304" s="52"/>
      <c r="CS17304" s="52"/>
      <c r="CT17304" s="52"/>
      <c r="CU17304" s="33"/>
      <c r="CV17304" s="33"/>
    </row>
    <row r="17305" spans="74:100">
      <c r="BV17305" s="62"/>
      <c r="BW17305" s="62"/>
      <c r="BX17305" s="62"/>
      <c r="BY17305" s="62"/>
      <c r="BZ17305" s="62"/>
      <c r="CA17305" s="62"/>
      <c r="CB17305" s="62"/>
      <c r="CC17305" s="62"/>
      <c r="CD17305" s="62"/>
      <c r="CE17305" s="62"/>
      <c r="CF17305" s="62"/>
      <c r="CL17305" s="35" t="s">
        <v>8662</v>
      </c>
      <c r="CM17305" s="35" t="s">
        <v>217</v>
      </c>
      <c r="CN17305" s="35" t="s">
        <v>217</v>
      </c>
      <c r="CO17305" s="52"/>
      <c r="CP17305" s="52"/>
      <c r="CQ17305" s="52"/>
      <c r="CR17305" s="52"/>
      <c r="CS17305" s="52"/>
      <c r="CT17305" s="52"/>
      <c r="CU17305" s="33"/>
      <c r="CV17305" s="33"/>
    </row>
    <row r="17306" spans="74:100">
      <c r="BV17306" s="62"/>
      <c r="BW17306" s="62"/>
      <c r="BX17306" s="62"/>
      <c r="BY17306" s="62"/>
      <c r="BZ17306" s="62"/>
      <c r="CA17306" s="62"/>
      <c r="CB17306" s="62"/>
      <c r="CC17306" s="62"/>
      <c r="CD17306" s="62"/>
      <c r="CE17306" s="62"/>
      <c r="CF17306" s="62"/>
      <c r="CL17306" s="56" t="s">
        <v>8759</v>
      </c>
      <c r="CM17306" s="56" t="s">
        <v>216</v>
      </c>
      <c r="CN17306" s="56" t="s">
        <v>216</v>
      </c>
      <c r="CO17306" s="52"/>
      <c r="CP17306" s="52"/>
      <c r="CQ17306" s="52"/>
      <c r="CR17306" s="52"/>
      <c r="CS17306" s="52"/>
      <c r="CT17306" s="52"/>
      <c r="CU17306" s="33"/>
      <c r="CV17306" s="33"/>
    </row>
    <row r="17307" spans="74:100">
      <c r="BV17307" s="62"/>
      <c r="BW17307" s="62"/>
      <c r="BX17307" s="62"/>
      <c r="BY17307" s="62"/>
      <c r="BZ17307" s="62"/>
      <c r="CA17307" s="62"/>
      <c r="CB17307" s="62"/>
      <c r="CC17307" s="62"/>
      <c r="CD17307" s="62"/>
      <c r="CE17307" s="62"/>
      <c r="CF17307" s="62"/>
      <c r="CL17307" s="35" t="s">
        <v>8626</v>
      </c>
      <c r="CM17307" s="35" t="s">
        <v>217</v>
      </c>
      <c r="CN17307" s="35" t="s">
        <v>217</v>
      </c>
      <c r="CO17307" s="52"/>
      <c r="CP17307" s="52"/>
      <c r="CQ17307" s="52"/>
      <c r="CR17307" s="52"/>
      <c r="CS17307" s="52"/>
      <c r="CT17307" s="52"/>
      <c r="CU17307" s="33"/>
      <c r="CV17307" s="33"/>
    </row>
    <row r="17308" spans="74:100">
      <c r="BV17308" s="62"/>
      <c r="BW17308" s="62"/>
      <c r="BX17308" s="62"/>
      <c r="BY17308" s="62"/>
      <c r="BZ17308" s="62"/>
      <c r="CA17308" s="62"/>
      <c r="CB17308" s="62"/>
      <c r="CC17308" s="62"/>
      <c r="CD17308" s="62"/>
      <c r="CE17308" s="62"/>
      <c r="CF17308" s="62"/>
      <c r="CL17308" s="56" t="s">
        <v>8546</v>
      </c>
      <c r="CM17308" s="56" t="s">
        <v>214</v>
      </c>
      <c r="CN17308" s="56" t="s">
        <v>214</v>
      </c>
      <c r="CO17308" s="52"/>
      <c r="CP17308" s="52"/>
      <c r="CQ17308" s="52"/>
      <c r="CR17308" s="52"/>
      <c r="CS17308" s="52"/>
      <c r="CT17308" s="52"/>
      <c r="CU17308" s="33"/>
      <c r="CV17308" s="33"/>
    </row>
    <row r="17309" spans="74:100">
      <c r="BV17309" s="62"/>
      <c r="BW17309" s="62"/>
      <c r="BX17309" s="62"/>
      <c r="BY17309" s="62"/>
      <c r="BZ17309" s="62"/>
      <c r="CA17309" s="62"/>
      <c r="CB17309" s="62"/>
      <c r="CC17309" s="62"/>
      <c r="CD17309" s="62"/>
      <c r="CE17309" s="62"/>
      <c r="CF17309" s="62"/>
      <c r="CL17309" s="56" t="s">
        <v>8720</v>
      </c>
      <c r="CM17309" s="56" t="s">
        <v>216</v>
      </c>
      <c r="CN17309" s="56" t="s">
        <v>216</v>
      </c>
      <c r="CO17309" s="52"/>
      <c r="CP17309" s="52"/>
      <c r="CQ17309" s="52"/>
      <c r="CR17309" s="52"/>
      <c r="CS17309" s="52"/>
      <c r="CT17309" s="52"/>
      <c r="CU17309" s="33"/>
      <c r="CV17309" s="33"/>
    </row>
    <row r="17310" spans="74:100">
      <c r="BV17310" s="62"/>
      <c r="BW17310" s="62"/>
      <c r="BX17310" s="62"/>
      <c r="BY17310" s="62"/>
      <c r="BZ17310" s="62"/>
      <c r="CA17310" s="62"/>
      <c r="CB17310" s="62"/>
      <c r="CC17310" s="62"/>
      <c r="CD17310" s="62"/>
      <c r="CE17310" s="62"/>
      <c r="CF17310" s="62"/>
      <c r="CL17310" s="56" t="s">
        <v>29253</v>
      </c>
      <c r="CM17310" s="56" t="s">
        <v>216</v>
      </c>
      <c r="CN17310" s="56" t="s">
        <v>216</v>
      </c>
      <c r="CO17310" s="52"/>
      <c r="CP17310" s="52"/>
      <c r="CQ17310" s="52"/>
      <c r="CR17310" s="52"/>
      <c r="CS17310" s="52"/>
      <c r="CT17310" s="52"/>
      <c r="CU17310" s="33"/>
      <c r="CV17310" s="33"/>
    </row>
    <row r="17311" spans="74:100">
      <c r="BV17311" s="62"/>
      <c r="BW17311" s="62"/>
      <c r="BX17311" s="62"/>
      <c r="BY17311" s="62"/>
      <c r="BZ17311" s="62"/>
      <c r="CA17311" s="62"/>
      <c r="CB17311" s="62"/>
      <c r="CC17311" s="62"/>
      <c r="CD17311" s="62"/>
      <c r="CE17311" s="62"/>
      <c r="CF17311" s="62"/>
      <c r="CL17311" s="35" t="s">
        <v>8748</v>
      </c>
      <c r="CM17311" s="35" t="s">
        <v>217</v>
      </c>
      <c r="CN17311" s="35" t="s">
        <v>217</v>
      </c>
      <c r="CO17311" s="52"/>
      <c r="CP17311" s="52"/>
      <c r="CQ17311" s="52"/>
      <c r="CR17311" s="52"/>
      <c r="CS17311" s="52"/>
      <c r="CT17311" s="52"/>
      <c r="CU17311" s="33"/>
      <c r="CV17311" s="33"/>
    </row>
    <row r="17312" spans="74:100">
      <c r="BV17312" s="62"/>
      <c r="BW17312" s="62"/>
      <c r="BX17312" s="62"/>
      <c r="BY17312" s="62"/>
      <c r="BZ17312" s="62"/>
      <c r="CA17312" s="62"/>
      <c r="CB17312" s="62"/>
      <c r="CC17312" s="62"/>
      <c r="CD17312" s="62"/>
      <c r="CE17312" s="62"/>
      <c r="CF17312" s="62"/>
      <c r="CL17312" s="56" t="s">
        <v>8563</v>
      </c>
      <c r="CM17312" s="56" t="s">
        <v>214</v>
      </c>
      <c r="CN17312" s="56" t="s">
        <v>214</v>
      </c>
      <c r="CO17312" s="52"/>
      <c r="CP17312" s="52"/>
      <c r="CQ17312" s="52"/>
      <c r="CR17312" s="52"/>
      <c r="CS17312" s="52"/>
      <c r="CT17312" s="52"/>
      <c r="CU17312" s="33"/>
      <c r="CV17312" s="33"/>
    </row>
    <row r="17313" spans="74:100">
      <c r="BV17313" s="62"/>
      <c r="BW17313" s="62"/>
      <c r="BX17313" s="62"/>
      <c r="BY17313" s="62"/>
      <c r="BZ17313" s="62"/>
      <c r="CA17313" s="62"/>
      <c r="CB17313" s="62"/>
      <c r="CC17313" s="62"/>
      <c r="CD17313" s="62"/>
      <c r="CE17313" s="62"/>
      <c r="CF17313" s="62"/>
      <c r="CL17313" s="56" t="s">
        <v>25341</v>
      </c>
      <c r="CM17313" s="56" t="s">
        <v>213</v>
      </c>
      <c r="CN17313" s="56" t="s">
        <v>213</v>
      </c>
      <c r="CO17313" s="52"/>
      <c r="CP17313" s="52"/>
      <c r="CQ17313" s="52"/>
      <c r="CR17313" s="52"/>
      <c r="CS17313" s="52"/>
      <c r="CT17313" s="52"/>
      <c r="CU17313" s="33"/>
      <c r="CV17313" s="33"/>
    </row>
    <row r="17314" spans="74:100">
      <c r="BV17314" s="62"/>
      <c r="BW17314" s="62"/>
      <c r="BX17314" s="62"/>
      <c r="BY17314" s="62"/>
      <c r="BZ17314" s="62"/>
      <c r="CA17314" s="62"/>
      <c r="CB17314" s="62"/>
      <c r="CC17314" s="62"/>
      <c r="CD17314" s="62"/>
      <c r="CE17314" s="62"/>
      <c r="CF17314" s="62"/>
      <c r="CL17314" s="56" t="s">
        <v>25342</v>
      </c>
      <c r="CM17314" s="56" t="s">
        <v>213</v>
      </c>
      <c r="CN17314" s="56" t="s">
        <v>213</v>
      </c>
      <c r="CO17314" s="52"/>
      <c r="CP17314" s="52"/>
      <c r="CQ17314" s="52"/>
      <c r="CR17314" s="52"/>
      <c r="CS17314" s="52"/>
      <c r="CT17314" s="52"/>
      <c r="CU17314" s="33"/>
      <c r="CV17314" s="33"/>
    </row>
    <row r="17315" spans="74:100">
      <c r="BV17315" s="62"/>
      <c r="BW17315" s="62"/>
      <c r="BX17315" s="62"/>
      <c r="BY17315" s="62"/>
      <c r="BZ17315" s="62"/>
      <c r="CA17315" s="62"/>
      <c r="CB17315" s="62"/>
      <c r="CC17315" s="62"/>
      <c r="CD17315" s="62"/>
      <c r="CE17315" s="62"/>
      <c r="CF17315" s="62"/>
      <c r="CL17315" s="56" t="s">
        <v>8616</v>
      </c>
      <c r="CM17315" s="56" t="s">
        <v>213</v>
      </c>
      <c r="CN17315" s="56" t="s">
        <v>213</v>
      </c>
      <c r="CO17315" s="52"/>
      <c r="CP17315" s="52"/>
      <c r="CQ17315" s="52"/>
      <c r="CR17315" s="52"/>
      <c r="CS17315" s="52"/>
      <c r="CT17315" s="52"/>
      <c r="CU17315" s="33"/>
      <c r="CV17315" s="33"/>
    </row>
    <row r="17316" spans="74:100">
      <c r="BV17316" s="62"/>
      <c r="BW17316" s="62"/>
      <c r="BX17316" s="62"/>
      <c r="BY17316" s="62"/>
      <c r="BZ17316" s="62"/>
      <c r="CA17316" s="62"/>
      <c r="CB17316" s="62"/>
      <c r="CC17316" s="62"/>
      <c r="CD17316" s="62"/>
      <c r="CE17316" s="62"/>
      <c r="CF17316" s="62"/>
      <c r="CL17316" s="56" t="s">
        <v>8564</v>
      </c>
      <c r="CM17316" s="56" t="s">
        <v>213</v>
      </c>
      <c r="CN17316" s="56" t="s">
        <v>213</v>
      </c>
      <c r="CO17316" s="52"/>
      <c r="CP17316" s="52"/>
      <c r="CQ17316" s="52"/>
      <c r="CR17316" s="52"/>
      <c r="CS17316" s="52"/>
      <c r="CT17316" s="52"/>
      <c r="CU17316" s="33"/>
      <c r="CV17316" s="33"/>
    </row>
    <row r="17317" spans="74:100">
      <c r="BV17317" s="62"/>
      <c r="BW17317" s="62"/>
      <c r="BX17317" s="62"/>
      <c r="BY17317" s="62"/>
      <c r="BZ17317" s="62"/>
      <c r="CA17317" s="62"/>
      <c r="CB17317" s="62"/>
      <c r="CC17317" s="62"/>
      <c r="CD17317" s="62"/>
      <c r="CE17317" s="62"/>
      <c r="CF17317" s="62"/>
      <c r="CL17317" s="56" t="s">
        <v>8664</v>
      </c>
      <c r="CM17317" s="56" t="s">
        <v>213</v>
      </c>
      <c r="CN17317" s="56" t="s">
        <v>213</v>
      </c>
      <c r="CO17317" s="52"/>
      <c r="CP17317" s="52"/>
      <c r="CQ17317" s="52"/>
      <c r="CR17317" s="52"/>
      <c r="CS17317" s="52"/>
      <c r="CT17317" s="52"/>
      <c r="CU17317" s="33"/>
      <c r="CV17317" s="33"/>
    </row>
    <row r="17318" spans="74:100">
      <c r="BV17318" s="62"/>
      <c r="BW17318" s="62"/>
      <c r="BX17318" s="62"/>
      <c r="BY17318" s="62"/>
      <c r="BZ17318" s="62"/>
      <c r="CA17318" s="62"/>
      <c r="CB17318" s="62"/>
      <c r="CC17318" s="62"/>
      <c r="CD17318" s="62"/>
      <c r="CE17318" s="62"/>
      <c r="CF17318" s="62"/>
      <c r="CL17318" s="56" t="s">
        <v>25343</v>
      </c>
      <c r="CM17318" s="56" t="s">
        <v>213</v>
      </c>
      <c r="CN17318" s="56" t="s">
        <v>213</v>
      </c>
      <c r="CO17318" s="52"/>
      <c r="CP17318" s="52"/>
      <c r="CQ17318" s="52"/>
      <c r="CR17318" s="52"/>
      <c r="CS17318" s="52"/>
      <c r="CT17318" s="52"/>
      <c r="CU17318" s="33"/>
      <c r="CV17318" s="33"/>
    </row>
    <row r="17319" spans="74:100">
      <c r="BV17319" s="62"/>
      <c r="BW17319" s="62"/>
      <c r="BX17319" s="62"/>
      <c r="BY17319" s="62"/>
      <c r="BZ17319" s="62"/>
      <c r="CA17319" s="62"/>
      <c r="CB17319" s="62"/>
      <c r="CC17319" s="62"/>
      <c r="CD17319" s="62"/>
      <c r="CE17319" s="62"/>
      <c r="CF17319" s="62"/>
      <c r="CL17319" s="56" t="s">
        <v>8565</v>
      </c>
      <c r="CM17319" s="56" t="s">
        <v>213</v>
      </c>
      <c r="CN17319" s="56" t="s">
        <v>213</v>
      </c>
      <c r="CO17319" s="52"/>
      <c r="CP17319" s="52"/>
      <c r="CQ17319" s="52"/>
      <c r="CR17319" s="52"/>
      <c r="CS17319" s="52"/>
      <c r="CT17319" s="52"/>
      <c r="CU17319" s="33"/>
      <c r="CV17319" s="33"/>
    </row>
    <row r="17320" spans="74:100">
      <c r="BV17320" s="62"/>
      <c r="BW17320" s="62"/>
      <c r="BX17320" s="62"/>
      <c r="BY17320" s="62"/>
      <c r="BZ17320" s="62"/>
      <c r="CA17320" s="62"/>
      <c r="CB17320" s="62"/>
      <c r="CC17320" s="62"/>
      <c r="CD17320" s="62"/>
      <c r="CE17320" s="62"/>
      <c r="CF17320" s="62"/>
      <c r="CL17320" s="56" t="s">
        <v>8551</v>
      </c>
      <c r="CM17320" s="56" t="s">
        <v>213</v>
      </c>
      <c r="CN17320" s="56" t="s">
        <v>213</v>
      </c>
      <c r="CO17320" s="52"/>
      <c r="CP17320" s="52"/>
      <c r="CQ17320" s="52"/>
      <c r="CR17320" s="52"/>
      <c r="CS17320" s="52"/>
      <c r="CT17320" s="52"/>
      <c r="CU17320" s="33"/>
      <c r="CV17320" s="33"/>
    </row>
    <row r="17321" spans="74:100">
      <c r="BV17321" s="62"/>
      <c r="BW17321" s="62"/>
      <c r="BX17321" s="62"/>
      <c r="BY17321" s="62"/>
      <c r="BZ17321" s="62"/>
      <c r="CA17321" s="62"/>
      <c r="CB17321" s="62"/>
      <c r="CC17321" s="62"/>
      <c r="CD17321" s="62"/>
      <c r="CE17321" s="62"/>
      <c r="CF17321" s="62"/>
      <c r="CL17321" s="56" t="s">
        <v>8625</v>
      </c>
      <c r="CM17321" s="56" t="s">
        <v>213</v>
      </c>
      <c r="CN17321" s="56" t="s">
        <v>213</v>
      </c>
      <c r="CO17321" s="52"/>
      <c r="CP17321" s="52"/>
      <c r="CQ17321" s="52"/>
      <c r="CR17321" s="52"/>
      <c r="CS17321" s="52"/>
      <c r="CT17321" s="52"/>
      <c r="CU17321" s="33"/>
      <c r="CV17321" s="33"/>
    </row>
    <row r="17322" spans="74:100">
      <c r="BV17322" s="62"/>
      <c r="BW17322" s="62"/>
      <c r="BX17322" s="62"/>
      <c r="BY17322" s="62"/>
      <c r="BZ17322" s="62"/>
      <c r="CA17322" s="62"/>
      <c r="CB17322" s="62"/>
      <c r="CC17322" s="62"/>
      <c r="CD17322" s="62"/>
      <c r="CE17322" s="62"/>
      <c r="CF17322" s="62"/>
      <c r="CL17322" s="56" t="s">
        <v>8569</v>
      </c>
      <c r="CM17322" s="56" t="s">
        <v>214</v>
      </c>
      <c r="CN17322" s="56" t="s">
        <v>214</v>
      </c>
      <c r="CO17322" s="52"/>
      <c r="CP17322" s="52"/>
      <c r="CQ17322" s="52"/>
      <c r="CR17322" s="52"/>
      <c r="CS17322" s="52"/>
      <c r="CT17322" s="52"/>
      <c r="CU17322" s="33"/>
      <c r="CV17322" s="33"/>
    </row>
    <row r="17323" spans="74:100">
      <c r="BV17323" s="62"/>
      <c r="BW17323" s="62"/>
      <c r="BX17323" s="62"/>
      <c r="BY17323" s="62"/>
      <c r="BZ17323" s="62"/>
      <c r="CA17323" s="62"/>
      <c r="CB17323" s="62"/>
      <c r="CC17323" s="62"/>
      <c r="CD17323" s="62"/>
      <c r="CE17323" s="62"/>
      <c r="CF17323" s="62"/>
      <c r="CL17323" s="56" t="s">
        <v>8570</v>
      </c>
      <c r="CM17323" s="56" t="s">
        <v>214</v>
      </c>
      <c r="CN17323" s="56" t="s">
        <v>214</v>
      </c>
      <c r="CO17323" s="52"/>
      <c r="CP17323" s="52"/>
      <c r="CQ17323" s="52"/>
      <c r="CR17323" s="52"/>
      <c r="CS17323" s="52"/>
      <c r="CT17323" s="52"/>
      <c r="CU17323" s="33"/>
      <c r="CV17323" s="33"/>
    </row>
    <row r="17324" spans="74:100">
      <c r="BV17324" s="62"/>
      <c r="BW17324" s="62"/>
      <c r="BX17324" s="62"/>
      <c r="BY17324" s="62"/>
      <c r="BZ17324" s="62"/>
      <c r="CA17324" s="62"/>
      <c r="CB17324" s="62"/>
      <c r="CC17324" s="62"/>
      <c r="CD17324" s="62"/>
      <c r="CE17324" s="62"/>
      <c r="CF17324" s="62"/>
      <c r="CL17324" s="56" t="s">
        <v>25344</v>
      </c>
      <c r="CM17324" s="56" t="s">
        <v>214</v>
      </c>
      <c r="CN17324" s="56" t="s">
        <v>214</v>
      </c>
      <c r="CO17324" s="52"/>
      <c r="CP17324" s="52"/>
      <c r="CQ17324" s="52"/>
      <c r="CR17324" s="52"/>
      <c r="CS17324" s="52"/>
      <c r="CT17324" s="52"/>
      <c r="CU17324" s="33"/>
      <c r="CV17324" s="33"/>
    </row>
    <row r="17325" spans="74:100">
      <c r="BV17325" s="62"/>
      <c r="BW17325" s="62"/>
      <c r="BX17325" s="62"/>
      <c r="BY17325" s="62"/>
      <c r="BZ17325" s="62"/>
      <c r="CA17325" s="62"/>
      <c r="CB17325" s="62"/>
      <c r="CC17325" s="62"/>
      <c r="CD17325" s="62"/>
      <c r="CE17325" s="62"/>
      <c r="CF17325" s="62"/>
      <c r="CL17325" s="56" t="s">
        <v>23642</v>
      </c>
      <c r="CM17325" s="56" t="s">
        <v>214</v>
      </c>
      <c r="CN17325" s="56" t="s">
        <v>214</v>
      </c>
      <c r="CO17325" s="52"/>
      <c r="CP17325" s="52"/>
      <c r="CQ17325" s="52"/>
      <c r="CR17325" s="52"/>
      <c r="CS17325" s="52"/>
      <c r="CT17325" s="52"/>
      <c r="CU17325" s="33"/>
      <c r="CV17325" s="33"/>
    </row>
    <row r="17326" spans="74:100">
      <c r="BV17326" s="62"/>
      <c r="BW17326" s="62"/>
      <c r="BX17326" s="62"/>
      <c r="BY17326" s="62"/>
      <c r="BZ17326" s="62"/>
      <c r="CA17326" s="62"/>
      <c r="CB17326" s="62"/>
      <c r="CC17326" s="62"/>
      <c r="CD17326" s="62"/>
      <c r="CE17326" s="62"/>
      <c r="CF17326" s="62"/>
      <c r="CL17326" s="56" t="s">
        <v>3755</v>
      </c>
      <c r="CM17326" s="56" t="s">
        <v>214</v>
      </c>
      <c r="CN17326" s="56" t="s">
        <v>214</v>
      </c>
      <c r="CO17326" s="52"/>
      <c r="CP17326" s="52"/>
      <c r="CQ17326" s="52"/>
      <c r="CR17326" s="52"/>
      <c r="CS17326" s="52"/>
      <c r="CT17326" s="52"/>
      <c r="CU17326" s="33"/>
      <c r="CV17326" s="33"/>
    </row>
    <row r="17327" spans="74:100">
      <c r="BV17327" s="62"/>
      <c r="BW17327" s="62"/>
      <c r="BX17327" s="62"/>
      <c r="BY17327" s="62"/>
      <c r="BZ17327" s="62"/>
      <c r="CA17327" s="62"/>
      <c r="CB17327" s="62"/>
      <c r="CC17327" s="62"/>
      <c r="CD17327" s="62"/>
      <c r="CE17327" s="62"/>
      <c r="CF17327" s="62"/>
      <c r="CL17327" s="56" t="s">
        <v>3756</v>
      </c>
      <c r="CM17327" s="56" t="s">
        <v>214</v>
      </c>
      <c r="CN17327" s="56" t="s">
        <v>214</v>
      </c>
      <c r="CO17327" s="52"/>
      <c r="CP17327" s="52"/>
      <c r="CQ17327" s="52"/>
      <c r="CR17327" s="52"/>
      <c r="CS17327" s="52"/>
      <c r="CT17327" s="52"/>
      <c r="CU17327" s="33"/>
      <c r="CV17327" s="33"/>
    </row>
    <row r="17328" spans="74:100">
      <c r="BV17328" s="62"/>
      <c r="BW17328" s="62"/>
      <c r="BX17328" s="62"/>
      <c r="BY17328" s="62"/>
      <c r="BZ17328" s="62"/>
      <c r="CA17328" s="62"/>
      <c r="CB17328" s="62"/>
      <c r="CC17328" s="62"/>
      <c r="CD17328" s="62"/>
      <c r="CE17328" s="62"/>
      <c r="CF17328" s="62"/>
      <c r="CL17328" s="56" t="s">
        <v>25345</v>
      </c>
      <c r="CM17328" s="56" t="s">
        <v>214</v>
      </c>
      <c r="CN17328" s="56" t="s">
        <v>214</v>
      </c>
      <c r="CO17328" s="52"/>
      <c r="CP17328" s="52"/>
      <c r="CQ17328" s="52"/>
      <c r="CR17328" s="52"/>
      <c r="CS17328" s="52"/>
      <c r="CT17328" s="52"/>
      <c r="CU17328" s="33"/>
      <c r="CV17328" s="33"/>
    </row>
    <row r="17329" spans="74:100">
      <c r="BV17329" s="62"/>
      <c r="BW17329" s="62"/>
      <c r="BX17329" s="62"/>
      <c r="BY17329" s="62"/>
      <c r="BZ17329" s="62"/>
      <c r="CA17329" s="62"/>
      <c r="CB17329" s="62"/>
      <c r="CC17329" s="62"/>
      <c r="CD17329" s="62"/>
      <c r="CE17329" s="62"/>
      <c r="CF17329" s="62"/>
      <c r="CL17329" s="56" t="s">
        <v>3757</v>
      </c>
      <c r="CM17329" s="56" t="s">
        <v>214</v>
      </c>
      <c r="CN17329" s="56" t="s">
        <v>214</v>
      </c>
      <c r="CO17329" s="52"/>
      <c r="CP17329" s="52"/>
      <c r="CQ17329" s="52"/>
      <c r="CR17329" s="52"/>
      <c r="CS17329" s="52"/>
      <c r="CT17329" s="52"/>
      <c r="CU17329" s="33"/>
      <c r="CV17329" s="33"/>
    </row>
    <row r="17330" spans="74:100">
      <c r="BV17330" s="62"/>
      <c r="BW17330" s="62"/>
      <c r="BX17330" s="62"/>
      <c r="BY17330" s="62"/>
      <c r="BZ17330" s="62"/>
      <c r="CA17330" s="62"/>
      <c r="CB17330" s="62"/>
      <c r="CC17330" s="62"/>
      <c r="CD17330" s="62"/>
      <c r="CE17330" s="62"/>
      <c r="CF17330" s="62"/>
      <c r="CL17330" s="35" t="s">
        <v>29254</v>
      </c>
      <c r="CM17330" s="35" t="s">
        <v>217</v>
      </c>
      <c r="CN17330" s="35" t="s">
        <v>217</v>
      </c>
      <c r="CO17330" s="52"/>
      <c r="CP17330" s="52"/>
      <c r="CQ17330" s="52"/>
      <c r="CR17330" s="52"/>
      <c r="CS17330" s="52"/>
      <c r="CT17330" s="52"/>
      <c r="CU17330" s="33"/>
      <c r="CV17330" s="33"/>
    </row>
    <row r="17331" spans="74:100">
      <c r="BV17331" s="62"/>
      <c r="BW17331" s="62"/>
      <c r="BX17331" s="62"/>
      <c r="BY17331" s="62"/>
      <c r="BZ17331" s="62"/>
      <c r="CA17331" s="62"/>
      <c r="CB17331" s="62"/>
      <c r="CC17331" s="62"/>
      <c r="CD17331" s="62"/>
      <c r="CE17331" s="62"/>
      <c r="CF17331" s="62"/>
      <c r="CL17331" s="35" t="s">
        <v>8698</v>
      </c>
      <c r="CM17331" s="35" t="s">
        <v>217</v>
      </c>
      <c r="CN17331" s="35" t="s">
        <v>217</v>
      </c>
      <c r="CO17331" s="52"/>
      <c r="CP17331" s="52"/>
      <c r="CQ17331" s="52"/>
      <c r="CR17331" s="52"/>
      <c r="CS17331" s="52"/>
      <c r="CT17331" s="52"/>
      <c r="CU17331" s="33"/>
      <c r="CV17331" s="33"/>
    </row>
    <row r="17332" spans="74:100">
      <c r="BV17332" s="62"/>
      <c r="BW17332" s="62"/>
      <c r="BX17332" s="62"/>
      <c r="BY17332" s="62"/>
      <c r="BZ17332" s="62"/>
      <c r="CA17332" s="62"/>
      <c r="CB17332" s="62"/>
      <c r="CC17332" s="62"/>
      <c r="CD17332" s="62"/>
      <c r="CE17332" s="62"/>
      <c r="CF17332" s="62"/>
      <c r="CL17332" s="56" t="s">
        <v>8536</v>
      </c>
      <c r="CM17332" s="56" t="s">
        <v>214</v>
      </c>
      <c r="CN17332" s="56" t="s">
        <v>214</v>
      </c>
      <c r="CO17332" s="52"/>
      <c r="CP17332" s="52"/>
      <c r="CQ17332" s="52"/>
      <c r="CR17332" s="52"/>
      <c r="CS17332" s="52"/>
      <c r="CT17332" s="52"/>
      <c r="CU17332" s="33"/>
      <c r="CV17332" s="33"/>
    </row>
    <row r="17333" spans="74:100">
      <c r="BV17333" s="62"/>
      <c r="BW17333" s="62"/>
      <c r="BX17333" s="62"/>
      <c r="BY17333" s="62"/>
      <c r="BZ17333" s="62"/>
      <c r="CA17333" s="62"/>
      <c r="CB17333" s="62"/>
      <c r="CC17333" s="62"/>
      <c r="CD17333" s="62"/>
      <c r="CE17333" s="62"/>
      <c r="CF17333" s="62"/>
      <c r="CL17333" s="56" t="s">
        <v>8752</v>
      </c>
      <c r="CM17333" s="56" t="s">
        <v>213</v>
      </c>
      <c r="CN17333" s="56" t="s">
        <v>213</v>
      </c>
      <c r="CO17333" s="52"/>
      <c r="CP17333" s="52"/>
      <c r="CQ17333" s="52"/>
      <c r="CR17333" s="52"/>
      <c r="CS17333" s="52"/>
      <c r="CT17333" s="52"/>
      <c r="CU17333" s="33"/>
      <c r="CV17333" s="33"/>
    </row>
    <row r="17334" spans="74:100">
      <c r="BV17334" s="62"/>
      <c r="BW17334" s="62"/>
      <c r="BX17334" s="62"/>
      <c r="BY17334" s="62"/>
      <c r="BZ17334" s="62"/>
      <c r="CA17334" s="62"/>
      <c r="CB17334" s="62"/>
      <c r="CC17334" s="62"/>
      <c r="CD17334" s="62"/>
      <c r="CE17334" s="62"/>
      <c r="CF17334" s="62"/>
      <c r="CL17334" s="56" t="s">
        <v>25346</v>
      </c>
      <c r="CM17334" s="56" t="s">
        <v>216</v>
      </c>
      <c r="CN17334" s="56" t="s">
        <v>216</v>
      </c>
      <c r="CO17334" s="52"/>
      <c r="CP17334" s="52"/>
      <c r="CQ17334" s="52"/>
      <c r="CR17334" s="52"/>
      <c r="CS17334" s="52"/>
      <c r="CT17334" s="52"/>
      <c r="CU17334" s="33"/>
      <c r="CV17334" s="33"/>
    </row>
    <row r="17335" spans="74:100">
      <c r="BV17335" s="62"/>
      <c r="BW17335" s="62"/>
      <c r="BX17335" s="62"/>
      <c r="BY17335" s="62"/>
      <c r="BZ17335" s="62"/>
      <c r="CA17335" s="62"/>
      <c r="CB17335" s="62"/>
      <c r="CC17335" s="62"/>
      <c r="CD17335" s="62"/>
      <c r="CE17335" s="62"/>
      <c r="CF17335" s="62"/>
      <c r="CL17335" s="56" t="s">
        <v>25347</v>
      </c>
      <c r="CM17335" s="56" t="s">
        <v>216</v>
      </c>
      <c r="CN17335" s="56" t="s">
        <v>216</v>
      </c>
      <c r="CO17335" s="52"/>
      <c r="CP17335" s="52"/>
      <c r="CQ17335" s="52"/>
      <c r="CR17335" s="52"/>
      <c r="CS17335" s="52"/>
      <c r="CT17335" s="52"/>
      <c r="CU17335" s="33"/>
      <c r="CV17335" s="33"/>
    </row>
    <row r="17336" spans="74:100">
      <c r="BV17336" s="62"/>
      <c r="BW17336" s="62"/>
      <c r="BX17336" s="62"/>
      <c r="BY17336" s="62"/>
      <c r="BZ17336" s="62"/>
      <c r="CA17336" s="62"/>
      <c r="CB17336" s="62"/>
      <c r="CC17336" s="62"/>
      <c r="CD17336" s="62"/>
      <c r="CE17336" s="62"/>
      <c r="CF17336" s="62"/>
      <c r="CL17336" s="56" t="s">
        <v>23643</v>
      </c>
      <c r="CM17336" s="56" t="s">
        <v>217</v>
      </c>
      <c r="CN17336" s="56" t="s">
        <v>217</v>
      </c>
      <c r="CO17336" s="52"/>
      <c r="CP17336" s="52"/>
      <c r="CQ17336" s="52"/>
      <c r="CR17336" s="52"/>
      <c r="CS17336" s="52"/>
      <c r="CT17336" s="52"/>
      <c r="CU17336" s="33"/>
      <c r="CV17336" s="33"/>
    </row>
    <row r="17337" spans="74:100">
      <c r="BV17337" s="62"/>
      <c r="BW17337" s="62"/>
      <c r="BX17337" s="62"/>
      <c r="BY17337" s="62"/>
      <c r="BZ17337" s="62"/>
      <c r="CA17337" s="62"/>
      <c r="CB17337" s="62"/>
      <c r="CC17337" s="62"/>
      <c r="CD17337" s="62"/>
      <c r="CE17337" s="62"/>
      <c r="CF17337" s="62"/>
      <c r="CL17337" s="56" t="s">
        <v>25348</v>
      </c>
      <c r="CM17337" s="56" t="s">
        <v>217</v>
      </c>
      <c r="CN17337" s="56" t="s">
        <v>217</v>
      </c>
      <c r="CO17337" s="52"/>
      <c r="CP17337" s="52"/>
      <c r="CQ17337" s="52"/>
      <c r="CR17337" s="52"/>
      <c r="CS17337" s="52"/>
      <c r="CT17337" s="52"/>
      <c r="CU17337" s="33"/>
      <c r="CV17337" s="33"/>
    </row>
    <row r="17338" spans="74:100">
      <c r="BV17338" s="62"/>
      <c r="BW17338" s="62"/>
      <c r="BX17338" s="62"/>
      <c r="BY17338" s="62"/>
      <c r="BZ17338" s="62"/>
      <c r="CA17338" s="62"/>
      <c r="CB17338" s="62"/>
      <c r="CC17338" s="62"/>
      <c r="CD17338" s="62"/>
      <c r="CE17338" s="62"/>
      <c r="CF17338" s="62"/>
      <c r="CL17338" s="56" t="s">
        <v>25349</v>
      </c>
      <c r="CM17338" s="56" t="s">
        <v>217</v>
      </c>
      <c r="CN17338" s="56" t="s">
        <v>217</v>
      </c>
      <c r="CO17338" s="52"/>
      <c r="CP17338" s="52"/>
      <c r="CQ17338" s="52"/>
      <c r="CR17338" s="52"/>
      <c r="CS17338" s="52"/>
      <c r="CT17338" s="52"/>
      <c r="CU17338" s="33"/>
      <c r="CV17338" s="33"/>
    </row>
    <row r="17339" spans="74:100">
      <c r="BV17339" s="62"/>
      <c r="BW17339" s="62"/>
      <c r="BX17339" s="62"/>
      <c r="BY17339" s="62"/>
      <c r="BZ17339" s="62"/>
      <c r="CA17339" s="62"/>
      <c r="CB17339" s="62"/>
      <c r="CC17339" s="62"/>
      <c r="CD17339" s="62"/>
      <c r="CE17339" s="62"/>
      <c r="CF17339" s="62"/>
      <c r="CL17339" s="56" t="s">
        <v>25350</v>
      </c>
      <c r="CM17339" s="56" t="s">
        <v>217</v>
      </c>
      <c r="CN17339" s="56" t="s">
        <v>217</v>
      </c>
      <c r="CO17339" s="52"/>
      <c r="CP17339" s="52"/>
      <c r="CQ17339" s="52"/>
      <c r="CR17339" s="52"/>
      <c r="CS17339" s="52"/>
      <c r="CT17339" s="52"/>
      <c r="CU17339" s="33"/>
      <c r="CV17339" s="33"/>
    </row>
    <row r="17340" spans="74:100">
      <c r="BV17340" s="62"/>
      <c r="BW17340" s="62"/>
      <c r="BX17340" s="62"/>
      <c r="BY17340" s="62"/>
      <c r="BZ17340" s="62"/>
      <c r="CA17340" s="62"/>
      <c r="CB17340" s="62"/>
      <c r="CC17340" s="62"/>
      <c r="CD17340" s="62"/>
      <c r="CE17340" s="62"/>
      <c r="CF17340" s="62"/>
      <c r="CL17340" s="56" t="s">
        <v>8617</v>
      </c>
      <c r="CM17340" s="56" t="s">
        <v>213</v>
      </c>
      <c r="CN17340" s="56" t="s">
        <v>213</v>
      </c>
      <c r="CO17340" s="52"/>
      <c r="CP17340" s="52"/>
      <c r="CQ17340" s="52"/>
      <c r="CR17340" s="52"/>
      <c r="CS17340" s="52"/>
      <c r="CT17340" s="52"/>
      <c r="CU17340" s="33"/>
      <c r="CV17340" s="33"/>
    </row>
    <row r="17341" spans="74:100">
      <c r="BV17341" s="62"/>
      <c r="BW17341" s="62"/>
      <c r="BX17341" s="62"/>
      <c r="BY17341" s="62"/>
      <c r="BZ17341" s="62"/>
      <c r="CA17341" s="62"/>
      <c r="CB17341" s="62"/>
      <c r="CC17341" s="62"/>
      <c r="CD17341" s="62"/>
      <c r="CE17341" s="62"/>
      <c r="CF17341" s="62"/>
      <c r="CL17341" s="56" t="s">
        <v>8618</v>
      </c>
      <c r="CM17341" s="56" t="s">
        <v>213</v>
      </c>
      <c r="CN17341" s="56" t="s">
        <v>213</v>
      </c>
      <c r="CO17341" s="52"/>
      <c r="CP17341" s="52"/>
      <c r="CQ17341" s="52"/>
      <c r="CR17341" s="52"/>
      <c r="CS17341" s="52"/>
      <c r="CT17341" s="52"/>
      <c r="CU17341" s="33"/>
      <c r="CV17341" s="33"/>
    </row>
    <row r="17342" spans="74:100">
      <c r="BV17342" s="62"/>
      <c r="BW17342" s="62"/>
      <c r="BX17342" s="62"/>
      <c r="BY17342" s="62"/>
      <c r="BZ17342" s="62"/>
      <c r="CA17342" s="62"/>
      <c r="CB17342" s="62"/>
      <c r="CC17342" s="62"/>
      <c r="CD17342" s="62"/>
      <c r="CE17342" s="62"/>
      <c r="CF17342" s="62"/>
      <c r="CL17342" s="35" t="s">
        <v>8699</v>
      </c>
      <c r="CM17342" s="35" t="s">
        <v>217</v>
      </c>
      <c r="CN17342" s="35" t="s">
        <v>217</v>
      </c>
      <c r="CO17342" s="52"/>
      <c r="CP17342" s="52"/>
      <c r="CQ17342" s="52"/>
      <c r="CR17342" s="52"/>
      <c r="CS17342" s="52"/>
      <c r="CT17342" s="52"/>
      <c r="CU17342" s="33"/>
      <c r="CV17342" s="33"/>
    </row>
    <row r="17343" spans="74:100">
      <c r="BV17343" s="62"/>
      <c r="BW17343" s="62"/>
      <c r="BX17343" s="62"/>
      <c r="BY17343" s="62"/>
      <c r="BZ17343" s="62"/>
      <c r="CA17343" s="62"/>
      <c r="CB17343" s="62"/>
      <c r="CC17343" s="62"/>
      <c r="CD17343" s="62"/>
      <c r="CE17343" s="62"/>
      <c r="CF17343" s="62"/>
      <c r="CL17343" s="56" t="s">
        <v>23644</v>
      </c>
      <c r="CM17343" s="56" t="s">
        <v>215</v>
      </c>
      <c r="CN17343" s="56" t="s">
        <v>215</v>
      </c>
      <c r="CO17343" s="52"/>
      <c r="CP17343" s="52"/>
      <c r="CQ17343" s="52"/>
      <c r="CR17343" s="52"/>
      <c r="CS17343" s="52"/>
      <c r="CT17343" s="52"/>
      <c r="CU17343" s="33"/>
      <c r="CV17343" s="33"/>
    </row>
    <row r="17344" spans="74:100">
      <c r="BV17344" s="62"/>
      <c r="BW17344" s="62"/>
      <c r="BX17344" s="62"/>
      <c r="BY17344" s="62"/>
      <c r="BZ17344" s="62"/>
      <c r="CA17344" s="62"/>
      <c r="CB17344" s="62"/>
      <c r="CC17344" s="62"/>
      <c r="CD17344" s="62"/>
      <c r="CE17344" s="62"/>
      <c r="CF17344" s="62"/>
      <c r="CL17344" s="35" t="s">
        <v>8541</v>
      </c>
      <c r="CM17344" s="35" t="s">
        <v>217</v>
      </c>
      <c r="CN17344" s="35" t="s">
        <v>217</v>
      </c>
      <c r="CO17344" s="52"/>
      <c r="CP17344" s="52"/>
      <c r="CQ17344" s="52"/>
      <c r="CR17344" s="52"/>
      <c r="CS17344" s="52"/>
      <c r="CT17344" s="52"/>
      <c r="CU17344" s="33"/>
      <c r="CV17344" s="33"/>
    </row>
    <row r="17345" spans="74:100">
      <c r="BV17345" s="62"/>
      <c r="BW17345" s="62"/>
      <c r="BX17345" s="62"/>
      <c r="BY17345" s="62"/>
      <c r="BZ17345" s="62"/>
      <c r="CA17345" s="62"/>
      <c r="CB17345" s="62"/>
      <c r="CC17345" s="62"/>
      <c r="CD17345" s="62"/>
      <c r="CE17345" s="62"/>
      <c r="CF17345" s="62"/>
      <c r="CL17345" s="35" t="s">
        <v>8542</v>
      </c>
      <c r="CM17345" s="35" t="s">
        <v>217</v>
      </c>
      <c r="CN17345" s="35" t="s">
        <v>217</v>
      </c>
      <c r="CO17345" s="52"/>
      <c r="CP17345" s="52"/>
      <c r="CQ17345" s="52"/>
      <c r="CR17345" s="52"/>
      <c r="CS17345" s="52"/>
      <c r="CT17345" s="52"/>
      <c r="CU17345" s="33"/>
      <c r="CV17345" s="33"/>
    </row>
    <row r="17346" spans="74:100">
      <c r="BV17346" s="62"/>
      <c r="BW17346" s="62"/>
      <c r="BX17346" s="62"/>
      <c r="BY17346" s="62"/>
      <c r="BZ17346" s="62"/>
      <c r="CA17346" s="62"/>
      <c r="CB17346" s="62"/>
      <c r="CC17346" s="62"/>
      <c r="CD17346" s="62"/>
      <c r="CE17346" s="62"/>
      <c r="CF17346" s="62"/>
      <c r="CL17346" s="56" t="s">
        <v>25351</v>
      </c>
      <c r="CM17346" s="56" t="s">
        <v>213</v>
      </c>
      <c r="CN17346" s="56" t="s">
        <v>213</v>
      </c>
      <c r="CO17346" s="52"/>
      <c r="CP17346" s="52"/>
      <c r="CQ17346" s="52"/>
      <c r="CR17346" s="52"/>
      <c r="CS17346" s="52"/>
      <c r="CT17346" s="52"/>
      <c r="CU17346" s="33"/>
      <c r="CV17346" s="33"/>
    </row>
    <row r="17347" spans="74:100">
      <c r="BV17347" s="62"/>
      <c r="BW17347" s="62"/>
      <c r="BX17347" s="62"/>
      <c r="BY17347" s="62"/>
      <c r="BZ17347" s="62"/>
      <c r="CA17347" s="62"/>
      <c r="CB17347" s="62"/>
      <c r="CC17347" s="62"/>
      <c r="CD17347" s="62"/>
      <c r="CE17347" s="62"/>
      <c r="CF17347" s="62"/>
      <c r="CL17347" s="56" t="s">
        <v>25352</v>
      </c>
      <c r="CM17347" s="56" t="s">
        <v>213</v>
      </c>
      <c r="CN17347" s="56" t="s">
        <v>213</v>
      </c>
      <c r="CO17347" s="52"/>
      <c r="CP17347" s="52"/>
      <c r="CQ17347" s="52"/>
      <c r="CR17347" s="52"/>
      <c r="CS17347" s="52"/>
      <c r="CT17347" s="52"/>
      <c r="CU17347" s="33"/>
      <c r="CV17347" s="33"/>
    </row>
    <row r="17348" spans="74:100">
      <c r="BV17348" s="62"/>
      <c r="BW17348" s="62"/>
      <c r="BX17348" s="62"/>
      <c r="BY17348" s="62"/>
      <c r="BZ17348" s="62"/>
      <c r="CA17348" s="62"/>
      <c r="CB17348" s="62"/>
      <c r="CC17348" s="62"/>
      <c r="CD17348" s="62"/>
      <c r="CE17348" s="62"/>
      <c r="CF17348" s="62"/>
      <c r="CL17348" s="56" t="s">
        <v>8580</v>
      </c>
      <c r="CM17348" s="56" t="s">
        <v>213</v>
      </c>
      <c r="CN17348" s="56" t="s">
        <v>213</v>
      </c>
      <c r="CO17348" s="52"/>
      <c r="CP17348" s="52"/>
      <c r="CQ17348" s="52"/>
      <c r="CR17348" s="52"/>
      <c r="CS17348" s="52"/>
      <c r="CT17348" s="52"/>
      <c r="CU17348" s="33"/>
      <c r="CV17348" s="33"/>
    </row>
    <row r="17349" spans="74:100">
      <c r="BV17349" s="62"/>
      <c r="BW17349" s="62"/>
      <c r="BX17349" s="62"/>
      <c r="BY17349" s="62"/>
      <c r="BZ17349" s="62"/>
      <c r="CA17349" s="62"/>
      <c r="CB17349" s="62"/>
      <c r="CC17349" s="62"/>
      <c r="CD17349" s="62"/>
      <c r="CE17349" s="62"/>
      <c r="CF17349" s="62"/>
      <c r="CL17349" s="56" t="s">
        <v>8533</v>
      </c>
      <c r="CM17349" s="56" t="s">
        <v>214</v>
      </c>
      <c r="CN17349" s="56" t="s">
        <v>214</v>
      </c>
      <c r="CO17349" s="52"/>
      <c r="CP17349" s="52"/>
      <c r="CQ17349" s="52"/>
      <c r="CR17349" s="52"/>
      <c r="CS17349" s="52"/>
      <c r="CT17349" s="52"/>
      <c r="CU17349" s="33"/>
      <c r="CV17349" s="33"/>
    </row>
    <row r="17350" spans="74:100">
      <c r="BV17350" s="62"/>
      <c r="BW17350" s="62"/>
      <c r="BX17350" s="62"/>
      <c r="BY17350" s="62"/>
      <c r="BZ17350" s="62"/>
      <c r="CA17350" s="62"/>
      <c r="CB17350" s="62"/>
      <c r="CC17350" s="62"/>
      <c r="CD17350" s="62"/>
      <c r="CE17350" s="62"/>
      <c r="CF17350" s="62"/>
      <c r="CL17350" s="56" t="s">
        <v>23645</v>
      </c>
      <c r="CM17350" s="56" t="s">
        <v>213</v>
      </c>
      <c r="CN17350" s="56" t="s">
        <v>213</v>
      </c>
      <c r="CO17350" s="52"/>
      <c r="CP17350" s="52"/>
      <c r="CQ17350" s="52"/>
      <c r="CR17350" s="52"/>
      <c r="CS17350" s="52"/>
      <c r="CT17350" s="52"/>
      <c r="CU17350" s="33"/>
      <c r="CV17350" s="33"/>
    </row>
    <row r="17351" spans="74:100">
      <c r="BV17351" s="62"/>
      <c r="BW17351" s="62"/>
      <c r="BX17351" s="62"/>
      <c r="BY17351" s="62"/>
      <c r="BZ17351" s="62"/>
      <c r="CA17351" s="62"/>
      <c r="CB17351" s="62"/>
      <c r="CC17351" s="62"/>
      <c r="CD17351" s="62"/>
      <c r="CE17351" s="62"/>
      <c r="CF17351" s="62"/>
      <c r="CL17351" s="56" t="s">
        <v>8724</v>
      </c>
      <c r="CM17351" s="56" t="s">
        <v>213</v>
      </c>
      <c r="CN17351" s="56" t="s">
        <v>213</v>
      </c>
      <c r="CO17351" s="52"/>
      <c r="CP17351" s="52"/>
      <c r="CQ17351" s="52"/>
      <c r="CR17351" s="52"/>
      <c r="CS17351" s="52"/>
      <c r="CT17351" s="52"/>
      <c r="CU17351" s="33"/>
      <c r="CV17351" s="33"/>
    </row>
    <row r="17352" spans="74:100">
      <c r="BV17352" s="62"/>
      <c r="BW17352" s="62"/>
      <c r="BX17352" s="62"/>
      <c r="BY17352" s="62"/>
      <c r="BZ17352" s="62"/>
      <c r="CA17352" s="62"/>
      <c r="CB17352" s="62"/>
      <c r="CC17352" s="62"/>
      <c r="CD17352" s="62"/>
      <c r="CE17352" s="62"/>
      <c r="CF17352" s="62"/>
      <c r="CL17352" s="35" t="s">
        <v>8573</v>
      </c>
      <c r="CM17352" s="35" t="s">
        <v>217</v>
      </c>
      <c r="CN17352" s="35" t="s">
        <v>217</v>
      </c>
      <c r="CO17352" s="52"/>
      <c r="CP17352" s="52"/>
      <c r="CQ17352" s="52"/>
      <c r="CR17352" s="52"/>
      <c r="CS17352" s="52"/>
      <c r="CT17352" s="52"/>
      <c r="CU17352" s="33"/>
      <c r="CV17352" s="33"/>
    </row>
    <row r="17353" spans="74:100">
      <c r="BV17353" s="62"/>
      <c r="BW17353" s="62"/>
      <c r="BX17353" s="62"/>
      <c r="BY17353" s="62"/>
      <c r="BZ17353" s="62"/>
      <c r="CA17353" s="62"/>
      <c r="CB17353" s="62"/>
      <c r="CC17353" s="62"/>
      <c r="CD17353" s="62"/>
      <c r="CE17353" s="62"/>
      <c r="CF17353" s="62"/>
      <c r="CL17353" s="35" t="s">
        <v>8593</v>
      </c>
      <c r="CM17353" s="35" t="s">
        <v>217</v>
      </c>
      <c r="CN17353" s="35" t="s">
        <v>217</v>
      </c>
      <c r="CO17353" s="52"/>
      <c r="CP17353" s="52"/>
      <c r="CQ17353" s="52"/>
      <c r="CR17353" s="52"/>
      <c r="CS17353" s="52"/>
      <c r="CT17353" s="52"/>
      <c r="CU17353" s="33"/>
      <c r="CV17353" s="33"/>
    </row>
    <row r="17354" spans="74:100">
      <c r="BV17354" s="62"/>
      <c r="BW17354" s="62"/>
      <c r="BX17354" s="62"/>
      <c r="BY17354" s="62"/>
      <c r="BZ17354" s="62"/>
      <c r="CA17354" s="62"/>
      <c r="CB17354" s="62"/>
      <c r="CC17354" s="62"/>
      <c r="CD17354" s="62"/>
      <c r="CE17354" s="62"/>
      <c r="CF17354" s="62"/>
      <c r="CL17354" s="56" t="s">
        <v>8519</v>
      </c>
      <c r="CM17354" s="56" t="s">
        <v>217</v>
      </c>
      <c r="CN17354" s="56" t="s">
        <v>217</v>
      </c>
      <c r="CO17354" s="52"/>
      <c r="CP17354" s="52"/>
      <c r="CQ17354" s="52"/>
      <c r="CR17354" s="52"/>
      <c r="CS17354" s="52"/>
      <c r="CT17354" s="52"/>
      <c r="CU17354" s="33"/>
      <c r="CV17354" s="33"/>
    </row>
    <row r="17355" spans="74:100">
      <c r="BV17355" s="62"/>
      <c r="BW17355" s="62"/>
      <c r="BX17355" s="62"/>
      <c r="BY17355" s="62"/>
      <c r="BZ17355" s="62"/>
      <c r="CA17355" s="62"/>
      <c r="CB17355" s="62"/>
      <c r="CC17355" s="62"/>
      <c r="CD17355" s="62"/>
      <c r="CE17355" s="62"/>
      <c r="CF17355" s="62"/>
      <c r="CL17355" s="56" t="s">
        <v>8517</v>
      </c>
      <c r="CM17355" s="56" t="s">
        <v>217</v>
      </c>
      <c r="CN17355" s="56" t="s">
        <v>217</v>
      </c>
      <c r="CO17355" s="52"/>
      <c r="CP17355" s="52"/>
      <c r="CQ17355" s="52"/>
      <c r="CR17355" s="52"/>
      <c r="CS17355" s="52"/>
      <c r="CT17355" s="52"/>
      <c r="CU17355" s="33"/>
      <c r="CV17355" s="33"/>
    </row>
    <row r="17356" spans="74:100">
      <c r="BV17356" s="62"/>
      <c r="BW17356" s="62"/>
      <c r="BX17356" s="62"/>
      <c r="BY17356" s="62"/>
      <c r="BZ17356" s="62"/>
      <c r="CA17356" s="62"/>
      <c r="CB17356" s="62"/>
      <c r="CC17356" s="62"/>
      <c r="CD17356" s="62"/>
      <c r="CE17356" s="62"/>
      <c r="CF17356" s="62"/>
      <c r="CL17356" s="56" t="s">
        <v>8514</v>
      </c>
      <c r="CM17356" s="56" t="s">
        <v>217</v>
      </c>
      <c r="CN17356" s="56" t="s">
        <v>217</v>
      </c>
      <c r="CO17356" s="52"/>
      <c r="CP17356" s="52"/>
      <c r="CQ17356" s="52"/>
      <c r="CR17356" s="52"/>
      <c r="CS17356" s="52"/>
      <c r="CT17356" s="52"/>
      <c r="CU17356" s="33"/>
      <c r="CV17356" s="33"/>
    </row>
    <row r="17357" spans="74:100">
      <c r="BV17357" s="62"/>
      <c r="BW17357" s="62"/>
      <c r="BX17357" s="62"/>
      <c r="BY17357" s="62"/>
      <c r="BZ17357" s="62"/>
      <c r="CA17357" s="62"/>
      <c r="CB17357" s="62"/>
      <c r="CC17357" s="62"/>
      <c r="CD17357" s="62"/>
      <c r="CE17357" s="62"/>
      <c r="CF17357" s="62"/>
      <c r="CL17357" s="56" t="s">
        <v>23646</v>
      </c>
      <c r="CM17357" s="56" t="s">
        <v>213</v>
      </c>
      <c r="CN17357" s="56" t="s">
        <v>213</v>
      </c>
      <c r="CO17357" s="52"/>
      <c r="CP17357" s="52"/>
      <c r="CQ17357" s="52"/>
      <c r="CR17357" s="52"/>
      <c r="CS17357" s="52"/>
      <c r="CT17357" s="52"/>
      <c r="CU17357" s="33"/>
      <c r="CV17357" s="33"/>
    </row>
    <row r="17358" spans="74:100">
      <c r="BV17358" s="62"/>
      <c r="BW17358" s="62"/>
      <c r="BX17358" s="62"/>
      <c r="BY17358" s="62"/>
      <c r="BZ17358" s="62"/>
      <c r="CA17358" s="62"/>
      <c r="CB17358" s="62"/>
      <c r="CC17358" s="62"/>
      <c r="CD17358" s="62"/>
      <c r="CE17358" s="62"/>
      <c r="CF17358" s="62"/>
      <c r="CL17358" s="56" t="s">
        <v>23647</v>
      </c>
      <c r="CM17358" s="56" t="s">
        <v>213</v>
      </c>
      <c r="CN17358" s="56" t="s">
        <v>213</v>
      </c>
      <c r="CO17358" s="52"/>
      <c r="CP17358" s="52"/>
      <c r="CQ17358" s="52"/>
      <c r="CR17358" s="52"/>
      <c r="CS17358" s="52"/>
      <c r="CT17358" s="52"/>
      <c r="CU17358" s="33"/>
      <c r="CV17358" s="33"/>
    </row>
    <row r="17359" spans="74:100">
      <c r="BV17359" s="62"/>
      <c r="BW17359" s="62"/>
      <c r="BX17359" s="62"/>
      <c r="BY17359" s="62"/>
      <c r="BZ17359" s="62"/>
      <c r="CA17359" s="62"/>
      <c r="CB17359" s="62"/>
      <c r="CC17359" s="62"/>
      <c r="CD17359" s="62"/>
      <c r="CE17359" s="62"/>
      <c r="CF17359" s="62"/>
      <c r="CL17359" s="56" t="s">
        <v>8548</v>
      </c>
      <c r="CM17359" s="56" t="s">
        <v>215</v>
      </c>
      <c r="CN17359" s="56" t="s">
        <v>215</v>
      </c>
      <c r="CO17359" s="52"/>
      <c r="CP17359" s="52"/>
      <c r="CQ17359" s="52"/>
      <c r="CR17359" s="52"/>
      <c r="CS17359" s="52"/>
      <c r="CT17359" s="52"/>
      <c r="CU17359" s="33"/>
      <c r="CV17359" s="33"/>
    </row>
    <row r="17360" spans="74:100">
      <c r="BV17360" s="62"/>
      <c r="BW17360" s="62"/>
      <c r="BX17360" s="62"/>
      <c r="BY17360" s="62"/>
      <c r="BZ17360" s="62"/>
      <c r="CA17360" s="62"/>
      <c r="CB17360" s="62"/>
      <c r="CC17360" s="62"/>
      <c r="CD17360" s="62"/>
      <c r="CE17360" s="62"/>
      <c r="CF17360" s="62"/>
      <c r="CL17360" s="35" t="s">
        <v>8594</v>
      </c>
      <c r="CM17360" s="35" t="s">
        <v>217</v>
      </c>
      <c r="CN17360" s="35" t="s">
        <v>217</v>
      </c>
      <c r="CO17360" s="52"/>
      <c r="CP17360" s="52"/>
      <c r="CQ17360" s="52"/>
      <c r="CR17360" s="52"/>
      <c r="CS17360" s="52"/>
      <c r="CT17360" s="52"/>
      <c r="CU17360" s="33"/>
      <c r="CV17360" s="33"/>
    </row>
    <row r="17361" spans="74:100">
      <c r="BV17361" s="62"/>
      <c r="BW17361" s="62"/>
      <c r="BX17361" s="62"/>
      <c r="BY17361" s="62"/>
      <c r="BZ17361" s="62"/>
      <c r="CA17361" s="62"/>
      <c r="CB17361" s="62"/>
      <c r="CC17361" s="62"/>
      <c r="CD17361" s="62"/>
      <c r="CE17361" s="62"/>
      <c r="CF17361" s="62"/>
      <c r="CL17361" s="56" t="s">
        <v>29255</v>
      </c>
      <c r="CM17361" s="56" t="s">
        <v>216</v>
      </c>
      <c r="CN17361" s="56" t="s">
        <v>216</v>
      </c>
      <c r="CO17361" s="52"/>
      <c r="CP17361" s="52"/>
      <c r="CQ17361" s="52"/>
      <c r="CR17361" s="52"/>
      <c r="CS17361" s="52"/>
      <c r="CT17361" s="52"/>
      <c r="CU17361" s="33"/>
      <c r="CV17361" s="33"/>
    </row>
    <row r="17362" spans="74:100">
      <c r="BV17362" s="62"/>
      <c r="BW17362" s="62"/>
      <c r="BX17362" s="62"/>
      <c r="BY17362" s="62"/>
      <c r="BZ17362" s="62"/>
      <c r="CA17362" s="62"/>
      <c r="CB17362" s="62"/>
      <c r="CC17362" s="62"/>
      <c r="CD17362" s="62"/>
      <c r="CE17362" s="62"/>
      <c r="CF17362" s="62"/>
      <c r="CL17362" s="56" t="s">
        <v>8603</v>
      </c>
      <c r="CM17362" s="56" t="s">
        <v>215</v>
      </c>
      <c r="CN17362" s="56" t="s">
        <v>215</v>
      </c>
      <c r="CO17362" s="52"/>
      <c r="CP17362" s="52"/>
      <c r="CQ17362" s="52"/>
      <c r="CR17362" s="52"/>
      <c r="CS17362" s="52"/>
      <c r="CT17362" s="52"/>
      <c r="CU17362" s="33"/>
      <c r="CV17362" s="33"/>
    </row>
    <row r="17363" spans="74:100">
      <c r="BV17363" s="62"/>
      <c r="BW17363" s="62"/>
      <c r="BX17363" s="62"/>
      <c r="BY17363" s="62"/>
      <c r="BZ17363" s="62"/>
      <c r="CA17363" s="62"/>
      <c r="CB17363" s="62"/>
      <c r="CC17363" s="62"/>
      <c r="CD17363" s="62"/>
      <c r="CE17363" s="62"/>
      <c r="CF17363" s="62"/>
      <c r="CL17363" s="56" t="s">
        <v>8567</v>
      </c>
      <c r="CM17363" s="56" t="s">
        <v>213</v>
      </c>
      <c r="CN17363" s="56" t="s">
        <v>213</v>
      </c>
      <c r="CO17363" s="52"/>
      <c r="CP17363" s="52"/>
      <c r="CQ17363" s="52"/>
      <c r="CR17363" s="52"/>
      <c r="CS17363" s="52"/>
      <c r="CT17363" s="52"/>
      <c r="CU17363" s="33"/>
      <c r="CV17363" s="33"/>
    </row>
    <row r="17364" spans="74:100">
      <c r="BV17364" s="62"/>
      <c r="BW17364" s="62"/>
      <c r="BX17364" s="62"/>
      <c r="BY17364" s="62"/>
      <c r="BZ17364" s="62"/>
      <c r="CA17364" s="62"/>
      <c r="CB17364" s="62"/>
      <c r="CC17364" s="62"/>
      <c r="CD17364" s="62"/>
      <c r="CE17364" s="62"/>
      <c r="CF17364" s="62"/>
      <c r="CL17364" s="56" t="s">
        <v>8567</v>
      </c>
      <c r="CM17364" s="56" t="s">
        <v>213</v>
      </c>
      <c r="CN17364" s="56" t="s">
        <v>213</v>
      </c>
      <c r="CO17364" s="52"/>
      <c r="CP17364" s="52"/>
      <c r="CQ17364" s="52"/>
      <c r="CR17364" s="52"/>
      <c r="CS17364" s="52"/>
      <c r="CT17364" s="52"/>
      <c r="CU17364" s="33"/>
      <c r="CV17364" s="33"/>
    </row>
    <row r="17365" spans="74:100">
      <c r="BV17365" s="62"/>
      <c r="BW17365" s="62"/>
      <c r="BX17365" s="62"/>
      <c r="BY17365" s="62"/>
      <c r="BZ17365" s="62"/>
      <c r="CA17365" s="62"/>
      <c r="CB17365" s="62"/>
      <c r="CC17365" s="62"/>
      <c r="CD17365" s="62"/>
      <c r="CE17365" s="62"/>
      <c r="CF17365" s="62"/>
      <c r="CL17365" s="56" t="s">
        <v>8596</v>
      </c>
      <c r="CM17365" s="56" t="s">
        <v>213</v>
      </c>
      <c r="CN17365" s="56" t="s">
        <v>213</v>
      </c>
      <c r="CO17365" s="52"/>
      <c r="CP17365" s="52"/>
      <c r="CQ17365" s="52"/>
      <c r="CR17365" s="52"/>
      <c r="CS17365" s="52"/>
      <c r="CT17365" s="52"/>
      <c r="CU17365" s="33"/>
      <c r="CV17365" s="33"/>
    </row>
    <row r="17366" spans="74:100">
      <c r="BV17366" s="62"/>
      <c r="BW17366" s="62"/>
      <c r="BX17366" s="62"/>
      <c r="BY17366" s="62"/>
      <c r="BZ17366" s="62"/>
      <c r="CA17366" s="62"/>
      <c r="CB17366" s="62"/>
      <c r="CC17366" s="62"/>
      <c r="CD17366" s="62"/>
      <c r="CE17366" s="62"/>
      <c r="CF17366" s="62"/>
      <c r="CL17366" s="56" t="s">
        <v>8597</v>
      </c>
      <c r="CM17366" s="56" t="s">
        <v>213</v>
      </c>
      <c r="CN17366" s="56" t="s">
        <v>213</v>
      </c>
      <c r="CO17366" s="52"/>
      <c r="CP17366" s="52"/>
      <c r="CQ17366" s="52"/>
      <c r="CR17366" s="52"/>
      <c r="CS17366" s="52"/>
      <c r="CT17366" s="52"/>
      <c r="CU17366" s="33"/>
      <c r="CV17366" s="33"/>
    </row>
    <row r="17367" spans="74:100">
      <c r="BV17367" s="62"/>
      <c r="BW17367" s="62"/>
      <c r="BX17367" s="62"/>
      <c r="BY17367" s="62"/>
      <c r="BZ17367" s="62"/>
      <c r="CA17367" s="62"/>
      <c r="CB17367" s="62"/>
      <c r="CC17367" s="62"/>
      <c r="CD17367" s="62"/>
      <c r="CE17367" s="62"/>
      <c r="CF17367" s="62"/>
      <c r="CL17367" s="56" t="s">
        <v>8598</v>
      </c>
      <c r="CM17367" s="56" t="s">
        <v>213</v>
      </c>
      <c r="CN17367" s="56" t="s">
        <v>213</v>
      </c>
      <c r="CO17367" s="52"/>
      <c r="CP17367" s="52"/>
      <c r="CQ17367" s="52"/>
      <c r="CR17367" s="52"/>
      <c r="CS17367" s="52"/>
      <c r="CT17367" s="52"/>
      <c r="CU17367" s="33"/>
      <c r="CV17367" s="33"/>
    </row>
    <row r="17368" spans="74:100">
      <c r="BV17368" s="62"/>
      <c r="BW17368" s="62"/>
      <c r="BX17368" s="62"/>
      <c r="BY17368" s="62"/>
      <c r="BZ17368" s="62"/>
      <c r="CA17368" s="62"/>
      <c r="CB17368" s="62"/>
      <c r="CC17368" s="62"/>
      <c r="CD17368" s="62"/>
      <c r="CE17368" s="62"/>
      <c r="CF17368" s="62"/>
      <c r="CL17368" s="56" t="s">
        <v>8750</v>
      </c>
      <c r="CM17368" s="56" t="s">
        <v>213</v>
      </c>
      <c r="CN17368" s="56" t="s">
        <v>213</v>
      </c>
      <c r="CO17368" s="52"/>
      <c r="CP17368" s="52"/>
      <c r="CQ17368" s="52"/>
      <c r="CR17368" s="52"/>
      <c r="CS17368" s="52"/>
      <c r="CT17368" s="52"/>
      <c r="CU17368" s="33"/>
      <c r="CV17368" s="33"/>
    </row>
    <row r="17369" spans="74:100">
      <c r="BV17369" s="62"/>
      <c r="BW17369" s="62"/>
      <c r="BX17369" s="62"/>
      <c r="BY17369" s="62"/>
      <c r="BZ17369" s="62"/>
      <c r="CA17369" s="62"/>
      <c r="CB17369" s="62"/>
      <c r="CC17369" s="62"/>
      <c r="CD17369" s="62"/>
      <c r="CE17369" s="62"/>
      <c r="CF17369" s="62"/>
      <c r="CL17369" s="56" t="s">
        <v>8751</v>
      </c>
      <c r="CM17369" s="56" t="s">
        <v>213</v>
      </c>
      <c r="CN17369" s="56" t="s">
        <v>213</v>
      </c>
      <c r="CO17369" s="52"/>
      <c r="CP17369" s="52"/>
      <c r="CQ17369" s="52"/>
      <c r="CR17369" s="52"/>
      <c r="CS17369" s="52"/>
      <c r="CT17369" s="52"/>
      <c r="CU17369" s="33"/>
      <c r="CV17369" s="33"/>
    </row>
    <row r="17370" spans="74:100">
      <c r="BV17370" s="62"/>
      <c r="BW17370" s="62"/>
      <c r="BX17370" s="62"/>
      <c r="BY17370" s="62"/>
      <c r="BZ17370" s="62"/>
      <c r="CA17370" s="62"/>
      <c r="CB17370" s="62"/>
      <c r="CC17370" s="62"/>
      <c r="CD17370" s="62"/>
      <c r="CE17370" s="62"/>
      <c r="CF17370" s="62"/>
      <c r="CL17370" s="56" t="s">
        <v>8599</v>
      </c>
      <c r="CM17370" s="56" t="s">
        <v>213</v>
      </c>
      <c r="CN17370" s="56" t="s">
        <v>213</v>
      </c>
      <c r="CO17370" s="52"/>
      <c r="CP17370" s="52"/>
      <c r="CQ17370" s="52"/>
      <c r="CR17370" s="52"/>
      <c r="CS17370" s="52"/>
      <c r="CT17370" s="52"/>
      <c r="CU17370" s="33"/>
      <c r="CV17370" s="33"/>
    </row>
    <row r="17371" spans="74:100">
      <c r="BV17371" s="62"/>
      <c r="BW17371" s="62"/>
      <c r="BX17371" s="62"/>
      <c r="BY17371" s="62"/>
      <c r="BZ17371" s="62"/>
      <c r="CA17371" s="62"/>
      <c r="CB17371" s="62"/>
      <c r="CC17371" s="62"/>
      <c r="CD17371" s="62"/>
      <c r="CE17371" s="62"/>
      <c r="CF17371" s="62"/>
      <c r="CL17371" s="56" t="s">
        <v>8571</v>
      </c>
      <c r="CM17371" s="56" t="s">
        <v>214</v>
      </c>
      <c r="CN17371" s="56" t="s">
        <v>214</v>
      </c>
      <c r="CO17371" s="52"/>
      <c r="CP17371" s="52"/>
      <c r="CQ17371" s="52"/>
      <c r="CR17371" s="52"/>
      <c r="CS17371" s="52"/>
      <c r="CT17371" s="52"/>
      <c r="CU17371" s="33"/>
      <c r="CV17371" s="33"/>
    </row>
    <row r="17372" spans="74:100">
      <c r="BV17372" s="62"/>
      <c r="BW17372" s="62"/>
      <c r="BX17372" s="62"/>
      <c r="BY17372" s="62"/>
      <c r="BZ17372" s="62"/>
      <c r="CA17372" s="62"/>
      <c r="CB17372" s="62"/>
      <c r="CC17372" s="62"/>
      <c r="CD17372" s="62"/>
      <c r="CE17372" s="62"/>
      <c r="CF17372" s="62"/>
      <c r="CL17372" s="56" t="s">
        <v>1092</v>
      </c>
      <c r="CM17372" s="56" t="s">
        <v>217</v>
      </c>
      <c r="CN17372" s="56" t="s">
        <v>217</v>
      </c>
      <c r="CO17372" s="52"/>
      <c r="CP17372" s="52"/>
      <c r="CQ17372" s="52"/>
      <c r="CR17372" s="52"/>
      <c r="CS17372" s="52"/>
      <c r="CT17372" s="52"/>
      <c r="CU17372" s="33"/>
      <c r="CV17372" s="33"/>
    </row>
    <row r="17373" spans="74:100">
      <c r="BV17373" s="62"/>
      <c r="BW17373" s="62"/>
      <c r="BX17373" s="62"/>
      <c r="BY17373" s="62"/>
      <c r="BZ17373" s="62"/>
      <c r="CA17373" s="62"/>
      <c r="CB17373" s="62"/>
      <c r="CC17373" s="62"/>
      <c r="CD17373" s="62"/>
      <c r="CE17373" s="62"/>
      <c r="CF17373" s="62"/>
      <c r="CL17373" s="56" t="s">
        <v>8717</v>
      </c>
      <c r="CM17373" s="56" t="s">
        <v>217</v>
      </c>
      <c r="CN17373" s="56" t="s">
        <v>217</v>
      </c>
      <c r="CO17373" s="52"/>
      <c r="CP17373" s="52"/>
      <c r="CQ17373" s="52"/>
      <c r="CR17373" s="52"/>
      <c r="CS17373" s="52"/>
      <c r="CT17373" s="52"/>
      <c r="CU17373" s="33"/>
      <c r="CV17373" s="33"/>
    </row>
    <row r="17374" spans="74:100">
      <c r="BV17374" s="62"/>
      <c r="BW17374" s="62"/>
      <c r="BX17374" s="62"/>
      <c r="BY17374" s="62"/>
      <c r="BZ17374" s="62"/>
      <c r="CA17374" s="62"/>
      <c r="CB17374" s="62"/>
      <c r="CC17374" s="62"/>
      <c r="CD17374" s="62"/>
      <c r="CE17374" s="62"/>
      <c r="CF17374" s="62"/>
      <c r="CL17374" s="35" t="s">
        <v>8718</v>
      </c>
      <c r="CM17374" s="35" t="s">
        <v>217</v>
      </c>
      <c r="CN17374" s="35" t="s">
        <v>217</v>
      </c>
      <c r="CO17374" s="52"/>
      <c r="CP17374" s="52"/>
      <c r="CQ17374" s="52"/>
      <c r="CR17374" s="52"/>
      <c r="CS17374" s="52"/>
      <c r="CT17374" s="52"/>
      <c r="CU17374" s="33"/>
      <c r="CV17374" s="33"/>
    </row>
    <row r="17375" spans="74:100">
      <c r="BV17375" s="62"/>
      <c r="BW17375" s="62"/>
      <c r="BX17375" s="62"/>
      <c r="BY17375" s="62"/>
      <c r="BZ17375" s="62"/>
      <c r="CA17375" s="62"/>
      <c r="CB17375" s="62"/>
      <c r="CC17375" s="62"/>
      <c r="CD17375" s="62"/>
      <c r="CE17375" s="62"/>
      <c r="CF17375" s="62"/>
      <c r="CL17375" s="35" t="s">
        <v>8531</v>
      </c>
      <c r="CM17375" s="35" t="s">
        <v>217</v>
      </c>
      <c r="CN17375" s="35" t="s">
        <v>217</v>
      </c>
      <c r="CO17375" s="52"/>
      <c r="CP17375" s="52"/>
      <c r="CQ17375" s="52"/>
      <c r="CR17375" s="52"/>
      <c r="CS17375" s="52"/>
      <c r="CT17375" s="52"/>
      <c r="CU17375" s="33"/>
      <c r="CV17375" s="33"/>
    </row>
    <row r="17376" spans="74:100">
      <c r="BV17376" s="62"/>
      <c r="BW17376" s="62"/>
      <c r="BX17376" s="62"/>
      <c r="BY17376" s="62"/>
      <c r="BZ17376" s="62"/>
      <c r="CA17376" s="62"/>
      <c r="CB17376" s="62"/>
      <c r="CC17376" s="62"/>
      <c r="CD17376" s="62"/>
      <c r="CE17376" s="62"/>
      <c r="CF17376" s="62"/>
      <c r="CL17376" s="56" t="s">
        <v>8719</v>
      </c>
      <c r="CM17376" s="56" t="s">
        <v>217</v>
      </c>
      <c r="CN17376" s="56" t="s">
        <v>217</v>
      </c>
      <c r="CO17376" s="52"/>
      <c r="CP17376" s="52"/>
      <c r="CQ17376" s="52"/>
      <c r="CR17376" s="52"/>
      <c r="CS17376" s="52"/>
      <c r="CT17376" s="52"/>
      <c r="CU17376" s="33"/>
      <c r="CV17376" s="33"/>
    </row>
    <row r="17377" spans="74:100">
      <c r="BV17377" s="62"/>
      <c r="BW17377" s="62"/>
      <c r="BX17377" s="62"/>
      <c r="BY17377" s="62"/>
      <c r="BZ17377" s="62"/>
      <c r="CA17377" s="62"/>
      <c r="CB17377" s="62"/>
      <c r="CC17377" s="62"/>
      <c r="CD17377" s="62"/>
      <c r="CE17377" s="62"/>
      <c r="CF17377" s="62"/>
      <c r="CL17377" s="56" t="s">
        <v>29256</v>
      </c>
      <c r="CM17377" s="56" t="s">
        <v>213</v>
      </c>
      <c r="CN17377" s="56" t="s">
        <v>213</v>
      </c>
      <c r="CO17377" s="52"/>
      <c r="CP17377" s="52"/>
      <c r="CQ17377" s="52"/>
      <c r="CR17377" s="52"/>
      <c r="CS17377" s="52"/>
      <c r="CT17377" s="52"/>
      <c r="CU17377" s="33"/>
      <c r="CV17377" s="33"/>
    </row>
    <row r="17378" spans="74:100">
      <c r="BV17378" s="62"/>
      <c r="BW17378" s="62"/>
      <c r="BX17378" s="62"/>
      <c r="BY17378" s="62"/>
      <c r="BZ17378" s="62"/>
      <c r="CA17378" s="62"/>
      <c r="CB17378" s="62"/>
      <c r="CC17378" s="62"/>
      <c r="CD17378" s="62"/>
      <c r="CE17378" s="62"/>
      <c r="CF17378" s="62"/>
      <c r="CL17378" s="56" t="s">
        <v>8601</v>
      </c>
      <c r="CM17378" s="56" t="s">
        <v>214</v>
      </c>
      <c r="CN17378" s="56" t="s">
        <v>214</v>
      </c>
      <c r="CO17378" s="52"/>
      <c r="CP17378" s="52"/>
      <c r="CQ17378" s="52"/>
      <c r="CR17378" s="52"/>
      <c r="CS17378" s="52"/>
      <c r="CT17378" s="52"/>
      <c r="CU17378" s="33"/>
      <c r="CV17378" s="33"/>
    </row>
    <row r="17379" spans="74:100">
      <c r="BV17379" s="62"/>
      <c r="BW17379" s="62"/>
      <c r="BX17379" s="62"/>
      <c r="BY17379" s="62"/>
      <c r="BZ17379" s="62"/>
      <c r="CA17379" s="62"/>
      <c r="CB17379" s="62"/>
      <c r="CC17379" s="62"/>
      <c r="CD17379" s="62"/>
      <c r="CE17379" s="62"/>
      <c r="CF17379" s="62"/>
      <c r="CL17379" s="56" t="s">
        <v>8602</v>
      </c>
      <c r="CM17379" s="56" t="s">
        <v>214</v>
      </c>
      <c r="CN17379" s="56" t="s">
        <v>214</v>
      </c>
      <c r="CO17379" s="52"/>
      <c r="CP17379" s="52"/>
      <c r="CQ17379" s="52"/>
      <c r="CR17379" s="52"/>
      <c r="CS17379" s="52"/>
      <c r="CT17379" s="52"/>
      <c r="CU17379" s="33"/>
      <c r="CV17379" s="33"/>
    </row>
    <row r="17380" spans="74:100">
      <c r="BV17380" s="62"/>
      <c r="BW17380" s="62"/>
      <c r="BX17380" s="62"/>
      <c r="BY17380" s="62"/>
      <c r="BZ17380" s="62"/>
      <c r="CA17380" s="62"/>
      <c r="CB17380" s="62"/>
      <c r="CC17380" s="62"/>
      <c r="CD17380" s="62"/>
      <c r="CE17380" s="62"/>
      <c r="CF17380" s="62"/>
      <c r="CL17380" s="35" t="s">
        <v>8595</v>
      </c>
      <c r="CM17380" s="35" t="s">
        <v>217</v>
      </c>
      <c r="CN17380" s="35" t="s">
        <v>217</v>
      </c>
      <c r="CO17380" s="52"/>
      <c r="CP17380" s="52"/>
      <c r="CQ17380" s="52"/>
      <c r="CR17380" s="52"/>
      <c r="CS17380" s="52"/>
      <c r="CT17380" s="52"/>
      <c r="CU17380" s="33"/>
      <c r="CV17380" s="33"/>
    </row>
    <row r="17381" spans="74:100">
      <c r="BV17381" s="62"/>
      <c r="BW17381" s="62"/>
      <c r="BX17381" s="62"/>
      <c r="BY17381" s="62"/>
      <c r="BZ17381" s="62"/>
      <c r="CA17381" s="62"/>
      <c r="CB17381" s="62"/>
      <c r="CC17381" s="62"/>
      <c r="CD17381" s="62"/>
      <c r="CE17381" s="62"/>
      <c r="CF17381" s="62"/>
      <c r="CL17381" s="56" t="s">
        <v>8668</v>
      </c>
      <c r="CM17381" s="56" t="s">
        <v>214</v>
      </c>
      <c r="CN17381" s="56" t="s">
        <v>214</v>
      </c>
      <c r="CO17381" s="52"/>
      <c r="CP17381" s="52"/>
      <c r="CQ17381" s="52"/>
      <c r="CR17381" s="52"/>
      <c r="CS17381" s="52"/>
      <c r="CT17381" s="52"/>
      <c r="CU17381" s="33"/>
      <c r="CV17381" s="33"/>
    </row>
    <row r="17382" spans="74:100">
      <c r="BV17382" s="62"/>
      <c r="BW17382" s="62"/>
      <c r="BX17382" s="62"/>
      <c r="BY17382" s="62"/>
      <c r="BZ17382" s="62"/>
      <c r="CA17382" s="62"/>
      <c r="CB17382" s="62"/>
      <c r="CC17382" s="62"/>
      <c r="CD17382" s="62"/>
      <c r="CE17382" s="62"/>
      <c r="CF17382" s="62"/>
      <c r="CL17382" s="56" t="s">
        <v>8605</v>
      </c>
      <c r="CM17382" s="56" t="s">
        <v>216</v>
      </c>
      <c r="CN17382" s="56" t="s">
        <v>216</v>
      </c>
      <c r="CO17382" s="52"/>
      <c r="CP17382" s="52"/>
      <c r="CQ17382" s="52"/>
      <c r="CR17382" s="52"/>
      <c r="CS17382" s="52"/>
      <c r="CT17382" s="52"/>
      <c r="CU17382" s="33"/>
      <c r="CV17382" s="33"/>
    </row>
    <row r="17383" spans="74:100">
      <c r="BV17383" s="62"/>
      <c r="BW17383" s="62"/>
      <c r="BX17383" s="62"/>
      <c r="BY17383" s="62"/>
      <c r="BZ17383" s="62"/>
      <c r="CA17383" s="62"/>
      <c r="CB17383" s="62"/>
      <c r="CC17383" s="62"/>
      <c r="CD17383" s="62"/>
      <c r="CE17383" s="62"/>
      <c r="CF17383" s="62"/>
      <c r="CL17383" s="56" t="s">
        <v>8721</v>
      </c>
      <c r="CM17383" s="56" t="s">
        <v>215</v>
      </c>
      <c r="CN17383" s="56" t="s">
        <v>215</v>
      </c>
      <c r="CO17383" s="52"/>
      <c r="CP17383" s="52"/>
      <c r="CQ17383" s="52"/>
      <c r="CR17383" s="52"/>
      <c r="CS17383" s="52"/>
      <c r="CT17383" s="52"/>
      <c r="CU17383" s="33"/>
      <c r="CV17383" s="33"/>
    </row>
    <row r="17384" spans="74:100">
      <c r="BV17384" s="62"/>
      <c r="BW17384" s="62"/>
      <c r="BX17384" s="62"/>
      <c r="BY17384" s="62"/>
      <c r="BZ17384" s="62"/>
      <c r="CA17384" s="62"/>
      <c r="CB17384" s="62"/>
      <c r="CC17384" s="62"/>
      <c r="CD17384" s="62"/>
      <c r="CE17384" s="62"/>
      <c r="CF17384" s="62"/>
      <c r="CL17384" s="35" t="s">
        <v>8606</v>
      </c>
      <c r="CM17384" s="35" t="s">
        <v>217</v>
      </c>
      <c r="CN17384" s="35" t="s">
        <v>217</v>
      </c>
      <c r="CO17384" s="52"/>
      <c r="CP17384" s="52"/>
      <c r="CQ17384" s="52"/>
      <c r="CR17384" s="52"/>
      <c r="CS17384" s="52"/>
      <c r="CT17384" s="52"/>
      <c r="CU17384" s="33"/>
      <c r="CV17384" s="33"/>
    </row>
    <row r="17385" spans="74:100">
      <c r="BV17385" s="62"/>
      <c r="BW17385" s="62"/>
      <c r="BX17385" s="62"/>
      <c r="BY17385" s="62"/>
      <c r="BZ17385" s="62"/>
      <c r="CA17385" s="62"/>
      <c r="CB17385" s="62"/>
      <c r="CC17385" s="62"/>
      <c r="CD17385" s="62"/>
      <c r="CE17385" s="62"/>
      <c r="CF17385" s="62"/>
      <c r="CL17385" s="56" t="s">
        <v>8607</v>
      </c>
      <c r="CM17385" s="56" t="s">
        <v>214</v>
      </c>
      <c r="CN17385" s="56" t="s">
        <v>214</v>
      </c>
      <c r="CO17385" s="52"/>
      <c r="CP17385" s="52"/>
      <c r="CQ17385" s="52"/>
      <c r="CR17385" s="52"/>
      <c r="CS17385" s="52"/>
      <c r="CT17385" s="52"/>
      <c r="CU17385" s="33"/>
      <c r="CV17385" s="33"/>
    </row>
    <row r="17386" spans="74:100">
      <c r="BV17386" s="62"/>
      <c r="BW17386" s="62"/>
      <c r="BX17386" s="62"/>
      <c r="BY17386" s="62"/>
      <c r="BZ17386" s="62"/>
      <c r="CA17386" s="62"/>
      <c r="CB17386" s="62"/>
      <c r="CC17386" s="62"/>
      <c r="CD17386" s="62"/>
      <c r="CE17386" s="62"/>
      <c r="CF17386" s="62"/>
      <c r="CL17386" s="56" t="s">
        <v>8608</v>
      </c>
      <c r="CM17386" s="56" t="s">
        <v>214</v>
      </c>
      <c r="CN17386" s="56" t="s">
        <v>214</v>
      </c>
      <c r="CO17386" s="52"/>
      <c r="CP17386" s="52"/>
      <c r="CQ17386" s="52"/>
      <c r="CR17386" s="52"/>
      <c r="CS17386" s="52"/>
      <c r="CT17386" s="52"/>
      <c r="CU17386" s="33"/>
      <c r="CV17386" s="33"/>
    </row>
    <row r="17387" spans="74:100">
      <c r="BV17387" s="62"/>
      <c r="BW17387" s="62"/>
      <c r="BX17387" s="62"/>
      <c r="BY17387" s="62"/>
      <c r="BZ17387" s="62"/>
      <c r="CA17387" s="62"/>
      <c r="CB17387" s="62"/>
      <c r="CC17387" s="62"/>
      <c r="CD17387" s="62"/>
      <c r="CE17387" s="62"/>
      <c r="CF17387" s="62"/>
      <c r="CL17387" s="56" t="s">
        <v>3767</v>
      </c>
      <c r="CM17387" s="56" t="s">
        <v>216</v>
      </c>
      <c r="CN17387" s="56" t="s">
        <v>216</v>
      </c>
      <c r="CO17387" s="52"/>
      <c r="CP17387" s="52"/>
      <c r="CQ17387" s="52"/>
      <c r="CR17387" s="52"/>
      <c r="CS17387" s="52"/>
      <c r="CT17387" s="52"/>
      <c r="CU17387" s="33"/>
      <c r="CV17387" s="33"/>
    </row>
    <row r="17388" spans="74:100">
      <c r="BV17388" s="62"/>
      <c r="BW17388" s="62"/>
      <c r="BX17388" s="62"/>
      <c r="BY17388" s="62"/>
      <c r="BZ17388" s="62"/>
      <c r="CA17388" s="62"/>
      <c r="CB17388" s="62"/>
      <c r="CC17388" s="62"/>
      <c r="CD17388" s="62"/>
      <c r="CE17388" s="62"/>
      <c r="CF17388" s="62"/>
      <c r="CL17388" s="56" t="s">
        <v>8614</v>
      </c>
      <c r="CM17388" s="56" t="s">
        <v>214</v>
      </c>
      <c r="CN17388" s="56" t="s">
        <v>214</v>
      </c>
      <c r="CO17388" s="52"/>
      <c r="CP17388" s="52"/>
      <c r="CQ17388" s="52"/>
      <c r="CR17388" s="52"/>
      <c r="CS17388" s="52"/>
      <c r="CT17388" s="52"/>
      <c r="CU17388" s="33"/>
      <c r="CV17388" s="33"/>
    </row>
    <row r="17389" spans="74:100">
      <c r="BV17389" s="62"/>
      <c r="BW17389" s="62"/>
      <c r="BX17389" s="62"/>
      <c r="BY17389" s="62"/>
      <c r="BZ17389" s="62"/>
      <c r="CA17389" s="62"/>
      <c r="CB17389" s="62"/>
      <c r="CC17389" s="62"/>
      <c r="CD17389" s="62"/>
      <c r="CE17389" s="62"/>
      <c r="CF17389" s="62"/>
      <c r="CL17389" s="56" t="s">
        <v>8521</v>
      </c>
      <c r="CM17389" s="56" t="s">
        <v>215</v>
      </c>
      <c r="CN17389" s="56" t="s">
        <v>215</v>
      </c>
      <c r="CO17389" s="52"/>
      <c r="CP17389" s="52"/>
      <c r="CQ17389" s="52"/>
      <c r="CR17389" s="52"/>
      <c r="CS17389" s="52"/>
      <c r="CT17389" s="52"/>
      <c r="CU17389" s="33"/>
      <c r="CV17389" s="33"/>
    </row>
    <row r="17390" spans="74:100">
      <c r="BV17390" s="62"/>
      <c r="BW17390" s="62"/>
      <c r="BX17390" s="62"/>
      <c r="BY17390" s="62"/>
      <c r="BZ17390" s="62"/>
      <c r="CA17390" s="62"/>
      <c r="CB17390" s="62"/>
      <c r="CC17390" s="62"/>
      <c r="CD17390" s="62"/>
      <c r="CE17390" s="62"/>
      <c r="CF17390" s="62"/>
      <c r="CL17390" s="56" t="s">
        <v>8609</v>
      </c>
      <c r="CM17390" s="56" t="s">
        <v>214</v>
      </c>
      <c r="CN17390" s="56" t="s">
        <v>214</v>
      </c>
      <c r="CO17390" s="52"/>
      <c r="CP17390" s="52"/>
      <c r="CQ17390" s="52"/>
      <c r="CR17390" s="52"/>
      <c r="CS17390" s="52"/>
      <c r="CT17390" s="52"/>
      <c r="CU17390" s="33"/>
      <c r="CV17390" s="33"/>
    </row>
    <row r="17391" spans="74:100">
      <c r="BV17391" s="62"/>
      <c r="BW17391" s="62"/>
      <c r="BX17391" s="62"/>
      <c r="BY17391" s="62"/>
      <c r="BZ17391" s="62"/>
      <c r="CA17391" s="62"/>
      <c r="CB17391" s="62"/>
      <c r="CC17391" s="62"/>
      <c r="CD17391" s="62"/>
      <c r="CE17391" s="62"/>
      <c r="CF17391" s="62"/>
      <c r="CL17391" s="56" t="s">
        <v>8695</v>
      </c>
      <c r="CM17391" s="56" t="s">
        <v>213</v>
      </c>
      <c r="CN17391" s="56" t="s">
        <v>213</v>
      </c>
      <c r="CO17391" s="52"/>
      <c r="CP17391" s="52"/>
      <c r="CQ17391" s="52"/>
      <c r="CR17391" s="52"/>
      <c r="CS17391" s="52"/>
      <c r="CT17391" s="52"/>
      <c r="CU17391" s="33"/>
      <c r="CV17391" s="33"/>
    </row>
    <row r="17392" spans="74:100">
      <c r="BV17392" s="62"/>
      <c r="BW17392" s="62"/>
      <c r="BX17392" s="62"/>
      <c r="BY17392" s="62"/>
      <c r="BZ17392" s="62"/>
      <c r="CA17392" s="62"/>
      <c r="CB17392" s="62"/>
      <c r="CC17392" s="62"/>
      <c r="CD17392" s="62"/>
      <c r="CE17392" s="62"/>
      <c r="CF17392" s="62"/>
      <c r="CL17392" s="56" t="s">
        <v>8651</v>
      </c>
      <c r="CM17392" s="56" t="s">
        <v>213</v>
      </c>
      <c r="CN17392" s="56" t="s">
        <v>213</v>
      </c>
      <c r="CO17392" s="52"/>
      <c r="CP17392" s="52"/>
      <c r="CQ17392" s="52"/>
      <c r="CR17392" s="52"/>
      <c r="CS17392" s="52"/>
      <c r="CT17392" s="52"/>
      <c r="CU17392" s="33"/>
      <c r="CV17392" s="33"/>
    </row>
    <row r="17393" spans="74:100">
      <c r="BV17393" s="62"/>
      <c r="BW17393" s="62"/>
      <c r="BX17393" s="62"/>
      <c r="BY17393" s="62"/>
      <c r="BZ17393" s="62"/>
      <c r="CA17393" s="62"/>
      <c r="CB17393" s="62"/>
      <c r="CC17393" s="62"/>
      <c r="CD17393" s="62"/>
      <c r="CE17393" s="62"/>
      <c r="CF17393" s="62"/>
      <c r="CL17393" s="56" t="s">
        <v>8581</v>
      </c>
      <c r="CM17393" s="56" t="s">
        <v>213</v>
      </c>
      <c r="CN17393" s="56" t="s">
        <v>213</v>
      </c>
      <c r="CO17393" s="52"/>
      <c r="CP17393" s="52"/>
      <c r="CQ17393" s="52"/>
      <c r="CR17393" s="52"/>
      <c r="CS17393" s="52"/>
      <c r="CT17393" s="52"/>
      <c r="CU17393" s="33"/>
      <c r="CV17393" s="33"/>
    </row>
    <row r="17394" spans="74:100">
      <c r="BV17394" s="62"/>
      <c r="BW17394" s="62"/>
      <c r="BX17394" s="62"/>
      <c r="BY17394" s="62"/>
      <c r="BZ17394" s="62"/>
      <c r="CA17394" s="62"/>
      <c r="CB17394" s="62"/>
      <c r="CC17394" s="62"/>
      <c r="CD17394" s="62"/>
      <c r="CE17394" s="62"/>
      <c r="CF17394" s="62"/>
      <c r="CL17394" s="56" t="s">
        <v>25353</v>
      </c>
      <c r="CM17394" s="56" t="s">
        <v>213</v>
      </c>
      <c r="CN17394" s="56" t="s">
        <v>213</v>
      </c>
      <c r="CO17394" s="52"/>
      <c r="CP17394" s="52"/>
      <c r="CQ17394" s="52"/>
      <c r="CR17394" s="52"/>
      <c r="CS17394" s="52"/>
      <c r="CT17394" s="52"/>
      <c r="CU17394" s="33"/>
      <c r="CV17394" s="33"/>
    </row>
    <row r="17395" spans="74:100">
      <c r="BV17395" s="62"/>
      <c r="BW17395" s="62"/>
      <c r="BX17395" s="62"/>
      <c r="BY17395" s="62"/>
      <c r="BZ17395" s="62"/>
      <c r="CA17395" s="62"/>
      <c r="CB17395" s="62"/>
      <c r="CC17395" s="62"/>
      <c r="CD17395" s="62"/>
      <c r="CE17395" s="62"/>
      <c r="CF17395" s="62"/>
      <c r="CL17395" s="56" t="s">
        <v>25354</v>
      </c>
      <c r="CM17395" s="56" t="s">
        <v>213</v>
      </c>
      <c r="CN17395" s="56" t="s">
        <v>213</v>
      </c>
      <c r="CO17395" s="52"/>
      <c r="CP17395" s="52"/>
      <c r="CQ17395" s="52"/>
      <c r="CR17395" s="52"/>
      <c r="CS17395" s="52"/>
      <c r="CT17395" s="52"/>
      <c r="CU17395" s="33"/>
      <c r="CV17395" s="33"/>
    </row>
    <row r="17396" spans="74:100">
      <c r="BV17396" s="62"/>
      <c r="BW17396" s="62"/>
      <c r="BX17396" s="62"/>
      <c r="BY17396" s="62"/>
      <c r="BZ17396" s="62"/>
      <c r="CA17396" s="62"/>
      <c r="CB17396" s="62"/>
      <c r="CC17396" s="62"/>
      <c r="CD17396" s="62"/>
      <c r="CE17396" s="62"/>
      <c r="CF17396" s="62"/>
      <c r="CL17396" s="56" t="s">
        <v>23648</v>
      </c>
      <c r="CM17396" s="56" t="s">
        <v>213</v>
      </c>
      <c r="CN17396" s="56" t="s">
        <v>213</v>
      </c>
      <c r="CO17396" s="52"/>
      <c r="CP17396" s="52"/>
      <c r="CQ17396" s="52"/>
      <c r="CR17396" s="52"/>
      <c r="CS17396" s="52"/>
      <c r="CT17396" s="52"/>
      <c r="CU17396" s="33"/>
      <c r="CV17396" s="33"/>
    </row>
    <row r="17397" spans="74:100">
      <c r="BV17397" s="62"/>
      <c r="BW17397" s="62"/>
      <c r="BX17397" s="62"/>
      <c r="BY17397" s="62"/>
      <c r="BZ17397" s="62"/>
      <c r="CA17397" s="62"/>
      <c r="CB17397" s="62"/>
      <c r="CC17397" s="62"/>
      <c r="CD17397" s="62"/>
      <c r="CE17397" s="62"/>
      <c r="CF17397" s="62"/>
      <c r="CL17397" s="35" t="s">
        <v>8629</v>
      </c>
      <c r="CM17397" s="35" t="s">
        <v>217</v>
      </c>
      <c r="CN17397" s="35" t="s">
        <v>217</v>
      </c>
      <c r="CO17397" s="52"/>
      <c r="CP17397" s="52"/>
      <c r="CQ17397" s="52"/>
      <c r="CR17397" s="52"/>
      <c r="CS17397" s="52"/>
      <c r="CT17397" s="52"/>
      <c r="CU17397" s="33"/>
      <c r="CV17397" s="33"/>
    </row>
    <row r="17398" spans="74:100">
      <c r="BV17398" s="62"/>
      <c r="BW17398" s="62"/>
      <c r="BX17398" s="62"/>
      <c r="BY17398" s="62"/>
      <c r="BZ17398" s="62"/>
      <c r="CA17398" s="62"/>
      <c r="CB17398" s="62"/>
      <c r="CC17398" s="62"/>
      <c r="CD17398" s="62"/>
      <c r="CE17398" s="62"/>
      <c r="CF17398" s="62"/>
      <c r="CL17398" s="56" t="s">
        <v>1103</v>
      </c>
      <c r="CM17398" s="56" t="s">
        <v>214</v>
      </c>
      <c r="CN17398" s="56" t="s">
        <v>214</v>
      </c>
      <c r="CO17398" s="52"/>
      <c r="CP17398" s="52"/>
      <c r="CQ17398" s="52"/>
      <c r="CR17398" s="52"/>
      <c r="CS17398" s="52"/>
      <c r="CT17398" s="52"/>
      <c r="CU17398" s="33"/>
      <c r="CV17398" s="33"/>
    </row>
    <row r="17399" spans="74:100">
      <c r="BV17399" s="62"/>
      <c r="BW17399" s="62"/>
      <c r="BX17399" s="62"/>
      <c r="BY17399" s="62"/>
      <c r="BZ17399" s="62"/>
      <c r="CA17399" s="62"/>
      <c r="CB17399" s="62"/>
      <c r="CC17399" s="62"/>
      <c r="CD17399" s="62"/>
      <c r="CE17399" s="62"/>
      <c r="CF17399" s="62"/>
      <c r="CL17399" s="56" t="s">
        <v>8537</v>
      </c>
      <c r="CM17399" s="56" t="s">
        <v>214</v>
      </c>
      <c r="CN17399" s="56" t="s">
        <v>214</v>
      </c>
      <c r="CO17399" s="52"/>
      <c r="CP17399" s="52"/>
      <c r="CQ17399" s="52"/>
      <c r="CR17399" s="52"/>
      <c r="CS17399" s="52"/>
      <c r="CT17399" s="52"/>
      <c r="CU17399" s="33"/>
      <c r="CV17399" s="33"/>
    </row>
    <row r="17400" spans="74:100">
      <c r="BV17400" s="62"/>
      <c r="BW17400" s="62"/>
      <c r="BX17400" s="62"/>
      <c r="BY17400" s="62"/>
      <c r="BZ17400" s="62"/>
      <c r="CA17400" s="62"/>
      <c r="CB17400" s="62"/>
      <c r="CC17400" s="62"/>
      <c r="CD17400" s="62"/>
      <c r="CE17400" s="62"/>
      <c r="CF17400" s="62"/>
      <c r="CL17400" s="56" t="s">
        <v>23649</v>
      </c>
      <c r="CM17400" s="56" t="s">
        <v>213</v>
      </c>
      <c r="CN17400" s="56" t="s">
        <v>213</v>
      </c>
      <c r="CO17400" s="52"/>
      <c r="CP17400" s="52"/>
      <c r="CQ17400" s="52"/>
      <c r="CR17400" s="52"/>
      <c r="CS17400" s="52"/>
      <c r="CT17400" s="52"/>
      <c r="CU17400" s="33"/>
      <c r="CV17400" s="33"/>
    </row>
    <row r="17401" spans="74:100">
      <c r="BV17401" s="62"/>
      <c r="BW17401" s="62"/>
      <c r="BX17401" s="62"/>
      <c r="BY17401" s="62"/>
      <c r="BZ17401" s="62"/>
      <c r="CA17401" s="62"/>
      <c r="CB17401" s="62"/>
      <c r="CC17401" s="62"/>
      <c r="CD17401" s="62"/>
      <c r="CE17401" s="62"/>
      <c r="CF17401" s="62"/>
      <c r="CL17401" s="35" t="s">
        <v>8731</v>
      </c>
      <c r="CM17401" s="35" t="s">
        <v>217</v>
      </c>
      <c r="CN17401" s="35" t="s">
        <v>217</v>
      </c>
      <c r="CO17401" s="52"/>
      <c r="CP17401" s="52"/>
      <c r="CQ17401" s="52"/>
      <c r="CR17401" s="52"/>
      <c r="CS17401" s="52"/>
      <c r="CT17401" s="52"/>
      <c r="CU17401" s="33"/>
      <c r="CV17401" s="33"/>
    </row>
    <row r="17402" spans="74:100">
      <c r="BV17402" s="62"/>
      <c r="BW17402" s="62"/>
      <c r="BX17402" s="62"/>
      <c r="BY17402" s="62"/>
      <c r="BZ17402" s="62"/>
      <c r="CA17402" s="62"/>
      <c r="CB17402" s="62"/>
      <c r="CC17402" s="62"/>
      <c r="CD17402" s="62"/>
      <c r="CE17402" s="62"/>
      <c r="CF17402" s="62"/>
      <c r="CL17402" s="56" t="s">
        <v>8630</v>
      </c>
      <c r="CM17402" s="56" t="s">
        <v>213</v>
      </c>
      <c r="CN17402" s="56" t="s">
        <v>213</v>
      </c>
      <c r="CO17402" s="52"/>
      <c r="CP17402" s="52"/>
      <c r="CQ17402" s="52"/>
      <c r="CR17402" s="52"/>
      <c r="CS17402" s="52"/>
      <c r="CT17402" s="52"/>
      <c r="CU17402" s="33"/>
      <c r="CV17402" s="33"/>
    </row>
    <row r="17403" spans="74:100">
      <c r="BV17403" s="62"/>
      <c r="BW17403" s="62"/>
      <c r="BX17403" s="62"/>
      <c r="BY17403" s="62"/>
      <c r="BZ17403" s="62"/>
      <c r="CA17403" s="62"/>
      <c r="CB17403" s="62"/>
      <c r="CC17403" s="62"/>
      <c r="CD17403" s="62"/>
      <c r="CE17403" s="62"/>
      <c r="CF17403" s="62"/>
      <c r="CL17403" s="56" t="s">
        <v>8534</v>
      </c>
      <c r="CM17403" s="56" t="s">
        <v>214</v>
      </c>
      <c r="CN17403" s="56" t="s">
        <v>214</v>
      </c>
      <c r="CO17403" s="52"/>
      <c r="CP17403" s="52"/>
      <c r="CQ17403" s="52"/>
      <c r="CR17403" s="52"/>
      <c r="CS17403" s="52"/>
      <c r="CT17403" s="52"/>
      <c r="CU17403" s="33"/>
      <c r="CV17403" s="33"/>
    </row>
    <row r="17404" spans="74:100">
      <c r="BV17404" s="62"/>
      <c r="BW17404" s="62"/>
      <c r="BX17404" s="62"/>
      <c r="BY17404" s="62"/>
      <c r="BZ17404" s="62"/>
      <c r="CA17404" s="62"/>
      <c r="CB17404" s="62"/>
      <c r="CC17404" s="62"/>
      <c r="CD17404" s="62"/>
      <c r="CE17404" s="62"/>
      <c r="CF17404" s="62"/>
      <c r="CL17404" s="56" t="s">
        <v>23650</v>
      </c>
      <c r="CM17404" s="56" t="s">
        <v>213</v>
      </c>
      <c r="CN17404" s="56" t="s">
        <v>213</v>
      </c>
      <c r="CO17404" s="52"/>
      <c r="CP17404" s="52"/>
      <c r="CQ17404" s="52"/>
      <c r="CR17404" s="52"/>
      <c r="CS17404" s="52"/>
      <c r="CT17404" s="52"/>
      <c r="CU17404" s="33"/>
      <c r="CV17404" s="33"/>
    </row>
    <row r="17405" spans="74:100">
      <c r="BV17405" s="62"/>
      <c r="BW17405" s="62"/>
      <c r="BX17405" s="62"/>
      <c r="BY17405" s="62"/>
      <c r="BZ17405" s="62"/>
      <c r="CA17405" s="62"/>
      <c r="CB17405" s="62"/>
      <c r="CC17405" s="62"/>
      <c r="CD17405" s="62"/>
      <c r="CE17405" s="62"/>
      <c r="CF17405" s="62"/>
      <c r="CL17405" s="56" t="s">
        <v>23650</v>
      </c>
      <c r="CM17405" s="56" t="s">
        <v>213</v>
      </c>
      <c r="CN17405" s="56" t="s">
        <v>213</v>
      </c>
      <c r="CO17405" s="52"/>
      <c r="CP17405" s="52"/>
      <c r="CQ17405" s="52"/>
      <c r="CR17405" s="52"/>
      <c r="CS17405" s="52"/>
      <c r="CT17405" s="52"/>
      <c r="CU17405" s="33"/>
      <c r="CV17405" s="33"/>
    </row>
    <row r="17406" spans="74:100">
      <c r="BV17406" s="62"/>
      <c r="BW17406" s="62"/>
      <c r="BX17406" s="62"/>
      <c r="BY17406" s="62"/>
      <c r="BZ17406" s="62"/>
      <c r="CA17406" s="62"/>
      <c r="CB17406" s="62"/>
      <c r="CC17406" s="62"/>
      <c r="CD17406" s="62"/>
      <c r="CE17406" s="62"/>
      <c r="CF17406" s="62"/>
      <c r="CL17406" s="56" t="s">
        <v>8741</v>
      </c>
      <c r="CM17406" s="56" t="s">
        <v>213</v>
      </c>
      <c r="CN17406" s="56" t="s">
        <v>213</v>
      </c>
      <c r="CO17406" s="52"/>
      <c r="CP17406" s="52"/>
      <c r="CQ17406" s="52"/>
      <c r="CR17406" s="52"/>
      <c r="CS17406" s="52"/>
      <c r="CT17406" s="52"/>
      <c r="CU17406" s="33"/>
      <c r="CV17406" s="33"/>
    </row>
    <row r="17407" spans="74:100">
      <c r="BV17407" s="62"/>
      <c r="BW17407" s="62"/>
      <c r="BX17407" s="62"/>
      <c r="BY17407" s="62"/>
      <c r="BZ17407" s="62"/>
      <c r="CA17407" s="62"/>
      <c r="CB17407" s="62"/>
      <c r="CC17407" s="62"/>
      <c r="CD17407" s="62"/>
      <c r="CE17407" s="62"/>
      <c r="CF17407" s="62"/>
      <c r="CL17407" s="56" t="s">
        <v>8634</v>
      </c>
      <c r="CM17407" s="56" t="s">
        <v>213</v>
      </c>
      <c r="CN17407" s="56" t="s">
        <v>213</v>
      </c>
      <c r="CO17407" s="52"/>
      <c r="CP17407" s="52"/>
      <c r="CQ17407" s="52"/>
      <c r="CR17407" s="52"/>
      <c r="CS17407" s="52"/>
      <c r="CT17407" s="52"/>
      <c r="CU17407" s="33"/>
      <c r="CV17407" s="33"/>
    </row>
    <row r="17408" spans="74:100">
      <c r="BV17408" s="62"/>
      <c r="BW17408" s="62"/>
      <c r="BX17408" s="62"/>
      <c r="BY17408" s="62"/>
      <c r="BZ17408" s="62"/>
      <c r="CA17408" s="62"/>
      <c r="CB17408" s="62"/>
      <c r="CC17408" s="62"/>
      <c r="CD17408" s="62"/>
      <c r="CE17408" s="62"/>
      <c r="CF17408" s="62"/>
      <c r="CL17408" s="56" t="s">
        <v>8538</v>
      </c>
      <c r="CM17408" s="56" t="s">
        <v>214</v>
      </c>
      <c r="CN17408" s="56" t="s">
        <v>214</v>
      </c>
      <c r="CO17408" s="52"/>
      <c r="CP17408" s="52"/>
      <c r="CQ17408" s="52"/>
      <c r="CR17408" s="52"/>
      <c r="CS17408" s="52"/>
      <c r="CT17408" s="52"/>
      <c r="CU17408" s="33"/>
      <c r="CV17408" s="33"/>
    </row>
    <row r="17409" spans="74:100">
      <c r="BV17409" s="62"/>
      <c r="BW17409" s="62"/>
      <c r="BX17409" s="62"/>
      <c r="BY17409" s="62"/>
      <c r="BZ17409" s="62"/>
      <c r="CA17409" s="62"/>
      <c r="CB17409" s="62"/>
      <c r="CC17409" s="62"/>
      <c r="CD17409" s="62"/>
      <c r="CE17409" s="62"/>
      <c r="CF17409" s="62"/>
      <c r="CL17409" s="56" t="s">
        <v>8635</v>
      </c>
      <c r="CM17409" s="56" t="s">
        <v>213</v>
      </c>
      <c r="CN17409" s="56" t="s">
        <v>213</v>
      </c>
      <c r="CO17409" s="52"/>
      <c r="CP17409" s="52"/>
      <c r="CQ17409" s="52"/>
      <c r="CR17409" s="52"/>
      <c r="CS17409" s="52"/>
      <c r="CT17409" s="52"/>
      <c r="CU17409" s="33"/>
      <c r="CV17409" s="33"/>
    </row>
    <row r="17410" spans="74:100">
      <c r="BV17410" s="62"/>
      <c r="BW17410" s="62"/>
      <c r="BX17410" s="62"/>
      <c r="BY17410" s="62"/>
      <c r="BZ17410" s="62"/>
      <c r="CA17410" s="62"/>
      <c r="CB17410" s="62"/>
      <c r="CC17410" s="62"/>
      <c r="CD17410" s="62"/>
      <c r="CE17410" s="62"/>
      <c r="CF17410" s="62"/>
      <c r="CL17410" s="56" t="s">
        <v>8636</v>
      </c>
      <c r="CM17410" s="56" t="s">
        <v>214</v>
      </c>
      <c r="CN17410" s="56" t="s">
        <v>214</v>
      </c>
      <c r="CO17410" s="52"/>
      <c r="CP17410" s="52"/>
      <c r="CQ17410" s="52"/>
      <c r="CR17410" s="52"/>
      <c r="CS17410" s="52"/>
      <c r="CT17410" s="52"/>
      <c r="CU17410" s="33"/>
      <c r="CV17410" s="33"/>
    </row>
    <row r="17411" spans="74:100">
      <c r="BV17411" s="62"/>
      <c r="BW17411" s="62"/>
      <c r="BX17411" s="62"/>
      <c r="BY17411" s="62"/>
      <c r="BZ17411" s="62"/>
      <c r="CA17411" s="62"/>
      <c r="CB17411" s="62"/>
      <c r="CC17411" s="62"/>
      <c r="CD17411" s="62"/>
      <c r="CE17411" s="62"/>
      <c r="CF17411" s="62"/>
      <c r="CL17411" s="56" t="s">
        <v>23651</v>
      </c>
      <c r="CM17411" s="56" t="s">
        <v>213</v>
      </c>
      <c r="CN17411" s="56" t="s">
        <v>213</v>
      </c>
      <c r="CO17411" s="52"/>
      <c r="CP17411" s="52"/>
      <c r="CQ17411" s="52"/>
      <c r="CR17411" s="52"/>
      <c r="CS17411" s="52"/>
      <c r="CT17411" s="52"/>
      <c r="CU17411" s="33"/>
      <c r="CV17411" s="33"/>
    </row>
    <row r="17412" spans="74:100">
      <c r="BV17412" s="62"/>
      <c r="BW17412" s="62"/>
      <c r="BX17412" s="62"/>
      <c r="BY17412" s="62"/>
      <c r="BZ17412" s="62"/>
      <c r="CA17412" s="62"/>
      <c r="CB17412" s="62"/>
      <c r="CC17412" s="62"/>
      <c r="CD17412" s="62"/>
      <c r="CE17412" s="62"/>
      <c r="CF17412" s="62"/>
      <c r="CL17412" s="56" t="s">
        <v>8582</v>
      </c>
      <c r="CM17412" s="56" t="s">
        <v>213</v>
      </c>
      <c r="CN17412" s="56" t="s">
        <v>213</v>
      </c>
      <c r="CO17412" s="52"/>
      <c r="CP17412" s="52"/>
      <c r="CQ17412" s="52"/>
      <c r="CR17412" s="52"/>
      <c r="CS17412" s="52"/>
      <c r="CT17412" s="52"/>
      <c r="CU17412" s="33"/>
      <c r="CV17412" s="33"/>
    </row>
    <row r="17413" spans="74:100">
      <c r="BV17413" s="62"/>
      <c r="BW17413" s="62"/>
      <c r="BX17413" s="62"/>
      <c r="BY17413" s="62"/>
      <c r="BZ17413" s="62"/>
      <c r="CA17413" s="62"/>
      <c r="CB17413" s="62"/>
      <c r="CC17413" s="62"/>
      <c r="CD17413" s="62"/>
      <c r="CE17413" s="62"/>
      <c r="CF17413" s="62"/>
      <c r="CL17413" s="56" t="s">
        <v>8562</v>
      </c>
      <c r="CM17413" s="56" t="s">
        <v>214</v>
      </c>
      <c r="CN17413" s="56" t="s">
        <v>214</v>
      </c>
      <c r="CO17413" s="52"/>
      <c r="CP17413" s="52"/>
      <c r="CQ17413" s="52"/>
      <c r="CR17413" s="52"/>
      <c r="CS17413" s="52"/>
      <c r="CT17413" s="52"/>
      <c r="CU17413" s="33"/>
      <c r="CV17413" s="33"/>
    </row>
    <row r="17414" spans="74:100">
      <c r="BV17414" s="62"/>
      <c r="BW17414" s="62"/>
      <c r="BX17414" s="62"/>
      <c r="BY17414" s="62"/>
      <c r="BZ17414" s="62"/>
      <c r="CA17414" s="62"/>
      <c r="CB17414" s="62"/>
      <c r="CC17414" s="62"/>
      <c r="CD17414" s="62"/>
      <c r="CE17414" s="62"/>
      <c r="CF17414" s="62"/>
      <c r="CL17414" s="56" t="s">
        <v>8631</v>
      </c>
      <c r="CM17414" s="56" t="s">
        <v>213</v>
      </c>
      <c r="CN17414" s="56" t="s">
        <v>213</v>
      </c>
      <c r="CO17414" s="52"/>
      <c r="CP17414" s="52"/>
      <c r="CQ17414" s="52"/>
      <c r="CR17414" s="52"/>
      <c r="CS17414" s="52"/>
      <c r="CT17414" s="52"/>
      <c r="CU17414" s="33"/>
      <c r="CV17414" s="33"/>
    </row>
    <row r="17415" spans="74:100">
      <c r="BV17415" s="62"/>
      <c r="BW17415" s="62"/>
      <c r="BX17415" s="62"/>
      <c r="BY17415" s="62"/>
      <c r="BZ17415" s="62"/>
      <c r="CA17415" s="62"/>
      <c r="CB17415" s="62"/>
      <c r="CC17415" s="62"/>
      <c r="CD17415" s="62"/>
      <c r="CE17415" s="62"/>
      <c r="CF17415" s="62"/>
      <c r="CL17415" s="56" t="s">
        <v>1111</v>
      </c>
      <c r="CM17415" s="56" t="s">
        <v>213</v>
      </c>
      <c r="CN17415" s="56" t="s">
        <v>213</v>
      </c>
      <c r="CO17415" s="52"/>
      <c r="CP17415" s="52"/>
      <c r="CQ17415" s="52"/>
      <c r="CR17415" s="52"/>
      <c r="CS17415" s="52"/>
      <c r="CT17415" s="52"/>
      <c r="CU17415" s="33"/>
      <c r="CV17415" s="33"/>
    </row>
    <row r="17416" spans="74:100">
      <c r="BV17416" s="62"/>
      <c r="BW17416" s="62"/>
      <c r="BX17416" s="62"/>
      <c r="BY17416" s="62"/>
      <c r="BZ17416" s="62"/>
      <c r="CA17416" s="62"/>
      <c r="CB17416" s="62"/>
      <c r="CC17416" s="62"/>
      <c r="CD17416" s="62"/>
      <c r="CE17416" s="62"/>
      <c r="CF17416" s="62"/>
      <c r="CL17416" s="56" t="s">
        <v>8641</v>
      </c>
      <c r="CM17416" s="56" t="s">
        <v>213</v>
      </c>
      <c r="CN17416" s="56" t="s">
        <v>213</v>
      </c>
      <c r="CO17416" s="52"/>
      <c r="CP17416" s="52"/>
      <c r="CQ17416" s="52"/>
      <c r="CR17416" s="52"/>
      <c r="CS17416" s="52"/>
      <c r="CT17416" s="52"/>
      <c r="CU17416" s="33"/>
      <c r="CV17416" s="33"/>
    </row>
    <row r="17417" spans="74:100">
      <c r="BV17417" s="62"/>
      <c r="BW17417" s="62"/>
      <c r="BX17417" s="62"/>
      <c r="BY17417" s="62"/>
      <c r="BZ17417" s="62"/>
      <c r="CA17417" s="62"/>
      <c r="CB17417" s="62"/>
      <c r="CC17417" s="62"/>
      <c r="CD17417" s="62"/>
      <c r="CE17417" s="62"/>
      <c r="CF17417" s="62"/>
      <c r="CL17417" s="56" t="s">
        <v>8583</v>
      </c>
      <c r="CM17417" s="56" t="s">
        <v>213</v>
      </c>
      <c r="CN17417" s="56" t="s">
        <v>213</v>
      </c>
      <c r="CO17417" s="52"/>
      <c r="CP17417" s="52"/>
      <c r="CQ17417" s="52"/>
      <c r="CR17417" s="52"/>
      <c r="CS17417" s="52"/>
      <c r="CT17417" s="52"/>
      <c r="CU17417" s="33"/>
      <c r="CV17417" s="33"/>
    </row>
    <row r="17418" spans="74:100">
      <c r="BV17418" s="62"/>
      <c r="BW17418" s="62"/>
      <c r="BX17418" s="62"/>
      <c r="BY17418" s="62"/>
      <c r="BZ17418" s="62"/>
      <c r="CA17418" s="62"/>
      <c r="CB17418" s="62"/>
      <c r="CC17418" s="62"/>
      <c r="CD17418" s="62"/>
      <c r="CE17418" s="62"/>
      <c r="CF17418" s="62"/>
      <c r="CL17418" s="56" t="s">
        <v>8642</v>
      </c>
      <c r="CM17418" s="56" t="s">
        <v>213</v>
      </c>
      <c r="CN17418" s="56" t="s">
        <v>213</v>
      </c>
      <c r="CO17418" s="52"/>
      <c r="CP17418" s="52"/>
      <c r="CQ17418" s="52"/>
      <c r="CR17418" s="52"/>
      <c r="CS17418" s="52"/>
      <c r="CT17418" s="52"/>
      <c r="CU17418" s="33"/>
      <c r="CV17418" s="33"/>
    </row>
    <row r="17419" spans="74:100">
      <c r="BV17419" s="62"/>
      <c r="BW17419" s="62"/>
      <c r="BX17419" s="62"/>
      <c r="BY17419" s="62"/>
      <c r="BZ17419" s="62"/>
      <c r="CA17419" s="62"/>
      <c r="CB17419" s="62"/>
      <c r="CC17419" s="62"/>
      <c r="CD17419" s="62"/>
      <c r="CE17419" s="62"/>
      <c r="CF17419" s="62"/>
      <c r="CL17419" s="56" t="s">
        <v>25355</v>
      </c>
      <c r="CM17419" s="56" t="s">
        <v>213</v>
      </c>
      <c r="CN17419" s="56" t="s">
        <v>213</v>
      </c>
      <c r="CO17419" s="52"/>
      <c r="CP17419" s="52"/>
      <c r="CQ17419" s="52"/>
      <c r="CR17419" s="52"/>
      <c r="CS17419" s="52"/>
      <c r="CT17419" s="52"/>
      <c r="CU17419" s="33"/>
      <c r="CV17419" s="33"/>
    </row>
    <row r="17420" spans="74:100">
      <c r="BV17420" s="62"/>
      <c r="BW17420" s="62"/>
      <c r="BX17420" s="62"/>
      <c r="BY17420" s="62"/>
      <c r="BZ17420" s="62"/>
      <c r="CA17420" s="62"/>
      <c r="CB17420" s="62"/>
      <c r="CC17420" s="62"/>
      <c r="CD17420" s="62"/>
      <c r="CE17420" s="62"/>
      <c r="CF17420" s="62"/>
      <c r="CL17420" s="56" t="s">
        <v>8681</v>
      </c>
      <c r="CM17420" s="56" t="s">
        <v>213</v>
      </c>
      <c r="CN17420" s="56" t="s">
        <v>213</v>
      </c>
      <c r="CO17420" s="52"/>
      <c r="CP17420" s="52"/>
      <c r="CQ17420" s="52"/>
      <c r="CR17420" s="52"/>
      <c r="CS17420" s="52"/>
      <c r="CT17420" s="52"/>
      <c r="CU17420" s="33"/>
      <c r="CV17420" s="33"/>
    </row>
    <row r="17421" spans="74:100">
      <c r="BV17421" s="62"/>
      <c r="BW17421" s="62"/>
      <c r="BX17421" s="62"/>
      <c r="BY17421" s="62"/>
      <c r="BZ17421" s="62"/>
      <c r="CA17421" s="62"/>
      <c r="CB17421" s="62"/>
      <c r="CC17421" s="62"/>
      <c r="CD17421" s="62"/>
      <c r="CE17421" s="62"/>
      <c r="CF17421" s="62"/>
      <c r="CL17421" s="56" t="s">
        <v>25356</v>
      </c>
      <c r="CM17421" s="56" t="s">
        <v>217</v>
      </c>
      <c r="CN17421" s="56" t="s">
        <v>217</v>
      </c>
      <c r="CO17421" s="52"/>
      <c r="CP17421" s="52"/>
      <c r="CQ17421" s="52"/>
      <c r="CR17421" s="52"/>
      <c r="CS17421" s="52"/>
      <c r="CT17421" s="52"/>
      <c r="CU17421" s="33"/>
      <c r="CV17421" s="33"/>
    </row>
    <row r="17422" spans="74:100">
      <c r="BV17422" s="62"/>
      <c r="BW17422" s="62"/>
      <c r="BX17422" s="62"/>
      <c r="BY17422" s="62"/>
      <c r="BZ17422" s="62"/>
      <c r="CA17422" s="62"/>
      <c r="CB17422" s="62"/>
      <c r="CC17422" s="62"/>
      <c r="CD17422" s="62"/>
      <c r="CE17422" s="62"/>
      <c r="CF17422" s="62"/>
      <c r="CL17422" s="35" t="s">
        <v>8732</v>
      </c>
      <c r="CM17422" s="35" t="s">
        <v>217</v>
      </c>
      <c r="CN17422" s="35" t="s">
        <v>217</v>
      </c>
      <c r="CO17422" s="52"/>
      <c r="CP17422" s="52"/>
      <c r="CQ17422" s="52"/>
      <c r="CR17422" s="52"/>
      <c r="CS17422" s="52"/>
      <c r="CT17422" s="52"/>
      <c r="CU17422" s="33"/>
      <c r="CV17422" s="33"/>
    </row>
    <row r="17423" spans="74:100">
      <c r="BV17423" s="62"/>
      <c r="BW17423" s="62"/>
      <c r="BX17423" s="62"/>
      <c r="BY17423" s="62"/>
      <c r="BZ17423" s="62"/>
      <c r="CA17423" s="62"/>
      <c r="CB17423" s="62"/>
      <c r="CC17423" s="62"/>
      <c r="CD17423" s="62"/>
      <c r="CE17423" s="62"/>
      <c r="CF17423" s="62"/>
      <c r="CL17423" s="56" t="s">
        <v>8547</v>
      </c>
      <c r="CM17423" s="56" t="s">
        <v>215</v>
      </c>
      <c r="CN17423" s="56" t="s">
        <v>215</v>
      </c>
      <c r="CO17423" s="52"/>
      <c r="CP17423" s="52"/>
      <c r="CQ17423" s="52"/>
      <c r="CR17423" s="52"/>
      <c r="CS17423" s="52"/>
      <c r="CT17423" s="52"/>
      <c r="CU17423" s="33"/>
      <c r="CV17423" s="33"/>
    </row>
    <row r="17424" spans="74:100">
      <c r="BV17424" s="62"/>
      <c r="BW17424" s="62"/>
      <c r="BX17424" s="62"/>
      <c r="BY17424" s="62"/>
      <c r="BZ17424" s="62"/>
      <c r="CA17424" s="62"/>
      <c r="CB17424" s="62"/>
      <c r="CC17424" s="62"/>
      <c r="CD17424" s="62"/>
      <c r="CE17424" s="62"/>
      <c r="CF17424" s="62"/>
      <c r="CL17424" s="35" t="s">
        <v>8604</v>
      </c>
      <c r="CM17424" s="35" t="s">
        <v>217</v>
      </c>
      <c r="CN17424" s="35" t="s">
        <v>217</v>
      </c>
      <c r="CO17424" s="52"/>
      <c r="CP17424" s="52"/>
      <c r="CQ17424" s="52"/>
      <c r="CR17424" s="52"/>
      <c r="CS17424" s="52"/>
      <c r="CT17424" s="52"/>
      <c r="CU17424" s="33"/>
      <c r="CV17424" s="33"/>
    </row>
    <row r="17425" spans="74:100">
      <c r="BV17425" s="62"/>
      <c r="BW17425" s="62"/>
      <c r="BX17425" s="62"/>
      <c r="BY17425" s="62"/>
      <c r="BZ17425" s="62"/>
      <c r="CA17425" s="62"/>
      <c r="CB17425" s="62"/>
      <c r="CC17425" s="62"/>
      <c r="CD17425" s="62"/>
      <c r="CE17425" s="62"/>
      <c r="CF17425" s="62"/>
      <c r="CL17425" s="35" t="s">
        <v>8520</v>
      </c>
      <c r="CM17425" s="35" t="s">
        <v>217</v>
      </c>
      <c r="CN17425" s="35" t="s">
        <v>217</v>
      </c>
      <c r="CO17425" s="52"/>
      <c r="CP17425" s="52"/>
      <c r="CQ17425" s="52"/>
      <c r="CR17425" s="52"/>
      <c r="CS17425" s="52"/>
      <c r="CT17425" s="52"/>
      <c r="CU17425" s="33"/>
      <c r="CV17425" s="33"/>
    </row>
    <row r="17426" spans="74:100">
      <c r="BV17426" s="62"/>
      <c r="BW17426" s="62"/>
      <c r="BX17426" s="62"/>
      <c r="BY17426" s="62"/>
      <c r="BZ17426" s="62"/>
      <c r="CA17426" s="62"/>
      <c r="CB17426" s="62"/>
      <c r="CC17426" s="62"/>
      <c r="CD17426" s="62"/>
      <c r="CE17426" s="62"/>
      <c r="CF17426" s="62"/>
      <c r="CL17426" s="35" t="s">
        <v>8674</v>
      </c>
      <c r="CM17426" s="35" t="s">
        <v>217</v>
      </c>
      <c r="CN17426" s="35" t="s">
        <v>217</v>
      </c>
      <c r="CO17426" s="52"/>
      <c r="CP17426" s="52"/>
      <c r="CQ17426" s="52"/>
      <c r="CR17426" s="52"/>
      <c r="CS17426" s="52"/>
      <c r="CT17426" s="52"/>
      <c r="CU17426" s="33"/>
      <c r="CV17426" s="33"/>
    </row>
    <row r="17427" spans="74:100">
      <c r="BV17427" s="62"/>
      <c r="BW17427" s="62"/>
      <c r="BX17427" s="62"/>
      <c r="BY17427" s="62"/>
      <c r="BZ17427" s="62"/>
      <c r="CA17427" s="62"/>
      <c r="CB17427" s="62"/>
      <c r="CC17427" s="62"/>
      <c r="CD17427" s="62"/>
      <c r="CE17427" s="62"/>
      <c r="CF17427" s="62"/>
      <c r="CL17427" s="56" t="s">
        <v>8644</v>
      </c>
      <c r="CM17427" s="56" t="s">
        <v>217</v>
      </c>
      <c r="CN17427" s="56" t="s">
        <v>217</v>
      </c>
      <c r="CO17427" s="52"/>
      <c r="CP17427" s="52"/>
      <c r="CQ17427" s="52"/>
      <c r="CR17427" s="52"/>
      <c r="CS17427" s="52"/>
      <c r="CT17427" s="52"/>
      <c r="CU17427" s="33"/>
      <c r="CV17427" s="33"/>
    </row>
    <row r="17428" spans="74:100">
      <c r="BV17428" s="62"/>
      <c r="BW17428" s="62"/>
      <c r="BX17428" s="62"/>
      <c r="BY17428" s="62"/>
      <c r="BZ17428" s="62"/>
      <c r="CA17428" s="62"/>
      <c r="CB17428" s="62"/>
      <c r="CC17428" s="62"/>
      <c r="CD17428" s="62"/>
      <c r="CE17428" s="62"/>
      <c r="CF17428" s="62"/>
      <c r="CL17428" s="35" t="s">
        <v>29257</v>
      </c>
      <c r="CM17428" s="35" t="s">
        <v>217</v>
      </c>
      <c r="CN17428" s="35" t="s">
        <v>217</v>
      </c>
      <c r="CO17428" s="52"/>
      <c r="CP17428" s="52"/>
      <c r="CQ17428" s="52"/>
      <c r="CR17428" s="52"/>
      <c r="CS17428" s="52"/>
      <c r="CT17428" s="52"/>
      <c r="CU17428" s="33"/>
      <c r="CV17428" s="33"/>
    </row>
    <row r="17429" spans="74:100">
      <c r="BV17429" s="62"/>
      <c r="BW17429" s="62"/>
      <c r="BX17429" s="62"/>
      <c r="BY17429" s="62"/>
      <c r="BZ17429" s="62"/>
      <c r="CA17429" s="62"/>
      <c r="CB17429" s="62"/>
      <c r="CC17429" s="62"/>
      <c r="CD17429" s="62"/>
      <c r="CE17429" s="62"/>
      <c r="CF17429" s="62"/>
      <c r="CL17429" s="56" t="s">
        <v>3781</v>
      </c>
      <c r="CM17429" s="56" t="s">
        <v>217</v>
      </c>
      <c r="CN17429" s="56" t="s">
        <v>217</v>
      </c>
      <c r="CO17429" s="52"/>
      <c r="CP17429" s="52"/>
      <c r="CQ17429" s="52"/>
      <c r="CR17429" s="52"/>
      <c r="CS17429" s="52"/>
      <c r="CT17429" s="52"/>
      <c r="CU17429" s="33"/>
      <c r="CV17429" s="33"/>
    </row>
    <row r="17430" spans="74:100">
      <c r="BV17430" s="62"/>
      <c r="BW17430" s="62"/>
      <c r="BX17430" s="62"/>
      <c r="BY17430" s="62"/>
      <c r="BZ17430" s="62"/>
      <c r="CA17430" s="62"/>
      <c r="CB17430" s="62"/>
      <c r="CC17430" s="62"/>
      <c r="CD17430" s="62"/>
      <c r="CE17430" s="62"/>
      <c r="CF17430" s="62"/>
      <c r="CL17430" s="56" t="s">
        <v>8654</v>
      </c>
      <c r="CM17430" s="56" t="s">
        <v>215</v>
      </c>
      <c r="CN17430" s="56" t="s">
        <v>215</v>
      </c>
      <c r="CO17430" s="52"/>
      <c r="CP17430" s="52"/>
      <c r="CQ17430" s="52"/>
      <c r="CR17430" s="52"/>
      <c r="CS17430" s="52"/>
      <c r="CT17430" s="52"/>
      <c r="CU17430" s="33"/>
      <c r="CV17430" s="33"/>
    </row>
    <row r="17431" spans="74:100">
      <c r="BV17431" s="62"/>
      <c r="BW17431" s="62"/>
      <c r="BX17431" s="62"/>
      <c r="BY17431" s="62"/>
      <c r="BZ17431" s="62"/>
      <c r="CA17431" s="62"/>
      <c r="CB17431" s="62"/>
      <c r="CC17431" s="62"/>
      <c r="CD17431" s="62"/>
      <c r="CE17431" s="62"/>
      <c r="CF17431" s="62"/>
      <c r="CL17431" s="56" t="s">
        <v>8584</v>
      </c>
      <c r="CM17431" s="56" t="s">
        <v>213</v>
      </c>
      <c r="CN17431" s="56" t="s">
        <v>213</v>
      </c>
      <c r="CO17431" s="52"/>
      <c r="CP17431" s="52"/>
      <c r="CQ17431" s="52"/>
      <c r="CR17431" s="52"/>
      <c r="CS17431" s="52"/>
      <c r="CT17431" s="52"/>
      <c r="CU17431" s="33"/>
      <c r="CV17431" s="33"/>
    </row>
    <row r="17432" spans="74:100">
      <c r="BV17432" s="62"/>
      <c r="BW17432" s="62"/>
      <c r="BX17432" s="62"/>
      <c r="BY17432" s="62"/>
      <c r="BZ17432" s="62"/>
      <c r="CA17432" s="62"/>
      <c r="CB17432" s="62"/>
      <c r="CC17432" s="62"/>
      <c r="CD17432" s="62"/>
      <c r="CE17432" s="62"/>
      <c r="CF17432" s="62"/>
      <c r="CL17432" s="56" t="s">
        <v>8647</v>
      </c>
      <c r="CM17432" s="56" t="s">
        <v>213</v>
      </c>
      <c r="CN17432" s="56" t="s">
        <v>213</v>
      </c>
      <c r="CO17432" s="52"/>
      <c r="CP17432" s="52"/>
      <c r="CQ17432" s="52"/>
      <c r="CR17432" s="52"/>
      <c r="CS17432" s="52"/>
      <c r="CT17432" s="52"/>
      <c r="CU17432" s="33"/>
      <c r="CV17432" s="33"/>
    </row>
    <row r="17433" spans="74:100">
      <c r="BV17433" s="62"/>
      <c r="BW17433" s="62"/>
      <c r="BX17433" s="62"/>
      <c r="BY17433" s="62"/>
      <c r="BZ17433" s="62"/>
      <c r="CA17433" s="62"/>
      <c r="CB17433" s="62"/>
      <c r="CC17433" s="62"/>
      <c r="CD17433" s="62"/>
      <c r="CE17433" s="62"/>
      <c r="CF17433" s="62"/>
      <c r="CL17433" s="56" t="s">
        <v>8648</v>
      </c>
      <c r="CM17433" s="56" t="s">
        <v>213</v>
      </c>
      <c r="CN17433" s="56" t="s">
        <v>213</v>
      </c>
      <c r="CO17433" s="52"/>
      <c r="CP17433" s="52"/>
      <c r="CQ17433" s="52"/>
      <c r="CR17433" s="52"/>
      <c r="CS17433" s="52"/>
      <c r="CT17433" s="52"/>
      <c r="CU17433" s="33"/>
      <c r="CV17433" s="33"/>
    </row>
    <row r="17434" spans="74:100">
      <c r="BV17434" s="62"/>
      <c r="BW17434" s="62"/>
      <c r="BX17434" s="62"/>
      <c r="BY17434" s="62"/>
      <c r="BZ17434" s="62"/>
      <c r="CA17434" s="62"/>
      <c r="CB17434" s="62"/>
      <c r="CC17434" s="62"/>
      <c r="CD17434" s="62"/>
      <c r="CE17434" s="62"/>
      <c r="CF17434" s="62"/>
      <c r="CL17434" s="56" t="s">
        <v>25357</v>
      </c>
      <c r="CM17434" s="56" t="s">
        <v>213</v>
      </c>
      <c r="CN17434" s="56" t="s">
        <v>213</v>
      </c>
      <c r="CO17434" s="52"/>
      <c r="CP17434" s="52"/>
      <c r="CQ17434" s="52"/>
      <c r="CR17434" s="52"/>
      <c r="CS17434" s="52"/>
      <c r="CT17434" s="52"/>
      <c r="CU17434" s="33"/>
      <c r="CV17434" s="33"/>
    </row>
    <row r="17435" spans="74:100">
      <c r="BV17435" s="62"/>
      <c r="BW17435" s="62"/>
      <c r="BX17435" s="62"/>
      <c r="BY17435" s="62"/>
      <c r="BZ17435" s="62"/>
      <c r="CA17435" s="62"/>
      <c r="CB17435" s="62"/>
      <c r="CC17435" s="62"/>
      <c r="CD17435" s="62"/>
      <c r="CE17435" s="62"/>
      <c r="CF17435" s="62"/>
      <c r="CL17435" s="56" t="s">
        <v>8649</v>
      </c>
      <c r="CM17435" s="56" t="s">
        <v>213</v>
      </c>
      <c r="CN17435" s="56" t="s">
        <v>213</v>
      </c>
      <c r="CO17435" s="52"/>
      <c r="CP17435" s="52"/>
      <c r="CQ17435" s="52"/>
      <c r="CR17435" s="52"/>
      <c r="CS17435" s="52"/>
      <c r="CT17435" s="52"/>
      <c r="CU17435" s="33"/>
      <c r="CV17435" s="33"/>
    </row>
    <row r="17436" spans="74:100">
      <c r="BV17436" s="62"/>
      <c r="BW17436" s="62"/>
      <c r="BX17436" s="62"/>
      <c r="BY17436" s="62"/>
      <c r="BZ17436" s="62"/>
      <c r="CA17436" s="62"/>
      <c r="CB17436" s="62"/>
      <c r="CC17436" s="62"/>
      <c r="CD17436" s="62"/>
      <c r="CE17436" s="62"/>
      <c r="CF17436" s="62"/>
      <c r="CL17436" s="56" t="s">
        <v>25358</v>
      </c>
      <c r="CM17436" s="56" t="s">
        <v>213</v>
      </c>
      <c r="CN17436" s="56" t="s">
        <v>213</v>
      </c>
      <c r="CO17436" s="52"/>
      <c r="CP17436" s="52"/>
      <c r="CQ17436" s="52"/>
      <c r="CR17436" s="52"/>
      <c r="CS17436" s="52"/>
      <c r="CT17436" s="52"/>
      <c r="CU17436" s="33"/>
      <c r="CV17436" s="33"/>
    </row>
    <row r="17437" spans="74:100">
      <c r="BV17437" s="62"/>
      <c r="BW17437" s="62"/>
      <c r="BX17437" s="62"/>
      <c r="BY17437" s="62"/>
      <c r="BZ17437" s="62"/>
      <c r="CA17437" s="62"/>
      <c r="CB17437" s="62"/>
      <c r="CC17437" s="62"/>
      <c r="CD17437" s="62"/>
      <c r="CE17437" s="62"/>
      <c r="CF17437" s="62"/>
      <c r="CL17437" s="56" t="s">
        <v>25359</v>
      </c>
      <c r="CM17437" s="56" t="s">
        <v>213</v>
      </c>
      <c r="CN17437" s="56" t="s">
        <v>213</v>
      </c>
      <c r="CO17437" s="52"/>
      <c r="CP17437" s="52"/>
      <c r="CQ17437" s="52"/>
      <c r="CR17437" s="52"/>
      <c r="CS17437" s="52"/>
      <c r="CT17437" s="52"/>
      <c r="CU17437" s="33"/>
      <c r="CV17437" s="33"/>
    </row>
    <row r="17438" spans="74:100">
      <c r="BV17438" s="62"/>
      <c r="BW17438" s="62"/>
      <c r="BX17438" s="62"/>
      <c r="BY17438" s="62"/>
      <c r="BZ17438" s="62"/>
      <c r="CA17438" s="62"/>
      <c r="CB17438" s="62"/>
      <c r="CC17438" s="62"/>
      <c r="CD17438" s="62"/>
      <c r="CE17438" s="62"/>
      <c r="CF17438" s="62"/>
      <c r="CL17438" s="56" t="s">
        <v>25360</v>
      </c>
      <c r="CM17438" s="56" t="s">
        <v>213</v>
      </c>
      <c r="CN17438" s="56" t="s">
        <v>213</v>
      </c>
      <c r="CO17438" s="52"/>
      <c r="CP17438" s="52"/>
      <c r="CQ17438" s="52"/>
      <c r="CR17438" s="52"/>
      <c r="CS17438" s="52"/>
      <c r="CT17438" s="52"/>
      <c r="CU17438" s="33"/>
      <c r="CV17438" s="33"/>
    </row>
    <row r="17439" spans="74:100">
      <c r="BV17439" s="62"/>
      <c r="BW17439" s="62"/>
      <c r="BX17439" s="62"/>
      <c r="BY17439" s="62"/>
      <c r="BZ17439" s="62"/>
      <c r="CA17439" s="62"/>
      <c r="CB17439" s="62"/>
      <c r="CC17439" s="62"/>
      <c r="CD17439" s="62"/>
      <c r="CE17439" s="62"/>
      <c r="CF17439" s="62"/>
      <c r="CL17439" s="56" t="s">
        <v>8650</v>
      </c>
      <c r="CM17439" s="56" t="s">
        <v>213</v>
      </c>
      <c r="CN17439" s="56" t="s">
        <v>213</v>
      </c>
      <c r="CO17439" s="52"/>
      <c r="CP17439" s="52"/>
      <c r="CQ17439" s="52"/>
      <c r="CR17439" s="52"/>
      <c r="CS17439" s="52"/>
      <c r="CT17439" s="52"/>
      <c r="CU17439" s="33"/>
      <c r="CV17439" s="33"/>
    </row>
    <row r="17440" spans="74:100">
      <c r="BV17440" s="62"/>
      <c r="BW17440" s="62"/>
      <c r="BX17440" s="62"/>
      <c r="BY17440" s="62"/>
      <c r="BZ17440" s="62"/>
      <c r="CA17440" s="62"/>
      <c r="CB17440" s="62"/>
      <c r="CC17440" s="62"/>
      <c r="CD17440" s="62"/>
      <c r="CE17440" s="62"/>
      <c r="CF17440" s="62"/>
      <c r="CL17440" s="56" t="s">
        <v>1115</v>
      </c>
      <c r="CM17440" s="56" t="s">
        <v>213</v>
      </c>
      <c r="CN17440" s="56" t="s">
        <v>213</v>
      </c>
      <c r="CO17440" s="52"/>
      <c r="CP17440" s="52"/>
      <c r="CQ17440" s="52"/>
      <c r="CR17440" s="52"/>
      <c r="CS17440" s="52"/>
      <c r="CT17440" s="52"/>
      <c r="CU17440" s="33"/>
      <c r="CV17440" s="33"/>
    </row>
    <row r="17441" spans="74:100">
      <c r="BV17441" s="62"/>
      <c r="BW17441" s="62"/>
      <c r="BX17441" s="62"/>
      <c r="BY17441" s="62"/>
      <c r="BZ17441" s="62"/>
      <c r="CA17441" s="62"/>
      <c r="CB17441" s="62"/>
      <c r="CC17441" s="62"/>
      <c r="CD17441" s="62"/>
      <c r="CE17441" s="62"/>
      <c r="CF17441" s="62"/>
      <c r="CL17441" s="56" t="s">
        <v>25361</v>
      </c>
      <c r="CM17441" s="56" t="s">
        <v>213</v>
      </c>
      <c r="CN17441" s="56" t="s">
        <v>213</v>
      </c>
      <c r="CO17441" s="52"/>
      <c r="CP17441" s="52"/>
      <c r="CQ17441" s="52"/>
      <c r="CR17441" s="52"/>
      <c r="CS17441" s="52"/>
      <c r="CT17441" s="52"/>
      <c r="CU17441" s="33"/>
      <c r="CV17441" s="33"/>
    </row>
    <row r="17442" spans="74:100">
      <c r="BV17442" s="62"/>
      <c r="BW17442" s="62"/>
      <c r="BX17442" s="62"/>
      <c r="BY17442" s="62"/>
      <c r="BZ17442" s="62"/>
      <c r="CA17442" s="62"/>
      <c r="CB17442" s="62"/>
      <c r="CC17442" s="62"/>
      <c r="CD17442" s="62"/>
      <c r="CE17442" s="62"/>
      <c r="CF17442" s="62"/>
      <c r="CL17442" s="56" t="s">
        <v>25362</v>
      </c>
      <c r="CM17442" s="56" t="s">
        <v>213</v>
      </c>
      <c r="CN17442" s="56" t="s">
        <v>213</v>
      </c>
      <c r="CO17442" s="52"/>
      <c r="CP17442" s="52"/>
      <c r="CQ17442" s="52"/>
      <c r="CR17442" s="52"/>
      <c r="CS17442" s="52"/>
      <c r="CT17442" s="52"/>
      <c r="CU17442" s="33"/>
      <c r="CV17442" s="33"/>
    </row>
    <row r="17443" spans="74:100">
      <c r="BV17443" s="62"/>
      <c r="BW17443" s="62"/>
      <c r="BX17443" s="62"/>
      <c r="BY17443" s="62"/>
      <c r="BZ17443" s="62"/>
      <c r="CA17443" s="62"/>
      <c r="CB17443" s="62"/>
      <c r="CC17443" s="62"/>
      <c r="CD17443" s="62"/>
      <c r="CE17443" s="62"/>
      <c r="CF17443" s="62"/>
      <c r="CL17443" s="56" t="s">
        <v>25363</v>
      </c>
      <c r="CM17443" s="56" t="s">
        <v>213</v>
      </c>
      <c r="CN17443" s="56" t="s">
        <v>213</v>
      </c>
      <c r="CO17443" s="52"/>
      <c r="CP17443" s="52"/>
      <c r="CQ17443" s="52"/>
      <c r="CR17443" s="52"/>
      <c r="CS17443" s="52"/>
      <c r="CT17443" s="52"/>
      <c r="CU17443" s="33"/>
      <c r="CV17443" s="33"/>
    </row>
    <row r="17444" spans="74:100">
      <c r="BV17444" s="62"/>
      <c r="BW17444" s="62"/>
      <c r="BX17444" s="62"/>
      <c r="BY17444" s="62"/>
      <c r="BZ17444" s="62"/>
      <c r="CA17444" s="62"/>
      <c r="CB17444" s="62"/>
      <c r="CC17444" s="62"/>
      <c r="CD17444" s="62"/>
      <c r="CE17444" s="62"/>
      <c r="CF17444" s="62"/>
      <c r="CL17444" s="56" t="s">
        <v>8652</v>
      </c>
      <c r="CM17444" s="56" t="s">
        <v>213</v>
      </c>
      <c r="CN17444" s="56" t="s">
        <v>213</v>
      </c>
      <c r="CO17444" s="52"/>
      <c r="CP17444" s="52"/>
      <c r="CQ17444" s="52"/>
      <c r="CR17444" s="52"/>
      <c r="CS17444" s="52"/>
      <c r="CT17444" s="52"/>
      <c r="CU17444" s="33"/>
      <c r="CV17444" s="33"/>
    </row>
    <row r="17445" spans="74:100">
      <c r="BV17445" s="62"/>
      <c r="BW17445" s="62"/>
      <c r="BX17445" s="62"/>
      <c r="BY17445" s="62"/>
      <c r="BZ17445" s="62"/>
      <c r="CA17445" s="62"/>
      <c r="CB17445" s="62"/>
      <c r="CC17445" s="62"/>
      <c r="CD17445" s="62"/>
      <c r="CE17445" s="62"/>
      <c r="CF17445" s="62"/>
      <c r="CL17445" s="56" t="s">
        <v>8653</v>
      </c>
      <c r="CM17445" s="56" t="s">
        <v>213</v>
      </c>
      <c r="CN17445" s="56" t="s">
        <v>213</v>
      </c>
      <c r="CO17445" s="52"/>
      <c r="CP17445" s="52"/>
      <c r="CQ17445" s="52"/>
      <c r="CR17445" s="52"/>
      <c r="CS17445" s="52"/>
      <c r="CT17445" s="52"/>
      <c r="CU17445" s="33"/>
      <c r="CV17445" s="33"/>
    </row>
    <row r="17446" spans="74:100">
      <c r="BV17446" s="62"/>
      <c r="BW17446" s="62"/>
      <c r="BX17446" s="62"/>
      <c r="BY17446" s="62"/>
      <c r="BZ17446" s="62"/>
      <c r="CA17446" s="62"/>
      <c r="CB17446" s="62"/>
      <c r="CC17446" s="62"/>
      <c r="CD17446" s="62"/>
      <c r="CE17446" s="62"/>
      <c r="CF17446" s="62"/>
      <c r="CL17446" s="56" t="s">
        <v>23652</v>
      </c>
      <c r="CM17446" s="56" t="s">
        <v>213</v>
      </c>
      <c r="CN17446" s="56" t="s">
        <v>213</v>
      </c>
      <c r="CO17446" s="52"/>
      <c r="CP17446" s="52"/>
      <c r="CQ17446" s="52"/>
      <c r="CR17446" s="52"/>
      <c r="CS17446" s="52"/>
      <c r="CT17446" s="52"/>
      <c r="CU17446" s="33"/>
      <c r="CV17446" s="33"/>
    </row>
    <row r="17447" spans="74:100">
      <c r="BV17447" s="62"/>
      <c r="BW17447" s="62"/>
      <c r="BX17447" s="62"/>
      <c r="BY17447" s="62"/>
      <c r="BZ17447" s="62"/>
      <c r="CA17447" s="62"/>
      <c r="CB17447" s="62"/>
      <c r="CC17447" s="62"/>
      <c r="CD17447" s="62"/>
      <c r="CE17447" s="62"/>
      <c r="CF17447" s="62"/>
      <c r="CL17447" s="56" t="s">
        <v>8655</v>
      </c>
      <c r="CM17447" s="56" t="s">
        <v>213</v>
      </c>
      <c r="CN17447" s="56" t="s">
        <v>213</v>
      </c>
      <c r="CO17447" s="52"/>
      <c r="CP17447" s="52"/>
      <c r="CQ17447" s="52"/>
      <c r="CR17447" s="52"/>
      <c r="CS17447" s="52"/>
      <c r="CT17447" s="52"/>
      <c r="CU17447" s="33"/>
      <c r="CV17447" s="33"/>
    </row>
    <row r="17448" spans="74:100">
      <c r="BV17448" s="62"/>
      <c r="BW17448" s="62"/>
      <c r="BX17448" s="62"/>
      <c r="BY17448" s="62"/>
      <c r="BZ17448" s="62"/>
      <c r="CA17448" s="62"/>
      <c r="CB17448" s="62"/>
      <c r="CC17448" s="62"/>
      <c r="CD17448" s="62"/>
      <c r="CE17448" s="62"/>
      <c r="CF17448" s="62"/>
      <c r="CL17448" s="56" t="s">
        <v>25364</v>
      </c>
      <c r="CM17448" s="56" t="s">
        <v>213</v>
      </c>
      <c r="CN17448" s="56" t="s">
        <v>213</v>
      </c>
      <c r="CO17448" s="52"/>
      <c r="CP17448" s="52"/>
      <c r="CQ17448" s="52"/>
      <c r="CR17448" s="52"/>
      <c r="CS17448" s="52"/>
      <c r="CT17448" s="52"/>
      <c r="CU17448" s="33"/>
      <c r="CV17448" s="33"/>
    </row>
    <row r="17449" spans="74:100">
      <c r="BV17449" s="62"/>
      <c r="BW17449" s="62"/>
      <c r="BX17449" s="62"/>
      <c r="BY17449" s="62"/>
      <c r="BZ17449" s="62"/>
      <c r="CA17449" s="62"/>
      <c r="CB17449" s="62"/>
      <c r="CC17449" s="62"/>
      <c r="CD17449" s="62"/>
      <c r="CE17449" s="62"/>
      <c r="CF17449" s="62"/>
      <c r="CL17449" s="56" t="s">
        <v>25365</v>
      </c>
      <c r="CM17449" s="56" t="s">
        <v>213</v>
      </c>
      <c r="CN17449" s="56" t="s">
        <v>213</v>
      </c>
      <c r="CO17449" s="52"/>
      <c r="CP17449" s="52"/>
      <c r="CQ17449" s="52"/>
      <c r="CR17449" s="52"/>
      <c r="CS17449" s="52"/>
      <c r="CT17449" s="52"/>
      <c r="CU17449" s="33"/>
      <c r="CV17449" s="33"/>
    </row>
    <row r="17450" spans="74:100">
      <c r="BV17450" s="62"/>
      <c r="BW17450" s="62"/>
      <c r="BX17450" s="62"/>
      <c r="BY17450" s="62"/>
      <c r="BZ17450" s="62"/>
      <c r="CA17450" s="62"/>
      <c r="CB17450" s="62"/>
      <c r="CC17450" s="62"/>
      <c r="CD17450" s="62"/>
      <c r="CE17450" s="62"/>
      <c r="CF17450" s="62"/>
      <c r="CL17450" s="56" t="s">
        <v>23653</v>
      </c>
      <c r="CM17450" s="56" t="s">
        <v>214</v>
      </c>
      <c r="CN17450" s="56" t="s">
        <v>214</v>
      </c>
      <c r="CO17450" s="52"/>
      <c r="CP17450" s="52"/>
      <c r="CQ17450" s="52"/>
      <c r="CR17450" s="52"/>
      <c r="CS17450" s="52"/>
      <c r="CT17450" s="52"/>
      <c r="CU17450" s="33"/>
      <c r="CV17450" s="33"/>
    </row>
    <row r="17451" spans="74:100">
      <c r="BV17451" s="62"/>
      <c r="BW17451" s="62"/>
      <c r="BX17451" s="62"/>
      <c r="BY17451" s="62"/>
      <c r="BZ17451" s="62"/>
      <c r="CA17451" s="62"/>
      <c r="CB17451" s="62"/>
      <c r="CC17451" s="62"/>
      <c r="CD17451" s="62"/>
      <c r="CE17451" s="62"/>
      <c r="CF17451" s="62"/>
      <c r="CL17451" s="56" t="s">
        <v>8612</v>
      </c>
      <c r="CM17451" s="56" t="s">
        <v>216</v>
      </c>
      <c r="CN17451" s="56" t="s">
        <v>216</v>
      </c>
      <c r="CO17451" s="52"/>
      <c r="CP17451" s="52"/>
      <c r="CQ17451" s="52"/>
      <c r="CR17451" s="52"/>
      <c r="CS17451" s="52"/>
      <c r="CT17451" s="52"/>
      <c r="CU17451" s="33"/>
      <c r="CV17451" s="33"/>
    </row>
    <row r="17452" spans="74:100">
      <c r="BV17452" s="62"/>
      <c r="BW17452" s="62"/>
      <c r="BX17452" s="62"/>
      <c r="BY17452" s="62"/>
      <c r="BZ17452" s="62"/>
      <c r="CA17452" s="62"/>
      <c r="CB17452" s="62"/>
      <c r="CC17452" s="62"/>
      <c r="CD17452" s="62"/>
      <c r="CE17452" s="62"/>
      <c r="CF17452" s="62"/>
      <c r="CL17452" s="56" t="s">
        <v>8656</v>
      </c>
      <c r="CM17452" s="56" t="s">
        <v>213</v>
      </c>
      <c r="CN17452" s="56" t="s">
        <v>213</v>
      </c>
      <c r="CO17452" s="52"/>
      <c r="CP17452" s="52"/>
      <c r="CQ17452" s="52"/>
      <c r="CR17452" s="52"/>
      <c r="CS17452" s="52"/>
      <c r="CT17452" s="52"/>
      <c r="CU17452" s="33"/>
      <c r="CV17452" s="33"/>
    </row>
    <row r="17453" spans="74:100">
      <c r="BV17453" s="62"/>
      <c r="BW17453" s="62"/>
      <c r="BX17453" s="62"/>
      <c r="BY17453" s="62"/>
      <c r="BZ17453" s="62"/>
      <c r="CA17453" s="62"/>
      <c r="CB17453" s="62"/>
      <c r="CC17453" s="62"/>
      <c r="CD17453" s="62"/>
      <c r="CE17453" s="62"/>
      <c r="CF17453" s="62"/>
      <c r="CL17453" s="56" t="s">
        <v>25366</v>
      </c>
      <c r="CM17453" s="56" t="s">
        <v>213</v>
      </c>
      <c r="CN17453" s="56" t="s">
        <v>213</v>
      </c>
      <c r="CO17453" s="52"/>
      <c r="CP17453" s="52"/>
      <c r="CQ17453" s="52"/>
      <c r="CR17453" s="52"/>
      <c r="CS17453" s="52"/>
      <c r="CT17453" s="52"/>
      <c r="CU17453" s="33"/>
      <c r="CV17453" s="33"/>
    </row>
    <row r="17454" spans="74:100">
      <c r="BV17454" s="62"/>
      <c r="BW17454" s="62"/>
      <c r="BX17454" s="62"/>
      <c r="BY17454" s="62"/>
      <c r="BZ17454" s="62"/>
      <c r="CA17454" s="62"/>
      <c r="CB17454" s="62"/>
      <c r="CC17454" s="62"/>
      <c r="CD17454" s="62"/>
      <c r="CE17454" s="62"/>
      <c r="CF17454" s="62"/>
      <c r="CL17454" s="56" t="s">
        <v>8657</v>
      </c>
      <c r="CM17454" s="56" t="s">
        <v>213</v>
      </c>
      <c r="CN17454" s="56" t="s">
        <v>213</v>
      </c>
      <c r="CO17454" s="52"/>
      <c r="CP17454" s="52"/>
      <c r="CQ17454" s="52"/>
      <c r="CR17454" s="52"/>
      <c r="CS17454" s="52"/>
      <c r="CT17454" s="52"/>
      <c r="CU17454" s="33"/>
      <c r="CV17454" s="33"/>
    </row>
    <row r="17455" spans="74:100">
      <c r="BV17455" s="62"/>
      <c r="BW17455" s="62"/>
      <c r="BX17455" s="62"/>
      <c r="BY17455" s="62"/>
      <c r="BZ17455" s="62"/>
      <c r="CA17455" s="62"/>
      <c r="CB17455" s="62"/>
      <c r="CC17455" s="62"/>
      <c r="CD17455" s="62"/>
      <c r="CE17455" s="62"/>
      <c r="CF17455" s="62"/>
      <c r="CL17455" s="56" t="s">
        <v>8509</v>
      </c>
      <c r="CM17455" s="56" t="s">
        <v>216</v>
      </c>
      <c r="CN17455" s="56" t="s">
        <v>216</v>
      </c>
      <c r="CO17455" s="52"/>
      <c r="CP17455" s="52"/>
      <c r="CQ17455" s="52"/>
      <c r="CR17455" s="52"/>
      <c r="CS17455" s="52"/>
      <c r="CT17455" s="52"/>
      <c r="CU17455" s="33"/>
      <c r="CV17455" s="33"/>
    </row>
    <row r="17456" spans="74:100">
      <c r="BV17456" s="62"/>
      <c r="BW17456" s="62"/>
      <c r="BX17456" s="62"/>
      <c r="BY17456" s="62"/>
      <c r="BZ17456" s="62"/>
      <c r="CA17456" s="62"/>
      <c r="CB17456" s="62"/>
      <c r="CC17456" s="62"/>
      <c r="CD17456" s="62"/>
      <c r="CE17456" s="62"/>
      <c r="CF17456" s="62"/>
      <c r="CL17456" s="56" t="s">
        <v>8722</v>
      </c>
      <c r="CM17456" s="56" t="s">
        <v>215</v>
      </c>
      <c r="CN17456" s="56" t="s">
        <v>215</v>
      </c>
      <c r="CO17456" s="52"/>
      <c r="CP17456" s="52"/>
      <c r="CQ17456" s="52"/>
      <c r="CR17456" s="52"/>
      <c r="CS17456" s="52"/>
      <c r="CT17456" s="52"/>
      <c r="CU17456" s="33"/>
      <c r="CV17456" s="33"/>
    </row>
    <row r="17457" spans="74:100">
      <c r="BV17457" s="62"/>
      <c r="BW17457" s="62"/>
      <c r="BX17457" s="62"/>
      <c r="BY17457" s="62"/>
      <c r="BZ17457" s="62"/>
      <c r="CA17457" s="62"/>
      <c r="CB17457" s="62"/>
      <c r="CC17457" s="62"/>
      <c r="CD17457" s="62"/>
      <c r="CE17457" s="62"/>
      <c r="CF17457" s="62"/>
      <c r="CL17457" s="35" t="s">
        <v>8682</v>
      </c>
      <c r="CM17457" s="35" t="s">
        <v>217</v>
      </c>
      <c r="CN17457" s="35" t="s">
        <v>217</v>
      </c>
      <c r="CO17457" s="52"/>
      <c r="CP17457" s="52"/>
      <c r="CQ17457" s="52"/>
      <c r="CR17457" s="52"/>
      <c r="CS17457" s="52"/>
      <c r="CT17457" s="52"/>
      <c r="CU17457" s="33"/>
      <c r="CV17457" s="33"/>
    </row>
    <row r="17458" spans="74:100">
      <c r="BV17458" s="62"/>
      <c r="BW17458" s="62"/>
      <c r="BX17458" s="62"/>
      <c r="BY17458" s="62"/>
      <c r="BZ17458" s="62"/>
      <c r="CA17458" s="62"/>
      <c r="CB17458" s="62"/>
      <c r="CC17458" s="62"/>
      <c r="CD17458" s="62"/>
      <c r="CE17458" s="62"/>
      <c r="CF17458" s="62"/>
      <c r="CL17458" s="56" t="s">
        <v>8701</v>
      </c>
      <c r="CM17458" s="56" t="s">
        <v>214</v>
      </c>
      <c r="CN17458" s="56" t="s">
        <v>214</v>
      </c>
      <c r="CO17458" s="52"/>
      <c r="CP17458" s="52"/>
      <c r="CQ17458" s="52"/>
      <c r="CR17458" s="52"/>
      <c r="CS17458" s="52"/>
      <c r="CT17458" s="52"/>
      <c r="CU17458" s="33"/>
      <c r="CV17458" s="33"/>
    </row>
    <row r="17459" spans="74:100">
      <c r="BV17459" s="62"/>
      <c r="BW17459" s="62"/>
      <c r="BX17459" s="62"/>
      <c r="BY17459" s="62"/>
      <c r="BZ17459" s="62"/>
      <c r="CA17459" s="62"/>
      <c r="CB17459" s="62"/>
      <c r="CC17459" s="62"/>
      <c r="CD17459" s="62"/>
      <c r="CE17459" s="62"/>
      <c r="CF17459" s="62"/>
      <c r="CL17459" s="56" t="s">
        <v>23654</v>
      </c>
      <c r="CM17459" s="56" t="s">
        <v>213</v>
      </c>
      <c r="CN17459" s="56" t="s">
        <v>213</v>
      </c>
      <c r="CO17459" s="52"/>
      <c r="CP17459" s="52"/>
      <c r="CQ17459" s="52"/>
      <c r="CR17459" s="52"/>
      <c r="CS17459" s="52"/>
      <c r="CT17459" s="52"/>
      <c r="CU17459" s="33"/>
      <c r="CV17459" s="33"/>
    </row>
    <row r="17460" spans="74:100">
      <c r="BV17460" s="62"/>
      <c r="BW17460" s="62"/>
      <c r="BX17460" s="62"/>
      <c r="BY17460" s="62"/>
      <c r="BZ17460" s="62"/>
      <c r="CA17460" s="62"/>
      <c r="CB17460" s="62"/>
      <c r="CC17460" s="62"/>
      <c r="CD17460" s="62"/>
      <c r="CE17460" s="62"/>
      <c r="CF17460" s="62"/>
      <c r="CL17460" s="56" t="s">
        <v>8539</v>
      </c>
      <c r="CM17460" s="56" t="s">
        <v>214</v>
      </c>
      <c r="CN17460" s="56" t="s">
        <v>214</v>
      </c>
      <c r="CO17460" s="52"/>
      <c r="CP17460" s="52"/>
      <c r="CQ17460" s="52"/>
      <c r="CR17460" s="52"/>
      <c r="CS17460" s="52"/>
      <c r="CT17460" s="52"/>
      <c r="CU17460" s="33"/>
      <c r="CV17460" s="33"/>
    </row>
    <row r="17461" spans="74:100">
      <c r="BV17461" s="62"/>
      <c r="BW17461" s="62"/>
      <c r="BX17461" s="62"/>
      <c r="BY17461" s="62"/>
      <c r="BZ17461" s="62"/>
      <c r="CA17461" s="62"/>
      <c r="CB17461" s="62"/>
      <c r="CC17461" s="62"/>
      <c r="CD17461" s="62"/>
      <c r="CE17461" s="62"/>
      <c r="CF17461" s="62"/>
      <c r="CL17461" s="56" t="s">
        <v>8746</v>
      </c>
      <c r="CM17461" s="56" t="s">
        <v>213</v>
      </c>
      <c r="CN17461" s="56" t="s">
        <v>213</v>
      </c>
      <c r="CO17461" s="52"/>
      <c r="CP17461" s="52"/>
      <c r="CQ17461" s="52"/>
      <c r="CR17461" s="52"/>
      <c r="CS17461" s="52"/>
      <c r="CT17461" s="52"/>
      <c r="CU17461" s="33"/>
      <c r="CV17461" s="33"/>
    </row>
    <row r="17462" spans="74:100">
      <c r="BV17462" s="62"/>
      <c r="BW17462" s="62"/>
      <c r="BX17462" s="62"/>
      <c r="BY17462" s="62"/>
      <c r="BZ17462" s="62"/>
      <c r="CA17462" s="62"/>
      <c r="CB17462" s="62"/>
      <c r="CC17462" s="62"/>
      <c r="CD17462" s="62"/>
      <c r="CE17462" s="62"/>
      <c r="CF17462" s="62"/>
      <c r="CL17462" s="56" t="s">
        <v>29258</v>
      </c>
      <c r="CM17462" s="56" t="s">
        <v>216</v>
      </c>
      <c r="CN17462" s="56" t="s">
        <v>216</v>
      </c>
      <c r="CO17462" s="52"/>
      <c r="CP17462" s="52"/>
      <c r="CQ17462" s="52"/>
      <c r="CR17462" s="52"/>
      <c r="CS17462" s="52"/>
      <c r="CT17462" s="52"/>
      <c r="CU17462" s="33"/>
      <c r="CV17462" s="33"/>
    </row>
    <row r="17463" spans="74:100">
      <c r="BV17463" s="62"/>
      <c r="BW17463" s="62"/>
      <c r="BX17463" s="62"/>
      <c r="BY17463" s="62"/>
      <c r="BZ17463" s="62"/>
      <c r="CA17463" s="62"/>
      <c r="CB17463" s="62"/>
      <c r="CC17463" s="62"/>
      <c r="CD17463" s="62"/>
      <c r="CE17463" s="62"/>
      <c r="CF17463" s="62"/>
      <c r="CL17463" s="56" t="s">
        <v>29259</v>
      </c>
      <c r="CM17463" s="56" t="s">
        <v>216</v>
      </c>
      <c r="CN17463" s="56" t="s">
        <v>216</v>
      </c>
      <c r="CO17463" s="52"/>
      <c r="CP17463" s="52"/>
      <c r="CQ17463" s="52"/>
      <c r="CR17463" s="52"/>
      <c r="CS17463" s="52"/>
      <c r="CT17463" s="52"/>
      <c r="CU17463" s="33"/>
      <c r="CV17463" s="33"/>
    </row>
    <row r="17464" spans="74:100">
      <c r="BV17464" s="62"/>
      <c r="BW17464" s="62"/>
      <c r="BX17464" s="62"/>
      <c r="BY17464" s="62"/>
      <c r="BZ17464" s="62"/>
      <c r="CA17464" s="62"/>
      <c r="CB17464" s="62"/>
      <c r="CC17464" s="62"/>
      <c r="CD17464" s="62"/>
      <c r="CE17464" s="62"/>
      <c r="CF17464" s="62"/>
      <c r="CL17464" s="56" t="s">
        <v>8585</v>
      </c>
      <c r="CM17464" s="56" t="s">
        <v>213</v>
      </c>
      <c r="CN17464" s="56" t="s">
        <v>213</v>
      </c>
      <c r="CO17464" s="52"/>
      <c r="CP17464" s="52"/>
      <c r="CQ17464" s="52"/>
      <c r="CR17464" s="52"/>
      <c r="CS17464" s="52"/>
      <c r="CT17464" s="52"/>
      <c r="CU17464" s="33"/>
      <c r="CV17464" s="33"/>
    </row>
    <row r="17465" spans="74:100">
      <c r="BV17465" s="62"/>
      <c r="BW17465" s="62"/>
      <c r="BX17465" s="62"/>
      <c r="BY17465" s="62"/>
      <c r="BZ17465" s="62"/>
      <c r="CA17465" s="62"/>
      <c r="CB17465" s="62"/>
      <c r="CC17465" s="62"/>
      <c r="CD17465" s="62"/>
      <c r="CE17465" s="62"/>
      <c r="CF17465" s="62"/>
      <c r="CL17465" s="56" t="s">
        <v>8586</v>
      </c>
      <c r="CM17465" s="56" t="s">
        <v>213</v>
      </c>
      <c r="CN17465" s="56" t="s">
        <v>213</v>
      </c>
      <c r="CO17465" s="52"/>
      <c r="CP17465" s="52"/>
      <c r="CQ17465" s="52"/>
      <c r="CR17465" s="52"/>
      <c r="CS17465" s="52"/>
      <c r="CT17465" s="52"/>
      <c r="CU17465" s="33"/>
      <c r="CV17465" s="33"/>
    </row>
    <row r="17466" spans="74:100">
      <c r="BV17466" s="62"/>
      <c r="BW17466" s="62"/>
      <c r="BX17466" s="62"/>
      <c r="BY17466" s="62"/>
      <c r="BZ17466" s="62"/>
      <c r="CA17466" s="62"/>
      <c r="CB17466" s="62"/>
      <c r="CC17466" s="62"/>
      <c r="CD17466" s="62"/>
      <c r="CE17466" s="62"/>
      <c r="CF17466" s="62"/>
      <c r="CL17466" s="56" t="s">
        <v>25367</v>
      </c>
      <c r="CM17466" s="56" t="s">
        <v>215</v>
      </c>
      <c r="CN17466" s="56" t="s">
        <v>215</v>
      </c>
      <c r="CO17466" s="52"/>
      <c r="CP17466" s="52"/>
      <c r="CQ17466" s="52"/>
      <c r="CR17466" s="52"/>
      <c r="CS17466" s="52"/>
      <c r="CT17466" s="52"/>
      <c r="CU17466" s="33"/>
      <c r="CV17466" s="33"/>
    </row>
    <row r="17467" spans="74:100">
      <c r="BV17467" s="62"/>
      <c r="BW17467" s="62"/>
      <c r="BX17467" s="62"/>
      <c r="BY17467" s="62"/>
      <c r="BZ17467" s="62"/>
      <c r="CA17467" s="62"/>
      <c r="CB17467" s="62"/>
      <c r="CC17467" s="62"/>
      <c r="CD17467" s="62"/>
      <c r="CE17467" s="62"/>
      <c r="CF17467" s="62"/>
      <c r="CL17467" s="56" t="s">
        <v>8587</v>
      </c>
      <c r="CM17467" s="56" t="s">
        <v>213</v>
      </c>
      <c r="CN17467" s="56" t="s">
        <v>213</v>
      </c>
      <c r="CO17467" s="52"/>
      <c r="CP17467" s="52"/>
      <c r="CQ17467" s="52"/>
      <c r="CR17467" s="52"/>
      <c r="CS17467" s="52"/>
      <c r="CT17467" s="52"/>
      <c r="CU17467" s="33"/>
      <c r="CV17467" s="33"/>
    </row>
    <row r="17468" spans="74:100">
      <c r="BV17468" s="62"/>
      <c r="BW17468" s="62"/>
      <c r="BX17468" s="62"/>
      <c r="BY17468" s="62"/>
      <c r="BZ17468" s="62"/>
      <c r="CA17468" s="62"/>
      <c r="CB17468" s="62"/>
      <c r="CC17468" s="62"/>
      <c r="CD17468" s="62"/>
      <c r="CE17468" s="62"/>
      <c r="CF17468" s="62"/>
      <c r="CL17468" s="56" t="s">
        <v>8725</v>
      </c>
      <c r="CM17468" s="56" t="s">
        <v>213</v>
      </c>
      <c r="CN17468" s="56" t="s">
        <v>213</v>
      </c>
      <c r="CO17468" s="52"/>
      <c r="CP17468" s="52"/>
      <c r="CQ17468" s="52"/>
      <c r="CR17468" s="52"/>
      <c r="CS17468" s="52"/>
      <c r="CT17468" s="52"/>
      <c r="CU17468" s="33"/>
      <c r="CV17468" s="33"/>
    </row>
    <row r="17469" spans="74:100">
      <c r="BV17469" s="62"/>
      <c r="BW17469" s="62"/>
      <c r="BX17469" s="62"/>
      <c r="BY17469" s="62"/>
      <c r="BZ17469" s="62"/>
      <c r="CA17469" s="62"/>
      <c r="CB17469" s="62"/>
      <c r="CC17469" s="62"/>
      <c r="CD17469" s="62"/>
      <c r="CE17469" s="62"/>
      <c r="CF17469" s="62"/>
      <c r="CL17469" s="56" t="s">
        <v>23655</v>
      </c>
      <c r="CM17469" s="56" t="s">
        <v>213</v>
      </c>
      <c r="CN17469" s="56" t="s">
        <v>213</v>
      </c>
      <c r="CO17469" s="52"/>
      <c r="CP17469" s="52"/>
      <c r="CQ17469" s="52"/>
      <c r="CR17469" s="52"/>
      <c r="CS17469" s="52"/>
      <c r="CT17469" s="52"/>
      <c r="CU17469" s="33"/>
      <c r="CV17469" s="33"/>
    </row>
    <row r="17470" spans="74:100">
      <c r="BV17470" s="62"/>
      <c r="BW17470" s="62"/>
      <c r="BX17470" s="62"/>
      <c r="BY17470" s="62"/>
      <c r="BZ17470" s="62"/>
      <c r="CA17470" s="62"/>
      <c r="CB17470" s="62"/>
      <c r="CC17470" s="62"/>
      <c r="CD17470" s="62"/>
      <c r="CE17470" s="62"/>
      <c r="CF17470" s="62"/>
      <c r="CL17470" s="56" t="s">
        <v>8600</v>
      </c>
      <c r="CM17470" s="56" t="s">
        <v>213</v>
      </c>
      <c r="CN17470" s="56" t="s">
        <v>213</v>
      </c>
      <c r="CO17470" s="52"/>
      <c r="CP17470" s="52"/>
      <c r="CQ17470" s="52"/>
      <c r="CR17470" s="52"/>
      <c r="CS17470" s="52"/>
      <c r="CT17470" s="52"/>
      <c r="CU17470" s="33"/>
      <c r="CV17470" s="33"/>
    </row>
    <row r="17471" spans="74:100">
      <c r="BV17471" s="62"/>
      <c r="BW17471" s="62"/>
      <c r="BX17471" s="62"/>
      <c r="BY17471" s="62"/>
      <c r="BZ17471" s="62"/>
      <c r="CA17471" s="62"/>
      <c r="CB17471" s="62"/>
      <c r="CC17471" s="62"/>
      <c r="CD17471" s="62"/>
      <c r="CE17471" s="62"/>
      <c r="CF17471" s="62"/>
      <c r="CL17471" s="56" t="s">
        <v>8669</v>
      </c>
      <c r="CM17471" s="56" t="s">
        <v>214</v>
      </c>
      <c r="CN17471" s="56" t="s">
        <v>214</v>
      </c>
      <c r="CO17471" s="52"/>
      <c r="CP17471" s="52"/>
      <c r="CQ17471" s="52"/>
      <c r="CR17471" s="52"/>
      <c r="CS17471" s="52"/>
      <c r="CT17471" s="52"/>
      <c r="CU17471" s="33"/>
      <c r="CV17471" s="33"/>
    </row>
    <row r="17472" spans="74:100">
      <c r="BV17472" s="62"/>
      <c r="BW17472" s="62"/>
      <c r="BX17472" s="62"/>
      <c r="BY17472" s="62"/>
      <c r="BZ17472" s="62"/>
      <c r="CA17472" s="62"/>
      <c r="CB17472" s="62"/>
      <c r="CC17472" s="62"/>
      <c r="CD17472" s="62"/>
      <c r="CE17472" s="62"/>
      <c r="CF17472" s="62"/>
      <c r="CL17472" s="35" t="s">
        <v>8679</v>
      </c>
      <c r="CM17472" s="35" t="s">
        <v>217</v>
      </c>
      <c r="CN17472" s="35" t="s">
        <v>217</v>
      </c>
      <c r="CO17472" s="52"/>
      <c r="CP17472" s="52"/>
      <c r="CQ17472" s="52"/>
      <c r="CR17472" s="52"/>
      <c r="CS17472" s="52"/>
      <c r="CT17472" s="52"/>
      <c r="CU17472" s="33"/>
      <c r="CV17472" s="33"/>
    </row>
    <row r="17473" spans="74:100">
      <c r="BV17473" s="62"/>
      <c r="BW17473" s="62"/>
      <c r="BX17473" s="62"/>
      <c r="BY17473" s="62"/>
      <c r="BZ17473" s="62"/>
      <c r="CA17473" s="62"/>
      <c r="CB17473" s="62"/>
      <c r="CC17473" s="62"/>
      <c r="CD17473" s="62"/>
      <c r="CE17473" s="62"/>
      <c r="CF17473" s="62"/>
      <c r="CL17473" s="35" t="s">
        <v>8680</v>
      </c>
      <c r="CM17473" s="35" t="s">
        <v>217</v>
      </c>
      <c r="CN17473" s="35" t="s">
        <v>217</v>
      </c>
      <c r="CO17473" s="52"/>
      <c r="CP17473" s="52"/>
      <c r="CQ17473" s="52"/>
      <c r="CR17473" s="52"/>
      <c r="CS17473" s="52"/>
      <c r="CT17473" s="52"/>
      <c r="CU17473" s="33"/>
      <c r="CV17473" s="33"/>
    </row>
    <row r="17474" spans="74:100">
      <c r="BV17474" s="62"/>
      <c r="BW17474" s="62"/>
      <c r="BX17474" s="62"/>
      <c r="BY17474" s="62"/>
      <c r="BZ17474" s="62"/>
      <c r="CA17474" s="62"/>
      <c r="CB17474" s="62"/>
      <c r="CC17474" s="62"/>
      <c r="CD17474" s="62"/>
      <c r="CE17474" s="62"/>
      <c r="CF17474" s="62"/>
      <c r="CL17474" s="56" t="s">
        <v>8515</v>
      </c>
      <c r="CM17474" s="56" t="s">
        <v>217</v>
      </c>
      <c r="CN17474" s="56" t="s">
        <v>217</v>
      </c>
      <c r="CO17474" s="52"/>
      <c r="CP17474" s="52"/>
      <c r="CQ17474" s="52"/>
      <c r="CR17474" s="52"/>
      <c r="CS17474" s="52"/>
      <c r="CT17474" s="52"/>
      <c r="CU17474" s="33"/>
      <c r="CV17474" s="33"/>
    </row>
    <row r="17475" spans="74:100">
      <c r="BV17475" s="62"/>
      <c r="BW17475" s="62"/>
      <c r="BX17475" s="62"/>
      <c r="BY17475" s="62"/>
      <c r="BZ17475" s="62"/>
      <c r="CA17475" s="62"/>
      <c r="CB17475" s="62"/>
      <c r="CC17475" s="62"/>
      <c r="CD17475" s="62"/>
      <c r="CE17475" s="62"/>
      <c r="CF17475" s="62"/>
      <c r="CL17475" s="56" t="s">
        <v>3791</v>
      </c>
      <c r="CM17475" s="56" t="s">
        <v>214</v>
      </c>
      <c r="CN17475" s="56" t="s">
        <v>214</v>
      </c>
      <c r="CO17475" s="52"/>
      <c r="CP17475" s="52"/>
      <c r="CQ17475" s="52"/>
      <c r="CR17475" s="52"/>
      <c r="CS17475" s="52"/>
      <c r="CT17475" s="52"/>
      <c r="CU17475" s="33"/>
      <c r="CV17475" s="33"/>
    </row>
    <row r="17476" spans="74:100">
      <c r="BV17476" s="62"/>
      <c r="BW17476" s="62"/>
      <c r="BX17476" s="62"/>
      <c r="BY17476" s="62"/>
      <c r="BZ17476" s="62"/>
      <c r="CA17476" s="62"/>
      <c r="CB17476" s="62"/>
      <c r="CC17476" s="62"/>
      <c r="CD17476" s="62"/>
      <c r="CE17476" s="62"/>
      <c r="CF17476" s="62"/>
      <c r="CL17476" s="56" t="s">
        <v>8672</v>
      </c>
      <c r="CM17476" s="56" t="s">
        <v>214</v>
      </c>
      <c r="CN17476" s="56" t="s">
        <v>214</v>
      </c>
      <c r="CO17476" s="52"/>
      <c r="CP17476" s="52"/>
      <c r="CQ17476" s="52"/>
      <c r="CR17476" s="52"/>
      <c r="CS17476" s="52"/>
      <c r="CT17476" s="52"/>
      <c r="CU17476" s="33"/>
      <c r="CV17476" s="33"/>
    </row>
    <row r="17477" spans="74:100">
      <c r="BV17477" s="62"/>
      <c r="BW17477" s="62"/>
      <c r="BX17477" s="62"/>
      <c r="BY17477" s="62"/>
      <c r="BZ17477" s="62"/>
      <c r="CA17477" s="62"/>
      <c r="CB17477" s="62"/>
      <c r="CC17477" s="62"/>
      <c r="CD17477" s="62"/>
      <c r="CE17477" s="62"/>
      <c r="CF17477" s="62"/>
      <c r="CL17477" s="56" t="s">
        <v>8745</v>
      </c>
      <c r="CM17477" s="56" t="s">
        <v>213</v>
      </c>
      <c r="CN17477" s="56" t="s">
        <v>213</v>
      </c>
      <c r="CO17477" s="52"/>
      <c r="CP17477" s="52"/>
      <c r="CQ17477" s="52"/>
      <c r="CR17477" s="52"/>
      <c r="CS17477" s="52"/>
      <c r="CT17477" s="52"/>
      <c r="CU17477" s="33"/>
      <c r="CV17477" s="33"/>
    </row>
    <row r="17478" spans="74:100">
      <c r="BV17478" s="62"/>
      <c r="BW17478" s="62"/>
      <c r="BX17478" s="62"/>
      <c r="BY17478" s="62"/>
      <c r="BZ17478" s="62"/>
      <c r="CA17478" s="62"/>
      <c r="CB17478" s="62"/>
      <c r="CC17478" s="62"/>
      <c r="CD17478" s="62"/>
      <c r="CE17478" s="62"/>
      <c r="CF17478" s="62"/>
      <c r="CL17478" s="56" t="s">
        <v>8753</v>
      </c>
      <c r="CM17478" s="56" t="s">
        <v>213</v>
      </c>
      <c r="CN17478" s="56" t="s">
        <v>213</v>
      </c>
      <c r="CO17478" s="52"/>
      <c r="CP17478" s="52"/>
      <c r="CQ17478" s="52"/>
      <c r="CR17478" s="52"/>
      <c r="CS17478" s="52"/>
      <c r="CT17478" s="52"/>
      <c r="CU17478" s="33"/>
      <c r="CV17478" s="33"/>
    </row>
    <row r="17479" spans="74:100">
      <c r="BV17479" s="62"/>
      <c r="BW17479" s="62"/>
      <c r="BX17479" s="62"/>
      <c r="BY17479" s="62"/>
      <c r="BZ17479" s="62"/>
      <c r="CA17479" s="62"/>
      <c r="CB17479" s="62"/>
      <c r="CC17479" s="62"/>
      <c r="CD17479" s="62"/>
      <c r="CE17479" s="62"/>
      <c r="CF17479" s="62"/>
      <c r="CL17479" s="56" t="s">
        <v>8754</v>
      </c>
      <c r="CM17479" s="56" t="s">
        <v>213</v>
      </c>
      <c r="CN17479" s="56" t="s">
        <v>213</v>
      </c>
      <c r="CO17479" s="52"/>
      <c r="CP17479" s="52"/>
      <c r="CQ17479" s="52"/>
      <c r="CR17479" s="52"/>
      <c r="CS17479" s="52"/>
      <c r="CT17479" s="52"/>
      <c r="CU17479" s="33"/>
      <c r="CV17479" s="33"/>
    </row>
    <row r="17480" spans="74:100">
      <c r="BV17480" s="62"/>
      <c r="BW17480" s="62"/>
      <c r="BX17480" s="62"/>
      <c r="BY17480" s="62"/>
      <c r="BZ17480" s="62"/>
      <c r="CA17480" s="62"/>
      <c r="CB17480" s="62"/>
      <c r="CC17480" s="62"/>
      <c r="CD17480" s="62"/>
      <c r="CE17480" s="62"/>
      <c r="CF17480" s="62"/>
      <c r="CL17480" s="56" t="s">
        <v>8755</v>
      </c>
      <c r="CM17480" s="56" t="s">
        <v>213</v>
      </c>
      <c r="CN17480" s="56" t="s">
        <v>213</v>
      </c>
      <c r="CO17480" s="52"/>
      <c r="CP17480" s="52"/>
      <c r="CQ17480" s="52"/>
      <c r="CR17480" s="52"/>
      <c r="CS17480" s="52"/>
      <c r="CT17480" s="52"/>
      <c r="CU17480" s="33"/>
      <c r="CV17480" s="33"/>
    </row>
    <row r="17481" spans="74:100">
      <c r="BV17481" s="62"/>
      <c r="BW17481" s="62"/>
      <c r="BX17481" s="62"/>
      <c r="BY17481" s="62"/>
      <c r="BZ17481" s="62"/>
      <c r="CA17481" s="62"/>
      <c r="CB17481" s="62"/>
      <c r="CC17481" s="62"/>
      <c r="CD17481" s="62"/>
      <c r="CE17481" s="62"/>
      <c r="CF17481" s="62"/>
      <c r="CL17481" s="56" t="s">
        <v>25368</v>
      </c>
      <c r="CM17481" s="56" t="s">
        <v>213</v>
      </c>
      <c r="CN17481" s="56" t="s">
        <v>213</v>
      </c>
      <c r="CO17481" s="52"/>
      <c r="CP17481" s="52"/>
      <c r="CQ17481" s="52"/>
      <c r="CR17481" s="52"/>
      <c r="CS17481" s="52"/>
      <c r="CT17481" s="52"/>
      <c r="CU17481" s="33"/>
      <c r="CV17481" s="33"/>
    </row>
    <row r="17482" spans="74:100">
      <c r="BV17482" s="62"/>
      <c r="BW17482" s="62"/>
      <c r="BX17482" s="62"/>
      <c r="BY17482" s="62"/>
      <c r="BZ17482" s="62"/>
      <c r="CA17482" s="62"/>
      <c r="CB17482" s="62"/>
      <c r="CC17482" s="62"/>
      <c r="CD17482" s="62"/>
      <c r="CE17482" s="62"/>
      <c r="CF17482" s="62"/>
      <c r="CL17482" s="56" t="s">
        <v>25369</v>
      </c>
      <c r="CM17482" s="56" t="s">
        <v>213</v>
      </c>
      <c r="CN17482" s="56" t="s">
        <v>213</v>
      </c>
      <c r="CO17482" s="52"/>
      <c r="CP17482" s="52"/>
      <c r="CQ17482" s="52"/>
      <c r="CR17482" s="52"/>
      <c r="CS17482" s="52"/>
      <c r="CT17482" s="52"/>
      <c r="CU17482" s="33"/>
      <c r="CV17482" s="33"/>
    </row>
    <row r="17483" spans="74:100">
      <c r="BV17483" s="62"/>
      <c r="BW17483" s="62"/>
      <c r="BX17483" s="62"/>
      <c r="BY17483" s="62"/>
      <c r="BZ17483" s="62"/>
      <c r="CA17483" s="62"/>
      <c r="CB17483" s="62"/>
      <c r="CC17483" s="62"/>
      <c r="CD17483" s="62"/>
      <c r="CE17483" s="62"/>
      <c r="CF17483" s="62"/>
      <c r="CL17483" s="56" t="s">
        <v>8588</v>
      </c>
      <c r="CM17483" s="56" t="s">
        <v>213</v>
      </c>
      <c r="CN17483" s="56" t="s">
        <v>213</v>
      </c>
      <c r="CO17483" s="52"/>
      <c r="CP17483" s="52"/>
      <c r="CQ17483" s="52"/>
      <c r="CR17483" s="52"/>
      <c r="CS17483" s="52"/>
      <c r="CT17483" s="52"/>
      <c r="CU17483" s="33"/>
      <c r="CV17483" s="33"/>
    </row>
    <row r="17484" spans="74:100">
      <c r="BV17484" s="62"/>
      <c r="BW17484" s="62"/>
      <c r="BX17484" s="62"/>
      <c r="BY17484" s="62"/>
      <c r="BZ17484" s="62"/>
      <c r="CA17484" s="62"/>
      <c r="CB17484" s="62"/>
      <c r="CC17484" s="62"/>
      <c r="CD17484" s="62"/>
      <c r="CE17484" s="62"/>
      <c r="CF17484" s="62"/>
      <c r="CL17484" s="56" t="s">
        <v>3795</v>
      </c>
      <c r="CM17484" s="56" t="s">
        <v>215</v>
      </c>
      <c r="CN17484" s="56" t="s">
        <v>215</v>
      </c>
      <c r="CO17484" s="52"/>
      <c r="CP17484" s="52"/>
      <c r="CQ17484" s="52"/>
      <c r="CR17484" s="52"/>
      <c r="CS17484" s="52"/>
      <c r="CT17484" s="52"/>
      <c r="CU17484" s="33"/>
      <c r="CV17484" s="33"/>
    </row>
    <row r="17485" spans="74:100">
      <c r="BV17485" s="62"/>
      <c r="BW17485" s="62"/>
      <c r="BX17485" s="62"/>
      <c r="BY17485" s="62"/>
      <c r="BZ17485" s="62"/>
      <c r="CA17485" s="62"/>
      <c r="CB17485" s="62"/>
      <c r="CC17485" s="62"/>
      <c r="CD17485" s="62"/>
      <c r="CE17485" s="62"/>
      <c r="CF17485" s="62"/>
      <c r="CL17485" s="56" t="s">
        <v>8665</v>
      </c>
      <c r="CM17485" s="56" t="s">
        <v>215</v>
      </c>
      <c r="CN17485" s="56" t="s">
        <v>215</v>
      </c>
      <c r="CO17485" s="52"/>
      <c r="CP17485" s="52"/>
      <c r="CQ17485" s="52"/>
      <c r="CR17485" s="52"/>
      <c r="CS17485" s="52"/>
      <c r="CT17485" s="52"/>
      <c r="CU17485" s="33"/>
      <c r="CV17485" s="33"/>
    </row>
    <row r="17486" spans="74:100">
      <c r="BV17486" s="62"/>
      <c r="BW17486" s="62"/>
      <c r="BX17486" s="62"/>
      <c r="BY17486" s="62"/>
      <c r="BZ17486" s="62"/>
      <c r="CA17486" s="62"/>
      <c r="CB17486" s="62"/>
      <c r="CC17486" s="62"/>
      <c r="CD17486" s="62"/>
      <c r="CE17486" s="62"/>
      <c r="CF17486" s="62"/>
      <c r="CL17486" s="56" t="s">
        <v>8676</v>
      </c>
      <c r="CM17486" s="56" t="s">
        <v>213</v>
      </c>
      <c r="CN17486" s="56" t="s">
        <v>213</v>
      </c>
      <c r="CO17486" s="52"/>
      <c r="CP17486" s="52"/>
      <c r="CQ17486" s="52"/>
      <c r="CR17486" s="52"/>
      <c r="CS17486" s="52"/>
      <c r="CT17486" s="52"/>
      <c r="CU17486" s="33"/>
      <c r="CV17486" s="33"/>
    </row>
    <row r="17487" spans="74:100">
      <c r="BV17487" s="62"/>
      <c r="BW17487" s="62"/>
      <c r="BX17487" s="62"/>
      <c r="BY17487" s="62"/>
      <c r="BZ17487" s="62"/>
      <c r="CA17487" s="62"/>
      <c r="CB17487" s="62"/>
      <c r="CC17487" s="62"/>
      <c r="CD17487" s="62"/>
      <c r="CE17487" s="62"/>
      <c r="CF17487" s="62"/>
      <c r="CL17487" s="56" t="s">
        <v>8677</v>
      </c>
      <c r="CM17487" s="56" t="s">
        <v>215</v>
      </c>
      <c r="CN17487" s="56" t="s">
        <v>215</v>
      </c>
      <c r="CO17487" s="52"/>
      <c r="CP17487" s="52"/>
      <c r="CQ17487" s="52"/>
      <c r="CR17487" s="52"/>
      <c r="CS17487" s="52"/>
      <c r="CT17487" s="52"/>
      <c r="CU17487" s="33"/>
      <c r="CV17487" s="33"/>
    </row>
    <row r="17488" spans="74:100">
      <c r="BV17488" s="62"/>
      <c r="BW17488" s="62"/>
      <c r="BX17488" s="62"/>
      <c r="BY17488" s="62"/>
      <c r="BZ17488" s="62"/>
      <c r="CA17488" s="62"/>
      <c r="CB17488" s="62"/>
      <c r="CC17488" s="62"/>
      <c r="CD17488" s="62"/>
      <c r="CE17488" s="62"/>
      <c r="CF17488" s="62"/>
      <c r="CL17488" s="35" t="s">
        <v>8510</v>
      </c>
      <c r="CM17488" s="35" t="s">
        <v>217</v>
      </c>
      <c r="CN17488" s="35" t="s">
        <v>217</v>
      </c>
      <c r="CO17488" s="52"/>
      <c r="CP17488" s="52"/>
      <c r="CQ17488" s="52"/>
      <c r="CR17488" s="52"/>
      <c r="CS17488" s="52"/>
      <c r="CT17488" s="52"/>
      <c r="CU17488" s="33"/>
      <c r="CV17488" s="33"/>
    </row>
    <row r="17489" spans="74:100">
      <c r="BV17489" s="62"/>
      <c r="BW17489" s="62"/>
      <c r="BX17489" s="62"/>
      <c r="BY17489" s="62"/>
      <c r="BZ17489" s="62"/>
      <c r="CA17489" s="62"/>
      <c r="CB17489" s="62"/>
      <c r="CC17489" s="62"/>
      <c r="CD17489" s="62"/>
      <c r="CE17489" s="62"/>
      <c r="CF17489" s="62"/>
      <c r="CL17489" s="56" t="s">
        <v>23656</v>
      </c>
      <c r="CM17489" s="56" t="s">
        <v>213</v>
      </c>
      <c r="CN17489" s="56" t="s">
        <v>213</v>
      </c>
      <c r="CO17489" s="52"/>
      <c r="CP17489" s="52"/>
      <c r="CQ17489" s="52"/>
      <c r="CR17489" s="52"/>
      <c r="CS17489" s="52"/>
      <c r="CT17489" s="52"/>
      <c r="CU17489" s="33"/>
      <c r="CV17489" s="33"/>
    </row>
    <row r="17490" spans="74:100">
      <c r="BV17490" s="62"/>
      <c r="BW17490" s="62"/>
      <c r="BX17490" s="62"/>
      <c r="BY17490" s="62"/>
      <c r="BZ17490" s="62"/>
      <c r="CA17490" s="62"/>
      <c r="CB17490" s="62"/>
      <c r="CC17490" s="62"/>
      <c r="CD17490" s="62"/>
      <c r="CE17490" s="62"/>
      <c r="CF17490" s="62"/>
      <c r="CL17490" s="35" t="s">
        <v>8678</v>
      </c>
      <c r="CM17490" s="35" t="s">
        <v>217</v>
      </c>
      <c r="CN17490" s="35" t="s">
        <v>217</v>
      </c>
      <c r="CO17490" s="52"/>
      <c r="CP17490" s="52"/>
      <c r="CQ17490" s="52"/>
      <c r="CR17490" s="52"/>
      <c r="CS17490" s="52"/>
      <c r="CT17490" s="52"/>
      <c r="CU17490" s="33"/>
      <c r="CV17490" s="33"/>
    </row>
    <row r="17491" spans="74:100">
      <c r="BV17491" s="62"/>
      <c r="BW17491" s="62"/>
      <c r="BX17491" s="62"/>
      <c r="BY17491" s="62"/>
      <c r="BZ17491" s="62"/>
      <c r="CA17491" s="62"/>
      <c r="CB17491" s="62"/>
      <c r="CC17491" s="62"/>
      <c r="CD17491" s="62"/>
      <c r="CE17491" s="62"/>
      <c r="CF17491" s="62"/>
      <c r="CL17491" s="56" t="s">
        <v>8619</v>
      </c>
      <c r="CM17491" s="56" t="s">
        <v>213</v>
      </c>
      <c r="CN17491" s="56" t="s">
        <v>213</v>
      </c>
      <c r="CO17491" s="52"/>
      <c r="CP17491" s="52"/>
      <c r="CQ17491" s="52"/>
      <c r="CR17491" s="52"/>
      <c r="CS17491" s="52"/>
      <c r="CT17491" s="52"/>
      <c r="CU17491" s="33"/>
      <c r="CV17491" s="33"/>
    </row>
    <row r="17492" spans="74:100">
      <c r="BV17492" s="62"/>
      <c r="BW17492" s="62"/>
      <c r="BX17492" s="62"/>
      <c r="BY17492" s="62"/>
      <c r="BZ17492" s="62"/>
      <c r="CA17492" s="62"/>
      <c r="CB17492" s="62"/>
      <c r="CC17492" s="62"/>
      <c r="CD17492" s="62"/>
      <c r="CE17492" s="62"/>
      <c r="CF17492" s="62"/>
      <c r="CL17492" s="56" t="s">
        <v>8620</v>
      </c>
      <c r="CM17492" s="56" t="s">
        <v>214</v>
      </c>
      <c r="CN17492" s="56" t="s">
        <v>214</v>
      </c>
      <c r="CO17492" s="52"/>
      <c r="CP17492" s="52"/>
      <c r="CQ17492" s="52"/>
      <c r="CR17492" s="52"/>
      <c r="CS17492" s="52"/>
      <c r="CT17492" s="52"/>
      <c r="CU17492" s="33"/>
      <c r="CV17492" s="33"/>
    </row>
    <row r="17493" spans="74:100">
      <c r="BV17493" s="62"/>
      <c r="BW17493" s="62"/>
      <c r="BX17493" s="62"/>
      <c r="BY17493" s="62"/>
      <c r="BZ17493" s="62"/>
      <c r="CA17493" s="62"/>
      <c r="CB17493" s="62"/>
      <c r="CC17493" s="62"/>
      <c r="CD17493" s="62"/>
      <c r="CE17493" s="62"/>
      <c r="CF17493" s="62"/>
      <c r="CL17493" s="56" t="s">
        <v>29260</v>
      </c>
      <c r="CM17493" s="56" t="s">
        <v>214</v>
      </c>
      <c r="CN17493" s="56" t="s">
        <v>214</v>
      </c>
      <c r="CO17493" s="52"/>
      <c r="CP17493" s="52"/>
      <c r="CQ17493" s="52"/>
      <c r="CR17493" s="52"/>
      <c r="CS17493" s="52"/>
      <c r="CT17493" s="52"/>
      <c r="CU17493" s="33"/>
      <c r="CV17493" s="33"/>
    </row>
    <row r="17494" spans="74:100">
      <c r="BV17494" s="62"/>
      <c r="BW17494" s="62"/>
      <c r="BX17494" s="62"/>
      <c r="BY17494" s="62"/>
      <c r="BZ17494" s="62"/>
      <c r="CA17494" s="62"/>
      <c r="CB17494" s="62"/>
      <c r="CC17494" s="62"/>
      <c r="CD17494" s="62"/>
      <c r="CE17494" s="62"/>
      <c r="CF17494" s="62"/>
      <c r="CL17494" s="56" t="s">
        <v>8621</v>
      </c>
      <c r="CM17494" s="56" t="s">
        <v>214</v>
      </c>
      <c r="CN17494" s="56" t="s">
        <v>214</v>
      </c>
      <c r="CO17494" s="52"/>
      <c r="CP17494" s="52"/>
      <c r="CQ17494" s="52"/>
      <c r="CR17494" s="52"/>
      <c r="CS17494" s="52"/>
      <c r="CT17494" s="52"/>
      <c r="CU17494" s="33"/>
      <c r="CV17494" s="33"/>
    </row>
    <row r="17495" spans="74:100">
      <c r="BV17495" s="62"/>
      <c r="BW17495" s="62"/>
      <c r="BX17495" s="62"/>
      <c r="BY17495" s="62"/>
      <c r="BZ17495" s="62"/>
      <c r="CA17495" s="62"/>
      <c r="CB17495" s="62"/>
      <c r="CC17495" s="62"/>
      <c r="CD17495" s="62"/>
      <c r="CE17495" s="62"/>
      <c r="CF17495" s="62"/>
      <c r="CL17495" s="56" t="s">
        <v>29261</v>
      </c>
      <c r="CM17495" s="56" t="s">
        <v>214</v>
      </c>
      <c r="CN17495" s="56" t="s">
        <v>214</v>
      </c>
      <c r="CO17495" s="52"/>
      <c r="CP17495" s="52"/>
      <c r="CQ17495" s="52"/>
      <c r="CR17495" s="52"/>
      <c r="CS17495" s="52"/>
      <c r="CT17495" s="52"/>
      <c r="CU17495" s="33"/>
      <c r="CV17495" s="33"/>
    </row>
    <row r="17496" spans="74:100">
      <c r="BV17496" s="62"/>
      <c r="BW17496" s="62"/>
      <c r="BX17496" s="62"/>
      <c r="BY17496" s="62"/>
      <c r="BZ17496" s="62"/>
      <c r="CA17496" s="62"/>
      <c r="CB17496" s="62"/>
      <c r="CC17496" s="62"/>
      <c r="CD17496" s="62"/>
      <c r="CE17496" s="62"/>
      <c r="CF17496" s="62"/>
      <c r="CL17496" s="56" t="s">
        <v>8622</v>
      </c>
      <c r="CM17496" s="56" t="s">
        <v>214</v>
      </c>
      <c r="CN17496" s="56" t="s">
        <v>214</v>
      </c>
      <c r="CO17496" s="52"/>
      <c r="CP17496" s="52"/>
      <c r="CQ17496" s="52"/>
      <c r="CR17496" s="52"/>
      <c r="CS17496" s="52"/>
      <c r="CT17496" s="52"/>
      <c r="CU17496" s="33"/>
      <c r="CV17496" s="33"/>
    </row>
    <row r="17497" spans="74:100">
      <c r="BV17497" s="62"/>
      <c r="BW17497" s="62"/>
      <c r="BX17497" s="62"/>
      <c r="BY17497" s="62"/>
      <c r="BZ17497" s="62"/>
      <c r="CA17497" s="62"/>
      <c r="CB17497" s="62"/>
      <c r="CC17497" s="62"/>
      <c r="CD17497" s="62"/>
      <c r="CE17497" s="62"/>
      <c r="CF17497" s="62"/>
      <c r="CL17497" s="56" t="s">
        <v>23657</v>
      </c>
      <c r="CM17497" s="56" t="s">
        <v>213</v>
      </c>
      <c r="CN17497" s="56" t="s">
        <v>213</v>
      </c>
      <c r="CO17497" s="52"/>
      <c r="CP17497" s="52"/>
      <c r="CQ17497" s="52"/>
      <c r="CR17497" s="52"/>
      <c r="CS17497" s="52"/>
      <c r="CT17497" s="52"/>
      <c r="CU17497" s="33"/>
      <c r="CV17497" s="33"/>
    </row>
    <row r="17498" spans="74:100">
      <c r="BV17498" s="62"/>
      <c r="BW17498" s="62"/>
      <c r="BX17498" s="62"/>
      <c r="BY17498" s="62"/>
      <c r="BZ17498" s="62"/>
      <c r="CA17498" s="62"/>
      <c r="CB17498" s="62"/>
      <c r="CC17498" s="62"/>
      <c r="CD17498" s="62"/>
      <c r="CE17498" s="62"/>
      <c r="CF17498" s="62"/>
      <c r="CL17498" s="56" t="s">
        <v>1139</v>
      </c>
      <c r="CM17498" s="56" t="s">
        <v>213</v>
      </c>
      <c r="CN17498" s="56" t="s">
        <v>213</v>
      </c>
      <c r="CO17498" s="52"/>
      <c r="CP17498" s="52"/>
      <c r="CQ17498" s="52"/>
      <c r="CR17498" s="52"/>
      <c r="CS17498" s="52"/>
      <c r="CT17498" s="52"/>
      <c r="CU17498" s="33"/>
      <c r="CV17498" s="33"/>
    </row>
    <row r="17499" spans="74:100">
      <c r="BV17499" s="62"/>
      <c r="BW17499" s="62"/>
      <c r="BX17499" s="62"/>
      <c r="BY17499" s="62"/>
      <c r="BZ17499" s="62"/>
      <c r="CA17499" s="62"/>
      <c r="CB17499" s="62"/>
      <c r="CC17499" s="62"/>
      <c r="CD17499" s="62"/>
      <c r="CE17499" s="62"/>
      <c r="CF17499" s="62"/>
      <c r="CL17499" s="56" t="s">
        <v>8658</v>
      </c>
      <c r="CM17499" s="56" t="s">
        <v>213</v>
      </c>
      <c r="CN17499" s="56" t="s">
        <v>213</v>
      </c>
      <c r="CO17499" s="52"/>
      <c r="CP17499" s="52"/>
      <c r="CQ17499" s="52"/>
      <c r="CR17499" s="52"/>
      <c r="CS17499" s="52"/>
      <c r="CT17499" s="52"/>
      <c r="CU17499" s="33"/>
      <c r="CV17499" s="33"/>
    </row>
    <row r="17500" spans="74:100">
      <c r="BV17500" s="62"/>
      <c r="BW17500" s="62"/>
      <c r="BX17500" s="62"/>
      <c r="BY17500" s="62"/>
      <c r="BZ17500" s="62"/>
      <c r="CA17500" s="62"/>
      <c r="CB17500" s="62"/>
      <c r="CC17500" s="62"/>
      <c r="CD17500" s="62"/>
      <c r="CE17500" s="62"/>
      <c r="CF17500" s="62"/>
      <c r="CL17500" s="56" t="s">
        <v>8659</v>
      </c>
      <c r="CM17500" s="56" t="s">
        <v>213</v>
      </c>
      <c r="CN17500" s="56" t="s">
        <v>213</v>
      </c>
      <c r="CO17500" s="52"/>
      <c r="CP17500" s="52"/>
      <c r="CQ17500" s="52"/>
      <c r="CR17500" s="52"/>
      <c r="CS17500" s="52"/>
      <c r="CT17500" s="52"/>
      <c r="CU17500" s="33"/>
      <c r="CV17500" s="33"/>
    </row>
    <row r="17501" spans="74:100">
      <c r="BV17501" s="62"/>
      <c r="BW17501" s="62"/>
      <c r="BX17501" s="62"/>
      <c r="BY17501" s="62"/>
      <c r="BZ17501" s="62"/>
      <c r="CA17501" s="62"/>
      <c r="CB17501" s="62"/>
      <c r="CC17501" s="62"/>
      <c r="CD17501" s="62"/>
      <c r="CE17501" s="62"/>
      <c r="CF17501" s="62"/>
      <c r="CL17501" s="56" t="s">
        <v>8660</v>
      </c>
      <c r="CM17501" s="56" t="s">
        <v>213</v>
      </c>
      <c r="CN17501" s="56" t="s">
        <v>213</v>
      </c>
      <c r="CO17501" s="52"/>
      <c r="CP17501" s="52"/>
      <c r="CQ17501" s="52"/>
      <c r="CR17501" s="52"/>
      <c r="CS17501" s="52"/>
      <c r="CT17501" s="52"/>
      <c r="CU17501" s="33"/>
      <c r="CV17501" s="33"/>
    </row>
    <row r="17502" spans="74:100">
      <c r="BV17502" s="62"/>
      <c r="BW17502" s="62"/>
      <c r="BX17502" s="62"/>
      <c r="BY17502" s="62"/>
      <c r="BZ17502" s="62"/>
      <c r="CA17502" s="62"/>
      <c r="CB17502" s="62"/>
      <c r="CC17502" s="62"/>
      <c r="CD17502" s="62"/>
      <c r="CE17502" s="62"/>
      <c r="CF17502" s="62"/>
      <c r="CL17502" s="35" t="s">
        <v>8683</v>
      </c>
      <c r="CM17502" s="35" t="s">
        <v>217</v>
      </c>
      <c r="CN17502" s="35" t="s">
        <v>217</v>
      </c>
      <c r="CO17502" s="52"/>
      <c r="CP17502" s="52"/>
      <c r="CQ17502" s="52"/>
      <c r="CR17502" s="52"/>
      <c r="CS17502" s="52"/>
      <c r="CT17502" s="52"/>
      <c r="CU17502" s="33"/>
      <c r="CV17502" s="33"/>
    </row>
    <row r="17503" spans="74:100">
      <c r="BV17503" s="62"/>
      <c r="BW17503" s="62"/>
      <c r="BX17503" s="62"/>
      <c r="BY17503" s="62"/>
      <c r="BZ17503" s="62"/>
      <c r="CA17503" s="62"/>
      <c r="CB17503" s="62"/>
      <c r="CC17503" s="62"/>
      <c r="CD17503" s="62"/>
      <c r="CE17503" s="62"/>
      <c r="CF17503" s="62"/>
      <c r="CL17503" s="35" t="s">
        <v>8684</v>
      </c>
      <c r="CM17503" s="35" t="s">
        <v>217</v>
      </c>
      <c r="CN17503" s="35" t="s">
        <v>217</v>
      </c>
      <c r="CO17503" s="52"/>
      <c r="CP17503" s="52"/>
      <c r="CQ17503" s="52"/>
      <c r="CR17503" s="52"/>
      <c r="CS17503" s="52"/>
      <c r="CT17503" s="52"/>
      <c r="CU17503" s="33"/>
      <c r="CV17503" s="33"/>
    </row>
    <row r="17504" spans="74:100">
      <c r="BV17504" s="62"/>
      <c r="BW17504" s="62"/>
      <c r="BX17504" s="62"/>
      <c r="BY17504" s="62"/>
      <c r="BZ17504" s="62"/>
      <c r="CA17504" s="62"/>
      <c r="CB17504" s="62"/>
      <c r="CC17504" s="62"/>
      <c r="CD17504" s="62"/>
      <c r="CE17504" s="62"/>
      <c r="CF17504" s="62"/>
      <c r="CL17504" s="35" t="s">
        <v>8685</v>
      </c>
      <c r="CM17504" s="35" t="s">
        <v>217</v>
      </c>
      <c r="CN17504" s="35" t="s">
        <v>217</v>
      </c>
      <c r="CO17504" s="52"/>
      <c r="CP17504" s="52"/>
      <c r="CQ17504" s="52"/>
      <c r="CR17504" s="52"/>
      <c r="CS17504" s="52"/>
      <c r="CT17504" s="52"/>
      <c r="CU17504" s="33"/>
      <c r="CV17504" s="33"/>
    </row>
    <row r="17505" spans="74:100">
      <c r="BV17505" s="62"/>
      <c r="BW17505" s="62"/>
      <c r="BX17505" s="62"/>
      <c r="BY17505" s="62"/>
      <c r="BZ17505" s="62"/>
      <c r="CA17505" s="62"/>
      <c r="CB17505" s="62"/>
      <c r="CC17505" s="62"/>
      <c r="CD17505" s="62"/>
      <c r="CE17505" s="62"/>
      <c r="CF17505" s="62"/>
      <c r="CL17505" s="56" t="s">
        <v>23658</v>
      </c>
      <c r="CM17505" s="56" t="s">
        <v>213</v>
      </c>
      <c r="CN17505" s="56" t="s">
        <v>213</v>
      </c>
      <c r="CO17505" s="52"/>
      <c r="CP17505" s="52"/>
      <c r="CQ17505" s="52"/>
      <c r="CR17505" s="52"/>
      <c r="CS17505" s="52"/>
      <c r="CT17505" s="52"/>
      <c r="CU17505" s="33"/>
      <c r="CV17505" s="33"/>
    </row>
    <row r="17506" spans="74:100">
      <c r="BV17506" s="62"/>
      <c r="BW17506" s="62"/>
      <c r="BX17506" s="62"/>
      <c r="BY17506" s="62"/>
      <c r="BZ17506" s="62"/>
      <c r="CA17506" s="62"/>
      <c r="CB17506" s="62"/>
      <c r="CC17506" s="62"/>
      <c r="CD17506" s="62"/>
      <c r="CE17506" s="62"/>
      <c r="CF17506" s="62"/>
      <c r="CL17506" s="56" t="s">
        <v>8589</v>
      </c>
      <c r="CM17506" s="56" t="s">
        <v>213</v>
      </c>
      <c r="CN17506" s="56" t="s">
        <v>213</v>
      </c>
      <c r="CO17506" s="52"/>
      <c r="CP17506" s="52"/>
      <c r="CQ17506" s="52"/>
      <c r="CR17506" s="52"/>
      <c r="CS17506" s="52"/>
      <c r="CT17506" s="52"/>
      <c r="CU17506" s="33"/>
      <c r="CV17506" s="33"/>
    </row>
    <row r="17507" spans="74:100">
      <c r="BV17507" s="62"/>
      <c r="BW17507" s="62"/>
      <c r="BX17507" s="62"/>
      <c r="BY17507" s="62"/>
      <c r="BZ17507" s="62"/>
      <c r="CA17507" s="62"/>
      <c r="CB17507" s="62"/>
      <c r="CC17507" s="62"/>
      <c r="CD17507" s="62"/>
      <c r="CE17507" s="62"/>
      <c r="CF17507" s="62"/>
      <c r="CL17507" s="56" t="s">
        <v>8590</v>
      </c>
      <c r="CM17507" s="56" t="s">
        <v>213</v>
      </c>
      <c r="CN17507" s="56" t="s">
        <v>213</v>
      </c>
      <c r="CO17507" s="52"/>
      <c r="CP17507" s="52"/>
      <c r="CQ17507" s="52"/>
      <c r="CR17507" s="52"/>
      <c r="CS17507" s="52"/>
      <c r="CT17507" s="52"/>
      <c r="CU17507" s="33"/>
      <c r="CV17507" s="33"/>
    </row>
    <row r="17508" spans="74:100">
      <c r="BV17508" s="62"/>
      <c r="BW17508" s="62"/>
      <c r="BX17508" s="62"/>
      <c r="BY17508" s="62"/>
      <c r="BZ17508" s="62"/>
      <c r="CA17508" s="62"/>
      <c r="CB17508" s="62"/>
      <c r="CC17508" s="62"/>
      <c r="CD17508" s="62"/>
      <c r="CE17508" s="62"/>
      <c r="CF17508" s="62"/>
      <c r="CL17508" s="56" t="s">
        <v>8702</v>
      </c>
      <c r="CM17508" s="56" t="s">
        <v>214</v>
      </c>
      <c r="CN17508" s="56" t="s">
        <v>214</v>
      </c>
      <c r="CO17508" s="52"/>
      <c r="CP17508" s="52"/>
      <c r="CQ17508" s="52"/>
      <c r="CR17508" s="52"/>
      <c r="CS17508" s="52"/>
      <c r="CT17508" s="52"/>
      <c r="CU17508" s="33"/>
      <c r="CV17508" s="33"/>
    </row>
    <row r="17509" spans="74:100">
      <c r="BV17509" s="62"/>
      <c r="BW17509" s="62"/>
      <c r="BX17509" s="62"/>
      <c r="BY17509" s="62"/>
      <c r="BZ17509" s="62"/>
      <c r="CA17509" s="62"/>
      <c r="CB17509" s="62"/>
      <c r="CC17509" s="62"/>
      <c r="CD17509" s="62"/>
      <c r="CE17509" s="62"/>
      <c r="CF17509" s="62"/>
      <c r="CL17509" s="56" t="s">
        <v>1140</v>
      </c>
      <c r="CM17509" s="56" t="s">
        <v>217</v>
      </c>
      <c r="CN17509" s="56" t="s">
        <v>217</v>
      </c>
      <c r="CO17509" s="52"/>
      <c r="CP17509" s="52"/>
      <c r="CQ17509" s="52"/>
      <c r="CR17509" s="52"/>
      <c r="CS17509" s="52"/>
      <c r="CT17509" s="52"/>
      <c r="CU17509" s="33"/>
      <c r="CV17509" s="33"/>
    </row>
    <row r="17510" spans="74:100">
      <c r="BV17510" s="62"/>
      <c r="BW17510" s="62"/>
      <c r="BX17510" s="62"/>
      <c r="BY17510" s="62"/>
      <c r="BZ17510" s="62"/>
      <c r="CA17510" s="62"/>
      <c r="CB17510" s="62"/>
      <c r="CC17510" s="62"/>
      <c r="CD17510" s="62"/>
      <c r="CE17510" s="62"/>
      <c r="CF17510" s="62"/>
      <c r="CL17510" s="56" t="s">
        <v>23659</v>
      </c>
      <c r="CM17510" s="56" t="s">
        <v>215</v>
      </c>
      <c r="CN17510" s="56" t="s">
        <v>215</v>
      </c>
      <c r="CO17510" s="52"/>
      <c r="CP17510" s="52"/>
      <c r="CQ17510" s="52"/>
      <c r="CR17510" s="52"/>
      <c r="CS17510" s="52"/>
      <c r="CT17510" s="52"/>
      <c r="CU17510" s="33"/>
      <c r="CV17510" s="33"/>
    </row>
    <row r="17511" spans="74:100">
      <c r="BV17511" s="62"/>
      <c r="BW17511" s="62"/>
      <c r="BX17511" s="62"/>
      <c r="BY17511" s="62"/>
      <c r="BZ17511" s="62"/>
      <c r="CA17511" s="62"/>
      <c r="CB17511" s="62"/>
      <c r="CC17511" s="62"/>
      <c r="CD17511" s="62"/>
      <c r="CE17511" s="62"/>
      <c r="CF17511" s="62"/>
      <c r="CL17511" s="56" t="s">
        <v>25370</v>
      </c>
      <c r="CM17511" s="56" t="s">
        <v>215</v>
      </c>
      <c r="CN17511" s="56" t="s">
        <v>215</v>
      </c>
      <c r="CO17511" s="52"/>
      <c r="CP17511" s="52"/>
      <c r="CQ17511" s="52"/>
      <c r="CR17511" s="52"/>
      <c r="CS17511" s="52"/>
      <c r="CT17511" s="52"/>
      <c r="CU17511" s="33"/>
      <c r="CV17511" s="33"/>
    </row>
    <row r="17512" spans="74:100">
      <c r="BV17512" s="62"/>
      <c r="BW17512" s="62"/>
      <c r="BX17512" s="62"/>
      <c r="BY17512" s="62"/>
      <c r="BZ17512" s="62"/>
      <c r="CA17512" s="62"/>
      <c r="CB17512" s="62"/>
      <c r="CC17512" s="62"/>
      <c r="CD17512" s="62"/>
      <c r="CE17512" s="62"/>
      <c r="CF17512" s="62"/>
      <c r="CL17512" s="56" t="s">
        <v>23660</v>
      </c>
      <c r="CM17512" s="56" t="s">
        <v>213</v>
      </c>
      <c r="CN17512" s="56" t="s">
        <v>213</v>
      </c>
      <c r="CO17512" s="52"/>
      <c r="CP17512" s="52"/>
      <c r="CQ17512" s="52"/>
      <c r="CR17512" s="52"/>
      <c r="CS17512" s="52"/>
      <c r="CT17512" s="52"/>
      <c r="CU17512" s="33"/>
      <c r="CV17512" s="33"/>
    </row>
    <row r="17513" spans="74:100">
      <c r="BV17513" s="62"/>
      <c r="BW17513" s="62"/>
      <c r="BX17513" s="62"/>
      <c r="BY17513" s="62"/>
      <c r="BZ17513" s="62"/>
      <c r="CA17513" s="62"/>
      <c r="CB17513" s="62"/>
      <c r="CC17513" s="62"/>
      <c r="CD17513" s="62"/>
      <c r="CE17513" s="62"/>
      <c r="CF17513" s="62"/>
      <c r="CL17513" s="56" t="s">
        <v>8689</v>
      </c>
      <c r="CM17513" s="56" t="s">
        <v>215</v>
      </c>
      <c r="CN17513" s="56" t="s">
        <v>215</v>
      </c>
      <c r="CO17513" s="52"/>
      <c r="CP17513" s="52"/>
      <c r="CQ17513" s="52"/>
      <c r="CR17513" s="52"/>
      <c r="CS17513" s="52"/>
      <c r="CT17513" s="52"/>
      <c r="CU17513" s="33"/>
      <c r="CV17513" s="33"/>
    </row>
    <row r="17514" spans="74:100">
      <c r="BV17514" s="62"/>
      <c r="BW17514" s="62"/>
      <c r="BX17514" s="62"/>
      <c r="BY17514" s="62"/>
      <c r="BZ17514" s="62"/>
      <c r="CA17514" s="62"/>
      <c r="CB17514" s="62"/>
      <c r="CC17514" s="62"/>
      <c r="CD17514" s="62"/>
      <c r="CE17514" s="62"/>
      <c r="CF17514" s="62"/>
      <c r="CL17514" s="56" t="s">
        <v>23661</v>
      </c>
      <c r="CM17514" s="56" t="s">
        <v>216</v>
      </c>
      <c r="CN17514" s="56" t="s">
        <v>216</v>
      </c>
      <c r="CO17514" s="52"/>
      <c r="CP17514" s="52"/>
      <c r="CQ17514" s="52"/>
      <c r="CR17514" s="52"/>
      <c r="CS17514" s="52"/>
      <c r="CT17514" s="52"/>
      <c r="CU17514" s="33"/>
      <c r="CV17514" s="33"/>
    </row>
    <row r="17515" spans="74:100">
      <c r="BV17515" s="62"/>
      <c r="BW17515" s="62"/>
      <c r="BX17515" s="62"/>
      <c r="BY17515" s="62"/>
      <c r="BZ17515" s="62"/>
      <c r="CA17515" s="62"/>
      <c r="CB17515" s="62"/>
      <c r="CC17515" s="62"/>
      <c r="CD17515" s="62"/>
      <c r="CE17515" s="62"/>
      <c r="CF17515" s="62"/>
      <c r="CL17515" s="56" t="s">
        <v>8690</v>
      </c>
      <c r="CM17515" s="56" t="s">
        <v>215</v>
      </c>
      <c r="CN17515" s="56" t="s">
        <v>215</v>
      </c>
      <c r="CO17515" s="52"/>
      <c r="CP17515" s="52"/>
      <c r="CQ17515" s="52"/>
      <c r="CR17515" s="52"/>
      <c r="CS17515" s="52"/>
      <c r="CT17515" s="52"/>
      <c r="CU17515" s="33"/>
      <c r="CV17515" s="33"/>
    </row>
    <row r="17516" spans="74:100">
      <c r="BV17516" s="62"/>
      <c r="BW17516" s="62"/>
      <c r="BX17516" s="62"/>
      <c r="BY17516" s="62"/>
      <c r="BZ17516" s="62"/>
      <c r="CA17516" s="62"/>
      <c r="CB17516" s="62"/>
      <c r="CC17516" s="62"/>
      <c r="CD17516" s="62"/>
      <c r="CE17516" s="62"/>
      <c r="CF17516" s="62"/>
      <c r="CL17516" s="56" t="s">
        <v>8747</v>
      </c>
      <c r="CM17516" s="56" t="s">
        <v>213</v>
      </c>
      <c r="CN17516" s="56" t="s">
        <v>213</v>
      </c>
      <c r="CO17516" s="52"/>
      <c r="CP17516" s="52"/>
      <c r="CQ17516" s="52"/>
      <c r="CR17516" s="52"/>
      <c r="CS17516" s="52"/>
      <c r="CT17516" s="52"/>
      <c r="CU17516" s="33"/>
      <c r="CV17516" s="33"/>
    </row>
    <row r="17517" spans="74:100">
      <c r="BV17517" s="62"/>
      <c r="BW17517" s="62"/>
      <c r="BX17517" s="62"/>
      <c r="BY17517" s="62"/>
      <c r="BZ17517" s="62"/>
      <c r="CA17517" s="62"/>
      <c r="CB17517" s="62"/>
      <c r="CC17517" s="62"/>
      <c r="CD17517" s="62"/>
      <c r="CE17517" s="62"/>
      <c r="CF17517" s="62"/>
      <c r="CL17517" s="56" t="s">
        <v>25371</v>
      </c>
      <c r="CM17517" s="56" t="s">
        <v>213</v>
      </c>
      <c r="CN17517" s="56" t="s">
        <v>213</v>
      </c>
      <c r="CO17517" s="52"/>
      <c r="CP17517" s="52"/>
      <c r="CQ17517" s="52"/>
      <c r="CR17517" s="52"/>
      <c r="CS17517" s="52"/>
      <c r="CT17517" s="52"/>
      <c r="CU17517" s="33"/>
      <c r="CV17517" s="33"/>
    </row>
    <row r="17518" spans="74:100">
      <c r="BV17518" s="62"/>
      <c r="BW17518" s="62"/>
      <c r="BX17518" s="62"/>
      <c r="BY17518" s="62"/>
      <c r="BZ17518" s="62"/>
      <c r="CA17518" s="62"/>
      <c r="CB17518" s="62"/>
      <c r="CC17518" s="62"/>
      <c r="CD17518" s="62"/>
      <c r="CE17518" s="62"/>
      <c r="CF17518" s="62"/>
      <c r="CL17518" s="56" t="s">
        <v>25372</v>
      </c>
      <c r="CM17518" s="56" t="s">
        <v>213</v>
      </c>
      <c r="CN17518" s="56" t="s">
        <v>213</v>
      </c>
      <c r="CO17518" s="52"/>
      <c r="CP17518" s="52"/>
      <c r="CQ17518" s="52"/>
      <c r="CR17518" s="52"/>
      <c r="CS17518" s="52"/>
      <c r="CT17518" s="52"/>
      <c r="CU17518" s="33"/>
      <c r="CV17518" s="33"/>
    </row>
    <row r="17519" spans="74:100">
      <c r="BV17519" s="62"/>
      <c r="BW17519" s="62"/>
      <c r="BX17519" s="62"/>
      <c r="BY17519" s="62"/>
      <c r="BZ17519" s="62"/>
      <c r="CA17519" s="62"/>
      <c r="CB17519" s="62"/>
      <c r="CC17519" s="62"/>
      <c r="CD17519" s="62"/>
      <c r="CE17519" s="62"/>
      <c r="CF17519" s="62"/>
      <c r="CL17519" s="56" t="s">
        <v>23662</v>
      </c>
      <c r="CM17519" s="56" t="s">
        <v>214</v>
      </c>
      <c r="CN17519" s="56" t="s">
        <v>214</v>
      </c>
      <c r="CO17519" s="52"/>
      <c r="CP17519" s="52"/>
      <c r="CQ17519" s="52"/>
      <c r="CR17519" s="52"/>
      <c r="CS17519" s="52"/>
      <c r="CT17519" s="52"/>
      <c r="CU17519" s="33"/>
      <c r="CV17519" s="33"/>
    </row>
    <row r="17520" spans="74:100">
      <c r="BV17520" s="62"/>
      <c r="BW17520" s="62"/>
      <c r="BX17520" s="62"/>
      <c r="BY17520" s="62"/>
      <c r="BZ17520" s="62"/>
      <c r="CA17520" s="62"/>
      <c r="CB17520" s="62"/>
      <c r="CC17520" s="62"/>
      <c r="CD17520" s="62"/>
      <c r="CE17520" s="62"/>
      <c r="CF17520" s="62"/>
      <c r="CL17520" s="56" t="s">
        <v>8610</v>
      </c>
      <c r="CM17520" s="56" t="s">
        <v>214</v>
      </c>
      <c r="CN17520" s="56" t="s">
        <v>214</v>
      </c>
      <c r="CO17520" s="52"/>
      <c r="CP17520" s="52"/>
      <c r="CQ17520" s="52"/>
      <c r="CR17520" s="52"/>
      <c r="CS17520" s="52"/>
      <c r="CT17520" s="52"/>
      <c r="CU17520" s="33"/>
      <c r="CV17520" s="33"/>
    </row>
    <row r="17521" spans="74:100">
      <c r="BV17521" s="62"/>
      <c r="BW17521" s="62"/>
      <c r="BX17521" s="62"/>
      <c r="BY17521" s="62"/>
      <c r="BZ17521" s="62"/>
      <c r="CA17521" s="62"/>
      <c r="CB17521" s="62"/>
      <c r="CC17521" s="62"/>
      <c r="CD17521" s="62"/>
      <c r="CE17521" s="62"/>
      <c r="CF17521" s="62"/>
      <c r="CL17521" s="35" t="s">
        <v>8737</v>
      </c>
      <c r="CM17521" s="35" t="s">
        <v>217</v>
      </c>
      <c r="CN17521" s="35" t="s">
        <v>217</v>
      </c>
      <c r="CO17521" s="52"/>
      <c r="CP17521" s="52"/>
      <c r="CQ17521" s="52"/>
      <c r="CR17521" s="52"/>
      <c r="CS17521" s="52"/>
      <c r="CT17521" s="52"/>
      <c r="CU17521" s="33"/>
      <c r="CV17521" s="33"/>
    </row>
    <row r="17522" spans="74:100">
      <c r="BV17522" s="62"/>
      <c r="BW17522" s="62"/>
      <c r="BX17522" s="62"/>
      <c r="BY17522" s="62"/>
      <c r="BZ17522" s="62"/>
      <c r="CA17522" s="62"/>
      <c r="CB17522" s="62"/>
      <c r="CC17522" s="62"/>
      <c r="CD17522" s="62"/>
      <c r="CE17522" s="62"/>
      <c r="CF17522" s="62"/>
      <c r="CL17522" s="56" t="s">
        <v>8703</v>
      </c>
      <c r="CM17522" s="56" t="s">
        <v>214</v>
      </c>
      <c r="CN17522" s="56" t="s">
        <v>214</v>
      </c>
      <c r="CO17522" s="52"/>
      <c r="CP17522" s="52"/>
      <c r="CQ17522" s="52"/>
      <c r="CR17522" s="52"/>
      <c r="CS17522" s="52"/>
      <c r="CT17522" s="52"/>
      <c r="CU17522" s="33"/>
      <c r="CV17522" s="33"/>
    </row>
    <row r="17523" spans="74:100">
      <c r="BV17523" s="62"/>
      <c r="BW17523" s="62"/>
      <c r="BX17523" s="62"/>
      <c r="BY17523" s="62"/>
      <c r="BZ17523" s="62"/>
      <c r="CA17523" s="62"/>
      <c r="CB17523" s="62"/>
      <c r="CC17523" s="62"/>
      <c r="CD17523" s="62"/>
      <c r="CE17523" s="62"/>
      <c r="CF17523" s="62"/>
      <c r="CL17523" s="56" t="s">
        <v>8742</v>
      </c>
      <c r="CM17523" s="56" t="s">
        <v>213</v>
      </c>
      <c r="CN17523" s="56" t="s">
        <v>213</v>
      </c>
      <c r="CO17523" s="52"/>
      <c r="CP17523" s="52"/>
      <c r="CQ17523" s="52"/>
      <c r="CR17523" s="52"/>
      <c r="CS17523" s="52"/>
      <c r="CT17523" s="52"/>
      <c r="CU17523" s="33"/>
      <c r="CV17523" s="33"/>
    </row>
    <row r="17524" spans="74:100">
      <c r="BV17524" s="62"/>
      <c r="BW17524" s="62"/>
      <c r="BX17524" s="62"/>
      <c r="BY17524" s="62"/>
      <c r="BZ17524" s="62"/>
      <c r="CA17524" s="62"/>
      <c r="CB17524" s="62"/>
      <c r="CC17524" s="62"/>
      <c r="CD17524" s="62"/>
      <c r="CE17524" s="62"/>
      <c r="CF17524" s="62"/>
      <c r="CL17524" s="56" t="s">
        <v>8729</v>
      </c>
      <c r="CM17524" s="56" t="s">
        <v>213</v>
      </c>
      <c r="CN17524" s="56" t="s">
        <v>213</v>
      </c>
      <c r="CO17524" s="52"/>
      <c r="CP17524" s="52"/>
      <c r="CQ17524" s="52"/>
      <c r="CR17524" s="52"/>
      <c r="CS17524" s="52"/>
      <c r="CT17524" s="52"/>
      <c r="CU17524" s="33"/>
      <c r="CV17524" s="33"/>
    </row>
    <row r="17525" spans="74:100">
      <c r="BV17525" s="62"/>
      <c r="BW17525" s="62"/>
      <c r="BX17525" s="62"/>
      <c r="BY17525" s="62"/>
      <c r="BZ17525" s="62"/>
      <c r="CA17525" s="62"/>
      <c r="CB17525" s="62"/>
      <c r="CC17525" s="62"/>
      <c r="CD17525" s="62"/>
      <c r="CE17525" s="62"/>
      <c r="CF17525" s="62"/>
      <c r="CL17525" s="56" t="s">
        <v>8632</v>
      </c>
      <c r="CM17525" s="56" t="s">
        <v>213</v>
      </c>
      <c r="CN17525" s="56" t="s">
        <v>213</v>
      </c>
      <c r="CO17525" s="52"/>
      <c r="CP17525" s="52"/>
      <c r="CQ17525" s="52"/>
      <c r="CR17525" s="52"/>
      <c r="CS17525" s="52"/>
      <c r="CT17525" s="52"/>
      <c r="CU17525" s="33"/>
      <c r="CV17525" s="33"/>
    </row>
    <row r="17526" spans="74:100">
      <c r="BV17526" s="62"/>
      <c r="BW17526" s="62"/>
      <c r="BX17526" s="62"/>
      <c r="BY17526" s="62"/>
      <c r="BZ17526" s="62"/>
      <c r="CA17526" s="62"/>
      <c r="CB17526" s="62"/>
      <c r="CC17526" s="62"/>
      <c r="CD17526" s="62"/>
      <c r="CE17526" s="62"/>
      <c r="CF17526" s="62"/>
      <c r="CL17526" s="56" t="s">
        <v>8633</v>
      </c>
      <c r="CM17526" s="56" t="s">
        <v>213</v>
      </c>
      <c r="CN17526" s="56" t="s">
        <v>213</v>
      </c>
      <c r="CO17526" s="52"/>
      <c r="CP17526" s="52"/>
      <c r="CQ17526" s="52"/>
      <c r="CR17526" s="52"/>
      <c r="CS17526" s="52"/>
      <c r="CT17526" s="52"/>
      <c r="CU17526" s="33"/>
      <c r="CV17526" s="33"/>
    </row>
    <row r="17527" spans="74:100">
      <c r="BV17527" s="62"/>
      <c r="BW17527" s="62"/>
      <c r="BX17527" s="62"/>
      <c r="BY17527" s="62"/>
      <c r="BZ17527" s="62"/>
      <c r="CA17527" s="62"/>
      <c r="CB17527" s="62"/>
      <c r="CC17527" s="62"/>
      <c r="CD17527" s="62"/>
      <c r="CE17527" s="62"/>
      <c r="CF17527" s="62"/>
      <c r="CL17527" s="56" t="s">
        <v>8638</v>
      </c>
      <c r="CM17527" s="56" t="s">
        <v>213</v>
      </c>
      <c r="CN17527" s="56" t="s">
        <v>213</v>
      </c>
      <c r="CO17527" s="52"/>
      <c r="CP17527" s="52"/>
      <c r="CQ17527" s="52"/>
      <c r="CR17527" s="52"/>
      <c r="CS17527" s="52"/>
      <c r="CT17527" s="52"/>
      <c r="CU17527" s="33"/>
      <c r="CV17527" s="33"/>
    </row>
    <row r="17528" spans="74:100">
      <c r="BV17528" s="62"/>
      <c r="BW17528" s="62"/>
      <c r="BX17528" s="62"/>
      <c r="BY17528" s="62"/>
      <c r="BZ17528" s="62"/>
      <c r="CA17528" s="62"/>
      <c r="CB17528" s="62"/>
      <c r="CC17528" s="62"/>
      <c r="CD17528" s="62"/>
      <c r="CE17528" s="62"/>
      <c r="CF17528" s="62"/>
      <c r="CL17528" s="56" t="s">
        <v>8691</v>
      </c>
      <c r="CM17528" s="56" t="s">
        <v>215</v>
      </c>
      <c r="CN17528" s="56" t="s">
        <v>215</v>
      </c>
      <c r="CO17528" s="52"/>
      <c r="CP17528" s="52"/>
      <c r="CQ17528" s="52"/>
      <c r="CR17528" s="52"/>
      <c r="CS17528" s="52"/>
      <c r="CT17528" s="52"/>
      <c r="CU17528" s="33"/>
      <c r="CV17528" s="33"/>
    </row>
    <row r="17529" spans="74:100">
      <c r="BV17529" s="62"/>
      <c r="BW17529" s="62"/>
      <c r="BX17529" s="62"/>
      <c r="BY17529" s="62"/>
      <c r="BZ17529" s="62"/>
      <c r="CA17529" s="62"/>
      <c r="CB17529" s="62"/>
      <c r="CC17529" s="62"/>
      <c r="CD17529" s="62"/>
      <c r="CE17529" s="62"/>
      <c r="CF17529" s="62"/>
      <c r="CL17529" s="56" t="s">
        <v>29262</v>
      </c>
      <c r="CM17529" s="56" t="s">
        <v>216</v>
      </c>
      <c r="CN17529" s="56" t="s">
        <v>216</v>
      </c>
      <c r="CO17529" s="52"/>
      <c r="CP17529" s="52"/>
      <c r="CQ17529" s="52"/>
      <c r="CR17529" s="52"/>
      <c r="CS17529" s="52"/>
      <c r="CT17529" s="52"/>
      <c r="CU17529" s="33"/>
      <c r="CV17529" s="33"/>
    </row>
    <row r="17530" spans="74:100">
      <c r="BV17530" s="62"/>
      <c r="BW17530" s="62"/>
      <c r="BX17530" s="62"/>
      <c r="BY17530" s="62"/>
      <c r="BZ17530" s="62"/>
      <c r="CA17530" s="62"/>
      <c r="CB17530" s="62"/>
      <c r="CC17530" s="62"/>
      <c r="CD17530" s="62"/>
      <c r="CE17530" s="62"/>
      <c r="CF17530" s="62"/>
      <c r="CL17530" s="56" t="s">
        <v>8692</v>
      </c>
      <c r="CM17530" s="56" t="s">
        <v>215</v>
      </c>
      <c r="CN17530" s="56" t="s">
        <v>215</v>
      </c>
      <c r="CO17530" s="52"/>
      <c r="CP17530" s="52"/>
      <c r="CQ17530" s="52"/>
      <c r="CR17530" s="52"/>
      <c r="CS17530" s="52"/>
      <c r="CT17530" s="52"/>
      <c r="CU17530" s="33"/>
      <c r="CV17530" s="33"/>
    </row>
    <row r="17531" spans="74:100">
      <c r="BV17531" s="62"/>
      <c r="BW17531" s="62"/>
      <c r="BX17531" s="62"/>
      <c r="BY17531" s="62"/>
      <c r="BZ17531" s="62"/>
      <c r="CA17531" s="62"/>
      <c r="CB17531" s="62"/>
      <c r="CC17531" s="62"/>
      <c r="CD17531" s="62"/>
      <c r="CE17531" s="62"/>
      <c r="CF17531" s="62"/>
      <c r="CL17531" s="56" t="s">
        <v>8700</v>
      </c>
      <c r="CM17531" s="56" t="s">
        <v>213</v>
      </c>
      <c r="CN17531" s="56" t="s">
        <v>213</v>
      </c>
      <c r="CO17531" s="52"/>
      <c r="CP17531" s="52"/>
      <c r="CQ17531" s="52"/>
      <c r="CR17531" s="52"/>
      <c r="CS17531" s="52"/>
      <c r="CT17531" s="52"/>
      <c r="CU17531" s="33"/>
      <c r="CV17531" s="33"/>
    </row>
    <row r="17532" spans="74:100">
      <c r="BV17532" s="62"/>
      <c r="BW17532" s="62"/>
      <c r="BX17532" s="62"/>
      <c r="BY17532" s="62"/>
      <c r="BZ17532" s="62"/>
      <c r="CA17532" s="62"/>
      <c r="CB17532" s="62"/>
      <c r="CC17532" s="62"/>
      <c r="CD17532" s="62"/>
      <c r="CE17532" s="62"/>
      <c r="CF17532" s="62"/>
      <c r="CL17532" s="56" t="s">
        <v>8723</v>
      </c>
      <c r="CM17532" s="56" t="s">
        <v>215</v>
      </c>
      <c r="CN17532" s="56" t="s">
        <v>215</v>
      </c>
      <c r="CO17532" s="52"/>
      <c r="CP17532" s="52"/>
      <c r="CQ17532" s="52"/>
      <c r="CR17532" s="52"/>
      <c r="CS17532" s="52"/>
      <c r="CT17532" s="52"/>
      <c r="CU17532" s="33"/>
      <c r="CV17532" s="33"/>
    </row>
    <row r="17533" spans="74:100">
      <c r="BV17533" s="62"/>
      <c r="BW17533" s="62"/>
      <c r="BX17533" s="62"/>
      <c r="BY17533" s="62"/>
      <c r="BZ17533" s="62"/>
      <c r="CA17533" s="62"/>
      <c r="CB17533" s="62"/>
      <c r="CC17533" s="62"/>
      <c r="CD17533" s="62"/>
      <c r="CE17533" s="62"/>
      <c r="CF17533" s="62"/>
      <c r="CL17533" s="56" t="s">
        <v>8743</v>
      </c>
      <c r="CM17533" s="56" t="s">
        <v>213</v>
      </c>
      <c r="CN17533" s="56" t="s">
        <v>213</v>
      </c>
      <c r="CO17533" s="52"/>
      <c r="CP17533" s="52"/>
      <c r="CQ17533" s="52"/>
      <c r="CR17533" s="52"/>
      <c r="CS17533" s="52"/>
      <c r="CT17533" s="52"/>
      <c r="CU17533" s="33"/>
      <c r="CV17533" s="33"/>
    </row>
    <row r="17534" spans="74:100">
      <c r="BV17534" s="62"/>
      <c r="BW17534" s="62"/>
      <c r="BX17534" s="62"/>
      <c r="BY17534" s="62"/>
      <c r="BZ17534" s="62"/>
      <c r="CA17534" s="62"/>
      <c r="CB17534" s="62"/>
      <c r="CC17534" s="62"/>
      <c r="CD17534" s="62"/>
      <c r="CE17534" s="62"/>
      <c r="CF17534" s="62"/>
      <c r="CL17534" s="56" t="s">
        <v>8704</v>
      </c>
      <c r="CM17534" s="56" t="s">
        <v>214</v>
      </c>
      <c r="CN17534" s="56" t="s">
        <v>214</v>
      </c>
      <c r="CO17534" s="52"/>
      <c r="CP17534" s="52"/>
      <c r="CQ17534" s="52"/>
      <c r="CR17534" s="52"/>
      <c r="CS17534" s="52"/>
      <c r="CT17534" s="52"/>
      <c r="CU17534" s="33"/>
      <c r="CV17534" s="33"/>
    </row>
    <row r="17535" spans="74:100">
      <c r="BV17535" s="62"/>
      <c r="BW17535" s="62"/>
      <c r="BX17535" s="62"/>
      <c r="BY17535" s="62"/>
      <c r="BZ17535" s="62"/>
      <c r="CA17535" s="62"/>
      <c r="CB17535" s="62"/>
      <c r="CC17535" s="62"/>
      <c r="CD17535" s="62"/>
      <c r="CE17535" s="62"/>
      <c r="CF17535" s="62"/>
      <c r="CL17535" s="56" t="s">
        <v>8623</v>
      </c>
      <c r="CM17535" s="56" t="s">
        <v>213</v>
      </c>
      <c r="CN17535" s="56" t="s">
        <v>213</v>
      </c>
      <c r="CO17535" s="52"/>
      <c r="CP17535" s="52"/>
      <c r="CQ17535" s="52"/>
      <c r="CR17535" s="52"/>
      <c r="CS17535" s="52"/>
      <c r="CT17535" s="52"/>
      <c r="CU17535" s="33"/>
      <c r="CV17535" s="33"/>
    </row>
    <row r="17536" spans="74:100">
      <c r="BV17536" s="62"/>
      <c r="BW17536" s="62"/>
      <c r="BX17536" s="62"/>
      <c r="BY17536" s="62"/>
      <c r="BZ17536" s="62"/>
      <c r="CA17536" s="62"/>
      <c r="CB17536" s="62"/>
      <c r="CC17536" s="62"/>
      <c r="CD17536" s="62"/>
      <c r="CE17536" s="62"/>
      <c r="CF17536" s="62"/>
      <c r="CL17536" s="56" t="s">
        <v>8696</v>
      </c>
      <c r="CM17536" s="56" t="s">
        <v>213</v>
      </c>
      <c r="CN17536" s="56" t="s">
        <v>213</v>
      </c>
      <c r="CO17536" s="52"/>
      <c r="CP17536" s="52"/>
      <c r="CQ17536" s="52"/>
      <c r="CR17536" s="52"/>
      <c r="CS17536" s="52"/>
      <c r="CT17536" s="52"/>
      <c r="CU17536" s="33"/>
      <c r="CV17536" s="33"/>
    </row>
    <row r="17537" spans="74:100">
      <c r="BV17537" s="62"/>
      <c r="BW17537" s="62"/>
      <c r="BX17537" s="62"/>
      <c r="BY17537" s="62"/>
      <c r="BZ17537" s="62"/>
      <c r="CA17537" s="62"/>
      <c r="CB17537" s="62"/>
      <c r="CC17537" s="62"/>
      <c r="CD17537" s="62"/>
      <c r="CE17537" s="62"/>
      <c r="CF17537" s="62"/>
      <c r="CL17537" s="56" t="s">
        <v>29263</v>
      </c>
      <c r="CM17537" s="56" t="s">
        <v>214</v>
      </c>
      <c r="CN17537" s="56" t="s">
        <v>214</v>
      </c>
      <c r="CO17537" s="52"/>
      <c r="CP17537" s="52"/>
      <c r="CQ17537" s="52"/>
      <c r="CR17537" s="52"/>
      <c r="CS17537" s="52"/>
      <c r="CT17537" s="52"/>
      <c r="CU17537" s="33"/>
      <c r="CV17537" s="33"/>
    </row>
    <row r="17538" spans="74:100">
      <c r="BV17538" s="62"/>
      <c r="BW17538" s="62"/>
      <c r="BX17538" s="62"/>
      <c r="BY17538" s="62"/>
      <c r="BZ17538" s="62"/>
      <c r="CA17538" s="62"/>
      <c r="CB17538" s="62"/>
      <c r="CC17538" s="62"/>
      <c r="CD17538" s="62"/>
      <c r="CE17538" s="62"/>
      <c r="CF17538" s="62"/>
      <c r="CL17538" s="56" t="s">
        <v>8744</v>
      </c>
      <c r="CM17538" s="56" t="s">
        <v>213</v>
      </c>
      <c r="CN17538" s="56" t="s">
        <v>213</v>
      </c>
      <c r="CO17538" s="52"/>
      <c r="CP17538" s="52"/>
      <c r="CQ17538" s="52"/>
      <c r="CR17538" s="52"/>
      <c r="CS17538" s="52"/>
      <c r="CT17538" s="52"/>
      <c r="CU17538" s="33"/>
      <c r="CV17538" s="33"/>
    </row>
    <row r="17539" spans="74:100">
      <c r="BV17539" s="62"/>
      <c r="BW17539" s="62"/>
      <c r="BX17539" s="62"/>
      <c r="BY17539" s="62"/>
      <c r="BZ17539" s="62"/>
      <c r="CA17539" s="62"/>
      <c r="CB17539" s="62"/>
      <c r="CC17539" s="62"/>
      <c r="CD17539" s="62"/>
      <c r="CE17539" s="62"/>
      <c r="CF17539" s="62"/>
      <c r="CL17539" s="56" t="s">
        <v>3807</v>
      </c>
      <c r="CM17539" s="56" t="s">
        <v>213</v>
      </c>
      <c r="CN17539" s="56" t="s">
        <v>213</v>
      </c>
      <c r="CO17539" s="52"/>
      <c r="CP17539" s="52"/>
      <c r="CQ17539" s="52"/>
      <c r="CR17539" s="52"/>
      <c r="CS17539" s="52"/>
      <c r="CT17539" s="52"/>
      <c r="CU17539" s="33"/>
      <c r="CV17539" s="33"/>
    </row>
    <row r="17540" spans="74:100">
      <c r="BV17540" s="62"/>
      <c r="BW17540" s="62"/>
      <c r="BX17540" s="62"/>
      <c r="BY17540" s="62"/>
      <c r="BZ17540" s="62"/>
      <c r="CA17540" s="62"/>
      <c r="CB17540" s="62"/>
      <c r="CC17540" s="62"/>
      <c r="CD17540" s="62"/>
      <c r="CE17540" s="62"/>
      <c r="CF17540" s="62"/>
      <c r="CL17540" s="56" t="s">
        <v>8705</v>
      </c>
      <c r="CM17540" s="56" t="s">
        <v>214</v>
      </c>
      <c r="CN17540" s="56" t="s">
        <v>214</v>
      </c>
      <c r="CO17540" s="52"/>
      <c r="CP17540" s="52"/>
      <c r="CQ17540" s="52"/>
      <c r="CR17540" s="52"/>
      <c r="CS17540" s="52"/>
      <c r="CT17540" s="52"/>
      <c r="CU17540" s="33"/>
      <c r="CV17540" s="33"/>
    </row>
    <row r="17541" spans="74:100">
      <c r="BV17541" s="62"/>
      <c r="BW17541" s="62"/>
      <c r="BX17541" s="62"/>
      <c r="BY17541" s="62"/>
      <c r="BZ17541" s="62"/>
      <c r="CA17541" s="62"/>
      <c r="CB17541" s="62"/>
      <c r="CC17541" s="62"/>
      <c r="CD17541" s="62"/>
      <c r="CE17541" s="62"/>
      <c r="CF17541" s="62"/>
      <c r="CL17541" s="56" t="s">
        <v>8706</v>
      </c>
      <c r="CM17541" s="56" t="s">
        <v>214</v>
      </c>
      <c r="CN17541" s="56" t="s">
        <v>214</v>
      </c>
      <c r="CO17541" s="52"/>
      <c r="CP17541" s="52"/>
      <c r="CQ17541" s="52"/>
      <c r="CR17541" s="52"/>
      <c r="CS17541" s="52"/>
      <c r="CT17541" s="52"/>
      <c r="CU17541" s="33"/>
      <c r="CV17541" s="33"/>
    </row>
    <row r="17542" spans="74:100">
      <c r="BV17542" s="62"/>
      <c r="BW17542" s="62"/>
      <c r="BX17542" s="62"/>
      <c r="BY17542" s="62"/>
      <c r="BZ17542" s="62"/>
      <c r="CA17542" s="62"/>
      <c r="CB17542" s="62"/>
      <c r="CC17542" s="62"/>
      <c r="CD17542" s="62"/>
      <c r="CE17542" s="62"/>
      <c r="CF17542" s="62"/>
      <c r="CL17542" s="56" t="s">
        <v>8707</v>
      </c>
      <c r="CM17542" s="56" t="s">
        <v>214</v>
      </c>
      <c r="CN17542" s="56" t="s">
        <v>214</v>
      </c>
      <c r="CO17542" s="52"/>
      <c r="CP17542" s="52"/>
      <c r="CQ17542" s="52"/>
      <c r="CR17542" s="52"/>
      <c r="CS17542" s="52"/>
      <c r="CT17542" s="52"/>
      <c r="CU17542" s="33"/>
      <c r="CV17542" s="33"/>
    </row>
    <row r="17543" spans="74:100">
      <c r="BV17543" s="62"/>
      <c r="BW17543" s="62"/>
      <c r="BX17543" s="62"/>
      <c r="BY17543" s="62"/>
      <c r="BZ17543" s="62"/>
      <c r="CA17543" s="62"/>
      <c r="CB17543" s="62"/>
      <c r="CC17543" s="62"/>
      <c r="CD17543" s="62"/>
      <c r="CE17543" s="62"/>
      <c r="CF17543" s="62"/>
      <c r="CL17543" s="56" t="s">
        <v>23663</v>
      </c>
      <c r="CM17543" s="56" t="s">
        <v>213</v>
      </c>
      <c r="CN17543" s="56" t="s">
        <v>213</v>
      </c>
      <c r="CO17543" s="52"/>
      <c r="CP17543" s="52"/>
      <c r="CQ17543" s="52"/>
      <c r="CR17543" s="52"/>
      <c r="CS17543" s="52"/>
      <c r="CT17543" s="52"/>
      <c r="CU17543" s="33"/>
      <c r="CV17543" s="33"/>
    </row>
    <row r="17544" spans="74:100">
      <c r="BV17544" s="62"/>
      <c r="BW17544" s="62"/>
      <c r="BX17544" s="62"/>
      <c r="BY17544" s="62"/>
      <c r="BZ17544" s="62"/>
      <c r="CA17544" s="62"/>
      <c r="CB17544" s="62"/>
      <c r="CC17544" s="62"/>
      <c r="CD17544" s="62"/>
      <c r="CE17544" s="62"/>
      <c r="CF17544" s="62"/>
      <c r="CL17544" s="56" t="s">
        <v>8711</v>
      </c>
      <c r="CM17544" s="56" t="s">
        <v>216</v>
      </c>
      <c r="CN17544" s="56" t="s">
        <v>216</v>
      </c>
      <c r="CO17544" s="52"/>
      <c r="CP17544" s="52"/>
      <c r="CQ17544" s="52"/>
      <c r="CR17544" s="52"/>
      <c r="CS17544" s="52"/>
      <c r="CT17544" s="52"/>
      <c r="CU17544" s="33"/>
      <c r="CV17544" s="33"/>
    </row>
    <row r="17545" spans="74:100">
      <c r="BV17545" s="62"/>
      <c r="BW17545" s="62"/>
      <c r="BX17545" s="62"/>
      <c r="BY17545" s="62"/>
      <c r="BZ17545" s="62"/>
      <c r="CA17545" s="62"/>
      <c r="CB17545" s="62"/>
      <c r="CC17545" s="62"/>
      <c r="CD17545" s="62"/>
      <c r="CE17545" s="62"/>
      <c r="CF17545" s="62"/>
      <c r="CL17545" s="56" t="s">
        <v>25373</v>
      </c>
      <c r="CM17545" s="56" t="s">
        <v>216</v>
      </c>
      <c r="CN17545" s="56" t="s">
        <v>216</v>
      </c>
      <c r="CO17545" s="52"/>
      <c r="CP17545" s="52"/>
      <c r="CQ17545" s="52"/>
      <c r="CR17545" s="52"/>
      <c r="CS17545" s="52"/>
      <c r="CT17545" s="52"/>
      <c r="CU17545" s="33"/>
      <c r="CV17545" s="33"/>
    </row>
    <row r="17546" spans="74:100">
      <c r="BV17546" s="62"/>
      <c r="BW17546" s="62"/>
      <c r="BX17546" s="62"/>
      <c r="BY17546" s="62"/>
      <c r="BZ17546" s="62"/>
      <c r="CA17546" s="62"/>
      <c r="CB17546" s="62"/>
      <c r="CC17546" s="62"/>
      <c r="CD17546" s="62"/>
      <c r="CE17546" s="62"/>
      <c r="CF17546" s="62"/>
      <c r="CL17546" s="56" t="s">
        <v>25374</v>
      </c>
      <c r="CM17546" s="56" t="s">
        <v>216</v>
      </c>
      <c r="CN17546" s="56" t="s">
        <v>216</v>
      </c>
      <c r="CO17546" s="52"/>
      <c r="CP17546" s="52"/>
      <c r="CQ17546" s="52"/>
      <c r="CR17546" s="52"/>
      <c r="CS17546" s="52"/>
      <c r="CT17546" s="52"/>
      <c r="CU17546" s="33"/>
      <c r="CV17546" s="33"/>
    </row>
    <row r="17547" spans="74:100">
      <c r="BV17547" s="62"/>
      <c r="BW17547" s="62"/>
      <c r="BX17547" s="62"/>
      <c r="BY17547" s="62"/>
      <c r="BZ17547" s="62"/>
      <c r="CA17547" s="62"/>
      <c r="CB17547" s="62"/>
      <c r="CC17547" s="62"/>
      <c r="CD17547" s="62"/>
      <c r="CE17547" s="62"/>
      <c r="CF17547" s="62"/>
      <c r="CL17547" s="56" t="s">
        <v>25375</v>
      </c>
      <c r="CM17547" s="56" t="s">
        <v>216</v>
      </c>
      <c r="CN17547" s="56" t="s">
        <v>216</v>
      </c>
      <c r="CO17547" s="52"/>
      <c r="CP17547" s="52"/>
      <c r="CQ17547" s="52"/>
      <c r="CR17547" s="52"/>
      <c r="CS17547" s="52"/>
      <c r="CT17547" s="52"/>
      <c r="CU17547" s="33"/>
      <c r="CV17547" s="33"/>
    </row>
    <row r="17548" spans="74:100">
      <c r="BV17548" s="62"/>
      <c r="BW17548" s="62"/>
      <c r="BX17548" s="62"/>
      <c r="BY17548" s="62"/>
      <c r="BZ17548" s="62"/>
      <c r="CA17548" s="62"/>
      <c r="CB17548" s="62"/>
      <c r="CC17548" s="62"/>
      <c r="CD17548" s="62"/>
      <c r="CE17548" s="62"/>
      <c r="CF17548" s="62"/>
      <c r="CL17548" s="56" t="s">
        <v>25376</v>
      </c>
      <c r="CM17548" s="56" t="s">
        <v>216</v>
      </c>
      <c r="CN17548" s="56" t="s">
        <v>216</v>
      </c>
      <c r="CO17548" s="52"/>
      <c r="CP17548" s="52"/>
      <c r="CQ17548" s="52"/>
      <c r="CR17548" s="52"/>
      <c r="CS17548" s="52"/>
      <c r="CT17548" s="52"/>
      <c r="CU17548" s="33"/>
      <c r="CV17548" s="33"/>
    </row>
    <row r="17549" spans="74:100">
      <c r="BV17549" s="62"/>
      <c r="BW17549" s="62"/>
      <c r="BX17549" s="62"/>
      <c r="BY17549" s="62"/>
      <c r="BZ17549" s="62"/>
      <c r="CA17549" s="62"/>
      <c r="CB17549" s="62"/>
      <c r="CC17549" s="62"/>
      <c r="CD17549" s="62"/>
      <c r="CE17549" s="62"/>
      <c r="CF17549" s="62"/>
      <c r="CL17549" s="56" t="s">
        <v>8709</v>
      </c>
      <c r="CM17549" s="56" t="s">
        <v>216</v>
      </c>
      <c r="CN17549" s="56" t="s">
        <v>216</v>
      </c>
      <c r="CO17549" s="52"/>
      <c r="CP17549" s="52"/>
      <c r="CQ17549" s="52"/>
      <c r="CR17549" s="52"/>
      <c r="CS17549" s="52"/>
      <c r="CT17549" s="52"/>
      <c r="CU17549" s="33"/>
      <c r="CV17549" s="33"/>
    </row>
    <row r="17550" spans="74:100">
      <c r="BV17550" s="62"/>
      <c r="BW17550" s="62"/>
      <c r="BX17550" s="62"/>
      <c r="BY17550" s="62"/>
      <c r="BZ17550" s="62"/>
      <c r="CA17550" s="62"/>
      <c r="CB17550" s="62"/>
      <c r="CC17550" s="62"/>
      <c r="CD17550" s="62"/>
      <c r="CE17550" s="62"/>
      <c r="CF17550" s="62"/>
      <c r="CL17550" s="56" t="s">
        <v>23664</v>
      </c>
      <c r="CM17550" s="56" t="s">
        <v>216</v>
      </c>
      <c r="CN17550" s="56" t="s">
        <v>216</v>
      </c>
      <c r="CO17550" s="52"/>
      <c r="CP17550" s="52"/>
      <c r="CQ17550" s="52"/>
      <c r="CR17550" s="52"/>
      <c r="CS17550" s="52"/>
      <c r="CT17550" s="52"/>
      <c r="CU17550" s="33"/>
      <c r="CV17550" s="33"/>
    </row>
    <row r="17551" spans="74:100">
      <c r="BV17551" s="62"/>
      <c r="BW17551" s="62"/>
      <c r="BX17551" s="62"/>
      <c r="BY17551" s="62"/>
      <c r="BZ17551" s="62"/>
      <c r="CA17551" s="62"/>
      <c r="CB17551" s="62"/>
      <c r="CC17551" s="62"/>
      <c r="CD17551" s="62"/>
      <c r="CE17551" s="62"/>
      <c r="CF17551" s="62"/>
      <c r="CL17551" s="56" t="s">
        <v>8712</v>
      </c>
      <c r="CM17551" s="56" t="s">
        <v>216</v>
      </c>
      <c r="CN17551" s="56" t="s">
        <v>216</v>
      </c>
      <c r="CO17551" s="52"/>
      <c r="CP17551" s="52"/>
      <c r="CQ17551" s="52"/>
      <c r="CR17551" s="52"/>
      <c r="CS17551" s="52"/>
      <c r="CT17551" s="52"/>
      <c r="CU17551" s="33"/>
      <c r="CV17551" s="33"/>
    </row>
    <row r="17552" spans="74:100">
      <c r="BV17552" s="62"/>
      <c r="BW17552" s="62"/>
      <c r="BX17552" s="62"/>
      <c r="BY17552" s="62"/>
      <c r="BZ17552" s="62"/>
      <c r="CA17552" s="62"/>
      <c r="CB17552" s="62"/>
      <c r="CC17552" s="62"/>
      <c r="CD17552" s="62"/>
      <c r="CE17552" s="62"/>
      <c r="CF17552" s="62"/>
      <c r="CL17552" s="56" t="s">
        <v>23665</v>
      </c>
      <c r="CM17552" s="56" t="s">
        <v>216</v>
      </c>
      <c r="CN17552" s="56" t="s">
        <v>216</v>
      </c>
      <c r="CO17552" s="52"/>
      <c r="CP17552" s="52"/>
      <c r="CQ17552" s="52"/>
      <c r="CR17552" s="52"/>
      <c r="CS17552" s="52"/>
      <c r="CT17552" s="52"/>
      <c r="CU17552" s="33"/>
      <c r="CV17552" s="33"/>
    </row>
    <row r="17553" spans="74:100">
      <c r="BV17553" s="62"/>
      <c r="BW17553" s="62"/>
      <c r="BX17553" s="62"/>
      <c r="BY17553" s="62"/>
      <c r="BZ17553" s="62"/>
      <c r="CA17553" s="62"/>
      <c r="CB17553" s="62"/>
      <c r="CC17553" s="62"/>
      <c r="CD17553" s="62"/>
      <c r="CE17553" s="62"/>
      <c r="CF17553" s="62"/>
      <c r="CL17553" s="56" t="s">
        <v>8713</v>
      </c>
      <c r="CM17553" s="56" t="s">
        <v>214</v>
      </c>
      <c r="CN17553" s="56" t="s">
        <v>214</v>
      </c>
      <c r="CO17553" s="52"/>
      <c r="CP17553" s="52"/>
      <c r="CQ17553" s="52"/>
      <c r="CR17553" s="52"/>
      <c r="CS17553" s="52"/>
      <c r="CT17553" s="52"/>
      <c r="CU17553" s="33"/>
      <c r="CV17553" s="33"/>
    </row>
    <row r="17554" spans="74:100">
      <c r="BV17554" s="62"/>
      <c r="BW17554" s="62"/>
      <c r="BX17554" s="62"/>
      <c r="BY17554" s="62"/>
      <c r="BZ17554" s="62"/>
      <c r="CA17554" s="62"/>
      <c r="CB17554" s="62"/>
      <c r="CC17554" s="62"/>
      <c r="CD17554" s="62"/>
      <c r="CE17554" s="62"/>
      <c r="CF17554" s="62"/>
      <c r="CL17554" s="56" t="s">
        <v>8714</v>
      </c>
      <c r="CM17554" s="56" t="s">
        <v>214</v>
      </c>
      <c r="CN17554" s="56" t="s">
        <v>214</v>
      </c>
      <c r="CO17554" s="52"/>
      <c r="CP17554" s="52"/>
      <c r="CQ17554" s="52"/>
      <c r="CR17554" s="52"/>
      <c r="CS17554" s="52"/>
      <c r="CT17554" s="52"/>
      <c r="CU17554" s="33"/>
      <c r="CV17554" s="33"/>
    </row>
    <row r="17555" spans="74:100">
      <c r="BV17555" s="62"/>
      <c r="BW17555" s="62"/>
      <c r="BX17555" s="62"/>
      <c r="BY17555" s="62"/>
      <c r="BZ17555" s="62"/>
      <c r="CA17555" s="62"/>
      <c r="CB17555" s="62"/>
      <c r="CC17555" s="62"/>
      <c r="CD17555" s="62"/>
      <c r="CE17555" s="62"/>
      <c r="CF17555" s="62"/>
      <c r="CL17555" s="56" t="s">
        <v>25377</v>
      </c>
      <c r="CM17555" s="56" t="s">
        <v>214</v>
      </c>
      <c r="CN17555" s="56" t="s">
        <v>214</v>
      </c>
      <c r="CO17555" s="52"/>
      <c r="CP17555" s="52"/>
      <c r="CQ17555" s="52"/>
      <c r="CR17555" s="52"/>
      <c r="CS17555" s="52"/>
      <c r="CT17555" s="52"/>
      <c r="CU17555" s="33"/>
      <c r="CV17555" s="33"/>
    </row>
    <row r="17556" spans="74:100">
      <c r="BV17556" s="62"/>
      <c r="BW17556" s="62"/>
      <c r="BX17556" s="62"/>
      <c r="BY17556" s="62"/>
      <c r="BZ17556" s="62"/>
      <c r="CA17556" s="62"/>
      <c r="CB17556" s="62"/>
      <c r="CC17556" s="62"/>
      <c r="CD17556" s="62"/>
      <c r="CE17556" s="62"/>
      <c r="CF17556" s="62"/>
      <c r="CL17556" s="56" t="s">
        <v>25378</v>
      </c>
      <c r="CM17556" s="56" t="s">
        <v>214</v>
      </c>
      <c r="CN17556" s="56" t="s">
        <v>214</v>
      </c>
      <c r="CO17556" s="52"/>
      <c r="CP17556" s="52"/>
      <c r="CQ17556" s="52"/>
      <c r="CR17556" s="52"/>
      <c r="CS17556" s="52"/>
      <c r="CT17556" s="52"/>
      <c r="CU17556" s="33"/>
      <c r="CV17556" s="33"/>
    </row>
    <row r="17557" spans="74:100">
      <c r="BV17557" s="62"/>
      <c r="BW17557" s="62"/>
      <c r="BX17557" s="62"/>
      <c r="BY17557" s="62"/>
      <c r="BZ17557" s="62"/>
      <c r="CA17557" s="62"/>
      <c r="CB17557" s="62"/>
      <c r="CC17557" s="62"/>
      <c r="CD17557" s="62"/>
      <c r="CE17557" s="62"/>
      <c r="CF17557" s="62"/>
      <c r="CL17557" s="56" t="s">
        <v>8756</v>
      </c>
      <c r="CM17557" s="56" t="s">
        <v>213</v>
      </c>
      <c r="CN17557" s="56" t="s">
        <v>213</v>
      </c>
      <c r="CO17557" s="52"/>
      <c r="CP17557" s="52"/>
      <c r="CQ17557" s="52"/>
      <c r="CR17557" s="52"/>
      <c r="CS17557" s="52"/>
      <c r="CT17557" s="52"/>
      <c r="CU17557" s="33"/>
      <c r="CV17557" s="33"/>
    </row>
    <row r="17558" spans="74:100">
      <c r="BV17558" s="62"/>
      <c r="BW17558" s="62"/>
      <c r="BX17558" s="62"/>
      <c r="BY17558" s="62"/>
      <c r="BZ17558" s="62"/>
      <c r="CA17558" s="62"/>
      <c r="CB17558" s="62"/>
      <c r="CC17558" s="62"/>
      <c r="CD17558" s="62"/>
      <c r="CE17558" s="62"/>
      <c r="CF17558" s="62"/>
      <c r="CL17558" s="56" t="s">
        <v>8757</v>
      </c>
      <c r="CM17558" s="56" t="s">
        <v>213</v>
      </c>
      <c r="CN17558" s="56" t="s">
        <v>213</v>
      </c>
      <c r="CO17558" s="52"/>
      <c r="CP17558" s="52"/>
      <c r="CQ17558" s="52"/>
      <c r="CR17558" s="52"/>
      <c r="CS17558" s="52"/>
      <c r="CT17558" s="52"/>
      <c r="CU17558" s="33"/>
      <c r="CV17558" s="33"/>
    </row>
    <row r="17559" spans="74:100">
      <c r="BV17559" s="62"/>
      <c r="BW17559" s="62"/>
      <c r="BX17559" s="62"/>
      <c r="BY17559" s="62"/>
      <c r="BZ17559" s="62"/>
      <c r="CA17559" s="62"/>
      <c r="CB17559" s="62"/>
      <c r="CC17559" s="62"/>
      <c r="CD17559" s="62"/>
      <c r="CE17559" s="62"/>
      <c r="CF17559" s="62"/>
      <c r="CL17559" s="56" t="s">
        <v>8524</v>
      </c>
      <c r="CM17559" s="56" t="s">
        <v>214</v>
      </c>
      <c r="CN17559" s="56" t="s">
        <v>214</v>
      </c>
      <c r="CO17559" s="52"/>
      <c r="CP17559" s="52"/>
      <c r="CQ17559" s="52"/>
      <c r="CR17559" s="52"/>
      <c r="CS17559" s="52"/>
      <c r="CT17559" s="52"/>
      <c r="CU17559" s="33"/>
      <c r="CV17559" s="33"/>
    </row>
    <row r="17560" spans="74:100">
      <c r="BV17560" s="62"/>
      <c r="BW17560" s="62"/>
      <c r="BX17560" s="62"/>
      <c r="BY17560" s="62"/>
      <c r="BZ17560" s="62"/>
      <c r="CA17560" s="62"/>
      <c r="CB17560" s="62"/>
      <c r="CC17560" s="62"/>
      <c r="CD17560" s="62"/>
      <c r="CE17560" s="62"/>
      <c r="CF17560" s="62"/>
      <c r="CL17560" s="56" t="s">
        <v>8611</v>
      </c>
      <c r="CM17560" s="56" t="s">
        <v>214</v>
      </c>
      <c r="CN17560" s="56" t="s">
        <v>214</v>
      </c>
      <c r="CO17560" s="52"/>
      <c r="CP17560" s="52"/>
      <c r="CQ17560" s="52"/>
      <c r="CR17560" s="52"/>
      <c r="CS17560" s="52"/>
      <c r="CT17560" s="52"/>
      <c r="CU17560" s="33"/>
      <c r="CV17560" s="33"/>
    </row>
    <row r="17561" spans="74:100">
      <c r="BV17561" s="62"/>
      <c r="BW17561" s="62"/>
      <c r="BX17561" s="62"/>
      <c r="BY17561" s="62"/>
      <c r="BZ17561" s="62"/>
      <c r="CA17561" s="62"/>
      <c r="CB17561" s="62"/>
      <c r="CC17561" s="62"/>
      <c r="CD17561" s="62"/>
      <c r="CE17561" s="62"/>
      <c r="CF17561" s="62"/>
      <c r="CL17561" s="56" t="s">
        <v>23666</v>
      </c>
      <c r="CM17561" s="56" t="s">
        <v>213</v>
      </c>
      <c r="CN17561" s="56" t="s">
        <v>213</v>
      </c>
      <c r="CO17561" s="52"/>
      <c r="CP17561" s="52"/>
      <c r="CQ17561" s="52"/>
      <c r="CR17561" s="52"/>
      <c r="CS17561" s="52"/>
      <c r="CT17561" s="52"/>
      <c r="CU17561" s="33"/>
      <c r="CV17561" s="33"/>
    </row>
    <row r="17562" spans="74:100">
      <c r="BV17562" s="62"/>
      <c r="BW17562" s="62"/>
      <c r="BX17562" s="62"/>
      <c r="BY17562" s="62"/>
      <c r="BZ17562" s="62"/>
      <c r="CA17562" s="62"/>
      <c r="CB17562" s="62"/>
      <c r="CC17562" s="62"/>
      <c r="CD17562" s="62"/>
      <c r="CE17562" s="62"/>
      <c r="CF17562" s="62"/>
      <c r="CL17562" s="56" t="s">
        <v>29264</v>
      </c>
      <c r="CM17562" s="56" t="s">
        <v>213</v>
      </c>
      <c r="CN17562" s="56" t="s">
        <v>213</v>
      </c>
      <c r="CO17562" s="52"/>
      <c r="CP17562" s="52"/>
      <c r="CQ17562" s="52"/>
      <c r="CR17562" s="52"/>
      <c r="CS17562" s="52"/>
      <c r="CT17562" s="52"/>
      <c r="CU17562" s="33"/>
      <c r="CV17562" s="33"/>
    </row>
    <row r="17563" spans="74:100">
      <c r="BV17563" s="62"/>
      <c r="BW17563" s="62"/>
      <c r="BX17563" s="62"/>
      <c r="BY17563" s="62"/>
      <c r="BZ17563" s="62"/>
      <c r="CA17563" s="62"/>
      <c r="CB17563" s="62"/>
      <c r="CC17563" s="62"/>
      <c r="CD17563" s="62"/>
      <c r="CE17563" s="62"/>
      <c r="CF17563" s="62"/>
      <c r="CL17563" s="35" t="s">
        <v>8511</v>
      </c>
      <c r="CM17563" s="35" t="s">
        <v>217</v>
      </c>
      <c r="CN17563" s="35" t="s">
        <v>217</v>
      </c>
      <c r="CO17563" s="52"/>
      <c r="CP17563" s="52"/>
      <c r="CQ17563" s="52"/>
      <c r="CR17563" s="52"/>
      <c r="CS17563" s="52"/>
      <c r="CT17563" s="52"/>
      <c r="CU17563" s="33"/>
      <c r="CV17563" s="33"/>
    </row>
    <row r="17564" spans="74:100">
      <c r="BV17564" s="62"/>
      <c r="BW17564" s="62"/>
      <c r="BX17564" s="62"/>
      <c r="BY17564" s="62"/>
      <c r="BZ17564" s="62"/>
      <c r="CA17564" s="62"/>
      <c r="CB17564" s="62"/>
      <c r="CC17564" s="62"/>
      <c r="CD17564" s="62"/>
      <c r="CE17564" s="62"/>
      <c r="CF17564" s="62"/>
      <c r="CL17564" s="56" t="s">
        <v>8561</v>
      </c>
      <c r="CM17564" s="56" t="s">
        <v>216</v>
      </c>
      <c r="CN17564" s="56" t="s">
        <v>216</v>
      </c>
      <c r="CO17564" s="52"/>
      <c r="CP17564" s="52"/>
      <c r="CQ17564" s="52"/>
      <c r="CR17564" s="52"/>
      <c r="CS17564" s="52"/>
      <c r="CT17564" s="52"/>
      <c r="CU17564" s="33"/>
      <c r="CV17564" s="33"/>
    </row>
    <row r="17565" spans="74:100">
      <c r="BV17565" s="62"/>
      <c r="BW17565" s="62"/>
      <c r="BX17565" s="62"/>
      <c r="BY17565" s="62"/>
      <c r="BZ17565" s="62"/>
      <c r="CA17565" s="62"/>
      <c r="CB17565" s="62"/>
      <c r="CC17565" s="62"/>
      <c r="CD17565" s="62"/>
      <c r="CE17565" s="62"/>
      <c r="CF17565" s="62"/>
      <c r="CL17565" s="56" t="s">
        <v>8739</v>
      </c>
      <c r="CM17565" s="56" t="s">
        <v>213</v>
      </c>
      <c r="CN17565" s="56" t="s">
        <v>213</v>
      </c>
      <c r="CO17565" s="52"/>
      <c r="CP17565" s="52"/>
      <c r="CQ17565" s="52"/>
      <c r="CR17565" s="52"/>
      <c r="CS17565" s="52"/>
      <c r="CT17565" s="52"/>
      <c r="CU17565" s="33"/>
      <c r="CV17565" s="33"/>
    </row>
    <row r="17566" spans="74:100">
      <c r="BV17566" s="62"/>
      <c r="BW17566" s="62"/>
      <c r="BX17566" s="62"/>
      <c r="BY17566" s="62"/>
      <c r="BZ17566" s="62"/>
      <c r="CA17566" s="62"/>
      <c r="CB17566" s="62"/>
      <c r="CC17566" s="62"/>
      <c r="CD17566" s="62"/>
      <c r="CE17566" s="62"/>
      <c r="CF17566" s="62"/>
      <c r="CL17566" s="56" t="s">
        <v>23667</v>
      </c>
      <c r="CM17566" s="56" t="s">
        <v>213</v>
      </c>
      <c r="CN17566" s="56" t="s">
        <v>213</v>
      </c>
      <c r="CO17566" s="52"/>
      <c r="CP17566" s="52"/>
      <c r="CQ17566" s="52"/>
      <c r="CR17566" s="52"/>
      <c r="CS17566" s="52"/>
      <c r="CT17566" s="52"/>
      <c r="CU17566" s="33"/>
      <c r="CV17566" s="33"/>
    </row>
    <row r="17567" spans="74:100">
      <c r="BV17567" s="62"/>
      <c r="BW17567" s="62"/>
      <c r="BX17567" s="62"/>
      <c r="BY17567" s="62"/>
      <c r="BZ17567" s="62"/>
      <c r="CA17567" s="62"/>
      <c r="CB17567" s="62"/>
      <c r="CC17567" s="62"/>
      <c r="CD17567" s="62"/>
      <c r="CE17567" s="62"/>
      <c r="CF17567" s="62"/>
      <c r="CL17567" s="56" t="s">
        <v>8666</v>
      </c>
      <c r="CM17567" s="56" t="s">
        <v>215</v>
      </c>
      <c r="CN17567" s="56" t="s">
        <v>215</v>
      </c>
      <c r="CO17567" s="52"/>
      <c r="CP17567" s="52"/>
      <c r="CQ17567" s="52"/>
      <c r="CR17567" s="52"/>
      <c r="CS17567" s="52"/>
      <c r="CT17567" s="52"/>
      <c r="CU17567" s="33"/>
      <c r="CV17567" s="33"/>
    </row>
    <row r="17568" spans="74:100">
      <c r="BV17568" s="62"/>
      <c r="BW17568" s="62"/>
      <c r="BX17568" s="62"/>
      <c r="BY17568" s="62"/>
      <c r="BZ17568" s="62"/>
      <c r="CA17568" s="62"/>
      <c r="CB17568" s="62"/>
      <c r="CC17568" s="62"/>
      <c r="CD17568" s="62"/>
      <c r="CE17568" s="62"/>
      <c r="CF17568" s="62"/>
      <c r="CL17568" s="56" t="s">
        <v>23668</v>
      </c>
      <c r="CM17568" s="56" t="s">
        <v>216</v>
      </c>
      <c r="CN17568" s="56" t="s">
        <v>216</v>
      </c>
      <c r="CO17568" s="52"/>
      <c r="CP17568" s="52"/>
      <c r="CQ17568" s="52"/>
      <c r="CR17568" s="52"/>
      <c r="CS17568" s="52"/>
      <c r="CT17568" s="52"/>
      <c r="CU17568" s="33"/>
      <c r="CV17568" s="33"/>
    </row>
    <row r="17569" spans="74:100">
      <c r="BV17569" s="62"/>
      <c r="BW17569" s="62"/>
      <c r="BX17569" s="62"/>
      <c r="BY17569" s="62"/>
      <c r="BZ17569" s="62"/>
      <c r="CA17569" s="62"/>
      <c r="CB17569" s="62"/>
      <c r="CC17569" s="62"/>
      <c r="CD17569" s="62"/>
      <c r="CE17569" s="62"/>
      <c r="CF17569" s="62"/>
      <c r="CL17569" s="35" t="s">
        <v>8574</v>
      </c>
      <c r="CM17569" s="35" t="s">
        <v>217</v>
      </c>
      <c r="CN17569" s="35" t="s">
        <v>217</v>
      </c>
      <c r="CO17569" s="52"/>
      <c r="CP17569" s="52"/>
      <c r="CQ17569" s="52"/>
      <c r="CR17569" s="52"/>
      <c r="CS17569" s="52"/>
      <c r="CT17569" s="52"/>
      <c r="CU17569" s="33"/>
      <c r="CV17569" s="33"/>
    </row>
    <row r="17570" spans="74:100">
      <c r="BV17570" s="62"/>
      <c r="BW17570" s="62"/>
      <c r="BX17570" s="62"/>
      <c r="BY17570" s="62"/>
      <c r="BZ17570" s="62"/>
      <c r="CA17570" s="62"/>
      <c r="CB17570" s="62"/>
      <c r="CC17570" s="62"/>
      <c r="CD17570" s="62"/>
      <c r="CE17570" s="62"/>
      <c r="CF17570" s="62"/>
      <c r="CL17570" s="35" t="s">
        <v>8575</v>
      </c>
      <c r="CM17570" s="35" t="s">
        <v>217</v>
      </c>
      <c r="CN17570" s="35" t="s">
        <v>217</v>
      </c>
      <c r="CO17570" s="52"/>
      <c r="CP17570" s="52"/>
      <c r="CQ17570" s="52"/>
      <c r="CR17570" s="52"/>
      <c r="CS17570" s="52"/>
      <c r="CT17570" s="52"/>
      <c r="CU17570" s="33"/>
      <c r="CV17570" s="33"/>
    </row>
    <row r="17571" spans="74:100">
      <c r="BV17571" s="62"/>
      <c r="BW17571" s="62"/>
      <c r="BX17571" s="62"/>
      <c r="BY17571" s="62"/>
      <c r="BZ17571" s="62"/>
      <c r="CA17571" s="62"/>
      <c r="CB17571" s="62"/>
      <c r="CC17571" s="62"/>
      <c r="CD17571" s="62"/>
      <c r="CE17571" s="62"/>
      <c r="CF17571" s="62"/>
      <c r="CL17571" s="35" t="s">
        <v>8576</v>
      </c>
      <c r="CM17571" s="35" t="s">
        <v>217</v>
      </c>
      <c r="CN17571" s="35" t="s">
        <v>217</v>
      </c>
      <c r="CO17571" s="52"/>
      <c r="CP17571" s="52"/>
      <c r="CQ17571" s="52"/>
      <c r="CR17571" s="52"/>
      <c r="CS17571" s="52"/>
      <c r="CT17571" s="52"/>
      <c r="CU17571" s="33"/>
      <c r="CV17571" s="33"/>
    </row>
    <row r="17572" spans="74:100">
      <c r="BV17572" s="62"/>
      <c r="BW17572" s="62"/>
      <c r="BX17572" s="62"/>
      <c r="BY17572" s="62"/>
      <c r="BZ17572" s="62"/>
      <c r="CA17572" s="62"/>
      <c r="CB17572" s="62"/>
      <c r="CC17572" s="62"/>
      <c r="CD17572" s="62"/>
      <c r="CE17572" s="62"/>
      <c r="CF17572" s="62"/>
      <c r="CL17572" s="35" t="s">
        <v>8637</v>
      </c>
      <c r="CM17572" s="35" t="s">
        <v>217</v>
      </c>
      <c r="CN17572" s="35" t="s">
        <v>217</v>
      </c>
      <c r="CO17572" s="52"/>
      <c r="CP17572" s="52"/>
      <c r="CQ17572" s="52"/>
      <c r="CR17572" s="52"/>
      <c r="CS17572" s="52"/>
      <c r="CT17572" s="52"/>
      <c r="CU17572" s="33"/>
      <c r="CV17572" s="33"/>
    </row>
    <row r="17573" spans="74:100">
      <c r="BV17573" s="62"/>
      <c r="BW17573" s="62"/>
      <c r="BX17573" s="62"/>
      <c r="BY17573" s="62"/>
      <c r="BZ17573" s="62"/>
      <c r="CA17573" s="62"/>
      <c r="CB17573" s="62"/>
      <c r="CC17573" s="62"/>
      <c r="CD17573" s="62"/>
      <c r="CE17573" s="62"/>
      <c r="CF17573" s="62"/>
      <c r="CL17573" s="56" t="s">
        <v>8639</v>
      </c>
      <c r="CM17573" s="56" t="s">
        <v>213</v>
      </c>
      <c r="CN17573" s="56" t="s">
        <v>213</v>
      </c>
      <c r="CO17573" s="52"/>
      <c r="CP17573" s="52"/>
      <c r="CQ17573" s="52"/>
      <c r="CR17573" s="52"/>
      <c r="CS17573" s="52"/>
      <c r="CT17573" s="52"/>
      <c r="CU17573" s="33"/>
      <c r="CV17573" s="33"/>
    </row>
    <row r="17574" spans="74:100">
      <c r="BV17574" s="62"/>
      <c r="BW17574" s="62"/>
      <c r="BX17574" s="62"/>
      <c r="BY17574" s="62"/>
      <c r="BZ17574" s="62"/>
      <c r="CA17574" s="62"/>
      <c r="CB17574" s="62"/>
      <c r="CC17574" s="62"/>
      <c r="CD17574" s="62"/>
      <c r="CE17574" s="62"/>
      <c r="CF17574" s="62"/>
      <c r="CL17574" s="56" t="s">
        <v>25379</v>
      </c>
      <c r="CM17574" s="56" t="s">
        <v>213</v>
      </c>
      <c r="CN17574" s="56" t="s">
        <v>213</v>
      </c>
      <c r="CO17574" s="52"/>
      <c r="CP17574" s="52"/>
      <c r="CQ17574" s="52"/>
      <c r="CR17574" s="52"/>
      <c r="CS17574" s="52"/>
      <c r="CT17574" s="52"/>
      <c r="CU17574" s="33"/>
      <c r="CV17574" s="33"/>
    </row>
    <row r="17575" spans="74:100">
      <c r="BV17575" s="62"/>
      <c r="BW17575" s="62"/>
      <c r="BX17575" s="62"/>
      <c r="BY17575" s="62"/>
      <c r="BZ17575" s="62"/>
      <c r="CA17575" s="62"/>
      <c r="CB17575" s="62"/>
      <c r="CC17575" s="62"/>
      <c r="CD17575" s="62"/>
      <c r="CE17575" s="62"/>
      <c r="CF17575" s="62"/>
      <c r="CL17575" s="56" t="s">
        <v>29265</v>
      </c>
      <c r="CM17575" s="56" t="s">
        <v>213</v>
      </c>
      <c r="CN17575" s="56" t="s">
        <v>213</v>
      </c>
      <c r="CO17575" s="52"/>
      <c r="CP17575" s="52"/>
      <c r="CQ17575" s="52"/>
      <c r="CR17575" s="52"/>
      <c r="CS17575" s="52"/>
      <c r="CT17575" s="52"/>
      <c r="CU17575" s="33"/>
      <c r="CV17575" s="33"/>
    </row>
    <row r="17576" spans="74:100">
      <c r="BV17576" s="62"/>
      <c r="BW17576" s="62"/>
      <c r="BX17576" s="62"/>
      <c r="BY17576" s="62"/>
      <c r="BZ17576" s="62"/>
      <c r="CA17576" s="62"/>
      <c r="CB17576" s="62"/>
      <c r="CC17576" s="62"/>
      <c r="CD17576" s="62"/>
      <c r="CE17576" s="62"/>
      <c r="CF17576" s="62"/>
      <c r="CL17576" s="56" t="s">
        <v>25380</v>
      </c>
      <c r="CM17576" s="56" t="s">
        <v>213</v>
      </c>
      <c r="CN17576" s="56" t="s">
        <v>213</v>
      </c>
      <c r="CO17576" s="52"/>
      <c r="CP17576" s="52"/>
      <c r="CQ17576" s="52"/>
      <c r="CR17576" s="52"/>
      <c r="CS17576" s="52"/>
      <c r="CT17576" s="52"/>
      <c r="CU17576" s="33"/>
      <c r="CV17576" s="33"/>
    </row>
    <row r="17577" spans="74:100">
      <c r="BV17577" s="62"/>
      <c r="BW17577" s="62"/>
      <c r="BX17577" s="62"/>
      <c r="BY17577" s="62"/>
      <c r="BZ17577" s="62"/>
      <c r="CA17577" s="62"/>
      <c r="CB17577" s="62"/>
      <c r="CC17577" s="62"/>
      <c r="CD17577" s="62"/>
      <c r="CE17577" s="62"/>
      <c r="CF17577" s="62"/>
      <c r="CL17577" s="56" t="s">
        <v>8727</v>
      </c>
      <c r="CM17577" s="56" t="s">
        <v>213</v>
      </c>
      <c r="CN17577" s="56" t="s">
        <v>213</v>
      </c>
      <c r="CO17577" s="52"/>
      <c r="CP17577" s="52"/>
      <c r="CQ17577" s="52"/>
      <c r="CR17577" s="52"/>
      <c r="CS17577" s="52"/>
      <c r="CT17577" s="52"/>
      <c r="CU17577" s="33"/>
      <c r="CV17577" s="33"/>
    </row>
    <row r="17578" spans="74:100">
      <c r="BV17578" s="62"/>
      <c r="BW17578" s="62"/>
      <c r="BX17578" s="62"/>
      <c r="BY17578" s="62"/>
      <c r="BZ17578" s="62"/>
      <c r="CA17578" s="62"/>
      <c r="CB17578" s="62"/>
      <c r="CC17578" s="62"/>
      <c r="CD17578" s="62"/>
      <c r="CE17578" s="62"/>
      <c r="CF17578" s="62"/>
      <c r="CL17578" s="35" t="s">
        <v>8686</v>
      </c>
      <c r="CM17578" s="35" t="s">
        <v>217</v>
      </c>
      <c r="CN17578" s="35" t="s">
        <v>217</v>
      </c>
      <c r="CO17578" s="52"/>
      <c r="CP17578" s="52"/>
      <c r="CQ17578" s="52"/>
      <c r="CR17578" s="52"/>
      <c r="CS17578" s="52"/>
      <c r="CT17578" s="52"/>
      <c r="CU17578" s="33"/>
      <c r="CV17578" s="33"/>
    </row>
    <row r="17579" spans="74:100">
      <c r="BV17579" s="62"/>
      <c r="BW17579" s="62"/>
      <c r="BX17579" s="62"/>
      <c r="BY17579" s="62"/>
      <c r="BZ17579" s="62"/>
      <c r="CA17579" s="62"/>
      <c r="CB17579" s="62"/>
      <c r="CC17579" s="62"/>
      <c r="CD17579" s="62"/>
      <c r="CE17579" s="62"/>
      <c r="CF17579" s="62"/>
      <c r="CL17579" s="56" t="s">
        <v>8628</v>
      </c>
      <c r="CM17579" s="56" t="s">
        <v>213</v>
      </c>
      <c r="CN17579" s="56" t="s">
        <v>213</v>
      </c>
      <c r="CO17579" s="52"/>
      <c r="CP17579" s="52"/>
      <c r="CQ17579" s="52"/>
      <c r="CR17579" s="52"/>
      <c r="CS17579" s="52"/>
      <c r="CT17579" s="52"/>
      <c r="CU17579" s="33"/>
      <c r="CV17579" s="33"/>
    </row>
    <row r="17580" spans="74:100">
      <c r="BV17580" s="62"/>
      <c r="BW17580" s="62"/>
      <c r="BX17580" s="62"/>
      <c r="BY17580" s="62"/>
      <c r="BZ17580" s="62"/>
      <c r="CA17580" s="62"/>
      <c r="CB17580" s="62"/>
      <c r="CC17580" s="62"/>
      <c r="CD17580" s="62"/>
      <c r="CE17580" s="62"/>
      <c r="CF17580" s="62"/>
      <c r="CL17580" s="56" t="s">
        <v>25381</v>
      </c>
      <c r="CM17580" s="56" t="s">
        <v>213</v>
      </c>
      <c r="CN17580" s="56" t="s">
        <v>213</v>
      </c>
      <c r="CO17580" s="52"/>
      <c r="CP17580" s="52"/>
      <c r="CQ17580" s="52"/>
      <c r="CR17580" s="52"/>
      <c r="CS17580" s="52"/>
      <c r="CT17580" s="52"/>
      <c r="CU17580" s="33"/>
      <c r="CV17580" s="33"/>
    </row>
    <row r="17581" spans="74:100">
      <c r="BV17581" s="62"/>
      <c r="BW17581" s="62"/>
      <c r="BX17581" s="62"/>
      <c r="BY17581" s="62"/>
      <c r="BZ17581" s="62"/>
      <c r="CA17581" s="62"/>
      <c r="CB17581" s="62"/>
      <c r="CC17581" s="62"/>
      <c r="CD17581" s="62"/>
      <c r="CE17581" s="62"/>
      <c r="CF17581" s="62"/>
      <c r="CL17581" s="56" t="s">
        <v>25382</v>
      </c>
      <c r="CM17581" s="56" t="s">
        <v>213</v>
      </c>
      <c r="CN17581" s="56" t="s">
        <v>213</v>
      </c>
      <c r="CO17581" s="52"/>
      <c r="CP17581" s="52"/>
      <c r="CQ17581" s="52"/>
      <c r="CR17581" s="52"/>
      <c r="CS17581" s="52"/>
      <c r="CT17581" s="52"/>
      <c r="CU17581" s="33"/>
      <c r="CV17581" s="33"/>
    </row>
    <row r="17582" spans="74:100">
      <c r="BV17582" s="62"/>
      <c r="BW17582" s="62"/>
      <c r="BX17582" s="62"/>
      <c r="BY17582" s="62"/>
      <c r="BZ17582" s="62"/>
      <c r="CA17582" s="62"/>
      <c r="CB17582" s="62"/>
      <c r="CC17582" s="62"/>
      <c r="CD17582" s="62"/>
      <c r="CE17582" s="62"/>
      <c r="CF17582" s="62"/>
      <c r="CL17582" s="56" t="s">
        <v>8624</v>
      </c>
      <c r="CM17582" s="56" t="s">
        <v>213</v>
      </c>
      <c r="CN17582" s="56" t="s">
        <v>213</v>
      </c>
      <c r="CO17582" s="52"/>
      <c r="CP17582" s="52"/>
      <c r="CQ17582" s="52"/>
      <c r="CR17582" s="52"/>
      <c r="CS17582" s="52"/>
      <c r="CT17582" s="52"/>
      <c r="CU17582" s="33"/>
      <c r="CV17582" s="33"/>
    </row>
    <row r="17583" spans="74:100">
      <c r="BV17583" s="62"/>
      <c r="BW17583" s="62"/>
      <c r="BX17583" s="62"/>
      <c r="BY17583" s="62"/>
      <c r="BZ17583" s="62"/>
      <c r="CA17583" s="62"/>
      <c r="CB17583" s="62"/>
      <c r="CC17583" s="62"/>
      <c r="CD17583" s="62"/>
      <c r="CE17583" s="62"/>
      <c r="CF17583" s="62"/>
      <c r="CL17583" s="56" t="s">
        <v>8592</v>
      </c>
      <c r="CM17583" s="56" t="s">
        <v>213</v>
      </c>
      <c r="CN17583" s="56" t="s">
        <v>213</v>
      </c>
      <c r="CO17583" s="52"/>
      <c r="CP17583" s="52"/>
      <c r="CQ17583" s="52"/>
      <c r="CR17583" s="52"/>
      <c r="CS17583" s="52"/>
      <c r="CT17583" s="52"/>
      <c r="CU17583" s="33"/>
      <c r="CV17583" s="33"/>
    </row>
    <row r="17584" spans="74:100">
      <c r="BV17584" s="62"/>
      <c r="BW17584" s="62"/>
      <c r="BX17584" s="62"/>
      <c r="BY17584" s="62"/>
      <c r="BZ17584" s="62"/>
      <c r="CA17584" s="62"/>
      <c r="CB17584" s="62"/>
      <c r="CC17584" s="62"/>
      <c r="CD17584" s="62"/>
      <c r="CE17584" s="62"/>
      <c r="CF17584" s="62"/>
      <c r="CL17584" s="56" t="s">
        <v>8733</v>
      </c>
      <c r="CM17584" s="56" t="s">
        <v>213</v>
      </c>
      <c r="CN17584" s="56" t="s">
        <v>213</v>
      </c>
      <c r="CO17584" s="52"/>
      <c r="CP17584" s="52"/>
      <c r="CQ17584" s="52"/>
      <c r="CR17584" s="52"/>
      <c r="CS17584" s="52"/>
      <c r="CT17584" s="52"/>
      <c r="CU17584" s="33"/>
      <c r="CV17584" s="33"/>
    </row>
    <row r="17585" spans="74:100">
      <c r="BV17585" s="62"/>
      <c r="BW17585" s="62"/>
      <c r="BX17585" s="62"/>
      <c r="BY17585" s="62"/>
      <c r="BZ17585" s="62"/>
      <c r="CA17585" s="62"/>
      <c r="CB17585" s="62"/>
      <c r="CC17585" s="62"/>
      <c r="CD17585" s="62"/>
      <c r="CE17585" s="62"/>
      <c r="CF17585" s="62"/>
      <c r="CL17585" s="56" t="s">
        <v>8734</v>
      </c>
      <c r="CM17585" s="56" t="s">
        <v>213</v>
      </c>
      <c r="CN17585" s="56" t="s">
        <v>213</v>
      </c>
      <c r="CO17585" s="52"/>
      <c r="CP17585" s="52"/>
      <c r="CQ17585" s="52"/>
      <c r="CR17585" s="52"/>
      <c r="CS17585" s="52"/>
      <c r="CT17585" s="52"/>
      <c r="CU17585" s="33"/>
      <c r="CV17585" s="33"/>
    </row>
    <row r="17586" spans="74:100">
      <c r="BV17586" s="62"/>
      <c r="BW17586" s="62"/>
      <c r="BX17586" s="62"/>
      <c r="BY17586" s="62"/>
      <c r="BZ17586" s="62"/>
      <c r="CA17586" s="62"/>
      <c r="CB17586" s="62"/>
      <c r="CC17586" s="62"/>
      <c r="CD17586" s="62"/>
      <c r="CE17586" s="62"/>
      <c r="CF17586" s="62"/>
      <c r="CL17586" s="56" t="s">
        <v>8694</v>
      </c>
      <c r="CM17586" s="56" t="s">
        <v>213</v>
      </c>
      <c r="CN17586" s="56" t="s">
        <v>213</v>
      </c>
      <c r="CO17586" s="52"/>
      <c r="CP17586" s="52"/>
      <c r="CQ17586" s="52"/>
      <c r="CR17586" s="52"/>
      <c r="CS17586" s="52"/>
      <c r="CT17586" s="52"/>
      <c r="CU17586" s="33"/>
      <c r="CV17586" s="33"/>
    </row>
    <row r="17587" spans="74:100">
      <c r="BV17587" s="62"/>
      <c r="BW17587" s="62"/>
      <c r="BX17587" s="62"/>
      <c r="BY17587" s="62"/>
      <c r="BZ17587" s="62"/>
      <c r="CA17587" s="62"/>
      <c r="CB17587" s="62"/>
      <c r="CC17587" s="62"/>
      <c r="CD17587" s="62"/>
      <c r="CE17587" s="62"/>
      <c r="CF17587" s="62"/>
      <c r="CL17587" s="56" t="s">
        <v>8529</v>
      </c>
      <c r="CM17587" s="56" t="s">
        <v>213</v>
      </c>
      <c r="CN17587" s="56" t="s">
        <v>213</v>
      </c>
      <c r="CO17587" s="52"/>
      <c r="CP17587" s="52"/>
      <c r="CQ17587" s="52"/>
      <c r="CR17587" s="52"/>
      <c r="CS17587" s="52"/>
      <c r="CT17587" s="52"/>
      <c r="CU17587" s="33"/>
      <c r="CV17587" s="33"/>
    </row>
    <row r="17588" spans="74:100">
      <c r="BV17588" s="62"/>
      <c r="BW17588" s="62"/>
      <c r="BX17588" s="62"/>
      <c r="BY17588" s="62"/>
      <c r="BZ17588" s="62"/>
      <c r="CA17588" s="62"/>
      <c r="CB17588" s="62"/>
      <c r="CC17588" s="62"/>
      <c r="CD17588" s="62"/>
      <c r="CE17588" s="62"/>
      <c r="CF17588" s="62"/>
      <c r="CL17588" s="56" t="s">
        <v>8530</v>
      </c>
      <c r="CM17588" s="56" t="s">
        <v>213</v>
      </c>
      <c r="CN17588" s="56" t="s">
        <v>213</v>
      </c>
      <c r="CO17588" s="52"/>
      <c r="CP17588" s="52"/>
      <c r="CQ17588" s="52"/>
      <c r="CR17588" s="52"/>
      <c r="CS17588" s="52"/>
      <c r="CT17588" s="52"/>
      <c r="CU17588" s="33"/>
      <c r="CV17588" s="33"/>
    </row>
    <row r="17589" spans="74:100">
      <c r="BV17589" s="62"/>
      <c r="BW17589" s="62"/>
      <c r="BX17589" s="62"/>
      <c r="BY17589" s="62"/>
      <c r="BZ17589" s="62"/>
      <c r="CA17589" s="62"/>
      <c r="CB17589" s="62"/>
      <c r="CC17589" s="62"/>
      <c r="CD17589" s="62"/>
      <c r="CE17589" s="62"/>
      <c r="CF17589" s="62"/>
      <c r="CL17589" s="56" t="s">
        <v>8591</v>
      </c>
      <c r="CM17589" s="56" t="s">
        <v>213</v>
      </c>
      <c r="CN17589" s="56" t="s">
        <v>213</v>
      </c>
      <c r="CO17589" s="52"/>
      <c r="CP17589" s="52"/>
      <c r="CQ17589" s="52"/>
      <c r="CR17589" s="52"/>
      <c r="CS17589" s="52"/>
      <c r="CT17589" s="52"/>
      <c r="CU17589" s="33"/>
      <c r="CV17589" s="33"/>
    </row>
    <row r="17590" spans="74:100">
      <c r="BV17590" s="62"/>
      <c r="BW17590" s="62"/>
      <c r="BX17590" s="62"/>
      <c r="BY17590" s="62"/>
      <c r="BZ17590" s="62"/>
      <c r="CA17590" s="62"/>
      <c r="CB17590" s="62"/>
      <c r="CC17590" s="62"/>
      <c r="CD17590" s="62"/>
      <c r="CE17590" s="62"/>
      <c r="CF17590" s="62"/>
      <c r="CL17590" s="56" t="s">
        <v>8693</v>
      </c>
      <c r="CM17590" s="56" t="s">
        <v>215</v>
      </c>
      <c r="CN17590" s="56" t="s">
        <v>215</v>
      </c>
      <c r="CO17590" s="52"/>
      <c r="CP17590" s="52"/>
      <c r="CQ17590" s="52"/>
      <c r="CR17590" s="52"/>
      <c r="CS17590" s="52"/>
      <c r="CT17590" s="52"/>
      <c r="CU17590" s="33"/>
      <c r="CV17590" s="33"/>
    </row>
    <row r="17591" spans="74:100">
      <c r="BV17591" s="62"/>
      <c r="BW17591" s="62"/>
      <c r="BX17591" s="62"/>
      <c r="BY17591" s="62"/>
      <c r="BZ17591" s="62"/>
      <c r="CA17591" s="62"/>
      <c r="CB17591" s="62"/>
      <c r="CC17591" s="62"/>
      <c r="CD17591" s="62"/>
      <c r="CE17591" s="62"/>
      <c r="CF17591" s="62"/>
      <c r="CL17591" s="35" t="s">
        <v>8736</v>
      </c>
      <c r="CM17591" s="35" t="s">
        <v>217</v>
      </c>
      <c r="CN17591" s="35" t="s">
        <v>217</v>
      </c>
      <c r="CO17591" s="52"/>
      <c r="CP17591" s="52"/>
      <c r="CQ17591" s="52"/>
      <c r="CR17591" s="52"/>
      <c r="CS17591" s="52"/>
      <c r="CT17591" s="52"/>
      <c r="CU17591" s="33"/>
      <c r="CV17591" s="33"/>
    </row>
    <row r="17592" spans="74:100">
      <c r="BV17592" s="62"/>
      <c r="BW17592" s="62"/>
      <c r="BX17592" s="62"/>
      <c r="BY17592" s="62"/>
      <c r="BZ17592" s="62"/>
      <c r="CA17592" s="62"/>
      <c r="CB17592" s="62"/>
      <c r="CC17592" s="62"/>
      <c r="CD17592" s="62"/>
      <c r="CE17592" s="62"/>
      <c r="CF17592" s="62"/>
      <c r="CL17592" s="56" t="s">
        <v>8661</v>
      </c>
      <c r="CM17592" s="56" t="s">
        <v>215</v>
      </c>
      <c r="CN17592" s="56" t="s">
        <v>215</v>
      </c>
      <c r="CO17592" s="52"/>
      <c r="CP17592" s="52"/>
      <c r="CQ17592" s="52"/>
      <c r="CR17592" s="52"/>
      <c r="CS17592" s="52"/>
      <c r="CT17592" s="52"/>
      <c r="CU17592" s="33"/>
      <c r="CV17592" s="33"/>
    </row>
    <row r="17593" spans="74:100">
      <c r="BV17593" s="62"/>
      <c r="BW17593" s="62"/>
      <c r="BX17593" s="62"/>
      <c r="BY17593" s="62"/>
      <c r="BZ17593" s="62"/>
      <c r="CA17593" s="62"/>
      <c r="CB17593" s="62"/>
      <c r="CC17593" s="62"/>
      <c r="CD17593" s="62"/>
      <c r="CE17593" s="62"/>
      <c r="CF17593" s="62"/>
      <c r="CL17593" s="56" t="s">
        <v>8760</v>
      </c>
      <c r="CM17593" s="56" t="s">
        <v>216</v>
      </c>
      <c r="CN17593" s="56" t="s">
        <v>216</v>
      </c>
      <c r="CO17593" s="52"/>
      <c r="CP17593" s="52"/>
      <c r="CQ17593" s="52"/>
      <c r="CR17593" s="52"/>
      <c r="CS17593" s="52"/>
      <c r="CT17593" s="52"/>
      <c r="CU17593" s="33"/>
      <c r="CV17593" s="33"/>
    </row>
    <row r="17594" spans="74:100">
      <c r="BV17594" s="62"/>
      <c r="BW17594" s="62"/>
      <c r="BX17594" s="62"/>
      <c r="BY17594" s="62"/>
      <c r="BZ17594" s="62"/>
      <c r="CA17594" s="62"/>
      <c r="CB17594" s="62"/>
      <c r="CC17594" s="62"/>
      <c r="CD17594" s="62"/>
      <c r="CE17594" s="62"/>
      <c r="CF17594" s="62"/>
      <c r="CL17594" s="56" t="s">
        <v>8675</v>
      </c>
      <c r="CM17594" s="56" t="s">
        <v>215</v>
      </c>
      <c r="CN17594" s="56" t="s">
        <v>215</v>
      </c>
      <c r="CO17594" s="52"/>
      <c r="CP17594" s="52"/>
      <c r="CQ17594" s="52"/>
      <c r="CR17594" s="52"/>
      <c r="CS17594" s="52"/>
      <c r="CT17594" s="52"/>
      <c r="CU17594" s="33"/>
      <c r="CV17594" s="33"/>
    </row>
    <row r="17595" spans="74:100">
      <c r="BV17595" s="62"/>
      <c r="BW17595" s="62"/>
      <c r="BX17595" s="62"/>
      <c r="BY17595" s="62"/>
      <c r="BZ17595" s="62"/>
      <c r="CA17595" s="62"/>
      <c r="CB17595" s="62"/>
      <c r="CC17595" s="62"/>
      <c r="CD17595" s="62"/>
      <c r="CE17595" s="62"/>
      <c r="CF17595" s="62"/>
      <c r="CL17595" s="56" t="s">
        <v>8715</v>
      </c>
      <c r="CM17595" s="56" t="s">
        <v>214</v>
      </c>
      <c r="CN17595" s="56" t="s">
        <v>214</v>
      </c>
      <c r="CO17595" s="52"/>
      <c r="CP17595" s="52"/>
      <c r="CQ17595" s="52"/>
      <c r="CR17595" s="52"/>
      <c r="CS17595" s="52"/>
      <c r="CT17595" s="52"/>
      <c r="CU17595" s="33"/>
      <c r="CV17595" s="33"/>
    </row>
    <row r="17596" spans="74:100">
      <c r="BV17596" s="62"/>
      <c r="BW17596" s="62"/>
      <c r="BX17596" s="62"/>
      <c r="BY17596" s="62"/>
      <c r="BZ17596" s="62"/>
      <c r="CA17596" s="62"/>
      <c r="CB17596" s="62"/>
      <c r="CC17596" s="62"/>
      <c r="CD17596" s="62"/>
      <c r="CE17596" s="62"/>
      <c r="CF17596" s="62"/>
      <c r="CL17596" s="56" t="s">
        <v>25383</v>
      </c>
      <c r="CM17596" s="56" t="s">
        <v>214</v>
      </c>
      <c r="CN17596" s="56" t="s">
        <v>214</v>
      </c>
      <c r="CO17596" s="52"/>
      <c r="CP17596" s="52"/>
      <c r="CQ17596" s="52"/>
      <c r="CR17596" s="52"/>
      <c r="CS17596" s="52"/>
      <c r="CT17596" s="52"/>
      <c r="CU17596" s="33"/>
      <c r="CV17596" s="33"/>
    </row>
    <row r="17597" spans="74:100">
      <c r="BV17597" s="62"/>
      <c r="BW17597" s="62"/>
      <c r="BX17597" s="62"/>
      <c r="BY17597" s="62"/>
      <c r="BZ17597" s="62"/>
      <c r="CA17597" s="62"/>
      <c r="CB17597" s="62"/>
      <c r="CC17597" s="62"/>
      <c r="CD17597" s="62"/>
      <c r="CE17597" s="62"/>
      <c r="CF17597" s="62"/>
      <c r="CL17597" s="56" t="s">
        <v>25384</v>
      </c>
      <c r="CM17597" s="56" t="s">
        <v>214</v>
      </c>
      <c r="CN17597" s="56" t="s">
        <v>214</v>
      </c>
      <c r="CO17597" s="52"/>
      <c r="CP17597" s="52"/>
      <c r="CQ17597" s="52"/>
      <c r="CR17597" s="52"/>
      <c r="CS17597" s="52"/>
      <c r="CT17597" s="52"/>
      <c r="CU17597" s="33"/>
      <c r="CV17597" s="33"/>
    </row>
    <row r="17598" spans="74:100">
      <c r="BV17598" s="62"/>
      <c r="BW17598" s="62"/>
      <c r="BX17598" s="62"/>
      <c r="BY17598" s="62"/>
      <c r="BZ17598" s="62"/>
      <c r="CA17598" s="62"/>
      <c r="CB17598" s="62"/>
      <c r="CC17598" s="62"/>
      <c r="CD17598" s="62"/>
      <c r="CE17598" s="62"/>
      <c r="CF17598" s="62"/>
      <c r="CL17598" s="35" t="s">
        <v>8627</v>
      </c>
      <c r="CM17598" s="35" t="s">
        <v>217</v>
      </c>
      <c r="CN17598" s="35" t="s">
        <v>217</v>
      </c>
      <c r="CO17598" s="52"/>
      <c r="CP17598" s="52"/>
      <c r="CQ17598" s="52"/>
      <c r="CR17598" s="52"/>
      <c r="CS17598" s="52"/>
      <c r="CT17598" s="52"/>
      <c r="CU17598" s="33"/>
      <c r="CV17598" s="33"/>
    </row>
    <row r="17599" spans="74:100">
      <c r="BV17599" s="62"/>
      <c r="BW17599" s="62"/>
      <c r="BX17599" s="62"/>
      <c r="BY17599" s="62"/>
      <c r="BZ17599" s="62"/>
      <c r="CA17599" s="62"/>
      <c r="CB17599" s="62"/>
      <c r="CC17599" s="62"/>
      <c r="CD17599" s="62"/>
      <c r="CE17599" s="62"/>
      <c r="CF17599" s="62"/>
      <c r="CL17599" s="56" t="s">
        <v>3820</v>
      </c>
      <c r="CM17599" s="56" t="s">
        <v>213</v>
      </c>
      <c r="CN17599" s="56" t="s">
        <v>213</v>
      </c>
      <c r="CO17599" s="52"/>
      <c r="CP17599" s="52"/>
      <c r="CQ17599" s="52"/>
      <c r="CR17599" s="52"/>
      <c r="CS17599" s="52"/>
      <c r="CT17599" s="52"/>
      <c r="CU17599" s="33"/>
      <c r="CV17599" s="33"/>
    </row>
    <row r="17600" spans="74:100">
      <c r="BV17600" s="62"/>
      <c r="BW17600" s="62"/>
      <c r="BX17600" s="62"/>
      <c r="BY17600" s="62"/>
      <c r="BZ17600" s="62"/>
      <c r="CA17600" s="62"/>
      <c r="CB17600" s="62"/>
      <c r="CC17600" s="62"/>
      <c r="CD17600" s="62"/>
      <c r="CE17600" s="62"/>
      <c r="CF17600" s="62"/>
      <c r="CL17600" s="56" t="s">
        <v>8728</v>
      </c>
      <c r="CM17600" s="56" t="s">
        <v>213</v>
      </c>
      <c r="CN17600" s="56" t="s">
        <v>213</v>
      </c>
      <c r="CO17600" s="52"/>
      <c r="CP17600" s="52"/>
      <c r="CQ17600" s="52"/>
      <c r="CR17600" s="52"/>
      <c r="CS17600" s="52"/>
      <c r="CT17600" s="52"/>
      <c r="CU17600" s="33"/>
      <c r="CV17600" s="33"/>
    </row>
    <row r="17601" spans="74:100">
      <c r="BV17601" s="62"/>
      <c r="BW17601" s="62"/>
      <c r="BX17601" s="62"/>
      <c r="BY17601" s="62"/>
      <c r="BZ17601" s="62"/>
      <c r="CA17601" s="62"/>
      <c r="CB17601" s="62"/>
      <c r="CC17601" s="62"/>
      <c r="CD17601" s="62"/>
      <c r="CE17601" s="62"/>
      <c r="CF17601" s="62"/>
      <c r="CL17601" s="56" t="s">
        <v>8673</v>
      </c>
      <c r="CM17601" s="56" t="s">
        <v>214</v>
      </c>
      <c r="CN17601" s="56" t="s">
        <v>214</v>
      </c>
      <c r="CO17601" s="52"/>
      <c r="CP17601" s="52"/>
      <c r="CQ17601" s="52"/>
      <c r="CR17601" s="52"/>
      <c r="CS17601" s="52"/>
      <c r="CT17601" s="52"/>
      <c r="CU17601" s="33"/>
      <c r="CV17601" s="33"/>
    </row>
    <row r="17602" spans="74:100">
      <c r="BV17602" s="62"/>
      <c r="BW17602" s="62"/>
      <c r="BX17602" s="62"/>
      <c r="BY17602" s="62"/>
      <c r="BZ17602" s="62"/>
      <c r="CA17602" s="62"/>
      <c r="CB17602" s="62"/>
      <c r="CC17602" s="62"/>
      <c r="CD17602" s="62"/>
      <c r="CE17602" s="62"/>
      <c r="CF17602" s="62"/>
      <c r="CL17602" s="56" t="s">
        <v>8516</v>
      </c>
      <c r="CM17602" s="56" t="s">
        <v>217</v>
      </c>
      <c r="CN17602" s="56" t="s">
        <v>217</v>
      </c>
      <c r="CO17602" s="52"/>
      <c r="CP17602" s="52"/>
      <c r="CQ17602" s="52"/>
      <c r="CR17602" s="52"/>
      <c r="CS17602" s="52"/>
      <c r="CT17602" s="52"/>
      <c r="CU17602" s="33"/>
      <c r="CV17602" s="33"/>
    </row>
    <row r="17603" spans="74:100">
      <c r="BV17603" s="62"/>
      <c r="BW17603" s="62"/>
      <c r="BX17603" s="62"/>
      <c r="BY17603" s="62"/>
      <c r="BZ17603" s="62"/>
      <c r="CA17603" s="62"/>
      <c r="CB17603" s="62"/>
      <c r="CC17603" s="62"/>
      <c r="CD17603" s="62"/>
      <c r="CE17603" s="62"/>
      <c r="CF17603" s="62"/>
      <c r="CL17603" s="56" t="s">
        <v>8518</v>
      </c>
      <c r="CM17603" s="56" t="s">
        <v>217</v>
      </c>
      <c r="CN17603" s="56" t="s">
        <v>217</v>
      </c>
      <c r="CO17603" s="52"/>
      <c r="CP17603" s="52"/>
      <c r="CQ17603" s="52"/>
      <c r="CR17603" s="52"/>
      <c r="CS17603" s="52"/>
      <c r="CT17603" s="52"/>
      <c r="CU17603" s="33"/>
      <c r="CV17603" s="33"/>
    </row>
    <row r="17604" spans="74:100">
      <c r="BV17604" s="62"/>
      <c r="BW17604" s="62"/>
      <c r="BX17604" s="62"/>
      <c r="BY17604" s="62"/>
      <c r="BZ17604" s="62"/>
      <c r="CA17604" s="62"/>
      <c r="CB17604" s="62"/>
      <c r="CC17604" s="62"/>
      <c r="CD17604" s="62"/>
      <c r="CE17604" s="62"/>
      <c r="CF17604" s="62"/>
      <c r="CL17604" s="56" t="s">
        <v>3824</v>
      </c>
      <c r="CM17604" s="56" t="s">
        <v>213</v>
      </c>
      <c r="CN17604" s="56" t="s">
        <v>213</v>
      </c>
      <c r="CO17604" s="52"/>
      <c r="CP17604" s="52"/>
      <c r="CQ17604" s="52"/>
      <c r="CR17604" s="52"/>
      <c r="CS17604" s="52"/>
      <c r="CT17604" s="52"/>
      <c r="CU17604" s="33"/>
      <c r="CV17604" s="33"/>
    </row>
    <row r="17605" spans="74:100">
      <c r="BV17605" s="62"/>
      <c r="BW17605" s="62"/>
      <c r="BX17605" s="62"/>
      <c r="BY17605" s="62"/>
      <c r="BZ17605" s="62"/>
      <c r="CA17605" s="62"/>
      <c r="CB17605" s="62"/>
      <c r="CC17605" s="62"/>
      <c r="CD17605" s="62"/>
      <c r="CE17605" s="62"/>
      <c r="CF17605" s="62"/>
      <c r="CL17605" s="56" t="s">
        <v>3825</v>
      </c>
      <c r="CM17605" s="56" t="s">
        <v>213</v>
      </c>
      <c r="CN17605" s="56" t="s">
        <v>213</v>
      </c>
      <c r="CO17605" s="52"/>
      <c r="CP17605" s="52"/>
      <c r="CQ17605" s="52"/>
      <c r="CR17605" s="52"/>
      <c r="CS17605" s="52"/>
      <c r="CT17605" s="52"/>
      <c r="CU17605" s="33"/>
      <c r="CV17605" s="33"/>
    </row>
    <row r="17606" spans="74:100">
      <c r="BV17606" s="62"/>
      <c r="BW17606" s="62"/>
      <c r="BX17606" s="62"/>
      <c r="BY17606" s="62"/>
      <c r="BZ17606" s="62"/>
      <c r="CA17606" s="62"/>
      <c r="CB17606" s="62"/>
      <c r="CC17606" s="62"/>
      <c r="CD17606" s="62"/>
      <c r="CE17606" s="62"/>
      <c r="CF17606" s="62"/>
      <c r="CL17606" s="56" t="s">
        <v>3826</v>
      </c>
      <c r="CM17606" s="56" t="s">
        <v>213</v>
      </c>
      <c r="CN17606" s="56" t="s">
        <v>213</v>
      </c>
      <c r="CO17606" s="52"/>
      <c r="CP17606" s="52"/>
      <c r="CQ17606" s="52"/>
      <c r="CR17606" s="52"/>
      <c r="CS17606" s="52"/>
      <c r="CT17606" s="52"/>
      <c r="CU17606" s="33"/>
      <c r="CV17606" s="33"/>
    </row>
    <row r="17607" spans="74:100">
      <c r="BV17607" s="62"/>
      <c r="BW17607" s="62"/>
      <c r="BX17607" s="62"/>
      <c r="BY17607" s="62"/>
      <c r="BZ17607" s="62"/>
      <c r="CA17607" s="62"/>
      <c r="CB17607" s="62"/>
      <c r="CC17607" s="62"/>
      <c r="CD17607" s="62"/>
      <c r="CE17607" s="62"/>
      <c r="CF17607" s="62"/>
      <c r="CL17607" s="56" t="s">
        <v>3827</v>
      </c>
      <c r="CM17607" s="56" t="s">
        <v>213</v>
      </c>
      <c r="CN17607" s="56" t="s">
        <v>213</v>
      </c>
      <c r="CO17607" s="52"/>
      <c r="CP17607" s="52"/>
      <c r="CQ17607" s="52"/>
      <c r="CR17607" s="52"/>
      <c r="CS17607" s="52"/>
      <c r="CT17607" s="52"/>
      <c r="CU17607" s="33"/>
      <c r="CV17607" s="33"/>
    </row>
    <row r="17608" spans="74:100">
      <c r="BV17608" s="62"/>
      <c r="BW17608" s="62"/>
      <c r="BX17608" s="62"/>
      <c r="BY17608" s="62"/>
      <c r="BZ17608" s="62"/>
      <c r="CA17608" s="62"/>
      <c r="CB17608" s="62"/>
      <c r="CC17608" s="62"/>
      <c r="CD17608" s="62"/>
      <c r="CE17608" s="62"/>
      <c r="CF17608" s="62"/>
      <c r="CL17608" s="56" t="s">
        <v>3828</v>
      </c>
      <c r="CM17608" s="56" t="s">
        <v>213</v>
      </c>
      <c r="CN17608" s="56" t="s">
        <v>213</v>
      </c>
      <c r="CO17608" s="52"/>
      <c r="CP17608" s="52"/>
      <c r="CQ17608" s="52"/>
      <c r="CR17608" s="52"/>
      <c r="CS17608" s="52"/>
      <c r="CT17608" s="52"/>
      <c r="CU17608" s="33"/>
      <c r="CV17608" s="33"/>
    </row>
    <row r="17609" spans="74:100">
      <c r="BV17609" s="62"/>
      <c r="BW17609" s="62"/>
      <c r="BX17609" s="62"/>
      <c r="BY17609" s="62"/>
      <c r="BZ17609" s="62"/>
      <c r="CA17609" s="62"/>
      <c r="CB17609" s="62"/>
      <c r="CC17609" s="62"/>
      <c r="CD17609" s="62"/>
      <c r="CE17609" s="62"/>
      <c r="CF17609" s="62"/>
      <c r="CL17609" s="56" t="s">
        <v>3829</v>
      </c>
      <c r="CM17609" s="56" t="s">
        <v>213</v>
      </c>
      <c r="CN17609" s="56" t="s">
        <v>213</v>
      </c>
      <c r="CO17609" s="52"/>
      <c r="CP17609" s="52"/>
      <c r="CQ17609" s="52"/>
      <c r="CR17609" s="52"/>
      <c r="CS17609" s="52"/>
      <c r="CT17609" s="52"/>
      <c r="CU17609" s="33"/>
      <c r="CV17609" s="33"/>
    </row>
    <row r="17610" spans="74:100">
      <c r="BV17610" s="62"/>
      <c r="BW17610" s="62"/>
      <c r="BX17610" s="62"/>
      <c r="BY17610" s="62"/>
      <c r="BZ17610" s="62"/>
      <c r="CA17610" s="62"/>
      <c r="CB17610" s="62"/>
      <c r="CC17610" s="62"/>
      <c r="CD17610" s="62"/>
      <c r="CE17610" s="62"/>
      <c r="CF17610" s="62"/>
      <c r="CL17610" s="56" t="s">
        <v>23669</v>
      </c>
      <c r="CM17610" s="56" t="s">
        <v>213</v>
      </c>
      <c r="CN17610" s="56" t="s">
        <v>213</v>
      </c>
      <c r="CO17610" s="52"/>
      <c r="CP17610" s="52"/>
      <c r="CQ17610" s="52"/>
      <c r="CR17610" s="52"/>
      <c r="CS17610" s="52"/>
      <c r="CT17610" s="52"/>
      <c r="CU17610" s="33"/>
      <c r="CV17610" s="33"/>
    </row>
    <row r="17611" spans="74:100">
      <c r="BV17611" s="62"/>
      <c r="BW17611" s="62"/>
      <c r="BX17611" s="62"/>
      <c r="BY17611" s="62"/>
      <c r="BZ17611" s="62"/>
      <c r="CA17611" s="62"/>
      <c r="CB17611" s="62"/>
      <c r="CC17611" s="62"/>
      <c r="CD17611" s="62"/>
      <c r="CE17611" s="62"/>
      <c r="CF17611" s="62"/>
      <c r="CL17611" s="56" t="s">
        <v>8572</v>
      </c>
      <c r="CM17611" s="56" t="s">
        <v>215</v>
      </c>
      <c r="CN17611" s="56" t="s">
        <v>215</v>
      </c>
      <c r="CO17611" s="52"/>
      <c r="CP17611" s="52"/>
      <c r="CQ17611" s="52"/>
      <c r="CR17611" s="52"/>
      <c r="CS17611" s="52"/>
      <c r="CT17611" s="52"/>
      <c r="CU17611" s="33"/>
      <c r="CV17611" s="33"/>
    </row>
    <row r="17612" spans="74:100">
      <c r="BV17612" s="62"/>
      <c r="BW17612" s="62"/>
      <c r="BX17612" s="62"/>
      <c r="BY17612" s="62"/>
      <c r="BZ17612" s="62"/>
      <c r="CA17612" s="62"/>
      <c r="CB17612" s="62"/>
      <c r="CC17612" s="62"/>
      <c r="CD17612" s="62"/>
      <c r="CE17612" s="62"/>
      <c r="CF17612" s="62"/>
      <c r="CL17612" s="35" t="s">
        <v>8749</v>
      </c>
      <c r="CM17612" s="35" t="s">
        <v>217</v>
      </c>
      <c r="CN17612" s="35" t="s">
        <v>217</v>
      </c>
      <c r="CO17612" s="52"/>
      <c r="CP17612" s="52"/>
      <c r="CQ17612" s="52"/>
      <c r="CR17612" s="52"/>
      <c r="CS17612" s="52"/>
      <c r="CT17612" s="52"/>
      <c r="CU17612" s="33"/>
      <c r="CV17612" s="33"/>
    </row>
    <row r="17613" spans="74:100">
      <c r="BV17613" s="62"/>
      <c r="BW17613" s="62"/>
      <c r="BX17613" s="62"/>
      <c r="BY17613" s="62"/>
      <c r="BZ17613" s="62"/>
      <c r="CA17613" s="62"/>
      <c r="CB17613" s="62"/>
      <c r="CC17613" s="62"/>
      <c r="CD17613" s="62"/>
      <c r="CE17613" s="62"/>
      <c r="CF17613" s="62"/>
      <c r="CL17613" s="56" t="s">
        <v>8735</v>
      </c>
      <c r="CM17613" s="56" t="s">
        <v>216</v>
      </c>
      <c r="CN17613" s="56" t="s">
        <v>216</v>
      </c>
      <c r="CO17613" s="52"/>
      <c r="CP17613" s="52"/>
      <c r="CQ17613" s="52"/>
      <c r="CR17613" s="52"/>
      <c r="CS17613" s="52"/>
      <c r="CT17613" s="52"/>
      <c r="CU17613" s="33"/>
      <c r="CV17613" s="33"/>
    </row>
    <row r="17614" spans="74:100">
      <c r="BV17614" s="62"/>
      <c r="BW17614" s="62"/>
      <c r="BX17614" s="62"/>
      <c r="BY17614" s="62"/>
      <c r="BZ17614" s="62"/>
      <c r="CA17614" s="62"/>
      <c r="CB17614" s="62"/>
      <c r="CC17614" s="62"/>
      <c r="CD17614" s="62"/>
      <c r="CE17614" s="62"/>
      <c r="CF17614" s="62"/>
      <c r="CL17614" s="56" t="s">
        <v>25385</v>
      </c>
      <c r="CM17614" s="56" t="s">
        <v>213</v>
      </c>
      <c r="CN17614" s="56" t="s">
        <v>213</v>
      </c>
      <c r="CO17614" s="52"/>
      <c r="CP17614" s="52"/>
      <c r="CQ17614" s="52"/>
      <c r="CR17614" s="52"/>
      <c r="CS17614" s="52"/>
      <c r="CT17614" s="52"/>
      <c r="CU17614" s="33"/>
      <c r="CV17614" s="33"/>
    </row>
    <row r="17615" spans="74:100">
      <c r="BV17615" s="62"/>
      <c r="BW17615" s="62"/>
      <c r="BX17615" s="62"/>
      <c r="BY17615" s="62"/>
      <c r="BZ17615" s="62"/>
      <c r="CA17615" s="62"/>
      <c r="CB17615" s="62"/>
      <c r="CC17615" s="62"/>
      <c r="CD17615" s="62"/>
      <c r="CE17615" s="62"/>
      <c r="CF17615" s="62"/>
      <c r="CL17615" s="56" t="s">
        <v>25386</v>
      </c>
      <c r="CM17615" s="56" t="s">
        <v>213</v>
      </c>
      <c r="CN17615" s="56" t="s">
        <v>213</v>
      </c>
      <c r="CO17615" s="52"/>
      <c r="CP17615" s="52"/>
      <c r="CQ17615" s="52"/>
      <c r="CR17615" s="52"/>
      <c r="CS17615" s="52"/>
      <c r="CT17615" s="52"/>
      <c r="CU17615" s="33"/>
      <c r="CV17615" s="33"/>
    </row>
    <row r="17616" spans="74:100">
      <c r="BV17616" s="62"/>
      <c r="BW17616" s="62"/>
      <c r="BX17616" s="62"/>
      <c r="BY17616" s="62"/>
      <c r="BZ17616" s="62"/>
      <c r="CA17616" s="62"/>
      <c r="CB17616" s="62"/>
      <c r="CC17616" s="62"/>
      <c r="CD17616" s="62"/>
      <c r="CE17616" s="62"/>
      <c r="CF17616" s="62"/>
      <c r="CL17616" s="56" t="s">
        <v>25387</v>
      </c>
      <c r="CM17616" s="56" t="s">
        <v>213</v>
      </c>
      <c r="CN17616" s="56" t="s">
        <v>213</v>
      </c>
      <c r="CO17616" s="52"/>
      <c r="CP17616" s="52"/>
      <c r="CQ17616" s="52"/>
      <c r="CR17616" s="52"/>
      <c r="CS17616" s="52"/>
      <c r="CT17616" s="52"/>
      <c r="CU17616" s="33"/>
      <c r="CV17616" s="33"/>
    </row>
    <row r="17617" spans="74:100">
      <c r="BV17617" s="62"/>
      <c r="BW17617" s="62"/>
      <c r="BX17617" s="62"/>
      <c r="BY17617" s="62"/>
      <c r="BZ17617" s="62"/>
      <c r="CA17617" s="62"/>
      <c r="CB17617" s="62"/>
      <c r="CC17617" s="62"/>
      <c r="CD17617" s="62"/>
      <c r="CE17617" s="62"/>
      <c r="CF17617" s="62"/>
      <c r="CL17617" s="56" t="s">
        <v>25388</v>
      </c>
      <c r="CM17617" s="56" t="s">
        <v>213</v>
      </c>
      <c r="CN17617" s="56" t="s">
        <v>213</v>
      </c>
      <c r="CO17617" s="52"/>
      <c r="CP17617" s="52"/>
      <c r="CQ17617" s="52"/>
      <c r="CR17617" s="52"/>
      <c r="CS17617" s="52"/>
      <c r="CT17617" s="52"/>
      <c r="CU17617" s="33"/>
      <c r="CV17617" s="33"/>
    </row>
    <row r="17618" spans="74:100">
      <c r="BV17618" s="62"/>
      <c r="BW17618" s="62"/>
      <c r="BX17618" s="62"/>
      <c r="BY17618" s="62"/>
      <c r="BZ17618" s="62"/>
      <c r="CA17618" s="62"/>
      <c r="CB17618" s="62"/>
      <c r="CC17618" s="62"/>
      <c r="CD17618" s="62"/>
      <c r="CE17618" s="62"/>
      <c r="CF17618" s="62"/>
      <c r="CL17618" s="56" t="s">
        <v>25389</v>
      </c>
      <c r="CM17618" s="56" t="s">
        <v>213</v>
      </c>
      <c r="CN17618" s="56" t="s">
        <v>213</v>
      </c>
      <c r="CO17618" s="52"/>
      <c r="CP17618" s="52"/>
      <c r="CQ17618" s="52"/>
      <c r="CR17618" s="52"/>
      <c r="CS17618" s="52"/>
      <c r="CT17618" s="52"/>
      <c r="CU17618" s="33"/>
      <c r="CV17618" s="33"/>
    </row>
    <row r="17619" spans="74:100">
      <c r="BV17619" s="62"/>
      <c r="BW17619" s="62"/>
      <c r="BX17619" s="62"/>
      <c r="BY17619" s="62"/>
      <c r="BZ17619" s="62"/>
      <c r="CA17619" s="62"/>
      <c r="CB17619" s="62"/>
      <c r="CC17619" s="62"/>
      <c r="CD17619" s="62"/>
      <c r="CE17619" s="62"/>
      <c r="CF17619" s="62"/>
      <c r="CL17619" s="35" t="s">
        <v>8670</v>
      </c>
      <c r="CM17619" s="35" t="s">
        <v>217</v>
      </c>
      <c r="CN17619" s="35" t="s">
        <v>217</v>
      </c>
      <c r="CO17619" s="52"/>
      <c r="CP17619" s="52"/>
      <c r="CQ17619" s="52"/>
      <c r="CR17619" s="52"/>
      <c r="CS17619" s="52"/>
      <c r="CT17619" s="52"/>
      <c r="CU17619" s="33"/>
      <c r="CV17619" s="33"/>
    </row>
    <row r="17620" spans="74:100">
      <c r="BV17620" s="62"/>
      <c r="BW17620" s="62"/>
      <c r="BX17620" s="62"/>
      <c r="BY17620" s="62"/>
      <c r="BZ17620" s="62"/>
      <c r="CA17620" s="62"/>
      <c r="CB17620" s="62"/>
      <c r="CC17620" s="62"/>
      <c r="CD17620" s="62"/>
      <c r="CE17620" s="62"/>
      <c r="CF17620" s="62"/>
      <c r="CL17620" s="56" t="s">
        <v>23670</v>
      </c>
      <c r="CM17620" s="56" t="s">
        <v>214</v>
      </c>
      <c r="CN17620" s="56" t="s">
        <v>214</v>
      </c>
      <c r="CO17620" s="52"/>
      <c r="CP17620" s="52"/>
      <c r="CQ17620" s="52"/>
      <c r="CR17620" s="52"/>
      <c r="CS17620" s="52"/>
      <c r="CT17620" s="52"/>
      <c r="CU17620" s="33"/>
      <c r="CV17620" s="33"/>
    </row>
    <row r="17621" spans="74:100">
      <c r="BV17621" s="62"/>
      <c r="BW17621" s="62"/>
      <c r="BX17621" s="62"/>
      <c r="BY17621" s="62"/>
      <c r="BZ17621" s="62"/>
      <c r="CA17621" s="62"/>
      <c r="CB17621" s="62"/>
      <c r="CC17621" s="62"/>
      <c r="CD17621" s="62"/>
      <c r="CE17621" s="62"/>
      <c r="CF17621" s="62"/>
      <c r="CL17621" s="56" t="s">
        <v>29266</v>
      </c>
      <c r="CM17621" s="56" t="s">
        <v>213</v>
      </c>
      <c r="CN17621" s="56" t="s">
        <v>213</v>
      </c>
      <c r="CO17621" s="52"/>
      <c r="CP17621" s="52"/>
      <c r="CQ17621" s="52"/>
      <c r="CR17621" s="52"/>
      <c r="CS17621" s="52"/>
      <c r="CT17621" s="52"/>
      <c r="CU17621" s="33"/>
      <c r="CV17621" s="33"/>
    </row>
    <row r="17622" spans="74:100">
      <c r="BV17622" s="62"/>
      <c r="BW17622" s="62"/>
      <c r="BX17622" s="62"/>
      <c r="BY17622" s="62"/>
      <c r="BZ17622" s="62"/>
      <c r="CA17622" s="62"/>
      <c r="CB17622" s="62"/>
      <c r="CC17622" s="62"/>
      <c r="CD17622" s="62"/>
      <c r="CE17622" s="62"/>
      <c r="CF17622" s="62"/>
      <c r="CL17622" s="56" t="s">
        <v>3832</v>
      </c>
      <c r="CM17622" s="56" t="s">
        <v>213</v>
      </c>
      <c r="CN17622" s="56" t="s">
        <v>213</v>
      </c>
      <c r="CO17622" s="52"/>
      <c r="CP17622" s="52"/>
      <c r="CQ17622" s="52"/>
      <c r="CR17622" s="52"/>
      <c r="CS17622" s="52"/>
      <c r="CT17622" s="52"/>
      <c r="CU17622" s="33"/>
      <c r="CV17622" s="33"/>
    </row>
    <row r="17623" spans="74:100">
      <c r="BV17623" s="62"/>
      <c r="BW17623" s="62"/>
      <c r="BX17623" s="62"/>
      <c r="BY17623" s="62"/>
      <c r="BZ17623" s="62"/>
      <c r="CA17623" s="62"/>
      <c r="CB17623" s="62"/>
      <c r="CC17623" s="62"/>
      <c r="CD17623" s="62"/>
      <c r="CE17623" s="62"/>
      <c r="CF17623" s="62"/>
      <c r="CL17623" s="56" t="s">
        <v>23671</v>
      </c>
      <c r="CM17623" s="56" t="s">
        <v>213</v>
      </c>
      <c r="CN17623" s="56" t="s">
        <v>213</v>
      </c>
      <c r="CO17623" s="52"/>
      <c r="CP17623" s="52"/>
      <c r="CQ17623" s="52"/>
      <c r="CR17623" s="52"/>
      <c r="CS17623" s="52"/>
      <c r="CT17623" s="52"/>
      <c r="CU17623" s="33"/>
      <c r="CV17623" s="33"/>
    </row>
    <row r="17624" spans="74:100">
      <c r="BV17624" s="62"/>
      <c r="BW17624" s="62"/>
      <c r="BX17624" s="62"/>
      <c r="BY17624" s="62"/>
      <c r="BZ17624" s="62"/>
      <c r="CA17624" s="62"/>
      <c r="CB17624" s="62"/>
      <c r="CC17624" s="62"/>
      <c r="CD17624" s="62"/>
      <c r="CE17624" s="62"/>
      <c r="CF17624" s="62"/>
      <c r="CL17624" s="56" t="s">
        <v>8730</v>
      </c>
      <c r="CM17624" s="56" t="s">
        <v>213</v>
      </c>
      <c r="CN17624" s="56" t="s">
        <v>213</v>
      </c>
      <c r="CO17624" s="52"/>
      <c r="CP17624" s="52"/>
      <c r="CQ17624" s="52"/>
      <c r="CR17624" s="52"/>
      <c r="CS17624" s="52"/>
      <c r="CT17624" s="52"/>
      <c r="CU17624" s="33"/>
      <c r="CV17624" s="33"/>
    </row>
    <row r="17625" spans="74:100">
      <c r="BV17625" s="62"/>
      <c r="BW17625" s="62"/>
      <c r="BX17625" s="62"/>
      <c r="BY17625" s="62"/>
      <c r="BZ17625" s="62"/>
      <c r="CA17625" s="62"/>
      <c r="CB17625" s="62"/>
      <c r="CC17625" s="62"/>
      <c r="CD17625" s="62"/>
      <c r="CE17625" s="62"/>
      <c r="CF17625" s="62"/>
      <c r="CL17625" s="35" t="s">
        <v>8758</v>
      </c>
      <c r="CM17625" s="35" t="s">
        <v>217</v>
      </c>
      <c r="CN17625" s="35" t="s">
        <v>217</v>
      </c>
      <c r="CO17625" s="52"/>
      <c r="CP17625" s="52"/>
      <c r="CQ17625" s="52"/>
      <c r="CR17625" s="52"/>
      <c r="CS17625" s="52"/>
      <c r="CT17625" s="52"/>
      <c r="CU17625" s="33"/>
      <c r="CV17625" s="33"/>
    </row>
    <row r="17626" spans="74:100">
      <c r="BV17626" s="62"/>
      <c r="BW17626" s="62"/>
      <c r="BX17626" s="62"/>
      <c r="BY17626" s="62"/>
      <c r="BZ17626" s="62"/>
      <c r="CA17626" s="62"/>
      <c r="CB17626" s="62"/>
      <c r="CC17626" s="62"/>
      <c r="CD17626" s="62"/>
      <c r="CE17626" s="62"/>
      <c r="CF17626" s="62"/>
      <c r="CL17626" s="56" t="s">
        <v>23672</v>
      </c>
      <c r="CM17626" s="56" t="s">
        <v>215</v>
      </c>
      <c r="CN17626" s="56" t="s">
        <v>215</v>
      </c>
      <c r="CO17626" s="52"/>
      <c r="CP17626" s="52"/>
      <c r="CQ17626" s="52"/>
      <c r="CR17626" s="52"/>
      <c r="CS17626" s="52"/>
      <c r="CT17626" s="52"/>
      <c r="CU17626" s="33"/>
      <c r="CV17626" s="33"/>
    </row>
    <row r="17627" spans="74:100">
      <c r="BV17627" s="62"/>
      <c r="BW17627" s="62"/>
      <c r="BX17627" s="62"/>
      <c r="BY17627" s="62"/>
      <c r="BZ17627" s="62"/>
      <c r="CA17627" s="62"/>
      <c r="CB17627" s="62"/>
      <c r="CC17627" s="62"/>
      <c r="CD17627" s="62"/>
      <c r="CE17627" s="62"/>
      <c r="CF17627" s="62"/>
      <c r="CL17627" s="56" t="s">
        <v>23673</v>
      </c>
      <c r="CM17627" s="56" t="s">
        <v>215</v>
      </c>
      <c r="CN17627" s="56" t="s">
        <v>215</v>
      </c>
      <c r="CO17627" s="52"/>
      <c r="CP17627" s="52"/>
      <c r="CQ17627" s="52"/>
      <c r="CR17627" s="52"/>
      <c r="CS17627" s="52"/>
      <c r="CT17627" s="52"/>
      <c r="CU17627" s="33"/>
      <c r="CV17627" s="33"/>
    </row>
    <row r="17628" spans="74:100">
      <c r="BV17628" s="62"/>
      <c r="BW17628" s="62"/>
      <c r="BX17628" s="62"/>
      <c r="BY17628" s="62"/>
      <c r="BZ17628" s="62"/>
      <c r="CA17628" s="62"/>
      <c r="CB17628" s="62"/>
      <c r="CC17628" s="62"/>
      <c r="CD17628" s="62"/>
      <c r="CE17628" s="62"/>
      <c r="CF17628" s="62"/>
      <c r="CL17628" s="56" t="s">
        <v>23674</v>
      </c>
      <c r="CM17628" s="56" t="s">
        <v>215</v>
      </c>
      <c r="CN17628" s="56" t="s">
        <v>215</v>
      </c>
      <c r="CO17628" s="52"/>
      <c r="CP17628" s="52"/>
      <c r="CQ17628" s="52"/>
      <c r="CR17628" s="52"/>
      <c r="CS17628" s="52"/>
      <c r="CT17628" s="52"/>
      <c r="CU17628" s="33"/>
      <c r="CV17628" s="33"/>
    </row>
    <row r="17629" spans="74:100">
      <c r="BV17629" s="62"/>
      <c r="BW17629" s="62"/>
      <c r="BX17629" s="62"/>
      <c r="BY17629" s="62"/>
      <c r="BZ17629" s="62"/>
      <c r="CA17629" s="62"/>
      <c r="CB17629" s="62"/>
      <c r="CC17629" s="62"/>
      <c r="CD17629" s="62"/>
      <c r="CE17629" s="62"/>
      <c r="CF17629" s="62"/>
      <c r="CL17629" s="56" t="s">
        <v>23675</v>
      </c>
      <c r="CM17629" s="56" t="s">
        <v>215</v>
      </c>
      <c r="CN17629" s="56" t="s">
        <v>215</v>
      </c>
      <c r="CO17629" s="52"/>
      <c r="CP17629" s="52"/>
      <c r="CQ17629" s="52"/>
      <c r="CR17629" s="52"/>
      <c r="CS17629" s="52"/>
      <c r="CT17629" s="52"/>
      <c r="CU17629" s="33"/>
      <c r="CV17629" s="33"/>
    </row>
    <row r="17630" spans="74:100">
      <c r="BV17630" s="62"/>
      <c r="BW17630" s="62"/>
      <c r="BX17630" s="62"/>
      <c r="BY17630" s="62"/>
      <c r="BZ17630" s="62"/>
      <c r="CA17630" s="62"/>
      <c r="CB17630" s="62"/>
      <c r="CC17630" s="62"/>
      <c r="CD17630" s="62"/>
      <c r="CE17630" s="62"/>
      <c r="CF17630" s="62"/>
      <c r="CL17630" s="35" t="s">
        <v>23676</v>
      </c>
      <c r="CM17630" s="35" t="s">
        <v>217</v>
      </c>
      <c r="CN17630" s="35" t="s">
        <v>217</v>
      </c>
      <c r="CO17630" s="52"/>
      <c r="CP17630" s="52"/>
      <c r="CQ17630" s="52"/>
      <c r="CR17630" s="52"/>
      <c r="CS17630" s="52"/>
      <c r="CT17630" s="52"/>
      <c r="CU17630" s="33"/>
      <c r="CV17630" s="33"/>
    </row>
    <row r="17631" spans="74:100">
      <c r="BV17631" s="62"/>
      <c r="BW17631" s="62"/>
      <c r="BX17631" s="62"/>
      <c r="BY17631" s="62"/>
      <c r="BZ17631" s="62"/>
      <c r="CA17631" s="62"/>
      <c r="CB17631" s="62"/>
      <c r="CC17631" s="62"/>
      <c r="CD17631" s="62"/>
      <c r="CE17631" s="62"/>
      <c r="CF17631" s="62"/>
      <c r="CL17631" s="56" t="s">
        <v>23677</v>
      </c>
      <c r="CM17631" s="56" t="s">
        <v>213</v>
      </c>
      <c r="CN17631" s="56" t="s">
        <v>213</v>
      </c>
      <c r="CO17631" s="52"/>
      <c r="CP17631" s="52"/>
      <c r="CQ17631" s="52"/>
      <c r="CR17631" s="52"/>
      <c r="CS17631" s="52"/>
      <c r="CT17631" s="52"/>
      <c r="CU17631" s="33"/>
      <c r="CV17631" s="33"/>
    </row>
    <row r="17632" spans="74:100">
      <c r="BV17632" s="62"/>
      <c r="BW17632" s="62"/>
      <c r="BX17632" s="62"/>
      <c r="BY17632" s="62"/>
      <c r="BZ17632" s="62"/>
      <c r="CA17632" s="62"/>
      <c r="CB17632" s="62"/>
      <c r="CC17632" s="62"/>
      <c r="CD17632" s="62"/>
      <c r="CE17632" s="62"/>
      <c r="CF17632" s="62"/>
      <c r="CL17632" s="56" t="s">
        <v>23678</v>
      </c>
      <c r="CM17632" s="56" t="s">
        <v>213</v>
      </c>
      <c r="CN17632" s="56" t="s">
        <v>213</v>
      </c>
      <c r="CO17632" s="52"/>
      <c r="CP17632" s="52"/>
      <c r="CQ17632" s="52"/>
      <c r="CR17632" s="52"/>
      <c r="CS17632" s="52"/>
      <c r="CT17632" s="52"/>
      <c r="CU17632" s="33"/>
      <c r="CV17632" s="33"/>
    </row>
    <row r="17633" spans="74:100">
      <c r="BV17633" s="62"/>
      <c r="BW17633" s="62"/>
      <c r="BX17633" s="62"/>
      <c r="BY17633" s="62"/>
      <c r="BZ17633" s="62"/>
      <c r="CA17633" s="62"/>
      <c r="CB17633" s="62"/>
      <c r="CC17633" s="62"/>
      <c r="CD17633" s="62"/>
      <c r="CE17633" s="62"/>
      <c r="CF17633" s="62"/>
      <c r="CL17633" s="56" t="s">
        <v>8761</v>
      </c>
      <c r="CM17633" s="56" t="s">
        <v>215</v>
      </c>
      <c r="CN17633" s="56" t="s">
        <v>215</v>
      </c>
      <c r="CO17633" s="52"/>
      <c r="CP17633" s="52"/>
      <c r="CQ17633" s="52"/>
      <c r="CR17633" s="52"/>
      <c r="CS17633" s="52"/>
      <c r="CT17633" s="52"/>
      <c r="CU17633" s="33"/>
      <c r="CV17633" s="33"/>
    </row>
    <row r="17634" spans="74:100">
      <c r="BV17634" s="62"/>
      <c r="BW17634" s="62"/>
      <c r="BX17634" s="62"/>
      <c r="BY17634" s="62"/>
      <c r="BZ17634" s="62"/>
      <c r="CA17634" s="62"/>
      <c r="CB17634" s="62"/>
      <c r="CC17634" s="62"/>
      <c r="CD17634" s="62"/>
      <c r="CE17634" s="62"/>
      <c r="CF17634" s="62"/>
      <c r="CL17634" s="56" t="s">
        <v>8762</v>
      </c>
      <c r="CM17634" s="56" t="s">
        <v>215</v>
      </c>
      <c r="CN17634" s="56" t="s">
        <v>215</v>
      </c>
      <c r="CO17634" s="52"/>
      <c r="CP17634" s="52"/>
      <c r="CQ17634" s="52"/>
      <c r="CR17634" s="52"/>
      <c r="CS17634" s="52"/>
      <c r="CT17634" s="52"/>
      <c r="CU17634" s="33"/>
      <c r="CV17634" s="33"/>
    </row>
    <row r="17635" spans="74:100">
      <c r="BV17635" s="62"/>
      <c r="BW17635" s="62"/>
      <c r="BX17635" s="62"/>
      <c r="BY17635" s="62"/>
      <c r="BZ17635" s="62"/>
      <c r="CA17635" s="62"/>
      <c r="CB17635" s="62"/>
      <c r="CC17635" s="62"/>
      <c r="CD17635" s="62"/>
      <c r="CE17635" s="62"/>
      <c r="CF17635" s="62"/>
      <c r="CL17635" s="56" t="s">
        <v>25390</v>
      </c>
      <c r="CM17635" s="56" t="s">
        <v>215</v>
      </c>
      <c r="CN17635" s="56" t="s">
        <v>215</v>
      </c>
      <c r="CO17635" s="52"/>
      <c r="CP17635" s="52"/>
      <c r="CQ17635" s="52"/>
      <c r="CR17635" s="52"/>
      <c r="CS17635" s="52"/>
      <c r="CT17635" s="52"/>
      <c r="CU17635" s="33"/>
      <c r="CV17635" s="33"/>
    </row>
    <row r="17636" spans="74:100">
      <c r="BV17636" s="62"/>
      <c r="BW17636" s="62"/>
      <c r="BX17636" s="62"/>
      <c r="BY17636" s="62"/>
      <c r="BZ17636" s="62"/>
      <c r="CA17636" s="62"/>
      <c r="CB17636" s="62"/>
      <c r="CC17636" s="62"/>
      <c r="CD17636" s="62"/>
      <c r="CE17636" s="62"/>
      <c r="CF17636" s="62"/>
      <c r="CL17636" s="56" t="s">
        <v>25391</v>
      </c>
      <c r="CM17636" s="56" t="s">
        <v>215</v>
      </c>
      <c r="CN17636" s="56" t="s">
        <v>215</v>
      </c>
      <c r="CO17636" s="52"/>
      <c r="CP17636" s="52"/>
      <c r="CQ17636" s="52"/>
      <c r="CR17636" s="52"/>
      <c r="CS17636" s="52"/>
      <c r="CT17636" s="52"/>
      <c r="CU17636" s="33"/>
      <c r="CV17636" s="33"/>
    </row>
    <row r="17637" spans="74:100">
      <c r="BV17637" s="62"/>
      <c r="BW17637" s="62"/>
      <c r="BX17637" s="62"/>
      <c r="BY17637" s="62"/>
      <c r="BZ17637" s="62"/>
      <c r="CA17637" s="62"/>
      <c r="CB17637" s="62"/>
      <c r="CC17637" s="62"/>
      <c r="CD17637" s="62"/>
      <c r="CE17637" s="62"/>
      <c r="CF17637" s="62"/>
      <c r="CL17637" s="56" t="s">
        <v>8763</v>
      </c>
      <c r="CM17637" s="56" t="s">
        <v>215</v>
      </c>
      <c r="CN17637" s="56" t="s">
        <v>215</v>
      </c>
      <c r="CO17637" s="52"/>
      <c r="CP17637" s="52"/>
      <c r="CQ17637" s="52"/>
      <c r="CR17637" s="52"/>
      <c r="CS17637" s="52"/>
      <c r="CT17637" s="52"/>
      <c r="CU17637" s="33"/>
      <c r="CV17637" s="33"/>
    </row>
    <row r="17638" spans="74:100">
      <c r="BV17638" s="62"/>
      <c r="BW17638" s="62"/>
      <c r="BX17638" s="62"/>
      <c r="BY17638" s="62"/>
      <c r="BZ17638" s="62"/>
      <c r="CA17638" s="62"/>
      <c r="CB17638" s="62"/>
      <c r="CC17638" s="62"/>
      <c r="CD17638" s="62"/>
      <c r="CE17638" s="62"/>
      <c r="CF17638" s="62"/>
      <c r="CL17638" s="35" t="s">
        <v>16778</v>
      </c>
      <c r="CM17638" s="35" t="s">
        <v>217</v>
      </c>
      <c r="CN17638" s="35" t="s">
        <v>217</v>
      </c>
      <c r="CO17638" s="52"/>
      <c r="CP17638" s="52"/>
      <c r="CQ17638" s="52"/>
      <c r="CR17638" s="52"/>
      <c r="CS17638" s="52"/>
      <c r="CT17638" s="52"/>
      <c r="CU17638" s="33"/>
      <c r="CV17638" s="33"/>
    </row>
    <row r="17639" spans="74:100">
      <c r="BV17639" s="62"/>
      <c r="BW17639" s="62"/>
      <c r="BX17639" s="62"/>
      <c r="BY17639" s="62"/>
      <c r="BZ17639" s="62"/>
      <c r="CA17639" s="62"/>
      <c r="CB17639" s="62"/>
      <c r="CC17639" s="62"/>
      <c r="CD17639" s="62"/>
      <c r="CE17639" s="62"/>
      <c r="CF17639" s="62"/>
      <c r="CL17639" s="35" t="s">
        <v>13599</v>
      </c>
      <c r="CM17639" s="35" t="s">
        <v>217</v>
      </c>
      <c r="CN17639" s="35" t="s">
        <v>217</v>
      </c>
      <c r="CO17639" s="52"/>
      <c r="CP17639" s="52"/>
      <c r="CQ17639" s="52"/>
      <c r="CR17639" s="52"/>
      <c r="CS17639" s="52"/>
      <c r="CT17639" s="52"/>
      <c r="CU17639" s="33"/>
      <c r="CV17639" s="33"/>
    </row>
    <row r="17640" spans="74:100">
      <c r="BV17640" s="62"/>
      <c r="BW17640" s="62"/>
      <c r="BX17640" s="62"/>
      <c r="BY17640" s="62"/>
      <c r="BZ17640" s="62"/>
      <c r="CA17640" s="62"/>
      <c r="CB17640" s="62"/>
      <c r="CC17640" s="62"/>
      <c r="CD17640" s="62"/>
      <c r="CE17640" s="62"/>
      <c r="CF17640" s="62"/>
      <c r="CL17640" s="35" t="s">
        <v>8764</v>
      </c>
      <c r="CM17640" s="35" t="s">
        <v>217</v>
      </c>
      <c r="CN17640" s="35" t="s">
        <v>217</v>
      </c>
      <c r="CO17640" s="52"/>
      <c r="CP17640" s="52"/>
      <c r="CQ17640" s="52"/>
      <c r="CR17640" s="52"/>
      <c r="CS17640" s="52"/>
      <c r="CT17640" s="52"/>
      <c r="CU17640" s="33"/>
      <c r="CV17640" s="33"/>
    </row>
    <row r="17641" spans="74:100">
      <c r="BV17641" s="62"/>
      <c r="BW17641" s="62"/>
      <c r="BX17641" s="62"/>
      <c r="BY17641" s="62"/>
      <c r="BZ17641" s="62"/>
      <c r="CA17641" s="62"/>
      <c r="CB17641" s="62"/>
      <c r="CC17641" s="62"/>
      <c r="CD17641" s="62"/>
      <c r="CE17641" s="62"/>
      <c r="CF17641" s="62"/>
      <c r="CL17641" s="35" t="s">
        <v>3843</v>
      </c>
      <c r="CM17641" s="35" t="s">
        <v>217</v>
      </c>
      <c r="CN17641" s="35" t="s">
        <v>217</v>
      </c>
      <c r="CO17641" s="52"/>
      <c r="CP17641" s="52"/>
      <c r="CQ17641" s="52"/>
      <c r="CR17641" s="52"/>
      <c r="CS17641" s="52"/>
      <c r="CT17641" s="52"/>
      <c r="CU17641" s="33"/>
      <c r="CV17641" s="33"/>
    </row>
    <row r="17642" spans="74:100">
      <c r="BV17642" s="62"/>
      <c r="BW17642" s="62"/>
      <c r="BX17642" s="62"/>
      <c r="BY17642" s="62"/>
      <c r="BZ17642" s="62"/>
      <c r="CA17642" s="62"/>
      <c r="CB17642" s="62"/>
      <c r="CC17642" s="62"/>
      <c r="CD17642" s="62"/>
      <c r="CE17642" s="62"/>
      <c r="CF17642" s="62"/>
      <c r="CL17642" s="35" t="s">
        <v>29267</v>
      </c>
      <c r="CM17642" s="35" t="s">
        <v>217</v>
      </c>
      <c r="CN17642" s="35" t="s">
        <v>217</v>
      </c>
      <c r="CO17642" s="52"/>
      <c r="CP17642" s="52"/>
      <c r="CQ17642" s="52"/>
      <c r="CR17642" s="52"/>
      <c r="CS17642" s="52"/>
      <c r="CT17642" s="52"/>
      <c r="CU17642" s="33"/>
      <c r="CV17642" s="33"/>
    </row>
    <row r="17643" spans="74:100">
      <c r="BV17643" s="62"/>
      <c r="BW17643" s="62"/>
      <c r="BX17643" s="62"/>
      <c r="BY17643" s="62"/>
      <c r="BZ17643" s="62"/>
      <c r="CA17643" s="62"/>
      <c r="CB17643" s="62"/>
      <c r="CC17643" s="62"/>
      <c r="CD17643" s="62"/>
      <c r="CE17643" s="62"/>
      <c r="CF17643" s="62"/>
      <c r="CL17643" s="35" t="s">
        <v>29268</v>
      </c>
      <c r="CM17643" s="35" t="s">
        <v>217</v>
      </c>
      <c r="CN17643" s="35" t="s">
        <v>217</v>
      </c>
      <c r="CO17643" s="52"/>
      <c r="CP17643" s="52"/>
      <c r="CQ17643" s="52"/>
      <c r="CR17643" s="52"/>
      <c r="CS17643" s="52"/>
      <c r="CT17643" s="52"/>
      <c r="CU17643" s="33"/>
      <c r="CV17643" s="33"/>
    </row>
    <row r="17644" spans="74:100">
      <c r="BV17644" s="62"/>
      <c r="BW17644" s="62"/>
      <c r="BX17644" s="62"/>
      <c r="BY17644" s="62"/>
      <c r="BZ17644" s="62"/>
      <c r="CA17644" s="62"/>
      <c r="CB17644" s="62"/>
      <c r="CC17644" s="62"/>
      <c r="CD17644" s="62"/>
      <c r="CE17644" s="62"/>
      <c r="CF17644" s="62"/>
      <c r="CL17644" s="35" t="s">
        <v>29269</v>
      </c>
      <c r="CM17644" s="35" t="s">
        <v>217</v>
      </c>
      <c r="CN17644" s="35" t="s">
        <v>217</v>
      </c>
      <c r="CO17644" s="52"/>
      <c r="CP17644" s="52"/>
      <c r="CQ17644" s="52"/>
      <c r="CR17644" s="52"/>
      <c r="CS17644" s="52"/>
      <c r="CT17644" s="52"/>
      <c r="CU17644" s="33"/>
      <c r="CV17644" s="33"/>
    </row>
    <row r="17645" spans="74:100">
      <c r="BV17645" s="62"/>
      <c r="BW17645" s="62"/>
      <c r="BX17645" s="62"/>
      <c r="BY17645" s="62"/>
      <c r="BZ17645" s="62"/>
      <c r="CA17645" s="62"/>
      <c r="CB17645" s="62"/>
      <c r="CC17645" s="62"/>
      <c r="CD17645" s="62"/>
      <c r="CE17645" s="62"/>
      <c r="CF17645" s="62"/>
      <c r="CL17645" s="56" t="s">
        <v>8769</v>
      </c>
      <c r="CM17645" s="56" t="s">
        <v>215</v>
      </c>
      <c r="CN17645" s="56" t="s">
        <v>215</v>
      </c>
      <c r="CO17645" s="52"/>
      <c r="CP17645" s="52"/>
      <c r="CQ17645" s="52"/>
      <c r="CR17645" s="52"/>
      <c r="CS17645" s="52"/>
      <c r="CT17645" s="52"/>
      <c r="CU17645" s="33"/>
      <c r="CV17645" s="33"/>
    </row>
    <row r="17646" spans="74:100">
      <c r="BV17646" s="62"/>
      <c r="BW17646" s="62"/>
      <c r="BX17646" s="62"/>
      <c r="BY17646" s="62"/>
      <c r="BZ17646" s="62"/>
      <c r="CA17646" s="62"/>
      <c r="CB17646" s="62"/>
      <c r="CC17646" s="62"/>
      <c r="CD17646" s="62"/>
      <c r="CE17646" s="62"/>
      <c r="CF17646" s="62"/>
      <c r="CL17646" s="56" t="s">
        <v>1191</v>
      </c>
      <c r="CM17646" s="56" t="s">
        <v>216</v>
      </c>
      <c r="CN17646" s="56" t="s">
        <v>216</v>
      </c>
      <c r="CO17646" s="52"/>
      <c r="CP17646" s="52"/>
      <c r="CQ17646" s="52"/>
      <c r="CR17646" s="52"/>
      <c r="CS17646" s="52"/>
      <c r="CT17646" s="52"/>
      <c r="CU17646" s="33"/>
      <c r="CV17646" s="33"/>
    </row>
    <row r="17647" spans="74:100">
      <c r="BV17647" s="62"/>
      <c r="BW17647" s="62"/>
      <c r="BX17647" s="62"/>
      <c r="BY17647" s="62"/>
      <c r="BZ17647" s="62"/>
      <c r="CA17647" s="62"/>
      <c r="CB17647" s="62"/>
      <c r="CC17647" s="62"/>
      <c r="CD17647" s="62"/>
      <c r="CE17647" s="62"/>
      <c r="CF17647" s="62"/>
      <c r="CL17647" s="35" t="s">
        <v>8771</v>
      </c>
      <c r="CM17647" s="35" t="s">
        <v>217</v>
      </c>
      <c r="CN17647" s="35" t="s">
        <v>217</v>
      </c>
      <c r="CO17647" s="52"/>
      <c r="CP17647" s="52"/>
      <c r="CQ17647" s="52"/>
      <c r="CR17647" s="52"/>
      <c r="CS17647" s="52"/>
      <c r="CT17647" s="52"/>
      <c r="CU17647" s="33"/>
      <c r="CV17647" s="33"/>
    </row>
    <row r="17648" spans="74:100">
      <c r="BV17648" s="62"/>
      <c r="BW17648" s="62"/>
      <c r="BX17648" s="62"/>
      <c r="BY17648" s="62"/>
      <c r="BZ17648" s="62"/>
      <c r="CA17648" s="62"/>
      <c r="CB17648" s="62"/>
      <c r="CC17648" s="62"/>
      <c r="CD17648" s="62"/>
      <c r="CE17648" s="62"/>
      <c r="CF17648" s="62"/>
      <c r="CL17648" s="56" t="s">
        <v>8772</v>
      </c>
      <c r="CM17648" s="56" t="s">
        <v>216</v>
      </c>
      <c r="CN17648" s="56" t="s">
        <v>216</v>
      </c>
      <c r="CO17648" s="52"/>
      <c r="CP17648" s="52"/>
      <c r="CQ17648" s="52"/>
      <c r="CR17648" s="52"/>
      <c r="CS17648" s="52"/>
      <c r="CT17648" s="52"/>
      <c r="CU17648" s="33"/>
      <c r="CV17648" s="33"/>
    </row>
    <row r="17649" spans="74:100">
      <c r="BV17649" s="62"/>
      <c r="BW17649" s="62"/>
      <c r="BX17649" s="62"/>
      <c r="BY17649" s="62"/>
      <c r="BZ17649" s="62"/>
      <c r="CA17649" s="62"/>
      <c r="CB17649" s="62"/>
      <c r="CC17649" s="62"/>
      <c r="CD17649" s="62"/>
      <c r="CE17649" s="62"/>
      <c r="CF17649" s="62"/>
      <c r="CL17649" s="56" t="s">
        <v>8773</v>
      </c>
      <c r="CM17649" s="56" t="s">
        <v>216</v>
      </c>
      <c r="CN17649" s="56" t="s">
        <v>216</v>
      </c>
      <c r="CO17649" s="52"/>
      <c r="CP17649" s="52"/>
      <c r="CQ17649" s="52"/>
      <c r="CR17649" s="52"/>
      <c r="CS17649" s="52"/>
      <c r="CT17649" s="52"/>
      <c r="CU17649" s="33"/>
      <c r="CV17649" s="33"/>
    </row>
    <row r="17650" spans="74:100">
      <c r="BV17650" s="62"/>
      <c r="BW17650" s="62"/>
      <c r="BX17650" s="62"/>
      <c r="BY17650" s="62"/>
      <c r="BZ17650" s="62"/>
      <c r="CA17650" s="62"/>
      <c r="CB17650" s="62"/>
      <c r="CC17650" s="62"/>
      <c r="CD17650" s="62"/>
      <c r="CE17650" s="62"/>
      <c r="CF17650" s="62"/>
      <c r="CL17650" s="56" t="s">
        <v>8785</v>
      </c>
      <c r="CM17650" s="56" t="s">
        <v>216</v>
      </c>
      <c r="CN17650" s="56" t="s">
        <v>216</v>
      </c>
      <c r="CO17650" s="52"/>
      <c r="CP17650" s="52"/>
      <c r="CQ17650" s="52"/>
      <c r="CR17650" s="52"/>
      <c r="CS17650" s="52"/>
      <c r="CT17650" s="52"/>
      <c r="CU17650" s="33"/>
      <c r="CV17650" s="33"/>
    </row>
    <row r="17651" spans="74:100">
      <c r="BV17651" s="62"/>
      <c r="BW17651" s="62"/>
      <c r="BX17651" s="62"/>
      <c r="BY17651" s="62"/>
      <c r="BZ17651" s="62"/>
      <c r="CA17651" s="62"/>
      <c r="CB17651" s="62"/>
      <c r="CC17651" s="62"/>
      <c r="CD17651" s="62"/>
      <c r="CE17651" s="62"/>
      <c r="CF17651" s="62"/>
      <c r="CL17651" s="35" t="s">
        <v>29270</v>
      </c>
      <c r="CM17651" s="35" t="s">
        <v>217</v>
      </c>
      <c r="CN17651" s="35" t="s">
        <v>217</v>
      </c>
      <c r="CO17651" s="52"/>
      <c r="CP17651" s="52"/>
      <c r="CQ17651" s="52"/>
      <c r="CR17651" s="52"/>
      <c r="CS17651" s="52"/>
      <c r="CT17651" s="52"/>
      <c r="CU17651" s="33"/>
      <c r="CV17651" s="33"/>
    </row>
    <row r="17652" spans="74:100">
      <c r="BV17652" s="62"/>
      <c r="BW17652" s="62"/>
      <c r="BX17652" s="62"/>
      <c r="BY17652" s="62"/>
      <c r="BZ17652" s="62"/>
      <c r="CA17652" s="62"/>
      <c r="CB17652" s="62"/>
      <c r="CC17652" s="62"/>
      <c r="CD17652" s="62"/>
      <c r="CE17652" s="62"/>
      <c r="CF17652" s="62"/>
      <c r="CL17652" s="56" t="s">
        <v>8774</v>
      </c>
      <c r="CM17652" s="56" t="s">
        <v>216</v>
      </c>
      <c r="CN17652" s="56" t="s">
        <v>216</v>
      </c>
      <c r="CO17652" s="52"/>
      <c r="CP17652" s="52"/>
      <c r="CQ17652" s="52"/>
      <c r="CR17652" s="52"/>
      <c r="CS17652" s="52"/>
      <c r="CT17652" s="52"/>
      <c r="CU17652" s="33"/>
      <c r="CV17652" s="33"/>
    </row>
    <row r="17653" spans="74:100">
      <c r="BV17653" s="62"/>
      <c r="BW17653" s="62"/>
      <c r="BX17653" s="62"/>
      <c r="BY17653" s="62"/>
      <c r="BZ17653" s="62"/>
      <c r="CA17653" s="62"/>
      <c r="CB17653" s="62"/>
      <c r="CC17653" s="62"/>
      <c r="CD17653" s="62"/>
      <c r="CE17653" s="62"/>
      <c r="CF17653" s="62"/>
      <c r="CL17653" s="56" t="s">
        <v>8775</v>
      </c>
      <c r="CM17653" s="56" t="s">
        <v>216</v>
      </c>
      <c r="CN17653" s="56" t="s">
        <v>216</v>
      </c>
      <c r="CO17653" s="52"/>
      <c r="CP17653" s="52"/>
      <c r="CQ17653" s="52"/>
      <c r="CR17653" s="52"/>
      <c r="CS17653" s="52"/>
      <c r="CT17653" s="52"/>
      <c r="CU17653" s="33"/>
      <c r="CV17653" s="33"/>
    </row>
    <row r="17654" spans="74:100">
      <c r="BV17654" s="62"/>
      <c r="BW17654" s="62"/>
      <c r="BX17654" s="62"/>
      <c r="BY17654" s="62"/>
      <c r="BZ17654" s="62"/>
      <c r="CA17654" s="62"/>
      <c r="CB17654" s="62"/>
      <c r="CC17654" s="62"/>
      <c r="CD17654" s="62"/>
      <c r="CE17654" s="62"/>
      <c r="CF17654" s="62"/>
      <c r="CL17654" s="56" t="s">
        <v>8776</v>
      </c>
      <c r="CM17654" s="56" t="s">
        <v>216</v>
      </c>
      <c r="CN17654" s="56" t="s">
        <v>216</v>
      </c>
      <c r="CO17654" s="52"/>
      <c r="CP17654" s="52"/>
      <c r="CQ17654" s="52"/>
      <c r="CR17654" s="52"/>
      <c r="CS17654" s="52"/>
      <c r="CT17654" s="52"/>
      <c r="CU17654" s="33"/>
      <c r="CV17654" s="33"/>
    </row>
    <row r="17655" spans="74:100">
      <c r="BV17655" s="62"/>
      <c r="BW17655" s="62"/>
      <c r="BX17655" s="62"/>
      <c r="BY17655" s="62"/>
      <c r="BZ17655" s="62"/>
      <c r="CA17655" s="62"/>
      <c r="CB17655" s="62"/>
      <c r="CC17655" s="62"/>
      <c r="CD17655" s="62"/>
      <c r="CE17655" s="62"/>
      <c r="CF17655" s="62"/>
      <c r="CL17655" s="56" t="s">
        <v>8781</v>
      </c>
      <c r="CM17655" s="56" t="s">
        <v>214</v>
      </c>
      <c r="CN17655" s="56" t="s">
        <v>214</v>
      </c>
      <c r="CO17655" s="52"/>
      <c r="CP17655" s="52"/>
      <c r="CQ17655" s="52"/>
      <c r="CR17655" s="52"/>
      <c r="CS17655" s="52"/>
      <c r="CT17655" s="52"/>
      <c r="CU17655" s="33"/>
      <c r="CV17655" s="33"/>
    </row>
    <row r="17656" spans="74:100">
      <c r="BV17656" s="62"/>
      <c r="BW17656" s="62"/>
      <c r="BX17656" s="62"/>
      <c r="BY17656" s="62"/>
      <c r="BZ17656" s="62"/>
      <c r="CA17656" s="62"/>
      <c r="CB17656" s="62"/>
      <c r="CC17656" s="62"/>
      <c r="CD17656" s="62"/>
      <c r="CE17656" s="62"/>
      <c r="CF17656" s="62"/>
      <c r="CL17656" s="56" t="s">
        <v>8777</v>
      </c>
      <c r="CM17656" s="56" t="s">
        <v>216</v>
      </c>
      <c r="CN17656" s="56" t="s">
        <v>216</v>
      </c>
      <c r="CO17656" s="52"/>
      <c r="CP17656" s="52"/>
      <c r="CQ17656" s="52"/>
      <c r="CR17656" s="52"/>
      <c r="CS17656" s="52"/>
      <c r="CT17656" s="52"/>
      <c r="CU17656" s="33"/>
      <c r="CV17656" s="33"/>
    </row>
    <row r="17657" spans="74:100">
      <c r="BV17657" s="62"/>
      <c r="BW17657" s="62"/>
      <c r="BX17657" s="62"/>
      <c r="BY17657" s="62"/>
      <c r="BZ17657" s="62"/>
      <c r="CA17657" s="62"/>
      <c r="CB17657" s="62"/>
      <c r="CC17657" s="62"/>
      <c r="CD17657" s="62"/>
      <c r="CE17657" s="62"/>
      <c r="CF17657" s="62"/>
      <c r="CL17657" s="56" t="s">
        <v>8777</v>
      </c>
      <c r="CM17657" s="56" t="s">
        <v>216</v>
      </c>
      <c r="CN17657" s="56" t="s">
        <v>216</v>
      </c>
      <c r="CO17657" s="52"/>
      <c r="CP17657" s="52"/>
      <c r="CQ17657" s="52"/>
      <c r="CR17657" s="52"/>
      <c r="CS17657" s="52"/>
      <c r="CT17657" s="52"/>
      <c r="CU17657" s="33"/>
      <c r="CV17657" s="33"/>
    </row>
    <row r="17658" spans="74:100">
      <c r="BV17658" s="62"/>
      <c r="BW17658" s="62"/>
      <c r="BX17658" s="62"/>
      <c r="BY17658" s="62"/>
      <c r="BZ17658" s="62"/>
      <c r="CA17658" s="62"/>
      <c r="CB17658" s="62"/>
      <c r="CC17658" s="62"/>
      <c r="CD17658" s="62"/>
      <c r="CE17658" s="62"/>
      <c r="CF17658" s="62"/>
      <c r="CL17658" s="56" t="s">
        <v>8786</v>
      </c>
      <c r="CM17658" s="56" t="s">
        <v>216</v>
      </c>
      <c r="CN17658" s="56" t="s">
        <v>216</v>
      </c>
      <c r="CO17658" s="52"/>
      <c r="CP17658" s="52"/>
      <c r="CQ17658" s="52"/>
      <c r="CR17658" s="52"/>
      <c r="CS17658" s="52"/>
      <c r="CT17658" s="52"/>
      <c r="CU17658" s="33"/>
      <c r="CV17658" s="33"/>
    </row>
    <row r="17659" spans="74:100">
      <c r="BV17659" s="62"/>
      <c r="BW17659" s="62"/>
      <c r="BX17659" s="62"/>
      <c r="BY17659" s="62"/>
      <c r="BZ17659" s="62"/>
      <c r="CA17659" s="62"/>
      <c r="CB17659" s="62"/>
      <c r="CC17659" s="62"/>
      <c r="CD17659" s="62"/>
      <c r="CE17659" s="62"/>
      <c r="CF17659" s="62"/>
      <c r="CL17659" s="56" t="s">
        <v>8787</v>
      </c>
      <c r="CM17659" s="56" t="s">
        <v>216</v>
      </c>
      <c r="CN17659" s="56" t="s">
        <v>216</v>
      </c>
      <c r="CO17659" s="52"/>
      <c r="CP17659" s="52"/>
      <c r="CQ17659" s="52"/>
      <c r="CR17659" s="52"/>
      <c r="CS17659" s="52"/>
      <c r="CT17659" s="52"/>
      <c r="CU17659" s="33"/>
      <c r="CV17659" s="33"/>
    </row>
    <row r="17660" spans="74:100">
      <c r="BV17660" s="62"/>
      <c r="BW17660" s="62"/>
      <c r="BX17660" s="62"/>
      <c r="BY17660" s="62"/>
      <c r="BZ17660" s="62"/>
      <c r="CA17660" s="62"/>
      <c r="CB17660" s="62"/>
      <c r="CC17660" s="62"/>
      <c r="CD17660" s="62"/>
      <c r="CE17660" s="62"/>
      <c r="CF17660" s="62"/>
      <c r="CL17660" s="56" t="s">
        <v>8788</v>
      </c>
      <c r="CM17660" s="56" t="s">
        <v>216</v>
      </c>
      <c r="CN17660" s="56" t="s">
        <v>216</v>
      </c>
      <c r="CO17660" s="52"/>
      <c r="CP17660" s="52"/>
      <c r="CQ17660" s="52"/>
      <c r="CR17660" s="52"/>
      <c r="CS17660" s="52"/>
      <c r="CT17660" s="52"/>
      <c r="CU17660" s="33"/>
      <c r="CV17660" s="33"/>
    </row>
    <row r="17661" spans="74:100">
      <c r="BV17661" s="62"/>
      <c r="BW17661" s="62"/>
      <c r="BX17661" s="62"/>
      <c r="BY17661" s="62"/>
      <c r="BZ17661" s="62"/>
      <c r="CA17661" s="62"/>
      <c r="CB17661" s="62"/>
      <c r="CC17661" s="62"/>
      <c r="CD17661" s="62"/>
      <c r="CE17661" s="62"/>
      <c r="CF17661" s="62"/>
      <c r="CL17661" s="56" t="s">
        <v>8789</v>
      </c>
      <c r="CM17661" s="56" t="s">
        <v>216</v>
      </c>
      <c r="CN17661" s="56" t="s">
        <v>216</v>
      </c>
      <c r="CO17661" s="52"/>
      <c r="CP17661" s="52"/>
      <c r="CQ17661" s="52"/>
      <c r="CR17661" s="52"/>
      <c r="CS17661" s="52"/>
      <c r="CT17661" s="52"/>
      <c r="CU17661" s="33"/>
      <c r="CV17661" s="33"/>
    </row>
    <row r="17662" spans="74:100">
      <c r="BV17662" s="62"/>
      <c r="BW17662" s="62"/>
      <c r="BX17662" s="62"/>
      <c r="BY17662" s="62"/>
      <c r="BZ17662" s="62"/>
      <c r="CA17662" s="62"/>
      <c r="CB17662" s="62"/>
      <c r="CC17662" s="62"/>
      <c r="CD17662" s="62"/>
      <c r="CE17662" s="62"/>
      <c r="CF17662" s="62"/>
      <c r="CL17662" s="56" t="s">
        <v>8789</v>
      </c>
      <c r="CM17662" s="56" t="s">
        <v>216</v>
      </c>
      <c r="CN17662" s="56" t="s">
        <v>216</v>
      </c>
      <c r="CO17662" s="52"/>
      <c r="CP17662" s="52"/>
      <c r="CQ17662" s="52"/>
      <c r="CR17662" s="52"/>
      <c r="CS17662" s="52"/>
      <c r="CT17662" s="52"/>
      <c r="CU17662" s="33"/>
      <c r="CV17662" s="33"/>
    </row>
    <row r="17663" spans="74:100">
      <c r="BV17663" s="62"/>
      <c r="BW17663" s="62"/>
      <c r="BX17663" s="62"/>
      <c r="BY17663" s="62"/>
      <c r="BZ17663" s="62"/>
      <c r="CA17663" s="62"/>
      <c r="CB17663" s="62"/>
      <c r="CC17663" s="62"/>
      <c r="CD17663" s="62"/>
      <c r="CE17663" s="62"/>
      <c r="CF17663" s="62"/>
      <c r="CL17663" s="56" t="s">
        <v>8791</v>
      </c>
      <c r="CM17663" s="56" t="s">
        <v>216</v>
      </c>
      <c r="CN17663" s="56" t="s">
        <v>216</v>
      </c>
      <c r="CO17663" s="52"/>
      <c r="CP17663" s="52"/>
      <c r="CQ17663" s="52"/>
      <c r="CR17663" s="52"/>
      <c r="CS17663" s="52"/>
      <c r="CT17663" s="52"/>
      <c r="CU17663" s="33"/>
      <c r="CV17663" s="33"/>
    </row>
    <row r="17664" spans="74:100">
      <c r="BV17664" s="62"/>
      <c r="BW17664" s="62"/>
      <c r="BX17664" s="62"/>
      <c r="BY17664" s="62"/>
      <c r="BZ17664" s="62"/>
      <c r="CA17664" s="62"/>
      <c r="CB17664" s="62"/>
      <c r="CC17664" s="62"/>
      <c r="CD17664" s="62"/>
      <c r="CE17664" s="62"/>
      <c r="CF17664" s="62"/>
      <c r="CL17664" s="56" t="s">
        <v>8792</v>
      </c>
      <c r="CM17664" s="56" t="s">
        <v>216</v>
      </c>
      <c r="CN17664" s="56" t="s">
        <v>216</v>
      </c>
      <c r="CO17664" s="52"/>
      <c r="CP17664" s="52"/>
      <c r="CQ17664" s="52"/>
      <c r="CR17664" s="52"/>
      <c r="CS17664" s="52"/>
      <c r="CT17664" s="52"/>
      <c r="CU17664" s="33"/>
      <c r="CV17664" s="33"/>
    </row>
    <row r="17665" spans="74:100">
      <c r="BV17665" s="62"/>
      <c r="BW17665" s="62"/>
      <c r="BX17665" s="62"/>
      <c r="BY17665" s="62"/>
      <c r="BZ17665" s="62"/>
      <c r="CA17665" s="62"/>
      <c r="CB17665" s="62"/>
      <c r="CC17665" s="62"/>
      <c r="CD17665" s="62"/>
      <c r="CE17665" s="62"/>
      <c r="CF17665" s="62"/>
      <c r="CL17665" s="56" t="s">
        <v>8793</v>
      </c>
      <c r="CM17665" s="56" t="s">
        <v>216</v>
      </c>
      <c r="CN17665" s="56" t="s">
        <v>216</v>
      </c>
      <c r="CO17665" s="52"/>
      <c r="CP17665" s="52"/>
      <c r="CQ17665" s="52"/>
      <c r="CR17665" s="52"/>
      <c r="CS17665" s="52"/>
      <c r="CT17665" s="52"/>
      <c r="CU17665" s="33"/>
      <c r="CV17665" s="33"/>
    </row>
    <row r="17666" spans="74:100">
      <c r="BV17666" s="62"/>
      <c r="BW17666" s="62"/>
      <c r="BX17666" s="62"/>
      <c r="BY17666" s="62"/>
      <c r="BZ17666" s="62"/>
      <c r="CA17666" s="62"/>
      <c r="CB17666" s="62"/>
      <c r="CC17666" s="62"/>
      <c r="CD17666" s="62"/>
      <c r="CE17666" s="62"/>
      <c r="CF17666" s="62"/>
      <c r="CL17666" s="56" t="s">
        <v>8782</v>
      </c>
      <c r="CM17666" s="56" t="s">
        <v>214</v>
      </c>
      <c r="CN17666" s="56" t="s">
        <v>214</v>
      </c>
      <c r="CO17666" s="52"/>
      <c r="CP17666" s="52"/>
      <c r="CQ17666" s="52"/>
      <c r="CR17666" s="52"/>
      <c r="CS17666" s="52"/>
      <c r="CT17666" s="52"/>
      <c r="CU17666" s="33"/>
      <c r="CV17666" s="33"/>
    </row>
    <row r="17667" spans="74:100">
      <c r="BV17667" s="62"/>
      <c r="BW17667" s="62"/>
      <c r="BX17667" s="62"/>
      <c r="BY17667" s="62"/>
      <c r="BZ17667" s="62"/>
      <c r="CA17667" s="62"/>
      <c r="CB17667" s="62"/>
      <c r="CC17667" s="62"/>
      <c r="CD17667" s="62"/>
      <c r="CE17667" s="62"/>
      <c r="CF17667" s="62"/>
      <c r="CL17667" s="35" t="s">
        <v>29271</v>
      </c>
      <c r="CM17667" s="35" t="s">
        <v>217</v>
      </c>
      <c r="CN17667" s="35" t="s">
        <v>217</v>
      </c>
      <c r="CO17667" s="52"/>
      <c r="CP17667" s="52"/>
      <c r="CQ17667" s="52"/>
      <c r="CR17667" s="52"/>
      <c r="CS17667" s="52"/>
      <c r="CT17667" s="52"/>
      <c r="CU17667" s="33"/>
      <c r="CV17667" s="33"/>
    </row>
    <row r="17668" spans="74:100">
      <c r="BV17668" s="62"/>
      <c r="BW17668" s="62"/>
      <c r="BX17668" s="62"/>
      <c r="BY17668" s="62"/>
      <c r="BZ17668" s="62"/>
      <c r="CA17668" s="62"/>
      <c r="CB17668" s="62"/>
      <c r="CC17668" s="62"/>
      <c r="CD17668" s="62"/>
      <c r="CE17668" s="62"/>
      <c r="CF17668" s="62"/>
      <c r="CL17668" s="35" t="s">
        <v>29272</v>
      </c>
      <c r="CM17668" s="35" t="s">
        <v>217</v>
      </c>
      <c r="CN17668" s="35" t="s">
        <v>217</v>
      </c>
      <c r="CO17668" s="52"/>
      <c r="CP17668" s="52"/>
      <c r="CQ17668" s="52"/>
      <c r="CR17668" s="52"/>
      <c r="CS17668" s="52"/>
      <c r="CT17668" s="52"/>
      <c r="CU17668" s="33"/>
      <c r="CV17668" s="33"/>
    </row>
    <row r="17669" spans="74:100">
      <c r="BV17669" s="62"/>
      <c r="BW17669" s="62"/>
      <c r="BX17669" s="62"/>
      <c r="BY17669" s="62"/>
      <c r="BZ17669" s="62"/>
      <c r="CA17669" s="62"/>
      <c r="CB17669" s="62"/>
      <c r="CC17669" s="62"/>
      <c r="CD17669" s="62"/>
      <c r="CE17669" s="62"/>
      <c r="CF17669" s="62"/>
      <c r="CL17669" s="35" t="s">
        <v>8766</v>
      </c>
      <c r="CM17669" s="35" t="s">
        <v>217</v>
      </c>
      <c r="CN17669" s="35" t="s">
        <v>217</v>
      </c>
      <c r="CO17669" s="52"/>
      <c r="CP17669" s="52"/>
      <c r="CQ17669" s="52"/>
      <c r="CR17669" s="52"/>
      <c r="CS17669" s="52"/>
      <c r="CT17669" s="52"/>
      <c r="CU17669" s="33"/>
      <c r="CV17669" s="33"/>
    </row>
    <row r="17670" spans="74:100">
      <c r="BV17670" s="62"/>
      <c r="BW17670" s="62"/>
      <c r="BX17670" s="62"/>
      <c r="BY17670" s="62"/>
      <c r="BZ17670" s="62"/>
      <c r="CA17670" s="62"/>
      <c r="CB17670" s="62"/>
      <c r="CC17670" s="62"/>
      <c r="CD17670" s="62"/>
      <c r="CE17670" s="62"/>
      <c r="CF17670" s="62"/>
      <c r="CL17670" s="35" t="s">
        <v>29273</v>
      </c>
      <c r="CM17670" s="35" t="s">
        <v>217</v>
      </c>
      <c r="CN17670" s="35" t="s">
        <v>217</v>
      </c>
      <c r="CO17670" s="52"/>
      <c r="CP17670" s="52"/>
      <c r="CQ17670" s="52"/>
      <c r="CR17670" s="52"/>
      <c r="CS17670" s="52"/>
      <c r="CT17670" s="52"/>
      <c r="CU17670" s="33"/>
      <c r="CV17670" s="33"/>
    </row>
    <row r="17671" spans="74:100">
      <c r="BV17671" s="62"/>
      <c r="BW17671" s="62"/>
      <c r="BX17671" s="62"/>
      <c r="BY17671" s="62"/>
      <c r="BZ17671" s="62"/>
      <c r="CA17671" s="62"/>
      <c r="CB17671" s="62"/>
      <c r="CC17671" s="62"/>
      <c r="CD17671" s="62"/>
      <c r="CE17671" s="62"/>
      <c r="CF17671" s="62"/>
      <c r="CL17671" s="35" t="s">
        <v>23679</v>
      </c>
      <c r="CM17671" s="35" t="s">
        <v>217</v>
      </c>
      <c r="CN17671" s="35" t="s">
        <v>217</v>
      </c>
      <c r="CO17671" s="52"/>
      <c r="CP17671" s="52"/>
      <c r="CQ17671" s="52"/>
      <c r="CR17671" s="52"/>
      <c r="CS17671" s="52"/>
      <c r="CT17671" s="52"/>
      <c r="CU17671" s="33"/>
      <c r="CV17671" s="33"/>
    </row>
    <row r="17672" spans="74:100">
      <c r="BV17672" s="62"/>
      <c r="BW17672" s="62"/>
      <c r="BX17672" s="62"/>
      <c r="BY17672" s="62"/>
      <c r="BZ17672" s="62"/>
      <c r="CA17672" s="62"/>
      <c r="CB17672" s="62"/>
      <c r="CC17672" s="62"/>
      <c r="CD17672" s="62"/>
      <c r="CE17672" s="62"/>
      <c r="CF17672" s="62"/>
      <c r="CL17672" s="35" t="s">
        <v>23680</v>
      </c>
      <c r="CM17672" s="35" t="s">
        <v>217</v>
      </c>
      <c r="CN17672" s="35" t="s">
        <v>217</v>
      </c>
      <c r="CO17672" s="52"/>
      <c r="CP17672" s="52"/>
      <c r="CQ17672" s="52"/>
      <c r="CR17672" s="52"/>
      <c r="CS17672" s="52"/>
      <c r="CT17672" s="52"/>
      <c r="CU17672" s="33"/>
      <c r="CV17672" s="33"/>
    </row>
    <row r="17673" spans="74:100">
      <c r="BV17673" s="62"/>
      <c r="BW17673" s="62"/>
      <c r="BX17673" s="62"/>
      <c r="BY17673" s="62"/>
      <c r="BZ17673" s="62"/>
      <c r="CA17673" s="62"/>
      <c r="CB17673" s="62"/>
      <c r="CC17673" s="62"/>
      <c r="CD17673" s="62"/>
      <c r="CE17673" s="62"/>
      <c r="CF17673" s="62"/>
      <c r="CL17673" s="56" t="s">
        <v>8953</v>
      </c>
      <c r="CM17673" s="56" t="s">
        <v>213</v>
      </c>
      <c r="CN17673" s="56" t="s">
        <v>213</v>
      </c>
      <c r="CO17673" s="52"/>
      <c r="CP17673" s="52"/>
      <c r="CQ17673" s="52"/>
      <c r="CR17673" s="52"/>
      <c r="CS17673" s="52"/>
      <c r="CT17673" s="52"/>
      <c r="CU17673" s="33"/>
      <c r="CV17673" s="33"/>
    </row>
    <row r="17674" spans="74:100">
      <c r="BV17674" s="62"/>
      <c r="BW17674" s="62"/>
      <c r="BX17674" s="62"/>
      <c r="BY17674" s="62"/>
      <c r="BZ17674" s="62"/>
      <c r="CA17674" s="62"/>
      <c r="CB17674" s="62"/>
      <c r="CC17674" s="62"/>
      <c r="CD17674" s="62"/>
      <c r="CE17674" s="62"/>
      <c r="CF17674" s="62"/>
      <c r="CL17674" s="56" t="s">
        <v>8954</v>
      </c>
      <c r="CM17674" s="56" t="s">
        <v>213</v>
      </c>
      <c r="CN17674" s="56" t="s">
        <v>213</v>
      </c>
      <c r="CO17674" s="52"/>
      <c r="CP17674" s="52"/>
      <c r="CQ17674" s="52"/>
      <c r="CR17674" s="52"/>
      <c r="CS17674" s="52"/>
      <c r="CT17674" s="52"/>
      <c r="CU17674" s="33"/>
      <c r="CV17674" s="33"/>
    </row>
    <row r="17675" spans="74:100">
      <c r="BV17675" s="62"/>
      <c r="BW17675" s="62"/>
      <c r="BX17675" s="62"/>
      <c r="BY17675" s="62"/>
      <c r="BZ17675" s="62"/>
      <c r="CA17675" s="62"/>
      <c r="CB17675" s="62"/>
      <c r="CC17675" s="62"/>
      <c r="CD17675" s="62"/>
      <c r="CE17675" s="62"/>
      <c r="CF17675" s="62"/>
      <c r="CL17675" s="56" t="s">
        <v>23681</v>
      </c>
      <c r="CM17675" s="56" t="s">
        <v>216</v>
      </c>
      <c r="CN17675" s="56" t="s">
        <v>216</v>
      </c>
      <c r="CO17675" s="52"/>
      <c r="CP17675" s="52"/>
      <c r="CQ17675" s="52"/>
      <c r="CR17675" s="52"/>
      <c r="CS17675" s="52"/>
      <c r="CT17675" s="52"/>
      <c r="CU17675" s="33"/>
      <c r="CV17675" s="33"/>
    </row>
    <row r="17676" spans="74:100">
      <c r="BV17676" s="62"/>
      <c r="BW17676" s="62"/>
      <c r="BX17676" s="62"/>
      <c r="BY17676" s="62"/>
      <c r="BZ17676" s="62"/>
      <c r="CA17676" s="62"/>
      <c r="CB17676" s="62"/>
      <c r="CC17676" s="62"/>
      <c r="CD17676" s="62"/>
      <c r="CE17676" s="62"/>
      <c r="CF17676" s="62"/>
      <c r="CL17676" s="56" t="s">
        <v>23682</v>
      </c>
      <c r="CM17676" s="56" t="s">
        <v>216</v>
      </c>
      <c r="CN17676" s="56" t="s">
        <v>216</v>
      </c>
      <c r="CO17676" s="52"/>
      <c r="CP17676" s="52"/>
      <c r="CQ17676" s="52"/>
      <c r="CR17676" s="52"/>
      <c r="CS17676" s="52"/>
      <c r="CT17676" s="52"/>
      <c r="CU17676" s="33"/>
      <c r="CV17676" s="33"/>
    </row>
    <row r="17677" spans="74:100">
      <c r="BV17677" s="62"/>
      <c r="BW17677" s="62"/>
      <c r="BX17677" s="62"/>
      <c r="BY17677" s="62"/>
      <c r="BZ17677" s="62"/>
      <c r="CA17677" s="62"/>
      <c r="CB17677" s="62"/>
      <c r="CC17677" s="62"/>
      <c r="CD17677" s="62"/>
      <c r="CE17677" s="62"/>
      <c r="CF17677" s="62"/>
      <c r="CL17677" s="56" t="s">
        <v>8942</v>
      </c>
      <c r="CM17677" s="56" t="s">
        <v>216</v>
      </c>
      <c r="CN17677" s="56" t="s">
        <v>216</v>
      </c>
      <c r="CO17677" s="52"/>
      <c r="CP17677" s="52"/>
      <c r="CQ17677" s="52"/>
      <c r="CR17677" s="52"/>
      <c r="CS17677" s="52"/>
      <c r="CT17677" s="52"/>
      <c r="CU17677" s="33"/>
      <c r="CV17677" s="33"/>
    </row>
    <row r="17678" spans="74:100">
      <c r="BV17678" s="62"/>
      <c r="BW17678" s="62"/>
      <c r="BX17678" s="62"/>
      <c r="BY17678" s="62"/>
      <c r="BZ17678" s="62"/>
      <c r="CA17678" s="62"/>
      <c r="CB17678" s="62"/>
      <c r="CC17678" s="62"/>
      <c r="CD17678" s="62"/>
      <c r="CE17678" s="62"/>
      <c r="CF17678" s="62"/>
      <c r="CL17678" s="35" t="s">
        <v>15830</v>
      </c>
      <c r="CM17678" s="35" t="s">
        <v>217</v>
      </c>
      <c r="CN17678" s="35" t="s">
        <v>217</v>
      </c>
      <c r="CO17678" s="52"/>
      <c r="CP17678" s="52"/>
      <c r="CQ17678" s="52"/>
      <c r="CR17678" s="52"/>
      <c r="CS17678" s="52"/>
      <c r="CT17678" s="52"/>
      <c r="CU17678" s="33"/>
      <c r="CV17678" s="33"/>
    </row>
    <row r="17679" spans="74:100">
      <c r="BV17679" s="62"/>
      <c r="BW17679" s="62"/>
      <c r="BX17679" s="62"/>
      <c r="BY17679" s="62"/>
      <c r="BZ17679" s="62"/>
      <c r="CA17679" s="62"/>
      <c r="CB17679" s="62"/>
      <c r="CC17679" s="62"/>
      <c r="CD17679" s="62"/>
      <c r="CE17679" s="62"/>
      <c r="CF17679" s="62"/>
      <c r="CL17679" s="56" t="s">
        <v>8922</v>
      </c>
      <c r="CM17679" s="56" t="s">
        <v>216</v>
      </c>
      <c r="CN17679" s="56" t="s">
        <v>216</v>
      </c>
      <c r="CO17679" s="52"/>
      <c r="CP17679" s="52"/>
      <c r="CQ17679" s="52"/>
      <c r="CR17679" s="52"/>
      <c r="CS17679" s="52"/>
      <c r="CT17679" s="52"/>
      <c r="CU17679" s="33"/>
      <c r="CV17679" s="33"/>
    </row>
    <row r="17680" spans="74:100">
      <c r="BV17680" s="62"/>
      <c r="BW17680" s="62"/>
      <c r="BX17680" s="62"/>
      <c r="BY17680" s="62"/>
      <c r="BZ17680" s="62"/>
      <c r="CA17680" s="62"/>
      <c r="CB17680" s="62"/>
      <c r="CC17680" s="62"/>
      <c r="CD17680" s="62"/>
      <c r="CE17680" s="62"/>
      <c r="CF17680" s="62"/>
      <c r="CL17680" s="56" t="s">
        <v>8923</v>
      </c>
      <c r="CM17680" s="56" t="s">
        <v>216</v>
      </c>
      <c r="CN17680" s="56" t="s">
        <v>216</v>
      </c>
      <c r="CO17680" s="52"/>
      <c r="CP17680" s="52"/>
      <c r="CQ17680" s="52"/>
      <c r="CR17680" s="52"/>
      <c r="CS17680" s="52"/>
      <c r="CT17680" s="52"/>
      <c r="CU17680" s="33"/>
      <c r="CV17680" s="33"/>
    </row>
    <row r="17681" spans="74:100">
      <c r="BV17681" s="62"/>
      <c r="BW17681" s="62"/>
      <c r="BX17681" s="62"/>
      <c r="BY17681" s="62"/>
      <c r="BZ17681" s="62"/>
      <c r="CA17681" s="62"/>
      <c r="CB17681" s="62"/>
      <c r="CC17681" s="62"/>
      <c r="CD17681" s="62"/>
      <c r="CE17681" s="62"/>
      <c r="CF17681" s="62"/>
      <c r="CL17681" s="35" t="s">
        <v>15831</v>
      </c>
      <c r="CM17681" s="35" t="s">
        <v>217</v>
      </c>
      <c r="CN17681" s="35" t="s">
        <v>217</v>
      </c>
      <c r="CO17681" s="52"/>
      <c r="CP17681" s="52"/>
      <c r="CQ17681" s="52"/>
      <c r="CR17681" s="52"/>
      <c r="CS17681" s="52"/>
      <c r="CT17681" s="52"/>
      <c r="CU17681" s="33"/>
      <c r="CV17681" s="33"/>
    </row>
    <row r="17682" spans="74:100">
      <c r="BV17682" s="62"/>
      <c r="BW17682" s="62"/>
      <c r="BX17682" s="62"/>
      <c r="BY17682" s="62"/>
      <c r="BZ17682" s="62"/>
      <c r="CA17682" s="62"/>
      <c r="CB17682" s="62"/>
      <c r="CC17682" s="62"/>
      <c r="CD17682" s="62"/>
      <c r="CE17682" s="62"/>
      <c r="CF17682" s="62"/>
      <c r="CL17682" s="56" t="s">
        <v>23683</v>
      </c>
      <c r="CM17682" s="56" t="s">
        <v>216</v>
      </c>
      <c r="CN17682" s="56" t="s">
        <v>216</v>
      </c>
      <c r="CO17682" s="52"/>
      <c r="CP17682" s="52"/>
      <c r="CQ17682" s="52"/>
      <c r="CR17682" s="52"/>
      <c r="CS17682" s="52"/>
      <c r="CT17682" s="52"/>
      <c r="CU17682" s="33"/>
      <c r="CV17682" s="33"/>
    </row>
    <row r="17683" spans="74:100">
      <c r="BV17683" s="62"/>
      <c r="BW17683" s="62"/>
      <c r="BX17683" s="62"/>
      <c r="BY17683" s="62"/>
      <c r="BZ17683" s="62"/>
      <c r="CA17683" s="62"/>
      <c r="CB17683" s="62"/>
      <c r="CC17683" s="62"/>
      <c r="CD17683" s="62"/>
      <c r="CE17683" s="62"/>
      <c r="CF17683" s="62"/>
      <c r="CL17683" s="56" t="s">
        <v>1195</v>
      </c>
      <c r="CM17683" s="56" t="s">
        <v>216</v>
      </c>
      <c r="CN17683" s="56" t="s">
        <v>216</v>
      </c>
      <c r="CO17683" s="52"/>
      <c r="CP17683" s="52"/>
      <c r="CQ17683" s="52"/>
      <c r="CR17683" s="52"/>
      <c r="CS17683" s="52"/>
      <c r="CT17683" s="52"/>
      <c r="CU17683" s="33"/>
      <c r="CV17683" s="33"/>
    </row>
    <row r="17684" spans="74:100">
      <c r="BV17684" s="62"/>
      <c r="BW17684" s="62"/>
      <c r="BX17684" s="62"/>
      <c r="BY17684" s="62"/>
      <c r="BZ17684" s="62"/>
      <c r="CA17684" s="62"/>
      <c r="CB17684" s="62"/>
      <c r="CC17684" s="62"/>
      <c r="CD17684" s="62"/>
      <c r="CE17684" s="62"/>
      <c r="CF17684" s="62"/>
      <c r="CL17684" s="56" t="s">
        <v>8924</v>
      </c>
      <c r="CM17684" s="56" t="s">
        <v>216</v>
      </c>
      <c r="CN17684" s="56" t="s">
        <v>216</v>
      </c>
      <c r="CO17684" s="52"/>
      <c r="CP17684" s="52"/>
      <c r="CQ17684" s="52"/>
      <c r="CR17684" s="52"/>
      <c r="CS17684" s="52"/>
      <c r="CT17684" s="52"/>
      <c r="CU17684" s="33"/>
      <c r="CV17684" s="33"/>
    </row>
    <row r="17685" spans="74:100">
      <c r="BV17685" s="62"/>
      <c r="BW17685" s="62"/>
      <c r="BX17685" s="62"/>
      <c r="BY17685" s="62"/>
      <c r="BZ17685" s="62"/>
      <c r="CA17685" s="62"/>
      <c r="CB17685" s="62"/>
      <c r="CC17685" s="62"/>
      <c r="CD17685" s="62"/>
      <c r="CE17685" s="62"/>
      <c r="CF17685" s="62"/>
      <c r="CL17685" s="56" t="s">
        <v>8925</v>
      </c>
      <c r="CM17685" s="56" t="s">
        <v>216</v>
      </c>
      <c r="CN17685" s="56" t="s">
        <v>216</v>
      </c>
      <c r="CO17685" s="52"/>
      <c r="CP17685" s="52"/>
      <c r="CQ17685" s="52"/>
      <c r="CR17685" s="52"/>
      <c r="CS17685" s="52"/>
      <c r="CT17685" s="52"/>
      <c r="CU17685" s="33"/>
      <c r="CV17685" s="33"/>
    </row>
    <row r="17686" spans="74:100">
      <c r="BV17686" s="62"/>
      <c r="BW17686" s="62"/>
      <c r="BX17686" s="62"/>
      <c r="BY17686" s="62"/>
      <c r="BZ17686" s="62"/>
      <c r="CA17686" s="62"/>
      <c r="CB17686" s="62"/>
      <c r="CC17686" s="62"/>
      <c r="CD17686" s="62"/>
      <c r="CE17686" s="62"/>
      <c r="CF17686" s="62"/>
      <c r="CL17686" s="56" t="s">
        <v>8926</v>
      </c>
      <c r="CM17686" s="56" t="s">
        <v>216</v>
      </c>
      <c r="CN17686" s="56" t="s">
        <v>216</v>
      </c>
      <c r="CO17686" s="52"/>
      <c r="CP17686" s="52"/>
      <c r="CQ17686" s="52"/>
      <c r="CR17686" s="52"/>
      <c r="CS17686" s="52"/>
      <c r="CT17686" s="52"/>
      <c r="CU17686" s="33"/>
      <c r="CV17686" s="33"/>
    </row>
    <row r="17687" spans="74:100">
      <c r="BV17687" s="62"/>
      <c r="BW17687" s="62"/>
      <c r="BX17687" s="62"/>
      <c r="BY17687" s="62"/>
      <c r="BZ17687" s="62"/>
      <c r="CA17687" s="62"/>
      <c r="CB17687" s="62"/>
      <c r="CC17687" s="62"/>
      <c r="CD17687" s="62"/>
      <c r="CE17687" s="62"/>
      <c r="CF17687" s="62"/>
      <c r="CL17687" s="56" t="s">
        <v>23684</v>
      </c>
      <c r="CM17687" s="56" t="s">
        <v>216</v>
      </c>
      <c r="CN17687" s="56" t="s">
        <v>216</v>
      </c>
      <c r="CO17687" s="52"/>
      <c r="CP17687" s="52"/>
      <c r="CQ17687" s="52"/>
      <c r="CR17687" s="52"/>
      <c r="CS17687" s="52"/>
      <c r="CT17687" s="52"/>
      <c r="CU17687" s="33"/>
      <c r="CV17687" s="33"/>
    </row>
    <row r="17688" spans="74:100">
      <c r="BV17688" s="62"/>
      <c r="BW17688" s="62"/>
      <c r="BX17688" s="62"/>
      <c r="BY17688" s="62"/>
      <c r="BZ17688" s="62"/>
      <c r="CA17688" s="62"/>
      <c r="CB17688" s="62"/>
      <c r="CC17688" s="62"/>
      <c r="CD17688" s="62"/>
      <c r="CE17688" s="62"/>
      <c r="CF17688" s="62"/>
      <c r="CL17688" s="56" t="s">
        <v>8927</v>
      </c>
      <c r="CM17688" s="56" t="s">
        <v>216</v>
      </c>
      <c r="CN17688" s="56" t="s">
        <v>216</v>
      </c>
      <c r="CO17688" s="52"/>
      <c r="CP17688" s="52"/>
      <c r="CQ17688" s="52"/>
      <c r="CR17688" s="52"/>
      <c r="CS17688" s="52"/>
      <c r="CT17688" s="52"/>
      <c r="CU17688" s="33"/>
      <c r="CV17688" s="33"/>
    </row>
    <row r="17689" spans="74:100">
      <c r="BV17689" s="62"/>
      <c r="BW17689" s="62"/>
      <c r="BX17689" s="62"/>
      <c r="BY17689" s="62"/>
      <c r="BZ17689" s="62"/>
      <c r="CA17689" s="62"/>
      <c r="CB17689" s="62"/>
      <c r="CC17689" s="62"/>
      <c r="CD17689" s="62"/>
      <c r="CE17689" s="62"/>
      <c r="CF17689" s="62"/>
      <c r="CL17689" s="56" t="s">
        <v>8928</v>
      </c>
      <c r="CM17689" s="56" t="s">
        <v>216</v>
      </c>
      <c r="CN17689" s="56" t="s">
        <v>216</v>
      </c>
      <c r="CO17689" s="52"/>
      <c r="CP17689" s="52"/>
      <c r="CQ17689" s="52"/>
      <c r="CR17689" s="52"/>
      <c r="CS17689" s="52"/>
      <c r="CT17689" s="52"/>
      <c r="CU17689" s="33"/>
      <c r="CV17689" s="33"/>
    </row>
    <row r="17690" spans="74:100">
      <c r="BV17690" s="62"/>
      <c r="BW17690" s="62"/>
      <c r="BX17690" s="62"/>
      <c r="BY17690" s="62"/>
      <c r="BZ17690" s="62"/>
      <c r="CA17690" s="62"/>
      <c r="CB17690" s="62"/>
      <c r="CC17690" s="62"/>
      <c r="CD17690" s="62"/>
      <c r="CE17690" s="62"/>
      <c r="CF17690" s="62"/>
      <c r="CL17690" s="56" t="s">
        <v>8929</v>
      </c>
      <c r="CM17690" s="56" t="s">
        <v>216</v>
      </c>
      <c r="CN17690" s="56" t="s">
        <v>216</v>
      </c>
      <c r="CO17690" s="52"/>
      <c r="CP17690" s="52"/>
      <c r="CQ17690" s="52"/>
      <c r="CR17690" s="52"/>
      <c r="CS17690" s="52"/>
      <c r="CT17690" s="52"/>
      <c r="CU17690" s="33"/>
      <c r="CV17690" s="33"/>
    </row>
    <row r="17691" spans="74:100">
      <c r="BV17691" s="62"/>
      <c r="BW17691" s="62"/>
      <c r="BX17691" s="62"/>
      <c r="BY17691" s="62"/>
      <c r="BZ17691" s="62"/>
      <c r="CA17691" s="62"/>
      <c r="CB17691" s="62"/>
      <c r="CC17691" s="62"/>
      <c r="CD17691" s="62"/>
      <c r="CE17691" s="62"/>
      <c r="CF17691" s="62"/>
      <c r="CL17691" s="56" t="s">
        <v>8930</v>
      </c>
      <c r="CM17691" s="56" t="s">
        <v>216</v>
      </c>
      <c r="CN17691" s="56" t="s">
        <v>216</v>
      </c>
      <c r="CO17691" s="52"/>
      <c r="CP17691" s="52"/>
      <c r="CQ17691" s="52"/>
      <c r="CR17691" s="52"/>
      <c r="CS17691" s="52"/>
      <c r="CT17691" s="52"/>
      <c r="CU17691" s="33"/>
      <c r="CV17691" s="33"/>
    </row>
    <row r="17692" spans="74:100">
      <c r="BV17692" s="62"/>
      <c r="BW17692" s="62"/>
      <c r="BX17692" s="62"/>
      <c r="BY17692" s="62"/>
      <c r="BZ17692" s="62"/>
      <c r="CA17692" s="62"/>
      <c r="CB17692" s="62"/>
      <c r="CC17692" s="62"/>
      <c r="CD17692" s="62"/>
      <c r="CE17692" s="62"/>
      <c r="CF17692" s="62"/>
      <c r="CL17692" s="56" t="s">
        <v>1196</v>
      </c>
      <c r="CM17692" s="56" t="s">
        <v>214</v>
      </c>
      <c r="CN17692" s="56" t="s">
        <v>214</v>
      </c>
      <c r="CO17692" s="52"/>
      <c r="CP17692" s="52"/>
      <c r="CQ17692" s="52"/>
      <c r="CR17692" s="52"/>
      <c r="CS17692" s="52"/>
      <c r="CT17692" s="52"/>
      <c r="CU17692" s="33"/>
      <c r="CV17692" s="33"/>
    </row>
    <row r="17693" spans="74:100">
      <c r="BV17693" s="62"/>
      <c r="BW17693" s="62"/>
      <c r="BX17693" s="62"/>
      <c r="BY17693" s="62"/>
      <c r="BZ17693" s="62"/>
      <c r="CA17693" s="62"/>
      <c r="CB17693" s="62"/>
      <c r="CC17693" s="62"/>
      <c r="CD17693" s="62"/>
      <c r="CE17693" s="62"/>
      <c r="CF17693" s="62"/>
      <c r="CL17693" s="56" t="s">
        <v>15832</v>
      </c>
      <c r="CM17693" s="56" t="s">
        <v>214</v>
      </c>
      <c r="CN17693" s="56" t="s">
        <v>214</v>
      </c>
      <c r="CO17693" s="52"/>
      <c r="CP17693" s="52"/>
      <c r="CQ17693" s="52"/>
      <c r="CR17693" s="52"/>
      <c r="CS17693" s="52"/>
      <c r="CT17693" s="52"/>
      <c r="CU17693" s="33"/>
      <c r="CV17693" s="33"/>
    </row>
    <row r="17694" spans="74:100">
      <c r="BV17694" s="62"/>
      <c r="BW17694" s="62"/>
      <c r="BX17694" s="62"/>
      <c r="BY17694" s="62"/>
      <c r="BZ17694" s="62"/>
      <c r="CA17694" s="62"/>
      <c r="CB17694" s="62"/>
      <c r="CC17694" s="62"/>
      <c r="CD17694" s="62"/>
      <c r="CE17694" s="62"/>
      <c r="CF17694" s="62"/>
      <c r="CL17694" s="56" t="s">
        <v>23685</v>
      </c>
      <c r="CM17694" s="56" t="s">
        <v>216</v>
      </c>
      <c r="CN17694" s="56" t="s">
        <v>216</v>
      </c>
      <c r="CO17694" s="52"/>
      <c r="CP17694" s="52"/>
      <c r="CQ17694" s="52"/>
      <c r="CR17694" s="52"/>
      <c r="CS17694" s="52"/>
      <c r="CT17694" s="52"/>
      <c r="CU17694" s="33"/>
      <c r="CV17694" s="33"/>
    </row>
    <row r="17695" spans="74:100">
      <c r="BV17695" s="62"/>
      <c r="BW17695" s="62"/>
      <c r="BX17695" s="62"/>
      <c r="BY17695" s="62"/>
      <c r="BZ17695" s="62"/>
      <c r="CA17695" s="62"/>
      <c r="CB17695" s="62"/>
      <c r="CC17695" s="62"/>
      <c r="CD17695" s="62"/>
      <c r="CE17695" s="62"/>
      <c r="CF17695" s="62"/>
      <c r="CL17695" s="56" t="s">
        <v>23686</v>
      </c>
      <c r="CM17695" s="56" t="s">
        <v>216</v>
      </c>
      <c r="CN17695" s="56" t="s">
        <v>216</v>
      </c>
      <c r="CO17695" s="52"/>
      <c r="CP17695" s="52"/>
      <c r="CQ17695" s="52"/>
      <c r="CR17695" s="52"/>
      <c r="CS17695" s="52"/>
      <c r="CT17695" s="52"/>
      <c r="CU17695" s="33"/>
      <c r="CV17695" s="33"/>
    </row>
    <row r="17696" spans="74:100">
      <c r="BV17696" s="62"/>
      <c r="BW17696" s="62"/>
      <c r="BX17696" s="62"/>
      <c r="BY17696" s="62"/>
      <c r="BZ17696" s="62"/>
      <c r="CA17696" s="62"/>
      <c r="CB17696" s="62"/>
      <c r="CC17696" s="62"/>
      <c r="CD17696" s="62"/>
      <c r="CE17696" s="62"/>
      <c r="CF17696" s="62"/>
      <c r="CL17696" s="56" t="s">
        <v>1197</v>
      </c>
      <c r="CM17696" s="56" t="s">
        <v>214</v>
      </c>
      <c r="CN17696" s="56" t="s">
        <v>214</v>
      </c>
      <c r="CO17696" s="52"/>
      <c r="CP17696" s="52"/>
      <c r="CQ17696" s="52"/>
      <c r="CR17696" s="52"/>
      <c r="CS17696" s="52"/>
      <c r="CT17696" s="52"/>
      <c r="CU17696" s="33"/>
      <c r="CV17696" s="33"/>
    </row>
    <row r="17697" spans="74:100">
      <c r="BV17697" s="62"/>
      <c r="BW17697" s="62"/>
      <c r="BX17697" s="62"/>
      <c r="BY17697" s="62"/>
      <c r="BZ17697" s="62"/>
      <c r="CA17697" s="62"/>
      <c r="CB17697" s="62"/>
      <c r="CC17697" s="62"/>
      <c r="CD17697" s="62"/>
      <c r="CE17697" s="62"/>
      <c r="CF17697" s="62"/>
      <c r="CL17697" s="56" t="s">
        <v>15834</v>
      </c>
      <c r="CM17697" s="56" t="s">
        <v>214</v>
      </c>
      <c r="CN17697" s="56" t="s">
        <v>214</v>
      </c>
      <c r="CO17697" s="52"/>
      <c r="CP17697" s="52"/>
      <c r="CQ17697" s="52"/>
      <c r="CR17697" s="52"/>
      <c r="CS17697" s="52"/>
      <c r="CT17697" s="52"/>
      <c r="CU17697" s="33"/>
      <c r="CV17697" s="33"/>
    </row>
    <row r="17698" spans="74:100">
      <c r="BV17698" s="62"/>
      <c r="BW17698" s="62"/>
      <c r="BX17698" s="62"/>
      <c r="BY17698" s="62"/>
      <c r="BZ17698" s="62"/>
      <c r="CA17698" s="62"/>
      <c r="CB17698" s="62"/>
      <c r="CC17698" s="62"/>
      <c r="CD17698" s="62"/>
      <c r="CE17698" s="62"/>
      <c r="CF17698" s="62"/>
      <c r="CL17698" s="56" t="s">
        <v>8931</v>
      </c>
      <c r="CM17698" s="56" t="s">
        <v>216</v>
      </c>
      <c r="CN17698" s="56" t="s">
        <v>216</v>
      </c>
      <c r="CO17698" s="52"/>
      <c r="CP17698" s="52"/>
      <c r="CQ17698" s="52"/>
      <c r="CR17698" s="52"/>
      <c r="CS17698" s="52"/>
      <c r="CT17698" s="52"/>
      <c r="CU17698" s="33"/>
      <c r="CV17698" s="33"/>
    </row>
    <row r="17699" spans="74:100">
      <c r="BV17699" s="62"/>
      <c r="BW17699" s="62"/>
      <c r="BX17699" s="62"/>
      <c r="BY17699" s="62"/>
      <c r="BZ17699" s="62"/>
      <c r="CA17699" s="62"/>
      <c r="CB17699" s="62"/>
      <c r="CC17699" s="62"/>
      <c r="CD17699" s="62"/>
      <c r="CE17699" s="62"/>
      <c r="CF17699" s="62"/>
      <c r="CL17699" s="56" t="s">
        <v>1198</v>
      </c>
      <c r="CM17699" s="56" t="s">
        <v>216</v>
      </c>
      <c r="CN17699" s="56" t="s">
        <v>216</v>
      </c>
      <c r="CO17699" s="52"/>
      <c r="CP17699" s="52"/>
      <c r="CQ17699" s="52"/>
      <c r="CR17699" s="52"/>
      <c r="CS17699" s="52"/>
      <c r="CT17699" s="52"/>
      <c r="CU17699" s="33"/>
      <c r="CV17699" s="33"/>
    </row>
    <row r="17700" spans="74:100">
      <c r="BV17700" s="62"/>
      <c r="BW17700" s="62"/>
      <c r="BX17700" s="62"/>
      <c r="BY17700" s="62"/>
      <c r="BZ17700" s="62"/>
      <c r="CA17700" s="62"/>
      <c r="CB17700" s="62"/>
      <c r="CC17700" s="62"/>
      <c r="CD17700" s="62"/>
      <c r="CE17700" s="62"/>
      <c r="CF17700" s="62"/>
      <c r="CL17700" s="56" t="s">
        <v>8943</v>
      </c>
      <c r="CM17700" s="56" t="s">
        <v>216</v>
      </c>
      <c r="CN17700" s="56" t="s">
        <v>216</v>
      </c>
      <c r="CO17700" s="52"/>
      <c r="CP17700" s="52"/>
      <c r="CQ17700" s="52"/>
      <c r="CR17700" s="52"/>
      <c r="CS17700" s="52"/>
      <c r="CT17700" s="52"/>
      <c r="CU17700" s="33"/>
      <c r="CV17700" s="33"/>
    </row>
    <row r="17701" spans="74:100">
      <c r="BV17701" s="62"/>
      <c r="BW17701" s="62"/>
      <c r="BX17701" s="62"/>
      <c r="BY17701" s="62"/>
      <c r="BZ17701" s="62"/>
      <c r="CA17701" s="62"/>
      <c r="CB17701" s="62"/>
      <c r="CC17701" s="62"/>
      <c r="CD17701" s="62"/>
      <c r="CE17701" s="62"/>
      <c r="CF17701" s="62"/>
      <c r="CL17701" s="56" t="s">
        <v>8944</v>
      </c>
      <c r="CM17701" s="56" t="s">
        <v>216</v>
      </c>
      <c r="CN17701" s="56" t="s">
        <v>216</v>
      </c>
      <c r="CO17701" s="52"/>
      <c r="CP17701" s="52"/>
      <c r="CQ17701" s="52"/>
      <c r="CR17701" s="52"/>
      <c r="CS17701" s="52"/>
      <c r="CT17701" s="52"/>
      <c r="CU17701" s="33"/>
      <c r="CV17701" s="33"/>
    </row>
    <row r="17702" spans="74:100">
      <c r="BV17702" s="62"/>
      <c r="BW17702" s="62"/>
      <c r="BX17702" s="62"/>
      <c r="BY17702" s="62"/>
      <c r="BZ17702" s="62"/>
      <c r="CA17702" s="62"/>
      <c r="CB17702" s="62"/>
      <c r="CC17702" s="62"/>
      <c r="CD17702" s="62"/>
      <c r="CE17702" s="62"/>
      <c r="CF17702" s="62"/>
      <c r="CL17702" s="56" t="s">
        <v>8945</v>
      </c>
      <c r="CM17702" s="56" t="s">
        <v>216</v>
      </c>
      <c r="CN17702" s="56" t="s">
        <v>216</v>
      </c>
      <c r="CO17702" s="52"/>
      <c r="CP17702" s="52"/>
      <c r="CQ17702" s="52"/>
      <c r="CR17702" s="52"/>
      <c r="CS17702" s="52"/>
      <c r="CT17702" s="52"/>
      <c r="CU17702" s="33"/>
      <c r="CV17702" s="33"/>
    </row>
    <row r="17703" spans="74:100">
      <c r="BV17703" s="62"/>
      <c r="BW17703" s="62"/>
      <c r="BX17703" s="62"/>
      <c r="BY17703" s="62"/>
      <c r="BZ17703" s="62"/>
      <c r="CA17703" s="62"/>
      <c r="CB17703" s="62"/>
      <c r="CC17703" s="62"/>
      <c r="CD17703" s="62"/>
      <c r="CE17703" s="62"/>
      <c r="CF17703" s="62"/>
      <c r="CL17703" s="56" t="s">
        <v>15837</v>
      </c>
      <c r="CM17703" s="56" t="s">
        <v>216</v>
      </c>
      <c r="CN17703" s="56" t="s">
        <v>216</v>
      </c>
      <c r="CO17703" s="52"/>
      <c r="CP17703" s="52"/>
      <c r="CQ17703" s="52"/>
      <c r="CR17703" s="52"/>
      <c r="CS17703" s="52"/>
      <c r="CT17703" s="52"/>
      <c r="CU17703" s="33"/>
      <c r="CV17703" s="33"/>
    </row>
    <row r="17704" spans="74:100">
      <c r="BV17704" s="62"/>
      <c r="BW17704" s="62"/>
      <c r="BX17704" s="62"/>
      <c r="BY17704" s="62"/>
      <c r="BZ17704" s="62"/>
      <c r="CA17704" s="62"/>
      <c r="CB17704" s="62"/>
      <c r="CC17704" s="62"/>
      <c r="CD17704" s="62"/>
      <c r="CE17704" s="62"/>
      <c r="CF17704" s="62"/>
      <c r="CL17704" s="56" t="s">
        <v>15840</v>
      </c>
      <c r="CM17704" s="56" t="s">
        <v>217</v>
      </c>
      <c r="CN17704" s="56" t="s">
        <v>217</v>
      </c>
      <c r="CO17704" s="52"/>
      <c r="CP17704" s="52"/>
      <c r="CQ17704" s="52"/>
      <c r="CR17704" s="52"/>
      <c r="CS17704" s="52"/>
      <c r="CT17704" s="52"/>
      <c r="CU17704" s="33"/>
      <c r="CV17704" s="33"/>
    </row>
    <row r="17705" spans="74:100">
      <c r="BV17705" s="62"/>
      <c r="BW17705" s="62"/>
      <c r="BX17705" s="62"/>
      <c r="BY17705" s="62"/>
      <c r="BZ17705" s="62"/>
      <c r="CA17705" s="62"/>
      <c r="CB17705" s="62"/>
      <c r="CC17705" s="62"/>
      <c r="CD17705" s="62"/>
      <c r="CE17705" s="62"/>
      <c r="CF17705" s="62"/>
      <c r="CL17705" s="56" t="s">
        <v>23687</v>
      </c>
      <c r="CM17705" s="56" t="s">
        <v>216</v>
      </c>
      <c r="CN17705" s="56" t="s">
        <v>216</v>
      </c>
      <c r="CO17705" s="52"/>
      <c r="CP17705" s="52"/>
      <c r="CQ17705" s="52"/>
      <c r="CR17705" s="52"/>
      <c r="CS17705" s="52"/>
      <c r="CT17705" s="52"/>
      <c r="CU17705" s="33"/>
      <c r="CV17705" s="33"/>
    </row>
    <row r="17706" spans="74:100">
      <c r="BV17706" s="62"/>
      <c r="BW17706" s="62"/>
      <c r="BX17706" s="62"/>
      <c r="BY17706" s="62"/>
      <c r="BZ17706" s="62"/>
      <c r="CA17706" s="62"/>
      <c r="CB17706" s="62"/>
      <c r="CC17706" s="62"/>
      <c r="CD17706" s="62"/>
      <c r="CE17706" s="62"/>
      <c r="CF17706" s="62"/>
      <c r="CL17706" s="56" t="s">
        <v>8932</v>
      </c>
      <c r="CM17706" s="56" t="s">
        <v>216</v>
      </c>
      <c r="CN17706" s="56" t="s">
        <v>216</v>
      </c>
      <c r="CO17706" s="52"/>
      <c r="CP17706" s="52"/>
      <c r="CQ17706" s="52"/>
      <c r="CR17706" s="52"/>
      <c r="CS17706" s="52"/>
      <c r="CT17706" s="52"/>
      <c r="CU17706" s="33"/>
      <c r="CV17706" s="33"/>
    </row>
    <row r="17707" spans="74:100">
      <c r="BV17707" s="62"/>
      <c r="BW17707" s="62"/>
      <c r="BX17707" s="62"/>
      <c r="BY17707" s="62"/>
      <c r="BZ17707" s="62"/>
      <c r="CA17707" s="62"/>
      <c r="CB17707" s="62"/>
      <c r="CC17707" s="62"/>
      <c r="CD17707" s="62"/>
      <c r="CE17707" s="62"/>
      <c r="CF17707" s="62"/>
      <c r="CL17707" s="56" t="s">
        <v>8933</v>
      </c>
      <c r="CM17707" s="56" t="s">
        <v>216</v>
      </c>
      <c r="CN17707" s="56" t="s">
        <v>216</v>
      </c>
      <c r="CO17707" s="52"/>
      <c r="CP17707" s="52"/>
      <c r="CQ17707" s="52"/>
      <c r="CR17707" s="52"/>
      <c r="CS17707" s="52"/>
      <c r="CT17707" s="52"/>
      <c r="CU17707" s="33"/>
      <c r="CV17707" s="33"/>
    </row>
    <row r="17708" spans="74:100">
      <c r="BV17708" s="62"/>
      <c r="BW17708" s="62"/>
      <c r="BX17708" s="62"/>
      <c r="BY17708" s="62"/>
      <c r="BZ17708" s="62"/>
      <c r="CA17708" s="62"/>
      <c r="CB17708" s="62"/>
      <c r="CC17708" s="62"/>
      <c r="CD17708" s="62"/>
      <c r="CE17708" s="62"/>
      <c r="CF17708" s="62"/>
      <c r="CL17708" s="56" t="s">
        <v>15838</v>
      </c>
      <c r="CM17708" s="56" t="s">
        <v>216</v>
      </c>
      <c r="CN17708" s="56" t="s">
        <v>216</v>
      </c>
      <c r="CO17708" s="52"/>
      <c r="CP17708" s="52"/>
      <c r="CQ17708" s="52"/>
      <c r="CR17708" s="52"/>
      <c r="CS17708" s="52"/>
      <c r="CT17708" s="52"/>
      <c r="CU17708" s="33"/>
      <c r="CV17708" s="33"/>
    </row>
    <row r="17709" spans="74:100">
      <c r="BV17709" s="62"/>
      <c r="BW17709" s="62"/>
      <c r="BX17709" s="62"/>
      <c r="BY17709" s="62"/>
      <c r="BZ17709" s="62"/>
      <c r="CA17709" s="62"/>
      <c r="CB17709" s="62"/>
      <c r="CC17709" s="62"/>
      <c r="CD17709" s="62"/>
      <c r="CE17709" s="62"/>
      <c r="CF17709" s="62"/>
      <c r="CL17709" s="35" t="s">
        <v>11412</v>
      </c>
      <c r="CM17709" s="35" t="s">
        <v>217</v>
      </c>
      <c r="CN17709" s="35" t="s">
        <v>217</v>
      </c>
      <c r="CO17709" s="52"/>
      <c r="CP17709" s="52"/>
      <c r="CQ17709" s="52"/>
      <c r="CR17709" s="52"/>
      <c r="CS17709" s="52"/>
      <c r="CT17709" s="52"/>
      <c r="CU17709" s="33"/>
      <c r="CV17709" s="33"/>
    </row>
    <row r="17710" spans="74:100">
      <c r="BV17710" s="62"/>
      <c r="BW17710" s="62"/>
      <c r="BX17710" s="62"/>
      <c r="BY17710" s="62"/>
      <c r="BZ17710" s="62"/>
      <c r="CA17710" s="62"/>
      <c r="CB17710" s="62"/>
      <c r="CC17710" s="62"/>
      <c r="CD17710" s="62"/>
      <c r="CE17710" s="62"/>
      <c r="CF17710" s="62"/>
      <c r="CL17710" s="56" t="s">
        <v>13107</v>
      </c>
      <c r="CM17710" s="56" t="s">
        <v>213</v>
      </c>
      <c r="CN17710" s="56" t="s">
        <v>213</v>
      </c>
      <c r="CO17710" s="52"/>
      <c r="CP17710" s="52"/>
      <c r="CQ17710" s="52"/>
      <c r="CR17710" s="52"/>
      <c r="CS17710" s="52"/>
      <c r="CT17710" s="52"/>
      <c r="CU17710" s="33"/>
      <c r="CV17710" s="33"/>
    </row>
    <row r="17711" spans="74:100">
      <c r="BV17711" s="62"/>
      <c r="BW17711" s="62"/>
      <c r="BX17711" s="62"/>
      <c r="BY17711" s="62"/>
      <c r="BZ17711" s="62"/>
      <c r="CA17711" s="62"/>
      <c r="CB17711" s="62"/>
      <c r="CC17711" s="62"/>
      <c r="CD17711" s="62"/>
      <c r="CE17711" s="62"/>
      <c r="CF17711" s="62"/>
      <c r="CL17711" s="56" t="s">
        <v>13108</v>
      </c>
      <c r="CM17711" s="56" t="s">
        <v>213</v>
      </c>
      <c r="CN17711" s="56" t="s">
        <v>213</v>
      </c>
      <c r="CO17711" s="52"/>
      <c r="CP17711" s="52"/>
      <c r="CQ17711" s="52"/>
      <c r="CR17711" s="52"/>
      <c r="CS17711" s="52"/>
      <c r="CT17711" s="52"/>
      <c r="CU17711" s="33"/>
      <c r="CV17711" s="33"/>
    </row>
    <row r="17712" spans="74:100">
      <c r="BV17712" s="62"/>
      <c r="BW17712" s="62"/>
      <c r="BX17712" s="62"/>
      <c r="BY17712" s="62"/>
      <c r="BZ17712" s="62"/>
      <c r="CA17712" s="62"/>
      <c r="CB17712" s="62"/>
      <c r="CC17712" s="62"/>
      <c r="CD17712" s="62"/>
      <c r="CE17712" s="62"/>
      <c r="CF17712" s="62"/>
      <c r="CL17712" s="56" t="s">
        <v>13109</v>
      </c>
      <c r="CM17712" s="56" t="s">
        <v>213</v>
      </c>
      <c r="CN17712" s="56" t="s">
        <v>213</v>
      </c>
      <c r="CO17712" s="52"/>
      <c r="CP17712" s="52"/>
      <c r="CQ17712" s="52"/>
      <c r="CR17712" s="52"/>
      <c r="CS17712" s="52"/>
      <c r="CT17712" s="52"/>
      <c r="CU17712" s="33"/>
      <c r="CV17712" s="33"/>
    </row>
    <row r="17713" spans="74:100">
      <c r="BV17713" s="62"/>
      <c r="BW17713" s="62"/>
      <c r="BX17713" s="62"/>
      <c r="BY17713" s="62"/>
      <c r="BZ17713" s="62"/>
      <c r="CA17713" s="62"/>
      <c r="CB17713" s="62"/>
      <c r="CC17713" s="62"/>
      <c r="CD17713" s="62"/>
      <c r="CE17713" s="62"/>
      <c r="CF17713" s="62"/>
      <c r="CL17713" s="56" t="s">
        <v>13110</v>
      </c>
      <c r="CM17713" s="56" t="s">
        <v>213</v>
      </c>
      <c r="CN17713" s="56" t="s">
        <v>213</v>
      </c>
      <c r="CO17713" s="52"/>
      <c r="CP17713" s="52"/>
      <c r="CQ17713" s="52"/>
      <c r="CR17713" s="52"/>
      <c r="CS17713" s="52"/>
      <c r="CT17713" s="52"/>
      <c r="CU17713" s="33"/>
      <c r="CV17713" s="33"/>
    </row>
    <row r="17714" spans="74:100">
      <c r="BV17714" s="62"/>
      <c r="BW17714" s="62"/>
      <c r="BX17714" s="62"/>
      <c r="BY17714" s="62"/>
      <c r="BZ17714" s="62"/>
      <c r="CA17714" s="62"/>
      <c r="CB17714" s="62"/>
      <c r="CC17714" s="62"/>
      <c r="CD17714" s="62"/>
      <c r="CE17714" s="62"/>
      <c r="CF17714" s="62"/>
      <c r="CL17714" s="56" t="s">
        <v>13118</v>
      </c>
      <c r="CM17714" s="56" t="s">
        <v>213</v>
      </c>
      <c r="CN17714" s="56" t="s">
        <v>213</v>
      </c>
      <c r="CO17714" s="52"/>
      <c r="CP17714" s="52"/>
      <c r="CQ17714" s="52"/>
      <c r="CR17714" s="52"/>
      <c r="CS17714" s="52"/>
      <c r="CT17714" s="52"/>
      <c r="CU17714" s="33"/>
      <c r="CV17714" s="33"/>
    </row>
    <row r="17715" spans="74:100">
      <c r="BV17715" s="62"/>
      <c r="BW17715" s="62"/>
      <c r="BX17715" s="62"/>
      <c r="BY17715" s="62"/>
      <c r="BZ17715" s="62"/>
      <c r="CA17715" s="62"/>
      <c r="CB17715" s="62"/>
      <c r="CC17715" s="62"/>
      <c r="CD17715" s="62"/>
      <c r="CE17715" s="62"/>
      <c r="CF17715" s="62"/>
      <c r="CL17715" s="35" t="s">
        <v>8797</v>
      </c>
      <c r="CM17715" s="35" t="s">
        <v>217</v>
      </c>
      <c r="CN17715" s="35" t="s">
        <v>217</v>
      </c>
      <c r="CO17715" s="52"/>
      <c r="CP17715" s="52"/>
      <c r="CQ17715" s="52"/>
      <c r="CR17715" s="52"/>
      <c r="CS17715" s="52"/>
      <c r="CT17715" s="52"/>
      <c r="CU17715" s="33"/>
      <c r="CV17715" s="33"/>
    </row>
    <row r="17716" spans="74:100">
      <c r="BV17716" s="62"/>
      <c r="BW17716" s="62"/>
      <c r="BX17716" s="62"/>
      <c r="BY17716" s="62"/>
      <c r="BZ17716" s="62"/>
      <c r="CA17716" s="62"/>
      <c r="CB17716" s="62"/>
      <c r="CC17716" s="62"/>
      <c r="CD17716" s="62"/>
      <c r="CE17716" s="62"/>
      <c r="CF17716" s="62"/>
      <c r="CL17716" s="35" t="s">
        <v>8798</v>
      </c>
      <c r="CM17716" s="35" t="s">
        <v>217</v>
      </c>
      <c r="CN17716" s="35" t="s">
        <v>217</v>
      </c>
      <c r="CO17716" s="52"/>
      <c r="CP17716" s="52"/>
      <c r="CQ17716" s="52"/>
      <c r="CR17716" s="52"/>
      <c r="CS17716" s="52"/>
      <c r="CT17716" s="52"/>
      <c r="CU17716" s="33"/>
      <c r="CV17716" s="33"/>
    </row>
    <row r="17717" spans="74:100">
      <c r="BV17717" s="62"/>
      <c r="BW17717" s="62"/>
      <c r="BX17717" s="62"/>
      <c r="BY17717" s="62"/>
      <c r="BZ17717" s="62"/>
      <c r="CA17717" s="62"/>
      <c r="CB17717" s="62"/>
      <c r="CC17717" s="62"/>
      <c r="CD17717" s="62"/>
      <c r="CE17717" s="62"/>
      <c r="CF17717" s="62"/>
      <c r="CL17717" s="35" t="s">
        <v>8799</v>
      </c>
      <c r="CM17717" s="35" t="s">
        <v>217</v>
      </c>
      <c r="CN17717" s="35" t="s">
        <v>217</v>
      </c>
      <c r="CO17717" s="52"/>
      <c r="CP17717" s="52"/>
      <c r="CQ17717" s="52"/>
      <c r="CR17717" s="52"/>
      <c r="CS17717" s="52"/>
      <c r="CT17717" s="52"/>
      <c r="CU17717" s="33"/>
      <c r="CV17717" s="33"/>
    </row>
    <row r="17718" spans="74:100">
      <c r="BV17718" s="62"/>
      <c r="BW17718" s="62"/>
      <c r="BX17718" s="62"/>
      <c r="BY17718" s="62"/>
      <c r="BZ17718" s="62"/>
      <c r="CA17718" s="62"/>
      <c r="CB17718" s="62"/>
      <c r="CC17718" s="62"/>
      <c r="CD17718" s="62"/>
      <c r="CE17718" s="62"/>
      <c r="CF17718" s="62"/>
      <c r="CL17718" s="35" t="s">
        <v>29274</v>
      </c>
      <c r="CM17718" s="35" t="s">
        <v>217</v>
      </c>
      <c r="CN17718" s="35" t="s">
        <v>217</v>
      </c>
      <c r="CO17718" s="52"/>
      <c r="CP17718" s="52"/>
      <c r="CQ17718" s="52"/>
      <c r="CR17718" s="52"/>
      <c r="CS17718" s="52"/>
      <c r="CT17718" s="52"/>
      <c r="CU17718" s="33"/>
      <c r="CV17718" s="33"/>
    </row>
    <row r="17719" spans="74:100">
      <c r="BV17719" s="62"/>
      <c r="BW17719" s="62"/>
      <c r="BX17719" s="62"/>
      <c r="BY17719" s="62"/>
      <c r="BZ17719" s="62"/>
      <c r="CA17719" s="62"/>
      <c r="CB17719" s="62"/>
      <c r="CC17719" s="62"/>
      <c r="CD17719" s="62"/>
      <c r="CE17719" s="62"/>
      <c r="CF17719" s="62"/>
      <c r="CL17719" s="35" t="s">
        <v>29275</v>
      </c>
      <c r="CM17719" s="35" t="s">
        <v>217</v>
      </c>
      <c r="CN17719" s="35" t="s">
        <v>217</v>
      </c>
      <c r="CO17719" s="52"/>
      <c r="CP17719" s="52"/>
      <c r="CQ17719" s="52"/>
      <c r="CR17719" s="52"/>
      <c r="CS17719" s="52"/>
      <c r="CT17719" s="52"/>
      <c r="CU17719" s="33"/>
      <c r="CV17719" s="33"/>
    </row>
    <row r="17720" spans="74:100">
      <c r="BV17720" s="62"/>
      <c r="BW17720" s="62"/>
      <c r="BX17720" s="62"/>
      <c r="BY17720" s="62"/>
      <c r="BZ17720" s="62"/>
      <c r="CA17720" s="62"/>
      <c r="CB17720" s="62"/>
      <c r="CC17720" s="62"/>
      <c r="CD17720" s="62"/>
      <c r="CE17720" s="62"/>
      <c r="CF17720" s="62"/>
      <c r="CL17720" s="35" t="s">
        <v>29276</v>
      </c>
      <c r="CM17720" s="35" t="s">
        <v>217</v>
      </c>
      <c r="CN17720" s="35" t="s">
        <v>217</v>
      </c>
      <c r="CO17720" s="52"/>
      <c r="CP17720" s="52"/>
      <c r="CQ17720" s="52"/>
      <c r="CR17720" s="52"/>
      <c r="CS17720" s="52"/>
      <c r="CT17720" s="52"/>
      <c r="CU17720" s="33"/>
      <c r="CV17720" s="33"/>
    </row>
    <row r="17721" spans="74:100">
      <c r="BV17721" s="62"/>
      <c r="BW17721" s="62"/>
      <c r="BX17721" s="62"/>
      <c r="BY17721" s="62"/>
      <c r="BZ17721" s="62"/>
      <c r="CA17721" s="62"/>
      <c r="CB17721" s="62"/>
      <c r="CC17721" s="62"/>
      <c r="CD17721" s="62"/>
      <c r="CE17721" s="62"/>
      <c r="CF17721" s="62"/>
      <c r="CL17721" s="35" t="s">
        <v>8800</v>
      </c>
      <c r="CM17721" s="35" t="s">
        <v>217</v>
      </c>
      <c r="CN17721" s="35" t="s">
        <v>217</v>
      </c>
      <c r="CO17721" s="52"/>
      <c r="CP17721" s="52"/>
      <c r="CQ17721" s="52"/>
      <c r="CR17721" s="52"/>
      <c r="CS17721" s="52"/>
      <c r="CT17721" s="52"/>
      <c r="CU17721" s="33"/>
      <c r="CV17721" s="33"/>
    </row>
    <row r="17722" spans="74:100">
      <c r="BV17722" s="62"/>
      <c r="BW17722" s="62"/>
      <c r="BX17722" s="62"/>
      <c r="BY17722" s="62"/>
      <c r="BZ17722" s="62"/>
      <c r="CA17722" s="62"/>
      <c r="CB17722" s="62"/>
      <c r="CC17722" s="62"/>
      <c r="CD17722" s="62"/>
      <c r="CE17722" s="62"/>
      <c r="CF17722" s="62"/>
      <c r="CL17722" s="35" t="s">
        <v>8801</v>
      </c>
      <c r="CM17722" s="35" t="s">
        <v>217</v>
      </c>
      <c r="CN17722" s="35" t="s">
        <v>217</v>
      </c>
      <c r="CO17722" s="52"/>
      <c r="CP17722" s="52"/>
      <c r="CQ17722" s="52"/>
      <c r="CR17722" s="52"/>
      <c r="CS17722" s="52"/>
      <c r="CT17722" s="52"/>
      <c r="CU17722" s="33"/>
      <c r="CV17722" s="33"/>
    </row>
    <row r="17723" spans="74:100">
      <c r="BV17723" s="62"/>
      <c r="BW17723" s="62"/>
      <c r="BX17723" s="62"/>
      <c r="BY17723" s="62"/>
      <c r="BZ17723" s="62"/>
      <c r="CA17723" s="62"/>
      <c r="CB17723" s="62"/>
      <c r="CC17723" s="62"/>
      <c r="CD17723" s="62"/>
      <c r="CE17723" s="62"/>
      <c r="CF17723" s="62"/>
      <c r="CL17723" s="56" t="s">
        <v>8803</v>
      </c>
      <c r="CM17723" s="56" t="s">
        <v>216</v>
      </c>
      <c r="CN17723" s="56" t="s">
        <v>216</v>
      </c>
      <c r="CO17723" s="52"/>
      <c r="CP17723" s="52"/>
      <c r="CQ17723" s="52"/>
      <c r="CR17723" s="52"/>
      <c r="CS17723" s="52"/>
      <c r="CT17723" s="52"/>
      <c r="CU17723" s="33"/>
      <c r="CV17723" s="33"/>
    </row>
    <row r="17724" spans="74:100">
      <c r="BV17724" s="62"/>
      <c r="BW17724" s="62"/>
      <c r="BX17724" s="62"/>
      <c r="BY17724" s="62"/>
      <c r="BZ17724" s="62"/>
      <c r="CA17724" s="62"/>
      <c r="CB17724" s="62"/>
      <c r="CC17724" s="62"/>
      <c r="CD17724" s="62"/>
      <c r="CE17724" s="62"/>
      <c r="CF17724" s="62"/>
      <c r="CL17724" s="56" t="s">
        <v>8802</v>
      </c>
      <c r="CM17724" s="56" t="s">
        <v>215</v>
      </c>
      <c r="CN17724" s="56" t="s">
        <v>215</v>
      </c>
      <c r="CO17724" s="52"/>
      <c r="CP17724" s="52"/>
      <c r="CQ17724" s="52"/>
      <c r="CR17724" s="52"/>
      <c r="CS17724" s="52"/>
      <c r="CT17724" s="52"/>
      <c r="CU17724" s="33"/>
      <c r="CV17724" s="33"/>
    </row>
    <row r="17725" spans="74:100">
      <c r="BV17725" s="62"/>
      <c r="BW17725" s="62"/>
      <c r="BX17725" s="62"/>
      <c r="BY17725" s="62"/>
      <c r="BZ17725" s="62"/>
      <c r="CA17725" s="62"/>
      <c r="CB17725" s="62"/>
      <c r="CC17725" s="62"/>
      <c r="CD17725" s="62"/>
      <c r="CE17725" s="62"/>
      <c r="CF17725" s="62"/>
      <c r="CL17725" s="56" t="s">
        <v>23688</v>
      </c>
      <c r="CM17725" s="56" t="s">
        <v>216</v>
      </c>
      <c r="CN17725" s="56" t="s">
        <v>216</v>
      </c>
      <c r="CO17725" s="52"/>
      <c r="CP17725" s="52"/>
      <c r="CQ17725" s="52"/>
      <c r="CR17725" s="52"/>
      <c r="CS17725" s="52"/>
      <c r="CT17725" s="52"/>
      <c r="CU17725" s="33"/>
      <c r="CV17725" s="33"/>
    </row>
    <row r="17726" spans="74:100">
      <c r="BV17726" s="62"/>
      <c r="BW17726" s="62"/>
      <c r="BX17726" s="62"/>
      <c r="BY17726" s="62"/>
      <c r="BZ17726" s="62"/>
      <c r="CA17726" s="62"/>
      <c r="CB17726" s="62"/>
      <c r="CC17726" s="62"/>
      <c r="CD17726" s="62"/>
      <c r="CE17726" s="62"/>
      <c r="CF17726" s="62"/>
      <c r="CL17726" s="56" t="s">
        <v>8804</v>
      </c>
      <c r="CM17726" s="56" t="s">
        <v>216</v>
      </c>
      <c r="CN17726" s="56" t="s">
        <v>216</v>
      </c>
      <c r="CO17726" s="52"/>
      <c r="CP17726" s="52"/>
      <c r="CQ17726" s="52"/>
      <c r="CR17726" s="52"/>
      <c r="CS17726" s="52"/>
      <c r="CT17726" s="52"/>
      <c r="CU17726" s="33"/>
      <c r="CV17726" s="33"/>
    </row>
    <row r="17727" spans="74:100">
      <c r="BV17727" s="62"/>
      <c r="BW17727" s="62"/>
      <c r="BX17727" s="62"/>
      <c r="BY17727" s="62"/>
      <c r="BZ17727" s="62"/>
      <c r="CA17727" s="62"/>
      <c r="CB17727" s="62"/>
      <c r="CC17727" s="62"/>
      <c r="CD17727" s="62"/>
      <c r="CE17727" s="62"/>
      <c r="CF17727" s="62"/>
      <c r="CL17727" s="56" t="s">
        <v>8805</v>
      </c>
      <c r="CM17727" s="56" t="s">
        <v>216</v>
      </c>
      <c r="CN17727" s="56" t="s">
        <v>216</v>
      </c>
      <c r="CO17727" s="52"/>
      <c r="CP17727" s="52"/>
      <c r="CQ17727" s="52"/>
      <c r="CR17727" s="52"/>
      <c r="CS17727" s="52"/>
      <c r="CT17727" s="52"/>
      <c r="CU17727" s="33"/>
      <c r="CV17727" s="33"/>
    </row>
    <row r="17728" spans="74:100">
      <c r="BV17728" s="62"/>
      <c r="BW17728" s="62"/>
      <c r="BX17728" s="62"/>
      <c r="BY17728" s="62"/>
      <c r="BZ17728" s="62"/>
      <c r="CA17728" s="62"/>
      <c r="CB17728" s="62"/>
      <c r="CC17728" s="62"/>
      <c r="CD17728" s="62"/>
      <c r="CE17728" s="62"/>
      <c r="CF17728" s="62"/>
      <c r="CL17728" s="56" t="s">
        <v>23689</v>
      </c>
      <c r="CM17728" s="56" t="s">
        <v>216</v>
      </c>
      <c r="CN17728" s="56" t="s">
        <v>216</v>
      </c>
      <c r="CO17728" s="52"/>
      <c r="CP17728" s="52"/>
      <c r="CQ17728" s="52"/>
      <c r="CR17728" s="52"/>
      <c r="CS17728" s="52"/>
      <c r="CT17728" s="52"/>
      <c r="CU17728" s="33"/>
      <c r="CV17728" s="33"/>
    </row>
    <row r="17729" spans="74:100">
      <c r="BV17729" s="62"/>
      <c r="BW17729" s="62"/>
      <c r="BX17729" s="62"/>
      <c r="BY17729" s="62"/>
      <c r="BZ17729" s="62"/>
      <c r="CA17729" s="62"/>
      <c r="CB17729" s="62"/>
      <c r="CC17729" s="62"/>
      <c r="CD17729" s="62"/>
      <c r="CE17729" s="62"/>
      <c r="CF17729" s="62"/>
      <c r="CL17729" s="56" t="s">
        <v>23690</v>
      </c>
      <c r="CM17729" s="56" t="s">
        <v>216</v>
      </c>
      <c r="CN17729" s="56" t="s">
        <v>216</v>
      </c>
      <c r="CO17729" s="52"/>
      <c r="CP17729" s="52"/>
      <c r="CQ17729" s="52"/>
      <c r="CR17729" s="52"/>
      <c r="CS17729" s="52"/>
      <c r="CT17729" s="52"/>
      <c r="CU17729" s="33"/>
      <c r="CV17729" s="33"/>
    </row>
    <row r="17730" spans="74:100">
      <c r="BV17730" s="62"/>
      <c r="BW17730" s="62"/>
      <c r="BX17730" s="62"/>
      <c r="BY17730" s="62"/>
      <c r="BZ17730" s="62"/>
      <c r="CA17730" s="62"/>
      <c r="CB17730" s="62"/>
      <c r="CC17730" s="62"/>
      <c r="CD17730" s="62"/>
      <c r="CE17730" s="62"/>
      <c r="CF17730" s="62"/>
      <c r="CL17730" s="56" t="s">
        <v>23691</v>
      </c>
      <c r="CM17730" s="56" t="s">
        <v>213</v>
      </c>
      <c r="CN17730" s="56" t="s">
        <v>213</v>
      </c>
      <c r="CO17730" s="52"/>
      <c r="CP17730" s="52"/>
      <c r="CQ17730" s="52"/>
      <c r="CR17730" s="52"/>
      <c r="CS17730" s="52"/>
      <c r="CT17730" s="52"/>
      <c r="CU17730" s="33"/>
      <c r="CV17730" s="33"/>
    </row>
    <row r="17731" spans="74:100">
      <c r="BV17731" s="62"/>
      <c r="BW17731" s="62"/>
      <c r="BX17731" s="62"/>
      <c r="BY17731" s="62"/>
      <c r="BZ17731" s="62"/>
      <c r="CA17731" s="62"/>
      <c r="CB17731" s="62"/>
      <c r="CC17731" s="62"/>
      <c r="CD17731" s="62"/>
      <c r="CE17731" s="62"/>
      <c r="CF17731" s="62"/>
      <c r="CL17731" s="56" t="s">
        <v>8807</v>
      </c>
      <c r="CM17731" s="56" t="s">
        <v>213</v>
      </c>
      <c r="CN17731" s="56" t="s">
        <v>213</v>
      </c>
      <c r="CO17731" s="52"/>
      <c r="CP17731" s="52"/>
      <c r="CQ17731" s="52"/>
      <c r="CR17731" s="52"/>
      <c r="CS17731" s="52"/>
      <c r="CT17731" s="52"/>
      <c r="CU17731" s="33"/>
      <c r="CV17731" s="33"/>
    </row>
    <row r="17732" spans="74:100">
      <c r="BV17732" s="62"/>
      <c r="BW17732" s="62"/>
      <c r="BX17732" s="62"/>
      <c r="BY17732" s="62"/>
      <c r="BZ17732" s="62"/>
      <c r="CA17732" s="62"/>
      <c r="CB17732" s="62"/>
      <c r="CC17732" s="62"/>
      <c r="CD17732" s="62"/>
      <c r="CE17732" s="62"/>
      <c r="CF17732" s="62"/>
      <c r="CL17732" s="56" t="s">
        <v>8808</v>
      </c>
      <c r="CM17732" s="56" t="s">
        <v>216</v>
      </c>
      <c r="CN17732" s="56" t="s">
        <v>216</v>
      </c>
      <c r="CO17732" s="52"/>
      <c r="CP17732" s="52"/>
      <c r="CQ17732" s="52"/>
      <c r="CR17732" s="52"/>
      <c r="CS17732" s="52"/>
      <c r="CT17732" s="52"/>
      <c r="CU17732" s="33"/>
      <c r="CV17732" s="33"/>
    </row>
    <row r="17733" spans="74:100">
      <c r="BV17733" s="62"/>
      <c r="BW17733" s="62"/>
      <c r="BX17733" s="62"/>
      <c r="BY17733" s="62"/>
      <c r="BZ17733" s="62"/>
      <c r="CA17733" s="62"/>
      <c r="CB17733" s="62"/>
      <c r="CC17733" s="62"/>
      <c r="CD17733" s="62"/>
      <c r="CE17733" s="62"/>
      <c r="CF17733" s="62"/>
      <c r="CL17733" s="35" t="s">
        <v>12164</v>
      </c>
      <c r="CM17733" s="35" t="s">
        <v>217</v>
      </c>
      <c r="CN17733" s="35" t="s">
        <v>217</v>
      </c>
      <c r="CO17733" s="52"/>
      <c r="CP17733" s="52"/>
      <c r="CQ17733" s="52"/>
      <c r="CR17733" s="52"/>
      <c r="CS17733" s="52"/>
      <c r="CT17733" s="52"/>
      <c r="CU17733" s="33"/>
      <c r="CV17733" s="33"/>
    </row>
    <row r="17734" spans="74:100">
      <c r="BV17734" s="62"/>
      <c r="BW17734" s="62"/>
      <c r="BX17734" s="62"/>
      <c r="BY17734" s="62"/>
      <c r="BZ17734" s="62"/>
      <c r="CA17734" s="62"/>
      <c r="CB17734" s="62"/>
      <c r="CC17734" s="62"/>
      <c r="CD17734" s="62"/>
      <c r="CE17734" s="62"/>
      <c r="CF17734" s="62"/>
      <c r="CL17734" s="35" t="s">
        <v>29277</v>
      </c>
      <c r="CM17734" s="35" t="s">
        <v>217</v>
      </c>
      <c r="CN17734" s="35" t="s">
        <v>217</v>
      </c>
      <c r="CO17734" s="52"/>
      <c r="CP17734" s="52"/>
      <c r="CQ17734" s="52"/>
      <c r="CR17734" s="52"/>
      <c r="CS17734" s="52"/>
      <c r="CT17734" s="52"/>
      <c r="CU17734" s="33"/>
      <c r="CV17734" s="33"/>
    </row>
    <row r="17735" spans="74:100">
      <c r="BV17735" s="62"/>
      <c r="BW17735" s="62"/>
      <c r="BX17735" s="62"/>
      <c r="BY17735" s="62"/>
      <c r="BZ17735" s="62"/>
      <c r="CA17735" s="62"/>
      <c r="CB17735" s="62"/>
      <c r="CC17735" s="62"/>
      <c r="CD17735" s="62"/>
      <c r="CE17735" s="62"/>
      <c r="CF17735" s="62"/>
      <c r="CL17735" s="56" t="s">
        <v>12171</v>
      </c>
      <c r="CM17735" s="56" t="s">
        <v>216</v>
      </c>
      <c r="CN17735" s="56" t="s">
        <v>216</v>
      </c>
      <c r="CO17735" s="52"/>
      <c r="CP17735" s="52"/>
      <c r="CQ17735" s="52"/>
      <c r="CR17735" s="52"/>
      <c r="CS17735" s="52"/>
      <c r="CT17735" s="52"/>
      <c r="CU17735" s="33"/>
      <c r="CV17735" s="33"/>
    </row>
    <row r="17736" spans="74:100">
      <c r="BV17736" s="62"/>
      <c r="BW17736" s="62"/>
      <c r="BX17736" s="62"/>
      <c r="BY17736" s="62"/>
      <c r="BZ17736" s="62"/>
      <c r="CA17736" s="62"/>
      <c r="CB17736" s="62"/>
      <c r="CC17736" s="62"/>
      <c r="CD17736" s="62"/>
      <c r="CE17736" s="62"/>
      <c r="CF17736" s="62"/>
      <c r="CL17736" s="56" t="s">
        <v>29278</v>
      </c>
      <c r="CM17736" s="56" t="s">
        <v>215</v>
      </c>
      <c r="CN17736" s="56" t="s">
        <v>215</v>
      </c>
      <c r="CO17736" s="52"/>
      <c r="CP17736" s="52"/>
      <c r="CQ17736" s="52"/>
      <c r="CR17736" s="52"/>
      <c r="CS17736" s="52"/>
      <c r="CT17736" s="52"/>
      <c r="CU17736" s="33"/>
      <c r="CV17736" s="33"/>
    </row>
    <row r="17737" spans="74:100">
      <c r="BV17737" s="62"/>
      <c r="BW17737" s="62"/>
      <c r="BX17737" s="62"/>
      <c r="BY17737" s="62"/>
      <c r="BZ17737" s="62"/>
      <c r="CA17737" s="62"/>
      <c r="CB17737" s="62"/>
      <c r="CC17737" s="62"/>
      <c r="CD17737" s="62"/>
      <c r="CE17737" s="62"/>
      <c r="CF17737" s="62"/>
      <c r="CL17737" s="56" t="s">
        <v>12167</v>
      </c>
      <c r="CM17737" s="56" t="s">
        <v>216</v>
      </c>
      <c r="CN17737" s="56" t="s">
        <v>216</v>
      </c>
      <c r="CO17737" s="52"/>
      <c r="CP17737" s="52"/>
      <c r="CQ17737" s="52"/>
      <c r="CR17737" s="52"/>
      <c r="CS17737" s="52"/>
      <c r="CT17737" s="52"/>
      <c r="CU17737" s="33"/>
      <c r="CV17737" s="33"/>
    </row>
    <row r="17738" spans="74:100">
      <c r="BV17738" s="62"/>
      <c r="BW17738" s="62"/>
      <c r="BX17738" s="62"/>
      <c r="BY17738" s="62"/>
      <c r="BZ17738" s="62"/>
      <c r="CA17738" s="62"/>
      <c r="CB17738" s="62"/>
      <c r="CC17738" s="62"/>
      <c r="CD17738" s="62"/>
      <c r="CE17738" s="62"/>
      <c r="CF17738" s="62"/>
      <c r="CL17738" s="56" t="s">
        <v>29279</v>
      </c>
      <c r="CM17738" s="56" t="s">
        <v>215</v>
      </c>
      <c r="CN17738" s="56" t="s">
        <v>215</v>
      </c>
      <c r="CO17738" s="52"/>
      <c r="CP17738" s="52"/>
      <c r="CQ17738" s="52"/>
      <c r="CR17738" s="52"/>
      <c r="CS17738" s="52"/>
      <c r="CT17738" s="52"/>
      <c r="CU17738" s="33"/>
      <c r="CV17738" s="33"/>
    </row>
    <row r="17739" spans="74:100">
      <c r="BV17739" s="62"/>
      <c r="BW17739" s="62"/>
      <c r="BX17739" s="62"/>
      <c r="BY17739" s="62"/>
      <c r="BZ17739" s="62"/>
      <c r="CA17739" s="62"/>
      <c r="CB17739" s="62"/>
      <c r="CC17739" s="62"/>
      <c r="CD17739" s="62"/>
      <c r="CE17739" s="62"/>
      <c r="CF17739" s="62"/>
      <c r="CL17739" s="56" t="s">
        <v>12168</v>
      </c>
      <c r="CM17739" s="56" t="s">
        <v>216</v>
      </c>
      <c r="CN17739" s="56" t="s">
        <v>216</v>
      </c>
      <c r="CO17739" s="52"/>
      <c r="CP17739" s="52"/>
      <c r="CQ17739" s="52"/>
      <c r="CR17739" s="52"/>
      <c r="CS17739" s="52"/>
      <c r="CT17739" s="52"/>
      <c r="CU17739" s="33"/>
      <c r="CV17739" s="33"/>
    </row>
    <row r="17740" spans="74:100">
      <c r="BV17740" s="62"/>
      <c r="BW17740" s="62"/>
      <c r="BX17740" s="62"/>
      <c r="BY17740" s="62"/>
      <c r="BZ17740" s="62"/>
      <c r="CA17740" s="62"/>
      <c r="CB17740" s="62"/>
      <c r="CC17740" s="62"/>
      <c r="CD17740" s="62"/>
      <c r="CE17740" s="62"/>
      <c r="CF17740" s="62"/>
      <c r="CL17740" s="56" t="s">
        <v>25392</v>
      </c>
      <c r="CM17740" s="56" t="s">
        <v>216</v>
      </c>
      <c r="CN17740" s="56" t="s">
        <v>216</v>
      </c>
      <c r="CO17740" s="52"/>
      <c r="CP17740" s="52"/>
      <c r="CQ17740" s="52"/>
      <c r="CR17740" s="52"/>
      <c r="CS17740" s="52"/>
      <c r="CT17740" s="52"/>
      <c r="CU17740" s="33"/>
      <c r="CV17740" s="33"/>
    </row>
    <row r="17741" spans="74:100">
      <c r="BV17741" s="62"/>
      <c r="BW17741" s="62"/>
      <c r="BX17741" s="62"/>
      <c r="BY17741" s="62"/>
      <c r="BZ17741" s="62"/>
      <c r="CA17741" s="62"/>
      <c r="CB17741" s="62"/>
      <c r="CC17741" s="62"/>
      <c r="CD17741" s="62"/>
      <c r="CE17741" s="62"/>
      <c r="CF17741" s="62"/>
      <c r="CL17741" s="56" t="s">
        <v>12174</v>
      </c>
      <c r="CM17741" s="56" t="s">
        <v>214</v>
      </c>
      <c r="CN17741" s="56" t="s">
        <v>214</v>
      </c>
      <c r="CO17741" s="52"/>
      <c r="CP17741" s="52"/>
      <c r="CQ17741" s="52"/>
      <c r="CR17741" s="52"/>
      <c r="CS17741" s="52"/>
      <c r="CT17741" s="52"/>
      <c r="CU17741" s="33"/>
      <c r="CV17741" s="33"/>
    </row>
    <row r="17742" spans="74:100">
      <c r="BV17742" s="62"/>
      <c r="BW17742" s="62"/>
      <c r="BX17742" s="62"/>
      <c r="BY17742" s="62"/>
      <c r="BZ17742" s="62"/>
      <c r="CA17742" s="62"/>
      <c r="CB17742" s="62"/>
      <c r="CC17742" s="62"/>
      <c r="CD17742" s="62"/>
      <c r="CE17742" s="62"/>
      <c r="CF17742" s="62"/>
      <c r="CL17742" s="56" t="s">
        <v>12179</v>
      </c>
      <c r="CM17742" s="56" t="s">
        <v>215</v>
      </c>
      <c r="CN17742" s="56" t="s">
        <v>215</v>
      </c>
      <c r="CO17742" s="52"/>
      <c r="CP17742" s="52"/>
      <c r="CQ17742" s="52"/>
      <c r="CR17742" s="52"/>
      <c r="CS17742" s="52"/>
      <c r="CT17742" s="52"/>
      <c r="CU17742" s="33"/>
      <c r="CV17742" s="33"/>
    </row>
    <row r="17743" spans="74:100">
      <c r="BV17743" s="62"/>
      <c r="BW17743" s="62"/>
      <c r="BX17743" s="62"/>
      <c r="BY17743" s="62"/>
      <c r="BZ17743" s="62"/>
      <c r="CA17743" s="62"/>
      <c r="CB17743" s="62"/>
      <c r="CC17743" s="62"/>
      <c r="CD17743" s="62"/>
      <c r="CE17743" s="62"/>
      <c r="CF17743" s="62"/>
      <c r="CL17743" s="35" t="s">
        <v>29280</v>
      </c>
      <c r="CM17743" s="35" t="s">
        <v>217</v>
      </c>
      <c r="CN17743" s="35" t="s">
        <v>217</v>
      </c>
      <c r="CO17743" s="52"/>
      <c r="CP17743" s="52"/>
      <c r="CQ17743" s="52"/>
      <c r="CR17743" s="52"/>
      <c r="CS17743" s="52"/>
      <c r="CT17743" s="52"/>
      <c r="CU17743" s="33"/>
      <c r="CV17743" s="33"/>
    </row>
    <row r="17744" spans="74:100">
      <c r="BV17744" s="62"/>
      <c r="BW17744" s="62"/>
      <c r="BX17744" s="62"/>
      <c r="BY17744" s="62"/>
      <c r="BZ17744" s="62"/>
      <c r="CA17744" s="62"/>
      <c r="CB17744" s="62"/>
      <c r="CC17744" s="62"/>
      <c r="CD17744" s="62"/>
      <c r="CE17744" s="62"/>
      <c r="CF17744" s="62"/>
      <c r="CL17744" s="56" t="s">
        <v>8256</v>
      </c>
      <c r="CM17744" s="56" t="s">
        <v>217</v>
      </c>
      <c r="CN17744" s="56" t="s">
        <v>217</v>
      </c>
      <c r="CO17744" s="52"/>
      <c r="CP17744" s="52"/>
      <c r="CQ17744" s="52"/>
      <c r="CR17744" s="52"/>
      <c r="CS17744" s="52"/>
      <c r="CT17744" s="52"/>
      <c r="CU17744" s="33"/>
      <c r="CV17744" s="33"/>
    </row>
    <row r="17745" spans="74:100">
      <c r="BV17745" s="62"/>
      <c r="BW17745" s="62"/>
      <c r="BX17745" s="62"/>
      <c r="BY17745" s="62"/>
      <c r="BZ17745" s="62"/>
      <c r="CA17745" s="62"/>
      <c r="CB17745" s="62"/>
      <c r="CC17745" s="62"/>
      <c r="CD17745" s="62"/>
      <c r="CE17745" s="62"/>
      <c r="CF17745" s="62"/>
      <c r="CL17745" s="56" t="s">
        <v>12998</v>
      </c>
      <c r="CM17745" s="56" t="s">
        <v>213</v>
      </c>
      <c r="CN17745" s="56" t="s">
        <v>213</v>
      </c>
      <c r="CO17745" s="52"/>
      <c r="CP17745" s="52"/>
      <c r="CQ17745" s="52"/>
      <c r="CR17745" s="52"/>
      <c r="CS17745" s="52"/>
      <c r="CT17745" s="52"/>
      <c r="CU17745" s="33"/>
      <c r="CV17745" s="33"/>
    </row>
    <row r="17746" spans="74:100">
      <c r="BV17746" s="62"/>
      <c r="BW17746" s="62"/>
      <c r="BX17746" s="62"/>
      <c r="BY17746" s="62"/>
      <c r="BZ17746" s="62"/>
      <c r="CA17746" s="62"/>
      <c r="CB17746" s="62"/>
      <c r="CC17746" s="62"/>
      <c r="CD17746" s="62"/>
      <c r="CE17746" s="62"/>
      <c r="CF17746" s="62"/>
      <c r="CL17746" s="56" t="s">
        <v>13004</v>
      </c>
      <c r="CM17746" s="56" t="s">
        <v>213</v>
      </c>
      <c r="CN17746" s="56" t="s">
        <v>213</v>
      </c>
      <c r="CO17746" s="52"/>
      <c r="CP17746" s="52"/>
      <c r="CQ17746" s="52"/>
      <c r="CR17746" s="52"/>
      <c r="CS17746" s="52"/>
      <c r="CT17746" s="52"/>
      <c r="CU17746" s="33"/>
      <c r="CV17746" s="33"/>
    </row>
    <row r="17747" spans="74:100">
      <c r="BV17747" s="62"/>
      <c r="BW17747" s="62"/>
      <c r="BX17747" s="62"/>
      <c r="BY17747" s="62"/>
      <c r="BZ17747" s="62"/>
      <c r="CA17747" s="62"/>
      <c r="CB17747" s="62"/>
      <c r="CC17747" s="62"/>
      <c r="CD17747" s="62"/>
      <c r="CE17747" s="62"/>
      <c r="CF17747" s="62"/>
      <c r="CL17747" s="56" t="s">
        <v>13013</v>
      </c>
      <c r="CM17747" s="56" t="s">
        <v>213</v>
      </c>
      <c r="CN17747" s="56" t="s">
        <v>213</v>
      </c>
      <c r="CO17747" s="52"/>
      <c r="CP17747" s="52"/>
      <c r="CQ17747" s="52"/>
      <c r="CR17747" s="52"/>
      <c r="CS17747" s="52"/>
      <c r="CT17747" s="52"/>
      <c r="CU17747" s="33"/>
      <c r="CV17747" s="33"/>
    </row>
    <row r="17748" spans="74:100">
      <c r="BV17748" s="62"/>
      <c r="BW17748" s="62"/>
      <c r="BX17748" s="62"/>
      <c r="BY17748" s="62"/>
      <c r="BZ17748" s="62"/>
      <c r="CA17748" s="62"/>
      <c r="CB17748" s="62"/>
      <c r="CC17748" s="62"/>
      <c r="CD17748" s="62"/>
      <c r="CE17748" s="62"/>
      <c r="CF17748" s="62"/>
      <c r="CL17748" s="35" t="s">
        <v>8812</v>
      </c>
      <c r="CM17748" s="35" t="s">
        <v>217</v>
      </c>
      <c r="CN17748" s="35" t="s">
        <v>217</v>
      </c>
      <c r="CO17748" s="52"/>
      <c r="CP17748" s="52"/>
      <c r="CQ17748" s="52"/>
      <c r="CR17748" s="52"/>
      <c r="CS17748" s="52"/>
      <c r="CT17748" s="52"/>
      <c r="CU17748" s="33"/>
      <c r="CV17748" s="33"/>
    </row>
    <row r="17749" spans="74:100">
      <c r="BV17749" s="62"/>
      <c r="BW17749" s="62"/>
      <c r="BX17749" s="62"/>
      <c r="BY17749" s="62"/>
      <c r="BZ17749" s="62"/>
      <c r="CA17749" s="62"/>
      <c r="CB17749" s="62"/>
      <c r="CC17749" s="62"/>
      <c r="CD17749" s="62"/>
      <c r="CE17749" s="62"/>
      <c r="CF17749" s="62"/>
      <c r="CL17749" s="35" t="s">
        <v>8813</v>
      </c>
      <c r="CM17749" s="35" t="s">
        <v>217</v>
      </c>
      <c r="CN17749" s="35" t="s">
        <v>217</v>
      </c>
      <c r="CO17749" s="52"/>
      <c r="CP17749" s="52"/>
      <c r="CQ17749" s="52"/>
      <c r="CR17749" s="52"/>
      <c r="CS17749" s="52"/>
      <c r="CT17749" s="52"/>
      <c r="CU17749" s="33"/>
      <c r="CV17749" s="33"/>
    </row>
    <row r="17750" spans="74:100">
      <c r="BV17750" s="62"/>
      <c r="BW17750" s="62"/>
      <c r="BX17750" s="62"/>
      <c r="BY17750" s="62"/>
      <c r="BZ17750" s="62"/>
      <c r="CA17750" s="62"/>
      <c r="CB17750" s="62"/>
      <c r="CC17750" s="62"/>
      <c r="CD17750" s="62"/>
      <c r="CE17750" s="62"/>
      <c r="CF17750" s="62"/>
      <c r="CL17750" s="35" t="s">
        <v>8814</v>
      </c>
      <c r="CM17750" s="35" t="s">
        <v>217</v>
      </c>
      <c r="CN17750" s="35" t="s">
        <v>217</v>
      </c>
      <c r="CO17750" s="52"/>
      <c r="CP17750" s="52"/>
      <c r="CQ17750" s="52"/>
      <c r="CR17750" s="52"/>
      <c r="CS17750" s="52"/>
      <c r="CT17750" s="52"/>
      <c r="CU17750" s="33"/>
      <c r="CV17750" s="33"/>
    </row>
    <row r="17751" spans="74:100">
      <c r="BV17751" s="62"/>
      <c r="BW17751" s="62"/>
      <c r="BX17751" s="62"/>
      <c r="BY17751" s="62"/>
      <c r="BZ17751" s="62"/>
      <c r="CA17751" s="62"/>
      <c r="CB17751" s="62"/>
      <c r="CC17751" s="62"/>
      <c r="CD17751" s="62"/>
      <c r="CE17751" s="62"/>
      <c r="CF17751" s="62"/>
      <c r="CL17751" s="35" t="s">
        <v>8816</v>
      </c>
      <c r="CM17751" s="35" t="s">
        <v>217</v>
      </c>
      <c r="CN17751" s="35" t="s">
        <v>217</v>
      </c>
      <c r="CO17751" s="52"/>
      <c r="CP17751" s="52"/>
      <c r="CQ17751" s="52"/>
      <c r="CR17751" s="52"/>
      <c r="CS17751" s="52"/>
      <c r="CT17751" s="52"/>
      <c r="CU17751" s="33"/>
      <c r="CV17751" s="33"/>
    </row>
    <row r="17752" spans="74:100">
      <c r="BV17752" s="62"/>
      <c r="BW17752" s="62"/>
      <c r="BX17752" s="62"/>
      <c r="BY17752" s="62"/>
      <c r="BZ17752" s="62"/>
      <c r="CA17752" s="62"/>
      <c r="CB17752" s="62"/>
      <c r="CC17752" s="62"/>
      <c r="CD17752" s="62"/>
      <c r="CE17752" s="62"/>
      <c r="CF17752" s="62"/>
      <c r="CL17752" s="35" t="s">
        <v>8815</v>
      </c>
      <c r="CM17752" s="35" t="s">
        <v>217</v>
      </c>
      <c r="CN17752" s="35" t="s">
        <v>217</v>
      </c>
      <c r="CO17752" s="52"/>
      <c r="CP17752" s="52"/>
      <c r="CQ17752" s="52"/>
      <c r="CR17752" s="52"/>
      <c r="CS17752" s="52"/>
      <c r="CT17752" s="52"/>
      <c r="CU17752" s="33"/>
      <c r="CV17752" s="33"/>
    </row>
    <row r="17753" spans="74:100">
      <c r="BV17753" s="62"/>
      <c r="BW17753" s="62"/>
      <c r="BX17753" s="62"/>
      <c r="BY17753" s="62"/>
      <c r="BZ17753" s="62"/>
      <c r="CA17753" s="62"/>
      <c r="CB17753" s="62"/>
      <c r="CC17753" s="62"/>
      <c r="CD17753" s="62"/>
      <c r="CE17753" s="62"/>
      <c r="CF17753" s="62"/>
      <c r="CL17753" s="35" t="s">
        <v>8820</v>
      </c>
      <c r="CM17753" s="35" t="s">
        <v>217</v>
      </c>
      <c r="CN17753" s="35" t="s">
        <v>217</v>
      </c>
      <c r="CO17753" s="52"/>
      <c r="CP17753" s="52"/>
      <c r="CQ17753" s="52"/>
      <c r="CR17753" s="52"/>
      <c r="CS17753" s="52"/>
      <c r="CT17753" s="52"/>
      <c r="CU17753" s="33"/>
      <c r="CV17753" s="33"/>
    </row>
    <row r="17754" spans="74:100">
      <c r="BV17754" s="62"/>
      <c r="BW17754" s="62"/>
      <c r="BX17754" s="62"/>
      <c r="BY17754" s="62"/>
      <c r="BZ17754" s="62"/>
      <c r="CA17754" s="62"/>
      <c r="CB17754" s="62"/>
      <c r="CC17754" s="62"/>
      <c r="CD17754" s="62"/>
      <c r="CE17754" s="62"/>
      <c r="CF17754" s="62"/>
      <c r="CL17754" s="35" t="s">
        <v>8817</v>
      </c>
      <c r="CM17754" s="35" t="s">
        <v>217</v>
      </c>
      <c r="CN17754" s="35" t="s">
        <v>217</v>
      </c>
      <c r="CO17754" s="52"/>
      <c r="CP17754" s="52"/>
      <c r="CQ17754" s="52"/>
      <c r="CR17754" s="52"/>
      <c r="CS17754" s="52"/>
      <c r="CT17754" s="52"/>
      <c r="CU17754" s="33"/>
      <c r="CV17754" s="33"/>
    </row>
    <row r="17755" spans="74:100">
      <c r="BV17755" s="62"/>
      <c r="BW17755" s="62"/>
      <c r="BX17755" s="62"/>
      <c r="BY17755" s="62"/>
      <c r="BZ17755" s="62"/>
      <c r="CA17755" s="62"/>
      <c r="CB17755" s="62"/>
      <c r="CC17755" s="62"/>
      <c r="CD17755" s="62"/>
      <c r="CE17755" s="62"/>
      <c r="CF17755" s="62"/>
      <c r="CL17755" s="35" t="s">
        <v>8818</v>
      </c>
      <c r="CM17755" s="35" t="s">
        <v>217</v>
      </c>
      <c r="CN17755" s="35" t="s">
        <v>217</v>
      </c>
      <c r="CO17755" s="52"/>
      <c r="CP17755" s="52"/>
      <c r="CQ17755" s="52"/>
      <c r="CR17755" s="52"/>
      <c r="CS17755" s="52"/>
      <c r="CT17755" s="52"/>
      <c r="CU17755" s="33"/>
      <c r="CV17755" s="33"/>
    </row>
    <row r="17756" spans="74:100">
      <c r="BV17756" s="62"/>
      <c r="BW17756" s="62"/>
      <c r="BX17756" s="62"/>
      <c r="BY17756" s="62"/>
      <c r="BZ17756" s="62"/>
      <c r="CA17756" s="62"/>
      <c r="CB17756" s="62"/>
      <c r="CC17756" s="62"/>
      <c r="CD17756" s="62"/>
      <c r="CE17756" s="62"/>
      <c r="CF17756" s="62"/>
      <c r="CL17756" s="35" t="s">
        <v>8819</v>
      </c>
      <c r="CM17756" s="35" t="s">
        <v>217</v>
      </c>
      <c r="CN17756" s="35" t="s">
        <v>217</v>
      </c>
      <c r="CO17756" s="52"/>
      <c r="CP17756" s="52"/>
      <c r="CQ17756" s="52"/>
      <c r="CR17756" s="52"/>
      <c r="CS17756" s="52"/>
      <c r="CT17756" s="52"/>
      <c r="CU17756" s="33"/>
      <c r="CV17756" s="33"/>
    </row>
    <row r="17757" spans="74:100">
      <c r="BV17757" s="62"/>
      <c r="BW17757" s="62"/>
      <c r="BX17757" s="62"/>
      <c r="BY17757" s="62"/>
      <c r="BZ17757" s="62"/>
      <c r="CA17757" s="62"/>
      <c r="CB17757" s="62"/>
      <c r="CC17757" s="62"/>
      <c r="CD17757" s="62"/>
      <c r="CE17757" s="62"/>
      <c r="CF17757" s="62"/>
      <c r="CL17757" s="35" t="s">
        <v>1203</v>
      </c>
      <c r="CM17757" s="35" t="s">
        <v>217</v>
      </c>
      <c r="CN17757" s="35" t="s">
        <v>217</v>
      </c>
      <c r="CO17757" s="52"/>
      <c r="CP17757" s="52"/>
      <c r="CQ17757" s="52"/>
      <c r="CR17757" s="52"/>
      <c r="CS17757" s="52"/>
      <c r="CT17757" s="52"/>
      <c r="CU17757" s="33"/>
      <c r="CV17757" s="33"/>
    </row>
    <row r="17758" spans="74:100">
      <c r="BV17758" s="62"/>
      <c r="BW17758" s="62"/>
      <c r="BX17758" s="62"/>
      <c r="BY17758" s="62"/>
      <c r="BZ17758" s="62"/>
      <c r="CA17758" s="62"/>
      <c r="CB17758" s="62"/>
      <c r="CC17758" s="62"/>
      <c r="CD17758" s="62"/>
      <c r="CE17758" s="62"/>
      <c r="CF17758" s="62"/>
      <c r="CL17758" s="35" t="s">
        <v>8821</v>
      </c>
      <c r="CM17758" s="35" t="s">
        <v>217</v>
      </c>
      <c r="CN17758" s="35" t="s">
        <v>217</v>
      </c>
      <c r="CO17758" s="52"/>
      <c r="CP17758" s="52"/>
      <c r="CQ17758" s="52"/>
      <c r="CR17758" s="52"/>
      <c r="CS17758" s="52"/>
      <c r="CT17758" s="52"/>
      <c r="CU17758" s="33"/>
      <c r="CV17758" s="33"/>
    </row>
    <row r="17759" spans="74:100">
      <c r="BV17759" s="62"/>
      <c r="BW17759" s="62"/>
      <c r="BX17759" s="62"/>
      <c r="BY17759" s="62"/>
      <c r="BZ17759" s="62"/>
      <c r="CA17759" s="62"/>
      <c r="CB17759" s="62"/>
      <c r="CC17759" s="62"/>
      <c r="CD17759" s="62"/>
      <c r="CE17759" s="62"/>
      <c r="CF17759" s="62"/>
      <c r="CL17759" s="35" t="s">
        <v>8822</v>
      </c>
      <c r="CM17759" s="35" t="s">
        <v>217</v>
      </c>
      <c r="CN17759" s="35" t="s">
        <v>217</v>
      </c>
      <c r="CO17759" s="52"/>
      <c r="CP17759" s="52"/>
      <c r="CQ17759" s="52"/>
      <c r="CR17759" s="52"/>
      <c r="CS17759" s="52"/>
      <c r="CT17759" s="52"/>
      <c r="CU17759" s="33"/>
      <c r="CV17759" s="33"/>
    </row>
    <row r="17760" spans="74:100">
      <c r="BV17760" s="62"/>
      <c r="BW17760" s="62"/>
      <c r="BX17760" s="62"/>
      <c r="BY17760" s="62"/>
      <c r="BZ17760" s="62"/>
      <c r="CA17760" s="62"/>
      <c r="CB17760" s="62"/>
      <c r="CC17760" s="62"/>
      <c r="CD17760" s="62"/>
      <c r="CE17760" s="62"/>
      <c r="CF17760" s="62"/>
      <c r="CL17760" s="56" t="s">
        <v>8823</v>
      </c>
      <c r="CM17760" s="56" t="s">
        <v>217</v>
      </c>
      <c r="CN17760" s="56" t="s">
        <v>217</v>
      </c>
      <c r="CO17760" s="52"/>
      <c r="CP17760" s="52"/>
      <c r="CQ17760" s="52"/>
      <c r="CR17760" s="52"/>
      <c r="CS17760" s="52"/>
      <c r="CT17760" s="52"/>
      <c r="CU17760" s="33"/>
      <c r="CV17760" s="33"/>
    </row>
    <row r="17761" spans="74:100">
      <c r="BV17761" s="62"/>
      <c r="BW17761" s="62"/>
      <c r="BX17761" s="62"/>
      <c r="BY17761" s="62"/>
      <c r="BZ17761" s="62"/>
      <c r="CA17761" s="62"/>
      <c r="CB17761" s="62"/>
      <c r="CC17761" s="62"/>
      <c r="CD17761" s="62"/>
      <c r="CE17761" s="62"/>
      <c r="CF17761" s="62"/>
      <c r="CL17761" s="56" t="s">
        <v>8824</v>
      </c>
      <c r="CM17761" s="56" t="s">
        <v>215</v>
      </c>
      <c r="CN17761" s="56" t="s">
        <v>215</v>
      </c>
      <c r="CO17761" s="52"/>
      <c r="CP17761" s="52"/>
      <c r="CQ17761" s="52"/>
      <c r="CR17761" s="52"/>
      <c r="CS17761" s="52"/>
      <c r="CT17761" s="52"/>
      <c r="CU17761" s="33"/>
      <c r="CV17761" s="33"/>
    </row>
    <row r="17762" spans="74:100">
      <c r="BV17762" s="62"/>
      <c r="BW17762" s="62"/>
      <c r="BX17762" s="62"/>
      <c r="BY17762" s="62"/>
      <c r="BZ17762" s="62"/>
      <c r="CA17762" s="62"/>
      <c r="CB17762" s="62"/>
      <c r="CC17762" s="62"/>
      <c r="CD17762" s="62"/>
      <c r="CE17762" s="62"/>
      <c r="CF17762" s="62"/>
      <c r="CL17762" s="35" t="s">
        <v>8832</v>
      </c>
      <c r="CM17762" s="35" t="s">
        <v>217</v>
      </c>
      <c r="CN17762" s="35" t="s">
        <v>217</v>
      </c>
      <c r="CO17762" s="52"/>
      <c r="CP17762" s="52"/>
      <c r="CQ17762" s="52"/>
      <c r="CR17762" s="52"/>
      <c r="CS17762" s="52"/>
      <c r="CT17762" s="52"/>
      <c r="CU17762" s="33"/>
      <c r="CV17762" s="33"/>
    </row>
    <row r="17763" spans="74:100">
      <c r="BV17763" s="62"/>
      <c r="BW17763" s="62"/>
      <c r="BX17763" s="62"/>
      <c r="BY17763" s="62"/>
      <c r="BZ17763" s="62"/>
      <c r="CA17763" s="62"/>
      <c r="CB17763" s="62"/>
      <c r="CC17763" s="62"/>
      <c r="CD17763" s="62"/>
      <c r="CE17763" s="62"/>
      <c r="CF17763" s="62"/>
      <c r="CL17763" s="35" t="s">
        <v>8833</v>
      </c>
      <c r="CM17763" s="35" t="s">
        <v>217</v>
      </c>
      <c r="CN17763" s="35" t="s">
        <v>217</v>
      </c>
      <c r="CO17763" s="52"/>
      <c r="CP17763" s="52"/>
      <c r="CQ17763" s="52"/>
      <c r="CR17763" s="52"/>
      <c r="CS17763" s="52"/>
      <c r="CT17763" s="52"/>
      <c r="CU17763" s="33"/>
      <c r="CV17763" s="33"/>
    </row>
    <row r="17764" spans="74:100">
      <c r="BV17764" s="62"/>
      <c r="BW17764" s="62"/>
      <c r="BX17764" s="62"/>
      <c r="BY17764" s="62"/>
      <c r="BZ17764" s="62"/>
      <c r="CA17764" s="62"/>
      <c r="CB17764" s="62"/>
      <c r="CC17764" s="62"/>
      <c r="CD17764" s="62"/>
      <c r="CE17764" s="62"/>
      <c r="CF17764" s="62"/>
      <c r="CL17764" s="35" t="s">
        <v>8834</v>
      </c>
      <c r="CM17764" s="35" t="s">
        <v>217</v>
      </c>
      <c r="CN17764" s="35" t="s">
        <v>217</v>
      </c>
      <c r="CO17764" s="52"/>
      <c r="CP17764" s="52"/>
      <c r="CQ17764" s="52"/>
      <c r="CR17764" s="52"/>
      <c r="CS17764" s="52"/>
      <c r="CT17764" s="52"/>
      <c r="CU17764" s="33"/>
      <c r="CV17764" s="33"/>
    </row>
    <row r="17765" spans="74:100">
      <c r="BV17765" s="62"/>
      <c r="BW17765" s="62"/>
      <c r="BX17765" s="62"/>
      <c r="BY17765" s="62"/>
      <c r="BZ17765" s="62"/>
      <c r="CA17765" s="62"/>
      <c r="CB17765" s="62"/>
      <c r="CC17765" s="62"/>
      <c r="CD17765" s="62"/>
      <c r="CE17765" s="62"/>
      <c r="CF17765" s="62"/>
      <c r="CL17765" s="56" t="s">
        <v>8825</v>
      </c>
      <c r="CM17765" s="56" t="s">
        <v>215</v>
      </c>
      <c r="CN17765" s="56" t="s">
        <v>215</v>
      </c>
      <c r="CO17765" s="52"/>
      <c r="CP17765" s="52"/>
      <c r="CQ17765" s="52"/>
      <c r="CR17765" s="52"/>
      <c r="CS17765" s="52"/>
      <c r="CT17765" s="52"/>
      <c r="CU17765" s="33"/>
      <c r="CV17765" s="33"/>
    </row>
    <row r="17766" spans="74:100">
      <c r="BV17766" s="62"/>
      <c r="BW17766" s="62"/>
      <c r="BX17766" s="62"/>
      <c r="BY17766" s="62"/>
      <c r="BZ17766" s="62"/>
      <c r="CA17766" s="62"/>
      <c r="CB17766" s="62"/>
      <c r="CC17766" s="62"/>
      <c r="CD17766" s="62"/>
      <c r="CE17766" s="62"/>
      <c r="CF17766" s="62"/>
      <c r="CL17766" s="35" t="s">
        <v>8826</v>
      </c>
      <c r="CM17766" s="35" t="s">
        <v>217</v>
      </c>
      <c r="CN17766" s="35" t="s">
        <v>217</v>
      </c>
      <c r="CO17766" s="52"/>
      <c r="CP17766" s="52"/>
      <c r="CQ17766" s="52"/>
      <c r="CR17766" s="52"/>
      <c r="CS17766" s="52"/>
      <c r="CT17766" s="52"/>
      <c r="CU17766" s="33"/>
      <c r="CV17766" s="33"/>
    </row>
    <row r="17767" spans="74:100">
      <c r="BV17767" s="62"/>
      <c r="BW17767" s="62"/>
      <c r="BX17767" s="62"/>
      <c r="BY17767" s="62"/>
      <c r="BZ17767" s="62"/>
      <c r="CA17767" s="62"/>
      <c r="CB17767" s="62"/>
      <c r="CC17767" s="62"/>
      <c r="CD17767" s="62"/>
      <c r="CE17767" s="62"/>
      <c r="CF17767" s="62"/>
      <c r="CL17767" s="56" t="s">
        <v>8827</v>
      </c>
      <c r="CM17767" s="56" t="s">
        <v>215</v>
      </c>
      <c r="CN17767" s="56" t="s">
        <v>215</v>
      </c>
      <c r="CO17767" s="52"/>
      <c r="CP17767" s="52"/>
      <c r="CQ17767" s="52"/>
      <c r="CR17767" s="52"/>
      <c r="CS17767" s="52"/>
      <c r="CT17767" s="52"/>
      <c r="CU17767" s="33"/>
      <c r="CV17767" s="33"/>
    </row>
    <row r="17768" spans="74:100">
      <c r="BV17768" s="62"/>
      <c r="BW17768" s="62"/>
      <c r="BX17768" s="62"/>
      <c r="BY17768" s="62"/>
      <c r="BZ17768" s="62"/>
      <c r="CA17768" s="62"/>
      <c r="CB17768" s="62"/>
      <c r="CC17768" s="62"/>
      <c r="CD17768" s="62"/>
      <c r="CE17768" s="62"/>
      <c r="CF17768" s="62"/>
      <c r="CL17768" s="35" t="s">
        <v>8835</v>
      </c>
      <c r="CM17768" s="35" t="s">
        <v>217</v>
      </c>
      <c r="CN17768" s="35" t="s">
        <v>217</v>
      </c>
      <c r="CO17768" s="52"/>
      <c r="CP17768" s="52"/>
      <c r="CQ17768" s="52"/>
      <c r="CR17768" s="52"/>
      <c r="CS17768" s="52"/>
      <c r="CT17768" s="52"/>
      <c r="CU17768" s="33"/>
      <c r="CV17768" s="33"/>
    </row>
    <row r="17769" spans="74:100">
      <c r="BV17769" s="62"/>
      <c r="BW17769" s="62"/>
      <c r="BX17769" s="62"/>
      <c r="BY17769" s="62"/>
      <c r="BZ17769" s="62"/>
      <c r="CA17769" s="62"/>
      <c r="CB17769" s="62"/>
      <c r="CC17769" s="62"/>
      <c r="CD17769" s="62"/>
      <c r="CE17769" s="62"/>
      <c r="CF17769" s="62"/>
      <c r="CL17769" s="35" t="s">
        <v>8828</v>
      </c>
      <c r="CM17769" s="35" t="s">
        <v>217</v>
      </c>
      <c r="CN17769" s="35" t="s">
        <v>217</v>
      </c>
      <c r="CO17769" s="52"/>
      <c r="CP17769" s="52"/>
      <c r="CQ17769" s="52"/>
      <c r="CR17769" s="52"/>
      <c r="CS17769" s="52"/>
      <c r="CT17769" s="52"/>
      <c r="CU17769" s="33"/>
      <c r="CV17769" s="33"/>
    </row>
    <row r="17770" spans="74:100">
      <c r="BV17770" s="62"/>
      <c r="BW17770" s="62"/>
      <c r="BX17770" s="62"/>
      <c r="BY17770" s="62"/>
      <c r="BZ17770" s="62"/>
      <c r="CA17770" s="62"/>
      <c r="CB17770" s="62"/>
      <c r="CC17770" s="62"/>
      <c r="CD17770" s="62"/>
      <c r="CE17770" s="62"/>
      <c r="CF17770" s="62"/>
      <c r="CL17770" s="56" t="s">
        <v>8829</v>
      </c>
      <c r="CM17770" s="56" t="s">
        <v>215</v>
      </c>
      <c r="CN17770" s="56" t="s">
        <v>215</v>
      </c>
      <c r="CO17770" s="52"/>
      <c r="CP17770" s="52"/>
      <c r="CQ17770" s="52"/>
      <c r="CR17770" s="52"/>
      <c r="CS17770" s="52"/>
      <c r="CT17770" s="52"/>
      <c r="CU17770" s="33"/>
      <c r="CV17770" s="33"/>
    </row>
    <row r="17771" spans="74:100">
      <c r="BV17771" s="62"/>
      <c r="BW17771" s="62"/>
      <c r="BX17771" s="62"/>
      <c r="BY17771" s="62"/>
      <c r="BZ17771" s="62"/>
      <c r="CA17771" s="62"/>
      <c r="CB17771" s="62"/>
      <c r="CC17771" s="62"/>
      <c r="CD17771" s="62"/>
      <c r="CE17771" s="62"/>
      <c r="CF17771" s="62"/>
      <c r="CL17771" s="56" t="s">
        <v>8830</v>
      </c>
      <c r="CM17771" s="56" t="s">
        <v>215</v>
      </c>
      <c r="CN17771" s="56" t="s">
        <v>215</v>
      </c>
      <c r="CO17771" s="52"/>
      <c r="CP17771" s="52"/>
      <c r="CQ17771" s="52"/>
      <c r="CR17771" s="52"/>
      <c r="CS17771" s="52"/>
      <c r="CT17771" s="52"/>
      <c r="CU17771" s="33"/>
      <c r="CV17771" s="33"/>
    </row>
    <row r="17772" spans="74:100">
      <c r="BV17772" s="62"/>
      <c r="BW17772" s="62"/>
      <c r="BX17772" s="62"/>
      <c r="BY17772" s="62"/>
      <c r="BZ17772" s="62"/>
      <c r="CA17772" s="62"/>
      <c r="CB17772" s="62"/>
      <c r="CC17772" s="62"/>
      <c r="CD17772" s="62"/>
      <c r="CE17772" s="62"/>
      <c r="CF17772" s="62"/>
      <c r="CL17772" s="56" t="s">
        <v>8831</v>
      </c>
      <c r="CM17772" s="56" t="s">
        <v>215</v>
      </c>
      <c r="CN17772" s="56" t="s">
        <v>215</v>
      </c>
      <c r="CO17772" s="52"/>
      <c r="CP17772" s="52"/>
      <c r="CQ17772" s="52"/>
      <c r="CR17772" s="52"/>
      <c r="CS17772" s="52"/>
      <c r="CT17772" s="52"/>
      <c r="CU17772" s="33"/>
      <c r="CV17772" s="33"/>
    </row>
    <row r="17773" spans="74:100">
      <c r="BV17773" s="62"/>
      <c r="BW17773" s="62"/>
      <c r="BX17773" s="62"/>
      <c r="BY17773" s="62"/>
      <c r="BZ17773" s="62"/>
      <c r="CA17773" s="62"/>
      <c r="CB17773" s="62"/>
      <c r="CC17773" s="62"/>
      <c r="CD17773" s="62"/>
      <c r="CE17773" s="62"/>
      <c r="CF17773" s="62"/>
      <c r="CL17773" s="35" t="s">
        <v>8836</v>
      </c>
      <c r="CM17773" s="35" t="s">
        <v>217</v>
      </c>
      <c r="CN17773" s="35" t="s">
        <v>217</v>
      </c>
      <c r="CO17773" s="52"/>
      <c r="CP17773" s="52"/>
      <c r="CQ17773" s="52"/>
      <c r="CR17773" s="52"/>
      <c r="CS17773" s="52"/>
      <c r="CT17773" s="52"/>
      <c r="CU17773" s="33"/>
      <c r="CV17773" s="33"/>
    </row>
    <row r="17774" spans="74:100">
      <c r="BV17774" s="62"/>
      <c r="BW17774" s="62"/>
      <c r="BX17774" s="62"/>
      <c r="BY17774" s="62"/>
      <c r="BZ17774" s="62"/>
      <c r="CA17774" s="62"/>
      <c r="CB17774" s="62"/>
      <c r="CC17774" s="62"/>
      <c r="CD17774" s="62"/>
      <c r="CE17774" s="62"/>
      <c r="CF17774" s="62"/>
      <c r="CL17774" s="35" t="s">
        <v>8837</v>
      </c>
      <c r="CM17774" s="35" t="s">
        <v>217</v>
      </c>
      <c r="CN17774" s="35" t="s">
        <v>217</v>
      </c>
      <c r="CO17774" s="52"/>
      <c r="CP17774" s="52"/>
      <c r="CQ17774" s="52"/>
      <c r="CR17774" s="52"/>
      <c r="CS17774" s="52"/>
      <c r="CT17774" s="52"/>
      <c r="CU17774" s="33"/>
      <c r="CV17774" s="33"/>
    </row>
    <row r="17775" spans="74:100">
      <c r="BV17775" s="62"/>
      <c r="BW17775" s="62"/>
      <c r="BX17775" s="62"/>
      <c r="BY17775" s="62"/>
      <c r="BZ17775" s="62"/>
      <c r="CA17775" s="62"/>
      <c r="CB17775" s="62"/>
      <c r="CC17775" s="62"/>
      <c r="CD17775" s="62"/>
      <c r="CE17775" s="62"/>
      <c r="CF17775" s="62"/>
      <c r="CL17775" s="35" t="s">
        <v>8838</v>
      </c>
      <c r="CM17775" s="35" t="s">
        <v>217</v>
      </c>
      <c r="CN17775" s="35" t="s">
        <v>217</v>
      </c>
      <c r="CO17775" s="52"/>
      <c r="CP17775" s="52"/>
      <c r="CQ17775" s="52"/>
      <c r="CR17775" s="52"/>
      <c r="CS17775" s="52"/>
      <c r="CT17775" s="52"/>
      <c r="CU17775" s="33"/>
      <c r="CV17775" s="33"/>
    </row>
    <row r="17776" spans="74:100">
      <c r="BV17776" s="62"/>
      <c r="BW17776" s="62"/>
      <c r="BX17776" s="62"/>
      <c r="BY17776" s="62"/>
      <c r="BZ17776" s="62"/>
      <c r="CA17776" s="62"/>
      <c r="CB17776" s="62"/>
      <c r="CC17776" s="62"/>
      <c r="CD17776" s="62"/>
      <c r="CE17776" s="62"/>
      <c r="CF17776" s="62"/>
      <c r="CL17776" s="35" t="s">
        <v>8839</v>
      </c>
      <c r="CM17776" s="35" t="s">
        <v>217</v>
      </c>
      <c r="CN17776" s="35" t="s">
        <v>217</v>
      </c>
      <c r="CO17776" s="52"/>
      <c r="CP17776" s="52"/>
      <c r="CQ17776" s="52"/>
      <c r="CR17776" s="52"/>
      <c r="CS17776" s="52"/>
      <c r="CT17776" s="52"/>
      <c r="CU17776" s="33"/>
      <c r="CV17776" s="33"/>
    </row>
    <row r="17777" spans="74:100">
      <c r="BV17777" s="62"/>
      <c r="BW17777" s="62"/>
      <c r="BX17777" s="62"/>
      <c r="BY17777" s="62"/>
      <c r="BZ17777" s="62"/>
      <c r="CA17777" s="62"/>
      <c r="CB17777" s="62"/>
      <c r="CC17777" s="62"/>
      <c r="CD17777" s="62"/>
      <c r="CE17777" s="62"/>
      <c r="CF17777" s="62"/>
      <c r="CL17777" s="35" t="s">
        <v>8840</v>
      </c>
      <c r="CM17777" s="35" t="s">
        <v>217</v>
      </c>
      <c r="CN17777" s="35" t="s">
        <v>217</v>
      </c>
      <c r="CO17777" s="52"/>
      <c r="CP17777" s="52"/>
      <c r="CQ17777" s="52"/>
      <c r="CR17777" s="52"/>
      <c r="CS17777" s="52"/>
      <c r="CT17777" s="52"/>
      <c r="CU17777" s="33"/>
      <c r="CV17777" s="33"/>
    </row>
    <row r="17778" spans="74:100">
      <c r="BV17778" s="62"/>
      <c r="BW17778" s="62"/>
      <c r="BX17778" s="62"/>
      <c r="BY17778" s="62"/>
      <c r="BZ17778" s="62"/>
      <c r="CA17778" s="62"/>
      <c r="CB17778" s="62"/>
      <c r="CC17778" s="62"/>
      <c r="CD17778" s="62"/>
      <c r="CE17778" s="62"/>
      <c r="CF17778" s="62"/>
      <c r="CL17778" s="56" t="s">
        <v>8842</v>
      </c>
      <c r="CM17778" s="56" t="s">
        <v>217</v>
      </c>
      <c r="CN17778" s="56" t="s">
        <v>217</v>
      </c>
      <c r="CO17778" s="52"/>
      <c r="CP17778" s="52"/>
      <c r="CQ17778" s="52"/>
      <c r="CR17778" s="52"/>
      <c r="CS17778" s="52"/>
      <c r="CT17778" s="52"/>
      <c r="CU17778" s="33"/>
      <c r="CV17778" s="33"/>
    </row>
    <row r="17779" spans="74:100">
      <c r="BV17779" s="62"/>
      <c r="BW17779" s="62"/>
      <c r="BX17779" s="62"/>
      <c r="BY17779" s="62"/>
      <c r="BZ17779" s="62"/>
      <c r="CA17779" s="62"/>
      <c r="CB17779" s="62"/>
      <c r="CC17779" s="62"/>
      <c r="CD17779" s="62"/>
      <c r="CE17779" s="62"/>
      <c r="CF17779" s="62"/>
      <c r="CL17779" s="35" t="s">
        <v>8841</v>
      </c>
      <c r="CM17779" s="35" t="s">
        <v>217</v>
      </c>
      <c r="CN17779" s="35" t="s">
        <v>217</v>
      </c>
      <c r="CO17779" s="52"/>
      <c r="CP17779" s="52"/>
      <c r="CQ17779" s="52"/>
      <c r="CR17779" s="52"/>
      <c r="CS17779" s="52"/>
      <c r="CT17779" s="52"/>
      <c r="CU17779" s="33"/>
      <c r="CV17779" s="33"/>
    </row>
    <row r="17780" spans="74:100">
      <c r="BV17780" s="62"/>
      <c r="BW17780" s="62"/>
      <c r="BX17780" s="62"/>
      <c r="BY17780" s="62"/>
      <c r="BZ17780" s="62"/>
      <c r="CA17780" s="62"/>
      <c r="CB17780" s="62"/>
      <c r="CC17780" s="62"/>
      <c r="CD17780" s="62"/>
      <c r="CE17780" s="62"/>
      <c r="CF17780" s="62"/>
      <c r="CL17780" s="35" t="s">
        <v>8843</v>
      </c>
      <c r="CM17780" s="35" t="s">
        <v>217</v>
      </c>
      <c r="CN17780" s="35" t="s">
        <v>217</v>
      </c>
      <c r="CO17780" s="52"/>
      <c r="CP17780" s="52"/>
      <c r="CQ17780" s="52"/>
      <c r="CR17780" s="52"/>
      <c r="CS17780" s="52"/>
      <c r="CT17780" s="52"/>
      <c r="CU17780" s="33"/>
      <c r="CV17780" s="33"/>
    </row>
    <row r="17781" spans="74:100">
      <c r="BV17781" s="62"/>
      <c r="BW17781" s="62"/>
      <c r="BX17781" s="62"/>
      <c r="BY17781" s="62"/>
      <c r="BZ17781" s="62"/>
      <c r="CA17781" s="62"/>
      <c r="CB17781" s="62"/>
      <c r="CC17781" s="62"/>
      <c r="CD17781" s="62"/>
      <c r="CE17781" s="62"/>
      <c r="CF17781" s="62"/>
      <c r="CL17781" s="35" t="s">
        <v>13561</v>
      </c>
      <c r="CM17781" s="35" t="s">
        <v>217</v>
      </c>
      <c r="CN17781" s="35" t="s">
        <v>217</v>
      </c>
      <c r="CO17781" s="52"/>
      <c r="CP17781" s="52"/>
      <c r="CQ17781" s="52"/>
      <c r="CR17781" s="52"/>
      <c r="CS17781" s="52"/>
      <c r="CT17781" s="52"/>
      <c r="CU17781" s="33"/>
      <c r="CV17781" s="33"/>
    </row>
    <row r="17782" spans="74:100">
      <c r="BV17782" s="62"/>
      <c r="BW17782" s="62"/>
      <c r="BX17782" s="62"/>
      <c r="BY17782" s="62"/>
      <c r="BZ17782" s="62"/>
      <c r="CA17782" s="62"/>
      <c r="CB17782" s="62"/>
      <c r="CC17782" s="62"/>
      <c r="CD17782" s="62"/>
      <c r="CE17782" s="62"/>
      <c r="CF17782" s="62"/>
      <c r="CL17782" s="35" t="s">
        <v>8844</v>
      </c>
      <c r="CM17782" s="35" t="s">
        <v>217</v>
      </c>
      <c r="CN17782" s="35" t="s">
        <v>217</v>
      </c>
      <c r="CO17782" s="52"/>
      <c r="CP17782" s="52"/>
      <c r="CQ17782" s="52"/>
      <c r="CR17782" s="52"/>
      <c r="CS17782" s="52"/>
      <c r="CT17782" s="52"/>
      <c r="CU17782" s="33"/>
      <c r="CV17782" s="33"/>
    </row>
    <row r="17783" spans="74:100">
      <c r="BV17783" s="62"/>
      <c r="BW17783" s="62"/>
      <c r="BX17783" s="62"/>
      <c r="BY17783" s="62"/>
      <c r="BZ17783" s="62"/>
      <c r="CA17783" s="62"/>
      <c r="CB17783" s="62"/>
      <c r="CC17783" s="62"/>
      <c r="CD17783" s="62"/>
      <c r="CE17783" s="62"/>
      <c r="CF17783" s="62"/>
      <c r="CL17783" s="35" t="s">
        <v>8845</v>
      </c>
      <c r="CM17783" s="35" t="s">
        <v>217</v>
      </c>
      <c r="CN17783" s="35" t="s">
        <v>217</v>
      </c>
      <c r="CO17783" s="52"/>
      <c r="CP17783" s="52"/>
      <c r="CQ17783" s="52"/>
      <c r="CR17783" s="52"/>
      <c r="CS17783" s="52"/>
      <c r="CT17783" s="52"/>
      <c r="CU17783" s="33"/>
      <c r="CV17783" s="33"/>
    </row>
    <row r="17784" spans="74:100">
      <c r="BV17784" s="62"/>
      <c r="BW17784" s="62"/>
      <c r="BX17784" s="62"/>
      <c r="BY17784" s="62"/>
      <c r="BZ17784" s="62"/>
      <c r="CA17784" s="62"/>
      <c r="CB17784" s="62"/>
      <c r="CC17784" s="62"/>
      <c r="CD17784" s="62"/>
      <c r="CE17784" s="62"/>
      <c r="CF17784" s="62"/>
      <c r="CL17784" s="35" t="s">
        <v>16799</v>
      </c>
      <c r="CM17784" s="35" t="s">
        <v>217</v>
      </c>
      <c r="CN17784" s="35" t="s">
        <v>217</v>
      </c>
      <c r="CO17784" s="52"/>
      <c r="CP17784" s="52"/>
      <c r="CQ17784" s="52"/>
      <c r="CR17784" s="52"/>
      <c r="CS17784" s="52"/>
      <c r="CT17784" s="52"/>
      <c r="CU17784" s="33"/>
      <c r="CV17784" s="33"/>
    </row>
    <row r="17785" spans="74:100">
      <c r="BV17785" s="62"/>
      <c r="BW17785" s="62"/>
      <c r="BX17785" s="62"/>
      <c r="BY17785" s="62"/>
      <c r="BZ17785" s="62"/>
      <c r="CA17785" s="62"/>
      <c r="CB17785" s="62"/>
      <c r="CC17785" s="62"/>
      <c r="CD17785" s="62"/>
      <c r="CE17785" s="62"/>
      <c r="CF17785" s="62"/>
      <c r="CL17785" s="35" t="s">
        <v>8854</v>
      </c>
      <c r="CM17785" s="35" t="s">
        <v>217</v>
      </c>
      <c r="CN17785" s="35" t="s">
        <v>217</v>
      </c>
      <c r="CO17785" s="52"/>
      <c r="CP17785" s="52"/>
      <c r="CQ17785" s="52"/>
      <c r="CR17785" s="52"/>
      <c r="CS17785" s="52"/>
      <c r="CT17785" s="52"/>
      <c r="CU17785" s="33"/>
      <c r="CV17785" s="33"/>
    </row>
    <row r="17786" spans="74:100">
      <c r="BV17786" s="62"/>
      <c r="BW17786" s="62"/>
      <c r="BX17786" s="62"/>
      <c r="BY17786" s="62"/>
      <c r="BZ17786" s="62"/>
      <c r="CA17786" s="62"/>
      <c r="CB17786" s="62"/>
      <c r="CC17786" s="62"/>
      <c r="CD17786" s="62"/>
      <c r="CE17786" s="62"/>
      <c r="CF17786" s="62"/>
      <c r="CL17786" s="35" t="s">
        <v>9192</v>
      </c>
      <c r="CM17786" s="35" t="s">
        <v>217</v>
      </c>
      <c r="CN17786" s="35" t="s">
        <v>217</v>
      </c>
      <c r="CO17786" s="52"/>
      <c r="CP17786" s="52"/>
      <c r="CQ17786" s="52"/>
      <c r="CR17786" s="52"/>
      <c r="CS17786" s="52"/>
      <c r="CT17786" s="52"/>
      <c r="CU17786" s="33"/>
      <c r="CV17786" s="33"/>
    </row>
    <row r="17787" spans="74:100">
      <c r="BV17787" s="62"/>
      <c r="BW17787" s="62"/>
      <c r="BX17787" s="62"/>
      <c r="BY17787" s="62"/>
      <c r="BZ17787" s="62"/>
      <c r="CA17787" s="62"/>
      <c r="CB17787" s="62"/>
      <c r="CC17787" s="62"/>
      <c r="CD17787" s="62"/>
      <c r="CE17787" s="62"/>
      <c r="CF17787" s="62"/>
      <c r="CL17787" s="35" t="s">
        <v>8850</v>
      </c>
      <c r="CM17787" s="35" t="s">
        <v>217</v>
      </c>
      <c r="CN17787" s="35" t="s">
        <v>217</v>
      </c>
      <c r="CO17787" s="52"/>
      <c r="CP17787" s="52"/>
      <c r="CQ17787" s="52"/>
      <c r="CR17787" s="52"/>
      <c r="CS17787" s="52"/>
      <c r="CT17787" s="52"/>
      <c r="CU17787" s="33"/>
      <c r="CV17787" s="33"/>
    </row>
    <row r="17788" spans="74:100">
      <c r="BV17788" s="62"/>
      <c r="BW17788" s="62"/>
      <c r="BX17788" s="62"/>
      <c r="BY17788" s="62"/>
      <c r="BZ17788" s="62"/>
      <c r="CA17788" s="62"/>
      <c r="CB17788" s="62"/>
      <c r="CC17788" s="62"/>
      <c r="CD17788" s="62"/>
      <c r="CE17788" s="62"/>
      <c r="CF17788" s="62"/>
      <c r="CL17788" s="35" t="s">
        <v>8857</v>
      </c>
      <c r="CM17788" s="35" t="s">
        <v>217</v>
      </c>
      <c r="CN17788" s="35" t="s">
        <v>217</v>
      </c>
      <c r="CO17788" s="52"/>
      <c r="CP17788" s="52"/>
      <c r="CQ17788" s="52"/>
      <c r="CR17788" s="52"/>
      <c r="CS17788" s="52"/>
      <c r="CT17788" s="52"/>
      <c r="CU17788" s="33"/>
      <c r="CV17788" s="33"/>
    </row>
    <row r="17789" spans="74:100">
      <c r="BV17789" s="62"/>
      <c r="BW17789" s="62"/>
      <c r="BX17789" s="62"/>
      <c r="BY17789" s="62"/>
      <c r="BZ17789" s="62"/>
      <c r="CA17789" s="62"/>
      <c r="CB17789" s="62"/>
      <c r="CC17789" s="62"/>
      <c r="CD17789" s="62"/>
      <c r="CE17789" s="62"/>
      <c r="CF17789" s="62"/>
      <c r="CL17789" s="35" t="s">
        <v>8851</v>
      </c>
      <c r="CM17789" s="35" t="s">
        <v>217</v>
      </c>
      <c r="CN17789" s="35" t="s">
        <v>217</v>
      </c>
      <c r="CO17789" s="52"/>
      <c r="CP17789" s="52"/>
      <c r="CQ17789" s="52"/>
      <c r="CR17789" s="52"/>
      <c r="CS17789" s="52"/>
      <c r="CT17789" s="52"/>
      <c r="CU17789" s="33"/>
      <c r="CV17789" s="33"/>
    </row>
    <row r="17790" spans="74:100">
      <c r="BV17790" s="62"/>
      <c r="BW17790" s="62"/>
      <c r="BX17790" s="62"/>
      <c r="BY17790" s="62"/>
      <c r="BZ17790" s="62"/>
      <c r="CA17790" s="62"/>
      <c r="CB17790" s="62"/>
      <c r="CC17790" s="62"/>
      <c r="CD17790" s="62"/>
      <c r="CE17790" s="62"/>
      <c r="CF17790" s="62"/>
      <c r="CL17790" s="35" t="s">
        <v>8848</v>
      </c>
      <c r="CM17790" s="35" t="s">
        <v>217</v>
      </c>
      <c r="CN17790" s="35" t="s">
        <v>217</v>
      </c>
      <c r="CO17790" s="52"/>
      <c r="CP17790" s="52"/>
      <c r="CQ17790" s="52"/>
      <c r="CR17790" s="52"/>
      <c r="CS17790" s="52"/>
      <c r="CT17790" s="52"/>
      <c r="CU17790" s="33"/>
      <c r="CV17790" s="33"/>
    </row>
    <row r="17791" spans="74:100">
      <c r="BV17791" s="62"/>
      <c r="BW17791" s="62"/>
      <c r="BX17791" s="62"/>
      <c r="BY17791" s="62"/>
      <c r="BZ17791" s="62"/>
      <c r="CA17791" s="62"/>
      <c r="CB17791" s="62"/>
      <c r="CC17791" s="62"/>
      <c r="CD17791" s="62"/>
      <c r="CE17791" s="62"/>
      <c r="CF17791" s="62"/>
      <c r="CL17791" s="35" t="s">
        <v>7447</v>
      </c>
      <c r="CM17791" s="35" t="s">
        <v>217</v>
      </c>
      <c r="CN17791" s="35" t="s">
        <v>217</v>
      </c>
      <c r="CO17791" s="52"/>
      <c r="CP17791" s="52"/>
      <c r="CQ17791" s="52"/>
      <c r="CR17791" s="52"/>
      <c r="CS17791" s="52"/>
      <c r="CT17791" s="52"/>
      <c r="CU17791" s="33"/>
      <c r="CV17791" s="33"/>
    </row>
    <row r="17792" spans="74:100">
      <c r="BV17792" s="62"/>
      <c r="BW17792" s="62"/>
      <c r="BX17792" s="62"/>
      <c r="BY17792" s="62"/>
      <c r="BZ17792" s="62"/>
      <c r="CA17792" s="62"/>
      <c r="CB17792" s="62"/>
      <c r="CC17792" s="62"/>
      <c r="CD17792" s="62"/>
      <c r="CE17792" s="62"/>
      <c r="CF17792" s="62"/>
      <c r="CL17792" s="35" t="s">
        <v>8849</v>
      </c>
      <c r="CM17792" s="35" t="s">
        <v>217</v>
      </c>
      <c r="CN17792" s="35" t="s">
        <v>217</v>
      </c>
      <c r="CO17792" s="52"/>
      <c r="CP17792" s="52"/>
      <c r="CQ17792" s="52"/>
      <c r="CR17792" s="52"/>
      <c r="CS17792" s="52"/>
      <c r="CT17792" s="52"/>
      <c r="CU17792" s="33"/>
      <c r="CV17792" s="33"/>
    </row>
    <row r="17793" spans="74:100">
      <c r="BV17793" s="62"/>
      <c r="BW17793" s="62"/>
      <c r="BX17793" s="62"/>
      <c r="BY17793" s="62"/>
      <c r="BZ17793" s="62"/>
      <c r="CA17793" s="62"/>
      <c r="CB17793" s="62"/>
      <c r="CC17793" s="62"/>
      <c r="CD17793" s="62"/>
      <c r="CE17793" s="62"/>
      <c r="CF17793" s="62"/>
      <c r="CL17793" s="35" t="s">
        <v>7192</v>
      </c>
      <c r="CM17793" s="35" t="s">
        <v>217</v>
      </c>
      <c r="CN17793" s="35" t="s">
        <v>217</v>
      </c>
      <c r="CO17793" s="52"/>
      <c r="CP17793" s="52"/>
      <c r="CQ17793" s="52"/>
      <c r="CR17793" s="52"/>
      <c r="CS17793" s="52"/>
      <c r="CT17793" s="52"/>
      <c r="CU17793" s="33"/>
      <c r="CV17793" s="33"/>
    </row>
    <row r="17794" spans="74:100">
      <c r="BV17794" s="62"/>
      <c r="BW17794" s="62"/>
      <c r="BX17794" s="62"/>
      <c r="BY17794" s="62"/>
      <c r="BZ17794" s="62"/>
      <c r="CA17794" s="62"/>
      <c r="CB17794" s="62"/>
      <c r="CC17794" s="62"/>
      <c r="CD17794" s="62"/>
      <c r="CE17794" s="62"/>
      <c r="CF17794" s="62"/>
      <c r="CL17794" s="56" t="s">
        <v>8852</v>
      </c>
      <c r="CM17794" s="56" t="s">
        <v>216</v>
      </c>
      <c r="CN17794" s="56" t="s">
        <v>216</v>
      </c>
      <c r="CO17794" s="52"/>
      <c r="CP17794" s="52"/>
      <c r="CQ17794" s="52"/>
      <c r="CR17794" s="52"/>
      <c r="CS17794" s="52"/>
      <c r="CT17794" s="52"/>
      <c r="CU17794" s="33"/>
      <c r="CV17794" s="33"/>
    </row>
    <row r="17795" spans="74:100">
      <c r="BV17795" s="62"/>
      <c r="BW17795" s="62"/>
      <c r="BX17795" s="62"/>
      <c r="BY17795" s="62"/>
      <c r="BZ17795" s="62"/>
      <c r="CA17795" s="62"/>
      <c r="CB17795" s="62"/>
      <c r="CC17795" s="62"/>
      <c r="CD17795" s="62"/>
      <c r="CE17795" s="62"/>
      <c r="CF17795" s="62"/>
      <c r="CL17795" s="35" t="s">
        <v>7193</v>
      </c>
      <c r="CM17795" s="35" t="s">
        <v>217</v>
      </c>
      <c r="CN17795" s="35" t="s">
        <v>217</v>
      </c>
      <c r="CO17795" s="52"/>
      <c r="CP17795" s="52"/>
      <c r="CQ17795" s="52"/>
      <c r="CR17795" s="52"/>
      <c r="CS17795" s="52"/>
      <c r="CT17795" s="52"/>
      <c r="CU17795" s="33"/>
      <c r="CV17795" s="33"/>
    </row>
    <row r="17796" spans="74:100">
      <c r="BV17796" s="62"/>
      <c r="BW17796" s="62"/>
      <c r="BX17796" s="62"/>
      <c r="BY17796" s="62"/>
      <c r="BZ17796" s="62"/>
      <c r="CA17796" s="62"/>
      <c r="CB17796" s="62"/>
      <c r="CC17796" s="62"/>
      <c r="CD17796" s="62"/>
      <c r="CE17796" s="62"/>
      <c r="CF17796" s="62"/>
      <c r="CL17796" s="35" t="s">
        <v>8855</v>
      </c>
      <c r="CM17796" s="35" t="s">
        <v>217</v>
      </c>
      <c r="CN17796" s="35" t="s">
        <v>217</v>
      </c>
      <c r="CO17796" s="52"/>
      <c r="CP17796" s="52"/>
      <c r="CQ17796" s="52"/>
      <c r="CR17796" s="52"/>
      <c r="CS17796" s="52"/>
      <c r="CT17796" s="52"/>
      <c r="CU17796" s="33"/>
      <c r="CV17796" s="33"/>
    </row>
    <row r="17797" spans="74:100">
      <c r="BV17797" s="62"/>
      <c r="BW17797" s="62"/>
      <c r="BX17797" s="62"/>
      <c r="BY17797" s="62"/>
      <c r="BZ17797" s="62"/>
      <c r="CA17797" s="62"/>
      <c r="CB17797" s="62"/>
      <c r="CC17797" s="62"/>
      <c r="CD17797" s="62"/>
      <c r="CE17797" s="62"/>
      <c r="CF17797" s="62"/>
      <c r="CL17797" s="35" t="s">
        <v>8853</v>
      </c>
      <c r="CM17797" s="35" t="s">
        <v>217</v>
      </c>
      <c r="CN17797" s="35" t="s">
        <v>217</v>
      </c>
      <c r="CO17797" s="52"/>
      <c r="CP17797" s="52"/>
      <c r="CQ17797" s="52"/>
      <c r="CR17797" s="52"/>
      <c r="CS17797" s="52"/>
      <c r="CT17797" s="52"/>
      <c r="CU17797" s="33"/>
      <c r="CV17797" s="33"/>
    </row>
    <row r="17798" spans="74:100">
      <c r="BV17798" s="62"/>
      <c r="BW17798" s="62"/>
      <c r="BX17798" s="62"/>
      <c r="BY17798" s="62"/>
      <c r="BZ17798" s="62"/>
      <c r="CA17798" s="62"/>
      <c r="CB17798" s="62"/>
      <c r="CC17798" s="62"/>
      <c r="CD17798" s="62"/>
      <c r="CE17798" s="62"/>
      <c r="CF17798" s="62"/>
      <c r="CL17798" s="56" t="s">
        <v>8058</v>
      </c>
      <c r="CM17798" s="56" t="s">
        <v>213</v>
      </c>
      <c r="CN17798" s="56" t="s">
        <v>213</v>
      </c>
      <c r="CO17798" s="52"/>
      <c r="CP17798" s="52"/>
      <c r="CQ17798" s="52"/>
      <c r="CR17798" s="52"/>
      <c r="CS17798" s="52"/>
      <c r="CT17798" s="52"/>
      <c r="CU17798" s="33"/>
      <c r="CV17798" s="33"/>
    </row>
    <row r="17799" spans="74:100">
      <c r="BV17799" s="62"/>
      <c r="BW17799" s="62"/>
      <c r="BX17799" s="62"/>
      <c r="BY17799" s="62"/>
      <c r="BZ17799" s="62"/>
      <c r="CA17799" s="62"/>
      <c r="CB17799" s="62"/>
      <c r="CC17799" s="62"/>
      <c r="CD17799" s="62"/>
      <c r="CE17799" s="62"/>
      <c r="CF17799" s="62"/>
      <c r="CL17799" s="56" t="s">
        <v>25393</v>
      </c>
      <c r="CM17799" s="56" t="s">
        <v>215</v>
      </c>
      <c r="CN17799" s="56" t="s">
        <v>215</v>
      </c>
      <c r="CO17799" s="52"/>
      <c r="CP17799" s="52"/>
      <c r="CQ17799" s="52"/>
      <c r="CR17799" s="52"/>
      <c r="CS17799" s="52"/>
      <c r="CT17799" s="52"/>
      <c r="CU17799" s="33"/>
      <c r="CV17799" s="33"/>
    </row>
    <row r="17800" spans="74:100">
      <c r="BV17800" s="62"/>
      <c r="BW17800" s="62"/>
      <c r="BX17800" s="62"/>
      <c r="BY17800" s="62"/>
      <c r="BZ17800" s="62"/>
      <c r="CA17800" s="62"/>
      <c r="CB17800" s="62"/>
      <c r="CC17800" s="62"/>
      <c r="CD17800" s="62"/>
      <c r="CE17800" s="62"/>
      <c r="CF17800" s="62"/>
      <c r="CL17800" s="56" t="s">
        <v>8858</v>
      </c>
      <c r="CM17800" s="56" t="s">
        <v>215</v>
      </c>
      <c r="CN17800" s="56" t="s">
        <v>215</v>
      </c>
      <c r="CO17800" s="52"/>
      <c r="CP17800" s="52"/>
      <c r="CQ17800" s="52"/>
      <c r="CR17800" s="52"/>
      <c r="CS17800" s="52"/>
      <c r="CT17800" s="52"/>
      <c r="CU17800" s="33"/>
      <c r="CV17800" s="33"/>
    </row>
    <row r="17801" spans="74:100">
      <c r="BV17801" s="62"/>
      <c r="BW17801" s="62"/>
      <c r="BX17801" s="62"/>
      <c r="BY17801" s="62"/>
      <c r="BZ17801" s="62"/>
      <c r="CA17801" s="62"/>
      <c r="CB17801" s="62"/>
      <c r="CC17801" s="62"/>
      <c r="CD17801" s="62"/>
      <c r="CE17801" s="62"/>
      <c r="CF17801" s="62"/>
      <c r="CL17801" s="56" t="s">
        <v>25394</v>
      </c>
      <c r="CM17801" s="56" t="s">
        <v>215</v>
      </c>
      <c r="CN17801" s="56" t="s">
        <v>215</v>
      </c>
      <c r="CO17801" s="52"/>
      <c r="CP17801" s="52"/>
      <c r="CQ17801" s="52"/>
      <c r="CR17801" s="52"/>
      <c r="CS17801" s="52"/>
      <c r="CT17801" s="52"/>
      <c r="CU17801" s="33"/>
      <c r="CV17801" s="33"/>
    </row>
    <row r="17802" spans="74:100">
      <c r="BV17802" s="62"/>
      <c r="BW17802" s="62"/>
      <c r="BX17802" s="62"/>
      <c r="BY17802" s="62"/>
      <c r="BZ17802" s="62"/>
      <c r="CA17802" s="62"/>
      <c r="CB17802" s="62"/>
      <c r="CC17802" s="62"/>
      <c r="CD17802" s="62"/>
      <c r="CE17802" s="62"/>
      <c r="CF17802" s="62"/>
      <c r="CL17802" s="56" t="s">
        <v>1208</v>
      </c>
      <c r="CM17802" s="56" t="s">
        <v>214</v>
      </c>
      <c r="CN17802" s="56" t="s">
        <v>214</v>
      </c>
      <c r="CO17802" s="52"/>
      <c r="CP17802" s="52"/>
      <c r="CQ17802" s="52"/>
      <c r="CR17802" s="52"/>
      <c r="CS17802" s="52"/>
      <c r="CT17802" s="52"/>
      <c r="CU17802" s="33"/>
      <c r="CV17802" s="33"/>
    </row>
    <row r="17803" spans="74:100">
      <c r="BV17803" s="62"/>
      <c r="BW17803" s="62"/>
      <c r="BX17803" s="62"/>
      <c r="BY17803" s="62"/>
      <c r="BZ17803" s="62"/>
      <c r="CA17803" s="62"/>
      <c r="CB17803" s="62"/>
      <c r="CC17803" s="62"/>
      <c r="CD17803" s="62"/>
      <c r="CE17803" s="62"/>
      <c r="CF17803" s="62"/>
      <c r="CL17803" s="56" t="s">
        <v>1209</v>
      </c>
      <c r="CM17803" s="56" t="s">
        <v>215</v>
      </c>
      <c r="CN17803" s="56" t="s">
        <v>215</v>
      </c>
      <c r="CO17803" s="52"/>
      <c r="CP17803" s="52"/>
      <c r="CQ17803" s="52"/>
      <c r="CR17803" s="52"/>
      <c r="CS17803" s="52"/>
      <c r="CT17803" s="52"/>
      <c r="CU17803" s="33"/>
      <c r="CV17803" s="33"/>
    </row>
    <row r="17804" spans="74:100">
      <c r="BV17804" s="62"/>
      <c r="BW17804" s="62"/>
      <c r="BX17804" s="62"/>
      <c r="BY17804" s="62"/>
      <c r="BZ17804" s="62"/>
      <c r="CA17804" s="62"/>
      <c r="CB17804" s="62"/>
      <c r="CC17804" s="62"/>
      <c r="CD17804" s="62"/>
      <c r="CE17804" s="62"/>
      <c r="CF17804" s="62"/>
      <c r="CL17804" s="56" t="s">
        <v>29281</v>
      </c>
      <c r="CM17804" s="56" t="s">
        <v>215</v>
      </c>
      <c r="CN17804" s="56" t="s">
        <v>215</v>
      </c>
      <c r="CO17804" s="52"/>
      <c r="CP17804" s="52"/>
      <c r="CQ17804" s="52"/>
      <c r="CR17804" s="52"/>
      <c r="CS17804" s="52"/>
      <c r="CT17804" s="52"/>
      <c r="CU17804" s="33"/>
      <c r="CV17804" s="33"/>
    </row>
    <row r="17805" spans="74:100">
      <c r="BV17805" s="62"/>
      <c r="BW17805" s="62"/>
      <c r="BX17805" s="62"/>
      <c r="BY17805" s="62"/>
      <c r="BZ17805" s="62"/>
      <c r="CA17805" s="62"/>
      <c r="CB17805" s="62"/>
      <c r="CC17805" s="62"/>
      <c r="CD17805" s="62"/>
      <c r="CE17805" s="62"/>
      <c r="CF17805" s="62"/>
      <c r="CL17805" s="56" t="s">
        <v>29282</v>
      </c>
      <c r="CM17805" s="56" t="s">
        <v>215</v>
      </c>
      <c r="CN17805" s="56" t="s">
        <v>215</v>
      </c>
      <c r="CO17805" s="52"/>
      <c r="CP17805" s="52"/>
      <c r="CQ17805" s="52"/>
      <c r="CR17805" s="52"/>
      <c r="CS17805" s="52"/>
      <c r="CT17805" s="52"/>
      <c r="CU17805" s="33"/>
      <c r="CV17805" s="33"/>
    </row>
    <row r="17806" spans="74:100">
      <c r="BV17806" s="62"/>
      <c r="BW17806" s="62"/>
      <c r="BX17806" s="62"/>
      <c r="BY17806" s="62"/>
      <c r="BZ17806" s="62"/>
      <c r="CA17806" s="62"/>
      <c r="CB17806" s="62"/>
      <c r="CC17806" s="62"/>
      <c r="CD17806" s="62"/>
      <c r="CE17806" s="62"/>
      <c r="CF17806" s="62"/>
      <c r="CL17806" s="56" t="s">
        <v>29283</v>
      </c>
      <c r="CM17806" s="56" t="s">
        <v>215</v>
      </c>
      <c r="CN17806" s="56" t="s">
        <v>215</v>
      </c>
      <c r="CO17806" s="52"/>
      <c r="CP17806" s="52"/>
      <c r="CQ17806" s="52"/>
      <c r="CR17806" s="52"/>
      <c r="CS17806" s="52"/>
      <c r="CT17806" s="52"/>
      <c r="CU17806" s="33"/>
      <c r="CV17806" s="33"/>
    </row>
    <row r="17807" spans="74:100">
      <c r="BV17807" s="62"/>
      <c r="BW17807" s="62"/>
      <c r="BX17807" s="62"/>
      <c r="BY17807" s="62"/>
      <c r="BZ17807" s="62"/>
      <c r="CA17807" s="62"/>
      <c r="CB17807" s="62"/>
      <c r="CC17807" s="62"/>
      <c r="CD17807" s="62"/>
      <c r="CE17807" s="62"/>
      <c r="CF17807" s="62"/>
      <c r="CL17807" s="56" t="s">
        <v>29284</v>
      </c>
      <c r="CM17807" s="56" t="s">
        <v>215</v>
      </c>
      <c r="CN17807" s="56" t="s">
        <v>215</v>
      </c>
      <c r="CO17807" s="52"/>
      <c r="CP17807" s="52"/>
      <c r="CQ17807" s="52"/>
      <c r="CR17807" s="52"/>
      <c r="CS17807" s="52"/>
      <c r="CT17807" s="52"/>
      <c r="CU17807" s="33"/>
      <c r="CV17807" s="33"/>
    </row>
    <row r="17808" spans="74:100">
      <c r="BV17808" s="62"/>
      <c r="BW17808" s="62"/>
      <c r="BX17808" s="62"/>
      <c r="BY17808" s="62"/>
      <c r="BZ17808" s="62"/>
      <c r="CA17808" s="62"/>
      <c r="CB17808" s="62"/>
      <c r="CC17808" s="62"/>
      <c r="CD17808" s="62"/>
      <c r="CE17808" s="62"/>
      <c r="CF17808" s="62"/>
      <c r="CL17808" s="35" t="s">
        <v>29285</v>
      </c>
      <c r="CM17808" s="35" t="s">
        <v>217</v>
      </c>
      <c r="CN17808" s="35" t="s">
        <v>217</v>
      </c>
      <c r="CO17808" s="52"/>
      <c r="CP17808" s="52"/>
      <c r="CQ17808" s="52"/>
      <c r="CR17808" s="52"/>
      <c r="CS17808" s="52"/>
      <c r="CT17808" s="52"/>
      <c r="CU17808" s="33"/>
      <c r="CV17808" s="33"/>
    </row>
    <row r="17809" spans="74:100">
      <c r="BV17809" s="62"/>
      <c r="BW17809" s="62"/>
      <c r="BX17809" s="62"/>
      <c r="BY17809" s="62"/>
      <c r="BZ17809" s="62"/>
      <c r="CA17809" s="62"/>
      <c r="CB17809" s="62"/>
      <c r="CC17809" s="62"/>
      <c r="CD17809" s="62"/>
      <c r="CE17809" s="62"/>
      <c r="CF17809" s="62"/>
      <c r="CL17809" s="56" t="s">
        <v>1210</v>
      </c>
      <c r="CM17809" s="56" t="s">
        <v>216</v>
      </c>
      <c r="CN17809" s="56" t="s">
        <v>216</v>
      </c>
      <c r="CO17809" s="52"/>
      <c r="CP17809" s="52"/>
      <c r="CQ17809" s="52"/>
      <c r="CR17809" s="52"/>
      <c r="CS17809" s="52"/>
      <c r="CT17809" s="52"/>
      <c r="CU17809" s="33"/>
      <c r="CV17809" s="33"/>
    </row>
    <row r="17810" spans="74:100">
      <c r="BV17810" s="62"/>
      <c r="BW17810" s="62"/>
      <c r="BX17810" s="62"/>
      <c r="BY17810" s="62"/>
      <c r="BZ17810" s="62"/>
      <c r="CA17810" s="62"/>
      <c r="CB17810" s="62"/>
      <c r="CC17810" s="62"/>
      <c r="CD17810" s="62"/>
      <c r="CE17810" s="62"/>
      <c r="CF17810" s="62"/>
      <c r="CL17810" s="56" t="s">
        <v>8861</v>
      </c>
      <c r="CM17810" s="56" t="s">
        <v>213</v>
      </c>
      <c r="CN17810" s="56" t="s">
        <v>213</v>
      </c>
      <c r="CO17810" s="52"/>
      <c r="CP17810" s="52"/>
      <c r="CQ17810" s="52"/>
      <c r="CR17810" s="52"/>
      <c r="CS17810" s="52"/>
      <c r="CT17810" s="52"/>
      <c r="CU17810" s="33"/>
      <c r="CV17810" s="33"/>
    </row>
    <row r="17811" spans="74:100">
      <c r="BV17811" s="62"/>
      <c r="BW17811" s="62"/>
      <c r="BX17811" s="62"/>
      <c r="BY17811" s="62"/>
      <c r="BZ17811" s="62"/>
      <c r="CA17811" s="62"/>
      <c r="CB17811" s="62"/>
      <c r="CC17811" s="62"/>
      <c r="CD17811" s="62"/>
      <c r="CE17811" s="62"/>
      <c r="CF17811" s="62"/>
      <c r="CL17811" s="56" t="s">
        <v>8862</v>
      </c>
      <c r="CM17811" s="56" t="s">
        <v>213</v>
      </c>
      <c r="CN17811" s="56" t="s">
        <v>213</v>
      </c>
      <c r="CO17811" s="52"/>
      <c r="CP17811" s="52"/>
      <c r="CQ17811" s="52"/>
      <c r="CR17811" s="52"/>
      <c r="CS17811" s="52"/>
      <c r="CT17811" s="52"/>
      <c r="CU17811" s="33"/>
      <c r="CV17811" s="33"/>
    </row>
    <row r="17812" spans="74:100">
      <c r="BV17812" s="62"/>
      <c r="BW17812" s="62"/>
      <c r="BX17812" s="62"/>
      <c r="BY17812" s="62"/>
      <c r="BZ17812" s="62"/>
      <c r="CA17812" s="62"/>
      <c r="CB17812" s="62"/>
      <c r="CC17812" s="62"/>
      <c r="CD17812" s="62"/>
      <c r="CE17812" s="62"/>
      <c r="CF17812" s="62"/>
      <c r="CL17812" s="35" t="s">
        <v>8863</v>
      </c>
      <c r="CM17812" s="35" t="s">
        <v>217</v>
      </c>
      <c r="CN17812" s="35" t="s">
        <v>217</v>
      </c>
      <c r="CO17812" s="52"/>
      <c r="CP17812" s="52"/>
      <c r="CQ17812" s="52"/>
      <c r="CR17812" s="52"/>
      <c r="CS17812" s="52"/>
      <c r="CT17812" s="52"/>
      <c r="CU17812" s="33"/>
      <c r="CV17812" s="33"/>
    </row>
    <row r="17813" spans="74:100">
      <c r="BV17813" s="62"/>
      <c r="BW17813" s="62"/>
      <c r="BX17813" s="62"/>
      <c r="BY17813" s="62"/>
      <c r="BZ17813" s="62"/>
      <c r="CA17813" s="62"/>
      <c r="CB17813" s="62"/>
      <c r="CC17813" s="62"/>
      <c r="CD17813" s="62"/>
      <c r="CE17813" s="62"/>
      <c r="CF17813" s="62"/>
      <c r="CL17813" s="56" t="s">
        <v>8897</v>
      </c>
      <c r="CM17813" s="56" t="s">
        <v>216</v>
      </c>
      <c r="CN17813" s="56" t="s">
        <v>216</v>
      </c>
      <c r="CO17813" s="52"/>
      <c r="CP17813" s="52"/>
      <c r="CQ17813" s="52"/>
      <c r="CR17813" s="52"/>
      <c r="CS17813" s="52"/>
      <c r="CT17813" s="52"/>
      <c r="CU17813" s="33"/>
      <c r="CV17813" s="33"/>
    </row>
    <row r="17814" spans="74:100">
      <c r="BV17814" s="62"/>
      <c r="BW17814" s="62"/>
      <c r="BX17814" s="62"/>
      <c r="BY17814" s="62"/>
      <c r="BZ17814" s="62"/>
      <c r="CA17814" s="62"/>
      <c r="CB17814" s="62"/>
      <c r="CC17814" s="62"/>
      <c r="CD17814" s="62"/>
      <c r="CE17814" s="62"/>
      <c r="CF17814" s="62"/>
      <c r="CL17814" s="56" t="s">
        <v>8889</v>
      </c>
      <c r="CM17814" s="56" t="s">
        <v>216</v>
      </c>
      <c r="CN17814" s="56" t="s">
        <v>216</v>
      </c>
      <c r="CO17814" s="52"/>
      <c r="CP17814" s="52"/>
      <c r="CQ17814" s="52"/>
      <c r="CR17814" s="52"/>
      <c r="CS17814" s="52"/>
      <c r="CT17814" s="52"/>
      <c r="CU17814" s="33"/>
      <c r="CV17814" s="33"/>
    </row>
    <row r="17815" spans="74:100">
      <c r="BV17815" s="62"/>
      <c r="BW17815" s="62"/>
      <c r="BX17815" s="62"/>
      <c r="BY17815" s="62"/>
      <c r="BZ17815" s="62"/>
      <c r="CA17815" s="62"/>
      <c r="CB17815" s="62"/>
      <c r="CC17815" s="62"/>
      <c r="CD17815" s="62"/>
      <c r="CE17815" s="62"/>
      <c r="CF17815" s="62"/>
      <c r="CL17815" s="56" t="s">
        <v>8864</v>
      </c>
      <c r="CM17815" s="56" t="s">
        <v>216</v>
      </c>
      <c r="CN17815" s="56" t="s">
        <v>216</v>
      </c>
      <c r="CO17815" s="52"/>
      <c r="CP17815" s="52"/>
      <c r="CQ17815" s="52"/>
      <c r="CR17815" s="52"/>
      <c r="CS17815" s="52"/>
      <c r="CT17815" s="52"/>
      <c r="CU17815" s="33"/>
      <c r="CV17815" s="33"/>
    </row>
    <row r="17816" spans="74:100">
      <c r="BV17816" s="62"/>
      <c r="BW17816" s="62"/>
      <c r="BX17816" s="62"/>
      <c r="BY17816" s="62"/>
      <c r="BZ17816" s="62"/>
      <c r="CA17816" s="62"/>
      <c r="CB17816" s="62"/>
      <c r="CC17816" s="62"/>
      <c r="CD17816" s="62"/>
      <c r="CE17816" s="62"/>
      <c r="CF17816" s="62"/>
      <c r="CL17816" s="56" t="s">
        <v>8865</v>
      </c>
      <c r="CM17816" s="56" t="s">
        <v>216</v>
      </c>
      <c r="CN17816" s="56" t="s">
        <v>216</v>
      </c>
      <c r="CO17816" s="52"/>
      <c r="CP17816" s="52"/>
      <c r="CQ17816" s="52"/>
      <c r="CR17816" s="52"/>
      <c r="CS17816" s="52"/>
      <c r="CT17816" s="52"/>
      <c r="CU17816" s="33"/>
      <c r="CV17816" s="33"/>
    </row>
    <row r="17817" spans="74:100">
      <c r="BV17817" s="62"/>
      <c r="BW17817" s="62"/>
      <c r="BX17817" s="62"/>
      <c r="BY17817" s="62"/>
      <c r="BZ17817" s="62"/>
      <c r="CA17817" s="62"/>
      <c r="CB17817" s="62"/>
      <c r="CC17817" s="62"/>
      <c r="CD17817" s="62"/>
      <c r="CE17817" s="62"/>
      <c r="CF17817" s="62"/>
      <c r="CL17817" s="56" t="s">
        <v>12963</v>
      </c>
      <c r="CM17817" s="56" t="s">
        <v>215</v>
      </c>
      <c r="CN17817" s="56" t="s">
        <v>215</v>
      </c>
      <c r="CO17817" s="52"/>
      <c r="CP17817" s="52"/>
      <c r="CQ17817" s="52"/>
      <c r="CR17817" s="52"/>
      <c r="CS17817" s="52"/>
      <c r="CT17817" s="52"/>
      <c r="CU17817" s="33"/>
      <c r="CV17817" s="33"/>
    </row>
    <row r="17818" spans="74:100">
      <c r="BV17818" s="62"/>
      <c r="BW17818" s="62"/>
      <c r="BX17818" s="62"/>
      <c r="BY17818" s="62"/>
      <c r="BZ17818" s="62"/>
      <c r="CA17818" s="62"/>
      <c r="CB17818" s="62"/>
      <c r="CC17818" s="62"/>
      <c r="CD17818" s="62"/>
      <c r="CE17818" s="62"/>
      <c r="CF17818" s="62"/>
      <c r="CL17818" s="56" t="s">
        <v>25395</v>
      </c>
      <c r="CM17818" s="56" t="s">
        <v>216</v>
      </c>
      <c r="CN17818" s="56" t="s">
        <v>216</v>
      </c>
      <c r="CO17818" s="52"/>
      <c r="CP17818" s="52"/>
      <c r="CQ17818" s="52"/>
      <c r="CR17818" s="52"/>
      <c r="CS17818" s="52"/>
      <c r="CT17818" s="52"/>
      <c r="CU17818" s="33"/>
      <c r="CV17818" s="33"/>
    </row>
    <row r="17819" spans="74:100">
      <c r="BV17819" s="62"/>
      <c r="BW17819" s="62"/>
      <c r="BX17819" s="62"/>
      <c r="BY17819" s="62"/>
      <c r="BZ17819" s="62"/>
      <c r="CA17819" s="62"/>
      <c r="CB17819" s="62"/>
      <c r="CC17819" s="62"/>
      <c r="CD17819" s="62"/>
      <c r="CE17819" s="62"/>
      <c r="CF17819" s="62"/>
      <c r="CL17819" s="56" t="s">
        <v>23692</v>
      </c>
      <c r="CM17819" s="56" t="s">
        <v>216</v>
      </c>
      <c r="CN17819" s="56" t="s">
        <v>216</v>
      </c>
      <c r="CO17819" s="52"/>
      <c r="CP17819" s="52"/>
      <c r="CQ17819" s="52"/>
      <c r="CR17819" s="52"/>
      <c r="CS17819" s="52"/>
      <c r="CT17819" s="52"/>
      <c r="CU17819" s="33"/>
      <c r="CV17819" s="33"/>
    </row>
    <row r="17820" spans="74:100">
      <c r="BV17820" s="62"/>
      <c r="BW17820" s="62"/>
      <c r="BX17820" s="62"/>
      <c r="BY17820" s="62"/>
      <c r="BZ17820" s="62"/>
      <c r="CA17820" s="62"/>
      <c r="CB17820" s="62"/>
      <c r="CC17820" s="62"/>
      <c r="CD17820" s="62"/>
      <c r="CE17820" s="62"/>
      <c r="CF17820" s="62"/>
      <c r="CL17820" s="56" t="s">
        <v>25396</v>
      </c>
      <c r="CM17820" s="56" t="s">
        <v>216</v>
      </c>
      <c r="CN17820" s="56" t="s">
        <v>216</v>
      </c>
      <c r="CO17820" s="52"/>
      <c r="CP17820" s="52"/>
      <c r="CQ17820" s="52"/>
      <c r="CR17820" s="52"/>
      <c r="CS17820" s="52"/>
      <c r="CT17820" s="52"/>
      <c r="CU17820" s="33"/>
      <c r="CV17820" s="33"/>
    </row>
    <row r="17821" spans="74:100">
      <c r="BV17821" s="62"/>
      <c r="BW17821" s="62"/>
      <c r="BX17821" s="62"/>
      <c r="BY17821" s="62"/>
      <c r="BZ17821" s="62"/>
      <c r="CA17821" s="62"/>
      <c r="CB17821" s="62"/>
      <c r="CC17821" s="62"/>
      <c r="CD17821" s="62"/>
      <c r="CE17821" s="62"/>
      <c r="CF17821" s="62"/>
      <c r="CL17821" s="56" t="s">
        <v>8866</v>
      </c>
      <c r="CM17821" s="56" t="s">
        <v>216</v>
      </c>
      <c r="CN17821" s="56" t="s">
        <v>216</v>
      </c>
      <c r="CO17821" s="52"/>
      <c r="CP17821" s="52"/>
      <c r="CQ17821" s="52"/>
      <c r="CR17821" s="52"/>
      <c r="CS17821" s="52"/>
      <c r="CT17821" s="52"/>
      <c r="CU17821" s="33"/>
      <c r="CV17821" s="33"/>
    </row>
    <row r="17822" spans="74:100">
      <c r="BV17822" s="62"/>
      <c r="BW17822" s="62"/>
      <c r="BX17822" s="62"/>
      <c r="BY17822" s="62"/>
      <c r="BZ17822" s="62"/>
      <c r="CA17822" s="62"/>
      <c r="CB17822" s="62"/>
      <c r="CC17822" s="62"/>
      <c r="CD17822" s="62"/>
      <c r="CE17822" s="62"/>
      <c r="CF17822" s="62"/>
      <c r="CL17822" s="56" t="s">
        <v>23693</v>
      </c>
      <c r="CM17822" s="56" t="s">
        <v>216</v>
      </c>
      <c r="CN17822" s="56" t="s">
        <v>216</v>
      </c>
      <c r="CO17822" s="52"/>
      <c r="CP17822" s="52"/>
      <c r="CQ17822" s="52"/>
      <c r="CR17822" s="52"/>
      <c r="CS17822" s="52"/>
      <c r="CT17822" s="52"/>
      <c r="CU17822" s="33"/>
      <c r="CV17822" s="33"/>
    </row>
    <row r="17823" spans="74:100">
      <c r="BV17823" s="62"/>
      <c r="BW17823" s="62"/>
      <c r="BX17823" s="62"/>
      <c r="BY17823" s="62"/>
      <c r="BZ17823" s="62"/>
      <c r="CA17823" s="62"/>
      <c r="CB17823" s="62"/>
      <c r="CC17823" s="62"/>
      <c r="CD17823" s="62"/>
      <c r="CE17823" s="62"/>
      <c r="CF17823" s="62"/>
      <c r="CL17823" s="56" t="s">
        <v>8867</v>
      </c>
      <c r="CM17823" s="56" t="s">
        <v>216</v>
      </c>
      <c r="CN17823" s="56" t="s">
        <v>216</v>
      </c>
      <c r="CO17823" s="52"/>
      <c r="CP17823" s="52"/>
      <c r="CQ17823" s="52"/>
      <c r="CR17823" s="52"/>
      <c r="CS17823" s="52"/>
      <c r="CT17823" s="52"/>
      <c r="CU17823" s="33"/>
      <c r="CV17823" s="33"/>
    </row>
    <row r="17824" spans="74:100">
      <c r="BV17824" s="62"/>
      <c r="BW17824" s="62"/>
      <c r="BX17824" s="62"/>
      <c r="BY17824" s="62"/>
      <c r="BZ17824" s="62"/>
      <c r="CA17824" s="62"/>
      <c r="CB17824" s="62"/>
      <c r="CC17824" s="62"/>
      <c r="CD17824" s="62"/>
      <c r="CE17824" s="62"/>
      <c r="CF17824" s="62"/>
      <c r="CL17824" s="56" t="s">
        <v>8868</v>
      </c>
      <c r="CM17824" s="56" t="s">
        <v>216</v>
      </c>
      <c r="CN17824" s="56" t="s">
        <v>216</v>
      </c>
      <c r="CO17824" s="52"/>
      <c r="CP17824" s="52"/>
      <c r="CQ17824" s="52"/>
      <c r="CR17824" s="52"/>
      <c r="CS17824" s="52"/>
      <c r="CT17824" s="52"/>
      <c r="CU17824" s="33"/>
      <c r="CV17824" s="33"/>
    </row>
    <row r="17825" spans="74:100">
      <c r="BV17825" s="62"/>
      <c r="BW17825" s="62"/>
      <c r="BX17825" s="62"/>
      <c r="BY17825" s="62"/>
      <c r="BZ17825" s="62"/>
      <c r="CA17825" s="62"/>
      <c r="CB17825" s="62"/>
      <c r="CC17825" s="62"/>
      <c r="CD17825" s="62"/>
      <c r="CE17825" s="62"/>
      <c r="CF17825" s="62"/>
      <c r="CL17825" s="56" t="s">
        <v>8869</v>
      </c>
      <c r="CM17825" s="56" t="s">
        <v>216</v>
      </c>
      <c r="CN17825" s="56" t="s">
        <v>216</v>
      </c>
      <c r="CO17825" s="52"/>
      <c r="CP17825" s="52"/>
      <c r="CQ17825" s="52"/>
      <c r="CR17825" s="52"/>
      <c r="CS17825" s="52"/>
      <c r="CT17825" s="52"/>
      <c r="CU17825" s="33"/>
      <c r="CV17825" s="33"/>
    </row>
    <row r="17826" spans="74:100">
      <c r="BV17826" s="62"/>
      <c r="BW17826" s="62"/>
      <c r="BX17826" s="62"/>
      <c r="BY17826" s="62"/>
      <c r="BZ17826" s="62"/>
      <c r="CA17826" s="62"/>
      <c r="CB17826" s="62"/>
      <c r="CC17826" s="62"/>
      <c r="CD17826" s="62"/>
      <c r="CE17826" s="62"/>
      <c r="CF17826" s="62"/>
      <c r="CL17826" s="35" t="s">
        <v>29286</v>
      </c>
      <c r="CM17826" s="35" t="s">
        <v>217</v>
      </c>
      <c r="CN17826" s="35" t="s">
        <v>217</v>
      </c>
      <c r="CO17826" s="52"/>
      <c r="CP17826" s="52"/>
      <c r="CQ17826" s="52"/>
      <c r="CR17826" s="52"/>
      <c r="CS17826" s="52"/>
      <c r="CT17826" s="52"/>
      <c r="CU17826" s="33"/>
      <c r="CV17826" s="33"/>
    </row>
    <row r="17827" spans="74:100">
      <c r="BV17827" s="62"/>
      <c r="BW17827" s="62"/>
      <c r="BX17827" s="62"/>
      <c r="BY17827" s="62"/>
      <c r="BZ17827" s="62"/>
      <c r="CA17827" s="62"/>
      <c r="CB17827" s="62"/>
      <c r="CC17827" s="62"/>
      <c r="CD17827" s="62"/>
      <c r="CE17827" s="62"/>
      <c r="CF17827" s="62"/>
      <c r="CL17827" s="35" t="s">
        <v>29287</v>
      </c>
      <c r="CM17827" s="35" t="s">
        <v>217</v>
      </c>
      <c r="CN17827" s="35" t="s">
        <v>217</v>
      </c>
      <c r="CO17827" s="52"/>
      <c r="CP17827" s="52"/>
      <c r="CQ17827" s="52"/>
      <c r="CR17827" s="52"/>
      <c r="CS17827" s="52"/>
      <c r="CT17827" s="52"/>
      <c r="CU17827" s="33"/>
      <c r="CV17827" s="33"/>
    </row>
    <row r="17828" spans="74:100">
      <c r="BV17828" s="62"/>
      <c r="BW17828" s="62"/>
      <c r="BX17828" s="62"/>
      <c r="BY17828" s="62"/>
      <c r="BZ17828" s="62"/>
      <c r="CA17828" s="62"/>
      <c r="CB17828" s="62"/>
      <c r="CC17828" s="62"/>
      <c r="CD17828" s="62"/>
      <c r="CE17828" s="62"/>
      <c r="CF17828" s="62"/>
      <c r="CL17828" s="56" t="s">
        <v>8886</v>
      </c>
      <c r="CM17828" s="56" t="s">
        <v>216</v>
      </c>
      <c r="CN17828" s="56" t="s">
        <v>216</v>
      </c>
      <c r="CO17828" s="52"/>
      <c r="CP17828" s="52"/>
      <c r="CQ17828" s="52"/>
      <c r="CR17828" s="52"/>
      <c r="CS17828" s="52"/>
      <c r="CT17828" s="52"/>
      <c r="CU17828" s="33"/>
      <c r="CV17828" s="33"/>
    </row>
    <row r="17829" spans="74:100">
      <c r="BV17829" s="62"/>
      <c r="BW17829" s="62"/>
      <c r="BX17829" s="62"/>
      <c r="BY17829" s="62"/>
      <c r="BZ17829" s="62"/>
      <c r="CA17829" s="62"/>
      <c r="CB17829" s="62"/>
      <c r="CC17829" s="62"/>
      <c r="CD17829" s="62"/>
      <c r="CE17829" s="62"/>
      <c r="CF17829" s="62"/>
      <c r="CL17829" s="56" t="s">
        <v>8870</v>
      </c>
      <c r="CM17829" s="56" t="s">
        <v>216</v>
      </c>
      <c r="CN17829" s="56" t="s">
        <v>216</v>
      </c>
      <c r="CO17829" s="52"/>
      <c r="CP17829" s="52"/>
      <c r="CQ17829" s="52"/>
      <c r="CR17829" s="52"/>
      <c r="CS17829" s="52"/>
      <c r="CT17829" s="52"/>
      <c r="CU17829" s="33"/>
      <c r="CV17829" s="33"/>
    </row>
    <row r="17830" spans="74:100">
      <c r="BV17830" s="62"/>
      <c r="BW17830" s="62"/>
      <c r="BX17830" s="62"/>
      <c r="BY17830" s="62"/>
      <c r="BZ17830" s="62"/>
      <c r="CA17830" s="62"/>
      <c r="CB17830" s="62"/>
      <c r="CC17830" s="62"/>
      <c r="CD17830" s="62"/>
      <c r="CE17830" s="62"/>
      <c r="CF17830" s="62"/>
      <c r="CL17830" s="56" t="s">
        <v>8871</v>
      </c>
      <c r="CM17830" s="56" t="s">
        <v>216</v>
      </c>
      <c r="CN17830" s="56" t="s">
        <v>216</v>
      </c>
      <c r="CO17830" s="52"/>
      <c r="CP17830" s="52"/>
      <c r="CQ17830" s="52"/>
      <c r="CR17830" s="52"/>
      <c r="CS17830" s="52"/>
      <c r="CT17830" s="52"/>
      <c r="CU17830" s="33"/>
      <c r="CV17830" s="33"/>
    </row>
    <row r="17831" spans="74:100">
      <c r="BV17831" s="62"/>
      <c r="BW17831" s="62"/>
      <c r="BX17831" s="62"/>
      <c r="BY17831" s="62"/>
      <c r="BZ17831" s="62"/>
      <c r="CA17831" s="62"/>
      <c r="CB17831" s="62"/>
      <c r="CC17831" s="62"/>
      <c r="CD17831" s="62"/>
      <c r="CE17831" s="62"/>
      <c r="CF17831" s="62"/>
      <c r="CL17831" s="56" t="s">
        <v>8872</v>
      </c>
      <c r="CM17831" s="56" t="s">
        <v>216</v>
      </c>
      <c r="CN17831" s="56" t="s">
        <v>216</v>
      </c>
      <c r="CO17831" s="52"/>
      <c r="CP17831" s="52"/>
      <c r="CQ17831" s="52"/>
      <c r="CR17831" s="52"/>
      <c r="CS17831" s="52"/>
      <c r="CT17831" s="52"/>
      <c r="CU17831" s="33"/>
      <c r="CV17831" s="33"/>
    </row>
    <row r="17832" spans="74:100">
      <c r="BV17832" s="62"/>
      <c r="BW17832" s="62"/>
      <c r="BX17832" s="62"/>
      <c r="BY17832" s="62"/>
      <c r="BZ17832" s="62"/>
      <c r="CA17832" s="62"/>
      <c r="CB17832" s="62"/>
      <c r="CC17832" s="62"/>
      <c r="CD17832" s="62"/>
      <c r="CE17832" s="62"/>
      <c r="CF17832" s="62"/>
      <c r="CL17832" s="56" t="s">
        <v>8873</v>
      </c>
      <c r="CM17832" s="56" t="s">
        <v>216</v>
      </c>
      <c r="CN17832" s="56" t="s">
        <v>216</v>
      </c>
      <c r="CO17832" s="52"/>
      <c r="CP17832" s="52"/>
      <c r="CQ17832" s="52"/>
      <c r="CR17832" s="52"/>
      <c r="CS17832" s="52"/>
      <c r="CT17832" s="52"/>
      <c r="CU17832" s="33"/>
      <c r="CV17832" s="33"/>
    </row>
    <row r="17833" spans="74:100">
      <c r="BV17833" s="62"/>
      <c r="BW17833" s="62"/>
      <c r="BX17833" s="62"/>
      <c r="BY17833" s="62"/>
      <c r="BZ17833" s="62"/>
      <c r="CA17833" s="62"/>
      <c r="CB17833" s="62"/>
      <c r="CC17833" s="62"/>
      <c r="CD17833" s="62"/>
      <c r="CE17833" s="62"/>
      <c r="CF17833" s="62"/>
      <c r="CL17833" s="56" t="s">
        <v>25397</v>
      </c>
      <c r="CM17833" s="56" t="s">
        <v>216</v>
      </c>
      <c r="CN17833" s="56" t="s">
        <v>216</v>
      </c>
      <c r="CO17833" s="52"/>
      <c r="CP17833" s="52"/>
      <c r="CQ17833" s="52"/>
      <c r="CR17833" s="52"/>
      <c r="CS17833" s="52"/>
      <c r="CT17833" s="52"/>
      <c r="CU17833" s="33"/>
      <c r="CV17833" s="33"/>
    </row>
    <row r="17834" spans="74:100">
      <c r="BV17834" s="62"/>
      <c r="BW17834" s="62"/>
      <c r="BX17834" s="62"/>
      <c r="BY17834" s="62"/>
      <c r="BZ17834" s="62"/>
      <c r="CA17834" s="62"/>
      <c r="CB17834" s="62"/>
      <c r="CC17834" s="62"/>
      <c r="CD17834" s="62"/>
      <c r="CE17834" s="62"/>
      <c r="CF17834" s="62"/>
      <c r="CL17834" s="56" t="s">
        <v>8890</v>
      </c>
      <c r="CM17834" s="56" t="s">
        <v>216</v>
      </c>
      <c r="CN17834" s="56" t="s">
        <v>216</v>
      </c>
      <c r="CO17834" s="52"/>
      <c r="CP17834" s="52"/>
      <c r="CQ17834" s="52"/>
      <c r="CR17834" s="52"/>
      <c r="CS17834" s="52"/>
      <c r="CT17834" s="52"/>
      <c r="CU17834" s="33"/>
      <c r="CV17834" s="33"/>
    </row>
    <row r="17835" spans="74:100">
      <c r="BV17835" s="62"/>
      <c r="BW17835" s="62"/>
      <c r="BX17835" s="62"/>
      <c r="BY17835" s="62"/>
      <c r="BZ17835" s="62"/>
      <c r="CA17835" s="62"/>
      <c r="CB17835" s="62"/>
      <c r="CC17835" s="62"/>
      <c r="CD17835" s="62"/>
      <c r="CE17835" s="62"/>
      <c r="CF17835" s="62"/>
      <c r="CL17835" s="56" t="s">
        <v>23694</v>
      </c>
      <c r="CM17835" s="56" t="s">
        <v>216</v>
      </c>
      <c r="CN17835" s="56" t="s">
        <v>216</v>
      </c>
      <c r="CO17835" s="52"/>
      <c r="CP17835" s="52"/>
      <c r="CQ17835" s="52"/>
      <c r="CR17835" s="52"/>
      <c r="CS17835" s="52"/>
      <c r="CT17835" s="52"/>
      <c r="CU17835" s="33"/>
      <c r="CV17835" s="33"/>
    </row>
    <row r="17836" spans="74:100">
      <c r="BV17836" s="62"/>
      <c r="BW17836" s="62"/>
      <c r="BX17836" s="62"/>
      <c r="BY17836" s="62"/>
      <c r="BZ17836" s="62"/>
      <c r="CA17836" s="62"/>
      <c r="CB17836" s="62"/>
      <c r="CC17836" s="62"/>
      <c r="CD17836" s="62"/>
      <c r="CE17836" s="62"/>
      <c r="CF17836" s="62"/>
      <c r="CL17836" s="56" t="s">
        <v>8891</v>
      </c>
      <c r="CM17836" s="56" t="s">
        <v>216</v>
      </c>
      <c r="CN17836" s="56" t="s">
        <v>216</v>
      </c>
      <c r="CO17836" s="52"/>
      <c r="CP17836" s="52"/>
      <c r="CQ17836" s="52"/>
      <c r="CR17836" s="52"/>
      <c r="CS17836" s="52"/>
      <c r="CT17836" s="52"/>
      <c r="CU17836" s="33"/>
      <c r="CV17836" s="33"/>
    </row>
    <row r="17837" spans="74:100">
      <c r="BV17837" s="62"/>
      <c r="BW17837" s="62"/>
      <c r="BX17837" s="62"/>
      <c r="BY17837" s="62"/>
      <c r="BZ17837" s="62"/>
      <c r="CA17837" s="62"/>
      <c r="CB17837" s="62"/>
      <c r="CC17837" s="62"/>
      <c r="CD17837" s="62"/>
      <c r="CE17837" s="62"/>
      <c r="CF17837" s="62"/>
      <c r="CL17837" s="56" t="s">
        <v>25398</v>
      </c>
      <c r="CM17837" s="56" t="s">
        <v>216</v>
      </c>
      <c r="CN17837" s="56" t="s">
        <v>216</v>
      </c>
      <c r="CO17837" s="52"/>
      <c r="CP17837" s="52"/>
      <c r="CQ17837" s="52"/>
      <c r="CR17837" s="52"/>
      <c r="CS17837" s="52"/>
      <c r="CT17837" s="52"/>
      <c r="CU17837" s="33"/>
      <c r="CV17837" s="33"/>
    </row>
    <row r="17838" spans="74:100">
      <c r="BV17838" s="62"/>
      <c r="BW17838" s="62"/>
      <c r="BX17838" s="62"/>
      <c r="BY17838" s="62"/>
      <c r="BZ17838" s="62"/>
      <c r="CA17838" s="62"/>
      <c r="CB17838" s="62"/>
      <c r="CC17838" s="62"/>
      <c r="CD17838" s="62"/>
      <c r="CE17838" s="62"/>
      <c r="CF17838" s="62"/>
      <c r="CL17838" s="56" t="s">
        <v>23695</v>
      </c>
      <c r="CM17838" s="56" t="s">
        <v>216</v>
      </c>
      <c r="CN17838" s="56" t="s">
        <v>216</v>
      </c>
      <c r="CO17838" s="52"/>
      <c r="CP17838" s="52"/>
      <c r="CQ17838" s="52"/>
      <c r="CR17838" s="52"/>
      <c r="CS17838" s="52"/>
      <c r="CT17838" s="52"/>
      <c r="CU17838" s="33"/>
      <c r="CV17838" s="33"/>
    </row>
    <row r="17839" spans="74:100">
      <c r="BV17839" s="62"/>
      <c r="BW17839" s="62"/>
      <c r="BX17839" s="62"/>
      <c r="BY17839" s="62"/>
      <c r="BZ17839" s="62"/>
      <c r="CA17839" s="62"/>
      <c r="CB17839" s="62"/>
      <c r="CC17839" s="62"/>
      <c r="CD17839" s="62"/>
      <c r="CE17839" s="62"/>
      <c r="CF17839" s="62"/>
      <c r="CL17839" s="56" t="s">
        <v>8898</v>
      </c>
      <c r="CM17839" s="56" t="s">
        <v>216</v>
      </c>
      <c r="CN17839" s="56" t="s">
        <v>216</v>
      </c>
      <c r="CO17839" s="52"/>
      <c r="CP17839" s="52"/>
      <c r="CQ17839" s="52"/>
      <c r="CR17839" s="52"/>
      <c r="CS17839" s="52"/>
      <c r="CT17839" s="52"/>
      <c r="CU17839" s="33"/>
      <c r="CV17839" s="33"/>
    </row>
    <row r="17840" spans="74:100">
      <c r="BV17840" s="62"/>
      <c r="BW17840" s="62"/>
      <c r="BX17840" s="62"/>
      <c r="BY17840" s="62"/>
      <c r="BZ17840" s="62"/>
      <c r="CA17840" s="62"/>
      <c r="CB17840" s="62"/>
      <c r="CC17840" s="62"/>
      <c r="CD17840" s="62"/>
      <c r="CE17840" s="62"/>
      <c r="CF17840" s="62"/>
      <c r="CL17840" s="56" t="s">
        <v>8874</v>
      </c>
      <c r="CM17840" s="56" t="s">
        <v>216</v>
      </c>
      <c r="CN17840" s="56" t="s">
        <v>216</v>
      </c>
      <c r="CO17840" s="52"/>
      <c r="CP17840" s="52"/>
      <c r="CQ17840" s="52"/>
      <c r="CR17840" s="52"/>
      <c r="CS17840" s="52"/>
      <c r="CT17840" s="52"/>
      <c r="CU17840" s="33"/>
      <c r="CV17840" s="33"/>
    </row>
    <row r="17841" spans="74:100">
      <c r="BV17841" s="62"/>
      <c r="BW17841" s="62"/>
      <c r="BX17841" s="62"/>
      <c r="BY17841" s="62"/>
      <c r="BZ17841" s="62"/>
      <c r="CA17841" s="62"/>
      <c r="CB17841" s="62"/>
      <c r="CC17841" s="62"/>
      <c r="CD17841" s="62"/>
      <c r="CE17841" s="62"/>
      <c r="CF17841" s="62"/>
      <c r="CL17841" s="56" t="s">
        <v>8892</v>
      </c>
      <c r="CM17841" s="56" t="s">
        <v>216</v>
      </c>
      <c r="CN17841" s="56" t="s">
        <v>216</v>
      </c>
      <c r="CO17841" s="52"/>
      <c r="CP17841" s="52"/>
      <c r="CQ17841" s="52"/>
      <c r="CR17841" s="52"/>
      <c r="CS17841" s="52"/>
      <c r="CT17841" s="52"/>
      <c r="CU17841" s="33"/>
      <c r="CV17841" s="33"/>
    </row>
    <row r="17842" spans="74:100">
      <c r="BV17842" s="62"/>
      <c r="BW17842" s="62"/>
      <c r="BX17842" s="62"/>
      <c r="BY17842" s="62"/>
      <c r="BZ17842" s="62"/>
      <c r="CA17842" s="62"/>
      <c r="CB17842" s="62"/>
      <c r="CC17842" s="62"/>
      <c r="CD17842" s="62"/>
      <c r="CE17842" s="62"/>
      <c r="CF17842" s="62"/>
      <c r="CL17842" s="56" t="s">
        <v>8893</v>
      </c>
      <c r="CM17842" s="56" t="s">
        <v>216</v>
      </c>
      <c r="CN17842" s="56" t="s">
        <v>216</v>
      </c>
      <c r="CO17842" s="52"/>
      <c r="CP17842" s="52"/>
      <c r="CQ17842" s="52"/>
      <c r="CR17842" s="52"/>
      <c r="CS17842" s="52"/>
      <c r="CT17842" s="52"/>
      <c r="CU17842" s="33"/>
      <c r="CV17842" s="33"/>
    </row>
    <row r="17843" spans="74:100">
      <c r="BV17843" s="62"/>
      <c r="BW17843" s="62"/>
      <c r="BX17843" s="62"/>
      <c r="BY17843" s="62"/>
      <c r="BZ17843" s="62"/>
      <c r="CA17843" s="62"/>
      <c r="CB17843" s="62"/>
      <c r="CC17843" s="62"/>
      <c r="CD17843" s="62"/>
      <c r="CE17843" s="62"/>
      <c r="CF17843" s="62"/>
      <c r="CL17843" s="56" t="s">
        <v>8875</v>
      </c>
      <c r="CM17843" s="56" t="s">
        <v>216</v>
      </c>
      <c r="CN17843" s="56" t="s">
        <v>216</v>
      </c>
      <c r="CO17843" s="52"/>
      <c r="CP17843" s="52"/>
      <c r="CQ17843" s="52"/>
      <c r="CR17843" s="52"/>
      <c r="CS17843" s="52"/>
      <c r="CT17843" s="52"/>
      <c r="CU17843" s="33"/>
      <c r="CV17843" s="33"/>
    </row>
    <row r="17844" spans="74:100">
      <c r="BV17844" s="62"/>
      <c r="BW17844" s="62"/>
      <c r="BX17844" s="62"/>
      <c r="BY17844" s="62"/>
      <c r="BZ17844" s="62"/>
      <c r="CA17844" s="62"/>
      <c r="CB17844" s="62"/>
      <c r="CC17844" s="62"/>
      <c r="CD17844" s="62"/>
      <c r="CE17844" s="62"/>
      <c r="CF17844" s="62"/>
      <c r="CL17844" s="56" t="s">
        <v>8899</v>
      </c>
      <c r="CM17844" s="56" t="s">
        <v>216</v>
      </c>
      <c r="CN17844" s="56" t="s">
        <v>216</v>
      </c>
      <c r="CO17844" s="52"/>
      <c r="CP17844" s="52"/>
      <c r="CQ17844" s="52"/>
      <c r="CR17844" s="52"/>
      <c r="CS17844" s="52"/>
      <c r="CT17844" s="52"/>
      <c r="CU17844" s="33"/>
      <c r="CV17844" s="33"/>
    </row>
    <row r="17845" spans="74:100">
      <c r="BV17845" s="62"/>
      <c r="BW17845" s="62"/>
      <c r="BX17845" s="62"/>
      <c r="BY17845" s="62"/>
      <c r="BZ17845" s="62"/>
      <c r="CA17845" s="62"/>
      <c r="CB17845" s="62"/>
      <c r="CC17845" s="62"/>
      <c r="CD17845" s="62"/>
      <c r="CE17845" s="62"/>
      <c r="CF17845" s="62"/>
      <c r="CL17845" s="56" t="s">
        <v>8876</v>
      </c>
      <c r="CM17845" s="56" t="s">
        <v>216</v>
      </c>
      <c r="CN17845" s="56" t="s">
        <v>216</v>
      </c>
      <c r="CO17845" s="52"/>
      <c r="CP17845" s="52"/>
      <c r="CQ17845" s="52"/>
      <c r="CR17845" s="52"/>
      <c r="CS17845" s="52"/>
      <c r="CT17845" s="52"/>
      <c r="CU17845" s="33"/>
      <c r="CV17845" s="33"/>
    </row>
    <row r="17846" spans="74:100">
      <c r="BV17846" s="62"/>
      <c r="BW17846" s="62"/>
      <c r="BX17846" s="62"/>
      <c r="BY17846" s="62"/>
      <c r="BZ17846" s="62"/>
      <c r="CA17846" s="62"/>
      <c r="CB17846" s="62"/>
      <c r="CC17846" s="62"/>
      <c r="CD17846" s="62"/>
      <c r="CE17846" s="62"/>
      <c r="CF17846" s="62"/>
      <c r="CL17846" s="56" t="s">
        <v>25399</v>
      </c>
      <c r="CM17846" s="56" t="s">
        <v>216</v>
      </c>
      <c r="CN17846" s="56" t="s">
        <v>216</v>
      </c>
      <c r="CO17846" s="52"/>
      <c r="CP17846" s="52"/>
      <c r="CQ17846" s="52"/>
      <c r="CR17846" s="52"/>
      <c r="CS17846" s="52"/>
      <c r="CT17846" s="52"/>
      <c r="CU17846" s="33"/>
      <c r="CV17846" s="33"/>
    </row>
    <row r="17847" spans="74:100">
      <c r="BV17847" s="62"/>
      <c r="BW17847" s="62"/>
      <c r="BX17847" s="62"/>
      <c r="BY17847" s="62"/>
      <c r="BZ17847" s="62"/>
      <c r="CA17847" s="62"/>
      <c r="CB17847" s="62"/>
      <c r="CC17847" s="62"/>
      <c r="CD17847" s="62"/>
      <c r="CE17847" s="62"/>
      <c r="CF17847" s="62"/>
      <c r="CL17847" s="56" t="s">
        <v>8887</v>
      </c>
      <c r="CM17847" s="56" t="s">
        <v>216</v>
      </c>
      <c r="CN17847" s="56" t="s">
        <v>216</v>
      </c>
      <c r="CO17847" s="52"/>
      <c r="CP17847" s="52"/>
      <c r="CQ17847" s="52"/>
      <c r="CR17847" s="52"/>
      <c r="CS17847" s="52"/>
      <c r="CT17847" s="52"/>
      <c r="CU17847" s="33"/>
      <c r="CV17847" s="33"/>
    </row>
    <row r="17848" spans="74:100">
      <c r="BV17848" s="62"/>
      <c r="BW17848" s="62"/>
      <c r="BX17848" s="62"/>
      <c r="BY17848" s="62"/>
      <c r="BZ17848" s="62"/>
      <c r="CA17848" s="62"/>
      <c r="CB17848" s="62"/>
      <c r="CC17848" s="62"/>
      <c r="CD17848" s="62"/>
      <c r="CE17848" s="62"/>
      <c r="CF17848" s="62"/>
      <c r="CL17848" s="56" t="s">
        <v>25400</v>
      </c>
      <c r="CM17848" s="56" t="s">
        <v>216</v>
      </c>
      <c r="CN17848" s="56" t="s">
        <v>216</v>
      </c>
      <c r="CO17848" s="52"/>
      <c r="CP17848" s="52"/>
      <c r="CQ17848" s="52"/>
      <c r="CR17848" s="52"/>
      <c r="CS17848" s="52"/>
      <c r="CT17848" s="52"/>
      <c r="CU17848" s="33"/>
      <c r="CV17848" s="33"/>
    </row>
    <row r="17849" spans="74:100">
      <c r="BV17849" s="62"/>
      <c r="BW17849" s="62"/>
      <c r="BX17849" s="62"/>
      <c r="BY17849" s="62"/>
      <c r="BZ17849" s="62"/>
      <c r="CA17849" s="62"/>
      <c r="CB17849" s="62"/>
      <c r="CC17849" s="62"/>
      <c r="CD17849" s="62"/>
      <c r="CE17849" s="62"/>
      <c r="CF17849" s="62"/>
      <c r="CL17849" s="56" t="s">
        <v>25401</v>
      </c>
      <c r="CM17849" s="56" t="s">
        <v>216</v>
      </c>
      <c r="CN17849" s="56" t="s">
        <v>216</v>
      </c>
      <c r="CO17849" s="52"/>
      <c r="CP17849" s="52"/>
      <c r="CQ17849" s="52"/>
      <c r="CR17849" s="52"/>
      <c r="CS17849" s="52"/>
      <c r="CT17849" s="52"/>
      <c r="CU17849" s="33"/>
      <c r="CV17849" s="33"/>
    </row>
    <row r="17850" spans="74:100">
      <c r="BV17850" s="62"/>
      <c r="BW17850" s="62"/>
      <c r="BX17850" s="62"/>
      <c r="BY17850" s="62"/>
      <c r="BZ17850" s="62"/>
      <c r="CA17850" s="62"/>
      <c r="CB17850" s="62"/>
      <c r="CC17850" s="62"/>
      <c r="CD17850" s="62"/>
      <c r="CE17850" s="62"/>
      <c r="CF17850" s="62"/>
      <c r="CL17850" s="56" t="s">
        <v>8900</v>
      </c>
      <c r="CM17850" s="56" t="s">
        <v>216</v>
      </c>
      <c r="CN17850" s="56" t="s">
        <v>216</v>
      </c>
      <c r="CO17850" s="52"/>
      <c r="CP17850" s="52"/>
      <c r="CQ17850" s="52"/>
      <c r="CR17850" s="52"/>
      <c r="CS17850" s="52"/>
      <c r="CT17850" s="52"/>
      <c r="CU17850" s="33"/>
      <c r="CV17850" s="33"/>
    </row>
    <row r="17851" spans="74:100">
      <c r="BV17851" s="62"/>
      <c r="BW17851" s="62"/>
      <c r="BX17851" s="62"/>
      <c r="BY17851" s="62"/>
      <c r="BZ17851" s="62"/>
      <c r="CA17851" s="62"/>
      <c r="CB17851" s="62"/>
      <c r="CC17851" s="62"/>
      <c r="CD17851" s="62"/>
      <c r="CE17851" s="62"/>
      <c r="CF17851" s="62"/>
      <c r="CL17851" s="56" t="s">
        <v>8877</v>
      </c>
      <c r="CM17851" s="56" t="s">
        <v>216</v>
      </c>
      <c r="CN17851" s="56" t="s">
        <v>216</v>
      </c>
      <c r="CO17851" s="52"/>
      <c r="CP17851" s="52"/>
      <c r="CQ17851" s="52"/>
      <c r="CR17851" s="52"/>
      <c r="CS17851" s="52"/>
      <c r="CT17851" s="52"/>
      <c r="CU17851" s="33"/>
      <c r="CV17851" s="33"/>
    </row>
    <row r="17852" spans="74:100">
      <c r="BV17852" s="62"/>
      <c r="BW17852" s="62"/>
      <c r="BX17852" s="62"/>
      <c r="BY17852" s="62"/>
      <c r="BZ17852" s="62"/>
      <c r="CA17852" s="62"/>
      <c r="CB17852" s="62"/>
      <c r="CC17852" s="62"/>
      <c r="CD17852" s="62"/>
      <c r="CE17852" s="62"/>
      <c r="CF17852" s="62"/>
      <c r="CL17852" s="56" t="s">
        <v>8878</v>
      </c>
      <c r="CM17852" s="56" t="s">
        <v>216</v>
      </c>
      <c r="CN17852" s="56" t="s">
        <v>216</v>
      </c>
      <c r="CO17852" s="52"/>
      <c r="CP17852" s="52"/>
      <c r="CQ17852" s="52"/>
      <c r="CR17852" s="52"/>
      <c r="CS17852" s="52"/>
      <c r="CT17852" s="52"/>
      <c r="CU17852" s="33"/>
      <c r="CV17852" s="33"/>
    </row>
    <row r="17853" spans="74:100">
      <c r="BV17853" s="62"/>
      <c r="BW17853" s="62"/>
      <c r="BX17853" s="62"/>
      <c r="BY17853" s="62"/>
      <c r="BZ17853" s="62"/>
      <c r="CA17853" s="62"/>
      <c r="CB17853" s="62"/>
      <c r="CC17853" s="62"/>
      <c r="CD17853" s="62"/>
      <c r="CE17853" s="62"/>
      <c r="CF17853" s="62"/>
      <c r="CL17853" s="56" t="s">
        <v>8879</v>
      </c>
      <c r="CM17853" s="56" t="s">
        <v>216</v>
      </c>
      <c r="CN17853" s="56" t="s">
        <v>216</v>
      </c>
      <c r="CO17853" s="52"/>
      <c r="CP17853" s="52"/>
      <c r="CQ17853" s="52"/>
      <c r="CR17853" s="52"/>
      <c r="CS17853" s="52"/>
      <c r="CT17853" s="52"/>
      <c r="CU17853" s="33"/>
      <c r="CV17853" s="33"/>
    </row>
    <row r="17854" spans="74:100">
      <c r="BV17854" s="62"/>
      <c r="BW17854" s="62"/>
      <c r="BX17854" s="62"/>
      <c r="BY17854" s="62"/>
      <c r="BZ17854" s="62"/>
      <c r="CA17854" s="62"/>
      <c r="CB17854" s="62"/>
      <c r="CC17854" s="62"/>
      <c r="CD17854" s="62"/>
      <c r="CE17854" s="62"/>
      <c r="CF17854" s="62"/>
      <c r="CL17854" s="56" t="s">
        <v>8880</v>
      </c>
      <c r="CM17854" s="56" t="s">
        <v>216</v>
      </c>
      <c r="CN17854" s="56" t="s">
        <v>216</v>
      </c>
      <c r="CO17854" s="52"/>
      <c r="CP17854" s="52"/>
      <c r="CQ17854" s="52"/>
      <c r="CR17854" s="52"/>
      <c r="CS17854" s="52"/>
      <c r="CT17854" s="52"/>
      <c r="CU17854" s="33"/>
      <c r="CV17854" s="33"/>
    </row>
    <row r="17855" spans="74:100">
      <c r="BV17855" s="62"/>
      <c r="BW17855" s="62"/>
      <c r="BX17855" s="62"/>
      <c r="BY17855" s="62"/>
      <c r="BZ17855" s="62"/>
      <c r="CA17855" s="62"/>
      <c r="CB17855" s="62"/>
      <c r="CC17855" s="62"/>
      <c r="CD17855" s="62"/>
      <c r="CE17855" s="62"/>
      <c r="CF17855" s="62"/>
      <c r="CL17855" s="56" t="s">
        <v>23696</v>
      </c>
      <c r="CM17855" s="56" t="s">
        <v>216</v>
      </c>
      <c r="CN17855" s="56" t="s">
        <v>216</v>
      </c>
      <c r="CO17855" s="52"/>
      <c r="CP17855" s="52"/>
      <c r="CQ17855" s="52"/>
      <c r="CR17855" s="52"/>
      <c r="CS17855" s="52"/>
      <c r="CT17855" s="52"/>
      <c r="CU17855" s="33"/>
      <c r="CV17855" s="33"/>
    </row>
    <row r="17856" spans="74:100">
      <c r="BV17856" s="62"/>
      <c r="BW17856" s="62"/>
      <c r="BX17856" s="62"/>
      <c r="BY17856" s="62"/>
      <c r="BZ17856" s="62"/>
      <c r="CA17856" s="62"/>
      <c r="CB17856" s="62"/>
      <c r="CC17856" s="62"/>
      <c r="CD17856" s="62"/>
      <c r="CE17856" s="62"/>
      <c r="CF17856" s="62"/>
      <c r="CL17856" s="56" t="s">
        <v>8881</v>
      </c>
      <c r="CM17856" s="56" t="s">
        <v>216</v>
      </c>
      <c r="CN17856" s="56" t="s">
        <v>216</v>
      </c>
      <c r="CO17856" s="52"/>
      <c r="CP17856" s="52"/>
      <c r="CQ17856" s="52"/>
      <c r="CR17856" s="52"/>
      <c r="CS17856" s="52"/>
      <c r="CT17856" s="52"/>
      <c r="CU17856" s="33"/>
      <c r="CV17856" s="33"/>
    </row>
    <row r="17857" spans="74:100">
      <c r="BV17857" s="62"/>
      <c r="BW17857" s="62"/>
      <c r="BX17857" s="62"/>
      <c r="BY17857" s="62"/>
      <c r="BZ17857" s="62"/>
      <c r="CA17857" s="62"/>
      <c r="CB17857" s="62"/>
      <c r="CC17857" s="62"/>
      <c r="CD17857" s="62"/>
      <c r="CE17857" s="62"/>
      <c r="CF17857" s="62"/>
      <c r="CL17857" s="56" t="s">
        <v>8882</v>
      </c>
      <c r="CM17857" s="56" t="s">
        <v>216</v>
      </c>
      <c r="CN17857" s="56" t="s">
        <v>216</v>
      </c>
      <c r="CO17857" s="52"/>
      <c r="CP17857" s="52"/>
      <c r="CQ17857" s="52"/>
      <c r="CR17857" s="52"/>
      <c r="CS17857" s="52"/>
      <c r="CT17857" s="52"/>
      <c r="CU17857" s="33"/>
      <c r="CV17857" s="33"/>
    </row>
    <row r="17858" spans="74:100">
      <c r="BV17858" s="62"/>
      <c r="BW17858" s="62"/>
      <c r="BX17858" s="62"/>
      <c r="BY17858" s="62"/>
      <c r="BZ17858" s="62"/>
      <c r="CA17858" s="62"/>
      <c r="CB17858" s="62"/>
      <c r="CC17858" s="62"/>
      <c r="CD17858" s="62"/>
      <c r="CE17858" s="62"/>
      <c r="CF17858" s="62"/>
      <c r="CL17858" s="56" t="s">
        <v>8883</v>
      </c>
      <c r="CM17858" s="56" t="s">
        <v>216</v>
      </c>
      <c r="CN17858" s="56" t="s">
        <v>216</v>
      </c>
      <c r="CO17858" s="52"/>
      <c r="CP17858" s="52"/>
      <c r="CQ17858" s="52"/>
      <c r="CR17858" s="52"/>
      <c r="CS17858" s="52"/>
      <c r="CT17858" s="52"/>
      <c r="CU17858" s="33"/>
      <c r="CV17858" s="33"/>
    </row>
    <row r="17859" spans="74:100">
      <c r="BV17859" s="62"/>
      <c r="BW17859" s="62"/>
      <c r="BX17859" s="62"/>
      <c r="BY17859" s="62"/>
      <c r="BZ17859" s="62"/>
      <c r="CA17859" s="62"/>
      <c r="CB17859" s="62"/>
      <c r="CC17859" s="62"/>
      <c r="CD17859" s="62"/>
      <c r="CE17859" s="62"/>
      <c r="CF17859" s="62"/>
      <c r="CL17859" s="56" t="s">
        <v>8884</v>
      </c>
      <c r="CM17859" s="56" t="s">
        <v>216</v>
      </c>
      <c r="CN17859" s="56" t="s">
        <v>216</v>
      </c>
      <c r="CO17859" s="52"/>
      <c r="CP17859" s="52"/>
      <c r="CQ17859" s="52"/>
      <c r="CR17859" s="52"/>
      <c r="CS17859" s="52"/>
      <c r="CT17859" s="52"/>
      <c r="CU17859" s="33"/>
      <c r="CV17859" s="33"/>
    </row>
    <row r="17860" spans="74:100">
      <c r="BV17860" s="62"/>
      <c r="BW17860" s="62"/>
      <c r="BX17860" s="62"/>
      <c r="BY17860" s="62"/>
      <c r="BZ17860" s="62"/>
      <c r="CA17860" s="62"/>
      <c r="CB17860" s="62"/>
      <c r="CC17860" s="62"/>
      <c r="CD17860" s="62"/>
      <c r="CE17860" s="62"/>
      <c r="CF17860" s="62"/>
      <c r="CL17860" s="35" t="s">
        <v>8888</v>
      </c>
      <c r="CM17860" s="35" t="s">
        <v>217</v>
      </c>
      <c r="CN17860" s="35" t="s">
        <v>217</v>
      </c>
      <c r="CO17860" s="52"/>
      <c r="CP17860" s="52"/>
      <c r="CQ17860" s="52"/>
      <c r="CR17860" s="52"/>
      <c r="CS17860" s="52"/>
      <c r="CT17860" s="52"/>
      <c r="CU17860" s="33"/>
      <c r="CV17860" s="33"/>
    </row>
    <row r="17861" spans="74:100">
      <c r="BV17861" s="62"/>
      <c r="BW17861" s="62"/>
      <c r="BX17861" s="62"/>
      <c r="BY17861" s="62"/>
      <c r="BZ17861" s="62"/>
      <c r="CA17861" s="62"/>
      <c r="CB17861" s="62"/>
      <c r="CC17861" s="62"/>
      <c r="CD17861" s="62"/>
      <c r="CE17861" s="62"/>
      <c r="CF17861" s="62"/>
      <c r="CL17861" s="56" t="s">
        <v>23697</v>
      </c>
      <c r="CM17861" s="56" t="s">
        <v>216</v>
      </c>
      <c r="CN17861" s="56" t="s">
        <v>216</v>
      </c>
      <c r="CO17861" s="52"/>
      <c r="CP17861" s="52"/>
      <c r="CQ17861" s="52"/>
      <c r="CR17861" s="52"/>
      <c r="CS17861" s="52"/>
      <c r="CT17861" s="52"/>
      <c r="CU17861" s="33"/>
      <c r="CV17861" s="33"/>
    </row>
    <row r="17862" spans="74:100">
      <c r="BV17862" s="62"/>
      <c r="BW17862" s="62"/>
      <c r="BX17862" s="62"/>
      <c r="BY17862" s="62"/>
      <c r="BZ17862" s="62"/>
      <c r="CA17862" s="62"/>
      <c r="CB17862" s="62"/>
      <c r="CC17862" s="62"/>
      <c r="CD17862" s="62"/>
      <c r="CE17862" s="62"/>
      <c r="CF17862" s="62"/>
      <c r="CL17862" s="56" t="s">
        <v>8894</v>
      </c>
      <c r="CM17862" s="56" t="s">
        <v>216</v>
      </c>
      <c r="CN17862" s="56" t="s">
        <v>216</v>
      </c>
      <c r="CO17862" s="52"/>
      <c r="CP17862" s="52"/>
      <c r="CQ17862" s="52"/>
      <c r="CR17862" s="52"/>
      <c r="CS17862" s="52"/>
      <c r="CT17862" s="52"/>
      <c r="CU17862" s="33"/>
      <c r="CV17862" s="33"/>
    </row>
    <row r="17863" spans="74:100">
      <c r="BV17863" s="62"/>
      <c r="BW17863" s="62"/>
      <c r="BX17863" s="62"/>
      <c r="BY17863" s="62"/>
      <c r="BZ17863" s="62"/>
      <c r="CA17863" s="62"/>
      <c r="CB17863" s="62"/>
      <c r="CC17863" s="62"/>
      <c r="CD17863" s="62"/>
      <c r="CE17863" s="62"/>
      <c r="CF17863" s="62"/>
      <c r="CL17863" s="56" t="s">
        <v>8885</v>
      </c>
      <c r="CM17863" s="56" t="s">
        <v>216</v>
      </c>
      <c r="CN17863" s="56" t="s">
        <v>216</v>
      </c>
      <c r="CO17863" s="52"/>
      <c r="CP17863" s="52"/>
      <c r="CQ17863" s="52"/>
      <c r="CR17863" s="52"/>
      <c r="CS17863" s="52"/>
      <c r="CT17863" s="52"/>
      <c r="CU17863" s="33"/>
      <c r="CV17863" s="33"/>
    </row>
    <row r="17864" spans="74:100">
      <c r="BV17864" s="62"/>
      <c r="BW17864" s="62"/>
      <c r="BX17864" s="62"/>
      <c r="BY17864" s="62"/>
      <c r="BZ17864" s="62"/>
      <c r="CA17864" s="62"/>
      <c r="CB17864" s="62"/>
      <c r="CC17864" s="62"/>
      <c r="CD17864" s="62"/>
      <c r="CE17864" s="62"/>
      <c r="CF17864" s="62"/>
      <c r="CL17864" s="56" t="s">
        <v>1215</v>
      </c>
      <c r="CM17864" s="56" t="s">
        <v>216</v>
      </c>
      <c r="CN17864" s="56" t="s">
        <v>216</v>
      </c>
      <c r="CO17864" s="52"/>
      <c r="CP17864" s="52"/>
      <c r="CQ17864" s="52"/>
      <c r="CR17864" s="52"/>
      <c r="CS17864" s="52"/>
      <c r="CT17864" s="52"/>
      <c r="CU17864" s="33"/>
      <c r="CV17864" s="33"/>
    </row>
    <row r="17865" spans="74:100">
      <c r="BV17865" s="62"/>
      <c r="BW17865" s="62"/>
      <c r="BX17865" s="62"/>
      <c r="BY17865" s="62"/>
      <c r="BZ17865" s="62"/>
      <c r="CA17865" s="62"/>
      <c r="CB17865" s="62"/>
      <c r="CC17865" s="62"/>
      <c r="CD17865" s="62"/>
      <c r="CE17865" s="62"/>
      <c r="CF17865" s="62"/>
      <c r="CL17865" s="56" t="s">
        <v>1216</v>
      </c>
      <c r="CM17865" s="56" t="s">
        <v>216</v>
      </c>
      <c r="CN17865" s="56" t="s">
        <v>216</v>
      </c>
      <c r="CO17865" s="52"/>
      <c r="CP17865" s="52"/>
      <c r="CQ17865" s="52"/>
      <c r="CR17865" s="52"/>
      <c r="CS17865" s="52"/>
      <c r="CT17865" s="52"/>
      <c r="CU17865" s="33"/>
      <c r="CV17865" s="33"/>
    </row>
    <row r="17866" spans="74:100">
      <c r="BV17866" s="62"/>
      <c r="BW17866" s="62"/>
      <c r="BX17866" s="62"/>
      <c r="BY17866" s="62"/>
      <c r="BZ17866" s="62"/>
      <c r="CA17866" s="62"/>
      <c r="CB17866" s="62"/>
      <c r="CC17866" s="62"/>
      <c r="CD17866" s="62"/>
      <c r="CE17866" s="62"/>
      <c r="CF17866" s="62"/>
      <c r="CL17866" s="56" t="s">
        <v>23698</v>
      </c>
      <c r="CM17866" s="56" t="s">
        <v>216</v>
      </c>
      <c r="CN17866" s="56" t="s">
        <v>216</v>
      </c>
      <c r="CO17866" s="52"/>
      <c r="CP17866" s="52"/>
      <c r="CQ17866" s="52"/>
      <c r="CR17866" s="52"/>
      <c r="CS17866" s="52"/>
      <c r="CT17866" s="52"/>
      <c r="CU17866" s="33"/>
      <c r="CV17866" s="33"/>
    </row>
    <row r="17867" spans="74:100">
      <c r="BV17867" s="62"/>
      <c r="BW17867" s="62"/>
      <c r="BX17867" s="62"/>
      <c r="BY17867" s="62"/>
      <c r="BZ17867" s="62"/>
      <c r="CA17867" s="62"/>
      <c r="CB17867" s="62"/>
      <c r="CC17867" s="62"/>
      <c r="CD17867" s="62"/>
      <c r="CE17867" s="62"/>
      <c r="CF17867" s="62"/>
      <c r="CL17867" s="56" t="s">
        <v>8895</v>
      </c>
      <c r="CM17867" s="56" t="s">
        <v>216</v>
      </c>
      <c r="CN17867" s="56" t="s">
        <v>216</v>
      </c>
      <c r="CO17867" s="52"/>
      <c r="CP17867" s="52"/>
      <c r="CQ17867" s="52"/>
      <c r="CR17867" s="52"/>
      <c r="CS17867" s="52"/>
      <c r="CT17867" s="52"/>
      <c r="CU17867" s="33"/>
      <c r="CV17867" s="33"/>
    </row>
    <row r="17868" spans="74:100">
      <c r="BV17868" s="62"/>
      <c r="BW17868" s="62"/>
      <c r="BX17868" s="62"/>
      <c r="BY17868" s="62"/>
      <c r="BZ17868" s="62"/>
      <c r="CA17868" s="62"/>
      <c r="CB17868" s="62"/>
      <c r="CC17868" s="62"/>
      <c r="CD17868" s="62"/>
      <c r="CE17868" s="62"/>
      <c r="CF17868" s="62"/>
      <c r="CL17868" s="56" t="s">
        <v>8896</v>
      </c>
      <c r="CM17868" s="56" t="s">
        <v>216</v>
      </c>
      <c r="CN17868" s="56" t="s">
        <v>216</v>
      </c>
      <c r="CO17868" s="52"/>
      <c r="CP17868" s="52"/>
      <c r="CQ17868" s="52"/>
      <c r="CR17868" s="52"/>
      <c r="CS17868" s="52"/>
      <c r="CT17868" s="52"/>
      <c r="CU17868" s="33"/>
      <c r="CV17868" s="33"/>
    </row>
    <row r="17869" spans="74:100">
      <c r="BV17869" s="62"/>
      <c r="BW17869" s="62"/>
      <c r="BX17869" s="62"/>
      <c r="BY17869" s="62"/>
      <c r="BZ17869" s="62"/>
      <c r="CA17869" s="62"/>
      <c r="CB17869" s="62"/>
      <c r="CC17869" s="62"/>
      <c r="CD17869" s="62"/>
      <c r="CE17869" s="62"/>
      <c r="CF17869" s="62"/>
      <c r="CL17869" s="56" t="s">
        <v>14401</v>
      </c>
      <c r="CM17869" s="56" t="s">
        <v>216</v>
      </c>
      <c r="CN17869" s="56" t="s">
        <v>216</v>
      </c>
      <c r="CO17869" s="52"/>
      <c r="CP17869" s="52"/>
      <c r="CQ17869" s="52"/>
      <c r="CR17869" s="52"/>
      <c r="CS17869" s="52"/>
      <c r="CT17869" s="52"/>
      <c r="CU17869" s="33"/>
      <c r="CV17869" s="33"/>
    </row>
    <row r="17870" spans="74:100">
      <c r="BV17870" s="62"/>
      <c r="BW17870" s="62"/>
      <c r="BX17870" s="62"/>
      <c r="BY17870" s="62"/>
      <c r="BZ17870" s="62"/>
      <c r="CA17870" s="62"/>
      <c r="CB17870" s="62"/>
      <c r="CC17870" s="62"/>
      <c r="CD17870" s="62"/>
      <c r="CE17870" s="62"/>
      <c r="CF17870" s="62"/>
      <c r="CL17870" s="35" t="s">
        <v>14403</v>
      </c>
      <c r="CM17870" s="35" t="s">
        <v>217</v>
      </c>
      <c r="CN17870" s="35" t="s">
        <v>217</v>
      </c>
      <c r="CO17870" s="52"/>
      <c r="CP17870" s="52"/>
      <c r="CQ17870" s="52"/>
      <c r="CR17870" s="52"/>
      <c r="CS17870" s="52"/>
      <c r="CT17870" s="52"/>
      <c r="CU17870" s="33"/>
      <c r="CV17870" s="33"/>
    </row>
    <row r="17871" spans="74:100">
      <c r="BV17871" s="62"/>
      <c r="BW17871" s="62"/>
      <c r="BX17871" s="62"/>
      <c r="BY17871" s="62"/>
      <c r="BZ17871" s="62"/>
      <c r="CA17871" s="62"/>
      <c r="CB17871" s="62"/>
      <c r="CC17871" s="62"/>
      <c r="CD17871" s="62"/>
      <c r="CE17871" s="62"/>
      <c r="CF17871" s="62"/>
      <c r="CL17871" s="35" t="s">
        <v>14405</v>
      </c>
      <c r="CM17871" s="35" t="s">
        <v>217</v>
      </c>
      <c r="CN17871" s="35" t="s">
        <v>217</v>
      </c>
      <c r="CO17871" s="52"/>
      <c r="CP17871" s="52"/>
      <c r="CQ17871" s="52"/>
      <c r="CR17871" s="52"/>
      <c r="CS17871" s="52"/>
      <c r="CT17871" s="52"/>
      <c r="CU17871" s="33"/>
      <c r="CV17871" s="33"/>
    </row>
    <row r="17872" spans="74:100">
      <c r="BV17872" s="62"/>
      <c r="BW17872" s="62"/>
      <c r="BX17872" s="62"/>
      <c r="BY17872" s="62"/>
      <c r="BZ17872" s="62"/>
      <c r="CA17872" s="62"/>
      <c r="CB17872" s="62"/>
      <c r="CC17872" s="62"/>
      <c r="CD17872" s="62"/>
      <c r="CE17872" s="62"/>
      <c r="CF17872" s="62"/>
      <c r="CL17872" s="56" t="s">
        <v>14412</v>
      </c>
      <c r="CM17872" s="56" t="s">
        <v>216</v>
      </c>
      <c r="CN17872" s="56" t="s">
        <v>216</v>
      </c>
      <c r="CO17872" s="52"/>
      <c r="CP17872" s="52"/>
      <c r="CQ17872" s="52"/>
      <c r="CR17872" s="52"/>
      <c r="CS17872" s="52"/>
      <c r="CT17872" s="52"/>
      <c r="CU17872" s="33"/>
      <c r="CV17872" s="33"/>
    </row>
    <row r="17873" spans="74:100">
      <c r="BV17873" s="62"/>
      <c r="BW17873" s="62"/>
      <c r="BX17873" s="62"/>
      <c r="BY17873" s="62"/>
      <c r="BZ17873" s="62"/>
      <c r="CA17873" s="62"/>
      <c r="CB17873" s="62"/>
      <c r="CC17873" s="62"/>
      <c r="CD17873" s="62"/>
      <c r="CE17873" s="62"/>
      <c r="CF17873" s="62"/>
      <c r="CL17873" s="35" t="s">
        <v>14416</v>
      </c>
      <c r="CM17873" s="35" t="s">
        <v>217</v>
      </c>
      <c r="CN17873" s="35" t="s">
        <v>217</v>
      </c>
      <c r="CO17873" s="52"/>
      <c r="CP17873" s="52"/>
      <c r="CQ17873" s="52"/>
      <c r="CR17873" s="52"/>
      <c r="CS17873" s="52"/>
      <c r="CT17873" s="52"/>
      <c r="CU17873" s="33"/>
      <c r="CV17873" s="33"/>
    </row>
    <row r="17874" spans="74:100">
      <c r="BV17874" s="62"/>
      <c r="BW17874" s="62"/>
      <c r="BX17874" s="62"/>
      <c r="BY17874" s="62"/>
      <c r="BZ17874" s="62"/>
      <c r="CA17874" s="62"/>
      <c r="CB17874" s="62"/>
      <c r="CC17874" s="62"/>
      <c r="CD17874" s="62"/>
      <c r="CE17874" s="62"/>
      <c r="CF17874" s="62"/>
      <c r="CL17874" s="35" t="s">
        <v>8901</v>
      </c>
      <c r="CM17874" s="35" t="s">
        <v>217</v>
      </c>
      <c r="CN17874" s="35" t="s">
        <v>217</v>
      </c>
      <c r="CO17874" s="52"/>
      <c r="CP17874" s="52"/>
      <c r="CQ17874" s="52"/>
      <c r="CR17874" s="52"/>
      <c r="CS17874" s="52"/>
      <c r="CT17874" s="52"/>
      <c r="CU17874" s="33"/>
      <c r="CV17874" s="33"/>
    </row>
    <row r="17875" spans="74:100">
      <c r="BV17875" s="62"/>
      <c r="BW17875" s="62"/>
      <c r="BX17875" s="62"/>
      <c r="BY17875" s="62"/>
      <c r="BZ17875" s="62"/>
      <c r="CA17875" s="62"/>
      <c r="CB17875" s="62"/>
      <c r="CC17875" s="62"/>
      <c r="CD17875" s="62"/>
      <c r="CE17875" s="62"/>
      <c r="CF17875" s="62"/>
      <c r="CL17875" s="35" t="s">
        <v>8902</v>
      </c>
      <c r="CM17875" s="35" t="s">
        <v>217</v>
      </c>
      <c r="CN17875" s="35" t="s">
        <v>217</v>
      </c>
      <c r="CO17875" s="52"/>
      <c r="CP17875" s="52"/>
      <c r="CQ17875" s="52"/>
      <c r="CR17875" s="52"/>
      <c r="CS17875" s="52"/>
      <c r="CT17875" s="52"/>
      <c r="CU17875" s="33"/>
      <c r="CV17875" s="33"/>
    </row>
    <row r="17876" spans="74:100">
      <c r="BV17876" s="62"/>
      <c r="BW17876" s="62"/>
      <c r="BX17876" s="62"/>
      <c r="BY17876" s="62"/>
      <c r="BZ17876" s="62"/>
      <c r="CA17876" s="62"/>
      <c r="CB17876" s="62"/>
      <c r="CC17876" s="62"/>
      <c r="CD17876" s="62"/>
      <c r="CE17876" s="62"/>
      <c r="CF17876" s="62"/>
      <c r="CL17876" s="35" t="s">
        <v>8268</v>
      </c>
      <c r="CM17876" s="35" t="s">
        <v>217</v>
      </c>
      <c r="CN17876" s="35" t="s">
        <v>217</v>
      </c>
      <c r="CO17876" s="52"/>
      <c r="CP17876" s="52"/>
      <c r="CQ17876" s="52"/>
      <c r="CR17876" s="52"/>
      <c r="CS17876" s="52"/>
      <c r="CT17876" s="52"/>
      <c r="CU17876" s="33"/>
      <c r="CV17876" s="33"/>
    </row>
    <row r="17877" spans="74:100">
      <c r="BV17877" s="62"/>
      <c r="BW17877" s="62"/>
      <c r="BX17877" s="62"/>
      <c r="BY17877" s="62"/>
      <c r="BZ17877" s="62"/>
      <c r="CA17877" s="62"/>
      <c r="CB17877" s="62"/>
      <c r="CC17877" s="62"/>
      <c r="CD17877" s="62"/>
      <c r="CE17877" s="62"/>
      <c r="CF17877" s="62"/>
      <c r="CL17877" s="35" t="s">
        <v>8301</v>
      </c>
      <c r="CM17877" s="35" t="s">
        <v>217</v>
      </c>
      <c r="CN17877" s="35" t="s">
        <v>217</v>
      </c>
      <c r="CO17877" s="52"/>
      <c r="CP17877" s="52"/>
      <c r="CQ17877" s="52"/>
      <c r="CR17877" s="52"/>
      <c r="CS17877" s="52"/>
      <c r="CT17877" s="52"/>
      <c r="CU17877" s="33"/>
      <c r="CV17877" s="33"/>
    </row>
    <row r="17878" spans="74:100">
      <c r="BV17878" s="62"/>
      <c r="BW17878" s="62"/>
      <c r="BX17878" s="62"/>
      <c r="BY17878" s="62"/>
      <c r="BZ17878" s="62"/>
      <c r="CA17878" s="62"/>
      <c r="CB17878" s="62"/>
      <c r="CC17878" s="62"/>
      <c r="CD17878" s="62"/>
      <c r="CE17878" s="62"/>
      <c r="CF17878" s="62"/>
      <c r="CL17878" s="35" t="s">
        <v>8301</v>
      </c>
      <c r="CM17878" s="35" t="s">
        <v>217</v>
      </c>
      <c r="CN17878" s="35" t="s">
        <v>217</v>
      </c>
      <c r="CO17878" s="52"/>
      <c r="CP17878" s="52"/>
      <c r="CQ17878" s="52"/>
      <c r="CR17878" s="52"/>
      <c r="CS17878" s="52"/>
      <c r="CT17878" s="52"/>
      <c r="CU17878" s="33"/>
      <c r="CV17878" s="33"/>
    </row>
    <row r="17879" spans="74:100">
      <c r="BV17879" s="62"/>
      <c r="BW17879" s="62"/>
      <c r="BX17879" s="62"/>
      <c r="BY17879" s="62"/>
      <c r="BZ17879" s="62"/>
      <c r="CA17879" s="62"/>
      <c r="CB17879" s="62"/>
      <c r="CC17879" s="62"/>
      <c r="CD17879" s="62"/>
      <c r="CE17879" s="62"/>
      <c r="CF17879" s="62"/>
      <c r="CL17879" s="35" t="s">
        <v>8269</v>
      </c>
      <c r="CM17879" s="35" t="s">
        <v>217</v>
      </c>
      <c r="CN17879" s="35" t="s">
        <v>217</v>
      </c>
      <c r="CO17879" s="52"/>
      <c r="CP17879" s="52"/>
      <c r="CQ17879" s="52"/>
      <c r="CR17879" s="52"/>
      <c r="CS17879" s="52"/>
      <c r="CT17879" s="52"/>
      <c r="CU17879" s="33"/>
      <c r="CV17879" s="33"/>
    </row>
    <row r="17880" spans="74:100">
      <c r="BV17880" s="62"/>
      <c r="BW17880" s="62"/>
      <c r="BX17880" s="62"/>
      <c r="BY17880" s="62"/>
      <c r="BZ17880" s="62"/>
      <c r="CA17880" s="62"/>
      <c r="CB17880" s="62"/>
      <c r="CC17880" s="62"/>
      <c r="CD17880" s="62"/>
      <c r="CE17880" s="62"/>
      <c r="CF17880" s="62"/>
      <c r="CL17880" s="35" t="s">
        <v>8270</v>
      </c>
      <c r="CM17880" s="35" t="s">
        <v>217</v>
      </c>
      <c r="CN17880" s="35" t="s">
        <v>217</v>
      </c>
      <c r="CO17880" s="52"/>
      <c r="CP17880" s="52"/>
      <c r="CQ17880" s="52"/>
      <c r="CR17880" s="52"/>
      <c r="CS17880" s="52"/>
      <c r="CT17880" s="52"/>
      <c r="CU17880" s="33"/>
      <c r="CV17880" s="33"/>
    </row>
    <row r="17881" spans="74:100">
      <c r="BV17881" s="62"/>
      <c r="BW17881" s="62"/>
      <c r="BX17881" s="62"/>
      <c r="BY17881" s="62"/>
      <c r="BZ17881" s="62"/>
      <c r="CA17881" s="62"/>
      <c r="CB17881" s="62"/>
      <c r="CC17881" s="62"/>
      <c r="CD17881" s="62"/>
      <c r="CE17881" s="62"/>
      <c r="CF17881" s="62"/>
      <c r="CL17881" s="56" t="s">
        <v>8905</v>
      </c>
      <c r="CM17881" s="56" t="s">
        <v>213</v>
      </c>
      <c r="CN17881" s="56" t="s">
        <v>213</v>
      </c>
      <c r="CO17881" s="52"/>
      <c r="CP17881" s="52"/>
      <c r="CQ17881" s="52"/>
      <c r="CR17881" s="52"/>
      <c r="CS17881" s="52"/>
      <c r="CT17881" s="52"/>
      <c r="CU17881" s="33"/>
      <c r="CV17881" s="33"/>
    </row>
    <row r="17882" spans="74:100">
      <c r="BV17882" s="62"/>
      <c r="BW17882" s="62"/>
      <c r="BX17882" s="62"/>
      <c r="BY17882" s="62"/>
      <c r="BZ17882" s="62"/>
      <c r="CA17882" s="62"/>
      <c r="CB17882" s="62"/>
      <c r="CC17882" s="62"/>
      <c r="CD17882" s="62"/>
      <c r="CE17882" s="62"/>
      <c r="CF17882" s="62"/>
      <c r="CL17882" s="56" t="s">
        <v>29288</v>
      </c>
      <c r="CM17882" s="56" t="s">
        <v>213</v>
      </c>
      <c r="CN17882" s="56" t="s">
        <v>213</v>
      </c>
      <c r="CO17882" s="52"/>
      <c r="CP17882" s="52"/>
      <c r="CQ17882" s="52"/>
      <c r="CR17882" s="52"/>
      <c r="CS17882" s="52"/>
      <c r="CT17882" s="52"/>
      <c r="CU17882" s="33"/>
      <c r="CV17882" s="33"/>
    </row>
    <row r="17883" spans="74:100">
      <c r="BV17883" s="62"/>
      <c r="BW17883" s="62"/>
      <c r="BX17883" s="62"/>
      <c r="BY17883" s="62"/>
      <c r="BZ17883" s="62"/>
      <c r="CA17883" s="62"/>
      <c r="CB17883" s="62"/>
      <c r="CC17883" s="62"/>
      <c r="CD17883" s="62"/>
      <c r="CE17883" s="62"/>
      <c r="CF17883" s="62"/>
      <c r="CL17883" s="56" t="s">
        <v>29289</v>
      </c>
      <c r="CM17883" s="56" t="s">
        <v>213</v>
      </c>
      <c r="CN17883" s="56" t="s">
        <v>213</v>
      </c>
      <c r="CO17883" s="52"/>
      <c r="CP17883" s="52"/>
      <c r="CQ17883" s="52"/>
      <c r="CR17883" s="52"/>
      <c r="CS17883" s="52"/>
      <c r="CT17883" s="52"/>
      <c r="CU17883" s="33"/>
      <c r="CV17883" s="33"/>
    </row>
    <row r="17884" spans="74:100">
      <c r="BV17884" s="62"/>
      <c r="BW17884" s="62"/>
      <c r="BX17884" s="62"/>
      <c r="BY17884" s="62"/>
      <c r="BZ17884" s="62"/>
      <c r="CA17884" s="62"/>
      <c r="CB17884" s="62"/>
      <c r="CC17884" s="62"/>
      <c r="CD17884" s="62"/>
      <c r="CE17884" s="62"/>
      <c r="CF17884" s="62"/>
      <c r="CL17884" s="56" t="s">
        <v>8906</v>
      </c>
      <c r="CM17884" s="56" t="s">
        <v>213</v>
      </c>
      <c r="CN17884" s="56" t="s">
        <v>213</v>
      </c>
      <c r="CO17884" s="52"/>
      <c r="CP17884" s="52"/>
      <c r="CQ17884" s="52"/>
      <c r="CR17884" s="52"/>
      <c r="CS17884" s="52"/>
      <c r="CT17884" s="52"/>
      <c r="CU17884" s="33"/>
      <c r="CV17884" s="33"/>
    </row>
    <row r="17885" spans="74:100">
      <c r="BV17885" s="62"/>
      <c r="BW17885" s="62"/>
      <c r="BX17885" s="62"/>
      <c r="BY17885" s="62"/>
      <c r="BZ17885" s="62"/>
      <c r="CA17885" s="62"/>
      <c r="CB17885" s="62"/>
      <c r="CC17885" s="62"/>
      <c r="CD17885" s="62"/>
      <c r="CE17885" s="62"/>
      <c r="CF17885" s="62"/>
      <c r="CL17885" s="56" t="s">
        <v>8906</v>
      </c>
      <c r="CM17885" s="56" t="s">
        <v>213</v>
      </c>
      <c r="CN17885" s="56" t="s">
        <v>213</v>
      </c>
      <c r="CO17885" s="52"/>
      <c r="CP17885" s="52"/>
      <c r="CQ17885" s="52"/>
      <c r="CR17885" s="52"/>
      <c r="CS17885" s="52"/>
      <c r="CT17885" s="52"/>
      <c r="CU17885" s="33"/>
      <c r="CV17885" s="33"/>
    </row>
    <row r="17886" spans="74:100">
      <c r="BV17886" s="62"/>
      <c r="BW17886" s="62"/>
      <c r="BX17886" s="62"/>
      <c r="BY17886" s="62"/>
      <c r="BZ17886" s="62"/>
      <c r="CA17886" s="62"/>
      <c r="CB17886" s="62"/>
      <c r="CC17886" s="62"/>
      <c r="CD17886" s="62"/>
      <c r="CE17886" s="62"/>
      <c r="CF17886" s="62"/>
      <c r="CL17886" s="56" t="s">
        <v>29290</v>
      </c>
      <c r="CM17886" s="56" t="s">
        <v>213</v>
      </c>
      <c r="CN17886" s="56" t="s">
        <v>213</v>
      </c>
      <c r="CO17886" s="52"/>
      <c r="CP17886" s="52"/>
      <c r="CQ17886" s="52"/>
      <c r="CR17886" s="52"/>
      <c r="CS17886" s="52"/>
      <c r="CT17886" s="52"/>
      <c r="CU17886" s="33"/>
      <c r="CV17886" s="33"/>
    </row>
    <row r="17887" spans="74:100">
      <c r="BV17887" s="62"/>
      <c r="BW17887" s="62"/>
      <c r="BX17887" s="62"/>
      <c r="BY17887" s="62"/>
      <c r="BZ17887" s="62"/>
      <c r="CA17887" s="62"/>
      <c r="CB17887" s="62"/>
      <c r="CC17887" s="62"/>
      <c r="CD17887" s="62"/>
      <c r="CE17887" s="62"/>
      <c r="CF17887" s="62"/>
      <c r="CL17887" s="56" t="s">
        <v>8907</v>
      </c>
      <c r="CM17887" s="56" t="s">
        <v>213</v>
      </c>
      <c r="CN17887" s="56" t="s">
        <v>213</v>
      </c>
      <c r="CO17887" s="52"/>
      <c r="CP17887" s="52"/>
      <c r="CQ17887" s="52"/>
      <c r="CR17887" s="52"/>
      <c r="CS17887" s="52"/>
      <c r="CT17887" s="52"/>
      <c r="CU17887" s="33"/>
      <c r="CV17887" s="33"/>
    </row>
    <row r="17888" spans="74:100">
      <c r="BV17888" s="62"/>
      <c r="BW17888" s="62"/>
      <c r="BX17888" s="62"/>
      <c r="BY17888" s="62"/>
      <c r="BZ17888" s="62"/>
      <c r="CA17888" s="62"/>
      <c r="CB17888" s="62"/>
      <c r="CC17888" s="62"/>
      <c r="CD17888" s="62"/>
      <c r="CE17888" s="62"/>
      <c r="CF17888" s="62"/>
      <c r="CL17888" s="56" t="s">
        <v>29291</v>
      </c>
      <c r="CM17888" s="56" t="s">
        <v>213</v>
      </c>
      <c r="CN17888" s="56" t="s">
        <v>213</v>
      </c>
      <c r="CO17888" s="52"/>
      <c r="CP17888" s="52"/>
      <c r="CQ17888" s="52"/>
      <c r="CR17888" s="52"/>
      <c r="CS17888" s="52"/>
      <c r="CT17888" s="52"/>
      <c r="CU17888" s="33"/>
      <c r="CV17888" s="33"/>
    </row>
    <row r="17889" spans="74:100">
      <c r="BV17889" s="62"/>
      <c r="BW17889" s="62"/>
      <c r="BX17889" s="62"/>
      <c r="BY17889" s="62"/>
      <c r="BZ17889" s="62"/>
      <c r="CA17889" s="62"/>
      <c r="CB17889" s="62"/>
      <c r="CC17889" s="62"/>
      <c r="CD17889" s="62"/>
      <c r="CE17889" s="62"/>
      <c r="CF17889" s="62"/>
      <c r="CL17889" s="56" t="s">
        <v>29292</v>
      </c>
      <c r="CM17889" s="56" t="s">
        <v>213</v>
      </c>
      <c r="CN17889" s="56" t="s">
        <v>213</v>
      </c>
      <c r="CO17889" s="52"/>
      <c r="CP17889" s="52"/>
      <c r="CQ17889" s="52"/>
      <c r="CR17889" s="52"/>
      <c r="CS17889" s="52"/>
      <c r="CT17889" s="52"/>
      <c r="CU17889" s="33"/>
      <c r="CV17889" s="33"/>
    </row>
    <row r="17890" spans="74:100">
      <c r="BV17890" s="62"/>
      <c r="BW17890" s="62"/>
      <c r="BX17890" s="62"/>
      <c r="BY17890" s="62"/>
      <c r="BZ17890" s="62"/>
      <c r="CA17890" s="62"/>
      <c r="CB17890" s="62"/>
      <c r="CC17890" s="62"/>
      <c r="CD17890" s="62"/>
      <c r="CE17890" s="62"/>
      <c r="CF17890" s="62"/>
      <c r="CL17890" s="56" t="s">
        <v>29293</v>
      </c>
      <c r="CM17890" s="56" t="s">
        <v>213</v>
      </c>
      <c r="CN17890" s="56" t="s">
        <v>213</v>
      </c>
      <c r="CO17890" s="52"/>
      <c r="CP17890" s="52"/>
      <c r="CQ17890" s="52"/>
      <c r="CR17890" s="52"/>
      <c r="CS17890" s="52"/>
      <c r="CT17890" s="52"/>
      <c r="CU17890" s="33"/>
      <c r="CV17890" s="33"/>
    </row>
    <row r="17891" spans="74:100">
      <c r="BV17891" s="62"/>
      <c r="BW17891" s="62"/>
      <c r="BX17891" s="62"/>
      <c r="BY17891" s="62"/>
      <c r="BZ17891" s="62"/>
      <c r="CA17891" s="62"/>
      <c r="CB17891" s="62"/>
      <c r="CC17891" s="62"/>
      <c r="CD17891" s="62"/>
      <c r="CE17891" s="62"/>
      <c r="CF17891" s="62"/>
      <c r="CL17891" s="56" t="s">
        <v>29294</v>
      </c>
      <c r="CM17891" s="56" t="s">
        <v>213</v>
      </c>
      <c r="CN17891" s="56" t="s">
        <v>213</v>
      </c>
      <c r="CO17891" s="52"/>
      <c r="CP17891" s="52"/>
      <c r="CQ17891" s="52"/>
      <c r="CR17891" s="52"/>
      <c r="CS17891" s="52"/>
      <c r="CT17891" s="52"/>
      <c r="CU17891" s="33"/>
      <c r="CV17891" s="33"/>
    </row>
    <row r="17892" spans="74:100">
      <c r="BV17892" s="62"/>
      <c r="BW17892" s="62"/>
      <c r="BX17892" s="62"/>
      <c r="BY17892" s="62"/>
      <c r="BZ17892" s="62"/>
      <c r="CA17892" s="62"/>
      <c r="CB17892" s="62"/>
      <c r="CC17892" s="62"/>
      <c r="CD17892" s="62"/>
      <c r="CE17892" s="62"/>
      <c r="CF17892" s="62"/>
      <c r="CL17892" s="56" t="s">
        <v>8908</v>
      </c>
      <c r="CM17892" s="56" t="s">
        <v>213</v>
      </c>
      <c r="CN17892" s="56" t="s">
        <v>213</v>
      </c>
      <c r="CO17892" s="52"/>
      <c r="CP17892" s="52"/>
      <c r="CQ17892" s="52"/>
      <c r="CR17892" s="52"/>
      <c r="CS17892" s="52"/>
      <c r="CT17892" s="52"/>
      <c r="CU17892" s="33"/>
      <c r="CV17892" s="33"/>
    </row>
    <row r="17893" spans="74:100">
      <c r="BV17893" s="62"/>
      <c r="BW17893" s="62"/>
      <c r="BX17893" s="62"/>
      <c r="BY17893" s="62"/>
      <c r="BZ17893" s="62"/>
      <c r="CA17893" s="62"/>
      <c r="CB17893" s="62"/>
      <c r="CC17893" s="62"/>
      <c r="CD17893" s="62"/>
      <c r="CE17893" s="62"/>
      <c r="CF17893" s="62"/>
      <c r="CL17893" s="56" t="s">
        <v>13369</v>
      </c>
      <c r="CM17893" s="56" t="s">
        <v>216</v>
      </c>
      <c r="CN17893" s="56" t="s">
        <v>216</v>
      </c>
      <c r="CO17893" s="52"/>
      <c r="CP17893" s="52"/>
      <c r="CQ17893" s="52"/>
      <c r="CR17893" s="52"/>
      <c r="CS17893" s="52"/>
      <c r="CT17893" s="52"/>
      <c r="CU17893" s="33"/>
      <c r="CV17893" s="33"/>
    </row>
    <row r="17894" spans="74:100">
      <c r="BV17894" s="62"/>
      <c r="BW17894" s="62"/>
      <c r="BX17894" s="62"/>
      <c r="BY17894" s="62"/>
      <c r="BZ17894" s="62"/>
      <c r="CA17894" s="62"/>
      <c r="CB17894" s="62"/>
      <c r="CC17894" s="62"/>
      <c r="CD17894" s="62"/>
      <c r="CE17894" s="62"/>
      <c r="CF17894" s="62"/>
      <c r="CL17894" s="56" t="s">
        <v>13370</v>
      </c>
      <c r="CM17894" s="56" t="s">
        <v>216</v>
      </c>
      <c r="CN17894" s="56" t="s">
        <v>216</v>
      </c>
      <c r="CO17894" s="52"/>
      <c r="CP17894" s="52"/>
      <c r="CQ17894" s="52"/>
      <c r="CR17894" s="52"/>
      <c r="CS17894" s="52"/>
      <c r="CT17894" s="52"/>
      <c r="CU17894" s="33"/>
      <c r="CV17894" s="33"/>
    </row>
    <row r="17895" spans="74:100">
      <c r="BV17895" s="62"/>
      <c r="BW17895" s="62"/>
      <c r="BX17895" s="62"/>
      <c r="BY17895" s="62"/>
      <c r="BZ17895" s="62"/>
      <c r="CA17895" s="62"/>
      <c r="CB17895" s="62"/>
      <c r="CC17895" s="62"/>
      <c r="CD17895" s="62"/>
      <c r="CE17895" s="62"/>
      <c r="CF17895" s="62"/>
      <c r="CL17895" s="56" t="s">
        <v>23699</v>
      </c>
      <c r="CM17895" s="56" t="s">
        <v>216</v>
      </c>
      <c r="CN17895" s="56" t="s">
        <v>216</v>
      </c>
      <c r="CO17895" s="52"/>
      <c r="CP17895" s="52"/>
      <c r="CQ17895" s="52"/>
      <c r="CR17895" s="52"/>
      <c r="CS17895" s="52"/>
      <c r="CT17895" s="52"/>
      <c r="CU17895" s="33"/>
      <c r="CV17895" s="33"/>
    </row>
    <row r="17896" spans="74:100">
      <c r="BV17896" s="62"/>
      <c r="BW17896" s="62"/>
      <c r="BX17896" s="62"/>
      <c r="BY17896" s="62"/>
      <c r="BZ17896" s="62"/>
      <c r="CA17896" s="62"/>
      <c r="CB17896" s="62"/>
      <c r="CC17896" s="62"/>
      <c r="CD17896" s="62"/>
      <c r="CE17896" s="62"/>
      <c r="CF17896" s="62"/>
      <c r="CL17896" s="56" t="s">
        <v>23700</v>
      </c>
      <c r="CM17896" s="56" t="s">
        <v>216</v>
      </c>
      <c r="CN17896" s="56" t="s">
        <v>216</v>
      </c>
      <c r="CO17896" s="52"/>
      <c r="CP17896" s="52"/>
      <c r="CQ17896" s="52"/>
      <c r="CR17896" s="52"/>
      <c r="CS17896" s="52"/>
      <c r="CT17896" s="52"/>
      <c r="CU17896" s="33"/>
      <c r="CV17896" s="33"/>
    </row>
    <row r="17897" spans="74:100">
      <c r="BV17897" s="62"/>
      <c r="BW17897" s="62"/>
      <c r="BX17897" s="62"/>
      <c r="BY17897" s="62"/>
      <c r="BZ17897" s="62"/>
      <c r="CA17897" s="62"/>
      <c r="CB17897" s="62"/>
      <c r="CC17897" s="62"/>
      <c r="CD17897" s="62"/>
      <c r="CE17897" s="62"/>
      <c r="CF17897" s="62"/>
      <c r="CL17897" s="56" t="s">
        <v>25402</v>
      </c>
      <c r="CM17897" s="56" t="s">
        <v>216</v>
      </c>
      <c r="CN17897" s="56" t="s">
        <v>216</v>
      </c>
      <c r="CO17897" s="52"/>
      <c r="CP17897" s="52"/>
      <c r="CQ17897" s="52"/>
      <c r="CR17897" s="52"/>
      <c r="CS17897" s="52"/>
      <c r="CT17897" s="52"/>
      <c r="CU17897" s="33"/>
      <c r="CV17897" s="33"/>
    </row>
    <row r="17898" spans="74:100">
      <c r="BV17898" s="62"/>
      <c r="BW17898" s="62"/>
      <c r="BX17898" s="62"/>
      <c r="BY17898" s="62"/>
      <c r="BZ17898" s="62"/>
      <c r="CA17898" s="62"/>
      <c r="CB17898" s="62"/>
      <c r="CC17898" s="62"/>
      <c r="CD17898" s="62"/>
      <c r="CE17898" s="62"/>
      <c r="CF17898" s="62"/>
      <c r="CL17898" s="56" t="s">
        <v>25403</v>
      </c>
      <c r="CM17898" s="56" t="s">
        <v>216</v>
      </c>
      <c r="CN17898" s="56" t="s">
        <v>216</v>
      </c>
      <c r="CO17898" s="52"/>
      <c r="CP17898" s="52"/>
      <c r="CQ17898" s="52"/>
      <c r="CR17898" s="52"/>
      <c r="CS17898" s="52"/>
      <c r="CT17898" s="52"/>
      <c r="CU17898" s="33"/>
      <c r="CV17898" s="33"/>
    </row>
    <row r="17899" spans="74:100">
      <c r="BV17899" s="62"/>
      <c r="BW17899" s="62"/>
      <c r="BX17899" s="62"/>
      <c r="BY17899" s="62"/>
      <c r="BZ17899" s="62"/>
      <c r="CA17899" s="62"/>
      <c r="CB17899" s="62"/>
      <c r="CC17899" s="62"/>
      <c r="CD17899" s="62"/>
      <c r="CE17899" s="62"/>
      <c r="CF17899" s="62"/>
      <c r="CL17899" s="56" t="s">
        <v>25404</v>
      </c>
      <c r="CM17899" s="56" t="s">
        <v>216</v>
      </c>
      <c r="CN17899" s="56" t="s">
        <v>216</v>
      </c>
      <c r="CO17899" s="52"/>
      <c r="CP17899" s="52"/>
      <c r="CQ17899" s="52"/>
      <c r="CR17899" s="52"/>
      <c r="CS17899" s="52"/>
      <c r="CT17899" s="52"/>
      <c r="CU17899" s="33"/>
      <c r="CV17899" s="33"/>
    </row>
    <row r="17900" spans="74:100">
      <c r="BV17900" s="62"/>
      <c r="BW17900" s="62"/>
      <c r="BX17900" s="62"/>
      <c r="BY17900" s="62"/>
      <c r="BZ17900" s="62"/>
      <c r="CA17900" s="62"/>
      <c r="CB17900" s="62"/>
      <c r="CC17900" s="62"/>
      <c r="CD17900" s="62"/>
      <c r="CE17900" s="62"/>
      <c r="CF17900" s="62"/>
      <c r="CL17900" s="35" t="s">
        <v>7632</v>
      </c>
      <c r="CM17900" s="35" t="s">
        <v>217</v>
      </c>
      <c r="CN17900" s="35" t="s">
        <v>217</v>
      </c>
      <c r="CO17900" s="52"/>
      <c r="CP17900" s="52"/>
      <c r="CQ17900" s="52"/>
      <c r="CR17900" s="52"/>
      <c r="CS17900" s="52"/>
      <c r="CT17900" s="52"/>
      <c r="CU17900" s="33"/>
      <c r="CV17900" s="33"/>
    </row>
    <row r="17901" spans="74:100">
      <c r="BV17901" s="62"/>
      <c r="BW17901" s="62"/>
      <c r="BX17901" s="62"/>
      <c r="BY17901" s="62"/>
      <c r="BZ17901" s="62"/>
      <c r="CA17901" s="62"/>
      <c r="CB17901" s="62"/>
      <c r="CC17901" s="62"/>
      <c r="CD17901" s="62"/>
      <c r="CE17901" s="62"/>
      <c r="CF17901" s="62"/>
      <c r="CL17901" s="56" t="s">
        <v>12921</v>
      </c>
      <c r="CM17901" s="56" t="s">
        <v>215</v>
      </c>
      <c r="CN17901" s="56" t="s">
        <v>215</v>
      </c>
      <c r="CO17901" s="52"/>
      <c r="CP17901" s="52"/>
      <c r="CQ17901" s="52"/>
      <c r="CR17901" s="52"/>
      <c r="CS17901" s="52"/>
      <c r="CT17901" s="52"/>
      <c r="CU17901" s="33"/>
      <c r="CV17901" s="33"/>
    </row>
    <row r="17902" spans="74:100">
      <c r="BV17902" s="62"/>
      <c r="BW17902" s="62"/>
      <c r="BX17902" s="62"/>
      <c r="BY17902" s="62"/>
      <c r="BZ17902" s="62"/>
      <c r="CA17902" s="62"/>
      <c r="CB17902" s="62"/>
      <c r="CC17902" s="62"/>
      <c r="CD17902" s="62"/>
      <c r="CE17902" s="62"/>
      <c r="CF17902" s="62"/>
      <c r="CL17902" s="56" t="s">
        <v>12922</v>
      </c>
      <c r="CM17902" s="56" t="s">
        <v>215</v>
      </c>
      <c r="CN17902" s="56" t="s">
        <v>215</v>
      </c>
      <c r="CO17902" s="52"/>
      <c r="CP17902" s="52"/>
      <c r="CQ17902" s="52"/>
      <c r="CR17902" s="52"/>
      <c r="CS17902" s="52"/>
      <c r="CT17902" s="52"/>
      <c r="CU17902" s="33"/>
      <c r="CV17902" s="33"/>
    </row>
    <row r="17903" spans="74:100">
      <c r="BV17903" s="62"/>
      <c r="BW17903" s="62"/>
      <c r="BX17903" s="62"/>
      <c r="BY17903" s="62"/>
      <c r="BZ17903" s="62"/>
      <c r="CA17903" s="62"/>
      <c r="CB17903" s="62"/>
      <c r="CC17903" s="62"/>
      <c r="CD17903" s="62"/>
      <c r="CE17903" s="62"/>
      <c r="CF17903" s="62"/>
      <c r="CL17903" s="35" t="s">
        <v>8909</v>
      </c>
      <c r="CM17903" s="35" t="s">
        <v>217</v>
      </c>
      <c r="CN17903" s="35" t="s">
        <v>217</v>
      </c>
      <c r="CO17903" s="52"/>
      <c r="CP17903" s="52"/>
      <c r="CQ17903" s="52"/>
      <c r="CR17903" s="52"/>
      <c r="CS17903" s="52"/>
      <c r="CT17903" s="52"/>
      <c r="CU17903" s="33"/>
      <c r="CV17903" s="33"/>
    </row>
    <row r="17904" spans="74:100">
      <c r="BV17904" s="62"/>
      <c r="BW17904" s="62"/>
      <c r="BX17904" s="62"/>
      <c r="BY17904" s="62"/>
      <c r="BZ17904" s="62"/>
      <c r="CA17904" s="62"/>
      <c r="CB17904" s="62"/>
      <c r="CC17904" s="62"/>
      <c r="CD17904" s="62"/>
      <c r="CE17904" s="62"/>
      <c r="CF17904" s="62"/>
      <c r="CL17904" s="35" t="s">
        <v>8910</v>
      </c>
      <c r="CM17904" s="35" t="s">
        <v>217</v>
      </c>
      <c r="CN17904" s="35" t="s">
        <v>217</v>
      </c>
      <c r="CO17904" s="52"/>
      <c r="CP17904" s="52"/>
      <c r="CQ17904" s="52"/>
      <c r="CR17904" s="52"/>
      <c r="CS17904" s="52"/>
      <c r="CT17904" s="52"/>
      <c r="CU17904" s="33"/>
      <c r="CV17904" s="33"/>
    </row>
    <row r="17905" spans="74:100">
      <c r="BV17905" s="62"/>
      <c r="BW17905" s="62"/>
      <c r="BX17905" s="62"/>
      <c r="BY17905" s="62"/>
      <c r="BZ17905" s="62"/>
      <c r="CA17905" s="62"/>
      <c r="CB17905" s="62"/>
      <c r="CC17905" s="62"/>
      <c r="CD17905" s="62"/>
      <c r="CE17905" s="62"/>
      <c r="CF17905" s="62"/>
      <c r="CL17905" s="35" t="s">
        <v>8911</v>
      </c>
      <c r="CM17905" s="35" t="s">
        <v>217</v>
      </c>
      <c r="CN17905" s="35" t="s">
        <v>217</v>
      </c>
      <c r="CO17905" s="52"/>
      <c r="CP17905" s="52"/>
      <c r="CQ17905" s="52"/>
      <c r="CR17905" s="52"/>
      <c r="CS17905" s="52"/>
      <c r="CT17905" s="52"/>
      <c r="CU17905" s="33"/>
      <c r="CV17905" s="33"/>
    </row>
    <row r="17906" spans="74:100">
      <c r="BV17906" s="62"/>
      <c r="BW17906" s="62"/>
      <c r="BX17906" s="62"/>
      <c r="BY17906" s="62"/>
      <c r="BZ17906" s="62"/>
      <c r="CA17906" s="62"/>
      <c r="CB17906" s="62"/>
      <c r="CC17906" s="62"/>
      <c r="CD17906" s="62"/>
      <c r="CE17906" s="62"/>
      <c r="CF17906" s="62"/>
      <c r="CL17906" s="35" t="s">
        <v>8912</v>
      </c>
      <c r="CM17906" s="35" t="s">
        <v>217</v>
      </c>
      <c r="CN17906" s="35" t="s">
        <v>217</v>
      </c>
      <c r="CO17906" s="52"/>
      <c r="CP17906" s="52"/>
      <c r="CQ17906" s="52"/>
      <c r="CR17906" s="52"/>
      <c r="CS17906" s="52"/>
      <c r="CT17906" s="52"/>
      <c r="CU17906" s="33"/>
      <c r="CV17906" s="33"/>
    </row>
    <row r="17907" spans="74:100">
      <c r="BV17907" s="62"/>
      <c r="BW17907" s="62"/>
      <c r="BX17907" s="62"/>
      <c r="BY17907" s="62"/>
      <c r="BZ17907" s="62"/>
      <c r="CA17907" s="62"/>
      <c r="CB17907" s="62"/>
      <c r="CC17907" s="62"/>
      <c r="CD17907" s="62"/>
      <c r="CE17907" s="62"/>
      <c r="CF17907" s="62"/>
      <c r="CL17907" s="35" t="s">
        <v>8913</v>
      </c>
      <c r="CM17907" s="35" t="s">
        <v>217</v>
      </c>
      <c r="CN17907" s="35" t="s">
        <v>217</v>
      </c>
      <c r="CO17907" s="52"/>
      <c r="CP17907" s="52"/>
      <c r="CQ17907" s="52"/>
      <c r="CR17907" s="52"/>
      <c r="CS17907" s="52"/>
      <c r="CT17907" s="52"/>
      <c r="CU17907" s="33"/>
      <c r="CV17907" s="33"/>
    </row>
    <row r="17908" spans="74:100">
      <c r="BV17908" s="62"/>
      <c r="BW17908" s="62"/>
      <c r="BX17908" s="62"/>
      <c r="BY17908" s="62"/>
      <c r="BZ17908" s="62"/>
      <c r="CA17908" s="62"/>
      <c r="CB17908" s="62"/>
      <c r="CC17908" s="62"/>
      <c r="CD17908" s="62"/>
      <c r="CE17908" s="62"/>
      <c r="CF17908" s="62"/>
      <c r="CL17908" s="35" t="s">
        <v>8915</v>
      </c>
      <c r="CM17908" s="35" t="s">
        <v>217</v>
      </c>
      <c r="CN17908" s="35" t="s">
        <v>217</v>
      </c>
      <c r="CO17908" s="52"/>
      <c r="CP17908" s="52"/>
      <c r="CQ17908" s="52"/>
      <c r="CR17908" s="52"/>
      <c r="CS17908" s="52"/>
      <c r="CT17908" s="52"/>
      <c r="CU17908" s="33"/>
      <c r="CV17908" s="33"/>
    </row>
    <row r="17909" spans="74:100">
      <c r="BV17909" s="62"/>
      <c r="BW17909" s="62"/>
      <c r="BX17909" s="62"/>
      <c r="BY17909" s="62"/>
      <c r="BZ17909" s="62"/>
      <c r="CA17909" s="62"/>
      <c r="CB17909" s="62"/>
      <c r="CC17909" s="62"/>
      <c r="CD17909" s="62"/>
      <c r="CE17909" s="62"/>
      <c r="CF17909" s="62"/>
      <c r="CL17909" s="56" t="s">
        <v>23701</v>
      </c>
      <c r="CM17909" s="56" t="s">
        <v>216</v>
      </c>
      <c r="CN17909" s="56" t="s">
        <v>216</v>
      </c>
      <c r="CO17909" s="52"/>
      <c r="CP17909" s="52"/>
      <c r="CQ17909" s="52"/>
      <c r="CR17909" s="52"/>
      <c r="CS17909" s="52"/>
      <c r="CT17909" s="52"/>
      <c r="CU17909" s="33"/>
      <c r="CV17909" s="33"/>
    </row>
    <row r="17910" spans="74:100">
      <c r="BV17910" s="62"/>
      <c r="BW17910" s="62"/>
      <c r="BX17910" s="62"/>
      <c r="BY17910" s="62"/>
      <c r="BZ17910" s="62"/>
      <c r="CA17910" s="62"/>
      <c r="CB17910" s="62"/>
      <c r="CC17910" s="62"/>
      <c r="CD17910" s="62"/>
      <c r="CE17910" s="62"/>
      <c r="CF17910" s="62"/>
      <c r="CL17910" s="56" t="s">
        <v>8917</v>
      </c>
      <c r="CM17910" s="56" t="s">
        <v>216</v>
      </c>
      <c r="CN17910" s="56" t="s">
        <v>216</v>
      </c>
      <c r="CO17910" s="52"/>
      <c r="CP17910" s="52"/>
      <c r="CQ17910" s="52"/>
      <c r="CR17910" s="52"/>
      <c r="CS17910" s="52"/>
      <c r="CT17910" s="52"/>
      <c r="CU17910" s="33"/>
      <c r="CV17910" s="33"/>
    </row>
    <row r="17911" spans="74:100">
      <c r="BV17911" s="62"/>
      <c r="BW17911" s="62"/>
      <c r="BX17911" s="62"/>
      <c r="BY17911" s="62"/>
      <c r="BZ17911" s="62"/>
      <c r="CA17911" s="62"/>
      <c r="CB17911" s="62"/>
      <c r="CC17911" s="62"/>
      <c r="CD17911" s="62"/>
      <c r="CE17911" s="62"/>
      <c r="CF17911" s="62"/>
      <c r="CL17911" s="56" t="s">
        <v>25405</v>
      </c>
      <c r="CM17911" s="56" t="s">
        <v>215</v>
      </c>
      <c r="CN17911" s="56" t="s">
        <v>215</v>
      </c>
      <c r="CO17911" s="52"/>
      <c r="CP17911" s="52"/>
      <c r="CQ17911" s="52"/>
      <c r="CR17911" s="52"/>
      <c r="CS17911" s="52"/>
      <c r="CT17911" s="52"/>
      <c r="CU17911" s="33"/>
      <c r="CV17911" s="33"/>
    </row>
    <row r="17912" spans="74:100">
      <c r="BV17912" s="62"/>
      <c r="BW17912" s="62"/>
      <c r="BX17912" s="62"/>
      <c r="BY17912" s="62"/>
      <c r="BZ17912" s="62"/>
      <c r="CA17912" s="62"/>
      <c r="CB17912" s="62"/>
      <c r="CC17912" s="62"/>
      <c r="CD17912" s="62"/>
      <c r="CE17912" s="62"/>
      <c r="CF17912" s="62"/>
      <c r="CL17912" s="56" t="s">
        <v>25406</v>
      </c>
      <c r="CM17912" s="56" t="s">
        <v>215</v>
      </c>
      <c r="CN17912" s="56" t="s">
        <v>215</v>
      </c>
      <c r="CO17912" s="52"/>
      <c r="CP17912" s="52"/>
      <c r="CQ17912" s="52"/>
      <c r="CR17912" s="52"/>
      <c r="CS17912" s="52"/>
      <c r="CT17912" s="52"/>
      <c r="CU17912" s="33"/>
      <c r="CV17912" s="33"/>
    </row>
    <row r="17913" spans="74:100">
      <c r="BV17913" s="62"/>
      <c r="BW17913" s="62"/>
      <c r="BX17913" s="62"/>
      <c r="BY17913" s="62"/>
      <c r="BZ17913" s="62"/>
      <c r="CA17913" s="62"/>
      <c r="CB17913" s="62"/>
      <c r="CC17913" s="62"/>
      <c r="CD17913" s="62"/>
      <c r="CE17913" s="62"/>
      <c r="CF17913" s="62"/>
      <c r="CL17913" s="56" t="s">
        <v>8918</v>
      </c>
      <c r="CM17913" s="56" t="s">
        <v>216</v>
      </c>
      <c r="CN17913" s="56" t="s">
        <v>216</v>
      </c>
      <c r="CO17913" s="52"/>
      <c r="CP17913" s="52"/>
      <c r="CQ17913" s="52"/>
      <c r="CR17913" s="52"/>
      <c r="CS17913" s="52"/>
      <c r="CT17913" s="52"/>
      <c r="CU17913" s="33"/>
      <c r="CV17913" s="33"/>
    </row>
    <row r="17914" spans="74:100">
      <c r="BV17914" s="62"/>
      <c r="BW17914" s="62"/>
      <c r="BX17914" s="62"/>
      <c r="BY17914" s="62"/>
      <c r="BZ17914" s="62"/>
      <c r="CA17914" s="62"/>
      <c r="CB17914" s="62"/>
      <c r="CC17914" s="62"/>
      <c r="CD17914" s="62"/>
      <c r="CE17914" s="62"/>
      <c r="CF17914" s="62"/>
      <c r="CL17914" s="56" t="s">
        <v>8916</v>
      </c>
      <c r="CM17914" s="56" t="s">
        <v>215</v>
      </c>
      <c r="CN17914" s="56" t="s">
        <v>215</v>
      </c>
      <c r="CO17914" s="52"/>
      <c r="CP17914" s="52"/>
      <c r="CQ17914" s="52"/>
      <c r="CR17914" s="52"/>
      <c r="CS17914" s="52"/>
      <c r="CT17914" s="52"/>
      <c r="CU17914" s="33"/>
      <c r="CV17914" s="33"/>
    </row>
    <row r="17915" spans="74:100">
      <c r="BV17915" s="62"/>
      <c r="BW17915" s="62"/>
      <c r="BX17915" s="62"/>
      <c r="BY17915" s="62"/>
      <c r="BZ17915" s="62"/>
      <c r="CA17915" s="62"/>
      <c r="CB17915" s="62"/>
      <c r="CC17915" s="62"/>
      <c r="CD17915" s="62"/>
      <c r="CE17915" s="62"/>
      <c r="CF17915" s="62"/>
      <c r="CL17915" s="35" t="s">
        <v>7634</v>
      </c>
      <c r="CM17915" s="35" t="s">
        <v>217</v>
      </c>
      <c r="CN17915" s="35" t="s">
        <v>217</v>
      </c>
      <c r="CO17915" s="52"/>
      <c r="CP17915" s="52"/>
      <c r="CQ17915" s="52"/>
      <c r="CR17915" s="52"/>
      <c r="CS17915" s="52"/>
      <c r="CT17915" s="52"/>
      <c r="CU17915" s="33"/>
      <c r="CV17915" s="33"/>
    </row>
    <row r="17916" spans="74:100">
      <c r="BV17916" s="62"/>
      <c r="BW17916" s="62"/>
      <c r="BX17916" s="62"/>
      <c r="BY17916" s="62"/>
      <c r="BZ17916" s="62"/>
      <c r="CA17916" s="62"/>
      <c r="CB17916" s="62"/>
      <c r="CC17916" s="62"/>
      <c r="CD17916" s="62"/>
      <c r="CE17916" s="62"/>
      <c r="CF17916" s="62"/>
      <c r="CL17916" s="56" t="s">
        <v>23702</v>
      </c>
      <c r="CM17916" s="56" t="s">
        <v>216</v>
      </c>
      <c r="CN17916" s="56" t="s">
        <v>216</v>
      </c>
      <c r="CO17916" s="52"/>
      <c r="CP17916" s="52"/>
      <c r="CQ17916" s="52"/>
      <c r="CR17916" s="52"/>
      <c r="CS17916" s="52"/>
      <c r="CT17916" s="52"/>
      <c r="CU17916" s="33"/>
      <c r="CV17916" s="33"/>
    </row>
    <row r="17917" spans="74:100">
      <c r="BV17917" s="62"/>
      <c r="BW17917" s="62"/>
      <c r="BX17917" s="62"/>
      <c r="BY17917" s="62"/>
      <c r="BZ17917" s="62"/>
      <c r="CA17917" s="62"/>
      <c r="CB17917" s="62"/>
      <c r="CC17917" s="62"/>
      <c r="CD17917" s="62"/>
      <c r="CE17917" s="62"/>
      <c r="CF17917" s="62"/>
      <c r="CL17917" s="56" t="s">
        <v>8919</v>
      </c>
      <c r="CM17917" s="56" t="s">
        <v>216</v>
      </c>
      <c r="CN17917" s="56" t="s">
        <v>216</v>
      </c>
      <c r="CO17917" s="52"/>
      <c r="CP17917" s="52"/>
      <c r="CQ17917" s="52"/>
      <c r="CR17917" s="52"/>
      <c r="CS17917" s="52"/>
      <c r="CT17917" s="52"/>
      <c r="CU17917" s="33"/>
      <c r="CV17917" s="33"/>
    </row>
    <row r="17918" spans="74:100">
      <c r="BV17918" s="62"/>
      <c r="BW17918" s="62"/>
      <c r="BX17918" s="62"/>
      <c r="BY17918" s="62"/>
      <c r="BZ17918" s="62"/>
      <c r="CA17918" s="62"/>
      <c r="CB17918" s="62"/>
      <c r="CC17918" s="62"/>
      <c r="CD17918" s="62"/>
      <c r="CE17918" s="62"/>
      <c r="CF17918" s="62"/>
      <c r="CL17918" s="56" t="s">
        <v>8920</v>
      </c>
      <c r="CM17918" s="56" t="s">
        <v>216</v>
      </c>
      <c r="CN17918" s="56" t="s">
        <v>216</v>
      </c>
      <c r="CO17918" s="52"/>
      <c r="CP17918" s="52"/>
      <c r="CQ17918" s="52"/>
      <c r="CR17918" s="52"/>
      <c r="CS17918" s="52"/>
      <c r="CT17918" s="52"/>
      <c r="CU17918" s="33"/>
      <c r="CV17918" s="33"/>
    </row>
    <row r="17919" spans="74:100">
      <c r="BV17919" s="62"/>
      <c r="BW17919" s="62"/>
      <c r="BX17919" s="62"/>
      <c r="BY17919" s="62"/>
      <c r="BZ17919" s="62"/>
      <c r="CA17919" s="62"/>
      <c r="CB17919" s="62"/>
      <c r="CC17919" s="62"/>
      <c r="CD17919" s="62"/>
      <c r="CE17919" s="62"/>
      <c r="CF17919" s="62"/>
      <c r="CL17919" s="56" t="s">
        <v>15856</v>
      </c>
      <c r="CM17919" s="56" t="s">
        <v>215</v>
      </c>
      <c r="CN17919" s="56" t="s">
        <v>215</v>
      </c>
      <c r="CO17919" s="52"/>
      <c r="CP17919" s="52"/>
      <c r="CQ17919" s="52"/>
      <c r="CR17919" s="52"/>
      <c r="CS17919" s="52"/>
      <c r="CT17919" s="52"/>
      <c r="CU17919" s="33"/>
      <c r="CV17919" s="33"/>
    </row>
    <row r="17920" spans="74:100">
      <c r="BV17920" s="62"/>
      <c r="BW17920" s="62"/>
      <c r="BX17920" s="62"/>
      <c r="BY17920" s="62"/>
      <c r="BZ17920" s="62"/>
      <c r="CA17920" s="62"/>
      <c r="CB17920" s="62"/>
      <c r="CC17920" s="62"/>
      <c r="CD17920" s="62"/>
      <c r="CE17920" s="62"/>
      <c r="CF17920" s="62"/>
      <c r="CL17920" s="56" t="s">
        <v>15860</v>
      </c>
      <c r="CM17920" s="56" t="s">
        <v>215</v>
      </c>
      <c r="CN17920" s="56" t="s">
        <v>215</v>
      </c>
      <c r="CO17920" s="52"/>
      <c r="CP17920" s="52"/>
      <c r="CQ17920" s="52"/>
      <c r="CR17920" s="52"/>
      <c r="CS17920" s="52"/>
      <c r="CT17920" s="52"/>
      <c r="CU17920" s="33"/>
      <c r="CV17920" s="33"/>
    </row>
    <row r="17921" spans="74:100">
      <c r="BV17921" s="62"/>
      <c r="BW17921" s="62"/>
      <c r="BX17921" s="62"/>
      <c r="BY17921" s="62"/>
      <c r="BZ17921" s="62"/>
      <c r="CA17921" s="62"/>
      <c r="CB17921" s="62"/>
      <c r="CC17921" s="62"/>
      <c r="CD17921" s="62"/>
      <c r="CE17921" s="62"/>
      <c r="CF17921" s="62"/>
      <c r="CL17921" s="56" t="s">
        <v>15857</v>
      </c>
      <c r="CM17921" s="56" t="s">
        <v>215</v>
      </c>
      <c r="CN17921" s="56" t="s">
        <v>215</v>
      </c>
      <c r="CO17921" s="52"/>
      <c r="CP17921" s="52"/>
      <c r="CQ17921" s="52"/>
      <c r="CR17921" s="52"/>
      <c r="CS17921" s="52"/>
      <c r="CT17921" s="52"/>
      <c r="CU17921" s="33"/>
      <c r="CV17921" s="33"/>
    </row>
    <row r="17922" spans="74:100">
      <c r="BV17922" s="62"/>
      <c r="BW17922" s="62"/>
      <c r="BX17922" s="62"/>
      <c r="BY17922" s="62"/>
      <c r="BZ17922" s="62"/>
      <c r="CA17922" s="62"/>
      <c r="CB17922" s="62"/>
      <c r="CC17922" s="62"/>
      <c r="CD17922" s="62"/>
      <c r="CE17922" s="62"/>
      <c r="CF17922" s="62"/>
      <c r="CL17922" s="56" t="s">
        <v>15851</v>
      </c>
      <c r="CM17922" s="56" t="s">
        <v>216</v>
      </c>
      <c r="CN17922" s="56" t="s">
        <v>216</v>
      </c>
      <c r="CO17922" s="52"/>
      <c r="CP17922" s="52"/>
      <c r="CQ17922" s="52"/>
      <c r="CR17922" s="52"/>
      <c r="CS17922" s="52"/>
      <c r="CT17922" s="52"/>
      <c r="CU17922" s="33"/>
      <c r="CV17922" s="33"/>
    </row>
    <row r="17923" spans="74:100">
      <c r="BV17923" s="62"/>
      <c r="BW17923" s="62"/>
      <c r="BX17923" s="62"/>
      <c r="BY17923" s="62"/>
      <c r="BZ17923" s="62"/>
      <c r="CA17923" s="62"/>
      <c r="CB17923" s="62"/>
      <c r="CC17923" s="62"/>
      <c r="CD17923" s="62"/>
      <c r="CE17923" s="62"/>
      <c r="CF17923" s="62"/>
      <c r="CL17923" s="56" t="s">
        <v>15861</v>
      </c>
      <c r="CM17923" s="56" t="s">
        <v>215</v>
      </c>
      <c r="CN17923" s="56" t="s">
        <v>215</v>
      </c>
      <c r="CO17923" s="52"/>
      <c r="CP17923" s="52"/>
      <c r="CQ17923" s="52"/>
      <c r="CR17923" s="52"/>
      <c r="CS17923" s="52"/>
      <c r="CT17923" s="52"/>
      <c r="CU17923" s="33"/>
      <c r="CV17923" s="33"/>
    </row>
    <row r="17924" spans="74:100">
      <c r="BV17924" s="62"/>
      <c r="BW17924" s="62"/>
      <c r="BX17924" s="62"/>
      <c r="BY17924" s="62"/>
      <c r="BZ17924" s="62"/>
      <c r="CA17924" s="62"/>
      <c r="CB17924" s="62"/>
      <c r="CC17924" s="62"/>
      <c r="CD17924" s="62"/>
      <c r="CE17924" s="62"/>
      <c r="CF17924" s="62"/>
      <c r="CL17924" s="56" t="s">
        <v>15864</v>
      </c>
      <c r="CM17924" s="56" t="s">
        <v>216</v>
      </c>
      <c r="CN17924" s="56" t="s">
        <v>216</v>
      </c>
      <c r="CO17924" s="52"/>
      <c r="CP17924" s="52"/>
      <c r="CQ17924" s="52"/>
      <c r="CR17924" s="52"/>
      <c r="CS17924" s="52"/>
      <c r="CT17924" s="52"/>
      <c r="CU17924" s="33"/>
      <c r="CV17924" s="33"/>
    </row>
    <row r="17925" spans="74:100">
      <c r="BV17925" s="62"/>
      <c r="BW17925" s="62"/>
      <c r="BX17925" s="62"/>
      <c r="BY17925" s="62"/>
      <c r="BZ17925" s="62"/>
      <c r="CA17925" s="62"/>
      <c r="CB17925" s="62"/>
      <c r="CC17925" s="62"/>
      <c r="CD17925" s="62"/>
      <c r="CE17925" s="62"/>
      <c r="CF17925" s="62"/>
      <c r="CL17925" s="56" t="s">
        <v>10418</v>
      </c>
      <c r="CM17925" s="56" t="s">
        <v>213</v>
      </c>
      <c r="CN17925" s="56" t="s">
        <v>213</v>
      </c>
      <c r="CO17925" s="52"/>
      <c r="CP17925" s="52"/>
      <c r="CQ17925" s="52"/>
      <c r="CR17925" s="52"/>
      <c r="CS17925" s="52"/>
      <c r="CT17925" s="52"/>
      <c r="CU17925" s="33"/>
      <c r="CV17925" s="33"/>
    </row>
    <row r="17926" spans="74:100">
      <c r="BV17926" s="62"/>
      <c r="BW17926" s="62"/>
      <c r="BX17926" s="62"/>
      <c r="BY17926" s="62"/>
      <c r="BZ17926" s="62"/>
      <c r="CA17926" s="62"/>
      <c r="CB17926" s="62"/>
      <c r="CC17926" s="62"/>
      <c r="CD17926" s="62"/>
      <c r="CE17926" s="62"/>
      <c r="CF17926" s="62"/>
      <c r="CL17926" s="56" t="s">
        <v>12227</v>
      </c>
      <c r="CM17926" s="56" t="s">
        <v>214</v>
      </c>
      <c r="CN17926" s="56" t="s">
        <v>214</v>
      </c>
      <c r="CO17926" s="52"/>
      <c r="CP17926" s="52"/>
      <c r="CQ17926" s="52"/>
      <c r="CR17926" s="52"/>
      <c r="CS17926" s="52"/>
      <c r="CT17926" s="52"/>
      <c r="CU17926" s="33"/>
      <c r="CV17926" s="33"/>
    </row>
    <row r="17927" spans="74:100">
      <c r="BV17927" s="62"/>
      <c r="BW17927" s="62"/>
      <c r="BX17927" s="62"/>
      <c r="BY17927" s="62"/>
      <c r="BZ17927" s="62"/>
      <c r="CA17927" s="62"/>
      <c r="CB17927" s="62"/>
      <c r="CC17927" s="62"/>
      <c r="CD17927" s="62"/>
      <c r="CE17927" s="62"/>
      <c r="CF17927" s="62"/>
      <c r="CL17927" s="56" t="s">
        <v>23703</v>
      </c>
      <c r="CM17927" s="56" t="s">
        <v>216</v>
      </c>
      <c r="CN17927" s="56" t="s">
        <v>216</v>
      </c>
      <c r="CO17927" s="52"/>
      <c r="CP17927" s="52"/>
      <c r="CQ17927" s="52"/>
      <c r="CR17927" s="52"/>
      <c r="CS17927" s="52"/>
      <c r="CT17927" s="52"/>
      <c r="CU17927" s="33"/>
      <c r="CV17927" s="33"/>
    </row>
    <row r="17928" spans="74:100">
      <c r="BV17928" s="62"/>
      <c r="BW17928" s="62"/>
      <c r="BX17928" s="62"/>
      <c r="BY17928" s="62"/>
      <c r="BZ17928" s="62"/>
      <c r="CA17928" s="62"/>
      <c r="CB17928" s="62"/>
      <c r="CC17928" s="62"/>
      <c r="CD17928" s="62"/>
      <c r="CE17928" s="62"/>
      <c r="CF17928" s="62"/>
      <c r="CL17928" s="56" t="s">
        <v>23704</v>
      </c>
      <c r="CM17928" s="56" t="s">
        <v>216</v>
      </c>
      <c r="CN17928" s="56" t="s">
        <v>216</v>
      </c>
      <c r="CO17928" s="52"/>
      <c r="CP17928" s="52"/>
      <c r="CQ17928" s="52"/>
      <c r="CR17928" s="52"/>
      <c r="CS17928" s="52"/>
      <c r="CT17928" s="52"/>
      <c r="CU17928" s="33"/>
      <c r="CV17928" s="33"/>
    </row>
    <row r="17929" spans="74:100">
      <c r="BV17929" s="62"/>
      <c r="BW17929" s="62"/>
      <c r="BX17929" s="62"/>
      <c r="BY17929" s="62"/>
      <c r="BZ17929" s="62"/>
      <c r="CA17929" s="62"/>
      <c r="CB17929" s="62"/>
      <c r="CC17929" s="62"/>
      <c r="CD17929" s="62"/>
      <c r="CE17929" s="62"/>
      <c r="CF17929" s="62"/>
      <c r="CL17929" s="56" t="s">
        <v>8934</v>
      </c>
      <c r="CM17929" s="56" t="s">
        <v>216</v>
      </c>
      <c r="CN17929" s="56" t="s">
        <v>216</v>
      </c>
      <c r="CO17929" s="52"/>
      <c r="CP17929" s="52"/>
      <c r="CQ17929" s="52"/>
      <c r="CR17929" s="52"/>
      <c r="CS17929" s="52"/>
      <c r="CT17929" s="52"/>
      <c r="CU17929" s="33"/>
      <c r="CV17929" s="33"/>
    </row>
    <row r="17930" spans="74:100">
      <c r="BV17930" s="62"/>
      <c r="BW17930" s="62"/>
      <c r="BX17930" s="62"/>
      <c r="BY17930" s="62"/>
      <c r="BZ17930" s="62"/>
      <c r="CA17930" s="62"/>
      <c r="CB17930" s="62"/>
      <c r="CC17930" s="62"/>
      <c r="CD17930" s="62"/>
      <c r="CE17930" s="62"/>
      <c r="CF17930" s="62"/>
      <c r="CL17930" s="56" t="s">
        <v>8935</v>
      </c>
      <c r="CM17930" s="56" t="s">
        <v>216</v>
      </c>
      <c r="CN17930" s="56" t="s">
        <v>216</v>
      </c>
      <c r="CO17930" s="52"/>
      <c r="CP17930" s="52"/>
      <c r="CQ17930" s="52"/>
      <c r="CR17930" s="52"/>
      <c r="CS17930" s="52"/>
      <c r="CT17930" s="52"/>
      <c r="CU17930" s="33"/>
      <c r="CV17930" s="33"/>
    </row>
    <row r="17931" spans="74:100">
      <c r="BV17931" s="62"/>
      <c r="BW17931" s="62"/>
      <c r="BX17931" s="62"/>
      <c r="BY17931" s="62"/>
      <c r="BZ17931" s="62"/>
      <c r="CA17931" s="62"/>
      <c r="CB17931" s="62"/>
      <c r="CC17931" s="62"/>
      <c r="CD17931" s="62"/>
      <c r="CE17931" s="62"/>
      <c r="CF17931" s="62"/>
      <c r="CL17931" s="56" t="s">
        <v>23705</v>
      </c>
      <c r="CM17931" s="56" t="s">
        <v>216</v>
      </c>
      <c r="CN17931" s="56" t="s">
        <v>216</v>
      </c>
      <c r="CO17931" s="52"/>
      <c r="CP17931" s="52"/>
      <c r="CQ17931" s="52"/>
      <c r="CR17931" s="52"/>
      <c r="CS17931" s="52"/>
      <c r="CT17931" s="52"/>
      <c r="CU17931" s="33"/>
      <c r="CV17931" s="33"/>
    </row>
    <row r="17932" spans="74:100">
      <c r="BV17932" s="62"/>
      <c r="BW17932" s="62"/>
      <c r="BX17932" s="62"/>
      <c r="BY17932" s="62"/>
      <c r="BZ17932" s="62"/>
      <c r="CA17932" s="62"/>
      <c r="CB17932" s="62"/>
      <c r="CC17932" s="62"/>
      <c r="CD17932" s="62"/>
      <c r="CE17932" s="62"/>
      <c r="CF17932" s="62"/>
      <c r="CL17932" s="56" t="s">
        <v>8936</v>
      </c>
      <c r="CM17932" s="56" t="s">
        <v>216</v>
      </c>
      <c r="CN17932" s="56" t="s">
        <v>216</v>
      </c>
      <c r="CO17932" s="52"/>
      <c r="CP17932" s="52"/>
      <c r="CQ17932" s="52"/>
      <c r="CR17932" s="52"/>
      <c r="CS17932" s="52"/>
      <c r="CT17932" s="52"/>
      <c r="CU17932" s="33"/>
      <c r="CV17932" s="33"/>
    </row>
    <row r="17933" spans="74:100">
      <c r="BV17933" s="62"/>
      <c r="BW17933" s="62"/>
      <c r="BX17933" s="62"/>
      <c r="BY17933" s="62"/>
      <c r="BZ17933" s="62"/>
      <c r="CA17933" s="62"/>
      <c r="CB17933" s="62"/>
      <c r="CC17933" s="62"/>
      <c r="CD17933" s="62"/>
      <c r="CE17933" s="62"/>
      <c r="CF17933" s="62"/>
      <c r="CL17933" s="56" t="s">
        <v>25407</v>
      </c>
      <c r="CM17933" s="56" t="s">
        <v>216</v>
      </c>
      <c r="CN17933" s="56" t="s">
        <v>216</v>
      </c>
      <c r="CO17933" s="52"/>
      <c r="CP17933" s="52"/>
      <c r="CQ17933" s="52"/>
      <c r="CR17933" s="52"/>
      <c r="CS17933" s="52"/>
      <c r="CT17933" s="52"/>
      <c r="CU17933" s="33"/>
      <c r="CV17933" s="33"/>
    </row>
    <row r="17934" spans="74:100">
      <c r="BV17934" s="62"/>
      <c r="BW17934" s="62"/>
      <c r="BX17934" s="62"/>
      <c r="BY17934" s="62"/>
      <c r="BZ17934" s="62"/>
      <c r="CA17934" s="62"/>
      <c r="CB17934" s="62"/>
      <c r="CC17934" s="62"/>
      <c r="CD17934" s="62"/>
      <c r="CE17934" s="62"/>
      <c r="CF17934" s="62"/>
      <c r="CL17934" s="56" t="s">
        <v>25408</v>
      </c>
      <c r="CM17934" s="56" t="s">
        <v>216</v>
      </c>
      <c r="CN17934" s="56" t="s">
        <v>216</v>
      </c>
      <c r="CO17934" s="52"/>
      <c r="CP17934" s="52"/>
      <c r="CQ17934" s="52"/>
      <c r="CR17934" s="52"/>
      <c r="CS17934" s="52"/>
      <c r="CT17934" s="52"/>
      <c r="CU17934" s="33"/>
      <c r="CV17934" s="33"/>
    </row>
    <row r="17935" spans="74:100">
      <c r="BV17935" s="62"/>
      <c r="BW17935" s="62"/>
      <c r="BX17935" s="62"/>
      <c r="BY17935" s="62"/>
      <c r="BZ17935" s="62"/>
      <c r="CA17935" s="62"/>
      <c r="CB17935" s="62"/>
      <c r="CC17935" s="62"/>
      <c r="CD17935" s="62"/>
      <c r="CE17935" s="62"/>
      <c r="CF17935" s="62"/>
      <c r="CL17935" s="56" t="s">
        <v>23706</v>
      </c>
      <c r="CM17935" s="56" t="s">
        <v>216</v>
      </c>
      <c r="CN17935" s="56" t="s">
        <v>216</v>
      </c>
      <c r="CO17935" s="52"/>
      <c r="CP17935" s="52"/>
      <c r="CQ17935" s="52"/>
      <c r="CR17935" s="52"/>
      <c r="CS17935" s="52"/>
      <c r="CT17935" s="52"/>
      <c r="CU17935" s="33"/>
      <c r="CV17935" s="33"/>
    </row>
    <row r="17936" spans="74:100">
      <c r="BV17936" s="62"/>
      <c r="BW17936" s="62"/>
      <c r="BX17936" s="62"/>
      <c r="BY17936" s="62"/>
      <c r="BZ17936" s="62"/>
      <c r="CA17936" s="62"/>
      <c r="CB17936" s="62"/>
      <c r="CC17936" s="62"/>
      <c r="CD17936" s="62"/>
      <c r="CE17936" s="62"/>
      <c r="CF17936" s="62"/>
      <c r="CL17936" s="56" t="s">
        <v>8937</v>
      </c>
      <c r="CM17936" s="56" t="s">
        <v>216</v>
      </c>
      <c r="CN17936" s="56" t="s">
        <v>216</v>
      </c>
      <c r="CO17936" s="52"/>
      <c r="CP17936" s="52"/>
      <c r="CQ17936" s="52"/>
      <c r="CR17936" s="52"/>
      <c r="CS17936" s="52"/>
      <c r="CT17936" s="52"/>
      <c r="CU17936" s="33"/>
      <c r="CV17936" s="33"/>
    </row>
    <row r="17937" spans="74:100">
      <c r="BV17937" s="62"/>
      <c r="BW17937" s="62"/>
      <c r="BX17937" s="62"/>
      <c r="BY17937" s="62"/>
      <c r="BZ17937" s="62"/>
      <c r="CA17937" s="62"/>
      <c r="CB17937" s="62"/>
      <c r="CC17937" s="62"/>
      <c r="CD17937" s="62"/>
      <c r="CE17937" s="62"/>
      <c r="CF17937" s="62"/>
      <c r="CL17937" s="56" t="s">
        <v>8938</v>
      </c>
      <c r="CM17937" s="56" t="s">
        <v>216</v>
      </c>
      <c r="CN17937" s="56" t="s">
        <v>216</v>
      </c>
      <c r="CO17937" s="52"/>
      <c r="CP17937" s="52"/>
      <c r="CQ17937" s="52"/>
      <c r="CR17937" s="52"/>
      <c r="CS17937" s="52"/>
      <c r="CT17937" s="52"/>
      <c r="CU17937" s="33"/>
      <c r="CV17937" s="33"/>
    </row>
    <row r="17938" spans="74:100">
      <c r="BV17938" s="62"/>
      <c r="BW17938" s="62"/>
      <c r="BX17938" s="62"/>
      <c r="BY17938" s="62"/>
      <c r="BZ17938" s="62"/>
      <c r="CA17938" s="62"/>
      <c r="CB17938" s="62"/>
      <c r="CC17938" s="62"/>
      <c r="CD17938" s="62"/>
      <c r="CE17938" s="62"/>
      <c r="CF17938" s="62"/>
      <c r="CL17938" s="56" t="s">
        <v>8946</v>
      </c>
      <c r="CM17938" s="56" t="s">
        <v>216</v>
      </c>
      <c r="CN17938" s="56" t="s">
        <v>216</v>
      </c>
      <c r="CO17938" s="52"/>
      <c r="CP17938" s="52"/>
      <c r="CQ17938" s="52"/>
      <c r="CR17938" s="52"/>
      <c r="CS17938" s="52"/>
      <c r="CT17938" s="52"/>
      <c r="CU17938" s="33"/>
      <c r="CV17938" s="33"/>
    </row>
    <row r="17939" spans="74:100">
      <c r="BV17939" s="62"/>
      <c r="BW17939" s="62"/>
      <c r="BX17939" s="62"/>
      <c r="BY17939" s="62"/>
      <c r="BZ17939" s="62"/>
      <c r="CA17939" s="62"/>
      <c r="CB17939" s="62"/>
      <c r="CC17939" s="62"/>
      <c r="CD17939" s="62"/>
      <c r="CE17939" s="62"/>
      <c r="CF17939" s="62"/>
      <c r="CL17939" s="56" t="s">
        <v>8947</v>
      </c>
      <c r="CM17939" s="56" t="s">
        <v>216</v>
      </c>
      <c r="CN17939" s="56" t="s">
        <v>216</v>
      </c>
      <c r="CO17939" s="52"/>
      <c r="CP17939" s="52"/>
      <c r="CQ17939" s="52"/>
      <c r="CR17939" s="52"/>
      <c r="CS17939" s="52"/>
      <c r="CT17939" s="52"/>
      <c r="CU17939" s="33"/>
      <c r="CV17939" s="33"/>
    </row>
    <row r="17940" spans="74:100">
      <c r="BV17940" s="62"/>
      <c r="BW17940" s="62"/>
      <c r="BX17940" s="62"/>
      <c r="BY17940" s="62"/>
      <c r="BZ17940" s="62"/>
      <c r="CA17940" s="62"/>
      <c r="CB17940" s="62"/>
      <c r="CC17940" s="62"/>
      <c r="CD17940" s="62"/>
      <c r="CE17940" s="62"/>
      <c r="CF17940" s="62"/>
      <c r="CL17940" s="56" t="s">
        <v>25409</v>
      </c>
      <c r="CM17940" s="56" t="s">
        <v>216</v>
      </c>
      <c r="CN17940" s="56" t="s">
        <v>216</v>
      </c>
      <c r="CO17940" s="52"/>
      <c r="CP17940" s="52"/>
      <c r="CQ17940" s="52"/>
      <c r="CR17940" s="52"/>
      <c r="CS17940" s="52"/>
      <c r="CT17940" s="52"/>
      <c r="CU17940" s="33"/>
      <c r="CV17940" s="33"/>
    </row>
    <row r="17941" spans="74:100">
      <c r="BV17941" s="62"/>
      <c r="BW17941" s="62"/>
      <c r="BX17941" s="62"/>
      <c r="BY17941" s="62"/>
      <c r="BZ17941" s="62"/>
      <c r="CA17941" s="62"/>
      <c r="CB17941" s="62"/>
      <c r="CC17941" s="62"/>
      <c r="CD17941" s="62"/>
      <c r="CE17941" s="62"/>
      <c r="CF17941" s="62"/>
      <c r="CL17941" s="56" t="s">
        <v>25410</v>
      </c>
      <c r="CM17941" s="56" t="s">
        <v>216</v>
      </c>
      <c r="CN17941" s="56" t="s">
        <v>216</v>
      </c>
      <c r="CO17941" s="52"/>
      <c r="CP17941" s="52"/>
      <c r="CQ17941" s="52"/>
      <c r="CR17941" s="52"/>
      <c r="CS17941" s="52"/>
      <c r="CT17941" s="52"/>
      <c r="CU17941" s="33"/>
      <c r="CV17941" s="33"/>
    </row>
    <row r="17942" spans="74:100">
      <c r="BV17942" s="62"/>
      <c r="BW17942" s="62"/>
      <c r="BX17942" s="62"/>
      <c r="BY17942" s="62"/>
      <c r="BZ17942" s="62"/>
      <c r="CA17942" s="62"/>
      <c r="CB17942" s="62"/>
      <c r="CC17942" s="62"/>
      <c r="CD17942" s="62"/>
      <c r="CE17942" s="62"/>
      <c r="CF17942" s="62"/>
      <c r="CL17942" s="56" t="s">
        <v>25411</v>
      </c>
      <c r="CM17942" s="56" t="s">
        <v>216</v>
      </c>
      <c r="CN17942" s="56" t="s">
        <v>216</v>
      </c>
      <c r="CO17942" s="52"/>
      <c r="CP17942" s="52"/>
      <c r="CQ17942" s="52"/>
      <c r="CR17942" s="52"/>
      <c r="CS17942" s="52"/>
      <c r="CT17942" s="52"/>
      <c r="CU17942" s="33"/>
      <c r="CV17942" s="33"/>
    </row>
    <row r="17943" spans="74:100">
      <c r="BV17943" s="62"/>
      <c r="BW17943" s="62"/>
      <c r="BX17943" s="62"/>
      <c r="BY17943" s="62"/>
      <c r="BZ17943" s="62"/>
      <c r="CA17943" s="62"/>
      <c r="CB17943" s="62"/>
      <c r="CC17943" s="62"/>
      <c r="CD17943" s="62"/>
      <c r="CE17943" s="62"/>
      <c r="CF17943" s="62"/>
      <c r="CL17943" s="56" t="s">
        <v>25412</v>
      </c>
      <c r="CM17943" s="56" t="s">
        <v>216</v>
      </c>
      <c r="CN17943" s="56" t="s">
        <v>216</v>
      </c>
      <c r="CO17943" s="52"/>
      <c r="CP17943" s="52"/>
      <c r="CQ17943" s="52"/>
      <c r="CR17943" s="52"/>
      <c r="CS17943" s="52"/>
      <c r="CT17943" s="52"/>
      <c r="CU17943" s="33"/>
      <c r="CV17943" s="33"/>
    </row>
    <row r="17944" spans="74:100">
      <c r="BV17944" s="62"/>
      <c r="BW17944" s="62"/>
      <c r="BX17944" s="62"/>
      <c r="BY17944" s="62"/>
      <c r="BZ17944" s="62"/>
      <c r="CA17944" s="62"/>
      <c r="CB17944" s="62"/>
      <c r="CC17944" s="62"/>
      <c r="CD17944" s="62"/>
      <c r="CE17944" s="62"/>
      <c r="CF17944" s="62"/>
      <c r="CL17944" s="56" t="s">
        <v>25413</v>
      </c>
      <c r="CM17944" s="56" t="s">
        <v>216</v>
      </c>
      <c r="CN17944" s="56" t="s">
        <v>216</v>
      </c>
      <c r="CO17944" s="52"/>
      <c r="CP17944" s="52"/>
      <c r="CQ17944" s="52"/>
      <c r="CR17944" s="52"/>
      <c r="CS17944" s="52"/>
      <c r="CT17944" s="52"/>
      <c r="CU17944" s="33"/>
      <c r="CV17944" s="33"/>
    </row>
    <row r="17945" spans="74:100">
      <c r="BV17945" s="62"/>
      <c r="BW17945" s="62"/>
      <c r="BX17945" s="62"/>
      <c r="BY17945" s="62"/>
      <c r="BZ17945" s="62"/>
      <c r="CA17945" s="62"/>
      <c r="CB17945" s="62"/>
      <c r="CC17945" s="62"/>
      <c r="CD17945" s="62"/>
      <c r="CE17945" s="62"/>
      <c r="CF17945" s="62"/>
      <c r="CL17945" s="56" t="s">
        <v>25414</v>
      </c>
      <c r="CM17945" s="56" t="s">
        <v>216</v>
      </c>
      <c r="CN17945" s="56" t="s">
        <v>216</v>
      </c>
      <c r="CO17945" s="52"/>
      <c r="CP17945" s="52"/>
      <c r="CQ17945" s="52"/>
      <c r="CR17945" s="52"/>
      <c r="CS17945" s="52"/>
      <c r="CT17945" s="52"/>
      <c r="CU17945" s="33"/>
      <c r="CV17945" s="33"/>
    </row>
    <row r="17946" spans="74:100">
      <c r="BV17946" s="62"/>
      <c r="BW17946" s="62"/>
      <c r="BX17946" s="62"/>
      <c r="BY17946" s="62"/>
      <c r="BZ17946" s="62"/>
      <c r="CA17946" s="62"/>
      <c r="CB17946" s="62"/>
      <c r="CC17946" s="62"/>
      <c r="CD17946" s="62"/>
      <c r="CE17946" s="62"/>
      <c r="CF17946" s="62"/>
      <c r="CL17946" s="56" t="s">
        <v>25415</v>
      </c>
      <c r="CM17946" s="56" t="s">
        <v>216</v>
      </c>
      <c r="CN17946" s="56" t="s">
        <v>216</v>
      </c>
      <c r="CO17946" s="52"/>
      <c r="CP17946" s="52"/>
      <c r="CQ17946" s="52"/>
      <c r="CR17946" s="52"/>
      <c r="CS17946" s="52"/>
      <c r="CT17946" s="52"/>
      <c r="CU17946" s="33"/>
      <c r="CV17946" s="33"/>
    </row>
    <row r="17947" spans="74:100">
      <c r="BV17947" s="62"/>
      <c r="BW17947" s="62"/>
      <c r="BX17947" s="62"/>
      <c r="BY17947" s="62"/>
      <c r="BZ17947" s="62"/>
      <c r="CA17947" s="62"/>
      <c r="CB17947" s="62"/>
      <c r="CC17947" s="62"/>
      <c r="CD17947" s="62"/>
      <c r="CE17947" s="62"/>
      <c r="CF17947" s="62"/>
      <c r="CL17947" s="56" t="s">
        <v>8948</v>
      </c>
      <c r="CM17947" s="56" t="s">
        <v>216</v>
      </c>
      <c r="CN17947" s="56" t="s">
        <v>216</v>
      </c>
      <c r="CO17947" s="52"/>
      <c r="CP17947" s="52"/>
      <c r="CQ17947" s="52"/>
      <c r="CR17947" s="52"/>
      <c r="CS17947" s="52"/>
      <c r="CT17947" s="52"/>
      <c r="CU17947" s="33"/>
      <c r="CV17947" s="33"/>
    </row>
    <row r="17948" spans="74:100">
      <c r="BV17948" s="62"/>
      <c r="BW17948" s="62"/>
      <c r="BX17948" s="62"/>
      <c r="BY17948" s="62"/>
      <c r="BZ17948" s="62"/>
      <c r="CA17948" s="62"/>
      <c r="CB17948" s="62"/>
      <c r="CC17948" s="62"/>
      <c r="CD17948" s="62"/>
      <c r="CE17948" s="62"/>
      <c r="CF17948" s="62"/>
      <c r="CL17948" s="56" t="s">
        <v>8949</v>
      </c>
      <c r="CM17948" s="56" t="s">
        <v>216</v>
      </c>
      <c r="CN17948" s="56" t="s">
        <v>216</v>
      </c>
      <c r="CO17948" s="52"/>
      <c r="CP17948" s="52"/>
      <c r="CQ17948" s="52"/>
      <c r="CR17948" s="52"/>
      <c r="CS17948" s="52"/>
      <c r="CT17948" s="52"/>
      <c r="CU17948" s="33"/>
      <c r="CV17948" s="33"/>
    </row>
    <row r="17949" spans="74:100">
      <c r="BV17949" s="62"/>
      <c r="BW17949" s="62"/>
      <c r="BX17949" s="62"/>
      <c r="BY17949" s="62"/>
      <c r="BZ17949" s="62"/>
      <c r="CA17949" s="62"/>
      <c r="CB17949" s="62"/>
      <c r="CC17949" s="62"/>
      <c r="CD17949" s="62"/>
      <c r="CE17949" s="62"/>
      <c r="CF17949" s="62"/>
      <c r="CL17949" s="56" t="s">
        <v>23707</v>
      </c>
      <c r="CM17949" s="56" t="s">
        <v>216</v>
      </c>
      <c r="CN17949" s="56" t="s">
        <v>216</v>
      </c>
      <c r="CO17949" s="52"/>
      <c r="CP17949" s="52"/>
      <c r="CQ17949" s="52"/>
      <c r="CR17949" s="52"/>
      <c r="CS17949" s="52"/>
      <c r="CT17949" s="52"/>
      <c r="CU17949" s="33"/>
      <c r="CV17949" s="33"/>
    </row>
    <row r="17950" spans="74:100">
      <c r="BV17950" s="62"/>
      <c r="BW17950" s="62"/>
      <c r="BX17950" s="62"/>
      <c r="BY17950" s="62"/>
      <c r="BZ17950" s="62"/>
      <c r="CA17950" s="62"/>
      <c r="CB17950" s="62"/>
      <c r="CC17950" s="62"/>
      <c r="CD17950" s="62"/>
      <c r="CE17950" s="62"/>
      <c r="CF17950" s="62"/>
      <c r="CL17950" s="56" t="s">
        <v>23708</v>
      </c>
      <c r="CM17950" s="56" t="s">
        <v>216</v>
      </c>
      <c r="CN17950" s="56" t="s">
        <v>216</v>
      </c>
      <c r="CO17950" s="52"/>
      <c r="CP17950" s="52"/>
      <c r="CQ17950" s="52"/>
      <c r="CR17950" s="52"/>
      <c r="CS17950" s="52"/>
      <c r="CT17950" s="52"/>
      <c r="CU17950" s="33"/>
      <c r="CV17950" s="33"/>
    </row>
    <row r="17951" spans="74:100">
      <c r="BV17951" s="62"/>
      <c r="BW17951" s="62"/>
      <c r="BX17951" s="62"/>
      <c r="BY17951" s="62"/>
      <c r="BZ17951" s="62"/>
      <c r="CA17951" s="62"/>
      <c r="CB17951" s="62"/>
      <c r="CC17951" s="62"/>
      <c r="CD17951" s="62"/>
      <c r="CE17951" s="62"/>
      <c r="CF17951" s="62"/>
      <c r="CL17951" s="56" t="s">
        <v>8950</v>
      </c>
      <c r="CM17951" s="56" t="s">
        <v>216</v>
      </c>
      <c r="CN17951" s="56" t="s">
        <v>216</v>
      </c>
      <c r="CO17951" s="52"/>
      <c r="CP17951" s="52"/>
      <c r="CQ17951" s="52"/>
      <c r="CR17951" s="52"/>
      <c r="CS17951" s="52"/>
      <c r="CT17951" s="52"/>
      <c r="CU17951" s="33"/>
      <c r="CV17951" s="33"/>
    </row>
    <row r="17952" spans="74:100">
      <c r="BV17952" s="62"/>
      <c r="BW17952" s="62"/>
      <c r="BX17952" s="62"/>
      <c r="BY17952" s="62"/>
      <c r="BZ17952" s="62"/>
      <c r="CA17952" s="62"/>
      <c r="CB17952" s="62"/>
      <c r="CC17952" s="62"/>
      <c r="CD17952" s="62"/>
      <c r="CE17952" s="62"/>
      <c r="CF17952" s="62"/>
      <c r="CL17952" s="56" t="s">
        <v>8939</v>
      </c>
      <c r="CM17952" s="56" t="s">
        <v>216</v>
      </c>
      <c r="CN17952" s="56" t="s">
        <v>216</v>
      </c>
      <c r="CO17952" s="52"/>
      <c r="CP17952" s="52"/>
      <c r="CQ17952" s="52"/>
      <c r="CR17952" s="52"/>
      <c r="CS17952" s="52"/>
      <c r="CT17952" s="52"/>
      <c r="CU17952" s="33"/>
      <c r="CV17952" s="33"/>
    </row>
    <row r="17953" spans="74:100">
      <c r="BV17953" s="62"/>
      <c r="BW17953" s="62"/>
      <c r="BX17953" s="62"/>
      <c r="BY17953" s="62"/>
      <c r="BZ17953" s="62"/>
      <c r="CA17953" s="62"/>
      <c r="CB17953" s="62"/>
      <c r="CC17953" s="62"/>
      <c r="CD17953" s="62"/>
      <c r="CE17953" s="62"/>
      <c r="CF17953" s="62"/>
      <c r="CL17953" s="56" t="s">
        <v>8940</v>
      </c>
      <c r="CM17953" s="56" t="s">
        <v>216</v>
      </c>
      <c r="CN17953" s="56" t="s">
        <v>216</v>
      </c>
      <c r="CO17953" s="52"/>
      <c r="CP17953" s="52"/>
      <c r="CQ17953" s="52"/>
      <c r="CR17953" s="52"/>
      <c r="CS17953" s="52"/>
      <c r="CT17953" s="52"/>
      <c r="CU17953" s="33"/>
      <c r="CV17953" s="33"/>
    </row>
    <row r="17954" spans="74:100">
      <c r="BV17954" s="62"/>
      <c r="BW17954" s="62"/>
      <c r="BX17954" s="62"/>
      <c r="BY17954" s="62"/>
      <c r="BZ17954" s="62"/>
      <c r="CA17954" s="62"/>
      <c r="CB17954" s="62"/>
      <c r="CC17954" s="62"/>
      <c r="CD17954" s="62"/>
      <c r="CE17954" s="62"/>
      <c r="CF17954" s="62"/>
      <c r="CL17954" s="56" t="s">
        <v>8941</v>
      </c>
      <c r="CM17954" s="56" t="s">
        <v>216</v>
      </c>
      <c r="CN17954" s="56" t="s">
        <v>216</v>
      </c>
      <c r="CO17954" s="52"/>
      <c r="CP17954" s="52"/>
      <c r="CQ17954" s="52"/>
      <c r="CR17954" s="52"/>
      <c r="CS17954" s="52"/>
      <c r="CT17954" s="52"/>
      <c r="CU17954" s="33"/>
      <c r="CV17954" s="33"/>
    </row>
    <row r="17955" spans="74:100">
      <c r="BV17955" s="62"/>
      <c r="BW17955" s="62"/>
      <c r="BX17955" s="62"/>
      <c r="BY17955" s="62"/>
      <c r="BZ17955" s="62"/>
      <c r="CA17955" s="62"/>
      <c r="CB17955" s="62"/>
      <c r="CC17955" s="62"/>
      <c r="CD17955" s="62"/>
      <c r="CE17955" s="62"/>
      <c r="CF17955" s="62"/>
      <c r="CL17955" s="56" t="s">
        <v>8951</v>
      </c>
      <c r="CM17955" s="56" t="s">
        <v>213</v>
      </c>
      <c r="CN17955" s="56" t="s">
        <v>213</v>
      </c>
      <c r="CO17955" s="52"/>
      <c r="CP17955" s="52"/>
      <c r="CQ17955" s="52"/>
      <c r="CR17955" s="52"/>
      <c r="CS17955" s="52"/>
      <c r="CT17955" s="52"/>
      <c r="CU17955" s="33"/>
      <c r="CV17955" s="33"/>
    </row>
    <row r="17956" spans="74:100">
      <c r="BV17956" s="62"/>
      <c r="BW17956" s="62"/>
      <c r="BX17956" s="62"/>
      <c r="BY17956" s="62"/>
      <c r="BZ17956" s="62"/>
      <c r="CA17956" s="62"/>
      <c r="CB17956" s="62"/>
      <c r="CC17956" s="62"/>
      <c r="CD17956" s="62"/>
      <c r="CE17956" s="62"/>
      <c r="CF17956" s="62"/>
      <c r="CL17956" s="56" t="s">
        <v>8952</v>
      </c>
      <c r="CM17956" s="56" t="s">
        <v>213</v>
      </c>
      <c r="CN17956" s="56" t="s">
        <v>213</v>
      </c>
      <c r="CO17956" s="52"/>
      <c r="CP17956" s="52"/>
      <c r="CQ17956" s="52"/>
      <c r="CR17956" s="52"/>
      <c r="CS17956" s="52"/>
      <c r="CT17956" s="52"/>
      <c r="CU17956" s="33"/>
      <c r="CV17956" s="33"/>
    </row>
    <row r="17957" spans="74:100">
      <c r="BV17957" s="62"/>
      <c r="BW17957" s="62"/>
      <c r="BX17957" s="62"/>
      <c r="BY17957" s="62"/>
      <c r="BZ17957" s="62"/>
      <c r="CA17957" s="62"/>
      <c r="CB17957" s="62"/>
      <c r="CC17957" s="62"/>
      <c r="CD17957" s="62"/>
      <c r="CE17957" s="62"/>
      <c r="CF17957" s="62"/>
      <c r="CL17957" s="56" t="s">
        <v>8955</v>
      </c>
      <c r="CM17957" s="56" t="s">
        <v>213</v>
      </c>
      <c r="CN17957" s="56" t="s">
        <v>213</v>
      </c>
      <c r="CO17957" s="52"/>
      <c r="CP17957" s="52"/>
      <c r="CQ17957" s="52"/>
      <c r="CR17957" s="52"/>
      <c r="CS17957" s="52"/>
      <c r="CT17957" s="52"/>
      <c r="CU17957" s="33"/>
      <c r="CV17957" s="33"/>
    </row>
    <row r="17958" spans="74:100">
      <c r="BV17958" s="62"/>
      <c r="BW17958" s="62"/>
      <c r="BX17958" s="62"/>
      <c r="BY17958" s="62"/>
      <c r="BZ17958" s="62"/>
      <c r="CA17958" s="62"/>
      <c r="CB17958" s="62"/>
      <c r="CC17958" s="62"/>
      <c r="CD17958" s="62"/>
      <c r="CE17958" s="62"/>
      <c r="CF17958" s="62"/>
      <c r="CL17958" s="56" t="s">
        <v>8956</v>
      </c>
      <c r="CM17958" s="56" t="s">
        <v>213</v>
      </c>
      <c r="CN17958" s="56" t="s">
        <v>213</v>
      </c>
      <c r="CO17958" s="52"/>
      <c r="CP17958" s="52"/>
      <c r="CQ17958" s="52"/>
      <c r="CR17958" s="52"/>
      <c r="CS17958" s="52"/>
      <c r="CT17958" s="52"/>
      <c r="CU17958" s="33"/>
      <c r="CV17958" s="33"/>
    </row>
    <row r="17959" spans="74:100">
      <c r="BV17959" s="62"/>
      <c r="BW17959" s="62"/>
      <c r="BX17959" s="62"/>
      <c r="BY17959" s="62"/>
      <c r="BZ17959" s="62"/>
      <c r="CA17959" s="62"/>
      <c r="CB17959" s="62"/>
      <c r="CC17959" s="62"/>
      <c r="CD17959" s="62"/>
      <c r="CE17959" s="62"/>
      <c r="CF17959" s="62"/>
      <c r="CL17959" s="56" t="s">
        <v>8957</v>
      </c>
      <c r="CM17959" s="56" t="s">
        <v>213</v>
      </c>
      <c r="CN17959" s="56" t="s">
        <v>213</v>
      </c>
      <c r="CO17959" s="52"/>
      <c r="CP17959" s="52"/>
      <c r="CQ17959" s="52"/>
      <c r="CR17959" s="52"/>
      <c r="CS17959" s="52"/>
      <c r="CT17959" s="52"/>
      <c r="CU17959" s="33"/>
      <c r="CV17959" s="33"/>
    </row>
    <row r="17960" spans="74:100">
      <c r="BV17960" s="62"/>
      <c r="BW17960" s="62"/>
      <c r="BX17960" s="62"/>
      <c r="BY17960" s="62"/>
      <c r="BZ17960" s="62"/>
      <c r="CA17960" s="62"/>
      <c r="CB17960" s="62"/>
      <c r="CC17960" s="62"/>
      <c r="CD17960" s="62"/>
      <c r="CE17960" s="62"/>
      <c r="CF17960" s="62"/>
      <c r="CL17960" s="56" t="s">
        <v>11888</v>
      </c>
      <c r="CM17960" s="56" t="s">
        <v>213</v>
      </c>
      <c r="CN17960" s="56" t="s">
        <v>213</v>
      </c>
      <c r="CO17960" s="52"/>
      <c r="CP17960" s="52"/>
      <c r="CQ17960" s="52"/>
      <c r="CR17960" s="52"/>
      <c r="CS17960" s="52"/>
      <c r="CT17960" s="52"/>
      <c r="CU17960" s="33"/>
      <c r="CV17960" s="33"/>
    </row>
    <row r="17961" spans="74:100">
      <c r="BV17961" s="62"/>
      <c r="BW17961" s="62"/>
      <c r="BX17961" s="62"/>
      <c r="BY17961" s="62"/>
      <c r="BZ17961" s="62"/>
      <c r="CA17961" s="62"/>
      <c r="CB17961" s="62"/>
      <c r="CC17961" s="62"/>
      <c r="CD17961" s="62"/>
      <c r="CE17961" s="62"/>
      <c r="CF17961" s="62"/>
      <c r="CL17961" s="56" t="s">
        <v>8958</v>
      </c>
      <c r="CM17961" s="56" t="s">
        <v>216</v>
      </c>
      <c r="CN17961" s="56" t="s">
        <v>216</v>
      </c>
      <c r="CO17961" s="52"/>
      <c r="CP17961" s="52"/>
      <c r="CQ17961" s="52"/>
      <c r="CR17961" s="52"/>
      <c r="CS17961" s="52"/>
      <c r="CT17961" s="52"/>
      <c r="CU17961" s="33"/>
      <c r="CV17961" s="33"/>
    </row>
    <row r="17962" spans="74:100">
      <c r="BV17962" s="62"/>
      <c r="BW17962" s="62"/>
      <c r="BX17962" s="62"/>
      <c r="BY17962" s="62"/>
      <c r="BZ17962" s="62"/>
      <c r="CA17962" s="62"/>
      <c r="CB17962" s="62"/>
      <c r="CC17962" s="62"/>
      <c r="CD17962" s="62"/>
      <c r="CE17962" s="62"/>
      <c r="CF17962" s="62"/>
      <c r="CL17962" s="56" t="s">
        <v>25416</v>
      </c>
      <c r="CM17962" s="56" t="s">
        <v>215</v>
      </c>
      <c r="CN17962" s="56" t="s">
        <v>215</v>
      </c>
      <c r="CO17962" s="52"/>
      <c r="CP17962" s="52"/>
      <c r="CQ17962" s="52"/>
      <c r="CR17962" s="52"/>
      <c r="CS17962" s="52"/>
      <c r="CT17962" s="52"/>
      <c r="CU17962" s="33"/>
      <c r="CV17962" s="33"/>
    </row>
    <row r="17963" spans="74:100">
      <c r="BV17963" s="62"/>
      <c r="BW17963" s="62"/>
      <c r="BX17963" s="62"/>
      <c r="BY17963" s="62"/>
      <c r="BZ17963" s="62"/>
      <c r="CA17963" s="62"/>
      <c r="CB17963" s="62"/>
      <c r="CC17963" s="62"/>
      <c r="CD17963" s="62"/>
      <c r="CE17963" s="62"/>
      <c r="CF17963" s="62"/>
      <c r="CL17963" s="56" t="s">
        <v>8989</v>
      </c>
      <c r="CM17963" s="56" t="s">
        <v>215</v>
      </c>
      <c r="CN17963" s="56" t="s">
        <v>215</v>
      </c>
      <c r="CO17963" s="52"/>
      <c r="CP17963" s="52"/>
      <c r="CQ17963" s="52"/>
      <c r="CR17963" s="52"/>
      <c r="CS17963" s="52"/>
      <c r="CT17963" s="52"/>
      <c r="CU17963" s="33"/>
      <c r="CV17963" s="33"/>
    </row>
    <row r="17964" spans="74:100">
      <c r="BV17964" s="62"/>
      <c r="BW17964" s="62"/>
      <c r="BX17964" s="62"/>
      <c r="BY17964" s="62"/>
      <c r="BZ17964" s="62"/>
      <c r="CA17964" s="62"/>
      <c r="CB17964" s="62"/>
      <c r="CC17964" s="62"/>
      <c r="CD17964" s="62"/>
      <c r="CE17964" s="62"/>
      <c r="CF17964" s="62"/>
      <c r="CL17964" s="56" t="s">
        <v>9286</v>
      </c>
      <c r="CM17964" s="56" t="s">
        <v>215</v>
      </c>
      <c r="CN17964" s="56" t="s">
        <v>215</v>
      </c>
      <c r="CO17964" s="52"/>
      <c r="CP17964" s="52"/>
      <c r="CQ17964" s="52"/>
      <c r="CR17964" s="52"/>
      <c r="CS17964" s="52"/>
      <c r="CT17964" s="52"/>
      <c r="CU17964" s="33"/>
      <c r="CV17964" s="33"/>
    </row>
    <row r="17965" spans="74:100">
      <c r="BV17965" s="62"/>
      <c r="BW17965" s="62"/>
      <c r="BX17965" s="62"/>
      <c r="BY17965" s="62"/>
      <c r="BZ17965" s="62"/>
      <c r="CA17965" s="62"/>
      <c r="CB17965" s="62"/>
      <c r="CC17965" s="62"/>
      <c r="CD17965" s="62"/>
      <c r="CE17965" s="62"/>
      <c r="CF17965" s="62"/>
      <c r="CL17965" s="35" t="s">
        <v>12092</v>
      </c>
      <c r="CM17965" s="35" t="s">
        <v>217</v>
      </c>
      <c r="CN17965" s="35" t="s">
        <v>217</v>
      </c>
      <c r="CO17965" s="52"/>
      <c r="CP17965" s="52"/>
      <c r="CQ17965" s="52"/>
      <c r="CR17965" s="52"/>
      <c r="CS17965" s="52"/>
      <c r="CT17965" s="52"/>
      <c r="CU17965" s="33"/>
      <c r="CV17965" s="33"/>
    </row>
    <row r="17966" spans="74:100">
      <c r="BV17966" s="62"/>
      <c r="BW17966" s="62"/>
      <c r="BX17966" s="62"/>
      <c r="BY17966" s="62"/>
      <c r="BZ17966" s="62"/>
      <c r="CA17966" s="62"/>
      <c r="CB17966" s="62"/>
      <c r="CC17966" s="62"/>
      <c r="CD17966" s="62"/>
      <c r="CE17966" s="62"/>
      <c r="CF17966" s="62"/>
      <c r="CL17966" s="35" t="s">
        <v>29295</v>
      </c>
      <c r="CM17966" s="35" t="s">
        <v>217</v>
      </c>
      <c r="CN17966" s="35" t="s">
        <v>217</v>
      </c>
      <c r="CO17966" s="52"/>
      <c r="CP17966" s="52"/>
      <c r="CQ17966" s="52"/>
      <c r="CR17966" s="52"/>
      <c r="CS17966" s="52"/>
      <c r="CT17966" s="52"/>
      <c r="CU17966" s="33"/>
      <c r="CV17966" s="33"/>
    </row>
    <row r="17967" spans="74:100">
      <c r="BV17967" s="62"/>
      <c r="BW17967" s="62"/>
      <c r="BX17967" s="62"/>
      <c r="BY17967" s="62"/>
      <c r="BZ17967" s="62"/>
      <c r="CA17967" s="62"/>
      <c r="CB17967" s="62"/>
      <c r="CC17967" s="62"/>
      <c r="CD17967" s="62"/>
      <c r="CE17967" s="62"/>
      <c r="CF17967" s="62"/>
      <c r="CL17967" s="56" t="s">
        <v>3943</v>
      </c>
      <c r="CM17967" s="56" t="s">
        <v>217</v>
      </c>
      <c r="CN17967" s="56" t="s">
        <v>217</v>
      </c>
      <c r="CO17967" s="52"/>
      <c r="CP17967" s="52"/>
      <c r="CQ17967" s="52"/>
      <c r="CR17967" s="52"/>
      <c r="CS17967" s="52"/>
      <c r="CT17967" s="52"/>
      <c r="CU17967" s="33"/>
      <c r="CV17967" s="33"/>
    </row>
    <row r="17968" spans="74:100">
      <c r="BV17968" s="62"/>
      <c r="BW17968" s="62"/>
      <c r="BX17968" s="62"/>
      <c r="BY17968" s="62"/>
      <c r="BZ17968" s="62"/>
      <c r="CA17968" s="62"/>
      <c r="CB17968" s="62"/>
      <c r="CC17968" s="62"/>
      <c r="CD17968" s="62"/>
      <c r="CE17968" s="62"/>
      <c r="CF17968" s="62"/>
      <c r="CL17968" s="56" t="s">
        <v>3944</v>
      </c>
      <c r="CM17968" s="56" t="s">
        <v>214</v>
      </c>
      <c r="CN17968" s="56" t="s">
        <v>214</v>
      </c>
      <c r="CO17968" s="52"/>
      <c r="CP17968" s="52"/>
      <c r="CQ17968" s="52"/>
      <c r="CR17968" s="52"/>
      <c r="CS17968" s="52"/>
      <c r="CT17968" s="52"/>
      <c r="CU17968" s="33"/>
      <c r="CV17968" s="33"/>
    </row>
    <row r="17969" spans="74:100">
      <c r="BV17969" s="62"/>
      <c r="BW17969" s="62"/>
      <c r="BX17969" s="62"/>
      <c r="BY17969" s="62"/>
      <c r="BZ17969" s="62"/>
      <c r="CA17969" s="62"/>
      <c r="CB17969" s="62"/>
      <c r="CC17969" s="62"/>
      <c r="CD17969" s="62"/>
      <c r="CE17969" s="62"/>
      <c r="CF17969" s="62"/>
      <c r="CL17969" s="56" t="s">
        <v>3945</v>
      </c>
      <c r="CM17969" s="56" t="s">
        <v>216</v>
      </c>
      <c r="CN17969" s="56" t="s">
        <v>216</v>
      </c>
      <c r="CO17969" s="52"/>
      <c r="CP17969" s="52"/>
      <c r="CQ17969" s="52"/>
      <c r="CR17969" s="52"/>
      <c r="CS17969" s="52"/>
      <c r="CT17969" s="52"/>
      <c r="CU17969" s="33"/>
      <c r="CV17969" s="33"/>
    </row>
    <row r="17970" spans="74:100">
      <c r="BV17970" s="62"/>
      <c r="BW17970" s="62"/>
      <c r="BX17970" s="62"/>
      <c r="BY17970" s="62"/>
      <c r="BZ17970" s="62"/>
      <c r="CA17970" s="62"/>
      <c r="CB17970" s="62"/>
      <c r="CC17970" s="62"/>
      <c r="CD17970" s="62"/>
      <c r="CE17970" s="62"/>
      <c r="CF17970" s="62"/>
      <c r="CL17970" s="56" t="s">
        <v>3945</v>
      </c>
      <c r="CM17970" s="56" t="s">
        <v>216</v>
      </c>
      <c r="CN17970" s="56" t="s">
        <v>216</v>
      </c>
      <c r="CO17970" s="52"/>
      <c r="CP17970" s="52"/>
      <c r="CQ17970" s="52"/>
      <c r="CR17970" s="52"/>
      <c r="CS17970" s="52"/>
      <c r="CT17970" s="52"/>
      <c r="CU17970" s="33"/>
      <c r="CV17970" s="33"/>
    </row>
    <row r="17971" spans="74:100">
      <c r="BV17971" s="62"/>
      <c r="BW17971" s="62"/>
      <c r="BX17971" s="62"/>
      <c r="BY17971" s="62"/>
      <c r="BZ17971" s="62"/>
      <c r="CA17971" s="62"/>
      <c r="CB17971" s="62"/>
      <c r="CC17971" s="62"/>
      <c r="CD17971" s="62"/>
      <c r="CE17971" s="62"/>
      <c r="CF17971" s="62"/>
      <c r="CL17971" s="56" t="s">
        <v>8964</v>
      </c>
      <c r="CM17971" s="56" t="s">
        <v>216</v>
      </c>
      <c r="CN17971" s="56" t="s">
        <v>216</v>
      </c>
      <c r="CO17971" s="52"/>
      <c r="CP17971" s="52"/>
      <c r="CQ17971" s="52"/>
      <c r="CR17971" s="52"/>
      <c r="CS17971" s="52"/>
      <c r="CT17971" s="52"/>
      <c r="CU17971" s="33"/>
      <c r="CV17971" s="33"/>
    </row>
    <row r="17972" spans="74:100">
      <c r="BV17972" s="62"/>
      <c r="BW17972" s="62"/>
      <c r="BX17972" s="62"/>
      <c r="BY17972" s="62"/>
      <c r="BZ17972" s="62"/>
      <c r="CA17972" s="62"/>
      <c r="CB17972" s="62"/>
      <c r="CC17972" s="62"/>
      <c r="CD17972" s="62"/>
      <c r="CE17972" s="62"/>
      <c r="CF17972" s="62"/>
      <c r="CL17972" s="35" t="s">
        <v>8968</v>
      </c>
      <c r="CM17972" s="35" t="s">
        <v>217</v>
      </c>
      <c r="CN17972" s="35" t="s">
        <v>217</v>
      </c>
      <c r="CO17972" s="52"/>
      <c r="CP17972" s="52"/>
      <c r="CQ17972" s="52"/>
      <c r="CR17972" s="52"/>
      <c r="CS17972" s="52"/>
      <c r="CT17972" s="52"/>
      <c r="CU17972" s="33"/>
      <c r="CV17972" s="33"/>
    </row>
    <row r="17973" spans="74:100">
      <c r="BV17973" s="62"/>
      <c r="BW17973" s="62"/>
      <c r="BX17973" s="62"/>
      <c r="BY17973" s="62"/>
      <c r="BZ17973" s="62"/>
      <c r="CA17973" s="62"/>
      <c r="CB17973" s="62"/>
      <c r="CC17973" s="62"/>
      <c r="CD17973" s="62"/>
      <c r="CE17973" s="62"/>
      <c r="CF17973" s="62"/>
      <c r="CL17973" s="35" t="s">
        <v>8969</v>
      </c>
      <c r="CM17973" s="35" t="s">
        <v>217</v>
      </c>
      <c r="CN17973" s="35" t="s">
        <v>217</v>
      </c>
      <c r="CO17973" s="52"/>
      <c r="CP17973" s="52"/>
      <c r="CQ17973" s="52"/>
      <c r="CR17973" s="52"/>
      <c r="CS17973" s="52"/>
      <c r="CT17973" s="52"/>
      <c r="CU17973" s="33"/>
      <c r="CV17973" s="33"/>
    </row>
    <row r="17974" spans="74:100">
      <c r="BV17974" s="62"/>
      <c r="BW17974" s="62"/>
      <c r="BX17974" s="62"/>
      <c r="BY17974" s="62"/>
      <c r="BZ17974" s="62"/>
      <c r="CA17974" s="62"/>
      <c r="CB17974" s="62"/>
      <c r="CC17974" s="62"/>
      <c r="CD17974" s="62"/>
      <c r="CE17974" s="62"/>
      <c r="CF17974" s="62"/>
      <c r="CL17974" s="56" t="s">
        <v>3947</v>
      </c>
      <c r="CM17974" s="56" t="s">
        <v>216</v>
      </c>
      <c r="CN17974" s="56" t="s">
        <v>216</v>
      </c>
      <c r="CO17974" s="52"/>
      <c r="CP17974" s="52"/>
      <c r="CQ17974" s="52"/>
      <c r="CR17974" s="52"/>
      <c r="CS17974" s="52"/>
      <c r="CT17974" s="52"/>
      <c r="CU17974" s="33"/>
      <c r="CV17974" s="33"/>
    </row>
    <row r="17975" spans="74:100">
      <c r="BV17975" s="62"/>
      <c r="BW17975" s="62"/>
      <c r="BX17975" s="62"/>
      <c r="BY17975" s="62"/>
      <c r="BZ17975" s="62"/>
      <c r="CA17975" s="62"/>
      <c r="CB17975" s="62"/>
      <c r="CC17975" s="62"/>
      <c r="CD17975" s="62"/>
      <c r="CE17975" s="62"/>
      <c r="CF17975" s="62"/>
      <c r="CL17975" s="35" t="s">
        <v>8970</v>
      </c>
      <c r="CM17975" s="35" t="s">
        <v>217</v>
      </c>
      <c r="CN17975" s="35" t="s">
        <v>217</v>
      </c>
      <c r="CO17975" s="52"/>
      <c r="CP17975" s="52"/>
      <c r="CQ17975" s="52"/>
      <c r="CR17975" s="52"/>
      <c r="CS17975" s="52"/>
      <c r="CT17975" s="52"/>
      <c r="CU17975" s="33"/>
      <c r="CV17975" s="33"/>
    </row>
    <row r="17976" spans="74:100">
      <c r="BV17976" s="62"/>
      <c r="BW17976" s="62"/>
      <c r="BX17976" s="62"/>
      <c r="BY17976" s="62"/>
      <c r="BZ17976" s="62"/>
      <c r="CA17976" s="62"/>
      <c r="CB17976" s="62"/>
      <c r="CC17976" s="62"/>
      <c r="CD17976" s="62"/>
      <c r="CE17976" s="62"/>
      <c r="CF17976" s="62"/>
      <c r="CL17976" s="35" t="s">
        <v>8971</v>
      </c>
      <c r="CM17976" s="35" t="s">
        <v>217</v>
      </c>
      <c r="CN17976" s="35" t="s">
        <v>217</v>
      </c>
      <c r="CO17976" s="52"/>
      <c r="CP17976" s="52"/>
      <c r="CQ17976" s="52"/>
      <c r="CR17976" s="52"/>
      <c r="CS17976" s="52"/>
      <c r="CT17976" s="52"/>
      <c r="CU17976" s="33"/>
      <c r="CV17976" s="33"/>
    </row>
    <row r="17977" spans="74:100">
      <c r="BV17977" s="62"/>
      <c r="BW17977" s="62"/>
      <c r="BX17977" s="62"/>
      <c r="BY17977" s="62"/>
      <c r="BZ17977" s="62"/>
      <c r="CA17977" s="62"/>
      <c r="CB17977" s="62"/>
      <c r="CC17977" s="62"/>
      <c r="CD17977" s="62"/>
      <c r="CE17977" s="62"/>
      <c r="CF17977" s="62"/>
      <c r="CL17977" s="56" t="s">
        <v>3948</v>
      </c>
      <c r="CM17977" s="56" t="s">
        <v>217</v>
      </c>
      <c r="CN17977" s="56" t="s">
        <v>217</v>
      </c>
      <c r="CO17977" s="52"/>
      <c r="CP17977" s="52"/>
      <c r="CQ17977" s="52"/>
      <c r="CR17977" s="52"/>
      <c r="CS17977" s="52"/>
      <c r="CT17977" s="52"/>
      <c r="CU17977" s="33"/>
      <c r="CV17977" s="33"/>
    </row>
    <row r="17978" spans="74:100">
      <c r="BV17978" s="62"/>
      <c r="BW17978" s="62"/>
      <c r="BX17978" s="62"/>
      <c r="BY17978" s="62"/>
      <c r="BZ17978" s="62"/>
      <c r="CA17978" s="62"/>
      <c r="CB17978" s="62"/>
      <c r="CC17978" s="62"/>
      <c r="CD17978" s="62"/>
      <c r="CE17978" s="62"/>
      <c r="CF17978" s="62"/>
      <c r="CL17978" s="56" t="s">
        <v>8978</v>
      </c>
      <c r="CM17978" s="56" t="s">
        <v>216</v>
      </c>
      <c r="CN17978" s="56" t="s">
        <v>216</v>
      </c>
      <c r="CO17978" s="52"/>
      <c r="CP17978" s="52"/>
      <c r="CQ17978" s="52"/>
      <c r="CR17978" s="52"/>
      <c r="CS17978" s="52"/>
      <c r="CT17978" s="52"/>
      <c r="CU17978" s="33"/>
      <c r="CV17978" s="33"/>
    </row>
    <row r="17979" spans="74:100">
      <c r="BV17979" s="62"/>
      <c r="BW17979" s="62"/>
      <c r="BX17979" s="62"/>
      <c r="BY17979" s="62"/>
      <c r="BZ17979" s="62"/>
      <c r="CA17979" s="62"/>
      <c r="CB17979" s="62"/>
      <c r="CC17979" s="62"/>
      <c r="CD17979" s="62"/>
      <c r="CE17979" s="62"/>
      <c r="CF17979" s="62"/>
      <c r="CL17979" s="56" t="s">
        <v>3949</v>
      </c>
      <c r="CM17979" s="56" t="s">
        <v>216</v>
      </c>
      <c r="CN17979" s="56" t="s">
        <v>216</v>
      </c>
      <c r="CO17979" s="52"/>
      <c r="CP17979" s="52"/>
      <c r="CQ17979" s="52"/>
      <c r="CR17979" s="52"/>
      <c r="CS17979" s="52"/>
      <c r="CT17979" s="52"/>
      <c r="CU17979" s="33"/>
      <c r="CV17979" s="33"/>
    </row>
    <row r="17980" spans="74:100">
      <c r="BV17980" s="62"/>
      <c r="BW17980" s="62"/>
      <c r="BX17980" s="62"/>
      <c r="BY17980" s="62"/>
      <c r="BZ17980" s="62"/>
      <c r="CA17980" s="62"/>
      <c r="CB17980" s="62"/>
      <c r="CC17980" s="62"/>
      <c r="CD17980" s="62"/>
      <c r="CE17980" s="62"/>
      <c r="CF17980" s="62"/>
      <c r="CL17980" s="35" t="s">
        <v>8984</v>
      </c>
      <c r="CM17980" s="35" t="s">
        <v>217</v>
      </c>
      <c r="CN17980" s="35" t="s">
        <v>217</v>
      </c>
      <c r="CO17980" s="52"/>
      <c r="CP17980" s="52"/>
      <c r="CQ17980" s="52"/>
      <c r="CR17980" s="52"/>
      <c r="CS17980" s="52"/>
      <c r="CT17980" s="52"/>
      <c r="CU17980" s="33"/>
      <c r="CV17980" s="33"/>
    </row>
    <row r="17981" spans="74:100">
      <c r="BV17981" s="62"/>
      <c r="BW17981" s="62"/>
      <c r="BX17981" s="62"/>
      <c r="BY17981" s="62"/>
      <c r="BZ17981" s="62"/>
      <c r="CA17981" s="62"/>
      <c r="CB17981" s="62"/>
      <c r="CC17981" s="62"/>
      <c r="CD17981" s="62"/>
      <c r="CE17981" s="62"/>
      <c r="CF17981" s="62"/>
      <c r="CL17981" s="56" t="s">
        <v>1224</v>
      </c>
      <c r="CM17981" s="56" t="s">
        <v>214</v>
      </c>
      <c r="CN17981" s="56" t="s">
        <v>214</v>
      </c>
      <c r="CO17981" s="52"/>
      <c r="CP17981" s="52"/>
      <c r="CQ17981" s="52"/>
      <c r="CR17981" s="52"/>
      <c r="CS17981" s="52"/>
      <c r="CT17981" s="52"/>
      <c r="CU17981" s="33"/>
      <c r="CV17981" s="33"/>
    </row>
    <row r="17982" spans="74:100">
      <c r="BV17982" s="62"/>
      <c r="BW17982" s="62"/>
      <c r="BX17982" s="62"/>
      <c r="BY17982" s="62"/>
      <c r="BZ17982" s="62"/>
      <c r="CA17982" s="62"/>
      <c r="CB17982" s="62"/>
      <c r="CC17982" s="62"/>
      <c r="CD17982" s="62"/>
      <c r="CE17982" s="62"/>
      <c r="CF17982" s="62"/>
      <c r="CL17982" s="56" t="s">
        <v>8965</v>
      </c>
      <c r="CM17982" s="56" t="s">
        <v>216</v>
      </c>
      <c r="CN17982" s="56" t="s">
        <v>216</v>
      </c>
      <c r="CO17982" s="52"/>
      <c r="CP17982" s="52"/>
      <c r="CQ17982" s="52"/>
      <c r="CR17982" s="52"/>
      <c r="CS17982" s="52"/>
      <c r="CT17982" s="52"/>
      <c r="CU17982" s="33"/>
      <c r="CV17982" s="33"/>
    </row>
    <row r="17983" spans="74:100">
      <c r="BV17983" s="62"/>
      <c r="BW17983" s="62"/>
      <c r="BX17983" s="62"/>
      <c r="BY17983" s="62"/>
      <c r="BZ17983" s="62"/>
      <c r="CA17983" s="62"/>
      <c r="CB17983" s="62"/>
      <c r="CC17983" s="62"/>
      <c r="CD17983" s="62"/>
      <c r="CE17983" s="62"/>
      <c r="CF17983" s="62"/>
      <c r="CL17983" s="56" t="s">
        <v>8966</v>
      </c>
      <c r="CM17983" s="56" t="s">
        <v>216</v>
      </c>
      <c r="CN17983" s="56" t="s">
        <v>216</v>
      </c>
      <c r="CO17983" s="52"/>
      <c r="CP17983" s="52"/>
      <c r="CQ17983" s="52"/>
      <c r="CR17983" s="52"/>
      <c r="CS17983" s="52"/>
      <c r="CT17983" s="52"/>
      <c r="CU17983" s="33"/>
      <c r="CV17983" s="33"/>
    </row>
    <row r="17984" spans="74:100">
      <c r="BV17984" s="62"/>
      <c r="BW17984" s="62"/>
      <c r="BX17984" s="62"/>
      <c r="BY17984" s="62"/>
      <c r="BZ17984" s="62"/>
      <c r="CA17984" s="62"/>
      <c r="CB17984" s="62"/>
      <c r="CC17984" s="62"/>
      <c r="CD17984" s="62"/>
      <c r="CE17984" s="62"/>
      <c r="CF17984" s="62"/>
      <c r="CL17984" s="35" t="s">
        <v>8972</v>
      </c>
      <c r="CM17984" s="35" t="s">
        <v>217</v>
      </c>
      <c r="CN17984" s="35" t="s">
        <v>217</v>
      </c>
      <c r="CO17984" s="52"/>
      <c r="CP17984" s="52"/>
      <c r="CQ17984" s="52"/>
      <c r="CR17984" s="52"/>
      <c r="CS17984" s="52"/>
      <c r="CT17984" s="52"/>
      <c r="CU17984" s="33"/>
      <c r="CV17984" s="33"/>
    </row>
    <row r="17985" spans="74:100">
      <c r="BV17985" s="62"/>
      <c r="BW17985" s="62"/>
      <c r="BX17985" s="62"/>
      <c r="BY17985" s="62"/>
      <c r="BZ17985" s="62"/>
      <c r="CA17985" s="62"/>
      <c r="CB17985" s="62"/>
      <c r="CC17985" s="62"/>
      <c r="CD17985" s="62"/>
      <c r="CE17985" s="62"/>
      <c r="CF17985" s="62"/>
      <c r="CL17985" s="35" t="s">
        <v>29296</v>
      </c>
      <c r="CM17985" s="35" t="s">
        <v>217</v>
      </c>
      <c r="CN17985" s="35" t="s">
        <v>217</v>
      </c>
      <c r="CO17985" s="52"/>
      <c r="CP17985" s="52"/>
      <c r="CQ17985" s="52"/>
      <c r="CR17985" s="52"/>
      <c r="CS17985" s="52"/>
      <c r="CT17985" s="52"/>
      <c r="CU17985" s="33"/>
      <c r="CV17985" s="33"/>
    </row>
    <row r="17986" spans="74:100">
      <c r="BV17986" s="62"/>
      <c r="BW17986" s="62"/>
      <c r="BX17986" s="62"/>
      <c r="BY17986" s="62"/>
      <c r="BZ17986" s="62"/>
      <c r="CA17986" s="62"/>
      <c r="CB17986" s="62"/>
      <c r="CC17986" s="62"/>
      <c r="CD17986" s="62"/>
      <c r="CE17986" s="62"/>
      <c r="CF17986" s="62"/>
      <c r="CL17986" s="35" t="s">
        <v>29297</v>
      </c>
      <c r="CM17986" s="35" t="s">
        <v>217</v>
      </c>
      <c r="CN17986" s="35" t="s">
        <v>217</v>
      </c>
      <c r="CO17986" s="52"/>
      <c r="CP17986" s="52"/>
      <c r="CQ17986" s="52"/>
      <c r="CR17986" s="52"/>
      <c r="CS17986" s="52"/>
      <c r="CT17986" s="52"/>
      <c r="CU17986" s="33"/>
      <c r="CV17986" s="33"/>
    </row>
    <row r="17987" spans="74:100">
      <c r="BV17987" s="62"/>
      <c r="BW17987" s="62"/>
      <c r="BX17987" s="62"/>
      <c r="BY17987" s="62"/>
      <c r="BZ17987" s="62"/>
      <c r="CA17987" s="62"/>
      <c r="CB17987" s="62"/>
      <c r="CC17987" s="62"/>
      <c r="CD17987" s="62"/>
      <c r="CE17987" s="62"/>
      <c r="CF17987" s="62"/>
      <c r="CL17987" s="35" t="s">
        <v>29298</v>
      </c>
      <c r="CM17987" s="35" t="s">
        <v>217</v>
      </c>
      <c r="CN17987" s="35" t="s">
        <v>217</v>
      </c>
      <c r="CO17987" s="52"/>
      <c r="CP17987" s="52"/>
      <c r="CQ17987" s="52"/>
      <c r="CR17987" s="52"/>
      <c r="CS17987" s="52"/>
      <c r="CT17987" s="52"/>
      <c r="CU17987" s="33"/>
      <c r="CV17987" s="33"/>
    </row>
    <row r="17988" spans="74:100">
      <c r="BV17988" s="62"/>
      <c r="BW17988" s="62"/>
      <c r="BX17988" s="62"/>
      <c r="BY17988" s="62"/>
      <c r="BZ17988" s="62"/>
      <c r="CA17988" s="62"/>
      <c r="CB17988" s="62"/>
      <c r="CC17988" s="62"/>
      <c r="CD17988" s="62"/>
      <c r="CE17988" s="62"/>
      <c r="CF17988" s="62"/>
      <c r="CL17988" s="35" t="s">
        <v>29299</v>
      </c>
      <c r="CM17988" s="35" t="s">
        <v>217</v>
      </c>
      <c r="CN17988" s="35" t="s">
        <v>217</v>
      </c>
      <c r="CO17988" s="52"/>
      <c r="CP17988" s="52"/>
      <c r="CQ17988" s="52"/>
      <c r="CR17988" s="52"/>
      <c r="CS17988" s="52"/>
      <c r="CT17988" s="52"/>
      <c r="CU17988" s="33"/>
      <c r="CV17988" s="33"/>
    </row>
    <row r="17989" spans="74:100">
      <c r="BV17989" s="62"/>
      <c r="BW17989" s="62"/>
      <c r="BX17989" s="62"/>
      <c r="BY17989" s="62"/>
      <c r="BZ17989" s="62"/>
      <c r="CA17989" s="62"/>
      <c r="CB17989" s="62"/>
      <c r="CC17989" s="62"/>
      <c r="CD17989" s="62"/>
      <c r="CE17989" s="62"/>
      <c r="CF17989" s="62"/>
      <c r="CL17989" s="35" t="s">
        <v>29300</v>
      </c>
      <c r="CM17989" s="35" t="s">
        <v>217</v>
      </c>
      <c r="CN17989" s="35" t="s">
        <v>217</v>
      </c>
      <c r="CO17989" s="52"/>
      <c r="CP17989" s="52"/>
      <c r="CQ17989" s="52"/>
      <c r="CR17989" s="52"/>
      <c r="CS17989" s="52"/>
      <c r="CT17989" s="52"/>
      <c r="CU17989" s="33"/>
      <c r="CV17989" s="33"/>
    </row>
    <row r="17990" spans="74:100">
      <c r="BV17990" s="62"/>
      <c r="BW17990" s="62"/>
      <c r="BX17990" s="62"/>
      <c r="BY17990" s="62"/>
      <c r="BZ17990" s="62"/>
      <c r="CA17990" s="62"/>
      <c r="CB17990" s="62"/>
      <c r="CC17990" s="62"/>
      <c r="CD17990" s="62"/>
      <c r="CE17990" s="62"/>
      <c r="CF17990" s="62"/>
      <c r="CL17990" s="35" t="s">
        <v>29301</v>
      </c>
      <c r="CM17990" s="35" t="s">
        <v>217</v>
      </c>
      <c r="CN17990" s="35" t="s">
        <v>217</v>
      </c>
      <c r="CO17990" s="52"/>
      <c r="CP17990" s="52"/>
      <c r="CQ17990" s="52"/>
      <c r="CR17990" s="52"/>
      <c r="CS17990" s="52"/>
      <c r="CT17990" s="52"/>
      <c r="CU17990" s="33"/>
      <c r="CV17990" s="33"/>
    </row>
    <row r="17991" spans="74:100">
      <c r="BV17991" s="62"/>
      <c r="BW17991" s="62"/>
      <c r="BX17991" s="62"/>
      <c r="BY17991" s="62"/>
      <c r="BZ17991" s="62"/>
      <c r="CA17991" s="62"/>
      <c r="CB17991" s="62"/>
      <c r="CC17991" s="62"/>
      <c r="CD17991" s="62"/>
      <c r="CE17991" s="62"/>
      <c r="CF17991" s="62"/>
      <c r="CL17991" s="56" t="s">
        <v>24888</v>
      </c>
      <c r="CM17991" s="56" t="s">
        <v>215</v>
      </c>
      <c r="CN17991" s="56" t="s">
        <v>215</v>
      </c>
      <c r="CO17991" s="52"/>
      <c r="CP17991" s="52"/>
      <c r="CQ17991" s="52"/>
      <c r="CR17991" s="52"/>
      <c r="CS17991" s="52"/>
      <c r="CT17991" s="52"/>
      <c r="CU17991" s="33"/>
      <c r="CV17991" s="33"/>
    </row>
    <row r="17992" spans="74:100">
      <c r="BV17992" s="62"/>
      <c r="BW17992" s="62"/>
      <c r="BX17992" s="62"/>
      <c r="BY17992" s="62"/>
      <c r="BZ17992" s="62"/>
      <c r="CA17992" s="62"/>
      <c r="CB17992" s="62"/>
      <c r="CC17992" s="62"/>
      <c r="CD17992" s="62"/>
      <c r="CE17992" s="62"/>
      <c r="CF17992" s="62"/>
      <c r="CL17992" s="56" t="s">
        <v>25417</v>
      </c>
      <c r="CM17992" s="56" t="s">
        <v>215</v>
      </c>
      <c r="CN17992" s="56" t="s">
        <v>215</v>
      </c>
      <c r="CO17992" s="52"/>
      <c r="CP17992" s="52"/>
      <c r="CQ17992" s="52"/>
      <c r="CR17992" s="52"/>
      <c r="CS17992" s="52"/>
      <c r="CT17992" s="52"/>
      <c r="CU17992" s="33"/>
      <c r="CV17992" s="33"/>
    </row>
    <row r="17993" spans="74:100">
      <c r="BV17993" s="62"/>
      <c r="BW17993" s="62"/>
      <c r="BX17993" s="62"/>
      <c r="BY17993" s="62"/>
      <c r="BZ17993" s="62"/>
      <c r="CA17993" s="62"/>
      <c r="CB17993" s="62"/>
      <c r="CC17993" s="62"/>
      <c r="CD17993" s="62"/>
      <c r="CE17993" s="62"/>
      <c r="CF17993" s="62"/>
      <c r="CL17993" s="56" t="s">
        <v>8990</v>
      </c>
      <c r="CM17993" s="56" t="s">
        <v>215</v>
      </c>
      <c r="CN17993" s="56" t="s">
        <v>215</v>
      </c>
      <c r="CO17993" s="52"/>
      <c r="CP17993" s="52"/>
      <c r="CQ17993" s="52"/>
      <c r="CR17993" s="52"/>
      <c r="CS17993" s="52"/>
      <c r="CT17993" s="52"/>
      <c r="CU17993" s="33"/>
      <c r="CV17993" s="33"/>
    </row>
    <row r="17994" spans="74:100">
      <c r="BV17994" s="62"/>
      <c r="BW17994" s="62"/>
      <c r="BX17994" s="62"/>
      <c r="BY17994" s="62"/>
      <c r="BZ17994" s="62"/>
      <c r="CA17994" s="62"/>
      <c r="CB17994" s="62"/>
      <c r="CC17994" s="62"/>
      <c r="CD17994" s="62"/>
      <c r="CE17994" s="62"/>
      <c r="CF17994" s="62"/>
      <c r="CL17994" s="56" t="s">
        <v>8991</v>
      </c>
      <c r="CM17994" s="56" t="s">
        <v>215</v>
      </c>
      <c r="CN17994" s="56" t="s">
        <v>215</v>
      </c>
      <c r="CO17994" s="52"/>
      <c r="CP17994" s="52"/>
      <c r="CQ17994" s="52"/>
      <c r="CR17994" s="52"/>
      <c r="CS17994" s="52"/>
      <c r="CT17994" s="52"/>
      <c r="CU17994" s="33"/>
      <c r="CV17994" s="33"/>
    </row>
    <row r="17995" spans="74:100">
      <c r="BV17995" s="62"/>
      <c r="BW17995" s="62"/>
      <c r="BX17995" s="62"/>
      <c r="BY17995" s="62"/>
      <c r="BZ17995" s="62"/>
      <c r="CA17995" s="62"/>
      <c r="CB17995" s="62"/>
      <c r="CC17995" s="62"/>
      <c r="CD17995" s="62"/>
      <c r="CE17995" s="62"/>
      <c r="CF17995" s="62"/>
      <c r="CL17995" s="56" t="s">
        <v>8992</v>
      </c>
      <c r="CM17995" s="56" t="s">
        <v>215</v>
      </c>
      <c r="CN17995" s="56" t="s">
        <v>215</v>
      </c>
      <c r="CO17995" s="52"/>
      <c r="CP17995" s="52"/>
      <c r="CQ17995" s="52"/>
      <c r="CR17995" s="52"/>
      <c r="CS17995" s="52"/>
      <c r="CT17995" s="52"/>
      <c r="CU17995" s="33"/>
      <c r="CV17995" s="33"/>
    </row>
    <row r="17996" spans="74:100">
      <c r="BV17996" s="62"/>
      <c r="BW17996" s="62"/>
      <c r="BX17996" s="62"/>
      <c r="BY17996" s="62"/>
      <c r="BZ17996" s="62"/>
      <c r="CA17996" s="62"/>
      <c r="CB17996" s="62"/>
      <c r="CC17996" s="62"/>
      <c r="CD17996" s="62"/>
      <c r="CE17996" s="62"/>
      <c r="CF17996" s="62"/>
      <c r="CL17996" s="56" t="s">
        <v>8987</v>
      </c>
      <c r="CM17996" s="56" t="s">
        <v>215</v>
      </c>
      <c r="CN17996" s="56" t="s">
        <v>215</v>
      </c>
      <c r="CO17996" s="52"/>
      <c r="CP17996" s="52"/>
      <c r="CQ17996" s="52"/>
      <c r="CR17996" s="52"/>
      <c r="CS17996" s="52"/>
      <c r="CT17996" s="52"/>
      <c r="CU17996" s="33"/>
      <c r="CV17996" s="33"/>
    </row>
    <row r="17997" spans="74:100">
      <c r="BV17997" s="62"/>
      <c r="BW17997" s="62"/>
      <c r="BX17997" s="62"/>
      <c r="BY17997" s="62"/>
      <c r="BZ17997" s="62"/>
      <c r="CA17997" s="62"/>
      <c r="CB17997" s="62"/>
      <c r="CC17997" s="62"/>
      <c r="CD17997" s="62"/>
      <c r="CE17997" s="62"/>
      <c r="CF17997" s="62"/>
      <c r="CL17997" s="35" t="s">
        <v>12615</v>
      </c>
      <c r="CM17997" s="35" t="s">
        <v>217</v>
      </c>
      <c r="CN17997" s="35" t="s">
        <v>217</v>
      </c>
      <c r="CO17997" s="52"/>
      <c r="CP17997" s="52"/>
      <c r="CQ17997" s="52"/>
      <c r="CR17997" s="52"/>
      <c r="CS17997" s="52"/>
      <c r="CT17997" s="52"/>
      <c r="CU17997" s="33"/>
      <c r="CV17997" s="33"/>
    </row>
    <row r="17998" spans="74:100">
      <c r="BV17998" s="62"/>
      <c r="BW17998" s="62"/>
      <c r="BX17998" s="62"/>
      <c r="BY17998" s="62"/>
      <c r="BZ17998" s="62"/>
      <c r="CA17998" s="62"/>
      <c r="CB17998" s="62"/>
      <c r="CC17998" s="62"/>
      <c r="CD17998" s="62"/>
      <c r="CE17998" s="62"/>
      <c r="CF17998" s="62"/>
      <c r="CL17998" s="56" t="s">
        <v>16908</v>
      </c>
      <c r="CM17998" s="56" t="s">
        <v>215</v>
      </c>
      <c r="CN17998" s="56" t="s">
        <v>215</v>
      </c>
      <c r="CO17998" s="52"/>
      <c r="CP17998" s="52"/>
      <c r="CQ17998" s="52"/>
      <c r="CR17998" s="52"/>
      <c r="CS17998" s="52"/>
      <c r="CT17998" s="52"/>
      <c r="CU17998" s="33"/>
      <c r="CV17998" s="33"/>
    </row>
    <row r="17999" spans="74:100">
      <c r="BV17999" s="62"/>
      <c r="BW17999" s="62"/>
      <c r="BX17999" s="62"/>
      <c r="BY17999" s="62"/>
      <c r="BZ17999" s="62"/>
      <c r="CA17999" s="62"/>
      <c r="CB17999" s="62"/>
      <c r="CC17999" s="62"/>
      <c r="CD17999" s="62"/>
      <c r="CE17999" s="62"/>
      <c r="CF17999" s="62"/>
      <c r="CL17999" s="56" t="s">
        <v>16901</v>
      </c>
      <c r="CM17999" s="56" t="s">
        <v>215</v>
      </c>
      <c r="CN17999" s="56" t="s">
        <v>215</v>
      </c>
      <c r="CO17999" s="52"/>
      <c r="CP17999" s="52"/>
      <c r="CQ17999" s="52"/>
      <c r="CR17999" s="52"/>
      <c r="CS17999" s="52"/>
      <c r="CT17999" s="52"/>
      <c r="CU17999" s="33"/>
      <c r="CV17999" s="33"/>
    </row>
    <row r="18000" spans="74:100">
      <c r="BV18000" s="62"/>
      <c r="BW18000" s="62"/>
      <c r="BX18000" s="62"/>
      <c r="BY18000" s="62"/>
      <c r="BZ18000" s="62"/>
      <c r="CA18000" s="62"/>
      <c r="CB18000" s="62"/>
      <c r="CC18000" s="62"/>
      <c r="CD18000" s="62"/>
      <c r="CE18000" s="62"/>
      <c r="CF18000" s="62"/>
      <c r="CL18000" s="35" t="s">
        <v>12616</v>
      </c>
      <c r="CM18000" s="35" t="s">
        <v>217</v>
      </c>
      <c r="CN18000" s="35" t="s">
        <v>217</v>
      </c>
      <c r="CO18000" s="52"/>
      <c r="CP18000" s="52"/>
      <c r="CQ18000" s="52"/>
      <c r="CR18000" s="52"/>
      <c r="CS18000" s="52"/>
      <c r="CT18000" s="52"/>
      <c r="CU18000" s="33"/>
      <c r="CV18000" s="33"/>
    </row>
    <row r="18001" spans="74:100">
      <c r="BV18001" s="62"/>
      <c r="BW18001" s="62"/>
      <c r="BX18001" s="62"/>
      <c r="BY18001" s="62"/>
      <c r="BZ18001" s="62"/>
      <c r="CA18001" s="62"/>
      <c r="CB18001" s="62"/>
      <c r="CC18001" s="62"/>
      <c r="CD18001" s="62"/>
      <c r="CE18001" s="62"/>
      <c r="CF18001" s="62"/>
      <c r="CL18001" s="56" t="s">
        <v>12609</v>
      </c>
      <c r="CM18001" s="56" t="s">
        <v>216</v>
      </c>
      <c r="CN18001" s="56" t="s">
        <v>216</v>
      </c>
      <c r="CO18001" s="52"/>
      <c r="CP18001" s="52"/>
      <c r="CQ18001" s="52"/>
      <c r="CR18001" s="52"/>
      <c r="CS18001" s="52"/>
      <c r="CT18001" s="52"/>
      <c r="CU18001" s="33"/>
      <c r="CV18001" s="33"/>
    </row>
    <row r="18002" spans="74:100">
      <c r="BV18002" s="62"/>
      <c r="BW18002" s="62"/>
      <c r="BX18002" s="62"/>
      <c r="BY18002" s="62"/>
      <c r="BZ18002" s="62"/>
      <c r="CA18002" s="62"/>
      <c r="CB18002" s="62"/>
      <c r="CC18002" s="62"/>
      <c r="CD18002" s="62"/>
      <c r="CE18002" s="62"/>
      <c r="CF18002" s="62"/>
      <c r="CL18002" s="35" t="s">
        <v>29302</v>
      </c>
      <c r="CM18002" s="35" t="s">
        <v>217</v>
      </c>
      <c r="CN18002" s="35" t="s">
        <v>217</v>
      </c>
      <c r="CO18002" s="52"/>
      <c r="CP18002" s="52"/>
      <c r="CQ18002" s="52"/>
      <c r="CR18002" s="52"/>
      <c r="CS18002" s="52"/>
      <c r="CT18002" s="52"/>
      <c r="CU18002" s="33"/>
      <c r="CV18002" s="33"/>
    </row>
    <row r="18003" spans="74:100">
      <c r="BV18003" s="62"/>
      <c r="BW18003" s="62"/>
      <c r="BX18003" s="62"/>
      <c r="BY18003" s="62"/>
      <c r="BZ18003" s="62"/>
      <c r="CA18003" s="62"/>
      <c r="CB18003" s="62"/>
      <c r="CC18003" s="62"/>
      <c r="CD18003" s="62"/>
      <c r="CE18003" s="62"/>
      <c r="CF18003" s="62"/>
      <c r="CL18003" s="35" t="s">
        <v>9001</v>
      </c>
      <c r="CM18003" s="35" t="s">
        <v>217</v>
      </c>
      <c r="CN18003" s="35" t="s">
        <v>217</v>
      </c>
      <c r="CO18003" s="52"/>
      <c r="CP18003" s="52"/>
      <c r="CQ18003" s="52"/>
      <c r="CR18003" s="52"/>
      <c r="CS18003" s="52"/>
      <c r="CT18003" s="52"/>
      <c r="CU18003" s="33"/>
      <c r="CV18003" s="33"/>
    </row>
    <row r="18004" spans="74:100">
      <c r="BV18004" s="62"/>
      <c r="BW18004" s="62"/>
      <c r="BX18004" s="62"/>
      <c r="BY18004" s="62"/>
      <c r="BZ18004" s="62"/>
      <c r="CA18004" s="62"/>
      <c r="CB18004" s="62"/>
      <c r="CC18004" s="62"/>
      <c r="CD18004" s="62"/>
      <c r="CE18004" s="62"/>
      <c r="CF18004" s="62"/>
      <c r="CL18004" s="35" t="s">
        <v>29303</v>
      </c>
      <c r="CM18004" s="35" t="s">
        <v>217</v>
      </c>
      <c r="CN18004" s="35" t="s">
        <v>217</v>
      </c>
      <c r="CO18004" s="52"/>
      <c r="CP18004" s="52"/>
      <c r="CQ18004" s="52"/>
      <c r="CR18004" s="52"/>
      <c r="CS18004" s="52"/>
      <c r="CT18004" s="52"/>
      <c r="CU18004" s="33"/>
      <c r="CV18004" s="33"/>
    </row>
    <row r="18005" spans="74:100">
      <c r="BV18005" s="62"/>
      <c r="BW18005" s="62"/>
      <c r="BX18005" s="62"/>
      <c r="BY18005" s="62"/>
      <c r="BZ18005" s="62"/>
      <c r="CA18005" s="62"/>
      <c r="CB18005" s="62"/>
      <c r="CC18005" s="62"/>
      <c r="CD18005" s="62"/>
      <c r="CE18005" s="62"/>
      <c r="CF18005" s="62"/>
      <c r="CL18005" s="56" t="s">
        <v>10788</v>
      </c>
      <c r="CM18005" s="56" t="s">
        <v>216</v>
      </c>
      <c r="CN18005" s="56" t="s">
        <v>216</v>
      </c>
      <c r="CO18005" s="52"/>
      <c r="CP18005" s="52"/>
      <c r="CQ18005" s="52"/>
      <c r="CR18005" s="52"/>
      <c r="CS18005" s="52"/>
      <c r="CT18005" s="52"/>
      <c r="CU18005" s="33"/>
      <c r="CV18005" s="33"/>
    </row>
    <row r="18006" spans="74:100">
      <c r="BV18006" s="62"/>
      <c r="BW18006" s="62"/>
      <c r="BX18006" s="62"/>
      <c r="BY18006" s="62"/>
      <c r="BZ18006" s="62"/>
      <c r="CA18006" s="62"/>
      <c r="CB18006" s="62"/>
      <c r="CC18006" s="62"/>
      <c r="CD18006" s="62"/>
      <c r="CE18006" s="62"/>
      <c r="CF18006" s="62"/>
      <c r="CL18006" s="35" t="s">
        <v>10793</v>
      </c>
      <c r="CM18006" s="35" t="s">
        <v>217</v>
      </c>
      <c r="CN18006" s="35" t="s">
        <v>217</v>
      </c>
      <c r="CO18006" s="52"/>
      <c r="CP18006" s="52"/>
      <c r="CQ18006" s="52"/>
      <c r="CR18006" s="52"/>
      <c r="CS18006" s="52"/>
      <c r="CT18006" s="52"/>
      <c r="CU18006" s="33"/>
      <c r="CV18006" s="33"/>
    </row>
    <row r="18007" spans="74:100">
      <c r="BV18007" s="62"/>
      <c r="BW18007" s="62"/>
      <c r="BX18007" s="62"/>
      <c r="BY18007" s="62"/>
      <c r="BZ18007" s="62"/>
      <c r="CA18007" s="62"/>
      <c r="CB18007" s="62"/>
      <c r="CC18007" s="62"/>
      <c r="CD18007" s="62"/>
      <c r="CE18007" s="62"/>
      <c r="CF18007" s="62"/>
      <c r="CL18007" s="35" t="s">
        <v>11309</v>
      </c>
      <c r="CM18007" s="35" t="s">
        <v>217</v>
      </c>
      <c r="CN18007" s="35" t="s">
        <v>217</v>
      </c>
      <c r="CO18007" s="52"/>
      <c r="CP18007" s="52"/>
      <c r="CQ18007" s="52"/>
      <c r="CR18007" s="52"/>
      <c r="CS18007" s="52"/>
      <c r="CT18007" s="52"/>
      <c r="CU18007" s="33"/>
      <c r="CV18007" s="33"/>
    </row>
    <row r="18008" spans="74:100">
      <c r="BV18008" s="62"/>
      <c r="BW18008" s="62"/>
      <c r="BX18008" s="62"/>
      <c r="BY18008" s="62"/>
      <c r="BZ18008" s="62"/>
      <c r="CA18008" s="62"/>
      <c r="CB18008" s="62"/>
      <c r="CC18008" s="62"/>
      <c r="CD18008" s="62"/>
      <c r="CE18008" s="62"/>
      <c r="CF18008" s="62"/>
      <c r="CL18008" s="56" t="s">
        <v>25418</v>
      </c>
      <c r="CM18008" s="56" t="s">
        <v>217</v>
      </c>
      <c r="CN18008" s="56" t="s">
        <v>217</v>
      </c>
      <c r="CO18008" s="52"/>
      <c r="CP18008" s="52"/>
      <c r="CQ18008" s="52"/>
      <c r="CR18008" s="52"/>
      <c r="CS18008" s="52"/>
      <c r="CT18008" s="52"/>
      <c r="CU18008" s="33"/>
      <c r="CV18008" s="33"/>
    </row>
    <row r="18009" spans="74:100">
      <c r="BV18009" s="62"/>
      <c r="BW18009" s="62"/>
      <c r="BX18009" s="62"/>
      <c r="BY18009" s="62"/>
      <c r="BZ18009" s="62"/>
      <c r="CA18009" s="62"/>
      <c r="CB18009" s="62"/>
      <c r="CC18009" s="62"/>
      <c r="CD18009" s="62"/>
      <c r="CE18009" s="62"/>
      <c r="CF18009" s="62"/>
      <c r="CL18009" s="56" t="s">
        <v>25419</v>
      </c>
      <c r="CM18009" s="56" t="s">
        <v>217</v>
      </c>
      <c r="CN18009" s="56" t="s">
        <v>217</v>
      </c>
      <c r="CO18009" s="52"/>
      <c r="CP18009" s="52"/>
      <c r="CQ18009" s="52"/>
      <c r="CR18009" s="52"/>
      <c r="CS18009" s="52"/>
      <c r="CT18009" s="52"/>
      <c r="CU18009" s="33"/>
      <c r="CV18009" s="33"/>
    </row>
    <row r="18010" spans="74:100">
      <c r="BV18010" s="62"/>
      <c r="BW18010" s="62"/>
      <c r="BX18010" s="62"/>
      <c r="BY18010" s="62"/>
      <c r="BZ18010" s="62"/>
      <c r="CA18010" s="62"/>
      <c r="CB18010" s="62"/>
      <c r="CC18010" s="62"/>
      <c r="CD18010" s="62"/>
      <c r="CE18010" s="62"/>
      <c r="CF18010" s="62"/>
      <c r="CL18010" s="56" t="s">
        <v>25420</v>
      </c>
      <c r="CM18010" s="56" t="s">
        <v>217</v>
      </c>
      <c r="CN18010" s="56" t="s">
        <v>217</v>
      </c>
      <c r="CO18010" s="52"/>
      <c r="CP18010" s="52"/>
      <c r="CQ18010" s="52"/>
      <c r="CR18010" s="52"/>
      <c r="CS18010" s="52"/>
      <c r="CT18010" s="52"/>
      <c r="CU18010" s="33"/>
      <c r="CV18010" s="33"/>
    </row>
    <row r="18011" spans="74:100">
      <c r="BV18011" s="62"/>
      <c r="BW18011" s="62"/>
      <c r="BX18011" s="62"/>
      <c r="BY18011" s="62"/>
      <c r="BZ18011" s="62"/>
      <c r="CA18011" s="62"/>
      <c r="CB18011" s="62"/>
      <c r="CC18011" s="62"/>
      <c r="CD18011" s="62"/>
      <c r="CE18011" s="62"/>
      <c r="CF18011" s="62"/>
      <c r="CL18011" s="56" t="s">
        <v>9002</v>
      </c>
      <c r="CM18011" s="56" t="s">
        <v>213</v>
      </c>
      <c r="CN18011" s="56" t="s">
        <v>213</v>
      </c>
      <c r="CO18011" s="52"/>
      <c r="CP18011" s="52"/>
      <c r="CQ18011" s="52"/>
      <c r="CR18011" s="52"/>
      <c r="CS18011" s="52"/>
      <c r="CT18011" s="52"/>
      <c r="CU18011" s="33"/>
      <c r="CV18011" s="33"/>
    </row>
    <row r="18012" spans="74:100">
      <c r="BV18012" s="62"/>
      <c r="BW18012" s="62"/>
      <c r="BX18012" s="62"/>
      <c r="BY18012" s="62"/>
      <c r="BZ18012" s="62"/>
      <c r="CA18012" s="62"/>
      <c r="CB18012" s="62"/>
      <c r="CC18012" s="62"/>
      <c r="CD18012" s="62"/>
      <c r="CE18012" s="62"/>
      <c r="CF18012" s="62"/>
      <c r="CL18012" s="56" t="s">
        <v>9003</v>
      </c>
      <c r="CM18012" s="56" t="s">
        <v>213</v>
      </c>
      <c r="CN18012" s="56" t="s">
        <v>213</v>
      </c>
      <c r="CO18012" s="52"/>
      <c r="CP18012" s="52"/>
      <c r="CQ18012" s="52"/>
      <c r="CR18012" s="52"/>
      <c r="CS18012" s="52"/>
      <c r="CT18012" s="52"/>
      <c r="CU18012" s="33"/>
      <c r="CV18012" s="33"/>
    </row>
    <row r="18013" spans="74:100">
      <c r="BV18013" s="62"/>
      <c r="BW18013" s="62"/>
      <c r="BX18013" s="62"/>
      <c r="BY18013" s="62"/>
      <c r="BZ18013" s="62"/>
      <c r="CA18013" s="62"/>
      <c r="CB18013" s="62"/>
      <c r="CC18013" s="62"/>
      <c r="CD18013" s="62"/>
      <c r="CE18013" s="62"/>
      <c r="CF18013" s="62"/>
      <c r="CL18013" s="56" t="s">
        <v>9004</v>
      </c>
      <c r="CM18013" s="56" t="s">
        <v>213</v>
      </c>
      <c r="CN18013" s="56" t="s">
        <v>213</v>
      </c>
      <c r="CO18013" s="52"/>
      <c r="CP18013" s="52"/>
      <c r="CQ18013" s="52"/>
      <c r="CR18013" s="52"/>
      <c r="CS18013" s="52"/>
      <c r="CT18013" s="52"/>
      <c r="CU18013" s="33"/>
      <c r="CV18013" s="33"/>
    </row>
    <row r="18014" spans="74:100">
      <c r="BV18014" s="62"/>
      <c r="BW18014" s="62"/>
      <c r="BX18014" s="62"/>
      <c r="BY18014" s="62"/>
      <c r="BZ18014" s="62"/>
      <c r="CA18014" s="62"/>
      <c r="CB18014" s="62"/>
      <c r="CC18014" s="62"/>
      <c r="CD18014" s="62"/>
      <c r="CE18014" s="62"/>
      <c r="CF18014" s="62"/>
      <c r="CL18014" s="56" t="s">
        <v>9005</v>
      </c>
      <c r="CM18014" s="56" t="s">
        <v>213</v>
      </c>
      <c r="CN18014" s="56" t="s">
        <v>213</v>
      </c>
      <c r="CO18014" s="52"/>
      <c r="CP18014" s="52"/>
      <c r="CQ18014" s="52"/>
      <c r="CR18014" s="52"/>
      <c r="CS18014" s="52"/>
      <c r="CT18014" s="52"/>
      <c r="CU18014" s="33"/>
      <c r="CV18014" s="33"/>
    </row>
    <row r="18015" spans="74:100">
      <c r="BV18015" s="62"/>
      <c r="BW18015" s="62"/>
      <c r="BX18015" s="62"/>
      <c r="BY18015" s="62"/>
      <c r="BZ18015" s="62"/>
      <c r="CA18015" s="62"/>
      <c r="CB18015" s="62"/>
      <c r="CC18015" s="62"/>
      <c r="CD18015" s="62"/>
      <c r="CE18015" s="62"/>
      <c r="CF18015" s="62"/>
      <c r="CL18015" s="56" t="s">
        <v>9006</v>
      </c>
      <c r="CM18015" s="56" t="s">
        <v>213</v>
      </c>
      <c r="CN18015" s="56" t="s">
        <v>213</v>
      </c>
      <c r="CO18015" s="52"/>
      <c r="CP18015" s="52"/>
      <c r="CQ18015" s="52"/>
      <c r="CR18015" s="52"/>
      <c r="CS18015" s="52"/>
      <c r="CT18015" s="52"/>
      <c r="CU18015" s="33"/>
      <c r="CV18015" s="33"/>
    </row>
    <row r="18016" spans="74:100">
      <c r="BV18016" s="62"/>
      <c r="BW18016" s="62"/>
      <c r="BX18016" s="62"/>
      <c r="BY18016" s="62"/>
      <c r="BZ18016" s="62"/>
      <c r="CA18016" s="62"/>
      <c r="CB18016" s="62"/>
      <c r="CC18016" s="62"/>
      <c r="CD18016" s="62"/>
      <c r="CE18016" s="62"/>
      <c r="CF18016" s="62"/>
      <c r="CL18016" s="56" t="s">
        <v>9007</v>
      </c>
      <c r="CM18016" s="56" t="s">
        <v>213</v>
      </c>
      <c r="CN18016" s="56" t="s">
        <v>213</v>
      </c>
      <c r="CO18016" s="52"/>
      <c r="CP18016" s="52"/>
      <c r="CQ18016" s="52"/>
      <c r="CR18016" s="52"/>
      <c r="CS18016" s="52"/>
      <c r="CT18016" s="52"/>
      <c r="CU18016" s="33"/>
      <c r="CV18016" s="33"/>
    </row>
    <row r="18017" spans="74:100">
      <c r="BV18017" s="62"/>
      <c r="BW18017" s="62"/>
      <c r="BX18017" s="62"/>
      <c r="BY18017" s="62"/>
      <c r="BZ18017" s="62"/>
      <c r="CA18017" s="62"/>
      <c r="CB18017" s="62"/>
      <c r="CC18017" s="62"/>
      <c r="CD18017" s="62"/>
      <c r="CE18017" s="62"/>
      <c r="CF18017" s="62"/>
      <c r="CL18017" s="56" t="s">
        <v>9008</v>
      </c>
      <c r="CM18017" s="56" t="s">
        <v>213</v>
      </c>
      <c r="CN18017" s="56" t="s">
        <v>213</v>
      </c>
      <c r="CO18017" s="52"/>
      <c r="CP18017" s="52"/>
      <c r="CQ18017" s="52"/>
      <c r="CR18017" s="52"/>
      <c r="CS18017" s="52"/>
      <c r="CT18017" s="52"/>
      <c r="CU18017" s="33"/>
      <c r="CV18017" s="33"/>
    </row>
    <row r="18018" spans="74:100">
      <c r="BV18018" s="62"/>
      <c r="BW18018" s="62"/>
      <c r="BX18018" s="62"/>
      <c r="BY18018" s="62"/>
      <c r="BZ18018" s="62"/>
      <c r="CA18018" s="62"/>
      <c r="CB18018" s="62"/>
      <c r="CC18018" s="62"/>
      <c r="CD18018" s="62"/>
      <c r="CE18018" s="62"/>
      <c r="CF18018" s="62"/>
      <c r="CL18018" s="56" t="s">
        <v>9009</v>
      </c>
      <c r="CM18018" s="56" t="s">
        <v>213</v>
      </c>
      <c r="CN18018" s="56" t="s">
        <v>213</v>
      </c>
      <c r="CO18018" s="52"/>
      <c r="CP18018" s="52"/>
      <c r="CQ18018" s="52"/>
      <c r="CR18018" s="52"/>
      <c r="CS18018" s="52"/>
      <c r="CT18018" s="52"/>
      <c r="CU18018" s="33"/>
      <c r="CV18018" s="33"/>
    </row>
    <row r="18019" spans="74:100">
      <c r="BV18019" s="62"/>
      <c r="BW18019" s="62"/>
      <c r="BX18019" s="62"/>
      <c r="BY18019" s="62"/>
      <c r="BZ18019" s="62"/>
      <c r="CA18019" s="62"/>
      <c r="CB18019" s="62"/>
      <c r="CC18019" s="62"/>
      <c r="CD18019" s="62"/>
      <c r="CE18019" s="62"/>
      <c r="CF18019" s="62"/>
      <c r="CL18019" s="56" t="s">
        <v>9010</v>
      </c>
      <c r="CM18019" s="56" t="s">
        <v>213</v>
      </c>
      <c r="CN18019" s="56" t="s">
        <v>213</v>
      </c>
      <c r="CO18019" s="52"/>
      <c r="CP18019" s="52"/>
      <c r="CQ18019" s="52"/>
      <c r="CR18019" s="52"/>
      <c r="CS18019" s="52"/>
      <c r="CT18019" s="52"/>
      <c r="CU18019" s="33"/>
      <c r="CV18019" s="33"/>
    </row>
    <row r="18020" spans="74:100">
      <c r="BV18020" s="62"/>
      <c r="BW18020" s="62"/>
      <c r="BX18020" s="62"/>
      <c r="BY18020" s="62"/>
      <c r="BZ18020" s="62"/>
      <c r="CA18020" s="62"/>
      <c r="CB18020" s="62"/>
      <c r="CC18020" s="62"/>
      <c r="CD18020" s="62"/>
      <c r="CE18020" s="62"/>
      <c r="CF18020" s="62"/>
      <c r="CL18020" s="56" t="s">
        <v>25421</v>
      </c>
      <c r="CM18020" s="56" t="s">
        <v>213</v>
      </c>
      <c r="CN18020" s="56" t="s">
        <v>213</v>
      </c>
      <c r="CO18020" s="52"/>
      <c r="CP18020" s="52"/>
      <c r="CQ18020" s="52"/>
      <c r="CR18020" s="52"/>
      <c r="CS18020" s="52"/>
      <c r="CT18020" s="52"/>
      <c r="CU18020" s="33"/>
      <c r="CV18020" s="33"/>
    </row>
    <row r="18021" spans="74:100">
      <c r="BV18021" s="62"/>
      <c r="BW18021" s="62"/>
      <c r="BX18021" s="62"/>
      <c r="BY18021" s="62"/>
      <c r="BZ18021" s="62"/>
      <c r="CA18021" s="62"/>
      <c r="CB18021" s="62"/>
      <c r="CC18021" s="62"/>
      <c r="CD18021" s="62"/>
      <c r="CE18021" s="62"/>
      <c r="CF18021" s="62"/>
      <c r="CL18021" s="56" t="s">
        <v>25422</v>
      </c>
      <c r="CM18021" s="56" t="s">
        <v>213</v>
      </c>
      <c r="CN18021" s="56" t="s">
        <v>213</v>
      </c>
      <c r="CO18021" s="52"/>
      <c r="CP18021" s="52"/>
      <c r="CQ18021" s="52"/>
      <c r="CR18021" s="52"/>
      <c r="CS18021" s="52"/>
      <c r="CT18021" s="52"/>
      <c r="CU18021" s="33"/>
      <c r="CV18021" s="33"/>
    </row>
    <row r="18022" spans="74:100">
      <c r="BV18022" s="62"/>
      <c r="BW18022" s="62"/>
      <c r="BX18022" s="62"/>
      <c r="BY18022" s="62"/>
      <c r="BZ18022" s="62"/>
      <c r="CA18022" s="62"/>
      <c r="CB18022" s="62"/>
      <c r="CC18022" s="62"/>
      <c r="CD18022" s="62"/>
      <c r="CE18022" s="62"/>
      <c r="CF18022" s="62"/>
      <c r="CL18022" s="56" t="s">
        <v>25423</v>
      </c>
      <c r="CM18022" s="56" t="s">
        <v>213</v>
      </c>
      <c r="CN18022" s="56" t="s">
        <v>213</v>
      </c>
      <c r="CO18022" s="52"/>
      <c r="CP18022" s="52"/>
      <c r="CQ18022" s="52"/>
      <c r="CR18022" s="52"/>
      <c r="CS18022" s="52"/>
      <c r="CT18022" s="52"/>
      <c r="CU18022" s="33"/>
      <c r="CV18022" s="33"/>
    </row>
    <row r="18023" spans="74:100">
      <c r="BV18023" s="62"/>
      <c r="BW18023" s="62"/>
      <c r="BX18023" s="62"/>
      <c r="BY18023" s="62"/>
      <c r="BZ18023" s="62"/>
      <c r="CA18023" s="62"/>
      <c r="CB18023" s="62"/>
      <c r="CC18023" s="62"/>
      <c r="CD18023" s="62"/>
      <c r="CE18023" s="62"/>
      <c r="CF18023" s="62"/>
      <c r="CL18023" s="56" t="s">
        <v>9051</v>
      </c>
      <c r="CM18023" s="56" t="s">
        <v>216</v>
      </c>
      <c r="CN18023" s="56" t="s">
        <v>216</v>
      </c>
      <c r="CO18023" s="52"/>
      <c r="CP18023" s="52"/>
      <c r="CQ18023" s="52"/>
      <c r="CR18023" s="52"/>
      <c r="CS18023" s="52"/>
      <c r="CT18023" s="52"/>
      <c r="CU18023" s="33"/>
      <c r="CV18023" s="33"/>
    </row>
    <row r="18024" spans="74:100">
      <c r="BV18024" s="62"/>
      <c r="BW18024" s="62"/>
      <c r="BX18024" s="62"/>
      <c r="BY18024" s="62"/>
      <c r="BZ18024" s="62"/>
      <c r="CA18024" s="62"/>
      <c r="CB18024" s="62"/>
      <c r="CC18024" s="62"/>
      <c r="CD18024" s="62"/>
      <c r="CE18024" s="62"/>
      <c r="CF18024" s="62"/>
      <c r="CL18024" s="56" t="s">
        <v>9020</v>
      </c>
      <c r="CM18024" s="56" t="s">
        <v>216</v>
      </c>
      <c r="CN18024" s="56" t="s">
        <v>216</v>
      </c>
      <c r="CO18024" s="52"/>
      <c r="CP18024" s="52"/>
      <c r="CQ18024" s="52"/>
      <c r="CR18024" s="52"/>
      <c r="CS18024" s="52"/>
      <c r="CT18024" s="52"/>
      <c r="CU18024" s="33"/>
      <c r="CV18024" s="33"/>
    </row>
    <row r="18025" spans="74:100">
      <c r="BV18025" s="62"/>
      <c r="BW18025" s="62"/>
      <c r="BX18025" s="62"/>
      <c r="BY18025" s="62"/>
      <c r="BZ18025" s="62"/>
      <c r="CA18025" s="62"/>
      <c r="CB18025" s="62"/>
      <c r="CC18025" s="62"/>
      <c r="CD18025" s="62"/>
      <c r="CE18025" s="62"/>
      <c r="CF18025" s="62"/>
      <c r="CL18025" s="56" t="s">
        <v>9021</v>
      </c>
      <c r="CM18025" s="56" t="s">
        <v>216</v>
      </c>
      <c r="CN18025" s="56" t="s">
        <v>216</v>
      </c>
      <c r="CO18025" s="52"/>
      <c r="CP18025" s="52"/>
      <c r="CQ18025" s="52"/>
      <c r="CR18025" s="52"/>
      <c r="CS18025" s="52"/>
      <c r="CT18025" s="52"/>
      <c r="CU18025" s="33"/>
      <c r="CV18025" s="33"/>
    </row>
    <row r="18026" spans="74:100">
      <c r="BV18026" s="62"/>
      <c r="BW18026" s="62"/>
      <c r="BX18026" s="62"/>
      <c r="BY18026" s="62"/>
      <c r="BZ18026" s="62"/>
      <c r="CA18026" s="62"/>
      <c r="CB18026" s="62"/>
      <c r="CC18026" s="62"/>
      <c r="CD18026" s="62"/>
      <c r="CE18026" s="62"/>
      <c r="CF18026" s="62"/>
      <c r="CL18026" s="56" t="s">
        <v>25424</v>
      </c>
      <c r="CM18026" s="56" t="s">
        <v>216</v>
      </c>
      <c r="CN18026" s="56" t="s">
        <v>216</v>
      </c>
      <c r="CO18026" s="52"/>
      <c r="CP18026" s="52"/>
      <c r="CQ18026" s="52"/>
      <c r="CR18026" s="52"/>
      <c r="CS18026" s="52"/>
      <c r="CT18026" s="52"/>
      <c r="CU18026" s="33"/>
      <c r="CV18026" s="33"/>
    </row>
    <row r="18027" spans="74:100">
      <c r="BV18027" s="62"/>
      <c r="BW18027" s="62"/>
      <c r="BX18027" s="62"/>
      <c r="BY18027" s="62"/>
      <c r="BZ18027" s="62"/>
      <c r="CA18027" s="62"/>
      <c r="CB18027" s="62"/>
      <c r="CC18027" s="62"/>
      <c r="CD18027" s="62"/>
      <c r="CE18027" s="62"/>
      <c r="CF18027" s="62"/>
      <c r="CL18027" s="56" t="s">
        <v>9011</v>
      </c>
      <c r="CM18027" s="56" t="s">
        <v>216</v>
      </c>
      <c r="CN18027" s="56" t="s">
        <v>216</v>
      </c>
      <c r="CO18027" s="52"/>
      <c r="CP18027" s="52"/>
      <c r="CQ18027" s="52"/>
      <c r="CR18027" s="52"/>
      <c r="CS18027" s="52"/>
      <c r="CT18027" s="52"/>
      <c r="CU18027" s="33"/>
      <c r="CV18027" s="33"/>
    </row>
    <row r="18028" spans="74:100">
      <c r="BV18028" s="62"/>
      <c r="BW18028" s="62"/>
      <c r="BX18028" s="62"/>
      <c r="BY18028" s="62"/>
      <c r="BZ18028" s="62"/>
      <c r="CA18028" s="62"/>
      <c r="CB18028" s="62"/>
      <c r="CC18028" s="62"/>
      <c r="CD18028" s="62"/>
      <c r="CE18028" s="62"/>
      <c r="CF18028" s="62"/>
      <c r="CL18028" s="56" t="s">
        <v>23709</v>
      </c>
      <c r="CM18028" s="56" t="s">
        <v>216</v>
      </c>
      <c r="CN18028" s="56" t="s">
        <v>216</v>
      </c>
      <c r="CO18028" s="52"/>
      <c r="CP18028" s="52"/>
      <c r="CQ18028" s="52"/>
      <c r="CR18028" s="52"/>
      <c r="CS18028" s="52"/>
      <c r="CT18028" s="52"/>
      <c r="CU18028" s="33"/>
      <c r="CV18028" s="33"/>
    </row>
    <row r="18029" spans="74:100">
      <c r="BV18029" s="62"/>
      <c r="BW18029" s="62"/>
      <c r="BX18029" s="62"/>
      <c r="BY18029" s="62"/>
      <c r="BZ18029" s="62"/>
      <c r="CA18029" s="62"/>
      <c r="CB18029" s="62"/>
      <c r="CC18029" s="62"/>
      <c r="CD18029" s="62"/>
      <c r="CE18029" s="62"/>
      <c r="CF18029" s="62"/>
      <c r="CL18029" s="56" t="s">
        <v>25425</v>
      </c>
      <c r="CM18029" s="56" t="s">
        <v>216</v>
      </c>
      <c r="CN18029" s="56" t="s">
        <v>216</v>
      </c>
      <c r="CO18029" s="52"/>
      <c r="CP18029" s="52"/>
      <c r="CQ18029" s="52"/>
      <c r="CR18029" s="52"/>
      <c r="CS18029" s="52"/>
      <c r="CT18029" s="52"/>
      <c r="CU18029" s="33"/>
      <c r="CV18029" s="33"/>
    </row>
    <row r="18030" spans="74:100">
      <c r="BV18030" s="62"/>
      <c r="BW18030" s="62"/>
      <c r="BX18030" s="62"/>
      <c r="BY18030" s="62"/>
      <c r="BZ18030" s="62"/>
      <c r="CA18030" s="62"/>
      <c r="CB18030" s="62"/>
      <c r="CC18030" s="62"/>
      <c r="CD18030" s="62"/>
      <c r="CE18030" s="62"/>
      <c r="CF18030" s="62"/>
      <c r="CL18030" s="56" t="s">
        <v>25426</v>
      </c>
      <c r="CM18030" s="56" t="s">
        <v>216</v>
      </c>
      <c r="CN18030" s="56" t="s">
        <v>216</v>
      </c>
      <c r="CO18030" s="52"/>
      <c r="CP18030" s="52"/>
      <c r="CQ18030" s="52"/>
      <c r="CR18030" s="52"/>
      <c r="CS18030" s="52"/>
      <c r="CT18030" s="52"/>
      <c r="CU18030" s="33"/>
      <c r="CV18030" s="33"/>
    </row>
    <row r="18031" spans="74:100">
      <c r="BV18031" s="62"/>
      <c r="BW18031" s="62"/>
      <c r="BX18031" s="62"/>
      <c r="BY18031" s="62"/>
      <c r="BZ18031" s="62"/>
      <c r="CA18031" s="62"/>
      <c r="CB18031" s="62"/>
      <c r="CC18031" s="62"/>
      <c r="CD18031" s="62"/>
      <c r="CE18031" s="62"/>
      <c r="CF18031" s="62"/>
      <c r="CL18031" s="56" t="s">
        <v>9012</v>
      </c>
      <c r="CM18031" s="56" t="s">
        <v>216</v>
      </c>
      <c r="CN18031" s="56" t="s">
        <v>216</v>
      </c>
      <c r="CO18031" s="52"/>
      <c r="CP18031" s="52"/>
      <c r="CQ18031" s="52"/>
      <c r="CR18031" s="52"/>
      <c r="CS18031" s="52"/>
      <c r="CT18031" s="52"/>
      <c r="CU18031" s="33"/>
      <c r="CV18031" s="33"/>
    </row>
    <row r="18032" spans="74:100">
      <c r="BV18032" s="62"/>
      <c r="BW18032" s="62"/>
      <c r="BX18032" s="62"/>
      <c r="BY18032" s="62"/>
      <c r="BZ18032" s="62"/>
      <c r="CA18032" s="62"/>
      <c r="CB18032" s="62"/>
      <c r="CC18032" s="62"/>
      <c r="CD18032" s="62"/>
      <c r="CE18032" s="62"/>
      <c r="CF18032" s="62"/>
      <c r="CL18032" s="56" t="s">
        <v>25427</v>
      </c>
      <c r="CM18032" s="56" t="s">
        <v>216</v>
      </c>
      <c r="CN18032" s="56" t="s">
        <v>216</v>
      </c>
      <c r="CO18032" s="52"/>
      <c r="CP18032" s="52"/>
      <c r="CQ18032" s="52"/>
      <c r="CR18032" s="52"/>
      <c r="CS18032" s="52"/>
      <c r="CT18032" s="52"/>
      <c r="CU18032" s="33"/>
      <c r="CV18032" s="33"/>
    </row>
    <row r="18033" spans="74:100">
      <c r="BV18033" s="62"/>
      <c r="BW18033" s="62"/>
      <c r="BX18033" s="62"/>
      <c r="BY18033" s="62"/>
      <c r="BZ18033" s="62"/>
      <c r="CA18033" s="62"/>
      <c r="CB18033" s="62"/>
      <c r="CC18033" s="62"/>
      <c r="CD18033" s="62"/>
      <c r="CE18033" s="62"/>
      <c r="CF18033" s="62"/>
      <c r="CL18033" s="35" t="s">
        <v>9048</v>
      </c>
      <c r="CM18033" s="35" t="s">
        <v>217</v>
      </c>
      <c r="CN18033" s="35" t="s">
        <v>217</v>
      </c>
      <c r="CO18033" s="52"/>
      <c r="CP18033" s="52"/>
      <c r="CQ18033" s="52"/>
      <c r="CR18033" s="52"/>
      <c r="CS18033" s="52"/>
      <c r="CT18033" s="52"/>
      <c r="CU18033" s="33"/>
      <c r="CV18033" s="33"/>
    </row>
    <row r="18034" spans="74:100">
      <c r="BV18034" s="62"/>
      <c r="BW18034" s="62"/>
      <c r="BX18034" s="62"/>
      <c r="BY18034" s="62"/>
      <c r="BZ18034" s="62"/>
      <c r="CA18034" s="62"/>
      <c r="CB18034" s="62"/>
      <c r="CC18034" s="62"/>
      <c r="CD18034" s="62"/>
      <c r="CE18034" s="62"/>
      <c r="CF18034" s="62"/>
      <c r="CL18034" s="56" t="s">
        <v>9013</v>
      </c>
      <c r="CM18034" s="56" t="s">
        <v>216</v>
      </c>
      <c r="CN18034" s="56" t="s">
        <v>216</v>
      </c>
      <c r="CO18034" s="52"/>
      <c r="CP18034" s="52"/>
      <c r="CQ18034" s="52"/>
      <c r="CR18034" s="52"/>
      <c r="CS18034" s="52"/>
      <c r="CT18034" s="52"/>
      <c r="CU18034" s="33"/>
      <c r="CV18034" s="33"/>
    </row>
    <row r="18035" spans="74:100">
      <c r="BV18035" s="62"/>
      <c r="BW18035" s="62"/>
      <c r="BX18035" s="62"/>
      <c r="BY18035" s="62"/>
      <c r="BZ18035" s="62"/>
      <c r="CA18035" s="62"/>
      <c r="CB18035" s="62"/>
      <c r="CC18035" s="62"/>
      <c r="CD18035" s="62"/>
      <c r="CE18035" s="62"/>
      <c r="CF18035" s="62"/>
      <c r="CL18035" s="56" t="s">
        <v>1231</v>
      </c>
      <c r="CM18035" s="56" t="s">
        <v>216</v>
      </c>
      <c r="CN18035" s="56" t="s">
        <v>216</v>
      </c>
      <c r="CO18035" s="52"/>
      <c r="CP18035" s="52"/>
      <c r="CQ18035" s="52"/>
      <c r="CR18035" s="52"/>
      <c r="CS18035" s="52"/>
      <c r="CT18035" s="52"/>
      <c r="CU18035" s="33"/>
      <c r="CV18035" s="33"/>
    </row>
    <row r="18036" spans="74:100">
      <c r="BV18036" s="62"/>
      <c r="BW18036" s="62"/>
      <c r="BX18036" s="62"/>
      <c r="BY18036" s="62"/>
      <c r="BZ18036" s="62"/>
      <c r="CA18036" s="62"/>
      <c r="CB18036" s="62"/>
      <c r="CC18036" s="62"/>
      <c r="CD18036" s="62"/>
      <c r="CE18036" s="62"/>
      <c r="CF18036" s="62"/>
      <c r="CL18036" s="56" t="s">
        <v>9023</v>
      </c>
      <c r="CM18036" s="56" t="s">
        <v>216</v>
      </c>
      <c r="CN18036" s="56" t="s">
        <v>216</v>
      </c>
      <c r="CO18036" s="52"/>
      <c r="CP18036" s="52"/>
      <c r="CQ18036" s="52"/>
      <c r="CR18036" s="52"/>
      <c r="CS18036" s="52"/>
      <c r="CT18036" s="52"/>
      <c r="CU18036" s="33"/>
      <c r="CV18036" s="33"/>
    </row>
    <row r="18037" spans="74:100">
      <c r="BV18037" s="62"/>
      <c r="BW18037" s="62"/>
      <c r="BX18037" s="62"/>
      <c r="BY18037" s="62"/>
      <c r="BZ18037" s="62"/>
      <c r="CA18037" s="62"/>
      <c r="CB18037" s="62"/>
      <c r="CC18037" s="62"/>
      <c r="CD18037" s="62"/>
      <c r="CE18037" s="62"/>
      <c r="CF18037" s="62"/>
      <c r="CL18037" s="35" t="s">
        <v>29304</v>
      </c>
      <c r="CM18037" s="35" t="s">
        <v>217</v>
      </c>
      <c r="CN18037" s="35" t="s">
        <v>217</v>
      </c>
      <c r="CO18037" s="52"/>
      <c r="CP18037" s="52"/>
      <c r="CQ18037" s="52"/>
      <c r="CR18037" s="52"/>
      <c r="CS18037" s="52"/>
      <c r="CT18037" s="52"/>
      <c r="CU18037" s="33"/>
      <c r="CV18037" s="33"/>
    </row>
    <row r="18038" spans="74:100">
      <c r="BV18038" s="62"/>
      <c r="BW18038" s="62"/>
      <c r="BX18038" s="62"/>
      <c r="BY18038" s="62"/>
      <c r="BZ18038" s="62"/>
      <c r="CA18038" s="62"/>
      <c r="CB18038" s="62"/>
      <c r="CC18038" s="62"/>
      <c r="CD18038" s="62"/>
      <c r="CE18038" s="62"/>
      <c r="CF18038" s="62"/>
      <c r="CL18038" s="56" t="s">
        <v>9024</v>
      </c>
      <c r="CM18038" s="56" t="s">
        <v>216</v>
      </c>
      <c r="CN18038" s="56" t="s">
        <v>216</v>
      </c>
      <c r="CO18038" s="52"/>
      <c r="CP18038" s="52"/>
      <c r="CQ18038" s="52"/>
      <c r="CR18038" s="52"/>
      <c r="CS18038" s="52"/>
      <c r="CT18038" s="52"/>
      <c r="CU18038" s="33"/>
      <c r="CV18038" s="33"/>
    </row>
    <row r="18039" spans="74:100">
      <c r="BV18039" s="62"/>
      <c r="BW18039" s="62"/>
      <c r="BX18039" s="62"/>
      <c r="BY18039" s="62"/>
      <c r="BZ18039" s="62"/>
      <c r="CA18039" s="62"/>
      <c r="CB18039" s="62"/>
      <c r="CC18039" s="62"/>
      <c r="CD18039" s="62"/>
      <c r="CE18039" s="62"/>
      <c r="CF18039" s="62"/>
      <c r="CL18039" s="56" t="s">
        <v>9024</v>
      </c>
      <c r="CM18039" s="56" t="s">
        <v>216</v>
      </c>
      <c r="CN18039" s="56" t="s">
        <v>216</v>
      </c>
      <c r="CO18039" s="52"/>
      <c r="CP18039" s="52"/>
      <c r="CQ18039" s="52"/>
      <c r="CR18039" s="52"/>
      <c r="CS18039" s="52"/>
      <c r="CT18039" s="52"/>
      <c r="CU18039" s="33"/>
      <c r="CV18039" s="33"/>
    </row>
    <row r="18040" spans="74:100">
      <c r="BV18040" s="62"/>
      <c r="BW18040" s="62"/>
      <c r="BX18040" s="62"/>
      <c r="BY18040" s="62"/>
      <c r="BZ18040" s="62"/>
      <c r="CA18040" s="62"/>
      <c r="CB18040" s="62"/>
      <c r="CC18040" s="62"/>
      <c r="CD18040" s="62"/>
      <c r="CE18040" s="62"/>
      <c r="CF18040" s="62"/>
      <c r="CL18040" s="56" t="s">
        <v>9025</v>
      </c>
      <c r="CM18040" s="56" t="s">
        <v>216</v>
      </c>
      <c r="CN18040" s="56" t="s">
        <v>216</v>
      </c>
      <c r="CO18040" s="52"/>
      <c r="CP18040" s="52"/>
      <c r="CQ18040" s="52"/>
      <c r="CR18040" s="52"/>
      <c r="CS18040" s="52"/>
      <c r="CT18040" s="52"/>
      <c r="CU18040" s="33"/>
      <c r="CV18040" s="33"/>
    </row>
    <row r="18041" spans="74:100">
      <c r="BV18041" s="62"/>
      <c r="BW18041" s="62"/>
      <c r="BX18041" s="62"/>
      <c r="BY18041" s="62"/>
      <c r="BZ18041" s="62"/>
      <c r="CA18041" s="62"/>
      <c r="CB18041" s="62"/>
      <c r="CC18041" s="62"/>
      <c r="CD18041" s="62"/>
      <c r="CE18041" s="62"/>
      <c r="CF18041" s="62"/>
      <c r="CL18041" s="56" t="s">
        <v>3961</v>
      </c>
      <c r="CM18041" s="56" t="s">
        <v>216</v>
      </c>
      <c r="CN18041" s="56" t="s">
        <v>216</v>
      </c>
      <c r="CO18041" s="52"/>
      <c r="CP18041" s="52"/>
      <c r="CQ18041" s="52"/>
      <c r="CR18041" s="52"/>
      <c r="CS18041" s="52"/>
      <c r="CT18041" s="52"/>
      <c r="CU18041" s="33"/>
      <c r="CV18041" s="33"/>
    </row>
    <row r="18042" spans="74:100">
      <c r="BV18042" s="62"/>
      <c r="BW18042" s="62"/>
      <c r="BX18042" s="62"/>
      <c r="BY18042" s="62"/>
      <c r="BZ18042" s="62"/>
      <c r="CA18042" s="62"/>
      <c r="CB18042" s="62"/>
      <c r="CC18042" s="62"/>
      <c r="CD18042" s="62"/>
      <c r="CE18042" s="62"/>
      <c r="CF18042" s="62"/>
      <c r="CL18042" s="56" t="s">
        <v>25428</v>
      </c>
      <c r="CM18042" s="56" t="s">
        <v>216</v>
      </c>
      <c r="CN18042" s="56" t="s">
        <v>216</v>
      </c>
      <c r="CO18042" s="52"/>
      <c r="CP18042" s="52"/>
      <c r="CQ18042" s="52"/>
      <c r="CR18042" s="52"/>
      <c r="CS18042" s="52"/>
      <c r="CT18042" s="52"/>
      <c r="CU18042" s="33"/>
      <c r="CV18042" s="33"/>
    </row>
    <row r="18043" spans="74:100">
      <c r="BV18043" s="62"/>
      <c r="BW18043" s="62"/>
      <c r="BX18043" s="62"/>
      <c r="BY18043" s="62"/>
      <c r="BZ18043" s="62"/>
      <c r="CA18043" s="62"/>
      <c r="CB18043" s="62"/>
      <c r="CC18043" s="62"/>
      <c r="CD18043" s="62"/>
      <c r="CE18043" s="62"/>
      <c r="CF18043" s="62"/>
      <c r="CL18043" s="56" t="s">
        <v>9026</v>
      </c>
      <c r="CM18043" s="56" t="s">
        <v>216</v>
      </c>
      <c r="CN18043" s="56" t="s">
        <v>216</v>
      </c>
      <c r="CO18043" s="52"/>
      <c r="CP18043" s="52"/>
      <c r="CQ18043" s="52"/>
      <c r="CR18043" s="52"/>
      <c r="CS18043" s="52"/>
      <c r="CT18043" s="52"/>
      <c r="CU18043" s="33"/>
      <c r="CV18043" s="33"/>
    </row>
    <row r="18044" spans="74:100">
      <c r="BV18044" s="62"/>
      <c r="BW18044" s="62"/>
      <c r="BX18044" s="62"/>
      <c r="BY18044" s="62"/>
      <c r="BZ18044" s="62"/>
      <c r="CA18044" s="62"/>
      <c r="CB18044" s="62"/>
      <c r="CC18044" s="62"/>
      <c r="CD18044" s="62"/>
      <c r="CE18044" s="62"/>
      <c r="CF18044" s="62"/>
      <c r="CL18044" s="56" t="s">
        <v>9027</v>
      </c>
      <c r="CM18044" s="56" t="s">
        <v>216</v>
      </c>
      <c r="CN18044" s="56" t="s">
        <v>216</v>
      </c>
      <c r="CO18044" s="52"/>
      <c r="CP18044" s="52"/>
      <c r="CQ18044" s="52"/>
      <c r="CR18044" s="52"/>
      <c r="CS18044" s="52"/>
      <c r="CT18044" s="52"/>
      <c r="CU18044" s="33"/>
      <c r="CV18044" s="33"/>
    </row>
    <row r="18045" spans="74:100">
      <c r="BV18045" s="62"/>
      <c r="BW18045" s="62"/>
      <c r="BX18045" s="62"/>
      <c r="BY18045" s="62"/>
      <c r="BZ18045" s="62"/>
      <c r="CA18045" s="62"/>
      <c r="CB18045" s="62"/>
      <c r="CC18045" s="62"/>
      <c r="CD18045" s="62"/>
      <c r="CE18045" s="62"/>
      <c r="CF18045" s="62"/>
      <c r="CL18045" s="56" t="s">
        <v>23710</v>
      </c>
      <c r="CM18045" s="56" t="s">
        <v>216</v>
      </c>
      <c r="CN18045" s="56" t="s">
        <v>216</v>
      </c>
      <c r="CO18045" s="52"/>
      <c r="CP18045" s="52"/>
      <c r="CQ18045" s="52"/>
      <c r="CR18045" s="52"/>
      <c r="CS18045" s="52"/>
      <c r="CT18045" s="52"/>
      <c r="CU18045" s="33"/>
      <c r="CV18045" s="33"/>
    </row>
    <row r="18046" spans="74:100">
      <c r="BV18046" s="62"/>
      <c r="BW18046" s="62"/>
      <c r="BX18046" s="62"/>
      <c r="BY18046" s="62"/>
      <c r="BZ18046" s="62"/>
      <c r="CA18046" s="62"/>
      <c r="CB18046" s="62"/>
      <c r="CC18046" s="62"/>
      <c r="CD18046" s="62"/>
      <c r="CE18046" s="62"/>
      <c r="CF18046" s="62"/>
      <c r="CL18046" s="56" t="s">
        <v>3962</v>
      </c>
      <c r="CM18046" s="56" t="s">
        <v>216</v>
      </c>
      <c r="CN18046" s="56" t="s">
        <v>216</v>
      </c>
      <c r="CO18046" s="52"/>
      <c r="CP18046" s="52"/>
      <c r="CQ18046" s="52"/>
      <c r="CR18046" s="52"/>
      <c r="CS18046" s="52"/>
      <c r="CT18046" s="52"/>
      <c r="CU18046" s="33"/>
      <c r="CV18046" s="33"/>
    </row>
    <row r="18047" spans="74:100">
      <c r="BV18047" s="62"/>
      <c r="BW18047" s="62"/>
      <c r="BX18047" s="62"/>
      <c r="BY18047" s="62"/>
      <c r="BZ18047" s="62"/>
      <c r="CA18047" s="62"/>
      <c r="CB18047" s="62"/>
      <c r="CC18047" s="62"/>
      <c r="CD18047" s="62"/>
      <c r="CE18047" s="62"/>
      <c r="CF18047" s="62"/>
      <c r="CL18047" s="56" t="s">
        <v>23711</v>
      </c>
      <c r="CM18047" s="56" t="s">
        <v>214</v>
      </c>
      <c r="CN18047" s="56" t="s">
        <v>214</v>
      </c>
      <c r="CO18047" s="52"/>
      <c r="CP18047" s="52"/>
      <c r="CQ18047" s="52"/>
      <c r="CR18047" s="52"/>
      <c r="CS18047" s="52"/>
      <c r="CT18047" s="52"/>
      <c r="CU18047" s="33"/>
      <c r="CV18047" s="33"/>
    </row>
    <row r="18048" spans="74:100">
      <c r="BV18048" s="62"/>
      <c r="BW18048" s="62"/>
      <c r="BX18048" s="62"/>
      <c r="BY18048" s="62"/>
      <c r="BZ18048" s="62"/>
      <c r="CA18048" s="62"/>
      <c r="CB18048" s="62"/>
      <c r="CC18048" s="62"/>
      <c r="CD18048" s="62"/>
      <c r="CE18048" s="62"/>
      <c r="CF18048" s="62"/>
      <c r="CL18048" s="56" t="s">
        <v>1232</v>
      </c>
      <c r="CM18048" s="56" t="s">
        <v>216</v>
      </c>
      <c r="CN18048" s="56" t="s">
        <v>216</v>
      </c>
      <c r="CO18048" s="52"/>
      <c r="CP18048" s="52"/>
      <c r="CQ18048" s="52"/>
      <c r="CR18048" s="52"/>
      <c r="CS18048" s="52"/>
      <c r="CT18048" s="52"/>
      <c r="CU18048" s="33"/>
      <c r="CV18048" s="33"/>
    </row>
    <row r="18049" spans="74:100">
      <c r="BV18049" s="62"/>
      <c r="BW18049" s="62"/>
      <c r="BX18049" s="62"/>
      <c r="BY18049" s="62"/>
      <c r="BZ18049" s="62"/>
      <c r="CA18049" s="62"/>
      <c r="CB18049" s="62"/>
      <c r="CC18049" s="62"/>
      <c r="CD18049" s="62"/>
      <c r="CE18049" s="62"/>
      <c r="CF18049" s="62"/>
      <c r="CL18049" s="35" t="s">
        <v>9037</v>
      </c>
      <c r="CM18049" s="35" t="s">
        <v>217</v>
      </c>
      <c r="CN18049" s="35" t="s">
        <v>217</v>
      </c>
      <c r="CO18049" s="52"/>
      <c r="CP18049" s="52"/>
      <c r="CQ18049" s="52"/>
      <c r="CR18049" s="52"/>
      <c r="CS18049" s="52"/>
      <c r="CT18049" s="52"/>
      <c r="CU18049" s="33"/>
      <c r="CV18049" s="33"/>
    </row>
    <row r="18050" spans="74:100">
      <c r="BV18050" s="62"/>
      <c r="BW18050" s="62"/>
      <c r="BX18050" s="62"/>
      <c r="BY18050" s="62"/>
      <c r="BZ18050" s="62"/>
      <c r="CA18050" s="62"/>
      <c r="CB18050" s="62"/>
      <c r="CC18050" s="62"/>
      <c r="CD18050" s="62"/>
      <c r="CE18050" s="62"/>
      <c r="CF18050" s="62"/>
      <c r="CL18050" s="35" t="s">
        <v>9055</v>
      </c>
      <c r="CM18050" s="35" t="s">
        <v>217</v>
      </c>
      <c r="CN18050" s="35" t="s">
        <v>217</v>
      </c>
      <c r="CO18050" s="52"/>
      <c r="CP18050" s="52"/>
      <c r="CQ18050" s="52"/>
      <c r="CR18050" s="52"/>
      <c r="CS18050" s="52"/>
      <c r="CT18050" s="52"/>
      <c r="CU18050" s="33"/>
      <c r="CV18050" s="33"/>
    </row>
    <row r="18051" spans="74:100">
      <c r="BV18051" s="62"/>
      <c r="BW18051" s="62"/>
      <c r="BX18051" s="62"/>
      <c r="BY18051" s="62"/>
      <c r="BZ18051" s="62"/>
      <c r="CA18051" s="62"/>
      <c r="CB18051" s="62"/>
      <c r="CC18051" s="62"/>
      <c r="CD18051" s="62"/>
      <c r="CE18051" s="62"/>
      <c r="CF18051" s="62"/>
      <c r="CL18051" s="56" t="s">
        <v>23712</v>
      </c>
      <c r="CM18051" s="56" t="s">
        <v>214</v>
      </c>
      <c r="CN18051" s="56" t="s">
        <v>214</v>
      </c>
      <c r="CO18051" s="52"/>
      <c r="CP18051" s="52"/>
      <c r="CQ18051" s="52"/>
      <c r="CR18051" s="52"/>
      <c r="CS18051" s="52"/>
      <c r="CT18051" s="52"/>
      <c r="CU18051" s="33"/>
      <c r="CV18051" s="33"/>
    </row>
    <row r="18052" spans="74:100">
      <c r="BV18052" s="62"/>
      <c r="BW18052" s="62"/>
      <c r="BX18052" s="62"/>
      <c r="BY18052" s="62"/>
      <c r="BZ18052" s="62"/>
      <c r="CA18052" s="62"/>
      <c r="CB18052" s="62"/>
      <c r="CC18052" s="62"/>
      <c r="CD18052" s="62"/>
      <c r="CE18052" s="62"/>
      <c r="CF18052" s="62"/>
      <c r="CL18052" s="56" t="s">
        <v>23713</v>
      </c>
      <c r="CM18052" s="56" t="s">
        <v>214</v>
      </c>
      <c r="CN18052" s="56" t="s">
        <v>214</v>
      </c>
      <c r="CO18052" s="52"/>
      <c r="CP18052" s="52"/>
      <c r="CQ18052" s="52"/>
      <c r="CR18052" s="52"/>
      <c r="CS18052" s="52"/>
      <c r="CT18052" s="52"/>
      <c r="CU18052" s="33"/>
      <c r="CV18052" s="33"/>
    </row>
    <row r="18053" spans="74:100">
      <c r="BV18053" s="62"/>
      <c r="BW18053" s="62"/>
      <c r="BX18053" s="62"/>
      <c r="BY18053" s="62"/>
      <c r="BZ18053" s="62"/>
      <c r="CA18053" s="62"/>
      <c r="CB18053" s="62"/>
      <c r="CC18053" s="62"/>
      <c r="CD18053" s="62"/>
      <c r="CE18053" s="62"/>
      <c r="CF18053" s="62"/>
      <c r="CL18053" s="35" t="s">
        <v>9052</v>
      </c>
      <c r="CM18053" s="35" t="s">
        <v>217</v>
      </c>
      <c r="CN18053" s="35" t="s">
        <v>217</v>
      </c>
      <c r="CO18053" s="52"/>
      <c r="CP18053" s="52"/>
      <c r="CQ18053" s="52"/>
      <c r="CR18053" s="52"/>
      <c r="CS18053" s="52"/>
      <c r="CT18053" s="52"/>
      <c r="CU18053" s="33"/>
      <c r="CV18053" s="33"/>
    </row>
    <row r="18054" spans="74:100">
      <c r="BV18054" s="62"/>
      <c r="BW18054" s="62"/>
      <c r="BX18054" s="62"/>
      <c r="BY18054" s="62"/>
      <c r="BZ18054" s="62"/>
      <c r="CA18054" s="62"/>
      <c r="CB18054" s="62"/>
      <c r="CC18054" s="62"/>
      <c r="CD18054" s="62"/>
      <c r="CE18054" s="62"/>
      <c r="CF18054" s="62"/>
      <c r="CL18054" s="56" t="s">
        <v>29305</v>
      </c>
      <c r="CM18054" s="56" t="s">
        <v>216</v>
      </c>
      <c r="CN18054" s="56" t="s">
        <v>216</v>
      </c>
      <c r="CO18054" s="52"/>
      <c r="CP18054" s="52"/>
      <c r="CQ18054" s="52"/>
      <c r="CR18054" s="52"/>
      <c r="CS18054" s="52"/>
      <c r="CT18054" s="52"/>
      <c r="CU18054" s="33"/>
      <c r="CV18054" s="33"/>
    </row>
    <row r="18055" spans="74:100">
      <c r="BV18055" s="62"/>
      <c r="BW18055" s="62"/>
      <c r="BX18055" s="62"/>
      <c r="BY18055" s="62"/>
      <c r="BZ18055" s="62"/>
      <c r="CA18055" s="62"/>
      <c r="CB18055" s="62"/>
      <c r="CC18055" s="62"/>
      <c r="CD18055" s="62"/>
      <c r="CE18055" s="62"/>
      <c r="CF18055" s="62"/>
      <c r="CL18055" s="56" t="s">
        <v>29306</v>
      </c>
      <c r="CM18055" s="56" t="s">
        <v>216</v>
      </c>
      <c r="CN18055" s="56" t="s">
        <v>216</v>
      </c>
      <c r="CO18055" s="52"/>
      <c r="CP18055" s="52"/>
      <c r="CQ18055" s="52"/>
      <c r="CR18055" s="52"/>
      <c r="CS18055" s="52"/>
      <c r="CT18055" s="52"/>
      <c r="CU18055" s="33"/>
      <c r="CV18055" s="33"/>
    </row>
    <row r="18056" spans="74:100">
      <c r="BV18056" s="62"/>
      <c r="BW18056" s="62"/>
      <c r="BX18056" s="62"/>
      <c r="BY18056" s="62"/>
      <c r="BZ18056" s="62"/>
      <c r="CA18056" s="62"/>
      <c r="CB18056" s="62"/>
      <c r="CC18056" s="62"/>
      <c r="CD18056" s="62"/>
      <c r="CE18056" s="62"/>
      <c r="CF18056" s="62"/>
      <c r="CL18056" s="56" t="s">
        <v>9014</v>
      </c>
      <c r="CM18056" s="56" t="s">
        <v>216</v>
      </c>
      <c r="CN18056" s="56" t="s">
        <v>216</v>
      </c>
      <c r="CO18056" s="52"/>
      <c r="CP18056" s="52"/>
      <c r="CQ18056" s="52"/>
      <c r="CR18056" s="52"/>
      <c r="CS18056" s="52"/>
      <c r="CT18056" s="52"/>
      <c r="CU18056" s="33"/>
      <c r="CV18056" s="33"/>
    </row>
    <row r="18057" spans="74:100">
      <c r="BV18057" s="62"/>
      <c r="BW18057" s="62"/>
      <c r="BX18057" s="62"/>
      <c r="BY18057" s="62"/>
      <c r="BZ18057" s="62"/>
      <c r="CA18057" s="62"/>
      <c r="CB18057" s="62"/>
      <c r="CC18057" s="62"/>
      <c r="CD18057" s="62"/>
      <c r="CE18057" s="62"/>
      <c r="CF18057" s="62"/>
      <c r="CL18057" s="35" t="s">
        <v>9060</v>
      </c>
      <c r="CM18057" s="35" t="s">
        <v>217</v>
      </c>
      <c r="CN18057" s="35" t="s">
        <v>217</v>
      </c>
      <c r="CO18057" s="52"/>
      <c r="CP18057" s="52"/>
      <c r="CQ18057" s="52"/>
      <c r="CR18057" s="52"/>
      <c r="CS18057" s="52"/>
      <c r="CT18057" s="52"/>
      <c r="CU18057" s="33"/>
      <c r="CV18057" s="33"/>
    </row>
    <row r="18058" spans="74:100">
      <c r="BV18058" s="62"/>
      <c r="BW18058" s="62"/>
      <c r="BX18058" s="62"/>
      <c r="BY18058" s="62"/>
      <c r="BZ18058" s="62"/>
      <c r="CA18058" s="62"/>
      <c r="CB18058" s="62"/>
      <c r="CC18058" s="62"/>
      <c r="CD18058" s="62"/>
      <c r="CE18058" s="62"/>
      <c r="CF18058" s="62"/>
      <c r="CL18058" s="35" t="s">
        <v>9065</v>
      </c>
      <c r="CM18058" s="35" t="s">
        <v>217</v>
      </c>
      <c r="CN18058" s="35" t="s">
        <v>217</v>
      </c>
      <c r="CO18058" s="52"/>
      <c r="CP18058" s="52"/>
      <c r="CQ18058" s="52"/>
      <c r="CR18058" s="52"/>
      <c r="CS18058" s="52"/>
      <c r="CT18058" s="52"/>
      <c r="CU18058" s="33"/>
      <c r="CV18058" s="33"/>
    </row>
    <row r="18059" spans="74:100">
      <c r="BV18059" s="62"/>
      <c r="BW18059" s="62"/>
      <c r="BX18059" s="62"/>
      <c r="BY18059" s="62"/>
      <c r="BZ18059" s="62"/>
      <c r="CA18059" s="62"/>
      <c r="CB18059" s="62"/>
      <c r="CC18059" s="62"/>
      <c r="CD18059" s="62"/>
      <c r="CE18059" s="62"/>
      <c r="CF18059" s="62"/>
      <c r="CL18059" s="56" t="s">
        <v>9040</v>
      </c>
      <c r="CM18059" s="56" t="s">
        <v>214</v>
      </c>
      <c r="CN18059" s="56" t="s">
        <v>214</v>
      </c>
      <c r="CO18059" s="52"/>
      <c r="CP18059" s="52"/>
      <c r="CQ18059" s="52"/>
      <c r="CR18059" s="52"/>
      <c r="CS18059" s="52"/>
      <c r="CT18059" s="52"/>
      <c r="CU18059" s="33"/>
      <c r="CV18059" s="33"/>
    </row>
    <row r="18060" spans="74:100">
      <c r="BV18060" s="62"/>
      <c r="BW18060" s="62"/>
      <c r="BX18060" s="62"/>
      <c r="BY18060" s="62"/>
      <c r="BZ18060" s="62"/>
      <c r="CA18060" s="62"/>
      <c r="CB18060" s="62"/>
      <c r="CC18060" s="62"/>
      <c r="CD18060" s="62"/>
      <c r="CE18060" s="62"/>
      <c r="CF18060" s="62"/>
      <c r="CL18060" s="56" t="s">
        <v>9057</v>
      </c>
      <c r="CM18060" s="56" t="s">
        <v>214</v>
      </c>
      <c r="CN18060" s="56" t="s">
        <v>214</v>
      </c>
      <c r="CO18060" s="52"/>
      <c r="CP18060" s="52"/>
      <c r="CQ18060" s="52"/>
      <c r="CR18060" s="52"/>
      <c r="CS18060" s="52"/>
      <c r="CT18060" s="52"/>
      <c r="CU18060" s="33"/>
      <c r="CV18060" s="33"/>
    </row>
    <row r="18061" spans="74:100">
      <c r="BV18061" s="62"/>
      <c r="BW18061" s="62"/>
      <c r="BX18061" s="62"/>
      <c r="BY18061" s="62"/>
      <c r="BZ18061" s="62"/>
      <c r="CA18061" s="62"/>
      <c r="CB18061" s="62"/>
      <c r="CC18061" s="62"/>
      <c r="CD18061" s="62"/>
      <c r="CE18061" s="62"/>
      <c r="CF18061" s="62"/>
      <c r="CL18061" s="56" t="s">
        <v>25429</v>
      </c>
      <c r="CM18061" s="56" t="s">
        <v>214</v>
      </c>
      <c r="CN18061" s="56" t="s">
        <v>214</v>
      </c>
      <c r="CO18061" s="52"/>
      <c r="CP18061" s="52"/>
      <c r="CQ18061" s="52"/>
      <c r="CR18061" s="52"/>
      <c r="CS18061" s="52"/>
      <c r="CT18061" s="52"/>
      <c r="CU18061" s="33"/>
      <c r="CV18061" s="33"/>
    </row>
    <row r="18062" spans="74:100">
      <c r="BV18062" s="62"/>
      <c r="BW18062" s="62"/>
      <c r="BX18062" s="62"/>
      <c r="BY18062" s="62"/>
      <c r="BZ18062" s="62"/>
      <c r="CA18062" s="62"/>
      <c r="CB18062" s="62"/>
      <c r="CC18062" s="62"/>
      <c r="CD18062" s="62"/>
      <c r="CE18062" s="62"/>
      <c r="CF18062" s="62"/>
      <c r="CL18062" s="56" t="s">
        <v>9058</v>
      </c>
      <c r="CM18062" s="56" t="s">
        <v>214</v>
      </c>
      <c r="CN18062" s="56" t="s">
        <v>214</v>
      </c>
      <c r="CO18062" s="52"/>
      <c r="CP18062" s="52"/>
      <c r="CQ18062" s="52"/>
      <c r="CR18062" s="52"/>
      <c r="CS18062" s="52"/>
      <c r="CT18062" s="52"/>
      <c r="CU18062" s="33"/>
      <c r="CV18062" s="33"/>
    </row>
    <row r="18063" spans="74:100">
      <c r="BV18063" s="62"/>
      <c r="BW18063" s="62"/>
      <c r="BX18063" s="62"/>
      <c r="BY18063" s="62"/>
      <c r="BZ18063" s="62"/>
      <c r="CA18063" s="62"/>
      <c r="CB18063" s="62"/>
      <c r="CC18063" s="62"/>
      <c r="CD18063" s="62"/>
      <c r="CE18063" s="62"/>
      <c r="CF18063" s="62"/>
      <c r="CL18063" s="56" t="s">
        <v>9059</v>
      </c>
      <c r="CM18063" s="56" t="s">
        <v>214</v>
      </c>
      <c r="CN18063" s="56" t="s">
        <v>214</v>
      </c>
      <c r="CO18063" s="52"/>
      <c r="CP18063" s="52"/>
      <c r="CQ18063" s="52"/>
      <c r="CR18063" s="52"/>
      <c r="CS18063" s="52"/>
      <c r="CT18063" s="52"/>
      <c r="CU18063" s="33"/>
      <c r="CV18063" s="33"/>
    </row>
    <row r="18064" spans="74:100">
      <c r="BV18064" s="62"/>
      <c r="BW18064" s="62"/>
      <c r="BX18064" s="62"/>
      <c r="BY18064" s="62"/>
      <c r="BZ18064" s="62"/>
      <c r="CA18064" s="62"/>
      <c r="CB18064" s="62"/>
      <c r="CC18064" s="62"/>
      <c r="CD18064" s="62"/>
      <c r="CE18064" s="62"/>
      <c r="CF18064" s="62"/>
      <c r="CL18064" s="35" t="s">
        <v>3967</v>
      </c>
      <c r="CM18064" s="35" t="s">
        <v>217</v>
      </c>
      <c r="CN18064" s="35" t="s">
        <v>217</v>
      </c>
      <c r="CO18064" s="52"/>
      <c r="CP18064" s="52"/>
      <c r="CQ18064" s="52"/>
      <c r="CR18064" s="52"/>
      <c r="CS18064" s="52"/>
      <c r="CT18064" s="52"/>
      <c r="CU18064" s="33"/>
      <c r="CV18064" s="33"/>
    </row>
    <row r="18065" spans="74:100">
      <c r="BV18065" s="62"/>
      <c r="BW18065" s="62"/>
      <c r="BX18065" s="62"/>
      <c r="BY18065" s="62"/>
      <c r="BZ18065" s="62"/>
      <c r="CA18065" s="62"/>
      <c r="CB18065" s="62"/>
      <c r="CC18065" s="62"/>
      <c r="CD18065" s="62"/>
      <c r="CE18065" s="62"/>
      <c r="CF18065" s="62"/>
      <c r="CL18065" s="35" t="s">
        <v>9041</v>
      </c>
      <c r="CM18065" s="35" t="s">
        <v>217</v>
      </c>
      <c r="CN18065" s="35" t="s">
        <v>217</v>
      </c>
      <c r="CO18065" s="52"/>
      <c r="CP18065" s="52"/>
      <c r="CQ18065" s="52"/>
      <c r="CR18065" s="52"/>
      <c r="CS18065" s="52"/>
      <c r="CT18065" s="52"/>
      <c r="CU18065" s="33"/>
      <c r="CV18065" s="33"/>
    </row>
    <row r="18066" spans="74:100">
      <c r="BV18066" s="62"/>
      <c r="BW18066" s="62"/>
      <c r="BX18066" s="62"/>
      <c r="BY18066" s="62"/>
      <c r="BZ18066" s="62"/>
      <c r="CA18066" s="62"/>
      <c r="CB18066" s="62"/>
      <c r="CC18066" s="62"/>
      <c r="CD18066" s="62"/>
      <c r="CE18066" s="62"/>
      <c r="CF18066" s="62"/>
      <c r="CL18066" s="56" t="s">
        <v>1234</v>
      </c>
      <c r="CM18066" s="56" t="s">
        <v>214</v>
      </c>
      <c r="CN18066" s="56" t="s">
        <v>214</v>
      </c>
      <c r="CO18066" s="52"/>
      <c r="CP18066" s="52"/>
      <c r="CQ18066" s="52"/>
      <c r="CR18066" s="52"/>
      <c r="CS18066" s="52"/>
      <c r="CT18066" s="52"/>
      <c r="CU18066" s="33"/>
      <c r="CV18066" s="33"/>
    </row>
    <row r="18067" spans="74:100">
      <c r="BV18067" s="62"/>
      <c r="BW18067" s="62"/>
      <c r="BX18067" s="62"/>
      <c r="BY18067" s="62"/>
      <c r="BZ18067" s="62"/>
      <c r="CA18067" s="62"/>
      <c r="CB18067" s="62"/>
      <c r="CC18067" s="62"/>
      <c r="CD18067" s="62"/>
      <c r="CE18067" s="62"/>
      <c r="CF18067" s="62"/>
      <c r="CL18067" s="56" t="s">
        <v>1234</v>
      </c>
      <c r="CM18067" s="56" t="s">
        <v>213</v>
      </c>
      <c r="CN18067" s="56" t="s">
        <v>213</v>
      </c>
      <c r="CO18067" s="52"/>
      <c r="CP18067" s="52"/>
      <c r="CQ18067" s="52"/>
      <c r="CR18067" s="52"/>
      <c r="CS18067" s="52"/>
      <c r="CT18067" s="52"/>
      <c r="CU18067" s="33"/>
      <c r="CV18067" s="33"/>
    </row>
    <row r="18068" spans="74:100">
      <c r="BV18068" s="62"/>
      <c r="BW18068" s="62"/>
      <c r="BX18068" s="62"/>
      <c r="BY18068" s="62"/>
      <c r="BZ18068" s="62"/>
      <c r="CA18068" s="62"/>
      <c r="CB18068" s="62"/>
      <c r="CC18068" s="62"/>
      <c r="CD18068" s="62"/>
      <c r="CE18068" s="62"/>
      <c r="CF18068" s="62"/>
      <c r="CL18068" s="35" t="s">
        <v>9061</v>
      </c>
      <c r="CM18068" s="35" t="s">
        <v>217</v>
      </c>
      <c r="CN18068" s="35" t="s">
        <v>217</v>
      </c>
      <c r="CO18068" s="52"/>
      <c r="CP18068" s="52"/>
      <c r="CQ18068" s="52"/>
      <c r="CR18068" s="52"/>
      <c r="CS18068" s="52"/>
      <c r="CT18068" s="52"/>
      <c r="CU18068" s="33"/>
      <c r="CV18068" s="33"/>
    </row>
    <row r="18069" spans="74:100">
      <c r="BV18069" s="62"/>
      <c r="BW18069" s="62"/>
      <c r="BX18069" s="62"/>
      <c r="BY18069" s="62"/>
      <c r="BZ18069" s="62"/>
      <c r="CA18069" s="62"/>
      <c r="CB18069" s="62"/>
      <c r="CC18069" s="62"/>
      <c r="CD18069" s="62"/>
      <c r="CE18069" s="62"/>
      <c r="CF18069" s="62"/>
      <c r="CL18069" s="35" t="s">
        <v>9062</v>
      </c>
      <c r="CM18069" s="35" t="s">
        <v>217</v>
      </c>
      <c r="CN18069" s="35" t="s">
        <v>217</v>
      </c>
      <c r="CO18069" s="52"/>
      <c r="CP18069" s="52"/>
      <c r="CQ18069" s="52"/>
      <c r="CR18069" s="52"/>
      <c r="CS18069" s="52"/>
      <c r="CT18069" s="52"/>
      <c r="CU18069" s="33"/>
      <c r="CV18069" s="33"/>
    </row>
    <row r="18070" spans="74:100">
      <c r="BV18070" s="62"/>
      <c r="BW18070" s="62"/>
      <c r="BX18070" s="62"/>
      <c r="BY18070" s="62"/>
      <c r="BZ18070" s="62"/>
      <c r="CA18070" s="62"/>
      <c r="CB18070" s="62"/>
      <c r="CC18070" s="62"/>
      <c r="CD18070" s="62"/>
      <c r="CE18070" s="62"/>
      <c r="CF18070" s="62"/>
      <c r="CL18070" s="35" t="s">
        <v>9063</v>
      </c>
      <c r="CM18070" s="35" t="s">
        <v>217</v>
      </c>
      <c r="CN18070" s="35" t="s">
        <v>217</v>
      </c>
      <c r="CO18070" s="52"/>
      <c r="CP18070" s="52"/>
      <c r="CQ18070" s="52"/>
      <c r="CR18070" s="52"/>
      <c r="CS18070" s="52"/>
      <c r="CT18070" s="52"/>
      <c r="CU18070" s="33"/>
      <c r="CV18070" s="33"/>
    </row>
    <row r="18071" spans="74:100">
      <c r="BV18071" s="62"/>
      <c r="BW18071" s="62"/>
      <c r="BX18071" s="62"/>
      <c r="BY18071" s="62"/>
      <c r="BZ18071" s="62"/>
      <c r="CA18071" s="62"/>
      <c r="CB18071" s="62"/>
      <c r="CC18071" s="62"/>
      <c r="CD18071" s="62"/>
      <c r="CE18071" s="62"/>
      <c r="CF18071" s="62"/>
      <c r="CL18071" s="35" t="s">
        <v>9064</v>
      </c>
      <c r="CM18071" s="35" t="s">
        <v>217</v>
      </c>
      <c r="CN18071" s="35" t="s">
        <v>217</v>
      </c>
      <c r="CO18071" s="52"/>
      <c r="CP18071" s="52"/>
      <c r="CQ18071" s="52"/>
      <c r="CR18071" s="52"/>
      <c r="CS18071" s="52"/>
      <c r="CT18071" s="52"/>
      <c r="CU18071" s="33"/>
      <c r="CV18071" s="33"/>
    </row>
    <row r="18072" spans="74:100">
      <c r="BV18072" s="62"/>
      <c r="BW18072" s="62"/>
      <c r="BX18072" s="62"/>
      <c r="BY18072" s="62"/>
      <c r="BZ18072" s="62"/>
      <c r="CA18072" s="62"/>
      <c r="CB18072" s="62"/>
      <c r="CC18072" s="62"/>
      <c r="CD18072" s="62"/>
      <c r="CE18072" s="62"/>
      <c r="CF18072" s="62"/>
      <c r="CL18072" s="35" t="s">
        <v>9066</v>
      </c>
      <c r="CM18072" s="35" t="s">
        <v>217</v>
      </c>
      <c r="CN18072" s="35" t="s">
        <v>217</v>
      </c>
      <c r="CO18072" s="52"/>
      <c r="CP18072" s="52"/>
      <c r="CQ18072" s="52"/>
      <c r="CR18072" s="52"/>
      <c r="CS18072" s="52"/>
      <c r="CT18072" s="52"/>
      <c r="CU18072" s="33"/>
      <c r="CV18072" s="33"/>
    </row>
    <row r="18073" spans="74:100">
      <c r="BV18073" s="62"/>
      <c r="BW18073" s="62"/>
      <c r="BX18073" s="62"/>
      <c r="BY18073" s="62"/>
      <c r="BZ18073" s="62"/>
      <c r="CA18073" s="62"/>
      <c r="CB18073" s="62"/>
      <c r="CC18073" s="62"/>
      <c r="CD18073" s="62"/>
      <c r="CE18073" s="62"/>
      <c r="CF18073" s="62"/>
      <c r="CL18073" s="35" t="s">
        <v>9042</v>
      </c>
      <c r="CM18073" s="35" t="s">
        <v>217</v>
      </c>
      <c r="CN18073" s="35" t="s">
        <v>217</v>
      </c>
      <c r="CO18073" s="52"/>
      <c r="CP18073" s="52"/>
      <c r="CQ18073" s="52"/>
      <c r="CR18073" s="52"/>
      <c r="CS18073" s="52"/>
      <c r="CT18073" s="52"/>
      <c r="CU18073" s="33"/>
      <c r="CV18073" s="33"/>
    </row>
    <row r="18074" spans="74:100">
      <c r="BV18074" s="62"/>
      <c r="BW18074" s="62"/>
      <c r="BX18074" s="62"/>
      <c r="BY18074" s="62"/>
      <c r="BZ18074" s="62"/>
      <c r="CA18074" s="62"/>
      <c r="CB18074" s="62"/>
      <c r="CC18074" s="62"/>
      <c r="CD18074" s="62"/>
      <c r="CE18074" s="62"/>
      <c r="CF18074" s="62"/>
      <c r="CL18074" s="35" t="s">
        <v>9043</v>
      </c>
      <c r="CM18074" s="35" t="s">
        <v>217</v>
      </c>
      <c r="CN18074" s="35" t="s">
        <v>217</v>
      </c>
      <c r="CO18074" s="52"/>
      <c r="CP18074" s="52"/>
      <c r="CQ18074" s="52"/>
      <c r="CR18074" s="52"/>
      <c r="CS18074" s="52"/>
      <c r="CT18074" s="52"/>
      <c r="CU18074" s="33"/>
      <c r="CV18074" s="33"/>
    </row>
    <row r="18075" spans="74:100">
      <c r="BV18075" s="62"/>
      <c r="BW18075" s="62"/>
      <c r="BX18075" s="62"/>
      <c r="BY18075" s="62"/>
      <c r="BZ18075" s="62"/>
      <c r="CA18075" s="62"/>
      <c r="CB18075" s="62"/>
      <c r="CC18075" s="62"/>
      <c r="CD18075" s="62"/>
      <c r="CE18075" s="62"/>
      <c r="CF18075" s="62"/>
      <c r="CL18075" s="56" t="s">
        <v>9015</v>
      </c>
      <c r="CM18075" s="56" t="s">
        <v>216</v>
      </c>
      <c r="CN18075" s="56" t="s">
        <v>216</v>
      </c>
      <c r="CO18075" s="52"/>
      <c r="CP18075" s="52"/>
      <c r="CQ18075" s="52"/>
      <c r="CR18075" s="52"/>
      <c r="CS18075" s="52"/>
      <c r="CT18075" s="52"/>
      <c r="CU18075" s="33"/>
      <c r="CV18075" s="33"/>
    </row>
    <row r="18076" spans="74:100">
      <c r="BV18076" s="62"/>
      <c r="BW18076" s="62"/>
      <c r="BX18076" s="62"/>
      <c r="BY18076" s="62"/>
      <c r="BZ18076" s="62"/>
      <c r="CA18076" s="62"/>
      <c r="CB18076" s="62"/>
      <c r="CC18076" s="62"/>
      <c r="CD18076" s="62"/>
      <c r="CE18076" s="62"/>
      <c r="CF18076" s="62"/>
      <c r="CL18076" s="35" t="s">
        <v>29307</v>
      </c>
      <c r="CM18076" s="35" t="s">
        <v>217</v>
      </c>
      <c r="CN18076" s="35" t="s">
        <v>217</v>
      </c>
      <c r="CO18076" s="52"/>
      <c r="CP18076" s="52"/>
      <c r="CQ18076" s="52"/>
      <c r="CR18076" s="52"/>
      <c r="CS18076" s="52"/>
      <c r="CT18076" s="52"/>
      <c r="CU18076" s="33"/>
      <c r="CV18076" s="33"/>
    </row>
    <row r="18077" spans="74:100">
      <c r="BV18077" s="62"/>
      <c r="BW18077" s="62"/>
      <c r="BX18077" s="62"/>
      <c r="BY18077" s="62"/>
      <c r="BZ18077" s="62"/>
      <c r="CA18077" s="62"/>
      <c r="CB18077" s="62"/>
      <c r="CC18077" s="62"/>
      <c r="CD18077" s="62"/>
      <c r="CE18077" s="62"/>
      <c r="CF18077" s="62"/>
      <c r="CL18077" s="35" t="s">
        <v>9067</v>
      </c>
      <c r="CM18077" s="35" t="s">
        <v>217</v>
      </c>
      <c r="CN18077" s="35" t="s">
        <v>217</v>
      </c>
      <c r="CO18077" s="52"/>
      <c r="CP18077" s="52"/>
      <c r="CQ18077" s="52"/>
      <c r="CR18077" s="52"/>
      <c r="CS18077" s="52"/>
      <c r="CT18077" s="52"/>
      <c r="CU18077" s="33"/>
      <c r="CV18077" s="33"/>
    </row>
    <row r="18078" spans="74:100">
      <c r="BV18078" s="62"/>
      <c r="BW18078" s="62"/>
      <c r="BX18078" s="62"/>
      <c r="BY18078" s="62"/>
      <c r="BZ18078" s="62"/>
      <c r="CA18078" s="62"/>
      <c r="CB18078" s="62"/>
      <c r="CC18078" s="62"/>
      <c r="CD18078" s="62"/>
      <c r="CE18078" s="62"/>
      <c r="CF18078" s="62"/>
      <c r="CL18078" s="56" t="s">
        <v>9017</v>
      </c>
      <c r="CM18078" s="56" t="s">
        <v>216</v>
      </c>
      <c r="CN18078" s="56" t="s">
        <v>216</v>
      </c>
      <c r="CO18078" s="52"/>
      <c r="CP18078" s="52"/>
      <c r="CQ18078" s="52"/>
      <c r="CR18078" s="52"/>
      <c r="CS18078" s="52"/>
      <c r="CT18078" s="52"/>
      <c r="CU18078" s="33"/>
      <c r="CV18078" s="33"/>
    </row>
    <row r="18079" spans="74:100">
      <c r="BV18079" s="62"/>
      <c r="BW18079" s="62"/>
      <c r="BX18079" s="62"/>
      <c r="BY18079" s="62"/>
      <c r="BZ18079" s="62"/>
      <c r="CA18079" s="62"/>
      <c r="CB18079" s="62"/>
      <c r="CC18079" s="62"/>
      <c r="CD18079" s="62"/>
      <c r="CE18079" s="62"/>
      <c r="CF18079" s="62"/>
      <c r="CL18079" s="56" t="s">
        <v>9018</v>
      </c>
      <c r="CM18079" s="56" t="s">
        <v>216</v>
      </c>
      <c r="CN18079" s="56" t="s">
        <v>216</v>
      </c>
      <c r="CO18079" s="52"/>
      <c r="CP18079" s="52"/>
      <c r="CQ18079" s="52"/>
      <c r="CR18079" s="52"/>
      <c r="CS18079" s="52"/>
      <c r="CT18079" s="52"/>
      <c r="CU18079" s="33"/>
      <c r="CV18079" s="33"/>
    </row>
    <row r="18080" spans="74:100">
      <c r="BV18080" s="62"/>
      <c r="BW18080" s="62"/>
      <c r="BX18080" s="62"/>
      <c r="BY18080" s="62"/>
      <c r="BZ18080" s="62"/>
      <c r="CA18080" s="62"/>
      <c r="CB18080" s="62"/>
      <c r="CC18080" s="62"/>
      <c r="CD18080" s="62"/>
      <c r="CE18080" s="62"/>
      <c r="CF18080" s="62"/>
      <c r="CL18080" s="35" t="s">
        <v>3969</v>
      </c>
      <c r="CM18080" s="35" t="s">
        <v>217</v>
      </c>
      <c r="CN18080" s="35" t="s">
        <v>217</v>
      </c>
      <c r="CO18080" s="52"/>
      <c r="CP18080" s="52"/>
      <c r="CQ18080" s="52"/>
      <c r="CR18080" s="52"/>
      <c r="CS18080" s="52"/>
      <c r="CT18080" s="52"/>
      <c r="CU18080" s="33"/>
      <c r="CV18080" s="33"/>
    </row>
    <row r="18081" spans="74:100">
      <c r="BV18081" s="62"/>
      <c r="BW18081" s="62"/>
      <c r="BX18081" s="62"/>
      <c r="BY18081" s="62"/>
      <c r="BZ18081" s="62"/>
      <c r="CA18081" s="62"/>
      <c r="CB18081" s="62"/>
      <c r="CC18081" s="62"/>
      <c r="CD18081" s="62"/>
      <c r="CE18081" s="62"/>
      <c r="CF18081" s="62"/>
      <c r="CL18081" s="35" t="s">
        <v>29308</v>
      </c>
      <c r="CM18081" s="35" t="s">
        <v>217</v>
      </c>
      <c r="CN18081" s="35" t="s">
        <v>217</v>
      </c>
      <c r="CO18081" s="52"/>
      <c r="CP18081" s="52"/>
      <c r="CQ18081" s="52"/>
      <c r="CR18081" s="52"/>
      <c r="CS18081" s="52"/>
      <c r="CT18081" s="52"/>
      <c r="CU18081" s="33"/>
      <c r="CV18081" s="33"/>
    </row>
    <row r="18082" spans="74:100">
      <c r="BV18082" s="62"/>
      <c r="BW18082" s="62"/>
      <c r="BX18082" s="62"/>
      <c r="BY18082" s="62"/>
      <c r="BZ18082" s="62"/>
      <c r="CA18082" s="62"/>
      <c r="CB18082" s="62"/>
      <c r="CC18082" s="62"/>
      <c r="CD18082" s="62"/>
      <c r="CE18082" s="62"/>
      <c r="CF18082" s="62"/>
      <c r="CL18082" s="56" t="s">
        <v>9028</v>
      </c>
      <c r="CM18082" s="56" t="s">
        <v>216</v>
      </c>
      <c r="CN18082" s="56" t="s">
        <v>216</v>
      </c>
      <c r="CO18082" s="52"/>
      <c r="CP18082" s="52"/>
      <c r="CQ18082" s="52"/>
      <c r="CR18082" s="52"/>
      <c r="CS18082" s="52"/>
      <c r="CT18082" s="52"/>
      <c r="CU18082" s="33"/>
      <c r="CV18082" s="33"/>
    </row>
    <row r="18083" spans="74:100">
      <c r="BV18083" s="62"/>
      <c r="BW18083" s="62"/>
      <c r="BX18083" s="62"/>
      <c r="BY18083" s="62"/>
      <c r="BZ18083" s="62"/>
      <c r="CA18083" s="62"/>
      <c r="CB18083" s="62"/>
      <c r="CC18083" s="62"/>
      <c r="CD18083" s="62"/>
      <c r="CE18083" s="62"/>
      <c r="CF18083" s="62"/>
      <c r="CL18083" s="56" t="s">
        <v>9019</v>
      </c>
      <c r="CM18083" s="56" t="s">
        <v>216</v>
      </c>
      <c r="CN18083" s="56" t="s">
        <v>216</v>
      </c>
      <c r="CO18083" s="52"/>
      <c r="CP18083" s="52"/>
      <c r="CQ18083" s="52"/>
      <c r="CR18083" s="52"/>
      <c r="CS18083" s="52"/>
      <c r="CT18083" s="52"/>
      <c r="CU18083" s="33"/>
      <c r="CV18083" s="33"/>
    </row>
    <row r="18084" spans="74:100">
      <c r="BV18084" s="62"/>
      <c r="BW18084" s="62"/>
      <c r="BX18084" s="62"/>
      <c r="BY18084" s="62"/>
      <c r="BZ18084" s="62"/>
      <c r="CA18084" s="62"/>
      <c r="CB18084" s="62"/>
      <c r="CC18084" s="62"/>
      <c r="CD18084" s="62"/>
      <c r="CE18084" s="62"/>
      <c r="CF18084" s="62"/>
      <c r="CL18084" s="35" t="s">
        <v>29309</v>
      </c>
      <c r="CM18084" s="35" t="s">
        <v>217</v>
      </c>
      <c r="CN18084" s="35" t="s">
        <v>217</v>
      </c>
      <c r="CO18084" s="52"/>
      <c r="CP18084" s="52"/>
      <c r="CQ18084" s="52"/>
      <c r="CR18084" s="52"/>
      <c r="CS18084" s="52"/>
      <c r="CT18084" s="52"/>
      <c r="CU18084" s="33"/>
      <c r="CV18084" s="33"/>
    </row>
    <row r="18085" spans="74:100">
      <c r="BV18085" s="62"/>
      <c r="BW18085" s="62"/>
      <c r="BX18085" s="62"/>
      <c r="BY18085" s="62"/>
      <c r="BZ18085" s="62"/>
      <c r="CA18085" s="62"/>
      <c r="CB18085" s="62"/>
      <c r="CC18085" s="62"/>
      <c r="CD18085" s="62"/>
      <c r="CE18085" s="62"/>
      <c r="CF18085" s="62"/>
      <c r="CL18085" s="35" t="s">
        <v>9053</v>
      </c>
      <c r="CM18085" s="35" t="s">
        <v>217</v>
      </c>
      <c r="CN18085" s="35" t="s">
        <v>217</v>
      </c>
      <c r="CO18085" s="52"/>
      <c r="CP18085" s="52"/>
      <c r="CQ18085" s="52"/>
      <c r="CR18085" s="52"/>
      <c r="CS18085" s="52"/>
      <c r="CT18085" s="52"/>
      <c r="CU18085" s="33"/>
      <c r="CV18085" s="33"/>
    </row>
    <row r="18086" spans="74:100">
      <c r="BV18086" s="62"/>
      <c r="BW18086" s="62"/>
      <c r="BX18086" s="62"/>
      <c r="BY18086" s="62"/>
      <c r="BZ18086" s="62"/>
      <c r="CA18086" s="62"/>
      <c r="CB18086" s="62"/>
      <c r="CC18086" s="62"/>
      <c r="CD18086" s="62"/>
      <c r="CE18086" s="62"/>
      <c r="CF18086" s="62"/>
      <c r="CL18086" s="35" t="s">
        <v>9054</v>
      </c>
      <c r="CM18086" s="35" t="s">
        <v>217</v>
      </c>
      <c r="CN18086" s="35" t="s">
        <v>217</v>
      </c>
      <c r="CO18086" s="52"/>
      <c r="CP18086" s="52"/>
      <c r="CQ18086" s="52"/>
      <c r="CR18086" s="52"/>
      <c r="CS18086" s="52"/>
      <c r="CT18086" s="52"/>
      <c r="CU18086" s="33"/>
      <c r="CV18086" s="33"/>
    </row>
    <row r="18087" spans="74:100">
      <c r="BV18087" s="62"/>
      <c r="BW18087" s="62"/>
      <c r="BX18087" s="62"/>
      <c r="BY18087" s="62"/>
      <c r="BZ18087" s="62"/>
      <c r="CA18087" s="62"/>
      <c r="CB18087" s="62"/>
      <c r="CC18087" s="62"/>
      <c r="CD18087" s="62"/>
      <c r="CE18087" s="62"/>
      <c r="CF18087" s="62"/>
      <c r="CL18087" s="35" t="s">
        <v>29310</v>
      </c>
      <c r="CM18087" s="35" t="s">
        <v>217</v>
      </c>
      <c r="CN18087" s="35" t="s">
        <v>217</v>
      </c>
      <c r="CO18087" s="52"/>
      <c r="CP18087" s="52"/>
      <c r="CQ18087" s="52"/>
      <c r="CR18087" s="52"/>
      <c r="CS18087" s="52"/>
      <c r="CT18087" s="52"/>
      <c r="CU18087" s="33"/>
      <c r="CV18087" s="33"/>
    </row>
    <row r="18088" spans="74:100">
      <c r="BV18088" s="62"/>
      <c r="BW18088" s="62"/>
      <c r="BX18088" s="62"/>
      <c r="BY18088" s="62"/>
      <c r="BZ18088" s="62"/>
      <c r="CA18088" s="62"/>
      <c r="CB18088" s="62"/>
      <c r="CC18088" s="62"/>
      <c r="CD18088" s="62"/>
      <c r="CE18088" s="62"/>
      <c r="CF18088" s="62"/>
      <c r="CL18088" s="35" t="s">
        <v>3976</v>
      </c>
      <c r="CM18088" s="35" t="s">
        <v>217</v>
      </c>
      <c r="CN18088" s="35" t="s">
        <v>217</v>
      </c>
      <c r="CO18088" s="52"/>
      <c r="CP18088" s="52"/>
      <c r="CQ18088" s="52"/>
      <c r="CR18088" s="52"/>
      <c r="CS18088" s="52"/>
      <c r="CT18088" s="52"/>
      <c r="CU18088" s="33"/>
      <c r="CV18088" s="33"/>
    </row>
    <row r="18089" spans="74:100">
      <c r="BV18089" s="62"/>
      <c r="BW18089" s="62"/>
      <c r="BX18089" s="62"/>
      <c r="BY18089" s="62"/>
      <c r="BZ18089" s="62"/>
      <c r="CA18089" s="62"/>
      <c r="CB18089" s="62"/>
      <c r="CC18089" s="62"/>
      <c r="CD18089" s="62"/>
      <c r="CE18089" s="62"/>
      <c r="CF18089" s="62"/>
      <c r="CL18089" s="56" t="s">
        <v>9029</v>
      </c>
      <c r="CM18089" s="56" t="s">
        <v>216</v>
      </c>
      <c r="CN18089" s="56" t="s">
        <v>216</v>
      </c>
      <c r="CO18089" s="52"/>
      <c r="CP18089" s="52"/>
      <c r="CQ18089" s="52"/>
      <c r="CR18089" s="52"/>
      <c r="CS18089" s="52"/>
      <c r="CT18089" s="52"/>
      <c r="CU18089" s="33"/>
      <c r="CV18089" s="33"/>
    </row>
    <row r="18090" spans="74:100">
      <c r="BV18090" s="62"/>
      <c r="BW18090" s="62"/>
      <c r="BX18090" s="62"/>
      <c r="BY18090" s="62"/>
      <c r="BZ18090" s="62"/>
      <c r="CA18090" s="62"/>
      <c r="CB18090" s="62"/>
      <c r="CC18090" s="62"/>
      <c r="CD18090" s="62"/>
      <c r="CE18090" s="62"/>
      <c r="CF18090" s="62"/>
      <c r="CL18090" s="56" t="s">
        <v>23714</v>
      </c>
      <c r="CM18090" s="56" t="s">
        <v>214</v>
      </c>
      <c r="CN18090" s="56" t="s">
        <v>214</v>
      </c>
      <c r="CO18090" s="52"/>
      <c r="CP18090" s="52"/>
      <c r="CQ18090" s="52"/>
      <c r="CR18090" s="52"/>
      <c r="CS18090" s="52"/>
      <c r="CT18090" s="52"/>
      <c r="CU18090" s="33"/>
      <c r="CV18090" s="33"/>
    </row>
    <row r="18091" spans="74:100">
      <c r="BV18091" s="62"/>
      <c r="BW18091" s="62"/>
      <c r="BX18091" s="62"/>
      <c r="BY18091" s="62"/>
      <c r="BZ18091" s="62"/>
      <c r="CA18091" s="62"/>
      <c r="CB18091" s="62"/>
      <c r="CC18091" s="62"/>
      <c r="CD18091" s="62"/>
      <c r="CE18091" s="62"/>
      <c r="CF18091" s="62"/>
      <c r="CL18091" s="56" t="s">
        <v>9045</v>
      </c>
      <c r="CM18091" s="56" t="s">
        <v>214</v>
      </c>
      <c r="CN18091" s="56" t="s">
        <v>214</v>
      </c>
      <c r="CO18091" s="52"/>
      <c r="CP18091" s="52"/>
      <c r="CQ18091" s="52"/>
      <c r="CR18091" s="52"/>
      <c r="CS18091" s="52"/>
      <c r="CT18091" s="52"/>
      <c r="CU18091" s="33"/>
      <c r="CV18091" s="33"/>
    </row>
    <row r="18092" spans="74:100">
      <c r="BV18092" s="62"/>
      <c r="BW18092" s="62"/>
      <c r="BX18092" s="62"/>
      <c r="BY18092" s="62"/>
      <c r="BZ18092" s="62"/>
      <c r="CA18092" s="62"/>
      <c r="CB18092" s="62"/>
      <c r="CC18092" s="62"/>
      <c r="CD18092" s="62"/>
      <c r="CE18092" s="62"/>
      <c r="CF18092" s="62"/>
      <c r="CL18092" s="56" t="s">
        <v>9045</v>
      </c>
      <c r="CM18092" s="56" t="s">
        <v>213</v>
      </c>
      <c r="CN18092" s="56" t="s">
        <v>213</v>
      </c>
      <c r="CO18092" s="52"/>
      <c r="CP18092" s="52"/>
      <c r="CQ18092" s="52"/>
      <c r="CR18092" s="52"/>
      <c r="CS18092" s="52"/>
      <c r="CT18092" s="52"/>
      <c r="CU18092" s="33"/>
      <c r="CV18092" s="33"/>
    </row>
    <row r="18093" spans="74:100">
      <c r="BV18093" s="62"/>
      <c r="BW18093" s="62"/>
      <c r="BX18093" s="62"/>
      <c r="BY18093" s="62"/>
      <c r="BZ18093" s="62"/>
      <c r="CA18093" s="62"/>
      <c r="CB18093" s="62"/>
      <c r="CC18093" s="62"/>
      <c r="CD18093" s="62"/>
      <c r="CE18093" s="62"/>
      <c r="CF18093" s="62"/>
      <c r="CL18093" s="56" t="s">
        <v>25430</v>
      </c>
      <c r="CM18093" s="56" t="s">
        <v>213</v>
      </c>
      <c r="CN18093" s="56" t="s">
        <v>213</v>
      </c>
      <c r="CO18093" s="52"/>
      <c r="CP18093" s="52"/>
      <c r="CQ18093" s="52"/>
      <c r="CR18093" s="52"/>
      <c r="CS18093" s="52"/>
      <c r="CT18093" s="52"/>
      <c r="CU18093" s="33"/>
      <c r="CV18093" s="33"/>
    </row>
    <row r="18094" spans="74:100">
      <c r="BV18094" s="62"/>
      <c r="BW18094" s="62"/>
      <c r="BX18094" s="62"/>
      <c r="BY18094" s="62"/>
      <c r="BZ18094" s="62"/>
      <c r="CA18094" s="62"/>
      <c r="CB18094" s="62"/>
      <c r="CC18094" s="62"/>
      <c r="CD18094" s="62"/>
      <c r="CE18094" s="62"/>
      <c r="CF18094" s="62"/>
      <c r="CL18094" s="56" t="s">
        <v>1236</v>
      </c>
      <c r="CM18094" s="56" t="s">
        <v>214</v>
      </c>
      <c r="CN18094" s="56" t="s">
        <v>214</v>
      </c>
      <c r="CO18094" s="52"/>
      <c r="CP18094" s="52"/>
      <c r="CQ18094" s="52"/>
      <c r="CR18094" s="52"/>
      <c r="CS18094" s="52"/>
      <c r="CT18094" s="52"/>
      <c r="CU18094" s="33"/>
      <c r="CV18094" s="33"/>
    </row>
    <row r="18095" spans="74:100">
      <c r="BV18095" s="62"/>
      <c r="BW18095" s="62"/>
      <c r="BX18095" s="62"/>
      <c r="BY18095" s="62"/>
      <c r="BZ18095" s="62"/>
      <c r="CA18095" s="62"/>
      <c r="CB18095" s="62"/>
      <c r="CC18095" s="62"/>
      <c r="CD18095" s="62"/>
      <c r="CE18095" s="62"/>
      <c r="CF18095" s="62"/>
      <c r="CL18095" s="35" t="s">
        <v>29311</v>
      </c>
      <c r="CM18095" s="35" t="s">
        <v>217</v>
      </c>
      <c r="CN18095" s="35" t="s">
        <v>217</v>
      </c>
      <c r="CO18095" s="52"/>
      <c r="CP18095" s="52"/>
      <c r="CQ18095" s="52"/>
      <c r="CR18095" s="52"/>
      <c r="CS18095" s="52"/>
      <c r="CT18095" s="52"/>
      <c r="CU18095" s="33"/>
      <c r="CV18095" s="33"/>
    </row>
    <row r="18096" spans="74:100">
      <c r="BV18096" s="62"/>
      <c r="BW18096" s="62"/>
      <c r="BX18096" s="62"/>
      <c r="BY18096" s="62"/>
      <c r="BZ18096" s="62"/>
      <c r="CA18096" s="62"/>
      <c r="CB18096" s="62"/>
      <c r="CC18096" s="62"/>
      <c r="CD18096" s="62"/>
      <c r="CE18096" s="62"/>
      <c r="CF18096" s="62"/>
      <c r="CL18096" s="56" t="s">
        <v>9016</v>
      </c>
      <c r="CM18096" s="56" t="s">
        <v>216</v>
      </c>
      <c r="CN18096" s="56" t="s">
        <v>216</v>
      </c>
      <c r="CO18096" s="52"/>
      <c r="CP18096" s="52"/>
      <c r="CQ18096" s="52"/>
      <c r="CR18096" s="52"/>
      <c r="CS18096" s="52"/>
      <c r="CT18096" s="52"/>
      <c r="CU18096" s="33"/>
      <c r="CV18096" s="33"/>
    </row>
    <row r="18097" spans="74:100">
      <c r="BV18097" s="62"/>
      <c r="BW18097" s="62"/>
      <c r="BX18097" s="62"/>
      <c r="BY18097" s="62"/>
      <c r="BZ18097" s="62"/>
      <c r="CA18097" s="62"/>
      <c r="CB18097" s="62"/>
      <c r="CC18097" s="62"/>
      <c r="CD18097" s="62"/>
      <c r="CE18097" s="62"/>
      <c r="CF18097" s="62"/>
      <c r="CL18097" s="35" t="s">
        <v>9068</v>
      </c>
      <c r="CM18097" s="35" t="s">
        <v>217</v>
      </c>
      <c r="CN18097" s="35" t="s">
        <v>217</v>
      </c>
      <c r="CO18097" s="52"/>
      <c r="CP18097" s="52"/>
      <c r="CQ18097" s="52"/>
      <c r="CR18097" s="52"/>
      <c r="CS18097" s="52"/>
      <c r="CT18097" s="52"/>
      <c r="CU18097" s="33"/>
      <c r="CV18097" s="33"/>
    </row>
    <row r="18098" spans="74:100">
      <c r="BV18098" s="62"/>
      <c r="BW18098" s="62"/>
      <c r="BX18098" s="62"/>
      <c r="BY18098" s="62"/>
      <c r="BZ18098" s="62"/>
      <c r="CA18098" s="62"/>
      <c r="CB18098" s="62"/>
      <c r="CC18098" s="62"/>
      <c r="CD18098" s="62"/>
      <c r="CE18098" s="62"/>
      <c r="CF18098" s="62"/>
      <c r="CL18098" s="56" t="s">
        <v>9038</v>
      </c>
      <c r="CM18098" s="56" t="s">
        <v>216</v>
      </c>
      <c r="CN18098" s="56" t="s">
        <v>216</v>
      </c>
      <c r="CO18098" s="52"/>
      <c r="CP18098" s="52"/>
      <c r="CQ18098" s="52"/>
      <c r="CR18098" s="52"/>
      <c r="CS18098" s="52"/>
      <c r="CT18098" s="52"/>
      <c r="CU18098" s="33"/>
      <c r="CV18098" s="33"/>
    </row>
    <row r="18099" spans="74:100">
      <c r="BV18099" s="62"/>
      <c r="BW18099" s="62"/>
      <c r="BX18099" s="62"/>
      <c r="BY18099" s="62"/>
      <c r="BZ18099" s="62"/>
      <c r="CA18099" s="62"/>
      <c r="CB18099" s="62"/>
      <c r="CC18099" s="62"/>
      <c r="CD18099" s="62"/>
      <c r="CE18099" s="62"/>
      <c r="CF18099" s="62"/>
      <c r="CL18099" s="35" t="s">
        <v>9049</v>
      </c>
      <c r="CM18099" s="35" t="s">
        <v>217</v>
      </c>
      <c r="CN18099" s="35" t="s">
        <v>217</v>
      </c>
      <c r="CO18099" s="52"/>
      <c r="CP18099" s="52"/>
      <c r="CQ18099" s="52"/>
      <c r="CR18099" s="52"/>
      <c r="CS18099" s="52"/>
      <c r="CT18099" s="52"/>
      <c r="CU18099" s="33"/>
      <c r="CV18099" s="33"/>
    </row>
    <row r="18100" spans="74:100">
      <c r="BV18100" s="62"/>
      <c r="BW18100" s="62"/>
      <c r="BX18100" s="62"/>
      <c r="BY18100" s="62"/>
      <c r="BZ18100" s="62"/>
      <c r="CA18100" s="62"/>
      <c r="CB18100" s="62"/>
      <c r="CC18100" s="62"/>
      <c r="CD18100" s="62"/>
      <c r="CE18100" s="62"/>
      <c r="CF18100" s="62"/>
      <c r="CL18100" s="35" t="s">
        <v>9069</v>
      </c>
      <c r="CM18100" s="35" t="s">
        <v>217</v>
      </c>
      <c r="CN18100" s="35" t="s">
        <v>217</v>
      </c>
      <c r="CO18100" s="52"/>
      <c r="CP18100" s="52"/>
      <c r="CQ18100" s="52"/>
      <c r="CR18100" s="52"/>
      <c r="CS18100" s="52"/>
      <c r="CT18100" s="52"/>
      <c r="CU18100" s="33"/>
      <c r="CV18100" s="33"/>
    </row>
    <row r="18101" spans="74:100">
      <c r="BV18101" s="62"/>
      <c r="BW18101" s="62"/>
      <c r="BX18101" s="62"/>
      <c r="BY18101" s="62"/>
      <c r="BZ18101" s="62"/>
      <c r="CA18101" s="62"/>
      <c r="CB18101" s="62"/>
      <c r="CC18101" s="62"/>
      <c r="CD18101" s="62"/>
      <c r="CE18101" s="62"/>
      <c r="CF18101" s="62"/>
      <c r="CL18101" s="56" t="s">
        <v>11182</v>
      </c>
      <c r="CM18101" s="56" t="s">
        <v>214</v>
      </c>
      <c r="CN18101" s="56" t="s">
        <v>214</v>
      </c>
      <c r="CO18101" s="52"/>
      <c r="CP18101" s="52"/>
      <c r="CQ18101" s="52"/>
      <c r="CR18101" s="52"/>
      <c r="CS18101" s="52"/>
      <c r="CT18101" s="52"/>
      <c r="CU18101" s="33"/>
      <c r="CV18101" s="33"/>
    </row>
    <row r="18102" spans="74:100">
      <c r="BV18102" s="62"/>
      <c r="BW18102" s="62"/>
      <c r="BX18102" s="62"/>
      <c r="BY18102" s="62"/>
      <c r="BZ18102" s="62"/>
      <c r="CA18102" s="62"/>
      <c r="CB18102" s="62"/>
      <c r="CC18102" s="62"/>
      <c r="CD18102" s="62"/>
      <c r="CE18102" s="62"/>
      <c r="CF18102" s="62"/>
      <c r="CL18102" s="56" t="s">
        <v>9070</v>
      </c>
      <c r="CM18102" s="56" t="s">
        <v>215</v>
      </c>
      <c r="CN18102" s="56" t="s">
        <v>215</v>
      </c>
      <c r="CO18102" s="52"/>
      <c r="CP18102" s="52"/>
      <c r="CQ18102" s="52"/>
      <c r="CR18102" s="52"/>
      <c r="CS18102" s="52"/>
      <c r="CT18102" s="52"/>
      <c r="CU18102" s="33"/>
      <c r="CV18102" s="33"/>
    </row>
    <row r="18103" spans="74:100">
      <c r="BV18103" s="62"/>
      <c r="BW18103" s="62"/>
      <c r="BX18103" s="62"/>
      <c r="BY18103" s="62"/>
      <c r="BZ18103" s="62"/>
      <c r="CA18103" s="62"/>
      <c r="CB18103" s="62"/>
      <c r="CC18103" s="62"/>
      <c r="CD18103" s="62"/>
      <c r="CE18103" s="62"/>
      <c r="CF18103" s="62"/>
      <c r="CL18103" s="35" t="s">
        <v>3986</v>
      </c>
      <c r="CM18103" s="35" t="s">
        <v>217</v>
      </c>
      <c r="CN18103" s="35" t="s">
        <v>217</v>
      </c>
      <c r="CO18103" s="52"/>
      <c r="CP18103" s="52"/>
      <c r="CQ18103" s="52"/>
      <c r="CR18103" s="52"/>
      <c r="CS18103" s="52"/>
      <c r="CT18103" s="52"/>
      <c r="CU18103" s="33"/>
      <c r="CV18103" s="33"/>
    </row>
    <row r="18104" spans="74:100">
      <c r="BV18104" s="62"/>
      <c r="BW18104" s="62"/>
      <c r="BX18104" s="62"/>
      <c r="BY18104" s="62"/>
      <c r="BZ18104" s="62"/>
      <c r="CA18104" s="62"/>
      <c r="CB18104" s="62"/>
      <c r="CC18104" s="62"/>
      <c r="CD18104" s="62"/>
      <c r="CE18104" s="62"/>
      <c r="CF18104" s="62"/>
      <c r="CL18104" s="56" t="s">
        <v>9071</v>
      </c>
      <c r="CM18104" s="56" t="s">
        <v>215</v>
      </c>
      <c r="CN18104" s="56" t="s">
        <v>215</v>
      </c>
      <c r="CO18104" s="52"/>
      <c r="CP18104" s="52"/>
      <c r="CQ18104" s="52"/>
      <c r="CR18104" s="52"/>
      <c r="CS18104" s="52"/>
      <c r="CT18104" s="52"/>
      <c r="CU18104" s="33"/>
      <c r="CV18104" s="33"/>
    </row>
    <row r="18105" spans="74:100">
      <c r="BV18105" s="62"/>
      <c r="BW18105" s="62"/>
      <c r="BX18105" s="62"/>
      <c r="BY18105" s="62"/>
      <c r="BZ18105" s="62"/>
      <c r="CA18105" s="62"/>
      <c r="CB18105" s="62"/>
      <c r="CC18105" s="62"/>
      <c r="CD18105" s="62"/>
      <c r="CE18105" s="62"/>
      <c r="CF18105" s="62"/>
      <c r="CL18105" s="56" t="s">
        <v>15286</v>
      </c>
      <c r="CM18105" s="56" t="s">
        <v>213</v>
      </c>
      <c r="CN18105" s="56" t="s">
        <v>213</v>
      </c>
      <c r="CO18105" s="52"/>
      <c r="CP18105" s="52"/>
      <c r="CQ18105" s="52"/>
      <c r="CR18105" s="52"/>
      <c r="CS18105" s="52"/>
      <c r="CT18105" s="52"/>
      <c r="CU18105" s="33"/>
      <c r="CV18105" s="33"/>
    </row>
    <row r="18106" spans="74:100">
      <c r="BV18106" s="62"/>
      <c r="BW18106" s="62"/>
      <c r="BX18106" s="62"/>
      <c r="BY18106" s="62"/>
      <c r="BZ18106" s="62"/>
      <c r="CA18106" s="62"/>
      <c r="CB18106" s="62"/>
      <c r="CC18106" s="62"/>
      <c r="CD18106" s="62"/>
      <c r="CE18106" s="62"/>
      <c r="CF18106" s="62"/>
      <c r="CL18106" s="35" t="s">
        <v>10942</v>
      </c>
      <c r="CM18106" s="35" t="s">
        <v>217</v>
      </c>
      <c r="CN18106" s="35" t="s">
        <v>217</v>
      </c>
      <c r="CO18106" s="52"/>
      <c r="CP18106" s="52"/>
      <c r="CQ18106" s="52"/>
      <c r="CR18106" s="52"/>
      <c r="CS18106" s="52"/>
      <c r="CT18106" s="52"/>
      <c r="CU18106" s="33"/>
      <c r="CV18106" s="33"/>
    </row>
    <row r="18107" spans="74:100">
      <c r="BV18107" s="62"/>
      <c r="BW18107" s="62"/>
      <c r="BX18107" s="62"/>
      <c r="BY18107" s="62"/>
      <c r="BZ18107" s="62"/>
      <c r="CA18107" s="62"/>
      <c r="CB18107" s="62"/>
      <c r="CC18107" s="62"/>
      <c r="CD18107" s="62"/>
      <c r="CE18107" s="62"/>
      <c r="CF18107" s="62"/>
      <c r="CL18107" s="56" t="s">
        <v>1239</v>
      </c>
      <c r="CM18107" s="56" t="s">
        <v>215</v>
      </c>
      <c r="CN18107" s="56" t="s">
        <v>215</v>
      </c>
      <c r="CO18107" s="52"/>
      <c r="CP18107" s="52"/>
      <c r="CQ18107" s="52"/>
      <c r="CR18107" s="52"/>
      <c r="CS18107" s="52"/>
      <c r="CT18107" s="52"/>
      <c r="CU18107" s="33"/>
      <c r="CV18107" s="33"/>
    </row>
    <row r="18108" spans="74:100">
      <c r="BV18108" s="62"/>
      <c r="BW18108" s="62"/>
      <c r="BX18108" s="62"/>
      <c r="BY18108" s="62"/>
      <c r="BZ18108" s="62"/>
      <c r="CA18108" s="62"/>
      <c r="CB18108" s="62"/>
      <c r="CC18108" s="62"/>
      <c r="CD18108" s="62"/>
      <c r="CE18108" s="62"/>
      <c r="CF18108" s="62"/>
      <c r="CL18108" s="56" t="s">
        <v>23715</v>
      </c>
      <c r="CM18108" s="56" t="s">
        <v>216</v>
      </c>
      <c r="CN18108" s="56" t="s">
        <v>216</v>
      </c>
      <c r="CO18108" s="52"/>
      <c r="CP18108" s="52"/>
      <c r="CQ18108" s="52"/>
      <c r="CR18108" s="52"/>
      <c r="CS18108" s="52"/>
      <c r="CT18108" s="52"/>
      <c r="CU18108" s="33"/>
      <c r="CV18108" s="33"/>
    </row>
    <row r="18109" spans="74:100">
      <c r="BV18109" s="62"/>
      <c r="BW18109" s="62"/>
      <c r="BX18109" s="62"/>
      <c r="BY18109" s="62"/>
      <c r="BZ18109" s="62"/>
      <c r="CA18109" s="62"/>
      <c r="CB18109" s="62"/>
      <c r="CC18109" s="62"/>
      <c r="CD18109" s="62"/>
      <c r="CE18109" s="62"/>
      <c r="CF18109" s="62"/>
      <c r="CL18109" s="56" t="s">
        <v>16814</v>
      </c>
      <c r="CM18109" s="56" t="s">
        <v>215</v>
      </c>
      <c r="CN18109" s="56" t="s">
        <v>215</v>
      </c>
      <c r="CO18109" s="52"/>
      <c r="CP18109" s="52"/>
      <c r="CQ18109" s="52"/>
      <c r="CR18109" s="52"/>
      <c r="CS18109" s="52"/>
      <c r="CT18109" s="52"/>
      <c r="CU18109" s="33"/>
      <c r="CV18109" s="33"/>
    </row>
    <row r="18110" spans="74:100">
      <c r="BV18110" s="62"/>
      <c r="BW18110" s="62"/>
      <c r="BX18110" s="62"/>
      <c r="BY18110" s="62"/>
      <c r="BZ18110" s="62"/>
      <c r="CA18110" s="62"/>
      <c r="CB18110" s="62"/>
      <c r="CC18110" s="62"/>
      <c r="CD18110" s="62"/>
      <c r="CE18110" s="62"/>
      <c r="CF18110" s="62"/>
      <c r="CL18110" s="56" t="s">
        <v>29312</v>
      </c>
      <c r="CM18110" s="56" t="s">
        <v>216</v>
      </c>
      <c r="CN18110" s="56" t="s">
        <v>216</v>
      </c>
      <c r="CO18110" s="52"/>
      <c r="CP18110" s="52"/>
      <c r="CQ18110" s="52"/>
      <c r="CR18110" s="52"/>
      <c r="CS18110" s="52"/>
      <c r="CT18110" s="52"/>
      <c r="CU18110" s="33"/>
      <c r="CV18110" s="33"/>
    </row>
    <row r="18111" spans="74:100">
      <c r="BV18111" s="62"/>
      <c r="BW18111" s="62"/>
      <c r="BX18111" s="62"/>
      <c r="BY18111" s="62"/>
      <c r="BZ18111" s="62"/>
      <c r="CA18111" s="62"/>
      <c r="CB18111" s="62"/>
      <c r="CC18111" s="62"/>
      <c r="CD18111" s="62"/>
      <c r="CE18111" s="62"/>
      <c r="CF18111" s="62"/>
      <c r="CL18111" s="35" t="s">
        <v>29313</v>
      </c>
      <c r="CM18111" s="35" t="s">
        <v>217</v>
      </c>
      <c r="CN18111" s="35" t="s">
        <v>217</v>
      </c>
      <c r="CO18111" s="52"/>
      <c r="CP18111" s="52"/>
      <c r="CQ18111" s="52"/>
      <c r="CR18111" s="52"/>
      <c r="CS18111" s="52"/>
      <c r="CT18111" s="52"/>
      <c r="CU18111" s="33"/>
      <c r="CV18111" s="33"/>
    </row>
    <row r="18112" spans="74:100">
      <c r="BV18112" s="62"/>
      <c r="BW18112" s="62"/>
      <c r="BX18112" s="62"/>
      <c r="BY18112" s="62"/>
      <c r="BZ18112" s="62"/>
      <c r="CA18112" s="62"/>
      <c r="CB18112" s="62"/>
      <c r="CC18112" s="62"/>
      <c r="CD18112" s="62"/>
      <c r="CE18112" s="62"/>
      <c r="CF18112" s="62"/>
      <c r="CL18112" s="56" t="s">
        <v>23716</v>
      </c>
      <c r="CM18112" s="56" t="s">
        <v>215</v>
      </c>
      <c r="CN18112" s="56" t="s">
        <v>215</v>
      </c>
      <c r="CO18112" s="52"/>
      <c r="CP18112" s="52"/>
      <c r="CQ18112" s="52"/>
      <c r="CR18112" s="52"/>
      <c r="CS18112" s="52"/>
      <c r="CT18112" s="52"/>
      <c r="CU18112" s="33"/>
      <c r="CV18112" s="33"/>
    </row>
    <row r="18113" spans="74:100">
      <c r="BV18113" s="62"/>
      <c r="BW18113" s="62"/>
      <c r="BX18113" s="62"/>
      <c r="BY18113" s="62"/>
      <c r="BZ18113" s="62"/>
      <c r="CA18113" s="62"/>
      <c r="CB18113" s="62"/>
      <c r="CC18113" s="62"/>
      <c r="CD18113" s="62"/>
      <c r="CE18113" s="62"/>
      <c r="CF18113" s="62"/>
      <c r="CL18113" s="56" t="s">
        <v>23717</v>
      </c>
      <c r="CM18113" s="56" t="s">
        <v>215</v>
      </c>
      <c r="CN18113" s="56" t="s">
        <v>215</v>
      </c>
      <c r="CO18113" s="52"/>
      <c r="CP18113" s="52"/>
      <c r="CQ18113" s="52"/>
      <c r="CR18113" s="52"/>
      <c r="CS18113" s="52"/>
      <c r="CT18113" s="52"/>
      <c r="CU18113" s="33"/>
      <c r="CV18113" s="33"/>
    </row>
    <row r="18114" spans="74:100">
      <c r="BV18114" s="62"/>
      <c r="BW18114" s="62"/>
      <c r="BX18114" s="62"/>
      <c r="BY18114" s="62"/>
      <c r="BZ18114" s="62"/>
      <c r="CA18114" s="62"/>
      <c r="CB18114" s="62"/>
      <c r="CC18114" s="62"/>
      <c r="CD18114" s="62"/>
      <c r="CE18114" s="62"/>
      <c r="CF18114" s="62"/>
      <c r="CL18114" s="56" t="s">
        <v>15641</v>
      </c>
      <c r="CM18114" s="56" t="s">
        <v>215</v>
      </c>
      <c r="CN18114" s="56" t="s">
        <v>215</v>
      </c>
      <c r="CO18114" s="52"/>
      <c r="CP18114" s="52"/>
      <c r="CQ18114" s="52"/>
      <c r="CR18114" s="52"/>
      <c r="CS18114" s="52"/>
      <c r="CT18114" s="52"/>
      <c r="CU18114" s="33"/>
      <c r="CV18114" s="33"/>
    </row>
    <row r="18115" spans="74:100">
      <c r="BV18115" s="62"/>
      <c r="BW18115" s="62"/>
      <c r="BX18115" s="62"/>
      <c r="BY18115" s="62"/>
      <c r="BZ18115" s="62"/>
      <c r="CA18115" s="62"/>
      <c r="CB18115" s="62"/>
      <c r="CC18115" s="62"/>
      <c r="CD18115" s="62"/>
      <c r="CE18115" s="62"/>
      <c r="CF18115" s="62"/>
      <c r="CL18115" s="35" t="s">
        <v>8228</v>
      </c>
      <c r="CM18115" s="35" t="s">
        <v>217</v>
      </c>
      <c r="CN18115" s="35" t="s">
        <v>217</v>
      </c>
      <c r="CO18115" s="52"/>
      <c r="CP18115" s="52"/>
      <c r="CQ18115" s="52"/>
      <c r="CR18115" s="52"/>
      <c r="CS18115" s="52"/>
      <c r="CT18115" s="52"/>
      <c r="CU18115" s="33"/>
      <c r="CV18115" s="33"/>
    </row>
    <row r="18116" spans="74:100">
      <c r="BV18116" s="62"/>
      <c r="BW18116" s="62"/>
      <c r="BX18116" s="62"/>
      <c r="BY18116" s="62"/>
      <c r="BZ18116" s="62"/>
      <c r="CA18116" s="62"/>
      <c r="CB18116" s="62"/>
      <c r="CC18116" s="62"/>
      <c r="CD18116" s="62"/>
      <c r="CE18116" s="62"/>
      <c r="CF18116" s="62"/>
      <c r="CL18116" s="35" t="s">
        <v>8229</v>
      </c>
      <c r="CM18116" s="35" t="s">
        <v>217</v>
      </c>
      <c r="CN18116" s="35" t="s">
        <v>217</v>
      </c>
      <c r="CO18116" s="52"/>
      <c r="CP18116" s="52"/>
      <c r="CQ18116" s="52"/>
      <c r="CR18116" s="52"/>
      <c r="CS18116" s="52"/>
      <c r="CT18116" s="52"/>
      <c r="CU18116" s="33"/>
      <c r="CV18116" s="33"/>
    </row>
    <row r="18117" spans="74:100">
      <c r="BV18117" s="62"/>
      <c r="BW18117" s="62"/>
      <c r="BX18117" s="62"/>
      <c r="BY18117" s="62"/>
      <c r="BZ18117" s="62"/>
      <c r="CA18117" s="62"/>
      <c r="CB18117" s="62"/>
      <c r="CC18117" s="62"/>
      <c r="CD18117" s="62"/>
      <c r="CE18117" s="62"/>
      <c r="CF18117" s="62"/>
      <c r="CL18117" s="56" t="s">
        <v>7482</v>
      </c>
      <c r="CM18117" s="56" t="s">
        <v>215</v>
      </c>
      <c r="CN18117" s="56" t="s">
        <v>215</v>
      </c>
      <c r="CO18117" s="52"/>
      <c r="CP18117" s="52"/>
      <c r="CQ18117" s="52"/>
      <c r="CR18117" s="52"/>
      <c r="CS18117" s="52"/>
      <c r="CT18117" s="52"/>
      <c r="CU18117" s="33"/>
      <c r="CV18117" s="33"/>
    </row>
    <row r="18118" spans="74:100">
      <c r="BV18118" s="62"/>
      <c r="BW18118" s="62"/>
      <c r="BX18118" s="62"/>
      <c r="BY18118" s="62"/>
      <c r="BZ18118" s="62"/>
      <c r="CA18118" s="62"/>
      <c r="CB18118" s="62"/>
      <c r="CC18118" s="62"/>
      <c r="CD18118" s="62"/>
      <c r="CE18118" s="62"/>
      <c r="CF18118" s="62"/>
      <c r="CL18118" s="56" t="s">
        <v>3998</v>
      </c>
      <c r="CM18118" s="56" t="s">
        <v>213</v>
      </c>
      <c r="CN18118" s="56" t="s">
        <v>213</v>
      </c>
      <c r="CO18118" s="52"/>
      <c r="CP18118" s="52"/>
      <c r="CQ18118" s="52"/>
      <c r="CR18118" s="52"/>
      <c r="CS18118" s="52"/>
      <c r="CT18118" s="52"/>
      <c r="CU18118" s="33"/>
      <c r="CV18118" s="33"/>
    </row>
    <row r="18119" spans="74:100">
      <c r="BV18119" s="62"/>
      <c r="BW18119" s="62"/>
      <c r="BX18119" s="62"/>
      <c r="BY18119" s="62"/>
      <c r="BZ18119" s="62"/>
      <c r="CA18119" s="62"/>
      <c r="CB18119" s="62"/>
      <c r="CC18119" s="62"/>
      <c r="CD18119" s="62"/>
      <c r="CE18119" s="62"/>
      <c r="CF18119" s="62"/>
      <c r="CL18119" s="56" t="s">
        <v>3999</v>
      </c>
      <c r="CM18119" s="56" t="s">
        <v>213</v>
      </c>
      <c r="CN18119" s="56" t="s">
        <v>213</v>
      </c>
      <c r="CO18119" s="52"/>
      <c r="CP18119" s="52"/>
      <c r="CQ18119" s="52"/>
      <c r="CR18119" s="52"/>
      <c r="CS18119" s="52"/>
      <c r="CT18119" s="52"/>
      <c r="CU18119" s="33"/>
      <c r="CV18119" s="33"/>
    </row>
    <row r="18120" spans="74:100">
      <c r="BV18120" s="62"/>
      <c r="BW18120" s="62"/>
      <c r="BX18120" s="62"/>
      <c r="BY18120" s="62"/>
      <c r="BZ18120" s="62"/>
      <c r="CA18120" s="62"/>
      <c r="CB18120" s="62"/>
      <c r="CC18120" s="62"/>
      <c r="CD18120" s="62"/>
      <c r="CE18120" s="62"/>
      <c r="CF18120" s="62"/>
      <c r="CL18120" s="56" t="s">
        <v>9073</v>
      </c>
      <c r="CM18120" s="56" t="s">
        <v>213</v>
      </c>
      <c r="CN18120" s="56" t="s">
        <v>213</v>
      </c>
      <c r="CO18120" s="52"/>
      <c r="CP18120" s="52"/>
      <c r="CQ18120" s="52"/>
      <c r="CR18120" s="52"/>
      <c r="CS18120" s="52"/>
      <c r="CT18120" s="52"/>
      <c r="CU18120" s="33"/>
      <c r="CV18120" s="33"/>
    </row>
    <row r="18121" spans="74:100">
      <c r="BV18121" s="62"/>
      <c r="BW18121" s="62"/>
      <c r="BX18121" s="62"/>
      <c r="BY18121" s="62"/>
      <c r="BZ18121" s="62"/>
      <c r="CA18121" s="62"/>
      <c r="CB18121" s="62"/>
      <c r="CC18121" s="62"/>
      <c r="CD18121" s="62"/>
      <c r="CE18121" s="62"/>
      <c r="CF18121" s="62"/>
      <c r="CL18121" s="35" t="s">
        <v>16609</v>
      </c>
      <c r="CM18121" s="35" t="s">
        <v>217</v>
      </c>
      <c r="CN18121" s="35" t="s">
        <v>217</v>
      </c>
      <c r="CO18121" s="52"/>
      <c r="CP18121" s="52"/>
      <c r="CQ18121" s="52"/>
      <c r="CR18121" s="52"/>
      <c r="CS18121" s="52"/>
      <c r="CT18121" s="52"/>
      <c r="CU18121" s="33"/>
      <c r="CV18121" s="33"/>
    </row>
    <row r="18122" spans="74:100">
      <c r="BV18122" s="62"/>
      <c r="BW18122" s="62"/>
      <c r="BX18122" s="62"/>
      <c r="BY18122" s="62"/>
      <c r="BZ18122" s="62"/>
      <c r="CA18122" s="62"/>
      <c r="CB18122" s="62"/>
      <c r="CC18122" s="62"/>
      <c r="CD18122" s="62"/>
      <c r="CE18122" s="62"/>
      <c r="CF18122" s="62"/>
      <c r="CL18122" s="35" t="s">
        <v>16610</v>
      </c>
      <c r="CM18122" s="35" t="s">
        <v>217</v>
      </c>
      <c r="CN18122" s="35" t="s">
        <v>217</v>
      </c>
      <c r="CO18122" s="52"/>
      <c r="CP18122" s="52"/>
      <c r="CQ18122" s="52"/>
      <c r="CR18122" s="52"/>
      <c r="CS18122" s="52"/>
      <c r="CT18122" s="52"/>
      <c r="CU18122" s="33"/>
      <c r="CV18122" s="33"/>
    </row>
    <row r="18123" spans="74:100">
      <c r="BV18123" s="62"/>
      <c r="BW18123" s="62"/>
      <c r="BX18123" s="62"/>
      <c r="BY18123" s="62"/>
      <c r="BZ18123" s="62"/>
      <c r="CA18123" s="62"/>
      <c r="CB18123" s="62"/>
      <c r="CC18123" s="62"/>
      <c r="CD18123" s="62"/>
      <c r="CE18123" s="62"/>
      <c r="CF18123" s="62"/>
      <c r="CL18123" s="35" t="s">
        <v>11314</v>
      </c>
      <c r="CM18123" s="35" t="s">
        <v>217</v>
      </c>
      <c r="CN18123" s="35" t="s">
        <v>217</v>
      </c>
      <c r="CO18123" s="52"/>
      <c r="CP18123" s="52"/>
      <c r="CQ18123" s="52"/>
      <c r="CR18123" s="52"/>
      <c r="CS18123" s="52"/>
      <c r="CT18123" s="52"/>
      <c r="CU18123" s="33"/>
      <c r="CV18123" s="33"/>
    </row>
    <row r="18124" spans="74:100">
      <c r="BV18124" s="62"/>
      <c r="BW18124" s="62"/>
      <c r="BX18124" s="62"/>
      <c r="BY18124" s="62"/>
      <c r="BZ18124" s="62"/>
      <c r="CA18124" s="62"/>
      <c r="CB18124" s="62"/>
      <c r="CC18124" s="62"/>
      <c r="CD18124" s="62"/>
      <c r="CE18124" s="62"/>
      <c r="CF18124" s="62"/>
      <c r="CL18124" s="35" t="s">
        <v>16612</v>
      </c>
      <c r="CM18124" s="35" t="s">
        <v>217</v>
      </c>
      <c r="CN18124" s="35" t="s">
        <v>217</v>
      </c>
      <c r="CO18124" s="52"/>
      <c r="CP18124" s="52"/>
      <c r="CQ18124" s="52"/>
      <c r="CR18124" s="52"/>
      <c r="CS18124" s="52"/>
      <c r="CT18124" s="52"/>
      <c r="CU18124" s="33"/>
      <c r="CV18124" s="33"/>
    </row>
    <row r="18125" spans="74:100">
      <c r="BV18125" s="62"/>
      <c r="BW18125" s="62"/>
      <c r="BX18125" s="62"/>
      <c r="BY18125" s="62"/>
      <c r="BZ18125" s="62"/>
      <c r="CA18125" s="62"/>
      <c r="CB18125" s="62"/>
      <c r="CC18125" s="62"/>
      <c r="CD18125" s="62"/>
      <c r="CE18125" s="62"/>
      <c r="CF18125" s="62"/>
      <c r="CL18125" s="35" t="s">
        <v>11316</v>
      </c>
      <c r="CM18125" s="35" t="s">
        <v>217</v>
      </c>
      <c r="CN18125" s="35" t="s">
        <v>217</v>
      </c>
      <c r="CO18125" s="52"/>
      <c r="CP18125" s="52"/>
      <c r="CQ18125" s="52"/>
      <c r="CR18125" s="52"/>
      <c r="CS18125" s="52"/>
      <c r="CT18125" s="52"/>
      <c r="CU18125" s="33"/>
      <c r="CV18125" s="33"/>
    </row>
    <row r="18126" spans="74:100">
      <c r="BV18126" s="62"/>
      <c r="BW18126" s="62"/>
      <c r="BX18126" s="62"/>
      <c r="BY18126" s="62"/>
      <c r="BZ18126" s="62"/>
      <c r="CA18126" s="62"/>
      <c r="CB18126" s="62"/>
      <c r="CC18126" s="62"/>
      <c r="CD18126" s="62"/>
      <c r="CE18126" s="62"/>
      <c r="CF18126" s="62"/>
      <c r="CL18126" s="35" t="s">
        <v>11317</v>
      </c>
      <c r="CM18126" s="35" t="s">
        <v>217</v>
      </c>
      <c r="CN18126" s="35" t="s">
        <v>217</v>
      </c>
      <c r="CO18126" s="52"/>
      <c r="CP18126" s="52"/>
      <c r="CQ18126" s="52"/>
      <c r="CR18126" s="52"/>
      <c r="CS18126" s="52"/>
      <c r="CT18126" s="52"/>
      <c r="CU18126" s="33"/>
      <c r="CV18126" s="33"/>
    </row>
    <row r="18127" spans="74:100">
      <c r="BV18127" s="62"/>
      <c r="BW18127" s="62"/>
      <c r="BX18127" s="62"/>
      <c r="BY18127" s="62"/>
      <c r="BZ18127" s="62"/>
      <c r="CA18127" s="62"/>
      <c r="CB18127" s="62"/>
      <c r="CC18127" s="62"/>
      <c r="CD18127" s="62"/>
      <c r="CE18127" s="62"/>
      <c r="CF18127" s="62"/>
      <c r="CL18127" s="35" t="s">
        <v>11318</v>
      </c>
      <c r="CM18127" s="35" t="s">
        <v>217</v>
      </c>
      <c r="CN18127" s="35" t="s">
        <v>217</v>
      </c>
      <c r="CO18127" s="52"/>
      <c r="CP18127" s="52"/>
      <c r="CQ18127" s="52"/>
      <c r="CR18127" s="52"/>
      <c r="CS18127" s="52"/>
      <c r="CT18127" s="52"/>
      <c r="CU18127" s="33"/>
      <c r="CV18127" s="33"/>
    </row>
    <row r="18128" spans="74:100">
      <c r="BV18128" s="62"/>
      <c r="BW18128" s="62"/>
      <c r="BX18128" s="62"/>
      <c r="BY18128" s="62"/>
      <c r="BZ18128" s="62"/>
      <c r="CA18128" s="62"/>
      <c r="CB18128" s="62"/>
      <c r="CC18128" s="62"/>
      <c r="CD18128" s="62"/>
      <c r="CE18128" s="62"/>
      <c r="CF18128" s="62"/>
      <c r="CL18128" s="56" t="s">
        <v>25431</v>
      </c>
      <c r="CM18128" s="56" t="s">
        <v>217</v>
      </c>
      <c r="CN18128" s="56" t="s">
        <v>217</v>
      </c>
      <c r="CO18128" s="52"/>
      <c r="CP18128" s="52"/>
      <c r="CQ18128" s="52"/>
      <c r="CR18128" s="52"/>
      <c r="CS18128" s="52"/>
      <c r="CT18128" s="52"/>
      <c r="CU18128" s="33"/>
      <c r="CV18128" s="33"/>
    </row>
    <row r="18129" spans="74:100">
      <c r="BV18129" s="62"/>
      <c r="BW18129" s="62"/>
      <c r="BX18129" s="62"/>
      <c r="BY18129" s="62"/>
      <c r="BZ18129" s="62"/>
      <c r="CA18129" s="62"/>
      <c r="CB18129" s="62"/>
      <c r="CC18129" s="62"/>
      <c r="CD18129" s="62"/>
      <c r="CE18129" s="62"/>
      <c r="CF18129" s="62"/>
      <c r="CL18129" s="56" t="s">
        <v>12087</v>
      </c>
      <c r="CM18129" s="56" t="s">
        <v>217</v>
      </c>
      <c r="CN18129" s="56" t="s">
        <v>217</v>
      </c>
      <c r="CO18129" s="52"/>
      <c r="CP18129" s="52"/>
      <c r="CQ18129" s="52"/>
      <c r="CR18129" s="52"/>
      <c r="CS18129" s="52"/>
      <c r="CT18129" s="52"/>
      <c r="CU18129" s="33"/>
      <c r="CV18129" s="33"/>
    </row>
    <row r="18130" spans="74:100">
      <c r="BV18130" s="62"/>
      <c r="BW18130" s="62"/>
      <c r="BX18130" s="62"/>
      <c r="BY18130" s="62"/>
      <c r="BZ18130" s="62"/>
      <c r="CA18130" s="62"/>
      <c r="CB18130" s="62"/>
      <c r="CC18130" s="62"/>
      <c r="CD18130" s="62"/>
      <c r="CE18130" s="62"/>
      <c r="CF18130" s="62"/>
      <c r="CL18130" s="56" t="s">
        <v>12088</v>
      </c>
      <c r="CM18130" s="56" t="s">
        <v>217</v>
      </c>
      <c r="CN18130" s="56" t="s">
        <v>217</v>
      </c>
      <c r="CO18130" s="52"/>
      <c r="CP18130" s="52"/>
      <c r="CQ18130" s="52"/>
      <c r="CR18130" s="52"/>
      <c r="CS18130" s="52"/>
      <c r="CT18130" s="52"/>
      <c r="CU18130" s="33"/>
      <c r="CV18130" s="33"/>
    </row>
    <row r="18131" spans="74:100">
      <c r="BV18131" s="62"/>
      <c r="BW18131" s="62"/>
      <c r="BX18131" s="62"/>
      <c r="BY18131" s="62"/>
      <c r="BZ18131" s="62"/>
      <c r="CA18131" s="62"/>
      <c r="CB18131" s="62"/>
      <c r="CC18131" s="62"/>
      <c r="CD18131" s="62"/>
      <c r="CE18131" s="62"/>
      <c r="CF18131" s="62"/>
      <c r="CL18131" s="56" t="s">
        <v>12089</v>
      </c>
      <c r="CM18131" s="56" t="s">
        <v>217</v>
      </c>
      <c r="CN18131" s="56" t="s">
        <v>217</v>
      </c>
      <c r="CO18131" s="52"/>
      <c r="CP18131" s="52"/>
      <c r="CQ18131" s="52"/>
      <c r="CR18131" s="52"/>
      <c r="CS18131" s="52"/>
      <c r="CT18131" s="52"/>
      <c r="CU18131" s="33"/>
      <c r="CV18131" s="33"/>
    </row>
    <row r="18132" spans="74:100">
      <c r="BV18132" s="62"/>
      <c r="BW18132" s="62"/>
      <c r="BX18132" s="62"/>
      <c r="BY18132" s="62"/>
      <c r="BZ18132" s="62"/>
      <c r="CA18132" s="62"/>
      <c r="CB18132" s="62"/>
      <c r="CC18132" s="62"/>
      <c r="CD18132" s="62"/>
      <c r="CE18132" s="62"/>
      <c r="CF18132" s="62"/>
      <c r="CL18132" s="35" t="s">
        <v>12086</v>
      </c>
      <c r="CM18132" s="35" t="s">
        <v>217</v>
      </c>
      <c r="CN18132" s="35" t="s">
        <v>217</v>
      </c>
      <c r="CO18132" s="52"/>
      <c r="CP18132" s="52"/>
      <c r="CQ18132" s="52"/>
      <c r="CR18132" s="52"/>
      <c r="CS18132" s="52"/>
      <c r="CT18132" s="52"/>
      <c r="CU18132" s="33"/>
      <c r="CV18132" s="33"/>
    </row>
    <row r="18133" spans="74:100">
      <c r="BV18133" s="62"/>
      <c r="BW18133" s="62"/>
      <c r="BX18133" s="62"/>
      <c r="BY18133" s="62"/>
      <c r="BZ18133" s="62"/>
      <c r="CA18133" s="62"/>
      <c r="CB18133" s="62"/>
      <c r="CC18133" s="62"/>
      <c r="CD18133" s="62"/>
      <c r="CE18133" s="62"/>
      <c r="CF18133" s="62"/>
      <c r="CL18133" s="35" t="s">
        <v>9076</v>
      </c>
      <c r="CM18133" s="35" t="s">
        <v>217</v>
      </c>
      <c r="CN18133" s="35" t="s">
        <v>217</v>
      </c>
      <c r="CO18133" s="52"/>
      <c r="CP18133" s="52"/>
      <c r="CQ18133" s="52"/>
      <c r="CR18133" s="52"/>
      <c r="CS18133" s="52"/>
      <c r="CT18133" s="52"/>
      <c r="CU18133" s="33"/>
      <c r="CV18133" s="33"/>
    </row>
    <row r="18134" spans="74:100">
      <c r="BV18134" s="62"/>
      <c r="BW18134" s="62"/>
      <c r="BX18134" s="62"/>
      <c r="BY18134" s="62"/>
      <c r="BZ18134" s="62"/>
      <c r="CA18134" s="62"/>
      <c r="CB18134" s="62"/>
      <c r="CC18134" s="62"/>
      <c r="CD18134" s="62"/>
      <c r="CE18134" s="62"/>
      <c r="CF18134" s="62"/>
      <c r="CL18134" s="35" t="s">
        <v>13075</v>
      </c>
      <c r="CM18134" s="35" t="s">
        <v>217</v>
      </c>
      <c r="CN18134" s="35" t="s">
        <v>217</v>
      </c>
      <c r="CO18134" s="52"/>
      <c r="CP18134" s="52"/>
      <c r="CQ18134" s="52"/>
      <c r="CR18134" s="52"/>
      <c r="CS18134" s="52"/>
      <c r="CT18134" s="52"/>
      <c r="CU18134" s="33"/>
      <c r="CV18134" s="33"/>
    </row>
    <row r="18135" spans="74:100">
      <c r="BV18135" s="62"/>
      <c r="BW18135" s="62"/>
      <c r="BX18135" s="62"/>
      <c r="BY18135" s="62"/>
      <c r="BZ18135" s="62"/>
      <c r="CA18135" s="62"/>
      <c r="CB18135" s="62"/>
      <c r="CC18135" s="62"/>
      <c r="CD18135" s="62"/>
      <c r="CE18135" s="62"/>
      <c r="CF18135" s="62"/>
      <c r="CL18135" s="35" t="s">
        <v>16614</v>
      </c>
      <c r="CM18135" s="35" t="s">
        <v>217</v>
      </c>
      <c r="CN18135" s="35" t="s">
        <v>217</v>
      </c>
      <c r="CO18135" s="52"/>
      <c r="CP18135" s="52"/>
      <c r="CQ18135" s="52"/>
      <c r="CR18135" s="52"/>
      <c r="CS18135" s="52"/>
      <c r="CT18135" s="52"/>
      <c r="CU18135" s="33"/>
      <c r="CV18135" s="33"/>
    </row>
    <row r="18136" spans="74:100">
      <c r="BV18136" s="62"/>
      <c r="BW18136" s="62"/>
      <c r="BX18136" s="62"/>
      <c r="BY18136" s="62"/>
      <c r="BZ18136" s="62"/>
      <c r="CA18136" s="62"/>
      <c r="CB18136" s="62"/>
      <c r="CC18136" s="62"/>
      <c r="CD18136" s="62"/>
      <c r="CE18136" s="62"/>
      <c r="CF18136" s="62"/>
      <c r="CL18136" s="35" t="s">
        <v>16613</v>
      </c>
      <c r="CM18136" s="35" t="s">
        <v>217</v>
      </c>
      <c r="CN18136" s="35" t="s">
        <v>217</v>
      </c>
      <c r="CO18136" s="52"/>
      <c r="CP18136" s="52"/>
      <c r="CQ18136" s="52"/>
      <c r="CR18136" s="52"/>
      <c r="CS18136" s="52"/>
      <c r="CT18136" s="52"/>
      <c r="CU18136" s="33"/>
      <c r="CV18136" s="33"/>
    </row>
    <row r="18137" spans="74:100">
      <c r="BV18137" s="62"/>
      <c r="BW18137" s="62"/>
      <c r="BX18137" s="62"/>
      <c r="BY18137" s="62"/>
      <c r="BZ18137" s="62"/>
      <c r="CA18137" s="62"/>
      <c r="CB18137" s="62"/>
      <c r="CC18137" s="62"/>
      <c r="CD18137" s="62"/>
      <c r="CE18137" s="62"/>
      <c r="CF18137" s="62"/>
      <c r="CL18137" s="35" t="s">
        <v>11320</v>
      </c>
      <c r="CM18137" s="35" t="s">
        <v>217</v>
      </c>
      <c r="CN18137" s="35" t="s">
        <v>217</v>
      </c>
      <c r="CO18137" s="52"/>
      <c r="CP18137" s="52"/>
      <c r="CQ18137" s="52"/>
      <c r="CR18137" s="52"/>
      <c r="CS18137" s="52"/>
      <c r="CT18137" s="52"/>
      <c r="CU18137" s="33"/>
      <c r="CV18137" s="33"/>
    </row>
    <row r="18138" spans="74:100">
      <c r="BV18138" s="62"/>
      <c r="BW18138" s="62"/>
      <c r="BX18138" s="62"/>
      <c r="BY18138" s="62"/>
      <c r="BZ18138" s="62"/>
      <c r="CA18138" s="62"/>
      <c r="CB18138" s="62"/>
      <c r="CC18138" s="62"/>
      <c r="CD18138" s="62"/>
      <c r="CE18138" s="62"/>
      <c r="CF18138" s="62"/>
      <c r="CL18138" s="35" t="s">
        <v>12082</v>
      </c>
      <c r="CM18138" s="35" t="s">
        <v>217</v>
      </c>
      <c r="CN18138" s="35" t="s">
        <v>217</v>
      </c>
      <c r="CO18138" s="52"/>
      <c r="CP18138" s="52"/>
      <c r="CQ18138" s="52"/>
      <c r="CR18138" s="52"/>
      <c r="CS18138" s="52"/>
      <c r="CT18138" s="52"/>
      <c r="CU18138" s="33"/>
      <c r="CV18138" s="33"/>
    </row>
    <row r="18139" spans="74:100">
      <c r="BV18139" s="62"/>
      <c r="BW18139" s="62"/>
      <c r="BX18139" s="62"/>
      <c r="BY18139" s="62"/>
      <c r="BZ18139" s="62"/>
      <c r="CA18139" s="62"/>
      <c r="CB18139" s="62"/>
      <c r="CC18139" s="62"/>
      <c r="CD18139" s="62"/>
      <c r="CE18139" s="62"/>
      <c r="CF18139" s="62"/>
      <c r="CL18139" s="35" t="s">
        <v>11319</v>
      </c>
      <c r="CM18139" s="35" t="s">
        <v>217</v>
      </c>
      <c r="CN18139" s="35" t="s">
        <v>217</v>
      </c>
      <c r="CO18139" s="52"/>
      <c r="CP18139" s="52"/>
      <c r="CQ18139" s="52"/>
      <c r="CR18139" s="52"/>
      <c r="CS18139" s="52"/>
      <c r="CT18139" s="52"/>
      <c r="CU18139" s="33"/>
      <c r="CV18139" s="33"/>
    </row>
    <row r="18140" spans="74:100">
      <c r="BV18140" s="62"/>
      <c r="BW18140" s="62"/>
      <c r="BX18140" s="62"/>
      <c r="BY18140" s="62"/>
      <c r="BZ18140" s="62"/>
      <c r="CA18140" s="62"/>
      <c r="CB18140" s="62"/>
      <c r="CC18140" s="62"/>
      <c r="CD18140" s="62"/>
      <c r="CE18140" s="62"/>
      <c r="CF18140" s="62"/>
      <c r="CL18140" s="35" t="s">
        <v>12083</v>
      </c>
      <c r="CM18140" s="35" t="s">
        <v>217</v>
      </c>
      <c r="CN18140" s="35" t="s">
        <v>217</v>
      </c>
      <c r="CO18140" s="52"/>
      <c r="CP18140" s="52"/>
      <c r="CQ18140" s="52"/>
      <c r="CR18140" s="52"/>
      <c r="CS18140" s="52"/>
      <c r="CT18140" s="52"/>
      <c r="CU18140" s="33"/>
      <c r="CV18140" s="33"/>
    </row>
    <row r="18141" spans="74:100">
      <c r="BV18141" s="62"/>
      <c r="BW18141" s="62"/>
      <c r="BX18141" s="62"/>
      <c r="BY18141" s="62"/>
      <c r="BZ18141" s="62"/>
      <c r="CA18141" s="62"/>
      <c r="CB18141" s="62"/>
      <c r="CC18141" s="62"/>
      <c r="CD18141" s="62"/>
      <c r="CE18141" s="62"/>
      <c r="CF18141" s="62"/>
      <c r="CL18141" s="56" t="s">
        <v>16616</v>
      </c>
      <c r="CM18141" s="56" t="s">
        <v>216</v>
      </c>
      <c r="CN18141" s="56" t="s">
        <v>216</v>
      </c>
      <c r="CO18141" s="52"/>
      <c r="CP18141" s="52"/>
      <c r="CQ18141" s="52"/>
      <c r="CR18141" s="52"/>
      <c r="CS18141" s="52"/>
      <c r="CT18141" s="52"/>
      <c r="CU18141" s="33"/>
      <c r="CV18141" s="33"/>
    </row>
    <row r="18142" spans="74:100">
      <c r="BV18142" s="62"/>
      <c r="BW18142" s="62"/>
      <c r="BX18142" s="62"/>
      <c r="BY18142" s="62"/>
      <c r="BZ18142" s="62"/>
      <c r="CA18142" s="62"/>
      <c r="CB18142" s="62"/>
      <c r="CC18142" s="62"/>
      <c r="CD18142" s="62"/>
      <c r="CE18142" s="62"/>
      <c r="CF18142" s="62"/>
      <c r="CL18142" s="35" t="s">
        <v>29314</v>
      </c>
      <c r="CM18142" s="35" t="s">
        <v>217</v>
      </c>
      <c r="CN18142" s="35" t="s">
        <v>217</v>
      </c>
      <c r="CO18142" s="52"/>
      <c r="CP18142" s="52"/>
      <c r="CQ18142" s="52"/>
      <c r="CR18142" s="52"/>
      <c r="CS18142" s="52"/>
      <c r="CT18142" s="52"/>
      <c r="CU18142" s="33"/>
      <c r="CV18142" s="33"/>
    </row>
    <row r="18143" spans="74:100">
      <c r="BV18143" s="62"/>
      <c r="BW18143" s="62"/>
      <c r="BX18143" s="62"/>
      <c r="BY18143" s="62"/>
      <c r="BZ18143" s="62"/>
      <c r="CA18143" s="62"/>
      <c r="CB18143" s="62"/>
      <c r="CC18143" s="62"/>
      <c r="CD18143" s="62"/>
      <c r="CE18143" s="62"/>
      <c r="CF18143" s="62"/>
      <c r="CL18143" s="56" t="s">
        <v>23718</v>
      </c>
      <c r="CM18143" s="56" t="s">
        <v>216</v>
      </c>
      <c r="CN18143" s="56" t="s">
        <v>216</v>
      </c>
      <c r="CO18143" s="52"/>
      <c r="CP18143" s="52"/>
      <c r="CQ18143" s="52"/>
      <c r="CR18143" s="52"/>
      <c r="CS18143" s="52"/>
      <c r="CT18143" s="52"/>
      <c r="CU18143" s="33"/>
      <c r="CV18143" s="33"/>
    </row>
    <row r="18144" spans="74:100">
      <c r="BV18144" s="62"/>
      <c r="BW18144" s="62"/>
      <c r="BX18144" s="62"/>
      <c r="BY18144" s="62"/>
      <c r="BZ18144" s="62"/>
      <c r="CA18144" s="62"/>
      <c r="CB18144" s="62"/>
      <c r="CC18144" s="62"/>
      <c r="CD18144" s="62"/>
      <c r="CE18144" s="62"/>
      <c r="CF18144" s="62"/>
      <c r="CL18144" s="56" t="s">
        <v>10957</v>
      </c>
      <c r="CM18144" s="56" t="s">
        <v>215</v>
      </c>
      <c r="CN18144" s="56" t="s">
        <v>215</v>
      </c>
      <c r="CO18144" s="52"/>
      <c r="CP18144" s="52"/>
      <c r="CQ18144" s="52"/>
      <c r="CR18144" s="52"/>
      <c r="CS18144" s="52"/>
      <c r="CT18144" s="52"/>
      <c r="CU18144" s="33"/>
      <c r="CV18144" s="33"/>
    </row>
    <row r="18145" spans="74:100">
      <c r="BV18145" s="62"/>
      <c r="BW18145" s="62"/>
      <c r="BX18145" s="62"/>
      <c r="BY18145" s="62"/>
      <c r="BZ18145" s="62"/>
      <c r="CA18145" s="62"/>
      <c r="CB18145" s="62"/>
      <c r="CC18145" s="62"/>
      <c r="CD18145" s="62"/>
      <c r="CE18145" s="62"/>
      <c r="CF18145" s="62"/>
      <c r="CL18145" s="35" t="s">
        <v>7202</v>
      </c>
      <c r="CM18145" s="35" t="s">
        <v>217</v>
      </c>
      <c r="CN18145" s="35" t="s">
        <v>217</v>
      </c>
      <c r="CO18145" s="52"/>
      <c r="CP18145" s="52"/>
      <c r="CQ18145" s="52"/>
      <c r="CR18145" s="52"/>
      <c r="CS18145" s="52"/>
      <c r="CT18145" s="52"/>
      <c r="CU18145" s="33"/>
      <c r="CV18145" s="33"/>
    </row>
    <row r="18146" spans="74:100">
      <c r="BV18146" s="62"/>
      <c r="BW18146" s="62"/>
      <c r="BX18146" s="62"/>
      <c r="BY18146" s="62"/>
      <c r="BZ18146" s="62"/>
      <c r="CA18146" s="62"/>
      <c r="CB18146" s="62"/>
      <c r="CC18146" s="62"/>
      <c r="CD18146" s="62"/>
      <c r="CE18146" s="62"/>
      <c r="CF18146" s="62"/>
      <c r="CL18146" s="35" t="s">
        <v>29315</v>
      </c>
      <c r="CM18146" s="35" t="s">
        <v>217</v>
      </c>
      <c r="CN18146" s="35" t="s">
        <v>217</v>
      </c>
      <c r="CO18146" s="52"/>
      <c r="CP18146" s="52"/>
      <c r="CQ18146" s="52"/>
      <c r="CR18146" s="52"/>
      <c r="CS18146" s="52"/>
      <c r="CT18146" s="52"/>
      <c r="CU18146" s="33"/>
      <c r="CV18146" s="33"/>
    </row>
    <row r="18147" spans="74:100">
      <c r="BV18147" s="62"/>
      <c r="BW18147" s="62"/>
      <c r="BX18147" s="62"/>
      <c r="BY18147" s="62"/>
      <c r="BZ18147" s="62"/>
      <c r="CA18147" s="62"/>
      <c r="CB18147" s="62"/>
      <c r="CC18147" s="62"/>
      <c r="CD18147" s="62"/>
      <c r="CE18147" s="62"/>
      <c r="CF18147" s="62"/>
      <c r="CL18147" s="35" t="s">
        <v>13757</v>
      </c>
      <c r="CM18147" s="35" t="s">
        <v>217</v>
      </c>
      <c r="CN18147" s="35" t="s">
        <v>217</v>
      </c>
      <c r="CO18147" s="52"/>
      <c r="CP18147" s="52"/>
      <c r="CQ18147" s="52"/>
      <c r="CR18147" s="52"/>
      <c r="CS18147" s="52"/>
      <c r="CT18147" s="52"/>
      <c r="CU18147" s="33"/>
      <c r="CV18147" s="33"/>
    </row>
    <row r="18148" spans="74:100">
      <c r="BV18148" s="62"/>
      <c r="BW18148" s="62"/>
      <c r="BX18148" s="62"/>
      <c r="BY18148" s="62"/>
      <c r="BZ18148" s="62"/>
      <c r="CA18148" s="62"/>
      <c r="CB18148" s="62"/>
      <c r="CC18148" s="62"/>
      <c r="CD18148" s="62"/>
      <c r="CE18148" s="62"/>
      <c r="CF18148" s="62"/>
      <c r="CL18148" s="56" t="s">
        <v>9079</v>
      </c>
      <c r="CM18148" s="56" t="s">
        <v>217</v>
      </c>
      <c r="CN18148" s="56" t="s">
        <v>217</v>
      </c>
      <c r="CO18148" s="52"/>
      <c r="CP18148" s="52"/>
      <c r="CQ18148" s="52"/>
      <c r="CR18148" s="52"/>
      <c r="CS18148" s="52"/>
      <c r="CT18148" s="52"/>
      <c r="CU18148" s="33"/>
      <c r="CV18148" s="33"/>
    </row>
    <row r="18149" spans="74:100">
      <c r="BV18149" s="62"/>
      <c r="BW18149" s="62"/>
      <c r="BX18149" s="62"/>
      <c r="BY18149" s="62"/>
      <c r="BZ18149" s="62"/>
      <c r="CA18149" s="62"/>
      <c r="CB18149" s="62"/>
      <c r="CC18149" s="62"/>
      <c r="CD18149" s="62"/>
      <c r="CE18149" s="62"/>
      <c r="CF18149" s="62"/>
      <c r="CL18149" s="35" t="s">
        <v>11509</v>
      </c>
      <c r="CM18149" s="35" t="s">
        <v>217</v>
      </c>
      <c r="CN18149" s="35" t="s">
        <v>217</v>
      </c>
      <c r="CO18149" s="52"/>
      <c r="CP18149" s="52"/>
      <c r="CQ18149" s="52"/>
      <c r="CR18149" s="52"/>
      <c r="CS18149" s="52"/>
      <c r="CT18149" s="52"/>
      <c r="CU18149" s="33"/>
      <c r="CV18149" s="33"/>
    </row>
    <row r="18150" spans="74:100">
      <c r="BV18150" s="62"/>
      <c r="BW18150" s="62"/>
      <c r="BX18150" s="62"/>
      <c r="BY18150" s="62"/>
      <c r="BZ18150" s="62"/>
      <c r="CA18150" s="62"/>
      <c r="CB18150" s="62"/>
      <c r="CC18150" s="62"/>
      <c r="CD18150" s="62"/>
      <c r="CE18150" s="62"/>
      <c r="CF18150" s="62"/>
      <c r="CL18150" s="35" t="s">
        <v>12027</v>
      </c>
      <c r="CM18150" s="35" t="s">
        <v>217</v>
      </c>
      <c r="CN18150" s="35" t="s">
        <v>217</v>
      </c>
      <c r="CO18150" s="52"/>
      <c r="CP18150" s="52"/>
      <c r="CQ18150" s="52"/>
      <c r="CR18150" s="52"/>
      <c r="CS18150" s="52"/>
      <c r="CT18150" s="52"/>
      <c r="CU18150" s="33"/>
      <c r="CV18150" s="33"/>
    </row>
    <row r="18151" spans="74:100">
      <c r="BV18151" s="62"/>
      <c r="BW18151" s="62"/>
      <c r="BX18151" s="62"/>
      <c r="BY18151" s="62"/>
      <c r="BZ18151" s="62"/>
      <c r="CA18151" s="62"/>
      <c r="CB18151" s="62"/>
      <c r="CC18151" s="62"/>
      <c r="CD18151" s="62"/>
      <c r="CE18151" s="62"/>
      <c r="CF18151" s="62"/>
      <c r="CL18151" s="35" t="s">
        <v>9082</v>
      </c>
      <c r="CM18151" s="35" t="s">
        <v>217</v>
      </c>
      <c r="CN18151" s="35" t="s">
        <v>217</v>
      </c>
      <c r="CO18151" s="52"/>
      <c r="CP18151" s="52"/>
      <c r="CQ18151" s="52"/>
      <c r="CR18151" s="52"/>
      <c r="CS18151" s="52"/>
      <c r="CT18151" s="52"/>
      <c r="CU18151" s="33"/>
      <c r="CV18151" s="33"/>
    </row>
    <row r="18152" spans="74:100">
      <c r="BV18152" s="62"/>
      <c r="BW18152" s="62"/>
      <c r="BX18152" s="62"/>
      <c r="BY18152" s="62"/>
      <c r="BZ18152" s="62"/>
      <c r="CA18152" s="62"/>
      <c r="CB18152" s="62"/>
      <c r="CC18152" s="62"/>
      <c r="CD18152" s="62"/>
      <c r="CE18152" s="62"/>
      <c r="CF18152" s="62"/>
      <c r="CL18152" s="35" t="s">
        <v>9083</v>
      </c>
      <c r="CM18152" s="35" t="s">
        <v>217</v>
      </c>
      <c r="CN18152" s="35" t="s">
        <v>217</v>
      </c>
      <c r="CO18152" s="52"/>
      <c r="CP18152" s="52"/>
      <c r="CQ18152" s="52"/>
      <c r="CR18152" s="52"/>
      <c r="CS18152" s="52"/>
      <c r="CT18152" s="52"/>
      <c r="CU18152" s="33"/>
      <c r="CV18152" s="33"/>
    </row>
    <row r="18153" spans="74:100">
      <c r="BV18153" s="62"/>
      <c r="BW18153" s="62"/>
      <c r="BX18153" s="62"/>
      <c r="BY18153" s="62"/>
      <c r="BZ18153" s="62"/>
      <c r="CA18153" s="62"/>
      <c r="CB18153" s="62"/>
      <c r="CC18153" s="62"/>
      <c r="CD18153" s="62"/>
      <c r="CE18153" s="62"/>
      <c r="CF18153" s="62"/>
      <c r="CL18153" s="56" t="s">
        <v>9085</v>
      </c>
      <c r="CM18153" s="56" t="s">
        <v>213</v>
      </c>
      <c r="CN18153" s="56" t="s">
        <v>213</v>
      </c>
      <c r="CO18153" s="52"/>
      <c r="CP18153" s="52"/>
      <c r="CQ18153" s="52"/>
      <c r="CR18153" s="52"/>
      <c r="CS18153" s="52"/>
      <c r="CT18153" s="52"/>
      <c r="CU18153" s="33"/>
      <c r="CV18153" s="33"/>
    </row>
    <row r="18154" spans="74:100">
      <c r="BV18154" s="62"/>
      <c r="BW18154" s="62"/>
      <c r="BX18154" s="62"/>
      <c r="BY18154" s="62"/>
      <c r="BZ18154" s="62"/>
      <c r="CA18154" s="62"/>
      <c r="CB18154" s="62"/>
      <c r="CC18154" s="62"/>
      <c r="CD18154" s="62"/>
      <c r="CE18154" s="62"/>
      <c r="CF18154" s="62"/>
      <c r="CL18154" s="56" t="s">
        <v>9086</v>
      </c>
      <c r="CM18154" s="56" t="s">
        <v>213</v>
      </c>
      <c r="CN18154" s="56" t="s">
        <v>213</v>
      </c>
      <c r="CO18154" s="52"/>
      <c r="CP18154" s="52"/>
      <c r="CQ18154" s="52"/>
      <c r="CR18154" s="52"/>
      <c r="CS18154" s="52"/>
      <c r="CT18154" s="52"/>
      <c r="CU18154" s="33"/>
      <c r="CV18154" s="33"/>
    </row>
    <row r="18155" spans="74:100">
      <c r="BV18155" s="62"/>
      <c r="BW18155" s="62"/>
      <c r="BX18155" s="62"/>
      <c r="BY18155" s="62"/>
      <c r="BZ18155" s="62"/>
      <c r="CA18155" s="62"/>
      <c r="CB18155" s="62"/>
      <c r="CC18155" s="62"/>
      <c r="CD18155" s="62"/>
      <c r="CE18155" s="62"/>
      <c r="CF18155" s="62"/>
      <c r="CL18155" s="56" t="s">
        <v>25432</v>
      </c>
      <c r="CM18155" s="56" t="s">
        <v>213</v>
      </c>
      <c r="CN18155" s="56" t="s">
        <v>213</v>
      </c>
      <c r="CO18155" s="52"/>
      <c r="CP18155" s="52"/>
      <c r="CQ18155" s="52"/>
      <c r="CR18155" s="52"/>
      <c r="CS18155" s="52"/>
      <c r="CT18155" s="52"/>
      <c r="CU18155" s="33"/>
      <c r="CV18155" s="33"/>
    </row>
    <row r="18156" spans="74:100">
      <c r="BV18156" s="62"/>
      <c r="BW18156" s="62"/>
      <c r="BX18156" s="62"/>
      <c r="BY18156" s="62"/>
      <c r="BZ18156" s="62"/>
      <c r="CA18156" s="62"/>
      <c r="CB18156" s="62"/>
      <c r="CC18156" s="62"/>
      <c r="CD18156" s="62"/>
      <c r="CE18156" s="62"/>
      <c r="CF18156" s="62"/>
      <c r="CL18156" s="56" t="s">
        <v>25433</v>
      </c>
      <c r="CM18156" s="56" t="s">
        <v>213</v>
      </c>
      <c r="CN18156" s="56" t="s">
        <v>213</v>
      </c>
      <c r="CO18156" s="52"/>
      <c r="CP18156" s="52"/>
      <c r="CQ18156" s="52"/>
      <c r="CR18156" s="52"/>
      <c r="CS18156" s="52"/>
      <c r="CT18156" s="52"/>
      <c r="CU18156" s="33"/>
      <c r="CV18156" s="33"/>
    </row>
    <row r="18157" spans="74:100">
      <c r="BV18157" s="62"/>
      <c r="BW18157" s="62"/>
      <c r="BX18157" s="62"/>
      <c r="BY18157" s="62"/>
      <c r="BZ18157" s="62"/>
      <c r="CA18157" s="62"/>
      <c r="CB18157" s="62"/>
      <c r="CC18157" s="62"/>
      <c r="CD18157" s="62"/>
      <c r="CE18157" s="62"/>
      <c r="CF18157" s="62"/>
      <c r="CL18157" s="56" t="s">
        <v>9087</v>
      </c>
      <c r="CM18157" s="56" t="s">
        <v>213</v>
      </c>
      <c r="CN18157" s="56" t="s">
        <v>213</v>
      </c>
      <c r="CO18157" s="52"/>
      <c r="CP18157" s="52"/>
      <c r="CQ18157" s="52"/>
      <c r="CR18157" s="52"/>
      <c r="CS18157" s="52"/>
      <c r="CT18157" s="52"/>
      <c r="CU18157" s="33"/>
      <c r="CV18157" s="33"/>
    </row>
    <row r="18158" spans="74:100">
      <c r="BV18158" s="62"/>
      <c r="BW18158" s="62"/>
      <c r="BX18158" s="62"/>
      <c r="BY18158" s="62"/>
      <c r="BZ18158" s="62"/>
      <c r="CA18158" s="62"/>
      <c r="CB18158" s="62"/>
      <c r="CC18158" s="62"/>
      <c r="CD18158" s="62"/>
      <c r="CE18158" s="62"/>
      <c r="CF18158" s="62"/>
      <c r="CL18158" s="56" t="s">
        <v>25434</v>
      </c>
      <c r="CM18158" s="56" t="s">
        <v>213</v>
      </c>
      <c r="CN18158" s="56" t="s">
        <v>213</v>
      </c>
      <c r="CO18158" s="52"/>
      <c r="CP18158" s="52"/>
      <c r="CQ18158" s="52"/>
      <c r="CR18158" s="52"/>
      <c r="CS18158" s="52"/>
      <c r="CT18158" s="52"/>
      <c r="CU18158" s="33"/>
      <c r="CV18158" s="33"/>
    </row>
    <row r="18159" spans="74:100">
      <c r="BV18159" s="62"/>
      <c r="BW18159" s="62"/>
      <c r="BX18159" s="62"/>
      <c r="BY18159" s="62"/>
      <c r="BZ18159" s="62"/>
      <c r="CA18159" s="62"/>
      <c r="CB18159" s="62"/>
      <c r="CC18159" s="62"/>
      <c r="CD18159" s="62"/>
      <c r="CE18159" s="62"/>
      <c r="CF18159" s="62"/>
      <c r="CL18159" s="56" t="s">
        <v>25435</v>
      </c>
      <c r="CM18159" s="56" t="s">
        <v>213</v>
      </c>
      <c r="CN18159" s="56" t="s">
        <v>213</v>
      </c>
      <c r="CO18159" s="52"/>
      <c r="CP18159" s="52"/>
      <c r="CQ18159" s="52"/>
      <c r="CR18159" s="52"/>
      <c r="CS18159" s="52"/>
      <c r="CT18159" s="52"/>
      <c r="CU18159" s="33"/>
      <c r="CV18159" s="33"/>
    </row>
    <row r="18160" spans="74:100">
      <c r="BV18160" s="62"/>
      <c r="BW18160" s="62"/>
      <c r="BX18160" s="62"/>
      <c r="BY18160" s="62"/>
      <c r="BZ18160" s="62"/>
      <c r="CA18160" s="62"/>
      <c r="CB18160" s="62"/>
      <c r="CC18160" s="62"/>
      <c r="CD18160" s="62"/>
      <c r="CE18160" s="62"/>
      <c r="CF18160" s="62"/>
      <c r="CL18160" s="56" t="s">
        <v>1243</v>
      </c>
      <c r="CM18160" s="56" t="s">
        <v>213</v>
      </c>
      <c r="CN18160" s="56" t="s">
        <v>213</v>
      </c>
      <c r="CO18160" s="52"/>
      <c r="CP18160" s="52"/>
      <c r="CQ18160" s="52"/>
      <c r="CR18160" s="52"/>
      <c r="CS18160" s="52"/>
      <c r="CT18160" s="52"/>
      <c r="CU18160" s="33"/>
      <c r="CV18160" s="33"/>
    </row>
    <row r="18161" spans="74:100">
      <c r="BV18161" s="62"/>
      <c r="BW18161" s="62"/>
      <c r="BX18161" s="62"/>
      <c r="BY18161" s="62"/>
      <c r="BZ18161" s="62"/>
      <c r="CA18161" s="62"/>
      <c r="CB18161" s="62"/>
      <c r="CC18161" s="62"/>
      <c r="CD18161" s="62"/>
      <c r="CE18161" s="62"/>
      <c r="CF18161" s="62"/>
      <c r="CL18161" s="56" t="s">
        <v>9084</v>
      </c>
      <c r="CM18161" s="56" t="s">
        <v>213</v>
      </c>
      <c r="CN18161" s="56" t="s">
        <v>213</v>
      </c>
      <c r="CO18161" s="52"/>
      <c r="CP18161" s="52"/>
      <c r="CQ18161" s="52"/>
      <c r="CR18161" s="52"/>
      <c r="CS18161" s="52"/>
      <c r="CT18161" s="52"/>
      <c r="CU18161" s="33"/>
      <c r="CV18161" s="33"/>
    </row>
    <row r="18162" spans="74:100">
      <c r="BV18162" s="62"/>
      <c r="BW18162" s="62"/>
      <c r="BX18162" s="62"/>
      <c r="BY18162" s="62"/>
      <c r="BZ18162" s="62"/>
      <c r="CA18162" s="62"/>
      <c r="CB18162" s="62"/>
      <c r="CC18162" s="62"/>
      <c r="CD18162" s="62"/>
      <c r="CE18162" s="62"/>
      <c r="CF18162" s="62"/>
      <c r="CL18162" s="56" t="s">
        <v>23719</v>
      </c>
      <c r="CM18162" s="56" t="s">
        <v>213</v>
      </c>
      <c r="CN18162" s="56" t="s">
        <v>213</v>
      </c>
      <c r="CO18162" s="52"/>
      <c r="CP18162" s="52"/>
      <c r="CQ18162" s="52"/>
      <c r="CR18162" s="52"/>
      <c r="CS18162" s="52"/>
      <c r="CT18162" s="52"/>
      <c r="CU18162" s="33"/>
      <c r="CV18162" s="33"/>
    </row>
    <row r="18163" spans="74:100">
      <c r="BV18163" s="62"/>
      <c r="BW18163" s="62"/>
      <c r="BX18163" s="62"/>
      <c r="BY18163" s="62"/>
      <c r="BZ18163" s="62"/>
      <c r="CA18163" s="62"/>
      <c r="CB18163" s="62"/>
      <c r="CC18163" s="62"/>
      <c r="CD18163" s="62"/>
      <c r="CE18163" s="62"/>
      <c r="CF18163" s="62"/>
      <c r="CL18163" s="35" t="s">
        <v>29316</v>
      </c>
      <c r="CM18163" s="35" t="s">
        <v>217</v>
      </c>
      <c r="CN18163" s="35" t="s">
        <v>217</v>
      </c>
      <c r="CO18163" s="52"/>
      <c r="CP18163" s="52"/>
      <c r="CQ18163" s="52"/>
      <c r="CR18163" s="52"/>
      <c r="CS18163" s="52"/>
      <c r="CT18163" s="52"/>
      <c r="CU18163" s="33"/>
      <c r="CV18163" s="33"/>
    </row>
    <row r="18164" spans="74:100">
      <c r="BV18164" s="62"/>
      <c r="BW18164" s="62"/>
      <c r="BX18164" s="62"/>
      <c r="BY18164" s="62"/>
      <c r="BZ18164" s="62"/>
      <c r="CA18164" s="62"/>
      <c r="CB18164" s="62"/>
      <c r="CC18164" s="62"/>
      <c r="CD18164" s="62"/>
      <c r="CE18164" s="62"/>
      <c r="CF18164" s="62"/>
      <c r="CL18164" s="56" t="s">
        <v>15821</v>
      </c>
      <c r="CM18164" s="56" t="s">
        <v>214</v>
      </c>
      <c r="CN18164" s="56" t="s">
        <v>214</v>
      </c>
      <c r="CO18164" s="52"/>
      <c r="CP18164" s="52"/>
      <c r="CQ18164" s="52"/>
      <c r="CR18164" s="52"/>
      <c r="CS18164" s="52"/>
      <c r="CT18164" s="52"/>
      <c r="CU18164" s="33"/>
      <c r="CV18164" s="33"/>
    </row>
    <row r="18165" spans="74:100">
      <c r="BV18165" s="62"/>
      <c r="BW18165" s="62"/>
      <c r="BX18165" s="62"/>
      <c r="BY18165" s="62"/>
      <c r="BZ18165" s="62"/>
      <c r="CA18165" s="62"/>
      <c r="CB18165" s="62"/>
      <c r="CC18165" s="62"/>
      <c r="CD18165" s="62"/>
      <c r="CE18165" s="62"/>
      <c r="CF18165" s="62"/>
      <c r="CL18165" s="56" t="s">
        <v>9088</v>
      </c>
      <c r="CM18165" s="56" t="s">
        <v>214</v>
      </c>
      <c r="CN18165" s="56" t="s">
        <v>214</v>
      </c>
      <c r="CO18165" s="52"/>
      <c r="CP18165" s="52"/>
      <c r="CQ18165" s="52"/>
      <c r="CR18165" s="52"/>
      <c r="CS18165" s="52"/>
      <c r="CT18165" s="52"/>
      <c r="CU18165" s="33"/>
      <c r="CV18165" s="33"/>
    </row>
    <row r="18166" spans="74:100">
      <c r="BV18166" s="62"/>
      <c r="BW18166" s="62"/>
      <c r="BX18166" s="62"/>
      <c r="BY18166" s="62"/>
      <c r="BZ18166" s="62"/>
      <c r="CA18166" s="62"/>
      <c r="CB18166" s="62"/>
      <c r="CC18166" s="62"/>
      <c r="CD18166" s="62"/>
      <c r="CE18166" s="62"/>
      <c r="CF18166" s="62"/>
      <c r="CL18166" s="56" t="s">
        <v>7552</v>
      </c>
      <c r="CM18166" s="56" t="s">
        <v>214</v>
      </c>
      <c r="CN18166" s="56" t="s">
        <v>214</v>
      </c>
      <c r="CO18166" s="52"/>
      <c r="CP18166" s="52"/>
      <c r="CQ18166" s="52"/>
      <c r="CR18166" s="52"/>
      <c r="CS18166" s="52"/>
      <c r="CT18166" s="52"/>
      <c r="CU18166" s="33"/>
      <c r="CV18166" s="33"/>
    </row>
    <row r="18167" spans="74:100">
      <c r="BV18167" s="62"/>
      <c r="BW18167" s="62"/>
      <c r="BX18167" s="62"/>
      <c r="BY18167" s="62"/>
      <c r="BZ18167" s="62"/>
      <c r="CA18167" s="62"/>
      <c r="CB18167" s="62"/>
      <c r="CC18167" s="62"/>
      <c r="CD18167" s="62"/>
      <c r="CE18167" s="62"/>
      <c r="CF18167" s="62"/>
      <c r="CL18167" s="56" t="s">
        <v>25436</v>
      </c>
      <c r="CM18167" s="56" t="s">
        <v>214</v>
      </c>
      <c r="CN18167" s="56" t="s">
        <v>214</v>
      </c>
      <c r="CO18167" s="52"/>
      <c r="CP18167" s="52"/>
      <c r="CQ18167" s="52"/>
      <c r="CR18167" s="52"/>
      <c r="CS18167" s="52"/>
      <c r="CT18167" s="52"/>
      <c r="CU18167" s="33"/>
      <c r="CV18167" s="33"/>
    </row>
    <row r="18168" spans="74:100">
      <c r="BV18168" s="62"/>
      <c r="BW18168" s="62"/>
      <c r="BX18168" s="62"/>
      <c r="BY18168" s="62"/>
      <c r="BZ18168" s="62"/>
      <c r="CA18168" s="62"/>
      <c r="CB18168" s="62"/>
      <c r="CC18168" s="62"/>
      <c r="CD18168" s="62"/>
      <c r="CE18168" s="62"/>
      <c r="CF18168" s="62"/>
      <c r="CL18168" s="56" t="s">
        <v>25437</v>
      </c>
      <c r="CM18168" s="56" t="s">
        <v>214</v>
      </c>
      <c r="CN18168" s="56" t="s">
        <v>214</v>
      </c>
      <c r="CO18168" s="52"/>
      <c r="CP18168" s="52"/>
      <c r="CQ18168" s="52"/>
      <c r="CR18168" s="52"/>
      <c r="CS18168" s="52"/>
      <c r="CT18168" s="52"/>
      <c r="CU18168" s="33"/>
      <c r="CV18168" s="33"/>
    </row>
    <row r="18169" spans="74:100">
      <c r="BV18169" s="62"/>
      <c r="BW18169" s="62"/>
      <c r="BX18169" s="62"/>
      <c r="BY18169" s="62"/>
      <c r="BZ18169" s="62"/>
      <c r="CA18169" s="62"/>
      <c r="CB18169" s="62"/>
      <c r="CC18169" s="62"/>
      <c r="CD18169" s="62"/>
      <c r="CE18169" s="62"/>
      <c r="CF18169" s="62"/>
      <c r="CL18169" s="56" t="s">
        <v>23720</v>
      </c>
      <c r="CM18169" s="56" t="s">
        <v>214</v>
      </c>
      <c r="CN18169" s="56" t="s">
        <v>214</v>
      </c>
      <c r="CO18169" s="52"/>
      <c r="CP18169" s="52"/>
      <c r="CQ18169" s="52"/>
      <c r="CR18169" s="52"/>
      <c r="CS18169" s="52"/>
      <c r="CT18169" s="52"/>
      <c r="CU18169" s="33"/>
      <c r="CV18169" s="33"/>
    </row>
    <row r="18170" spans="74:100">
      <c r="BV18170" s="62"/>
      <c r="BW18170" s="62"/>
      <c r="BX18170" s="62"/>
      <c r="BY18170" s="62"/>
      <c r="BZ18170" s="62"/>
      <c r="CA18170" s="62"/>
      <c r="CB18170" s="62"/>
      <c r="CC18170" s="62"/>
      <c r="CD18170" s="62"/>
      <c r="CE18170" s="62"/>
      <c r="CF18170" s="62"/>
      <c r="CL18170" s="56" t="s">
        <v>9090</v>
      </c>
      <c r="CM18170" s="56" t="s">
        <v>216</v>
      </c>
      <c r="CN18170" s="56" t="s">
        <v>216</v>
      </c>
      <c r="CO18170" s="52"/>
      <c r="CP18170" s="52"/>
      <c r="CQ18170" s="52"/>
      <c r="CR18170" s="52"/>
      <c r="CS18170" s="52"/>
      <c r="CT18170" s="52"/>
      <c r="CU18170" s="33"/>
      <c r="CV18170" s="33"/>
    </row>
    <row r="18171" spans="74:100">
      <c r="BV18171" s="62"/>
      <c r="BW18171" s="62"/>
      <c r="BX18171" s="62"/>
      <c r="BY18171" s="62"/>
      <c r="BZ18171" s="62"/>
      <c r="CA18171" s="62"/>
      <c r="CB18171" s="62"/>
      <c r="CC18171" s="62"/>
      <c r="CD18171" s="62"/>
      <c r="CE18171" s="62"/>
      <c r="CF18171" s="62"/>
      <c r="CL18171" s="56" t="s">
        <v>9091</v>
      </c>
      <c r="CM18171" s="56" t="s">
        <v>216</v>
      </c>
      <c r="CN18171" s="56" t="s">
        <v>216</v>
      </c>
      <c r="CO18171" s="52"/>
      <c r="CP18171" s="52"/>
      <c r="CQ18171" s="52"/>
      <c r="CR18171" s="52"/>
      <c r="CS18171" s="52"/>
      <c r="CT18171" s="52"/>
      <c r="CU18171" s="33"/>
      <c r="CV18171" s="33"/>
    </row>
    <row r="18172" spans="74:100">
      <c r="BV18172" s="62"/>
      <c r="BW18172" s="62"/>
      <c r="BX18172" s="62"/>
      <c r="BY18172" s="62"/>
      <c r="BZ18172" s="62"/>
      <c r="CA18172" s="62"/>
      <c r="CB18172" s="62"/>
      <c r="CC18172" s="62"/>
      <c r="CD18172" s="62"/>
      <c r="CE18172" s="62"/>
      <c r="CF18172" s="62"/>
      <c r="CL18172" s="56" t="s">
        <v>1247</v>
      </c>
      <c r="CM18172" s="56" t="s">
        <v>216</v>
      </c>
      <c r="CN18172" s="56" t="s">
        <v>216</v>
      </c>
      <c r="CO18172" s="52"/>
      <c r="CP18172" s="52"/>
      <c r="CQ18172" s="52"/>
      <c r="CR18172" s="52"/>
      <c r="CS18172" s="52"/>
      <c r="CT18172" s="52"/>
      <c r="CU18172" s="33"/>
      <c r="CV18172" s="33"/>
    </row>
    <row r="18173" spans="74:100">
      <c r="BV18173" s="62"/>
      <c r="BW18173" s="62"/>
      <c r="BX18173" s="62"/>
      <c r="BY18173" s="62"/>
      <c r="BZ18173" s="62"/>
      <c r="CA18173" s="62"/>
      <c r="CB18173" s="62"/>
      <c r="CC18173" s="62"/>
      <c r="CD18173" s="62"/>
      <c r="CE18173" s="62"/>
      <c r="CF18173" s="62"/>
      <c r="CL18173" s="56" t="s">
        <v>4013</v>
      </c>
      <c r="CM18173" s="56" t="s">
        <v>216</v>
      </c>
      <c r="CN18173" s="56" t="s">
        <v>216</v>
      </c>
      <c r="CO18173" s="52"/>
      <c r="CP18173" s="52"/>
      <c r="CQ18173" s="52"/>
      <c r="CR18173" s="52"/>
      <c r="CS18173" s="52"/>
      <c r="CT18173" s="52"/>
      <c r="CU18173" s="33"/>
      <c r="CV18173" s="33"/>
    </row>
    <row r="18174" spans="74:100">
      <c r="BV18174" s="62"/>
      <c r="BW18174" s="62"/>
      <c r="BX18174" s="62"/>
      <c r="BY18174" s="62"/>
      <c r="BZ18174" s="62"/>
      <c r="CA18174" s="62"/>
      <c r="CB18174" s="62"/>
      <c r="CC18174" s="62"/>
      <c r="CD18174" s="62"/>
      <c r="CE18174" s="62"/>
      <c r="CF18174" s="62"/>
      <c r="CL18174" s="56" t="s">
        <v>9092</v>
      </c>
      <c r="CM18174" s="56" t="s">
        <v>216</v>
      </c>
      <c r="CN18174" s="56" t="s">
        <v>216</v>
      </c>
      <c r="CO18174" s="52"/>
      <c r="CP18174" s="52"/>
      <c r="CQ18174" s="52"/>
      <c r="CR18174" s="52"/>
      <c r="CS18174" s="52"/>
      <c r="CT18174" s="52"/>
      <c r="CU18174" s="33"/>
      <c r="CV18174" s="33"/>
    </row>
    <row r="18175" spans="74:100">
      <c r="BV18175" s="62"/>
      <c r="BW18175" s="62"/>
      <c r="BX18175" s="62"/>
      <c r="BY18175" s="62"/>
      <c r="BZ18175" s="62"/>
      <c r="CA18175" s="62"/>
      <c r="CB18175" s="62"/>
      <c r="CC18175" s="62"/>
      <c r="CD18175" s="62"/>
      <c r="CE18175" s="62"/>
      <c r="CF18175" s="62"/>
      <c r="CL18175" s="56" t="s">
        <v>23721</v>
      </c>
      <c r="CM18175" s="56" t="s">
        <v>214</v>
      </c>
      <c r="CN18175" s="56" t="s">
        <v>214</v>
      </c>
      <c r="CO18175" s="52"/>
      <c r="CP18175" s="52"/>
      <c r="CQ18175" s="52"/>
      <c r="CR18175" s="52"/>
      <c r="CS18175" s="52"/>
      <c r="CT18175" s="52"/>
      <c r="CU18175" s="33"/>
      <c r="CV18175" s="33"/>
    </row>
    <row r="18176" spans="74:100">
      <c r="BV18176" s="62"/>
      <c r="BW18176" s="62"/>
      <c r="BX18176" s="62"/>
      <c r="BY18176" s="62"/>
      <c r="BZ18176" s="62"/>
      <c r="CA18176" s="62"/>
      <c r="CB18176" s="62"/>
      <c r="CC18176" s="62"/>
      <c r="CD18176" s="62"/>
      <c r="CE18176" s="62"/>
      <c r="CF18176" s="62"/>
      <c r="CL18176" s="56" t="s">
        <v>9093</v>
      </c>
      <c r="CM18176" s="56" t="s">
        <v>216</v>
      </c>
      <c r="CN18176" s="56" t="s">
        <v>216</v>
      </c>
      <c r="CO18176" s="52"/>
      <c r="CP18176" s="52"/>
      <c r="CQ18176" s="52"/>
      <c r="CR18176" s="52"/>
      <c r="CS18176" s="52"/>
      <c r="CT18176" s="52"/>
      <c r="CU18176" s="33"/>
      <c r="CV18176" s="33"/>
    </row>
    <row r="18177" spans="74:100">
      <c r="BV18177" s="62"/>
      <c r="BW18177" s="62"/>
      <c r="BX18177" s="62"/>
      <c r="BY18177" s="62"/>
      <c r="BZ18177" s="62"/>
      <c r="CA18177" s="62"/>
      <c r="CB18177" s="62"/>
      <c r="CC18177" s="62"/>
      <c r="CD18177" s="62"/>
      <c r="CE18177" s="62"/>
      <c r="CF18177" s="62"/>
      <c r="CL18177" s="56" t="s">
        <v>9094</v>
      </c>
      <c r="CM18177" s="56" t="s">
        <v>216</v>
      </c>
      <c r="CN18177" s="56" t="s">
        <v>216</v>
      </c>
      <c r="CO18177" s="52"/>
      <c r="CP18177" s="52"/>
      <c r="CQ18177" s="52"/>
      <c r="CR18177" s="52"/>
      <c r="CS18177" s="52"/>
      <c r="CT18177" s="52"/>
      <c r="CU18177" s="33"/>
      <c r="CV18177" s="33"/>
    </row>
    <row r="18178" spans="74:100">
      <c r="BV18178" s="62"/>
      <c r="BW18178" s="62"/>
      <c r="BX18178" s="62"/>
      <c r="BY18178" s="62"/>
      <c r="BZ18178" s="62"/>
      <c r="CA18178" s="62"/>
      <c r="CB18178" s="62"/>
      <c r="CC18178" s="62"/>
      <c r="CD18178" s="62"/>
      <c r="CE18178" s="62"/>
      <c r="CF18178" s="62"/>
      <c r="CL18178" s="35" t="s">
        <v>29317</v>
      </c>
      <c r="CM18178" s="35" t="s">
        <v>217</v>
      </c>
      <c r="CN18178" s="35" t="s">
        <v>217</v>
      </c>
      <c r="CO18178" s="52"/>
      <c r="CP18178" s="52"/>
      <c r="CQ18178" s="52"/>
      <c r="CR18178" s="52"/>
      <c r="CS18178" s="52"/>
      <c r="CT18178" s="52"/>
      <c r="CU18178" s="33"/>
      <c r="CV18178" s="33"/>
    </row>
    <row r="18179" spans="74:100">
      <c r="BV18179" s="62"/>
      <c r="BW18179" s="62"/>
      <c r="BX18179" s="62"/>
      <c r="BY18179" s="62"/>
      <c r="BZ18179" s="62"/>
      <c r="CA18179" s="62"/>
      <c r="CB18179" s="62"/>
      <c r="CC18179" s="62"/>
      <c r="CD18179" s="62"/>
      <c r="CE18179" s="62"/>
      <c r="CF18179" s="62"/>
      <c r="CL18179" s="35" t="s">
        <v>29318</v>
      </c>
      <c r="CM18179" s="35" t="s">
        <v>217</v>
      </c>
      <c r="CN18179" s="35" t="s">
        <v>217</v>
      </c>
      <c r="CO18179" s="52"/>
      <c r="CP18179" s="52"/>
      <c r="CQ18179" s="52"/>
      <c r="CR18179" s="52"/>
      <c r="CS18179" s="52"/>
      <c r="CT18179" s="52"/>
      <c r="CU18179" s="33"/>
      <c r="CV18179" s="33"/>
    </row>
    <row r="18180" spans="74:100">
      <c r="BV18180" s="62"/>
      <c r="BW18180" s="62"/>
      <c r="BX18180" s="62"/>
      <c r="BY18180" s="62"/>
      <c r="BZ18180" s="62"/>
      <c r="CA18180" s="62"/>
      <c r="CB18180" s="62"/>
      <c r="CC18180" s="62"/>
      <c r="CD18180" s="62"/>
      <c r="CE18180" s="62"/>
      <c r="CF18180" s="62"/>
      <c r="CL18180" s="35" t="s">
        <v>29319</v>
      </c>
      <c r="CM18180" s="35" t="s">
        <v>217</v>
      </c>
      <c r="CN18180" s="35" t="s">
        <v>217</v>
      </c>
      <c r="CO18180" s="52"/>
      <c r="CP18180" s="52"/>
      <c r="CQ18180" s="52"/>
      <c r="CR18180" s="52"/>
      <c r="CS18180" s="52"/>
      <c r="CT18180" s="52"/>
      <c r="CU18180" s="33"/>
      <c r="CV18180" s="33"/>
    </row>
    <row r="18181" spans="74:100">
      <c r="BV18181" s="62"/>
      <c r="BW18181" s="62"/>
      <c r="BX18181" s="62"/>
      <c r="BY18181" s="62"/>
      <c r="BZ18181" s="62"/>
      <c r="CA18181" s="62"/>
      <c r="CB18181" s="62"/>
      <c r="CC18181" s="62"/>
      <c r="CD18181" s="62"/>
      <c r="CE18181" s="62"/>
      <c r="CF18181" s="62"/>
      <c r="CL18181" s="35" t="s">
        <v>9096</v>
      </c>
      <c r="CM18181" s="35" t="s">
        <v>217</v>
      </c>
      <c r="CN18181" s="35" t="s">
        <v>217</v>
      </c>
      <c r="CO18181" s="52"/>
      <c r="CP18181" s="52"/>
      <c r="CQ18181" s="52"/>
      <c r="CR18181" s="52"/>
      <c r="CS18181" s="52"/>
      <c r="CT18181" s="52"/>
      <c r="CU18181" s="33"/>
      <c r="CV18181" s="33"/>
    </row>
    <row r="18182" spans="74:100">
      <c r="BV18182" s="62"/>
      <c r="BW18182" s="62"/>
      <c r="BX18182" s="62"/>
      <c r="BY18182" s="62"/>
      <c r="BZ18182" s="62"/>
      <c r="CA18182" s="62"/>
      <c r="CB18182" s="62"/>
      <c r="CC18182" s="62"/>
      <c r="CD18182" s="62"/>
      <c r="CE18182" s="62"/>
      <c r="CF18182" s="62"/>
      <c r="CL18182" s="56" t="s">
        <v>9100</v>
      </c>
      <c r="CM18182" s="56" t="s">
        <v>216</v>
      </c>
      <c r="CN18182" s="56" t="s">
        <v>216</v>
      </c>
      <c r="CO18182" s="52"/>
      <c r="CP18182" s="52"/>
      <c r="CQ18182" s="52"/>
      <c r="CR18182" s="52"/>
      <c r="CS18182" s="52"/>
      <c r="CT18182" s="52"/>
      <c r="CU18182" s="33"/>
      <c r="CV18182" s="33"/>
    </row>
    <row r="18183" spans="74:100">
      <c r="BV18183" s="62"/>
      <c r="BW18183" s="62"/>
      <c r="BX18183" s="62"/>
      <c r="BY18183" s="62"/>
      <c r="BZ18183" s="62"/>
      <c r="CA18183" s="62"/>
      <c r="CB18183" s="62"/>
      <c r="CC18183" s="62"/>
      <c r="CD18183" s="62"/>
      <c r="CE18183" s="62"/>
      <c r="CF18183" s="62"/>
      <c r="CL18183" s="56" t="s">
        <v>9101</v>
      </c>
      <c r="CM18183" s="56" t="s">
        <v>216</v>
      </c>
      <c r="CN18183" s="56" t="s">
        <v>216</v>
      </c>
      <c r="CO18183" s="52"/>
      <c r="CP18183" s="52"/>
      <c r="CQ18183" s="52"/>
      <c r="CR18183" s="52"/>
      <c r="CS18183" s="52"/>
      <c r="CT18183" s="52"/>
      <c r="CU18183" s="33"/>
      <c r="CV18183" s="33"/>
    </row>
    <row r="18184" spans="74:100">
      <c r="BV18184" s="62"/>
      <c r="BW18184" s="62"/>
      <c r="BX18184" s="62"/>
      <c r="BY18184" s="62"/>
      <c r="BZ18184" s="62"/>
      <c r="CA18184" s="62"/>
      <c r="CB18184" s="62"/>
      <c r="CC18184" s="62"/>
      <c r="CD18184" s="62"/>
      <c r="CE18184" s="62"/>
      <c r="CF18184" s="62"/>
      <c r="CL18184" s="56" t="s">
        <v>9102</v>
      </c>
      <c r="CM18184" s="56" t="s">
        <v>216</v>
      </c>
      <c r="CN18184" s="56" t="s">
        <v>216</v>
      </c>
      <c r="CO18184" s="52"/>
      <c r="CP18184" s="52"/>
      <c r="CQ18184" s="52"/>
      <c r="CR18184" s="52"/>
      <c r="CS18184" s="52"/>
      <c r="CT18184" s="52"/>
      <c r="CU18184" s="33"/>
      <c r="CV18184" s="33"/>
    </row>
    <row r="18185" spans="74:100">
      <c r="BV18185" s="62"/>
      <c r="BW18185" s="62"/>
      <c r="BX18185" s="62"/>
      <c r="BY18185" s="62"/>
      <c r="BZ18185" s="62"/>
      <c r="CA18185" s="62"/>
      <c r="CB18185" s="62"/>
      <c r="CC18185" s="62"/>
      <c r="CD18185" s="62"/>
      <c r="CE18185" s="62"/>
      <c r="CF18185" s="62"/>
      <c r="CL18185" s="56" t="s">
        <v>9103</v>
      </c>
      <c r="CM18185" s="56" t="s">
        <v>216</v>
      </c>
      <c r="CN18185" s="56" t="s">
        <v>216</v>
      </c>
      <c r="CO18185" s="52"/>
      <c r="CP18185" s="52"/>
      <c r="CQ18185" s="52"/>
      <c r="CR18185" s="52"/>
      <c r="CS18185" s="52"/>
      <c r="CT18185" s="52"/>
      <c r="CU18185" s="33"/>
      <c r="CV18185" s="33"/>
    </row>
    <row r="18186" spans="74:100">
      <c r="BV18186" s="62"/>
      <c r="BW18186" s="62"/>
      <c r="BX18186" s="62"/>
      <c r="BY18186" s="62"/>
      <c r="BZ18186" s="62"/>
      <c r="CA18186" s="62"/>
      <c r="CB18186" s="62"/>
      <c r="CC18186" s="62"/>
      <c r="CD18186" s="62"/>
      <c r="CE18186" s="62"/>
      <c r="CF18186" s="62"/>
      <c r="CL18186" s="56" t="s">
        <v>9104</v>
      </c>
      <c r="CM18186" s="56" t="s">
        <v>216</v>
      </c>
      <c r="CN18186" s="56" t="s">
        <v>216</v>
      </c>
      <c r="CO18186" s="52"/>
      <c r="CP18186" s="52"/>
      <c r="CQ18186" s="52"/>
      <c r="CR18186" s="52"/>
      <c r="CS18186" s="52"/>
      <c r="CT18186" s="52"/>
      <c r="CU18186" s="33"/>
      <c r="CV18186" s="33"/>
    </row>
    <row r="18187" spans="74:100">
      <c r="BV18187" s="62"/>
      <c r="BW18187" s="62"/>
      <c r="BX18187" s="62"/>
      <c r="BY18187" s="62"/>
      <c r="BZ18187" s="62"/>
      <c r="CA18187" s="62"/>
      <c r="CB18187" s="62"/>
      <c r="CC18187" s="62"/>
      <c r="CD18187" s="62"/>
      <c r="CE18187" s="62"/>
      <c r="CF18187" s="62"/>
      <c r="CL18187" s="56" t="s">
        <v>9120</v>
      </c>
      <c r="CM18187" s="56" t="s">
        <v>213</v>
      </c>
      <c r="CN18187" s="56" t="s">
        <v>213</v>
      </c>
      <c r="CO18187" s="52"/>
      <c r="CP18187" s="52"/>
      <c r="CQ18187" s="52"/>
      <c r="CR18187" s="52"/>
      <c r="CS18187" s="52"/>
      <c r="CT18187" s="52"/>
      <c r="CU18187" s="33"/>
      <c r="CV18187" s="33"/>
    </row>
    <row r="18188" spans="74:100">
      <c r="BV18188" s="62"/>
      <c r="BW18188" s="62"/>
      <c r="BX18188" s="62"/>
      <c r="BY18188" s="62"/>
      <c r="BZ18188" s="62"/>
      <c r="CA18188" s="62"/>
      <c r="CB18188" s="62"/>
      <c r="CC18188" s="62"/>
      <c r="CD18188" s="62"/>
      <c r="CE18188" s="62"/>
      <c r="CF18188" s="62"/>
      <c r="CL18188" s="35" t="s">
        <v>29320</v>
      </c>
      <c r="CM18188" s="35" t="s">
        <v>217</v>
      </c>
      <c r="CN18188" s="35" t="s">
        <v>217</v>
      </c>
      <c r="CO18188" s="52"/>
      <c r="CP18188" s="52"/>
      <c r="CQ18188" s="52"/>
      <c r="CR18188" s="52"/>
      <c r="CS18188" s="52"/>
      <c r="CT18188" s="52"/>
      <c r="CU18188" s="33"/>
      <c r="CV18188" s="33"/>
    </row>
    <row r="18189" spans="74:100">
      <c r="BV18189" s="62"/>
      <c r="BW18189" s="62"/>
      <c r="BX18189" s="62"/>
      <c r="BY18189" s="62"/>
      <c r="BZ18189" s="62"/>
      <c r="CA18189" s="62"/>
      <c r="CB18189" s="62"/>
      <c r="CC18189" s="62"/>
      <c r="CD18189" s="62"/>
      <c r="CE18189" s="62"/>
      <c r="CF18189" s="62"/>
      <c r="CL18189" s="56" t="s">
        <v>9127</v>
      </c>
      <c r="CM18189" s="56" t="s">
        <v>216</v>
      </c>
      <c r="CN18189" s="56" t="s">
        <v>216</v>
      </c>
      <c r="CO18189" s="52"/>
      <c r="CP18189" s="52"/>
      <c r="CQ18189" s="52"/>
      <c r="CR18189" s="52"/>
      <c r="CS18189" s="52"/>
      <c r="CT18189" s="52"/>
      <c r="CU18189" s="33"/>
      <c r="CV18189" s="33"/>
    </row>
    <row r="18190" spans="74:100">
      <c r="BV18190" s="62"/>
      <c r="BW18190" s="62"/>
      <c r="BX18190" s="62"/>
      <c r="BY18190" s="62"/>
      <c r="BZ18190" s="62"/>
      <c r="CA18190" s="62"/>
      <c r="CB18190" s="62"/>
      <c r="CC18190" s="62"/>
      <c r="CD18190" s="62"/>
      <c r="CE18190" s="62"/>
      <c r="CF18190" s="62"/>
      <c r="CL18190" s="56" t="s">
        <v>9116</v>
      </c>
      <c r="CM18190" s="56" t="s">
        <v>216</v>
      </c>
      <c r="CN18190" s="56" t="s">
        <v>216</v>
      </c>
      <c r="CO18190" s="52"/>
      <c r="CP18190" s="52"/>
      <c r="CQ18190" s="52"/>
      <c r="CR18190" s="52"/>
      <c r="CS18190" s="52"/>
      <c r="CT18190" s="52"/>
      <c r="CU18190" s="33"/>
      <c r="CV18190" s="33"/>
    </row>
    <row r="18191" spans="74:100">
      <c r="BV18191" s="62"/>
      <c r="BW18191" s="62"/>
      <c r="BX18191" s="62"/>
      <c r="BY18191" s="62"/>
      <c r="BZ18191" s="62"/>
      <c r="CA18191" s="62"/>
      <c r="CB18191" s="62"/>
      <c r="CC18191" s="62"/>
      <c r="CD18191" s="62"/>
      <c r="CE18191" s="62"/>
      <c r="CF18191" s="62"/>
      <c r="CL18191" s="56" t="s">
        <v>25438</v>
      </c>
      <c r="CM18191" s="56" t="s">
        <v>216</v>
      </c>
      <c r="CN18191" s="56" t="s">
        <v>216</v>
      </c>
      <c r="CO18191" s="52"/>
      <c r="CP18191" s="52"/>
      <c r="CQ18191" s="52"/>
      <c r="CR18191" s="52"/>
      <c r="CS18191" s="52"/>
      <c r="CT18191" s="52"/>
      <c r="CU18191" s="33"/>
      <c r="CV18191" s="33"/>
    </row>
    <row r="18192" spans="74:100">
      <c r="BV18192" s="62"/>
      <c r="BW18192" s="62"/>
      <c r="BX18192" s="62"/>
      <c r="BY18192" s="62"/>
      <c r="BZ18192" s="62"/>
      <c r="CA18192" s="62"/>
      <c r="CB18192" s="62"/>
      <c r="CC18192" s="62"/>
      <c r="CD18192" s="62"/>
      <c r="CE18192" s="62"/>
      <c r="CF18192" s="62"/>
      <c r="CL18192" s="56" t="s">
        <v>25439</v>
      </c>
      <c r="CM18192" s="56" t="s">
        <v>216</v>
      </c>
      <c r="CN18192" s="56" t="s">
        <v>216</v>
      </c>
      <c r="CO18192" s="52"/>
      <c r="CP18192" s="52"/>
      <c r="CQ18192" s="52"/>
      <c r="CR18192" s="52"/>
      <c r="CS18192" s="52"/>
      <c r="CT18192" s="52"/>
      <c r="CU18192" s="33"/>
      <c r="CV18192" s="33"/>
    </row>
    <row r="18193" spans="74:100">
      <c r="BV18193" s="62"/>
      <c r="BW18193" s="62"/>
      <c r="BX18193" s="62"/>
      <c r="BY18193" s="62"/>
      <c r="BZ18193" s="62"/>
      <c r="CA18193" s="62"/>
      <c r="CB18193" s="62"/>
      <c r="CC18193" s="62"/>
      <c r="CD18193" s="62"/>
      <c r="CE18193" s="62"/>
      <c r="CF18193" s="62"/>
      <c r="CL18193" s="56" t="s">
        <v>25440</v>
      </c>
      <c r="CM18193" s="56" t="s">
        <v>216</v>
      </c>
      <c r="CN18193" s="56" t="s">
        <v>216</v>
      </c>
      <c r="CO18193" s="52"/>
      <c r="CP18193" s="52"/>
      <c r="CQ18193" s="52"/>
      <c r="CR18193" s="52"/>
      <c r="CS18193" s="52"/>
      <c r="CT18193" s="52"/>
      <c r="CU18193" s="33"/>
      <c r="CV18193" s="33"/>
    </row>
    <row r="18194" spans="74:100">
      <c r="BV18194" s="62"/>
      <c r="BW18194" s="62"/>
      <c r="BX18194" s="62"/>
      <c r="BY18194" s="62"/>
      <c r="BZ18194" s="62"/>
      <c r="CA18194" s="62"/>
      <c r="CB18194" s="62"/>
      <c r="CC18194" s="62"/>
      <c r="CD18194" s="62"/>
      <c r="CE18194" s="62"/>
      <c r="CF18194" s="62"/>
      <c r="CL18194" s="56" t="s">
        <v>9105</v>
      </c>
      <c r="CM18194" s="56" t="s">
        <v>216</v>
      </c>
      <c r="CN18194" s="56" t="s">
        <v>216</v>
      </c>
      <c r="CO18194" s="52"/>
      <c r="CP18194" s="52"/>
      <c r="CQ18194" s="52"/>
      <c r="CR18194" s="52"/>
      <c r="CS18194" s="52"/>
      <c r="CT18194" s="52"/>
      <c r="CU18194" s="33"/>
      <c r="CV18194" s="33"/>
    </row>
    <row r="18195" spans="74:100">
      <c r="BV18195" s="62"/>
      <c r="BW18195" s="62"/>
      <c r="BX18195" s="62"/>
      <c r="BY18195" s="62"/>
      <c r="BZ18195" s="62"/>
      <c r="CA18195" s="62"/>
      <c r="CB18195" s="62"/>
      <c r="CC18195" s="62"/>
      <c r="CD18195" s="62"/>
      <c r="CE18195" s="62"/>
      <c r="CF18195" s="62"/>
      <c r="CL18195" s="56" t="s">
        <v>9134</v>
      </c>
      <c r="CM18195" s="56" t="s">
        <v>216</v>
      </c>
      <c r="CN18195" s="56" t="s">
        <v>216</v>
      </c>
      <c r="CO18195" s="52"/>
      <c r="CP18195" s="52"/>
      <c r="CQ18195" s="52"/>
      <c r="CR18195" s="52"/>
      <c r="CS18195" s="52"/>
      <c r="CT18195" s="52"/>
      <c r="CU18195" s="33"/>
      <c r="CV18195" s="33"/>
    </row>
    <row r="18196" spans="74:100">
      <c r="BV18196" s="62"/>
      <c r="BW18196" s="62"/>
      <c r="BX18196" s="62"/>
      <c r="BY18196" s="62"/>
      <c r="BZ18196" s="62"/>
      <c r="CA18196" s="62"/>
      <c r="CB18196" s="62"/>
      <c r="CC18196" s="62"/>
      <c r="CD18196" s="62"/>
      <c r="CE18196" s="62"/>
      <c r="CF18196" s="62"/>
      <c r="CL18196" s="56" t="s">
        <v>9135</v>
      </c>
      <c r="CM18196" s="56" t="s">
        <v>216</v>
      </c>
      <c r="CN18196" s="56" t="s">
        <v>216</v>
      </c>
      <c r="CO18196" s="52"/>
      <c r="CP18196" s="52"/>
      <c r="CQ18196" s="52"/>
      <c r="CR18196" s="52"/>
      <c r="CS18196" s="52"/>
      <c r="CT18196" s="52"/>
      <c r="CU18196" s="33"/>
      <c r="CV18196" s="33"/>
    </row>
    <row r="18197" spans="74:100">
      <c r="BV18197" s="62"/>
      <c r="BW18197" s="62"/>
      <c r="BX18197" s="62"/>
      <c r="BY18197" s="62"/>
      <c r="BZ18197" s="62"/>
      <c r="CA18197" s="62"/>
      <c r="CB18197" s="62"/>
      <c r="CC18197" s="62"/>
      <c r="CD18197" s="62"/>
      <c r="CE18197" s="62"/>
      <c r="CF18197" s="62"/>
      <c r="CL18197" s="56" t="s">
        <v>9128</v>
      </c>
      <c r="CM18197" s="56" t="s">
        <v>216</v>
      </c>
      <c r="CN18197" s="56" t="s">
        <v>216</v>
      </c>
      <c r="CO18197" s="52"/>
      <c r="CP18197" s="52"/>
      <c r="CQ18197" s="52"/>
      <c r="CR18197" s="52"/>
      <c r="CS18197" s="52"/>
      <c r="CT18197" s="52"/>
      <c r="CU18197" s="33"/>
      <c r="CV18197" s="33"/>
    </row>
    <row r="18198" spans="74:100">
      <c r="BV18198" s="62"/>
      <c r="BW18198" s="62"/>
      <c r="BX18198" s="62"/>
      <c r="BY18198" s="62"/>
      <c r="BZ18198" s="62"/>
      <c r="CA18198" s="62"/>
      <c r="CB18198" s="62"/>
      <c r="CC18198" s="62"/>
      <c r="CD18198" s="62"/>
      <c r="CE18198" s="62"/>
      <c r="CF18198" s="62"/>
      <c r="CL18198" s="56" t="s">
        <v>9121</v>
      </c>
      <c r="CM18198" s="56" t="s">
        <v>213</v>
      </c>
      <c r="CN18198" s="56" t="s">
        <v>213</v>
      </c>
      <c r="CO18198" s="52"/>
      <c r="CP18198" s="52"/>
      <c r="CQ18198" s="52"/>
      <c r="CR18198" s="52"/>
      <c r="CS18198" s="52"/>
      <c r="CT18198" s="52"/>
      <c r="CU18198" s="33"/>
      <c r="CV18198" s="33"/>
    </row>
    <row r="18199" spans="74:100">
      <c r="BV18199" s="62"/>
      <c r="BW18199" s="62"/>
      <c r="BX18199" s="62"/>
      <c r="BY18199" s="62"/>
      <c r="BZ18199" s="62"/>
      <c r="CA18199" s="62"/>
      <c r="CB18199" s="62"/>
      <c r="CC18199" s="62"/>
      <c r="CD18199" s="62"/>
      <c r="CE18199" s="62"/>
      <c r="CF18199" s="62"/>
      <c r="CL18199" s="56" t="s">
        <v>9122</v>
      </c>
      <c r="CM18199" s="56" t="s">
        <v>213</v>
      </c>
      <c r="CN18199" s="56" t="s">
        <v>213</v>
      </c>
      <c r="CO18199" s="52"/>
      <c r="CP18199" s="52"/>
      <c r="CQ18199" s="52"/>
      <c r="CR18199" s="52"/>
      <c r="CS18199" s="52"/>
      <c r="CT18199" s="52"/>
      <c r="CU18199" s="33"/>
      <c r="CV18199" s="33"/>
    </row>
    <row r="18200" spans="74:100">
      <c r="BV18200" s="62"/>
      <c r="BW18200" s="62"/>
      <c r="BX18200" s="62"/>
      <c r="BY18200" s="62"/>
      <c r="BZ18200" s="62"/>
      <c r="CA18200" s="62"/>
      <c r="CB18200" s="62"/>
      <c r="CC18200" s="62"/>
      <c r="CD18200" s="62"/>
      <c r="CE18200" s="62"/>
      <c r="CF18200" s="62"/>
      <c r="CL18200" s="35" t="s">
        <v>29321</v>
      </c>
      <c r="CM18200" s="35" t="s">
        <v>217</v>
      </c>
      <c r="CN18200" s="35" t="s">
        <v>217</v>
      </c>
      <c r="CO18200" s="52"/>
      <c r="CP18200" s="52"/>
      <c r="CQ18200" s="52"/>
      <c r="CR18200" s="52"/>
      <c r="CS18200" s="52"/>
      <c r="CT18200" s="52"/>
      <c r="CU18200" s="33"/>
      <c r="CV18200" s="33"/>
    </row>
    <row r="18201" spans="74:100">
      <c r="BV18201" s="62"/>
      <c r="BW18201" s="62"/>
      <c r="BX18201" s="62"/>
      <c r="BY18201" s="62"/>
      <c r="BZ18201" s="62"/>
      <c r="CA18201" s="62"/>
      <c r="CB18201" s="62"/>
      <c r="CC18201" s="62"/>
      <c r="CD18201" s="62"/>
      <c r="CE18201" s="62"/>
      <c r="CF18201" s="62"/>
      <c r="CL18201" s="56" t="s">
        <v>9109</v>
      </c>
      <c r="CM18201" s="56" t="s">
        <v>216</v>
      </c>
      <c r="CN18201" s="56" t="s">
        <v>216</v>
      </c>
      <c r="CO18201" s="52"/>
      <c r="CP18201" s="52"/>
      <c r="CQ18201" s="52"/>
      <c r="CR18201" s="52"/>
      <c r="CS18201" s="52"/>
      <c r="CT18201" s="52"/>
      <c r="CU18201" s="33"/>
      <c r="CV18201" s="33"/>
    </row>
    <row r="18202" spans="74:100">
      <c r="BV18202" s="62"/>
      <c r="BW18202" s="62"/>
      <c r="BX18202" s="62"/>
      <c r="BY18202" s="62"/>
      <c r="BZ18202" s="62"/>
      <c r="CA18202" s="62"/>
      <c r="CB18202" s="62"/>
      <c r="CC18202" s="62"/>
      <c r="CD18202" s="62"/>
      <c r="CE18202" s="62"/>
      <c r="CF18202" s="62"/>
      <c r="CL18202" s="35" t="s">
        <v>29322</v>
      </c>
      <c r="CM18202" s="35" t="s">
        <v>217</v>
      </c>
      <c r="CN18202" s="35" t="s">
        <v>217</v>
      </c>
      <c r="CO18202" s="52"/>
      <c r="CP18202" s="52"/>
      <c r="CQ18202" s="52"/>
      <c r="CR18202" s="52"/>
      <c r="CS18202" s="52"/>
      <c r="CT18202" s="52"/>
      <c r="CU18202" s="33"/>
      <c r="CV18202" s="33"/>
    </row>
    <row r="18203" spans="74:100">
      <c r="BV18203" s="62"/>
      <c r="BW18203" s="62"/>
      <c r="BX18203" s="62"/>
      <c r="BY18203" s="62"/>
      <c r="BZ18203" s="62"/>
      <c r="CA18203" s="62"/>
      <c r="CB18203" s="62"/>
      <c r="CC18203" s="62"/>
      <c r="CD18203" s="62"/>
      <c r="CE18203" s="62"/>
      <c r="CF18203" s="62"/>
      <c r="CL18203" s="56" t="s">
        <v>9110</v>
      </c>
      <c r="CM18203" s="56" t="s">
        <v>216</v>
      </c>
      <c r="CN18203" s="56" t="s">
        <v>216</v>
      </c>
      <c r="CO18203" s="52"/>
      <c r="CP18203" s="52"/>
      <c r="CQ18203" s="52"/>
      <c r="CR18203" s="52"/>
      <c r="CS18203" s="52"/>
      <c r="CT18203" s="52"/>
      <c r="CU18203" s="33"/>
      <c r="CV18203" s="33"/>
    </row>
    <row r="18204" spans="74:100">
      <c r="BV18204" s="62"/>
      <c r="BW18204" s="62"/>
      <c r="BX18204" s="62"/>
      <c r="BY18204" s="62"/>
      <c r="BZ18204" s="62"/>
      <c r="CA18204" s="62"/>
      <c r="CB18204" s="62"/>
      <c r="CC18204" s="62"/>
      <c r="CD18204" s="62"/>
      <c r="CE18204" s="62"/>
      <c r="CF18204" s="62"/>
      <c r="CL18204" s="56" t="s">
        <v>9129</v>
      </c>
      <c r="CM18204" s="56" t="s">
        <v>216</v>
      </c>
      <c r="CN18204" s="56" t="s">
        <v>216</v>
      </c>
      <c r="CO18204" s="52"/>
      <c r="CP18204" s="52"/>
      <c r="CQ18204" s="52"/>
      <c r="CR18204" s="52"/>
      <c r="CS18204" s="52"/>
      <c r="CT18204" s="52"/>
      <c r="CU18204" s="33"/>
      <c r="CV18204" s="33"/>
    </row>
    <row r="18205" spans="74:100">
      <c r="BV18205" s="62"/>
      <c r="BW18205" s="62"/>
      <c r="BX18205" s="62"/>
      <c r="BY18205" s="62"/>
      <c r="BZ18205" s="62"/>
      <c r="CA18205" s="62"/>
      <c r="CB18205" s="62"/>
      <c r="CC18205" s="62"/>
      <c r="CD18205" s="62"/>
      <c r="CE18205" s="62"/>
      <c r="CF18205" s="62"/>
      <c r="CL18205" s="35" t="s">
        <v>9124</v>
      </c>
      <c r="CM18205" s="35" t="s">
        <v>217</v>
      </c>
      <c r="CN18205" s="35" t="s">
        <v>217</v>
      </c>
      <c r="CO18205" s="52"/>
      <c r="CP18205" s="52"/>
      <c r="CQ18205" s="52"/>
      <c r="CR18205" s="52"/>
      <c r="CS18205" s="52"/>
      <c r="CT18205" s="52"/>
      <c r="CU18205" s="33"/>
      <c r="CV18205" s="33"/>
    </row>
    <row r="18206" spans="74:100">
      <c r="BV18206" s="62"/>
      <c r="BW18206" s="62"/>
      <c r="BX18206" s="62"/>
      <c r="BY18206" s="62"/>
      <c r="BZ18206" s="62"/>
      <c r="CA18206" s="62"/>
      <c r="CB18206" s="62"/>
      <c r="CC18206" s="62"/>
      <c r="CD18206" s="62"/>
      <c r="CE18206" s="62"/>
      <c r="CF18206" s="62"/>
      <c r="CL18206" s="35" t="s">
        <v>29323</v>
      </c>
      <c r="CM18206" s="35" t="s">
        <v>217</v>
      </c>
      <c r="CN18206" s="35" t="s">
        <v>217</v>
      </c>
      <c r="CO18206" s="52"/>
      <c r="CP18206" s="52"/>
      <c r="CQ18206" s="52"/>
      <c r="CR18206" s="52"/>
      <c r="CS18206" s="52"/>
      <c r="CT18206" s="52"/>
      <c r="CU18206" s="33"/>
      <c r="CV18206" s="33"/>
    </row>
    <row r="18207" spans="74:100">
      <c r="BV18207" s="62"/>
      <c r="BW18207" s="62"/>
      <c r="BX18207" s="62"/>
      <c r="BY18207" s="62"/>
      <c r="BZ18207" s="62"/>
      <c r="CA18207" s="62"/>
      <c r="CB18207" s="62"/>
      <c r="CC18207" s="62"/>
      <c r="CD18207" s="62"/>
      <c r="CE18207" s="62"/>
      <c r="CF18207" s="62"/>
      <c r="CL18207" s="35" t="s">
        <v>9193</v>
      </c>
      <c r="CM18207" s="35" t="s">
        <v>217</v>
      </c>
      <c r="CN18207" s="35" t="s">
        <v>217</v>
      </c>
      <c r="CO18207" s="52"/>
      <c r="CP18207" s="52"/>
      <c r="CQ18207" s="52"/>
      <c r="CR18207" s="52"/>
      <c r="CS18207" s="52"/>
      <c r="CT18207" s="52"/>
      <c r="CU18207" s="33"/>
      <c r="CV18207" s="33"/>
    </row>
    <row r="18208" spans="74:100">
      <c r="BV18208" s="62"/>
      <c r="BW18208" s="62"/>
      <c r="BX18208" s="62"/>
      <c r="BY18208" s="62"/>
      <c r="BZ18208" s="62"/>
      <c r="CA18208" s="62"/>
      <c r="CB18208" s="62"/>
      <c r="CC18208" s="62"/>
      <c r="CD18208" s="62"/>
      <c r="CE18208" s="62"/>
      <c r="CF18208" s="62"/>
      <c r="CL18208" s="35" t="s">
        <v>9111</v>
      </c>
      <c r="CM18208" s="35" t="s">
        <v>217</v>
      </c>
      <c r="CN18208" s="35" t="s">
        <v>217</v>
      </c>
      <c r="CO18208" s="52"/>
      <c r="CP18208" s="52"/>
      <c r="CQ18208" s="52"/>
      <c r="CR18208" s="52"/>
      <c r="CS18208" s="52"/>
      <c r="CT18208" s="52"/>
      <c r="CU18208" s="33"/>
      <c r="CV18208" s="33"/>
    </row>
    <row r="18209" spans="74:100">
      <c r="BV18209" s="62"/>
      <c r="BW18209" s="62"/>
      <c r="BX18209" s="62"/>
      <c r="BY18209" s="62"/>
      <c r="BZ18209" s="62"/>
      <c r="CA18209" s="62"/>
      <c r="CB18209" s="62"/>
      <c r="CC18209" s="62"/>
      <c r="CD18209" s="62"/>
      <c r="CE18209" s="62"/>
      <c r="CF18209" s="62"/>
      <c r="CL18209" s="35" t="s">
        <v>9112</v>
      </c>
      <c r="CM18209" s="35" t="s">
        <v>217</v>
      </c>
      <c r="CN18209" s="35" t="s">
        <v>217</v>
      </c>
      <c r="CO18209" s="52"/>
      <c r="CP18209" s="52"/>
      <c r="CQ18209" s="52"/>
      <c r="CR18209" s="52"/>
      <c r="CS18209" s="52"/>
      <c r="CT18209" s="52"/>
      <c r="CU18209" s="33"/>
      <c r="CV18209" s="33"/>
    </row>
    <row r="18210" spans="74:100">
      <c r="BV18210" s="62"/>
      <c r="BW18210" s="62"/>
      <c r="BX18210" s="62"/>
      <c r="BY18210" s="62"/>
      <c r="BZ18210" s="62"/>
      <c r="CA18210" s="62"/>
      <c r="CB18210" s="62"/>
      <c r="CC18210" s="62"/>
      <c r="CD18210" s="62"/>
      <c r="CE18210" s="62"/>
      <c r="CF18210" s="62"/>
      <c r="CL18210" s="56" t="s">
        <v>9106</v>
      </c>
      <c r="CM18210" s="56" t="s">
        <v>216</v>
      </c>
      <c r="CN18210" s="56" t="s">
        <v>216</v>
      </c>
      <c r="CO18210" s="52"/>
      <c r="CP18210" s="52"/>
      <c r="CQ18210" s="52"/>
      <c r="CR18210" s="52"/>
      <c r="CS18210" s="52"/>
      <c r="CT18210" s="52"/>
      <c r="CU18210" s="33"/>
      <c r="CV18210" s="33"/>
    </row>
    <row r="18211" spans="74:100">
      <c r="BV18211" s="62"/>
      <c r="BW18211" s="62"/>
      <c r="BX18211" s="62"/>
      <c r="BY18211" s="62"/>
      <c r="BZ18211" s="62"/>
      <c r="CA18211" s="62"/>
      <c r="CB18211" s="62"/>
      <c r="CC18211" s="62"/>
      <c r="CD18211" s="62"/>
      <c r="CE18211" s="62"/>
      <c r="CF18211" s="62"/>
      <c r="CL18211" s="56" t="s">
        <v>9117</v>
      </c>
      <c r="CM18211" s="56" t="s">
        <v>216</v>
      </c>
      <c r="CN18211" s="56" t="s">
        <v>216</v>
      </c>
      <c r="CO18211" s="52"/>
      <c r="CP18211" s="52"/>
      <c r="CQ18211" s="52"/>
      <c r="CR18211" s="52"/>
      <c r="CS18211" s="52"/>
      <c r="CT18211" s="52"/>
      <c r="CU18211" s="33"/>
      <c r="CV18211" s="33"/>
    </row>
    <row r="18212" spans="74:100">
      <c r="BV18212" s="62"/>
      <c r="BW18212" s="62"/>
      <c r="BX18212" s="62"/>
      <c r="BY18212" s="62"/>
      <c r="BZ18212" s="62"/>
      <c r="CA18212" s="62"/>
      <c r="CB18212" s="62"/>
      <c r="CC18212" s="62"/>
      <c r="CD18212" s="62"/>
      <c r="CE18212" s="62"/>
      <c r="CF18212" s="62"/>
      <c r="CL18212" s="56" t="s">
        <v>9118</v>
      </c>
      <c r="CM18212" s="56" t="s">
        <v>216</v>
      </c>
      <c r="CN18212" s="56" t="s">
        <v>216</v>
      </c>
      <c r="CO18212" s="52"/>
      <c r="CP18212" s="52"/>
      <c r="CQ18212" s="52"/>
      <c r="CR18212" s="52"/>
      <c r="CS18212" s="52"/>
      <c r="CT18212" s="52"/>
      <c r="CU18212" s="33"/>
      <c r="CV18212" s="33"/>
    </row>
    <row r="18213" spans="74:100">
      <c r="BV18213" s="62"/>
      <c r="BW18213" s="62"/>
      <c r="BX18213" s="62"/>
      <c r="BY18213" s="62"/>
      <c r="BZ18213" s="62"/>
      <c r="CA18213" s="62"/>
      <c r="CB18213" s="62"/>
      <c r="CC18213" s="62"/>
      <c r="CD18213" s="62"/>
      <c r="CE18213" s="62"/>
      <c r="CF18213" s="62"/>
      <c r="CL18213" s="56" t="s">
        <v>9130</v>
      </c>
      <c r="CM18213" s="56" t="s">
        <v>216</v>
      </c>
      <c r="CN18213" s="56" t="s">
        <v>216</v>
      </c>
      <c r="CO18213" s="52"/>
      <c r="CP18213" s="52"/>
      <c r="CQ18213" s="52"/>
      <c r="CR18213" s="52"/>
      <c r="CS18213" s="52"/>
      <c r="CT18213" s="52"/>
      <c r="CU18213" s="33"/>
      <c r="CV18213" s="33"/>
    </row>
    <row r="18214" spans="74:100">
      <c r="BV18214" s="62"/>
      <c r="BW18214" s="62"/>
      <c r="BX18214" s="62"/>
      <c r="BY18214" s="62"/>
      <c r="BZ18214" s="62"/>
      <c r="CA18214" s="62"/>
      <c r="CB18214" s="62"/>
      <c r="CC18214" s="62"/>
      <c r="CD18214" s="62"/>
      <c r="CE18214" s="62"/>
      <c r="CF18214" s="62"/>
      <c r="CL18214" s="56" t="s">
        <v>23722</v>
      </c>
      <c r="CM18214" s="56" t="s">
        <v>216</v>
      </c>
      <c r="CN18214" s="56" t="s">
        <v>216</v>
      </c>
      <c r="CO18214" s="52"/>
      <c r="CP18214" s="52"/>
      <c r="CQ18214" s="52"/>
      <c r="CR18214" s="52"/>
      <c r="CS18214" s="52"/>
      <c r="CT18214" s="52"/>
      <c r="CU18214" s="33"/>
      <c r="CV18214" s="33"/>
    </row>
    <row r="18215" spans="74:100">
      <c r="BV18215" s="62"/>
      <c r="BW18215" s="62"/>
      <c r="BX18215" s="62"/>
      <c r="BY18215" s="62"/>
      <c r="BZ18215" s="62"/>
      <c r="CA18215" s="62"/>
      <c r="CB18215" s="62"/>
      <c r="CC18215" s="62"/>
      <c r="CD18215" s="62"/>
      <c r="CE18215" s="62"/>
      <c r="CF18215" s="62"/>
      <c r="CL18215" s="56" t="s">
        <v>7509</v>
      </c>
      <c r="CM18215" s="56" t="s">
        <v>215</v>
      </c>
      <c r="CN18215" s="56" t="s">
        <v>215</v>
      </c>
      <c r="CO18215" s="52"/>
      <c r="CP18215" s="52"/>
      <c r="CQ18215" s="52"/>
      <c r="CR18215" s="52"/>
      <c r="CS18215" s="52"/>
      <c r="CT18215" s="52"/>
      <c r="CU18215" s="33"/>
      <c r="CV18215" s="33"/>
    </row>
    <row r="18216" spans="74:100">
      <c r="BV18216" s="62"/>
      <c r="BW18216" s="62"/>
      <c r="BX18216" s="62"/>
      <c r="BY18216" s="62"/>
      <c r="BZ18216" s="62"/>
      <c r="CA18216" s="62"/>
      <c r="CB18216" s="62"/>
      <c r="CC18216" s="62"/>
      <c r="CD18216" s="62"/>
      <c r="CE18216" s="62"/>
      <c r="CF18216" s="62"/>
      <c r="CL18216" s="56" t="s">
        <v>9137</v>
      </c>
      <c r="CM18216" s="56" t="s">
        <v>217</v>
      </c>
      <c r="CN18216" s="56" t="s">
        <v>217</v>
      </c>
      <c r="CO18216" s="52"/>
      <c r="CP18216" s="52"/>
      <c r="CQ18216" s="52"/>
      <c r="CR18216" s="52"/>
      <c r="CS18216" s="52"/>
      <c r="CT18216" s="52"/>
      <c r="CU18216" s="33"/>
      <c r="CV18216" s="33"/>
    </row>
    <row r="18217" spans="74:100">
      <c r="BV18217" s="62"/>
      <c r="BW18217" s="62"/>
      <c r="BX18217" s="62"/>
      <c r="BY18217" s="62"/>
      <c r="BZ18217" s="62"/>
      <c r="CA18217" s="62"/>
      <c r="CB18217" s="62"/>
      <c r="CC18217" s="62"/>
      <c r="CD18217" s="62"/>
      <c r="CE18217" s="62"/>
      <c r="CF18217" s="62"/>
      <c r="CL18217" s="56" t="s">
        <v>23723</v>
      </c>
      <c r="CM18217" s="56" t="s">
        <v>217</v>
      </c>
      <c r="CN18217" s="56" t="s">
        <v>217</v>
      </c>
      <c r="CO18217" s="52"/>
      <c r="CP18217" s="52"/>
      <c r="CQ18217" s="52"/>
      <c r="CR18217" s="52"/>
      <c r="CS18217" s="52"/>
      <c r="CT18217" s="52"/>
      <c r="CU18217" s="33"/>
      <c r="CV18217" s="33"/>
    </row>
    <row r="18218" spans="74:100">
      <c r="BV18218" s="62"/>
      <c r="BW18218" s="62"/>
      <c r="BX18218" s="62"/>
      <c r="BY18218" s="62"/>
      <c r="BZ18218" s="62"/>
      <c r="CA18218" s="62"/>
      <c r="CB18218" s="62"/>
      <c r="CC18218" s="62"/>
      <c r="CD18218" s="62"/>
      <c r="CE18218" s="62"/>
      <c r="CF18218" s="62"/>
      <c r="CL18218" s="56" t="s">
        <v>25441</v>
      </c>
      <c r="CM18218" s="56" t="s">
        <v>217</v>
      </c>
      <c r="CN18218" s="56" t="s">
        <v>217</v>
      </c>
      <c r="CO18218" s="52"/>
      <c r="CP18218" s="52"/>
      <c r="CQ18218" s="52"/>
      <c r="CR18218" s="52"/>
      <c r="CS18218" s="52"/>
      <c r="CT18218" s="52"/>
      <c r="CU18218" s="33"/>
      <c r="CV18218" s="33"/>
    </row>
    <row r="18219" spans="74:100">
      <c r="BV18219" s="62"/>
      <c r="BW18219" s="62"/>
      <c r="BX18219" s="62"/>
      <c r="BY18219" s="62"/>
      <c r="BZ18219" s="62"/>
      <c r="CA18219" s="62"/>
      <c r="CB18219" s="62"/>
      <c r="CC18219" s="62"/>
      <c r="CD18219" s="62"/>
      <c r="CE18219" s="62"/>
      <c r="CF18219" s="62"/>
      <c r="CL18219" s="56" t="s">
        <v>25442</v>
      </c>
      <c r="CM18219" s="56" t="s">
        <v>217</v>
      </c>
      <c r="CN18219" s="56" t="s">
        <v>217</v>
      </c>
      <c r="CO18219" s="52"/>
      <c r="CP18219" s="52"/>
      <c r="CQ18219" s="52"/>
      <c r="CR18219" s="52"/>
      <c r="CS18219" s="52"/>
      <c r="CT18219" s="52"/>
      <c r="CU18219" s="33"/>
      <c r="CV18219" s="33"/>
    </row>
    <row r="18220" spans="74:100">
      <c r="BV18220" s="62"/>
      <c r="BW18220" s="62"/>
      <c r="BX18220" s="62"/>
      <c r="BY18220" s="62"/>
      <c r="BZ18220" s="62"/>
      <c r="CA18220" s="62"/>
      <c r="CB18220" s="62"/>
      <c r="CC18220" s="62"/>
      <c r="CD18220" s="62"/>
      <c r="CE18220" s="62"/>
      <c r="CF18220" s="62"/>
      <c r="CL18220" s="56" t="s">
        <v>9138</v>
      </c>
      <c r="CM18220" s="56" t="s">
        <v>217</v>
      </c>
      <c r="CN18220" s="56" t="s">
        <v>217</v>
      </c>
      <c r="CO18220" s="52"/>
      <c r="CP18220" s="52"/>
      <c r="CQ18220" s="52"/>
      <c r="CR18220" s="52"/>
      <c r="CS18220" s="52"/>
      <c r="CT18220" s="52"/>
      <c r="CU18220" s="33"/>
      <c r="CV18220" s="33"/>
    </row>
    <row r="18221" spans="74:100">
      <c r="BV18221" s="62"/>
      <c r="BW18221" s="62"/>
      <c r="BX18221" s="62"/>
      <c r="BY18221" s="62"/>
      <c r="BZ18221" s="62"/>
      <c r="CA18221" s="62"/>
      <c r="CB18221" s="62"/>
      <c r="CC18221" s="62"/>
      <c r="CD18221" s="62"/>
      <c r="CE18221" s="62"/>
      <c r="CF18221" s="62"/>
      <c r="CL18221" s="56" t="s">
        <v>9136</v>
      </c>
      <c r="CM18221" s="56" t="s">
        <v>217</v>
      </c>
      <c r="CN18221" s="56" t="s">
        <v>217</v>
      </c>
      <c r="CO18221" s="52"/>
      <c r="CP18221" s="52"/>
      <c r="CQ18221" s="52"/>
      <c r="CR18221" s="52"/>
      <c r="CS18221" s="52"/>
      <c r="CT18221" s="52"/>
      <c r="CU18221" s="33"/>
      <c r="CV18221" s="33"/>
    </row>
    <row r="18222" spans="74:100">
      <c r="BV18222" s="62"/>
      <c r="BW18222" s="62"/>
      <c r="BX18222" s="62"/>
      <c r="BY18222" s="62"/>
      <c r="BZ18222" s="62"/>
      <c r="CA18222" s="62"/>
      <c r="CB18222" s="62"/>
      <c r="CC18222" s="62"/>
      <c r="CD18222" s="62"/>
      <c r="CE18222" s="62"/>
      <c r="CF18222" s="62"/>
      <c r="CL18222" s="35" t="s">
        <v>14169</v>
      </c>
      <c r="CM18222" s="35" t="s">
        <v>217</v>
      </c>
      <c r="CN18222" s="35" t="s">
        <v>217</v>
      </c>
      <c r="CO18222" s="52"/>
      <c r="CP18222" s="52"/>
      <c r="CQ18222" s="52"/>
      <c r="CR18222" s="52"/>
      <c r="CS18222" s="52"/>
      <c r="CT18222" s="52"/>
      <c r="CU18222" s="33"/>
      <c r="CV18222" s="33"/>
    </row>
    <row r="18223" spans="74:100">
      <c r="BV18223" s="62"/>
      <c r="BW18223" s="62"/>
      <c r="BX18223" s="62"/>
      <c r="BY18223" s="62"/>
      <c r="BZ18223" s="62"/>
      <c r="CA18223" s="62"/>
      <c r="CB18223" s="62"/>
      <c r="CC18223" s="62"/>
      <c r="CD18223" s="62"/>
      <c r="CE18223" s="62"/>
      <c r="CF18223" s="62"/>
      <c r="CL18223" s="35" t="s">
        <v>16743</v>
      </c>
      <c r="CM18223" s="35" t="s">
        <v>217</v>
      </c>
      <c r="CN18223" s="35" t="s">
        <v>217</v>
      </c>
      <c r="CO18223" s="52"/>
      <c r="CP18223" s="52"/>
      <c r="CQ18223" s="52"/>
      <c r="CR18223" s="52"/>
      <c r="CS18223" s="52"/>
      <c r="CT18223" s="52"/>
      <c r="CU18223" s="33"/>
      <c r="CV18223" s="33"/>
    </row>
    <row r="18224" spans="74:100">
      <c r="BV18224" s="62"/>
      <c r="BW18224" s="62"/>
      <c r="BX18224" s="62"/>
      <c r="BY18224" s="62"/>
      <c r="BZ18224" s="62"/>
      <c r="CA18224" s="62"/>
      <c r="CB18224" s="62"/>
      <c r="CC18224" s="62"/>
      <c r="CD18224" s="62"/>
      <c r="CE18224" s="62"/>
      <c r="CF18224" s="62"/>
      <c r="CL18224" s="35" t="s">
        <v>9141</v>
      </c>
      <c r="CM18224" s="35" t="s">
        <v>217</v>
      </c>
      <c r="CN18224" s="35" t="s">
        <v>217</v>
      </c>
      <c r="CO18224" s="52"/>
      <c r="CP18224" s="52"/>
      <c r="CQ18224" s="52"/>
      <c r="CR18224" s="52"/>
      <c r="CS18224" s="52"/>
      <c r="CT18224" s="52"/>
      <c r="CU18224" s="33"/>
      <c r="CV18224" s="33"/>
    </row>
    <row r="18225" spans="74:100">
      <c r="BV18225" s="62"/>
      <c r="BW18225" s="62"/>
      <c r="BX18225" s="62"/>
      <c r="BY18225" s="62"/>
      <c r="BZ18225" s="62"/>
      <c r="CA18225" s="62"/>
      <c r="CB18225" s="62"/>
      <c r="CC18225" s="62"/>
      <c r="CD18225" s="62"/>
      <c r="CE18225" s="62"/>
      <c r="CF18225" s="62"/>
      <c r="CL18225" s="35" t="s">
        <v>29324</v>
      </c>
      <c r="CM18225" s="35" t="s">
        <v>217</v>
      </c>
      <c r="CN18225" s="35" t="s">
        <v>217</v>
      </c>
      <c r="CO18225" s="52"/>
      <c r="CP18225" s="52"/>
      <c r="CQ18225" s="52"/>
      <c r="CR18225" s="52"/>
      <c r="CS18225" s="52"/>
      <c r="CT18225" s="52"/>
      <c r="CU18225" s="33"/>
      <c r="CV18225" s="33"/>
    </row>
    <row r="18226" spans="74:100">
      <c r="BV18226" s="62"/>
      <c r="BW18226" s="62"/>
      <c r="BX18226" s="62"/>
      <c r="BY18226" s="62"/>
      <c r="BZ18226" s="62"/>
      <c r="CA18226" s="62"/>
      <c r="CB18226" s="62"/>
      <c r="CC18226" s="62"/>
      <c r="CD18226" s="62"/>
      <c r="CE18226" s="62"/>
      <c r="CF18226" s="62"/>
      <c r="CL18226" s="56" t="s">
        <v>29325</v>
      </c>
      <c r="CM18226" s="56" t="s">
        <v>216</v>
      </c>
      <c r="CN18226" s="56" t="s">
        <v>216</v>
      </c>
      <c r="CO18226" s="52"/>
      <c r="CP18226" s="52"/>
      <c r="CQ18226" s="52"/>
      <c r="CR18226" s="52"/>
      <c r="CS18226" s="52"/>
      <c r="CT18226" s="52"/>
      <c r="CU18226" s="33"/>
      <c r="CV18226" s="33"/>
    </row>
    <row r="18227" spans="74:100">
      <c r="BV18227" s="62"/>
      <c r="BW18227" s="62"/>
      <c r="BX18227" s="62"/>
      <c r="BY18227" s="62"/>
      <c r="BZ18227" s="62"/>
      <c r="CA18227" s="62"/>
      <c r="CB18227" s="62"/>
      <c r="CC18227" s="62"/>
      <c r="CD18227" s="62"/>
      <c r="CE18227" s="62"/>
      <c r="CF18227" s="62"/>
      <c r="CL18227" s="56" t="s">
        <v>23724</v>
      </c>
      <c r="CM18227" s="56" t="s">
        <v>216</v>
      </c>
      <c r="CN18227" s="56" t="s">
        <v>216</v>
      </c>
      <c r="CO18227" s="52"/>
      <c r="CP18227" s="52"/>
      <c r="CQ18227" s="52"/>
      <c r="CR18227" s="52"/>
      <c r="CS18227" s="52"/>
      <c r="CT18227" s="52"/>
      <c r="CU18227" s="33"/>
      <c r="CV18227" s="33"/>
    </row>
    <row r="18228" spans="74:100">
      <c r="BV18228" s="62"/>
      <c r="BW18228" s="62"/>
      <c r="BX18228" s="62"/>
      <c r="BY18228" s="62"/>
      <c r="BZ18228" s="62"/>
      <c r="CA18228" s="62"/>
      <c r="CB18228" s="62"/>
      <c r="CC18228" s="62"/>
      <c r="CD18228" s="62"/>
      <c r="CE18228" s="62"/>
      <c r="CF18228" s="62"/>
      <c r="CL18228" s="56" t="s">
        <v>23725</v>
      </c>
      <c r="CM18228" s="56" t="s">
        <v>216</v>
      </c>
      <c r="CN18228" s="56" t="s">
        <v>216</v>
      </c>
      <c r="CO18228" s="52"/>
      <c r="CP18228" s="52"/>
      <c r="CQ18228" s="52"/>
      <c r="CR18228" s="52"/>
      <c r="CS18228" s="52"/>
      <c r="CT18228" s="52"/>
      <c r="CU18228" s="33"/>
      <c r="CV18228" s="33"/>
    </row>
    <row r="18229" spans="74:100">
      <c r="BV18229" s="62"/>
      <c r="BW18229" s="62"/>
      <c r="BX18229" s="62"/>
      <c r="BY18229" s="62"/>
      <c r="BZ18229" s="62"/>
      <c r="CA18229" s="62"/>
      <c r="CB18229" s="62"/>
      <c r="CC18229" s="62"/>
      <c r="CD18229" s="62"/>
      <c r="CE18229" s="62"/>
      <c r="CF18229" s="62"/>
      <c r="CL18229" s="56" t="s">
        <v>12907</v>
      </c>
      <c r="CM18229" s="56" t="s">
        <v>213</v>
      </c>
      <c r="CN18229" s="56" t="s">
        <v>213</v>
      </c>
      <c r="CO18229" s="52"/>
      <c r="CP18229" s="52"/>
      <c r="CQ18229" s="52"/>
      <c r="CR18229" s="52"/>
      <c r="CS18229" s="52"/>
      <c r="CT18229" s="52"/>
      <c r="CU18229" s="33"/>
      <c r="CV18229" s="33"/>
    </row>
    <row r="18230" spans="74:100">
      <c r="BV18230" s="62"/>
      <c r="BW18230" s="62"/>
      <c r="BX18230" s="62"/>
      <c r="BY18230" s="62"/>
      <c r="BZ18230" s="62"/>
      <c r="CA18230" s="62"/>
      <c r="CB18230" s="62"/>
      <c r="CC18230" s="62"/>
      <c r="CD18230" s="62"/>
      <c r="CE18230" s="62"/>
      <c r="CF18230" s="62"/>
      <c r="CL18230" s="56" t="s">
        <v>12909</v>
      </c>
      <c r="CM18230" s="56" t="s">
        <v>213</v>
      </c>
      <c r="CN18230" s="56" t="s">
        <v>213</v>
      </c>
      <c r="CO18230" s="52"/>
      <c r="CP18230" s="52"/>
      <c r="CQ18230" s="52"/>
      <c r="CR18230" s="52"/>
      <c r="CS18230" s="52"/>
      <c r="CT18230" s="52"/>
      <c r="CU18230" s="33"/>
      <c r="CV18230" s="33"/>
    </row>
    <row r="18231" spans="74:100">
      <c r="BV18231" s="62"/>
      <c r="BW18231" s="62"/>
      <c r="BX18231" s="62"/>
      <c r="BY18231" s="62"/>
      <c r="BZ18231" s="62"/>
      <c r="CA18231" s="62"/>
      <c r="CB18231" s="62"/>
      <c r="CC18231" s="62"/>
      <c r="CD18231" s="62"/>
      <c r="CE18231" s="62"/>
      <c r="CF18231" s="62"/>
      <c r="CL18231" s="56" t="s">
        <v>23726</v>
      </c>
      <c r="CM18231" s="56" t="s">
        <v>214</v>
      </c>
      <c r="CN18231" s="56" t="s">
        <v>214</v>
      </c>
      <c r="CO18231" s="52"/>
      <c r="CP18231" s="52"/>
      <c r="CQ18231" s="52"/>
      <c r="CR18231" s="52"/>
      <c r="CS18231" s="52"/>
      <c r="CT18231" s="52"/>
      <c r="CU18231" s="33"/>
      <c r="CV18231" s="33"/>
    </row>
    <row r="18232" spans="74:100">
      <c r="BV18232" s="62"/>
      <c r="BW18232" s="62"/>
      <c r="BX18232" s="62"/>
      <c r="BY18232" s="62"/>
      <c r="BZ18232" s="62"/>
      <c r="CA18232" s="62"/>
      <c r="CB18232" s="62"/>
      <c r="CC18232" s="62"/>
      <c r="CD18232" s="62"/>
      <c r="CE18232" s="62"/>
      <c r="CF18232" s="62"/>
      <c r="CL18232" s="56" t="s">
        <v>12919</v>
      </c>
      <c r="CM18232" s="56" t="s">
        <v>215</v>
      </c>
      <c r="CN18232" s="56" t="s">
        <v>215</v>
      </c>
      <c r="CO18232" s="52"/>
      <c r="CP18232" s="52"/>
      <c r="CQ18232" s="52"/>
      <c r="CR18232" s="52"/>
      <c r="CS18232" s="52"/>
      <c r="CT18232" s="52"/>
      <c r="CU18232" s="33"/>
      <c r="CV18232" s="33"/>
    </row>
    <row r="18233" spans="74:100">
      <c r="BV18233" s="62"/>
      <c r="BW18233" s="62"/>
      <c r="BX18233" s="62"/>
      <c r="BY18233" s="62"/>
      <c r="BZ18233" s="62"/>
      <c r="CA18233" s="62"/>
      <c r="CB18233" s="62"/>
      <c r="CC18233" s="62"/>
      <c r="CD18233" s="62"/>
      <c r="CE18233" s="62"/>
      <c r="CF18233" s="62"/>
      <c r="CL18233" s="56" t="s">
        <v>9149</v>
      </c>
      <c r="CM18233" s="56" t="s">
        <v>216</v>
      </c>
      <c r="CN18233" s="56" t="s">
        <v>216</v>
      </c>
      <c r="CO18233" s="52"/>
      <c r="CP18233" s="52"/>
      <c r="CQ18233" s="52"/>
      <c r="CR18233" s="52"/>
      <c r="CS18233" s="52"/>
      <c r="CT18233" s="52"/>
      <c r="CU18233" s="33"/>
      <c r="CV18233" s="33"/>
    </row>
    <row r="18234" spans="74:100">
      <c r="BV18234" s="62"/>
      <c r="BW18234" s="62"/>
      <c r="BX18234" s="62"/>
      <c r="BY18234" s="62"/>
      <c r="BZ18234" s="62"/>
      <c r="CA18234" s="62"/>
      <c r="CB18234" s="62"/>
      <c r="CC18234" s="62"/>
      <c r="CD18234" s="62"/>
      <c r="CE18234" s="62"/>
      <c r="CF18234" s="62"/>
      <c r="CL18234" s="56" t="s">
        <v>25443</v>
      </c>
      <c r="CM18234" s="56" t="s">
        <v>216</v>
      </c>
      <c r="CN18234" s="56" t="s">
        <v>216</v>
      </c>
      <c r="CO18234" s="52"/>
      <c r="CP18234" s="52"/>
      <c r="CQ18234" s="52"/>
      <c r="CR18234" s="52"/>
      <c r="CS18234" s="52"/>
      <c r="CT18234" s="52"/>
      <c r="CU18234" s="33"/>
      <c r="CV18234" s="33"/>
    </row>
    <row r="18235" spans="74:100">
      <c r="BV18235" s="62"/>
      <c r="BW18235" s="62"/>
      <c r="BX18235" s="62"/>
      <c r="BY18235" s="62"/>
      <c r="BZ18235" s="62"/>
      <c r="CA18235" s="62"/>
      <c r="CB18235" s="62"/>
      <c r="CC18235" s="62"/>
      <c r="CD18235" s="62"/>
      <c r="CE18235" s="62"/>
      <c r="CF18235" s="62"/>
      <c r="CL18235" s="56" t="s">
        <v>25444</v>
      </c>
      <c r="CM18235" s="56" t="s">
        <v>216</v>
      </c>
      <c r="CN18235" s="56" t="s">
        <v>216</v>
      </c>
      <c r="CO18235" s="52"/>
      <c r="CP18235" s="52"/>
      <c r="CQ18235" s="52"/>
      <c r="CR18235" s="52"/>
      <c r="CS18235" s="52"/>
      <c r="CT18235" s="52"/>
      <c r="CU18235" s="33"/>
      <c r="CV18235" s="33"/>
    </row>
    <row r="18236" spans="74:100">
      <c r="BV18236" s="62"/>
      <c r="BW18236" s="62"/>
      <c r="BX18236" s="62"/>
      <c r="BY18236" s="62"/>
      <c r="BZ18236" s="62"/>
      <c r="CA18236" s="62"/>
      <c r="CB18236" s="62"/>
      <c r="CC18236" s="62"/>
      <c r="CD18236" s="62"/>
      <c r="CE18236" s="62"/>
      <c r="CF18236" s="62"/>
      <c r="CL18236" s="56" t="s">
        <v>25445</v>
      </c>
      <c r="CM18236" s="56" t="s">
        <v>216</v>
      </c>
      <c r="CN18236" s="56" t="s">
        <v>216</v>
      </c>
      <c r="CO18236" s="52"/>
      <c r="CP18236" s="52"/>
      <c r="CQ18236" s="52"/>
      <c r="CR18236" s="52"/>
      <c r="CS18236" s="52"/>
      <c r="CT18236" s="52"/>
      <c r="CU18236" s="33"/>
      <c r="CV18236" s="33"/>
    </row>
    <row r="18237" spans="74:100">
      <c r="BV18237" s="62"/>
      <c r="BW18237" s="62"/>
      <c r="BX18237" s="62"/>
      <c r="BY18237" s="62"/>
      <c r="BZ18237" s="62"/>
      <c r="CA18237" s="62"/>
      <c r="CB18237" s="62"/>
      <c r="CC18237" s="62"/>
      <c r="CD18237" s="62"/>
      <c r="CE18237" s="62"/>
      <c r="CF18237" s="62"/>
      <c r="CL18237" s="56" t="s">
        <v>9143</v>
      </c>
      <c r="CM18237" s="56" t="s">
        <v>216</v>
      </c>
      <c r="CN18237" s="56" t="s">
        <v>216</v>
      </c>
      <c r="CO18237" s="52"/>
      <c r="CP18237" s="52"/>
      <c r="CQ18237" s="52"/>
      <c r="CR18237" s="52"/>
      <c r="CS18237" s="52"/>
      <c r="CT18237" s="52"/>
      <c r="CU18237" s="33"/>
      <c r="CV18237" s="33"/>
    </row>
    <row r="18238" spans="74:100">
      <c r="BV18238" s="62"/>
      <c r="BW18238" s="62"/>
      <c r="BX18238" s="62"/>
      <c r="BY18238" s="62"/>
      <c r="BZ18238" s="62"/>
      <c r="CA18238" s="62"/>
      <c r="CB18238" s="62"/>
      <c r="CC18238" s="62"/>
      <c r="CD18238" s="62"/>
      <c r="CE18238" s="62"/>
      <c r="CF18238" s="62"/>
      <c r="CL18238" s="56" t="s">
        <v>23727</v>
      </c>
      <c r="CM18238" s="56" t="s">
        <v>216</v>
      </c>
      <c r="CN18238" s="56" t="s">
        <v>216</v>
      </c>
      <c r="CO18238" s="52"/>
      <c r="CP18238" s="52"/>
      <c r="CQ18238" s="52"/>
      <c r="CR18238" s="52"/>
      <c r="CS18238" s="52"/>
      <c r="CT18238" s="52"/>
      <c r="CU18238" s="33"/>
      <c r="CV18238" s="33"/>
    </row>
    <row r="18239" spans="74:100">
      <c r="BV18239" s="62"/>
      <c r="BW18239" s="62"/>
      <c r="BX18239" s="62"/>
      <c r="BY18239" s="62"/>
      <c r="BZ18239" s="62"/>
      <c r="CA18239" s="62"/>
      <c r="CB18239" s="62"/>
      <c r="CC18239" s="62"/>
      <c r="CD18239" s="62"/>
      <c r="CE18239" s="62"/>
      <c r="CF18239" s="62"/>
      <c r="CL18239" s="56" t="s">
        <v>9150</v>
      </c>
      <c r="CM18239" s="56" t="s">
        <v>216</v>
      </c>
      <c r="CN18239" s="56" t="s">
        <v>216</v>
      </c>
      <c r="CO18239" s="52"/>
      <c r="CP18239" s="52"/>
      <c r="CQ18239" s="52"/>
      <c r="CR18239" s="52"/>
      <c r="CS18239" s="52"/>
      <c r="CT18239" s="52"/>
      <c r="CU18239" s="33"/>
      <c r="CV18239" s="33"/>
    </row>
    <row r="18240" spans="74:100">
      <c r="BV18240" s="62"/>
      <c r="BW18240" s="62"/>
      <c r="BX18240" s="62"/>
      <c r="BY18240" s="62"/>
      <c r="BZ18240" s="62"/>
      <c r="CA18240" s="62"/>
      <c r="CB18240" s="62"/>
      <c r="CC18240" s="62"/>
      <c r="CD18240" s="62"/>
      <c r="CE18240" s="62"/>
      <c r="CF18240" s="62"/>
      <c r="CL18240" s="56" t="s">
        <v>23728</v>
      </c>
      <c r="CM18240" s="56" t="s">
        <v>214</v>
      </c>
      <c r="CN18240" s="56" t="s">
        <v>214</v>
      </c>
      <c r="CO18240" s="52"/>
      <c r="CP18240" s="52"/>
      <c r="CQ18240" s="52"/>
      <c r="CR18240" s="52"/>
      <c r="CS18240" s="52"/>
      <c r="CT18240" s="52"/>
      <c r="CU18240" s="33"/>
      <c r="CV18240" s="33"/>
    </row>
    <row r="18241" spans="74:100">
      <c r="BV18241" s="62"/>
      <c r="BW18241" s="62"/>
      <c r="BX18241" s="62"/>
      <c r="BY18241" s="62"/>
      <c r="BZ18241" s="62"/>
      <c r="CA18241" s="62"/>
      <c r="CB18241" s="62"/>
      <c r="CC18241" s="62"/>
      <c r="CD18241" s="62"/>
      <c r="CE18241" s="62"/>
      <c r="CF18241" s="62"/>
      <c r="CL18241" s="56" t="s">
        <v>23729</v>
      </c>
      <c r="CM18241" s="56" t="s">
        <v>214</v>
      </c>
      <c r="CN18241" s="56" t="s">
        <v>214</v>
      </c>
      <c r="CO18241" s="52"/>
      <c r="CP18241" s="52"/>
      <c r="CQ18241" s="52"/>
      <c r="CR18241" s="52"/>
      <c r="CS18241" s="52"/>
      <c r="CT18241" s="52"/>
      <c r="CU18241" s="33"/>
      <c r="CV18241" s="33"/>
    </row>
    <row r="18242" spans="74:100">
      <c r="BV18242" s="62"/>
      <c r="BW18242" s="62"/>
      <c r="BX18242" s="62"/>
      <c r="BY18242" s="62"/>
      <c r="BZ18242" s="62"/>
      <c r="CA18242" s="62"/>
      <c r="CB18242" s="62"/>
      <c r="CC18242" s="62"/>
      <c r="CD18242" s="62"/>
      <c r="CE18242" s="62"/>
      <c r="CF18242" s="62"/>
      <c r="CL18242" s="56" t="s">
        <v>9147</v>
      </c>
      <c r="CM18242" s="56" t="s">
        <v>216</v>
      </c>
      <c r="CN18242" s="56" t="s">
        <v>216</v>
      </c>
      <c r="CO18242" s="52"/>
      <c r="CP18242" s="52"/>
      <c r="CQ18242" s="52"/>
      <c r="CR18242" s="52"/>
      <c r="CS18242" s="52"/>
      <c r="CT18242" s="52"/>
      <c r="CU18242" s="33"/>
      <c r="CV18242" s="33"/>
    </row>
    <row r="18243" spans="74:100">
      <c r="BV18243" s="62"/>
      <c r="BW18243" s="62"/>
      <c r="BX18243" s="62"/>
      <c r="BY18243" s="62"/>
      <c r="BZ18243" s="62"/>
      <c r="CA18243" s="62"/>
      <c r="CB18243" s="62"/>
      <c r="CC18243" s="62"/>
      <c r="CD18243" s="62"/>
      <c r="CE18243" s="62"/>
      <c r="CF18243" s="62"/>
      <c r="CL18243" s="56" t="s">
        <v>23730</v>
      </c>
      <c r="CM18243" s="56" t="s">
        <v>216</v>
      </c>
      <c r="CN18243" s="56" t="s">
        <v>216</v>
      </c>
      <c r="CO18243" s="52"/>
      <c r="CP18243" s="52"/>
      <c r="CQ18243" s="52"/>
      <c r="CR18243" s="52"/>
      <c r="CS18243" s="52"/>
      <c r="CT18243" s="52"/>
      <c r="CU18243" s="33"/>
      <c r="CV18243" s="33"/>
    </row>
    <row r="18244" spans="74:100">
      <c r="BV18244" s="62"/>
      <c r="BW18244" s="62"/>
      <c r="BX18244" s="62"/>
      <c r="BY18244" s="62"/>
      <c r="BZ18244" s="62"/>
      <c r="CA18244" s="62"/>
      <c r="CB18244" s="62"/>
      <c r="CC18244" s="62"/>
      <c r="CD18244" s="62"/>
      <c r="CE18244" s="62"/>
      <c r="CF18244" s="62"/>
      <c r="CL18244" s="56" t="s">
        <v>4035</v>
      </c>
      <c r="CM18244" s="56" t="s">
        <v>216</v>
      </c>
      <c r="CN18244" s="56" t="s">
        <v>216</v>
      </c>
      <c r="CO18244" s="52"/>
      <c r="CP18244" s="52"/>
      <c r="CQ18244" s="52"/>
      <c r="CR18244" s="52"/>
      <c r="CS18244" s="52"/>
      <c r="CT18244" s="52"/>
      <c r="CU18244" s="33"/>
      <c r="CV18244" s="33"/>
    </row>
    <row r="18245" spans="74:100">
      <c r="BV18245" s="62"/>
      <c r="BW18245" s="62"/>
      <c r="BX18245" s="62"/>
      <c r="BY18245" s="62"/>
      <c r="BZ18245" s="62"/>
      <c r="CA18245" s="62"/>
      <c r="CB18245" s="62"/>
      <c r="CC18245" s="62"/>
      <c r="CD18245" s="62"/>
      <c r="CE18245" s="62"/>
      <c r="CF18245" s="62"/>
      <c r="CL18245" s="56" t="s">
        <v>25446</v>
      </c>
      <c r="CM18245" s="56" t="s">
        <v>216</v>
      </c>
      <c r="CN18245" s="56" t="s">
        <v>216</v>
      </c>
      <c r="CO18245" s="52"/>
      <c r="CP18245" s="52"/>
      <c r="CQ18245" s="52"/>
      <c r="CR18245" s="52"/>
      <c r="CS18245" s="52"/>
      <c r="CT18245" s="52"/>
      <c r="CU18245" s="33"/>
      <c r="CV18245" s="33"/>
    </row>
    <row r="18246" spans="74:100">
      <c r="BV18246" s="62"/>
      <c r="BW18246" s="62"/>
      <c r="BX18246" s="62"/>
      <c r="BY18246" s="62"/>
      <c r="BZ18246" s="62"/>
      <c r="CA18246" s="62"/>
      <c r="CB18246" s="62"/>
      <c r="CC18246" s="62"/>
      <c r="CD18246" s="62"/>
      <c r="CE18246" s="62"/>
      <c r="CF18246" s="62"/>
      <c r="CL18246" s="56" t="s">
        <v>9148</v>
      </c>
      <c r="CM18246" s="56" t="s">
        <v>216</v>
      </c>
      <c r="CN18246" s="56" t="s">
        <v>216</v>
      </c>
      <c r="CO18246" s="52"/>
      <c r="CP18246" s="52"/>
      <c r="CQ18246" s="52"/>
      <c r="CR18246" s="52"/>
      <c r="CS18246" s="52"/>
      <c r="CT18246" s="52"/>
      <c r="CU18246" s="33"/>
      <c r="CV18246" s="33"/>
    </row>
    <row r="18247" spans="74:100">
      <c r="BV18247" s="62"/>
      <c r="BW18247" s="62"/>
      <c r="BX18247" s="62"/>
      <c r="BY18247" s="62"/>
      <c r="BZ18247" s="62"/>
      <c r="CA18247" s="62"/>
      <c r="CB18247" s="62"/>
      <c r="CC18247" s="62"/>
      <c r="CD18247" s="62"/>
      <c r="CE18247" s="62"/>
      <c r="CF18247" s="62"/>
      <c r="CL18247" s="56" t="s">
        <v>25447</v>
      </c>
      <c r="CM18247" s="56" t="s">
        <v>216</v>
      </c>
      <c r="CN18247" s="56" t="s">
        <v>216</v>
      </c>
      <c r="CO18247" s="52"/>
      <c r="CP18247" s="52"/>
      <c r="CQ18247" s="52"/>
      <c r="CR18247" s="52"/>
      <c r="CS18247" s="52"/>
      <c r="CT18247" s="52"/>
      <c r="CU18247" s="33"/>
      <c r="CV18247" s="33"/>
    </row>
    <row r="18248" spans="74:100">
      <c r="BV18248" s="62"/>
      <c r="BW18248" s="62"/>
      <c r="BX18248" s="62"/>
      <c r="BY18248" s="62"/>
      <c r="BZ18248" s="62"/>
      <c r="CA18248" s="62"/>
      <c r="CB18248" s="62"/>
      <c r="CC18248" s="62"/>
      <c r="CD18248" s="62"/>
      <c r="CE18248" s="62"/>
      <c r="CF18248" s="62"/>
      <c r="CL18248" s="35" t="s">
        <v>9158</v>
      </c>
      <c r="CM18248" s="35" t="s">
        <v>217</v>
      </c>
      <c r="CN18248" s="35" t="s">
        <v>217</v>
      </c>
      <c r="CO18248" s="52"/>
      <c r="CP18248" s="52"/>
      <c r="CQ18248" s="52"/>
      <c r="CR18248" s="52"/>
      <c r="CS18248" s="52"/>
      <c r="CT18248" s="52"/>
      <c r="CU18248" s="33"/>
      <c r="CV18248" s="33"/>
    </row>
    <row r="18249" spans="74:100">
      <c r="BV18249" s="62"/>
      <c r="BW18249" s="62"/>
      <c r="BX18249" s="62"/>
      <c r="BY18249" s="62"/>
      <c r="BZ18249" s="62"/>
      <c r="CA18249" s="62"/>
      <c r="CB18249" s="62"/>
      <c r="CC18249" s="62"/>
      <c r="CD18249" s="62"/>
      <c r="CE18249" s="62"/>
      <c r="CF18249" s="62"/>
      <c r="CL18249" s="56" t="s">
        <v>23731</v>
      </c>
      <c r="CM18249" s="56" t="s">
        <v>216</v>
      </c>
      <c r="CN18249" s="56" t="s">
        <v>216</v>
      </c>
      <c r="CO18249" s="52"/>
      <c r="CP18249" s="52"/>
      <c r="CQ18249" s="52"/>
      <c r="CR18249" s="52"/>
      <c r="CS18249" s="52"/>
      <c r="CT18249" s="52"/>
      <c r="CU18249" s="33"/>
      <c r="CV18249" s="33"/>
    </row>
    <row r="18250" spans="74:100">
      <c r="BV18250" s="62"/>
      <c r="BW18250" s="62"/>
      <c r="BX18250" s="62"/>
      <c r="BY18250" s="62"/>
      <c r="BZ18250" s="62"/>
      <c r="CA18250" s="62"/>
      <c r="CB18250" s="62"/>
      <c r="CC18250" s="62"/>
      <c r="CD18250" s="62"/>
      <c r="CE18250" s="62"/>
      <c r="CF18250" s="62"/>
      <c r="CL18250" s="56" t="s">
        <v>23732</v>
      </c>
      <c r="CM18250" s="56" t="s">
        <v>217</v>
      </c>
      <c r="CN18250" s="56" t="s">
        <v>217</v>
      </c>
      <c r="CO18250" s="52"/>
      <c r="CP18250" s="52"/>
      <c r="CQ18250" s="52"/>
      <c r="CR18250" s="52"/>
      <c r="CS18250" s="52"/>
      <c r="CT18250" s="52"/>
      <c r="CU18250" s="33"/>
      <c r="CV18250" s="33"/>
    </row>
    <row r="18251" spans="74:100">
      <c r="BV18251" s="62"/>
      <c r="BW18251" s="62"/>
      <c r="BX18251" s="62"/>
      <c r="BY18251" s="62"/>
      <c r="BZ18251" s="62"/>
      <c r="CA18251" s="62"/>
      <c r="CB18251" s="62"/>
      <c r="CC18251" s="62"/>
      <c r="CD18251" s="62"/>
      <c r="CE18251" s="62"/>
      <c r="CF18251" s="62"/>
      <c r="CL18251" s="56" t="s">
        <v>23733</v>
      </c>
      <c r="CM18251" s="56" t="s">
        <v>217</v>
      </c>
      <c r="CN18251" s="56" t="s">
        <v>217</v>
      </c>
      <c r="CO18251" s="52"/>
      <c r="CP18251" s="52"/>
      <c r="CQ18251" s="52"/>
      <c r="CR18251" s="52"/>
      <c r="CS18251" s="52"/>
      <c r="CT18251" s="52"/>
      <c r="CU18251" s="33"/>
      <c r="CV18251" s="33"/>
    </row>
    <row r="18252" spans="74:100">
      <c r="BV18252" s="62"/>
      <c r="BW18252" s="62"/>
      <c r="BX18252" s="62"/>
      <c r="BY18252" s="62"/>
      <c r="BZ18252" s="62"/>
      <c r="CA18252" s="62"/>
      <c r="CB18252" s="62"/>
      <c r="CC18252" s="62"/>
      <c r="CD18252" s="62"/>
      <c r="CE18252" s="62"/>
      <c r="CF18252" s="62"/>
      <c r="CL18252" s="56" t="s">
        <v>9154</v>
      </c>
      <c r="CM18252" s="56" t="s">
        <v>216</v>
      </c>
      <c r="CN18252" s="56" t="s">
        <v>216</v>
      </c>
      <c r="CO18252" s="52"/>
      <c r="CP18252" s="52"/>
      <c r="CQ18252" s="52"/>
      <c r="CR18252" s="52"/>
      <c r="CS18252" s="52"/>
      <c r="CT18252" s="52"/>
      <c r="CU18252" s="33"/>
      <c r="CV18252" s="33"/>
    </row>
    <row r="18253" spans="74:100">
      <c r="BV18253" s="62"/>
      <c r="BW18253" s="62"/>
      <c r="BX18253" s="62"/>
      <c r="BY18253" s="62"/>
      <c r="BZ18253" s="62"/>
      <c r="CA18253" s="62"/>
      <c r="CB18253" s="62"/>
      <c r="CC18253" s="62"/>
      <c r="CD18253" s="62"/>
      <c r="CE18253" s="62"/>
      <c r="CF18253" s="62"/>
      <c r="CL18253" s="35" t="s">
        <v>9159</v>
      </c>
      <c r="CM18253" s="35" t="s">
        <v>217</v>
      </c>
      <c r="CN18253" s="35" t="s">
        <v>217</v>
      </c>
      <c r="CO18253" s="52"/>
      <c r="CP18253" s="52"/>
      <c r="CQ18253" s="52"/>
      <c r="CR18253" s="52"/>
      <c r="CS18253" s="52"/>
      <c r="CT18253" s="52"/>
      <c r="CU18253" s="33"/>
      <c r="CV18253" s="33"/>
    </row>
    <row r="18254" spans="74:100">
      <c r="BV18254" s="62"/>
      <c r="BW18254" s="62"/>
      <c r="BX18254" s="62"/>
      <c r="BY18254" s="62"/>
      <c r="BZ18254" s="62"/>
      <c r="CA18254" s="62"/>
      <c r="CB18254" s="62"/>
      <c r="CC18254" s="62"/>
      <c r="CD18254" s="62"/>
      <c r="CE18254" s="62"/>
      <c r="CF18254" s="62"/>
      <c r="CL18254" s="56" t="s">
        <v>23734</v>
      </c>
      <c r="CM18254" s="56" t="s">
        <v>217</v>
      </c>
      <c r="CN18254" s="56" t="s">
        <v>217</v>
      </c>
      <c r="CO18254" s="52"/>
      <c r="CP18254" s="52"/>
      <c r="CQ18254" s="52"/>
      <c r="CR18254" s="52"/>
      <c r="CS18254" s="52"/>
      <c r="CT18254" s="52"/>
      <c r="CU18254" s="33"/>
      <c r="CV18254" s="33"/>
    </row>
    <row r="18255" spans="74:100">
      <c r="BV18255" s="62"/>
      <c r="BW18255" s="62"/>
      <c r="BX18255" s="62"/>
      <c r="BY18255" s="62"/>
      <c r="BZ18255" s="62"/>
      <c r="CA18255" s="62"/>
      <c r="CB18255" s="62"/>
      <c r="CC18255" s="62"/>
      <c r="CD18255" s="62"/>
      <c r="CE18255" s="62"/>
      <c r="CF18255" s="62"/>
      <c r="CL18255" s="56" t="s">
        <v>23735</v>
      </c>
      <c r="CM18255" s="56" t="s">
        <v>215</v>
      </c>
      <c r="CN18255" s="56" t="s">
        <v>215</v>
      </c>
      <c r="CO18255" s="52"/>
      <c r="CP18255" s="52"/>
      <c r="CQ18255" s="52"/>
      <c r="CR18255" s="52"/>
      <c r="CS18255" s="52"/>
      <c r="CT18255" s="52"/>
      <c r="CU18255" s="33"/>
      <c r="CV18255" s="33"/>
    </row>
    <row r="18256" spans="74:100">
      <c r="BV18256" s="62"/>
      <c r="BW18256" s="62"/>
      <c r="BX18256" s="62"/>
      <c r="BY18256" s="62"/>
      <c r="BZ18256" s="62"/>
      <c r="CA18256" s="62"/>
      <c r="CB18256" s="62"/>
      <c r="CC18256" s="62"/>
      <c r="CD18256" s="62"/>
      <c r="CE18256" s="62"/>
      <c r="CF18256" s="62"/>
      <c r="CL18256" s="56" t="s">
        <v>23736</v>
      </c>
      <c r="CM18256" s="56" t="s">
        <v>217</v>
      </c>
      <c r="CN18256" s="56" t="s">
        <v>217</v>
      </c>
      <c r="CO18256" s="52"/>
      <c r="CP18256" s="52"/>
      <c r="CQ18256" s="52"/>
      <c r="CR18256" s="52"/>
      <c r="CS18256" s="52"/>
      <c r="CT18256" s="52"/>
      <c r="CU18256" s="33"/>
      <c r="CV18256" s="33"/>
    </row>
    <row r="18257" spans="74:100">
      <c r="BV18257" s="62"/>
      <c r="BW18257" s="62"/>
      <c r="BX18257" s="62"/>
      <c r="BY18257" s="62"/>
      <c r="BZ18257" s="62"/>
      <c r="CA18257" s="62"/>
      <c r="CB18257" s="62"/>
      <c r="CC18257" s="62"/>
      <c r="CD18257" s="62"/>
      <c r="CE18257" s="62"/>
      <c r="CF18257" s="62"/>
      <c r="CL18257" s="56" t="s">
        <v>25448</v>
      </c>
      <c r="CM18257" s="56" t="s">
        <v>216</v>
      </c>
      <c r="CN18257" s="56" t="s">
        <v>216</v>
      </c>
      <c r="CO18257" s="52"/>
      <c r="CP18257" s="52"/>
      <c r="CQ18257" s="52"/>
      <c r="CR18257" s="52"/>
      <c r="CS18257" s="52"/>
      <c r="CT18257" s="52"/>
      <c r="CU18257" s="33"/>
      <c r="CV18257" s="33"/>
    </row>
    <row r="18258" spans="74:100">
      <c r="BV18258" s="62"/>
      <c r="BW18258" s="62"/>
      <c r="BX18258" s="62"/>
      <c r="BY18258" s="62"/>
      <c r="BZ18258" s="62"/>
      <c r="CA18258" s="62"/>
      <c r="CB18258" s="62"/>
      <c r="CC18258" s="62"/>
      <c r="CD18258" s="62"/>
      <c r="CE18258" s="62"/>
      <c r="CF18258" s="62"/>
      <c r="CL18258" s="56" t="s">
        <v>9155</v>
      </c>
      <c r="CM18258" s="56" t="s">
        <v>216</v>
      </c>
      <c r="CN18258" s="56" t="s">
        <v>216</v>
      </c>
      <c r="CO18258" s="52"/>
      <c r="CP18258" s="52"/>
      <c r="CQ18258" s="52"/>
      <c r="CR18258" s="52"/>
      <c r="CS18258" s="52"/>
      <c r="CT18258" s="52"/>
      <c r="CU18258" s="33"/>
      <c r="CV18258" s="33"/>
    </row>
    <row r="18259" spans="74:100">
      <c r="BV18259" s="62"/>
      <c r="BW18259" s="62"/>
      <c r="BX18259" s="62"/>
      <c r="BY18259" s="62"/>
      <c r="BZ18259" s="62"/>
      <c r="CA18259" s="62"/>
      <c r="CB18259" s="62"/>
      <c r="CC18259" s="62"/>
      <c r="CD18259" s="62"/>
      <c r="CE18259" s="62"/>
      <c r="CF18259" s="62"/>
      <c r="CL18259" s="56" t="s">
        <v>25449</v>
      </c>
      <c r="CM18259" s="56" t="s">
        <v>216</v>
      </c>
      <c r="CN18259" s="56" t="s">
        <v>216</v>
      </c>
      <c r="CO18259" s="52"/>
      <c r="CP18259" s="52"/>
      <c r="CQ18259" s="52"/>
      <c r="CR18259" s="52"/>
      <c r="CS18259" s="52"/>
      <c r="CT18259" s="52"/>
      <c r="CU18259" s="33"/>
      <c r="CV18259" s="33"/>
    </row>
    <row r="18260" spans="74:100">
      <c r="BV18260" s="62"/>
      <c r="BW18260" s="62"/>
      <c r="BX18260" s="62"/>
      <c r="BY18260" s="62"/>
      <c r="BZ18260" s="62"/>
      <c r="CA18260" s="62"/>
      <c r="CB18260" s="62"/>
      <c r="CC18260" s="62"/>
      <c r="CD18260" s="62"/>
      <c r="CE18260" s="62"/>
      <c r="CF18260" s="62"/>
      <c r="CL18260" s="35" t="s">
        <v>9160</v>
      </c>
      <c r="CM18260" s="35" t="s">
        <v>217</v>
      </c>
      <c r="CN18260" s="35" t="s">
        <v>217</v>
      </c>
      <c r="CO18260" s="52"/>
      <c r="CP18260" s="52"/>
      <c r="CQ18260" s="52"/>
      <c r="CR18260" s="52"/>
      <c r="CS18260" s="52"/>
      <c r="CT18260" s="52"/>
      <c r="CU18260" s="33"/>
      <c r="CV18260" s="33"/>
    </row>
    <row r="18261" spans="74:100">
      <c r="BV18261" s="62"/>
      <c r="BW18261" s="62"/>
      <c r="BX18261" s="62"/>
      <c r="BY18261" s="62"/>
      <c r="BZ18261" s="62"/>
      <c r="CA18261" s="62"/>
      <c r="CB18261" s="62"/>
      <c r="CC18261" s="62"/>
      <c r="CD18261" s="62"/>
      <c r="CE18261" s="62"/>
      <c r="CF18261" s="62"/>
      <c r="CL18261" s="56" t="s">
        <v>9169</v>
      </c>
      <c r="CM18261" s="56" t="s">
        <v>215</v>
      </c>
      <c r="CN18261" s="56" t="s">
        <v>215</v>
      </c>
      <c r="CO18261" s="52"/>
      <c r="CP18261" s="52"/>
      <c r="CQ18261" s="52"/>
      <c r="CR18261" s="52"/>
      <c r="CS18261" s="52"/>
      <c r="CT18261" s="52"/>
      <c r="CU18261" s="33"/>
      <c r="CV18261" s="33"/>
    </row>
    <row r="18262" spans="74:100">
      <c r="BV18262" s="62"/>
      <c r="BW18262" s="62"/>
      <c r="BX18262" s="62"/>
      <c r="BY18262" s="62"/>
      <c r="BZ18262" s="62"/>
      <c r="CA18262" s="62"/>
      <c r="CB18262" s="62"/>
      <c r="CC18262" s="62"/>
      <c r="CD18262" s="62"/>
      <c r="CE18262" s="62"/>
      <c r="CF18262" s="62"/>
      <c r="CL18262" s="35" t="s">
        <v>9171</v>
      </c>
      <c r="CM18262" s="35" t="s">
        <v>217</v>
      </c>
      <c r="CN18262" s="35" t="s">
        <v>217</v>
      </c>
      <c r="CO18262" s="52"/>
      <c r="CP18262" s="52"/>
      <c r="CQ18262" s="52"/>
      <c r="CR18262" s="52"/>
      <c r="CS18262" s="52"/>
      <c r="CT18262" s="52"/>
      <c r="CU18262" s="33"/>
      <c r="CV18262" s="33"/>
    </row>
    <row r="18263" spans="74:100">
      <c r="BV18263" s="62"/>
      <c r="BW18263" s="62"/>
      <c r="BX18263" s="62"/>
      <c r="BY18263" s="62"/>
      <c r="BZ18263" s="62"/>
      <c r="CA18263" s="62"/>
      <c r="CB18263" s="62"/>
      <c r="CC18263" s="62"/>
      <c r="CD18263" s="62"/>
      <c r="CE18263" s="62"/>
      <c r="CF18263" s="62"/>
      <c r="CL18263" s="56" t="s">
        <v>29326</v>
      </c>
      <c r="CM18263" s="56" t="s">
        <v>216</v>
      </c>
      <c r="CN18263" s="56" t="s">
        <v>216</v>
      </c>
      <c r="CO18263" s="52"/>
      <c r="CP18263" s="52"/>
      <c r="CQ18263" s="52"/>
      <c r="CR18263" s="52"/>
      <c r="CS18263" s="52"/>
      <c r="CT18263" s="52"/>
      <c r="CU18263" s="33"/>
      <c r="CV18263" s="33"/>
    </row>
    <row r="18264" spans="74:100">
      <c r="BV18264" s="62"/>
      <c r="BW18264" s="62"/>
      <c r="BX18264" s="62"/>
      <c r="BY18264" s="62"/>
      <c r="BZ18264" s="62"/>
      <c r="CA18264" s="62"/>
      <c r="CB18264" s="62"/>
      <c r="CC18264" s="62"/>
      <c r="CD18264" s="62"/>
      <c r="CE18264" s="62"/>
      <c r="CF18264" s="62"/>
      <c r="CL18264" s="35" t="s">
        <v>9172</v>
      </c>
      <c r="CM18264" s="35" t="s">
        <v>217</v>
      </c>
      <c r="CN18264" s="35" t="s">
        <v>217</v>
      </c>
      <c r="CO18264" s="52"/>
      <c r="CP18264" s="52"/>
      <c r="CQ18264" s="52"/>
      <c r="CR18264" s="52"/>
      <c r="CS18264" s="52"/>
      <c r="CT18264" s="52"/>
      <c r="CU18264" s="33"/>
      <c r="CV18264" s="33"/>
    </row>
    <row r="18265" spans="74:100">
      <c r="BV18265" s="62"/>
      <c r="BW18265" s="62"/>
      <c r="BX18265" s="62"/>
      <c r="BY18265" s="62"/>
      <c r="BZ18265" s="62"/>
      <c r="CA18265" s="62"/>
      <c r="CB18265" s="62"/>
      <c r="CC18265" s="62"/>
      <c r="CD18265" s="62"/>
      <c r="CE18265" s="62"/>
      <c r="CF18265" s="62"/>
      <c r="CL18265" s="56" t="s">
        <v>29327</v>
      </c>
      <c r="CM18265" s="56" t="s">
        <v>216</v>
      </c>
      <c r="CN18265" s="56" t="s">
        <v>216</v>
      </c>
      <c r="CO18265" s="52"/>
      <c r="CP18265" s="52"/>
      <c r="CQ18265" s="52"/>
      <c r="CR18265" s="52"/>
      <c r="CS18265" s="52"/>
      <c r="CT18265" s="52"/>
      <c r="CU18265" s="33"/>
      <c r="CV18265" s="33"/>
    </row>
    <row r="18266" spans="74:100">
      <c r="BV18266" s="62"/>
      <c r="BW18266" s="62"/>
      <c r="BX18266" s="62"/>
      <c r="BY18266" s="62"/>
      <c r="BZ18266" s="62"/>
      <c r="CA18266" s="62"/>
      <c r="CB18266" s="62"/>
      <c r="CC18266" s="62"/>
      <c r="CD18266" s="62"/>
      <c r="CE18266" s="62"/>
      <c r="CF18266" s="62"/>
      <c r="CL18266" s="56" t="s">
        <v>29328</v>
      </c>
      <c r="CM18266" s="56" t="s">
        <v>216</v>
      </c>
      <c r="CN18266" s="56" t="s">
        <v>216</v>
      </c>
      <c r="CO18266" s="52"/>
      <c r="CP18266" s="52"/>
      <c r="CQ18266" s="52"/>
      <c r="CR18266" s="52"/>
      <c r="CS18266" s="52"/>
      <c r="CT18266" s="52"/>
      <c r="CU18266" s="33"/>
      <c r="CV18266" s="33"/>
    </row>
    <row r="18267" spans="74:100">
      <c r="BV18267" s="62"/>
      <c r="BW18267" s="62"/>
      <c r="BX18267" s="62"/>
      <c r="BY18267" s="62"/>
      <c r="BZ18267" s="62"/>
      <c r="CA18267" s="62"/>
      <c r="CB18267" s="62"/>
      <c r="CC18267" s="62"/>
      <c r="CD18267" s="62"/>
      <c r="CE18267" s="62"/>
      <c r="CF18267" s="62"/>
      <c r="CL18267" s="56" t="s">
        <v>29329</v>
      </c>
      <c r="CM18267" s="56" t="s">
        <v>216</v>
      </c>
      <c r="CN18267" s="56" t="s">
        <v>216</v>
      </c>
      <c r="CO18267" s="52"/>
      <c r="CP18267" s="52"/>
      <c r="CQ18267" s="52"/>
      <c r="CR18267" s="52"/>
      <c r="CS18267" s="52"/>
      <c r="CT18267" s="52"/>
      <c r="CU18267" s="33"/>
      <c r="CV18267" s="33"/>
    </row>
    <row r="18268" spans="74:100">
      <c r="BV18268" s="62"/>
      <c r="BW18268" s="62"/>
      <c r="BX18268" s="62"/>
      <c r="BY18268" s="62"/>
      <c r="BZ18268" s="62"/>
      <c r="CA18268" s="62"/>
      <c r="CB18268" s="62"/>
      <c r="CC18268" s="62"/>
      <c r="CD18268" s="62"/>
      <c r="CE18268" s="62"/>
      <c r="CF18268" s="62"/>
      <c r="CL18268" s="56" t="s">
        <v>29330</v>
      </c>
      <c r="CM18268" s="56" t="s">
        <v>216</v>
      </c>
      <c r="CN18268" s="56" t="s">
        <v>216</v>
      </c>
      <c r="CO18268" s="52"/>
      <c r="CP18268" s="52"/>
      <c r="CQ18268" s="52"/>
      <c r="CR18268" s="52"/>
      <c r="CS18268" s="52"/>
      <c r="CT18268" s="52"/>
      <c r="CU18268" s="33"/>
      <c r="CV18268" s="33"/>
    </row>
    <row r="18269" spans="74:100">
      <c r="BV18269" s="62"/>
      <c r="BW18269" s="62"/>
      <c r="BX18269" s="62"/>
      <c r="BY18269" s="62"/>
      <c r="BZ18269" s="62"/>
      <c r="CA18269" s="62"/>
      <c r="CB18269" s="62"/>
      <c r="CC18269" s="62"/>
      <c r="CD18269" s="62"/>
      <c r="CE18269" s="62"/>
      <c r="CF18269" s="62"/>
      <c r="CL18269" s="56" t="s">
        <v>29331</v>
      </c>
      <c r="CM18269" s="56" t="s">
        <v>216</v>
      </c>
      <c r="CN18269" s="56" t="s">
        <v>216</v>
      </c>
      <c r="CO18269" s="52"/>
      <c r="CP18269" s="52"/>
      <c r="CQ18269" s="52"/>
      <c r="CR18269" s="52"/>
      <c r="CS18269" s="52"/>
      <c r="CT18269" s="52"/>
      <c r="CU18269" s="33"/>
      <c r="CV18269" s="33"/>
    </row>
    <row r="18270" spans="74:100">
      <c r="BV18270" s="62"/>
      <c r="BW18270" s="62"/>
      <c r="BX18270" s="62"/>
      <c r="BY18270" s="62"/>
      <c r="BZ18270" s="62"/>
      <c r="CA18270" s="62"/>
      <c r="CB18270" s="62"/>
      <c r="CC18270" s="62"/>
      <c r="CD18270" s="62"/>
      <c r="CE18270" s="62"/>
      <c r="CF18270" s="62"/>
      <c r="CL18270" s="56" t="s">
        <v>1260</v>
      </c>
      <c r="CM18270" s="56" t="s">
        <v>216</v>
      </c>
      <c r="CN18270" s="56" t="s">
        <v>216</v>
      </c>
      <c r="CO18270" s="52"/>
      <c r="CP18270" s="52"/>
      <c r="CQ18270" s="52"/>
      <c r="CR18270" s="52"/>
      <c r="CS18270" s="52"/>
      <c r="CT18270" s="52"/>
      <c r="CU18270" s="33"/>
      <c r="CV18270" s="33"/>
    </row>
    <row r="18271" spans="74:100">
      <c r="BV18271" s="62"/>
      <c r="BW18271" s="62"/>
      <c r="BX18271" s="62"/>
      <c r="BY18271" s="62"/>
      <c r="BZ18271" s="62"/>
      <c r="CA18271" s="62"/>
      <c r="CB18271" s="62"/>
      <c r="CC18271" s="62"/>
      <c r="CD18271" s="62"/>
      <c r="CE18271" s="62"/>
      <c r="CF18271" s="62"/>
      <c r="CL18271" s="56" t="s">
        <v>9173</v>
      </c>
      <c r="CM18271" s="56" t="s">
        <v>216</v>
      </c>
      <c r="CN18271" s="56" t="s">
        <v>216</v>
      </c>
      <c r="CO18271" s="52"/>
      <c r="CP18271" s="52"/>
      <c r="CQ18271" s="52"/>
      <c r="CR18271" s="52"/>
      <c r="CS18271" s="52"/>
      <c r="CT18271" s="52"/>
      <c r="CU18271" s="33"/>
      <c r="CV18271" s="33"/>
    </row>
    <row r="18272" spans="74:100">
      <c r="BV18272" s="62"/>
      <c r="BW18272" s="62"/>
      <c r="BX18272" s="62"/>
      <c r="BY18272" s="62"/>
      <c r="BZ18272" s="62"/>
      <c r="CA18272" s="62"/>
      <c r="CB18272" s="62"/>
      <c r="CC18272" s="62"/>
      <c r="CD18272" s="62"/>
      <c r="CE18272" s="62"/>
      <c r="CF18272" s="62"/>
      <c r="CL18272" s="56" t="s">
        <v>29332</v>
      </c>
      <c r="CM18272" s="56" t="s">
        <v>216</v>
      </c>
      <c r="CN18272" s="56" t="s">
        <v>216</v>
      </c>
      <c r="CO18272" s="52"/>
      <c r="CP18272" s="52"/>
      <c r="CQ18272" s="52"/>
      <c r="CR18272" s="52"/>
      <c r="CS18272" s="52"/>
      <c r="CT18272" s="52"/>
      <c r="CU18272" s="33"/>
      <c r="CV18272" s="33"/>
    </row>
    <row r="18273" spans="74:100">
      <c r="BV18273" s="62"/>
      <c r="BW18273" s="62"/>
      <c r="BX18273" s="62"/>
      <c r="BY18273" s="62"/>
      <c r="BZ18273" s="62"/>
      <c r="CA18273" s="62"/>
      <c r="CB18273" s="62"/>
      <c r="CC18273" s="62"/>
      <c r="CD18273" s="62"/>
      <c r="CE18273" s="62"/>
      <c r="CF18273" s="62"/>
      <c r="CL18273" s="56" t="s">
        <v>29333</v>
      </c>
      <c r="CM18273" s="56" t="s">
        <v>216</v>
      </c>
      <c r="CN18273" s="56" t="s">
        <v>216</v>
      </c>
      <c r="CO18273" s="52"/>
      <c r="CP18273" s="52"/>
      <c r="CQ18273" s="52"/>
      <c r="CR18273" s="52"/>
      <c r="CS18273" s="52"/>
      <c r="CT18273" s="52"/>
      <c r="CU18273" s="33"/>
      <c r="CV18273" s="33"/>
    </row>
    <row r="18274" spans="74:100">
      <c r="BV18274" s="62"/>
      <c r="BW18274" s="62"/>
      <c r="BX18274" s="62"/>
      <c r="BY18274" s="62"/>
      <c r="BZ18274" s="62"/>
      <c r="CA18274" s="62"/>
      <c r="CB18274" s="62"/>
      <c r="CC18274" s="62"/>
      <c r="CD18274" s="62"/>
      <c r="CE18274" s="62"/>
      <c r="CF18274" s="62"/>
      <c r="CL18274" s="56" t="s">
        <v>9174</v>
      </c>
      <c r="CM18274" s="56" t="s">
        <v>215</v>
      </c>
      <c r="CN18274" s="56" t="s">
        <v>215</v>
      </c>
      <c r="CO18274" s="52"/>
      <c r="CP18274" s="52"/>
      <c r="CQ18274" s="52"/>
      <c r="CR18274" s="52"/>
      <c r="CS18274" s="52"/>
      <c r="CT18274" s="52"/>
      <c r="CU18274" s="33"/>
      <c r="CV18274" s="33"/>
    </row>
    <row r="18275" spans="74:100">
      <c r="BV18275" s="62"/>
      <c r="BW18275" s="62"/>
      <c r="BX18275" s="62"/>
      <c r="BY18275" s="62"/>
      <c r="BZ18275" s="62"/>
      <c r="CA18275" s="62"/>
      <c r="CB18275" s="62"/>
      <c r="CC18275" s="62"/>
      <c r="CD18275" s="62"/>
      <c r="CE18275" s="62"/>
      <c r="CF18275" s="62"/>
      <c r="CL18275" s="56" t="s">
        <v>9175</v>
      </c>
      <c r="CM18275" s="56" t="s">
        <v>215</v>
      </c>
      <c r="CN18275" s="56" t="s">
        <v>215</v>
      </c>
      <c r="CO18275" s="52"/>
      <c r="CP18275" s="52"/>
      <c r="CQ18275" s="52"/>
      <c r="CR18275" s="52"/>
      <c r="CS18275" s="52"/>
      <c r="CT18275" s="52"/>
      <c r="CU18275" s="33"/>
      <c r="CV18275" s="33"/>
    </row>
    <row r="18276" spans="74:100">
      <c r="BV18276" s="62"/>
      <c r="BW18276" s="62"/>
      <c r="BX18276" s="62"/>
      <c r="BY18276" s="62"/>
      <c r="BZ18276" s="62"/>
      <c r="CA18276" s="62"/>
      <c r="CB18276" s="62"/>
      <c r="CC18276" s="62"/>
      <c r="CD18276" s="62"/>
      <c r="CE18276" s="62"/>
      <c r="CF18276" s="62"/>
      <c r="CL18276" s="35" t="s">
        <v>29334</v>
      </c>
      <c r="CM18276" s="35" t="s">
        <v>217</v>
      </c>
      <c r="CN18276" s="35" t="s">
        <v>217</v>
      </c>
      <c r="CO18276" s="52"/>
      <c r="CP18276" s="52"/>
      <c r="CQ18276" s="52"/>
      <c r="CR18276" s="52"/>
      <c r="CS18276" s="52"/>
      <c r="CT18276" s="52"/>
      <c r="CU18276" s="33"/>
      <c r="CV18276" s="33"/>
    </row>
    <row r="18277" spans="74:100">
      <c r="BV18277" s="62"/>
      <c r="BW18277" s="62"/>
      <c r="BX18277" s="62"/>
      <c r="BY18277" s="62"/>
      <c r="BZ18277" s="62"/>
      <c r="CA18277" s="62"/>
      <c r="CB18277" s="62"/>
      <c r="CC18277" s="62"/>
      <c r="CD18277" s="62"/>
      <c r="CE18277" s="62"/>
      <c r="CF18277" s="62"/>
      <c r="CL18277" s="35" t="s">
        <v>7187</v>
      </c>
      <c r="CM18277" s="35" t="s">
        <v>217</v>
      </c>
      <c r="CN18277" s="35" t="s">
        <v>217</v>
      </c>
      <c r="CO18277" s="52"/>
      <c r="CP18277" s="52"/>
      <c r="CQ18277" s="52"/>
      <c r="CR18277" s="52"/>
      <c r="CS18277" s="52"/>
      <c r="CT18277" s="52"/>
      <c r="CU18277" s="33"/>
      <c r="CV18277" s="33"/>
    </row>
    <row r="18278" spans="74:100">
      <c r="BV18278" s="62"/>
      <c r="BW18278" s="62"/>
      <c r="BX18278" s="62"/>
      <c r="BY18278" s="62"/>
      <c r="BZ18278" s="62"/>
      <c r="CA18278" s="62"/>
      <c r="CB18278" s="62"/>
      <c r="CC18278" s="62"/>
      <c r="CD18278" s="62"/>
      <c r="CE18278" s="62"/>
      <c r="CF18278" s="62"/>
      <c r="CL18278" s="56" t="s">
        <v>9178</v>
      </c>
      <c r="CM18278" s="56" t="s">
        <v>214</v>
      </c>
      <c r="CN18278" s="56" t="s">
        <v>214</v>
      </c>
      <c r="CO18278" s="52"/>
      <c r="CP18278" s="52"/>
      <c r="CQ18278" s="52"/>
      <c r="CR18278" s="52"/>
      <c r="CS18278" s="52"/>
      <c r="CT18278" s="52"/>
      <c r="CU18278" s="33"/>
      <c r="CV18278" s="33"/>
    </row>
    <row r="18279" spans="74:100">
      <c r="BV18279" s="62"/>
      <c r="BW18279" s="62"/>
      <c r="BX18279" s="62"/>
      <c r="BY18279" s="62"/>
      <c r="BZ18279" s="62"/>
      <c r="CA18279" s="62"/>
      <c r="CB18279" s="62"/>
      <c r="CC18279" s="62"/>
      <c r="CD18279" s="62"/>
      <c r="CE18279" s="62"/>
      <c r="CF18279" s="62"/>
      <c r="CL18279" s="35" t="s">
        <v>9184</v>
      </c>
      <c r="CM18279" s="35" t="s">
        <v>217</v>
      </c>
      <c r="CN18279" s="35" t="s">
        <v>217</v>
      </c>
      <c r="CO18279" s="52"/>
      <c r="CP18279" s="52"/>
      <c r="CQ18279" s="52"/>
      <c r="CR18279" s="52"/>
      <c r="CS18279" s="52"/>
      <c r="CT18279" s="52"/>
      <c r="CU18279" s="33"/>
      <c r="CV18279" s="33"/>
    </row>
    <row r="18280" spans="74:100">
      <c r="BV18280" s="62"/>
      <c r="BW18280" s="62"/>
      <c r="BX18280" s="62"/>
      <c r="BY18280" s="62"/>
      <c r="BZ18280" s="62"/>
      <c r="CA18280" s="62"/>
      <c r="CB18280" s="62"/>
      <c r="CC18280" s="62"/>
      <c r="CD18280" s="62"/>
      <c r="CE18280" s="62"/>
      <c r="CF18280" s="62"/>
      <c r="CL18280" s="35" t="s">
        <v>9189</v>
      </c>
      <c r="CM18280" s="35" t="s">
        <v>217</v>
      </c>
      <c r="CN18280" s="35" t="s">
        <v>217</v>
      </c>
      <c r="CO18280" s="52"/>
      <c r="CP18280" s="52"/>
      <c r="CQ18280" s="52"/>
      <c r="CR18280" s="52"/>
      <c r="CS18280" s="52"/>
      <c r="CT18280" s="52"/>
      <c r="CU18280" s="33"/>
      <c r="CV18280" s="33"/>
    </row>
    <row r="18281" spans="74:100">
      <c r="BV18281" s="62"/>
      <c r="BW18281" s="62"/>
      <c r="BX18281" s="62"/>
      <c r="BY18281" s="62"/>
      <c r="BZ18281" s="62"/>
      <c r="CA18281" s="62"/>
      <c r="CB18281" s="62"/>
      <c r="CC18281" s="62"/>
      <c r="CD18281" s="62"/>
      <c r="CE18281" s="62"/>
      <c r="CF18281" s="62"/>
      <c r="CL18281" s="35" t="s">
        <v>7410</v>
      </c>
      <c r="CM18281" s="35" t="s">
        <v>217</v>
      </c>
      <c r="CN18281" s="35" t="s">
        <v>217</v>
      </c>
      <c r="CO18281" s="52"/>
      <c r="CP18281" s="52"/>
      <c r="CQ18281" s="52"/>
      <c r="CR18281" s="52"/>
      <c r="CS18281" s="52"/>
      <c r="CT18281" s="52"/>
      <c r="CU18281" s="33"/>
      <c r="CV18281" s="33"/>
    </row>
    <row r="18282" spans="74:100">
      <c r="BV18282" s="62"/>
      <c r="BW18282" s="62"/>
      <c r="BX18282" s="62"/>
      <c r="BY18282" s="62"/>
      <c r="BZ18282" s="62"/>
      <c r="CA18282" s="62"/>
      <c r="CB18282" s="62"/>
      <c r="CC18282" s="62"/>
      <c r="CD18282" s="62"/>
      <c r="CE18282" s="62"/>
      <c r="CF18282" s="62"/>
      <c r="CL18282" s="35" t="s">
        <v>12219</v>
      </c>
      <c r="CM18282" s="35" t="s">
        <v>217</v>
      </c>
      <c r="CN18282" s="35" t="s">
        <v>217</v>
      </c>
      <c r="CO18282" s="52"/>
      <c r="CP18282" s="52"/>
      <c r="CQ18282" s="52"/>
      <c r="CR18282" s="52"/>
      <c r="CS18282" s="52"/>
      <c r="CT18282" s="52"/>
      <c r="CU18282" s="33"/>
      <c r="CV18282" s="33"/>
    </row>
    <row r="18283" spans="74:100">
      <c r="BV18283" s="62"/>
      <c r="BW18283" s="62"/>
      <c r="BX18283" s="62"/>
      <c r="BY18283" s="62"/>
      <c r="BZ18283" s="62"/>
      <c r="CA18283" s="62"/>
      <c r="CB18283" s="62"/>
      <c r="CC18283" s="62"/>
      <c r="CD18283" s="62"/>
      <c r="CE18283" s="62"/>
      <c r="CF18283" s="62"/>
      <c r="CL18283" s="56" t="s">
        <v>9131</v>
      </c>
      <c r="CM18283" s="56" t="s">
        <v>216</v>
      </c>
      <c r="CN18283" s="56" t="s">
        <v>216</v>
      </c>
      <c r="CO18283" s="52"/>
      <c r="CP18283" s="52"/>
      <c r="CQ18283" s="52"/>
      <c r="CR18283" s="52"/>
      <c r="CS18283" s="52"/>
      <c r="CT18283" s="52"/>
      <c r="CU18283" s="33"/>
      <c r="CV18283" s="33"/>
    </row>
    <row r="18284" spans="74:100">
      <c r="BV18284" s="62"/>
      <c r="BW18284" s="62"/>
      <c r="BX18284" s="62"/>
      <c r="BY18284" s="62"/>
      <c r="BZ18284" s="62"/>
      <c r="CA18284" s="62"/>
      <c r="CB18284" s="62"/>
      <c r="CC18284" s="62"/>
      <c r="CD18284" s="62"/>
      <c r="CE18284" s="62"/>
      <c r="CF18284" s="62"/>
      <c r="CL18284" s="35" t="s">
        <v>7818</v>
      </c>
      <c r="CM18284" s="35" t="s">
        <v>217</v>
      </c>
      <c r="CN18284" s="35" t="s">
        <v>217</v>
      </c>
      <c r="CO18284" s="52"/>
      <c r="CP18284" s="52"/>
      <c r="CQ18284" s="52"/>
      <c r="CR18284" s="52"/>
      <c r="CS18284" s="52"/>
      <c r="CT18284" s="52"/>
      <c r="CU18284" s="33"/>
      <c r="CV18284" s="33"/>
    </row>
    <row r="18285" spans="74:100">
      <c r="BV18285" s="62"/>
      <c r="BW18285" s="62"/>
      <c r="BX18285" s="62"/>
      <c r="BY18285" s="62"/>
      <c r="BZ18285" s="62"/>
      <c r="CA18285" s="62"/>
      <c r="CB18285" s="62"/>
      <c r="CC18285" s="62"/>
      <c r="CD18285" s="62"/>
      <c r="CE18285" s="62"/>
      <c r="CF18285" s="62"/>
      <c r="CL18285" s="35" t="s">
        <v>11488</v>
      </c>
      <c r="CM18285" s="35" t="s">
        <v>217</v>
      </c>
      <c r="CN18285" s="35" t="s">
        <v>217</v>
      </c>
      <c r="CO18285" s="52"/>
      <c r="CP18285" s="52"/>
      <c r="CQ18285" s="52"/>
      <c r="CR18285" s="52"/>
      <c r="CS18285" s="52"/>
      <c r="CT18285" s="52"/>
      <c r="CU18285" s="33"/>
      <c r="CV18285" s="33"/>
    </row>
    <row r="18286" spans="74:100">
      <c r="BV18286" s="62"/>
      <c r="BW18286" s="62"/>
      <c r="BX18286" s="62"/>
      <c r="BY18286" s="62"/>
      <c r="BZ18286" s="62"/>
      <c r="CA18286" s="62"/>
      <c r="CB18286" s="62"/>
      <c r="CC18286" s="62"/>
      <c r="CD18286" s="62"/>
      <c r="CE18286" s="62"/>
      <c r="CF18286" s="62"/>
      <c r="CL18286" s="56" t="s">
        <v>9817</v>
      </c>
      <c r="CM18286" s="56" t="s">
        <v>215</v>
      </c>
      <c r="CN18286" s="56" t="s">
        <v>215</v>
      </c>
      <c r="CO18286" s="52"/>
      <c r="CP18286" s="52"/>
      <c r="CQ18286" s="52"/>
      <c r="CR18286" s="52"/>
      <c r="CS18286" s="52"/>
      <c r="CT18286" s="52"/>
      <c r="CU18286" s="33"/>
      <c r="CV18286" s="33"/>
    </row>
    <row r="18287" spans="74:100">
      <c r="BV18287" s="62"/>
      <c r="BW18287" s="62"/>
      <c r="BX18287" s="62"/>
      <c r="BY18287" s="62"/>
      <c r="BZ18287" s="62"/>
      <c r="CA18287" s="62"/>
      <c r="CB18287" s="62"/>
      <c r="CC18287" s="62"/>
      <c r="CD18287" s="62"/>
      <c r="CE18287" s="62"/>
      <c r="CF18287" s="62"/>
      <c r="CL18287" s="56" t="s">
        <v>9818</v>
      </c>
      <c r="CM18287" s="56" t="s">
        <v>215</v>
      </c>
      <c r="CN18287" s="56" t="s">
        <v>215</v>
      </c>
      <c r="CO18287" s="52"/>
      <c r="CP18287" s="52"/>
      <c r="CQ18287" s="52"/>
      <c r="CR18287" s="52"/>
      <c r="CS18287" s="52"/>
      <c r="CT18287" s="52"/>
      <c r="CU18287" s="33"/>
      <c r="CV18287" s="33"/>
    </row>
    <row r="18288" spans="74:100">
      <c r="BV18288" s="62"/>
      <c r="BW18288" s="62"/>
      <c r="BX18288" s="62"/>
      <c r="BY18288" s="62"/>
      <c r="BZ18288" s="62"/>
      <c r="CA18288" s="62"/>
      <c r="CB18288" s="62"/>
      <c r="CC18288" s="62"/>
      <c r="CD18288" s="62"/>
      <c r="CE18288" s="62"/>
      <c r="CF18288" s="62"/>
      <c r="CL18288" s="56" t="s">
        <v>9819</v>
      </c>
      <c r="CM18288" s="56" t="s">
        <v>215</v>
      </c>
      <c r="CN18288" s="56" t="s">
        <v>215</v>
      </c>
      <c r="CO18288" s="52"/>
      <c r="CP18288" s="52"/>
      <c r="CQ18288" s="52"/>
      <c r="CR18288" s="52"/>
      <c r="CS18288" s="52"/>
      <c r="CT18288" s="52"/>
      <c r="CU18288" s="33"/>
      <c r="CV18288" s="33"/>
    </row>
    <row r="18289" spans="74:100">
      <c r="BV18289" s="62"/>
      <c r="BW18289" s="62"/>
      <c r="BX18289" s="62"/>
      <c r="BY18289" s="62"/>
      <c r="BZ18289" s="62"/>
      <c r="CA18289" s="62"/>
      <c r="CB18289" s="62"/>
      <c r="CC18289" s="62"/>
      <c r="CD18289" s="62"/>
      <c r="CE18289" s="62"/>
      <c r="CF18289" s="62"/>
      <c r="CL18289" s="56" t="s">
        <v>9820</v>
      </c>
      <c r="CM18289" s="56" t="s">
        <v>215</v>
      </c>
      <c r="CN18289" s="56" t="s">
        <v>215</v>
      </c>
      <c r="CO18289" s="52"/>
      <c r="CP18289" s="52"/>
      <c r="CQ18289" s="52"/>
      <c r="CR18289" s="52"/>
      <c r="CS18289" s="52"/>
      <c r="CT18289" s="52"/>
      <c r="CU18289" s="33"/>
      <c r="CV18289" s="33"/>
    </row>
    <row r="18290" spans="74:100">
      <c r="BV18290" s="62"/>
      <c r="BW18290" s="62"/>
      <c r="BX18290" s="62"/>
      <c r="BY18290" s="62"/>
      <c r="BZ18290" s="62"/>
      <c r="CA18290" s="62"/>
      <c r="CB18290" s="62"/>
      <c r="CC18290" s="62"/>
      <c r="CD18290" s="62"/>
      <c r="CE18290" s="62"/>
      <c r="CF18290" s="62"/>
      <c r="CL18290" s="35" t="s">
        <v>9821</v>
      </c>
      <c r="CM18290" s="35" t="s">
        <v>217</v>
      </c>
      <c r="CN18290" s="35" t="s">
        <v>217</v>
      </c>
      <c r="CO18290" s="52"/>
      <c r="CP18290" s="52"/>
      <c r="CQ18290" s="52"/>
      <c r="CR18290" s="52"/>
      <c r="CS18290" s="52"/>
      <c r="CT18290" s="52"/>
      <c r="CU18290" s="33"/>
      <c r="CV18290" s="33"/>
    </row>
    <row r="18291" spans="74:100">
      <c r="BV18291" s="62"/>
      <c r="BW18291" s="62"/>
      <c r="BX18291" s="62"/>
      <c r="BY18291" s="62"/>
      <c r="BZ18291" s="62"/>
      <c r="CA18291" s="62"/>
      <c r="CB18291" s="62"/>
      <c r="CC18291" s="62"/>
      <c r="CD18291" s="62"/>
      <c r="CE18291" s="62"/>
      <c r="CF18291" s="62"/>
      <c r="CL18291" s="56" t="s">
        <v>7572</v>
      </c>
      <c r="CM18291" s="56" t="s">
        <v>215</v>
      </c>
      <c r="CN18291" s="56" t="s">
        <v>215</v>
      </c>
      <c r="CO18291" s="52"/>
      <c r="CP18291" s="52"/>
      <c r="CQ18291" s="52"/>
      <c r="CR18291" s="52"/>
      <c r="CS18291" s="52"/>
      <c r="CT18291" s="52"/>
      <c r="CU18291" s="33"/>
      <c r="CV18291" s="33"/>
    </row>
    <row r="18292" spans="74:100">
      <c r="BV18292" s="62"/>
      <c r="BW18292" s="62"/>
      <c r="BX18292" s="62"/>
      <c r="BY18292" s="62"/>
      <c r="BZ18292" s="62"/>
      <c r="CA18292" s="62"/>
      <c r="CB18292" s="62"/>
      <c r="CC18292" s="62"/>
      <c r="CD18292" s="62"/>
      <c r="CE18292" s="62"/>
      <c r="CF18292" s="62"/>
      <c r="CL18292" s="56" t="s">
        <v>7573</v>
      </c>
      <c r="CM18292" s="56" t="s">
        <v>215</v>
      </c>
      <c r="CN18292" s="56" t="s">
        <v>215</v>
      </c>
      <c r="CO18292" s="52"/>
      <c r="CP18292" s="52"/>
      <c r="CQ18292" s="52"/>
      <c r="CR18292" s="52"/>
      <c r="CS18292" s="52"/>
      <c r="CT18292" s="52"/>
      <c r="CU18292" s="33"/>
      <c r="CV18292" s="33"/>
    </row>
    <row r="18293" spans="74:100">
      <c r="BV18293" s="62"/>
      <c r="BW18293" s="62"/>
      <c r="BX18293" s="62"/>
      <c r="BY18293" s="62"/>
      <c r="BZ18293" s="62"/>
      <c r="CA18293" s="62"/>
      <c r="CB18293" s="62"/>
      <c r="CC18293" s="62"/>
      <c r="CD18293" s="62"/>
      <c r="CE18293" s="62"/>
      <c r="CF18293" s="62"/>
      <c r="CL18293" s="56" t="s">
        <v>7574</v>
      </c>
      <c r="CM18293" s="56" t="s">
        <v>215</v>
      </c>
      <c r="CN18293" s="56" t="s">
        <v>215</v>
      </c>
      <c r="CO18293" s="52"/>
      <c r="CP18293" s="52"/>
      <c r="CQ18293" s="52"/>
      <c r="CR18293" s="52"/>
      <c r="CS18293" s="52"/>
      <c r="CT18293" s="52"/>
      <c r="CU18293" s="33"/>
      <c r="CV18293" s="33"/>
    </row>
    <row r="18294" spans="74:100">
      <c r="BV18294" s="62"/>
      <c r="BW18294" s="62"/>
      <c r="BX18294" s="62"/>
      <c r="BY18294" s="62"/>
      <c r="BZ18294" s="62"/>
      <c r="CA18294" s="62"/>
      <c r="CB18294" s="62"/>
      <c r="CC18294" s="62"/>
      <c r="CD18294" s="62"/>
      <c r="CE18294" s="62"/>
      <c r="CF18294" s="62"/>
      <c r="CL18294" s="56" t="s">
        <v>7575</v>
      </c>
      <c r="CM18294" s="56" t="s">
        <v>215</v>
      </c>
      <c r="CN18294" s="56" t="s">
        <v>215</v>
      </c>
      <c r="CO18294" s="52"/>
      <c r="CP18294" s="52"/>
      <c r="CQ18294" s="52"/>
      <c r="CR18294" s="52"/>
      <c r="CS18294" s="52"/>
      <c r="CT18294" s="52"/>
      <c r="CU18294" s="33"/>
      <c r="CV18294" s="33"/>
    </row>
    <row r="18295" spans="74:100">
      <c r="BV18295" s="62"/>
      <c r="BW18295" s="62"/>
      <c r="BX18295" s="62"/>
      <c r="BY18295" s="62"/>
      <c r="BZ18295" s="62"/>
      <c r="CA18295" s="62"/>
      <c r="CB18295" s="62"/>
      <c r="CC18295" s="62"/>
      <c r="CD18295" s="62"/>
      <c r="CE18295" s="62"/>
      <c r="CF18295" s="62"/>
      <c r="CL18295" s="35" t="s">
        <v>12240</v>
      </c>
      <c r="CM18295" s="35" t="s">
        <v>217</v>
      </c>
      <c r="CN18295" s="35" t="s">
        <v>217</v>
      </c>
      <c r="CO18295" s="52"/>
      <c r="CP18295" s="52"/>
      <c r="CQ18295" s="52"/>
      <c r="CR18295" s="52"/>
      <c r="CS18295" s="52"/>
      <c r="CT18295" s="52"/>
      <c r="CU18295" s="33"/>
      <c r="CV18295" s="33"/>
    </row>
    <row r="18296" spans="74:100">
      <c r="BV18296" s="62"/>
      <c r="BW18296" s="62"/>
      <c r="BX18296" s="62"/>
      <c r="BY18296" s="62"/>
      <c r="BZ18296" s="62"/>
      <c r="CA18296" s="62"/>
      <c r="CB18296" s="62"/>
      <c r="CC18296" s="62"/>
      <c r="CD18296" s="62"/>
      <c r="CE18296" s="62"/>
      <c r="CF18296" s="62"/>
      <c r="CL18296" s="56" t="s">
        <v>16915</v>
      </c>
      <c r="CM18296" s="56" t="s">
        <v>215</v>
      </c>
      <c r="CN18296" s="56" t="s">
        <v>215</v>
      </c>
      <c r="CO18296" s="52"/>
      <c r="CP18296" s="52"/>
      <c r="CQ18296" s="52"/>
      <c r="CR18296" s="52"/>
      <c r="CS18296" s="52"/>
      <c r="CT18296" s="52"/>
      <c r="CU18296" s="33"/>
      <c r="CV18296" s="33"/>
    </row>
    <row r="18297" spans="74:100">
      <c r="BV18297" s="62"/>
      <c r="BW18297" s="62"/>
      <c r="BX18297" s="62"/>
      <c r="BY18297" s="62"/>
      <c r="BZ18297" s="62"/>
      <c r="CA18297" s="62"/>
      <c r="CB18297" s="62"/>
      <c r="CC18297" s="62"/>
      <c r="CD18297" s="62"/>
      <c r="CE18297" s="62"/>
      <c r="CF18297" s="62"/>
      <c r="CL18297" s="56" t="s">
        <v>25450</v>
      </c>
      <c r="CM18297" s="56" t="s">
        <v>214</v>
      </c>
      <c r="CN18297" s="56" t="s">
        <v>214</v>
      </c>
      <c r="CO18297" s="52"/>
      <c r="CP18297" s="52"/>
      <c r="CQ18297" s="52"/>
      <c r="CR18297" s="52"/>
      <c r="CS18297" s="52"/>
      <c r="CT18297" s="52"/>
      <c r="CU18297" s="33"/>
      <c r="CV18297" s="33"/>
    </row>
    <row r="18298" spans="74:100">
      <c r="BV18298" s="62"/>
      <c r="BW18298" s="62"/>
      <c r="BX18298" s="62"/>
      <c r="BY18298" s="62"/>
      <c r="BZ18298" s="62"/>
      <c r="CA18298" s="62"/>
      <c r="CB18298" s="62"/>
      <c r="CC18298" s="62"/>
      <c r="CD18298" s="62"/>
      <c r="CE18298" s="62"/>
      <c r="CF18298" s="62"/>
      <c r="CL18298" s="56" t="s">
        <v>29335</v>
      </c>
      <c r="CM18298" s="56" t="s">
        <v>214</v>
      </c>
      <c r="CN18298" s="56" t="s">
        <v>214</v>
      </c>
      <c r="CO18298" s="52"/>
      <c r="CP18298" s="52"/>
      <c r="CQ18298" s="52"/>
      <c r="CR18298" s="52"/>
      <c r="CS18298" s="52"/>
      <c r="CT18298" s="52"/>
      <c r="CU18298" s="33"/>
      <c r="CV18298" s="33"/>
    </row>
    <row r="18299" spans="74:100">
      <c r="BV18299" s="62"/>
      <c r="BW18299" s="62"/>
      <c r="BX18299" s="62"/>
      <c r="BY18299" s="62"/>
      <c r="BZ18299" s="62"/>
      <c r="CA18299" s="62"/>
      <c r="CB18299" s="62"/>
      <c r="CC18299" s="62"/>
      <c r="CD18299" s="62"/>
      <c r="CE18299" s="62"/>
      <c r="CF18299" s="62"/>
      <c r="CL18299" s="56" t="s">
        <v>29336</v>
      </c>
      <c r="CM18299" s="56" t="s">
        <v>214</v>
      </c>
      <c r="CN18299" s="56" t="s">
        <v>214</v>
      </c>
      <c r="CO18299" s="52"/>
      <c r="CP18299" s="52"/>
      <c r="CQ18299" s="52"/>
      <c r="CR18299" s="52"/>
      <c r="CS18299" s="52"/>
      <c r="CT18299" s="52"/>
      <c r="CU18299" s="33"/>
      <c r="CV18299" s="33"/>
    </row>
    <row r="18300" spans="74:100">
      <c r="BV18300" s="62"/>
      <c r="BW18300" s="62"/>
      <c r="BX18300" s="62"/>
      <c r="BY18300" s="62"/>
      <c r="BZ18300" s="62"/>
      <c r="CA18300" s="62"/>
      <c r="CB18300" s="62"/>
      <c r="CC18300" s="62"/>
      <c r="CD18300" s="62"/>
      <c r="CE18300" s="62"/>
      <c r="CF18300" s="62"/>
      <c r="CL18300" s="56" t="s">
        <v>29337</v>
      </c>
      <c r="CM18300" s="56" t="s">
        <v>214</v>
      </c>
      <c r="CN18300" s="56" t="s">
        <v>214</v>
      </c>
      <c r="CO18300" s="52"/>
      <c r="CP18300" s="52"/>
      <c r="CQ18300" s="52"/>
      <c r="CR18300" s="52"/>
      <c r="CS18300" s="52"/>
      <c r="CT18300" s="52"/>
      <c r="CU18300" s="33"/>
      <c r="CV18300" s="33"/>
    </row>
    <row r="18301" spans="74:100">
      <c r="BV18301" s="62"/>
      <c r="BW18301" s="62"/>
      <c r="BX18301" s="62"/>
      <c r="BY18301" s="62"/>
      <c r="BZ18301" s="62"/>
      <c r="CA18301" s="62"/>
      <c r="CB18301" s="62"/>
      <c r="CC18301" s="62"/>
      <c r="CD18301" s="62"/>
      <c r="CE18301" s="62"/>
      <c r="CF18301" s="62"/>
      <c r="CL18301" s="56" t="s">
        <v>25451</v>
      </c>
      <c r="CM18301" s="56" t="s">
        <v>214</v>
      </c>
      <c r="CN18301" s="56" t="s">
        <v>214</v>
      </c>
      <c r="CO18301" s="52"/>
      <c r="CP18301" s="52"/>
      <c r="CQ18301" s="52"/>
      <c r="CR18301" s="52"/>
      <c r="CS18301" s="52"/>
      <c r="CT18301" s="52"/>
      <c r="CU18301" s="33"/>
      <c r="CV18301" s="33"/>
    </row>
    <row r="18302" spans="74:100">
      <c r="BV18302" s="62"/>
      <c r="BW18302" s="62"/>
      <c r="BX18302" s="62"/>
      <c r="BY18302" s="62"/>
      <c r="BZ18302" s="62"/>
      <c r="CA18302" s="62"/>
      <c r="CB18302" s="62"/>
      <c r="CC18302" s="62"/>
      <c r="CD18302" s="62"/>
      <c r="CE18302" s="62"/>
      <c r="CF18302" s="62"/>
      <c r="CL18302" s="56" t="s">
        <v>25452</v>
      </c>
      <c r="CM18302" s="56" t="s">
        <v>214</v>
      </c>
      <c r="CN18302" s="56" t="s">
        <v>214</v>
      </c>
      <c r="CO18302" s="52"/>
      <c r="CP18302" s="52"/>
      <c r="CQ18302" s="52"/>
      <c r="CR18302" s="52"/>
      <c r="CS18302" s="52"/>
      <c r="CT18302" s="52"/>
      <c r="CU18302" s="33"/>
      <c r="CV18302" s="33"/>
    </row>
    <row r="18303" spans="74:100">
      <c r="BV18303" s="62"/>
      <c r="BW18303" s="62"/>
      <c r="BX18303" s="62"/>
      <c r="BY18303" s="62"/>
      <c r="BZ18303" s="62"/>
      <c r="CA18303" s="62"/>
      <c r="CB18303" s="62"/>
      <c r="CC18303" s="62"/>
      <c r="CD18303" s="62"/>
      <c r="CE18303" s="62"/>
      <c r="CF18303" s="62"/>
      <c r="CL18303" s="56" t="s">
        <v>25453</v>
      </c>
      <c r="CM18303" s="56" t="s">
        <v>214</v>
      </c>
      <c r="CN18303" s="56" t="s">
        <v>214</v>
      </c>
      <c r="CO18303" s="52"/>
      <c r="CP18303" s="52"/>
      <c r="CQ18303" s="52"/>
      <c r="CR18303" s="52"/>
      <c r="CS18303" s="52"/>
      <c r="CT18303" s="52"/>
      <c r="CU18303" s="33"/>
      <c r="CV18303" s="33"/>
    </row>
    <row r="18304" spans="74:100">
      <c r="BV18304" s="62"/>
      <c r="BW18304" s="62"/>
      <c r="BX18304" s="62"/>
      <c r="BY18304" s="62"/>
      <c r="BZ18304" s="62"/>
      <c r="CA18304" s="62"/>
      <c r="CB18304" s="62"/>
      <c r="CC18304" s="62"/>
      <c r="CD18304" s="62"/>
      <c r="CE18304" s="62"/>
      <c r="CF18304" s="62"/>
      <c r="CL18304" s="56" t="s">
        <v>23737</v>
      </c>
      <c r="CM18304" s="56" t="s">
        <v>213</v>
      </c>
      <c r="CN18304" s="56" t="s">
        <v>213</v>
      </c>
      <c r="CO18304" s="52"/>
      <c r="CP18304" s="52"/>
      <c r="CQ18304" s="52"/>
      <c r="CR18304" s="52"/>
      <c r="CS18304" s="52"/>
      <c r="CT18304" s="52"/>
      <c r="CU18304" s="33"/>
      <c r="CV18304" s="33"/>
    </row>
    <row r="18305" spans="74:100">
      <c r="BV18305" s="62"/>
      <c r="BW18305" s="62"/>
      <c r="BX18305" s="62"/>
      <c r="BY18305" s="62"/>
      <c r="BZ18305" s="62"/>
      <c r="CA18305" s="62"/>
      <c r="CB18305" s="62"/>
      <c r="CC18305" s="62"/>
      <c r="CD18305" s="62"/>
      <c r="CE18305" s="62"/>
      <c r="CF18305" s="62"/>
      <c r="CL18305" s="56" t="s">
        <v>16295</v>
      </c>
      <c r="CM18305" s="56" t="s">
        <v>213</v>
      </c>
      <c r="CN18305" s="56" t="s">
        <v>213</v>
      </c>
      <c r="CO18305" s="52"/>
      <c r="CP18305" s="52"/>
      <c r="CQ18305" s="52"/>
      <c r="CR18305" s="52"/>
      <c r="CS18305" s="52"/>
      <c r="CT18305" s="52"/>
      <c r="CU18305" s="33"/>
      <c r="CV18305" s="33"/>
    </row>
    <row r="18306" spans="74:100">
      <c r="BV18306" s="62"/>
      <c r="BW18306" s="62"/>
      <c r="BX18306" s="62"/>
      <c r="BY18306" s="62"/>
      <c r="BZ18306" s="62"/>
      <c r="CA18306" s="62"/>
      <c r="CB18306" s="62"/>
      <c r="CC18306" s="62"/>
      <c r="CD18306" s="62"/>
      <c r="CE18306" s="62"/>
      <c r="CF18306" s="62"/>
      <c r="CL18306" s="56" t="s">
        <v>16300</v>
      </c>
      <c r="CM18306" s="56" t="s">
        <v>213</v>
      </c>
      <c r="CN18306" s="56" t="s">
        <v>213</v>
      </c>
      <c r="CO18306" s="52"/>
      <c r="CP18306" s="52"/>
      <c r="CQ18306" s="52"/>
      <c r="CR18306" s="52"/>
      <c r="CS18306" s="52"/>
      <c r="CT18306" s="52"/>
      <c r="CU18306" s="33"/>
      <c r="CV18306" s="33"/>
    </row>
    <row r="18307" spans="74:100">
      <c r="BV18307" s="62"/>
      <c r="BW18307" s="62"/>
      <c r="BX18307" s="62"/>
      <c r="BY18307" s="62"/>
      <c r="BZ18307" s="62"/>
      <c r="CA18307" s="62"/>
      <c r="CB18307" s="62"/>
      <c r="CC18307" s="62"/>
      <c r="CD18307" s="62"/>
      <c r="CE18307" s="62"/>
      <c r="CF18307" s="62"/>
      <c r="CL18307" s="56" t="s">
        <v>16304</v>
      </c>
      <c r="CM18307" s="56" t="s">
        <v>213</v>
      </c>
      <c r="CN18307" s="56" t="s">
        <v>213</v>
      </c>
      <c r="CO18307" s="52"/>
      <c r="CP18307" s="52"/>
      <c r="CQ18307" s="52"/>
      <c r="CR18307" s="52"/>
      <c r="CS18307" s="52"/>
      <c r="CT18307" s="52"/>
      <c r="CU18307" s="33"/>
      <c r="CV18307" s="33"/>
    </row>
    <row r="18308" spans="74:100">
      <c r="BV18308" s="62"/>
      <c r="BW18308" s="62"/>
      <c r="BX18308" s="62"/>
      <c r="BY18308" s="62"/>
      <c r="BZ18308" s="62"/>
      <c r="CA18308" s="62"/>
      <c r="CB18308" s="62"/>
      <c r="CC18308" s="62"/>
      <c r="CD18308" s="62"/>
      <c r="CE18308" s="62"/>
      <c r="CF18308" s="62"/>
      <c r="CL18308" s="56" t="s">
        <v>16306</v>
      </c>
      <c r="CM18308" s="56" t="s">
        <v>213</v>
      </c>
      <c r="CN18308" s="56" t="s">
        <v>213</v>
      </c>
      <c r="CO18308" s="52"/>
      <c r="CP18308" s="52"/>
      <c r="CQ18308" s="52"/>
      <c r="CR18308" s="52"/>
      <c r="CS18308" s="52"/>
      <c r="CT18308" s="52"/>
      <c r="CU18308" s="33"/>
      <c r="CV18308" s="33"/>
    </row>
    <row r="18309" spans="74:100">
      <c r="BV18309" s="62"/>
      <c r="BW18309" s="62"/>
      <c r="BX18309" s="62"/>
      <c r="BY18309" s="62"/>
      <c r="BZ18309" s="62"/>
      <c r="CA18309" s="62"/>
      <c r="CB18309" s="62"/>
      <c r="CC18309" s="62"/>
      <c r="CD18309" s="62"/>
      <c r="CE18309" s="62"/>
      <c r="CF18309" s="62"/>
      <c r="CL18309" s="35" t="s">
        <v>8258</v>
      </c>
      <c r="CM18309" s="35" t="s">
        <v>217</v>
      </c>
      <c r="CN18309" s="35" t="s">
        <v>217</v>
      </c>
      <c r="CO18309" s="52"/>
      <c r="CP18309" s="52"/>
      <c r="CQ18309" s="52"/>
      <c r="CR18309" s="52"/>
      <c r="CS18309" s="52"/>
      <c r="CT18309" s="52"/>
      <c r="CU18309" s="33"/>
      <c r="CV18309" s="33"/>
    </row>
    <row r="18310" spans="74:100">
      <c r="BV18310" s="62"/>
      <c r="BW18310" s="62"/>
      <c r="BX18310" s="62"/>
      <c r="BY18310" s="62"/>
      <c r="BZ18310" s="62"/>
      <c r="CA18310" s="62"/>
      <c r="CB18310" s="62"/>
      <c r="CC18310" s="62"/>
      <c r="CD18310" s="62"/>
      <c r="CE18310" s="62"/>
      <c r="CF18310" s="62"/>
      <c r="CL18310" s="56" t="s">
        <v>29338</v>
      </c>
      <c r="CM18310" s="56" t="s">
        <v>216</v>
      </c>
      <c r="CN18310" s="56" t="s">
        <v>216</v>
      </c>
      <c r="CO18310" s="52"/>
      <c r="CP18310" s="52"/>
      <c r="CQ18310" s="52"/>
      <c r="CR18310" s="52"/>
      <c r="CS18310" s="52"/>
      <c r="CT18310" s="52"/>
      <c r="CU18310" s="33"/>
      <c r="CV18310" s="33"/>
    </row>
    <row r="18311" spans="74:100">
      <c r="BV18311" s="62"/>
      <c r="BW18311" s="62"/>
      <c r="BX18311" s="62"/>
      <c r="BY18311" s="62"/>
      <c r="BZ18311" s="62"/>
      <c r="CA18311" s="62"/>
      <c r="CB18311" s="62"/>
      <c r="CC18311" s="62"/>
      <c r="CD18311" s="62"/>
      <c r="CE18311" s="62"/>
      <c r="CF18311" s="62"/>
      <c r="CL18311" s="56" t="s">
        <v>29339</v>
      </c>
      <c r="CM18311" s="56" t="s">
        <v>216</v>
      </c>
      <c r="CN18311" s="56" t="s">
        <v>216</v>
      </c>
      <c r="CO18311" s="52"/>
      <c r="CP18311" s="52"/>
      <c r="CQ18311" s="52"/>
      <c r="CR18311" s="52"/>
      <c r="CS18311" s="52"/>
      <c r="CT18311" s="52"/>
      <c r="CU18311" s="33"/>
      <c r="CV18311" s="33"/>
    </row>
    <row r="18312" spans="74:100">
      <c r="BV18312" s="62"/>
      <c r="BW18312" s="62"/>
      <c r="BX18312" s="62"/>
      <c r="BY18312" s="62"/>
      <c r="BZ18312" s="62"/>
      <c r="CA18312" s="62"/>
      <c r="CB18312" s="62"/>
      <c r="CC18312" s="62"/>
      <c r="CD18312" s="62"/>
      <c r="CE18312" s="62"/>
      <c r="CF18312" s="62"/>
      <c r="CL18312" s="56" t="s">
        <v>29340</v>
      </c>
      <c r="CM18312" s="56" t="s">
        <v>216</v>
      </c>
      <c r="CN18312" s="56" t="s">
        <v>216</v>
      </c>
      <c r="CO18312" s="52"/>
      <c r="CP18312" s="52"/>
      <c r="CQ18312" s="52"/>
      <c r="CR18312" s="52"/>
      <c r="CS18312" s="52"/>
      <c r="CT18312" s="52"/>
      <c r="CU18312" s="33"/>
      <c r="CV18312" s="33"/>
    </row>
    <row r="18313" spans="74:100">
      <c r="BV18313" s="62"/>
      <c r="BW18313" s="62"/>
      <c r="BX18313" s="62"/>
      <c r="BY18313" s="62"/>
      <c r="BZ18313" s="62"/>
      <c r="CA18313" s="62"/>
      <c r="CB18313" s="62"/>
      <c r="CC18313" s="62"/>
      <c r="CD18313" s="62"/>
      <c r="CE18313" s="62"/>
      <c r="CF18313" s="62"/>
      <c r="CL18313" s="35" t="s">
        <v>9195</v>
      </c>
      <c r="CM18313" s="35" t="s">
        <v>217</v>
      </c>
      <c r="CN18313" s="35" t="s">
        <v>217</v>
      </c>
      <c r="CO18313" s="52"/>
      <c r="CP18313" s="52"/>
      <c r="CQ18313" s="52"/>
      <c r="CR18313" s="52"/>
      <c r="CS18313" s="52"/>
      <c r="CT18313" s="52"/>
      <c r="CU18313" s="33"/>
      <c r="CV18313" s="33"/>
    </row>
    <row r="18314" spans="74:100">
      <c r="BV18314" s="62"/>
      <c r="BW18314" s="62"/>
      <c r="BX18314" s="62"/>
      <c r="BY18314" s="62"/>
      <c r="BZ18314" s="62"/>
      <c r="CA18314" s="62"/>
      <c r="CB18314" s="62"/>
      <c r="CC18314" s="62"/>
      <c r="CD18314" s="62"/>
      <c r="CE18314" s="62"/>
      <c r="CF18314" s="62"/>
      <c r="CL18314" s="35" t="s">
        <v>9196</v>
      </c>
      <c r="CM18314" s="35" t="s">
        <v>217</v>
      </c>
      <c r="CN18314" s="35" t="s">
        <v>217</v>
      </c>
      <c r="CO18314" s="52"/>
      <c r="CP18314" s="52"/>
      <c r="CQ18314" s="52"/>
      <c r="CR18314" s="52"/>
      <c r="CS18314" s="52"/>
      <c r="CT18314" s="52"/>
      <c r="CU18314" s="33"/>
      <c r="CV18314" s="33"/>
    </row>
    <row r="18315" spans="74:100">
      <c r="BV18315" s="62"/>
      <c r="BW18315" s="62"/>
      <c r="BX18315" s="62"/>
      <c r="BY18315" s="62"/>
      <c r="BZ18315" s="62"/>
      <c r="CA18315" s="62"/>
      <c r="CB18315" s="62"/>
      <c r="CC18315" s="62"/>
      <c r="CD18315" s="62"/>
      <c r="CE18315" s="62"/>
      <c r="CF18315" s="62"/>
      <c r="CL18315" s="35" t="s">
        <v>29341</v>
      </c>
      <c r="CM18315" s="35" t="s">
        <v>217</v>
      </c>
      <c r="CN18315" s="35" t="s">
        <v>217</v>
      </c>
      <c r="CO18315" s="52"/>
      <c r="CP18315" s="52"/>
      <c r="CQ18315" s="52"/>
      <c r="CR18315" s="52"/>
      <c r="CS18315" s="52"/>
      <c r="CT18315" s="52"/>
      <c r="CU18315" s="33"/>
      <c r="CV18315" s="33"/>
    </row>
    <row r="18316" spans="74:100">
      <c r="BV18316" s="62"/>
      <c r="BW18316" s="62"/>
      <c r="BX18316" s="62"/>
      <c r="BY18316" s="62"/>
      <c r="BZ18316" s="62"/>
      <c r="CA18316" s="62"/>
      <c r="CB18316" s="62"/>
      <c r="CC18316" s="62"/>
      <c r="CD18316" s="62"/>
      <c r="CE18316" s="62"/>
      <c r="CF18316" s="62"/>
      <c r="CL18316" s="56" t="s">
        <v>23738</v>
      </c>
      <c r="CM18316" s="56" t="s">
        <v>216</v>
      </c>
      <c r="CN18316" s="56" t="s">
        <v>216</v>
      </c>
      <c r="CO18316" s="52"/>
      <c r="CP18316" s="52"/>
      <c r="CQ18316" s="52"/>
      <c r="CR18316" s="52"/>
      <c r="CS18316" s="52"/>
      <c r="CT18316" s="52"/>
      <c r="CU18316" s="33"/>
      <c r="CV18316" s="33"/>
    </row>
    <row r="18317" spans="74:100">
      <c r="BV18317" s="62"/>
      <c r="BW18317" s="62"/>
      <c r="BX18317" s="62"/>
      <c r="BY18317" s="62"/>
      <c r="BZ18317" s="62"/>
      <c r="CA18317" s="62"/>
      <c r="CB18317" s="62"/>
      <c r="CC18317" s="62"/>
      <c r="CD18317" s="62"/>
      <c r="CE18317" s="62"/>
      <c r="CF18317" s="62"/>
      <c r="CL18317" s="56" t="s">
        <v>11265</v>
      </c>
      <c r="CM18317" s="56" t="s">
        <v>215</v>
      </c>
      <c r="CN18317" s="56" t="s">
        <v>215</v>
      </c>
      <c r="CO18317" s="52"/>
      <c r="CP18317" s="52"/>
      <c r="CQ18317" s="52"/>
      <c r="CR18317" s="52"/>
      <c r="CS18317" s="52"/>
      <c r="CT18317" s="52"/>
      <c r="CU18317" s="33"/>
      <c r="CV18317" s="33"/>
    </row>
    <row r="18318" spans="74:100">
      <c r="BV18318" s="62"/>
      <c r="BW18318" s="62"/>
      <c r="BX18318" s="62"/>
      <c r="BY18318" s="62"/>
      <c r="BZ18318" s="62"/>
      <c r="CA18318" s="62"/>
      <c r="CB18318" s="62"/>
      <c r="CC18318" s="62"/>
      <c r="CD18318" s="62"/>
      <c r="CE18318" s="62"/>
      <c r="CF18318" s="62"/>
      <c r="CL18318" s="56" t="s">
        <v>9197</v>
      </c>
      <c r="CM18318" s="56" t="s">
        <v>216</v>
      </c>
      <c r="CN18318" s="56" t="s">
        <v>216</v>
      </c>
      <c r="CO18318" s="52"/>
      <c r="CP18318" s="52"/>
      <c r="CQ18318" s="52"/>
      <c r="CR18318" s="52"/>
      <c r="CS18318" s="52"/>
      <c r="CT18318" s="52"/>
      <c r="CU18318" s="33"/>
      <c r="CV18318" s="33"/>
    </row>
    <row r="18319" spans="74:100">
      <c r="BV18319" s="62"/>
      <c r="BW18319" s="62"/>
      <c r="BX18319" s="62"/>
      <c r="BY18319" s="62"/>
      <c r="BZ18319" s="62"/>
      <c r="CA18319" s="62"/>
      <c r="CB18319" s="62"/>
      <c r="CC18319" s="62"/>
      <c r="CD18319" s="62"/>
      <c r="CE18319" s="62"/>
      <c r="CF18319" s="62"/>
      <c r="CL18319" s="56" t="s">
        <v>9200</v>
      </c>
      <c r="CM18319" s="56" t="s">
        <v>216</v>
      </c>
      <c r="CN18319" s="56" t="s">
        <v>216</v>
      </c>
      <c r="CO18319" s="52"/>
      <c r="CP18319" s="52"/>
      <c r="CQ18319" s="52"/>
      <c r="CR18319" s="52"/>
      <c r="CS18319" s="52"/>
      <c r="CT18319" s="52"/>
      <c r="CU18319" s="33"/>
      <c r="CV18319" s="33"/>
    </row>
    <row r="18320" spans="74:100">
      <c r="BV18320" s="62"/>
      <c r="BW18320" s="62"/>
      <c r="BX18320" s="62"/>
      <c r="BY18320" s="62"/>
      <c r="BZ18320" s="62"/>
      <c r="CA18320" s="62"/>
      <c r="CB18320" s="62"/>
      <c r="CC18320" s="62"/>
      <c r="CD18320" s="62"/>
      <c r="CE18320" s="62"/>
      <c r="CF18320" s="62"/>
      <c r="CL18320" s="56" t="s">
        <v>25454</v>
      </c>
      <c r="CM18320" s="56" t="s">
        <v>216</v>
      </c>
      <c r="CN18320" s="56" t="s">
        <v>216</v>
      </c>
      <c r="CO18320" s="52"/>
      <c r="CP18320" s="52"/>
      <c r="CQ18320" s="52"/>
      <c r="CR18320" s="52"/>
      <c r="CS18320" s="52"/>
      <c r="CT18320" s="52"/>
      <c r="CU18320" s="33"/>
      <c r="CV18320" s="33"/>
    </row>
    <row r="18321" spans="74:100">
      <c r="BV18321" s="62"/>
      <c r="BW18321" s="62"/>
      <c r="BX18321" s="62"/>
      <c r="BY18321" s="62"/>
      <c r="BZ18321" s="62"/>
      <c r="CA18321" s="62"/>
      <c r="CB18321" s="62"/>
      <c r="CC18321" s="62"/>
      <c r="CD18321" s="62"/>
      <c r="CE18321" s="62"/>
      <c r="CF18321" s="62"/>
      <c r="CL18321" s="56" t="s">
        <v>25455</v>
      </c>
      <c r="CM18321" s="56" t="s">
        <v>216</v>
      </c>
      <c r="CN18321" s="56" t="s">
        <v>216</v>
      </c>
      <c r="CO18321" s="52"/>
      <c r="CP18321" s="52"/>
      <c r="CQ18321" s="52"/>
      <c r="CR18321" s="52"/>
      <c r="CS18321" s="52"/>
      <c r="CT18321" s="52"/>
      <c r="CU18321" s="33"/>
      <c r="CV18321" s="33"/>
    </row>
    <row r="18322" spans="74:100">
      <c r="BV18322" s="62"/>
      <c r="BW18322" s="62"/>
      <c r="BX18322" s="62"/>
      <c r="BY18322" s="62"/>
      <c r="BZ18322" s="62"/>
      <c r="CA18322" s="62"/>
      <c r="CB18322" s="62"/>
      <c r="CC18322" s="62"/>
      <c r="CD18322" s="62"/>
      <c r="CE18322" s="62"/>
      <c r="CF18322" s="62"/>
      <c r="CL18322" s="56" t="s">
        <v>25456</v>
      </c>
      <c r="CM18322" s="56" t="s">
        <v>216</v>
      </c>
      <c r="CN18322" s="56" t="s">
        <v>216</v>
      </c>
      <c r="CO18322" s="52"/>
      <c r="CP18322" s="52"/>
      <c r="CQ18322" s="52"/>
      <c r="CR18322" s="52"/>
      <c r="CS18322" s="52"/>
      <c r="CT18322" s="52"/>
      <c r="CU18322" s="33"/>
      <c r="CV18322" s="33"/>
    </row>
    <row r="18323" spans="74:100">
      <c r="BV18323" s="62"/>
      <c r="BW18323" s="62"/>
      <c r="BX18323" s="62"/>
      <c r="BY18323" s="62"/>
      <c r="BZ18323" s="62"/>
      <c r="CA18323" s="62"/>
      <c r="CB18323" s="62"/>
      <c r="CC18323" s="62"/>
      <c r="CD18323" s="62"/>
      <c r="CE18323" s="62"/>
      <c r="CF18323" s="62"/>
      <c r="CL18323" s="56" t="s">
        <v>9198</v>
      </c>
      <c r="CM18323" s="56" t="s">
        <v>216</v>
      </c>
      <c r="CN18323" s="56" t="s">
        <v>216</v>
      </c>
      <c r="CO18323" s="52"/>
      <c r="CP18323" s="52"/>
      <c r="CQ18323" s="52"/>
      <c r="CR18323" s="52"/>
      <c r="CS18323" s="52"/>
      <c r="CT18323" s="52"/>
      <c r="CU18323" s="33"/>
      <c r="CV18323" s="33"/>
    </row>
    <row r="18324" spans="74:100">
      <c r="BV18324" s="62"/>
      <c r="BW18324" s="62"/>
      <c r="BX18324" s="62"/>
      <c r="BY18324" s="62"/>
      <c r="BZ18324" s="62"/>
      <c r="CA18324" s="62"/>
      <c r="CB18324" s="62"/>
      <c r="CC18324" s="62"/>
      <c r="CD18324" s="62"/>
      <c r="CE18324" s="62"/>
      <c r="CF18324" s="62"/>
      <c r="CL18324" s="56" t="s">
        <v>23739</v>
      </c>
      <c r="CM18324" s="56" t="s">
        <v>216</v>
      </c>
      <c r="CN18324" s="56" t="s">
        <v>216</v>
      </c>
      <c r="CO18324" s="52"/>
      <c r="CP18324" s="52"/>
      <c r="CQ18324" s="52"/>
      <c r="CR18324" s="52"/>
      <c r="CS18324" s="52"/>
      <c r="CT18324" s="52"/>
      <c r="CU18324" s="33"/>
      <c r="CV18324" s="33"/>
    </row>
    <row r="18325" spans="74:100">
      <c r="BV18325" s="62"/>
      <c r="BW18325" s="62"/>
      <c r="BX18325" s="62"/>
      <c r="BY18325" s="62"/>
      <c r="BZ18325" s="62"/>
      <c r="CA18325" s="62"/>
      <c r="CB18325" s="62"/>
      <c r="CC18325" s="62"/>
      <c r="CD18325" s="62"/>
      <c r="CE18325" s="62"/>
      <c r="CF18325" s="62"/>
      <c r="CL18325" s="56" t="s">
        <v>9199</v>
      </c>
      <c r="CM18325" s="56" t="s">
        <v>216</v>
      </c>
      <c r="CN18325" s="56" t="s">
        <v>216</v>
      </c>
      <c r="CO18325" s="52"/>
      <c r="CP18325" s="52"/>
      <c r="CQ18325" s="52"/>
      <c r="CR18325" s="52"/>
      <c r="CS18325" s="52"/>
      <c r="CT18325" s="52"/>
      <c r="CU18325" s="33"/>
      <c r="CV18325" s="33"/>
    </row>
    <row r="18326" spans="74:100">
      <c r="BV18326" s="62"/>
      <c r="BW18326" s="62"/>
      <c r="BX18326" s="62"/>
      <c r="BY18326" s="62"/>
      <c r="BZ18326" s="62"/>
      <c r="CA18326" s="62"/>
      <c r="CB18326" s="62"/>
      <c r="CC18326" s="62"/>
      <c r="CD18326" s="62"/>
      <c r="CE18326" s="62"/>
      <c r="CF18326" s="62"/>
      <c r="CL18326" s="56" t="s">
        <v>9208</v>
      </c>
      <c r="CM18326" s="56" t="s">
        <v>217</v>
      </c>
      <c r="CN18326" s="56" t="s">
        <v>217</v>
      </c>
      <c r="CO18326" s="52"/>
      <c r="CP18326" s="52"/>
      <c r="CQ18326" s="52"/>
      <c r="CR18326" s="52"/>
      <c r="CS18326" s="52"/>
      <c r="CT18326" s="52"/>
      <c r="CU18326" s="33"/>
      <c r="CV18326" s="33"/>
    </row>
    <row r="18327" spans="74:100">
      <c r="BV18327" s="62"/>
      <c r="BW18327" s="62"/>
      <c r="BX18327" s="62"/>
      <c r="BY18327" s="62"/>
      <c r="BZ18327" s="62"/>
      <c r="CA18327" s="62"/>
      <c r="CB18327" s="62"/>
      <c r="CC18327" s="62"/>
      <c r="CD18327" s="62"/>
      <c r="CE18327" s="62"/>
      <c r="CF18327" s="62"/>
      <c r="CL18327" s="35" t="s">
        <v>9203</v>
      </c>
      <c r="CM18327" s="35" t="s">
        <v>217</v>
      </c>
      <c r="CN18327" s="35" t="s">
        <v>217</v>
      </c>
      <c r="CO18327" s="52"/>
      <c r="CP18327" s="52"/>
      <c r="CQ18327" s="52"/>
      <c r="CR18327" s="52"/>
      <c r="CS18327" s="52"/>
      <c r="CT18327" s="52"/>
      <c r="CU18327" s="33"/>
      <c r="CV18327" s="33"/>
    </row>
    <row r="18328" spans="74:100">
      <c r="BV18328" s="62"/>
      <c r="BW18328" s="62"/>
      <c r="BX18328" s="62"/>
      <c r="BY18328" s="62"/>
      <c r="BZ18328" s="62"/>
      <c r="CA18328" s="62"/>
      <c r="CB18328" s="62"/>
      <c r="CC18328" s="62"/>
      <c r="CD18328" s="62"/>
      <c r="CE18328" s="62"/>
      <c r="CF18328" s="62"/>
      <c r="CL18328" s="56" t="s">
        <v>9204</v>
      </c>
      <c r="CM18328" s="56" t="s">
        <v>215</v>
      </c>
      <c r="CN18328" s="56" t="s">
        <v>215</v>
      </c>
      <c r="CO18328" s="52"/>
      <c r="CP18328" s="52"/>
      <c r="CQ18328" s="52"/>
      <c r="CR18328" s="52"/>
      <c r="CS18328" s="52"/>
      <c r="CT18328" s="52"/>
      <c r="CU18328" s="33"/>
      <c r="CV18328" s="33"/>
    </row>
    <row r="18329" spans="74:100">
      <c r="BV18329" s="62"/>
      <c r="BW18329" s="62"/>
      <c r="BX18329" s="62"/>
      <c r="BY18329" s="62"/>
      <c r="BZ18329" s="62"/>
      <c r="CA18329" s="62"/>
      <c r="CB18329" s="62"/>
      <c r="CC18329" s="62"/>
      <c r="CD18329" s="62"/>
      <c r="CE18329" s="62"/>
      <c r="CF18329" s="62"/>
      <c r="CL18329" s="56" t="s">
        <v>9209</v>
      </c>
      <c r="CM18329" s="56" t="s">
        <v>217</v>
      </c>
      <c r="CN18329" s="56" t="s">
        <v>217</v>
      </c>
      <c r="CO18329" s="52"/>
      <c r="CP18329" s="52"/>
      <c r="CQ18329" s="52"/>
      <c r="CR18329" s="52"/>
      <c r="CS18329" s="52"/>
      <c r="CT18329" s="52"/>
      <c r="CU18329" s="33"/>
      <c r="CV18329" s="33"/>
    </row>
    <row r="18330" spans="74:100">
      <c r="BV18330" s="62"/>
      <c r="BW18330" s="62"/>
      <c r="BX18330" s="62"/>
      <c r="BY18330" s="62"/>
      <c r="BZ18330" s="62"/>
      <c r="CA18330" s="62"/>
      <c r="CB18330" s="62"/>
      <c r="CC18330" s="62"/>
      <c r="CD18330" s="62"/>
      <c r="CE18330" s="62"/>
      <c r="CF18330" s="62"/>
      <c r="CL18330" s="56" t="s">
        <v>9205</v>
      </c>
      <c r="CM18330" s="56" t="s">
        <v>215</v>
      </c>
      <c r="CN18330" s="56" t="s">
        <v>215</v>
      </c>
      <c r="CO18330" s="52"/>
      <c r="CP18330" s="52"/>
      <c r="CQ18330" s="52"/>
      <c r="CR18330" s="52"/>
      <c r="CS18330" s="52"/>
      <c r="CT18330" s="52"/>
      <c r="CU18330" s="33"/>
      <c r="CV18330" s="33"/>
    </row>
    <row r="18331" spans="74:100">
      <c r="BV18331" s="62"/>
      <c r="BW18331" s="62"/>
      <c r="BX18331" s="62"/>
      <c r="BY18331" s="62"/>
      <c r="BZ18331" s="62"/>
      <c r="CA18331" s="62"/>
      <c r="CB18331" s="62"/>
      <c r="CC18331" s="62"/>
      <c r="CD18331" s="62"/>
      <c r="CE18331" s="62"/>
      <c r="CF18331" s="62"/>
      <c r="CL18331" s="56" t="s">
        <v>9215</v>
      </c>
      <c r="CM18331" s="56" t="s">
        <v>214</v>
      </c>
      <c r="CN18331" s="56" t="s">
        <v>214</v>
      </c>
      <c r="CO18331" s="52"/>
      <c r="CP18331" s="52"/>
      <c r="CQ18331" s="52"/>
      <c r="CR18331" s="52"/>
      <c r="CS18331" s="52"/>
      <c r="CT18331" s="52"/>
      <c r="CU18331" s="33"/>
      <c r="CV18331" s="33"/>
    </row>
    <row r="18332" spans="74:100">
      <c r="BV18332" s="62"/>
      <c r="BW18332" s="62"/>
      <c r="BX18332" s="62"/>
      <c r="BY18332" s="62"/>
      <c r="BZ18332" s="62"/>
      <c r="CA18332" s="62"/>
      <c r="CB18332" s="62"/>
      <c r="CC18332" s="62"/>
      <c r="CD18332" s="62"/>
      <c r="CE18332" s="62"/>
      <c r="CF18332" s="62"/>
      <c r="CL18332" s="56" t="s">
        <v>25457</v>
      </c>
      <c r="CM18332" s="56" t="s">
        <v>214</v>
      </c>
      <c r="CN18332" s="56" t="s">
        <v>214</v>
      </c>
      <c r="CO18332" s="52"/>
      <c r="CP18332" s="52"/>
      <c r="CQ18332" s="52"/>
      <c r="CR18332" s="52"/>
      <c r="CS18332" s="52"/>
      <c r="CT18332" s="52"/>
      <c r="CU18332" s="33"/>
      <c r="CV18332" s="33"/>
    </row>
    <row r="18333" spans="74:100">
      <c r="BV18333" s="62"/>
      <c r="BW18333" s="62"/>
      <c r="BX18333" s="62"/>
      <c r="BY18333" s="62"/>
      <c r="BZ18333" s="62"/>
      <c r="CA18333" s="62"/>
      <c r="CB18333" s="62"/>
      <c r="CC18333" s="62"/>
      <c r="CD18333" s="62"/>
      <c r="CE18333" s="62"/>
      <c r="CF18333" s="62"/>
      <c r="CL18333" s="56" t="s">
        <v>25458</v>
      </c>
      <c r="CM18333" s="56" t="s">
        <v>214</v>
      </c>
      <c r="CN18333" s="56" t="s">
        <v>214</v>
      </c>
      <c r="CO18333" s="52"/>
      <c r="CP18333" s="52"/>
      <c r="CQ18333" s="52"/>
      <c r="CR18333" s="52"/>
      <c r="CS18333" s="52"/>
      <c r="CT18333" s="52"/>
      <c r="CU18333" s="33"/>
      <c r="CV18333" s="33"/>
    </row>
    <row r="18334" spans="74:100">
      <c r="BV18334" s="62"/>
      <c r="BW18334" s="62"/>
      <c r="BX18334" s="62"/>
      <c r="BY18334" s="62"/>
      <c r="BZ18334" s="62"/>
      <c r="CA18334" s="62"/>
      <c r="CB18334" s="62"/>
      <c r="CC18334" s="62"/>
      <c r="CD18334" s="62"/>
      <c r="CE18334" s="62"/>
      <c r="CF18334" s="62"/>
      <c r="CL18334" s="56" t="s">
        <v>9213</v>
      </c>
      <c r="CM18334" s="56" t="s">
        <v>217</v>
      </c>
      <c r="CN18334" s="56" t="s">
        <v>217</v>
      </c>
      <c r="CO18334" s="52"/>
      <c r="CP18334" s="52"/>
      <c r="CQ18334" s="52"/>
      <c r="CR18334" s="52"/>
      <c r="CS18334" s="52"/>
      <c r="CT18334" s="52"/>
      <c r="CU18334" s="33"/>
      <c r="CV18334" s="33"/>
    </row>
    <row r="18335" spans="74:100">
      <c r="BV18335" s="62"/>
      <c r="BW18335" s="62"/>
      <c r="BX18335" s="62"/>
      <c r="BY18335" s="62"/>
      <c r="BZ18335" s="62"/>
      <c r="CA18335" s="62"/>
      <c r="CB18335" s="62"/>
      <c r="CC18335" s="62"/>
      <c r="CD18335" s="62"/>
      <c r="CE18335" s="62"/>
      <c r="CF18335" s="62"/>
      <c r="CL18335" s="56" t="s">
        <v>4072</v>
      </c>
      <c r="CM18335" s="56" t="s">
        <v>217</v>
      </c>
      <c r="CN18335" s="56" t="s">
        <v>217</v>
      </c>
      <c r="CO18335" s="52"/>
      <c r="CP18335" s="52"/>
      <c r="CQ18335" s="52"/>
      <c r="CR18335" s="52"/>
      <c r="CS18335" s="52"/>
      <c r="CT18335" s="52"/>
      <c r="CU18335" s="33"/>
      <c r="CV18335" s="33"/>
    </row>
    <row r="18336" spans="74:100">
      <c r="BV18336" s="62"/>
      <c r="BW18336" s="62"/>
      <c r="BX18336" s="62"/>
      <c r="BY18336" s="62"/>
      <c r="BZ18336" s="62"/>
      <c r="CA18336" s="62"/>
      <c r="CB18336" s="62"/>
      <c r="CC18336" s="62"/>
      <c r="CD18336" s="62"/>
      <c r="CE18336" s="62"/>
      <c r="CF18336" s="62"/>
      <c r="CL18336" s="56" t="s">
        <v>9210</v>
      </c>
      <c r="CM18336" s="56" t="s">
        <v>217</v>
      </c>
      <c r="CN18336" s="56" t="s">
        <v>217</v>
      </c>
      <c r="CO18336" s="52"/>
      <c r="CP18336" s="52"/>
      <c r="CQ18336" s="52"/>
      <c r="CR18336" s="52"/>
      <c r="CS18336" s="52"/>
      <c r="CT18336" s="52"/>
      <c r="CU18336" s="33"/>
      <c r="CV18336" s="33"/>
    </row>
    <row r="18337" spans="74:100">
      <c r="BV18337" s="62"/>
      <c r="BW18337" s="62"/>
      <c r="BX18337" s="62"/>
      <c r="BY18337" s="62"/>
      <c r="BZ18337" s="62"/>
      <c r="CA18337" s="62"/>
      <c r="CB18337" s="62"/>
      <c r="CC18337" s="62"/>
      <c r="CD18337" s="62"/>
      <c r="CE18337" s="62"/>
      <c r="CF18337" s="62"/>
      <c r="CL18337" s="56" t="s">
        <v>4073</v>
      </c>
      <c r="CM18337" s="56" t="s">
        <v>217</v>
      </c>
      <c r="CN18337" s="56" t="s">
        <v>217</v>
      </c>
      <c r="CO18337" s="52"/>
      <c r="CP18337" s="52"/>
      <c r="CQ18337" s="52"/>
      <c r="CR18337" s="52"/>
      <c r="CS18337" s="52"/>
      <c r="CT18337" s="52"/>
      <c r="CU18337" s="33"/>
      <c r="CV18337" s="33"/>
    </row>
    <row r="18338" spans="74:100">
      <c r="BV18338" s="62"/>
      <c r="BW18338" s="62"/>
      <c r="BX18338" s="62"/>
      <c r="BY18338" s="62"/>
      <c r="BZ18338" s="62"/>
      <c r="CA18338" s="62"/>
      <c r="CB18338" s="62"/>
      <c r="CC18338" s="62"/>
      <c r="CD18338" s="62"/>
      <c r="CE18338" s="62"/>
      <c r="CF18338" s="62"/>
      <c r="CL18338" s="56" t="s">
        <v>9212</v>
      </c>
      <c r="CM18338" s="56" t="s">
        <v>217</v>
      </c>
      <c r="CN18338" s="56" t="s">
        <v>217</v>
      </c>
      <c r="CO18338" s="52"/>
      <c r="CP18338" s="52"/>
      <c r="CQ18338" s="52"/>
      <c r="CR18338" s="52"/>
      <c r="CS18338" s="52"/>
      <c r="CT18338" s="52"/>
      <c r="CU18338" s="33"/>
      <c r="CV18338" s="33"/>
    </row>
    <row r="18339" spans="74:100">
      <c r="BV18339" s="62"/>
      <c r="BW18339" s="62"/>
      <c r="BX18339" s="62"/>
      <c r="BY18339" s="62"/>
      <c r="BZ18339" s="62"/>
      <c r="CA18339" s="62"/>
      <c r="CB18339" s="62"/>
      <c r="CC18339" s="62"/>
      <c r="CD18339" s="62"/>
      <c r="CE18339" s="62"/>
      <c r="CF18339" s="62"/>
      <c r="CL18339" s="56" t="s">
        <v>23740</v>
      </c>
      <c r="CM18339" s="56" t="s">
        <v>214</v>
      </c>
      <c r="CN18339" s="56" t="s">
        <v>214</v>
      </c>
      <c r="CO18339" s="52"/>
      <c r="CP18339" s="52"/>
      <c r="CQ18339" s="52"/>
      <c r="CR18339" s="52"/>
      <c r="CS18339" s="52"/>
      <c r="CT18339" s="52"/>
      <c r="CU18339" s="33"/>
      <c r="CV18339" s="33"/>
    </row>
    <row r="18340" spans="74:100">
      <c r="BV18340" s="62"/>
      <c r="BW18340" s="62"/>
      <c r="BX18340" s="62"/>
      <c r="BY18340" s="62"/>
      <c r="BZ18340" s="62"/>
      <c r="CA18340" s="62"/>
      <c r="CB18340" s="62"/>
      <c r="CC18340" s="62"/>
      <c r="CD18340" s="62"/>
      <c r="CE18340" s="62"/>
      <c r="CF18340" s="62"/>
      <c r="CL18340" s="56" t="s">
        <v>9207</v>
      </c>
      <c r="CM18340" s="56" t="s">
        <v>214</v>
      </c>
      <c r="CN18340" s="56" t="s">
        <v>214</v>
      </c>
      <c r="CO18340" s="52"/>
      <c r="CP18340" s="52"/>
      <c r="CQ18340" s="52"/>
      <c r="CR18340" s="52"/>
      <c r="CS18340" s="52"/>
      <c r="CT18340" s="52"/>
      <c r="CU18340" s="33"/>
      <c r="CV18340" s="33"/>
    </row>
    <row r="18341" spans="74:100">
      <c r="BV18341" s="62"/>
      <c r="BW18341" s="62"/>
      <c r="BX18341" s="62"/>
      <c r="BY18341" s="62"/>
      <c r="BZ18341" s="62"/>
      <c r="CA18341" s="62"/>
      <c r="CB18341" s="62"/>
      <c r="CC18341" s="62"/>
      <c r="CD18341" s="62"/>
      <c r="CE18341" s="62"/>
      <c r="CF18341" s="62"/>
      <c r="CL18341" s="56" t="s">
        <v>9216</v>
      </c>
      <c r="CM18341" s="56" t="s">
        <v>214</v>
      </c>
      <c r="CN18341" s="56" t="s">
        <v>214</v>
      </c>
      <c r="CO18341" s="52"/>
      <c r="CP18341" s="52"/>
      <c r="CQ18341" s="52"/>
      <c r="CR18341" s="52"/>
      <c r="CS18341" s="52"/>
      <c r="CT18341" s="52"/>
      <c r="CU18341" s="33"/>
      <c r="CV18341" s="33"/>
    </row>
    <row r="18342" spans="74:100">
      <c r="BV18342" s="62"/>
      <c r="BW18342" s="62"/>
      <c r="BX18342" s="62"/>
      <c r="BY18342" s="62"/>
      <c r="BZ18342" s="62"/>
      <c r="CA18342" s="62"/>
      <c r="CB18342" s="62"/>
      <c r="CC18342" s="62"/>
      <c r="CD18342" s="62"/>
      <c r="CE18342" s="62"/>
      <c r="CF18342" s="62"/>
      <c r="CL18342" s="56" t="s">
        <v>9211</v>
      </c>
      <c r="CM18342" s="56" t="s">
        <v>217</v>
      </c>
      <c r="CN18342" s="56" t="s">
        <v>217</v>
      </c>
      <c r="CO18342" s="52"/>
      <c r="CP18342" s="52"/>
      <c r="CQ18342" s="52"/>
      <c r="CR18342" s="52"/>
      <c r="CS18342" s="52"/>
      <c r="CT18342" s="52"/>
      <c r="CU18342" s="33"/>
      <c r="CV18342" s="33"/>
    </row>
    <row r="18343" spans="74:100">
      <c r="BV18343" s="62"/>
      <c r="BW18343" s="62"/>
      <c r="BX18343" s="62"/>
      <c r="BY18343" s="62"/>
      <c r="BZ18343" s="62"/>
      <c r="CA18343" s="62"/>
      <c r="CB18343" s="62"/>
      <c r="CC18343" s="62"/>
      <c r="CD18343" s="62"/>
      <c r="CE18343" s="62"/>
      <c r="CF18343" s="62"/>
      <c r="CL18343" s="56" t="s">
        <v>9214</v>
      </c>
      <c r="CM18343" s="56" t="s">
        <v>217</v>
      </c>
      <c r="CN18343" s="56" t="s">
        <v>217</v>
      </c>
      <c r="CO18343" s="52"/>
      <c r="CP18343" s="52"/>
      <c r="CQ18343" s="52"/>
      <c r="CR18343" s="52"/>
      <c r="CS18343" s="52"/>
      <c r="CT18343" s="52"/>
      <c r="CU18343" s="33"/>
      <c r="CV18343" s="33"/>
    </row>
    <row r="18344" spans="74:100">
      <c r="BV18344" s="62"/>
      <c r="BW18344" s="62"/>
      <c r="BX18344" s="62"/>
      <c r="BY18344" s="62"/>
      <c r="BZ18344" s="62"/>
      <c r="CA18344" s="62"/>
      <c r="CB18344" s="62"/>
      <c r="CC18344" s="62"/>
      <c r="CD18344" s="62"/>
      <c r="CE18344" s="62"/>
      <c r="CF18344" s="62"/>
      <c r="CL18344" s="56" t="s">
        <v>9206</v>
      </c>
      <c r="CM18344" s="56" t="s">
        <v>215</v>
      </c>
      <c r="CN18344" s="56" t="s">
        <v>215</v>
      </c>
      <c r="CO18344" s="52"/>
      <c r="CP18344" s="52"/>
      <c r="CQ18344" s="52"/>
      <c r="CR18344" s="52"/>
      <c r="CS18344" s="52"/>
      <c r="CT18344" s="52"/>
      <c r="CU18344" s="33"/>
      <c r="CV18344" s="33"/>
    </row>
    <row r="18345" spans="74:100">
      <c r="BV18345" s="62"/>
      <c r="BW18345" s="62"/>
      <c r="BX18345" s="62"/>
      <c r="BY18345" s="62"/>
      <c r="BZ18345" s="62"/>
      <c r="CA18345" s="62"/>
      <c r="CB18345" s="62"/>
      <c r="CC18345" s="62"/>
      <c r="CD18345" s="62"/>
      <c r="CE18345" s="62"/>
      <c r="CF18345" s="62"/>
      <c r="CL18345" s="35" t="s">
        <v>9217</v>
      </c>
      <c r="CM18345" s="35" t="s">
        <v>217</v>
      </c>
      <c r="CN18345" s="35" t="s">
        <v>217</v>
      </c>
      <c r="CO18345" s="52"/>
      <c r="CP18345" s="52"/>
      <c r="CQ18345" s="52"/>
      <c r="CR18345" s="52"/>
      <c r="CS18345" s="52"/>
      <c r="CT18345" s="52"/>
      <c r="CU18345" s="33"/>
      <c r="CV18345" s="33"/>
    </row>
    <row r="18346" spans="74:100">
      <c r="BV18346" s="62"/>
      <c r="BW18346" s="62"/>
      <c r="BX18346" s="62"/>
      <c r="BY18346" s="62"/>
      <c r="BZ18346" s="62"/>
      <c r="CA18346" s="62"/>
      <c r="CB18346" s="62"/>
      <c r="CC18346" s="62"/>
      <c r="CD18346" s="62"/>
      <c r="CE18346" s="62"/>
      <c r="CF18346" s="62"/>
      <c r="CL18346" s="56" t="s">
        <v>9221</v>
      </c>
      <c r="CM18346" s="56" t="s">
        <v>214</v>
      </c>
      <c r="CN18346" s="56" t="s">
        <v>214</v>
      </c>
      <c r="CO18346" s="52"/>
      <c r="CP18346" s="52"/>
      <c r="CQ18346" s="52"/>
      <c r="CR18346" s="52"/>
      <c r="CS18346" s="52"/>
      <c r="CT18346" s="52"/>
      <c r="CU18346" s="33"/>
      <c r="CV18346" s="33"/>
    </row>
    <row r="18347" spans="74:100">
      <c r="BV18347" s="62"/>
      <c r="BW18347" s="62"/>
      <c r="BX18347" s="62"/>
      <c r="BY18347" s="62"/>
      <c r="BZ18347" s="62"/>
      <c r="CA18347" s="62"/>
      <c r="CB18347" s="62"/>
      <c r="CC18347" s="62"/>
      <c r="CD18347" s="62"/>
      <c r="CE18347" s="62"/>
      <c r="CF18347" s="62"/>
      <c r="CL18347" s="56" t="s">
        <v>12094</v>
      </c>
      <c r="CM18347" s="56" t="s">
        <v>214</v>
      </c>
      <c r="CN18347" s="56" t="s">
        <v>214</v>
      </c>
      <c r="CO18347" s="52"/>
      <c r="CP18347" s="52"/>
      <c r="CQ18347" s="52"/>
      <c r="CR18347" s="52"/>
      <c r="CS18347" s="52"/>
      <c r="CT18347" s="52"/>
      <c r="CU18347" s="33"/>
      <c r="CV18347" s="33"/>
    </row>
    <row r="18348" spans="74:100">
      <c r="BV18348" s="62"/>
      <c r="BW18348" s="62"/>
      <c r="BX18348" s="62"/>
      <c r="BY18348" s="62"/>
      <c r="BZ18348" s="62"/>
      <c r="CA18348" s="62"/>
      <c r="CB18348" s="62"/>
      <c r="CC18348" s="62"/>
      <c r="CD18348" s="62"/>
      <c r="CE18348" s="62"/>
      <c r="CF18348" s="62"/>
      <c r="CL18348" s="35" t="s">
        <v>9225</v>
      </c>
      <c r="CM18348" s="35" t="s">
        <v>217</v>
      </c>
      <c r="CN18348" s="35" t="s">
        <v>217</v>
      </c>
      <c r="CO18348" s="52"/>
      <c r="CP18348" s="52"/>
      <c r="CQ18348" s="52"/>
      <c r="CR18348" s="52"/>
      <c r="CS18348" s="52"/>
      <c r="CT18348" s="52"/>
      <c r="CU18348" s="33"/>
      <c r="CV18348" s="33"/>
    </row>
    <row r="18349" spans="74:100">
      <c r="BV18349" s="62"/>
      <c r="BW18349" s="62"/>
      <c r="BX18349" s="62"/>
      <c r="BY18349" s="62"/>
      <c r="BZ18349" s="62"/>
      <c r="CA18349" s="62"/>
      <c r="CB18349" s="62"/>
      <c r="CC18349" s="62"/>
      <c r="CD18349" s="62"/>
      <c r="CE18349" s="62"/>
      <c r="CF18349" s="62"/>
      <c r="CL18349" s="56" t="s">
        <v>13949</v>
      </c>
      <c r="CM18349" s="56" t="s">
        <v>216</v>
      </c>
      <c r="CN18349" s="56" t="s">
        <v>216</v>
      </c>
      <c r="CO18349" s="52"/>
      <c r="CP18349" s="52"/>
      <c r="CQ18349" s="52"/>
      <c r="CR18349" s="52"/>
      <c r="CS18349" s="52"/>
      <c r="CT18349" s="52"/>
      <c r="CU18349" s="33"/>
      <c r="CV18349" s="33"/>
    </row>
    <row r="18350" spans="74:100">
      <c r="BV18350" s="62"/>
      <c r="BW18350" s="62"/>
      <c r="BX18350" s="62"/>
      <c r="BY18350" s="62"/>
      <c r="BZ18350" s="62"/>
      <c r="CA18350" s="62"/>
      <c r="CB18350" s="62"/>
      <c r="CC18350" s="62"/>
      <c r="CD18350" s="62"/>
      <c r="CE18350" s="62"/>
      <c r="CF18350" s="62"/>
      <c r="CL18350" s="35" t="s">
        <v>29342</v>
      </c>
      <c r="CM18350" s="35" t="s">
        <v>217</v>
      </c>
      <c r="CN18350" s="35" t="s">
        <v>217</v>
      </c>
      <c r="CO18350" s="52"/>
      <c r="CP18350" s="52"/>
      <c r="CQ18350" s="52"/>
      <c r="CR18350" s="52"/>
      <c r="CS18350" s="52"/>
      <c r="CT18350" s="52"/>
      <c r="CU18350" s="33"/>
      <c r="CV18350" s="33"/>
    </row>
    <row r="18351" spans="74:100">
      <c r="BV18351" s="62"/>
      <c r="BW18351" s="62"/>
      <c r="BX18351" s="62"/>
      <c r="BY18351" s="62"/>
      <c r="BZ18351" s="62"/>
      <c r="CA18351" s="62"/>
      <c r="CB18351" s="62"/>
      <c r="CC18351" s="62"/>
      <c r="CD18351" s="62"/>
      <c r="CE18351" s="62"/>
      <c r="CF18351" s="62"/>
      <c r="CL18351" s="35" t="s">
        <v>29343</v>
      </c>
      <c r="CM18351" s="35" t="s">
        <v>217</v>
      </c>
      <c r="CN18351" s="35" t="s">
        <v>217</v>
      </c>
      <c r="CO18351" s="52"/>
      <c r="CP18351" s="52"/>
      <c r="CQ18351" s="52"/>
      <c r="CR18351" s="52"/>
      <c r="CS18351" s="52"/>
      <c r="CT18351" s="52"/>
      <c r="CU18351" s="33"/>
      <c r="CV18351" s="33"/>
    </row>
    <row r="18352" spans="74:100">
      <c r="BV18352" s="62"/>
      <c r="BW18352" s="62"/>
      <c r="BX18352" s="62"/>
      <c r="BY18352" s="62"/>
      <c r="BZ18352" s="62"/>
      <c r="CA18352" s="62"/>
      <c r="CB18352" s="62"/>
      <c r="CC18352" s="62"/>
      <c r="CD18352" s="62"/>
      <c r="CE18352" s="62"/>
      <c r="CF18352" s="62"/>
      <c r="CL18352" s="56" t="s">
        <v>29344</v>
      </c>
      <c r="CM18352" s="56" t="s">
        <v>216</v>
      </c>
      <c r="CN18352" s="56" t="s">
        <v>216</v>
      </c>
      <c r="CO18352" s="52"/>
      <c r="CP18352" s="52"/>
      <c r="CQ18352" s="52"/>
      <c r="CR18352" s="52"/>
      <c r="CS18352" s="52"/>
      <c r="CT18352" s="52"/>
      <c r="CU18352" s="33"/>
      <c r="CV18352" s="33"/>
    </row>
    <row r="18353" spans="74:100">
      <c r="BV18353" s="62"/>
      <c r="BW18353" s="62"/>
      <c r="BX18353" s="62"/>
      <c r="BY18353" s="62"/>
      <c r="BZ18353" s="62"/>
      <c r="CA18353" s="62"/>
      <c r="CB18353" s="62"/>
      <c r="CC18353" s="62"/>
      <c r="CD18353" s="62"/>
      <c r="CE18353" s="62"/>
      <c r="CF18353" s="62"/>
      <c r="CL18353" s="56" t="s">
        <v>12540</v>
      </c>
      <c r="CM18353" s="56" t="s">
        <v>216</v>
      </c>
      <c r="CN18353" s="56" t="s">
        <v>216</v>
      </c>
      <c r="CO18353" s="52"/>
      <c r="CP18353" s="52"/>
      <c r="CQ18353" s="52"/>
      <c r="CR18353" s="52"/>
      <c r="CS18353" s="52"/>
      <c r="CT18353" s="52"/>
      <c r="CU18353" s="33"/>
      <c r="CV18353" s="33"/>
    </row>
    <row r="18354" spans="74:100">
      <c r="BV18354" s="62"/>
      <c r="BW18354" s="62"/>
      <c r="BX18354" s="62"/>
      <c r="BY18354" s="62"/>
      <c r="BZ18354" s="62"/>
      <c r="CA18354" s="62"/>
      <c r="CB18354" s="62"/>
      <c r="CC18354" s="62"/>
      <c r="CD18354" s="62"/>
      <c r="CE18354" s="62"/>
      <c r="CF18354" s="62"/>
      <c r="CL18354" s="56" t="s">
        <v>12548</v>
      </c>
      <c r="CM18354" s="56" t="s">
        <v>215</v>
      </c>
      <c r="CN18354" s="56" t="s">
        <v>215</v>
      </c>
      <c r="CO18354" s="52"/>
      <c r="CP18354" s="52"/>
      <c r="CQ18354" s="52"/>
      <c r="CR18354" s="52"/>
      <c r="CS18354" s="52"/>
      <c r="CT18354" s="52"/>
      <c r="CU18354" s="33"/>
      <c r="CV18354" s="33"/>
    </row>
    <row r="18355" spans="74:100">
      <c r="BV18355" s="62"/>
      <c r="BW18355" s="62"/>
      <c r="BX18355" s="62"/>
      <c r="BY18355" s="62"/>
      <c r="BZ18355" s="62"/>
      <c r="CA18355" s="62"/>
      <c r="CB18355" s="62"/>
      <c r="CC18355" s="62"/>
      <c r="CD18355" s="62"/>
      <c r="CE18355" s="62"/>
      <c r="CF18355" s="62"/>
      <c r="CL18355" s="56" t="s">
        <v>12558</v>
      </c>
      <c r="CM18355" s="56" t="s">
        <v>213</v>
      </c>
      <c r="CN18355" s="56" t="s">
        <v>213</v>
      </c>
      <c r="CO18355" s="52"/>
      <c r="CP18355" s="52"/>
      <c r="CQ18355" s="52"/>
      <c r="CR18355" s="52"/>
      <c r="CS18355" s="52"/>
      <c r="CT18355" s="52"/>
      <c r="CU18355" s="33"/>
      <c r="CV18355" s="33"/>
    </row>
    <row r="18356" spans="74:100">
      <c r="BV18356" s="62"/>
      <c r="BW18356" s="62"/>
      <c r="BX18356" s="62"/>
      <c r="BY18356" s="62"/>
      <c r="BZ18356" s="62"/>
      <c r="CA18356" s="62"/>
      <c r="CB18356" s="62"/>
      <c r="CC18356" s="62"/>
      <c r="CD18356" s="62"/>
      <c r="CE18356" s="62"/>
      <c r="CF18356" s="62"/>
      <c r="CL18356" s="35" t="s">
        <v>9230</v>
      </c>
      <c r="CM18356" s="35" t="s">
        <v>217</v>
      </c>
      <c r="CN18356" s="35" t="s">
        <v>217</v>
      </c>
      <c r="CO18356" s="52"/>
      <c r="CP18356" s="52"/>
      <c r="CQ18356" s="52"/>
      <c r="CR18356" s="52"/>
      <c r="CS18356" s="52"/>
      <c r="CT18356" s="52"/>
      <c r="CU18356" s="33"/>
      <c r="CV18356" s="33"/>
    </row>
    <row r="18357" spans="74:100">
      <c r="BV18357" s="62"/>
      <c r="BW18357" s="62"/>
      <c r="BX18357" s="62"/>
      <c r="BY18357" s="62"/>
      <c r="BZ18357" s="62"/>
      <c r="CA18357" s="62"/>
      <c r="CB18357" s="62"/>
      <c r="CC18357" s="62"/>
      <c r="CD18357" s="62"/>
      <c r="CE18357" s="62"/>
      <c r="CF18357" s="62"/>
      <c r="CL18357" s="56" t="s">
        <v>8420</v>
      </c>
      <c r="CM18357" s="56" t="s">
        <v>215</v>
      </c>
      <c r="CN18357" s="56" t="s">
        <v>215</v>
      </c>
      <c r="CO18357" s="52"/>
      <c r="CP18357" s="52"/>
      <c r="CQ18357" s="52"/>
      <c r="CR18357" s="52"/>
      <c r="CS18357" s="52"/>
      <c r="CT18357" s="52"/>
      <c r="CU18357" s="33"/>
      <c r="CV18357" s="33"/>
    </row>
    <row r="18358" spans="74:100">
      <c r="BV18358" s="62"/>
      <c r="BW18358" s="62"/>
      <c r="BX18358" s="62"/>
      <c r="BY18358" s="62"/>
      <c r="BZ18358" s="62"/>
      <c r="CA18358" s="62"/>
      <c r="CB18358" s="62"/>
      <c r="CC18358" s="62"/>
      <c r="CD18358" s="62"/>
      <c r="CE18358" s="62"/>
      <c r="CF18358" s="62"/>
      <c r="CL18358" s="35" t="s">
        <v>11728</v>
      </c>
      <c r="CM18358" s="35" t="s">
        <v>217</v>
      </c>
      <c r="CN18358" s="35" t="s">
        <v>217</v>
      </c>
      <c r="CO18358" s="52"/>
      <c r="CP18358" s="52"/>
      <c r="CQ18358" s="52"/>
      <c r="CR18358" s="52"/>
      <c r="CS18358" s="52"/>
      <c r="CT18358" s="52"/>
      <c r="CU18358" s="33"/>
      <c r="CV18358" s="33"/>
    </row>
    <row r="18359" spans="74:100">
      <c r="BV18359" s="62"/>
      <c r="BW18359" s="62"/>
      <c r="BX18359" s="62"/>
      <c r="BY18359" s="62"/>
      <c r="BZ18359" s="62"/>
      <c r="CA18359" s="62"/>
      <c r="CB18359" s="62"/>
      <c r="CC18359" s="62"/>
      <c r="CD18359" s="62"/>
      <c r="CE18359" s="62"/>
      <c r="CF18359" s="62"/>
      <c r="CL18359" s="56" t="s">
        <v>23741</v>
      </c>
      <c r="CM18359" s="56" t="s">
        <v>215</v>
      </c>
      <c r="CN18359" s="56" t="s">
        <v>215</v>
      </c>
      <c r="CO18359" s="52"/>
      <c r="CP18359" s="52"/>
      <c r="CQ18359" s="52"/>
      <c r="CR18359" s="52"/>
      <c r="CS18359" s="52"/>
      <c r="CT18359" s="52"/>
      <c r="CU18359" s="33"/>
      <c r="CV18359" s="33"/>
    </row>
    <row r="18360" spans="74:100">
      <c r="BV18360" s="62"/>
      <c r="BW18360" s="62"/>
      <c r="BX18360" s="62"/>
      <c r="BY18360" s="62"/>
      <c r="BZ18360" s="62"/>
      <c r="CA18360" s="62"/>
      <c r="CB18360" s="62"/>
      <c r="CC18360" s="62"/>
      <c r="CD18360" s="62"/>
      <c r="CE18360" s="62"/>
      <c r="CF18360" s="62"/>
      <c r="CL18360" s="35" t="s">
        <v>9231</v>
      </c>
      <c r="CM18360" s="35" t="s">
        <v>217</v>
      </c>
      <c r="CN18360" s="35" t="s">
        <v>217</v>
      </c>
      <c r="CO18360" s="52"/>
      <c r="CP18360" s="52"/>
      <c r="CQ18360" s="52"/>
      <c r="CR18360" s="52"/>
      <c r="CS18360" s="52"/>
      <c r="CT18360" s="52"/>
      <c r="CU18360" s="33"/>
      <c r="CV18360" s="33"/>
    </row>
    <row r="18361" spans="74:100">
      <c r="BV18361" s="62"/>
      <c r="BW18361" s="62"/>
      <c r="BX18361" s="62"/>
      <c r="BY18361" s="62"/>
      <c r="BZ18361" s="62"/>
      <c r="CA18361" s="62"/>
      <c r="CB18361" s="62"/>
      <c r="CC18361" s="62"/>
      <c r="CD18361" s="62"/>
      <c r="CE18361" s="62"/>
      <c r="CF18361" s="62"/>
      <c r="CL18361" s="35" t="s">
        <v>29345</v>
      </c>
      <c r="CM18361" s="35" t="s">
        <v>217</v>
      </c>
      <c r="CN18361" s="35" t="s">
        <v>217</v>
      </c>
      <c r="CO18361" s="52"/>
      <c r="CP18361" s="52"/>
      <c r="CQ18361" s="52"/>
      <c r="CR18361" s="52"/>
      <c r="CS18361" s="52"/>
      <c r="CT18361" s="52"/>
      <c r="CU18361" s="33"/>
      <c r="CV18361" s="33"/>
    </row>
    <row r="18362" spans="74:100">
      <c r="BV18362" s="62"/>
      <c r="BW18362" s="62"/>
      <c r="BX18362" s="62"/>
      <c r="BY18362" s="62"/>
      <c r="BZ18362" s="62"/>
      <c r="CA18362" s="62"/>
      <c r="CB18362" s="62"/>
      <c r="CC18362" s="62"/>
      <c r="CD18362" s="62"/>
      <c r="CE18362" s="62"/>
      <c r="CF18362" s="62"/>
      <c r="CL18362" s="35" t="s">
        <v>8416</v>
      </c>
      <c r="CM18362" s="35" t="s">
        <v>217</v>
      </c>
      <c r="CN18362" s="35" t="s">
        <v>217</v>
      </c>
      <c r="CO18362" s="52"/>
      <c r="CP18362" s="52"/>
      <c r="CQ18362" s="52"/>
      <c r="CR18362" s="52"/>
      <c r="CS18362" s="52"/>
      <c r="CT18362" s="52"/>
      <c r="CU18362" s="33"/>
      <c r="CV18362" s="33"/>
    </row>
    <row r="18363" spans="74:100">
      <c r="BV18363" s="62"/>
      <c r="BW18363" s="62"/>
      <c r="BX18363" s="62"/>
      <c r="BY18363" s="62"/>
      <c r="BZ18363" s="62"/>
      <c r="CA18363" s="62"/>
      <c r="CB18363" s="62"/>
      <c r="CC18363" s="62"/>
      <c r="CD18363" s="62"/>
      <c r="CE18363" s="62"/>
      <c r="CF18363" s="62"/>
      <c r="CL18363" s="56" t="s">
        <v>8423</v>
      </c>
      <c r="CM18363" s="56" t="s">
        <v>215</v>
      </c>
      <c r="CN18363" s="56" t="s">
        <v>215</v>
      </c>
      <c r="CO18363" s="52"/>
      <c r="CP18363" s="52"/>
      <c r="CQ18363" s="52"/>
      <c r="CR18363" s="52"/>
      <c r="CS18363" s="52"/>
      <c r="CT18363" s="52"/>
      <c r="CU18363" s="33"/>
      <c r="CV18363" s="33"/>
    </row>
    <row r="18364" spans="74:100">
      <c r="BV18364" s="62"/>
      <c r="BW18364" s="62"/>
      <c r="BX18364" s="62"/>
      <c r="BY18364" s="62"/>
      <c r="BZ18364" s="62"/>
      <c r="CA18364" s="62"/>
      <c r="CB18364" s="62"/>
      <c r="CC18364" s="62"/>
      <c r="CD18364" s="62"/>
      <c r="CE18364" s="62"/>
      <c r="CF18364" s="62"/>
      <c r="CL18364" s="35" t="s">
        <v>8417</v>
      </c>
      <c r="CM18364" s="35" t="s">
        <v>217</v>
      </c>
      <c r="CN18364" s="35" t="s">
        <v>217</v>
      </c>
      <c r="CO18364" s="52"/>
      <c r="CP18364" s="52"/>
      <c r="CQ18364" s="52"/>
      <c r="CR18364" s="52"/>
      <c r="CS18364" s="52"/>
      <c r="CT18364" s="52"/>
      <c r="CU18364" s="33"/>
      <c r="CV18364" s="33"/>
    </row>
    <row r="18365" spans="74:100">
      <c r="BV18365" s="62"/>
      <c r="BW18365" s="62"/>
      <c r="BX18365" s="62"/>
      <c r="BY18365" s="62"/>
      <c r="BZ18365" s="62"/>
      <c r="CA18365" s="62"/>
      <c r="CB18365" s="62"/>
      <c r="CC18365" s="62"/>
      <c r="CD18365" s="62"/>
      <c r="CE18365" s="62"/>
      <c r="CF18365" s="62"/>
      <c r="CL18365" s="56" t="s">
        <v>11745</v>
      </c>
      <c r="CM18365" s="56" t="s">
        <v>216</v>
      </c>
      <c r="CN18365" s="56" t="s">
        <v>216</v>
      </c>
      <c r="CO18365" s="52"/>
      <c r="CP18365" s="52"/>
      <c r="CQ18365" s="52"/>
      <c r="CR18365" s="52"/>
      <c r="CS18365" s="52"/>
      <c r="CT18365" s="52"/>
      <c r="CU18365" s="33"/>
      <c r="CV18365" s="33"/>
    </row>
    <row r="18366" spans="74:100">
      <c r="BV18366" s="62"/>
      <c r="BW18366" s="62"/>
      <c r="BX18366" s="62"/>
      <c r="BY18366" s="62"/>
      <c r="BZ18366" s="62"/>
      <c r="CA18366" s="62"/>
      <c r="CB18366" s="62"/>
      <c r="CC18366" s="62"/>
      <c r="CD18366" s="62"/>
      <c r="CE18366" s="62"/>
      <c r="CF18366" s="62"/>
      <c r="CL18366" s="56" t="s">
        <v>8424</v>
      </c>
      <c r="CM18366" s="56" t="s">
        <v>215</v>
      </c>
      <c r="CN18366" s="56" t="s">
        <v>215</v>
      </c>
      <c r="CO18366" s="52"/>
      <c r="CP18366" s="52"/>
      <c r="CQ18366" s="52"/>
      <c r="CR18366" s="52"/>
      <c r="CS18366" s="52"/>
      <c r="CT18366" s="52"/>
      <c r="CU18366" s="33"/>
      <c r="CV18366" s="33"/>
    </row>
    <row r="18367" spans="74:100">
      <c r="BV18367" s="62"/>
      <c r="BW18367" s="62"/>
      <c r="BX18367" s="62"/>
      <c r="BY18367" s="62"/>
      <c r="BZ18367" s="62"/>
      <c r="CA18367" s="62"/>
      <c r="CB18367" s="62"/>
      <c r="CC18367" s="62"/>
      <c r="CD18367" s="62"/>
      <c r="CE18367" s="62"/>
      <c r="CF18367" s="62"/>
      <c r="CL18367" s="56" t="s">
        <v>8421</v>
      </c>
      <c r="CM18367" s="56" t="s">
        <v>215</v>
      </c>
      <c r="CN18367" s="56" t="s">
        <v>215</v>
      </c>
      <c r="CO18367" s="52"/>
      <c r="CP18367" s="52"/>
      <c r="CQ18367" s="52"/>
      <c r="CR18367" s="52"/>
      <c r="CS18367" s="52"/>
      <c r="CT18367" s="52"/>
      <c r="CU18367" s="33"/>
      <c r="CV18367" s="33"/>
    </row>
    <row r="18368" spans="74:100">
      <c r="BV18368" s="62"/>
      <c r="BW18368" s="62"/>
      <c r="BX18368" s="62"/>
      <c r="BY18368" s="62"/>
      <c r="BZ18368" s="62"/>
      <c r="CA18368" s="62"/>
      <c r="CB18368" s="62"/>
      <c r="CC18368" s="62"/>
      <c r="CD18368" s="62"/>
      <c r="CE18368" s="62"/>
      <c r="CF18368" s="62"/>
      <c r="CL18368" s="56" t="s">
        <v>8425</v>
      </c>
      <c r="CM18368" s="56" t="s">
        <v>215</v>
      </c>
      <c r="CN18368" s="56" t="s">
        <v>215</v>
      </c>
      <c r="CO18368" s="52"/>
      <c r="CP18368" s="52"/>
      <c r="CQ18368" s="52"/>
      <c r="CR18368" s="52"/>
      <c r="CS18368" s="52"/>
      <c r="CT18368" s="52"/>
      <c r="CU18368" s="33"/>
      <c r="CV18368" s="33"/>
    </row>
    <row r="18369" spans="74:100">
      <c r="BV18369" s="62"/>
      <c r="BW18369" s="62"/>
      <c r="BX18369" s="62"/>
      <c r="BY18369" s="62"/>
      <c r="BZ18369" s="62"/>
      <c r="CA18369" s="62"/>
      <c r="CB18369" s="62"/>
      <c r="CC18369" s="62"/>
      <c r="CD18369" s="62"/>
      <c r="CE18369" s="62"/>
      <c r="CF18369" s="62"/>
      <c r="CL18369" s="56" t="s">
        <v>23742</v>
      </c>
      <c r="CM18369" s="56" t="s">
        <v>215</v>
      </c>
      <c r="CN18369" s="56" t="s">
        <v>215</v>
      </c>
      <c r="CO18369" s="52"/>
      <c r="CP18369" s="52"/>
      <c r="CQ18369" s="52"/>
      <c r="CR18369" s="52"/>
      <c r="CS18369" s="52"/>
      <c r="CT18369" s="52"/>
      <c r="CU18369" s="33"/>
      <c r="CV18369" s="33"/>
    </row>
    <row r="18370" spans="74:100">
      <c r="BV18370" s="62"/>
      <c r="BW18370" s="62"/>
      <c r="BX18370" s="62"/>
      <c r="BY18370" s="62"/>
      <c r="BZ18370" s="62"/>
      <c r="CA18370" s="62"/>
      <c r="CB18370" s="62"/>
      <c r="CC18370" s="62"/>
      <c r="CD18370" s="62"/>
      <c r="CE18370" s="62"/>
      <c r="CF18370" s="62"/>
      <c r="CL18370" s="35" t="s">
        <v>29346</v>
      </c>
      <c r="CM18370" s="35" t="s">
        <v>217</v>
      </c>
      <c r="CN18370" s="35" t="s">
        <v>217</v>
      </c>
      <c r="CO18370" s="52"/>
      <c r="CP18370" s="52"/>
      <c r="CQ18370" s="52"/>
      <c r="CR18370" s="52"/>
      <c r="CS18370" s="52"/>
      <c r="CT18370" s="52"/>
      <c r="CU18370" s="33"/>
      <c r="CV18370" s="33"/>
    </row>
    <row r="18371" spans="74:100">
      <c r="BV18371" s="62"/>
      <c r="BW18371" s="62"/>
      <c r="BX18371" s="62"/>
      <c r="BY18371" s="62"/>
      <c r="BZ18371" s="62"/>
      <c r="CA18371" s="62"/>
      <c r="CB18371" s="62"/>
      <c r="CC18371" s="62"/>
      <c r="CD18371" s="62"/>
      <c r="CE18371" s="62"/>
      <c r="CF18371" s="62"/>
      <c r="CL18371" s="35" t="s">
        <v>29347</v>
      </c>
      <c r="CM18371" s="35" t="s">
        <v>217</v>
      </c>
      <c r="CN18371" s="35" t="s">
        <v>217</v>
      </c>
      <c r="CO18371" s="52"/>
      <c r="CP18371" s="52"/>
      <c r="CQ18371" s="52"/>
      <c r="CR18371" s="52"/>
      <c r="CS18371" s="52"/>
      <c r="CT18371" s="52"/>
      <c r="CU18371" s="33"/>
      <c r="CV18371" s="33"/>
    </row>
    <row r="18372" spans="74:100">
      <c r="BV18372" s="62"/>
      <c r="BW18372" s="62"/>
      <c r="BX18372" s="62"/>
      <c r="BY18372" s="62"/>
      <c r="BZ18372" s="62"/>
      <c r="CA18372" s="62"/>
      <c r="CB18372" s="62"/>
      <c r="CC18372" s="62"/>
      <c r="CD18372" s="62"/>
      <c r="CE18372" s="62"/>
      <c r="CF18372" s="62"/>
      <c r="CL18372" s="35" t="s">
        <v>29348</v>
      </c>
      <c r="CM18372" s="35" t="s">
        <v>217</v>
      </c>
      <c r="CN18372" s="35" t="s">
        <v>217</v>
      </c>
      <c r="CO18372" s="52"/>
      <c r="CP18372" s="52"/>
      <c r="CQ18372" s="52"/>
      <c r="CR18372" s="52"/>
      <c r="CS18372" s="52"/>
      <c r="CT18372" s="52"/>
      <c r="CU18372" s="33"/>
      <c r="CV18372" s="33"/>
    </row>
    <row r="18373" spans="74:100">
      <c r="BV18373" s="62"/>
      <c r="BW18373" s="62"/>
      <c r="BX18373" s="62"/>
      <c r="BY18373" s="62"/>
      <c r="BZ18373" s="62"/>
      <c r="CA18373" s="62"/>
      <c r="CB18373" s="62"/>
      <c r="CC18373" s="62"/>
      <c r="CD18373" s="62"/>
      <c r="CE18373" s="62"/>
      <c r="CF18373" s="62"/>
      <c r="CL18373" s="35" t="s">
        <v>11729</v>
      </c>
      <c r="CM18373" s="35" t="s">
        <v>217</v>
      </c>
      <c r="CN18373" s="35" t="s">
        <v>217</v>
      </c>
      <c r="CO18373" s="52"/>
      <c r="CP18373" s="52"/>
      <c r="CQ18373" s="52"/>
      <c r="CR18373" s="52"/>
      <c r="CS18373" s="52"/>
      <c r="CT18373" s="52"/>
      <c r="CU18373" s="33"/>
      <c r="CV18373" s="33"/>
    </row>
    <row r="18374" spans="74:100">
      <c r="BV18374" s="62"/>
      <c r="BW18374" s="62"/>
      <c r="BX18374" s="62"/>
      <c r="BY18374" s="62"/>
      <c r="BZ18374" s="62"/>
      <c r="CA18374" s="62"/>
      <c r="CB18374" s="62"/>
      <c r="CC18374" s="62"/>
      <c r="CD18374" s="62"/>
      <c r="CE18374" s="62"/>
      <c r="CF18374" s="62"/>
      <c r="CL18374" s="35" t="s">
        <v>15844</v>
      </c>
      <c r="CM18374" s="35" t="s">
        <v>217</v>
      </c>
      <c r="CN18374" s="35" t="s">
        <v>217</v>
      </c>
      <c r="CO18374" s="52"/>
      <c r="CP18374" s="52"/>
      <c r="CQ18374" s="52"/>
      <c r="CR18374" s="52"/>
      <c r="CS18374" s="52"/>
      <c r="CT18374" s="52"/>
      <c r="CU18374" s="33"/>
      <c r="CV18374" s="33"/>
    </row>
    <row r="18375" spans="74:100">
      <c r="BV18375" s="62"/>
      <c r="BW18375" s="62"/>
      <c r="BX18375" s="62"/>
      <c r="BY18375" s="62"/>
      <c r="BZ18375" s="62"/>
      <c r="CA18375" s="62"/>
      <c r="CB18375" s="62"/>
      <c r="CC18375" s="62"/>
      <c r="CD18375" s="62"/>
      <c r="CE18375" s="62"/>
      <c r="CF18375" s="62"/>
      <c r="CL18375" s="56" t="s">
        <v>24889</v>
      </c>
      <c r="CM18375" s="56" t="s">
        <v>216</v>
      </c>
      <c r="CN18375" s="56" t="s">
        <v>216</v>
      </c>
      <c r="CO18375" s="52"/>
      <c r="CP18375" s="52"/>
      <c r="CQ18375" s="52"/>
      <c r="CR18375" s="52"/>
      <c r="CS18375" s="52"/>
      <c r="CT18375" s="52"/>
      <c r="CU18375" s="33"/>
      <c r="CV18375" s="33"/>
    </row>
    <row r="18376" spans="74:100">
      <c r="BV18376" s="62"/>
      <c r="BW18376" s="62"/>
      <c r="BX18376" s="62"/>
      <c r="BY18376" s="62"/>
      <c r="BZ18376" s="62"/>
      <c r="CA18376" s="62"/>
      <c r="CB18376" s="62"/>
      <c r="CC18376" s="62"/>
      <c r="CD18376" s="62"/>
      <c r="CE18376" s="62"/>
      <c r="CF18376" s="62"/>
      <c r="CL18376" s="56" t="s">
        <v>4093</v>
      </c>
      <c r="CM18376" s="56" t="s">
        <v>216</v>
      </c>
      <c r="CN18376" s="56" t="s">
        <v>216</v>
      </c>
      <c r="CO18376" s="52"/>
      <c r="CP18376" s="52"/>
      <c r="CQ18376" s="52"/>
      <c r="CR18376" s="52"/>
      <c r="CS18376" s="52"/>
      <c r="CT18376" s="52"/>
      <c r="CU18376" s="33"/>
      <c r="CV18376" s="33"/>
    </row>
    <row r="18377" spans="74:100">
      <c r="BV18377" s="62"/>
      <c r="BW18377" s="62"/>
      <c r="BX18377" s="62"/>
      <c r="BY18377" s="62"/>
      <c r="BZ18377" s="62"/>
      <c r="CA18377" s="62"/>
      <c r="CB18377" s="62"/>
      <c r="CC18377" s="62"/>
      <c r="CD18377" s="62"/>
      <c r="CE18377" s="62"/>
      <c r="CF18377" s="62"/>
      <c r="CL18377" s="56" t="s">
        <v>4094</v>
      </c>
      <c r="CM18377" s="56" t="s">
        <v>216</v>
      </c>
      <c r="CN18377" s="56" t="s">
        <v>216</v>
      </c>
      <c r="CO18377" s="52"/>
      <c r="CP18377" s="52"/>
      <c r="CQ18377" s="52"/>
      <c r="CR18377" s="52"/>
      <c r="CS18377" s="52"/>
      <c r="CT18377" s="52"/>
      <c r="CU18377" s="33"/>
      <c r="CV18377" s="33"/>
    </row>
    <row r="18378" spans="74:100">
      <c r="BV18378" s="62"/>
      <c r="BW18378" s="62"/>
      <c r="BX18378" s="62"/>
      <c r="BY18378" s="62"/>
      <c r="BZ18378" s="62"/>
      <c r="CA18378" s="62"/>
      <c r="CB18378" s="62"/>
      <c r="CC18378" s="62"/>
      <c r="CD18378" s="62"/>
      <c r="CE18378" s="62"/>
      <c r="CF18378" s="62"/>
      <c r="CL18378" s="35" t="s">
        <v>15846</v>
      </c>
      <c r="CM18378" s="35" t="s">
        <v>217</v>
      </c>
      <c r="CN18378" s="35" t="s">
        <v>217</v>
      </c>
      <c r="CO18378" s="52"/>
      <c r="CP18378" s="52"/>
      <c r="CQ18378" s="52"/>
      <c r="CR18378" s="52"/>
      <c r="CS18378" s="52"/>
      <c r="CT18378" s="52"/>
      <c r="CU18378" s="33"/>
      <c r="CV18378" s="33"/>
    </row>
    <row r="18379" spans="74:100">
      <c r="BV18379" s="62"/>
      <c r="BW18379" s="62"/>
      <c r="BX18379" s="62"/>
      <c r="BY18379" s="62"/>
      <c r="BZ18379" s="62"/>
      <c r="CA18379" s="62"/>
      <c r="CB18379" s="62"/>
      <c r="CC18379" s="62"/>
      <c r="CD18379" s="62"/>
      <c r="CE18379" s="62"/>
      <c r="CF18379" s="62"/>
      <c r="CL18379" s="56" t="s">
        <v>23743</v>
      </c>
      <c r="CM18379" s="56" t="s">
        <v>213</v>
      </c>
      <c r="CN18379" s="56" t="s">
        <v>213</v>
      </c>
      <c r="CO18379" s="52"/>
      <c r="CP18379" s="52"/>
      <c r="CQ18379" s="52"/>
      <c r="CR18379" s="52"/>
      <c r="CS18379" s="52"/>
      <c r="CT18379" s="52"/>
      <c r="CU18379" s="33"/>
      <c r="CV18379" s="33"/>
    </row>
    <row r="18380" spans="74:100">
      <c r="BV18380" s="62"/>
      <c r="BW18380" s="62"/>
      <c r="BX18380" s="62"/>
      <c r="BY18380" s="62"/>
      <c r="BZ18380" s="62"/>
      <c r="CA18380" s="62"/>
      <c r="CB18380" s="62"/>
      <c r="CC18380" s="62"/>
      <c r="CD18380" s="62"/>
      <c r="CE18380" s="62"/>
      <c r="CF18380" s="62"/>
      <c r="CL18380" s="56" t="s">
        <v>9236</v>
      </c>
      <c r="CM18380" s="56" t="s">
        <v>216</v>
      </c>
      <c r="CN18380" s="56" t="s">
        <v>216</v>
      </c>
      <c r="CO18380" s="52"/>
      <c r="CP18380" s="52"/>
      <c r="CQ18380" s="52"/>
      <c r="CR18380" s="52"/>
      <c r="CS18380" s="52"/>
      <c r="CT18380" s="52"/>
      <c r="CU18380" s="33"/>
      <c r="CV18380" s="33"/>
    </row>
    <row r="18381" spans="74:100">
      <c r="BV18381" s="62"/>
      <c r="BW18381" s="62"/>
      <c r="BX18381" s="62"/>
      <c r="BY18381" s="62"/>
      <c r="BZ18381" s="62"/>
      <c r="CA18381" s="62"/>
      <c r="CB18381" s="62"/>
      <c r="CC18381" s="62"/>
      <c r="CD18381" s="62"/>
      <c r="CE18381" s="62"/>
      <c r="CF18381" s="62"/>
      <c r="CL18381" s="56" t="s">
        <v>9242</v>
      </c>
      <c r="CM18381" s="56" t="s">
        <v>214</v>
      </c>
      <c r="CN18381" s="56" t="s">
        <v>214</v>
      </c>
      <c r="CO18381" s="52"/>
      <c r="CP18381" s="52"/>
      <c r="CQ18381" s="52"/>
      <c r="CR18381" s="52"/>
      <c r="CS18381" s="52"/>
      <c r="CT18381" s="52"/>
      <c r="CU18381" s="33"/>
      <c r="CV18381" s="33"/>
    </row>
    <row r="18382" spans="74:100">
      <c r="BV18382" s="62"/>
      <c r="BW18382" s="62"/>
      <c r="BX18382" s="62"/>
      <c r="BY18382" s="62"/>
      <c r="BZ18382" s="62"/>
      <c r="CA18382" s="62"/>
      <c r="CB18382" s="62"/>
      <c r="CC18382" s="62"/>
      <c r="CD18382" s="62"/>
      <c r="CE18382" s="62"/>
      <c r="CF18382" s="62"/>
      <c r="CL18382" s="56" t="s">
        <v>9243</v>
      </c>
      <c r="CM18382" s="56" t="s">
        <v>214</v>
      </c>
      <c r="CN18382" s="56" t="s">
        <v>214</v>
      </c>
      <c r="CO18382" s="52"/>
      <c r="CP18382" s="52"/>
      <c r="CQ18382" s="52"/>
      <c r="CR18382" s="52"/>
      <c r="CS18382" s="52"/>
      <c r="CT18382" s="52"/>
      <c r="CU18382" s="33"/>
      <c r="CV18382" s="33"/>
    </row>
    <row r="18383" spans="74:100">
      <c r="BV18383" s="62"/>
      <c r="BW18383" s="62"/>
      <c r="BX18383" s="62"/>
      <c r="BY18383" s="62"/>
      <c r="BZ18383" s="62"/>
      <c r="CA18383" s="62"/>
      <c r="CB18383" s="62"/>
      <c r="CC18383" s="62"/>
      <c r="CD18383" s="62"/>
      <c r="CE18383" s="62"/>
      <c r="CF18383" s="62"/>
      <c r="CL18383" s="56" t="s">
        <v>9244</v>
      </c>
      <c r="CM18383" s="56" t="s">
        <v>214</v>
      </c>
      <c r="CN18383" s="56" t="s">
        <v>214</v>
      </c>
      <c r="CO18383" s="52"/>
      <c r="CP18383" s="52"/>
      <c r="CQ18383" s="52"/>
      <c r="CR18383" s="52"/>
      <c r="CS18383" s="52"/>
      <c r="CT18383" s="52"/>
      <c r="CU18383" s="33"/>
      <c r="CV18383" s="33"/>
    </row>
    <row r="18384" spans="74:100">
      <c r="BV18384" s="62"/>
      <c r="BW18384" s="62"/>
      <c r="BX18384" s="62"/>
      <c r="BY18384" s="62"/>
      <c r="BZ18384" s="62"/>
      <c r="CA18384" s="62"/>
      <c r="CB18384" s="62"/>
      <c r="CC18384" s="62"/>
      <c r="CD18384" s="62"/>
      <c r="CE18384" s="62"/>
      <c r="CF18384" s="62"/>
      <c r="CL18384" s="56" t="s">
        <v>23744</v>
      </c>
      <c r="CM18384" s="56" t="s">
        <v>216</v>
      </c>
      <c r="CN18384" s="56" t="s">
        <v>216</v>
      </c>
      <c r="CO18384" s="52"/>
      <c r="CP18384" s="52"/>
      <c r="CQ18384" s="52"/>
      <c r="CR18384" s="52"/>
      <c r="CS18384" s="52"/>
      <c r="CT18384" s="52"/>
      <c r="CU18384" s="33"/>
      <c r="CV18384" s="33"/>
    </row>
    <row r="18385" spans="74:100">
      <c r="BV18385" s="62"/>
      <c r="BW18385" s="62"/>
      <c r="BX18385" s="62"/>
      <c r="BY18385" s="62"/>
      <c r="BZ18385" s="62"/>
      <c r="CA18385" s="62"/>
      <c r="CB18385" s="62"/>
      <c r="CC18385" s="62"/>
      <c r="CD18385" s="62"/>
      <c r="CE18385" s="62"/>
      <c r="CF18385" s="62"/>
      <c r="CL18385" s="56" t="s">
        <v>9256</v>
      </c>
      <c r="CM18385" s="56" t="s">
        <v>214</v>
      </c>
      <c r="CN18385" s="56" t="s">
        <v>214</v>
      </c>
      <c r="CO18385" s="52"/>
      <c r="CP18385" s="52"/>
      <c r="CQ18385" s="52"/>
      <c r="CR18385" s="52"/>
      <c r="CS18385" s="52"/>
      <c r="CT18385" s="52"/>
      <c r="CU18385" s="33"/>
      <c r="CV18385" s="33"/>
    </row>
    <row r="18386" spans="74:100">
      <c r="BV18386" s="62"/>
      <c r="BW18386" s="62"/>
      <c r="BX18386" s="62"/>
      <c r="BY18386" s="62"/>
      <c r="BZ18386" s="62"/>
      <c r="CA18386" s="62"/>
      <c r="CB18386" s="62"/>
      <c r="CC18386" s="62"/>
      <c r="CD18386" s="62"/>
      <c r="CE18386" s="62"/>
      <c r="CF18386" s="62"/>
      <c r="CL18386" s="56" t="s">
        <v>9248</v>
      </c>
      <c r="CM18386" s="56" t="s">
        <v>216</v>
      </c>
      <c r="CN18386" s="56" t="s">
        <v>216</v>
      </c>
      <c r="CO18386" s="52"/>
      <c r="CP18386" s="52"/>
      <c r="CQ18386" s="52"/>
      <c r="CR18386" s="52"/>
      <c r="CS18386" s="52"/>
      <c r="CT18386" s="52"/>
      <c r="CU18386" s="33"/>
      <c r="CV18386" s="33"/>
    </row>
    <row r="18387" spans="74:100">
      <c r="BV18387" s="62"/>
      <c r="BW18387" s="62"/>
      <c r="BX18387" s="62"/>
      <c r="BY18387" s="62"/>
      <c r="BZ18387" s="62"/>
      <c r="CA18387" s="62"/>
      <c r="CB18387" s="62"/>
      <c r="CC18387" s="62"/>
      <c r="CD18387" s="62"/>
      <c r="CE18387" s="62"/>
      <c r="CF18387" s="62"/>
      <c r="CL18387" s="56" t="s">
        <v>9246</v>
      </c>
      <c r="CM18387" s="56" t="s">
        <v>216</v>
      </c>
      <c r="CN18387" s="56" t="s">
        <v>216</v>
      </c>
      <c r="CO18387" s="52"/>
      <c r="CP18387" s="52"/>
      <c r="CQ18387" s="52"/>
      <c r="CR18387" s="52"/>
      <c r="CS18387" s="52"/>
      <c r="CT18387" s="52"/>
      <c r="CU18387" s="33"/>
      <c r="CV18387" s="33"/>
    </row>
    <row r="18388" spans="74:100">
      <c r="BV18388" s="62"/>
      <c r="BW18388" s="62"/>
      <c r="BX18388" s="62"/>
      <c r="BY18388" s="62"/>
      <c r="BZ18388" s="62"/>
      <c r="CA18388" s="62"/>
      <c r="CB18388" s="62"/>
      <c r="CC18388" s="62"/>
      <c r="CD18388" s="62"/>
      <c r="CE18388" s="62"/>
      <c r="CF18388" s="62"/>
      <c r="CL18388" s="56" t="s">
        <v>9249</v>
      </c>
      <c r="CM18388" s="56" t="s">
        <v>216</v>
      </c>
      <c r="CN18388" s="56" t="s">
        <v>216</v>
      </c>
      <c r="CO18388" s="52"/>
      <c r="CP18388" s="52"/>
      <c r="CQ18388" s="52"/>
      <c r="CR18388" s="52"/>
      <c r="CS18388" s="52"/>
      <c r="CT18388" s="52"/>
      <c r="CU18388" s="33"/>
      <c r="CV18388" s="33"/>
    </row>
    <row r="18389" spans="74:100">
      <c r="BV18389" s="62"/>
      <c r="BW18389" s="62"/>
      <c r="BX18389" s="62"/>
      <c r="BY18389" s="62"/>
      <c r="BZ18389" s="62"/>
      <c r="CA18389" s="62"/>
      <c r="CB18389" s="62"/>
      <c r="CC18389" s="62"/>
      <c r="CD18389" s="62"/>
      <c r="CE18389" s="62"/>
      <c r="CF18389" s="62"/>
      <c r="CL18389" s="56" t="s">
        <v>9250</v>
      </c>
      <c r="CM18389" s="56" t="s">
        <v>216</v>
      </c>
      <c r="CN18389" s="56" t="s">
        <v>216</v>
      </c>
      <c r="CO18389" s="52"/>
      <c r="CP18389" s="52"/>
      <c r="CQ18389" s="52"/>
      <c r="CR18389" s="52"/>
      <c r="CS18389" s="52"/>
      <c r="CT18389" s="52"/>
      <c r="CU18389" s="33"/>
      <c r="CV18389" s="33"/>
    </row>
    <row r="18390" spans="74:100">
      <c r="BV18390" s="62"/>
      <c r="BW18390" s="62"/>
      <c r="BX18390" s="62"/>
      <c r="BY18390" s="62"/>
      <c r="BZ18390" s="62"/>
      <c r="CA18390" s="62"/>
      <c r="CB18390" s="62"/>
      <c r="CC18390" s="62"/>
      <c r="CD18390" s="62"/>
      <c r="CE18390" s="62"/>
      <c r="CF18390" s="62"/>
      <c r="CL18390" s="56" t="s">
        <v>25459</v>
      </c>
      <c r="CM18390" s="56" t="s">
        <v>216</v>
      </c>
      <c r="CN18390" s="56" t="s">
        <v>216</v>
      </c>
      <c r="CO18390" s="52"/>
      <c r="CP18390" s="52"/>
      <c r="CQ18390" s="52"/>
      <c r="CR18390" s="52"/>
      <c r="CS18390" s="52"/>
      <c r="CT18390" s="52"/>
      <c r="CU18390" s="33"/>
      <c r="CV18390" s="33"/>
    </row>
    <row r="18391" spans="74:100">
      <c r="BV18391" s="62"/>
      <c r="BW18391" s="62"/>
      <c r="BX18391" s="62"/>
      <c r="BY18391" s="62"/>
      <c r="BZ18391" s="62"/>
      <c r="CA18391" s="62"/>
      <c r="CB18391" s="62"/>
      <c r="CC18391" s="62"/>
      <c r="CD18391" s="62"/>
      <c r="CE18391" s="62"/>
      <c r="CF18391" s="62"/>
      <c r="CL18391" s="56" t="s">
        <v>25460</v>
      </c>
      <c r="CM18391" s="56" t="s">
        <v>216</v>
      </c>
      <c r="CN18391" s="56" t="s">
        <v>216</v>
      </c>
      <c r="CO18391" s="52"/>
      <c r="CP18391" s="52"/>
      <c r="CQ18391" s="52"/>
      <c r="CR18391" s="52"/>
      <c r="CS18391" s="52"/>
      <c r="CT18391" s="52"/>
      <c r="CU18391" s="33"/>
      <c r="CV18391" s="33"/>
    </row>
    <row r="18392" spans="74:100">
      <c r="BV18392" s="62"/>
      <c r="BW18392" s="62"/>
      <c r="BX18392" s="62"/>
      <c r="BY18392" s="62"/>
      <c r="BZ18392" s="62"/>
      <c r="CA18392" s="62"/>
      <c r="CB18392" s="62"/>
      <c r="CC18392" s="62"/>
      <c r="CD18392" s="62"/>
      <c r="CE18392" s="62"/>
      <c r="CF18392" s="62"/>
      <c r="CL18392" s="56" t="s">
        <v>25461</v>
      </c>
      <c r="CM18392" s="56" t="s">
        <v>216</v>
      </c>
      <c r="CN18392" s="56" t="s">
        <v>216</v>
      </c>
      <c r="CO18392" s="52"/>
      <c r="CP18392" s="52"/>
      <c r="CQ18392" s="52"/>
      <c r="CR18392" s="52"/>
      <c r="CS18392" s="52"/>
      <c r="CT18392" s="52"/>
      <c r="CU18392" s="33"/>
      <c r="CV18392" s="33"/>
    </row>
    <row r="18393" spans="74:100">
      <c r="BV18393" s="62"/>
      <c r="BW18393" s="62"/>
      <c r="BX18393" s="62"/>
      <c r="BY18393" s="62"/>
      <c r="BZ18393" s="62"/>
      <c r="CA18393" s="62"/>
      <c r="CB18393" s="62"/>
      <c r="CC18393" s="62"/>
      <c r="CD18393" s="62"/>
      <c r="CE18393" s="62"/>
      <c r="CF18393" s="62"/>
      <c r="CL18393" s="56" t="s">
        <v>25462</v>
      </c>
      <c r="CM18393" s="56" t="s">
        <v>216</v>
      </c>
      <c r="CN18393" s="56" t="s">
        <v>216</v>
      </c>
      <c r="CO18393" s="52"/>
      <c r="CP18393" s="52"/>
      <c r="CQ18393" s="52"/>
      <c r="CR18393" s="52"/>
      <c r="CS18393" s="52"/>
      <c r="CT18393" s="52"/>
      <c r="CU18393" s="33"/>
      <c r="CV18393" s="33"/>
    </row>
    <row r="18394" spans="74:100">
      <c r="BV18394" s="62"/>
      <c r="BW18394" s="62"/>
      <c r="BX18394" s="62"/>
      <c r="BY18394" s="62"/>
      <c r="BZ18394" s="62"/>
      <c r="CA18394" s="62"/>
      <c r="CB18394" s="62"/>
      <c r="CC18394" s="62"/>
      <c r="CD18394" s="62"/>
      <c r="CE18394" s="62"/>
      <c r="CF18394" s="62"/>
      <c r="CL18394" s="56" t="s">
        <v>9251</v>
      </c>
      <c r="CM18394" s="56" t="s">
        <v>216</v>
      </c>
      <c r="CN18394" s="56" t="s">
        <v>216</v>
      </c>
      <c r="CO18394" s="52"/>
      <c r="CP18394" s="52"/>
      <c r="CQ18394" s="52"/>
      <c r="CR18394" s="52"/>
      <c r="CS18394" s="52"/>
      <c r="CT18394" s="52"/>
      <c r="CU18394" s="33"/>
      <c r="CV18394" s="33"/>
    </row>
    <row r="18395" spans="74:100">
      <c r="BV18395" s="62"/>
      <c r="BW18395" s="62"/>
      <c r="BX18395" s="62"/>
      <c r="BY18395" s="62"/>
      <c r="BZ18395" s="62"/>
      <c r="CA18395" s="62"/>
      <c r="CB18395" s="62"/>
      <c r="CC18395" s="62"/>
      <c r="CD18395" s="62"/>
      <c r="CE18395" s="62"/>
      <c r="CF18395" s="62"/>
      <c r="CL18395" s="56" t="s">
        <v>23745</v>
      </c>
      <c r="CM18395" s="56" t="s">
        <v>216</v>
      </c>
      <c r="CN18395" s="56" t="s">
        <v>216</v>
      </c>
      <c r="CO18395" s="52"/>
      <c r="CP18395" s="52"/>
      <c r="CQ18395" s="52"/>
      <c r="CR18395" s="52"/>
      <c r="CS18395" s="52"/>
      <c r="CT18395" s="52"/>
      <c r="CU18395" s="33"/>
      <c r="CV18395" s="33"/>
    </row>
    <row r="18396" spans="74:100">
      <c r="BV18396" s="62"/>
      <c r="BW18396" s="62"/>
      <c r="BX18396" s="62"/>
      <c r="BY18396" s="62"/>
      <c r="BZ18396" s="62"/>
      <c r="CA18396" s="62"/>
      <c r="CB18396" s="62"/>
      <c r="CC18396" s="62"/>
      <c r="CD18396" s="62"/>
      <c r="CE18396" s="62"/>
      <c r="CF18396" s="62"/>
      <c r="CL18396" s="56" t="s">
        <v>9247</v>
      </c>
      <c r="CM18396" s="56" t="s">
        <v>216</v>
      </c>
      <c r="CN18396" s="56" t="s">
        <v>216</v>
      </c>
      <c r="CO18396" s="52"/>
      <c r="CP18396" s="52"/>
      <c r="CQ18396" s="52"/>
      <c r="CR18396" s="52"/>
      <c r="CS18396" s="52"/>
      <c r="CT18396" s="52"/>
      <c r="CU18396" s="33"/>
      <c r="CV18396" s="33"/>
    </row>
    <row r="18397" spans="74:100">
      <c r="BV18397" s="62"/>
      <c r="BW18397" s="62"/>
      <c r="BX18397" s="62"/>
      <c r="BY18397" s="62"/>
      <c r="BZ18397" s="62"/>
      <c r="CA18397" s="62"/>
      <c r="CB18397" s="62"/>
      <c r="CC18397" s="62"/>
      <c r="CD18397" s="62"/>
      <c r="CE18397" s="62"/>
      <c r="CF18397" s="62"/>
      <c r="CL18397" s="56" t="s">
        <v>9253</v>
      </c>
      <c r="CM18397" s="56" t="s">
        <v>216</v>
      </c>
      <c r="CN18397" s="56" t="s">
        <v>216</v>
      </c>
      <c r="CO18397" s="52"/>
      <c r="CP18397" s="52"/>
      <c r="CQ18397" s="52"/>
      <c r="CR18397" s="52"/>
      <c r="CS18397" s="52"/>
      <c r="CT18397" s="52"/>
      <c r="CU18397" s="33"/>
      <c r="CV18397" s="33"/>
    </row>
    <row r="18398" spans="74:100">
      <c r="BV18398" s="62"/>
      <c r="BW18398" s="62"/>
      <c r="BX18398" s="62"/>
      <c r="BY18398" s="62"/>
      <c r="BZ18398" s="62"/>
      <c r="CA18398" s="62"/>
      <c r="CB18398" s="62"/>
      <c r="CC18398" s="62"/>
      <c r="CD18398" s="62"/>
      <c r="CE18398" s="62"/>
      <c r="CF18398" s="62"/>
      <c r="CL18398" s="56" t="s">
        <v>9254</v>
      </c>
      <c r="CM18398" s="56" t="s">
        <v>216</v>
      </c>
      <c r="CN18398" s="56" t="s">
        <v>216</v>
      </c>
      <c r="CO18398" s="52"/>
      <c r="CP18398" s="52"/>
      <c r="CQ18398" s="52"/>
      <c r="CR18398" s="52"/>
      <c r="CS18398" s="52"/>
      <c r="CT18398" s="52"/>
      <c r="CU18398" s="33"/>
      <c r="CV18398" s="33"/>
    </row>
    <row r="18399" spans="74:100">
      <c r="BV18399" s="62"/>
      <c r="BW18399" s="62"/>
      <c r="BX18399" s="62"/>
      <c r="BY18399" s="62"/>
      <c r="BZ18399" s="62"/>
      <c r="CA18399" s="62"/>
      <c r="CB18399" s="62"/>
      <c r="CC18399" s="62"/>
      <c r="CD18399" s="62"/>
      <c r="CE18399" s="62"/>
      <c r="CF18399" s="62"/>
      <c r="CL18399" s="56" t="s">
        <v>9255</v>
      </c>
      <c r="CM18399" s="56" t="s">
        <v>216</v>
      </c>
      <c r="CN18399" s="56" t="s">
        <v>216</v>
      </c>
      <c r="CO18399" s="52"/>
      <c r="CP18399" s="52"/>
      <c r="CQ18399" s="52"/>
      <c r="CR18399" s="52"/>
      <c r="CS18399" s="52"/>
      <c r="CT18399" s="52"/>
      <c r="CU18399" s="33"/>
      <c r="CV18399" s="33"/>
    </row>
    <row r="18400" spans="74:100">
      <c r="BV18400" s="62"/>
      <c r="BW18400" s="62"/>
      <c r="BX18400" s="62"/>
      <c r="BY18400" s="62"/>
      <c r="BZ18400" s="62"/>
      <c r="CA18400" s="62"/>
      <c r="CB18400" s="62"/>
      <c r="CC18400" s="62"/>
      <c r="CD18400" s="62"/>
      <c r="CE18400" s="62"/>
      <c r="CF18400" s="62"/>
      <c r="CL18400" s="56" t="s">
        <v>25463</v>
      </c>
      <c r="CM18400" s="56" t="s">
        <v>216</v>
      </c>
      <c r="CN18400" s="56" t="s">
        <v>216</v>
      </c>
      <c r="CO18400" s="52"/>
      <c r="CP18400" s="52"/>
      <c r="CQ18400" s="52"/>
      <c r="CR18400" s="52"/>
      <c r="CS18400" s="52"/>
      <c r="CT18400" s="52"/>
      <c r="CU18400" s="33"/>
      <c r="CV18400" s="33"/>
    </row>
    <row r="18401" spans="74:100">
      <c r="BV18401" s="62"/>
      <c r="BW18401" s="62"/>
      <c r="BX18401" s="62"/>
      <c r="BY18401" s="62"/>
      <c r="BZ18401" s="62"/>
      <c r="CA18401" s="62"/>
      <c r="CB18401" s="62"/>
      <c r="CC18401" s="62"/>
      <c r="CD18401" s="62"/>
      <c r="CE18401" s="62"/>
      <c r="CF18401" s="62"/>
      <c r="CL18401" s="56" t="s">
        <v>25464</v>
      </c>
      <c r="CM18401" s="56" t="s">
        <v>216</v>
      </c>
      <c r="CN18401" s="56" t="s">
        <v>216</v>
      </c>
      <c r="CO18401" s="52"/>
      <c r="CP18401" s="52"/>
      <c r="CQ18401" s="52"/>
      <c r="CR18401" s="52"/>
      <c r="CS18401" s="52"/>
      <c r="CT18401" s="52"/>
      <c r="CU18401" s="33"/>
      <c r="CV18401" s="33"/>
    </row>
    <row r="18402" spans="74:100">
      <c r="BV18402" s="62"/>
      <c r="BW18402" s="62"/>
      <c r="BX18402" s="62"/>
      <c r="BY18402" s="62"/>
      <c r="BZ18402" s="62"/>
      <c r="CA18402" s="62"/>
      <c r="CB18402" s="62"/>
      <c r="CC18402" s="62"/>
      <c r="CD18402" s="62"/>
      <c r="CE18402" s="62"/>
      <c r="CF18402" s="62"/>
      <c r="CL18402" s="56" t="s">
        <v>9257</v>
      </c>
      <c r="CM18402" s="56" t="s">
        <v>214</v>
      </c>
      <c r="CN18402" s="56" t="s">
        <v>214</v>
      </c>
      <c r="CO18402" s="52"/>
      <c r="CP18402" s="52"/>
      <c r="CQ18402" s="52"/>
      <c r="CR18402" s="52"/>
      <c r="CS18402" s="52"/>
      <c r="CT18402" s="52"/>
      <c r="CU18402" s="33"/>
      <c r="CV18402" s="33"/>
    </row>
    <row r="18403" spans="74:100">
      <c r="BV18403" s="62"/>
      <c r="BW18403" s="62"/>
      <c r="BX18403" s="62"/>
      <c r="BY18403" s="62"/>
      <c r="BZ18403" s="62"/>
      <c r="CA18403" s="62"/>
      <c r="CB18403" s="62"/>
      <c r="CC18403" s="62"/>
      <c r="CD18403" s="62"/>
      <c r="CE18403" s="62"/>
      <c r="CF18403" s="62"/>
      <c r="CL18403" s="35" t="s">
        <v>9245</v>
      </c>
      <c r="CM18403" s="35" t="s">
        <v>217</v>
      </c>
      <c r="CN18403" s="35" t="s">
        <v>217</v>
      </c>
      <c r="CO18403" s="52"/>
      <c r="CP18403" s="52"/>
      <c r="CQ18403" s="52"/>
      <c r="CR18403" s="52"/>
      <c r="CS18403" s="52"/>
      <c r="CT18403" s="52"/>
      <c r="CU18403" s="33"/>
      <c r="CV18403" s="33"/>
    </row>
    <row r="18404" spans="74:100">
      <c r="BV18404" s="62"/>
      <c r="BW18404" s="62"/>
      <c r="BX18404" s="62"/>
      <c r="BY18404" s="62"/>
      <c r="BZ18404" s="62"/>
      <c r="CA18404" s="62"/>
      <c r="CB18404" s="62"/>
      <c r="CC18404" s="62"/>
      <c r="CD18404" s="62"/>
      <c r="CE18404" s="62"/>
      <c r="CF18404" s="62"/>
      <c r="CL18404" s="35" t="s">
        <v>9258</v>
      </c>
      <c r="CM18404" s="35" t="s">
        <v>217</v>
      </c>
      <c r="CN18404" s="35" t="s">
        <v>217</v>
      </c>
      <c r="CO18404" s="52"/>
      <c r="CP18404" s="52"/>
      <c r="CQ18404" s="52"/>
      <c r="CR18404" s="52"/>
      <c r="CS18404" s="52"/>
      <c r="CT18404" s="52"/>
      <c r="CU18404" s="33"/>
      <c r="CV18404" s="33"/>
    </row>
    <row r="18405" spans="74:100">
      <c r="BV18405" s="62"/>
      <c r="BW18405" s="62"/>
      <c r="BX18405" s="62"/>
      <c r="BY18405" s="62"/>
      <c r="BZ18405" s="62"/>
      <c r="CA18405" s="62"/>
      <c r="CB18405" s="62"/>
      <c r="CC18405" s="62"/>
      <c r="CD18405" s="62"/>
      <c r="CE18405" s="62"/>
      <c r="CF18405" s="62"/>
      <c r="CL18405" s="35" t="s">
        <v>1275</v>
      </c>
      <c r="CM18405" s="35" t="s">
        <v>217</v>
      </c>
      <c r="CN18405" s="35" t="s">
        <v>217</v>
      </c>
      <c r="CO18405" s="52"/>
      <c r="CP18405" s="52"/>
      <c r="CQ18405" s="52"/>
      <c r="CR18405" s="52"/>
      <c r="CS18405" s="52"/>
      <c r="CT18405" s="52"/>
      <c r="CU18405" s="33"/>
      <c r="CV18405" s="33"/>
    </row>
    <row r="18406" spans="74:100">
      <c r="BV18406" s="62"/>
      <c r="BW18406" s="62"/>
      <c r="BX18406" s="62"/>
      <c r="BY18406" s="62"/>
      <c r="BZ18406" s="62"/>
      <c r="CA18406" s="62"/>
      <c r="CB18406" s="62"/>
      <c r="CC18406" s="62"/>
      <c r="CD18406" s="62"/>
      <c r="CE18406" s="62"/>
      <c r="CF18406" s="62"/>
      <c r="CL18406" s="35" t="s">
        <v>9252</v>
      </c>
      <c r="CM18406" s="35" t="s">
        <v>217</v>
      </c>
      <c r="CN18406" s="35" t="s">
        <v>217</v>
      </c>
      <c r="CO18406" s="52"/>
      <c r="CP18406" s="52"/>
      <c r="CQ18406" s="52"/>
      <c r="CR18406" s="52"/>
      <c r="CS18406" s="52"/>
      <c r="CT18406" s="52"/>
      <c r="CU18406" s="33"/>
      <c r="CV18406" s="33"/>
    </row>
    <row r="18407" spans="74:100">
      <c r="BV18407" s="62"/>
      <c r="BW18407" s="62"/>
      <c r="BX18407" s="62"/>
      <c r="BY18407" s="62"/>
      <c r="BZ18407" s="62"/>
      <c r="CA18407" s="62"/>
      <c r="CB18407" s="62"/>
      <c r="CC18407" s="62"/>
      <c r="CD18407" s="62"/>
      <c r="CE18407" s="62"/>
      <c r="CF18407" s="62"/>
      <c r="CL18407" s="35" t="s">
        <v>1276</v>
      </c>
      <c r="CM18407" s="35" t="s">
        <v>217</v>
      </c>
      <c r="CN18407" s="35" t="s">
        <v>217</v>
      </c>
      <c r="CO18407" s="52"/>
      <c r="CP18407" s="52"/>
      <c r="CQ18407" s="52"/>
      <c r="CR18407" s="52"/>
      <c r="CS18407" s="52"/>
      <c r="CT18407" s="52"/>
      <c r="CU18407" s="33"/>
      <c r="CV18407" s="33"/>
    </row>
    <row r="18408" spans="74:100">
      <c r="BV18408" s="62"/>
      <c r="BW18408" s="62"/>
      <c r="BX18408" s="62"/>
      <c r="BY18408" s="62"/>
      <c r="BZ18408" s="62"/>
      <c r="CA18408" s="62"/>
      <c r="CB18408" s="62"/>
      <c r="CC18408" s="62"/>
      <c r="CD18408" s="62"/>
      <c r="CE18408" s="62"/>
      <c r="CF18408" s="62"/>
      <c r="CL18408" s="35" t="s">
        <v>1277</v>
      </c>
      <c r="CM18408" s="35" t="s">
        <v>217</v>
      </c>
      <c r="CN18408" s="35" t="s">
        <v>217</v>
      </c>
      <c r="CO18408" s="52"/>
      <c r="CP18408" s="52"/>
      <c r="CQ18408" s="52"/>
      <c r="CR18408" s="52"/>
      <c r="CS18408" s="52"/>
      <c r="CT18408" s="52"/>
      <c r="CU18408" s="33"/>
      <c r="CV18408" s="33"/>
    </row>
    <row r="18409" spans="74:100">
      <c r="BV18409" s="62"/>
      <c r="BW18409" s="62"/>
      <c r="BX18409" s="62"/>
      <c r="BY18409" s="62"/>
      <c r="BZ18409" s="62"/>
      <c r="CA18409" s="62"/>
      <c r="CB18409" s="62"/>
      <c r="CC18409" s="62"/>
      <c r="CD18409" s="62"/>
      <c r="CE18409" s="62"/>
      <c r="CF18409" s="62"/>
      <c r="CL18409" s="35" t="s">
        <v>9259</v>
      </c>
      <c r="CM18409" s="35" t="s">
        <v>217</v>
      </c>
      <c r="CN18409" s="35" t="s">
        <v>217</v>
      </c>
      <c r="CO18409" s="52"/>
      <c r="CP18409" s="52"/>
      <c r="CQ18409" s="52"/>
      <c r="CR18409" s="52"/>
      <c r="CS18409" s="52"/>
      <c r="CT18409" s="52"/>
      <c r="CU18409" s="33"/>
      <c r="CV18409" s="33"/>
    </row>
    <row r="18410" spans="74:100">
      <c r="BV18410" s="62"/>
      <c r="BW18410" s="62"/>
      <c r="BX18410" s="62"/>
      <c r="BY18410" s="62"/>
      <c r="BZ18410" s="62"/>
      <c r="CA18410" s="62"/>
      <c r="CB18410" s="62"/>
      <c r="CC18410" s="62"/>
      <c r="CD18410" s="62"/>
      <c r="CE18410" s="62"/>
      <c r="CF18410" s="62"/>
      <c r="CL18410" s="35" t="s">
        <v>9260</v>
      </c>
      <c r="CM18410" s="35" t="s">
        <v>217</v>
      </c>
      <c r="CN18410" s="35" t="s">
        <v>217</v>
      </c>
      <c r="CO18410" s="52"/>
      <c r="CP18410" s="52"/>
      <c r="CQ18410" s="52"/>
      <c r="CR18410" s="52"/>
      <c r="CS18410" s="52"/>
      <c r="CT18410" s="52"/>
      <c r="CU18410" s="33"/>
      <c r="CV18410" s="33"/>
    </row>
    <row r="18411" spans="74:100">
      <c r="BV18411" s="62"/>
      <c r="BW18411" s="62"/>
      <c r="BX18411" s="62"/>
      <c r="BY18411" s="62"/>
      <c r="BZ18411" s="62"/>
      <c r="CA18411" s="62"/>
      <c r="CB18411" s="62"/>
      <c r="CC18411" s="62"/>
      <c r="CD18411" s="62"/>
      <c r="CE18411" s="62"/>
      <c r="CF18411" s="62"/>
      <c r="CL18411" s="35" t="s">
        <v>29349</v>
      </c>
      <c r="CM18411" s="35" t="s">
        <v>217</v>
      </c>
      <c r="CN18411" s="35" t="s">
        <v>217</v>
      </c>
      <c r="CO18411" s="52"/>
      <c r="CP18411" s="52"/>
      <c r="CQ18411" s="52"/>
      <c r="CR18411" s="52"/>
      <c r="CS18411" s="52"/>
      <c r="CT18411" s="52"/>
      <c r="CU18411" s="33"/>
      <c r="CV18411" s="33"/>
    </row>
    <row r="18412" spans="74:100">
      <c r="BV18412" s="62"/>
      <c r="BW18412" s="62"/>
      <c r="BX18412" s="62"/>
      <c r="BY18412" s="62"/>
      <c r="BZ18412" s="62"/>
      <c r="CA18412" s="62"/>
      <c r="CB18412" s="62"/>
      <c r="CC18412" s="62"/>
      <c r="CD18412" s="62"/>
      <c r="CE18412" s="62"/>
      <c r="CF18412" s="62"/>
      <c r="CL18412" s="35" t="s">
        <v>29350</v>
      </c>
      <c r="CM18412" s="35" t="s">
        <v>217</v>
      </c>
      <c r="CN18412" s="35" t="s">
        <v>217</v>
      </c>
      <c r="CO18412" s="52"/>
      <c r="CP18412" s="52"/>
      <c r="CQ18412" s="52"/>
      <c r="CR18412" s="52"/>
      <c r="CS18412" s="52"/>
      <c r="CT18412" s="52"/>
      <c r="CU18412" s="33"/>
      <c r="CV18412" s="33"/>
    </row>
    <row r="18413" spans="74:100">
      <c r="BV18413" s="62"/>
      <c r="BW18413" s="62"/>
      <c r="BX18413" s="62"/>
      <c r="BY18413" s="62"/>
      <c r="BZ18413" s="62"/>
      <c r="CA18413" s="62"/>
      <c r="CB18413" s="62"/>
      <c r="CC18413" s="62"/>
      <c r="CD18413" s="62"/>
      <c r="CE18413" s="62"/>
      <c r="CF18413" s="62"/>
      <c r="CL18413" s="56" t="s">
        <v>23746</v>
      </c>
      <c r="CM18413" s="56" t="s">
        <v>216</v>
      </c>
      <c r="CN18413" s="56" t="s">
        <v>216</v>
      </c>
      <c r="CO18413" s="52"/>
      <c r="CP18413" s="52"/>
      <c r="CQ18413" s="52"/>
      <c r="CR18413" s="52"/>
      <c r="CS18413" s="52"/>
      <c r="CT18413" s="52"/>
      <c r="CU18413" s="33"/>
      <c r="CV18413" s="33"/>
    </row>
    <row r="18414" spans="74:100">
      <c r="BV18414" s="62"/>
      <c r="BW18414" s="62"/>
      <c r="BX18414" s="62"/>
      <c r="BY18414" s="62"/>
      <c r="BZ18414" s="62"/>
      <c r="CA18414" s="62"/>
      <c r="CB18414" s="62"/>
      <c r="CC18414" s="62"/>
      <c r="CD18414" s="62"/>
      <c r="CE18414" s="62"/>
      <c r="CF18414" s="62"/>
      <c r="CL18414" s="56" t="s">
        <v>9269</v>
      </c>
      <c r="CM18414" s="56" t="s">
        <v>216</v>
      </c>
      <c r="CN18414" s="56" t="s">
        <v>216</v>
      </c>
      <c r="CO18414" s="52"/>
      <c r="CP18414" s="52"/>
      <c r="CQ18414" s="52"/>
      <c r="CR18414" s="52"/>
      <c r="CS18414" s="52"/>
      <c r="CT18414" s="52"/>
      <c r="CU18414" s="33"/>
      <c r="CV18414" s="33"/>
    </row>
    <row r="18415" spans="74:100">
      <c r="BV18415" s="62"/>
      <c r="BW18415" s="62"/>
      <c r="BX18415" s="62"/>
      <c r="BY18415" s="62"/>
      <c r="BZ18415" s="62"/>
      <c r="CA18415" s="62"/>
      <c r="CB18415" s="62"/>
      <c r="CC18415" s="62"/>
      <c r="CD18415" s="62"/>
      <c r="CE18415" s="62"/>
      <c r="CF18415" s="62"/>
      <c r="CL18415" s="56" t="s">
        <v>23747</v>
      </c>
      <c r="CM18415" s="56" t="s">
        <v>216</v>
      </c>
      <c r="CN18415" s="56" t="s">
        <v>216</v>
      </c>
      <c r="CO18415" s="52"/>
      <c r="CP18415" s="52"/>
      <c r="CQ18415" s="52"/>
      <c r="CR18415" s="52"/>
      <c r="CS18415" s="52"/>
      <c r="CT18415" s="52"/>
      <c r="CU18415" s="33"/>
      <c r="CV18415" s="33"/>
    </row>
    <row r="18416" spans="74:100">
      <c r="BV18416" s="62"/>
      <c r="BW18416" s="62"/>
      <c r="BX18416" s="62"/>
      <c r="BY18416" s="62"/>
      <c r="BZ18416" s="62"/>
      <c r="CA18416" s="62"/>
      <c r="CB18416" s="62"/>
      <c r="CC18416" s="62"/>
      <c r="CD18416" s="62"/>
      <c r="CE18416" s="62"/>
      <c r="CF18416" s="62"/>
      <c r="CL18416" s="56" t="s">
        <v>9263</v>
      </c>
      <c r="CM18416" s="56" t="s">
        <v>216</v>
      </c>
      <c r="CN18416" s="56" t="s">
        <v>216</v>
      </c>
      <c r="CO18416" s="52"/>
      <c r="CP18416" s="52"/>
      <c r="CQ18416" s="52"/>
      <c r="CR18416" s="52"/>
      <c r="CS18416" s="52"/>
      <c r="CT18416" s="52"/>
      <c r="CU18416" s="33"/>
      <c r="CV18416" s="33"/>
    </row>
    <row r="18417" spans="74:100">
      <c r="BV18417" s="62"/>
      <c r="BW18417" s="62"/>
      <c r="BX18417" s="62"/>
      <c r="BY18417" s="62"/>
      <c r="BZ18417" s="62"/>
      <c r="CA18417" s="62"/>
      <c r="CB18417" s="62"/>
      <c r="CC18417" s="62"/>
      <c r="CD18417" s="62"/>
      <c r="CE18417" s="62"/>
      <c r="CF18417" s="62"/>
      <c r="CL18417" s="56" t="s">
        <v>23748</v>
      </c>
      <c r="CM18417" s="56" t="s">
        <v>216</v>
      </c>
      <c r="CN18417" s="56" t="s">
        <v>216</v>
      </c>
      <c r="CO18417" s="52"/>
      <c r="CP18417" s="52"/>
      <c r="CQ18417" s="52"/>
      <c r="CR18417" s="52"/>
      <c r="CS18417" s="52"/>
      <c r="CT18417" s="52"/>
      <c r="CU18417" s="33"/>
      <c r="CV18417" s="33"/>
    </row>
    <row r="18418" spans="74:100">
      <c r="BV18418" s="62"/>
      <c r="BW18418" s="62"/>
      <c r="BX18418" s="62"/>
      <c r="BY18418" s="62"/>
      <c r="BZ18418" s="62"/>
      <c r="CA18418" s="62"/>
      <c r="CB18418" s="62"/>
      <c r="CC18418" s="62"/>
      <c r="CD18418" s="62"/>
      <c r="CE18418" s="62"/>
      <c r="CF18418" s="62"/>
      <c r="CL18418" s="35" t="s">
        <v>9262</v>
      </c>
      <c r="CM18418" s="35" t="s">
        <v>217</v>
      </c>
      <c r="CN18418" s="35" t="s">
        <v>217</v>
      </c>
      <c r="CO18418" s="52"/>
      <c r="CP18418" s="52"/>
      <c r="CQ18418" s="52"/>
      <c r="CR18418" s="52"/>
      <c r="CS18418" s="52"/>
      <c r="CT18418" s="52"/>
      <c r="CU18418" s="33"/>
      <c r="CV18418" s="33"/>
    </row>
    <row r="18419" spans="74:100">
      <c r="BV18419" s="62"/>
      <c r="BW18419" s="62"/>
      <c r="BX18419" s="62"/>
      <c r="BY18419" s="62"/>
      <c r="BZ18419" s="62"/>
      <c r="CA18419" s="62"/>
      <c r="CB18419" s="62"/>
      <c r="CC18419" s="62"/>
      <c r="CD18419" s="62"/>
      <c r="CE18419" s="62"/>
      <c r="CF18419" s="62"/>
      <c r="CL18419" s="56" t="s">
        <v>9264</v>
      </c>
      <c r="CM18419" s="56" t="s">
        <v>216</v>
      </c>
      <c r="CN18419" s="56" t="s">
        <v>216</v>
      </c>
      <c r="CO18419" s="52"/>
      <c r="CP18419" s="52"/>
      <c r="CQ18419" s="52"/>
      <c r="CR18419" s="52"/>
      <c r="CS18419" s="52"/>
      <c r="CT18419" s="52"/>
      <c r="CU18419" s="33"/>
      <c r="CV18419" s="33"/>
    </row>
    <row r="18420" spans="74:100">
      <c r="BV18420" s="62"/>
      <c r="BW18420" s="62"/>
      <c r="BX18420" s="62"/>
      <c r="BY18420" s="62"/>
      <c r="BZ18420" s="62"/>
      <c r="CA18420" s="62"/>
      <c r="CB18420" s="62"/>
      <c r="CC18420" s="62"/>
      <c r="CD18420" s="62"/>
      <c r="CE18420" s="62"/>
      <c r="CF18420" s="62"/>
      <c r="CL18420" s="56" t="s">
        <v>9265</v>
      </c>
      <c r="CM18420" s="56" t="s">
        <v>216</v>
      </c>
      <c r="CN18420" s="56" t="s">
        <v>216</v>
      </c>
      <c r="CO18420" s="52"/>
      <c r="CP18420" s="52"/>
      <c r="CQ18420" s="52"/>
      <c r="CR18420" s="52"/>
      <c r="CS18420" s="52"/>
      <c r="CT18420" s="52"/>
      <c r="CU18420" s="33"/>
      <c r="CV18420" s="33"/>
    </row>
    <row r="18421" spans="74:100">
      <c r="BV18421" s="62"/>
      <c r="BW18421" s="62"/>
      <c r="BX18421" s="62"/>
      <c r="BY18421" s="62"/>
      <c r="BZ18421" s="62"/>
      <c r="CA18421" s="62"/>
      <c r="CB18421" s="62"/>
      <c r="CC18421" s="62"/>
      <c r="CD18421" s="62"/>
      <c r="CE18421" s="62"/>
      <c r="CF18421" s="62"/>
      <c r="CL18421" s="35" t="s">
        <v>9266</v>
      </c>
      <c r="CM18421" s="35" t="s">
        <v>217</v>
      </c>
      <c r="CN18421" s="35" t="s">
        <v>217</v>
      </c>
      <c r="CO18421" s="52"/>
      <c r="CP18421" s="52"/>
      <c r="CQ18421" s="52"/>
      <c r="CR18421" s="52"/>
      <c r="CS18421" s="52"/>
      <c r="CT18421" s="52"/>
      <c r="CU18421" s="33"/>
      <c r="CV18421" s="33"/>
    </row>
    <row r="18422" spans="74:100">
      <c r="BV18422" s="62"/>
      <c r="BW18422" s="62"/>
      <c r="BX18422" s="62"/>
      <c r="BY18422" s="62"/>
      <c r="BZ18422" s="62"/>
      <c r="CA18422" s="62"/>
      <c r="CB18422" s="62"/>
      <c r="CC18422" s="62"/>
      <c r="CD18422" s="62"/>
      <c r="CE18422" s="62"/>
      <c r="CF18422" s="62"/>
      <c r="CL18422" s="35" t="s">
        <v>9267</v>
      </c>
      <c r="CM18422" s="35" t="s">
        <v>217</v>
      </c>
      <c r="CN18422" s="35" t="s">
        <v>217</v>
      </c>
      <c r="CO18422" s="52"/>
      <c r="CP18422" s="52"/>
      <c r="CQ18422" s="52"/>
      <c r="CR18422" s="52"/>
      <c r="CS18422" s="52"/>
      <c r="CT18422" s="52"/>
      <c r="CU18422" s="33"/>
      <c r="CV18422" s="33"/>
    </row>
    <row r="18423" spans="74:100">
      <c r="BV18423" s="62"/>
      <c r="BW18423" s="62"/>
      <c r="BX18423" s="62"/>
      <c r="BY18423" s="62"/>
      <c r="BZ18423" s="62"/>
      <c r="CA18423" s="62"/>
      <c r="CB18423" s="62"/>
      <c r="CC18423" s="62"/>
      <c r="CD18423" s="62"/>
      <c r="CE18423" s="62"/>
      <c r="CF18423" s="62"/>
      <c r="CL18423" s="35" t="s">
        <v>9268</v>
      </c>
      <c r="CM18423" s="35" t="s">
        <v>217</v>
      </c>
      <c r="CN18423" s="35" t="s">
        <v>217</v>
      </c>
      <c r="CO18423" s="52"/>
      <c r="CP18423" s="52"/>
      <c r="CQ18423" s="52"/>
      <c r="CR18423" s="52"/>
      <c r="CS18423" s="52"/>
      <c r="CT18423" s="52"/>
      <c r="CU18423" s="33"/>
      <c r="CV18423" s="33"/>
    </row>
    <row r="18424" spans="74:100">
      <c r="BV18424" s="62"/>
      <c r="BW18424" s="62"/>
      <c r="BX18424" s="62"/>
      <c r="BY18424" s="62"/>
      <c r="BZ18424" s="62"/>
      <c r="CA18424" s="62"/>
      <c r="CB18424" s="62"/>
      <c r="CC18424" s="62"/>
      <c r="CD18424" s="62"/>
      <c r="CE18424" s="62"/>
      <c r="CF18424" s="62"/>
      <c r="CL18424" s="56" t="s">
        <v>9328</v>
      </c>
      <c r="CM18424" s="56" t="s">
        <v>216</v>
      </c>
      <c r="CN18424" s="56" t="s">
        <v>216</v>
      </c>
      <c r="CO18424" s="52"/>
      <c r="CP18424" s="52"/>
      <c r="CQ18424" s="52"/>
      <c r="CR18424" s="52"/>
      <c r="CS18424" s="52"/>
      <c r="CT18424" s="52"/>
      <c r="CU18424" s="33"/>
      <c r="CV18424" s="33"/>
    </row>
    <row r="18425" spans="74:100">
      <c r="BV18425" s="62"/>
      <c r="BW18425" s="62"/>
      <c r="BX18425" s="62"/>
      <c r="BY18425" s="62"/>
      <c r="BZ18425" s="62"/>
      <c r="CA18425" s="62"/>
      <c r="CB18425" s="62"/>
      <c r="CC18425" s="62"/>
      <c r="CD18425" s="62"/>
      <c r="CE18425" s="62"/>
      <c r="CF18425" s="62"/>
      <c r="CL18425" s="56" t="s">
        <v>25465</v>
      </c>
      <c r="CM18425" s="56" t="s">
        <v>216</v>
      </c>
      <c r="CN18425" s="56" t="s">
        <v>216</v>
      </c>
      <c r="CO18425" s="52"/>
      <c r="CP18425" s="52"/>
      <c r="CQ18425" s="52"/>
      <c r="CR18425" s="52"/>
      <c r="CS18425" s="52"/>
      <c r="CT18425" s="52"/>
      <c r="CU18425" s="33"/>
      <c r="CV18425" s="33"/>
    </row>
    <row r="18426" spans="74:100">
      <c r="BV18426" s="62"/>
      <c r="BW18426" s="62"/>
      <c r="BX18426" s="62"/>
      <c r="BY18426" s="62"/>
      <c r="BZ18426" s="62"/>
      <c r="CA18426" s="62"/>
      <c r="CB18426" s="62"/>
      <c r="CC18426" s="62"/>
      <c r="CD18426" s="62"/>
      <c r="CE18426" s="62"/>
      <c r="CF18426" s="62"/>
      <c r="CL18426" s="56" t="s">
        <v>25466</v>
      </c>
      <c r="CM18426" s="56" t="s">
        <v>216</v>
      </c>
      <c r="CN18426" s="56" t="s">
        <v>216</v>
      </c>
      <c r="CO18426" s="52"/>
      <c r="CP18426" s="52"/>
      <c r="CQ18426" s="52"/>
      <c r="CR18426" s="52"/>
      <c r="CS18426" s="52"/>
      <c r="CT18426" s="52"/>
      <c r="CU18426" s="33"/>
      <c r="CV18426" s="33"/>
    </row>
    <row r="18427" spans="74:100">
      <c r="BV18427" s="62"/>
      <c r="BW18427" s="62"/>
      <c r="BX18427" s="62"/>
      <c r="BY18427" s="62"/>
      <c r="BZ18427" s="62"/>
      <c r="CA18427" s="62"/>
      <c r="CB18427" s="62"/>
      <c r="CC18427" s="62"/>
      <c r="CD18427" s="62"/>
      <c r="CE18427" s="62"/>
      <c r="CF18427" s="62"/>
      <c r="CL18427" s="56" t="s">
        <v>25467</v>
      </c>
      <c r="CM18427" s="56" t="s">
        <v>216</v>
      </c>
      <c r="CN18427" s="56" t="s">
        <v>216</v>
      </c>
      <c r="CO18427" s="52"/>
      <c r="CP18427" s="52"/>
      <c r="CQ18427" s="52"/>
      <c r="CR18427" s="52"/>
      <c r="CS18427" s="52"/>
      <c r="CT18427" s="52"/>
      <c r="CU18427" s="33"/>
      <c r="CV18427" s="33"/>
    </row>
    <row r="18428" spans="74:100">
      <c r="BV18428" s="62"/>
      <c r="BW18428" s="62"/>
      <c r="BX18428" s="62"/>
      <c r="BY18428" s="62"/>
      <c r="BZ18428" s="62"/>
      <c r="CA18428" s="62"/>
      <c r="CB18428" s="62"/>
      <c r="CC18428" s="62"/>
      <c r="CD18428" s="62"/>
      <c r="CE18428" s="62"/>
      <c r="CF18428" s="62"/>
      <c r="CL18428" s="56" t="s">
        <v>23749</v>
      </c>
      <c r="CM18428" s="56" t="s">
        <v>216</v>
      </c>
      <c r="CN18428" s="56" t="s">
        <v>216</v>
      </c>
      <c r="CO18428" s="52"/>
      <c r="CP18428" s="52"/>
      <c r="CQ18428" s="52"/>
      <c r="CR18428" s="52"/>
      <c r="CS18428" s="52"/>
      <c r="CT18428" s="52"/>
      <c r="CU18428" s="33"/>
      <c r="CV18428" s="33"/>
    </row>
    <row r="18429" spans="74:100">
      <c r="BV18429" s="62"/>
      <c r="BW18429" s="62"/>
      <c r="BX18429" s="62"/>
      <c r="BY18429" s="62"/>
      <c r="BZ18429" s="62"/>
      <c r="CA18429" s="62"/>
      <c r="CB18429" s="62"/>
      <c r="CC18429" s="62"/>
      <c r="CD18429" s="62"/>
      <c r="CE18429" s="62"/>
      <c r="CF18429" s="62"/>
      <c r="CL18429" s="56" t="s">
        <v>9270</v>
      </c>
      <c r="CM18429" s="56" t="s">
        <v>216</v>
      </c>
      <c r="CN18429" s="56" t="s">
        <v>216</v>
      </c>
      <c r="CO18429" s="52"/>
      <c r="CP18429" s="52"/>
      <c r="CQ18429" s="52"/>
      <c r="CR18429" s="52"/>
      <c r="CS18429" s="52"/>
      <c r="CT18429" s="52"/>
      <c r="CU18429" s="33"/>
      <c r="CV18429" s="33"/>
    </row>
    <row r="18430" spans="74:100">
      <c r="BV18430" s="62"/>
      <c r="BW18430" s="62"/>
      <c r="BX18430" s="62"/>
      <c r="BY18430" s="62"/>
      <c r="BZ18430" s="62"/>
      <c r="CA18430" s="62"/>
      <c r="CB18430" s="62"/>
      <c r="CC18430" s="62"/>
      <c r="CD18430" s="62"/>
      <c r="CE18430" s="62"/>
      <c r="CF18430" s="62"/>
      <c r="CL18430" s="56" t="s">
        <v>25468</v>
      </c>
      <c r="CM18430" s="56" t="s">
        <v>216</v>
      </c>
      <c r="CN18430" s="56" t="s">
        <v>216</v>
      </c>
      <c r="CO18430" s="52"/>
      <c r="CP18430" s="52"/>
      <c r="CQ18430" s="52"/>
      <c r="CR18430" s="52"/>
      <c r="CS18430" s="52"/>
      <c r="CT18430" s="52"/>
      <c r="CU18430" s="33"/>
      <c r="CV18430" s="33"/>
    </row>
    <row r="18431" spans="74:100">
      <c r="BV18431" s="62"/>
      <c r="BW18431" s="62"/>
      <c r="BX18431" s="62"/>
      <c r="BY18431" s="62"/>
      <c r="BZ18431" s="62"/>
      <c r="CA18431" s="62"/>
      <c r="CB18431" s="62"/>
      <c r="CC18431" s="62"/>
      <c r="CD18431" s="62"/>
      <c r="CE18431" s="62"/>
      <c r="CF18431" s="62"/>
      <c r="CL18431" s="56" t="s">
        <v>9271</v>
      </c>
      <c r="CM18431" s="56" t="s">
        <v>216</v>
      </c>
      <c r="CN18431" s="56" t="s">
        <v>216</v>
      </c>
      <c r="CO18431" s="52"/>
      <c r="CP18431" s="52"/>
      <c r="CQ18431" s="52"/>
      <c r="CR18431" s="52"/>
      <c r="CS18431" s="52"/>
      <c r="CT18431" s="52"/>
      <c r="CU18431" s="33"/>
      <c r="CV18431" s="33"/>
    </row>
    <row r="18432" spans="74:100">
      <c r="BV18432" s="62"/>
      <c r="BW18432" s="62"/>
      <c r="BX18432" s="62"/>
      <c r="BY18432" s="62"/>
      <c r="BZ18432" s="62"/>
      <c r="CA18432" s="62"/>
      <c r="CB18432" s="62"/>
      <c r="CC18432" s="62"/>
      <c r="CD18432" s="62"/>
      <c r="CE18432" s="62"/>
      <c r="CF18432" s="62"/>
      <c r="CL18432" s="56" t="s">
        <v>25469</v>
      </c>
      <c r="CM18432" s="56" t="s">
        <v>216</v>
      </c>
      <c r="CN18432" s="56" t="s">
        <v>216</v>
      </c>
      <c r="CO18432" s="52"/>
      <c r="CP18432" s="52"/>
      <c r="CQ18432" s="52"/>
      <c r="CR18432" s="52"/>
      <c r="CS18432" s="52"/>
      <c r="CT18432" s="52"/>
      <c r="CU18432" s="33"/>
      <c r="CV18432" s="33"/>
    </row>
    <row r="18433" spans="74:100">
      <c r="BV18433" s="62"/>
      <c r="BW18433" s="62"/>
      <c r="BX18433" s="62"/>
      <c r="BY18433" s="62"/>
      <c r="BZ18433" s="62"/>
      <c r="CA18433" s="62"/>
      <c r="CB18433" s="62"/>
      <c r="CC18433" s="62"/>
      <c r="CD18433" s="62"/>
      <c r="CE18433" s="62"/>
      <c r="CF18433" s="62"/>
      <c r="CL18433" s="56" t="s">
        <v>25470</v>
      </c>
      <c r="CM18433" s="56" t="s">
        <v>216</v>
      </c>
      <c r="CN18433" s="56" t="s">
        <v>216</v>
      </c>
      <c r="CO18433" s="52"/>
      <c r="CP18433" s="52"/>
      <c r="CQ18433" s="52"/>
      <c r="CR18433" s="52"/>
      <c r="CS18433" s="52"/>
      <c r="CT18433" s="52"/>
      <c r="CU18433" s="33"/>
      <c r="CV18433" s="33"/>
    </row>
    <row r="18434" spans="74:100">
      <c r="BV18434" s="62"/>
      <c r="BW18434" s="62"/>
      <c r="BX18434" s="62"/>
      <c r="BY18434" s="62"/>
      <c r="BZ18434" s="62"/>
      <c r="CA18434" s="62"/>
      <c r="CB18434" s="62"/>
      <c r="CC18434" s="62"/>
      <c r="CD18434" s="62"/>
      <c r="CE18434" s="62"/>
      <c r="CF18434" s="62"/>
      <c r="CL18434" s="56" t="s">
        <v>9272</v>
      </c>
      <c r="CM18434" s="56" t="s">
        <v>215</v>
      </c>
      <c r="CN18434" s="56" t="s">
        <v>215</v>
      </c>
      <c r="CO18434" s="52"/>
      <c r="CP18434" s="52"/>
      <c r="CQ18434" s="52"/>
      <c r="CR18434" s="52"/>
      <c r="CS18434" s="52"/>
      <c r="CT18434" s="52"/>
      <c r="CU18434" s="33"/>
      <c r="CV18434" s="33"/>
    </row>
    <row r="18435" spans="74:100">
      <c r="BV18435" s="62"/>
      <c r="BW18435" s="62"/>
      <c r="BX18435" s="62"/>
      <c r="BY18435" s="62"/>
      <c r="BZ18435" s="62"/>
      <c r="CA18435" s="62"/>
      <c r="CB18435" s="62"/>
      <c r="CC18435" s="62"/>
      <c r="CD18435" s="62"/>
      <c r="CE18435" s="62"/>
      <c r="CF18435" s="62"/>
      <c r="CL18435" s="56" t="s">
        <v>9273</v>
      </c>
      <c r="CM18435" s="56" t="s">
        <v>215</v>
      </c>
      <c r="CN18435" s="56" t="s">
        <v>215</v>
      </c>
      <c r="CO18435" s="52"/>
      <c r="CP18435" s="52"/>
      <c r="CQ18435" s="52"/>
      <c r="CR18435" s="52"/>
      <c r="CS18435" s="52"/>
      <c r="CT18435" s="52"/>
      <c r="CU18435" s="33"/>
      <c r="CV18435" s="33"/>
    </row>
    <row r="18436" spans="74:100">
      <c r="BV18436" s="62"/>
      <c r="BW18436" s="62"/>
      <c r="BX18436" s="62"/>
      <c r="BY18436" s="62"/>
      <c r="BZ18436" s="62"/>
      <c r="CA18436" s="62"/>
      <c r="CB18436" s="62"/>
      <c r="CC18436" s="62"/>
      <c r="CD18436" s="62"/>
      <c r="CE18436" s="62"/>
      <c r="CF18436" s="62"/>
      <c r="CL18436" s="56" t="s">
        <v>9274</v>
      </c>
      <c r="CM18436" s="56" t="s">
        <v>215</v>
      </c>
      <c r="CN18436" s="56" t="s">
        <v>215</v>
      </c>
      <c r="CO18436" s="52"/>
      <c r="CP18436" s="52"/>
      <c r="CQ18436" s="52"/>
      <c r="CR18436" s="52"/>
      <c r="CS18436" s="52"/>
      <c r="CT18436" s="52"/>
      <c r="CU18436" s="33"/>
      <c r="CV18436" s="33"/>
    </row>
    <row r="18437" spans="74:100">
      <c r="BV18437" s="62"/>
      <c r="BW18437" s="62"/>
      <c r="BX18437" s="62"/>
      <c r="BY18437" s="62"/>
      <c r="BZ18437" s="62"/>
      <c r="CA18437" s="62"/>
      <c r="CB18437" s="62"/>
      <c r="CC18437" s="62"/>
      <c r="CD18437" s="62"/>
      <c r="CE18437" s="62"/>
      <c r="CF18437" s="62"/>
      <c r="CL18437" s="56" t="s">
        <v>9275</v>
      </c>
      <c r="CM18437" s="56" t="s">
        <v>215</v>
      </c>
      <c r="CN18437" s="56" t="s">
        <v>215</v>
      </c>
      <c r="CO18437" s="52"/>
      <c r="CP18437" s="52"/>
      <c r="CQ18437" s="52"/>
      <c r="CR18437" s="52"/>
      <c r="CS18437" s="52"/>
      <c r="CT18437" s="52"/>
      <c r="CU18437" s="33"/>
      <c r="CV18437" s="33"/>
    </row>
    <row r="18438" spans="74:100">
      <c r="BV18438" s="62"/>
      <c r="BW18438" s="62"/>
      <c r="BX18438" s="62"/>
      <c r="BY18438" s="62"/>
      <c r="BZ18438" s="62"/>
      <c r="CA18438" s="62"/>
      <c r="CB18438" s="62"/>
      <c r="CC18438" s="62"/>
      <c r="CD18438" s="62"/>
      <c r="CE18438" s="62"/>
      <c r="CF18438" s="62"/>
      <c r="CL18438" s="35" t="s">
        <v>9161</v>
      </c>
      <c r="CM18438" s="35" t="s">
        <v>217</v>
      </c>
      <c r="CN18438" s="35" t="s">
        <v>217</v>
      </c>
      <c r="CO18438" s="52"/>
      <c r="CP18438" s="52"/>
      <c r="CQ18438" s="52"/>
      <c r="CR18438" s="52"/>
      <c r="CS18438" s="52"/>
      <c r="CT18438" s="52"/>
      <c r="CU18438" s="33"/>
      <c r="CV18438" s="33"/>
    </row>
    <row r="18439" spans="74:100">
      <c r="BV18439" s="62"/>
      <c r="BW18439" s="62"/>
      <c r="BX18439" s="62"/>
      <c r="BY18439" s="62"/>
      <c r="BZ18439" s="62"/>
      <c r="CA18439" s="62"/>
      <c r="CB18439" s="62"/>
      <c r="CC18439" s="62"/>
      <c r="CD18439" s="62"/>
      <c r="CE18439" s="62"/>
      <c r="CF18439" s="62"/>
      <c r="CL18439" s="35" t="s">
        <v>9162</v>
      </c>
      <c r="CM18439" s="35" t="s">
        <v>217</v>
      </c>
      <c r="CN18439" s="35" t="s">
        <v>217</v>
      </c>
      <c r="CO18439" s="52"/>
      <c r="CP18439" s="52"/>
      <c r="CQ18439" s="52"/>
      <c r="CR18439" s="52"/>
      <c r="CS18439" s="52"/>
      <c r="CT18439" s="52"/>
      <c r="CU18439" s="33"/>
      <c r="CV18439" s="33"/>
    </row>
    <row r="18440" spans="74:100">
      <c r="BV18440" s="62"/>
      <c r="BW18440" s="62"/>
      <c r="BX18440" s="62"/>
      <c r="BY18440" s="62"/>
      <c r="BZ18440" s="62"/>
      <c r="CA18440" s="62"/>
      <c r="CB18440" s="62"/>
      <c r="CC18440" s="62"/>
      <c r="CD18440" s="62"/>
      <c r="CE18440" s="62"/>
      <c r="CF18440" s="62"/>
      <c r="CL18440" s="35" t="s">
        <v>9151</v>
      </c>
      <c r="CM18440" s="35" t="s">
        <v>217</v>
      </c>
      <c r="CN18440" s="35" t="s">
        <v>217</v>
      </c>
      <c r="CO18440" s="52"/>
      <c r="CP18440" s="52"/>
      <c r="CQ18440" s="52"/>
      <c r="CR18440" s="52"/>
      <c r="CS18440" s="52"/>
      <c r="CT18440" s="52"/>
      <c r="CU18440" s="33"/>
      <c r="CV18440" s="33"/>
    </row>
    <row r="18441" spans="74:100">
      <c r="BV18441" s="62"/>
      <c r="BW18441" s="62"/>
      <c r="BX18441" s="62"/>
      <c r="BY18441" s="62"/>
      <c r="BZ18441" s="62"/>
      <c r="CA18441" s="62"/>
      <c r="CB18441" s="62"/>
      <c r="CC18441" s="62"/>
      <c r="CD18441" s="62"/>
      <c r="CE18441" s="62"/>
      <c r="CF18441" s="62"/>
      <c r="CL18441" s="56" t="s">
        <v>9156</v>
      </c>
      <c r="CM18441" s="56" t="s">
        <v>216</v>
      </c>
      <c r="CN18441" s="56" t="s">
        <v>216</v>
      </c>
      <c r="CO18441" s="52"/>
      <c r="CP18441" s="52"/>
      <c r="CQ18441" s="52"/>
      <c r="CR18441" s="52"/>
      <c r="CS18441" s="52"/>
      <c r="CT18441" s="52"/>
      <c r="CU18441" s="33"/>
      <c r="CV18441" s="33"/>
    </row>
    <row r="18442" spans="74:100">
      <c r="BV18442" s="62"/>
      <c r="BW18442" s="62"/>
      <c r="BX18442" s="62"/>
      <c r="BY18442" s="62"/>
      <c r="BZ18442" s="62"/>
      <c r="CA18442" s="62"/>
      <c r="CB18442" s="62"/>
      <c r="CC18442" s="62"/>
      <c r="CD18442" s="62"/>
      <c r="CE18442" s="62"/>
      <c r="CF18442" s="62"/>
      <c r="CL18442" s="35" t="s">
        <v>9163</v>
      </c>
      <c r="CM18442" s="35" t="s">
        <v>217</v>
      </c>
      <c r="CN18442" s="35" t="s">
        <v>217</v>
      </c>
      <c r="CO18442" s="52"/>
      <c r="CP18442" s="52"/>
      <c r="CQ18442" s="52"/>
      <c r="CR18442" s="52"/>
      <c r="CS18442" s="52"/>
      <c r="CT18442" s="52"/>
      <c r="CU18442" s="33"/>
      <c r="CV18442" s="33"/>
    </row>
    <row r="18443" spans="74:100">
      <c r="BV18443" s="62"/>
      <c r="BW18443" s="62"/>
      <c r="BX18443" s="62"/>
      <c r="BY18443" s="62"/>
      <c r="BZ18443" s="62"/>
      <c r="CA18443" s="62"/>
      <c r="CB18443" s="62"/>
      <c r="CC18443" s="62"/>
      <c r="CD18443" s="62"/>
      <c r="CE18443" s="62"/>
      <c r="CF18443" s="62"/>
      <c r="CL18443" s="56" t="s">
        <v>29351</v>
      </c>
      <c r="CM18443" s="56" t="s">
        <v>216</v>
      </c>
      <c r="CN18443" s="56" t="s">
        <v>216</v>
      </c>
      <c r="CO18443" s="52"/>
      <c r="CP18443" s="52"/>
      <c r="CQ18443" s="52"/>
      <c r="CR18443" s="52"/>
      <c r="CS18443" s="52"/>
      <c r="CT18443" s="52"/>
      <c r="CU18443" s="33"/>
      <c r="CV18443" s="33"/>
    </row>
    <row r="18444" spans="74:100">
      <c r="BV18444" s="62"/>
      <c r="BW18444" s="62"/>
      <c r="BX18444" s="62"/>
      <c r="BY18444" s="62"/>
      <c r="BZ18444" s="62"/>
      <c r="CA18444" s="62"/>
      <c r="CB18444" s="62"/>
      <c r="CC18444" s="62"/>
      <c r="CD18444" s="62"/>
      <c r="CE18444" s="62"/>
      <c r="CF18444" s="62"/>
      <c r="CL18444" s="35" t="s">
        <v>9281</v>
      </c>
      <c r="CM18444" s="35" t="s">
        <v>217</v>
      </c>
      <c r="CN18444" s="35" t="s">
        <v>217</v>
      </c>
      <c r="CO18444" s="52"/>
      <c r="CP18444" s="52"/>
      <c r="CQ18444" s="52"/>
      <c r="CR18444" s="52"/>
      <c r="CS18444" s="52"/>
      <c r="CT18444" s="52"/>
      <c r="CU18444" s="33"/>
      <c r="CV18444" s="33"/>
    </row>
    <row r="18445" spans="74:100">
      <c r="BV18445" s="62"/>
      <c r="BW18445" s="62"/>
      <c r="BX18445" s="62"/>
      <c r="BY18445" s="62"/>
      <c r="BZ18445" s="62"/>
      <c r="CA18445" s="62"/>
      <c r="CB18445" s="62"/>
      <c r="CC18445" s="62"/>
      <c r="CD18445" s="62"/>
      <c r="CE18445" s="62"/>
      <c r="CF18445" s="62"/>
      <c r="CL18445" s="56" t="s">
        <v>29352</v>
      </c>
      <c r="CM18445" s="56" t="s">
        <v>216</v>
      </c>
      <c r="CN18445" s="56" t="s">
        <v>216</v>
      </c>
      <c r="CO18445" s="52"/>
      <c r="CP18445" s="52"/>
      <c r="CQ18445" s="52"/>
      <c r="CR18445" s="52"/>
      <c r="CS18445" s="52"/>
      <c r="CT18445" s="52"/>
      <c r="CU18445" s="33"/>
      <c r="CV18445" s="33"/>
    </row>
    <row r="18446" spans="74:100">
      <c r="BV18446" s="62"/>
      <c r="BW18446" s="62"/>
      <c r="BX18446" s="62"/>
      <c r="BY18446" s="62"/>
      <c r="BZ18446" s="62"/>
      <c r="CA18446" s="62"/>
      <c r="CB18446" s="62"/>
      <c r="CC18446" s="62"/>
      <c r="CD18446" s="62"/>
      <c r="CE18446" s="62"/>
      <c r="CF18446" s="62"/>
      <c r="CL18446" s="35" t="s">
        <v>9282</v>
      </c>
      <c r="CM18446" s="35" t="s">
        <v>217</v>
      </c>
      <c r="CN18446" s="35" t="s">
        <v>217</v>
      </c>
      <c r="CO18446" s="52"/>
      <c r="CP18446" s="52"/>
      <c r="CQ18446" s="52"/>
      <c r="CR18446" s="52"/>
      <c r="CS18446" s="52"/>
      <c r="CT18446" s="52"/>
      <c r="CU18446" s="33"/>
      <c r="CV18446" s="33"/>
    </row>
    <row r="18447" spans="74:100">
      <c r="BV18447" s="62"/>
      <c r="BW18447" s="62"/>
      <c r="BX18447" s="62"/>
      <c r="BY18447" s="62"/>
      <c r="BZ18447" s="62"/>
      <c r="CA18447" s="62"/>
      <c r="CB18447" s="62"/>
      <c r="CC18447" s="62"/>
      <c r="CD18447" s="62"/>
      <c r="CE18447" s="62"/>
      <c r="CF18447" s="62"/>
      <c r="CL18447" s="35" t="s">
        <v>9279</v>
      </c>
      <c r="CM18447" s="35" t="s">
        <v>217</v>
      </c>
      <c r="CN18447" s="35" t="s">
        <v>217</v>
      </c>
      <c r="CO18447" s="52"/>
      <c r="CP18447" s="52"/>
      <c r="CQ18447" s="52"/>
      <c r="CR18447" s="52"/>
      <c r="CS18447" s="52"/>
      <c r="CT18447" s="52"/>
      <c r="CU18447" s="33"/>
      <c r="CV18447" s="33"/>
    </row>
    <row r="18448" spans="74:100">
      <c r="BV18448" s="62"/>
      <c r="BW18448" s="62"/>
      <c r="BX18448" s="62"/>
      <c r="BY18448" s="62"/>
      <c r="BZ18448" s="62"/>
      <c r="CA18448" s="62"/>
      <c r="CB18448" s="62"/>
      <c r="CC18448" s="62"/>
      <c r="CD18448" s="62"/>
      <c r="CE18448" s="62"/>
      <c r="CF18448" s="62"/>
      <c r="CL18448" s="56" t="s">
        <v>9276</v>
      </c>
      <c r="CM18448" s="56" t="s">
        <v>216</v>
      </c>
      <c r="CN18448" s="56" t="s">
        <v>216</v>
      </c>
      <c r="CO18448" s="52"/>
      <c r="CP18448" s="52"/>
      <c r="CQ18448" s="52"/>
      <c r="CR18448" s="52"/>
      <c r="CS18448" s="52"/>
      <c r="CT18448" s="52"/>
      <c r="CU18448" s="33"/>
      <c r="CV18448" s="33"/>
    </row>
    <row r="18449" spans="74:100">
      <c r="BV18449" s="62"/>
      <c r="BW18449" s="62"/>
      <c r="BX18449" s="62"/>
      <c r="BY18449" s="62"/>
      <c r="BZ18449" s="62"/>
      <c r="CA18449" s="62"/>
      <c r="CB18449" s="62"/>
      <c r="CC18449" s="62"/>
      <c r="CD18449" s="62"/>
      <c r="CE18449" s="62"/>
      <c r="CF18449" s="62"/>
      <c r="CL18449" s="56" t="s">
        <v>29353</v>
      </c>
      <c r="CM18449" s="56" t="s">
        <v>216</v>
      </c>
      <c r="CN18449" s="56" t="s">
        <v>216</v>
      </c>
      <c r="CO18449" s="52"/>
      <c r="CP18449" s="52"/>
      <c r="CQ18449" s="52"/>
      <c r="CR18449" s="52"/>
      <c r="CS18449" s="52"/>
      <c r="CT18449" s="52"/>
      <c r="CU18449" s="33"/>
      <c r="CV18449" s="33"/>
    </row>
    <row r="18450" spans="74:100">
      <c r="BV18450" s="62"/>
      <c r="BW18450" s="62"/>
      <c r="BX18450" s="62"/>
      <c r="BY18450" s="62"/>
      <c r="BZ18450" s="62"/>
      <c r="CA18450" s="62"/>
      <c r="CB18450" s="62"/>
      <c r="CC18450" s="62"/>
      <c r="CD18450" s="62"/>
      <c r="CE18450" s="62"/>
      <c r="CF18450" s="62"/>
      <c r="CL18450" s="56" t="s">
        <v>9277</v>
      </c>
      <c r="CM18450" s="56" t="s">
        <v>216</v>
      </c>
      <c r="CN18450" s="56" t="s">
        <v>216</v>
      </c>
      <c r="CO18450" s="52"/>
      <c r="CP18450" s="52"/>
      <c r="CQ18450" s="52"/>
      <c r="CR18450" s="52"/>
      <c r="CS18450" s="52"/>
      <c r="CT18450" s="52"/>
      <c r="CU18450" s="33"/>
      <c r="CV18450" s="33"/>
    </row>
    <row r="18451" spans="74:100">
      <c r="BV18451" s="62"/>
      <c r="BW18451" s="62"/>
      <c r="BX18451" s="62"/>
      <c r="BY18451" s="62"/>
      <c r="BZ18451" s="62"/>
      <c r="CA18451" s="62"/>
      <c r="CB18451" s="62"/>
      <c r="CC18451" s="62"/>
      <c r="CD18451" s="62"/>
      <c r="CE18451" s="62"/>
      <c r="CF18451" s="62"/>
      <c r="CL18451" s="35" t="s">
        <v>9283</v>
      </c>
      <c r="CM18451" s="35" t="s">
        <v>217</v>
      </c>
      <c r="CN18451" s="35" t="s">
        <v>217</v>
      </c>
      <c r="CO18451" s="52"/>
      <c r="CP18451" s="52"/>
      <c r="CQ18451" s="52"/>
      <c r="CR18451" s="52"/>
      <c r="CS18451" s="52"/>
      <c r="CT18451" s="52"/>
      <c r="CU18451" s="33"/>
      <c r="CV18451" s="33"/>
    </row>
    <row r="18452" spans="74:100">
      <c r="BV18452" s="62"/>
      <c r="BW18452" s="62"/>
      <c r="BX18452" s="62"/>
      <c r="BY18452" s="62"/>
      <c r="BZ18452" s="62"/>
      <c r="CA18452" s="62"/>
      <c r="CB18452" s="62"/>
      <c r="CC18452" s="62"/>
      <c r="CD18452" s="62"/>
      <c r="CE18452" s="62"/>
      <c r="CF18452" s="62"/>
      <c r="CL18452" s="35" t="s">
        <v>9280</v>
      </c>
      <c r="CM18452" s="35" t="s">
        <v>217</v>
      </c>
      <c r="CN18452" s="35" t="s">
        <v>217</v>
      </c>
      <c r="CO18452" s="52"/>
      <c r="CP18452" s="52"/>
      <c r="CQ18452" s="52"/>
      <c r="CR18452" s="52"/>
      <c r="CS18452" s="52"/>
      <c r="CT18452" s="52"/>
      <c r="CU18452" s="33"/>
      <c r="CV18452" s="33"/>
    </row>
    <row r="18453" spans="74:100">
      <c r="BV18453" s="62"/>
      <c r="BW18453" s="62"/>
      <c r="BX18453" s="62"/>
      <c r="BY18453" s="62"/>
      <c r="BZ18453" s="62"/>
      <c r="CA18453" s="62"/>
      <c r="CB18453" s="62"/>
      <c r="CC18453" s="62"/>
      <c r="CD18453" s="62"/>
      <c r="CE18453" s="62"/>
      <c r="CF18453" s="62"/>
      <c r="CL18453" s="56" t="s">
        <v>9278</v>
      </c>
      <c r="CM18453" s="56" t="s">
        <v>216</v>
      </c>
      <c r="CN18453" s="56" t="s">
        <v>216</v>
      </c>
      <c r="CO18453" s="52"/>
      <c r="CP18453" s="52"/>
      <c r="CQ18453" s="52"/>
      <c r="CR18453" s="52"/>
      <c r="CS18453" s="52"/>
      <c r="CT18453" s="52"/>
      <c r="CU18453" s="33"/>
      <c r="CV18453" s="33"/>
    </row>
    <row r="18454" spans="74:100">
      <c r="BV18454" s="62"/>
      <c r="BW18454" s="62"/>
      <c r="BX18454" s="62"/>
      <c r="BY18454" s="62"/>
      <c r="BZ18454" s="62"/>
      <c r="CA18454" s="62"/>
      <c r="CB18454" s="62"/>
      <c r="CC18454" s="62"/>
      <c r="CD18454" s="62"/>
      <c r="CE18454" s="62"/>
      <c r="CF18454" s="62"/>
      <c r="CL18454" s="56" t="s">
        <v>9287</v>
      </c>
      <c r="CM18454" s="56" t="s">
        <v>215</v>
      </c>
      <c r="CN18454" s="56" t="s">
        <v>215</v>
      </c>
      <c r="CO18454" s="52"/>
      <c r="CP18454" s="52"/>
      <c r="CQ18454" s="52"/>
      <c r="CR18454" s="52"/>
      <c r="CS18454" s="52"/>
      <c r="CT18454" s="52"/>
      <c r="CU18454" s="33"/>
      <c r="CV18454" s="33"/>
    </row>
    <row r="18455" spans="74:100">
      <c r="BV18455" s="62"/>
      <c r="BW18455" s="62"/>
      <c r="BX18455" s="62"/>
      <c r="BY18455" s="62"/>
      <c r="BZ18455" s="62"/>
      <c r="CA18455" s="62"/>
      <c r="CB18455" s="62"/>
      <c r="CC18455" s="62"/>
      <c r="CD18455" s="62"/>
      <c r="CE18455" s="62"/>
      <c r="CF18455" s="62"/>
      <c r="CL18455" s="56" t="s">
        <v>7306</v>
      </c>
      <c r="CM18455" s="56" t="s">
        <v>215</v>
      </c>
      <c r="CN18455" s="56" t="s">
        <v>215</v>
      </c>
      <c r="CO18455" s="52"/>
      <c r="CP18455" s="52"/>
      <c r="CQ18455" s="52"/>
      <c r="CR18455" s="52"/>
      <c r="CS18455" s="52"/>
      <c r="CT18455" s="52"/>
      <c r="CU18455" s="33"/>
      <c r="CV18455" s="33"/>
    </row>
    <row r="18456" spans="74:100">
      <c r="BV18456" s="62"/>
      <c r="BW18456" s="62"/>
      <c r="BX18456" s="62"/>
      <c r="BY18456" s="62"/>
      <c r="BZ18456" s="62"/>
      <c r="CA18456" s="62"/>
      <c r="CB18456" s="62"/>
      <c r="CC18456" s="62"/>
      <c r="CD18456" s="62"/>
      <c r="CE18456" s="62"/>
      <c r="CF18456" s="62"/>
      <c r="CL18456" s="56" t="s">
        <v>7322</v>
      </c>
      <c r="CM18456" s="56" t="s">
        <v>216</v>
      </c>
      <c r="CN18456" s="56" t="s">
        <v>216</v>
      </c>
      <c r="CO18456" s="52"/>
      <c r="CP18456" s="52"/>
      <c r="CQ18456" s="52"/>
      <c r="CR18456" s="52"/>
      <c r="CS18456" s="52"/>
      <c r="CT18456" s="52"/>
      <c r="CU18456" s="33"/>
      <c r="CV18456" s="33"/>
    </row>
    <row r="18457" spans="74:100">
      <c r="BV18457" s="62"/>
      <c r="BW18457" s="62"/>
      <c r="BX18457" s="62"/>
      <c r="BY18457" s="62"/>
      <c r="BZ18457" s="62"/>
      <c r="CA18457" s="62"/>
      <c r="CB18457" s="62"/>
      <c r="CC18457" s="62"/>
      <c r="CD18457" s="62"/>
      <c r="CE18457" s="62"/>
      <c r="CF18457" s="62"/>
      <c r="CL18457" s="56" t="s">
        <v>9300</v>
      </c>
      <c r="CM18457" s="56" t="s">
        <v>214</v>
      </c>
      <c r="CN18457" s="56" t="s">
        <v>214</v>
      </c>
      <c r="CO18457" s="52"/>
      <c r="CP18457" s="52"/>
      <c r="CQ18457" s="52"/>
      <c r="CR18457" s="52"/>
      <c r="CS18457" s="52"/>
      <c r="CT18457" s="52"/>
      <c r="CU18457" s="33"/>
      <c r="CV18457" s="33"/>
    </row>
    <row r="18458" spans="74:100">
      <c r="BV18458" s="62"/>
      <c r="BW18458" s="62"/>
      <c r="BX18458" s="62"/>
      <c r="BY18458" s="62"/>
      <c r="BZ18458" s="62"/>
      <c r="CA18458" s="62"/>
      <c r="CB18458" s="62"/>
      <c r="CC18458" s="62"/>
      <c r="CD18458" s="62"/>
      <c r="CE18458" s="62"/>
      <c r="CF18458" s="62"/>
      <c r="CL18458" s="56" t="s">
        <v>25471</v>
      </c>
      <c r="CM18458" s="56" t="s">
        <v>214</v>
      </c>
      <c r="CN18458" s="56" t="s">
        <v>214</v>
      </c>
      <c r="CO18458" s="52"/>
      <c r="CP18458" s="52"/>
      <c r="CQ18458" s="52"/>
      <c r="CR18458" s="52"/>
      <c r="CS18458" s="52"/>
      <c r="CT18458" s="52"/>
      <c r="CU18458" s="33"/>
      <c r="CV18458" s="33"/>
    </row>
    <row r="18459" spans="74:100">
      <c r="BV18459" s="62"/>
      <c r="BW18459" s="62"/>
      <c r="BX18459" s="62"/>
      <c r="BY18459" s="62"/>
      <c r="BZ18459" s="62"/>
      <c r="CA18459" s="62"/>
      <c r="CB18459" s="62"/>
      <c r="CC18459" s="62"/>
      <c r="CD18459" s="62"/>
      <c r="CE18459" s="62"/>
      <c r="CF18459" s="62"/>
      <c r="CL18459" s="56" t="s">
        <v>9301</v>
      </c>
      <c r="CM18459" s="56" t="s">
        <v>214</v>
      </c>
      <c r="CN18459" s="56" t="s">
        <v>214</v>
      </c>
      <c r="CO18459" s="52"/>
      <c r="CP18459" s="52"/>
      <c r="CQ18459" s="52"/>
      <c r="CR18459" s="52"/>
      <c r="CS18459" s="52"/>
      <c r="CT18459" s="52"/>
      <c r="CU18459" s="33"/>
      <c r="CV18459" s="33"/>
    </row>
    <row r="18460" spans="74:100">
      <c r="BV18460" s="62"/>
      <c r="BW18460" s="62"/>
      <c r="BX18460" s="62"/>
      <c r="BY18460" s="62"/>
      <c r="BZ18460" s="62"/>
      <c r="CA18460" s="62"/>
      <c r="CB18460" s="62"/>
      <c r="CC18460" s="62"/>
      <c r="CD18460" s="62"/>
      <c r="CE18460" s="62"/>
      <c r="CF18460" s="62"/>
      <c r="CL18460" s="56" t="s">
        <v>23750</v>
      </c>
      <c r="CM18460" s="56" t="s">
        <v>214</v>
      </c>
      <c r="CN18460" s="56" t="s">
        <v>214</v>
      </c>
      <c r="CO18460" s="52"/>
      <c r="CP18460" s="52"/>
      <c r="CQ18460" s="52"/>
      <c r="CR18460" s="52"/>
      <c r="CS18460" s="52"/>
      <c r="CT18460" s="52"/>
      <c r="CU18460" s="33"/>
      <c r="CV18460" s="33"/>
    </row>
    <row r="18461" spans="74:100">
      <c r="BV18461" s="62"/>
      <c r="BW18461" s="62"/>
      <c r="BX18461" s="62"/>
      <c r="BY18461" s="62"/>
      <c r="BZ18461" s="62"/>
      <c r="CA18461" s="62"/>
      <c r="CB18461" s="62"/>
      <c r="CC18461" s="62"/>
      <c r="CD18461" s="62"/>
      <c r="CE18461" s="62"/>
      <c r="CF18461" s="62"/>
      <c r="CL18461" s="56" t="s">
        <v>9302</v>
      </c>
      <c r="CM18461" s="56" t="s">
        <v>214</v>
      </c>
      <c r="CN18461" s="56" t="s">
        <v>214</v>
      </c>
      <c r="CO18461" s="52"/>
      <c r="CP18461" s="52"/>
      <c r="CQ18461" s="52"/>
      <c r="CR18461" s="52"/>
      <c r="CS18461" s="52"/>
      <c r="CT18461" s="52"/>
      <c r="CU18461" s="33"/>
      <c r="CV18461" s="33"/>
    </row>
    <row r="18462" spans="74:100">
      <c r="BV18462" s="62"/>
      <c r="BW18462" s="62"/>
      <c r="BX18462" s="62"/>
      <c r="BY18462" s="62"/>
      <c r="BZ18462" s="62"/>
      <c r="CA18462" s="62"/>
      <c r="CB18462" s="62"/>
      <c r="CC18462" s="62"/>
      <c r="CD18462" s="62"/>
      <c r="CE18462" s="62"/>
      <c r="CF18462" s="62"/>
      <c r="CL18462" s="56" t="s">
        <v>25472</v>
      </c>
      <c r="CM18462" s="56" t="s">
        <v>214</v>
      </c>
      <c r="CN18462" s="56" t="s">
        <v>214</v>
      </c>
      <c r="CO18462" s="52"/>
      <c r="CP18462" s="52"/>
      <c r="CQ18462" s="52"/>
      <c r="CR18462" s="52"/>
      <c r="CS18462" s="52"/>
      <c r="CT18462" s="52"/>
      <c r="CU18462" s="33"/>
      <c r="CV18462" s="33"/>
    </row>
    <row r="18463" spans="74:100">
      <c r="BV18463" s="62"/>
      <c r="BW18463" s="62"/>
      <c r="BX18463" s="62"/>
      <c r="BY18463" s="62"/>
      <c r="BZ18463" s="62"/>
      <c r="CA18463" s="62"/>
      <c r="CB18463" s="62"/>
      <c r="CC18463" s="62"/>
      <c r="CD18463" s="62"/>
      <c r="CE18463" s="62"/>
      <c r="CF18463" s="62"/>
      <c r="CL18463" s="35" t="s">
        <v>29354</v>
      </c>
      <c r="CM18463" s="35" t="s">
        <v>217</v>
      </c>
      <c r="CN18463" s="35" t="s">
        <v>217</v>
      </c>
      <c r="CO18463" s="52"/>
      <c r="CP18463" s="52"/>
      <c r="CQ18463" s="52"/>
      <c r="CR18463" s="52"/>
      <c r="CS18463" s="52"/>
      <c r="CT18463" s="52"/>
      <c r="CU18463" s="33"/>
      <c r="CV18463" s="33"/>
    </row>
    <row r="18464" spans="74:100">
      <c r="BV18464" s="62"/>
      <c r="BW18464" s="62"/>
      <c r="BX18464" s="62"/>
      <c r="BY18464" s="62"/>
      <c r="BZ18464" s="62"/>
      <c r="CA18464" s="62"/>
      <c r="CB18464" s="62"/>
      <c r="CC18464" s="62"/>
      <c r="CD18464" s="62"/>
      <c r="CE18464" s="62"/>
      <c r="CF18464" s="62"/>
      <c r="CL18464" s="56" t="s">
        <v>9292</v>
      </c>
      <c r="CM18464" s="56" t="s">
        <v>214</v>
      </c>
      <c r="CN18464" s="56" t="s">
        <v>214</v>
      </c>
      <c r="CO18464" s="52"/>
      <c r="CP18464" s="52"/>
      <c r="CQ18464" s="52"/>
      <c r="CR18464" s="52"/>
      <c r="CS18464" s="52"/>
      <c r="CT18464" s="52"/>
      <c r="CU18464" s="33"/>
      <c r="CV18464" s="33"/>
    </row>
    <row r="18465" spans="74:100">
      <c r="BV18465" s="62"/>
      <c r="BW18465" s="62"/>
      <c r="BX18465" s="62"/>
      <c r="BY18465" s="62"/>
      <c r="BZ18465" s="62"/>
      <c r="CA18465" s="62"/>
      <c r="CB18465" s="62"/>
      <c r="CC18465" s="62"/>
      <c r="CD18465" s="62"/>
      <c r="CE18465" s="62"/>
      <c r="CF18465" s="62"/>
      <c r="CL18465" s="56" t="s">
        <v>9293</v>
      </c>
      <c r="CM18465" s="56" t="s">
        <v>214</v>
      </c>
      <c r="CN18465" s="56" t="s">
        <v>214</v>
      </c>
      <c r="CO18465" s="52"/>
      <c r="CP18465" s="52"/>
      <c r="CQ18465" s="52"/>
      <c r="CR18465" s="52"/>
      <c r="CS18465" s="52"/>
      <c r="CT18465" s="52"/>
      <c r="CU18465" s="33"/>
      <c r="CV18465" s="33"/>
    </row>
    <row r="18466" spans="74:100">
      <c r="BV18466" s="62"/>
      <c r="BW18466" s="62"/>
      <c r="BX18466" s="62"/>
      <c r="BY18466" s="62"/>
      <c r="BZ18466" s="62"/>
      <c r="CA18466" s="62"/>
      <c r="CB18466" s="62"/>
      <c r="CC18466" s="62"/>
      <c r="CD18466" s="62"/>
      <c r="CE18466" s="62"/>
      <c r="CF18466" s="62"/>
      <c r="CL18466" s="56" t="s">
        <v>9303</v>
      </c>
      <c r="CM18466" s="56" t="s">
        <v>214</v>
      </c>
      <c r="CN18466" s="56" t="s">
        <v>214</v>
      </c>
      <c r="CO18466" s="52"/>
      <c r="CP18466" s="52"/>
      <c r="CQ18466" s="52"/>
      <c r="CR18466" s="52"/>
      <c r="CS18466" s="52"/>
      <c r="CT18466" s="52"/>
      <c r="CU18466" s="33"/>
      <c r="CV18466" s="33"/>
    </row>
    <row r="18467" spans="74:100">
      <c r="BV18467" s="62"/>
      <c r="BW18467" s="62"/>
      <c r="BX18467" s="62"/>
      <c r="BY18467" s="62"/>
      <c r="BZ18467" s="62"/>
      <c r="CA18467" s="62"/>
      <c r="CB18467" s="62"/>
      <c r="CC18467" s="62"/>
      <c r="CD18467" s="62"/>
      <c r="CE18467" s="62"/>
      <c r="CF18467" s="62"/>
      <c r="CL18467" s="56" t="s">
        <v>9288</v>
      </c>
      <c r="CM18467" s="56" t="s">
        <v>215</v>
      </c>
      <c r="CN18467" s="56" t="s">
        <v>215</v>
      </c>
      <c r="CO18467" s="52"/>
      <c r="CP18467" s="52"/>
      <c r="CQ18467" s="52"/>
      <c r="CR18467" s="52"/>
      <c r="CS18467" s="52"/>
      <c r="CT18467" s="52"/>
      <c r="CU18467" s="33"/>
      <c r="CV18467" s="33"/>
    </row>
    <row r="18468" spans="74:100">
      <c r="BV18468" s="62"/>
      <c r="BW18468" s="62"/>
      <c r="BX18468" s="62"/>
      <c r="BY18468" s="62"/>
      <c r="BZ18468" s="62"/>
      <c r="CA18468" s="62"/>
      <c r="CB18468" s="62"/>
      <c r="CC18468" s="62"/>
      <c r="CD18468" s="62"/>
      <c r="CE18468" s="62"/>
      <c r="CF18468" s="62"/>
      <c r="CL18468" s="56" t="s">
        <v>9295</v>
      </c>
      <c r="CM18468" s="56" t="s">
        <v>215</v>
      </c>
      <c r="CN18468" s="56" t="s">
        <v>215</v>
      </c>
      <c r="CO18468" s="52"/>
      <c r="CP18468" s="52"/>
      <c r="CQ18468" s="52"/>
      <c r="CR18468" s="52"/>
      <c r="CS18468" s="52"/>
      <c r="CT18468" s="52"/>
      <c r="CU18468" s="33"/>
      <c r="CV18468" s="33"/>
    </row>
    <row r="18469" spans="74:100">
      <c r="BV18469" s="62"/>
      <c r="BW18469" s="62"/>
      <c r="BX18469" s="62"/>
      <c r="BY18469" s="62"/>
      <c r="BZ18469" s="62"/>
      <c r="CA18469" s="62"/>
      <c r="CB18469" s="62"/>
      <c r="CC18469" s="62"/>
      <c r="CD18469" s="62"/>
      <c r="CE18469" s="62"/>
      <c r="CF18469" s="62"/>
      <c r="CL18469" s="56" t="s">
        <v>25473</v>
      </c>
      <c r="CM18469" s="56" t="s">
        <v>214</v>
      </c>
      <c r="CN18469" s="56" t="s">
        <v>214</v>
      </c>
      <c r="CO18469" s="52"/>
      <c r="CP18469" s="52"/>
      <c r="CQ18469" s="52"/>
      <c r="CR18469" s="52"/>
      <c r="CS18469" s="52"/>
      <c r="CT18469" s="52"/>
      <c r="CU18469" s="33"/>
      <c r="CV18469" s="33"/>
    </row>
    <row r="18470" spans="74:100">
      <c r="BV18470" s="62"/>
      <c r="BW18470" s="62"/>
      <c r="BX18470" s="62"/>
      <c r="BY18470" s="62"/>
      <c r="BZ18470" s="62"/>
      <c r="CA18470" s="62"/>
      <c r="CB18470" s="62"/>
      <c r="CC18470" s="62"/>
      <c r="CD18470" s="62"/>
      <c r="CE18470" s="62"/>
      <c r="CF18470" s="62"/>
      <c r="CL18470" s="56" t="s">
        <v>9304</v>
      </c>
      <c r="CM18470" s="56" t="s">
        <v>214</v>
      </c>
      <c r="CN18470" s="56" t="s">
        <v>214</v>
      </c>
      <c r="CO18470" s="52"/>
      <c r="CP18470" s="52"/>
      <c r="CQ18470" s="52"/>
      <c r="CR18470" s="52"/>
      <c r="CS18470" s="52"/>
      <c r="CT18470" s="52"/>
      <c r="CU18470" s="33"/>
      <c r="CV18470" s="33"/>
    </row>
    <row r="18471" spans="74:100">
      <c r="BV18471" s="62"/>
      <c r="BW18471" s="62"/>
      <c r="BX18471" s="62"/>
      <c r="BY18471" s="62"/>
      <c r="BZ18471" s="62"/>
      <c r="CA18471" s="62"/>
      <c r="CB18471" s="62"/>
      <c r="CC18471" s="62"/>
      <c r="CD18471" s="62"/>
      <c r="CE18471" s="62"/>
      <c r="CF18471" s="62"/>
      <c r="CL18471" s="56" t="s">
        <v>9305</v>
      </c>
      <c r="CM18471" s="56" t="s">
        <v>214</v>
      </c>
      <c r="CN18471" s="56" t="s">
        <v>214</v>
      </c>
      <c r="CO18471" s="52"/>
      <c r="CP18471" s="52"/>
      <c r="CQ18471" s="52"/>
      <c r="CR18471" s="52"/>
      <c r="CS18471" s="52"/>
      <c r="CT18471" s="52"/>
      <c r="CU18471" s="33"/>
      <c r="CV18471" s="33"/>
    </row>
    <row r="18472" spans="74:100">
      <c r="BV18472" s="62"/>
      <c r="BW18472" s="62"/>
      <c r="BX18472" s="62"/>
      <c r="BY18472" s="62"/>
      <c r="BZ18472" s="62"/>
      <c r="CA18472" s="62"/>
      <c r="CB18472" s="62"/>
      <c r="CC18472" s="62"/>
      <c r="CD18472" s="62"/>
      <c r="CE18472" s="62"/>
      <c r="CF18472" s="62"/>
      <c r="CL18472" s="56" t="s">
        <v>23751</v>
      </c>
      <c r="CM18472" s="56" t="s">
        <v>214</v>
      </c>
      <c r="CN18472" s="56" t="s">
        <v>214</v>
      </c>
      <c r="CO18472" s="52"/>
      <c r="CP18472" s="52"/>
      <c r="CQ18472" s="52"/>
      <c r="CR18472" s="52"/>
      <c r="CS18472" s="52"/>
      <c r="CT18472" s="52"/>
      <c r="CU18472" s="33"/>
      <c r="CV18472" s="33"/>
    </row>
    <row r="18473" spans="74:100">
      <c r="BV18473" s="62"/>
      <c r="BW18473" s="62"/>
      <c r="BX18473" s="62"/>
      <c r="BY18473" s="62"/>
      <c r="BZ18473" s="62"/>
      <c r="CA18473" s="62"/>
      <c r="CB18473" s="62"/>
      <c r="CC18473" s="62"/>
      <c r="CD18473" s="62"/>
      <c r="CE18473" s="62"/>
      <c r="CF18473" s="62"/>
      <c r="CL18473" s="56" t="s">
        <v>9296</v>
      </c>
      <c r="CM18473" s="56" t="s">
        <v>215</v>
      </c>
      <c r="CN18473" s="56" t="s">
        <v>215</v>
      </c>
      <c r="CO18473" s="52"/>
      <c r="CP18473" s="52"/>
      <c r="CQ18473" s="52"/>
      <c r="CR18473" s="52"/>
      <c r="CS18473" s="52"/>
      <c r="CT18473" s="52"/>
      <c r="CU18473" s="33"/>
      <c r="CV18473" s="33"/>
    </row>
    <row r="18474" spans="74:100">
      <c r="BV18474" s="62"/>
      <c r="BW18474" s="62"/>
      <c r="BX18474" s="62"/>
      <c r="BY18474" s="62"/>
      <c r="BZ18474" s="62"/>
      <c r="CA18474" s="62"/>
      <c r="CB18474" s="62"/>
      <c r="CC18474" s="62"/>
      <c r="CD18474" s="62"/>
      <c r="CE18474" s="62"/>
      <c r="CF18474" s="62"/>
      <c r="CL18474" s="56" t="s">
        <v>9289</v>
      </c>
      <c r="CM18474" s="56" t="s">
        <v>215</v>
      </c>
      <c r="CN18474" s="56" t="s">
        <v>215</v>
      </c>
      <c r="CO18474" s="52"/>
      <c r="CP18474" s="52"/>
      <c r="CQ18474" s="52"/>
      <c r="CR18474" s="52"/>
      <c r="CS18474" s="52"/>
      <c r="CT18474" s="52"/>
      <c r="CU18474" s="33"/>
      <c r="CV18474" s="33"/>
    </row>
    <row r="18475" spans="74:100">
      <c r="BV18475" s="62"/>
      <c r="BW18475" s="62"/>
      <c r="BX18475" s="62"/>
      <c r="BY18475" s="62"/>
      <c r="BZ18475" s="62"/>
      <c r="CA18475" s="62"/>
      <c r="CB18475" s="62"/>
      <c r="CC18475" s="62"/>
      <c r="CD18475" s="62"/>
      <c r="CE18475" s="62"/>
      <c r="CF18475" s="62"/>
      <c r="CL18475" s="56" t="s">
        <v>9294</v>
      </c>
      <c r="CM18475" s="56" t="s">
        <v>214</v>
      </c>
      <c r="CN18475" s="56" t="s">
        <v>214</v>
      </c>
      <c r="CO18475" s="52"/>
      <c r="CP18475" s="52"/>
      <c r="CQ18475" s="52"/>
      <c r="CR18475" s="52"/>
      <c r="CS18475" s="52"/>
      <c r="CT18475" s="52"/>
      <c r="CU18475" s="33"/>
      <c r="CV18475" s="33"/>
    </row>
    <row r="18476" spans="74:100">
      <c r="BV18476" s="62"/>
      <c r="BW18476" s="62"/>
      <c r="BX18476" s="62"/>
      <c r="BY18476" s="62"/>
      <c r="BZ18476" s="62"/>
      <c r="CA18476" s="62"/>
      <c r="CB18476" s="62"/>
      <c r="CC18476" s="62"/>
      <c r="CD18476" s="62"/>
      <c r="CE18476" s="62"/>
      <c r="CF18476" s="62"/>
      <c r="CL18476" s="35" t="s">
        <v>9297</v>
      </c>
      <c r="CM18476" s="35" t="s">
        <v>217</v>
      </c>
      <c r="CN18476" s="35" t="s">
        <v>217</v>
      </c>
      <c r="CO18476" s="52"/>
      <c r="CP18476" s="52"/>
      <c r="CQ18476" s="52"/>
      <c r="CR18476" s="52"/>
      <c r="CS18476" s="52"/>
      <c r="CT18476" s="52"/>
      <c r="CU18476" s="33"/>
      <c r="CV18476" s="33"/>
    </row>
    <row r="18477" spans="74:100">
      <c r="BV18477" s="62"/>
      <c r="BW18477" s="62"/>
      <c r="BX18477" s="62"/>
      <c r="BY18477" s="62"/>
      <c r="BZ18477" s="62"/>
      <c r="CA18477" s="62"/>
      <c r="CB18477" s="62"/>
      <c r="CC18477" s="62"/>
      <c r="CD18477" s="62"/>
      <c r="CE18477" s="62"/>
      <c r="CF18477" s="62"/>
      <c r="CL18477" s="56" t="s">
        <v>4126</v>
      </c>
      <c r="CM18477" s="56" t="s">
        <v>214</v>
      </c>
      <c r="CN18477" s="56" t="s">
        <v>214</v>
      </c>
      <c r="CO18477" s="52"/>
      <c r="CP18477" s="52"/>
      <c r="CQ18477" s="52"/>
      <c r="CR18477" s="52"/>
      <c r="CS18477" s="52"/>
      <c r="CT18477" s="52"/>
      <c r="CU18477" s="33"/>
      <c r="CV18477" s="33"/>
    </row>
    <row r="18478" spans="74:100">
      <c r="BV18478" s="62"/>
      <c r="BW18478" s="62"/>
      <c r="BX18478" s="62"/>
      <c r="BY18478" s="62"/>
      <c r="BZ18478" s="62"/>
      <c r="CA18478" s="62"/>
      <c r="CB18478" s="62"/>
      <c r="CC18478" s="62"/>
      <c r="CD18478" s="62"/>
      <c r="CE18478" s="62"/>
      <c r="CF18478" s="62"/>
      <c r="CL18478" s="56" t="s">
        <v>23752</v>
      </c>
      <c r="CM18478" s="56" t="s">
        <v>214</v>
      </c>
      <c r="CN18478" s="56" t="s">
        <v>214</v>
      </c>
      <c r="CO18478" s="52"/>
      <c r="CP18478" s="52"/>
      <c r="CQ18478" s="52"/>
      <c r="CR18478" s="52"/>
      <c r="CS18478" s="52"/>
      <c r="CT18478" s="52"/>
      <c r="CU18478" s="33"/>
      <c r="CV18478" s="33"/>
    </row>
    <row r="18479" spans="74:100">
      <c r="BV18479" s="62"/>
      <c r="BW18479" s="62"/>
      <c r="BX18479" s="62"/>
      <c r="BY18479" s="62"/>
      <c r="BZ18479" s="62"/>
      <c r="CA18479" s="62"/>
      <c r="CB18479" s="62"/>
      <c r="CC18479" s="62"/>
      <c r="CD18479" s="62"/>
      <c r="CE18479" s="62"/>
      <c r="CF18479" s="62"/>
      <c r="CL18479" s="56" t="s">
        <v>9306</v>
      </c>
      <c r="CM18479" s="56" t="s">
        <v>214</v>
      </c>
      <c r="CN18479" s="56" t="s">
        <v>214</v>
      </c>
      <c r="CO18479" s="52"/>
      <c r="CP18479" s="52"/>
      <c r="CQ18479" s="52"/>
      <c r="CR18479" s="52"/>
      <c r="CS18479" s="52"/>
      <c r="CT18479" s="52"/>
      <c r="CU18479" s="33"/>
      <c r="CV18479" s="33"/>
    </row>
    <row r="18480" spans="74:100">
      <c r="BV18480" s="62"/>
      <c r="BW18480" s="62"/>
      <c r="BX18480" s="62"/>
      <c r="BY18480" s="62"/>
      <c r="BZ18480" s="62"/>
      <c r="CA18480" s="62"/>
      <c r="CB18480" s="62"/>
      <c r="CC18480" s="62"/>
      <c r="CD18480" s="62"/>
      <c r="CE18480" s="62"/>
      <c r="CF18480" s="62"/>
      <c r="CL18480" s="56" t="s">
        <v>9307</v>
      </c>
      <c r="CM18480" s="56" t="s">
        <v>214</v>
      </c>
      <c r="CN18480" s="56" t="s">
        <v>214</v>
      </c>
      <c r="CO18480" s="52"/>
      <c r="CP18480" s="52"/>
      <c r="CQ18480" s="52"/>
      <c r="CR18480" s="52"/>
      <c r="CS18480" s="52"/>
      <c r="CT18480" s="52"/>
      <c r="CU18480" s="33"/>
      <c r="CV18480" s="33"/>
    </row>
    <row r="18481" spans="74:100">
      <c r="BV18481" s="62"/>
      <c r="BW18481" s="62"/>
      <c r="BX18481" s="62"/>
      <c r="BY18481" s="62"/>
      <c r="BZ18481" s="62"/>
      <c r="CA18481" s="62"/>
      <c r="CB18481" s="62"/>
      <c r="CC18481" s="62"/>
      <c r="CD18481" s="62"/>
      <c r="CE18481" s="62"/>
      <c r="CF18481" s="62"/>
      <c r="CL18481" s="56" t="s">
        <v>1287</v>
      </c>
      <c r="CM18481" s="56" t="s">
        <v>214</v>
      </c>
      <c r="CN18481" s="56" t="s">
        <v>214</v>
      </c>
      <c r="CO18481" s="52"/>
      <c r="CP18481" s="52"/>
      <c r="CQ18481" s="52"/>
      <c r="CR18481" s="52"/>
      <c r="CS18481" s="52"/>
      <c r="CT18481" s="52"/>
      <c r="CU18481" s="33"/>
      <c r="CV18481" s="33"/>
    </row>
    <row r="18482" spans="74:100">
      <c r="BV18482" s="62"/>
      <c r="BW18482" s="62"/>
      <c r="BX18482" s="62"/>
      <c r="BY18482" s="62"/>
      <c r="BZ18482" s="62"/>
      <c r="CA18482" s="62"/>
      <c r="CB18482" s="62"/>
      <c r="CC18482" s="62"/>
      <c r="CD18482" s="62"/>
      <c r="CE18482" s="62"/>
      <c r="CF18482" s="62"/>
      <c r="CL18482" s="56" t="s">
        <v>9308</v>
      </c>
      <c r="CM18482" s="56" t="s">
        <v>214</v>
      </c>
      <c r="CN18482" s="56" t="s">
        <v>214</v>
      </c>
      <c r="CO18482" s="52"/>
      <c r="CP18482" s="52"/>
      <c r="CQ18482" s="52"/>
      <c r="CR18482" s="52"/>
      <c r="CS18482" s="52"/>
      <c r="CT18482" s="52"/>
      <c r="CU18482" s="33"/>
      <c r="CV18482" s="33"/>
    </row>
    <row r="18483" spans="74:100">
      <c r="BV18483" s="62"/>
      <c r="BW18483" s="62"/>
      <c r="BX18483" s="62"/>
      <c r="BY18483" s="62"/>
      <c r="BZ18483" s="62"/>
      <c r="CA18483" s="62"/>
      <c r="CB18483" s="62"/>
      <c r="CC18483" s="62"/>
      <c r="CD18483" s="62"/>
      <c r="CE18483" s="62"/>
      <c r="CF18483" s="62"/>
      <c r="CL18483" s="56" t="s">
        <v>23753</v>
      </c>
      <c r="CM18483" s="56" t="s">
        <v>214</v>
      </c>
      <c r="CN18483" s="56" t="s">
        <v>214</v>
      </c>
      <c r="CO18483" s="52"/>
      <c r="CP18483" s="52"/>
      <c r="CQ18483" s="52"/>
      <c r="CR18483" s="52"/>
      <c r="CS18483" s="52"/>
      <c r="CT18483" s="52"/>
      <c r="CU18483" s="33"/>
      <c r="CV18483" s="33"/>
    </row>
    <row r="18484" spans="74:100">
      <c r="BV18484" s="62"/>
      <c r="BW18484" s="62"/>
      <c r="BX18484" s="62"/>
      <c r="BY18484" s="62"/>
      <c r="BZ18484" s="62"/>
      <c r="CA18484" s="62"/>
      <c r="CB18484" s="62"/>
      <c r="CC18484" s="62"/>
      <c r="CD18484" s="62"/>
      <c r="CE18484" s="62"/>
      <c r="CF18484" s="62"/>
      <c r="CL18484" s="56" t="s">
        <v>9309</v>
      </c>
      <c r="CM18484" s="56" t="s">
        <v>214</v>
      </c>
      <c r="CN18484" s="56" t="s">
        <v>214</v>
      </c>
      <c r="CO18484" s="52"/>
      <c r="CP18484" s="52"/>
      <c r="CQ18484" s="52"/>
      <c r="CR18484" s="52"/>
      <c r="CS18484" s="52"/>
      <c r="CT18484" s="52"/>
      <c r="CU18484" s="33"/>
      <c r="CV18484" s="33"/>
    </row>
    <row r="18485" spans="74:100">
      <c r="BV18485" s="62"/>
      <c r="BW18485" s="62"/>
      <c r="BX18485" s="62"/>
      <c r="BY18485" s="62"/>
      <c r="BZ18485" s="62"/>
      <c r="CA18485" s="62"/>
      <c r="CB18485" s="62"/>
      <c r="CC18485" s="62"/>
      <c r="CD18485" s="62"/>
      <c r="CE18485" s="62"/>
      <c r="CF18485" s="62"/>
      <c r="CL18485" s="56" t="s">
        <v>23754</v>
      </c>
      <c r="CM18485" s="56" t="s">
        <v>214</v>
      </c>
      <c r="CN18485" s="56" t="s">
        <v>214</v>
      </c>
      <c r="CO18485" s="52"/>
      <c r="CP18485" s="52"/>
      <c r="CQ18485" s="52"/>
      <c r="CR18485" s="52"/>
      <c r="CS18485" s="52"/>
      <c r="CT18485" s="52"/>
      <c r="CU18485" s="33"/>
      <c r="CV18485" s="33"/>
    </row>
    <row r="18486" spans="74:100">
      <c r="BV18486" s="62"/>
      <c r="BW18486" s="62"/>
      <c r="BX18486" s="62"/>
      <c r="BY18486" s="62"/>
      <c r="BZ18486" s="62"/>
      <c r="CA18486" s="62"/>
      <c r="CB18486" s="62"/>
      <c r="CC18486" s="62"/>
      <c r="CD18486" s="62"/>
      <c r="CE18486" s="62"/>
      <c r="CF18486" s="62"/>
      <c r="CL18486" s="56" t="s">
        <v>23755</v>
      </c>
      <c r="CM18486" s="56" t="s">
        <v>214</v>
      </c>
      <c r="CN18486" s="56" t="s">
        <v>214</v>
      </c>
      <c r="CO18486" s="52"/>
      <c r="CP18486" s="52"/>
      <c r="CQ18486" s="52"/>
      <c r="CR18486" s="52"/>
      <c r="CS18486" s="52"/>
      <c r="CT18486" s="52"/>
      <c r="CU18486" s="33"/>
      <c r="CV18486" s="33"/>
    </row>
    <row r="18487" spans="74:100">
      <c r="BV18487" s="62"/>
      <c r="BW18487" s="62"/>
      <c r="BX18487" s="62"/>
      <c r="BY18487" s="62"/>
      <c r="BZ18487" s="62"/>
      <c r="CA18487" s="62"/>
      <c r="CB18487" s="62"/>
      <c r="CC18487" s="62"/>
      <c r="CD18487" s="62"/>
      <c r="CE18487" s="62"/>
      <c r="CF18487" s="62"/>
      <c r="CL18487" s="35" t="s">
        <v>12348</v>
      </c>
      <c r="CM18487" s="35" t="s">
        <v>217</v>
      </c>
      <c r="CN18487" s="35" t="s">
        <v>217</v>
      </c>
      <c r="CO18487" s="52"/>
      <c r="CP18487" s="52"/>
      <c r="CQ18487" s="52"/>
      <c r="CR18487" s="52"/>
      <c r="CS18487" s="52"/>
      <c r="CT18487" s="52"/>
      <c r="CU18487" s="33"/>
      <c r="CV18487" s="33"/>
    </row>
    <row r="18488" spans="74:100">
      <c r="BV18488" s="62"/>
      <c r="BW18488" s="62"/>
      <c r="BX18488" s="62"/>
      <c r="BY18488" s="62"/>
      <c r="BZ18488" s="62"/>
      <c r="CA18488" s="62"/>
      <c r="CB18488" s="62"/>
      <c r="CC18488" s="62"/>
      <c r="CD18488" s="62"/>
      <c r="CE18488" s="62"/>
      <c r="CF18488" s="62"/>
      <c r="CL18488" s="56" t="s">
        <v>12350</v>
      </c>
      <c r="CM18488" s="56" t="s">
        <v>216</v>
      </c>
      <c r="CN18488" s="56" t="s">
        <v>216</v>
      </c>
      <c r="CO18488" s="52"/>
      <c r="CP18488" s="52"/>
      <c r="CQ18488" s="52"/>
      <c r="CR18488" s="52"/>
      <c r="CS18488" s="52"/>
      <c r="CT18488" s="52"/>
      <c r="CU18488" s="33"/>
      <c r="CV18488" s="33"/>
    </row>
    <row r="18489" spans="74:100">
      <c r="BV18489" s="62"/>
      <c r="BW18489" s="62"/>
      <c r="BX18489" s="62"/>
      <c r="BY18489" s="62"/>
      <c r="BZ18489" s="62"/>
      <c r="CA18489" s="62"/>
      <c r="CB18489" s="62"/>
      <c r="CC18489" s="62"/>
      <c r="CD18489" s="62"/>
      <c r="CE18489" s="62"/>
      <c r="CF18489" s="62"/>
      <c r="CL18489" s="35" t="s">
        <v>15809</v>
      </c>
      <c r="CM18489" s="35" t="s">
        <v>217</v>
      </c>
      <c r="CN18489" s="35" t="s">
        <v>217</v>
      </c>
      <c r="CO18489" s="52"/>
      <c r="CP18489" s="52"/>
      <c r="CQ18489" s="52"/>
      <c r="CR18489" s="52"/>
      <c r="CS18489" s="52"/>
      <c r="CT18489" s="52"/>
      <c r="CU18489" s="33"/>
      <c r="CV18489" s="33"/>
    </row>
    <row r="18490" spans="74:100">
      <c r="BV18490" s="62"/>
      <c r="BW18490" s="62"/>
      <c r="BX18490" s="62"/>
      <c r="BY18490" s="62"/>
      <c r="BZ18490" s="62"/>
      <c r="CA18490" s="62"/>
      <c r="CB18490" s="62"/>
      <c r="CC18490" s="62"/>
      <c r="CD18490" s="62"/>
      <c r="CE18490" s="62"/>
      <c r="CF18490" s="62"/>
      <c r="CL18490" s="35" t="s">
        <v>15810</v>
      </c>
      <c r="CM18490" s="35" t="s">
        <v>217</v>
      </c>
      <c r="CN18490" s="35" t="s">
        <v>217</v>
      </c>
      <c r="CO18490" s="52"/>
      <c r="CP18490" s="52"/>
      <c r="CQ18490" s="52"/>
      <c r="CR18490" s="52"/>
      <c r="CS18490" s="52"/>
      <c r="CT18490" s="52"/>
      <c r="CU18490" s="33"/>
      <c r="CV18490" s="33"/>
    </row>
    <row r="18491" spans="74:100">
      <c r="BV18491" s="62"/>
      <c r="BW18491" s="62"/>
      <c r="BX18491" s="62"/>
      <c r="BY18491" s="62"/>
      <c r="BZ18491" s="62"/>
      <c r="CA18491" s="62"/>
      <c r="CB18491" s="62"/>
      <c r="CC18491" s="62"/>
      <c r="CD18491" s="62"/>
      <c r="CE18491" s="62"/>
      <c r="CF18491" s="62"/>
      <c r="CL18491" s="35" t="s">
        <v>15810</v>
      </c>
      <c r="CM18491" s="35" t="s">
        <v>217</v>
      </c>
      <c r="CN18491" s="35" t="s">
        <v>217</v>
      </c>
      <c r="CO18491" s="52"/>
      <c r="CP18491" s="52"/>
      <c r="CQ18491" s="52"/>
      <c r="CR18491" s="52"/>
      <c r="CS18491" s="52"/>
      <c r="CT18491" s="52"/>
      <c r="CU18491" s="33"/>
      <c r="CV18491" s="33"/>
    </row>
    <row r="18492" spans="74:100">
      <c r="BV18492" s="62"/>
      <c r="BW18492" s="62"/>
      <c r="BX18492" s="62"/>
      <c r="BY18492" s="62"/>
      <c r="BZ18492" s="62"/>
      <c r="CA18492" s="62"/>
      <c r="CB18492" s="62"/>
      <c r="CC18492" s="62"/>
      <c r="CD18492" s="62"/>
      <c r="CE18492" s="62"/>
      <c r="CF18492" s="62"/>
      <c r="CL18492" s="35" t="s">
        <v>9316</v>
      </c>
      <c r="CM18492" s="35" t="s">
        <v>217</v>
      </c>
      <c r="CN18492" s="35" t="s">
        <v>217</v>
      </c>
      <c r="CO18492" s="52"/>
      <c r="CP18492" s="52"/>
      <c r="CQ18492" s="52"/>
      <c r="CR18492" s="52"/>
      <c r="CS18492" s="52"/>
      <c r="CT18492" s="52"/>
      <c r="CU18492" s="33"/>
      <c r="CV18492" s="33"/>
    </row>
    <row r="18493" spans="74:100">
      <c r="BV18493" s="62"/>
      <c r="BW18493" s="62"/>
      <c r="BX18493" s="62"/>
      <c r="BY18493" s="62"/>
      <c r="BZ18493" s="62"/>
      <c r="CA18493" s="62"/>
      <c r="CB18493" s="62"/>
      <c r="CC18493" s="62"/>
      <c r="CD18493" s="62"/>
      <c r="CE18493" s="62"/>
      <c r="CF18493" s="62"/>
      <c r="CL18493" s="56" t="s">
        <v>9318</v>
      </c>
      <c r="CM18493" s="56" t="s">
        <v>216</v>
      </c>
      <c r="CN18493" s="56" t="s">
        <v>216</v>
      </c>
      <c r="CO18493" s="52"/>
      <c r="CP18493" s="52"/>
      <c r="CQ18493" s="52"/>
      <c r="CR18493" s="52"/>
      <c r="CS18493" s="52"/>
      <c r="CT18493" s="52"/>
      <c r="CU18493" s="33"/>
      <c r="CV18493" s="33"/>
    </row>
    <row r="18494" spans="74:100">
      <c r="BV18494" s="62"/>
      <c r="BW18494" s="62"/>
      <c r="BX18494" s="62"/>
      <c r="BY18494" s="62"/>
      <c r="BZ18494" s="62"/>
      <c r="CA18494" s="62"/>
      <c r="CB18494" s="62"/>
      <c r="CC18494" s="62"/>
      <c r="CD18494" s="62"/>
      <c r="CE18494" s="62"/>
      <c r="CF18494" s="62"/>
      <c r="CL18494" s="35" t="s">
        <v>9324</v>
      </c>
      <c r="CM18494" s="35" t="s">
        <v>217</v>
      </c>
      <c r="CN18494" s="35" t="s">
        <v>217</v>
      </c>
      <c r="CO18494" s="52"/>
      <c r="CP18494" s="52"/>
      <c r="CQ18494" s="52"/>
      <c r="CR18494" s="52"/>
      <c r="CS18494" s="52"/>
      <c r="CT18494" s="52"/>
      <c r="CU18494" s="33"/>
      <c r="CV18494" s="33"/>
    </row>
    <row r="18495" spans="74:100">
      <c r="BV18495" s="62"/>
      <c r="BW18495" s="62"/>
      <c r="BX18495" s="62"/>
      <c r="BY18495" s="62"/>
      <c r="BZ18495" s="62"/>
      <c r="CA18495" s="62"/>
      <c r="CB18495" s="62"/>
      <c r="CC18495" s="62"/>
      <c r="CD18495" s="62"/>
      <c r="CE18495" s="62"/>
      <c r="CF18495" s="62"/>
      <c r="CL18495" s="35" t="s">
        <v>14424</v>
      </c>
      <c r="CM18495" s="35" t="s">
        <v>217</v>
      </c>
      <c r="CN18495" s="35" t="s">
        <v>217</v>
      </c>
      <c r="CO18495" s="52"/>
      <c r="CP18495" s="52"/>
      <c r="CQ18495" s="52"/>
      <c r="CR18495" s="52"/>
      <c r="CS18495" s="52"/>
      <c r="CT18495" s="52"/>
      <c r="CU18495" s="33"/>
      <c r="CV18495" s="33"/>
    </row>
    <row r="18496" spans="74:100">
      <c r="BV18496" s="62"/>
      <c r="BW18496" s="62"/>
      <c r="BX18496" s="62"/>
      <c r="BY18496" s="62"/>
      <c r="BZ18496" s="62"/>
      <c r="CA18496" s="62"/>
      <c r="CB18496" s="62"/>
      <c r="CC18496" s="62"/>
      <c r="CD18496" s="62"/>
      <c r="CE18496" s="62"/>
      <c r="CF18496" s="62"/>
      <c r="CL18496" s="35" t="s">
        <v>9320</v>
      </c>
      <c r="CM18496" s="35" t="s">
        <v>217</v>
      </c>
      <c r="CN18496" s="35" t="s">
        <v>217</v>
      </c>
      <c r="CO18496" s="52"/>
      <c r="CP18496" s="52"/>
      <c r="CQ18496" s="52"/>
      <c r="CR18496" s="52"/>
      <c r="CS18496" s="52"/>
      <c r="CT18496" s="52"/>
      <c r="CU18496" s="33"/>
      <c r="CV18496" s="33"/>
    </row>
    <row r="18497" spans="74:100">
      <c r="BV18497" s="62"/>
      <c r="BW18497" s="62"/>
      <c r="BX18497" s="62"/>
      <c r="BY18497" s="62"/>
      <c r="BZ18497" s="62"/>
      <c r="CA18497" s="62"/>
      <c r="CB18497" s="62"/>
      <c r="CC18497" s="62"/>
      <c r="CD18497" s="62"/>
      <c r="CE18497" s="62"/>
      <c r="CF18497" s="62"/>
      <c r="CL18497" s="56" t="s">
        <v>1289</v>
      </c>
      <c r="CM18497" s="56" t="s">
        <v>216</v>
      </c>
      <c r="CN18497" s="56" t="s">
        <v>216</v>
      </c>
      <c r="CO18497" s="52"/>
      <c r="CP18497" s="52"/>
      <c r="CQ18497" s="52"/>
      <c r="CR18497" s="52"/>
      <c r="CS18497" s="52"/>
      <c r="CT18497" s="52"/>
      <c r="CU18497" s="33"/>
      <c r="CV18497" s="33"/>
    </row>
    <row r="18498" spans="74:100">
      <c r="BV18498" s="62"/>
      <c r="BW18498" s="62"/>
      <c r="BX18498" s="62"/>
      <c r="BY18498" s="62"/>
      <c r="BZ18498" s="62"/>
      <c r="CA18498" s="62"/>
      <c r="CB18498" s="62"/>
      <c r="CC18498" s="62"/>
      <c r="CD18498" s="62"/>
      <c r="CE18498" s="62"/>
      <c r="CF18498" s="62"/>
      <c r="CL18498" s="56" t="s">
        <v>9325</v>
      </c>
      <c r="CM18498" s="56" t="s">
        <v>216</v>
      </c>
      <c r="CN18498" s="56" t="s">
        <v>216</v>
      </c>
      <c r="CO18498" s="52"/>
      <c r="CP18498" s="52"/>
      <c r="CQ18498" s="52"/>
      <c r="CR18498" s="52"/>
      <c r="CS18498" s="52"/>
      <c r="CT18498" s="52"/>
      <c r="CU18498" s="33"/>
      <c r="CV18498" s="33"/>
    </row>
    <row r="18499" spans="74:100">
      <c r="BV18499" s="62"/>
      <c r="BW18499" s="62"/>
      <c r="BX18499" s="62"/>
      <c r="BY18499" s="62"/>
      <c r="BZ18499" s="62"/>
      <c r="CA18499" s="62"/>
      <c r="CB18499" s="62"/>
      <c r="CC18499" s="62"/>
      <c r="CD18499" s="62"/>
      <c r="CE18499" s="62"/>
      <c r="CF18499" s="62"/>
      <c r="CL18499" s="56" t="s">
        <v>23756</v>
      </c>
      <c r="CM18499" s="56" t="s">
        <v>216</v>
      </c>
      <c r="CN18499" s="56" t="s">
        <v>216</v>
      </c>
      <c r="CO18499" s="52"/>
      <c r="CP18499" s="52"/>
      <c r="CQ18499" s="52"/>
      <c r="CR18499" s="52"/>
      <c r="CS18499" s="52"/>
      <c r="CT18499" s="52"/>
      <c r="CU18499" s="33"/>
      <c r="CV18499" s="33"/>
    </row>
    <row r="18500" spans="74:100">
      <c r="BV18500" s="62"/>
      <c r="BW18500" s="62"/>
      <c r="BX18500" s="62"/>
      <c r="BY18500" s="62"/>
      <c r="BZ18500" s="62"/>
      <c r="CA18500" s="62"/>
      <c r="CB18500" s="62"/>
      <c r="CC18500" s="62"/>
      <c r="CD18500" s="62"/>
      <c r="CE18500" s="62"/>
      <c r="CF18500" s="62"/>
      <c r="CL18500" s="56" t="s">
        <v>23757</v>
      </c>
      <c r="CM18500" s="56" t="s">
        <v>216</v>
      </c>
      <c r="CN18500" s="56" t="s">
        <v>216</v>
      </c>
      <c r="CO18500" s="52"/>
      <c r="CP18500" s="52"/>
      <c r="CQ18500" s="52"/>
      <c r="CR18500" s="52"/>
      <c r="CS18500" s="52"/>
      <c r="CT18500" s="52"/>
      <c r="CU18500" s="33"/>
      <c r="CV18500" s="33"/>
    </row>
    <row r="18501" spans="74:100">
      <c r="BV18501" s="62"/>
      <c r="BW18501" s="62"/>
      <c r="BX18501" s="62"/>
      <c r="BY18501" s="62"/>
      <c r="BZ18501" s="62"/>
      <c r="CA18501" s="62"/>
      <c r="CB18501" s="62"/>
      <c r="CC18501" s="62"/>
      <c r="CD18501" s="62"/>
      <c r="CE18501" s="62"/>
      <c r="CF18501" s="62"/>
      <c r="CL18501" s="56" t="s">
        <v>25474</v>
      </c>
      <c r="CM18501" s="56" t="s">
        <v>216</v>
      </c>
      <c r="CN18501" s="56" t="s">
        <v>216</v>
      </c>
      <c r="CO18501" s="52"/>
      <c r="CP18501" s="52"/>
      <c r="CQ18501" s="52"/>
      <c r="CR18501" s="52"/>
      <c r="CS18501" s="52"/>
      <c r="CT18501" s="52"/>
      <c r="CU18501" s="33"/>
      <c r="CV18501" s="33"/>
    </row>
    <row r="18502" spans="74:100">
      <c r="BV18502" s="62"/>
      <c r="BW18502" s="62"/>
      <c r="BX18502" s="62"/>
      <c r="BY18502" s="62"/>
      <c r="BZ18502" s="62"/>
      <c r="CA18502" s="62"/>
      <c r="CB18502" s="62"/>
      <c r="CC18502" s="62"/>
      <c r="CD18502" s="62"/>
      <c r="CE18502" s="62"/>
      <c r="CF18502" s="62"/>
      <c r="CL18502" s="56" t="s">
        <v>25475</v>
      </c>
      <c r="CM18502" s="56" t="s">
        <v>216</v>
      </c>
      <c r="CN18502" s="56" t="s">
        <v>216</v>
      </c>
      <c r="CO18502" s="52"/>
      <c r="CP18502" s="52"/>
      <c r="CQ18502" s="52"/>
      <c r="CR18502" s="52"/>
      <c r="CS18502" s="52"/>
      <c r="CT18502" s="52"/>
      <c r="CU18502" s="33"/>
      <c r="CV18502" s="33"/>
    </row>
    <row r="18503" spans="74:100">
      <c r="BV18503" s="62"/>
      <c r="BW18503" s="62"/>
      <c r="BX18503" s="62"/>
      <c r="BY18503" s="62"/>
      <c r="BZ18503" s="62"/>
      <c r="CA18503" s="62"/>
      <c r="CB18503" s="62"/>
      <c r="CC18503" s="62"/>
      <c r="CD18503" s="62"/>
      <c r="CE18503" s="62"/>
      <c r="CF18503" s="62"/>
      <c r="CL18503" s="56" t="s">
        <v>23758</v>
      </c>
      <c r="CM18503" s="56" t="s">
        <v>216</v>
      </c>
      <c r="CN18503" s="56" t="s">
        <v>216</v>
      </c>
      <c r="CO18503" s="52"/>
      <c r="CP18503" s="52"/>
      <c r="CQ18503" s="52"/>
      <c r="CR18503" s="52"/>
      <c r="CS18503" s="52"/>
      <c r="CT18503" s="52"/>
      <c r="CU18503" s="33"/>
      <c r="CV18503" s="33"/>
    </row>
    <row r="18504" spans="74:100">
      <c r="BV18504" s="62"/>
      <c r="BW18504" s="62"/>
      <c r="BX18504" s="62"/>
      <c r="BY18504" s="62"/>
      <c r="BZ18504" s="62"/>
      <c r="CA18504" s="62"/>
      <c r="CB18504" s="62"/>
      <c r="CC18504" s="62"/>
      <c r="CD18504" s="62"/>
      <c r="CE18504" s="62"/>
      <c r="CF18504" s="62"/>
      <c r="CL18504" s="56" t="s">
        <v>9326</v>
      </c>
      <c r="CM18504" s="56" t="s">
        <v>216</v>
      </c>
      <c r="CN18504" s="56" t="s">
        <v>216</v>
      </c>
      <c r="CO18504" s="52"/>
      <c r="CP18504" s="52"/>
      <c r="CQ18504" s="52"/>
      <c r="CR18504" s="52"/>
      <c r="CS18504" s="52"/>
      <c r="CT18504" s="52"/>
      <c r="CU18504" s="33"/>
      <c r="CV18504" s="33"/>
    </row>
    <row r="18505" spans="74:100">
      <c r="BV18505" s="62"/>
      <c r="BW18505" s="62"/>
      <c r="BX18505" s="62"/>
      <c r="BY18505" s="62"/>
      <c r="BZ18505" s="62"/>
      <c r="CA18505" s="62"/>
      <c r="CB18505" s="62"/>
      <c r="CC18505" s="62"/>
      <c r="CD18505" s="62"/>
      <c r="CE18505" s="62"/>
      <c r="CF18505" s="62"/>
      <c r="CL18505" s="56" t="s">
        <v>25476</v>
      </c>
      <c r="CM18505" s="56" t="s">
        <v>216</v>
      </c>
      <c r="CN18505" s="56" t="s">
        <v>216</v>
      </c>
      <c r="CO18505" s="52"/>
      <c r="CP18505" s="52"/>
      <c r="CQ18505" s="52"/>
      <c r="CR18505" s="52"/>
      <c r="CS18505" s="52"/>
      <c r="CT18505" s="52"/>
      <c r="CU18505" s="33"/>
      <c r="CV18505" s="33"/>
    </row>
    <row r="18506" spans="74:100">
      <c r="BV18506" s="62"/>
      <c r="BW18506" s="62"/>
      <c r="BX18506" s="62"/>
      <c r="BY18506" s="62"/>
      <c r="BZ18506" s="62"/>
      <c r="CA18506" s="62"/>
      <c r="CB18506" s="62"/>
      <c r="CC18506" s="62"/>
      <c r="CD18506" s="62"/>
      <c r="CE18506" s="62"/>
      <c r="CF18506" s="62"/>
      <c r="CL18506" s="35" t="s">
        <v>29355</v>
      </c>
      <c r="CM18506" s="35" t="s">
        <v>217</v>
      </c>
      <c r="CN18506" s="35" t="s">
        <v>217</v>
      </c>
      <c r="CO18506" s="52"/>
      <c r="CP18506" s="52"/>
      <c r="CQ18506" s="52"/>
      <c r="CR18506" s="52"/>
      <c r="CS18506" s="52"/>
      <c r="CT18506" s="52"/>
      <c r="CU18506" s="33"/>
      <c r="CV18506" s="33"/>
    </row>
    <row r="18507" spans="74:100">
      <c r="BV18507" s="62"/>
      <c r="BW18507" s="62"/>
      <c r="BX18507" s="62"/>
      <c r="BY18507" s="62"/>
      <c r="BZ18507" s="62"/>
      <c r="CA18507" s="62"/>
      <c r="CB18507" s="62"/>
      <c r="CC18507" s="62"/>
      <c r="CD18507" s="62"/>
      <c r="CE18507" s="62"/>
      <c r="CF18507" s="62"/>
      <c r="CL18507" s="35" t="s">
        <v>29356</v>
      </c>
      <c r="CM18507" s="35" t="s">
        <v>217</v>
      </c>
      <c r="CN18507" s="35" t="s">
        <v>217</v>
      </c>
      <c r="CO18507" s="52"/>
      <c r="CP18507" s="52"/>
      <c r="CQ18507" s="52"/>
      <c r="CR18507" s="52"/>
      <c r="CS18507" s="52"/>
      <c r="CT18507" s="52"/>
      <c r="CU18507" s="33"/>
      <c r="CV18507" s="33"/>
    </row>
    <row r="18508" spans="74:100">
      <c r="BV18508" s="62"/>
      <c r="BW18508" s="62"/>
      <c r="BX18508" s="62"/>
      <c r="BY18508" s="62"/>
      <c r="BZ18508" s="62"/>
      <c r="CA18508" s="62"/>
      <c r="CB18508" s="62"/>
      <c r="CC18508" s="62"/>
      <c r="CD18508" s="62"/>
      <c r="CE18508" s="62"/>
      <c r="CF18508" s="62"/>
      <c r="CL18508" s="35" t="s">
        <v>29357</v>
      </c>
      <c r="CM18508" s="35" t="s">
        <v>217</v>
      </c>
      <c r="CN18508" s="35" t="s">
        <v>217</v>
      </c>
      <c r="CO18508" s="52"/>
      <c r="CP18508" s="52"/>
      <c r="CQ18508" s="52"/>
      <c r="CR18508" s="52"/>
      <c r="CS18508" s="52"/>
      <c r="CT18508" s="52"/>
      <c r="CU18508" s="33"/>
      <c r="CV18508" s="33"/>
    </row>
    <row r="18509" spans="74:100">
      <c r="BV18509" s="62"/>
      <c r="BW18509" s="62"/>
      <c r="BX18509" s="62"/>
      <c r="BY18509" s="62"/>
      <c r="BZ18509" s="62"/>
      <c r="CA18509" s="62"/>
      <c r="CB18509" s="62"/>
      <c r="CC18509" s="62"/>
      <c r="CD18509" s="62"/>
      <c r="CE18509" s="62"/>
      <c r="CF18509" s="62"/>
      <c r="CL18509" s="35" t="s">
        <v>29358</v>
      </c>
      <c r="CM18509" s="35" t="s">
        <v>217</v>
      </c>
      <c r="CN18509" s="35" t="s">
        <v>217</v>
      </c>
      <c r="CO18509" s="52"/>
      <c r="CP18509" s="52"/>
      <c r="CQ18509" s="52"/>
      <c r="CR18509" s="52"/>
      <c r="CS18509" s="52"/>
      <c r="CT18509" s="52"/>
      <c r="CU18509" s="33"/>
      <c r="CV18509" s="33"/>
    </row>
    <row r="18510" spans="74:100">
      <c r="BV18510" s="62"/>
      <c r="BW18510" s="62"/>
      <c r="BX18510" s="62"/>
      <c r="BY18510" s="62"/>
      <c r="BZ18510" s="62"/>
      <c r="CA18510" s="62"/>
      <c r="CB18510" s="62"/>
      <c r="CC18510" s="62"/>
      <c r="CD18510" s="62"/>
      <c r="CE18510" s="62"/>
      <c r="CF18510" s="62"/>
      <c r="CL18510" s="35" t="s">
        <v>7625</v>
      </c>
      <c r="CM18510" s="35" t="s">
        <v>217</v>
      </c>
      <c r="CN18510" s="35" t="s">
        <v>217</v>
      </c>
      <c r="CO18510" s="52"/>
      <c r="CP18510" s="52"/>
      <c r="CQ18510" s="52"/>
      <c r="CR18510" s="52"/>
      <c r="CS18510" s="52"/>
      <c r="CT18510" s="52"/>
      <c r="CU18510" s="33"/>
      <c r="CV18510" s="33"/>
    </row>
    <row r="18511" spans="74:100">
      <c r="BV18511" s="62"/>
      <c r="BW18511" s="62"/>
      <c r="BX18511" s="62"/>
      <c r="BY18511" s="62"/>
      <c r="BZ18511" s="62"/>
      <c r="CA18511" s="62"/>
      <c r="CB18511" s="62"/>
      <c r="CC18511" s="62"/>
      <c r="CD18511" s="62"/>
      <c r="CE18511" s="62"/>
      <c r="CF18511" s="62"/>
      <c r="CL18511" s="35" t="s">
        <v>9330</v>
      </c>
      <c r="CM18511" s="35" t="s">
        <v>217</v>
      </c>
      <c r="CN18511" s="35" t="s">
        <v>217</v>
      </c>
      <c r="CO18511" s="52"/>
      <c r="CP18511" s="52"/>
      <c r="CQ18511" s="52"/>
      <c r="CR18511" s="52"/>
      <c r="CS18511" s="52"/>
      <c r="CT18511" s="52"/>
      <c r="CU18511" s="33"/>
      <c r="CV18511" s="33"/>
    </row>
    <row r="18512" spans="74:100">
      <c r="BV18512" s="62"/>
      <c r="BW18512" s="62"/>
      <c r="BX18512" s="62"/>
      <c r="BY18512" s="62"/>
      <c r="BZ18512" s="62"/>
      <c r="CA18512" s="62"/>
      <c r="CB18512" s="62"/>
      <c r="CC18512" s="62"/>
      <c r="CD18512" s="62"/>
      <c r="CE18512" s="62"/>
      <c r="CF18512" s="62"/>
      <c r="CL18512" s="35" t="s">
        <v>9331</v>
      </c>
      <c r="CM18512" s="35" t="s">
        <v>217</v>
      </c>
      <c r="CN18512" s="35" t="s">
        <v>217</v>
      </c>
      <c r="CO18512" s="52"/>
      <c r="CP18512" s="52"/>
      <c r="CQ18512" s="52"/>
      <c r="CR18512" s="52"/>
      <c r="CS18512" s="52"/>
      <c r="CT18512" s="52"/>
      <c r="CU18512" s="33"/>
      <c r="CV18512" s="33"/>
    </row>
    <row r="18513" spans="74:100">
      <c r="BV18513" s="62"/>
      <c r="BW18513" s="62"/>
      <c r="BX18513" s="62"/>
      <c r="BY18513" s="62"/>
      <c r="BZ18513" s="62"/>
      <c r="CA18513" s="62"/>
      <c r="CB18513" s="62"/>
      <c r="CC18513" s="62"/>
      <c r="CD18513" s="62"/>
      <c r="CE18513" s="62"/>
      <c r="CF18513" s="62"/>
      <c r="CL18513" s="35" t="s">
        <v>29359</v>
      </c>
      <c r="CM18513" s="35" t="s">
        <v>217</v>
      </c>
      <c r="CN18513" s="35" t="s">
        <v>217</v>
      </c>
      <c r="CO18513" s="52"/>
      <c r="CP18513" s="52"/>
      <c r="CQ18513" s="52"/>
      <c r="CR18513" s="52"/>
      <c r="CS18513" s="52"/>
      <c r="CT18513" s="52"/>
      <c r="CU18513" s="33"/>
      <c r="CV18513" s="33"/>
    </row>
    <row r="18514" spans="74:100">
      <c r="BV18514" s="62"/>
      <c r="BW18514" s="62"/>
      <c r="BX18514" s="62"/>
      <c r="BY18514" s="62"/>
      <c r="BZ18514" s="62"/>
      <c r="CA18514" s="62"/>
      <c r="CB18514" s="62"/>
      <c r="CC18514" s="62"/>
      <c r="CD18514" s="62"/>
      <c r="CE18514" s="62"/>
      <c r="CF18514" s="62"/>
      <c r="CL18514" s="35" t="s">
        <v>9332</v>
      </c>
      <c r="CM18514" s="35" t="s">
        <v>217</v>
      </c>
      <c r="CN18514" s="35" t="s">
        <v>217</v>
      </c>
      <c r="CO18514" s="52"/>
      <c r="CP18514" s="52"/>
      <c r="CQ18514" s="52"/>
      <c r="CR18514" s="52"/>
      <c r="CS18514" s="52"/>
      <c r="CT18514" s="52"/>
      <c r="CU18514" s="33"/>
      <c r="CV18514" s="33"/>
    </row>
    <row r="18515" spans="74:100">
      <c r="BV18515" s="62"/>
      <c r="BW18515" s="62"/>
      <c r="BX18515" s="62"/>
      <c r="BY18515" s="62"/>
      <c r="BZ18515" s="62"/>
      <c r="CA18515" s="62"/>
      <c r="CB18515" s="62"/>
      <c r="CC18515" s="62"/>
      <c r="CD18515" s="62"/>
      <c r="CE18515" s="62"/>
      <c r="CF18515" s="62"/>
      <c r="CL18515" s="35" t="s">
        <v>14485</v>
      </c>
      <c r="CM18515" s="35" t="s">
        <v>217</v>
      </c>
      <c r="CN18515" s="35" t="s">
        <v>217</v>
      </c>
      <c r="CO18515" s="52"/>
      <c r="CP18515" s="52"/>
      <c r="CQ18515" s="52"/>
      <c r="CR18515" s="52"/>
      <c r="CS18515" s="52"/>
      <c r="CT18515" s="52"/>
      <c r="CU18515" s="33"/>
      <c r="CV18515" s="33"/>
    </row>
    <row r="18516" spans="74:100">
      <c r="BV18516" s="62"/>
      <c r="BW18516" s="62"/>
      <c r="BX18516" s="62"/>
      <c r="BY18516" s="62"/>
      <c r="BZ18516" s="62"/>
      <c r="CA18516" s="62"/>
      <c r="CB18516" s="62"/>
      <c r="CC18516" s="62"/>
      <c r="CD18516" s="62"/>
      <c r="CE18516" s="62"/>
      <c r="CF18516" s="62"/>
      <c r="CL18516" s="35" t="s">
        <v>16650</v>
      </c>
      <c r="CM18516" s="35" t="s">
        <v>217</v>
      </c>
      <c r="CN18516" s="35" t="s">
        <v>217</v>
      </c>
      <c r="CO18516" s="52"/>
      <c r="CP18516" s="52"/>
      <c r="CQ18516" s="52"/>
      <c r="CR18516" s="52"/>
      <c r="CS18516" s="52"/>
      <c r="CT18516" s="52"/>
      <c r="CU18516" s="33"/>
      <c r="CV18516" s="33"/>
    </row>
    <row r="18517" spans="74:100">
      <c r="BV18517" s="62"/>
      <c r="BW18517" s="62"/>
      <c r="BX18517" s="62"/>
      <c r="BY18517" s="62"/>
      <c r="BZ18517" s="62"/>
      <c r="CA18517" s="62"/>
      <c r="CB18517" s="62"/>
      <c r="CC18517" s="62"/>
      <c r="CD18517" s="62"/>
      <c r="CE18517" s="62"/>
      <c r="CF18517" s="62"/>
      <c r="CL18517" s="35" t="s">
        <v>16651</v>
      </c>
      <c r="CM18517" s="35" t="s">
        <v>217</v>
      </c>
      <c r="CN18517" s="35" t="s">
        <v>217</v>
      </c>
      <c r="CO18517" s="52"/>
      <c r="CP18517" s="52"/>
      <c r="CQ18517" s="52"/>
      <c r="CR18517" s="52"/>
      <c r="CS18517" s="52"/>
      <c r="CT18517" s="52"/>
      <c r="CU18517" s="33"/>
      <c r="CV18517" s="33"/>
    </row>
    <row r="18518" spans="74:100">
      <c r="BV18518" s="62"/>
      <c r="BW18518" s="62"/>
      <c r="BX18518" s="62"/>
      <c r="BY18518" s="62"/>
      <c r="BZ18518" s="62"/>
      <c r="CA18518" s="62"/>
      <c r="CB18518" s="62"/>
      <c r="CC18518" s="62"/>
      <c r="CD18518" s="62"/>
      <c r="CE18518" s="62"/>
      <c r="CF18518" s="62"/>
      <c r="CL18518" s="35" t="s">
        <v>29360</v>
      </c>
      <c r="CM18518" s="35" t="s">
        <v>217</v>
      </c>
      <c r="CN18518" s="35" t="s">
        <v>217</v>
      </c>
      <c r="CO18518" s="52"/>
      <c r="CP18518" s="52"/>
      <c r="CQ18518" s="52"/>
      <c r="CR18518" s="52"/>
      <c r="CS18518" s="52"/>
      <c r="CT18518" s="52"/>
      <c r="CU18518" s="33"/>
      <c r="CV18518" s="33"/>
    </row>
    <row r="18519" spans="74:100">
      <c r="BV18519" s="62"/>
      <c r="BW18519" s="62"/>
      <c r="BX18519" s="62"/>
      <c r="BY18519" s="62"/>
      <c r="BZ18519" s="62"/>
      <c r="CA18519" s="62"/>
      <c r="CB18519" s="62"/>
      <c r="CC18519" s="62"/>
      <c r="CD18519" s="62"/>
      <c r="CE18519" s="62"/>
      <c r="CF18519" s="62"/>
      <c r="CL18519" s="56" t="s">
        <v>25477</v>
      </c>
      <c r="CM18519" s="56" t="s">
        <v>213</v>
      </c>
      <c r="CN18519" s="56" t="s">
        <v>213</v>
      </c>
      <c r="CO18519" s="52"/>
      <c r="CP18519" s="52"/>
      <c r="CQ18519" s="52"/>
      <c r="CR18519" s="52"/>
      <c r="CS18519" s="52"/>
      <c r="CT18519" s="52"/>
      <c r="CU18519" s="33"/>
      <c r="CV18519" s="33"/>
    </row>
    <row r="18520" spans="74:100">
      <c r="BV18520" s="62"/>
      <c r="BW18520" s="62"/>
      <c r="BX18520" s="62"/>
      <c r="BY18520" s="62"/>
      <c r="BZ18520" s="62"/>
      <c r="CA18520" s="62"/>
      <c r="CB18520" s="62"/>
      <c r="CC18520" s="62"/>
      <c r="CD18520" s="62"/>
      <c r="CE18520" s="62"/>
      <c r="CF18520" s="62"/>
      <c r="CL18520" s="56" t="s">
        <v>25478</v>
      </c>
      <c r="CM18520" s="56" t="s">
        <v>213</v>
      </c>
      <c r="CN18520" s="56" t="s">
        <v>213</v>
      </c>
      <c r="CO18520" s="52"/>
      <c r="CP18520" s="52"/>
      <c r="CQ18520" s="52"/>
      <c r="CR18520" s="52"/>
      <c r="CS18520" s="52"/>
      <c r="CT18520" s="52"/>
      <c r="CU18520" s="33"/>
      <c r="CV18520" s="33"/>
    </row>
    <row r="18521" spans="74:100">
      <c r="BV18521" s="62"/>
      <c r="BW18521" s="62"/>
      <c r="BX18521" s="62"/>
      <c r="BY18521" s="62"/>
      <c r="BZ18521" s="62"/>
      <c r="CA18521" s="62"/>
      <c r="CB18521" s="62"/>
      <c r="CC18521" s="62"/>
      <c r="CD18521" s="62"/>
      <c r="CE18521" s="62"/>
      <c r="CF18521" s="62"/>
      <c r="CL18521" s="35" t="s">
        <v>9344</v>
      </c>
      <c r="CM18521" s="35" t="s">
        <v>217</v>
      </c>
      <c r="CN18521" s="35" t="s">
        <v>217</v>
      </c>
      <c r="CO18521" s="52"/>
      <c r="CP18521" s="52"/>
      <c r="CQ18521" s="52"/>
      <c r="CR18521" s="52"/>
      <c r="CS18521" s="52"/>
      <c r="CT18521" s="52"/>
      <c r="CU18521" s="33"/>
      <c r="CV18521" s="33"/>
    </row>
    <row r="18522" spans="74:100">
      <c r="BV18522" s="62"/>
      <c r="BW18522" s="62"/>
      <c r="BX18522" s="62"/>
      <c r="BY18522" s="62"/>
      <c r="BZ18522" s="62"/>
      <c r="CA18522" s="62"/>
      <c r="CB18522" s="62"/>
      <c r="CC18522" s="62"/>
      <c r="CD18522" s="62"/>
      <c r="CE18522" s="62"/>
      <c r="CF18522" s="62"/>
      <c r="CL18522" s="56" t="s">
        <v>9364</v>
      </c>
      <c r="CM18522" s="56" t="s">
        <v>215</v>
      </c>
      <c r="CN18522" s="56" t="s">
        <v>215</v>
      </c>
      <c r="CO18522" s="52"/>
      <c r="CP18522" s="52"/>
      <c r="CQ18522" s="52"/>
      <c r="CR18522" s="52"/>
      <c r="CS18522" s="52"/>
      <c r="CT18522" s="52"/>
      <c r="CU18522" s="33"/>
      <c r="CV18522" s="33"/>
    </row>
    <row r="18523" spans="74:100">
      <c r="BV18523" s="62"/>
      <c r="BW18523" s="62"/>
      <c r="BX18523" s="62"/>
      <c r="BY18523" s="62"/>
      <c r="BZ18523" s="62"/>
      <c r="CA18523" s="62"/>
      <c r="CB18523" s="62"/>
      <c r="CC18523" s="62"/>
      <c r="CD18523" s="62"/>
      <c r="CE18523" s="62"/>
      <c r="CF18523" s="62"/>
      <c r="CL18523" s="56" t="s">
        <v>9365</v>
      </c>
      <c r="CM18523" s="56" t="s">
        <v>215</v>
      </c>
      <c r="CN18523" s="56" t="s">
        <v>215</v>
      </c>
      <c r="CO18523" s="52"/>
      <c r="CP18523" s="52"/>
      <c r="CQ18523" s="52"/>
      <c r="CR18523" s="52"/>
      <c r="CS18523" s="52"/>
      <c r="CT18523" s="52"/>
      <c r="CU18523" s="33"/>
      <c r="CV18523" s="33"/>
    </row>
    <row r="18524" spans="74:100">
      <c r="BV18524" s="62"/>
      <c r="BW18524" s="62"/>
      <c r="BX18524" s="62"/>
      <c r="BY18524" s="62"/>
      <c r="BZ18524" s="62"/>
      <c r="CA18524" s="62"/>
      <c r="CB18524" s="62"/>
      <c r="CC18524" s="62"/>
      <c r="CD18524" s="62"/>
      <c r="CE18524" s="62"/>
      <c r="CF18524" s="62"/>
      <c r="CL18524" s="56" t="s">
        <v>9503</v>
      </c>
      <c r="CM18524" s="56" t="s">
        <v>215</v>
      </c>
      <c r="CN18524" s="56" t="s">
        <v>215</v>
      </c>
      <c r="CO18524" s="52"/>
      <c r="CP18524" s="52"/>
      <c r="CQ18524" s="52"/>
      <c r="CR18524" s="52"/>
      <c r="CS18524" s="52"/>
      <c r="CT18524" s="52"/>
      <c r="CU18524" s="33"/>
      <c r="CV18524" s="33"/>
    </row>
    <row r="18525" spans="74:100">
      <c r="BV18525" s="62"/>
      <c r="BW18525" s="62"/>
      <c r="BX18525" s="62"/>
      <c r="BY18525" s="62"/>
      <c r="BZ18525" s="62"/>
      <c r="CA18525" s="62"/>
      <c r="CB18525" s="62"/>
      <c r="CC18525" s="62"/>
      <c r="CD18525" s="62"/>
      <c r="CE18525" s="62"/>
      <c r="CF18525" s="62"/>
      <c r="CL18525" s="56" t="s">
        <v>9366</v>
      </c>
      <c r="CM18525" s="56" t="s">
        <v>215</v>
      </c>
      <c r="CN18525" s="56" t="s">
        <v>215</v>
      </c>
      <c r="CO18525" s="52"/>
      <c r="CP18525" s="52"/>
      <c r="CQ18525" s="52"/>
      <c r="CR18525" s="52"/>
      <c r="CS18525" s="52"/>
      <c r="CT18525" s="52"/>
      <c r="CU18525" s="33"/>
      <c r="CV18525" s="33"/>
    </row>
    <row r="18526" spans="74:100">
      <c r="BV18526" s="62"/>
      <c r="BW18526" s="62"/>
      <c r="BX18526" s="62"/>
      <c r="BY18526" s="62"/>
      <c r="BZ18526" s="62"/>
      <c r="CA18526" s="62"/>
      <c r="CB18526" s="62"/>
      <c r="CC18526" s="62"/>
      <c r="CD18526" s="62"/>
      <c r="CE18526" s="62"/>
      <c r="CF18526" s="62"/>
      <c r="CL18526" s="35" t="s">
        <v>9607</v>
      </c>
      <c r="CM18526" s="35" t="s">
        <v>217</v>
      </c>
      <c r="CN18526" s="35" t="s">
        <v>217</v>
      </c>
      <c r="CO18526" s="52"/>
      <c r="CP18526" s="52"/>
      <c r="CQ18526" s="52"/>
      <c r="CR18526" s="52"/>
      <c r="CS18526" s="52"/>
      <c r="CT18526" s="52"/>
      <c r="CU18526" s="33"/>
      <c r="CV18526" s="33"/>
    </row>
    <row r="18527" spans="74:100">
      <c r="BV18527" s="62"/>
      <c r="BW18527" s="62"/>
      <c r="BX18527" s="62"/>
      <c r="BY18527" s="62"/>
      <c r="BZ18527" s="62"/>
      <c r="CA18527" s="62"/>
      <c r="CB18527" s="62"/>
      <c r="CC18527" s="62"/>
      <c r="CD18527" s="62"/>
      <c r="CE18527" s="62"/>
      <c r="CF18527" s="62"/>
      <c r="CL18527" s="35" t="s">
        <v>9621</v>
      </c>
      <c r="CM18527" s="35" t="s">
        <v>217</v>
      </c>
      <c r="CN18527" s="35" t="s">
        <v>217</v>
      </c>
      <c r="CO18527" s="52"/>
      <c r="CP18527" s="52"/>
      <c r="CQ18527" s="52"/>
      <c r="CR18527" s="52"/>
      <c r="CS18527" s="52"/>
      <c r="CT18527" s="52"/>
      <c r="CU18527" s="33"/>
      <c r="CV18527" s="33"/>
    </row>
    <row r="18528" spans="74:100">
      <c r="BV18528" s="62"/>
      <c r="BW18528" s="62"/>
      <c r="BX18528" s="62"/>
      <c r="BY18528" s="62"/>
      <c r="BZ18528" s="62"/>
      <c r="CA18528" s="62"/>
      <c r="CB18528" s="62"/>
      <c r="CC18528" s="62"/>
      <c r="CD18528" s="62"/>
      <c r="CE18528" s="62"/>
      <c r="CF18528" s="62"/>
      <c r="CL18528" s="56" t="s">
        <v>25479</v>
      </c>
      <c r="CM18528" s="56" t="s">
        <v>213</v>
      </c>
      <c r="CN18528" s="56" t="s">
        <v>213</v>
      </c>
      <c r="CO18528" s="52"/>
      <c r="CP18528" s="52"/>
      <c r="CQ18528" s="52"/>
      <c r="CR18528" s="52"/>
      <c r="CS18528" s="52"/>
      <c r="CT18528" s="52"/>
      <c r="CU18528" s="33"/>
      <c r="CV18528" s="33"/>
    </row>
    <row r="18529" spans="74:100">
      <c r="BV18529" s="62"/>
      <c r="BW18529" s="62"/>
      <c r="BX18529" s="62"/>
      <c r="BY18529" s="62"/>
      <c r="BZ18529" s="62"/>
      <c r="CA18529" s="62"/>
      <c r="CB18529" s="62"/>
      <c r="CC18529" s="62"/>
      <c r="CD18529" s="62"/>
      <c r="CE18529" s="62"/>
      <c r="CF18529" s="62"/>
      <c r="CL18529" s="35" t="s">
        <v>9340</v>
      </c>
      <c r="CM18529" s="35" t="s">
        <v>217</v>
      </c>
      <c r="CN18529" s="35" t="s">
        <v>217</v>
      </c>
      <c r="CO18529" s="52"/>
      <c r="CP18529" s="52"/>
      <c r="CQ18529" s="52"/>
      <c r="CR18529" s="52"/>
      <c r="CS18529" s="52"/>
      <c r="CT18529" s="52"/>
      <c r="CU18529" s="33"/>
      <c r="CV18529" s="33"/>
    </row>
    <row r="18530" spans="74:100">
      <c r="BV18530" s="62"/>
      <c r="BW18530" s="62"/>
      <c r="BX18530" s="62"/>
      <c r="BY18530" s="62"/>
      <c r="BZ18530" s="62"/>
      <c r="CA18530" s="62"/>
      <c r="CB18530" s="62"/>
      <c r="CC18530" s="62"/>
      <c r="CD18530" s="62"/>
      <c r="CE18530" s="62"/>
      <c r="CF18530" s="62"/>
      <c r="CL18530" s="35" t="s">
        <v>29361</v>
      </c>
      <c r="CM18530" s="35" t="s">
        <v>217</v>
      </c>
      <c r="CN18530" s="35" t="s">
        <v>217</v>
      </c>
      <c r="CO18530" s="52"/>
      <c r="CP18530" s="52"/>
      <c r="CQ18530" s="52"/>
      <c r="CR18530" s="52"/>
      <c r="CS18530" s="52"/>
      <c r="CT18530" s="52"/>
      <c r="CU18530" s="33"/>
      <c r="CV18530" s="33"/>
    </row>
    <row r="18531" spans="74:100">
      <c r="BV18531" s="62"/>
      <c r="BW18531" s="62"/>
      <c r="BX18531" s="62"/>
      <c r="BY18531" s="62"/>
      <c r="BZ18531" s="62"/>
      <c r="CA18531" s="62"/>
      <c r="CB18531" s="62"/>
      <c r="CC18531" s="62"/>
      <c r="CD18531" s="62"/>
      <c r="CE18531" s="62"/>
      <c r="CF18531" s="62"/>
      <c r="CL18531" s="56" t="s">
        <v>25480</v>
      </c>
      <c r="CM18531" s="56" t="s">
        <v>215</v>
      </c>
      <c r="CN18531" s="56" t="s">
        <v>215</v>
      </c>
      <c r="CO18531" s="52"/>
      <c r="CP18531" s="52"/>
      <c r="CQ18531" s="52"/>
      <c r="CR18531" s="52"/>
      <c r="CS18531" s="52"/>
      <c r="CT18531" s="52"/>
      <c r="CU18531" s="33"/>
      <c r="CV18531" s="33"/>
    </row>
    <row r="18532" spans="74:100">
      <c r="BV18532" s="62"/>
      <c r="BW18532" s="62"/>
      <c r="BX18532" s="62"/>
      <c r="BY18532" s="62"/>
      <c r="BZ18532" s="62"/>
      <c r="CA18532" s="62"/>
      <c r="CB18532" s="62"/>
      <c r="CC18532" s="62"/>
      <c r="CD18532" s="62"/>
      <c r="CE18532" s="62"/>
      <c r="CF18532" s="62"/>
      <c r="CL18532" s="56" t="s">
        <v>25481</v>
      </c>
      <c r="CM18532" s="56" t="s">
        <v>215</v>
      </c>
      <c r="CN18532" s="56" t="s">
        <v>215</v>
      </c>
      <c r="CO18532" s="52"/>
      <c r="CP18532" s="52"/>
      <c r="CQ18532" s="52"/>
      <c r="CR18532" s="52"/>
      <c r="CS18532" s="52"/>
      <c r="CT18532" s="52"/>
      <c r="CU18532" s="33"/>
      <c r="CV18532" s="33"/>
    </row>
    <row r="18533" spans="74:100">
      <c r="BV18533" s="62"/>
      <c r="BW18533" s="62"/>
      <c r="BX18533" s="62"/>
      <c r="BY18533" s="62"/>
      <c r="BZ18533" s="62"/>
      <c r="CA18533" s="62"/>
      <c r="CB18533" s="62"/>
      <c r="CC18533" s="62"/>
      <c r="CD18533" s="62"/>
      <c r="CE18533" s="62"/>
      <c r="CF18533" s="62"/>
      <c r="CL18533" s="56" t="s">
        <v>25482</v>
      </c>
      <c r="CM18533" s="56" t="s">
        <v>215</v>
      </c>
      <c r="CN18533" s="56" t="s">
        <v>215</v>
      </c>
      <c r="CO18533" s="52"/>
      <c r="CP18533" s="52"/>
      <c r="CQ18533" s="52"/>
      <c r="CR18533" s="52"/>
      <c r="CS18533" s="52"/>
      <c r="CT18533" s="52"/>
      <c r="CU18533" s="33"/>
      <c r="CV18533" s="33"/>
    </row>
    <row r="18534" spans="74:100">
      <c r="BV18534" s="62"/>
      <c r="BW18534" s="62"/>
      <c r="BX18534" s="62"/>
      <c r="BY18534" s="62"/>
      <c r="BZ18534" s="62"/>
      <c r="CA18534" s="62"/>
      <c r="CB18534" s="62"/>
      <c r="CC18534" s="62"/>
      <c r="CD18534" s="62"/>
      <c r="CE18534" s="62"/>
      <c r="CF18534" s="62"/>
      <c r="CL18534" s="35" t="s">
        <v>9622</v>
      </c>
      <c r="CM18534" s="35" t="s">
        <v>217</v>
      </c>
      <c r="CN18534" s="35" t="s">
        <v>217</v>
      </c>
      <c r="CO18534" s="52"/>
      <c r="CP18534" s="52"/>
      <c r="CQ18534" s="52"/>
      <c r="CR18534" s="52"/>
      <c r="CS18534" s="52"/>
      <c r="CT18534" s="52"/>
      <c r="CU18534" s="33"/>
      <c r="CV18534" s="33"/>
    </row>
    <row r="18535" spans="74:100">
      <c r="BV18535" s="62"/>
      <c r="BW18535" s="62"/>
      <c r="BX18535" s="62"/>
      <c r="BY18535" s="62"/>
      <c r="BZ18535" s="62"/>
      <c r="CA18535" s="62"/>
      <c r="CB18535" s="62"/>
      <c r="CC18535" s="62"/>
      <c r="CD18535" s="62"/>
      <c r="CE18535" s="62"/>
      <c r="CF18535" s="62"/>
      <c r="CL18535" s="56" t="s">
        <v>9504</v>
      </c>
      <c r="CM18535" s="56" t="s">
        <v>215</v>
      </c>
      <c r="CN18535" s="56" t="s">
        <v>215</v>
      </c>
      <c r="CO18535" s="52"/>
      <c r="CP18535" s="52"/>
      <c r="CQ18535" s="52"/>
      <c r="CR18535" s="52"/>
      <c r="CS18535" s="52"/>
      <c r="CT18535" s="52"/>
      <c r="CU18535" s="33"/>
      <c r="CV18535" s="33"/>
    </row>
    <row r="18536" spans="74:100">
      <c r="BV18536" s="62"/>
      <c r="BW18536" s="62"/>
      <c r="BX18536" s="62"/>
      <c r="BY18536" s="62"/>
      <c r="BZ18536" s="62"/>
      <c r="CA18536" s="62"/>
      <c r="CB18536" s="62"/>
      <c r="CC18536" s="62"/>
      <c r="CD18536" s="62"/>
      <c r="CE18536" s="62"/>
      <c r="CF18536" s="62"/>
      <c r="CL18536" s="35" t="s">
        <v>9339</v>
      </c>
      <c r="CM18536" s="35" t="s">
        <v>217</v>
      </c>
      <c r="CN18536" s="35" t="s">
        <v>217</v>
      </c>
      <c r="CO18536" s="52"/>
      <c r="CP18536" s="52"/>
      <c r="CQ18536" s="52"/>
      <c r="CR18536" s="52"/>
      <c r="CS18536" s="52"/>
      <c r="CT18536" s="52"/>
      <c r="CU18536" s="33"/>
      <c r="CV18536" s="33"/>
    </row>
    <row r="18537" spans="74:100">
      <c r="BV18537" s="62"/>
      <c r="BW18537" s="62"/>
      <c r="BX18537" s="62"/>
      <c r="BY18537" s="62"/>
      <c r="BZ18537" s="62"/>
      <c r="CA18537" s="62"/>
      <c r="CB18537" s="62"/>
      <c r="CC18537" s="62"/>
      <c r="CD18537" s="62"/>
      <c r="CE18537" s="62"/>
      <c r="CF18537" s="62"/>
      <c r="CL18537" s="35" t="s">
        <v>9546</v>
      </c>
      <c r="CM18537" s="35" t="s">
        <v>217</v>
      </c>
      <c r="CN18537" s="35" t="s">
        <v>217</v>
      </c>
      <c r="CO18537" s="52"/>
      <c r="CP18537" s="52"/>
      <c r="CQ18537" s="52"/>
      <c r="CR18537" s="52"/>
      <c r="CS18537" s="52"/>
      <c r="CT18537" s="52"/>
      <c r="CU18537" s="33"/>
      <c r="CV18537" s="33"/>
    </row>
    <row r="18538" spans="74:100">
      <c r="BV18538" s="62"/>
      <c r="BW18538" s="62"/>
      <c r="BX18538" s="62"/>
      <c r="BY18538" s="62"/>
      <c r="BZ18538" s="62"/>
      <c r="CA18538" s="62"/>
      <c r="CB18538" s="62"/>
      <c r="CC18538" s="62"/>
      <c r="CD18538" s="62"/>
      <c r="CE18538" s="62"/>
      <c r="CF18538" s="62"/>
      <c r="CL18538" s="56" t="s">
        <v>25483</v>
      </c>
      <c r="CM18538" s="56" t="s">
        <v>213</v>
      </c>
      <c r="CN18538" s="56" t="s">
        <v>213</v>
      </c>
      <c r="CO18538" s="52"/>
      <c r="CP18538" s="52"/>
      <c r="CQ18538" s="52"/>
      <c r="CR18538" s="52"/>
      <c r="CS18538" s="52"/>
      <c r="CT18538" s="52"/>
      <c r="CU18538" s="33"/>
      <c r="CV18538" s="33"/>
    </row>
    <row r="18539" spans="74:100">
      <c r="BV18539" s="62"/>
      <c r="BW18539" s="62"/>
      <c r="BX18539" s="62"/>
      <c r="BY18539" s="62"/>
      <c r="BZ18539" s="62"/>
      <c r="CA18539" s="62"/>
      <c r="CB18539" s="62"/>
      <c r="CC18539" s="62"/>
      <c r="CD18539" s="62"/>
      <c r="CE18539" s="62"/>
      <c r="CF18539" s="62"/>
      <c r="CL18539" s="35" t="s">
        <v>9527</v>
      </c>
      <c r="CM18539" s="35" t="s">
        <v>217</v>
      </c>
      <c r="CN18539" s="35" t="s">
        <v>217</v>
      </c>
      <c r="CO18539" s="52"/>
      <c r="CP18539" s="52"/>
      <c r="CQ18539" s="52"/>
      <c r="CR18539" s="52"/>
      <c r="CS18539" s="52"/>
      <c r="CT18539" s="52"/>
      <c r="CU18539" s="33"/>
      <c r="CV18539" s="33"/>
    </row>
    <row r="18540" spans="74:100">
      <c r="BV18540" s="62"/>
      <c r="BW18540" s="62"/>
      <c r="BX18540" s="62"/>
      <c r="BY18540" s="62"/>
      <c r="BZ18540" s="62"/>
      <c r="CA18540" s="62"/>
      <c r="CB18540" s="62"/>
      <c r="CC18540" s="62"/>
      <c r="CD18540" s="62"/>
      <c r="CE18540" s="62"/>
      <c r="CF18540" s="62"/>
      <c r="CL18540" s="35" t="s">
        <v>9589</v>
      </c>
      <c r="CM18540" s="35" t="s">
        <v>217</v>
      </c>
      <c r="CN18540" s="35" t="s">
        <v>217</v>
      </c>
      <c r="CO18540" s="52"/>
      <c r="CP18540" s="52"/>
      <c r="CQ18540" s="52"/>
      <c r="CR18540" s="52"/>
      <c r="CS18540" s="52"/>
      <c r="CT18540" s="52"/>
      <c r="CU18540" s="33"/>
      <c r="CV18540" s="33"/>
    </row>
    <row r="18541" spans="74:100">
      <c r="BV18541" s="62"/>
      <c r="BW18541" s="62"/>
      <c r="BX18541" s="62"/>
      <c r="BY18541" s="62"/>
      <c r="BZ18541" s="62"/>
      <c r="CA18541" s="62"/>
      <c r="CB18541" s="62"/>
      <c r="CC18541" s="62"/>
      <c r="CD18541" s="62"/>
      <c r="CE18541" s="62"/>
      <c r="CF18541" s="62"/>
      <c r="CL18541" s="56" t="s">
        <v>9367</v>
      </c>
      <c r="CM18541" s="56" t="s">
        <v>215</v>
      </c>
      <c r="CN18541" s="56" t="s">
        <v>215</v>
      </c>
      <c r="CO18541" s="52"/>
      <c r="CP18541" s="52"/>
      <c r="CQ18541" s="52"/>
      <c r="CR18541" s="52"/>
      <c r="CS18541" s="52"/>
      <c r="CT18541" s="52"/>
      <c r="CU18541" s="33"/>
      <c r="CV18541" s="33"/>
    </row>
    <row r="18542" spans="74:100">
      <c r="BV18542" s="62"/>
      <c r="BW18542" s="62"/>
      <c r="BX18542" s="62"/>
      <c r="BY18542" s="62"/>
      <c r="BZ18542" s="62"/>
      <c r="CA18542" s="62"/>
      <c r="CB18542" s="62"/>
      <c r="CC18542" s="62"/>
      <c r="CD18542" s="62"/>
      <c r="CE18542" s="62"/>
      <c r="CF18542" s="62"/>
      <c r="CL18542" s="35" t="s">
        <v>9608</v>
      </c>
      <c r="CM18542" s="35" t="s">
        <v>217</v>
      </c>
      <c r="CN18542" s="35" t="s">
        <v>217</v>
      </c>
      <c r="CO18542" s="52"/>
      <c r="CP18542" s="52"/>
      <c r="CQ18542" s="52"/>
      <c r="CR18542" s="52"/>
      <c r="CS18542" s="52"/>
      <c r="CT18542" s="52"/>
      <c r="CU18542" s="33"/>
      <c r="CV18542" s="33"/>
    </row>
    <row r="18543" spans="74:100">
      <c r="BV18543" s="62"/>
      <c r="BW18543" s="62"/>
      <c r="BX18543" s="62"/>
      <c r="BY18543" s="62"/>
      <c r="BZ18543" s="62"/>
      <c r="CA18543" s="62"/>
      <c r="CB18543" s="62"/>
      <c r="CC18543" s="62"/>
      <c r="CD18543" s="62"/>
      <c r="CE18543" s="62"/>
      <c r="CF18543" s="62"/>
      <c r="CL18543" s="35" t="s">
        <v>9526</v>
      </c>
      <c r="CM18543" s="35" t="s">
        <v>217</v>
      </c>
      <c r="CN18543" s="35" t="s">
        <v>217</v>
      </c>
      <c r="CO18543" s="52"/>
      <c r="CP18543" s="52"/>
      <c r="CQ18543" s="52"/>
      <c r="CR18543" s="52"/>
      <c r="CS18543" s="52"/>
      <c r="CT18543" s="52"/>
      <c r="CU18543" s="33"/>
      <c r="CV18543" s="33"/>
    </row>
    <row r="18544" spans="74:100">
      <c r="BV18544" s="62"/>
      <c r="BW18544" s="62"/>
      <c r="BX18544" s="62"/>
      <c r="BY18544" s="62"/>
      <c r="BZ18544" s="62"/>
      <c r="CA18544" s="62"/>
      <c r="CB18544" s="62"/>
      <c r="CC18544" s="62"/>
      <c r="CD18544" s="62"/>
      <c r="CE18544" s="62"/>
      <c r="CF18544" s="62"/>
      <c r="CL18544" s="35" t="s">
        <v>9463</v>
      </c>
      <c r="CM18544" s="35" t="s">
        <v>217</v>
      </c>
      <c r="CN18544" s="35" t="s">
        <v>217</v>
      </c>
      <c r="CO18544" s="52"/>
      <c r="CP18544" s="52"/>
      <c r="CQ18544" s="52"/>
      <c r="CR18544" s="52"/>
      <c r="CS18544" s="52"/>
      <c r="CT18544" s="52"/>
      <c r="CU18544" s="33"/>
      <c r="CV18544" s="33"/>
    </row>
    <row r="18545" spans="74:100">
      <c r="BV18545" s="62"/>
      <c r="BW18545" s="62"/>
      <c r="BX18545" s="62"/>
      <c r="BY18545" s="62"/>
      <c r="BZ18545" s="62"/>
      <c r="CA18545" s="62"/>
      <c r="CB18545" s="62"/>
      <c r="CC18545" s="62"/>
      <c r="CD18545" s="62"/>
      <c r="CE18545" s="62"/>
      <c r="CF18545" s="62"/>
      <c r="CL18545" s="56" t="s">
        <v>29362</v>
      </c>
      <c r="CM18545" s="56" t="s">
        <v>215</v>
      </c>
      <c r="CN18545" s="56" t="s">
        <v>215</v>
      </c>
      <c r="CO18545" s="52"/>
      <c r="CP18545" s="52"/>
      <c r="CQ18545" s="52"/>
      <c r="CR18545" s="52"/>
      <c r="CS18545" s="52"/>
      <c r="CT18545" s="52"/>
      <c r="CU18545" s="33"/>
      <c r="CV18545" s="33"/>
    </row>
    <row r="18546" spans="74:100">
      <c r="BV18546" s="62"/>
      <c r="BW18546" s="62"/>
      <c r="BX18546" s="62"/>
      <c r="BY18546" s="62"/>
      <c r="BZ18546" s="62"/>
      <c r="CA18546" s="62"/>
      <c r="CB18546" s="62"/>
      <c r="CC18546" s="62"/>
      <c r="CD18546" s="62"/>
      <c r="CE18546" s="62"/>
      <c r="CF18546" s="62"/>
      <c r="CL18546" s="35" t="s">
        <v>9623</v>
      </c>
      <c r="CM18546" s="35" t="s">
        <v>217</v>
      </c>
      <c r="CN18546" s="35" t="s">
        <v>217</v>
      </c>
      <c r="CO18546" s="52"/>
      <c r="CP18546" s="52"/>
      <c r="CQ18546" s="52"/>
      <c r="CR18546" s="52"/>
      <c r="CS18546" s="52"/>
      <c r="CT18546" s="52"/>
      <c r="CU18546" s="33"/>
      <c r="CV18546" s="33"/>
    </row>
    <row r="18547" spans="74:100">
      <c r="BV18547" s="62"/>
      <c r="BW18547" s="62"/>
      <c r="BX18547" s="62"/>
      <c r="BY18547" s="62"/>
      <c r="BZ18547" s="62"/>
      <c r="CA18547" s="62"/>
      <c r="CB18547" s="62"/>
      <c r="CC18547" s="62"/>
      <c r="CD18547" s="62"/>
      <c r="CE18547" s="62"/>
      <c r="CF18547" s="62"/>
      <c r="CL18547" s="35" t="s">
        <v>9443</v>
      </c>
      <c r="CM18547" s="35" t="s">
        <v>217</v>
      </c>
      <c r="CN18547" s="35" t="s">
        <v>217</v>
      </c>
      <c r="CO18547" s="52"/>
      <c r="CP18547" s="52"/>
      <c r="CQ18547" s="52"/>
      <c r="CR18547" s="52"/>
      <c r="CS18547" s="52"/>
      <c r="CT18547" s="52"/>
      <c r="CU18547" s="33"/>
      <c r="CV18547" s="33"/>
    </row>
    <row r="18548" spans="74:100">
      <c r="BV18548" s="62"/>
      <c r="BW18548" s="62"/>
      <c r="BX18548" s="62"/>
      <c r="BY18548" s="62"/>
      <c r="BZ18548" s="62"/>
      <c r="CA18548" s="62"/>
      <c r="CB18548" s="62"/>
      <c r="CC18548" s="62"/>
      <c r="CD18548" s="62"/>
      <c r="CE18548" s="62"/>
      <c r="CF18548" s="62"/>
      <c r="CL18548" s="35" t="s">
        <v>9444</v>
      </c>
      <c r="CM18548" s="35" t="s">
        <v>217</v>
      </c>
      <c r="CN18548" s="35" t="s">
        <v>217</v>
      </c>
      <c r="CO18548" s="52"/>
      <c r="CP18548" s="52"/>
      <c r="CQ18548" s="52"/>
      <c r="CR18548" s="52"/>
      <c r="CS18548" s="52"/>
      <c r="CT18548" s="52"/>
      <c r="CU18548" s="33"/>
      <c r="CV18548" s="33"/>
    </row>
    <row r="18549" spans="74:100">
      <c r="BV18549" s="62"/>
      <c r="BW18549" s="62"/>
      <c r="BX18549" s="62"/>
      <c r="BY18549" s="62"/>
      <c r="BZ18549" s="62"/>
      <c r="CA18549" s="62"/>
      <c r="CB18549" s="62"/>
      <c r="CC18549" s="62"/>
      <c r="CD18549" s="62"/>
      <c r="CE18549" s="62"/>
      <c r="CF18549" s="62"/>
      <c r="CL18549" s="35" t="s">
        <v>9664</v>
      </c>
      <c r="CM18549" s="35" t="s">
        <v>217</v>
      </c>
      <c r="CN18549" s="35" t="s">
        <v>217</v>
      </c>
      <c r="CO18549" s="52"/>
      <c r="CP18549" s="52"/>
      <c r="CQ18549" s="52"/>
      <c r="CR18549" s="52"/>
      <c r="CS18549" s="52"/>
      <c r="CT18549" s="52"/>
      <c r="CU18549" s="33"/>
      <c r="CV18549" s="33"/>
    </row>
    <row r="18550" spans="74:100">
      <c r="BV18550" s="62"/>
      <c r="BW18550" s="62"/>
      <c r="BX18550" s="62"/>
      <c r="BY18550" s="62"/>
      <c r="BZ18550" s="62"/>
      <c r="CA18550" s="62"/>
      <c r="CB18550" s="62"/>
      <c r="CC18550" s="62"/>
      <c r="CD18550" s="62"/>
      <c r="CE18550" s="62"/>
      <c r="CF18550" s="62"/>
      <c r="CL18550" s="56" t="s">
        <v>25484</v>
      </c>
      <c r="CM18550" s="56" t="s">
        <v>213</v>
      </c>
      <c r="CN18550" s="56" t="s">
        <v>213</v>
      </c>
      <c r="CO18550" s="52"/>
      <c r="CP18550" s="52"/>
      <c r="CQ18550" s="52"/>
      <c r="CR18550" s="52"/>
      <c r="CS18550" s="52"/>
      <c r="CT18550" s="52"/>
      <c r="CU18550" s="33"/>
      <c r="CV18550" s="33"/>
    </row>
    <row r="18551" spans="74:100">
      <c r="BV18551" s="62"/>
      <c r="BW18551" s="62"/>
      <c r="BX18551" s="62"/>
      <c r="BY18551" s="62"/>
      <c r="BZ18551" s="62"/>
      <c r="CA18551" s="62"/>
      <c r="CB18551" s="62"/>
      <c r="CC18551" s="62"/>
      <c r="CD18551" s="62"/>
      <c r="CE18551" s="62"/>
      <c r="CF18551" s="62"/>
      <c r="CL18551" s="35" t="s">
        <v>9360</v>
      </c>
      <c r="CM18551" s="35" t="s">
        <v>217</v>
      </c>
      <c r="CN18551" s="35" t="s">
        <v>217</v>
      </c>
      <c r="CO18551" s="52"/>
      <c r="CP18551" s="52"/>
      <c r="CQ18551" s="52"/>
      <c r="CR18551" s="52"/>
      <c r="CS18551" s="52"/>
      <c r="CT18551" s="52"/>
      <c r="CU18551" s="33"/>
      <c r="CV18551" s="33"/>
    </row>
    <row r="18552" spans="74:100">
      <c r="BV18552" s="62"/>
      <c r="BW18552" s="62"/>
      <c r="BX18552" s="62"/>
      <c r="BY18552" s="62"/>
      <c r="BZ18552" s="62"/>
      <c r="CA18552" s="62"/>
      <c r="CB18552" s="62"/>
      <c r="CC18552" s="62"/>
      <c r="CD18552" s="62"/>
      <c r="CE18552" s="62"/>
      <c r="CF18552" s="62"/>
      <c r="CL18552" s="35" t="s">
        <v>9445</v>
      </c>
      <c r="CM18552" s="35" t="s">
        <v>217</v>
      </c>
      <c r="CN18552" s="35" t="s">
        <v>217</v>
      </c>
      <c r="CO18552" s="52"/>
      <c r="CP18552" s="52"/>
      <c r="CQ18552" s="52"/>
      <c r="CR18552" s="52"/>
      <c r="CS18552" s="52"/>
      <c r="CT18552" s="52"/>
      <c r="CU18552" s="33"/>
      <c r="CV18552" s="33"/>
    </row>
    <row r="18553" spans="74:100">
      <c r="BV18553" s="62"/>
      <c r="BW18553" s="62"/>
      <c r="BX18553" s="62"/>
      <c r="BY18553" s="62"/>
      <c r="BZ18553" s="62"/>
      <c r="CA18553" s="62"/>
      <c r="CB18553" s="62"/>
      <c r="CC18553" s="62"/>
      <c r="CD18553" s="62"/>
      <c r="CE18553" s="62"/>
      <c r="CF18553" s="62"/>
      <c r="CL18553" s="56" t="s">
        <v>9505</v>
      </c>
      <c r="CM18553" s="56" t="s">
        <v>215</v>
      </c>
      <c r="CN18553" s="56" t="s">
        <v>215</v>
      </c>
      <c r="CO18553" s="52"/>
      <c r="CP18553" s="52"/>
      <c r="CQ18553" s="52"/>
      <c r="CR18553" s="52"/>
      <c r="CS18553" s="52"/>
      <c r="CT18553" s="52"/>
      <c r="CU18553" s="33"/>
      <c r="CV18553" s="33"/>
    </row>
    <row r="18554" spans="74:100">
      <c r="BV18554" s="62"/>
      <c r="BW18554" s="62"/>
      <c r="BX18554" s="62"/>
      <c r="BY18554" s="62"/>
      <c r="BZ18554" s="62"/>
      <c r="CA18554" s="62"/>
      <c r="CB18554" s="62"/>
      <c r="CC18554" s="62"/>
      <c r="CD18554" s="62"/>
      <c r="CE18554" s="62"/>
      <c r="CF18554" s="62"/>
      <c r="CL18554" s="35" t="s">
        <v>9590</v>
      </c>
      <c r="CM18554" s="35" t="s">
        <v>217</v>
      </c>
      <c r="CN18554" s="35" t="s">
        <v>217</v>
      </c>
      <c r="CO18554" s="52"/>
      <c r="CP18554" s="52"/>
      <c r="CQ18554" s="52"/>
      <c r="CR18554" s="52"/>
      <c r="CS18554" s="52"/>
      <c r="CT18554" s="52"/>
      <c r="CU18554" s="33"/>
      <c r="CV18554" s="33"/>
    </row>
    <row r="18555" spans="74:100">
      <c r="BV18555" s="62"/>
      <c r="BW18555" s="62"/>
      <c r="BX18555" s="62"/>
      <c r="BY18555" s="62"/>
      <c r="BZ18555" s="62"/>
      <c r="CA18555" s="62"/>
      <c r="CB18555" s="62"/>
      <c r="CC18555" s="62"/>
      <c r="CD18555" s="62"/>
      <c r="CE18555" s="62"/>
      <c r="CF18555" s="62"/>
      <c r="CL18555" s="35" t="s">
        <v>9591</v>
      </c>
      <c r="CM18555" s="35" t="s">
        <v>217</v>
      </c>
      <c r="CN18555" s="35" t="s">
        <v>217</v>
      </c>
      <c r="CO18555" s="52"/>
      <c r="CP18555" s="52"/>
      <c r="CQ18555" s="52"/>
      <c r="CR18555" s="52"/>
      <c r="CS18555" s="52"/>
      <c r="CT18555" s="52"/>
      <c r="CU18555" s="33"/>
      <c r="CV18555" s="33"/>
    </row>
    <row r="18556" spans="74:100">
      <c r="BV18556" s="62"/>
      <c r="BW18556" s="62"/>
      <c r="BX18556" s="62"/>
      <c r="BY18556" s="62"/>
      <c r="BZ18556" s="62"/>
      <c r="CA18556" s="62"/>
      <c r="CB18556" s="62"/>
      <c r="CC18556" s="62"/>
      <c r="CD18556" s="62"/>
      <c r="CE18556" s="62"/>
      <c r="CF18556" s="62"/>
      <c r="CL18556" s="35" t="s">
        <v>9592</v>
      </c>
      <c r="CM18556" s="35" t="s">
        <v>217</v>
      </c>
      <c r="CN18556" s="35" t="s">
        <v>217</v>
      </c>
      <c r="CO18556" s="52"/>
      <c r="CP18556" s="52"/>
      <c r="CQ18556" s="52"/>
      <c r="CR18556" s="52"/>
      <c r="CS18556" s="52"/>
      <c r="CT18556" s="52"/>
      <c r="CU18556" s="33"/>
      <c r="CV18556" s="33"/>
    </row>
    <row r="18557" spans="74:100">
      <c r="BV18557" s="62"/>
      <c r="BW18557" s="62"/>
      <c r="BX18557" s="62"/>
      <c r="BY18557" s="62"/>
      <c r="BZ18557" s="62"/>
      <c r="CA18557" s="62"/>
      <c r="CB18557" s="62"/>
      <c r="CC18557" s="62"/>
      <c r="CD18557" s="62"/>
      <c r="CE18557" s="62"/>
      <c r="CF18557" s="62"/>
      <c r="CL18557" s="35" t="s">
        <v>9593</v>
      </c>
      <c r="CM18557" s="35" t="s">
        <v>217</v>
      </c>
      <c r="CN18557" s="35" t="s">
        <v>217</v>
      </c>
      <c r="CO18557" s="52"/>
      <c r="CP18557" s="52"/>
      <c r="CQ18557" s="52"/>
      <c r="CR18557" s="52"/>
      <c r="CS18557" s="52"/>
      <c r="CT18557" s="52"/>
      <c r="CU18557" s="33"/>
      <c r="CV18557" s="33"/>
    </row>
    <row r="18558" spans="74:100">
      <c r="BV18558" s="62"/>
      <c r="BW18558" s="62"/>
      <c r="BX18558" s="62"/>
      <c r="BY18558" s="62"/>
      <c r="BZ18558" s="62"/>
      <c r="CA18558" s="62"/>
      <c r="CB18558" s="62"/>
      <c r="CC18558" s="62"/>
      <c r="CD18558" s="62"/>
      <c r="CE18558" s="62"/>
      <c r="CF18558" s="62"/>
      <c r="CL18558" s="56" t="s">
        <v>25485</v>
      </c>
      <c r="CM18558" s="56" t="s">
        <v>215</v>
      </c>
      <c r="CN18558" s="56" t="s">
        <v>215</v>
      </c>
      <c r="CO18558" s="52"/>
      <c r="CP18558" s="52"/>
      <c r="CQ18558" s="52"/>
      <c r="CR18558" s="52"/>
      <c r="CS18558" s="52"/>
      <c r="CT18558" s="52"/>
      <c r="CU18558" s="33"/>
      <c r="CV18558" s="33"/>
    </row>
    <row r="18559" spans="74:100">
      <c r="BV18559" s="62"/>
      <c r="BW18559" s="62"/>
      <c r="BX18559" s="62"/>
      <c r="BY18559" s="62"/>
      <c r="BZ18559" s="62"/>
      <c r="CA18559" s="62"/>
      <c r="CB18559" s="62"/>
      <c r="CC18559" s="62"/>
      <c r="CD18559" s="62"/>
      <c r="CE18559" s="62"/>
      <c r="CF18559" s="62"/>
      <c r="CL18559" s="35" t="s">
        <v>9464</v>
      </c>
      <c r="CM18559" s="35" t="s">
        <v>217</v>
      </c>
      <c r="CN18559" s="35" t="s">
        <v>217</v>
      </c>
      <c r="CO18559" s="52"/>
      <c r="CP18559" s="52"/>
      <c r="CQ18559" s="52"/>
      <c r="CR18559" s="52"/>
      <c r="CS18559" s="52"/>
      <c r="CT18559" s="52"/>
      <c r="CU18559" s="33"/>
      <c r="CV18559" s="33"/>
    </row>
    <row r="18560" spans="74:100">
      <c r="BV18560" s="62"/>
      <c r="BW18560" s="62"/>
      <c r="BX18560" s="62"/>
      <c r="BY18560" s="62"/>
      <c r="BZ18560" s="62"/>
      <c r="CA18560" s="62"/>
      <c r="CB18560" s="62"/>
      <c r="CC18560" s="62"/>
      <c r="CD18560" s="62"/>
      <c r="CE18560" s="62"/>
      <c r="CF18560" s="62"/>
      <c r="CL18560" s="56" t="s">
        <v>9368</v>
      </c>
      <c r="CM18560" s="56" t="s">
        <v>215</v>
      </c>
      <c r="CN18560" s="56" t="s">
        <v>215</v>
      </c>
      <c r="CO18560" s="52"/>
      <c r="CP18560" s="52"/>
      <c r="CQ18560" s="52"/>
      <c r="CR18560" s="52"/>
      <c r="CS18560" s="52"/>
      <c r="CT18560" s="52"/>
      <c r="CU18560" s="33"/>
      <c r="CV18560" s="33"/>
    </row>
    <row r="18561" spans="74:100">
      <c r="BV18561" s="62"/>
      <c r="BW18561" s="62"/>
      <c r="BX18561" s="62"/>
      <c r="BY18561" s="62"/>
      <c r="BZ18561" s="62"/>
      <c r="CA18561" s="62"/>
      <c r="CB18561" s="62"/>
      <c r="CC18561" s="62"/>
      <c r="CD18561" s="62"/>
      <c r="CE18561" s="62"/>
      <c r="CF18561" s="62"/>
      <c r="CL18561" s="35" t="s">
        <v>9528</v>
      </c>
      <c r="CM18561" s="35" t="s">
        <v>217</v>
      </c>
      <c r="CN18561" s="35" t="s">
        <v>217</v>
      </c>
      <c r="CO18561" s="52"/>
      <c r="CP18561" s="52"/>
      <c r="CQ18561" s="52"/>
      <c r="CR18561" s="52"/>
      <c r="CS18561" s="52"/>
      <c r="CT18561" s="52"/>
      <c r="CU18561" s="33"/>
      <c r="CV18561" s="33"/>
    </row>
    <row r="18562" spans="74:100">
      <c r="BV18562" s="62"/>
      <c r="BW18562" s="62"/>
      <c r="BX18562" s="62"/>
      <c r="BY18562" s="62"/>
      <c r="BZ18562" s="62"/>
      <c r="CA18562" s="62"/>
      <c r="CB18562" s="62"/>
      <c r="CC18562" s="62"/>
      <c r="CD18562" s="62"/>
      <c r="CE18562" s="62"/>
      <c r="CF18562" s="62"/>
      <c r="CL18562" s="35" t="s">
        <v>9483</v>
      </c>
      <c r="CM18562" s="35" t="s">
        <v>217</v>
      </c>
      <c r="CN18562" s="35" t="s">
        <v>217</v>
      </c>
      <c r="CO18562" s="52"/>
      <c r="CP18562" s="52"/>
      <c r="CQ18562" s="52"/>
      <c r="CR18562" s="52"/>
      <c r="CS18562" s="52"/>
      <c r="CT18562" s="52"/>
      <c r="CU18562" s="33"/>
      <c r="CV18562" s="33"/>
    </row>
    <row r="18563" spans="74:100">
      <c r="BV18563" s="62"/>
      <c r="BW18563" s="62"/>
      <c r="BX18563" s="62"/>
      <c r="BY18563" s="62"/>
      <c r="BZ18563" s="62"/>
      <c r="CA18563" s="62"/>
      <c r="CB18563" s="62"/>
      <c r="CC18563" s="62"/>
      <c r="CD18563" s="62"/>
      <c r="CE18563" s="62"/>
      <c r="CF18563" s="62"/>
      <c r="CL18563" s="35" t="s">
        <v>9345</v>
      </c>
      <c r="CM18563" s="35" t="s">
        <v>217</v>
      </c>
      <c r="CN18563" s="35" t="s">
        <v>217</v>
      </c>
      <c r="CO18563" s="52"/>
      <c r="CP18563" s="52"/>
      <c r="CQ18563" s="52"/>
      <c r="CR18563" s="52"/>
      <c r="CS18563" s="52"/>
      <c r="CT18563" s="52"/>
      <c r="CU18563" s="33"/>
      <c r="CV18563" s="33"/>
    </row>
    <row r="18564" spans="74:100">
      <c r="BV18564" s="62"/>
      <c r="BW18564" s="62"/>
      <c r="BX18564" s="62"/>
      <c r="BY18564" s="62"/>
      <c r="BZ18564" s="62"/>
      <c r="CA18564" s="62"/>
      <c r="CB18564" s="62"/>
      <c r="CC18564" s="62"/>
      <c r="CD18564" s="62"/>
      <c r="CE18564" s="62"/>
      <c r="CF18564" s="62"/>
      <c r="CL18564" s="35" t="s">
        <v>9346</v>
      </c>
      <c r="CM18564" s="35" t="s">
        <v>217</v>
      </c>
      <c r="CN18564" s="35" t="s">
        <v>217</v>
      </c>
      <c r="CO18564" s="52"/>
      <c r="CP18564" s="52"/>
      <c r="CQ18564" s="52"/>
      <c r="CR18564" s="52"/>
      <c r="CS18564" s="52"/>
      <c r="CT18564" s="52"/>
      <c r="CU18564" s="33"/>
      <c r="CV18564" s="33"/>
    </row>
    <row r="18565" spans="74:100">
      <c r="BV18565" s="62"/>
      <c r="BW18565" s="62"/>
      <c r="BX18565" s="62"/>
      <c r="BY18565" s="62"/>
      <c r="BZ18565" s="62"/>
      <c r="CA18565" s="62"/>
      <c r="CB18565" s="62"/>
      <c r="CC18565" s="62"/>
      <c r="CD18565" s="62"/>
      <c r="CE18565" s="62"/>
      <c r="CF18565" s="62"/>
      <c r="CL18565" s="35" t="s">
        <v>9347</v>
      </c>
      <c r="CM18565" s="35" t="s">
        <v>217</v>
      </c>
      <c r="CN18565" s="35" t="s">
        <v>217</v>
      </c>
      <c r="CO18565" s="52"/>
      <c r="CP18565" s="52"/>
      <c r="CQ18565" s="52"/>
      <c r="CR18565" s="52"/>
      <c r="CS18565" s="52"/>
      <c r="CT18565" s="52"/>
      <c r="CU18565" s="33"/>
      <c r="CV18565" s="33"/>
    </row>
    <row r="18566" spans="74:100">
      <c r="BV18566" s="62"/>
      <c r="BW18566" s="62"/>
      <c r="BX18566" s="62"/>
      <c r="BY18566" s="62"/>
      <c r="BZ18566" s="62"/>
      <c r="CA18566" s="62"/>
      <c r="CB18566" s="62"/>
      <c r="CC18566" s="62"/>
      <c r="CD18566" s="62"/>
      <c r="CE18566" s="62"/>
      <c r="CF18566" s="62"/>
      <c r="CL18566" s="35" t="s">
        <v>9348</v>
      </c>
      <c r="CM18566" s="35" t="s">
        <v>217</v>
      </c>
      <c r="CN18566" s="35" t="s">
        <v>217</v>
      </c>
      <c r="CO18566" s="52"/>
      <c r="CP18566" s="52"/>
      <c r="CQ18566" s="52"/>
      <c r="CR18566" s="52"/>
      <c r="CS18566" s="52"/>
      <c r="CT18566" s="52"/>
      <c r="CU18566" s="33"/>
      <c r="CV18566" s="33"/>
    </row>
    <row r="18567" spans="74:100">
      <c r="BV18567" s="62"/>
      <c r="BW18567" s="62"/>
      <c r="BX18567" s="62"/>
      <c r="BY18567" s="62"/>
      <c r="BZ18567" s="62"/>
      <c r="CA18567" s="62"/>
      <c r="CB18567" s="62"/>
      <c r="CC18567" s="62"/>
      <c r="CD18567" s="62"/>
      <c r="CE18567" s="62"/>
      <c r="CF18567" s="62"/>
      <c r="CL18567" s="35" t="s">
        <v>9349</v>
      </c>
      <c r="CM18567" s="35" t="s">
        <v>217</v>
      </c>
      <c r="CN18567" s="35" t="s">
        <v>217</v>
      </c>
      <c r="CO18567" s="52"/>
      <c r="CP18567" s="52"/>
      <c r="CQ18567" s="52"/>
      <c r="CR18567" s="52"/>
      <c r="CS18567" s="52"/>
      <c r="CT18567" s="52"/>
      <c r="CU18567" s="33"/>
      <c r="CV18567" s="33"/>
    </row>
    <row r="18568" spans="74:100">
      <c r="BV18568" s="62"/>
      <c r="BW18568" s="62"/>
      <c r="BX18568" s="62"/>
      <c r="BY18568" s="62"/>
      <c r="BZ18568" s="62"/>
      <c r="CA18568" s="62"/>
      <c r="CB18568" s="62"/>
      <c r="CC18568" s="62"/>
      <c r="CD18568" s="62"/>
      <c r="CE18568" s="62"/>
      <c r="CF18568" s="62"/>
      <c r="CL18568" s="35" t="s">
        <v>9350</v>
      </c>
      <c r="CM18568" s="35" t="s">
        <v>217</v>
      </c>
      <c r="CN18568" s="35" t="s">
        <v>217</v>
      </c>
      <c r="CO18568" s="52"/>
      <c r="CP18568" s="52"/>
      <c r="CQ18568" s="52"/>
      <c r="CR18568" s="52"/>
      <c r="CS18568" s="52"/>
      <c r="CT18568" s="52"/>
      <c r="CU18568" s="33"/>
      <c r="CV18568" s="33"/>
    </row>
    <row r="18569" spans="74:100">
      <c r="BV18569" s="62"/>
      <c r="BW18569" s="62"/>
      <c r="BX18569" s="62"/>
      <c r="BY18569" s="62"/>
      <c r="BZ18569" s="62"/>
      <c r="CA18569" s="62"/>
      <c r="CB18569" s="62"/>
      <c r="CC18569" s="62"/>
      <c r="CD18569" s="62"/>
      <c r="CE18569" s="62"/>
      <c r="CF18569" s="62"/>
      <c r="CL18569" s="35" t="s">
        <v>9351</v>
      </c>
      <c r="CM18569" s="35" t="s">
        <v>217</v>
      </c>
      <c r="CN18569" s="35" t="s">
        <v>217</v>
      </c>
      <c r="CO18569" s="52"/>
      <c r="CP18569" s="52"/>
      <c r="CQ18569" s="52"/>
      <c r="CR18569" s="52"/>
      <c r="CS18569" s="52"/>
      <c r="CT18569" s="52"/>
      <c r="CU18569" s="33"/>
      <c r="CV18569" s="33"/>
    </row>
    <row r="18570" spans="74:100">
      <c r="BV18570" s="62"/>
      <c r="BW18570" s="62"/>
      <c r="BX18570" s="62"/>
      <c r="BY18570" s="62"/>
      <c r="BZ18570" s="62"/>
      <c r="CA18570" s="62"/>
      <c r="CB18570" s="62"/>
      <c r="CC18570" s="62"/>
      <c r="CD18570" s="62"/>
      <c r="CE18570" s="62"/>
      <c r="CF18570" s="62"/>
      <c r="CL18570" s="56" t="s">
        <v>9369</v>
      </c>
      <c r="CM18570" s="56" t="s">
        <v>215</v>
      </c>
      <c r="CN18570" s="56" t="s">
        <v>215</v>
      </c>
      <c r="CO18570" s="52"/>
      <c r="CP18570" s="52"/>
      <c r="CQ18570" s="52"/>
      <c r="CR18570" s="52"/>
      <c r="CS18570" s="52"/>
      <c r="CT18570" s="52"/>
      <c r="CU18570" s="33"/>
      <c r="CV18570" s="33"/>
    </row>
    <row r="18571" spans="74:100">
      <c r="BV18571" s="62"/>
      <c r="BW18571" s="62"/>
      <c r="BX18571" s="62"/>
      <c r="BY18571" s="62"/>
      <c r="BZ18571" s="62"/>
      <c r="CA18571" s="62"/>
      <c r="CB18571" s="62"/>
      <c r="CC18571" s="62"/>
      <c r="CD18571" s="62"/>
      <c r="CE18571" s="62"/>
      <c r="CF18571" s="62"/>
      <c r="CL18571" s="56" t="s">
        <v>25486</v>
      </c>
      <c r="CM18571" s="56" t="s">
        <v>215</v>
      </c>
      <c r="CN18571" s="56" t="s">
        <v>215</v>
      </c>
      <c r="CO18571" s="52"/>
      <c r="CP18571" s="52"/>
      <c r="CQ18571" s="52"/>
      <c r="CR18571" s="52"/>
      <c r="CS18571" s="52"/>
      <c r="CT18571" s="52"/>
      <c r="CU18571" s="33"/>
      <c r="CV18571" s="33"/>
    </row>
    <row r="18572" spans="74:100">
      <c r="BV18572" s="62"/>
      <c r="BW18572" s="62"/>
      <c r="BX18572" s="62"/>
      <c r="BY18572" s="62"/>
      <c r="BZ18572" s="62"/>
      <c r="CA18572" s="62"/>
      <c r="CB18572" s="62"/>
      <c r="CC18572" s="62"/>
      <c r="CD18572" s="62"/>
      <c r="CE18572" s="62"/>
      <c r="CF18572" s="62"/>
      <c r="CL18572" s="35" t="s">
        <v>9624</v>
      </c>
      <c r="CM18572" s="35" t="s">
        <v>217</v>
      </c>
      <c r="CN18572" s="35" t="s">
        <v>217</v>
      </c>
      <c r="CO18572" s="52"/>
      <c r="CP18572" s="52"/>
      <c r="CQ18572" s="52"/>
      <c r="CR18572" s="52"/>
      <c r="CS18572" s="52"/>
      <c r="CT18572" s="52"/>
      <c r="CU18572" s="33"/>
      <c r="CV18572" s="33"/>
    </row>
    <row r="18573" spans="74:100">
      <c r="BV18573" s="62"/>
      <c r="BW18573" s="62"/>
      <c r="BX18573" s="62"/>
      <c r="BY18573" s="62"/>
      <c r="BZ18573" s="62"/>
      <c r="CA18573" s="62"/>
      <c r="CB18573" s="62"/>
      <c r="CC18573" s="62"/>
      <c r="CD18573" s="62"/>
      <c r="CE18573" s="62"/>
      <c r="CF18573" s="62"/>
      <c r="CL18573" s="35" t="s">
        <v>9486</v>
      </c>
      <c r="CM18573" s="35" t="s">
        <v>217</v>
      </c>
      <c r="CN18573" s="35" t="s">
        <v>217</v>
      </c>
      <c r="CO18573" s="52"/>
      <c r="CP18573" s="52"/>
      <c r="CQ18573" s="52"/>
      <c r="CR18573" s="52"/>
      <c r="CS18573" s="52"/>
      <c r="CT18573" s="52"/>
      <c r="CU18573" s="33"/>
      <c r="CV18573" s="33"/>
    </row>
    <row r="18574" spans="74:100">
      <c r="BV18574" s="62"/>
      <c r="BW18574" s="62"/>
      <c r="BX18574" s="62"/>
      <c r="BY18574" s="62"/>
      <c r="BZ18574" s="62"/>
      <c r="CA18574" s="62"/>
      <c r="CB18574" s="62"/>
      <c r="CC18574" s="62"/>
      <c r="CD18574" s="62"/>
      <c r="CE18574" s="62"/>
      <c r="CF18574" s="62"/>
      <c r="CL18574" s="35" t="s">
        <v>9615</v>
      </c>
      <c r="CM18574" s="35" t="s">
        <v>217</v>
      </c>
      <c r="CN18574" s="35" t="s">
        <v>217</v>
      </c>
      <c r="CO18574" s="52"/>
      <c r="CP18574" s="52"/>
      <c r="CQ18574" s="52"/>
      <c r="CR18574" s="52"/>
      <c r="CS18574" s="52"/>
      <c r="CT18574" s="52"/>
      <c r="CU18574" s="33"/>
      <c r="CV18574" s="33"/>
    </row>
    <row r="18575" spans="74:100">
      <c r="BV18575" s="62"/>
      <c r="BW18575" s="62"/>
      <c r="BX18575" s="62"/>
      <c r="BY18575" s="62"/>
      <c r="BZ18575" s="62"/>
      <c r="CA18575" s="62"/>
      <c r="CB18575" s="62"/>
      <c r="CC18575" s="62"/>
      <c r="CD18575" s="62"/>
      <c r="CE18575" s="62"/>
      <c r="CF18575" s="62"/>
      <c r="CL18575" s="35" t="s">
        <v>9352</v>
      </c>
      <c r="CM18575" s="35" t="s">
        <v>217</v>
      </c>
      <c r="CN18575" s="35" t="s">
        <v>217</v>
      </c>
      <c r="CO18575" s="52"/>
      <c r="CP18575" s="52"/>
      <c r="CQ18575" s="52"/>
      <c r="CR18575" s="52"/>
      <c r="CS18575" s="52"/>
      <c r="CT18575" s="52"/>
      <c r="CU18575" s="33"/>
      <c r="CV18575" s="33"/>
    </row>
    <row r="18576" spans="74:100">
      <c r="BV18576" s="62"/>
      <c r="BW18576" s="62"/>
      <c r="BX18576" s="62"/>
      <c r="BY18576" s="62"/>
      <c r="BZ18576" s="62"/>
      <c r="CA18576" s="62"/>
      <c r="CB18576" s="62"/>
      <c r="CC18576" s="62"/>
      <c r="CD18576" s="62"/>
      <c r="CE18576" s="62"/>
      <c r="CF18576" s="62"/>
      <c r="CL18576" s="56" t="s">
        <v>9370</v>
      </c>
      <c r="CM18576" s="56" t="s">
        <v>215</v>
      </c>
      <c r="CN18576" s="56" t="s">
        <v>215</v>
      </c>
      <c r="CO18576" s="52"/>
      <c r="CP18576" s="52"/>
      <c r="CQ18576" s="52"/>
      <c r="CR18576" s="52"/>
      <c r="CS18576" s="52"/>
      <c r="CT18576" s="52"/>
      <c r="CU18576" s="33"/>
      <c r="CV18576" s="33"/>
    </row>
    <row r="18577" spans="74:100">
      <c r="BV18577" s="62"/>
      <c r="BW18577" s="62"/>
      <c r="BX18577" s="62"/>
      <c r="BY18577" s="62"/>
      <c r="BZ18577" s="62"/>
      <c r="CA18577" s="62"/>
      <c r="CB18577" s="62"/>
      <c r="CC18577" s="62"/>
      <c r="CD18577" s="62"/>
      <c r="CE18577" s="62"/>
      <c r="CF18577" s="62"/>
      <c r="CL18577" s="35" t="s">
        <v>9665</v>
      </c>
      <c r="CM18577" s="35" t="s">
        <v>217</v>
      </c>
      <c r="CN18577" s="35" t="s">
        <v>217</v>
      </c>
      <c r="CO18577" s="52"/>
      <c r="CP18577" s="52"/>
      <c r="CQ18577" s="52"/>
      <c r="CR18577" s="52"/>
      <c r="CS18577" s="52"/>
      <c r="CT18577" s="52"/>
      <c r="CU18577" s="33"/>
      <c r="CV18577" s="33"/>
    </row>
    <row r="18578" spans="74:100">
      <c r="BV18578" s="62"/>
      <c r="BW18578" s="62"/>
      <c r="BX18578" s="62"/>
      <c r="BY18578" s="62"/>
      <c r="BZ18578" s="62"/>
      <c r="CA18578" s="62"/>
      <c r="CB18578" s="62"/>
      <c r="CC18578" s="62"/>
      <c r="CD18578" s="62"/>
      <c r="CE18578" s="62"/>
      <c r="CF18578" s="62"/>
      <c r="CL18578" s="35" t="s">
        <v>9625</v>
      </c>
      <c r="CM18578" s="35" t="s">
        <v>217</v>
      </c>
      <c r="CN18578" s="35" t="s">
        <v>217</v>
      </c>
      <c r="CO18578" s="52"/>
      <c r="CP18578" s="52"/>
      <c r="CQ18578" s="52"/>
      <c r="CR18578" s="52"/>
      <c r="CS18578" s="52"/>
      <c r="CT18578" s="52"/>
      <c r="CU18578" s="33"/>
      <c r="CV18578" s="33"/>
    </row>
    <row r="18579" spans="74:100">
      <c r="BV18579" s="62"/>
      <c r="BW18579" s="62"/>
      <c r="BX18579" s="62"/>
      <c r="BY18579" s="62"/>
      <c r="BZ18579" s="62"/>
      <c r="CA18579" s="62"/>
      <c r="CB18579" s="62"/>
      <c r="CC18579" s="62"/>
      <c r="CD18579" s="62"/>
      <c r="CE18579" s="62"/>
      <c r="CF18579" s="62"/>
      <c r="CL18579" s="35" t="s">
        <v>9484</v>
      </c>
      <c r="CM18579" s="35" t="s">
        <v>217</v>
      </c>
      <c r="CN18579" s="35" t="s">
        <v>217</v>
      </c>
      <c r="CO18579" s="52"/>
      <c r="CP18579" s="52"/>
      <c r="CQ18579" s="52"/>
      <c r="CR18579" s="52"/>
      <c r="CS18579" s="52"/>
      <c r="CT18579" s="52"/>
      <c r="CU18579" s="33"/>
      <c r="CV18579" s="33"/>
    </row>
    <row r="18580" spans="74:100">
      <c r="BV18580" s="62"/>
      <c r="BW18580" s="62"/>
      <c r="BX18580" s="62"/>
      <c r="BY18580" s="62"/>
      <c r="BZ18580" s="62"/>
      <c r="CA18580" s="62"/>
      <c r="CB18580" s="62"/>
      <c r="CC18580" s="62"/>
      <c r="CD18580" s="62"/>
      <c r="CE18580" s="62"/>
      <c r="CF18580" s="62"/>
      <c r="CL18580" s="56" t="s">
        <v>9506</v>
      </c>
      <c r="CM18580" s="56" t="s">
        <v>215</v>
      </c>
      <c r="CN18580" s="56" t="s">
        <v>215</v>
      </c>
      <c r="CO18580" s="52"/>
      <c r="CP18580" s="52"/>
      <c r="CQ18580" s="52"/>
      <c r="CR18580" s="52"/>
      <c r="CS18580" s="52"/>
      <c r="CT18580" s="52"/>
      <c r="CU18580" s="33"/>
      <c r="CV18580" s="33"/>
    </row>
    <row r="18581" spans="74:100">
      <c r="BV18581" s="62"/>
      <c r="BW18581" s="62"/>
      <c r="BX18581" s="62"/>
      <c r="BY18581" s="62"/>
      <c r="BZ18581" s="62"/>
      <c r="CA18581" s="62"/>
      <c r="CB18581" s="62"/>
      <c r="CC18581" s="62"/>
      <c r="CD18581" s="62"/>
      <c r="CE18581" s="62"/>
      <c r="CF18581" s="62"/>
      <c r="CL18581" s="35" t="s">
        <v>9355</v>
      </c>
      <c r="CM18581" s="35" t="s">
        <v>217</v>
      </c>
      <c r="CN18581" s="35" t="s">
        <v>217</v>
      </c>
      <c r="CO18581" s="52"/>
      <c r="CP18581" s="52"/>
      <c r="CQ18581" s="52"/>
      <c r="CR18581" s="52"/>
      <c r="CS18581" s="52"/>
      <c r="CT18581" s="52"/>
      <c r="CU18581" s="33"/>
      <c r="CV18581" s="33"/>
    </row>
    <row r="18582" spans="74:100">
      <c r="BV18582" s="62"/>
      <c r="BW18582" s="62"/>
      <c r="BX18582" s="62"/>
      <c r="BY18582" s="62"/>
      <c r="BZ18582" s="62"/>
      <c r="CA18582" s="62"/>
      <c r="CB18582" s="62"/>
      <c r="CC18582" s="62"/>
      <c r="CD18582" s="62"/>
      <c r="CE18582" s="62"/>
      <c r="CF18582" s="62"/>
      <c r="CL18582" s="35" t="s">
        <v>9403</v>
      </c>
      <c r="CM18582" s="35" t="s">
        <v>217</v>
      </c>
      <c r="CN18582" s="35" t="s">
        <v>217</v>
      </c>
      <c r="CO18582" s="52"/>
      <c r="CP18582" s="52"/>
      <c r="CQ18582" s="52"/>
      <c r="CR18582" s="52"/>
      <c r="CS18582" s="52"/>
      <c r="CT18582" s="52"/>
      <c r="CU18582" s="33"/>
      <c r="CV18582" s="33"/>
    </row>
    <row r="18583" spans="74:100">
      <c r="BV18583" s="62"/>
      <c r="BW18583" s="62"/>
      <c r="BX18583" s="62"/>
      <c r="BY18583" s="62"/>
      <c r="BZ18583" s="62"/>
      <c r="CA18583" s="62"/>
      <c r="CB18583" s="62"/>
      <c r="CC18583" s="62"/>
      <c r="CD18583" s="62"/>
      <c r="CE18583" s="62"/>
      <c r="CF18583" s="62"/>
      <c r="CL18583" s="56" t="s">
        <v>9371</v>
      </c>
      <c r="CM18583" s="56" t="s">
        <v>215</v>
      </c>
      <c r="CN18583" s="56" t="s">
        <v>215</v>
      </c>
      <c r="CO18583" s="52"/>
      <c r="CP18583" s="52"/>
      <c r="CQ18583" s="52"/>
      <c r="CR18583" s="52"/>
      <c r="CS18583" s="52"/>
      <c r="CT18583" s="52"/>
      <c r="CU18583" s="33"/>
      <c r="CV18583" s="33"/>
    </row>
    <row r="18584" spans="74:100">
      <c r="BV18584" s="62"/>
      <c r="BW18584" s="62"/>
      <c r="BX18584" s="62"/>
      <c r="BY18584" s="62"/>
      <c r="BZ18584" s="62"/>
      <c r="CA18584" s="62"/>
      <c r="CB18584" s="62"/>
      <c r="CC18584" s="62"/>
      <c r="CD18584" s="62"/>
      <c r="CE18584" s="62"/>
      <c r="CF18584" s="62"/>
      <c r="CL18584" s="35" t="s">
        <v>9547</v>
      </c>
      <c r="CM18584" s="35" t="s">
        <v>217</v>
      </c>
      <c r="CN18584" s="35" t="s">
        <v>217</v>
      </c>
      <c r="CO18584" s="52"/>
      <c r="CP18584" s="52"/>
      <c r="CQ18584" s="52"/>
      <c r="CR18584" s="52"/>
      <c r="CS18584" s="52"/>
      <c r="CT18584" s="52"/>
      <c r="CU18584" s="33"/>
      <c r="CV18584" s="33"/>
    </row>
    <row r="18585" spans="74:100">
      <c r="BV18585" s="62"/>
      <c r="BW18585" s="62"/>
      <c r="BX18585" s="62"/>
      <c r="BY18585" s="62"/>
      <c r="BZ18585" s="62"/>
      <c r="CA18585" s="62"/>
      <c r="CB18585" s="62"/>
      <c r="CC18585" s="62"/>
      <c r="CD18585" s="62"/>
      <c r="CE18585" s="62"/>
      <c r="CF18585" s="62"/>
      <c r="CL18585" s="35" t="s">
        <v>9580</v>
      </c>
      <c r="CM18585" s="35" t="s">
        <v>217</v>
      </c>
      <c r="CN18585" s="35" t="s">
        <v>217</v>
      </c>
      <c r="CO18585" s="52"/>
      <c r="CP18585" s="52"/>
      <c r="CQ18585" s="52"/>
      <c r="CR18585" s="52"/>
      <c r="CS18585" s="52"/>
      <c r="CT18585" s="52"/>
      <c r="CU18585" s="33"/>
      <c r="CV18585" s="33"/>
    </row>
    <row r="18586" spans="74:100">
      <c r="BV18586" s="62"/>
      <c r="BW18586" s="62"/>
      <c r="BX18586" s="62"/>
      <c r="BY18586" s="62"/>
      <c r="BZ18586" s="62"/>
      <c r="CA18586" s="62"/>
      <c r="CB18586" s="62"/>
      <c r="CC18586" s="62"/>
      <c r="CD18586" s="62"/>
      <c r="CE18586" s="62"/>
      <c r="CF18586" s="62"/>
      <c r="CL18586" s="35" t="s">
        <v>9406</v>
      </c>
      <c r="CM18586" s="35" t="s">
        <v>217</v>
      </c>
      <c r="CN18586" s="35" t="s">
        <v>217</v>
      </c>
      <c r="CO18586" s="52"/>
      <c r="CP18586" s="52"/>
      <c r="CQ18586" s="52"/>
      <c r="CR18586" s="52"/>
      <c r="CS18586" s="52"/>
      <c r="CT18586" s="52"/>
      <c r="CU18586" s="33"/>
      <c r="CV18586" s="33"/>
    </row>
    <row r="18587" spans="74:100">
      <c r="BV18587" s="62"/>
      <c r="BW18587" s="62"/>
      <c r="BX18587" s="62"/>
      <c r="BY18587" s="62"/>
      <c r="BZ18587" s="62"/>
      <c r="CA18587" s="62"/>
      <c r="CB18587" s="62"/>
      <c r="CC18587" s="62"/>
      <c r="CD18587" s="62"/>
      <c r="CE18587" s="62"/>
      <c r="CF18587" s="62"/>
      <c r="CL18587" s="35" t="s">
        <v>9581</v>
      </c>
      <c r="CM18587" s="35" t="s">
        <v>217</v>
      </c>
      <c r="CN18587" s="35" t="s">
        <v>217</v>
      </c>
      <c r="CO18587" s="52"/>
      <c r="CP18587" s="52"/>
      <c r="CQ18587" s="52"/>
      <c r="CR18587" s="52"/>
      <c r="CS18587" s="52"/>
      <c r="CT18587" s="52"/>
      <c r="CU18587" s="33"/>
      <c r="CV18587" s="33"/>
    </row>
    <row r="18588" spans="74:100">
      <c r="BV18588" s="62"/>
      <c r="BW18588" s="62"/>
      <c r="BX18588" s="62"/>
      <c r="BY18588" s="62"/>
      <c r="BZ18588" s="62"/>
      <c r="CA18588" s="62"/>
      <c r="CB18588" s="62"/>
      <c r="CC18588" s="62"/>
      <c r="CD18588" s="62"/>
      <c r="CE18588" s="62"/>
      <c r="CF18588" s="62"/>
      <c r="CL18588" s="35" t="s">
        <v>9582</v>
      </c>
      <c r="CM18588" s="35" t="s">
        <v>217</v>
      </c>
      <c r="CN18588" s="35" t="s">
        <v>217</v>
      </c>
      <c r="CO18588" s="52"/>
      <c r="CP18588" s="52"/>
      <c r="CQ18588" s="52"/>
      <c r="CR18588" s="52"/>
      <c r="CS18588" s="52"/>
      <c r="CT18588" s="52"/>
      <c r="CU18588" s="33"/>
      <c r="CV18588" s="33"/>
    </row>
    <row r="18589" spans="74:100">
      <c r="BV18589" s="62"/>
      <c r="BW18589" s="62"/>
      <c r="BX18589" s="62"/>
      <c r="BY18589" s="62"/>
      <c r="BZ18589" s="62"/>
      <c r="CA18589" s="62"/>
      <c r="CB18589" s="62"/>
      <c r="CC18589" s="62"/>
      <c r="CD18589" s="62"/>
      <c r="CE18589" s="62"/>
      <c r="CF18589" s="62"/>
      <c r="CL18589" s="35" t="s">
        <v>9583</v>
      </c>
      <c r="CM18589" s="35" t="s">
        <v>217</v>
      </c>
      <c r="CN18589" s="35" t="s">
        <v>217</v>
      </c>
      <c r="CO18589" s="52"/>
      <c r="CP18589" s="52"/>
      <c r="CQ18589" s="52"/>
      <c r="CR18589" s="52"/>
      <c r="CS18589" s="52"/>
      <c r="CT18589" s="52"/>
      <c r="CU18589" s="33"/>
      <c r="CV18589" s="33"/>
    </row>
    <row r="18590" spans="74:100">
      <c r="BV18590" s="62"/>
      <c r="BW18590" s="62"/>
      <c r="BX18590" s="62"/>
      <c r="BY18590" s="62"/>
      <c r="BZ18590" s="62"/>
      <c r="CA18590" s="62"/>
      <c r="CB18590" s="62"/>
      <c r="CC18590" s="62"/>
      <c r="CD18590" s="62"/>
      <c r="CE18590" s="62"/>
      <c r="CF18590" s="62"/>
      <c r="CL18590" s="56" t="s">
        <v>9426</v>
      </c>
      <c r="CM18590" s="56" t="s">
        <v>215</v>
      </c>
      <c r="CN18590" s="56" t="s">
        <v>215</v>
      </c>
      <c r="CO18590" s="52"/>
      <c r="CP18590" s="52"/>
      <c r="CQ18590" s="52"/>
      <c r="CR18590" s="52"/>
      <c r="CS18590" s="52"/>
      <c r="CT18590" s="52"/>
      <c r="CU18590" s="33"/>
      <c r="CV18590" s="33"/>
    </row>
    <row r="18591" spans="74:100">
      <c r="BV18591" s="62"/>
      <c r="BW18591" s="62"/>
      <c r="BX18591" s="62"/>
      <c r="BY18591" s="62"/>
      <c r="BZ18591" s="62"/>
      <c r="CA18591" s="62"/>
      <c r="CB18591" s="62"/>
      <c r="CC18591" s="62"/>
      <c r="CD18591" s="62"/>
      <c r="CE18591" s="62"/>
      <c r="CF18591" s="62"/>
      <c r="CL18591" s="35" t="s">
        <v>9626</v>
      </c>
      <c r="CM18591" s="35" t="s">
        <v>217</v>
      </c>
      <c r="CN18591" s="35" t="s">
        <v>217</v>
      </c>
      <c r="CO18591" s="52"/>
      <c r="CP18591" s="52"/>
      <c r="CQ18591" s="52"/>
      <c r="CR18591" s="52"/>
      <c r="CS18591" s="52"/>
      <c r="CT18591" s="52"/>
      <c r="CU18591" s="33"/>
      <c r="CV18591" s="33"/>
    </row>
    <row r="18592" spans="74:100">
      <c r="BV18592" s="62"/>
      <c r="BW18592" s="62"/>
      <c r="BX18592" s="62"/>
      <c r="BY18592" s="62"/>
      <c r="BZ18592" s="62"/>
      <c r="CA18592" s="62"/>
      <c r="CB18592" s="62"/>
      <c r="CC18592" s="62"/>
      <c r="CD18592" s="62"/>
      <c r="CE18592" s="62"/>
      <c r="CF18592" s="62"/>
      <c r="CL18592" s="35" t="s">
        <v>9432</v>
      </c>
      <c r="CM18592" s="35" t="s">
        <v>217</v>
      </c>
      <c r="CN18592" s="35" t="s">
        <v>217</v>
      </c>
      <c r="CO18592" s="52"/>
      <c r="CP18592" s="52"/>
      <c r="CQ18592" s="52"/>
      <c r="CR18592" s="52"/>
      <c r="CS18592" s="52"/>
      <c r="CT18592" s="52"/>
      <c r="CU18592" s="33"/>
      <c r="CV18592" s="33"/>
    </row>
    <row r="18593" spans="74:100">
      <c r="BV18593" s="62"/>
      <c r="BW18593" s="62"/>
      <c r="BX18593" s="62"/>
      <c r="BY18593" s="62"/>
      <c r="BZ18593" s="62"/>
      <c r="CA18593" s="62"/>
      <c r="CB18593" s="62"/>
      <c r="CC18593" s="62"/>
      <c r="CD18593" s="62"/>
      <c r="CE18593" s="62"/>
      <c r="CF18593" s="62"/>
      <c r="CL18593" s="35" t="s">
        <v>9548</v>
      </c>
      <c r="CM18593" s="35" t="s">
        <v>217</v>
      </c>
      <c r="CN18593" s="35" t="s">
        <v>217</v>
      </c>
      <c r="CO18593" s="52"/>
      <c r="CP18593" s="52"/>
      <c r="CQ18593" s="52"/>
      <c r="CR18593" s="52"/>
      <c r="CS18593" s="52"/>
      <c r="CT18593" s="52"/>
      <c r="CU18593" s="33"/>
      <c r="CV18593" s="33"/>
    </row>
    <row r="18594" spans="74:100">
      <c r="BV18594" s="62"/>
      <c r="BW18594" s="62"/>
      <c r="BX18594" s="62"/>
      <c r="BY18594" s="62"/>
      <c r="BZ18594" s="62"/>
      <c r="CA18594" s="62"/>
      <c r="CB18594" s="62"/>
      <c r="CC18594" s="62"/>
      <c r="CD18594" s="62"/>
      <c r="CE18594" s="62"/>
      <c r="CF18594" s="62"/>
      <c r="CL18594" s="35" t="s">
        <v>9404</v>
      </c>
      <c r="CM18594" s="35" t="s">
        <v>217</v>
      </c>
      <c r="CN18594" s="35" t="s">
        <v>217</v>
      </c>
      <c r="CO18594" s="52"/>
      <c r="CP18594" s="52"/>
      <c r="CQ18594" s="52"/>
      <c r="CR18594" s="52"/>
      <c r="CS18594" s="52"/>
      <c r="CT18594" s="52"/>
      <c r="CU18594" s="33"/>
      <c r="CV18594" s="33"/>
    </row>
    <row r="18595" spans="74:100">
      <c r="BV18595" s="62"/>
      <c r="BW18595" s="62"/>
      <c r="BX18595" s="62"/>
      <c r="BY18595" s="62"/>
      <c r="BZ18595" s="62"/>
      <c r="CA18595" s="62"/>
      <c r="CB18595" s="62"/>
      <c r="CC18595" s="62"/>
      <c r="CD18595" s="62"/>
      <c r="CE18595" s="62"/>
      <c r="CF18595" s="62"/>
      <c r="CL18595" s="56" t="s">
        <v>9540</v>
      </c>
      <c r="CM18595" s="56" t="s">
        <v>215</v>
      </c>
      <c r="CN18595" s="56" t="s">
        <v>215</v>
      </c>
      <c r="CO18595" s="52"/>
      <c r="CP18595" s="52"/>
      <c r="CQ18595" s="52"/>
      <c r="CR18595" s="52"/>
      <c r="CS18595" s="52"/>
      <c r="CT18595" s="52"/>
      <c r="CU18595" s="33"/>
      <c r="CV18595" s="33"/>
    </row>
    <row r="18596" spans="74:100">
      <c r="BV18596" s="62"/>
      <c r="BW18596" s="62"/>
      <c r="BX18596" s="62"/>
      <c r="BY18596" s="62"/>
      <c r="BZ18596" s="62"/>
      <c r="CA18596" s="62"/>
      <c r="CB18596" s="62"/>
      <c r="CC18596" s="62"/>
      <c r="CD18596" s="62"/>
      <c r="CE18596" s="62"/>
      <c r="CF18596" s="62"/>
      <c r="CL18596" s="35" t="s">
        <v>9361</v>
      </c>
      <c r="CM18596" s="35" t="s">
        <v>217</v>
      </c>
      <c r="CN18596" s="35" t="s">
        <v>217</v>
      </c>
      <c r="CO18596" s="52"/>
      <c r="CP18596" s="52"/>
      <c r="CQ18596" s="52"/>
      <c r="CR18596" s="52"/>
      <c r="CS18596" s="52"/>
      <c r="CT18596" s="52"/>
      <c r="CU18596" s="33"/>
      <c r="CV18596" s="33"/>
    </row>
    <row r="18597" spans="74:100">
      <c r="BV18597" s="62"/>
      <c r="BW18597" s="62"/>
      <c r="BX18597" s="62"/>
      <c r="BY18597" s="62"/>
      <c r="BZ18597" s="62"/>
      <c r="CA18597" s="62"/>
      <c r="CB18597" s="62"/>
      <c r="CC18597" s="62"/>
      <c r="CD18597" s="62"/>
      <c r="CE18597" s="62"/>
      <c r="CF18597" s="62"/>
      <c r="CL18597" s="35" t="s">
        <v>9362</v>
      </c>
      <c r="CM18597" s="35" t="s">
        <v>217</v>
      </c>
      <c r="CN18597" s="35" t="s">
        <v>217</v>
      </c>
      <c r="CO18597" s="52"/>
      <c r="CP18597" s="52"/>
      <c r="CQ18597" s="52"/>
      <c r="CR18597" s="52"/>
      <c r="CS18597" s="52"/>
      <c r="CT18597" s="52"/>
      <c r="CU18597" s="33"/>
      <c r="CV18597" s="33"/>
    </row>
    <row r="18598" spans="74:100">
      <c r="BV18598" s="62"/>
      <c r="BW18598" s="62"/>
      <c r="BX18598" s="62"/>
      <c r="BY18598" s="62"/>
      <c r="BZ18598" s="62"/>
      <c r="CA18598" s="62"/>
      <c r="CB18598" s="62"/>
      <c r="CC18598" s="62"/>
      <c r="CD18598" s="62"/>
      <c r="CE18598" s="62"/>
      <c r="CF18598" s="62"/>
      <c r="CL18598" s="35" t="s">
        <v>9419</v>
      </c>
      <c r="CM18598" s="35" t="s">
        <v>217</v>
      </c>
      <c r="CN18598" s="35" t="s">
        <v>217</v>
      </c>
      <c r="CO18598" s="52"/>
      <c r="CP18598" s="52"/>
      <c r="CQ18598" s="52"/>
      <c r="CR18598" s="52"/>
      <c r="CS18598" s="52"/>
      <c r="CT18598" s="52"/>
      <c r="CU18598" s="33"/>
      <c r="CV18598" s="33"/>
    </row>
    <row r="18599" spans="74:100">
      <c r="BV18599" s="62"/>
      <c r="BW18599" s="62"/>
      <c r="BX18599" s="62"/>
      <c r="BY18599" s="62"/>
      <c r="BZ18599" s="62"/>
      <c r="CA18599" s="62"/>
      <c r="CB18599" s="62"/>
      <c r="CC18599" s="62"/>
      <c r="CD18599" s="62"/>
      <c r="CE18599" s="62"/>
      <c r="CF18599" s="62"/>
      <c r="CL18599" s="35" t="s">
        <v>9549</v>
      </c>
      <c r="CM18599" s="35" t="s">
        <v>217</v>
      </c>
      <c r="CN18599" s="35" t="s">
        <v>217</v>
      </c>
      <c r="CO18599" s="52"/>
      <c r="CP18599" s="52"/>
      <c r="CQ18599" s="52"/>
      <c r="CR18599" s="52"/>
      <c r="CS18599" s="52"/>
      <c r="CT18599" s="52"/>
      <c r="CU18599" s="33"/>
      <c r="CV18599" s="33"/>
    </row>
    <row r="18600" spans="74:100">
      <c r="BV18600" s="62"/>
      <c r="BW18600" s="62"/>
      <c r="BX18600" s="62"/>
      <c r="BY18600" s="62"/>
      <c r="BZ18600" s="62"/>
      <c r="CA18600" s="62"/>
      <c r="CB18600" s="62"/>
      <c r="CC18600" s="62"/>
      <c r="CD18600" s="62"/>
      <c r="CE18600" s="62"/>
      <c r="CF18600" s="62"/>
      <c r="CL18600" s="56" t="s">
        <v>29363</v>
      </c>
      <c r="CM18600" s="56" t="s">
        <v>215</v>
      </c>
      <c r="CN18600" s="56" t="s">
        <v>215</v>
      </c>
      <c r="CO18600" s="52"/>
      <c r="CP18600" s="52"/>
      <c r="CQ18600" s="52"/>
      <c r="CR18600" s="52"/>
      <c r="CS18600" s="52"/>
      <c r="CT18600" s="52"/>
      <c r="CU18600" s="33"/>
      <c r="CV18600" s="33"/>
    </row>
    <row r="18601" spans="74:100">
      <c r="BV18601" s="62"/>
      <c r="BW18601" s="62"/>
      <c r="BX18601" s="62"/>
      <c r="BY18601" s="62"/>
      <c r="BZ18601" s="62"/>
      <c r="CA18601" s="62"/>
      <c r="CB18601" s="62"/>
      <c r="CC18601" s="62"/>
      <c r="CD18601" s="62"/>
      <c r="CE18601" s="62"/>
      <c r="CF18601" s="62"/>
      <c r="CL18601" s="56" t="s">
        <v>9372</v>
      </c>
      <c r="CM18601" s="56" t="s">
        <v>215</v>
      </c>
      <c r="CN18601" s="56" t="s">
        <v>215</v>
      </c>
      <c r="CO18601" s="52"/>
      <c r="CP18601" s="52"/>
      <c r="CQ18601" s="52"/>
      <c r="CR18601" s="52"/>
      <c r="CS18601" s="52"/>
      <c r="CT18601" s="52"/>
      <c r="CU18601" s="33"/>
      <c r="CV18601" s="33"/>
    </row>
    <row r="18602" spans="74:100">
      <c r="BV18602" s="62"/>
      <c r="BW18602" s="62"/>
      <c r="BX18602" s="62"/>
      <c r="BY18602" s="62"/>
      <c r="BZ18602" s="62"/>
      <c r="CA18602" s="62"/>
      <c r="CB18602" s="62"/>
      <c r="CC18602" s="62"/>
      <c r="CD18602" s="62"/>
      <c r="CE18602" s="62"/>
      <c r="CF18602" s="62"/>
      <c r="CL18602" s="56" t="s">
        <v>9373</v>
      </c>
      <c r="CM18602" s="56" t="s">
        <v>215</v>
      </c>
      <c r="CN18602" s="56" t="s">
        <v>215</v>
      </c>
      <c r="CO18602" s="52"/>
      <c r="CP18602" s="52"/>
      <c r="CQ18602" s="52"/>
      <c r="CR18602" s="52"/>
      <c r="CS18602" s="52"/>
      <c r="CT18602" s="52"/>
      <c r="CU18602" s="33"/>
      <c r="CV18602" s="33"/>
    </row>
    <row r="18603" spans="74:100">
      <c r="BV18603" s="62"/>
      <c r="BW18603" s="62"/>
      <c r="BX18603" s="62"/>
      <c r="BY18603" s="62"/>
      <c r="BZ18603" s="62"/>
      <c r="CA18603" s="62"/>
      <c r="CB18603" s="62"/>
      <c r="CC18603" s="62"/>
      <c r="CD18603" s="62"/>
      <c r="CE18603" s="62"/>
      <c r="CF18603" s="62"/>
      <c r="CL18603" s="56" t="s">
        <v>9374</v>
      </c>
      <c r="CM18603" s="56" t="s">
        <v>215</v>
      </c>
      <c r="CN18603" s="56" t="s">
        <v>215</v>
      </c>
      <c r="CO18603" s="52"/>
      <c r="CP18603" s="52"/>
      <c r="CQ18603" s="52"/>
      <c r="CR18603" s="52"/>
      <c r="CS18603" s="52"/>
      <c r="CT18603" s="52"/>
      <c r="CU18603" s="33"/>
      <c r="CV18603" s="33"/>
    </row>
    <row r="18604" spans="74:100">
      <c r="BV18604" s="62"/>
      <c r="BW18604" s="62"/>
      <c r="BX18604" s="62"/>
      <c r="BY18604" s="62"/>
      <c r="BZ18604" s="62"/>
      <c r="CA18604" s="62"/>
      <c r="CB18604" s="62"/>
      <c r="CC18604" s="62"/>
      <c r="CD18604" s="62"/>
      <c r="CE18604" s="62"/>
      <c r="CF18604" s="62"/>
      <c r="CL18604" s="56" t="s">
        <v>9375</v>
      </c>
      <c r="CM18604" s="56" t="s">
        <v>215</v>
      </c>
      <c r="CN18604" s="56" t="s">
        <v>215</v>
      </c>
      <c r="CO18604" s="52"/>
      <c r="CP18604" s="52"/>
      <c r="CQ18604" s="52"/>
      <c r="CR18604" s="52"/>
      <c r="CS18604" s="52"/>
      <c r="CT18604" s="52"/>
      <c r="CU18604" s="33"/>
      <c r="CV18604" s="33"/>
    </row>
    <row r="18605" spans="74:100">
      <c r="BV18605" s="62"/>
      <c r="BW18605" s="62"/>
      <c r="BX18605" s="62"/>
      <c r="BY18605" s="62"/>
      <c r="BZ18605" s="62"/>
      <c r="CA18605" s="62"/>
      <c r="CB18605" s="62"/>
      <c r="CC18605" s="62"/>
      <c r="CD18605" s="62"/>
      <c r="CE18605" s="62"/>
      <c r="CF18605" s="62"/>
      <c r="CL18605" s="56" t="s">
        <v>9376</v>
      </c>
      <c r="CM18605" s="56" t="s">
        <v>215</v>
      </c>
      <c r="CN18605" s="56" t="s">
        <v>215</v>
      </c>
      <c r="CO18605" s="52"/>
      <c r="CP18605" s="52"/>
      <c r="CQ18605" s="52"/>
      <c r="CR18605" s="52"/>
      <c r="CS18605" s="52"/>
      <c r="CT18605" s="52"/>
      <c r="CU18605" s="33"/>
      <c r="CV18605" s="33"/>
    </row>
    <row r="18606" spans="74:100">
      <c r="BV18606" s="62"/>
      <c r="BW18606" s="62"/>
      <c r="BX18606" s="62"/>
      <c r="BY18606" s="62"/>
      <c r="BZ18606" s="62"/>
      <c r="CA18606" s="62"/>
      <c r="CB18606" s="62"/>
      <c r="CC18606" s="62"/>
      <c r="CD18606" s="62"/>
      <c r="CE18606" s="62"/>
      <c r="CF18606" s="62"/>
      <c r="CL18606" s="56" t="s">
        <v>9377</v>
      </c>
      <c r="CM18606" s="56" t="s">
        <v>215</v>
      </c>
      <c r="CN18606" s="56" t="s">
        <v>215</v>
      </c>
      <c r="CO18606" s="52"/>
      <c r="CP18606" s="52"/>
      <c r="CQ18606" s="52"/>
      <c r="CR18606" s="52"/>
      <c r="CS18606" s="52"/>
      <c r="CT18606" s="52"/>
      <c r="CU18606" s="33"/>
      <c r="CV18606" s="33"/>
    </row>
    <row r="18607" spans="74:100">
      <c r="BV18607" s="62"/>
      <c r="BW18607" s="62"/>
      <c r="BX18607" s="62"/>
      <c r="BY18607" s="62"/>
      <c r="BZ18607" s="62"/>
      <c r="CA18607" s="62"/>
      <c r="CB18607" s="62"/>
      <c r="CC18607" s="62"/>
      <c r="CD18607" s="62"/>
      <c r="CE18607" s="62"/>
      <c r="CF18607" s="62"/>
      <c r="CL18607" s="56" t="s">
        <v>9378</v>
      </c>
      <c r="CM18607" s="56" t="s">
        <v>215</v>
      </c>
      <c r="CN18607" s="56" t="s">
        <v>215</v>
      </c>
      <c r="CO18607" s="52"/>
      <c r="CP18607" s="52"/>
      <c r="CQ18607" s="52"/>
      <c r="CR18607" s="52"/>
      <c r="CS18607" s="52"/>
      <c r="CT18607" s="52"/>
      <c r="CU18607" s="33"/>
      <c r="CV18607" s="33"/>
    </row>
    <row r="18608" spans="74:100">
      <c r="BV18608" s="62"/>
      <c r="BW18608" s="62"/>
      <c r="BX18608" s="62"/>
      <c r="BY18608" s="62"/>
      <c r="BZ18608" s="62"/>
      <c r="CA18608" s="62"/>
      <c r="CB18608" s="62"/>
      <c r="CC18608" s="62"/>
      <c r="CD18608" s="62"/>
      <c r="CE18608" s="62"/>
      <c r="CF18608" s="62"/>
      <c r="CL18608" s="56" t="s">
        <v>9379</v>
      </c>
      <c r="CM18608" s="56" t="s">
        <v>215</v>
      </c>
      <c r="CN18608" s="56" t="s">
        <v>215</v>
      </c>
      <c r="CO18608" s="52"/>
      <c r="CP18608" s="52"/>
      <c r="CQ18608" s="52"/>
      <c r="CR18608" s="52"/>
      <c r="CS18608" s="52"/>
      <c r="CT18608" s="52"/>
      <c r="CU18608" s="33"/>
      <c r="CV18608" s="33"/>
    </row>
    <row r="18609" spans="74:100">
      <c r="BV18609" s="62"/>
      <c r="BW18609" s="62"/>
      <c r="BX18609" s="62"/>
      <c r="BY18609" s="62"/>
      <c r="BZ18609" s="62"/>
      <c r="CA18609" s="62"/>
      <c r="CB18609" s="62"/>
      <c r="CC18609" s="62"/>
      <c r="CD18609" s="62"/>
      <c r="CE18609" s="62"/>
      <c r="CF18609" s="62"/>
      <c r="CL18609" s="56" t="s">
        <v>9380</v>
      </c>
      <c r="CM18609" s="56" t="s">
        <v>215</v>
      </c>
      <c r="CN18609" s="56" t="s">
        <v>215</v>
      </c>
      <c r="CO18609" s="52"/>
      <c r="CP18609" s="52"/>
      <c r="CQ18609" s="52"/>
      <c r="CR18609" s="52"/>
      <c r="CS18609" s="52"/>
      <c r="CT18609" s="52"/>
      <c r="CU18609" s="33"/>
      <c r="CV18609" s="33"/>
    </row>
    <row r="18610" spans="74:100">
      <c r="BV18610" s="62"/>
      <c r="BW18610" s="62"/>
      <c r="BX18610" s="62"/>
      <c r="BY18610" s="62"/>
      <c r="BZ18610" s="62"/>
      <c r="CA18610" s="62"/>
      <c r="CB18610" s="62"/>
      <c r="CC18610" s="62"/>
      <c r="CD18610" s="62"/>
      <c r="CE18610" s="62"/>
      <c r="CF18610" s="62"/>
      <c r="CL18610" s="56" t="s">
        <v>25487</v>
      </c>
      <c r="CM18610" s="56" t="s">
        <v>215</v>
      </c>
      <c r="CN18610" s="56" t="s">
        <v>215</v>
      </c>
      <c r="CO18610" s="52"/>
      <c r="CP18610" s="52"/>
      <c r="CQ18610" s="52"/>
      <c r="CR18610" s="52"/>
      <c r="CS18610" s="52"/>
      <c r="CT18610" s="52"/>
      <c r="CU18610" s="33"/>
      <c r="CV18610" s="33"/>
    </row>
    <row r="18611" spans="74:100">
      <c r="BV18611" s="62"/>
      <c r="BW18611" s="62"/>
      <c r="BX18611" s="62"/>
      <c r="BY18611" s="62"/>
      <c r="BZ18611" s="62"/>
      <c r="CA18611" s="62"/>
      <c r="CB18611" s="62"/>
      <c r="CC18611" s="62"/>
      <c r="CD18611" s="62"/>
      <c r="CE18611" s="62"/>
      <c r="CF18611" s="62"/>
      <c r="CL18611" s="35" t="s">
        <v>9407</v>
      </c>
      <c r="CM18611" s="35" t="s">
        <v>217</v>
      </c>
      <c r="CN18611" s="35" t="s">
        <v>217</v>
      </c>
      <c r="CO18611" s="52"/>
      <c r="CP18611" s="52"/>
      <c r="CQ18611" s="52"/>
      <c r="CR18611" s="52"/>
      <c r="CS18611" s="52"/>
      <c r="CT18611" s="52"/>
      <c r="CU18611" s="33"/>
      <c r="CV18611" s="33"/>
    </row>
    <row r="18612" spans="74:100">
      <c r="BV18612" s="62"/>
      <c r="BW18612" s="62"/>
      <c r="BX18612" s="62"/>
      <c r="BY18612" s="62"/>
      <c r="BZ18612" s="62"/>
      <c r="CA18612" s="62"/>
      <c r="CB18612" s="62"/>
      <c r="CC18612" s="62"/>
      <c r="CD18612" s="62"/>
      <c r="CE18612" s="62"/>
      <c r="CF18612" s="62"/>
      <c r="CL18612" s="56" t="s">
        <v>25488</v>
      </c>
      <c r="CM18612" s="56" t="s">
        <v>215</v>
      </c>
      <c r="CN18612" s="56" t="s">
        <v>215</v>
      </c>
      <c r="CO18612" s="52"/>
      <c r="CP18612" s="52"/>
      <c r="CQ18612" s="52"/>
      <c r="CR18612" s="52"/>
      <c r="CS18612" s="52"/>
      <c r="CT18612" s="52"/>
      <c r="CU18612" s="33"/>
      <c r="CV18612" s="33"/>
    </row>
    <row r="18613" spans="74:100">
      <c r="BV18613" s="62"/>
      <c r="BW18613" s="62"/>
      <c r="BX18613" s="62"/>
      <c r="BY18613" s="62"/>
      <c r="BZ18613" s="62"/>
      <c r="CA18613" s="62"/>
      <c r="CB18613" s="62"/>
      <c r="CC18613" s="62"/>
      <c r="CD18613" s="62"/>
      <c r="CE18613" s="62"/>
      <c r="CF18613" s="62"/>
      <c r="CL18613" s="56" t="s">
        <v>9519</v>
      </c>
      <c r="CM18613" s="56" t="s">
        <v>216</v>
      </c>
      <c r="CN18613" s="56" t="s">
        <v>216</v>
      </c>
      <c r="CO18613" s="52"/>
      <c r="CP18613" s="52"/>
      <c r="CQ18613" s="52"/>
      <c r="CR18613" s="52"/>
      <c r="CS18613" s="52"/>
      <c r="CT18613" s="52"/>
      <c r="CU18613" s="33"/>
      <c r="CV18613" s="33"/>
    </row>
    <row r="18614" spans="74:100">
      <c r="BV18614" s="62"/>
      <c r="BW18614" s="62"/>
      <c r="BX18614" s="62"/>
      <c r="BY18614" s="62"/>
      <c r="BZ18614" s="62"/>
      <c r="CA18614" s="62"/>
      <c r="CB18614" s="62"/>
      <c r="CC18614" s="62"/>
      <c r="CD18614" s="62"/>
      <c r="CE18614" s="62"/>
      <c r="CF18614" s="62"/>
      <c r="CL18614" s="56" t="s">
        <v>9381</v>
      </c>
      <c r="CM18614" s="56" t="s">
        <v>215</v>
      </c>
      <c r="CN18614" s="56" t="s">
        <v>215</v>
      </c>
      <c r="CO18614" s="52"/>
      <c r="CP18614" s="52"/>
      <c r="CQ18614" s="52"/>
      <c r="CR18614" s="52"/>
      <c r="CS18614" s="52"/>
      <c r="CT18614" s="52"/>
      <c r="CU18614" s="33"/>
      <c r="CV18614" s="33"/>
    </row>
    <row r="18615" spans="74:100">
      <c r="BV18615" s="62"/>
      <c r="BW18615" s="62"/>
      <c r="BX18615" s="62"/>
      <c r="BY18615" s="62"/>
      <c r="BZ18615" s="62"/>
      <c r="CA18615" s="62"/>
      <c r="CB18615" s="62"/>
      <c r="CC18615" s="62"/>
      <c r="CD18615" s="62"/>
      <c r="CE18615" s="62"/>
      <c r="CF18615" s="62"/>
      <c r="CL18615" s="56" t="s">
        <v>25489</v>
      </c>
      <c r="CM18615" s="56" t="s">
        <v>213</v>
      </c>
      <c r="CN18615" s="56" t="s">
        <v>213</v>
      </c>
      <c r="CO18615" s="52"/>
      <c r="CP18615" s="52"/>
      <c r="CQ18615" s="52"/>
      <c r="CR18615" s="52"/>
      <c r="CS18615" s="52"/>
      <c r="CT18615" s="52"/>
      <c r="CU18615" s="33"/>
      <c r="CV18615" s="33"/>
    </row>
    <row r="18616" spans="74:100">
      <c r="BV18616" s="62"/>
      <c r="BW18616" s="62"/>
      <c r="BX18616" s="62"/>
      <c r="BY18616" s="62"/>
      <c r="BZ18616" s="62"/>
      <c r="CA18616" s="62"/>
      <c r="CB18616" s="62"/>
      <c r="CC18616" s="62"/>
      <c r="CD18616" s="62"/>
      <c r="CE18616" s="62"/>
      <c r="CF18616" s="62"/>
      <c r="CL18616" s="35" t="s">
        <v>9420</v>
      </c>
      <c r="CM18616" s="35" t="s">
        <v>217</v>
      </c>
      <c r="CN18616" s="35" t="s">
        <v>217</v>
      </c>
      <c r="CO18616" s="52"/>
      <c r="CP18616" s="52"/>
      <c r="CQ18616" s="52"/>
      <c r="CR18616" s="52"/>
      <c r="CS18616" s="52"/>
      <c r="CT18616" s="52"/>
      <c r="CU18616" s="33"/>
      <c r="CV18616" s="33"/>
    </row>
    <row r="18617" spans="74:100">
      <c r="BV18617" s="62"/>
      <c r="BW18617" s="62"/>
      <c r="BX18617" s="62"/>
      <c r="BY18617" s="62"/>
      <c r="BZ18617" s="62"/>
      <c r="CA18617" s="62"/>
      <c r="CB18617" s="62"/>
      <c r="CC18617" s="62"/>
      <c r="CD18617" s="62"/>
      <c r="CE18617" s="62"/>
      <c r="CF18617" s="62"/>
      <c r="CL18617" s="35" t="s">
        <v>9550</v>
      </c>
      <c r="CM18617" s="35" t="s">
        <v>217</v>
      </c>
      <c r="CN18617" s="35" t="s">
        <v>217</v>
      </c>
      <c r="CO18617" s="52"/>
      <c r="CP18617" s="52"/>
      <c r="CQ18617" s="52"/>
      <c r="CR18617" s="52"/>
      <c r="CS18617" s="52"/>
      <c r="CT18617" s="52"/>
      <c r="CU18617" s="33"/>
      <c r="CV18617" s="33"/>
    </row>
    <row r="18618" spans="74:100">
      <c r="BV18618" s="62"/>
      <c r="BW18618" s="62"/>
      <c r="BX18618" s="62"/>
      <c r="BY18618" s="62"/>
      <c r="BZ18618" s="62"/>
      <c r="CA18618" s="62"/>
      <c r="CB18618" s="62"/>
      <c r="CC18618" s="62"/>
      <c r="CD18618" s="62"/>
      <c r="CE18618" s="62"/>
      <c r="CF18618" s="62"/>
      <c r="CL18618" s="56" t="s">
        <v>9382</v>
      </c>
      <c r="CM18618" s="56" t="s">
        <v>215</v>
      </c>
      <c r="CN18618" s="56" t="s">
        <v>215</v>
      </c>
      <c r="CO18618" s="52"/>
      <c r="CP18618" s="52"/>
      <c r="CQ18618" s="52"/>
      <c r="CR18618" s="52"/>
      <c r="CS18618" s="52"/>
      <c r="CT18618" s="52"/>
      <c r="CU18618" s="33"/>
      <c r="CV18618" s="33"/>
    </row>
    <row r="18619" spans="74:100">
      <c r="BV18619" s="62"/>
      <c r="BW18619" s="62"/>
      <c r="BX18619" s="62"/>
      <c r="BY18619" s="62"/>
      <c r="BZ18619" s="62"/>
      <c r="CA18619" s="62"/>
      <c r="CB18619" s="62"/>
      <c r="CC18619" s="62"/>
      <c r="CD18619" s="62"/>
      <c r="CE18619" s="62"/>
      <c r="CF18619" s="62"/>
      <c r="CL18619" s="35" t="s">
        <v>9428</v>
      </c>
      <c r="CM18619" s="35" t="s">
        <v>217</v>
      </c>
      <c r="CN18619" s="35" t="s">
        <v>217</v>
      </c>
      <c r="CO18619" s="52"/>
      <c r="CP18619" s="52"/>
      <c r="CQ18619" s="52"/>
      <c r="CR18619" s="52"/>
      <c r="CS18619" s="52"/>
      <c r="CT18619" s="52"/>
      <c r="CU18619" s="33"/>
      <c r="CV18619" s="33"/>
    </row>
    <row r="18620" spans="74:100">
      <c r="BV18620" s="62"/>
      <c r="BW18620" s="62"/>
      <c r="BX18620" s="62"/>
      <c r="BY18620" s="62"/>
      <c r="BZ18620" s="62"/>
      <c r="CA18620" s="62"/>
      <c r="CB18620" s="62"/>
      <c r="CC18620" s="62"/>
      <c r="CD18620" s="62"/>
      <c r="CE18620" s="62"/>
      <c r="CF18620" s="62"/>
      <c r="CL18620" s="56" t="s">
        <v>25490</v>
      </c>
      <c r="CM18620" s="56" t="s">
        <v>213</v>
      </c>
      <c r="CN18620" s="56" t="s">
        <v>213</v>
      </c>
      <c r="CO18620" s="52"/>
      <c r="CP18620" s="52"/>
      <c r="CQ18620" s="52"/>
      <c r="CR18620" s="52"/>
      <c r="CS18620" s="52"/>
      <c r="CT18620" s="52"/>
      <c r="CU18620" s="33"/>
      <c r="CV18620" s="33"/>
    </row>
    <row r="18621" spans="74:100">
      <c r="BV18621" s="62"/>
      <c r="BW18621" s="62"/>
      <c r="BX18621" s="62"/>
      <c r="BY18621" s="62"/>
      <c r="BZ18621" s="62"/>
      <c r="CA18621" s="62"/>
      <c r="CB18621" s="62"/>
      <c r="CC18621" s="62"/>
      <c r="CD18621" s="62"/>
      <c r="CE18621" s="62"/>
      <c r="CF18621" s="62"/>
      <c r="CL18621" s="35" t="s">
        <v>9402</v>
      </c>
      <c r="CM18621" s="35" t="s">
        <v>217</v>
      </c>
      <c r="CN18621" s="35" t="s">
        <v>217</v>
      </c>
      <c r="CO18621" s="52"/>
      <c r="CP18621" s="52"/>
      <c r="CQ18621" s="52"/>
      <c r="CR18621" s="52"/>
      <c r="CS18621" s="52"/>
      <c r="CT18621" s="52"/>
      <c r="CU18621" s="33"/>
      <c r="CV18621" s="33"/>
    </row>
    <row r="18622" spans="74:100">
      <c r="BV18622" s="62"/>
      <c r="BW18622" s="62"/>
      <c r="BX18622" s="62"/>
      <c r="BY18622" s="62"/>
      <c r="BZ18622" s="62"/>
      <c r="CA18622" s="62"/>
      <c r="CB18622" s="62"/>
      <c r="CC18622" s="62"/>
      <c r="CD18622" s="62"/>
      <c r="CE18622" s="62"/>
      <c r="CF18622" s="62"/>
      <c r="CL18622" s="56" t="s">
        <v>25491</v>
      </c>
      <c r="CM18622" s="56" t="s">
        <v>215</v>
      </c>
      <c r="CN18622" s="56" t="s">
        <v>215</v>
      </c>
      <c r="CO18622" s="52"/>
      <c r="CP18622" s="52"/>
      <c r="CQ18622" s="52"/>
      <c r="CR18622" s="52"/>
      <c r="CS18622" s="52"/>
      <c r="CT18622" s="52"/>
      <c r="CU18622" s="33"/>
      <c r="CV18622" s="33"/>
    </row>
    <row r="18623" spans="74:100">
      <c r="BV18623" s="62"/>
      <c r="BW18623" s="62"/>
      <c r="BX18623" s="62"/>
      <c r="BY18623" s="62"/>
      <c r="BZ18623" s="62"/>
      <c r="CA18623" s="62"/>
      <c r="CB18623" s="62"/>
      <c r="CC18623" s="62"/>
      <c r="CD18623" s="62"/>
      <c r="CE18623" s="62"/>
      <c r="CF18623" s="62"/>
      <c r="CL18623" s="35" t="s">
        <v>9411</v>
      </c>
      <c r="CM18623" s="35" t="s">
        <v>217</v>
      </c>
      <c r="CN18623" s="35" t="s">
        <v>217</v>
      </c>
      <c r="CO18623" s="52"/>
      <c r="CP18623" s="52"/>
      <c r="CQ18623" s="52"/>
      <c r="CR18623" s="52"/>
      <c r="CS18623" s="52"/>
      <c r="CT18623" s="52"/>
      <c r="CU18623" s="33"/>
      <c r="CV18623" s="33"/>
    </row>
    <row r="18624" spans="74:100">
      <c r="BV18624" s="62"/>
      <c r="BW18624" s="62"/>
      <c r="BX18624" s="62"/>
      <c r="BY18624" s="62"/>
      <c r="BZ18624" s="62"/>
      <c r="CA18624" s="62"/>
      <c r="CB18624" s="62"/>
      <c r="CC18624" s="62"/>
      <c r="CD18624" s="62"/>
      <c r="CE18624" s="62"/>
      <c r="CF18624" s="62"/>
      <c r="CL18624" s="35" t="s">
        <v>9408</v>
      </c>
      <c r="CM18624" s="35" t="s">
        <v>217</v>
      </c>
      <c r="CN18624" s="35" t="s">
        <v>217</v>
      </c>
      <c r="CO18624" s="52"/>
      <c r="CP18624" s="52"/>
      <c r="CQ18624" s="52"/>
      <c r="CR18624" s="52"/>
      <c r="CS18624" s="52"/>
      <c r="CT18624" s="52"/>
      <c r="CU18624" s="33"/>
      <c r="CV18624" s="33"/>
    </row>
    <row r="18625" spans="74:100">
      <c r="BV18625" s="62"/>
      <c r="BW18625" s="62"/>
      <c r="BX18625" s="62"/>
      <c r="BY18625" s="62"/>
      <c r="BZ18625" s="62"/>
      <c r="CA18625" s="62"/>
      <c r="CB18625" s="62"/>
      <c r="CC18625" s="62"/>
      <c r="CD18625" s="62"/>
      <c r="CE18625" s="62"/>
      <c r="CF18625" s="62"/>
      <c r="CL18625" s="35" t="s">
        <v>9412</v>
      </c>
      <c r="CM18625" s="35" t="s">
        <v>217</v>
      </c>
      <c r="CN18625" s="35" t="s">
        <v>217</v>
      </c>
      <c r="CO18625" s="52"/>
      <c r="CP18625" s="52"/>
      <c r="CQ18625" s="52"/>
      <c r="CR18625" s="52"/>
      <c r="CS18625" s="52"/>
      <c r="CT18625" s="52"/>
      <c r="CU18625" s="33"/>
      <c r="CV18625" s="33"/>
    </row>
    <row r="18626" spans="74:100">
      <c r="BV18626" s="62"/>
      <c r="BW18626" s="62"/>
      <c r="BX18626" s="62"/>
      <c r="BY18626" s="62"/>
      <c r="BZ18626" s="62"/>
      <c r="CA18626" s="62"/>
      <c r="CB18626" s="62"/>
      <c r="CC18626" s="62"/>
      <c r="CD18626" s="62"/>
      <c r="CE18626" s="62"/>
      <c r="CF18626" s="62"/>
      <c r="CL18626" s="35" t="s">
        <v>9627</v>
      </c>
      <c r="CM18626" s="35" t="s">
        <v>217</v>
      </c>
      <c r="CN18626" s="35" t="s">
        <v>217</v>
      </c>
      <c r="CO18626" s="52"/>
      <c r="CP18626" s="52"/>
      <c r="CQ18626" s="52"/>
      <c r="CR18626" s="52"/>
      <c r="CS18626" s="52"/>
      <c r="CT18626" s="52"/>
      <c r="CU18626" s="33"/>
      <c r="CV18626" s="33"/>
    </row>
    <row r="18627" spans="74:100">
      <c r="BV18627" s="62"/>
      <c r="BW18627" s="62"/>
      <c r="BX18627" s="62"/>
      <c r="BY18627" s="62"/>
      <c r="BZ18627" s="62"/>
      <c r="CA18627" s="62"/>
      <c r="CB18627" s="62"/>
      <c r="CC18627" s="62"/>
      <c r="CD18627" s="62"/>
      <c r="CE18627" s="62"/>
      <c r="CF18627" s="62"/>
      <c r="CL18627" s="35" t="s">
        <v>9481</v>
      </c>
      <c r="CM18627" s="35" t="s">
        <v>217</v>
      </c>
      <c r="CN18627" s="35" t="s">
        <v>217</v>
      </c>
      <c r="CO18627" s="52"/>
      <c r="CP18627" s="52"/>
      <c r="CQ18627" s="52"/>
      <c r="CR18627" s="52"/>
      <c r="CS18627" s="52"/>
      <c r="CT18627" s="52"/>
      <c r="CU18627" s="33"/>
      <c r="CV18627" s="33"/>
    </row>
    <row r="18628" spans="74:100">
      <c r="BV18628" s="62"/>
      <c r="BW18628" s="62"/>
      <c r="BX18628" s="62"/>
      <c r="BY18628" s="62"/>
      <c r="BZ18628" s="62"/>
      <c r="CA18628" s="62"/>
      <c r="CB18628" s="62"/>
      <c r="CC18628" s="62"/>
      <c r="CD18628" s="62"/>
      <c r="CE18628" s="62"/>
      <c r="CF18628" s="62"/>
      <c r="CL18628" s="35" t="s">
        <v>9421</v>
      </c>
      <c r="CM18628" s="35" t="s">
        <v>217</v>
      </c>
      <c r="CN18628" s="35" t="s">
        <v>217</v>
      </c>
      <c r="CO18628" s="52"/>
      <c r="CP18628" s="52"/>
      <c r="CQ18628" s="52"/>
      <c r="CR18628" s="52"/>
      <c r="CS18628" s="52"/>
      <c r="CT18628" s="52"/>
      <c r="CU18628" s="33"/>
      <c r="CV18628" s="33"/>
    </row>
    <row r="18629" spans="74:100">
      <c r="BV18629" s="62"/>
      <c r="BW18629" s="62"/>
      <c r="BX18629" s="62"/>
      <c r="BY18629" s="62"/>
      <c r="BZ18629" s="62"/>
      <c r="CA18629" s="62"/>
      <c r="CB18629" s="62"/>
      <c r="CC18629" s="62"/>
      <c r="CD18629" s="62"/>
      <c r="CE18629" s="62"/>
      <c r="CF18629" s="62"/>
      <c r="CL18629" s="35" t="s">
        <v>9485</v>
      </c>
      <c r="CM18629" s="35" t="s">
        <v>217</v>
      </c>
      <c r="CN18629" s="35" t="s">
        <v>217</v>
      </c>
      <c r="CO18629" s="52"/>
      <c r="CP18629" s="52"/>
      <c r="CQ18629" s="52"/>
      <c r="CR18629" s="52"/>
      <c r="CS18629" s="52"/>
      <c r="CT18629" s="52"/>
      <c r="CU18629" s="33"/>
      <c r="CV18629" s="33"/>
    </row>
    <row r="18630" spans="74:100">
      <c r="BV18630" s="62"/>
      <c r="BW18630" s="62"/>
      <c r="BX18630" s="62"/>
      <c r="BY18630" s="62"/>
      <c r="BZ18630" s="62"/>
      <c r="CA18630" s="62"/>
      <c r="CB18630" s="62"/>
      <c r="CC18630" s="62"/>
      <c r="CD18630" s="62"/>
      <c r="CE18630" s="62"/>
      <c r="CF18630" s="62"/>
      <c r="CL18630" s="35" t="s">
        <v>9422</v>
      </c>
      <c r="CM18630" s="35" t="s">
        <v>217</v>
      </c>
      <c r="CN18630" s="35" t="s">
        <v>217</v>
      </c>
      <c r="CO18630" s="52"/>
      <c r="CP18630" s="52"/>
      <c r="CQ18630" s="52"/>
      <c r="CR18630" s="52"/>
      <c r="CS18630" s="52"/>
      <c r="CT18630" s="52"/>
      <c r="CU18630" s="33"/>
      <c r="CV18630" s="33"/>
    </row>
    <row r="18631" spans="74:100">
      <c r="BV18631" s="62"/>
      <c r="BW18631" s="62"/>
      <c r="BX18631" s="62"/>
      <c r="BY18631" s="62"/>
      <c r="BZ18631" s="62"/>
      <c r="CA18631" s="62"/>
      <c r="CB18631" s="62"/>
      <c r="CC18631" s="62"/>
      <c r="CD18631" s="62"/>
      <c r="CE18631" s="62"/>
      <c r="CF18631" s="62"/>
      <c r="CL18631" s="35" t="s">
        <v>9427</v>
      </c>
      <c r="CM18631" s="35" t="s">
        <v>217</v>
      </c>
      <c r="CN18631" s="35" t="s">
        <v>217</v>
      </c>
      <c r="CO18631" s="52"/>
      <c r="CP18631" s="52"/>
      <c r="CQ18631" s="52"/>
      <c r="CR18631" s="52"/>
      <c r="CS18631" s="52"/>
      <c r="CT18631" s="52"/>
      <c r="CU18631" s="33"/>
      <c r="CV18631" s="33"/>
    </row>
    <row r="18632" spans="74:100">
      <c r="BV18632" s="62"/>
      <c r="BW18632" s="62"/>
      <c r="BX18632" s="62"/>
      <c r="BY18632" s="62"/>
      <c r="BZ18632" s="62"/>
      <c r="CA18632" s="62"/>
      <c r="CB18632" s="62"/>
      <c r="CC18632" s="62"/>
      <c r="CD18632" s="62"/>
      <c r="CE18632" s="62"/>
      <c r="CF18632" s="62"/>
      <c r="CL18632" s="35" t="s">
        <v>9594</v>
      </c>
      <c r="CM18632" s="35" t="s">
        <v>217</v>
      </c>
      <c r="CN18632" s="35" t="s">
        <v>217</v>
      </c>
      <c r="CO18632" s="52"/>
      <c r="CP18632" s="52"/>
      <c r="CQ18632" s="52"/>
      <c r="CR18632" s="52"/>
      <c r="CS18632" s="52"/>
      <c r="CT18632" s="52"/>
      <c r="CU18632" s="33"/>
      <c r="CV18632" s="33"/>
    </row>
    <row r="18633" spans="74:100">
      <c r="BV18633" s="62"/>
      <c r="BW18633" s="62"/>
      <c r="BX18633" s="62"/>
      <c r="BY18633" s="62"/>
      <c r="BZ18633" s="62"/>
      <c r="CA18633" s="62"/>
      <c r="CB18633" s="62"/>
      <c r="CC18633" s="62"/>
      <c r="CD18633" s="62"/>
      <c r="CE18633" s="62"/>
      <c r="CF18633" s="62"/>
      <c r="CL18633" s="35" t="s">
        <v>9616</v>
      </c>
      <c r="CM18633" s="35" t="s">
        <v>217</v>
      </c>
      <c r="CN18633" s="35" t="s">
        <v>217</v>
      </c>
      <c r="CO18633" s="52"/>
      <c r="CP18633" s="52"/>
      <c r="CQ18633" s="52"/>
      <c r="CR18633" s="52"/>
      <c r="CS18633" s="52"/>
      <c r="CT18633" s="52"/>
      <c r="CU18633" s="33"/>
      <c r="CV18633" s="33"/>
    </row>
    <row r="18634" spans="74:100">
      <c r="BV18634" s="62"/>
      <c r="BW18634" s="62"/>
      <c r="BX18634" s="62"/>
      <c r="BY18634" s="62"/>
      <c r="BZ18634" s="62"/>
      <c r="CA18634" s="62"/>
      <c r="CB18634" s="62"/>
      <c r="CC18634" s="62"/>
      <c r="CD18634" s="62"/>
      <c r="CE18634" s="62"/>
      <c r="CF18634" s="62"/>
      <c r="CL18634" s="35" t="s">
        <v>9356</v>
      </c>
      <c r="CM18634" s="35" t="s">
        <v>217</v>
      </c>
      <c r="CN18634" s="35" t="s">
        <v>217</v>
      </c>
      <c r="CO18634" s="52"/>
      <c r="CP18634" s="52"/>
      <c r="CQ18634" s="52"/>
      <c r="CR18634" s="52"/>
      <c r="CS18634" s="52"/>
      <c r="CT18634" s="52"/>
      <c r="CU18634" s="33"/>
      <c r="CV18634" s="33"/>
    </row>
    <row r="18635" spans="74:100">
      <c r="BV18635" s="62"/>
      <c r="BW18635" s="62"/>
      <c r="BX18635" s="62"/>
      <c r="BY18635" s="62"/>
      <c r="BZ18635" s="62"/>
      <c r="CA18635" s="62"/>
      <c r="CB18635" s="62"/>
      <c r="CC18635" s="62"/>
      <c r="CD18635" s="62"/>
      <c r="CE18635" s="62"/>
      <c r="CF18635" s="62"/>
      <c r="CL18635" s="56" t="s">
        <v>29364</v>
      </c>
      <c r="CM18635" s="56" t="s">
        <v>215</v>
      </c>
      <c r="CN18635" s="56" t="s">
        <v>215</v>
      </c>
      <c r="CO18635" s="52"/>
      <c r="CP18635" s="52"/>
      <c r="CQ18635" s="52"/>
      <c r="CR18635" s="52"/>
      <c r="CS18635" s="52"/>
      <c r="CT18635" s="52"/>
      <c r="CU18635" s="33"/>
      <c r="CV18635" s="33"/>
    </row>
    <row r="18636" spans="74:100">
      <c r="BV18636" s="62"/>
      <c r="BW18636" s="62"/>
      <c r="BX18636" s="62"/>
      <c r="BY18636" s="62"/>
      <c r="BZ18636" s="62"/>
      <c r="CA18636" s="62"/>
      <c r="CB18636" s="62"/>
      <c r="CC18636" s="62"/>
      <c r="CD18636" s="62"/>
      <c r="CE18636" s="62"/>
      <c r="CF18636" s="62"/>
      <c r="CL18636" s="56" t="s">
        <v>29365</v>
      </c>
      <c r="CM18636" s="56" t="s">
        <v>215</v>
      </c>
      <c r="CN18636" s="56" t="s">
        <v>215</v>
      </c>
      <c r="CO18636" s="52"/>
      <c r="CP18636" s="52"/>
      <c r="CQ18636" s="52"/>
      <c r="CR18636" s="52"/>
      <c r="CS18636" s="52"/>
      <c r="CT18636" s="52"/>
      <c r="CU18636" s="33"/>
      <c r="CV18636" s="33"/>
    </row>
    <row r="18637" spans="74:100">
      <c r="BV18637" s="62"/>
      <c r="BW18637" s="62"/>
      <c r="BX18637" s="62"/>
      <c r="BY18637" s="62"/>
      <c r="BZ18637" s="62"/>
      <c r="CA18637" s="62"/>
      <c r="CB18637" s="62"/>
      <c r="CC18637" s="62"/>
      <c r="CD18637" s="62"/>
      <c r="CE18637" s="62"/>
      <c r="CF18637" s="62"/>
      <c r="CL18637" s="35" t="s">
        <v>9529</v>
      </c>
      <c r="CM18637" s="35" t="s">
        <v>217</v>
      </c>
      <c r="CN18637" s="35" t="s">
        <v>217</v>
      </c>
      <c r="CO18637" s="52"/>
      <c r="CP18637" s="52"/>
      <c r="CQ18637" s="52"/>
      <c r="CR18637" s="52"/>
      <c r="CS18637" s="52"/>
      <c r="CT18637" s="52"/>
      <c r="CU18637" s="33"/>
      <c r="CV18637" s="33"/>
    </row>
    <row r="18638" spans="74:100">
      <c r="BV18638" s="62"/>
      <c r="BW18638" s="62"/>
      <c r="BX18638" s="62"/>
      <c r="BY18638" s="62"/>
      <c r="BZ18638" s="62"/>
      <c r="CA18638" s="62"/>
      <c r="CB18638" s="62"/>
      <c r="CC18638" s="62"/>
      <c r="CD18638" s="62"/>
      <c r="CE18638" s="62"/>
      <c r="CF18638" s="62"/>
      <c r="CL18638" s="56" t="s">
        <v>29366</v>
      </c>
      <c r="CM18638" s="56" t="s">
        <v>215</v>
      </c>
      <c r="CN18638" s="56" t="s">
        <v>215</v>
      </c>
      <c r="CO18638" s="52"/>
      <c r="CP18638" s="52"/>
      <c r="CQ18638" s="52"/>
      <c r="CR18638" s="52"/>
      <c r="CS18638" s="52"/>
      <c r="CT18638" s="52"/>
      <c r="CU18638" s="33"/>
      <c r="CV18638" s="33"/>
    </row>
    <row r="18639" spans="74:100">
      <c r="BV18639" s="62"/>
      <c r="BW18639" s="62"/>
      <c r="BX18639" s="62"/>
      <c r="BY18639" s="62"/>
      <c r="BZ18639" s="62"/>
      <c r="CA18639" s="62"/>
      <c r="CB18639" s="62"/>
      <c r="CC18639" s="62"/>
      <c r="CD18639" s="62"/>
      <c r="CE18639" s="62"/>
      <c r="CF18639" s="62"/>
      <c r="CL18639" s="56" t="s">
        <v>29367</v>
      </c>
      <c r="CM18639" s="56" t="s">
        <v>215</v>
      </c>
      <c r="CN18639" s="56" t="s">
        <v>215</v>
      </c>
      <c r="CO18639" s="52"/>
      <c r="CP18639" s="52"/>
      <c r="CQ18639" s="52"/>
      <c r="CR18639" s="52"/>
      <c r="CS18639" s="52"/>
      <c r="CT18639" s="52"/>
      <c r="CU18639" s="33"/>
      <c r="CV18639" s="33"/>
    </row>
    <row r="18640" spans="74:100">
      <c r="BV18640" s="62"/>
      <c r="BW18640" s="62"/>
      <c r="BX18640" s="62"/>
      <c r="BY18640" s="62"/>
      <c r="BZ18640" s="62"/>
      <c r="CA18640" s="62"/>
      <c r="CB18640" s="62"/>
      <c r="CC18640" s="62"/>
      <c r="CD18640" s="62"/>
      <c r="CE18640" s="62"/>
      <c r="CF18640" s="62"/>
      <c r="CL18640" s="56" t="s">
        <v>25492</v>
      </c>
      <c r="CM18640" s="56" t="s">
        <v>213</v>
      </c>
      <c r="CN18640" s="56" t="s">
        <v>213</v>
      </c>
      <c r="CO18640" s="52"/>
      <c r="CP18640" s="52"/>
      <c r="CQ18640" s="52"/>
      <c r="CR18640" s="52"/>
      <c r="CS18640" s="52"/>
      <c r="CT18640" s="52"/>
      <c r="CU18640" s="33"/>
      <c r="CV18640" s="33"/>
    </row>
    <row r="18641" spans="74:100">
      <c r="BV18641" s="62"/>
      <c r="BW18641" s="62"/>
      <c r="BX18641" s="62"/>
      <c r="BY18641" s="62"/>
      <c r="BZ18641" s="62"/>
      <c r="CA18641" s="62"/>
      <c r="CB18641" s="62"/>
      <c r="CC18641" s="62"/>
      <c r="CD18641" s="62"/>
      <c r="CE18641" s="62"/>
      <c r="CF18641" s="62"/>
      <c r="CL18641" s="35" t="s">
        <v>9499</v>
      </c>
      <c r="CM18641" s="35" t="s">
        <v>217</v>
      </c>
      <c r="CN18641" s="35" t="s">
        <v>217</v>
      </c>
      <c r="CO18641" s="52"/>
      <c r="CP18641" s="52"/>
      <c r="CQ18641" s="52"/>
      <c r="CR18641" s="52"/>
      <c r="CS18641" s="52"/>
      <c r="CT18641" s="52"/>
      <c r="CU18641" s="33"/>
      <c r="CV18641" s="33"/>
    </row>
    <row r="18642" spans="74:100">
      <c r="BV18642" s="62"/>
      <c r="BW18642" s="62"/>
      <c r="BX18642" s="62"/>
      <c r="BY18642" s="62"/>
      <c r="BZ18642" s="62"/>
      <c r="CA18642" s="62"/>
      <c r="CB18642" s="62"/>
      <c r="CC18642" s="62"/>
      <c r="CD18642" s="62"/>
      <c r="CE18642" s="62"/>
      <c r="CF18642" s="62"/>
      <c r="CL18642" s="35" t="s">
        <v>9584</v>
      </c>
      <c r="CM18642" s="35" t="s">
        <v>217</v>
      </c>
      <c r="CN18642" s="35" t="s">
        <v>217</v>
      </c>
      <c r="CO18642" s="52"/>
      <c r="CP18642" s="52"/>
      <c r="CQ18642" s="52"/>
      <c r="CR18642" s="52"/>
      <c r="CS18642" s="52"/>
      <c r="CT18642" s="52"/>
      <c r="CU18642" s="33"/>
      <c r="CV18642" s="33"/>
    </row>
    <row r="18643" spans="74:100">
      <c r="BV18643" s="62"/>
      <c r="BW18643" s="62"/>
      <c r="BX18643" s="62"/>
      <c r="BY18643" s="62"/>
      <c r="BZ18643" s="62"/>
      <c r="CA18643" s="62"/>
      <c r="CB18643" s="62"/>
      <c r="CC18643" s="62"/>
      <c r="CD18643" s="62"/>
      <c r="CE18643" s="62"/>
      <c r="CF18643" s="62"/>
      <c r="CL18643" s="56" t="s">
        <v>9383</v>
      </c>
      <c r="CM18643" s="56" t="s">
        <v>215</v>
      </c>
      <c r="CN18643" s="56" t="s">
        <v>215</v>
      </c>
      <c r="CO18643" s="52"/>
      <c r="CP18643" s="52"/>
      <c r="CQ18643" s="52"/>
      <c r="CR18643" s="52"/>
      <c r="CS18643" s="52"/>
      <c r="CT18643" s="52"/>
      <c r="CU18643" s="33"/>
      <c r="CV18643" s="33"/>
    </row>
    <row r="18644" spans="74:100">
      <c r="BV18644" s="62"/>
      <c r="BW18644" s="62"/>
      <c r="BX18644" s="62"/>
      <c r="BY18644" s="62"/>
      <c r="BZ18644" s="62"/>
      <c r="CA18644" s="62"/>
      <c r="CB18644" s="62"/>
      <c r="CC18644" s="62"/>
      <c r="CD18644" s="62"/>
      <c r="CE18644" s="62"/>
      <c r="CF18644" s="62"/>
      <c r="CL18644" s="56" t="s">
        <v>29368</v>
      </c>
      <c r="CM18644" s="56" t="s">
        <v>215</v>
      </c>
      <c r="CN18644" s="56" t="s">
        <v>215</v>
      </c>
      <c r="CO18644" s="52"/>
      <c r="CP18644" s="52"/>
      <c r="CQ18644" s="52"/>
      <c r="CR18644" s="52"/>
      <c r="CS18644" s="52"/>
      <c r="CT18644" s="52"/>
      <c r="CU18644" s="33"/>
      <c r="CV18644" s="33"/>
    </row>
    <row r="18645" spans="74:100">
      <c r="BV18645" s="62"/>
      <c r="BW18645" s="62"/>
      <c r="BX18645" s="62"/>
      <c r="BY18645" s="62"/>
      <c r="BZ18645" s="62"/>
      <c r="CA18645" s="62"/>
      <c r="CB18645" s="62"/>
      <c r="CC18645" s="62"/>
      <c r="CD18645" s="62"/>
      <c r="CE18645" s="62"/>
      <c r="CF18645" s="62"/>
      <c r="CL18645" s="35" t="s">
        <v>9609</v>
      </c>
      <c r="CM18645" s="35" t="s">
        <v>217</v>
      </c>
      <c r="CN18645" s="35" t="s">
        <v>217</v>
      </c>
      <c r="CO18645" s="52"/>
      <c r="CP18645" s="52"/>
      <c r="CQ18645" s="52"/>
      <c r="CR18645" s="52"/>
      <c r="CS18645" s="52"/>
      <c r="CT18645" s="52"/>
      <c r="CU18645" s="33"/>
      <c r="CV18645" s="33"/>
    </row>
    <row r="18646" spans="74:100">
      <c r="BV18646" s="62"/>
      <c r="BW18646" s="62"/>
      <c r="BX18646" s="62"/>
      <c r="BY18646" s="62"/>
      <c r="BZ18646" s="62"/>
      <c r="CA18646" s="62"/>
      <c r="CB18646" s="62"/>
      <c r="CC18646" s="62"/>
      <c r="CD18646" s="62"/>
      <c r="CE18646" s="62"/>
      <c r="CF18646" s="62"/>
      <c r="CL18646" s="35" t="s">
        <v>9628</v>
      </c>
      <c r="CM18646" s="35" t="s">
        <v>217</v>
      </c>
      <c r="CN18646" s="35" t="s">
        <v>217</v>
      </c>
      <c r="CO18646" s="52"/>
      <c r="CP18646" s="52"/>
      <c r="CQ18646" s="52"/>
      <c r="CR18646" s="52"/>
      <c r="CS18646" s="52"/>
      <c r="CT18646" s="52"/>
      <c r="CU18646" s="33"/>
      <c r="CV18646" s="33"/>
    </row>
    <row r="18647" spans="74:100">
      <c r="BV18647" s="62"/>
      <c r="BW18647" s="62"/>
      <c r="BX18647" s="62"/>
      <c r="BY18647" s="62"/>
      <c r="BZ18647" s="62"/>
      <c r="CA18647" s="62"/>
      <c r="CB18647" s="62"/>
      <c r="CC18647" s="62"/>
      <c r="CD18647" s="62"/>
      <c r="CE18647" s="62"/>
      <c r="CF18647" s="62"/>
      <c r="CL18647" s="35" t="s">
        <v>9476</v>
      </c>
      <c r="CM18647" s="35" t="s">
        <v>217</v>
      </c>
      <c r="CN18647" s="35" t="s">
        <v>217</v>
      </c>
      <c r="CO18647" s="52"/>
      <c r="CP18647" s="52"/>
      <c r="CQ18647" s="52"/>
      <c r="CR18647" s="52"/>
      <c r="CS18647" s="52"/>
      <c r="CT18647" s="52"/>
      <c r="CU18647" s="33"/>
      <c r="CV18647" s="33"/>
    </row>
    <row r="18648" spans="74:100">
      <c r="BV18648" s="62"/>
      <c r="BW18648" s="62"/>
      <c r="BX18648" s="62"/>
      <c r="BY18648" s="62"/>
      <c r="BZ18648" s="62"/>
      <c r="CA18648" s="62"/>
      <c r="CB18648" s="62"/>
      <c r="CC18648" s="62"/>
      <c r="CD18648" s="62"/>
      <c r="CE18648" s="62"/>
      <c r="CF18648" s="62"/>
      <c r="CL18648" s="35" t="s">
        <v>9429</v>
      </c>
      <c r="CM18648" s="35" t="s">
        <v>217</v>
      </c>
      <c r="CN18648" s="35" t="s">
        <v>217</v>
      </c>
      <c r="CO18648" s="52"/>
      <c r="CP18648" s="52"/>
      <c r="CQ18648" s="52"/>
      <c r="CR18648" s="52"/>
      <c r="CS18648" s="52"/>
      <c r="CT18648" s="52"/>
      <c r="CU18648" s="33"/>
      <c r="CV18648" s="33"/>
    </row>
    <row r="18649" spans="74:100">
      <c r="BV18649" s="62"/>
      <c r="BW18649" s="62"/>
      <c r="BX18649" s="62"/>
      <c r="BY18649" s="62"/>
      <c r="BZ18649" s="62"/>
      <c r="CA18649" s="62"/>
      <c r="CB18649" s="62"/>
      <c r="CC18649" s="62"/>
      <c r="CD18649" s="62"/>
      <c r="CE18649" s="62"/>
      <c r="CF18649" s="62"/>
      <c r="CL18649" s="35" t="s">
        <v>9430</v>
      </c>
      <c r="CM18649" s="35" t="s">
        <v>217</v>
      </c>
      <c r="CN18649" s="35" t="s">
        <v>217</v>
      </c>
      <c r="CO18649" s="52"/>
      <c r="CP18649" s="52"/>
      <c r="CQ18649" s="52"/>
      <c r="CR18649" s="52"/>
      <c r="CS18649" s="52"/>
      <c r="CT18649" s="52"/>
      <c r="CU18649" s="33"/>
      <c r="CV18649" s="33"/>
    </row>
    <row r="18650" spans="74:100">
      <c r="BV18650" s="62"/>
      <c r="BW18650" s="62"/>
      <c r="BX18650" s="62"/>
      <c r="BY18650" s="62"/>
      <c r="BZ18650" s="62"/>
      <c r="CA18650" s="62"/>
      <c r="CB18650" s="62"/>
      <c r="CC18650" s="62"/>
      <c r="CD18650" s="62"/>
      <c r="CE18650" s="62"/>
      <c r="CF18650" s="62"/>
      <c r="CL18650" s="35" t="s">
        <v>9423</v>
      </c>
      <c r="CM18650" s="35" t="s">
        <v>217</v>
      </c>
      <c r="CN18650" s="35" t="s">
        <v>217</v>
      </c>
      <c r="CO18650" s="52"/>
      <c r="CP18650" s="52"/>
      <c r="CQ18650" s="52"/>
      <c r="CR18650" s="52"/>
      <c r="CS18650" s="52"/>
      <c r="CT18650" s="52"/>
      <c r="CU18650" s="33"/>
      <c r="CV18650" s="33"/>
    </row>
    <row r="18651" spans="74:100">
      <c r="BV18651" s="62"/>
      <c r="BW18651" s="62"/>
      <c r="BX18651" s="62"/>
      <c r="BY18651" s="62"/>
      <c r="BZ18651" s="62"/>
      <c r="CA18651" s="62"/>
      <c r="CB18651" s="62"/>
      <c r="CC18651" s="62"/>
      <c r="CD18651" s="62"/>
      <c r="CE18651" s="62"/>
      <c r="CF18651" s="62"/>
      <c r="CL18651" s="35" t="s">
        <v>29369</v>
      </c>
      <c r="CM18651" s="35" t="s">
        <v>217</v>
      </c>
      <c r="CN18651" s="35" t="s">
        <v>217</v>
      </c>
      <c r="CO18651" s="52"/>
      <c r="CP18651" s="52"/>
      <c r="CQ18651" s="52"/>
      <c r="CR18651" s="52"/>
      <c r="CS18651" s="52"/>
      <c r="CT18651" s="52"/>
      <c r="CU18651" s="33"/>
      <c r="CV18651" s="33"/>
    </row>
    <row r="18652" spans="74:100">
      <c r="BV18652" s="62"/>
      <c r="BW18652" s="62"/>
      <c r="BX18652" s="62"/>
      <c r="BY18652" s="62"/>
      <c r="BZ18652" s="62"/>
      <c r="CA18652" s="62"/>
      <c r="CB18652" s="62"/>
      <c r="CC18652" s="62"/>
      <c r="CD18652" s="62"/>
      <c r="CE18652" s="62"/>
      <c r="CF18652" s="62"/>
      <c r="CL18652" s="35" t="s">
        <v>9629</v>
      </c>
      <c r="CM18652" s="35" t="s">
        <v>217</v>
      </c>
      <c r="CN18652" s="35" t="s">
        <v>217</v>
      </c>
      <c r="CO18652" s="52"/>
      <c r="CP18652" s="52"/>
      <c r="CQ18652" s="52"/>
      <c r="CR18652" s="52"/>
      <c r="CS18652" s="52"/>
      <c r="CT18652" s="52"/>
      <c r="CU18652" s="33"/>
      <c r="CV18652" s="33"/>
    </row>
    <row r="18653" spans="74:100">
      <c r="BV18653" s="62"/>
      <c r="BW18653" s="62"/>
      <c r="BX18653" s="62"/>
      <c r="BY18653" s="62"/>
      <c r="BZ18653" s="62"/>
      <c r="CA18653" s="62"/>
      <c r="CB18653" s="62"/>
      <c r="CC18653" s="62"/>
      <c r="CD18653" s="62"/>
      <c r="CE18653" s="62"/>
      <c r="CF18653" s="62"/>
      <c r="CL18653" s="35" t="s">
        <v>9630</v>
      </c>
      <c r="CM18653" s="35" t="s">
        <v>217</v>
      </c>
      <c r="CN18653" s="35" t="s">
        <v>217</v>
      </c>
      <c r="CO18653" s="52"/>
      <c r="CP18653" s="52"/>
      <c r="CQ18653" s="52"/>
      <c r="CR18653" s="52"/>
      <c r="CS18653" s="52"/>
      <c r="CT18653" s="52"/>
      <c r="CU18653" s="33"/>
      <c r="CV18653" s="33"/>
    </row>
    <row r="18654" spans="74:100">
      <c r="BV18654" s="62"/>
      <c r="BW18654" s="62"/>
      <c r="BX18654" s="62"/>
      <c r="BY18654" s="62"/>
      <c r="BZ18654" s="62"/>
      <c r="CA18654" s="62"/>
      <c r="CB18654" s="62"/>
      <c r="CC18654" s="62"/>
      <c r="CD18654" s="62"/>
      <c r="CE18654" s="62"/>
      <c r="CF18654" s="62"/>
      <c r="CL18654" s="35" t="s">
        <v>9631</v>
      </c>
      <c r="CM18654" s="35" t="s">
        <v>217</v>
      </c>
      <c r="CN18654" s="35" t="s">
        <v>217</v>
      </c>
      <c r="CO18654" s="52"/>
      <c r="CP18654" s="52"/>
      <c r="CQ18654" s="52"/>
      <c r="CR18654" s="52"/>
      <c r="CS18654" s="52"/>
      <c r="CT18654" s="52"/>
      <c r="CU18654" s="33"/>
      <c r="CV18654" s="33"/>
    </row>
    <row r="18655" spans="74:100">
      <c r="BV18655" s="62"/>
      <c r="BW18655" s="62"/>
      <c r="BX18655" s="62"/>
      <c r="BY18655" s="62"/>
      <c r="BZ18655" s="62"/>
      <c r="CA18655" s="62"/>
      <c r="CB18655" s="62"/>
      <c r="CC18655" s="62"/>
      <c r="CD18655" s="62"/>
      <c r="CE18655" s="62"/>
      <c r="CF18655" s="62"/>
      <c r="CL18655" s="35" t="s">
        <v>9632</v>
      </c>
      <c r="CM18655" s="35" t="s">
        <v>217</v>
      </c>
      <c r="CN18655" s="35" t="s">
        <v>217</v>
      </c>
      <c r="CO18655" s="52"/>
      <c r="CP18655" s="52"/>
      <c r="CQ18655" s="52"/>
      <c r="CR18655" s="52"/>
      <c r="CS18655" s="52"/>
      <c r="CT18655" s="52"/>
      <c r="CU18655" s="33"/>
      <c r="CV18655" s="33"/>
    </row>
    <row r="18656" spans="74:100">
      <c r="BV18656" s="62"/>
      <c r="BW18656" s="62"/>
      <c r="BX18656" s="62"/>
      <c r="BY18656" s="62"/>
      <c r="BZ18656" s="62"/>
      <c r="CA18656" s="62"/>
      <c r="CB18656" s="62"/>
      <c r="CC18656" s="62"/>
      <c r="CD18656" s="62"/>
      <c r="CE18656" s="62"/>
      <c r="CF18656" s="62"/>
      <c r="CL18656" s="35" t="s">
        <v>9633</v>
      </c>
      <c r="CM18656" s="35" t="s">
        <v>217</v>
      </c>
      <c r="CN18656" s="35" t="s">
        <v>217</v>
      </c>
      <c r="CO18656" s="52"/>
      <c r="CP18656" s="52"/>
      <c r="CQ18656" s="52"/>
      <c r="CR18656" s="52"/>
      <c r="CS18656" s="52"/>
      <c r="CT18656" s="52"/>
      <c r="CU18656" s="33"/>
      <c r="CV18656" s="33"/>
    </row>
    <row r="18657" spans="74:100">
      <c r="BV18657" s="62"/>
      <c r="BW18657" s="62"/>
      <c r="BX18657" s="62"/>
      <c r="BY18657" s="62"/>
      <c r="BZ18657" s="62"/>
      <c r="CA18657" s="62"/>
      <c r="CB18657" s="62"/>
      <c r="CC18657" s="62"/>
      <c r="CD18657" s="62"/>
      <c r="CE18657" s="62"/>
      <c r="CF18657" s="62"/>
      <c r="CL18657" s="35" t="s">
        <v>9487</v>
      </c>
      <c r="CM18657" s="35" t="s">
        <v>217</v>
      </c>
      <c r="CN18657" s="35" t="s">
        <v>217</v>
      </c>
      <c r="CO18657" s="52"/>
      <c r="CP18657" s="52"/>
      <c r="CQ18657" s="52"/>
      <c r="CR18657" s="52"/>
      <c r="CS18657" s="52"/>
      <c r="CT18657" s="52"/>
      <c r="CU18657" s="33"/>
      <c r="CV18657" s="33"/>
    </row>
    <row r="18658" spans="74:100">
      <c r="BV18658" s="62"/>
      <c r="BW18658" s="62"/>
      <c r="BX18658" s="62"/>
      <c r="BY18658" s="62"/>
      <c r="BZ18658" s="62"/>
      <c r="CA18658" s="62"/>
      <c r="CB18658" s="62"/>
      <c r="CC18658" s="62"/>
      <c r="CD18658" s="62"/>
      <c r="CE18658" s="62"/>
      <c r="CF18658" s="62"/>
      <c r="CL18658" s="35" t="s">
        <v>9446</v>
      </c>
      <c r="CM18658" s="35" t="s">
        <v>217</v>
      </c>
      <c r="CN18658" s="35" t="s">
        <v>217</v>
      </c>
      <c r="CO18658" s="52"/>
      <c r="CP18658" s="52"/>
      <c r="CQ18658" s="52"/>
      <c r="CR18658" s="52"/>
      <c r="CS18658" s="52"/>
      <c r="CT18658" s="52"/>
      <c r="CU18658" s="33"/>
      <c r="CV18658" s="33"/>
    </row>
    <row r="18659" spans="74:100">
      <c r="BV18659" s="62"/>
      <c r="BW18659" s="62"/>
      <c r="BX18659" s="62"/>
      <c r="BY18659" s="62"/>
      <c r="BZ18659" s="62"/>
      <c r="CA18659" s="62"/>
      <c r="CB18659" s="62"/>
      <c r="CC18659" s="62"/>
      <c r="CD18659" s="62"/>
      <c r="CE18659" s="62"/>
      <c r="CF18659" s="62"/>
      <c r="CL18659" s="56" t="s">
        <v>9353</v>
      </c>
      <c r="CM18659" s="56" t="s">
        <v>215</v>
      </c>
      <c r="CN18659" s="56" t="s">
        <v>215</v>
      </c>
      <c r="CO18659" s="52"/>
      <c r="CP18659" s="52"/>
      <c r="CQ18659" s="52"/>
      <c r="CR18659" s="52"/>
      <c r="CS18659" s="52"/>
      <c r="CT18659" s="52"/>
      <c r="CU18659" s="33"/>
      <c r="CV18659" s="33"/>
    </row>
    <row r="18660" spans="74:100">
      <c r="BV18660" s="62"/>
      <c r="BW18660" s="62"/>
      <c r="BX18660" s="62"/>
      <c r="BY18660" s="62"/>
      <c r="BZ18660" s="62"/>
      <c r="CA18660" s="62"/>
      <c r="CB18660" s="62"/>
      <c r="CC18660" s="62"/>
      <c r="CD18660" s="62"/>
      <c r="CE18660" s="62"/>
      <c r="CF18660" s="62"/>
      <c r="CL18660" s="35" t="s">
        <v>9551</v>
      </c>
      <c r="CM18660" s="35" t="s">
        <v>217</v>
      </c>
      <c r="CN18660" s="35" t="s">
        <v>217</v>
      </c>
      <c r="CO18660" s="52"/>
      <c r="CP18660" s="52"/>
      <c r="CQ18660" s="52"/>
      <c r="CR18660" s="52"/>
      <c r="CS18660" s="52"/>
      <c r="CT18660" s="52"/>
      <c r="CU18660" s="33"/>
      <c r="CV18660" s="33"/>
    </row>
    <row r="18661" spans="74:100">
      <c r="BV18661" s="62"/>
      <c r="BW18661" s="62"/>
      <c r="BX18661" s="62"/>
      <c r="BY18661" s="62"/>
      <c r="BZ18661" s="62"/>
      <c r="CA18661" s="62"/>
      <c r="CB18661" s="62"/>
      <c r="CC18661" s="62"/>
      <c r="CD18661" s="62"/>
      <c r="CE18661" s="62"/>
      <c r="CF18661" s="62"/>
      <c r="CL18661" s="35" t="s">
        <v>9447</v>
      </c>
      <c r="CM18661" s="35" t="s">
        <v>217</v>
      </c>
      <c r="CN18661" s="35" t="s">
        <v>217</v>
      </c>
      <c r="CO18661" s="52"/>
      <c r="CP18661" s="52"/>
      <c r="CQ18661" s="52"/>
      <c r="CR18661" s="52"/>
      <c r="CS18661" s="52"/>
      <c r="CT18661" s="52"/>
      <c r="CU18661" s="33"/>
      <c r="CV18661" s="33"/>
    </row>
    <row r="18662" spans="74:100">
      <c r="BV18662" s="62"/>
      <c r="BW18662" s="62"/>
      <c r="BX18662" s="62"/>
      <c r="BY18662" s="62"/>
      <c r="BZ18662" s="62"/>
      <c r="CA18662" s="62"/>
      <c r="CB18662" s="62"/>
      <c r="CC18662" s="62"/>
      <c r="CD18662" s="62"/>
      <c r="CE18662" s="62"/>
      <c r="CF18662" s="62"/>
      <c r="CL18662" s="35" t="s">
        <v>9413</v>
      </c>
      <c r="CM18662" s="35" t="s">
        <v>217</v>
      </c>
      <c r="CN18662" s="35" t="s">
        <v>217</v>
      </c>
      <c r="CO18662" s="52"/>
      <c r="CP18662" s="52"/>
      <c r="CQ18662" s="52"/>
      <c r="CR18662" s="52"/>
      <c r="CS18662" s="52"/>
      <c r="CT18662" s="52"/>
      <c r="CU18662" s="33"/>
      <c r="CV18662" s="33"/>
    </row>
    <row r="18663" spans="74:100">
      <c r="BV18663" s="62"/>
      <c r="BW18663" s="62"/>
      <c r="BX18663" s="62"/>
      <c r="BY18663" s="62"/>
      <c r="BZ18663" s="62"/>
      <c r="CA18663" s="62"/>
      <c r="CB18663" s="62"/>
      <c r="CC18663" s="62"/>
      <c r="CD18663" s="62"/>
      <c r="CE18663" s="62"/>
      <c r="CF18663" s="62"/>
      <c r="CL18663" s="35" t="s">
        <v>9488</v>
      </c>
      <c r="CM18663" s="35" t="s">
        <v>217</v>
      </c>
      <c r="CN18663" s="35" t="s">
        <v>217</v>
      </c>
      <c r="CO18663" s="52"/>
      <c r="CP18663" s="52"/>
      <c r="CQ18663" s="52"/>
      <c r="CR18663" s="52"/>
      <c r="CS18663" s="52"/>
      <c r="CT18663" s="52"/>
      <c r="CU18663" s="33"/>
      <c r="CV18663" s="33"/>
    </row>
    <row r="18664" spans="74:100">
      <c r="BV18664" s="62"/>
      <c r="BW18664" s="62"/>
      <c r="BX18664" s="62"/>
      <c r="BY18664" s="62"/>
      <c r="BZ18664" s="62"/>
      <c r="CA18664" s="62"/>
      <c r="CB18664" s="62"/>
      <c r="CC18664" s="62"/>
      <c r="CD18664" s="62"/>
      <c r="CE18664" s="62"/>
      <c r="CF18664" s="62"/>
      <c r="CL18664" s="35" t="s">
        <v>9433</v>
      </c>
      <c r="CM18664" s="35" t="s">
        <v>217</v>
      </c>
      <c r="CN18664" s="35" t="s">
        <v>217</v>
      </c>
      <c r="CO18664" s="52"/>
      <c r="CP18664" s="52"/>
      <c r="CQ18664" s="52"/>
      <c r="CR18664" s="52"/>
      <c r="CS18664" s="52"/>
      <c r="CT18664" s="52"/>
      <c r="CU18664" s="33"/>
      <c r="CV18664" s="33"/>
    </row>
    <row r="18665" spans="74:100">
      <c r="BV18665" s="62"/>
      <c r="BW18665" s="62"/>
      <c r="BX18665" s="62"/>
      <c r="BY18665" s="62"/>
      <c r="BZ18665" s="62"/>
      <c r="CA18665" s="62"/>
      <c r="CB18665" s="62"/>
      <c r="CC18665" s="62"/>
      <c r="CD18665" s="62"/>
      <c r="CE18665" s="62"/>
      <c r="CF18665" s="62"/>
      <c r="CL18665" s="35" t="s">
        <v>9434</v>
      </c>
      <c r="CM18665" s="35" t="s">
        <v>217</v>
      </c>
      <c r="CN18665" s="35" t="s">
        <v>217</v>
      </c>
      <c r="CO18665" s="52"/>
      <c r="CP18665" s="52"/>
      <c r="CQ18665" s="52"/>
      <c r="CR18665" s="52"/>
      <c r="CS18665" s="52"/>
      <c r="CT18665" s="52"/>
      <c r="CU18665" s="33"/>
      <c r="CV18665" s="33"/>
    </row>
    <row r="18666" spans="74:100">
      <c r="BV18666" s="62"/>
      <c r="BW18666" s="62"/>
      <c r="BX18666" s="62"/>
      <c r="BY18666" s="62"/>
      <c r="BZ18666" s="62"/>
      <c r="CA18666" s="62"/>
      <c r="CB18666" s="62"/>
      <c r="CC18666" s="62"/>
      <c r="CD18666" s="62"/>
      <c r="CE18666" s="62"/>
      <c r="CF18666" s="62"/>
      <c r="CL18666" s="35" t="s">
        <v>9435</v>
      </c>
      <c r="CM18666" s="35" t="s">
        <v>217</v>
      </c>
      <c r="CN18666" s="35" t="s">
        <v>217</v>
      </c>
      <c r="CO18666" s="52"/>
      <c r="CP18666" s="52"/>
      <c r="CQ18666" s="52"/>
      <c r="CR18666" s="52"/>
      <c r="CS18666" s="52"/>
      <c r="CT18666" s="52"/>
      <c r="CU18666" s="33"/>
      <c r="CV18666" s="33"/>
    </row>
    <row r="18667" spans="74:100">
      <c r="BV18667" s="62"/>
      <c r="BW18667" s="62"/>
      <c r="BX18667" s="62"/>
      <c r="BY18667" s="62"/>
      <c r="BZ18667" s="62"/>
      <c r="CA18667" s="62"/>
      <c r="CB18667" s="62"/>
      <c r="CC18667" s="62"/>
      <c r="CD18667" s="62"/>
      <c r="CE18667" s="62"/>
      <c r="CF18667" s="62"/>
      <c r="CL18667" s="35" t="s">
        <v>9552</v>
      </c>
      <c r="CM18667" s="35" t="s">
        <v>217</v>
      </c>
      <c r="CN18667" s="35" t="s">
        <v>217</v>
      </c>
      <c r="CO18667" s="52"/>
      <c r="CP18667" s="52"/>
      <c r="CQ18667" s="52"/>
      <c r="CR18667" s="52"/>
      <c r="CS18667" s="52"/>
      <c r="CT18667" s="52"/>
      <c r="CU18667" s="33"/>
      <c r="CV18667" s="33"/>
    </row>
    <row r="18668" spans="74:100">
      <c r="BV18668" s="62"/>
      <c r="BW18668" s="62"/>
      <c r="BX18668" s="62"/>
      <c r="BY18668" s="62"/>
      <c r="BZ18668" s="62"/>
      <c r="CA18668" s="62"/>
      <c r="CB18668" s="62"/>
      <c r="CC18668" s="62"/>
      <c r="CD18668" s="62"/>
      <c r="CE18668" s="62"/>
      <c r="CF18668" s="62"/>
      <c r="CL18668" s="35" t="s">
        <v>9553</v>
      </c>
      <c r="CM18668" s="35" t="s">
        <v>217</v>
      </c>
      <c r="CN18668" s="35" t="s">
        <v>217</v>
      </c>
      <c r="CO18668" s="52"/>
      <c r="CP18668" s="52"/>
      <c r="CQ18668" s="52"/>
      <c r="CR18668" s="52"/>
      <c r="CS18668" s="52"/>
      <c r="CT18668" s="52"/>
      <c r="CU18668" s="33"/>
      <c r="CV18668" s="33"/>
    </row>
    <row r="18669" spans="74:100">
      <c r="BV18669" s="62"/>
      <c r="BW18669" s="62"/>
      <c r="BX18669" s="62"/>
      <c r="BY18669" s="62"/>
      <c r="BZ18669" s="62"/>
      <c r="CA18669" s="62"/>
      <c r="CB18669" s="62"/>
      <c r="CC18669" s="62"/>
      <c r="CD18669" s="62"/>
      <c r="CE18669" s="62"/>
      <c r="CF18669" s="62"/>
      <c r="CL18669" s="35" t="s">
        <v>9554</v>
      </c>
      <c r="CM18669" s="35" t="s">
        <v>217</v>
      </c>
      <c r="CN18669" s="35" t="s">
        <v>217</v>
      </c>
      <c r="CO18669" s="52"/>
      <c r="CP18669" s="52"/>
      <c r="CQ18669" s="52"/>
      <c r="CR18669" s="52"/>
      <c r="CS18669" s="52"/>
      <c r="CT18669" s="52"/>
      <c r="CU18669" s="33"/>
      <c r="CV18669" s="33"/>
    </row>
    <row r="18670" spans="74:100">
      <c r="BV18670" s="62"/>
      <c r="BW18670" s="62"/>
      <c r="BX18670" s="62"/>
      <c r="BY18670" s="62"/>
      <c r="BZ18670" s="62"/>
      <c r="CA18670" s="62"/>
      <c r="CB18670" s="62"/>
      <c r="CC18670" s="62"/>
      <c r="CD18670" s="62"/>
      <c r="CE18670" s="62"/>
      <c r="CF18670" s="62"/>
      <c r="CL18670" s="35" t="s">
        <v>9634</v>
      </c>
      <c r="CM18670" s="35" t="s">
        <v>217</v>
      </c>
      <c r="CN18670" s="35" t="s">
        <v>217</v>
      </c>
      <c r="CO18670" s="52"/>
      <c r="CP18670" s="52"/>
      <c r="CQ18670" s="52"/>
      <c r="CR18670" s="52"/>
      <c r="CS18670" s="52"/>
      <c r="CT18670" s="52"/>
      <c r="CU18670" s="33"/>
      <c r="CV18670" s="33"/>
    </row>
    <row r="18671" spans="74:100">
      <c r="BV18671" s="62"/>
      <c r="BW18671" s="62"/>
      <c r="BX18671" s="62"/>
      <c r="BY18671" s="62"/>
      <c r="BZ18671" s="62"/>
      <c r="CA18671" s="62"/>
      <c r="CB18671" s="62"/>
      <c r="CC18671" s="62"/>
      <c r="CD18671" s="62"/>
      <c r="CE18671" s="62"/>
      <c r="CF18671" s="62"/>
      <c r="CL18671" s="35" t="s">
        <v>9555</v>
      </c>
      <c r="CM18671" s="35" t="s">
        <v>217</v>
      </c>
      <c r="CN18671" s="35" t="s">
        <v>217</v>
      </c>
      <c r="CO18671" s="52"/>
      <c r="CP18671" s="52"/>
      <c r="CQ18671" s="52"/>
      <c r="CR18671" s="52"/>
      <c r="CS18671" s="52"/>
      <c r="CT18671" s="52"/>
      <c r="CU18671" s="33"/>
      <c r="CV18671" s="33"/>
    </row>
    <row r="18672" spans="74:100">
      <c r="BV18672" s="62"/>
      <c r="BW18672" s="62"/>
      <c r="BX18672" s="62"/>
      <c r="BY18672" s="62"/>
      <c r="BZ18672" s="62"/>
      <c r="CA18672" s="62"/>
      <c r="CB18672" s="62"/>
      <c r="CC18672" s="62"/>
      <c r="CD18672" s="62"/>
      <c r="CE18672" s="62"/>
      <c r="CF18672" s="62"/>
      <c r="CL18672" s="56" t="s">
        <v>25493</v>
      </c>
      <c r="CM18672" s="56" t="s">
        <v>213</v>
      </c>
      <c r="CN18672" s="56" t="s">
        <v>213</v>
      </c>
      <c r="CO18672" s="52"/>
      <c r="CP18672" s="52"/>
      <c r="CQ18672" s="52"/>
      <c r="CR18672" s="52"/>
      <c r="CS18672" s="52"/>
      <c r="CT18672" s="52"/>
      <c r="CU18672" s="33"/>
      <c r="CV18672" s="33"/>
    </row>
    <row r="18673" spans="74:100">
      <c r="BV18673" s="62"/>
      <c r="BW18673" s="62"/>
      <c r="BX18673" s="62"/>
      <c r="BY18673" s="62"/>
      <c r="BZ18673" s="62"/>
      <c r="CA18673" s="62"/>
      <c r="CB18673" s="62"/>
      <c r="CC18673" s="62"/>
      <c r="CD18673" s="62"/>
      <c r="CE18673" s="62"/>
      <c r="CF18673" s="62"/>
      <c r="CL18673" s="35" t="s">
        <v>9354</v>
      </c>
      <c r="CM18673" s="35" t="s">
        <v>217</v>
      </c>
      <c r="CN18673" s="35" t="s">
        <v>217</v>
      </c>
      <c r="CO18673" s="52"/>
      <c r="CP18673" s="52"/>
      <c r="CQ18673" s="52"/>
      <c r="CR18673" s="52"/>
      <c r="CS18673" s="52"/>
      <c r="CT18673" s="52"/>
      <c r="CU18673" s="33"/>
      <c r="CV18673" s="33"/>
    </row>
    <row r="18674" spans="74:100">
      <c r="BV18674" s="62"/>
      <c r="BW18674" s="62"/>
      <c r="BX18674" s="62"/>
      <c r="BY18674" s="62"/>
      <c r="BZ18674" s="62"/>
      <c r="CA18674" s="62"/>
      <c r="CB18674" s="62"/>
      <c r="CC18674" s="62"/>
      <c r="CD18674" s="62"/>
      <c r="CE18674" s="62"/>
      <c r="CF18674" s="62"/>
      <c r="CL18674" s="56" t="s">
        <v>9507</v>
      </c>
      <c r="CM18674" s="56" t="s">
        <v>215</v>
      </c>
      <c r="CN18674" s="56" t="s">
        <v>215</v>
      </c>
      <c r="CO18674" s="52"/>
      <c r="CP18674" s="52"/>
      <c r="CQ18674" s="52"/>
      <c r="CR18674" s="52"/>
      <c r="CS18674" s="52"/>
      <c r="CT18674" s="52"/>
      <c r="CU18674" s="33"/>
      <c r="CV18674" s="33"/>
    </row>
    <row r="18675" spans="74:100">
      <c r="BV18675" s="62"/>
      <c r="BW18675" s="62"/>
      <c r="BX18675" s="62"/>
      <c r="BY18675" s="62"/>
      <c r="BZ18675" s="62"/>
      <c r="CA18675" s="62"/>
      <c r="CB18675" s="62"/>
      <c r="CC18675" s="62"/>
      <c r="CD18675" s="62"/>
      <c r="CE18675" s="62"/>
      <c r="CF18675" s="62"/>
      <c r="CL18675" s="35" t="s">
        <v>9545</v>
      </c>
      <c r="CM18675" s="35" t="s">
        <v>217</v>
      </c>
      <c r="CN18675" s="35" t="s">
        <v>217</v>
      </c>
      <c r="CO18675" s="52"/>
      <c r="CP18675" s="52"/>
      <c r="CQ18675" s="52"/>
      <c r="CR18675" s="52"/>
      <c r="CS18675" s="52"/>
      <c r="CT18675" s="52"/>
      <c r="CU18675" s="33"/>
      <c r="CV18675" s="33"/>
    </row>
    <row r="18676" spans="74:100">
      <c r="BV18676" s="62"/>
      <c r="BW18676" s="62"/>
      <c r="BX18676" s="62"/>
      <c r="BY18676" s="62"/>
      <c r="BZ18676" s="62"/>
      <c r="CA18676" s="62"/>
      <c r="CB18676" s="62"/>
      <c r="CC18676" s="62"/>
      <c r="CD18676" s="62"/>
      <c r="CE18676" s="62"/>
      <c r="CF18676" s="62"/>
      <c r="CL18676" s="35" t="s">
        <v>9431</v>
      </c>
      <c r="CM18676" s="35" t="s">
        <v>217</v>
      </c>
      <c r="CN18676" s="35" t="s">
        <v>217</v>
      </c>
      <c r="CO18676" s="52"/>
      <c r="CP18676" s="52"/>
      <c r="CQ18676" s="52"/>
      <c r="CR18676" s="52"/>
      <c r="CS18676" s="52"/>
      <c r="CT18676" s="52"/>
      <c r="CU18676" s="33"/>
      <c r="CV18676" s="33"/>
    </row>
    <row r="18677" spans="74:100">
      <c r="BV18677" s="62"/>
      <c r="BW18677" s="62"/>
      <c r="BX18677" s="62"/>
      <c r="BY18677" s="62"/>
      <c r="BZ18677" s="62"/>
      <c r="CA18677" s="62"/>
      <c r="CB18677" s="62"/>
      <c r="CC18677" s="62"/>
      <c r="CD18677" s="62"/>
      <c r="CE18677" s="62"/>
      <c r="CF18677" s="62"/>
      <c r="CL18677" s="35" t="s">
        <v>9666</v>
      </c>
      <c r="CM18677" s="35" t="s">
        <v>217</v>
      </c>
      <c r="CN18677" s="35" t="s">
        <v>217</v>
      </c>
      <c r="CO18677" s="52"/>
      <c r="CP18677" s="52"/>
      <c r="CQ18677" s="52"/>
      <c r="CR18677" s="52"/>
      <c r="CS18677" s="52"/>
      <c r="CT18677" s="52"/>
      <c r="CU18677" s="33"/>
      <c r="CV18677" s="33"/>
    </row>
    <row r="18678" spans="74:100">
      <c r="BV18678" s="62"/>
      <c r="BW18678" s="62"/>
      <c r="BX18678" s="62"/>
      <c r="BY18678" s="62"/>
      <c r="BZ18678" s="62"/>
      <c r="CA18678" s="62"/>
      <c r="CB18678" s="62"/>
      <c r="CC18678" s="62"/>
      <c r="CD18678" s="62"/>
      <c r="CE18678" s="62"/>
      <c r="CF18678" s="62"/>
      <c r="CL18678" s="35" t="s">
        <v>9530</v>
      </c>
      <c r="CM18678" s="35" t="s">
        <v>217</v>
      </c>
      <c r="CN18678" s="35" t="s">
        <v>217</v>
      </c>
      <c r="CO18678" s="52"/>
      <c r="CP18678" s="52"/>
      <c r="CQ18678" s="52"/>
      <c r="CR18678" s="52"/>
      <c r="CS18678" s="52"/>
      <c r="CT18678" s="52"/>
      <c r="CU18678" s="33"/>
      <c r="CV18678" s="33"/>
    </row>
    <row r="18679" spans="74:100">
      <c r="BV18679" s="62"/>
      <c r="BW18679" s="62"/>
      <c r="BX18679" s="62"/>
      <c r="BY18679" s="62"/>
      <c r="BZ18679" s="62"/>
      <c r="CA18679" s="62"/>
      <c r="CB18679" s="62"/>
      <c r="CC18679" s="62"/>
      <c r="CD18679" s="62"/>
      <c r="CE18679" s="62"/>
      <c r="CF18679" s="62"/>
      <c r="CL18679" s="35" t="s">
        <v>9595</v>
      </c>
      <c r="CM18679" s="35" t="s">
        <v>217</v>
      </c>
      <c r="CN18679" s="35" t="s">
        <v>217</v>
      </c>
      <c r="CO18679" s="52"/>
      <c r="CP18679" s="52"/>
      <c r="CQ18679" s="52"/>
      <c r="CR18679" s="52"/>
      <c r="CS18679" s="52"/>
      <c r="CT18679" s="52"/>
      <c r="CU18679" s="33"/>
      <c r="CV18679" s="33"/>
    </row>
    <row r="18680" spans="74:100">
      <c r="BV18680" s="62"/>
      <c r="BW18680" s="62"/>
      <c r="BX18680" s="62"/>
      <c r="BY18680" s="62"/>
      <c r="BZ18680" s="62"/>
      <c r="CA18680" s="62"/>
      <c r="CB18680" s="62"/>
      <c r="CC18680" s="62"/>
      <c r="CD18680" s="62"/>
      <c r="CE18680" s="62"/>
      <c r="CF18680" s="62"/>
      <c r="CL18680" s="35" t="s">
        <v>29370</v>
      </c>
      <c r="CM18680" s="35" t="s">
        <v>217</v>
      </c>
      <c r="CN18680" s="35" t="s">
        <v>217</v>
      </c>
      <c r="CO18680" s="52"/>
      <c r="CP18680" s="52"/>
      <c r="CQ18680" s="52"/>
      <c r="CR18680" s="52"/>
      <c r="CS18680" s="52"/>
      <c r="CT18680" s="52"/>
      <c r="CU18680" s="33"/>
      <c r="CV18680" s="33"/>
    </row>
    <row r="18681" spans="74:100">
      <c r="BV18681" s="62"/>
      <c r="BW18681" s="62"/>
      <c r="BX18681" s="62"/>
      <c r="BY18681" s="62"/>
      <c r="BZ18681" s="62"/>
      <c r="CA18681" s="62"/>
      <c r="CB18681" s="62"/>
      <c r="CC18681" s="62"/>
      <c r="CD18681" s="62"/>
      <c r="CE18681" s="62"/>
      <c r="CF18681" s="62"/>
      <c r="CL18681" s="56" t="s">
        <v>9384</v>
      </c>
      <c r="CM18681" s="56" t="s">
        <v>215</v>
      </c>
      <c r="CN18681" s="56" t="s">
        <v>215</v>
      </c>
      <c r="CO18681" s="52"/>
      <c r="CP18681" s="52"/>
      <c r="CQ18681" s="52"/>
      <c r="CR18681" s="52"/>
      <c r="CS18681" s="52"/>
      <c r="CT18681" s="52"/>
      <c r="CU18681" s="33"/>
      <c r="CV18681" s="33"/>
    </row>
    <row r="18682" spans="74:100">
      <c r="BV18682" s="62"/>
      <c r="BW18682" s="62"/>
      <c r="BX18682" s="62"/>
      <c r="BY18682" s="62"/>
      <c r="BZ18682" s="62"/>
      <c r="CA18682" s="62"/>
      <c r="CB18682" s="62"/>
      <c r="CC18682" s="62"/>
      <c r="CD18682" s="62"/>
      <c r="CE18682" s="62"/>
      <c r="CF18682" s="62"/>
      <c r="CL18682" s="35" t="s">
        <v>9477</v>
      </c>
      <c r="CM18682" s="35" t="s">
        <v>217</v>
      </c>
      <c r="CN18682" s="35" t="s">
        <v>217</v>
      </c>
      <c r="CO18682" s="52"/>
      <c r="CP18682" s="52"/>
      <c r="CQ18682" s="52"/>
      <c r="CR18682" s="52"/>
      <c r="CS18682" s="52"/>
      <c r="CT18682" s="52"/>
      <c r="CU18682" s="33"/>
      <c r="CV18682" s="33"/>
    </row>
    <row r="18683" spans="74:100">
      <c r="BV18683" s="62"/>
      <c r="BW18683" s="62"/>
      <c r="BX18683" s="62"/>
      <c r="BY18683" s="62"/>
      <c r="BZ18683" s="62"/>
      <c r="CA18683" s="62"/>
      <c r="CB18683" s="62"/>
      <c r="CC18683" s="62"/>
      <c r="CD18683" s="62"/>
      <c r="CE18683" s="62"/>
      <c r="CF18683" s="62"/>
      <c r="CL18683" s="35" t="s">
        <v>9363</v>
      </c>
      <c r="CM18683" s="35" t="s">
        <v>217</v>
      </c>
      <c r="CN18683" s="35" t="s">
        <v>217</v>
      </c>
      <c r="CO18683" s="52"/>
      <c r="CP18683" s="52"/>
      <c r="CQ18683" s="52"/>
      <c r="CR18683" s="52"/>
      <c r="CS18683" s="52"/>
      <c r="CT18683" s="52"/>
      <c r="CU18683" s="33"/>
      <c r="CV18683" s="33"/>
    </row>
    <row r="18684" spans="74:100">
      <c r="BV18684" s="62"/>
      <c r="BW18684" s="62"/>
      <c r="BX18684" s="62"/>
      <c r="BY18684" s="62"/>
      <c r="BZ18684" s="62"/>
      <c r="CA18684" s="62"/>
      <c r="CB18684" s="62"/>
      <c r="CC18684" s="62"/>
      <c r="CD18684" s="62"/>
      <c r="CE18684" s="62"/>
      <c r="CF18684" s="62"/>
      <c r="CL18684" s="35" t="s">
        <v>9440</v>
      </c>
      <c r="CM18684" s="35" t="s">
        <v>217</v>
      </c>
      <c r="CN18684" s="35" t="s">
        <v>217</v>
      </c>
      <c r="CO18684" s="52"/>
      <c r="CP18684" s="52"/>
      <c r="CQ18684" s="52"/>
      <c r="CR18684" s="52"/>
      <c r="CS18684" s="52"/>
      <c r="CT18684" s="52"/>
      <c r="CU18684" s="33"/>
      <c r="CV18684" s="33"/>
    </row>
    <row r="18685" spans="74:100">
      <c r="BV18685" s="62"/>
      <c r="BW18685" s="62"/>
      <c r="BX18685" s="62"/>
      <c r="BY18685" s="62"/>
      <c r="BZ18685" s="62"/>
      <c r="CA18685" s="62"/>
      <c r="CB18685" s="62"/>
      <c r="CC18685" s="62"/>
      <c r="CD18685" s="62"/>
      <c r="CE18685" s="62"/>
      <c r="CF18685" s="62"/>
      <c r="CL18685" s="35" t="s">
        <v>9436</v>
      </c>
      <c r="CM18685" s="35" t="s">
        <v>217</v>
      </c>
      <c r="CN18685" s="35" t="s">
        <v>217</v>
      </c>
      <c r="CO18685" s="52"/>
      <c r="CP18685" s="52"/>
      <c r="CQ18685" s="52"/>
      <c r="CR18685" s="52"/>
      <c r="CS18685" s="52"/>
      <c r="CT18685" s="52"/>
      <c r="CU18685" s="33"/>
      <c r="CV18685" s="33"/>
    </row>
    <row r="18686" spans="74:100">
      <c r="BV18686" s="62"/>
      <c r="BW18686" s="62"/>
      <c r="BX18686" s="62"/>
      <c r="BY18686" s="62"/>
      <c r="BZ18686" s="62"/>
      <c r="CA18686" s="62"/>
      <c r="CB18686" s="62"/>
      <c r="CC18686" s="62"/>
      <c r="CD18686" s="62"/>
      <c r="CE18686" s="62"/>
      <c r="CF18686" s="62"/>
      <c r="CL18686" s="35" t="s">
        <v>9437</v>
      </c>
      <c r="CM18686" s="35" t="s">
        <v>217</v>
      </c>
      <c r="CN18686" s="35" t="s">
        <v>217</v>
      </c>
      <c r="CO18686" s="52"/>
      <c r="CP18686" s="52"/>
      <c r="CQ18686" s="52"/>
      <c r="CR18686" s="52"/>
      <c r="CS18686" s="52"/>
      <c r="CT18686" s="52"/>
      <c r="CU18686" s="33"/>
      <c r="CV18686" s="33"/>
    </row>
    <row r="18687" spans="74:100">
      <c r="BV18687" s="62"/>
      <c r="BW18687" s="62"/>
      <c r="BX18687" s="62"/>
      <c r="BY18687" s="62"/>
      <c r="BZ18687" s="62"/>
      <c r="CA18687" s="62"/>
      <c r="CB18687" s="62"/>
      <c r="CC18687" s="62"/>
      <c r="CD18687" s="62"/>
      <c r="CE18687" s="62"/>
      <c r="CF18687" s="62"/>
      <c r="CL18687" s="35" t="s">
        <v>9441</v>
      </c>
      <c r="CM18687" s="35" t="s">
        <v>217</v>
      </c>
      <c r="CN18687" s="35" t="s">
        <v>217</v>
      </c>
      <c r="CO18687" s="52"/>
      <c r="CP18687" s="52"/>
      <c r="CQ18687" s="52"/>
      <c r="CR18687" s="52"/>
      <c r="CS18687" s="52"/>
      <c r="CT18687" s="52"/>
      <c r="CU18687" s="33"/>
      <c r="CV18687" s="33"/>
    </row>
    <row r="18688" spans="74:100">
      <c r="BV18688" s="62"/>
      <c r="BW18688" s="62"/>
      <c r="BX18688" s="62"/>
      <c r="BY18688" s="62"/>
      <c r="BZ18688" s="62"/>
      <c r="CA18688" s="62"/>
      <c r="CB18688" s="62"/>
      <c r="CC18688" s="62"/>
      <c r="CD18688" s="62"/>
      <c r="CE18688" s="62"/>
      <c r="CF18688" s="62"/>
      <c r="CL18688" s="35" t="s">
        <v>9448</v>
      </c>
      <c r="CM18688" s="35" t="s">
        <v>217</v>
      </c>
      <c r="CN18688" s="35" t="s">
        <v>217</v>
      </c>
      <c r="CO18688" s="52"/>
      <c r="CP18688" s="52"/>
      <c r="CQ18688" s="52"/>
      <c r="CR18688" s="52"/>
      <c r="CS18688" s="52"/>
      <c r="CT18688" s="52"/>
      <c r="CU18688" s="33"/>
      <c r="CV18688" s="33"/>
    </row>
    <row r="18689" spans="74:100">
      <c r="BV18689" s="62"/>
      <c r="BW18689" s="62"/>
      <c r="BX18689" s="62"/>
      <c r="BY18689" s="62"/>
      <c r="BZ18689" s="62"/>
      <c r="CA18689" s="62"/>
      <c r="CB18689" s="62"/>
      <c r="CC18689" s="62"/>
      <c r="CD18689" s="62"/>
      <c r="CE18689" s="62"/>
      <c r="CF18689" s="62"/>
      <c r="CL18689" s="35" t="s">
        <v>9438</v>
      </c>
      <c r="CM18689" s="35" t="s">
        <v>217</v>
      </c>
      <c r="CN18689" s="35" t="s">
        <v>217</v>
      </c>
      <c r="CO18689" s="52"/>
      <c r="CP18689" s="52"/>
      <c r="CQ18689" s="52"/>
      <c r="CR18689" s="52"/>
      <c r="CS18689" s="52"/>
      <c r="CT18689" s="52"/>
      <c r="CU18689" s="33"/>
      <c r="CV18689" s="33"/>
    </row>
    <row r="18690" spans="74:100">
      <c r="BV18690" s="62"/>
      <c r="BW18690" s="62"/>
      <c r="BX18690" s="62"/>
      <c r="BY18690" s="62"/>
      <c r="BZ18690" s="62"/>
      <c r="CA18690" s="62"/>
      <c r="CB18690" s="62"/>
      <c r="CC18690" s="62"/>
      <c r="CD18690" s="62"/>
      <c r="CE18690" s="62"/>
      <c r="CF18690" s="62"/>
      <c r="CL18690" s="35" t="s">
        <v>9596</v>
      </c>
      <c r="CM18690" s="35" t="s">
        <v>217</v>
      </c>
      <c r="CN18690" s="35" t="s">
        <v>217</v>
      </c>
      <c r="CO18690" s="52"/>
      <c r="CP18690" s="52"/>
      <c r="CQ18690" s="52"/>
      <c r="CR18690" s="52"/>
      <c r="CS18690" s="52"/>
      <c r="CT18690" s="52"/>
      <c r="CU18690" s="33"/>
      <c r="CV18690" s="33"/>
    </row>
    <row r="18691" spans="74:100">
      <c r="BV18691" s="62"/>
      <c r="BW18691" s="62"/>
      <c r="BX18691" s="62"/>
      <c r="BY18691" s="62"/>
      <c r="BZ18691" s="62"/>
      <c r="CA18691" s="62"/>
      <c r="CB18691" s="62"/>
      <c r="CC18691" s="62"/>
      <c r="CD18691" s="62"/>
      <c r="CE18691" s="62"/>
      <c r="CF18691" s="62"/>
      <c r="CL18691" s="35" t="s">
        <v>9635</v>
      </c>
      <c r="CM18691" s="35" t="s">
        <v>217</v>
      </c>
      <c r="CN18691" s="35" t="s">
        <v>217</v>
      </c>
      <c r="CO18691" s="52"/>
      <c r="CP18691" s="52"/>
      <c r="CQ18691" s="52"/>
      <c r="CR18691" s="52"/>
      <c r="CS18691" s="52"/>
      <c r="CT18691" s="52"/>
      <c r="CU18691" s="33"/>
      <c r="CV18691" s="33"/>
    </row>
    <row r="18692" spans="74:100">
      <c r="BV18692" s="62"/>
      <c r="BW18692" s="62"/>
      <c r="BX18692" s="62"/>
      <c r="BY18692" s="62"/>
      <c r="BZ18692" s="62"/>
      <c r="CA18692" s="62"/>
      <c r="CB18692" s="62"/>
      <c r="CC18692" s="62"/>
      <c r="CD18692" s="62"/>
      <c r="CE18692" s="62"/>
      <c r="CF18692" s="62"/>
      <c r="CL18692" s="35" t="s">
        <v>9414</v>
      </c>
      <c r="CM18692" s="35" t="s">
        <v>217</v>
      </c>
      <c r="CN18692" s="35" t="s">
        <v>217</v>
      </c>
      <c r="CO18692" s="52"/>
      <c r="CP18692" s="52"/>
      <c r="CQ18692" s="52"/>
      <c r="CR18692" s="52"/>
      <c r="CS18692" s="52"/>
      <c r="CT18692" s="52"/>
      <c r="CU18692" s="33"/>
      <c r="CV18692" s="33"/>
    </row>
    <row r="18693" spans="74:100">
      <c r="BV18693" s="62"/>
      <c r="BW18693" s="62"/>
      <c r="BX18693" s="62"/>
      <c r="BY18693" s="62"/>
      <c r="BZ18693" s="62"/>
      <c r="CA18693" s="62"/>
      <c r="CB18693" s="62"/>
      <c r="CC18693" s="62"/>
      <c r="CD18693" s="62"/>
      <c r="CE18693" s="62"/>
      <c r="CF18693" s="62"/>
      <c r="CL18693" s="56" t="s">
        <v>9508</v>
      </c>
      <c r="CM18693" s="56" t="s">
        <v>215</v>
      </c>
      <c r="CN18693" s="56" t="s">
        <v>215</v>
      </c>
      <c r="CO18693" s="52"/>
      <c r="CP18693" s="52"/>
      <c r="CQ18693" s="52"/>
      <c r="CR18693" s="52"/>
      <c r="CS18693" s="52"/>
      <c r="CT18693" s="52"/>
      <c r="CU18693" s="33"/>
      <c r="CV18693" s="33"/>
    </row>
    <row r="18694" spans="74:100">
      <c r="BV18694" s="62"/>
      <c r="BW18694" s="62"/>
      <c r="BX18694" s="62"/>
      <c r="BY18694" s="62"/>
      <c r="BZ18694" s="62"/>
      <c r="CA18694" s="62"/>
      <c r="CB18694" s="62"/>
      <c r="CC18694" s="62"/>
      <c r="CD18694" s="62"/>
      <c r="CE18694" s="62"/>
      <c r="CF18694" s="62"/>
      <c r="CL18694" s="56" t="s">
        <v>25494</v>
      </c>
      <c r="CM18694" s="56" t="s">
        <v>213</v>
      </c>
      <c r="CN18694" s="56" t="s">
        <v>213</v>
      </c>
      <c r="CO18694" s="52"/>
      <c r="CP18694" s="52"/>
      <c r="CQ18694" s="52"/>
      <c r="CR18694" s="52"/>
      <c r="CS18694" s="52"/>
      <c r="CT18694" s="52"/>
      <c r="CU18694" s="33"/>
      <c r="CV18694" s="33"/>
    </row>
    <row r="18695" spans="74:100">
      <c r="BV18695" s="62"/>
      <c r="BW18695" s="62"/>
      <c r="BX18695" s="62"/>
      <c r="BY18695" s="62"/>
      <c r="BZ18695" s="62"/>
      <c r="CA18695" s="62"/>
      <c r="CB18695" s="62"/>
      <c r="CC18695" s="62"/>
      <c r="CD18695" s="62"/>
      <c r="CE18695" s="62"/>
      <c r="CF18695" s="62"/>
      <c r="CL18695" s="35" t="s">
        <v>9482</v>
      </c>
      <c r="CM18695" s="35" t="s">
        <v>217</v>
      </c>
      <c r="CN18695" s="35" t="s">
        <v>217</v>
      </c>
      <c r="CO18695" s="52"/>
      <c r="CP18695" s="52"/>
      <c r="CQ18695" s="52"/>
      <c r="CR18695" s="52"/>
      <c r="CS18695" s="52"/>
      <c r="CT18695" s="52"/>
      <c r="CU18695" s="33"/>
      <c r="CV18695" s="33"/>
    </row>
    <row r="18696" spans="74:100">
      <c r="BV18696" s="62"/>
      <c r="BW18696" s="62"/>
      <c r="BX18696" s="62"/>
      <c r="BY18696" s="62"/>
      <c r="BZ18696" s="62"/>
      <c r="CA18696" s="62"/>
      <c r="CB18696" s="62"/>
      <c r="CC18696" s="62"/>
      <c r="CD18696" s="62"/>
      <c r="CE18696" s="62"/>
      <c r="CF18696" s="62"/>
      <c r="CL18696" s="35" t="s">
        <v>9636</v>
      </c>
      <c r="CM18696" s="35" t="s">
        <v>217</v>
      </c>
      <c r="CN18696" s="35" t="s">
        <v>217</v>
      </c>
      <c r="CO18696" s="52"/>
      <c r="CP18696" s="52"/>
      <c r="CQ18696" s="52"/>
      <c r="CR18696" s="52"/>
      <c r="CS18696" s="52"/>
      <c r="CT18696" s="52"/>
      <c r="CU18696" s="33"/>
      <c r="CV18696" s="33"/>
    </row>
    <row r="18697" spans="74:100">
      <c r="BV18697" s="62"/>
      <c r="BW18697" s="62"/>
      <c r="BX18697" s="62"/>
      <c r="BY18697" s="62"/>
      <c r="BZ18697" s="62"/>
      <c r="CA18697" s="62"/>
      <c r="CB18697" s="62"/>
      <c r="CC18697" s="62"/>
      <c r="CD18697" s="62"/>
      <c r="CE18697" s="62"/>
      <c r="CF18697" s="62"/>
      <c r="CL18697" s="56" t="s">
        <v>25495</v>
      </c>
      <c r="CM18697" s="56" t="s">
        <v>213</v>
      </c>
      <c r="CN18697" s="56" t="s">
        <v>213</v>
      </c>
      <c r="CO18697" s="52"/>
      <c r="CP18697" s="52"/>
      <c r="CQ18697" s="52"/>
      <c r="CR18697" s="52"/>
      <c r="CS18697" s="52"/>
      <c r="CT18697" s="52"/>
      <c r="CU18697" s="33"/>
      <c r="CV18697" s="33"/>
    </row>
    <row r="18698" spans="74:100">
      <c r="BV18698" s="62"/>
      <c r="BW18698" s="62"/>
      <c r="BX18698" s="62"/>
      <c r="BY18698" s="62"/>
      <c r="BZ18698" s="62"/>
      <c r="CA18698" s="62"/>
      <c r="CB18698" s="62"/>
      <c r="CC18698" s="62"/>
      <c r="CD18698" s="62"/>
      <c r="CE18698" s="62"/>
      <c r="CF18698" s="62"/>
      <c r="CL18698" s="35" t="s">
        <v>9449</v>
      </c>
      <c r="CM18698" s="35" t="s">
        <v>217</v>
      </c>
      <c r="CN18698" s="35" t="s">
        <v>217</v>
      </c>
      <c r="CO18698" s="52"/>
      <c r="CP18698" s="52"/>
      <c r="CQ18698" s="52"/>
      <c r="CR18698" s="52"/>
      <c r="CS18698" s="52"/>
      <c r="CT18698" s="52"/>
      <c r="CU18698" s="33"/>
      <c r="CV18698" s="33"/>
    </row>
    <row r="18699" spans="74:100">
      <c r="BV18699" s="62"/>
      <c r="BW18699" s="62"/>
      <c r="BX18699" s="62"/>
      <c r="BY18699" s="62"/>
      <c r="BZ18699" s="62"/>
      <c r="CA18699" s="62"/>
      <c r="CB18699" s="62"/>
      <c r="CC18699" s="62"/>
      <c r="CD18699" s="62"/>
      <c r="CE18699" s="62"/>
      <c r="CF18699" s="62"/>
      <c r="CL18699" s="35" t="s">
        <v>9450</v>
      </c>
      <c r="CM18699" s="35" t="s">
        <v>217</v>
      </c>
      <c r="CN18699" s="35" t="s">
        <v>217</v>
      </c>
      <c r="CO18699" s="52"/>
      <c r="CP18699" s="52"/>
      <c r="CQ18699" s="52"/>
      <c r="CR18699" s="52"/>
      <c r="CS18699" s="52"/>
      <c r="CT18699" s="52"/>
      <c r="CU18699" s="33"/>
      <c r="CV18699" s="33"/>
    </row>
    <row r="18700" spans="74:100">
      <c r="BV18700" s="62"/>
      <c r="BW18700" s="62"/>
      <c r="BX18700" s="62"/>
      <c r="BY18700" s="62"/>
      <c r="BZ18700" s="62"/>
      <c r="CA18700" s="62"/>
      <c r="CB18700" s="62"/>
      <c r="CC18700" s="62"/>
      <c r="CD18700" s="62"/>
      <c r="CE18700" s="62"/>
      <c r="CF18700" s="62"/>
      <c r="CL18700" s="35" t="s">
        <v>9451</v>
      </c>
      <c r="CM18700" s="35" t="s">
        <v>217</v>
      </c>
      <c r="CN18700" s="35" t="s">
        <v>217</v>
      </c>
      <c r="CO18700" s="52"/>
      <c r="CP18700" s="52"/>
      <c r="CQ18700" s="52"/>
      <c r="CR18700" s="52"/>
      <c r="CS18700" s="52"/>
      <c r="CT18700" s="52"/>
      <c r="CU18700" s="33"/>
      <c r="CV18700" s="33"/>
    </row>
    <row r="18701" spans="74:100">
      <c r="BV18701" s="62"/>
      <c r="BW18701" s="62"/>
      <c r="BX18701" s="62"/>
      <c r="BY18701" s="62"/>
      <c r="BZ18701" s="62"/>
      <c r="CA18701" s="62"/>
      <c r="CB18701" s="62"/>
      <c r="CC18701" s="62"/>
      <c r="CD18701" s="62"/>
      <c r="CE18701" s="62"/>
      <c r="CF18701" s="62"/>
      <c r="CL18701" s="35" t="s">
        <v>9452</v>
      </c>
      <c r="CM18701" s="35" t="s">
        <v>217</v>
      </c>
      <c r="CN18701" s="35" t="s">
        <v>217</v>
      </c>
      <c r="CO18701" s="52"/>
      <c r="CP18701" s="52"/>
      <c r="CQ18701" s="52"/>
      <c r="CR18701" s="52"/>
      <c r="CS18701" s="52"/>
      <c r="CT18701" s="52"/>
      <c r="CU18701" s="33"/>
      <c r="CV18701" s="33"/>
    </row>
    <row r="18702" spans="74:100">
      <c r="BV18702" s="62"/>
      <c r="BW18702" s="62"/>
      <c r="BX18702" s="62"/>
      <c r="BY18702" s="62"/>
      <c r="BZ18702" s="62"/>
      <c r="CA18702" s="62"/>
      <c r="CB18702" s="62"/>
      <c r="CC18702" s="62"/>
      <c r="CD18702" s="62"/>
      <c r="CE18702" s="62"/>
      <c r="CF18702" s="62"/>
      <c r="CL18702" s="56" t="s">
        <v>9509</v>
      </c>
      <c r="CM18702" s="56" t="s">
        <v>215</v>
      </c>
      <c r="CN18702" s="56" t="s">
        <v>215</v>
      </c>
      <c r="CO18702" s="52"/>
      <c r="CP18702" s="52"/>
      <c r="CQ18702" s="52"/>
      <c r="CR18702" s="52"/>
      <c r="CS18702" s="52"/>
      <c r="CT18702" s="52"/>
      <c r="CU18702" s="33"/>
      <c r="CV18702" s="33"/>
    </row>
    <row r="18703" spans="74:100">
      <c r="BV18703" s="62"/>
      <c r="BW18703" s="62"/>
      <c r="BX18703" s="62"/>
      <c r="BY18703" s="62"/>
      <c r="BZ18703" s="62"/>
      <c r="CA18703" s="62"/>
      <c r="CB18703" s="62"/>
      <c r="CC18703" s="62"/>
      <c r="CD18703" s="62"/>
      <c r="CE18703" s="62"/>
      <c r="CF18703" s="62"/>
      <c r="CL18703" s="35" t="s">
        <v>9465</v>
      </c>
      <c r="CM18703" s="35" t="s">
        <v>217</v>
      </c>
      <c r="CN18703" s="35" t="s">
        <v>217</v>
      </c>
      <c r="CO18703" s="52"/>
      <c r="CP18703" s="52"/>
      <c r="CQ18703" s="52"/>
      <c r="CR18703" s="52"/>
      <c r="CS18703" s="52"/>
      <c r="CT18703" s="52"/>
      <c r="CU18703" s="33"/>
      <c r="CV18703" s="33"/>
    </row>
    <row r="18704" spans="74:100">
      <c r="BV18704" s="62"/>
      <c r="BW18704" s="62"/>
      <c r="BX18704" s="62"/>
      <c r="BY18704" s="62"/>
      <c r="BZ18704" s="62"/>
      <c r="CA18704" s="62"/>
      <c r="CB18704" s="62"/>
      <c r="CC18704" s="62"/>
      <c r="CD18704" s="62"/>
      <c r="CE18704" s="62"/>
      <c r="CF18704" s="62"/>
      <c r="CL18704" s="35" t="s">
        <v>9466</v>
      </c>
      <c r="CM18704" s="35" t="s">
        <v>217</v>
      </c>
      <c r="CN18704" s="35" t="s">
        <v>217</v>
      </c>
      <c r="CO18704" s="52"/>
      <c r="CP18704" s="52"/>
      <c r="CQ18704" s="52"/>
      <c r="CR18704" s="52"/>
      <c r="CS18704" s="52"/>
      <c r="CT18704" s="52"/>
      <c r="CU18704" s="33"/>
      <c r="CV18704" s="33"/>
    </row>
    <row r="18705" spans="74:100">
      <c r="BV18705" s="62"/>
      <c r="BW18705" s="62"/>
      <c r="BX18705" s="62"/>
      <c r="BY18705" s="62"/>
      <c r="BZ18705" s="62"/>
      <c r="CA18705" s="62"/>
      <c r="CB18705" s="62"/>
      <c r="CC18705" s="62"/>
      <c r="CD18705" s="62"/>
      <c r="CE18705" s="62"/>
      <c r="CF18705" s="62"/>
      <c r="CL18705" s="35" t="s">
        <v>9467</v>
      </c>
      <c r="CM18705" s="35" t="s">
        <v>217</v>
      </c>
      <c r="CN18705" s="35" t="s">
        <v>217</v>
      </c>
      <c r="CO18705" s="52"/>
      <c r="CP18705" s="52"/>
      <c r="CQ18705" s="52"/>
      <c r="CR18705" s="52"/>
      <c r="CS18705" s="52"/>
      <c r="CT18705" s="52"/>
      <c r="CU18705" s="33"/>
      <c r="CV18705" s="33"/>
    </row>
    <row r="18706" spans="74:100">
      <c r="BV18706" s="62"/>
      <c r="BW18706" s="62"/>
      <c r="BX18706" s="62"/>
      <c r="BY18706" s="62"/>
      <c r="BZ18706" s="62"/>
      <c r="CA18706" s="62"/>
      <c r="CB18706" s="62"/>
      <c r="CC18706" s="62"/>
      <c r="CD18706" s="62"/>
      <c r="CE18706" s="62"/>
      <c r="CF18706" s="62"/>
      <c r="CL18706" s="35" t="s">
        <v>9468</v>
      </c>
      <c r="CM18706" s="35" t="s">
        <v>217</v>
      </c>
      <c r="CN18706" s="35" t="s">
        <v>217</v>
      </c>
      <c r="CO18706" s="52"/>
      <c r="CP18706" s="52"/>
      <c r="CQ18706" s="52"/>
      <c r="CR18706" s="52"/>
      <c r="CS18706" s="52"/>
      <c r="CT18706" s="52"/>
      <c r="CU18706" s="33"/>
      <c r="CV18706" s="33"/>
    </row>
    <row r="18707" spans="74:100">
      <c r="BV18707" s="62"/>
      <c r="BW18707" s="62"/>
      <c r="BX18707" s="62"/>
      <c r="BY18707" s="62"/>
      <c r="BZ18707" s="62"/>
      <c r="CA18707" s="62"/>
      <c r="CB18707" s="62"/>
      <c r="CC18707" s="62"/>
      <c r="CD18707" s="62"/>
      <c r="CE18707" s="62"/>
      <c r="CF18707" s="62"/>
      <c r="CL18707" s="35" t="s">
        <v>9469</v>
      </c>
      <c r="CM18707" s="35" t="s">
        <v>217</v>
      </c>
      <c r="CN18707" s="35" t="s">
        <v>217</v>
      </c>
      <c r="CO18707" s="52"/>
      <c r="CP18707" s="52"/>
      <c r="CQ18707" s="52"/>
      <c r="CR18707" s="52"/>
      <c r="CS18707" s="52"/>
      <c r="CT18707" s="52"/>
      <c r="CU18707" s="33"/>
      <c r="CV18707" s="33"/>
    </row>
    <row r="18708" spans="74:100">
      <c r="BV18708" s="62"/>
      <c r="BW18708" s="62"/>
      <c r="BX18708" s="62"/>
      <c r="BY18708" s="62"/>
      <c r="BZ18708" s="62"/>
      <c r="CA18708" s="62"/>
      <c r="CB18708" s="62"/>
      <c r="CC18708" s="62"/>
      <c r="CD18708" s="62"/>
      <c r="CE18708" s="62"/>
      <c r="CF18708" s="62"/>
      <c r="CL18708" s="35" t="s">
        <v>9473</v>
      </c>
      <c r="CM18708" s="35" t="s">
        <v>217</v>
      </c>
      <c r="CN18708" s="35" t="s">
        <v>217</v>
      </c>
      <c r="CO18708" s="52"/>
      <c r="CP18708" s="52"/>
      <c r="CQ18708" s="52"/>
      <c r="CR18708" s="52"/>
      <c r="CS18708" s="52"/>
      <c r="CT18708" s="52"/>
      <c r="CU18708" s="33"/>
      <c r="CV18708" s="33"/>
    </row>
    <row r="18709" spans="74:100">
      <c r="BV18709" s="62"/>
      <c r="BW18709" s="62"/>
      <c r="BX18709" s="62"/>
      <c r="BY18709" s="62"/>
      <c r="BZ18709" s="62"/>
      <c r="CA18709" s="62"/>
      <c r="CB18709" s="62"/>
      <c r="CC18709" s="62"/>
      <c r="CD18709" s="62"/>
      <c r="CE18709" s="62"/>
      <c r="CF18709" s="62"/>
      <c r="CL18709" s="35" t="s">
        <v>9597</v>
      </c>
      <c r="CM18709" s="35" t="s">
        <v>217</v>
      </c>
      <c r="CN18709" s="35" t="s">
        <v>217</v>
      </c>
      <c r="CO18709" s="52"/>
      <c r="CP18709" s="52"/>
      <c r="CQ18709" s="52"/>
      <c r="CR18709" s="52"/>
      <c r="CS18709" s="52"/>
      <c r="CT18709" s="52"/>
      <c r="CU18709" s="33"/>
      <c r="CV18709" s="33"/>
    </row>
    <row r="18710" spans="74:100">
      <c r="BV18710" s="62"/>
      <c r="BW18710" s="62"/>
      <c r="BX18710" s="62"/>
      <c r="BY18710" s="62"/>
      <c r="BZ18710" s="62"/>
      <c r="CA18710" s="62"/>
      <c r="CB18710" s="62"/>
      <c r="CC18710" s="62"/>
      <c r="CD18710" s="62"/>
      <c r="CE18710" s="62"/>
      <c r="CF18710" s="62"/>
      <c r="CL18710" s="35" t="s">
        <v>9478</v>
      </c>
      <c r="CM18710" s="35" t="s">
        <v>217</v>
      </c>
      <c r="CN18710" s="35" t="s">
        <v>217</v>
      </c>
      <c r="CO18710" s="52"/>
      <c r="CP18710" s="52"/>
      <c r="CQ18710" s="52"/>
      <c r="CR18710" s="52"/>
      <c r="CS18710" s="52"/>
      <c r="CT18710" s="52"/>
      <c r="CU18710" s="33"/>
      <c r="CV18710" s="33"/>
    </row>
    <row r="18711" spans="74:100">
      <c r="BV18711" s="62"/>
      <c r="BW18711" s="62"/>
      <c r="BX18711" s="62"/>
      <c r="BY18711" s="62"/>
      <c r="BZ18711" s="62"/>
      <c r="CA18711" s="62"/>
      <c r="CB18711" s="62"/>
      <c r="CC18711" s="62"/>
      <c r="CD18711" s="62"/>
      <c r="CE18711" s="62"/>
      <c r="CF18711" s="62"/>
      <c r="CL18711" s="35" t="s">
        <v>9479</v>
      </c>
      <c r="CM18711" s="35" t="s">
        <v>217</v>
      </c>
      <c r="CN18711" s="35" t="s">
        <v>217</v>
      </c>
      <c r="CO18711" s="52"/>
      <c r="CP18711" s="52"/>
      <c r="CQ18711" s="52"/>
      <c r="CR18711" s="52"/>
      <c r="CS18711" s="52"/>
      <c r="CT18711" s="52"/>
      <c r="CU18711" s="33"/>
      <c r="CV18711" s="33"/>
    </row>
    <row r="18712" spans="74:100">
      <c r="BV18712" s="62"/>
      <c r="BW18712" s="62"/>
      <c r="BX18712" s="62"/>
      <c r="BY18712" s="62"/>
      <c r="BZ18712" s="62"/>
      <c r="CA18712" s="62"/>
      <c r="CB18712" s="62"/>
      <c r="CC18712" s="62"/>
      <c r="CD18712" s="62"/>
      <c r="CE18712" s="62"/>
      <c r="CF18712" s="62"/>
      <c r="CL18712" s="35" t="s">
        <v>9617</v>
      </c>
      <c r="CM18712" s="35" t="s">
        <v>217</v>
      </c>
      <c r="CN18712" s="35" t="s">
        <v>217</v>
      </c>
      <c r="CO18712" s="52"/>
      <c r="CP18712" s="52"/>
      <c r="CQ18712" s="52"/>
      <c r="CR18712" s="52"/>
      <c r="CS18712" s="52"/>
      <c r="CT18712" s="52"/>
      <c r="CU18712" s="33"/>
      <c r="CV18712" s="33"/>
    </row>
    <row r="18713" spans="74:100">
      <c r="BV18713" s="62"/>
      <c r="BW18713" s="62"/>
      <c r="BX18713" s="62"/>
      <c r="BY18713" s="62"/>
      <c r="BZ18713" s="62"/>
      <c r="CA18713" s="62"/>
      <c r="CB18713" s="62"/>
      <c r="CC18713" s="62"/>
      <c r="CD18713" s="62"/>
      <c r="CE18713" s="62"/>
      <c r="CF18713" s="62"/>
      <c r="CL18713" s="56" t="s">
        <v>9510</v>
      </c>
      <c r="CM18713" s="56" t="s">
        <v>215</v>
      </c>
      <c r="CN18713" s="56" t="s">
        <v>215</v>
      </c>
      <c r="CO18713" s="52"/>
      <c r="CP18713" s="52"/>
      <c r="CQ18713" s="52"/>
      <c r="CR18713" s="52"/>
      <c r="CS18713" s="52"/>
      <c r="CT18713" s="52"/>
      <c r="CU18713" s="33"/>
      <c r="CV18713" s="33"/>
    </row>
    <row r="18714" spans="74:100">
      <c r="BV18714" s="62"/>
      <c r="BW18714" s="62"/>
      <c r="BX18714" s="62"/>
      <c r="BY18714" s="62"/>
      <c r="BZ18714" s="62"/>
      <c r="CA18714" s="62"/>
      <c r="CB18714" s="62"/>
      <c r="CC18714" s="62"/>
      <c r="CD18714" s="62"/>
      <c r="CE18714" s="62"/>
      <c r="CF18714" s="62"/>
      <c r="CL18714" s="35" t="s">
        <v>9538</v>
      </c>
      <c r="CM18714" s="35" t="s">
        <v>217</v>
      </c>
      <c r="CN18714" s="35" t="s">
        <v>217</v>
      </c>
      <c r="CO18714" s="52"/>
      <c r="CP18714" s="52"/>
      <c r="CQ18714" s="52"/>
      <c r="CR18714" s="52"/>
      <c r="CS18714" s="52"/>
      <c r="CT18714" s="52"/>
      <c r="CU18714" s="33"/>
      <c r="CV18714" s="33"/>
    </row>
    <row r="18715" spans="74:100">
      <c r="BV18715" s="62"/>
      <c r="BW18715" s="62"/>
      <c r="BX18715" s="62"/>
      <c r="BY18715" s="62"/>
      <c r="BZ18715" s="62"/>
      <c r="CA18715" s="62"/>
      <c r="CB18715" s="62"/>
      <c r="CC18715" s="62"/>
      <c r="CD18715" s="62"/>
      <c r="CE18715" s="62"/>
      <c r="CF18715" s="62"/>
      <c r="CL18715" s="56" t="s">
        <v>25496</v>
      </c>
      <c r="CM18715" s="56" t="s">
        <v>215</v>
      </c>
      <c r="CN18715" s="56" t="s">
        <v>215</v>
      </c>
      <c r="CO18715" s="52"/>
      <c r="CP18715" s="52"/>
      <c r="CQ18715" s="52"/>
      <c r="CR18715" s="52"/>
      <c r="CS18715" s="52"/>
      <c r="CT18715" s="52"/>
      <c r="CU18715" s="33"/>
      <c r="CV18715" s="33"/>
    </row>
    <row r="18716" spans="74:100">
      <c r="BV18716" s="62"/>
      <c r="BW18716" s="62"/>
      <c r="BX18716" s="62"/>
      <c r="BY18716" s="62"/>
      <c r="BZ18716" s="62"/>
      <c r="CA18716" s="62"/>
      <c r="CB18716" s="62"/>
      <c r="CC18716" s="62"/>
      <c r="CD18716" s="62"/>
      <c r="CE18716" s="62"/>
      <c r="CF18716" s="62"/>
      <c r="CL18716" s="35" t="s">
        <v>9480</v>
      </c>
      <c r="CM18716" s="35" t="s">
        <v>217</v>
      </c>
      <c r="CN18716" s="35" t="s">
        <v>217</v>
      </c>
      <c r="CO18716" s="52"/>
      <c r="CP18716" s="52"/>
      <c r="CQ18716" s="52"/>
      <c r="CR18716" s="52"/>
      <c r="CS18716" s="52"/>
      <c r="CT18716" s="52"/>
      <c r="CU18716" s="33"/>
      <c r="CV18716" s="33"/>
    </row>
    <row r="18717" spans="74:100">
      <c r="BV18717" s="62"/>
      <c r="BW18717" s="62"/>
      <c r="BX18717" s="62"/>
      <c r="BY18717" s="62"/>
      <c r="BZ18717" s="62"/>
      <c r="CA18717" s="62"/>
      <c r="CB18717" s="62"/>
      <c r="CC18717" s="62"/>
      <c r="CD18717" s="62"/>
      <c r="CE18717" s="62"/>
      <c r="CF18717" s="62"/>
      <c r="CL18717" s="35" t="s">
        <v>9637</v>
      </c>
      <c r="CM18717" s="35" t="s">
        <v>217</v>
      </c>
      <c r="CN18717" s="35" t="s">
        <v>217</v>
      </c>
      <c r="CO18717" s="52"/>
      <c r="CP18717" s="52"/>
      <c r="CQ18717" s="52"/>
      <c r="CR18717" s="52"/>
      <c r="CS18717" s="52"/>
      <c r="CT18717" s="52"/>
      <c r="CU18717" s="33"/>
      <c r="CV18717" s="33"/>
    </row>
    <row r="18718" spans="74:100">
      <c r="BV18718" s="62"/>
      <c r="BW18718" s="62"/>
      <c r="BX18718" s="62"/>
      <c r="BY18718" s="62"/>
      <c r="BZ18718" s="62"/>
      <c r="CA18718" s="62"/>
      <c r="CB18718" s="62"/>
      <c r="CC18718" s="62"/>
      <c r="CD18718" s="62"/>
      <c r="CE18718" s="62"/>
      <c r="CF18718" s="62"/>
      <c r="CL18718" s="35" t="s">
        <v>9556</v>
      </c>
      <c r="CM18718" s="35" t="s">
        <v>217</v>
      </c>
      <c r="CN18718" s="35" t="s">
        <v>217</v>
      </c>
      <c r="CO18718" s="52"/>
      <c r="CP18718" s="52"/>
      <c r="CQ18718" s="52"/>
      <c r="CR18718" s="52"/>
      <c r="CS18718" s="52"/>
      <c r="CT18718" s="52"/>
      <c r="CU18718" s="33"/>
      <c r="CV18718" s="33"/>
    </row>
    <row r="18719" spans="74:100">
      <c r="BV18719" s="62"/>
      <c r="BW18719" s="62"/>
      <c r="BX18719" s="62"/>
      <c r="BY18719" s="62"/>
      <c r="BZ18719" s="62"/>
      <c r="CA18719" s="62"/>
      <c r="CB18719" s="62"/>
      <c r="CC18719" s="62"/>
      <c r="CD18719" s="62"/>
      <c r="CE18719" s="62"/>
      <c r="CF18719" s="62"/>
      <c r="CL18719" s="35" t="s">
        <v>9557</v>
      </c>
      <c r="CM18719" s="35" t="s">
        <v>217</v>
      </c>
      <c r="CN18719" s="35" t="s">
        <v>217</v>
      </c>
      <c r="CO18719" s="52"/>
      <c r="CP18719" s="52"/>
      <c r="CQ18719" s="52"/>
      <c r="CR18719" s="52"/>
      <c r="CS18719" s="52"/>
      <c r="CT18719" s="52"/>
      <c r="CU18719" s="33"/>
      <c r="CV18719" s="33"/>
    </row>
    <row r="18720" spans="74:100">
      <c r="BV18720" s="62"/>
      <c r="BW18720" s="62"/>
      <c r="BX18720" s="62"/>
      <c r="BY18720" s="62"/>
      <c r="BZ18720" s="62"/>
      <c r="CA18720" s="62"/>
      <c r="CB18720" s="62"/>
      <c r="CC18720" s="62"/>
      <c r="CD18720" s="62"/>
      <c r="CE18720" s="62"/>
      <c r="CF18720" s="62"/>
      <c r="CL18720" s="35" t="s">
        <v>29371</v>
      </c>
      <c r="CM18720" s="35" t="s">
        <v>217</v>
      </c>
      <c r="CN18720" s="35" t="s">
        <v>217</v>
      </c>
      <c r="CO18720" s="52"/>
      <c r="CP18720" s="52"/>
      <c r="CQ18720" s="52"/>
      <c r="CR18720" s="52"/>
      <c r="CS18720" s="52"/>
      <c r="CT18720" s="52"/>
      <c r="CU18720" s="33"/>
      <c r="CV18720" s="33"/>
    </row>
    <row r="18721" spans="74:100">
      <c r="BV18721" s="62"/>
      <c r="BW18721" s="62"/>
      <c r="BX18721" s="62"/>
      <c r="BY18721" s="62"/>
      <c r="BZ18721" s="62"/>
      <c r="CA18721" s="62"/>
      <c r="CB18721" s="62"/>
      <c r="CC18721" s="62"/>
      <c r="CD18721" s="62"/>
      <c r="CE18721" s="62"/>
      <c r="CF18721" s="62"/>
      <c r="CL18721" s="35" t="s">
        <v>29372</v>
      </c>
      <c r="CM18721" s="35" t="s">
        <v>217</v>
      </c>
      <c r="CN18721" s="35" t="s">
        <v>217</v>
      </c>
      <c r="CO18721" s="52"/>
      <c r="CP18721" s="52"/>
      <c r="CQ18721" s="52"/>
      <c r="CR18721" s="52"/>
      <c r="CS18721" s="52"/>
      <c r="CT18721" s="52"/>
      <c r="CU18721" s="33"/>
      <c r="CV18721" s="33"/>
    </row>
    <row r="18722" spans="74:100">
      <c r="BV18722" s="62"/>
      <c r="BW18722" s="62"/>
      <c r="BX18722" s="62"/>
      <c r="BY18722" s="62"/>
      <c r="BZ18722" s="62"/>
      <c r="CA18722" s="62"/>
      <c r="CB18722" s="62"/>
      <c r="CC18722" s="62"/>
      <c r="CD18722" s="62"/>
      <c r="CE18722" s="62"/>
      <c r="CF18722" s="62"/>
      <c r="CL18722" s="35" t="s">
        <v>9531</v>
      </c>
      <c r="CM18722" s="35" t="s">
        <v>217</v>
      </c>
      <c r="CN18722" s="35" t="s">
        <v>217</v>
      </c>
      <c r="CO18722" s="52"/>
      <c r="CP18722" s="52"/>
      <c r="CQ18722" s="52"/>
      <c r="CR18722" s="52"/>
      <c r="CS18722" s="52"/>
      <c r="CT18722" s="52"/>
      <c r="CU18722" s="33"/>
      <c r="CV18722" s="33"/>
    </row>
    <row r="18723" spans="74:100">
      <c r="BV18723" s="62"/>
      <c r="BW18723" s="62"/>
      <c r="BX18723" s="62"/>
      <c r="BY18723" s="62"/>
      <c r="BZ18723" s="62"/>
      <c r="CA18723" s="62"/>
      <c r="CB18723" s="62"/>
      <c r="CC18723" s="62"/>
      <c r="CD18723" s="62"/>
      <c r="CE18723" s="62"/>
      <c r="CF18723" s="62"/>
      <c r="CL18723" s="35" t="s">
        <v>9638</v>
      </c>
      <c r="CM18723" s="35" t="s">
        <v>217</v>
      </c>
      <c r="CN18723" s="35" t="s">
        <v>217</v>
      </c>
      <c r="CO18723" s="52"/>
      <c r="CP18723" s="52"/>
      <c r="CQ18723" s="52"/>
      <c r="CR18723" s="52"/>
      <c r="CS18723" s="52"/>
      <c r="CT18723" s="52"/>
      <c r="CU18723" s="33"/>
      <c r="CV18723" s="33"/>
    </row>
    <row r="18724" spans="74:100">
      <c r="BV18724" s="62"/>
      <c r="BW18724" s="62"/>
      <c r="BX18724" s="62"/>
      <c r="BY18724" s="62"/>
      <c r="BZ18724" s="62"/>
      <c r="CA18724" s="62"/>
      <c r="CB18724" s="62"/>
      <c r="CC18724" s="62"/>
      <c r="CD18724" s="62"/>
      <c r="CE18724" s="62"/>
      <c r="CF18724" s="62"/>
      <c r="CL18724" s="35" t="s">
        <v>9358</v>
      </c>
      <c r="CM18724" s="35" t="s">
        <v>217</v>
      </c>
      <c r="CN18724" s="35" t="s">
        <v>217</v>
      </c>
      <c r="CO18724" s="52"/>
      <c r="CP18724" s="52"/>
      <c r="CQ18724" s="52"/>
      <c r="CR18724" s="52"/>
      <c r="CS18724" s="52"/>
      <c r="CT18724" s="52"/>
      <c r="CU18724" s="33"/>
      <c r="CV18724" s="33"/>
    </row>
    <row r="18725" spans="74:100">
      <c r="BV18725" s="62"/>
      <c r="BW18725" s="62"/>
      <c r="BX18725" s="62"/>
      <c r="BY18725" s="62"/>
      <c r="BZ18725" s="62"/>
      <c r="CA18725" s="62"/>
      <c r="CB18725" s="62"/>
      <c r="CC18725" s="62"/>
      <c r="CD18725" s="62"/>
      <c r="CE18725" s="62"/>
      <c r="CF18725" s="62"/>
      <c r="CL18725" s="56" t="s">
        <v>9511</v>
      </c>
      <c r="CM18725" s="56" t="s">
        <v>215</v>
      </c>
      <c r="CN18725" s="56" t="s">
        <v>215</v>
      </c>
      <c r="CO18725" s="52"/>
      <c r="CP18725" s="52"/>
      <c r="CQ18725" s="52"/>
      <c r="CR18725" s="52"/>
      <c r="CS18725" s="52"/>
      <c r="CT18725" s="52"/>
      <c r="CU18725" s="33"/>
      <c r="CV18725" s="33"/>
    </row>
    <row r="18726" spans="74:100">
      <c r="BV18726" s="62"/>
      <c r="BW18726" s="62"/>
      <c r="BX18726" s="62"/>
      <c r="BY18726" s="62"/>
      <c r="BZ18726" s="62"/>
      <c r="CA18726" s="62"/>
      <c r="CB18726" s="62"/>
      <c r="CC18726" s="62"/>
      <c r="CD18726" s="62"/>
      <c r="CE18726" s="62"/>
      <c r="CF18726" s="62"/>
      <c r="CL18726" s="35" t="s">
        <v>9558</v>
      </c>
      <c r="CM18726" s="35" t="s">
        <v>217</v>
      </c>
      <c r="CN18726" s="35" t="s">
        <v>217</v>
      </c>
      <c r="CO18726" s="52"/>
      <c r="CP18726" s="52"/>
      <c r="CQ18726" s="52"/>
      <c r="CR18726" s="52"/>
      <c r="CS18726" s="52"/>
      <c r="CT18726" s="52"/>
      <c r="CU18726" s="33"/>
      <c r="CV18726" s="33"/>
    </row>
    <row r="18727" spans="74:100">
      <c r="BV18727" s="62"/>
      <c r="BW18727" s="62"/>
      <c r="BX18727" s="62"/>
      <c r="BY18727" s="62"/>
      <c r="BZ18727" s="62"/>
      <c r="CA18727" s="62"/>
      <c r="CB18727" s="62"/>
      <c r="CC18727" s="62"/>
      <c r="CD18727" s="62"/>
      <c r="CE18727" s="62"/>
      <c r="CF18727" s="62"/>
      <c r="CL18727" s="35" t="s">
        <v>9405</v>
      </c>
      <c r="CM18727" s="35" t="s">
        <v>217</v>
      </c>
      <c r="CN18727" s="35" t="s">
        <v>217</v>
      </c>
      <c r="CO18727" s="52"/>
      <c r="CP18727" s="52"/>
      <c r="CQ18727" s="52"/>
      <c r="CR18727" s="52"/>
      <c r="CS18727" s="52"/>
      <c r="CT18727" s="52"/>
      <c r="CU18727" s="33"/>
      <c r="CV18727" s="33"/>
    </row>
    <row r="18728" spans="74:100">
      <c r="BV18728" s="62"/>
      <c r="BW18728" s="62"/>
      <c r="BX18728" s="62"/>
      <c r="BY18728" s="62"/>
      <c r="BZ18728" s="62"/>
      <c r="CA18728" s="62"/>
      <c r="CB18728" s="62"/>
      <c r="CC18728" s="62"/>
      <c r="CD18728" s="62"/>
      <c r="CE18728" s="62"/>
      <c r="CF18728" s="62"/>
      <c r="CL18728" s="35" t="s">
        <v>9357</v>
      </c>
      <c r="CM18728" s="35" t="s">
        <v>217</v>
      </c>
      <c r="CN18728" s="35" t="s">
        <v>217</v>
      </c>
      <c r="CO18728" s="52"/>
      <c r="CP18728" s="52"/>
      <c r="CQ18728" s="52"/>
      <c r="CR18728" s="52"/>
      <c r="CS18728" s="52"/>
      <c r="CT18728" s="52"/>
      <c r="CU18728" s="33"/>
      <c r="CV18728" s="33"/>
    </row>
    <row r="18729" spans="74:100">
      <c r="BV18729" s="62"/>
      <c r="BW18729" s="62"/>
      <c r="BX18729" s="62"/>
      <c r="BY18729" s="62"/>
      <c r="BZ18729" s="62"/>
      <c r="CA18729" s="62"/>
      <c r="CB18729" s="62"/>
      <c r="CC18729" s="62"/>
      <c r="CD18729" s="62"/>
      <c r="CE18729" s="62"/>
      <c r="CF18729" s="62"/>
      <c r="CL18729" s="35" t="s">
        <v>9559</v>
      </c>
      <c r="CM18729" s="35" t="s">
        <v>217</v>
      </c>
      <c r="CN18729" s="35" t="s">
        <v>217</v>
      </c>
      <c r="CO18729" s="52"/>
      <c r="CP18729" s="52"/>
      <c r="CQ18729" s="52"/>
      <c r="CR18729" s="52"/>
      <c r="CS18729" s="52"/>
      <c r="CT18729" s="52"/>
      <c r="CU18729" s="33"/>
      <c r="CV18729" s="33"/>
    </row>
    <row r="18730" spans="74:100">
      <c r="BV18730" s="62"/>
      <c r="BW18730" s="62"/>
      <c r="BX18730" s="62"/>
      <c r="BY18730" s="62"/>
      <c r="BZ18730" s="62"/>
      <c r="CA18730" s="62"/>
      <c r="CB18730" s="62"/>
      <c r="CC18730" s="62"/>
      <c r="CD18730" s="62"/>
      <c r="CE18730" s="62"/>
      <c r="CF18730" s="62"/>
      <c r="CL18730" s="35" t="s">
        <v>9560</v>
      </c>
      <c r="CM18730" s="35" t="s">
        <v>217</v>
      </c>
      <c r="CN18730" s="35" t="s">
        <v>217</v>
      </c>
      <c r="CO18730" s="52"/>
      <c r="CP18730" s="52"/>
      <c r="CQ18730" s="52"/>
      <c r="CR18730" s="52"/>
      <c r="CS18730" s="52"/>
      <c r="CT18730" s="52"/>
      <c r="CU18730" s="33"/>
      <c r="CV18730" s="33"/>
    </row>
    <row r="18731" spans="74:100">
      <c r="BV18731" s="62"/>
      <c r="BW18731" s="62"/>
      <c r="BX18731" s="62"/>
      <c r="BY18731" s="62"/>
      <c r="BZ18731" s="62"/>
      <c r="CA18731" s="62"/>
      <c r="CB18731" s="62"/>
      <c r="CC18731" s="62"/>
      <c r="CD18731" s="62"/>
      <c r="CE18731" s="62"/>
      <c r="CF18731" s="62"/>
      <c r="CL18731" s="35" t="s">
        <v>9561</v>
      </c>
      <c r="CM18731" s="35" t="s">
        <v>217</v>
      </c>
      <c r="CN18731" s="35" t="s">
        <v>217</v>
      </c>
      <c r="CO18731" s="52"/>
      <c r="CP18731" s="52"/>
      <c r="CQ18731" s="52"/>
      <c r="CR18731" s="52"/>
      <c r="CS18731" s="52"/>
      <c r="CT18731" s="52"/>
      <c r="CU18731" s="33"/>
      <c r="CV18731" s="33"/>
    </row>
    <row r="18732" spans="74:100">
      <c r="BV18732" s="62"/>
      <c r="BW18732" s="62"/>
      <c r="BX18732" s="62"/>
      <c r="BY18732" s="62"/>
      <c r="BZ18732" s="62"/>
      <c r="CA18732" s="62"/>
      <c r="CB18732" s="62"/>
      <c r="CC18732" s="62"/>
      <c r="CD18732" s="62"/>
      <c r="CE18732" s="62"/>
      <c r="CF18732" s="62"/>
      <c r="CL18732" s="35" t="s">
        <v>9639</v>
      </c>
      <c r="CM18732" s="35" t="s">
        <v>217</v>
      </c>
      <c r="CN18732" s="35" t="s">
        <v>217</v>
      </c>
      <c r="CO18732" s="52"/>
      <c r="CP18732" s="52"/>
      <c r="CQ18732" s="52"/>
      <c r="CR18732" s="52"/>
      <c r="CS18732" s="52"/>
      <c r="CT18732" s="52"/>
      <c r="CU18732" s="33"/>
      <c r="CV18732" s="33"/>
    </row>
    <row r="18733" spans="74:100">
      <c r="BV18733" s="62"/>
      <c r="BW18733" s="62"/>
      <c r="BX18733" s="62"/>
      <c r="BY18733" s="62"/>
      <c r="BZ18733" s="62"/>
      <c r="CA18733" s="62"/>
      <c r="CB18733" s="62"/>
      <c r="CC18733" s="62"/>
      <c r="CD18733" s="62"/>
      <c r="CE18733" s="62"/>
      <c r="CF18733" s="62"/>
      <c r="CL18733" s="35" t="s">
        <v>9640</v>
      </c>
      <c r="CM18733" s="35" t="s">
        <v>217</v>
      </c>
      <c r="CN18733" s="35" t="s">
        <v>217</v>
      </c>
      <c r="CO18733" s="52"/>
      <c r="CP18733" s="52"/>
      <c r="CQ18733" s="52"/>
      <c r="CR18733" s="52"/>
      <c r="CS18733" s="52"/>
      <c r="CT18733" s="52"/>
      <c r="CU18733" s="33"/>
      <c r="CV18733" s="33"/>
    </row>
    <row r="18734" spans="74:100">
      <c r="BV18734" s="62"/>
      <c r="BW18734" s="62"/>
      <c r="BX18734" s="62"/>
      <c r="BY18734" s="62"/>
      <c r="BZ18734" s="62"/>
      <c r="CA18734" s="62"/>
      <c r="CB18734" s="62"/>
      <c r="CC18734" s="62"/>
      <c r="CD18734" s="62"/>
      <c r="CE18734" s="62"/>
      <c r="CF18734" s="62"/>
      <c r="CL18734" s="35" t="s">
        <v>9641</v>
      </c>
      <c r="CM18734" s="35" t="s">
        <v>217</v>
      </c>
      <c r="CN18734" s="35" t="s">
        <v>217</v>
      </c>
      <c r="CO18734" s="52"/>
      <c r="CP18734" s="52"/>
      <c r="CQ18734" s="52"/>
      <c r="CR18734" s="52"/>
      <c r="CS18734" s="52"/>
      <c r="CT18734" s="52"/>
      <c r="CU18734" s="33"/>
      <c r="CV18734" s="33"/>
    </row>
    <row r="18735" spans="74:100">
      <c r="BV18735" s="62"/>
      <c r="BW18735" s="62"/>
      <c r="BX18735" s="62"/>
      <c r="BY18735" s="62"/>
      <c r="BZ18735" s="62"/>
      <c r="CA18735" s="62"/>
      <c r="CB18735" s="62"/>
      <c r="CC18735" s="62"/>
      <c r="CD18735" s="62"/>
      <c r="CE18735" s="62"/>
      <c r="CF18735" s="62"/>
      <c r="CL18735" s="35" t="s">
        <v>9642</v>
      </c>
      <c r="CM18735" s="35" t="s">
        <v>217</v>
      </c>
      <c r="CN18735" s="35" t="s">
        <v>217</v>
      </c>
      <c r="CO18735" s="52"/>
      <c r="CP18735" s="52"/>
      <c r="CQ18735" s="52"/>
      <c r="CR18735" s="52"/>
      <c r="CS18735" s="52"/>
      <c r="CT18735" s="52"/>
      <c r="CU18735" s="33"/>
      <c r="CV18735" s="33"/>
    </row>
    <row r="18736" spans="74:100">
      <c r="BV18736" s="62"/>
      <c r="BW18736" s="62"/>
      <c r="BX18736" s="62"/>
      <c r="BY18736" s="62"/>
      <c r="BZ18736" s="62"/>
      <c r="CA18736" s="62"/>
      <c r="CB18736" s="62"/>
      <c r="CC18736" s="62"/>
      <c r="CD18736" s="62"/>
      <c r="CE18736" s="62"/>
      <c r="CF18736" s="62"/>
      <c r="CL18736" s="35" t="s">
        <v>9643</v>
      </c>
      <c r="CM18736" s="35" t="s">
        <v>217</v>
      </c>
      <c r="CN18736" s="35" t="s">
        <v>217</v>
      </c>
      <c r="CO18736" s="52"/>
      <c r="CP18736" s="52"/>
      <c r="CQ18736" s="52"/>
      <c r="CR18736" s="52"/>
      <c r="CS18736" s="52"/>
      <c r="CT18736" s="52"/>
      <c r="CU18736" s="33"/>
      <c r="CV18736" s="33"/>
    </row>
    <row r="18737" spans="74:100">
      <c r="BV18737" s="62"/>
      <c r="BW18737" s="62"/>
      <c r="BX18737" s="62"/>
      <c r="BY18737" s="62"/>
      <c r="BZ18737" s="62"/>
      <c r="CA18737" s="62"/>
      <c r="CB18737" s="62"/>
      <c r="CC18737" s="62"/>
      <c r="CD18737" s="62"/>
      <c r="CE18737" s="62"/>
      <c r="CF18737" s="62"/>
      <c r="CL18737" s="35" t="s">
        <v>9644</v>
      </c>
      <c r="CM18737" s="35" t="s">
        <v>217</v>
      </c>
      <c r="CN18737" s="35" t="s">
        <v>217</v>
      </c>
      <c r="CO18737" s="52"/>
      <c r="CP18737" s="52"/>
      <c r="CQ18737" s="52"/>
      <c r="CR18737" s="52"/>
      <c r="CS18737" s="52"/>
      <c r="CT18737" s="52"/>
      <c r="CU18737" s="33"/>
      <c r="CV18737" s="33"/>
    </row>
    <row r="18738" spans="74:100">
      <c r="BV18738" s="62"/>
      <c r="BW18738" s="62"/>
      <c r="BX18738" s="62"/>
      <c r="BY18738" s="62"/>
      <c r="BZ18738" s="62"/>
      <c r="CA18738" s="62"/>
      <c r="CB18738" s="62"/>
      <c r="CC18738" s="62"/>
      <c r="CD18738" s="62"/>
      <c r="CE18738" s="62"/>
      <c r="CF18738" s="62"/>
      <c r="CL18738" s="35" t="s">
        <v>9489</v>
      </c>
      <c r="CM18738" s="35" t="s">
        <v>217</v>
      </c>
      <c r="CN18738" s="35" t="s">
        <v>217</v>
      </c>
      <c r="CO18738" s="52"/>
      <c r="CP18738" s="52"/>
      <c r="CQ18738" s="52"/>
      <c r="CR18738" s="52"/>
      <c r="CS18738" s="52"/>
      <c r="CT18738" s="52"/>
      <c r="CU18738" s="33"/>
      <c r="CV18738" s="33"/>
    </row>
    <row r="18739" spans="74:100">
      <c r="BV18739" s="62"/>
      <c r="BW18739" s="62"/>
      <c r="BX18739" s="62"/>
      <c r="BY18739" s="62"/>
      <c r="BZ18739" s="62"/>
      <c r="CA18739" s="62"/>
      <c r="CB18739" s="62"/>
      <c r="CC18739" s="62"/>
      <c r="CD18739" s="62"/>
      <c r="CE18739" s="62"/>
      <c r="CF18739" s="62"/>
      <c r="CL18739" s="35" t="s">
        <v>9470</v>
      </c>
      <c r="CM18739" s="35" t="s">
        <v>217</v>
      </c>
      <c r="CN18739" s="35" t="s">
        <v>217</v>
      </c>
      <c r="CO18739" s="52"/>
      <c r="CP18739" s="52"/>
      <c r="CQ18739" s="52"/>
      <c r="CR18739" s="52"/>
      <c r="CS18739" s="52"/>
      <c r="CT18739" s="52"/>
      <c r="CU18739" s="33"/>
      <c r="CV18739" s="33"/>
    </row>
    <row r="18740" spans="74:100">
      <c r="BV18740" s="62"/>
      <c r="BW18740" s="62"/>
      <c r="BX18740" s="62"/>
      <c r="BY18740" s="62"/>
      <c r="BZ18740" s="62"/>
      <c r="CA18740" s="62"/>
      <c r="CB18740" s="62"/>
      <c r="CC18740" s="62"/>
      <c r="CD18740" s="62"/>
      <c r="CE18740" s="62"/>
      <c r="CF18740" s="62"/>
      <c r="CL18740" s="35" t="s">
        <v>9490</v>
      </c>
      <c r="CM18740" s="35" t="s">
        <v>217</v>
      </c>
      <c r="CN18740" s="35" t="s">
        <v>217</v>
      </c>
      <c r="CO18740" s="52"/>
      <c r="CP18740" s="52"/>
      <c r="CQ18740" s="52"/>
      <c r="CR18740" s="52"/>
      <c r="CS18740" s="52"/>
      <c r="CT18740" s="52"/>
      <c r="CU18740" s="33"/>
      <c r="CV18740" s="33"/>
    </row>
    <row r="18741" spans="74:100">
      <c r="BV18741" s="62"/>
      <c r="BW18741" s="62"/>
      <c r="BX18741" s="62"/>
      <c r="BY18741" s="62"/>
      <c r="BZ18741" s="62"/>
      <c r="CA18741" s="62"/>
      <c r="CB18741" s="62"/>
      <c r="CC18741" s="62"/>
      <c r="CD18741" s="62"/>
      <c r="CE18741" s="62"/>
      <c r="CF18741" s="62"/>
      <c r="CL18741" s="35" t="s">
        <v>9491</v>
      </c>
      <c r="CM18741" s="35" t="s">
        <v>217</v>
      </c>
      <c r="CN18741" s="35" t="s">
        <v>217</v>
      </c>
      <c r="CO18741" s="52"/>
      <c r="CP18741" s="52"/>
      <c r="CQ18741" s="52"/>
      <c r="CR18741" s="52"/>
      <c r="CS18741" s="52"/>
      <c r="CT18741" s="52"/>
      <c r="CU18741" s="33"/>
      <c r="CV18741" s="33"/>
    </row>
    <row r="18742" spans="74:100">
      <c r="BV18742" s="62"/>
      <c r="BW18742" s="62"/>
      <c r="BX18742" s="62"/>
      <c r="BY18742" s="62"/>
      <c r="BZ18742" s="62"/>
      <c r="CA18742" s="62"/>
      <c r="CB18742" s="62"/>
      <c r="CC18742" s="62"/>
      <c r="CD18742" s="62"/>
      <c r="CE18742" s="62"/>
      <c r="CF18742" s="62"/>
      <c r="CL18742" s="35" t="s">
        <v>9492</v>
      </c>
      <c r="CM18742" s="35" t="s">
        <v>217</v>
      </c>
      <c r="CN18742" s="35" t="s">
        <v>217</v>
      </c>
      <c r="CO18742" s="52"/>
      <c r="CP18742" s="52"/>
      <c r="CQ18742" s="52"/>
      <c r="CR18742" s="52"/>
      <c r="CS18742" s="52"/>
      <c r="CT18742" s="52"/>
      <c r="CU18742" s="33"/>
      <c r="CV18742" s="33"/>
    </row>
    <row r="18743" spans="74:100">
      <c r="BV18743" s="62"/>
      <c r="BW18743" s="62"/>
      <c r="BX18743" s="62"/>
      <c r="BY18743" s="62"/>
      <c r="BZ18743" s="62"/>
      <c r="CA18743" s="62"/>
      <c r="CB18743" s="62"/>
      <c r="CC18743" s="62"/>
      <c r="CD18743" s="62"/>
      <c r="CE18743" s="62"/>
      <c r="CF18743" s="62"/>
      <c r="CL18743" s="35" t="s">
        <v>9493</v>
      </c>
      <c r="CM18743" s="35" t="s">
        <v>217</v>
      </c>
      <c r="CN18743" s="35" t="s">
        <v>217</v>
      </c>
      <c r="CO18743" s="52"/>
      <c r="CP18743" s="52"/>
      <c r="CQ18743" s="52"/>
      <c r="CR18743" s="52"/>
      <c r="CS18743" s="52"/>
      <c r="CT18743" s="52"/>
      <c r="CU18743" s="33"/>
      <c r="CV18743" s="33"/>
    </row>
    <row r="18744" spans="74:100">
      <c r="BV18744" s="62"/>
      <c r="BW18744" s="62"/>
      <c r="BX18744" s="62"/>
      <c r="BY18744" s="62"/>
      <c r="BZ18744" s="62"/>
      <c r="CA18744" s="62"/>
      <c r="CB18744" s="62"/>
      <c r="CC18744" s="62"/>
      <c r="CD18744" s="62"/>
      <c r="CE18744" s="62"/>
      <c r="CF18744" s="62"/>
      <c r="CL18744" s="35" t="s">
        <v>9494</v>
      </c>
      <c r="CM18744" s="35" t="s">
        <v>217</v>
      </c>
      <c r="CN18744" s="35" t="s">
        <v>217</v>
      </c>
      <c r="CO18744" s="52"/>
      <c r="CP18744" s="52"/>
      <c r="CQ18744" s="52"/>
      <c r="CR18744" s="52"/>
      <c r="CS18744" s="52"/>
      <c r="CT18744" s="52"/>
      <c r="CU18744" s="33"/>
      <c r="CV18744" s="33"/>
    </row>
    <row r="18745" spans="74:100">
      <c r="BV18745" s="62"/>
      <c r="BW18745" s="62"/>
      <c r="BX18745" s="62"/>
      <c r="BY18745" s="62"/>
      <c r="BZ18745" s="62"/>
      <c r="CA18745" s="62"/>
      <c r="CB18745" s="62"/>
      <c r="CC18745" s="62"/>
      <c r="CD18745" s="62"/>
      <c r="CE18745" s="62"/>
      <c r="CF18745" s="62"/>
      <c r="CL18745" s="35" t="s">
        <v>29373</v>
      </c>
      <c r="CM18745" s="35" t="s">
        <v>217</v>
      </c>
      <c r="CN18745" s="35" t="s">
        <v>217</v>
      </c>
      <c r="CO18745" s="52"/>
      <c r="CP18745" s="52"/>
      <c r="CQ18745" s="52"/>
      <c r="CR18745" s="52"/>
      <c r="CS18745" s="52"/>
      <c r="CT18745" s="52"/>
      <c r="CU18745" s="33"/>
      <c r="CV18745" s="33"/>
    </row>
    <row r="18746" spans="74:100">
      <c r="BV18746" s="62"/>
      <c r="BW18746" s="62"/>
      <c r="BX18746" s="62"/>
      <c r="BY18746" s="62"/>
      <c r="BZ18746" s="62"/>
      <c r="CA18746" s="62"/>
      <c r="CB18746" s="62"/>
      <c r="CC18746" s="62"/>
      <c r="CD18746" s="62"/>
      <c r="CE18746" s="62"/>
      <c r="CF18746" s="62"/>
      <c r="CL18746" s="35" t="s">
        <v>9474</v>
      </c>
      <c r="CM18746" s="35" t="s">
        <v>217</v>
      </c>
      <c r="CN18746" s="35" t="s">
        <v>217</v>
      </c>
      <c r="CO18746" s="52"/>
      <c r="CP18746" s="52"/>
      <c r="CQ18746" s="52"/>
      <c r="CR18746" s="52"/>
      <c r="CS18746" s="52"/>
      <c r="CT18746" s="52"/>
      <c r="CU18746" s="33"/>
      <c r="CV18746" s="33"/>
    </row>
    <row r="18747" spans="74:100">
      <c r="BV18747" s="62"/>
      <c r="BW18747" s="62"/>
      <c r="BX18747" s="62"/>
      <c r="BY18747" s="62"/>
      <c r="BZ18747" s="62"/>
      <c r="CA18747" s="62"/>
      <c r="CB18747" s="62"/>
      <c r="CC18747" s="62"/>
      <c r="CD18747" s="62"/>
      <c r="CE18747" s="62"/>
      <c r="CF18747" s="62"/>
      <c r="CL18747" s="35" t="s">
        <v>9500</v>
      </c>
      <c r="CM18747" s="35" t="s">
        <v>217</v>
      </c>
      <c r="CN18747" s="35" t="s">
        <v>217</v>
      </c>
      <c r="CO18747" s="52"/>
      <c r="CP18747" s="52"/>
      <c r="CQ18747" s="52"/>
      <c r="CR18747" s="52"/>
      <c r="CS18747" s="52"/>
      <c r="CT18747" s="52"/>
      <c r="CU18747" s="33"/>
      <c r="CV18747" s="33"/>
    </row>
    <row r="18748" spans="74:100">
      <c r="BV18748" s="62"/>
      <c r="BW18748" s="62"/>
      <c r="BX18748" s="62"/>
      <c r="BY18748" s="62"/>
      <c r="BZ18748" s="62"/>
      <c r="CA18748" s="62"/>
      <c r="CB18748" s="62"/>
      <c r="CC18748" s="62"/>
      <c r="CD18748" s="62"/>
      <c r="CE18748" s="62"/>
      <c r="CF18748" s="62"/>
      <c r="CL18748" s="35" t="s">
        <v>9501</v>
      </c>
      <c r="CM18748" s="35" t="s">
        <v>217</v>
      </c>
      <c r="CN18748" s="35" t="s">
        <v>217</v>
      </c>
      <c r="CO18748" s="52"/>
      <c r="CP18748" s="52"/>
      <c r="CQ18748" s="52"/>
      <c r="CR18748" s="52"/>
      <c r="CS18748" s="52"/>
      <c r="CT18748" s="52"/>
      <c r="CU18748" s="33"/>
      <c r="CV18748" s="33"/>
    </row>
    <row r="18749" spans="74:100">
      <c r="BV18749" s="62"/>
      <c r="BW18749" s="62"/>
      <c r="BX18749" s="62"/>
      <c r="BY18749" s="62"/>
      <c r="BZ18749" s="62"/>
      <c r="CA18749" s="62"/>
      <c r="CB18749" s="62"/>
      <c r="CC18749" s="62"/>
      <c r="CD18749" s="62"/>
      <c r="CE18749" s="62"/>
      <c r="CF18749" s="62"/>
      <c r="CL18749" s="35" t="s">
        <v>9502</v>
      </c>
      <c r="CM18749" s="35" t="s">
        <v>217</v>
      </c>
      <c r="CN18749" s="35" t="s">
        <v>217</v>
      </c>
      <c r="CO18749" s="52"/>
      <c r="CP18749" s="52"/>
      <c r="CQ18749" s="52"/>
      <c r="CR18749" s="52"/>
      <c r="CS18749" s="52"/>
      <c r="CT18749" s="52"/>
      <c r="CU18749" s="33"/>
      <c r="CV18749" s="33"/>
    </row>
    <row r="18750" spans="74:100">
      <c r="BV18750" s="62"/>
      <c r="BW18750" s="62"/>
      <c r="BX18750" s="62"/>
      <c r="BY18750" s="62"/>
      <c r="BZ18750" s="62"/>
      <c r="CA18750" s="62"/>
      <c r="CB18750" s="62"/>
      <c r="CC18750" s="62"/>
      <c r="CD18750" s="62"/>
      <c r="CE18750" s="62"/>
      <c r="CF18750" s="62"/>
      <c r="CL18750" s="35" t="s">
        <v>9439</v>
      </c>
      <c r="CM18750" s="35" t="s">
        <v>217</v>
      </c>
      <c r="CN18750" s="35" t="s">
        <v>217</v>
      </c>
      <c r="CO18750" s="52"/>
      <c r="CP18750" s="52"/>
      <c r="CQ18750" s="52"/>
      <c r="CR18750" s="52"/>
      <c r="CS18750" s="52"/>
      <c r="CT18750" s="52"/>
      <c r="CU18750" s="33"/>
      <c r="CV18750" s="33"/>
    </row>
    <row r="18751" spans="74:100">
      <c r="BV18751" s="62"/>
      <c r="BW18751" s="62"/>
      <c r="BX18751" s="62"/>
      <c r="BY18751" s="62"/>
      <c r="BZ18751" s="62"/>
      <c r="CA18751" s="62"/>
      <c r="CB18751" s="62"/>
      <c r="CC18751" s="62"/>
      <c r="CD18751" s="62"/>
      <c r="CE18751" s="62"/>
      <c r="CF18751" s="62"/>
      <c r="CL18751" s="35" t="s">
        <v>29374</v>
      </c>
      <c r="CM18751" s="35" t="s">
        <v>217</v>
      </c>
      <c r="CN18751" s="35" t="s">
        <v>217</v>
      </c>
      <c r="CO18751" s="52"/>
      <c r="CP18751" s="52"/>
      <c r="CQ18751" s="52"/>
      <c r="CR18751" s="52"/>
      <c r="CS18751" s="52"/>
      <c r="CT18751" s="52"/>
      <c r="CU18751" s="33"/>
      <c r="CV18751" s="33"/>
    </row>
    <row r="18752" spans="74:100">
      <c r="BV18752" s="62"/>
      <c r="BW18752" s="62"/>
      <c r="BX18752" s="62"/>
      <c r="BY18752" s="62"/>
      <c r="BZ18752" s="62"/>
      <c r="CA18752" s="62"/>
      <c r="CB18752" s="62"/>
      <c r="CC18752" s="62"/>
      <c r="CD18752" s="62"/>
      <c r="CE18752" s="62"/>
      <c r="CF18752" s="62"/>
      <c r="CL18752" s="56" t="s">
        <v>25497</v>
      </c>
      <c r="CM18752" s="56" t="s">
        <v>215</v>
      </c>
      <c r="CN18752" s="56" t="s">
        <v>215</v>
      </c>
      <c r="CO18752" s="52"/>
      <c r="CP18752" s="52"/>
      <c r="CQ18752" s="52"/>
      <c r="CR18752" s="52"/>
      <c r="CS18752" s="52"/>
      <c r="CT18752" s="52"/>
      <c r="CU18752" s="33"/>
      <c r="CV18752" s="33"/>
    </row>
    <row r="18753" spans="74:100">
      <c r="BV18753" s="62"/>
      <c r="BW18753" s="62"/>
      <c r="BX18753" s="62"/>
      <c r="BY18753" s="62"/>
      <c r="BZ18753" s="62"/>
      <c r="CA18753" s="62"/>
      <c r="CB18753" s="62"/>
      <c r="CC18753" s="62"/>
      <c r="CD18753" s="62"/>
      <c r="CE18753" s="62"/>
      <c r="CF18753" s="62"/>
      <c r="CL18753" s="35" t="s">
        <v>9341</v>
      </c>
      <c r="CM18753" s="35" t="s">
        <v>217</v>
      </c>
      <c r="CN18753" s="35" t="s">
        <v>217</v>
      </c>
      <c r="CO18753" s="52"/>
      <c r="CP18753" s="52"/>
      <c r="CQ18753" s="52"/>
      <c r="CR18753" s="52"/>
      <c r="CS18753" s="52"/>
      <c r="CT18753" s="52"/>
      <c r="CU18753" s="33"/>
      <c r="CV18753" s="33"/>
    </row>
    <row r="18754" spans="74:100">
      <c r="BV18754" s="62"/>
      <c r="BW18754" s="62"/>
      <c r="BX18754" s="62"/>
      <c r="BY18754" s="62"/>
      <c r="BZ18754" s="62"/>
      <c r="CA18754" s="62"/>
      <c r="CB18754" s="62"/>
      <c r="CC18754" s="62"/>
      <c r="CD18754" s="62"/>
      <c r="CE18754" s="62"/>
      <c r="CF18754" s="62"/>
      <c r="CL18754" s="35" t="s">
        <v>29375</v>
      </c>
      <c r="CM18754" s="35" t="s">
        <v>217</v>
      </c>
      <c r="CN18754" s="35" t="s">
        <v>217</v>
      </c>
      <c r="CO18754" s="52"/>
      <c r="CP18754" s="52"/>
      <c r="CQ18754" s="52"/>
      <c r="CR18754" s="52"/>
      <c r="CS18754" s="52"/>
      <c r="CT18754" s="52"/>
      <c r="CU18754" s="33"/>
      <c r="CV18754" s="33"/>
    </row>
    <row r="18755" spans="74:100">
      <c r="BV18755" s="62"/>
      <c r="BW18755" s="62"/>
      <c r="BX18755" s="62"/>
      <c r="BY18755" s="62"/>
      <c r="BZ18755" s="62"/>
      <c r="CA18755" s="62"/>
      <c r="CB18755" s="62"/>
      <c r="CC18755" s="62"/>
      <c r="CD18755" s="62"/>
      <c r="CE18755" s="62"/>
      <c r="CF18755" s="62"/>
      <c r="CL18755" s="56" t="s">
        <v>25498</v>
      </c>
      <c r="CM18755" s="56" t="s">
        <v>213</v>
      </c>
      <c r="CN18755" s="56" t="s">
        <v>213</v>
      </c>
      <c r="CO18755" s="52"/>
      <c r="CP18755" s="52"/>
      <c r="CQ18755" s="52"/>
      <c r="CR18755" s="52"/>
      <c r="CS18755" s="52"/>
      <c r="CT18755" s="52"/>
      <c r="CU18755" s="33"/>
      <c r="CV18755" s="33"/>
    </row>
    <row r="18756" spans="74:100">
      <c r="BV18756" s="62"/>
      <c r="BW18756" s="62"/>
      <c r="BX18756" s="62"/>
      <c r="BY18756" s="62"/>
      <c r="BZ18756" s="62"/>
      <c r="CA18756" s="62"/>
      <c r="CB18756" s="62"/>
      <c r="CC18756" s="62"/>
      <c r="CD18756" s="62"/>
      <c r="CE18756" s="62"/>
      <c r="CF18756" s="62"/>
      <c r="CL18756" s="35" t="s">
        <v>9359</v>
      </c>
      <c r="CM18756" s="35" t="s">
        <v>217</v>
      </c>
      <c r="CN18756" s="35" t="s">
        <v>217</v>
      </c>
      <c r="CO18756" s="52"/>
      <c r="CP18756" s="52"/>
      <c r="CQ18756" s="52"/>
      <c r="CR18756" s="52"/>
      <c r="CS18756" s="52"/>
      <c r="CT18756" s="52"/>
      <c r="CU18756" s="33"/>
      <c r="CV18756" s="33"/>
    </row>
    <row r="18757" spans="74:100">
      <c r="BV18757" s="62"/>
      <c r="BW18757" s="62"/>
      <c r="BX18757" s="62"/>
      <c r="BY18757" s="62"/>
      <c r="BZ18757" s="62"/>
      <c r="CA18757" s="62"/>
      <c r="CB18757" s="62"/>
      <c r="CC18757" s="62"/>
      <c r="CD18757" s="62"/>
      <c r="CE18757" s="62"/>
      <c r="CF18757" s="62"/>
      <c r="CL18757" s="35" t="s">
        <v>9424</v>
      </c>
      <c r="CM18757" s="35" t="s">
        <v>217</v>
      </c>
      <c r="CN18757" s="35" t="s">
        <v>217</v>
      </c>
      <c r="CO18757" s="52"/>
      <c r="CP18757" s="52"/>
      <c r="CQ18757" s="52"/>
      <c r="CR18757" s="52"/>
      <c r="CS18757" s="52"/>
      <c r="CT18757" s="52"/>
      <c r="CU18757" s="33"/>
      <c r="CV18757" s="33"/>
    </row>
    <row r="18758" spans="74:100">
      <c r="BV18758" s="62"/>
      <c r="BW18758" s="62"/>
      <c r="BX18758" s="62"/>
      <c r="BY18758" s="62"/>
      <c r="BZ18758" s="62"/>
      <c r="CA18758" s="62"/>
      <c r="CB18758" s="62"/>
      <c r="CC18758" s="62"/>
      <c r="CD18758" s="62"/>
      <c r="CE18758" s="62"/>
      <c r="CF18758" s="62"/>
      <c r="CL18758" s="56" t="s">
        <v>9385</v>
      </c>
      <c r="CM18758" s="56" t="s">
        <v>215</v>
      </c>
      <c r="CN18758" s="56" t="s">
        <v>215</v>
      </c>
      <c r="CO18758" s="52"/>
      <c r="CP18758" s="52"/>
      <c r="CQ18758" s="52"/>
      <c r="CR18758" s="52"/>
      <c r="CS18758" s="52"/>
      <c r="CT18758" s="52"/>
      <c r="CU18758" s="33"/>
      <c r="CV18758" s="33"/>
    </row>
    <row r="18759" spans="74:100">
      <c r="BV18759" s="62"/>
      <c r="BW18759" s="62"/>
      <c r="BX18759" s="62"/>
      <c r="BY18759" s="62"/>
      <c r="BZ18759" s="62"/>
      <c r="CA18759" s="62"/>
      <c r="CB18759" s="62"/>
      <c r="CC18759" s="62"/>
      <c r="CD18759" s="62"/>
      <c r="CE18759" s="62"/>
      <c r="CF18759" s="62"/>
      <c r="CL18759" s="56" t="s">
        <v>9512</v>
      </c>
      <c r="CM18759" s="56" t="s">
        <v>215</v>
      </c>
      <c r="CN18759" s="56" t="s">
        <v>215</v>
      </c>
      <c r="CO18759" s="52"/>
      <c r="CP18759" s="52"/>
      <c r="CQ18759" s="52"/>
      <c r="CR18759" s="52"/>
      <c r="CS18759" s="52"/>
      <c r="CT18759" s="52"/>
      <c r="CU18759" s="33"/>
      <c r="CV18759" s="33"/>
    </row>
    <row r="18760" spans="74:100">
      <c r="BV18760" s="62"/>
      <c r="BW18760" s="62"/>
      <c r="BX18760" s="62"/>
      <c r="BY18760" s="62"/>
      <c r="BZ18760" s="62"/>
      <c r="CA18760" s="62"/>
      <c r="CB18760" s="62"/>
      <c r="CC18760" s="62"/>
      <c r="CD18760" s="62"/>
      <c r="CE18760" s="62"/>
      <c r="CF18760" s="62"/>
      <c r="CL18760" s="56" t="s">
        <v>9513</v>
      </c>
      <c r="CM18760" s="56" t="s">
        <v>215</v>
      </c>
      <c r="CN18760" s="56" t="s">
        <v>215</v>
      </c>
      <c r="CO18760" s="52"/>
      <c r="CP18760" s="52"/>
      <c r="CQ18760" s="52"/>
      <c r="CR18760" s="52"/>
      <c r="CS18760" s="52"/>
      <c r="CT18760" s="52"/>
      <c r="CU18760" s="33"/>
      <c r="CV18760" s="33"/>
    </row>
    <row r="18761" spans="74:100">
      <c r="BV18761" s="62"/>
      <c r="BW18761" s="62"/>
      <c r="BX18761" s="62"/>
      <c r="BY18761" s="62"/>
      <c r="BZ18761" s="62"/>
      <c r="CA18761" s="62"/>
      <c r="CB18761" s="62"/>
      <c r="CC18761" s="62"/>
      <c r="CD18761" s="62"/>
      <c r="CE18761" s="62"/>
      <c r="CF18761" s="62"/>
      <c r="CL18761" s="56" t="s">
        <v>9514</v>
      </c>
      <c r="CM18761" s="56" t="s">
        <v>215</v>
      </c>
      <c r="CN18761" s="56" t="s">
        <v>215</v>
      </c>
      <c r="CO18761" s="52"/>
      <c r="CP18761" s="52"/>
      <c r="CQ18761" s="52"/>
      <c r="CR18761" s="52"/>
      <c r="CS18761" s="52"/>
      <c r="CT18761" s="52"/>
      <c r="CU18761" s="33"/>
      <c r="CV18761" s="33"/>
    </row>
    <row r="18762" spans="74:100">
      <c r="BV18762" s="62"/>
      <c r="BW18762" s="62"/>
      <c r="BX18762" s="62"/>
      <c r="BY18762" s="62"/>
      <c r="BZ18762" s="62"/>
      <c r="CA18762" s="62"/>
      <c r="CB18762" s="62"/>
      <c r="CC18762" s="62"/>
      <c r="CD18762" s="62"/>
      <c r="CE18762" s="62"/>
      <c r="CF18762" s="62"/>
      <c r="CL18762" s="56" t="s">
        <v>9515</v>
      </c>
      <c r="CM18762" s="56" t="s">
        <v>215</v>
      </c>
      <c r="CN18762" s="56" t="s">
        <v>215</v>
      </c>
      <c r="CO18762" s="52"/>
      <c r="CP18762" s="52"/>
      <c r="CQ18762" s="52"/>
      <c r="CR18762" s="52"/>
      <c r="CS18762" s="52"/>
      <c r="CT18762" s="52"/>
      <c r="CU18762" s="33"/>
      <c r="CV18762" s="33"/>
    </row>
    <row r="18763" spans="74:100">
      <c r="BV18763" s="62"/>
      <c r="BW18763" s="62"/>
      <c r="BX18763" s="62"/>
      <c r="BY18763" s="62"/>
      <c r="BZ18763" s="62"/>
      <c r="CA18763" s="62"/>
      <c r="CB18763" s="62"/>
      <c r="CC18763" s="62"/>
      <c r="CD18763" s="62"/>
      <c r="CE18763" s="62"/>
      <c r="CF18763" s="62"/>
      <c r="CL18763" s="35" t="s">
        <v>9645</v>
      </c>
      <c r="CM18763" s="35" t="s">
        <v>217</v>
      </c>
      <c r="CN18763" s="35" t="s">
        <v>217</v>
      </c>
      <c r="CO18763" s="52"/>
      <c r="CP18763" s="52"/>
      <c r="CQ18763" s="52"/>
      <c r="CR18763" s="52"/>
      <c r="CS18763" s="52"/>
      <c r="CT18763" s="52"/>
      <c r="CU18763" s="33"/>
      <c r="CV18763" s="33"/>
    </row>
    <row r="18764" spans="74:100">
      <c r="BV18764" s="62"/>
      <c r="BW18764" s="62"/>
      <c r="BX18764" s="62"/>
      <c r="BY18764" s="62"/>
      <c r="BZ18764" s="62"/>
      <c r="CA18764" s="62"/>
      <c r="CB18764" s="62"/>
      <c r="CC18764" s="62"/>
      <c r="CD18764" s="62"/>
      <c r="CE18764" s="62"/>
      <c r="CF18764" s="62"/>
      <c r="CL18764" s="35" t="s">
        <v>29376</v>
      </c>
      <c r="CM18764" s="35" t="s">
        <v>217</v>
      </c>
      <c r="CN18764" s="35" t="s">
        <v>217</v>
      </c>
      <c r="CO18764" s="52"/>
      <c r="CP18764" s="52"/>
      <c r="CQ18764" s="52"/>
      <c r="CR18764" s="52"/>
      <c r="CS18764" s="52"/>
      <c r="CT18764" s="52"/>
      <c r="CU18764" s="33"/>
      <c r="CV18764" s="33"/>
    </row>
    <row r="18765" spans="74:100">
      <c r="BV18765" s="62"/>
      <c r="BW18765" s="62"/>
      <c r="BX18765" s="62"/>
      <c r="BY18765" s="62"/>
      <c r="BZ18765" s="62"/>
      <c r="CA18765" s="62"/>
      <c r="CB18765" s="62"/>
      <c r="CC18765" s="62"/>
      <c r="CD18765" s="62"/>
      <c r="CE18765" s="62"/>
      <c r="CF18765" s="62"/>
      <c r="CL18765" s="35" t="s">
        <v>9618</v>
      </c>
      <c r="CM18765" s="35" t="s">
        <v>217</v>
      </c>
      <c r="CN18765" s="35" t="s">
        <v>217</v>
      </c>
      <c r="CO18765" s="52"/>
      <c r="CP18765" s="52"/>
      <c r="CQ18765" s="52"/>
      <c r="CR18765" s="52"/>
      <c r="CS18765" s="52"/>
      <c r="CT18765" s="52"/>
      <c r="CU18765" s="33"/>
      <c r="CV18765" s="33"/>
    </row>
    <row r="18766" spans="74:100">
      <c r="BV18766" s="62"/>
      <c r="BW18766" s="62"/>
      <c r="BX18766" s="62"/>
      <c r="BY18766" s="62"/>
      <c r="BZ18766" s="62"/>
      <c r="CA18766" s="62"/>
      <c r="CB18766" s="62"/>
      <c r="CC18766" s="62"/>
      <c r="CD18766" s="62"/>
      <c r="CE18766" s="62"/>
      <c r="CF18766" s="62"/>
      <c r="CL18766" s="35" t="s">
        <v>9453</v>
      </c>
      <c r="CM18766" s="35" t="s">
        <v>217</v>
      </c>
      <c r="CN18766" s="35" t="s">
        <v>217</v>
      </c>
      <c r="CO18766" s="52"/>
      <c r="CP18766" s="52"/>
      <c r="CQ18766" s="52"/>
      <c r="CR18766" s="52"/>
      <c r="CS18766" s="52"/>
      <c r="CT18766" s="52"/>
      <c r="CU18766" s="33"/>
      <c r="CV18766" s="33"/>
    </row>
    <row r="18767" spans="74:100">
      <c r="BV18767" s="62"/>
      <c r="BW18767" s="62"/>
      <c r="BX18767" s="62"/>
      <c r="BY18767" s="62"/>
      <c r="BZ18767" s="62"/>
      <c r="CA18767" s="62"/>
      <c r="CB18767" s="62"/>
      <c r="CC18767" s="62"/>
      <c r="CD18767" s="62"/>
      <c r="CE18767" s="62"/>
      <c r="CF18767" s="62"/>
      <c r="CL18767" s="35" t="s">
        <v>9646</v>
      </c>
      <c r="CM18767" s="35" t="s">
        <v>217</v>
      </c>
      <c r="CN18767" s="35" t="s">
        <v>217</v>
      </c>
      <c r="CO18767" s="52"/>
      <c r="CP18767" s="52"/>
      <c r="CQ18767" s="52"/>
      <c r="CR18767" s="52"/>
      <c r="CS18767" s="52"/>
      <c r="CT18767" s="52"/>
      <c r="CU18767" s="33"/>
      <c r="CV18767" s="33"/>
    </row>
    <row r="18768" spans="74:100">
      <c r="BV18768" s="62"/>
      <c r="BW18768" s="62"/>
      <c r="BX18768" s="62"/>
      <c r="BY18768" s="62"/>
      <c r="BZ18768" s="62"/>
      <c r="CA18768" s="62"/>
      <c r="CB18768" s="62"/>
      <c r="CC18768" s="62"/>
      <c r="CD18768" s="62"/>
      <c r="CE18768" s="62"/>
      <c r="CF18768" s="62"/>
      <c r="CL18768" s="56" t="s">
        <v>25499</v>
      </c>
      <c r="CM18768" s="56" t="s">
        <v>213</v>
      </c>
      <c r="CN18768" s="56" t="s">
        <v>213</v>
      </c>
      <c r="CO18768" s="52"/>
      <c r="CP18768" s="52"/>
      <c r="CQ18768" s="52"/>
      <c r="CR18768" s="52"/>
      <c r="CS18768" s="52"/>
      <c r="CT18768" s="52"/>
      <c r="CU18768" s="33"/>
      <c r="CV18768" s="33"/>
    </row>
    <row r="18769" spans="74:100">
      <c r="BV18769" s="62"/>
      <c r="BW18769" s="62"/>
      <c r="BX18769" s="62"/>
      <c r="BY18769" s="62"/>
      <c r="BZ18769" s="62"/>
      <c r="CA18769" s="62"/>
      <c r="CB18769" s="62"/>
      <c r="CC18769" s="62"/>
      <c r="CD18769" s="62"/>
      <c r="CE18769" s="62"/>
      <c r="CF18769" s="62"/>
      <c r="CL18769" s="56" t="s">
        <v>4198</v>
      </c>
      <c r="CM18769" s="56" t="s">
        <v>213</v>
      </c>
      <c r="CN18769" s="56" t="s">
        <v>213</v>
      </c>
      <c r="CO18769" s="52"/>
      <c r="CP18769" s="52"/>
      <c r="CQ18769" s="52"/>
      <c r="CR18769" s="52"/>
      <c r="CS18769" s="52"/>
      <c r="CT18769" s="52"/>
      <c r="CU18769" s="33"/>
      <c r="CV18769" s="33"/>
    </row>
    <row r="18770" spans="74:100">
      <c r="BV18770" s="62"/>
      <c r="BW18770" s="62"/>
      <c r="BX18770" s="62"/>
      <c r="BY18770" s="62"/>
      <c r="BZ18770" s="62"/>
      <c r="CA18770" s="62"/>
      <c r="CB18770" s="62"/>
      <c r="CC18770" s="62"/>
      <c r="CD18770" s="62"/>
      <c r="CE18770" s="62"/>
      <c r="CF18770" s="62"/>
      <c r="CL18770" s="35" t="s">
        <v>9522</v>
      </c>
      <c r="CM18770" s="35" t="s">
        <v>217</v>
      </c>
      <c r="CN18770" s="35" t="s">
        <v>217</v>
      </c>
      <c r="CO18770" s="52"/>
      <c r="CP18770" s="52"/>
      <c r="CQ18770" s="52"/>
      <c r="CR18770" s="52"/>
      <c r="CS18770" s="52"/>
      <c r="CT18770" s="52"/>
      <c r="CU18770" s="33"/>
      <c r="CV18770" s="33"/>
    </row>
    <row r="18771" spans="74:100">
      <c r="BV18771" s="62"/>
      <c r="BW18771" s="62"/>
      <c r="BX18771" s="62"/>
      <c r="BY18771" s="62"/>
      <c r="BZ18771" s="62"/>
      <c r="CA18771" s="62"/>
      <c r="CB18771" s="62"/>
      <c r="CC18771" s="62"/>
      <c r="CD18771" s="62"/>
      <c r="CE18771" s="62"/>
      <c r="CF18771" s="62"/>
      <c r="CL18771" s="35" t="s">
        <v>9523</v>
      </c>
      <c r="CM18771" s="35" t="s">
        <v>217</v>
      </c>
      <c r="CN18771" s="35" t="s">
        <v>217</v>
      </c>
      <c r="CO18771" s="52"/>
      <c r="CP18771" s="52"/>
      <c r="CQ18771" s="52"/>
      <c r="CR18771" s="52"/>
      <c r="CS18771" s="52"/>
      <c r="CT18771" s="52"/>
      <c r="CU18771" s="33"/>
      <c r="CV18771" s="33"/>
    </row>
    <row r="18772" spans="74:100">
      <c r="BV18772" s="62"/>
      <c r="BW18772" s="62"/>
      <c r="BX18772" s="62"/>
      <c r="BY18772" s="62"/>
      <c r="BZ18772" s="62"/>
      <c r="CA18772" s="62"/>
      <c r="CB18772" s="62"/>
      <c r="CC18772" s="62"/>
      <c r="CD18772" s="62"/>
      <c r="CE18772" s="62"/>
      <c r="CF18772" s="62"/>
      <c r="CL18772" s="35" t="s">
        <v>9524</v>
      </c>
      <c r="CM18772" s="35" t="s">
        <v>217</v>
      </c>
      <c r="CN18772" s="35" t="s">
        <v>217</v>
      </c>
      <c r="CO18772" s="52"/>
      <c r="CP18772" s="52"/>
      <c r="CQ18772" s="52"/>
      <c r="CR18772" s="52"/>
      <c r="CS18772" s="52"/>
      <c r="CT18772" s="52"/>
      <c r="CU18772" s="33"/>
      <c r="CV18772" s="33"/>
    </row>
    <row r="18773" spans="74:100">
      <c r="BV18773" s="62"/>
      <c r="BW18773" s="62"/>
      <c r="BX18773" s="62"/>
      <c r="BY18773" s="62"/>
      <c r="BZ18773" s="62"/>
      <c r="CA18773" s="62"/>
      <c r="CB18773" s="62"/>
      <c r="CC18773" s="62"/>
      <c r="CD18773" s="62"/>
      <c r="CE18773" s="62"/>
      <c r="CF18773" s="62"/>
      <c r="CL18773" s="56" t="s">
        <v>9516</v>
      </c>
      <c r="CM18773" s="56" t="s">
        <v>215</v>
      </c>
      <c r="CN18773" s="56" t="s">
        <v>215</v>
      </c>
      <c r="CO18773" s="52"/>
      <c r="CP18773" s="52"/>
      <c r="CQ18773" s="52"/>
      <c r="CR18773" s="52"/>
      <c r="CS18773" s="52"/>
      <c r="CT18773" s="52"/>
      <c r="CU18773" s="33"/>
      <c r="CV18773" s="33"/>
    </row>
    <row r="18774" spans="74:100">
      <c r="BV18774" s="62"/>
      <c r="BW18774" s="62"/>
      <c r="BX18774" s="62"/>
      <c r="BY18774" s="62"/>
      <c r="BZ18774" s="62"/>
      <c r="CA18774" s="62"/>
      <c r="CB18774" s="62"/>
      <c r="CC18774" s="62"/>
      <c r="CD18774" s="62"/>
      <c r="CE18774" s="62"/>
      <c r="CF18774" s="62"/>
      <c r="CL18774" s="35" t="s">
        <v>9475</v>
      </c>
      <c r="CM18774" s="35" t="s">
        <v>217</v>
      </c>
      <c r="CN18774" s="35" t="s">
        <v>217</v>
      </c>
      <c r="CO18774" s="52"/>
      <c r="CP18774" s="52"/>
      <c r="CQ18774" s="52"/>
      <c r="CR18774" s="52"/>
      <c r="CS18774" s="52"/>
      <c r="CT18774" s="52"/>
      <c r="CU18774" s="33"/>
      <c r="CV18774" s="33"/>
    </row>
    <row r="18775" spans="74:100">
      <c r="BV18775" s="62"/>
      <c r="BW18775" s="62"/>
      <c r="BX18775" s="62"/>
      <c r="BY18775" s="62"/>
      <c r="BZ18775" s="62"/>
      <c r="CA18775" s="62"/>
      <c r="CB18775" s="62"/>
      <c r="CC18775" s="62"/>
      <c r="CD18775" s="62"/>
      <c r="CE18775" s="62"/>
      <c r="CF18775" s="62"/>
      <c r="CL18775" s="56" t="s">
        <v>25500</v>
      </c>
      <c r="CM18775" s="56" t="s">
        <v>215</v>
      </c>
      <c r="CN18775" s="56" t="s">
        <v>215</v>
      </c>
      <c r="CO18775" s="52"/>
      <c r="CP18775" s="52"/>
      <c r="CQ18775" s="52"/>
      <c r="CR18775" s="52"/>
      <c r="CS18775" s="52"/>
      <c r="CT18775" s="52"/>
      <c r="CU18775" s="33"/>
      <c r="CV18775" s="33"/>
    </row>
    <row r="18776" spans="74:100">
      <c r="BV18776" s="62"/>
      <c r="BW18776" s="62"/>
      <c r="BX18776" s="62"/>
      <c r="BY18776" s="62"/>
      <c r="BZ18776" s="62"/>
      <c r="CA18776" s="62"/>
      <c r="CB18776" s="62"/>
      <c r="CC18776" s="62"/>
      <c r="CD18776" s="62"/>
      <c r="CE18776" s="62"/>
      <c r="CF18776" s="62"/>
      <c r="CL18776" s="56" t="s">
        <v>25501</v>
      </c>
      <c r="CM18776" s="56" t="s">
        <v>215</v>
      </c>
      <c r="CN18776" s="56" t="s">
        <v>215</v>
      </c>
      <c r="CO18776" s="52"/>
      <c r="CP18776" s="52"/>
      <c r="CQ18776" s="52"/>
      <c r="CR18776" s="52"/>
      <c r="CS18776" s="52"/>
      <c r="CT18776" s="52"/>
      <c r="CU18776" s="33"/>
      <c r="CV18776" s="33"/>
    </row>
    <row r="18777" spans="74:100">
      <c r="BV18777" s="62"/>
      <c r="BW18777" s="62"/>
      <c r="BX18777" s="62"/>
      <c r="BY18777" s="62"/>
      <c r="BZ18777" s="62"/>
      <c r="CA18777" s="62"/>
      <c r="CB18777" s="62"/>
      <c r="CC18777" s="62"/>
      <c r="CD18777" s="62"/>
      <c r="CE18777" s="62"/>
      <c r="CF18777" s="62"/>
      <c r="CL18777" s="56" t="s">
        <v>9386</v>
      </c>
      <c r="CM18777" s="56" t="s">
        <v>215</v>
      </c>
      <c r="CN18777" s="56" t="s">
        <v>215</v>
      </c>
      <c r="CO18777" s="52"/>
      <c r="CP18777" s="52"/>
      <c r="CQ18777" s="52"/>
      <c r="CR18777" s="52"/>
      <c r="CS18777" s="52"/>
      <c r="CT18777" s="52"/>
      <c r="CU18777" s="33"/>
      <c r="CV18777" s="33"/>
    </row>
    <row r="18778" spans="74:100">
      <c r="BV18778" s="62"/>
      <c r="BW18778" s="62"/>
      <c r="BX18778" s="62"/>
      <c r="BY18778" s="62"/>
      <c r="BZ18778" s="62"/>
      <c r="CA18778" s="62"/>
      <c r="CB18778" s="62"/>
      <c r="CC18778" s="62"/>
      <c r="CD18778" s="62"/>
      <c r="CE18778" s="62"/>
      <c r="CF18778" s="62"/>
      <c r="CL18778" s="35" t="s">
        <v>29377</v>
      </c>
      <c r="CM18778" s="35" t="s">
        <v>217</v>
      </c>
      <c r="CN18778" s="35" t="s">
        <v>217</v>
      </c>
      <c r="CO18778" s="52"/>
      <c r="CP18778" s="52"/>
      <c r="CQ18778" s="52"/>
      <c r="CR18778" s="52"/>
      <c r="CS18778" s="52"/>
      <c r="CT18778" s="52"/>
      <c r="CU18778" s="33"/>
      <c r="CV18778" s="33"/>
    </row>
    <row r="18779" spans="74:100">
      <c r="BV18779" s="62"/>
      <c r="BW18779" s="62"/>
      <c r="BX18779" s="62"/>
      <c r="BY18779" s="62"/>
      <c r="BZ18779" s="62"/>
      <c r="CA18779" s="62"/>
      <c r="CB18779" s="62"/>
      <c r="CC18779" s="62"/>
      <c r="CD18779" s="62"/>
      <c r="CE18779" s="62"/>
      <c r="CF18779" s="62"/>
      <c r="CL18779" s="35" t="s">
        <v>9454</v>
      </c>
      <c r="CM18779" s="35" t="s">
        <v>217</v>
      </c>
      <c r="CN18779" s="35" t="s">
        <v>217</v>
      </c>
      <c r="CO18779" s="52"/>
      <c r="CP18779" s="52"/>
      <c r="CQ18779" s="52"/>
      <c r="CR18779" s="52"/>
      <c r="CS18779" s="52"/>
      <c r="CT18779" s="52"/>
      <c r="CU18779" s="33"/>
      <c r="CV18779" s="33"/>
    </row>
    <row r="18780" spans="74:100">
      <c r="BV18780" s="62"/>
      <c r="BW18780" s="62"/>
      <c r="BX18780" s="62"/>
      <c r="BY18780" s="62"/>
      <c r="BZ18780" s="62"/>
      <c r="CA18780" s="62"/>
      <c r="CB18780" s="62"/>
      <c r="CC18780" s="62"/>
      <c r="CD18780" s="62"/>
      <c r="CE18780" s="62"/>
      <c r="CF18780" s="62"/>
      <c r="CL18780" s="35" t="s">
        <v>9455</v>
      </c>
      <c r="CM18780" s="35" t="s">
        <v>217</v>
      </c>
      <c r="CN18780" s="35" t="s">
        <v>217</v>
      </c>
      <c r="CO18780" s="52"/>
      <c r="CP18780" s="52"/>
      <c r="CQ18780" s="52"/>
      <c r="CR18780" s="52"/>
      <c r="CS18780" s="52"/>
      <c r="CT18780" s="52"/>
      <c r="CU18780" s="33"/>
      <c r="CV18780" s="33"/>
    </row>
    <row r="18781" spans="74:100">
      <c r="BV18781" s="62"/>
      <c r="BW18781" s="62"/>
      <c r="BX18781" s="62"/>
      <c r="BY18781" s="62"/>
      <c r="BZ18781" s="62"/>
      <c r="CA18781" s="62"/>
      <c r="CB18781" s="62"/>
      <c r="CC18781" s="62"/>
      <c r="CD18781" s="62"/>
      <c r="CE18781" s="62"/>
      <c r="CF18781" s="62"/>
      <c r="CL18781" s="56" t="s">
        <v>9520</v>
      </c>
      <c r="CM18781" s="56" t="s">
        <v>216</v>
      </c>
      <c r="CN18781" s="56" t="s">
        <v>216</v>
      </c>
      <c r="CO18781" s="52"/>
      <c r="CP18781" s="52"/>
      <c r="CQ18781" s="52"/>
      <c r="CR18781" s="52"/>
      <c r="CS18781" s="52"/>
      <c r="CT18781" s="52"/>
      <c r="CU18781" s="33"/>
      <c r="CV18781" s="33"/>
    </row>
    <row r="18782" spans="74:100">
      <c r="BV18782" s="62"/>
      <c r="BW18782" s="62"/>
      <c r="BX18782" s="62"/>
      <c r="BY18782" s="62"/>
      <c r="BZ18782" s="62"/>
      <c r="CA18782" s="62"/>
      <c r="CB18782" s="62"/>
      <c r="CC18782" s="62"/>
      <c r="CD18782" s="62"/>
      <c r="CE18782" s="62"/>
      <c r="CF18782" s="62"/>
      <c r="CL18782" s="56" t="s">
        <v>9521</v>
      </c>
      <c r="CM18782" s="56" t="s">
        <v>216</v>
      </c>
      <c r="CN18782" s="56" t="s">
        <v>216</v>
      </c>
      <c r="CO18782" s="52"/>
      <c r="CP18782" s="52"/>
      <c r="CQ18782" s="52"/>
      <c r="CR18782" s="52"/>
      <c r="CS18782" s="52"/>
      <c r="CT18782" s="52"/>
      <c r="CU18782" s="33"/>
      <c r="CV18782" s="33"/>
    </row>
    <row r="18783" spans="74:100">
      <c r="BV18783" s="62"/>
      <c r="BW18783" s="62"/>
      <c r="BX18783" s="62"/>
      <c r="BY18783" s="62"/>
      <c r="BZ18783" s="62"/>
      <c r="CA18783" s="62"/>
      <c r="CB18783" s="62"/>
      <c r="CC18783" s="62"/>
      <c r="CD18783" s="62"/>
      <c r="CE18783" s="62"/>
      <c r="CF18783" s="62"/>
      <c r="CL18783" s="35" t="s">
        <v>9456</v>
      </c>
      <c r="CM18783" s="35" t="s">
        <v>217</v>
      </c>
      <c r="CN18783" s="35" t="s">
        <v>217</v>
      </c>
      <c r="CO18783" s="52"/>
      <c r="CP18783" s="52"/>
      <c r="CQ18783" s="52"/>
      <c r="CR18783" s="52"/>
      <c r="CS18783" s="52"/>
      <c r="CT18783" s="52"/>
      <c r="CU18783" s="33"/>
      <c r="CV18783" s="33"/>
    </row>
    <row r="18784" spans="74:100">
      <c r="BV18784" s="62"/>
      <c r="BW18784" s="62"/>
      <c r="BX18784" s="62"/>
      <c r="BY18784" s="62"/>
      <c r="BZ18784" s="62"/>
      <c r="CA18784" s="62"/>
      <c r="CB18784" s="62"/>
      <c r="CC18784" s="62"/>
      <c r="CD18784" s="62"/>
      <c r="CE18784" s="62"/>
      <c r="CF18784" s="62"/>
      <c r="CL18784" s="35" t="s">
        <v>9457</v>
      </c>
      <c r="CM18784" s="35" t="s">
        <v>217</v>
      </c>
      <c r="CN18784" s="35" t="s">
        <v>217</v>
      </c>
      <c r="CO18784" s="52"/>
      <c r="CP18784" s="52"/>
      <c r="CQ18784" s="52"/>
      <c r="CR18784" s="52"/>
      <c r="CS18784" s="52"/>
      <c r="CT18784" s="52"/>
      <c r="CU18784" s="33"/>
      <c r="CV18784" s="33"/>
    </row>
    <row r="18785" spans="74:100">
      <c r="BV18785" s="62"/>
      <c r="BW18785" s="62"/>
      <c r="BX18785" s="62"/>
      <c r="BY18785" s="62"/>
      <c r="BZ18785" s="62"/>
      <c r="CA18785" s="62"/>
      <c r="CB18785" s="62"/>
      <c r="CC18785" s="62"/>
      <c r="CD18785" s="62"/>
      <c r="CE18785" s="62"/>
      <c r="CF18785" s="62"/>
      <c r="CL18785" s="35" t="s">
        <v>9458</v>
      </c>
      <c r="CM18785" s="35" t="s">
        <v>217</v>
      </c>
      <c r="CN18785" s="35" t="s">
        <v>217</v>
      </c>
      <c r="CO18785" s="52"/>
      <c r="CP18785" s="52"/>
      <c r="CQ18785" s="52"/>
      <c r="CR18785" s="52"/>
      <c r="CS18785" s="52"/>
      <c r="CT18785" s="52"/>
      <c r="CU18785" s="33"/>
      <c r="CV18785" s="33"/>
    </row>
    <row r="18786" spans="74:100">
      <c r="BV18786" s="62"/>
      <c r="BW18786" s="62"/>
      <c r="BX18786" s="62"/>
      <c r="BY18786" s="62"/>
      <c r="BZ18786" s="62"/>
      <c r="CA18786" s="62"/>
      <c r="CB18786" s="62"/>
      <c r="CC18786" s="62"/>
      <c r="CD18786" s="62"/>
      <c r="CE18786" s="62"/>
      <c r="CF18786" s="62"/>
      <c r="CL18786" s="35" t="s">
        <v>9459</v>
      </c>
      <c r="CM18786" s="35" t="s">
        <v>217</v>
      </c>
      <c r="CN18786" s="35" t="s">
        <v>217</v>
      </c>
      <c r="CO18786" s="52"/>
      <c r="CP18786" s="52"/>
      <c r="CQ18786" s="52"/>
      <c r="CR18786" s="52"/>
      <c r="CS18786" s="52"/>
      <c r="CT18786" s="52"/>
      <c r="CU18786" s="33"/>
      <c r="CV18786" s="33"/>
    </row>
    <row r="18787" spans="74:100">
      <c r="BV18787" s="62"/>
      <c r="BW18787" s="62"/>
      <c r="BX18787" s="62"/>
      <c r="BY18787" s="62"/>
      <c r="BZ18787" s="62"/>
      <c r="CA18787" s="62"/>
      <c r="CB18787" s="62"/>
      <c r="CC18787" s="62"/>
      <c r="CD18787" s="62"/>
      <c r="CE18787" s="62"/>
      <c r="CF18787" s="62"/>
      <c r="CL18787" s="56" t="s">
        <v>9387</v>
      </c>
      <c r="CM18787" s="56" t="s">
        <v>215</v>
      </c>
      <c r="CN18787" s="56" t="s">
        <v>215</v>
      </c>
      <c r="CO18787" s="52"/>
      <c r="CP18787" s="52"/>
      <c r="CQ18787" s="52"/>
      <c r="CR18787" s="52"/>
      <c r="CS18787" s="52"/>
      <c r="CT18787" s="52"/>
      <c r="CU18787" s="33"/>
      <c r="CV18787" s="33"/>
    </row>
    <row r="18788" spans="74:100">
      <c r="BV18788" s="62"/>
      <c r="BW18788" s="62"/>
      <c r="BX18788" s="62"/>
      <c r="BY18788" s="62"/>
      <c r="BZ18788" s="62"/>
      <c r="CA18788" s="62"/>
      <c r="CB18788" s="62"/>
      <c r="CC18788" s="62"/>
      <c r="CD18788" s="62"/>
      <c r="CE18788" s="62"/>
      <c r="CF18788" s="62"/>
      <c r="CL18788" s="56" t="s">
        <v>9388</v>
      </c>
      <c r="CM18788" s="56" t="s">
        <v>215</v>
      </c>
      <c r="CN18788" s="56" t="s">
        <v>215</v>
      </c>
      <c r="CO18788" s="52"/>
      <c r="CP18788" s="52"/>
      <c r="CQ18788" s="52"/>
      <c r="CR18788" s="52"/>
      <c r="CS18788" s="52"/>
      <c r="CT18788" s="52"/>
      <c r="CU18788" s="33"/>
      <c r="CV18788" s="33"/>
    </row>
    <row r="18789" spans="74:100">
      <c r="BV18789" s="62"/>
      <c r="BW18789" s="62"/>
      <c r="BX18789" s="62"/>
      <c r="BY18789" s="62"/>
      <c r="BZ18789" s="62"/>
      <c r="CA18789" s="62"/>
      <c r="CB18789" s="62"/>
      <c r="CC18789" s="62"/>
      <c r="CD18789" s="62"/>
      <c r="CE18789" s="62"/>
      <c r="CF18789" s="62"/>
      <c r="CL18789" s="35" t="s">
        <v>9562</v>
      </c>
      <c r="CM18789" s="35" t="s">
        <v>217</v>
      </c>
      <c r="CN18789" s="35" t="s">
        <v>217</v>
      </c>
      <c r="CO18789" s="52"/>
      <c r="CP18789" s="52"/>
      <c r="CQ18789" s="52"/>
      <c r="CR18789" s="52"/>
      <c r="CS18789" s="52"/>
      <c r="CT18789" s="52"/>
      <c r="CU18789" s="33"/>
      <c r="CV18789" s="33"/>
    </row>
    <row r="18790" spans="74:100">
      <c r="BV18790" s="62"/>
      <c r="BW18790" s="62"/>
      <c r="BX18790" s="62"/>
      <c r="BY18790" s="62"/>
      <c r="BZ18790" s="62"/>
      <c r="CA18790" s="62"/>
      <c r="CB18790" s="62"/>
      <c r="CC18790" s="62"/>
      <c r="CD18790" s="62"/>
      <c r="CE18790" s="62"/>
      <c r="CF18790" s="62"/>
      <c r="CL18790" s="56" t="s">
        <v>9517</v>
      </c>
      <c r="CM18790" s="56" t="s">
        <v>215</v>
      </c>
      <c r="CN18790" s="56" t="s">
        <v>215</v>
      </c>
      <c r="CO18790" s="52"/>
      <c r="CP18790" s="52"/>
      <c r="CQ18790" s="52"/>
      <c r="CR18790" s="52"/>
      <c r="CS18790" s="52"/>
      <c r="CT18790" s="52"/>
      <c r="CU18790" s="33"/>
      <c r="CV18790" s="33"/>
    </row>
    <row r="18791" spans="74:100">
      <c r="BV18791" s="62"/>
      <c r="BW18791" s="62"/>
      <c r="BX18791" s="62"/>
      <c r="BY18791" s="62"/>
      <c r="BZ18791" s="62"/>
      <c r="CA18791" s="62"/>
      <c r="CB18791" s="62"/>
      <c r="CC18791" s="62"/>
      <c r="CD18791" s="62"/>
      <c r="CE18791" s="62"/>
      <c r="CF18791" s="62"/>
      <c r="CL18791" s="35" t="s">
        <v>9532</v>
      </c>
      <c r="CM18791" s="35" t="s">
        <v>217</v>
      </c>
      <c r="CN18791" s="35" t="s">
        <v>217</v>
      </c>
      <c r="CO18791" s="52"/>
      <c r="CP18791" s="52"/>
      <c r="CQ18791" s="52"/>
      <c r="CR18791" s="52"/>
      <c r="CS18791" s="52"/>
      <c r="CT18791" s="52"/>
      <c r="CU18791" s="33"/>
      <c r="CV18791" s="33"/>
    </row>
    <row r="18792" spans="74:100">
      <c r="BV18792" s="62"/>
      <c r="BW18792" s="62"/>
      <c r="BX18792" s="62"/>
      <c r="BY18792" s="62"/>
      <c r="BZ18792" s="62"/>
      <c r="CA18792" s="62"/>
      <c r="CB18792" s="62"/>
      <c r="CC18792" s="62"/>
      <c r="CD18792" s="62"/>
      <c r="CE18792" s="62"/>
      <c r="CF18792" s="62"/>
      <c r="CL18792" s="35" t="s">
        <v>9533</v>
      </c>
      <c r="CM18792" s="35" t="s">
        <v>217</v>
      </c>
      <c r="CN18792" s="35" t="s">
        <v>217</v>
      </c>
      <c r="CO18792" s="52"/>
      <c r="CP18792" s="52"/>
      <c r="CQ18792" s="52"/>
      <c r="CR18792" s="52"/>
      <c r="CS18792" s="52"/>
      <c r="CT18792" s="52"/>
      <c r="CU18792" s="33"/>
      <c r="CV18792" s="33"/>
    </row>
    <row r="18793" spans="74:100">
      <c r="BV18793" s="62"/>
      <c r="BW18793" s="62"/>
      <c r="BX18793" s="62"/>
      <c r="BY18793" s="62"/>
      <c r="BZ18793" s="62"/>
      <c r="CA18793" s="62"/>
      <c r="CB18793" s="62"/>
      <c r="CC18793" s="62"/>
      <c r="CD18793" s="62"/>
      <c r="CE18793" s="62"/>
      <c r="CF18793" s="62"/>
      <c r="CL18793" s="35" t="s">
        <v>9534</v>
      </c>
      <c r="CM18793" s="35" t="s">
        <v>217</v>
      </c>
      <c r="CN18793" s="35" t="s">
        <v>217</v>
      </c>
      <c r="CO18793" s="52"/>
      <c r="CP18793" s="52"/>
      <c r="CQ18793" s="52"/>
      <c r="CR18793" s="52"/>
      <c r="CS18793" s="52"/>
      <c r="CT18793" s="52"/>
      <c r="CU18793" s="33"/>
      <c r="CV18793" s="33"/>
    </row>
    <row r="18794" spans="74:100">
      <c r="BV18794" s="62"/>
      <c r="BW18794" s="62"/>
      <c r="BX18794" s="62"/>
      <c r="BY18794" s="62"/>
      <c r="BZ18794" s="62"/>
      <c r="CA18794" s="62"/>
      <c r="CB18794" s="62"/>
      <c r="CC18794" s="62"/>
      <c r="CD18794" s="62"/>
      <c r="CE18794" s="62"/>
      <c r="CF18794" s="62"/>
      <c r="CL18794" s="35" t="s">
        <v>9535</v>
      </c>
      <c r="CM18794" s="35" t="s">
        <v>217</v>
      </c>
      <c r="CN18794" s="35" t="s">
        <v>217</v>
      </c>
      <c r="CO18794" s="52"/>
      <c r="CP18794" s="52"/>
      <c r="CQ18794" s="52"/>
      <c r="CR18794" s="52"/>
      <c r="CS18794" s="52"/>
      <c r="CT18794" s="52"/>
      <c r="CU18794" s="33"/>
      <c r="CV18794" s="33"/>
    </row>
    <row r="18795" spans="74:100">
      <c r="BV18795" s="62"/>
      <c r="BW18795" s="62"/>
      <c r="BX18795" s="62"/>
      <c r="BY18795" s="62"/>
      <c r="BZ18795" s="62"/>
      <c r="CA18795" s="62"/>
      <c r="CB18795" s="62"/>
      <c r="CC18795" s="62"/>
      <c r="CD18795" s="62"/>
      <c r="CE18795" s="62"/>
      <c r="CF18795" s="62"/>
      <c r="CL18795" s="35" t="s">
        <v>9536</v>
      </c>
      <c r="CM18795" s="35" t="s">
        <v>217</v>
      </c>
      <c r="CN18795" s="35" t="s">
        <v>217</v>
      </c>
      <c r="CO18795" s="52"/>
      <c r="CP18795" s="52"/>
      <c r="CQ18795" s="52"/>
      <c r="CR18795" s="52"/>
      <c r="CS18795" s="52"/>
      <c r="CT18795" s="52"/>
      <c r="CU18795" s="33"/>
      <c r="CV18795" s="33"/>
    </row>
    <row r="18796" spans="74:100">
      <c r="BV18796" s="62"/>
      <c r="BW18796" s="62"/>
      <c r="BX18796" s="62"/>
      <c r="BY18796" s="62"/>
      <c r="BZ18796" s="62"/>
      <c r="CA18796" s="62"/>
      <c r="CB18796" s="62"/>
      <c r="CC18796" s="62"/>
      <c r="CD18796" s="62"/>
      <c r="CE18796" s="62"/>
      <c r="CF18796" s="62"/>
      <c r="CL18796" s="56" t="s">
        <v>25502</v>
      </c>
      <c r="CM18796" s="56" t="s">
        <v>213</v>
      </c>
      <c r="CN18796" s="56" t="s">
        <v>213</v>
      </c>
      <c r="CO18796" s="52"/>
      <c r="CP18796" s="52"/>
      <c r="CQ18796" s="52"/>
      <c r="CR18796" s="52"/>
      <c r="CS18796" s="52"/>
      <c r="CT18796" s="52"/>
      <c r="CU18796" s="33"/>
      <c r="CV18796" s="33"/>
    </row>
    <row r="18797" spans="74:100">
      <c r="BV18797" s="62"/>
      <c r="BW18797" s="62"/>
      <c r="BX18797" s="62"/>
      <c r="BY18797" s="62"/>
      <c r="BZ18797" s="62"/>
      <c r="CA18797" s="62"/>
      <c r="CB18797" s="62"/>
      <c r="CC18797" s="62"/>
      <c r="CD18797" s="62"/>
      <c r="CE18797" s="62"/>
      <c r="CF18797" s="62"/>
      <c r="CL18797" s="35" t="s">
        <v>9409</v>
      </c>
      <c r="CM18797" s="35" t="s">
        <v>217</v>
      </c>
      <c r="CN18797" s="35" t="s">
        <v>217</v>
      </c>
      <c r="CO18797" s="52"/>
      <c r="CP18797" s="52"/>
      <c r="CQ18797" s="52"/>
      <c r="CR18797" s="52"/>
      <c r="CS18797" s="52"/>
      <c r="CT18797" s="52"/>
      <c r="CU18797" s="33"/>
      <c r="CV18797" s="33"/>
    </row>
    <row r="18798" spans="74:100">
      <c r="BV18798" s="62"/>
      <c r="BW18798" s="62"/>
      <c r="BX18798" s="62"/>
      <c r="BY18798" s="62"/>
      <c r="BZ18798" s="62"/>
      <c r="CA18798" s="62"/>
      <c r="CB18798" s="62"/>
      <c r="CC18798" s="62"/>
      <c r="CD18798" s="62"/>
      <c r="CE18798" s="62"/>
      <c r="CF18798" s="62"/>
      <c r="CL18798" s="56" t="s">
        <v>9389</v>
      </c>
      <c r="CM18798" s="56" t="s">
        <v>215</v>
      </c>
      <c r="CN18798" s="56" t="s">
        <v>215</v>
      </c>
      <c r="CO18798" s="52"/>
      <c r="CP18798" s="52"/>
      <c r="CQ18798" s="52"/>
      <c r="CR18798" s="52"/>
      <c r="CS18798" s="52"/>
      <c r="CT18798" s="52"/>
      <c r="CU18798" s="33"/>
      <c r="CV18798" s="33"/>
    </row>
    <row r="18799" spans="74:100">
      <c r="BV18799" s="62"/>
      <c r="BW18799" s="62"/>
      <c r="BX18799" s="62"/>
      <c r="BY18799" s="62"/>
      <c r="BZ18799" s="62"/>
      <c r="CA18799" s="62"/>
      <c r="CB18799" s="62"/>
      <c r="CC18799" s="62"/>
      <c r="CD18799" s="62"/>
      <c r="CE18799" s="62"/>
      <c r="CF18799" s="62"/>
      <c r="CL18799" s="35" t="s">
        <v>9647</v>
      </c>
      <c r="CM18799" s="35" t="s">
        <v>217</v>
      </c>
      <c r="CN18799" s="35" t="s">
        <v>217</v>
      </c>
      <c r="CO18799" s="52"/>
      <c r="CP18799" s="52"/>
      <c r="CQ18799" s="52"/>
      <c r="CR18799" s="52"/>
      <c r="CS18799" s="52"/>
      <c r="CT18799" s="52"/>
      <c r="CU18799" s="33"/>
      <c r="CV18799" s="33"/>
    </row>
    <row r="18800" spans="74:100">
      <c r="BV18800" s="62"/>
      <c r="BW18800" s="62"/>
      <c r="BX18800" s="62"/>
      <c r="BY18800" s="62"/>
      <c r="BZ18800" s="62"/>
      <c r="CA18800" s="62"/>
      <c r="CB18800" s="62"/>
      <c r="CC18800" s="62"/>
      <c r="CD18800" s="62"/>
      <c r="CE18800" s="62"/>
      <c r="CF18800" s="62"/>
      <c r="CL18800" s="35" t="s">
        <v>9598</v>
      </c>
      <c r="CM18800" s="35" t="s">
        <v>217</v>
      </c>
      <c r="CN18800" s="35" t="s">
        <v>217</v>
      </c>
      <c r="CO18800" s="52"/>
      <c r="CP18800" s="52"/>
      <c r="CQ18800" s="52"/>
      <c r="CR18800" s="52"/>
      <c r="CS18800" s="52"/>
      <c r="CT18800" s="52"/>
      <c r="CU18800" s="33"/>
      <c r="CV18800" s="33"/>
    </row>
    <row r="18801" spans="74:100">
      <c r="BV18801" s="62"/>
      <c r="BW18801" s="62"/>
      <c r="BX18801" s="62"/>
      <c r="BY18801" s="62"/>
      <c r="BZ18801" s="62"/>
      <c r="CA18801" s="62"/>
      <c r="CB18801" s="62"/>
      <c r="CC18801" s="62"/>
      <c r="CD18801" s="62"/>
      <c r="CE18801" s="62"/>
      <c r="CF18801" s="62"/>
      <c r="CL18801" s="35" t="s">
        <v>9648</v>
      </c>
      <c r="CM18801" s="35" t="s">
        <v>217</v>
      </c>
      <c r="CN18801" s="35" t="s">
        <v>217</v>
      </c>
      <c r="CO18801" s="52"/>
      <c r="CP18801" s="52"/>
      <c r="CQ18801" s="52"/>
      <c r="CR18801" s="52"/>
      <c r="CS18801" s="52"/>
      <c r="CT18801" s="52"/>
      <c r="CU18801" s="33"/>
      <c r="CV18801" s="33"/>
    </row>
    <row r="18802" spans="74:100">
      <c r="BV18802" s="62"/>
      <c r="BW18802" s="62"/>
      <c r="BX18802" s="62"/>
      <c r="BY18802" s="62"/>
      <c r="BZ18802" s="62"/>
      <c r="CA18802" s="62"/>
      <c r="CB18802" s="62"/>
      <c r="CC18802" s="62"/>
      <c r="CD18802" s="62"/>
      <c r="CE18802" s="62"/>
      <c r="CF18802" s="62"/>
      <c r="CL18802" s="56" t="s">
        <v>9518</v>
      </c>
      <c r="CM18802" s="56" t="s">
        <v>215</v>
      </c>
      <c r="CN18802" s="56" t="s">
        <v>215</v>
      </c>
      <c r="CO18802" s="52"/>
      <c r="CP18802" s="52"/>
      <c r="CQ18802" s="52"/>
      <c r="CR18802" s="52"/>
      <c r="CS18802" s="52"/>
      <c r="CT18802" s="52"/>
      <c r="CU18802" s="33"/>
      <c r="CV18802" s="33"/>
    </row>
    <row r="18803" spans="74:100">
      <c r="BV18803" s="62"/>
      <c r="BW18803" s="62"/>
      <c r="BX18803" s="62"/>
      <c r="BY18803" s="62"/>
      <c r="BZ18803" s="62"/>
      <c r="CA18803" s="62"/>
      <c r="CB18803" s="62"/>
      <c r="CC18803" s="62"/>
      <c r="CD18803" s="62"/>
      <c r="CE18803" s="62"/>
      <c r="CF18803" s="62"/>
      <c r="CL18803" s="35" t="s">
        <v>9563</v>
      </c>
      <c r="CM18803" s="35" t="s">
        <v>217</v>
      </c>
      <c r="CN18803" s="35" t="s">
        <v>217</v>
      </c>
      <c r="CO18803" s="52"/>
      <c r="CP18803" s="52"/>
      <c r="CQ18803" s="52"/>
      <c r="CR18803" s="52"/>
      <c r="CS18803" s="52"/>
      <c r="CT18803" s="52"/>
      <c r="CU18803" s="33"/>
      <c r="CV18803" s="33"/>
    </row>
    <row r="18804" spans="74:100">
      <c r="BV18804" s="62"/>
      <c r="BW18804" s="62"/>
      <c r="BX18804" s="62"/>
      <c r="BY18804" s="62"/>
      <c r="BZ18804" s="62"/>
      <c r="CA18804" s="62"/>
      <c r="CB18804" s="62"/>
      <c r="CC18804" s="62"/>
      <c r="CD18804" s="62"/>
      <c r="CE18804" s="62"/>
      <c r="CF18804" s="62"/>
      <c r="CL18804" s="56" t="s">
        <v>25503</v>
      </c>
      <c r="CM18804" s="56" t="s">
        <v>213</v>
      </c>
      <c r="CN18804" s="56" t="s">
        <v>213</v>
      </c>
      <c r="CO18804" s="52"/>
      <c r="CP18804" s="52"/>
      <c r="CQ18804" s="52"/>
      <c r="CR18804" s="52"/>
      <c r="CS18804" s="52"/>
      <c r="CT18804" s="52"/>
      <c r="CU18804" s="33"/>
      <c r="CV18804" s="33"/>
    </row>
    <row r="18805" spans="74:100">
      <c r="BV18805" s="62"/>
      <c r="BW18805" s="62"/>
      <c r="BX18805" s="62"/>
      <c r="BY18805" s="62"/>
      <c r="BZ18805" s="62"/>
      <c r="CA18805" s="62"/>
      <c r="CB18805" s="62"/>
      <c r="CC18805" s="62"/>
      <c r="CD18805" s="62"/>
      <c r="CE18805" s="62"/>
      <c r="CF18805" s="62"/>
      <c r="CL18805" s="56" t="s">
        <v>9541</v>
      </c>
      <c r="CM18805" s="56" t="s">
        <v>215</v>
      </c>
      <c r="CN18805" s="56" t="s">
        <v>215</v>
      </c>
      <c r="CO18805" s="52"/>
      <c r="CP18805" s="52"/>
      <c r="CQ18805" s="52"/>
      <c r="CR18805" s="52"/>
      <c r="CS18805" s="52"/>
      <c r="CT18805" s="52"/>
      <c r="CU18805" s="33"/>
      <c r="CV18805" s="33"/>
    </row>
    <row r="18806" spans="74:100">
      <c r="BV18806" s="62"/>
      <c r="BW18806" s="62"/>
      <c r="BX18806" s="62"/>
      <c r="BY18806" s="62"/>
      <c r="BZ18806" s="62"/>
      <c r="CA18806" s="62"/>
      <c r="CB18806" s="62"/>
      <c r="CC18806" s="62"/>
      <c r="CD18806" s="62"/>
      <c r="CE18806" s="62"/>
      <c r="CF18806" s="62"/>
      <c r="CL18806" s="35" t="s">
        <v>9471</v>
      </c>
      <c r="CM18806" s="35" t="s">
        <v>217</v>
      </c>
      <c r="CN18806" s="35" t="s">
        <v>217</v>
      </c>
      <c r="CO18806" s="52"/>
      <c r="CP18806" s="52"/>
      <c r="CQ18806" s="52"/>
      <c r="CR18806" s="52"/>
      <c r="CS18806" s="52"/>
      <c r="CT18806" s="52"/>
      <c r="CU18806" s="33"/>
      <c r="CV18806" s="33"/>
    </row>
    <row r="18807" spans="74:100">
      <c r="BV18807" s="62"/>
      <c r="BW18807" s="62"/>
      <c r="BX18807" s="62"/>
      <c r="BY18807" s="62"/>
      <c r="BZ18807" s="62"/>
      <c r="CA18807" s="62"/>
      <c r="CB18807" s="62"/>
      <c r="CC18807" s="62"/>
      <c r="CD18807" s="62"/>
      <c r="CE18807" s="62"/>
      <c r="CF18807" s="62"/>
      <c r="CL18807" s="35" t="s">
        <v>9564</v>
      </c>
      <c r="CM18807" s="35" t="s">
        <v>217</v>
      </c>
      <c r="CN18807" s="35" t="s">
        <v>217</v>
      </c>
      <c r="CO18807" s="52"/>
      <c r="CP18807" s="52"/>
      <c r="CQ18807" s="52"/>
      <c r="CR18807" s="52"/>
      <c r="CS18807" s="52"/>
      <c r="CT18807" s="52"/>
      <c r="CU18807" s="33"/>
      <c r="CV18807" s="33"/>
    </row>
    <row r="18808" spans="74:100">
      <c r="BV18808" s="62"/>
      <c r="BW18808" s="62"/>
      <c r="BX18808" s="62"/>
      <c r="BY18808" s="62"/>
      <c r="BZ18808" s="62"/>
      <c r="CA18808" s="62"/>
      <c r="CB18808" s="62"/>
      <c r="CC18808" s="62"/>
      <c r="CD18808" s="62"/>
      <c r="CE18808" s="62"/>
      <c r="CF18808" s="62"/>
      <c r="CL18808" s="35" t="s">
        <v>9565</v>
      </c>
      <c r="CM18808" s="35" t="s">
        <v>217</v>
      </c>
      <c r="CN18808" s="35" t="s">
        <v>217</v>
      </c>
      <c r="CO18808" s="52"/>
      <c r="CP18808" s="52"/>
      <c r="CQ18808" s="52"/>
      <c r="CR18808" s="52"/>
      <c r="CS18808" s="52"/>
      <c r="CT18808" s="52"/>
      <c r="CU18808" s="33"/>
      <c r="CV18808" s="33"/>
    </row>
    <row r="18809" spans="74:100">
      <c r="BV18809" s="62"/>
      <c r="BW18809" s="62"/>
      <c r="BX18809" s="62"/>
      <c r="BY18809" s="62"/>
      <c r="BZ18809" s="62"/>
      <c r="CA18809" s="62"/>
      <c r="CB18809" s="62"/>
      <c r="CC18809" s="62"/>
      <c r="CD18809" s="62"/>
      <c r="CE18809" s="62"/>
      <c r="CF18809" s="62"/>
      <c r="CL18809" s="35" t="s">
        <v>9543</v>
      </c>
      <c r="CM18809" s="35" t="s">
        <v>217</v>
      </c>
      <c r="CN18809" s="35" t="s">
        <v>217</v>
      </c>
      <c r="CO18809" s="52"/>
      <c r="CP18809" s="52"/>
      <c r="CQ18809" s="52"/>
      <c r="CR18809" s="52"/>
      <c r="CS18809" s="52"/>
      <c r="CT18809" s="52"/>
      <c r="CU18809" s="33"/>
      <c r="CV18809" s="33"/>
    </row>
    <row r="18810" spans="74:100">
      <c r="BV18810" s="62"/>
      <c r="BW18810" s="62"/>
      <c r="BX18810" s="62"/>
      <c r="BY18810" s="62"/>
      <c r="BZ18810" s="62"/>
      <c r="CA18810" s="62"/>
      <c r="CB18810" s="62"/>
      <c r="CC18810" s="62"/>
      <c r="CD18810" s="62"/>
      <c r="CE18810" s="62"/>
      <c r="CF18810" s="62"/>
      <c r="CL18810" s="35" t="s">
        <v>9544</v>
      </c>
      <c r="CM18810" s="35" t="s">
        <v>217</v>
      </c>
      <c r="CN18810" s="35" t="s">
        <v>217</v>
      </c>
      <c r="CO18810" s="52"/>
      <c r="CP18810" s="52"/>
      <c r="CQ18810" s="52"/>
      <c r="CR18810" s="52"/>
      <c r="CS18810" s="52"/>
      <c r="CT18810" s="52"/>
      <c r="CU18810" s="33"/>
      <c r="CV18810" s="33"/>
    </row>
    <row r="18811" spans="74:100">
      <c r="BV18811" s="62"/>
      <c r="BW18811" s="62"/>
      <c r="BX18811" s="62"/>
      <c r="BY18811" s="62"/>
      <c r="BZ18811" s="62"/>
      <c r="CA18811" s="62"/>
      <c r="CB18811" s="62"/>
      <c r="CC18811" s="62"/>
      <c r="CD18811" s="62"/>
      <c r="CE18811" s="62"/>
      <c r="CF18811" s="62"/>
      <c r="CL18811" s="35" t="s">
        <v>9415</v>
      </c>
      <c r="CM18811" s="35" t="s">
        <v>217</v>
      </c>
      <c r="CN18811" s="35" t="s">
        <v>217</v>
      </c>
      <c r="CO18811" s="52"/>
      <c r="CP18811" s="52"/>
      <c r="CQ18811" s="52"/>
      <c r="CR18811" s="52"/>
      <c r="CS18811" s="52"/>
      <c r="CT18811" s="52"/>
      <c r="CU18811" s="33"/>
      <c r="CV18811" s="33"/>
    </row>
    <row r="18812" spans="74:100">
      <c r="BV18812" s="62"/>
      <c r="BW18812" s="62"/>
      <c r="BX18812" s="62"/>
      <c r="BY18812" s="62"/>
      <c r="BZ18812" s="62"/>
      <c r="CA18812" s="62"/>
      <c r="CB18812" s="62"/>
      <c r="CC18812" s="62"/>
      <c r="CD18812" s="62"/>
      <c r="CE18812" s="62"/>
      <c r="CF18812" s="62"/>
      <c r="CL18812" s="35" t="s">
        <v>9566</v>
      </c>
      <c r="CM18812" s="35" t="s">
        <v>217</v>
      </c>
      <c r="CN18812" s="35" t="s">
        <v>217</v>
      </c>
      <c r="CO18812" s="52"/>
      <c r="CP18812" s="52"/>
      <c r="CQ18812" s="52"/>
      <c r="CR18812" s="52"/>
      <c r="CS18812" s="52"/>
      <c r="CT18812" s="52"/>
      <c r="CU18812" s="33"/>
      <c r="CV18812" s="33"/>
    </row>
    <row r="18813" spans="74:100">
      <c r="BV18813" s="62"/>
      <c r="BW18813" s="62"/>
      <c r="BX18813" s="62"/>
      <c r="BY18813" s="62"/>
      <c r="BZ18813" s="62"/>
      <c r="CA18813" s="62"/>
      <c r="CB18813" s="62"/>
      <c r="CC18813" s="62"/>
      <c r="CD18813" s="62"/>
      <c r="CE18813" s="62"/>
      <c r="CF18813" s="62"/>
      <c r="CL18813" s="35" t="s">
        <v>9567</v>
      </c>
      <c r="CM18813" s="35" t="s">
        <v>217</v>
      </c>
      <c r="CN18813" s="35" t="s">
        <v>217</v>
      </c>
      <c r="CO18813" s="52"/>
      <c r="CP18813" s="52"/>
      <c r="CQ18813" s="52"/>
      <c r="CR18813" s="52"/>
      <c r="CS18813" s="52"/>
      <c r="CT18813" s="52"/>
      <c r="CU18813" s="33"/>
      <c r="CV18813" s="33"/>
    </row>
    <row r="18814" spans="74:100">
      <c r="BV18814" s="62"/>
      <c r="BW18814" s="62"/>
      <c r="BX18814" s="62"/>
      <c r="BY18814" s="62"/>
      <c r="BZ18814" s="62"/>
      <c r="CA18814" s="62"/>
      <c r="CB18814" s="62"/>
      <c r="CC18814" s="62"/>
      <c r="CD18814" s="62"/>
      <c r="CE18814" s="62"/>
      <c r="CF18814" s="62"/>
      <c r="CL18814" s="35" t="s">
        <v>9568</v>
      </c>
      <c r="CM18814" s="35" t="s">
        <v>217</v>
      </c>
      <c r="CN18814" s="35" t="s">
        <v>217</v>
      </c>
      <c r="CO18814" s="52"/>
      <c r="CP18814" s="52"/>
      <c r="CQ18814" s="52"/>
      <c r="CR18814" s="52"/>
      <c r="CS18814" s="52"/>
      <c r="CT18814" s="52"/>
      <c r="CU18814" s="33"/>
      <c r="CV18814" s="33"/>
    </row>
    <row r="18815" spans="74:100">
      <c r="BV18815" s="62"/>
      <c r="BW18815" s="62"/>
      <c r="BX18815" s="62"/>
      <c r="BY18815" s="62"/>
      <c r="BZ18815" s="62"/>
      <c r="CA18815" s="62"/>
      <c r="CB18815" s="62"/>
      <c r="CC18815" s="62"/>
      <c r="CD18815" s="62"/>
      <c r="CE18815" s="62"/>
      <c r="CF18815" s="62"/>
      <c r="CL18815" s="35" t="s">
        <v>9416</v>
      </c>
      <c r="CM18815" s="35" t="s">
        <v>217</v>
      </c>
      <c r="CN18815" s="35" t="s">
        <v>217</v>
      </c>
      <c r="CO18815" s="52"/>
      <c r="CP18815" s="52"/>
      <c r="CQ18815" s="52"/>
      <c r="CR18815" s="52"/>
      <c r="CS18815" s="52"/>
      <c r="CT18815" s="52"/>
      <c r="CU18815" s="33"/>
      <c r="CV18815" s="33"/>
    </row>
    <row r="18816" spans="74:100">
      <c r="BV18816" s="62"/>
      <c r="BW18816" s="62"/>
      <c r="BX18816" s="62"/>
      <c r="BY18816" s="62"/>
      <c r="BZ18816" s="62"/>
      <c r="CA18816" s="62"/>
      <c r="CB18816" s="62"/>
      <c r="CC18816" s="62"/>
      <c r="CD18816" s="62"/>
      <c r="CE18816" s="62"/>
      <c r="CF18816" s="62"/>
      <c r="CL18816" s="35" t="s">
        <v>9417</v>
      </c>
      <c r="CM18816" s="35" t="s">
        <v>217</v>
      </c>
      <c r="CN18816" s="35" t="s">
        <v>217</v>
      </c>
      <c r="CO18816" s="52"/>
      <c r="CP18816" s="52"/>
      <c r="CQ18816" s="52"/>
      <c r="CR18816" s="52"/>
      <c r="CS18816" s="52"/>
      <c r="CT18816" s="52"/>
      <c r="CU18816" s="33"/>
      <c r="CV18816" s="33"/>
    </row>
    <row r="18817" spans="74:100">
      <c r="BV18817" s="62"/>
      <c r="BW18817" s="62"/>
      <c r="BX18817" s="62"/>
      <c r="BY18817" s="62"/>
      <c r="BZ18817" s="62"/>
      <c r="CA18817" s="62"/>
      <c r="CB18817" s="62"/>
      <c r="CC18817" s="62"/>
      <c r="CD18817" s="62"/>
      <c r="CE18817" s="62"/>
      <c r="CF18817" s="62"/>
      <c r="CL18817" s="35" t="s">
        <v>9569</v>
      </c>
      <c r="CM18817" s="35" t="s">
        <v>217</v>
      </c>
      <c r="CN18817" s="35" t="s">
        <v>217</v>
      </c>
      <c r="CO18817" s="52"/>
      <c r="CP18817" s="52"/>
      <c r="CQ18817" s="52"/>
      <c r="CR18817" s="52"/>
      <c r="CS18817" s="52"/>
      <c r="CT18817" s="52"/>
      <c r="CU18817" s="33"/>
      <c r="CV18817" s="33"/>
    </row>
    <row r="18818" spans="74:100">
      <c r="BV18818" s="62"/>
      <c r="BW18818" s="62"/>
      <c r="BX18818" s="62"/>
      <c r="BY18818" s="62"/>
      <c r="BZ18818" s="62"/>
      <c r="CA18818" s="62"/>
      <c r="CB18818" s="62"/>
      <c r="CC18818" s="62"/>
      <c r="CD18818" s="62"/>
      <c r="CE18818" s="62"/>
      <c r="CF18818" s="62"/>
      <c r="CL18818" s="35" t="s">
        <v>9570</v>
      </c>
      <c r="CM18818" s="35" t="s">
        <v>217</v>
      </c>
      <c r="CN18818" s="35" t="s">
        <v>217</v>
      </c>
      <c r="CO18818" s="52"/>
      <c r="CP18818" s="52"/>
      <c r="CQ18818" s="52"/>
      <c r="CR18818" s="52"/>
      <c r="CS18818" s="52"/>
      <c r="CT18818" s="52"/>
      <c r="CU18818" s="33"/>
      <c r="CV18818" s="33"/>
    </row>
    <row r="18819" spans="74:100">
      <c r="BV18819" s="62"/>
      <c r="BW18819" s="62"/>
      <c r="BX18819" s="62"/>
      <c r="BY18819" s="62"/>
      <c r="BZ18819" s="62"/>
      <c r="CA18819" s="62"/>
      <c r="CB18819" s="62"/>
      <c r="CC18819" s="62"/>
      <c r="CD18819" s="62"/>
      <c r="CE18819" s="62"/>
      <c r="CF18819" s="62"/>
      <c r="CL18819" s="35" t="s">
        <v>9571</v>
      </c>
      <c r="CM18819" s="35" t="s">
        <v>217</v>
      </c>
      <c r="CN18819" s="35" t="s">
        <v>217</v>
      </c>
      <c r="CO18819" s="52"/>
      <c r="CP18819" s="52"/>
      <c r="CQ18819" s="52"/>
      <c r="CR18819" s="52"/>
      <c r="CS18819" s="52"/>
      <c r="CT18819" s="52"/>
      <c r="CU18819" s="33"/>
      <c r="CV18819" s="33"/>
    </row>
    <row r="18820" spans="74:100">
      <c r="BV18820" s="62"/>
      <c r="BW18820" s="62"/>
      <c r="BX18820" s="62"/>
      <c r="BY18820" s="62"/>
      <c r="BZ18820" s="62"/>
      <c r="CA18820" s="62"/>
      <c r="CB18820" s="62"/>
      <c r="CC18820" s="62"/>
      <c r="CD18820" s="62"/>
      <c r="CE18820" s="62"/>
      <c r="CF18820" s="62"/>
      <c r="CL18820" s="35" t="s">
        <v>9572</v>
      </c>
      <c r="CM18820" s="35" t="s">
        <v>217</v>
      </c>
      <c r="CN18820" s="35" t="s">
        <v>217</v>
      </c>
      <c r="CO18820" s="52"/>
      <c r="CP18820" s="52"/>
      <c r="CQ18820" s="52"/>
      <c r="CR18820" s="52"/>
      <c r="CS18820" s="52"/>
      <c r="CT18820" s="52"/>
      <c r="CU18820" s="33"/>
      <c r="CV18820" s="33"/>
    </row>
    <row r="18821" spans="74:100">
      <c r="BV18821" s="62"/>
      <c r="BW18821" s="62"/>
      <c r="BX18821" s="62"/>
      <c r="BY18821" s="62"/>
      <c r="BZ18821" s="62"/>
      <c r="CA18821" s="62"/>
      <c r="CB18821" s="62"/>
      <c r="CC18821" s="62"/>
      <c r="CD18821" s="62"/>
      <c r="CE18821" s="62"/>
      <c r="CF18821" s="62"/>
      <c r="CL18821" s="35" t="s">
        <v>9573</v>
      </c>
      <c r="CM18821" s="35" t="s">
        <v>217</v>
      </c>
      <c r="CN18821" s="35" t="s">
        <v>217</v>
      </c>
      <c r="CO18821" s="52"/>
      <c r="CP18821" s="52"/>
      <c r="CQ18821" s="52"/>
      <c r="CR18821" s="52"/>
      <c r="CS18821" s="52"/>
      <c r="CT18821" s="52"/>
      <c r="CU18821" s="33"/>
      <c r="CV18821" s="33"/>
    </row>
    <row r="18822" spans="74:100">
      <c r="BV18822" s="62"/>
      <c r="BW18822" s="62"/>
      <c r="BX18822" s="62"/>
      <c r="BY18822" s="62"/>
      <c r="BZ18822" s="62"/>
      <c r="CA18822" s="62"/>
      <c r="CB18822" s="62"/>
      <c r="CC18822" s="62"/>
      <c r="CD18822" s="62"/>
      <c r="CE18822" s="62"/>
      <c r="CF18822" s="62"/>
      <c r="CL18822" s="35" t="s">
        <v>9574</v>
      </c>
      <c r="CM18822" s="35" t="s">
        <v>217</v>
      </c>
      <c r="CN18822" s="35" t="s">
        <v>217</v>
      </c>
      <c r="CO18822" s="52"/>
      <c r="CP18822" s="52"/>
      <c r="CQ18822" s="52"/>
      <c r="CR18822" s="52"/>
      <c r="CS18822" s="52"/>
      <c r="CT18822" s="52"/>
      <c r="CU18822" s="33"/>
      <c r="CV18822" s="33"/>
    </row>
    <row r="18823" spans="74:100">
      <c r="BV18823" s="62"/>
      <c r="BW18823" s="62"/>
      <c r="BX18823" s="62"/>
      <c r="BY18823" s="62"/>
      <c r="BZ18823" s="62"/>
      <c r="CA18823" s="62"/>
      <c r="CB18823" s="62"/>
      <c r="CC18823" s="62"/>
      <c r="CD18823" s="62"/>
      <c r="CE18823" s="62"/>
      <c r="CF18823" s="62"/>
      <c r="CL18823" s="35" t="s">
        <v>9575</v>
      </c>
      <c r="CM18823" s="35" t="s">
        <v>217</v>
      </c>
      <c r="CN18823" s="35" t="s">
        <v>217</v>
      </c>
      <c r="CO18823" s="52"/>
      <c r="CP18823" s="52"/>
      <c r="CQ18823" s="52"/>
      <c r="CR18823" s="52"/>
      <c r="CS18823" s="52"/>
      <c r="CT18823" s="52"/>
      <c r="CU18823" s="33"/>
      <c r="CV18823" s="33"/>
    </row>
    <row r="18824" spans="74:100">
      <c r="BV18824" s="62"/>
      <c r="BW18824" s="62"/>
      <c r="BX18824" s="62"/>
      <c r="BY18824" s="62"/>
      <c r="BZ18824" s="62"/>
      <c r="CA18824" s="62"/>
      <c r="CB18824" s="62"/>
      <c r="CC18824" s="62"/>
      <c r="CD18824" s="62"/>
      <c r="CE18824" s="62"/>
      <c r="CF18824" s="62"/>
      <c r="CL18824" s="35" t="s">
        <v>9576</v>
      </c>
      <c r="CM18824" s="35" t="s">
        <v>217</v>
      </c>
      <c r="CN18824" s="35" t="s">
        <v>217</v>
      </c>
      <c r="CO18824" s="52"/>
      <c r="CP18824" s="52"/>
      <c r="CQ18824" s="52"/>
      <c r="CR18824" s="52"/>
      <c r="CS18824" s="52"/>
      <c r="CT18824" s="52"/>
      <c r="CU18824" s="33"/>
      <c r="CV18824" s="33"/>
    </row>
    <row r="18825" spans="74:100">
      <c r="BV18825" s="62"/>
      <c r="BW18825" s="62"/>
      <c r="BX18825" s="62"/>
      <c r="BY18825" s="62"/>
      <c r="BZ18825" s="62"/>
      <c r="CA18825" s="62"/>
      <c r="CB18825" s="62"/>
      <c r="CC18825" s="62"/>
      <c r="CD18825" s="62"/>
      <c r="CE18825" s="62"/>
      <c r="CF18825" s="62"/>
      <c r="CL18825" s="35" t="s">
        <v>9539</v>
      </c>
      <c r="CM18825" s="35" t="s">
        <v>217</v>
      </c>
      <c r="CN18825" s="35" t="s">
        <v>217</v>
      </c>
      <c r="CO18825" s="52"/>
      <c r="CP18825" s="52"/>
      <c r="CQ18825" s="52"/>
      <c r="CR18825" s="52"/>
      <c r="CS18825" s="52"/>
      <c r="CT18825" s="52"/>
      <c r="CU18825" s="33"/>
      <c r="CV18825" s="33"/>
    </row>
    <row r="18826" spans="74:100">
      <c r="BV18826" s="62"/>
      <c r="BW18826" s="62"/>
      <c r="BX18826" s="62"/>
      <c r="BY18826" s="62"/>
      <c r="BZ18826" s="62"/>
      <c r="CA18826" s="62"/>
      <c r="CB18826" s="62"/>
      <c r="CC18826" s="62"/>
      <c r="CD18826" s="62"/>
      <c r="CE18826" s="62"/>
      <c r="CF18826" s="62"/>
      <c r="CL18826" s="35" t="s">
        <v>9585</v>
      </c>
      <c r="CM18826" s="35" t="s">
        <v>217</v>
      </c>
      <c r="CN18826" s="35" t="s">
        <v>217</v>
      </c>
      <c r="CO18826" s="52"/>
      <c r="CP18826" s="52"/>
      <c r="CQ18826" s="52"/>
      <c r="CR18826" s="52"/>
      <c r="CS18826" s="52"/>
      <c r="CT18826" s="52"/>
      <c r="CU18826" s="33"/>
      <c r="CV18826" s="33"/>
    </row>
    <row r="18827" spans="74:100">
      <c r="BV18827" s="62"/>
      <c r="BW18827" s="62"/>
      <c r="BX18827" s="62"/>
      <c r="BY18827" s="62"/>
      <c r="BZ18827" s="62"/>
      <c r="CA18827" s="62"/>
      <c r="CB18827" s="62"/>
      <c r="CC18827" s="62"/>
      <c r="CD18827" s="62"/>
      <c r="CE18827" s="62"/>
      <c r="CF18827" s="62"/>
      <c r="CL18827" s="35" t="s">
        <v>9586</v>
      </c>
      <c r="CM18827" s="35" t="s">
        <v>217</v>
      </c>
      <c r="CN18827" s="35" t="s">
        <v>217</v>
      </c>
      <c r="CO18827" s="52"/>
      <c r="CP18827" s="52"/>
      <c r="CQ18827" s="52"/>
      <c r="CR18827" s="52"/>
      <c r="CS18827" s="52"/>
      <c r="CT18827" s="52"/>
      <c r="CU18827" s="33"/>
      <c r="CV18827" s="33"/>
    </row>
    <row r="18828" spans="74:100">
      <c r="BV18828" s="62"/>
      <c r="BW18828" s="62"/>
      <c r="BX18828" s="62"/>
      <c r="BY18828" s="62"/>
      <c r="BZ18828" s="62"/>
      <c r="CA18828" s="62"/>
      <c r="CB18828" s="62"/>
      <c r="CC18828" s="62"/>
      <c r="CD18828" s="62"/>
      <c r="CE18828" s="62"/>
      <c r="CF18828" s="62"/>
      <c r="CL18828" s="35" t="s">
        <v>9587</v>
      </c>
      <c r="CM18828" s="35" t="s">
        <v>217</v>
      </c>
      <c r="CN18828" s="35" t="s">
        <v>217</v>
      </c>
      <c r="CO18828" s="52"/>
      <c r="CP18828" s="52"/>
      <c r="CQ18828" s="52"/>
      <c r="CR18828" s="52"/>
      <c r="CS18828" s="52"/>
      <c r="CT18828" s="52"/>
      <c r="CU18828" s="33"/>
      <c r="CV18828" s="33"/>
    </row>
    <row r="18829" spans="74:100">
      <c r="BV18829" s="62"/>
      <c r="BW18829" s="62"/>
      <c r="BX18829" s="62"/>
      <c r="BY18829" s="62"/>
      <c r="BZ18829" s="62"/>
      <c r="CA18829" s="62"/>
      <c r="CB18829" s="62"/>
      <c r="CC18829" s="62"/>
      <c r="CD18829" s="62"/>
      <c r="CE18829" s="62"/>
      <c r="CF18829" s="62"/>
      <c r="CL18829" s="35" t="s">
        <v>9410</v>
      </c>
      <c r="CM18829" s="35" t="s">
        <v>217</v>
      </c>
      <c r="CN18829" s="35" t="s">
        <v>217</v>
      </c>
      <c r="CO18829" s="52"/>
      <c r="CP18829" s="52"/>
      <c r="CQ18829" s="52"/>
      <c r="CR18829" s="52"/>
      <c r="CS18829" s="52"/>
      <c r="CT18829" s="52"/>
      <c r="CU18829" s="33"/>
      <c r="CV18829" s="33"/>
    </row>
    <row r="18830" spans="74:100">
      <c r="BV18830" s="62"/>
      <c r="BW18830" s="62"/>
      <c r="BX18830" s="62"/>
      <c r="BY18830" s="62"/>
      <c r="BZ18830" s="62"/>
      <c r="CA18830" s="62"/>
      <c r="CB18830" s="62"/>
      <c r="CC18830" s="62"/>
      <c r="CD18830" s="62"/>
      <c r="CE18830" s="62"/>
      <c r="CF18830" s="62"/>
      <c r="CL18830" s="56" t="s">
        <v>25504</v>
      </c>
      <c r="CM18830" s="56" t="s">
        <v>215</v>
      </c>
      <c r="CN18830" s="56" t="s">
        <v>215</v>
      </c>
      <c r="CO18830" s="52"/>
      <c r="CP18830" s="52"/>
      <c r="CQ18830" s="52"/>
      <c r="CR18830" s="52"/>
      <c r="CS18830" s="52"/>
      <c r="CT18830" s="52"/>
      <c r="CU18830" s="33"/>
      <c r="CV18830" s="33"/>
    </row>
    <row r="18831" spans="74:100">
      <c r="BV18831" s="62"/>
      <c r="BW18831" s="62"/>
      <c r="BX18831" s="62"/>
      <c r="BY18831" s="62"/>
      <c r="BZ18831" s="62"/>
      <c r="CA18831" s="62"/>
      <c r="CB18831" s="62"/>
      <c r="CC18831" s="62"/>
      <c r="CD18831" s="62"/>
      <c r="CE18831" s="62"/>
      <c r="CF18831" s="62"/>
      <c r="CL18831" s="56" t="s">
        <v>9390</v>
      </c>
      <c r="CM18831" s="56" t="s">
        <v>215</v>
      </c>
      <c r="CN18831" s="56" t="s">
        <v>215</v>
      </c>
      <c r="CO18831" s="52"/>
      <c r="CP18831" s="52"/>
      <c r="CQ18831" s="52"/>
      <c r="CR18831" s="52"/>
      <c r="CS18831" s="52"/>
      <c r="CT18831" s="52"/>
      <c r="CU18831" s="33"/>
      <c r="CV18831" s="33"/>
    </row>
    <row r="18832" spans="74:100">
      <c r="BV18832" s="62"/>
      <c r="BW18832" s="62"/>
      <c r="BX18832" s="62"/>
      <c r="BY18832" s="62"/>
      <c r="BZ18832" s="62"/>
      <c r="CA18832" s="62"/>
      <c r="CB18832" s="62"/>
      <c r="CC18832" s="62"/>
      <c r="CD18832" s="62"/>
      <c r="CE18832" s="62"/>
      <c r="CF18832" s="62"/>
      <c r="CL18832" s="56" t="s">
        <v>25505</v>
      </c>
      <c r="CM18832" s="56" t="s">
        <v>215</v>
      </c>
      <c r="CN18832" s="56" t="s">
        <v>215</v>
      </c>
      <c r="CO18832" s="52"/>
      <c r="CP18832" s="52"/>
      <c r="CQ18832" s="52"/>
      <c r="CR18832" s="52"/>
      <c r="CS18832" s="52"/>
      <c r="CT18832" s="52"/>
      <c r="CU18832" s="33"/>
      <c r="CV18832" s="33"/>
    </row>
    <row r="18833" spans="74:100">
      <c r="BV18833" s="62"/>
      <c r="BW18833" s="62"/>
      <c r="BX18833" s="62"/>
      <c r="BY18833" s="62"/>
      <c r="BZ18833" s="62"/>
      <c r="CA18833" s="62"/>
      <c r="CB18833" s="62"/>
      <c r="CC18833" s="62"/>
      <c r="CD18833" s="62"/>
      <c r="CE18833" s="62"/>
      <c r="CF18833" s="62"/>
      <c r="CL18833" s="35" t="s">
        <v>9667</v>
      </c>
      <c r="CM18833" s="35" t="s">
        <v>217</v>
      </c>
      <c r="CN18833" s="35" t="s">
        <v>217</v>
      </c>
      <c r="CO18833" s="52"/>
      <c r="CP18833" s="52"/>
      <c r="CQ18833" s="52"/>
      <c r="CR18833" s="52"/>
      <c r="CS18833" s="52"/>
      <c r="CT18833" s="52"/>
      <c r="CU18833" s="33"/>
      <c r="CV18833" s="33"/>
    </row>
    <row r="18834" spans="74:100">
      <c r="BV18834" s="62"/>
      <c r="BW18834" s="62"/>
      <c r="BX18834" s="62"/>
      <c r="BY18834" s="62"/>
      <c r="BZ18834" s="62"/>
      <c r="CA18834" s="62"/>
      <c r="CB18834" s="62"/>
      <c r="CC18834" s="62"/>
      <c r="CD18834" s="62"/>
      <c r="CE18834" s="62"/>
      <c r="CF18834" s="62"/>
      <c r="CL18834" s="35" t="s">
        <v>9495</v>
      </c>
      <c r="CM18834" s="35" t="s">
        <v>217</v>
      </c>
      <c r="CN18834" s="35" t="s">
        <v>217</v>
      </c>
      <c r="CO18834" s="52"/>
      <c r="CP18834" s="52"/>
      <c r="CQ18834" s="52"/>
      <c r="CR18834" s="52"/>
      <c r="CS18834" s="52"/>
      <c r="CT18834" s="52"/>
      <c r="CU18834" s="33"/>
      <c r="CV18834" s="33"/>
    </row>
    <row r="18835" spans="74:100">
      <c r="BV18835" s="62"/>
      <c r="BW18835" s="62"/>
      <c r="BX18835" s="62"/>
      <c r="BY18835" s="62"/>
      <c r="BZ18835" s="62"/>
      <c r="CA18835" s="62"/>
      <c r="CB18835" s="62"/>
      <c r="CC18835" s="62"/>
      <c r="CD18835" s="62"/>
      <c r="CE18835" s="62"/>
      <c r="CF18835" s="62"/>
      <c r="CL18835" s="35" t="s">
        <v>29378</v>
      </c>
      <c r="CM18835" s="35" t="s">
        <v>217</v>
      </c>
      <c r="CN18835" s="35" t="s">
        <v>217</v>
      </c>
      <c r="CO18835" s="52"/>
      <c r="CP18835" s="52"/>
      <c r="CQ18835" s="52"/>
      <c r="CR18835" s="52"/>
      <c r="CS18835" s="52"/>
      <c r="CT18835" s="52"/>
      <c r="CU18835" s="33"/>
      <c r="CV18835" s="33"/>
    </row>
    <row r="18836" spans="74:100">
      <c r="BV18836" s="62"/>
      <c r="BW18836" s="62"/>
      <c r="BX18836" s="62"/>
      <c r="BY18836" s="62"/>
      <c r="BZ18836" s="62"/>
      <c r="CA18836" s="62"/>
      <c r="CB18836" s="62"/>
      <c r="CC18836" s="62"/>
      <c r="CD18836" s="62"/>
      <c r="CE18836" s="62"/>
      <c r="CF18836" s="62"/>
      <c r="CL18836" s="35" t="s">
        <v>9525</v>
      </c>
      <c r="CM18836" s="35" t="s">
        <v>217</v>
      </c>
      <c r="CN18836" s="35" t="s">
        <v>217</v>
      </c>
      <c r="CO18836" s="52"/>
      <c r="CP18836" s="52"/>
      <c r="CQ18836" s="52"/>
      <c r="CR18836" s="52"/>
      <c r="CS18836" s="52"/>
      <c r="CT18836" s="52"/>
      <c r="CU18836" s="33"/>
      <c r="CV18836" s="33"/>
    </row>
    <row r="18837" spans="74:100">
      <c r="BV18837" s="62"/>
      <c r="BW18837" s="62"/>
      <c r="BX18837" s="62"/>
      <c r="BY18837" s="62"/>
      <c r="BZ18837" s="62"/>
      <c r="CA18837" s="62"/>
      <c r="CB18837" s="62"/>
      <c r="CC18837" s="62"/>
      <c r="CD18837" s="62"/>
      <c r="CE18837" s="62"/>
      <c r="CF18837" s="62"/>
      <c r="CL18837" s="35" t="s">
        <v>29379</v>
      </c>
      <c r="CM18837" s="35" t="s">
        <v>217</v>
      </c>
      <c r="CN18837" s="35" t="s">
        <v>217</v>
      </c>
      <c r="CO18837" s="52"/>
      <c r="CP18837" s="52"/>
      <c r="CQ18837" s="52"/>
      <c r="CR18837" s="52"/>
      <c r="CS18837" s="52"/>
      <c r="CT18837" s="52"/>
      <c r="CU18837" s="33"/>
      <c r="CV18837" s="33"/>
    </row>
    <row r="18838" spans="74:100">
      <c r="BV18838" s="62"/>
      <c r="BW18838" s="62"/>
      <c r="BX18838" s="62"/>
      <c r="BY18838" s="62"/>
      <c r="BZ18838" s="62"/>
      <c r="CA18838" s="62"/>
      <c r="CB18838" s="62"/>
      <c r="CC18838" s="62"/>
      <c r="CD18838" s="62"/>
      <c r="CE18838" s="62"/>
      <c r="CF18838" s="62"/>
      <c r="CL18838" s="56" t="s">
        <v>9391</v>
      </c>
      <c r="CM18838" s="56" t="s">
        <v>215</v>
      </c>
      <c r="CN18838" s="56" t="s">
        <v>215</v>
      </c>
      <c r="CO18838" s="52"/>
      <c r="CP18838" s="52"/>
      <c r="CQ18838" s="52"/>
      <c r="CR18838" s="52"/>
      <c r="CS18838" s="52"/>
      <c r="CT18838" s="52"/>
      <c r="CU18838" s="33"/>
      <c r="CV18838" s="33"/>
    </row>
    <row r="18839" spans="74:100">
      <c r="BV18839" s="62"/>
      <c r="BW18839" s="62"/>
      <c r="BX18839" s="62"/>
      <c r="BY18839" s="62"/>
      <c r="BZ18839" s="62"/>
      <c r="CA18839" s="62"/>
      <c r="CB18839" s="62"/>
      <c r="CC18839" s="62"/>
      <c r="CD18839" s="62"/>
      <c r="CE18839" s="62"/>
      <c r="CF18839" s="62"/>
      <c r="CL18839" s="56" t="s">
        <v>9392</v>
      </c>
      <c r="CM18839" s="56" t="s">
        <v>215</v>
      </c>
      <c r="CN18839" s="56" t="s">
        <v>215</v>
      </c>
      <c r="CO18839" s="52"/>
      <c r="CP18839" s="52"/>
      <c r="CQ18839" s="52"/>
      <c r="CR18839" s="52"/>
      <c r="CS18839" s="52"/>
      <c r="CT18839" s="52"/>
      <c r="CU18839" s="33"/>
      <c r="CV18839" s="33"/>
    </row>
    <row r="18840" spans="74:100">
      <c r="BV18840" s="62"/>
      <c r="BW18840" s="62"/>
      <c r="BX18840" s="62"/>
      <c r="BY18840" s="62"/>
      <c r="BZ18840" s="62"/>
      <c r="CA18840" s="62"/>
      <c r="CB18840" s="62"/>
      <c r="CC18840" s="62"/>
      <c r="CD18840" s="62"/>
      <c r="CE18840" s="62"/>
      <c r="CF18840" s="62"/>
      <c r="CL18840" s="35" t="s">
        <v>9418</v>
      </c>
      <c r="CM18840" s="35" t="s">
        <v>217</v>
      </c>
      <c r="CN18840" s="35" t="s">
        <v>217</v>
      </c>
      <c r="CO18840" s="52"/>
      <c r="CP18840" s="52"/>
      <c r="CQ18840" s="52"/>
      <c r="CR18840" s="52"/>
      <c r="CS18840" s="52"/>
      <c r="CT18840" s="52"/>
      <c r="CU18840" s="33"/>
      <c r="CV18840" s="33"/>
    </row>
    <row r="18841" spans="74:100">
      <c r="BV18841" s="62"/>
      <c r="BW18841" s="62"/>
      <c r="BX18841" s="62"/>
      <c r="BY18841" s="62"/>
      <c r="BZ18841" s="62"/>
      <c r="CA18841" s="62"/>
      <c r="CB18841" s="62"/>
      <c r="CC18841" s="62"/>
      <c r="CD18841" s="62"/>
      <c r="CE18841" s="62"/>
      <c r="CF18841" s="62"/>
      <c r="CL18841" s="56" t="s">
        <v>25506</v>
      </c>
      <c r="CM18841" s="56" t="s">
        <v>215</v>
      </c>
      <c r="CN18841" s="56" t="s">
        <v>215</v>
      </c>
      <c r="CO18841" s="52"/>
      <c r="CP18841" s="52"/>
      <c r="CQ18841" s="52"/>
      <c r="CR18841" s="52"/>
      <c r="CS18841" s="52"/>
      <c r="CT18841" s="52"/>
      <c r="CU18841" s="33"/>
      <c r="CV18841" s="33"/>
    </row>
    <row r="18842" spans="74:100">
      <c r="BV18842" s="62"/>
      <c r="BW18842" s="62"/>
      <c r="BX18842" s="62"/>
      <c r="BY18842" s="62"/>
      <c r="BZ18842" s="62"/>
      <c r="CA18842" s="62"/>
      <c r="CB18842" s="62"/>
      <c r="CC18842" s="62"/>
      <c r="CD18842" s="62"/>
      <c r="CE18842" s="62"/>
      <c r="CF18842" s="62"/>
      <c r="CL18842" s="56" t="s">
        <v>25507</v>
      </c>
      <c r="CM18842" s="56" t="s">
        <v>215</v>
      </c>
      <c r="CN18842" s="56" t="s">
        <v>215</v>
      </c>
      <c r="CO18842" s="52"/>
      <c r="CP18842" s="52"/>
      <c r="CQ18842" s="52"/>
      <c r="CR18842" s="52"/>
      <c r="CS18842" s="52"/>
      <c r="CT18842" s="52"/>
      <c r="CU18842" s="33"/>
      <c r="CV18842" s="33"/>
    </row>
    <row r="18843" spans="74:100">
      <c r="BV18843" s="62"/>
      <c r="BW18843" s="62"/>
      <c r="BX18843" s="62"/>
      <c r="BY18843" s="62"/>
      <c r="BZ18843" s="62"/>
      <c r="CA18843" s="62"/>
      <c r="CB18843" s="62"/>
      <c r="CC18843" s="62"/>
      <c r="CD18843" s="62"/>
      <c r="CE18843" s="62"/>
      <c r="CF18843" s="62"/>
      <c r="CL18843" s="56" t="s">
        <v>25508</v>
      </c>
      <c r="CM18843" s="56" t="s">
        <v>215</v>
      </c>
      <c r="CN18843" s="56" t="s">
        <v>215</v>
      </c>
      <c r="CO18843" s="52"/>
      <c r="CP18843" s="52"/>
      <c r="CQ18843" s="52"/>
      <c r="CR18843" s="52"/>
      <c r="CS18843" s="52"/>
      <c r="CT18843" s="52"/>
      <c r="CU18843" s="33"/>
      <c r="CV18843" s="33"/>
    </row>
    <row r="18844" spans="74:100">
      <c r="BV18844" s="62"/>
      <c r="BW18844" s="62"/>
      <c r="BX18844" s="62"/>
      <c r="BY18844" s="62"/>
      <c r="BZ18844" s="62"/>
      <c r="CA18844" s="62"/>
      <c r="CB18844" s="62"/>
      <c r="CC18844" s="62"/>
      <c r="CD18844" s="62"/>
      <c r="CE18844" s="62"/>
      <c r="CF18844" s="62"/>
      <c r="CL18844" s="56" t="s">
        <v>25509</v>
      </c>
      <c r="CM18844" s="56" t="s">
        <v>215</v>
      </c>
      <c r="CN18844" s="56" t="s">
        <v>215</v>
      </c>
      <c r="CO18844" s="52"/>
      <c r="CP18844" s="52"/>
      <c r="CQ18844" s="52"/>
      <c r="CR18844" s="52"/>
      <c r="CS18844" s="52"/>
      <c r="CT18844" s="52"/>
      <c r="CU18844" s="33"/>
      <c r="CV18844" s="33"/>
    </row>
    <row r="18845" spans="74:100">
      <c r="BV18845" s="62"/>
      <c r="BW18845" s="62"/>
      <c r="BX18845" s="62"/>
      <c r="BY18845" s="62"/>
      <c r="BZ18845" s="62"/>
      <c r="CA18845" s="62"/>
      <c r="CB18845" s="62"/>
      <c r="CC18845" s="62"/>
      <c r="CD18845" s="62"/>
      <c r="CE18845" s="62"/>
      <c r="CF18845" s="62"/>
      <c r="CL18845" s="56" t="s">
        <v>25510</v>
      </c>
      <c r="CM18845" s="56" t="s">
        <v>215</v>
      </c>
      <c r="CN18845" s="56" t="s">
        <v>215</v>
      </c>
      <c r="CO18845" s="52"/>
      <c r="CP18845" s="52"/>
      <c r="CQ18845" s="52"/>
      <c r="CR18845" s="52"/>
      <c r="CS18845" s="52"/>
      <c r="CT18845" s="52"/>
      <c r="CU18845" s="33"/>
      <c r="CV18845" s="33"/>
    </row>
    <row r="18846" spans="74:100">
      <c r="BV18846" s="62"/>
      <c r="BW18846" s="62"/>
      <c r="BX18846" s="62"/>
      <c r="BY18846" s="62"/>
      <c r="BZ18846" s="62"/>
      <c r="CA18846" s="62"/>
      <c r="CB18846" s="62"/>
      <c r="CC18846" s="62"/>
      <c r="CD18846" s="62"/>
      <c r="CE18846" s="62"/>
      <c r="CF18846" s="62"/>
      <c r="CL18846" s="56" t="s">
        <v>25511</v>
      </c>
      <c r="CM18846" s="56" t="s">
        <v>215</v>
      </c>
      <c r="CN18846" s="56" t="s">
        <v>215</v>
      </c>
      <c r="CO18846" s="52"/>
      <c r="CP18846" s="52"/>
      <c r="CQ18846" s="52"/>
      <c r="CR18846" s="52"/>
      <c r="CS18846" s="52"/>
      <c r="CT18846" s="52"/>
      <c r="CU18846" s="33"/>
      <c r="CV18846" s="33"/>
    </row>
    <row r="18847" spans="74:100">
      <c r="BV18847" s="62"/>
      <c r="BW18847" s="62"/>
      <c r="BX18847" s="62"/>
      <c r="BY18847" s="62"/>
      <c r="BZ18847" s="62"/>
      <c r="CA18847" s="62"/>
      <c r="CB18847" s="62"/>
      <c r="CC18847" s="62"/>
      <c r="CD18847" s="62"/>
      <c r="CE18847" s="62"/>
      <c r="CF18847" s="62"/>
      <c r="CL18847" s="35" t="s">
        <v>9496</v>
      </c>
      <c r="CM18847" s="35" t="s">
        <v>217</v>
      </c>
      <c r="CN18847" s="35" t="s">
        <v>217</v>
      </c>
      <c r="CO18847" s="52"/>
      <c r="CP18847" s="52"/>
      <c r="CQ18847" s="52"/>
      <c r="CR18847" s="52"/>
      <c r="CS18847" s="52"/>
      <c r="CT18847" s="52"/>
      <c r="CU18847" s="33"/>
      <c r="CV18847" s="33"/>
    </row>
    <row r="18848" spans="74:100">
      <c r="BV18848" s="62"/>
      <c r="BW18848" s="62"/>
      <c r="BX18848" s="62"/>
      <c r="BY18848" s="62"/>
      <c r="BZ18848" s="62"/>
      <c r="CA18848" s="62"/>
      <c r="CB18848" s="62"/>
      <c r="CC18848" s="62"/>
      <c r="CD18848" s="62"/>
      <c r="CE18848" s="62"/>
      <c r="CF18848" s="62"/>
      <c r="CL18848" s="35" t="s">
        <v>9497</v>
      </c>
      <c r="CM18848" s="35" t="s">
        <v>217</v>
      </c>
      <c r="CN18848" s="35" t="s">
        <v>217</v>
      </c>
      <c r="CO18848" s="52"/>
      <c r="CP18848" s="52"/>
      <c r="CQ18848" s="52"/>
      <c r="CR18848" s="52"/>
      <c r="CS18848" s="52"/>
      <c r="CT18848" s="52"/>
      <c r="CU18848" s="33"/>
      <c r="CV18848" s="33"/>
    </row>
    <row r="18849" spans="74:100">
      <c r="BV18849" s="62"/>
      <c r="BW18849" s="62"/>
      <c r="BX18849" s="62"/>
      <c r="BY18849" s="62"/>
      <c r="BZ18849" s="62"/>
      <c r="CA18849" s="62"/>
      <c r="CB18849" s="62"/>
      <c r="CC18849" s="62"/>
      <c r="CD18849" s="62"/>
      <c r="CE18849" s="62"/>
      <c r="CF18849" s="62"/>
      <c r="CL18849" s="35" t="s">
        <v>9498</v>
      </c>
      <c r="CM18849" s="35" t="s">
        <v>217</v>
      </c>
      <c r="CN18849" s="35" t="s">
        <v>217</v>
      </c>
      <c r="CO18849" s="52"/>
      <c r="CP18849" s="52"/>
      <c r="CQ18849" s="52"/>
      <c r="CR18849" s="52"/>
      <c r="CS18849" s="52"/>
      <c r="CT18849" s="52"/>
      <c r="CU18849" s="33"/>
      <c r="CV18849" s="33"/>
    </row>
    <row r="18850" spans="74:100">
      <c r="BV18850" s="62"/>
      <c r="BW18850" s="62"/>
      <c r="BX18850" s="62"/>
      <c r="BY18850" s="62"/>
      <c r="BZ18850" s="62"/>
      <c r="CA18850" s="62"/>
      <c r="CB18850" s="62"/>
      <c r="CC18850" s="62"/>
      <c r="CD18850" s="62"/>
      <c r="CE18850" s="62"/>
      <c r="CF18850" s="62"/>
      <c r="CL18850" s="35" t="s">
        <v>9425</v>
      </c>
      <c r="CM18850" s="35" t="s">
        <v>217</v>
      </c>
      <c r="CN18850" s="35" t="s">
        <v>217</v>
      </c>
      <c r="CO18850" s="52"/>
      <c r="CP18850" s="52"/>
      <c r="CQ18850" s="52"/>
      <c r="CR18850" s="52"/>
      <c r="CS18850" s="52"/>
      <c r="CT18850" s="52"/>
      <c r="CU18850" s="33"/>
      <c r="CV18850" s="33"/>
    </row>
    <row r="18851" spans="74:100">
      <c r="BV18851" s="62"/>
      <c r="BW18851" s="62"/>
      <c r="BX18851" s="62"/>
      <c r="BY18851" s="62"/>
      <c r="BZ18851" s="62"/>
      <c r="CA18851" s="62"/>
      <c r="CB18851" s="62"/>
      <c r="CC18851" s="62"/>
      <c r="CD18851" s="62"/>
      <c r="CE18851" s="62"/>
      <c r="CF18851" s="62"/>
      <c r="CL18851" s="35" t="s">
        <v>9460</v>
      </c>
      <c r="CM18851" s="35" t="s">
        <v>217</v>
      </c>
      <c r="CN18851" s="35" t="s">
        <v>217</v>
      </c>
      <c r="CO18851" s="52"/>
      <c r="CP18851" s="52"/>
      <c r="CQ18851" s="52"/>
      <c r="CR18851" s="52"/>
      <c r="CS18851" s="52"/>
      <c r="CT18851" s="52"/>
      <c r="CU18851" s="33"/>
      <c r="CV18851" s="33"/>
    </row>
    <row r="18852" spans="74:100">
      <c r="BV18852" s="62"/>
      <c r="BW18852" s="62"/>
      <c r="BX18852" s="62"/>
      <c r="BY18852" s="62"/>
      <c r="BZ18852" s="62"/>
      <c r="CA18852" s="62"/>
      <c r="CB18852" s="62"/>
      <c r="CC18852" s="62"/>
      <c r="CD18852" s="62"/>
      <c r="CE18852" s="62"/>
      <c r="CF18852" s="62"/>
      <c r="CL18852" s="56" t="s">
        <v>25512</v>
      </c>
      <c r="CM18852" s="56" t="s">
        <v>215</v>
      </c>
      <c r="CN18852" s="56" t="s">
        <v>215</v>
      </c>
      <c r="CO18852" s="52"/>
      <c r="CP18852" s="52"/>
      <c r="CQ18852" s="52"/>
      <c r="CR18852" s="52"/>
      <c r="CS18852" s="52"/>
      <c r="CT18852" s="52"/>
      <c r="CU18852" s="33"/>
      <c r="CV18852" s="33"/>
    </row>
    <row r="18853" spans="74:100">
      <c r="BV18853" s="62"/>
      <c r="BW18853" s="62"/>
      <c r="BX18853" s="62"/>
      <c r="BY18853" s="62"/>
      <c r="BZ18853" s="62"/>
      <c r="CA18853" s="62"/>
      <c r="CB18853" s="62"/>
      <c r="CC18853" s="62"/>
      <c r="CD18853" s="62"/>
      <c r="CE18853" s="62"/>
      <c r="CF18853" s="62"/>
      <c r="CL18853" s="35" t="s">
        <v>9577</v>
      </c>
      <c r="CM18853" s="35" t="s">
        <v>217</v>
      </c>
      <c r="CN18853" s="35" t="s">
        <v>217</v>
      </c>
      <c r="CO18853" s="52"/>
      <c r="CP18853" s="52"/>
      <c r="CQ18853" s="52"/>
      <c r="CR18853" s="52"/>
      <c r="CS18853" s="52"/>
      <c r="CT18853" s="52"/>
      <c r="CU18853" s="33"/>
      <c r="CV18853" s="33"/>
    </row>
    <row r="18854" spans="74:100">
      <c r="BV18854" s="62"/>
      <c r="BW18854" s="62"/>
      <c r="BX18854" s="62"/>
      <c r="BY18854" s="62"/>
      <c r="BZ18854" s="62"/>
      <c r="CA18854" s="62"/>
      <c r="CB18854" s="62"/>
      <c r="CC18854" s="62"/>
      <c r="CD18854" s="62"/>
      <c r="CE18854" s="62"/>
      <c r="CF18854" s="62"/>
      <c r="CL18854" s="56" t="s">
        <v>9393</v>
      </c>
      <c r="CM18854" s="56" t="s">
        <v>215</v>
      </c>
      <c r="CN18854" s="56" t="s">
        <v>215</v>
      </c>
      <c r="CO18854" s="52"/>
      <c r="CP18854" s="52"/>
      <c r="CQ18854" s="52"/>
      <c r="CR18854" s="52"/>
      <c r="CS18854" s="52"/>
      <c r="CT18854" s="52"/>
      <c r="CU18854" s="33"/>
      <c r="CV18854" s="33"/>
    </row>
    <row r="18855" spans="74:100">
      <c r="BV18855" s="62"/>
      <c r="BW18855" s="62"/>
      <c r="BX18855" s="62"/>
      <c r="BY18855" s="62"/>
      <c r="BZ18855" s="62"/>
      <c r="CA18855" s="62"/>
      <c r="CB18855" s="62"/>
      <c r="CC18855" s="62"/>
      <c r="CD18855" s="62"/>
      <c r="CE18855" s="62"/>
      <c r="CF18855" s="62"/>
      <c r="CL18855" s="35" t="s">
        <v>9649</v>
      </c>
      <c r="CM18855" s="35" t="s">
        <v>217</v>
      </c>
      <c r="CN18855" s="35" t="s">
        <v>217</v>
      </c>
      <c r="CO18855" s="52"/>
      <c r="CP18855" s="52"/>
      <c r="CQ18855" s="52"/>
      <c r="CR18855" s="52"/>
      <c r="CS18855" s="52"/>
      <c r="CT18855" s="52"/>
      <c r="CU18855" s="33"/>
      <c r="CV18855" s="33"/>
    </row>
    <row r="18856" spans="74:100">
      <c r="BV18856" s="62"/>
      <c r="BW18856" s="62"/>
      <c r="BX18856" s="62"/>
      <c r="BY18856" s="62"/>
      <c r="BZ18856" s="62"/>
      <c r="CA18856" s="62"/>
      <c r="CB18856" s="62"/>
      <c r="CC18856" s="62"/>
      <c r="CD18856" s="62"/>
      <c r="CE18856" s="62"/>
      <c r="CF18856" s="62"/>
      <c r="CL18856" s="35" t="s">
        <v>9619</v>
      </c>
      <c r="CM18856" s="35" t="s">
        <v>217</v>
      </c>
      <c r="CN18856" s="35" t="s">
        <v>217</v>
      </c>
      <c r="CO18856" s="52"/>
      <c r="CP18856" s="52"/>
      <c r="CQ18856" s="52"/>
      <c r="CR18856" s="52"/>
      <c r="CS18856" s="52"/>
      <c r="CT18856" s="52"/>
      <c r="CU18856" s="33"/>
      <c r="CV18856" s="33"/>
    </row>
    <row r="18857" spans="74:100">
      <c r="BV18857" s="62"/>
      <c r="BW18857" s="62"/>
      <c r="BX18857" s="62"/>
      <c r="BY18857" s="62"/>
      <c r="BZ18857" s="62"/>
      <c r="CA18857" s="62"/>
      <c r="CB18857" s="62"/>
      <c r="CC18857" s="62"/>
      <c r="CD18857" s="62"/>
      <c r="CE18857" s="62"/>
      <c r="CF18857" s="62"/>
      <c r="CL18857" s="35" t="s">
        <v>9599</v>
      </c>
      <c r="CM18857" s="35" t="s">
        <v>217</v>
      </c>
      <c r="CN18857" s="35" t="s">
        <v>217</v>
      </c>
      <c r="CO18857" s="52"/>
      <c r="CP18857" s="52"/>
      <c r="CQ18857" s="52"/>
      <c r="CR18857" s="52"/>
      <c r="CS18857" s="52"/>
      <c r="CT18857" s="52"/>
      <c r="CU18857" s="33"/>
      <c r="CV18857" s="33"/>
    </row>
    <row r="18858" spans="74:100">
      <c r="BV18858" s="62"/>
      <c r="BW18858" s="62"/>
      <c r="BX18858" s="62"/>
      <c r="BY18858" s="62"/>
      <c r="BZ18858" s="62"/>
      <c r="CA18858" s="62"/>
      <c r="CB18858" s="62"/>
      <c r="CC18858" s="62"/>
      <c r="CD18858" s="62"/>
      <c r="CE18858" s="62"/>
      <c r="CF18858" s="62"/>
      <c r="CL18858" s="35" t="s">
        <v>9600</v>
      </c>
      <c r="CM18858" s="35" t="s">
        <v>217</v>
      </c>
      <c r="CN18858" s="35" t="s">
        <v>217</v>
      </c>
      <c r="CO18858" s="52"/>
      <c r="CP18858" s="52"/>
      <c r="CQ18858" s="52"/>
      <c r="CR18858" s="52"/>
      <c r="CS18858" s="52"/>
      <c r="CT18858" s="52"/>
      <c r="CU18858" s="33"/>
      <c r="CV18858" s="33"/>
    </row>
    <row r="18859" spans="74:100">
      <c r="BV18859" s="62"/>
      <c r="BW18859" s="62"/>
      <c r="BX18859" s="62"/>
      <c r="BY18859" s="62"/>
      <c r="BZ18859" s="62"/>
      <c r="CA18859" s="62"/>
      <c r="CB18859" s="62"/>
      <c r="CC18859" s="62"/>
      <c r="CD18859" s="62"/>
      <c r="CE18859" s="62"/>
      <c r="CF18859" s="62"/>
      <c r="CL18859" s="35" t="s">
        <v>9601</v>
      </c>
      <c r="CM18859" s="35" t="s">
        <v>217</v>
      </c>
      <c r="CN18859" s="35" t="s">
        <v>217</v>
      </c>
      <c r="CO18859" s="52"/>
      <c r="CP18859" s="52"/>
      <c r="CQ18859" s="52"/>
      <c r="CR18859" s="52"/>
      <c r="CS18859" s="52"/>
      <c r="CT18859" s="52"/>
      <c r="CU18859" s="33"/>
      <c r="CV18859" s="33"/>
    </row>
    <row r="18860" spans="74:100">
      <c r="BV18860" s="62"/>
      <c r="BW18860" s="62"/>
      <c r="BX18860" s="62"/>
      <c r="BY18860" s="62"/>
      <c r="BZ18860" s="62"/>
      <c r="CA18860" s="62"/>
      <c r="CB18860" s="62"/>
      <c r="CC18860" s="62"/>
      <c r="CD18860" s="62"/>
      <c r="CE18860" s="62"/>
      <c r="CF18860" s="62"/>
      <c r="CL18860" s="35" t="s">
        <v>9602</v>
      </c>
      <c r="CM18860" s="35" t="s">
        <v>217</v>
      </c>
      <c r="CN18860" s="35" t="s">
        <v>217</v>
      </c>
      <c r="CO18860" s="52"/>
      <c r="CP18860" s="52"/>
      <c r="CQ18860" s="52"/>
      <c r="CR18860" s="52"/>
      <c r="CS18860" s="52"/>
      <c r="CT18860" s="52"/>
      <c r="CU18860" s="33"/>
      <c r="CV18860" s="33"/>
    </row>
    <row r="18861" spans="74:100">
      <c r="BV18861" s="62"/>
      <c r="BW18861" s="62"/>
      <c r="BX18861" s="62"/>
      <c r="BY18861" s="62"/>
      <c r="BZ18861" s="62"/>
      <c r="CA18861" s="62"/>
      <c r="CB18861" s="62"/>
      <c r="CC18861" s="62"/>
      <c r="CD18861" s="62"/>
      <c r="CE18861" s="62"/>
      <c r="CF18861" s="62"/>
      <c r="CL18861" s="35" t="s">
        <v>9603</v>
      </c>
      <c r="CM18861" s="35" t="s">
        <v>217</v>
      </c>
      <c r="CN18861" s="35" t="s">
        <v>217</v>
      </c>
      <c r="CO18861" s="52"/>
      <c r="CP18861" s="52"/>
      <c r="CQ18861" s="52"/>
      <c r="CR18861" s="52"/>
      <c r="CS18861" s="52"/>
      <c r="CT18861" s="52"/>
      <c r="CU18861" s="33"/>
      <c r="CV18861" s="33"/>
    </row>
    <row r="18862" spans="74:100">
      <c r="BV18862" s="62"/>
      <c r="BW18862" s="62"/>
      <c r="BX18862" s="62"/>
      <c r="BY18862" s="62"/>
      <c r="BZ18862" s="62"/>
      <c r="CA18862" s="62"/>
      <c r="CB18862" s="62"/>
      <c r="CC18862" s="62"/>
      <c r="CD18862" s="62"/>
      <c r="CE18862" s="62"/>
      <c r="CF18862" s="62"/>
      <c r="CL18862" s="35" t="s">
        <v>9604</v>
      </c>
      <c r="CM18862" s="35" t="s">
        <v>217</v>
      </c>
      <c r="CN18862" s="35" t="s">
        <v>217</v>
      </c>
      <c r="CO18862" s="52"/>
      <c r="CP18862" s="52"/>
      <c r="CQ18862" s="52"/>
      <c r="CR18862" s="52"/>
      <c r="CS18862" s="52"/>
      <c r="CT18862" s="52"/>
      <c r="CU18862" s="33"/>
      <c r="CV18862" s="33"/>
    </row>
    <row r="18863" spans="74:100">
      <c r="BV18863" s="62"/>
      <c r="BW18863" s="62"/>
      <c r="BX18863" s="62"/>
      <c r="BY18863" s="62"/>
      <c r="BZ18863" s="62"/>
      <c r="CA18863" s="62"/>
      <c r="CB18863" s="62"/>
      <c r="CC18863" s="62"/>
      <c r="CD18863" s="62"/>
      <c r="CE18863" s="62"/>
      <c r="CF18863" s="62"/>
      <c r="CL18863" s="35" t="s">
        <v>9605</v>
      </c>
      <c r="CM18863" s="35" t="s">
        <v>217</v>
      </c>
      <c r="CN18863" s="35" t="s">
        <v>217</v>
      </c>
      <c r="CO18863" s="52"/>
      <c r="CP18863" s="52"/>
      <c r="CQ18863" s="52"/>
      <c r="CR18863" s="52"/>
      <c r="CS18863" s="52"/>
      <c r="CT18863" s="52"/>
      <c r="CU18863" s="33"/>
      <c r="CV18863" s="33"/>
    </row>
    <row r="18864" spans="74:100">
      <c r="BV18864" s="62"/>
      <c r="BW18864" s="62"/>
      <c r="BX18864" s="62"/>
      <c r="BY18864" s="62"/>
      <c r="BZ18864" s="62"/>
      <c r="CA18864" s="62"/>
      <c r="CB18864" s="62"/>
      <c r="CC18864" s="62"/>
      <c r="CD18864" s="62"/>
      <c r="CE18864" s="62"/>
      <c r="CF18864" s="62"/>
      <c r="CL18864" s="35" t="s">
        <v>9606</v>
      </c>
      <c r="CM18864" s="35" t="s">
        <v>217</v>
      </c>
      <c r="CN18864" s="35" t="s">
        <v>217</v>
      </c>
      <c r="CO18864" s="52"/>
      <c r="CP18864" s="52"/>
      <c r="CQ18864" s="52"/>
      <c r="CR18864" s="52"/>
      <c r="CS18864" s="52"/>
      <c r="CT18864" s="52"/>
      <c r="CU18864" s="33"/>
      <c r="CV18864" s="33"/>
    </row>
    <row r="18865" spans="74:100">
      <c r="BV18865" s="62"/>
      <c r="BW18865" s="62"/>
      <c r="BX18865" s="62"/>
      <c r="BY18865" s="62"/>
      <c r="BZ18865" s="62"/>
      <c r="CA18865" s="62"/>
      <c r="CB18865" s="62"/>
      <c r="CC18865" s="62"/>
      <c r="CD18865" s="62"/>
      <c r="CE18865" s="62"/>
      <c r="CF18865" s="62"/>
      <c r="CL18865" s="56" t="s">
        <v>9394</v>
      </c>
      <c r="CM18865" s="56" t="s">
        <v>215</v>
      </c>
      <c r="CN18865" s="56" t="s">
        <v>215</v>
      </c>
      <c r="CO18865" s="52"/>
      <c r="CP18865" s="52"/>
      <c r="CQ18865" s="52"/>
      <c r="CR18865" s="52"/>
      <c r="CS18865" s="52"/>
      <c r="CT18865" s="52"/>
      <c r="CU18865" s="33"/>
      <c r="CV18865" s="33"/>
    </row>
    <row r="18866" spans="74:100">
      <c r="BV18866" s="62"/>
      <c r="BW18866" s="62"/>
      <c r="BX18866" s="62"/>
      <c r="BY18866" s="62"/>
      <c r="BZ18866" s="62"/>
      <c r="CA18866" s="62"/>
      <c r="CB18866" s="62"/>
      <c r="CC18866" s="62"/>
      <c r="CD18866" s="62"/>
      <c r="CE18866" s="62"/>
      <c r="CF18866" s="62"/>
      <c r="CL18866" s="35" t="s">
        <v>9610</v>
      </c>
      <c r="CM18866" s="35" t="s">
        <v>217</v>
      </c>
      <c r="CN18866" s="35" t="s">
        <v>217</v>
      </c>
      <c r="CO18866" s="52"/>
      <c r="CP18866" s="52"/>
      <c r="CQ18866" s="52"/>
      <c r="CR18866" s="52"/>
      <c r="CS18866" s="52"/>
      <c r="CT18866" s="52"/>
      <c r="CU18866" s="33"/>
      <c r="CV18866" s="33"/>
    </row>
    <row r="18867" spans="74:100">
      <c r="BV18867" s="62"/>
      <c r="BW18867" s="62"/>
      <c r="BX18867" s="62"/>
      <c r="BY18867" s="62"/>
      <c r="BZ18867" s="62"/>
      <c r="CA18867" s="62"/>
      <c r="CB18867" s="62"/>
      <c r="CC18867" s="62"/>
      <c r="CD18867" s="62"/>
      <c r="CE18867" s="62"/>
      <c r="CF18867" s="62"/>
      <c r="CL18867" s="35" t="s">
        <v>9611</v>
      </c>
      <c r="CM18867" s="35" t="s">
        <v>217</v>
      </c>
      <c r="CN18867" s="35" t="s">
        <v>217</v>
      </c>
      <c r="CO18867" s="52"/>
      <c r="CP18867" s="52"/>
      <c r="CQ18867" s="52"/>
      <c r="CR18867" s="52"/>
      <c r="CS18867" s="52"/>
      <c r="CT18867" s="52"/>
      <c r="CU18867" s="33"/>
      <c r="CV18867" s="33"/>
    </row>
    <row r="18868" spans="74:100">
      <c r="BV18868" s="62"/>
      <c r="BW18868" s="62"/>
      <c r="BX18868" s="62"/>
      <c r="BY18868" s="62"/>
      <c r="BZ18868" s="62"/>
      <c r="CA18868" s="62"/>
      <c r="CB18868" s="62"/>
      <c r="CC18868" s="62"/>
      <c r="CD18868" s="62"/>
      <c r="CE18868" s="62"/>
      <c r="CF18868" s="62"/>
      <c r="CL18868" s="35" t="s">
        <v>9612</v>
      </c>
      <c r="CM18868" s="35" t="s">
        <v>217</v>
      </c>
      <c r="CN18868" s="35" t="s">
        <v>217</v>
      </c>
      <c r="CO18868" s="52"/>
      <c r="CP18868" s="52"/>
      <c r="CQ18868" s="52"/>
      <c r="CR18868" s="52"/>
      <c r="CS18868" s="52"/>
      <c r="CT18868" s="52"/>
      <c r="CU18868" s="33"/>
      <c r="CV18868" s="33"/>
    </row>
    <row r="18869" spans="74:100">
      <c r="BV18869" s="62"/>
      <c r="BW18869" s="62"/>
      <c r="BX18869" s="62"/>
      <c r="BY18869" s="62"/>
      <c r="BZ18869" s="62"/>
      <c r="CA18869" s="62"/>
      <c r="CB18869" s="62"/>
      <c r="CC18869" s="62"/>
      <c r="CD18869" s="62"/>
      <c r="CE18869" s="62"/>
      <c r="CF18869" s="62"/>
      <c r="CL18869" s="35" t="s">
        <v>9613</v>
      </c>
      <c r="CM18869" s="35" t="s">
        <v>217</v>
      </c>
      <c r="CN18869" s="35" t="s">
        <v>217</v>
      </c>
      <c r="CO18869" s="52"/>
      <c r="CP18869" s="52"/>
      <c r="CQ18869" s="52"/>
      <c r="CR18869" s="52"/>
      <c r="CS18869" s="52"/>
      <c r="CT18869" s="52"/>
      <c r="CU18869" s="33"/>
      <c r="CV18869" s="33"/>
    </row>
    <row r="18870" spans="74:100">
      <c r="BV18870" s="62"/>
      <c r="BW18870" s="62"/>
      <c r="BX18870" s="62"/>
      <c r="BY18870" s="62"/>
      <c r="BZ18870" s="62"/>
      <c r="CA18870" s="62"/>
      <c r="CB18870" s="62"/>
      <c r="CC18870" s="62"/>
      <c r="CD18870" s="62"/>
      <c r="CE18870" s="62"/>
      <c r="CF18870" s="62"/>
      <c r="CL18870" s="35" t="s">
        <v>29380</v>
      </c>
      <c r="CM18870" s="35" t="s">
        <v>217</v>
      </c>
      <c r="CN18870" s="35" t="s">
        <v>217</v>
      </c>
      <c r="CO18870" s="52"/>
      <c r="CP18870" s="52"/>
      <c r="CQ18870" s="52"/>
      <c r="CR18870" s="52"/>
      <c r="CS18870" s="52"/>
      <c r="CT18870" s="52"/>
      <c r="CU18870" s="33"/>
      <c r="CV18870" s="33"/>
    </row>
    <row r="18871" spans="74:100">
      <c r="BV18871" s="62"/>
      <c r="BW18871" s="62"/>
      <c r="BX18871" s="62"/>
      <c r="BY18871" s="62"/>
      <c r="BZ18871" s="62"/>
      <c r="CA18871" s="62"/>
      <c r="CB18871" s="62"/>
      <c r="CC18871" s="62"/>
      <c r="CD18871" s="62"/>
      <c r="CE18871" s="62"/>
      <c r="CF18871" s="62"/>
      <c r="CL18871" s="56" t="s">
        <v>25513</v>
      </c>
      <c r="CM18871" s="56" t="s">
        <v>215</v>
      </c>
      <c r="CN18871" s="56" t="s">
        <v>215</v>
      </c>
      <c r="CO18871" s="52"/>
      <c r="CP18871" s="52"/>
      <c r="CQ18871" s="52"/>
      <c r="CR18871" s="52"/>
      <c r="CS18871" s="52"/>
      <c r="CT18871" s="52"/>
      <c r="CU18871" s="33"/>
      <c r="CV18871" s="33"/>
    </row>
    <row r="18872" spans="74:100">
      <c r="BV18872" s="62"/>
      <c r="BW18872" s="62"/>
      <c r="BX18872" s="62"/>
      <c r="BY18872" s="62"/>
      <c r="BZ18872" s="62"/>
      <c r="CA18872" s="62"/>
      <c r="CB18872" s="62"/>
      <c r="CC18872" s="62"/>
      <c r="CD18872" s="62"/>
      <c r="CE18872" s="62"/>
      <c r="CF18872" s="62"/>
      <c r="CL18872" s="35" t="s">
        <v>9650</v>
      </c>
      <c r="CM18872" s="35" t="s">
        <v>217</v>
      </c>
      <c r="CN18872" s="35" t="s">
        <v>217</v>
      </c>
      <c r="CO18872" s="52"/>
      <c r="CP18872" s="52"/>
      <c r="CQ18872" s="52"/>
      <c r="CR18872" s="52"/>
      <c r="CS18872" s="52"/>
      <c r="CT18872" s="52"/>
      <c r="CU18872" s="33"/>
      <c r="CV18872" s="33"/>
    </row>
    <row r="18873" spans="74:100">
      <c r="BV18873" s="62"/>
      <c r="BW18873" s="62"/>
      <c r="BX18873" s="62"/>
      <c r="BY18873" s="62"/>
      <c r="BZ18873" s="62"/>
      <c r="CA18873" s="62"/>
      <c r="CB18873" s="62"/>
      <c r="CC18873" s="62"/>
      <c r="CD18873" s="62"/>
      <c r="CE18873" s="62"/>
      <c r="CF18873" s="62"/>
      <c r="CL18873" s="56" t="s">
        <v>9395</v>
      </c>
      <c r="CM18873" s="56" t="s">
        <v>215</v>
      </c>
      <c r="CN18873" s="56" t="s">
        <v>215</v>
      </c>
      <c r="CO18873" s="52"/>
      <c r="CP18873" s="52"/>
      <c r="CQ18873" s="52"/>
      <c r="CR18873" s="52"/>
      <c r="CS18873" s="52"/>
      <c r="CT18873" s="52"/>
      <c r="CU18873" s="33"/>
      <c r="CV18873" s="33"/>
    </row>
    <row r="18874" spans="74:100">
      <c r="BV18874" s="62"/>
      <c r="BW18874" s="62"/>
      <c r="BX18874" s="62"/>
      <c r="BY18874" s="62"/>
      <c r="BZ18874" s="62"/>
      <c r="CA18874" s="62"/>
      <c r="CB18874" s="62"/>
      <c r="CC18874" s="62"/>
      <c r="CD18874" s="62"/>
      <c r="CE18874" s="62"/>
      <c r="CF18874" s="62"/>
      <c r="CL18874" s="35" t="s">
        <v>9651</v>
      </c>
      <c r="CM18874" s="35" t="s">
        <v>217</v>
      </c>
      <c r="CN18874" s="35" t="s">
        <v>217</v>
      </c>
      <c r="CO18874" s="52"/>
      <c r="CP18874" s="52"/>
      <c r="CQ18874" s="52"/>
      <c r="CR18874" s="52"/>
      <c r="CS18874" s="52"/>
      <c r="CT18874" s="52"/>
      <c r="CU18874" s="33"/>
      <c r="CV18874" s="33"/>
    </row>
    <row r="18875" spans="74:100">
      <c r="BV18875" s="62"/>
      <c r="BW18875" s="62"/>
      <c r="BX18875" s="62"/>
      <c r="BY18875" s="62"/>
      <c r="BZ18875" s="62"/>
      <c r="CA18875" s="62"/>
      <c r="CB18875" s="62"/>
      <c r="CC18875" s="62"/>
      <c r="CD18875" s="62"/>
      <c r="CE18875" s="62"/>
      <c r="CF18875" s="62"/>
      <c r="CL18875" s="56" t="s">
        <v>25514</v>
      </c>
      <c r="CM18875" s="56" t="s">
        <v>213</v>
      </c>
      <c r="CN18875" s="56" t="s">
        <v>213</v>
      </c>
      <c r="CO18875" s="52"/>
      <c r="CP18875" s="52"/>
      <c r="CQ18875" s="52"/>
      <c r="CR18875" s="52"/>
      <c r="CS18875" s="52"/>
      <c r="CT18875" s="52"/>
      <c r="CU18875" s="33"/>
      <c r="CV18875" s="33"/>
    </row>
    <row r="18876" spans="74:100">
      <c r="BV18876" s="62"/>
      <c r="BW18876" s="62"/>
      <c r="BX18876" s="62"/>
      <c r="BY18876" s="62"/>
      <c r="BZ18876" s="62"/>
      <c r="CA18876" s="62"/>
      <c r="CB18876" s="62"/>
      <c r="CC18876" s="62"/>
      <c r="CD18876" s="62"/>
      <c r="CE18876" s="62"/>
      <c r="CF18876" s="62"/>
      <c r="CL18876" s="56" t="s">
        <v>25515</v>
      </c>
      <c r="CM18876" s="56" t="s">
        <v>215</v>
      </c>
      <c r="CN18876" s="56" t="s">
        <v>215</v>
      </c>
      <c r="CO18876" s="52"/>
      <c r="CP18876" s="52"/>
      <c r="CQ18876" s="52"/>
      <c r="CR18876" s="52"/>
      <c r="CS18876" s="52"/>
      <c r="CT18876" s="52"/>
      <c r="CU18876" s="33"/>
      <c r="CV18876" s="33"/>
    </row>
    <row r="18877" spans="74:100">
      <c r="BV18877" s="62"/>
      <c r="BW18877" s="62"/>
      <c r="BX18877" s="62"/>
      <c r="BY18877" s="62"/>
      <c r="BZ18877" s="62"/>
      <c r="CA18877" s="62"/>
      <c r="CB18877" s="62"/>
      <c r="CC18877" s="62"/>
      <c r="CD18877" s="62"/>
      <c r="CE18877" s="62"/>
      <c r="CF18877" s="62"/>
      <c r="CL18877" s="35" t="s">
        <v>9472</v>
      </c>
      <c r="CM18877" s="35" t="s">
        <v>217</v>
      </c>
      <c r="CN18877" s="35" t="s">
        <v>217</v>
      </c>
      <c r="CO18877" s="52"/>
      <c r="CP18877" s="52"/>
      <c r="CQ18877" s="52"/>
      <c r="CR18877" s="52"/>
      <c r="CS18877" s="52"/>
      <c r="CT18877" s="52"/>
      <c r="CU18877" s="33"/>
      <c r="CV18877" s="33"/>
    </row>
    <row r="18878" spans="74:100">
      <c r="BV18878" s="62"/>
      <c r="BW18878" s="62"/>
      <c r="BX18878" s="62"/>
      <c r="BY18878" s="62"/>
      <c r="BZ18878" s="62"/>
      <c r="CA18878" s="62"/>
      <c r="CB18878" s="62"/>
      <c r="CC18878" s="62"/>
      <c r="CD18878" s="62"/>
      <c r="CE18878" s="62"/>
      <c r="CF18878" s="62"/>
      <c r="CL18878" s="35" t="s">
        <v>9461</v>
      </c>
      <c r="CM18878" s="35" t="s">
        <v>217</v>
      </c>
      <c r="CN18878" s="35" t="s">
        <v>217</v>
      </c>
      <c r="CO18878" s="52"/>
      <c r="CP18878" s="52"/>
      <c r="CQ18878" s="52"/>
      <c r="CR18878" s="52"/>
      <c r="CS18878" s="52"/>
      <c r="CT18878" s="52"/>
      <c r="CU18878" s="33"/>
      <c r="CV18878" s="33"/>
    </row>
    <row r="18879" spans="74:100">
      <c r="BV18879" s="62"/>
      <c r="BW18879" s="62"/>
      <c r="BX18879" s="62"/>
      <c r="BY18879" s="62"/>
      <c r="BZ18879" s="62"/>
      <c r="CA18879" s="62"/>
      <c r="CB18879" s="62"/>
      <c r="CC18879" s="62"/>
      <c r="CD18879" s="62"/>
      <c r="CE18879" s="62"/>
      <c r="CF18879" s="62"/>
      <c r="CL18879" s="35" t="s">
        <v>9462</v>
      </c>
      <c r="CM18879" s="35" t="s">
        <v>217</v>
      </c>
      <c r="CN18879" s="35" t="s">
        <v>217</v>
      </c>
      <c r="CO18879" s="52"/>
      <c r="CP18879" s="52"/>
      <c r="CQ18879" s="52"/>
      <c r="CR18879" s="52"/>
      <c r="CS18879" s="52"/>
      <c r="CT18879" s="52"/>
      <c r="CU18879" s="33"/>
      <c r="CV18879" s="33"/>
    </row>
    <row r="18880" spans="74:100">
      <c r="BV18880" s="62"/>
      <c r="BW18880" s="62"/>
      <c r="BX18880" s="62"/>
      <c r="BY18880" s="62"/>
      <c r="BZ18880" s="62"/>
      <c r="CA18880" s="62"/>
      <c r="CB18880" s="62"/>
      <c r="CC18880" s="62"/>
      <c r="CD18880" s="62"/>
      <c r="CE18880" s="62"/>
      <c r="CF18880" s="62"/>
      <c r="CL18880" s="35" t="s">
        <v>9343</v>
      </c>
      <c r="CM18880" s="35" t="s">
        <v>217</v>
      </c>
      <c r="CN18880" s="35" t="s">
        <v>217</v>
      </c>
      <c r="CO18880" s="52"/>
      <c r="CP18880" s="52"/>
      <c r="CQ18880" s="52"/>
      <c r="CR18880" s="52"/>
      <c r="CS18880" s="52"/>
      <c r="CT18880" s="52"/>
      <c r="CU18880" s="33"/>
      <c r="CV18880" s="33"/>
    </row>
    <row r="18881" spans="74:100">
      <c r="BV18881" s="62"/>
      <c r="BW18881" s="62"/>
      <c r="BX18881" s="62"/>
      <c r="BY18881" s="62"/>
      <c r="BZ18881" s="62"/>
      <c r="CA18881" s="62"/>
      <c r="CB18881" s="62"/>
      <c r="CC18881" s="62"/>
      <c r="CD18881" s="62"/>
      <c r="CE18881" s="62"/>
      <c r="CF18881" s="62"/>
      <c r="CL18881" s="56" t="s">
        <v>29381</v>
      </c>
      <c r="CM18881" s="56" t="s">
        <v>215</v>
      </c>
      <c r="CN18881" s="56" t="s">
        <v>215</v>
      </c>
      <c r="CO18881" s="52"/>
      <c r="CP18881" s="52"/>
      <c r="CQ18881" s="52"/>
      <c r="CR18881" s="52"/>
      <c r="CS18881" s="52"/>
      <c r="CT18881" s="52"/>
      <c r="CU18881" s="33"/>
      <c r="CV18881" s="33"/>
    </row>
    <row r="18882" spans="74:100">
      <c r="BV18882" s="62"/>
      <c r="BW18882" s="62"/>
      <c r="BX18882" s="62"/>
      <c r="BY18882" s="62"/>
      <c r="BZ18882" s="62"/>
      <c r="CA18882" s="62"/>
      <c r="CB18882" s="62"/>
      <c r="CC18882" s="62"/>
      <c r="CD18882" s="62"/>
      <c r="CE18882" s="62"/>
      <c r="CF18882" s="62"/>
      <c r="CL18882" s="35" t="s">
        <v>9620</v>
      </c>
      <c r="CM18882" s="35" t="s">
        <v>217</v>
      </c>
      <c r="CN18882" s="35" t="s">
        <v>217</v>
      </c>
      <c r="CO18882" s="52"/>
      <c r="CP18882" s="52"/>
      <c r="CQ18882" s="52"/>
      <c r="CR18882" s="52"/>
      <c r="CS18882" s="52"/>
      <c r="CT18882" s="52"/>
      <c r="CU18882" s="33"/>
      <c r="CV18882" s="33"/>
    </row>
    <row r="18883" spans="74:100">
      <c r="BV18883" s="62"/>
      <c r="BW18883" s="62"/>
      <c r="BX18883" s="62"/>
      <c r="BY18883" s="62"/>
      <c r="BZ18883" s="62"/>
      <c r="CA18883" s="62"/>
      <c r="CB18883" s="62"/>
      <c r="CC18883" s="62"/>
      <c r="CD18883" s="62"/>
      <c r="CE18883" s="62"/>
      <c r="CF18883" s="62"/>
      <c r="CL18883" s="56" t="s">
        <v>9396</v>
      </c>
      <c r="CM18883" s="56" t="s">
        <v>215</v>
      </c>
      <c r="CN18883" s="56" t="s">
        <v>215</v>
      </c>
      <c r="CO18883" s="52"/>
      <c r="CP18883" s="52"/>
      <c r="CQ18883" s="52"/>
      <c r="CR18883" s="52"/>
      <c r="CS18883" s="52"/>
      <c r="CT18883" s="52"/>
      <c r="CU18883" s="33"/>
      <c r="CV18883" s="33"/>
    </row>
    <row r="18884" spans="74:100">
      <c r="BV18884" s="62"/>
      <c r="BW18884" s="62"/>
      <c r="BX18884" s="62"/>
      <c r="BY18884" s="62"/>
      <c r="BZ18884" s="62"/>
      <c r="CA18884" s="62"/>
      <c r="CB18884" s="62"/>
      <c r="CC18884" s="62"/>
      <c r="CD18884" s="62"/>
      <c r="CE18884" s="62"/>
      <c r="CF18884" s="62"/>
      <c r="CL18884" s="35" t="s">
        <v>9652</v>
      </c>
      <c r="CM18884" s="35" t="s">
        <v>217</v>
      </c>
      <c r="CN18884" s="35" t="s">
        <v>217</v>
      </c>
      <c r="CO18884" s="52"/>
      <c r="CP18884" s="52"/>
      <c r="CQ18884" s="52"/>
      <c r="CR18884" s="52"/>
      <c r="CS18884" s="52"/>
      <c r="CT18884" s="52"/>
      <c r="CU18884" s="33"/>
      <c r="CV18884" s="33"/>
    </row>
    <row r="18885" spans="74:100">
      <c r="BV18885" s="62"/>
      <c r="BW18885" s="62"/>
      <c r="BX18885" s="62"/>
      <c r="BY18885" s="62"/>
      <c r="BZ18885" s="62"/>
      <c r="CA18885" s="62"/>
      <c r="CB18885" s="62"/>
      <c r="CC18885" s="62"/>
      <c r="CD18885" s="62"/>
      <c r="CE18885" s="62"/>
      <c r="CF18885" s="62"/>
      <c r="CL18885" s="35" t="s">
        <v>9653</v>
      </c>
      <c r="CM18885" s="35" t="s">
        <v>217</v>
      </c>
      <c r="CN18885" s="35" t="s">
        <v>217</v>
      </c>
      <c r="CO18885" s="52"/>
      <c r="CP18885" s="52"/>
      <c r="CQ18885" s="52"/>
      <c r="CR18885" s="52"/>
      <c r="CS18885" s="52"/>
      <c r="CT18885" s="52"/>
      <c r="CU18885" s="33"/>
      <c r="CV18885" s="33"/>
    </row>
    <row r="18886" spans="74:100">
      <c r="BV18886" s="62"/>
      <c r="BW18886" s="62"/>
      <c r="BX18886" s="62"/>
      <c r="BY18886" s="62"/>
      <c r="BZ18886" s="62"/>
      <c r="CA18886" s="62"/>
      <c r="CB18886" s="62"/>
      <c r="CC18886" s="62"/>
      <c r="CD18886" s="62"/>
      <c r="CE18886" s="62"/>
      <c r="CF18886" s="62"/>
      <c r="CL18886" s="35" t="s">
        <v>9654</v>
      </c>
      <c r="CM18886" s="35" t="s">
        <v>217</v>
      </c>
      <c r="CN18886" s="35" t="s">
        <v>217</v>
      </c>
      <c r="CO18886" s="52"/>
      <c r="CP18886" s="52"/>
      <c r="CQ18886" s="52"/>
      <c r="CR18886" s="52"/>
      <c r="CS18886" s="52"/>
      <c r="CT18886" s="52"/>
      <c r="CU18886" s="33"/>
      <c r="CV18886" s="33"/>
    </row>
    <row r="18887" spans="74:100">
      <c r="BV18887" s="62"/>
      <c r="BW18887" s="62"/>
      <c r="BX18887" s="62"/>
      <c r="BY18887" s="62"/>
      <c r="BZ18887" s="62"/>
      <c r="CA18887" s="62"/>
      <c r="CB18887" s="62"/>
      <c r="CC18887" s="62"/>
      <c r="CD18887" s="62"/>
      <c r="CE18887" s="62"/>
      <c r="CF18887" s="62"/>
      <c r="CL18887" s="35" t="s">
        <v>9655</v>
      </c>
      <c r="CM18887" s="35" t="s">
        <v>217</v>
      </c>
      <c r="CN18887" s="35" t="s">
        <v>217</v>
      </c>
      <c r="CO18887" s="52"/>
      <c r="CP18887" s="52"/>
      <c r="CQ18887" s="52"/>
      <c r="CR18887" s="52"/>
      <c r="CS18887" s="52"/>
      <c r="CT18887" s="52"/>
      <c r="CU18887" s="33"/>
      <c r="CV18887" s="33"/>
    </row>
    <row r="18888" spans="74:100">
      <c r="BV18888" s="62"/>
      <c r="BW18888" s="62"/>
      <c r="BX18888" s="62"/>
      <c r="BY18888" s="62"/>
      <c r="BZ18888" s="62"/>
      <c r="CA18888" s="62"/>
      <c r="CB18888" s="62"/>
      <c r="CC18888" s="62"/>
      <c r="CD18888" s="62"/>
      <c r="CE18888" s="62"/>
      <c r="CF18888" s="62"/>
      <c r="CL18888" s="35" t="s">
        <v>9656</v>
      </c>
      <c r="CM18888" s="35" t="s">
        <v>217</v>
      </c>
      <c r="CN18888" s="35" t="s">
        <v>217</v>
      </c>
      <c r="CO18888" s="52"/>
      <c r="CP18888" s="52"/>
      <c r="CQ18888" s="52"/>
      <c r="CR18888" s="52"/>
      <c r="CS18888" s="52"/>
      <c r="CT18888" s="52"/>
      <c r="CU18888" s="33"/>
      <c r="CV18888" s="33"/>
    </row>
    <row r="18889" spans="74:100">
      <c r="BV18889" s="62"/>
      <c r="BW18889" s="62"/>
      <c r="BX18889" s="62"/>
      <c r="BY18889" s="62"/>
      <c r="BZ18889" s="62"/>
      <c r="CA18889" s="62"/>
      <c r="CB18889" s="62"/>
      <c r="CC18889" s="62"/>
      <c r="CD18889" s="62"/>
      <c r="CE18889" s="62"/>
      <c r="CF18889" s="62"/>
      <c r="CL18889" s="35" t="s">
        <v>9657</v>
      </c>
      <c r="CM18889" s="35" t="s">
        <v>217</v>
      </c>
      <c r="CN18889" s="35" t="s">
        <v>217</v>
      </c>
      <c r="CO18889" s="52"/>
      <c r="CP18889" s="52"/>
      <c r="CQ18889" s="52"/>
      <c r="CR18889" s="52"/>
      <c r="CS18889" s="52"/>
      <c r="CT18889" s="52"/>
      <c r="CU18889" s="33"/>
      <c r="CV18889" s="33"/>
    </row>
    <row r="18890" spans="74:100">
      <c r="BV18890" s="62"/>
      <c r="BW18890" s="62"/>
      <c r="BX18890" s="62"/>
      <c r="BY18890" s="62"/>
      <c r="BZ18890" s="62"/>
      <c r="CA18890" s="62"/>
      <c r="CB18890" s="62"/>
      <c r="CC18890" s="62"/>
      <c r="CD18890" s="62"/>
      <c r="CE18890" s="62"/>
      <c r="CF18890" s="62"/>
      <c r="CL18890" s="35" t="s">
        <v>9658</v>
      </c>
      <c r="CM18890" s="35" t="s">
        <v>217</v>
      </c>
      <c r="CN18890" s="35" t="s">
        <v>217</v>
      </c>
      <c r="CO18890" s="52"/>
      <c r="CP18890" s="52"/>
      <c r="CQ18890" s="52"/>
      <c r="CR18890" s="52"/>
      <c r="CS18890" s="52"/>
      <c r="CT18890" s="52"/>
      <c r="CU18890" s="33"/>
      <c r="CV18890" s="33"/>
    </row>
    <row r="18891" spans="74:100">
      <c r="BV18891" s="62"/>
      <c r="BW18891" s="62"/>
      <c r="BX18891" s="62"/>
      <c r="BY18891" s="62"/>
      <c r="BZ18891" s="62"/>
      <c r="CA18891" s="62"/>
      <c r="CB18891" s="62"/>
      <c r="CC18891" s="62"/>
      <c r="CD18891" s="62"/>
      <c r="CE18891" s="62"/>
      <c r="CF18891" s="62"/>
      <c r="CL18891" s="35" t="s">
        <v>9659</v>
      </c>
      <c r="CM18891" s="35" t="s">
        <v>217</v>
      </c>
      <c r="CN18891" s="35" t="s">
        <v>217</v>
      </c>
      <c r="CO18891" s="52"/>
      <c r="CP18891" s="52"/>
      <c r="CQ18891" s="52"/>
      <c r="CR18891" s="52"/>
      <c r="CS18891" s="52"/>
      <c r="CT18891" s="52"/>
      <c r="CU18891" s="33"/>
      <c r="CV18891" s="33"/>
    </row>
    <row r="18892" spans="74:100">
      <c r="BV18892" s="62"/>
      <c r="BW18892" s="62"/>
      <c r="BX18892" s="62"/>
      <c r="BY18892" s="62"/>
      <c r="BZ18892" s="62"/>
      <c r="CA18892" s="62"/>
      <c r="CB18892" s="62"/>
      <c r="CC18892" s="62"/>
      <c r="CD18892" s="62"/>
      <c r="CE18892" s="62"/>
      <c r="CF18892" s="62"/>
      <c r="CL18892" s="35" t="s">
        <v>9660</v>
      </c>
      <c r="CM18892" s="35" t="s">
        <v>217</v>
      </c>
      <c r="CN18892" s="35" t="s">
        <v>217</v>
      </c>
      <c r="CO18892" s="52"/>
      <c r="CP18892" s="52"/>
      <c r="CQ18892" s="52"/>
      <c r="CR18892" s="52"/>
      <c r="CS18892" s="52"/>
      <c r="CT18892" s="52"/>
      <c r="CU18892" s="33"/>
      <c r="CV18892" s="33"/>
    </row>
    <row r="18893" spans="74:100">
      <c r="BV18893" s="62"/>
      <c r="BW18893" s="62"/>
      <c r="BX18893" s="62"/>
      <c r="BY18893" s="62"/>
      <c r="BZ18893" s="62"/>
      <c r="CA18893" s="62"/>
      <c r="CB18893" s="62"/>
      <c r="CC18893" s="62"/>
      <c r="CD18893" s="62"/>
      <c r="CE18893" s="62"/>
      <c r="CF18893" s="62"/>
      <c r="CL18893" s="56" t="s">
        <v>25516</v>
      </c>
      <c r="CM18893" s="56" t="s">
        <v>213</v>
      </c>
      <c r="CN18893" s="56" t="s">
        <v>213</v>
      </c>
      <c r="CO18893" s="52"/>
      <c r="CP18893" s="52"/>
      <c r="CQ18893" s="52"/>
      <c r="CR18893" s="52"/>
      <c r="CS18893" s="52"/>
      <c r="CT18893" s="52"/>
      <c r="CU18893" s="33"/>
      <c r="CV18893" s="33"/>
    </row>
    <row r="18894" spans="74:100">
      <c r="BV18894" s="62"/>
      <c r="BW18894" s="62"/>
      <c r="BX18894" s="62"/>
      <c r="BY18894" s="62"/>
      <c r="BZ18894" s="62"/>
      <c r="CA18894" s="62"/>
      <c r="CB18894" s="62"/>
      <c r="CC18894" s="62"/>
      <c r="CD18894" s="62"/>
      <c r="CE18894" s="62"/>
      <c r="CF18894" s="62"/>
      <c r="CL18894" s="35" t="s">
        <v>9661</v>
      </c>
      <c r="CM18894" s="35" t="s">
        <v>217</v>
      </c>
      <c r="CN18894" s="35" t="s">
        <v>217</v>
      </c>
      <c r="CO18894" s="52"/>
      <c r="CP18894" s="52"/>
      <c r="CQ18894" s="52"/>
      <c r="CR18894" s="52"/>
      <c r="CS18894" s="52"/>
      <c r="CT18894" s="52"/>
      <c r="CU18894" s="33"/>
      <c r="CV18894" s="33"/>
    </row>
    <row r="18895" spans="74:100">
      <c r="BV18895" s="62"/>
      <c r="BW18895" s="62"/>
      <c r="BX18895" s="62"/>
      <c r="BY18895" s="62"/>
      <c r="BZ18895" s="62"/>
      <c r="CA18895" s="62"/>
      <c r="CB18895" s="62"/>
      <c r="CC18895" s="62"/>
      <c r="CD18895" s="62"/>
      <c r="CE18895" s="62"/>
      <c r="CF18895" s="62"/>
      <c r="CL18895" s="56" t="s">
        <v>9397</v>
      </c>
      <c r="CM18895" s="56" t="s">
        <v>215</v>
      </c>
      <c r="CN18895" s="56" t="s">
        <v>215</v>
      </c>
      <c r="CO18895" s="52"/>
      <c r="CP18895" s="52"/>
      <c r="CQ18895" s="52"/>
      <c r="CR18895" s="52"/>
      <c r="CS18895" s="52"/>
      <c r="CT18895" s="52"/>
      <c r="CU18895" s="33"/>
      <c r="CV18895" s="33"/>
    </row>
    <row r="18896" spans="74:100">
      <c r="BV18896" s="62"/>
      <c r="BW18896" s="62"/>
      <c r="BX18896" s="62"/>
      <c r="BY18896" s="62"/>
      <c r="BZ18896" s="62"/>
      <c r="CA18896" s="62"/>
      <c r="CB18896" s="62"/>
      <c r="CC18896" s="62"/>
      <c r="CD18896" s="62"/>
      <c r="CE18896" s="62"/>
      <c r="CF18896" s="62"/>
      <c r="CL18896" s="35" t="s">
        <v>9537</v>
      </c>
      <c r="CM18896" s="35" t="s">
        <v>217</v>
      </c>
      <c r="CN18896" s="35" t="s">
        <v>217</v>
      </c>
      <c r="CO18896" s="52"/>
      <c r="CP18896" s="52"/>
      <c r="CQ18896" s="52"/>
      <c r="CR18896" s="52"/>
      <c r="CS18896" s="52"/>
      <c r="CT18896" s="52"/>
      <c r="CU18896" s="33"/>
      <c r="CV18896" s="33"/>
    </row>
    <row r="18897" spans="74:100">
      <c r="BV18897" s="62"/>
      <c r="BW18897" s="62"/>
      <c r="BX18897" s="62"/>
      <c r="BY18897" s="62"/>
      <c r="BZ18897" s="62"/>
      <c r="CA18897" s="62"/>
      <c r="CB18897" s="62"/>
      <c r="CC18897" s="62"/>
      <c r="CD18897" s="62"/>
      <c r="CE18897" s="62"/>
      <c r="CF18897" s="62"/>
      <c r="CL18897" s="56" t="s">
        <v>9398</v>
      </c>
      <c r="CM18897" s="56" t="s">
        <v>215</v>
      </c>
      <c r="CN18897" s="56" t="s">
        <v>215</v>
      </c>
      <c r="CO18897" s="52"/>
      <c r="CP18897" s="52"/>
      <c r="CQ18897" s="52"/>
      <c r="CR18897" s="52"/>
      <c r="CS18897" s="52"/>
      <c r="CT18897" s="52"/>
      <c r="CU18897" s="33"/>
      <c r="CV18897" s="33"/>
    </row>
    <row r="18898" spans="74:100">
      <c r="BV18898" s="62"/>
      <c r="BW18898" s="62"/>
      <c r="BX18898" s="62"/>
      <c r="BY18898" s="62"/>
      <c r="BZ18898" s="62"/>
      <c r="CA18898" s="62"/>
      <c r="CB18898" s="62"/>
      <c r="CC18898" s="62"/>
      <c r="CD18898" s="62"/>
      <c r="CE18898" s="62"/>
      <c r="CF18898" s="62"/>
      <c r="CL18898" s="56" t="s">
        <v>29382</v>
      </c>
      <c r="CM18898" s="56" t="s">
        <v>215</v>
      </c>
      <c r="CN18898" s="56" t="s">
        <v>215</v>
      </c>
      <c r="CO18898" s="52"/>
      <c r="CP18898" s="52"/>
      <c r="CQ18898" s="52"/>
      <c r="CR18898" s="52"/>
      <c r="CS18898" s="52"/>
      <c r="CT18898" s="52"/>
      <c r="CU18898" s="33"/>
      <c r="CV18898" s="33"/>
    </row>
    <row r="18899" spans="74:100">
      <c r="BV18899" s="62"/>
      <c r="BW18899" s="62"/>
      <c r="BX18899" s="62"/>
      <c r="BY18899" s="62"/>
      <c r="BZ18899" s="62"/>
      <c r="CA18899" s="62"/>
      <c r="CB18899" s="62"/>
      <c r="CC18899" s="62"/>
      <c r="CD18899" s="62"/>
      <c r="CE18899" s="62"/>
      <c r="CF18899" s="62"/>
      <c r="CL18899" s="56" t="s">
        <v>25517</v>
      </c>
      <c r="CM18899" s="56" t="s">
        <v>215</v>
      </c>
      <c r="CN18899" s="56" t="s">
        <v>215</v>
      </c>
      <c r="CO18899" s="52"/>
      <c r="CP18899" s="52"/>
      <c r="CQ18899" s="52"/>
      <c r="CR18899" s="52"/>
      <c r="CS18899" s="52"/>
      <c r="CT18899" s="52"/>
      <c r="CU18899" s="33"/>
      <c r="CV18899" s="33"/>
    </row>
    <row r="18900" spans="74:100">
      <c r="BV18900" s="62"/>
      <c r="BW18900" s="62"/>
      <c r="BX18900" s="62"/>
      <c r="BY18900" s="62"/>
      <c r="BZ18900" s="62"/>
      <c r="CA18900" s="62"/>
      <c r="CB18900" s="62"/>
      <c r="CC18900" s="62"/>
      <c r="CD18900" s="62"/>
      <c r="CE18900" s="62"/>
      <c r="CF18900" s="62"/>
      <c r="CL18900" s="35" t="s">
        <v>9614</v>
      </c>
      <c r="CM18900" s="35" t="s">
        <v>217</v>
      </c>
      <c r="CN18900" s="35" t="s">
        <v>217</v>
      </c>
      <c r="CO18900" s="52"/>
      <c r="CP18900" s="52"/>
      <c r="CQ18900" s="52"/>
      <c r="CR18900" s="52"/>
      <c r="CS18900" s="52"/>
      <c r="CT18900" s="52"/>
      <c r="CU18900" s="33"/>
      <c r="CV18900" s="33"/>
    </row>
    <row r="18901" spans="74:100">
      <c r="BV18901" s="62"/>
      <c r="BW18901" s="62"/>
      <c r="BX18901" s="62"/>
      <c r="BY18901" s="62"/>
      <c r="BZ18901" s="62"/>
      <c r="CA18901" s="62"/>
      <c r="CB18901" s="62"/>
      <c r="CC18901" s="62"/>
      <c r="CD18901" s="62"/>
      <c r="CE18901" s="62"/>
      <c r="CF18901" s="62"/>
      <c r="CL18901" s="56" t="s">
        <v>29383</v>
      </c>
      <c r="CM18901" s="56" t="s">
        <v>215</v>
      </c>
      <c r="CN18901" s="56" t="s">
        <v>215</v>
      </c>
      <c r="CO18901" s="52"/>
      <c r="CP18901" s="52"/>
      <c r="CQ18901" s="52"/>
      <c r="CR18901" s="52"/>
      <c r="CS18901" s="52"/>
      <c r="CT18901" s="52"/>
      <c r="CU18901" s="33"/>
      <c r="CV18901" s="33"/>
    </row>
    <row r="18902" spans="74:100">
      <c r="BV18902" s="62"/>
      <c r="BW18902" s="62"/>
      <c r="BX18902" s="62"/>
      <c r="BY18902" s="62"/>
      <c r="BZ18902" s="62"/>
      <c r="CA18902" s="62"/>
      <c r="CB18902" s="62"/>
      <c r="CC18902" s="62"/>
      <c r="CD18902" s="62"/>
      <c r="CE18902" s="62"/>
      <c r="CF18902" s="62"/>
      <c r="CL18902" s="56" t="s">
        <v>25518</v>
      </c>
      <c r="CM18902" s="56" t="s">
        <v>213</v>
      </c>
      <c r="CN18902" s="56" t="s">
        <v>213</v>
      </c>
      <c r="CO18902" s="52"/>
      <c r="CP18902" s="52"/>
      <c r="CQ18902" s="52"/>
      <c r="CR18902" s="52"/>
      <c r="CS18902" s="52"/>
      <c r="CT18902" s="52"/>
      <c r="CU18902" s="33"/>
      <c r="CV18902" s="33"/>
    </row>
    <row r="18903" spans="74:100">
      <c r="BV18903" s="62"/>
      <c r="BW18903" s="62"/>
      <c r="BX18903" s="62"/>
      <c r="BY18903" s="62"/>
      <c r="BZ18903" s="62"/>
      <c r="CA18903" s="62"/>
      <c r="CB18903" s="62"/>
      <c r="CC18903" s="62"/>
      <c r="CD18903" s="62"/>
      <c r="CE18903" s="62"/>
      <c r="CF18903" s="62"/>
      <c r="CL18903" s="56" t="s">
        <v>9399</v>
      </c>
      <c r="CM18903" s="56" t="s">
        <v>215</v>
      </c>
      <c r="CN18903" s="56" t="s">
        <v>215</v>
      </c>
      <c r="CO18903" s="52"/>
      <c r="CP18903" s="52"/>
      <c r="CQ18903" s="52"/>
      <c r="CR18903" s="52"/>
      <c r="CS18903" s="52"/>
      <c r="CT18903" s="52"/>
      <c r="CU18903" s="33"/>
      <c r="CV18903" s="33"/>
    </row>
    <row r="18904" spans="74:100">
      <c r="BV18904" s="62"/>
      <c r="BW18904" s="62"/>
      <c r="BX18904" s="62"/>
      <c r="BY18904" s="62"/>
      <c r="BZ18904" s="62"/>
      <c r="CA18904" s="62"/>
      <c r="CB18904" s="62"/>
      <c r="CC18904" s="62"/>
      <c r="CD18904" s="62"/>
      <c r="CE18904" s="62"/>
      <c r="CF18904" s="62"/>
      <c r="CL18904" s="56" t="s">
        <v>9400</v>
      </c>
      <c r="CM18904" s="56" t="s">
        <v>215</v>
      </c>
      <c r="CN18904" s="56" t="s">
        <v>215</v>
      </c>
      <c r="CO18904" s="52"/>
      <c r="CP18904" s="52"/>
      <c r="CQ18904" s="52"/>
      <c r="CR18904" s="52"/>
      <c r="CS18904" s="52"/>
      <c r="CT18904" s="52"/>
      <c r="CU18904" s="33"/>
      <c r="CV18904" s="33"/>
    </row>
    <row r="18905" spans="74:100">
      <c r="BV18905" s="62"/>
      <c r="BW18905" s="62"/>
      <c r="BX18905" s="62"/>
      <c r="BY18905" s="62"/>
      <c r="BZ18905" s="62"/>
      <c r="CA18905" s="62"/>
      <c r="CB18905" s="62"/>
      <c r="CC18905" s="62"/>
      <c r="CD18905" s="62"/>
      <c r="CE18905" s="62"/>
      <c r="CF18905" s="62"/>
      <c r="CL18905" s="56" t="s">
        <v>9401</v>
      </c>
      <c r="CM18905" s="56" t="s">
        <v>215</v>
      </c>
      <c r="CN18905" s="56" t="s">
        <v>215</v>
      </c>
      <c r="CO18905" s="52"/>
      <c r="CP18905" s="52"/>
      <c r="CQ18905" s="52"/>
      <c r="CR18905" s="52"/>
      <c r="CS18905" s="52"/>
      <c r="CT18905" s="52"/>
      <c r="CU18905" s="33"/>
      <c r="CV18905" s="33"/>
    </row>
    <row r="18906" spans="74:100">
      <c r="BV18906" s="62"/>
      <c r="BW18906" s="62"/>
      <c r="BX18906" s="62"/>
      <c r="BY18906" s="62"/>
      <c r="BZ18906" s="62"/>
      <c r="CA18906" s="62"/>
      <c r="CB18906" s="62"/>
      <c r="CC18906" s="62"/>
      <c r="CD18906" s="62"/>
      <c r="CE18906" s="62"/>
      <c r="CF18906" s="62"/>
      <c r="CL18906" s="56" t="s">
        <v>25519</v>
      </c>
      <c r="CM18906" s="56" t="s">
        <v>213</v>
      </c>
      <c r="CN18906" s="56" t="s">
        <v>213</v>
      </c>
      <c r="CO18906" s="52"/>
      <c r="CP18906" s="52"/>
      <c r="CQ18906" s="52"/>
      <c r="CR18906" s="52"/>
      <c r="CS18906" s="52"/>
      <c r="CT18906" s="52"/>
      <c r="CU18906" s="33"/>
      <c r="CV18906" s="33"/>
    </row>
    <row r="18907" spans="74:100">
      <c r="BV18907" s="62"/>
      <c r="BW18907" s="62"/>
      <c r="BX18907" s="62"/>
      <c r="BY18907" s="62"/>
      <c r="BZ18907" s="62"/>
      <c r="CA18907" s="62"/>
      <c r="CB18907" s="62"/>
      <c r="CC18907" s="62"/>
      <c r="CD18907" s="62"/>
      <c r="CE18907" s="62"/>
      <c r="CF18907" s="62"/>
      <c r="CL18907" s="35" t="s">
        <v>9662</v>
      </c>
      <c r="CM18907" s="35" t="s">
        <v>217</v>
      </c>
      <c r="CN18907" s="35" t="s">
        <v>217</v>
      </c>
      <c r="CO18907" s="52"/>
      <c r="CP18907" s="52"/>
      <c r="CQ18907" s="52"/>
      <c r="CR18907" s="52"/>
      <c r="CS18907" s="52"/>
      <c r="CT18907" s="52"/>
      <c r="CU18907" s="33"/>
      <c r="CV18907" s="33"/>
    </row>
    <row r="18908" spans="74:100">
      <c r="BV18908" s="62"/>
      <c r="BW18908" s="62"/>
      <c r="BX18908" s="62"/>
      <c r="BY18908" s="62"/>
      <c r="BZ18908" s="62"/>
      <c r="CA18908" s="62"/>
      <c r="CB18908" s="62"/>
      <c r="CC18908" s="62"/>
      <c r="CD18908" s="62"/>
      <c r="CE18908" s="62"/>
      <c r="CF18908" s="62"/>
      <c r="CL18908" s="35" t="s">
        <v>9588</v>
      </c>
      <c r="CM18908" s="35" t="s">
        <v>217</v>
      </c>
      <c r="CN18908" s="35" t="s">
        <v>217</v>
      </c>
      <c r="CO18908" s="52"/>
      <c r="CP18908" s="52"/>
      <c r="CQ18908" s="52"/>
      <c r="CR18908" s="52"/>
      <c r="CS18908" s="52"/>
      <c r="CT18908" s="52"/>
      <c r="CU18908" s="33"/>
      <c r="CV18908" s="33"/>
    </row>
    <row r="18909" spans="74:100">
      <c r="BV18909" s="62"/>
      <c r="BW18909" s="62"/>
      <c r="BX18909" s="62"/>
      <c r="BY18909" s="62"/>
      <c r="BZ18909" s="62"/>
      <c r="CA18909" s="62"/>
      <c r="CB18909" s="62"/>
      <c r="CC18909" s="62"/>
      <c r="CD18909" s="62"/>
      <c r="CE18909" s="62"/>
      <c r="CF18909" s="62"/>
      <c r="CL18909" s="56" t="s">
        <v>25520</v>
      </c>
      <c r="CM18909" s="56" t="s">
        <v>215</v>
      </c>
      <c r="CN18909" s="56" t="s">
        <v>215</v>
      </c>
      <c r="CO18909" s="52"/>
      <c r="CP18909" s="52"/>
      <c r="CQ18909" s="52"/>
      <c r="CR18909" s="52"/>
      <c r="CS18909" s="52"/>
      <c r="CT18909" s="52"/>
      <c r="CU18909" s="33"/>
      <c r="CV18909" s="33"/>
    </row>
    <row r="18910" spans="74:100">
      <c r="BV18910" s="62"/>
      <c r="BW18910" s="62"/>
      <c r="BX18910" s="62"/>
      <c r="BY18910" s="62"/>
      <c r="BZ18910" s="62"/>
      <c r="CA18910" s="62"/>
      <c r="CB18910" s="62"/>
      <c r="CC18910" s="62"/>
      <c r="CD18910" s="62"/>
      <c r="CE18910" s="62"/>
      <c r="CF18910" s="62"/>
      <c r="CL18910" s="35" t="s">
        <v>9578</v>
      </c>
      <c r="CM18910" s="35" t="s">
        <v>217</v>
      </c>
      <c r="CN18910" s="35" t="s">
        <v>217</v>
      </c>
      <c r="CO18910" s="52"/>
      <c r="CP18910" s="52"/>
      <c r="CQ18910" s="52"/>
      <c r="CR18910" s="52"/>
      <c r="CS18910" s="52"/>
      <c r="CT18910" s="52"/>
      <c r="CU18910" s="33"/>
      <c r="CV18910" s="33"/>
    </row>
    <row r="18911" spans="74:100">
      <c r="BV18911" s="62"/>
      <c r="BW18911" s="62"/>
      <c r="BX18911" s="62"/>
      <c r="BY18911" s="62"/>
      <c r="BZ18911" s="62"/>
      <c r="CA18911" s="62"/>
      <c r="CB18911" s="62"/>
      <c r="CC18911" s="62"/>
      <c r="CD18911" s="62"/>
      <c r="CE18911" s="62"/>
      <c r="CF18911" s="62"/>
      <c r="CL18911" s="35" t="s">
        <v>9442</v>
      </c>
      <c r="CM18911" s="35" t="s">
        <v>217</v>
      </c>
      <c r="CN18911" s="35" t="s">
        <v>217</v>
      </c>
      <c r="CO18911" s="52"/>
      <c r="CP18911" s="52"/>
      <c r="CQ18911" s="52"/>
      <c r="CR18911" s="52"/>
      <c r="CS18911" s="52"/>
      <c r="CT18911" s="52"/>
      <c r="CU18911" s="33"/>
      <c r="CV18911" s="33"/>
    </row>
    <row r="18912" spans="74:100">
      <c r="BV18912" s="62"/>
      <c r="BW18912" s="62"/>
      <c r="BX18912" s="62"/>
      <c r="BY18912" s="62"/>
      <c r="BZ18912" s="62"/>
      <c r="CA18912" s="62"/>
      <c r="CB18912" s="62"/>
      <c r="CC18912" s="62"/>
      <c r="CD18912" s="62"/>
      <c r="CE18912" s="62"/>
      <c r="CF18912" s="62"/>
      <c r="CL18912" s="35" t="s">
        <v>9579</v>
      </c>
      <c r="CM18912" s="35" t="s">
        <v>217</v>
      </c>
      <c r="CN18912" s="35" t="s">
        <v>217</v>
      </c>
      <c r="CO18912" s="52"/>
      <c r="CP18912" s="52"/>
      <c r="CQ18912" s="52"/>
      <c r="CR18912" s="52"/>
      <c r="CS18912" s="52"/>
      <c r="CT18912" s="52"/>
      <c r="CU18912" s="33"/>
      <c r="CV18912" s="33"/>
    </row>
    <row r="18913" spans="74:100">
      <c r="BV18913" s="62"/>
      <c r="BW18913" s="62"/>
      <c r="BX18913" s="62"/>
      <c r="BY18913" s="62"/>
      <c r="BZ18913" s="62"/>
      <c r="CA18913" s="62"/>
      <c r="CB18913" s="62"/>
      <c r="CC18913" s="62"/>
      <c r="CD18913" s="62"/>
      <c r="CE18913" s="62"/>
      <c r="CF18913" s="62"/>
      <c r="CL18913" s="56" t="s">
        <v>25521</v>
      </c>
      <c r="CM18913" s="56" t="s">
        <v>213</v>
      </c>
      <c r="CN18913" s="56" t="s">
        <v>213</v>
      </c>
      <c r="CO18913" s="52"/>
      <c r="CP18913" s="52"/>
      <c r="CQ18913" s="52"/>
      <c r="CR18913" s="52"/>
      <c r="CS18913" s="52"/>
      <c r="CT18913" s="52"/>
      <c r="CU18913" s="33"/>
      <c r="CV18913" s="33"/>
    </row>
    <row r="18914" spans="74:100">
      <c r="BV18914" s="62"/>
      <c r="BW18914" s="62"/>
      <c r="BX18914" s="62"/>
      <c r="BY18914" s="62"/>
      <c r="BZ18914" s="62"/>
      <c r="CA18914" s="62"/>
      <c r="CB18914" s="62"/>
      <c r="CC18914" s="62"/>
      <c r="CD18914" s="62"/>
      <c r="CE18914" s="62"/>
      <c r="CF18914" s="62"/>
      <c r="CL18914" s="56" t="s">
        <v>25522</v>
      </c>
      <c r="CM18914" s="56" t="s">
        <v>213</v>
      </c>
      <c r="CN18914" s="56" t="s">
        <v>213</v>
      </c>
      <c r="CO18914" s="52"/>
      <c r="CP18914" s="52"/>
      <c r="CQ18914" s="52"/>
      <c r="CR18914" s="52"/>
      <c r="CS18914" s="52"/>
      <c r="CT18914" s="52"/>
      <c r="CU18914" s="33"/>
      <c r="CV18914" s="33"/>
    </row>
    <row r="18915" spans="74:100">
      <c r="BV18915" s="62"/>
      <c r="BW18915" s="62"/>
      <c r="BX18915" s="62"/>
      <c r="BY18915" s="62"/>
      <c r="BZ18915" s="62"/>
      <c r="CA18915" s="62"/>
      <c r="CB18915" s="62"/>
      <c r="CC18915" s="62"/>
      <c r="CD18915" s="62"/>
      <c r="CE18915" s="62"/>
      <c r="CF18915" s="62"/>
      <c r="CL18915" s="56" t="s">
        <v>25523</v>
      </c>
      <c r="CM18915" s="56" t="s">
        <v>213</v>
      </c>
      <c r="CN18915" s="56" t="s">
        <v>213</v>
      </c>
      <c r="CO18915" s="52"/>
      <c r="CP18915" s="52"/>
      <c r="CQ18915" s="52"/>
      <c r="CR18915" s="52"/>
      <c r="CS18915" s="52"/>
      <c r="CT18915" s="52"/>
      <c r="CU18915" s="33"/>
      <c r="CV18915" s="33"/>
    </row>
    <row r="18916" spans="74:100">
      <c r="BV18916" s="62"/>
      <c r="BW18916" s="62"/>
      <c r="BX18916" s="62"/>
      <c r="BY18916" s="62"/>
      <c r="BZ18916" s="62"/>
      <c r="CA18916" s="62"/>
      <c r="CB18916" s="62"/>
      <c r="CC18916" s="62"/>
      <c r="CD18916" s="62"/>
      <c r="CE18916" s="62"/>
      <c r="CF18916" s="62"/>
      <c r="CL18916" s="56" t="s">
        <v>25524</v>
      </c>
      <c r="CM18916" s="56" t="s">
        <v>213</v>
      </c>
      <c r="CN18916" s="56" t="s">
        <v>213</v>
      </c>
      <c r="CO18916" s="52"/>
      <c r="CP18916" s="52"/>
      <c r="CQ18916" s="52"/>
      <c r="CR18916" s="52"/>
      <c r="CS18916" s="52"/>
      <c r="CT18916" s="52"/>
      <c r="CU18916" s="33"/>
      <c r="CV18916" s="33"/>
    </row>
    <row r="18917" spans="74:100">
      <c r="BV18917" s="62"/>
      <c r="BW18917" s="62"/>
      <c r="BX18917" s="62"/>
      <c r="BY18917" s="62"/>
      <c r="BZ18917" s="62"/>
      <c r="CA18917" s="62"/>
      <c r="CB18917" s="62"/>
      <c r="CC18917" s="62"/>
      <c r="CD18917" s="62"/>
      <c r="CE18917" s="62"/>
      <c r="CF18917" s="62"/>
      <c r="CL18917" s="56" t="s">
        <v>25525</v>
      </c>
      <c r="CM18917" s="56" t="s">
        <v>213</v>
      </c>
      <c r="CN18917" s="56" t="s">
        <v>213</v>
      </c>
      <c r="CO18917" s="52"/>
      <c r="CP18917" s="52"/>
      <c r="CQ18917" s="52"/>
      <c r="CR18917" s="52"/>
      <c r="CS18917" s="52"/>
      <c r="CT18917" s="52"/>
      <c r="CU18917" s="33"/>
      <c r="CV18917" s="33"/>
    </row>
    <row r="18918" spans="74:100">
      <c r="BV18918" s="62"/>
      <c r="BW18918" s="62"/>
      <c r="BX18918" s="62"/>
      <c r="BY18918" s="62"/>
      <c r="BZ18918" s="62"/>
      <c r="CA18918" s="62"/>
      <c r="CB18918" s="62"/>
      <c r="CC18918" s="62"/>
      <c r="CD18918" s="62"/>
      <c r="CE18918" s="62"/>
      <c r="CF18918" s="62"/>
      <c r="CL18918" s="56" t="s">
        <v>25526</v>
      </c>
      <c r="CM18918" s="56" t="s">
        <v>213</v>
      </c>
      <c r="CN18918" s="56" t="s">
        <v>213</v>
      </c>
      <c r="CO18918" s="52"/>
      <c r="CP18918" s="52"/>
      <c r="CQ18918" s="52"/>
      <c r="CR18918" s="52"/>
      <c r="CS18918" s="52"/>
      <c r="CT18918" s="52"/>
      <c r="CU18918" s="33"/>
      <c r="CV18918" s="33"/>
    </row>
    <row r="18919" spans="74:100">
      <c r="BV18919" s="62"/>
      <c r="BW18919" s="62"/>
      <c r="BX18919" s="62"/>
      <c r="BY18919" s="62"/>
      <c r="BZ18919" s="62"/>
      <c r="CA18919" s="62"/>
      <c r="CB18919" s="62"/>
      <c r="CC18919" s="62"/>
      <c r="CD18919" s="62"/>
      <c r="CE18919" s="62"/>
      <c r="CF18919" s="62"/>
      <c r="CL18919" s="56" t="s">
        <v>25527</v>
      </c>
      <c r="CM18919" s="56" t="s">
        <v>213</v>
      </c>
      <c r="CN18919" s="56" t="s">
        <v>213</v>
      </c>
      <c r="CO18919" s="52"/>
      <c r="CP18919" s="52"/>
      <c r="CQ18919" s="52"/>
      <c r="CR18919" s="52"/>
      <c r="CS18919" s="52"/>
      <c r="CT18919" s="52"/>
      <c r="CU18919" s="33"/>
      <c r="CV18919" s="33"/>
    </row>
    <row r="18920" spans="74:100">
      <c r="BV18920" s="62"/>
      <c r="BW18920" s="62"/>
      <c r="BX18920" s="62"/>
      <c r="BY18920" s="62"/>
      <c r="BZ18920" s="62"/>
      <c r="CA18920" s="62"/>
      <c r="CB18920" s="62"/>
      <c r="CC18920" s="62"/>
      <c r="CD18920" s="62"/>
      <c r="CE18920" s="62"/>
      <c r="CF18920" s="62"/>
      <c r="CL18920" s="35" t="s">
        <v>29384</v>
      </c>
      <c r="CM18920" s="35" t="s">
        <v>217</v>
      </c>
      <c r="CN18920" s="35" t="s">
        <v>217</v>
      </c>
      <c r="CO18920" s="52"/>
      <c r="CP18920" s="52"/>
      <c r="CQ18920" s="52"/>
      <c r="CR18920" s="52"/>
      <c r="CS18920" s="52"/>
      <c r="CT18920" s="52"/>
      <c r="CU18920" s="33"/>
      <c r="CV18920" s="33"/>
    </row>
    <row r="18921" spans="74:100">
      <c r="BV18921" s="62"/>
      <c r="BW18921" s="62"/>
      <c r="BX18921" s="62"/>
      <c r="BY18921" s="62"/>
      <c r="BZ18921" s="62"/>
      <c r="CA18921" s="62"/>
      <c r="CB18921" s="62"/>
      <c r="CC18921" s="62"/>
      <c r="CD18921" s="62"/>
      <c r="CE18921" s="62"/>
      <c r="CF18921" s="62"/>
      <c r="CL18921" s="56" t="s">
        <v>25528</v>
      </c>
      <c r="CM18921" s="56" t="s">
        <v>213</v>
      </c>
      <c r="CN18921" s="56" t="s">
        <v>213</v>
      </c>
      <c r="CO18921" s="52"/>
      <c r="CP18921" s="52"/>
      <c r="CQ18921" s="52"/>
      <c r="CR18921" s="52"/>
      <c r="CS18921" s="52"/>
      <c r="CT18921" s="52"/>
      <c r="CU18921" s="33"/>
      <c r="CV18921" s="33"/>
    </row>
    <row r="18922" spans="74:100">
      <c r="BV18922" s="62"/>
      <c r="BW18922" s="62"/>
      <c r="BX18922" s="62"/>
      <c r="BY18922" s="62"/>
      <c r="BZ18922" s="62"/>
      <c r="CA18922" s="62"/>
      <c r="CB18922" s="62"/>
      <c r="CC18922" s="62"/>
      <c r="CD18922" s="62"/>
      <c r="CE18922" s="62"/>
      <c r="CF18922" s="62"/>
      <c r="CL18922" s="56" t="s">
        <v>25529</v>
      </c>
      <c r="CM18922" s="56" t="s">
        <v>213</v>
      </c>
      <c r="CN18922" s="56" t="s">
        <v>213</v>
      </c>
      <c r="CO18922" s="52"/>
      <c r="CP18922" s="52"/>
      <c r="CQ18922" s="52"/>
      <c r="CR18922" s="52"/>
      <c r="CS18922" s="52"/>
      <c r="CT18922" s="52"/>
      <c r="CU18922" s="33"/>
      <c r="CV18922" s="33"/>
    </row>
    <row r="18923" spans="74:100">
      <c r="BV18923" s="62"/>
      <c r="BW18923" s="62"/>
      <c r="BX18923" s="62"/>
      <c r="BY18923" s="62"/>
      <c r="BZ18923" s="62"/>
      <c r="CA18923" s="62"/>
      <c r="CB18923" s="62"/>
      <c r="CC18923" s="62"/>
      <c r="CD18923" s="62"/>
      <c r="CE18923" s="62"/>
      <c r="CF18923" s="62"/>
      <c r="CL18923" s="35" t="s">
        <v>9663</v>
      </c>
      <c r="CM18923" s="35" t="s">
        <v>217</v>
      </c>
      <c r="CN18923" s="35" t="s">
        <v>217</v>
      </c>
      <c r="CO18923" s="52"/>
      <c r="CP18923" s="52"/>
      <c r="CQ18923" s="52"/>
      <c r="CR18923" s="52"/>
      <c r="CS18923" s="52"/>
      <c r="CT18923" s="52"/>
      <c r="CU18923" s="33"/>
      <c r="CV18923" s="33"/>
    </row>
    <row r="18924" spans="74:100">
      <c r="BV18924" s="62"/>
      <c r="BW18924" s="62"/>
      <c r="BX18924" s="62"/>
      <c r="BY18924" s="62"/>
      <c r="BZ18924" s="62"/>
      <c r="CA18924" s="62"/>
      <c r="CB18924" s="62"/>
      <c r="CC18924" s="62"/>
      <c r="CD18924" s="62"/>
      <c r="CE18924" s="62"/>
      <c r="CF18924" s="62"/>
      <c r="CL18924" s="35" t="s">
        <v>29385</v>
      </c>
      <c r="CM18924" s="35" t="s">
        <v>217</v>
      </c>
      <c r="CN18924" s="35" t="s">
        <v>217</v>
      </c>
      <c r="CO18924" s="52"/>
      <c r="CP18924" s="52"/>
      <c r="CQ18924" s="52"/>
      <c r="CR18924" s="52"/>
      <c r="CS18924" s="52"/>
      <c r="CT18924" s="52"/>
      <c r="CU18924" s="33"/>
      <c r="CV18924" s="33"/>
    </row>
    <row r="18925" spans="74:100">
      <c r="BV18925" s="62"/>
      <c r="BW18925" s="62"/>
      <c r="BX18925" s="62"/>
      <c r="BY18925" s="62"/>
      <c r="BZ18925" s="62"/>
      <c r="CA18925" s="62"/>
      <c r="CB18925" s="62"/>
      <c r="CC18925" s="62"/>
      <c r="CD18925" s="62"/>
      <c r="CE18925" s="62"/>
      <c r="CF18925" s="62"/>
      <c r="CL18925" s="35" t="s">
        <v>9342</v>
      </c>
      <c r="CM18925" s="35" t="s">
        <v>217</v>
      </c>
      <c r="CN18925" s="35" t="s">
        <v>217</v>
      </c>
      <c r="CO18925" s="52"/>
      <c r="CP18925" s="52"/>
      <c r="CQ18925" s="52"/>
      <c r="CR18925" s="52"/>
      <c r="CS18925" s="52"/>
      <c r="CT18925" s="52"/>
      <c r="CU18925" s="33"/>
      <c r="CV18925" s="33"/>
    </row>
    <row r="18926" spans="74:100">
      <c r="BV18926" s="62"/>
      <c r="BW18926" s="62"/>
      <c r="BX18926" s="62"/>
      <c r="BY18926" s="62"/>
      <c r="BZ18926" s="62"/>
      <c r="CA18926" s="62"/>
      <c r="CB18926" s="62"/>
      <c r="CC18926" s="62"/>
      <c r="CD18926" s="62"/>
      <c r="CE18926" s="62"/>
      <c r="CF18926" s="62"/>
      <c r="CL18926" s="56" t="s">
        <v>25530</v>
      </c>
      <c r="CM18926" s="56" t="s">
        <v>213</v>
      </c>
      <c r="CN18926" s="56" t="s">
        <v>213</v>
      </c>
      <c r="CO18926" s="52"/>
      <c r="CP18926" s="52"/>
      <c r="CQ18926" s="52"/>
      <c r="CR18926" s="52"/>
      <c r="CS18926" s="52"/>
      <c r="CT18926" s="52"/>
      <c r="CU18926" s="33"/>
      <c r="CV18926" s="33"/>
    </row>
    <row r="18927" spans="74:100">
      <c r="BV18927" s="62"/>
      <c r="BW18927" s="62"/>
      <c r="BX18927" s="62"/>
      <c r="BY18927" s="62"/>
      <c r="BZ18927" s="62"/>
      <c r="CA18927" s="62"/>
      <c r="CB18927" s="62"/>
      <c r="CC18927" s="62"/>
      <c r="CD18927" s="62"/>
      <c r="CE18927" s="62"/>
      <c r="CF18927" s="62"/>
      <c r="CL18927" s="35" t="s">
        <v>23759</v>
      </c>
      <c r="CM18927" s="35" t="s">
        <v>217</v>
      </c>
      <c r="CN18927" s="35" t="s">
        <v>217</v>
      </c>
      <c r="CO18927" s="52"/>
      <c r="CP18927" s="52"/>
      <c r="CQ18927" s="52"/>
      <c r="CR18927" s="52"/>
      <c r="CS18927" s="52"/>
      <c r="CT18927" s="52"/>
      <c r="CU18927" s="33"/>
      <c r="CV18927" s="33"/>
    </row>
    <row r="18928" spans="74:100">
      <c r="BV18928" s="62"/>
      <c r="BW18928" s="62"/>
      <c r="BX18928" s="62"/>
      <c r="BY18928" s="62"/>
      <c r="BZ18928" s="62"/>
      <c r="CA18928" s="62"/>
      <c r="CB18928" s="62"/>
      <c r="CC18928" s="62"/>
      <c r="CD18928" s="62"/>
      <c r="CE18928" s="62"/>
      <c r="CF18928" s="62"/>
      <c r="CL18928" s="35" t="s">
        <v>23760</v>
      </c>
      <c r="CM18928" s="35" t="s">
        <v>217</v>
      </c>
      <c r="CN18928" s="35" t="s">
        <v>217</v>
      </c>
      <c r="CO18928" s="52"/>
      <c r="CP18928" s="52"/>
      <c r="CQ18928" s="52"/>
      <c r="CR18928" s="52"/>
      <c r="CS18928" s="52"/>
      <c r="CT18928" s="52"/>
      <c r="CU18928" s="33"/>
      <c r="CV18928" s="33"/>
    </row>
    <row r="18929" spans="74:100">
      <c r="BV18929" s="62"/>
      <c r="BW18929" s="62"/>
      <c r="BX18929" s="62"/>
      <c r="BY18929" s="62"/>
      <c r="BZ18929" s="62"/>
      <c r="CA18929" s="62"/>
      <c r="CB18929" s="62"/>
      <c r="CC18929" s="62"/>
      <c r="CD18929" s="62"/>
      <c r="CE18929" s="62"/>
      <c r="CF18929" s="62"/>
      <c r="CL18929" s="56" t="s">
        <v>9542</v>
      </c>
      <c r="CM18929" s="56" t="s">
        <v>215</v>
      </c>
      <c r="CN18929" s="56" t="s">
        <v>215</v>
      </c>
      <c r="CO18929" s="52"/>
      <c r="CP18929" s="52"/>
      <c r="CQ18929" s="52"/>
      <c r="CR18929" s="52"/>
      <c r="CS18929" s="52"/>
      <c r="CT18929" s="52"/>
      <c r="CU18929" s="33"/>
      <c r="CV18929" s="33"/>
    </row>
    <row r="18930" spans="74:100">
      <c r="BV18930" s="62"/>
      <c r="BW18930" s="62"/>
      <c r="BX18930" s="62"/>
      <c r="BY18930" s="62"/>
      <c r="BZ18930" s="62"/>
      <c r="CA18930" s="62"/>
      <c r="CB18930" s="62"/>
      <c r="CC18930" s="62"/>
      <c r="CD18930" s="62"/>
      <c r="CE18930" s="62"/>
      <c r="CF18930" s="62"/>
      <c r="CL18930" s="56" t="s">
        <v>9669</v>
      </c>
      <c r="CM18930" s="56" t="s">
        <v>214</v>
      </c>
      <c r="CN18930" s="56" t="s">
        <v>214</v>
      </c>
      <c r="CO18930" s="52"/>
      <c r="CP18930" s="52"/>
      <c r="CQ18930" s="52"/>
      <c r="CR18930" s="52"/>
      <c r="CS18930" s="52"/>
      <c r="CT18930" s="52"/>
      <c r="CU18930" s="33"/>
      <c r="CV18930" s="33"/>
    </row>
    <row r="18931" spans="74:100">
      <c r="BV18931" s="62"/>
      <c r="BW18931" s="62"/>
      <c r="BX18931" s="62"/>
      <c r="BY18931" s="62"/>
      <c r="BZ18931" s="62"/>
      <c r="CA18931" s="62"/>
      <c r="CB18931" s="62"/>
      <c r="CC18931" s="62"/>
      <c r="CD18931" s="62"/>
      <c r="CE18931" s="62"/>
      <c r="CF18931" s="62"/>
      <c r="CL18931" s="56" t="s">
        <v>23761</v>
      </c>
      <c r="CM18931" s="56" t="s">
        <v>214</v>
      </c>
      <c r="CN18931" s="56" t="s">
        <v>214</v>
      </c>
      <c r="CO18931" s="52"/>
      <c r="CP18931" s="52"/>
      <c r="CQ18931" s="52"/>
      <c r="CR18931" s="52"/>
      <c r="CS18931" s="52"/>
      <c r="CT18931" s="52"/>
      <c r="CU18931" s="33"/>
      <c r="CV18931" s="33"/>
    </row>
    <row r="18932" spans="74:100">
      <c r="BV18932" s="62"/>
      <c r="BW18932" s="62"/>
      <c r="BX18932" s="62"/>
      <c r="BY18932" s="62"/>
      <c r="BZ18932" s="62"/>
      <c r="CA18932" s="62"/>
      <c r="CB18932" s="62"/>
      <c r="CC18932" s="62"/>
      <c r="CD18932" s="62"/>
      <c r="CE18932" s="62"/>
      <c r="CF18932" s="62"/>
      <c r="CL18932" s="56" t="s">
        <v>23762</v>
      </c>
      <c r="CM18932" s="56" t="s">
        <v>214</v>
      </c>
      <c r="CN18932" s="56" t="s">
        <v>214</v>
      </c>
      <c r="CO18932" s="52"/>
      <c r="CP18932" s="52"/>
      <c r="CQ18932" s="52"/>
      <c r="CR18932" s="52"/>
      <c r="CS18932" s="52"/>
      <c r="CT18932" s="52"/>
      <c r="CU18932" s="33"/>
      <c r="CV18932" s="33"/>
    </row>
    <row r="18933" spans="74:100">
      <c r="BV18933" s="62"/>
      <c r="BW18933" s="62"/>
      <c r="BX18933" s="62"/>
      <c r="BY18933" s="62"/>
      <c r="BZ18933" s="62"/>
      <c r="CA18933" s="62"/>
      <c r="CB18933" s="62"/>
      <c r="CC18933" s="62"/>
      <c r="CD18933" s="62"/>
      <c r="CE18933" s="62"/>
      <c r="CF18933" s="62"/>
      <c r="CL18933" s="56" t="s">
        <v>23763</v>
      </c>
      <c r="CM18933" s="56" t="s">
        <v>214</v>
      </c>
      <c r="CN18933" s="56" t="s">
        <v>214</v>
      </c>
      <c r="CO18933" s="52"/>
      <c r="CP18933" s="52"/>
      <c r="CQ18933" s="52"/>
      <c r="CR18933" s="52"/>
      <c r="CS18933" s="52"/>
      <c r="CT18933" s="52"/>
      <c r="CU18933" s="33"/>
      <c r="CV18933" s="33"/>
    </row>
    <row r="18934" spans="74:100">
      <c r="BV18934" s="62"/>
      <c r="BW18934" s="62"/>
      <c r="BX18934" s="62"/>
      <c r="BY18934" s="62"/>
      <c r="BZ18934" s="62"/>
      <c r="CA18934" s="62"/>
      <c r="CB18934" s="62"/>
      <c r="CC18934" s="62"/>
      <c r="CD18934" s="62"/>
      <c r="CE18934" s="62"/>
      <c r="CF18934" s="62"/>
      <c r="CL18934" s="56" t="s">
        <v>9670</v>
      </c>
      <c r="CM18934" s="56" t="s">
        <v>214</v>
      </c>
      <c r="CN18934" s="56" t="s">
        <v>214</v>
      </c>
      <c r="CO18934" s="52"/>
      <c r="CP18934" s="52"/>
      <c r="CQ18934" s="52"/>
      <c r="CR18934" s="52"/>
      <c r="CS18934" s="52"/>
      <c r="CT18934" s="52"/>
      <c r="CU18934" s="33"/>
      <c r="CV18934" s="33"/>
    </row>
    <row r="18935" spans="74:100">
      <c r="BV18935" s="62"/>
      <c r="BW18935" s="62"/>
      <c r="BX18935" s="62"/>
      <c r="BY18935" s="62"/>
      <c r="BZ18935" s="62"/>
      <c r="CA18935" s="62"/>
      <c r="CB18935" s="62"/>
      <c r="CC18935" s="62"/>
      <c r="CD18935" s="62"/>
      <c r="CE18935" s="62"/>
      <c r="CF18935" s="62"/>
      <c r="CL18935" s="56" t="s">
        <v>29386</v>
      </c>
      <c r="CM18935" s="56" t="s">
        <v>216</v>
      </c>
      <c r="CN18935" s="56" t="s">
        <v>216</v>
      </c>
      <c r="CO18935" s="52"/>
      <c r="CP18935" s="52"/>
      <c r="CQ18935" s="52"/>
      <c r="CR18935" s="52"/>
      <c r="CS18935" s="52"/>
      <c r="CT18935" s="52"/>
      <c r="CU18935" s="33"/>
      <c r="CV18935" s="33"/>
    </row>
    <row r="18936" spans="74:100">
      <c r="BV18936" s="62"/>
      <c r="BW18936" s="62"/>
      <c r="BX18936" s="62"/>
      <c r="BY18936" s="62"/>
      <c r="BZ18936" s="62"/>
      <c r="CA18936" s="62"/>
      <c r="CB18936" s="62"/>
      <c r="CC18936" s="62"/>
      <c r="CD18936" s="62"/>
      <c r="CE18936" s="62"/>
      <c r="CF18936" s="62"/>
      <c r="CL18936" s="56" t="s">
        <v>9671</v>
      </c>
      <c r="CM18936" s="56" t="s">
        <v>214</v>
      </c>
      <c r="CN18936" s="56" t="s">
        <v>214</v>
      </c>
      <c r="CO18936" s="52"/>
      <c r="CP18936" s="52"/>
      <c r="CQ18936" s="52"/>
      <c r="CR18936" s="52"/>
      <c r="CS18936" s="52"/>
      <c r="CT18936" s="52"/>
      <c r="CU18936" s="33"/>
      <c r="CV18936" s="33"/>
    </row>
    <row r="18937" spans="74:100">
      <c r="BV18937" s="62"/>
      <c r="BW18937" s="62"/>
      <c r="BX18937" s="62"/>
      <c r="BY18937" s="62"/>
      <c r="BZ18937" s="62"/>
      <c r="CA18937" s="62"/>
      <c r="CB18937" s="62"/>
      <c r="CC18937" s="62"/>
      <c r="CD18937" s="62"/>
      <c r="CE18937" s="62"/>
      <c r="CF18937" s="62"/>
      <c r="CL18937" s="56" t="s">
        <v>9672</v>
      </c>
      <c r="CM18937" s="56" t="s">
        <v>214</v>
      </c>
      <c r="CN18937" s="56" t="s">
        <v>214</v>
      </c>
      <c r="CO18937" s="52"/>
      <c r="CP18937" s="52"/>
      <c r="CQ18937" s="52"/>
      <c r="CR18937" s="52"/>
      <c r="CS18937" s="52"/>
      <c r="CT18937" s="52"/>
      <c r="CU18937" s="33"/>
      <c r="CV18937" s="33"/>
    </row>
    <row r="18938" spans="74:100">
      <c r="BV18938" s="62"/>
      <c r="BW18938" s="62"/>
      <c r="BX18938" s="62"/>
      <c r="BY18938" s="62"/>
      <c r="BZ18938" s="62"/>
      <c r="CA18938" s="62"/>
      <c r="CB18938" s="62"/>
      <c r="CC18938" s="62"/>
      <c r="CD18938" s="62"/>
      <c r="CE18938" s="62"/>
      <c r="CF18938" s="62"/>
      <c r="CL18938" s="56" t="s">
        <v>23764</v>
      </c>
      <c r="CM18938" s="56" t="s">
        <v>214</v>
      </c>
      <c r="CN18938" s="56" t="s">
        <v>214</v>
      </c>
      <c r="CO18938" s="52"/>
      <c r="CP18938" s="52"/>
      <c r="CQ18938" s="52"/>
      <c r="CR18938" s="52"/>
      <c r="CS18938" s="52"/>
      <c r="CT18938" s="52"/>
      <c r="CU18938" s="33"/>
      <c r="CV18938" s="33"/>
    </row>
    <row r="18939" spans="74:100">
      <c r="BV18939" s="62"/>
      <c r="BW18939" s="62"/>
      <c r="BX18939" s="62"/>
      <c r="BY18939" s="62"/>
      <c r="BZ18939" s="62"/>
      <c r="CA18939" s="62"/>
      <c r="CB18939" s="62"/>
      <c r="CC18939" s="62"/>
      <c r="CD18939" s="62"/>
      <c r="CE18939" s="62"/>
      <c r="CF18939" s="62"/>
      <c r="CL18939" s="35" t="s">
        <v>9668</v>
      </c>
      <c r="CM18939" s="35" t="s">
        <v>217</v>
      </c>
      <c r="CN18939" s="35" t="s">
        <v>217</v>
      </c>
      <c r="CO18939" s="52"/>
      <c r="CP18939" s="52"/>
      <c r="CQ18939" s="52"/>
      <c r="CR18939" s="52"/>
      <c r="CS18939" s="52"/>
      <c r="CT18939" s="52"/>
      <c r="CU18939" s="33"/>
      <c r="CV18939" s="33"/>
    </row>
    <row r="18940" spans="74:100">
      <c r="BV18940" s="62"/>
      <c r="BW18940" s="62"/>
      <c r="BX18940" s="62"/>
      <c r="BY18940" s="62"/>
      <c r="BZ18940" s="62"/>
      <c r="CA18940" s="62"/>
      <c r="CB18940" s="62"/>
      <c r="CC18940" s="62"/>
      <c r="CD18940" s="62"/>
      <c r="CE18940" s="62"/>
      <c r="CF18940" s="62"/>
      <c r="CL18940" s="56" t="s">
        <v>23765</v>
      </c>
      <c r="CM18940" s="56" t="s">
        <v>214</v>
      </c>
      <c r="CN18940" s="56" t="s">
        <v>214</v>
      </c>
      <c r="CO18940" s="52"/>
      <c r="CP18940" s="52"/>
      <c r="CQ18940" s="52"/>
      <c r="CR18940" s="52"/>
      <c r="CS18940" s="52"/>
      <c r="CT18940" s="52"/>
      <c r="CU18940" s="33"/>
      <c r="CV18940" s="33"/>
    </row>
    <row r="18941" spans="74:100">
      <c r="BV18941" s="62"/>
      <c r="BW18941" s="62"/>
      <c r="BX18941" s="62"/>
      <c r="BY18941" s="62"/>
      <c r="BZ18941" s="62"/>
      <c r="CA18941" s="62"/>
      <c r="CB18941" s="62"/>
      <c r="CC18941" s="62"/>
      <c r="CD18941" s="62"/>
      <c r="CE18941" s="62"/>
      <c r="CF18941" s="62"/>
      <c r="CL18941" s="56" t="s">
        <v>25531</v>
      </c>
      <c r="CM18941" s="56" t="s">
        <v>214</v>
      </c>
      <c r="CN18941" s="56" t="s">
        <v>214</v>
      </c>
      <c r="CO18941" s="52"/>
      <c r="CP18941" s="52"/>
      <c r="CQ18941" s="52"/>
      <c r="CR18941" s="52"/>
      <c r="CS18941" s="52"/>
      <c r="CT18941" s="52"/>
      <c r="CU18941" s="33"/>
      <c r="CV18941" s="33"/>
    </row>
    <row r="18942" spans="74:100">
      <c r="BV18942" s="62"/>
      <c r="BW18942" s="62"/>
      <c r="BX18942" s="62"/>
      <c r="BY18942" s="62"/>
      <c r="BZ18942" s="62"/>
      <c r="CA18942" s="62"/>
      <c r="CB18942" s="62"/>
      <c r="CC18942" s="62"/>
      <c r="CD18942" s="62"/>
      <c r="CE18942" s="62"/>
      <c r="CF18942" s="62"/>
      <c r="CL18942" s="56" t="s">
        <v>25532</v>
      </c>
      <c r="CM18942" s="56" t="s">
        <v>214</v>
      </c>
      <c r="CN18942" s="56" t="s">
        <v>214</v>
      </c>
      <c r="CO18942" s="52"/>
      <c r="CP18942" s="52"/>
      <c r="CQ18942" s="52"/>
      <c r="CR18942" s="52"/>
      <c r="CS18942" s="52"/>
      <c r="CT18942" s="52"/>
      <c r="CU18942" s="33"/>
      <c r="CV18942" s="33"/>
    </row>
    <row r="18943" spans="74:100">
      <c r="BV18943" s="62"/>
      <c r="BW18943" s="62"/>
      <c r="BX18943" s="62"/>
      <c r="BY18943" s="62"/>
      <c r="BZ18943" s="62"/>
      <c r="CA18943" s="62"/>
      <c r="CB18943" s="62"/>
      <c r="CC18943" s="62"/>
      <c r="CD18943" s="62"/>
      <c r="CE18943" s="62"/>
      <c r="CF18943" s="62"/>
      <c r="CL18943" s="56" t="s">
        <v>25533</v>
      </c>
      <c r="CM18943" s="56" t="s">
        <v>214</v>
      </c>
      <c r="CN18943" s="56" t="s">
        <v>214</v>
      </c>
      <c r="CO18943" s="52"/>
      <c r="CP18943" s="52"/>
      <c r="CQ18943" s="52"/>
      <c r="CR18943" s="52"/>
      <c r="CS18943" s="52"/>
      <c r="CT18943" s="52"/>
      <c r="CU18943" s="33"/>
      <c r="CV18943" s="33"/>
    </row>
    <row r="18944" spans="74:100">
      <c r="BV18944" s="62"/>
      <c r="BW18944" s="62"/>
      <c r="BX18944" s="62"/>
      <c r="BY18944" s="62"/>
      <c r="BZ18944" s="62"/>
      <c r="CA18944" s="62"/>
      <c r="CB18944" s="62"/>
      <c r="CC18944" s="62"/>
      <c r="CD18944" s="62"/>
      <c r="CE18944" s="62"/>
      <c r="CF18944" s="62"/>
      <c r="CL18944" s="56" t="s">
        <v>25534</v>
      </c>
      <c r="CM18944" s="56" t="s">
        <v>214</v>
      </c>
      <c r="CN18944" s="56" t="s">
        <v>214</v>
      </c>
      <c r="CO18944" s="52"/>
      <c r="CP18944" s="52"/>
      <c r="CQ18944" s="52"/>
      <c r="CR18944" s="52"/>
      <c r="CS18944" s="52"/>
      <c r="CT18944" s="52"/>
      <c r="CU18944" s="33"/>
      <c r="CV18944" s="33"/>
    </row>
    <row r="18945" spans="74:100">
      <c r="BV18945" s="62"/>
      <c r="BW18945" s="62"/>
      <c r="BX18945" s="62"/>
      <c r="BY18945" s="62"/>
      <c r="BZ18945" s="62"/>
      <c r="CA18945" s="62"/>
      <c r="CB18945" s="62"/>
      <c r="CC18945" s="62"/>
      <c r="CD18945" s="62"/>
      <c r="CE18945" s="62"/>
      <c r="CF18945" s="62"/>
      <c r="CL18945" s="56" t="s">
        <v>25535</v>
      </c>
      <c r="CM18945" s="56" t="s">
        <v>214</v>
      </c>
      <c r="CN18945" s="56" t="s">
        <v>214</v>
      </c>
      <c r="CO18945" s="52"/>
      <c r="CP18945" s="52"/>
      <c r="CQ18945" s="52"/>
      <c r="CR18945" s="52"/>
      <c r="CS18945" s="52"/>
      <c r="CT18945" s="52"/>
      <c r="CU18945" s="33"/>
      <c r="CV18945" s="33"/>
    </row>
    <row r="18946" spans="74:100">
      <c r="BV18946" s="62"/>
      <c r="BW18946" s="62"/>
      <c r="BX18946" s="62"/>
      <c r="BY18946" s="62"/>
      <c r="BZ18946" s="62"/>
      <c r="CA18946" s="62"/>
      <c r="CB18946" s="62"/>
      <c r="CC18946" s="62"/>
      <c r="CD18946" s="62"/>
      <c r="CE18946" s="62"/>
      <c r="CF18946" s="62"/>
      <c r="CL18946" s="56" t="s">
        <v>25536</v>
      </c>
      <c r="CM18946" s="56" t="s">
        <v>214</v>
      </c>
      <c r="CN18946" s="56" t="s">
        <v>214</v>
      </c>
      <c r="CO18946" s="52"/>
      <c r="CP18946" s="52"/>
      <c r="CQ18946" s="52"/>
      <c r="CR18946" s="52"/>
      <c r="CS18946" s="52"/>
      <c r="CT18946" s="52"/>
      <c r="CU18946" s="33"/>
      <c r="CV18946" s="33"/>
    </row>
    <row r="18947" spans="74:100">
      <c r="BV18947" s="62"/>
      <c r="BW18947" s="62"/>
      <c r="BX18947" s="62"/>
      <c r="BY18947" s="62"/>
      <c r="BZ18947" s="62"/>
      <c r="CA18947" s="62"/>
      <c r="CB18947" s="62"/>
      <c r="CC18947" s="62"/>
      <c r="CD18947" s="62"/>
      <c r="CE18947" s="62"/>
      <c r="CF18947" s="62"/>
      <c r="CL18947" s="56" t="s">
        <v>25537</v>
      </c>
      <c r="CM18947" s="56" t="s">
        <v>214</v>
      </c>
      <c r="CN18947" s="56" t="s">
        <v>214</v>
      </c>
      <c r="CO18947" s="52"/>
      <c r="CP18947" s="52"/>
      <c r="CQ18947" s="52"/>
      <c r="CR18947" s="52"/>
      <c r="CS18947" s="52"/>
      <c r="CT18947" s="52"/>
      <c r="CU18947" s="33"/>
      <c r="CV18947" s="33"/>
    </row>
    <row r="18948" spans="74:100">
      <c r="BV18948" s="62"/>
      <c r="BW18948" s="62"/>
      <c r="BX18948" s="62"/>
      <c r="BY18948" s="62"/>
      <c r="BZ18948" s="62"/>
      <c r="CA18948" s="62"/>
      <c r="CB18948" s="62"/>
      <c r="CC18948" s="62"/>
      <c r="CD18948" s="62"/>
      <c r="CE18948" s="62"/>
      <c r="CF18948" s="62"/>
      <c r="CL18948" s="56" t="s">
        <v>9673</v>
      </c>
      <c r="CM18948" s="56" t="s">
        <v>214</v>
      </c>
      <c r="CN18948" s="56" t="s">
        <v>214</v>
      </c>
      <c r="CO18948" s="52"/>
      <c r="CP18948" s="52"/>
      <c r="CQ18948" s="52"/>
      <c r="CR18948" s="52"/>
      <c r="CS18948" s="52"/>
      <c r="CT18948" s="52"/>
      <c r="CU18948" s="33"/>
      <c r="CV18948" s="33"/>
    </row>
    <row r="18949" spans="74:100">
      <c r="BV18949" s="62"/>
      <c r="BW18949" s="62"/>
      <c r="BX18949" s="62"/>
      <c r="BY18949" s="62"/>
      <c r="BZ18949" s="62"/>
      <c r="CA18949" s="62"/>
      <c r="CB18949" s="62"/>
      <c r="CC18949" s="62"/>
      <c r="CD18949" s="62"/>
      <c r="CE18949" s="62"/>
      <c r="CF18949" s="62"/>
      <c r="CL18949" s="56" t="s">
        <v>23766</v>
      </c>
      <c r="CM18949" s="56" t="s">
        <v>214</v>
      </c>
      <c r="CN18949" s="56" t="s">
        <v>214</v>
      </c>
      <c r="CO18949" s="52"/>
      <c r="CP18949" s="52"/>
      <c r="CQ18949" s="52"/>
      <c r="CR18949" s="52"/>
      <c r="CS18949" s="52"/>
      <c r="CT18949" s="52"/>
      <c r="CU18949" s="33"/>
      <c r="CV18949" s="33"/>
    </row>
    <row r="18950" spans="74:100">
      <c r="BV18950" s="62"/>
      <c r="BW18950" s="62"/>
      <c r="BX18950" s="62"/>
      <c r="BY18950" s="62"/>
      <c r="BZ18950" s="62"/>
      <c r="CA18950" s="62"/>
      <c r="CB18950" s="62"/>
      <c r="CC18950" s="62"/>
      <c r="CD18950" s="62"/>
      <c r="CE18950" s="62"/>
      <c r="CF18950" s="62"/>
      <c r="CL18950" s="56" t="s">
        <v>23767</v>
      </c>
      <c r="CM18950" s="56" t="s">
        <v>214</v>
      </c>
      <c r="CN18950" s="56" t="s">
        <v>214</v>
      </c>
      <c r="CO18950" s="52"/>
      <c r="CP18950" s="52"/>
      <c r="CQ18950" s="52"/>
      <c r="CR18950" s="52"/>
      <c r="CS18950" s="52"/>
      <c r="CT18950" s="52"/>
      <c r="CU18950" s="33"/>
      <c r="CV18950" s="33"/>
    </row>
    <row r="18951" spans="74:100">
      <c r="BV18951" s="62"/>
      <c r="BW18951" s="62"/>
      <c r="BX18951" s="62"/>
      <c r="BY18951" s="62"/>
      <c r="BZ18951" s="62"/>
      <c r="CA18951" s="62"/>
      <c r="CB18951" s="62"/>
      <c r="CC18951" s="62"/>
      <c r="CD18951" s="62"/>
      <c r="CE18951" s="62"/>
      <c r="CF18951" s="62"/>
      <c r="CL18951" s="56" t="s">
        <v>23768</v>
      </c>
      <c r="CM18951" s="56" t="s">
        <v>214</v>
      </c>
      <c r="CN18951" s="56" t="s">
        <v>214</v>
      </c>
      <c r="CO18951" s="52"/>
      <c r="CP18951" s="52"/>
      <c r="CQ18951" s="52"/>
      <c r="CR18951" s="52"/>
      <c r="CS18951" s="52"/>
      <c r="CT18951" s="52"/>
      <c r="CU18951" s="33"/>
      <c r="CV18951" s="33"/>
    </row>
    <row r="18952" spans="74:100">
      <c r="BV18952" s="62"/>
      <c r="BW18952" s="62"/>
      <c r="BX18952" s="62"/>
      <c r="BY18952" s="62"/>
      <c r="BZ18952" s="62"/>
      <c r="CA18952" s="62"/>
      <c r="CB18952" s="62"/>
      <c r="CC18952" s="62"/>
      <c r="CD18952" s="62"/>
      <c r="CE18952" s="62"/>
      <c r="CF18952" s="62"/>
      <c r="CL18952" s="56" t="s">
        <v>23769</v>
      </c>
      <c r="CM18952" s="56" t="s">
        <v>214</v>
      </c>
      <c r="CN18952" s="56" t="s">
        <v>214</v>
      </c>
      <c r="CO18952" s="52"/>
      <c r="CP18952" s="52"/>
      <c r="CQ18952" s="52"/>
      <c r="CR18952" s="52"/>
      <c r="CS18952" s="52"/>
      <c r="CT18952" s="52"/>
      <c r="CU18952" s="33"/>
      <c r="CV18952" s="33"/>
    </row>
    <row r="18953" spans="74:100">
      <c r="BV18953" s="62"/>
      <c r="BW18953" s="62"/>
      <c r="BX18953" s="62"/>
      <c r="BY18953" s="62"/>
      <c r="BZ18953" s="62"/>
      <c r="CA18953" s="62"/>
      <c r="CB18953" s="62"/>
      <c r="CC18953" s="62"/>
      <c r="CD18953" s="62"/>
      <c r="CE18953" s="62"/>
      <c r="CF18953" s="62"/>
      <c r="CL18953" s="56" t="s">
        <v>23770</v>
      </c>
      <c r="CM18953" s="56" t="s">
        <v>214</v>
      </c>
      <c r="CN18953" s="56" t="s">
        <v>214</v>
      </c>
      <c r="CO18953" s="52"/>
      <c r="CP18953" s="52"/>
      <c r="CQ18953" s="52"/>
      <c r="CR18953" s="52"/>
      <c r="CS18953" s="52"/>
      <c r="CT18953" s="52"/>
      <c r="CU18953" s="33"/>
      <c r="CV18953" s="33"/>
    </row>
    <row r="18954" spans="74:100">
      <c r="BV18954" s="62"/>
      <c r="BW18954" s="62"/>
      <c r="BX18954" s="62"/>
      <c r="BY18954" s="62"/>
      <c r="BZ18954" s="62"/>
      <c r="CA18954" s="62"/>
      <c r="CB18954" s="62"/>
      <c r="CC18954" s="62"/>
      <c r="CD18954" s="62"/>
      <c r="CE18954" s="62"/>
      <c r="CF18954" s="62"/>
      <c r="CL18954" s="56" t="s">
        <v>23771</v>
      </c>
      <c r="CM18954" s="56" t="s">
        <v>214</v>
      </c>
      <c r="CN18954" s="56" t="s">
        <v>214</v>
      </c>
      <c r="CO18954" s="52"/>
      <c r="CP18954" s="52"/>
      <c r="CQ18954" s="52"/>
      <c r="CR18954" s="52"/>
      <c r="CS18954" s="52"/>
      <c r="CT18954" s="52"/>
      <c r="CU18954" s="33"/>
      <c r="CV18954" s="33"/>
    </row>
    <row r="18955" spans="74:100">
      <c r="BV18955" s="62"/>
      <c r="BW18955" s="62"/>
      <c r="BX18955" s="62"/>
      <c r="BY18955" s="62"/>
      <c r="BZ18955" s="62"/>
      <c r="CA18955" s="62"/>
      <c r="CB18955" s="62"/>
      <c r="CC18955" s="62"/>
      <c r="CD18955" s="62"/>
      <c r="CE18955" s="62"/>
      <c r="CF18955" s="62"/>
      <c r="CL18955" s="56" t="s">
        <v>9788</v>
      </c>
      <c r="CM18955" s="56" t="s">
        <v>214</v>
      </c>
      <c r="CN18955" s="56" t="s">
        <v>214</v>
      </c>
      <c r="CO18955" s="52"/>
      <c r="CP18955" s="52"/>
      <c r="CQ18955" s="52"/>
      <c r="CR18955" s="52"/>
      <c r="CS18955" s="52"/>
      <c r="CT18955" s="52"/>
      <c r="CU18955" s="33"/>
      <c r="CV18955" s="33"/>
    </row>
    <row r="18956" spans="74:100">
      <c r="BV18956" s="62"/>
      <c r="BW18956" s="62"/>
      <c r="BX18956" s="62"/>
      <c r="BY18956" s="62"/>
      <c r="BZ18956" s="62"/>
      <c r="CA18956" s="62"/>
      <c r="CB18956" s="62"/>
      <c r="CC18956" s="62"/>
      <c r="CD18956" s="62"/>
      <c r="CE18956" s="62"/>
      <c r="CF18956" s="62"/>
      <c r="CL18956" s="35" t="s">
        <v>13930</v>
      </c>
      <c r="CM18956" s="35" t="s">
        <v>217</v>
      </c>
      <c r="CN18956" s="35" t="s">
        <v>217</v>
      </c>
      <c r="CO18956" s="52"/>
      <c r="CP18956" s="52"/>
      <c r="CQ18956" s="52"/>
      <c r="CR18956" s="52"/>
      <c r="CS18956" s="52"/>
      <c r="CT18956" s="52"/>
      <c r="CU18956" s="33"/>
      <c r="CV18956" s="33"/>
    </row>
    <row r="18957" spans="74:100">
      <c r="BV18957" s="62"/>
      <c r="BW18957" s="62"/>
      <c r="BX18957" s="62"/>
      <c r="BY18957" s="62"/>
      <c r="BZ18957" s="62"/>
      <c r="CA18957" s="62"/>
      <c r="CB18957" s="62"/>
      <c r="CC18957" s="62"/>
      <c r="CD18957" s="62"/>
      <c r="CE18957" s="62"/>
      <c r="CF18957" s="62"/>
      <c r="CL18957" s="56" t="s">
        <v>11576</v>
      </c>
      <c r="CM18957" s="56" t="s">
        <v>214</v>
      </c>
      <c r="CN18957" s="56" t="s">
        <v>214</v>
      </c>
      <c r="CO18957" s="52"/>
      <c r="CP18957" s="52"/>
      <c r="CQ18957" s="52"/>
      <c r="CR18957" s="52"/>
      <c r="CS18957" s="52"/>
      <c r="CT18957" s="52"/>
      <c r="CU18957" s="33"/>
      <c r="CV18957" s="33"/>
    </row>
    <row r="18958" spans="74:100">
      <c r="BV18958" s="62"/>
      <c r="BW18958" s="62"/>
      <c r="BX18958" s="62"/>
      <c r="BY18958" s="62"/>
      <c r="BZ18958" s="62"/>
      <c r="CA18958" s="62"/>
      <c r="CB18958" s="62"/>
      <c r="CC18958" s="62"/>
      <c r="CD18958" s="62"/>
      <c r="CE18958" s="62"/>
      <c r="CF18958" s="62"/>
      <c r="CL18958" s="56" t="s">
        <v>23772</v>
      </c>
      <c r="CM18958" s="56" t="s">
        <v>214</v>
      </c>
      <c r="CN18958" s="56" t="s">
        <v>214</v>
      </c>
      <c r="CO18958" s="52"/>
      <c r="CP18958" s="52"/>
      <c r="CQ18958" s="52"/>
      <c r="CR18958" s="52"/>
      <c r="CS18958" s="52"/>
      <c r="CT18958" s="52"/>
      <c r="CU18958" s="33"/>
      <c r="CV18958" s="33"/>
    </row>
    <row r="18959" spans="74:100">
      <c r="BV18959" s="62"/>
      <c r="BW18959" s="62"/>
      <c r="BX18959" s="62"/>
      <c r="BY18959" s="62"/>
      <c r="BZ18959" s="62"/>
      <c r="CA18959" s="62"/>
      <c r="CB18959" s="62"/>
      <c r="CC18959" s="62"/>
      <c r="CD18959" s="62"/>
      <c r="CE18959" s="62"/>
      <c r="CF18959" s="62"/>
      <c r="CL18959" s="56" t="s">
        <v>11586</v>
      </c>
      <c r="CM18959" s="56" t="s">
        <v>216</v>
      </c>
      <c r="CN18959" s="56" t="s">
        <v>216</v>
      </c>
      <c r="CO18959" s="52"/>
      <c r="CP18959" s="52"/>
      <c r="CQ18959" s="52"/>
      <c r="CR18959" s="52"/>
      <c r="CS18959" s="52"/>
      <c r="CT18959" s="52"/>
      <c r="CU18959" s="33"/>
      <c r="CV18959" s="33"/>
    </row>
    <row r="18960" spans="74:100">
      <c r="BV18960" s="62"/>
      <c r="BW18960" s="62"/>
      <c r="BX18960" s="62"/>
      <c r="BY18960" s="62"/>
      <c r="BZ18960" s="62"/>
      <c r="CA18960" s="62"/>
      <c r="CB18960" s="62"/>
      <c r="CC18960" s="62"/>
      <c r="CD18960" s="62"/>
      <c r="CE18960" s="62"/>
      <c r="CF18960" s="62"/>
      <c r="CL18960" s="56" t="s">
        <v>23773</v>
      </c>
      <c r="CM18960" s="56" t="s">
        <v>216</v>
      </c>
      <c r="CN18960" s="56" t="s">
        <v>216</v>
      </c>
      <c r="CO18960" s="52"/>
      <c r="CP18960" s="52"/>
      <c r="CQ18960" s="52"/>
      <c r="CR18960" s="52"/>
      <c r="CS18960" s="52"/>
      <c r="CT18960" s="52"/>
      <c r="CU18960" s="33"/>
      <c r="CV18960" s="33"/>
    </row>
    <row r="18961" spans="74:100">
      <c r="BV18961" s="62"/>
      <c r="BW18961" s="62"/>
      <c r="BX18961" s="62"/>
      <c r="BY18961" s="62"/>
      <c r="BZ18961" s="62"/>
      <c r="CA18961" s="62"/>
      <c r="CB18961" s="62"/>
      <c r="CC18961" s="62"/>
      <c r="CD18961" s="62"/>
      <c r="CE18961" s="62"/>
      <c r="CF18961" s="62"/>
      <c r="CL18961" s="56" t="s">
        <v>11587</v>
      </c>
      <c r="CM18961" s="56" t="s">
        <v>216</v>
      </c>
      <c r="CN18961" s="56" t="s">
        <v>216</v>
      </c>
      <c r="CO18961" s="52"/>
      <c r="CP18961" s="52"/>
      <c r="CQ18961" s="52"/>
      <c r="CR18961" s="52"/>
      <c r="CS18961" s="52"/>
      <c r="CT18961" s="52"/>
      <c r="CU18961" s="33"/>
      <c r="CV18961" s="33"/>
    </row>
    <row r="18962" spans="74:100">
      <c r="BV18962" s="62"/>
      <c r="BW18962" s="62"/>
      <c r="BX18962" s="62"/>
      <c r="BY18962" s="62"/>
      <c r="BZ18962" s="62"/>
      <c r="CA18962" s="62"/>
      <c r="CB18962" s="62"/>
      <c r="CC18962" s="62"/>
      <c r="CD18962" s="62"/>
      <c r="CE18962" s="62"/>
      <c r="CF18962" s="62"/>
      <c r="CL18962" s="56" t="s">
        <v>11585</v>
      </c>
      <c r="CM18962" s="56" t="s">
        <v>215</v>
      </c>
      <c r="CN18962" s="56" t="s">
        <v>215</v>
      </c>
      <c r="CO18962" s="52"/>
      <c r="CP18962" s="52"/>
      <c r="CQ18962" s="52"/>
      <c r="CR18962" s="52"/>
      <c r="CS18962" s="52"/>
      <c r="CT18962" s="52"/>
      <c r="CU18962" s="33"/>
      <c r="CV18962" s="33"/>
    </row>
    <row r="18963" spans="74:100">
      <c r="BV18963" s="62"/>
      <c r="BW18963" s="62"/>
      <c r="BX18963" s="62"/>
      <c r="BY18963" s="62"/>
      <c r="BZ18963" s="62"/>
      <c r="CA18963" s="62"/>
      <c r="CB18963" s="62"/>
      <c r="CC18963" s="62"/>
      <c r="CD18963" s="62"/>
      <c r="CE18963" s="62"/>
      <c r="CF18963" s="62"/>
      <c r="CL18963" s="56" t="s">
        <v>11577</v>
      </c>
      <c r="CM18963" s="56" t="s">
        <v>214</v>
      </c>
      <c r="CN18963" s="56" t="s">
        <v>214</v>
      </c>
      <c r="CO18963" s="52"/>
      <c r="CP18963" s="52"/>
      <c r="CQ18963" s="52"/>
      <c r="CR18963" s="52"/>
      <c r="CS18963" s="52"/>
      <c r="CT18963" s="52"/>
      <c r="CU18963" s="33"/>
      <c r="CV18963" s="33"/>
    </row>
    <row r="18964" spans="74:100">
      <c r="BV18964" s="62"/>
      <c r="BW18964" s="62"/>
      <c r="BX18964" s="62"/>
      <c r="BY18964" s="62"/>
      <c r="BZ18964" s="62"/>
      <c r="CA18964" s="62"/>
      <c r="CB18964" s="62"/>
      <c r="CC18964" s="62"/>
      <c r="CD18964" s="62"/>
      <c r="CE18964" s="62"/>
      <c r="CF18964" s="62"/>
      <c r="CL18964" s="56" t="s">
        <v>11590</v>
      </c>
      <c r="CM18964" s="56" t="s">
        <v>216</v>
      </c>
      <c r="CN18964" s="56" t="s">
        <v>216</v>
      </c>
      <c r="CO18964" s="52"/>
      <c r="CP18964" s="52"/>
      <c r="CQ18964" s="52"/>
      <c r="CR18964" s="52"/>
      <c r="CS18964" s="52"/>
      <c r="CT18964" s="52"/>
      <c r="CU18964" s="33"/>
      <c r="CV18964" s="33"/>
    </row>
    <row r="18965" spans="74:100">
      <c r="BV18965" s="62"/>
      <c r="BW18965" s="62"/>
      <c r="BX18965" s="62"/>
      <c r="BY18965" s="62"/>
      <c r="BZ18965" s="62"/>
      <c r="CA18965" s="62"/>
      <c r="CB18965" s="62"/>
      <c r="CC18965" s="62"/>
      <c r="CD18965" s="62"/>
      <c r="CE18965" s="62"/>
      <c r="CF18965" s="62"/>
      <c r="CL18965" s="56" t="s">
        <v>11588</v>
      </c>
      <c r="CM18965" s="56" t="s">
        <v>216</v>
      </c>
      <c r="CN18965" s="56" t="s">
        <v>216</v>
      </c>
      <c r="CO18965" s="52"/>
      <c r="CP18965" s="52"/>
      <c r="CQ18965" s="52"/>
      <c r="CR18965" s="52"/>
      <c r="CS18965" s="52"/>
      <c r="CT18965" s="52"/>
      <c r="CU18965" s="33"/>
      <c r="CV18965" s="33"/>
    </row>
    <row r="18966" spans="74:100">
      <c r="BV18966" s="62"/>
      <c r="BW18966" s="62"/>
      <c r="BX18966" s="62"/>
      <c r="BY18966" s="62"/>
      <c r="BZ18966" s="62"/>
      <c r="CA18966" s="62"/>
      <c r="CB18966" s="62"/>
      <c r="CC18966" s="62"/>
      <c r="CD18966" s="62"/>
      <c r="CE18966" s="62"/>
      <c r="CF18966" s="62"/>
      <c r="CL18966" s="56" t="s">
        <v>11592</v>
      </c>
      <c r="CM18966" s="56" t="s">
        <v>216</v>
      </c>
      <c r="CN18966" s="56" t="s">
        <v>216</v>
      </c>
      <c r="CO18966" s="52"/>
      <c r="CP18966" s="52"/>
      <c r="CQ18966" s="52"/>
      <c r="CR18966" s="52"/>
      <c r="CS18966" s="52"/>
      <c r="CT18966" s="52"/>
      <c r="CU18966" s="33"/>
      <c r="CV18966" s="33"/>
    </row>
    <row r="18967" spans="74:100">
      <c r="BV18967" s="62"/>
      <c r="BW18967" s="62"/>
      <c r="BX18967" s="62"/>
      <c r="BY18967" s="62"/>
      <c r="BZ18967" s="62"/>
      <c r="CA18967" s="62"/>
      <c r="CB18967" s="62"/>
      <c r="CC18967" s="62"/>
      <c r="CD18967" s="62"/>
      <c r="CE18967" s="62"/>
      <c r="CF18967" s="62"/>
      <c r="CL18967" s="56" t="s">
        <v>23774</v>
      </c>
      <c r="CM18967" s="56" t="s">
        <v>216</v>
      </c>
      <c r="CN18967" s="56" t="s">
        <v>216</v>
      </c>
      <c r="CO18967" s="52"/>
      <c r="CP18967" s="52"/>
      <c r="CQ18967" s="52"/>
      <c r="CR18967" s="52"/>
      <c r="CS18967" s="52"/>
      <c r="CT18967" s="52"/>
      <c r="CU18967" s="33"/>
      <c r="CV18967" s="33"/>
    </row>
    <row r="18968" spans="74:100">
      <c r="BV18968" s="62"/>
      <c r="BW18968" s="62"/>
      <c r="BX18968" s="62"/>
      <c r="BY18968" s="62"/>
      <c r="BZ18968" s="62"/>
      <c r="CA18968" s="62"/>
      <c r="CB18968" s="62"/>
      <c r="CC18968" s="62"/>
      <c r="CD18968" s="62"/>
      <c r="CE18968" s="62"/>
      <c r="CF18968" s="62"/>
      <c r="CL18968" s="56" t="s">
        <v>11591</v>
      </c>
      <c r="CM18968" s="56" t="s">
        <v>216</v>
      </c>
      <c r="CN18968" s="56" t="s">
        <v>216</v>
      </c>
      <c r="CO18968" s="52"/>
      <c r="CP18968" s="52"/>
      <c r="CQ18968" s="52"/>
      <c r="CR18968" s="52"/>
      <c r="CS18968" s="52"/>
      <c r="CT18968" s="52"/>
      <c r="CU18968" s="33"/>
      <c r="CV18968" s="33"/>
    </row>
    <row r="18969" spans="74:100">
      <c r="BV18969" s="62"/>
      <c r="BW18969" s="62"/>
      <c r="BX18969" s="62"/>
      <c r="BY18969" s="62"/>
      <c r="BZ18969" s="62"/>
      <c r="CA18969" s="62"/>
      <c r="CB18969" s="62"/>
      <c r="CC18969" s="62"/>
      <c r="CD18969" s="62"/>
      <c r="CE18969" s="62"/>
      <c r="CF18969" s="62"/>
      <c r="CL18969" s="56" t="s">
        <v>11593</v>
      </c>
      <c r="CM18969" s="56" t="s">
        <v>215</v>
      </c>
      <c r="CN18969" s="56" t="s">
        <v>215</v>
      </c>
      <c r="CO18969" s="52"/>
      <c r="CP18969" s="52"/>
      <c r="CQ18969" s="52"/>
      <c r="CR18969" s="52"/>
      <c r="CS18969" s="52"/>
      <c r="CT18969" s="52"/>
      <c r="CU18969" s="33"/>
      <c r="CV18969" s="33"/>
    </row>
    <row r="18970" spans="74:100">
      <c r="BV18970" s="62"/>
      <c r="BW18970" s="62"/>
      <c r="BX18970" s="62"/>
      <c r="BY18970" s="62"/>
      <c r="BZ18970" s="62"/>
      <c r="CA18970" s="62"/>
      <c r="CB18970" s="62"/>
      <c r="CC18970" s="62"/>
      <c r="CD18970" s="62"/>
      <c r="CE18970" s="62"/>
      <c r="CF18970" s="62"/>
      <c r="CL18970" s="35" t="s">
        <v>11438</v>
      </c>
      <c r="CM18970" s="35" t="s">
        <v>217</v>
      </c>
      <c r="CN18970" s="35" t="s">
        <v>217</v>
      </c>
      <c r="CO18970" s="52"/>
      <c r="CP18970" s="52"/>
      <c r="CQ18970" s="52"/>
      <c r="CR18970" s="52"/>
      <c r="CS18970" s="52"/>
      <c r="CT18970" s="52"/>
      <c r="CU18970" s="33"/>
      <c r="CV18970" s="33"/>
    </row>
    <row r="18971" spans="74:100">
      <c r="BV18971" s="62"/>
      <c r="BW18971" s="62"/>
      <c r="BX18971" s="62"/>
      <c r="BY18971" s="62"/>
      <c r="BZ18971" s="62"/>
      <c r="CA18971" s="62"/>
      <c r="CB18971" s="62"/>
      <c r="CC18971" s="62"/>
      <c r="CD18971" s="62"/>
      <c r="CE18971" s="62"/>
      <c r="CF18971" s="62"/>
      <c r="CL18971" s="35" t="s">
        <v>11440</v>
      </c>
      <c r="CM18971" s="35" t="s">
        <v>217</v>
      </c>
      <c r="CN18971" s="35" t="s">
        <v>217</v>
      </c>
      <c r="CO18971" s="52"/>
      <c r="CP18971" s="52"/>
      <c r="CQ18971" s="52"/>
      <c r="CR18971" s="52"/>
      <c r="CS18971" s="52"/>
      <c r="CT18971" s="52"/>
      <c r="CU18971" s="33"/>
      <c r="CV18971" s="33"/>
    </row>
    <row r="18972" spans="74:100">
      <c r="BV18972" s="62"/>
      <c r="BW18972" s="62"/>
      <c r="BX18972" s="62"/>
      <c r="BY18972" s="62"/>
      <c r="BZ18972" s="62"/>
      <c r="CA18972" s="62"/>
      <c r="CB18972" s="62"/>
      <c r="CC18972" s="62"/>
      <c r="CD18972" s="62"/>
      <c r="CE18972" s="62"/>
      <c r="CF18972" s="62"/>
      <c r="CL18972" s="35" t="s">
        <v>11442</v>
      </c>
      <c r="CM18972" s="35" t="s">
        <v>217</v>
      </c>
      <c r="CN18972" s="35" t="s">
        <v>217</v>
      </c>
      <c r="CO18972" s="52"/>
      <c r="CP18972" s="52"/>
      <c r="CQ18972" s="52"/>
      <c r="CR18972" s="52"/>
      <c r="CS18972" s="52"/>
      <c r="CT18972" s="52"/>
      <c r="CU18972" s="33"/>
      <c r="CV18972" s="33"/>
    </row>
    <row r="18973" spans="74:100">
      <c r="BV18973" s="62"/>
      <c r="BW18973" s="62"/>
      <c r="BX18973" s="62"/>
      <c r="BY18973" s="62"/>
      <c r="BZ18973" s="62"/>
      <c r="CA18973" s="62"/>
      <c r="CB18973" s="62"/>
      <c r="CC18973" s="62"/>
      <c r="CD18973" s="62"/>
      <c r="CE18973" s="62"/>
      <c r="CF18973" s="62"/>
      <c r="CL18973" s="35" t="s">
        <v>11439</v>
      </c>
      <c r="CM18973" s="35" t="s">
        <v>217</v>
      </c>
      <c r="CN18973" s="35" t="s">
        <v>217</v>
      </c>
      <c r="CO18973" s="52"/>
      <c r="CP18973" s="52"/>
      <c r="CQ18973" s="52"/>
      <c r="CR18973" s="52"/>
      <c r="CS18973" s="52"/>
      <c r="CT18973" s="52"/>
      <c r="CU18973" s="33"/>
      <c r="CV18973" s="33"/>
    </row>
    <row r="18974" spans="74:100">
      <c r="BV18974" s="62"/>
      <c r="BW18974" s="62"/>
      <c r="BX18974" s="62"/>
      <c r="BY18974" s="62"/>
      <c r="BZ18974" s="62"/>
      <c r="CA18974" s="62"/>
      <c r="CB18974" s="62"/>
      <c r="CC18974" s="62"/>
      <c r="CD18974" s="62"/>
      <c r="CE18974" s="62"/>
      <c r="CF18974" s="62"/>
      <c r="CL18974" s="35" t="s">
        <v>11443</v>
      </c>
      <c r="CM18974" s="35" t="s">
        <v>217</v>
      </c>
      <c r="CN18974" s="35" t="s">
        <v>217</v>
      </c>
      <c r="CO18974" s="52"/>
      <c r="CP18974" s="52"/>
      <c r="CQ18974" s="52"/>
      <c r="CR18974" s="52"/>
      <c r="CS18974" s="52"/>
      <c r="CT18974" s="52"/>
      <c r="CU18974" s="33"/>
      <c r="CV18974" s="33"/>
    </row>
    <row r="18975" spans="74:100">
      <c r="BV18975" s="62"/>
      <c r="BW18975" s="62"/>
      <c r="BX18975" s="62"/>
      <c r="BY18975" s="62"/>
      <c r="BZ18975" s="62"/>
      <c r="CA18975" s="62"/>
      <c r="CB18975" s="62"/>
      <c r="CC18975" s="62"/>
      <c r="CD18975" s="62"/>
      <c r="CE18975" s="62"/>
      <c r="CF18975" s="62"/>
      <c r="CL18975" s="35" t="s">
        <v>9675</v>
      </c>
      <c r="CM18975" s="35" t="s">
        <v>217</v>
      </c>
      <c r="CN18975" s="35" t="s">
        <v>217</v>
      </c>
      <c r="CO18975" s="52"/>
      <c r="CP18975" s="52"/>
      <c r="CQ18975" s="52"/>
      <c r="CR18975" s="52"/>
      <c r="CS18975" s="52"/>
      <c r="CT18975" s="52"/>
      <c r="CU18975" s="33"/>
      <c r="CV18975" s="33"/>
    </row>
    <row r="18976" spans="74:100">
      <c r="BV18976" s="62"/>
      <c r="BW18976" s="62"/>
      <c r="BX18976" s="62"/>
      <c r="BY18976" s="62"/>
      <c r="BZ18976" s="62"/>
      <c r="CA18976" s="62"/>
      <c r="CB18976" s="62"/>
      <c r="CC18976" s="62"/>
      <c r="CD18976" s="62"/>
      <c r="CE18976" s="62"/>
      <c r="CF18976" s="62"/>
      <c r="CL18976" s="35" t="s">
        <v>4233</v>
      </c>
      <c r="CM18976" s="35" t="s">
        <v>217</v>
      </c>
      <c r="CN18976" s="35" t="s">
        <v>217</v>
      </c>
      <c r="CO18976" s="52"/>
      <c r="CP18976" s="52"/>
      <c r="CQ18976" s="52"/>
      <c r="CR18976" s="52"/>
      <c r="CS18976" s="52"/>
      <c r="CT18976" s="52"/>
      <c r="CU18976" s="33"/>
      <c r="CV18976" s="33"/>
    </row>
    <row r="18977" spans="74:100">
      <c r="BV18977" s="62"/>
      <c r="BW18977" s="62"/>
      <c r="BX18977" s="62"/>
      <c r="BY18977" s="62"/>
      <c r="BZ18977" s="62"/>
      <c r="CA18977" s="62"/>
      <c r="CB18977" s="62"/>
      <c r="CC18977" s="62"/>
      <c r="CD18977" s="62"/>
      <c r="CE18977" s="62"/>
      <c r="CF18977" s="62"/>
      <c r="CL18977" s="35" t="s">
        <v>9676</v>
      </c>
      <c r="CM18977" s="35" t="s">
        <v>217</v>
      </c>
      <c r="CN18977" s="35" t="s">
        <v>217</v>
      </c>
      <c r="CO18977" s="52"/>
      <c r="CP18977" s="52"/>
      <c r="CQ18977" s="52"/>
      <c r="CR18977" s="52"/>
      <c r="CS18977" s="52"/>
      <c r="CT18977" s="52"/>
      <c r="CU18977" s="33"/>
      <c r="CV18977" s="33"/>
    </row>
    <row r="18978" spans="74:100">
      <c r="BV18978" s="62"/>
      <c r="BW18978" s="62"/>
      <c r="BX18978" s="62"/>
      <c r="BY18978" s="62"/>
      <c r="BZ18978" s="62"/>
      <c r="CA18978" s="62"/>
      <c r="CB18978" s="62"/>
      <c r="CC18978" s="62"/>
      <c r="CD18978" s="62"/>
      <c r="CE18978" s="62"/>
      <c r="CF18978" s="62"/>
      <c r="CL18978" s="56" t="s">
        <v>23775</v>
      </c>
      <c r="CM18978" s="56" t="s">
        <v>216</v>
      </c>
      <c r="CN18978" s="56" t="s">
        <v>216</v>
      </c>
      <c r="CO18978" s="52"/>
      <c r="CP18978" s="52"/>
      <c r="CQ18978" s="52"/>
      <c r="CR18978" s="52"/>
      <c r="CS18978" s="52"/>
      <c r="CT18978" s="52"/>
      <c r="CU18978" s="33"/>
      <c r="CV18978" s="33"/>
    </row>
    <row r="18979" spans="74:100">
      <c r="BV18979" s="62"/>
      <c r="BW18979" s="62"/>
      <c r="BX18979" s="62"/>
      <c r="BY18979" s="62"/>
      <c r="BZ18979" s="62"/>
      <c r="CA18979" s="62"/>
      <c r="CB18979" s="62"/>
      <c r="CC18979" s="62"/>
      <c r="CD18979" s="62"/>
      <c r="CE18979" s="62"/>
      <c r="CF18979" s="62"/>
      <c r="CL18979" s="56" t="s">
        <v>23776</v>
      </c>
      <c r="CM18979" s="56" t="s">
        <v>217</v>
      </c>
      <c r="CN18979" s="56" t="s">
        <v>217</v>
      </c>
      <c r="CO18979" s="52"/>
      <c r="CP18979" s="52"/>
      <c r="CQ18979" s="52"/>
      <c r="CR18979" s="52"/>
      <c r="CS18979" s="52"/>
      <c r="CT18979" s="52"/>
      <c r="CU18979" s="33"/>
      <c r="CV18979" s="33"/>
    </row>
    <row r="18980" spans="74:100">
      <c r="BV18980" s="62"/>
      <c r="BW18980" s="62"/>
      <c r="BX18980" s="62"/>
      <c r="BY18980" s="62"/>
      <c r="BZ18980" s="62"/>
      <c r="CA18980" s="62"/>
      <c r="CB18980" s="62"/>
      <c r="CC18980" s="62"/>
      <c r="CD18980" s="62"/>
      <c r="CE18980" s="62"/>
      <c r="CF18980" s="62"/>
      <c r="CL18980" s="35" t="s">
        <v>29387</v>
      </c>
      <c r="CM18980" s="35" t="s">
        <v>217</v>
      </c>
      <c r="CN18980" s="35" t="s">
        <v>217</v>
      </c>
      <c r="CO18980" s="52"/>
      <c r="CP18980" s="52"/>
      <c r="CQ18980" s="52"/>
      <c r="CR18980" s="52"/>
      <c r="CS18980" s="52"/>
      <c r="CT18980" s="52"/>
      <c r="CU18980" s="33"/>
      <c r="CV18980" s="33"/>
    </row>
    <row r="18981" spans="74:100">
      <c r="BV18981" s="62"/>
      <c r="BW18981" s="62"/>
      <c r="BX18981" s="62"/>
      <c r="BY18981" s="62"/>
      <c r="BZ18981" s="62"/>
      <c r="CA18981" s="62"/>
      <c r="CB18981" s="62"/>
      <c r="CC18981" s="62"/>
      <c r="CD18981" s="62"/>
      <c r="CE18981" s="62"/>
      <c r="CF18981" s="62"/>
      <c r="CL18981" s="56" t="s">
        <v>23777</v>
      </c>
      <c r="CM18981" s="56" t="s">
        <v>217</v>
      </c>
      <c r="CN18981" s="56" t="s">
        <v>217</v>
      </c>
      <c r="CO18981" s="52"/>
      <c r="CP18981" s="52"/>
      <c r="CQ18981" s="52"/>
      <c r="CR18981" s="52"/>
      <c r="CS18981" s="52"/>
      <c r="CT18981" s="52"/>
      <c r="CU18981" s="33"/>
      <c r="CV18981" s="33"/>
    </row>
    <row r="18982" spans="74:100">
      <c r="BV18982" s="62"/>
      <c r="BW18982" s="62"/>
      <c r="BX18982" s="62"/>
      <c r="BY18982" s="62"/>
      <c r="BZ18982" s="62"/>
      <c r="CA18982" s="62"/>
      <c r="CB18982" s="62"/>
      <c r="CC18982" s="62"/>
      <c r="CD18982" s="62"/>
      <c r="CE18982" s="62"/>
      <c r="CF18982" s="62"/>
      <c r="CL18982" s="35" t="s">
        <v>29388</v>
      </c>
      <c r="CM18982" s="35" t="s">
        <v>217</v>
      </c>
      <c r="CN18982" s="35" t="s">
        <v>217</v>
      </c>
      <c r="CO18982" s="52"/>
      <c r="CP18982" s="52"/>
      <c r="CQ18982" s="52"/>
      <c r="CR18982" s="52"/>
      <c r="CS18982" s="52"/>
      <c r="CT18982" s="52"/>
      <c r="CU18982" s="33"/>
      <c r="CV18982" s="33"/>
    </row>
    <row r="18983" spans="74:100">
      <c r="BV18983" s="62"/>
      <c r="BW18983" s="62"/>
      <c r="BX18983" s="62"/>
      <c r="BY18983" s="62"/>
      <c r="BZ18983" s="62"/>
      <c r="CA18983" s="62"/>
      <c r="CB18983" s="62"/>
      <c r="CC18983" s="62"/>
      <c r="CD18983" s="62"/>
      <c r="CE18983" s="62"/>
      <c r="CF18983" s="62"/>
      <c r="CL18983" s="56" t="s">
        <v>23778</v>
      </c>
      <c r="CM18983" s="56" t="s">
        <v>217</v>
      </c>
      <c r="CN18983" s="56" t="s">
        <v>217</v>
      </c>
      <c r="CO18983" s="52"/>
      <c r="CP18983" s="52"/>
      <c r="CQ18983" s="52"/>
      <c r="CR18983" s="52"/>
      <c r="CS18983" s="52"/>
      <c r="CT18983" s="52"/>
      <c r="CU18983" s="33"/>
      <c r="CV18983" s="33"/>
    </row>
    <row r="18984" spans="74:100">
      <c r="BV18984" s="62"/>
      <c r="BW18984" s="62"/>
      <c r="BX18984" s="62"/>
      <c r="BY18984" s="62"/>
      <c r="BZ18984" s="62"/>
      <c r="CA18984" s="62"/>
      <c r="CB18984" s="62"/>
      <c r="CC18984" s="62"/>
      <c r="CD18984" s="62"/>
      <c r="CE18984" s="62"/>
      <c r="CF18984" s="62"/>
      <c r="CL18984" s="56" t="s">
        <v>23779</v>
      </c>
      <c r="CM18984" s="56" t="s">
        <v>217</v>
      </c>
      <c r="CN18984" s="56" t="s">
        <v>217</v>
      </c>
      <c r="CO18984" s="52"/>
      <c r="CP18984" s="52"/>
      <c r="CQ18984" s="52"/>
      <c r="CR18984" s="52"/>
      <c r="CS18984" s="52"/>
      <c r="CT18984" s="52"/>
      <c r="CU18984" s="33"/>
      <c r="CV18984" s="33"/>
    </row>
    <row r="18985" spans="74:100">
      <c r="BV18985" s="62"/>
      <c r="BW18985" s="62"/>
      <c r="BX18985" s="62"/>
      <c r="BY18985" s="62"/>
      <c r="BZ18985" s="62"/>
      <c r="CA18985" s="62"/>
      <c r="CB18985" s="62"/>
      <c r="CC18985" s="62"/>
      <c r="CD18985" s="62"/>
      <c r="CE18985" s="62"/>
      <c r="CF18985" s="62"/>
      <c r="CL18985" s="35" t="s">
        <v>9677</v>
      </c>
      <c r="CM18985" s="35" t="s">
        <v>217</v>
      </c>
      <c r="CN18985" s="35" t="s">
        <v>217</v>
      </c>
      <c r="CO18985" s="52"/>
      <c r="CP18985" s="52"/>
      <c r="CQ18985" s="52"/>
      <c r="CR18985" s="52"/>
      <c r="CS18985" s="52"/>
      <c r="CT18985" s="52"/>
      <c r="CU18985" s="33"/>
      <c r="CV18985" s="33"/>
    </row>
    <row r="18986" spans="74:100">
      <c r="BV18986" s="62"/>
      <c r="BW18986" s="62"/>
      <c r="BX18986" s="62"/>
      <c r="BY18986" s="62"/>
      <c r="BZ18986" s="62"/>
      <c r="CA18986" s="62"/>
      <c r="CB18986" s="62"/>
      <c r="CC18986" s="62"/>
      <c r="CD18986" s="62"/>
      <c r="CE18986" s="62"/>
      <c r="CF18986" s="62"/>
      <c r="CL18986" s="56" t="s">
        <v>23780</v>
      </c>
      <c r="CM18986" s="56" t="s">
        <v>217</v>
      </c>
      <c r="CN18986" s="56" t="s">
        <v>217</v>
      </c>
      <c r="CO18986" s="52"/>
      <c r="CP18986" s="52"/>
      <c r="CQ18986" s="52"/>
      <c r="CR18986" s="52"/>
      <c r="CS18986" s="52"/>
      <c r="CT18986" s="52"/>
      <c r="CU18986" s="33"/>
      <c r="CV18986" s="33"/>
    </row>
    <row r="18987" spans="74:100">
      <c r="BV18987" s="62"/>
      <c r="BW18987" s="62"/>
      <c r="BX18987" s="62"/>
      <c r="BY18987" s="62"/>
      <c r="BZ18987" s="62"/>
      <c r="CA18987" s="62"/>
      <c r="CB18987" s="62"/>
      <c r="CC18987" s="62"/>
      <c r="CD18987" s="62"/>
      <c r="CE18987" s="62"/>
      <c r="CF18987" s="62"/>
      <c r="CL18987" s="35" t="s">
        <v>9678</v>
      </c>
      <c r="CM18987" s="35" t="s">
        <v>217</v>
      </c>
      <c r="CN18987" s="35" t="s">
        <v>217</v>
      </c>
      <c r="CO18987" s="52"/>
      <c r="CP18987" s="52"/>
      <c r="CQ18987" s="52"/>
      <c r="CR18987" s="52"/>
      <c r="CS18987" s="52"/>
      <c r="CT18987" s="52"/>
      <c r="CU18987" s="33"/>
      <c r="CV18987" s="33"/>
    </row>
    <row r="18988" spans="74:100">
      <c r="BV18988" s="62"/>
      <c r="BW18988" s="62"/>
      <c r="BX18988" s="62"/>
      <c r="BY18988" s="62"/>
      <c r="BZ18988" s="62"/>
      <c r="CA18988" s="62"/>
      <c r="CB18988" s="62"/>
      <c r="CC18988" s="62"/>
      <c r="CD18988" s="62"/>
      <c r="CE18988" s="62"/>
      <c r="CF18988" s="62"/>
      <c r="CL18988" s="35" t="s">
        <v>9679</v>
      </c>
      <c r="CM18988" s="35" t="s">
        <v>217</v>
      </c>
      <c r="CN18988" s="35" t="s">
        <v>217</v>
      </c>
      <c r="CO18988" s="52"/>
      <c r="CP18988" s="52"/>
      <c r="CQ18988" s="52"/>
      <c r="CR18988" s="52"/>
      <c r="CS18988" s="52"/>
      <c r="CT18988" s="52"/>
      <c r="CU18988" s="33"/>
      <c r="CV18988" s="33"/>
    </row>
    <row r="18989" spans="74:100">
      <c r="BV18989" s="62"/>
      <c r="BW18989" s="62"/>
      <c r="BX18989" s="62"/>
      <c r="BY18989" s="62"/>
      <c r="BZ18989" s="62"/>
      <c r="CA18989" s="62"/>
      <c r="CB18989" s="62"/>
      <c r="CC18989" s="62"/>
      <c r="CD18989" s="62"/>
      <c r="CE18989" s="62"/>
      <c r="CF18989" s="62"/>
      <c r="CL18989" s="35" t="s">
        <v>29389</v>
      </c>
      <c r="CM18989" s="35" t="s">
        <v>217</v>
      </c>
      <c r="CN18989" s="35" t="s">
        <v>217</v>
      </c>
      <c r="CO18989" s="52"/>
      <c r="CP18989" s="52"/>
      <c r="CQ18989" s="52"/>
      <c r="CR18989" s="52"/>
      <c r="CS18989" s="52"/>
      <c r="CT18989" s="52"/>
      <c r="CU18989" s="33"/>
      <c r="CV18989" s="33"/>
    </row>
    <row r="18990" spans="74:100">
      <c r="BV18990" s="62"/>
      <c r="BW18990" s="62"/>
      <c r="BX18990" s="62"/>
      <c r="BY18990" s="62"/>
      <c r="BZ18990" s="62"/>
      <c r="CA18990" s="62"/>
      <c r="CB18990" s="62"/>
      <c r="CC18990" s="62"/>
      <c r="CD18990" s="62"/>
      <c r="CE18990" s="62"/>
      <c r="CF18990" s="62"/>
      <c r="CL18990" s="56" t="s">
        <v>12908</v>
      </c>
      <c r="CM18990" s="56" t="s">
        <v>213</v>
      </c>
      <c r="CN18990" s="56" t="s">
        <v>213</v>
      </c>
      <c r="CO18990" s="52"/>
      <c r="CP18990" s="52"/>
      <c r="CQ18990" s="52"/>
      <c r="CR18990" s="52"/>
      <c r="CS18990" s="52"/>
      <c r="CT18990" s="52"/>
      <c r="CU18990" s="33"/>
      <c r="CV18990" s="33"/>
    </row>
    <row r="18991" spans="74:100">
      <c r="BV18991" s="62"/>
      <c r="BW18991" s="62"/>
      <c r="BX18991" s="62"/>
      <c r="BY18991" s="62"/>
      <c r="BZ18991" s="62"/>
      <c r="CA18991" s="62"/>
      <c r="CB18991" s="62"/>
      <c r="CC18991" s="62"/>
      <c r="CD18991" s="62"/>
      <c r="CE18991" s="62"/>
      <c r="CF18991" s="62"/>
      <c r="CL18991" s="35" t="s">
        <v>9684</v>
      </c>
      <c r="CM18991" s="35" t="s">
        <v>217</v>
      </c>
      <c r="CN18991" s="35" t="s">
        <v>217</v>
      </c>
      <c r="CO18991" s="52"/>
      <c r="CP18991" s="52"/>
      <c r="CQ18991" s="52"/>
      <c r="CR18991" s="52"/>
      <c r="CS18991" s="52"/>
      <c r="CT18991" s="52"/>
      <c r="CU18991" s="33"/>
      <c r="CV18991" s="33"/>
    </row>
    <row r="18992" spans="74:100">
      <c r="BV18992" s="62"/>
      <c r="BW18992" s="62"/>
      <c r="BX18992" s="62"/>
      <c r="BY18992" s="62"/>
      <c r="BZ18992" s="62"/>
      <c r="CA18992" s="62"/>
      <c r="CB18992" s="62"/>
      <c r="CC18992" s="62"/>
      <c r="CD18992" s="62"/>
      <c r="CE18992" s="62"/>
      <c r="CF18992" s="62"/>
      <c r="CL18992" s="35" t="s">
        <v>27446</v>
      </c>
      <c r="CM18992" s="35" t="s">
        <v>217</v>
      </c>
      <c r="CN18992" s="35" t="s">
        <v>217</v>
      </c>
      <c r="CO18992" s="52"/>
      <c r="CP18992" s="52"/>
      <c r="CQ18992" s="52"/>
      <c r="CR18992" s="52"/>
      <c r="CS18992" s="52"/>
      <c r="CT18992" s="52"/>
      <c r="CU18992" s="33"/>
      <c r="CV18992" s="33"/>
    </row>
    <row r="18993" spans="74:100">
      <c r="BV18993" s="62"/>
      <c r="BW18993" s="62"/>
      <c r="BX18993" s="62"/>
      <c r="BY18993" s="62"/>
      <c r="BZ18993" s="62"/>
      <c r="CA18993" s="62"/>
      <c r="CB18993" s="62"/>
      <c r="CC18993" s="62"/>
      <c r="CD18993" s="62"/>
      <c r="CE18993" s="62"/>
      <c r="CF18993" s="62"/>
      <c r="CL18993" s="56" t="s">
        <v>11662</v>
      </c>
      <c r="CM18993" s="56" t="s">
        <v>216</v>
      </c>
      <c r="CN18993" s="56" t="s">
        <v>216</v>
      </c>
      <c r="CO18993" s="52"/>
      <c r="CP18993" s="52"/>
      <c r="CQ18993" s="52"/>
      <c r="CR18993" s="52"/>
      <c r="CS18993" s="52"/>
      <c r="CT18993" s="52"/>
      <c r="CU18993" s="33"/>
      <c r="CV18993" s="33"/>
    </row>
    <row r="18994" spans="74:100">
      <c r="BV18994" s="62"/>
      <c r="BW18994" s="62"/>
      <c r="BX18994" s="62"/>
      <c r="BY18994" s="62"/>
      <c r="BZ18994" s="62"/>
      <c r="CA18994" s="62"/>
      <c r="CB18994" s="62"/>
      <c r="CC18994" s="62"/>
      <c r="CD18994" s="62"/>
      <c r="CE18994" s="62"/>
      <c r="CF18994" s="62"/>
      <c r="CL18994" s="56" t="s">
        <v>23781</v>
      </c>
      <c r="CM18994" s="56" t="s">
        <v>217</v>
      </c>
      <c r="CN18994" s="56" t="s">
        <v>217</v>
      </c>
      <c r="CO18994" s="52"/>
      <c r="CP18994" s="52"/>
      <c r="CQ18994" s="52"/>
      <c r="CR18994" s="52"/>
      <c r="CS18994" s="52"/>
      <c r="CT18994" s="52"/>
      <c r="CU18994" s="33"/>
      <c r="CV18994" s="33"/>
    </row>
    <row r="18995" spans="74:100">
      <c r="BV18995" s="62"/>
      <c r="BW18995" s="62"/>
      <c r="BX18995" s="62"/>
      <c r="BY18995" s="62"/>
      <c r="BZ18995" s="62"/>
      <c r="CA18995" s="62"/>
      <c r="CB18995" s="62"/>
      <c r="CC18995" s="62"/>
      <c r="CD18995" s="62"/>
      <c r="CE18995" s="62"/>
      <c r="CF18995" s="62"/>
      <c r="CL18995" s="35" t="s">
        <v>9686</v>
      </c>
      <c r="CM18995" s="35" t="s">
        <v>217</v>
      </c>
      <c r="CN18995" s="35" t="s">
        <v>217</v>
      </c>
      <c r="CO18995" s="52"/>
      <c r="CP18995" s="52"/>
      <c r="CQ18995" s="52"/>
      <c r="CR18995" s="52"/>
      <c r="CS18995" s="52"/>
      <c r="CT18995" s="52"/>
      <c r="CU18995" s="33"/>
      <c r="CV18995" s="33"/>
    </row>
    <row r="18996" spans="74:100">
      <c r="BV18996" s="62"/>
      <c r="BW18996" s="62"/>
      <c r="BX18996" s="62"/>
      <c r="BY18996" s="62"/>
      <c r="BZ18996" s="62"/>
      <c r="CA18996" s="62"/>
      <c r="CB18996" s="62"/>
      <c r="CC18996" s="62"/>
      <c r="CD18996" s="62"/>
      <c r="CE18996" s="62"/>
      <c r="CF18996" s="62"/>
      <c r="CL18996" s="56" t="s">
        <v>25538</v>
      </c>
      <c r="CM18996" s="56" t="s">
        <v>217</v>
      </c>
      <c r="CN18996" s="56" t="s">
        <v>217</v>
      </c>
      <c r="CO18996" s="52"/>
      <c r="CP18996" s="52"/>
      <c r="CQ18996" s="52"/>
      <c r="CR18996" s="52"/>
      <c r="CS18996" s="52"/>
      <c r="CT18996" s="52"/>
      <c r="CU18996" s="33"/>
      <c r="CV18996" s="33"/>
    </row>
    <row r="18997" spans="74:100">
      <c r="BV18997" s="62"/>
      <c r="BW18997" s="62"/>
      <c r="BX18997" s="62"/>
      <c r="BY18997" s="62"/>
      <c r="BZ18997" s="62"/>
      <c r="CA18997" s="62"/>
      <c r="CB18997" s="62"/>
      <c r="CC18997" s="62"/>
      <c r="CD18997" s="62"/>
      <c r="CE18997" s="62"/>
      <c r="CF18997" s="62"/>
      <c r="CL18997" s="35" t="s">
        <v>11946</v>
      </c>
      <c r="CM18997" s="35" t="s">
        <v>217</v>
      </c>
      <c r="CN18997" s="35" t="s">
        <v>217</v>
      </c>
      <c r="CO18997" s="52"/>
      <c r="CP18997" s="52"/>
      <c r="CQ18997" s="52"/>
      <c r="CR18997" s="52"/>
      <c r="CS18997" s="52"/>
      <c r="CT18997" s="52"/>
      <c r="CU18997" s="33"/>
      <c r="CV18997" s="33"/>
    </row>
    <row r="18998" spans="74:100">
      <c r="BV18998" s="62"/>
      <c r="BW18998" s="62"/>
      <c r="BX18998" s="62"/>
      <c r="BY18998" s="62"/>
      <c r="BZ18998" s="62"/>
      <c r="CA18998" s="62"/>
      <c r="CB18998" s="62"/>
      <c r="CC18998" s="62"/>
      <c r="CD18998" s="62"/>
      <c r="CE18998" s="62"/>
      <c r="CF18998" s="62"/>
      <c r="CL18998" s="35" t="s">
        <v>9688</v>
      </c>
      <c r="CM18998" s="35" t="s">
        <v>217</v>
      </c>
      <c r="CN18998" s="35" t="s">
        <v>217</v>
      </c>
      <c r="CO18998" s="52"/>
      <c r="CP18998" s="52"/>
      <c r="CQ18998" s="52"/>
      <c r="CR18998" s="52"/>
      <c r="CS18998" s="52"/>
      <c r="CT18998" s="52"/>
      <c r="CU18998" s="33"/>
      <c r="CV18998" s="33"/>
    </row>
    <row r="18999" spans="74:100">
      <c r="BV18999" s="62"/>
      <c r="BW18999" s="62"/>
      <c r="BX18999" s="62"/>
      <c r="BY18999" s="62"/>
      <c r="BZ18999" s="62"/>
      <c r="CA18999" s="62"/>
      <c r="CB18999" s="62"/>
      <c r="CC18999" s="62"/>
      <c r="CD18999" s="62"/>
      <c r="CE18999" s="62"/>
      <c r="CF18999" s="62"/>
      <c r="CL18999" s="35" t="s">
        <v>11947</v>
      </c>
      <c r="CM18999" s="35" t="s">
        <v>217</v>
      </c>
      <c r="CN18999" s="35" t="s">
        <v>217</v>
      </c>
      <c r="CO18999" s="52"/>
      <c r="CP18999" s="52"/>
      <c r="CQ18999" s="52"/>
      <c r="CR18999" s="52"/>
      <c r="CS18999" s="52"/>
      <c r="CT18999" s="52"/>
      <c r="CU18999" s="33"/>
      <c r="CV18999" s="33"/>
    </row>
    <row r="19000" spans="74:100">
      <c r="BV19000" s="62"/>
      <c r="BW19000" s="62"/>
      <c r="BX19000" s="62"/>
      <c r="BY19000" s="62"/>
      <c r="BZ19000" s="62"/>
      <c r="CA19000" s="62"/>
      <c r="CB19000" s="62"/>
      <c r="CC19000" s="62"/>
      <c r="CD19000" s="62"/>
      <c r="CE19000" s="62"/>
      <c r="CF19000" s="62"/>
      <c r="CL19000" s="35" t="s">
        <v>9690</v>
      </c>
      <c r="CM19000" s="35" t="s">
        <v>217</v>
      </c>
      <c r="CN19000" s="35" t="s">
        <v>217</v>
      </c>
      <c r="CO19000" s="52"/>
      <c r="CP19000" s="52"/>
      <c r="CQ19000" s="52"/>
      <c r="CR19000" s="52"/>
      <c r="CS19000" s="52"/>
      <c r="CT19000" s="52"/>
      <c r="CU19000" s="33"/>
      <c r="CV19000" s="33"/>
    </row>
    <row r="19001" spans="74:100">
      <c r="BV19001" s="62"/>
      <c r="BW19001" s="62"/>
      <c r="BX19001" s="62"/>
      <c r="BY19001" s="62"/>
      <c r="BZ19001" s="62"/>
      <c r="CA19001" s="62"/>
      <c r="CB19001" s="62"/>
      <c r="CC19001" s="62"/>
      <c r="CD19001" s="62"/>
      <c r="CE19001" s="62"/>
      <c r="CF19001" s="62"/>
      <c r="CL19001" s="35" t="s">
        <v>9691</v>
      </c>
      <c r="CM19001" s="35" t="s">
        <v>217</v>
      </c>
      <c r="CN19001" s="35" t="s">
        <v>217</v>
      </c>
      <c r="CO19001" s="52"/>
      <c r="CP19001" s="52"/>
      <c r="CQ19001" s="52"/>
      <c r="CR19001" s="52"/>
      <c r="CS19001" s="52"/>
      <c r="CT19001" s="52"/>
      <c r="CU19001" s="33"/>
      <c r="CV19001" s="33"/>
    </row>
    <row r="19002" spans="74:100">
      <c r="BV19002" s="62"/>
      <c r="BW19002" s="62"/>
      <c r="BX19002" s="62"/>
      <c r="BY19002" s="62"/>
      <c r="BZ19002" s="62"/>
      <c r="CA19002" s="62"/>
      <c r="CB19002" s="62"/>
      <c r="CC19002" s="62"/>
      <c r="CD19002" s="62"/>
      <c r="CE19002" s="62"/>
      <c r="CF19002" s="62"/>
      <c r="CL19002" s="35" t="s">
        <v>11415</v>
      </c>
      <c r="CM19002" s="35" t="s">
        <v>217</v>
      </c>
      <c r="CN19002" s="35" t="s">
        <v>217</v>
      </c>
      <c r="CO19002" s="52"/>
      <c r="CP19002" s="52"/>
      <c r="CQ19002" s="52"/>
      <c r="CR19002" s="52"/>
      <c r="CS19002" s="52"/>
      <c r="CT19002" s="52"/>
      <c r="CU19002" s="33"/>
      <c r="CV19002" s="33"/>
    </row>
    <row r="19003" spans="74:100">
      <c r="BV19003" s="62"/>
      <c r="BW19003" s="62"/>
      <c r="BX19003" s="62"/>
      <c r="BY19003" s="62"/>
      <c r="BZ19003" s="62"/>
      <c r="CA19003" s="62"/>
      <c r="CB19003" s="62"/>
      <c r="CC19003" s="62"/>
      <c r="CD19003" s="62"/>
      <c r="CE19003" s="62"/>
      <c r="CF19003" s="62"/>
      <c r="CL19003" s="56" t="s">
        <v>9694</v>
      </c>
      <c r="CM19003" s="56" t="s">
        <v>216</v>
      </c>
      <c r="CN19003" s="56" t="s">
        <v>216</v>
      </c>
      <c r="CO19003" s="52"/>
      <c r="CP19003" s="52"/>
      <c r="CQ19003" s="52"/>
      <c r="CR19003" s="52"/>
      <c r="CS19003" s="52"/>
      <c r="CT19003" s="52"/>
      <c r="CU19003" s="33"/>
      <c r="CV19003" s="33"/>
    </row>
    <row r="19004" spans="74:100">
      <c r="BV19004" s="62"/>
      <c r="BW19004" s="62"/>
      <c r="BX19004" s="62"/>
      <c r="BY19004" s="62"/>
      <c r="BZ19004" s="62"/>
      <c r="CA19004" s="62"/>
      <c r="CB19004" s="62"/>
      <c r="CC19004" s="62"/>
      <c r="CD19004" s="62"/>
      <c r="CE19004" s="62"/>
      <c r="CF19004" s="62"/>
      <c r="CL19004" s="35" t="s">
        <v>23782</v>
      </c>
      <c r="CM19004" s="35" t="s">
        <v>217</v>
      </c>
      <c r="CN19004" s="35" t="s">
        <v>217</v>
      </c>
      <c r="CO19004" s="52"/>
      <c r="CP19004" s="52"/>
      <c r="CQ19004" s="52"/>
      <c r="CR19004" s="52"/>
      <c r="CS19004" s="52"/>
      <c r="CT19004" s="52"/>
      <c r="CU19004" s="33"/>
      <c r="CV19004" s="33"/>
    </row>
    <row r="19005" spans="74:100">
      <c r="BV19005" s="62"/>
      <c r="BW19005" s="62"/>
      <c r="BX19005" s="62"/>
      <c r="BY19005" s="62"/>
      <c r="BZ19005" s="62"/>
      <c r="CA19005" s="62"/>
      <c r="CB19005" s="62"/>
      <c r="CC19005" s="62"/>
      <c r="CD19005" s="62"/>
      <c r="CE19005" s="62"/>
      <c r="CF19005" s="62"/>
      <c r="CL19005" s="35" t="s">
        <v>23783</v>
      </c>
      <c r="CM19005" s="35" t="s">
        <v>217</v>
      </c>
      <c r="CN19005" s="35" t="s">
        <v>217</v>
      </c>
      <c r="CO19005" s="52"/>
      <c r="CP19005" s="52"/>
      <c r="CQ19005" s="52"/>
      <c r="CR19005" s="52"/>
      <c r="CS19005" s="52"/>
      <c r="CT19005" s="52"/>
      <c r="CU19005" s="33"/>
      <c r="CV19005" s="33"/>
    </row>
    <row r="19006" spans="74:100">
      <c r="BV19006" s="62"/>
      <c r="BW19006" s="62"/>
      <c r="BX19006" s="62"/>
      <c r="BY19006" s="62"/>
      <c r="BZ19006" s="62"/>
      <c r="CA19006" s="62"/>
      <c r="CB19006" s="62"/>
      <c r="CC19006" s="62"/>
      <c r="CD19006" s="62"/>
      <c r="CE19006" s="62"/>
      <c r="CF19006" s="62"/>
      <c r="CL19006" s="35" t="s">
        <v>29390</v>
      </c>
      <c r="CM19006" s="35" t="s">
        <v>217</v>
      </c>
      <c r="CN19006" s="35" t="s">
        <v>217</v>
      </c>
      <c r="CO19006" s="52"/>
      <c r="CP19006" s="52"/>
      <c r="CQ19006" s="52"/>
      <c r="CR19006" s="52"/>
      <c r="CS19006" s="52"/>
      <c r="CT19006" s="52"/>
      <c r="CU19006" s="33"/>
      <c r="CV19006" s="33"/>
    </row>
    <row r="19007" spans="74:100">
      <c r="BV19007" s="62"/>
      <c r="BW19007" s="62"/>
      <c r="BX19007" s="62"/>
      <c r="BY19007" s="62"/>
      <c r="BZ19007" s="62"/>
      <c r="CA19007" s="62"/>
      <c r="CB19007" s="62"/>
      <c r="CC19007" s="62"/>
      <c r="CD19007" s="62"/>
      <c r="CE19007" s="62"/>
      <c r="CF19007" s="62"/>
      <c r="CL19007" s="35" t="s">
        <v>9701</v>
      </c>
      <c r="CM19007" s="35" t="s">
        <v>217</v>
      </c>
      <c r="CN19007" s="35" t="s">
        <v>217</v>
      </c>
      <c r="CO19007" s="52"/>
      <c r="CP19007" s="52"/>
      <c r="CQ19007" s="52"/>
      <c r="CR19007" s="52"/>
      <c r="CS19007" s="52"/>
      <c r="CT19007" s="52"/>
      <c r="CU19007" s="33"/>
      <c r="CV19007" s="33"/>
    </row>
    <row r="19008" spans="74:100">
      <c r="BV19008" s="62"/>
      <c r="BW19008" s="62"/>
      <c r="BX19008" s="62"/>
      <c r="BY19008" s="62"/>
      <c r="BZ19008" s="62"/>
      <c r="CA19008" s="62"/>
      <c r="CB19008" s="62"/>
      <c r="CC19008" s="62"/>
      <c r="CD19008" s="62"/>
      <c r="CE19008" s="62"/>
      <c r="CF19008" s="62"/>
      <c r="CL19008" s="35" t="s">
        <v>9699</v>
      </c>
      <c r="CM19008" s="35" t="s">
        <v>217</v>
      </c>
      <c r="CN19008" s="35" t="s">
        <v>217</v>
      </c>
      <c r="CO19008" s="52"/>
      <c r="CP19008" s="52"/>
      <c r="CQ19008" s="52"/>
      <c r="CR19008" s="52"/>
      <c r="CS19008" s="52"/>
      <c r="CT19008" s="52"/>
      <c r="CU19008" s="33"/>
      <c r="CV19008" s="33"/>
    </row>
    <row r="19009" spans="74:100">
      <c r="BV19009" s="62"/>
      <c r="BW19009" s="62"/>
      <c r="BX19009" s="62"/>
      <c r="BY19009" s="62"/>
      <c r="BZ19009" s="62"/>
      <c r="CA19009" s="62"/>
      <c r="CB19009" s="62"/>
      <c r="CC19009" s="62"/>
      <c r="CD19009" s="62"/>
      <c r="CE19009" s="62"/>
      <c r="CF19009" s="62"/>
      <c r="CL19009" s="35" t="s">
        <v>9700</v>
      </c>
      <c r="CM19009" s="35" t="s">
        <v>217</v>
      </c>
      <c r="CN19009" s="35" t="s">
        <v>217</v>
      </c>
      <c r="CO19009" s="52"/>
      <c r="CP19009" s="52"/>
      <c r="CQ19009" s="52"/>
      <c r="CR19009" s="52"/>
      <c r="CS19009" s="52"/>
      <c r="CT19009" s="52"/>
      <c r="CU19009" s="33"/>
      <c r="CV19009" s="33"/>
    </row>
    <row r="19010" spans="74:100">
      <c r="BV19010" s="62"/>
      <c r="BW19010" s="62"/>
      <c r="BX19010" s="62"/>
      <c r="BY19010" s="62"/>
      <c r="BZ19010" s="62"/>
      <c r="CA19010" s="62"/>
      <c r="CB19010" s="62"/>
      <c r="CC19010" s="62"/>
      <c r="CD19010" s="62"/>
      <c r="CE19010" s="62"/>
      <c r="CF19010" s="62"/>
      <c r="CL19010" s="56" t="s">
        <v>25539</v>
      </c>
      <c r="CM19010" s="56" t="s">
        <v>214</v>
      </c>
      <c r="CN19010" s="56" t="s">
        <v>214</v>
      </c>
      <c r="CO19010" s="52"/>
      <c r="CP19010" s="52"/>
      <c r="CQ19010" s="52"/>
      <c r="CR19010" s="52"/>
      <c r="CS19010" s="52"/>
      <c r="CT19010" s="52"/>
      <c r="CU19010" s="33"/>
      <c r="CV19010" s="33"/>
    </row>
    <row r="19011" spans="74:100">
      <c r="BV19011" s="62"/>
      <c r="BW19011" s="62"/>
      <c r="BX19011" s="62"/>
      <c r="BY19011" s="62"/>
      <c r="BZ19011" s="62"/>
      <c r="CA19011" s="62"/>
      <c r="CB19011" s="62"/>
      <c r="CC19011" s="62"/>
      <c r="CD19011" s="62"/>
      <c r="CE19011" s="62"/>
      <c r="CF19011" s="62"/>
      <c r="CL19011" s="56" t="s">
        <v>17030</v>
      </c>
      <c r="CM19011" s="56" t="s">
        <v>214</v>
      </c>
      <c r="CN19011" s="56" t="s">
        <v>214</v>
      </c>
      <c r="CO19011" s="52"/>
      <c r="CP19011" s="52"/>
      <c r="CQ19011" s="52"/>
      <c r="CR19011" s="52"/>
      <c r="CS19011" s="52"/>
      <c r="CT19011" s="52"/>
      <c r="CU19011" s="33"/>
      <c r="CV19011" s="33"/>
    </row>
    <row r="19012" spans="74:100">
      <c r="BV19012" s="62"/>
      <c r="BW19012" s="62"/>
      <c r="BX19012" s="62"/>
      <c r="BY19012" s="62"/>
      <c r="BZ19012" s="62"/>
      <c r="CA19012" s="62"/>
      <c r="CB19012" s="62"/>
      <c r="CC19012" s="62"/>
      <c r="CD19012" s="62"/>
      <c r="CE19012" s="62"/>
      <c r="CF19012" s="62"/>
      <c r="CL19012" s="56" t="s">
        <v>17040</v>
      </c>
      <c r="CM19012" s="56" t="s">
        <v>214</v>
      </c>
      <c r="CN19012" s="56" t="s">
        <v>214</v>
      </c>
      <c r="CO19012" s="52"/>
      <c r="CP19012" s="52"/>
      <c r="CQ19012" s="52"/>
      <c r="CR19012" s="52"/>
      <c r="CS19012" s="52"/>
      <c r="CT19012" s="52"/>
      <c r="CU19012" s="33"/>
      <c r="CV19012" s="33"/>
    </row>
    <row r="19013" spans="74:100">
      <c r="BV19013" s="62"/>
      <c r="BW19013" s="62"/>
      <c r="BX19013" s="62"/>
      <c r="BY19013" s="62"/>
      <c r="BZ19013" s="62"/>
      <c r="CA19013" s="62"/>
      <c r="CB19013" s="62"/>
      <c r="CC19013" s="62"/>
      <c r="CD19013" s="62"/>
      <c r="CE19013" s="62"/>
      <c r="CF19013" s="62"/>
      <c r="CL19013" s="56" t="s">
        <v>17026</v>
      </c>
      <c r="CM19013" s="56" t="s">
        <v>214</v>
      </c>
      <c r="CN19013" s="56" t="s">
        <v>214</v>
      </c>
      <c r="CO19013" s="52"/>
      <c r="CP19013" s="52"/>
      <c r="CQ19013" s="52"/>
      <c r="CR19013" s="52"/>
      <c r="CS19013" s="52"/>
      <c r="CT19013" s="52"/>
      <c r="CU19013" s="33"/>
      <c r="CV19013" s="33"/>
    </row>
    <row r="19014" spans="74:100">
      <c r="BV19014" s="62"/>
      <c r="BW19014" s="62"/>
      <c r="BX19014" s="62"/>
      <c r="BY19014" s="62"/>
      <c r="BZ19014" s="62"/>
      <c r="CA19014" s="62"/>
      <c r="CB19014" s="62"/>
      <c r="CC19014" s="62"/>
      <c r="CD19014" s="62"/>
      <c r="CE19014" s="62"/>
      <c r="CF19014" s="62"/>
      <c r="CL19014" s="56" t="s">
        <v>17027</v>
      </c>
      <c r="CM19014" s="56" t="s">
        <v>214</v>
      </c>
      <c r="CN19014" s="56" t="s">
        <v>214</v>
      </c>
      <c r="CO19014" s="52"/>
      <c r="CP19014" s="52"/>
      <c r="CQ19014" s="52"/>
      <c r="CR19014" s="52"/>
      <c r="CS19014" s="52"/>
      <c r="CT19014" s="52"/>
      <c r="CU19014" s="33"/>
      <c r="CV19014" s="33"/>
    </row>
    <row r="19015" spans="74:100">
      <c r="BV19015" s="62"/>
      <c r="BW19015" s="62"/>
      <c r="BX19015" s="62"/>
      <c r="BY19015" s="62"/>
      <c r="BZ19015" s="62"/>
      <c r="CA19015" s="62"/>
      <c r="CB19015" s="62"/>
      <c r="CC19015" s="62"/>
      <c r="CD19015" s="62"/>
      <c r="CE19015" s="62"/>
      <c r="CF19015" s="62"/>
      <c r="CL19015" s="56" t="s">
        <v>17031</v>
      </c>
      <c r="CM19015" s="56" t="s">
        <v>214</v>
      </c>
      <c r="CN19015" s="56" t="s">
        <v>214</v>
      </c>
      <c r="CO19015" s="52"/>
      <c r="CP19015" s="52"/>
      <c r="CQ19015" s="52"/>
      <c r="CR19015" s="52"/>
      <c r="CS19015" s="52"/>
      <c r="CT19015" s="52"/>
      <c r="CU19015" s="33"/>
      <c r="CV19015" s="33"/>
    </row>
    <row r="19016" spans="74:100">
      <c r="BV19016" s="62"/>
      <c r="BW19016" s="62"/>
      <c r="BX19016" s="62"/>
      <c r="BY19016" s="62"/>
      <c r="BZ19016" s="62"/>
      <c r="CA19016" s="62"/>
      <c r="CB19016" s="62"/>
      <c r="CC19016" s="62"/>
      <c r="CD19016" s="62"/>
      <c r="CE19016" s="62"/>
      <c r="CF19016" s="62"/>
      <c r="CL19016" s="35" t="s">
        <v>17059</v>
      </c>
      <c r="CM19016" s="35" t="s">
        <v>217</v>
      </c>
      <c r="CN19016" s="35" t="s">
        <v>217</v>
      </c>
      <c r="CO19016" s="52"/>
      <c r="CP19016" s="52"/>
      <c r="CQ19016" s="52"/>
      <c r="CR19016" s="52"/>
      <c r="CS19016" s="52"/>
      <c r="CT19016" s="52"/>
      <c r="CU19016" s="33"/>
      <c r="CV19016" s="33"/>
    </row>
    <row r="19017" spans="74:100">
      <c r="BV19017" s="62"/>
      <c r="BW19017" s="62"/>
      <c r="BX19017" s="62"/>
      <c r="BY19017" s="62"/>
      <c r="BZ19017" s="62"/>
      <c r="CA19017" s="62"/>
      <c r="CB19017" s="62"/>
      <c r="CC19017" s="62"/>
      <c r="CD19017" s="62"/>
      <c r="CE19017" s="62"/>
      <c r="CF19017" s="62"/>
      <c r="CL19017" s="35" t="s">
        <v>17060</v>
      </c>
      <c r="CM19017" s="35" t="s">
        <v>217</v>
      </c>
      <c r="CN19017" s="35" t="s">
        <v>217</v>
      </c>
      <c r="CO19017" s="52"/>
      <c r="CP19017" s="52"/>
      <c r="CQ19017" s="52"/>
      <c r="CR19017" s="52"/>
      <c r="CS19017" s="52"/>
      <c r="CT19017" s="52"/>
      <c r="CU19017" s="33"/>
      <c r="CV19017" s="33"/>
    </row>
    <row r="19018" spans="74:100">
      <c r="BV19018" s="62"/>
      <c r="BW19018" s="62"/>
      <c r="BX19018" s="62"/>
      <c r="BY19018" s="62"/>
      <c r="BZ19018" s="62"/>
      <c r="CA19018" s="62"/>
      <c r="CB19018" s="62"/>
      <c r="CC19018" s="62"/>
      <c r="CD19018" s="62"/>
      <c r="CE19018" s="62"/>
      <c r="CF19018" s="62"/>
      <c r="CL19018" s="35" t="s">
        <v>17061</v>
      </c>
      <c r="CM19018" s="35" t="s">
        <v>217</v>
      </c>
      <c r="CN19018" s="35" t="s">
        <v>217</v>
      </c>
      <c r="CO19018" s="52"/>
      <c r="CP19018" s="52"/>
      <c r="CQ19018" s="52"/>
      <c r="CR19018" s="52"/>
      <c r="CS19018" s="52"/>
      <c r="CT19018" s="52"/>
      <c r="CU19018" s="33"/>
      <c r="CV19018" s="33"/>
    </row>
    <row r="19019" spans="74:100">
      <c r="BV19019" s="62"/>
      <c r="BW19019" s="62"/>
      <c r="BX19019" s="62"/>
      <c r="BY19019" s="62"/>
      <c r="BZ19019" s="62"/>
      <c r="CA19019" s="62"/>
      <c r="CB19019" s="62"/>
      <c r="CC19019" s="62"/>
      <c r="CD19019" s="62"/>
      <c r="CE19019" s="62"/>
      <c r="CF19019" s="62"/>
      <c r="CL19019" s="35" t="s">
        <v>17062</v>
      </c>
      <c r="CM19019" s="35" t="s">
        <v>217</v>
      </c>
      <c r="CN19019" s="35" t="s">
        <v>217</v>
      </c>
      <c r="CO19019" s="52"/>
      <c r="CP19019" s="52"/>
      <c r="CQ19019" s="52"/>
      <c r="CR19019" s="52"/>
      <c r="CS19019" s="52"/>
      <c r="CT19019" s="52"/>
      <c r="CU19019" s="33"/>
      <c r="CV19019" s="33"/>
    </row>
    <row r="19020" spans="74:100">
      <c r="BV19020" s="62"/>
      <c r="BW19020" s="62"/>
      <c r="BX19020" s="62"/>
      <c r="BY19020" s="62"/>
      <c r="BZ19020" s="62"/>
      <c r="CA19020" s="62"/>
      <c r="CB19020" s="62"/>
      <c r="CC19020" s="62"/>
      <c r="CD19020" s="62"/>
      <c r="CE19020" s="62"/>
      <c r="CF19020" s="62"/>
      <c r="CL19020" s="35" t="s">
        <v>17063</v>
      </c>
      <c r="CM19020" s="35" t="s">
        <v>217</v>
      </c>
      <c r="CN19020" s="35" t="s">
        <v>217</v>
      </c>
      <c r="CO19020" s="52"/>
      <c r="CP19020" s="52"/>
      <c r="CQ19020" s="52"/>
      <c r="CR19020" s="52"/>
      <c r="CS19020" s="52"/>
      <c r="CT19020" s="52"/>
      <c r="CU19020" s="33"/>
      <c r="CV19020" s="33"/>
    </row>
    <row r="19021" spans="74:100">
      <c r="BV19021" s="62"/>
      <c r="BW19021" s="62"/>
      <c r="BX19021" s="62"/>
      <c r="BY19021" s="62"/>
      <c r="BZ19021" s="62"/>
      <c r="CA19021" s="62"/>
      <c r="CB19021" s="62"/>
      <c r="CC19021" s="62"/>
      <c r="CD19021" s="62"/>
      <c r="CE19021" s="62"/>
      <c r="CF19021" s="62"/>
      <c r="CL19021" s="56" t="s">
        <v>17032</v>
      </c>
      <c r="CM19021" s="56" t="s">
        <v>214</v>
      </c>
      <c r="CN19021" s="56" t="s">
        <v>214</v>
      </c>
      <c r="CO19021" s="52"/>
      <c r="CP19021" s="52"/>
      <c r="CQ19021" s="52"/>
      <c r="CR19021" s="52"/>
      <c r="CS19021" s="52"/>
      <c r="CT19021" s="52"/>
      <c r="CU19021" s="33"/>
      <c r="CV19021" s="33"/>
    </row>
    <row r="19022" spans="74:100">
      <c r="BV19022" s="62"/>
      <c r="BW19022" s="62"/>
      <c r="BX19022" s="62"/>
      <c r="BY19022" s="62"/>
      <c r="BZ19022" s="62"/>
      <c r="CA19022" s="62"/>
      <c r="CB19022" s="62"/>
      <c r="CC19022" s="62"/>
      <c r="CD19022" s="62"/>
      <c r="CE19022" s="62"/>
      <c r="CF19022" s="62"/>
      <c r="CL19022" s="56" t="s">
        <v>17032</v>
      </c>
      <c r="CM19022" s="56" t="s">
        <v>214</v>
      </c>
      <c r="CN19022" s="56" t="s">
        <v>214</v>
      </c>
      <c r="CO19022" s="52"/>
      <c r="CP19022" s="52"/>
      <c r="CQ19022" s="52"/>
      <c r="CR19022" s="52"/>
      <c r="CS19022" s="52"/>
      <c r="CT19022" s="52"/>
      <c r="CU19022" s="33"/>
      <c r="CV19022" s="33"/>
    </row>
    <row r="19023" spans="74:100">
      <c r="BV19023" s="62"/>
      <c r="BW19023" s="62"/>
      <c r="BX19023" s="62"/>
      <c r="BY19023" s="62"/>
      <c r="BZ19023" s="62"/>
      <c r="CA19023" s="62"/>
      <c r="CB19023" s="62"/>
      <c r="CC19023" s="62"/>
      <c r="CD19023" s="62"/>
      <c r="CE19023" s="62"/>
      <c r="CF19023" s="62"/>
      <c r="CL19023" s="35" t="s">
        <v>4284</v>
      </c>
      <c r="CM19023" s="35" t="s">
        <v>217</v>
      </c>
      <c r="CN19023" s="35" t="s">
        <v>217</v>
      </c>
      <c r="CO19023" s="52"/>
      <c r="CP19023" s="52"/>
      <c r="CQ19023" s="52"/>
      <c r="CR19023" s="52"/>
      <c r="CS19023" s="52"/>
      <c r="CT19023" s="52"/>
      <c r="CU19023" s="33"/>
      <c r="CV19023" s="33"/>
    </row>
    <row r="19024" spans="74:100">
      <c r="BV19024" s="62"/>
      <c r="BW19024" s="62"/>
      <c r="BX19024" s="62"/>
      <c r="BY19024" s="62"/>
      <c r="BZ19024" s="62"/>
      <c r="CA19024" s="62"/>
      <c r="CB19024" s="62"/>
      <c r="CC19024" s="62"/>
      <c r="CD19024" s="62"/>
      <c r="CE19024" s="62"/>
      <c r="CF19024" s="62"/>
      <c r="CL19024" s="56" t="s">
        <v>29391</v>
      </c>
      <c r="CM19024" s="56" t="s">
        <v>213</v>
      </c>
      <c r="CN19024" s="56" t="s">
        <v>213</v>
      </c>
      <c r="CO19024" s="52"/>
      <c r="CP19024" s="52"/>
      <c r="CQ19024" s="52"/>
      <c r="CR19024" s="52"/>
      <c r="CS19024" s="52"/>
      <c r="CT19024" s="52"/>
      <c r="CU19024" s="33"/>
      <c r="CV19024" s="33"/>
    </row>
    <row r="19025" spans="74:100">
      <c r="BV19025" s="62"/>
      <c r="BW19025" s="62"/>
      <c r="BX19025" s="62"/>
      <c r="BY19025" s="62"/>
      <c r="BZ19025" s="62"/>
      <c r="CA19025" s="62"/>
      <c r="CB19025" s="62"/>
      <c r="CC19025" s="62"/>
      <c r="CD19025" s="62"/>
      <c r="CE19025" s="62"/>
      <c r="CF19025" s="62"/>
      <c r="CL19025" s="35" t="s">
        <v>8914</v>
      </c>
      <c r="CM19025" s="35" t="s">
        <v>217</v>
      </c>
      <c r="CN19025" s="35" t="s">
        <v>217</v>
      </c>
      <c r="CO19025" s="52"/>
      <c r="CP19025" s="52"/>
      <c r="CQ19025" s="52"/>
      <c r="CR19025" s="52"/>
      <c r="CS19025" s="52"/>
      <c r="CT19025" s="52"/>
      <c r="CU19025" s="33"/>
      <c r="CV19025" s="33"/>
    </row>
    <row r="19026" spans="74:100">
      <c r="BV19026" s="62"/>
      <c r="BW19026" s="62"/>
      <c r="BX19026" s="62"/>
      <c r="BY19026" s="62"/>
      <c r="BZ19026" s="62"/>
      <c r="CA19026" s="62"/>
      <c r="CB19026" s="62"/>
      <c r="CC19026" s="62"/>
      <c r="CD19026" s="62"/>
      <c r="CE19026" s="62"/>
      <c r="CF19026" s="62"/>
      <c r="CL19026" s="35" t="s">
        <v>9703</v>
      </c>
      <c r="CM19026" s="35" t="s">
        <v>217</v>
      </c>
      <c r="CN19026" s="35" t="s">
        <v>217</v>
      </c>
      <c r="CO19026" s="52"/>
      <c r="CP19026" s="52"/>
      <c r="CQ19026" s="52"/>
      <c r="CR19026" s="52"/>
      <c r="CS19026" s="52"/>
      <c r="CT19026" s="52"/>
      <c r="CU19026" s="33"/>
      <c r="CV19026" s="33"/>
    </row>
    <row r="19027" spans="74:100">
      <c r="BV19027" s="62"/>
      <c r="BW19027" s="62"/>
      <c r="BX19027" s="62"/>
      <c r="BY19027" s="62"/>
      <c r="BZ19027" s="62"/>
      <c r="CA19027" s="62"/>
      <c r="CB19027" s="62"/>
      <c r="CC19027" s="62"/>
      <c r="CD19027" s="62"/>
      <c r="CE19027" s="62"/>
      <c r="CF19027" s="62"/>
      <c r="CL19027" s="56" t="s">
        <v>14914</v>
      </c>
      <c r="CM19027" s="56" t="s">
        <v>214</v>
      </c>
      <c r="CN19027" s="56" t="s">
        <v>214</v>
      </c>
      <c r="CO19027" s="52"/>
      <c r="CP19027" s="52"/>
      <c r="CQ19027" s="52"/>
      <c r="CR19027" s="52"/>
      <c r="CS19027" s="52"/>
      <c r="CT19027" s="52"/>
      <c r="CU19027" s="33"/>
      <c r="CV19027" s="33"/>
    </row>
    <row r="19028" spans="74:100">
      <c r="BV19028" s="62"/>
      <c r="BW19028" s="62"/>
      <c r="BX19028" s="62"/>
      <c r="BY19028" s="62"/>
      <c r="BZ19028" s="62"/>
      <c r="CA19028" s="62"/>
      <c r="CB19028" s="62"/>
      <c r="CC19028" s="62"/>
      <c r="CD19028" s="62"/>
      <c r="CE19028" s="62"/>
      <c r="CF19028" s="62"/>
      <c r="CL19028" s="56" t="s">
        <v>15118</v>
      </c>
      <c r="CM19028" s="56" t="s">
        <v>214</v>
      </c>
      <c r="CN19028" s="56" t="s">
        <v>214</v>
      </c>
      <c r="CO19028" s="52"/>
      <c r="CP19028" s="52"/>
      <c r="CQ19028" s="52"/>
      <c r="CR19028" s="52"/>
      <c r="CS19028" s="52"/>
      <c r="CT19028" s="52"/>
      <c r="CU19028" s="33"/>
      <c r="CV19028" s="33"/>
    </row>
    <row r="19029" spans="74:100">
      <c r="BV19029" s="62"/>
      <c r="BW19029" s="62"/>
      <c r="BX19029" s="62"/>
      <c r="BY19029" s="62"/>
      <c r="BZ19029" s="62"/>
      <c r="CA19029" s="62"/>
      <c r="CB19029" s="62"/>
      <c r="CC19029" s="62"/>
      <c r="CD19029" s="62"/>
      <c r="CE19029" s="62"/>
      <c r="CF19029" s="62"/>
      <c r="CL19029" s="35" t="s">
        <v>7205</v>
      </c>
      <c r="CM19029" s="35" t="s">
        <v>217</v>
      </c>
      <c r="CN19029" s="35" t="s">
        <v>217</v>
      </c>
      <c r="CO19029" s="52"/>
      <c r="CP19029" s="52"/>
      <c r="CQ19029" s="52"/>
      <c r="CR19029" s="52"/>
      <c r="CS19029" s="52"/>
      <c r="CT19029" s="52"/>
      <c r="CU19029" s="33"/>
      <c r="CV19029" s="33"/>
    </row>
    <row r="19030" spans="74:100">
      <c r="BV19030" s="62"/>
      <c r="BW19030" s="62"/>
      <c r="BX19030" s="62"/>
      <c r="BY19030" s="62"/>
      <c r="BZ19030" s="62"/>
      <c r="CA19030" s="62"/>
      <c r="CB19030" s="62"/>
      <c r="CC19030" s="62"/>
      <c r="CD19030" s="62"/>
      <c r="CE19030" s="62"/>
      <c r="CF19030" s="62"/>
      <c r="CL19030" s="35" t="s">
        <v>9710</v>
      </c>
      <c r="CM19030" s="35" t="s">
        <v>217</v>
      </c>
      <c r="CN19030" s="35" t="s">
        <v>217</v>
      </c>
      <c r="CO19030" s="52"/>
      <c r="CP19030" s="52"/>
      <c r="CQ19030" s="52"/>
      <c r="CR19030" s="52"/>
      <c r="CS19030" s="52"/>
      <c r="CT19030" s="52"/>
      <c r="CU19030" s="33"/>
      <c r="CV19030" s="33"/>
    </row>
    <row r="19031" spans="74:100">
      <c r="BV19031" s="62"/>
      <c r="BW19031" s="62"/>
      <c r="BX19031" s="62"/>
      <c r="BY19031" s="62"/>
      <c r="BZ19031" s="62"/>
      <c r="CA19031" s="62"/>
      <c r="CB19031" s="62"/>
      <c r="CC19031" s="62"/>
      <c r="CD19031" s="62"/>
      <c r="CE19031" s="62"/>
      <c r="CF19031" s="62"/>
      <c r="CL19031" s="35" t="s">
        <v>9708</v>
      </c>
      <c r="CM19031" s="35" t="s">
        <v>217</v>
      </c>
      <c r="CN19031" s="35" t="s">
        <v>217</v>
      </c>
      <c r="CO19031" s="52"/>
      <c r="CP19031" s="52"/>
      <c r="CQ19031" s="52"/>
      <c r="CR19031" s="52"/>
      <c r="CS19031" s="52"/>
      <c r="CT19031" s="52"/>
      <c r="CU19031" s="33"/>
      <c r="CV19031" s="33"/>
    </row>
    <row r="19032" spans="74:100">
      <c r="BV19032" s="62"/>
      <c r="BW19032" s="62"/>
      <c r="BX19032" s="62"/>
      <c r="BY19032" s="62"/>
      <c r="BZ19032" s="62"/>
      <c r="CA19032" s="62"/>
      <c r="CB19032" s="62"/>
      <c r="CC19032" s="62"/>
      <c r="CD19032" s="62"/>
      <c r="CE19032" s="62"/>
      <c r="CF19032" s="62"/>
      <c r="CL19032" s="56" t="s">
        <v>9716</v>
      </c>
      <c r="CM19032" s="56" t="s">
        <v>216</v>
      </c>
      <c r="CN19032" s="56" t="s">
        <v>216</v>
      </c>
      <c r="CO19032" s="52"/>
      <c r="CP19032" s="52"/>
      <c r="CQ19032" s="52"/>
      <c r="CR19032" s="52"/>
      <c r="CS19032" s="52"/>
      <c r="CT19032" s="52"/>
      <c r="CU19032" s="33"/>
      <c r="CV19032" s="33"/>
    </row>
    <row r="19033" spans="74:100">
      <c r="BV19033" s="62"/>
      <c r="BW19033" s="62"/>
      <c r="BX19033" s="62"/>
      <c r="BY19033" s="62"/>
      <c r="BZ19033" s="62"/>
      <c r="CA19033" s="62"/>
      <c r="CB19033" s="62"/>
      <c r="CC19033" s="62"/>
      <c r="CD19033" s="62"/>
      <c r="CE19033" s="62"/>
      <c r="CF19033" s="62"/>
      <c r="CL19033" s="56" t="s">
        <v>9717</v>
      </c>
      <c r="CM19033" s="56" t="s">
        <v>216</v>
      </c>
      <c r="CN19033" s="56" t="s">
        <v>216</v>
      </c>
      <c r="CO19033" s="52"/>
      <c r="CP19033" s="52"/>
      <c r="CQ19033" s="52"/>
      <c r="CR19033" s="52"/>
      <c r="CS19033" s="52"/>
      <c r="CT19033" s="52"/>
      <c r="CU19033" s="33"/>
      <c r="CV19033" s="33"/>
    </row>
    <row r="19034" spans="74:100">
      <c r="BV19034" s="62"/>
      <c r="BW19034" s="62"/>
      <c r="BX19034" s="62"/>
      <c r="BY19034" s="62"/>
      <c r="BZ19034" s="62"/>
      <c r="CA19034" s="62"/>
      <c r="CB19034" s="62"/>
      <c r="CC19034" s="62"/>
      <c r="CD19034" s="62"/>
      <c r="CE19034" s="62"/>
      <c r="CF19034" s="62"/>
      <c r="CL19034" s="35" t="s">
        <v>9719</v>
      </c>
      <c r="CM19034" s="35" t="s">
        <v>217</v>
      </c>
      <c r="CN19034" s="35" t="s">
        <v>217</v>
      </c>
      <c r="CO19034" s="52"/>
      <c r="CP19034" s="52"/>
      <c r="CQ19034" s="52"/>
      <c r="CR19034" s="52"/>
      <c r="CS19034" s="52"/>
      <c r="CT19034" s="52"/>
      <c r="CU19034" s="33"/>
      <c r="CV19034" s="33"/>
    </row>
    <row r="19035" spans="74:100">
      <c r="BV19035" s="62"/>
      <c r="BW19035" s="62"/>
      <c r="BX19035" s="62"/>
      <c r="BY19035" s="62"/>
      <c r="BZ19035" s="62"/>
      <c r="CA19035" s="62"/>
      <c r="CB19035" s="62"/>
      <c r="CC19035" s="62"/>
      <c r="CD19035" s="62"/>
      <c r="CE19035" s="62"/>
      <c r="CF19035" s="62"/>
      <c r="CL19035" s="35" t="s">
        <v>9720</v>
      </c>
      <c r="CM19035" s="35" t="s">
        <v>217</v>
      </c>
      <c r="CN19035" s="35" t="s">
        <v>217</v>
      </c>
      <c r="CO19035" s="52"/>
      <c r="CP19035" s="52"/>
      <c r="CQ19035" s="52"/>
      <c r="CR19035" s="52"/>
      <c r="CS19035" s="52"/>
      <c r="CT19035" s="52"/>
      <c r="CU19035" s="33"/>
      <c r="CV19035" s="33"/>
    </row>
    <row r="19036" spans="74:100">
      <c r="BV19036" s="62"/>
      <c r="BW19036" s="62"/>
      <c r="BX19036" s="62"/>
      <c r="BY19036" s="62"/>
      <c r="BZ19036" s="62"/>
      <c r="CA19036" s="62"/>
      <c r="CB19036" s="62"/>
      <c r="CC19036" s="62"/>
      <c r="CD19036" s="62"/>
      <c r="CE19036" s="62"/>
      <c r="CF19036" s="62"/>
      <c r="CL19036" s="35" t="s">
        <v>9815</v>
      </c>
      <c r="CM19036" s="35" t="s">
        <v>217</v>
      </c>
      <c r="CN19036" s="35" t="s">
        <v>217</v>
      </c>
      <c r="CO19036" s="52"/>
      <c r="CP19036" s="52"/>
      <c r="CQ19036" s="52"/>
      <c r="CR19036" s="52"/>
      <c r="CS19036" s="52"/>
      <c r="CT19036" s="52"/>
      <c r="CU19036" s="33"/>
      <c r="CV19036" s="33"/>
    </row>
    <row r="19037" spans="74:100">
      <c r="BV19037" s="62"/>
      <c r="BW19037" s="62"/>
      <c r="BX19037" s="62"/>
      <c r="BY19037" s="62"/>
      <c r="BZ19037" s="62"/>
      <c r="CA19037" s="62"/>
      <c r="CB19037" s="62"/>
      <c r="CC19037" s="62"/>
      <c r="CD19037" s="62"/>
      <c r="CE19037" s="62"/>
      <c r="CF19037" s="62"/>
      <c r="CL19037" s="35" t="s">
        <v>15776</v>
      </c>
      <c r="CM19037" s="35" t="s">
        <v>217</v>
      </c>
      <c r="CN19037" s="35" t="s">
        <v>217</v>
      </c>
      <c r="CO19037" s="52"/>
      <c r="CP19037" s="52"/>
      <c r="CQ19037" s="52"/>
      <c r="CR19037" s="52"/>
      <c r="CS19037" s="52"/>
      <c r="CT19037" s="52"/>
      <c r="CU19037" s="33"/>
      <c r="CV19037" s="33"/>
    </row>
    <row r="19038" spans="74:100">
      <c r="BV19038" s="62"/>
      <c r="BW19038" s="62"/>
      <c r="BX19038" s="62"/>
      <c r="BY19038" s="62"/>
      <c r="BZ19038" s="62"/>
      <c r="CA19038" s="62"/>
      <c r="CB19038" s="62"/>
      <c r="CC19038" s="62"/>
      <c r="CD19038" s="62"/>
      <c r="CE19038" s="62"/>
      <c r="CF19038" s="62"/>
      <c r="CL19038" s="56" t="s">
        <v>10453</v>
      </c>
      <c r="CM19038" s="56" t="s">
        <v>216</v>
      </c>
      <c r="CN19038" s="56" t="s">
        <v>216</v>
      </c>
      <c r="CO19038" s="52"/>
      <c r="CP19038" s="52"/>
      <c r="CQ19038" s="52"/>
      <c r="CR19038" s="52"/>
      <c r="CS19038" s="52"/>
      <c r="CT19038" s="52"/>
      <c r="CU19038" s="33"/>
      <c r="CV19038" s="33"/>
    </row>
    <row r="19039" spans="74:100">
      <c r="BV19039" s="62"/>
      <c r="BW19039" s="62"/>
      <c r="BX19039" s="62"/>
      <c r="BY19039" s="62"/>
      <c r="BZ19039" s="62"/>
      <c r="CA19039" s="62"/>
      <c r="CB19039" s="62"/>
      <c r="CC19039" s="62"/>
      <c r="CD19039" s="62"/>
      <c r="CE19039" s="62"/>
      <c r="CF19039" s="62"/>
      <c r="CL19039" s="35" t="s">
        <v>10454</v>
      </c>
      <c r="CM19039" s="35" t="s">
        <v>217</v>
      </c>
      <c r="CN19039" s="35" t="s">
        <v>217</v>
      </c>
      <c r="CO19039" s="52"/>
      <c r="CP19039" s="52"/>
      <c r="CQ19039" s="52"/>
      <c r="CR19039" s="52"/>
      <c r="CS19039" s="52"/>
      <c r="CT19039" s="52"/>
      <c r="CU19039" s="33"/>
      <c r="CV19039" s="33"/>
    </row>
    <row r="19040" spans="74:100">
      <c r="BV19040" s="62"/>
      <c r="BW19040" s="62"/>
      <c r="BX19040" s="62"/>
      <c r="BY19040" s="62"/>
      <c r="BZ19040" s="62"/>
      <c r="CA19040" s="62"/>
      <c r="CB19040" s="62"/>
      <c r="CC19040" s="62"/>
      <c r="CD19040" s="62"/>
      <c r="CE19040" s="62"/>
      <c r="CF19040" s="62"/>
      <c r="CL19040" s="56" t="s">
        <v>9291</v>
      </c>
      <c r="CM19040" s="56" t="s">
        <v>216</v>
      </c>
      <c r="CN19040" s="56" t="s">
        <v>216</v>
      </c>
      <c r="CO19040" s="52"/>
      <c r="CP19040" s="52"/>
      <c r="CQ19040" s="52"/>
      <c r="CR19040" s="52"/>
      <c r="CS19040" s="52"/>
      <c r="CT19040" s="52"/>
      <c r="CU19040" s="33"/>
      <c r="CV19040" s="33"/>
    </row>
    <row r="19041" spans="74:100">
      <c r="BV19041" s="62"/>
      <c r="BW19041" s="62"/>
      <c r="BX19041" s="62"/>
      <c r="BY19041" s="62"/>
      <c r="BZ19041" s="62"/>
      <c r="CA19041" s="62"/>
      <c r="CB19041" s="62"/>
      <c r="CC19041" s="62"/>
      <c r="CD19041" s="62"/>
      <c r="CE19041" s="62"/>
      <c r="CF19041" s="62"/>
      <c r="CL19041" s="56" t="s">
        <v>11908</v>
      </c>
      <c r="CM19041" s="56" t="s">
        <v>216</v>
      </c>
      <c r="CN19041" s="56" t="s">
        <v>216</v>
      </c>
      <c r="CO19041" s="52"/>
      <c r="CP19041" s="52"/>
      <c r="CQ19041" s="52"/>
      <c r="CR19041" s="52"/>
      <c r="CS19041" s="52"/>
      <c r="CT19041" s="52"/>
      <c r="CU19041" s="33"/>
      <c r="CV19041" s="33"/>
    </row>
    <row r="19042" spans="74:100">
      <c r="BV19042" s="62"/>
      <c r="BW19042" s="62"/>
      <c r="BX19042" s="62"/>
      <c r="BY19042" s="62"/>
      <c r="BZ19042" s="62"/>
      <c r="CA19042" s="62"/>
      <c r="CB19042" s="62"/>
      <c r="CC19042" s="62"/>
      <c r="CD19042" s="62"/>
      <c r="CE19042" s="62"/>
      <c r="CF19042" s="62"/>
      <c r="CL19042" s="56" t="s">
        <v>23784</v>
      </c>
      <c r="CM19042" s="56" t="s">
        <v>216</v>
      </c>
      <c r="CN19042" s="56" t="s">
        <v>216</v>
      </c>
      <c r="CO19042" s="52"/>
      <c r="CP19042" s="52"/>
      <c r="CQ19042" s="52"/>
      <c r="CR19042" s="52"/>
      <c r="CS19042" s="52"/>
      <c r="CT19042" s="52"/>
      <c r="CU19042" s="33"/>
      <c r="CV19042" s="33"/>
    </row>
    <row r="19043" spans="74:100">
      <c r="BV19043" s="62"/>
      <c r="BW19043" s="62"/>
      <c r="BX19043" s="62"/>
      <c r="BY19043" s="62"/>
      <c r="BZ19043" s="62"/>
      <c r="CA19043" s="62"/>
      <c r="CB19043" s="62"/>
      <c r="CC19043" s="62"/>
      <c r="CD19043" s="62"/>
      <c r="CE19043" s="62"/>
      <c r="CF19043" s="62"/>
      <c r="CL19043" s="56" t="s">
        <v>9742</v>
      </c>
      <c r="CM19043" s="56" t="s">
        <v>213</v>
      </c>
      <c r="CN19043" s="56" t="s">
        <v>213</v>
      </c>
      <c r="CO19043" s="52"/>
      <c r="CP19043" s="52"/>
      <c r="CQ19043" s="52"/>
      <c r="CR19043" s="52"/>
      <c r="CS19043" s="52"/>
      <c r="CT19043" s="52"/>
      <c r="CU19043" s="33"/>
      <c r="CV19043" s="33"/>
    </row>
    <row r="19044" spans="74:100">
      <c r="BV19044" s="62"/>
      <c r="BW19044" s="62"/>
      <c r="BX19044" s="62"/>
      <c r="BY19044" s="62"/>
      <c r="BZ19044" s="62"/>
      <c r="CA19044" s="62"/>
      <c r="CB19044" s="62"/>
      <c r="CC19044" s="62"/>
      <c r="CD19044" s="62"/>
      <c r="CE19044" s="62"/>
      <c r="CF19044" s="62"/>
      <c r="CL19044" s="56" t="s">
        <v>1306</v>
      </c>
      <c r="CM19044" s="56" t="s">
        <v>215</v>
      </c>
      <c r="CN19044" s="56" t="s">
        <v>215</v>
      </c>
      <c r="CO19044" s="52"/>
      <c r="CP19044" s="52"/>
      <c r="CQ19044" s="52"/>
      <c r="CR19044" s="52"/>
      <c r="CS19044" s="52"/>
      <c r="CT19044" s="52"/>
      <c r="CU19044" s="33"/>
      <c r="CV19044" s="33"/>
    </row>
    <row r="19045" spans="74:100">
      <c r="BV19045" s="62"/>
      <c r="BW19045" s="62"/>
      <c r="BX19045" s="62"/>
      <c r="BY19045" s="62"/>
      <c r="BZ19045" s="62"/>
      <c r="CA19045" s="62"/>
      <c r="CB19045" s="62"/>
      <c r="CC19045" s="62"/>
      <c r="CD19045" s="62"/>
      <c r="CE19045" s="62"/>
      <c r="CF19045" s="62"/>
      <c r="CL19045" s="56" t="s">
        <v>1307</v>
      </c>
      <c r="CM19045" s="56" t="s">
        <v>213</v>
      </c>
      <c r="CN19045" s="56" t="s">
        <v>213</v>
      </c>
      <c r="CO19045" s="52"/>
      <c r="CP19045" s="52"/>
      <c r="CQ19045" s="52"/>
      <c r="CR19045" s="52"/>
      <c r="CS19045" s="52"/>
      <c r="CT19045" s="52"/>
      <c r="CU19045" s="33"/>
      <c r="CV19045" s="33"/>
    </row>
    <row r="19046" spans="74:100">
      <c r="BV19046" s="62"/>
      <c r="BW19046" s="62"/>
      <c r="BX19046" s="62"/>
      <c r="BY19046" s="62"/>
      <c r="BZ19046" s="62"/>
      <c r="CA19046" s="62"/>
      <c r="CB19046" s="62"/>
      <c r="CC19046" s="62"/>
      <c r="CD19046" s="62"/>
      <c r="CE19046" s="62"/>
      <c r="CF19046" s="62"/>
      <c r="CL19046" s="56" t="s">
        <v>9737</v>
      </c>
      <c r="CM19046" s="56" t="s">
        <v>213</v>
      </c>
      <c r="CN19046" s="56" t="s">
        <v>213</v>
      </c>
      <c r="CO19046" s="52"/>
      <c r="CP19046" s="52"/>
      <c r="CQ19046" s="52"/>
      <c r="CR19046" s="52"/>
      <c r="CS19046" s="52"/>
      <c r="CT19046" s="52"/>
      <c r="CU19046" s="33"/>
      <c r="CV19046" s="33"/>
    </row>
    <row r="19047" spans="74:100">
      <c r="BV19047" s="62"/>
      <c r="BW19047" s="62"/>
      <c r="BX19047" s="62"/>
      <c r="BY19047" s="62"/>
      <c r="BZ19047" s="62"/>
      <c r="CA19047" s="62"/>
      <c r="CB19047" s="62"/>
      <c r="CC19047" s="62"/>
      <c r="CD19047" s="62"/>
      <c r="CE19047" s="62"/>
      <c r="CF19047" s="62"/>
      <c r="CL19047" s="56" t="s">
        <v>1308</v>
      </c>
      <c r="CM19047" s="56" t="s">
        <v>213</v>
      </c>
      <c r="CN19047" s="56" t="s">
        <v>213</v>
      </c>
      <c r="CO19047" s="52"/>
      <c r="CP19047" s="52"/>
      <c r="CQ19047" s="52"/>
      <c r="CR19047" s="52"/>
      <c r="CS19047" s="52"/>
      <c r="CT19047" s="52"/>
      <c r="CU19047" s="33"/>
      <c r="CV19047" s="33"/>
    </row>
    <row r="19048" spans="74:100">
      <c r="BV19048" s="62"/>
      <c r="BW19048" s="62"/>
      <c r="BX19048" s="62"/>
      <c r="BY19048" s="62"/>
      <c r="BZ19048" s="62"/>
      <c r="CA19048" s="62"/>
      <c r="CB19048" s="62"/>
      <c r="CC19048" s="62"/>
      <c r="CD19048" s="62"/>
      <c r="CE19048" s="62"/>
      <c r="CF19048" s="62"/>
      <c r="CL19048" s="56" t="s">
        <v>9778</v>
      </c>
      <c r="CM19048" s="56" t="s">
        <v>213</v>
      </c>
      <c r="CN19048" s="56" t="s">
        <v>213</v>
      </c>
      <c r="CO19048" s="52"/>
      <c r="CP19048" s="52"/>
      <c r="CQ19048" s="52"/>
      <c r="CR19048" s="52"/>
      <c r="CS19048" s="52"/>
      <c r="CT19048" s="52"/>
      <c r="CU19048" s="33"/>
      <c r="CV19048" s="33"/>
    </row>
    <row r="19049" spans="74:100">
      <c r="BV19049" s="62"/>
      <c r="BW19049" s="62"/>
      <c r="BX19049" s="62"/>
      <c r="BY19049" s="62"/>
      <c r="BZ19049" s="62"/>
      <c r="CA19049" s="62"/>
      <c r="CB19049" s="62"/>
      <c r="CC19049" s="62"/>
      <c r="CD19049" s="62"/>
      <c r="CE19049" s="62"/>
      <c r="CF19049" s="62"/>
      <c r="CL19049" s="56" t="s">
        <v>9764</v>
      </c>
      <c r="CM19049" s="56" t="s">
        <v>216</v>
      </c>
      <c r="CN19049" s="56" t="s">
        <v>216</v>
      </c>
      <c r="CO19049" s="52"/>
      <c r="CP19049" s="52"/>
      <c r="CQ19049" s="52"/>
      <c r="CR19049" s="52"/>
      <c r="CS19049" s="52"/>
      <c r="CT19049" s="52"/>
      <c r="CU19049" s="33"/>
      <c r="CV19049" s="33"/>
    </row>
    <row r="19050" spans="74:100">
      <c r="BV19050" s="62"/>
      <c r="BW19050" s="62"/>
      <c r="BX19050" s="62"/>
      <c r="BY19050" s="62"/>
      <c r="BZ19050" s="62"/>
      <c r="CA19050" s="62"/>
      <c r="CB19050" s="62"/>
      <c r="CC19050" s="62"/>
      <c r="CD19050" s="62"/>
      <c r="CE19050" s="62"/>
      <c r="CF19050" s="62"/>
      <c r="CL19050" s="56" t="s">
        <v>1309</v>
      </c>
      <c r="CM19050" s="56" t="s">
        <v>214</v>
      </c>
      <c r="CN19050" s="56" t="s">
        <v>214</v>
      </c>
      <c r="CO19050" s="52"/>
      <c r="CP19050" s="52"/>
      <c r="CQ19050" s="52"/>
      <c r="CR19050" s="52"/>
      <c r="CS19050" s="52"/>
      <c r="CT19050" s="52"/>
      <c r="CU19050" s="33"/>
      <c r="CV19050" s="33"/>
    </row>
    <row r="19051" spans="74:100">
      <c r="BV19051" s="62"/>
      <c r="BW19051" s="62"/>
      <c r="BX19051" s="62"/>
      <c r="BY19051" s="62"/>
      <c r="BZ19051" s="62"/>
      <c r="CA19051" s="62"/>
      <c r="CB19051" s="62"/>
      <c r="CC19051" s="62"/>
      <c r="CD19051" s="62"/>
      <c r="CE19051" s="62"/>
      <c r="CF19051" s="62"/>
      <c r="CL19051" s="56" t="s">
        <v>11912</v>
      </c>
      <c r="CM19051" s="56" t="s">
        <v>214</v>
      </c>
      <c r="CN19051" s="56" t="s">
        <v>214</v>
      </c>
      <c r="CO19051" s="52"/>
      <c r="CP19051" s="52"/>
      <c r="CQ19051" s="52"/>
      <c r="CR19051" s="52"/>
      <c r="CS19051" s="52"/>
      <c r="CT19051" s="52"/>
      <c r="CU19051" s="33"/>
      <c r="CV19051" s="33"/>
    </row>
    <row r="19052" spans="74:100">
      <c r="BV19052" s="62"/>
      <c r="BW19052" s="62"/>
      <c r="BX19052" s="62"/>
      <c r="BY19052" s="62"/>
      <c r="BZ19052" s="62"/>
      <c r="CA19052" s="62"/>
      <c r="CB19052" s="62"/>
      <c r="CC19052" s="62"/>
      <c r="CD19052" s="62"/>
      <c r="CE19052" s="62"/>
      <c r="CF19052" s="62"/>
      <c r="CL19052" s="56" t="s">
        <v>9740</v>
      </c>
      <c r="CM19052" s="56" t="s">
        <v>216</v>
      </c>
      <c r="CN19052" s="56" t="s">
        <v>216</v>
      </c>
      <c r="CO19052" s="52"/>
      <c r="CP19052" s="52"/>
      <c r="CQ19052" s="52"/>
      <c r="CR19052" s="52"/>
      <c r="CS19052" s="52"/>
      <c r="CT19052" s="52"/>
      <c r="CU19052" s="33"/>
      <c r="CV19052" s="33"/>
    </row>
    <row r="19053" spans="74:100">
      <c r="BV19053" s="62"/>
      <c r="BW19053" s="62"/>
      <c r="BX19053" s="62"/>
      <c r="BY19053" s="62"/>
      <c r="BZ19053" s="62"/>
      <c r="CA19053" s="62"/>
      <c r="CB19053" s="62"/>
      <c r="CC19053" s="62"/>
      <c r="CD19053" s="62"/>
      <c r="CE19053" s="62"/>
      <c r="CF19053" s="62"/>
      <c r="CL19053" s="56" t="s">
        <v>9765</v>
      </c>
      <c r="CM19053" s="56" t="s">
        <v>216</v>
      </c>
      <c r="CN19053" s="56" t="s">
        <v>216</v>
      </c>
      <c r="CO19053" s="52"/>
      <c r="CP19053" s="52"/>
      <c r="CQ19053" s="52"/>
      <c r="CR19053" s="52"/>
      <c r="CS19053" s="52"/>
      <c r="CT19053" s="52"/>
      <c r="CU19053" s="33"/>
      <c r="CV19053" s="33"/>
    </row>
    <row r="19054" spans="74:100">
      <c r="BV19054" s="62"/>
      <c r="BW19054" s="62"/>
      <c r="BX19054" s="62"/>
      <c r="BY19054" s="62"/>
      <c r="BZ19054" s="62"/>
      <c r="CA19054" s="62"/>
      <c r="CB19054" s="62"/>
      <c r="CC19054" s="62"/>
      <c r="CD19054" s="62"/>
      <c r="CE19054" s="62"/>
      <c r="CF19054" s="62"/>
      <c r="CL19054" s="56" t="s">
        <v>9766</v>
      </c>
      <c r="CM19054" s="56" t="s">
        <v>216</v>
      </c>
      <c r="CN19054" s="56" t="s">
        <v>216</v>
      </c>
      <c r="CO19054" s="52"/>
      <c r="CP19054" s="52"/>
      <c r="CQ19054" s="52"/>
      <c r="CR19054" s="52"/>
      <c r="CS19054" s="52"/>
      <c r="CT19054" s="52"/>
      <c r="CU19054" s="33"/>
      <c r="CV19054" s="33"/>
    </row>
    <row r="19055" spans="74:100">
      <c r="BV19055" s="62"/>
      <c r="BW19055" s="62"/>
      <c r="BX19055" s="62"/>
      <c r="BY19055" s="62"/>
      <c r="BZ19055" s="62"/>
      <c r="CA19055" s="62"/>
      <c r="CB19055" s="62"/>
      <c r="CC19055" s="62"/>
      <c r="CD19055" s="62"/>
      <c r="CE19055" s="62"/>
      <c r="CF19055" s="62"/>
      <c r="CL19055" s="56" t="s">
        <v>11914</v>
      </c>
      <c r="CM19055" s="56" t="s">
        <v>214</v>
      </c>
      <c r="CN19055" s="56" t="s">
        <v>214</v>
      </c>
      <c r="CO19055" s="52"/>
      <c r="CP19055" s="52"/>
      <c r="CQ19055" s="52"/>
      <c r="CR19055" s="52"/>
      <c r="CS19055" s="52"/>
      <c r="CT19055" s="52"/>
      <c r="CU19055" s="33"/>
      <c r="CV19055" s="33"/>
    </row>
    <row r="19056" spans="74:100">
      <c r="BV19056" s="62"/>
      <c r="BW19056" s="62"/>
      <c r="BX19056" s="62"/>
      <c r="BY19056" s="62"/>
      <c r="BZ19056" s="62"/>
      <c r="CA19056" s="62"/>
      <c r="CB19056" s="62"/>
      <c r="CC19056" s="62"/>
      <c r="CD19056" s="62"/>
      <c r="CE19056" s="62"/>
      <c r="CF19056" s="62"/>
      <c r="CL19056" s="56" t="s">
        <v>11915</v>
      </c>
      <c r="CM19056" s="56" t="s">
        <v>214</v>
      </c>
      <c r="CN19056" s="56" t="s">
        <v>214</v>
      </c>
      <c r="CO19056" s="52"/>
      <c r="CP19056" s="52"/>
      <c r="CQ19056" s="52"/>
      <c r="CR19056" s="52"/>
      <c r="CS19056" s="52"/>
      <c r="CT19056" s="52"/>
      <c r="CU19056" s="33"/>
      <c r="CV19056" s="33"/>
    </row>
    <row r="19057" spans="74:100">
      <c r="BV19057" s="62"/>
      <c r="BW19057" s="62"/>
      <c r="BX19057" s="62"/>
      <c r="BY19057" s="62"/>
      <c r="BZ19057" s="62"/>
      <c r="CA19057" s="62"/>
      <c r="CB19057" s="62"/>
      <c r="CC19057" s="62"/>
      <c r="CD19057" s="62"/>
      <c r="CE19057" s="62"/>
      <c r="CF19057" s="62"/>
      <c r="CL19057" s="56" t="s">
        <v>9761</v>
      </c>
      <c r="CM19057" s="56" t="s">
        <v>217</v>
      </c>
      <c r="CN19057" s="56" t="s">
        <v>217</v>
      </c>
      <c r="CO19057" s="52"/>
      <c r="CP19057" s="52"/>
      <c r="CQ19057" s="52"/>
      <c r="CR19057" s="52"/>
      <c r="CS19057" s="52"/>
      <c r="CT19057" s="52"/>
      <c r="CU19057" s="33"/>
      <c r="CV19057" s="33"/>
    </row>
    <row r="19058" spans="74:100">
      <c r="BV19058" s="62"/>
      <c r="BW19058" s="62"/>
      <c r="BX19058" s="62"/>
      <c r="BY19058" s="62"/>
      <c r="BZ19058" s="62"/>
      <c r="CA19058" s="62"/>
      <c r="CB19058" s="62"/>
      <c r="CC19058" s="62"/>
      <c r="CD19058" s="62"/>
      <c r="CE19058" s="62"/>
      <c r="CF19058" s="62"/>
      <c r="CL19058" s="56" t="s">
        <v>9743</v>
      </c>
      <c r="CM19058" s="56" t="s">
        <v>213</v>
      </c>
      <c r="CN19058" s="56" t="s">
        <v>213</v>
      </c>
      <c r="CO19058" s="52"/>
      <c r="CP19058" s="52"/>
      <c r="CQ19058" s="52"/>
      <c r="CR19058" s="52"/>
      <c r="CS19058" s="52"/>
      <c r="CT19058" s="52"/>
      <c r="CU19058" s="33"/>
      <c r="CV19058" s="33"/>
    </row>
    <row r="19059" spans="74:100">
      <c r="BV19059" s="62"/>
      <c r="BW19059" s="62"/>
      <c r="BX19059" s="62"/>
      <c r="BY19059" s="62"/>
      <c r="BZ19059" s="62"/>
      <c r="CA19059" s="62"/>
      <c r="CB19059" s="62"/>
      <c r="CC19059" s="62"/>
      <c r="CD19059" s="62"/>
      <c r="CE19059" s="62"/>
      <c r="CF19059" s="62"/>
      <c r="CL19059" s="56" t="s">
        <v>1313</v>
      </c>
      <c r="CM19059" s="56" t="s">
        <v>213</v>
      </c>
      <c r="CN19059" s="56" t="s">
        <v>213</v>
      </c>
      <c r="CO19059" s="52"/>
      <c r="CP19059" s="52"/>
      <c r="CQ19059" s="52"/>
      <c r="CR19059" s="52"/>
      <c r="CS19059" s="52"/>
      <c r="CT19059" s="52"/>
      <c r="CU19059" s="33"/>
      <c r="CV19059" s="33"/>
    </row>
    <row r="19060" spans="74:100">
      <c r="BV19060" s="62"/>
      <c r="BW19060" s="62"/>
      <c r="BX19060" s="62"/>
      <c r="BY19060" s="62"/>
      <c r="BZ19060" s="62"/>
      <c r="CA19060" s="62"/>
      <c r="CB19060" s="62"/>
      <c r="CC19060" s="62"/>
      <c r="CD19060" s="62"/>
      <c r="CE19060" s="62"/>
      <c r="CF19060" s="62"/>
      <c r="CL19060" s="56" t="s">
        <v>9726</v>
      </c>
      <c r="CM19060" s="56" t="s">
        <v>214</v>
      </c>
      <c r="CN19060" s="56" t="s">
        <v>214</v>
      </c>
      <c r="CO19060" s="52"/>
      <c r="CP19060" s="52"/>
      <c r="CQ19060" s="52"/>
      <c r="CR19060" s="52"/>
      <c r="CS19060" s="52"/>
      <c r="CT19060" s="52"/>
      <c r="CU19060" s="33"/>
      <c r="CV19060" s="33"/>
    </row>
    <row r="19061" spans="74:100">
      <c r="BV19061" s="62"/>
      <c r="BW19061" s="62"/>
      <c r="BX19061" s="62"/>
      <c r="BY19061" s="62"/>
      <c r="BZ19061" s="62"/>
      <c r="CA19061" s="62"/>
      <c r="CB19061" s="62"/>
      <c r="CC19061" s="62"/>
      <c r="CD19061" s="62"/>
      <c r="CE19061" s="62"/>
      <c r="CF19061" s="62"/>
      <c r="CL19061" s="56" t="s">
        <v>25540</v>
      </c>
      <c r="CM19061" s="56" t="s">
        <v>214</v>
      </c>
      <c r="CN19061" s="56" t="s">
        <v>214</v>
      </c>
      <c r="CO19061" s="52"/>
      <c r="CP19061" s="52"/>
      <c r="CQ19061" s="52"/>
      <c r="CR19061" s="52"/>
      <c r="CS19061" s="52"/>
      <c r="CT19061" s="52"/>
      <c r="CU19061" s="33"/>
      <c r="CV19061" s="33"/>
    </row>
    <row r="19062" spans="74:100">
      <c r="BV19062" s="62"/>
      <c r="BW19062" s="62"/>
      <c r="BX19062" s="62"/>
      <c r="BY19062" s="62"/>
      <c r="BZ19062" s="62"/>
      <c r="CA19062" s="62"/>
      <c r="CB19062" s="62"/>
      <c r="CC19062" s="62"/>
      <c r="CD19062" s="62"/>
      <c r="CE19062" s="62"/>
      <c r="CF19062" s="62"/>
      <c r="CL19062" s="56" t="s">
        <v>25541</v>
      </c>
      <c r="CM19062" s="56" t="s">
        <v>214</v>
      </c>
      <c r="CN19062" s="56" t="s">
        <v>214</v>
      </c>
      <c r="CO19062" s="52"/>
      <c r="CP19062" s="52"/>
      <c r="CQ19062" s="52"/>
      <c r="CR19062" s="52"/>
      <c r="CS19062" s="52"/>
      <c r="CT19062" s="52"/>
      <c r="CU19062" s="33"/>
      <c r="CV19062" s="33"/>
    </row>
    <row r="19063" spans="74:100">
      <c r="BV19063" s="62"/>
      <c r="BW19063" s="62"/>
      <c r="BX19063" s="62"/>
      <c r="BY19063" s="62"/>
      <c r="BZ19063" s="62"/>
      <c r="CA19063" s="62"/>
      <c r="CB19063" s="62"/>
      <c r="CC19063" s="62"/>
      <c r="CD19063" s="62"/>
      <c r="CE19063" s="62"/>
      <c r="CF19063" s="62"/>
      <c r="CL19063" s="56" t="s">
        <v>25542</v>
      </c>
      <c r="CM19063" s="56" t="s">
        <v>214</v>
      </c>
      <c r="CN19063" s="56" t="s">
        <v>214</v>
      </c>
      <c r="CO19063" s="52"/>
      <c r="CP19063" s="52"/>
      <c r="CQ19063" s="52"/>
      <c r="CR19063" s="52"/>
      <c r="CS19063" s="52"/>
      <c r="CT19063" s="52"/>
      <c r="CU19063" s="33"/>
      <c r="CV19063" s="33"/>
    </row>
    <row r="19064" spans="74:100">
      <c r="BV19064" s="62"/>
      <c r="BW19064" s="62"/>
      <c r="BX19064" s="62"/>
      <c r="BY19064" s="62"/>
      <c r="BZ19064" s="62"/>
      <c r="CA19064" s="62"/>
      <c r="CB19064" s="62"/>
      <c r="CC19064" s="62"/>
      <c r="CD19064" s="62"/>
      <c r="CE19064" s="62"/>
      <c r="CF19064" s="62"/>
      <c r="CL19064" s="56" t="s">
        <v>1316</v>
      </c>
      <c r="CM19064" s="56" t="s">
        <v>213</v>
      </c>
      <c r="CN19064" s="56" t="s">
        <v>213</v>
      </c>
      <c r="CO19064" s="52"/>
      <c r="CP19064" s="52"/>
      <c r="CQ19064" s="52"/>
      <c r="CR19064" s="52"/>
      <c r="CS19064" s="52"/>
      <c r="CT19064" s="52"/>
      <c r="CU19064" s="33"/>
      <c r="CV19064" s="33"/>
    </row>
    <row r="19065" spans="74:100">
      <c r="BV19065" s="62"/>
      <c r="BW19065" s="62"/>
      <c r="BX19065" s="62"/>
      <c r="BY19065" s="62"/>
      <c r="BZ19065" s="62"/>
      <c r="CA19065" s="62"/>
      <c r="CB19065" s="62"/>
      <c r="CC19065" s="62"/>
      <c r="CD19065" s="62"/>
      <c r="CE19065" s="62"/>
      <c r="CF19065" s="62"/>
      <c r="CL19065" s="56" t="s">
        <v>1317</v>
      </c>
      <c r="CM19065" s="56" t="s">
        <v>213</v>
      </c>
      <c r="CN19065" s="56" t="s">
        <v>213</v>
      </c>
      <c r="CO19065" s="52"/>
      <c r="CP19065" s="52"/>
      <c r="CQ19065" s="52"/>
      <c r="CR19065" s="52"/>
      <c r="CS19065" s="52"/>
      <c r="CT19065" s="52"/>
      <c r="CU19065" s="33"/>
      <c r="CV19065" s="33"/>
    </row>
    <row r="19066" spans="74:100">
      <c r="BV19066" s="62"/>
      <c r="BW19066" s="62"/>
      <c r="BX19066" s="62"/>
      <c r="BY19066" s="62"/>
      <c r="BZ19066" s="62"/>
      <c r="CA19066" s="62"/>
      <c r="CB19066" s="62"/>
      <c r="CC19066" s="62"/>
      <c r="CD19066" s="62"/>
      <c r="CE19066" s="62"/>
      <c r="CF19066" s="62"/>
      <c r="CL19066" s="56" t="s">
        <v>25543</v>
      </c>
      <c r="CM19066" s="56" t="s">
        <v>216</v>
      </c>
      <c r="CN19066" s="56" t="s">
        <v>216</v>
      </c>
      <c r="CO19066" s="52"/>
      <c r="CP19066" s="52"/>
      <c r="CQ19066" s="52"/>
      <c r="CR19066" s="52"/>
      <c r="CS19066" s="52"/>
      <c r="CT19066" s="52"/>
      <c r="CU19066" s="33"/>
      <c r="CV19066" s="33"/>
    </row>
    <row r="19067" spans="74:100">
      <c r="BV19067" s="62"/>
      <c r="BW19067" s="62"/>
      <c r="BX19067" s="62"/>
      <c r="BY19067" s="62"/>
      <c r="BZ19067" s="62"/>
      <c r="CA19067" s="62"/>
      <c r="CB19067" s="62"/>
      <c r="CC19067" s="62"/>
      <c r="CD19067" s="62"/>
      <c r="CE19067" s="62"/>
      <c r="CF19067" s="62"/>
      <c r="CL19067" s="56" t="s">
        <v>9741</v>
      </c>
      <c r="CM19067" s="56" t="s">
        <v>216</v>
      </c>
      <c r="CN19067" s="56" t="s">
        <v>216</v>
      </c>
      <c r="CO19067" s="52"/>
      <c r="CP19067" s="52"/>
      <c r="CQ19067" s="52"/>
      <c r="CR19067" s="52"/>
      <c r="CS19067" s="52"/>
      <c r="CT19067" s="52"/>
      <c r="CU19067" s="33"/>
      <c r="CV19067" s="33"/>
    </row>
    <row r="19068" spans="74:100">
      <c r="BV19068" s="62"/>
      <c r="BW19068" s="62"/>
      <c r="BX19068" s="62"/>
      <c r="BY19068" s="62"/>
      <c r="BZ19068" s="62"/>
      <c r="CA19068" s="62"/>
      <c r="CB19068" s="62"/>
      <c r="CC19068" s="62"/>
      <c r="CD19068" s="62"/>
      <c r="CE19068" s="62"/>
      <c r="CF19068" s="62"/>
      <c r="CL19068" s="35" t="s">
        <v>9736</v>
      </c>
      <c r="CM19068" s="35" t="s">
        <v>217</v>
      </c>
      <c r="CN19068" s="35" t="s">
        <v>217</v>
      </c>
      <c r="CO19068" s="52"/>
      <c r="CP19068" s="52"/>
      <c r="CQ19068" s="52"/>
      <c r="CR19068" s="52"/>
      <c r="CS19068" s="52"/>
      <c r="CT19068" s="52"/>
      <c r="CU19068" s="33"/>
      <c r="CV19068" s="33"/>
    </row>
    <row r="19069" spans="74:100">
      <c r="BV19069" s="62"/>
      <c r="BW19069" s="62"/>
      <c r="BX19069" s="62"/>
      <c r="BY19069" s="62"/>
      <c r="BZ19069" s="62"/>
      <c r="CA19069" s="62"/>
      <c r="CB19069" s="62"/>
      <c r="CC19069" s="62"/>
      <c r="CD19069" s="62"/>
      <c r="CE19069" s="62"/>
      <c r="CF19069" s="62"/>
      <c r="CL19069" s="56" t="s">
        <v>9738</v>
      </c>
      <c r="CM19069" s="56" t="s">
        <v>213</v>
      </c>
      <c r="CN19069" s="56" t="s">
        <v>213</v>
      </c>
      <c r="CO19069" s="52"/>
      <c r="CP19069" s="52"/>
      <c r="CQ19069" s="52"/>
      <c r="CR19069" s="52"/>
      <c r="CS19069" s="52"/>
      <c r="CT19069" s="52"/>
      <c r="CU19069" s="33"/>
      <c r="CV19069" s="33"/>
    </row>
    <row r="19070" spans="74:100">
      <c r="BV19070" s="62"/>
      <c r="BW19070" s="62"/>
      <c r="BX19070" s="62"/>
      <c r="BY19070" s="62"/>
      <c r="BZ19070" s="62"/>
      <c r="CA19070" s="62"/>
      <c r="CB19070" s="62"/>
      <c r="CC19070" s="62"/>
      <c r="CD19070" s="62"/>
      <c r="CE19070" s="62"/>
      <c r="CF19070" s="62"/>
      <c r="CL19070" s="56" t="s">
        <v>9731</v>
      </c>
      <c r="CM19070" s="56" t="s">
        <v>213</v>
      </c>
      <c r="CN19070" s="56" t="s">
        <v>213</v>
      </c>
      <c r="CO19070" s="52"/>
      <c r="CP19070" s="52"/>
      <c r="CQ19070" s="52"/>
      <c r="CR19070" s="52"/>
      <c r="CS19070" s="52"/>
      <c r="CT19070" s="52"/>
      <c r="CU19070" s="33"/>
      <c r="CV19070" s="33"/>
    </row>
    <row r="19071" spans="74:100">
      <c r="BV19071" s="62"/>
      <c r="BW19071" s="62"/>
      <c r="BX19071" s="62"/>
      <c r="BY19071" s="62"/>
      <c r="BZ19071" s="62"/>
      <c r="CA19071" s="62"/>
      <c r="CB19071" s="62"/>
      <c r="CC19071" s="62"/>
      <c r="CD19071" s="62"/>
      <c r="CE19071" s="62"/>
      <c r="CF19071" s="62"/>
      <c r="CL19071" s="56" t="s">
        <v>9725</v>
      </c>
      <c r="CM19071" s="56" t="s">
        <v>213</v>
      </c>
      <c r="CN19071" s="56" t="s">
        <v>213</v>
      </c>
      <c r="CO19071" s="52"/>
      <c r="CP19071" s="52"/>
      <c r="CQ19071" s="52"/>
      <c r="CR19071" s="52"/>
      <c r="CS19071" s="52"/>
      <c r="CT19071" s="52"/>
      <c r="CU19071" s="33"/>
      <c r="CV19071" s="33"/>
    </row>
    <row r="19072" spans="74:100">
      <c r="BV19072" s="62"/>
      <c r="BW19072" s="62"/>
      <c r="BX19072" s="62"/>
      <c r="BY19072" s="62"/>
      <c r="BZ19072" s="62"/>
      <c r="CA19072" s="62"/>
      <c r="CB19072" s="62"/>
      <c r="CC19072" s="62"/>
      <c r="CD19072" s="62"/>
      <c r="CE19072" s="62"/>
      <c r="CF19072" s="62"/>
      <c r="CL19072" s="56" t="s">
        <v>9781</v>
      </c>
      <c r="CM19072" s="56" t="s">
        <v>214</v>
      </c>
      <c r="CN19072" s="56" t="s">
        <v>214</v>
      </c>
      <c r="CO19072" s="52"/>
      <c r="CP19072" s="52"/>
      <c r="CQ19072" s="52"/>
      <c r="CR19072" s="52"/>
      <c r="CS19072" s="52"/>
      <c r="CT19072" s="52"/>
      <c r="CU19072" s="33"/>
      <c r="CV19072" s="33"/>
    </row>
    <row r="19073" spans="74:100">
      <c r="BV19073" s="62"/>
      <c r="BW19073" s="62"/>
      <c r="BX19073" s="62"/>
      <c r="BY19073" s="62"/>
      <c r="BZ19073" s="62"/>
      <c r="CA19073" s="62"/>
      <c r="CB19073" s="62"/>
      <c r="CC19073" s="62"/>
      <c r="CD19073" s="62"/>
      <c r="CE19073" s="62"/>
      <c r="CF19073" s="62"/>
      <c r="CL19073" s="56" t="s">
        <v>9756</v>
      </c>
      <c r="CM19073" s="56" t="s">
        <v>214</v>
      </c>
      <c r="CN19073" s="56" t="s">
        <v>214</v>
      </c>
      <c r="CO19073" s="52"/>
      <c r="CP19073" s="52"/>
      <c r="CQ19073" s="52"/>
      <c r="CR19073" s="52"/>
      <c r="CS19073" s="52"/>
      <c r="CT19073" s="52"/>
      <c r="CU19073" s="33"/>
      <c r="CV19073" s="33"/>
    </row>
    <row r="19074" spans="74:100">
      <c r="BV19074" s="62"/>
      <c r="BW19074" s="62"/>
      <c r="BX19074" s="62"/>
      <c r="BY19074" s="62"/>
      <c r="BZ19074" s="62"/>
      <c r="CA19074" s="62"/>
      <c r="CB19074" s="62"/>
      <c r="CC19074" s="62"/>
      <c r="CD19074" s="62"/>
      <c r="CE19074" s="62"/>
      <c r="CF19074" s="62"/>
      <c r="CL19074" s="56" t="s">
        <v>9779</v>
      </c>
      <c r="CM19074" s="56" t="s">
        <v>213</v>
      </c>
      <c r="CN19074" s="56" t="s">
        <v>213</v>
      </c>
      <c r="CO19074" s="52"/>
      <c r="CP19074" s="52"/>
      <c r="CQ19074" s="52"/>
      <c r="CR19074" s="52"/>
      <c r="CS19074" s="52"/>
      <c r="CT19074" s="52"/>
      <c r="CU19074" s="33"/>
      <c r="CV19074" s="33"/>
    </row>
    <row r="19075" spans="74:100">
      <c r="BV19075" s="62"/>
      <c r="BW19075" s="62"/>
      <c r="BX19075" s="62"/>
      <c r="BY19075" s="62"/>
      <c r="BZ19075" s="62"/>
      <c r="CA19075" s="62"/>
      <c r="CB19075" s="62"/>
      <c r="CC19075" s="62"/>
      <c r="CD19075" s="62"/>
      <c r="CE19075" s="62"/>
      <c r="CF19075" s="62"/>
      <c r="CL19075" s="56" t="s">
        <v>9767</v>
      </c>
      <c r="CM19075" s="56" t="s">
        <v>216</v>
      </c>
      <c r="CN19075" s="56" t="s">
        <v>216</v>
      </c>
      <c r="CO19075" s="52"/>
      <c r="CP19075" s="52"/>
      <c r="CQ19075" s="52"/>
      <c r="CR19075" s="52"/>
      <c r="CS19075" s="52"/>
      <c r="CT19075" s="52"/>
      <c r="CU19075" s="33"/>
      <c r="CV19075" s="33"/>
    </row>
    <row r="19076" spans="74:100">
      <c r="BV19076" s="62"/>
      <c r="BW19076" s="62"/>
      <c r="BX19076" s="62"/>
      <c r="BY19076" s="62"/>
      <c r="BZ19076" s="62"/>
      <c r="CA19076" s="62"/>
      <c r="CB19076" s="62"/>
      <c r="CC19076" s="62"/>
      <c r="CD19076" s="62"/>
      <c r="CE19076" s="62"/>
      <c r="CF19076" s="62"/>
      <c r="CL19076" s="56" t="s">
        <v>9744</v>
      </c>
      <c r="CM19076" s="56" t="s">
        <v>213</v>
      </c>
      <c r="CN19076" s="56" t="s">
        <v>213</v>
      </c>
      <c r="CO19076" s="52"/>
      <c r="CP19076" s="52"/>
      <c r="CQ19076" s="52"/>
      <c r="CR19076" s="52"/>
      <c r="CS19076" s="52"/>
      <c r="CT19076" s="52"/>
      <c r="CU19076" s="33"/>
      <c r="CV19076" s="33"/>
    </row>
    <row r="19077" spans="74:100">
      <c r="BV19077" s="62"/>
      <c r="BW19077" s="62"/>
      <c r="BX19077" s="62"/>
      <c r="BY19077" s="62"/>
      <c r="BZ19077" s="62"/>
      <c r="CA19077" s="62"/>
      <c r="CB19077" s="62"/>
      <c r="CC19077" s="62"/>
      <c r="CD19077" s="62"/>
      <c r="CE19077" s="62"/>
      <c r="CF19077" s="62"/>
      <c r="CL19077" s="56" t="s">
        <v>25544</v>
      </c>
      <c r="CM19077" s="56" t="s">
        <v>216</v>
      </c>
      <c r="CN19077" s="56" t="s">
        <v>216</v>
      </c>
      <c r="CO19077" s="52"/>
      <c r="CP19077" s="52"/>
      <c r="CQ19077" s="52"/>
      <c r="CR19077" s="52"/>
      <c r="CS19077" s="52"/>
      <c r="CT19077" s="52"/>
      <c r="CU19077" s="33"/>
      <c r="CV19077" s="33"/>
    </row>
    <row r="19078" spans="74:100">
      <c r="BV19078" s="62"/>
      <c r="BW19078" s="62"/>
      <c r="BX19078" s="62"/>
      <c r="BY19078" s="62"/>
      <c r="BZ19078" s="62"/>
      <c r="CA19078" s="62"/>
      <c r="CB19078" s="62"/>
      <c r="CC19078" s="62"/>
      <c r="CD19078" s="62"/>
      <c r="CE19078" s="62"/>
      <c r="CF19078" s="62"/>
      <c r="CL19078" s="56" t="s">
        <v>25545</v>
      </c>
      <c r="CM19078" s="56" t="s">
        <v>216</v>
      </c>
      <c r="CN19078" s="56" t="s">
        <v>216</v>
      </c>
      <c r="CO19078" s="52"/>
      <c r="CP19078" s="52"/>
      <c r="CQ19078" s="52"/>
      <c r="CR19078" s="52"/>
      <c r="CS19078" s="52"/>
      <c r="CT19078" s="52"/>
      <c r="CU19078" s="33"/>
      <c r="CV19078" s="33"/>
    </row>
    <row r="19079" spans="74:100">
      <c r="BV19079" s="62"/>
      <c r="BW19079" s="62"/>
      <c r="BX19079" s="62"/>
      <c r="BY19079" s="62"/>
      <c r="BZ19079" s="62"/>
      <c r="CA19079" s="62"/>
      <c r="CB19079" s="62"/>
      <c r="CC19079" s="62"/>
      <c r="CD19079" s="62"/>
      <c r="CE19079" s="62"/>
      <c r="CF19079" s="62"/>
      <c r="CL19079" s="56" t="s">
        <v>25546</v>
      </c>
      <c r="CM19079" s="56" t="s">
        <v>216</v>
      </c>
      <c r="CN19079" s="56" t="s">
        <v>216</v>
      </c>
      <c r="CO19079" s="52"/>
      <c r="CP19079" s="52"/>
      <c r="CQ19079" s="52"/>
      <c r="CR19079" s="52"/>
      <c r="CS19079" s="52"/>
      <c r="CT19079" s="52"/>
      <c r="CU19079" s="33"/>
      <c r="CV19079" s="33"/>
    </row>
    <row r="19080" spans="74:100">
      <c r="BV19080" s="62"/>
      <c r="BW19080" s="62"/>
      <c r="BX19080" s="62"/>
      <c r="BY19080" s="62"/>
      <c r="BZ19080" s="62"/>
      <c r="CA19080" s="62"/>
      <c r="CB19080" s="62"/>
      <c r="CC19080" s="62"/>
      <c r="CD19080" s="62"/>
      <c r="CE19080" s="62"/>
      <c r="CF19080" s="62"/>
      <c r="CL19080" s="56" t="s">
        <v>9727</v>
      </c>
      <c r="CM19080" s="56" t="s">
        <v>214</v>
      </c>
      <c r="CN19080" s="56" t="s">
        <v>214</v>
      </c>
      <c r="CO19080" s="52"/>
      <c r="CP19080" s="52"/>
      <c r="CQ19080" s="52"/>
      <c r="CR19080" s="52"/>
      <c r="CS19080" s="52"/>
      <c r="CT19080" s="52"/>
      <c r="CU19080" s="33"/>
      <c r="CV19080" s="33"/>
    </row>
    <row r="19081" spans="74:100">
      <c r="BV19081" s="62"/>
      <c r="BW19081" s="62"/>
      <c r="BX19081" s="62"/>
      <c r="BY19081" s="62"/>
      <c r="BZ19081" s="62"/>
      <c r="CA19081" s="62"/>
      <c r="CB19081" s="62"/>
      <c r="CC19081" s="62"/>
      <c r="CD19081" s="62"/>
      <c r="CE19081" s="62"/>
      <c r="CF19081" s="62"/>
      <c r="CL19081" s="56" t="s">
        <v>23785</v>
      </c>
      <c r="CM19081" s="56" t="s">
        <v>216</v>
      </c>
      <c r="CN19081" s="56" t="s">
        <v>216</v>
      </c>
      <c r="CO19081" s="52"/>
      <c r="CP19081" s="52"/>
      <c r="CQ19081" s="52"/>
      <c r="CR19081" s="52"/>
      <c r="CS19081" s="52"/>
      <c r="CT19081" s="52"/>
      <c r="CU19081" s="33"/>
      <c r="CV19081" s="33"/>
    </row>
    <row r="19082" spans="74:100">
      <c r="BV19082" s="62"/>
      <c r="BW19082" s="62"/>
      <c r="BX19082" s="62"/>
      <c r="BY19082" s="62"/>
      <c r="BZ19082" s="62"/>
      <c r="CA19082" s="62"/>
      <c r="CB19082" s="62"/>
      <c r="CC19082" s="62"/>
      <c r="CD19082" s="62"/>
      <c r="CE19082" s="62"/>
      <c r="CF19082" s="62"/>
      <c r="CL19082" s="56" t="s">
        <v>9745</v>
      </c>
      <c r="CM19082" s="56" t="s">
        <v>213</v>
      </c>
      <c r="CN19082" s="56" t="s">
        <v>213</v>
      </c>
      <c r="CO19082" s="52"/>
      <c r="CP19082" s="52"/>
      <c r="CQ19082" s="52"/>
      <c r="CR19082" s="52"/>
      <c r="CS19082" s="52"/>
      <c r="CT19082" s="52"/>
      <c r="CU19082" s="33"/>
      <c r="CV19082" s="33"/>
    </row>
    <row r="19083" spans="74:100">
      <c r="BV19083" s="62"/>
      <c r="BW19083" s="62"/>
      <c r="BX19083" s="62"/>
      <c r="BY19083" s="62"/>
      <c r="BZ19083" s="62"/>
      <c r="CA19083" s="62"/>
      <c r="CB19083" s="62"/>
      <c r="CC19083" s="62"/>
      <c r="CD19083" s="62"/>
      <c r="CE19083" s="62"/>
      <c r="CF19083" s="62"/>
      <c r="CL19083" s="56" t="s">
        <v>9746</v>
      </c>
      <c r="CM19083" s="56" t="s">
        <v>213</v>
      </c>
      <c r="CN19083" s="56" t="s">
        <v>213</v>
      </c>
      <c r="CO19083" s="52"/>
      <c r="CP19083" s="52"/>
      <c r="CQ19083" s="52"/>
      <c r="CR19083" s="52"/>
      <c r="CS19083" s="52"/>
      <c r="CT19083" s="52"/>
      <c r="CU19083" s="33"/>
      <c r="CV19083" s="33"/>
    </row>
    <row r="19084" spans="74:100">
      <c r="BV19084" s="62"/>
      <c r="BW19084" s="62"/>
      <c r="BX19084" s="62"/>
      <c r="BY19084" s="62"/>
      <c r="BZ19084" s="62"/>
      <c r="CA19084" s="62"/>
      <c r="CB19084" s="62"/>
      <c r="CC19084" s="62"/>
      <c r="CD19084" s="62"/>
      <c r="CE19084" s="62"/>
      <c r="CF19084" s="62"/>
      <c r="CL19084" s="56" t="s">
        <v>25547</v>
      </c>
      <c r="CM19084" s="56" t="s">
        <v>216</v>
      </c>
      <c r="CN19084" s="56" t="s">
        <v>216</v>
      </c>
      <c r="CO19084" s="52"/>
      <c r="CP19084" s="52"/>
      <c r="CQ19084" s="52"/>
      <c r="CR19084" s="52"/>
      <c r="CS19084" s="52"/>
      <c r="CT19084" s="52"/>
      <c r="CU19084" s="33"/>
      <c r="CV19084" s="33"/>
    </row>
    <row r="19085" spans="74:100">
      <c r="BV19085" s="62"/>
      <c r="BW19085" s="62"/>
      <c r="BX19085" s="62"/>
      <c r="BY19085" s="62"/>
      <c r="BZ19085" s="62"/>
      <c r="CA19085" s="62"/>
      <c r="CB19085" s="62"/>
      <c r="CC19085" s="62"/>
      <c r="CD19085" s="62"/>
      <c r="CE19085" s="62"/>
      <c r="CF19085" s="62"/>
      <c r="CL19085" s="56" t="s">
        <v>9757</v>
      </c>
      <c r="CM19085" s="56" t="s">
        <v>214</v>
      </c>
      <c r="CN19085" s="56" t="s">
        <v>214</v>
      </c>
      <c r="CO19085" s="52"/>
      <c r="CP19085" s="52"/>
      <c r="CQ19085" s="52"/>
      <c r="CR19085" s="52"/>
      <c r="CS19085" s="52"/>
      <c r="CT19085" s="52"/>
      <c r="CU19085" s="33"/>
      <c r="CV19085" s="33"/>
    </row>
    <row r="19086" spans="74:100">
      <c r="BV19086" s="62"/>
      <c r="BW19086" s="62"/>
      <c r="BX19086" s="62"/>
      <c r="BY19086" s="62"/>
      <c r="BZ19086" s="62"/>
      <c r="CA19086" s="62"/>
      <c r="CB19086" s="62"/>
      <c r="CC19086" s="62"/>
      <c r="CD19086" s="62"/>
      <c r="CE19086" s="62"/>
      <c r="CF19086" s="62"/>
      <c r="CL19086" s="35" t="s">
        <v>9721</v>
      </c>
      <c r="CM19086" s="35" t="s">
        <v>217</v>
      </c>
      <c r="CN19086" s="35" t="s">
        <v>217</v>
      </c>
      <c r="CO19086" s="52"/>
      <c r="CP19086" s="52"/>
      <c r="CQ19086" s="52"/>
      <c r="CR19086" s="52"/>
      <c r="CS19086" s="52"/>
      <c r="CT19086" s="52"/>
      <c r="CU19086" s="33"/>
      <c r="CV19086" s="33"/>
    </row>
    <row r="19087" spans="74:100">
      <c r="BV19087" s="62"/>
      <c r="BW19087" s="62"/>
      <c r="BX19087" s="62"/>
      <c r="BY19087" s="62"/>
      <c r="BZ19087" s="62"/>
      <c r="CA19087" s="62"/>
      <c r="CB19087" s="62"/>
      <c r="CC19087" s="62"/>
      <c r="CD19087" s="62"/>
      <c r="CE19087" s="62"/>
      <c r="CF19087" s="62"/>
      <c r="CL19087" s="56" t="s">
        <v>9768</v>
      </c>
      <c r="CM19087" s="56" t="s">
        <v>216</v>
      </c>
      <c r="CN19087" s="56" t="s">
        <v>216</v>
      </c>
      <c r="CO19087" s="52"/>
      <c r="CP19087" s="52"/>
      <c r="CQ19087" s="52"/>
      <c r="CR19087" s="52"/>
      <c r="CS19087" s="52"/>
      <c r="CT19087" s="52"/>
      <c r="CU19087" s="33"/>
      <c r="CV19087" s="33"/>
    </row>
    <row r="19088" spans="74:100">
      <c r="BV19088" s="62"/>
      <c r="BW19088" s="62"/>
      <c r="BX19088" s="62"/>
      <c r="BY19088" s="62"/>
      <c r="BZ19088" s="62"/>
      <c r="CA19088" s="62"/>
      <c r="CB19088" s="62"/>
      <c r="CC19088" s="62"/>
      <c r="CD19088" s="62"/>
      <c r="CE19088" s="62"/>
      <c r="CF19088" s="62"/>
      <c r="CL19088" s="56" t="s">
        <v>9732</v>
      </c>
      <c r="CM19088" s="56" t="s">
        <v>213</v>
      </c>
      <c r="CN19088" s="56" t="s">
        <v>213</v>
      </c>
      <c r="CO19088" s="52"/>
      <c r="CP19088" s="52"/>
      <c r="CQ19088" s="52"/>
      <c r="CR19088" s="52"/>
      <c r="CS19088" s="52"/>
      <c r="CT19088" s="52"/>
      <c r="CU19088" s="33"/>
      <c r="CV19088" s="33"/>
    </row>
    <row r="19089" spans="74:100">
      <c r="BV19089" s="62"/>
      <c r="BW19089" s="62"/>
      <c r="BX19089" s="62"/>
      <c r="BY19089" s="62"/>
      <c r="BZ19089" s="62"/>
      <c r="CA19089" s="62"/>
      <c r="CB19089" s="62"/>
      <c r="CC19089" s="62"/>
      <c r="CD19089" s="62"/>
      <c r="CE19089" s="62"/>
      <c r="CF19089" s="62"/>
      <c r="CL19089" s="56" t="s">
        <v>9722</v>
      </c>
      <c r="CM19089" s="56" t="s">
        <v>214</v>
      </c>
      <c r="CN19089" s="56" t="s">
        <v>214</v>
      </c>
      <c r="CO19089" s="52"/>
      <c r="CP19089" s="52"/>
      <c r="CQ19089" s="52"/>
      <c r="CR19089" s="52"/>
      <c r="CS19089" s="52"/>
      <c r="CT19089" s="52"/>
      <c r="CU19089" s="33"/>
      <c r="CV19089" s="33"/>
    </row>
    <row r="19090" spans="74:100">
      <c r="BV19090" s="62"/>
      <c r="BW19090" s="62"/>
      <c r="BX19090" s="62"/>
      <c r="BY19090" s="62"/>
      <c r="BZ19090" s="62"/>
      <c r="CA19090" s="62"/>
      <c r="CB19090" s="62"/>
      <c r="CC19090" s="62"/>
      <c r="CD19090" s="62"/>
      <c r="CE19090" s="62"/>
      <c r="CF19090" s="62"/>
      <c r="CL19090" s="56" t="s">
        <v>9728</v>
      </c>
      <c r="CM19090" s="56" t="s">
        <v>213</v>
      </c>
      <c r="CN19090" s="56" t="s">
        <v>213</v>
      </c>
      <c r="CO19090" s="52"/>
      <c r="CP19090" s="52"/>
      <c r="CQ19090" s="52"/>
      <c r="CR19090" s="52"/>
      <c r="CS19090" s="52"/>
      <c r="CT19090" s="52"/>
      <c r="CU19090" s="33"/>
      <c r="CV19090" s="33"/>
    </row>
    <row r="19091" spans="74:100">
      <c r="BV19091" s="62"/>
      <c r="BW19091" s="62"/>
      <c r="BX19091" s="62"/>
      <c r="BY19091" s="62"/>
      <c r="BZ19091" s="62"/>
      <c r="CA19091" s="62"/>
      <c r="CB19091" s="62"/>
      <c r="CC19091" s="62"/>
      <c r="CD19091" s="62"/>
      <c r="CE19091" s="62"/>
      <c r="CF19091" s="62"/>
      <c r="CL19091" s="56" t="s">
        <v>9747</v>
      </c>
      <c r="CM19091" s="56" t="s">
        <v>213</v>
      </c>
      <c r="CN19091" s="56" t="s">
        <v>213</v>
      </c>
      <c r="CO19091" s="52"/>
      <c r="CP19091" s="52"/>
      <c r="CQ19091" s="52"/>
      <c r="CR19091" s="52"/>
      <c r="CS19091" s="52"/>
      <c r="CT19091" s="52"/>
      <c r="CU19091" s="33"/>
      <c r="CV19091" s="33"/>
    </row>
    <row r="19092" spans="74:100">
      <c r="BV19092" s="62"/>
      <c r="BW19092" s="62"/>
      <c r="BX19092" s="62"/>
      <c r="BY19092" s="62"/>
      <c r="BZ19092" s="62"/>
      <c r="CA19092" s="62"/>
      <c r="CB19092" s="62"/>
      <c r="CC19092" s="62"/>
      <c r="CD19092" s="62"/>
      <c r="CE19092" s="62"/>
      <c r="CF19092" s="62"/>
      <c r="CL19092" s="56" t="s">
        <v>9748</v>
      </c>
      <c r="CM19092" s="56" t="s">
        <v>213</v>
      </c>
      <c r="CN19092" s="56" t="s">
        <v>213</v>
      </c>
      <c r="CO19092" s="52"/>
      <c r="CP19092" s="52"/>
      <c r="CQ19092" s="52"/>
      <c r="CR19092" s="52"/>
      <c r="CS19092" s="52"/>
      <c r="CT19092" s="52"/>
      <c r="CU19092" s="33"/>
      <c r="CV19092" s="33"/>
    </row>
    <row r="19093" spans="74:100">
      <c r="BV19093" s="62"/>
      <c r="BW19093" s="62"/>
      <c r="BX19093" s="62"/>
      <c r="BY19093" s="62"/>
      <c r="BZ19093" s="62"/>
      <c r="CA19093" s="62"/>
      <c r="CB19093" s="62"/>
      <c r="CC19093" s="62"/>
      <c r="CD19093" s="62"/>
      <c r="CE19093" s="62"/>
      <c r="CF19093" s="62"/>
      <c r="CL19093" s="56" t="s">
        <v>9749</v>
      </c>
      <c r="CM19093" s="56" t="s">
        <v>213</v>
      </c>
      <c r="CN19093" s="56" t="s">
        <v>213</v>
      </c>
      <c r="CO19093" s="52"/>
      <c r="CP19093" s="52"/>
      <c r="CQ19093" s="52"/>
      <c r="CR19093" s="52"/>
      <c r="CS19093" s="52"/>
      <c r="CT19093" s="52"/>
      <c r="CU19093" s="33"/>
      <c r="CV19093" s="33"/>
    </row>
    <row r="19094" spans="74:100">
      <c r="BV19094" s="62"/>
      <c r="BW19094" s="62"/>
      <c r="BX19094" s="62"/>
      <c r="BY19094" s="62"/>
      <c r="BZ19094" s="62"/>
      <c r="CA19094" s="62"/>
      <c r="CB19094" s="62"/>
      <c r="CC19094" s="62"/>
      <c r="CD19094" s="62"/>
      <c r="CE19094" s="62"/>
      <c r="CF19094" s="62"/>
      <c r="CL19094" s="56" t="s">
        <v>1324</v>
      </c>
      <c r="CM19094" s="56" t="s">
        <v>215</v>
      </c>
      <c r="CN19094" s="56" t="s">
        <v>215</v>
      </c>
      <c r="CO19094" s="52"/>
      <c r="CP19094" s="52"/>
      <c r="CQ19094" s="52"/>
      <c r="CR19094" s="52"/>
      <c r="CS19094" s="52"/>
      <c r="CT19094" s="52"/>
      <c r="CU19094" s="33"/>
      <c r="CV19094" s="33"/>
    </row>
    <row r="19095" spans="74:100">
      <c r="BV19095" s="62"/>
      <c r="BW19095" s="62"/>
      <c r="BX19095" s="62"/>
      <c r="BY19095" s="62"/>
      <c r="BZ19095" s="62"/>
      <c r="CA19095" s="62"/>
      <c r="CB19095" s="62"/>
      <c r="CC19095" s="62"/>
      <c r="CD19095" s="62"/>
      <c r="CE19095" s="62"/>
      <c r="CF19095" s="62"/>
      <c r="CL19095" s="56" t="s">
        <v>9769</v>
      </c>
      <c r="CM19095" s="56" t="s">
        <v>216</v>
      </c>
      <c r="CN19095" s="56" t="s">
        <v>216</v>
      </c>
      <c r="CO19095" s="52"/>
      <c r="CP19095" s="52"/>
      <c r="CQ19095" s="52"/>
      <c r="CR19095" s="52"/>
      <c r="CS19095" s="52"/>
      <c r="CT19095" s="52"/>
      <c r="CU19095" s="33"/>
      <c r="CV19095" s="33"/>
    </row>
    <row r="19096" spans="74:100">
      <c r="BV19096" s="62"/>
      <c r="BW19096" s="62"/>
      <c r="BX19096" s="62"/>
      <c r="BY19096" s="62"/>
      <c r="BZ19096" s="62"/>
      <c r="CA19096" s="62"/>
      <c r="CB19096" s="62"/>
      <c r="CC19096" s="62"/>
      <c r="CD19096" s="62"/>
      <c r="CE19096" s="62"/>
      <c r="CF19096" s="62"/>
      <c r="CL19096" s="56" t="s">
        <v>9724</v>
      </c>
      <c r="CM19096" s="56" t="s">
        <v>215</v>
      </c>
      <c r="CN19096" s="56" t="s">
        <v>215</v>
      </c>
      <c r="CO19096" s="52"/>
      <c r="CP19096" s="52"/>
      <c r="CQ19096" s="52"/>
      <c r="CR19096" s="52"/>
      <c r="CS19096" s="52"/>
      <c r="CT19096" s="52"/>
      <c r="CU19096" s="33"/>
      <c r="CV19096" s="33"/>
    </row>
    <row r="19097" spans="74:100">
      <c r="BV19097" s="62"/>
      <c r="BW19097" s="62"/>
      <c r="BX19097" s="62"/>
      <c r="BY19097" s="62"/>
      <c r="BZ19097" s="62"/>
      <c r="CA19097" s="62"/>
      <c r="CB19097" s="62"/>
      <c r="CC19097" s="62"/>
      <c r="CD19097" s="62"/>
      <c r="CE19097" s="62"/>
      <c r="CF19097" s="62"/>
      <c r="CL19097" s="56" t="s">
        <v>23786</v>
      </c>
      <c r="CM19097" s="56" t="s">
        <v>214</v>
      </c>
      <c r="CN19097" s="56" t="s">
        <v>214</v>
      </c>
      <c r="CO19097" s="52"/>
      <c r="CP19097" s="52"/>
      <c r="CQ19097" s="52"/>
      <c r="CR19097" s="52"/>
      <c r="CS19097" s="52"/>
      <c r="CT19097" s="52"/>
      <c r="CU19097" s="33"/>
      <c r="CV19097" s="33"/>
    </row>
    <row r="19098" spans="74:100">
      <c r="BV19098" s="62"/>
      <c r="BW19098" s="62"/>
      <c r="BX19098" s="62"/>
      <c r="BY19098" s="62"/>
      <c r="BZ19098" s="62"/>
      <c r="CA19098" s="62"/>
      <c r="CB19098" s="62"/>
      <c r="CC19098" s="62"/>
      <c r="CD19098" s="62"/>
      <c r="CE19098" s="62"/>
      <c r="CF19098" s="62"/>
      <c r="CL19098" s="56" t="s">
        <v>9729</v>
      </c>
      <c r="CM19098" s="56" t="s">
        <v>213</v>
      </c>
      <c r="CN19098" s="56" t="s">
        <v>213</v>
      </c>
      <c r="CO19098" s="52"/>
      <c r="CP19098" s="52"/>
      <c r="CQ19098" s="52"/>
      <c r="CR19098" s="52"/>
      <c r="CS19098" s="52"/>
      <c r="CT19098" s="52"/>
      <c r="CU19098" s="33"/>
      <c r="CV19098" s="33"/>
    </row>
    <row r="19099" spans="74:100">
      <c r="BV19099" s="62"/>
      <c r="BW19099" s="62"/>
      <c r="BX19099" s="62"/>
      <c r="BY19099" s="62"/>
      <c r="BZ19099" s="62"/>
      <c r="CA19099" s="62"/>
      <c r="CB19099" s="62"/>
      <c r="CC19099" s="62"/>
      <c r="CD19099" s="62"/>
      <c r="CE19099" s="62"/>
      <c r="CF19099" s="62"/>
      <c r="CL19099" s="56" t="s">
        <v>9758</v>
      </c>
      <c r="CM19099" s="56" t="s">
        <v>214</v>
      </c>
      <c r="CN19099" s="56" t="s">
        <v>214</v>
      </c>
      <c r="CO19099" s="52"/>
      <c r="CP19099" s="52"/>
      <c r="CQ19099" s="52"/>
      <c r="CR19099" s="52"/>
      <c r="CS19099" s="52"/>
      <c r="CT19099" s="52"/>
      <c r="CU19099" s="33"/>
      <c r="CV19099" s="33"/>
    </row>
    <row r="19100" spans="74:100">
      <c r="BV19100" s="62"/>
      <c r="BW19100" s="62"/>
      <c r="BX19100" s="62"/>
      <c r="BY19100" s="62"/>
      <c r="BZ19100" s="62"/>
      <c r="CA19100" s="62"/>
      <c r="CB19100" s="62"/>
      <c r="CC19100" s="62"/>
      <c r="CD19100" s="62"/>
      <c r="CE19100" s="62"/>
      <c r="CF19100" s="62"/>
      <c r="CL19100" s="56" t="s">
        <v>23787</v>
      </c>
      <c r="CM19100" s="56" t="s">
        <v>214</v>
      </c>
      <c r="CN19100" s="56" t="s">
        <v>214</v>
      </c>
      <c r="CO19100" s="52"/>
      <c r="CP19100" s="52"/>
      <c r="CQ19100" s="52"/>
      <c r="CR19100" s="52"/>
      <c r="CS19100" s="52"/>
      <c r="CT19100" s="52"/>
      <c r="CU19100" s="33"/>
      <c r="CV19100" s="33"/>
    </row>
    <row r="19101" spans="74:100">
      <c r="BV19101" s="62"/>
      <c r="BW19101" s="62"/>
      <c r="BX19101" s="62"/>
      <c r="BY19101" s="62"/>
      <c r="BZ19101" s="62"/>
      <c r="CA19101" s="62"/>
      <c r="CB19101" s="62"/>
      <c r="CC19101" s="62"/>
      <c r="CD19101" s="62"/>
      <c r="CE19101" s="62"/>
      <c r="CF19101" s="62"/>
      <c r="CL19101" s="56" t="s">
        <v>9730</v>
      </c>
      <c r="CM19101" s="56" t="s">
        <v>213</v>
      </c>
      <c r="CN19101" s="56" t="s">
        <v>213</v>
      </c>
      <c r="CO19101" s="52"/>
      <c r="CP19101" s="52"/>
      <c r="CQ19101" s="52"/>
      <c r="CR19101" s="52"/>
      <c r="CS19101" s="52"/>
      <c r="CT19101" s="52"/>
      <c r="CU19101" s="33"/>
      <c r="CV19101" s="33"/>
    </row>
    <row r="19102" spans="74:100">
      <c r="BV19102" s="62"/>
      <c r="BW19102" s="62"/>
      <c r="BX19102" s="62"/>
      <c r="BY19102" s="62"/>
      <c r="BZ19102" s="62"/>
      <c r="CA19102" s="62"/>
      <c r="CB19102" s="62"/>
      <c r="CC19102" s="62"/>
      <c r="CD19102" s="62"/>
      <c r="CE19102" s="62"/>
      <c r="CF19102" s="62"/>
      <c r="CL19102" s="56" t="s">
        <v>25548</v>
      </c>
      <c r="CM19102" s="56" t="s">
        <v>214</v>
      </c>
      <c r="CN19102" s="56" t="s">
        <v>214</v>
      </c>
      <c r="CO19102" s="52"/>
      <c r="CP19102" s="52"/>
      <c r="CQ19102" s="52"/>
      <c r="CR19102" s="52"/>
      <c r="CS19102" s="52"/>
      <c r="CT19102" s="52"/>
      <c r="CU19102" s="33"/>
      <c r="CV19102" s="33"/>
    </row>
    <row r="19103" spans="74:100">
      <c r="BV19103" s="62"/>
      <c r="BW19103" s="62"/>
      <c r="BX19103" s="62"/>
      <c r="BY19103" s="62"/>
      <c r="BZ19103" s="62"/>
      <c r="CA19103" s="62"/>
      <c r="CB19103" s="62"/>
      <c r="CC19103" s="62"/>
      <c r="CD19103" s="62"/>
      <c r="CE19103" s="62"/>
      <c r="CF19103" s="62"/>
      <c r="CL19103" s="56" t="s">
        <v>23788</v>
      </c>
      <c r="CM19103" s="56" t="s">
        <v>214</v>
      </c>
      <c r="CN19103" s="56" t="s">
        <v>214</v>
      </c>
      <c r="CO19103" s="52"/>
      <c r="CP19103" s="52"/>
      <c r="CQ19103" s="52"/>
      <c r="CR19103" s="52"/>
      <c r="CS19103" s="52"/>
      <c r="CT19103" s="52"/>
      <c r="CU19103" s="33"/>
      <c r="CV19103" s="33"/>
    </row>
    <row r="19104" spans="74:100">
      <c r="BV19104" s="62"/>
      <c r="BW19104" s="62"/>
      <c r="BX19104" s="62"/>
      <c r="BY19104" s="62"/>
      <c r="BZ19104" s="62"/>
      <c r="CA19104" s="62"/>
      <c r="CB19104" s="62"/>
      <c r="CC19104" s="62"/>
      <c r="CD19104" s="62"/>
      <c r="CE19104" s="62"/>
      <c r="CF19104" s="62"/>
      <c r="CL19104" s="56" t="s">
        <v>23789</v>
      </c>
      <c r="CM19104" s="56" t="s">
        <v>214</v>
      </c>
      <c r="CN19104" s="56" t="s">
        <v>214</v>
      </c>
      <c r="CO19104" s="52"/>
      <c r="CP19104" s="52"/>
      <c r="CQ19104" s="52"/>
      <c r="CR19104" s="52"/>
      <c r="CS19104" s="52"/>
      <c r="CT19104" s="52"/>
      <c r="CU19104" s="33"/>
      <c r="CV19104" s="33"/>
    </row>
    <row r="19105" spans="74:100">
      <c r="BV19105" s="62"/>
      <c r="BW19105" s="62"/>
      <c r="BX19105" s="62"/>
      <c r="BY19105" s="62"/>
      <c r="BZ19105" s="62"/>
      <c r="CA19105" s="62"/>
      <c r="CB19105" s="62"/>
      <c r="CC19105" s="62"/>
      <c r="CD19105" s="62"/>
      <c r="CE19105" s="62"/>
      <c r="CF19105" s="62"/>
      <c r="CL19105" s="56" t="s">
        <v>25549</v>
      </c>
      <c r="CM19105" s="56" t="s">
        <v>214</v>
      </c>
      <c r="CN19105" s="56" t="s">
        <v>214</v>
      </c>
      <c r="CO19105" s="52"/>
      <c r="CP19105" s="52"/>
      <c r="CQ19105" s="52"/>
      <c r="CR19105" s="52"/>
      <c r="CS19105" s="52"/>
      <c r="CT19105" s="52"/>
      <c r="CU19105" s="33"/>
      <c r="CV19105" s="33"/>
    </row>
    <row r="19106" spans="74:100">
      <c r="BV19106" s="62"/>
      <c r="BW19106" s="62"/>
      <c r="BX19106" s="62"/>
      <c r="BY19106" s="62"/>
      <c r="BZ19106" s="62"/>
      <c r="CA19106" s="62"/>
      <c r="CB19106" s="62"/>
      <c r="CC19106" s="62"/>
      <c r="CD19106" s="62"/>
      <c r="CE19106" s="62"/>
      <c r="CF19106" s="62"/>
      <c r="CL19106" s="56" t="s">
        <v>25550</v>
      </c>
      <c r="CM19106" s="56" t="s">
        <v>214</v>
      </c>
      <c r="CN19106" s="56" t="s">
        <v>214</v>
      </c>
      <c r="CO19106" s="52"/>
      <c r="CP19106" s="52"/>
      <c r="CQ19106" s="52"/>
      <c r="CR19106" s="52"/>
      <c r="CS19106" s="52"/>
      <c r="CT19106" s="52"/>
      <c r="CU19106" s="33"/>
      <c r="CV19106" s="33"/>
    </row>
    <row r="19107" spans="74:100">
      <c r="BV19107" s="62"/>
      <c r="BW19107" s="62"/>
      <c r="BX19107" s="62"/>
      <c r="BY19107" s="62"/>
      <c r="BZ19107" s="62"/>
      <c r="CA19107" s="62"/>
      <c r="CB19107" s="62"/>
      <c r="CC19107" s="62"/>
      <c r="CD19107" s="62"/>
      <c r="CE19107" s="62"/>
      <c r="CF19107" s="62"/>
      <c r="CL19107" s="56" t="s">
        <v>9762</v>
      </c>
      <c r="CM19107" s="56" t="s">
        <v>217</v>
      </c>
      <c r="CN19107" s="56" t="s">
        <v>217</v>
      </c>
      <c r="CO19107" s="52"/>
      <c r="CP19107" s="52"/>
      <c r="CQ19107" s="52"/>
      <c r="CR19107" s="52"/>
      <c r="CS19107" s="52"/>
      <c r="CT19107" s="52"/>
      <c r="CU19107" s="33"/>
      <c r="CV19107" s="33"/>
    </row>
    <row r="19108" spans="74:100">
      <c r="BV19108" s="62"/>
      <c r="BW19108" s="62"/>
      <c r="BX19108" s="62"/>
      <c r="BY19108" s="62"/>
      <c r="BZ19108" s="62"/>
      <c r="CA19108" s="62"/>
      <c r="CB19108" s="62"/>
      <c r="CC19108" s="62"/>
      <c r="CD19108" s="62"/>
      <c r="CE19108" s="62"/>
      <c r="CF19108" s="62"/>
      <c r="CL19108" s="35" t="s">
        <v>29392</v>
      </c>
      <c r="CM19108" s="35" t="s">
        <v>217</v>
      </c>
      <c r="CN19108" s="35" t="s">
        <v>217</v>
      </c>
      <c r="CO19108" s="52"/>
      <c r="CP19108" s="52"/>
      <c r="CQ19108" s="52"/>
      <c r="CR19108" s="52"/>
      <c r="CS19108" s="52"/>
      <c r="CT19108" s="52"/>
      <c r="CU19108" s="33"/>
      <c r="CV19108" s="33"/>
    </row>
    <row r="19109" spans="74:100">
      <c r="BV19109" s="62"/>
      <c r="BW19109" s="62"/>
      <c r="BX19109" s="62"/>
      <c r="BY19109" s="62"/>
      <c r="BZ19109" s="62"/>
      <c r="CA19109" s="62"/>
      <c r="CB19109" s="62"/>
      <c r="CC19109" s="62"/>
      <c r="CD19109" s="62"/>
      <c r="CE19109" s="62"/>
      <c r="CF19109" s="62"/>
      <c r="CL19109" s="56" t="s">
        <v>9770</v>
      </c>
      <c r="CM19109" s="56" t="s">
        <v>216</v>
      </c>
      <c r="CN19109" s="56" t="s">
        <v>216</v>
      </c>
      <c r="CO19109" s="52"/>
      <c r="CP19109" s="52"/>
      <c r="CQ19109" s="52"/>
      <c r="CR19109" s="52"/>
      <c r="CS19109" s="52"/>
      <c r="CT19109" s="52"/>
      <c r="CU19109" s="33"/>
      <c r="CV19109" s="33"/>
    </row>
    <row r="19110" spans="74:100">
      <c r="BV19110" s="62"/>
      <c r="BW19110" s="62"/>
      <c r="BX19110" s="62"/>
      <c r="BY19110" s="62"/>
      <c r="BZ19110" s="62"/>
      <c r="CA19110" s="62"/>
      <c r="CB19110" s="62"/>
      <c r="CC19110" s="62"/>
      <c r="CD19110" s="62"/>
      <c r="CE19110" s="62"/>
      <c r="CF19110" s="62"/>
      <c r="CL19110" s="56" t="s">
        <v>9771</v>
      </c>
      <c r="CM19110" s="56" t="s">
        <v>216</v>
      </c>
      <c r="CN19110" s="56" t="s">
        <v>216</v>
      </c>
      <c r="CO19110" s="52"/>
      <c r="CP19110" s="52"/>
      <c r="CQ19110" s="52"/>
      <c r="CR19110" s="52"/>
      <c r="CS19110" s="52"/>
      <c r="CT19110" s="52"/>
      <c r="CU19110" s="33"/>
      <c r="CV19110" s="33"/>
    </row>
    <row r="19111" spans="74:100">
      <c r="BV19111" s="62"/>
      <c r="BW19111" s="62"/>
      <c r="BX19111" s="62"/>
      <c r="BY19111" s="62"/>
      <c r="BZ19111" s="62"/>
      <c r="CA19111" s="62"/>
      <c r="CB19111" s="62"/>
      <c r="CC19111" s="62"/>
      <c r="CD19111" s="62"/>
      <c r="CE19111" s="62"/>
      <c r="CF19111" s="62"/>
      <c r="CL19111" s="56" t="s">
        <v>9772</v>
      </c>
      <c r="CM19111" s="56" t="s">
        <v>216</v>
      </c>
      <c r="CN19111" s="56" t="s">
        <v>216</v>
      </c>
      <c r="CO19111" s="52"/>
      <c r="CP19111" s="52"/>
      <c r="CQ19111" s="52"/>
      <c r="CR19111" s="52"/>
      <c r="CS19111" s="52"/>
      <c r="CT19111" s="52"/>
      <c r="CU19111" s="33"/>
      <c r="CV19111" s="33"/>
    </row>
    <row r="19112" spans="74:100">
      <c r="BV19112" s="62"/>
      <c r="BW19112" s="62"/>
      <c r="BX19112" s="62"/>
      <c r="BY19112" s="62"/>
      <c r="BZ19112" s="62"/>
      <c r="CA19112" s="62"/>
      <c r="CB19112" s="62"/>
      <c r="CC19112" s="62"/>
      <c r="CD19112" s="62"/>
      <c r="CE19112" s="62"/>
      <c r="CF19112" s="62"/>
      <c r="CL19112" s="56" t="s">
        <v>1328</v>
      </c>
      <c r="CM19112" s="56" t="s">
        <v>214</v>
      </c>
      <c r="CN19112" s="56" t="s">
        <v>214</v>
      </c>
      <c r="CO19112" s="52"/>
      <c r="CP19112" s="52"/>
      <c r="CQ19112" s="52"/>
      <c r="CR19112" s="52"/>
      <c r="CS19112" s="52"/>
      <c r="CT19112" s="52"/>
      <c r="CU19112" s="33"/>
      <c r="CV19112" s="33"/>
    </row>
    <row r="19113" spans="74:100">
      <c r="BV19113" s="62"/>
      <c r="BW19113" s="62"/>
      <c r="BX19113" s="62"/>
      <c r="BY19113" s="62"/>
      <c r="BZ19113" s="62"/>
      <c r="CA19113" s="62"/>
      <c r="CB19113" s="62"/>
      <c r="CC19113" s="62"/>
      <c r="CD19113" s="62"/>
      <c r="CE19113" s="62"/>
      <c r="CF19113" s="62"/>
      <c r="CL19113" s="56" t="s">
        <v>9734</v>
      </c>
      <c r="CM19113" s="56" t="s">
        <v>215</v>
      </c>
      <c r="CN19113" s="56" t="s">
        <v>215</v>
      </c>
      <c r="CO19113" s="52"/>
      <c r="CP19113" s="52"/>
      <c r="CQ19113" s="52"/>
      <c r="CR19113" s="52"/>
      <c r="CS19113" s="52"/>
      <c r="CT19113" s="52"/>
      <c r="CU19113" s="33"/>
      <c r="CV19113" s="33"/>
    </row>
    <row r="19114" spans="74:100">
      <c r="BV19114" s="62"/>
      <c r="BW19114" s="62"/>
      <c r="BX19114" s="62"/>
      <c r="BY19114" s="62"/>
      <c r="BZ19114" s="62"/>
      <c r="CA19114" s="62"/>
      <c r="CB19114" s="62"/>
      <c r="CC19114" s="62"/>
      <c r="CD19114" s="62"/>
      <c r="CE19114" s="62"/>
      <c r="CF19114" s="62"/>
      <c r="CL19114" s="56" t="s">
        <v>9776</v>
      </c>
      <c r="CM19114" s="56" t="s">
        <v>216</v>
      </c>
      <c r="CN19114" s="56" t="s">
        <v>216</v>
      </c>
      <c r="CO19114" s="52"/>
      <c r="CP19114" s="52"/>
      <c r="CQ19114" s="52"/>
      <c r="CR19114" s="52"/>
      <c r="CS19114" s="52"/>
      <c r="CT19114" s="52"/>
      <c r="CU19114" s="33"/>
      <c r="CV19114" s="33"/>
    </row>
    <row r="19115" spans="74:100">
      <c r="BV19115" s="62"/>
      <c r="BW19115" s="62"/>
      <c r="BX19115" s="62"/>
      <c r="BY19115" s="62"/>
      <c r="BZ19115" s="62"/>
      <c r="CA19115" s="62"/>
      <c r="CB19115" s="62"/>
      <c r="CC19115" s="62"/>
      <c r="CD19115" s="62"/>
      <c r="CE19115" s="62"/>
      <c r="CF19115" s="62"/>
      <c r="CL19115" s="56" t="s">
        <v>9750</v>
      </c>
      <c r="CM19115" s="56" t="s">
        <v>213</v>
      </c>
      <c r="CN19115" s="56" t="s">
        <v>213</v>
      </c>
      <c r="CO19115" s="52"/>
      <c r="CP19115" s="52"/>
      <c r="CQ19115" s="52"/>
      <c r="CR19115" s="52"/>
      <c r="CS19115" s="52"/>
      <c r="CT19115" s="52"/>
      <c r="CU19115" s="33"/>
      <c r="CV19115" s="33"/>
    </row>
    <row r="19116" spans="74:100">
      <c r="BV19116" s="62"/>
      <c r="BW19116" s="62"/>
      <c r="BX19116" s="62"/>
      <c r="BY19116" s="62"/>
      <c r="BZ19116" s="62"/>
      <c r="CA19116" s="62"/>
      <c r="CB19116" s="62"/>
      <c r="CC19116" s="62"/>
      <c r="CD19116" s="62"/>
      <c r="CE19116" s="62"/>
      <c r="CF19116" s="62"/>
      <c r="CL19116" s="56" t="s">
        <v>9751</v>
      </c>
      <c r="CM19116" s="56" t="s">
        <v>213</v>
      </c>
      <c r="CN19116" s="56" t="s">
        <v>213</v>
      </c>
      <c r="CO19116" s="52"/>
      <c r="CP19116" s="52"/>
      <c r="CQ19116" s="52"/>
      <c r="CR19116" s="52"/>
      <c r="CS19116" s="52"/>
      <c r="CT19116" s="52"/>
      <c r="CU19116" s="33"/>
      <c r="CV19116" s="33"/>
    </row>
    <row r="19117" spans="74:100">
      <c r="BV19117" s="62"/>
      <c r="BW19117" s="62"/>
      <c r="BX19117" s="62"/>
      <c r="BY19117" s="62"/>
      <c r="BZ19117" s="62"/>
      <c r="CA19117" s="62"/>
      <c r="CB19117" s="62"/>
      <c r="CC19117" s="62"/>
      <c r="CD19117" s="62"/>
      <c r="CE19117" s="62"/>
      <c r="CF19117" s="62"/>
      <c r="CL19117" s="56" t="s">
        <v>9780</v>
      </c>
      <c r="CM19117" s="56" t="s">
        <v>213</v>
      </c>
      <c r="CN19117" s="56" t="s">
        <v>213</v>
      </c>
      <c r="CO19117" s="52"/>
      <c r="CP19117" s="52"/>
      <c r="CQ19117" s="52"/>
      <c r="CR19117" s="52"/>
      <c r="CS19117" s="52"/>
      <c r="CT19117" s="52"/>
      <c r="CU19117" s="33"/>
      <c r="CV19117" s="33"/>
    </row>
    <row r="19118" spans="74:100">
      <c r="BV19118" s="62"/>
      <c r="BW19118" s="62"/>
      <c r="BX19118" s="62"/>
      <c r="BY19118" s="62"/>
      <c r="BZ19118" s="62"/>
      <c r="CA19118" s="62"/>
      <c r="CB19118" s="62"/>
      <c r="CC19118" s="62"/>
      <c r="CD19118" s="62"/>
      <c r="CE19118" s="62"/>
      <c r="CF19118" s="62"/>
      <c r="CL19118" s="56" t="s">
        <v>9782</v>
      </c>
      <c r="CM19118" s="56" t="s">
        <v>214</v>
      </c>
      <c r="CN19118" s="56" t="s">
        <v>214</v>
      </c>
      <c r="CO19118" s="52"/>
      <c r="CP19118" s="52"/>
      <c r="CQ19118" s="52"/>
      <c r="CR19118" s="52"/>
      <c r="CS19118" s="52"/>
      <c r="CT19118" s="52"/>
      <c r="CU19118" s="33"/>
      <c r="CV19118" s="33"/>
    </row>
    <row r="19119" spans="74:100">
      <c r="BV19119" s="62"/>
      <c r="BW19119" s="62"/>
      <c r="BX19119" s="62"/>
      <c r="BY19119" s="62"/>
      <c r="BZ19119" s="62"/>
      <c r="CA19119" s="62"/>
      <c r="CB19119" s="62"/>
      <c r="CC19119" s="62"/>
      <c r="CD19119" s="62"/>
      <c r="CE19119" s="62"/>
      <c r="CF19119" s="62"/>
      <c r="CL19119" s="56" t="s">
        <v>9783</v>
      </c>
      <c r="CM19119" s="56" t="s">
        <v>214</v>
      </c>
      <c r="CN19119" s="56" t="s">
        <v>214</v>
      </c>
      <c r="CO19119" s="52"/>
      <c r="CP19119" s="52"/>
      <c r="CQ19119" s="52"/>
      <c r="CR19119" s="52"/>
      <c r="CS19119" s="52"/>
      <c r="CT19119" s="52"/>
      <c r="CU19119" s="33"/>
      <c r="CV19119" s="33"/>
    </row>
    <row r="19120" spans="74:100">
      <c r="BV19120" s="62"/>
      <c r="BW19120" s="62"/>
      <c r="BX19120" s="62"/>
      <c r="BY19120" s="62"/>
      <c r="BZ19120" s="62"/>
      <c r="CA19120" s="62"/>
      <c r="CB19120" s="62"/>
      <c r="CC19120" s="62"/>
      <c r="CD19120" s="62"/>
      <c r="CE19120" s="62"/>
      <c r="CF19120" s="62"/>
      <c r="CL19120" s="56" t="s">
        <v>9784</v>
      </c>
      <c r="CM19120" s="56" t="s">
        <v>214</v>
      </c>
      <c r="CN19120" s="56" t="s">
        <v>214</v>
      </c>
      <c r="CO19120" s="52"/>
      <c r="CP19120" s="52"/>
      <c r="CQ19120" s="52"/>
      <c r="CR19120" s="52"/>
      <c r="CS19120" s="52"/>
      <c r="CT19120" s="52"/>
      <c r="CU19120" s="33"/>
      <c r="CV19120" s="33"/>
    </row>
    <row r="19121" spans="74:100">
      <c r="BV19121" s="62"/>
      <c r="BW19121" s="62"/>
      <c r="BX19121" s="62"/>
      <c r="BY19121" s="62"/>
      <c r="BZ19121" s="62"/>
      <c r="CA19121" s="62"/>
      <c r="CB19121" s="62"/>
      <c r="CC19121" s="62"/>
      <c r="CD19121" s="62"/>
      <c r="CE19121" s="62"/>
      <c r="CF19121" s="62"/>
      <c r="CL19121" s="56" t="s">
        <v>9785</v>
      </c>
      <c r="CM19121" s="56" t="s">
        <v>214</v>
      </c>
      <c r="CN19121" s="56" t="s">
        <v>214</v>
      </c>
      <c r="CO19121" s="52"/>
      <c r="CP19121" s="52"/>
      <c r="CQ19121" s="52"/>
      <c r="CR19121" s="52"/>
      <c r="CS19121" s="52"/>
      <c r="CT19121" s="52"/>
      <c r="CU19121" s="33"/>
      <c r="CV19121" s="33"/>
    </row>
    <row r="19122" spans="74:100">
      <c r="BV19122" s="62"/>
      <c r="BW19122" s="62"/>
      <c r="BX19122" s="62"/>
      <c r="BY19122" s="62"/>
      <c r="BZ19122" s="62"/>
      <c r="CA19122" s="62"/>
      <c r="CB19122" s="62"/>
      <c r="CC19122" s="62"/>
      <c r="CD19122" s="62"/>
      <c r="CE19122" s="62"/>
      <c r="CF19122" s="62"/>
      <c r="CL19122" s="56" t="s">
        <v>9786</v>
      </c>
      <c r="CM19122" s="56" t="s">
        <v>214</v>
      </c>
      <c r="CN19122" s="56" t="s">
        <v>214</v>
      </c>
      <c r="CO19122" s="52"/>
      <c r="CP19122" s="52"/>
      <c r="CQ19122" s="52"/>
      <c r="CR19122" s="52"/>
      <c r="CS19122" s="52"/>
      <c r="CT19122" s="52"/>
      <c r="CU19122" s="33"/>
      <c r="CV19122" s="33"/>
    </row>
    <row r="19123" spans="74:100">
      <c r="BV19123" s="62"/>
      <c r="BW19123" s="62"/>
      <c r="BX19123" s="62"/>
      <c r="BY19123" s="62"/>
      <c r="BZ19123" s="62"/>
      <c r="CA19123" s="62"/>
      <c r="CB19123" s="62"/>
      <c r="CC19123" s="62"/>
      <c r="CD19123" s="62"/>
      <c r="CE19123" s="62"/>
      <c r="CF19123" s="62"/>
      <c r="CL19123" s="56" t="s">
        <v>1332</v>
      </c>
      <c r="CM19123" s="56" t="s">
        <v>214</v>
      </c>
      <c r="CN19123" s="56" t="s">
        <v>214</v>
      </c>
      <c r="CO19123" s="52"/>
      <c r="CP19123" s="52"/>
      <c r="CQ19123" s="52"/>
      <c r="CR19123" s="52"/>
      <c r="CS19123" s="52"/>
      <c r="CT19123" s="52"/>
      <c r="CU19123" s="33"/>
      <c r="CV19123" s="33"/>
    </row>
    <row r="19124" spans="74:100">
      <c r="BV19124" s="62"/>
      <c r="BW19124" s="62"/>
      <c r="BX19124" s="62"/>
      <c r="BY19124" s="62"/>
      <c r="BZ19124" s="62"/>
      <c r="CA19124" s="62"/>
      <c r="CB19124" s="62"/>
      <c r="CC19124" s="62"/>
      <c r="CD19124" s="62"/>
      <c r="CE19124" s="62"/>
      <c r="CF19124" s="62"/>
      <c r="CL19124" s="56" t="s">
        <v>9773</v>
      </c>
      <c r="CM19124" s="56" t="s">
        <v>216</v>
      </c>
      <c r="CN19124" s="56" t="s">
        <v>216</v>
      </c>
      <c r="CO19124" s="52"/>
      <c r="CP19124" s="52"/>
      <c r="CQ19124" s="52"/>
      <c r="CR19124" s="52"/>
      <c r="CS19124" s="52"/>
      <c r="CT19124" s="52"/>
      <c r="CU19124" s="33"/>
      <c r="CV19124" s="33"/>
    </row>
    <row r="19125" spans="74:100">
      <c r="BV19125" s="62"/>
      <c r="BW19125" s="62"/>
      <c r="BX19125" s="62"/>
      <c r="BY19125" s="62"/>
      <c r="BZ19125" s="62"/>
      <c r="CA19125" s="62"/>
      <c r="CB19125" s="62"/>
      <c r="CC19125" s="62"/>
      <c r="CD19125" s="62"/>
      <c r="CE19125" s="62"/>
      <c r="CF19125" s="62"/>
      <c r="CL19125" s="35" t="s">
        <v>29393</v>
      </c>
      <c r="CM19125" s="35" t="s">
        <v>217</v>
      </c>
      <c r="CN19125" s="35" t="s">
        <v>217</v>
      </c>
      <c r="CO19125" s="52"/>
      <c r="CP19125" s="52"/>
      <c r="CQ19125" s="52"/>
      <c r="CR19125" s="52"/>
      <c r="CS19125" s="52"/>
      <c r="CT19125" s="52"/>
      <c r="CU19125" s="33"/>
      <c r="CV19125" s="33"/>
    </row>
    <row r="19126" spans="74:100">
      <c r="BV19126" s="62"/>
      <c r="BW19126" s="62"/>
      <c r="BX19126" s="62"/>
      <c r="BY19126" s="62"/>
      <c r="BZ19126" s="62"/>
      <c r="CA19126" s="62"/>
      <c r="CB19126" s="62"/>
      <c r="CC19126" s="62"/>
      <c r="CD19126" s="62"/>
      <c r="CE19126" s="62"/>
      <c r="CF19126" s="62"/>
      <c r="CL19126" s="56" t="s">
        <v>29394</v>
      </c>
      <c r="CM19126" s="56" t="s">
        <v>214</v>
      </c>
      <c r="CN19126" s="56" t="s">
        <v>214</v>
      </c>
      <c r="CO19126" s="52"/>
      <c r="CP19126" s="52"/>
      <c r="CQ19126" s="52"/>
      <c r="CR19126" s="52"/>
      <c r="CS19126" s="52"/>
      <c r="CT19126" s="52"/>
      <c r="CU19126" s="33"/>
      <c r="CV19126" s="33"/>
    </row>
    <row r="19127" spans="74:100">
      <c r="BV19127" s="62"/>
      <c r="BW19127" s="62"/>
      <c r="BX19127" s="62"/>
      <c r="BY19127" s="62"/>
      <c r="BZ19127" s="62"/>
      <c r="CA19127" s="62"/>
      <c r="CB19127" s="62"/>
      <c r="CC19127" s="62"/>
      <c r="CD19127" s="62"/>
      <c r="CE19127" s="62"/>
      <c r="CF19127" s="62"/>
      <c r="CL19127" s="56" t="s">
        <v>9760</v>
      </c>
      <c r="CM19127" s="56" t="s">
        <v>214</v>
      </c>
      <c r="CN19127" s="56" t="s">
        <v>214</v>
      </c>
      <c r="CO19127" s="52"/>
      <c r="CP19127" s="52"/>
      <c r="CQ19127" s="52"/>
      <c r="CR19127" s="52"/>
      <c r="CS19127" s="52"/>
      <c r="CT19127" s="52"/>
      <c r="CU19127" s="33"/>
      <c r="CV19127" s="33"/>
    </row>
    <row r="19128" spans="74:100">
      <c r="BV19128" s="62"/>
      <c r="BW19128" s="62"/>
      <c r="BX19128" s="62"/>
      <c r="BY19128" s="62"/>
      <c r="BZ19128" s="62"/>
      <c r="CA19128" s="62"/>
      <c r="CB19128" s="62"/>
      <c r="CC19128" s="62"/>
      <c r="CD19128" s="62"/>
      <c r="CE19128" s="62"/>
      <c r="CF19128" s="62"/>
      <c r="CL19128" s="56" t="s">
        <v>9774</v>
      </c>
      <c r="CM19128" s="56" t="s">
        <v>216</v>
      </c>
      <c r="CN19128" s="56" t="s">
        <v>216</v>
      </c>
      <c r="CO19128" s="52"/>
      <c r="CP19128" s="52"/>
      <c r="CQ19128" s="52"/>
      <c r="CR19128" s="52"/>
      <c r="CS19128" s="52"/>
      <c r="CT19128" s="52"/>
      <c r="CU19128" s="33"/>
      <c r="CV19128" s="33"/>
    </row>
    <row r="19129" spans="74:100">
      <c r="BV19129" s="62"/>
      <c r="BW19129" s="62"/>
      <c r="BX19129" s="62"/>
      <c r="BY19129" s="62"/>
      <c r="BZ19129" s="62"/>
      <c r="CA19129" s="62"/>
      <c r="CB19129" s="62"/>
      <c r="CC19129" s="62"/>
      <c r="CD19129" s="62"/>
      <c r="CE19129" s="62"/>
      <c r="CF19129" s="62"/>
      <c r="CL19129" s="56" t="s">
        <v>23790</v>
      </c>
      <c r="CM19129" s="56" t="s">
        <v>216</v>
      </c>
      <c r="CN19129" s="56" t="s">
        <v>216</v>
      </c>
      <c r="CO19129" s="52"/>
      <c r="CP19129" s="52"/>
      <c r="CQ19129" s="52"/>
      <c r="CR19129" s="52"/>
      <c r="CS19129" s="52"/>
      <c r="CT19129" s="52"/>
      <c r="CU19129" s="33"/>
      <c r="CV19129" s="33"/>
    </row>
    <row r="19130" spans="74:100">
      <c r="BV19130" s="62"/>
      <c r="BW19130" s="62"/>
      <c r="BX19130" s="62"/>
      <c r="BY19130" s="62"/>
      <c r="BZ19130" s="62"/>
      <c r="CA19130" s="62"/>
      <c r="CB19130" s="62"/>
      <c r="CC19130" s="62"/>
      <c r="CD19130" s="62"/>
      <c r="CE19130" s="62"/>
      <c r="CF19130" s="62"/>
      <c r="CL19130" s="56" t="s">
        <v>9790</v>
      </c>
      <c r="CM19130" s="56" t="s">
        <v>215</v>
      </c>
      <c r="CN19130" s="56" t="s">
        <v>215</v>
      </c>
      <c r="CO19130" s="52"/>
      <c r="CP19130" s="52"/>
      <c r="CQ19130" s="52"/>
      <c r="CR19130" s="52"/>
      <c r="CS19130" s="52"/>
      <c r="CT19130" s="52"/>
      <c r="CU19130" s="33"/>
      <c r="CV19130" s="33"/>
    </row>
    <row r="19131" spans="74:100">
      <c r="BV19131" s="62"/>
      <c r="BW19131" s="62"/>
      <c r="BX19131" s="62"/>
      <c r="BY19131" s="62"/>
      <c r="BZ19131" s="62"/>
      <c r="CA19131" s="62"/>
      <c r="CB19131" s="62"/>
      <c r="CC19131" s="62"/>
      <c r="CD19131" s="62"/>
      <c r="CE19131" s="62"/>
      <c r="CF19131" s="62"/>
      <c r="CL19131" s="56" t="s">
        <v>9791</v>
      </c>
      <c r="CM19131" s="56" t="s">
        <v>215</v>
      </c>
      <c r="CN19131" s="56" t="s">
        <v>215</v>
      </c>
      <c r="CO19131" s="52"/>
      <c r="CP19131" s="52"/>
      <c r="CQ19131" s="52"/>
      <c r="CR19131" s="52"/>
      <c r="CS19131" s="52"/>
      <c r="CT19131" s="52"/>
      <c r="CU19131" s="33"/>
      <c r="CV19131" s="33"/>
    </row>
    <row r="19132" spans="74:100">
      <c r="BV19132" s="62"/>
      <c r="BW19132" s="62"/>
      <c r="BX19132" s="62"/>
      <c r="BY19132" s="62"/>
      <c r="BZ19132" s="62"/>
      <c r="CA19132" s="62"/>
      <c r="CB19132" s="62"/>
      <c r="CC19132" s="62"/>
      <c r="CD19132" s="62"/>
      <c r="CE19132" s="62"/>
      <c r="CF19132" s="62"/>
      <c r="CL19132" s="56" t="s">
        <v>9792</v>
      </c>
      <c r="CM19132" s="56" t="s">
        <v>215</v>
      </c>
      <c r="CN19132" s="56" t="s">
        <v>215</v>
      </c>
      <c r="CO19132" s="52"/>
      <c r="CP19132" s="52"/>
      <c r="CQ19132" s="52"/>
      <c r="CR19132" s="52"/>
      <c r="CS19132" s="52"/>
      <c r="CT19132" s="52"/>
      <c r="CU19132" s="33"/>
      <c r="CV19132" s="33"/>
    </row>
    <row r="19133" spans="74:100">
      <c r="BV19133" s="62"/>
      <c r="BW19133" s="62"/>
      <c r="BX19133" s="62"/>
      <c r="BY19133" s="62"/>
      <c r="BZ19133" s="62"/>
      <c r="CA19133" s="62"/>
      <c r="CB19133" s="62"/>
      <c r="CC19133" s="62"/>
      <c r="CD19133" s="62"/>
      <c r="CE19133" s="62"/>
      <c r="CF19133" s="62"/>
      <c r="CL19133" s="56" t="s">
        <v>9793</v>
      </c>
      <c r="CM19133" s="56" t="s">
        <v>215</v>
      </c>
      <c r="CN19133" s="56" t="s">
        <v>215</v>
      </c>
      <c r="CO19133" s="52"/>
      <c r="CP19133" s="52"/>
      <c r="CQ19133" s="52"/>
      <c r="CR19133" s="52"/>
      <c r="CS19133" s="52"/>
      <c r="CT19133" s="52"/>
      <c r="CU19133" s="33"/>
      <c r="CV19133" s="33"/>
    </row>
    <row r="19134" spans="74:100">
      <c r="BV19134" s="62"/>
      <c r="BW19134" s="62"/>
      <c r="BX19134" s="62"/>
      <c r="BY19134" s="62"/>
      <c r="BZ19134" s="62"/>
      <c r="CA19134" s="62"/>
      <c r="CB19134" s="62"/>
      <c r="CC19134" s="62"/>
      <c r="CD19134" s="62"/>
      <c r="CE19134" s="62"/>
      <c r="CF19134" s="62"/>
      <c r="CL19134" s="56" t="s">
        <v>9794</v>
      </c>
      <c r="CM19134" s="56" t="s">
        <v>215</v>
      </c>
      <c r="CN19134" s="56" t="s">
        <v>215</v>
      </c>
      <c r="CO19134" s="52"/>
      <c r="CP19134" s="52"/>
      <c r="CQ19134" s="52"/>
      <c r="CR19134" s="52"/>
      <c r="CS19134" s="52"/>
      <c r="CT19134" s="52"/>
      <c r="CU19134" s="33"/>
      <c r="CV19134" s="33"/>
    </row>
    <row r="19135" spans="74:100">
      <c r="BV19135" s="62"/>
      <c r="BW19135" s="62"/>
      <c r="BX19135" s="62"/>
      <c r="BY19135" s="62"/>
      <c r="BZ19135" s="62"/>
      <c r="CA19135" s="62"/>
      <c r="CB19135" s="62"/>
      <c r="CC19135" s="62"/>
      <c r="CD19135" s="62"/>
      <c r="CE19135" s="62"/>
      <c r="CF19135" s="62"/>
      <c r="CL19135" s="56" t="s">
        <v>25551</v>
      </c>
      <c r="CM19135" s="56" t="s">
        <v>215</v>
      </c>
      <c r="CN19135" s="56" t="s">
        <v>215</v>
      </c>
      <c r="CO19135" s="52"/>
      <c r="CP19135" s="52"/>
      <c r="CQ19135" s="52"/>
      <c r="CR19135" s="52"/>
      <c r="CS19135" s="52"/>
      <c r="CT19135" s="52"/>
      <c r="CU19135" s="33"/>
      <c r="CV19135" s="33"/>
    </row>
    <row r="19136" spans="74:100">
      <c r="BV19136" s="62"/>
      <c r="BW19136" s="62"/>
      <c r="BX19136" s="62"/>
      <c r="BY19136" s="62"/>
      <c r="BZ19136" s="62"/>
      <c r="CA19136" s="62"/>
      <c r="CB19136" s="62"/>
      <c r="CC19136" s="62"/>
      <c r="CD19136" s="62"/>
      <c r="CE19136" s="62"/>
      <c r="CF19136" s="62"/>
      <c r="CL19136" s="56" t="s">
        <v>25552</v>
      </c>
      <c r="CM19136" s="56" t="s">
        <v>215</v>
      </c>
      <c r="CN19136" s="56" t="s">
        <v>215</v>
      </c>
      <c r="CO19136" s="52"/>
      <c r="CP19136" s="52"/>
      <c r="CQ19136" s="52"/>
      <c r="CR19136" s="52"/>
      <c r="CS19136" s="52"/>
      <c r="CT19136" s="52"/>
      <c r="CU19136" s="33"/>
      <c r="CV19136" s="33"/>
    </row>
    <row r="19137" spans="74:100">
      <c r="BV19137" s="62"/>
      <c r="BW19137" s="62"/>
      <c r="BX19137" s="62"/>
      <c r="BY19137" s="62"/>
      <c r="BZ19137" s="62"/>
      <c r="CA19137" s="62"/>
      <c r="CB19137" s="62"/>
      <c r="CC19137" s="62"/>
      <c r="CD19137" s="62"/>
      <c r="CE19137" s="62"/>
      <c r="CF19137" s="62"/>
      <c r="CL19137" s="56" t="s">
        <v>25553</v>
      </c>
      <c r="CM19137" s="56" t="s">
        <v>215</v>
      </c>
      <c r="CN19137" s="56" t="s">
        <v>215</v>
      </c>
      <c r="CO19137" s="52"/>
      <c r="CP19137" s="52"/>
      <c r="CQ19137" s="52"/>
      <c r="CR19137" s="52"/>
      <c r="CS19137" s="52"/>
      <c r="CT19137" s="52"/>
      <c r="CU19137" s="33"/>
      <c r="CV19137" s="33"/>
    </row>
    <row r="19138" spans="74:100">
      <c r="BV19138" s="62"/>
      <c r="BW19138" s="62"/>
      <c r="BX19138" s="62"/>
      <c r="BY19138" s="62"/>
      <c r="BZ19138" s="62"/>
      <c r="CA19138" s="62"/>
      <c r="CB19138" s="62"/>
      <c r="CC19138" s="62"/>
      <c r="CD19138" s="62"/>
      <c r="CE19138" s="62"/>
      <c r="CF19138" s="62"/>
      <c r="CL19138" s="56" t="s">
        <v>9795</v>
      </c>
      <c r="CM19138" s="56" t="s">
        <v>215</v>
      </c>
      <c r="CN19138" s="56" t="s">
        <v>215</v>
      </c>
      <c r="CO19138" s="52"/>
      <c r="CP19138" s="52"/>
      <c r="CQ19138" s="52"/>
      <c r="CR19138" s="52"/>
      <c r="CS19138" s="52"/>
      <c r="CT19138" s="52"/>
      <c r="CU19138" s="33"/>
      <c r="CV19138" s="33"/>
    </row>
    <row r="19139" spans="74:100">
      <c r="BV19139" s="62"/>
      <c r="BW19139" s="62"/>
      <c r="BX19139" s="62"/>
      <c r="BY19139" s="62"/>
      <c r="BZ19139" s="62"/>
      <c r="CA19139" s="62"/>
      <c r="CB19139" s="62"/>
      <c r="CC19139" s="62"/>
      <c r="CD19139" s="62"/>
      <c r="CE19139" s="62"/>
      <c r="CF19139" s="62"/>
      <c r="CL19139" s="56" t="s">
        <v>9796</v>
      </c>
      <c r="CM19139" s="56" t="s">
        <v>215</v>
      </c>
      <c r="CN19139" s="56" t="s">
        <v>215</v>
      </c>
      <c r="CO19139" s="52"/>
      <c r="CP19139" s="52"/>
      <c r="CQ19139" s="52"/>
      <c r="CR19139" s="52"/>
      <c r="CS19139" s="52"/>
      <c r="CT19139" s="52"/>
      <c r="CU19139" s="33"/>
      <c r="CV19139" s="33"/>
    </row>
    <row r="19140" spans="74:100">
      <c r="BV19140" s="62"/>
      <c r="BW19140" s="62"/>
      <c r="BX19140" s="62"/>
      <c r="BY19140" s="62"/>
      <c r="BZ19140" s="62"/>
      <c r="CA19140" s="62"/>
      <c r="CB19140" s="62"/>
      <c r="CC19140" s="62"/>
      <c r="CD19140" s="62"/>
      <c r="CE19140" s="62"/>
      <c r="CF19140" s="62"/>
      <c r="CL19140" s="56" t="s">
        <v>9789</v>
      </c>
      <c r="CM19140" s="56" t="s">
        <v>215</v>
      </c>
      <c r="CN19140" s="56" t="s">
        <v>215</v>
      </c>
      <c r="CO19140" s="52"/>
      <c r="CP19140" s="52"/>
      <c r="CQ19140" s="52"/>
      <c r="CR19140" s="52"/>
      <c r="CS19140" s="52"/>
      <c r="CT19140" s="52"/>
      <c r="CU19140" s="33"/>
      <c r="CV19140" s="33"/>
    </row>
    <row r="19141" spans="74:100">
      <c r="BV19141" s="62"/>
      <c r="BW19141" s="62"/>
      <c r="BX19141" s="62"/>
      <c r="BY19141" s="62"/>
      <c r="BZ19141" s="62"/>
      <c r="CA19141" s="62"/>
      <c r="CB19141" s="62"/>
      <c r="CC19141" s="62"/>
      <c r="CD19141" s="62"/>
      <c r="CE19141" s="62"/>
      <c r="CF19141" s="62"/>
      <c r="CL19141" s="56" t="s">
        <v>25554</v>
      </c>
      <c r="CM19141" s="56" t="s">
        <v>214</v>
      </c>
      <c r="CN19141" s="56" t="s">
        <v>214</v>
      </c>
      <c r="CO19141" s="52"/>
      <c r="CP19141" s="52"/>
      <c r="CQ19141" s="52"/>
      <c r="CR19141" s="52"/>
      <c r="CS19141" s="52"/>
      <c r="CT19141" s="52"/>
      <c r="CU19141" s="33"/>
      <c r="CV19141" s="33"/>
    </row>
    <row r="19142" spans="74:100">
      <c r="BV19142" s="62"/>
      <c r="BW19142" s="62"/>
      <c r="BX19142" s="62"/>
      <c r="BY19142" s="62"/>
      <c r="BZ19142" s="62"/>
      <c r="CA19142" s="62"/>
      <c r="CB19142" s="62"/>
      <c r="CC19142" s="62"/>
      <c r="CD19142" s="62"/>
      <c r="CE19142" s="62"/>
      <c r="CF19142" s="62"/>
      <c r="CL19142" s="56" t="s">
        <v>25555</v>
      </c>
      <c r="CM19142" s="56" t="s">
        <v>214</v>
      </c>
      <c r="CN19142" s="56" t="s">
        <v>214</v>
      </c>
      <c r="CO19142" s="52"/>
      <c r="CP19142" s="52"/>
      <c r="CQ19142" s="52"/>
      <c r="CR19142" s="52"/>
      <c r="CS19142" s="52"/>
      <c r="CT19142" s="52"/>
      <c r="CU19142" s="33"/>
      <c r="CV19142" s="33"/>
    </row>
    <row r="19143" spans="74:100">
      <c r="BV19143" s="62"/>
      <c r="BW19143" s="62"/>
      <c r="BX19143" s="62"/>
      <c r="BY19143" s="62"/>
      <c r="BZ19143" s="62"/>
      <c r="CA19143" s="62"/>
      <c r="CB19143" s="62"/>
      <c r="CC19143" s="62"/>
      <c r="CD19143" s="62"/>
      <c r="CE19143" s="62"/>
      <c r="CF19143" s="62"/>
      <c r="CL19143" s="56" t="s">
        <v>25556</v>
      </c>
      <c r="CM19143" s="56" t="s">
        <v>214</v>
      </c>
      <c r="CN19143" s="56" t="s">
        <v>214</v>
      </c>
      <c r="CO19143" s="52"/>
      <c r="CP19143" s="52"/>
      <c r="CQ19143" s="52"/>
      <c r="CR19143" s="52"/>
      <c r="CS19143" s="52"/>
      <c r="CT19143" s="52"/>
      <c r="CU19143" s="33"/>
      <c r="CV19143" s="33"/>
    </row>
    <row r="19144" spans="74:100">
      <c r="BV19144" s="62"/>
      <c r="BW19144" s="62"/>
      <c r="BX19144" s="62"/>
      <c r="BY19144" s="62"/>
      <c r="BZ19144" s="62"/>
      <c r="CA19144" s="62"/>
      <c r="CB19144" s="62"/>
      <c r="CC19144" s="62"/>
      <c r="CD19144" s="62"/>
      <c r="CE19144" s="62"/>
      <c r="CF19144" s="62"/>
      <c r="CL19144" s="56" t="s">
        <v>23791</v>
      </c>
      <c r="CM19144" s="56" t="s">
        <v>214</v>
      </c>
      <c r="CN19144" s="56" t="s">
        <v>214</v>
      </c>
      <c r="CO19144" s="52"/>
      <c r="CP19144" s="52"/>
      <c r="CQ19144" s="52"/>
      <c r="CR19144" s="52"/>
      <c r="CS19144" s="52"/>
      <c r="CT19144" s="52"/>
      <c r="CU19144" s="33"/>
      <c r="CV19144" s="33"/>
    </row>
    <row r="19145" spans="74:100">
      <c r="BV19145" s="62"/>
      <c r="BW19145" s="62"/>
      <c r="BX19145" s="62"/>
      <c r="BY19145" s="62"/>
      <c r="BZ19145" s="62"/>
      <c r="CA19145" s="62"/>
      <c r="CB19145" s="62"/>
      <c r="CC19145" s="62"/>
      <c r="CD19145" s="62"/>
      <c r="CE19145" s="62"/>
      <c r="CF19145" s="62"/>
      <c r="CL19145" s="56" t="s">
        <v>23792</v>
      </c>
      <c r="CM19145" s="56" t="s">
        <v>214</v>
      </c>
      <c r="CN19145" s="56" t="s">
        <v>214</v>
      </c>
      <c r="CO19145" s="52"/>
      <c r="CP19145" s="52"/>
      <c r="CQ19145" s="52"/>
      <c r="CR19145" s="52"/>
      <c r="CS19145" s="52"/>
      <c r="CT19145" s="52"/>
      <c r="CU19145" s="33"/>
      <c r="CV19145" s="33"/>
    </row>
    <row r="19146" spans="74:100">
      <c r="BV19146" s="62"/>
      <c r="BW19146" s="62"/>
      <c r="BX19146" s="62"/>
      <c r="BY19146" s="62"/>
      <c r="BZ19146" s="62"/>
      <c r="CA19146" s="62"/>
      <c r="CB19146" s="62"/>
      <c r="CC19146" s="62"/>
      <c r="CD19146" s="62"/>
      <c r="CE19146" s="62"/>
      <c r="CF19146" s="62"/>
      <c r="CL19146" s="56" t="s">
        <v>14551</v>
      </c>
      <c r="CM19146" s="56" t="s">
        <v>213</v>
      </c>
      <c r="CN19146" s="56" t="s">
        <v>213</v>
      </c>
      <c r="CO19146" s="52"/>
      <c r="CP19146" s="52"/>
      <c r="CQ19146" s="52"/>
      <c r="CR19146" s="52"/>
      <c r="CS19146" s="52"/>
      <c r="CT19146" s="52"/>
      <c r="CU19146" s="33"/>
      <c r="CV19146" s="33"/>
    </row>
    <row r="19147" spans="74:100">
      <c r="BV19147" s="62"/>
      <c r="BW19147" s="62"/>
      <c r="BX19147" s="62"/>
      <c r="BY19147" s="62"/>
      <c r="BZ19147" s="62"/>
      <c r="CA19147" s="62"/>
      <c r="CB19147" s="62"/>
      <c r="CC19147" s="62"/>
      <c r="CD19147" s="62"/>
      <c r="CE19147" s="62"/>
      <c r="CF19147" s="62"/>
      <c r="CL19147" s="56" t="s">
        <v>9799</v>
      </c>
      <c r="CM19147" s="56" t="s">
        <v>216</v>
      </c>
      <c r="CN19147" s="56" t="s">
        <v>216</v>
      </c>
      <c r="CO19147" s="52"/>
      <c r="CP19147" s="52"/>
      <c r="CQ19147" s="52"/>
      <c r="CR19147" s="52"/>
      <c r="CS19147" s="52"/>
      <c r="CT19147" s="52"/>
      <c r="CU19147" s="33"/>
      <c r="CV19147" s="33"/>
    </row>
    <row r="19148" spans="74:100">
      <c r="BV19148" s="62"/>
      <c r="BW19148" s="62"/>
      <c r="BX19148" s="62"/>
      <c r="BY19148" s="62"/>
      <c r="BZ19148" s="62"/>
      <c r="CA19148" s="62"/>
      <c r="CB19148" s="62"/>
      <c r="CC19148" s="62"/>
      <c r="CD19148" s="62"/>
      <c r="CE19148" s="62"/>
      <c r="CF19148" s="62"/>
      <c r="CL19148" s="56" t="s">
        <v>9800</v>
      </c>
      <c r="CM19148" s="56" t="s">
        <v>216</v>
      </c>
      <c r="CN19148" s="56" t="s">
        <v>216</v>
      </c>
      <c r="CO19148" s="52"/>
      <c r="CP19148" s="52"/>
      <c r="CQ19148" s="52"/>
      <c r="CR19148" s="52"/>
      <c r="CS19148" s="52"/>
      <c r="CT19148" s="52"/>
      <c r="CU19148" s="33"/>
      <c r="CV19148" s="33"/>
    </row>
    <row r="19149" spans="74:100">
      <c r="BV19149" s="62"/>
      <c r="BW19149" s="62"/>
      <c r="BX19149" s="62"/>
      <c r="BY19149" s="62"/>
      <c r="BZ19149" s="62"/>
      <c r="CA19149" s="62"/>
      <c r="CB19149" s="62"/>
      <c r="CC19149" s="62"/>
      <c r="CD19149" s="62"/>
      <c r="CE19149" s="62"/>
      <c r="CF19149" s="62"/>
      <c r="CL19149" s="56" t="s">
        <v>9801</v>
      </c>
      <c r="CM19149" s="56" t="s">
        <v>216</v>
      </c>
      <c r="CN19149" s="56" t="s">
        <v>216</v>
      </c>
      <c r="CO19149" s="52"/>
      <c r="CP19149" s="52"/>
      <c r="CQ19149" s="52"/>
      <c r="CR19149" s="52"/>
      <c r="CS19149" s="52"/>
      <c r="CT19149" s="52"/>
      <c r="CU19149" s="33"/>
      <c r="CV19149" s="33"/>
    </row>
    <row r="19150" spans="74:100">
      <c r="BV19150" s="62"/>
      <c r="BW19150" s="62"/>
      <c r="BX19150" s="62"/>
      <c r="BY19150" s="62"/>
      <c r="BZ19150" s="62"/>
      <c r="CA19150" s="62"/>
      <c r="CB19150" s="62"/>
      <c r="CC19150" s="62"/>
      <c r="CD19150" s="62"/>
      <c r="CE19150" s="62"/>
      <c r="CF19150" s="62"/>
      <c r="CL19150" s="35" t="s">
        <v>9804</v>
      </c>
      <c r="CM19150" s="35" t="s">
        <v>217</v>
      </c>
      <c r="CN19150" s="35" t="s">
        <v>217</v>
      </c>
      <c r="CO19150" s="52"/>
      <c r="CP19150" s="52"/>
      <c r="CQ19150" s="52"/>
      <c r="CR19150" s="52"/>
      <c r="CS19150" s="52"/>
      <c r="CT19150" s="52"/>
      <c r="CU19150" s="33"/>
      <c r="CV19150" s="33"/>
    </row>
    <row r="19151" spans="74:100">
      <c r="BV19151" s="62"/>
      <c r="BW19151" s="62"/>
      <c r="BX19151" s="62"/>
      <c r="BY19151" s="62"/>
      <c r="BZ19151" s="62"/>
      <c r="CA19151" s="62"/>
      <c r="CB19151" s="62"/>
      <c r="CC19151" s="62"/>
      <c r="CD19151" s="62"/>
      <c r="CE19151" s="62"/>
      <c r="CF19151" s="62"/>
      <c r="CL19151" s="35" t="s">
        <v>9805</v>
      </c>
      <c r="CM19151" s="35" t="s">
        <v>217</v>
      </c>
      <c r="CN19151" s="35" t="s">
        <v>217</v>
      </c>
      <c r="CO19151" s="52"/>
      <c r="CP19151" s="52"/>
      <c r="CQ19151" s="52"/>
      <c r="CR19151" s="52"/>
      <c r="CS19151" s="52"/>
      <c r="CT19151" s="52"/>
      <c r="CU19151" s="33"/>
      <c r="CV19151" s="33"/>
    </row>
    <row r="19152" spans="74:100">
      <c r="BV19152" s="62"/>
      <c r="BW19152" s="62"/>
      <c r="BX19152" s="62"/>
      <c r="BY19152" s="62"/>
      <c r="BZ19152" s="62"/>
      <c r="CA19152" s="62"/>
      <c r="CB19152" s="62"/>
      <c r="CC19152" s="62"/>
      <c r="CD19152" s="62"/>
      <c r="CE19152" s="62"/>
      <c r="CF19152" s="62"/>
      <c r="CL19152" s="35" t="s">
        <v>9809</v>
      </c>
      <c r="CM19152" s="35" t="s">
        <v>217</v>
      </c>
      <c r="CN19152" s="35" t="s">
        <v>217</v>
      </c>
      <c r="CO19152" s="52"/>
      <c r="CP19152" s="52"/>
      <c r="CQ19152" s="52"/>
      <c r="CR19152" s="52"/>
      <c r="CS19152" s="52"/>
      <c r="CT19152" s="52"/>
      <c r="CU19152" s="33"/>
      <c r="CV19152" s="33"/>
    </row>
    <row r="19153" spans="74:100">
      <c r="BV19153" s="62"/>
      <c r="BW19153" s="62"/>
      <c r="BX19153" s="62"/>
      <c r="BY19153" s="62"/>
      <c r="BZ19153" s="62"/>
      <c r="CA19153" s="62"/>
      <c r="CB19153" s="62"/>
      <c r="CC19153" s="62"/>
      <c r="CD19153" s="62"/>
      <c r="CE19153" s="62"/>
      <c r="CF19153" s="62"/>
      <c r="CL19153" s="56" t="s">
        <v>9806</v>
      </c>
      <c r="CM19153" s="56" t="s">
        <v>216</v>
      </c>
      <c r="CN19153" s="56" t="s">
        <v>216</v>
      </c>
      <c r="CO19153" s="52"/>
      <c r="CP19153" s="52"/>
      <c r="CQ19153" s="52"/>
      <c r="CR19153" s="52"/>
      <c r="CS19153" s="52"/>
      <c r="CT19153" s="52"/>
      <c r="CU19153" s="33"/>
      <c r="CV19153" s="33"/>
    </row>
    <row r="19154" spans="74:100">
      <c r="BV19154" s="62"/>
      <c r="BW19154" s="62"/>
      <c r="BX19154" s="62"/>
      <c r="BY19154" s="62"/>
      <c r="BZ19154" s="62"/>
      <c r="CA19154" s="62"/>
      <c r="CB19154" s="62"/>
      <c r="CC19154" s="62"/>
      <c r="CD19154" s="62"/>
      <c r="CE19154" s="62"/>
      <c r="CF19154" s="62"/>
      <c r="CL19154" s="35" t="s">
        <v>9807</v>
      </c>
      <c r="CM19154" s="35" t="s">
        <v>217</v>
      </c>
      <c r="CN19154" s="35" t="s">
        <v>217</v>
      </c>
      <c r="CO19154" s="52"/>
      <c r="CP19154" s="52"/>
      <c r="CQ19154" s="52"/>
      <c r="CR19154" s="52"/>
      <c r="CS19154" s="52"/>
      <c r="CT19154" s="52"/>
      <c r="CU19154" s="33"/>
      <c r="CV19154" s="33"/>
    </row>
    <row r="19155" spans="74:100">
      <c r="BV19155" s="62"/>
      <c r="BW19155" s="62"/>
      <c r="BX19155" s="62"/>
      <c r="BY19155" s="62"/>
      <c r="BZ19155" s="62"/>
      <c r="CA19155" s="62"/>
      <c r="CB19155" s="62"/>
      <c r="CC19155" s="62"/>
      <c r="CD19155" s="62"/>
      <c r="CE19155" s="62"/>
      <c r="CF19155" s="62"/>
      <c r="CL19155" s="35" t="s">
        <v>9808</v>
      </c>
      <c r="CM19155" s="35" t="s">
        <v>217</v>
      </c>
      <c r="CN19155" s="35" t="s">
        <v>217</v>
      </c>
      <c r="CO19155" s="52"/>
      <c r="CP19155" s="52"/>
      <c r="CQ19155" s="52"/>
      <c r="CR19155" s="52"/>
      <c r="CS19155" s="52"/>
      <c r="CT19155" s="52"/>
      <c r="CU19155" s="33"/>
      <c r="CV19155" s="33"/>
    </row>
    <row r="19156" spans="74:100">
      <c r="BV19156" s="62"/>
      <c r="BW19156" s="62"/>
      <c r="BX19156" s="62"/>
      <c r="BY19156" s="62"/>
      <c r="BZ19156" s="62"/>
      <c r="CA19156" s="62"/>
      <c r="CB19156" s="62"/>
      <c r="CC19156" s="62"/>
      <c r="CD19156" s="62"/>
      <c r="CE19156" s="62"/>
      <c r="CF19156" s="62"/>
      <c r="CL19156" s="56" t="s">
        <v>9802</v>
      </c>
      <c r="CM19156" s="56" t="s">
        <v>216</v>
      </c>
      <c r="CN19156" s="56" t="s">
        <v>216</v>
      </c>
      <c r="CO19156" s="52"/>
      <c r="CP19156" s="52"/>
      <c r="CQ19156" s="52"/>
      <c r="CR19156" s="52"/>
      <c r="CS19156" s="52"/>
      <c r="CT19156" s="52"/>
      <c r="CU19156" s="33"/>
      <c r="CV19156" s="33"/>
    </row>
    <row r="19157" spans="74:100">
      <c r="BV19157" s="62"/>
      <c r="BW19157" s="62"/>
      <c r="BX19157" s="62"/>
      <c r="BY19157" s="62"/>
      <c r="BZ19157" s="62"/>
      <c r="CA19157" s="62"/>
      <c r="CB19157" s="62"/>
      <c r="CC19157" s="62"/>
      <c r="CD19157" s="62"/>
      <c r="CE19157" s="62"/>
      <c r="CF19157" s="62"/>
      <c r="CL19157" s="56" t="s">
        <v>8411</v>
      </c>
      <c r="CM19157" s="56" t="s">
        <v>214</v>
      </c>
      <c r="CN19157" s="56" t="s">
        <v>214</v>
      </c>
      <c r="CO19157" s="52"/>
      <c r="CP19157" s="52"/>
      <c r="CQ19157" s="52"/>
      <c r="CR19157" s="52"/>
      <c r="CS19157" s="52"/>
      <c r="CT19157" s="52"/>
      <c r="CU19157" s="33"/>
      <c r="CV19157" s="33"/>
    </row>
    <row r="19158" spans="74:100">
      <c r="BV19158" s="62"/>
      <c r="BW19158" s="62"/>
      <c r="BX19158" s="62"/>
      <c r="BY19158" s="62"/>
      <c r="BZ19158" s="62"/>
      <c r="CA19158" s="62"/>
      <c r="CB19158" s="62"/>
      <c r="CC19158" s="62"/>
      <c r="CD19158" s="62"/>
      <c r="CE19158" s="62"/>
      <c r="CF19158" s="62"/>
      <c r="CL19158" s="35" t="s">
        <v>9810</v>
      </c>
      <c r="CM19158" s="35" t="s">
        <v>217</v>
      </c>
      <c r="CN19158" s="35" t="s">
        <v>217</v>
      </c>
      <c r="CO19158" s="52"/>
      <c r="CP19158" s="52"/>
      <c r="CQ19158" s="52"/>
      <c r="CR19158" s="52"/>
      <c r="CS19158" s="52"/>
      <c r="CT19158" s="52"/>
      <c r="CU19158" s="33"/>
      <c r="CV19158" s="33"/>
    </row>
    <row r="19159" spans="74:100">
      <c r="BV19159" s="62"/>
      <c r="BW19159" s="62"/>
      <c r="BX19159" s="62"/>
      <c r="BY19159" s="62"/>
      <c r="BZ19159" s="62"/>
      <c r="CA19159" s="62"/>
      <c r="CB19159" s="62"/>
      <c r="CC19159" s="62"/>
      <c r="CD19159" s="62"/>
      <c r="CE19159" s="62"/>
      <c r="CF19159" s="62"/>
      <c r="CL19159" s="56" t="s">
        <v>9811</v>
      </c>
      <c r="CM19159" s="56" t="s">
        <v>216</v>
      </c>
      <c r="CN19159" s="56" t="s">
        <v>216</v>
      </c>
      <c r="CO19159" s="52"/>
      <c r="CP19159" s="52"/>
      <c r="CQ19159" s="52"/>
      <c r="CR19159" s="52"/>
      <c r="CS19159" s="52"/>
      <c r="CT19159" s="52"/>
      <c r="CU19159" s="33"/>
      <c r="CV19159" s="33"/>
    </row>
    <row r="19160" spans="74:100">
      <c r="BV19160" s="62"/>
      <c r="BW19160" s="62"/>
      <c r="BX19160" s="62"/>
      <c r="BY19160" s="62"/>
      <c r="BZ19160" s="62"/>
      <c r="CA19160" s="62"/>
      <c r="CB19160" s="62"/>
      <c r="CC19160" s="62"/>
      <c r="CD19160" s="62"/>
      <c r="CE19160" s="62"/>
      <c r="CF19160" s="62"/>
      <c r="CL19160" s="56" t="s">
        <v>4331</v>
      </c>
      <c r="CM19160" s="56" t="s">
        <v>216</v>
      </c>
      <c r="CN19160" s="56" t="s">
        <v>216</v>
      </c>
      <c r="CO19160" s="52"/>
      <c r="CP19160" s="52"/>
      <c r="CQ19160" s="52"/>
      <c r="CR19160" s="52"/>
      <c r="CS19160" s="52"/>
      <c r="CT19160" s="52"/>
      <c r="CU19160" s="33"/>
      <c r="CV19160" s="33"/>
    </row>
    <row r="19161" spans="74:100">
      <c r="BV19161" s="62"/>
      <c r="BW19161" s="62"/>
      <c r="BX19161" s="62"/>
      <c r="BY19161" s="62"/>
      <c r="BZ19161" s="62"/>
      <c r="CA19161" s="62"/>
      <c r="CB19161" s="62"/>
      <c r="CC19161" s="62"/>
      <c r="CD19161" s="62"/>
      <c r="CE19161" s="62"/>
      <c r="CF19161" s="62"/>
      <c r="CL19161" s="56" t="s">
        <v>25557</v>
      </c>
      <c r="CM19161" s="56" t="s">
        <v>216</v>
      </c>
      <c r="CN19161" s="56" t="s">
        <v>216</v>
      </c>
      <c r="CO19161" s="52"/>
      <c r="CP19161" s="52"/>
      <c r="CQ19161" s="52"/>
      <c r="CR19161" s="52"/>
      <c r="CS19161" s="52"/>
      <c r="CT19161" s="52"/>
      <c r="CU19161" s="33"/>
      <c r="CV19161" s="33"/>
    </row>
    <row r="19162" spans="74:100">
      <c r="BV19162" s="62"/>
      <c r="BW19162" s="62"/>
      <c r="BX19162" s="62"/>
      <c r="BY19162" s="62"/>
      <c r="BZ19162" s="62"/>
      <c r="CA19162" s="62"/>
      <c r="CB19162" s="62"/>
      <c r="CC19162" s="62"/>
      <c r="CD19162" s="62"/>
      <c r="CE19162" s="62"/>
      <c r="CF19162" s="62"/>
      <c r="CL19162" s="56" t="s">
        <v>25558</v>
      </c>
      <c r="CM19162" s="56" t="s">
        <v>216</v>
      </c>
      <c r="CN19162" s="56" t="s">
        <v>216</v>
      </c>
      <c r="CO19162" s="52"/>
      <c r="CP19162" s="52"/>
      <c r="CQ19162" s="52"/>
      <c r="CR19162" s="52"/>
      <c r="CS19162" s="52"/>
      <c r="CT19162" s="52"/>
      <c r="CU19162" s="33"/>
      <c r="CV19162" s="33"/>
    </row>
    <row r="19163" spans="74:100">
      <c r="BV19163" s="62"/>
      <c r="BW19163" s="62"/>
      <c r="BX19163" s="62"/>
      <c r="BY19163" s="62"/>
      <c r="BZ19163" s="62"/>
      <c r="CA19163" s="62"/>
      <c r="CB19163" s="62"/>
      <c r="CC19163" s="62"/>
      <c r="CD19163" s="62"/>
      <c r="CE19163" s="62"/>
      <c r="CF19163" s="62"/>
      <c r="CL19163" s="56" t="s">
        <v>9812</v>
      </c>
      <c r="CM19163" s="56" t="s">
        <v>216</v>
      </c>
      <c r="CN19163" s="56" t="s">
        <v>216</v>
      </c>
      <c r="CO19163" s="52"/>
      <c r="CP19163" s="52"/>
      <c r="CQ19163" s="52"/>
      <c r="CR19163" s="52"/>
      <c r="CS19163" s="52"/>
      <c r="CT19163" s="52"/>
      <c r="CU19163" s="33"/>
      <c r="CV19163" s="33"/>
    </row>
    <row r="19164" spans="74:100">
      <c r="BV19164" s="62"/>
      <c r="BW19164" s="62"/>
      <c r="BX19164" s="62"/>
      <c r="BY19164" s="62"/>
      <c r="BZ19164" s="62"/>
      <c r="CA19164" s="62"/>
      <c r="CB19164" s="62"/>
      <c r="CC19164" s="62"/>
      <c r="CD19164" s="62"/>
      <c r="CE19164" s="62"/>
      <c r="CF19164" s="62"/>
      <c r="CL19164" s="56" t="s">
        <v>9813</v>
      </c>
      <c r="CM19164" s="56" t="s">
        <v>216</v>
      </c>
      <c r="CN19164" s="56" t="s">
        <v>216</v>
      </c>
      <c r="CO19164" s="52"/>
      <c r="CP19164" s="52"/>
      <c r="CQ19164" s="52"/>
      <c r="CR19164" s="52"/>
      <c r="CS19164" s="52"/>
      <c r="CT19164" s="52"/>
      <c r="CU19164" s="33"/>
      <c r="CV19164" s="33"/>
    </row>
    <row r="19165" spans="74:100">
      <c r="BV19165" s="62"/>
      <c r="BW19165" s="62"/>
      <c r="BX19165" s="62"/>
      <c r="BY19165" s="62"/>
      <c r="BZ19165" s="62"/>
      <c r="CA19165" s="62"/>
      <c r="CB19165" s="62"/>
      <c r="CC19165" s="62"/>
      <c r="CD19165" s="62"/>
      <c r="CE19165" s="62"/>
      <c r="CF19165" s="62"/>
      <c r="CL19165" s="56" t="s">
        <v>9814</v>
      </c>
      <c r="CM19165" s="56" t="s">
        <v>216</v>
      </c>
      <c r="CN19165" s="56" t="s">
        <v>216</v>
      </c>
      <c r="CO19165" s="52"/>
      <c r="CP19165" s="52"/>
      <c r="CQ19165" s="52"/>
      <c r="CR19165" s="52"/>
      <c r="CS19165" s="52"/>
      <c r="CT19165" s="52"/>
      <c r="CU19165" s="33"/>
      <c r="CV19165" s="33"/>
    </row>
    <row r="19166" spans="74:100">
      <c r="BV19166" s="62"/>
      <c r="BW19166" s="62"/>
      <c r="BX19166" s="62"/>
      <c r="BY19166" s="62"/>
      <c r="BZ19166" s="62"/>
      <c r="CA19166" s="62"/>
      <c r="CB19166" s="62"/>
      <c r="CC19166" s="62"/>
      <c r="CD19166" s="62"/>
      <c r="CE19166" s="62"/>
      <c r="CF19166" s="62"/>
      <c r="CL19166" s="56" t="s">
        <v>23793</v>
      </c>
      <c r="CM19166" s="56" t="s">
        <v>216</v>
      </c>
      <c r="CN19166" s="56" t="s">
        <v>216</v>
      </c>
      <c r="CO19166" s="52"/>
      <c r="CP19166" s="52"/>
      <c r="CQ19166" s="52"/>
      <c r="CR19166" s="52"/>
      <c r="CS19166" s="52"/>
      <c r="CT19166" s="52"/>
      <c r="CU19166" s="33"/>
      <c r="CV19166" s="33"/>
    </row>
    <row r="19167" spans="74:100">
      <c r="BV19167" s="62"/>
      <c r="BW19167" s="62"/>
      <c r="BX19167" s="62"/>
      <c r="BY19167" s="62"/>
      <c r="BZ19167" s="62"/>
      <c r="CA19167" s="62"/>
      <c r="CB19167" s="62"/>
      <c r="CC19167" s="62"/>
      <c r="CD19167" s="62"/>
      <c r="CE19167" s="62"/>
      <c r="CF19167" s="62"/>
      <c r="CL19167" s="56" t="s">
        <v>4335</v>
      </c>
      <c r="CM19167" s="56" t="s">
        <v>215</v>
      </c>
      <c r="CN19167" s="56" t="s">
        <v>215</v>
      </c>
      <c r="CO19167" s="52"/>
      <c r="CP19167" s="52"/>
      <c r="CQ19167" s="52"/>
      <c r="CR19167" s="52"/>
      <c r="CS19167" s="52"/>
      <c r="CT19167" s="52"/>
      <c r="CU19167" s="33"/>
      <c r="CV19167" s="33"/>
    </row>
    <row r="19168" spans="74:100">
      <c r="BV19168" s="62"/>
      <c r="BW19168" s="62"/>
      <c r="BX19168" s="62"/>
      <c r="BY19168" s="62"/>
      <c r="BZ19168" s="62"/>
      <c r="CA19168" s="62"/>
      <c r="CB19168" s="62"/>
      <c r="CC19168" s="62"/>
      <c r="CD19168" s="62"/>
      <c r="CE19168" s="62"/>
      <c r="CF19168" s="62"/>
      <c r="CL19168" s="56" t="s">
        <v>9827</v>
      </c>
      <c r="CM19168" s="56" t="s">
        <v>217</v>
      </c>
      <c r="CN19168" s="56" t="s">
        <v>217</v>
      </c>
      <c r="CO19168" s="52"/>
      <c r="CP19168" s="52"/>
      <c r="CQ19168" s="52"/>
      <c r="CR19168" s="52"/>
      <c r="CS19168" s="52"/>
      <c r="CT19168" s="52"/>
      <c r="CU19168" s="33"/>
      <c r="CV19168" s="33"/>
    </row>
    <row r="19169" spans="74:100">
      <c r="BV19169" s="62"/>
      <c r="BW19169" s="62"/>
      <c r="BX19169" s="62"/>
      <c r="BY19169" s="62"/>
      <c r="BZ19169" s="62"/>
      <c r="CA19169" s="62"/>
      <c r="CB19169" s="62"/>
      <c r="CC19169" s="62"/>
      <c r="CD19169" s="62"/>
      <c r="CE19169" s="62"/>
      <c r="CF19169" s="62"/>
      <c r="CL19169" s="35" t="s">
        <v>29395</v>
      </c>
      <c r="CM19169" s="35" t="s">
        <v>217</v>
      </c>
      <c r="CN19169" s="35" t="s">
        <v>217</v>
      </c>
      <c r="CO19169" s="52"/>
      <c r="CP19169" s="52"/>
      <c r="CQ19169" s="52"/>
      <c r="CR19169" s="52"/>
      <c r="CS19169" s="52"/>
      <c r="CT19169" s="52"/>
      <c r="CU19169" s="33"/>
      <c r="CV19169" s="33"/>
    </row>
    <row r="19170" spans="74:100">
      <c r="BV19170" s="62"/>
      <c r="BW19170" s="62"/>
      <c r="BX19170" s="62"/>
      <c r="BY19170" s="62"/>
      <c r="BZ19170" s="62"/>
      <c r="CA19170" s="62"/>
      <c r="CB19170" s="62"/>
      <c r="CC19170" s="62"/>
      <c r="CD19170" s="62"/>
      <c r="CE19170" s="62"/>
      <c r="CF19170" s="62"/>
      <c r="CL19170" s="56" t="s">
        <v>9828</v>
      </c>
      <c r="CM19170" s="56" t="s">
        <v>217</v>
      </c>
      <c r="CN19170" s="56" t="s">
        <v>217</v>
      </c>
      <c r="CO19170" s="52"/>
      <c r="CP19170" s="52"/>
      <c r="CQ19170" s="52"/>
      <c r="CR19170" s="52"/>
      <c r="CS19170" s="52"/>
      <c r="CT19170" s="52"/>
      <c r="CU19170" s="33"/>
      <c r="CV19170" s="33"/>
    </row>
    <row r="19171" spans="74:100">
      <c r="BV19171" s="62"/>
      <c r="BW19171" s="62"/>
      <c r="BX19171" s="62"/>
      <c r="BY19171" s="62"/>
      <c r="BZ19171" s="62"/>
      <c r="CA19171" s="62"/>
      <c r="CB19171" s="62"/>
      <c r="CC19171" s="62"/>
      <c r="CD19171" s="62"/>
      <c r="CE19171" s="62"/>
      <c r="CF19171" s="62"/>
      <c r="CL19171" s="35" t="s">
        <v>29396</v>
      </c>
      <c r="CM19171" s="35" t="s">
        <v>217</v>
      </c>
      <c r="CN19171" s="35" t="s">
        <v>217</v>
      </c>
      <c r="CO19171" s="52"/>
      <c r="CP19171" s="52"/>
      <c r="CQ19171" s="52"/>
      <c r="CR19171" s="52"/>
      <c r="CS19171" s="52"/>
      <c r="CT19171" s="52"/>
      <c r="CU19171" s="33"/>
      <c r="CV19171" s="33"/>
    </row>
    <row r="19172" spans="74:100">
      <c r="BV19172" s="62"/>
      <c r="BW19172" s="62"/>
      <c r="BX19172" s="62"/>
      <c r="BY19172" s="62"/>
      <c r="BZ19172" s="62"/>
      <c r="CA19172" s="62"/>
      <c r="CB19172" s="62"/>
      <c r="CC19172" s="62"/>
      <c r="CD19172" s="62"/>
      <c r="CE19172" s="62"/>
      <c r="CF19172" s="62"/>
      <c r="CL19172" s="35" t="s">
        <v>29397</v>
      </c>
      <c r="CM19172" s="35" t="s">
        <v>217</v>
      </c>
      <c r="CN19172" s="35" t="s">
        <v>217</v>
      </c>
      <c r="CO19172" s="52"/>
      <c r="CP19172" s="52"/>
      <c r="CQ19172" s="52"/>
      <c r="CR19172" s="52"/>
      <c r="CS19172" s="52"/>
      <c r="CT19172" s="52"/>
      <c r="CU19172" s="33"/>
      <c r="CV19172" s="33"/>
    </row>
    <row r="19173" spans="74:100">
      <c r="BV19173" s="62"/>
      <c r="BW19173" s="62"/>
      <c r="BX19173" s="62"/>
      <c r="BY19173" s="62"/>
      <c r="BZ19173" s="62"/>
      <c r="CA19173" s="62"/>
      <c r="CB19173" s="62"/>
      <c r="CC19173" s="62"/>
      <c r="CD19173" s="62"/>
      <c r="CE19173" s="62"/>
      <c r="CF19173" s="62"/>
      <c r="CL19173" s="56" t="s">
        <v>1341</v>
      </c>
      <c r="CM19173" s="56" t="s">
        <v>215</v>
      </c>
      <c r="CN19173" s="56" t="s">
        <v>215</v>
      </c>
      <c r="CO19173" s="52"/>
      <c r="CP19173" s="52"/>
      <c r="CQ19173" s="52"/>
      <c r="CR19173" s="52"/>
      <c r="CS19173" s="52"/>
      <c r="CT19173" s="52"/>
      <c r="CU19173" s="33"/>
      <c r="CV19173" s="33"/>
    </row>
    <row r="19174" spans="74:100">
      <c r="BV19174" s="62"/>
      <c r="BW19174" s="62"/>
      <c r="BX19174" s="62"/>
      <c r="BY19174" s="62"/>
      <c r="BZ19174" s="62"/>
      <c r="CA19174" s="62"/>
      <c r="CB19174" s="62"/>
      <c r="CC19174" s="62"/>
      <c r="CD19174" s="62"/>
      <c r="CE19174" s="62"/>
      <c r="CF19174" s="62"/>
      <c r="CL19174" s="56" t="s">
        <v>9836</v>
      </c>
      <c r="CM19174" s="56" t="s">
        <v>216</v>
      </c>
      <c r="CN19174" s="56" t="s">
        <v>216</v>
      </c>
      <c r="CO19174" s="52"/>
      <c r="CP19174" s="52"/>
      <c r="CQ19174" s="52"/>
      <c r="CR19174" s="52"/>
      <c r="CS19174" s="52"/>
      <c r="CT19174" s="52"/>
      <c r="CU19174" s="33"/>
      <c r="CV19174" s="33"/>
    </row>
    <row r="19175" spans="74:100">
      <c r="BV19175" s="62"/>
      <c r="BW19175" s="62"/>
      <c r="BX19175" s="62"/>
      <c r="BY19175" s="62"/>
      <c r="BZ19175" s="62"/>
      <c r="CA19175" s="62"/>
      <c r="CB19175" s="62"/>
      <c r="CC19175" s="62"/>
      <c r="CD19175" s="62"/>
      <c r="CE19175" s="62"/>
      <c r="CF19175" s="62"/>
      <c r="CL19175" s="56" t="s">
        <v>9831</v>
      </c>
      <c r="CM19175" s="56" t="s">
        <v>216</v>
      </c>
      <c r="CN19175" s="56" t="s">
        <v>216</v>
      </c>
      <c r="CO19175" s="52"/>
      <c r="CP19175" s="52"/>
      <c r="CQ19175" s="52"/>
      <c r="CR19175" s="52"/>
      <c r="CS19175" s="52"/>
      <c r="CT19175" s="52"/>
      <c r="CU19175" s="33"/>
      <c r="CV19175" s="33"/>
    </row>
    <row r="19176" spans="74:100">
      <c r="BV19176" s="62"/>
      <c r="BW19176" s="62"/>
      <c r="BX19176" s="62"/>
      <c r="BY19176" s="62"/>
      <c r="BZ19176" s="62"/>
      <c r="CA19176" s="62"/>
      <c r="CB19176" s="62"/>
      <c r="CC19176" s="62"/>
      <c r="CD19176" s="62"/>
      <c r="CE19176" s="62"/>
      <c r="CF19176" s="62"/>
      <c r="CL19176" s="56" t="s">
        <v>9832</v>
      </c>
      <c r="CM19176" s="56" t="s">
        <v>216</v>
      </c>
      <c r="CN19176" s="56" t="s">
        <v>216</v>
      </c>
      <c r="CO19176" s="52"/>
      <c r="CP19176" s="52"/>
      <c r="CQ19176" s="52"/>
      <c r="CR19176" s="52"/>
      <c r="CS19176" s="52"/>
      <c r="CT19176" s="52"/>
      <c r="CU19176" s="33"/>
      <c r="CV19176" s="33"/>
    </row>
    <row r="19177" spans="74:100">
      <c r="BV19177" s="62"/>
      <c r="BW19177" s="62"/>
      <c r="BX19177" s="62"/>
      <c r="BY19177" s="62"/>
      <c r="BZ19177" s="62"/>
      <c r="CA19177" s="62"/>
      <c r="CB19177" s="62"/>
      <c r="CC19177" s="62"/>
      <c r="CD19177" s="62"/>
      <c r="CE19177" s="62"/>
      <c r="CF19177" s="62"/>
      <c r="CL19177" s="35" t="s">
        <v>9833</v>
      </c>
      <c r="CM19177" s="35" t="s">
        <v>217</v>
      </c>
      <c r="CN19177" s="35" t="s">
        <v>217</v>
      </c>
      <c r="CO19177" s="52"/>
      <c r="CP19177" s="52"/>
      <c r="CQ19177" s="52"/>
      <c r="CR19177" s="52"/>
      <c r="CS19177" s="52"/>
      <c r="CT19177" s="52"/>
      <c r="CU19177" s="33"/>
      <c r="CV19177" s="33"/>
    </row>
    <row r="19178" spans="74:100">
      <c r="BV19178" s="62"/>
      <c r="BW19178" s="62"/>
      <c r="BX19178" s="62"/>
      <c r="BY19178" s="62"/>
      <c r="BZ19178" s="62"/>
      <c r="CA19178" s="62"/>
      <c r="CB19178" s="62"/>
      <c r="CC19178" s="62"/>
      <c r="CD19178" s="62"/>
      <c r="CE19178" s="62"/>
      <c r="CF19178" s="62"/>
      <c r="CL19178" s="56" t="s">
        <v>9834</v>
      </c>
      <c r="CM19178" s="56" t="s">
        <v>216</v>
      </c>
      <c r="CN19178" s="56" t="s">
        <v>216</v>
      </c>
      <c r="CO19178" s="52"/>
      <c r="CP19178" s="52"/>
      <c r="CQ19178" s="52"/>
      <c r="CR19178" s="52"/>
      <c r="CS19178" s="52"/>
      <c r="CT19178" s="52"/>
      <c r="CU19178" s="33"/>
      <c r="CV19178" s="33"/>
    </row>
    <row r="19179" spans="74:100">
      <c r="BV19179" s="62"/>
      <c r="BW19179" s="62"/>
      <c r="BX19179" s="62"/>
      <c r="BY19179" s="62"/>
      <c r="BZ19179" s="62"/>
      <c r="CA19179" s="62"/>
      <c r="CB19179" s="62"/>
      <c r="CC19179" s="62"/>
      <c r="CD19179" s="62"/>
      <c r="CE19179" s="62"/>
      <c r="CF19179" s="62"/>
      <c r="CL19179" s="56" t="s">
        <v>9835</v>
      </c>
      <c r="CM19179" s="56" t="s">
        <v>216</v>
      </c>
      <c r="CN19179" s="56" t="s">
        <v>216</v>
      </c>
      <c r="CO19179" s="52"/>
      <c r="CP19179" s="52"/>
      <c r="CQ19179" s="52"/>
      <c r="CR19179" s="52"/>
      <c r="CS19179" s="52"/>
      <c r="CT19179" s="52"/>
      <c r="CU19179" s="33"/>
      <c r="CV19179" s="33"/>
    </row>
    <row r="19180" spans="74:100">
      <c r="BV19180" s="62"/>
      <c r="BW19180" s="62"/>
      <c r="BX19180" s="62"/>
      <c r="BY19180" s="62"/>
      <c r="BZ19180" s="62"/>
      <c r="CA19180" s="62"/>
      <c r="CB19180" s="62"/>
      <c r="CC19180" s="62"/>
      <c r="CD19180" s="62"/>
      <c r="CE19180" s="62"/>
      <c r="CF19180" s="62"/>
      <c r="CL19180" s="56" t="s">
        <v>9837</v>
      </c>
      <c r="CM19180" s="56" t="s">
        <v>215</v>
      </c>
      <c r="CN19180" s="56" t="s">
        <v>215</v>
      </c>
      <c r="CO19180" s="52"/>
      <c r="CP19180" s="52"/>
      <c r="CQ19180" s="52"/>
      <c r="CR19180" s="52"/>
      <c r="CS19180" s="52"/>
      <c r="CT19180" s="52"/>
      <c r="CU19180" s="33"/>
      <c r="CV19180" s="33"/>
    </row>
    <row r="19181" spans="74:100">
      <c r="BV19181" s="62"/>
      <c r="BW19181" s="62"/>
      <c r="BX19181" s="62"/>
      <c r="BY19181" s="62"/>
      <c r="BZ19181" s="62"/>
      <c r="CA19181" s="62"/>
      <c r="CB19181" s="62"/>
      <c r="CC19181" s="62"/>
      <c r="CD19181" s="62"/>
      <c r="CE19181" s="62"/>
      <c r="CF19181" s="62"/>
      <c r="CL19181" s="56" t="s">
        <v>9838</v>
      </c>
      <c r="CM19181" s="56" t="s">
        <v>215</v>
      </c>
      <c r="CN19181" s="56" t="s">
        <v>215</v>
      </c>
      <c r="CO19181" s="52"/>
      <c r="CP19181" s="52"/>
      <c r="CQ19181" s="52"/>
      <c r="CR19181" s="52"/>
      <c r="CS19181" s="52"/>
      <c r="CT19181" s="52"/>
      <c r="CU19181" s="33"/>
      <c r="CV19181" s="33"/>
    </row>
    <row r="19182" spans="74:100">
      <c r="BV19182" s="62"/>
      <c r="BW19182" s="62"/>
      <c r="BX19182" s="62"/>
      <c r="BY19182" s="62"/>
      <c r="BZ19182" s="62"/>
      <c r="CA19182" s="62"/>
      <c r="CB19182" s="62"/>
      <c r="CC19182" s="62"/>
      <c r="CD19182" s="62"/>
      <c r="CE19182" s="62"/>
      <c r="CF19182" s="62"/>
      <c r="CL19182" s="35" t="s">
        <v>9839</v>
      </c>
      <c r="CM19182" s="35" t="s">
        <v>217</v>
      </c>
      <c r="CN19182" s="35" t="s">
        <v>217</v>
      </c>
      <c r="CO19182" s="52"/>
      <c r="CP19182" s="52"/>
      <c r="CQ19182" s="52"/>
      <c r="CR19182" s="52"/>
      <c r="CS19182" s="52"/>
      <c r="CT19182" s="52"/>
      <c r="CU19182" s="33"/>
      <c r="CV19182" s="33"/>
    </row>
    <row r="19183" spans="74:100">
      <c r="BV19183" s="62"/>
      <c r="BW19183" s="62"/>
      <c r="BX19183" s="62"/>
      <c r="BY19183" s="62"/>
      <c r="BZ19183" s="62"/>
      <c r="CA19183" s="62"/>
      <c r="CB19183" s="62"/>
      <c r="CC19183" s="62"/>
      <c r="CD19183" s="62"/>
      <c r="CE19183" s="62"/>
      <c r="CF19183" s="62"/>
      <c r="CL19183" s="35" t="s">
        <v>9840</v>
      </c>
      <c r="CM19183" s="35" t="s">
        <v>217</v>
      </c>
      <c r="CN19183" s="35" t="s">
        <v>217</v>
      </c>
      <c r="CO19183" s="52"/>
      <c r="CP19183" s="52"/>
      <c r="CQ19183" s="52"/>
      <c r="CR19183" s="52"/>
      <c r="CS19183" s="52"/>
      <c r="CT19183" s="52"/>
      <c r="CU19183" s="33"/>
      <c r="CV19183" s="33"/>
    </row>
    <row r="19184" spans="74:100">
      <c r="BV19184" s="62"/>
      <c r="BW19184" s="62"/>
      <c r="BX19184" s="62"/>
      <c r="BY19184" s="62"/>
      <c r="BZ19184" s="62"/>
      <c r="CA19184" s="62"/>
      <c r="CB19184" s="62"/>
      <c r="CC19184" s="62"/>
      <c r="CD19184" s="62"/>
      <c r="CE19184" s="62"/>
      <c r="CF19184" s="62"/>
      <c r="CL19184" s="35" t="s">
        <v>9841</v>
      </c>
      <c r="CM19184" s="35" t="s">
        <v>217</v>
      </c>
      <c r="CN19184" s="35" t="s">
        <v>217</v>
      </c>
      <c r="CO19184" s="52"/>
      <c r="CP19184" s="52"/>
      <c r="CQ19184" s="52"/>
      <c r="CR19184" s="52"/>
      <c r="CS19184" s="52"/>
      <c r="CT19184" s="52"/>
      <c r="CU19184" s="33"/>
      <c r="CV19184" s="33"/>
    </row>
    <row r="19185" spans="74:100">
      <c r="BV19185" s="62"/>
      <c r="BW19185" s="62"/>
      <c r="BX19185" s="62"/>
      <c r="BY19185" s="62"/>
      <c r="BZ19185" s="62"/>
      <c r="CA19185" s="62"/>
      <c r="CB19185" s="62"/>
      <c r="CC19185" s="62"/>
      <c r="CD19185" s="62"/>
      <c r="CE19185" s="62"/>
      <c r="CF19185" s="62"/>
      <c r="CL19185" s="56" t="s">
        <v>15848</v>
      </c>
      <c r="CM19185" s="56" t="s">
        <v>214</v>
      </c>
      <c r="CN19185" s="56" t="s">
        <v>214</v>
      </c>
      <c r="CO19185" s="52"/>
      <c r="CP19185" s="52"/>
      <c r="CQ19185" s="52"/>
      <c r="CR19185" s="52"/>
      <c r="CS19185" s="52"/>
      <c r="CT19185" s="52"/>
      <c r="CU19185" s="33"/>
      <c r="CV19185" s="33"/>
    </row>
    <row r="19186" spans="74:100">
      <c r="BV19186" s="62"/>
      <c r="BW19186" s="62"/>
      <c r="BX19186" s="62"/>
      <c r="BY19186" s="62"/>
      <c r="BZ19186" s="62"/>
      <c r="CA19186" s="62"/>
      <c r="CB19186" s="62"/>
      <c r="CC19186" s="62"/>
      <c r="CD19186" s="62"/>
      <c r="CE19186" s="62"/>
      <c r="CF19186" s="62"/>
      <c r="CL19186" s="56" t="s">
        <v>9842</v>
      </c>
      <c r="CM19186" s="56" t="s">
        <v>214</v>
      </c>
      <c r="CN19186" s="56" t="s">
        <v>214</v>
      </c>
      <c r="CO19186" s="52"/>
      <c r="CP19186" s="52"/>
      <c r="CQ19186" s="52"/>
      <c r="CR19186" s="52"/>
      <c r="CS19186" s="52"/>
      <c r="CT19186" s="52"/>
      <c r="CU19186" s="33"/>
      <c r="CV19186" s="33"/>
    </row>
    <row r="19187" spans="74:100">
      <c r="BV19187" s="62"/>
      <c r="BW19187" s="62"/>
      <c r="BX19187" s="62"/>
      <c r="BY19187" s="62"/>
      <c r="BZ19187" s="62"/>
      <c r="CA19187" s="62"/>
      <c r="CB19187" s="62"/>
      <c r="CC19187" s="62"/>
      <c r="CD19187" s="62"/>
      <c r="CE19187" s="62"/>
      <c r="CF19187" s="62"/>
      <c r="CL19187" s="56" t="s">
        <v>4346</v>
      </c>
      <c r="CM19187" s="56" t="s">
        <v>214</v>
      </c>
      <c r="CN19187" s="56" t="s">
        <v>214</v>
      </c>
      <c r="CO19187" s="52"/>
      <c r="CP19187" s="52"/>
      <c r="CQ19187" s="52"/>
      <c r="CR19187" s="52"/>
      <c r="CS19187" s="52"/>
      <c r="CT19187" s="52"/>
      <c r="CU19187" s="33"/>
      <c r="CV19187" s="33"/>
    </row>
    <row r="19188" spans="74:100">
      <c r="BV19188" s="62"/>
      <c r="BW19188" s="62"/>
      <c r="BX19188" s="62"/>
      <c r="BY19188" s="62"/>
      <c r="BZ19188" s="62"/>
      <c r="CA19188" s="62"/>
      <c r="CB19188" s="62"/>
      <c r="CC19188" s="62"/>
      <c r="CD19188" s="62"/>
      <c r="CE19188" s="62"/>
      <c r="CF19188" s="62"/>
      <c r="CL19188" s="56" t="s">
        <v>25559</v>
      </c>
      <c r="CM19188" s="56" t="s">
        <v>214</v>
      </c>
      <c r="CN19188" s="56" t="s">
        <v>214</v>
      </c>
      <c r="CO19188" s="52"/>
      <c r="CP19188" s="52"/>
      <c r="CQ19188" s="52"/>
      <c r="CR19188" s="52"/>
      <c r="CS19188" s="52"/>
      <c r="CT19188" s="52"/>
      <c r="CU19188" s="33"/>
      <c r="CV19188" s="33"/>
    </row>
    <row r="19189" spans="74:100">
      <c r="BV19189" s="62"/>
      <c r="BW19189" s="62"/>
      <c r="BX19189" s="62"/>
      <c r="BY19189" s="62"/>
      <c r="BZ19189" s="62"/>
      <c r="CA19189" s="62"/>
      <c r="CB19189" s="62"/>
      <c r="CC19189" s="62"/>
      <c r="CD19189" s="62"/>
      <c r="CE19189" s="62"/>
      <c r="CF19189" s="62"/>
      <c r="CL19189" s="35" t="s">
        <v>8007</v>
      </c>
      <c r="CM19189" s="35" t="s">
        <v>217</v>
      </c>
      <c r="CN19189" s="35" t="s">
        <v>217</v>
      </c>
      <c r="CO19189" s="52"/>
      <c r="CP19189" s="52"/>
      <c r="CQ19189" s="52"/>
      <c r="CR19189" s="52"/>
      <c r="CS19189" s="52"/>
      <c r="CT19189" s="52"/>
      <c r="CU19189" s="33"/>
      <c r="CV19189" s="33"/>
    </row>
    <row r="19190" spans="74:100">
      <c r="BV19190" s="62"/>
      <c r="BW19190" s="62"/>
      <c r="BX19190" s="62"/>
      <c r="BY19190" s="62"/>
      <c r="BZ19190" s="62"/>
      <c r="CA19190" s="62"/>
      <c r="CB19190" s="62"/>
      <c r="CC19190" s="62"/>
      <c r="CD19190" s="62"/>
      <c r="CE19190" s="62"/>
      <c r="CF19190" s="62"/>
      <c r="CL19190" s="35" t="s">
        <v>8002</v>
      </c>
      <c r="CM19190" s="35" t="s">
        <v>217</v>
      </c>
      <c r="CN19190" s="35" t="s">
        <v>217</v>
      </c>
      <c r="CO19190" s="52"/>
      <c r="CP19190" s="52"/>
      <c r="CQ19190" s="52"/>
      <c r="CR19190" s="52"/>
      <c r="CS19190" s="52"/>
      <c r="CT19190" s="52"/>
      <c r="CU19190" s="33"/>
      <c r="CV19190" s="33"/>
    </row>
    <row r="19191" spans="74:100">
      <c r="BV19191" s="62"/>
      <c r="BW19191" s="62"/>
      <c r="BX19191" s="62"/>
      <c r="BY19191" s="62"/>
      <c r="BZ19191" s="62"/>
      <c r="CA19191" s="62"/>
      <c r="CB19191" s="62"/>
      <c r="CC19191" s="62"/>
      <c r="CD19191" s="62"/>
      <c r="CE19191" s="62"/>
      <c r="CF19191" s="62"/>
      <c r="CL19191" s="35" t="s">
        <v>8008</v>
      </c>
      <c r="CM19191" s="35" t="s">
        <v>217</v>
      </c>
      <c r="CN19191" s="35" t="s">
        <v>217</v>
      </c>
      <c r="CO19191" s="52"/>
      <c r="CP19191" s="52"/>
      <c r="CQ19191" s="52"/>
      <c r="CR19191" s="52"/>
      <c r="CS19191" s="52"/>
      <c r="CT19191" s="52"/>
      <c r="CU19191" s="33"/>
      <c r="CV19191" s="33"/>
    </row>
    <row r="19192" spans="74:100">
      <c r="BV19192" s="62"/>
      <c r="BW19192" s="62"/>
      <c r="BX19192" s="62"/>
      <c r="BY19192" s="62"/>
      <c r="BZ19192" s="62"/>
      <c r="CA19192" s="62"/>
      <c r="CB19192" s="62"/>
      <c r="CC19192" s="62"/>
      <c r="CD19192" s="62"/>
      <c r="CE19192" s="62"/>
      <c r="CF19192" s="62"/>
      <c r="CL19192" s="56" t="s">
        <v>11204</v>
      </c>
      <c r="CM19192" s="56" t="s">
        <v>216</v>
      </c>
      <c r="CN19192" s="56" t="s">
        <v>216</v>
      </c>
      <c r="CO19192" s="52"/>
      <c r="CP19192" s="52"/>
      <c r="CQ19192" s="52"/>
      <c r="CR19192" s="52"/>
      <c r="CS19192" s="52"/>
      <c r="CT19192" s="52"/>
      <c r="CU19192" s="33"/>
      <c r="CV19192" s="33"/>
    </row>
    <row r="19193" spans="74:100">
      <c r="BV19193" s="62"/>
      <c r="BW19193" s="62"/>
      <c r="BX19193" s="62"/>
      <c r="BY19193" s="62"/>
      <c r="BZ19193" s="62"/>
      <c r="CA19193" s="62"/>
      <c r="CB19193" s="62"/>
      <c r="CC19193" s="62"/>
      <c r="CD19193" s="62"/>
      <c r="CE19193" s="62"/>
      <c r="CF19193" s="62"/>
      <c r="CL19193" s="56" t="s">
        <v>11219</v>
      </c>
      <c r="CM19193" s="56" t="s">
        <v>214</v>
      </c>
      <c r="CN19193" s="56" t="s">
        <v>214</v>
      </c>
      <c r="CO19193" s="52"/>
      <c r="CP19193" s="52"/>
      <c r="CQ19193" s="52"/>
      <c r="CR19193" s="52"/>
      <c r="CS19193" s="52"/>
      <c r="CT19193" s="52"/>
      <c r="CU19193" s="33"/>
      <c r="CV19193" s="33"/>
    </row>
    <row r="19194" spans="74:100">
      <c r="BV19194" s="62"/>
      <c r="BW19194" s="62"/>
      <c r="BX19194" s="62"/>
      <c r="BY19194" s="62"/>
      <c r="BZ19194" s="62"/>
      <c r="CA19194" s="62"/>
      <c r="CB19194" s="62"/>
      <c r="CC19194" s="62"/>
      <c r="CD19194" s="62"/>
      <c r="CE19194" s="62"/>
      <c r="CF19194" s="62"/>
      <c r="CL19194" s="56" t="s">
        <v>11224</v>
      </c>
      <c r="CM19194" s="56" t="s">
        <v>213</v>
      </c>
      <c r="CN19194" s="56" t="s">
        <v>213</v>
      </c>
      <c r="CO19194" s="52"/>
      <c r="CP19194" s="52"/>
      <c r="CQ19194" s="52"/>
      <c r="CR19194" s="52"/>
      <c r="CS19194" s="52"/>
      <c r="CT19194" s="52"/>
      <c r="CU19194" s="33"/>
      <c r="CV19194" s="33"/>
    </row>
    <row r="19195" spans="74:100">
      <c r="BV19195" s="62"/>
      <c r="BW19195" s="62"/>
      <c r="BX19195" s="62"/>
      <c r="BY19195" s="62"/>
      <c r="BZ19195" s="62"/>
      <c r="CA19195" s="62"/>
      <c r="CB19195" s="62"/>
      <c r="CC19195" s="62"/>
      <c r="CD19195" s="62"/>
      <c r="CE19195" s="62"/>
      <c r="CF19195" s="62"/>
      <c r="CL19195" s="56" t="s">
        <v>11205</v>
      </c>
      <c r="CM19195" s="56" t="s">
        <v>216</v>
      </c>
      <c r="CN19195" s="56" t="s">
        <v>216</v>
      </c>
      <c r="CO19195" s="52"/>
      <c r="CP19195" s="52"/>
      <c r="CQ19195" s="52"/>
      <c r="CR19195" s="52"/>
      <c r="CS19195" s="52"/>
      <c r="CT19195" s="52"/>
      <c r="CU19195" s="33"/>
      <c r="CV19195" s="33"/>
    </row>
    <row r="19196" spans="74:100">
      <c r="BV19196" s="62"/>
      <c r="BW19196" s="62"/>
      <c r="BX19196" s="62"/>
      <c r="BY19196" s="62"/>
      <c r="BZ19196" s="62"/>
      <c r="CA19196" s="62"/>
      <c r="CB19196" s="62"/>
      <c r="CC19196" s="62"/>
      <c r="CD19196" s="62"/>
      <c r="CE19196" s="62"/>
      <c r="CF19196" s="62"/>
      <c r="CL19196" s="56" t="s">
        <v>11221</v>
      </c>
      <c r="CM19196" s="56" t="s">
        <v>214</v>
      </c>
      <c r="CN19196" s="56" t="s">
        <v>214</v>
      </c>
      <c r="CO19196" s="52"/>
      <c r="CP19196" s="52"/>
      <c r="CQ19196" s="52"/>
      <c r="CR19196" s="52"/>
      <c r="CS19196" s="52"/>
      <c r="CT19196" s="52"/>
      <c r="CU19196" s="33"/>
      <c r="CV19196" s="33"/>
    </row>
    <row r="19197" spans="74:100">
      <c r="BV19197" s="62"/>
      <c r="BW19197" s="62"/>
      <c r="BX19197" s="62"/>
      <c r="BY19197" s="62"/>
      <c r="BZ19197" s="62"/>
      <c r="CA19197" s="62"/>
      <c r="CB19197" s="62"/>
      <c r="CC19197" s="62"/>
      <c r="CD19197" s="62"/>
      <c r="CE19197" s="62"/>
      <c r="CF19197" s="62"/>
      <c r="CL19197" s="56" t="s">
        <v>11228</v>
      </c>
      <c r="CM19197" s="56" t="s">
        <v>214</v>
      </c>
      <c r="CN19197" s="56" t="s">
        <v>214</v>
      </c>
      <c r="CO19197" s="52"/>
      <c r="CP19197" s="52"/>
      <c r="CQ19197" s="52"/>
      <c r="CR19197" s="52"/>
      <c r="CS19197" s="52"/>
      <c r="CT19197" s="52"/>
      <c r="CU19197" s="33"/>
      <c r="CV19197" s="33"/>
    </row>
    <row r="19198" spans="74:100">
      <c r="BV19198" s="62"/>
      <c r="BW19198" s="62"/>
      <c r="BX19198" s="62"/>
      <c r="BY19198" s="62"/>
      <c r="BZ19198" s="62"/>
      <c r="CA19198" s="62"/>
      <c r="CB19198" s="62"/>
      <c r="CC19198" s="62"/>
      <c r="CD19198" s="62"/>
      <c r="CE19198" s="62"/>
      <c r="CF19198" s="62"/>
      <c r="CL19198" s="56" t="s">
        <v>11229</v>
      </c>
      <c r="CM19198" s="56" t="s">
        <v>214</v>
      </c>
      <c r="CN19198" s="56" t="s">
        <v>214</v>
      </c>
      <c r="CO19198" s="52"/>
      <c r="CP19198" s="52"/>
      <c r="CQ19198" s="52"/>
      <c r="CR19198" s="52"/>
      <c r="CS19198" s="52"/>
      <c r="CT19198" s="52"/>
      <c r="CU19198" s="33"/>
      <c r="CV19198" s="33"/>
    </row>
    <row r="19199" spans="74:100">
      <c r="BV19199" s="62"/>
      <c r="BW19199" s="62"/>
      <c r="BX19199" s="62"/>
      <c r="BY19199" s="62"/>
      <c r="BZ19199" s="62"/>
      <c r="CA19199" s="62"/>
      <c r="CB19199" s="62"/>
      <c r="CC19199" s="62"/>
      <c r="CD19199" s="62"/>
      <c r="CE19199" s="62"/>
      <c r="CF19199" s="62"/>
      <c r="CL19199" s="35" t="s">
        <v>29398</v>
      </c>
      <c r="CM19199" s="35" t="s">
        <v>217</v>
      </c>
      <c r="CN19199" s="35" t="s">
        <v>217</v>
      </c>
      <c r="CO19199" s="52"/>
      <c r="CP19199" s="52"/>
      <c r="CQ19199" s="52"/>
      <c r="CR19199" s="52"/>
      <c r="CS19199" s="52"/>
      <c r="CT19199" s="52"/>
      <c r="CU19199" s="33"/>
      <c r="CV19199" s="33"/>
    </row>
    <row r="19200" spans="74:100">
      <c r="BV19200" s="62"/>
      <c r="BW19200" s="62"/>
      <c r="BX19200" s="62"/>
      <c r="BY19200" s="62"/>
      <c r="BZ19200" s="62"/>
      <c r="CA19200" s="62"/>
      <c r="CB19200" s="62"/>
      <c r="CC19200" s="62"/>
      <c r="CD19200" s="62"/>
      <c r="CE19200" s="62"/>
      <c r="CF19200" s="62"/>
      <c r="CL19200" s="35" t="s">
        <v>14726</v>
      </c>
      <c r="CM19200" s="35" t="s">
        <v>217</v>
      </c>
      <c r="CN19200" s="35" t="s">
        <v>217</v>
      </c>
      <c r="CO19200" s="52"/>
      <c r="CP19200" s="52"/>
      <c r="CQ19200" s="52"/>
      <c r="CR19200" s="52"/>
      <c r="CS19200" s="52"/>
      <c r="CT19200" s="52"/>
      <c r="CU19200" s="33"/>
      <c r="CV19200" s="33"/>
    </row>
    <row r="19201" spans="74:100">
      <c r="BV19201" s="62"/>
      <c r="BW19201" s="62"/>
      <c r="BX19201" s="62"/>
      <c r="BY19201" s="62"/>
      <c r="BZ19201" s="62"/>
      <c r="CA19201" s="62"/>
      <c r="CB19201" s="62"/>
      <c r="CC19201" s="62"/>
      <c r="CD19201" s="62"/>
      <c r="CE19201" s="62"/>
      <c r="CF19201" s="62"/>
      <c r="CL19201" s="35" t="s">
        <v>9850</v>
      </c>
      <c r="CM19201" s="35" t="s">
        <v>217</v>
      </c>
      <c r="CN19201" s="35" t="s">
        <v>217</v>
      </c>
      <c r="CO19201" s="52"/>
      <c r="CP19201" s="52"/>
      <c r="CQ19201" s="52"/>
      <c r="CR19201" s="52"/>
      <c r="CS19201" s="52"/>
      <c r="CT19201" s="52"/>
      <c r="CU19201" s="33"/>
      <c r="CV19201" s="33"/>
    </row>
    <row r="19202" spans="74:100">
      <c r="BV19202" s="62"/>
      <c r="BW19202" s="62"/>
      <c r="BX19202" s="62"/>
      <c r="BY19202" s="62"/>
      <c r="BZ19202" s="62"/>
      <c r="CA19202" s="62"/>
      <c r="CB19202" s="62"/>
      <c r="CC19202" s="62"/>
      <c r="CD19202" s="62"/>
      <c r="CE19202" s="62"/>
      <c r="CF19202" s="62"/>
      <c r="CL19202" s="35" t="s">
        <v>29399</v>
      </c>
      <c r="CM19202" s="35" t="s">
        <v>217</v>
      </c>
      <c r="CN19202" s="35" t="s">
        <v>217</v>
      </c>
      <c r="CO19202" s="52"/>
      <c r="CP19202" s="52"/>
      <c r="CQ19202" s="52"/>
      <c r="CR19202" s="52"/>
      <c r="CS19202" s="52"/>
      <c r="CT19202" s="52"/>
      <c r="CU19202" s="33"/>
      <c r="CV19202" s="33"/>
    </row>
    <row r="19203" spans="74:100">
      <c r="BV19203" s="62"/>
      <c r="BW19203" s="62"/>
      <c r="BX19203" s="62"/>
      <c r="BY19203" s="62"/>
      <c r="BZ19203" s="62"/>
      <c r="CA19203" s="62"/>
      <c r="CB19203" s="62"/>
      <c r="CC19203" s="62"/>
      <c r="CD19203" s="62"/>
      <c r="CE19203" s="62"/>
      <c r="CF19203" s="62"/>
      <c r="CL19203" s="35" t="s">
        <v>9851</v>
      </c>
      <c r="CM19203" s="35" t="s">
        <v>217</v>
      </c>
      <c r="CN19203" s="35" t="s">
        <v>217</v>
      </c>
      <c r="CO19203" s="52"/>
      <c r="CP19203" s="52"/>
      <c r="CQ19203" s="52"/>
      <c r="CR19203" s="52"/>
      <c r="CS19203" s="52"/>
      <c r="CT19203" s="52"/>
      <c r="CU19203" s="33"/>
      <c r="CV19203" s="33"/>
    </row>
    <row r="19204" spans="74:100">
      <c r="BV19204" s="62"/>
      <c r="BW19204" s="62"/>
      <c r="BX19204" s="62"/>
      <c r="BY19204" s="62"/>
      <c r="BZ19204" s="62"/>
      <c r="CA19204" s="62"/>
      <c r="CB19204" s="62"/>
      <c r="CC19204" s="62"/>
      <c r="CD19204" s="62"/>
      <c r="CE19204" s="62"/>
      <c r="CF19204" s="62"/>
      <c r="CL19204" s="56" t="s">
        <v>4349</v>
      </c>
      <c r="CM19204" s="56" t="s">
        <v>216</v>
      </c>
      <c r="CN19204" s="56" t="s">
        <v>216</v>
      </c>
      <c r="CO19204" s="52"/>
      <c r="CP19204" s="52"/>
      <c r="CQ19204" s="52"/>
      <c r="CR19204" s="52"/>
      <c r="CS19204" s="52"/>
      <c r="CT19204" s="52"/>
      <c r="CU19204" s="33"/>
      <c r="CV19204" s="33"/>
    </row>
    <row r="19205" spans="74:100">
      <c r="BV19205" s="62"/>
      <c r="BW19205" s="62"/>
      <c r="BX19205" s="62"/>
      <c r="BY19205" s="62"/>
      <c r="BZ19205" s="62"/>
      <c r="CA19205" s="62"/>
      <c r="CB19205" s="62"/>
      <c r="CC19205" s="62"/>
      <c r="CD19205" s="62"/>
      <c r="CE19205" s="62"/>
      <c r="CF19205" s="62"/>
      <c r="CL19205" s="56" t="s">
        <v>9856</v>
      </c>
      <c r="CM19205" s="56" t="s">
        <v>216</v>
      </c>
      <c r="CN19205" s="56" t="s">
        <v>216</v>
      </c>
      <c r="CO19205" s="52"/>
      <c r="CP19205" s="52"/>
      <c r="CQ19205" s="52"/>
      <c r="CR19205" s="52"/>
      <c r="CS19205" s="52"/>
      <c r="CT19205" s="52"/>
      <c r="CU19205" s="33"/>
      <c r="CV19205" s="33"/>
    </row>
    <row r="19206" spans="74:100">
      <c r="BV19206" s="62"/>
      <c r="BW19206" s="62"/>
      <c r="BX19206" s="62"/>
      <c r="BY19206" s="62"/>
      <c r="BZ19206" s="62"/>
      <c r="CA19206" s="62"/>
      <c r="CB19206" s="62"/>
      <c r="CC19206" s="62"/>
      <c r="CD19206" s="62"/>
      <c r="CE19206" s="62"/>
      <c r="CF19206" s="62"/>
      <c r="CL19206" s="35" t="s">
        <v>9852</v>
      </c>
      <c r="CM19206" s="35" t="s">
        <v>217</v>
      </c>
      <c r="CN19206" s="35" t="s">
        <v>217</v>
      </c>
      <c r="CO19206" s="52"/>
      <c r="CP19206" s="52"/>
      <c r="CQ19206" s="52"/>
      <c r="CR19206" s="52"/>
      <c r="CS19206" s="52"/>
      <c r="CT19206" s="52"/>
      <c r="CU19206" s="33"/>
      <c r="CV19206" s="33"/>
    </row>
    <row r="19207" spans="74:100">
      <c r="BV19207" s="62"/>
      <c r="BW19207" s="62"/>
      <c r="BX19207" s="62"/>
      <c r="BY19207" s="62"/>
      <c r="BZ19207" s="62"/>
      <c r="CA19207" s="62"/>
      <c r="CB19207" s="62"/>
      <c r="CC19207" s="62"/>
      <c r="CD19207" s="62"/>
      <c r="CE19207" s="62"/>
      <c r="CF19207" s="62"/>
      <c r="CL19207" s="56" t="s">
        <v>9857</v>
      </c>
      <c r="CM19207" s="56" t="s">
        <v>216</v>
      </c>
      <c r="CN19207" s="56" t="s">
        <v>216</v>
      </c>
      <c r="CO19207" s="52"/>
      <c r="CP19207" s="52"/>
      <c r="CQ19207" s="52"/>
      <c r="CR19207" s="52"/>
      <c r="CS19207" s="52"/>
      <c r="CT19207" s="52"/>
      <c r="CU19207" s="33"/>
      <c r="CV19207" s="33"/>
    </row>
    <row r="19208" spans="74:100">
      <c r="BV19208" s="62"/>
      <c r="BW19208" s="62"/>
      <c r="BX19208" s="62"/>
      <c r="BY19208" s="62"/>
      <c r="BZ19208" s="62"/>
      <c r="CA19208" s="62"/>
      <c r="CB19208" s="62"/>
      <c r="CC19208" s="62"/>
      <c r="CD19208" s="62"/>
      <c r="CE19208" s="62"/>
      <c r="CF19208" s="62"/>
      <c r="CL19208" s="56" t="s">
        <v>9853</v>
      </c>
      <c r="CM19208" s="56" t="s">
        <v>216</v>
      </c>
      <c r="CN19208" s="56" t="s">
        <v>216</v>
      </c>
      <c r="CO19208" s="52"/>
      <c r="CP19208" s="52"/>
      <c r="CQ19208" s="52"/>
      <c r="CR19208" s="52"/>
      <c r="CS19208" s="52"/>
      <c r="CT19208" s="52"/>
      <c r="CU19208" s="33"/>
      <c r="CV19208" s="33"/>
    </row>
    <row r="19209" spans="74:100">
      <c r="BV19209" s="62"/>
      <c r="BW19209" s="62"/>
      <c r="BX19209" s="62"/>
      <c r="BY19209" s="62"/>
      <c r="BZ19209" s="62"/>
      <c r="CA19209" s="62"/>
      <c r="CB19209" s="62"/>
      <c r="CC19209" s="62"/>
      <c r="CD19209" s="62"/>
      <c r="CE19209" s="62"/>
      <c r="CF19209" s="62"/>
      <c r="CL19209" s="35" t="s">
        <v>9854</v>
      </c>
      <c r="CM19209" s="35" t="s">
        <v>217</v>
      </c>
      <c r="CN19209" s="35" t="s">
        <v>217</v>
      </c>
      <c r="CO19209" s="52"/>
      <c r="CP19209" s="52"/>
      <c r="CQ19209" s="52"/>
      <c r="CR19209" s="52"/>
      <c r="CS19209" s="52"/>
      <c r="CT19209" s="52"/>
      <c r="CU19209" s="33"/>
      <c r="CV19209" s="33"/>
    </row>
    <row r="19210" spans="74:100">
      <c r="BV19210" s="62"/>
      <c r="BW19210" s="62"/>
      <c r="BX19210" s="62"/>
      <c r="BY19210" s="62"/>
      <c r="BZ19210" s="62"/>
      <c r="CA19210" s="62"/>
      <c r="CB19210" s="62"/>
      <c r="CC19210" s="62"/>
      <c r="CD19210" s="62"/>
      <c r="CE19210" s="62"/>
      <c r="CF19210" s="62"/>
      <c r="CL19210" s="35" t="s">
        <v>9855</v>
      </c>
      <c r="CM19210" s="35" t="s">
        <v>217</v>
      </c>
      <c r="CN19210" s="35" t="s">
        <v>217</v>
      </c>
      <c r="CO19210" s="52"/>
      <c r="CP19210" s="52"/>
      <c r="CQ19210" s="52"/>
      <c r="CR19210" s="52"/>
      <c r="CS19210" s="52"/>
      <c r="CT19210" s="52"/>
      <c r="CU19210" s="33"/>
      <c r="CV19210" s="33"/>
    </row>
    <row r="19211" spans="74:100">
      <c r="BV19211" s="62"/>
      <c r="BW19211" s="62"/>
      <c r="BX19211" s="62"/>
      <c r="BY19211" s="62"/>
      <c r="BZ19211" s="62"/>
      <c r="CA19211" s="62"/>
      <c r="CB19211" s="62"/>
      <c r="CC19211" s="62"/>
      <c r="CD19211" s="62"/>
      <c r="CE19211" s="62"/>
      <c r="CF19211" s="62"/>
      <c r="CL19211" s="35" t="s">
        <v>9858</v>
      </c>
      <c r="CM19211" s="35" t="s">
        <v>217</v>
      </c>
      <c r="CN19211" s="35" t="s">
        <v>217</v>
      </c>
      <c r="CO19211" s="52"/>
      <c r="CP19211" s="52"/>
      <c r="CQ19211" s="52"/>
      <c r="CR19211" s="52"/>
      <c r="CS19211" s="52"/>
      <c r="CT19211" s="52"/>
      <c r="CU19211" s="33"/>
      <c r="CV19211" s="33"/>
    </row>
    <row r="19212" spans="74:100">
      <c r="BV19212" s="62"/>
      <c r="BW19212" s="62"/>
      <c r="BX19212" s="62"/>
      <c r="BY19212" s="62"/>
      <c r="BZ19212" s="62"/>
      <c r="CA19212" s="62"/>
      <c r="CB19212" s="62"/>
      <c r="CC19212" s="62"/>
      <c r="CD19212" s="62"/>
      <c r="CE19212" s="62"/>
      <c r="CF19212" s="62"/>
      <c r="CL19212" s="35" t="s">
        <v>9859</v>
      </c>
      <c r="CM19212" s="35" t="s">
        <v>217</v>
      </c>
      <c r="CN19212" s="35" t="s">
        <v>217</v>
      </c>
      <c r="CO19212" s="52"/>
      <c r="CP19212" s="52"/>
      <c r="CQ19212" s="52"/>
      <c r="CR19212" s="52"/>
      <c r="CS19212" s="52"/>
      <c r="CT19212" s="52"/>
      <c r="CU19212" s="33"/>
      <c r="CV19212" s="33"/>
    </row>
    <row r="19213" spans="74:100">
      <c r="BV19213" s="62"/>
      <c r="BW19213" s="62"/>
      <c r="BX19213" s="62"/>
      <c r="BY19213" s="62"/>
      <c r="BZ19213" s="62"/>
      <c r="CA19213" s="62"/>
      <c r="CB19213" s="62"/>
      <c r="CC19213" s="62"/>
      <c r="CD19213" s="62"/>
      <c r="CE19213" s="62"/>
      <c r="CF19213" s="62"/>
      <c r="CL19213" s="56" t="s">
        <v>11195</v>
      </c>
      <c r="CM19213" s="56" t="s">
        <v>216</v>
      </c>
      <c r="CN19213" s="56" t="s">
        <v>216</v>
      </c>
      <c r="CO19213" s="52"/>
      <c r="CP19213" s="52"/>
      <c r="CQ19213" s="52"/>
      <c r="CR19213" s="52"/>
      <c r="CS19213" s="52"/>
      <c r="CT19213" s="52"/>
      <c r="CU19213" s="33"/>
      <c r="CV19213" s="33"/>
    </row>
    <row r="19214" spans="74:100">
      <c r="BV19214" s="62"/>
      <c r="BW19214" s="62"/>
      <c r="BX19214" s="62"/>
      <c r="BY19214" s="62"/>
      <c r="BZ19214" s="62"/>
      <c r="CA19214" s="62"/>
      <c r="CB19214" s="62"/>
      <c r="CC19214" s="62"/>
      <c r="CD19214" s="62"/>
      <c r="CE19214" s="62"/>
      <c r="CF19214" s="62"/>
      <c r="CL19214" s="56" t="s">
        <v>11200</v>
      </c>
      <c r="CM19214" s="56" t="s">
        <v>215</v>
      </c>
      <c r="CN19214" s="56" t="s">
        <v>215</v>
      </c>
      <c r="CO19214" s="52"/>
      <c r="CP19214" s="52"/>
      <c r="CQ19214" s="52"/>
      <c r="CR19214" s="52"/>
      <c r="CS19214" s="52"/>
      <c r="CT19214" s="52"/>
      <c r="CU19214" s="33"/>
      <c r="CV19214" s="33"/>
    </row>
    <row r="19215" spans="74:100">
      <c r="BV19215" s="62"/>
      <c r="BW19215" s="62"/>
      <c r="BX19215" s="62"/>
      <c r="BY19215" s="62"/>
      <c r="BZ19215" s="62"/>
      <c r="CA19215" s="62"/>
      <c r="CB19215" s="62"/>
      <c r="CC19215" s="62"/>
      <c r="CD19215" s="62"/>
      <c r="CE19215" s="62"/>
      <c r="CF19215" s="62"/>
      <c r="CL19215" s="35" t="s">
        <v>11674</v>
      </c>
      <c r="CM19215" s="35" t="s">
        <v>217</v>
      </c>
      <c r="CN19215" s="35" t="s">
        <v>217</v>
      </c>
      <c r="CO19215" s="52"/>
      <c r="CP19215" s="52"/>
      <c r="CQ19215" s="52"/>
      <c r="CR19215" s="52"/>
      <c r="CS19215" s="52"/>
      <c r="CT19215" s="52"/>
      <c r="CU19215" s="33"/>
      <c r="CV19215" s="33"/>
    </row>
    <row r="19216" spans="74:100">
      <c r="BV19216" s="62"/>
      <c r="BW19216" s="62"/>
      <c r="BX19216" s="62"/>
      <c r="BY19216" s="62"/>
      <c r="BZ19216" s="62"/>
      <c r="CA19216" s="62"/>
      <c r="CB19216" s="62"/>
      <c r="CC19216" s="62"/>
      <c r="CD19216" s="62"/>
      <c r="CE19216" s="62"/>
      <c r="CF19216" s="62"/>
      <c r="CL19216" s="56" t="s">
        <v>9860</v>
      </c>
      <c r="CM19216" s="56" t="s">
        <v>213</v>
      </c>
      <c r="CN19216" s="56" t="s">
        <v>213</v>
      </c>
      <c r="CO19216" s="52"/>
      <c r="CP19216" s="52"/>
      <c r="CQ19216" s="52"/>
      <c r="CR19216" s="52"/>
      <c r="CS19216" s="52"/>
      <c r="CT19216" s="52"/>
      <c r="CU19216" s="33"/>
      <c r="CV19216" s="33"/>
    </row>
    <row r="19217" spans="74:100">
      <c r="BV19217" s="62"/>
      <c r="BW19217" s="62"/>
      <c r="BX19217" s="62"/>
      <c r="BY19217" s="62"/>
      <c r="BZ19217" s="62"/>
      <c r="CA19217" s="62"/>
      <c r="CB19217" s="62"/>
      <c r="CC19217" s="62"/>
      <c r="CD19217" s="62"/>
      <c r="CE19217" s="62"/>
      <c r="CF19217" s="62"/>
      <c r="CL19217" s="35" t="s">
        <v>13953</v>
      </c>
      <c r="CM19217" s="35" t="s">
        <v>217</v>
      </c>
      <c r="CN19217" s="35" t="s">
        <v>217</v>
      </c>
      <c r="CO19217" s="52"/>
      <c r="CP19217" s="52"/>
      <c r="CQ19217" s="52"/>
      <c r="CR19217" s="52"/>
      <c r="CS19217" s="52"/>
      <c r="CT19217" s="52"/>
      <c r="CU19217" s="33"/>
      <c r="CV19217" s="33"/>
    </row>
    <row r="19218" spans="74:100">
      <c r="BV19218" s="62"/>
      <c r="BW19218" s="62"/>
      <c r="BX19218" s="62"/>
      <c r="BY19218" s="62"/>
      <c r="BZ19218" s="62"/>
      <c r="CA19218" s="62"/>
      <c r="CB19218" s="62"/>
      <c r="CC19218" s="62"/>
      <c r="CD19218" s="62"/>
      <c r="CE19218" s="62"/>
      <c r="CF19218" s="62"/>
      <c r="CL19218" s="35" t="s">
        <v>9226</v>
      </c>
      <c r="CM19218" s="35" t="s">
        <v>217</v>
      </c>
      <c r="CN19218" s="35" t="s">
        <v>217</v>
      </c>
      <c r="CO19218" s="52"/>
      <c r="CP19218" s="52"/>
      <c r="CQ19218" s="52"/>
      <c r="CR19218" s="52"/>
      <c r="CS19218" s="52"/>
      <c r="CT19218" s="52"/>
      <c r="CU19218" s="33"/>
      <c r="CV19218" s="33"/>
    </row>
    <row r="19219" spans="74:100">
      <c r="BV19219" s="62"/>
      <c r="BW19219" s="62"/>
      <c r="BX19219" s="62"/>
      <c r="BY19219" s="62"/>
      <c r="BZ19219" s="62"/>
      <c r="CA19219" s="62"/>
      <c r="CB19219" s="62"/>
      <c r="CC19219" s="62"/>
      <c r="CD19219" s="62"/>
      <c r="CE19219" s="62"/>
      <c r="CF19219" s="62"/>
      <c r="CL19219" s="35" t="s">
        <v>9227</v>
      </c>
      <c r="CM19219" s="35" t="s">
        <v>217</v>
      </c>
      <c r="CN19219" s="35" t="s">
        <v>217</v>
      </c>
      <c r="CO19219" s="52"/>
      <c r="CP19219" s="52"/>
      <c r="CQ19219" s="52"/>
      <c r="CR19219" s="52"/>
      <c r="CS19219" s="52"/>
      <c r="CT19219" s="52"/>
      <c r="CU19219" s="33"/>
      <c r="CV19219" s="33"/>
    </row>
    <row r="19220" spans="74:100">
      <c r="BV19220" s="62"/>
      <c r="BW19220" s="62"/>
      <c r="BX19220" s="62"/>
      <c r="BY19220" s="62"/>
      <c r="BZ19220" s="62"/>
      <c r="CA19220" s="62"/>
      <c r="CB19220" s="62"/>
      <c r="CC19220" s="62"/>
      <c r="CD19220" s="62"/>
      <c r="CE19220" s="62"/>
      <c r="CF19220" s="62"/>
      <c r="CL19220" s="35" t="s">
        <v>9229</v>
      </c>
      <c r="CM19220" s="35" t="s">
        <v>217</v>
      </c>
      <c r="CN19220" s="35" t="s">
        <v>217</v>
      </c>
      <c r="CO19220" s="52"/>
      <c r="CP19220" s="52"/>
      <c r="CQ19220" s="52"/>
      <c r="CR19220" s="52"/>
      <c r="CS19220" s="52"/>
      <c r="CT19220" s="52"/>
      <c r="CU19220" s="33"/>
      <c r="CV19220" s="33"/>
    </row>
    <row r="19221" spans="74:100">
      <c r="BV19221" s="62"/>
      <c r="BW19221" s="62"/>
      <c r="BX19221" s="62"/>
      <c r="BY19221" s="62"/>
      <c r="BZ19221" s="62"/>
      <c r="CA19221" s="62"/>
      <c r="CB19221" s="62"/>
      <c r="CC19221" s="62"/>
      <c r="CD19221" s="62"/>
      <c r="CE19221" s="62"/>
      <c r="CF19221" s="62"/>
      <c r="CL19221" s="35" t="s">
        <v>9228</v>
      </c>
      <c r="CM19221" s="35" t="s">
        <v>217</v>
      </c>
      <c r="CN19221" s="35" t="s">
        <v>217</v>
      </c>
      <c r="CO19221" s="52"/>
      <c r="CP19221" s="52"/>
      <c r="CQ19221" s="52"/>
      <c r="CR19221" s="52"/>
      <c r="CS19221" s="52"/>
      <c r="CT19221" s="52"/>
      <c r="CU19221" s="33"/>
      <c r="CV19221" s="33"/>
    </row>
    <row r="19222" spans="74:100">
      <c r="BV19222" s="62"/>
      <c r="BW19222" s="62"/>
      <c r="BX19222" s="62"/>
      <c r="BY19222" s="62"/>
      <c r="BZ19222" s="62"/>
      <c r="CA19222" s="62"/>
      <c r="CB19222" s="62"/>
      <c r="CC19222" s="62"/>
      <c r="CD19222" s="62"/>
      <c r="CE19222" s="62"/>
      <c r="CF19222" s="62"/>
      <c r="CL19222" s="56" t="s">
        <v>23794</v>
      </c>
      <c r="CM19222" s="56" t="s">
        <v>213</v>
      </c>
      <c r="CN19222" s="56" t="s">
        <v>213</v>
      </c>
      <c r="CO19222" s="52"/>
      <c r="CP19222" s="52"/>
      <c r="CQ19222" s="52"/>
      <c r="CR19222" s="52"/>
      <c r="CS19222" s="52"/>
      <c r="CT19222" s="52"/>
      <c r="CU19222" s="33"/>
      <c r="CV19222" s="33"/>
    </row>
    <row r="19223" spans="74:100">
      <c r="BV19223" s="62"/>
      <c r="BW19223" s="62"/>
      <c r="BX19223" s="62"/>
      <c r="BY19223" s="62"/>
      <c r="BZ19223" s="62"/>
      <c r="CA19223" s="62"/>
      <c r="CB19223" s="62"/>
      <c r="CC19223" s="62"/>
      <c r="CD19223" s="62"/>
      <c r="CE19223" s="62"/>
      <c r="CF19223" s="62"/>
      <c r="CL19223" s="56" t="s">
        <v>9074</v>
      </c>
      <c r="CM19223" s="56" t="s">
        <v>213</v>
      </c>
      <c r="CN19223" s="56" t="s">
        <v>213</v>
      </c>
      <c r="CO19223" s="52"/>
      <c r="CP19223" s="52"/>
      <c r="CQ19223" s="52"/>
      <c r="CR19223" s="52"/>
      <c r="CS19223" s="52"/>
      <c r="CT19223" s="52"/>
      <c r="CU19223" s="33"/>
      <c r="CV19223" s="33"/>
    </row>
    <row r="19224" spans="74:100">
      <c r="BV19224" s="62"/>
      <c r="BW19224" s="62"/>
      <c r="BX19224" s="62"/>
      <c r="BY19224" s="62"/>
      <c r="BZ19224" s="62"/>
      <c r="CA19224" s="62"/>
      <c r="CB19224" s="62"/>
      <c r="CC19224" s="62"/>
      <c r="CD19224" s="62"/>
      <c r="CE19224" s="62"/>
      <c r="CF19224" s="62"/>
      <c r="CL19224" s="35" t="s">
        <v>9077</v>
      </c>
      <c r="CM19224" s="35" t="s">
        <v>217</v>
      </c>
      <c r="CN19224" s="35" t="s">
        <v>217</v>
      </c>
      <c r="CO19224" s="52"/>
      <c r="CP19224" s="52"/>
      <c r="CQ19224" s="52"/>
      <c r="CR19224" s="52"/>
      <c r="CS19224" s="52"/>
      <c r="CT19224" s="52"/>
      <c r="CU19224" s="33"/>
      <c r="CV19224" s="33"/>
    </row>
    <row r="19225" spans="74:100">
      <c r="BV19225" s="62"/>
      <c r="BW19225" s="62"/>
      <c r="BX19225" s="62"/>
      <c r="BY19225" s="62"/>
      <c r="BZ19225" s="62"/>
      <c r="CA19225" s="62"/>
      <c r="CB19225" s="62"/>
      <c r="CC19225" s="62"/>
      <c r="CD19225" s="62"/>
      <c r="CE19225" s="62"/>
      <c r="CF19225" s="62"/>
      <c r="CL19225" s="56" t="s">
        <v>9075</v>
      </c>
      <c r="CM19225" s="56" t="s">
        <v>213</v>
      </c>
      <c r="CN19225" s="56" t="s">
        <v>213</v>
      </c>
      <c r="CO19225" s="52"/>
      <c r="CP19225" s="52"/>
      <c r="CQ19225" s="52"/>
      <c r="CR19225" s="52"/>
      <c r="CS19225" s="52"/>
      <c r="CT19225" s="52"/>
      <c r="CU19225" s="33"/>
      <c r="CV19225" s="33"/>
    </row>
    <row r="19226" spans="74:100">
      <c r="BV19226" s="62"/>
      <c r="BW19226" s="62"/>
      <c r="BX19226" s="62"/>
      <c r="BY19226" s="62"/>
      <c r="BZ19226" s="62"/>
      <c r="CA19226" s="62"/>
      <c r="CB19226" s="62"/>
      <c r="CC19226" s="62"/>
      <c r="CD19226" s="62"/>
      <c r="CE19226" s="62"/>
      <c r="CF19226" s="62"/>
      <c r="CL19226" s="35" t="s">
        <v>9078</v>
      </c>
      <c r="CM19226" s="35" t="s">
        <v>217</v>
      </c>
      <c r="CN19226" s="35" t="s">
        <v>217</v>
      </c>
      <c r="CO19226" s="52"/>
      <c r="CP19226" s="52"/>
      <c r="CQ19226" s="52"/>
      <c r="CR19226" s="52"/>
      <c r="CS19226" s="52"/>
      <c r="CT19226" s="52"/>
      <c r="CU19226" s="33"/>
      <c r="CV19226" s="33"/>
    </row>
    <row r="19227" spans="74:100">
      <c r="BV19227" s="62"/>
      <c r="BW19227" s="62"/>
      <c r="BX19227" s="62"/>
      <c r="BY19227" s="62"/>
      <c r="BZ19227" s="62"/>
      <c r="CA19227" s="62"/>
      <c r="CB19227" s="62"/>
      <c r="CC19227" s="62"/>
      <c r="CD19227" s="62"/>
      <c r="CE19227" s="62"/>
      <c r="CF19227" s="62"/>
      <c r="CL19227" s="35" t="s">
        <v>23795</v>
      </c>
      <c r="CM19227" s="35" t="s">
        <v>217</v>
      </c>
      <c r="CN19227" s="35" t="s">
        <v>217</v>
      </c>
      <c r="CO19227" s="52"/>
      <c r="CP19227" s="52"/>
      <c r="CQ19227" s="52"/>
      <c r="CR19227" s="52"/>
      <c r="CS19227" s="52"/>
      <c r="CT19227" s="52"/>
      <c r="CU19227" s="33"/>
      <c r="CV19227" s="33"/>
    </row>
    <row r="19228" spans="74:100">
      <c r="BV19228" s="62"/>
      <c r="BW19228" s="62"/>
      <c r="BX19228" s="62"/>
      <c r="BY19228" s="62"/>
      <c r="BZ19228" s="62"/>
      <c r="CA19228" s="62"/>
      <c r="CB19228" s="62"/>
      <c r="CC19228" s="62"/>
      <c r="CD19228" s="62"/>
      <c r="CE19228" s="62"/>
      <c r="CF19228" s="62"/>
      <c r="CL19228" s="56" t="s">
        <v>12013</v>
      </c>
      <c r="CM19228" s="56" t="s">
        <v>216</v>
      </c>
      <c r="CN19228" s="56" t="s">
        <v>216</v>
      </c>
      <c r="CO19228" s="52"/>
      <c r="CP19228" s="52"/>
      <c r="CQ19228" s="52"/>
      <c r="CR19228" s="52"/>
      <c r="CS19228" s="52"/>
      <c r="CT19228" s="52"/>
      <c r="CU19228" s="33"/>
      <c r="CV19228" s="33"/>
    </row>
    <row r="19229" spans="74:100">
      <c r="BV19229" s="62"/>
      <c r="BW19229" s="62"/>
      <c r="BX19229" s="62"/>
      <c r="BY19229" s="62"/>
      <c r="BZ19229" s="62"/>
      <c r="CA19229" s="62"/>
      <c r="CB19229" s="62"/>
      <c r="CC19229" s="62"/>
      <c r="CD19229" s="62"/>
      <c r="CE19229" s="62"/>
      <c r="CF19229" s="62"/>
      <c r="CL19229" s="35" t="s">
        <v>29400</v>
      </c>
      <c r="CM19229" s="35" t="s">
        <v>217</v>
      </c>
      <c r="CN19229" s="35" t="s">
        <v>217</v>
      </c>
      <c r="CO19229" s="52"/>
      <c r="CP19229" s="52"/>
      <c r="CQ19229" s="52"/>
      <c r="CR19229" s="52"/>
      <c r="CS19229" s="52"/>
      <c r="CT19229" s="52"/>
      <c r="CU19229" s="33"/>
      <c r="CV19229" s="33"/>
    </row>
    <row r="19230" spans="74:100">
      <c r="BV19230" s="62"/>
      <c r="BW19230" s="62"/>
      <c r="BX19230" s="62"/>
      <c r="BY19230" s="62"/>
      <c r="BZ19230" s="62"/>
      <c r="CA19230" s="62"/>
      <c r="CB19230" s="62"/>
      <c r="CC19230" s="62"/>
      <c r="CD19230" s="62"/>
      <c r="CE19230" s="62"/>
      <c r="CF19230" s="62"/>
      <c r="CL19230" s="56" t="s">
        <v>8481</v>
      </c>
      <c r="CM19230" s="56" t="s">
        <v>216</v>
      </c>
      <c r="CN19230" s="56" t="s">
        <v>216</v>
      </c>
      <c r="CO19230" s="52"/>
      <c r="CP19230" s="52"/>
      <c r="CQ19230" s="52"/>
      <c r="CR19230" s="52"/>
      <c r="CS19230" s="52"/>
      <c r="CT19230" s="52"/>
      <c r="CU19230" s="33"/>
      <c r="CV19230" s="33"/>
    </row>
    <row r="19231" spans="74:100">
      <c r="BV19231" s="62"/>
      <c r="BW19231" s="62"/>
      <c r="BX19231" s="62"/>
      <c r="BY19231" s="62"/>
      <c r="BZ19231" s="62"/>
      <c r="CA19231" s="62"/>
      <c r="CB19231" s="62"/>
      <c r="CC19231" s="62"/>
      <c r="CD19231" s="62"/>
      <c r="CE19231" s="62"/>
      <c r="CF19231" s="62"/>
      <c r="CL19231" s="56" t="s">
        <v>8482</v>
      </c>
      <c r="CM19231" s="56" t="s">
        <v>216</v>
      </c>
      <c r="CN19231" s="56" t="s">
        <v>216</v>
      </c>
      <c r="CO19231" s="52"/>
      <c r="CP19231" s="52"/>
      <c r="CQ19231" s="52"/>
      <c r="CR19231" s="52"/>
      <c r="CS19231" s="52"/>
      <c r="CT19231" s="52"/>
      <c r="CU19231" s="33"/>
      <c r="CV19231" s="33"/>
    </row>
    <row r="19232" spans="74:100">
      <c r="BV19232" s="62"/>
      <c r="BW19232" s="62"/>
      <c r="BX19232" s="62"/>
      <c r="BY19232" s="62"/>
      <c r="BZ19232" s="62"/>
      <c r="CA19232" s="62"/>
      <c r="CB19232" s="62"/>
      <c r="CC19232" s="62"/>
      <c r="CD19232" s="62"/>
      <c r="CE19232" s="62"/>
      <c r="CF19232" s="62"/>
      <c r="CL19232" s="56" t="s">
        <v>8485</v>
      </c>
      <c r="CM19232" s="56" t="s">
        <v>216</v>
      </c>
      <c r="CN19232" s="56" t="s">
        <v>216</v>
      </c>
      <c r="CO19232" s="52"/>
      <c r="CP19232" s="52"/>
      <c r="CQ19232" s="52"/>
      <c r="CR19232" s="52"/>
      <c r="CS19232" s="52"/>
      <c r="CT19232" s="52"/>
      <c r="CU19232" s="33"/>
      <c r="CV19232" s="33"/>
    </row>
    <row r="19233" spans="74:100">
      <c r="BV19233" s="62"/>
      <c r="BW19233" s="62"/>
      <c r="BX19233" s="62"/>
      <c r="BY19233" s="62"/>
      <c r="BZ19233" s="62"/>
      <c r="CA19233" s="62"/>
      <c r="CB19233" s="62"/>
      <c r="CC19233" s="62"/>
      <c r="CD19233" s="62"/>
      <c r="CE19233" s="62"/>
      <c r="CF19233" s="62"/>
      <c r="CL19233" s="35" t="s">
        <v>29401</v>
      </c>
      <c r="CM19233" s="35" t="s">
        <v>217</v>
      </c>
      <c r="CN19233" s="35" t="s">
        <v>217</v>
      </c>
      <c r="CO19233" s="52"/>
      <c r="CP19233" s="52"/>
      <c r="CQ19233" s="52"/>
      <c r="CR19233" s="52"/>
      <c r="CS19233" s="52"/>
      <c r="CT19233" s="52"/>
      <c r="CU19233" s="33"/>
      <c r="CV19233" s="33"/>
    </row>
    <row r="19234" spans="74:100">
      <c r="BV19234" s="62"/>
      <c r="BW19234" s="62"/>
      <c r="BX19234" s="62"/>
      <c r="BY19234" s="62"/>
      <c r="BZ19234" s="62"/>
      <c r="CA19234" s="62"/>
      <c r="CB19234" s="62"/>
      <c r="CC19234" s="62"/>
      <c r="CD19234" s="62"/>
      <c r="CE19234" s="62"/>
      <c r="CF19234" s="62"/>
      <c r="CL19234" s="35" t="s">
        <v>29402</v>
      </c>
      <c r="CM19234" s="35" t="s">
        <v>217</v>
      </c>
      <c r="CN19234" s="35" t="s">
        <v>217</v>
      </c>
      <c r="CO19234" s="52"/>
      <c r="CP19234" s="52"/>
      <c r="CQ19234" s="52"/>
      <c r="CR19234" s="52"/>
      <c r="CS19234" s="52"/>
      <c r="CT19234" s="52"/>
      <c r="CU19234" s="33"/>
      <c r="CV19234" s="33"/>
    </row>
    <row r="19235" spans="74:100">
      <c r="BV19235" s="62"/>
      <c r="BW19235" s="62"/>
      <c r="BX19235" s="62"/>
      <c r="BY19235" s="62"/>
      <c r="BZ19235" s="62"/>
      <c r="CA19235" s="62"/>
      <c r="CB19235" s="62"/>
      <c r="CC19235" s="62"/>
      <c r="CD19235" s="62"/>
      <c r="CE19235" s="62"/>
      <c r="CF19235" s="62"/>
      <c r="CL19235" s="56" t="s">
        <v>8474</v>
      </c>
      <c r="CM19235" s="56" t="s">
        <v>216</v>
      </c>
      <c r="CN19235" s="56" t="s">
        <v>216</v>
      </c>
      <c r="CO19235" s="52"/>
      <c r="CP19235" s="52"/>
      <c r="CQ19235" s="52"/>
      <c r="CR19235" s="52"/>
      <c r="CS19235" s="52"/>
      <c r="CT19235" s="52"/>
      <c r="CU19235" s="33"/>
      <c r="CV19235" s="33"/>
    </row>
    <row r="19236" spans="74:100">
      <c r="BV19236" s="62"/>
      <c r="BW19236" s="62"/>
      <c r="BX19236" s="62"/>
      <c r="BY19236" s="62"/>
      <c r="BZ19236" s="62"/>
      <c r="CA19236" s="62"/>
      <c r="CB19236" s="62"/>
      <c r="CC19236" s="62"/>
      <c r="CD19236" s="62"/>
      <c r="CE19236" s="62"/>
      <c r="CF19236" s="62"/>
      <c r="CL19236" s="56" t="s">
        <v>8486</v>
      </c>
      <c r="CM19236" s="56" t="s">
        <v>216</v>
      </c>
      <c r="CN19236" s="56" t="s">
        <v>216</v>
      </c>
      <c r="CO19236" s="52"/>
      <c r="CP19236" s="52"/>
      <c r="CQ19236" s="52"/>
      <c r="CR19236" s="52"/>
      <c r="CS19236" s="52"/>
      <c r="CT19236" s="52"/>
      <c r="CU19236" s="33"/>
      <c r="CV19236" s="33"/>
    </row>
    <row r="19237" spans="74:100">
      <c r="BV19237" s="62"/>
      <c r="BW19237" s="62"/>
      <c r="BX19237" s="62"/>
      <c r="BY19237" s="62"/>
      <c r="BZ19237" s="62"/>
      <c r="CA19237" s="62"/>
      <c r="CB19237" s="62"/>
      <c r="CC19237" s="62"/>
      <c r="CD19237" s="62"/>
      <c r="CE19237" s="62"/>
      <c r="CF19237" s="62"/>
      <c r="CL19237" s="56" t="s">
        <v>8486</v>
      </c>
      <c r="CM19237" s="56" t="s">
        <v>216</v>
      </c>
      <c r="CN19237" s="56" t="s">
        <v>216</v>
      </c>
      <c r="CO19237" s="52"/>
      <c r="CP19237" s="52"/>
      <c r="CQ19237" s="52"/>
      <c r="CR19237" s="52"/>
      <c r="CS19237" s="52"/>
      <c r="CT19237" s="52"/>
      <c r="CU19237" s="33"/>
      <c r="CV19237" s="33"/>
    </row>
    <row r="19238" spans="74:100">
      <c r="BV19238" s="62"/>
      <c r="BW19238" s="62"/>
      <c r="BX19238" s="62"/>
      <c r="BY19238" s="62"/>
      <c r="BZ19238" s="62"/>
      <c r="CA19238" s="62"/>
      <c r="CB19238" s="62"/>
      <c r="CC19238" s="62"/>
      <c r="CD19238" s="62"/>
      <c r="CE19238" s="62"/>
      <c r="CF19238" s="62"/>
      <c r="CL19238" s="56" t="s">
        <v>8489</v>
      </c>
      <c r="CM19238" s="56" t="s">
        <v>216</v>
      </c>
      <c r="CN19238" s="56" t="s">
        <v>216</v>
      </c>
      <c r="CO19238" s="52"/>
      <c r="CP19238" s="52"/>
      <c r="CQ19238" s="52"/>
      <c r="CR19238" s="52"/>
      <c r="CS19238" s="52"/>
      <c r="CT19238" s="52"/>
      <c r="CU19238" s="33"/>
      <c r="CV19238" s="33"/>
    </row>
    <row r="19239" spans="74:100">
      <c r="BV19239" s="62"/>
      <c r="BW19239" s="62"/>
      <c r="BX19239" s="62"/>
      <c r="BY19239" s="62"/>
      <c r="BZ19239" s="62"/>
      <c r="CA19239" s="62"/>
      <c r="CB19239" s="62"/>
      <c r="CC19239" s="62"/>
      <c r="CD19239" s="62"/>
      <c r="CE19239" s="62"/>
      <c r="CF19239" s="62"/>
      <c r="CL19239" s="56" t="s">
        <v>8483</v>
      </c>
      <c r="CM19239" s="56" t="s">
        <v>216</v>
      </c>
      <c r="CN19239" s="56" t="s">
        <v>216</v>
      </c>
      <c r="CO19239" s="52"/>
      <c r="CP19239" s="52"/>
      <c r="CQ19239" s="52"/>
      <c r="CR19239" s="52"/>
      <c r="CS19239" s="52"/>
      <c r="CT19239" s="52"/>
      <c r="CU19239" s="33"/>
      <c r="CV19239" s="33"/>
    </row>
    <row r="19240" spans="74:100">
      <c r="BV19240" s="62"/>
      <c r="BW19240" s="62"/>
      <c r="BX19240" s="62"/>
      <c r="BY19240" s="62"/>
      <c r="BZ19240" s="62"/>
      <c r="CA19240" s="62"/>
      <c r="CB19240" s="62"/>
      <c r="CC19240" s="62"/>
      <c r="CD19240" s="62"/>
      <c r="CE19240" s="62"/>
      <c r="CF19240" s="62"/>
      <c r="CL19240" s="56" t="s">
        <v>8484</v>
      </c>
      <c r="CM19240" s="56" t="s">
        <v>216</v>
      </c>
      <c r="CN19240" s="56" t="s">
        <v>216</v>
      </c>
      <c r="CO19240" s="52"/>
      <c r="CP19240" s="52"/>
      <c r="CQ19240" s="52"/>
      <c r="CR19240" s="52"/>
      <c r="CS19240" s="52"/>
      <c r="CT19240" s="52"/>
      <c r="CU19240" s="33"/>
      <c r="CV19240" s="33"/>
    </row>
    <row r="19241" spans="74:100">
      <c r="BV19241" s="62"/>
      <c r="BW19241" s="62"/>
      <c r="BX19241" s="62"/>
      <c r="BY19241" s="62"/>
      <c r="BZ19241" s="62"/>
      <c r="CA19241" s="62"/>
      <c r="CB19241" s="62"/>
      <c r="CC19241" s="62"/>
      <c r="CD19241" s="62"/>
      <c r="CE19241" s="62"/>
      <c r="CF19241" s="62"/>
      <c r="CL19241" s="35" t="s">
        <v>8490</v>
      </c>
      <c r="CM19241" s="35" t="s">
        <v>217</v>
      </c>
      <c r="CN19241" s="35" t="s">
        <v>217</v>
      </c>
      <c r="CO19241" s="52"/>
      <c r="CP19241" s="52"/>
      <c r="CQ19241" s="52"/>
      <c r="CR19241" s="52"/>
      <c r="CS19241" s="52"/>
      <c r="CT19241" s="52"/>
      <c r="CU19241" s="33"/>
      <c r="CV19241" s="33"/>
    </row>
    <row r="19242" spans="74:100">
      <c r="BV19242" s="62"/>
      <c r="BW19242" s="62"/>
      <c r="BX19242" s="62"/>
      <c r="BY19242" s="62"/>
      <c r="BZ19242" s="62"/>
      <c r="CA19242" s="62"/>
      <c r="CB19242" s="62"/>
      <c r="CC19242" s="62"/>
      <c r="CD19242" s="62"/>
      <c r="CE19242" s="62"/>
      <c r="CF19242" s="62"/>
      <c r="CL19242" s="35" t="s">
        <v>29403</v>
      </c>
      <c r="CM19242" s="35" t="s">
        <v>217</v>
      </c>
      <c r="CN19242" s="35" t="s">
        <v>217</v>
      </c>
      <c r="CO19242" s="52"/>
      <c r="CP19242" s="52"/>
      <c r="CQ19242" s="52"/>
      <c r="CR19242" s="52"/>
      <c r="CS19242" s="52"/>
      <c r="CT19242" s="52"/>
      <c r="CU19242" s="33"/>
      <c r="CV19242" s="33"/>
    </row>
    <row r="19243" spans="74:100">
      <c r="BV19243" s="62"/>
      <c r="BW19243" s="62"/>
      <c r="BX19243" s="62"/>
      <c r="BY19243" s="62"/>
      <c r="BZ19243" s="62"/>
      <c r="CA19243" s="62"/>
      <c r="CB19243" s="62"/>
      <c r="CC19243" s="62"/>
      <c r="CD19243" s="62"/>
      <c r="CE19243" s="62"/>
      <c r="CF19243" s="62"/>
      <c r="CL19243" s="56" t="s">
        <v>23796</v>
      </c>
      <c r="CM19243" s="56" t="s">
        <v>216</v>
      </c>
      <c r="CN19243" s="56" t="s">
        <v>216</v>
      </c>
      <c r="CO19243" s="52"/>
      <c r="CP19243" s="52"/>
      <c r="CQ19243" s="52"/>
      <c r="CR19243" s="52"/>
      <c r="CS19243" s="52"/>
      <c r="CT19243" s="52"/>
      <c r="CU19243" s="33"/>
      <c r="CV19243" s="33"/>
    </row>
    <row r="19244" spans="74:100">
      <c r="BV19244" s="62"/>
      <c r="BW19244" s="62"/>
      <c r="BX19244" s="62"/>
      <c r="BY19244" s="62"/>
      <c r="BZ19244" s="62"/>
      <c r="CA19244" s="62"/>
      <c r="CB19244" s="62"/>
      <c r="CC19244" s="62"/>
      <c r="CD19244" s="62"/>
      <c r="CE19244" s="62"/>
      <c r="CF19244" s="62"/>
      <c r="CL19244" s="56" t="s">
        <v>9685</v>
      </c>
      <c r="CM19244" s="56" t="s">
        <v>215</v>
      </c>
      <c r="CN19244" s="56" t="s">
        <v>215</v>
      </c>
      <c r="CO19244" s="52"/>
      <c r="CP19244" s="52"/>
      <c r="CQ19244" s="52"/>
      <c r="CR19244" s="52"/>
      <c r="CS19244" s="52"/>
      <c r="CT19244" s="52"/>
      <c r="CU19244" s="33"/>
      <c r="CV19244" s="33"/>
    </row>
    <row r="19245" spans="74:100">
      <c r="BV19245" s="62"/>
      <c r="BW19245" s="62"/>
      <c r="BX19245" s="62"/>
      <c r="BY19245" s="62"/>
      <c r="BZ19245" s="62"/>
      <c r="CA19245" s="62"/>
      <c r="CB19245" s="62"/>
      <c r="CC19245" s="62"/>
      <c r="CD19245" s="62"/>
      <c r="CE19245" s="62"/>
      <c r="CF19245" s="62"/>
      <c r="CL19245" s="56" t="s">
        <v>25560</v>
      </c>
      <c r="CM19245" s="56" t="s">
        <v>214</v>
      </c>
      <c r="CN19245" s="56" t="s">
        <v>214</v>
      </c>
      <c r="CO19245" s="52"/>
      <c r="CP19245" s="52"/>
      <c r="CQ19245" s="52"/>
      <c r="CR19245" s="52"/>
      <c r="CS19245" s="52"/>
      <c r="CT19245" s="52"/>
      <c r="CU19245" s="33"/>
      <c r="CV19245" s="33"/>
    </row>
    <row r="19246" spans="74:100">
      <c r="BV19246" s="62"/>
      <c r="BW19246" s="62"/>
      <c r="BX19246" s="62"/>
      <c r="BY19246" s="62"/>
      <c r="BZ19246" s="62"/>
      <c r="CA19246" s="62"/>
      <c r="CB19246" s="62"/>
      <c r="CC19246" s="62"/>
      <c r="CD19246" s="62"/>
      <c r="CE19246" s="62"/>
      <c r="CF19246" s="62"/>
      <c r="CL19246" s="56" t="s">
        <v>17099</v>
      </c>
      <c r="CM19246" s="56" t="s">
        <v>214</v>
      </c>
      <c r="CN19246" s="56" t="s">
        <v>214</v>
      </c>
      <c r="CO19246" s="52"/>
      <c r="CP19246" s="52"/>
      <c r="CQ19246" s="52"/>
      <c r="CR19246" s="52"/>
      <c r="CS19246" s="52"/>
      <c r="CT19246" s="52"/>
      <c r="CU19246" s="33"/>
      <c r="CV19246" s="33"/>
    </row>
    <row r="19247" spans="74:100">
      <c r="BV19247" s="62"/>
      <c r="BW19247" s="62"/>
      <c r="BX19247" s="62"/>
      <c r="BY19247" s="62"/>
      <c r="BZ19247" s="62"/>
      <c r="CA19247" s="62"/>
      <c r="CB19247" s="62"/>
      <c r="CC19247" s="62"/>
      <c r="CD19247" s="62"/>
      <c r="CE19247" s="62"/>
      <c r="CF19247" s="62"/>
      <c r="CL19247" s="56" t="s">
        <v>17100</v>
      </c>
      <c r="CM19247" s="56" t="s">
        <v>214</v>
      </c>
      <c r="CN19247" s="56" t="s">
        <v>214</v>
      </c>
      <c r="CO19247" s="52"/>
      <c r="CP19247" s="52"/>
      <c r="CQ19247" s="52"/>
      <c r="CR19247" s="52"/>
      <c r="CS19247" s="52"/>
      <c r="CT19247" s="52"/>
      <c r="CU19247" s="33"/>
      <c r="CV19247" s="33"/>
    </row>
    <row r="19248" spans="74:100">
      <c r="BV19248" s="62"/>
      <c r="BW19248" s="62"/>
      <c r="BX19248" s="62"/>
      <c r="BY19248" s="62"/>
      <c r="BZ19248" s="62"/>
      <c r="CA19248" s="62"/>
      <c r="CB19248" s="62"/>
      <c r="CC19248" s="62"/>
      <c r="CD19248" s="62"/>
      <c r="CE19248" s="62"/>
      <c r="CF19248" s="62"/>
      <c r="CL19248" s="56" t="s">
        <v>17101</v>
      </c>
      <c r="CM19248" s="56" t="s">
        <v>214</v>
      </c>
      <c r="CN19248" s="56" t="s">
        <v>214</v>
      </c>
      <c r="CO19248" s="52"/>
      <c r="CP19248" s="52"/>
      <c r="CQ19248" s="52"/>
      <c r="CR19248" s="52"/>
      <c r="CS19248" s="52"/>
      <c r="CT19248" s="52"/>
      <c r="CU19248" s="33"/>
      <c r="CV19248" s="33"/>
    </row>
    <row r="19249" spans="74:100">
      <c r="BV19249" s="62"/>
      <c r="BW19249" s="62"/>
      <c r="BX19249" s="62"/>
      <c r="BY19249" s="62"/>
      <c r="BZ19249" s="62"/>
      <c r="CA19249" s="62"/>
      <c r="CB19249" s="62"/>
      <c r="CC19249" s="62"/>
      <c r="CD19249" s="62"/>
      <c r="CE19249" s="62"/>
      <c r="CF19249" s="62"/>
      <c r="CL19249" s="56" t="s">
        <v>17102</v>
      </c>
      <c r="CM19249" s="56" t="s">
        <v>214</v>
      </c>
      <c r="CN19249" s="56" t="s">
        <v>214</v>
      </c>
      <c r="CO19249" s="52"/>
      <c r="CP19249" s="52"/>
      <c r="CQ19249" s="52"/>
      <c r="CR19249" s="52"/>
      <c r="CS19249" s="52"/>
      <c r="CT19249" s="52"/>
      <c r="CU19249" s="33"/>
      <c r="CV19249" s="33"/>
    </row>
    <row r="19250" spans="74:100">
      <c r="BV19250" s="62"/>
      <c r="BW19250" s="62"/>
      <c r="BX19250" s="62"/>
      <c r="BY19250" s="62"/>
      <c r="BZ19250" s="62"/>
      <c r="CA19250" s="62"/>
      <c r="CB19250" s="62"/>
      <c r="CC19250" s="62"/>
      <c r="CD19250" s="62"/>
      <c r="CE19250" s="62"/>
      <c r="CF19250" s="62"/>
      <c r="CL19250" s="56" t="s">
        <v>23797</v>
      </c>
      <c r="CM19250" s="56" t="s">
        <v>214</v>
      </c>
      <c r="CN19250" s="56" t="s">
        <v>214</v>
      </c>
      <c r="CO19250" s="52"/>
      <c r="CP19250" s="52"/>
      <c r="CQ19250" s="52"/>
      <c r="CR19250" s="52"/>
      <c r="CS19250" s="52"/>
      <c r="CT19250" s="52"/>
      <c r="CU19250" s="33"/>
      <c r="CV19250" s="33"/>
    </row>
    <row r="19251" spans="74:100">
      <c r="BV19251" s="62"/>
      <c r="BW19251" s="62"/>
      <c r="BX19251" s="62"/>
      <c r="BY19251" s="62"/>
      <c r="BZ19251" s="62"/>
      <c r="CA19251" s="62"/>
      <c r="CB19251" s="62"/>
      <c r="CC19251" s="62"/>
      <c r="CD19251" s="62"/>
      <c r="CE19251" s="62"/>
      <c r="CF19251" s="62"/>
      <c r="CL19251" s="35" t="s">
        <v>9865</v>
      </c>
      <c r="CM19251" s="35" t="s">
        <v>217</v>
      </c>
      <c r="CN19251" s="35" t="s">
        <v>217</v>
      </c>
      <c r="CO19251" s="52"/>
      <c r="CP19251" s="52"/>
      <c r="CQ19251" s="52"/>
      <c r="CR19251" s="52"/>
      <c r="CS19251" s="52"/>
      <c r="CT19251" s="52"/>
      <c r="CU19251" s="33"/>
      <c r="CV19251" s="33"/>
    </row>
    <row r="19252" spans="74:100">
      <c r="BV19252" s="62"/>
      <c r="BW19252" s="62"/>
      <c r="BX19252" s="62"/>
      <c r="BY19252" s="62"/>
      <c r="BZ19252" s="62"/>
      <c r="CA19252" s="62"/>
      <c r="CB19252" s="62"/>
      <c r="CC19252" s="62"/>
      <c r="CD19252" s="62"/>
      <c r="CE19252" s="62"/>
      <c r="CF19252" s="62"/>
      <c r="CL19252" s="56" t="s">
        <v>25561</v>
      </c>
      <c r="CM19252" s="56" t="s">
        <v>214</v>
      </c>
      <c r="CN19252" s="56" t="s">
        <v>214</v>
      </c>
      <c r="CO19252" s="52"/>
      <c r="CP19252" s="52"/>
      <c r="CQ19252" s="52"/>
      <c r="CR19252" s="52"/>
      <c r="CS19252" s="52"/>
      <c r="CT19252" s="52"/>
      <c r="CU19252" s="33"/>
      <c r="CV19252" s="33"/>
    </row>
    <row r="19253" spans="74:100">
      <c r="BV19253" s="62"/>
      <c r="BW19253" s="62"/>
      <c r="BX19253" s="62"/>
      <c r="BY19253" s="62"/>
      <c r="BZ19253" s="62"/>
      <c r="CA19253" s="62"/>
      <c r="CB19253" s="62"/>
      <c r="CC19253" s="62"/>
      <c r="CD19253" s="62"/>
      <c r="CE19253" s="62"/>
      <c r="CF19253" s="62"/>
      <c r="CL19253" s="56" t="s">
        <v>25562</v>
      </c>
      <c r="CM19253" s="56" t="s">
        <v>214</v>
      </c>
      <c r="CN19253" s="56" t="s">
        <v>214</v>
      </c>
      <c r="CO19253" s="52"/>
      <c r="CP19253" s="52"/>
      <c r="CQ19253" s="52"/>
      <c r="CR19253" s="52"/>
      <c r="CS19253" s="52"/>
      <c r="CT19253" s="52"/>
      <c r="CU19253" s="33"/>
      <c r="CV19253" s="33"/>
    </row>
    <row r="19254" spans="74:100">
      <c r="BV19254" s="62"/>
      <c r="BW19254" s="62"/>
      <c r="BX19254" s="62"/>
      <c r="BY19254" s="62"/>
      <c r="BZ19254" s="62"/>
      <c r="CA19254" s="62"/>
      <c r="CB19254" s="62"/>
      <c r="CC19254" s="62"/>
      <c r="CD19254" s="62"/>
      <c r="CE19254" s="62"/>
      <c r="CF19254" s="62"/>
      <c r="CL19254" s="56" t="s">
        <v>9867</v>
      </c>
      <c r="CM19254" s="56" t="s">
        <v>214</v>
      </c>
      <c r="CN19254" s="56" t="s">
        <v>214</v>
      </c>
      <c r="CO19254" s="52"/>
      <c r="CP19254" s="52"/>
      <c r="CQ19254" s="52"/>
      <c r="CR19254" s="52"/>
      <c r="CS19254" s="52"/>
      <c r="CT19254" s="52"/>
      <c r="CU19254" s="33"/>
      <c r="CV19254" s="33"/>
    </row>
    <row r="19255" spans="74:100">
      <c r="BV19255" s="62"/>
      <c r="BW19255" s="62"/>
      <c r="BX19255" s="62"/>
      <c r="BY19255" s="62"/>
      <c r="BZ19255" s="62"/>
      <c r="CA19255" s="62"/>
      <c r="CB19255" s="62"/>
      <c r="CC19255" s="62"/>
      <c r="CD19255" s="62"/>
      <c r="CE19255" s="62"/>
      <c r="CF19255" s="62"/>
      <c r="CL19255" s="56" t="s">
        <v>9868</v>
      </c>
      <c r="CM19255" s="56" t="s">
        <v>214</v>
      </c>
      <c r="CN19255" s="56" t="s">
        <v>214</v>
      </c>
      <c r="CO19255" s="52"/>
      <c r="CP19255" s="52"/>
      <c r="CQ19255" s="52"/>
      <c r="CR19255" s="52"/>
      <c r="CS19255" s="52"/>
      <c r="CT19255" s="52"/>
      <c r="CU19255" s="33"/>
      <c r="CV19255" s="33"/>
    </row>
    <row r="19256" spans="74:100">
      <c r="BV19256" s="62"/>
      <c r="BW19256" s="62"/>
      <c r="BX19256" s="62"/>
      <c r="BY19256" s="62"/>
      <c r="BZ19256" s="62"/>
      <c r="CA19256" s="62"/>
      <c r="CB19256" s="62"/>
      <c r="CC19256" s="62"/>
      <c r="CD19256" s="62"/>
      <c r="CE19256" s="62"/>
      <c r="CF19256" s="62"/>
      <c r="CL19256" s="56" t="s">
        <v>25563</v>
      </c>
      <c r="CM19256" s="56" t="s">
        <v>214</v>
      </c>
      <c r="CN19256" s="56" t="s">
        <v>214</v>
      </c>
      <c r="CO19256" s="52"/>
      <c r="CP19256" s="52"/>
      <c r="CQ19256" s="52"/>
      <c r="CR19256" s="52"/>
      <c r="CS19256" s="52"/>
      <c r="CT19256" s="52"/>
      <c r="CU19256" s="33"/>
      <c r="CV19256" s="33"/>
    </row>
    <row r="19257" spans="74:100">
      <c r="BV19257" s="62"/>
      <c r="BW19257" s="62"/>
      <c r="BX19257" s="62"/>
      <c r="BY19257" s="62"/>
      <c r="BZ19257" s="62"/>
      <c r="CA19257" s="62"/>
      <c r="CB19257" s="62"/>
      <c r="CC19257" s="62"/>
      <c r="CD19257" s="62"/>
      <c r="CE19257" s="62"/>
      <c r="CF19257" s="62"/>
      <c r="CL19257" s="56" t="s">
        <v>25564</v>
      </c>
      <c r="CM19257" s="56" t="s">
        <v>214</v>
      </c>
      <c r="CN19257" s="56" t="s">
        <v>214</v>
      </c>
      <c r="CO19257" s="52"/>
      <c r="CP19257" s="52"/>
      <c r="CQ19257" s="52"/>
      <c r="CR19257" s="52"/>
      <c r="CS19257" s="52"/>
      <c r="CT19257" s="52"/>
      <c r="CU19257" s="33"/>
      <c r="CV19257" s="33"/>
    </row>
    <row r="19258" spans="74:100">
      <c r="BV19258" s="62"/>
      <c r="BW19258" s="62"/>
      <c r="BX19258" s="62"/>
      <c r="BY19258" s="62"/>
      <c r="BZ19258" s="62"/>
      <c r="CA19258" s="62"/>
      <c r="CB19258" s="62"/>
      <c r="CC19258" s="62"/>
      <c r="CD19258" s="62"/>
      <c r="CE19258" s="62"/>
      <c r="CF19258" s="62"/>
      <c r="CL19258" s="56" t="s">
        <v>9869</v>
      </c>
      <c r="CM19258" s="56" t="s">
        <v>214</v>
      </c>
      <c r="CN19258" s="56" t="s">
        <v>214</v>
      </c>
      <c r="CO19258" s="52"/>
      <c r="CP19258" s="52"/>
      <c r="CQ19258" s="52"/>
      <c r="CR19258" s="52"/>
      <c r="CS19258" s="52"/>
      <c r="CT19258" s="52"/>
      <c r="CU19258" s="33"/>
      <c r="CV19258" s="33"/>
    </row>
    <row r="19259" spans="74:100">
      <c r="BV19259" s="62"/>
      <c r="BW19259" s="62"/>
      <c r="BX19259" s="62"/>
      <c r="BY19259" s="62"/>
      <c r="BZ19259" s="62"/>
      <c r="CA19259" s="62"/>
      <c r="CB19259" s="62"/>
      <c r="CC19259" s="62"/>
      <c r="CD19259" s="62"/>
      <c r="CE19259" s="62"/>
      <c r="CF19259" s="62"/>
      <c r="CL19259" s="56" t="s">
        <v>9870</v>
      </c>
      <c r="CM19259" s="56" t="s">
        <v>214</v>
      </c>
      <c r="CN19259" s="56" t="s">
        <v>214</v>
      </c>
      <c r="CO19259" s="52"/>
      <c r="CP19259" s="52"/>
      <c r="CQ19259" s="52"/>
      <c r="CR19259" s="52"/>
      <c r="CS19259" s="52"/>
      <c r="CT19259" s="52"/>
      <c r="CU19259" s="33"/>
      <c r="CV19259" s="33"/>
    </row>
    <row r="19260" spans="74:100">
      <c r="BV19260" s="62"/>
      <c r="BW19260" s="62"/>
      <c r="BX19260" s="62"/>
      <c r="BY19260" s="62"/>
      <c r="BZ19260" s="62"/>
      <c r="CA19260" s="62"/>
      <c r="CB19260" s="62"/>
      <c r="CC19260" s="62"/>
      <c r="CD19260" s="62"/>
      <c r="CE19260" s="62"/>
      <c r="CF19260" s="62"/>
      <c r="CL19260" s="56" t="s">
        <v>9871</v>
      </c>
      <c r="CM19260" s="56" t="s">
        <v>214</v>
      </c>
      <c r="CN19260" s="56" t="s">
        <v>214</v>
      </c>
      <c r="CO19260" s="52"/>
      <c r="CP19260" s="52"/>
      <c r="CQ19260" s="52"/>
      <c r="CR19260" s="52"/>
      <c r="CS19260" s="52"/>
      <c r="CT19260" s="52"/>
      <c r="CU19260" s="33"/>
      <c r="CV19260" s="33"/>
    </row>
    <row r="19261" spans="74:100">
      <c r="BV19261" s="62"/>
      <c r="BW19261" s="62"/>
      <c r="BX19261" s="62"/>
      <c r="BY19261" s="62"/>
      <c r="BZ19261" s="62"/>
      <c r="CA19261" s="62"/>
      <c r="CB19261" s="62"/>
      <c r="CC19261" s="62"/>
      <c r="CD19261" s="62"/>
      <c r="CE19261" s="62"/>
      <c r="CF19261" s="62"/>
      <c r="CL19261" s="56" t="s">
        <v>9872</v>
      </c>
      <c r="CM19261" s="56" t="s">
        <v>214</v>
      </c>
      <c r="CN19261" s="56" t="s">
        <v>214</v>
      </c>
      <c r="CO19261" s="52"/>
      <c r="CP19261" s="52"/>
      <c r="CQ19261" s="52"/>
      <c r="CR19261" s="52"/>
      <c r="CS19261" s="52"/>
      <c r="CT19261" s="52"/>
      <c r="CU19261" s="33"/>
      <c r="CV19261" s="33"/>
    </row>
    <row r="19262" spans="74:100">
      <c r="BV19262" s="62"/>
      <c r="BW19262" s="62"/>
      <c r="BX19262" s="62"/>
      <c r="BY19262" s="62"/>
      <c r="BZ19262" s="62"/>
      <c r="CA19262" s="62"/>
      <c r="CB19262" s="62"/>
      <c r="CC19262" s="62"/>
      <c r="CD19262" s="62"/>
      <c r="CE19262" s="62"/>
      <c r="CF19262" s="62"/>
      <c r="CL19262" s="56" t="s">
        <v>9873</v>
      </c>
      <c r="CM19262" s="56" t="s">
        <v>214</v>
      </c>
      <c r="CN19262" s="56" t="s">
        <v>214</v>
      </c>
      <c r="CO19262" s="52"/>
      <c r="CP19262" s="52"/>
      <c r="CQ19262" s="52"/>
      <c r="CR19262" s="52"/>
      <c r="CS19262" s="52"/>
      <c r="CT19262" s="52"/>
      <c r="CU19262" s="33"/>
      <c r="CV19262" s="33"/>
    </row>
    <row r="19263" spans="74:100">
      <c r="BV19263" s="62"/>
      <c r="BW19263" s="62"/>
      <c r="BX19263" s="62"/>
      <c r="BY19263" s="62"/>
      <c r="BZ19263" s="62"/>
      <c r="CA19263" s="62"/>
      <c r="CB19263" s="62"/>
      <c r="CC19263" s="62"/>
      <c r="CD19263" s="62"/>
      <c r="CE19263" s="62"/>
      <c r="CF19263" s="62"/>
      <c r="CL19263" s="56" t="s">
        <v>9874</v>
      </c>
      <c r="CM19263" s="56" t="s">
        <v>214</v>
      </c>
      <c r="CN19263" s="56" t="s">
        <v>214</v>
      </c>
      <c r="CO19263" s="52"/>
      <c r="CP19263" s="52"/>
      <c r="CQ19263" s="52"/>
      <c r="CR19263" s="52"/>
      <c r="CS19263" s="52"/>
      <c r="CT19263" s="52"/>
      <c r="CU19263" s="33"/>
      <c r="CV19263" s="33"/>
    </row>
    <row r="19264" spans="74:100">
      <c r="BV19264" s="62"/>
      <c r="BW19264" s="62"/>
      <c r="BX19264" s="62"/>
      <c r="BY19264" s="62"/>
      <c r="BZ19264" s="62"/>
      <c r="CA19264" s="62"/>
      <c r="CB19264" s="62"/>
      <c r="CC19264" s="62"/>
      <c r="CD19264" s="62"/>
      <c r="CE19264" s="62"/>
      <c r="CF19264" s="62"/>
      <c r="CL19264" s="56" t="s">
        <v>9875</v>
      </c>
      <c r="CM19264" s="56" t="s">
        <v>214</v>
      </c>
      <c r="CN19264" s="56" t="s">
        <v>214</v>
      </c>
      <c r="CO19264" s="52"/>
      <c r="CP19264" s="52"/>
      <c r="CQ19264" s="52"/>
      <c r="CR19264" s="52"/>
      <c r="CS19264" s="52"/>
      <c r="CT19264" s="52"/>
      <c r="CU19264" s="33"/>
      <c r="CV19264" s="33"/>
    </row>
    <row r="19265" spans="74:100">
      <c r="BV19265" s="62"/>
      <c r="BW19265" s="62"/>
      <c r="BX19265" s="62"/>
      <c r="BY19265" s="62"/>
      <c r="BZ19265" s="62"/>
      <c r="CA19265" s="62"/>
      <c r="CB19265" s="62"/>
      <c r="CC19265" s="62"/>
      <c r="CD19265" s="62"/>
      <c r="CE19265" s="62"/>
      <c r="CF19265" s="62"/>
      <c r="CL19265" s="56" t="s">
        <v>9876</v>
      </c>
      <c r="CM19265" s="56" t="s">
        <v>214</v>
      </c>
      <c r="CN19265" s="56" t="s">
        <v>214</v>
      </c>
      <c r="CO19265" s="52"/>
      <c r="CP19265" s="52"/>
      <c r="CQ19265" s="52"/>
      <c r="CR19265" s="52"/>
      <c r="CS19265" s="52"/>
      <c r="CT19265" s="52"/>
      <c r="CU19265" s="33"/>
      <c r="CV19265" s="33"/>
    </row>
    <row r="19266" spans="74:100">
      <c r="BV19266" s="62"/>
      <c r="BW19266" s="62"/>
      <c r="BX19266" s="62"/>
      <c r="BY19266" s="62"/>
      <c r="BZ19266" s="62"/>
      <c r="CA19266" s="62"/>
      <c r="CB19266" s="62"/>
      <c r="CC19266" s="62"/>
      <c r="CD19266" s="62"/>
      <c r="CE19266" s="62"/>
      <c r="CF19266" s="62"/>
      <c r="CL19266" s="56" t="s">
        <v>9877</v>
      </c>
      <c r="CM19266" s="56" t="s">
        <v>214</v>
      </c>
      <c r="CN19266" s="56" t="s">
        <v>214</v>
      </c>
      <c r="CO19266" s="52"/>
      <c r="CP19266" s="52"/>
      <c r="CQ19266" s="52"/>
      <c r="CR19266" s="52"/>
      <c r="CS19266" s="52"/>
      <c r="CT19266" s="52"/>
      <c r="CU19266" s="33"/>
      <c r="CV19266" s="33"/>
    </row>
    <row r="19267" spans="74:100">
      <c r="BV19267" s="62"/>
      <c r="BW19267" s="62"/>
      <c r="BX19267" s="62"/>
      <c r="BY19267" s="62"/>
      <c r="BZ19267" s="62"/>
      <c r="CA19267" s="62"/>
      <c r="CB19267" s="62"/>
      <c r="CC19267" s="62"/>
      <c r="CD19267" s="62"/>
      <c r="CE19267" s="62"/>
      <c r="CF19267" s="62"/>
      <c r="CL19267" s="56" t="s">
        <v>9878</v>
      </c>
      <c r="CM19267" s="56" t="s">
        <v>214</v>
      </c>
      <c r="CN19267" s="56" t="s">
        <v>214</v>
      </c>
      <c r="CO19267" s="52"/>
      <c r="CP19267" s="52"/>
      <c r="CQ19267" s="52"/>
      <c r="CR19267" s="52"/>
      <c r="CS19267" s="52"/>
      <c r="CT19267" s="52"/>
      <c r="CU19267" s="33"/>
      <c r="CV19267" s="33"/>
    </row>
    <row r="19268" spans="74:100">
      <c r="BV19268" s="62"/>
      <c r="BW19268" s="62"/>
      <c r="BX19268" s="62"/>
      <c r="BY19268" s="62"/>
      <c r="BZ19268" s="62"/>
      <c r="CA19268" s="62"/>
      <c r="CB19268" s="62"/>
      <c r="CC19268" s="62"/>
      <c r="CD19268" s="62"/>
      <c r="CE19268" s="62"/>
      <c r="CF19268" s="62"/>
      <c r="CL19268" s="56" t="s">
        <v>9879</v>
      </c>
      <c r="CM19268" s="56" t="s">
        <v>214</v>
      </c>
      <c r="CN19268" s="56" t="s">
        <v>214</v>
      </c>
      <c r="CO19268" s="52"/>
      <c r="CP19268" s="52"/>
      <c r="CQ19268" s="52"/>
      <c r="CR19268" s="52"/>
      <c r="CS19268" s="52"/>
      <c r="CT19268" s="52"/>
      <c r="CU19268" s="33"/>
      <c r="CV19268" s="33"/>
    </row>
    <row r="19269" spans="74:100">
      <c r="BV19269" s="62"/>
      <c r="BW19269" s="62"/>
      <c r="BX19269" s="62"/>
      <c r="BY19269" s="62"/>
      <c r="BZ19269" s="62"/>
      <c r="CA19269" s="62"/>
      <c r="CB19269" s="62"/>
      <c r="CC19269" s="62"/>
      <c r="CD19269" s="62"/>
      <c r="CE19269" s="62"/>
      <c r="CF19269" s="62"/>
      <c r="CL19269" s="56" t="s">
        <v>9880</v>
      </c>
      <c r="CM19269" s="56" t="s">
        <v>214</v>
      </c>
      <c r="CN19269" s="56" t="s">
        <v>214</v>
      </c>
      <c r="CO19269" s="52"/>
      <c r="CP19269" s="52"/>
      <c r="CQ19269" s="52"/>
      <c r="CR19269" s="52"/>
      <c r="CS19269" s="52"/>
      <c r="CT19269" s="52"/>
      <c r="CU19269" s="33"/>
      <c r="CV19269" s="33"/>
    </row>
    <row r="19270" spans="74:100">
      <c r="BV19270" s="62"/>
      <c r="BW19270" s="62"/>
      <c r="BX19270" s="62"/>
      <c r="BY19270" s="62"/>
      <c r="BZ19270" s="62"/>
      <c r="CA19270" s="62"/>
      <c r="CB19270" s="62"/>
      <c r="CC19270" s="62"/>
      <c r="CD19270" s="62"/>
      <c r="CE19270" s="62"/>
      <c r="CF19270" s="62"/>
      <c r="CL19270" s="56" t="s">
        <v>9881</v>
      </c>
      <c r="CM19270" s="56" t="s">
        <v>214</v>
      </c>
      <c r="CN19270" s="56" t="s">
        <v>214</v>
      </c>
      <c r="CO19270" s="52"/>
      <c r="CP19270" s="52"/>
      <c r="CQ19270" s="52"/>
      <c r="CR19270" s="52"/>
      <c r="CS19270" s="52"/>
      <c r="CT19270" s="52"/>
      <c r="CU19270" s="33"/>
      <c r="CV19270" s="33"/>
    </row>
    <row r="19271" spans="74:100">
      <c r="BV19271" s="62"/>
      <c r="BW19271" s="62"/>
      <c r="BX19271" s="62"/>
      <c r="BY19271" s="62"/>
      <c r="BZ19271" s="62"/>
      <c r="CA19271" s="62"/>
      <c r="CB19271" s="62"/>
      <c r="CC19271" s="62"/>
      <c r="CD19271" s="62"/>
      <c r="CE19271" s="62"/>
      <c r="CF19271" s="62"/>
      <c r="CL19271" s="56" t="s">
        <v>9909</v>
      </c>
      <c r="CM19271" s="56" t="s">
        <v>214</v>
      </c>
      <c r="CN19271" s="56" t="s">
        <v>214</v>
      </c>
      <c r="CO19271" s="52"/>
      <c r="CP19271" s="52"/>
      <c r="CQ19271" s="52"/>
      <c r="CR19271" s="52"/>
      <c r="CS19271" s="52"/>
      <c r="CT19271" s="52"/>
      <c r="CU19271" s="33"/>
      <c r="CV19271" s="33"/>
    </row>
    <row r="19272" spans="74:100">
      <c r="BV19272" s="62"/>
      <c r="BW19272" s="62"/>
      <c r="BX19272" s="62"/>
      <c r="BY19272" s="62"/>
      <c r="BZ19272" s="62"/>
      <c r="CA19272" s="62"/>
      <c r="CB19272" s="62"/>
      <c r="CC19272" s="62"/>
      <c r="CD19272" s="62"/>
      <c r="CE19272" s="62"/>
      <c r="CF19272" s="62"/>
      <c r="CL19272" s="35" t="s">
        <v>9882</v>
      </c>
      <c r="CM19272" s="35" t="s">
        <v>217</v>
      </c>
      <c r="CN19272" s="35" t="s">
        <v>217</v>
      </c>
      <c r="CO19272" s="52"/>
      <c r="CP19272" s="52"/>
      <c r="CQ19272" s="52"/>
      <c r="CR19272" s="52"/>
      <c r="CS19272" s="52"/>
      <c r="CT19272" s="52"/>
      <c r="CU19272" s="33"/>
      <c r="CV19272" s="33"/>
    </row>
    <row r="19273" spans="74:100">
      <c r="BV19273" s="62"/>
      <c r="BW19273" s="62"/>
      <c r="BX19273" s="62"/>
      <c r="BY19273" s="62"/>
      <c r="BZ19273" s="62"/>
      <c r="CA19273" s="62"/>
      <c r="CB19273" s="62"/>
      <c r="CC19273" s="62"/>
      <c r="CD19273" s="62"/>
      <c r="CE19273" s="62"/>
      <c r="CF19273" s="62"/>
      <c r="CL19273" s="35" t="s">
        <v>9883</v>
      </c>
      <c r="CM19273" s="35" t="s">
        <v>217</v>
      </c>
      <c r="CN19273" s="35" t="s">
        <v>217</v>
      </c>
      <c r="CO19273" s="52"/>
      <c r="CP19273" s="52"/>
      <c r="CQ19273" s="52"/>
      <c r="CR19273" s="52"/>
      <c r="CS19273" s="52"/>
      <c r="CT19273" s="52"/>
      <c r="CU19273" s="33"/>
      <c r="CV19273" s="33"/>
    </row>
    <row r="19274" spans="74:100">
      <c r="BV19274" s="62"/>
      <c r="BW19274" s="62"/>
      <c r="BX19274" s="62"/>
      <c r="BY19274" s="62"/>
      <c r="BZ19274" s="62"/>
      <c r="CA19274" s="62"/>
      <c r="CB19274" s="62"/>
      <c r="CC19274" s="62"/>
      <c r="CD19274" s="62"/>
      <c r="CE19274" s="62"/>
      <c r="CF19274" s="62"/>
      <c r="CL19274" s="35" t="s">
        <v>9884</v>
      </c>
      <c r="CM19274" s="35" t="s">
        <v>217</v>
      </c>
      <c r="CN19274" s="35" t="s">
        <v>217</v>
      </c>
      <c r="CO19274" s="52"/>
      <c r="CP19274" s="52"/>
      <c r="CQ19274" s="52"/>
      <c r="CR19274" s="52"/>
      <c r="CS19274" s="52"/>
      <c r="CT19274" s="52"/>
      <c r="CU19274" s="33"/>
      <c r="CV19274" s="33"/>
    </row>
    <row r="19275" spans="74:100">
      <c r="BV19275" s="62"/>
      <c r="BW19275" s="62"/>
      <c r="BX19275" s="62"/>
      <c r="BY19275" s="62"/>
      <c r="BZ19275" s="62"/>
      <c r="CA19275" s="62"/>
      <c r="CB19275" s="62"/>
      <c r="CC19275" s="62"/>
      <c r="CD19275" s="62"/>
      <c r="CE19275" s="62"/>
      <c r="CF19275" s="62"/>
      <c r="CL19275" s="35" t="s">
        <v>9885</v>
      </c>
      <c r="CM19275" s="35" t="s">
        <v>217</v>
      </c>
      <c r="CN19275" s="35" t="s">
        <v>217</v>
      </c>
      <c r="CO19275" s="52"/>
      <c r="CP19275" s="52"/>
      <c r="CQ19275" s="52"/>
      <c r="CR19275" s="52"/>
      <c r="CS19275" s="52"/>
      <c r="CT19275" s="52"/>
      <c r="CU19275" s="33"/>
      <c r="CV19275" s="33"/>
    </row>
    <row r="19276" spans="74:100">
      <c r="BV19276" s="62"/>
      <c r="BW19276" s="62"/>
      <c r="BX19276" s="62"/>
      <c r="BY19276" s="62"/>
      <c r="BZ19276" s="62"/>
      <c r="CA19276" s="62"/>
      <c r="CB19276" s="62"/>
      <c r="CC19276" s="62"/>
      <c r="CD19276" s="62"/>
      <c r="CE19276" s="62"/>
      <c r="CF19276" s="62"/>
      <c r="CL19276" s="35" t="s">
        <v>9886</v>
      </c>
      <c r="CM19276" s="35" t="s">
        <v>217</v>
      </c>
      <c r="CN19276" s="35" t="s">
        <v>217</v>
      </c>
      <c r="CO19276" s="52"/>
      <c r="CP19276" s="52"/>
      <c r="CQ19276" s="52"/>
      <c r="CR19276" s="52"/>
      <c r="CS19276" s="52"/>
      <c r="CT19276" s="52"/>
      <c r="CU19276" s="33"/>
      <c r="CV19276" s="33"/>
    </row>
    <row r="19277" spans="74:100">
      <c r="BV19277" s="62"/>
      <c r="BW19277" s="62"/>
      <c r="BX19277" s="62"/>
      <c r="BY19277" s="62"/>
      <c r="BZ19277" s="62"/>
      <c r="CA19277" s="62"/>
      <c r="CB19277" s="62"/>
      <c r="CC19277" s="62"/>
      <c r="CD19277" s="62"/>
      <c r="CE19277" s="62"/>
      <c r="CF19277" s="62"/>
      <c r="CL19277" s="35" t="s">
        <v>9887</v>
      </c>
      <c r="CM19277" s="35" t="s">
        <v>217</v>
      </c>
      <c r="CN19277" s="35" t="s">
        <v>217</v>
      </c>
      <c r="CO19277" s="52"/>
      <c r="CP19277" s="52"/>
      <c r="CQ19277" s="52"/>
      <c r="CR19277" s="52"/>
      <c r="CS19277" s="52"/>
      <c r="CT19277" s="52"/>
      <c r="CU19277" s="33"/>
      <c r="CV19277" s="33"/>
    </row>
    <row r="19278" spans="74:100">
      <c r="BV19278" s="62"/>
      <c r="BW19278" s="62"/>
      <c r="BX19278" s="62"/>
      <c r="BY19278" s="62"/>
      <c r="BZ19278" s="62"/>
      <c r="CA19278" s="62"/>
      <c r="CB19278" s="62"/>
      <c r="CC19278" s="62"/>
      <c r="CD19278" s="62"/>
      <c r="CE19278" s="62"/>
      <c r="CF19278" s="62"/>
      <c r="CL19278" s="35" t="s">
        <v>9888</v>
      </c>
      <c r="CM19278" s="35" t="s">
        <v>217</v>
      </c>
      <c r="CN19278" s="35" t="s">
        <v>217</v>
      </c>
      <c r="CO19278" s="52"/>
      <c r="CP19278" s="52"/>
      <c r="CQ19278" s="52"/>
      <c r="CR19278" s="52"/>
      <c r="CS19278" s="52"/>
      <c r="CT19278" s="52"/>
      <c r="CU19278" s="33"/>
      <c r="CV19278" s="33"/>
    </row>
    <row r="19279" spans="74:100">
      <c r="BV19279" s="62"/>
      <c r="BW19279" s="62"/>
      <c r="BX19279" s="62"/>
      <c r="BY19279" s="62"/>
      <c r="BZ19279" s="62"/>
      <c r="CA19279" s="62"/>
      <c r="CB19279" s="62"/>
      <c r="CC19279" s="62"/>
      <c r="CD19279" s="62"/>
      <c r="CE19279" s="62"/>
      <c r="CF19279" s="62"/>
      <c r="CL19279" s="35" t="s">
        <v>9889</v>
      </c>
      <c r="CM19279" s="35" t="s">
        <v>217</v>
      </c>
      <c r="CN19279" s="35" t="s">
        <v>217</v>
      </c>
      <c r="CO19279" s="52"/>
      <c r="CP19279" s="52"/>
      <c r="CQ19279" s="52"/>
      <c r="CR19279" s="52"/>
      <c r="CS19279" s="52"/>
      <c r="CT19279" s="52"/>
      <c r="CU19279" s="33"/>
      <c r="CV19279" s="33"/>
    </row>
    <row r="19280" spans="74:100">
      <c r="BV19280" s="62"/>
      <c r="BW19280" s="62"/>
      <c r="BX19280" s="62"/>
      <c r="BY19280" s="62"/>
      <c r="BZ19280" s="62"/>
      <c r="CA19280" s="62"/>
      <c r="CB19280" s="62"/>
      <c r="CC19280" s="62"/>
      <c r="CD19280" s="62"/>
      <c r="CE19280" s="62"/>
      <c r="CF19280" s="62"/>
      <c r="CL19280" s="35" t="s">
        <v>9890</v>
      </c>
      <c r="CM19280" s="35" t="s">
        <v>217</v>
      </c>
      <c r="CN19280" s="35" t="s">
        <v>217</v>
      </c>
      <c r="CO19280" s="52"/>
      <c r="CP19280" s="52"/>
      <c r="CQ19280" s="52"/>
      <c r="CR19280" s="52"/>
      <c r="CS19280" s="52"/>
      <c r="CT19280" s="52"/>
      <c r="CU19280" s="33"/>
      <c r="CV19280" s="33"/>
    </row>
    <row r="19281" spans="74:100">
      <c r="BV19281" s="62"/>
      <c r="BW19281" s="62"/>
      <c r="BX19281" s="62"/>
      <c r="BY19281" s="62"/>
      <c r="BZ19281" s="62"/>
      <c r="CA19281" s="62"/>
      <c r="CB19281" s="62"/>
      <c r="CC19281" s="62"/>
      <c r="CD19281" s="62"/>
      <c r="CE19281" s="62"/>
      <c r="CF19281" s="62"/>
      <c r="CL19281" s="35" t="s">
        <v>9891</v>
      </c>
      <c r="CM19281" s="35" t="s">
        <v>217</v>
      </c>
      <c r="CN19281" s="35" t="s">
        <v>217</v>
      </c>
      <c r="CO19281" s="52"/>
      <c r="CP19281" s="52"/>
      <c r="CQ19281" s="52"/>
      <c r="CR19281" s="52"/>
      <c r="CS19281" s="52"/>
      <c r="CT19281" s="52"/>
      <c r="CU19281" s="33"/>
      <c r="CV19281" s="33"/>
    </row>
    <row r="19282" spans="74:100">
      <c r="BV19282" s="62"/>
      <c r="BW19282" s="62"/>
      <c r="BX19282" s="62"/>
      <c r="BY19282" s="62"/>
      <c r="BZ19282" s="62"/>
      <c r="CA19282" s="62"/>
      <c r="CB19282" s="62"/>
      <c r="CC19282" s="62"/>
      <c r="CD19282" s="62"/>
      <c r="CE19282" s="62"/>
      <c r="CF19282" s="62"/>
      <c r="CL19282" s="35" t="s">
        <v>9892</v>
      </c>
      <c r="CM19282" s="35" t="s">
        <v>217</v>
      </c>
      <c r="CN19282" s="35" t="s">
        <v>217</v>
      </c>
      <c r="CO19282" s="52"/>
      <c r="CP19282" s="52"/>
      <c r="CQ19282" s="52"/>
      <c r="CR19282" s="52"/>
      <c r="CS19282" s="52"/>
      <c r="CT19282" s="52"/>
      <c r="CU19282" s="33"/>
      <c r="CV19282" s="33"/>
    </row>
    <row r="19283" spans="74:100">
      <c r="BV19283" s="62"/>
      <c r="BW19283" s="62"/>
      <c r="BX19283" s="62"/>
      <c r="BY19283" s="62"/>
      <c r="BZ19283" s="62"/>
      <c r="CA19283" s="62"/>
      <c r="CB19283" s="62"/>
      <c r="CC19283" s="62"/>
      <c r="CD19283" s="62"/>
      <c r="CE19283" s="62"/>
      <c r="CF19283" s="62"/>
      <c r="CL19283" s="35" t="s">
        <v>9893</v>
      </c>
      <c r="CM19283" s="35" t="s">
        <v>217</v>
      </c>
      <c r="CN19283" s="35" t="s">
        <v>217</v>
      </c>
      <c r="CO19283" s="52"/>
      <c r="CP19283" s="52"/>
      <c r="CQ19283" s="52"/>
      <c r="CR19283" s="52"/>
      <c r="CS19283" s="52"/>
      <c r="CT19283" s="52"/>
      <c r="CU19283" s="33"/>
      <c r="CV19283" s="33"/>
    </row>
    <row r="19284" spans="74:100">
      <c r="BV19284" s="62"/>
      <c r="BW19284" s="62"/>
      <c r="BX19284" s="62"/>
      <c r="BY19284" s="62"/>
      <c r="BZ19284" s="62"/>
      <c r="CA19284" s="62"/>
      <c r="CB19284" s="62"/>
      <c r="CC19284" s="62"/>
      <c r="CD19284" s="62"/>
      <c r="CE19284" s="62"/>
      <c r="CF19284" s="62"/>
      <c r="CL19284" s="35" t="s">
        <v>9894</v>
      </c>
      <c r="CM19284" s="35" t="s">
        <v>217</v>
      </c>
      <c r="CN19284" s="35" t="s">
        <v>217</v>
      </c>
      <c r="CO19284" s="52"/>
      <c r="CP19284" s="52"/>
      <c r="CQ19284" s="52"/>
      <c r="CR19284" s="52"/>
      <c r="CS19284" s="52"/>
      <c r="CT19284" s="52"/>
      <c r="CU19284" s="33"/>
      <c r="CV19284" s="33"/>
    </row>
    <row r="19285" spans="74:100">
      <c r="BV19285" s="62"/>
      <c r="BW19285" s="62"/>
      <c r="BX19285" s="62"/>
      <c r="BY19285" s="62"/>
      <c r="BZ19285" s="62"/>
      <c r="CA19285" s="62"/>
      <c r="CB19285" s="62"/>
      <c r="CC19285" s="62"/>
      <c r="CD19285" s="62"/>
      <c r="CE19285" s="62"/>
      <c r="CF19285" s="62"/>
      <c r="CL19285" s="35" t="s">
        <v>9895</v>
      </c>
      <c r="CM19285" s="35" t="s">
        <v>217</v>
      </c>
      <c r="CN19285" s="35" t="s">
        <v>217</v>
      </c>
      <c r="CO19285" s="52"/>
      <c r="CP19285" s="52"/>
      <c r="CQ19285" s="52"/>
      <c r="CR19285" s="52"/>
      <c r="CS19285" s="52"/>
      <c r="CT19285" s="52"/>
      <c r="CU19285" s="33"/>
      <c r="CV19285" s="33"/>
    </row>
    <row r="19286" spans="74:100">
      <c r="BV19286" s="62"/>
      <c r="BW19286" s="62"/>
      <c r="BX19286" s="62"/>
      <c r="BY19286" s="62"/>
      <c r="BZ19286" s="62"/>
      <c r="CA19286" s="62"/>
      <c r="CB19286" s="62"/>
      <c r="CC19286" s="62"/>
      <c r="CD19286" s="62"/>
      <c r="CE19286" s="62"/>
      <c r="CF19286" s="62"/>
      <c r="CL19286" s="35" t="s">
        <v>9896</v>
      </c>
      <c r="CM19286" s="35" t="s">
        <v>217</v>
      </c>
      <c r="CN19286" s="35" t="s">
        <v>217</v>
      </c>
      <c r="CO19286" s="52"/>
      <c r="CP19286" s="52"/>
      <c r="CQ19286" s="52"/>
      <c r="CR19286" s="52"/>
      <c r="CS19286" s="52"/>
      <c r="CT19286" s="52"/>
      <c r="CU19286" s="33"/>
      <c r="CV19286" s="33"/>
    </row>
    <row r="19287" spans="74:100">
      <c r="BV19287" s="62"/>
      <c r="BW19287" s="62"/>
      <c r="BX19287" s="62"/>
      <c r="BY19287" s="62"/>
      <c r="BZ19287" s="62"/>
      <c r="CA19287" s="62"/>
      <c r="CB19287" s="62"/>
      <c r="CC19287" s="62"/>
      <c r="CD19287" s="62"/>
      <c r="CE19287" s="62"/>
      <c r="CF19287" s="62"/>
      <c r="CL19287" s="35" t="s">
        <v>9897</v>
      </c>
      <c r="CM19287" s="35" t="s">
        <v>217</v>
      </c>
      <c r="CN19287" s="35" t="s">
        <v>217</v>
      </c>
      <c r="CO19287" s="52"/>
      <c r="CP19287" s="52"/>
      <c r="CQ19287" s="52"/>
      <c r="CR19287" s="52"/>
      <c r="CS19287" s="52"/>
      <c r="CT19287" s="52"/>
      <c r="CU19287" s="33"/>
      <c r="CV19287" s="33"/>
    </row>
    <row r="19288" spans="74:100">
      <c r="BV19288" s="62"/>
      <c r="BW19288" s="62"/>
      <c r="BX19288" s="62"/>
      <c r="BY19288" s="62"/>
      <c r="BZ19288" s="62"/>
      <c r="CA19288" s="62"/>
      <c r="CB19288" s="62"/>
      <c r="CC19288" s="62"/>
      <c r="CD19288" s="62"/>
      <c r="CE19288" s="62"/>
      <c r="CF19288" s="62"/>
      <c r="CL19288" s="35" t="s">
        <v>9898</v>
      </c>
      <c r="CM19288" s="35" t="s">
        <v>217</v>
      </c>
      <c r="CN19288" s="35" t="s">
        <v>217</v>
      </c>
      <c r="CO19288" s="52"/>
      <c r="CP19288" s="52"/>
      <c r="CQ19288" s="52"/>
      <c r="CR19288" s="52"/>
      <c r="CS19288" s="52"/>
      <c r="CT19288" s="52"/>
      <c r="CU19288" s="33"/>
      <c r="CV19288" s="33"/>
    </row>
    <row r="19289" spans="74:100">
      <c r="BV19289" s="62"/>
      <c r="BW19289" s="62"/>
      <c r="BX19289" s="62"/>
      <c r="BY19289" s="62"/>
      <c r="BZ19289" s="62"/>
      <c r="CA19289" s="62"/>
      <c r="CB19289" s="62"/>
      <c r="CC19289" s="62"/>
      <c r="CD19289" s="62"/>
      <c r="CE19289" s="62"/>
      <c r="CF19289" s="62"/>
      <c r="CL19289" s="35" t="s">
        <v>9899</v>
      </c>
      <c r="CM19289" s="35" t="s">
        <v>217</v>
      </c>
      <c r="CN19289" s="35" t="s">
        <v>217</v>
      </c>
      <c r="CO19289" s="52"/>
      <c r="CP19289" s="52"/>
      <c r="CQ19289" s="52"/>
      <c r="CR19289" s="52"/>
      <c r="CS19289" s="52"/>
      <c r="CT19289" s="52"/>
      <c r="CU19289" s="33"/>
      <c r="CV19289" s="33"/>
    </row>
    <row r="19290" spans="74:100">
      <c r="BV19290" s="62"/>
      <c r="BW19290" s="62"/>
      <c r="BX19290" s="62"/>
      <c r="BY19290" s="62"/>
      <c r="BZ19290" s="62"/>
      <c r="CA19290" s="62"/>
      <c r="CB19290" s="62"/>
      <c r="CC19290" s="62"/>
      <c r="CD19290" s="62"/>
      <c r="CE19290" s="62"/>
      <c r="CF19290" s="62"/>
      <c r="CL19290" s="35" t="s">
        <v>9900</v>
      </c>
      <c r="CM19290" s="35" t="s">
        <v>217</v>
      </c>
      <c r="CN19290" s="35" t="s">
        <v>217</v>
      </c>
      <c r="CO19290" s="52"/>
      <c r="CP19290" s="52"/>
      <c r="CQ19290" s="52"/>
      <c r="CR19290" s="52"/>
      <c r="CS19290" s="52"/>
      <c r="CT19290" s="52"/>
      <c r="CU19290" s="33"/>
      <c r="CV19290" s="33"/>
    </row>
    <row r="19291" spans="74:100">
      <c r="BV19291" s="62"/>
      <c r="BW19291" s="62"/>
      <c r="BX19291" s="62"/>
      <c r="BY19291" s="62"/>
      <c r="BZ19291" s="62"/>
      <c r="CA19291" s="62"/>
      <c r="CB19291" s="62"/>
      <c r="CC19291" s="62"/>
      <c r="CD19291" s="62"/>
      <c r="CE19291" s="62"/>
      <c r="CF19291" s="62"/>
      <c r="CL19291" s="35" t="s">
        <v>9901</v>
      </c>
      <c r="CM19291" s="35" t="s">
        <v>217</v>
      </c>
      <c r="CN19291" s="35" t="s">
        <v>217</v>
      </c>
      <c r="CO19291" s="52"/>
      <c r="CP19291" s="52"/>
      <c r="CQ19291" s="52"/>
      <c r="CR19291" s="52"/>
      <c r="CS19291" s="52"/>
      <c r="CT19291" s="52"/>
      <c r="CU19291" s="33"/>
      <c r="CV19291" s="33"/>
    </row>
    <row r="19292" spans="74:100">
      <c r="BV19292" s="62"/>
      <c r="BW19292" s="62"/>
      <c r="BX19292" s="62"/>
      <c r="BY19292" s="62"/>
      <c r="BZ19292" s="62"/>
      <c r="CA19292" s="62"/>
      <c r="CB19292" s="62"/>
      <c r="CC19292" s="62"/>
      <c r="CD19292" s="62"/>
      <c r="CE19292" s="62"/>
      <c r="CF19292" s="62"/>
      <c r="CL19292" s="56" t="s">
        <v>9910</v>
      </c>
      <c r="CM19292" s="56" t="s">
        <v>214</v>
      </c>
      <c r="CN19292" s="56" t="s">
        <v>214</v>
      </c>
      <c r="CO19292" s="52"/>
      <c r="CP19292" s="52"/>
      <c r="CQ19292" s="52"/>
      <c r="CR19292" s="52"/>
      <c r="CS19292" s="52"/>
      <c r="CT19292" s="52"/>
      <c r="CU19292" s="33"/>
      <c r="CV19292" s="33"/>
    </row>
    <row r="19293" spans="74:100">
      <c r="BV19293" s="62"/>
      <c r="BW19293" s="62"/>
      <c r="BX19293" s="62"/>
      <c r="BY19293" s="62"/>
      <c r="BZ19293" s="62"/>
      <c r="CA19293" s="62"/>
      <c r="CB19293" s="62"/>
      <c r="CC19293" s="62"/>
      <c r="CD19293" s="62"/>
      <c r="CE19293" s="62"/>
      <c r="CF19293" s="62"/>
      <c r="CL19293" s="56" t="s">
        <v>29404</v>
      </c>
      <c r="CM19293" s="56" t="s">
        <v>216</v>
      </c>
      <c r="CN19293" s="56" t="s">
        <v>216</v>
      </c>
      <c r="CO19293" s="52"/>
      <c r="CP19293" s="52"/>
      <c r="CQ19293" s="52"/>
      <c r="CR19293" s="52"/>
      <c r="CS19293" s="52"/>
      <c r="CT19293" s="52"/>
      <c r="CU19293" s="33"/>
      <c r="CV19293" s="33"/>
    </row>
    <row r="19294" spans="74:100">
      <c r="BV19294" s="62"/>
      <c r="BW19294" s="62"/>
      <c r="BX19294" s="62"/>
      <c r="BY19294" s="62"/>
      <c r="BZ19294" s="62"/>
      <c r="CA19294" s="62"/>
      <c r="CB19294" s="62"/>
      <c r="CC19294" s="62"/>
      <c r="CD19294" s="62"/>
      <c r="CE19294" s="62"/>
      <c r="CF19294" s="62"/>
      <c r="CL19294" s="56" t="s">
        <v>29405</v>
      </c>
      <c r="CM19294" s="56" t="s">
        <v>216</v>
      </c>
      <c r="CN19294" s="56" t="s">
        <v>216</v>
      </c>
      <c r="CO19294" s="52"/>
      <c r="CP19294" s="52"/>
      <c r="CQ19294" s="52"/>
      <c r="CR19294" s="52"/>
      <c r="CS19294" s="52"/>
      <c r="CT19294" s="52"/>
      <c r="CU19294" s="33"/>
      <c r="CV19294" s="33"/>
    </row>
    <row r="19295" spans="74:100">
      <c r="BV19295" s="62"/>
      <c r="BW19295" s="62"/>
      <c r="BX19295" s="62"/>
      <c r="BY19295" s="62"/>
      <c r="BZ19295" s="62"/>
      <c r="CA19295" s="62"/>
      <c r="CB19295" s="62"/>
      <c r="CC19295" s="62"/>
      <c r="CD19295" s="62"/>
      <c r="CE19295" s="62"/>
      <c r="CF19295" s="62"/>
      <c r="CL19295" s="56" t="s">
        <v>29406</v>
      </c>
      <c r="CM19295" s="56" t="s">
        <v>216</v>
      </c>
      <c r="CN19295" s="56" t="s">
        <v>216</v>
      </c>
      <c r="CO19295" s="52"/>
      <c r="CP19295" s="52"/>
      <c r="CQ19295" s="52"/>
      <c r="CR19295" s="52"/>
      <c r="CS19295" s="52"/>
      <c r="CT19295" s="52"/>
      <c r="CU19295" s="33"/>
      <c r="CV19295" s="33"/>
    </row>
    <row r="19296" spans="74:100">
      <c r="BV19296" s="62"/>
      <c r="BW19296" s="62"/>
      <c r="BX19296" s="62"/>
      <c r="BY19296" s="62"/>
      <c r="BZ19296" s="62"/>
      <c r="CA19296" s="62"/>
      <c r="CB19296" s="62"/>
      <c r="CC19296" s="62"/>
      <c r="CD19296" s="62"/>
      <c r="CE19296" s="62"/>
      <c r="CF19296" s="62"/>
      <c r="CL19296" s="56" t="s">
        <v>9902</v>
      </c>
      <c r="CM19296" s="56" t="s">
        <v>214</v>
      </c>
      <c r="CN19296" s="56" t="s">
        <v>214</v>
      </c>
      <c r="CO19296" s="52"/>
      <c r="CP19296" s="52"/>
      <c r="CQ19296" s="52"/>
      <c r="CR19296" s="52"/>
      <c r="CS19296" s="52"/>
      <c r="CT19296" s="52"/>
      <c r="CU19296" s="33"/>
      <c r="CV19296" s="33"/>
    </row>
    <row r="19297" spans="74:100">
      <c r="BV19297" s="62"/>
      <c r="BW19297" s="62"/>
      <c r="BX19297" s="62"/>
      <c r="BY19297" s="62"/>
      <c r="BZ19297" s="62"/>
      <c r="CA19297" s="62"/>
      <c r="CB19297" s="62"/>
      <c r="CC19297" s="62"/>
      <c r="CD19297" s="62"/>
      <c r="CE19297" s="62"/>
      <c r="CF19297" s="62"/>
      <c r="CL19297" s="56" t="s">
        <v>23798</v>
      </c>
      <c r="CM19297" s="56" t="s">
        <v>214</v>
      </c>
      <c r="CN19297" s="56" t="s">
        <v>214</v>
      </c>
      <c r="CO19297" s="52"/>
      <c r="CP19297" s="52"/>
      <c r="CQ19297" s="52"/>
      <c r="CR19297" s="52"/>
      <c r="CS19297" s="52"/>
      <c r="CT19297" s="52"/>
      <c r="CU19297" s="33"/>
      <c r="CV19297" s="33"/>
    </row>
    <row r="19298" spans="74:100">
      <c r="BV19298" s="62"/>
      <c r="BW19298" s="62"/>
      <c r="BX19298" s="62"/>
      <c r="BY19298" s="62"/>
      <c r="BZ19298" s="62"/>
      <c r="CA19298" s="62"/>
      <c r="CB19298" s="62"/>
      <c r="CC19298" s="62"/>
      <c r="CD19298" s="62"/>
      <c r="CE19298" s="62"/>
      <c r="CF19298" s="62"/>
      <c r="CL19298" s="56" t="s">
        <v>9903</v>
      </c>
      <c r="CM19298" s="56" t="s">
        <v>214</v>
      </c>
      <c r="CN19298" s="56" t="s">
        <v>214</v>
      </c>
      <c r="CO19298" s="52"/>
      <c r="CP19298" s="52"/>
      <c r="CQ19298" s="52"/>
      <c r="CR19298" s="52"/>
      <c r="CS19298" s="52"/>
      <c r="CT19298" s="52"/>
      <c r="CU19298" s="33"/>
      <c r="CV19298" s="33"/>
    </row>
    <row r="19299" spans="74:100">
      <c r="BV19299" s="62"/>
      <c r="BW19299" s="62"/>
      <c r="BX19299" s="62"/>
      <c r="BY19299" s="62"/>
      <c r="BZ19299" s="62"/>
      <c r="CA19299" s="62"/>
      <c r="CB19299" s="62"/>
      <c r="CC19299" s="62"/>
      <c r="CD19299" s="62"/>
      <c r="CE19299" s="62"/>
      <c r="CF19299" s="62"/>
      <c r="CL19299" s="35" t="s">
        <v>9904</v>
      </c>
      <c r="CM19299" s="35" t="s">
        <v>217</v>
      </c>
      <c r="CN19299" s="35" t="s">
        <v>217</v>
      </c>
      <c r="CO19299" s="52"/>
      <c r="CP19299" s="52"/>
      <c r="CQ19299" s="52"/>
      <c r="CR19299" s="52"/>
      <c r="CS19299" s="52"/>
      <c r="CT19299" s="52"/>
      <c r="CU19299" s="33"/>
      <c r="CV19299" s="33"/>
    </row>
    <row r="19300" spans="74:100">
      <c r="BV19300" s="62"/>
      <c r="BW19300" s="62"/>
      <c r="BX19300" s="62"/>
      <c r="BY19300" s="62"/>
      <c r="BZ19300" s="62"/>
      <c r="CA19300" s="62"/>
      <c r="CB19300" s="62"/>
      <c r="CC19300" s="62"/>
      <c r="CD19300" s="62"/>
      <c r="CE19300" s="62"/>
      <c r="CF19300" s="62"/>
      <c r="CL19300" s="56" t="s">
        <v>17103</v>
      </c>
      <c r="CM19300" s="56" t="s">
        <v>214</v>
      </c>
      <c r="CN19300" s="56" t="s">
        <v>214</v>
      </c>
      <c r="CO19300" s="52"/>
      <c r="CP19300" s="52"/>
      <c r="CQ19300" s="52"/>
      <c r="CR19300" s="52"/>
      <c r="CS19300" s="52"/>
      <c r="CT19300" s="52"/>
      <c r="CU19300" s="33"/>
      <c r="CV19300" s="33"/>
    </row>
    <row r="19301" spans="74:100">
      <c r="BV19301" s="62"/>
      <c r="BW19301" s="62"/>
      <c r="BX19301" s="62"/>
      <c r="BY19301" s="62"/>
      <c r="BZ19301" s="62"/>
      <c r="CA19301" s="62"/>
      <c r="CB19301" s="62"/>
      <c r="CC19301" s="62"/>
      <c r="CD19301" s="62"/>
      <c r="CE19301" s="62"/>
      <c r="CF19301" s="62"/>
      <c r="CL19301" s="56" t="s">
        <v>9905</v>
      </c>
      <c r="CM19301" s="56" t="s">
        <v>214</v>
      </c>
      <c r="CN19301" s="56" t="s">
        <v>214</v>
      </c>
      <c r="CO19301" s="52"/>
      <c r="CP19301" s="52"/>
      <c r="CQ19301" s="52"/>
      <c r="CR19301" s="52"/>
      <c r="CS19301" s="52"/>
      <c r="CT19301" s="52"/>
      <c r="CU19301" s="33"/>
      <c r="CV19301" s="33"/>
    </row>
    <row r="19302" spans="74:100">
      <c r="BV19302" s="62"/>
      <c r="BW19302" s="62"/>
      <c r="BX19302" s="62"/>
      <c r="BY19302" s="62"/>
      <c r="BZ19302" s="62"/>
      <c r="CA19302" s="62"/>
      <c r="CB19302" s="62"/>
      <c r="CC19302" s="62"/>
      <c r="CD19302" s="62"/>
      <c r="CE19302" s="62"/>
      <c r="CF19302" s="62"/>
      <c r="CL19302" s="56" t="s">
        <v>9906</v>
      </c>
      <c r="CM19302" s="56" t="s">
        <v>214</v>
      </c>
      <c r="CN19302" s="56" t="s">
        <v>214</v>
      </c>
      <c r="CO19302" s="52"/>
      <c r="CP19302" s="52"/>
      <c r="CQ19302" s="52"/>
      <c r="CR19302" s="52"/>
      <c r="CS19302" s="52"/>
      <c r="CT19302" s="52"/>
      <c r="CU19302" s="33"/>
      <c r="CV19302" s="33"/>
    </row>
    <row r="19303" spans="74:100">
      <c r="BV19303" s="62"/>
      <c r="BW19303" s="62"/>
      <c r="BX19303" s="62"/>
      <c r="BY19303" s="62"/>
      <c r="BZ19303" s="62"/>
      <c r="CA19303" s="62"/>
      <c r="CB19303" s="62"/>
      <c r="CC19303" s="62"/>
      <c r="CD19303" s="62"/>
      <c r="CE19303" s="62"/>
      <c r="CF19303" s="62"/>
      <c r="CL19303" s="56" t="s">
        <v>9907</v>
      </c>
      <c r="CM19303" s="56" t="s">
        <v>214</v>
      </c>
      <c r="CN19303" s="56" t="s">
        <v>214</v>
      </c>
      <c r="CO19303" s="52"/>
      <c r="CP19303" s="52"/>
      <c r="CQ19303" s="52"/>
      <c r="CR19303" s="52"/>
      <c r="CS19303" s="52"/>
      <c r="CT19303" s="52"/>
      <c r="CU19303" s="33"/>
      <c r="CV19303" s="33"/>
    </row>
    <row r="19304" spans="74:100">
      <c r="BV19304" s="62"/>
      <c r="BW19304" s="62"/>
      <c r="BX19304" s="62"/>
      <c r="BY19304" s="62"/>
      <c r="BZ19304" s="62"/>
      <c r="CA19304" s="62"/>
      <c r="CB19304" s="62"/>
      <c r="CC19304" s="62"/>
      <c r="CD19304" s="62"/>
      <c r="CE19304" s="62"/>
      <c r="CF19304" s="62"/>
      <c r="CL19304" s="56" t="s">
        <v>23799</v>
      </c>
      <c r="CM19304" s="56" t="s">
        <v>217</v>
      </c>
      <c r="CN19304" s="56" t="s">
        <v>217</v>
      </c>
      <c r="CO19304" s="52"/>
      <c r="CP19304" s="52"/>
      <c r="CQ19304" s="52"/>
      <c r="CR19304" s="52"/>
      <c r="CS19304" s="52"/>
      <c r="CT19304" s="52"/>
      <c r="CU19304" s="33"/>
      <c r="CV19304" s="33"/>
    </row>
    <row r="19305" spans="74:100">
      <c r="BV19305" s="62"/>
      <c r="BW19305" s="62"/>
      <c r="BX19305" s="62"/>
      <c r="BY19305" s="62"/>
      <c r="BZ19305" s="62"/>
      <c r="CA19305" s="62"/>
      <c r="CB19305" s="62"/>
      <c r="CC19305" s="62"/>
      <c r="CD19305" s="62"/>
      <c r="CE19305" s="62"/>
      <c r="CF19305" s="62"/>
      <c r="CL19305" s="56" t="s">
        <v>23800</v>
      </c>
      <c r="CM19305" s="56" t="s">
        <v>217</v>
      </c>
      <c r="CN19305" s="56" t="s">
        <v>217</v>
      </c>
      <c r="CO19305" s="52"/>
      <c r="CP19305" s="52"/>
      <c r="CQ19305" s="52"/>
      <c r="CR19305" s="52"/>
      <c r="CS19305" s="52"/>
      <c r="CT19305" s="52"/>
      <c r="CU19305" s="33"/>
      <c r="CV19305" s="33"/>
    </row>
    <row r="19306" spans="74:100">
      <c r="BV19306" s="62"/>
      <c r="BW19306" s="62"/>
      <c r="BX19306" s="62"/>
      <c r="BY19306" s="62"/>
      <c r="BZ19306" s="62"/>
      <c r="CA19306" s="62"/>
      <c r="CB19306" s="62"/>
      <c r="CC19306" s="62"/>
      <c r="CD19306" s="62"/>
      <c r="CE19306" s="62"/>
      <c r="CF19306" s="62"/>
      <c r="CL19306" s="56" t="s">
        <v>23801</v>
      </c>
      <c r="CM19306" s="56" t="s">
        <v>217</v>
      </c>
      <c r="CN19306" s="56" t="s">
        <v>217</v>
      </c>
      <c r="CO19306" s="52"/>
      <c r="CP19306" s="52"/>
      <c r="CQ19306" s="52"/>
      <c r="CR19306" s="52"/>
      <c r="CS19306" s="52"/>
      <c r="CT19306" s="52"/>
      <c r="CU19306" s="33"/>
      <c r="CV19306" s="33"/>
    </row>
    <row r="19307" spans="74:100">
      <c r="BV19307" s="62"/>
      <c r="BW19307" s="62"/>
      <c r="BX19307" s="62"/>
      <c r="BY19307" s="62"/>
      <c r="BZ19307" s="62"/>
      <c r="CA19307" s="62"/>
      <c r="CB19307" s="62"/>
      <c r="CC19307" s="62"/>
      <c r="CD19307" s="62"/>
      <c r="CE19307" s="62"/>
      <c r="CF19307" s="62"/>
      <c r="CL19307" s="56" t="s">
        <v>9912</v>
      </c>
      <c r="CM19307" s="56" t="s">
        <v>217</v>
      </c>
      <c r="CN19307" s="56" t="s">
        <v>217</v>
      </c>
      <c r="CO19307" s="52"/>
      <c r="CP19307" s="52"/>
      <c r="CQ19307" s="52"/>
      <c r="CR19307" s="52"/>
      <c r="CS19307" s="52"/>
      <c r="CT19307" s="52"/>
      <c r="CU19307" s="33"/>
      <c r="CV19307" s="33"/>
    </row>
    <row r="19308" spans="74:100">
      <c r="BV19308" s="62"/>
      <c r="BW19308" s="62"/>
      <c r="BX19308" s="62"/>
      <c r="BY19308" s="62"/>
      <c r="BZ19308" s="62"/>
      <c r="CA19308" s="62"/>
      <c r="CB19308" s="62"/>
      <c r="CC19308" s="62"/>
      <c r="CD19308" s="62"/>
      <c r="CE19308" s="62"/>
      <c r="CF19308" s="62"/>
      <c r="CL19308" s="56" t="s">
        <v>23802</v>
      </c>
      <c r="CM19308" s="56" t="s">
        <v>217</v>
      </c>
      <c r="CN19308" s="56" t="s">
        <v>217</v>
      </c>
      <c r="CO19308" s="52"/>
      <c r="CP19308" s="52"/>
      <c r="CQ19308" s="52"/>
      <c r="CR19308" s="52"/>
      <c r="CS19308" s="52"/>
      <c r="CT19308" s="52"/>
      <c r="CU19308" s="33"/>
      <c r="CV19308" s="33"/>
    </row>
    <row r="19309" spans="74:100">
      <c r="BV19309" s="62"/>
      <c r="BW19309" s="62"/>
      <c r="BX19309" s="62"/>
      <c r="BY19309" s="62"/>
      <c r="BZ19309" s="62"/>
      <c r="CA19309" s="62"/>
      <c r="CB19309" s="62"/>
      <c r="CC19309" s="62"/>
      <c r="CD19309" s="62"/>
      <c r="CE19309" s="62"/>
      <c r="CF19309" s="62"/>
      <c r="CL19309" s="56" t="s">
        <v>9913</v>
      </c>
      <c r="CM19309" s="56" t="s">
        <v>217</v>
      </c>
      <c r="CN19309" s="56" t="s">
        <v>217</v>
      </c>
      <c r="CO19309" s="52"/>
      <c r="CP19309" s="52"/>
      <c r="CQ19309" s="52"/>
      <c r="CR19309" s="52"/>
      <c r="CS19309" s="52"/>
      <c r="CT19309" s="52"/>
      <c r="CU19309" s="33"/>
      <c r="CV19309" s="33"/>
    </row>
    <row r="19310" spans="74:100">
      <c r="BV19310" s="62"/>
      <c r="BW19310" s="62"/>
      <c r="BX19310" s="62"/>
      <c r="BY19310" s="62"/>
      <c r="BZ19310" s="62"/>
      <c r="CA19310" s="62"/>
      <c r="CB19310" s="62"/>
      <c r="CC19310" s="62"/>
      <c r="CD19310" s="62"/>
      <c r="CE19310" s="62"/>
      <c r="CF19310" s="62"/>
      <c r="CL19310" s="56" t="s">
        <v>23803</v>
      </c>
      <c r="CM19310" s="56" t="s">
        <v>217</v>
      </c>
      <c r="CN19310" s="56" t="s">
        <v>217</v>
      </c>
      <c r="CO19310" s="52"/>
      <c r="CP19310" s="52"/>
      <c r="CQ19310" s="52"/>
      <c r="CR19310" s="52"/>
      <c r="CS19310" s="52"/>
      <c r="CT19310" s="52"/>
      <c r="CU19310" s="33"/>
      <c r="CV19310" s="33"/>
    </row>
    <row r="19311" spans="74:100">
      <c r="BV19311" s="62"/>
      <c r="BW19311" s="62"/>
      <c r="BX19311" s="62"/>
      <c r="BY19311" s="62"/>
      <c r="BZ19311" s="62"/>
      <c r="CA19311" s="62"/>
      <c r="CB19311" s="62"/>
      <c r="CC19311" s="62"/>
      <c r="CD19311" s="62"/>
      <c r="CE19311" s="62"/>
      <c r="CF19311" s="62"/>
      <c r="CL19311" s="56" t="s">
        <v>23804</v>
      </c>
      <c r="CM19311" s="56" t="s">
        <v>217</v>
      </c>
      <c r="CN19311" s="56" t="s">
        <v>217</v>
      </c>
      <c r="CO19311" s="52"/>
      <c r="CP19311" s="52"/>
      <c r="CQ19311" s="52"/>
      <c r="CR19311" s="52"/>
      <c r="CS19311" s="52"/>
      <c r="CT19311" s="52"/>
      <c r="CU19311" s="33"/>
      <c r="CV19311" s="33"/>
    </row>
    <row r="19312" spans="74:100">
      <c r="BV19312" s="62"/>
      <c r="BW19312" s="62"/>
      <c r="BX19312" s="62"/>
      <c r="BY19312" s="62"/>
      <c r="BZ19312" s="62"/>
      <c r="CA19312" s="62"/>
      <c r="CB19312" s="62"/>
      <c r="CC19312" s="62"/>
      <c r="CD19312" s="62"/>
      <c r="CE19312" s="62"/>
      <c r="CF19312" s="62"/>
      <c r="CL19312" s="56" t="s">
        <v>23805</v>
      </c>
      <c r="CM19312" s="56" t="s">
        <v>217</v>
      </c>
      <c r="CN19312" s="56" t="s">
        <v>217</v>
      </c>
      <c r="CO19312" s="52"/>
      <c r="CP19312" s="52"/>
      <c r="CQ19312" s="52"/>
      <c r="CR19312" s="52"/>
      <c r="CS19312" s="52"/>
      <c r="CT19312" s="52"/>
      <c r="CU19312" s="33"/>
      <c r="CV19312" s="33"/>
    </row>
    <row r="19313" spans="74:100">
      <c r="BV19313" s="62"/>
      <c r="BW19313" s="62"/>
      <c r="BX19313" s="62"/>
      <c r="BY19313" s="62"/>
      <c r="BZ19313" s="62"/>
      <c r="CA19313" s="62"/>
      <c r="CB19313" s="62"/>
      <c r="CC19313" s="62"/>
      <c r="CD19313" s="62"/>
      <c r="CE19313" s="62"/>
      <c r="CF19313" s="62"/>
      <c r="CL19313" s="56" t="s">
        <v>23806</v>
      </c>
      <c r="CM19313" s="56" t="s">
        <v>217</v>
      </c>
      <c r="CN19313" s="56" t="s">
        <v>217</v>
      </c>
      <c r="CO19313" s="52"/>
      <c r="CP19313" s="52"/>
      <c r="CQ19313" s="52"/>
      <c r="CR19313" s="52"/>
      <c r="CS19313" s="52"/>
      <c r="CT19313" s="52"/>
      <c r="CU19313" s="33"/>
      <c r="CV19313" s="33"/>
    </row>
    <row r="19314" spans="74:100">
      <c r="BV19314" s="62"/>
      <c r="BW19314" s="62"/>
      <c r="BX19314" s="62"/>
      <c r="BY19314" s="62"/>
      <c r="BZ19314" s="62"/>
      <c r="CA19314" s="62"/>
      <c r="CB19314" s="62"/>
      <c r="CC19314" s="62"/>
      <c r="CD19314" s="62"/>
      <c r="CE19314" s="62"/>
      <c r="CF19314" s="62"/>
      <c r="CL19314" s="35" t="s">
        <v>8809</v>
      </c>
      <c r="CM19314" s="35" t="s">
        <v>217</v>
      </c>
      <c r="CN19314" s="35" t="s">
        <v>217</v>
      </c>
      <c r="CO19314" s="52"/>
      <c r="CP19314" s="52"/>
      <c r="CQ19314" s="52"/>
      <c r="CR19314" s="52"/>
      <c r="CS19314" s="52"/>
      <c r="CT19314" s="52"/>
      <c r="CU19314" s="33"/>
      <c r="CV19314" s="33"/>
    </row>
    <row r="19315" spans="74:100">
      <c r="BV19315" s="62"/>
      <c r="BW19315" s="62"/>
      <c r="BX19315" s="62"/>
      <c r="BY19315" s="62"/>
      <c r="BZ19315" s="62"/>
      <c r="CA19315" s="62"/>
      <c r="CB19315" s="62"/>
      <c r="CC19315" s="62"/>
      <c r="CD19315" s="62"/>
      <c r="CE19315" s="62"/>
      <c r="CF19315" s="62"/>
      <c r="CL19315" s="35" t="s">
        <v>9927</v>
      </c>
      <c r="CM19315" s="35" t="s">
        <v>217</v>
      </c>
      <c r="CN19315" s="35" t="s">
        <v>217</v>
      </c>
      <c r="CO19315" s="52"/>
      <c r="CP19315" s="52"/>
      <c r="CQ19315" s="52"/>
      <c r="CR19315" s="52"/>
      <c r="CS19315" s="52"/>
      <c r="CT19315" s="52"/>
      <c r="CU19315" s="33"/>
      <c r="CV19315" s="33"/>
    </row>
    <row r="19316" spans="74:100">
      <c r="BV19316" s="62"/>
      <c r="BW19316" s="62"/>
      <c r="BX19316" s="62"/>
      <c r="BY19316" s="62"/>
      <c r="BZ19316" s="62"/>
      <c r="CA19316" s="62"/>
      <c r="CB19316" s="62"/>
      <c r="CC19316" s="62"/>
      <c r="CD19316" s="62"/>
      <c r="CE19316" s="62"/>
      <c r="CF19316" s="62"/>
      <c r="CL19316" s="35" t="s">
        <v>9921</v>
      </c>
      <c r="CM19316" s="35" t="s">
        <v>217</v>
      </c>
      <c r="CN19316" s="35" t="s">
        <v>217</v>
      </c>
      <c r="CO19316" s="52"/>
      <c r="CP19316" s="52"/>
      <c r="CQ19316" s="52"/>
      <c r="CR19316" s="52"/>
      <c r="CS19316" s="52"/>
      <c r="CT19316" s="52"/>
      <c r="CU19316" s="33"/>
      <c r="CV19316" s="33"/>
    </row>
    <row r="19317" spans="74:100">
      <c r="BV19317" s="62"/>
      <c r="BW19317" s="62"/>
      <c r="BX19317" s="62"/>
      <c r="BY19317" s="62"/>
      <c r="BZ19317" s="62"/>
      <c r="CA19317" s="62"/>
      <c r="CB19317" s="62"/>
      <c r="CC19317" s="62"/>
      <c r="CD19317" s="62"/>
      <c r="CE19317" s="62"/>
      <c r="CF19317" s="62"/>
      <c r="CL19317" s="35" t="s">
        <v>9922</v>
      </c>
      <c r="CM19317" s="35" t="s">
        <v>217</v>
      </c>
      <c r="CN19317" s="35" t="s">
        <v>217</v>
      </c>
      <c r="CO19317" s="52"/>
      <c r="CP19317" s="52"/>
      <c r="CQ19317" s="52"/>
      <c r="CR19317" s="52"/>
      <c r="CS19317" s="52"/>
      <c r="CT19317" s="52"/>
      <c r="CU19317" s="33"/>
      <c r="CV19317" s="33"/>
    </row>
    <row r="19318" spans="74:100">
      <c r="BV19318" s="62"/>
      <c r="BW19318" s="62"/>
      <c r="BX19318" s="62"/>
      <c r="BY19318" s="62"/>
      <c r="BZ19318" s="62"/>
      <c r="CA19318" s="62"/>
      <c r="CB19318" s="62"/>
      <c r="CC19318" s="62"/>
      <c r="CD19318" s="62"/>
      <c r="CE19318" s="62"/>
      <c r="CF19318" s="62"/>
      <c r="CL19318" s="56" t="s">
        <v>9938</v>
      </c>
      <c r="CM19318" s="56" t="s">
        <v>216</v>
      </c>
      <c r="CN19318" s="56" t="s">
        <v>216</v>
      </c>
      <c r="CO19318" s="52"/>
      <c r="CP19318" s="52"/>
      <c r="CQ19318" s="52"/>
      <c r="CR19318" s="52"/>
      <c r="CS19318" s="52"/>
      <c r="CT19318" s="52"/>
      <c r="CU19318" s="33"/>
      <c r="CV19318" s="33"/>
    </row>
    <row r="19319" spans="74:100">
      <c r="BV19319" s="62"/>
      <c r="BW19319" s="62"/>
      <c r="BX19319" s="62"/>
      <c r="BY19319" s="62"/>
      <c r="BZ19319" s="62"/>
      <c r="CA19319" s="62"/>
      <c r="CB19319" s="62"/>
      <c r="CC19319" s="62"/>
      <c r="CD19319" s="62"/>
      <c r="CE19319" s="62"/>
      <c r="CF19319" s="62"/>
      <c r="CL19319" s="35" t="s">
        <v>9925</v>
      </c>
      <c r="CM19319" s="35" t="s">
        <v>217</v>
      </c>
      <c r="CN19319" s="35" t="s">
        <v>217</v>
      </c>
      <c r="CO19319" s="52"/>
      <c r="CP19319" s="52"/>
      <c r="CQ19319" s="52"/>
      <c r="CR19319" s="52"/>
      <c r="CS19319" s="52"/>
      <c r="CT19319" s="52"/>
      <c r="CU19319" s="33"/>
      <c r="CV19319" s="33"/>
    </row>
    <row r="19320" spans="74:100">
      <c r="BV19320" s="62"/>
      <c r="BW19320" s="62"/>
      <c r="BX19320" s="62"/>
      <c r="BY19320" s="62"/>
      <c r="BZ19320" s="62"/>
      <c r="CA19320" s="62"/>
      <c r="CB19320" s="62"/>
      <c r="CC19320" s="62"/>
      <c r="CD19320" s="62"/>
      <c r="CE19320" s="62"/>
      <c r="CF19320" s="62"/>
      <c r="CL19320" s="35" t="s">
        <v>9925</v>
      </c>
      <c r="CM19320" s="35" t="s">
        <v>217</v>
      </c>
      <c r="CN19320" s="35" t="s">
        <v>217</v>
      </c>
      <c r="CO19320" s="52"/>
      <c r="CP19320" s="52"/>
      <c r="CQ19320" s="52"/>
      <c r="CR19320" s="52"/>
      <c r="CS19320" s="52"/>
      <c r="CT19320" s="52"/>
      <c r="CU19320" s="33"/>
      <c r="CV19320" s="33"/>
    </row>
    <row r="19321" spans="74:100">
      <c r="BV19321" s="62"/>
      <c r="BW19321" s="62"/>
      <c r="BX19321" s="62"/>
      <c r="BY19321" s="62"/>
      <c r="BZ19321" s="62"/>
      <c r="CA19321" s="62"/>
      <c r="CB19321" s="62"/>
      <c r="CC19321" s="62"/>
      <c r="CD19321" s="62"/>
      <c r="CE19321" s="62"/>
      <c r="CF19321" s="62"/>
      <c r="CL19321" s="35" t="s">
        <v>29407</v>
      </c>
      <c r="CM19321" s="35" t="s">
        <v>217</v>
      </c>
      <c r="CN19321" s="35" t="s">
        <v>217</v>
      </c>
      <c r="CO19321" s="52"/>
      <c r="CP19321" s="52"/>
      <c r="CQ19321" s="52"/>
      <c r="CR19321" s="52"/>
      <c r="CS19321" s="52"/>
      <c r="CT19321" s="52"/>
      <c r="CU19321" s="33"/>
      <c r="CV19321" s="33"/>
    </row>
    <row r="19322" spans="74:100">
      <c r="BV19322" s="62"/>
      <c r="BW19322" s="62"/>
      <c r="BX19322" s="62"/>
      <c r="BY19322" s="62"/>
      <c r="BZ19322" s="62"/>
      <c r="CA19322" s="62"/>
      <c r="CB19322" s="62"/>
      <c r="CC19322" s="62"/>
      <c r="CD19322" s="62"/>
      <c r="CE19322" s="62"/>
      <c r="CF19322" s="62"/>
      <c r="CL19322" s="35" t="s">
        <v>9947</v>
      </c>
      <c r="CM19322" s="35" t="s">
        <v>217</v>
      </c>
      <c r="CN19322" s="35" t="s">
        <v>217</v>
      </c>
      <c r="CO19322" s="52"/>
      <c r="CP19322" s="52"/>
      <c r="CQ19322" s="52"/>
      <c r="CR19322" s="52"/>
      <c r="CS19322" s="52"/>
      <c r="CT19322" s="52"/>
      <c r="CU19322" s="33"/>
      <c r="CV19322" s="33"/>
    </row>
    <row r="19323" spans="74:100">
      <c r="BV19323" s="62"/>
      <c r="BW19323" s="62"/>
      <c r="BX19323" s="62"/>
      <c r="BY19323" s="62"/>
      <c r="BZ19323" s="62"/>
      <c r="CA19323" s="62"/>
      <c r="CB19323" s="62"/>
      <c r="CC19323" s="62"/>
      <c r="CD19323" s="62"/>
      <c r="CE19323" s="62"/>
      <c r="CF19323" s="62"/>
      <c r="CL19323" s="35" t="s">
        <v>29408</v>
      </c>
      <c r="CM19323" s="35" t="s">
        <v>217</v>
      </c>
      <c r="CN19323" s="35" t="s">
        <v>217</v>
      </c>
      <c r="CO19323" s="52"/>
      <c r="CP19323" s="52"/>
      <c r="CQ19323" s="52"/>
      <c r="CR19323" s="52"/>
      <c r="CS19323" s="52"/>
      <c r="CT19323" s="52"/>
      <c r="CU19323" s="33"/>
      <c r="CV19323" s="33"/>
    </row>
    <row r="19324" spans="74:100">
      <c r="BV19324" s="62"/>
      <c r="BW19324" s="62"/>
      <c r="BX19324" s="62"/>
      <c r="BY19324" s="62"/>
      <c r="BZ19324" s="62"/>
      <c r="CA19324" s="62"/>
      <c r="CB19324" s="62"/>
      <c r="CC19324" s="62"/>
      <c r="CD19324" s="62"/>
      <c r="CE19324" s="62"/>
      <c r="CF19324" s="62"/>
      <c r="CL19324" s="56" t="s">
        <v>9939</v>
      </c>
      <c r="CM19324" s="56" t="s">
        <v>216</v>
      </c>
      <c r="CN19324" s="56" t="s">
        <v>216</v>
      </c>
      <c r="CO19324" s="52"/>
      <c r="CP19324" s="52"/>
      <c r="CQ19324" s="52"/>
      <c r="CR19324" s="52"/>
      <c r="CS19324" s="52"/>
      <c r="CT19324" s="52"/>
      <c r="CU19324" s="33"/>
      <c r="CV19324" s="33"/>
    </row>
    <row r="19325" spans="74:100">
      <c r="BV19325" s="62"/>
      <c r="BW19325" s="62"/>
      <c r="BX19325" s="62"/>
      <c r="BY19325" s="62"/>
      <c r="BZ19325" s="62"/>
      <c r="CA19325" s="62"/>
      <c r="CB19325" s="62"/>
      <c r="CC19325" s="62"/>
      <c r="CD19325" s="62"/>
      <c r="CE19325" s="62"/>
      <c r="CF19325" s="62"/>
      <c r="CL19325" s="35" t="s">
        <v>9945</v>
      </c>
      <c r="CM19325" s="35" t="s">
        <v>217</v>
      </c>
      <c r="CN19325" s="35" t="s">
        <v>217</v>
      </c>
      <c r="CO19325" s="52"/>
      <c r="CP19325" s="52"/>
      <c r="CQ19325" s="52"/>
      <c r="CR19325" s="52"/>
      <c r="CS19325" s="52"/>
      <c r="CT19325" s="52"/>
      <c r="CU19325" s="33"/>
      <c r="CV19325" s="33"/>
    </row>
    <row r="19326" spans="74:100">
      <c r="BV19326" s="62"/>
      <c r="BW19326" s="62"/>
      <c r="BX19326" s="62"/>
      <c r="BY19326" s="62"/>
      <c r="BZ19326" s="62"/>
      <c r="CA19326" s="62"/>
      <c r="CB19326" s="62"/>
      <c r="CC19326" s="62"/>
      <c r="CD19326" s="62"/>
      <c r="CE19326" s="62"/>
      <c r="CF19326" s="62"/>
      <c r="CL19326" s="56" t="s">
        <v>23807</v>
      </c>
      <c r="CM19326" s="56" t="s">
        <v>216</v>
      </c>
      <c r="CN19326" s="56" t="s">
        <v>216</v>
      </c>
      <c r="CO19326" s="52"/>
      <c r="CP19326" s="52"/>
      <c r="CQ19326" s="52"/>
      <c r="CR19326" s="52"/>
      <c r="CS19326" s="52"/>
      <c r="CT19326" s="52"/>
      <c r="CU19326" s="33"/>
      <c r="CV19326" s="33"/>
    </row>
    <row r="19327" spans="74:100">
      <c r="BV19327" s="62"/>
      <c r="BW19327" s="62"/>
      <c r="BX19327" s="62"/>
      <c r="BY19327" s="62"/>
      <c r="BZ19327" s="62"/>
      <c r="CA19327" s="62"/>
      <c r="CB19327" s="62"/>
      <c r="CC19327" s="62"/>
      <c r="CD19327" s="62"/>
      <c r="CE19327" s="62"/>
      <c r="CF19327" s="62"/>
      <c r="CL19327" s="56" t="s">
        <v>9940</v>
      </c>
      <c r="CM19327" s="56" t="s">
        <v>216</v>
      </c>
      <c r="CN19327" s="56" t="s">
        <v>216</v>
      </c>
      <c r="CO19327" s="52"/>
      <c r="CP19327" s="52"/>
      <c r="CQ19327" s="52"/>
      <c r="CR19327" s="52"/>
      <c r="CS19327" s="52"/>
      <c r="CT19327" s="52"/>
      <c r="CU19327" s="33"/>
      <c r="CV19327" s="33"/>
    </row>
    <row r="19328" spans="74:100">
      <c r="BV19328" s="62"/>
      <c r="BW19328" s="62"/>
      <c r="BX19328" s="62"/>
      <c r="BY19328" s="62"/>
      <c r="BZ19328" s="62"/>
      <c r="CA19328" s="62"/>
      <c r="CB19328" s="62"/>
      <c r="CC19328" s="62"/>
      <c r="CD19328" s="62"/>
      <c r="CE19328" s="62"/>
      <c r="CF19328" s="62"/>
      <c r="CL19328" s="35" t="s">
        <v>9935</v>
      </c>
      <c r="CM19328" s="35" t="s">
        <v>217</v>
      </c>
      <c r="CN19328" s="35" t="s">
        <v>217</v>
      </c>
      <c r="CO19328" s="52"/>
      <c r="CP19328" s="52"/>
      <c r="CQ19328" s="52"/>
      <c r="CR19328" s="52"/>
      <c r="CS19328" s="52"/>
      <c r="CT19328" s="52"/>
      <c r="CU19328" s="33"/>
      <c r="CV19328" s="33"/>
    </row>
    <row r="19329" spans="74:100">
      <c r="BV19329" s="62"/>
      <c r="BW19329" s="62"/>
      <c r="BX19329" s="62"/>
      <c r="BY19329" s="62"/>
      <c r="BZ19329" s="62"/>
      <c r="CA19329" s="62"/>
      <c r="CB19329" s="62"/>
      <c r="CC19329" s="62"/>
      <c r="CD19329" s="62"/>
      <c r="CE19329" s="62"/>
      <c r="CF19329" s="62"/>
      <c r="CL19329" s="35" t="s">
        <v>9952</v>
      </c>
      <c r="CM19329" s="35" t="s">
        <v>217</v>
      </c>
      <c r="CN19329" s="35" t="s">
        <v>217</v>
      </c>
      <c r="CO19329" s="52"/>
      <c r="CP19329" s="52"/>
      <c r="CQ19329" s="52"/>
      <c r="CR19329" s="52"/>
      <c r="CS19329" s="52"/>
      <c r="CT19329" s="52"/>
      <c r="CU19329" s="33"/>
      <c r="CV19329" s="33"/>
    </row>
    <row r="19330" spans="74:100">
      <c r="BV19330" s="62"/>
      <c r="BW19330" s="62"/>
      <c r="BX19330" s="62"/>
      <c r="BY19330" s="62"/>
      <c r="BZ19330" s="62"/>
      <c r="CA19330" s="62"/>
      <c r="CB19330" s="62"/>
      <c r="CC19330" s="62"/>
      <c r="CD19330" s="62"/>
      <c r="CE19330" s="62"/>
      <c r="CF19330" s="62"/>
      <c r="CL19330" s="56" t="s">
        <v>11882</v>
      </c>
      <c r="CM19330" s="56" t="s">
        <v>213</v>
      </c>
      <c r="CN19330" s="56" t="s">
        <v>213</v>
      </c>
      <c r="CO19330" s="52"/>
      <c r="CP19330" s="52"/>
      <c r="CQ19330" s="52"/>
      <c r="CR19330" s="52"/>
      <c r="CS19330" s="52"/>
      <c r="CT19330" s="52"/>
      <c r="CU19330" s="33"/>
      <c r="CV19330" s="33"/>
    </row>
    <row r="19331" spans="74:100">
      <c r="BV19331" s="62"/>
      <c r="BW19331" s="62"/>
      <c r="BX19331" s="62"/>
      <c r="BY19331" s="62"/>
      <c r="BZ19331" s="62"/>
      <c r="CA19331" s="62"/>
      <c r="CB19331" s="62"/>
      <c r="CC19331" s="62"/>
      <c r="CD19331" s="62"/>
      <c r="CE19331" s="62"/>
      <c r="CF19331" s="62"/>
      <c r="CL19331" s="56" t="s">
        <v>11883</v>
      </c>
      <c r="CM19331" s="56" t="s">
        <v>213</v>
      </c>
      <c r="CN19331" s="56" t="s">
        <v>213</v>
      </c>
      <c r="CO19331" s="52"/>
      <c r="CP19331" s="52"/>
      <c r="CQ19331" s="52"/>
      <c r="CR19331" s="52"/>
      <c r="CS19331" s="52"/>
      <c r="CT19331" s="52"/>
      <c r="CU19331" s="33"/>
      <c r="CV19331" s="33"/>
    </row>
    <row r="19332" spans="74:100">
      <c r="BV19332" s="62"/>
      <c r="BW19332" s="62"/>
      <c r="BX19332" s="62"/>
      <c r="BY19332" s="62"/>
      <c r="BZ19332" s="62"/>
      <c r="CA19332" s="62"/>
      <c r="CB19332" s="62"/>
      <c r="CC19332" s="62"/>
      <c r="CD19332" s="62"/>
      <c r="CE19332" s="62"/>
      <c r="CF19332" s="62"/>
      <c r="CL19332" s="35" t="s">
        <v>9953</v>
      </c>
      <c r="CM19332" s="35" t="s">
        <v>217</v>
      </c>
      <c r="CN19332" s="35" t="s">
        <v>217</v>
      </c>
      <c r="CO19332" s="52"/>
      <c r="CP19332" s="52"/>
      <c r="CQ19332" s="52"/>
      <c r="CR19332" s="52"/>
      <c r="CS19332" s="52"/>
      <c r="CT19332" s="52"/>
      <c r="CU19332" s="33"/>
      <c r="CV19332" s="33"/>
    </row>
    <row r="19333" spans="74:100">
      <c r="BV19333" s="62"/>
      <c r="BW19333" s="62"/>
      <c r="BX19333" s="62"/>
      <c r="BY19333" s="62"/>
      <c r="BZ19333" s="62"/>
      <c r="CA19333" s="62"/>
      <c r="CB19333" s="62"/>
      <c r="CC19333" s="62"/>
      <c r="CD19333" s="62"/>
      <c r="CE19333" s="62"/>
      <c r="CF19333" s="62"/>
      <c r="CL19333" s="35" t="s">
        <v>9955</v>
      </c>
      <c r="CM19333" s="35" t="s">
        <v>217</v>
      </c>
      <c r="CN19333" s="35" t="s">
        <v>217</v>
      </c>
      <c r="CO19333" s="52"/>
      <c r="CP19333" s="52"/>
      <c r="CQ19333" s="52"/>
      <c r="CR19333" s="52"/>
      <c r="CS19333" s="52"/>
      <c r="CT19333" s="52"/>
      <c r="CU19333" s="33"/>
      <c r="CV19333" s="33"/>
    </row>
    <row r="19334" spans="74:100">
      <c r="BV19334" s="62"/>
      <c r="BW19334" s="62"/>
      <c r="BX19334" s="62"/>
      <c r="BY19334" s="62"/>
      <c r="BZ19334" s="62"/>
      <c r="CA19334" s="62"/>
      <c r="CB19334" s="62"/>
      <c r="CC19334" s="62"/>
      <c r="CD19334" s="62"/>
      <c r="CE19334" s="62"/>
      <c r="CF19334" s="62"/>
      <c r="CL19334" s="35" t="s">
        <v>9954</v>
      </c>
      <c r="CM19334" s="35" t="s">
        <v>217</v>
      </c>
      <c r="CN19334" s="35" t="s">
        <v>217</v>
      </c>
      <c r="CO19334" s="52"/>
      <c r="CP19334" s="52"/>
      <c r="CQ19334" s="52"/>
      <c r="CR19334" s="52"/>
      <c r="CS19334" s="52"/>
      <c r="CT19334" s="52"/>
      <c r="CU19334" s="33"/>
      <c r="CV19334" s="33"/>
    </row>
    <row r="19335" spans="74:100">
      <c r="BV19335" s="62"/>
      <c r="BW19335" s="62"/>
      <c r="BX19335" s="62"/>
      <c r="BY19335" s="62"/>
      <c r="BZ19335" s="62"/>
      <c r="CA19335" s="62"/>
      <c r="CB19335" s="62"/>
      <c r="CC19335" s="62"/>
      <c r="CD19335" s="62"/>
      <c r="CE19335" s="62"/>
      <c r="CF19335" s="62"/>
      <c r="CL19335" s="35" t="s">
        <v>9956</v>
      </c>
      <c r="CM19335" s="35" t="s">
        <v>217</v>
      </c>
      <c r="CN19335" s="35" t="s">
        <v>217</v>
      </c>
      <c r="CO19335" s="52"/>
      <c r="CP19335" s="52"/>
      <c r="CQ19335" s="52"/>
      <c r="CR19335" s="52"/>
      <c r="CS19335" s="52"/>
      <c r="CT19335" s="52"/>
      <c r="CU19335" s="33"/>
      <c r="CV19335" s="33"/>
    </row>
    <row r="19336" spans="74:100">
      <c r="BV19336" s="62"/>
      <c r="BW19336" s="62"/>
      <c r="BX19336" s="62"/>
      <c r="BY19336" s="62"/>
      <c r="BZ19336" s="62"/>
      <c r="CA19336" s="62"/>
      <c r="CB19336" s="62"/>
      <c r="CC19336" s="62"/>
      <c r="CD19336" s="62"/>
      <c r="CE19336" s="62"/>
      <c r="CF19336" s="62"/>
      <c r="CL19336" s="35" t="s">
        <v>9957</v>
      </c>
      <c r="CM19336" s="35" t="s">
        <v>217</v>
      </c>
      <c r="CN19336" s="35" t="s">
        <v>217</v>
      </c>
      <c r="CO19336" s="52"/>
      <c r="CP19336" s="52"/>
      <c r="CQ19336" s="52"/>
      <c r="CR19336" s="52"/>
      <c r="CS19336" s="52"/>
      <c r="CT19336" s="52"/>
      <c r="CU19336" s="33"/>
      <c r="CV19336" s="33"/>
    </row>
    <row r="19337" spans="74:100">
      <c r="BV19337" s="62"/>
      <c r="BW19337" s="62"/>
      <c r="BX19337" s="62"/>
      <c r="BY19337" s="62"/>
      <c r="BZ19337" s="62"/>
      <c r="CA19337" s="62"/>
      <c r="CB19337" s="62"/>
      <c r="CC19337" s="62"/>
      <c r="CD19337" s="62"/>
      <c r="CE19337" s="62"/>
      <c r="CF19337" s="62"/>
      <c r="CL19337" s="35" t="s">
        <v>13595</v>
      </c>
      <c r="CM19337" s="35" t="s">
        <v>217</v>
      </c>
      <c r="CN19337" s="35" t="s">
        <v>217</v>
      </c>
      <c r="CO19337" s="52"/>
      <c r="CP19337" s="52"/>
      <c r="CQ19337" s="52"/>
      <c r="CR19337" s="52"/>
      <c r="CS19337" s="52"/>
      <c r="CT19337" s="52"/>
      <c r="CU19337" s="33"/>
      <c r="CV19337" s="33"/>
    </row>
    <row r="19338" spans="74:100">
      <c r="BV19338" s="62"/>
      <c r="BW19338" s="62"/>
      <c r="BX19338" s="62"/>
      <c r="BY19338" s="62"/>
      <c r="BZ19338" s="62"/>
      <c r="CA19338" s="62"/>
      <c r="CB19338" s="62"/>
      <c r="CC19338" s="62"/>
      <c r="CD19338" s="62"/>
      <c r="CE19338" s="62"/>
      <c r="CF19338" s="62"/>
      <c r="CL19338" s="35" t="s">
        <v>9958</v>
      </c>
      <c r="CM19338" s="35" t="s">
        <v>217</v>
      </c>
      <c r="CN19338" s="35" t="s">
        <v>217</v>
      </c>
      <c r="CO19338" s="52"/>
      <c r="CP19338" s="52"/>
      <c r="CQ19338" s="52"/>
      <c r="CR19338" s="52"/>
      <c r="CS19338" s="52"/>
      <c r="CT19338" s="52"/>
      <c r="CU19338" s="33"/>
      <c r="CV19338" s="33"/>
    </row>
    <row r="19339" spans="74:100">
      <c r="BV19339" s="62"/>
      <c r="BW19339" s="62"/>
      <c r="BX19339" s="62"/>
      <c r="BY19339" s="62"/>
      <c r="BZ19339" s="62"/>
      <c r="CA19339" s="62"/>
      <c r="CB19339" s="62"/>
      <c r="CC19339" s="62"/>
      <c r="CD19339" s="62"/>
      <c r="CE19339" s="62"/>
      <c r="CF19339" s="62"/>
      <c r="CL19339" s="56" t="s">
        <v>9960</v>
      </c>
      <c r="CM19339" s="56" t="s">
        <v>216</v>
      </c>
      <c r="CN19339" s="56" t="s">
        <v>216</v>
      </c>
      <c r="CO19339" s="52"/>
      <c r="CP19339" s="52"/>
      <c r="CQ19339" s="52"/>
      <c r="CR19339" s="52"/>
      <c r="CS19339" s="52"/>
      <c r="CT19339" s="52"/>
      <c r="CU19339" s="33"/>
      <c r="CV19339" s="33"/>
    </row>
    <row r="19340" spans="74:100">
      <c r="BV19340" s="62"/>
      <c r="BW19340" s="62"/>
      <c r="BX19340" s="62"/>
      <c r="BY19340" s="62"/>
      <c r="BZ19340" s="62"/>
      <c r="CA19340" s="62"/>
      <c r="CB19340" s="62"/>
      <c r="CC19340" s="62"/>
      <c r="CD19340" s="62"/>
      <c r="CE19340" s="62"/>
      <c r="CF19340" s="62"/>
      <c r="CL19340" s="35" t="s">
        <v>9963</v>
      </c>
      <c r="CM19340" s="35" t="s">
        <v>217</v>
      </c>
      <c r="CN19340" s="35" t="s">
        <v>217</v>
      </c>
      <c r="CO19340" s="52"/>
      <c r="CP19340" s="52"/>
      <c r="CQ19340" s="52"/>
      <c r="CR19340" s="52"/>
      <c r="CS19340" s="52"/>
      <c r="CT19340" s="52"/>
      <c r="CU19340" s="33"/>
      <c r="CV19340" s="33"/>
    </row>
    <row r="19341" spans="74:100">
      <c r="BV19341" s="62"/>
      <c r="BW19341" s="62"/>
      <c r="BX19341" s="62"/>
      <c r="BY19341" s="62"/>
      <c r="BZ19341" s="62"/>
      <c r="CA19341" s="62"/>
      <c r="CB19341" s="62"/>
      <c r="CC19341" s="62"/>
      <c r="CD19341" s="62"/>
      <c r="CE19341" s="62"/>
      <c r="CF19341" s="62"/>
      <c r="CL19341" s="56" t="s">
        <v>25565</v>
      </c>
      <c r="CM19341" s="56" t="s">
        <v>216</v>
      </c>
      <c r="CN19341" s="56" t="s">
        <v>216</v>
      </c>
      <c r="CO19341" s="52"/>
      <c r="CP19341" s="52"/>
      <c r="CQ19341" s="52"/>
      <c r="CR19341" s="52"/>
      <c r="CS19341" s="52"/>
      <c r="CT19341" s="52"/>
      <c r="CU19341" s="33"/>
      <c r="CV19341" s="33"/>
    </row>
    <row r="19342" spans="74:100">
      <c r="BV19342" s="62"/>
      <c r="BW19342" s="62"/>
      <c r="BX19342" s="62"/>
      <c r="BY19342" s="62"/>
      <c r="BZ19342" s="62"/>
      <c r="CA19342" s="62"/>
      <c r="CB19342" s="62"/>
      <c r="CC19342" s="62"/>
      <c r="CD19342" s="62"/>
      <c r="CE19342" s="62"/>
      <c r="CF19342" s="62"/>
      <c r="CL19342" s="56" t="s">
        <v>25566</v>
      </c>
      <c r="CM19342" s="56" t="s">
        <v>216</v>
      </c>
      <c r="CN19342" s="56" t="s">
        <v>216</v>
      </c>
      <c r="CO19342" s="52"/>
      <c r="CP19342" s="52"/>
      <c r="CQ19342" s="52"/>
      <c r="CR19342" s="52"/>
      <c r="CS19342" s="52"/>
      <c r="CT19342" s="52"/>
      <c r="CU19342" s="33"/>
      <c r="CV19342" s="33"/>
    </row>
    <row r="19343" spans="74:100">
      <c r="BV19343" s="62"/>
      <c r="BW19343" s="62"/>
      <c r="BX19343" s="62"/>
      <c r="BY19343" s="62"/>
      <c r="BZ19343" s="62"/>
      <c r="CA19343" s="62"/>
      <c r="CB19343" s="62"/>
      <c r="CC19343" s="62"/>
      <c r="CD19343" s="62"/>
      <c r="CE19343" s="62"/>
      <c r="CF19343" s="62"/>
      <c r="CL19343" s="56" t="s">
        <v>9966</v>
      </c>
      <c r="CM19343" s="56" t="s">
        <v>216</v>
      </c>
      <c r="CN19343" s="56" t="s">
        <v>216</v>
      </c>
      <c r="CO19343" s="52"/>
      <c r="CP19343" s="52"/>
      <c r="CQ19343" s="52"/>
      <c r="CR19343" s="52"/>
      <c r="CS19343" s="52"/>
      <c r="CT19343" s="52"/>
      <c r="CU19343" s="33"/>
      <c r="CV19343" s="33"/>
    </row>
    <row r="19344" spans="74:100">
      <c r="BV19344" s="62"/>
      <c r="BW19344" s="62"/>
      <c r="BX19344" s="62"/>
      <c r="BY19344" s="62"/>
      <c r="BZ19344" s="62"/>
      <c r="CA19344" s="62"/>
      <c r="CB19344" s="62"/>
      <c r="CC19344" s="62"/>
      <c r="CD19344" s="62"/>
      <c r="CE19344" s="62"/>
      <c r="CF19344" s="62"/>
      <c r="CL19344" s="56" t="s">
        <v>9967</v>
      </c>
      <c r="CM19344" s="56" t="s">
        <v>216</v>
      </c>
      <c r="CN19344" s="56" t="s">
        <v>216</v>
      </c>
      <c r="CO19344" s="52"/>
      <c r="CP19344" s="52"/>
      <c r="CQ19344" s="52"/>
      <c r="CR19344" s="52"/>
      <c r="CS19344" s="52"/>
      <c r="CT19344" s="52"/>
      <c r="CU19344" s="33"/>
      <c r="CV19344" s="33"/>
    </row>
    <row r="19345" spans="74:100">
      <c r="BV19345" s="62"/>
      <c r="BW19345" s="62"/>
      <c r="BX19345" s="62"/>
      <c r="BY19345" s="62"/>
      <c r="BZ19345" s="62"/>
      <c r="CA19345" s="62"/>
      <c r="CB19345" s="62"/>
      <c r="CC19345" s="62"/>
      <c r="CD19345" s="62"/>
      <c r="CE19345" s="62"/>
      <c r="CF19345" s="62"/>
      <c r="CL19345" s="35" t="s">
        <v>9964</v>
      </c>
      <c r="CM19345" s="35" t="s">
        <v>217</v>
      </c>
      <c r="CN19345" s="35" t="s">
        <v>217</v>
      </c>
      <c r="CO19345" s="52"/>
      <c r="CP19345" s="52"/>
      <c r="CQ19345" s="52"/>
      <c r="CR19345" s="52"/>
      <c r="CS19345" s="52"/>
      <c r="CT19345" s="52"/>
      <c r="CU19345" s="33"/>
      <c r="CV19345" s="33"/>
    </row>
    <row r="19346" spans="74:100">
      <c r="BV19346" s="62"/>
      <c r="BW19346" s="62"/>
      <c r="BX19346" s="62"/>
      <c r="BY19346" s="62"/>
      <c r="BZ19346" s="62"/>
      <c r="CA19346" s="62"/>
      <c r="CB19346" s="62"/>
      <c r="CC19346" s="62"/>
      <c r="CD19346" s="62"/>
      <c r="CE19346" s="62"/>
      <c r="CF19346" s="62"/>
      <c r="CL19346" s="56" t="s">
        <v>23808</v>
      </c>
      <c r="CM19346" s="56" t="s">
        <v>216</v>
      </c>
      <c r="CN19346" s="56" t="s">
        <v>216</v>
      </c>
      <c r="CO19346" s="52"/>
      <c r="CP19346" s="52"/>
      <c r="CQ19346" s="52"/>
      <c r="CR19346" s="52"/>
      <c r="CS19346" s="52"/>
      <c r="CT19346" s="52"/>
      <c r="CU19346" s="33"/>
      <c r="CV19346" s="33"/>
    </row>
    <row r="19347" spans="74:100">
      <c r="BV19347" s="62"/>
      <c r="BW19347" s="62"/>
      <c r="BX19347" s="62"/>
      <c r="BY19347" s="62"/>
      <c r="BZ19347" s="62"/>
      <c r="CA19347" s="62"/>
      <c r="CB19347" s="62"/>
      <c r="CC19347" s="62"/>
      <c r="CD19347" s="62"/>
      <c r="CE19347" s="62"/>
      <c r="CF19347" s="62"/>
      <c r="CL19347" s="35" t="s">
        <v>11952</v>
      </c>
      <c r="CM19347" s="35" t="s">
        <v>217</v>
      </c>
      <c r="CN19347" s="35" t="s">
        <v>217</v>
      </c>
      <c r="CO19347" s="52"/>
      <c r="CP19347" s="52"/>
      <c r="CQ19347" s="52"/>
      <c r="CR19347" s="52"/>
      <c r="CS19347" s="52"/>
      <c r="CT19347" s="52"/>
      <c r="CU19347" s="33"/>
      <c r="CV19347" s="33"/>
    </row>
    <row r="19348" spans="74:100">
      <c r="BV19348" s="62"/>
      <c r="BW19348" s="62"/>
      <c r="BX19348" s="62"/>
      <c r="BY19348" s="62"/>
      <c r="BZ19348" s="62"/>
      <c r="CA19348" s="62"/>
      <c r="CB19348" s="62"/>
      <c r="CC19348" s="62"/>
      <c r="CD19348" s="62"/>
      <c r="CE19348" s="62"/>
      <c r="CF19348" s="62"/>
      <c r="CL19348" s="56" t="s">
        <v>23809</v>
      </c>
      <c r="CM19348" s="56" t="s">
        <v>216</v>
      </c>
      <c r="CN19348" s="56" t="s">
        <v>216</v>
      </c>
      <c r="CO19348" s="52"/>
      <c r="CP19348" s="52"/>
      <c r="CQ19348" s="52"/>
      <c r="CR19348" s="52"/>
      <c r="CS19348" s="52"/>
      <c r="CT19348" s="52"/>
      <c r="CU19348" s="33"/>
      <c r="CV19348" s="33"/>
    </row>
    <row r="19349" spans="74:100">
      <c r="BV19349" s="62"/>
      <c r="BW19349" s="62"/>
      <c r="BX19349" s="62"/>
      <c r="BY19349" s="62"/>
      <c r="BZ19349" s="62"/>
      <c r="CA19349" s="62"/>
      <c r="CB19349" s="62"/>
      <c r="CC19349" s="62"/>
      <c r="CD19349" s="62"/>
      <c r="CE19349" s="62"/>
      <c r="CF19349" s="62"/>
      <c r="CL19349" s="56" t="s">
        <v>23810</v>
      </c>
      <c r="CM19349" s="56" t="s">
        <v>216</v>
      </c>
      <c r="CN19349" s="56" t="s">
        <v>216</v>
      </c>
      <c r="CO19349" s="52"/>
      <c r="CP19349" s="52"/>
      <c r="CQ19349" s="52"/>
      <c r="CR19349" s="52"/>
      <c r="CS19349" s="52"/>
      <c r="CT19349" s="52"/>
      <c r="CU19349" s="33"/>
      <c r="CV19349" s="33"/>
    </row>
    <row r="19350" spans="74:100">
      <c r="BV19350" s="62"/>
      <c r="BW19350" s="62"/>
      <c r="BX19350" s="62"/>
      <c r="BY19350" s="62"/>
      <c r="BZ19350" s="62"/>
      <c r="CA19350" s="62"/>
      <c r="CB19350" s="62"/>
      <c r="CC19350" s="62"/>
      <c r="CD19350" s="62"/>
      <c r="CE19350" s="62"/>
      <c r="CF19350" s="62"/>
      <c r="CL19350" s="56" t="s">
        <v>23811</v>
      </c>
      <c r="CM19350" s="56" t="s">
        <v>216</v>
      </c>
      <c r="CN19350" s="56" t="s">
        <v>216</v>
      </c>
      <c r="CO19350" s="52"/>
      <c r="CP19350" s="52"/>
      <c r="CQ19350" s="52"/>
      <c r="CR19350" s="52"/>
      <c r="CS19350" s="52"/>
      <c r="CT19350" s="52"/>
      <c r="CU19350" s="33"/>
      <c r="CV19350" s="33"/>
    </row>
    <row r="19351" spans="74:100">
      <c r="BV19351" s="62"/>
      <c r="BW19351" s="62"/>
      <c r="BX19351" s="62"/>
      <c r="BY19351" s="62"/>
      <c r="BZ19351" s="62"/>
      <c r="CA19351" s="62"/>
      <c r="CB19351" s="62"/>
      <c r="CC19351" s="62"/>
      <c r="CD19351" s="62"/>
      <c r="CE19351" s="62"/>
      <c r="CF19351" s="62"/>
      <c r="CL19351" s="56" t="s">
        <v>23812</v>
      </c>
      <c r="CM19351" s="56" t="s">
        <v>215</v>
      </c>
      <c r="CN19351" s="56" t="s">
        <v>215</v>
      </c>
      <c r="CO19351" s="52"/>
      <c r="CP19351" s="52"/>
      <c r="CQ19351" s="52"/>
      <c r="CR19351" s="52"/>
      <c r="CS19351" s="52"/>
      <c r="CT19351" s="52"/>
      <c r="CU19351" s="33"/>
      <c r="CV19351" s="33"/>
    </row>
    <row r="19352" spans="74:100">
      <c r="BV19352" s="62"/>
      <c r="BW19352" s="62"/>
      <c r="BX19352" s="62"/>
      <c r="BY19352" s="62"/>
      <c r="BZ19352" s="62"/>
      <c r="CA19352" s="62"/>
      <c r="CB19352" s="62"/>
      <c r="CC19352" s="62"/>
      <c r="CD19352" s="62"/>
      <c r="CE19352" s="62"/>
      <c r="CF19352" s="62"/>
      <c r="CL19352" s="56" t="s">
        <v>23813</v>
      </c>
      <c r="CM19352" s="56" t="s">
        <v>215</v>
      </c>
      <c r="CN19352" s="56" t="s">
        <v>215</v>
      </c>
      <c r="CO19352" s="52"/>
      <c r="CP19352" s="52"/>
      <c r="CQ19352" s="52"/>
      <c r="CR19352" s="52"/>
      <c r="CS19352" s="52"/>
      <c r="CT19352" s="52"/>
      <c r="CU19352" s="33"/>
      <c r="CV19352" s="33"/>
    </row>
    <row r="19353" spans="74:100">
      <c r="BV19353" s="62"/>
      <c r="BW19353" s="62"/>
      <c r="BX19353" s="62"/>
      <c r="BY19353" s="62"/>
      <c r="BZ19353" s="62"/>
      <c r="CA19353" s="62"/>
      <c r="CB19353" s="62"/>
      <c r="CC19353" s="62"/>
      <c r="CD19353" s="62"/>
      <c r="CE19353" s="62"/>
      <c r="CF19353" s="62"/>
      <c r="CL19353" s="56" t="s">
        <v>23814</v>
      </c>
      <c r="CM19353" s="56" t="s">
        <v>215</v>
      </c>
      <c r="CN19353" s="56" t="s">
        <v>215</v>
      </c>
      <c r="CO19353" s="52"/>
      <c r="CP19353" s="52"/>
      <c r="CQ19353" s="52"/>
      <c r="CR19353" s="52"/>
      <c r="CS19353" s="52"/>
      <c r="CT19353" s="52"/>
      <c r="CU19353" s="33"/>
      <c r="CV19353" s="33"/>
    </row>
    <row r="19354" spans="74:100">
      <c r="BV19354" s="62"/>
      <c r="BW19354" s="62"/>
      <c r="BX19354" s="62"/>
      <c r="BY19354" s="62"/>
      <c r="BZ19354" s="62"/>
      <c r="CA19354" s="62"/>
      <c r="CB19354" s="62"/>
      <c r="CC19354" s="62"/>
      <c r="CD19354" s="62"/>
      <c r="CE19354" s="62"/>
      <c r="CF19354" s="62"/>
      <c r="CL19354" s="56" t="s">
        <v>29409</v>
      </c>
      <c r="CM19354" s="56" t="s">
        <v>214</v>
      </c>
      <c r="CN19354" s="56" t="s">
        <v>214</v>
      </c>
      <c r="CO19354" s="52"/>
      <c r="CP19354" s="52"/>
      <c r="CQ19354" s="52"/>
      <c r="CR19354" s="52"/>
      <c r="CS19354" s="52"/>
      <c r="CT19354" s="52"/>
      <c r="CU19354" s="33"/>
      <c r="CV19354" s="33"/>
    </row>
    <row r="19355" spans="74:100">
      <c r="BV19355" s="62"/>
      <c r="BW19355" s="62"/>
      <c r="BX19355" s="62"/>
      <c r="BY19355" s="62"/>
      <c r="BZ19355" s="62"/>
      <c r="CA19355" s="62"/>
      <c r="CB19355" s="62"/>
      <c r="CC19355" s="62"/>
      <c r="CD19355" s="62"/>
      <c r="CE19355" s="62"/>
      <c r="CF19355" s="62"/>
      <c r="CL19355" s="56" t="s">
        <v>23815</v>
      </c>
      <c r="CM19355" s="56" t="s">
        <v>215</v>
      </c>
      <c r="CN19355" s="56" t="s">
        <v>215</v>
      </c>
      <c r="CO19355" s="52"/>
      <c r="CP19355" s="52"/>
      <c r="CQ19355" s="52"/>
      <c r="CR19355" s="52"/>
      <c r="CS19355" s="52"/>
      <c r="CT19355" s="52"/>
      <c r="CU19355" s="33"/>
      <c r="CV19355" s="33"/>
    </row>
    <row r="19356" spans="74:100">
      <c r="BV19356" s="62"/>
      <c r="BW19356" s="62"/>
      <c r="BX19356" s="62"/>
      <c r="BY19356" s="62"/>
      <c r="BZ19356" s="62"/>
      <c r="CA19356" s="62"/>
      <c r="CB19356" s="62"/>
      <c r="CC19356" s="62"/>
      <c r="CD19356" s="62"/>
      <c r="CE19356" s="62"/>
      <c r="CF19356" s="62"/>
      <c r="CL19356" s="56" t="s">
        <v>29410</v>
      </c>
      <c r="CM19356" s="56" t="s">
        <v>214</v>
      </c>
      <c r="CN19356" s="56" t="s">
        <v>214</v>
      </c>
      <c r="CO19356" s="52"/>
      <c r="CP19356" s="52"/>
      <c r="CQ19356" s="52"/>
      <c r="CR19356" s="52"/>
      <c r="CS19356" s="52"/>
      <c r="CT19356" s="52"/>
      <c r="CU19356" s="33"/>
      <c r="CV19356" s="33"/>
    </row>
    <row r="19357" spans="74:100">
      <c r="BV19357" s="62"/>
      <c r="BW19357" s="62"/>
      <c r="BX19357" s="62"/>
      <c r="BY19357" s="62"/>
      <c r="BZ19357" s="62"/>
      <c r="CA19357" s="62"/>
      <c r="CB19357" s="62"/>
      <c r="CC19357" s="62"/>
      <c r="CD19357" s="62"/>
      <c r="CE19357" s="62"/>
      <c r="CF19357" s="62"/>
      <c r="CL19357" s="56" t="s">
        <v>23816</v>
      </c>
      <c r="CM19357" s="56" t="s">
        <v>215</v>
      </c>
      <c r="CN19357" s="56" t="s">
        <v>215</v>
      </c>
      <c r="CO19357" s="52"/>
      <c r="CP19357" s="52"/>
      <c r="CQ19357" s="52"/>
      <c r="CR19357" s="52"/>
      <c r="CS19357" s="52"/>
      <c r="CT19357" s="52"/>
      <c r="CU19357" s="33"/>
      <c r="CV19357" s="33"/>
    </row>
    <row r="19358" spans="74:100">
      <c r="BV19358" s="62"/>
      <c r="BW19358" s="62"/>
      <c r="BX19358" s="62"/>
      <c r="BY19358" s="62"/>
      <c r="BZ19358" s="62"/>
      <c r="CA19358" s="62"/>
      <c r="CB19358" s="62"/>
      <c r="CC19358" s="62"/>
      <c r="CD19358" s="62"/>
      <c r="CE19358" s="62"/>
      <c r="CF19358" s="62"/>
      <c r="CL19358" s="56" t="s">
        <v>29411</v>
      </c>
      <c r="CM19358" s="56" t="s">
        <v>214</v>
      </c>
      <c r="CN19358" s="56" t="s">
        <v>214</v>
      </c>
      <c r="CO19358" s="52"/>
      <c r="CP19358" s="52"/>
      <c r="CQ19358" s="52"/>
      <c r="CR19358" s="52"/>
      <c r="CS19358" s="52"/>
      <c r="CT19358" s="52"/>
      <c r="CU19358" s="33"/>
      <c r="CV19358" s="33"/>
    </row>
    <row r="19359" spans="74:100">
      <c r="BV19359" s="62"/>
      <c r="BW19359" s="62"/>
      <c r="BX19359" s="62"/>
      <c r="BY19359" s="62"/>
      <c r="BZ19359" s="62"/>
      <c r="CA19359" s="62"/>
      <c r="CB19359" s="62"/>
      <c r="CC19359" s="62"/>
      <c r="CD19359" s="62"/>
      <c r="CE19359" s="62"/>
      <c r="CF19359" s="62"/>
      <c r="CL19359" s="56" t="s">
        <v>23817</v>
      </c>
      <c r="CM19359" s="56" t="s">
        <v>215</v>
      </c>
      <c r="CN19359" s="56" t="s">
        <v>215</v>
      </c>
      <c r="CO19359" s="52"/>
      <c r="CP19359" s="52"/>
      <c r="CQ19359" s="52"/>
      <c r="CR19359" s="52"/>
      <c r="CS19359" s="52"/>
      <c r="CT19359" s="52"/>
      <c r="CU19359" s="33"/>
      <c r="CV19359" s="33"/>
    </row>
    <row r="19360" spans="74:100">
      <c r="BV19360" s="62"/>
      <c r="BW19360" s="62"/>
      <c r="BX19360" s="62"/>
      <c r="BY19360" s="62"/>
      <c r="BZ19360" s="62"/>
      <c r="CA19360" s="62"/>
      <c r="CB19360" s="62"/>
      <c r="CC19360" s="62"/>
      <c r="CD19360" s="62"/>
      <c r="CE19360" s="62"/>
      <c r="CF19360" s="62"/>
      <c r="CL19360" s="56" t="s">
        <v>25567</v>
      </c>
      <c r="CM19360" s="56" t="s">
        <v>215</v>
      </c>
      <c r="CN19360" s="56" t="s">
        <v>215</v>
      </c>
      <c r="CO19360" s="52"/>
      <c r="CP19360" s="52"/>
      <c r="CQ19360" s="52"/>
      <c r="CR19360" s="52"/>
      <c r="CS19360" s="52"/>
      <c r="CT19360" s="52"/>
      <c r="CU19360" s="33"/>
      <c r="CV19360" s="33"/>
    </row>
    <row r="19361" spans="74:100">
      <c r="BV19361" s="62"/>
      <c r="BW19361" s="62"/>
      <c r="BX19361" s="62"/>
      <c r="BY19361" s="62"/>
      <c r="BZ19361" s="62"/>
      <c r="CA19361" s="62"/>
      <c r="CB19361" s="62"/>
      <c r="CC19361" s="62"/>
      <c r="CD19361" s="62"/>
      <c r="CE19361" s="62"/>
      <c r="CF19361" s="62"/>
      <c r="CL19361" s="56" t="s">
        <v>29412</v>
      </c>
      <c r="CM19361" s="56" t="s">
        <v>214</v>
      </c>
      <c r="CN19361" s="56" t="s">
        <v>214</v>
      </c>
      <c r="CO19361" s="52"/>
      <c r="CP19361" s="52"/>
      <c r="CQ19361" s="52"/>
      <c r="CR19361" s="52"/>
      <c r="CS19361" s="52"/>
      <c r="CT19361" s="52"/>
      <c r="CU19361" s="33"/>
      <c r="CV19361" s="33"/>
    </row>
    <row r="19362" spans="74:100">
      <c r="BV19362" s="62"/>
      <c r="BW19362" s="62"/>
      <c r="BX19362" s="62"/>
      <c r="BY19362" s="62"/>
      <c r="BZ19362" s="62"/>
      <c r="CA19362" s="62"/>
      <c r="CB19362" s="62"/>
      <c r="CC19362" s="62"/>
      <c r="CD19362" s="62"/>
      <c r="CE19362" s="62"/>
      <c r="CF19362" s="62"/>
      <c r="CL19362" s="56" t="s">
        <v>25568</v>
      </c>
      <c r="CM19362" s="56" t="s">
        <v>215</v>
      </c>
      <c r="CN19362" s="56" t="s">
        <v>215</v>
      </c>
      <c r="CO19362" s="52"/>
      <c r="CP19362" s="52"/>
      <c r="CQ19362" s="52"/>
      <c r="CR19362" s="52"/>
      <c r="CS19362" s="52"/>
      <c r="CT19362" s="52"/>
      <c r="CU19362" s="33"/>
      <c r="CV19362" s="33"/>
    </row>
    <row r="19363" spans="74:100">
      <c r="BV19363" s="62"/>
      <c r="BW19363" s="62"/>
      <c r="BX19363" s="62"/>
      <c r="BY19363" s="62"/>
      <c r="BZ19363" s="62"/>
      <c r="CA19363" s="62"/>
      <c r="CB19363" s="62"/>
      <c r="CC19363" s="62"/>
      <c r="CD19363" s="62"/>
      <c r="CE19363" s="62"/>
      <c r="CF19363" s="62"/>
      <c r="CL19363" s="56" t="s">
        <v>9987</v>
      </c>
      <c r="CM19363" s="56" t="s">
        <v>215</v>
      </c>
      <c r="CN19363" s="56" t="s">
        <v>215</v>
      </c>
      <c r="CO19363" s="52"/>
      <c r="CP19363" s="52"/>
      <c r="CQ19363" s="52"/>
      <c r="CR19363" s="52"/>
      <c r="CS19363" s="52"/>
      <c r="CT19363" s="52"/>
      <c r="CU19363" s="33"/>
      <c r="CV19363" s="33"/>
    </row>
    <row r="19364" spans="74:100">
      <c r="BV19364" s="62"/>
      <c r="BW19364" s="62"/>
      <c r="BX19364" s="62"/>
      <c r="BY19364" s="62"/>
      <c r="BZ19364" s="62"/>
      <c r="CA19364" s="62"/>
      <c r="CB19364" s="62"/>
      <c r="CC19364" s="62"/>
      <c r="CD19364" s="62"/>
      <c r="CE19364" s="62"/>
      <c r="CF19364" s="62"/>
      <c r="CL19364" s="56" t="s">
        <v>25569</v>
      </c>
      <c r="CM19364" s="56" t="s">
        <v>215</v>
      </c>
      <c r="CN19364" s="56" t="s">
        <v>215</v>
      </c>
      <c r="CO19364" s="52"/>
      <c r="CP19364" s="52"/>
      <c r="CQ19364" s="52"/>
      <c r="CR19364" s="52"/>
      <c r="CS19364" s="52"/>
      <c r="CT19364" s="52"/>
      <c r="CU19364" s="33"/>
      <c r="CV19364" s="33"/>
    </row>
    <row r="19365" spans="74:100">
      <c r="BV19365" s="62"/>
      <c r="BW19365" s="62"/>
      <c r="BX19365" s="62"/>
      <c r="BY19365" s="62"/>
      <c r="BZ19365" s="62"/>
      <c r="CA19365" s="62"/>
      <c r="CB19365" s="62"/>
      <c r="CC19365" s="62"/>
      <c r="CD19365" s="62"/>
      <c r="CE19365" s="62"/>
      <c r="CF19365" s="62"/>
      <c r="CL19365" s="56" t="s">
        <v>29413</v>
      </c>
      <c r="CM19365" s="56" t="s">
        <v>214</v>
      </c>
      <c r="CN19365" s="56" t="s">
        <v>214</v>
      </c>
      <c r="CO19365" s="52"/>
      <c r="CP19365" s="52"/>
      <c r="CQ19365" s="52"/>
      <c r="CR19365" s="52"/>
      <c r="CS19365" s="52"/>
      <c r="CT19365" s="52"/>
      <c r="CU19365" s="33"/>
      <c r="CV19365" s="33"/>
    </row>
    <row r="19366" spans="74:100">
      <c r="BV19366" s="62"/>
      <c r="BW19366" s="62"/>
      <c r="BX19366" s="62"/>
      <c r="BY19366" s="62"/>
      <c r="BZ19366" s="62"/>
      <c r="CA19366" s="62"/>
      <c r="CB19366" s="62"/>
      <c r="CC19366" s="62"/>
      <c r="CD19366" s="62"/>
      <c r="CE19366" s="62"/>
      <c r="CF19366" s="62"/>
      <c r="CL19366" s="56" t="s">
        <v>25570</v>
      </c>
      <c r="CM19366" s="56" t="s">
        <v>215</v>
      </c>
      <c r="CN19366" s="56" t="s">
        <v>215</v>
      </c>
      <c r="CO19366" s="52"/>
      <c r="CP19366" s="52"/>
      <c r="CQ19366" s="52"/>
      <c r="CR19366" s="52"/>
      <c r="CS19366" s="52"/>
      <c r="CT19366" s="52"/>
      <c r="CU19366" s="33"/>
      <c r="CV19366" s="33"/>
    </row>
    <row r="19367" spans="74:100">
      <c r="BV19367" s="62"/>
      <c r="BW19367" s="62"/>
      <c r="BX19367" s="62"/>
      <c r="BY19367" s="62"/>
      <c r="BZ19367" s="62"/>
      <c r="CA19367" s="62"/>
      <c r="CB19367" s="62"/>
      <c r="CC19367" s="62"/>
      <c r="CD19367" s="62"/>
      <c r="CE19367" s="62"/>
      <c r="CF19367" s="62"/>
      <c r="CL19367" s="56" t="s">
        <v>25571</v>
      </c>
      <c r="CM19367" s="56" t="s">
        <v>215</v>
      </c>
      <c r="CN19367" s="56" t="s">
        <v>215</v>
      </c>
      <c r="CO19367" s="52"/>
      <c r="CP19367" s="52"/>
      <c r="CQ19367" s="52"/>
      <c r="CR19367" s="52"/>
      <c r="CS19367" s="52"/>
      <c r="CT19367" s="52"/>
      <c r="CU19367" s="33"/>
      <c r="CV19367" s="33"/>
    </row>
    <row r="19368" spans="74:100">
      <c r="BV19368" s="62"/>
      <c r="BW19368" s="62"/>
      <c r="BX19368" s="62"/>
      <c r="BY19368" s="62"/>
      <c r="BZ19368" s="62"/>
      <c r="CA19368" s="62"/>
      <c r="CB19368" s="62"/>
      <c r="CC19368" s="62"/>
      <c r="CD19368" s="62"/>
      <c r="CE19368" s="62"/>
      <c r="CF19368" s="62"/>
      <c r="CL19368" s="56" t="s">
        <v>23818</v>
      </c>
      <c r="CM19368" s="56" t="s">
        <v>215</v>
      </c>
      <c r="CN19368" s="56" t="s">
        <v>215</v>
      </c>
      <c r="CO19368" s="52"/>
      <c r="CP19368" s="52"/>
      <c r="CQ19368" s="52"/>
      <c r="CR19368" s="52"/>
      <c r="CS19368" s="52"/>
      <c r="CT19368" s="52"/>
      <c r="CU19368" s="33"/>
      <c r="CV19368" s="33"/>
    </row>
    <row r="19369" spans="74:100">
      <c r="BV19369" s="62"/>
      <c r="BW19369" s="62"/>
      <c r="BX19369" s="62"/>
      <c r="BY19369" s="62"/>
      <c r="BZ19369" s="62"/>
      <c r="CA19369" s="62"/>
      <c r="CB19369" s="62"/>
      <c r="CC19369" s="62"/>
      <c r="CD19369" s="62"/>
      <c r="CE19369" s="62"/>
      <c r="CF19369" s="62"/>
      <c r="CL19369" s="56" t="s">
        <v>10180</v>
      </c>
      <c r="CM19369" s="56" t="s">
        <v>215</v>
      </c>
      <c r="CN19369" s="56" t="s">
        <v>215</v>
      </c>
      <c r="CO19369" s="52"/>
      <c r="CP19369" s="52"/>
      <c r="CQ19369" s="52"/>
      <c r="CR19369" s="52"/>
      <c r="CS19369" s="52"/>
      <c r="CT19369" s="52"/>
      <c r="CU19369" s="33"/>
      <c r="CV19369" s="33"/>
    </row>
    <row r="19370" spans="74:100">
      <c r="BV19370" s="62"/>
      <c r="BW19370" s="62"/>
      <c r="BX19370" s="62"/>
      <c r="BY19370" s="62"/>
      <c r="BZ19370" s="62"/>
      <c r="CA19370" s="62"/>
      <c r="CB19370" s="62"/>
      <c r="CC19370" s="62"/>
      <c r="CD19370" s="62"/>
      <c r="CE19370" s="62"/>
      <c r="CF19370" s="62"/>
      <c r="CL19370" s="35" t="s">
        <v>10195</v>
      </c>
      <c r="CM19370" s="35" t="s">
        <v>217</v>
      </c>
      <c r="CN19370" s="35" t="s">
        <v>217</v>
      </c>
      <c r="CO19370" s="52"/>
      <c r="CP19370" s="52"/>
      <c r="CQ19370" s="52"/>
      <c r="CR19370" s="52"/>
      <c r="CS19370" s="52"/>
      <c r="CT19370" s="52"/>
      <c r="CU19370" s="33"/>
      <c r="CV19370" s="33"/>
    </row>
    <row r="19371" spans="74:100">
      <c r="BV19371" s="62"/>
      <c r="BW19371" s="62"/>
      <c r="BX19371" s="62"/>
      <c r="BY19371" s="62"/>
      <c r="BZ19371" s="62"/>
      <c r="CA19371" s="62"/>
      <c r="CB19371" s="62"/>
      <c r="CC19371" s="62"/>
      <c r="CD19371" s="62"/>
      <c r="CE19371" s="62"/>
      <c r="CF19371" s="62"/>
      <c r="CL19371" s="56" t="s">
        <v>9968</v>
      </c>
      <c r="CM19371" s="56" t="s">
        <v>216</v>
      </c>
      <c r="CN19371" s="56" t="s">
        <v>216</v>
      </c>
      <c r="CO19371" s="52"/>
      <c r="CP19371" s="52"/>
      <c r="CQ19371" s="52"/>
      <c r="CR19371" s="52"/>
      <c r="CS19371" s="52"/>
      <c r="CT19371" s="52"/>
      <c r="CU19371" s="33"/>
      <c r="CV19371" s="33"/>
    </row>
    <row r="19372" spans="74:100">
      <c r="BV19372" s="62"/>
      <c r="BW19372" s="62"/>
      <c r="BX19372" s="62"/>
      <c r="BY19372" s="62"/>
      <c r="BZ19372" s="62"/>
      <c r="CA19372" s="62"/>
      <c r="CB19372" s="62"/>
      <c r="CC19372" s="62"/>
      <c r="CD19372" s="62"/>
      <c r="CE19372" s="62"/>
      <c r="CF19372" s="62"/>
      <c r="CL19372" s="56" t="s">
        <v>10040</v>
      </c>
      <c r="CM19372" s="56" t="s">
        <v>215</v>
      </c>
      <c r="CN19372" s="56" t="s">
        <v>215</v>
      </c>
      <c r="CO19372" s="52"/>
      <c r="CP19372" s="52"/>
      <c r="CQ19372" s="52"/>
      <c r="CR19372" s="52"/>
      <c r="CS19372" s="52"/>
      <c r="CT19372" s="52"/>
      <c r="CU19372" s="33"/>
      <c r="CV19372" s="33"/>
    </row>
    <row r="19373" spans="74:100">
      <c r="BV19373" s="62"/>
      <c r="BW19373" s="62"/>
      <c r="BX19373" s="62"/>
      <c r="BY19373" s="62"/>
      <c r="BZ19373" s="62"/>
      <c r="CA19373" s="62"/>
      <c r="CB19373" s="62"/>
      <c r="CC19373" s="62"/>
      <c r="CD19373" s="62"/>
      <c r="CE19373" s="62"/>
      <c r="CF19373" s="62"/>
      <c r="CL19373" s="56" t="s">
        <v>9982</v>
      </c>
      <c r="CM19373" s="56" t="s">
        <v>215</v>
      </c>
      <c r="CN19373" s="56" t="s">
        <v>215</v>
      </c>
      <c r="CO19373" s="52"/>
      <c r="CP19373" s="52"/>
      <c r="CQ19373" s="52"/>
      <c r="CR19373" s="52"/>
      <c r="CS19373" s="52"/>
      <c r="CT19373" s="52"/>
      <c r="CU19373" s="33"/>
      <c r="CV19373" s="33"/>
    </row>
    <row r="19374" spans="74:100">
      <c r="BV19374" s="62"/>
      <c r="BW19374" s="62"/>
      <c r="BX19374" s="62"/>
      <c r="BY19374" s="62"/>
      <c r="BZ19374" s="62"/>
      <c r="CA19374" s="62"/>
      <c r="CB19374" s="62"/>
      <c r="CC19374" s="62"/>
      <c r="CD19374" s="62"/>
      <c r="CE19374" s="62"/>
      <c r="CF19374" s="62"/>
      <c r="CL19374" s="35" t="s">
        <v>10023</v>
      </c>
      <c r="CM19374" s="35" t="s">
        <v>217</v>
      </c>
      <c r="CN19374" s="35" t="s">
        <v>217</v>
      </c>
      <c r="CO19374" s="52"/>
      <c r="CP19374" s="52"/>
      <c r="CQ19374" s="52"/>
      <c r="CR19374" s="52"/>
      <c r="CS19374" s="52"/>
      <c r="CT19374" s="52"/>
      <c r="CU19374" s="33"/>
      <c r="CV19374" s="33"/>
    </row>
    <row r="19375" spans="74:100">
      <c r="BV19375" s="62"/>
      <c r="BW19375" s="62"/>
      <c r="BX19375" s="62"/>
      <c r="BY19375" s="62"/>
      <c r="BZ19375" s="62"/>
      <c r="CA19375" s="62"/>
      <c r="CB19375" s="62"/>
      <c r="CC19375" s="62"/>
      <c r="CD19375" s="62"/>
      <c r="CE19375" s="62"/>
      <c r="CF19375" s="62"/>
      <c r="CL19375" s="56" t="s">
        <v>10041</v>
      </c>
      <c r="CM19375" s="56" t="s">
        <v>215</v>
      </c>
      <c r="CN19375" s="56" t="s">
        <v>215</v>
      </c>
      <c r="CO19375" s="52"/>
      <c r="CP19375" s="52"/>
      <c r="CQ19375" s="52"/>
      <c r="CR19375" s="52"/>
      <c r="CS19375" s="52"/>
      <c r="CT19375" s="52"/>
      <c r="CU19375" s="33"/>
      <c r="CV19375" s="33"/>
    </row>
    <row r="19376" spans="74:100">
      <c r="BV19376" s="62"/>
      <c r="BW19376" s="62"/>
      <c r="BX19376" s="62"/>
      <c r="BY19376" s="62"/>
      <c r="BZ19376" s="62"/>
      <c r="CA19376" s="62"/>
      <c r="CB19376" s="62"/>
      <c r="CC19376" s="62"/>
      <c r="CD19376" s="62"/>
      <c r="CE19376" s="62"/>
      <c r="CF19376" s="62"/>
      <c r="CL19376" s="56" t="s">
        <v>23819</v>
      </c>
      <c r="CM19376" s="56" t="s">
        <v>215</v>
      </c>
      <c r="CN19376" s="56" t="s">
        <v>215</v>
      </c>
      <c r="CO19376" s="52"/>
      <c r="CP19376" s="52"/>
      <c r="CQ19376" s="52"/>
      <c r="CR19376" s="52"/>
      <c r="CS19376" s="52"/>
      <c r="CT19376" s="52"/>
      <c r="CU19376" s="33"/>
      <c r="CV19376" s="33"/>
    </row>
    <row r="19377" spans="74:100">
      <c r="BV19377" s="62"/>
      <c r="BW19377" s="62"/>
      <c r="BX19377" s="62"/>
      <c r="BY19377" s="62"/>
      <c r="BZ19377" s="62"/>
      <c r="CA19377" s="62"/>
      <c r="CB19377" s="62"/>
      <c r="CC19377" s="62"/>
      <c r="CD19377" s="62"/>
      <c r="CE19377" s="62"/>
      <c r="CF19377" s="62"/>
      <c r="CL19377" s="56" t="s">
        <v>23820</v>
      </c>
      <c r="CM19377" s="56" t="s">
        <v>215</v>
      </c>
      <c r="CN19377" s="56" t="s">
        <v>215</v>
      </c>
      <c r="CO19377" s="52"/>
      <c r="CP19377" s="52"/>
      <c r="CQ19377" s="52"/>
      <c r="CR19377" s="52"/>
      <c r="CS19377" s="52"/>
      <c r="CT19377" s="52"/>
      <c r="CU19377" s="33"/>
      <c r="CV19377" s="33"/>
    </row>
    <row r="19378" spans="74:100">
      <c r="BV19378" s="62"/>
      <c r="BW19378" s="62"/>
      <c r="BX19378" s="62"/>
      <c r="BY19378" s="62"/>
      <c r="BZ19378" s="62"/>
      <c r="CA19378" s="62"/>
      <c r="CB19378" s="62"/>
      <c r="CC19378" s="62"/>
      <c r="CD19378" s="62"/>
      <c r="CE19378" s="62"/>
      <c r="CF19378" s="62"/>
      <c r="CL19378" s="56" t="s">
        <v>10149</v>
      </c>
      <c r="CM19378" s="56" t="s">
        <v>216</v>
      </c>
      <c r="CN19378" s="56" t="s">
        <v>216</v>
      </c>
      <c r="CO19378" s="52"/>
      <c r="CP19378" s="52"/>
      <c r="CQ19378" s="52"/>
      <c r="CR19378" s="52"/>
      <c r="CS19378" s="52"/>
      <c r="CT19378" s="52"/>
      <c r="CU19378" s="33"/>
      <c r="CV19378" s="33"/>
    </row>
    <row r="19379" spans="74:100">
      <c r="BV19379" s="62"/>
      <c r="BW19379" s="62"/>
      <c r="BX19379" s="62"/>
      <c r="BY19379" s="62"/>
      <c r="BZ19379" s="62"/>
      <c r="CA19379" s="62"/>
      <c r="CB19379" s="62"/>
      <c r="CC19379" s="62"/>
      <c r="CD19379" s="62"/>
      <c r="CE19379" s="62"/>
      <c r="CF19379" s="62"/>
      <c r="CL19379" s="56" t="s">
        <v>10121</v>
      </c>
      <c r="CM19379" s="56" t="s">
        <v>216</v>
      </c>
      <c r="CN19379" s="56" t="s">
        <v>216</v>
      </c>
      <c r="CO19379" s="52"/>
      <c r="CP19379" s="52"/>
      <c r="CQ19379" s="52"/>
      <c r="CR19379" s="52"/>
      <c r="CS19379" s="52"/>
      <c r="CT19379" s="52"/>
      <c r="CU19379" s="33"/>
      <c r="CV19379" s="33"/>
    </row>
    <row r="19380" spans="74:100">
      <c r="BV19380" s="62"/>
      <c r="BW19380" s="62"/>
      <c r="BX19380" s="62"/>
      <c r="BY19380" s="62"/>
      <c r="BZ19380" s="62"/>
      <c r="CA19380" s="62"/>
      <c r="CB19380" s="62"/>
      <c r="CC19380" s="62"/>
      <c r="CD19380" s="62"/>
      <c r="CE19380" s="62"/>
      <c r="CF19380" s="62"/>
      <c r="CL19380" s="56" t="s">
        <v>10133</v>
      </c>
      <c r="CM19380" s="56" t="s">
        <v>216</v>
      </c>
      <c r="CN19380" s="56" t="s">
        <v>216</v>
      </c>
      <c r="CO19380" s="52"/>
      <c r="CP19380" s="52"/>
      <c r="CQ19380" s="52"/>
      <c r="CR19380" s="52"/>
      <c r="CS19380" s="52"/>
      <c r="CT19380" s="52"/>
      <c r="CU19380" s="33"/>
      <c r="CV19380" s="33"/>
    </row>
    <row r="19381" spans="74:100">
      <c r="BV19381" s="62"/>
      <c r="BW19381" s="62"/>
      <c r="BX19381" s="62"/>
      <c r="BY19381" s="62"/>
      <c r="BZ19381" s="62"/>
      <c r="CA19381" s="62"/>
      <c r="CB19381" s="62"/>
      <c r="CC19381" s="62"/>
      <c r="CD19381" s="62"/>
      <c r="CE19381" s="62"/>
      <c r="CF19381" s="62"/>
      <c r="CL19381" s="56" t="s">
        <v>23821</v>
      </c>
      <c r="CM19381" s="56" t="s">
        <v>215</v>
      </c>
      <c r="CN19381" s="56" t="s">
        <v>215</v>
      </c>
      <c r="CO19381" s="52"/>
      <c r="CP19381" s="52"/>
      <c r="CQ19381" s="52"/>
      <c r="CR19381" s="52"/>
      <c r="CS19381" s="52"/>
      <c r="CT19381" s="52"/>
      <c r="CU19381" s="33"/>
      <c r="CV19381" s="33"/>
    </row>
    <row r="19382" spans="74:100">
      <c r="BV19382" s="62"/>
      <c r="BW19382" s="62"/>
      <c r="BX19382" s="62"/>
      <c r="BY19382" s="62"/>
      <c r="BZ19382" s="62"/>
      <c r="CA19382" s="62"/>
      <c r="CB19382" s="62"/>
      <c r="CC19382" s="62"/>
      <c r="CD19382" s="62"/>
      <c r="CE19382" s="62"/>
      <c r="CF19382" s="62"/>
      <c r="CL19382" s="56" t="s">
        <v>23822</v>
      </c>
      <c r="CM19382" s="56" t="s">
        <v>215</v>
      </c>
      <c r="CN19382" s="56" t="s">
        <v>215</v>
      </c>
      <c r="CO19382" s="52"/>
      <c r="CP19382" s="52"/>
      <c r="CQ19382" s="52"/>
      <c r="CR19382" s="52"/>
      <c r="CS19382" s="52"/>
      <c r="CT19382" s="52"/>
      <c r="CU19382" s="33"/>
      <c r="CV19382" s="33"/>
    </row>
    <row r="19383" spans="74:100">
      <c r="BV19383" s="62"/>
      <c r="BW19383" s="62"/>
      <c r="BX19383" s="62"/>
      <c r="BY19383" s="62"/>
      <c r="BZ19383" s="62"/>
      <c r="CA19383" s="62"/>
      <c r="CB19383" s="62"/>
      <c r="CC19383" s="62"/>
      <c r="CD19383" s="62"/>
      <c r="CE19383" s="62"/>
      <c r="CF19383" s="62"/>
      <c r="CL19383" s="56" t="s">
        <v>23823</v>
      </c>
      <c r="CM19383" s="56" t="s">
        <v>215</v>
      </c>
      <c r="CN19383" s="56" t="s">
        <v>215</v>
      </c>
      <c r="CO19383" s="52"/>
      <c r="CP19383" s="52"/>
      <c r="CQ19383" s="52"/>
      <c r="CR19383" s="52"/>
      <c r="CS19383" s="52"/>
      <c r="CT19383" s="52"/>
      <c r="CU19383" s="33"/>
      <c r="CV19383" s="33"/>
    </row>
    <row r="19384" spans="74:100">
      <c r="BV19384" s="62"/>
      <c r="BW19384" s="62"/>
      <c r="BX19384" s="62"/>
      <c r="BY19384" s="62"/>
      <c r="BZ19384" s="62"/>
      <c r="CA19384" s="62"/>
      <c r="CB19384" s="62"/>
      <c r="CC19384" s="62"/>
      <c r="CD19384" s="62"/>
      <c r="CE19384" s="62"/>
      <c r="CF19384" s="62"/>
      <c r="CL19384" s="56" t="s">
        <v>10027</v>
      </c>
      <c r="CM19384" s="56" t="s">
        <v>215</v>
      </c>
      <c r="CN19384" s="56" t="s">
        <v>215</v>
      </c>
      <c r="CO19384" s="52"/>
      <c r="CP19384" s="52"/>
      <c r="CQ19384" s="52"/>
      <c r="CR19384" s="52"/>
      <c r="CS19384" s="52"/>
      <c r="CT19384" s="52"/>
      <c r="CU19384" s="33"/>
      <c r="CV19384" s="33"/>
    </row>
    <row r="19385" spans="74:100">
      <c r="BV19385" s="62"/>
      <c r="BW19385" s="62"/>
      <c r="BX19385" s="62"/>
      <c r="BY19385" s="62"/>
      <c r="BZ19385" s="62"/>
      <c r="CA19385" s="62"/>
      <c r="CB19385" s="62"/>
      <c r="CC19385" s="62"/>
      <c r="CD19385" s="62"/>
      <c r="CE19385" s="62"/>
      <c r="CF19385" s="62"/>
      <c r="CL19385" s="56" t="s">
        <v>25572</v>
      </c>
      <c r="CM19385" s="56" t="s">
        <v>213</v>
      </c>
      <c r="CN19385" s="56" t="s">
        <v>213</v>
      </c>
      <c r="CO19385" s="52"/>
      <c r="CP19385" s="52"/>
      <c r="CQ19385" s="52"/>
      <c r="CR19385" s="52"/>
      <c r="CS19385" s="52"/>
      <c r="CT19385" s="52"/>
      <c r="CU19385" s="33"/>
      <c r="CV19385" s="33"/>
    </row>
    <row r="19386" spans="74:100">
      <c r="BV19386" s="62"/>
      <c r="BW19386" s="62"/>
      <c r="BX19386" s="62"/>
      <c r="BY19386" s="62"/>
      <c r="BZ19386" s="62"/>
      <c r="CA19386" s="62"/>
      <c r="CB19386" s="62"/>
      <c r="CC19386" s="62"/>
      <c r="CD19386" s="62"/>
      <c r="CE19386" s="62"/>
      <c r="CF19386" s="62"/>
      <c r="CL19386" s="56" t="s">
        <v>25573</v>
      </c>
      <c r="CM19386" s="56" t="s">
        <v>215</v>
      </c>
      <c r="CN19386" s="56" t="s">
        <v>215</v>
      </c>
      <c r="CO19386" s="52"/>
      <c r="CP19386" s="52"/>
      <c r="CQ19386" s="52"/>
      <c r="CR19386" s="52"/>
      <c r="CS19386" s="52"/>
      <c r="CT19386" s="52"/>
      <c r="CU19386" s="33"/>
      <c r="CV19386" s="33"/>
    </row>
    <row r="19387" spans="74:100">
      <c r="BV19387" s="62"/>
      <c r="BW19387" s="62"/>
      <c r="BX19387" s="62"/>
      <c r="BY19387" s="62"/>
      <c r="BZ19387" s="62"/>
      <c r="CA19387" s="62"/>
      <c r="CB19387" s="62"/>
      <c r="CC19387" s="62"/>
      <c r="CD19387" s="62"/>
      <c r="CE19387" s="62"/>
      <c r="CF19387" s="62"/>
      <c r="CL19387" s="35" t="s">
        <v>10099</v>
      </c>
      <c r="CM19387" s="35" t="s">
        <v>217</v>
      </c>
      <c r="CN19387" s="35" t="s">
        <v>217</v>
      </c>
      <c r="CO19387" s="52"/>
      <c r="CP19387" s="52"/>
      <c r="CQ19387" s="52"/>
      <c r="CR19387" s="52"/>
      <c r="CS19387" s="52"/>
      <c r="CT19387" s="52"/>
      <c r="CU19387" s="33"/>
      <c r="CV19387" s="33"/>
    </row>
    <row r="19388" spans="74:100">
      <c r="BV19388" s="62"/>
      <c r="BW19388" s="62"/>
      <c r="BX19388" s="62"/>
      <c r="BY19388" s="62"/>
      <c r="BZ19388" s="62"/>
      <c r="CA19388" s="62"/>
      <c r="CB19388" s="62"/>
      <c r="CC19388" s="62"/>
      <c r="CD19388" s="62"/>
      <c r="CE19388" s="62"/>
      <c r="CF19388" s="62"/>
      <c r="CL19388" s="56" t="s">
        <v>23824</v>
      </c>
      <c r="CM19388" s="56" t="s">
        <v>215</v>
      </c>
      <c r="CN19388" s="56" t="s">
        <v>215</v>
      </c>
      <c r="CO19388" s="52"/>
      <c r="CP19388" s="52"/>
      <c r="CQ19388" s="52"/>
      <c r="CR19388" s="52"/>
      <c r="CS19388" s="52"/>
      <c r="CT19388" s="52"/>
      <c r="CU19388" s="33"/>
      <c r="CV19388" s="33"/>
    </row>
    <row r="19389" spans="74:100">
      <c r="BV19389" s="62"/>
      <c r="BW19389" s="62"/>
      <c r="BX19389" s="62"/>
      <c r="BY19389" s="62"/>
      <c r="BZ19389" s="62"/>
      <c r="CA19389" s="62"/>
      <c r="CB19389" s="62"/>
      <c r="CC19389" s="62"/>
      <c r="CD19389" s="62"/>
      <c r="CE19389" s="62"/>
      <c r="CF19389" s="62"/>
      <c r="CL19389" s="56" t="s">
        <v>10042</v>
      </c>
      <c r="CM19389" s="56" t="s">
        <v>215</v>
      </c>
      <c r="CN19389" s="56" t="s">
        <v>215</v>
      </c>
      <c r="CO19389" s="52"/>
      <c r="CP19389" s="52"/>
      <c r="CQ19389" s="52"/>
      <c r="CR19389" s="52"/>
      <c r="CS19389" s="52"/>
      <c r="CT19389" s="52"/>
      <c r="CU19389" s="33"/>
      <c r="CV19389" s="33"/>
    </row>
    <row r="19390" spans="74:100">
      <c r="BV19390" s="62"/>
      <c r="BW19390" s="62"/>
      <c r="BX19390" s="62"/>
      <c r="BY19390" s="62"/>
      <c r="BZ19390" s="62"/>
      <c r="CA19390" s="62"/>
      <c r="CB19390" s="62"/>
      <c r="CC19390" s="62"/>
      <c r="CD19390" s="62"/>
      <c r="CE19390" s="62"/>
      <c r="CF19390" s="62"/>
      <c r="CL19390" s="56" t="s">
        <v>23825</v>
      </c>
      <c r="CM19390" s="56" t="s">
        <v>215</v>
      </c>
      <c r="CN19390" s="56" t="s">
        <v>215</v>
      </c>
      <c r="CO19390" s="52"/>
      <c r="CP19390" s="52"/>
      <c r="CQ19390" s="52"/>
      <c r="CR19390" s="52"/>
      <c r="CS19390" s="52"/>
      <c r="CT19390" s="52"/>
      <c r="CU19390" s="33"/>
      <c r="CV19390" s="33"/>
    </row>
    <row r="19391" spans="74:100">
      <c r="BV19391" s="62"/>
      <c r="BW19391" s="62"/>
      <c r="BX19391" s="62"/>
      <c r="BY19391" s="62"/>
      <c r="BZ19391" s="62"/>
      <c r="CA19391" s="62"/>
      <c r="CB19391" s="62"/>
      <c r="CC19391" s="62"/>
      <c r="CD19391" s="62"/>
      <c r="CE19391" s="62"/>
      <c r="CF19391" s="62"/>
      <c r="CL19391" s="56" t="s">
        <v>23826</v>
      </c>
      <c r="CM19391" s="56" t="s">
        <v>215</v>
      </c>
      <c r="CN19391" s="56" t="s">
        <v>215</v>
      </c>
      <c r="CO19391" s="52"/>
      <c r="CP19391" s="52"/>
      <c r="CQ19391" s="52"/>
      <c r="CR19391" s="52"/>
      <c r="CS19391" s="52"/>
      <c r="CT19391" s="52"/>
      <c r="CU19391" s="33"/>
      <c r="CV19391" s="33"/>
    </row>
    <row r="19392" spans="74:100">
      <c r="BV19392" s="62"/>
      <c r="BW19392" s="62"/>
      <c r="BX19392" s="62"/>
      <c r="BY19392" s="62"/>
      <c r="BZ19392" s="62"/>
      <c r="CA19392" s="62"/>
      <c r="CB19392" s="62"/>
      <c r="CC19392" s="62"/>
      <c r="CD19392" s="62"/>
      <c r="CE19392" s="62"/>
      <c r="CF19392" s="62"/>
      <c r="CL19392" s="56" t="s">
        <v>23827</v>
      </c>
      <c r="CM19392" s="56" t="s">
        <v>215</v>
      </c>
      <c r="CN19392" s="56" t="s">
        <v>215</v>
      </c>
      <c r="CO19392" s="52"/>
      <c r="CP19392" s="52"/>
      <c r="CQ19392" s="52"/>
      <c r="CR19392" s="52"/>
      <c r="CS19392" s="52"/>
      <c r="CT19392" s="52"/>
      <c r="CU19392" s="33"/>
      <c r="CV19392" s="33"/>
    </row>
    <row r="19393" spans="74:100">
      <c r="BV19393" s="62"/>
      <c r="BW19393" s="62"/>
      <c r="BX19393" s="62"/>
      <c r="BY19393" s="62"/>
      <c r="BZ19393" s="62"/>
      <c r="CA19393" s="62"/>
      <c r="CB19393" s="62"/>
      <c r="CC19393" s="62"/>
      <c r="CD19393" s="62"/>
      <c r="CE19393" s="62"/>
      <c r="CF19393" s="62"/>
      <c r="CL19393" s="56" t="s">
        <v>23828</v>
      </c>
      <c r="CM19393" s="56" t="s">
        <v>215</v>
      </c>
      <c r="CN19393" s="56" t="s">
        <v>215</v>
      </c>
      <c r="CO19393" s="52"/>
      <c r="CP19393" s="52"/>
      <c r="CQ19393" s="52"/>
      <c r="CR19393" s="52"/>
      <c r="CS19393" s="52"/>
      <c r="CT19393" s="52"/>
      <c r="CU19393" s="33"/>
      <c r="CV19393" s="33"/>
    </row>
    <row r="19394" spans="74:100">
      <c r="BV19394" s="62"/>
      <c r="BW19394" s="62"/>
      <c r="BX19394" s="62"/>
      <c r="BY19394" s="62"/>
      <c r="BZ19394" s="62"/>
      <c r="CA19394" s="62"/>
      <c r="CB19394" s="62"/>
      <c r="CC19394" s="62"/>
      <c r="CD19394" s="62"/>
      <c r="CE19394" s="62"/>
      <c r="CF19394" s="62"/>
      <c r="CL19394" s="56" t="s">
        <v>10043</v>
      </c>
      <c r="CM19394" s="56" t="s">
        <v>215</v>
      </c>
      <c r="CN19394" s="56" t="s">
        <v>215</v>
      </c>
      <c r="CO19394" s="52"/>
      <c r="CP19394" s="52"/>
      <c r="CQ19394" s="52"/>
      <c r="CR19394" s="52"/>
      <c r="CS19394" s="52"/>
      <c r="CT19394" s="52"/>
      <c r="CU19394" s="33"/>
      <c r="CV19394" s="33"/>
    </row>
    <row r="19395" spans="74:100">
      <c r="BV19395" s="62"/>
      <c r="BW19395" s="62"/>
      <c r="BX19395" s="62"/>
      <c r="BY19395" s="62"/>
      <c r="BZ19395" s="62"/>
      <c r="CA19395" s="62"/>
      <c r="CB19395" s="62"/>
      <c r="CC19395" s="62"/>
      <c r="CD19395" s="62"/>
      <c r="CE19395" s="62"/>
      <c r="CF19395" s="62"/>
      <c r="CL19395" s="56" t="s">
        <v>25574</v>
      </c>
      <c r="CM19395" s="56" t="s">
        <v>215</v>
      </c>
      <c r="CN19395" s="56" t="s">
        <v>215</v>
      </c>
      <c r="CO19395" s="52"/>
      <c r="CP19395" s="52"/>
      <c r="CQ19395" s="52"/>
      <c r="CR19395" s="52"/>
      <c r="CS19395" s="52"/>
      <c r="CT19395" s="52"/>
      <c r="CU19395" s="33"/>
      <c r="CV19395" s="33"/>
    </row>
    <row r="19396" spans="74:100">
      <c r="BV19396" s="62"/>
      <c r="BW19396" s="62"/>
      <c r="BX19396" s="62"/>
      <c r="BY19396" s="62"/>
      <c r="BZ19396" s="62"/>
      <c r="CA19396" s="62"/>
      <c r="CB19396" s="62"/>
      <c r="CC19396" s="62"/>
      <c r="CD19396" s="62"/>
      <c r="CE19396" s="62"/>
      <c r="CF19396" s="62"/>
      <c r="CL19396" s="56" t="s">
        <v>25575</v>
      </c>
      <c r="CM19396" s="56" t="s">
        <v>215</v>
      </c>
      <c r="CN19396" s="56" t="s">
        <v>215</v>
      </c>
      <c r="CO19396" s="52"/>
      <c r="CP19396" s="52"/>
      <c r="CQ19396" s="52"/>
      <c r="CR19396" s="52"/>
      <c r="CS19396" s="52"/>
      <c r="CT19396" s="52"/>
      <c r="CU19396" s="33"/>
      <c r="CV19396" s="33"/>
    </row>
    <row r="19397" spans="74:100">
      <c r="BV19397" s="62"/>
      <c r="BW19397" s="62"/>
      <c r="BX19397" s="62"/>
      <c r="BY19397" s="62"/>
      <c r="BZ19397" s="62"/>
      <c r="CA19397" s="62"/>
      <c r="CB19397" s="62"/>
      <c r="CC19397" s="62"/>
      <c r="CD19397" s="62"/>
      <c r="CE19397" s="62"/>
      <c r="CF19397" s="62"/>
      <c r="CL19397" s="56" t="s">
        <v>25576</v>
      </c>
      <c r="CM19397" s="56" t="s">
        <v>215</v>
      </c>
      <c r="CN19397" s="56" t="s">
        <v>215</v>
      </c>
      <c r="CO19397" s="52"/>
      <c r="CP19397" s="52"/>
      <c r="CQ19397" s="52"/>
      <c r="CR19397" s="52"/>
      <c r="CS19397" s="52"/>
      <c r="CT19397" s="52"/>
      <c r="CU19397" s="33"/>
      <c r="CV19397" s="33"/>
    </row>
    <row r="19398" spans="74:100">
      <c r="BV19398" s="62"/>
      <c r="BW19398" s="62"/>
      <c r="BX19398" s="62"/>
      <c r="BY19398" s="62"/>
      <c r="BZ19398" s="62"/>
      <c r="CA19398" s="62"/>
      <c r="CB19398" s="62"/>
      <c r="CC19398" s="62"/>
      <c r="CD19398" s="62"/>
      <c r="CE19398" s="62"/>
      <c r="CF19398" s="62"/>
      <c r="CL19398" s="56" t="s">
        <v>25577</v>
      </c>
      <c r="CM19398" s="56" t="s">
        <v>215</v>
      </c>
      <c r="CN19398" s="56" t="s">
        <v>215</v>
      </c>
      <c r="CO19398" s="52"/>
      <c r="CP19398" s="52"/>
      <c r="CQ19398" s="52"/>
      <c r="CR19398" s="52"/>
      <c r="CS19398" s="52"/>
      <c r="CT19398" s="52"/>
      <c r="CU19398" s="33"/>
      <c r="CV19398" s="33"/>
    </row>
    <row r="19399" spans="74:100">
      <c r="BV19399" s="62"/>
      <c r="BW19399" s="62"/>
      <c r="BX19399" s="62"/>
      <c r="BY19399" s="62"/>
      <c r="BZ19399" s="62"/>
      <c r="CA19399" s="62"/>
      <c r="CB19399" s="62"/>
      <c r="CC19399" s="62"/>
      <c r="CD19399" s="62"/>
      <c r="CE19399" s="62"/>
      <c r="CF19399" s="62"/>
      <c r="CL19399" s="56" t="s">
        <v>10044</v>
      </c>
      <c r="CM19399" s="56" t="s">
        <v>215</v>
      </c>
      <c r="CN19399" s="56" t="s">
        <v>215</v>
      </c>
      <c r="CO19399" s="52"/>
      <c r="CP19399" s="52"/>
      <c r="CQ19399" s="52"/>
      <c r="CR19399" s="52"/>
      <c r="CS19399" s="52"/>
      <c r="CT19399" s="52"/>
      <c r="CU19399" s="33"/>
      <c r="CV19399" s="33"/>
    </row>
    <row r="19400" spans="74:100">
      <c r="BV19400" s="62"/>
      <c r="BW19400" s="62"/>
      <c r="BX19400" s="62"/>
      <c r="BY19400" s="62"/>
      <c r="BZ19400" s="62"/>
      <c r="CA19400" s="62"/>
      <c r="CB19400" s="62"/>
      <c r="CC19400" s="62"/>
      <c r="CD19400" s="62"/>
      <c r="CE19400" s="62"/>
      <c r="CF19400" s="62"/>
      <c r="CL19400" s="56" t="s">
        <v>25578</v>
      </c>
      <c r="CM19400" s="56" t="s">
        <v>215</v>
      </c>
      <c r="CN19400" s="56" t="s">
        <v>215</v>
      </c>
      <c r="CO19400" s="52"/>
      <c r="CP19400" s="52"/>
      <c r="CQ19400" s="52"/>
      <c r="CR19400" s="52"/>
      <c r="CS19400" s="52"/>
      <c r="CT19400" s="52"/>
      <c r="CU19400" s="33"/>
      <c r="CV19400" s="33"/>
    </row>
    <row r="19401" spans="74:100">
      <c r="BV19401" s="62"/>
      <c r="BW19401" s="62"/>
      <c r="BX19401" s="62"/>
      <c r="BY19401" s="62"/>
      <c r="BZ19401" s="62"/>
      <c r="CA19401" s="62"/>
      <c r="CB19401" s="62"/>
      <c r="CC19401" s="62"/>
      <c r="CD19401" s="62"/>
      <c r="CE19401" s="62"/>
      <c r="CF19401" s="62"/>
      <c r="CL19401" s="56" t="s">
        <v>10045</v>
      </c>
      <c r="CM19401" s="56" t="s">
        <v>215</v>
      </c>
      <c r="CN19401" s="56" t="s">
        <v>215</v>
      </c>
      <c r="CO19401" s="52"/>
      <c r="CP19401" s="52"/>
      <c r="CQ19401" s="52"/>
      <c r="CR19401" s="52"/>
      <c r="CS19401" s="52"/>
      <c r="CT19401" s="52"/>
      <c r="CU19401" s="33"/>
      <c r="CV19401" s="33"/>
    </row>
    <row r="19402" spans="74:100">
      <c r="BV19402" s="62"/>
      <c r="BW19402" s="62"/>
      <c r="BX19402" s="62"/>
      <c r="BY19402" s="62"/>
      <c r="BZ19402" s="62"/>
      <c r="CA19402" s="62"/>
      <c r="CB19402" s="62"/>
      <c r="CC19402" s="62"/>
      <c r="CD19402" s="62"/>
      <c r="CE19402" s="62"/>
      <c r="CF19402" s="62"/>
      <c r="CL19402" s="56" t="s">
        <v>25579</v>
      </c>
      <c r="CM19402" s="56" t="s">
        <v>215</v>
      </c>
      <c r="CN19402" s="56" t="s">
        <v>215</v>
      </c>
      <c r="CO19402" s="52"/>
      <c r="CP19402" s="52"/>
      <c r="CQ19402" s="52"/>
      <c r="CR19402" s="52"/>
      <c r="CS19402" s="52"/>
      <c r="CT19402" s="52"/>
      <c r="CU19402" s="33"/>
      <c r="CV19402" s="33"/>
    </row>
    <row r="19403" spans="74:100">
      <c r="BV19403" s="62"/>
      <c r="BW19403" s="62"/>
      <c r="BX19403" s="62"/>
      <c r="BY19403" s="62"/>
      <c r="BZ19403" s="62"/>
      <c r="CA19403" s="62"/>
      <c r="CB19403" s="62"/>
      <c r="CC19403" s="62"/>
      <c r="CD19403" s="62"/>
      <c r="CE19403" s="62"/>
      <c r="CF19403" s="62"/>
      <c r="CL19403" s="56" t="s">
        <v>10076</v>
      </c>
      <c r="CM19403" s="56" t="s">
        <v>215</v>
      </c>
      <c r="CN19403" s="56" t="s">
        <v>215</v>
      </c>
      <c r="CO19403" s="52"/>
      <c r="CP19403" s="52"/>
      <c r="CQ19403" s="52"/>
      <c r="CR19403" s="52"/>
      <c r="CS19403" s="52"/>
      <c r="CT19403" s="52"/>
      <c r="CU19403" s="33"/>
      <c r="CV19403" s="33"/>
    </row>
    <row r="19404" spans="74:100">
      <c r="BV19404" s="62"/>
      <c r="BW19404" s="62"/>
      <c r="BX19404" s="62"/>
      <c r="BY19404" s="62"/>
      <c r="BZ19404" s="62"/>
      <c r="CA19404" s="62"/>
      <c r="CB19404" s="62"/>
      <c r="CC19404" s="62"/>
      <c r="CD19404" s="62"/>
      <c r="CE19404" s="62"/>
      <c r="CF19404" s="62"/>
      <c r="CL19404" s="56" t="s">
        <v>23829</v>
      </c>
      <c r="CM19404" s="56" t="s">
        <v>215</v>
      </c>
      <c r="CN19404" s="56" t="s">
        <v>215</v>
      </c>
      <c r="CO19404" s="52"/>
      <c r="CP19404" s="52"/>
      <c r="CQ19404" s="52"/>
      <c r="CR19404" s="52"/>
      <c r="CS19404" s="52"/>
      <c r="CT19404" s="52"/>
      <c r="CU19404" s="33"/>
      <c r="CV19404" s="33"/>
    </row>
    <row r="19405" spans="74:100">
      <c r="BV19405" s="62"/>
      <c r="BW19405" s="62"/>
      <c r="BX19405" s="62"/>
      <c r="BY19405" s="62"/>
      <c r="BZ19405" s="62"/>
      <c r="CA19405" s="62"/>
      <c r="CB19405" s="62"/>
      <c r="CC19405" s="62"/>
      <c r="CD19405" s="62"/>
      <c r="CE19405" s="62"/>
      <c r="CF19405" s="62"/>
      <c r="CL19405" s="56" t="s">
        <v>23830</v>
      </c>
      <c r="CM19405" s="56" t="s">
        <v>215</v>
      </c>
      <c r="CN19405" s="56" t="s">
        <v>215</v>
      </c>
      <c r="CO19405" s="52"/>
      <c r="CP19405" s="52"/>
      <c r="CQ19405" s="52"/>
      <c r="CR19405" s="52"/>
      <c r="CS19405" s="52"/>
      <c r="CT19405" s="52"/>
      <c r="CU19405" s="33"/>
      <c r="CV19405" s="33"/>
    </row>
    <row r="19406" spans="74:100">
      <c r="BV19406" s="62"/>
      <c r="BW19406" s="62"/>
      <c r="BX19406" s="62"/>
      <c r="BY19406" s="62"/>
      <c r="BZ19406" s="62"/>
      <c r="CA19406" s="62"/>
      <c r="CB19406" s="62"/>
      <c r="CC19406" s="62"/>
      <c r="CD19406" s="62"/>
      <c r="CE19406" s="62"/>
      <c r="CF19406" s="62"/>
      <c r="CL19406" s="56" t="s">
        <v>10084</v>
      </c>
      <c r="CM19406" s="56" t="s">
        <v>215</v>
      </c>
      <c r="CN19406" s="56" t="s">
        <v>215</v>
      </c>
      <c r="CO19406" s="52"/>
      <c r="CP19406" s="52"/>
      <c r="CQ19406" s="52"/>
      <c r="CR19406" s="52"/>
      <c r="CS19406" s="52"/>
      <c r="CT19406" s="52"/>
      <c r="CU19406" s="33"/>
      <c r="CV19406" s="33"/>
    </row>
    <row r="19407" spans="74:100">
      <c r="BV19407" s="62"/>
      <c r="BW19407" s="62"/>
      <c r="BX19407" s="62"/>
      <c r="BY19407" s="62"/>
      <c r="BZ19407" s="62"/>
      <c r="CA19407" s="62"/>
      <c r="CB19407" s="62"/>
      <c r="CC19407" s="62"/>
      <c r="CD19407" s="62"/>
      <c r="CE19407" s="62"/>
      <c r="CF19407" s="62"/>
      <c r="CL19407" s="56" t="s">
        <v>9969</v>
      </c>
      <c r="CM19407" s="56" t="s">
        <v>216</v>
      </c>
      <c r="CN19407" s="56" t="s">
        <v>216</v>
      </c>
      <c r="CO19407" s="52"/>
      <c r="CP19407" s="52"/>
      <c r="CQ19407" s="52"/>
      <c r="CR19407" s="52"/>
      <c r="CS19407" s="52"/>
      <c r="CT19407" s="52"/>
      <c r="CU19407" s="33"/>
      <c r="CV19407" s="33"/>
    </row>
    <row r="19408" spans="74:100">
      <c r="BV19408" s="62"/>
      <c r="BW19408" s="62"/>
      <c r="BX19408" s="62"/>
      <c r="BY19408" s="62"/>
      <c r="BZ19408" s="62"/>
      <c r="CA19408" s="62"/>
      <c r="CB19408" s="62"/>
      <c r="CC19408" s="62"/>
      <c r="CD19408" s="62"/>
      <c r="CE19408" s="62"/>
      <c r="CF19408" s="62"/>
      <c r="CL19408" s="56" t="s">
        <v>23831</v>
      </c>
      <c r="CM19408" s="56" t="s">
        <v>215</v>
      </c>
      <c r="CN19408" s="56" t="s">
        <v>215</v>
      </c>
      <c r="CO19408" s="52"/>
      <c r="CP19408" s="52"/>
      <c r="CQ19408" s="52"/>
      <c r="CR19408" s="52"/>
      <c r="CS19408" s="52"/>
      <c r="CT19408" s="52"/>
      <c r="CU19408" s="33"/>
      <c r="CV19408" s="33"/>
    </row>
    <row r="19409" spans="74:100">
      <c r="BV19409" s="62"/>
      <c r="BW19409" s="62"/>
      <c r="BX19409" s="62"/>
      <c r="BY19409" s="62"/>
      <c r="BZ19409" s="62"/>
      <c r="CA19409" s="62"/>
      <c r="CB19409" s="62"/>
      <c r="CC19409" s="62"/>
      <c r="CD19409" s="62"/>
      <c r="CE19409" s="62"/>
      <c r="CF19409" s="62"/>
      <c r="CL19409" s="56" t="s">
        <v>10028</v>
      </c>
      <c r="CM19409" s="56" t="s">
        <v>215</v>
      </c>
      <c r="CN19409" s="56" t="s">
        <v>215</v>
      </c>
      <c r="CO19409" s="52"/>
      <c r="CP19409" s="52"/>
      <c r="CQ19409" s="52"/>
      <c r="CR19409" s="52"/>
      <c r="CS19409" s="52"/>
      <c r="CT19409" s="52"/>
      <c r="CU19409" s="33"/>
      <c r="CV19409" s="33"/>
    </row>
    <row r="19410" spans="74:100">
      <c r="BV19410" s="62"/>
      <c r="BW19410" s="62"/>
      <c r="BX19410" s="62"/>
      <c r="BY19410" s="62"/>
      <c r="BZ19410" s="62"/>
      <c r="CA19410" s="62"/>
      <c r="CB19410" s="62"/>
      <c r="CC19410" s="62"/>
      <c r="CD19410" s="62"/>
      <c r="CE19410" s="62"/>
      <c r="CF19410" s="62"/>
      <c r="CL19410" s="56" t="s">
        <v>9988</v>
      </c>
      <c r="CM19410" s="56" t="s">
        <v>215</v>
      </c>
      <c r="CN19410" s="56" t="s">
        <v>215</v>
      </c>
      <c r="CO19410" s="52"/>
      <c r="CP19410" s="52"/>
      <c r="CQ19410" s="52"/>
      <c r="CR19410" s="52"/>
      <c r="CS19410" s="52"/>
      <c r="CT19410" s="52"/>
      <c r="CU19410" s="33"/>
      <c r="CV19410" s="33"/>
    </row>
    <row r="19411" spans="74:100">
      <c r="BV19411" s="62"/>
      <c r="BW19411" s="62"/>
      <c r="BX19411" s="62"/>
      <c r="BY19411" s="62"/>
      <c r="BZ19411" s="62"/>
      <c r="CA19411" s="62"/>
      <c r="CB19411" s="62"/>
      <c r="CC19411" s="62"/>
      <c r="CD19411" s="62"/>
      <c r="CE19411" s="62"/>
      <c r="CF19411" s="62"/>
      <c r="CL19411" s="56" t="s">
        <v>9989</v>
      </c>
      <c r="CM19411" s="56" t="s">
        <v>215</v>
      </c>
      <c r="CN19411" s="56" t="s">
        <v>215</v>
      </c>
      <c r="CO19411" s="52"/>
      <c r="CP19411" s="52"/>
      <c r="CQ19411" s="52"/>
      <c r="CR19411" s="52"/>
      <c r="CS19411" s="52"/>
      <c r="CT19411" s="52"/>
      <c r="CU19411" s="33"/>
      <c r="CV19411" s="33"/>
    </row>
    <row r="19412" spans="74:100">
      <c r="BV19412" s="62"/>
      <c r="BW19412" s="62"/>
      <c r="BX19412" s="62"/>
      <c r="BY19412" s="62"/>
      <c r="BZ19412" s="62"/>
      <c r="CA19412" s="62"/>
      <c r="CB19412" s="62"/>
      <c r="CC19412" s="62"/>
      <c r="CD19412" s="62"/>
      <c r="CE19412" s="62"/>
      <c r="CF19412" s="62"/>
      <c r="CL19412" s="56" t="s">
        <v>10011</v>
      </c>
      <c r="CM19412" s="56" t="s">
        <v>215</v>
      </c>
      <c r="CN19412" s="56" t="s">
        <v>215</v>
      </c>
      <c r="CO19412" s="52"/>
      <c r="CP19412" s="52"/>
      <c r="CQ19412" s="52"/>
      <c r="CR19412" s="52"/>
      <c r="CS19412" s="52"/>
      <c r="CT19412" s="52"/>
      <c r="CU19412" s="33"/>
      <c r="CV19412" s="33"/>
    </row>
    <row r="19413" spans="74:100">
      <c r="BV19413" s="62"/>
      <c r="BW19413" s="62"/>
      <c r="BX19413" s="62"/>
      <c r="BY19413" s="62"/>
      <c r="BZ19413" s="62"/>
      <c r="CA19413" s="62"/>
      <c r="CB19413" s="62"/>
      <c r="CC19413" s="62"/>
      <c r="CD19413" s="62"/>
      <c r="CE19413" s="62"/>
      <c r="CF19413" s="62"/>
      <c r="CL19413" s="56" t="s">
        <v>23832</v>
      </c>
      <c r="CM19413" s="56" t="s">
        <v>215</v>
      </c>
      <c r="CN19413" s="56" t="s">
        <v>215</v>
      </c>
      <c r="CO19413" s="52"/>
      <c r="CP19413" s="52"/>
      <c r="CQ19413" s="52"/>
      <c r="CR19413" s="52"/>
      <c r="CS19413" s="52"/>
      <c r="CT19413" s="52"/>
      <c r="CU19413" s="33"/>
      <c r="CV19413" s="33"/>
    </row>
    <row r="19414" spans="74:100">
      <c r="BV19414" s="62"/>
      <c r="BW19414" s="62"/>
      <c r="BX19414" s="62"/>
      <c r="BY19414" s="62"/>
      <c r="BZ19414" s="62"/>
      <c r="CA19414" s="62"/>
      <c r="CB19414" s="62"/>
      <c r="CC19414" s="62"/>
      <c r="CD19414" s="62"/>
      <c r="CE19414" s="62"/>
      <c r="CF19414" s="62"/>
      <c r="CL19414" s="56" t="s">
        <v>23833</v>
      </c>
      <c r="CM19414" s="56" t="s">
        <v>215</v>
      </c>
      <c r="CN19414" s="56" t="s">
        <v>215</v>
      </c>
      <c r="CO19414" s="52"/>
      <c r="CP19414" s="52"/>
      <c r="CQ19414" s="52"/>
      <c r="CR19414" s="52"/>
      <c r="CS19414" s="52"/>
      <c r="CT19414" s="52"/>
      <c r="CU19414" s="33"/>
      <c r="CV19414" s="33"/>
    </row>
    <row r="19415" spans="74:100">
      <c r="BV19415" s="62"/>
      <c r="BW19415" s="62"/>
      <c r="BX19415" s="62"/>
      <c r="BY19415" s="62"/>
      <c r="BZ19415" s="62"/>
      <c r="CA19415" s="62"/>
      <c r="CB19415" s="62"/>
      <c r="CC19415" s="62"/>
      <c r="CD19415" s="62"/>
      <c r="CE19415" s="62"/>
      <c r="CF19415" s="62"/>
      <c r="CL19415" s="56" t="s">
        <v>10181</v>
      </c>
      <c r="CM19415" s="56" t="s">
        <v>215</v>
      </c>
      <c r="CN19415" s="56" t="s">
        <v>215</v>
      </c>
      <c r="CO19415" s="52"/>
      <c r="CP19415" s="52"/>
      <c r="CQ19415" s="52"/>
      <c r="CR19415" s="52"/>
      <c r="CS19415" s="52"/>
      <c r="CT19415" s="52"/>
      <c r="CU19415" s="33"/>
      <c r="CV19415" s="33"/>
    </row>
    <row r="19416" spans="74:100">
      <c r="BV19416" s="62"/>
      <c r="BW19416" s="62"/>
      <c r="BX19416" s="62"/>
      <c r="BY19416" s="62"/>
      <c r="BZ19416" s="62"/>
      <c r="CA19416" s="62"/>
      <c r="CB19416" s="62"/>
      <c r="CC19416" s="62"/>
      <c r="CD19416" s="62"/>
      <c r="CE19416" s="62"/>
      <c r="CF19416" s="62"/>
      <c r="CL19416" s="56" t="s">
        <v>10012</v>
      </c>
      <c r="CM19416" s="56" t="s">
        <v>215</v>
      </c>
      <c r="CN19416" s="56" t="s">
        <v>215</v>
      </c>
      <c r="CO19416" s="52"/>
      <c r="CP19416" s="52"/>
      <c r="CQ19416" s="52"/>
      <c r="CR19416" s="52"/>
      <c r="CS19416" s="52"/>
      <c r="CT19416" s="52"/>
      <c r="CU19416" s="33"/>
      <c r="CV19416" s="33"/>
    </row>
    <row r="19417" spans="74:100">
      <c r="BV19417" s="62"/>
      <c r="BW19417" s="62"/>
      <c r="BX19417" s="62"/>
      <c r="BY19417" s="62"/>
      <c r="BZ19417" s="62"/>
      <c r="CA19417" s="62"/>
      <c r="CB19417" s="62"/>
      <c r="CC19417" s="62"/>
      <c r="CD19417" s="62"/>
      <c r="CE19417" s="62"/>
      <c r="CF19417" s="62"/>
      <c r="CL19417" s="35" t="s">
        <v>10100</v>
      </c>
      <c r="CM19417" s="35" t="s">
        <v>217</v>
      </c>
      <c r="CN19417" s="35" t="s">
        <v>217</v>
      </c>
      <c r="CO19417" s="52"/>
      <c r="CP19417" s="52"/>
      <c r="CQ19417" s="52"/>
      <c r="CR19417" s="52"/>
      <c r="CS19417" s="52"/>
      <c r="CT19417" s="52"/>
      <c r="CU19417" s="33"/>
      <c r="CV19417" s="33"/>
    </row>
    <row r="19418" spans="74:100">
      <c r="BV19418" s="62"/>
      <c r="BW19418" s="62"/>
      <c r="BX19418" s="62"/>
      <c r="BY19418" s="62"/>
      <c r="BZ19418" s="62"/>
      <c r="CA19418" s="62"/>
      <c r="CB19418" s="62"/>
      <c r="CC19418" s="62"/>
      <c r="CD19418" s="62"/>
      <c r="CE19418" s="62"/>
      <c r="CF19418" s="62"/>
      <c r="CL19418" s="56" t="s">
        <v>29414</v>
      </c>
      <c r="CM19418" s="56" t="s">
        <v>214</v>
      </c>
      <c r="CN19418" s="56" t="s">
        <v>214</v>
      </c>
      <c r="CO19418" s="52"/>
      <c r="CP19418" s="52"/>
      <c r="CQ19418" s="52"/>
      <c r="CR19418" s="52"/>
      <c r="CS19418" s="52"/>
      <c r="CT19418" s="52"/>
      <c r="CU19418" s="33"/>
      <c r="CV19418" s="33"/>
    </row>
    <row r="19419" spans="74:100">
      <c r="BV19419" s="62"/>
      <c r="BW19419" s="62"/>
      <c r="BX19419" s="62"/>
      <c r="BY19419" s="62"/>
      <c r="BZ19419" s="62"/>
      <c r="CA19419" s="62"/>
      <c r="CB19419" s="62"/>
      <c r="CC19419" s="62"/>
      <c r="CD19419" s="62"/>
      <c r="CE19419" s="62"/>
      <c r="CF19419" s="62"/>
      <c r="CL19419" s="56" t="s">
        <v>10046</v>
      </c>
      <c r="CM19419" s="56" t="s">
        <v>215</v>
      </c>
      <c r="CN19419" s="56" t="s">
        <v>215</v>
      </c>
      <c r="CO19419" s="52"/>
      <c r="CP19419" s="52"/>
      <c r="CQ19419" s="52"/>
      <c r="CR19419" s="52"/>
      <c r="CS19419" s="52"/>
      <c r="CT19419" s="52"/>
      <c r="CU19419" s="33"/>
      <c r="CV19419" s="33"/>
    </row>
    <row r="19420" spans="74:100">
      <c r="BV19420" s="62"/>
      <c r="BW19420" s="62"/>
      <c r="BX19420" s="62"/>
      <c r="BY19420" s="62"/>
      <c r="BZ19420" s="62"/>
      <c r="CA19420" s="62"/>
      <c r="CB19420" s="62"/>
      <c r="CC19420" s="62"/>
      <c r="CD19420" s="62"/>
      <c r="CE19420" s="62"/>
      <c r="CF19420" s="62"/>
      <c r="CL19420" s="56" t="s">
        <v>10047</v>
      </c>
      <c r="CM19420" s="56" t="s">
        <v>215</v>
      </c>
      <c r="CN19420" s="56" t="s">
        <v>215</v>
      </c>
      <c r="CO19420" s="52"/>
      <c r="CP19420" s="52"/>
      <c r="CQ19420" s="52"/>
      <c r="CR19420" s="52"/>
      <c r="CS19420" s="52"/>
      <c r="CT19420" s="52"/>
      <c r="CU19420" s="33"/>
      <c r="CV19420" s="33"/>
    </row>
    <row r="19421" spans="74:100">
      <c r="BV19421" s="62"/>
      <c r="BW19421" s="62"/>
      <c r="BX19421" s="62"/>
      <c r="BY19421" s="62"/>
      <c r="BZ19421" s="62"/>
      <c r="CA19421" s="62"/>
      <c r="CB19421" s="62"/>
      <c r="CC19421" s="62"/>
      <c r="CD19421" s="62"/>
      <c r="CE19421" s="62"/>
      <c r="CF19421" s="62"/>
      <c r="CL19421" s="56" t="s">
        <v>4414</v>
      </c>
      <c r="CM19421" s="56" t="s">
        <v>215</v>
      </c>
      <c r="CN19421" s="56" t="s">
        <v>215</v>
      </c>
      <c r="CO19421" s="52"/>
      <c r="CP19421" s="52"/>
      <c r="CQ19421" s="52"/>
      <c r="CR19421" s="52"/>
      <c r="CS19421" s="52"/>
      <c r="CT19421" s="52"/>
      <c r="CU19421" s="33"/>
      <c r="CV19421" s="33"/>
    </row>
    <row r="19422" spans="74:100">
      <c r="BV19422" s="62"/>
      <c r="BW19422" s="62"/>
      <c r="BX19422" s="62"/>
      <c r="BY19422" s="62"/>
      <c r="BZ19422" s="62"/>
      <c r="CA19422" s="62"/>
      <c r="CB19422" s="62"/>
      <c r="CC19422" s="62"/>
      <c r="CD19422" s="62"/>
      <c r="CE19422" s="62"/>
      <c r="CF19422" s="62"/>
      <c r="CL19422" s="35" t="s">
        <v>10108</v>
      </c>
      <c r="CM19422" s="35" t="s">
        <v>217</v>
      </c>
      <c r="CN19422" s="35" t="s">
        <v>217</v>
      </c>
      <c r="CO19422" s="52"/>
      <c r="CP19422" s="52"/>
      <c r="CQ19422" s="52"/>
      <c r="CR19422" s="52"/>
      <c r="CS19422" s="52"/>
      <c r="CT19422" s="52"/>
      <c r="CU19422" s="33"/>
      <c r="CV19422" s="33"/>
    </row>
    <row r="19423" spans="74:100">
      <c r="BV19423" s="62"/>
      <c r="BW19423" s="62"/>
      <c r="BX19423" s="62"/>
      <c r="BY19423" s="62"/>
      <c r="BZ19423" s="62"/>
      <c r="CA19423" s="62"/>
      <c r="CB19423" s="62"/>
      <c r="CC19423" s="62"/>
      <c r="CD19423" s="62"/>
      <c r="CE19423" s="62"/>
      <c r="CF19423" s="62"/>
      <c r="CL19423" s="56" t="s">
        <v>25580</v>
      </c>
      <c r="CM19423" s="56" t="s">
        <v>215</v>
      </c>
      <c r="CN19423" s="56" t="s">
        <v>215</v>
      </c>
      <c r="CO19423" s="52"/>
      <c r="CP19423" s="52"/>
      <c r="CQ19423" s="52"/>
      <c r="CR19423" s="52"/>
      <c r="CS19423" s="52"/>
      <c r="CT19423" s="52"/>
      <c r="CU19423" s="33"/>
      <c r="CV19423" s="33"/>
    </row>
    <row r="19424" spans="74:100">
      <c r="BV19424" s="62"/>
      <c r="BW19424" s="62"/>
      <c r="BX19424" s="62"/>
      <c r="BY19424" s="62"/>
      <c r="BZ19424" s="62"/>
      <c r="CA19424" s="62"/>
      <c r="CB19424" s="62"/>
      <c r="CC19424" s="62"/>
      <c r="CD19424" s="62"/>
      <c r="CE19424" s="62"/>
      <c r="CF19424" s="62"/>
      <c r="CL19424" s="56" t="s">
        <v>10048</v>
      </c>
      <c r="CM19424" s="56" t="s">
        <v>215</v>
      </c>
      <c r="CN19424" s="56" t="s">
        <v>215</v>
      </c>
      <c r="CO19424" s="52"/>
      <c r="CP19424" s="52"/>
      <c r="CQ19424" s="52"/>
      <c r="CR19424" s="52"/>
      <c r="CS19424" s="52"/>
      <c r="CT19424" s="52"/>
      <c r="CU19424" s="33"/>
      <c r="CV19424" s="33"/>
    </row>
    <row r="19425" spans="74:100">
      <c r="BV19425" s="62"/>
      <c r="BW19425" s="62"/>
      <c r="BX19425" s="62"/>
      <c r="BY19425" s="62"/>
      <c r="BZ19425" s="62"/>
      <c r="CA19425" s="62"/>
      <c r="CB19425" s="62"/>
      <c r="CC19425" s="62"/>
      <c r="CD19425" s="62"/>
      <c r="CE19425" s="62"/>
      <c r="CF19425" s="62"/>
      <c r="CL19425" s="56" t="s">
        <v>25581</v>
      </c>
      <c r="CM19425" s="56" t="s">
        <v>216</v>
      </c>
      <c r="CN19425" s="56" t="s">
        <v>216</v>
      </c>
      <c r="CO19425" s="52"/>
      <c r="CP19425" s="52"/>
      <c r="CQ19425" s="52"/>
      <c r="CR19425" s="52"/>
      <c r="CS19425" s="52"/>
      <c r="CT19425" s="52"/>
      <c r="CU19425" s="33"/>
      <c r="CV19425" s="33"/>
    </row>
    <row r="19426" spans="74:100">
      <c r="BV19426" s="62"/>
      <c r="BW19426" s="62"/>
      <c r="BX19426" s="62"/>
      <c r="BY19426" s="62"/>
      <c r="BZ19426" s="62"/>
      <c r="CA19426" s="62"/>
      <c r="CB19426" s="62"/>
      <c r="CC19426" s="62"/>
      <c r="CD19426" s="62"/>
      <c r="CE19426" s="62"/>
      <c r="CF19426" s="62"/>
      <c r="CL19426" s="56" t="s">
        <v>10049</v>
      </c>
      <c r="CM19426" s="56" t="s">
        <v>215</v>
      </c>
      <c r="CN19426" s="56" t="s">
        <v>215</v>
      </c>
      <c r="CO19426" s="52"/>
      <c r="CP19426" s="52"/>
      <c r="CQ19426" s="52"/>
      <c r="CR19426" s="52"/>
      <c r="CS19426" s="52"/>
      <c r="CT19426" s="52"/>
      <c r="CU19426" s="33"/>
      <c r="CV19426" s="33"/>
    </row>
    <row r="19427" spans="74:100">
      <c r="BV19427" s="62"/>
      <c r="BW19427" s="62"/>
      <c r="BX19427" s="62"/>
      <c r="BY19427" s="62"/>
      <c r="BZ19427" s="62"/>
      <c r="CA19427" s="62"/>
      <c r="CB19427" s="62"/>
      <c r="CC19427" s="62"/>
      <c r="CD19427" s="62"/>
      <c r="CE19427" s="62"/>
      <c r="CF19427" s="62"/>
      <c r="CL19427" s="56" t="s">
        <v>10050</v>
      </c>
      <c r="CM19427" s="56" t="s">
        <v>215</v>
      </c>
      <c r="CN19427" s="56" t="s">
        <v>215</v>
      </c>
      <c r="CO19427" s="52"/>
      <c r="CP19427" s="52"/>
      <c r="CQ19427" s="52"/>
      <c r="CR19427" s="52"/>
      <c r="CS19427" s="52"/>
      <c r="CT19427" s="52"/>
      <c r="CU19427" s="33"/>
      <c r="CV19427" s="33"/>
    </row>
    <row r="19428" spans="74:100">
      <c r="BV19428" s="62"/>
      <c r="BW19428" s="62"/>
      <c r="BX19428" s="62"/>
      <c r="BY19428" s="62"/>
      <c r="BZ19428" s="62"/>
      <c r="CA19428" s="62"/>
      <c r="CB19428" s="62"/>
      <c r="CC19428" s="62"/>
      <c r="CD19428" s="62"/>
      <c r="CE19428" s="62"/>
      <c r="CF19428" s="62"/>
      <c r="CL19428" s="56" t="s">
        <v>23834</v>
      </c>
      <c r="CM19428" s="56" t="s">
        <v>216</v>
      </c>
      <c r="CN19428" s="56" t="s">
        <v>216</v>
      </c>
      <c r="CO19428" s="52"/>
      <c r="CP19428" s="52"/>
      <c r="CQ19428" s="52"/>
      <c r="CR19428" s="52"/>
      <c r="CS19428" s="52"/>
      <c r="CT19428" s="52"/>
      <c r="CU19428" s="33"/>
      <c r="CV19428" s="33"/>
    </row>
    <row r="19429" spans="74:100">
      <c r="BV19429" s="62"/>
      <c r="BW19429" s="62"/>
      <c r="BX19429" s="62"/>
      <c r="BY19429" s="62"/>
      <c r="BZ19429" s="62"/>
      <c r="CA19429" s="62"/>
      <c r="CB19429" s="62"/>
      <c r="CC19429" s="62"/>
      <c r="CD19429" s="62"/>
      <c r="CE19429" s="62"/>
      <c r="CF19429" s="62"/>
      <c r="CL19429" s="56" t="s">
        <v>10114</v>
      </c>
      <c r="CM19429" s="56" t="s">
        <v>216</v>
      </c>
      <c r="CN19429" s="56" t="s">
        <v>216</v>
      </c>
      <c r="CO19429" s="52"/>
      <c r="CP19429" s="52"/>
      <c r="CQ19429" s="52"/>
      <c r="CR19429" s="52"/>
      <c r="CS19429" s="52"/>
      <c r="CT19429" s="52"/>
      <c r="CU19429" s="33"/>
      <c r="CV19429" s="33"/>
    </row>
    <row r="19430" spans="74:100">
      <c r="BV19430" s="62"/>
      <c r="BW19430" s="62"/>
      <c r="BX19430" s="62"/>
      <c r="BY19430" s="62"/>
      <c r="BZ19430" s="62"/>
      <c r="CA19430" s="62"/>
      <c r="CB19430" s="62"/>
      <c r="CC19430" s="62"/>
      <c r="CD19430" s="62"/>
      <c r="CE19430" s="62"/>
      <c r="CF19430" s="62"/>
      <c r="CL19430" s="56" t="s">
        <v>25582</v>
      </c>
      <c r="CM19430" s="56" t="s">
        <v>216</v>
      </c>
      <c r="CN19430" s="56" t="s">
        <v>216</v>
      </c>
      <c r="CO19430" s="52"/>
      <c r="CP19430" s="52"/>
      <c r="CQ19430" s="52"/>
      <c r="CR19430" s="52"/>
      <c r="CS19430" s="52"/>
      <c r="CT19430" s="52"/>
      <c r="CU19430" s="33"/>
      <c r="CV19430" s="33"/>
    </row>
    <row r="19431" spans="74:100">
      <c r="BV19431" s="62"/>
      <c r="BW19431" s="62"/>
      <c r="BX19431" s="62"/>
      <c r="BY19431" s="62"/>
      <c r="BZ19431" s="62"/>
      <c r="CA19431" s="62"/>
      <c r="CB19431" s="62"/>
      <c r="CC19431" s="62"/>
      <c r="CD19431" s="62"/>
      <c r="CE19431" s="62"/>
      <c r="CF19431" s="62"/>
      <c r="CL19431" s="35" t="s">
        <v>10192</v>
      </c>
      <c r="CM19431" s="35" t="s">
        <v>217</v>
      </c>
      <c r="CN19431" s="35" t="s">
        <v>217</v>
      </c>
      <c r="CO19431" s="52"/>
      <c r="CP19431" s="52"/>
      <c r="CQ19431" s="52"/>
      <c r="CR19431" s="52"/>
      <c r="CS19431" s="52"/>
      <c r="CT19431" s="52"/>
      <c r="CU19431" s="33"/>
      <c r="CV19431" s="33"/>
    </row>
    <row r="19432" spans="74:100">
      <c r="BV19432" s="62"/>
      <c r="BW19432" s="62"/>
      <c r="BX19432" s="62"/>
      <c r="BY19432" s="62"/>
      <c r="BZ19432" s="62"/>
      <c r="CA19432" s="62"/>
      <c r="CB19432" s="62"/>
      <c r="CC19432" s="62"/>
      <c r="CD19432" s="62"/>
      <c r="CE19432" s="62"/>
      <c r="CF19432" s="62"/>
      <c r="CL19432" s="56" t="s">
        <v>25583</v>
      </c>
      <c r="CM19432" s="56" t="s">
        <v>215</v>
      </c>
      <c r="CN19432" s="56" t="s">
        <v>215</v>
      </c>
      <c r="CO19432" s="52"/>
      <c r="CP19432" s="52"/>
      <c r="CQ19432" s="52"/>
      <c r="CR19432" s="52"/>
      <c r="CS19432" s="52"/>
      <c r="CT19432" s="52"/>
      <c r="CU19432" s="33"/>
      <c r="CV19432" s="33"/>
    </row>
    <row r="19433" spans="74:100">
      <c r="BV19433" s="62"/>
      <c r="BW19433" s="62"/>
      <c r="BX19433" s="62"/>
      <c r="BY19433" s="62"/>
      <c r="BZ19433" s="62"/>
      <c r="CA19433" s="62"/>
      <c r="CB19433" s="62"/>
      <c r="CC19433" s="62"/>
      <c r="CD19433" s="62"/>
      <c r="CE19433" s="62"/>
      <c r="CF19433" s="62"/>
      <c r="CL19433" s="56" t="s">
        <v>10182</v>
      </c>
      <c r="CM19433" s="56" t="s">
        <v>215</v>
      </c>
      <c r="CN19433" s="56" t="s">
        <v>215</v>
      </c>
      <c r="CO19433" s="52"/>
      <c r="CP19433" s="52"/>
      <c r="CQ19433" s="52"/>
      <c r="CR19433" s="52"/>
      <c r="CS19433" s="52"/>
      <c r="CT19433" s="52"/>
      <c r="CU19433" s="33"/>
      <c r="CV19433" s="33"/>
    </row>
    <row r="19434" spans="74:100">
      <c r="BV19434" s="62"/>
      <c r="BW19434" s="62"/>
      <c r="BX19434" s="62"/>
      <c r="BY19434" s="62"/>
      <c r="BZ19434" s="62"/>
      <c r="CA19434" s="62"/>
      <c r="CB19434" s="62"/>
      <c r="CC19434" s="62"/>
      <c r="CD19434" s="62"/>
      <c r="CE19434" s="62"/>
      <c r="CF19434" s="62"/>
      <c r="CL19434" s="56" t="s">
        <v>25584</v>
      </c>
      <c r="CM19434" s="56" t="s">
        <v>215</v>
      </c>
      <c r="CN19434" s="56" t="s">
        <v>215</v>
      </c>
      <c r="CO19434" s="52"/>
      <c r="CP19434" s="52"/>
      <c r="CQ19434" s="52"/>
      <c r="CR19434" s="52"/>
      <c r="CS19434" s="52"/>
      <c r="CT19434" s="52"/>
      <c r="CU19434" s="33"/>
      <c r="CV19434" s="33"/>
    </row>
    <row r="19435" spans="74:100">
      <c r="BV19435" s="62"/>
      <c r="BW19435" s="62"/>
      <c r="BX19435" s="62"/>
      <c r="BY19435" s="62"/>
      <c r="BZ19435" s="62"/>
      <c r="CA19435" s="62"/>
      <c r="CB19435" s="62"/>
      <c r="CC19435" s="62"/>
      <c r="CD19435" s="62"/>
      <c r="CE19435" s="62"/>
      <c r="CF19435" s="62"/>
      <c r="CL19435" s="56" t="s">
        <v>25585</v>
      </c>
      <c r="CM19435" s="56" t="s">
        <v>216</v>
      </c>
      <c r="CN19435" s="56" t="s">
        <v>216</v>
      </c>
      <c r="CO19435" s="52"/>
      <c r="CP19435" s="52"/>
      <c r="CQ19435" s="52"/>
      <c r="CR19435" s="52"/>
      <c r="CS19435" s="52"/>
      <c r="CT19435" s="52"/>
      <c r="CU19435" s="33"/>
      <c r="CV19435" s="33"/>
    </row>
    <row r="19436" spans="74:100">
      <c r="BV19436" s="62"/>
      <c r="BW19436" s="62"/>
      <c r="BX19436" s="62"/>
      <c r="BY19436" s="62"/>
      <c r="BZ19436" s="62"/>
      <c r="CA19436" s="62"/>
      <c r="CB19436" s="62"/>
      <c r="CC19436" s="62"/>
      <c r="CD19436" s="62"/>
      <c r="CE19436" s="62"/>
      <c r="CF19436" s="62"/>
      <c r="CL19436" s="56" t="s">
        <v>25586</v>
      </c>
      <c r="CM19436" s="56" t="s">
        <v>216</v>
      </c>
      <c r="CN19436" s="56" t="s">
        <v>216</v>
      </c>
      <c r="CO19436" s="52"/>
      <c r="CP19436" s="52"/>
      <c r="CQ19436" s="52"/>
      <c r="CR19436" s="52"/>
      <c r="CS19436" s="52"/>
      <c r="CT19436" s="52"/>
      <c r="CU19436" s="33"/>
      <c r="CV19436" s="33"/>
    </row>
    <row r="19437" spans="74:100">
      <c r="BV19437" s="62"/>
      <c r="BW19437" s="62"/>
      <c r="BX19437" s="62"/>
      <c r="BY19437" s="62"/>
      <c r="BZ19437" s="62"/>
      <c r="CA19437" s="62"/>
      <c r="CB19437" s="62"/>
      <c r="CC19437" s="62"/>
      <c r="CD19437" s="62"/>
      <c r="CE19437" s="62"/>
      <c r="CF19437" s="62"/>
      <c r="CL19437" s="35" t="s">
        <v>10101</v>
      </c>
      <c r="CM19437" s="35" t="s">
        <v>217</v>
      </c>
      <c r="CN19437" s="35" t="s">
        <v>217</v>
      </c>
      <c r="CO19437" s="52"/>
      <c r="CP19437" s="52"/>
      <c r="CQ19437" s="52"/>
      <c r="CR19437" s="52"/>
      <c r="CS19437" s="52"/>
      <c r="CT19437" s="52"/>
      <c r="CU19437" s="33"/>
      <c r="CV19437" s="33"/>
    </row>
    <row r="19438" spans="74:100">
      <c r="BV19438" s="62"/>
      <c r="BW19438" s="62"/>
      <c r="BX19438" s="62"/>
      <c r="BY19438" s="62"/>
      <c r="BZ19438" s="62"/>
      <c r="CA19438" s="62"/>
      <c r="CB19438" s="62"/>
      <c r="CC19438" s="62"/>
      <c r="CD19438" s="62"/>
      <c r="CE19438" s="62"/>
      <c r="CF19438" s="62"/>
      <c r="CL19438" s="56" t="s">
        <v>10169</v>
      </c>
      <c r="CM19438" s="56" t="s">
        <v>216</v>
      </c>
      <c r="CN19438" s="56" t="s">
        <v>216</v>
      </c>
      <c r="CO19438" s="52"/>
      <c r="CP19438" s="52"/>
      <c r="CQ19438" s="52"/>
      <c r="CR19438" s="52"/>
      <c r="CS19438" s="52"/>
      <c r="CT19438" s="52"/>
      <c r="CU19438" s="33"/>
      <c r="CV19438" s="33"/>
    </row>
    <row r="19439" spans="74:100">
      <c r="BV19439" s="62"/>
      <c r="BW19439" s="62"/>
      <c r="BX19439" s="62"/>
      <c r="BY19439" s="62"/>
      <c r="BZ19439" s="62"/>
      <c r="CA19439" s="62"/>
      <c r="CB19439" s="62"/>
      <c r="CC19439" s="62"/>
      <c r="CD19439" s="62"/>
      <c r="CE19439" s="62"/>
      <c r="CF19439" s="62"/>
      <c r="CL19439" s="56" t="s">
        <v>23835</v>
      </c>
      <c r="CM19439" s="56" t="s">
        <v>216</v>
      </c>
      <c r="CN19439" s="56" t="s">
        <v>216</v>
      </c>
      <c r="CO19439" s="52"/>
      <c r="CP19439" s="52"/>
      <c r="CQ19439" s="52"/>
      <c r="CR19439" s="52"/>
      <c r="CS19439" s="52"/>
      <c r="CT19439" s="52"/>
      <c r="CU19439" s="33"/>
      <c r="CV19439" s="33"/>
    </row>
    <row r="19440" spans="74:100">
      <c r="BV19440" s="62"/>
      <c r="BW19440" s="62"/>
      <c r="BX19440" s="62"/>
      <c r="BY19440" s="62"/>
      <c r="BZ19440" s="62"/>
      <c r="CA19440" s="62"/>
      <c r="CB19440" s="62"/>
      <c r="CC19440" s="62"/>
      <c r="CD19440" s="62"/>
      <c r="CE19440" s="62"/>
      <c r="CF19440" s="62"/>
      <c r="CL19440" s="56" t="s">
        <v>10177</v>
      </c>
      <c r="CM19440" s="56" t="s">
        <v>215</v>
      </c>
      <c r="CN19440" s="56" t="s">
        <v>215</v>
      </c>
      <c r="CO19440" s="52"/>
      <c r="CP19440" s="52"/>
      <c r="CQ19440" s="52"/>
      <c r="CR19440" s="52"/>
      <c r="CS19440" s="52"/>
      <c r="CT19440" s="52"/>
      <c r="CU19440" s="33"/>
      <c r="CV19440" s="33"/>
    </row>
    <row r="19441" spans="74:100">
      <c r="BV19441" s="62"/>
      <c r="BW19441" s="62"/>
      <c r="BX19441" s="62"/>
      <c r="BY19441" s="62"/>
      <c r="BZ19441" s="62"/>
      <c r="CA19441" s="62"/>
      <c r="CB19441" s="62"/>
      <c r="CC19441" s="62"/>
      <c r="CD19441" s="62"/>
      <c r="CE19441" s="62"/>
      <c r="CF19441" s="62"/>
      <c r="CL19441" s="56" t="s">
        <v>25587</v>
      </c>
      <c r="CM19441" s="56" t="s">
        <v>216</v>
      </c>
      <c r="CN19441" s="56" t="s">
        <v>216</v>
      </c>
      <c r="CO19441" s="52"/>
      <c r="CP19441" s="52"/>
      <c r="CQ19441" s="52"/>
      <c r="CR19441" s="52"/>
      <c r="CS19441" s="52"/>
      <c r="CT19441" s="52"/>
      <c r="CU19441" s="33"/>
      <c r="CV19441" s="33"/>
    </row>
    <row r="19442" spans="74:100">
      <c r="BV19442" s="62"/>
      <c r="BW19442" s="62"/>
      <c r="BX19442" s="62"/>
      <c r="BY19442" s="62"/>
      <c r="BZ19442" s="62"/>
      <c r="CA19442" s="62"/>
      <c r="CB19442" s="62"/>
      <c r="CC19442" s="62"/>
      <c r="CD19442" s="62"/>
      <c r="CE19442" s="62"/>
      <c r="CF19442" s="62"/>
      <c r="CL19442" s="56" t="s">
        <v>25588</v>
      </c>
      <c r="CM19442" s="56" t="s">
        <v>216</v>
      </c>
      <c r="CN19442" s="56" t="s">
        <v>216</v>
      </c>
      <c r="CO19442" s="52"/>
      <c r="CP19442" s="52"/>
      <c r="CQ19442" s="52"/>
      <c r="CR19442" s="52"/>
      <c r="CS19442" s="52"/>
      <c r="CT19442" s="52"/>
      <c r="CU19442" s="33"/>
      <c r="CV19442" s="33"/>
    </row>
    <row r="19443" spans="74:100">
      <c r="BV19443" s="62"/>
      <c r="BW19443" s="62"/>
      <c r="BX19443" s="62"/>
      <c r="BY19443" s="62"/>
      <c r="BZ19443" s="62"/>
      <c r="CA19443" s="62"/>
      <c r="CB19443" s="62"/>
      <c r="CC19443" s="62"/>
      <c r="CD19443" s="62"/>
      <c r="CE19443" s="62"/>
      <c r="CF19443" s="62"/>
      <c r="CL19443" s="56" t="s">
        <v>25589</v>
      </c>
      <c r="CM19443" s="56" t="s">
        <v>216</v>
      </c>
      <c r="CN19443" s="56" t="s">
        <v>216</v>
      </c>
      <c r="CO19443" s="52"/>
      <c r="CP19443" s="52"/>
      <c r="CQ19443" s="52"/>
      <c r="CR19443" s="52"/>
      <c r="CS19443" s="52"/>
      <c r="CT19443" s="52"/>
      <c r="CU19443" s="33"/>
      <c r="CV19443" s="33"/>
    </row>
    <row r="19444" spans="74:100">
      <c r="BV19444" s="62"/>
      <c r="BW19444" s="62"/>
      <c r="BX19444" s="62"/>
      <c r="BY19444" s="62"/>
      <c r="BZ19444" s="62"/>
      <c r="CA19444" s="62"/>
      <c r="CB19444" s="62"/>
      <c r="CC19444" s="62"/>
      <c r="CD19444" s="62"/>
      <c r="CE19444" s="62"/>
      <c r="CF19444" s="62"/>
      <c r="CL19444" s="56" t="s">
        <v>10170</v>
      </c>
      <c r="CM19444" s="56" t="s">
        <v>216</v>
      </c>
      <c r="CN19444" s="56" t="s">
        <v>216</v>
      </c>
      <c r="CO19444" s="52"/>
      <c r="CP19444" s="52"/>
      <c r="CQ19444" s="52"/>
      <c r="CR19444" s="52"/>
      <c r="CS19444" s="52"/>
      <c r="CT19444" s="52"/>
      <c r="CU19444" s="33"/>
      <c r="CV19444" s="33"/>
    </row>
    <row r="19445" spans="74:100">
      <c r="BV19445" s="62"/>
      <c r="BW19445" s="62"/>
      <c r="BX19445" s="62"/>
      <c r="BY19445" s="62"/>
      <c r="BZ19445" s="62"/>
      <c r="CA19445" s="62"/>
      <c r="CB19445" s="62"/>
      <c r="CC19445" s="62"/>
      <c r="CD19445" s="62"/>
      <c r="CE19445" s="62"/>
      <c r="CF19445" s="62"/>
      <c r="CL19445" s="56" t="s">
        <v>25590</v>
      </c>
      <c r="CM19445" s="56" t="s">
        <v>216</v>
      </c>
      <c r="CN19445" s="56" t="s">
        <v>216</v>
      </c>
      <c r="CO19445" s="52"/>
      <c r="CP19445" s="52"/>
      <c r="CQ19445" s="52"/>
      <c r="CR19445" s="52"/>
      <c r="CS19445" s="52"/>
      <c r="CT19445" s="52"/>
      <c r="CU19445" s="33"/>
      <c r="CV19445" s="33"/>
    </row>
    <row r="19446" spans="74:100">
      <c r="BV19446" s="62"/>
      <c r="BW19446" s="62"/>
      <c r="BX19446" s="62"/>
      <c r="BY19446" s="62"/>
      <c r="BZ19446" s="62"/>
      <c r="CA19446" s="62"/>
      <c r="CB19446" s="62"/>
      <c r="CC19446" s="62"/>
      <c r="CD19446" s="62"/>
      <c r="CE19446" s="62"/>
      <c r="CF19446" s="62"/>
      <c r="CL19446" s="56" t="s">
        <v>10051</v>
      </c>
      <c r="CM19446" s="56" t="s">
        <v>215</v>
      </c>
      <c r="CN19446" s="56" t="s">
        <v>215</v>
      </c>
      <c r="CO19446" s="52"/>
      <c r="CP19446" s="52"/>
      <c r="CQ19446" s="52"/>
      <c r="CR19446" s="52"/>
      <c r="CS19446" s="52"/>
      <c r="CT19446" s="52"/>
      <c r="CU19446" s="33"/>
      <c r="CV19446" s="33"/>
    </row>
    <row r="19447" spans="74:100">
      <c r="BV19447" s="62"/>
      <c r="BW19447" s="62"/>
      <c r="BX19447" s="62"/>
      <c r="BY19447" s="62"/>
      <c r="BZ19447" s="62"/>
      <c r="CA19447" s="62"/>
      <c r="CB19447" s="62"/>
      <c r="CC19447" s="62"/>
      <c r="CD19447" s="62"/>
      <c r="CE19447" s="62"/>
      <c r="CF19447" s="62"/>
      <c r="CL19447" s="56" t="s">
        <v>29415</v>
      </c>
      <c r="CM19447" s="56" t="s">
        <v>214</v>
      </c>
      <c r="CN19447" s="56" t="s">
        <v>214</v>
      </c>
      <c r="CO19447" s="52"/>
      <c r="CP19447" s="52"/>
      <c r="CQ19447" s="52"/>
      <c r="CR19447" s="52"/>
      <c r="CS19447" s="52"/>
      <c r="CT19447" s="52"/>
      <c r="CU19447" s="33"/>
      <c r="CV19447" s="33"/>
    </row>
    <row r="19448" spans="74:100">
      <c r="BV19448" s="62"/>
      <c r="BW19448" s="62"/>
      <c r="BX19448" s="62"/>
      <c r="BY19448" s="62"/>
      <c r="BZ19448" s="62"/>
      <c r="CA19448" s="62"/>
      <c r="CB19448" s="62"/>
      <c r="CC19448" s="62"/>
      <c r="CD19448" s="62"/>
      <c r="CE19448" s="62"/>
      <c r="CF19448" s="62"/>
      <c r="CL19448" s="56" t="s">
        <v>9990</v>
      </c>
      <c r="CM19448" s="56" t="s">
        <v>215</v>
      </c>
      <c r="CN19448" s="56" t="s">
        <v>215</v>
      </c>
      <c r="CO19448" s="52"/>
      <c r="CP19448" s="52"/>
      <c r="CQ19448" s="52"/>
      <c r="CR19448" s="52"/>
      <c r="CS19448" s="52"/>
      <c r="CT19448" s="52"/>
      <c r="CU19448" s="33"/>
      <c r="CV19448" s="33"/>
    </row>
    <row r="19449" spans="74:100">
      <c r="BV19449" s="62"/>
      <c r="BW19449" s="62"/>
      <c r="BX19449" s="62"/>
      <c r="BY19449" s="62"/>
      <c r="BZ19449" s="62"/>
      <c r="CA19449" s="62"/>
      <c r="CB19449" s="62"/>
      <c r="CC19449" s="62"/>
      <c r="CD19449" s="62"/>
      <c r="CE19449" s="62"/>
      <c r="CF19449" s="62"/>
      <c r="CL19449" s="56" t="s">
        <v>23836</v>
      </c>
      <c r="CM19449" s="56" t="s">
        <v>215</v>
      </c>
      <c r="CN19449" s="56" t="s">
        <v>215</v>
      </c>
      <c r="CO19449" s="52"/>
      <c r="CP19449" s="52"/>
      <c r="CQ19449" s="52"/>
      <c r="CR19449" s="52"/>
      <c r="CS19449" s="52"/>
      <c r="CT19449" s="52"/>
      <c r="CU19449" s="33"/>
      <c r="CV19449" s="33"/>
    </row>
    <row r="19450" spans="74:100">
      <c r="BV19450" s="62"/>
      <c r="BW19450" s="62"/>
      <c r="BX19450" s="62"/>
      <c r="BY19450" s="62"/>
      <c r="BZ19450" s="62"/>
      <c r="CA19450" s="62"/>
      <c r="CB19450" s="62"/>
      <c r="CC19450" s="62"/>
      <c r="CD19450" s="62"/>
      <c r="CE19450" s="62"/>
      <c r="CF19450" s="62"/>
      <c r="CL19450" s="56" t="s">
        <v>4415</v>
      </c>
      <c r="CM19450" s="56" t="s">
        <v>215</v>
      </c>
      <c r="CN19450" s="56" t="s">
        <v>215</v>
      </c>
      <c r="CO19450" s="52"/>
      <c r="CP19450" s="52"/>
      <c r="CQ19450" s="52"/>
      <c r="CR19450" s="52"/>
      <c r="CS19450" s="52"/>
      <c r="CT19450" s="52"/>
      <c r="CU19450" s="33"/>
      <c r="CV19450" s="33"/>
    </row>
    <row r="19451" spans="74:100">
      <c r="BV19451" s="62"/>
      <c r="BW19451" s="62"/>
      <c r="BX19451" s="62"/>
      <c r="BY19451" s="62"/>
      <c r="BZ19451" s="62"/>
      <c r="CA19451" s="62"/>
      <c r="CB19451" s="62"/>
      <c r="CC19451" s="62"/>
      <c r="CD19451" s="62"/>
      <c r="CE19451" s="62"/>
      <c r="CF19451" s="62"/>
      <c r="CL19451" s="56" t="s">
        <v>25591</v>
      </c>
      <c r="CM19451" s="56" t="s">
        <v>215</v>
      </c>
      <c r="CN19451" s="56" t="s">
        <v>215</v>
      </c>
      <c r="CO19451" s="52"/>
      <c r="CP19451" s="52"/>
      <c r="CQ19451" s="52"/>
      <c r="CR19451" s="52"/>
      <c r="CS19451" s="52"/>
      <c r="CT19451" s="52"/>
      <c r="CU19451" s="33"/>
      <c r="CV19451" s="33"/>
    </row>
    <row r="19452" spans="74:100">
      <c r="BV19452" s="62"/>
      <c r="BW19452" s="62"/>
      <c r="BX19452" s="62"/>
      <c r="BY19452" s="62"/>
      <c r="BZ19452" s="62"/>
      <c r="CA19452" s="62"/>
      <c r="CB19452" s="62"/>
      <c r="CC19452" s="62"/>
      <c r="CD19452" s="62"/>
      <c r="CE19452" s="62"/>
      <c r="CF19452" s="62"/>
      <c r="CL19452" s="56" t="s">
        <v>10183</v>
      </c>
      <c r="CM19452" s="56" t="s">
        <v>215</v>
      </c>
      <c r="CN19452" s="56" t="s">
        <v>215</v>
      </c>
      <c r="CO19452" s="52"/>
      <c r="CP19452" s="52"/>
      <c r="CQ19452" s="52"/>
      <c r="CR19452" s="52"/>
      <c r="CS19452" s="52"/>
      <c r="CT19452" s="52"/>
      <c r="CU19452" s="33"/>
      <c r="CV19452" s="33"/>
    </row>
    <row r="19453" spans="74:100">
      <c r="BV19453" s="62"/>
      <c r="BW19453" s="62"/>
      <c r="BX19453" s="62"/>
      <c r="BY19453" s="62"/>
      <c r="BZ19453" s="62"/>
      <c r="CA19453" s="62"/>
      <c r="CB19453" s="62"/>
      <c r="CC19453" s="62"/>
      <c r="CD19453" s="62"/>
      <c r="CE19453" s="62"/>
      <c r="CF19453" s="62"/>
      <c r="CL19453" s="56" t="s">
        <v>10052</v>
      </c>
      <c r="CM19453" s="56" t="s">
        <v>215</v>
      </c>
      <c r="CN19453" s="56" t="s">
        <v>215</v>
      </c>
      <c r="CO19453" s="52"/>
      <c r="CP19453" s="52"/>
      <c r="CQ19453" s="52"/>
      <c r="CR19453" s="52"/>
      <c r="CS19453" s="52"/>
      <c r="CT19453" s="52"/>
      <c r="CU19453" s="33"/>
      <c r="CV19453" s="33"/>
    </row>
    <row r="19454" spans="74:100">
      <c r="BV19454" s="62"/>
      <c r="BW19454" s="62"/>
      <c r="BX19454" s="62"/>
      <c r="BY19454" s="62"/>
      <c r="BZ19454" s="62"/>
      <c r="CA19454" s="62"/>
      <c r="CB19454" s="62"/>
      <c r="CC19454" s="62"/>
      <c r="CD19454" s="62"/>
      <c r="CE19454" s="62"/>
      <c r="CF19454" s="62"/>
      <c r="CL19454" s="35" t="s">
        <v>29416</v>
      </c>
      <c r="CM19454" s="35" t="s">
        <v>217</v>
      </c>
      <c r="CN19454" s="35" t="s">
        <v>217</v>
      </c>
      <c r="CO19454" s="52"/>
      <c r="CP19454" s="52"/>
      <c r="CQ19454" s="52"/>
      <c r="CR19454" s="52"/>
      <c r="CS19454" s="52"/>
      <c r="CT19454" s="52"/>
      <c r="CU19454" s="33"/>
      <c r="CV19454" s="33"/>
    </row>
    <row r="19455" spans="74:100">
      <c r="BV19455" s="62"/>
      <c r="BW19455" s="62"/>
      <c r="BX19455" s="62"/>
      <c r="BY19455" s="62"/>
      <c r="BZ19455" s="62"/>
      <c r="CA19455" s="62"/>
      <c r="CB19455" s="62"/>
      <c r="CC19455" s="62"/>
      <c r="CD19455" s="62"/>
      <c r="CE19455" s="62"/>
      <c r="CF19455" s="62"/>
      <c r="CL19455" s="56" t="s">
        <v>29417</v>
      </c>
      <c r="CM19455" s="56" t="s">
        <v>214</v>
      </c>
      <c r="CN19455" s="56" t="s">
        <v>214</v>
      </c>
      <c r="CO19455" s="52"/>
      <c r="CP19455" s="52"/>
      <c r="CQ19455" s="52"/>
      <c r="CR19455" s="52"/>
      <c r="CS19455" s="52"/>
      <c r="CT19455" s="52"/>
      <c r="CU19455" s="33"/>
      <c r="CV19455" s="33"/>
    </row>
    <row r="19456" spans="74:100">
      <c r="BV19456" s="62"/>
      <c r="BW19456" s="62"/>
      <c r="BX19456" s="62"/>
      <c r="BY19456" s="62"/>
      <c r="BZ19456" s="62"/>
      <c r="CA19456" s="62"/>
      <c r="CB19456" s="62"/>
      <c r="CC19456" s="62"/>
      <c r="CD19456" s="62"/>
      <c r="CE19456" s="62"/>
      <c r="CF19456" s="62"/>
      <c r="CL19456" s="56" t="s">
        <v>10867</v>
      </c>
      <c r="CM19456" s="56" t="s">
        <v>216</v>
      </c>
      <c r="CN19456" s="56" t="s">
        <v>216</v>
      </c>
      <c r="CO19456" s="52"/>
      <c r="CP19456" s="52"/>
      <c r="CQ19456" s="52"/>
      <c r="CR19456" s="52"/>
      <c r="CS19456" s="52"/>
      <c r="CT19456" s="52"/>
      <c r="CU19456" s="33"/>
      <c r="CV19456" s="33"/>
    </row>
    <row r="19457" spans="74:100">
      <c r="BV19457" s="62"/>
      <c r="BW19457" s="62"/>
      <c r="BX19457" s="62"/>
      <c r="BY19457" s="62"/>
      <c r="BZ19457" s="62"/>
      <c r="CA19457" s="62"/>
      <c r="CB19457" s="62"/>
      <c r="CC19457" s="62"/>
      <c r="CD19457" s="62"/>
      <c r="CE19457" s="62"/>
      <c r="CF19457" s="62"/>
      <c r="CL19457" s="35" t="s">
        <v>29418</v>
      </c>
      <c r="CM19457" s="35" t="s">
        <v>217</v>
      </c>
      <c r="CN19457" s="35" t="s">
        <v>217</v>
      </c>
      <c r="CO19457" s="52"/>
      <c r="CP19457" s="52"/>
      <c r="CQ19457" s="52"/>
      <c r="CR19457" s="52"/>
      <c r="CS19457" s="52"/>
      <c r="CT19457" s="52"/>
      <c r="CU19457" s="33"/>
      <c r="CV19457" s="33"/>
    </row>
    <row r="19458" spans="74:100">
      <c r="BV19458" s="62"/>
      <c r="BW19458" s="62"/>
      <c r="BX19458" s="62"/>
      <c r="BY19458" s="62"/>
      <c r="BZ19458" s="62"/>
      <c r="CA19458" s="62"/>
      <c r="CB19458" s="62"/>
      <c r="CC19458" s="62"/>
      <c r="CD19458" s="62"/>
      <c r="CE19458" s="62"/>
      <c r="CF19458" s="62"/>
      <c r="CL19458" s="35" t="s">
        <v>29419</v>
      </c>
      <c r="CM19458" s="35" t="s">
        <v>217</v>
      </c>
      <c r="CN19458" s="35" t="s">
        <v>217</v>
      </c>
      <c r="CO19458" s="52"/>
      <c r="CP19458" s="52"/>
      <c r="CQ19458" s="52"/>
      <c r="CR19458" s="52"/>
      <c r="CS19458" s="52"/>
      <c r="CT19458" s="52"/>
      <c r="CU19458" s="33"/>
      <c r="CV19458" s="33"/>
    </row>
    <row r="19459" spans="74:100">
      <c r="BV19459" s="62"/>
      <c r="BW19459" s="62"/>
      <c r="BX19459" s="62"/>
      <c r="BY19459" s="62"/>
      <c r="BZ19459" s="62"/>
      <c r="CA19459" s="62"/>
      <c r="CB19459" s="62"/>
      <c r="CC19459" s="62"/>
      <c r="CD19459" s="62"/>
      <c r="CE19459" s="62"/>
      <c r="CF19459" s="62"/>
      <c r="CL19459" s="35" t="s">
        <v>29420</v>
      </c>
      <c r="CM19459" s="35" t="s">
        <v>217</v>
      </c>
      <c r="CN19459" s="35" t="s">
        <v>217</v>
      </c>
      <c r="CO19459" s="52"/>
      <c r="CP19459" s="52"/>
      <c r="CQ19459" s="52"/>
      <c r="CR19459" s="52"/>
      <c r="CS19459" s="52"/>
      <c r="CT19459" s="52"/>
      <c r="CU19459" s="33"/>
      <c r="CV19459" s="33"/>
    </row>
    <row r="19460" spans="74:100">
      <c r="BV19460" s="62"/>
      <c r="BW19460" s="62"/>
      <c r="BX19460" s="62"/>
      <c r="BY19460" s="62"/>
      <c r="BZ19460" s="62"/>
      <c r="CA19460" s="62"/>
      <c r="CB19460" s="62"/>
      <c r="CC19460" s="62"/>
      <c r="CD19460" s="62"/>
      <c r="CE19460" s="62"/>
      <c r="CF19460" s="62"/>
      <c r="CL19460" s="35" t="s">
        <v>29421</v>
      </c>
      <c r="CM19460" s="35" t="s">
        <v>217</v>
      </c>
      <c r="CN19460" s="35" t="s">
        <v>217</v>
      </c>
      <c r="CO19460" s="52"/>
      <c r="CP19460" s="52"/>
      <c r="CQ19460" s="52"/>
      <c r="CR19460" s="52"/>
      <c r="CS19460" s="52"/>
      <c r="CT19460" s="52"/>
      <c r="CU19460" s="33"/>
      <c r="CV19460" s="33"/>
    </row>
    <row r="19461" spans="74:100">
      <c r="BV19461" s="62"/>
      <c r="BW19461" s="62"/>
      <c r="BX19461" s="62"/>
      <c r="BY19461" s="62"/>
      <c r="BZ19461" s="62"/>
      <c r="CA19461" s="62"/>
      <c r="CB19461" s="62"/>
      <c r="CC19461" s="62"/>
      <c r="CD19461" s="62"/>
      <c r="CE19461" s="62"/>
      <c r="CF19461" s="62"/>
      <c r="CL19461" s="35" t="s">
        <v>29422</v>
      </c>
      <c r="CM19461" s="35" t="s">
        <v>217</v>
      </c>
      <c r="CN19461" s="35" t="s">
        <v>217</v>
      </c>
      <c r="CO19461" s="52"/>
      <c r="CP19461" s="52"/>
      <c r="CQ19461" s="52"/>
      <c r="CR19461" s="52"/>
      <c r="CS19461" s="52"/>
      <c r="CT19461" s="52"/>
      <c r="CU19461" s="33"/>
      <c r="CV19461" s="33"/>
    </row>
    <row r="19462" spans="74:100">
      <c r="BV19462" s="62"/>
      <c r="BW19462" s="62"/>
      <c r="BX19462" s="62"/>
      <c r="BY19462" s="62"/>
      <c r="BZ19462" s="62"/>
      <c r="CA19462" s="62"/>
      <c r="CB19462" s="62"/>
      <c r="CC19462" s="62"/>
      <c r="CD19462" s="62"/>
      <c r="CE19462" s="62"/>
      <c r="CF19462" s="62"/>
      <c r="CL19462" s="35" t="s">
        <v>29423</v>
      </c>
      <c r="CM19462" s="35" t="s">
        <v>217</v>
      </c>
      <c r="CN19462" s="35" t="s">
        <v>217</v>
      </c>
      <c r="CO19462" s="52"/>
      <c r="CP19462" s="52"/>
      <c r="CQ19462" s="52"/>
      <c r="CR19462" s="52"/>
      <c r="CS19462" s="52"/>
      <c r="CT19462" s="52"/>
      <c r="CU19462" s="33"/>
      <c r="CV19462" s="33"/>
    </row>
    <row r="19463" spans="74:100">
      <c r="BV19463" s="62"/>
      <c r="BW19463" s="62"/>
      <c r="BX19463" s="62"/>
      <c r="BY19463" s="62"/>
      <c r="BZ19463" s="62"/>
      <c r="CA19463" s="62"/>
      <c r="CB19463" s="62"/>
      <c r="CC19463" s="62"/>
      <c r="CD19463" s="62"/>
      <c r="CE19463" s="62"/>
      <c r="CF19463" s="62"/>
      <c r="CL19463" s="35" t="s">
        <v>10203</v>
      </c>
      <c r="CM19463" s="35" t="s">
        <v>217</v>
      </c>
      <c r="CN19463" s="35" t="s">
        <v>217</v>
      </c>
      <c r="CO19463" s="52"/>
      <c r="CP19463" s="52"/>
      <c r="CQ19463" s="52"/>
      <c r="CR19463" s="52"/>
      <c r="CS19463" s="52"/>
      <c r="CT19463" s="52"/>
      <c r="CU19463" s="33"/>
      <c r="CV19463" s="33"/>
    </row>
    <row r="19464" spans="74:100">
      <c r="BV19464" s="62"/>
      <c r="BW19464" s="62"/>
      <c r="BX19464" s="62"/>
      <c r="BY19464" s="62"/>
      <c r="BZ19464" s="62"/>
      <c r="CA19464" s="62"/>
      <c r="CB19464" s="62"/>
      <c r="CC19464" s="62"/>
      <c r="CD19464" s="62"/>
      <c r="CE19464" s="62"/>
      <c r="CF19464" s="62"/>
      <c r="CL19464" s="35" t="s">
        <v>17405</v>
      </c>
      <c r="CM19464" s="35" t="s">
        <v>217</v>
      </c>
      <c r="CN19464" s="35" t="s">
        <v>217</v>
      </c>
      <c r="CO19464" s="52"/>
      <c r="CP19464" s="52"/>
      <c r="CQ19464" s="52"/>
      <c r="CR19464" s="52"/>
      <c r="CS19464" s="52"/>
      <c r="CT19464" s="52"/>
      <c r="CU19464" s="33"/>
      <c r="CV19464" s="33"/>
    </row>
    <row r="19465" spans="74:100">
      <c r="BV19465" s="62"/>
      <c r="BW19465" s="62"/>
      <c r="BX19465" s="62"/>
      <c r="BY19465" s="62"/>
      <c r="BZ19465" s="62"/>
      <c r="CA19465" s="62"/>
      <c r="CB19465" s="62"/>
      <c r="CC19465" s="62"/>
      <c r="CD19465" s="62"/>
      <c r="CE19465" s="62"/>
      <c r="CF19465" s="62"/>
      <c r="CL19465" s="35" t="s">
        <v>10204</v>
      </c>
      <c r="CM19465" s="35" t="s">
        <v>217</v>
      </c>
      <c r="CN19465" s="35" t="s">
        <v>217</v>
      </c>
      <c r="CO19465" s="52"/>
      <c r="CP19465" s="52"/>
      <c r="CQ19465" s="52"/>
      <c r="CR19465" s="52"/>
      <c r="CS19465" s="52"/>
      <c r="CT19465" s="52"/>
      <c r="CU19465" s="33"/>
      <c r="CV19465" s="33"/>
    </row>
    <row r="19466" spans="74:100">
      <c r="BV19466" s="62"/>
      <c r="BW19466" s="62"/>
      <c r="BX19466" s="62"/>
      <c r="BY19466" s="62"/>
      <c r="BZ19466" s="62"/>
      <c r="CA19466" s="62"/>
      <c r="CB19466" s="62"/>
      <c r="CC19466" s="62"/>
      <c r="CD19466" s="62"/>
      <c r="CE19466" s="62"/>
      <c r="CF19466" s="62"/>
      <c r="CL19466" s="56" t="s">
        <v>25592</v>
      </c>
      <c r="CM19466" s="56" t="s">
        <v>215</v>
      </c>
      <c r="CN19466" s="56" t="s">
        <v>215</v>
      </c>
      <c r="CO19466" s="52"/>
      <c r="CP19466" s="52"/>
      <c r="CQ19466" s="52"/>
      <c r="CR19466" s="52"/>
      <c r="CS19466" s="52"/>
      <c r="CT19466" s="52"/>
      <c r="CU19466" s="33"/>
      <c r="CV19466" s="33"/>
    </row>
    <row r="19467" spans="74:100">
      <c r="BV19467" s="62"/>
      <c r="BW19467" s="62"/>
      <c r="BX19467" s="62"/>
      <c r="BY19467" s="62"/>
      <c r="BZ19467" s="62"/>
      <c r="CA19467" s="62"/>
      <c r="CB19467" s="62"/>
      <c r="CC19467" s="62"/>
      <c r="CD19467" s="62"/>
      <c r="CE19467" s="62"/>
      <c r="CF19467" s="62"/>
      <c r="CL19467" s="56" t="s">
        <v>25593</v>
      </c>
      <c r="CM19467" s="56" t="s">
        <v>215</v>
      </c>
      <c r="CN19467" s="56" t="s">
        <v>215</v>
      </c>
      <c r="CO19467" s="52"/>
      <c r="CP19467" s="52"/>
      <c r="CQ19467" s="52"/>
      <c r="CR19467" s="52"/>
      <c r="CS19467" s="52"/>
      <c r="CT19467" s="52"/>
      <c r="CU19467" s="33"/>
      <c r="CV19467" s="33"/>
    </row>
    <row r="19468" spans="74:100">
      <c r="BV19468" s="62"/>
      <c r="BW19468" s="62"/>
      <c r="BX19468" s="62"/>
      <c r="BY19468" s="62"/>
      <c r="BZ19468" s="62"/>
      <c r="CA19468" s="62"/>
      <c r="CB19468" s="62"/>
      <c r="CC19468" s="62"/>
      <c r="CD19468" s="62"/>
      <c r="CE19468" s="62"/>
      <c r="CF19468" s="62"/>
      <c r="CL19468" s="56" t="s">
        <v>25594</v>
      </c>
      <c r="CM19468" s="56" t="s">
        <v>215</v>
      </c>
      <c r="CN19468" s="56" t="s">
        <v>215</v>
      </c>
      <c r="CO19468" s="52"/>
      <c r="CP19468" s="52"/>
      <c r="CQ19468" s="52"/>
      <c r="CR19468" s="52"/>
      <c r="CS19468" s="52"/>
      <c r="CT19468" s="52"/>
      <c r="CU19468" s="33"/>
      <c r="CV19468" s="33"/>
    </row>
    <row r="19469" spans="74:100">
      <c r="BV19469" s="62"/>
      <c r="BW19469" s="62"/>
      <c r="BX19469" s="62"/>
      <c r="BY19469" s="62"/>
      <c r="BZ19469" s="62"/>
      <c r="CA19469" s="62"/>
      <c r="CB19469" s="62"/>
      <c r="CC19469" s="62"/>
      <c r="CD19469" s="62"/>
      <c r="CE19469" s="62"/>
      <c r="CF19469" s="62"/>
      <c r="CL19469" s="56" t="s">
        <v>25595</v>
      </c>
      <c r="CM19469" s="56" t="s">
        <v>215</v>
      </c>
      <c r="CN19469" s="56" t="s">
        <v>215</v>
      </c>
      <c r="CO19469" s="52"/>
      <c r="CP19469" s="52"/>
      <c r="CQ19469" s="52"/>
      <c r="CR19469" s="52"/>
      <c r="CS19469" s="52"/>
      <c r="CT19469" s="52"/>
      <c r="CU19469" s="33"/>
      <c r="CV19469" s="33"/>
    </row>
    <row r="19470" spans="74:100">
      <c r="BV19470" s="62"/>
      <c r="BW19470" s="62"/>
      <c r="BX19470" s="62"/>
      <c r="BY19470" s="62"/>
      <c r="BZ19470" s="62"/>
      <c r="CA19470" s="62"/>
      <c r="CB19470" s="62"/>
      <c r="CC19470" s="62"/>
      <c r="CD19470" s="62"/>
      <c r="CE19470" s="62"/>
      <c r="CF19470" s="62"/>
      <c r="CL19470" s="56" t="s">
        <v>25596</v>
      </c>
      <c r="CM19470" s="56" t="s">
        <v>215</v>
      </c>
      <c r="CN19470" s="56" t="s">
        <v>215</v>
      </c>
      <c r="CO19470" s="52"/>
      <c r="CP19470" s="52"/>
      <c r="CQ19470" s="52"/>
      <c r="CR19470" s="52"/>
      <c r="CS19470" s="52"/>
      <c r="CT19470" s="52"/>
      <c r="CU19470" s="33"/>
      <c r="CV19470" s="33"/>
    </row>
    <row r="19471" spans="74:100">
      <c r="BV19471" s="62"/>
      <c r="BW19471" s="62"/>
      <c r="BX19471" s="62"/>
      <c r="BY19471" s="62"/>
      <c r="BZ19471" s="62"/>
      <c r="CA19471" s="62"/>
      <c r="CB19471" s="62"/>
      <c r="CC19471" s="62"/>
      <c r="CD19471" s="62"/>
      <c r="CE19471" s="62"/>
      <c r="CF19471" s="62"/>
      <c r="CL19471" s="56" t="s">
        <v>25597</v>
      </c>
      <c r="CM19471" s="56" t="s">
        <v>215</v>
      </c>
      <c r="CN19471" s="56" t="s">
        <v>215</v>
      </c>
      <c r="CO19471" s="52"/>
      <c r="CP19471" s="52"/>
      <c r="CQ19471" s="52"/>
      <c r="CR19471" s="52"/>
      <c r="CS19471" s="52"/>
      <c r="CT19471" s="52"/>
      <c r="CU19471" s="33"/>
      <c r="CV19471" s="33"/>
    </row>
    <row r="19472" spans="74:100">
      <c r="BV19472" s="62"/>
      <c r="BW19472" s="62"/>
      <c r="BX19472" s="62"/>
      <c r="BY19472" s="62"/>
      <c r="BZ19472" s="62"/>
      <c r="CA19472" s="62"/>
      <c r="CB19472" s="62"/>
      <c r="CC19472" s="62"/>
      <c r="CD19472" s="62"/>
      <c r="CE19472" s="62"/>
      <c r="CF19472" s="62"/>
      <c r="CL19472" s="56" t="s">
        <v>25598</v>
      </c>
      <c r="CM19472" s="56" t="s">
        <v>215</v>
      </c>
      <c r="CN19472" s="56" t="s">
        <v>215</v>
      </c>
      <c r="CO19472" s="52"/>
      <c r="CP19472" s="52"/>
      <c r="CQ19472" s="52"/>
      <c r="CR19472" s="52"/>
      <c r="CS19472" s="52"/>
      <c r="CT19472" s="52"/>
      <c r="CU19472" s="33"/>
      <c r="CV19472" s="33"/>
    </row>
    <row r="19473" spans="74:100">
      <c r="BV19473" s="62"/>
      <c r="BW19473" s="62"/>
      <c r="BX19473" s="62"/>
      <c r="BY19473" s="62"/>
      <c r="BZ19473" s="62"/>
      <c r="CA19473" s="62"/>
      <c r="CB19473" s="62"/>
      <c r="CC19473" s="62"/>
      <c r="CD19473" s="62"/>
      <c r="CE19473" s="62"/>
      <c r="CF19473" s="62"/>
      <c r="CL19473" s="56" t="s">
        <v>25599</v>
      </c>
      <c r="CM19473" s="56" t="s">
        <v>215</v>
      </c>
      <c r="CN19473" s="56" t="s">
        <v>215</v>
      </c>
      <c r="CO19473" s="52"/>
      <c r="CP19473" s="52"/>
      <c r="CQ19473" s="52"/>
      <c r="CR19473" s="52"/>
      <c r="CS19473" s="52"/>
      <c r="CT19473" s="52"/>
      <c r="CU19473" s="33"/>
      <c r="CV19473" s="33"/>
    </row>
    <row r="19474" spans="74:100">
      <c r="BV19474" s="62"/>
      <c r="BW19474" s="62"/>
      <c r="BX19474" s="62"/>
      <c r="BY19474" s="62"/>
      <c r="BZ19474" s="62"/>
      <c r="CA19474" s="62"/>
      <c r="CB19474" s="62"/>
      <c r="CC19474" s="62"/>
      <c r="CD19474" s="62"/>
      <c r="CE19474" s="62"/>
      <c r="CF19474" s="62"/>
      <c r="CL19474" s="56" t="s">
        <v>25600</v>
      </c>
      <c r="CM19474" s="56" t="s">
        <v>215</v>
      </c>
      <c r="CN19474" s="56" t="s">
        <v>215</v>
      </c>
      <c r="CO19474" s="52"/>
      <c r="CP19474" s="52"/>
      <c r="CQ19474" s="52"/>
      <c r="CR19474" s="52"/>
      <c r="CS19474" s="52"/>
      <c r="CT19474" s="52"/>
      <c r="CU19474" s="33"/>
      <c r="CV19474" s="33"/>
    </row>
    <row r="19475" spans="74:100">
      <c r="BV19475" s="62"/>
      <c r="BW19475" s="62"/>
      <c r="BX19475" s="62"/>
      <c r="BY19475" s="62"/>
      <c r="BZ19475" s="62"/>
      <c r="CA19475" s="62"/>
      <c r="CB19475" s="62"/>
      <c r="CC19475" s="62"/>
      <c r="CD19475" s="62"/>
      <c r="CE19475" s="62"/>
      <c r="CF19475" s="62"/>
      <c r="CL19475" s="56" t="s">
        <v>25601</v>
      </c>
      <c r="CM19475" s="56" t="s">
        <v>215</v>
      </c>
      <c r="CN19475" s="56" t="s">
        <v>215</v>
      </c>
      <c r="CO19475" s="52"/>
      <c r="CP19475" s="52"/>
      <c r="CQ19475" s="52"/>
      <c r="CR19475" s="52"/>
      <c r="CS19475" s="52"/>
      <c r="CT19475" s="52"/>
      <c r="CU19475" s="33"/>
      <c r="CV19475" s="33"/>
    </row>
    <row r="19476" spans="74:100">
      <c r="BV19476" s="62"/>
      <c r="BW19476" s="62"/>
      <c r="BX19476" s="62"/>
      <c r="BY19476" s="62"/>
      <c r="BZ19476" s="62"/>
      <c r="CA19476" s="62"/>
      <c r="CB19476" s="62"/>
      <c r="CC19476" s="62"/>
      <c r="CD19476" s="62"/>
      <c r="CE19476" s="62"/>
      <c r="CF19476" s="62"/>
      <c r="CL19476" s="56" t="s">
        <v>12477</v>
      </c>
      <c r="CM19476" s="56" t="s">
        <v>215</v>
      </c>
      <c r="CN19476" s="56" t="s">
        <v>215</v>
      </c>
      <c r="CO19476" s="52"/>
      <c r="CP19476" s="52"/>
      <c r="CQ19476" s="52"/>
      <c r="CR19476" s="52"/>
      <c r="CS19476" s="52"/>
      <c r="CT19476" s="52"/>
      <c r="CU19476" s="33"/>
      <c r="CV19476" s="33"/>
    </row>
    <row r="19477" spans="74:100">
      <c r="BV19477" s="62"/>
      <c r="BW19477" s="62"/>
      <c r="BX19477" s="62"/>
      <c r="BY19477" s="62"/>
      <c r="BZ19477" s="62"/>
      <c r="CA19477" s="62"/>
      <c r="CB19477" s="62"/>
      <c r="CC19477" s="62"/>
      <c r="CD19477" s="62"/>
      <c r="CE19477" s="62"/>
      <c r="CF19477" s="62"/>
      <c r="CL19477" s="35" t="s">
        <v>12503</v>
      </c>
      <c r="CM19477" s="35" t="s">
        <v>217</v>
      </c>
      <c r="CN19477" s="35" t="s">
        <v>217</v>
      </c>
      <c r="CO19477" s="52"/>
      <c r="CP19477" s="52"/>
      <c r="CQ19477" s="52"/>
      <c r="CR19477" s="52"/>
      <c r="CS19477" s="52"/>
      <c r="CT19477" s="52"/>
      <c r="CU19477" s="33"/>
      <c r="CV19477" s="33"/>
    </row>
    <row r="19478" spans="74:100">
      <c r="BV19478" s="62"/>
      <c r="BW19478" s="62"/>
      <c r="BX19478" s="62"/>
      <c r="BY19478" s="62"/>
      <c r="BZ19478" s="62"/>
      <c r="CA19478" s="62"/>
      <c r="CB19478" s="62"/>
      <c r="CC19478" s="62"/>
      <c r="CD19478" s="62"/>
      <c r="CE19478" s="62"/>
      <c r="CF19478" s="62"/>
      <c r="CL19478" s="56" t="s">
        <v>23837</v>
      </c>
      <c r="CM19478" s="56" t="s">
        <v>215</v>
      </c>
      <c r="CN19478" s="56" t="s">
        <v>215</v>
      </c>
      <c r="CO19478" s="52"/>
      <c r="CP19478" s="52"/>
      <c r="CQ19478" s="52"/>
      <c r="CR19478" s="52"/>
      <c r="CS19478" s="52"/>
      <c r="CT19478" s="52"/>
      <c r="CU19478" s="33"/>
      <c r="CV19478" s="33"/>
    </row>
    <row r="19479" spans="74:100">
      <c r="BV19479" s="62"/>
      <c r="BW19479" s="62"/>
      <c r="BX19479" s="62"/>
      <c r="BY19479" s="62"/>
      <c r="BZ19479" s="62"/>
      <c r="CA19479" s="62"/>
      <c r="CB19479" s="62"/>
      <c r="CC19479" s="62"/>
      <c r="CD19479" s="62"/>
      <c r="CE19479" s="62"/>
      <c r="CF19479" s="62"/>
      <c r="CL19479" s="56" t="s">
        <v>12478</v>
      </c>
      <c r="CM19479" s="56" t="s">
        <v>215</v>
      </c>
      <c r="CN19479" s="56" t="s">
        <v>215</v>
      </c>
      <c r="CO19479" s="52"/>
      <c r="CP19479" s="52"/>
      <c r="CQ19479" s="52"/>
      <c r="CR19479" s="52"/>
      <c r="CS19479" s="52"/>
      <c r="CT19479" s="52"/>
      <c r="CU19479" s="33"/>
      <c r="CV19479" s="33"/>
    </row>
    <row r="19480" spans="74:100">
      <c r="BV19480" s="62"/>
      <c r="BW19480" s="62"/>
      <c r="BX19480" s="62"/>
      <c r="BY19480" s="62"/>
      <c r="BZ19480" s="62"/>
      <c r="CA19480" s="62"/>
      <c r="CB19480" s="62"/>
      <c r="CC19480" s="62"/>
      <c r="CD19480" s="62"/>
      <c r="CE19480" s="62"/>
      <c r="CF19480" s="62"/>
      <c r="CL19480" s="56" t="s">
        <v>23838</v>
      </c>
      <c r="CM19480" s="56" t="s">
        <v>215</v>
      </c>
      <c r="CN19480" s="56" t="s">
        <v>215</v>
      </c>
      <c r="CO19480" s="52"/>
      <c r="CP19480" s="52"/>
      <c r="CQ19480" s="52"/>
      <c r="CR19480" s="52"/>
      <c r="CS19480" s="52"/>
      <c r="CT19480" s="52"/>
      <c r="CU19480" s="33"/>
      <c r="CV19480" s="33"/>
    </row>
    <row r="19481" spans="74:100">
      <c r="BV19481" s="62"/>
      <c r="BW19481" s="62"/>
      <c r="BX19481" s="62"/>
      <c r="BY19481" s="62"/>
      <c r="BZ19481" s="62"/>
      <c r="CA19481" s="62"/>
      <c r="CB19481" s="62"/>
      <c r="CC19481" s="62"/>
      <c r="CD19481" s="62"/>
      <c r="CE19481" s="62"/>
      <c r="CF19481" s="62"/>
      <c r="CL19481" s="56" t="s">
        <v>12479</v>
      </c>
      <c r="CM19481" s="56" t="s">
        <v>215</v>
      </c>
      <c r="CN19481" s="56" t="s">
        <v>215</v>
      </c>
      <c r="CO19481" s="52"/>
      <c r="CP19481" s="52"/>
      <c r="CQ19481" s="52"/>
      <c r="CR19481" s="52"/>
      <c r="CS19481" s="52"/>
      <c r="CT19481" s="52"/>
      <c r="CU19481" s="33"/>
      <c r="CV19481" s="33"/>
    </row>
    <row r="19482" spans="74:100">
      <c r="BV19482" s="62"/>
      <c r="BW19482" s="62"/>
      <c r="BX19482" s="62"/>
      <c r="BY19482" s="62"/>
      <c r="BZ19482" s="62"/>
      <c r="CA19482" s="62"/>
      <c r="CB19482" s="62"/>
      <c r="CC19482" s="62"/>
      <c r="CD19482" s="62"/>
      <c r="CE19482" s="62"/>
      <c r="CF19482" s="62"/>
      <c r="CL19482" s="35" t="s">
        <v>29424</v>
      </c>
      <c r="CM19482" s="35" t="s">
        <v>217</v>
      </c>
      <c r="CN19482" s="35" t="s">
        <v>217</v>
      </c>
      <c r="CO19482" s="52"/>
      <c r="CP19482" s="52"/>
      <c r="CQ19482" s="52"/>
      <c r="CR19482" s="52"/>
      <c r="CS19482" s="52"/>
      <c r="CT19482" s="52"/>
      <c r="CU19482" s="33"/>
      <c r="CV19482" s="33"/>
    </row>
    <row r="19483" spans="74:100">
      <c r="BV19483" s="62"/>
      <c r="BW19483" s="62"/>
      <c r="BX19483" s="62"/>
      <c r="BY19483" s="62"/>
      <c r="BZ19483" s="62"/>
      <c r="CA19483" s="62"/>
      <c r="CB19483" s="62"/>
      <c r="CC19483" s="62"/>
      <c r="CD19483" s="62"/>
      <c r="CE19483" s="62"/>
      <c r="CF19483" s="62"/>
      <c r="CL19483" s="35" t="s">
        <v>10205</v>
      </c>
      <c r="CM19483" s="35" t="s">
        <v>217</v>
      </c>
      <c r="CN19483" s="35" t="s">
        <v>217</v>
      </c>
      <c r="CO19483" s="52"/>
      <c r="CP19483" s="52"/>
      <c r="CQ19483" s="52"/>
      <c r="CR19483" s="52"/>
      <c r="CS19483" s="52"/>
      <c r="CT19483" s="52"/>
      <c r="CU19483" s="33"/>
      <c r="CV19483" s="33"/>
    </row>
    <row r="19484" spans="74:100">
      <c r="BV19484" s="62"/>
      <c r="BW19484" s="62"/>
      <c r="BX19484" s="62"/>
      <c r="BY19484" s="62"/>
      <c r="BZ19484" s="62"/>
      <c r="CA19484" s="62"/>
      <c r="CB19484" s="62"/>
      <c r="CC19484" s="62"/>
      <c r="CD19484" s="62"/>
      <c r="CE19484" s="62"/>
      <c r="CF19484" s="62"/>
      <c r="CL19484" s="35" t="s">
        <v>10206</v>
      </c>
      <c r="CM19484" s="35" t="s">
        <v>217</v>
      </c>
      <c r="CN19484" s="35" t="s">
        <v>217</v>
      </c>
      <c r="CO19484" s="52"/>
      <c r="CP19484" s="52"/>
      <c r="CQ19484" s="52"/>
      <c r="CR19484" s="52"/>
      <c r="CS19484" s="52"/>
      <c r="CT19484" s="52"/>
      <c r="CU19484" s="33"/>
      <c r="CV19484" s="33"/>
    </row>
    <row r="19485" spans="74:100">
      <c r="BV19485" s="62"/>
      <c r="BW19485" s="62"/>
      <c r="BX19485" s="62"/>
      <c r="BY19485" s="62"/>
      <c r="BZ19485" s="62"/>
      <c r="CA19485" s="62"/>
      <c r="CB19485" s="62"/>
      <c r="CC19485" s="62"/>
      <c r="CD19485" s="62"/>
      <c r="CE19485" s="62"/>
      <c r="CF19485" s="62"/>
      <c r="CL19485" s="56" t="s">
        <v>10207</v>
      </c>
      <c r="CM19485" s="56" t="s">
        <v>216</v>
      </c>
      <c r="CN19485" s="56" t="s">
        <v>216</v>
      </c>
      <c r="CO19485" s="52"/>
      <c r="CP19485" s="52"/>
      <c r="CQ19485" s="52"/>
      <c r="CR19485" s="52"/>
      <c r="CS19485" s="52"/>
      <c r="CT19485" s="52"/>
      <c r="CU19485" s="33"/>
      <c r="CV19485" s="33"/>
    </row>
    <row r="19486" spans="74:100">
      <c r="BV19486" s="62"/>
      <c r="BW19486" s="62"/>
      <c r="BX19486" s="62"/>
      <c r="BY19486" s="62"/>
      <c r="BZ19486" s="62"/>
      <c r="CA19486" s="62"/>
      <c r="CB19486" s="62"/>
      <c r="CC19486" s="62"/>
      <c r="CD19486" s="62"/>
      <c r="CE19486" s="62"/>
      <c r="CF19486" s="62"/>
      <c r="CL19486" s="56" t="s">
        <v>10208</v>
      </c>
      <c r="CM19486" s="56" t="s">
        <v>216</v>
      </c>
      <c r="CN19486" s="56" t="s">
        <v>216</v>
      </c>
      <c r="CO19486" s="52"/>
      <c r="CP19486" s="52"/>
      <c r="CQ19486" s="52"/>
      <c r="CR19486" s="52"/>
      <c r="CS19486" s="52"/>
      <c r="CT19486" s="52"/>
      <c r="CU19486" s="33"/>
      <c r="CV19486" s="33"/>
    </row>
    <row r="19487" spans="74:100">
      <c r="BV19487" s="62"/>
      <c r="BW19487" s="62"/>
      <c r="BX19487" s="62"/>
      <c r="BY19487" s="62"/>
      <c r="BZ19487" s="62"/>
      <c r="CA19487" s="62"/>
      <c r="CB19487" s="62"/>
      <c r="CC19487" s="62"/>
      <c r="CD19487" s="62"/>
      <c r="CE19487" s="62"/>
      <c r="CF19487" s="62"/>
      <c r="CL19487" s="56" t="s">
        <v>10226</v>
      </c>
      <c r="CM19487" s="56" t="s">
        <v>216</v>
      </c>
      <c r="CN19487" s="56" t="s">
        <v>216</v>
      </c>
      <c r="CO19487" s="52"/>
      <c r="CP19487" s="52"/>
      <c r="CQ19487" s="52"/>
      <c r="CR19487" s="52"/>
      <c r="CS19487" s="52"/>
      <c r="CT19487" s="52"/>
      <c r="CU19487" s="33"/>
      <c r="CV19487" s="33"/>
    </row>
    <row r="19488" spans="74:100">
      <c r="BV19488" s="62"/>
      <c r="BW19488" s="62"/>
      <c r="BX19488" s="62"/>
      <c r="BY19488" s="62"/>
      <c r="BZ19488" s="62"/>
      <c r="CA19488" s="62"/>
      <c r="CB19488" s="62"/>
      <c r="CC19488" s="62"/>
      <c r="CD19488" s="62"/>
      <c r="CE19488" s="62"/>
      <c r="CF19488" s="62"/>
      <c r="CL19488" s="35" t="s">
        <v>10215</v>
      </c>
      <c r="CM19488" s="35" t="s">
        <v>217</v>
      </c>
      <c r="CN19488" s="35" t="s">
        <v>217</v>
      </c>
      <c r="CO19488" s="52"/>
      <c r="CP19488" s="52"/>
      <c r="CQ19488" s="52"/>
      <c r="CR19488" s="52"/>
      <c r="CS19488" s="52"/>
      <c r="CT19488" s="52"/>
      <c r="CU19488" s="33"/>
      <c r="CV19488" s="33"/>
    </row>
    <row r="19489" spans="74:100">
      <c r="BV19489" s="62"/>
      <c r="BW19489" s="62"/>
      <c r="BX19489" s="62"/>
      <c r="BY19489" s="62"/>
      <c r="BZ19489" s="62"/>
      <c r="CA19489" s="62"/>
      <c r="CB19489" s="62"/>
      <c r="CC19489" s="62"/>
      <c r="CD19489" s="62"/>
      <c r="CE19489" s="62"/>
      <c r="CF19489" s="62"/>
      <c r="CL19489" s="35" t="s">
        <v>29425</v>
      </c>
      <c r="CM19489" s="35" t="s">
        <v>217</v>
      </c>
      <c r="CN19489" s="35" t="s">
        <v>217</v>
      </c>
      <c r="CO19489" s="52"/>
      <c r="CP19489" s="52"/>
      <c r="CQ19489" s="52"/>
      <c r="CR19489" s="52"/>
      <c r="CS19489" s="52"/>
      <c r="CT19489" s="52"/>
      <c r="CU19489" s="33"/>
      <c r="CV19489" s="33"/>
    </row>
    <row r="19490" spans="74:100">
      <c r="BV19490" s="62"/>
      <c r="BW19490" s="62"/>
      <c r="BX19490" s="62"/>
      <c r="BY19490" s="62"/>
      <c r="BZ19490" s="62"/>
      <c r="CA19490" s="62"/>
      <c r="CB19490" s="62"/>
      <c r="CC19490" s="62"/>
      <c r="CD19490" s="62"/>
      <c r="CE19490" s="62"/>
      <c r="CF19490" s="62"/>
      <c r="CL19490" s="56" t="s">
        <v>10221</v>
      </c>
      <c r="CM19490" s="56" t="s">
        <v>216</v>
      </c>
      <c r="CN19490" s="56" t="s">
        <v>216</v>
      </c>
      <c r="CO19490" s="52"/>
      <c r="CP19490" s="52"/>
      <c r="CQ19490" s="52"/>
      <c r="CR19490" s="52"/>
      <c r="CS19490" s="52"/>
      <c r="CT19490" s="52"/>
      <c r="CU19490" s="33"/>
      <c r="CV19490" s="33"/>
    </row>
    <row r="19491" spans="74:100">
      <c r="BV19491" s="62"/>
      <c r="BW19491" s="62"/>
      <c r="BX19491" s="62"/>
      <c r="BY19491" s="62"/>
      <c r="BZ19491" s="62"/>
      <c r="CA19491" s="62"/>
      <c r="CB19491" s="62"/>
      <c r="CC19491" s="62"/>
      <c r="CD19491" s="62"/>
      <c r="CE19491" s="62"/>
      <c r="CF19491" s="62"/>
      <c r="CL19491" s="56" t="s">
        <v>10227</v>
      </c>
      <c r="CM19491" s="56" t="s">
        <v>216</v>
      </c>
      <c r="CN19491" s="56" t="s">
        <v>216</v>
      </c>
      <c r="CO19491" s="52"/>
      <c r="CP19491" s="52"/>
      <c r="CQ19491" s="52"/>
      <c r="CR19491" s="52"/>
      <c r="CS19491" s="52"/>
      <c r="CT19491" s="52"/>
      <c r="CU19491" s="33"/>
      <c r="CV19491" s="33"/>
    </row>
    <row r="19492" spans="74:100">
      <c r="BV19492" s="62"/>
      <c r="BW19492" s="62"/>
      <c r="BX19492" s="62"/>
      <c r="BY19492" s="62"/>
      <c r="BZ19492" s="62"/>
      <c r="CA19492" s="62"/>
      <c r="CB19492" s="62"/>
      <c r="CC19492" s="62"/>
      <c r="CD19492" s="62"/>
      <c r="CE19492" s="62"/>
      <c r="CF19492" s="62"/>
      <c r="CL19492" s="35" t="s">
        <v>10217</v>
      </c>
      <c r="CM19492" s="35" t="s">
        <v>217</v>
      </c>
      <c r="CN19492" s="35" t="s">
        <v>217</v>
      </c>
      <c r="CO19492" s="52"/>
      <c r="CP19492" s="52"/>
      <c r="CQ19492" s="52"/>
      <c r="CR19492" s="52"/>
      <c r="CS19492" s="52"/>
      <c r="CT19492" s="52"/>
      <c r="CU19492" s="33"/>
      <c r="CV19492" s="33"/>
    </row>
    <row r="19493" spans="74:100">
      <c r="BV19493" s="62"/>
      <c r="BW19493" s="62"/>
      <c r="BX19493" s="62"/>
      <c r="BY19493" s="62"/>
      <c r="BZ19493" s="62"/>
      <c r="CA19493" s="62"/>
      <c r="CB19493" s="62"/>
      <c r="CC19493" s="62"/>
      <c r="CD19493" s="62"/>
      <c r="CE19493" s="62"/>
      <c r="CF19493" s="62"/>
      <c r="CL19493" s="35" t="s">
        <v>10218</v>
      </c>
      <c r="CM19493" s="35" t="s">
        <v>217</v>
      </c>
      <c r="CN19493" s="35" t="s">
        <v>217</v>
      </c>
      <c r="CO19493" s="52"/>
      <c r="CP19493" s="52"/>
      <c r="CQ19493" s="52"/>
      <c r="CR19493" s="52"/>
      <c r="CS19493" s="52"/>
      <c r="CT19493" s="52"/>
      <c r="CU19493" s="33"/>
      <c r="CV19493" s="33"/>
    </row>
    <row r="19494" spans="74:100">
      <c r="BV19494" s="62"/>
      <c r="BW19494" s="62"/>
      <c r="BX19494" s="62"/>
      <c r="BY19494" s="62"/>
      <c r="BZ19494" s="62"/>
      <c r="CA19494" s="62"/>
      <c r="CB19494" s="62"/>
      <c r="CC19494" s="62"/>
      <c r="CD19494" s="62"/>
      <c r="CE19494" s="62"/>
      <c r="CF19494" s="62"/>
      <c r="CL19494" s="56" t="s">
        <v>10209</v>
      </c>
      <c r="CM19494" s="56" t="s">
        <v>216</v>
      </c>
      <c r="CN19494" s="56" t="s">
        <v>216</v>
      </c>
      <c r="CO19494" s="52"/>
      <c r="CP19494" s="52"/>
      <c r="CQ19494" s="52"/>
      <c r="CR19494" s="52"/>
      <c r="CS19494" s="52"/>
      <c r="CT19494" s="52"/>
      <c r="CU19494" s="33"/>
      <c r="CV19494" s="33"/>
    </row>
    <row r="19495" spans="74:100">
      <c r="BV19495" s="62"/>
      <c r="BW19495" s="62"/>
      <c r="BX19495" s="62"/>
      <c r="BY19495" s="62"/>
      <c r="BZ19495" s="62"/>
      <c r="CA19495" s="62"/>
      <c r="CB19495" s="62"/>
      <c r="CC19495" s="62"/>
      <c r="CD19495" s="62"/>
      <c r="CE19495" s="62"/>
      <c r="CF19495" s="62"/>
      <c r="CL19495" s="56" t="s">
        <v>10210</v>
      </c>
      <c r="CM19495" s="56" t="s">
        <v>216</v>
      </c>
      <c r="CN19495" s="56" t="s">
        <v>216</v>
      </c>
      <c r="CO19495" s="52"/>
      <c r="CP19495" s="52"/>
      <c r="CQ19495" s="52"/>
      <c r="CR19495" s="52"/>
      <c r="CS19495" s="52"/>
      <c r="CT19495" s="52"/>
      <c r="CU19495" s="33"/>
      <c r="CV19495" s="33"/>
    </row>
    <row r="19496" spans="74:100">
      <c r="BV19496" s="62"/>
      <c r="BW19496" s="62"/>
      <c r="BX19496" s="62"/>
      <c r="BY19496" s="62"/>
      <c r="BZ19496" s="62"/>
      <c r="CA19496" s="62"/>
      <c r="CB19496" s="62"/>
      <c r="CC19496" s="62"/>
      <c r="CD19496" s="62"/>
      <c r="CE19496" s="62"/>
      <c r="CF19496" s="62"/>
      <c r="CL19496" s="56" t="s">
        <v>10211</v>
      </c>
      <c r="CM19496" s="56" t="s">
        <v>216</v>
      </c>
      <c r="CN19496" s="56" t="s">
        <v>216</v>
      </c>
      <c r="CO19496" s="52"/>
      <c r="CP19496" s="52"/>
      <c r="CQ19496" s="52"/>
      <c r="CR19496" s="52"/>
      <c r="CS19496" s="52"/>
      <c r="CT19496" s="52"/>
      <c r="CU19496" s="33"/>
      <c r="CV19496" s="33"/>
    </row>
    <row r="19497" spans="74:100">
      <c r="BV19497" s="62"/>
      <c r="BW19497" s="62"/>
      <c r="BX19497" s="62"/>
      <c r="BY19497" s="62"/>
      <c r="BZ19497" s="62"/>
      <c r="CA19497" s="62"/>
      <c r="CB19497" s="62"/>
      <c r="CC19497" s="62"/>
      <c r="CD19497" s="62"/>
      <c r="CE19497" s="62"/>
      <c r="CF19497" s="62"/>
      <c r="CL19497" s="35" t="s">
        <v>7731</v>
      </c>
      <c r="CM19497" s="35" t="s">
        <v>217</v>
      </c>
      <c r="CN19497" s="35" t="s">
        <v>217</v>
      </c>
      <c r="CO19497" s="52"/>
      <c r="CP19497" s="52"/>
      <c r="CQ19497" s="52"/>
      <c r="CR19497" s="52"/>
      <c r="CS19497" s="52"/>
      <c r="CT19497" s="52"/>
      <c r="CU19497" s="33"/>
      <c r="CV19497" s="33"/>
    </row>
    <row r="19498" spans="74:100">
      <c r="BV19498" s="62"/>
      <c r="BW19498" s="62"/>
      <c r="BX19498" s="62"/>
      <c r="BY19498" s="62"/>
      <c r="BZ19498" s="62"/>
      <c r="CA19498" s="62"/>
      <c r="CB19498" s="62"/>
      <c r="CC19498" s="62"/>
      <c r="CD19498" s="62"/>
      <c r="CE19498" s="62"/>
      <c r="CF19498" s="62"/>
      <c r="CL19498" s="56" t="s">
        <v>25602</v>
      </c>
      <c r="CM19498" s="56" t="s">
        <v>214</v>
      </c>
      <c r="CN19498" s="56" t="s">
        <v>214</v>
      </c>
      <c r="CO19498" s="52"/>
      <c r="CP19498" s="52"/>
      <c r="CQ19498" s="52"/>
      <c r="CR19498" s="52"/>
      <c r="CS19498" s="52"/>
      <c r="CT19498" s="52"/>
      <c r="CU19498" s="33"/>
      <c r="CV19498" s="33"/>
    </row>
    <row r="19499" spans="74:100">
      <c r="BV19499" s="62"/>
      <c r="BW19499" s="62"/>
      <c r="BX19499" s="62"/>
      <c r="BY19499" s="62"/>
      <c r="BZ19499" s="62"/>
      <c r="CA19499" s="62"/>
      <c r="CB19499" s="62"/>
      <c r="CC19499" s="62"/>
      <c r="CD19499" s="62"/>
      <c r="CE19499" s="62"/>
      <c r="CF19499" s="62"/>
      <c r="CL19499" s="56" t="s">
        <v>25603</v>
      </c>
      <c r="CM19499" s="56" t="s">
        <v>214</v>
      </c>
      <c r="CN19499" s="56" t="s">
        <v>214</v>
      </c>
      <c r="CO19499" s="52"/>
      <c r="CP19499" s="52"/>
      <c r="CQ19499" s="52"/>
      <c r="CR19499" s="52"/>
      <c r="CS19499" s="52"/>
      <c r="CT19499" s="52"/>
      <c r="CU19499" s="33"/>
      <c r="CV19499" s="33"/>
    </row>
    <row r="19500" spans="74:100">
      <c r="BV19500" s="62"/>
      <c r="BW19500" s="62"/>
      <c r="BX19500" s="62"/>
      <c r="BY19500" s="62"/>
      <c r="BZ19500" s="62"/>
      <c r="CA19500" s="62"/>
      <c r="CB19500" s="62"/>
      <c r="CC19500" s="62"/>
      <c r="CD19500" s="62"/>
      <c r="CE19500" s="62"/>
      <c r="CF19500" s="62"/>
      <c r="CL19500" s="35" t="s">
        <v>8232</v>
      </c>
      <c r="CM19500" s="35" t="s">
        <v>217</v>
      </c>
      <c r="CN19500" s="35" t="s">
        <v>217</v>
      </c>
      <c r="CO19500" s="52"/>
      <c r="CP19500" s="52"/>
      <c r="CQ19500" s="52"/>
      <c r="CR19500" s="52"/>
      <c r="CS19500" s="52"/>
      <c r="CT19500" s="52"/>
      <c r="CU19500" s="33"/>
      <c r="CV19500" s="33"/>
    </row>
    <row r="19501" spans="74:100">
      <c r="BV19501" s="62"/>
      <c r="BW19501" s="62"/>
      <c r="BX19501" s="62"/>
      <c r="BY19501" s="62"/>
      <c r="BZ19501" s="62"/>
      <c r="CA19501" s="62"/>
      <c r="CB19501" s="62"/>
      <c r="CC19501" s="62"/>
      <c r="CD19501" s="62"/>
      <c r="CE19501" s="62"/>
      <c r="CF19501" s="62"/>
      <c r="CL19501" s="56" t="s">
        <v>10229</v>
      </c>
      <c r="CM19501" s="56" t="s">
        <v>216</v>
      </c>
      <c r="CN19501" s="56" t="s">
        <v>216</v>
      </c>
      <c r="CO19501" s="52"/>
      <c r="CP19501" s="52"/>
      <c r="CQ19501" s="52"/>
      <c r="CR19501" s="52"/>
      <c r="CS19501" s="52"/>
      <c r="CT19501" s="52"/>
      <c r="CU19501" s="33"/>
      <c r="CV19501" s="33"/>
    </row>
    <row r="19502" spans="74:100">
      <c r="BV19502" s="62"/>
      <c r="BW19502" s="62"/>
      <c r="BX19502" s="62"/>
      <c r="BY19502" s="62"/>
      <c r="BZ19502" s="62"/>
      <c r="CA19502" s="62"/>
      <c r="CB19502" s="62"/>
      <c r="CC19502" s="62"/>
      <c r="CD19502" s="62"/>
      <c r="CE19502" s="62"/>
      <c r="CF19502" s="62"/>
      <c r="CL19502" s="56" t="s">
        <v>10231</v>
      </c>
      <c r="CM19502" s="56" t="s">
        <v>214</v>
      </c>
      <c r="CN19502" s="56" t="s">
        <v>214</v>
      </c>
      <c r="CO19502" s="52"/>
      <c r="CP19502" s="52"/>
      <c r="CQ19502" s="52"/>
      <c r="CR19502" s="52"/>
      <c r="CS19502" s="52"/>
      <c r="CT19502" s="52"/>
      <c r="CU19502" s="33"/>
      <c r="CV19502" s="33"/>
    </row>
    <row r="19503" spans="74:100">
      <c r="BV19503" s="62"/>
      <c r="BW19503" s="62"/>
      <c r="BX19503" s="62"/>
      <c r="BY19503" s="62"/>
      <c r="BZ19503" s="62"/>
      <c r="CA19503" s="62"/>
      <c r="CB19503" s="62"/>
      <c r="CC19503" s="62"/>
      <c r="CD19503" s="62"/>
      <c r="CE19503" s="62"/>
      <c r="CF19503" s="62"/>
      <c r="CL19503" s="56" t="s">
        <v>10232</v>
      </c>
      <c r="CM19503" s="56" t="s">
        <v>214</v>
      </c>
      <c r="CN19503" s="56" t="s">
        <v>214</v>
      </c>
      <c r="CO19503" s="52"/>
      <c r="CP19503" s="52"/>
      <c r="CQ19503" s="52"/>
      <c r="CR19503" s="52"/>
      <c r="CS19503" s="52"/>
      <c r="CT19503" s="52"/>
      <c r="CU19503" s="33"/>
      <c r="CV19503" s="33"/>
    </row>
    <row r="19504" spans="74:100">
      <c r="BV19504" s="62"/>
      <c r="BW19504" s="62"/>
      <c r="BX19504" s="62"/>
      <c r="BY19504" s="62"/>
      <c r="BZ19504" s="62"/>
      <c r="CA19504" s="62"/>
      <c r="CB19504" s="62"/>
      <c r="CC19504" s="62"/>
      <c r="CD19504" s="62"/>
      <c r="CE19504" s="62"/>
      <c r="CF19504" s="62"/>
      <c r="CL19504" s="56" t="s">
        <v>23839</v>
      </c>
      <c r="CM19504" s="56" t="s">
        <v>216</v>
      </c>
      <c r="CN19504" s="56" t="s">
        <v>216</v>
      </c>
      <c r="CO19504" s="52"/>
      <c r="CP19504" s="52"/>
      <c r="CQ19504" s="52"/>
      <c r="CR19504" s="52"/>
      <c r="CS19504" s="52"/>
      <c r="CT19504" s="52"/>
      <c r="CU19504" s="33"/>
      <c r="CV19504" s="33"/>
    </row>
    <row r="19505" spans="74:100">
      <c r="BV19505" s="62"/>
      <c r="BW19505" s="62"/>
      <c r="BX19505" s="62"/>
      <c r="BY19505" s="62"/>
      <c r="BZ19505" s="62"/>
      <c r="CA19505" s="62"/>
      <c r="CB19505" s="62"/>
      <c r="CC19505" s="62"/>
      <c r="CD19505" s="62"/>
      <c r="CE19505" s="62"/>
      <c r="CF19505" s="62"/>
      <c r="CL19505" s="56" t="s">
        <v>23840</v>
      </c>
      <c r="CM19505" s="56" t="s">
        <v>216</v>
      </c>
      <c r="CN19505" s="56" t="s">
        <v>216</v>
      </c>
      <c r="CO19505" s="52"/>
      <c r="CP19505" s="52"/>
      <c r="CQ19505" s="52"/>
      <c r="CR19505" s="52"/>
      <c r="CS19505" s="52"/>
      <c r="CT19505" s="52"/>
      <c r="CU19505" s="33"/>
      <c r="CV19505" s="33"/>
    </row>
    <row r="19506" spans="74:100">
      <c r="BV19506" s="62"/>
      <c r="BW19506" s="62"/>
      <c r="BX19506" s="62"/>
      <c r="BY19506" s="62"/>
      <c r="BZ19506" s="62"/>
      <c r="CA19506" s="62"/>
      <c r="CB19506" s="62"/>
      <c r="CC19506" s="62"/>
      <c r="CD19506" s="62"/>
      <c r="CE19506" s="62"/>
      <c r="CF19506" s="62"/>
      <c r="CL19506" s="56" t="s">
        <v>23841</v>
      </c>
      <c r="CM19506" s="56" t="s">
        <v>216</v>
      </c>
      <c r="CN19506" s="56" t="s">
        <v>216</v>
      </c>
      <c r="CO19506" s="52"/>
      <c r="CP19506" s="52"/>
      <c r="CQ19506" s="52"/>
      <c r="CR19506" s="52"/>
      <c r="CS19506" s="52"/>
      <c r="CT19506" s="52"/>
      <c r="CU19506" s="33"/>
      <c r="CV19506" s="33"/>
    </row>
    <row r="19507" spans="74:100">
      <c r="BV19507" s="62"/>
      <c r="BW19507" s="62"/>
      <c r="BX19507" s="62"/>
      <c r="BY19507" s="62"/>
      <c r="BZ19507" s="62"/>
      <c r="CA19507" s="62"/>
      <c r="CB19507" s="62"/>
      <c r="CC19507" s="62"/>
      <c r="CD19507" s="62"/>
      <c r="CE19507" s="62"/>
      <c r="CF19507" s="62"/>
      <c r="CL19507" s="56" t="s">
        <v>23842</v>
      </c>
      <c r="CM19507" s="56" t="s">
        <v>216</v>
      </c>
      <c r="CN19507" s="56" t="s">
        <v>216</v>
      </c>
      <c r="CO19507" s="52"/>
      <c r="CP19507" s="52"/>
      <c r="CQ19507" s="52"/>
      <c r="CR19507" s="52"/>
      <c r="CS19507" s="52"/>
      <c r="CT19507" s="52"/>
      <c r="CU19507" s="33"/>
      <c r="CV19507" s="33"/>
    </row>
    <row r="19508" spans="74:100">
      <c r="BV19508" s="62"/>
      <c r="BW19508" s="62"/>
      <c r="BX19508" s="62"/>
      <c r="BY19508" s="62"/>
      <c r="BZ19508" s="62"/>
      <c r="CA19508" s="62"/>
      <c r="CB19508" s="62"/>
      <c r="CC19508" s="62"/>
      <c r="CD19508" s="62"/>
      <c r="CE19508" s="62"/>
      <c r="CF19508" s="62"/>
      <c r="CL19508" s="56" t="s">
        <v>10230</v>
      </c>
      <c r="CM19508" s="56" t="s">
        <v>216</v>
      </c>
      <c r="CN19508" s="56" t="s">
        <v>216</v>
      </c>
      <c r="CO19508" s="52"/>
      <c r="CP19508" s="52"/>
      <c r="CQ19508" s="52"/>
      <c r="CR19508" s="52"/>
      <c r="CS19508" s="52"/>
      <c r="CT19508" s="52"/>
      <c r="CU19508" s="33"/>
      <c r="CV19508" s="33"/>
    </row>
    <row r="19509" spans="74:100">
      <c r="BV19509" s="62"/>
      <c r="BW19509" s="62"/>
      <c r="BX19509" s="62"/>
      <c r="BY19509" s="62"/>
      <c r="BZ19509" s="62"/>
      <c r="CA19509" s="62"/>
      <c r="CB19509" s="62"/>
      <c r="CC19509" s="62"/>
      <c r="CD19509" s="62"/>
      <c r="CE19509" s="62"/>
      <c r="CF19509" s="62"/>
      <c r="CL19509" s="56" t="s">
        <v>10233</v>
      </c>
      <c r="CM19509" s="56" t="s">
        <v>214</v>
      </c>
      <c r="CN19509" s="56" t="s">
        <v>214</v>
      </c>
      <c r="CO19509" s="52"/>
      <c r="CP19509" s="52"/>
      <c r="CQ19509" s="52"/>
      <c r="CR19509" s="52"/>
      <c r="CS19509" s="52"/>
      <c r="CT19509" s="52"/>
      <c r="CU19509" s="33"/>
      <c r="CV19509" s="33"/>
    </row>
    <row r="19510" spans="74:100">
      <c r="BV19510" s="62"/>
      <c r="BW19510" s="62"/>
      <c r="BX19510" s="62"/>
      <c r="BY19510" s="62"/>
      <c r="BZ19510" s="62"/>
      <c r="CA19510" s="62"/>
      <c r="CB19510" s="62"/>
      <c r="CC19510" s="62"/>
      <c r="CD19510" s="62"/>
      <c r="CE19510" s="62"/>
      <c r="CF19510" s="62"/>
      <c r="CL19510" s="56" t="s">
        <v>23843</v>
      </c>
      <c r="CM19510" s="56" t="s">
        <v>214</v>
      </c>
      <c r="CN19510" s="56" t="s">
        <v>214</v>
      </c>
      <c r="CO19510" s="52"/>
      <c r="CP19510" s="52"/>
      <c r="CQ19510" s="52"/>
      <c r="CR19510" s="52"/>
      <c r="CS19510" s="52"/>
      <c r="CT19510" s="52"/>
      <c r="CU19510" s="33"/>
      <c r="CV19510" s="33"/>
    </row>
    <row r="19511" spans="74:100">
      <c r="BV19511" s="62"/>
      <c r="BW19511" s="62"/>
      <c r="BX19511" s="62"/>
      <c r="BY19511" s="62"/>
      <c r="BZ19511" s="62"/>
      <c r="CA19511" s="62"/>
      <c r="CB19511" s="62"/>
      <c r="CC19511" s="62"/>
      <c r="CD19511" s="62"/>
      <c r="CE19511" s="62"/>
      <c r="CF19511" s="62"/>
      <c r="CL19511" s="56" t="s">
        <v>23844</v>
      </c>
      <c r="CM19511" s="56" t="s">
        <v>214</v>
      </c>
      <c r="CN19511" s="56" t="s">
        <v>214</v>
      </c>
      <c r="CO19511" s="52"/>
      <c r="CP19511" s="52"/>
      <c r="CQ19511" s="52"/>
      <c r="CR19511" s="52"/>
      <c r="CS19511" s="52"/>
      <c r="CT19511" s="52"/>
      <c r="CU19511" s="33"/>
      <c r="CV19511" s="33"/>
    </row>
    <row r="19512" spans="74:100">
      <c r="BV19512" s="62"/>
      <c r="BW19512" s="62"/>
      <c r="BX19512" s="62"/>
      <c r="BY19512" s="62"/>
      <c r="BZ19512" s="62"/>
      <c r="CA19512" s="62"/>
      <c r="CB19512" s="62"/>
      <c r="CC19512" s="62"/>
      <c r="CD19512" s="62"/>
      <c r="CE19512" s="62"/>
      <c r="CF19512" s="62"/>
      <c r="CL19512" s="35" t="s">
        <v>10234</v>
      </c>
      <c r="CM19512" s="35" t="s">
        <v>217</v>
      </c>
      <c r="CN19512" s="35" t="s">
        <v>217</v>
      </c>
      <c r="CO19512" s="52"/>
      <c r="CP19512" s="52"/>
      <c r="CQ19512" s="52"/>
      <c r="CR19512" s="52"/>
      <c r="CS19512" s="52"/>
      <c r="CT19512" s="52"/>
      <c r="CU19512" s="33"/>
      <c r="CV19512" s="33"/>
    </row>
    <row r="19513" spans="74:100">
      <c r="BV19513" s="62"/>
      <c r="BW19513" s="62"/>
      <c r="BX19513" s="62"/>
      <c r="BY19513" s="62"/>
      <c r="BZ19513" s="62"/>
      <c r="CA19513" s="62"/>
      <c r="CB19513" s="62"/>
      <c r="CC19513" s="62"/>
      <c r="CD19513" s="62"/>
      <c r="CE19513" s="62"/>
      <c r="CF19513" s="62"/>
      <c r="CL19513" s="56" t="s">
        <v>10235</v>
      </c>
      <c r="CM19513" s="56" t="s">
        <v>215</v>
      </c>
      <c r="CN19513" s="56" t="s">
        <v>215</v>
      </c>
      <c r="CO19513" s="52"/>
      <c r="CP19513" s="52"/>
      <c r="CQ19513" s="52"/>
      <c r="CR19513" s="52"/>
      <c r="CS19513" s="52"/>
      <c r="CT19513" s="52"/>
      <c r="CU19513" s="33"/>
      <c r="CV19513" s="33"/>
    </row>
    <row r="19514" spans="74:100">
      <c r="BV19514" s="62"/>
      <c r="BW19514" s="62"/>
      <c r="BX19514" s="62"/>
      <c r="BY19514" s="62"/>
      <c r="BZ19514" s="62"/>
      <c r="CA19514" s="62"/>
      <c r="CB19514" s="62"/>
      <c r="CC19514" s="62"/>
      <c r="CD19514" s="62"/>
      <c r="CE19514" s="62"/>
      <c r="CF19514" s="62"/>
      <c r="CL19514" s="56" t="s">
        <v>1375</v>
      </c>
      <c r="CM19514" s="56" t="s">
        <v>215</v>
      </c>
      <c r="CN19514" s="56" t="s">
        <v>215</v>
      </c>
      <c r="CO19514" s="52"/>
      <c r="CP19514" s="52"/>
      <c r="CQ19514" s="52"/>
      <c r="CR19514" s="52"/>
      <c r="CS19514" s="52"/>
      <c r="CT19514" s="52"/>
      <c r="CU19514" s="33"/>
      <c r="CV19514" s="33"/>
    </row>
    <row r="19515" spans="74:100">
      <c r="BV19515" s="62"/>
      <c r="BW19515" s="62"/>
      <c r="BX19515" s="62"/>
      <c r="BY19515" s="62"/>
      <c r="BZ19515" s="62"/>
      <c r="CA19515" s="62"/>
      <c r="CB19515" s="62"/>
      <c r="CC19515" s="62"/>
      <c r="CD19515" s="62"/>
      <c r="CE19515" s="62"/>
      <c r="CF19515" s="62"/>
      <c r="CL19515" s="56" t="s">
        <v>1376</v>
      </c>
      <c r="CM19515" s="56" t="s">
        <v>215</v>
      </c>
      <c r="CN19515" s="56" t="s">
        <v>215</v>
      </c>
      <c r="CO19515" s="52"/>
      <c r="CP19515" s="52"/>
      <c r="CQ19515" s="52"/>
      <c r="CR19515" s="52"/>
      <c r="CS19515" s="52"/>
      <c r="CT19515" s="52"/>
      <c r="CU19515" s="33"/>
      <c r="CV19515" s="33"/>
    </row>
    <row r="19516" spans="74:100">
      <c r="BV19516" s="62"/>
      <c r="BW19516" s="62"/>
      <c r="BX19516" s="62"/>
      <c r="BY19516" s="62"/>
      <c r="BZ19516" s="62"/>
      <c r="CA19516" s="62"/>
      <c r="CB19516" s="62"/>
      <c r="CC19516" s="62"/>
      <c r="CD19516" s="62"/>
      <c r="CE19516" s="62"/>
      <c r="CF19516" s="62"/>
      <c r="CL19516" s="56" t="s">
        <v>10236</v>
      </c>
      <c r="CM19516" s="56" t="s">
        <v>215</v>
      </c>
      <c r="CN19516" s="56" t="s">
        <v>215</v>
      </c>
      <c r="CO19516" s="52"/>
      <c r="CP19516" s="52"/>
      <c r="CQ19516" s="52"/>
      <c r="CR19516" s="52"/>
      <c r="CS19516" s="52"/>
      <c r="CT19516" s="52"/>
      <c r="CU19516" s="33"/>
      <c r="CV19516" s="33"/>
    </row>
    <row r="19517" spans="74:100">
      <c r="BV19517" s="62"/>
      <c r="BW19517" s="62"/>
      <c r="BX19517" s="62"/>
      <c r="BY19517" s="62"/>
      <c r="BZ19517" s="62"/>
      <c r="CA19517" s="62"/>
      <c r="CB19517" s="62"/>
      <c r="CC19517" s="62"/>
      <c r="CD19517" s="62"/>
      <c r="CE19517" s="62"/>
      <c r="CF19517" s="62"/>
      <c r="CL19517" s="56" t="s">
        <v>10237</v>
      </c>
      <c r="CM19517" s="56" t="s">
        <v>215</v>
      </c>
      <c r="CN19517" s="56" t="s">
        <v>215</v>
      </c>
      <c r="CO19517" s="52"/>
      <c r="CP19517" s="52"/>
      <c r="CQ19517" s="52"/>
      <c r="CR19517" s="52"/>
      <c r="CS19517" s="52"/>
      <c r="CT19517" s="52"/>
      <c r="CU19517" s="33"/>
      <c r="CV19517" s="33"/>
    </row>
    <row r="19518" spans="74:100">
      <c r="BV19518" s="62"/>
      <c r="BW19518" s="62"/>
      <c r="BX19518" s="62"/>
      <c r="BY19518" s="62"/>
      <c r="BZ19518" s="62"/>
      <c r="CA19518" s="62"/>
      <c r="CB19518" s="62"/>
      <c r="CC19518" s="62"/>
      <c r="CD19518" s="62"/>
      <c r="CE19518" s="62"/>
      <c r="CF19518" s="62"/>
      <c r="CL19518" s="56" t="s">
        <v>10238</v>
      </c>
      <c r="CM19518" s="56" t="s">
        <v>215</v>
      </c>
      <c r="CN19518" s="56" t="s">
        <v>215</v>
      </c>
      <c r="CO19518" s="52"/>
      <c r="CP19518" s="52"/>
      <c r="CQ19518" s="52"/>
      <c r="CR19518" s="52"/>
      <c r="CS19518" s="52"/>
      <c r="CT19518" s="52"/>
      <c r="CU19518" s="33"/>
      <c r="CV19518" s="33"/>
    </row>
    <row r="19519" spans="74:100">
      <c r="BV19519" s="62"/>
      <c r="BW19519" s="62"/>
      <c r="BX19519" s="62"/>
      <c r="BY19519" s="62"/>
      <c r="BZ19519" s="62"/>
      <c r="CA19519" s="62"/>
      <c r="CB19519" s="62"/>
      <c r="CC19519" s="62"/>
      <c r="CD19519" s="62"/>
      <c r="CE19519" s="62"/>
      <c r="CF19519" s="62"/>
      <c r="CL19519" s="56" t="s">
        <v>10239</v>
      </c>
      <c r="CM19519" s="56" t="s">
        <v>215</v>
      </c>
      <c r="CN19519" s="56" t="s">
        <v>215</v>
      </c>
      <c r="CO19519" s="52"/>
      <c r="CP19519" s="52"/>
      <c r="CQ19519" s="52"/>
      <c r="CR19519" s="52"/>
      <c r="CS19519" s="52"/>
      <c r="CT19519" s="52"/>
      <c r="CU19519" s="33"/>
      <c r="CV19519" s="33"/>
    </row>
    <row r="19520" spans="74:100">
      <c r="BV19520" s="62"/>
      <c r="BW19520" s="62"/>
      <c r="BX19520" s="62"/>
      <c r="BY19520" s="62"/>
      <c r="BZ19520" s="62"/>
      <c r="CA19520" s="62"/>
      <c r="CB19520" s="62"/>
      <c r="CC19520" s="62"/>
      <c r="CD19520" s="62"/>
      <c r="CE19520" s="62"/>
      <c r="CF19520" s="62"/>
      <c r="CL19520" s="56" t="s">
        <v>10240</v>
      </c>
      <c r="CM19520" s="56" t="s">
        <v>215</v>
      </c>
      <c r="CN19520" s="56" t="s">
        <v>215</v>
      </c>
      <c r="CO19520" s="52"/>
      <c r="CP19520" s="52"/>
      <c r="CQ19520" s="52"/>
      <c r="CR19520" s="52"/>
      <c r="CS19520" s="52"/>
      <c r="CT19520" s="52"/>
      <c r="CU19520" s="33"/>
      <c r="CV19520" s="33"/>
    </row>
    <row r="19521" spans="74:100">
      <c r="BV19521" s="62"/>
      <c r="BW19521" s="62"/>
      <c r="BX19521" s="62"/>
      <c r="BY19521" s="62"/>
      <c r="BZ19521" s="62"/>
      <c r="CA19521" s="62"/>
      <c r="CB19521" s="62"/>
      <c r="CC19521" s="62"/>
      <c r="CD19521" s="62"/>
      <c r="CE19521" s="62"/>
      <c r="CF19521" s="62"/>
      <c r="CL19521" s="56" t="s">
        <v>10241</v>
      </c>
      <c r="CM19521" s="56" t="s">
        <v>215</v>
      </c>
      <c r="CN19521" s="56" t="s">
        <v>215</v>
      </c>
      <c r="CO19521" s="52"/>
      <c r="CP19521" s="52"/>
      <c r="CQ19521" s="52"/>
      <c r="CR19521" s="52"/>
      <c r="CS19521" s="52"/>
      <c r="CT19521" s="52"/>
      <c r="CU19521" s="33"/>
      <c r="CV19521" s="33"/>
    </row>
    <row r="19522" spans="74:100">
      <c r="BV19522" s="62"/>
      <c r="BW19522" s="62"/>
      <c r="BX19522" s="62"/>
      <c r="BY19522" s="62"/>
      <c r="BZ19522" s="62"/>
      <c r="CA19522" s="62"/>
      <c r="CB19522" s="62"/>
      <c r="CC19522" s="62"/>
      <c r="CD19522" s="62"/>
      <c r="CE19522" s="62"/>
      <c r="CF19522" s="62"/>
      <c r="CL19522" s="56" t="s">
        <v>10242</v>
      </c>
      <c r="CM19522" s="56" t="s">
        <v>215</v>
      </c>
      <c r="CN19522" s="56" t="s">
        <v>215</v>
      </c>
      <c r="CO19522" s="52"/>
      <c r="CP19522" s="52"/>
      <c r="CQ19522" s="52"/>
      <c r="CR19522" s="52"/>
      <c r="CS19522" s="52"/>
      <c r="CT19522" s="52"/>
      <c r="CU19522" s="33"/>
      <c r="CV19522" s="33"/>
    </row>
    <row r="19523" spans="74:100">
      <c r="BV19523" s="62"/>
      <c r="BW19523" s="62"/>
      <c r="BX19523" s="62"/>
      <c r="BY19523" s="62"/>
      <c r="BZ19523" s="62"/>
      <c r="CA19523" s="62"/>
      <c r="CB19523" s="62"/>
      <c r="CC19523" s="62"/>
      <c r="CD19523" s="62"/>
      <c r="CE19523" s="62"/>
      <c r="CF19523" s="62"/>
      <c r="CL19523" s="35" t="s">
        <v>10243</v>
      </c>
      <c r="CM19523" s="35" t="s">
        <v>217</v>
      </c>
      <c r="CN19523" s="35" t="s">
        <v>217</v>
      </c>
      <c r="CO19523" s="52"/>
      <c r="CP19523" s="52"/>
      <c r="CQ19523" s="52"/>
      <c r="CR19523" s="52"/>
      <c r="CS19523" s="52"/>
      <c r="CT19523" s="52"/>
      <c r="CU19523" s="33"/>
      <c r="CV19523" s="33"/>
    </row>
    <row r="19524" spans="74:100">
      <c r="BV19524" s="62"/>
      <c r="BW19524" s="62"/>
      <c r="BX19524" s="62"/>
      <c r="BY19524" s="62"/>
      <c r="BZ19524" s="62"/>
      <c r="CA19524" s="62"/>
      <c r="CB19524" s="62"/>
      <c r="CC19524" s="62"/>
      <c r="CD19524" s="62"/>
      <c r="CE19524" s="62"/>
      <c r="CF19524" s="62"/>
      <c r="CL19524" s="35" t="s">
        <v>12391</v>
      </c>
      <c r="CM19524" s="35" t="s">
        <v>217</v>
      </c>
      <c r="CN19524" s="35" t="s">
        <v>217</v>
      </c>
      <c r="CO19524" s="52"/>
      <c r="CP19524" s="52"/>
      <c r="CQ19524" s="52"/>
      <c r="CR19524" s="52"/>
      <c r="CS19524" s="52"/>
      <c r="CT19524" s="52"/>
      <c r="CU19524" s="33"/>
      <c r="CV19524" s="33"/>
    </row>
    <row r="19525" spans="74:100">
      <c r="BV19525" s="62"/>
      <c r="BW19525" s="62"/>
      <c r="BX19525" s="62"/>
      <c r="BY19525" s="62"/>
      <c r="BZ19525" s="62"/>
      <c r="CA19525" s="62"/>
      <c r="CB19525" s="62"/>
      <c r="CC19525" s="62"/>
      <c r="CD19525" s="62"/>
      <c r="CE19525" s="62"/>
      <c r="CF19525" s="62"/>
      <c r="CL19525" s="35" t="s">
        <v>12406</v>
      </c>
      <c r="CM19525" s="35" t="s">
        <v>217</v>
      </c>
      <c r="CN19525" s="35" t="s">
        <v>217</v>
      </c>
      <c r="CO19525" s="52"/>
      <c r="CP19525" s="52"/>
      <c r="CQ19525" s="52"/>
      <c r="CR19525" s="52"/>
      <c r="CS19525" s="52"/>
      <c r="CT19525" s="52"/>
      <c r="CU19525" s="33"/>
      <c r="CV19525" s="33"/>
    </row>
    <row r="19526" spans="74:100">
      <c r="BV19526" s="62"/>
      <c r="BW19526" s="62"/>
      <c r="BX19526" s="62"/>
      <c r="BY19526" s="62"/>
      <c r="BZ19526" s="62"/>
      <c r="CA19526" s="62"/>
      <c r="CB19526" s="62"/>
      <c r="CC19526" s="62"/>
      <c r="CD19526" s="62"/>
      <c r="CE19526" s="62"/>
      <c r="CF19526" s="62"/>
      <c r="CL19526" s="35" t="s">
        <v>12411</v>
      </c>
      <c r="CM19526" s="35" t="s">
        <v>217</v>
      </c>
      <c r="CN19526" s="35" t="s">
        <v>217</v>
      </c>
      <c r="CO19526" s="52"/>
      <c r="CP19526" s="52"/>
      <c r="CQ19526" s="52"/>
      <c r="CR19526" s="52"/>
      <c r="CS19526" s="52"/>
      <c r="CT19526" s="52"/>
      <c r="CU19526" s="33"/>
      <c r="CV19526" s="33"/>
    </row>
    <row r="19527" spans="74:100">
      <c r="BV19527" s="62"/>
      <c r="BW19527" s="62"/>
      <c r="BX19527" s="62"/>
      <c r="BY19527" s="62"/>
      <c r="BZ19527" s="62"/>
      <c r="CA19527" s="62"/>
      <c r="CB19527" s="62"/>
      <c r="CC19527" s="62"/>
      <c r="CD19527" s="62"/>
      <c r="CE19527" s="62"/>
      <c r="CF19527" s="62"/>
      <c r="CL19527" s="35" t="s">
        <v>12415</v>
      </c>
      <c r="CM19527" s="35" t="s">
        <v>217</v>
      </c>
      <c r="CN19527" s="35" t="s">
        <v>217</v>
      </c>
      <c r="CO19527" s="52"/>
      <c r="CP19527" s="52"/>
      <c r="CQ19527" s="52"/>
      <c r="CR19527" s="52"/>
      <c r="CS19527" s="52"/>
      <c r="CT19527" s="52"/>
      <c r="CU19527" s="33"/>
      <c r="CV19527" s="33"/>
    </row>
    <row r="19528" spans="74:100">
      <c r="BV19528" s="62"/>
      <c r="BW19528" s="62"/>
      <c r="BX19528" s="62"/>
      <c r="BY19528" s="62"/>
      <c r="BZ19528" s="62"/>
      <c r="CA19528" s="62"/>
      <c r="CB19528" s="62"/>
      <c r="CC19528" s="62"/>
      <c r="CD19528" s="62"/>
      <c r="CE19528" s="62"/>
      <c r="CF19528" s="62"/>
      <c r="CL19528" s="35" t="s">
        <v>23845</v>
      </c>
      <c r="CM19528" s="35" t="s">
        <v>217</v>
      </c>
      <c r="CN19528" s="35" t="s">
        <v>217</v>
      </c>
      <c r="CO19528" s="52"/>
      <c r="CP19528" s="52"/>
      <c r="CQ19528" s="52"/>
      <c r="CR19528" s="52"/>
      <c r="CS19528" s="52"/>
      <c r="CT19528" s="52"/>
      <c r="CU19528" s="33"/>
      <c r="CV19528" s="33"/>
    </row>
    <row r="19529" spans="74:100">
      <c r="BV19529" s="62"/>
      <c r="BW19529" s="62"/>
      <c r="BX19529" s="62"/>
      <c r="BY19529" s="62"/>
      <c r="BZ19529" s="62"/>
      <c r="CA19529" s="62"/>
      <c r="CB19529" s="62"/>
      <c r="CC19529" s="62"/>
      <c r="CD19529" s="62"/>
      <c r="CE19529" s="62"/>
      <c r="CF19529" s="62"/>
      <c r="CL19529" s="35" t="s">
        <v>23846</v>
      </c>
      <c r="CM19529" s="35" t="s">
        <v>217</v>
      </c>
      <c r="CN19529" s="35" t="s">
        <v>217</v>
      </c>
      <c r="CO19529" s="52"/>
      <c r="CP19529" s="52"/>
      <c r="CQ19529" s="52"/>
      <c r="CR19529" s="52"/>
      <c r="CS19529" s="52"/>
      <c r="CT19529" s="52"/>
      <c r="CU19529" s="33"/>
      <c r="CV19529" s="33"/>
    </row>
    <row r="19530" spans="74:100">
      <c r="BV19530" s="62"/>
      <c r="BW19530" s="62"/>
      <c r="BX19530" s="62"/>
      <c r="BY19530" s="62"/>
      <c r="BZ19530" s="62"/>
      <c r="CA19530" s="62"/>
      <c r="CB19530" s="62"/>
      <c r="CC19530" s="62"/>
      <c r="CD19530" s="62"/>
      <c r="CE19530" s="62"/>
      <c r="CF19530" s="62"/>
      <c r="CL19530" s="56" t="s">
        <v>23847</v>
      </c>
      <c r="CM19530" s="56" t="s">
        <v>216</v>
      </c>
      <c r="CN19530" s="56" t="s">
        <v>216</v>
      </c>
      <c r="CO19530" s="52"/>
      <c r="CP19530" s="52"/>
      <c r="CQ19530" s="52"/>
      <c r="CR19530" s="52"/>
      <c r="CS19530" s="52"/>
      <c r="CT19530" s="52"/>
      <c r="CU19530" s="33"/>
      <c r="CV19530" s="33"/>
    </row>
    <row r="19531" spans="74:100">
      <c r="BV19531" s="62"/>
      <c r="BW19531" s="62"/>
      <c r="BX19531" s="62"/>
      <c r="BY19531" s="62"/>
      <c r="BZ19531" s="62"/>
      <c r="CA19531" s="62"/>
      <c r="CB19531" s="62"/>
      <c r="CC19531" s="62"/>
      <c r="CD19531" s="62"/>
      <c r="CE19531" s="62"/>
      <c r="CF19531" s="62"/>
      <c r="CL19531" s="56" t="s">
        <v>12382</v>
      </c>
      <c r="CM19531" s="56" t="s">
        <v>216</v>
      </c>
      <c r="CN19531" s="56" t="s">
        <v>216</v>
      </c>
      <c r="CO19531" s="52"/>
      <c r="CP19531" s="52"/>
      <c r="CQ19531" s="52"/>
      <c r="CR19531" s="52"/>
      <c r="CS19531" s="52"/>
      <c r="CT19531" s="52"/>
      <c r="CU19531" s="33"/>
      <c r="CV19531" s="33"/>
    </row>
    <row r="19532" spans="74:100">
      <c r="BV19532" s="62"/>
      <c r="BW19532" s="62"/>
      <c r="BX19532" s="62"/>
      <c r="BY19532" s="62"/>
      <c r="BZ19532" s="62"/>
      <c r="CA19532" s="62"/>
      <c r="CB19532" s="62"/>
      <c r="CC19532" s="62"/>
      <c r="CD19532" s="62"/>
      <c r="CE19532" s="62"/>
      <c r="CF19532" s="62"/>
      <c r="CL19532" s="35" t="s">
        <v>12416</v>
      </c>
      <c r="CM19532" s="35" t="s">
        <v>217</v>
      </c>
      <c r="CN19532" s="35" t="s">
        <v>217</v>
      </c>
      <c r="CO19532" s="52"/>
      <c r="CP19532" s="52"/>
      <c r="CQ19532" s="52"/>
      <c r="CR19532" s="52"/>
      <c r="CS19532" s="52"/>
      <c r="CT19532" s="52"/>
      <c r="CU19532" s="33"/>
      <c r="CV19532" s="33"/>
    </row>
    <row r="19533" spans="74:100">
      <c r="BV19533" s="62"/>
      <c r="BW19533" s="62"/>
      <c r="BX19533" s="62"/>
      <c r="BY19533" s="62"/>
      <c r="BZ19533" s="62"/>
      <c r="CA19533" s="62"/>
      <c r="CB19533" s="62"/>
      <c r="CC19533" s="62"/>
      <c r="CD19533" s="62"/>
      <c r="CE19533" s="62"/>
      <c r="CF19533" s="62"/>
      <c r="CL19533" s="56" t="s">
        <v>12383</v>
      </c>
      <c r="CM19533" s="56" t="s">
        <v>216</v>
      </c>
      <c r="CN19533" s="56" t="s">
        <v>216</v>
      </c>
      <c r="CO19533" s="52"/>
      <c r="CP19533" s="52"/>
      <c r="CQ19533" s="52"/>
      <c r="CR19533" s="52"/>
      <c r="CS19533" s="52"/>
      <c r="CT19533" s="52"/>
      <c r="CU19533" s="33"/>
      <c r="CV19533" s="33"/>
    </row>
    <row r="19534" spans="74:100">
      <c r="BV19534" s="62"/>
      <c r="BW19534" s="62"/>
      <c r="BX19534" s="62"/>
      <c r="BY19534" s="62"/>
      <c r="BZ19534" s="62"/>
      <c r="CA19534" s="62"/>
      <c r="CB19534" s="62"/>
      <c r="CC19534" s="62"/>
      <c r="CD19534" s="62"/>
      <c r="CE19534" s="62"/>
      <c r="CF19534" s="62"/>
      <c r="CL19534" s="35" t="s">
        <v>12417</v>
      </c>
      <c r="CM19534" s="35" t="s">
        <v>217</v>
      </c>
      <c r="CN19534" s="35" t="s">
        <v>217</v>
      </c>
      <c r="CO19534" s="52"/>
      <c r="CP19534" s="52"/>
      <c r="CQ19534" s="52"/>
      <c r="CR19534" s="52"/>
      <c r="CS19534" s="52"/>
      <c r="CT19534" s="52"/>
      <c r="CU19534" s="33"/>
      <c r="CV19534" s="33"/>
    </row>
    <row r="19535" spans="74:100">
      <c r="BV19535" s="62"/>
      <c r="BW19535" s="62"/>
      <c r="BX19535" s="62"/>
      <c r="BY19535" s="62"/>
      <c r="BZ19535" s="62"/>
      <c r="CA19535" s="62"/>
      <c r="CB19535" s="62"/>
      <c r="CC19535" s="62"/>
      <c r="CD19535" s="62"/>
      <c r="CE19535" s="62"/>
      <c r="CF19535" s="62"/>
      <c r="CL19535" s="35" t="s">
        <v>12392</v>
      </c>
      <c r="CM19535" s="35" t="s">
        <v>217</v>
      </c>
      <c r="CN19535" s="35" t="s">
        <v>217</v>
      </c>
      <c r="CO19535" s="52"/>
      <c r="CP19535" s="52"/>
      <c r="CQ19535" s="52"/>
      <c r="CR19535" s="52"/>
      <c r="CS19535" s="52"/>
      <c r="CT19535" s="52"/>
      <c r="CU19535" s="33"/>
      <c r="CV19535" s="33"/>
    </row>
    <row r="19536" spans="74:100">
      <c r="BV19536" s="62"/>
      <c r="BW19536" s="62"/>
      <c r="BX19536" s="62"/>
      <c r="BY19536" s="62"/>
      <c r="BZ19536" s="62"/>
      <c r="CA19536" s="62"/>
      <c r="CB19536" s="62"/>
      <c r="CC19536" s="62"/>
      <c r="CD19536" s="62"/>
      <c r="CE19536" s="62"/>
      <c r="CF19536" s="62"/>
      <c r="CL19536" s="56" t="s">
        <v>12384</v>
      </c>
      <c r="CM19536" s="56" t="s">
        <v>216</v>
      </c>
      <c r="CN19536" s="56" t="s">
        <v>216</v>
      </c>
      <c r="CO19536" s="52"/>
      <c r="CP19536" s="52"/>
      <c r="CQ19536" s="52"/>
      <c r="CR19536" s="52"/>
      <c r="CS19536" s="52"/>
      <c r="CT19536" s="52"/>
      <c r="CU19536" s="33"/>
      <c r="CV19536" s="33"/>
    </row>
    <row r="19537" spans="74:100">
      <c r="BV19537" s="62"/>
      <c r="BW19537" s="62"/>
      <c r="BX19537" s="62"/>
      <c r="BY19537" s="62"/>
      <c r="BZ19537" s="62"/>
      <c r="CA19537" s="62"/>
      <c r="CB19537" s="62"/>
      <c r="CC19537" s="62"/>
      <c r="CD19537" s="62"/>
      <c r="CE19537" s="62"/>
      <c r="CF19537" s="62"/>
      <c r="CL19537" s="35" t="s">
        <v>12412</v>
      </c>
      <c r="CM19537" s="35" t="s">
        <v>217</v>
      </c>
      <c r="CN19537" s="35" t="s">
        <v>217</v>
      </c>
      <c r="CO19537" s="52"/>
      <c r="CP19537" s="52"/>
      <c r="CQ19537" s="52"/>
      <c r="CR19537" s="52"/>
      <c r="CS19537" s="52"/>
      <c r="CT19537" s="52"/>
      <c r="CU19537" s="33"/>
      <c r="CV19537" s="33"/>
    </row>
    <row r="19538" spans="74:100">
      <c r="BV19538" s="62"/>
      <c r="BW19538" s="62"/>
      <c r="BX19538" s="62"/>
      <c r="BY19538" s="62"/>
      <c r="BZ19538" s="62"/>
      <c r="CA19538" s="62"/>
      <c r="CB19538" s="62"/>
      <c r="CC19538" s="62"/>
      <c r="CD19538" s="62"/>
      <c r="CE19538" s="62"/>
      <c r="CF19538" s="62"/>
      <c r="CL19538" s="35" t="s">
        <v>12418</v>
      </c>
      <c r="CM19538" s="35" t="s">
        <v>217</v>
      </c>
      <c r="CN19538" s="35" t="s">
        <v>217</v>
      </c>
      <c r="CO19538" s="52"/>
      <c r="CP19538" s="52"/>
      <c r="CQ19538" s="52"/>
      <c r="CR19538" s="52"/>
      <c r="CS19538" s="52"/>
      <c r="CT19538" s="52"/>
      <c r="CU19538" s="33"/>
      <c r="CV19538" s="33"/>
    </row>
    <row r="19539" spans="74:100">
      <c r="BV19539" s="62"/>
      <c r="BW19539" s="62"/>
      <c r="BX19539" s="62"/>
      <c r="BY19539" s="62"/>
      <c r="BZ19539" s="62"/>
      <c r="CA19539" s="62"/>
      <c r="CB19539" s="62"/>
      <c r="CC19539" s="62"/>
      <c r="CD19539" s="62"/>
      <c r="CE19539" s="62"/>
      <c r="CF19539" s="62"/>
      <c r="CL19539" s="56" t="s">
        <v>12385</v>
      </c>
      <c r="CM19539" s="56" t="s">
        <v>216</v>
      </c>
      <c r="CN19539" s="56" t="s">
        <v>216</v>
      </c>
      <c r="CO19539" s="52"/>
      <c r="CP19539" s="52"/>
      <c r="CQ19539" s="52"/>
      <c r="CR19539" s="52"/>
      <c r="CS19539" s="52"/>
      <c r="CT19539" s="52"/>
      <c r="CU19539" s="33"/>
      <c r="CV19539" s="33"/>
    </row>
    <row r="19540" spans="74:100">
      <c r="BV19540" s="62"/>
      <c r="BW19540" s="62"/>
      <c r="BX19540" s="62"/>
      <c r="BY19540" s="62"/>
      <c r="BZ19540" s="62"/>
      <c r="CA19540" s="62"/>
      <c r="CB19540" s="62"/>
      <c r="CC19540" s="62"/>
      <c r="CD19540" s="62"/>
      <c r="CE19540" s="62"/>
      <c r="CF19540" s="62"/>
      <c r="CL19540" s="35" t="s">
        <v>12423</v>
      </c>
      <c r="CM19540" s="35" t="s">
        <v>217</v>
      </c>
      <c r="CN19540" s="35" t="s">
        <v>217</v>
      </c>
      <c r="CO19540" s="52"/>
      <c r="CP19540" s="52"/>
      <c r="CQ19540" s="52"/>
      <c r="CR19540" s="52"/>
      <c r="CS19540" s="52"/>
      <c r="CT19540" s="52"/>
      <c r="CU19540" s="33"/>
      <c r="CV19540" s="33"/>
    </row>
    <row r="19541" spans="74:100">
      <c r="BV19541" s="62"/>
      <c r="BW19541" s="62"/>
      <c r="BX19541" s="62"/>
      <c r="BY19541" s="62"/>
      <c r="BZ19541" s="62"/>
      <c r="CA19541" s="62"/>
      <c r="CB19541" s="62"/>
      <c r="CC19541" s="62"/>
      <c r="CD19541" s="62"/>
      <c r="CE19541" s="62"/>
      <c r="CF19541" s="62"/>
      <c r="CL19541" s="35" t="s">
        <v>29426</v>
      </c>
      <c r="CM19541" s="35" t="s">
        <v>217</v>
      </c>
      <c r="CN19541" s="35" t="s">
        <v>217</v>
      </c>
      <c r="CO19541" s="52"/>
      <c r="CP19541" s="52"/>
      <c r="CQ19541" s="52"/>
      <c r="CR19541" s="52"/>
      <c r="CS19541" s="52"/>
      <c r="CT19541" s="52"/>
      <c r="CU19541" s="33"/>
      <c r="CV19541" s="33"/>
    </row>
    <row r="19542" spans="74:100">
      <c r="BV19542" s="62"/>
      <c r="BW19542" s="62"/>
      <c r="BX19542" s="62"/>
      <c r="BY19542" s="62"/>
      <c r="BZ19542" s="62"/>
      <c r="CA19542" s="62"/>
      <c r="CB19542" s="62"/>
      <c r="CC19542" s="62"/>
      <c r="CD19542" s="62"/>
      <c r="CE19542" s="62"/>
      <c r="CF19542" s="62"/>
      <c r="CL19542" s="56" t="s">
        <v>12048</v>
      </c>
      <c r="CM19542" s="56" t="s">
        <v>213</v>
      </c>
      <c r="CN19542" s="56" t="s">
        <v>213</v>
      </c>
      <c r="CO19542" s="52"/>
      <c r="CP19542" s="52"/>
      <c r="CQ19542" s="52"/>
      <c r="CR19542" s="52"/>
      <c r="CS19542" s="52"/>
      <c r="CT19542" s="52"/>
      <c r="CU19542" s="33"/>
      <c r="CV19542" s="33"/>
    </row>
    <row r="19543" spans="74:100">
      <c r="BV19543" s="62"/>
      <c r="BW19543" s="62"/>
      <c r="BX19543" s="62"/>
      <c r="BY19543" s="62"/>
      <c r="BZ19543" s="62"/>
      <c r="CA19543" s="62"/>
      <c r="CB19543" s="62"/>
      <c r="CC19543" s="62"/>
      <c r="CD19543" s="62"/>
      <c r="CE19543" s="62"/>
      <c r="CF19543" s="62"/>
      <c r="CL19543" s="56" t="s">
        <v>12049</v>
      </c>
      <c r="CM19543" s="56" t="s">
        <v>213</v>
      </c>
      <c r="CN19543" s="56" t="s">
        <v>213</v>
      </c>
      <c r="CO19543" s="52"/>
      <c r="CP19543" s="52"/>
      <c r="CQ19543" s="52"/>
      <c r="CR19543" s="52"/>
      <c r="CS19543" s="52"/>
      <c r="CT19543" s="52"/>
      <c r="CU19543" s="33"/>
      <c r="CV19543" s="33"/>
    </row>
    <row r="19544" spans="74:100">
      <c r="BV19544" s="62"/>
      <c r="BW19544" s="62"/>
      <c r="BX19544" s="62"/>
      <c r="BY19544" s="62"/>
      <c r="BZ19544" s="62"/>
      <c r="CA19544" s="62"/>
      <c r="CB19544" s="62"/>
      <c r="CC19544" s="62"/>
      <c r="CD19544" s="62"/>
      <c r="CE19544" s="62"/>
      <c r="CF19544" s="62"/>
      <c r="CL19544" s="56" t="s">
        <v>25604</v>
      </c>
      <c r="CM19544" s="56" t="s">
        <v>213</v>
      </c>
      <c r="CN19544" s="56" t="s">
        <v>213</v>
      </c>
      <c r="CO19544" s="52"/>
      <c r="CP19544" s="52"/>
      <c r="CQ19544" s="52"/>
      <c r="CR19544" s="52"/>
      <c r="CS19544" s="52"/>
      <c r="CT19544" s="52"/>
      <c r="CU19544" s="33"/>
      <c r="CV19544" s="33"/>
    </row>
    <row r="19545" spans="74:100">
      <c r="BV19545" s="62"/>
      <c r="BW19545" s="62"/>
      <c r="BX19545" s="62"/>
      <c r="BY19545" s="62"/>
      <c r="BZ19545" s="62"/>
      <c r="CA19545" s="62"/>
      <c r="CB19545" s="62"/>
      <c r="CC19545" s="62"/>
      <c r="CD19545" s="62"/>
      <c r="CE19545" s="62"/>
      <c r="CF19545" s="62"/>
      <c r="CL19545" s="56" t="s">
        <v>25605</v>
      </c>
      <c r="CM19545" s="56" t="s">
        <v>213</v>
      </c>
      <c r="CN19545" s="56" t="s">
        <v>213</v>
      </c>
      <c r="CO19545" s="52"/>
      <c r="CP19545" s="52"/>
      <c r="CQ19545" s="52"/>
      <c r="CR19545" s="52"/>
      <c r="CS19545" s="52"/>
      <c r="CT19545" s="52"/>
      <c r="CU19545" s="33"/>
      <c r="CV19545" s="33"/>
    </row>
    <row r="19546" spans="74:100">
      <c r="BV19546" s="62"/>
      <c r="BW19546" s="62"/>
      <c r="BX19546" s="62"/>
      <c r="BY19546" s="62"/>
      <c r="BZ19546" s="62"/>
      <c r="CA19546" s="62"/>
      <c r="CB19546" s="62"/>
      <c r="CC19546" s="62"/>
      <c r="CD19546" s="62"/>
      <c r="CE19546" s="62"/>
      <c r="CF19546" s="62"/>
      <c r="CL19546" s="56" t="s">
        <v>12050</v>
      </c>
      <c r="CM19546" s="56" t="s">
        <v>213</v>
      </c>
      <c r="CN19546" s="56" t="s">
        <v>213</v>
      </c>
      <c r="CO19546" s="52"/>
      <c r="CP19546" s="52"/>
      <c r="CQ19546" s="52"/>
      <c r="CR19546" s="52"/>
      <c r="CS19546" s="52"/>
      <c r="CT19546" s="52"/>
      <c r="CU19546" s="33"/>
      <c r="CV19546" s="33"/>
    </row>
    <row r="19547" spans="74:100">
      <c r="BV19547" s="62"/>
      <c r="BW19547" s="62"/>
      <c r="BX19547" s="62"/>
      <c r="BY19547" s="62"/>
      <c r="BZ19547" s="62"/>
      <c r="CA19547" s="62"/>
      <c r="CB19547" s="62"/>
      <c r="CC19547" s="62"/>
      <c r="CD19547" s="62"/>
      <c r="CE19547" s="62"/>
      <c r="CF19547" s="62"/>
      <c r="CL19547" s="56" t="s">
        <v>12055</v>
      </c>
      <c r="CM19547" s="56" t="s">
        <v>213</v>
      </c>
      <c r="CN19547" s="56" t="s">
        <v>213</v>
      </c>
      <c r="CO19547" s="52"/>
      <c r="CP19547" s="52"/>
      <c r="CQ19547" s="52"/>
      <c r="CR19547" s="52"/>
      <c r="CS19547" s="52"/>
      <c r="CT19547" s="52"/>
      <c r="CU19547" s="33"/>
      <c r="CV19547" s="33"/>
    </row>
    <row r="19548" spans="74:100">
      <c r="BV19548" s="62"/>
      <c r="BW19548" s="62"/>
      <c r="BX19548" s="62"/>
      <c r="BY19548" s="62"/>
      <c r="BZ19548" s="62"/>
      <c r="CA19548" s="62"/>
      <c r="CB19548" s="62"/>
      <c r="CC19548" s="62"/>
      <c r="CD19548" s="62"/>
      <c r="CE19548" s="62"/>
      <c r="CF19548" s="62"/>
      <c r="CL19548" s="56" t="s">
        <v>9862</v>
      </c>
      <c r="CM19548" s="56" t="s">
        <v>215</v>
      </c>
      <c r="CN19548" s="56" t="s">
        <v>215</v>
      </c>
      <c r="CO19548" s="52"/>
      <c r="CP19548" s="52"/>
      <c r="CQ19548" s="52"/>
      <c r="CR19548" s="52"/>
      <c r="CS19548" s="52"/>
      <c r="CT19548" s="52"/>
      <c r="CU19548" s="33"/>
      <c r="CV19548" s="33"/>
    </row>
    <row r="19549" spans="74:100">
      <c r="BV19549" s="62"/>
      <c r="BW19549" s="62"/>
      <c r="BX19549" s="62"/>
      <c r="BY19549" s="62"/>
      <c r="BZ19549" s="62"/>
      <c r="CA19549" s="62"/>
      <c r="CB19549" s="62"/>
      <c r="CC19549" s="62"/>
      <c r="CD19549" s="62"/>
      <c r="CE19549" s="62"/>
      <c r="CF19549" s="62"/>
      <c r="CL19549" s="56" t="s">
        <v>23848</v>
      </c>
      <c r="CM19549" s="56" t="s">
        <v>215</v>
      </c>
      <c r="CN19549" s="56" t="s">
        <v>215</v>
      </c>
      <c r="CO19549" s="52"/>
      <c r="CP19549" s="52"/>
      <c r="CQ19549" s="52"/>
      <c r="CR19549" s="52"/>
      <c r="CS19549" s="52"/>
      <c r="CT19549" s="52"/>
      <c r="CU19549" s="33"/>
      <c r="CV19549" s="33"/>
    </row>
    <row r="19550" spans="74:100">
      <c r="BV19550" s="62"/>
      <c r="BW19550" s="62"/>
      <c r="BX19550" s="62"/>
      <c r="BY19550" s="62"/>
      <c r="BZ19550" s="62"/>
      <c r="CA19550" s="62"/>
      <c r="CB19550" s="62"/>
      <c r="CC19550" s="62"/>
      <c r="CD19550" s="62"/>
      <c r="CE19550" s="62"/>
      <c r="CF19550" s="62"/>
      <c r="CL19550" s="35" t="s">
        <v>13235</v>
      </c>
      <c r="CM19550" s="35" t="s">
        <v>217</v>
      </c>
      <c r="CN19550" s="35" t="s">
        <v>217</v>
      </c>
      <c r="CO19550" s="52"/>
      <c r="CP19550" s="52"/>
      <c r="CQ19550" s="52"/>
      <c r="CR19550" s="52"/>
      <c r="CS19550" s="52"/>
      <c r="CT19550" s="52"/>
      <c r="CU19550" s="33"/>
      <c r="CV19550" s="33"/>
    </row>
    <row r="19551" spans="74:100">
      <c r="BV19551" s="62"/>
      <c r="BW19551" s="62"/>
      <c r="BX19551" s="62"/>
      <c r="BY19551" s="62"/>
      <c r="BZ19551" s="62"/>
      <c r="CA19551" s="62"/>
      <c r="CB19551" s="62"/>
      <c r="CC19551" s="62"/>
      <c r="CD19551" s="62"/>
      <c r="CE19551" s="62"/>
      <c r="CF19551" s="62"/>
      <c r="CL19551" s="35" t="s">
        <v>10247</v>
      </c>
      <c r="CM19551" s="35" t="s">
        <v>217</v>
      </c>
      <c r="CN19551" s="35" t="s">
        <v>217</v>
      </c>
      <c r="CO19551" s="52"/>
      <c r="CP19551" s="52"/>
      <c r="CQ19551" s="52"/>
      <c r="CR19551" s="52"/>
      <c r="CS19551" s="52"/>
      <c r="CT19551" s="52"/>
      <c r="CU19551" s="33"/>
      <c r="CV19551" s="33"/>
    </row>
    <row r="19552" spans="74:100">
      <c r="BV19552" s="62"/>
      <c r="BW19552" s="62"/>
      <c r="BX19552" s="62"/>
      <c r="BY19552" s="62"/>
      <c r="BZ19552" s="62"/>
      <c r="CA19552" s="62"/>
      <c r="CB19552" s="62"/>
      <c r="CC19552" s="62"/>
      <c r="CD19552" s="62"/>
      <c r="CE19552" s="62"/>
      <c r="CF19552" s="62"/>
      <c r="CL19552" s="35" t="s">
        <v>10249</v>
      </c>
      <c r="CM19552" s="35" t="s">
        <v>217</v>
      </c>
      <c r="CN19552" s="35" t="s">
        <v>217</v>
      </c>
      <c r="CO19552" s="52"/>
      <c r="CP19552" s="52"/>
      <c r="CQ19552" s="52"/>
      <c r="CR19552" s="52"/>
      <c r="CS19552" s="52"/>
      <c r="CT19552" s="52"/>
      <c r="CU19552" s="33"/>
      <c r="CV19552" s="33"/>
    </row>
    <row r="19553" spans="74:100">
      <c r="BV19553" s="62"/>
      <c r="BW19553" s="62"/>
      <c r="BX19553" s="62"/>
      <c r="BY19553" s="62"/>
      <c r="BZ19553" s="62"/>
      <c r="CA19553" s="62"/>
      <c r="CB19553" s="62"/>
      <c r="CC19553" s="62"/>
      <c r="CD19553" s="62"/>
      <c r="CE19553" s="62"/>
      <c r="CF19553" s="62"/>
      <c r="CL19553" s="56" t="s">
        <v>10248</v>
      </c>
      <c r="CM19553" s="56" t="s">
        <v>216</v>
      </c>
      <c r="CN19553" s="56" t="s">
        <v>216</v>
      </c>
      <c r="CO19553" s="52"/>
      <c r="CP19553" s="52"/>
      <c r="CQ19553" s="52"/>
      <c r="CR19553" s="52"/>
      <c r="CS19553" s="52"/>
      <c r="CT19553" s="52"/>
      <c r="CU19553" s="33"/>
      <c r="CV19553" s="33"/>
    </row>
    <row r="19554" spans="74:100">
      <c r="BV19554" s="62"/>
      <c r="BW19554" s="62"/>
      <c r="BX19554" s="62"/>
      <c r="BY19554" s="62"/>
      <c r="BZ19554" s="62"/>
      <c r="CA19554" s="62"/>
      <c r="CB19554" s="62"/>
      <c r="CC19554" s="62"/>
      <c r="CD19554" s="62"/>
      <c r="CE19554" s="62"/>
      <c r="CF19554" s="62"/>
      <c r="CL19554" s="56" t="s">
        <v>1379</v>
      </c>
      <c r="CM19554" s="56" t="s">
        <v>216</v>
      </c>
      <c r="CN19554" s="56" t="s">
        <v>216</v>
      </c>
      <c r="CO19554" s="52"/>
      <c r="CP19554" s="52"/>
      <c r="CQ19554" s="52"/>
      <c r="CR19554" s="52"/>
      <c r="CS19554" s="52"/>
      <c r="CT19554" s="52"/>
      <c r="CU19554" s="33"/>
      <c r="CV19554" s="33"/>
    </row>
    <row r="19555" spans="74:100">
      <c r="BV19555" s="62"/>
      <c r="BW19555" s="62"/>
      <c r="BX19555" s="62"/>
      <c r="BY19555" s="62"/>
      <c r="BZ19555" s="62"/>
      <c r="CA19555" s="62"/>
      <c r="CB19555" s="62"/>
      <c r="CC19555" s="62"/>
      <c r="CD19555" s="62"/>
      <c r="CE19555" s="62"/>
      <c r="CF19555" s="62"/>
      <c r="CL19555" s="56" t="s">
        <v>15230</v>
      </c>
      <c r="CM19555" s="56" t="s">
        <v>215</v>
      </c>
      <c r="CN19555" s="56" t="s">
        <v>215</v>
      </c>
      <c r="CO19555" s="52"/>
      <c r="CP19555" s="52"/>
      <c r="CQ19555" s="52"/>
      <c r="CR19555" s="52"/>
      <c r="CS19555" s="52"/>
      <c r="CT19555" s="52"/>
      <c r="CU19555" s="33"/>
      <c r="CV19555" s="33"/>
    </row>
    <row r="19556" spans="74:100">
      <c r="BV19556" s="62"/>
      <c r="BW19556" s="62"/>
      <c r="BX19556" s="62"/>
      <c r="BY19556" s="62"/>
      <c r="BZ19556" s="62"/>
      <c r="CA19556" s="62"/>
      <c r="CB19556" s="62"/>
      <c r="CC19556" s="62"/>
      <c r="CD19556" s="62"/>
      <c r="CE19556" s="62"/>
      <c r="CF19556" s="62"/>
      <c r="CL19556" s="56" t="s">
        <v>15231</v>
      </c>
      <c r="CM19556" s="56" t="s">
        <v>215</v>
      </c>
      <c r="CN19556" s="56" t="s">
        <v>215</v>
      </c>
      <c r="CO19556" s="52"/>
      <c r="CP19556" s="52"/>
      <c r="CQ19556" s="52"/>
      <c r="CR19556" s="52"/>
      <c r="CS19556" s="52"/>
      <c r="CT19556" s="52"/>
      <c r="CU19556" s="33"/>
      <c r="CV19556" s="33"/>
    </row>
    <row r="19557" spans="74:100">
      <c r="BV19557" s="62"/>
      <c r="BW19557" s="62"/>
      <c r="BX19557" s="62"/>
      <c r="BY19557" s="62"/>
      <c r="BZ19557" s="62"/>
      <c r="CA19557" s="62"/>
      <c r="CB19557" s="62"/>
      <c r="CC19557" s="62"/>
      <c r="CD19557" s="62"/>
      <c r="CE19557" s="62"/>
      <c r="CF19557" s="62"/>
      <c r="CL19557" s="35" t="s">
        <v>23849</v>
      </c>
      <c r="CM19557" s="35" t="s">
        <v>217</v>
      </c>
      <c r="CN19557" s="35" t="s">
        <v>217</v>
      </c>
      <c r="CO19557" s="52"/>
      <c r="CP19557" s="52"/>
      <c r="CQ19557" s="52"/>
      <c r="CR19557" s="52"/>
      <c r="CS19557" s="52"/>
      <c r="CT19557" s="52"/>
      <c r="CU19557" s="33"/>
      <c r="CV19557" s="33"/>
    </row>
    <row r="19558" spans="74:100">
      <c r="BV19558" s="62"/>
      <c r="BW19558" s="62"/>
      <c r="BX19558" s="62"/>
      <c r="BY19558" s="62"/>
      <c r="BZ19558" s="62"/>
      <c r="CA19558" s="62"/>
      <c r="CB19558" s="62"/>
      <c r="CC19558" s="62"/>
      <c r="CD19558" s="62"/>
      <c r="CE19558" s="62"/>
      <c r="CF19558" s="62"/>
      <c r="CL19558" s="35" t="s">
        <v>23850</v>
      </c>
      <c r="CM19558" s="35" t="s">
        <v>217</v>
      </c>
      <c r="CN19558" s="35" t="s">
        <v>217</v>
      </c>
      <c r="CO19558" s="52"/>
      <c r="CP19558" s="52"/>
      <c r="CQ19558" s="52"/>
      <c r="CR19558" s="52"/>
      <c r="CS19558" s="52"/>
      <c r="CT19558" s="52"/>
      <c r="CU19558" s="33"/>
      <c r="CV19558" s="33"/>
    </row>
    <row r="19559" spans="74:100">
      <c r="BV19559" s="62"/>
      <c r="BW19559" s="62"/>
      <c r="BX19559" s="62"/>
      <c r="BY19559" s="62"/>
      <c r="BZ19559" s="62"/>
      <c r="CA19559" s="62"/>
      <c r="CB19559" s="62"/>
      <c r="CC19559" s="62"/>
      <c r="CD19559" s="62"/>
      <c r="CE19559" s="62"/>
      <c r="CF19559" s="62"/>
      <c r="CL19559" s="35" t="s">
        <v>14382</v>
      </c>
      <c r="CM19559" s="35" t="s">
        <v>217</v>
      </c>
      <c r="CN19559" s="35" t="s">
        <v>217</v>
      </c>
      <c r="CO19559" s="52"/>
      <c r="CP19559" s="52"/>
      <c r="CQ19559" s="52"/>
      <c r="CR19559" s="52"/>
      <c r="CS19559" s="52"/>
      <c r="CT19559" s="52"/>
      <c r="CU19559" s="33"/>
      <c r="CV19559" s="33"/>
    </row>
    <row r="19560" spans="74:100">
      <c r="BV19560" s="62"/>
      <c r="BW19560" s="62"/>
      <c r="BX19560" s="62"/>
      <c r="BY19560" s="62"/>
      <c r="BZ19560" s="62"/>
      <c r="CA19560" s="62"/>
      <c r="CB19560" s="62"/>
      <c r="CC19560" s="62"/>
      <c r="CD19560" s="62"/>
      <c r="CE19560" s="62"/>
      <c r="CF19560" s="62"/>
      <c r="CL19560" s="35" t="s">
        <v>14384</v>
      </c>
      <c r="CM19560" s="35" t="s">
        <v>217</v>
      </c>
      <c r="CN19560" s="35" t="s">
        <v>217</v>
      </c>
      <c r="CO19560" s="52"/>
      <c r="CP19560" s="52"/>
      <c r="CQ19560" s="52"/>
      <c r="CR19560" s="52"/>
      <c r="CS19560" s="52"/>
      <c r="CT19560" s="52"/>
      <c r="CU19560" s="33"/>
      <c r="CV19560" s="33"/>
    </row>
    <row r="19561" spans="74:100">
      <c r="BV19561" s="62"/>
      <c r="BW19561" s="62"/>
      <c r="BX19561" s="62"/>
      <c r="BY19561" s="62"/>
      <c r="BZ19561" s="62"/>
      <c r="CA19561" s="62"/>
      <c r="CB19561" s="62"/>
      <c r="CC19561" s="62"/>
      <c r="CD19561" s="62"/>
      <c r="CE19561" s="62"/>
      <c r="CF19561" s="62"/>
      <c r="CL19561" s="56" t="s">
        <v>14385</v>
      </c>
      <c r="CM19561" s="56" t="s">
        <v>217</v>
      </c>
      <c r="CN19561" s="56" t="s">
        <v>217</v>
      </c>
      <c r="CO19561" s="52"/>
      <c r="CP19561" s="52"/>
      <c r="CQ19561" s="52"/>
      <c r="CR19561" s="52"/>
      <c r="CS19561" s="52"/>
      <c r="CT19561" s="52"/>
      <c r="CU19561" s="33"/>
      <c r="CV19561" s="33"/>
    </row>
    <row r="19562" spans="74:100">
      <c r="BV19562" s="62"/>
      <c r="BW19562" s="62"/>
      <c r="BX19562" s="62"/>
      <c r="BY19562" s="62"/>
      <c r="BZ19562" s="62"/>
      <c r="CA19562" s="62"/>
      <c r="CB19562" s="62"/>
      <c r="CC19562" s="62"/>
      <c r="CD19562" s="62"/>
      <c r="CE19562" s="62"/>
      <c r="CF19562" s="62"/>
      <c r="CL19562" s="56" t="s">
        <v>14386</v>
      </c>
      <c r="CM19562" s="56" t="s">
        <v>217</v>
      </c>
      <c r="CN19562" s="56" t="s">
        <v>217</v>
      </c>
      <c r="CO19562" s="52"/>
      <c r="CP19562" s="52"/>
      <c r="CQ19562" s="52"/>
      <c r="CR19562" s="52"/>
      <c r="CS19562" s="52"/>
      <c r="CT19562" s="52"/>
      <c r="CU19562" s="33"/>
      <c r="CV19562" s="33"/>
    </row>
    <row r="19563" spans="74:100">
      <c r="BV19563" s="62"/>
      <c r="BW19563" s="62"/>
      <c r="BX19563" s="62"/>
      <c r="BY19563" s="62"/>
      <c r="BZ19563" s="62"/>
      <c r="CA19563" s="62"/>
      <c r="CB19563" s="62"/>
      <c r="CC19563" s="62"/>
      <c r="CD19563" s="62"/>
      <c r="CE19563" s="62"/>
      <c r="CF19563" s="62"/>
      <c r="CL19563" s="56" t="s">
        <v>12252</v>
      </c>
      <c r="CM19563" s="56" t="s">
        <v>216</v>
      </c>
      <c r="CN19563" s="56" t="s">
        <v>216</v>
      </c>
      <c r="CO19563" s="52"/>
      <c r="CP19563" s="52"/>
      <c r="CQ19563" s="52"/>
      <c r="CR19563" s="52"/>
      <c r="CS19563" s="52"/>
      <c r="CT19563" s="52"/>
      <c r="CU19563" s="33"/>
      <c r="CV19563" s="33"/>
    </row>
    <row r="19564" spans="74:100">
      <c r="BV19564" s="62"/>
      <c r="BW19564" s="62"/>
      <c r="BX19564" s="62"/>
      <c r="BY19564" s="62"/>
      <c r="BZ19564" s="62"/>
      <c r="CA19564" s="62"/>
      <c r="CB19564" s="62"/>
      <c r="CC19564" s="62"/>
      <c r="CD19564" s="62"/>
      <c r="CE19564" s="62"/>
      <c r="CF19564" s="62"/>
      <c r="CL19564" s="56" t="s">
        <v>10250</v>
      </c>
      <c r="CM19564" s="56" t="s">
        <v>214</v>
      </c>
      <c r="CN19564" s="56" t="s">
        <v>214</v>
      </c>
      <c r="CO19564" s="52"/>
      <c r="CP19564" s="52"/>
      <c r="CQ19564" s="52"/>
      <c r="CR19564" s="52"/>
      <c r="CS19564" s="52"/>
      <c r="CT19564" s="52"/>
      <c r="CU19564" s="33"/>
      <c r="CV19564" s="33"/>
    </row>
    <row r="19565" spans="74:100">
      <c r="BV19565" s="62"/>
      <c r="BW19565" s="62"/>
      <c r="BX19565" s="62"/>
      <c r="BY19565" s="62"/>
      <c r="BZ19565" s="62"/>
      <c r="CA19565" s="62"/>
      <c r="CB19565" s="62"/>
      <c r="CC19565" s="62"/>
      <c r="CD19565" s="62"/>
      <c r="CE19565" s="62"/>
      <c r="CF19565" s="62"/>
      <c r="CL19565" s="56" t="s">
        <v>10251</v>
      </c>
      <c r="CM19565" s="56" t="s">
        <v>214</v>
      </c>
      <c r="CN19565" s="56" t="s">
        <v>214</v>
      </c>
      <c r="CO19565" s="52"/>
      <c r="CP19565" s="52"/>
      <c r="CQ19565" s="52"/>
      <c r="CR19565" s="52"/>
      <c r="CS19565" s="52"/>
      <c r="CT19565" s="52"/>
      <c r="CU19565" s="33"/>
      <c r="CV19565" s="33"/>
    </row>
    <row r="19566" spans="74:100">
      <c r="BV19566" s="62"/>
      <c r="BW19566" s="62"/>
      <c r="BX19566" s="62"/>
      <c r="BY19566" s="62"/>
      <c r="BZ19566" s="62"/>
      <c r="CA19566" s="62"/>
      <c r="CB19566" s="62"/>
      <c r="CC19566" s="62"/>
      <c r="CD19566" s="62"/>
      <c r="CE19566" s="62"/>
      <c r="CF19566" s="62"/>
      <c r="CL19566" s="56" t="s">
        <v>10252</v>
      </c>
      <c r="CM19566" s="56" t="s">
        <v>214</v>
      </c>
      <c r="CN19566" s="56" t="s">
        <v>214</v>
      </c>
      <c r="CO19566" s="52"/>
      <c r="CP19566" s="52"/>
      <c r="CQ19566" s="52"/>
      <c r="CR19566" s="52"/>
      <c r="CS19566" s="52"/>
      <c r="CT19566" s="52"/>
      <c r="CU19566" s="33"/>
      <c r="CV19566" s="33"/>
    </row>
    <row r="19567" spans="74:100">
      <c r="BV19567" s="62"/>
      <c r="BW19567" s="62"/>
      <c r="BX19567" s="62"/>
      <c r="BY19567" s="62"/>
      <c r="BZ19567" s="62"/>
      <c r="CA19567" s="62"/>
      <c r="CB19567" s="62"/>
      <c r="CC19567" s="62"/>
      <c r="CD19567" s="62"/>
      <c r="CE19567" s="62"/>
      <c r="CF19567" s="62"/>
      <c r="CL19567" s="56" t="s">
        <v>10253</v>
      </c>
      <c r="CM19567" s="56" t="s">
        <v>214</v>
      </c>
      <c r="CN19567" s="56" t="s">
        <v>214</v>
      </c>
      <c r="CO19567" s="52"/>
      <c r="CP19567" s="52"/>
      <c r="CQ19567" s="52"/>
      <c r="CR19567" s="52"/>
      <c r="CS19567" s="52"/>
      <c r="CT19567" s="52"/>
      <c r="CU19567" s="33"/>
      <c r="CV19567" s="33"/>
    </row>
    <row r="19568" spans="74:100">
      <c r="BV19568" s="62"/>
      <c r="BW19568" s="62"/>
      <c r="BX19568" s="62"/>
      <c r="BY19568" s="62"/>
      <c r="BZ19568" s="62"/>
      <c r="CA19568" s="62"/>
      <c r="CB19568" s="62"/>
      <c r="CC19568" s="62"/>
      <c r="CD19568" s="62"/>
      <c r="CE19568" s="62"/>
      <c r="CF19568" s="62"/>
      <c r="CL19568" s="56" t="s">
        <v>10254</v>
      </c>
      <c r="CM19568" s="56" t="s">
        <v>214</v>
      </c>
      <c r="CN19568" s="56" t="s">
        <v>214</v>
      </c>
      <c r="CO19568" s="52"/>
      <c r="CP19568" s="52"/>
      <c r="CQ19568" s="52"/>
      <c r="CR19568" s="52"/>
      <c r="CS19568" s="52"/>
      <c r="CT19568" s="52"/>
      <c r="CU19568" s="33"/>
      <c r="CV19568" s="33"/>
    </row>
    <row r="19569" spans="74:100">
      <c r="BV19569" s="62"/>
      <c r="BW19569" s="62"/>
      <c r="BX19569" s="62"/>
      <c r="BY19569" s="62"/>
      <c r="BZ19569" s="62"/>
      <c r="CA19569" s="62"/>
      <c r="CB19569" s="62"/>
      <c r="CC19569" s="62"/>
      <c r="CD19569" s="62"/>
      <c r="CE19569" s="62"/>
      <c r="CF19569" s="62"/>
      <c r="CL19569" s="56" t="s">
        <v>4450</v>
      </c>
      <c r="CM19569" s="56" t="s">
        <v>214</v>
      </c>
      <c r="CN19569" s="56" t="s">
        <v>214</v>
      </c>
      <c r="CO19569" s="52"/>
      <c r="CP19569" s="52"/>
      <c r="CQ19569" s="52"/>
      <c r="CR19569" s="52"/>
      <c r="CS19569" s="52"/>
      <c r="CT19569" s="52"/>
      <c r="CU19569" s="33"/>
      <c r="CV19569" s="33"/>
    </row>
    <row r="19570" spans="74:100">
      <c r="BV19570" s="62"/>
      <c r="BW19570" s="62"/>
      <c r="BX19570" s="62"/>
      <c r="BY19570" s="62"/>
      <c r="BZ19570" s="62"/>
      <c r="CA19570" s="62"/>
      <c r="CB19570" s="62"/>
      <c r="CC19570" s="62"/>
      <c r="CD19570" s="62"/>
      <c r="CE19570" s="62"/>
      <c r="CF19570" s="62"/>
      <c r="CL19570" s="56" t="s">
        <v>10255</v>
      </c>
      <c r="CM19570" s="56" t="s">
        <v>214</v>
      </c>
      <c r="CN19570" s="56" t="s">
        <v>214</v>
      </c>
      <c r="CO19570" s="52"/>
      <c r="CP19570" s="52"/>
      <c r="CQ19570" s="52"/>
      <c r="CR19570" s="52"/>
      <c r="CS19570" s="52"/>
      <c r="CT19570" s="52"/>
      <c r="CU19570" s="33"/>
      <c r="CV19570" s="33"/>
    </row>
    <row r="19571" spans="74:100">
      <c r="BV19571" s="62"/>
      <c r="BW19571" s="62"/>
      <c r="BX19571" s="62"/>
      <c r="BY19571" s="62"/>
      <c r="BZ19571" s="62"/>
      <c r="CA19571" s="62"/>
      <c r="CB19571" s="62"/>
      <c r="CC19571" s="62"/>
      <c r="CD19571" s="62"/>
      <c r="CE19571" s="62"/>
      <c r="CF19571" s="62"/>
      <c r="CL19571" s="56" t="s">
        <v>10256</v>
      </c>
      <c r="CM19571" s="56" t="s">
        <v>214</v>
      </c>
      <c r="CN19571" s="56" t="s">
        <v>214</v>
      </c>
      <c r="CO19571" s="52"/>
      <c r="CP19571" s="52"/>
      <c r="CQ19571" s="52"/>
      <c r="CR19571" s="52"/>
      <c r="CS19571" s="52"/>
      <c r="CT19571" s="52"/>
      <c r="CU19571" s="33"/>
      <c r="CV19571" s="33"/>
    </row>
    <row r="19572" spans="74:100">
      <c r="BV19572" s="62"/>
      <c r="BW19572" s="62"/>
      <c r="BX19572" s="62"/>
      <c r="BY19572" s="62"/>
      <c r="BZ19572" s="62"/>
      <c r="CA19572" s="62"/>
      <c r="CB19572" s="62"/>
      <c r="CC19572" s="62"/>
      <c r="CD19572" s="62"/>
      <c r="CE19572" s="62"/>
      <c r="CF19572" s="62"/>
      <c r="CL19572" s="56" t="s">
        <v>15835</v>
      </c>
      <c r="CM19572" s="56" t="s">
        <v>214</v>
      </c>
      <c r="CN19572" s="56" t="s">
        <v>214</v>
      </c>
      <c r="CO19572" s="52"/>
      <c r="CP19572" s="52"/>
      <c r="CQ19572" s="52"/>
      <c r="CR19572" s="52"/>
      <c r="CS19572" s="52"/>
      <c r="CT19572" s="52"/>
      <c r="CU19572" s="33"/>
      <c r="CV19572" s="33"/>
    </row>
    <row r="19573" spans="74:100">
      <c r="BV19573" s="62"/>
      <c r="BW19573" s="62"/>
      <c r="BX19573" s="62"/>
      <c r="BY19573" s="62"/>
      <c r="BZ19573" s="62"/>
      <c r="CA19573" s="62"/>
      <c r="CB19573" s="62"/>
      <c r="CC19573" s="62"/>
      <c r="CD19573" s="62"/>
      <c r="CE19573" s="62"/>
      <c r="CF19573" s="62"/>
      <c r="CL19573" s="56" t="s">
        <v>15836</v>
      </c>
      <c r="CM19573" s="56" t="s">
        <v>214</v>
      </c>
      <c r="CN19573" s="56" t="s">
        <v>214</v>
      </c>
      <c r="CO19573" s="52"/>
      <c r="CP19573" s="52"/>
      <c r="CQ19573" s="52"/>
      <c r="CR19573" s="52"/>
      <c r="CS19573" s="52"/>
      <c r="CT19573" s="52"/>
      <c r="CU19573" s="33"/>
      <c r="CV19573" s="33"/>
    </row>
    <row r="19574" spans="74:100">
      <c r="BV19574" s="62"/>
      <c r="BW19574" s="62"/>
      <c r="BX19574" s="62"/>
      <c r="BY19574" s="62"/>
      <c r="BZ19574" s="62"/>
      <c r="CA19574" s="62"/>
      <c r="CB19574" s="62"/>
      <c r="CC19574" s="62"/>
      <c r="CD19574" s="62"/>
      <c r="CE19574" s="62"/>
      <c r="CF19574" s="62"/>
      <c r="CL19574" s="56" t="s">
        <v>15841</v>
      </c>
      <c r="CM19574" s="56" t="s">
        <v>217</v>
      </c>
      <c r="CN19574" s="56" t="s">
        <v>217</v>
      </c>
      <c r="CO19574" s="52"/>
      <c r="CP19574" s="52"/>
      <c r="CQ19574" s="52"/>
      <c r="CR19574" s="52"/>
      <c r="CS19574" s="52"/>
      <c r="CT19574" s="52"/>
      <c r="CU19574" s="33"/>
      <c r="CV19574" s="33"/>
    </row>
    <row r="19575" spans="74:100">
      <c r="BV19575" s="62"/>
      <c r="BW19575" s="62"/>
      <c r="BX19575" s="62"/>
      <c r="BY19575" s="62"/>
      <c r="BZ19575" s="62"/>
      <c r="CA19575" s="62"/>
      <c r="CB19575" s="62"/>
      <c r="CC19575" s="62"/>
      <c r="CD19575" s="62"/>
      <c r="CE19575" s="62"/>
      <c r="CF19575" s="62"/>
      <c r="CL19575" s="35" t="s">
        <v>29427</v>
      </c>
      <c r="CM19575" s="35" t="s">
        <v>217</v>
      </c>
      <c r="CN19575" s="35" t="s">
        <v>217</v>
      </c>
      <c r="CO19575" s="52"/>
      <c r="CP19575" s="52"/>
      <c r="CQ19575" s="52"/>
      <c r="CR19575" s="52"/>
      <c r="CS19575" s="52"/>
      <c r="CT19575" s="52"/>
      <c r="CU19575" s="33"/>
      <c r="CV19575" s="33"/>
    </row>
    <row r="19576" spans="74:100">
      <c r="BV19576" s="62"/>
      <c r="BW19576" s="62"/>
      <c r="BX19576" s="62"/>
      <c r="BY19576" s="62"/>
      <c r="BZ19576" s="62"/>
      <c r="CA19576" s="62"/>
      <c r="CB19576" s="62"/>
      <c r="CC19576" s="62"/>
      <c r="CD19576" s="62"/>
      <c r="CE19576" s="62"/>
      <c r="CF19576" s="62"/>
      <c r="CL19576" s="35" t="s">
        <v>29428</v>
      </c>
      <c r="CM19576" s="35" t="s">
        <v>217</v>
      </c>
      <c r="CN19576" s="35" t="s">
        <v>217</v>
      </c>
      <c r="CO19576" s="52"/>
      <c r="CP19576" s="52"/>
      <c r="CQ19576" s="52"/>
      <c r="CR19576" s="52"/>
      <c r="CS19576" s="52"/>
      <c r="CT19576" s="52"/>
      <c r="CU19576" s="33"/>
      <c r="CV19576" s="33"/>
    </row>
    <row r="19577" spans="74:100">
      <c r="BV19577" s="62"/>
      <c r="BW19577" s="62"/>
      <c r="BX19577" s="62"/>
      <c r="BY19577" s="62"/>
      <c r="BZ19577" s="62"/>
      <c r="CA19577" s="62"/>
      <c r="CB19577" s="62"/>
      <c r="CC19577" s="62"/>
      <c r="CD19577" s="62"/>
      <c r="CE19577" s="62"/>
      <c r="CF19577" s="62"/>
      <c r="CL19577" s="56" t="s">
        <v>10259</v>
      </c>
      <c r="CM19577" s="56" t="s">
        <v>216</v>
      </c>
      <c r="CN19577" s="56" t="s">
        <v>216</v>
      </c>
      <c r="CO19577" s="52"/>
      <c r="CP19577" s="52"/>
      <c r="CQ19577" s="52"/>
      <c r="CR19577" s="52"/>
      <c r="CS19577" s="52"/>
      <c r="CT19577" s="52"/>
      <c r="CU19577" s="33"/>
      <c r="CV19577" s="33"/>
    </row>
    <row r="19578" spans="74:100">
      <c r="BV19578" s="62"/>
      <c r="BW19578" s="62"/>
      <c r="BX19578" s="62"/>
      <c r="BY19578" s="62"/>
      <c r="BZ19578" s="62"/>
      <c r="CA19578" s="62"/>
      <c r="CB19578" s="62"/>
      <c r="CC19578" s="62"/>
      <c r="CD19578" s="62"/>
      <c r="CE19578" s="62"/>
      <c r="CF19578" s="62"/>
      <c r="CL19578" s="56" t="s">
        <v>10261</v>
      </c>
      <c r="CM19578" s="56" t="s">
        <v>216</v>
      </c>
      <c r="CN19578" s="56" t="s">
        <v>216</v>
      </c>
      <c r="CO19578" s="52"/>
      <c r="CP19578" s="52"/>
      <c r="CQ19578" s="52"/>
      <c r="CR19578" s="52"/>
      <c r="CS19578" s="52"/>
      <c r="CT19578" s="52"/>
      <c r="CU19578" s="33"/>
      <c r="CV19578" s="33"/>
    </row>
    <row r="19579" spans="74:100">
      <c r="BV19579" s="62"/>
      <c r="BW19579" s="62"/>
      <c r="BX19579" s="62"/>
      <c r="BY19579" s="62"/>
      <c r="BZ19579" s="62"/>
      <c r="CA19579" s="62"/>
      <c r="CB19579" s="62"/>
      <c r="CC19579" s="62"/>
      <c r="CD19579" s="62"/>
      <c r="CE19579" s="62"/>
      <c r="CF19579" s="62"/>
      <c r="CL19579" s="56" t="s">
        <v>25606</v>
      </c>
      <c r="CM19579" s="56" t="s">
        <v>216</v>
      </c>
      <c r="CN19579" s="56" t="s">
        <v>216</v>
      </c>
      <c r="CO19579" s="52"/>
      <c r="CP19579" s="52"/>
      <c r="CQ19579" s="52"/>
      <c r="CR19579" s="52"/>
      <c r="CS19579" s="52"/>
      <c r="CT19579" s="52"/>
      <c r="CU19579" s="33"/>
      <c r="CV19579" s="33"/>
    </row>
    <row r="19580" spans="74:100">
      <c r="BV19580" s="62"/>
      <c r="BW19580" s="62"/>
      <c r="BX19580" s="62"/>
      <c r="BY19580" s="62"/>
      <c r="BZ19580" s="62"/>
      <c r="CA19580" s="62"/>
      <c r="CB19580" s="62"/>
      <c r="CC19580" s="62"/>
      <c r="CD19580" s="62"/>
      <c r="CE19580" s="62"/>
      <c r="CF19580" s="62"/>
      <c r="CL19580" s="35" t="s">
        <v>29429</v>
      </c>
      <c r="CM19580" s="35" t="s">
        <v>217</v>
      </c>
      <c r="CN19580" s="35" t="s">
        <v>217</v>
      </c>
      <c r="CO19580" s="52"/>
      <c r="CP19580" s="52"/>
      <c r="CQ19580" s="52"/>
      <c r="CR19580" s="52"/>
      <c r="CS19580" s="52"/>
      <c r="CT19580" s="52"/>
      <c r="CU19580" s="33"/>
      <c r="CV19580" s="33"/>
    </row>
    <row r="19581" spans="74:100">
      <c r="BV19581" s="62"/>
      <c r="BW19581" s="62"/>
      <c r="BX19581" s="62"/>
      <c r="BY19581" s="62"/>
      <c r="BZ19581" s="62"/>
      <c r="CA19581" s="62"/>
      <c r="CB19581" s="62"/>
      <c r="CC19581" s="62"/>
      <c r="CD19581" s="62"/>
      <c r="CE19581" s="62"/>
      <c r="CF19581" s="62"/>
      <c r="CL19581" s="56" t="s">
        <v>10260</v>
      </c>
      <c r="CM19581" s="56" t="s">
        <v>216</v>
      </c>
      <c r="CN19581" s="56" t="s">
        <v>216</v>
      </c>
      <c r="CO19581" s="52"/>
      <c r="CP19581" s="52"/>
      <c r="CQ19581" s="52"/>
      <c r="CR19581" s="52"/>
      <c r="CS19581" s="52"/>
      <c r="CT19581" s="52"/>
      <c r="CU19581" s="33"/>
      <c r="CV19581" s="33"/>
    </row>
    <row r="19582" spans="74:100">
      <c r="BV19582" s="62"/>
      <c r="BW19582" s="62"/>
      <c r="BX19582" s="62"/>
      <c r="BY19582" s="62"/>
      <c r="BZ19582" s="62"/>
      <c r="CA19582" s="62"/>
      <c r="CB19582" s="62"/>
      <c r="CC19582" s="62"/>
      <c r="CD19582" s="62"/>
      <c r="CE19582" s="62"/>
      <c r="CF19582" s="62"/>
      <c r="CL19582" s="35" t="s">
        <v>29430</v>
      </c>
      <c r="CM19582" s="35" t="s">
        <v>217</v>
      </c>
      <c r="CN19582" s="35" t="s">
        <v>217</v>
      </c>
      <c r="CO19582" s="52"/>
      <c r="CP19582" s="52"/>
      <c r="CQ19582" s="52"/>
      <c r="CR19582" s="52"/>
      <c r="CS19582" s="52"/>
      <c r="CT19582" s="52"/>
      <c r="CU19582" s="33"/>
      <c r="CV19582" s="33"/>
    </row>
    <row r="19583" spans="74:100">
      <c r="BV19583" s="62"/>
      <c r="BW19583" s="62"/>
      <c r="BX19583" s="62"/>
      <c r="BY19583" s="62"/>
      <c r="BZ19583" s="62"/>
      <c r="CA19583" s="62"/>
      <c r="CB19583" s="62"/>
      <c r="CC19583" s="62"/>
      <c r="CD19583" s="62"/>
      <c r="CE19583" s="62"/>
      <c r="CF19583" s="62"/>
      <c r="CL19583" s="56" t="s">
        <v>10262</v>
      </c>
      <c r="CM19583" s="56" t="s">
        <v>216</v>
      </c>
      <c r="CN19583" s="56" t="s">
        <v>216</v>
      </c>
      <c r="CO19583" s="52"/>
      <c r="CP19583" s="52"/>
      <c r="CQ19583" s="52"/>
      <c r="CR19583" s="52"/>
      <c r="CS19583" s="52"/>
      <c r="CT19583" s="52"/>
      <c r="CU19583" s="33"/>
      <c r="CV19583" s="33"/>
    </row>
    <row r="19584" spans="74:100">
      <c r="BV19584" s="62"/>
      <c r="BW19584" s="62"/>
      <c r="BX19584" s="62"/>
      <c r="BY19584" s="62"/>
      <c r="BZ19584" s="62"/>
      <c r="CA19584" s="62"/>
      <c r="CB19584" s="62"/>
      <c r="CC19584" s="62"/>
      <c r="CD19584" s="62"/>
      <c r="CE19584" s="62"/>
      <c r="CF19584" s="62"/>
      <c r="CL19584" s="56" t="s">
        <v>10263</v>
      </c>
      <c r="CM19584" s="56" t="s">
        <v>216</v>
      </c>
      <c r="CN19584" s="56" t="s">
        <v>216</v>
      </c>
      <c r="CO19584" s="52"/>
      <c r="CP19584" s="52"/>
      <c r="CQ19584" s="52"/>
      <c r="CR19584" s="52"/>
      <c r="CS19584" s="52"/>
      <c r="CT19584" s="52"/>
      <c r="CU19584" s="33"/>
      <c r="CV19584" s="33"/>
    </row>
    <row r="19585" spans="74:100">
      <c r="BV19585" s="62"/>
      <c r="BW19585" s="62"/>
      <c r="BX19585" s="62"/>
      <c r="BY19585" s="62"/>
      <c r="BZ19585" s="62"/>
      <c r="CA19585" s="62"/>
      <c r="CB19585" s="62"/>
      <c r="CC19585" s="62"/>
      <c r="CD19585" s="62"/>
      <c r="CE19585" s="62"/>
      <c r="CF19585" s="62"/>
      <c r="CL19585" s="35" t="s">
        <v>10267</v>
      </c>
      <c r="CM19585" s="35" t="s">
        <v>217</v>
      </c>
      <c r="CN19585" s="35" t="s">
        <v>217</v>
      </c>
      <c r="CO19585" s="52"/>
      <c r="CP19585" s="52"/>
      <c r="CQ19585" s="52"/>
      <c r="CR19585" s="52"/>
      <c r="CS19585" s="52"/>
      <c r="CT19585" s="52"/>
      <c r="CU19585" s="33"/>
      <c r="CV19585" s="33"/>
    </row>
    <row r="19586" spans="74:100">
      <c r="BV19586" s="62"/>
      <c r="BW19586" s="62"/>
      <c r="BX19586" s="62"/>
      <c r="BY19586" s="62"/>
      <c r="BZ19586" s="62"/>
      <c r="CA19586" s="62"/>
      <c r="CB19586" s="62"/>
      <c r="CC19586" s="62"/>
      <c r="CD19586" s="62"/>
      <c r="CE19586" s="62"/>
      <c r="CF19586" s="62"/>
      <c r="CL19586" s="35" t="s">
        <v>13228</v>
      </c>
      <c r="CM19586" s="35" t="s">
        <v>217</v>
      </c>
      <c r="CN19586" s="35" t="s">
        <v>217</v>
      </c>
      <c r="CO19586" s="52"/>
      <c r="CP19586" s="52"/>
      <c r="CQ19586" s="52"/>
      <c r="CR19586" s="52"/>
      <c r="CS19586" s="52"/>
      <c r="CT19586" s="52"/>
      <c r="CU19586" s="33"/>
      <c r="CV19586" s="33"/>
    </row>
    <row r="19587" spans="74:100">
      <c r="BV19587" s="62"/>
      <c r="BW19587" s="62"/>
      <c r="BX19587" s="62"/>
      <c r="BY19587" s="62"/>
      <c r="BZ19587" s="62"/>
      <c r="CA19587" s="62"/>
      <c r="CB19587" s="62"/>
      <c r="CC19587" s="62"/>
      <c r="CD19587" s="62"/>
      <c r="CE19587" s="62"/>
      <c r="CF19587" s="62"/>
      <c r="CL19587" s="56" t="s">
        <v>10270</v>
      </c>
      <c r="CM19587" s="56" t="s">
        <v>214</v>
      </c>
      <c r="CN19587" s="56" t="s">
        <v>214</v>
      </c>
      <c r="CO19587" s="52"/>
      <c r="CP19587" s="52"/>
      <c r="CQ19587" s="52"/>
      <c r="CR19587" s="52"/>
      <c r="CS19587" s="52"/>
      <c r="CT19587" s="52"/>
      <c r="CU19587" s="33"/>
      <c r="CV19587" s="33"/>
    </row>
    <row r="19588" spans="74:100">
      <c r="BV19588" s="62"/>
      <c r="BW19588" s="62"/>
      <c r="BX19588" s="62"/>
      <c r="BY19588" s="62"/>
      <c r="BZ19588" s="62"/>
      <c r="CA19588" s="62"/>
      <c r="CB19588" s="62"/>
      <c r="CC19588" s="62"/>
      <c r="CD19588" s="62"/>
      <c r="CE19588" s="62"/>
      <c r="CF19588" s="62"/>
      <c r="CL19588" s="56" t="s">
        <v>29431</v>
      </c>
      <c r="CM19588" s="56" t="s">
        <v>214</v>
      </c>
      <c r="CN19588" s="56" t="s">
        <v>214</v>
      </c>
      <c r="CO19588" s="52"/>
      <c r="CP19588" s="52"/>
      <c r="CQ19588" s="52"/>
      <c r="CR19588" s="52"/>
      <c r="CS19588" s="52"/>
      <c r="CT19588" s="52"/>
      <c r="CU19588" s="33"/>
      <c r="CV19588" s="33"/>
    </row>
    <row r="19589" spans="74:100">
      <c r="BV19589" s="62"/>
      <c r="BW19589" s="62"/>
      <c r="BX19589" s="62"/>
      <c r="BY19589" s="62"/>
      <c r="BZ19589" s="62"/>
      <c r="CA19589" s="62"/>
      <c r="CB19589" s="62"/>
      <c r="CC19589" s="62"/>
      <c r="CD19589" s="62"/>
      <c r="CE19589" s="62"/>
      <c r="CF19589" s="62"/>
      <c r="CL19589" s="56" t="s">
        <v>25607</v>
      </c>
      <c r="CM19589" s="56" t="s">
        <v>214</v>
      </c>
      <c r="CN19589" s="56" t="s">
        <v>214</v>
      </c>
      <c r="CO19589" s="52"/>
      <c r="CP19589" s="52"/>
      <c r="CQ19589" s="52"/>
      <c r="CR19589" s="52"/>
      <c r="CS19589" s="52"/>
      <c r="CT19589" s="52"/>
      <c r="CU19589" s="33"/>
      <c r="CV19589" s="33"/>
    </row>
    <row r="19590" spans="74:100">
      <c r="BV19590" s="62"/>
      <c r="BW19590" s="62"/>
      <c r="BX19590" s="62"/>
      <c r="BY19590" s="62"/>
      <c r="BZ19590" s="62"/>
      <c r="CA19590" s="62"/>
      <c r="CB19590" s="62"/>
      <c r="CC19590" s="62"/>
      <c r="CD19590" s="62"/>
      <c r="CE19590" s="62"/>
      <c r="CF19590" s="62"/>
      <c r="CL19590" s="56" t="s">
        <v>25608</v>
      </c>
      <c r="CM19590" s="56" t="s">
        <v>214</v>
      </c>
      <c r="CN19590" s="56" t="s">
        <v>214</v>
      </c>
      <c r="CO19590" s="52"/>
      <c r="CP19590" s="52"/>
      <c r="CQ19590" s="52"/>
      <c r="CR19590" s="52"/>
      <c r="CS19590" s="52"/>
      <c r="CT19590" s="52"/>
      <c r="CU19590" s="33"/>
      <c r="CV19590" s="33"/>
    </row>
    <row r="19591" spans="74:100">
      <c r="BV19591" s="62"/>
      <c r="BW19591" s="62"/>
      <c r="BX19591" s="62"/>
      <c r="BY19591" s="62"/>
      <c r="BZ19591" s="62"/>
      <c r="CA19591" s="62"/>
      <c r="CB19591" s="62"/>
      <c r="CC19591" s="62"/>
      <c r="CD19591" s="62"/>
      <c r="CE19591" s="62"/>
      <c r="CF19591" s="62"/>
      <c r="CL19591" s="35" t="s">
        <v>11344</v>
      </c>
      <c r="CM19591" s="35" t="s">
        <v>217</v>
      </c>
      <c r="CN19591" s="35" t="s">
        <v>217</v>
      </c>
      <c r="CO19591" s="52"/>
      <c r="CP19591" s="52"/>
      <c r="CQ19591" s="52"/>
      <c r="CR19591" s="52"/>
      <c r="CS19591" s="52"/>
      <c r="CT19591" s="52"/>
      <c r="CU19591" s="33"/>
      <c r="CV19591" s="33"/>
    </row>
    <row r="19592" spans="74:100">
      <c r="BV19592" s="62"/>
      <c r="BW19592" s="62"/>
      <c r="BX19592" s="62"/>
      <c r="BY19592" s="62"/>
      <c r="BZ19592" s="62"/>
      <c r="CA19592" s="62"/>
      <c r="CB19592" s="62"/>
      <c r="CC19592" s="62"/>
      <c r="CD19592" s="62"/>
      <c r="CE19592" s="62"/>
      <c r="CF19592" s="62"/>
      <c r="CL19592" s="56" t="s">
        <v>16315</v>
      </c>
      <c r="CM19592" s="56" t="s">
        <v>214</v>
      </c>
      <c r="CN19592" s="56" t="s">
        <v>214</v>
      </c>
      <c r="CO19592" s="52"/>
      <c r="CP19592" s="52"/>
      <c r="CQ19592" s="52"/>
      <c r="CR19592" s="52"/>
      <c r="CS19592" s="52"/>
      <c r="CT19592" s="52"/>
      <c r="CU19592" s="33"/>
      <c r="CV19592" s="33"/>
    </row>
    <row r="19593" spans="74:100">
      <c r="BV19593" s="62"/>
      <c r="BW19593" s="62"/>
      <c r="BX19593" s="62"/>
      <c r="BY19593" s="62"/>
      <c r="BZ19593" s="62"/>
      <c r="CA19593" s="62"/>
      <c r="CB19593" s="62"/>
      <c r="CC19593" s="62"/>
      <c r="CD19593" s="62"/>
      <c r="CE19593" s="62"/>
      <c r="CF19593" s="62"/>
      <c r="CL19593" s="56" t="s">
        <v>16319</v>
      </c>
      <c r="CM19593" s="56" t="s">
        <v>213</v>
      </c>
      <c r="CN19593" s="56" t="s">
        <v>213</v>
      </c>
      <c r="CO19593" s="52"/>
      <c r="CP19593" s="52"/>
      <c r="CQ19593" s="52"/>
      <c r="CR19593" s="52"/>
      <c r="CS19593" s="52"/>
      <c r="CT19593" s="52"/>
      <c r="CU19593" s="33"/>
      <c r="CV19593" s="33"/>
    </row>
    <row r="19594" spans="74:100">
      <c r="BV19594" s="62"/>
      <c r="BW19594" s="62"/>
      <c r="BX19594" s="62"/>
      <c r="BY19594" s="62"/>
      <c r="BZ19594" s="62"/>
      <c r="CA19594" s="62"/>
      <c r="CB19594" s="62"/>
      <c r="CC19594" s="62"/>
      <c r="CD19594" s="62"/>
      <c r="CE19594" s="62"/>
      <c r="CF19594" s="62"/>
      <c r="CL19594" s="56" t="s">
        <v>16320</v>
      </c>
      <c r="CM19594" s="56" t="s">
        <v>213</v>
      </c>
      <c r="CN19594" s="56" t="s">
        <v>213</v>
      </c>
      <c r="CO19594" s="52"/>
      <c r="CP19594" s="52"/>
      <c r="CQ19594" s="52"/>
      <c r="CR19594" s="52"/>
      <c r="CS19594" s="52"/>
      <c r="CT19594" s="52"/>
      <c r="CU19594" s="33"/>
      <c r="CV19594" s="33"/>
    </row>
    <row r="19595" spans="74:100">
      <c r="BV19595" s="62"/>
      <c r="BW19595" s="62"/>
      <c r="BX19595" s="62"/>
      <c r="BY19595" s="62"/>
      <c r="BZ19595" s="62"/>
      <c r="CA19595" s="62"/>
      <c r="CB19595" s="62"/>
      <c r="CC19595" s="62"/>
      <c r="CD19595" s="62"/>
      <c r="CE19595" s="62"/>
      <c r="CF19595" s="62"/>
      <c r="CL19595" s="35" t="s">
        <v>10271</v>
      </c>
      <c r="CM19595" s="35" t="s">
        <v>217</v>
      </c>
      <c r="CN19595" s="35" t="s">
        <v>217</v>
      </c>
      <c r="CO19595" s="52"/>
      <c r="CP19595" s="52"/>
      <c r="CQ19595" s="52"/>
      <c r="CR19595" s="52"/>
      <c r="CS19595" s="52"/>
      <c r="CT19595" s="52"/>
      <c r="CU19595" s="33"/>
      <c r="CV19595" s="33"/>
    </row>
    <row r="19596" spans="74:100">
      <c r="BV19596" s="62"/>
      <c r="BW19596" s="62"/>
      <c r="BX19596" s="62"/>
      <c r="BY19596" s="62"/>
      <c r="BZ19596" s="62"/>
      <c r="CA19596" s="62"/>
      <c r="CB19596" s="62"/>
      <c r="CC19596" s="62"/>
      <c r="CD19596" s="62"/>
      <c r="CE19596" s="62"/>
      <c r="CF19596" s="62"/>
      <c r="CL19596" s="35" t="s">
        <v>10276</v>
      </c>
      <c r="CM19596" s="35" t="s">
        <v>217</v>
      </c>
      <c r="CN19596" s="35" t="s">
        <v>217</v>
      </c>
      <c r="CO19596" s="52"/>
      <c r="CP19596" s="52"/>
      <c r="CQ19596" s="52"/>
      <c r="CR19596" s="52"/>
      <c r="CS19596" s="52"/>
      <c r="CT19596" s="52"/>
      <c r="CU19596" s="33"/>
      <c r="CV19596" s="33"/>
    </row>
    <row r="19597" spans="74:100">
      <c r="BV19597" s="62"/>
      <c r="BW19597" s="62"/>
      <c r="BX19597" s="62"/>
      <c r="BY19597" s="62"/>
      <c r="BZ19597" s="62"/>
      <c r="CA19597" s="62"/>
      <c r="CB19597" s="62"/>
      <c r="CC19597" s="62"/>
      <c r="CD19597" s="62"/>
      <c r="CE19597" s="62"/>
      <c r="CF19597" s="62"/>
      <c r="CL19597" s="35" t="s">
        <v>10272</v>
      </c>
      <c r="CM19597" s="35" t="s">
        <v>217</v>
      </c>
      <c r="CN19597" s="35" t="s">
        <v>217</v>
      </c>
      <c r="CO19597" s="52"/>
      <c r="CP19597" s="52"/>
      <c r="CQ19597" s="52"/>
      <c r="CR19597" s="52"/>
      <c r="CS19597" s="52"/>
      <c r="CT19597" s="52"/>
      <c r="CU19597" s="33"/>
      <c r="CV19597" s="33"/>
    </row>
    <row r="19598" spans="74:100">
      <c r="BV19598" s="62"/>
      <c r="BW19598" s="62"/>
      <c r="BX19598" s="62"/>
      <c r="BY19598" s="62"/>
      <c r="BZ19598" s="62"/>
      <c r="CA19598" s="62"/>
      <c r="CB19598" s="62"/>
      <c r="CC19598" s="62"/>
      <c r="CD19598" s="62"/>
      <c r="CE19598" s="62"/>
      <c r="CF19598" s="62"/>
      <c r="CL19598" s="35" t="s">
        <v>10273</v>
      </c>
      <c r="CM19598" s="35" t="s">
        <v>217</v>
      </c>
      <c r="CN19598" s="35" t="s">
        <v>217</v>
      </c>
      <c r="CO19598" s="52"/>
      <c r="CP19598" s="52"/>
      <c r="CQ19598" s="52"/>
      <c r="CR19598" s="52"/>
      <c r="CS19598" s="52"/>
      <c r="CT19598" s="52"/>
      <c r="CU19598" s="33"/>
      <c r="CV19598" s="33"/>
    </row>
    <row r="19599" spans="74:100">
      <c r="BV19599" s="62"/>
      <c r="BW19599" s="62"/>
      <c r="BX19599" s="62"/>
      <c r="BY19599" s="62"/>
      <c r="BZ19599" s="62"/>
      <c r="CA19599" s="62"/>
      <c r="CB19599" s="62"/>
      <c r="CC19599" s="62"/>
      <c r="CD19599" s="62"/>
      <c r="CE19599" s="62"/>
      <c r="CF19599" s="62"/>
      <c r="CL19599" s="35" t="s">
        <v>10274</v>
      </c>
      <c r="CM19599" s="35" t="s">
        <v>217</v>
      </c>
      <c r="CN19599" s="35" t="s">
        <v>217</v>
      </c>
      <c r="CO19599" s="52"/>
      <c r="CP19599" s="52"/>
      <c r="CQ19599" s="52"/>
      <c r="CR19599" s="52"/>
      <c r="CS19599" s="52"/>
      <c r="CT19599" s="52"/>
      <c r="CU19599" s="33"/>
      <c r="CV19599" s="33"/>
    </row>
    <row r="19600" spans="74:100">
      <c r="BV19600" s="62"/>
      <c r="BW19600" s="62"/>
      <c r="BX19600" s="62"/>
      <c r="BY19600" s="62"/>
      <c r="BZ19600" s="62"/>
      <c r="CA19600" s="62"/>
      <c r="CB19600" s="62"/>
      <c r="CC19600" s="62"/>
      <c r="CD19600" s="62"/>
      <c r="CE19600" s="62"/>
      <c r="CF19600" s="62"/>
      <c r="CL19600" s="35" t="s">
        <v>10277</v>
      </c>
      <c r="CM19600" s="35" t="s">
        <v>217</v>
      </c>
      <c r="CN19600" s="35" t="s">
        <v>217</v>
      </c>
      <c r="CO19600" s="52"/>
      <c r="CP19600" s="52"/>
      <c r="CQ19600" s="52"/>
      <c r="CR19600" s="52"/>
      <c r="CS19600" s="52"/>
      <c r="CT19600" s="52"/>
      <c r="CU19600" s="33"/>
      <c r="CV19600" s="33"/>
    </row>
    <row r="19601" spans="74:100">
      <c r="BV19601" s="62"/>
      <c r="BW19601" s="62"/>
      <c r="BX19601" s="62"/>
      <c r="BY19601" s="62"/>
      <c r="BZ19601" s="62"/>
      <c r="CA19601" s="62"/>
      <c r="CB19601" s="62"/>
      <c r="CC19601" s="62"/>
      <c r="CD19601" s="62"/>
      <c r="CE19601" s="62"/>
      <c r="CF19601" s="62"/>
      <c r="CL19601" s="35" t="s">
        <v>10275</v>
      </c>
      <c r="CM19601" s="35" t="s">
        <v>217</v>
      </c>
      <c r="CN19601" s="35" t="s">
        <v>217</v>
      </c>
      <c r="CO19601" s="52"/>
      <c r="CP19601" s="52"/>
      <c r="CQ19601" s="52"/>
      <c r="CR19601" s="52"/>
      <c r="CS19601" s="52"/>
      <c r="CT19601" s="52"/>
      <c r="CU19601" s="33"/>
      <c r="CV19601" s="33"/>
    </row>
    <row r="19602" spans="74:100">
      <c r="BV19602" s="62"/>
      <c r="BW19602" s="62"/>
      <c r="BX19602" s="62"/>
      <c r="BY19602" s="62"/>
      <c r="BZ19602" s="62"/>
      <c r="CA19602" s="62"/>
      <c r="CB19602" s="62"/>
      <c r="CC19602" s="62"/>
      <c r="CD19602" s="62"/>
      <c r="CE19602" s="62"/>
      <c r="CF19602" s="62"/>
      <c r="CL19602" s="35" t="s">
        <v>10282</v>
      </c>
      <c r="CM19602" s="35" t="s">
        <v>217</v>
      </c>
      <c r="CN19602" s="35" t="s">
        <v>217</v>
      </c>
      <c r="CO19602" s="52"/>
      <c r="CP19602" s="52"/>
      <c r="CQ19602" s="52"/>
      <c r="CR19602" s="52"/>
      <c r="CS19602" s="52"/>
      <c r="CT19602" s="52"/>
      <c r="CU19602" s="33"/>
      <c r="CV19602" s="33"/>
    </row>
    <row r="19603" spans="74:100">
      <c r="BV19603" s="62"/>
      <c r="BW19603" s="62"/>
      <c r="BX19603" s="62"/>
      <c r="BY19603" s="62"/>
      <c r="BZ19603" s="62"/>
      <c r="CA19603" s="62"/>
      <c r="CB19603" s="62"/>
      <c r="CC19603" s="62"/>
      <c r="CD19603" s="62"/>
      <c r="CE19603" s="62"/>
      <c r="CF19603" s="62"/>
      <c r="CL19603" s="35" t="s">
        <v>10278</v>
      </c>
      <c r="CM19603" s="35" t="s">
        <v>217</v>
      </c>
      <c r="CN19603" s="35" t="s">
        <v>217</v>
      </c>
      <c r="CO19603" s="52"/>
      <c r="CP19603" s="52"/>
      <c r="CQ19603" s="52"/>
      <c r="CR19603" s="52"/>
      <c r="CS19603" s="52"/>
      <c r="CT19603" s="52"/>
      <c r="CU19603" s="33"/>
      <c r="CV19603" s="33"/>
    </row>
    <row r="19604" spans="74:100">
      <c r="BV19604" s="62"/>
      <c r="BW19604" s="62"/>
      <c r="BX19604" s="62"/>
      <c r="BY19604" s="62"/>
      <c r="BZ19604" s="62"/>
      <c r="CA19604" s="62"/>
      <c r="CB19604" s="62"/>
      <c r="CC19604" s="62"/>
      <c r="CD19604" s="62"/>
      <c r="CE19604" s="62"/>
      <c r="CF19604" s="62"/>
      <c r="CL19604" s="35" t="s">
        <v>10279</v>
      </c>
      <c r="CM19604" s="35" t="s">
        <v>217</v>
      </c>
      <c r="CN19604" s="35" t="s">
        <v>217</v>
      </c>
      <c r="CO19604" s="52"/>
      <c r="CP19604" s="52"/>
      <c r="CQ19604" s="52"/>
      <c r="CR19604" s="52"/>
      <c r="CS19604" s="52"/>
      <c r="CT19604" s="52"/>
      <c r="CU19604" s="33"/>
      <c r="CV19604" s="33"/>
    </row>
    <row r="19605" spans="74:100">
      <c r="BV19605" s="62"/>
      <c r="BW19605" s="62"/>
      <c r="BX19605" s="62"/>
      <c r="BY19605" s="62"/>
      <c r="BZ19605" s="62"/>
      <c r="CA19605" s="62"/>
      <c r="CB19605" s="62"/>
      <c r="CC19605" s="62"/>
      <c r="CD19605" s="62"/>
      <c r="CE19605" s="62"/>
      <c r="CF19605" s="62"/>
      <c r="CL19605" s="35" t="s">
        <v>10280</v>
      </c>
      <c r="CM19605" s="35" t="s">
        <v>217</v>
      </c>
      <c r="CN19605" s="35" t="s">
        <v>217</v>
      </c>
      <c r="CO19605" s="52"/>
      <c r="CP19605" s="52"/>
      <c r="CQ19605" s="52"/>
      <c r="CR19605" s="52"/>
      <c r="CS19605" s="52"/>
      <c r="CT19605" s="52"/>
      <c r="CU19605" s="33"/>
      <c r="CV19605" s="33"/>
    </row>
    <row r="19606" spans="74:100">
      <c r="BV19606" s="62"/>
      <c r="BW19606" s="62"/>
      <c r="BX19606" s="62"/>
      <c r="BY19606" s="62"/>
      <c r="BZ19606" s="62"/>
      <c r="CA19606" s="62"/>
      <c r="CB19606" s="62"/>
      <c r="CC19606" s="62"/>
      <c r="CD19606" s="62"/>
      <c r="CE19606" s="62"/>
      <c r="CF19606" s="62"/>
      <c r="CL19606" s="35" t="s">
        <v>10281</v>
      </c>
      <c r="CM19606" s="35" t="s">
        <v>217</v>
      </c>
      <c r="CN19606" s="35" t="s">
        <v>217</v>
      </c>
      <c r="CO19606" s="52"/>
      <c r="CP19606" s="52"/>
      <c r="CQ19606" s="52"/>
      <c r="CR19606" s="52"/>
      <c r="CS19606" s="52"/>
      <c r="CT19606" s="52"/>
      <c r="CU19606" s="33"/>
      <c r="CV19606" s="33"/>
    </row>
    <row r="19607" spans="74:100">
      <c r="BV19607" s="62"/>
      <c r="BW19607" s="62"/>
      <c r="BX19607" s="62"/>
      <c r="BY19607" s="62"/>
      <c r="BZ19607" s="62"/>
      <c r="CA19607" s="62"/>
      <c r="CB19607" s="62"/>
      <c r="CC19607" s="62"/>
      <c r="CD19607" s="62"/>
      <c r="CE19607" s="62"/>
      <c r="CF19607" s="62"/>
      <c r="CL19607" s="35" t="s">
        <v>10283</v>
      </c>
      <c r="CM19607" s="35" t="s">
        <v>217</v>
      </c>
      <c r="CN19607" s="35" t="s">
        <v>217</v>
      </c>
      <c r="CO19607" s="52"/>
      <c r="CP19607" s="52"/>
      <c r="CQ19607" s="52"/>
      <c r="CR19607" s="52"/>
      <c r="CS19607" s="52"/>
      <c r="CT19607" s="52"/>
      <c r="CU19607" s="33"/>
      <c r="CV19607" s="33"/>
    </row>
    <row r="19608" spans="74:100">
      <c r="BV19608" s="62"/>
      <c r="BW19608" s="62"/>
      <c r="BX19608" s="62"/>
      <c r="BY19608" s="62"/>
      <c r="BZ19608" s="62"/>
      <c r="CA19608" s="62"/>
      <c r="CB19608" s="62"/>
      <c r="CC19608" s="62"/>
      <c r="CD19608" s="62"/>
      <c r="CE19608" s="62"/>
      <c r="CF19608" s="62"/>
      <c r="CL19608" s="35" t="s">
        <v>10284</v>
      </c>
      <c r="CM19608" s="35" t="s">
        <v>217</v>
      </c>
      <c r="CN19608" s="35" t="s">
        <v>217</v>
      </c>
      <c r="CO19608" s="52"/>
      <c r="CP19608" s="52"/>
      <c r="CQ19608" s="52"/>
      <c r="CR19608" s="52"/>
      <c r="CS19608" s="52"/>
      <c r="CT19608" s="52"/>
      <c r="CU19608" s="33"/>
      <c r="CV19608" s="33"/>
    </row>
    <row r="19609" spans="74:100">
      <c r="BV19609" s="62"/>
      <c r="BW19609" s="62"/>
      <c r="BX19609" s="62"/>
      <c r="BY19609" s="62"/>
      <c r="BZ19609" s="62"/>
      <c r="CA19609" s="62"/>
      <c r="CB19609" s="62"/>
      <c r="CC19609" s="62"/>
      <c r="CD19609" s="62"/>
      <c r="CE19609" s="62"/>
      <c r="CF19609" s="62"/>
      <c r="CL19609" s="35" t="s">
        <v>10285</v>
      </c>
      <c r="CM19609" s="35" t="s">
        <v>217</v>
      </c>
      <c r="CN19609" s="35" t="s">
        <v>217</v>
      </c>
      <c r="CO19609" s="52"/>
      <c r="CP19609" s="52"/>
      <c r="CQ19609" s="52"/>
      <c r="CR19609" s="52"/>
      <c r="CS19609" s="52"/>
      <c r="CT19609" s="52"/>
      <c r="CU19609" s="33"/>
      <c r="CV19609" s="33"/>
    </row>
    <row r="19610" spans="74:100">
      <c r="BV19610" s="62"/>
      <c r="BW19610" s="62"/>
      <c r="BX19610" s="62"/>
      <c r="BY19610" s="62"/>
      <c r="BZ19610" s="62"/>
      <c r="CA19610" s="62"/>
      <c r="CB19610" s="62"/>
      <c r="CC19610" s="62"/>
      <c r="CD19610" s="62"/>
      <c r="CE19610" s="62"/>
      <c r="CF19610" s="62"/>
      <c r="CL19610" s="56" t="s">
        <v>9188</v>
      </c>
      <c r="CM19610" s="56" t="s">
        <v>215</v>
      </c>
      <c r="CN19610" s="56" t="s">
        <v>215</v>
      </c>
      <c r="CO19610" s="52"/>
      <c r="CP19610" s="52"/>
      <c r="CQ19610" s="52"/>
      <c r="CR19610" s="52"/>
      <c r="CS19610" s="52"/>
      <c r="CT19610" s="52"/>
      <c r="CU19610" s="33"/>
      <c r="CV19610" s="33"/>
    </row>
    <row r="19611" spans="74:100">
      <c r="BV19611" s="62"/>
      <c r="BW19611" s="62"/>
      <c r="BX19611" s="62"/>
      <c r="BY19611" s="62"/>
      <c r="BZ19611" s="62"/>
      <c r="CA19611" s="62"/>
      <c r="CB19611" s="62"/>
      <c r="CC19611" s="62"/>
      <c r="CD19611" s="62"/>
      <c r="CE19611" s="62"/>
      <c r="CF19611" s="62"/>
      <c r="CL19611" s="56" t="s">
        <v>13709</v>
      </c>
      <c r="CM19611" s="56" t="s">
        <v>214</v>
      </c>
      <c r="CN19611" s="56" t="s">
        <v>214</v>
      </c>
      <c r="CO19611" s="52"/>
      <c r="CP19611" s="52"/>
      <c r="CQ19611" s="52"/>
      <c r="CR19611" s="52"/>
      <c r="CS19611" s="52"/>
      <c r="CT19611" s="52"/>
      <c r="CU19611" s="33"/>
      <c r="CV19611" s="33"/>
    </row>
    <row r="19612" spans="74:100">
      <c r="BV19612" s="62"/>
      <c r="BW19612" s="62"/>
      <c r="BX19612" s="62"/>
      <c r="BY19612" s="62"/>
      <c r="BZ19612" s="62"/>
      <c r="CA19612" s="62"/>
      <c r="CB19612" s="62"/>
      <c r="CC19612" s="62"/>
      <c r="CD19612" s="62"/>
      <c r="CE19612" s="62"/>
      <c r="CF19612" s="62"/>
      <c r="CL19612" s="56" t="s">
        <v>13710</v>
      </c>
      <c r="CM19612" s="56" t="s">
        <v>214</v>
      </c>
      <c r="CN19612" s="56" t="s">
        <v>214</v>
      </c>
      <c r="CO19612" s="52"/>
      <c r="CP19612" s="52"/>
      <c r="CQ19612" s="52"/>
      <c r="CR19612" s="52"/>
      <c r="CS19612" s="52"/>
      <c r="CT19612" s="52"/>
      <c r="CU19612" s="33"/>
      <c r="CV19612" s="33"/>
    </row>
    <row r="19613" spans="74:100">
      <c r="BV19613" s="62"/>
      <c r="BW19613" s="62"/>
      <c r="BX19613" s="62"/>
      <c r="BY19613" s="62"/>
      <c r="BZ19613" s="62"/>
      <c r="CA19613" s="62"/>
      <c r="CB19613" s="62"/>
      <c r="CC19613" s="62"/>
      <c r="CD19613" s="62"/>
      <c r="CE19613" s="62"/>
      <c r="CF19613" s="62"/>
      <c r="CL19613" s="56" t="s">
        <v>13702</v>
      </c>
      <c r="CM19613" s="56" t="s">
        <v>214</v>
      </c>
      <c r="CN19613" s="56" t="s">
        <v>214</v>
      </c>
      <c r="CO19613" s="52"/>
      <c r="CP19613" s="52"/>
      <c r="CQ19613" s="52"/>
      <c r="CR19613" s="52"/>
      <c r="CS19613" s="52"/>
      <c r="CT19613" s="52"/>
      <c r="CU19613" s="33"/>
      <c r="CV19613" s="33"/>
    </row>
    <row r="19614" spans="74:100">
      <c r="BV19614" s="62"/>
      <c r="BW19614" s="62"/>
      <c r="BX19614" s="62"/>
      <c r="BY19614" s="62"/>
      <c r="BZ19614" s="62"/>
      <c r="CA19614" s="62"/>
      <c r="CB19614" s="62"/>
      <c r="CC19614" s="62"/>
      <c r="CD19614" s="62"/>
      <c r="CE19614" s="62"/>
      <c r="CF19614" s="62"/>
      <c r="CL19614" s="56" t="s">
        <v>13711</v>
      </c>
      <c r="CM19614" s="56" t="s">
        <v>214</v>
      </c>
      <c r="CN19614" s="56" t="s">
        <v>214</v>
      </c>
      <c r="CO19614" s="52"/>
      <c r="CP19614" s="52"/>
      <c r="CQ19614" s="52"/>
      <c r="CR19614" s="52"/>
      <c r="CS19614" s="52"/>
      <c r="CT19614" s="52"/>
      <c r="CU19614" s="33"/>
      <c r="CV19614" s="33"/>
    </row>
    <row r="19615" spans="74:100">
      <c r="BV19615" s="62"/>
      <c r="BW19615" s="62"/>
      <c r="BX19615" s="62"/>
      <c r="BY19615" s="62"/>
      <c r="BZ19615" s="62"/>
      <c r="CA19615" s="62"/>
      <c r="CB19615" s="62"/>
      <c r="CC19615" s="62"/>
      <c r="CD19615" s="62"/>
      <c r="CE19615" s="62"/>
      <c r="CF19615" s="62"/>
      <c r="CL19615" s="35" t="s">
        <v>29432</v>
      </c>
      <c r="CM19615" s="35" t="s">
        <v>217</v>
      </c>
      <c r="CN19615" s="35" t="s">
        <v>217</v>
      </c>
      <c r="CO19615" s="52"/>
      <c r="CP19615" s="52"/>
      <c r="CQ19615" s="52"/>
      <c r="CR19615" s="52"/>
      <c r="CS19615" s="52"/>
      <c r="CT19615" s="52"/>
      <c r="CU19615" s="33"/>
      <c r="CV19615" s="33"/>
    </row>
    <row r="19616" spans="74:100">
      <c r="BV19616" s="62"/>
      <c r="BW19616" s="62"/>
      <c r="BX19616" s="62"/>
      <c r="BY19616" s="62"/>
      <c r="BZ19616" s="62"/>
      <c r="CA19616" s="62"/>
      <c r="CB19616" s="62"/>
      <c r="CC19616" s="62"/>
      <c r="CD19616" s="62"/>
      <c r="CE19616" s="62"/>
      <c r="CF19616" s="62"/>
      <c r="CL19616" s="35" t="s">
        <v>10294</v>
      </c>
      <c r="CM19616" s="35" t="s">
        <v>217</v>
      </c>
      <c r="CN19616" s="35" t="s">
        <v>217</v>
      </c>
      <c r="CO19616" s="52"/>
      <c r="CP19616" s="52"/>
      <c r="CQ19616" s="52"/>
      <c r="CR19616" s="52"/>
      <c r="CS19616" s="52"/>
      <c r="CT19616" s="52"/>
      <c r="CU19616" s="33"/>
      <c r="CV19616" s="33"/>
    </row>
    <row r="19617" spans="74:100">
      <c r="BV19617" s="62"/>
      <c r="BW19617" s="62"/>
      <c r="BX19617" s="62"/>
      <c r="BY19617" s="62"/>
      <c r="BZ19617" s="62"/>
      <c r="CA19617" s="62"/>
      <c r="CB19617" s="62"/>
      <c r="CC19617" s="62"/>
      <c r="CD19617" s="62"/>
      <c r="CE19617" s="62"/>
      <c r="CF19617" s="62"/>
      <c r="CL19617" s="56" t="s">
        <v>1389</v>
      </c>
      <c r="CM19617" s="56" t="s">
        <v>213</v>
      </c>
      <c r="CN19617" s="56" t="s">
        <v>213</v>
      </c>
      <c r="CO19617" s="52"/>
      <c r="CP19617" s="52"/>
      <c r="CQ19617" s="52"/>
      <c r="CR19617" s="52"/>
      <c r="CS19617" s="52"/>
      <c r="CT19617" s="52"/>
      <c r="CU19617" s="33"/>
      <c r="CV19617" s="33"/>
    </row>
    <row r="19618" spans="74:100">
      <c r="BV19618" s="62"/>
      <c r="BW19618" s="62"/>
      <c r="BX19618" s="62"/>
      <c r="BY19618" s="62"/>
      <c r="BZ19618" s="62"/>
      <c r="CA19618" s="62"/>
      <c r="CB19618" s="62"/>
      <c r="CC19618" s="62"/>
      <c r="CD19618" s="62"/>
      <c r="CE19618" s="62"/>
      <c r="CF19618" s="62"/>
      <c r="CL19618" s="56" t="s">
        <v>25609</v>
      </c>
      <c r="CM19618" s="56" t="s">
        <v>213</v>
      </c>
      <c r="CN19618" s="56" t="s">
        <v>213</v>
      </c>
      <c r="CO19618" s="52"/>
      <c r="CP19618" s="52"/>
      <c r="CQ19618" s="52"/>
      <c r="CR19618" s="52"/>
      <c r="CS19618" s="52"/>
      <c r="CT19618" s="52"/>
      <c r="CU19618" s="33"/>
      <c r="CV19618" s="33"/>
    </row>
    <row r="19619" spans="74:100">
      <c r="BV19619" s="62"/>
      <c r="BW19619" s="62"/>
      <c r="BX19619" s="62"/>
      <c r="BY19619" s="62"/>
      <c r="BZ19619" s="62"/>
      <c r="CA19619" s="62"/>
      <c r="CB19619" s="62"/>
      <c r="CC19619" s="62"/>
      <c r="CD19619" s="62"/>
      <c r="CE19619" s="62"/>
      <c r="CF19619" s="62"/>
      <c r="CL19619" s="56" t="s">
        <v>25610</v>
      </c>
      <c r="CM19619" s="56" t="s">
        <v>213</v>
      </c>
      <c r="CN19619" s="56" t="s">
        <v>213</v>
      </c>
      <c r="CO19619" s="52"/>
      <c r="CP19619" s="52"/>
      <c r="CQ19619" s="52"/>
      <c r="CR19619" s="52"/>
      <c r="CS19619" s="52"/>
      <c r="CT19619" s="52"/>
      <c r="CU19619" s="33"/>
      <c r="CV19619" s="33"/>
    </row>
    <row r="19620" spans="74:100">
      <c r="BV19620" s="62"/>
      <c r="BW19620" s="62"/>
      <c r="BX19620" s="62"/>
      <c r="BY19620" s="62"/>
      <c r="BZ19620" s="62"/>
      <c r="CA19620" s="62"/>
      <c r="CB19620" s="62"/>
      <c r="CC19620" s="62"/>
      <c r="CD19620" s="62"/>
      <c r="CE19620" s="62"/>
      <c r="CF19620" s="62"/>
      <c r="CL19620" s="56" t="s">
        <v>25611</v>
      </c>
      <c r="CM19620" s="56" t="s">
        <v>213</v>
      </c>
      <c r="CN19620" s="56" t="s">
        <v>213</v>
      </c>
      <c r="CO19620" s="52"/>
      <c r="CP19620" s="52"/>
      <c r="CQ19620" s="52"/>
      <c r="CR19620" s="52"/>
      <c r="CS19620" s="52"/>
      <c r="CT19620" s="52"/>
      <c r="CU19620" s="33"/>
      <c r="CV19620" s="33"/>
    </row>
    <row r="19621" spans="74:100">
      <c r="BV19621" s="62"/>
      <c r="BW19621" s="62"/>
      <c r="BX19621" s="62"/>
      <c r="BY19621" s="62"/>
      <c r="BZ19621" s="62"/>
      <c r="CA19621" s="62"/>
      <c r="CB19621" s="62"/>
      <c r="CC19621" s="62"/>
      <c r="CD19621" s="62"/>
      <c r="CE19621" s="62"/>
      <c r="CF19621" s="62"/>
      <c r="CL19621" s="35" t="s">
        <v>29433</v>
      </c>
      <c r="CM19621" s="35" t="s">
        <v>217</v>
      </c>
      <c r="CN19621" s="35" t="s">
        <v>217</v>
      </c>
      <c r="CO19621" s="52"/>
      <c r="CP19621" s="52"/>
      <c r="CQ19621" s="52"/>
      <c r="CR19621" s="52"/>
      <c r="CS19621" s="52"/>
      <c r="CT19621" s="52"/>
      <c r="CU19621" s="33"/>
      <c r="CV19621" s="33"/>
    </row>
    <row r="19622" spans="74:100">
      <c r="BV19622" s="62"/>
      <c r="BW19622" s="62"/>
      <c r="BX19622" s="62"/>
      <c r="BY19622" s="62"/>
      <c r="BZ19622" s="62"/>
      <c r="CA19622" s="62"/>
      <c r="CB19622" s="62"/>
      <c r="CC19622" s="62"/>
      <c r="CD19622" s="62"/>
      <c r="CE19622" s="62"/>
      <c r="CF19622" s="62"/>
      <c r="CL19622" s="56" t="s">
        <v>29434</v>
      </c>
      <c r="CM19622" s="56" t="s">
        <v>216</v>
      </c>
      <c r="CN19622" s="56" t="s">
        <v>216</v>
      </c>
      <c r="CO19622" s="52"/>
      <c r="CP19622" s="52"/>
      <c r="CQ19622" s="52"/>
      <c r="CR19622" s="52"/>
      <c r="CS19622" s="52"/>
      <c r="CT19622" s="52"/>
      <c r="CU19622" s="33"/>
      <c r="CV19622" s="33"/>
    </row>
    <row r="19623" spans="74:100">
      <c r="BV19623" s="62"/>
      <c r="BW19623" s="62"/>
      <c r="BX19623" s="62"/>
      <c r="BY19623" s="62"/>
      <c r="BZ19623" s="62"/>
      <c r="CA19623" s="62"/>
      <c r="CB19623" s="62"/>
      <c r="CC19623" s="62"/>
      <c r="CD19623" s="62"/>
      <c r="CE19623" s="62"/>
      <c r="CF19623" s="62"/>
      <c r="CL19623" s="56" t="s">
        <v>29435</v>
      </c>
      <c r="CM19623" s="56" t="s">
        <v>216</v>
      </c>
      <c r="CN19623" s="56" t="s">
        <v>216</v>
      </c>
      <c r="CO19623" s="52"/>
      <c r="CP19623" s="52"/>
      <c r="CQ19623" s="52"/>
      <c r="CR19623" s="52"/>
      <c r="CS19623" s="52"/>
      <c r="CT19623" s="52"/>
      <c r="CU19623" s="33"/>
      <c r="CV19623" s="33"/>
    </row>
    <row r="19624" spans="74:100">
      <c r="BV19624" s="62"/>
      <c r="BW19624" s="62"/>
      <c r="BX19624" s="62"/>
      <c r="BY19624" s="62"/>
      <c r="BZ19624" s="62"/>
      <c r="CA19624" s="62"/>
      <c r="CB19624" s="62"/>
      <c r="CC19624" s="62"/>
      <c r="CD19624" s="62"/>
      <c r="CE19624" s="62"/>
      <c r="CF19624" s="62"/>
      <c r="CL19624" s="56" t="s">
        <v>25612</v>
      </c>
      <c r="CM19624" s="56" t="s">
        <v>216</v>
      </c>
      <c r="CN19624" s="56" t="s">
        <v>216</v>
      </c>
      <c r="CO19624" s="52"/>
      <c r="CP19624" s="52"/>
      <c r="CQ19624" s="52"/>
      <c r="CR19624" s="52"/>
      <c r="CS19624" s="52"/>
      <c r="CT19624" s="52"/>
      <c r="CU19624" s="33"/>
      <c r="CV19624" s="33"/>
    </row>
    <row r="19625" spans="74:100">
      <c r="BV19625" s="62"/>
      <c r="BW19625" s="62"/>
      <c r="BX19625" s="62"/>
      <c r="BY19625" s="62"/>
      <c r="BZ19625" s="62"/>
      <c r="CA19625" s="62"/>
      <c r="CB19625" s="62"/>
      <c r="CC19625" s="62"/>
      <c r="CD19625" s="62"/>
      <c r="CE19625" s="62"/>
      <c r="CF19625" s="62"/>
      <c r="CL19625" s="56" t="s">
        <v>29436</v>
      </c>
      <c r="CM19625" s="56" t="s">
        <v>216</v>
      </c>
      <c r="CN19625" s="56" t="s">
        <v>216</v>
      </c>
      <c r="CO19625" s="52"/>
      <c r="CP19625" s="52"/>
      <c r="CQ19625" s="52"/>
      <c r="CR19625" s="52"/>
      <c r="CS19625" s="52"/>
      <c r="CT19625" s="52"/>
      <c r="CU19625" s="33"/>
      <c r="CV19625" s="33"/>
    </row>
    <row r="19626" spans="74:100">
      <c r="BV19626" s="62"/>
      <c r="BW19626" s="62"/>
      <c r="BX19626" s="62"/>
      <c r="BY19626" s="62"/>
      <c r="BZ19626" s="62"/>
      <c r="CA19626" s="62"/>
      <c r="CB19626" s="62"/>
      <c r="CC19626" s="62"/>
      <c r="CD19626" s="62"/>
      <c r="CE19626" s="62"/>
      <c r="CF19626" s="62"/>
      <c r="CL19626" s="56" t="s">
        <v>25613</v>
      </c>
      <c r="CM19626" s="56" t="s">
        <v>216</v>
      </c>
      <c r="CN19626" s="56" t="s">
        <v>216</v>
      </c>
      <c r="CO19626" s="52"/>
      <c r="CP19626" s="52"/>
      <c r="CQ19626" s="52"/>
      <c r="CR19626" s="52"/>
      <c r="CS19626" s="52"/>
      <c r="CT19626" s="52"/>
      <c r="CU19626" s="33"/>
      <c r="CV19626" s="33"/>
    </row>
    <row r="19627" spans="74:100">
      <c r="BV19627" s="62"/>
      <c r="BW19627" s="62"/>
      <c r="BX19627" s="62"/>
      <c r="BY19627" s="62"/>
      <c r="BZ19627" s="62"/>
      <c r="CA19627" s="62"/>
      <c r="CB19627" s="62"/>
      <c r="CC19627" s="62"/>
      <c r="CD19627" s="62"/>
      <c r="CE19627" s="62"/>
      <c r="CF19627" s="62"/>
      <c r="CL19627" s="56" t="s">
        <v>29437</v>
      </c>
      <c r="CM19627" s="56" t="s">
        <v>216</v>
      </c>
      <c r="CN19627" s="56" t="s">
        <v>216</v>
      </c>
      <c r="CO19627" s="52"/>
      <c r="CP19627" s="52"/>
      <c r="CQ19627" s="52"/>
      <c r="CR19627" s="52"/>
      <c r="CS19627" s="52"/>
      <c r="CT19627" s="52"/>
      <c r="CU19627" s="33"/>
      <c r="CV19627" s="33"/>
    </row>
    <row r="19628" spans="74:100">
      <c r="BV19628" s="62"/>
      <c r="BW19628" s="62"/>
      <c r="BX19628" s="62"/>
      <c r="BY19628" s="62"/>
      <c r="BZ19628" s="62"/>
      <c r="CA19628" s="62"/>
      <c r="CB19628" s="62"/>
      <c r="CC19628" s="62"/>
      <c r="CD19628" s="62"/>
      <c r="CE19628" s="62"/>
      <c r="CF19628" s="62"/>
      <c r="CL19628" s="56" t="s">
        <v>14296</v>
      </c>
      <c r="CM19628" s="56" t="s">
        <v>216</v>
      </c>
      <c r="CN19628" s="56" t="s">
        <v>216</v>
      </c>
      <c r="CO19628" s="52"/>
      <c r="CP19628" s="52"/>
      <c r="CQ19628" s="52"/>
      <c r="CR19628" s="52"/>
      <c r="CS19628" s="52"/>
      <c r="CT19628" s="52"/>
      <c r="CU19628" s="33"/>
      <c r="CV19628" s="33"/>
    </row>
    <row r="19629" spans="74:100">
      <c r="BV19629" s="62"/>
      <c r="BW19629" s="62"/>
      <c r="BX19629" s="62"/>
      <c r="BY19629" s="62"/>
      <c r="BZ19629" s="62"/>
      <c r="CA19629" s="62"/>
      <c r="CB19629" s="62"/>
      <c r="CC19629" s="62"/>
      <c r="CD19629" s="62"/>
      <c r="CE19629" s="62"/>
      <c r="CF19629" s="62"/>
      <c r="CL19629" s="56" t="s">
        <v>10301</v>
      </c>
      <c r="CM19629" s="56" t="s">
        <v>215</v>
      </c>
      <c r="CN19629" s="56" t="s">
        <v>215</v>
      </c>
      <c r="CO19629" s="52"/>
      <c r="CP19629" s="52"/>
      <c r="CQ19629" s="52"/>
      <c r="CR19629" s="52"/>
      <c r="CS19629" s="52"/>
      <c r="CT19629" s="52"/>
      <c r="CU19629" s="33"/>
      <c r="CV19629" s="33"/>
    </row>
    <row r="19630" spans="74:100">
      <c r="BV19630" s="62"/>
      <c r="BW19630" s="62"/>
      <c r="BX19630" s="62"/>
      <c r="BY19630" s="62"/>
      <c r="BZ19630" s="62"/>
      <c r="CA19630" s="62"/>
      <c r="CB19630" s="62"/>
      <c r="CC19630" s="62"/>
      <c r="CD19630" s="62"/>
      <c r="CE19630" s="62"/>
      <c r="CF19630" s="62"/>
      <c r="CL19630" s="56" t="s">
        <v>1391</v>
      </c>
      <c r="CM19630" s="56" t="s">
        <v>213</v>
      </c>
      <c r="CN19630" s="56" t="s">
        <v>213</v>
      </c>
      <c r="CO19630" s="52"/>
      <c r="CP19630" s="52"/>
      <c r="CQ19630" s="52"/>
      <c r="CR19630" s="52"/>
      <c r="CS19630" s="52"/>
      <c r="CT19630" s="52"/>
      <c r="CU19630" s="33"/>
      <c r="CV19630" s="33"/>
    </row>
    <row r="19631" spans="74:100">
      <c r="BV19631" s="62"/>
      <c r="BW19631" s="62"/>
      <c r="BX19631" s="62"/>
      <c r="BY19631" s="62"/>
      <c r="BZ19631" s="62"/>
      <c r="CA19631" s="62"/>
      <c r="CB19631" s="62"/>
      <c r="CC19631" s="62"/>
      <c r="CD19631" s="62"/>
      <c r="CE19631" s="62"/>
      <c r="CF19631" s="62"/>
      <c r="CL19631" s="56" t="s">
        <v>10295</v>
      </c>
      <c r="CM19631" s="56" t="s">
        <v>216</v>
      </c>
      <c r="CN19631" s="56" t="s">
        <v>216</v>
      </c>
      <c r="CO19631" s="52"/>
      <c r="CP19631" s="52"/>
      <c r="CQ19631" s="52"/>
      <c r="CR19631" s="52"/>
      <c r="CS19631" s="52"/>
      <c r="CT19631" s="52"/>
      <c r="CU19631" s="33"/>
      <c r="CV19631" s="33"/>
    </row>
    <row r="19632" spans="74:100">
      <c r="BV19632" s="62"/>
      <c r="BW19632" s="62"/>
      <c r="BX19632" s="62"/>
      <c r="BY19632" s="62"/>
      <c r="BZ19632" s="62"/>
      <c r="CA19632" s="62"/>
      <c r="CB19632" s="62"/>
      <c r="CC19632" s="62"/>
      <c r="CD19632" s="62"/>
      <c r="CE19632" s="62"/>
      <c r="CF19632" s="62"/>
      <c r="CL19632" s="56" t="s">
        <v>10307</v>
      </c>
      <c r="CM19632" s="56" t="s">
        <v>215</v>
      </c>
      <c r="CN19632" s="56" t="s">
        <v>215</v>
      </c>
      <c r="CO19632" s="52"/>
      <c r="CP19632" s="52"/>
      <c r="CQ19632" s="52"/>
      <c r="CR19632" s="52"/>
      <c r="CS19632" s="52"/>
      <c r="CT19632" s="52"/>
      <c r="CU19632" s="33"/>
      <c r="CV19632" s="33"/>
    </row>
    <row r="19633" spans="74:100">
      <c r="BV19633" s="62"/>
      <c r="BW19633" s="62"/>
      <c r="BX19633" s="62"/>
      <c r="BY19633" s="62"/>
      <c r="BZ19633" s="62"/>
      <c r="CA19633" s="62"/>
      <c r="CB19633" s="62"/>
      <c r="CC19633" s="62"/>
      <c r="CD19633" s="62"/>
      <c r="CE19633" s="62"/>
      <c r="CF19633" s="62"/>
      <c r="CL19633" s="56" t="s">
        <v>10304</v>
      </c>
      <c r="CM19633" s="56" t="s">
        <v>215</v>
      </c>
      <c r="CN19633" s="56" t="s">
        <v>215</v>
      </c>
      <c r="CO19633" s="52"/>
      <c r="CP19633" s="52"/>
      <c r="CQ19633" s="52"/>
      <c r="CR19633" s="52"/>
      <c r="CS19633" s="52"/>
      <c r="CT19633" s="52"/>
      <c r="CU19633" s="33"/>
      <c r="CV19633" s="33"/>
    </row>
    <row r="19634" spans="74:100">
      <c r="BV19634" s="62"/>
      <c r="BW19634" s="62"/>
      <c r="BX19634" s="62"/>
      <c r="BY19634" s="62"/>
      <c r="BZ19634" s="62"/>
      <c r="CA19634" s="62"/>
      <c r="CB19634" s="62"/>
      <c r="CC19634" s="62"/>
      <c r="CD19634" s="62"/>
      <c r="CE19634" s="62"/>
      <c r="CF19634" s="62"/>
      <c r="CL19634" s="56" t="s">
        <v>10297</v>
      </c>
      <c r="CM19634" s="56" t="s">
        <v>214</v>
      </c>
      <c r="CN19634" s="56" t="s">
        <v>214</v>
      </c>
      <c r="CO19634" s="52"/>
      <c r="CP19634" s="52"/>
      <c r="CQ19634" s="52"/>
      <c r="CR19634" s="52"/>
      <c r="CS19634" s="52"/>
      <c r="CT19634" s="52"/>
      <c r="CU19634" s="33"/>
      <c r="CV19634" s="33"/>
    </row>
    <row r="19635" spans="74:100">
      <c r="BV19635" s="62"/>
      <c r="BW19635" s="62"/>
      <c r="BX19635" s="62"/>
      <c r="BY19635" s="62"/>
      <c r="BZ19635" s="62"/>
      <c r="CA19635" s="62"/>
      <c r="CB19635" s="62"/>
      <c r="CC19635" s="62"/>
      <c r="CD19635" s="62"/>
      <c r="CE19635" s="62"/>
      <c r="CF19635" s="62"/>
      <c r="CL19635" s="56" t="s">
        <v>10300</v>
      </c>
      <c r="CM19635" s="56" t="s">
        <v>214</v>
      </c>
      <c r="CN19635" s="56" t="s">
        <v>214</v>
      </c>
      <c r="CO19635" s="52"/>
      <c r="CP19635" s="52"/>
      <c r="CQ19635" s="52"/>
      <c r="CR19635" s="52"/>
      <c r="CS19635" s="52"/>
      <c r="CT19635" s="52"/>
      <c r="CU19635" s="33"/>
      <c r="CV19635" s="33"/>
    </row>
    <row r="19636" spans="74:100">
      <c r="BV19636" s="62"/>
      <c r="BW19636" s="62"/>
      <c r="BX19636" s="62"/>
      <c r="BY19636" s="62"/>
      <c r="BZ19636" s="62"/>
      <c r="CA19636" s="62"/>
      <c r="CB19636" s="62"/>
      <c r="CC19636" s="62"/>
      <c r="CD19636" s="62"/>
      <c r="CE19636" s="62"/>
      <c r="CF19636" s="62"/>
      <c r="CL19636" s="56" t="s">
        <v>1395</v>
      </c>
      <c r="CM19636" s="56" t="s">
        <v>215</v>
      </c>
      <c r="CN19636" s="56" t="s">
        <v>215</v>
      </c>
      <c r="CO19636" s="52"/>
      <c r="CP19636" s="52"/>
      <c r="CQ19636" s="52"/>
      <c r="CR19636" s="52"/>
      <c r="CS19636" s="52"/>
      <c r="CT19636" s="52"/>
      <c r="CU19636" s="33"/>
      <c r="CV19636" s="33"/>
    </row>
    <row r="19637" spans="74:100">
      <c r="BV19637" s="62"/>
      <c r="BW19637" s="62"/>
      <c r="BX19637" s="62"/>
      <c r="BY19637" s="62"/>
      <c r="BZ19637" s="62"/>
      <c r="CA19637" s="62"/>
      <c r="CB19637" s="62"/>
      <c r="CC19637" s="62"/>
      <c r="CD19637" s="62"/>
      <c r="CE19637" s="62"/>
      <c r="CF19637" s="62"/>
      <c r="CL19637" s="56" t="s">
        <v>10302</v>
      </c>
      <c r="CM19637" s="56" t="s">
        <v>215</v>
      </c>
      <c r="CN19637" s="56" t="s">
        <v>215</v>
      </c>
      <c r="CO19637" s="52"/>
      <c r="CP19637" s="52"/>
      <c r="CQ19637" s="52"/>
      <c r="CR19637" s="52"/>
      <c r="CS19637" s="52"/>
      <c r="CT19637" s="52"/>
      <c r="CU19637" s="33"/>
      <c r="CV19637" s="33"/>
    </row>
    <row r="19638" spans="74:100">
      <c r="BV19638" s="62"/>
      <c r="BW19638" s="62"/>
      <c r="BX19638" s="62"/>
      <c r="BY19638" s="62"/>
      <c r="BZ19638" s="62"/>
      <c r="CA19638" s="62"/>
      <c r="CB19638" s="62"/>
      <c r="CC19638" s="62"/>
      <c r="CD19638" s="62"/>
      <c r="CE19638" s="62"/>
      <c r="CF19638" s="62"/>
      <c r="CL19638" s="56" t="s">
        <v>11393</v>
      </c>
      <c r="CM19638" s="56" t="s">
        <v>216</v>
      </c>
      <c r="CN19638" s="56" t="s">
        <v>216</v>
      </c>
      <c r="CO19638" s="52"/>
      <c r="CP19638" s="52"/>
      <c r="CQ19638" s="52"/>
      <c r="CR19638" s="52"/>
      <c r="CS19638" s="52"/>
      <c r="CT19638" s="52"/>
      <c r="CU19638" s="33"/>
      <c r="CV19638" s="33"/>
    </row>
    <row r="19639" spans="74:100">
      <c r="BV19639" s="62"/>
      <c r="BW19639" s="62"/>
      <c r="BX19639" s="62"/>
      <c r="BY19639" s="62"/>
      <c r="BZ19639" s="62"/>
      <c r="CA19639" s="62"/>
      <c r="CB19639" s="62"/>
      <c r="CC19639" s="62"/>
      <c r="CD19639" s="62"/>
      <c r="CE19639" s="62"/>
      <c r="CF19639" s="62"/>
      <c r="CL19639" s="35" t="s">
        <v>23851</v>
      </c>
      <c r="CM19639" s="35" t="s">
        <v>217</v>
      </c>
      <c r="CN19639" s="35" t="s">
        <v>217</v>
      </c>
      <c r="CO19639" s="52"/>
      <c r="CP19639" s="52"/>
      <c r="CQ19639" s="52"/>
      <c r="CR19639" s="52"/>
      <c r="CS19639" s="52"/>
      <c r="CT19639" s="52"/>
      <c r="CU19639" s="33"/>
      <c r="CV19639" s="33"/>
    </row>
    <row r="19640" spans="74:100">
      <c r="BV19640" s="62"/>
      <c r="BW19640" s="62"/>
      <c r="BX19640" s="62"/>
      <c r="BY19640" s="62"/>
      <c r="BZ19640" s="62"/>
      <c r="CA19640" s="62"/>
      <c r="CB19640" s="62"/>
      <c r="CC19640" s="62"/>
      <c r="CD19640" s="62"/>
      <c r="CE19640" s="62"/>
      <c r="CF19640" s="62"/>
      <c r="CL19640" s="35" t="s">
        <v>4480</v>
      </c>
      <c r="CM19640" s="35" t="s">
        <v>217</v>
      </c>
      <c r="CN19640" s="35" t="s">
        <v>217</v>
      </c>
      <c r="CO19640" s="52"/>
      <c r="CP19640" s="52"/>
      <c r="CQ19640" s="52"/>
      <c r="CR19640" s="52"/>
      <c r="CS19640" s="52"/>
      <c r="CT19640" s="52"/>
      <c r="CU19640" s="33"/>
      <c r="CV19640" s="33"/>
    </row>
    <row r="19641" spans="74:100">
      <c r="BV19641" s="62"/>
      <c r="BW19641" s="62"/>
      <c r="BX19641" s="62"/>
      <c r="BY19641" s="62"/>
      <c r="BZ19641" s="62"/>
      <c r="CA19641" s="62"/>
      <c r="CB19641" s="62"/>
      <c r="CC19641" s="62"/>
      <c r="CD19641" s="62"/>
      <c r="CE19641" s="62"/>
      <c r="CF19641" s="62"/>
      <c r="CL19641" s="56" t="s">
        <v>10298</v>
      </c>
      <c r="CM19641" s="56" t="s">
        <v>213</v>
      </c>
      <c r="CN19641" s="56" t="s">
        <v>213</v>
      </c>
      <c r="CO19641" s="52"/>
      <c r="CP19641" s="52"/>
      <c r="CQ19641" s="52"/>
      <c r="CR19641" s="52"/>
      <c r="CS19641" s="52"/>
      <c r="CT19641" s="52"/>
      <c r="CU19641" s="33"/>
      <c r="CV19641" s="33"/>
    </row>
    <row r="19642" spans="74:100">
      <c r="BV19642" s="62"/>
      <c r="BW19642" s="62"/>
      <c r="BX19642" s="62"/>
      <c r="BY19642" s="62"/>
      <c r="BZ19642" s="62"/>
      <c r="CA19642" s="62"/>
      <c r="CB19642" s="62"/>
      <c r="CC19642" s="62"/>
      <c r="CD19642" s="62"/>
      <c r="CE19642" s="62"/>
      <c r="CF19642" s="62"/>
      <c r="CL19642" s="56" t="s">
        <v>13622</v>
      </c>
      <c r="CM19642" s="56" t="s">
        <v>216</v>
      </c>
      <c r="CN19642" s="56" t="s">
        <v>216</v>
      </c>
      <c r="CO19642" s="52"/>
      <c r="CP19642" s="52"/>
      <c r="CQ19642" s="52"/>
      <c r="CR19642" s="52"/>
      <c r="CS19642" s="52"/>
      <c r="CT19642" s="52"/>
      <c r="CU19642" s="33"/>
      <c r="CV19642" s="33"/>
    </row>
    <row r="19643" spans="74:100">
      <c r="BV19643" s="62"/>
      <c r="BW19643" s="62"/>
      <c r="BX19643" s="62"/>
      <c r="BY19643" s="62"/>
      <c r="BZ19643" s="62"/>
      <c r="CA19643" s="62"/>
      <c r="CB19643" s="62"/>
      <c r="CC19643" s="62"/>
      <c r="CD19643" s="62"/>
      <c r="CE19643" s="62"/>
      <c r="CF19643" s="62"/>
      <c r="CL19643" s="56" t="s">
        <v>10308</v>
      </c>
      <c r="CM19643" s="56" t="s">
        <v>215</v>
      </c>
      <c r="CN19643" s="56" t="s">
        <v>215</v>
      </c>
      <c r="CO19643" s="52"/>
      <c r="CP19643" s="52"/>
      <c r="CQ19643" s="52"/>
      <c r="CR19643" s="52"/>
      <c r="CS19643" s="52"/>
      <c r="CT19643" s="52"/>
      <c r="CU19643" s="33"/>
      <c r="CV19643" s="33"/>
    </row>
    <row r="19644" spans="74:100">
      <c r="BV19644" s="62"/>
      <c r="BW19644" s="62"/>
      <c r="BX19644" s="62"/>
      <c r="BY19644" s="62"/>
      <c r="BZ19644" s="62"/>
      <c r="CA19644" s="62"/>
      <c r="CB19644" s="62"/>
      <c r="CC19644" s="62"/>
      <c r="CD19644" s="62"/>
      <c r="CE19644" s="62"/>
      <c r="CF19644" s="62"/>
      <c r="CL19644" s="56" t="s">
        <v>11394</v>
      </c>
      <c r="CM19644" s="56" t="s">
        <v>216</v>
      </c>
      <c r="CN19644" s="56" t="s">
        <v>216</v>
      </c>
      <c r="CO19644" s="52"/>
      <c r="CP19644" s="52"/>
      <c r="CQ19644" s="52"/>
      <c r="CR19644" s="52"/>
      <c r="CS19644" s="52"/>
      <c r="CT19644" s="52"/>
      <c r="CU19644" s="33"/>
      <c r="CV19644" s="33"/>
    </row>
    <row r="19645" spans="74:100">
      <c r="BV19645" s="62"/>
      <c r="BW19645" s="62"/>
      <c r="BX19645" s="62"/>
      <c r="BY19645" s="62"/>
      <c r="BZ19645" s="62"/>
      <c r="CA19645" s="62"/>
      <c r="CB19645" s="62"/>
      <c r="CC19645" s="62"/>
      <c r="CD19645" s="62"/>
      <c r="CE19645" s="62"/>
      <c r="CF19645" s="62"/>
      <c r="CL19645" s="56" t="s">
        <v>16692</v>
      </c>
      <c r="CM19645" s="56" t="s">
        <v>215</v>
      </c>
      <c r="CN19645" s="56" t="s">
        <v>215</v>
      </c>
      <c r="CO19645" s="52"/>
      <c r="CP19645" s="52"/>
      <c r="CQ19645" s="52"/>
      <c r="CR19645" s="52"/>
      <c r="CS19645" s="52"/>
      <c r="CT19645" s="52"/>
      <c r="CU19645" s="33"/>
      <c r="CV19645" s="33"/>
    </row>
    <row r="19646" spans="74:100">
      <c r="BV19646" s="62"/>
      <c r="BW19646" s="62"/>
      <c r="BX19646" s="62"/>
      <c r="BY19646" s="62"/>
      <c r="BZ19646" s="62"/>
      <c r="CA19646" s="62"/>
      <c r="CB19646" s="62"/>
      <c r="CC19646" s="62"/>
      <c r="CD19646" s="62"/>
      <c r="CE19646" s="62"/>
      <c r="CF19646" s="62"/>
      <c r="CL19646" s="56" t="s">
        <v>13618</v>
      </c>
      <c r="CM19646" s="56" t="s">
        <v>216</v>
      </c>
      <c r="CN19646" s="56" t="s">
        <v>216</v>
      </c>
      <c r="CO19646" s="52"/>
      <c r="CP19646" s="52"/>
      <c r="CQ19646" s="52"/>
      <c r="CR19646" s="52"/>
      <c r="CS19646" s="52"/>
      <c r="CT19646" s="52"/>
      <c r="CU19646" s="33"/>
      <c r="CV19646" s="33"/>
    </row>
    <row r="19647" spans="74:100">
      <c r="BV19647" s="62"/>
      <c r="BW19647" s="62"/>
      <c r="BX19647" s="62"/>
      <c r="BY19647" s="62"/>
      <c r="BZ19647" s="62"/>
      <c r="CA19647" s="62"/>
      <c r="CB19647" s="62"/>
      <c r="CC19647" s="62"/>
      <c r="CD19647" s="62"/>
      <c r="CE19647" s="62"/>
      <c r="CF19647" s="62"/>
      <c r="CL19647" s="56" t="s">
        <v>11397</v>
      </c>
      <c r="CM19647" s="56" t="s">
        <v>216</v>
      </c>
      <c r="CN19647" s="56" t="s">
        <v>216</v>
      </c>
      <c r="CO19647" s="52"/>
      <c r="CP19647" s="52"/>
      <c r="CQ19647" s="52"/>
      <c r="CR19647" s="52"/>
      <c r="CS19647" s="52"/>
      <c r="CT19647" s="52"/>
      <c r="CU19647" s="33"/>
      <c r="CV19647" s="33"/>
    </row>
    <row r="19648" spans="74:100">
      <c r="BV19648" s="62"/>
      <c r="BW19648" s="62"/>
      <c r="BX19648" s="62"/>
      <c r="BY19648" s="62"/>
      <c r="BZ19648" s="62"/>
      <c r="CA19648" s="62"/>
      <c r="CB19648" s="62"/>
      <c r="CC19648" s="62"/>
      <c r="CD19648" s="62"/>
      <c r="CE19648" s="62"/>
      <c r="CF19648" s="62"/>
      <c r="CL19648" s="56" t="s">
        <v>16700</v>
      </c>
      <c r="CM19648" s="56" t="s">
        <v>214</v>
      </c>
      <c r="CN19648" s="56" t="s">
        <v>214</v>
      </c>
      <c r="CO19648" s="52"/>
      <c r="CP19648" s="52"/>
      <c r="CQ19648" s="52"/>
      <c r="CR19648" s="52"/>
      <c r="CS19648" s="52"/>
      <c r="CT19648" s="52"/>
      <c r="CU19648" s="33"/>
      <c r="CV19648" s="33"/>
    </row>
    <row r="19649" spans="74:100">
      <c r="BV19649" s="62"/>
      <c r="BW19649" s="62"/>
      <c r="BX19649" s="62"/>
      <c r="BY19649" s="62"/>
      <c r="BZ19649" s="62"/>
      <c r="CA19649" s="62"/>
      <c r="CB19649" s="62"/>
      <c r="CC19649" s="62"/>
      <c r="CD19649" s="62"/>
      <c r="CE19649" s="62"/>
      <c r="CF19649" s="62"/>
      <c r="CL19649" s="56" t="s">
        <v>1399</v>
      </c>
      <c r="CM19649" s="56" t="s">
        <v>214</v>
      </c>
      <c r="CN19649" s="56" t="s">
        <v>214</v>
      </c>
      <c r="CO19649" s="52"/>
      <c r="CP19649" s="52"/>
      <c r="CQ19649" s="52"/>
      <c r="CR19649" s="52"/>
      <c r="CS19649" s="52"/>
      <c r="CT19649" s="52"/>
      <c r="CU19649" s="33"/>
      <c r="CV19649" s="33"/>
    </row>
    <row r="19650" spans="74:100">
      <c r="BV19650" s="62"/>
      <c r="BW19650" s="62"/>
      <c r="BX19650" s="62"/>
      <c r="BY19650" s="62"/>
      <c r="BZ19650" s="62"/>
      <c r="CA19650" s="62"/>
      <c r="CB19650" s="62"/>
      <c r="CC19650" s="62"/>
      <c r="CD19650" s="62"/>
      <c r="CE19650" s="62"/>
      <c r="CF19650" s="62"/>
      <c r="CL19650" s="56" t="s">
        <v>10296</v>
      </c>
      <c r="CM19650" s="56" t="s">
        <v>216</v>
      </c>
      <c r="CN19650" s="56" t="s">
        <v>216</v>
      </c>
      <c r="CO19650" s="52"/>
      <c r="CP19650" s="52"/>
      <c r="CQ19650" s="52"/>
      <c r="CR19650" s="52"/>
      <c r="CS19650" s="52"/>
      <c r="CT19650" s="52"/>
      <c r="CU19650" s="33"/>
      <c r="CV19650" s="33"/>
    </row>
    <row r="19651" spans="74:100">
      <c r="BV19651" s="62"/>
      <c r="BW19651" s="62"/>
      <c r="BX19651" s="62"/>
      <c r="BY19651" s="62"/>
      <c r="BZ19651" s="62"/>
      <c r="CA19651" s="62"/>
      <c r="CB19651" s="62"/>
      <c r="CC19651" s="62"/>
      <c r="CD19651" s="62"/>
      <c r="CE19651" s="62"/>
      <c r="CF19651" s="62"/>
      <c r="CL19651" s="56" t="s">
        <v>10305</v>
      </c>
      <c r="CM19651" s="56" t="s">
        <v>215</v>
      </c>
      <c r="CN19651" s="56" t="s">
        <v>215</v>
      </c>
      <c r="CO19651" s="52"/>
      <c r="CP19651" s="52"/>
      <c r="CQ19651" s="52"/>
      <c r="CR19651" s="52"/>
      <c r="CS19651" s="52"/>
      <c r="CT19651" s="52"/>
      <c r="CU19651" s="33"/>
      <c r="CV19651" s="33"/>
    </row>
    <row r="19652" spans="74:100">
      <c r="BV19652" s="62"/>
      <c r="BW19652" s="62"/>
      <c r="BX19652" s="62"/>
      <c r="BY19652" s="62"/>
      <c r="BZ19652" s="62"/>
      <c r="CA19652" s="62"/>
      <c r="CB19652" s="62"/>
      <c r="CC19652" s="62"/>
      <c r="CD19652" s="62"/>
      <c r="CE19652" s="62"/>
      <c r="CF19652" s="62"/>
      <c r="CL19652" s="56" t="s">
        <v>10303</v>
      </c>
      <c r="CM19652" s="56" t="s">
        <v>215</v>
      </c>
      <c r="CN19652" s="56" t="s">
        <v>215</v>
      </c>
      <c r="CO19652" s="52"/>
      <c r="CP19652" s="52"/>
      <c r="CQ19652" s="52"/>
      <c r="CR19652" s="52"/>
      <c r="CS19652" s="52"/>
      <c r="CT19652" s="52"/>
      <c r="CU19652" s="33"/>
      <c r="CV19652" s="33"/>
    </row>
    <row r="19653" spans="74:100">
      <c r="BV19653" s="62"/>
      <c r="BW19653" s="62"/>
      <c r="BX19653" s="62"/>
      <c r="BY19653" s="62"/>
      <c r="BZ19653" s="62"/>
      <c r="CA19653" s="62"/>
      <c r="CB19653" s="62"/>
      <c r="CC19653" s="62"/>
      <c r="CD19653" s="62"/>
      <c r="CE19653" s="62"/>
      <c r="CF19653" s="62"/>
      <c r="CL19653" s="56" t="s">
        <v>10309</v>
      </c>
      <c r="CM19653" s="56" t="s">
        <v>215</v>
      </c>
      <c r="CN19653" s="56" t="s">
        <v>215</v>
      </c>
      <c r="CO19653" s="52"/>
      <c r="CP19653" s="52"/>
      <c r="CQ19653" s="52"/>
      <c r="CR19653" s="52"/>
      <c r="CS19653" s="52"/>
      <c r="CT19653" s="52"/>
      <c r="CU19653" s="33"/>
      <c r="CV19653" s="33"/>
    </row>
    <row r="19654" spans="74:100">
      <c r="BV19654" s="62"/>
      <c r="BW19654" s="62"/>
      <c r="BX19654" s="62"/>
      <c r="BY19654" s="62"/>
      <c r="BZ19654" s="62"/>
      <c r="CA19654" s="62"/>
      <c r="CB19654" s="62"/>
      <c r="CC19654" s="62"/>
      <c r="CD19654" s="62"/>
      <c r="CE19654" s="62"/>
      <c r="CF19654" s="62"/>
      <c r="CL19654" s="56" t="s">
        <v>10306</v>
      </c>
      <c r="CM19654" s="56" t="s">
        <v>215</v>
      </c>
      <c r="CN19654" s="56" t="s">
        <v>215</v>
      </c>
      <c r="CO19654" s="52"/>
      <c r="CP19654" s="52"/>
      <c r="CQ19654" s="52"/>
      <c r="CR19654" s="52"/>
      <c r="CS19654" s="52"/>
      <c r="CT19654" s="52"/>
      <c r="CU19654" s="33"/>
      <c r="CV19654" s="33"/>
    </row>
    <row r="19655" spans="74:100">
      <c r="BV19655" s="62"/>
      <c r="BW19655" s="62"/>
      <c r="BX19655" s="62"/>
      <c r="BY19655" s="62"/>
      <c r="BZ19655" s="62"/>
      <c r="CA19655" s="62"/>
      <c r="CB19655" s="62"/>
      <c r="CC19655" s="62"/>
      <c r="CD19655" s="62"/>
      <c r="CE19655" s="62"/>
      <c r="CF19655" s="62"/>
      <c r="CL19655" s="56" t="s">
        <v>16695</v>
      </c>
      <c r="CM19655" s="56" t="s">
        <v>214</v>
      </c>
      <c r="CN19655" s="56" t="s">
        <v>214</v>
      </c>
      <c r="CO19655" s="52"/>
      <c r="CP19655" s="52"/>
      <c r="CQ19655" s="52"/>
      <c r="CR19655" s="52"/>
      <c r="CS19655" s="52"/>
      <c r="CT19655" s="52"/>
      <c r="CU19655" s="33"/>
      <c r="CV19655" s="33"/>
    </row>
    <row r="19656" spans="74:100">
      <c r="BV19656" s="62"/>
      <c r="BW19656" s="62"/>
      <c r="BX19656" s="62"/>
      <c r="BY19656" s="62"/>
      <c r="BZ19656" s="62"/>
      <c r="CA19656" s="62"/>
      <c r="CB19656" s="62"/>
      <c r="CC19656" s="62"/>
      <c r="CD19656" s="62"/>
      <c r="CE19656" s="62"/>
      <c r="CF19656" s="62"/>
      <c r="CL19656" s="56" t="s">
        <v>16696</v>
      </c>
      <c r="CM19656" s="56" t="s">
        <v>214</v>
      </c>
      <c r="CN19656" s="56" t="s">
        <v>214</v>
      </c>
      <c r="CO19656" s="52"/>
      <c r="CP19656" s="52"/>
      <c r="CQ19656" s="52"/>
      <c r="CR19656" s="52"/>
      <c r="CS19656" s="52"/>
      <c r="CT19656" s="52"/>
      <c r="CU19656" s="33"/>
      <c r="CV19656" s="33"/>
    </row>
    <row r="19657" spans="74:100">
      <c r="BV19657" s="62"/>
      <c r="BW19657" s="62"/>
      <c r="BX19657" s="62"/>
      <c r="BY19657" s="62"/>
      <c r="BZ19657" s="62"/>
      <c r="CA19657" s="62"/>
      <c r="CB19657" s="62"/>
      <c r="CC19657" s="62"/>
      <c r="CD19657" s="62"/>
      <c r="CE19657" s="62"/>
      <c r="CF19657" s="62"/>
      <c r="CL19657" s="56" t="s">
        <v>16697</v>
      </c>
      <c r="CM19657" s="56" t="s">
        <v>214</v>
      </c>
      <c r="CN19657" s="56" t="s">
        <v>214</v>
      </c>
      <c r="CO19657" s="52"/>
      <c r="CP19657" s="52"/>
      <c r="CQ19657" s="52"/>
      <c r="CR19657" s="52"/>
      <c r="CS19657" s="52"/>
      <c r="CT19657" s="52"/>
      <c r="CU19657" s="33"/>
      <c r="CV19657" s="33"/>
    </row>
    <row r="19658" spans="74:100">
      <c r="BV19658" s="62"/>
      <c r="BW19658" s="62"/>
      <c r="BX19658" s="62"/>
      <c r="BY19658" s="62"/>
      <c r="BZ19658" s="62"/>
      <c r="CA19658" s="62"/>
      <c r="CB19658" s="62"/>
      <c r="CC19658" s="62"/>
      <c r="CD19658" s="62"/>
      <c r="CE19658" s="62"/>
      <c r="CF19658" s="62"/>
      <c r="CL19658" s="56" t="s">
        <v>10299</v>
      </c>
      <c r="CM19658" s="56" t="s">
        <v>213</v>
      </c>
      <c r="CN19658" s="56" t="s">
        <v>213</v>
      </c>
      <c r="CO19658" s="52"/>
      <c r="CP19658" s="52"/>
      <c r="CQ19658" s="52"/>
      <c r="CR19658" s="52"/>
      <c r="CS19658" s="52"/>
      <c r="CT19658" s="52"/>
      <c r="CU19658" s="33"/>
      <c r="CV19658" s="33"/>
    </row>
    <row r="19659" spans="74:100">
      <c r="BV19659" s="62"/>
      <c r="BW19659" s="62"/>
      <c r="BX19659" s="62"/>
      <c r="BY19659" s="62"/>
      <c r="BZ19659" s="62"/>
      <c r="CA19659" s="62"/>
      <c r="CB19659" s="62"/>
      <c r="CC19659" s="62"/>
      <c r="CD19659" s="62"/>
      <c r="CE19659" s="62"/>
      <c r="CF19659" s="62"/>
      <c r="CL19659" s="56" t="s">
        <v>23852</v>
      </c>
      <c r="CM19659" s="56" t="s">
        <v>214</v>
      </c>
      <c r="CN19659" s="56" t="s">
        <v>214</v>
      </c>
      <c r="CO19659" s="52"/>
      <c r="CP19659" s="52"/>
      <c r="CQ19659" s="52"/>
      <c r="CR19659" s="52"/>
      <c r="CS19659" s="52"/>
      <c r="CT19659" s="52"/>
      <c r="CU19659" s="33"/>
      <c r="CV19659" s="33"/>
    </row>
    <row r="19660" spans="74:100">
      <c r="BV19660" s="62"/>
      <c r="BW19660" s="62"/>
      <c r="BX19660" s="62"/>
      <c r="BY19660" s="62"/>
      <c r="BZ19660" s="62"/>
      <c r="CA19660" s="62"/>
      <c r="CB19660" s="62"/>
      <c r="CC19660" s="62"/>
      <c r="CD19660" s="62"/>
      <c r="CE19660" s="62"/>
      <c r="CF19660" s="62"/>
      <c r="CL19660" s="56" t="s">
        <v>24890</v>
      </c>
      <c r="CM19660" s="56" t="s">
        <v>216</v>
      </c>
      <c r="CN19660" s="56" t="s">
        <v>216</v>
      </c>
      <c r="CO19660" s="52"/>
      <c r="CP19660" s="52"/>
      <c r="CQ19660" s="52"/>
      <c r="CR19660" s="52"/>
      <c r="CS19660" s="52"/>
      <c r="CT19660" s="52"/>
      <c r="CU19660" s="33"/>
      <c r="CV19660" s="33"/>
    </row>
    <row r="19661" spans="74:100">
      <c r="BV19661" s="62"/>
      <c r="BW19661" s="62"/>
      <c r="BX19661" s="62"/>
      <c r="BY19661" s="62"/>
      <c r="BZ19661" s="62"/>
      <c r="CA19661" s="62"/>
      <c r="CB19661" s="62"/>
      <c r="CC19661" s="62"/>
      <c r="CD19661" s="62"/>
      <c r="CE19661" s="62"/>
      <c r="CF19661" s="62"/>
      <c r="CL19661" s="56" t="s">
        <v>25614</v>
      </c>
      <c r="CM19661" s="56" t="s">
        <v>213</v>
      </c>
      <c r="CN19661" s="56" t="s">
        <v>213</v>
      </c>
      <c r="CO19661" s="52"/>
      <c r="CP19661" s="52"/>
      <c r="CQ19661" s="52"/>
      <c r="CR19661" s="52"/>
      <c r="CS19661" s="52"/>
      <c r="CT19661" s="52"/>
      <c r="CU19661" s="33"/>
      <c r="CV19661" s="33"/>
    </row>
    <row r="19662" spans="74:100">
      <c r="BV19662" s="62"/>
      <c r="BW19662" s="62"/>
      <c r="BX19662" s="62"/>
      <c r="BY19662" s="62"/>
      <c r="BZ19662" s="62"/>
      <c r="CA19662" s="62"/>
      <c r="CB19662" s="62"/>
      <c r="CC19662" s="62"/>
      <c r="CD19662" s="62"/>
      <c r="CE19662" s="62"/>
      <c r="CF19662" s="62"/>
      <c r="CL19662" s="56" t="s">
        <v>25615</v>
      </c>
      <c r="CM19662" s="56" t="s">
        <v>213</v>
      </c>
      <c r="CN19662" s="56" t="s">
        <v>213</v>
      </c>
      <c r="CO19662" s="52"/>
      <c r="CP19662" s="52"/>
      <c r="CQ19662" s="52"/>
      <c r="CR19662" s="52"/>
      <c r="CS19662" s="52"/>
      <c r="CT19662" s="52"/>
      <c r="CU19662" s="33"/>
      <c r="CV19662" s="33"/>
    </row>
    <row r="19663" spans="74:100">
      <c r="BV19663" s="62"/>
      <c r="BW19663" s="62"/>
      <c r="BX19663" s="62"/>
      <c r="BY19663" s="62"/>
      <c r="BZ19663" s="62"/>
      <c r="CA19663" s="62"/>
      <c r="CB19663" s="62"/>
      <c r="CC19663" s="62"/>
      <c r="CD19663" s="62"/>
      <c r="CE19663" s="62"/>
      <c r="CF19663" s="62"/>
      <c r="CL19663" s="56" t="s">
        <v>23853</v>
      </c>
      <c r="CM19663" s="56" t="s">
        <v>215</v>
      </c>
      <c r="CN19663" s="56" t="s">
        <v>215</v>
      </c>
      <c r="CO19663" s="52"/>
      <c r="CP19663" s="52"/>
      <c r="CQ19663" s="52"/>
      <c r="CR19663" s="52"/>
      <c r="CS19663" s="52"/>
      <c r="CT19663" s="52"/>
      <c r="CU19663" s="33"/>
      <c r="CV19663" s="33"/>
    </row>
    <row r="19664" spans="74:100">
      <c r="BV19664" s="62"/>
      <c r="BW19664" s="62"/>
      <c r="BX19664" s="62"/>
      <c r="BY19664" s="62"/>
      <c r="BZ19664" s="62"/>
      <c r="CA19664" s="62"/>
      <c r="CB19664" s="62"/>
      <c r="CC19664" s="62"/>
      <c r="CD19664" s="62"/>
      <c r="CE19664" s="62"/>
      <c r="CF19664" s="62"/>
      <c r="CL19664" s="56" t="s">
        <v>7397</v>
      </c>
      <c r="CM19664" s="56" t="s">
        <v>215</v>
      </c>
      <c r="CN19664" s="56" t="s">
        <v>215</v>
      </c>
      <c r="CO19664" s="52"/>
      <c r="CP19664" s="52"/>
      <c r="CQ19664" s="52"/>
      <c r="CR19664" s="52"/>
      <c r="CS19664" s="52"/>
      <c r="CT19664" s="52"/>
      <c r="CU19664" s="33"/>
      <c r="CV19664" s="33"/>
    </row>
    <row r="19665" spans="74:100">
      <c r="BV19665" s="62"/>
      <c r="BW19665" s="62"/>
      <c r="BX19665" s="62"/>
      <c r="BY19665" s="62"/>
      <c r="BZ19665" s="62"/>
      <c r="CA19665" s="62"/>
      <c r="CB19665" s="62"/>
      <c r="CC19665" s="62"/>
      <c r="CD19665" s="62"/>
      <c r="CE19665" s="62"/>
      <c r="CF19665" s="62"/>
      <c r="CL19665" s="56" t="s">
        <v>23854</v>
      </c>
      <c r="CM19665" s="56" t="s">
        <v>216</v>
      </c>
      <c r="CN19665" s="56" t="s">
        <v>216</v>
      </c>
      <c r="CO19665" s="52"/>
      <c r="CP19665" s="52"/>
      <c r="CQ19665" s="52"/>
      <c r="CR19665" s="52"/>
      <c r="CS19665" s="52"/>
      <c r="CT19665" s="52"/>
      <c r="CU19665" s="33"/>
      <c r="CV19665" s="33"/>
    </row>
    <row r="19666" spans="74:100">
      <c r="BV19666" s="62"/>
      <c r="BW19666" s="62"/>
      <c r="BX19666" s="62"/>
      <c r="BY19666" s="62"/>
      <c r="BZ19666" s="62"/>
      <c r="CA19666" s="62"/>
      <c r="CB19666" s="62"/>
      <c r="CC19666" s="62"/>
      <c r="CD19666" s="62"/>
      <c r="CE19666" s="62"/>
      <c r="CF19666" s="62"/>
      <c r="CL19666" s="56" t="s">
        <v>23855</v>
      </c>
      <c r="CM19666" s="56" t="s">
        <v>216</v>
      </c>
      <c r="CN19666" s="56" t="s">
        <v>216</v>
      </c>
      <c r="CO19666" s="52"/>
      <c r="CP19666" s="52"/>
      <c r="CQ19666" s="52"/>
      <c r="CR19666" s="52"/>
      <c r="CS19666" s="52"/>
      <c r="CT19666" s="52"/>
      <c r="CU19666" s="33"/>
      <c r="CV19666" s="33"/>
    </row>
    <row r="19667" spans="74:100">
      <c r="BV19667" s="62"/>
      <c r="BW19667" s="62"/>
      <c r="BX19667" s="62"/>
      <c r="BY19667" s="62"/>
      <c r="BZ19667" s="62"/>
      <c r="CA19667" s="62"/>
      <c r="CB19667" s="62"/>
      <c r="CC19667" s="62"/>
      <c r="CD19667" s="62"/>
      <c r="CE19667" s="62"/>
      <c r="CF19667" s="62"/>
      <c r="CL19667" s="35" t="s">
        <v>10317</v>
      </c>
      <c r="CM19667" s="35" t="s">
        <v>217</v>
      </c>
      <c r="CN19667" s="35" t="s">
        <v>217</v>
      </c>
      <c r="CO19667" s="52"/>
      <c r="CP19667" s="52"/>
      <c r="CQ19667" s="52"/>
      <c r="CR19667" s="52"/>
      <c r="CS19667" s="52"/>
      <c r="CT19667" s="52"/>
      <c r="CU19667" s="33"/>
      <c r="CV19667" s="33"/>
    </row>
    <row r="19668" spans="74:100">
      <c r="BV19668" s="62"/>
      <c r="BW19668" s="62"/>
      <c r="BX19668" s="62"/>
      <c r="BY19668" s="62"/>
      <c r="BZ19668" s="62"/>
      <c r="CA19668" s="62"/>
      <c r="CB19668" s="62"/>
      <c r="CC19668" s="62"/>
      <c r="CD19668" s="62"/>
      <c r="CE19668" s="62"/>
      <c r="CF19668" s="62"/>
      <c r="CL19668" s="35" t="s">
        <v>29438</v>
      </c>
      <c r="CM19668" s="35" t="s">
        <v>217</v>
      </c>
      <c r="CN19668" s="35" t="s">
        <v>217</v>
      </c>
      <c r="CO19668" s="52"/>
      <c r="CP19668" s="52"/>
      <c r="CQ19668" s="52"/>
      <c r="CR19668" s="52"/>
      <c r="CS19668" s="52"/>
      <c r="CT19668" s="52"/>
      <c r="CU19668" s="33"/>
      <c r="CV19668" s="33"/>
    </row>
    <row r="19669" spans="74:100">
      <c r="BV19669" s="62"/>
      <c r="BW19669" s="62"/>
      <c r="BX19669" s="62"/>
      <c r="BY19669" s="62"/>
      <c r="BZ19669" s="62"/>
      <c r="CA19669" s="62"/>
      <c r="CB19669" s="62"/>
      <c r="CC19669" s="62"/>
      <c r="CD19669" s="62"/>
      <c r="CE19669" s="62"/>
      <c r="CF19669" s="62"/>
      <c r="CL19669" s="56" t="s">
        <v>10322</v>
      </c>
      <c r="CM19669" s="56" t="s">
        <v>215</v>
      </c>
      <c r="CN19669" s="56" t="s">
        <v>215</v>
      </c>
      <c r="CO19669" s="52"/>
      <c r="CP19669" s="52"/>
      <c r="CQ19669" s="52"/>
      <c r="CR19669" s="52"/>
      <c r="CS19669" s="52"/>
      <c r="CT19669" s="52"/>
      <c r="CU19669" s="33"/>
      <c r="CV19669" s="33"/>
    </row>
    <row r="19670" spans="74:100">
      <c r="BV19670" s="62"/>
      <c r="BW19670" s="62"/>
      <c r="BX19670" s="62"/>
      <c r="BY19670" s="62"/>
      <c r="BZ19670" s="62"/>
      <c r="CA19670" s="62"/>
      <c r="CB19670" s="62"/>
      <c r="CC19670" s="62"/>
      <c r="CD19670" s="62"/>
      <c r="CE19670" s="62"/>
      <c r="CF19670" s="62"/>
      <c r="CL19670" s="56" t="s">
        <v>10320</v>
      </c>
      <c r="CM19670" s="56" t="s">
        <v>215</v>
      </c>
      <c r="CN19670" s="56" t="s">
        <v>215</v>
      </c>
      <c r="CO19670" s="52"/>
      <c r="CP19670" s="52"/>
      <c r="CQ19670" s="52"/>
      <c r="CR19670" s="52"/>
      <c r="CS19670" s="52"/>
      <c r="CT19670" s="52"/>
      <c r="CU19670" s="33"/>
      <c r="CV19670" s="33"/>
    </row>
    <row r="19671" spans="74:100">
      <c r="BV19671" s="62"/>
      <c r="BW19671" s="62"/>
      <c r="BX19671" s="62"/>
      <c r="BY19671" s="62"/>
      <c r="BZ19671" s="62"/>
      <c r="CA19671" s="62"/>
      <c r="CB19671" s="62"/>
      <c r="CC19671" s="62"/>
      <c r="CD19671" s="62"/>
      <c r="CE19671" s="62"/>
      <c r="CF19671" s="62"/>
      <c r="CL19671" s="56" t="s">
        <v>10323</v>
      </c>
      <c r="CM19671" s="56" t="s">
        <v>215</v>
      </c>
      <c r="CN19671" s="56" t="s">
        <v>215</v>
      </c>
      <c r="CO19671" s="52"/>
      <c r="CP19671" s="52"/>
      <c r="CQ19671" s="52"/>
      <c r="CR19671" s="52"/>
      <c r="CS19671" s="52"/>
      <c r="CT19671" s="52"/>
      <c r="CU19671" s="33"/>
      <c r="CV19671" s="33"/>
    </row>
    <row r="19672" spans="74:100">
      <c r="BV19672" s="62"/>
      <c r="BW19672" s="62"/>
      <c r="BX19672" s="62"/>
      <c r="BY19672" s="62"/>
      <c r="BZ19672" s="62"/>
      <c r="CA19672" s="62"/>
      <c r="CB19672" s="62"/>
      <c r="CC19672" s="62"/>
      <c r="CD19672" s="62"/>
      <c r="CE19672" s="62"/>
      <c r="CF19672" s="62"/>
      <c r="CL19672" s="56" t="s">
        <v>10325</v>
      </c>
      <c r="CM19672" s="56" t="s">
        <v>213</v>
      </c>
      <c r="CN19672" s="56" t="s">
        <v>213</v>
      </c>
      <c r="CO19672" s="52"/>
      <c r="CP19672" s="52"/>
      <c r="CQ19672" s="52"/>
      <c r="CR19672" s="52"/>
      <c r="CS19672" s="52"/>
      <c r="CT19672" s="52"/>
      <c r="CU19672" s="33"/>
      <c r="CV19672" s="33"/>
    </row>
    <row r="19673" spans="74:100">
      <c r="BV19673" s="62"/>
      <c r="BW19673" s="62"/>
      <c r="BX19673" s="62"/>
      <c r="BY19673" s="62"/>
      <c r="BZ19673" s="62"/>
      <c r="CA19673" s="62"/>
      <c r="CB19673" s="62"/>
      <c r="CC19673" s="62"/>
      <c r="CD19673" s="62"/>
      <c r="CE19673" s="62"/>
      <c r="CF19673" s="62"/>
      <c r="CL19673" s="56" t="s">
        <v>10326</v>
      </c>
      <c r="CM19673" s="56" t="s">
        <v>213</v>
      </c>
      <c r="CN19673" s="56" t="s">
        <v>213</v>
      </c>
      <c r="CO19673" s="52"/>
      <c r="CP19673" s="52"/>
      <c r="CQ19673" s="52"/>
      <c r="CR19673" s="52"/>
      <c r="CS19673" s="52"/>
      <c r="CT19673" s="52"/>
      <c r="CU19673" s="33"/>
      <c r="CV19673" s="33"/>
    </row>
    <row r="19674" spans="74:100">
      <c r="BV19674" s="62"/>
      <c r="BW19674" s="62"/>
      <c r="BX19674" s="62"/>
      <c r="BY19674" s="62"/>
      <c r="BZ19674" s="62"/>
      <c r="CA19674" s="62"/>
      <c r="CB19674" s="62"/>
      <c r="CC19674" s="62"/>
      <c r="CD19674" s="62"/>
      <c r="CE19674" s="62"/>
      <c r="CF19674" s="62"/>
      <c r="CL19674" s="56" t="s">
        <v>10327</v>
      </c>
      <c r="CM19674" s="56" t="s">
        <v>213</v>
      </c>
      <c r="CN19674" s="56" t="s">
        <v>213</v>
      </c>
      <c r="CO19674" s="52"/>
      <c r="CP19674" s="52"/>
      <c r="CQ19674" s="52"/>
      <c r="CR19674" s="52"/>
      <c r="CS19674" s="52"/>
      <c r="CT19674" s="52"/>
      <c r="CU19674" s="33"/>
      <c r="CV19674" s="33"/>
    </row>
    <row r="19675" spans="74:100">
      <c r="BV19675" s="62"/>
      <c r="BW19675" s="62"/>
      <c r="BX19675" s="62"/>
      <c r="BY19675" s="62"/>
      <c r="BZ19675" s="62"/>
      <c r="CA19675" s="62"/>
      <c r="CB19675" s="62"/>
      <c r="CC19675" s="62"/>
      <c r="CD19675" s="62"/>
      <c r="CE19675" s="62"/>
      <c r="CF19675" s="62"/>
      <c r="CL19675" s="56" t="s">
        <v>10334</v>
      </c>
      <c r="CM19675" s="56" t="s">
        <v>213</v>
      </c>
      <c r="CN19675" s="56" t="s">
        <v>213</v>
      </c>
      <c r="CO19675" s="52"/>
      <c r="CP19675" s="52"/>
      <c r="CQ19675" s="52"/>
      <c r="CR19675" s="52"/>
      <c r="CS19675" s="52"/>
      <c r="CT19675" s="52"/>
      <c r="CU19675" s="33"/>
      <c r="CV19675" s="33"/>
    </row>
    <row r="19676" spans="74:100">
      <c r="BV19676" s="62"/>
      <c r="BW19676" s="62"/>
      <c r="BX19676" s="62"/>
      <c r="BY19676" s="62"/>
      <c r="BZ19676" s="62"/>
      <c r="CA19676" s="62"/>
      <c r="CB19676" s="62"/>
      <c r="CC19676" s="62"/>
      <c r="CD19676" s="62"/>
      <c r="CE19676" s="62"/>
      <c r="CF19676" s="62"/>
      <c r="CL19676" s="56" t="s">
        <v>25616</v>
      </c>
      <c r="CM19676" s="56" t="s">
        <v>213</v>
      </c>
      <c r="CN19676" s="56" t="s">
        <v>213</v>
      </c>
      <c r="CO19676" s="52"/>
      <c r="CP19676" s="52"/>
      <c r="CQ19676" s="52"/>
      <c r="CR19676" s="52"/>
      <c r="CS19676" s="52"/>
      <c r="CT19676" s="52"/>
      <c r="CU19676" s="33"/>
      <c r="CV19676" s="33"/>
    </row>
    <row r="19677" spans="74:100">
      <c r="BV19677" s="62"/>
      <c r="BW19677" s="62"/>
      <c r="BX19677" s="62"/>
      <c r="BY19677" s="62"/>
      <c r="BZ19677" s="62"/>
      <c r="CA19677" s="62"/>
      <c r="CB19677" s="62"/>
      <c r="CC19677" s="62"/>
      <c r="CD19677" s="62"/>
      <c r="CE19677" s="62"/>
      <c r="CF19677" s="62"/>
      <c r="CL19677" s="56" t="s">
        <v>25617</v>
      </c>
      <c r="CM19677" s="56" t="s">
        <v>213</v>
      </c>
      <c r="CN19677" s="56" t="s">
        <v>213</v>
      </c>
      <c r="CO19677" s="52"/>
      <c r="CP19677" s="52"/>
      <c r="CQ19677" s="52"/>
      <c r="CR19677" s="52"/>
      <c r="CS19677" s="52"/>
      <c r="CT19677" s="52"/>
      <c r="CU19677" s="33"/>
      <c r="CV19677" s="33"/>
    </row>
    <row r="19678" spans="74:100">
      <c r="BV19678" s="62"/>
      <c r="BW19678" s="62"/>
      <c r="BX19678" s="62"/>
      <c r="BY19678" s="62"/>
      <c r="BZ19678" s="62"/>
      <c r="CA19678" s="62"/>
      <c r="CB19678" s="62"/>
      <c r="CC19678" s="62"/>
      <c r="CD19678" s="62"/>
      <c r="CE19678" s="62"/>
      <c r="CF19678" s="62"/>
      <c r="CL19678" s="56" t="s">
        <v>10328</v>
      </c>
      <c r="CM19678" s="56" t="s">
        <v>213</v>
      </c>
      <c r="CN19678" s="56" t="s">
        <v>213</v>
      </c>
      <c r="CO19678" s="52"/>
      <c r="CP19678" s="52"/>
      <c r="CQ19678" s="52"/>
      <c r="CR19678" s="52"/>
      <c r="CS19678" s="52"/>
      <c r="CT19678" s="52"/>
      <c r="CU19678" s="33"/>
      <c r="CV19678" s="33"/>
    </row>
    <row r="19679" spans="74:100">
      <c r="BV19679" s="62"/>
      <c r="BW19679" s="62"/>
      <c r="BX19679" s="62"/>
      <c r="BY19679" s="62"/>
      <c r="BZ19679" s="62"/>
      <c r="CA19679" s="62"/>
      <c r="CB19679" s="62"/>
      <c r="CC19679" s="62"/>
      <c r="CD19679" s="62"/>
      <c r="CE19679" s="62"/>
      <c r="CF19679" s="62"/>
      <c r="CL19679" s="56" t="s">
        <v>10329</v>
      </c>
      <c r="CM19679" s="56" t="s">
        <v>213</v>
      </c>
      <c r="CN19679" s="56" t="s">
        <v>213</v>
      </c>
      <c r="CO19679" s="52"/>
      <c r="CP19679" s="52"/>
      <c r="CQ19679" s="52"/>
      <c r="CR19679" s="52"/>
      <c r="CS19679" s="52"/>
      <c r="CT19679" s="52"/>
      <c r="CU19679" s="33"/>
      <c r="CV19679" s="33"/>
    </row>
    <row r="19680" spans="74:100">
      <c r="BV19680" s="62"/>
      <c r="BW19680" s="62"/>
      <c r="BX19680" s="62"/>
      <c r="BY19680" s="62"/>
      <c r="BZ19680" s="62"/>
      <c r="CA19680" s="62"/>
      <c r="CB19680" s="62"/>
      <c r="CC19680" s="62"/>
      <c r="CD19680" s="62"/>
      <c r="CE19680" s="62"/>
      <c r="CF19680" s="62"/>
      <c r="CL19680" s="56" t="s">
        <v>10330</v>
      </c>
      <c r="CM19680" s="56" t="s">
        <v>213</v>
      </c>
      <c r="CN19680" s="56" t="s">
        <v>213</v>
      </c>
      <c r="CO19680" s="52"/>
      <c r="CP19680" s="52"/>
      <c r="CQ19680" s="52"/>
      <c r="CR19680" s="52"/>
      <c r="CS19680" s="52"/>
      <c r="CT19680" s="52"/>
      <c r="CU19680" s="33"/>
      <c r="CV19680" s="33"/>
    </row>
    <row r="19681" spans="74:100">
      <c r="BV19681" s="62"/>
      <c r="BW19681" s="62"/>
      <c r="BX19681" s="62"/>
      <c r="BY19681" s="62"/>
      <c r="BZ19681" s="62"/>
      <c r="CA19681" s="62"/>
      <c r="CB19681" s="62"/>
      <c r="CC19681" s="62"/>
      <c r="CD19681" s="62"/>
      <c r="CE19681" s="62"/>
      <c r="CF19681" s="62"/>
      <c r="CL19681" s="56" t="s">
        <v>10335</v>
      </c>
      <c r="CM19681" s="56" t="s">
        <v>213</v>
      </c>
      <c r="CN19681" s="56" t="s">
        <v>213</v>
      </c>
      <c r="CO19681" s="52"/>
      <c r="CP19681" s="52"/>
      <c r="CQ19681" s="52"/>
      <c r="CR19681" s="52"/>
      <c r="CS19681" s="52"/>
      <c r="CT19681" s="52"/>
      <c r="CU19681" s="33"/>
      <c r="CV19681" s="33"/>
    </row>
    <row r="19682" spans="74:100">
      <c r="BV19682" s="62"/>
      <c r="BW19682" s="62"/>
      <c r="BX19682" s="62"/>
      <c r="BY19682" s="62"/>
      <c r="BZ19682" s="62"/>
      <c r="CA19682" s="62"/>
      <c r="CB19682" s="62"/>
      <c r="CC19682" s="62"/>
      <c r="CD19682" s="62"/>
      <c r="CE19682" s="62"/>
      <c r="CF19682" s="62"/>
      <c r="CL19682" s="56" t="s">
        <v>10336</v>
      </c>
      <c r="CM19682" s="56" t="s">
        <v>213</v>
      </c>
      <c r="CN19682" s="56" t="s">
        <v>213</v>
      </c>
      <c r="CO19682" s="52"/>
      <c r="CP19682" s="52"/>
      <c r="CQ19682" s="52"/>
      <c r="CR19682" s="52"/>
      <c r="CS19682" s="52"/>
      <c r="CT19682" s="52"/>
      <c r="CU19682" s="33"/>
      <c r="CV19682" s="33"/>
    </row>
    <row r="19683" spans="74:100">
      <c r="BV19683" s="62"/>
      <c r="BW19683" s="62"/>
      <c r="BX19683" s="62"/>
      <c r="BY19683" s="62"/>
      <c r="BZ19683" s="62"/>
      <c r="CA19683" s="62"/>
      <c r="CB19683" s="62"/>
      <c r="CC19683" s="62"/>
      <c r="CD19683" s="62"/>
      <c r="CE19683" s="62"/>
      <c r="CF19683" s="62"/>
      <c r="CL19683" s="56" t="s">
        <v>10337</v>
      </c>
      <c r="CM19683" s="56" t="s">
        <v>213</v>
      </c>
      <c r="CN19683" s="56" t="s">
        <v>213</v>
      </c>
      <c r="CO19683" s="52"/>
      <c r="CP19683" s="52"/>
      <c r="CQ19683" s="52"/>
      <c r="CR19683" s="52"/>
      <c r="CS19683" s="52"/>
      <c r="CT19683" s="52"/>
      <c r="CU19683" s="33"/>
      <c r="CV19683" s="33"/>
    </row>
    <row r="19684" spans="74:100">
      <c r="BV19684" s="62"/>
      <c r="BW19684" s="62"/>
      <c r="BX19684" s="62"/>
      <c r="BY19684" s="62"/>
      <c r="BZ19684" s="62"/>
      <c r="CA19684" s="62"/>
      <c r="CB19684" s="62"/>
      <c r="CC19684" s="62"/>
      <c r="CD19684" s="62"/>
      <c r="CE19684" s="62"/>
      <c r="CF19684" s="62"/>
      <c r="CL19684" s="56" t="s">
        <v>10331</v>
      </c>
      <c r="CM19684" s="56" t="s">
        <v>213</v>
      </c>
      <c r="CN19684" s="56" t="s">
        <v>213</v>
      </c>
      <c r="CO19684" s="52"/>
      <c r="CP19684" s="52"/>
      <c r="CQ19684" s="52"/>
      <c r="CR19684" s="52"/>
      <c r="CS19684" s="52"/>
      <c r="CT19684" s="52"/>
      <c r="CU19684" s="33"/>
      <c r="CV19684" s="33"/>
    </row>
    <row r="19685" spans="74:100">
      <c r="BV19685" s="62"/>
      <c r="BW19685" s="62"/>
      <c r="BX19685" s="62"/>
      <c r="BY19685" s="62"/>
      <c r="BZ19685" s="62"/>
      <c r="CA19685" s="62"/>
      <c r="CB19685" s="62"/>
      <c r="CC19685" s="62"/>
      <c r="CD19685" s="62"/>
      <c r="CE19685" s="62"/>
      <c r="CF19685" s="62"/>
      <c r="CL19685" s="56" t="s">
        <v>10332</v>
      </c>
      <c r="CM19685" s="56" t="s">
        <v>213</v>
      </c>
      <c r="CN19685" s="56" t="s">
        <v>213</v>
      </c>
      <c r="CO19685" s="52"/>
      <c r="CP19685" s="52"/>
      <c r="CQ19685" s="52"/>
      <c r="CR19685" s="52"/>
      <c r="CS19685" s="52"/>
      <c r="CT19685" s="52"/>
      <c r="CU19685" s="33"/>
      <c r="CV19685" s="33"/>
    </row>
    <row r="19686" spans="74:100">
      <c r="BV19686" s="62"/>
      <c r="BW19686" s="62"/>
      <c r="BX19686" s="62"/>
      <c r="BY19686" s="62"/>
      <c r="BZ19686" s="62"/>
      <c r="CA19686" s="62"/>
      <c r="CB19686" s="62"/>
      <c r="CC19686" s="62"/>
      <c r="CD19686" s="62"/>
      <c r="CE19686" s="62"/>
      <c r="CF19686" s="62"/>
      <c r="CL19686" s="56" t="s">
        <v>29439</v>
      </c>
      <c r="CM19686" s="56" t="s">
        <v>216</v>
      </c>
      <c r="CN19686" s="56" t="s">
        <v>216</v>
      </c>
      <c r="CO19686" s="52"/>
      <c r="CP19686" s="52"/>
      <c r="CQ19686" s="52"/>
      <c r="CR19686" s="52"/>
      <c r="CS19686" s="52"/>
      <c r="CT19686" s="52"/>
      <c r="CU19686" s="33"/>
      <c r="CV19686" s="33"/>
    </row>
    <row r="19687" spans="74:100">
      <c r="BV19687" s="62"/>
      <c r="BW19687" s="62"/>
      <c r="BX19687" s="62"/>
      <c r="BY19687" s="62"/>
      <c r="BZ19687" s="62"/>
      <c r="CA19687" s="62"/>
      <c r="CB19687" s="62"/>
      <c r="CC19687" s="62"/>
      <c r="CD19687" s="62"/>
      <c r="CE19687" s="62"/>
      <c r="CF19687" s="62"/>
      <c r="CL19687" s="56" t="s">
        <v>10338</v>
      </c>
      <c r="CM19687" s="56" t="s">
        <v>213</v>
      </c>
      <c r="CN19687" s="56" t="s">
        <v>213</v>
      </c>
      <c r="CO19687" s="52"/>
      <c r="CP19687" s="52"/>
      <c r="CQ19687" s="52"/>
      <c r="CR19687" s="52"/>
      <c r="CS19687" s="52"/>
      <c r="CT19687" s="52"/>
      <c r="CU19687" s="33"/>
      <c r="CV19687" s="33"/>
    </row>
    <row r="19688" spans="74:100">
      <c r="BV19688" s="62"/>
      <c r="BW19688" s="62"/>
      <c r="BX19688" s="62"/>
      <c r="BY19688" s="62"/>
      <c r="BZ19688" s="62"/>
      <c r="CA19688" s="62"/>
      <c r="CB19688" s="62"/>
      <c r="CC19688" s="62"/>
      <c r="CD19688" s="62"/>
      <c r="CE19688" s="62"/>
      <c r="CF19688" s="62"/>
      <c r="CL19688" s="56" t="s">
        <v>10333</v>
      </c>
      <c r="CM19688" s="56" t="s">
        <v>213</v>
      </c>
      <c r="CN19688" s="56" t="s">
        <v>213</v>
      </c>
      <c r="CO19688" s="52"/>
      <c r="CP19688" s="52"/>
      <c r="CQ19688" s="52"/>
      <c r="CR19688" s="52"/>
      <c r="CS19688" s="52"/>
      <c r="CT19688" s="52"/>
      <c r="CU19688" s="33"/>
      <c r="CV19688" s="33"/>
    </row>
    <row r="19689" spans="74:100">
      <c r="BV19689" s="62"/>
      <c r="BW19689" s="62"/>
      <c r="BX19689" s="62"/>
      <c r="BY19689" s="62"/>
      <c r="BZ19689" s="62"/>
      <c r="CA19689" s="62"/>
      <c r="CB19689" s="62"/>
      <c r="CC19689" s="62"/>
      <c r="CD19689" s="62"/>
      <c r="CE19689" s="62"/>
      <c r="CF19689" s="62"/>
      <c r="CL19689" s="56" t="s">
        <v>10342</v>
      </c>
      <c r="CM19689" s="56" t="s">
        <v>213</v>
      </c>
      <c r="CN19689" s="56" t="s">
        <v>213</v>
      </c>
      <c r="CO19689" s="52"/>
      <c r="CP19689" s="52"/>
      <c r="CQ19689" s="52"/>
      <c r="CR19689" s="52"/>
      <c r="CS19689" s="52"/>
      <c r="CT19689" s="52"/>
      <c r="CU19689" s="33"/>
      <c r="CV19689" s="33"/>
    </row>
    <row r="19690" spans="74:100">
      <c r="BV19690" s="62"/>
      <c r="BW19690" s="62"/>
      <c r="BX19690" s="62"/>
      <c r="BY19690" s="62"/>
      <c r="BZ19690" s="62"/>
      <c r="CA19690" s="62"/>
      <c r="CB19690" s="62"/>
      <c r="CC19690" s="62"/>
      <c r="CD19690" s="62"/>
      <c r="CE19690" s="62"/>
      <c r="CF19690" s="62"/>
      <c r="CL19690" s="56" t="s">
        <v>1405</v>
      </c>
      <c r="CM19690" s="56" t="s">
        <v>213</v>
      </c>
      <c r="CN19690" s="56" t="s">
        <v>213</v>
      </c>
      <c r="CO19690" s="52"/>
      <c r="CP19690" s="52"/>
      <c r="CQ19690" s="52"/>
      <c r="CR19690" s="52"/>
      <c r="CS19690" s="52"/>
      <c r="CT19690" s="52"/>
      <c r="CU19690" s="33"/>
      <c r="CV19690" s="33"/>
    </row>
    <row r="19691" spans="74:100">
      <c r="BV19691" s="62"/>
      <c r="BW19691" s="62"/>
      <c r="BX19691" s="62"/>
      <c r="BY19691" s="62"/>
      <c r="BZ19691" s="62"/>
      <c r="CA19691" s="62"/>
      <c r="CB19691" s="62"/>
      <c r="CC19691" s="62"/>
      <c r="CD19691" s="62"/>
      <c r="CE19691" s="62"/>
      <c r="CF19691" s="62"/>
      <c r="CL19691" s="56" t="s">
        <v>1406</v>
      </c>
      <c r="CM19691" s="56" t="s">
        <v>213</v>
      </c>
      <c r="CN19691" s="56" t="s">
        <v>213</v>
      </c>
      <c r="CO19691" s="52"/>
      <c r="CP19691" s="52"/>
      <c r="CQ19691" s="52"/>
      <c r="CR19691" s="52"/>
      <c r="CS19691" s="52"/>
      <c r="CT19691" s="52"/>
      <c r="CU19691" s="33"/>
      <c r="CV19691" s="33"/>
    </row>
    <row r="19692" spans="74:100">
      <c r="BV19692" s="62"/>
      <c r="BW19692" s="62"/>
      <c r="BX19692" s="62"/>
      <c r="BY19692" s="62"/>
      <c r="BZ19692" s="62"/>
      <c r="CA19692" s="62"/>
      <c r="CB19692" s="62"/>
      <c r="CC19692" s="62"/>
      <c r="CD19692" s="62"/>
      <c r="CE19692" s="62"/>
      <c r="CF19692" s="62"/>
      <c r="CL19692" s="56" t="s">
        <v>10343</v>
      </c>
      <c r="CM19692" s="56" t="s">
        <v>213</v>
      </c>
      <c r="CN19692" s="56" t="s">
        <v>213</v>
      </c>
      <c r="CO19692" s="52"/>
      <c r="CP19692" s="52"/>
      <c r="CQ19692" s="52"/>
      <c r="CR19692" s="52"/>
      <c r="CS19692" s="52"/>
      <c r="CT19692" s="52"/>
      <c r="CU19692" s="33"/>
      <c r="CV19692" s="33"/>
    </row>
    <row r="19693" spans="74:100">
      <c r="BV19693" s="62"/>
      <c r="BW19693" s="62"/>
      <c r="BX19693" s="62"/>
      <c r="BY19693" s="62"/>
      <c r="BZ19693" s="62"/>
      <c r="CA19693" s="62"/>
      <c r="CB19693" s="62"/>
      <c r="CC19693" s="62"/>
      <c r="CD19693" s="62"/>
      <c r="CE19693" s="62"/>
      <c r="CF19693" s="62"/>
      <c r="CL19693" s="56" t="s">
        <v>4495</v>
      </c>
      <c r="CM19693" s="56" t="s">
        <v>213</v>
      </c>
      <c r="CN19693" s="56" t="s">
        <v>213</v>
      </c>
      <c r="CO19693" s="52"/>
      <c r="CP19693" s="52"/>
      <c r="CQ19693" s="52"/>
      <c r="CR19693" s="52"/>
      <c r="CS19693" s="52"/>
      <c r="CT19693" s="52"/>
      <c r="CU19693" s="33"/>
      <c r="CV19693" s="33"/>
    </row>
    <row r="19694" spans="74:100">
      <c r="BV19694" s="62"/>
      <c r="BW19694" s="62"/>
      <c r="BX19694" s="62"/>
      <c r="BY19694" s="62"/>
      <c r="BZ19694" s="62"/>
      <c r="CA19694" s="62"/>
      <c r="CB19694" s="62"/>
      <c r="CC19694" s="62"/>
      <c r="CD19694" s="62"/>
      <c r="CE19694" s="62"/>
      <c r="CF19694" s="62"/>
      <c r="CL19694" s="56" t="s">
        <v>10344</v>
      </c>
      <c r="CM19694" s="56" t="s">
        <v>213</v>
      </c>
      <c r="CN19694" s="56" t="s">
        <v>213</v>
      </c>
      <c r="CO19694" s="52"/>
      <c r="CP19694" s="52"/>
      <c r="CQ19694" s="52"/>
      <c r="CR19694" s="52"/>
      <c r="CS19694" s="52"/>
      <c r="CT19694" s="52"/>
      <c r="CU19694" s="33"/>
      <c r="CV19694" s="33"/>
    </row>
    <row r="19695" spans="74:100">
      <c r="BV19695" s="62"/>
      <c r="BW19695" s="62"/>
      <c r="BX19695" s="62"/>
      <c r="BY19695" s="62"/>
      <c r="BZ19695" s="62"/>
      <c r="CA19695" s="62"/>
      <c r="CB19695" s="62"/>
      <c r="CC19695" s="62"/>
      <c r="CD19695" s="62"/>
      <c r="CE19695" s="62"/>
      <c r="CF19695" s="62"/>
      <c r="CL19695" s="56" t="s">
        <v>10345</v>
      </c>
      <c r="CM19695" s="56" t="s">
        <v>213</v>
      </c>
      <c r="CN19695" s="56" t="s">
        <v>213</v>
      </c>
      <c r="CO19695" s="52"/>
      <c r="CP19695" s="52"/>
      <c r="CQ19695" s="52"/>
      <c r="CR19695" s="52"/>
      <c r="CS19695" s="52"/>
      <c r="CT19695" s="52"/>
      <c r="CU19695" s="33"/>
      <c r="CV19695" s="33"/>
    </row>
    <row r="19696" spans="74:100">
      <c r="BV19696" s="62"/>
      <c r="BW19696" s="62"/>
      <c r="BX19696" s="62"/>
      <c r="BY19696" s="62"/>
      <c r="BZ19696" s="62"/>
      <c r="CA19696" s="62"/>
      <c r="CB19696" s="62"/>
      <c r="CC19696" s="62"/>
      <c r="CD19696" s="62"/>
      <c r="CE19696" s="62"/>
      <c r="CF19696" s="62"/>
      <c r="CL19696" s="56" t="s">
        <v>13264</v>
      </c>
      <c r="CM19696" s="56" t="s">
        <v>214</v>
      </c>
      <c r="CN19696" s="56" t="s">
        <v>214</v>
      </c>
      <c r="CO19696" s="52"/>
      <c r="CP19696" s="52"/>
      <c r="CQ19696" s="52"/>
      <c r="CR19696" s="52"/>
      <c r="CS19696" s="52"/>
      <c r="CT19696" s="52"/>
      <c r="CU19696" s="33"/>
      <c r="CV19696" s="33"/>
    </row>
    <row r="19697" spans="74:100">
      <c r="BV19697" s="62"/>
      <c r="BW19697" s="62"/>
      <c r="BX19697" s="62"/>
      <c r="BY19697" s="62"/>
      <c r="BZ19697" s="62"/>
      <c r="CA19697" s="62"/>
      <c r="CB19697" s="62"/>
      <c r="CC19697" s="62"/>
      <c r="CD19697" s="62"/>
      <c r="CE19697" s="62"/>
      <c r="CF19697" s="62"/>
      <c r="CL19697" s="56" t="s">
        <v>8062</v>
      </c>
      <c r="CM19697" s="56" t="s">
        <v>214</v>
      </c>
      <c r="CN19697" s="56" t="s">
        <v>214</v>
      </c>
      <c r="CO19697" s="52"/>
      <c r="CP19697" s="52"/>
      <c r="CQ19697" s="52"/>
      <c r="CR19697" s="52"/>
      <c r="CS19697" s="52"/>
      <c r="CT19697" s="52"/>
      <c r="CU19697" s="33"/>
      <c r="CV19697" s="33"/>
    </row>
    <row r="19698" spans="74:100">
      <c r="BV19698" s="62"/>
      <c r="BW19698" s="62"/>
      <c r="BX19698" s="62"/>
      <c r="BY19698" s="62"/>
      <c r="BZ19698" s="62"/>
      <c r="CA19698" s="62"/>
      <c r="CB19698" s="62"/>
      <c r="CC19698" s="62"/>
      <c r="CD19698" s="62"/>
      <c r="CE19698" s="62"/>
      <c r="CF19698" s="62"/>
      <c r="CL19698" s="35" t="s">
        <v>10348</v>
      </c>
      <c r="CM19698" s="35" t="s">
        <v>217</v>
      </c>
      <c r="CN19698" s="35" t="s">
        <v>217</v>
      </c>
      <c r="CO19698" s="52"/>
      <c r="CP19698" s="52"/>
      <c r="CQ19698" s="52"/>
      <c r="CR19698" s="52"/>
      <c r="CS19698" s="52"/>
      <c r="CT19698" s="52"/>
      <c r="CU19698" s="33"/>
      <c r="CV19698" s="33"/>
    </row>
    <row r="19699" spans="74:100">
      <c r="BV19699" s="62"/>
      <c r="BW19699" s="62"/>
      <c r="BX19699" s="62"/>
      <c r="BY19699" s="62"/>
      <c r="BZ19699" s="62"/>
      <c r="CA19699" s="62"/>
      <c r="CB19699" s="62"/>
      <c r="CC19699" s="62"/>
      <c r="CD19699" s="62"/>
      <c r="CE19699" s="62"/>
      <c r="CF19699" s="62"/>
      <c r="CL19699" s="35" t="s">
        <v>10349</v>
      </c>
      <c r="CM19699" s="35" t="s">
        <v>217</v>
      </c>
      <c r="CN19699" s="35" t="s">
        <v>217</v>
      </c>
      <c r="CO19699" s="52"/>
      <c r="CP19699" s="52"/>
      <c r="CQ19699" s="52"/>
      <c r="CR19699" s="52"/>
      <c r="CS19699" s="52"/>
      <c r="CT19699" s="52"/>
      <c r="CU19699" s="33"/>
      <c r="CV19699" s="33"/>
    </row>
    <row r="19700" spans="74:100">
      <c r="BV19700" s="62"/>
      <c r="BW19700" s="62"/>
      <c r="BX19700" s="62"/>
      <c r="BY19700" s="62"/>
      <c r="BZ19700" s="62"/>
      <c r="CA19700" s="62"/>
      <c r="CB19700" s="62"/>
      <c r="CC19700" s="62"/>
      <c r="CD19700" s="62"/>
      <c r="CE19700" s="62"/>
      <c r="CF19700" s="62"/>
      <c r="CL19700" s="35" t="s">
        <v>10350</v>
      </c>
      <c r="CM19700" s="35" t="s">
        <v>217</v>
      </c>
      <c r="CN19700" s="35" t="s">
        <v>217</v>
      </c>
      <c r="CO19700" s="52"/>
      <c r="CP19700" s="52"/>
      <c r="CQ19700" s="52"/>
      <c r="CR19700" s="52"/>
      <c r="CS19700" s="52"/>
      <c r="CT19700" s="52"/>
      <c r="CU19700" s="33"/>
      <c r="CV19700" s="33"/>
    </row>
    <row r="19701" spans="74:100">
      <c r="BV19701" s="62"/>
      <c r="BW19701" s="62"/>
      <c r="BX19701" s="62"/>
      <c r="BY19701" s="62"/>
      <c r="BZ19701" s="62"/>
      <c r="CA19701" s="62"/>
      <c r="CB19701" s="62"/>
      <c r="CC19701" s="62"/>
      <c r="CD19701" s="62"/>
      <c r="CE19701" s="62"/>
      <c r="CF19701" s="62"/>
      <c r="CL19701" s="56" t="s">
        <v>1407</v>
      </c>
      <c r="CM19701" s="56" t="s">
        <v>214</v>
      </c>
      <c r="CN19701" s="56" t="s">
        <v>214</v>
      </c>
      <c r="CO19701" s="52"/>
      <c r="CP19701" s="52"/>
      <c r="CQ19701" s="52"/>
      <c r="CR19701" s="52"/>
      <c r="CS19701" s="52"/>
      <c r="CT19701" s="52"/>
      <c r="CU19701" s="33"/>
      <c r="CV19701" s="33"/>
    </row>
    <row r="19702" spans="74:100">
      <c r="BV19702" s="62"/>
      <c r="BW19702" s="62"/>
      <c r="BX19702" s="62"/>
      <c r="BY19702" s="62"/>
      <c r="BZ19702" s="62"/>
      <c r="CA19702" s="62"/>
      <c r="CB19702" s="62"/>
      <c r="CC19702" s="62"/>
      <c r="CD19702" s="62"/>
      <c r="CE19702" s="62"/>
      <c r="CF19702" s="62"/>
      <c r="CL19702" s="56" t="s">
        <v>10351</v>
      </c>
      <c r="CM19702" s="56" t="s">
        <v>214</v>
      </c>
      <c r="CN19702" s="56" t="s">
        <v>214</v>
      </c>
      <c r="CO19702" s="52"/>
      <c r="CP19702" s="52"/>
      <c r="CQ19702" s="52"/>
      <c r="CR19702" s="52"/>
      <c r="CS19702" s="52"/>
      <c r="CT19702" s="52"/>
      <c r="CU19702" s="33"/>
      <c r="CV19702" s="33"/>
    </row>
    <row r="19703" spans="74:100">
      <c r="BV19703" s="62"/>
      <c r="BW19703" s="62"/>
      <c r="BX19703" s="62"/>
      <c r="BY19703" s="62"/>
      <c r="BZ19703" s="62"/>
      <c r="CA19703" s="62"/>
      <c r="CB19703" s="62"/>
      <c r="CC19703" s="62"/>
      <c r="CD19703" s="62"/>
      <c r="CE19703" s="62"/>
      <c r="CF19703" s="62"/>
      <c r="CL19703" s="56" t="s">
        <v>10357</v>
      </c>
      <c r="CM19703" s="56" t="s">
        <v>213</v>
      </c>
      <c r="CN19703" s="56" t="s">
        <v>213</v>
      </c>
      <c r="CO19703" s="52"/>
      <c r="CP19703" s="52"/>
      <c r="CQ19703" s="52"/>
      <c r="CR19703" s="52"/>
      <c r="CS19703" s="52"/>
      <c r="CT19703" s="52"/>
      <c r="CU19703" s="33"/>
      <c r="CV19703" s="33"/>
    </row>
    <row r="19704" spans="74:100">
      <c r="BV19704" s="62"/>
      <c r="BW19704" s="62"/>
      <c r="BX19704" s="62"/>
      <c r="BY19704" s="62"/>
      <c r="BZ19704" s="62"/>
      <c r="CA19704" s="62"/>
      <c r="CB19704" s="62"/>
      <c r="CC19704" s="62"/>
      <c r="CD19704" s="62"/>
      <c r="CE19704" s="62"/>
      <c r="CF19704" s="62"/>
      <c r="CL19704" s="35" t="s">
        <v>10359</v>
      </c>
      <c r="CM19704" s="35" t="s">
        <v>217</v>
      </c>
      <c r="CN19704" s="35" t="s">
        <v>217</v>
      </c>
      <c r="CO19704" s="52"/>
      <c r="CP19704" s="52"/>
      <c r="CQ19704" s="52"/>
      <c r="CR19704" s="52"/>
      <c r="CS19704" s="52"/>
      <c r="CT19704" s="52"/>
      <c r="CU19704" s="33"/>
      <c r="CV19704" s="33"/>
    </row>
    <row r="19705" spans="74:100">
      <c r="BV19705" s="62"/>
      <c r="BW19705" s="62"/>
      <c r="BX19705" s="62"/>
      <c r="BY19705" s="62"/>
      <c r="BZ19705" s="62"/>
      <c r="CA19705" s="62"/>
      <c r="CB19705" s="62"/>
      <c r="CC19705" s="62"/>
      <c r="CD19705" s="62"/>
      <c r="CE19705" s="62"/>
      <c r="CF19705" s="62"/>
      <c r="CL19705" s="56" t="s">
        <v>10360</v>
      </c>
      <c r="CM19705" s="56" t="s">
        <v>217</v>
      </c>
      <c r="CN19705" s="56" t="s">
        <v>217</v>
      </c>
      <c r="CO19705" s="52"/>
      <c r="CP19705" s="52"/>
      <c r="CQ19705" s="52"/>
      <c r="CR19705" s="52"/>
      <c r="CS19705" s="52"/>
      <c r="CT19705" s="52"/>
      <c r="CU19705" s="33"/>
      <c r="CV19705" s="33"/>
    </row>
    <row r="19706" spans="74:100">
      <c r="BV19706" s="62"/>
      <c r="BW19706" s="62"/>
      <c r="BX19706" s="62"/>
      <c r="BY19706" s="62"/>
      <c r="BZ19706" s="62"/>
      <c r="CA19706" s="62"/>
      <c r="CB19706" s="62"/>
      <c r="CC19706" s="62"/>
      <c r="CD19706" s="62"/>
      <c r="CE19706" s="62"/>
      <c r="CF19706" s="62"/>
      <c r="CL19706" s="56" t="s">
        <v>15874</v>
      </c>
      <c r="CM19706" s="56" t="s">
        <v>217</v>
      </c>
      <c r="CN19706" s="56" t="s">
        <v>217</v>
      </c>
      <c r="CO19706" s="52"/>
      <c r="CP19706" s="52"/>
      <c r="CQ19706" s="52"/>
      <c r="CR19706" s="52"/>
      <c r="CS19706" s="52"/>
      <c r="CT19706" s="52"/>
      <c r="CU19706" s="33"/>
      <c r="CV19706" s="33"/>
    </row>
    <row r="19707" spans="74:100">
      <c r="BV19707" s="62"/>
      <c r="BW19707" s="62"/>
      <c r="BX19707" s="62"/>
      <c r="BY19707" s="62"/>
      <c r="BZ19707" s="62"/>
      <c r="CA19707" s="62"/>
      <c r="CB19707" s="62"/>
      <c r="CC19707" s="62"/>
      <c r="CD19707" s="62"/>
      <c r="CE19707" s="62"/>
      <c r="CF19707" s="62"/>
      <c r="CL19707" s="56" t="s">
        <v>15872</v>
      </c>
      <c r="CM19707" s="56" t="s">
        <v>216</v>
      </c>
      <c r="CN19707" s="56" t="s">
        <v>216</v>
      </c>
      <c r="CO19707" s="52"/>
      <c r="CP19707" s="52"/>
      <c r="CQ19707" s="52"/>
      <c r="CR19707" s="52"/>
      <c r="CS19707" s="52"/>
      <c r="CT19707" s="52"/>
      <c r="CU19707" s="33"/>
      <c r="CV19707" s="33"/>
    </row>
    <row r="19708" spans="74:100">
      <c r="BV19708" s="62"/>
      <c r="BW19708" s="62"/>
      <c r="BX19708" s="62"/>
      <c r="BY19708" s="62"/>
      <c r="BZ19708" s="62"/>
      <c r="CA19708" s="62"/>
      <c r="CB19708" s="62"/>
      <c r="CC19708" s="62"/>
      <c r="CD19708" s="62"/>
      <c r="CE19708" s="62"/>
      <c r="CF19708" s="62"/>
      <c r="CL19708" s="56" t="s">
        <v>1414</v>
      </c>
      <c r="CM19708" s="56" t="s">
        <v>213</v>
      </c>
      <c r="CN19708" s="56" t="s">
        <v>213</v>
      </c>
      <c r="CO19708" s="52"/>
      <c r="CP19708" s="52"/>
      <c r="CQ19708" s="52"/>
      <c r="CR19708" s="52"/>
      <c r="CS19708" s="52"/>
      <c r="CT19708" s="52"/>
      <c r="CU19708" s="33"/>
      <c r="CV19708" s="33"/>
    </row>
    <row r="19709" spans="74:100">
      <c r="BV19709" s="62"/>
      <c r="BW19709" s="62"/>
      <c r="BX19709" s="62"/>
      <c r="BY19709" s="62"/>
      <c r="BZ19709" s="62"/>
      <c r="CA19709" s="62"/>
      <c r="CB19709" s="62"/>
      <c r="CC19709" s="62"/>
      <c r="CD19709" s="62"/>
      <c r="CE19709" s="62"/>
      <c r="CF19709" s="62"/>
      <c r="CL19709" s="56" t="s">
        <v>1414</v>
      </c>
      <c r="CM19709" s="56" t="s">
        <v>213</v>
      </c>
      <c r="CN19709" s="56" t="s">
        <v>213</v>
      </c>
      <c r="CO19709" s="52"/>
      <c r="CP19709" s="52"/>
      <c r="CQ19709" s="52"/>
      <c r="CR19709" s="52"/>
      <c r="CS19709" s="52"/>
      <c r="CT19709" s="52"/>
      <c r="CU19709" s="33"/>
      <c r="CV19709" s="33"/>
    </row>
    <row r="19710" spans="74:100">
      <c r="BV19710" s="62"/>
      <c r="BW19710" s="62"/>
      <c r="BX19710" s="62"/>
      <c r="BY19710" s="62"/>
      <c r="BZ19710" s="62"/>
      <c r="CA19710" s="62"/>
      <c r="CB19710" s="62"/>
      <c r="CC19710" s="62"/>
      <c r="CD19710" s="62"/>
      <c r="CE19710" s="62"/>
      <c r="CF19710" s="62"/>
      <c r="CL19710" s="56" t="s">
        <v>10361</v>
      </c>
      <c r="CM19710" s="56" t="s">
        <v>213</v>
      </c>
      <c r="CN19710" s="56" t="s">
        <v>213</v>
      </c>
      <c r="CO19710" s="52"/>
      <c r="CP19710" s="52"/>
      <c r="CQ19710" s="52"/>
      <c r="CR19710" s="52"/>
      <c r="CS19710" s="52"/>
      <c r="CT19710" s="52"/>
      <c r="CU19710" s="33"/>
      <c r="CV19710" s="33"/>
    </row>
    <row r="19711" spans="74:100">
      <c r="BV19711" s="62"/>
      <c r="BW19711" s="62"/>
      <c r="BX19711" s="62"/>
      <c r="BY19711" s="62"/>
      <c r="BZ19711" s="62"/>
      <c r="CA19711" s="62"/>
      <c r="CB19711" s="62"/>
      <c r="CC19711" s="62"/>
      <c r="CD19711" s="62"/>
      <c r="CE19711" s="62"/>
      <c r="CF19711" s="62"/>
      <c r="CL19711" s="56" t="s">
        <v>10362</v>
      </c>
      <c r="CM19711" s="56" t="s">
        <v>213</v>
      </c>
      <c r="CN19711" s="56" t="s">
        <v>213</v>
      </c>
      <c r="CO19711" s="52"/>
      <c r="CP19711" s="52"/>
      <c r="CQ19711" s="52"/>
      <c r="CR19711" s="52"/>
      <c r="CS19711" s="52"/>
      <c r="CT19711" s="52"/>
      <c r="CU19711" s="33"/>
      <c r="CV19711" s="33"/>
    </row>
    <row r="19712" spans="74:100">
      <c r="BV19712" s="62"/>
      <c r="BW19712" s="62"/>
      <c r="BX19712" s="62"/>
      <c r="BY19712" s="62"/>
      <c r="BZ19712" s="62"/>
      <c r="CA19712" s="62"/>
      <c r="CB19712" s="62"/>
      <c r="CC19712" s="62"/>
      <c r="CD19712" s="62"/>
      <c r="CE19712" s="62"/>
      <c r="CF19712" s="62"/>
      <c r="CL19712" s="56" t="s">
        <v>10363</v>
      </c>
      <c r="CM19712" s="56" t="s">
        <v>213</v>
      </c>
      <c r="CN19712" s="56" t="s">
        <v>213</v>
      </c>
      <c r="CO19712" s="52"/>
      <c r="CP19712" s="52"/>
      <c r="CQ19712" s="52"/>
      <c r="CR19712" s="52"/>
      <c r="CS19712" s="52"/>
      <c r="CT19712" s="52"/>
      <c r="CU19712" s="33"/>
      <c r="CV19712" s="33"/>
    </row>
    <row r="19713" spans="74:100">
      <c r="BV19713" s="62"/>
      <c r="BW19713" s="62"/>
      <c r="BX19713" s="62"/>
      <c r="BY19713" s="62"/>
      <c r="BZ19713" s="62"/>
      <c r="CA19713" s="62"/>
      <c r="CB19713" s="62"/>
      <c r="CC19713" s="62"/>
      <c r="CD19713" s="62"/>
      <c r="CE19713" s="62"/>
      <c r="CF19713" s="62"/>
      <c r="CL19713" s="56" t="s">
        <v>4514</v>
      </c>
      <c r="CM19713" s="56" t="s">
        <v>213</v>
      </c>
      <c r="CN19713" s="56" t="s">
        <v>213</v>
      </c>
      <c r="CO19713" s="52"/>
      <c r="CP19713" s="52"/>
      <c r="CQ19713" s="52"/>
      <c r="CR19713" s="52"/>
      <c r="CS19713" s="52"/>
      <c r="CT19713" s="52"/>
      <c r="CU19713" s="33"/>
      <c r="CV19713" s="33"/>
    </row>
    <row r="19714" spans="74:100">
      <c r="BV19714" s="62"/>
      <c r="BW19714" s="62"/>
      <c r="BX19714" s="62"/>
      <c r="BY19714" s="62"/>
      <c r="BZ19714" s="62"/>
      <c r="CA19714" s="62"/>
      <c r="CB19714" s="62"/>
      <c r="CC19714" s="62"/>
      <c r="CD19714" s="62"/>
      <c r="CE19714" s="62"/>
      <c r="CF19714" s="62"/>
      <c r="CL19714" s="56" t="s">
        <v>10436</v>
      </c>
      <c r="CM19714" s="56" t="s">
        <v>213</v>
      </c>
      <c r="CN19714" s="56" t="s">
        <v>213</v>
      </c>
      <c r="CO19714" s="52"/>
      <c r="CP19714" s="52"/>
      <c r="CQ19714" s="52"/>
      <c r="CR19714" s="52"/>
      <c r="CS19714" s="52"/>
      <c r="CT19714" s="52"/>
      <c r="CU19714" s="33"/>
      <c r="CV19714" s="33"/>
    </row>
    <row r="19715" spans="74:100">
      <c r="BV19715" s="62"/>
      <c r="BW19715" s="62"/>
      <c r="BX19715" s="62"/>
      <c r="BY19715" s="62"/>
      <c r="BZ19715" s="62"/>
      <c r="CA19715" s="62"/>
      <c r="CB19715" s="62"/>
      <c r="CC19715" s="62"/>
      <c r="CD19715" s="62"/>
      <c r="CE19715" s="62"/>
      <c r="CF19715" s="62"/>
      <c r="CL19715" s="56" t="s">
        <v>10364</v>
      </c>
      <c r="CM19715" s="56" t="s">
        <v>213</v>
      </c>
      <c r="CN19715" s="56" t="s">
        <v>213</v>
      </c>
      <c r="CO19715" s="52"/>
      <c r="CP19715" s="52"/>
      <c r="CQ19715" s="52"/>
      <c r="CR19715" s="52"/>
      <c r="CS19715" s="52"/>
      <c r="CT19715" s="52"/>
      <c r="CU19715" s="33"/>
      <c r="CV19715" s="33"/>
    </row>
    <row r="19716" spans="74:100">
      <c r="BV19716" s="62"/>
      <c r="BW19716" s="62"/>
      <c r="BX19716" s="62"/>
      <c r="BY19716" s="62"/>
      <c r="BZ19716" s="62"/>
      <c r="CA19716" s="62"/>
      <c r="CB19716" s="62"/>
      <c r="CC19716" s="62"/>
      <c r="CD19716" s="62"/>
      <c r="CE19716" s="62"/>
      <c r="CF19716" s="62"/>
      <c r="CL19716" s="56" t="s">
        <v>10365</v>
      </c>
      <c r="CM19716" s="56" t="s">
        <v>213</v>
      </c>
      <c r="CN19716" s="56" t="s">
        <v>213</v>
      </c>
      <c r="CO19716" s="52"/>
      <c r="CP19716" s="52"/>
      <c r="CQ19716" s="52"/>
      <c r="CR19716" s="52"/>
      <c r="CS19716" s="52"/>
      <c r="CT19716" s="52"/>
      <c r="CU19716" s="33"/>
      <c r="CV19716" s="33"/>
    </row>
    <row r="19717" spans="74:100">
      <c r="BV19717" s="62"/>
      <c r="BW19717" s="62"/>
      <c r="BX19717" s="62"/>
      <c r="BY19717" s="62"/>
      <c r="BZ19717" s="62"/>
      <c r="CA19717" s="62"/>
      <c r="CB19717" s="62"/>
      <c r="CC19717" s="62"/>
      <c r="CD19717" s="62"/>
      <c r="CE19717" s="62"/>
      <c r="CF19717" s="62"/>
      <c r="CL19717" s="56" t="s">
        <v>10368</v>
      </c>
      <c r="CM19717" s="56" t="s">
        <v>214</v>
      </c>
      <c r="CN19717" s="56" t="s">
        <v>214</v>
      </c>
      <c r="CO19717" s="52"/>
      <c r="CP19717" s="52"/>
      <c r="CQ19717" s="52"/>
      <c r="CR19717" s="52"/>
      <c r="CS19717" s="52"/>
      <c r="CT19717" s="52"/>
      <c r="CU19717" s="33"/>
      <c r="CV19717" s="33"/>
    </row>
    <row r="19718" spans="74:100">
      <c r="BV19718" s="62"/>
      <c r="BW19718" s="62"/>
      <c r="BX19718" s="62"/>
      <c r="BY19718" s="62"/>
      <c r="BZ19718" s="62"/>
      <c r="CA19718" s="62"/>
      <c r="CB19718" s="62"/>
      <c r="CC19718" s="62"/>
      <c r="CD19718" s="62"/>
      <c r="CE19718" s="62"/>
      <c r="CF19718" s="62"/>
      <c r="CL19718" s="56" t="s">
        <v>1416</v>
      </c>
      <c r="CM19718" s="56" t="s">
        <v>214</v>
      </c>
      <c r="CN19718" s="56" t="s">
        <v>214</v>
      </c>
      <c r="CO19718" s="52"/>
      <c r="CP19718" s="52"/>
      <c r="CQ19718" s="52"/>
      <c r="CR19718" s="52"/>
      <c r="CS19718" s="52"/>
      <c r="CT19718" s="52"/>
      <c r="CU19718" s="33"/>
      <c r="CV19718" s="33"/>
    </row>
    <row r="19719" spans="74:100">
      <c r="BV19719" s="62"/>
      <c r="BW19719" s="62"/>
      <c r="BX19719" s="62"/>
      <c r="BY19719" s="62"/>
      <c r="BZ19719" s="62"/>
      <c r="CA19719" s="62"/>
      <c r="CB19719" s="62"/>
      <c r="CC19719" s="62"/>
      <c r="CD19719" s="62"/>
      <c r="CE19719" s="62"/>
      <c r="CF19719" s="62"/>
      <c r="CL19719" s="56" t="s">
        <v>10390</v>
      </c>
      <c r="CM19719" s="56" t="s">
        <v>213</v>
      </c>
      <c r="CN19719" s="56" t="s">
        <v>213</v>
      </c>
      <c r="CO19719" s="52"/>
      <c r="CP19719" s="52"/>
      <c r="CQ19719" s="52"/>
      <c r="CR19719" s="52"/>
      <c r="CS19719" s="52"/>
      <c r="CT19719" s="52"/>
      <c r="CU19719" s="33"/>
      <c r="CV19719" s="33"/>
    </row>
    <row r="19720" spans="74:100">
      <c r="BV19720" s="62"/>
      <c r="BW19720" s="62"/>
      <c r="BX19720" s="62"/>
      <c r="BY19720" s="62"/>
      <c r="BZ19720" s="62"/>
      <c r="CA19720" s="62"/>
      <c r="CB19720" s="62"/>
      <c r="CC19720" s="62"/>
      <c r="CD19720" s="62"/>
      <c r="CE19720" s="62"/>
      <c r="CF19720" s="62"/>
      <c r="CL19720" s="56" t="s">
        <v>10410</v>
      </c>
      <c r="CM19720" s="56" t="s">
        <v>213</v>
      </c>
      <c r="CN19720" s="56" t="s">
        <v>213</v>
      </c>
      <c r="CO19720" s="52"/>
      <c r="CP19720" s="52"/>
      <c r="CQ19720" s="52"/>
      <c r="CR19720" s="52"/>
      <c r="CS19720" s="52"/>
      <c r="CT19720" s="52"/>
      <c r="CU19720" s="33"/>
      <c r="CV19720" s="33"/>
    </row>
    <row r="19721" spans="74:100">
      <c r="BV19721" s="62"/>
      <c r="BW19721" s="62"/>
      <c r="BX19721" s="62"/>
      <c r="BY19721" s="62"/>
      <c r="BZ19721" s="62"/>
      <c r="CA19721" s="62"/>
      <c r="CB19721" s="62"/>
      <c r="CC19721" s="62"/>
      <c r="CD19721" s="62"/>
      <c r="CE19721" s="62"/>
      <c r="CF19721" s="62"/>
      <c r="CL19721" s="56" t="s">
        <v>10429</v>
      </c>
      <c r="CM19721" s="56" t="s">
        <v>213</v>
      </c>
      <c r="CN19721" s="56" t="s">
        <v>213</v>
      </c>
      <c r="CO19721" s="52"/>
      <c r="CP19721" s="52"/>
      <c r="CQ19721" s="52"/>
      <c r="CR19721" s="52"/>
      <c r="CS19721" s="52"/>
      <c r="CT19721" s="52"/>
      <c r="CU19721" s="33"/>
      <c r="CV19721" s="33"/>
    </row>
    <row r="19722" spans="74:100">
      <c r="BV19722" s="62"/>
      <c r="BW19722" s="62"/>
      <c r="BX19722" s="62"/>
      <c r="BY19722" s="62"/>
      <c r="BZ19722" s="62"/>
      <c r="CA19722" s="62"/>
      <c r="CB19722" s="62"/>
      <c r="CC19722" s="62"/>
      <c r="CD19722" s="62"/>
      <c r="CE19722" s="62"/>
      <c r="CF19722" s="62"/>
      <c r="CL19722" s="56" t="s">
        <v>25618</v>
      </c>
      <c r="CM19722" s="56" t="s">
        <v>213</v>
      </c>
      <c r="CN19722" s="56" t="s">
        <v>213</v>
      </c>
      <c r="CO19722" s="52"/>
      <c r="CP19722" s="52"/>
      <c r="CQ19722" s="52"/>
      <c r="CR19722" s="52"/>
      <c r="CS19722" s="52"/>
      <c r="CT19722" s="52"/>
      <c r="CU19722" s="33"/>
      <c r="CV19722" s="33"/>
    </row>
    <row r="19723" spans="74:100">
      <c r="BV19723" s="62"/>
      <c r="BW19723" s="62"/>
      <c r="BX19723" s="62"/>
      <c r="BY19723" s="62"/>
      <c r="BZ19723" s="62"/>
      <c r="CA19723" s="62"/>
      <c r="CB19723" s="62"/>
      <c r="CC19723" s="62"/>
      <c r="CD19723" s="62"/>
      <c r="CE19723" s="62"/>
      <c r="CF19723" s="62"/>
      <c r="CL19723" s="56" t="s">
        <v>10387</v>
      </c>
      <c r="CM19723" s="56" t="s">
        <v>213</v>
      </c>
      <c r="CN19723" s="56" t="s">
        <v>213</v>
      </c>
      <c r="CO19723" s="52"/>
      <c r="CP19723" s="52"/>
      <c r="CQ19723" s="52"/>
      <c r="CR19723" s="52"/>
      <c r="CS19723" s="52"/>
      <c r="CT19723" s="52"/>
      <c r="CU19723" s="33"/>
      <c r="CV19723" s="33"/>
    </row>
    <row r="19724" spans="74:100">
      <c r="BV19724" s="62"/>
      <c r="BW19724" s="62"/>
      <c r="BX19724" s="62"/>
      <c r="BY19724" s="62"/>
      <c r="BZ19724" s="62"/>
      <c r="CA19724" s="62"/>
      <c r="CB19724" s="62"/>
      <c r="CC19724" s="62"/>
      <c r="CD19724" s="62"/>
      <c r="CE19724" s="62"/>
      <c r="CF19724" s="62"/>
      <c r="CL19724" s="56" t="s">
        <v>10414</v>
      </c>
      <c r="CM19724" s="56" t="s">
        <v>213</v>
      </c>
      <c r="CN19724" s="56" t="s">
        <v>213</v>
      </c>
      <c r="CO19724" s="52"/>
      <c r="CP19724" s="52"/>
      <c r="CQ19724" s="52"/>
      <c r="CR19724" s="52"/>
      <c r="CS19724" s="52"/>
      <c r="CT19724" s="52"/>
      <c r="CU19724" s="33"/>
      <c r="CV19724" s="33"/>
    </row>
    <row r="19725" spans="74:100">
      <c r="BV19725" s="62"/>
      <c r="BW19725" s="62"/>
      <c r="BX19725" s="62"/>
      <c r="BY19725" s="62"/>
      <c r="BZ19725" s="62"/>
      <c r="CA19725" s="62"/>
      <c r="CB19725" s="62"/>
      <c r="CC19725" s="62"/>
      <c r="CD19725" s="62"/>
      <c r="CE19725" s="62"/>
      <c r="CF19725" s="62"/>
      <c r="CL19725" s="56" t="s">
        <v>10443</v>
      </c>
      <c r="CM19725" s="56" t="s">
        <v>214</v>
      </c>
      <c r="CN19725" s="56" t="s">
        <v>214</v>
      </c>
      <c r="CO19725" s="52"/>
      <c r="CP19725" s="52"/>
      <c r="CQ19725" s="52"/>
      <c r="CR19725" s="52"/>
      <c r="CS19725" s="52"/>
      <c r="CT19725" s="52"/>
      <c r="CU19725" s="33"/>
      <c r="CV19725" s="33"/>
    </row>
    <row r="19726" spans="74:100">
      <c r="BV19726" s="62"/>
      <c r="BW19726" s="62"/>
      <c r="BX19726" s="62"/>
      <c r="BY19726" s="62"/>
      <c r="BZ19726" s="62"/>
      <c r="CA19726" s="62"/>
      <c r="CB19726" s="62"/>
      <c r="CC19726" s="62"/>
      <c r="CD19726" s="62"/>
      <c r="CE19726" s="62"/>
      <c r="CF19726" s="62"/>
      <c r="CL19726" s="56" t="s">
        <v>10374</v>
      </c>
      <c r="CM19726" s="56" t="s">
        <v>213</v>
      </c>
      <c r="CN19726" s="56" t="s">
        <v>213</v>
      </c>
      <c r="CO19726" s="52"/>
      <c r="CP19726" s="52"/>
      <c r="CQ19726" s="52"/>
      <c r="CR19726" s="52"/>
      <c r="CS19726" s="52"/>
      <c r="CT19726" s="52"/>
      <c r="CU19726" s="33"/>
      <c r="CV19726" s="33"/>
    </row>
    <row r="19727" spans="74:100">
      <c r="BV19727" s="62"/>
      <c r="BW19727" s="62"/>
      <c r="BX19727" s="62"/>
      <c r="BY19727" s="62"/>
      <c r="BZ19727" s="62"/>
      <c r="CA19727" s="62"/>
      <c r="CB19727" s="62"/>
      <c r="CC19727" s="62"/>
      <c r="CD19727" s="62"/>
      <c r="CE19727" s="62"/>
      <c r="CF19727" s="62"/>
      <c r="CL19727" s="56" t="s">
        <v>10391</v>
      </c>
      <c r="CM19727" s="56" t="s">
        <v>213</v>
      </c>
      <c r="CN19727" s="56" t="s">
        <v>213</v>
      </c>
      <c r="CO19727" s="52"/>
      <c r="CP19727" s="52"/>
      <c r="CQ19727" s="52"/>
      <c r="CR19727" s="52"/>
      <c r="CS19727" s="52"/>
      <c r="CT19727" s="52"/>
      <c r="CU19727" s="33"/>
      <c r="CV19727" s="33"/>
    </row>
    <row r="19728" spans="74:100">
      <c r="BV19728" s="62"/>
      <c r="BW19728" s="62"/>
      <c r="BX19728" s="62"/>
      <c r="BY19728" s="62"/>
      <c r="BZ19728" s="62"/>
      <c r="CA19728" s="62"/>
      <c r="CB19728" s="62"/>
      <c r="CC19728" s="62"/>
      <c r="CD19728" s="62"/>
      <c r="CE19728" s="62"/>
      <c r="CF19728" s="62"/>
      <c r="CL19728" s="56" t="s">
        <v>10441</v>
      </c>
      <c r="CM19728" s="56" t="s">
        <v>214</v>
      </c>
      <c r="CN19728" s="56" t="s">
        <v>214</v>
      </c>
      <c r="CO19728" s="52"/>
      <c r="CP19728" s="52"/>
      <c r="CQ19728" s="52"/>
      <c r="CR19728" s="52"/>
      <c r="CS19728" s="52"/>
      <c r="CT19728" s="52"/>
      <c r="CU19728" s="33"/>
      <c r="CV19728" s="33"/>
    </row>
    <row r="19729" spans="74:100">
      <c r="BV19729" s="62"/>
      <c r="BW19729" s="62"/>
      <c r="BX19729" s="62"/>
      <c r="BY19729" s="62"/>
      <c r="BZ19729" s="62"/>
      <c r="CA19729" s="62"/>
      <c r="CB19729" s="62"/>
      <c r="CC19729" s="62"/>
      <c r="CD19729" s="62"/>
      <c r="CE19729" s="62"/>
      <c r="CF19729" s="62"/>
      <c r="CL19729" s="56" t="s">
        <v>10445</v>
      </c>
      <c r="CM19729" s="56" t="s">
        <v>214</v>
      </c>
      <c r="CN19729" s="56" t="s">
        <v>214</v>
      </c>
      <c r="CO19729" s="52"/>
      <c r="CP19729" s="52"/>
      <c r="CQ19729" s="52"/>
      <c r="CR19729" s="52"/>
      <c r="CS19729" s="52"/>
      <c r="CT19729" s="52"/>
      <c r="CU19729" s="33"/>
      <c r="CV19729" s="33"/>
    </row>
    <row r="19730" spans="74:100">
      <c r="BV19730" s="62"/>
      <c r="BW19730" s="62"/>
      <c r="BX19730" s="62"/>
      <c r="BY19730" s="62"/>
      <c r="BZ19730" s="62"/>
      <c r="CA19730" s="62"/>
      <c r="CB19730" s="62"/>
      <c r="CC19730" s="62"/>
      <c r="CD19730" s="62"/>
      <c r="CE19730" s="62"/>
      <c r="CF19730" s="62"/>
      <c r="CL19730" s="56" t="s">
        <v>1418</v>
      </c>
      <c r="CM19730" s="56" t="s">
        <v>213</v>
      </c>
      <c r="CN19730" s="56" t="s">
        <v>213</v>
      </c>
      <c r="CO19730" s="52"/>
      <c r="CP19730" s="52"/>
      <c r="CQ19730" s="52"/>
      <c r="CR19730" s="52"/>
      <c r="CS19730" s="52"/>
      <c r="CT19730" s="52"/>
      <c r="CU19730" s="33"/>
      <c r="CV19730" s="33"/>
    </row>
    <row r="19731" spans="74:100">
      <c r="BV19731" s="62"/>
      <c r="BW19731" s="62"/>
      <c r="BX19731" s="62"/>
      <c r="BY19731" s="62"/>
      <c r="BZ19731" s="62"/>
      <c r="CA19731" s="62"/>
      <c r="CB19731" s="62"/>
      <c r="CC19731" s="62"/>
      <c r="CD19731" s="62"/>
      <c r="CE19731" s="62"/>
      <c r="CF19731" s="62"/>
      <c r="CL19731" s="56" t="s">
        <v>10392</v>
      </c>
      <c r="CM19731" s="56" t="s">
        <v>213</v>
      </c>
      <c r="CN19731" s="56" t="s">
        <v>213</v>
      </c>
      <c r="CO19731" s="52"/>
      <c r="CP19731" s="52"/>
      <c r="CQ19731" s="52"/>
      <c r="CR19731" s="52"/>
      <c r="CS19731" s="52"/>
      <c r="CT19731" s="52"/>
      <c r="CU19731" s="33"/>
      <c r="CV19731" s="33"/>
    </row>
    <row r="19732" spans="74:100">
      <c r="BV19732" s="62"/>
      <c r="BW19732" s="62"/>
      <c r="BX19732" s="62"/>
      <c r="BY19732" s="62"/>
      <c r="BZ19732" s="62"/>
      <c r="CA19732" s="62"/>
      <c r="CB19732" s="62"/>
      <c r="CC19732" s="62"/>
      <c r="CD19732" s="62"/>
      <c r="CE19732" s="62"/>
      <c r="CF19732" s="62"/>
      <c r="CL19732" s="56" t="s">
        <v>1419</v>
      </c>
      <c r="CM19732" s="56" t="s">
        <v>213</v>
      </c>
      <c r="CN19732" s="56" t="s">
        <v>213</v>
      </c>
      <c r="CO19732" s="52"/>
      <c r="CP19732" s="52"/>
      <c r="CQ19732" s="52"/>
      <c r="CR19732" s="52"/>
      <c r="CS19732" s="52"/>
      <c r="CT19732" s="52"/>
      <c r="CU19732" s="33"/>
      <c r="CV19732" s="33"/>
    </row>
    <row r="19733" spans="74:100">
      <c r="BV19733" s="62"/>
      <c r="BW19733" s="62"/>
      <c r="BX19733" s="62"/>
      <c r="BY19733" s="62"/>
      <c r="BZ19733" s="62"/>
      <c r="CA19733" s="62"/>
      <c r="CB19733" s="62"/>
      <c r="CC19733" s="62"/>
      <c r="CD19733" s="62"/>
      <c r="CE19733" s="62"/>
      <c r="CF19733" s="62"/>
      <c r="CL19733" s="56" t="s">
        <v>4516</v>
      </c>
      <c r="CM19733" s="56" t="s">
        <v>214</v>
      </c>
      <c r="CN19733" s="56" t="s">
        <v>214</v>
      </c>
      <c r="CO19733" s="52"/>
      <c r="CP19733" s="52"/>
      <c r="CQ19733" s="52"/>
      <c r="CR19733" s="52"/>
      <c r="CS19733" s="52"/>
      <c r="CT19733" s="52"/>
      <c r="CU19733" s="33"/>
      <c r="CV19733" s="33"/>
    </row>
    <row r="19734" spans="74:100">
      <c r="BV19734" s="62"/>
      <c r="BW19734" s="62"/>
      <c r="BX19734" s="62"/>
      <c r="BY19734" s="62"/>
      <c r="BZ19734" s="62"/>
      <c r="CA19734" s="62"/>
      <c r="CB19734" s="62"/>
      <c r="CC19734" s="62"/>
      <c r="CD19734" s="62"/>
      <c r="CE19734" s="62"/>
      <c r="CF19734" s="62"/>
      <c r="CL19734" s="56" t="s">
        <v>10369</v>
      </c>
      <c r="CM19734" s="56" t="s">
        <v>214</v>
      </c>
      <c r="CN19734" s="56" t="s">
        <v>214</v>
      </c>
      <c r="CO19734" s="52"/>
      <c r="CP19734" s="52"/>
      <c r="CQ19734" s="52"/>
      <c r="CR19734" s="52"/>
      <c r="CS19734" s="52"/>
      <c r="CT19734" s="52"/>
      <c r="CU19734" s="33"/>
      <c r="CV19734" s="33"/>
    </row>
    <row r="19735" spans="74:100">
      <c r="BV19735" s="62"/>
      <c r="BW19735" s="62"/>
      <c r="BX19735" s="62"/>
      <c r="BY19735" s="62"/>
      <c r="BZ19735" s="62"/>
      <c r="CA19735" s="62"/>
      <c r="CB19735" s="62"/>
      <c r="CC19735" s="62"/>
      <c r="CD19735" s="62"/>
      <c r="CE19735" s="62"/>
      <c r="CF19735" s="62"/>
      <c r="CL19735" s="56" t="s">
        <v>10375</v>
      </c>
      <c r="CM19735" s="56" t="s">
        <v>213</v>
      </c>
      <c r="CN19735" s="56" t="s">
        <v>213</v>
      </c>
      <c r="CO19735" s="52"/>
      <c r="CP19735" s="52"/>
      <c r="CQ19735" s="52"/>
      <c r="CR19735" s="52"/>
      <c r="CS19735" s="52"/>
      <c r="CT19735" s="52"/>
      <c r="CU19735" s="33"/>
      <c r="CV19735" s="33"/>
    </row>
    <row r="19736" spans="74:100">
      <c r="BV19736" s="62"/>
      <c r="BW19736" s="62"/>
      <c r="BX19736" s="62"/>
      <c r="BY19736" s="62"/>
      <c r="BZ19736" s="62"/>
      <c r="CA19736" s="62"/>
      <c r="CB19736" s="62"/>
      <c r="CC19736" s="62"/>
      <c r="CD19736" s="62"/>
      <c r="CE19736" s="62"/>
      <c r="CF19736" s="62"/>
      <c r="CL19736" s="56" t="s">
        <v>10373</v>
      </c>
      <c r="CM19736" s="56" t="s">
        <v>213</v>
      </c>
      <c r="CN19736" s="56" t="s">
        <v>213</v>
      </c>
      <c r="CO19736" s="52"/>
      <c r="CP19736" s="52"/>
      <c r="CQ19736" s="52"/>
      <c r="CR19736" s="52"/>
      <c r="CS19736" s="52"/>
      <c r="CT19736" s="52"/>
      <c r="CU19736" s="33"/>
      <c r="CV19736" s="33"/>
    </row>
    <row r="19737" spans="74:100">
      <c r="BV19737" s="62"/>
      <c r="BW19737" s="62"/>
      <c r="BX19737" s="62"/>
      <c r="BY19737" s="62"/>
      <c r="BZ19737" s="62"/>
      <c r="CA19737" s="62"/>
      <c r="CB19737" s="62"/>
      <c r="CC19737" s="62"/>
      <c r="CD19737" s="62"/>
      <c r="CE19737" s="62"/>
      <c r="CF19737" s="62"/>
      <c r="CL19737" s="56" t="s">
        <v>10385</v>
      </c>
      <c r="CM19737" s="56" t="s">
        <v>213</v>
      </c>
      <c r="CN19737" s="56" t="s">
        <v>213</v>
      </c>
      <c r="CO19737" s="52"/>
      <c r="CP19737" s="52"/>
      <c r="CQ19737" s="52"/>
      <c r="CR19737" s="52"/>
      <c r="CS19737" s="52"/>
      <c r="CT19737" s="52"/>
      <c r="CU19737" s="33"/>
      <c r="CV19737" s="33"/>
    </row>
    <row r="19738" spans="74:100">
      <c r="BV19738" s="62"/>
      <c r="BW19738" s="62"/>
      <c r="BX19738" s="62"/>
      <c r="BY19738" s="62"/>
      <c r="BZ19738" s="62"/>
      <c r="CA19738" s="62"/>
      <c r="CB19738" s="62"/>
      <c r="CC19738" s="62"/>
      <c r="CD19738" s="62"/>
      <c r="CE19738" s="62"/>
      <c r="CF19738" s="62"/>
      <c r="CL19738" s="56" t="s">
        <v>10370</v>
      </c>
      <c r="CM19738" s="56" t="s">
        <v>214</v>
      </c>
      <c r="CN19738" s="56" t="s">
        <v>214</v>
      </c>
      <c r="CO19738" s="52"/>
      <c r="CP19738" s="52"/>
      <c r="CQ19738" s="52"/>
      <c r="CR19738" s="52"/>
      <c r="CS19738" s="52"/>
      <c r="CT19738" s="52"/>
      <c r="CU19738" s="33"/>
      <c r="CV19738" s="33"/>
    </row>
    <row r="19739" spans="74:100">
      <c r="BV19739" s="62"/>
      <c r="BW19739" s="62"/>
      <c r="BX19739" s="62"/>
      <c r="BY19739" s="62"/>
      <c r="BZ19739" s="62"/>
      <c r="CA19739" s="62"/>
      <c r="CB19739" s="62"/>
      <c r="CC19739" s="62"/>
      <c r="CD19739" s="62"/>
      <c r="CE19739" s="62"/>
      <c r="CF19739" s="62"/>
      <c r="CL19739" s="56" t="s">
        <v>10371</v>
      </c>
      <c r="CM19739" s="56" t="s">
        <v>214</v>
      </c>
      <c r="CN19739" s="56" t="s">
        <v>214</v>
      </c>
      <c r="CO19739" s="52"/>
      <c r="CP19739" s="52"/>
      <c r="CQ19739" s="52"/>
      <c r="CR19739" s="52"/>
      <c r="CS19739" s="52"/>
      <c r="CT19739" s="52"/>
      <c r="CU19739" s="33"/>
      <c r="CV19739" s="33"/>
    </row>
    <row r="19740" spans="74:100">
      <c r="BV19740" s="62"/>
      <c r="BW19740" s="62"/>
      <c r="BX19740" s="62"/>
      <c r="BY19740" s="62"/>
      <c r="BZ19740" s="62"/>
      <c r="CA19740" s="62"/>
      <c r="CB19740" s="62"/>
      <c r="CC19740" s="62"/>
      <c r="CD19740" s="62"/>
      <c r="CE19740" s="62"/>
      <c r="CF19740" s="62"/>
      <c r="CL19740" s="56" t="s">
        <v>10442</v>
      </c>
      <c r="CM19740" s="56" t="s">
        <v>214</v>
      </c>
      <c r="CN19740" s="56" t="s">
        <v>214</v>
      </c>
      <c r="CO19740" s="52"/>
      <c r="CP19740" s="52"/>
      <c r="CQ19740" s="52"/>
      <c r="CR19740" s="52"/>
      <c r="CS19740" s="52"/>
      <c r="CT19740" s="52"/>
      <c r="CU19740" s="33"/>
      <c r="CV19740" s="33"/>
    </row>
    <row r="19741" spans="74:100">
      <c r="BV19741" s="62"/>
      <c r="BW19741" s="62"/>
      <c r="BX19741" s="62"/>
      <c r="BY19741" s="62"/>
      <c r="BZ19741" s="62"/>
      <c r="CA19741" s="62"/>
      <c r="CB19741" s="62"/>
      <c r="CC19741" s="62"/>
      <c r="CD19741" s="62"/>
      <c r="CE19741" s="62"/>
      <c r="CF19741" s="62"/>
      <c r="CL19741" s="56" t="s">
        <v>25619</v>
      </c>
      <c r="CM19741" s="56" t="s">
        <v>214</v>
      </c>
      <c r="CN19741" s="56" t="s">
        <v>214</v>
      </c>
      <c r="CO19741" s="52"/>
      <c r="CP19741" s="52"/>
      <c r="CQ19741" s="52"/>
      <c r="CR19741" s="52"/>
      <c r="CS19741" s="52"/>
      <c r="CT19741" s="52"/>
      <c r="CU19741" s="33"/>
      <c r="CV19741" s="33"/>
    </row>
    <row r="19742" spans="74:100">
      <c r="BV19742" s="62"/>
      <c r="BW19742" s="62"/>
      <c r="BX19742" s="62"/>
      <c r="BY19742" s="62"/>
      <c r="BZ19742" s="62"/>
      <c r="CA19742" s="62"/>
      <c r="CB19742" s="62"/>
      <c r="CC19742" s="62"/>
      <c r="CD19742" s="62"/>
      <c r="CE19742" s="62"/>
      <c r="CF19742" s="62"/>
      <c r="CL19742" s="56" t="s">
        <v>10377</v>
      </c>
      <c r="CM19742" s="56" t="s">
        <v>214</v>
      </c>
      <c r="CN19742" s="56" t="s">
        <v>214</v>
      </c>
      <c r="CO19742" s="52"/>
      <c r="CP19742" s="52"/>
      <c r="CQ19742" s="52"/>
      <c r="CR19742" s="52"/>
      <c r="CS19742" s="52"/>
      <c r="CT19742" s="52"/>
      <c r="CU19742" s="33"/>
      <c r="CV19742" s="33"/>
    </row>
    <row r="19743" spans="74:100">
      <c r="BV19743" s="62"/>
      <c r="BW19743" s="62"/>
      <c r="BX19743" s="62"/>
      <c r="BY19743" s="62"/>
      <c r="BZ19743" s="62"/>
      <c r="CA19743" s="62"/>
      <c r="CB19743" s="62"/>
      <c r="CC19743" s="62"/>
      <c r="CD19743" s="62"/>
      <c r="CE19743" s="62"/>
      <c r="CF19743" s="62"/>
      <c r="CL19743" s="56" t="s">
        <v>10378</v>
      </c>
      <c r="CM19743" s="56" t="s">
        <v>214</v>
      </c>
      <c r="CN19743" s="56" t="s">
        <v>214</v>
      </c>
      <c r="CO19743" s="52"/>
      <c r="CP19743" s="52"/>
      <c r="CQ19743" s="52"/>
      <c r="CR19743" s="52"/>
      <c r="CS19743" s="52"/>
      <c r="CT19743" s="52"/>
      <c r="CU19743" s="33"/>
      <c r="CV19743" s="33"/>
    </row>
    <row r="19744" spans="74:100">
      <c r="BV19744" s="62"/>
      <c r="BW19744" s="62"/>
      <c r="BX19744" s="62"/>
      <c r="BY19744" s="62"/>
      <c r="BZ19744" s="62"/>
      <c r="CA19744" s="62"/>
      <c r="CB19744" s="62"/>
      <c r="CC19744" s="62"/>
      <c r="CD19744" s="62"/>
      <c r="CE19744" s="62"/>
      <c r="CF19744" s="62"/>
      <c r="CL19744" s="56" t="s">
        <v>1423</v>
      </c>
      <c r="CM19744" s="56" t="s">
        <v>213</v>
      </c>
      <c r="CN19744" s="56" t="s">
        <v>213</v>
      </c>
      <c r="CO19744" s="52"/>
      <c r="CP19744" s="52"/>
      <c r="CQ19744" s="52"/>
      <c r="CR19744" s="52"/>
      <c r="CS19744" s="52"/>
      <c r="CT19744" s="52"/>
      <c r="CU19744" s="33"/>
      <c r="CV19744" s="33"/>
    </row>
    <row r="19745" spans="74:100">
      <c r="BV19745" s="62"/>
      <c r="BW19745" s="62"/>
      <c r="BX19745" s="62"/>
      <c r="BY19745" s="62"/>
      <c r="BZ19745" s="62"/>
      <c r="CA19745" s="62"/>
      <c r="CB19745" s="62"/>
      <c r="CC19745" s="62"/>
      <c r="CD19745" s="62"/>
      <c r="CE19745" s="62"/>
      <c r="CF19745" s="62"/>
      <c r="CL19745" s="56" t="s">
        <v>10408</v>
      </c>
      <c r="CM19745" s="56" t="s">
        <v>213</v>
      </c>
      <c r="CN19745" s="56" t="s">
        <v>213</v>
      </c>
      <c r="CO19745" s="52"/>
      <c r="CP19745" s="52"/>
      <c r="CQ19745" s="52"/>
      <c r="CR19745" s="52"/>
      <c r="CS19745" s="52"/>
      <c r="CT19745" s="52"/>
      <c r="CU19745" s="33"/>
      <c r="CV19745" s="33"/>
    </row>
    <row r="19746" spans="74:100">
      <c r="BV19746" s="62"/>
      <c r="BW19746" s="62"/>
      <c r="BX19746" s="62"/>
      <c r="BY19746" s="62"/>
      <c r="BZ19746" s="62"/>
      <c r="CA19746" s="62"/>
      <c r="CB19746" s="62"/>
      <c r="CC19746" s="62"/>
      <c r="CD19746" s="62"/>
      <c r="CE19746" s="62"/>
      <c r="CF19746" s="62"/>
      <c r="CL19746" s="56" t="s">
        <v>10409</v>
      </c>
      <c r="CM19746" s="56" t="s">
        <v>213</v>
      </c>
      <c r="CN19746" s="56" t="s">
        <v>213</v>
      </c>
      <c r="CO19746" s="52"/>
      <c r="CP19746" s="52"/>
      <c r="CQ19746" s="52"/>
      <c r="CR19746" s="52"/>
      <c r="CS19746" s="52"/>
      <c r="CT19746" s="52"/>
      <c r="CU19746" s="33"/>
      <c r="CV19746" s="33"/>
    </row>
    <row r="19747" spans="74:100">
      <c r="BV19747" s="62"/>
      <c r="BW19747" s="62"/>
      <c r="BX19747" s="62"/>
      <c r="BY19747" s="62"/>
      <c r="BZ19747" s="62"/>
      <c r="CA19747" s="62"/>
      <c r="CB19747" s="62"/>
      <c r="CC19747" s="62"/>
      <c r="CD19747" s="62"/>
      <c r="CE19747" s="62"/>
      <c r="CF19747" s="62"/>
      <c r="CL19747" s="56" t="s">
        <v>10419</v>
      </c>
      <c r="CM19747" s="56" t="s">
        <v>213</v>
      </c>
      <c r="CN19747" s="56" t="s">
        <v>213</v>
      </c>
      <c r="CO19747" s="52"/>
      <c r="CP19747" s="52"/>
      <c r="CQ19747" s="52"/>
      <c r="CR19747" s="52"/>
      <c r="CS19747" s="52"/>
      <c r="CT19747" s="52"/>
      <c r="CU19747" s="33"/>
      <c r="CV19747" s="33"/>
    </row>
    <row r="19748" spans="74:100">
      <c r="BV19748" s="62"/>
      <c r="BW19748" s="62"/>
      <c r="BX19748" s="62"/>
      <c r="BY19748" s="62"/>
      <c r="BZ19748" s="62"/>
      <c r="CA19748" s="62"/>
      <c r="CB19748" s="62"/>
      <c r="CC19748" s="62"/>
      <c r="CD19748" s="62"/>
      <c r="CE19748" s="62"/>
      <c r="CF19748" s="62"/>
      <c r="CL19748" s="56" t="s">
        <v>10420</v>
      </c>
      <c r="CM19748" s="56" t="s">
        <v>213</v>
      </c>
      <c r="CN19748" s="56" t="s">
        <v>213</v>
      </c>
      <c r="CO19748" s="52"/>
      <c r="CP19748" s="52"/>
      <c r="CQ19748" s="52"/>
      <c r="CR19748" s="52"/>
      <c r="CS19748" s="52"/>
      <c r="CT19748" s="52"/>
      <c r="CU19748" s="33"/>
      <c r="CV19748" s="33"/>
    </row>
    <row r="19749" spans="74:100">
      <c r="BV19749" s="62"/>
      <c r="BW19749" s="62"/>
      <c r="BX19749" s="62"/>
      <c r="BY19749" s="62"/>
      <c r="BZ19749" s="62"/>
      <c r="CA19749" s="62"/>
      <c r="CB19749" s="62"/>
      <c r="CC19749" s="62"/>
      <c r="CD19749" s="62"/>
      <c r="CE19749" s="62"/>
      <c r="CF19749" s="62"/>
      <c r="CL19749" s="56" t="s">
        <v>10421</v>
      </c>
      <c r="CM19749" s="56" t="s">
        <v>213</v>
      </c>
      <c r="CN19749" s="56" t="s">
        <v>213</v>
      </c>
      <c r="CO19749" s="52"/>
      <c r="CP19749" s="52"/>
      <c r="CQ19749" s="52"/>
      <c r="CR19749" s="52"/>
      <c r="CS19749" s="52"/>
      <c r="CT19749" s="52"/>
      <c r="CU19749" s="33"/>
      <c r="CV19749" s="33"/>
    </row>
    <row r="19750" spans="74:100">
      <c r="BV19750" s="62"/>
      <c r="BW19750" s="62"/>
      <c r="BX19750" s="62"/>
      <c r="BY19750" s="62"/>
      <c r="BZ19750" s="62"/>
      <c r="CA19750" s="62"/>
      <c r="CB19750" s="62"/>
      <c r="CC19750" s="62"/>
      <c r="CD19750" s="62"/>
      <c r="CE19750" s="62"/>
      <c r="CF19750" s="62"/>
      <c r="CL19750" s="56" t="s">
        <v>10437</v>
      </c>
      <c r="CM19750" s="56" t="s">
        <v>213</v>
      </c>
      <c r="CN19750" s="56" t="s">
        <v>213</v>
      </c>
      <c r="CO19750" s="52"/>
      <c r="CP19750" s="52"/>
      <c r="CQ19750" s="52"/>
      <c r="CR19750" s="52"/>
      <c r="CS19750" s="52"/>
      <c r="CT19750" s="52"/>
      <c r="CU19750" s="33"/>
      <c r="CV19750" s="33"/>
    </row>
    <row r="19751" spans="74:100">
      <c r="BV19751" s="62"/>
      <c r="BW19751" s="62"/>
      <c r="BX19751" s="62"/>
      <c r="BY19751" s="62"/>
      <c r="BZ19751" s="62"/>
      <c r="CA19751" s="62"/>
      <c r="CB19751" s="62"/>
      <c r="CC19751" s="62"/>
      <c r="CD19751" s="62"/>
      <c r="CE19751" s="62"/>
      <c r="CF19751" s="62"/>
      <c r="CL19751" s="56" t="s">
        <v>1428</v>
      </c>
      <c r="CM19751" s="56" t="s">
        <v>213</v>
      </c>
      <c r="CN19751" s="56" t="s">
        <v>213</v>
      </c>
      <c r="CO19751" s="52"/>
      <c r="CP19751" s="52"/>
      <c r="CQ19751" s="52"/>
      <c r="CR19751" s="52"/>
      <c r="CS19751" s="52"/>
      <c r="CT19751" s="52"/>
      <c r="CU19751" s="33"/>
      <c r="CV19751" s="33"/>
    </row>
    <row r="19752" spans="74:100">
      <c r="BV19752" s="62"/>
      <c r="BW19752" s="62"/>
      <c r="BX19752" s="62"/>
      <c r="BY19752" s="62"/>
      <c r="BZ19752" s="62"/>
      <c r="CA19752" s="62"/>
      <c r="CB19752" s="62"/>
      <c r="CC19752" s="62"/>
      <c r="CD19752" s="62"/>
      <c r="CE19752" s="62"/>
      <c r="CF19752" s="62"/>
      <c r="CL19752" s="56" t="s">
        <v>4519</v>
      </c>
      <c r="CM19752" s="56" t="s">
        <v>213</v>
      </c>
      <c r="CN19752" s="56" t="s">
        <v>213</v>
      </c>
      <c r="CO19752" s="52"/>
      <c r="CP19752" s="52"/>
      <c r="CQ19752" s="52"/>
      <c r="CR19752" s="52"/>
      <c r="CS19752" s="52"/>
      <c r="CT19752" s="52"/>
      <c r="CU19752" s="33"/>
      <c r="CV19752" s="33"/>
    </row>
    <row r="19753" spans="74:100">
      <c r="BV19753" s="62"/>
      <c r="BW19753" s="62"/>
      <c r="BX19753" s="62"/>
      <c r="BY19753" s="62"/>
      <c r="BZ19753" s="62"/>
      <c r="CA19753" s="62"/>
      <c r="CB19753" s="62"/>
      <c r="CC19753" s="62"/>
      <c r="CD19753" s="62"/>
      <c r="CE19753" s="62"/>
      <c r="CF19753" s="62"/>
      <c r="CL19753" s="56" t="s">
        <v>10422</v>
      </c>
      <c r="CM19753" s="56" t="s">
        <v>213</v>
      </c>
      <c r="CN19753" s="56" t="s">
        <v>213</v>
      </c>
      <c r="CO19753" s="52"/>
      <c r="CP19753" s="52"/>
      <c r="CQ19753" s="52"/>
      <c r="CR19753" s="52"/>
      <c r="CS19753" s="52"/>
      <c r="CT19753" s="52"/>
      <c r="CU19753" s="33"/>
      <c r="CV19753" s="33"/>
    </row>
    <row r="19754" spans="74:100">
      <c r="BV19754" s="62"/>
      <c r="BW19754" s="62"/>
      <c r="BX19754" s="62"/>
      <c r="BY19754" s="62"/>
      <c r="BZ19754" s="62"/>
      <c r="CA19754" s="62"/>
      <c r="CB19754" s="62"/>
      <c r="CC19754" s="62"/>
      <c r="CD19754" s="62"/>
      <c r="CE19754" s="62"/>
      <c r="CF19754" s="62"/>
      <c r="CL19754" s="56" t="s">
        <v>25620</v>
      </c>
      <c r="CM19754" s="56" t="s">
        <v>213</v>
      </c>
      <c r="CN19754" s="56" t="s">
        <v>213</v>
      </c>
      <c r="CO19754" s="52"/>
      <c r="CP19754" s="52"/>
      <c r="CQ19754" s="52"/>
      <c r="CR19754" s="52"/>
      <c r="CS19754" s="52"/>
      <c r="CT19754" s="52"/>
      <c r="CU19754" s="33"/>
      <c r="CV19754" s="33"/>
    </row>
    <row r="19755" spans="74:100">
      <c r="BV19755" s="62"/>
      <c r="BW19755" s="62"/>
      <c r="BX19755" s="62"/>
      <c r="BY19755" s="62"/>
      <c r="BZ19755" s="62"/>
      <c r="CA19755" s="62"/>
      <c r="CB19755" s="62"/>
      <c r="CC19755" s="62"/>
      <c r="CD19755" s="62"/>
      <c r="CE19755" s="62"/>
      <c r="CF19755" s="62"/>
      <c r="CL19755" s="56" t="s">
        <v>10399</v>
      </c>
      <c r="CM19755" s="56" t="s">
        <v>213</v>
      </c>
      <c r="CN19755" s="56" t="s">
        <v>213</v>
      </c>
      <c r="CO19755" s="52"/>
      <c r="CP19755" s="52"/>
      <c r="CQ19755" s="52"/>
      <c r="CR19755" s="52"/>
      <c r="CS19755" s="52"/>
      <c r="CT19755" s="52"/>
      <c r="CU19755" s="33"/>
      <c r="CV19755" s="33"/>
    </row>
    <row r="19756" spans="74:100">
      <c r="BV19756" s="62"/>
      <c r="BW19756" s="62"/>
      <c r="BX19756" s="62"/>
      <c r="BY19756" s="62"/>
      <c r="BZ19756" s="62"/>
      <c r="CA19756" s="62"/>
      <c r="CB19756" s="62"/>
      <c r="CC19756" s="62"/>
      <c r="CD19756" s="62"/>
      <c r="CE19756" s="62"/>
      <c r="CF19756" s="62"/>
      <c r="CL19756" s="56" t="s">
        <v>10379</v>
      </c>
      <c r="CM19756" s="56" t="s">
        <v>214</v>
      </c>
      <c r="CN19756" s="56" t="s">
        <v>214</v>
      </c>
      <c r="CO19756" s="52"/>
      <c r="CP19756" s="52"/>
      <c r="CQ19756" s="52"/>
      <c r="CR19756" s="52"/>
      <c r="CS19756" s="52"/>
      <c r="CT19756" s="52"/>
      <c r="CU19756" s="33"/>
      <c r="CV19756" s="33"/>
    </row>
    <row r="19757" spans="74:100">
      <c r="BV19757" s="62"/>
      <c r="BW19757" s="62"/>
      <c r="BX19757" s="62"/>
      <c r="BY19757" s="62"/>
      <c r="BZ19757" s="62"/>
      <c r="CA19757" s="62"/>
      <c r="CB19757" s="62"/>
      <c r="CC19757" s="62"/>
      <c r="CD19757" s="62"/>
      <c r="CE19757" s="62"/>
      <c r="CF19757" s="62"/>
      <c r="CL19757" s="56" t="s">
        <v>10380</v>
      </c>
      <c r="CM19757" s="56" t="s">
        <v>214</v>
      </c>
      <c r="CN19757" s="56" t="s">
        <v>214</v>
      </c>
      <c r="CO19757" s="52"/>
      <c r="CP19757" s="52"/>
      <c r="CQ19757" s="52"/>
      <c r="CR19757" s="52"/>
      <c r="CS19757" s="52"/>
      <c r="CT19757" s="52"/>
      <c r="CU19757" s="33"/>
      <c r="CV19757" s="33"/>
    </row>
    <row r="19758" spans="74:100">
      <c r="BV19758" s="62"/>
      <c r="BW19758" s="62"/>
      <c r="BX19758" s="62"/>
      <c r="BY19758" s="62"/>
      <c r="BZ19758" s="62"/>
      <c r="CA19758" s="62"/>
      <c r="CB19758" s="62"/>
      <c r="CC19758" s="62"/>
      <c r="CD19758" s="62"/>
      <c r="CE19758" s="62"/>
      <c r="CF19758" s="62"/>
      <c r="CL19758" s="56" t="s">
        <v>10366</v>
      </c>
      <c r="CM19758" s="56" t="s">
        <v>214</v>
      </c>
      <c r="CN19758" s="56" t="s">
        <v>214</v>
      </c>
      <c r="CO19758" s="52"/>
      <c r="CP19758" s="52"/>
      <c r="CQ19758" s="52"/>
      <c r="CR19758" s="52"/>
      <c r="CS19758" s="52"/>
      <c r="CT19758" s="52"/>
      <c r="CU19758" s="33"/>
      <c r="CV19758" s="33"/>
    </row>
    <row r="19759" spans="74:100">
      <c r="BV19759" s="62"/>
      <c r="BW19759" s="62"/>
      <c r="BX19759" s="62"/>
      <c r="BY19759" s="62"/>
      <c r="BZ19759" s="62"/>
      <c r="CA19759" s="62"/>
      <c r="CB19759" s="62"/>
      <c r="CC19759" s="62"/>
      <c r="CD19759" s="62"/>
      <c r="CE19759" s="62"/>
      <c r="CF19759" s="62"/>
      <c r="CL19759" s="56" t="s">
        <v>1432</v>
      </c>
      <c r="CM19759" s="56" t="s">
        <v>213</v>
      </c>
      <c r="CN19759" s="56" t="s">
        <v>213</v>
      </c>
      <c r="CO19759" s="52"/>
      <c r="CP19759" s="52"/>
      <c r="CQ19759" s="52"/>
      <c r="CR19759" s="52"/>
      <c r="CS19759" s="52"/>
      <c r="CT19759" s="52"/>
      <c r="CU19759" s="33"/>
      <c r="CV19759" s="33"/>
    </row>
    <row r="19760" spans="74:100">
      <c r="BV19760" s="62"/>
      <c r="BW19760" s="62"/>
      <c r="BX19760" s="62"/>
      <c r="BY19760" s="62"/>
      <c r="BZ19760" s="62"/>
      <c r="CA19760" s="62"/>
      <c r="CB19760" s="62"/>
      <c r="CC19760" s="62"/>
      <c r="CD19760" s="62"/>
      <c r="CE19760" s="62"/>
      <c r="CF19760" s="62"/>
      <c r="CL19760" s="56" t="s">
        <v>10381</v>
      </c>
      <c r="CM19760" s="56" t="s">
        <v>214</v>
      </c>
      <c r="CN19760" s="56" t="s">
        <v>214</v>
      </c>
      <c r="CO19760" s="52"/>
      <c r="CP19760" s="52"/>
      <c r="CQ19760" s="52"/>
      <c r="CR19760" s="52"/>
      <c r="CS19760" s="52"/>
      <c r="CT19760" s="52"/>
      <c r="CU19760" s="33"/>
      <c r="CV19760" s="33"/>
    </row>
    <row r="19761" spans="74:100">
      <c r="BV19761" s="62"/>
      <c r="BW19761" s="62"/>
      <c r="BX19761" s="62"/>
      <c r="BY19761" s="62"/>
      <c r="BZ19761" s="62"/>
      <c r="CA19761" s="62"/>
      <c r="CB19761" s="62"/>
      <c r="CC19761" s="62"/>
      <c r="CD19761" s="62"/>
      <c r="CE19761" s="62"/>
      <c r="CF19761" s="62"/>
      <c r="CL19761" s="56" t="s">
        <v>10401</v>
      </c>
      <c r="CM19761" s="56" t="s">
        <v>213</v>
      </c>
      <c r="CN19761" s="56" t="s">
        <v>213</v>
      </c>
      <c r="CO19761" s="52"/>
      <c r="CP19761" s="52"/>
      <c r="CQ19761" s="52"/>
      <c r="CR19761" s="52"/>
      <c r="CS19761" s="52"/>
      <c r="CT19761" s="52"/>
      <c r="CU19761" s="33"/>
      <c r="CV19761" s="33"/>
    </row>
    <row r="19762" spans="74:100">
      <c r="BV19762" s="62"/>
      <c r="BW19762" s="62"/>
      <c r="BX19762" s="62"/>
      <c r="BY19762" s="62"/>
      <c r="BZ19762" s="62"/>
      <c r="CA19762" s="62"/>
      <c r="CB19762" s="62"/>
      <c r="CC19762" s="62"/>
      <c r="CD19762" s="62"/>
      <c r="CE19762" s="62"/>
      <c r="CF19762" s="62"/>
      <c r="CL19762" s="56" t="s">
        <v>10382</v>
      </c>
      <c r="CM19762" s="56" t="s">
        <v>214</v>
      </c>
      <c r="CN19762" s="56" t="s">
        <v>214</v>
      </c>
      <c r="CO19762" s="52"/>
      <c r="CP19762" s="52"/>
      <c r="CQ19762" s="52"/>
      <c r="CR19762" s="52"/>
      <c r="CS19762" s="52"/>
      <c r="CT19762" s="52"/>
      <c r="CU19762" s="33"/>
      <c r="CV19762" s="33"/>
    </row>
    <row r="19763" spans="74:100">
      <c r="BV19763" s="62"/>
      <c r="BW19763" s="62"/>
      <c r="BX19763" s="62"/>
      <c r="BY19763" s="62"/>
      <c r="BZ19763" s="62"/>
      <c r="CA19763" s="62"/>
      <c r="CB19763" s="62"/>
      <c r="CC19763" s="62"/>
      <c r="CD19763" s="62"/>
      <c r="CE19763" s="62"/>
      <c r="CF19763" s="62"/>
      <c r="CL19763" s="56" t="s">
        <v>10402</v>
      </c>
      <c r="CM19763" s="56" t="s">
        <v>213</v>
      </c>
      <c r="CN19763" s="56" t="s">
        <v>213</v>
      </c>
      <c r="CO19763" s="52"/>
      <c r="CP19763" s="52"/>
      <c r="CQ19763" s="52"/>
      <c r="CR19763" s="52"/>
      <c r="CS19763" s="52"/>
      <c r="CT19763" s="52"/>
      <c r="CU19763" s="33"/>
      <c r="CV19763" s="33"/>
    </row>
    <row r="19764" spans="74:100">
      <c r="BV19764" s="62"/>
      <c r="BW19764" s="62"/>
      <c r="BX19764" s="62"/>
      <c r="BY19764" s="62"/>
      <c r="BZ19764" s="62"/>
      <c r="CA19764" s="62"/>
      <c r="CB19764" s="62"/>
      <c r="CC19764" s="62"/>
      <c r="CD19764" s="62"/>
      <c r="CE19764" s="62"/>
      <c r="CF19764" s="62"/>
      <c r="CL19764" s="56" t="s">
        <v>10411</v>
      </c>
      <c r="CM19764" s="56" t="s">
        <v>213</v>
      </c>
      <c r="CN19764" s="56" t="s">
        <v>213</v>
      </c>
      <c r="CO19764" s="52"/>
      <c r="CP19764" s="52"/>
      <c r="CQ19764" s="52"/>
      <c r="CR19764" s="52"/>
      <c r="CS19764" s="52"/>
      <c r="CT19764" s="52"/>
      <c r="CU19764" s="33"/>
      <c r="CV19764" s="33"/>
    </row>
    <row r="19765" spans="74:100">
      <c r="BV19765" s="62"/>
      <c r="BW19765" s="62"/>
      <c r="BX19765" s="62"/>
      <c r="BY19765" s="62"/>
      <c r="BZ19765" s="62"/>
      <c r="CA19765" s="62"/>
      <c r="CB19765" s="62"/>
      <c r="CC19765" s="62"/>
      <c r="CD19765" s="62"/>
      <c r="CE19765" s="62"/>
      <c r="CF19765" s="62"/>
      <c r="CL19765" s="56" t="s">
        <v>10403</v>
      </c>
      <c r="CM19765" s="56" t="s">
        <v>213</v>
      </c>
      <c r="CN19765" s="56" t="s">
        <v>213</v>
      </c>
      <c r="CO19765" s="52"/>
      <c r="CP19765" s="52"/>
      <c r="CQ19765" s="52"/>
      <c r="CR19765" s="52"/>
      <c r="CS19765" s="52"/>
      <c r="CT19765" s="52"/>
      <c r="CU19765" s="33"/>
      <c r="CV19765" s="33"/>
    </row>
    <row r="19766" spans="74:100">
      <c r="BV19766" s="62"/>
      <c r="BW19766" s="62"/>
      <c r="BX19766" s="62"/>
      <c r="BY19766" s="62"/>
      <c r="BZ19766" s="62"/>
      <c r="CA19766" s="62"/>
      <c r="CB19766" s="62"/>
      <c r="CC19766" s="62"/>
      <c r="CD19766" s="62"/>
      <c r="CE19766" s="62"/>
      <c r="CF19766" s="62"/>
      <c r="CL19766" s="35" t="s">
        <v>10404</v>
      </c>
      <c r="CM19766" s="35" t="s">
        <v>217</v>
      </c>
      <c r="CN19766" s="35" t="s">
        <v>217</v>
      </c>
      <c r="CO19766" s="52"/>
      <c r="CP19766" s="52"/>
      <c r="CQ19766" s="52"/>
      <c r="CR19766" s="52"/>
      <c r="CS19766" s="52"/>
      <c r="CT19766" s="52"/>
      <c r="CU19766" s="33"/>
      <c r="CV19766" s="33"/>
    </row>
    <row r="19767" spans="74:100">
      <c r="BV19767" s="62"/>
      <c r="BW19767" s="62"/>
      <c r="BX19767" s="62"/>
      <c r="BY19767" s="62"/>
      <c r="BZ19767" s="62"/>
      <c r="CA19767" s="62"/>
      <c r="CB19767" s="62"/>
      <c r="CC19767" s="62"/>
      <c r="CD19767" s="62"/>
      <c r="CE19767" s="62"/>
      <c r="CF19767" s="62"/>
      <c r="CL19767" s="56" t="s">
        <v>10412</v>
      </c>
      <c r="CM19767" s="56" t="s">
        <v>213</v>
      </c>
      <c r="CN19767" s="56" t="s">
        <v>213</v>
      </c>
      <c r="CO19767" s="52"/>
      <c r="CP19767" s="52"/>
      <c r="CQ19767" s="52"/>
      <c r="CR19767" s="52"/>
      <c r="CS19767" s="52"/>
      <c r="CT19767" s="52"/>
      <c r="CU19767" s="33"/>
      <c r="CV19767" s="33"/>
    </row>
    <row r="19768" spans="74:100">
      <c r="BV19768" s="62"/>
      <c r="BW19768" s="62"/>
      <c r="BX19768" s="62"/>
      <c r="BY19768" s="62"/>
      <c r="BZ19768" s="62"/>
      <c r="CA19768" s="62"/>
      <c r="CB19768" s="62"/>
      <c r="CC19768" s="62"/>
      <c r="CD19768" s="62"/>
      <c r="CE19768" s="62"/>
      <c r="CF19768" s="62"/>
      <c r="CL19768" s="56" t="s">
        <v>10405</v>
      </c>
      <c r="CM19768" s="56" t="s">
        <v>213</v>
      </c>
      <c r="CN19768" s="56" t="s">
        <v>213</v>
      </c>
      <c r="CO19768" s="52"/>
      <c r="CP19768" s="52"/>
      <c r="CQ19768" s="52"/>
      <c r="CR19768" s="52"/>
      <c r="CS19768" s="52"/>
      <c r="CT19768" s="52"/>
      <c r="CU19768" s="33"/>
      <c r="CV19768" s="33"/>
    </row>
    <row r="19769" spans="74:100">
      <c r="BV19769" s="62"/>
      <c r="BW19769" s="62"/>
      <c r="BX19769" s="62"/>
      <c r="BY19769" s="62"/>
      <c r="BZ19769" s="62"/>
      <c r="CA19769" s="62"/>
      <c r="CB19769" s="62"/>
      <c r="CC19769" s="62"/>
      <c r="CD19769" s="62"/>
      <c r="CE19769" s="62"/>
      <c r="CF19769" s="62"/>
      <c r="CL19769" s="56" t="s">
        <v>25621</v>
      </c>
      <c r="CM19769" s="56" t="s">
        <v>213</v>
      </c>
      <c r="CN19769" s="56" t="s">
        <v>213</v>
      </c>
      <c r="CO19769" s="52"/>
      <c r="CP19769" s="52"/>
      <c r="CQ19769" s="52"/>
      <c r="CR19769" s="52"/>
      <c r="CS19769" s="52"/>
      <c r="CT19769" s="52"/>
      <c r="CU19769" s="33"/>
      <c r="CV19769" s="33"/>
    </row>
    <row r="19770" spans="74:100">
      <c r="BV19770" s="62"/>
      <c r="BW19770" s="62"/>
      <c r="BX19770" s="62"/>
      <c r="BY19770" s="62"/>
      <c r="BZ19770" s="62"/>
      <c r="CA19770" s="62"/>
      <c r="CB19770" s="62"/>
      <c r="CC19770" s="62"/>
      <c r="CD19770" s="62"/>
      <c r="CE19770" s="62"/>
      <c r="CF19770" s="62"/>
      <c r="CL19770" s="56" t="s">
        <v>25622</v>
      </c>
      <c r="CM19770" s="56" t="s">
        <v>213</v>
      </c>
      <c r="CN19770" s="56" t="s">
        <v>213</v>
      </c>
      <c r="CO19770" s="52"/>
      <c r="CP19770" s="52"/>
      <c r="CQ19770" s="52"/>
      <c r="CR19770" s="52"/>
      <c r="CS19770" s="52"/>
      <c r="CT19770" s="52"/>
      <c r="CU19770" s="33"/>
      <c r="CV19770" s="33"/>
    </row>
    <row r="19771" spans="74:100">
      <c r="BV19771" s="62"/>
      <c r="BW19771" s="62"/>
      <c r="BX19771" s="62"/>
      <c r="BY19771" s="62"/>
      <c r="BZ19771" s="62"/>
      <c r="CA19771" s="62"/>
      <c r="CB19771" s="62"/>
      <c r="CC19771" s="62"/>
      <c r="CD19771" s="62"/>
      <c r="CE19771" s="62"/>
      <c r="CF19771" s="62"/>
      <c r="CL19771" s="56" t="s">
        <v>1434</v>
      </c>
      <c r="CM19771" s="56" t="s">
        <v>213</v>
      </c>
      <c r="CN19771" s="56" t="s">
        <v>213</v>
      </c>
      <c r="CO19771" s="52"/>
      <c r="CP19771" s="52"/>
      <c r="CQ19771" s="52"/>
      <c r="CR19771" s="52"/>
      <c r="CS19771" s="52"/>
      <c r="CT19771" s="52"/>
      <c r="CU19771" s="33"/>
      <c r="CV19771" s="33"/>
    </row>
    <row r="19772" spans="74:100">
      <c r="BV19772" s="62"/>
      <c r="BW19772" s="62"/>
      <c r="BX19772" s="62"/>
      <c r="BY19772" s="62"/>
      <c r="BZ19772" s="62"/>
      <c r="CA19772" s="62"/>
      <c r="CB19772" s="62"/>
      <c r="CC19772" s="62"/>
      <c r="CD19772" s="62"/>
      <c r="CE19772" s="62"/>
      <c r="CF19772" s="62"/>
      <c r="CL19772" s="56" t="s">
        <v>1434</v>
      </c>
      <c r="CM19772" s="56" t="s">
        <v>213</v>
      </c>
      <c r="CN19772" s="56" t="s">
        <v>213</v>
      </c>
      <c r="CO19772" s="52"/>
      <c r="CP19772" s="52"/>
      <c r="CQ19772" s="52"/>
      <c r="CR19772" s="52"/>
      <c r="CS19772" s="52"/>
      <c r="CT19772" s="52"/>
      <c r="CU19772" s="33"/>
      <c r="CV19772" s="33"/>
    </row>
    <row r="19773" spans="74:100">
      <c r="BV19773" s="62"/>
      <c r="BW19773" s="62"/>
      <c r="BX19773" s="62"/>
      <c r="BY19773" s="62"/>
      <c r="BZ19773" s="62"/>
      <c r="CA19773" s="62"/>
      <c r="CB19773" s="62"/>
      <c r="CC19773" s="62"/>
      <c r="CD19773" s="62"/>
      <c r="CE19773" s="62"/>
      <c r="CF19773" s="62"/>
      <c r="CL19773" s="56" t="s">
        <v>1434</v>
      </c>
      <c r="CM19773" s="56" t="s">
        <v>213</v>
      </c>
      <c r="CN19773" s="56" t="s">
        <v>213</v>
      </c>
      <c r="CO19773" s="52"/>
      <c r="CP19773" s="52"/>
      <c r="CQ19773" s="52"/>
      <c r="CR19773" s="52"/>
      <c r="CS19773" s="52"/>
      <c r="CT19773" s="52"/>
      <c r="CU19773" s="33"/>
      <c r="CV19773" s="33"/>
    </row>
    <row r="19774" spans="74:100">
      <c r="BV19774" s="62"/>
      <c r="BW19774" s="62"/>
      <c r="BX19774" s="62"/>
      <c r="BY19774" s="62"/>
      <c r="BZ19774" s="62"/>
      <c r="CA19774" s="62"/>
      <c r="CB19774" s="62"/>
      <c r="CC19774" s="62"/>
      <c r="CD19774" s="62"/>
      <c r="CE19774" s="62"/>
      <c r="CF19774" s="62"/>
      <c r="CL19774" s="56" t="s">
        <v>10383</v>
      </c>
      <c r="CM19774" s="56" t="s">
        <v>214</v>
      </c>
      <c r="CN19774" s="56" t="s">
        <v>214</v>
      </c>
      <c r="CO19774" s="52"/>
      <c r="CP19774" s="52"/>
      <c r="CQ19774" s="52"/>
      <c r="CR19774" s="52"/>
      <c r="CS19774" s="52"/>
      <c r="CT19774" s="52"/>
      <c r="CU19774" s="33"/>
      <c r="CV19774" s="33"/>
    </row>
    <row r="19775" spans="74:100">
      <c r="BV19775" s="62"/>
      <c r="BW19775" s="62"/>
      <c r="BX19775" s="62"/>
      <c r="BY19775" s="62"/>
      <c r="BZ19775" s="62"/>
      <c r="CA19775" s="62"/>
      <c r="CB19775" s="62"/>
      <c r="CC19775" s="62"/>
      <c r="CD19775" s="62"/>
      <c r="CE19775" s="62"/>
      <c r="CF19775" s="62"/>
      <c r="CL19775" s="56" t="s">
        <v>10384</v>
      </c>
      <c r="CM19775" s="56" t="s">
        <v>214</v>
      </c>
      <c r="CN19775" s="56" t="s">
        <v>214</v>
      </c>
      <c r="CO19775" s="52"/>
      <c r="CP19775" s="52"/>
      <c r="CQ19775" s="52"/>
      <c r="CR19775" s="52"/>
      <c r="CS19775" s="52"/>
      <c r="CT19775" s="52"/>
      <c r="CU19775" s="33"/>
      <c r="CV19775" s="33"/>
    </row>
    <row r="19776" spans="74:100">
      <c r="BV19776" s="62"/>
      <c r="BW19776" s="62"/>
      <c r="BX19776" s="62"/>
      <c r="BY19776" s="62"/>
      <c r="BZ19776" s="62"/>
      <c r="CA19776" s="62"/>
      <c r="CB19776" s="62"/>
      <c r="CC19776" s="62"/>
      <c r="CD19776" s="62"/>
      <c r="CE19776" s="62"/>
      <c r="CF19776" s="62"/>
      <c r="CL19776" s="56" t="s">
        <v>10406</v>
      </c>
      <c r="CM19776" s="56" t="s">
        <v>213</v>
      </c>
      <c r="CN19776" s="56" t="s">
        <v>213</v>
      </c>
      <c r="CO19776" s="52"/>
      <c r="CP19776" s="52"/>
      <c r="CQ19776" s="52"/>
      <c r="CR19776" s="52"/>
      <c r="CS19776" s="52"/>
      <c r="CT19776" s="52"/>
      <c r="CU19776" s="33"/>
      <c r="CV19776" s="33"/>
    </row>
    <row r="19777" spans="74:100">
      <c r="BV19777" s="62"/>
      <c r="BW19777" s="62"/>
      <c r="BX19777" s="62"/>
      <c r="BY19777" s="62"/>
      <c r="BZ19777" s="62"/>
      <c r="CA19777" s="62"/>
      <c r="CB19777" s="62"/>
      <c r="CC19777" s="62"/>
      <c r="CD19777" s="62"/>
      <c r="CE19777" s="62"/>
      <c r="CF19777" s="62"/>
      <c r="CL19777" s="56" t="s">
        <v>25623</v>
      </c>
      <c r="CM19777" s="56" t="s">
        <v>213</v>
      </c>
      <c r="CN19777" s="56" t="s">
        <v>213</v>
      </c>
      <c r="CO19777" s="52"/>
      <c r="CP19777" s="52"/>
      <c r="CQ19777" s="52"/>
      <c r="CR19777" s="52"/>
      <c r="CS19777" s="52"/>
      <c r="CT19777" s="52"/>
      <c r="CU19777" s="33"/>
      <c r="CV19777" s="33"/>
    </row>
    <row r="19778" spans="74:100">
      <c r="BV19778" s="62"/>
      <c r="BW19778" s="62"/>
      <c r="BX19778" s="62"/>
      <c r="BY19778" s="62"/>
      <c r="BZ19778" s="62"/>
      <c r="CA19778" s="62"/>
      <c r="CB19778" s="62"/>
      <c r="CC19778" s="62"/>
      <c r="CD19778" s="62"/>
      <c r="CE19778" s="62"/>
      <c r="CF19778" s="62"/>
      <c r="CL19778" s="56" t="s">
        <v>10415</v>
      </c>
      <c r="CM19778" s="56" t="s">
        <v>213</v>
      </c>
      <c r="CN19778" s="56" t="s">
        <v>213</v>
      </c>
      <c r="CO19778" s="52"/>
      <c r="CP19778" s="52"/>
      <c r="CQ19778" s="52"/>
      <c r="CR19778" s="52"/>
      <c r="CS19778" s="52"/>
      <c r="CT19778" s="52"/>
      <c r="CU19778" s="33"/>
      <c r="CV19778" s="33"/>
    </row>
    <row r="19779" spans="74:100">
      <c r="BV19779" s="62"/>
      <c r="BW19779" s="62"/>
      <c r="BX19779" s="62"/>
      <c r="BY19779" s="62"/>
      <c r="BZ19779" s="62"/>
      <c r="CA19779" s="62"/>
      <c r="CB19779" s="62"/>
      <c r="CC19779" s="62"/>
      <c r="CD19779" s="62"/>
      <c r="CE19779" s="62"/>
      <c r="CF19779" s="62"/>
      <c r="CL19779" s="56" t="s">
        <v>10416</v>
      </c>
      <c r="CM19779" s="56" t="s">
        <v>213</v>
      </c>
      <c r="CN19779" s="56" t="s">
        <v>213</v>
      </c>
      <c r="CO19779" s="52"/>
      <c r="CP19779" s="52"/>
      <c r="CQ19779" s="52"/>
      <c r="CR19779" s="52"/>
      <c r="CS19779" s="52"/>
      <c r="CT19779" s="52"/>
      <c r="CU19779" s="33"/>
      <c r="CV19779" s="33"/>
    </row>
    <row r="19780" spans="74:100">
      <c r="BV19780" s="62"/>
      <c r="BW19780" s="62"/>
      <c r="BX19780" s="62"/>
      <c r="BY19780" s="62"/>
      <c r="BZ19780" s="62"/>
      <c r="CA19780" s="62"/>
      <c r="CB19780" s="62"/>
      <c r="CC19780" s="62"/>
      <c r="CD19780" s="62"/>
      <c r="CE19780" s="62"/>
      <c r="CF19780" s="62"/>
      <c r="CL19780" s="56" t="s">
        <v>4520</v>
      </c>
      <c r="CM19780" s="56" t="s">
        <v>213</v>
      </c>
      <c r="CN19780" s="56" t="s">
        <v>213</v>
      </c>
      <c r="CO19780" s="52"/>
      <c r="CP19780" s="52"/>
      <c r="CQ19780" s="52"/>
      <c r="CR19780" s="52"/>
      <c r="CS19780" s="52"/>
      <c r="CT19780" s="52"/>
      <c r="CU19780" s="33"/>
      <c r="CV19780" s="33"/>
    </row>
    <row r="19781" spans="74:100">
      <c r="BV19781" s="62"/>
      <c r="BW19781" s="62"/>
      <c r="BX19781" s="62"/>
      <c r="BY19781" s="62"/>
      <c r="BZ19781" s="62"/>
      <c r="CA19781" s="62"/>
      <c r="CB19781" s="62"/>
      <c r="CC19781" s="62"/>
      <c r="CD19781" s="62"/>
      <c r="CE19781" s="62"/>
      <c r="CF19781" s="62"/>
      <c r="CL19781" s="56" t="s">
        <v>10423</v>
      </c>
      <c r="CM19781" s="56" t="s">
        <v>213</v>
      </c>
      <c r="CN19781" s="56" t="s">
        <v>213</v>
      </c>
      <c r="CO19781" s="52"/>
      <c r="CP19781" s="52"/>
      <c r="CQ19781" s="52"/>
      <c r="CR19781" s="52"/>
      <c r="CS19781" s="52"/>
      <c r="CT19781" s="52"/>
      <c r="CU19781" s="33"/>
      <c r="CV19781" s="33"/>
    </row>
    <row r="19782" spans="74:100">
      <c r="BV19782" s="62"/>
      <c r="BW19782" s="62"/>
      <c r="BX19782" s="62"/>
      <c r="BY19782" s="62"/>
      <c r="BZ19782" s="62"/>
      <c r="CA19782" s="62"/>
      <c r="CB19782" s="62"/>
      <c r="CC19782" s="62"/>
      <c r="CD19782" s="62"/>
      <c r="CE19782" s="62"/>
      <c r="CF19782" s="62"/>
      <c r="CL19782" s="56" t="s">
        <v>10424</v>
      </c>
      <c r="CM19782" s="56" t="s">
        <v>213</v>
      </c>
      <c r="CN19782" s="56" t="s">
        <v>213</v>
      </c>
      <c r="CO19782" s="52"/>
      <c r="CP19782" s="52"/>
      <c r="CQ19782" s="52"/>
      <c r="CR19782" s="52"/>
      <c r="CS19782" s="52"/>
      <c r="CT19782" s="52"/>
      <c r="CU19782" s="33"/>
      <c r="CV19782" s="33"/>
    </row>
    <row r="19783" spans="74:100">
      <c r="BV19783" s="62"/>
      <c r="BW19783" s="62"/>
      <c r="BX19783" s="62"/>
      <c r="BY19783" s="62"/>
      <c r="BZ19783" s="62"/>
      <c r="CA19783" s="62"/>
      <c r="CB19783" s="62"/>
      <c r="CC19783" s="62"/>
      <c r="CD19783" s="62"/>
      <c r="CE19783" s="62"/>
      <c r="CF19783" s="62"/>
      <c r="CL19783" s="56" t="s">
        <v>1437</v>
      </c>
      <c r="CM19783" s="56" t="s">
        <v>213</v>
      </c>
      <c r="CN19783" s="56" t="s">
        <v>213</v>
      </c>
      <c r="CO19783" s="52"/>
      <c r="CP19783" s="52"/>
      <c r="CQ19783" s="52"/>
      <c r="CR19783" s="52"/>
      <c r="CS19783" s="52"/>
      <c r="CT19783" s="52"/>
      <c r="CU19783" s="33"/>
      <c r="CV19783" s="33"/>
    </row>
    <row r="19784" spans="74:100">
      <c r="BV19784" s="62"/>
      <c r="BW19784" s="62"/>
      <c r="BX19784" s="62"/>
      <c r="BY19784" s="62"/>
      <c r="BZ19784" s="62"/>
      <c r="CA19784" s="62"/>
      <c r="CB19784" s="62"/>
      <c r="CC19784" s="62"/>
      <c r="CD19784" s="62"/>
      <c r="CE19784" s="62"/>
      <c r="CF19784" s="62"/>
      <c r="CL19784" s="56" t="s">
        <v>10430</v>
      </c>
      <c r="CM19784" s="56" t="s">
        <v>213</v>
      </c>
      <c r="CN19784" s="56" t="s">
        <v>213</v>
      </c>
      <c r="CO19784" s="52"/>
      <c r="CP19784" s="52"/>
      <c r="CQ19784" s="52"/>
      <c r="CR19784" s="52"/>
      <c r="CS19784" s="52"/>
      <c r="CT19784" s="52"/>
      <c r="CU19784" s="33"/>
      <c r="CV19784" s="33"/>
    </row>
    <row r="19785" spans="74:100">
      <c r="BV19785" s="62"/>
      <c r="BW19785" s="62"/>
      <c r="BX19785" s="62"/>
      <c r="BY19785" s="62"/>
      <c r="BZ19785" s="62"/>
      <c r="CA19785" s="62"/>
      <c r="CB19785" s="62"/>
      <c r="CC19785" s="62"/>
      <c r="CD19785" s="62"/>
      <c r="CE19785" s="62"/>
      <c r="CF19785" s="62"/>
      <c r="CL19785" s="56" t="s">
        <v>10431</v>
      </c>
      <c r="CM19785" s="56" t="s">
        <v>213</v>
      </c>
      <c r="CN19785" s="56" t="s">
        <v>213</v>
      </c>
      <c r="CO19785" s="52"/>
      <c r="CP19785" s="52"/>
      <c r="CQ19785" s="52"/>
      <c r="CR19785" s="52"/>
      <c r="CS19785" s="52"/>
      <c r="CT19785" s="52"/>
      <c r="CU19785" s="33"/>
      <c r="CV19785" s="33"/>
    </row>
    <row r="19786" spans="74:100">
      <c r="BV19786" s="62"/>
      <c r="BW19786" s="62"/>
      <c r="BX19786" s="62"/>
      <c r="BY19786" s="62"/>
      <c r="BZ19786" s="62"/>
      <c r="CA19786" s="62"/>
      <c r="CB19786" s="62"/>
      <c r="CC19786" s="62"/>
      <c r="CD19786" s="62"/>
      <c r="CE19786" s="62"/>
      <c r="CF19786" s="62"/>
      <c r="CL19786" s="56" t="s">
        <v>10396</v>
      </c>
      <c r="CM19786" s="56" t="s">
        <v>213</v>
      </c>
      <c r="CN19786" s="56" t="s">
        <v>213</v>
      </c>
      <c r="CO19786" s="52"/>
      <c r="CP19786" s="52"/>
      <c r="CQ19786" s="52"/>
      <c r="CR19786" s="52"/>
      <c r="CS19786" s="52"/>
      <c r="CT19786" s="52"/>
      <c r="CU19786" s="33"/>
      <c r="CV19786" s="33"/>
    </row>
    <row r="19787" spans="74:100">
      <c r="BV19787" s="62"/>
      <c r="BW19787" s="62"/>
      <c r="BX19787" s="62"/>
      <c r="BY19787" s="62"/>
      <c r="BZ19787" s="62"/>
      <c r="CA19787" s="62"/>
      <c r="CB19787" s="62"/>
      <c r="CC19787" s="62"/>
      <c r="CD19787" s="62"/>
      <c r="CE19787" s="62"/>
      <c r="CF19787" s="62"/>
      <c r="CL19787" s="56" t="s">
        <v>10427</v>
      </c>
      <c r="CM19787" s="56" t="s">
        <v>213</v>
      </c>
      <c r="CN19787" s="56" t="s">
        <v>213</v>
      </c>
      <c r="CO19787" s="52"/>
      <c r="CP19787" s="52"/>
      <c r="CQ19787" s="52"/>
      <c r="CR19787" s="52"/>
      <c r="CS19787" s="52"/>
      <c r="CT19787" s="52"/>
      <c r="CU19787" s="33"/>
      <c r="CV19787" s="33"/>
    </row>
    <row r="19788" spans="74:100">
      <c r="BV19788" s="62"/>
      <c r="BW19788" s="62"/>
      <c r="BX19788" s="62"/>
      <c r="BY19788" s="62"/>
      <c r="BZ19788" s="62"/>
      <c r="CA19788" s="62"/>
      <c r="CB19788" s="62"/>
      <c r="CC19788" s="62"/>
      <c r="CD19788" s="62"/>
      <c r="CE19788" s="62"/>
      <c r="CF19788" s="62"/>
      <c r="CL19788" s="56" t="s">
        <v>10432</v>
      </c>
      <c r="CM19788" s="56" t="s">
        <v>213</v>
      </c>
      <c r="CN19788" s="56" t="s">
        <v>213</v>
      </c>
      <c r="CO19788" s="52"/>
      <c r="CP19788" s="52"/>
      <c r="CQ19788" s="52"/>
      <c r="CR19788" s="52"/>
      <c r="CS19788" s="52"/>
      <c r="CT19788" s="52"/>
      <c r="CU19788" s="33"/>
      <c r="CV19788" s="33"/>
    </row>
    <row r="19789" spans="74:100">
      <c r="BV19789" s="62"/>
      <c r="BW19789" s="62"/>
      <c r="BX19789" s="62"/>
      <c r="BY19789" s="62"/>
      <c r="BZ19789" s="62"/>
      <c r="CA19789" s="62"/>
      <c r="CB19789" s="62"/>
      <c r="CC19789" s="62"/>
      <c r="CD19789" s="62"/>
      <c r="CE19789" s="62"/>
      <c r="CF19789" s="62"/>
      <c r="CL19789" s="56" t="s">
        <v>10433</v>
      </c>
      <c r="CM19789" s="56" t="s">
        <v>213</v>
      </c>
      <c r="CN19789" s="56" t="s">
        <v>213</v>
      </c>
      <c r="CO19789" s="52"/>
      <c r="CP19789" s="52"/>
      <c r="CQ19789" s="52"/>
      <c r="CR19789" s="52"/>
      <c r="CS19789" s="52"/>
      <c r="CT19789" s="52"/>
      <c r="CU19789" s="33"/>
      <c r="CV19789" s="33"/>
    </row>
    <row r="19790" spans="74:100">
      <c r="BV19790" s="62"/>
      <c r="BW19790" s="62"/>
      <c r="BX19790" s="62"/>
      <c r="BY19790" s="62"/>
      <c r="BZ19790" s="62"/>
      <c r="CA19790" s="62"/>
      <c r="CB19790" s="62"/>
      <c r="CC19790" s="62"/>
      <c r="CD19790" s="62"/>
      <c r="CE19790" s="62"/>
      <c r="CF19790" s="62"/>
      <c r="CL19790" s="56" t="s">
        <v>10438</v>
      </c>
      <c r="CM19790" s="56" t="s">
        <v>213</v>
      </c>
      <c r="CN19790" s="56" t="s">
        <v>213</v>
      </c>
      <c r="CO19790" s="52"/>
      <c r="CP19790" s="52"/>
      <c r="CQ19790" s="52"/>
      <c r="CR19790" s="52"/>
      <c r="CS19790" s="52"/>
      <c r="CT19790" s="52"/>
      <c r="CU19790" s="33"/>
      <c r="CV19790" s="33"/>
    </row>
    <row r="19791" spans="74:100">
      <c r="BV19791" s="62"/>
      <c r="BW19791" s="62"/>
      <c r="BX19791" s="62"/>
      <c r="BY19791" s="62"/>
      <c r="BZ19791" s="62"/>
      <c r="CA19791" s="62"/>
      <c r="CB19791" s="62"/>
      <c r="CC19791" s="62"/>
      <c r="CD19791" s="62"/>
      <c r="CE19791" s="62"/>
      <c r="CF19791" s="62"/>
      <c r="CL19791" s="56" t="s">
        <v>10439</v>
      </c>
      <c r="CM19791" s="56" t="s">
        <v>213</v>
      </c>
      <c r="CN19791" s="56" t="s">
        <v>213</v>
      </c>
      <c r="CO19791" s="52"/>
      <c r="CP19791" s="52"/>
      <c r="CQ19791" s="52"/>
      <c r="CR19791" s="52"/>
      <c r="CS19791" s="52"/>
      <c r="CT19791" s="52"/>
      <c r="CU19791" s="33"/>
      <c r="CV19791" s="33"/>
    </row>
    <row r="19792" spans="74:100">
      <c r="BV19792" s="62"/>
      <c r="BW19792" s="62"/>
      <c r="BX19792" s="62"/>
      <c r="BY19792" s="62"/>
      <c r="BZ19792" s="62"/>
      <c r="CA19792" s="62"/>
      <c r="CB19792" s="62"/>
      <c r="CC19792" s="62"/>
      <c r="CD19792" s="62"/>
      <c r="CE19792" s="62"/>
      <c r="CF19792" s="62"/>
      <c r="CL19792" s="56" t="s">
        <v>10447</v>
      </c>
      <c r="CM19792" s="56" t="s">
        <v>214</v>
      </c>
      <c r="CN19792" s="56" t="s">
        <v>214</v>
      </c>
      <c r="CO19792" s="52"/>
      <c r="CP19792" s="52"/>
      <c r="CQ19792" s="52"/>
      <c r="CR19792" s="52"/>
      <c r="CS19792" s="52"/>
      <c r="CT19792" s="52"/>
      <c r="CU19792" s="33"/>
      <c r="CV19792" s="33"/>
    </row>
    <row r="19793" spans="74:100">
      <c r="BV19793" s="62"/>
      <c r="BW19793" s="62"/>
      <c r="BX19793" s="62"/>
      <c r="BY19793" s="62"/>
      <c r="BZ19793" s="62"/>
      <c r="CA19793" s="62"/>
      <c r="CB19793" s="62"/>
      <c r="CC19793" s="62"/>
      <c r="CD19793" s="62"/>
      <c r="CE19793" s="62"/>
      <c r="CF19793" s="62"/>
      <c r="CL19793" s="56" t="s">
        <v>10447</v>
      </c>
      <c r="CM19793" s="56" t="s">
        <v>213</v>
      </c>
      <c r="CN19793" s="56" t="s">
        <v>213</v>
      </c>
      <c r="CO19793" s="52"/>
      <c r="CP19793" s="52"/>
      <c r="CQ19793" s="52"/>
      <c r="CR19793" s="52"/>
      <c r="CS19793" s="52"/>
      <c r="CT19793" s="52"/>
      <c r="CU19793" s="33"/>
      <c r="CV19793" s="33"/>
    </row>
    <row r="19794" spans="74:100">
      <c r="BV19794" s="62"/>
      <c r="BW19794" s="62"/>
      <c r="BX19794" s="62"/>
      <c r="BY19794" s="62"/>
      <c r="BZ19794" s="62"/>
      <c r="CA19794" s="62"/>
      <c r="CB19794" s="62"/>
      <c r="CC19794" s="62"/>
      <c r="CD19794" s="62"/>
      <c r="CE19794" s="62"/>
      <c r="CF19794" s="62"/>
      <c r="CL19794" s="56" t="s">
        <v>23856</v>
      </c>
      <c r="CM19794" s="56" t="s">
        <v>213</v>
      </c>
      <c r="CN19794" s="56" t="s">
        <v>213</v>
      </c>
      <c r="CO19794" s="52"/>
      <c r="CP19794" s="52"/>
      <c r="CQ19794" s="52"/>
      <c r="CR19794" s="52"/>
      <c r="CS19794" s="52"/>
      <c r="CT19794" s="52"/>
      <c r="CU19794" s="33"/>
      <c r="CV19794" s="33"/>
    </row>
    <row r="19795" spans="74:100">
      <c r="BV19795" s="62"/>
      <c r="BW19795" s="62"/>
      <c r="BX19795" s="62"/>
      <c r="BY19795" s="62"/>
      <c r="BZ19795" s="62"/>
      <c r="CA19795" s="62"/>
      <c r="CB19795" s="62"/>
      <c r="CC19795" s="62"/>
      <c r="CD19795" s="62"/>
      <c r="CE19795" s="62"/>
      <c r="CF19795" s="62"/>
      <c r="CL19795" s="56" t="s">
        <v>1442</v>
      </c>
      <c r="CM19795" s="56" t="s">
        <v>213</v>
      </c>
      <c r="CN19795" s="56" t="s">
        <v>213</v>
      </c>
      <c r="CO19795" s="52"/>
      <c r="CP19795" s="52"/>
      <c r="CQ19795" s="52"/>
      <c r="CR19795" s="52"/>
      <c r="CS19795" s="52"/>
      <c r="CT19795" s="52"/>
      <c r="CU19795" s="33"/>
      <c r="CV19795" s="33"/>
    </row>
    <row r="19796" spans="74:100">
      <c r="BV19796" s="62"/>
      <c r="BW19796" s="62"/>
      <c r="BX19796" s="62"/>
      <c r="BY19796" s="62"/>
      <c r="BZ19796" s="62"/>
      <c r="CA19796" s="62"/>
      <c r="CB19796" s="62"/>
      <c r="CC19796" s="62"/>
      <c r="CD19796" s="62"/>
      <c r="CE19796" s="62"/>
      <c r="CF19796" s="62"/>
      <c r="CL19796" s="56" t="s">
        <v>10417</v>
      </c>
      <c r="CM19796" s="56" t="s">
        <v>213</v>
      </c>
      <c r="CN19796" s="56" t="s">
        <v>213</v>
      </c>
      <c r="CO19796" s="52"/>
      <c r="CP19796" s="52"/>
      <c r="CQ19796" s="52"/>
      <c r="CR19796" s="52"/>
      <c r="CS19796" s="52"/>
      <c r="CT19796" s="52"/>
      <c r="CU19796" s="33"/>
      <c r="CV19796" s="33"/>
    </row>
    <row r="19797" spans="74:100">
      <c r="BV19797" s="62"/>
      <c r="BW19797" s="62"/>
      <c r="BX19797" s="62"/>
      <c r="BY19797" s="62"/>
      <c r="BZ19797" s="62"/>
      <c r="CA19797" s="62"/>
      <c r="CB19797" s="62"/>
      <c r="CC19797" s="62"/>
      <c r="CD19797" s="62"/>
      <c r="CE19797" s="62"/>
      <c r="CF19797" s="62"/>
      <c r="CL19797" s="56" t="s">
        <v>10372</v>
      </c>
      <c r="CM19797" s="56" t="s">
        <v>214</v>
      </c>
      <c r="CN19797" s="56" t="s">
        <v>214</v>
      </c>
      <c r="CO19797" s="52"/>
      <c r="CP19797" s="52"/>
      <c r="CQ19797" s="52"/>
      <c r="CR19797" s="52"/>
      <c r="CS19797" s="52"/>
      <c r="CT19797" s="52"/>
      <c r="CU19797" s="33"/>
      <c r="CV19797" s="33"/>
    </row>
    <row r="19798" spans="74:100">
      <c r="BV19798" s="62"/>
      <c r="BW19798" s="62"/>
      <c r="BX19798" s="62"/>
      <c r="BY19798" s="62"/>
      <c r="BZ19798" s="62"/>
      <c r="CA19798" s="62"/>
      <c r="CB19798" s="62"/>
      <c r="CC19798" s="62"/>
      <c r="CD19798" s="62"/>
      <c r="CE19798" s="62"/>
      <c r="CF19798" s="62"/>
      <c r="CL19798" s="56" t="s">
        <v>10376</v>
      </c>
      <c r="CM19798" s="56" t="s">
        <v>213</v>
      </c>
      <c r="CN19798" s="56" t="s">
        <v>213</v>
      </c>
      <c r="CO19798" s="52"/>
      <c r="CP19798" s="52"/>
      <c r="CQ19798" s="52"/>
      <c r="CR19798" s="52"/>
      <c r="CS19798" s="52"/>
      <c r="CT19798" s="52"/>
      <c r="CU19798" s="33"/>
      <c r="CV19798" s="33"/>
    </row>
    <row r="19799" spans="74:100">
      <c r="BV19799" s="62"/>
      <c r="BW19799" s="62"/>
      <c r="BX19799" s="62"/>
      <c r="BY19799" s="62"/>
      <c r="BZ19799" s="62"/>
      <c r="CA19799" s="62"/>
      <c r="CB19799" s="62"/>
      <c r="CC19799" s="62"/>
      <c r="CD19799" s="62"/>
      <c r="CE19799" s="62"/>
      <c r="CF19799" s="62"/>
      <c r="CL19799" s="56" t="s">
        <v>25624</v>
      </c>
      <c r="CM19799" s="56" t="s">
        <v>214</v>
      </c>
      <c r="CN19799" s="56" t="s">
        <v>214</v>
      </c>
      <c r="CO19799" s="52"/>
      <c r="CP19799" s="52"/>
      <c r="CQ19799" s="52"/>
      <c r="CR19799" s="52"/>
      <c r="CS19799" s="52"/>
      <c r="CT19799" s="52"/>
      <c r="CU19799" s="33"/>
      <c r="CV19799" s="33"/>
    </row>
    <row r="19800" spans="74:100">
      <c r="BV19800" s="62"/>
      <c r="BW19800" s="62"/>
      <c r="BX19800" s="62"/>
      <c r="BY19800" s="62"/>
      <c r="BZ19800" s="62"/>
      <c r="CA19800" s="62"/>
      <c r="CB19800" s="62"/>
      <c r="CC19800" s="62"/>
      <c r="CD19800" s="62"/>
      <c r="CE19800" s="62"/>
      <c r="CF19800" s="62"/>
      <c r="CL19800" s="56" t="s">
        <v>25625</v>
      </c>
      <c r="CM19800" s="56" t="s">
        <v>214</v>
      </c>
      <c r="CN19800" s="56" t="s">
        <v>214</v>
      </c>
      <c r="CO19800" s="52"/>
      <c r="CP19800" s="52"/>
      <c r="CQ19800" s="52"/>
      <c r="CR19800" s="52"/>
      <c r="CS19800" s="52"/>
      <c r="CT19800" s="52"/>
      <c r="CU19800" s="33"/>
      <c r="CV19800" s="33"/>
    </row>
    <row r="19801" spans="74:100">
      <c r="BV19801" s="62"/>
      <c r="BW19801" s="62"/>
      <c r="BX19801" s="62"/>
      <c r="BY19801" s="62"/>
      <c r="BZ19801" s="62"/>
      <c r="CA19801" s="62"/>
      <c r="CB19801" s="62"/>
      <c r="CC19801" s="62"/>
      <c r="CD19801" s="62"/>
      <c r="CE19801" s="62"/>
      <c r="CF19801" s="62"/>
      <c r="CL19801" s="56" t="s">
        <v>25626</v>
      </c>
      <c r="CM19801" s="56" t="s">
        <v>214</v>
      </c>
      <c r="CN19801" s="56" t="s">
        <v>214</v>
      </c>
      <c r="CO19801" s="52"/>
      <c r="CP19801" s="52"/>
      <c r="CQ19801" s="52"/>
      <c r="CR19801" s="52"/>
      <c r="CS19801" s="52"/>
      <c r="CT19801" s="52"/>
      <c r="CU19801" s="33"/>
      <c r="CV19801" s="33"/>
    </row>
    <row r="19802" spans="74:100">
      <c r="BV19802" s="62"/>
      <c r="BW19802" s="62"/>
      <c r="BX19802" s="62"/>
      <c r="BY19802" s="62"/>
      <c r="BZ19802" s="62"/>
      <c r="CA19802" s="62"/>
      <c r="CB19802" s="62"/>
      <c r="CC19802" s="62"/>
      <c r="CD19802" s="62"/>
      <c r="CE19802" s="62"/>
      <c r="CF19802" s="62"/>
      <c r="CL19802" s="56" t="s">
        <v>10400</v>
      </c>
      <c r="CM19802" s="56" t="s">
        <v>213</v>
      </c>
      <c r="CN19802" s="56" t="s">
        <v>213</v>
      </c>
      <c r="CO19802" s="52"/>
      <c r="CP19802" s="52"/>
      <c r="CQ19802" s="52"/>
      <c r="CR19802" s="52"/>
      <c r="CS19802" s="52"/>
      <c r="CT19802" s="52"/>
      <c r="CU19802" s="33"/>
      <c r="CV19802" s="33"/>
    </row>
    <row r="19803" spans="74:100">
      <c r="BV19803" s="62"/>
      <c r="BW19803" s="62"/>
      <c r="BX19803" s="62"/>
      <c r="BY19803" s="62"/>
      <c r="BZ19803" s="62"/>
      <c r="CA19803" s="62"/>
      <c r="CB19803" s="62"/>
      <c r="CC19803" s="62"/>
      <c r="CD19803" s="62"/>
      <c r="CE19803" s="62"/>
      <c r="CF19803" s="62"/>
      <c r="CL19803" s="56" t="s">
        <v>10449</v>
      </c>
      <c r="CM19803" s="56" t="s">
        <v>213</v>
      </c>
      <c r="CN19803" s="56" t="s">
        <v>213</v>
      </c>
      <c r="CO19803" s="52"/>
      <c r="CP19803" s="52"/>
      <c r="CQ19803" s="52"/>
      <c r="CR19803" s="52"/>
      <c r="CS19803" s="52"/>
      <c r="CT19803" s="52"/>
      <c r="CU19803" s="33"/>
      <c r="CV19803" s="33"/>
    </row>
    <row r="19804" spans="74:100">
      <c r="BV19804" s="62"/>
      <c r="BW19804" s="62"/>
      <c r="BX19804" s="62"/>
      <c r="BY19804" s="62"/>
      <c r="BZ19804" s="62"/>
      <c r="CA19804" s="62"/>
      <c r="CB19804" s="62"/>
      <c r="CC19804" s="62"/>
      <c r="CD19804" s="62"/>
      <c r="CE19804" s="62"/>
      <c r="CF19804" s="62"/>
      <c r="CL19804" s="56" t="s">
        <v>1447</v>
      </c>
      <c r="CM19804" s="56" t="s">
        <v>213</v>
      </c>
      <c r="CN19804" s="56" t="s">
        <v>213</v>
      </c>
      <c r="CO19804" s="52"/>
      <c r="CP19804" s="52"/>
      <c r="CQ19804" s="52"/>
      <c r="CR19804" s="52"/>
      <c r="CS19804" s="52"/>
      <c r="CT19804" s="52"/>
      <c r="CU19804" s="33"/>
      <c r="CV19804" s="33"/>
    </row>
    <row r="19805" spans="74:100">
      <c r="BV19805" s="62"/>
      <c r="BW19805" s="62"/>
      <c r="BX19805" s="62"/>
      <c r="BY19805" s="62"/>
      <c r="BZ19805" s="62"/>
      <c r="CA19805" s="62"/>
      <c r="CB19805" s="62"/>
      <c r="CC19805" s="62"/>
      <c r="CD19805" s="62"/>
      <c r="CE19805" s="62"/>
      <c r="CF19805" s="62"/>
      <c r="CL19805" s="56" t="s">
        <v>10395</v>
      </c>
      <c r="CM19805" s="56" t="s">
        <v>213</v>
      </c>
      <c r="CN19805" s="56" t="s">
        <v>213</v>
      </c>
      <c r="CO19805" s="52"/>
      <c r="CP19805" s="52"/>
      <c r="CQ19805" s="52"/>
      <c r="CR19805" s="52"/>
      <c r="CS19805" s="52"/>
      <c r="CT19805" s="52"/>
      <c r="CU19805" s="33"/>
      <c r="CV19805" s="33"/>
    </row>
    <row r="19806" spans="74:100">
      <c r="BV19806" s="62"/>
      <c r="BW19806" s="62"/>
      <c r="BX19806" s="62"/>
      <c r="BY19806" s="62"/>
      <c r="BZ19806" s="62"/>
      <c r="CA19806" s="62"/>
      <c r="CB19806" s="62"/>
      <c r="CC19806" s="62"/>
      <c r="CD19806" s="62"/>
      <c r="CE19806" s="62"/>
      <c r="CF19806" s="62"/>
      <c r="CL19806" s="56" t="s">
        <v>10446</v>
      </c>
      <c r="CM19806" s="56" t="s">
        <v>214</v>
      </c>
      <c r="CN19806" s="56" t="s">
        <v>214</v>
      </c>
      <c r="CO19806" s="52"/>
      <c r="CP19806" s="52"/>
      <c r="CQ19806" s="52"/>
      <c r="CR19806" s="52"/>
      <c r="CS19806" s="52"/>
      <c r="CT19806" s="52"/>
      <c r="CU19806" s="33"/>
      <c r="CV19806" s="33"/>
    </row>
    <row r="19807" spans="74:100">
      <c r="BV19807" s="62"/>
      <c r="BW19807" s="62"/>
      <c r="BX19807" s="62"/>
      <c r="BY19807" s="62"/>
      <c r="BZ19807" s="62"/>
      <c r="CA19807" s="62"/>
      <c r="CB19807" s="62"/>
      <c r="CC19807" s="62"/>
      <c r="CD19807" s="62"/>
      <c r="CE19807" s="62"/>
      <c r="CF19807" s="62"/>
      <c r="CL19807" s="56" t="s">
        <v>10397</v>
      </c>
      <c r="CM19807" s="56" t="s">
        <v>213</v>
      </c>
      <c r="CN19807" s="56" t="s">
        <v>213</v>
      </c>
      <c r="CO19807" s="52"/>
      <c r="CP19807" s="52"/>
      <c r="CQ19807" s="52"/>
      <c r="CR19807" s="52"/>
      <c r="CS19807" s="52"/>
      <c r="CT19807" s="52"/>
      <c r="CU19807" s="33"/>
      <c r="CV19807" s="33"/>
    </row>
    <row r="19808" spans="74:100">
      <c r="BV19808" s="62"/>
      <c r="BW19808" s="62"/>
      <c r="BX19808" s="62"/>
      <c r="BY19808" s="62"/>
      <c r="BZ19808" s="62"/>
      <c r="CA19808" s="62"/>
      <c r="CB19808" s="62"/>
      <c r="CC19808" s="62"/>
      <c r="CD19808" s="62"/>
      <c r="CE19808" s="62"/>
      <c r="CF19808" s="62"/>
      <c r="CL19808" s="35" t="s">
        <v>9816</v>
      </c>
      <c r="CM19808" s="35" t="s">
        <v>217</v>
      </c>
      <c r="CN19808" s="35" t="s">
        <v>217</v>
      </c>
      <c r="CO19808" s="52"/>
      <c r="CP19808" s="52"/>
      <c r="CQ19808" s="52"/>
      <c r="CR19808" s="52"/>
      <c r="CS19808" s="52"/>
      <c r="CT19808" s="52"/>
      <c r="CU19808" s="33"/>
      <c r="CV19808" s="33"/>
    </row>
    <row r="19809" spans="74:100">
      <c r="BV19809" s="62"/>
      <c r="BW19809" s="62"/>
      <c r="BX19809" s="62"/>
      <c r="BY19809" s="62"/>
      <c r="BZ19809" s="62"/>
      <c r="CA19809" s="62"/>
      <c r="CB19809" s="62"/>
      <c r="CC19809" s="62"/>
      <c r="CD19809" s="62"/>
      <c r="CE19809" s="62"/>
      <c r="CF19809" s="62"/>
      <c r="CL19809" s="56" t="s">
        <v>10457</v>
      </c>
      <c r="CM19809" s="56" t="s">
        <v>215</v>
      </c>
      <c r="CN19809" s="56" t="s">
        <v>215</v>
      </c>
      <c r="CO19809" s="52"/>
      <c r="CP19809" s="52"/>
      <c r="CQ19809" s="52"/>
      <c r="CR19809" s="52"/>
      <c r="CS19809" s="52"/>
      <c r="CT19809" s="52"/>
      <c r="CU19809" s="33"/>
      <c r="CV19809" s="33"/>
    </row>
    <row r="19810" spans="74:100">
      <c r="BV19810" s="62"/>
      <c r="BW19810" s="62"/>
      <c r="BX19810" s="62"/>
      <c r="BY19810" s="62"/>
      <c r="BZ19810" s="62"/>
      <c r="CA19810" s="62"/>
      <c r="CB19810" s="62"/>
      <c r="CC19810" s="62"/>
      <c r="CD19810" s="62"/>
      <c r="CE19810" s="62"/>
      <c r="CF19810" s="62"/>
      <c r="CL19810" s="56" t="s">
        <v>10463</v>
      </c>
      <c r="CM19810" s="56" t="s">
        <v>213</v>
      </c>
      <c r="CN19810" s="56" t="s">
        <v>213</v>
      </c>
      <c r="CO19810" s="52"/>
      <c r="CP19810" s="52"/>
      <c r="CQ19810" s="52"/>
      <c r="CR19810" s="52"/>
      <c r="CS19810" s="52"/>
      <c r="CT19810" s="52"/>
      <c r="CU19810" s="33"/>
      <c r="CV19810" s="33"/>
    </row>
    <row r="19811" spans="74:100">
      <c r="BV19811" s="62"/>
      <c r="BW19811" s="62"/>
      <c r="BX19811" s="62"/>
      <c r="BY19811" s="62"/>
      <c r="BZ19811" s="62"/>
      <c r="CA19811" s="62"/>
      <c r="CB19811" s="62"/>
      <c r="CC19811" s="62"/>
      <c r="CD19811" s="62"/>
      <c r="CE19811" s="62"/>
      <c r="CF19811" s="62"/>
      <c r="CL19811" s="56" t="s">
        <v>10471</v>
      </c>
      <c r="CM19811" s="56" t="s">
        <v>213</v>
      </c>
      <c r="CN19811" s="56" t="s">
        <v>213</v>
      </c>
      <c r="CO19811" s="52"/>
      <c r="CP19811" s="52"/>
      <c r="CQ19811" s="52"/>
      <c r="CR19811" s="52"/>
      <c r="CS19811" s="52"/>
      <c r="CT19811" s="52"/>
      <c r="CU19811" s="33"/>
      <c r="CV19811" s="33"/>
    </row>
    <row r="19812" spans="74:100">
      <c r="BV19812" s="62"/>
      <c r="BW19812" s="62"/>
      <c r="BX19812" s="62"/>
      <c r="BY19812" s="62"/>
      <c r="BZ19812" s="62"/>
      <c r="CA19812" s="62"/>
      <c r="CB19812" s="62"/>
      <c r="CC19812" s="62"/>
      <c r="CD19812" s="62"/>
      <c r="CE19812" s="62"/>
      <c r="CF19812" s="62"/>
      <c r="CL19812" s="56" t="s">
        <v>10355</v>
      </c>
      <c r="CM19812" s="56" t="s">
        <v>213</v>
      </c>
      <c r="CN19812" s="56" t="s">
        <v>213</v>
      </c>
      <c r="CO19812" s="52"/>
      <c r="CP19812" s="52"/>
      <c r="CQ19812" s="52"/>
      <c r="CR19812" s="52"/>
      <c r="CS19812" s="52"/>
      <c r="CT19812" s="52"/>
      <c r="CU19812" s="33"/>
      <c r="CV19812" s="33"/>
    </row>
    <row r="19813" spans="74:100">
      <c r="BV19813" s="62"/>
      <c r="BW19813" s="62"/>
      <c r="BX19813" s="62"/>
      <c r="BY19813" s="62"/>
      <c r="BZ19813" s="62"/>
      <c r="CA19813" s="62"/>
      <c r="CB19813" s="62"/>
      <c r="CC19813" s="62"/>
      <c r="CD19813" s="62"/>
      <c r="CE19813" s="62"/>
      <c r="CF19813" s="62"/>
      <c r="CL19813" s="56" t="s">
        <v>16804</v>
      </c>
      <c r="CM19813" s="56" t="s">
        <v>213</v>
      </c>
      <c r="CN19813" s="56" t="s">
        <v>213</v>
      </c>
      <c r="CO19813" s="52"/>
      <c r="CP19813" s="52"/>
      <c r="CQ19813" s="52"/>
      <c r="CR19813" s="52"/>
      <c r="CS19813" s="52"/>
      <c r="CT19813" s="52"/>
      <c r="CU19813" s="33"/>
      <c r="CV19813" s="33"/>
    </row>
    <row r="19814" spans="74:100">
      <c r="BV19814" s="62"/>
      <c r="BW19814" s="62"/>
      <c r="BX19814" s="62"/>
      <c r="BY19814" s="62"/>
      <c r="BZ19814" s="62"/>
      <c r="CA19814" s="62"/>
      <c r="CB19814" s="62"/>
      <c r="CC19814" s="62"/>
      <c r="CD19814" s="62"/>
      <c r="CE19814" s="62"/>
      <c r="CF19814" s="62"/>
      <c r="CL19814" s="56" t="s">
        <v>10464</v>
      </c>
      <c r="CM19814" s="56" t="s">
        <v>213</v>
      </c>
      <c r="CN19814" s="56" t="s">
        <v>213</v>
      </c>
      <c r="CO19814" s="52"/>
      <c r="CP19814" s="52"/>
      <c r="CQ19814" s="52"/>
      <c r="CR19814" s="52"/>
      <c r="CS19814" s="52"/>
      <c r="CT19814" s="52"/>
      <c r="CU19814" s="33"/>
      <c r="CV19814" s="33"/>
    </row>
    <row r="19815" spans="74:100">
      <c r="BV19815" s="62"/>
      <c r="BW19815" s="62"/>
      <c r="BX19815" s="62"/>
      <c r="BY19815" s="62"/>
      <c r="BZ19815" s="62"/>
      <c r="CA19815" s="62"/>
      <c r="CB19815" s="62"/>
      <c r="CC19815" s="62"/>
      <c r="CD19815" s="62"/>
      <c r="CE19815" s="62"/>
      <c r="CF19815" s="62"/>
      <c r="CL19815" s="56" t="s">
        <v>10465</v>
      </c>
      <c r="CM19815" s="56" t="s">
        <v>213</v>
      </c>
      <c r="CN19815" s="56" t="s">
        <v>213</v>
      </c>
      <c r="CO19815" s="52"/>
      <c r="CP19815" s="52"/>
      <c r="CQ19815" s="52"/>
      <c r="CR19815" s="52"/>
      <c r="CS19815" s="52"/>
      <c r="CT19815" s="52"/>
      <c r="CU19815" s="33"/>
      <c r="CV19815" s="33"/>
    </row>
    <row r="19816" spans="74:100">
      <c r="BV19816" s="62"/>
      <c r="BW19816" s="62"/>
      <c r="BX19816" s="62"/>
      <c r="BY19816" s="62"/>
      <c r="BZ19816" s="62"/>
      <c r="CA19816" s="62"/>
      <c r="CB19816" s="62"/>
      <c r="CC19816" s="62"/>
      <c r="CD19816" s="62"/>
      <c r="CE19816" s="62"/>
      <c r="CF19816" s="62"/>
      <c r="CL19816" s="56" t="s">
        <v>10459</v>
      </c>
      <c r="CM19816" s="56" t="s">
        <v>213</v>
      </c>
      <c r="CN19816" s="56" t="s">
        <v>213</v>
      </c>
      <c r="CO19816" s="52"/>
      <c r="CP19816" s="52"/>
      <c r="CQ19816" s="52"/>
      <c r="CR19816" s="52"/>
      <c r="CS19816" s="52"/>
      <c r="CT19816" s="52"/>
      <c r="CU19816" s="33"/>
      <c r="CV19816" s="33"/>
    </row>
    <row r="19817" spans="74:100">
      <c r="BV19817" s="62"/>
      <c r="BW19817" s="62"/>
      <c r="BX19817" s="62"/>
      <c r="BY19817" s="62"/>
      <c r="BZ19817" s="62"/>
      <c r="CA19817" s="62"/>
      <c r="CB19817" s="62"/>
      <c r="CC19817" s="62"/>
      <c r="CD19817" s="62"/>
      <c r="CE19817" s="62"/>
      <c r="CF19817" s="62"/>
      <c r="CL19817" s="56" t="s">
        <v>10472</v>
      </c>
      <c r="CM19817" s="56" t="s">
        <v>213</v>
      </c>
      <c r="CN19817" s="56" t="s">
        <v>213</v>
      </c>
      <c r="CO19817" s="52"/>
      <c r="CP19817" s="52"/>
      <c r="CQ19817" s="52"/>
      <c r="CR19817" s="52"/>
      <c r="CS19817" s="52"/>
      <c r="CT19817" s="52"/>
      <c r="CU19817" s="33"/>
      <c r="CV19817" s="33"/>
    </row>
    <row r="19818" spans="74:100">
      <c r="BV19818" s="62"/>
      <c r="BW19818" s="62"/>
      <c r="BX19818" s="62"/>
      <c r="BY19818" s="62"/>
      <c r="BZ19818" s="62"/>
      <c r="CA19818" s="62"/>
      <c r="CB19818" s="62"/>
      <c r="CC19818" s="62"/>
      <c r="CD19818" s="62"/>
      <c r="CE19818" s="62"/>
      <c r="CF19818" s="62"/>
      <c r="CL19818" s="56" t="s">
        <v>10460</v>
      </c>
      <c r="CM19818" s="56" t="s">
        <v>213</v>
      </c>
      <c r="CN19818" s="56" t="s">
        <v>213</v>
      </c>
      <c r="CO19818" s="52"/>
      <c r="CP19818" s="52"/>
      <c r="CQ19818" s="52"/>
      <c r="CR19818" s="52"/>
      <c r="CS19818" s="52"/>
      <c r="CT19818" s="52"/>
      <c r="CU19818" s="33"/>
      <c r="CV19818" s="33"/>
    </row>
    <row r="19819" spans="74:100">
      <c r="BV19819" s="62"/>
      <c r="BW19819" s="62"/>
      <c r="BX19819" s="62"/>
      <c r="BY19819" s="62"/>
      <c r="BZ19819" s="62"/>
      <c r="CA19819" s="62"/>
      <c r="CB19819" s="62"/>
      <c r="CC19819" s="62"/>
      <c r="CD19819" s="62"/>
      <c r="CE19819" s="62"/>
      <c r="CF19819" s="62"/>
      <c r="CL19819" s="56" t="s">
        <v>10473</v>
      </c>
      <c r="CM19819" s="56" t="s">
        <v>213</v>
      </c>
      <c r="CN19819" s="56" t="s">
        <v>213</v>
      </c>
      <c r="CO19819" s="52"/>
      <c r="CP19819" s="52"/>
      <c r="CQ19819" s="52"/>
      <c r="CR19819" s="52"/>
      <c r="CS19819" s="52"/>
      <c r="CT19819" s="52"/>
      <c r="CU19819" s="33"/>
      <c r="CV19819" s="33"/>
    </row>
    <row r="19820" spans="74:100">
      <c r="BV19820" s="62"/>
      <c r="BW19820" s="62"/>
      <c r="BX19820" s="62"/>
      <c r="BY19820" s="62"/>
      <c r="BZ19820" s="62"/>
      <c r="CA19820" s="62"/>
      <c r="CB19820" s="62"/>
      <c r="CC19820" s="62"/>
      <c r="CD19820" s="62"/>
      <c r="CE19820" s="62"/>
      <c r="CF19820" s="62"/>
      <c r="CL19820" s="56" t="s">
        <v>10466</v>
      </c>
      <c r="CM19820" s="56" t="s">
        <v>213</v>
      </c>
      <c r="CN19820" s="56" t="s">
        <v>213</v>
      </c>
      <c r="CO19820" s="52"/>
      <c r="CP19820" s="52"/>
      <c r="CQ19820" s="52"/>
      <c r="CR19820" s="52"/>
      <c r="CS19820" s="52"/>
      <c r="CT19820" s="52"/>
      <c r="CU19820" s="33"/>
      <c r="CV19820" s="33"/>
    </row>
    <row r="19821" spans="74:100">
      <c r="BV19821" s="62"/>
      <c r="BW19821" s="62"/>
      <c r="BX19821" s="62"/>
      <c r="BY19821" s="62"/>
      <c r="BZ19821" s="62"/>
      <c r="CA19821" s="62"/>
      <c r="CB19821" s="62"/>
      <c r="CC19821" s="62"/>
      <c r="CD19821" s="62"/>
      <c r="CE19821" s="62"/>
      <c r="CF19821" s="62"/>
      <c r="CL19821" s="35" t="s">
        <v>10480</v>
      </c>
      <c r="CM19821" s="35" t="s">
        <v>217</v>
      </c>
      <c r="CN19821" s="35" t="s">
        <v>217</v>
      </c>
      <c r="CO19821" s="52"/>
      <c r="CP19821" s="52"/>
      <c r="CQ19821" s="52"/>
      <c r="CR19821" s="52"/>
      <c r="CS19821" s="52"/>
      <c r="CT19821" s="52"/>
      <c r="CU19821" s="33"/>
      <c r="CV19821" s="33"/>
    </row>
    <row r="19822" spans="74:100">
      <c r="BV19822" s="62"/>
      <c r="BW19822" s="62"/>
      <c r="BX19822" s="62"/>
      <c r="BY19822" s="62"/>
      <c r="BZ19822" s="62"/>
      <c r="CA19822" s="62"/>
      <c r="CB19822" s="62"/>
      <c r="CC19822" s="62"/>
      <c r="CD19822" s="62"/>
      <c r="CE19822" s="62"/>
      <c r="CF19822" s="62"/>
      <c r="CL19822" s="56" t="s">
        <v>25627</v>
      </c>
      <c r="CM19822" s="56" t="s">
        <v>217</v>
      </c>
      <c r="CN19822" s="56" t="s">
        <v>217</v>
      </c>
      <c r="CO19822" s="52"/>
      <c r="CP19822" s="52"/>
      <c r="CQ19822" s="52"/>
      <c r="CR19822" s="52"/>
      <c r="CS19822" s="52"/>
      <c r="CT19822" s="52"/>
      <c r="CU19822" s="33"/>
      <c r="CV19822" s="33"/>
    </row>
    <row r="19823" spans="74:100">
      <c r="BV19823" s="62"/>
      <c r="BW19823" s="62"/>
      <c r="BX19823" s="62"/>
      <c r="BY19823" s="62"/>
      <c r="BZ19823" s="62"/>
      <c r="CA19823" s="62"/>
      <c r="CB19823" s="62"/>
      <c r="CC19823" s="62"/>
      <c r="CD19823" s="62"/>
      <c r="CE19823" s="62"/>
      <c r="CF19823" s="62"/>
      <c r="CL19823" s="56" t="s">
        <v>25628</v>
      </c>
      <c r="CM19823" s="56" t="s">
        <v>217</v>
      </c>
      <c r="CN19823" s="56" t="s">
        <v>217</v>
      </c>
      <c r="CO19823" s="52"/>
      <c r="CP19823" s="52"/>
      <c r="CQ19823" s="52"/>
      <c r="CR19823" s="52"/>
      <c r="CS19823" s="52"/>
      <c r="CT19823" s="52"/>
      <c r="CU19823" s="33"/>
      <c r="CV19823" s="33"/>
    </row>
    <row r="19824" spans="74:100">
      <c r="BV19824" s="62"/>
      <c r="BW19824" s="62"/>
      <c r="BX19824" s="62"/>
      <c r="BY19824" s="62"/>
      <c r="BZ19824" s="62"/>
      <c r="CA19824" s="62"/>
      <c r="CB19824" s="62"/>
      <c r="CC19824" s="62"/>
      <c r="CD19824" s="62"/>
      <c r="CE19824" s="62"/>
      <c r="CF19824" s="62"/>
      <c r="CL19824" s="56" t="s">
        <v>4534</v>
      </c>
      <c r="CM19824" s="56" t="s">
        <v>217</v>
      </c>
      <c r="CN19824" s="56" t="s">
        <v>217</v>
      </c>
      <c r="CO19824" s="52"/>
      <c r="CP19824" s="52"/>
      <c r="CQ19824" s="52"/>
      <c r="CR19824" s="52"/>
      <c r="CS19824" s="52"/>
      <c r="CT19824" s="52"/>
      <c r="CU19824" s="33"/>
      <c r="CV19824" s="33"/>
    </row>
    <row r="19825" spans="74:100">
      <c r="BV19825" s="62"/>
      <c r="BW19825" s="62"/>
      <c r="BX19825" s="62"/>
      <c r="BY19825" s="62"/>
      <c r="BZ19825" s="62"/>
      <c r="CA19825" s="62"/>
      <c r="CB19825" s="62"/>
      <c r="CC19825" s="62"/>
      <c r="CD19825" s="62"/>
      <c r="CE19825" s="62"/>
      <c r="CF19825" s="62"/>
      <c r="CL19825" s="56" t="s">
        <v>1453</v>
      </c>
      <c r="CM19825" s="56" t="s">
        <v>216</v>
      </c>
      <c r="CN19825" s="56" t="s">
        <v>216</v>
      </c>
      <c r="CO19825" s="52"/>
      <c r="CP19825" s="52"/>
      <c r="CQ19825" s="52"/>
      <c r="CR19825" s="52"/>
      <c r="CS19825" s="52"/>
      <c r="CT19825" s="52"/>
      <c r="CU19825" s="33"/>
      <c r="CV19825" s="33"/>
    </row>
    <row r="19826" spans="74:100">
      <c r="BV19826" s="62"/>
      <c r="BW19826" s="62"/>
      <c r="BX19826" s="62"/>
      <c r="BY19826" s="62"/>
      <c r="BZ19826" s="62"/>
      <c r="CA19826" s="62"/>
      <c r="CB19826" s="62"/>
      <c r="CC19826" s="62"/>
      <c r="CD19826" s="62"/>
      <c r="CE19826" s="62"/>
      <c r="CF19826" s="62"/>
      <c r="CL19826" s="56" t="s">
        <v>12100</v>
      </c>
      <c r="CM19826" s="56" t="s">
        <v>216</v>
      </c>
      <c r="CN19826" s="56" t="s">
        <v>216</v>
      </c>
      <c r="CO19826" s="52"/>
      <c r="CP19826" s="52"/>
      <c r="CQ19826" s="52"/>
      <c r="CR19826" s="52"/>
      <c r="CS19826" s="52"/>
      <c r="CT19826" s="52"/>
      <c r="CU19826" s="33"/>
      <c r="CV19826" s="33"/>
    </row>
    <row r="19827" spans="74:100">
      <c r="BV19827" s="62"/>
      <c r="BW19827" s="62"/>
      <c r="BX19827" s="62"/>
      <c r="BY19827" s="62"/>
      <c r="BZ19827" s="62"/>
      <c r="CA19827" s="62"/>
      <c r="CB19827" s="62"/>
      <c r="CC19827" s="62"/>
      <c r="CD19827" s="62"/>
      <c r="CE19827" s="62"/>
      <c r="CF19827" s="62"/>
      <c r="CL19827" s="56" t="s">
        <v>23857</v>
      </c>
      <c r="CM19827" s="56" t="s">
        <v>216</v>
      </c>
      <c r="CN19827" s="56" t="s">
        <v>216</v>
      </c>
      <c r="CO19827" s="52"/>
      <c r="CP19827" s="52"/>
      <c r="CQ19827" s="52"/>
      <c r="CR19827" s="52"/>
      <c r="CS19827" s="52"/>
      <c r="CT19827" s="52"/>
      <c r="CU19827" s="33"/>
      <c r="CV19827" s="33"/>
    </row>
    <row r="19828" spans="74:100">
      <c r="BV19828" s="62"/>
      <c r="BW19828" s="62"/>
      <c r="BX19828" s="62"/>
      <c r="BY19828" s="62"/>
      <c r="BZ19828" s="62"/>
      <c r="CA19828" s="62"/>
      <c r="CB19828" s="62"/>
      <c r="CC19828" s="62"/>
      <c r="CD19828" s="62"/>
      <c r="CE19828" s="62"/>
      <c r="CF19828" s="62"/>
      <c r="CL19828" s="56" t="s">
        <v>12101</v>
      </c>
      <c r="CM19828" s="56" t="s">
        <v>216</v>
      </c>
      <c r="CN19828" s="56" t="s">
        <v>216</v>
      </c>
      <c r="CO19828" s="52"/>
      <c r="CP19828" s="52"/>
      <c r="CQ19828" s="52"/>
      <c r="CR19828" s="52"/>
      <c r="CS19828" s="52"/>
      <c r="CT19828" s="52"/>
      <c r="CU19828" s="33"/>
      <c r="CV19828" s="33"/>
    </row>
    <row r="19829" spans="74:100">
      <c r="BV19829" s="62"/>
      <c r="BW19829" s="62"/>
      <c r="BX19829" s="62"/>
      <c r="BY19829" s="62"/>
      <c r="BZ19829" s="62"/>
      <c r="CA19829" s="62"/>
      <c r="CB19829" s="62"/>
      <c r="CC19829" s="62"/>
      <c r="CD19829" s="62"/>
      <c r="CE19829" s="62"/>
      <c r="CF19829" s="62"/>
      <c r="CL19829" s="35" t="s">
        <v>10517</v>
      </c>
      <c r="CM19829" s="35" t="s">
        <v>217</v>
      </c>
      <c r="CN19829" s="35" t="s">
        <v>217</v>
      </c>
      <c r="CO19829" s="52"/>
      <c r="CP19829" s="52"/>
      <c r="CQ19829" s="52"/>
      <c r="CR19829" s="52"/>
      <c r="CS19829" s="52"/>
      <c r="CT19829" s="52"/>
      <c r="CU19829" s="33"/>
      <c r="CV19829" s="33"/>
    </row>
    <row r="19830" spans="74:100">
      <c r="BV19830" s="62"/>
      <c r="BW19830" s="62"/>
      <c r="BX19830" s="62"/>
      <c r="BY19830" s="62"/>
      <c r="BZ19830" s="62"/>
      <c r="CA19830" s="62"/>
      <c r="CB19830" s="62"/>
      <c r="CC19830" s="62"/>
      <c r="CD19830" s="62"/>
      <c r="CE19830" s="62"/>
      <c r="CF19830" s="62"/>
      <c r="CL19830" s="56" t="s">
        <v>23858</v>
      </c>
      <c r="CM19830" s="56" t="s">
        <v>216</v>
      </c>
      <c r="CN19830" s="56" t="s">
        <v>216</v>
      </c>
      <c r="CO19830" s="52"/>
      <c r="CP19830" s="52"/>
      <c r="CQ19830" s="52"/>
      <c r="CR19830" s="52"/>
      <c r="CS19830" s="52"/>
      <c r="CT19830" s="52"/>
      <c r="CU19830" s="33"/>
      <c r="CV19830" s="33"/>
    </row>
    <row r="19831" spans="74:100">
      <c r="BV19831" s="62"/>
      <c r="BW19831" s="62"/>
      <c r="BX19831" s="62"/>
      <c r="BY19831" s="62"/>
      <c r="BZ19831" s="62"/>
      <c r="CA19831" s="62"/>
      <c r="CB19831" s="62"/>
      <c r="CC19831" s="62"/>
      <c r="CD19831" s="62"/>
      <c r="CE19831" s="62"/>
      <c r="CF19831" s="62"/>
      <c r="CL19831" s="56" t="s">
        <v>12102</v>
      </c>
      <c r="CM19831" s="56" t="s">
        <v>216</v>
      </c>
      <c r="CN19831" s="56" t="s">
        <v>216</v>
      </c>
      <c r="CO19831" s="52"/>
      <c r="CP19831" s="52"/>
      <c r="CQ19831" s="52"/>
      <c r="CR19831" s="52"/>
      <c r="CS19831" s="52"/>
      <c r="CT19831" s="52"/>
      <c r="CU19831" s="33"/>
      <c r="CV19831" s="33"/>
    </row>
    <row r="19832" spans="74:100">
      <c r="BV19832" s="62"/>
      <c r="BW19832" s="62"/>
      <c r="BX19832" s="62"/>
      <c r="BY19832" s="62"/>
      <c r="BZ19832" s="62"/>
      <c r="CA19832" s="62"/>
      <c r="CB19832" s="62"/>
      <c r="CC19832" s="62"/>
      <c r="CD19832" s="62"/>
      <c r="CE19832" s="62"/>
      <c r="CF19832" s="62"/>
      <c r="CL19832" s="56" t="s">
        <v>10568</v>
      </c>
      <c r="CM19832" s="56" t="s">
        <v>216</v>
      </c>
      <c r="CN19832" s="56" t="s">
        <v>216</v>
      </c>
      <c r="CO19832" s="52"/>
      <c r="CP19832" s="52"/>
      <c r="CQ19832" s="52"/>
      <c r="CR19832" s="52"/>
      <c r="CS19832" s="52"/>
      <c r="CT19832" s="52"/>
      <c r="CU19832" s="33"/>
      <c r="CV19832" s="33"/>
    </row>
    <row r="19833" spans="74:100">
      <c r="BV19833" s="62"/>
      <c r="BW19833" s="62"/>
      <c r="BX19833" s="62"/>
      <c r="BY19833" s="62"/>
      <c r="BZ19833" s="62"/>
      <c r="CA19833" s="62"/>
      <c r="CB19833" s="62"/>
      <c r="CC19833" s="62"/>
      <c r="CD19833" s="62"/>
      <c r="CE19833" s="62"/>
      <c r="CF19833" s="62"/>
      <c r="CL19833" s="35" t="s">
        <v>10573</v>
      </c>
      <c r="CM19833" s="35" t="s">
        <v>217</v>
      </c>
      <c r="CN19833" s="35" t="s">
        <v>217</v>
      </c>
      <c r="CO19833" s="52"/>
      <c r="CP19833" s="52"/>
      <c r="CQ19833" s="52"/>
      <c r="CR19833" s="52"/>
      <c r="CS19833" s="52"/>
      <c r="CT19833" s="52"/>
      <c r="CU19833" s="33"/>
      <c r="CV19833" s="33"/>
    </row>
    <row r="19834" spans="74:100">
      <c r="BV19834" s="62"/>
      <c r="BW19834" s="62"/>
      <c r="BX19834" s="62"/>
      <c r="BY19834" s="62"/>
      <c r="BZ19834" s="62"/>
      <c r="CA19834" s="62"/>
      <c r="CB19834" s="62"/>
      <c r="CC19834" s="62"/>
      <c r="CD19834" s="62"/>
      <c r="CE19834" s="62"/>
      <c r="CF19834" s="62"/>
      <c r="CL19834" s="56" t="s">
        <v>10491</v>
      </c>
      <c r="CM19834" s="56" t="s">
        <v>216</v>
      </c>
      <c r="CN19834" s="56" t="s">
        <v>216</v>
      </c>
      <c r="CO19834" s="52"/>
      <c r="CP19834" s="52"/>
      <c r="CQ19834" s="52"/>
      <c r="CR19834" s="52"/>
      <c r="CS19834" s="52"/>
      <c r="CT19834" s="52"/>
      <c r="CU19834" s="33"/>
      <c r="CV19834" s="33"/>
    </row>
    <row r="19835" spans="74:100">
      <c r="BV19835" s="62"/>
      <c r="BW19835" s="62"/>
      <c r="BX19835" s="62"/>
      <c r="BY19835" s="62"/>
      <c r="BZ19835" s="62"/>
      <c r="CA19835" s="62"/>
      <c r="CB19835" s="62"/>
      <c r="CC19835" s="62"/>
      <c r="CD19835" s="62"/>
      <c r="CE19835" s="62"/>
      <c r="CF19835" s="62"/>
      <c r="CL19835" s="56" t="s">
        <v>23859</v>
      </c>
      <c r="CM19835" s="56" t="s">
        <v>216</v>
      </c>
      <c r="CN19835" s="56" t="s">
        <v>216</v>
      </c>
      <c r="CO19835" s="52"/>
      <c r="CP19835" s="52"/>
      <c r="CQ19835" s="52"/>
      <c r="CR19835" s="52"/>
      <c r="CS19835" s="52"/>
      <c r="CT19835" s="52"/>
      <c r="CU19835" s="33"/>
      <c r="CV19835" s="33"/>
    </row>
    <row r="19836" spans="74:100">
      <c r="BV19836" s="62"/>
      <c r="BW19836" s="62"/>
      <c r="BX19836" s="62"/>
      <c r="BY19836" s="62"/>
      <c r="BZ19836" s="62"/>
      <c r="CA19836" s="62"/>
      <c r="CB19836" s="62"/>
      <c r="CC19836" s="62"/>
      <c r="CD19836" s="62"/>
      <c r="CE19836" s="62"/>
      <c r="CF19836" s="62"/>
      <c r="CL19836" s="56" t="s">
        <v>10584</v>
      </c>
      <c r="CM19836" s="56" t="s">
        <v>215</v>
      </c>
      <c r="CN19836" s="56" t="s">
        <v>215</v>
      </c>
      <c r="CO19836" s="52"/>
      <c r="CP19836" s="52"/>
      <c r="CQ19836" s="52"/>
      <c r="CR19836" s="52"/>
      <c r="CS19836" s="52"/>
      <c r="CT19836" s="52"/>
      <c r="CU19836" s="33"/>
      <c r="CV19836" s="33"/>
    </row>
    <row r="19837" spans="74:100">
      <c r="BV19837" s="62"/>
      <c r="BW19837" s="62"/>
      <c r="BX19837" s="62"/>
      <c r="BY19837" s="62"/>
      <c r="BZ19837" s="62"/>
      <c r="CA19837" s="62"/>
      <c r="CB19837" s="62"/>
      <c r="CC19837" s="62"/>
      <c r="CD19837" s="62"/>
      <c r="CE19837" s="62"/>
      <c r="CF19837" s="62"/>
      <c r="CL19837" s="56" t="s">
        <v>10492</v>
      </c>
      <c r="CM19837" s="56" t="s">
        <v>216</v>
      </c>
      <c r="CN19837" s="56" t="s">
        <v>216</v>
      </c>
      <c r="CO19837" s="52"/>
      <c r="CP19837" s="52"/>
      <c r="CQ19837" s="52"/>
      <c r="CR19837" s="52"/>
      <c r="CS19837" s="52"/>
      <c r="CT19837" s="52"/>
      <c r="CU19837" s="33"/>
      <c r="CV19837" s="33"/>
    </row>
    <row r="19838" spans="74:100">
      <c r="BV19838" s="62"/>
      <c r="BW19838" s="62"/>
      <c r="BX19838" s="62"/>
      <c r="BY19838" s="62"/>
      <c r="BZ19838" s="62"/>
      <c r="CA19838" s="62"/>
      <c r="CB19838" s="62"/>
      <c r="CC19838" s="62"/>
      <c r="CD19838" s="62"/>
      <c r="CE19838" s="62"/>
      <c r="CF19838" s="62"/>
      <c r="CL19838" s="56" t="s">
        <v>10493</v>
      </c>
      <c r="CM19838" s="56" t="s">
        <v>216</v>
      </c>
      <c r="CN19838" s="56" t="s">
        <v>216</v>
      </c>
      <c r="CO19838" s="52"/>
      <c r="CP19838" s="52"/>
      <c r="CQ19838" s="52"/>
      <c r="CR19838" s="52"/>
      <c r="CS19838" s="52"/>
      <c r="CT19838" s="52"/>
      <c r="CU19838" s="33"/>
      <c r="CV19838" s="33"/>
    </row>
    <row r="19839" spans="74:100">
      <c r="BV19839" s="62"/>
      <c r="BW19839" s="62"/>
      <c r="BX19839" s="62"/>
      <c r="BY19839" s="62"/>
      <c r="BZ19839" s="62"/>
      <c r="CA19839" s="62"/>
      <c r="CB19839" s="62"/>
      <c r="CC19839" s="62"/>
      <c r="CD19839" s="62"/>
      <c r="CE19839" s="62"/>
      <c r="CF19839" s="62"/>
      <c r="CL19839" s="56" t="s">
        <v>10525</v>
      </c>
      <c r="CM19839" s="56" t="s">
        <v>214</v>
      </c>
      <c r="CN19839" s="56" t="s">
        <v>214</v>
      </c>
      <c r="CO19839" s="52"/>
      <c r="CP19839" s="52"/>
      <c r="CQ19839" s="52"/>
      <c r="CR19839" s="52"/>
      <c r="CS19839" s="52"/>
      <c r="CT19839" s="52"/>
      <c r="CU19839" s="33"/>
      <c r="CV19839" s="33"/>
    </row>
    <row r="19840" spans="74:100">
      <c r="BV19840" s="62"/>
      <c r="BW19840" s="62"/>
      <c r="BX19840" s="62"/>
      <c r="BY19840" s="62"/>
      <c r="BZ19840" s="62"/>
      <c r="CA19840" s="62"/>
      <c r="CB19840" s="62"/>
      <c r="CC19840" s="62"/>
      <c r="CD19840" s="62"/>
      <c r="CE19840" s="62"/>
      <c r="CF19840" s="62"/>
      <c r="CL19840" s="56" t="s">
        <v>10494</v>
      </c>
      <c r="CM19840" s="56" t="s">
        <v>216</v>
      </c>
      <c r="CN19840" s="56" t="s">
        <v>216</v>
      </c>
      <c r="CO19840" s="52"/>
      <c r="CP19840" s="52"/>
      <c r="CQ19840" s="52"/>
      <c r="CR19840" s="52"/>
      <c r="CS19840" s="52"/>
      <c r="CT19840" s="52"/>
      <c r="CU19840" s="33"/>
      <c r="CV19840" s="33"/>
    </row>
    <row r="19841" spans="74:100">
      <c r="BV19841" s="62"/>
      <c r="BW19841" s="62"/>
      <c r="BX19841" s="62"/>
      <c r="BY19841" s="62"/>
      <c r="BZ19841" s="62"/>
      <c r="CA19841" s="62"/>
      <c r="CB19841" s="62"/>
      <c r="CC19841" s="62"/>
      <c r="CD19841" s="62"/>
      <c r="CE19841" s="62"/>
      <c r="CF19841" s="62"/>
      <c r="CL19841" s="56" t="s">
        <v>10569</v>
      </c>
      <c r="CM19841" s="56" t="s">
        <v>216</v>
      </c>
      <c r="CN19841" s="56" t="s">
        <v>216</v>
      </c>
      <c r="CO19841" s="52"/>
      <c r="CP19841" s="52"/>
      <c r="CQ19841" s="52"/>
      <c r="CR19841" s="52"/>
      <c r="CS19841" s="52"/>
      <c r="CT19841" s="52"/>
      <c r="CU19841" s="33"/>
      <c r="CV19841" s="33"/>
    </row>
    <row r="19842" spans="74:100">
      <c r="BV19842" s="62"/>
      <c r="BW19842" s="62"/>
      <c r="BX19842" s="62"/>
      <c r="BY19842" s="62"/>
      <c r="BZ19842" s="62"/>
      <c r="CA19842" s="62"/>
      <c r="CB19842" s="62"/>
      <c r="CC19842" s="62"/>
      <c r="CD19842" s="62"/>
      <c r="CE19842" s="62"/>
      <c r="CF19842" s="62"/>
      <c r="CL19842" s="56" t="s">
        <v>10585</v>
      </c>
      <c r="CM19842" s="56" t="s">
        <v>215</v>
      </c>
      <c r="CN19842" s="56" t="s">
        <v>215</v>
      </c>
      <c r="CO19842" s="52"/>
      <c r="CP19842" s="52"/>
      <c r="CQ19842" s="52"/>
      <c r="CR19842" s="52"/>
      <c r="CS19842" s="52"/>
      <c r="CT19842" s="52"/>
      <c r="CU19842" s="33"/>
      <c r="CV19842" s="33"/>
    </row>
    <row r="19843" spans="74:100">
      <c r="BV19843" s="62"/>
      <c r="BW19843" s="62"/>
      <c r="BX19843" s="62"/>
      <c r="BY19843" s="62"/>
      <c r="BZ19843" s="62"/>
      <c r="CA19843" s="62"/>
      <c r="CB19843" s="62"/>
      <c r="CC19843" s="62"/>
      <c r="CD19843" s="62"/>
      <c r="CE19843" s="62"/>
      <c r="CF19843" s="62"/>
      <c r="CL19843" s="56" t="s">
        <v>12103</v>
      </c>
      <c r="CM19843" s="56" t="s">
        <v>216</v>
      </c>
      <c r="CN19843" s="56" t="s">
        <v>216</v>
      </c>
      <c r="CO19843" s="52"/>
      <c r="CP19843" s="52"/>
      <c r="CQ19843" s="52"/>
      <c r="CR19843" s="52"/>
      <c r="CS19843" s="52"/>
      <c r="CT19843" s="52"/>
      <c r="CU19843" s="33"/>
      <c r="CV19843" s="33"/>
    </row>
    <row r="19844" spans="74:100">
      <c r="BV19844" s="62"/>
      <c r="BW19844" s="62"/>
      <c r="BX19844" s="62"/>
      <c r="BY19844" s="62"/>
      <c r="BZ19844" s="62"/>
      <c r="CA19844" s="62"/>
      <c r="CB19844" s="62"/>
      <c r="CC19844" s="62"/>
      <c r="CD19844" s="62"/>
      <c r="CE19844" s="62"/>
      <c r="CF19844" s="62"/>
      <c r="CL19844" s="35" t="s">
        <v>16592</v>
      </c>
      <c r="CM19844" s="35" t="s">
        <v>217</v>
      </c>
      <c r="CN19844" s="35" t="s">
        <v>217</v>
      </c>
      <c r="CO19844" s="52"/>
      <c r="CP19844" s="52"/>
      <c r="CQ19844" s="52"/>
      <c r="CR19844" s="52"/>
      <c r="CS19844" s="52"/>
      <c r="CT19844" s="52"/>
      <c r="CU19844" s="33"/>
      <c r="CV19844" s="33"/>
    </row>
    <row r="19845" spans="74:100">
      <c r="BV19845" s="62"/>
      <c r="BW19845" s="62"/>
      <c r="BX19845" s="62"/>
      <c r="BY19845" s="62"/>
      <c r="BZ19845" s="62"/>
      <c r="CA19845" s="62"/>
      <c r="CB19845" s="62"/>
      <c r="CC19845" s="62"/>
      <c r="CD19845" s="62"/>
      <c r="CE19845" s="62"/>
      <c r="CF19845" s="62"/>
      <c r="CL19845" s="56" t="s">
        <v>10495</v>
      </c>
      <c r="CM19845" s="56" t="s">
        <v>216</v>
      </c>
      <c r="CN19845" s="56" t="s">
        <v>216</v>
      </c>
      <c r="CO19845" s="52"/>
      <c r="CP19845" s="52"/>
      <c r="CQ19845" s="52"/>
      <c r="CR19845" s="52"/>
      <c r="CS19845" s="52"/>
      <c r="CT19845" s="52"/>
      <c r="CU19845" s="33"/>
      <c r="CV19845" s="33"/>
    </row>
    <row r="19846" spans="74:100">
      <c r="BV19846" s="62"/>
      <c r="BW19846" s="62"/>
      <c r="BX19846" s="62"/>
      <c r="BY19846" s="62"/>
      <c r="BZ19846" s="62"/>
      <c r="CA19846" s="62"/>
      <c r="CB19846" s="62"/>
      <c r="CC19846" s="62"/>
      <c r="CD19846" s="62"/>
      <c r="CE19846" s="62"/>
      <c r="CF19846" s="62"/>
      <c r="CL19846" s="56" t="s">
        <v>25629</v>
      </c>
      <c r="CM19846" s="56" t="s">
        <v>216</v>
      </c>
      <c r="CN19846" s="56" t="s">
        <v>216</v>
      </c>
      <c r="CO19846" s="52"/>
      <c r="CP19846" s="52"/>
      <c r="CQ19846" s="52"/>
      <c r="CR19846" s="52"/>
      <c r="CS19846" s="52"/>
      <c r="CT19846" s="52"/>
      <c r="CU19846" s="33"/>
      <c r="CV19846" s="33"/>
    </row>
    <row r="19847" spans="74:100">
      <c r="BV19847" s="62"/>
      <c r="BW19847" s="62"/>
      <c r="BX19847" s="62"/>
      <c r="BY19847" s="62"/>
      <c r="BZ19847" s="62"/>
      <c r="CA19847" s="62"/>
      <c r="CB19847" s="62"/>
      <c r="CC19847" s="62"/>
      <c r="CD19847" s="62"/>
      <c r="CE19847" s="62"/>
      <c r="CF19847" s="62"/>
      <c r="CL19847" s="56" t="s">
        <v>10558</v>
      </c>
      <c r="CM19847" s="56" t="s">
        <v>216</v>
      </c>
      <c r="CN19847" s="56" t="s">
        <v>216</v>
      </c>
      <c r="CO19847" s="52"/>
      <c r="CP19847" s="52"/>
      <c r="CQ19847" s="52"/>
      <c r="CR19847" s="52"/>
      <c r="CS19847" s="52"/>
      <c r="CT19847" s="52"/>
      <c r="CU19847" s="33"/>
      <c r="CV19847" s="33"/>
    </row>
    <row r="19848" spans="74:100">
      <c r="BV19848" s="62"/>
      <c r="BW19848" s="62"/>
      <c r="BX19848" s="62"/>
      <c r="BY19848" s="62"/>
      <c r="BZ19848" s="62"/>
      <c r="CA19848" s="62"/>
      <c r="CB19848" s="62"/>
      <c r="CC19848" s="62"/>
      <c r="CD19848" s="62"/>
      <c r="CE19848" s="62"/>
      <c r="CF19848" s="62"/>
      <c r="CL19848" s="35" t="s">
        <v>29440</v>
      </c>
      <c r="CM19848" s="35" t="s">
        <v>217</v>
      </c>
      <c r="CN19848" s="35" t="s">
        <v>217</v>
      </c>
      <c r="CO19848" s="52"/>
      <c r="CP19848" s="52"/>
      <c r="CQ19848" s="52"/>
      <c r="CR19848" s="52"/>
      <c r="CS19848" s="52"/>
      <c r="CT19848" s="52"/>
      <c r="CU19848" s="33"/>
      <c r="CV19848" s="33"/>
    </row>
    <row r="19849" spans="74:100">
      <c r="BV19849" s="62"/>
      <c r="BW19849" s="62"/>
      <c r="BX19849" s="62"/>
      <c r="BY19849" s="62"/>
      <c r="BZ19849" s="62"/>
      <c r="CA19849" s="62"/>
      <c r="CB19849" s="62"/>
      <c r="CC19849" s="62"/>
      <c r="CD19849" s="62"/>
      <c r="CE19849" s="62"/>
      <c r="CF19849" s="62"/>
      <c r="CL19849" s="35" t="s">
        <v>29441</v>
      </c>
      <c r="CM19849" s="35" t="s">
        <v>217</v>
      </c>
      <c r="CN19849" s="35" t="s">
        <v>217</v>
      </c>
      <c r="CO19849" s="52"/>
      <c r="CP19849" s="52"/>
      <c r="CQ19849" s="52"/>
      <c r="CR19849" s="52"/>
      <c r="CS19849" s="52"/>
      <c r="CT19849" s="52"/>
      <c r="CU19849" s="33"/>
      <c r="CV19849" s="33"/>
    </row>
    <row r="19850" spans="74:100">
      <c r="BV19850" s="62"/>
      <c r="BW19850" s="62"/>
      <c r="BX19850" s="62"/>
      <c r="BY19850" s="62"/>
      <c r="BZ19850" s="62"/>
      <c r="CA19850" s="62"/>
      <c r="CB19850" s="62"/>
      <c r="CC19850" s="62"/>
      <c r="CD19850" s="62"/>
      <c r="CE19850" s="62"/>
      <c r="CF19850" s="62"/>
      <c r="CL19850" s="35" t="s">
        <v>10575</v>
      </c>
      <c r="CM19850" s="35" t="s">
        <v>217</v>
      </c>
      <c r="CN19850" s="35" t="s">
        <v>217</v>
      </c>
      <c r="CO19850" s="52"/>
      <c r="CP19850" s="52"/>
      <c r="CQ19850" s="52"/>
      <c r="CR19850" s="52"/>
      <c r="CS19850" s="52"/>
      <c r="CT19850" s="52"/>
      <c r="CU19850" s="33"/>
      <c r="CV19850" s="33"/>
    </row>
    <row r="19851" spans="74:100">
      <c r="BV19851" s="62"/>
      <c r="BW19851" s="62"/>
      <c r="BX19851" s="62"/>
      <c r="BY19851" s="62"/>
      <c r="BZ19851" s="62"/>
      <c r="CA19851" s="62"/>
      <c r="CB19851" s="62"/>
      <c r="CC19851" s="62"/>
      <c r="CD19851" s="62"/>
      <c r="CE19851" s="62"/>
      <c r="CF19851" s="62"/>
      <c r="CL19851" s="35" t="s">
        <v>23860</v>
      </c>
      <c r="CM19851" s="35" t="s">
        <v>217</v>
      </c>
      <c r="CN19851" s="35" t="s">
        <v>217</v>
      </c>
      <c r="CO19851" s="52"/>
      <c r="CP19851" s="52"/>
      <c r="CQ19851" s="52"/>
      <c r="CR19851" s="52"/>
      <c r="CS19851" s="52"/>
      <c r="CT19851" s="52"/>
      <c r="CU19851" s="33"/>
      <c r="CV19851" s="33"/>
    </row>
    <row r="19852" spans="74:100">
      <c r="BV19852" s="62"/>
      <c r="BW19852" s="62"/>
      <c r="BX19852" s="62"/>
      <c r="BY19852" s="62"/>
      <c r="BZ19852" s="62"/>
      <c r="CA19852" s="62"/>
      <c r="CB19852" s="62"/>
      <c r="CC19852" s="62"/>
      <c r="CD19852" s="62"/>
      <c r="CE19852" s="62"/>
      <c r="CF19852" s="62"/>
      <c r="CL19852" s="56" t="s">
        <v>25630</v>
      </c>
      <c r="CM19852" s="56" t="s">
        <v>216</v>
      </c>
      <c r="CN19852" s="56" t="s">
        <v>216</v>
      </c>
      <c r="CO19852" s="52"/>
      <c r="CP19852" s="52"/>
      <c r="CQ19852" s="52"/>
      <c r="CR19852" s="52"/>
      <c r="CS19852" s="52"/>
      <c r="CT19852" s="52"/>
      <c r="CU19852" s="33"/>
      <c r="CV19852" s="33"/>
    </row>
    <row r="19853" spans="74:100">
      <c r="BV19853" s="62"/>
      <c r="BW19853" s="62"/>
      <c r="BX19853" s="62"/>
      <c r="BY19853" s="62"/>
      <c r="BZ19853" s="62"/>
      <c r="CA19853" s="62"/>
      <c r="CB19853" s="62"/>
      <c r="CC19853" s="62"/>
      <c r="CD19853" s="62"/>
      <c r="CE19853" s="62"/>
      <c r="CF19853" s="62"/>
      <c r="CL19853" s="56" t="s">
        <v>23861</v>
      </c>
      <c r="CM19853" s="56" t="s">
        <v>216</v>
      </c>
      <c r="CN19853" s="56" t="s">
        <v>216</v>
      </c>
      <c r="CO19853" s="52"/>
      <c r="CP19853" s="52"/>
      <c r="CQ19853" s="52"/>
      <c r="CR19853" s="52"/>
      <c r="CS19853" s="52"/>
      <c r="CT19853" s="52"/>
      <c r="CU19853" s="33"/>
      <c r="CV19853" s="33"/>
    </row>
    <row r="19854" spans="74:100">
      <c r="BV19854" s="62"/>
      <c r="BW19854" s="62"/>
      <c r="BX19854" s="62"/>
      <c r="BY19854" s="62"/>
      <c r="BZ19854" s="62"/>
      <c r="CA19854" s="62"/>
      <c r="CB19854" s="62"/>
      <c r="CC19854" s="62"/>
      <c r="CD19854" s="62"/>
      <c r="CE19854" s="62"/>
      <c r="CF19854" s="62"/>
      <c r="CL19854" s="56" t="s">
        <v>25631</v>
      </c>
      <c r="CM19854" s="56" t="s">
        <v>216</v>
      </c>
      <c r="CN19854" s="56" t="s">
        <v>216</v>
      </c>
      <c r="CO19854" s="52"/>
      <c r="CP19854" s="52"/>
      <c r="CQ19854" s="52"/>
      <c r="CR19854" s="52"/>
      <c r="CS19854" s="52"/>
      <c r="CT19854" s="52"/>
      <c r="CU19854" s="33"/>
      <c r="CV19854" s="33"/>
    </row>
    <row r="19855" spans="74:100">
      <c r="BV19855" s="62"/>
      <c r="BW19855" s="62"/>
      <c r="BX19855" s="62"/>
      <c r="BY19855" s="62"/>
      <c r="BZ19855" s="62"/>
      <c r="CA19855" s="62"/>
      <c r="CB19855" s="62"/>
      <c r="CC19855" s="62"/>
      <c r="CD19855" s="62"/>
      <c r="CE19855" s="62"/>
      <c r="CF19855" s="62"/>
      <c r="CL19855" s="56" t="s">
        <v>25632</v>
      </c>
      <c r="CM19855" s="56" t="s">
        <v>216</v>
      </c>
      <c r="CN19855" s="56" t="s">
        <v>216</v>
      </c>
      <c r="CO19855" s="52"/>
      <c r="CP19855" s="52"/>
      <c r="CQ19855" s="52"/>
      <c r="CR19855" s="52"/>
      <c r="CS19855" s="52"/>
      <c r="CT19855" s="52"/>
      <c r="CU19855" s="33"/>
      <c r="CV19855" s="33"/>
    </row>
    <row r="19856" spans="74:100">
      <c r="BV19856" s="62"/>
      <c r="BW19856" s="62"/>
      <c r="BX19856" s="62"/>
      <c r="BY19856" s="62"/>
      <c r="BZ19856" s="62"/>
      <c r="CA19856" s="62"/>
      <c r="CB19856" s="62"/>
      <c r="CC19856" s="62"/>
      <c r="CD19856" s="62"/>
      <c r="CE19856" s="62"/>
      <c r="CF19856" s="62"/>
      <c r="CL19856" s="56" t="s">
        <v>10500</v>
      </c>
      <c r="CM19856" s="56" t="s">
        <v>216</v>
      </c>
      <c r="CN19856" s="56" t="s">
        <v>216</v>
      </c>
      <c r="CO19856" s="52"/>
      <c r="CP19856" s="52"/>
      <c r="CQ19856" s="52"/>
      <c r="CR19856" s="52"/>
      <c r="CS19856" s="52"/>
      <c r="CT19856" s="52"/>
      <c r="CU19856" s="33"/>
      <c r="CV19856" s="33"/>
    </row>
    <row r="19857" spans="74:100">
      <c r="BV19857" s="62"/>
      <c r="BW19857" s="62"/>
      <c r="BX19857" s="62"/>
      <c r="BY19857" s="62"/>
      <c r="BZ19857" s="62"/>
      <c r="CA19857" s="62"/>
      <c r="CB19857" s="62"/>
      <c r="CC19857" s="62"/>
      <c r="CD19857" s="62"/>
      <c r="CE19857" s="62"/>
      <c r="CF19857" s="62"/>
      <c r="CL19857" s="56" t="s">
        <v>23862</v>
      </c>
      <c r="CM19857" s="56" t="s">
        <v>216</v>
      </c>
      <c r="CN19857" s="56" t="s">
        <v>216</v>
      </c>
      <c r="CO19857" s="52"/>
      <c r="CP19857" s="52"/>
      <c r="CQ19857" s="52"/>
      <c r="CR19857" s="52"/>
      <c r="CS19857" s="52"/>
      <c r="CT19857" s="52"/>
      <c r="CU19857" s="33"/>
      <c r="CV19857" s="33"/>
    </row>
    <row r="19858" spans="74:100">
      <c r="BV19858" s="62"/>
      <c r="BW19858" s="62"/>
      <c r="BX19858" s="62"/>
      <c r="BY19858" s="62"/>
      <c r="BZ19858" s="62"/>
      <c r="CA19858" s="62"/>
      <c r="CB19858" s="62"/>
      <c r="CC19858" s="62"/>
      <c r="CD19858" s="62"/>
      <c r="CE19858" s="62"/>
      <c r="CF19858" s="62"/>
      <c r="CL19858" s="56" t="s">
        <v>23863</v>
      </c>
      <c r="CM19858" s="56" t="s">
        <v>216</v>
      </c>
      <c r="CN19858" s="56" t="s">
        <v>216</v>
      </c>
      <c r="CO19858" s="52"/>
      <c r="CP19858" s="52"/>
      <c r="CQ19858" s="52"/>
      <c r="CR19858" s="52"/>
      <c r="CS19858" s="52"/>
      <c r="CT19858" s="52"/>
      <c r="CU19858" s="33"/>
      <c r="CV19858" s="33"/>
    </row>
    <row r="19859" spans="74:100">
      <c r="BV19859" s="62"/>
      <c r="BW19859" s="62"/>
      <c r="BX19859" s="62"/>
      <c r="BY19859" s="62"/>
      <c r="BZ19859" s="62"/>
      <c r="CA19859" s="62"/>
      <c r="CB19859" s="62"/>
      <c r="CC19859" s="62"/>
      <c r="CD19859" s="62"/>
      <c r="CE19859" s="62"/>
      <c r="CF19859" s="62"/>
      <c r="CL19859" s="56" t="s">
        <v>23864</v>
      </c>
      <c r="CM19859" s="56" t="s">
        <v>216</v>
      </c>
      <c r="CN19859" s="56" t="s">
        <v>216</v>
      </c>
      <c r="CO19859" s="52"/>
      <c r="CP19859" s="52"/>
      <c r="CQ19859" s="52"/>
      <c r="CR19859" s="52"/>
      <c r="CS19859" s="52"/>
      <c r="CT19859" s="52"/>
      <c r="CU19859" s="33"/>
      <c r="CV19859" s="33"/>
    </row>
    <row r="19860" spans="74:100">
      <c r="BV19860" s="62"/>
      <c r="BW19860" s="62"/>
      <c r="BX19860" s="62"/>
      <c r="BY19860" s="62"/>
      <c r="BZ19860" s="62"/>
      <c r="CA19860" s="62"/>
      <c r="CB19860" s="62"/>
      <c r="CC19860" s="62"/>
      <c r="CD19860" s="62"/>
      <c r="CE19860" s="62"/>
      <c r="CF19860" s="62"/>
      <c r="CL19860" s="56" t="s">
        <v>10572</v>
      </c>
      <c r="CM19860" s="56" t="s">
        <v>214</v>
      </c>
      <c r="CN19860" s="56" t="s">
        <v>214</v>
      </c>
      <c r="CO19860" s="52"/>
      <c r="CP19860" s="52"/>
      <c r="CQ19860" s="52"/>
      <c r="CR19860" s="52"/>
      <c r="CS19860" s="52"/>
      <c r="CT19860" s="52"/>
      <c r="CU19860" s="33"/>
      <c r="CV19860" s="33"/>
    </row>
    <row r="19861" spans="74:100">
      <c r="BV19861" s="62"/>
      <c r="BW19861" s="62"/>
      <c r="BX19861" s="62"/>
      <c r="BY19861" s="62"/>
      <c r="BZ19861" s="62"/>
      <c r="CA19861" s="62"/>
      <c r="CB19861" s="62"/>
      <c r="CC19861" s="62"/>
      <c r="CD19861" s="62"/>
      <c r="CE19861" s="62"/>
      <c r="CF19861" s="62"/>
      <c r="CL19861" s="56" t="s">
        <v>10576</v>
      </c>
      <c r="CM19861" s="56" t="s">
        <v>214</v>
      </c>
      <c r="CN19861" s="56" t="s">
        <v>214</v>
      </c>
      <c r="CO19861" s="52"/>
      <c r="CP19861" s="52"/>
      <c r="CQ19861" s="52"/>
      <c r="CR19861" s="52"/>
      <c r="CS19861" s="52"/>
      <c r="CT19861" s="52"/>
      <c r="CU19861" s="33"/>
      <c r="CV19861" s="33"/>
    </row>
    <row r="19862" spans="74:100">
      <c r="BV19862" s="62"/>
      <c r="BW19862" s="62"/>
      <c r="BX19862" s="62"/>
      <c r="BY19862" s="62"/>
      <c r="BZ19862" s="62"/>
      <c r="CA19862" s="62"/>
      <c r="CB19862" s="62"/>
      <c r="CC19862" s="62"/>
      <c r="CD19862" s="62"/>
      <c r="CE19862" s="62"/>
      <c r="CF19862" s="62"/>
      <c r="CL19862" s="35" t="s">
        <v>16714</v>
      </c>
      <c r="CM19862" s="35" t="s">
        <v>217</v>
      </c>
      <c r="CN19862" s="35" t="s">
        <v>217</v>
      </c>
      <c r="CO19862" s="52"/>
      <c r="CP19862" s="52"/>
      <c r="CQ19862" s="52"/>
      <c r="CR19862" s="52"/>
      <c r="CS19862" s="52"/>
      <c r="CT19862" s="52"/>
      <c r="CU19862" s="33"/>
      <c r="CV19862" s="33"/>
    </row>
    <row r="19863" spans="74:100">
      <c r="BV19863" s="62"/>
      <c r="BW19863" s="62"/>
      <c r="BX19863" s="62"/>
      <c r="BY19863" s="62"/>
      <c r="BZ19863" s="62"/>
      <c r="CA19863" s="62"/>
      <c r="CB19863" s="62"/>
      <c r="CC19863" s="62"/>
      <c r="CD19863" s="62"/>
      <c r="CE19863" s="62"/>
      <c r="CF19863" s="62"/>
      <c r="CL19863" s="35" t="s">
        <v>16715</v>
      </c>
      <c r="CM19863" s="35" t="s">
        <v>217</v>
      </c>
      <c r="CN19863" s="35" t="s">
        <v>217</v>
      </c>
      <c r="CO19863" s="52"/>
      <c r="CP19863" s="52"/>
      <c r="CQ19863" s="52"/>
      <c r="CR19863" s="52"/>
      <c r="CS19863" s="52"/>
      <c r="CT19863" s="52"/>
      <c r="CU19863" s="33"/>
      <c r="CV19863" s="33"/>
    </row>
    <row r="19864" spans="74:100">
      <c r="BV19864" s="62"/>
      <c r="BW19864" s="62"/>
      <c r="BX19864" s="62"/>
      <c r="BY19864" s="62"/>
      <c r="BZ19864" s="62"/>
      <c r="CA19864" s="62"/>
      <c r="CB19864" s="62"/>
      <c r="CC19864" s="62"/>
      <c r="CD19864" s="62"/>
      <c r="CE19864" s="62"/>
      <c r="CF19864" s="62"/>
      <c r="CL19864" s="35" t="s">
        <v>16716</v>
      </c>
      <c r="CM19864" s="35" t="s">
        <v>217</v>
      </c>
      <c r="CN19864" s="35" t="s">
        <v>217</v>
      </c>
      <c r="CO19864" s="52"/>
      <c r="CP19864" s="52"/>
      <c r="CQ19864" s="52"/>
      <c r="CR19864" s="52"/>
      <c r="CS19864" s="52"/>
      <c r="CT19864" s="52"/>
      <c r="CU19864" s="33"/>
      <c r="CV19864" s="33"/>
    </row>
    <row r="19865" spans="74:100">
      <c r="BV19865" s="62"/>
      <c r="BW19865" s="62"/>
      <c r="BX19865" s="62"/>
      <c r="BY19865" s="62"/>
      <c r="BZ19865" s="62"/>
      <c r="CA19865" s="62"/>
      <c r="CB19865" s="62"/>
      <c r="CC19865" s="62"/>
      <c r="CD19865" s="62"/>
      <c r="CE19865" s="62"/>
      <c r="CF19865" s="62"/>
      <c r="CL19865" s="56" t="s">
        <v>25633</v>
      </c>
      <c r="CM19865" s="56" t="s">
        <v>217</v>
      </c>
      <c r="CN19865" s="56" t="s">
        <v>217</v>
      </c>
      <c r="CO19865" s="52"/>
      <c r="CP19865" s="52"/>
      <c r="CQ19865" s="52"/>
      <c r="CR19865" s="52"/>
      <c r="CS19865" s="52"/>
      <c r="CT19865" s="52"/>
      <c r="CU19865" s="33"/>
      <c r="CV19865" s="33"/>
    </row>
    <row r="19866" spans="74:100">
      <c r="BV19866" s="62"/>
      <c r="BW19866" s="62"/>
      <c r="BX19866" s="62"/>
      <c r="BY19866" s="62"/>
      <c r="BZ19866" s="62"/>
      <c r="CA19866" s="62"/>
      <c r="CB19866" s="62"/>
      <c r="CC19866" s="62"/>
      <c r="CD19866" s="62"/>
      <c r="CE19866" s="62"/>
      <c r="CF19866" s="62"/>
      <c r="CL19866" s="56" t="s">
        <v>25634</v>
      </c>
      <c r="CM19866" s="56" t="s">
        <v>216</v>
      </c>
      <c r="CN19866" s="56" t="s">
        <v>216</v>
      </c>
      <c r="CO19866" s="52"/>
      <c r="CP19866" s="52"/>
      <c r="CQ19866" s="52"/>
      <c r="CR19866" s="52"/>
      <c r="CS19866" s="52"/>
      <c r="CT19866" s="52"/>
      <c r="CU19866" s="33"/>
      <c r="CV19866" s="33"/>
    </row>
    <row r="19867" spans="74:100">
      <c r="BV19867" s="62"/>
      <c r="BW19867" s="62"/>
      <c r="BX19867" s="62"/>
      <c r="BY19867" s="62"/>
      <c r="BZ19867" s="62"/>
      <c r="CA19867" s="62"/>
      <c r="CB19867" s="62"/>
      <c r="CC19867" s="62"/>
      <c r="CD19867" s="62"/>
      <c r="CE19867" s="62"/>
      <c r="CF19867" s="62"/>
      <c r="CL19867" s="56" t="s">
        <v>25635</v>
      </c>
      <c r="CM19867" s="56" t="s">
        <v>216</v>
      </c>
      <c r="CN19867" s="56" t="s">
        <v>216</v>
      </c>
      <c r="CO19867" s="52"/>
      <c r="CP19867" s="52"/>
      <c r="CQ19867" s="52"/>
      <c r="CR19867" s="52"/>
      <c r="CS19867" s="52"/>
      <c r="CT19867" s="52"/>
      <c r="CU19867" s="33"/>
      <c r="CV19867" s="33"/>
    </row>
    <row r="19868" spans="74:100">
      <c r="BV19868" s="62"/>
      <c r="BW19868" s="62"/>
      <c r="BX19868" s="62"/>
      <c r="BY19868" s="62"/>
      <c r="BZ19868" s="62"/>
      <c r="CA19868" s="62"/>
      <c r="CB19868" s="62"/>
      <c r="CC19868" s="62"/>
      <c r="CD19868" s="62"/>
      <c r="CE19868" s="62"/>
      <c r="CF19868" s="62"/>
      <c r="CL19868" s="35" t="s">
        <v>16717</v>
      </c>
      <c r="CM19868" s="35" t="s">
        <v>217</v>
      </c>
      <c r="CN19868" s="35" t="s">
        <v>217</v>
      </c>
      <c r="CO19868" s="52"/>
      <c r="CP19868" s="52"/>
      <c r="CQ19868" s="52"/>
      <c r="CR19868" s="52"/>
      <c r="CS19868" s="52"/>
      <c r="CT19868" s="52"/>
      <c r="CU19868" s="33"/>
      <c r="CV19868" s="33"/>
    </row>
    <row r="19869" spans="74:100">
      <c r="BV19869" s="62"/>
      <c r="BW19869" s="62"/>
      <c r="BX19869" s="62"/>
      <c r="BY19869" s="62"/>
      <c r="BZ19869" s="62"/>
      <c r="CA19869" s="62"/>
      <c r="CB19869" s="62"/>
      <c r="CC19869" s="62"/>
      <c r="CD19869" s="62"/>
      <c r="CE19869" s="62"/>
      <c r="CF19869" s="62"/>
      <c r="CL19869" s="35" t="s">
        <v>10499</v>
      </c>
      <c r="CM19869" s="35" t="s">
        <v>217</v>
      </c>
      <c r="CN19869" s="35" t="s">
        <v>217</v>
      </c>
      <c r="CO19869" s="52"/>
      <c r="CP19869" s="52"/>
      <c r="CQ19869" s="52"/>
      <c r="CR19869" s="52"/>
      <c r="CS19869" s="52"/>
      <c r="CT19869" s="52"/>
      <c r="CU19869" s="33"/>
      <c r="CV19869" s="33"/>
    </row>
    <row r="19870" spans="74:100">
      <c r="BV19870" s="62"/>
      <c r="BW19870" s="62"/>
      <c r="BX19870" s="62"/>
      <c r="BY19870" s="62"/>
      <c r="BZ19870" s="62"/>
      <c r="CA19870" s="62"/>
      <c r="CB19870" s="62"/>
      <c r="CC19870" s="62"/>
      <c r="CD19870" s="62"/>
      <c r="CE19870" s="62"/>
      <c r="CF19870" s="62"/>
      <c r="CL19870" s="56" t="s">
        <v>10577</v>
      </c>
      <c r="CM19870" s="56" t="s">
        <v>214</v>
      </c>
      <c r="CN19870" s="56" t="s">
        <v>214</v>
      </c>
      <c r="CO19870" s="52"/>
      <c r="CP19870" s="52"/>
      <c r="CQ19870" s="52"/>
      <c r="CR19870" s="52"/>
      <c r="CS19870" s="52"/>
      <c r="CT19870" s="52"/>
      <c r="CU19870" s="33"/>
      <c r="CV19870" s="33"/>
    </row>
    <row r="19871" spans="74:100">
      <c r="BV19871" s="62"/>
      <c r="BW19871" s="62"/>
      <c r="BX19871" s="62"/>
      <c r="BY19871" s="62"/>
      <c r="BZ19871" s="62"/>
      <c r="CA19871" s="62"/>
      <c r="CB19871" s="62"/>
      <c r="CC19871" s="62"/>
      <c r="CD19871" s="62"/>
      <c r="CE19871" s="62"/>
      <c r="CF19871" s="62"/>
      <c r="CL19871" s="56" t="s">
        <v>10538</v>
      </c>
      <c r="CM19871" s="56" t="s">
        <v>216</v>
      </c>
      <c r="CN19871" s="56" t="s">
        <v>216</v>
      </c>
      <c r="CO19871" s="52"/>
      <c r="CP19871" s="52"/>
      <c r="CQ19871" s="52"/>
      <c r="CR19871" s="52"/>
      <c r="CS19871" s="52"/>
      <c r="CT19871" s="52"/>
      <c r="CU19871" s="33"/>
      <c r="CV19871" s="33"/>
    </row>
    <row r="19872" spans="74:100">
      <c r="BV19872" s="62"/>
      <c r="BW19872" s="62"/>
      <c r="BX19872" s="62"/>
      <c r="BY19872" s="62"/>
      <c r="BZ19872" s="62"/>
      <c r="CA19872" s="62"/>
      <c r="CB19872" s="62"/>
      <c r="CC19872" s="62"/>
      <c r="CD19872" s="62"/>
      <c r="CE19872" s="62"/>
      <c r="CF19872" s="62"/>
      <c r="CL19872" s="56" t="s">
        <v>25636</v>
      </c>
      <c r="CM19872" s="56" t="s">
        <v>216</v>
      </c>
      <c r="CN19872" s="56" t="s">
        <v>216</v>
      </c>
      <c r="CO19872" s="52"/>
      <c r="CP19872" s="52"/>
      <c r="CQ19872" s="52"/>
      <c r="CR19872" s="52"/>
      <c r="CS19872" s="52"/>
      <c r="CT19872" s="52"/>
      <c r="CU19872" s="33"/>
      <c r="CV19872" s="33"/>
    </row>
    <row r="19873" spans="74:100">
      <c r="BV19873" s="62"/>
      <c r="BW19873" s="62"/>
      <c r="BX19873" s="62"/>
      <c r="BY19873" s="62"/>
      <c r="BZ19873" s="62"/>
      <c r="CA19873" s="62"/>
      <c r="CB19873" s="62"/>
      <c r="CC19873" s="62"/>
      <c r="CD19873" s="62"/>
      <c r="CE19873" s="62"/>
      <c r="CF19873" s="62"/>
      <c r="CL19873" s="56" t="s">
        <v>25637</v>
      </c>
      <c r="CM19873" s="56" t="s">
        <v>216</v>
      </c>
      <c r="CN19873" s="56" t="s">
        <v>216</v>
      </c>
      <c r="CO19873" s="52"/>
      <c r="CP19873" s="52"/>
      <c r="CQ19873" s="52"/>
      <c r="CR19873" s="52"/>
      <c r="CS19873" s="52"/>
      <c r="CT19873" s="52"/>
      <c r="CU19873" s="33"/>
      <c r="CV19873" s="33"/>
    </row>
    <row r="19874" spans="74:100">
      <c r="BV19874" s="62"/>
      <c r="BW19874" s="62"/>
      <c r="BX19874" s="62"/>
      <c r="BY19874" s="62"/>
      <c r="BZ19874" s="62"/>
      <c r="CA19874" s="62"/>
      <c r="CB19874" s="62"/>
      <c r="CC19874" s="62"/>
      <c r="CD19874" s="62"/>
      <c r="CE19874" s="62"/>
      <c r="CF19874" s="62"/>
      <c r="CL19874" s="56" t="s">
        <v>10508</v>
      </c>
      <c r="CM19874" s="56" t="s">
        <v>216</v>
      </c>
      <c r="CN19874" s="56" t="s">
        <v>216</v>
      </c>
      <c r="CO19874" s="52"/>
      <c r="CP19874" s="52"/>
      <c r="CQ19874" s="52"/>
      <c r="CR19874" s="52"/>
      <c r="CS19874" s="52"/>
      <c r="CT19874" s="52"/>
      <c r="CU19874" s="33"/>
      <c r="CV19874" s="33"/>
    </row>
    <row r="19875" spans="74:100">
      <c r="BV19875" s="62"/>
      <c r="BW19875" s="62"/>
      <c r="BX19875" s="62"/>
      <c r="BY19875" s="62"/>
      <c r="BZ19875" s="62"/>
      <c r="CA19875" s="62"/>
      <c r="CB19875" s="62"/>
      <c r="CC19875" s="62"/>
      <c r="CD19875" s="62"/>
      <c r="CE19875" s="62"/>
      <c r="CF19875" s="62"/>
      <c r="CL19875" s="56" t="s">
        <v>10481</v>
      </c>
      <c r="CM19875" s="56" t="s">
        <v>216</v>
      </c>
      <c r="CN19875" s="56" t="s">
        <v>216</v>
      </c>
      <c r="CO19875" s="52"/>
      <c r="CP19875" s="52"/>
      <c r="CQ19875" s="52"/>
      <c r="CR19875" s="52"/>
      <c r="CS19875" s="52"/>
      <c r="CT19875" s="52"/>
      <c r="CU19875" s="33"/>
      <c r="CV19875" s="33"/>
    </row>
    <row r="19876" spans="74:100">
      <c r="BV19876" s="62"/>
      <c r="BW19876" s="62"/>
      <c r="BX19876" s="62"/>
      <c r="BY19876" s="62"/>
      <c r="BZ19876" s="62"/>
      <c r="CA19876" s="62"/>
      <c r="CB19876" s="62"/>
      <c r="CC19876" s="62"/>
      <c r="CD19876" s="62"/>
      <c r="CE19876" s="62"/>
      <c r="CF19876" s="62"/>
      <c r="CL19876" s="56" t="s">
        <v>12104</v>
      </c>
      <c r="CM19876" s="56" t="s">
        <v>216</v>
      </c>
      <c r="CN19876" s="56" t="s">
        <v>216</v>
      </c>
      <c r="CO19876" s="52"/>
      <c r="CP19876" s="52"/>
      <c r="CQ19876" s="52"/>
      <c r="CR19876" s="52"/>
      <c r="CS19876" s="52"/>
      <c r="CT19876" s="52"/>
      <c r="CU19876" s="33"/>
      <c r="CV19876" s="33"/>
    </row>
    <row r="19877" spans="74:100">
      <c r="BV19877" s="62"/>
      <c r="BW19877" s="62"/>
      <c r="BX19877" s="62"/>
      <c r="BY19877" s="62"/>
      <c r="BZ19877" s="62"/>
      <c r="CA19877" s="62"/>
      <c r="CB19877" s="62"/>
      <c r="CC19877" s="62"/>
      <c r="CD19877" s="62"/>
      <c r="CE19877" s="62"/>
      <c r="CF19877" s="62"/>
      <c r="CL19877" s="56" t="s">
        <v>23865</v>
      </c>
      <c r="CM19877" s="56" t="s">
        <v>216</v>
      </c>
      <c r="CN19877" s="56" t="s">
        <v>216</v>
      </c>
      <c r="CO19877" s="52"/>
      <c r="CP19877" s="52"/>
      <c r="CQ19877" s="52"/>
      <c r="CR19877" s="52"/>
      <c r="CS19877" s="52"/>
      <c r="CT19877" s="52"/>
      <c r="CU19877" s="33"/>
      <c r="CV19877" s="33"/>
    </row>
    <row r="19878" spans="74:100">
      <c r="BV19878" s="62"/>
      <c r="BW19878" s="62"/>
      <c r="BX19878" s="62"/>
      <c r="BY19878" s="62"/>
      <c r="BZ19878" s="62"/>
      <c r="CA19878" s="62"/>
      <c r="CB19878" s="62"/>
      <c r="CC19878" s="62"/>
      <c r="CD19878" s="62"/>
      <c r="CE19878" s="62"/>
      <c r="CF19878" s="62"/>
      <c r="CL19878" s="56" t="s">
        <v>23866</v>
      </c>
      <c r="CM19878" s="56" t="s">
        <v>216</v>
      </c>
      <c r="CN19878" s="56" t="s">
        <v>216</v>
      </c>
      <c r="CO19878" s="52"/>
      <c r="CP19878" s="52"/>
      <c r="CQ19878" s="52"/>
      <c r="CR19878" s="52"/>
      <c r="CS19878" s="52"/>
      <c r="CT19878" s="52"/>
      <c r="CU19878" s="33"/>
      <c r="CV19878" s="33"/>
    </row>
    <row r="19879" spans="74:100">
      <c r="BV19879" s="62"/>
      <c r="BW19879" s="62"/>
      <c r="BX19879" s="62"/>
      <c r="BY19879" s="62"/>
      <c r="BZ19879" s="62"/>
      <c r="CA19879" s="62"/>
      <c r="CB19879" s="62"/>
      <c r="CC19879" s="62"/>
      <c r="CD19879" s="62"/>
      <c r="CE19879" s="62"/>
      <c r="CF19879" s="62"/>
      <c r="CL19879" s="56" t="s">
        <v>10559</v>
      </c>
      <c r="CM19879" s="56" t="s">
        <v>216</v>
      </c>
      <c r="CN19879" s="56" t="s">
        <v>216</v>
      </c>
      <c r="CO19879" s="52"/>
      <c r="CP19879" s="52"/>
      <c r="CQ19879" s="52"/>
      <c r="CR19879" s="52"/>
      <c r="CS19879" s="52"/>
      <c r="CT19879" s="52"/>
      <c r="CU19879" s="33"/>
      <c r="CV19879" s="33"/>
    </row>
    <row r="19880" spans="74:100">
      <c r="BV19880" s="62"/>
      <c r="BW19880" s="62"/>
      <c r="BX19880" s="62"/>
      <c r="BY19880" s="62"/>
      <c r="BZ19880" s="62"/>
      <c r="CA19880" s="62"/>
      <c r="CB19880" s="62"/>
      <c r="CC19880" s="62"/>
      <c r="CD19880" s="62"/>
      <c r="CE19880" s="62"/>
      <c r="CF19880" s="62"/>
      <c r="CL19880" s="56" t="s">
        <v>10496</v>
      </c>
      <c r="CM19880" s="56" t="s">
        <v>216</v>
      </c>
      <c r="CN19880" s="56" t="s">
        <v>216</v>
      </c>
      <c r="CO19880" s="52"/>
      <c r="CP19880" s="52"/>
      <c r="CQ19880" s="52"/>
      <c r="CR19880" s="52"/>
      <c r="CS19880" s="52"/>
      <c r="CT19880" s="52"/>
      <c r="CU19880" s="33"/>
      <c r="CV19880" s="33"/>
    </row>
    <row r="19881" spans="74:100">
      <c r="BV19881" s="62"/>
      <c r="BW19881" s="62"/>
      <c r="BX19881" s="62"/>
      <c r="BY19881" s="62"/>
      <c r="BZ19881" s="62"/>
      <c r="CA19881" s="62"/>
      <c r="CB19881" s="62"/>
      <c r="CC19881" s="62"/>
      <c r="CD19881" s="62"/>
      <c r="CE19881" s="62"/>
      <c r="CF19881" s="62"/>
      <c r="CL19881" s="56" t="s">
        <v>10497</v>
      </c>
      <c r="CM19881" s="56" t="s">
        <v>216</v>
      </c>
      <c r="CN19881" s="56" t="s">
        <v>216</v>
      </c>
      <c r="CO19881" s="52"/>
      <c r="CP19881" s="52"/>
      <c r="CQ19881" s="52"/>
      <c r="CR19881" s="52"/>
      <c r="CS19881" s="52"/>
      <c r="CT19881" s="52"/>
      <c r="CU19881" s="33"/>
      <c r="CV19881" s="33"/>
    </row>
    <row r="19882" spans="74:100">
      <c r="BV19882" s="62"/>
      <c r="BW19882" s="62"/>
      <c r="BX19882" s="62"/>
      <c r="BY19882" s="62"/>
      <c r="BZ19882" s="62"/>
      <c r="CA19882" s="62"/>
      <c r="CB19882" s="62"/>
      <c r="CC19882" s="62"/>
      <c r="CD19882" s="62"/>
      <c r="CE19882" s="62"/>
      <c r="CF19882" s="62"/>
      <c r="CL19882" s="56" t="s">
        <v>16727</v>
      </c>
      <c r="CM19882" s="56" t="s">
        <v>214</v>
      </c>
      <c r="CN19882" s="56" t="s">
        <v>214</v>
      </c>
      <c r="CO19882" s="52"/>
      <c r="CP19882" s="52"/>
      <c r="CQ19882" s="52"/>
      <c r="CR19882" s="52"/>
      <c r="CS19882" s="52"/>
      <c r="CT19882" s="52"/>
      <c r="CU19882" s="33"/>
      <c r="CV19882" s="33"/>
    </row>
    <row r="19883" spans="74:100">
      <c r="BV19883" s="62"/>
      <c r="BW19883" s="62"/>
      <c r="BX19883" s="62"/>
      <c r="BY19883" s="62"/>
      <c r="BZ19883" s="62"/>
      <c r="CA19883" s="62"/>
      <c r="CB19883" s="62"/>
      <c r="CC19883" s="62"/>
      <c r="CD19883" s="62"/>
      <c r="CE19883" s="62"/>
      <c r="CF19883" s="62"/>
      <c r="CL19883" s="56" t="s">
        <v>16728</v>
      </c>
      <c r="CM19883" s="56" t="s">
        <v>214</v>
      </c>
      <c r="CN19883" s="56" t="s">
        <v>214</v>
      </c>
      <c r="CO19883" s="52"/>
      <c r="CP19883" s="52"/>
      <c r="CQ19883" s="52"/>
      <c r="CR19883" s="52"/>
      <c r="CS19883" s="52"/>
      <c r="CT19883" s="52"/>
      <c r="CU19883" s="33"/>
      <c r="CV19883" s="33"/>
    </row>
    <row r="19884" spans="74:100">
      <c r="BV19884" s="62"/>
      <c r="BW19884" s="62"/>
      <c r="BX19884" s="62"/>
      <c r="BY19884" s="62"/>
      <c r="BZ19884" s="62"/>
      <c r="CA19884" s="62"/>
      <c r="CB19884" s="62"/>
      <c r="CC19884" s="62"/>
      <c r="CD19884" s="62"/>
      <c r="CE19884" s="62"/>
      <c r="CF19884" s="62"/>
      <c r="CL19884" s="56" t="s">
        <v>10498</v>
      </c>
      <c r="CM19884" s="56" t="s">
        <v>216</v>
      </c>
      <c r="CN19884" s="56" t="s">
        <v>216</v>
      </c>
      <c r="CO19884" s="52"/>
      <c r="CP19884" s="52"/>
      <c r="CQ19884" s="52"/>
      <c r="CR19884" s="52"/>
      <c r="CS19884" s="52"/>
      <c r="CT19884" s="52"/>
      <c r="CU19884" s="33"/>
      <c r="CV19884" s="33"/>
    </row>
    <row r="19885" spans="74:100">
      <c r="BV19885" s="62"/>
      <c r="BW19885" s="62"/>
      <c r="BX19885" s="62"/>
      <c r="BY19885" s="62"/>
      <c r="BZ19885" s="62"/>
      <c r="CA19885" s="62"/>
      <c r="CB19885" s="62"/>
      <c r="CC19885" s="62"/>
      <c r="CD19885" s="62"/>
      <c r="CE19885" s="62"/>
      <c r="CF19885" s="62"/>
      <c r="CL19885" s="56" t="s">
        <v>25638</v>
      </c>
      <c r="CM19885" s="56" t="s">
        <v>217</v>
      </c>
      <c r="CN19885" s="56" t="s">
        <v>217</v>
      </c>
      <c r="CO19885" s="52"/>
      <c r="CP19885" s="52"/>
      <c r="CQ19885" s="52"/>
      <c r="CR19885" s="52"/>
      <c r="CS19885" s="52"/>
      <c r="CT19885" s="52"/>
      <c r="CU19885" s="33"/>
      <c r="CV19885" s="33"/>
    </row>
    <row r="19886" spans="74:100">
      <c r="BV19886" s="62"/>
      <c r="BW19886" s="62"/>
      <c r="BX19886" s="62"/>
      <c r="BY19886" s="62"/>
      <c r="BZ19886" s="62"/>
      <c r="CA19886" s="62"/>
      <c r="CB19886" s="62"/>
      <c r="CC19886" s="62"/>
      <c r="CD19886" s="62"/>
      <c r="CE19886" s="62"/>
      <c r="CF19886" s="62"/>
      <c r="CL19886" s="56" t="s">
        <v>25639</v>
      </c>
      <c r="CM19886" s="56" t="s">
        <v>217</v>
      </c>
      <c r="CN19886" s="56" t="s">
        <v>217</v>
      </c>
      <c r="CO19886" s="52"/>
      <c r="CP19886" s="52"/>
      <c r="CQ19886" s="52"/>
      <c r="CR19886" s="52"/>
      <c r="CS19886" s="52"/>
      <c r="CT19886" s="52"/>
      <c r="CU19886" s="33"/>
      <c r="CV19886" s="33"/>
    </row>
    <row r="19887" spans="74:100">
      <c r="BV19887" s="62"/>
      <c r="BW19887" s="62"/>
      <c r="BX19887" s="62"/>
      <c r="BY19887" s="62"/>
      <c r="BZ19887" s="62"/>
      <c r="CA19887" s="62"/>
      <c r="CB19887" s="62"/>
      <c r="CC19887" s="62"/>
      <c r="CD19887" s="62"/>
      <c r="CE19887" s="62"/>
      <c r="CF19887" s="62"/>
      <c r="CL19887" s="56" t="s">
        <v>13515</v>
      </c>
      <c r="CM19887" s="56" t="s">
        <v>216</v>
      </c>
      <c r="CN19887" s="56" t="s">
        <v>216</v>
      </c>
      <c r="CO19887" s="52"/>
      <c r="CP19887" s="52"/>
      <c r="CQ19887" s="52"/>
      <c r="CR19887" s="52"/>
      <c r="CS19887" s="52"/>
      <c r="CT19887" s="52"/>
      <c r="CU19887" s="33"/>
      <c r="CV19887" s="33"/>
    </row>
    <row r="19888" spans="74:100">
      <c r="BV19888" s="62"/>
      <c r="BW19888" s="62"/>
      <c r="BX19888" s="62"/>
      <c r="BY19888" s="62"/>
      <c r="BZ19888" s="62"/>
      <c r="CA19888" s="62"/>
      <c r="CB19888" s="62"/>
      <c r="CC19888" s="62"/>
      <c r="CD19888" s="62"/>
      <c r="CE19888" s="62"/>
      <c r="CF19888" s="62"/>
      <c r="CL19888" s="56" t="s">
        <v>10578</v>
      </c>
      <c r="CM19888" s="56" t="s">
        <v>214</v>
      </c>
      <c r="CN19888" s="56" t="s">
        <v>214</v>
      </c>
      <c r="CO19888" s="52"/>
      <c r="CP19888" s="52"/>
      <c r="CQ19888" s="52"/>
      <c r="CR19888" s="52"/>
      <c r="CS19888" s="52"/>
      <c r="CT19888" s="52"/>
      <c r="CU19888" s="33"/>
      <c r="CV19888" s="33"/>
    </row>
    <row r="19889" spans="74:100">
      <c r="BV19889" s="62"/>
      <c r="BW19889" s="62"/>
      <c r="BX19889" s="62"/>
      <c r="BY19889" s="62"/>
      <c r="BZ19889" s="62"/>
      <c r="CA19889" s="62"/>
      <c r="CB19889" s="62"/>
      <c r="CC19889" s="62"/>
      <c r="CD19889" s="62"/>
      <c r="CE19889" s="62"/>
      <c r="CF19889" s="62"/>
      <c r="CL19889" s="56" t="s">
        <v>4539</v>
      </c>
      <c r="CM19889" s="56" t="s">
        <v>215</v>
      </c>
      <c r="CN19889" s="56" t="s">
        <v>215</v>
      </c>
      <c r="CO19889" s="52"/>
      <c r="CP19889" s="52"/>
      <c r="CQ19889" s="52"/>
      <c r="CR19889" s="52"/>
      <c r="CS19889" s="52"/>
      <c r="CT19889" s="52"/>
      <c r="CU19889" s="33"/>
      <c r="CV19889" s="33"/>
    </row>
    <row r="19890" spans="74:100">
      <c r="BV19890" s="62"/>
      <c r="BW19890" s="62"/>
      <c r="BX19890" s="62"/>
      <c r="BY19890" s="62"/>
      <c r="BZ19890" s="62"/>
      <c r="CA19890" s="62"/>
      <c r="CB19890" s="62"/>
      <c r="CC19890" s="62"/>
      <c r="CD19890" s="62"/>
      <c r="CE19890" s="62"/>
      <c r="CF19890" s="62"/>
      <c r="CL19890" s="56" t="s">
        <v>23867</v>
      </c>
      <c r="CM19890" s="56" t="s">
        <v>216</v>
      </c>
      <c r="CN19890" s="56" t="s">
        <v>216</v>
      </c>
      <c r="CO19890" s="52"/>
      <c r="CP19890" s="52"/>
      <c r="CQ19890" s="52"/>
      <c r="CR19890" s="52"/>
      <c r="CS19890" s="52"/>
      <c r="CT19890" s="52"/>
      <c r="CU19890" s="33"/>
      <c r="CV19890" s="33"/>
    </row>
    <row r="19891" spans="74:100">
      <c r="BV19891" s="62"/>
      <c r="BW19891" s="62"/>
      <c r="BX19891" s="62"/>
      <c r="BY19891" s="62"/>
      <c r="BZ19891" s="62"/>
      <c r="CA19891" s="62"/>
      <c r="CB19891" s="62"/>
      <c r="CC19891" s="62"/>
      <c r="CD19891" s="62"/>
      <c r="CE19891" s="62"/>
      <c r="CF19891" s="62"/>
      <c r="CL19891" s="56" t="s">
        <v>10509</v>
      </c>
      <c r="CM19891" s="56" t="s">
        <v>216</v>
      </c>
      <c r="CN19891" s="56" t="s">
        <v>216</v>
      </c>
      <c r="CO19891" s="52"/>
      <c r="CP19891" s="52"/>
      <c r="CQ19891" s="52"/>
      <c r="CR19891" s="52"/>
      <c r="CS19891" s="52"/>
      <c r="CT19891" s="52"/>
      <c r="CU19891" s="33"/>
      <c r="CV19891" s="33"/>
    </row>
    <row r="19892" spans="74:100">
      <c r="BV19892" s="62"/>
      <c r="BW19892" s="62"/>
      <c r="BX19892" s="62"/>
      <c r="BY19892" s="62"/>
      <c r="BZ19892" s="62"/>
      <c r="CA19892" s="62"/>
      <c r="CB19892" s="62"/>
      <c r="CC19892" s="62"/>
      <c r="CD19892" s="62"/>
      <c r="CE19892" s="62"/>
      <c r="CF19892" s="62"/>
      <c r="CL19892" s="56" t="s">
        <v>10560</v>
      </c>
      <c r="CM19892" s="56" t="s">
        <v>216</v>
      </c>
      <c r="CN19892" s="56" t="s">
        <v>216</v>
      </c>
      <c r="CO19892" s="52"/>
      <c r="CP19892" s="52"/>
      <c r="CQ19892" s="52"/>
      <c r="CR19892" s="52"/>
      <c r="CS19892" s="52"/>
      <c r="CT19892" s="52"/>
      <c r="CU19892" s="33"/>
      <c r="CV19892" s="33"/>
    </row>
    <row r="19893" spans="74:100">
      <c r="BV19893" s="62"/>
      <c r="BW19893" s="62"/>
      <c r="BX19893" s="62"/>
      <c r="BY19893" s="62"/>
      <c r="BZ19893" s="62"/>
      <c r="CA19893" s="62"/>
      <c r="CB19893" s="62"/>
      <c r="CC19893" s="62"/>
      <c r="CD19893" s="62"/>
      <c r="CE19893" s="62"/>
      <c r="CF19893" s="62"/>
      <c r="CL19893" s="56" t="s">
        <v>10539</v>
      </c>
      <c r="CM19893" s="56" t="s">
        <v>216</v>
      </c>
      <c r="CN19893" s="56" t="s">
        <v>216</v>
      </c>
      <c r="CO19893" s="52"/>
      <c r="CP19893" s="52"/>
      <c r="CQ19893" s="52"/>
      <c r="CR19893" s="52"/>
      <c r="CS19893" s="52"/>
      <c r="CT19893" s="52"/>
      <c r="CU19893" s="33"/>
      <c r="CV19893" s="33"/>
    </row>
    <row r="19894" spans="74:100">
      <c r="BV19894" s="62"/>
      <c r="BW19894" s="62"/>
      <c r="BX19894" s="62"/>
      <c r="BY19894" s="62"/>
      <c r="BZ19894" s="62"/>
      <c r="CA19894" s="62"/>
      <c r="CB19894" s="62"/>
      <c r="CC19894" s="62"/>
      <c r="CD19894" s="62"/>
      <c r="CE19894" s="62"/>
      <c r="CF19894" s="62"/>
      <c r="CL19894" s="56" t="s">
        <v>10486</v>
      </c>
      <c r="CM19894" s="56" t="s">
        <v>217</v>
      </c>
      <c r="CN19894" s="56" t="s">
        <v>217</v>
      </c>
      <c r="CO19894" s="52"/>
      <c r="CP19894" s="52"/>
      <c r="CQ19894" s="52"/>
      <c r="CR19894" s="52"/>
      <c r="CS19894" s="52"/>
      <c r="CT19894" s="52"/>
      <c r="CU19894" s="33"/>
      <c r="CV19894" s="33"/>
    </row>
    <row r="19895" spans="74:100">
      <c r="BV19895" s="62"/>
      <c r="BW19895" s="62"/>
      <c r="BX19895" s="62"/>
      <c r="BY19895" s="62"/>
      <c r="BZ19895" s="62"/>
      <c r="CA19895" s="62"/>
      <c r="CB19895" s="62"/>
      <c r="CC19895" s="62"/>
      <c r="CD19895" s="62"/>
      <c r="CE19895" s="62"/>
      <c r="CF19895" s="62"/>
      <c r="CL19895" s="56" t="s">
        <v>10561</v>
      </c>
      <c r="CM19895" s="56" t="s">
        <v>216</v>
      </c>
      <c r="CN19895" s="56" t="s">
        <v>216</v>
      </c>
      <c r="CO19895" s="52"/>
      <c r="CP19895" s="52"/>
      <c r="CQ19895" s="52"/>
      <c r="CR19895" s="52"/>
      <c r="CS19895" s="52"/>
      <c r="CT19895" s="52"/>
      <c r="CU19895" s="33"/>
      <c r="CV19895" s="33"/>
    </row>
    <row r="19896" spans="74:100">
      <c r="BV19896" s="62"/>
      <c r="BW19896" s="62"/>
      <c r="BX19896" s="62"/>
      <c r="BY19896" s="62"/>
      <c r="BZ19896" s="62"/>
      <c r="CA19896" s="62"/>
      <c r="CB19896" s="62"/>
      <c r="CC19896" s="62"/>
      <c r="CD19896" s="62"/>
      <c r="CE19896" s="62"/>
      <c r="CF19896" s="62"/>
      <c r="CL19896" s="56" t="s">
        <v>25640</v>
      </c>
      <c r="CM19896" s="56" t="s">
        <v>216</v>
      </c>
      <c r="CN19896" s="56" t="s">
        <v>216</v>
      </c>
      <c r="CO19896" s="52"/>
      <c r="CP19896" s="52"/>
      <c r="CQ19896" s="52"/>
      <c r="CR19896" s="52"/>
      <c r="CS19896" s="52"/>
      <c r="CT19896" s="52"/>
      <c r="CU19896" s="33"/>
      <c r="CV19896" s="33"/>
    </row>
    <row r="19897" spans="74:100">
      <c r="BV19897" s="62"/>
      <c r="BW19897" s="62"/>
      <c r="BX19897" s="62"/>
      <c r="BY19897" s="62"/>
      <c r="BZ19897" s="62"/>
      <c r="CA19897" s="62"/>
      <c r="CB19897" s="62"/>
      <c r="CC19897" s="62"/>
      <c r="CD19897" s="62"/>
      <c r="CE19897" s="62"/>
      <c r="CF19897" s="62"/>
      <c r="CL19897" s="56" t="s">
        <v>10562</v>
      </c>
      <c r="CM19897" s="56" t="s">
        <v>216</v>
      </c>
      <c r="CN19897" s="56" t="s">
        <v>216</v>
      </c>
      <c r="CO19897" s="52"/>
      <c r="CP19897" s="52"/>
      <c r="CQ19897" s="52"/>
      <c r="CR19897" s="52"/>
      <c r="CS19897" s="52"/>
      <c r="CT19897" s="52"/>
      <c r="CU19897" s="33"/>
      <c r="CV19897" s="33"/>
    </row>
    <row r="19898" spans="74:100">
      <c r="BV19898" s="62"/>
      <c r="BW19898" s="62"/>
      <c r="BX19898" s="62"/>
      <c r="BY19898" s="62"/>
      <c r="BZ19898" s="62"/>
      <c r="CA19898" s="62"/>
      <c r="CB19898" s="62"/>
      <c r="CC19898" s="62"/>
      <c r="CD19898" s="62"/>
      <c r="CE19898" s="62"/>
      <c r="CF19898" s="62"/>
      <c r="CL19898" s="56" t="s">
        <v>25641</v>
      </c>
      <c r="CM19898" s="56" t="s">
        <v>216</v>
      </c>
      <c r="CN19898" s="56" t="s">
        <v>216</v>
      </c>
      <c r="CO19898" s="52"/>
      <c r="CP19898" s="52"/>
      <c r="CQ19898" s="52"/>
      <c r="CR19898" s="52"/>
      <c r="CS19898" s="52"/>
      <c r="CT19898" s="52"/>
      <c r="CU19898" s="33"/>
      <c r="CV19898" s="33"/>
    </row>
    <row r="19899" spans="74:100">
      <c r="BV19899" s="62"/>
      <c r="BW19899" s="62"/>
      <c r="BX19899" s="62"/>
      <c r="BY19899" s="62"/>
      <c r="BZ19899" s="62"/>
      <c r="CA19899" s="62"/>
      <c r="CB19899" s="62"/>
      <c r="CC19899" s="62"/>
      <c r="CD19899" s="62"/>
      <c r="CE19899" s="62"/>
      <c r="CF19899" s="62"/>
      <c r="CL19899" s="56" t="s">
        <v>10487</v>
      </c>
      <c r="CM19899" s="56" t="s">
        <v>217</v>
      </c>
      <c r="CN19899" s="56" t="s">
        <v>217</v>
      </c>
      <c r="CO19899" s="52"/>
      <c r="CP19899" s="52"/>
      <c r="CQ19899" s="52"/>
      <c r="CR19899" s="52"/>
      <c r="CS19899" s="52"/>
      <c r="CT19899" s="52"/>
      <c r="CU19899" s="33"/>
      <c r="CV19899" s="33"/>
    </row>
    <row r="19900" spans="74:100">
      <c r="BV19900" s="62"/>
      <c r="BW19900" s="62"/>
      <c r="BX19900" s="62"/>
      <c r="BY19900" s="62"/>
      <c r="BZ19900" s="62"/>
      <c r="CA19900" s="62"/>
      <c r="CB19900" s="62"/>
      <c r="CC19900" s="62"/>
      <c r="CD19900" s="62"/>
      <c r="CE19900" s="62"/>
      <c r="CF19900" s="62"/>
      <c r="CL19900" s="56" t="s">
        <v>25642</v>
      </c>
      <c r="CM19900" s="56" t="s">
        <v>216</v>
      </c>
      <c r="CN19900" s="56" t="s">
        <v>216</v>
      </c>
      <c r="CO19900" s="52"/>
      <c r="CP19900" s="52"/>
      <c r="CQ19900" s="52"/>
      <c r="CR19900" s="52"/>
      <c r="CS19900" s="52"/>
      <c r="CT19900" s="52"/>
      <c r="CU19900" s="33"/>
      <c r="CV19900" s="33"/>
    </row>
    <row r="19901" spans="74:100">
      <c r="BV19901" s="62"/>
      <c r="BW19901" s="62"/>
      <c r="BX19901" s="62"/>
      <c r="BY19901" s="62"/>
      <c r="BZ19901" s="62"/>
      <c r="CA19901" s="62"/>
      <c r="CB19901" s="62"/>
      <c r="CC19901" s="62"/>
      <c r="CD19901" s="62"/>
      <c r="CE19901" s="62"/>
      <c r="CF19901" s="62"/>
      <c r="CL19901" s="56" t="s">
        <v>10563</v>
      </c>
      <c r="CM19901" s="56" t="s">
        <v>216</v>
      </c>
      <c r="CN19901" s="56" t="s">
        <v>216</v>
      </c>
      <c r="CO19901" s="52"/>
      <c r="CP19901" s="52"/>
      <c r="CQ19901" s="52"/>
      <c r="CR19901" s="52"/>
      <c r="CS19901" s="52"/>
      <c r="CT19901" s="52"/>
      <c r="CU19901" s="33"/>
      <c r="CV19901" s="33"/>
    </row>
    <row r="19902" spans="74:100">
      <c r="BV19902" s="62"/>
      <c r="BW19902" s="62"/>
      <c r="BX19902" s="62"/>
      <c r="BY19902" s="62"/>
      <c r="BZ19902" s="62"/>
      <c r="CA19902" s="62"/>
      <c r="CB19902" s="62"/>
      <c r="CC19902" s="62"/>
      <c r="CD19902" s="62"/>
      <c r="CE19902" s="62"/>
      <c r="CF19902" s="62"/>
      <c r="CL19902" s="56" t="s">
        <v>10488</v>
      </c>
      <c r="CM19902" s="56" t="s">
        <v>217</v>
      </c>
      <c r="CN19902" s="56" t="s">
        <v>217</v>
      </c>
      <c r="CO19902" s="52"/>
      <c r="CP19902" s="52"/>
      <c r="CQ19902" s="52"/>
      <c r="CR19902" s="52"/>
      <c r="CS19902" s="52"/>
      <c r="CT19902" s="52"/>
      <c r="CU19902" s="33"/>
      <c r="CV19902" s="33"/>
    </row>
    <row r="19903" spans="74:100">
      <c r="BV19903" s="62"/>
      <c r="BW19903" s="62"/>
      <c r="BX19903" s="62"/>
      <c r="BY19903" s="62"/>
      <c r="BZ19903" s="62"/>
      <c r="CA19903" s="62"/>
      <c r="CB19903" s="62"/>
      <c r="CC19903" s="62"/>
      <c r="CD19903" s="62"/>
      <c r="CE19903" s="62"/>
      <c r="CF19903" s="62"/>
      <c r="CL19903" s="56" t="s">
        <v>10564</v>
      </c>
      <c r="CM19903" s="56" t="s">
        <v>216</v>
      </c>
      <c r="CN19903" s="56" t="s">
        <v>216</v>
      </c>
      <c r="CO19903" s="52"/>
      <c r="CP19903" s="52"/>
      <c r="CQ19903" s="52"/>
      <c r="CR19903" s="52"/>
      <c r="CS19903" s="52"/>
      <c r="CT19903" s="52"/>
      <c r="CU19903" s="33"/>
      <c r="CV19903" s="33"/>
    </row>
    <row r="19904" spans="74:100">
      <c r="BV19904" s="62"/>
      <c r="BW19904" s="62"/>
      <c r="BX19904" s="62"/>
      <c r="BY19904" s="62"/>
      <c r="BZ19904" s="62"/>
      <c r="CA19904" s="62"/>
      <c r="CB19904" s="62"/>
      <c r="CC19904" s="62"/>
      <c r="CD19904" s="62"/>
      <c r="CE19904" s="62"/>
      <c r="CF19904" s="62"/>
      <c r="CL19904" s="56" t="s">
        <v>10540</v>
      </c>
      <c r="CM19904" s="56" t="s">
        <v>216</v>
      </c>
      <c r="CN19904" s="56" t="s">
        <v>216</v>
      </c>
      <c r="CO19904" s="52"/>
      <c r="CP19904" s="52"/>
      <c r="CQ19904" s="52"/>
      <c r="CR19904" s="52"/>
      <c r="CS19904" s="52"/>
      <c r="CT19904" s="52"/>
      <c r="CU19904" s="33"/>
      <c r="CV19904" s="33"/>
    </row>
    <row r="19905" spans="74:100">
      <c r="BV19905" s="62"/>
      <c r="BW19905" s="62"/>
      <c r="BX19905" s="62"/>
      <c r="BY19905" s="62"/>
      <c r="BZ19905" s="62"/>
      <c r="CA19905" s="62"/>
      <c r="CB19905" s="62"/>
      <c r="CC19905" s="62"/>
      <c r="CD19905" s="62"/>
      <c r="CE19905" s="62"/>
      <c r="CF19905" s="62"/>
      <c r="CL19905" s="35" t="s">
        <v>29442</v>
      </c>
      <c r="CM19905" s="35" t="s">
        <v>217</v>
      </c>
      <c r="CN19905" s="35" t="s">
        <v>217</v>
      </c>
      <c r="CO19905" s="52"/>
      <c r="CP19905" s="52"/>
      <c r="CQ19905" s="52"/>
      <c r="CR19905" s="52"/>
      <c r="CS19905" s="52"/>
      <c r="CT19905" s="52"/>
      <c r="CU19905" s="33"/>
      <c r="CV19905" s="33"/>
    </row>
    <row r="19906" spans="74:100">
      <c r="BV19906" s="62"/>
      <c r="BW19906" s="62"/>
      <c r="BX19906" s="62"/>
      <c r="BY19906" s="62"/>
      <c r="BZ19906" s="62"/>
      <c r="CA19906" s="62"/>
      <c r="CB19906" s="62"/>
      <c r="CC19906" s="62"/>
      <c r="CD19906" s="62"/>
      <c r="CE19906" s="62"/>
      <c r="CF19906" s="62"/>
      <c r="CL19906" s="56" t="s">
        <v>23868</v>
      </c>
      <c r="CM19906" s="56" t="s">
        <v>216</v>
      </c>
      <c r="CN19906" s="56" t="s">
        <v>216</v>
      </c>
      <c r="CO19906" s="52"/>
      <c r="CP19906" s="52"/>
      <c r="CQ19906" s="52"/>
      <c r="CR19906" s="52"/>
      <c r="CS19906" s="52"/>
      <c r="CT19906" s="52"/>
      <c r="CU19906" s="33"/>
      <c r="CV19906" s="33"/>
    </row>
    <row r="19907" spans="74:100">
      <c r="BV19907" s="62"/>
      <c r="BW19907" s="62"/>
      <c r="BX19907" s="62"/>
      <c r="BY19907" s="62"/>
      <c r="BZ19907" s="62"/>
      <c r="CA19907" s="62"/>
      <c r="CB19907" s="62"/>
      <c r="CC19907" s="62"/>
      <c r="CD19907" s="62"/>
      <c r="CE19907" s="62"/>
      <c r="CF19907" s="62"/>
      <c r="CL19907" s="56" t="s">
        <v>10570</v>
      </c>
      <c r="CM19907" s="56" t="s">
        <v>216</v>
      </c>
      <c r="CN19907" s="56" t="s">
        <v>216</v>
      </c>
      <c r="CO19907" s="52"/>
      <c r="CP19907" s="52"/>
      <c r="CQ19907" s="52"/>
      <c r="CR19907" s="52"/>
      <c r="CS19907" s="52"/>
      <c r="CT19907" s="52"/>
      <c r="CU19907" s="33"/>
      <c r="CV19907" s="33"/>
    </row>
    <row r="19908" spans="74:100">
      <c r="BV19908" s="62"/>
      <c r="BW19908" s="62"/>
      <c r="BX19908" s="62"/>
      <c r="BY19908" s="62"/>
      <c r="BZ19908" s="62"/>
      <c r="CA19908" s="62"/>
      <c r="CB19908" s="62"/>
      <c r="CC19908" s="62"/>
      <c r="CD19908" s="62"/>
      <c r="CE19908" s="62"/>
      <c r="CF19908" s="62"/>
      <c r="CL19908" s="56" t="s">
        <v>10489</v>
      </c>
      <c r="CM19908" s="56" t="s">
        <v>217</v>
      </c>
      <c r="CN19908" s="56" t="s">
        <v>217</v>
      </c>
      <c r="CO19908" s="52"/>
      <c r="CP19908" s="52"/>
      <c r="CQ19908" s="52"/>
      <c r="CR19908" s="52"/>
      <c r="CS19908" s="52"/>
      <c r="CT19908" s="52"/>
      <c r="CU19908" s="33"/>
      <c r="CV19908" s="33"/>
    </row>
    <row r="19909" spans="74:100">
      <c r="BV19909" s="62"/>
      <c r="BW19909" s="62"/>
      <c r="BX19909" s="62"/>
      <c r="BY19909" s="62"/>
      <c r="BZ19909" s="62"/>
      <c r="CA19909" s="62"/>
      <c r="CB19909" s="62"/>
      <c r="CC19909" s="62"/>
      <c r="CD19909" s="62"/>
      <c r="CE19909" s="62"/>
      <c r="CF19909" s="62"/>
      <c r="CL19909" s="56" t="s">
        <v>23869</v>
      </c>
      <c r="CM19909" s="56" t="s">
        <v>216</v>
      </c>
      <c r="CN19909" s="56" t="s">
        <v>216</v>
      </c>
      <c r="CO19909" s="52"/>
      <c r="CP19909" s="52"/>
      <c r="CQ19909" s="52"/>
      <c r="CR19909" s="52"/>
      <c r="CS19909" s="52"/>
      <c r="CT19909" s="52"/>
      <c r="CU19909" s="33"/>
      <c r="CV19909" s="33"/>
    </row>
    <row r="19910" spans="74:100">
      <c r="BV19910" s="62"/>
      <c r="BW19910" s="62"/>
      <c r="BX19910" s="62"/>
      <c r="BY19910" s="62"/>
      <c r="BZ19910" s="62"/>
      <c r="CA19910" s="62"/>
      <c r="CB19910" s="62"/>
      <c r="CC19910" s="62"/>
      <c r="CD19910" s="62"/>
      <c r="CE19910" s="62"/>
      <c r="CF19910" s="62"/>
      <c r="CL19910" s="35" t="s">
        <v>23870</v>
      </c>
      <c r="CM19910" s="35" t="s">
        <v>217</v>
      </c>
      <c r="CN19910" s="35" t="s">
        <v>217</v>
      </c>
      <c r="CO19910" s="52"/>
      <c r="CP19910" s="52"/>
      <c r="CQ19910" s="52"/>
      <c r="CR19910" s="52"/>
      <c r="CS19910" s="52"/>
      <c r="CT19910" s="52"/>
      <c r="CU19910" s="33"/>
      <c r="CV19910" s="33"/>
    </row>
    <row r="19911" spans="74:100">
      <c r="BV19911" s="62"/>
      <c r="BW19911" s="62"/>
      <c r="BX19911" s="62"/>
      <c r="BY19911" s="62"/>
      <c r="BZ19911" s="62"/>
      <c r="CA19911" s="62"/>
      <c r="CB19911" s="62"/>
      <c r="CC19911" s="62"/>
      <c r="CD19911" s="62"/>
      <c r="CE19911" s="62"/>
      <c r="CF19911" s="62"/>
      <c r="CL19911" s="35" t="s">
        <v>10579</v>
      </c>
      <c r="CM19911" s="35" t="s">
        <v>217</v>
      </c>
      <c r="CN19911" s="35" t="s">
        <v>217</v>
      </c>
      <c r="CO19911" s="52"/>
      <c r="CP19911" s="52"/>
      <c r="CQ19911" s="52"/>
      <c r="CR19911" s="52"/>
      <c r="CS19911" s="52"/>
      <c r="CT19911" s="52"/>
      <c r="CU19911" s="33"/>
      <c r="CV19911" s="33"/>
    </row>
    <row r="19912" spans="74:100">
      <c r="BV19912" s="62"/>
      <c r="BW19912" s="62"/>
      <c r="BX19912" s="62"/>
      <c r="BY19912" s="62"/>
      <c r="BZ19912" s="62"/>
      <c r="CA19912" s="62"/>
      <c r="CB19912" s="62"/>
      <c r="CC19912" s="62"/>
      <c r="CD19912" s="62"/>
      <c r="CE19912" s="62"/>
      <c r="CF19912" s="62"/>
      <c r="CL19912" s="35" t="s">
        <v>10580</v>
      </c>
      <c r="CM19912" s="35" t="s">
        <v>217</v>
      </c>
      <c r="CN19912" s="35" t="s">
        <v>217</v>
      </c>
      <c r="CO19912" s="52"/>
      <c r="CP19912" s="52"/>
      <c r="CQ19912" s="52"/>
      <c r="CR19912" s="52"/>
      <c r="CS19912" s="52"/>
      <c r="CT19912" s="52"/>
      <c r="CU19912" s="33"/>
      <c r="CV19912" s="33"/>
    </row>
    <row r="19913" spans="74:100">
      <c r="BV19913" s="62"/>
      <c r="BW19913" s="62"/>
      <c r="BX19913" s="62"/>
      <c r="BY19913" s="62"/>
      <c r="BZ19913" s="62"/>
      <c r="CA19913" s="62"/>
      <c r="CB19913" s="62"/>
      <c r="CC19913" s="62"/>
      <c r="CD19913" s="62"/>
      <c r="CE19913" s="62"/>
      <c r="CF19913" s="62"/>
      <c r="CL19913" s="56" t="s">
        <v>25643</v>
      </c>
      <c r="CM19913" s="56" t="s">
        <v>214</v>
      </c>
      <c r="CN19913" s="56" t="s">
        <v>214</v>
      </c>
      <c r="CO19913" s="52"/>
      <c r="CP19913" s="52"/>
      <c r="CQ19913" s="52"/>
      <c r="CR19913" s="52"/>
      <c r="CS19913" s="52"/>
      <c r="CT19913" s="52"/>
      <c r="CU19913" s="33"/>
      <c r="CV19913" s="33"/>
    </row>
    <row r="19914" spans="74:100">
      <c r="BV19914" s="62"/>
      <c r="BW19914" s="62"/>
      <c r="BX19914" s="62"/>
      <c r="BY19914" s="62"/>
      <c r="BZ19914" s="62"/>
      <c r="CA19914" s="62"/>
      <c r="CB19914" s="62"/>
      <c r="CC19914" s="62"/>
      <c r="CD19914" s="62"/>
      <c r="CE19914" s="62"/>
      <c r="CF19914" s="62"/>
      <c r="CL19914" s="56" t="s">
        <v>10581</v>
      </c>
      <c r="CM19914" s="56" t="s">
        <v>214</v>
      </c>
      <c r="CN19914" s="56" t="s">
        <v>214</v>
      </c>
      <c r="CO19914" s="52"/>
      <c r="CP19914" s="52"/>
      <c r="CQ19914" s="52"/>
      <c r="CR19914" s="52"/>
      <c r="CS19914" s="52"/>
      <c r="CT19914" s="52"/>
      <c r="CU19914" s="33"/>
      <c r="CV19914" s="33"/>
    </row>
    <row r="19915" spans="74:100">
      <c r="BV19915" s="62"/>
      <c r="BW19915" s="62"/>
      <c r="BX19915" s="62"/>
      <c r="BY19915" s="62"/>
      <c r="BZ19915" s="62"/>
      <c r="CA19915" s="62"/>
      <c r="CB19915" s="62"/>
      <c r="CC19915" s="62"/>
      <c r="CD19915" s="62"/>
      <c r="CE19915" s="62"/>
      <c r="CF19915" s="62"/>
      <c r="CL19915" s="56" t="s">
        <v>10582</v>
      </c>
      <c r="CM19915" s="56" t="s">
        <v>214</v>
      </c>
      <c r="CN19915" s="56" t="s">
        <v>214</v>
      </c>
      <c r="CO19915" s="52"/>
      <c r="CP19915" s="52"/>
      <c r="CQ19915" s="52"/>
      <c r="CR19915" s="52"/>
      <c r="CS19915" s="52"/>
      <c r="CT19915" s="52"/>
      <c r="CU19915" s="33"/>
      <c r="CV19915" s="33"/>
    </row>
    <row r="19916" spans="74:100">
      <c r="BV19916" s="62"/>
      <c r="BW19916" s="62"/>
      <c r="BX19916" s="62"/>
      <c r="BY19916" s="62"/>
      <c r="BZ19916" s="62"/>
      <c r="CA19916" s="62"/>
      <c r="CB19916" s="62"/>
      <c r="CC19916" s="62"/>
      <c r="CD19916" s="62"/>
      <c r="CE19916" s="62"/>
      <c r="CF19916" s="62"/>
      <c r="CL19916" s="56" t="s">
        <v>10583</v>
      </c>
      <c r="CM19916" s="56" t="s">
        <v>214</v>
      </c>
      <c r="CN19916" s="56" t="s">
        <v>214</v>
      </c>
      <c r="CO19916" s="52"/>
      <c r="CP19916" s="52"/>
      <c r="CQ19916" s="52"/>
      <c r="CR19916" s="52"/>
      <c r="CS19916" s="52"/>
      <c r="CT19916" s="52"/>
      <c r="CU19916" s="33"/>
      <c r="CV19916" s="33"/>
    </row>
    <row r="19917" spans="74:100">
      <c r="BV19917" s="62"/>
      <c r="BW19917" s="62"/>
      <c r="BX19917" s="62"/>
      <c r="BY19917" s="62"/>
      <c r="BZ19917" s="62"/>
      <c r="CA19917" s="62"/>
      <c r="CB19917" s="62"/>
      <c r="CC19917" s="62"/>
      <c r="CD19917" s="62"/>
      <c r="CE19917" s="62"/>
      <c r="CF19917" s="62"/>
      <c r="CL19917" s="56" t="s">
        <v>10527</v>
      </c>
      <c r="CM19917" s="56" t="s">
        <v>215</v>
      </c>
      <c r="CN19917" s="56" t="s">
        <v>215</v>
      </c>
      <c r="CO19917" s="52"/>
      <c r="CP19917" s="52"/>
      <c r="CQ19917" s="52"/>
      <c r="CR19917" s="52"/>
      <c r="CS19917" s="52"/>
      <c r="CT19917" s="52"/>
      <c r="CU19917" s="33"/>
      <c r="CV19917" s="33"/>
    </row>
    <row r="19918" spans="74:100">
      <c r="BV19918" s="62"/>
      <c r="BW19918" s="62"/>
      <c r="BX19918" s="62"/>
      <c r="BY19918" s="62"/>
      <c r="BZ19918" s="62"/>
      <c r="CA19918" s="62"/>
      <c r="CB19918" s="62"/>
      <c r="CC19918" s="62"/>
      <c r="CD19918" s="62"/>
      <c r="CE19918" s="62"/>
      <c r="CF19918" s="62"/>
      <c r="CL19918" s="56" t="s">
        <v>10528</v>
      </c>
      <c r="CM19918" s="56" t="s">
        <v>215</v>
      </c>
      <c r="CN19918" s="56" t="s">
        <v>215</v>
      </c>
      <c r="CO19918" s="52"/>
      <c r="CP19918" s="52"/>
      <c r="CQ19918" s="52"/>
      <c r="CR19918" s="52"/>
      <c r="CS19918" s="52"/>
      <c r="CT19918" s="52"/>
      <c r="CU19918" s="33"/>
      <c r="CV19918" s="33"/>
    </row>
    <row r="19919" spans="74:100">
      <c r="BV19919" s="62"/>
      <c r="BW19919" s="62"/>
      <c r="BX19919" s="62"/>
      <c r="BY19919" s="62"/>
      <c r="BZ19919" s="62"/>
      <c r="CA19919" s="62"/>
      <c r="CB19919" s="62"/>
      <c r="CC19919" s="62"/>
      <c r="CD19919" s="62"/>
      <c r="CE19919" s="62"/>
      <c r="CF19919" s="62"/>
      <c r="CL19919" s="56" t="s">
        <v>25644</v>
      </c>
      <c r="CM19919" s="56" t="s">
        <v>214</v>
      </c>
      <c r="CN19919" s="56" t="s">
        <v>214</v>
      </c>
      <c r="CO19919" s="52"/>
      <c r="CP19919" s="52"/>
      <c r="CQ19919" s="52"/>
      <c r="CR19919" s="52"/>
      <c r="CS19919" s="52"/>
      <c r="CT19919" s="52"/>
      <c r="CU19919" s="33"/>
      <c r="CV19919" s="33"/>
    </row>
    <row r="19920" spans="74:100">
      <c r="BV19920" s="62"/>
      <c r="BW19920" s="62"/>
      <c r="BX19920" s="62"/>
      <c r="BY19920" s="62"/>
      <c r="BZ19920" s="62"/>
      <c r="CA19920" s="62"/>
      <c r="CB19920" s="62"/>
      <c r="CC19920" s="62"/>
      <c r="CD19920" s="62"/>
      <c r="CE19920" s="62"/>
      <c r="CF19920" s="62"/>
      <c r="CL19920" s="35" t="s">
        <v>23871</v>
      </c>
      <c r="CM19920" s="35" t="s">
        <v>217</v>
      </c>
      <c r="CN19920" s="35" t="s">
        <v>217</v>
      </c>
      <c r="CO19920" s="52"/>
      <c r="CP19920" s="52"/>
      <c r="CQ19920" s="52"/>
      <c r="CR19920" s="52"/>
      <c r="CS19920" s="52"/>
      <c r="CT19920" s="52"/>
      <c r="CU19920" s="33"/>
      <c r="CV19920" s="33"/>
    </row>
    <row r="19921" spans="74:100">
      <c r="BV19921" s="62"/>
      <c r="BW19921" s="62"/>
      <c r="BX19921" s="62"/>
      <c r="BY19921" s="62"/>
      <c r="BZ19921" s="62"/>
      <c r="CA19921" s="62"/>
      <c r="CB19921" s="62"/>
      <c r="CC19921" s="62"/>
      <c r="CD19921" s="62"/>
      <c r="CE19921" s="62"/>
      <c r="CF19921" s="62"/>
      <c r="CL19921" s="35" t="s">
        <v>23872</v>
      </c>
      <c r="CM19921" s="35" t="s">
        <v>217</v>
      </c>
      <c r="CN19921" s="35" t="s">
        <v>217</v>
      </c>
      <c r="CO19921" s="52"/>
      <c r="CP19921" s="52"/>
      <c r="CQ19921" s="52"/>
      <c r="CR19921" s="52"/>
      <c r="CS19921" s="52"/>
      <c r="CT19921" s="52"/>
      <c r="CU19921" s="33"/>
      <c r="CV19921" s="33"/>
    </row>
    <row r="19922" spans="74:100">
      <c r="BV19922" s="62"/>
      <c r="BW19922" s="62"/>
      <c r="BX19922" s="62"/>
      <c r="BY19922" s="62"/>
      <c r="BZ19922" s="62"/>
      <c r="CA19922" s="62"/>
      <c r="CB19922" s="62"/>
      <c r="CC19922" s="62"/>
      <c r="CD19922" s="62"/>
      <c r="CE19922" s="62"/>
      <c r="CF19922" s="62"/>
      <c r="CL19922" s="35" t="s">
        <v>23873</v>
      </c>
      <c r="CM19922" s="35" t="s">
        <v>217</v>
      </c>
      <c r="CN19922" s="35" t="s">
        <v>217</v>
      </c>
      <c r="CO19922" s="52"/>
      <c r="CP19922" s="52"/>
      <c r="CQ19922" s="52"/>
      <c r="CR19922" s="52"/>
      <c r="CS19922" s="52"/>
      <c r="CT19922" s="52"/>
      <c r="CU19922" s="33"/>
      <c r="CV19922" s="33"/>
    </row>
    <row r="19923" spans="74:100">
      <c r="BV19923" s="62"/>
      <c r="BW19923" s="62"/>
      <c r="BX19923" s="62"/>
      <c r="BY19923" s="62"/>
      <c r="BZ19923" s="62"/>
      <c r="CA19923" s="62"/>
      <c r="CB19923" s="62"/>
      <c r="CC19923" s="62"/>
      <c r="CD19923" s="62"/>
      <c r="CE19923" s="62"/>
      <c r="CF19923" s="62"/>
      <c r="CL19923" s="56" t="s">
        <v>10510</v>
      </c>
      <c r="CM19923" s="56" t="s">
        <v>216</v>
      </c>
      <c r="CN19923" s="56" t="s">
        <v>216</v>
      </c>
      <c r="CO19923" s="52"/>
      <c r="CP19923" s="52"/>
      <c r="CQ19923" s="52"/>
      <c r="CR19923" s="52"/>
      <c r="CS19923" s="52"/>
      <c r="CT19923" s="52"/>
      <c r="CU19923" s="33"/>
      <c r="CV19923" s="33"/>
    </row>
    <row r="19924" spans="74:100">
      <c r="BV19924" s="62"/>
      <c r="BW19924" s="62"/>
      <c r="BX19924" s="62"/>
      <c r="BY19924" s="62"/>
      <c r="BZ19924" s="62"/>
      <c r="CA19924" s="62"/>
      <c r="CB19924" s="62"/>
      <c r="CC19924" s="62"/>
      <c r="CD19924" s="62"/>
      <c r="CE19924" s="62"/>
      <c r="CF19924" s="62"/>
      <c r="CL19924" s="56" t="s">
        <v>10515</v>
      </c>
      <c r="CM19924" s="56" t="s">
        <v>216</v>
      </c>
      <c r="CN19924" s="56" t="s">
        <v>216</v>
      </c>
      <c r="CO19924" s="52"/>
      <c r="CP19924" s="52"/>
      <c r="CQ19924" s="52"/>
      <c r="CR19924" s="52"/>
      <c r="CS19924" s="52"/>
      <c r="CT19924" s="52"/>
      <c r="CU19924" s="33"/>
      <c r="CV19924" s="33"/>
    </row>
    <row r="19925" spans="74:100">
      <c r="BV19925" s="62"/>
      <c r="BW19925" s="62"/>
      <c r="BX19925" s="62"/>
      <c r="BY19925" s="62"/>
      <c r="BZ19925" s="62"/>
      <c r="CA19925" s="62"/>
      <c r="CB19925" s="62"/>
      <c r="CC19925" s="62"/>
      <c r="CD19925" s="62"/>
      <c r="CE19925" s="62"/>
      <c r="CF19925" s="62"/>
      <c r="CL19925" s="56" t="s">
        <v>10516</v>
      </c>
      <c r="CM19925" s="56" t="s">
        <v>216</v>
      </c>
      <c r="CN19925" s="56" t="s">
        <v>216</v>
      </c>
      <c r="CO19925" s="52"/>
      <c r="CP19925" s="52"/>
      <c r="CQ19925" s="52"/>
      <c r="CR19925" s="52"/>
      <c r="CS19925" s="52"/>
      <c r="CT19925" s="52"/>
      <c r="CU19925" s="33"/>
      <c r="CV19925" s="33"/>
    </row>
    <row r="19926" spans="74:100">
      <c r="BV19926" s="62"/>
      <c r="BW19926" s="62"/>
      <c r="BX19926" s="62"/>
      <c r="BY19926" s="62"/>
      <c r="BZ19926" s="62"/>
      <c r="CA19926" s="62"/>
      <c r="CB19926" s="62"/>
      <c r="CC19926" s="62"/>
      <c r="CD19926" s="62"/>
      <c r="CE19926" s="62"/>
      <c r="CF19926" s="62"/>
      <c r="CL19926" s="35" t="s">
        <v>29443</v>
      </c>
      <c r="CM19926" s="35" t="s">
        <v>217</v>
      </c>
      <c r="CN19926" s="35" t="s">
        <v>217</v>
      </c>
      <c r="CO19926" s="52"/>
      <c r="CP19926" s="52"/>
      <c r="CQ19926" s="52"/>
      <c r="CR19926" s="52"/>
      <c r="CS19926" s="52"/>
      <c r="CT19926" s="52"/>
      <c r="CU19926" s="33"/>
      <c r="CV19926" s="33"/>
    </row>
    <row r="19927" spans="74:100">
      <c r="BV19927" s="62"/>
      <c r="BW19927" s="62"/>
      <c r="BX19927" s="62"/>
      <c r="BY19927" s="62"/>
      <c r="BZ19927" s="62"/>
      <c r="CA19927" s="62"/>
      <c r="CB19927" s="62"/>
      <c r="CC19927" s="62"/>
      <c r="CD19927" s="62"/>
      <c r="CE19927" s="62"/>
      <c r="CF19927" s="62"/>
      <c r="CL19927" s="35" t="s">
        <v>16718</v>
      </c>
      <c r="CM19927" s="35" t="s">
        <v>217</v>
      </c>
      <c r="CN19927" s="35" t="s">
        <v>217</v>
      </c>
      <c r="CO19927" s="52"/>
      <c r="CP19927" s="52"/>
      <c r="CQ19927" s="52"/>
      <c r="CR19927" s="52"/>
      <c r="CS19927" s="52"/>
      <c r="CT19927" s="52"/>
      <c r="CU19927" s="33"/>
      <c r="CV19927" s="33"/>
    </row>
    <row r="19928" spans="74:100">
      <c r="BV19928" s="62"/>
      <c r="BW19928" s="62"/>
      <c r="BX19928" s="62"/>
      <c r="BY19928" s="62"/>
      <c r="BZ19928" s="62"/>
      <c r="CA19928" s="62"/>
      <c r="CB19928" s="62"/>
      <c r="CC19928" s="62"/>
      <c r="CD19928" s="62"/>
      <c r="CE19928" s="62"/>
      <c r="CF19928" s="62"/>
      <c r="CL19928" s="35" t="s">
        <v>16719</v>
      </c>
      <c r="CM19928" s="35" t="s">
        <v>217</v>
      </c>
      <c r="CN19928" s="35" t="s">
        <v>217</v>
      </c>
      <c r="CO19928" s="52"/>
      <c r="CP19928" s="52"/>
      <c r="CQ19928" s="52"/>
      <c r="CR19928" s="52"/>
      <c r="CS19928" s="52"/>
      <c r="CT19928" s="52"/>
      <c r="CU19928" s="33"/>
      <c r="CV19928" s="33"/>
    </row>
    <row r="19929" spans="74:100">
      <c r="BV19929" s="62"/>
      <c r="BW19929" s="62"/>
      <c r="BX19929" s="62"/>
      <c r="BY19929" s="62"/>
      <c r="BZ19929" s="62"/>
      <c r="CA19929" s="62"/>
      <c r="CB19929" s="62"/>
      <c r="CC19929" s="62"/>
      <c r="CD19929" s="62"/>
      <c r="CE19929" s="62"/>
      <c r="CF19929" s="62"/>
      <c r="CL19929" s="35" t="s">
        <v>16720</v>
      </c>
      <c r="CM19929" s="35" t="s">
        <v>217</v>
      </c>
      <c r="CN19929" s="35" t="s">
        <v>217</v>
      </c>
      <c r="CO19929" s="52"/>
      <c r="CP19929" s="52"/>
      <c r="CQ19929" s="52"/>
      <c r="CR19929" s="52"/>
      <c r="CS19929" s="52"/>
      <c r="CT19929" s="52"/>
      <c r="CU19929" s="33"/>
      <c r="CV19929" s="33"/>
    </row>
    <row r="19930" spans="74:100">
      <c r="BV19930" s="62"/>
      <c r="BW19930" s="62"/>
      <c r="BX19930" s="62"/>
      <c r="BY19930" s="62"/>
      <c r="BZ19930" s="62"/>
      <c r="CA19930" s="62"/>
      <c r="CB19930" s="62"/>
      <c r="CC19930" s="62"/>
      <c r="CD19930" s="62"/>
      <c r="CE19930" s="62"/>
      <c r="CF19930" s="62"/>
      <c r="CL19930" s="35" t="s">
        <v>16721</v>
      </c>
      <c r="CM19930" s="35" t="s">
        <v>217</v>
      </c>
      <c r="CN19930" s="35" t="s">
        <v>217</v>
      </c>
      <c r="CO19930" s="52"/>
      <c r="CP19930" s="52"/>
      <c r="CQ19930" s="52"/>
      <c r="CR19930" s="52"/>
      <c r="CS19930" s="52"/>
      <c r="CT19930" s="52"/>
      <c r="CU19930" s="33"/>
      <c r="CV19930" s="33"/>
    </row>
    <row r="19931" spans="74:100">
      <c r="BV19931" s="62"/>
      <c r="BW19931" s="62"/>
      <c r="BX19931" s="62"/>
      <c r="BY19931" s="62"/>
      <c r="BZ19931" s="62"/>
      <c r="CA19931" s="62"/>
      <c r="CB19931" s="62"/>
      <c r="CC19931" s="62"/>
      <c r="CD19931" s="62"/>
      <c r="CE19931" s="62"/>
      <c r="CF19931" s="62"/>
      <c r="CL19931" s="35" t="s">
        <v>29444</v>
      </c>
      <c r="CM19931" s="35" t="s">
        <v>217</v>
      </c>
      <c r="CN19931" s="35" t="s">
        <v>217</v>
      </c>
      <c r="CO19931" s="52"/>
      <c r="CP19931" s="52"/>
      <c r="CQ19931" s="52"/>
      <c r="CR19931" s="52"/>
      <c r="CS19931" s="52"/>
      <c r="CT19931" s="52"/>
      <c r="CU19931" s="33"/>
      <c r="CV19931" s="33"/>
    </row>
    <row r="19932" spans="74:100">
      <c r="BV19932" s="62"/>
      <c r="BW19932" s="62"/>
      <c r="BX19932" s="62"/>
      <c r="BY19932" s="62"/>
      <c r="BZ19932" s="62"/>
      <c r="CA19932" s="62"/>
      <c r="CB19932" s="62"/>
      <c r="CC19932" s="62"/>
      <c r="CD19932" s="62"/>
      <c r="CE19932" s="62"/>
      <c r="CF19932" s="62"/>
      <c r="CL19932" s="35" t="s">
        <v>29445</v>
      </c>
      <c r="CM19932" s="35" t="s">
        <v>217</v>
      </c>
      <c r="CN19932" s="35" t="s">
        <v>217</v>
      </c>
      <c r="CO19932" s="52"/>
      <c r="CP19932" s="52"/>
      <c r="CQ19932" s="52"/>
      <c r="CR19932" s="52"/>
      <c r="CS19932" s="52"/>
      <c r="CT19932" s="52"/>
      <c r="CU19932" s="33"/>
      <c r="CV19932" s="33"/>
    </row>
    <row r="19933" spans="74:100">
      <c r="BV19933" s="62"/>
      <c r="BW19933" s="62"/>
      <c r="BX19933" s="62"/>
      <c r="BY19933" s="62"/>
      <c r="BZ19933" s="62"/>
      <c r="CA19933" s="62"/>
      <c r="CB19933" s="62"/>
      <c r="CC19933" s="62"/>
      <c r="CD19933" s="62"/>
      <c r="CE19933" s="62"/>
      <c r="CF19933" s="62"/>
      <c r="CL19933" s="56" t="s">
        <v>16729</v>
      </c>
      <c r="CM19933" s="56" t="s">
        <v>214</v>
      </c>
      <c r="CN19933" s="56" t="s">
        <v>214</v>
      </c>
      <c r="CO19933" s="52"/>
      <c r="CP19933" s="52"/>
      <c r="CQ19933" s="52"/>
      <c r="CR19933" s="52"/>
      <c r="CS19933" s="52"/>
      <c r="CT19933" s="52"/>
      <c r="CU19933" s="33"/>
      <c r="CV19933" s="33"/>
    </row>
    <row r="19934" spans="74:100">
      <c r="BV19934" s="62"/>
      <c r="BW19934" s="62"/>
      <c r="BX19934" s="62"/>
      <c r="BY19934" s="62"/>
      <c r="BZ19934" s="62"/>
      <c r="CA19934" s="62"/>
      <c r="CB19934" s="62"/>
      <c r="CC19934" s="62"/>
      <c r="CD19934" s="62"/>
      <c r="CE19934" s="62"/>
      <c r="CF19934" s="62"/>
      <c r="CL19934" s="35" t="s">
        <v>16730</v>
      </c>
      <c r="CM19934" s="35" t="s">
        <v>217</v>
      </c>
      <c r="CN19934" s="35" t="s">
        <v>217</v>
      </c>
      <c r="CO19934" s="52"/>
      <c r="CP19934" s="52"/>
      <c r="CQ19934" s="52"/>
      <c r="CR19934" s="52"/>
      <c r="CS19934" s="52"/>
      <c r="CT19934" s="52"/>
      <c r="CU19934" s="33"/>
      <c r="CV19934" s="33"/>
    </row>
    <row r="19935" spans="74:100">
      <c r="BV19935" s="62"/>
      <c r="BW19935" s="62"/>
      <c r="BX19935" s="62"/>
      <c r="BY19935" s="62"/>
      <c r="BZ19935" s="62"/>
      <c r="CA19935" s="62"/>
      <c r="CB19935" s="62"/>
      <c r="CC19935" s="62"/>
      <c r="CD19935" s="62"/>
      <c r="CE19935" s="62"/>
      <c r="CF19935" s="62"/>
      <c r="CL19935" s="56" t="s">
        <v>16731</v>
      </c>
      <c r="CM19935" s="56" t="s">
        <v>214</v>
      </c>
      <c r="CN19935" s="56" t="s">
        <v>214</v>
      </c>
      <c r="CO19935" s="52"/>
      <c r="CP19935" s="52"/>
      <c r="CQ19935" s="52"/>
      <c r="CR19935" s="52"/>
      <c r="CS19935" s="52"/>
      <c r="CT19935" s="52"/>
      <c r="CU19935" s="33"/>
      <c r="CV19935" s="33"/>
    </row>
    <row r="19936" spans="74:100">
      <c r="BV19936" s="62"/>
      <c r="BW19936" s="62"/>
      <c r="BX19936" s="62"/>
      <c r="BY19936" s="62"/>
      <c r="BZ19936" s="62"/>
      <c r="CA19936" s="62"/>
      <c r="CB19936" s="62"/>
      <c r="CC19936" s="62"/>
      <c r="CD19936" s="62"/>
      <c r="CE19936" s="62"/>
      <c r="CF19936" s="62"/>
      <c r="CL19936" s="56" t="s">
        <v>10520</v>
      </c>
      <c r="CM19936" s="56" t="s">
        <v>216</v>
      </c>
      <c r="CN19936" s="56" t="s">
        <v>216</v>
      </c>
      <c r="CO19936" s="52"/>
      <c r="CP19936" s="52"/>
      <c r="CQ19936" s="52"/>
      <c r="CR19936" s="52"/>
      <c r="CS19936" s="52"/>
      <c r="CT19936" s="52"/>
      <c r="CU19936" s="33"/>
      <c r="CV19936" s="33"/>
    </row>
    <row r="19937" spans="74:100">
      <c r="BV19937" s="62"/>
      <c r="BW19937" s="62"/>
      <c r="BX19937" s="62"/>
      <c r="BY19937" s="62"/>
      <c r="BZ19937" s="62"/>
      <c r="CA19937" s="62"/>
      <c r="CB19937" s="62"/>
      <c r="CC19937" s="62"/>
      <c r="CD19937" s="62"/>
      <c r="CE19937" s="62"/>
      <c r="CF19937" s="62"/>
      <c r="CL19937" s="56" t="s">
        <v>10521</v>
      </c>
      <c r="CM19937" s="56" t="s">
        <v>216</v>
      </c>
      <c r="CN19937" s="56" t="s">
        <v>216</v>
      </c>
      <c r="CO19937" s="52"/>
      <c r="CP19937" s="52"/>
      <c r="CQ19937" s="52"/>
      <c r="CR19937" s="52"/>
      <c r="CS19937" s="52"/>
      <c r="CT19937" s="52"/>
      <c r="CU19937" s="33"/>
      <c r="CV19937" s="33"/>
    </row>
    <row r="19938" spans="74:100">
      <c r="BV19938" s="62"/>
      <c r="BW19938" s="62"/>
      <c r="BX19938" s="62"/>
      <c r="BY19938" s="62"/>
      <c r="BZ19938" s="62"/>
      <c r="CA19938" s="62"/>
      <c r="CB19938" s="62"/>
      <c r="CC19938" s="62"/>
      <c r="CD19938" s="62"/>
      <c r="CE19938" s="62"/>
      <c r="CF19938" s="62"/>
      <c r="CL19938" s="56" t="s">
        <v>10511</v>
      </c>
      <c r="CM19938" s="56" t="s">
        <v>216</v>
      </c>
      <c r="CN19938" s="56" t="s">
        <v>216</v>
      </c>
      <c r="CO19938" s="52"/>
      <c r="CP19938" s="52"/>
      <c r="CQ19938" s="52"/>
      <c r="CR19938" s="52"/>
      <c r="CS19938" s="52"/>
      <c r="CT19938" s="52"/>
      <c r="CU19938" s="33"/>
      <c r="CV19938" s="33"/>
    </row>
    <row r="19939" spans="74:100">
      <c r="BV19939" s="62"/>
      <c r="BW19939" s="62"/>
      <c r="BX19939" s="62"/>
      <c r="BY19939" s="62"/>
      <c r="BZ19939" s="62"/>
      <c r="CA19939" s="62"/>
      <c r="CB19939" s="62"/>
      <c r="CC19939" s="62"/>
      <c r="CD19939" s="62"/>
      <c r="CE19939" s="62"/>
      <c r="CF19939" s="62"/>
      <c r="CL19939" s="56" t="s">
        <v>13516</v>
      </c>
      <c r="CM19939" s="56" t="s">
        <v>216</v>
      </c>
      <c r="CN19939" s="56" t="s">
        <v>216</v>
      </c>
      <c r="CO19939" s="52"/>
      <c r="CP19939" s="52"/>
      <c r="CQ19939" s="52"/>
      <c r="CR19939" s="52"/>
      <c r="CS19939" s="52"/>
      <c r="CT19939" s="52"/>
      <c r="CU19939" s="33"/>
      <c r="CV19939" s="33"/>
    </row>
    <row r="19940" spans="74:100">
      <c r="BV19940" s="62"/>
      <c r="BW19940" s="62"/>
      <c r="BX19940" s="62"/>
      <c r="BY19940" s="62"/>
      <c r="BZ19940" s="62"/>
      <c r="CA19940" s="62"/>
      <c r="CB19940" s="62"/>
      <c r="CC19940" s="62"/>
      <c r="CD19940" s="62"/>
      <c r="CE19940" s="62"/>
      <c r="CF19940" s="62"/>
      <c r="CL19940" s="56" t="s">
        <v>13517</v>
      </c>
      <c r="CM19940" s="56" t="s">
        <v>216</v>
      </c>
      <c r="CN19940" s="56" t="s">
        <v>216</v>
      </c>
      <c r="CO19940" s="52"/>
      <c r="CP19940" s="52"/>
      <c r="CQ19940" s="52"/>
      <c r="CR19940" s="52"/>
      <c r="CS19940" s="52"/>
      <c r="CT19940" s="52"/>
      <c r="CU19940" s="33"/>
      <c r="CV19940" s="33"/>
    </row>
    <row r="19941" spans="74:100">
      <c r="BV19941" s="62"/>
      <c r="BW19941" s="62"/>
      <c r="BX19941" s="62"/>
      <c r="BY19941" s="62"/>
      <c r="BZ19941" s="62"/>
      <c r="CA19941" s="62"/>
      <c r="CB19941" s="62"/>
      <c r="CC19941" s="62"/>
      <c r="CD19941" s="62"/>
      <c r="CE19941" s="62"/>
      <c r="CF19941" s="62"/>
      <c r="CL19941" s="56" t="s">
        <v>10522</v>
      </c>
      <c r="CM19941" s="56" t="s">
        <v>216</v>
      </c>
      <c r="CN19941" s="56" t="s">
        <v>216</v>
      </c>
      <c r="CO19941" s="52"/>
      <c r="CP19941" s="52"/>
      <c r="CQ19941" s="52"/>
      <c r="CR19941" s="52"/>
      <c r="CS19941" s="52"/>
      <c r="CT19941" s="52"/>
      <c r="CU19941" s="33"/>
      <c r="CV19941" s="33"/>
    </row>
    <row r="19942" spans="74:100">
      <c r="BV19942" s="62"/>
      <c r="BW19942" s="62"/>
      <c r="BX19942" s="62"/>
      <c r="BY19942" s="62"/>
      <c r="BZ19942" s="62"/>
      <c r="CA19942" s="62"/>
      <c r="CB19942" s="62"/>
      <c r="CC19942" s="62"/>
      <c r="CD19942" s="62"/>
      <c r="CE19942" s="62"/>
      <c r="CF19942" s="62"/>
      <c r="CL19942" s="56" t="s">
        <v>15839</v>
      </c>
      <c r="CM19942" s="56" t="s">
        <v>216</v>
      </c>
      <c r="CN19942" s="56" t="s">
        <v>216</v>
      </c>
      <c r="CO19942" s="52"/>
      <c r="CP19942" s="52"/>
      <c r="CQ19942" s="52"/>
      <c r="CR19942" s="52"/>
      <c r="CS19942" s="52"/>
      <c r="CT19942" s="52"/>
      <c r="CU19942" s="33"/>
      <c r="CV19942" s="33"/>
    </row>
    <row r="19943" spans="74:100">
      <c r="BV19943" s="62"/>
      <c r="BW19943" s="62"/>
      <c r="BX19943" s="62"/>
      <c r="BY19943" s="62"/>
      <c r="BZ19943" s="62"/>
      <c r="CA19943" s="62"/>
      <c r="CB19943" s="62"/>
      <c r="CC19943" s="62"/>
      <c r="CD19943" s="62"/>
      <c r="CE19943" s="62"/>
      <c r="CF19943" s="62"/>
      <c r="CL19943" s="56" t="s">
        <v>25645</v>
      </c>
      <c r="CM19943" s="56" t="s">
        <v>215</v>
      </c>
      <c r="CN19943" s="56" t="s">
        <v>215</v>
      </c>
      <c r="CO19943" s="52"/>
      <c r="CP19943" s="52"/>
      <c r="CQ19943" s="52"/>
      <c r="CR19943" s="52"/>
      <c r="CS19943" s="52"/>
      <c r="CT19943" s="52"/>
      <c r="CU19943" s="33"/>
      <c r="CV19943" s="33"/>
    </row>
    <row r="19944" spans="74:100">
      <c r="BV19944" s="62"/>
      <c r="BW19944" s="62"/>
      <c r="BX19944" s="62"/>
      <c r="BY19944" s="62"/>
      <c r="BZ19944" s="62"/>
      <c r="CA19944" s="62"/>
      <c r="CB19944" s="62"/>
      <c r="CC19944" s="62"/>
      <c r="CD19944" s="62"/>
      <c r="CE19944" s="62"/>
      <c r="CF19944" s="62"/>
      <c r="CL19944" s="56" t="s">
        <v>10587</v>
      </c>
      <c r="CM19944" s="56" t="s">
        <v>215</v>
      </c>
      <c r="CN19944" s="56" t="s">
        <v>215</v>
      </c>
      <c r="CO19944" s="52"/>
      <c r="CP19944" s="52"/>
      <c r="CQ19944" s="52"/>
      <c r="CR19944" s="52"/>
      <c r="CS19944" s="52"/>
      <c r="CT19944" s="52"/>
      <c r="CU19944" s="33"/>
      <c r="CV19944" s="33"/>
    </row>
    <row r="19945" spans="74:100">
      <c r="BV19945" s="62"/>
      <c r="BW19945" s="62"/>
      <c r="BX19945" s="62"/>
      <c r="BY19945" s="62"/>
      <c r="BZ19945" s="62"/>
      <c r="CA19945" s="62"/>
      <c r="CB19945" s="62"/>
      <c r="CC19945" s="62"/>
      <c r="CD19945" s="62"/>
      <c r="CE19945" s="62"/>
      <c r="CF19945" s="62"/>
      <c r="CL19945" s="56" t="s">
        <v>4544</v>
      </c>
      <c r="CM19945" s="56" t="s">
        <v>215</v>
      </c>
      <c r="CN19945" s="56" t="s">
        <v>215</v>
      </c>
      <c r="CO19945" s="52"/>
      <c r="CP19945" s="52"/>
      <c r="CQ19945" s="52"/>
      <c r="CR19945" s="52"/>
      <c r="CS19945" s="52"/>
      <c r="CT19945" s="52"/>
      <c r="CU19945" s="33"/>
      <c r="CV19945" s="33"/>
    </row>
    <row r="19946" spans="74:100">
      <c r="BV19946" s="62"/>
      <c r="BW19946" s="62"/>
      <c r="BX19946" s="62"/>
      <c r="BY19946" s="62"/>
      <c r="BZ19946" s="62"/>
      <c r="CA19946" s="62"/>
      <c r="CB19946" s="62"/>
      <c r="CC19946" s="62"/>
      <c r="CD19946" s="62"/>
      <c r="CE19946" s="62"/>
      <c r="CF19946" s="62"/>
      <c r="CL19946" s="56" t="s">
        <v>4545</v>
      </c>
      <c r="CM19946" s="56" t="s">
        <v>215</v>
      </c>
      <c r="CN19946" s="56" t="s">
        <v>215</v>
      </c>
      <c r="CO19946" s="52"/>
      <c r="CP19946" s="52"/>
      <c r="CQ19946" s="52"/>
      <c r="CR19946" s="52"/>
      <c r="CS19946" s="52"/>
      <c r="CT19946" s="52"/>
      <c r="CU19946" s="33"/>
      <c r="CV19946" s="33"/>
    </row>
    <row r="19947" spans="74:100">
      <c r="BV19947" s="62"/>
      <c r="BW19947" s="62"/>
      <c r="BX19947" s="62"/>
      <c r="BY19947" s="62"/>
      <c r="BZ19947" s="62"/>
      <c r="CA19947" s="62"/>
      <c r="CB19947" s="62"/>
      <c r="CC19947" s="62"/>
      <c r="CD19947" s="62"/>
      <c r="CE19947" s="62"/>
      <c r="CF19947" s="62"/>
      <c r="CL19947" s="56" t="s">
        <v>10591</v>
      </c>
      <c r="CM19947" s="56" t="s">
        <v>215</v>
      </c>
      <c r="CN19947" s="56" t="s">
        <v>215</v>
      </c>
      <c r="CO19947" s="52"/>
      <c r="CP19947" s="52"/>
      <c r="CQ19947" s="52"/>
      <c r="CR19947" s="52"/>
      <c r="CS19947" s="52"/>
      <c r="CT19947" s="52"/>
      <c r="CU19947" s="33"/>
      <c r="CV19947" s="33"/>
    </row>
    <row r="19948" spans="74:100">
      <c r="BV19948" s="62"/>
      <c r="BW19948" s="62"/>
      <c r="BX19948" s="62"/>
      <c r="BY19948" s="62"/>
      <c r="BZ19948" s="62"/>
      <c r="CA19948" s="62"/>
      <c r="CB19948" s="62"/>
      <c r="CC19948" s="62"/>
      <c r="CD19948" s="62"/>
      <c r="CE19948" s="62"/>
      <c r="CF19948" s="62"/>
      <c r="CL19948" s="56" t="s">
        <v>10592</v>
      </c>
      <c r="CM19948" s="56" t="s">
        <v>215</v>
      </c>
      <c r="CN19948" s="56" t="s">
        <v>215</v>
      </c>
      <c r="CO19948" s="52"/>
      <c r="CP19948" s="52"/>
      <c r="CQ19948" s="52"/>
      <c r="CR19948" s="52"/>
      <c r="CS19948" s="52"/>
      <c r="CT19948" s="52"/>
      <c r="CU19948" s="33"/>
      <c r="CV19948" s="33"/>
    </row>
    <row r="19949" spans="74:100">
      <c r="BV19949" s="62"/>
      <c r="BW19949" s="62"/>
      <c r="BX19949" s="62"/>
      <c r="BY19949" s="62"/>
      <c r="BZ19949" s="62"/>
      <c r="CA19949" s="62"/>
      <c r="CB19949" s="62"/>
      <c r="CC19949" s="62"/>
      <c r="CD19949" s="62"/>
      <c r="CE19949" s="62"/>
      <c r="CF19949" s="62"/>
      <c r="CL19949" s="56" t="s">
        <v>25646</v>
      </c>
      <c r="CM19949" s="56" t="s">
        <v>215</v>
      </c>
      <c r="CN19949" s="56" t="s">
        <v>215</v>
      </c>
      <c r="CO19949" s="52"/>
      <c r="CP19949" s="52"/>
      <c r="CQ19949" s="52"/>
      <c r="CR19949" s="52"/>
      <c r="CS19949" s="52"/>
      <c r="CT19949" s="52"/>
      <c r="CU19949" s="33"/>
      <c r="CV19949" s="33"/>
    </row>
    <row r="19950" spans="74:100">
      <c r="BV19950" s="62"/>
      <c r="BW19950" s="62"/>
      <c r="BX19950" s="62"/>
      <c r="BY19950" s="62"/>
      <c r="BZ19950" s="62"/>
      <c r="CA19950" s="62"/>
      <c r="CB19950" s="62"/>
      <c r="CC19950" s="62"/>
      <c r="CD19950" s="62"/>
      <c r="CE19950" s="62"/>
      <c r="CF19950" s="62"/>
      <c r="CL19950" s="56" t="s">
        <v>4546</v>
      </c>
      <c r="CM19950" s="56" t="s">
        <v>215</v>
      </c>
      <c r="CN19950" s="56" t="s">
        <v>215</v>
      </c>
      <c r="CO19950" s="52"/>
      <c r="CP19950" s="52"/>
      <c r="CQ19950" s="52"/>
      <c r="CR19950" s="52"/>
      <c r="CS19950" s="52"/>
      <c r="CT19950" s="52"/>
      <c r="CU19950" s="33"/>
      <c r="CV19950" s="33"/>
    </row>
    <row r="19951" spans="74:100">
      <c r="BV19951" s="62"/>
      <c r="BW19951" s="62"/>
      <c r="BX19951" s="62"/>
      <c r="BY19951" s="62"/>
      <c r="BZ19951" s="62"/>
      <c r="CA19951" s="62"/>
      <c r="CB19951" s="62"/>
      <c r="CC19951" s="62"/>
      <c r="CD19951" s="62"/>
      <c r="CE19951" s="62"/>
      <c r="CF19951" s="62"/>
      <c r="CL19951" s="56" t="s">
        <v>25647</v>
      </c>
      <c r="CM19951" s="56" t="s">
        <v>215</v>
      </c>
      <c r="CN19951" s="56" t="s">
        <v>215</v>
      </c>
      <c r="CO19951" s="52"/>
      <c r="CP19951" s="52"/>
      <c r="CQ19951" s="52"/>
      <c r="CR19951" s="52"/>
      <c r="CS19951" s="52"/>
      <c r="CT19951" s="52"/>
      <c r="CU19951" s="33"/>
      <c r="CV19951" s="33"/>
    </row>
    <row r="19952" spans="74:100">
      <c r="BV19952" s="62"/>
      <c r="BW19952" s="62"/>
      <c r="BX19952" s="62"/>
      <c r="BY19952" s="62"/>
      <c r="BZ19952" s="62"/>
      <c r="CA19952" s="62"/>
      <c r="CB19952" s="62"/>
      <c r="CC19952" s="62"/>
      <c r="CD19952" s="62"/>
      <c r="CE19952" s="62"/>
      <c r="CF19952" s="62"/>
      <c r="CL19952" s="56" t="s">
        <v>10588</v>
      </c>
      <c r="CM19952" s="56" t="s">
        <v>215</v>
      </c>
      <c r="CN19952" s="56" t="s">
        <v>215</v>
      </c>
      <c r="CO19952" s="52"/>
      <c r="CP19952" s="52"/>
      <c r="CQ19952" s="52"/>
      <c r="CR19952" s="52"/>
      <c r="CS19952" s="52"/>
      <c r="CT19952" s="52"/>
      <c r="CU19952" s="33"/>
      <c r="CV19952" s="33"/>
    </row>
    <row r="19953" spans="74:100">
      <c r="BV19953" s="62"/>
      <c r="BW19953" s="62"/>
      <c r="BX19953" s="62"/>
      <c r="BY19953" s="62"/>
      <c r="BZ19953" s="62"/>
      <c r="CA19953" s="62"/>
      <c r="CB19953" s="62"/>
      <c r="CC19953" s="62"/>
      <c r="CD19953" s="62"/>
      <c r="CE19953" s="62"/>
      <c r="CF19953" s="62"/>
      <c r="CL19953" s="56" t="s">
        <v>23874</v>
      </c>
      <c r="CM19953" s="56" t="s">
        <v>215</v>
      </c>
      <c r="CN19953" s="56" t="s">
        <v>215</v>
      </c>
      <c r="CO19953" s="52"/>
      <c r="CP19953" s="52"/>
      <c r="CQ19953" s="52"/>
      <c r="CR19953" s="52"/>
      <c r="CS19953" s="52"/>
      <c r="CT19953" s="52"/>
      <c r="CU19953" s="33"/>
      <c r="CV19953" s="33"/>
    </row>
    <row r="19954" spans="74:100">
      <c r="BV19954" s="62"/>
      <c r="BW19954" s="62"/>
      <c r="BX19954" s="62"/>
      <c r="BY19954" s="62"/>
      <c r="BZ19954" s="62"/>
      <c r="CA19954" s="62"/>
      <c r="CB19954" s="62"/>
      <c r="CC19954" s="62"/>
      <c r="CD19954" s="62"/>
      <c r="CE19954" s="62"/>
      <c r="CF19954" s="62"/>
      <c r="CL19954" s="56" t="s">
        <v>25648</v>
      </c>
      <c r="CM19954" s="56" t="s">
        <v>215</v>
      </c>
      <c r="CN19954" s="56" t="s">
        <v>215</v>
      </c>
      <c r="CO19954" s="52"/>
      <c r="CP19954" s="52"/>
      <c r="CQ19954" s="52"/>
      <c r="CR19954" s="52"/>
      <c r="CS19954" s="52"/>
      <c r="CT19954" s="52"/>
      <c r="CU19954" s="33"/>
      <c r="CV19954" s="33"/>
    </row>
    <row r="19955" spans="74:100">
      <c r="BV19955" s="62"/>
      <c r="BW19955" s="62"/>
      <c r="BX19955" s="62"/>
      <c r="BY19955" s="62"/>
      <c r="BZ19955" s="62"/>
      <c r="CA19955" s="62"/>
      <c r="CB19955" s="62"/>
      <c r="CC19955" s="62"/>
      <c r="CD19955" s="62"/>
      <c r="CE19955" s="62"/>
      <c r="CF19955" s="62"/>
      <c r="CL19955" s="56" t="s">
        <v>10589</v>
      </c>
      <c r="CM19955" s="56" t="s">
        <v>215</v>
      </c>
      <c r="CN19955" s="56" t="s">
        <v>215</v>
      </c>
      <c r="CO19955" s="52"/>
      <c r="CP19955" s="52"/>
      <c r="CQ19955" s="52"/>
      <c r="CR19955" s="52"/>
      <c r="CS19955" s="52"/>
      <c r="CT19955" s="52"/>
      <c r="CU19955" s="33"/>
      <c r="CV19955" s="33"/>
    </row>
    <row r="19956" spans="74:100">
      <c r="BV19956" s="62"/>
      <c r="BW19956" s="62"/>
      <c r="BX19956" s="62"/>
      <c r="BY19956" s="62"/>
      <c r="BZ19956" s="62"/>
      <c r="CA19956" s="62"/>
      <c r="CB19956" s="62"/>
      <c r="CC19956" s="62"/>
      <c r="CD19956" s="62"/>
      <c r="CE19956" s="62"/>
      <c r="CF19956" s="62"/>
      <c r="CL19956" s="56" t="s">
        <v>23875</v>
      </c>
      <c r="CM19956" s="56" t="s">
        <v>215</v>
      </c>
      <c r="CN19956" s="56" t="s">
        <v>215</v>
      </c>
      <c r="CO19956" s="52"/>
      <c r="CP19956" s="52"/>
      <c r="CQ19956" s="52"/>
      <c r="CR19956" s="52"/>
      <c r="CS19956" s="52"/>
      <c r="CT19956" s="52"/>
      <c r="CU19956" s="33"/>
      <c r="CV19956" s="33"/>
    </row>
    <row r="19957" spans="74:100">
      <c r="BV19957" s="62"/>
      <c r="BW19957" s="62"/>
      <c r="BX19957" s="62"/>
      <c r="BY19957" s="62"/>
      <c r="BZ19957" s="62"/>
      <c r="CA19957" s="62"/>
      <c r="CB19957" s="62"/>
      <c r="CC19957" s="62"/>
      <c r="CD19957" s="62"/>
      <c r="CE19957" s="62"/>
      <c r="CF19957" s="62"/>
      <c r="CL19957" s="56" t="s">
        <v>23876</v>
      </c>
      <c r="CM19957" s="56" t="s">
        <v>215</v>
      </c>
      <c r="CN19957" s="56" t="s">
        <v>215</v>
      </c>
      <c r="CO19957" s="52"/>
      <c r="CP19957" s="52"/>
      <c r="CQ19957" s="52"/>
      <c r="CR19957" s="52"/>
      <c r="CS19957" s="52"/>
      <c r="CT19957" s="52"/>
      <c r="CU19957" s="33"/>
      <c r="CV19957" s="33"/>
    </row>
    <row r="19958" spans="74:100">
      <c r="BV19958" s="62"/>
      <c r="BW19958" s="62"/>
      <c r="BX19958" s="62"/>
      <c r="BY19958" s="62"/>
      <c r="BZ19958" s="62"/>
      <c r="CA19958" s="62"/>
      <c r="CB19958" s="62"/>
      <c r="CC19958" s="62"/>
      <c r="CD19958" s="62"/>
      <c r="CE19958" s="62"/>
      <c r="CF19958" s="62"/>
      <c r="CL19958" s="56" t="s">
        <v>10590</v>
      </c>
      <c r="CM19958" s="56" t="s">
        <v>215</v>
      </c>
      <c r="CN19958" s="56" t="s">
        <v>215</v>
      </c>
      <c r="CO19958" s="52"/>
      <c r="CP19958" s="52"/>
      <c r="CQ19958" s="52"/>
      <c r="CR19958" s="52"/>
      <c r="CS19958" s="52"/>
      <c r="CT19958" s="52"/>
      <c r="CU19958" s="33"/>
      <c r="CV19958" s="33"/>
    </row>
    <row r="19959" spans="74:100">
      <c r="BV19959" s="62"/>
      <c r="BW19959" s="62"/>
      <c r="BX19959" s="62"/>
      <c r="BY19959" s="62"/>
      <c r="BZ19959" s="62"/>
      <c r="CA19959" s="62"/>
      <c r="CB19959" s="62"/>
      <c r="CC19959" s="62"/>
      <c r="CD19959" s="62"/>
      <c r="CE19959" s="62"/>
      <c r="CF19959" s="62"/>
      <c r="CL19959" s="56" t="s">
        <v>23877</v>
      </c>
      <c r="CM19959" s="56" t="s">
        <v>215</v>
      </c>
      <c r="CN19959" s="56" t="s">
        <v>215</v>
      </c>
      <c r="CO19959" s="52"/>
      <c r="CP19959" s="52"/>
      <c r="CQ19959" s="52"/>
      <c r="CR19959" s="52"/>
      <c r="CS19959" s="52"/>
      <c r="CT19959" s="52"/>
      <c r="CU19959" s="33"/>
      <c r="CV19959" s="33"/>
    </row>
    <row r="19960" spans="74:100">
      <c r="BV19960" s="62"/>
      <c r="BW19960" s="62"/>
      <c r="BX19960" s="62"/>
      <c r="BY19960" s="62"/>
      <c r="BZ19960" s="62"/>
      <c r="CA19960" s="62"/>
      <c r="CB19960" s="62"/>
      <c r="CC19960" s="62"/>
      <c r="CD19960" s="62"/>
      <c r="CE19960" s="62"/>
      <c r="CF19960" s="62"/>
      <c r="CL19960" s="56" t="s">
        <v>7803</v>
      </c>
      <c r="CM19960" s="56" t="s">
        <v>217</v>
      </c>
      <c r="CN19960" s="56" t="s">
        <v>217</v>
      </c>
      <c r="CO19960" s="52"/>
      <c r="CP19960" s="52"/>
      <c r="CQ19960" s="52"/>
      <c r="CR19960" s="52"/>
      <c r="CS19960" s="52"/>
      <c r="CT19960" s="52"/>
      <c r="CU19960" s="33"/>
      <c r="CV19960" s="33"/>
    </row>
    <row r="19961" spans="74:100">
      <c r="BV19961" s="62"/>
      <c r="BW19961" s="62"/>
      <c r="BX19961" s="62"/>
      <c r="BY19961" s="62"/>
      <c r="BZ19961" s="62"/>
      <c r="CA19961" s="62"/>
      <c r="CB19961" s="62"/>
      <c r="CC19961" s="62"/>
      <c r="CD19961" s="62"/>
      <c r="CE19961" s="62"/>
      <c r="CF19961" s="62"/>
      <c r="CL19961" s="35" t="s">
        <v>29446</v>
      </c>
      <c r="CM19961" s="35" t="s">
        <v>217</v>
      </c>
      <c r="CN19961" s="35" t="s">
        <v>217</v>
      </c>
      <c r="CO19961" s="52"/>
      <c r="CP19961" s="52"/>
      <c r="CQ19961" s="52"/>
      <c r="CR19961" s="52"/>
      <c r="CS19961" s="52"/>
      <c r="CT19961" s="52"/>
      <c r="CU19961" s="33"/>
      <c r="CV19961" s="33"/>
    </row>
    <row r="19962" spans="74:100">
      <c r="BV19962" s="62"/>
      <c r="BW19962" s="62"/>
      <c r="BX19962" s="62"/>
      <c r="BY19962" s="62"/>
      <c r="BZ19962" s="62"/>
      <c r="CA19962" s="62"/>
      <c r="CB19962" s="62"/>
      <c r="CC19962" s="62"/>
      <c r="CD19962" s="62"/>
      <c r="CE19962" s="62"/>
      <c r="CF19962" s="62"/>
      <c r="CL19962" s="35" t="s">
        <v>11660</v>
      </c>
      <c r="CM19962" s="35" t="s">
        <v>217</v>
      </c>
      <c r="CN19962" s="35" t="s">
        <v>217</v>
      </c>
      <c r="CO19962" s="52"/>
      <c r="CP19962" s="52"/>
      <c r="CQ19962" s="52"/>
      <c r="CR19962" s="52"/>
      <c r="CS19962" s="52"/>
      <c r="CT19962" s="52"/>
      <c r="CU19962" s="33"/>
      <c r="CV19962" s="33"/>
    </row>
    <row r="19963" spans="74:100">
      <c r="BV19963" s="62"/>
      <c r="BW19963" s="62"/>
      <c r="BX19963" s="62"/>
      <c r="BY19963" s="62"/>
      <c r="BZ19963" s="62"/>
      <c r="CA19963" s="62"/>
      <c r="CB19963" s="62"/>
      <c r="CC19963" s="62"/>
      <c r="CD19963" s="62"/>
      <c r="CE19963" s="62"/>
      <c r="CF19963" s="62"/>
      <c r="CL19963" s="35" t="s">
        <v>29447</v>
      </c>
      <c r="CM19963" s="35" t="s">
        <v>217</v>
      </c>
      <c r="CN19963" s="35" t="s">
        <v>217</v>
      </c>
      <c r="CO19963" s="52"/>
      <c r="CP19963" s="52"/>
      <c r="CQ19963" s="52"/>
      <c r="CR19963" s="52"/>
      <c r="CS19963" s="52"/>
      <c r="CT19963" s="52"/>
      <c r="CU19963" s="33"/>
      <c r="CV19963" s="33"/>
    </row>
    <row r="19964" spans="74:100">
      <c r="BV19964" s="62"/>
      <c r="BW19964" s="62"/>
      <c r="BX19964" s="62"/>
      <c r="BY19964" s="62"/>
      <c r="BZ19964" s="62"/>
      <c r="CA19964" s="62"/>
      <c r="CB19964" s="62"/>
      <c r="CC19964" s="62"/>
      <c r="CD19964" s="62"/>
      <c r="CE19964" s="62"/>
      <c r="CF19964" s="62"/>
      <c r="CL19964" s="35" t="s">
        <v>29448</v>
      </c>
      <c r="CM19964" s="35" t="s">
        <v>217</v>
      </c>
      <c r="CN19964" s="35" t="s">
        <v>217</v>
      </c>
      <c r="CO19964" s="52"/>
      <c r="CP19964" s="52"/>
      <c r="CQ19964" s="52"/>
      <c r="CR19964" s="52"/>
      <c r="CS19964" s="52"/>
      <c r="CT19964" s="52"/>
      <c r="CU19964" s="33"/>
      <c r="CV19964" s="33"/>
    </row>
    <row r="19965" spans="74:100">
      <c r="BV19965" s="62"/>
      <c r="BW19965" s="62"/>
      <c r="BX19965" s="62"/>
      <c r="BY19965" s="62"/>
      <c r="BZ19965" s="62"/>
      <c r="CA19965" s="62"/>
      <c r="CB19965" s="62"/>
      <c r="CC19965" s="62"/>
      <c r="CD19965" s="62"/>
      <c r="CE19965" s="62"/>
      <c r="CF19965" s="62"/>
      <c r="CL19965" s="35" t="s">
        <v>29449</v>
      </c>
      <c r="CM19965" s="35" t="s">
        <v>217</v>
      </c>
      <c r="CN19965" s="35" t="s">
        <v>217</v>
      </c>
      <c r="CO19965" s="52"/>
      <c r="CP19965" s="52"/>
      <c r="CQ19965" s="52"/>
      <c r="CR19965" s="52"/>
      <c r="CS19965" s="52"/>
      <c r="CT19965" s="52"/>
      <c r="CU19965" s="33"/>
      <c r="CV19965" s="33"/>
    </row>
    <row r="19966" spans="74:100">
      <c r="BV19966" s="62"/>
      <c r="BW19966" s="62"/>
      <c r="BX19966" s="62"/>
      <c r="BY19966" s="62"/>
      <c r="BZ19966" s="62"/>
      <c r="CA19966" s="62"/>
      <c r="CB19966" s="62"/>
      <c r="CC19966" s="62"/>
      <c r="CD19966" s="62"/>
      <c r="CE19966" s="62"/>
      <c r="CF19966" s="62"/>
      <c r="CL19966" s="35" t="s">
        <v>29450</v>
      </c>
      <c r="CM19966" s="35" t="s">
        <v>217</v>
      </c>
      <c r="CN19966" s="35" t="s">
        <v>217</v>
      </c>
      <c r="CO19966" s="52"/>
      <c r="CP19966" s="52"/>
      <c r="CQ19966" s="52"/>
      <c r="CR19966" s="52"/>
      <c r="CS19966" s="52"/>
      <c r="CT19966" s="52"/>
      <c r="CU19966" s="33"/>
      <c r="CV19966" s="33"/>
    </row>
    <row r="19967" spans="74:100">
      <c r="BV19967" s="62"/>
      <c r="BW19967" s="62"/>
      <c r="BX19967" s="62"/>
      <c r="BY19967" s="62"/>
      <c r="BZ19967" s="62"/>
      <c r="CA19967" s="62"/>
      <c r="CB19967" s="62"/>
      <c r="CC19967" s="62"/>
      <c r="CD19967" s="62"/>
      <c r="CE19967" s="62"/>
      <c r="CF19967" s="62"/>
      <c r="CL19967" s="56" t="s">
        <v>12981</v>
      </c>
      <c r="CM19967" s="56" t="s">
        <v>213</v>
      </c>
      <c r="CN19967" s="56" t="s">
        <v>213</v>
      </c>
      <c r="CO19967" s="52"/>
      <c r="CP19967" s="52"/>
      <c r="CQ19967" s="52"/>
      <c r="CR19967" s="52"/>
      <c r="CS19967" s="52"/>
      <c r="CT19967" s="52"/>
      <c r="CU19967" s="33"/>
      <c r="CV19967" s="33"/>
    </row>
    <row r="19968" spans="74:100">
      <c r="BV19968" s="62"/>
      <c r="BW19968" s="62"/>
      <c r="BX19968" s="62"/>
      <c r="BY19968" s="62"/>
      <c r="BZ19968" s="62"/>
      <c r="CA19968" s="62"/>
      <c r="CB19968" s="62"/>
      <c r="CC19968" s="62"/>
      <c r="CD19968" s="62"/>
      <c r="CE19968" s="62"/>
      <c r="CF19968" s="62"/>
      <c r="CL19968" s="56" t="s">
        <v>16786</v>
      </c>
      <c r="CM19968" s="56" t="s">
        <v>217</v>
      </c>
      <c r="CN19968" s="56" t="s">
        <v>217</v>
      </c>
      <c r="CO19968" s="52"/>
      <c r="CP19968" s="52"/>
      <c r="CQ19968" s="52"/>
      <c r="CR19968" s="52"/>
      <c r="CS19968" s="52"/>
      <c r="CT19968" s="52"/>
      <c r="CU19968" s="33"/>
      <c r="CV19968" s="33"/>
    </row>
    <row r="19969" spans="74:100">
      <c r="BV19969" s="62"/>
      <c r="BW19969" s="62"/>
      <c r="BX19969" s="62"/>
      <c r="BY19969" s="62"/>
      <c r="BZ19969" s="62"/>
      <c r="CA19969" s="62"/>
      <c r="CB19969" s="62"/>
      <c r="CC19969" s="62"/>
      <c r="CD19969" s="62"/>
      <c r="CE19969" s="62"/>
      <c r="CF19969" s="62"/>
      <c r="CL19969" s="35" t="s">
        <v>29451</v>
      </c>
      <c r="CM19969" s="35" t="s">
        <v>217</v>
      </c>
      <c r="CN19969" s="35" t="s">
        <v>217</v>
      </c>
      <c r="CO19969" s="52"/>
      <c r="CP19969" s="52"/>
      <c r="CQ19969" s="52"/>
      <c r="CR19969" s="52"/>
      <c r="CS19969" s="52"/>
      <c r="CT19969" s="52"/>
      <c r="CU19969" s="33"/>
      <c r="CV19969" s="33"/>
    </row>
    <row r="19970" spans="74:100">
      <c r="BV19970" s="62"/>
      <c r="BW19970" s="62"/>
      <c r="BX19970" s="62"/>
      <c r="BY19970" s="62"/>
      <c r="BZ19970" s="62"/>
      <c r="CA19970" s="62"/>
      <c r="CB19970" s="62"/>
      <c r="CC19970" s="62"/>
      <c r="CD19970" s="62"/>
      <c r="CE19970" s="62"/>
      <c r="CF19970" s="62"/>
      <c r="CL19970" s="35" t="s">
        <v>29452</v>
      </c>
      <c r="CM19970" s="35" t="s">
        <v>217</v>
      </c>
      <c r="CN19970" s="35" t="s">
        <v>217</v>
      </c>
      <c r="CO19970" s="52"/>
      <c r="CP19970" s="52"/>
      <c r="CQ19970" s="52"/>
      <c r="CR19970" s="52"/>
      <c r="CS19970" s="52"/>
      <c r="CT19970" s="52"/>
      <c r="CU19970" s="33"/>
      <c r="CV19970" s="33"/>
    </row>
    <row r="19971" spans="74:100">
      <c r="BV19971" s="62"/>
      <c r="BW19971" s="62"/>
      <c r="BX19971" s="62"/>
      <c r="BY19971" s="62"/>
      <c r="BZ19971" s="62"/>
      <c r="CA19971" s="62"/>
      <c r="CB19971" s="62"/>
      <c r="CC19971" s="62"/>
      <c r="CD19971" s="62"/>
      <c r="CE19971" s="62"/>
      <c r="CF19971" s="62"/>
      <c r="CL19971" s="35" t="s">
        <v>10595</v>
      </c>
      <c r="CM19971" s="35" t="s">
        <v>217</v>
      </c>
      <c r="CN19971" s="35" t="s">
        <v>217</v>
      </c>
      <c r="CO19971" s="52"/>
      <c r="CP19971" s="52"/>
      <c r="CQ19971" s="52"/>
      <c r="CR19971" s="52"/>
      <c r="CS19971" s="52"/>
      <c r="CT19971" s="52"/>
      <c r="CU19971" s="33"/>
      <c r="CV19971" s="33"/>
    </row>
    <row r="19972" spans="74:100">
      <c r="BV19972" s="62"/>
      <c r="BW19972" s="62"/>
      <c r="BX19972" s="62"/>
      <c r="BY19972" s="62"/>
      <c r="BZ19972" s="62"/>
      <c r="CA19972" s="62"/>
      <c r="CB19972" s="62"/>
      <c r="CC19972" s="62"/>
      <c r="CD19972" s="62"/>
      <c r="CE19972" s="62"/>
      <c r="CF19972" s="62"/>
      <c r="CL19972" s="56" t="s">
        <v>10605</v>
      </c>
      <c r="CM19972" s="56" t="s">
        <v>214</v>
      </c>
      <c r="CN19972" s="56" t="s">
        <v>214</v>
      </c>
      <c r="CO19972" s="52"/>
      <c r="CP19972" s="52"/>
      <c r="CQ19972" s="52"/>
      <c r="CR19972" s="52"/>
      <c r="CS19972" s="52"/>
      <c r="CT19972" s="52"/>
      <c r="CU19972" s="33"/>
      <c r="CV19972" s="33"/>
    </row>
    <row r="19973" spans="74:100">
      <c r="BV19973" s="62"/>
      <c r="BW19973" s="62"/>
      <c r="BX19973" s="62"/>
      <c r="BY19973" s="62"/>
      <c r="BZ19973" s="62"/>
      <c r="CA19973" s="62"/>
      <c r="CB19973" s="62"/>
      <c r="CC19973" s="62"/>
      <c r="CD19973" s="62"/>
      <c r="CE19973" s="62"/>
      <c r="CF19973" s="62"/>
      <c r="CL19973" s="56" t="s">
        <v>10624</v>
      </c>
      <c r="CM19973" s="56" t="s">
        <v>214</v>
      </c>
      <c r="CN19973" s="56" t="s">
        <v>214</v>
      </c>
      <c r="CO19973" s="52"/>
      <c r="CP19973" s="52"/>
      <c r="CQ19973" s="52"/>
      <c r="CR19973" s="52"/>
      <c r="CS19973" s="52"/>
      <c r="CT19973" s="52"/>
      <c r="CU19973" s="33"/>
      <c r="CV19973" s="33"/>
    </row>
    <row r="19974" spans="74:100">
      <c r="BV19974" s="62"/>
      <c r="BW19974" s="62"/>
      <c r="BX19974" s="62"/>
      <c r="BY19974" s="62"/>
      <c r="BZ19974" s="62"/>
      <c r="CA19974" s="62"/>
      <c r="CB19974" s="62"/>
      <c r="CC19974" s="62"/>
      <c r="CD19974" s="62"/>
      <c r="CE19974" s="62"/>
      <c r="CF19974" s="62"/>
      <c r="CL19974" s="56" t="s">
        <v>10606</v>
      </c>
      <c r="CM19974" s="56" t="s">
        <v>214</v>
      </c>
      <c r="CN19974" s="56" t="s">
        <v>214</v>
      </c>
      <c r="CO19974" s="52"/>
      <c r="CP19974" s="52"/>
      <c r="CQ19974" s="52"/>
      <c r="CR19974" s="52"/>
      <c r="CS19974" s="52"/>
      <c r="CT19974" s="52"/>
      <c r="CU19974" s="33"/>
      <c r="CV19974" s="33"/>
    </row>
    <row r="19975" spans="74:100">
      <c r="BV19975" s="62"/>
      <c r="BW19975" s="62"/>
      <c r="BX19975" s="62"/>
      <c r="BY19975" s="62"/>
      <c r="BZ19975" s="62"/>
      <c r="CA19975" s="62"/>
      <c r="CB19975" s="62"/>
      <c r="CC19975" s="62"/>
      <c r="CD19975" s="62"/>
      <c r="CE19975" s="62"/>
      <c r="CF19975" s="62"/>
      <c r="CL19975" s="56" t="s">
        <v>10607</v>
      </c>
      <c r="CM19975" s="56" t="s">
        <v>214</v>
      </c>
      <c r="CN19975" s="56" t="s">
        <v>214</v>
      </c>
      <c r="CO19975" s="52"/>
      <c r="CP19975" s="52"/>
      <c r="CQ19975" s="52"/>
      <c r="CR19975" s="52"/>
      <c r="CS19975" s="52"/>
      <c r="CT19975" s="52"/>
      <c r="CU19975" s="33"/>
      <c r="CV19975" s="33"/>
    </row>
    <row r="19976" spans="74:100">
      <c r="BV19976" s="62"/>
      <c r="BW19976" s="62"/>
      <c r="BX19976" s="62"/>
      <c r="BY19976" s="62"/>
      <c r="BZ19976" s="62"/>
      <c r="CA19976" s="62"/>
      <c r="CB19976" s="62"/>
      <c r="CC19976" s="62"/>
      <c r="CD19976" s="62"/>
      <c r="CE19976" s="62"/>
      <c r="CF19976" s="62"/>
      <c r="CL19976" s="56" t="s">
        <v>10625</v>
      </c>
      <c r="CM19976" s="56" t="s">
        <v>214</v>
      </c>
      <c r="CN19976" s="56" t="s">
        <v>214</v>
      </c>
      <c r="CO19976" s="52"/>
      <c r="CP19976" s="52"/>
      <c r="CQ19976" s="52"/>
      <c r="CR19976" s="52"/>
      <c r="CS19976" s="52"/>
      <c r="CT19976" s="52"/>
      <c r="CU19976" s="33"/>
      <c r="CV19976" s="33"/>
    </row>
    <row r="19977" spans="74:100">
      <c r="BV19977" s="62"/>
      <c r="BW19977" s="62"/>
      <c r="BX19977" s="62"/>
      <c r="BY19977" s="62"/>
      <c r="BZ19977" s="62"/>
      <c r="CA19977" s="62"/>
      <c r="CB19977" s="62"/>
      <c r="CC19977" s="62"/>
      <c r="CD19977" s="62"/>
      <c r="CE19977" s="62"/>
      <c r="CF19977" s="62"/>
      <c r="CL19977" s="56" t="s">
        <v>10608</v>
      </c>
      <c r="CM19977" s="56" t="s">
        <v>214</v>
      </c>
      <c r="CN19977" s="56" t="s">
        <v>214</v>
      </c>
      <c r="CO19977" s="52"/>
      <c r="CP19977" s="52"/>
      <c r="CQ19977" s="52"/>
      <c r="CR19977" s="52"/>
      <c r="CS19977" s="52"/>
      <c r="CT19977" s="52"/>
      <c r="CU19977" s="33"/>
      <c r="CV19977" s="33"/>
    </row>
    <row r="19978" spans="74:100">
      <c r="BV19978" s="62"/>
      <c r="BW19978" s="62"/>
      <c r="BX19978" s="62"/>
      <c r="BY19978" s="62"/>
      <c r="BZ19978" s="62"/>
      <c r="CA19978" s="62"/>
      <c r="CB19978" s="62"/>
      <c r="CC19978" s="62"/>
      <c r="CD19978" s="62"/>
      <c r="CE19978" s="62"/>
      <c r="CF19978" s="62"/>
      <c r="CL19978" s="56" t="s">
        <v>10609</v>
      </c>
      <c r="CM19978" s="56" t="s">
        <v>214</v>
      </c>
      <c r="CN19978" s="56" t="s">
        <v>214</v>
      </c>
      <c r="CO19978" s="52"/>
      <c r="CP19978" s="52"/>
      <c r="CQ19978" s="52"/>
      <c r="CR19978" s="52"/>
      <c r="CS19978" s="52"/>
      <c r="CT19978" s="52"/>
      <c r="CU19978" s="33"/>
      <c r="CV19978" s="33"/>
    </row>
    <row r="19979" spans="74:100">
      <c r="BV19979" s="62"/>
      <c r="BW19979" s="62"/>
      <c r="BX19979" s="62"/>
      <c r="BY19979" s="62"/>
      <c r="BZ19979" s="62"/>
      <c r="CA19979" s="62"/>
      <c r="CB19979" s="62"/>
      <c r="CC19979" s="62"/>
      <c r="CD19979" s="62"/>
      <c r="CE19979" s="62"/>
      <c r="CF19979" s="62"/>
      <c r="CL19979" s="56" t="s">
        <v>10596</v>
      </c>
      <c r="CM19979" s="56" t="s">
        <v>214</v>
      </c>
      <c r="CN19979" s="56" t="s">
        <v>214</v>
      </c>
      <c r="CO19979" s="52"/>
      <c r="CP19979" s="52"/>
      <c r="CQ19979" s="52"/>
      <c r="CR19979" s="52"/>
      <c r="CS19979" s="52"/>
      <c r="CT19979" s="52"/>
      <c r="CU19979" s="33"/>
      <c r="CV19979" s="33"/>
    </row>
    <row r="19980" spans="74:100">
      <c r="BV19980" s="62"/>
      <c r="BW19980" s="62"/>
      <c r="BX19980" s="62"/>
      <c r="BY19980" s="62"/>
      <c r="BZ19980" s="62"/>
      <c r="CA19980" s="62"/>
      <c r="CB19980" s="62"/>
      <c r="CC19980" s="62"/>
      <c r="CD19980" s="62"/>
      <c r="CE19980" s="62"/>
      <c r="CF19980" s="62"/>
      <c r="CL19980" s="56" t="s">
        <v>10633</v>
      </c>
      <c r="CM19980" s="56" t="s">
        <v>214</v>
      </c>
      <c r="CN19980" s="56" t="s">
        <v>214</v>
      </c>
      <c r="CO19980" s="52"/>
      <c r="CP19980" s="52"/>
      <c r="CQ19980" s="52"/>
      <c r="CR19980" s="52"/>
      <c r="CS19980" s="52"/>
      <c r="CT19980" s="52"/>
      <c r="CU19980" s="33"/>
      <c r="CV19980" s="33"/>
    </row>
    <row r="19981" spans="74:100">
      <c r="BV19981" s="62"/>
      <c r="BW19981" s="62"/>
      <c r="BX19981" s="62"/>
      <c r="BY19981" s="62"/>
      <c r="BZ19981" s="62"/>
      <c r="CA19981" s="62"/>
      <c r="CB19981" s="62"/>
      <c r="CC19981" s="62"/>
      <c r="CD19981" s="62"/>
      <c r="CE19981" s="62"/>
      <c r="CF19981" s="62"/>
      <c r="CL19981" s="56" t="s">
        <v>10632</v>
      </c>
      <c r="CM19981" s="56" t="s">
        <v>214</v>
      </c>
      <c r="CN19981" s="56" t="s">
        <v>214</v>
      </c>
      <c r="CO19981" s="52"/>
      <c r="CP19981" s="52"/>
      <c r="CQ19981" s="52"/>
      <c r="CR19981" s="52"/>
      <c r="CS19981" s="52"/>
      <c r="CT19981" s="52"/>
      <c r="CU19981" s="33"/>
      <c r="CV19981" s="33"/>
    </row>
    <row r="19982" spans="74:100">
      <c r="BV19982" s="62"/>
      <c r="BW19982" s="62"/>
      <c r="BX19982" s="62"/>
      <c r="BY19982" s="62"/>
      <c r="BZ19982" s="62"/>
      <c r="CA19982" s="62"/>
      <c r="CB19982" s="62"/>
      <c r="CC19982" s="62"/>
      <c r="CD19982" s="62"/>
      <c r="CE19982" s="62"/>
      <c r="CF19982" s="62"/>
      <c r="CL19982" s="56" t="s">
        <v>23878</v>
      </c>
      <c r="CM19982" s="56" t="s">
        <v>214</v>
      </c>
      <c r="CN19982" s="56" t="s">
        <v>214</v>
      </c>
      <c r="CO19982" s="52"/>
      <c r="CP19982" s="52"/>
      <c r="CQ19982" s="52"/>
      <c r="CR19982" s="52"/>
      <c r="CS19982" s="52"/>
      <c r="CT19982" s="52"/>
      <c r="CU19982" s="33"/>
      <c r="CV19982" s="33"/>
    </row>
    <row r="19983" spans="74:100">
      <c r="BV19983" s="62"/>
      <c r="BW19983" s="62"/>
      <c r="BX19983" s="62"/>
      <c r="BY19983" s="62"/>
      <c r="BZ19983" s="62"/>
      <c r="CA19983" s="62"/>
      <c r="CB19983" s="62"/>
      <c r="CC19983" s="62"/>
      <c r="CD19983" s="62"/>
      <c r="CE19983" s="62"/>
      <c r="CF19983" s="62"/>
      <c r="CL19983" s="56" t="s">
        <v>10610</v>
      </c>
      <c r="CM19983" s="56" t="s">
        <v>214</v>
      </c>
      <c r="CN19983" s="56" t="s">
        <v>214</v>
      </c>
      <c r="CO19983" s="52"/>
      <c r="CP19983" s="52"/>
      <c r="CQ19983" s="52"/>
      <c r="CR19983" s="52"/>
      <c r="CS19983" s="52"/>
      <c r="CT19983" s="52"/>
      <c r="CU19983" s="33"/>
      <c r="CV19983" s="33"/>
    </row>
    <row r="19984" spans="74:100">
      <c r="BV19984" s="62"/>
      <c r="BW19984" s="62"/>
      <c r="BX19984" s="62"/>
      <c r="BY19984" s="62"/>
      <c r="BZ19984" s="62"/>
      <c r="CA19984" s="62"/>
      <c r="CB19984" s="62"/>
      <c r="CC19984" s="62"/>
      <c r="CD19984" s="62"/>
      <c r="CE19984" s="62"/>
      <c r="CF19984" s="62"/>
      <c r="CL19984" s="56" t="s">
        <v>10597</v>
      </c>
      <c r="CM19984" s="56" t="s">
        <v>214</v>
      </c>
      <c r="CN19984" s="56" t="s">
        <v>214</v>
      </c>
      <c r="CO19984" s="52"/>
      <c r="CP19984" s="52"/>
      <c r="CQ19984" s="52"/>
      <c r="CR19984" s="52"/>
      <c r="CS19984" s="52"/>
      <c r="CT19984" s="52"/>
      <c r="CU19984" s="33"/>
      <c r="CV19984" s="33"/>
    </row>
    <row r="19985" spans="74:100">
      <c r="BV19985" s="62"/>
      <c r="BW19985" s="62"/>
      <c r="BX19985" s="62"/>
      <c r="BY19985" s="62"/>
      <c r="BZ19985" s="62"/>
      <c r="CA19985" s="62"/>
      <c r="CB19985" s="62"/>
      <c r="CC19985" s="62"/>
      <c r="CD19985" s="62"/>
      <c r="CE19985" s="62"/>
      <c r="CF19985" s="62"/>
      <c r="CL19985" s="56" t="s">
        <v>1463</v>
      </c>
      <c r="CM19985" s="56" t="s">
        <v>215</v>
      </c>
      <c r="CN19985" s="56" t="s">
        <v>215</v>
      </c>
      <c r="CO19985" s="52"/>
      <c r="CP19985" s="52"/>
      <c r="CQ19985" s="52"/>
      <c r="CR19985" s="52"/>
      <c r="CS19985" s="52"/>
      <c r="CT19985" s="52"/>
      <c r="CU19985" s="33"/>
      <c r="CV19985" s="33"/>
    </row>
    <row r="19986" spans="74:100">
      <c r="BV19986" s="62"/>
      <c r="BW19986" s="62"/>
      <c r="BX19986" s="62"/>
      <c r="BY19986" s="62"/>
      <c r="BZ19986" s="62"/>
      <c r="CA19986" s="62"/>
      <c r="CB19986" s="62"/>
      <c r="CC19986" s="62"/>
      <c r="CD19986" s="62"/>
      <c r="CE19986" s="62"/>
      <c r="CF19986" s="62"/>
      <c r="CL19986" s="56" t="s">
        <v>8993</v>
      </c>
      <c r="CM19986" s="56" t="s">
        <v>215</v>
      </c>
      <c r="CN19986" s="56" t="s">
        <v>215</v>
      </c>
      <c r="CO19986" s="52"/>
      <c r="CP19986" s="52"/>
      <c r="CQ19986" s="52"/>
      <c r="CR19986" s="52"/>
      <c r="CS19986" s="52"/>
      <c r="CT19986" s="52"/>
      <c r="CU19986" s="33"/>
      <c r="CV19986" s="33"/>
    </row>
    <row r="19987" spans="74:100">
      <c r="BV19987" s="62"/>
      <c r="BW19987" s="62"/>
      <c r="BX19987" s="62"/>
      <c r="BY19987" s="62"/>
      <c r="BZ19987" s="62"/>
      <c r="CA19987" s="62"/>
      <c r="CB19987" s="62"/>
      <c r="CC19987" s="62"/>
      <c r="CD19987" s="62"/>
      <c r="CE19987" s="62"/>
      <c r="CF19987" s="62"/>
      <c r="CL19987" s="56" t="s">
        <v>8994</v>
      </c>
      <c r="CM19987" s="56" t="s">
        <v>215</v>
      </c>
      <c r="CN19987" s="56" t="s">
        <v>215</v>
      </c>
      <c r="CO19987" s="52"/>
      <c r="CP19987" s="52"/>
      <c r="CQ19987" s="52"/>
      <c r="CR19987" s="52"/>
      <c r="CS19987" s="52"/>
      <c r="CT19987" s="52"/>
      <c r="CU19987" s="33"/>
      <c r="CV19987" s="33"/>
    </row>
    <row r="19988" spans="74:100">
      <c r="BV19988" s="62"/>
      <c r="BW19988" s="62"/>
      <c r="BX19988" s="62"/>
      <c r="BY19988" s="62"/>
      <c r="BZ19988" s="62"/>
      <c r="CA19988" s="62"/>
      <c r="CB19988" s="62"/>
      <c r="CC19988" s="62"/>
      <c r="CD19988" s="62"/>
      <c r="CE19988" s="62"/>
      <c r="CF19988" s="62"/>
      <c r="CL19988" s="56" t="s">
        <v>8995</v>
      </c>
      <c r="CM19988" s="56" t="s">
        <v>215</v>
      </c>
      <c r="CN19988" s="56" t="s">
        <v>215</v>
      </c>
      <c r="CO19988" s="52"/>
      <c r="CP19988" s="52"/>
      <c r="CQ19988" s="52"/>
      <c r="CR19988" s="52"/>
      <c r="CS19988" s="52"/>
      <c r="CT19988" s="52"/>
      <c r="CU19988" s="33"/>
      <c r="CV19988" s="33"/>
    </row>
    <row r="19989" spans="74:100">
      <c r="BV19989" s="62"/>
      <c r="BW19989" s="62"/>
      <c r="BX19989" s="62"/>
      <c r="BY19989" s="62"/>
      <c r="BZ19989" s="62"/>
      <c r="CA19989" s="62"/>
      <c r="CB19989" s="62"/>
      <c r="CC19989" s="62"/>
      <c r="CD19989" s="62"/>
      <c r="CE19989" s="62"/>
      <c r="CF19989" s="62"/>
      <c r="CL19989" s="56" t="s">
        <v>8996</v>
      </c>
      <c r="CM19989" s="56" t="s">
        <v>215</v>
      </c>
      <c r="CN19989" s="56" t="s">
        <v>215</v>
      </c>
      <c r="CO19989" s="52"/>
      <c r="CP19989" s="52"/>
      <c r="CQ19989" s="52"/>
      <c r="CR19989" s="52"/>
      <c r="CS19989" s="52"/>
      <c r="CT19989" s="52"/>
      <c r="CU19989" s="33"/>
      <c r="CV19989" s="33"/>
    </row>
    <row r="19990" spans="74:100">
      <c r="BV19990" s="62"/>
      <c r="BW19990" s="62"/>
      <c r="BX19990" s="62"/>
      <c r="BY19990" s="62"/>
      <c r="BZ19990" s="62"/>
      <c r="CA19990" s="62"/>
      <c r="CB19990" s="62"/>
      <c r="CC19990" s="62"/>
      <c r="CD19990" s="62"/>
      <c r="CE19990" s="62"/>
      <c r="CF19990" s="62"/>
      <c r="CL19990" s="56" t="s">
        <v>8988</v>
      </c>
      <c r="CM19990" s="56" t="s">
        <v>215</v>
      </c>
      <c r="CN19990" s="56" t="s">
        <v>215</v>
      </c>
      <c r="CO19990" s="52"/>
      <c r="CP19990" s="52"/>
      <c r="CQ19990" s="52"/>
      <c r="CR19990" s="52"/>
      <c r="CS19990" s="52"/>
      <c r="CT19990" s="52"/>
      <c r="CU19990" s="33"/>
      <c r="CV19990" s="33"/>
    </row>
    <row r="19991" spans="74:100">
      <c r="BV19991" s="62"/>
      <c r="BW19991" s="62"/>
      <c r="BX19991" s="62"/>
      <c r="BY19991" s="62"/>
      <c r="BZ19991" s="62"/>
      <c r="CA19991" s="62"/>
      <c r="CB19991" s="62"/>
      <c r="CC19991" s="62"/>
      <c r="CD19991" s="62"/>
      <c r="CE19991" s="62"/>
      <c r="CF19991" s="62"/>
      <c r="CL19991" s="56" t="s">
        <v>8997</v>
      </c>
      <c r="CM19991" s="56" t="s">
        <v>215</v>
      </c>
      <c r="CN19991" s="56" t="s">
        <v>215</v>
      </c>
      <c r="CO19991" s="52"/>
      <c r="CP19991" s="52"/>
      <c r="CQ19991" s="52"/>
      <c r="CR19991" s="52"/>
      <c r="CS19991" s="52"/>
      <c r="CT19991" s="52"/>
      <c r="CU19991" s="33"/>
      <c r="CV19991" s="33"/>
    </row>
    <row r="19992" spans="74:100">
      <c r="BV19992" s="62"/>
      <c r="BW19992" s="62"/>
      <c r="BX19992" s="62"/>
      <c r="BY19992" s="62"/>
      <c r="BZ19992" s="62"/>
      <c r="CA19992" s="62"/>
      <c r="CB19992" s="62"/>
      <c r="CC19992" s="62"/>
      <c r="CD19992" s="62"/>
      <c r="CE19992" s="62"/>
      <c r="CF19992" s="62"/>
      <c r="CL19992" s="56" t="s">
        <v>8998</v>
      </c>
      <c r="CM19992" s="56" t="s">
        <v>215</v>
      </c>
      <c r="CN19992" s="56" t="s">
        <v>215</v>
      </c>
      <c r="CO19992" s="52"/>
      <c r="CP19992" s="52"/>
      <c r="CQ19992" s="52"/>
      <c r="CR19992" s="52"/>
      <c r="CS19992" s="52"/>
      <c r="CT19992" s="52"/>
      <c r="CU19992" s="33"/>
      <c r="CV19992" s="33"/>
    </row>
    <row r="19993" spans="74:100">
      <c r="BV19993" s="62"/>
      <c r="BW19993" s="62"/>
      <c r="BX19993" s="62"/>
      <c r="BY19993" s="62"/>
      <c r="BZ19993" s="62"/>
      <c r="CA19993" s="62"/>
      <c r="CB19993" s="62"/>
      <c r="CC19993" s="62"/>
      <c r="CD19993" s="62"/>
      <c r="CE19993" s="62"/>
      <c r="CF19993" s="62"/>
      <c r="CL19993" s="56" t="s">
        <v>25649</v>
      </c>
      <c r="CM19993" s="56" t="s">
        <v>215</v>
      </c>
      <c r="CN19993" s="56" t="s">
        <v>215</v>
      </c>
      <c r="CO19993" s="52"/>
      <c r="CP19993" s="52"/>
      <c r="CQ19993" s="52"/>
      <c r="CR19993" s="52"/>
      <c r="CS19993" s="52"/>
      <c r="CT19993" s="52"/>
      <c r="CU19993" s="33"/>
      <c r="CV19993" s="33"/>
    </row>
    <row r="19994" spans="74:100">
      <c r="BV19994" s="62"/>
      <c r="BW19994" s="62"/>
      <c r="BX19994" s="62"/>
      <c r="BY19994" s="62"/>
      <c r="BZ19994" s="62"/>
      <c r="CA19994" s="62"/>
      <c r="CB19994" s="62"/>
      <c r="CC19994" s="62"/>
      <c r="CD19994" s="62"/>
      <c r="CE19994" s="62"/>
      <c r="CF19994" s="62"/>
      <c r="CL19994" s="56" t="s">
        <v>23879</v>
      </c>
      <c r="CM19994" s="56" t="s">
        <v>214</v>
      </c>
      <c r="CN19994" s="56" t="s">
        <v>214</v>
      </c>
      <c r="CO19994" s="52"/>
      <c r="CP19994" s="52"/>
      <c r="CQ19994" s="52"/>
      <c r="CR19994" s="52"/>
      <c r="CS19994" s="52"/>
      <c r="CT19994" s="52"/>
      <c r="CU19994" s="33"/>
      <c r="CV19994" s="33"/>
    </row>
    <row r="19995" spans="74:100">
      <c r="BV19995" s="62"/>
      <c r="BW19995" s="62"/>
      <c r="BX19995" s="62"/>
      <c r="BY19995" s="62"/>
      <c r="BZ19995" s="62"/>
      <c r="CA19995" s="62"/>
      <c r="CB19995" s="62"/>
      <c r="CC19995" s="62"/>
      <c r="CD19995" s="62"/>
      <c r="CE19995" s="62"/>
      <c r="CF19995" s="62"/>
      <c r="CL19995" s="56" t="s">
        <v>10626</v>
      </c>
      <c r="CM19995" s="56" t="s">
        <v>214</v>
      </c>
      <c r="CN19995" s="56" t="s">
        <v>214</v>
      </c>
      <c r="CO19995" s="52"/>
      <c r="CP19995" s="52"/>
      <c r="CQ19995" s="52"/>
      <c r="CR19995" s="52"/>
      <c r="CS19995" s="52"/>
      <c r="CT19995" s="52"/>
      <c r="CU19995" s="33"/>
      <c r="CV19995" s="33"/>
    </row>
    <row r="19996" spans="74:100">
      <c r="BV19996" s="62"/>
      <c r="BW19996" s="62"/>
      <c r="BX19996" s="62"/>
      <c r="BY19996" s="62"/>
      <c r="BZ19996" s="62"/>
      <c r="CA19996" s="62"/>
      <c r="CB19996" s="62"/>
      <c r="CC19996" s="62"/>
      <c r="CD19996" s="62"/>
      <c r="CE19996" s="62"/>
      <c r="CF19996" s="62"/>
      <c r="CL19996" s="56" t="s">
        <v>10611</v>
      </c>
      <c r="CM19996" s="56" t="s">
        <v>214</v>
      </c>
      <c r="CN19996" s="56" t="s">
        <v>214</v>
      </c>
      <c r="CO19996" s="52"/>
      <c r="CP19996" s="52"/>
      <c r="CQ19996" s="52"/>
      <c r="CR19996" s="52"/>
      <c r="CS19996" s="52"/>
      <c r="CT19996" s="52"/>
      <c r="CU19996" s="33"/>
      <c r="CV19996" s="33"/>
    </row>
    <row r="19997" spans="74:100">
      <c r="BV19997" s="62"/>
      <c r="BW19997" s="62"/>
      <c r="BX19997" s="62"/>
      <c r="BY19997" s="62"/>
      <c r="BZ19997" s="62"/>
      <c r="CA19997" s="62"/>
      <c r="CB19997" s="62"/>
      <c r="CC19997" s="62"/>
      <c r="CD19997" s="62"/>
      <c r="CE19997" s="62"/>
      <c r="CF19997" s="62"/>
      <c r="CL19997" s="56" t="s">
        <v>10612</v>
      </c>
      <c r="CM19997" s="56" t="s">
        <v>214</v>
      </c>
      <c r="CN19997" s="56" t="s">
        <v>214</v>
      </c>
      <c r="CO19997" s="52"/>
      <c r="CP19997" s="52"/>
      <c r="CQ19997" s="52"/>
      <c r="CR19997" s="52"/>
      <c r="CS19997" s="52"/>
      <c r="CT19997" s="52"/>
      <c r="CU19997" s="33"/>
      <c r="CV19997" s="33"/>
    </row>
    <row r="19998" spans="74:100">
      <c r="BV19998" s="62"/>
      <c r="BW19998" s="62"/>
      <c r="BX19998" s="62"/>
      <c r="BY19998" s="62"/>
      <c r="BZ19998" s="62"/>
      <c r="CA19998" s="62"/>
      <c r="CB19998" s="62"/>
      <c r="CC19998" s="62"/>
      <c r="CD19998" s="62"/>
      <c r="CE19998" s="62"/>
      <c r="CF19998" s="62"/>
      <c r="CL19998" s="56" t="s">
        <v>10613</v>
      </c>
      <c r="CM19998" s="56" t="s">
        <v>214</v>
      </c>
      <c r="CN19998" s="56" t="s">
        <v>214</v>
      </c>
      <c r="CO19998" s="52"/>
      <c r="CP19998" s="52"/>
      <c r="CQ19998" s="52"/>
      <c r="CR19998" s="52"/>
      <c r="CS19998" s="52"/>
      <c r="CT19998" s="52"/>
      <c r="CU19998" s="33"/>
      <c r="CV19998" s="33"/>
    </row>
    <row r="19999" spans="74:100">
      <c r="BV19999" s="62"/>
      <c r="BW19999" s="62"/>
      <c r="BX19999" s="62"/>
      <c r="BY19999" s="62"/>
      <c r="BZ19999" s="62"/>
      <c r="CA19999" s="62"/>
      <c r="CB19999" s="62"/>
      <c r="CC19999" s="62"/>
      <c r="CD19999" s="62"/>
      <c r="CE19999" s="62"/>
      <c r="CF19999" s="62"/>
      <c r="CL19999" s="56" t="s">
        <v>10614</v>
      </c>
      <c r="CM19999" s="56" t="s">
        <v>214</v>
      </c>
      <c r="CN19999" s="56" t="s">
        <v>214</v>
      </c>
      <c r="CO19999" s="52"/>
      <c r="CP19999" s="52"/>
      <c r="CQ19999" s="52"/>
      <c r="CR19999" s="52"/>
      <c r="CS19999" s="52"/>
      <c r="CT19999" s="52"/>
      <c r="CU19999" s="33"/>
      <c r="CV19999" s="33"/>
    </row>
    <row r="20000" spans="74:100">
      <c r="BV20000" s="62"/>
      <c r="BW20000" s="62"/>
      <c r="BX20000" s="62"/>
      <c r="BY20000" s="62"/>
      <c r="BZ20000" s="62"/>
      <c r="CA20000" s="62"/>
      <c r="CB20000" s="62"/>
      <c r="CC20000" s="62"/>
      <c r="CD20000" s="62"/>
      <c r="CE20000" s="62"/>
      <c r="CF20000" s="62"/>
      <c r="CL20000" s="56" t="s">
        <v>25650</v>
      </c>
      <c r="CM20000" s="56" t="s">
        <v>214</v>
      </c>
      <c r="CN20000" s="56" t="s">
        <v>214</v>
      </c>
      <c r="CO20000" s="52"/>
      <c r="CP20000" s="52"/>
      <c r="CQ20000" s="52"/>
      <c r="CR20000" s="52"/>
      <c r="CS20000" s="52"/>
      <c r="CT20000" s="52"/>
      <c r="CU20000" s="33"/>
      <c r="CV20000" s="33"/>
    </row>
    <row r="20001" spans="74:100">
      <c r="BV20001" s="62"/>
      <c r="BW20001" s="62"/>
      <c r="BX20001" s="62"/>
      <c r="BY20001" s="62"/>
      <c r="BZ20001" s="62"/>
      <c r="CA20001" s="62"/>
      <c r="CB20001" s="62"/>
      <c r="CC20001" s="62"/>
      <c r="CD20001" s="62"/>
      <c r="CE20001" s="62"/>
      <c r="CF20001" s="62"/>
      <c r="CL20001" s="56" t="s">
        <v>25651</v>
      </c>
      <c r="CM20001" s="56" t="s">
        <v>214</v>
      </c>
      <c r="CN20001" s="56" t="s">
        <v>214</v>
      </c>
      <c r="CO20001" s="52"/>
      <c r="CP20001" s="52"/>
      <c r="CQ20001" s="52"/>
      <c r="CR20001" s="52"/>
      <c r="CS20001" s="52"/>
      <c r="CT20001" s="52"/>
      <c r="CU20001" s="33"/>
      <c r="CV20001" s="33"/>
    </row>
    <row r="20002" spans="74:100">
      <c r="BV20002" s="62"/>
      <c r="BW20002" s="62"/>
      <c r="BX20002" s="62"/>
      <c r="BY20002" s="62"/>
      <c r="BZ20002" s="62"/>
      <c r="CA20002" s="62"/>
      <c r="CB20002" s="62"/>
      <c r="CC20002" s="62"/>
      <c r="CD20002" s="62"/>
      <c r="CE20002" s="62"/>
      <c r="CF20002" s="62"/>
      <c r="CL20002" s="56" t="s">
        <v>25652</v>
      </c>
      <c r="CM20002" s="56" t="s">
        <v>214</v>
      </c>
      <c r="CN20002" s="56" t="s">
        <v>214</v>
      </c>
      <c r="CO20002" s="52"/>
      <c r="CP20002" s="52"/>
      <c r="CQ20002" s="52"/>
      <c r="CR20002" s="52"/>
      <c r="CS20002" s="52"/>
      <c r="CT20002" s="52"/>
      <c r="CU20002" s="33"/>
      <c r="CV20002" s="33"/>
    </row>
    <row r="20003" spans="74:100">
      <c r="BV20003" s="62"/>
      <c r="BW20003" s="62"/>
      <c r="BX20003" s="62"/>
      <c r="BY20003" s="62"/>
      <c r="BZ20003" s="62"/>
      <c r="CA20003" s="62"/>
      <c r="CB20003" s="62"/>
      <c r="CC20003" s="62"/>
      <c r="CD20003" s="62"/>
      <c r="CE20003" s="62"/>
      <c r="CF20003" s="62"/>
      <c r="CL20003" s="56" t="s">
        <v>10615</v>
      </c>
      <c r="CM20003" s="56" t="s">
        <v>214</v>
      </c>
      <c r="CN20003" s="56" t="s">
        <v>214</v>
      </c>
      <c r="CO20003" s="52"/>
      <c r="CP20003" s="52"/>
      <c r="CQ20003" s="52"/>
      <c r="CR20003" s="52"/>
      <c r="CS20003" s="52"/>
      <c r="CT20003" s="52"/>
      <c r="CU20003" s="33"/>
      <c r="CV20003" s="33"/>
    </row>
    <row r="20004" spans="74:100">
      <c r="BV20004" s="62"/>
      <c r="BW20004" s="62"/>
      <c r="BX20004" s="62"/>
      <c r="BY20004" s="62"/>
      <c r="BZ20004" s="62"/>
      <c r="CA20004" s="62"/>
      <c r="CB20004" s="62"/>
      <c r="CC20004" s="62"/>
      <c r="CD20004" s="62"/>
      <c r="CE20004" s="62"/>
      <c r="CF20004" s="62"/>
      <c r="CL20004" s="56" t="s">
        <v>10627</v>
      </c>
      <c r="CM20004" s="56" t="s">
        <v>214</v>
      </c>
      <c r="CN20004" s="56" t="s">
        <v>214</v>
      </c>
      <c r="CO20004" s="52"/>
      <c r="CP20004" s="52"/>
      <c r="CQ20004" s="52"/>
      <c r="CR20004" s="52"/>
      <c r="CS20004" s="52"/>
      <c r="CT20004" s="52"/>
      <c r="CU20004" s="33"/>
      <c r="CV20004" s="33"/>
    </row>
    <row r="20005" spans="74:100">
      <c r="BV20005" s="62"/>
      <c r="BW20005" s="62"/>
      <c r="BX20005" s="62"/>
      <c r="BY20005" s="62"/>
      <c r="BZ20005" s="62"/>
      <c r="CA20005" s="62"/>
      <c r="CB20005" s="62"/>
      <c r="CC20005" s="62"/>
      <c r="CD20005" s="62"/>
      <c r="CE20005" s="62"/>
      <c r="CF20005" s="62"/>
      <c r="CL20005" s="56" t="s">
        <v>10616</v>
      </c>
      <c r="CM20005" s="56" t="s">
        <v>214</v>
      </c>
      <c r="CN20005" s="56" t="s">
        <v>214</v>
      </c>
      <c r="CO20005" s="52"/>
      <c r="CP20005" s="52"/>
      <c r="CQ20005" s="52"/>
      <c r="CR20005" s="52"/>
      <c r="CS20005" s="52"/>
      <c r="CT20005" s="52"/>
      <c r="CU20005" s="33"/>
      <c r="CV20005" s="33"/>
    </row>
    <row r="20006" spans="74:100">
      <c r="BV20006" s="62"/>
      <c r="BW20006" s="62"/>
      <c r="BX20006" s="62"/>
      <c r="BY20006" s="62"/>
      <c r="BZ20006" s="62"/>
      <c r="CA20006" s="62"/>
      <c r="CB20006" s="62"/>
      <c r="CC20006" s="62"/>
      <c r="CD20006" s="62"/>
      <c r="CE20006" s="62"/>
      <c r="CF20006" s="62"/>
      <c r="CL20006" s="56" t="s">
        <v>10650</v>
      </c>
      <c r="CM20006" s="56" t="s">
        <v>213</v>
      </c>
      <c r="CN20006" s="56" t="s">
        <v>213</v>
      </c>
      <c r="CO20006" s="52"/>
      <c r="CP20006" s="52"/>
      <c r="CQ20006" s="52"/>
      <c r="CR20006" s="52"/>
      <c r="CS20006" s="52"/>
      <c r="CT20006" s="52"/>
      <c r="CU20006" s="33"/>
      <c r="CV20006" s="33"/>
    </row>
    <row r="20007" spans="74:100">
      <c r="BV20007" s="62"/>
      <c r="BW20007" s="62"/>
      <c r="BX20007" s="62"/>
      <c r="BY20007" s="62"/>
      <c r="BZ20007" s="62"/>
      <c r="CA20007" s="62"/>
      <c r="CB20007" s="62"/>
      <c r="CC20007" s="62"/>
      <c r="CD20007" s="62"/>
      <c r="CE20007" s="62"/>
      <c r="CF20007" s="62"/>
      <c r="CL20007" s="56" t="s">
        <v>10617</v>
      </c>
      <c r="CM20007" s="56" t="s">
        <v>214</v>
      </c>
      <c r="CN20007" s="56" t="s">
        <v>214</v>
      </c>
      <c r="CO20007" s="52"/>
      <c r="CP20007" s="52"/>
      <c r="CQ20007" s="52"/>
      <c r="CR20007" s="52"/>
      <c r="CS20007" s="52"/>
      <c r="CT20007" s="52"/>
      <c r="CU20007" s="33"/>
      <c r="CV20007" s="33"/>
    </row>
    <row r="20008" spans="74:100">
      <c r="BV20008" s="62"/>
      <c r="BW20008" s="62"/>
      <c r="BX20008" s="62"/>
      <c r="BY20008" s="62"/>
      <c r="BZ20008" s="62"/>
      <c r="CA20008" s="62"/>
      <c r="CB20008" s="62"/>
      <c r="CC20008" s="62"/>
      <c r="CD20008" s="62"/>
      <c r="CE20008" s="62"/>
      <c r="CF20008" s="62"/>
      <c r="CL20008" s="56" t="s">
        <v>23880</v>
      </c>
      <c r="CM20008" s="56" t="s">
        <v>214</v>
      </c>
      <c r="CN20008" s="56" t="s">
        <v>214</v>
      </c>
      <c r="CO20008" s="52"/>
      <c r="CP20008" s="52"/>
      <c r="CQ20008" s="52"/>
      <c r="CR20008" s="52"/>
      <c r="CS20008" s="52"/>
      <c r="CT20008" s="52"/>
      <c r="CU20008" s="33"/>
      <c r="CV20008" s="33"/>
    </row>
    <row r="20009" spans="74:100">
      <c r="BV20009" s="62"/>
      <c r="BW20009" s="62"/>
      <c r="BX20009" s="62"/>
      <c r="BY20009" s="62"/>
      <c r="BZ20009" s="62"/>
      <c r="CA20009" s="62"/>
      <c r="CB20009" s="62"/>
      <c r="CC20009" s="62"/>
      <c r="CD20009" s="62"/>
      <c r="CE20009" s="62"/>
      <c r="CF20009" s="62"/>
      <c r="CL20009" s="56" t="s">
        <v>10628</v>
      </c>
      <c r="CM20009" s="56" t="s">
        <v>214</v>
      </c>
      <c r="CN20009" s="56" t="s">
        <v>214</v>
      </c>
      <c r="CO20009" s="52"/>
      <c r="CP20009" s="52"/>
      <c r="CQ20009" s="52"/>
      <c r="CR20009" s="52"/>
      <c r="CS20009" s="52"/>
      <c r="CT20009" s="52"/>
      <c r="CU20009" s="33"/>
      <c r="CV20009" s="33"/>
    </row>
    <row r="20010" spans="74:100">
      <c r="BV20010" s="62"/>
      <c r="BW20010" s="62"/>
      <c r="BX20010" s="62"/>
      <c r="BY20010" s="62"/>
      <c r="BZ20010" s="62"/>
      <c r="CA20010" s="62"/>
      <c r="CB20010" s="62"/>
      <c r="CC20010" s="62"/>
      <c r="CD20010" s="62"/>
      <c r="CE20010" s="62"/>
      <c r="CF20010" s="62"/>
      <c r="CL20010" s="56" t="s">
        <v>10618</v>
      </c>
      <c r="CM20010" s="56" t="s">
        <v>214</v>
      </c>
      <c r="CN20010" s="56" t="s">
        <v>214</v>
      </c>
      <c r="CO20010" s="52"/>
      <c r="CP20010" s="52"/>
      <c r="CQ20010" s="52"/>
      <c r="CR20010" s="52"/>
      <c r="CS20010" s="52"/>
      <c r="CT20010" s="52"/>
      <c r="CU20010" s="33"/>
      <c r="CV20010" s="33"/>
    </row>
    <row r="20011" spans="74:100">
      <c r="BV20011" s="62"/>
      <c r="BW20011" s="62"/>
      <c r="BX20011" s="62"/>
      <c r="BY20011" s="62"/>
      <c r="BZ20011" s="62"/>
      <c r="CA20011" s="62"/>
      <c r="CB20011" s="62"/>
      <c r="CC20011" s="62"/>
      <c r="CD20011" s="62"/>
      <c r="CE20011" s="62"/>
      <c r="CF20011" s="62"/>
      <c r="CL20011" s="56" t="s">
        <v>10629</v>
      </c>
      <c r="CM20011" s="56" t="s">
        <v>214</v>
      </c>
      <c r="CN20011" s="56" t="s">
        <v>214</v>
      </c>
      <c r="CO20011" s="52"/>
      <c r="CP20011" s="52"/>
      <c r="CQ20011" s="52"/>
      <c r="CR20011" s="52"/>
      <c r="CS20011" s="52"/>
      <c r="CT20011" s="52"/>
      <c r="CU20011" s="33"/>
      <c r="CV20011" s="33"/>
    </row>
    <row r="20012" spans="74:100">
      <c r="BV20012" s="62"/>
      <c r="BW20012" s="62"/>
      <c r="BX20012" s="62"/>
      <c r="BY20012" s="62"/>
      <c r="BZ20012" s="62"/>
      <c r="CA20012" s="62"/>
      <c r="CB20012" s="62"/>
      <c r="CC20012" s="62"/>
      <c r="CD20012" s="62"/>
      <c r="CE20012" s="62"/>
      <c r="CF20012" s="62"/>
      <c r="CL20012" s="56" t="s">
        <v>10619</v>
      </c>
      <c r="CM20012" s="56" t="s">
        <v>214</v>
      </c>
      <c r="CN20012" s="56" t="s">
        <v>214</v>
      </c>
      <c r="CO20012" s="52"/>
      <c r="CP20012" s="52"/>
      <c r="CQ20012" s="52"/>
      <c r="CR20012" s="52"/>
      <c r="CS20012" s="52"/>
      <c r="CT20012" s="52"/>
      <c r="CU20012" s="33"/>
      <c r="CV20012" s="33"/>
    </row>
    <row r="20013" spans="74:100">
      <c r="BV20013" s="62"/>
      <c r="BW20013" s="62"/>
      <c r="BX20013" s="62"/>
      <c r="BY20013" s="62"/>
      <c r="BZ20013" s="62"/>
      <c r="CA20013" s="62"/>
      <c r="CB20013" s="62"/>
      <c r="CC20013" s="62"/>
      <c r="CD20013" s="62"/>
      <c r="CE20013" s="62"/>
      <c r="CF20013" s="62"/>
      <c r="CL20013" s="56" t="s">
        <v>10620</v>
      </c>
      <c r="CM20013" s="56" t="s">
        <v>214</v>
      </c>
      <c r="CN20013" s="56" t="s">
        <v>214</v>
      </c>
      <c r="CO20013" s="52"/>
      <c r="CP20013" s="52"/>
      <c r="CQ20013" s="52"/>
      <c r="CR20013" s="52"/>
      <c r="CS20013" s="52"/>
      <c r="CT20013" s="52"/>
      <c r="CU20013" s="33"/>
      <c r="CV20013" s="33"/>
    </row>
    <row r="20014" spans="74:100">
      <c r="BV20014" s="62"/>
      <c r="BW20014" s="62"/>
      <c r="BX20014" s="62"/>
      <c r="BY20014" s="62"/>
      <c r="BZ20014" s="62"/>
      <c r="CA20014" s="62"/>
      <c r="CB20014" s="62"/>
      <c r="CC20014" s="62"/>
      <c r="CD20014" s="62"/>
      <c r="CE20014" s="62"/>
      <c r="CF20014" s="62"/>
      <c r="CL20014" s="56" t="s">
        <v>10630</v>
      </c>
      <c r="CM20014" s="56" t="s">
        <v>214</v>
      </c>
      <c r="CN20014" s="56" t="s">
        <v>214</v>
      </c>
      <c r="CO20014" s="52"/>
      <c r="CP20014" s="52"/>
      <c r="CQ20014" s="52"/>
      <c r="CR20014" s="52"/>
      <c r="CS20014" s="52"/>
      <c r="CT20014" s="52"/>
      <c r="CU20014" s="33"/>
      <c r="CV20014" s="33"/>
    </row>
    <row r="20015" spans="74:100">
      <c r="BV20015" s="62"/>
      <c r="BW20015" s="62"/>
      <c r="BX20015" s="62"/>
      <c r="BY20015" s="62"/>
      <c r="BZ20015" s="62"/>
      <c r="CA20015" s="62"/>
      <c r="CB20015" s="62"/>
      <c r="CC20015" s="62"/>
      <c r="CD20015" s="62"/>
      <c r="CE20015" s="62"/>
      <c r="CF20015" s="62"/>
      <c r="CL20015" s="56" t="s">
        <v>25653</v>
      </c>
      <c r="CM20015" s="56" t="s">
        <v>214</v>
      </c>
      <c r="CN20015" s="56" t="s">
        <v>214</v>
      </c>
      <c r="CO20015" s="52"/>
      <c r="CP20015" s="52"/>
      <c r="CQ20015" s="52"/>
      <c r="CR20015" s="52"/>
      <c r="CS20015" s="52"/>
      <c r="CT20015" s="52"/>
      <c r="CU20015" s="33"/>
      <c r="CV20015" s="33"/>
    </row>
    <row r="20016" spans="74:100">
      <c r="BV20016" s="62"/>
      <c r="BW20016" s="62"/>
      <c r="BX20016" s="62"/>
      <c r="BY20016" s="62"/>
      <c r="BZ20016" s="62"/>
      <c r="CA20016" s="62"/>
      <c r="CB20016" s="62"/>
      <c r="CC20016" s="62"/>
      <c r="CD20016" s="62"/>
      <c r="CE20016" s="62"/>
      <c r="CF20016" s="62"/>
      <c r="CL20016" s="56" t="s">
        <v>25654</v>
      </c>
      <c r="CM20016" s="56" t="s">
        <v>214</v>
      </c>
      <c r="CN20016" s="56" t="s">
        <v>214</v>
      </c>
      <c r="CO20016" s="52"/>
      <c r="CP20016" s="52"/>
      <c r="CQ20016" s="52"/>
      <c r="CR20016" s="52"/>
      <c r="CS20016" s="52"/>
      <c r="CT20016" s="52"/>
      <c r="CU20016" s="33"/>
      <c r="CV20016" s="33"/>
    </row>
    <row r="20017" spans="74:100">
      <c r="BV20017" s="62"/>
      <c r="BW20017" s="62"/>
      <c r="BX20017" s="62"/>
      <c r="BY20017" s="62"/>
      <c r="BZ20017" s="62"/>
      <c r="CA20017" s="62"/>
      <c r="CB20017" s="62"/>
      <c r="CC20017" s="62"/>
      <c r="CD20017" s="62"/>
      <c r="CE20017" s="62"/>
      <c r="CF20017" s="62"/>
      <c r="CL20017" s="56" t="s">
        <v>10634</v>
      </c>
      <c r="CM20017" s="56" t="s">
        <v>214</v>
      </c>
      <c r="CN20017" s="56" t="s">
        <v>214</v>
      </c>
      <c r="CO20017" s="52"/>
      <c r="CP20017" s="52"/>
      <c r="CQ20017" s="52"/>
      <c r="CR20017" s="52"/>
      <c r="CS20017" s="52"/>
      <c r="CT20017" s="52"/>
      <c r="CU20017" s="33"/>
      <c r="CV20017" s="33"/>
    </row>
    <row r="20018" spans="74:100">
      <c r="BV20018" s="62"/>
      <c r="BW20018" s="62"/>
      <c r="BX20018" s="62"/>
      <c r="BY20018" s="62"/>
      <c r="BZ20018" s="62"/>
      <c r="CA20018" s="62"/>
      <c r="CB20018" s="62"/>
      <c r="CC20018" s="62"/>
      <c r="CD20018" s="62"/>
      <c r="CE20018" s="62"/>
      <c r="CF20018" s="62"/>
      <c r="CL20018" s="56" t="s">
        <v>10621</v>
      </c>
      <c r="CM20018" s="56" t="s">
        <v>214</v>
      </c>
      <c r="CN20018" s="56" t="s">
        <v>214</v>
      </c>
      <c r="CO20018" s="52"/>
      <c r="CP20018" s="52"/>
      <c r="CQ20018" s="52"/>
      <c r="CR20018" s="52"/>
      <c r="CS20018" s="52"/>
      <c r="CT20018" s="52"/>
      <c r="CU20018" s="33"/>
      <c r="CV20018" s="33"/>
    </row>
    <row r="20019" spans="74:100">
      <c r="BV20019" s="62"/>
      <c r="BW20019" s="62"/>
      <c r="BX20019" s="62"/>
      <c r="BY20019" s="62"/>
      <c r="BZ20019" s="62"/>
      <c r="CA20019" s="62"/>
      <c r="CB20019" s="62"/>
      <c r="CC20019" s="62"/>
      <c r="CD20019" s="62"/>
      <c r="CE20019" s="62"/>
      <c r="CF20019" s="62"/>
      <c r="CL20019" s="56" t="s">
        <v>10641</v>
      </c>
      <c r="CM20019" s="56" t="s">
        <v>213</v>
      </c>
      <c r="CN20019" s="56" t="s">
        <v>213</v>
      </c>
      <c r="CO20019" s="52"/>
      <c r="CP20019" s="52"/>
      <c r="CQ20019" s="52"/>
      <c r="CR20019" s="52"/>
      <c r="CS20019" s="52"/>
      <c r="CT20019" s="52"/>
      <c r="CU20019" s="33"/>
      <c r="CV20019" s="33"/>
    </row>
    <row r="20020" spans="74:100">
      <c r="BV20020" s="62"/>
      <c r="BW20020" s="62"/>
      <c r="BX20020" s="62"/>
      <c r="BY20020" s="62"/>
      <c r="BZ20020" s="62"/>
      <c r="CA20020" s="62"/>
      <c r="CB20020" s="62"/>
      <c r="CC20020" s="62"/>
      <c r="CD20020" s="62"/>
      <c r="CE20020" s="62"/>
      <c r="CF20020" s="62"/>
      <c r="CL20020" s="56" t="s">
        <v>10635</v>
      </c>
      <c r="CM20020" s="56" t="s">
        <v>213</v>
      </c>
      <c r="CN20020" s="56" t="s">
        <v>213</v>
      </c>
      <c r="CO20020" s="52"/>
      <c r="CP20020" s="52"/>
      <c r="CQ20020" s="52"/>
      <c r="CR20020" s="52"/>
      <c r="CS20020" s="52"/>
      <c r="CT20020" s="52"/>
      <c r="CU20020" s="33"/>
      <c r="CV20020" s="33"/>
    </row>
    <row r="20021" spans="74:100">
      <c r="BV20021" s="62"/>
      <c r="BW20021" s="62"/>
      <c r="BX20021" s="62"/>
      <c r="BY20021" s="62"/>
      <c r="BZ20021" s="62"/>
      <c r="CA20021" s="62"/>
      <c r="CB20021" s="62"/>
      <c r="CC20021" s="62"/>
      <c r="CD20021" s="62"/>
      <c r="CE20021" s="62"/>
      <c r="CF20021" s="62"/>
      <c r="CL20021" s="56" t="s">
        <v>10636</v>
      </c>
      <c r="CM20021" s="56" t="s">
        <v>213</v>
      </c>
      <c r="CN20021" s="56" t="s">
        <v>213</v>
      </c>
      <c r="CO20021" s="52"/>
      <c r="CP20021" s="52"/>
      <c r="CQ20021" s="52"/>
      <c r="CR20021" s="52"/>
      <c r="CS20021" s="52"/>
      <c r="CT20021" s="52"/>
      <c r="CU20021" s="33"/>
      <c r="CV20021" s="33"/>
    </row>
    <row r="20022" spans="74:100">
      <c r="BV20022" s="62"/>
      <c r="BW20022" s="62"/>
      <c r="BX20022" s="62"/>
      <c r="BY20022" s="62"/>
      <c r="BZ20022" s="62"/>
      <c r="CA20022" s="62"/>
      <c r="CB20022" s="62"/>
      <c r="CC20022" s="62"/>
      <c r="CD20022" s="62"/>
      <c r="CE20022" s="62"/>
      <c r="CF20022" s="62"/>
      <c r="CL20022" s="56" t="s">
        <v>10642</v>
      </c>
      <c r="CM20022" s="56" t="s">
        <v>213</v>
      </c>
      <c r="CN20022" s="56" t="s">
        <v>213</v>
      </c>
      <c r="CO20022" s="52"/>
      <c r="CP20022" s="52"/>
      <c r="CQ20022" s="52"/>
      <c r="CR20022" s="52"/>
      <c r="CS20022" s="52"/>
      <c r="CT20022" s="52"/>
      <c r="CU20022" s="33"/>
      <c r="CV20022" s="33"/>
    </row>
    <row r="20023" spans="74:100">
      <c r="BV20023" s="62"/>
      <c r="BW20023" s="62"/>
      <c r="BX20023" s="62"/>
      <c r="BY20023" s="62"/>
      <c r="BZ20023" s="62"/>
      <c r="CA20023" s="62"/>
      <c r="CB20023" s="62"/>
      <c r="CC20023" s="62"/>
      <c r="CD20023" s="62"/>
      <c r="CE20023" s="62"/>
      <c r="CF20023" s="62"/>
      <c r="CL20023" s="56" t="s">
        <v>10637</v>
      </c>
      <c r="CM20023" s="56" t="s">
        <v>213</v>
      </c>
      <c r="CN20023" s="56" t="s">
        <v>213</v>
      </c>
      <c r="CO20023" s="52"/>
      <c r="CP20023" s="52"/>
      <c r="CQ20023" s="52"/>
      <c r="CR20023" s="52"/>
      <c r="CS20023" s="52"/>
      <c r="CT20023" s="52"/>
      <c r="CU20023" s="33"/>
      <c r="CV20023" s="33"/>
    </row>
    <row r="20024" spans="74:100">
      <c r="BV20024" s="62"/>
      <c r="BW20024" s="62"/>
      <c r="BX20024" s="62"/>
      <c r="BY20024" s="62"/>
      <c r="BZ20024" s="62"/>
      <c r="CA20024" s="62"/>
      <c r="CB20024" s="62"/>
      <c r="CC20024" s="62"/>
      <c r="CD20024" s="62"/>
      <c r="CE20024" s="62"/>
      <c r="CF20024" s="62"/>
      <c r="CL20024" s="56" t="s">
        <v>10643</v>
      </c>
      <c r="CM20024" s="56" t="s">
        <v>213</v>
      </c>
      <c r="CN20024" s="56" t="s">
        <v>213</v>
      </c>
      <c r="CO20024" s="52"/>
      <c r="CP20024" s="52"/>
      <c r="CQ20024" s="52"/>
      <c r="CR20024" s="52"/>
      <c r="CS20024" s="52"/>
      <c r="CT20024" s="52"/>
      <c r="CU20024" s="33"/>
      <c r="CV20024" s="33"/>
    </row>
    <row r="20025" spans="74:100">
      <c r="BV20025" s="62"/>
      <c r="BW20025" s="62"/>
      <c r="BX20025" s="62"/>
      <c r="BY20025" s="62"/>
      <c r="BZ20025" s="62"/>
      <c r="CA20025" s="62"/>
      <c r="CB20025" s="62"/>
      <c r="CC20025" s="62"/>
      <c r="CD20025" s="62"/>
      <c r="CE20025" s="62"/>
      <c r="CF20025" s="62"/>
      <c r="CL20025" s="56" t="s">
        <v>10644</v>
      </c>
      <c r="CM20025" s="56" t="s">
        <v>213</v>
      </c>
      <c r="CN20025" s="56" t="s">
        <v>213</v>
      </c>
      <c r="CO20025" s="52"/>
      <c r="CP20025" s="52"/>
      <c r="CQ20025" s="52"/>
      <c r="CR20025" s="52"/>
      <c r="CS20025" s="52"/>
      <c r="CT20025" s="52"/>
      <c r="CU20025" s="33"/>
      <c r="CV20025" s="33"/>
    </row>
    <row r="20026" spans="74:100">
      <c r="BV20026" s="62"/>
      <c r="BW20026" s="62"/>
      <c r="BX20026" s="62"/>
      <c r="BY20026" s="62"/>
      <c r="BZ20026" s="62"/>
      <c r="CA20026" s="62"/>
      <c r="CB20026" s="62"/>
      <c r="CC20026" s="62"/>
      <c r="CD20026" s="62"/>
      <c r="CE20026" s="62"/>
      <c r="CF20026" s="62"/>
      <c r="CL20026" s="56" t="s">
        <v>10645</v>
      </c>
      <c r="CM20026" s="56" t="s">
        <v>213</v>
      </c>
      <c r="CN20026" s="56" t="s">
        <v>213</v>
      </c>
      <c r="CO20026" s="52"/>
      <c r="CP20026" s="52"/>
      <c r="CQ20026" s="52"/>
      <c r="CR20026" s="52"/>
      <c r="CS20026" s="52"/>
      <c r="CT20026" s="52"/>
      <c r="CU20026" s="33"/>
      <c r="CV20026" s="33"/>
    </row>
    <row r="20027" spans="74:100">
      <c r="BV20027" s="62"/>
      <c r="BW20027" s="62"/>
      <c r="BX20027" s="62"/>
      <c r="BY20027" s="62"/>
      <c r="BZ20027" s="62"/>
      <c r="CA20027" s="62"/>
      <c r="CB20027" s="62"/>
      <c r="CC20027" s="62"/>
      <c r="CD20027" s="62"/>
      <c r="CE20027" s="62"/>
      <c r="CF20027" s="62"/>
      <c r="CL20027" s="56" t="s">
        <v>10646</v>
      </c>
      <c r="CM20027" s="56" t="s">
        <v>213</v>
      </c>
      <c r="CN20027" s="56" t="s">
        <v>213</v>
      </c>
      <c r="CO20027" s="52"/>
      <c r="CP20027" s="52"/>
      <c r="CQ20027" s="52"/>
      <c r="CR20027" s="52"/>
      <c r="CS20027" s="52"/>
      <c r="CT20027" s="52"/>
      <c r="CU20027" s="33"/>
      <c r="CV20027" s="33"/>
    </row>
    <row r="20028" spans="74:100">
      <c r="BV20028" s="62"/>
      <c r="BW20028" s="62"/>
      <c r="BX20028" s="62"/>
      <c r="BY20028" s="62"/>
      <c r="BZ20028" s="62"/>
      <c r="CA20028" s="62"/>
      <c r="CB20028" s="62"/>
      <c r="CC20028" s="62"/>
      <c r="CD20028" s="62"/>
      <c r="CE20028" s="62"/>
      <c r="CF20028" s="62"/>
      <c r="CL20028" s="56" t="s">
        <v>10647</v>
      </c>
      <c r="CM20028" s="56" t="s">
        <v>213</v>
      </c>
      <c r="CN20028" s="56" t="s">
        <v>213</v>
      </c>
      <c r="CO20028" s="52"/>
      <c r="CP20028" s="52"/>
      <c r="CQ20028" s="52"/>
      <c r="CR20028" s="52"/>
      <c r="CS20028" s="52"/>
      <c r="CT20028" s="52"/>
      <c r="CU20028" s="33"/>
      <c r="CV20028" s="33"/>
    </row>
    <row r="20029" spans="74:100">
      <c r="BV20029" s="62"/>
      <c r="BW20029" s="62"/>
      <c r="BX20029" s="62"/>
      <c r="BY20029" s="62"/>
      <c r="BZ20029" s="62"/>
      <c r="CA20029" s="62"/>
      <c r="CB20029" s="62"/>
      <c r="CC20029" s="62"/>
      <c r="CD20029" s="62"/>
      <c r="CE20029" s="62"/>
      <c r="CF20029" s="62"/>
      <c r="CL20029" s="56" t="s">
        <v>10638</v>
      </c>
      <c r="CM20029" s="56" t="s">
        <v>213</v>
      </c>
      <c r="CN20029" s="56" t="s">
        <v>213</v>
      </c>
      <c r="CO20029" s="52"/>
      <c r="CP20029" s="52"/>
      <c r="CQ20029" s="52"/>
      <c r="CR20029" s="52"/>
      <c r="CS20029" s="52"/>
      <c r="CT20029" s="52"/>
      <c r="CU20029" s="33"/>
      <c r="CV20029" s="33"/>
    </row>
    <row r="20030" spans="74:100">
      <c r="BV20030" s="62"/>
      <c r="BW20030" s="62"/>
      <c r="BX20030" s="62"/>
      <c r="BY20030" s="62"/>
      <c r="BZ20030" s="62"/>
      <c r="CA20030" s="62"/>
      <c r="CB20030" s="62"/>
      <c r="CC20030" s="62"/>
      <c r="CD20030" s="62"/>
      <c r="CE20030" s="62"/>
      <c r="CF20030" s="62"/>
      <c r="CL20030" s="35" t="s">
        <v>10598</v>
      </c>
      <c r="CM20030" s="35" t="s">
        <v>217</v>
      </c>
      <c r="CN20030" s="35" t="s">
        <v>217</v>
      </c>
      <c r="CO20030" s="52"/>
      <c r="CP20030" s="52"/>
      <c r="CQ20030" s="52"/>
      <c r="CR20030" s="52"/>
      <c r="CS20030" s="52"/>
      <c r="CT20030" s="52"/>
      <c r="CU20030" s="33"/>
      <c r="CV20030" s="33"/>
    </row>
    <row r="20031" spans="74:100">
      <c r="BV20031" s="62"/>
      <c r="BW20031" s="62"/>
      <c r="BX20031" s="62"/>
      <c r="BY20031" s="62"/>
      <c r="BZ20031" s="62"/>
      <c r="CA20031" s="62"/>
      <c r="CB20031" s="62"/>
      <c r="CC20031" s="62"/>
      <c r="CD20031" s="62"/>
      <c r="CE20031" s="62"/>
      <c r="CF20031" s="62"/>
      <c r="CL20031" s="35" t="s">
        <v>10599</v>
      </c>
      <c r="CM20031" s="35" t="s">
        <v>217</v>
      </c>
      <c r="CN20031" s="35" t="s">
        <v>217</v>
      </c>
      <c r="CO20031" s="52"/>
      <c r="CP20031" s="52"/>
      <c r="CQ20031" s="52"/>
      <c r="CR20031" s="52"/>
      <c r="CS20031" s="52"/>
      <c r="CT20031" s="52"/>
      <c r="CU20031" s="33"/>
      <c r="CV20031" s="33"/>
    </row>
    <row r="20032" spans="74:100">
      <c r="BV20032" s="62"/>
      <c r="BW20032" s="62"/>
      <c r="BX20032" s="62"/>
      <c r="BY20032" s="62"/>
      <c r="BZ20032" s="62"/>
      <c r="CA20032" s="62"/>
      <c r="CB20032" s="62"/>
      <c r="CC20032" s="62"/>
      <c r="CD20032" s="62"/>
      <c r="CE20032" s="62"/>
      <c r="CF20032" s="62"/>
      <c r="CL20032" s="35" t="s">
        <v>10600</v>
      </c>
      <c r="CM20032" s="35" t="s">
        <v>217</v>
      </c>
      <c r="CN20032" s="35" t="s">
        <v>217</v>
      </c>
      <c r="CO20032" s="52"/>
      <c r="CP20032" s="52"/>
      <c r="CQ20032" s="52"/>
      <c r="CR20032" s="52"/>
      <c r="CS20032" s="52"/>
      <c r="CT20032" s="52"/>
      <c r="CU20032" s="33"/>
      <c r="CV20032" s="33"/>
    </row>
    <row r="20033" spans="74:100">
      <c r="BV20033" s="62"/>
      <c r="BW20033" s="62"/>
      <c r="BX20033" s="62"/>
      <c r="BY20033" s="62"/>
      <c r="BZ20033" s="62"/>
      <c r="CA20033" s="62"/>
      <c r="CB20033" s="62"/>
      <c r="CC20033" s="62"/>
      <c r="CD20033" s="62"/>
      <c r="CE20033" s="62"/>
      <c r="CF20033" s="62"/>
      <c r="CL20033" s="35" t="s">
        <v>10601</v>
      </c>
      <c r="CM20033" s="35" t="s">
        <v>217</v>
      </c>
      <c r="CN20033" s="35" t="s">
        <v>217</v>
      </c>
      <c r="CO20033" s="52"/>
      <c r="CP20033" s="52"/>
      <c r="CQ20033" s="52"/>
      <c r="CR20033" s="52"/>
      <c r="CS20033" s="52"/>
      <c r="CT20033" s="52"/>
      <c r="CU20033" s="33"/>
      <c r="CV20033" s="33"/>
    </row>
    <row r="20034" spans="74:100">
      <c r="BV20034" s="62"/>
      <c r="BW20034" s="62"/>
      <c r="BX20034" s="62"/>
      <c r="BY20034" s="62"/>
      <c r="BZ20034" s="62"/>
      <c r="CA20034" s="62"/>
      <c r="CB20034" s="62"/>
      <c r="CC20034" s="62"/>
      <c r="CD20034" s="62"/>
      <c r="CE20034" s="62"/>
      <c r="CF20034" s="62"/>
      <c r="CL20034" s="35" t="s">
        <v>10602</v>
      </c>
      <c r="CM20034" s="35" t="s">
        <v>217</v>
      </c>
      <c r="CN20034" s="35" t="s">
        <v>217</v>
      </c>
      <c r="CO20034" s="52"/>
      <c r="CP20034" s="52"/>
      <c r="CQ20034" s="52"/>
      <c r="CR20034" s="52"/>
      <c r="CS20034" s="52"/>
      <c r="CT20034" s="52"/>
      <c r="CU20034" s="33"/>
      <c r="CV20034" s="33"/>
    </row>
    <row r="20035" spans="74:100">
      <c r="BV20035" s="62"/>
      <c r="BW20035" s="62"/>
      <c r="BX20035" s="62"/>
      <c r="BY20035" s="62"/>
      <c r="BZ20035" s="62"/>
      <c r="CA20035" s="62"/>
      <c r="CB20035" s="62"/>
      <c r="CC20035" s="62"/>
      <c r="CD20035" s="62"/>
      <c r="CE20035" s="62"/>
      <c r="CF20035" s="62"/>
      <c r="CL20035" s="35" t="s">
        <v>10603</v>
      </c>
      <c r="CM20035" s="35" t="s">
        <v>217</v>
      </c>
      <c r="CN20035" s="35" t="s">
        <v>217</v>
      </c>
      <c r="CO20035" s="52"/>
      <c r="CP20035" s="52"/>
      <c r="CQ20035" s="52"/>
      <c r="CR20035" s="52"/>
      <c r="CS20035" s="52"/>
      <c r="CT20035" s="52"/>
      <c r="CU20035" s="33"/>
      <c r="CV20035" s="33"/>
    </row>
    <row r="20036" spans="74:100">
      <c r="BV20036" s="62"/>
      <c r="BW20036" s="62"/>
      <c r="BX20036" s="62"/>
      <c r="BY20036" s="62"/>
      <c r="BZ20036" s="62"/>
      <c r="CA20036" s="62"/>
      <c r="CB20036" s="62"/>
      <c r="CC20036" s="62"/>
      <c r="CD20036" s="62"/>
      <c r="CE20036" s="62"/>
      <c r="CF20036" s="62"/>
      <c r="CL20036" s="35" t="s">
        <v>10604</v>
      </c>
      <c r="CM20036" s="35" t="s">
        <v>217</v>
      </c>
      <c r="CN20036" s="35" t="s">
        <v>217</v>
      </c>
      <c r="CO20036" s="52"/>
      <c r="CP20036" s="52"/>
      <c r="CQ20036" s="52"/>
      <c r="CR20036" s="52"/>
      <c r="CS20036" s="52"/>
      <c r="CT20036" s="52"/>
      <c r="CU20036" s="33"/>
      <c r="CV20036" s="33"/>
    </row>
    <row r="20037" spans="74:100">
      <c r="BV20037" s="62"/>
      <c r="BW20037" s="62"/>
      <c r="BX20037" s="62"/>
      <c r="BY20037" s="62"/>
      <c r="BZ20037" s="62"/>
      <c r="CA20037" s="62"/>
      <c r="CB20037" s="62"/>
      <c r="CC20037" s="62"/>
      <c r="CD20037" s="62"/>
      <c r="CE20037" s="62"/>
      <c r="CF20037" s="62"/>
      <c r="CL20037" s="56" t="s">
        <v>10648</v>
      </c>
      <c r="CM20037" s="56" t="s">
        <v>213</v>
      </c>
      <c r="CN20037" s="56" t="s">
        <v>213</v>
      </c>
      <c r="CO20037" s="52"/>
      <c r="CP20037" s="52"/>
      <c r="CQ20037" s="52"/>
      <c r="CR20037" s="52"/>
      <c r="CS20037" s="52"/>
      <c r="CT20037" s="52"/>
      <c r="CU20037" s="33"/>
      <c r="CV20037" s="33"/>
    </row>
    <row r="20038" spans="74:100">
      <c r="BV20038" s="62"/>
      <c r="BW20038" s="62"/>
      <c r="BX20038" s="62"/>
      <c r="BY20038" s="62"/>
      <c r="BZ20038" s="62"/>
      <c r="CA20038" s="62"/>
      <c r="CB20038" s="62"/>
      <c r="CC20038" s="62"/>
      <c r="CD20038" s="62"/>
      <c r="CE20038" s="62"/>
      <c r="CF20038" s="62"/>
      <c r="CL20038" s="56" t="s">
        <v>10639</v>
      </c>
      <c r="CM20038" s="56" t="s">
        <v>213</v>
      </c>
      <c r="CN20038" s="56" t="s">
        <v>213</v>
      </c>
      <c r="CO20038" s="52"/>
      <c r="CP20038" s="52"/>
      <c r="CQ20038" s="52"/>
      <c r="CR20038" s="52"/>
      <c r="CS20038" s="52"/>
      <c r="CT20038" s="52"/>
      <c r="CU20038" s="33"/>
      <c r="CV20038" s="33"/>
    </row>
    <row r="20039" spans="74:100">
      <c r="BV20039" s="62"/>
      <c r="BW20039" s="62"/>
      <c r="BX20039" s="62"/>
      <c r="BY20039" s="62"/>
      <c r="BZ20039" s="62"/>
      <c r="CA20039" s="62"/>
      <c r="CB20039" s="62"/>
      <c r="CC20039" s="62"/>
      <c r="CD20039" s="62"/>
      <c r="CE20039" s="62"/>
      <c r="CF20039" s="62"/>
      <c r="CL20039" s="56" t="s">
        <v>23881</v>
      </c>
      <c r="CM20039" s="56" t="s">
        <v>214</v>
      </c>
      <c r="CN20039" s="56" t="s">
        <v>214</v>
      </c>
      <c r="CO20039" s="52"/>
      <c r="CP20039" s="52"/>
      <c r="CQ20039" s="52"/>
      <c r="CR20039" s="52"/>
      <c r="CS20039" s="52"/>
      <c r="CT20039" s="52"/>
      <c r="CU20039" s="33"/>
      <c r="CV20039" s="33"/>
    </row>
    <row r="20040" spans="74:100">
      <c r="BV20040" s="62"/>
      <c r="BW20040" s="62"/>
      <c r="BX20040" s="62"/>
      <c r="BY20040" s="62"/>
      <c r="BZ20040" s="62"/>
      <c r="CA20040" s="62"/>
      <c r="CB20040" s="62"/>
      <c r="CC20040" s="62"/>
      <c r="CD20040" s="62"/>
      <c r="CE20040" s="62"/>
      <c r="CF20040" s="62"/>
      <c r="CL20040" s="56" t="s">
        <v>10640</v>
      </c>
      <c r="CM20040" s="56" t="s">
        <v>213</v>
      </c>
      <c r="CN20040" s="56" t="s">
        <v>213</v>
      </c>
      <c r="CO20040" s="52"/>
      <c r="CP20040" s="52"/>
      <c r="CQ20040" s="52"/>
      <c r="CR20040" s="52"/>
      <c r="CS20040" s="52"/>
      <c r="CT20040" s="52"/>
      <c r="CU20040" s="33"/>
      <c r="CV20040" s="33"/>
    </row>
    <row r="20041" spans="74:100">
      <c r="BV20041" s="62"/>
      <c r="BW20041" s="62"/>
      <c r="BX20041" s="62"/>
      <c r="BY20041" s="62"/>
      <c r="BZ20041" s="62"/>
      <c r="CA20041" s="62"/>
      <c r="CB20041" s="62"/>
      <c r="CC20041" s="62"/>
      <c r="CD20041" s="62"/>
      <c r="CE20041" s="62"/>
      <c r="CF20041" s="62"/>
      <c r="CL20041" s="56" t="s">
        <v>10622</v>
      </c>
      <c r="CM20041" s="56" t="s">
        <v>214</v>
      </c>
      <c r="CN20041" s="56" t="s">
        <v>214</v>
      </c>
      <c r="CO20041" s="52"/>
      <c r="CP20041" s="52"/>
      <c r="CQ20041" s="52"/>
      <c r="CR20041" s="52"/>
      <c r="CS20041" s="52"/>
      <c r="CT20041" s="52"/>
      <c r="CU20041" s="33"/>
      <c r="CV20041" s="33"/>
    </row>
    <row r="20042" spans="74:100">
      <c r="BV20042" s="62"/>
      <c r="BW20042" s="62"/>
      <c r="BX20042" s="62"/>
      <c r="BY20042" s="62"/>
      <c r="BZ20042" s="62"/>
      <c r="CA20042" s="62"/>
      <c r="CB20042" s="62"/>
      <c r="CC20042" s="62"/>
      <c r="CD20042" s="62"/>
      <c r="CE20042" s="62"/>
      <c r="CF20042" s="62"/>
      <c r="CL20042" s="56" t="s">
        <v>23882</v>
      </c>
      <c r="CM20042" s="56" t="s">
        <v>214</v>
      </c>
      <c r="CN20042" s="56" t="s">
        <v>214</v>
      </c>
      <c r="CO20042" s="52"/>
      <c r="CP20042" s="52"/>
      <c r="CQ20042" s="52"/>
      <c r="CR20042" s="52"/>
      <c r="CS20042" s="52"/>
      <c r="CT20042" s="52"/>
      <c r="CU20042" s="33"/>
      <c r="CV20042" s="33"/>
    </row>
    <row r="20043" spans="74:100">
      <c r="BV20043" s="62"/>
      <c r="BW20043" s="62"/>
      <c r="BX20043" s="62"/>
      <c r="BY20043" s="62"/>
      <c r="BZ20043" s="62"/>
      <c r="CA20043" s="62"/>
      <c r="CB20043" s="62"/>
      <c r="CC20043" s="62"/>
      <c r="CD20043" s="62"/>
      <c r="CE20043" s="62"/>
      <c r="CF20043" s="62"/>
      <c r="CL20043" s="56" t="s">
        <v>23883</v>
      </c>
      <c r="CM20043" s="56" t="s">
        <v>214</v>
      </c>
      <c r="CN20043" s="56" t="s">
        <v>214</v>
      </c>
      <c r="CO20043" s="52"/>
      <c r="CP20043" s="52"/>
      <c r="CQ20043" s="52"/>
      <c r="CR20043" s="52"/>
      <c r="CS20043" s="52"/>
      <c r="CT20043" s="52"/>
      <c r="CU20043" s="33"/>
      <c r="CV20043" s="33"/>
    </row>
    <row r="20044" spans="74:100">
      <c r="BV20044" s="62"/>
      <c r="BW20044" s="62"/>
      <c r="BX20044" s="62"/>
      <c r="BY20044" s="62"/>
      <c r="BZ20044" s="62"/>
      <c r="CA20044" s="62"/>
      <c r="CB20044" s="62"/>
      <c r="CC20044" s="62"/>
      <c r="CD20044" s="62"/>
      <c r="CE20044" s="62"/>
      <c r="CF20044" s="62"/>
      <c r="CL20044" s="56" t="s">
        <v>10631</v>
      </c>
      <c r="CM20044" s="56" t="s">
        <v>214</v>
      </c>
      <c r="CN20044" s="56" t="s">
        <v>214</v>
      </c>
      <c r="CO20044" s="52"/>
      <c r="CP20044" s="52"/>
      <c r="CQ20044" s="52"/>
      <c r="CR20044" s="52"/>
      <c r="CS20044" s="52"/>
      <c r="CT20044" s="52"/>
      <c r="CU20044" s="33"/>
      <c r="CV20044" s="33"/>
    </row>
    <row r="20045" spans="74:100">
      <c r="BV20045" s="62"/>
      <c r="BW20045" s="62"/>
      <c r="BX20045" s="62"/>
      <c r="BY20045" s="62"/>
      <c r="BZ20045" s="62"/>
      <c r="CA20045" s="62"/>
      <c r="CB20045" s="62"/>
      <c r="CC20045" s="62"/>
      <c r="CD20045" s="62"/>
      <c r="CE20045" s="62"/>
      <c r="CF20045" s="62"/>
      <c r="CL20045" s="56" t="s">
        <v>10623</v>
      </c>
      <c r="CM20045" s="56" t="s">
        <v>214</v>
      </c>
      <c r="CN20045" s="56" t="s">
        <v>214</v>
      </c>
      <c r="CO20045" s="52"/>
      <c r="CP20045" s="52"/>
      <c r="CQ20045" s="52"/>
      <c r="CR20045" s="52"/>
      <c r="CS20045" s="52"/>
      <c r="CT20045" s="52"/>
      <c r="CU20045" s="33"/>
      <c r="CV20045" s="33"/>
    </row>
    <row r="20046" spans="74:100">
      <c r="BV20046" s="62"/>
      <c r="BW20046" s="62"/>
      <c r="BX20046" s="62"/>
      <c r="BY20046" s="62"/>
      <c r="BZ20046" s="62"/>
      <c r="CA20046" s="62"/>
      <c r="CB20046" s="62"/>
      <c r="CC20046" s="62"/>
      <c r="CD20046" s="62"/>
      <c r="CE20046" s="62"/>
      <c r="CF20046" s="62"/>
      <c r="CL20046" s="56" t="s">
        <v>10649</v>
      </c>
      <c r="CM20046" s="56" t="s">
        <v>213</v>
      </c>
      <c r="CN20046" s="56" t="s">
        <v>213</v>
      </c>
      <c r="CO20046" s="52"/>
      <c r="CP20046" s="52"/>
      <c r="CQ20046" s="52"/>
      <c r="CR20046" s="52"/>
      <c r="CS20046" s="52"/>
      <c r="CT20046" s="52"/>
      <c r="CU20046" s="33"/>
      <c r="CV20046" s="33"/>
    </row>
    <row r="20047" spans="74:100">
      <c r="BV20047" s="62"/>
      <c r="BW20047" s="62"/>
      <c r="BX20047" s="62"/>
      <c r="BY20047" s="62"/>
      <c r="BZ20047" s="62"/>
      <c r="CA20047" s="62"/>
      <c r="CB20047" s="62"/>
      <c r="CC20047" s="62"/>
      <c r="CD20047" s="62"/>
      <c r="CE20047" s="62"/>
      <c r="CF20047" s="62"/>
      <c r="CL20047" s="35" t="s">
        <v>10651</v>
      </c>
      <c r="CM20047" s="35" t="s">
        <v>217</v>
      </c>
      <c r="CN20047" s="35" t="s">
        <v>217</v>
      </c>
      <c r="CO20047" s="52"/>
      <c r="CP20047" s="52"/>
      <c r="CQ20047" s="52"/>
      <c r="CR20047" s="52"/>
      <c r="CS20047" s="52"/>
      <c r="CT20047" s="52"/>
      <c r="CU20047" s="33"/>
      <c r="CV20047" s="33"/>
    </row>
    <row r="20048" spans="74:100">
      <c r="BV20048" s="62"/>
      <c r="BW20048" s="62"/>
      <c r="BX20048" s="62"/>
      <c r="BY20048" s="62"/>
      <c r="BZ20048" s="62"/>
      <c r="CA20048" s="62"/>
      <c r="CB20048" s="62"/>
      <c r="CC20048" s="62"/>
      <c r="CD20048" s="62"/>
      <c r="CE20048" s="62"/>
      <c r="CF20048" s="62"/>
      <c r="CL20048" s="56" t="s">
        <v>10654</v>
      </c>
      <c r="CM20048" s="56" t="s">
        <v>217</v>
      </c>
      <c r="CN20048" s="56" t="s">
        <v>217</v>
      </c>
      <c r="CO20048" s="52"/>
      <c r="CP20048" s="52"/>
      <c r="CQ20048" s="52"/>
      <c r="CR20048" s="52"/>
      <c r="CS20048" s="52"/>
      <c r="CT20048" s="52"/>
      <c r="CU20048" s="33"/>
      <c r="CV20048" s="33"/>
    </row>
    <row r="20049" spans="74:100">
      <c r="BV20049" s="62"/>
      <c r="BW20049" s="62"/>
      <c r="BX20049" s="62"/>
      <c r="BY20049" s="62"/>
      <c r="BZ20049" s="62"/>
      <c r="CA20049" s="62"/>
      <c r="CB20049" s="62"/>
      <c r="CC20049" s="62"/>
      <c r="CD20049" s="62"/>
      <c r="CE20049" s="62"/>
      <c r="CF20049" s="62"/>
      <c r="CL20049" s="35" t="s">
        <v>10652</v>
      </c>
      <c r="CM20049" s="35" t="s">
        <v>217</v>
      </c>
      <c r="CN20049" s="35" t="s">
        <v>217</v>
      </c>
      <c r="CO20049" s="52"/>
      <c r="CP20049" s="52"/>
      <c r="CQ20049" s="52"/>
      <c r="CR20049" s="52"/>
      <c r="CS20049" s="52"/>
      <c r="CT20049" s="52"/>
      <c r="CU20049" s="33"/>
      <c r="CV20049" s="33"/>
    </row>
    <row r="20050" spans="74:100">
      <c r="BV20050" s="62"/>
      <c r="BW20050" s="62"/>
      <c r="BX20050" s="62"/>
      <c r="BY20050" s="62"/>
      <c r="BZ20050" s="62"/>
      <c r="CA20050" s="62"/>
      <c r="CB20050" s="62"/>
      <c r="CC20050" s="62"/>
      <c r="CD20050" s="62"/>
      <c r="CE20050" s="62"/>
      <c r="CF20050" s="62"/>
      <c r="CL20050" s="56" t="s">
        <v>10666</v>
      </c>
      <c r="CM20050" s="56" t="s">
        <v>215</v>
      </c>
      <c r="CN20050" s="56" t="s">
        <v>215</v>
      </c>
      <c r="CO20050" s="52"/>
      <c r="CP20050" s="52"/>
      <c r="CQ20050" s="52"/>
      <c r="CR20050" s="52"/>
      <c r="CS20050" s="52"/>
      <c r="CT20050" s="52"/>
      <c r="CU20050" s="33"/>
      <c r="CV20050" s="33"/>
    </row>
    <row r="20051" spans="74:100">
      <c r="BV20051" s="62"/>
      <c r="BW20051" s="62"/>
      <c r="BX20051" s="62"/>
      <c r="BY20051" s="62"/>
      <c r="BZ20051" s="62"/>
      <c r="CA20051" s="62"/>
      <c r="CB20051" s="62"/>
      <c r="CC20051" s="62"/>
      <c r="CD20051" s="62"/>
      <c r="CE20051" s="62"/>
      <c r="CF20051" s="62"/>
      <c r="CL20051" s="56" t="s">
        <v>23884</v>
      </c>
      <c r="CM20051" s="56" t="s">
        <v>215</v>
      </c>
      <c r="CN20051" s="56" t="s">
        <v>215</v>
      </c>
      <c r="CO20051" s="52"/>
      <c r="CP20051" s="52"/>
      <c r="CQ20051" s="52"/>
      <c r="CR20051" s="52"/>
      <c r="CS20051" s="52"/>
      <c r="CT20051" s="52"/>
      <c r="CU20051" s="33"/>
      <c r="CV20051" s="33"/>
    </row>
    <row r="20052" spans="74:100">
      <c r="BV20052" s="62"/>
      <c r="BW20052" s="62"/>
      <c r="BX20052" s="62"/>
      <c r="BY20052" s="62"/>
      <c r="BZ20052" s="62"/>
      <c r="CA20052" s="62"/>
      <c r="CB20052" s="62"/>
      <c r="CC20052" s="62"/>
      <c r="CD20052" s="62"/>
      <c r="CE20052" s="62"/>
      <c r="CF20052" s="62"/>
      <c r="CL20052" s="56" t="s">
        <v>10656</v>
      </c>
      <c r="CM20052" s="56" t="s">
        <v>215</v>
      </c>
      <c r="CN20052" s="56" t="s">
        <v>215</v>
      </c>
      <c r="CO20052" s="52"/>
      <c r="CP20052" s="52"/>
      <c r="CQ20052" s="52"/>
      <c r="CR20052" s="52"/>
      <c r="CS20052" s="52"/>
      <c r="CT20052" s="52"/>
      <c r="CU20052" s="33"/>
      <c r="CV20052" s="33"/>
    </row>
    <row r="20053" spans="74:100">
      <c r="BV20053" s="62"/>
      <c r="BW20053" s="62"/>
      <c r="BX20053" s="62"/>
      <c r="BY20053" s="62"/>
      <c r="BZ20053" s="62"/>
      <c r="CA20053" s="62"/>
      <c r="CB20053" s="62"/>
      <c r="CC20053" s="62"/>
      <c r="CD20053" s="62"/>
      <c r="CE20053" s="62"/>
      <c r="CF20053" s="62"/>
      <c r="CL20053" s="56" t="s">
        <v>10657</v>
      </c>
      <c r="CM20053" s="56" t="s">
        <v>215</v>
      </c>
      <c r="CN20053" s="56" t="s">
        <v>215</v>
      </c>
      <c r="CO20053" s="52"/>
      <c r="CP20053" s="52"/>
      <c r="CQ20053" s="52"/>
      <c r="CR20053" s="52"/>
      <c r="CS20053" s="52"/>
      <c r="CT20053" s="52"/>
      <c r="CU20053" s="33"/>
      <c r="CV20053" s="33"/>
    </row>
    <row r="20054" spans="74:100">
      <c r="BV20054" s="62"/>
      <c r="BW20054" s="62"/>
      <c r="BX20054" s="62"/>
      <c r="BY20054" s="62"/>
      <c r="BZ20054" s="62"/>
      <c r="CA20054" s="62"/>
      <c r="CB20054" s="62"/>
      <c r="CC20054" s="62"/>
      <c r="CD20054" s="62"/>
      <c r="CE20054" s="62"/>
      <c r="CF20054" s="62"/>
      <c r="CL20054" s="56" t="s">
        <v>10658</v>
      </c>
      <c r="CM20054" s="56" t="s">
        <v>215</v>
      </c>
      <c r="CN20054" s="56" t="s">
        <v>215</v>
      </c>
      <c r="CO20054" s="52"/>
      <c r="CP20054" s="52"/>
      <c r="CQ20054" s="52"/>
      <c r="CR20054" s="52"/>
      <c r="CS20054" s="52"/>
      <c r="CT20054" s="52"/>
      <c r="CU20054" s="33"/>
      <c r="CV20054" s="33"/>
    </row>
    <row r="20055" spans="74:100">
      <c r="BV20055" s="62"/>
      <c r="BW20055" s="62"/>
      <c r="BX20055" s="62"/>
      <c r="BY20055" s="62"/>
      <c r="BZ20055" s="62"/>
      <c r="CA20055" s="62"/>
      <c r="CB20055" s="62"/>
      <c r="CC20055" s="62"/>
      <c r="CD20055" s="62"/>
      <c r="CE20055" s="62"/>
      <c r="CF20055" s="62"/>
      <c r="CL20055" s="56" t="s">
        <v>10659</v>
      </c>
      <c r="CM20055" s="56" t="s">
        <v>215</v>
      </c>
      <c r="CN20055" s="56" t="s">
        <v>215</v>
      </c>
      <c r="CO20055" s="52"/>
      <c r="CP20055" s="52"/>
      <c r="CQ20055" s="52"/>
      <c r="CR20055" s="52"/>
      <c r="CS20055" s="52"/>
      <c r="CT20055" s="52"/>
      <c r="CU20055" s="33"/>
      <c r="CV20055" s="33"/>
    </row>
    <row r="20056" spans="74:100">
      <c r="BV20056" s="62"/>
      <c r="BW20056" s="62"/>
      <c r="BX20056" s="62"/>
      <c r="BY20056" s="62"/>
      <c r="BZ20056" s="62"/>
      <c r="CA20056" s="62"/>
      <c r="CB20056" s="62"/>
      <c r="CC20056" s="62"/>
      <c r="CD20056" s="62"/>
      <c r="CE20056" s="62"/>
      <c r="CF20056" s="62"/>
      <c r="CL20056" s="56" t="s">
        <v>10686</v>
      </c>
      <c r="CM20056" s="56" t="s">
        <v>213</v>
      </c>
      <c r="CN20056" s="56" t="s">
        <v>213</v>
      </c>
      <c r="CO20056" s="52"/>
      <c r="CP20056" s="52"/>
      <c r="CQ20056" s="52"/>
      <c r="CR20056" s="52"/>
      <c r="CS20056" s="52"/>
      <c r="CT20056" s="52"/>
      <c r="CU20056" s="33"/>
      <c r="CV20056" s="33"/>
    </row>
    <row r="20057" spans="74:100">
      <c r="BV20057" s="62"/>
      <c r="BW20057" s="62"/>
      <c r="BX20057" s="62"/>
      <c r="BY20057" s="62"/>
      <c r="BZ20057" s="62"/>
      <c r="CA20057" s="62"/>
      <c r="CB20057" s="62"/>
      <c r="CC20057" s="62"/>
      <c r="CD20057" s="62"/>
      <c r="CE20057" s="62"/>
      <c r="CF20057" s="62"/>
      <c r="CL20057" s="56" t="s">
        <v>10660</v>
      </c>
      <c r="CM20057" s="56" t="s">
        <v>215</v>
      </c>
      <c r="CN20057" s="56" t="s">
        <v>215</v>
      </c>
      <c r="CO20057" s="52"/>
      <c r="CP20057" s="52"/>
      <c r="CQ20057" s="52"/>
      <c r="CR20057" s="52"/>
      <c r="CS20057" s="52"/>
      <c r="CT20057" s="52"/>
      <c r="CU20057" s="33"/>
      <c r="CV20057" s="33"/>
    </row>
    <row r="20058" spans="74:100">
      <c r="BV20058" s="62"/>
      <c r="BW20058" s="62"/>
      <c r="BX20058" s="62"/>
      <c r="BY20058" s="62"/>
      <c r="BZ20058" s="62"/>
      <c r="CA20058" s="62"/>
      <c r="CB20058" s="62"/>
      <c r="CC20058" s="62"/>
      <c r="CD20058" s="62"/>
      <c r="CE20058" s="62"/>
      <c r="CF20058" s="62"/>
      <c r="CL20058" s="56" t="s">
        <v>10664</v>
      </c>
      <c r="CM20058" s="56" t="s">
        <v>213</v>
      </c>
      <c r="CN20058" s="56" t="s">
        <v>213</v>
      </c>
      <c r="CO20058" s="52"/>
      <c r="CP20058" s="52"/>
      <c r="CQ20058" s="52"/>
      <c r="CR20058" s="52"/>
      <c r="CS20058" s="52"/>
      <c r="CT20058" s="52"/>
      <c r="CU20058" s="33"/>
      <c r="CV20058" s="33"/>
    </row>
    <row r="20059" spans="74:100">
      <c r="BV20059" s="62"/>
      <c r="BW20059" s="62"/>
      <c r="BX20059" s="62"/>
      <c r="BY20059" s="62"/>
      <c r="BZ20059" s="62"/>
      <c r="CA20059" s="62"/>
      <c r="CB20059" s="62"/>
      <c r="CC20059" s="62"/>
      <c r="CD20059" s="62"/>
      <c r="CE20059" s="62"/>
      <c r="CF20059" s="62"/>
      <c r="CL20059" s="56" t="s">
        <v>25655</v>
      </c>
      <c r="CM20059" s="56" t="s">
        <v>214</v>
      </c>
      <c r="CN20059" s="56" t="s">
        <v>214</v>
      </c>
      <c r="CO20059" s="52"/>
      <c r="CP20059" s="52"/>
      <c r="CQ20059" s="52"/>
      <c r="CR20059" s="52"/>
      <c r="CS20059" s="52"/>
      <c r="CT20059" s="52"/>
      <c r="CU20059" s="33"/>
      <c r="CV20059" s="33"/>
    </row>
    <row r="20060" spans="74:100">
      <c r="BV20060" s="62"/>
      <c r="BW20060" s="62"/>
      <c r="BX20060" s="62"/>
      <c r="BY20060" s="62"/>
      <c r="BZ20060" s="62"/>
      <c r="CA20060" s="62"/>
      <c r="CB20060" s="62"/>
      <c r="CC20060" s="62"/>
      <c r="CD20060" s="62"/>
      <c r="CE20060" s="62"/>
      <c r="CF20060" s="62"/>
      <c r="CL20060" s="56" t="s">
        <v>10675</v>
      </c>
      <c r="CM20060" s="56" t="s">
        <v>214</v>
      </c>
      <c r="CN20060" s="56" t="s">
        <v>214</v>
      </c>
      <c r="CO20060" s="52"/>
      <c r="CP20060" s="52"/>
      <c r="CQ20060" s="52"/>
      <c r="CR20060" s="52"/>
      <c r="CS20060" s="52"/>
      <c r="CT20060" s="52"/>
      <c r="CU20060" s="33"/>
      <c r="CV20060" s="33"/>
    </row>
    <row r="20061" spans="74:100">
      <c r="BV20061" s="62"/>
      <c r="BW20061" s="62"/>
      <c r="BX20061" s="62"/>
      <c r="BY20061" s="62"/>
      <c r="BZ20061" s="62"/>
      <c r="CA20061" s="62"/>
      <c r="CB20061" s="62"/>
      <c r="CC20061" s="62"/>
      <c r="CD20061" s="62"/>
      <c r="CE20061" s="62"/>
      <c r="CF20061" s="62"/>
      <c r="CL20061" s="56" t="s">
        <v>10667</v>
      </c>
      <c r="CM20061" s="56" t="s">
        <v>215</v>
      </c>
      <c r="CN20061" s="56" t="s">
        <v>215</v>
      </c>
      <c r="CO20061" s="52"/>
      <c r="CP20061" s="52"/>
      <c r="CQ20061" s="52"/>
      <c r="CR20061" s="52"/>
      <c r="CS20061" s="52"/>
      <c r="CT20061" s="52"/>
      <c r="CU20061" s="33"/>
      <c r="CV20061" s="33"/>
    </row>
    <row r="20062" spans="74:100">
      <c r="BV20062" s="62"/>
      <c r="BW20062" s="62"/>
      <c r="BX20062" s="62"/>
      <c r="BY20062" s="62"/>
      <c r="BZ20062" s="62"/>
      <c r="CA20062" s="62"/>
      <c r="CB20062" s="62"/>
      <c r="CC20062" s="62"/>
      <c r="CD20062" s="62"/>
      <c r="CE20062" s="62"/>
      <c r="CF20062" s="62"/>
      <c r="CL20062" s="56" t="s">
        <v>25656</v>
      </c>
      <c r="CM20062" s="56" t="s">
        <v>215</v>
      </c>
      <c r="CN20062" s="56" t="s">
        <v>215</v>
      </c>
      <c r="CO20062" s="52"/>
      <c r="CP20062" s="52"/>
      <c r="CQ20062" s="52"/>
      <c r="CR20062" s="52"/>
      <c r="CS20062" s="52"/>
      <c r="CT20062" s="52"/>
      <c r="CU20062" s="33"/>
      <c r="CV20062" s="33"/>
    </row>
    <row r="20063" spans="74:100">
      <c r="BV20063" s="62"/>
      <c r="BW20063" s="62"/>
      <c r="BX20063" s="62"/>
      <c r="BY20063" s="62"/>
      <c r="BZ20063" s="62"/>
      <c r="CA20063" s="62"/>
      <c r="CB20063" s="62"/>
      <c r="CC20063" s="62"/>
      <c r="CD20063" s="62"/>
      <c r="CE20063" s="62"/>
      <c r="CF20063" s="62"/>
      <c r="CL20063" s="56" t="s">
        <v>10668</v>
      </c>
      <c r="CM20063" s="56" t="s">
        <v>215</v>
      </c>
      <c r="CN20063" s="56" t="s">
        <v>215</v>
      </c>
      <c r="CO20063" s="52"/>
      <c r="CP20063" s="52"/>
      <c r="CQ20063" s="52"/>
      <c r="CR20063" s="52"/>
      <c r="CS20063" s="52"/>
      <c r="CT20063" s="52"/>
      <c r="CU20063" s="33"/>
      <c r="CV20063" s="33"/>
    </row>
    <row r="20064" spans="74:100">
      <c r="BV20064" s="62"/>
      <c r="BW20064" s="62"/>
      <c r="BX20064" s="62"/>
      <c r="BY20064" s="62"/>
      <c r="BZ20064" s="62"/>
      <c r="CA20064" s="62"/>
      <c r="CB20064" s="62"/>
      <c r="CC20064" s="62"/>
      <c r="CD20064" s="62"/>
      <c r="CE20064" s="62"/>
      <c r="CF20064" s="62"/>
      <c r="CL20064" s="56" t="s">
        <v>10661</v>
      </c>
      <c r="CM20064" s="56" t="s">
        <v>214</v>
      </c>
      <c r="CN20064" s="56" t="s">
        <v>214</v>
      </c>
      <c r="CO20064" s="52"/>
      <c r="CP20064" s="52"/>
      <c r="CQ20064" s="52"/>
      <c r="CR20064" s="52"/>
      <c r="CS20064" s="52"/>
      <c r="CT20064" s="52"/>
      <c r="CU20064" s="33"/>
      <c r="CV20064" s="33"/>
    </row>
    <row r="20065" spans="74:100">
      <c r="BV20065" s="62"/>
      <c r="BW20065" s="62"/>
      <c r="BX20065" s="62"/>
      <c r="BY20065" s="62"/>
      <c r="BZ20065" s="62"/>
      <c r="CA20065" s="62"/>
      <c r="CB20065" s="62"/>
      <c r="CC20065" s="62"/>
      <c r="CD20065" s="62"/>
      <c r="CE20065" s="62"/>
      <c r="CF20065" s="62"/>
      <c r="CL20065" s="56" t="s">
        <v>10662</v>
      </c>
      <c r="CM20065" s="56" t="s">
        <v>214</v>
      </c>
      <c r="CN20065" s="56" t="s">
        <v>214</v>
      </c>
      <c r="CO20065" s="52"/>
      <c r="CP20065" s="52"/>
      <c r="CQ20065" s="52"/>
      <c r="CR20065" s="52"/>
      <c r="CS20065" s="52"/>
      <c r="CT20065" s="52"/>
      <c r="CU20065" s="33"/>
      <c r="CV20065" s="33"/>
    </row>
    <row r="20066" spans="74:100">
      <c r="BV20066" s="62"/>
      <c r="BW20066" s="62"/>
      <c r="BX20066" s="62"/>
      <c r="BY20066" s="62"/>
      <c r="BZ20066" s="62"/>
      <c r="CA20066" s="62"/>
      <c r="CB20066" s="62"/>
      <c r="CC20066" s="62"/>
      <c r="CD20066" s="62"/>
      <c r="CE20066" s="62"/>
      <c r="CF20066" s="62"/>
      <c r="CL20066" s="56" t="s">
        <v>10669</v>
      </c>
      <c r="CM20066" s="56" t="s">
        <v>215</v>
      </c>
      <c r="CN20066" s="56" t="s">
        <v>215</v>
      </c>
      <c r="CO20066" s="52"/>
      <c r="CP20066" s="52"/>
      <c r="CQ20066" s="52"/>
      <c r="CR20066" s="52"/>
      <c r="CS20066" s="52"/>
      <c r="CT20066" s="52"/>
      <c r="CU20066" s="33"/>
      <c r="CV20066" s="33"/>
    </row>
    <row r="20067" spans="74:100">
      <c r="BV20067" s="62"/>
      <c r="BW20067" s="62"/>
      <c r="BX20067" s="62"/>
      <c r="BY20067" s="62"/>
      <c r="BZ20067" s="62"/>
      <c r="CA20067" s="62"/>
      <c r="CB20067" s="62"/>
      <c r="CC20067" s="62"/>
      <c r="CD20067" s="62"/>
      <c r="CE20067" s="62"/>
      <c r="CF20067" s="62"/>
      <c r="CL20067" s="56" t="s">
        <v>10670</v>
      </c>
      <c r="CM20067" s="56" t="s">
        <v>215</v>
      </c>
      <c r="CN20067" s="56" t="s">
        <v>215</v>
      </c>
      <c r="CO20067" s="52"/>
      <c r="CP20067" s="52"/>
      <c r="CQ20067" s="52"/>
      <c r="CR20067" s="52"/>
      <c r="CS20067" s="52"/>
      <c r="CT20067" s="52"/>
      <c r="CU20067" s="33"/>
      <c r="CV20067" s="33"/>
    </row>
    <row r="20068" spans="74:100">
      <c r="BV20068" s="62"/>
      <c r="BW20068" s="62"/>
      <c r="BX20068" s="62"/>
      <c r="BY20068" s="62"/>
      <c r="BZ20068" s="62"/>
      <c r="CA20068" s="62"/>
      <c r="CB20068" s="62"/>
      <c r="CC20068" s="62"/>
      <c r="CD20068" s="62"/>
      <c r="CE20068" s="62"/>
      <c r="CF20068" s="62"/>
      <c r="CL20068" s="56" t="s">
        <v>10663</v>
      </c>
      <c r="CM20068" s="56" t="s">
        <v>214</v>
      </c>
      <c r="CN20068" s="56" t="s">
        <v>214</v>
      </c>
      <c r="CO20068" s="52"/>
      <c r="CP20068" s="52"/>
      <c r="CQ20068" s="52"/>
      <c r="CR20068" s="52"/>
      <c r="CS20068" s="52"/>
      <c r="CT20068" s="52"/>
      <c r="CU20068" s="33"/>
      <c r="CV20068" s="33"/>
    </row>
    <row r="20069" spans="74:100">
      <c r="BV20069" s="62"/>
      <c r="BW20069" s="62"/>
      <c r="BX20069" s="62"/>
      <c r="BY20069" s="62"/>
      <c r="BZ20069" s="62"/>
      <c r="CA20069" s="62"/>
      <c r="CB20069" s="62"/>
      <c r="CC20069" s="62"/>
      <c r="CD20069" s="62"/>
      <c r="CE20069" s="62"/>
      <c r="CF20069" s="62"/>
      <c r="CL20069" s="56" t="s">
        <v>10676</v>
      </c>
      <c r="CM20069" s="56" t="s">
        <v>214</v>
      </c>
      <c r="CN20069" s="56" t="s">
        <v>214</v>
      </c>
      <c r="CO20069" s="52"/>
      <c r="CP20069" s="52"/>
      <c r="CQ20069" s="52"/>
      <c r="CR20069" s="52"/>
      <c r="CS20069" s="52"/>
      <c r="CT20069" s="52"/>
      <c r="CU20069" s="33"/>
      <c r="CV20069" s="33"/>
    </row>
    <row r="20070" spans="74:100">
      <c r="BV20070" s="62"/>
      <c r="BW20070" s="62"/>
      <c r="BX20070" s="62"/>
      <c r="BY20070" s="62"/>
      <c r="BZ20070" s="62"/>
      <c r="CA20070" s="62"/>
      <c r="CB20070" s="62"/>
      <c r="CC20070" s="62"/>
      <c r="CD20070" s="62"/>
      <c r="CE20070" s="62"/>
      <c r="CF20070" s="62"/>
      <c r="CL20070" s="56" t="s">
        <v>10677</v>
      </c>
      <c r="CM20070" s="56" t="s">
        <v>214</v>
      </c>
      <c r="CN20070" s="56" t="s">
        <v>214</v>
      </c>
      <c r="CO20070" s="52"/>
      <c r="CP20070" s="52"/>
      <c r="CQ20070" s="52"/>
      <c r="CR20070" s="52"/>
      <c r="CS20070" s="52"/>
      <c r="CT20070" s="52"/>
      <c r="CU20070" s="33"/>
      <c r="CV20070" s="33"/>
    </row>
    <row r="20071" spans="74:100">
      <c r="BV20071" s="62"/>
      <c r="BW20071" s="62"/>
      <c r="BX20071" s="62"/>
      <c r="BY20071" s="62"/>
      <c r="BZ20071" s="62"/>
      <c r="CA20071" s="62"/>
      <c r="CB20071" s="62"/>
      <c r="CC20071" s="62"/>
      <c r="CD20071" s="62"/>
      <c r="CE20071" s="62"/>
      <c r="CF20071" s="62"/>
      <c r="CL20071" s="56" t="s">
        <v>10665</v>
      </c>
      <c r="CM20071" s="56" t="s">
        <v>213</v>
      </c>
      <c r="CN20071" s="56" t="s">
        <v>213</v>
      </c>
      <c r="CO20071" s="52"/>
      <c r="CP20071" s="52"/>
      <c r="CQ20071" s="52"/>
      <c r="CR20071" s="52"/>
      <c r="CS20071" s="52"/>
      <c r="CT20071" s="52"/>
      <c r="CU20071" s="33"/>
      <c r="CV20071" s="33"/>
    </row>
    <row r="20072" spans="74:100">
      <c r="BV20072" s="62"/>
      <c r="BW20072" s="62"/>
      <c r="BX20072" s="62"/>
      <c r="BY20072" s="62"/>
      <c r="BZ20072" s="62"/>
      <c r="CA20072" s="62"/>
      <c r="CB20072" s="62"/>
      <c r="CC20072" s="62"/>
      <c r="CD20072" s="62"/>
      <c r="CE20072" s="62"/>
      <c r="CF20072" s="62"/>
      <c r="CL20072" s="56" t="s">
        <v>10687</v>
      </c>
      <c r="CM20072" s="56" t="s">
        <v>213</v>
      </c>
      <c r="CN20072" s="56" t="s">
        <v>213</v>
      </c>
      <c r="CO20072" s="52"/>
      <c r="CP20072" s="52"/>
      <c r="CQ20072" s="52"/>
      <c r="CR20072" s="52"/>
      <c r="CS20072" s="52"/>
      <c r="CT20072" s="52"/>
      <c r="CU20072" s="33"/>
      <c r="CV20072" s="33"/>
    </row>
    <row r="20073" spans="74:100">
      <c r="BV20073" s="62"/>
      <c r="BW20073" s="62"/>
      <c r="BX20073" s="62"/>
      <c r="BY20073" s="62"/>
      <c r="BZ20073" s="62"/>
      <c r="CA20073" s="62"/>
      <c r="CB20073" s="62"/>
      <c r="CC20073" s="62"/>
      <c r="CD20073" s="62"/>
      <c r="CE20073" s="62"/>
      <c r="CF20073" s="62"/>
      <c r="CL20073" s="56" t="s">
        <v>10682</v>
      </c>
      <c r="CM20073" s="56" t="s">
        <v>214</v>
      </c>
      <c r="CN20073" s="56" t="s">
        <v>214</v>
      </c>
      <c r="CO20073" s="52"/>
      <c r="CP20073" s="52"/>
      <c r="CQ20073" s="52"/>
      <c r="CR20073" s="52"/>
      <c r="CS20073" s="52"/>
      <c r="CT20073" s="52"/>
      <c r="CU20073" s="33"/>
      <c r="CV20073" s="33"/>
    </row>
    <row r="20074" spans="74:100">
      <c r="BV20074" s="62"/>
      <c r="BW20074" s="62"/>
      <c r="BX20074" s="62"/>
      <c r="BY20074" s="62"/>
      <c r="BZ20074" s="62"/>
      <c r="CA20074" s="62"/>
      <c r="CB20074" s="62"/>
      <c r="CC20074" s="62"/>
      <c r="CD20074" s="62"/>
      <c r="CE20074" s="62"/>
      <c r="CF20074" s="62"/>
      <c r="CL20074" s="56" t="s">
        <v>10683</v>
      </c>
      <c r="CM20074" s="56" t="s">
        <v>214</v>
      </c>
      <c r="CN20074" s="56" t="s">
        <v>214</v>
      </c>
      <c r="CO20074" s="52"/>
      <c r="CP20074" s="52"/>
      <c r="CQ20074" s="52"/>
      <c r="CR20074" s="52"/>
      <c r="CS20074" s="52"/>
      <c r="CT20074" s="52"/>
      <c r="CU20074" s="33"/>
      <c r="CV20074" s="33"/>
    </row>
    <row r="20075" spans="74:100">
      <c r="BV20075" s="62"/>
      <c r="BW20075" s="62"/>
      <c r="BX20075" s="62"/>
      <c r="BY20075" s="62"/>
      <c r="BZ20075" s="62"/>
      <c r="CA20075" s="62"/>
      <c r="CB20075" s="62"/>
      <c r="CC20075" s="62"/>
      <c r="CD20075" s="62"/>
      <c r="CE20075" s="62"/>
      <c r="CF20075" s="62"/>
      <c r="CL20075" s="56" t="s">
        <v>10671</v>
      </c>
      <c r="CM20075" s="56" t="s">
        <v>215</v>
      </c>
      <c r="CN20075" s="56" t="s">
        <v>215</v>
      </c>
      <c r="CO20075" s="52"/>
      <c r="CP20075" s="52"/>
      <c r="CQ20075" s="52"/>
      <c r="CR20075" s="52"/>
      <c r="CS20075" s="52"/>
      <c r="CT20075" s="52"/>
      <c r="CU20075" s="33"/>
      <c r="CV20075" s="33"/>
    </row>
    <row r="20076" spans="74:100">
      <c r="BV20076" s="62"/>
      <c r="BW20076" s="62"/>
      <c r="BX20076" s="62"/>
      <c r="BY20076" s="62"/>
      <c r="BZ20076" s="62"/>
      <c r="CA20076" s="62"/>
      <c r="CB20076" s="62"/>
      <c r="CC20076" s="62"/>
      <c r="CD20076" s="62"/>
      <c r="CE20076" s="62"/>
      <c r="CF20076" s="62"/>
      <c r="CL20076" s="56" t="s">
        <v>10672</v>
      </c>
      <c r="CM20076" s="56" t="s">
        <v>215</v>
      </c>
      <c r="CN20076" s="56" t="s">
        <v>215</v>
      </c>
      <c r="CO20076" s="52"/>
      <c r="CP20076" s="52"/>
      <c r="CQ20076" s="52"/>
      <c r="CR20076" s="52"/>
      <c r="CS20076" s="52"/>
      <c r="CT20076" s="52"/>
      <c r="CU20076" s="33"/>
      <c r="CV20076" s="33"/>
    </row>
    <row r="20077" spans="74:100">
      <c r="BV20077" s="62"/>
      <c r="BW20077" s="62"/>
      <c r="BX20077" s="62"/>
      <c r="BY20077" s="62"/>
      <c r="BZ20077" s="62"/>
      <c r="CA20077" s="62"/>
      <c r="CB20077" s="62"/>
      <c r="CC20077" s="62"/>
      <c r="CD20077" s="62"/>
      <c r="CE20077" s="62"/>
      <c r="CF20077" s="62"/>
      <c r="CL20077" s="56" t="s">
        <v>10684</v>
      </c>
      <c r="CM20077" s="56" t="s">
        <v>214</v>
      </c>
      <c r="CN20077" s="56" t="s">
        <v>214</v>
      </c>
      <c r="CO20077" s="52"/>
      <c r="CP20077" s="52"/>
      <c r="CQ20077" s="52"/>
      <c r="CR20077" s="52"/>
      <c r="CS20077" s="52"/>
      <c r="CT20077" s="52"/>
      <c r="CU20077" s="33"/>
      <c r="CV20077" s="33"/>
    </row>
    <row r="20078" spans="74:100">
      <c r="BV20078" s="62"/>
      <c r="BW20078" s="62"/>
      <c r="BX20078" s="62"/>
      <c r="BY20078" s="62"/>
      <c r="BZ20078" s="62"/>
      <c r="CA20078" s="62"/>
      <c r="CB20078" s="62"/>
      <c r="CC20078" s="62"/>
      <c r="CD20078" s="62"/>
      <c r="CE20078" s="62"/>
      <c r="CF20078" s="62"/>
      <c r="CL20078" s="56" t="s">
        <v>10685</v>
      </c>
      <c r="CM20078" s="56" t="s">
        <v>214</v>
      </c>
      <c r="CN20078" s="56" t="s">
        <v>214</v>
      </c>
      <c r="CO20078" s="52"/>
      <c r="CP20078" s="52"/>
      <c r="CQ20078" s="52"/>
      <c r="CR20078" s="52"/>
      <c r="CS20078" s="52"/>
      <c r="CT20078" s="52"/>
      <c r="CU20078" s="33"/>
      <c r="CV20078" s="33"/>
    </row>
    <row r="20079" spans="74:100">
      <c r="BV20079" s="62"/>
      <c r="BW20079" s="62"/>
      <c r="BX20079" s="62"/>
      <c r="BY20079" s="62"/>
      <c r="BZ20079" s="62"/>
      <c r="CA20079" s="62"/>
      <c r="CB20079" s="62"/>
      <c r="CC20079" s="62"/>
      <c r="CD20079" s="62"/>
      <c r="CE20079" s="62"/>
      <c r="CF20079" s="62"/>
      <c r="CL20079" s="56" t="s">
        <v>10688</v>
      </c>
      <c r="CM20079" s="56" t="s">
        <v>213</v>
      </c>
      <c r="CN20079" s="56" t="s">
        <v>213</v>
      </c>
      <c r="CO20079" s="52"/>
      <c r="CP20079" s="52"/>
      <c r="CQ20079" s="52"/>
      <c r="CR20079" s="52"/>
      <c r="CS20079" s="52"/>
      <c r="CT20079" s="52"/>
      <c r="CU20079" s="33"/>
      <c r="CV20079" s="33"/>
    </row>
    <row r="20080" spans="74:100">
      <c r="BV20080" s="62"/>
      <c r="BW20080" s="62"/>
      <c r="BX20080" s="62"/>
      <c r="BY20080" s="62"/>
      <c r="BZ20080" s="62"/>
      <c r="CA20080" s="62"/>
      <c r="CB20080" s="62"/>
      <c r="CC20080" s="62"/>
      <c r="CD20080" s="62"/>
      <c r="CE20080" s="62"/>
      <c r="CF20080" s="62"/>
      <c r="CL20080" s="56" t="s">
        <v>25657</v>
      </c>
      <c r="CM20080" s="56" t="s">
        <v>213</v>
      </c>
      <c r="CN20080" s="56" t="s">
        <v>213</v>
      </c>
      <c r="CO20080" s="52"/>
      <c r="CP20080" s="52"/>
      <c r="CQ20080" s="52"/>
      <c r="CR20080" s="52"/>
      <c r="CS20080" s="52"/>
      <c r="CT20080" s="52"/>
      <c r="CU20080" s="33"/>
      <c r="CV20080" s="33"/>
    </row>
    <row r="20081" spans="74:100">
      <c r="BV20081" s="62"/>
      <c r="BW20081" s="62"/>
      <c r="BX20081" s="62"/>
      <c r="BY20081" s="62"/>
      <c r="BZ20081" s="62"/>
      <c r="CA20081" s="62"/>
      <c r="CB20081" s="62"/>
      <c r="CC20081" s="62"/>
      <c r="CD20081" s="62"/>
      <c r="CE20081" s="62"/>
      <c r="CF20081" s="62"/>
      <c r="CL20081" s="56" t="s">
        <v>10679</v>
      </c>
      <c r="CM20081" s="56" t="s">
        <v>214</v>
      </c>
      <c r="CN20081" s="56" t="s">
        <v>214</v>
      </c>
      <c r="CO20081" s="52"/>
      <c r="CP20081" s="52"/>
      <c r="CQ20081" s="52"/>
      <c r="CR20081" s="52"/>
      <c r="CS20081" s="52"/>
      <c r="CT20081" s="52"/>
      <c r="CU20081" s="33"/>
      <c r="CV20081" s="33"/>
    </row>
    <row r="20082" spans="74:100">
      <c r="BV20082" s="62"/>
      <c r="BW20082" s="62"/>
      <c r="BX20082" s="62"/>
      <c r="BY20082" s="62"/>
      <c r="BZ20082" s="62"/>
      <c r="CA20082" s="62"/>
      <c r="CB20082" s="62"/>
      <c r="CC20082" s="62"/>
      <c r="CD20082" s="62"/>
      <c r="CE20082" s="62"/>
      <c r="CF20082" s="62"/>
      <c r="CL20082" s="56" t="s">
        <v>23885</v>
      </c>
      <c r="CM20082" s="56" t="s">
        <v>214</v>
      </c>
      <c r="CN20082" s="56" t="s">
        <v>214</v>
      </c>
      <c r="CO20082" s="52"/>
      <c r="CP20082" s="52"/>
      <c r="CQ20082" s="52"/>
      <c r="CR20082" s="52"/>
      <c r="CS20082" s="52"/>
      <c r="CT20082" s="52"/>
      <c r="CU20082" s="33"/>
      <c r="CV20082" s="33"/>
    </row>
    <row r="20083" spans="74:100">
      <c r="BV20083" s="62"/>
      <c r="BW20083" s="62"/>
      <c r="BX20083" s="62"/>
      <c r="BY20083" s="62"/>
      <c r="BZ20083" s="62"/>
      <c r="CA20083" s="62"/>
      <c r="CB20083" s="62"/>
      <c r="CC20083" s="62"/>
      <c r="CD20083" s="62"/>
      <c r="CE20083" s="62"/>
      <c r="CF20083" s="62"/>
      <c r="CL20083" s="56" t="s">
        <v>25658</v>
      </c>
      <c r="CM20083" s="56" t="s">
        <v>214</v>
      </c>
      <c r="CN20083" s="56" t="s">
        <v>214</v>
      </c>
      <c r="CO20083" s="52"/>
      <c r="CP20083" s="52"/>
      <c r="CQ20083" s="52"/>
      <c r="CR20083" s="52"/>
      <c r="CS20083" s="52"/>
      <c r="CT20083" s="52"/>
      <c r="CU20083" s="33"/>
      <c r="CV20083" s="33"/>
    </row>
    <row r="20084" spans="74:100">
      <c r="BV20084" s="62"/>
      <c r="BW20084" s="62"/>
      <c r="BX20084" s="62"/>
      <c r="BY20084" s="62"/>
      <c r="BZ20084" s="62"/>
      <c r="CA20084" s="62"/>
      <c r="CB20084" s="62"/>
      <c r="CC20084" s="62"/>
      <c r="CD20084" s="62"/>
      <c r="CE20084" s="62"/>
      <c r="CF20084" s="62"/>
      <c r="CL20084" s="56" t="s">
        <v>10689</v>
      </c>
      <c r="CM20084" s="56" t="s">
        <v>214</v>
      </c>
      <c r="CN20084" s="56" t="s">
        <v>214</v>
      </c>
      <c r="CO20084" s="52"/>
      <c r="CP20084" s="52"/>
      <c r="CQ20084" s="52"/>
      <c r="CR20084" s="52"/>
      <c r="CS20084" s="52"/>
      <c r="CT20084" s="52"/>
      <c r="CU20084" s="33"/>
      <c r="CV20084" s="33"/>
    </row>
    <row r="20085" spans="74:100">
      <c r="BV20085" s="62"/>
      <c r="BW20085" s="62"/>
      <c r="BX20085" s="62"/>
      <c r="BY20085" s="62"/>
      <c r="BZ20085" s="62"/>
      <c r="CA20085" s="62"/>
      <c r="CB20085" s="62"/>
      <c r="CC20085" s="62"/>
      <c r="CD20085" s="62"/>
      <c r="CE20085" s="62"/>
      <c r="CF20085" s="62"/>
      <c r="CL20085" s="56" t="s">
        <v>10680</v>
      </c>
      <c r="CM20085" s="56" t="s">
        <v>214</v>
      </c>
      <c r="CN20085" s="56" t="s">
        <v>214</v>
      </c>
      <c r="CO20085" s="52"/>
      <c r="CP20085" s="52"/>
      <c r="CQ20085" s="52"/>
      <c r="CR20085" s="52"/>
      <c r="CS20085" s="52"/>
      <c r="CT20085" s="52"/>
      <c r="CU20085" s="33"/>
      <c r="CV20085" s="33"/>
    </row>
    <row r="20086" spans="74:100">
      <c r="BV20086" s="62"/>
      <c r="BW20086" s="62"/>
      <c r="BX20086" s="62"/>
      <c r="BY20086" s="62"/>
      <c r="BZ20086" s="62"/>
      <c r="CA20086" s="62"/>
      <c r="CB20086" s="62"/>
      <c r="CC20086" s="62"/>
      <c r="CD20086" s="62"/>
      <c r="CE20086" s="62"/>
      <c r="CF20086" s="62"/>
      <c r="CL20086" s="56" t="s">
        <v>10681</v>
      </c>
      <c r="CM20086" s="56" t="s">
        <v>215</v>
      </c>
      <c r="CN20086" s="56" t="s">
        <v>215</v>
      </c>
      <c r="CO20086" s="52"/>
      <c r="CP20086" s="52"/>
      <c r="CQ20086" s="52"/>
      <c r="CR20086" s="52"/>
      <c r="CS20086" s="52"/>
      <c r="CT20086" s="52"/>
      <c r="CU20086" s="33"/>
      <c r="CV20086" s="33"/>
    </row>
    <row r="20087" spans="74:100">
      <c r="BV20087" s="62"/>
      <c r="BW20087" s="62"/>
      <c r="BX20087" s="62"/>
      <c r="BY20087" s="62"/>
      <c r="BZ20087" s="62"/>
      <c r="CA20087" s="62"/>
      <c r="CB20087" s="62"/>
      <c r="CC20087" s="62"/>
      <c r="CD20087" s="62"/>
      <c r="CE20087" s="62"/>
      <c r="CF20087" s="62"/>
      <c r="CL20087" s="56" t="s">
        <v>25659</v>
      </c>
      <c r="CM20087" s="56" t="s">
        <v>214</v>
      </c>
      <c r="CN20087" s="56" t="s">
        <v>214</v>
      </c>
      <c r="CO20087" s="52"/>
      <c r="CP20087" s="52"/>
      <c r="CQ20087" s="52"/>
      <c r="CR20087" s="52"/>
      <c r="CS20087" s="52"/>
      <c r="CT20087" s="52"/>
      <c r="CU20087" s="33"/>
      <c r="CV20087" s="33"/>
    </row>
    <row r="20088" spans="74:100">
      <c r="BV20088" s="62"/>
      <c r="BW20088" s="62"/>
      <c r="BX20088" s="62"/>
      <c r="BY20088" s="62"/>
      <c r="BZ20088" s="62"/>
      <c r="CA20088" s="62"/>
      <c r="CB20088" s="62"/>
      <c r="CC20088" s="62"/>
      <c r="CD20088" s="62"/>
      <c r="CE20088" s="62"/>
      <c r="CF20088" s="62"/>
      <c r="CL20088" s="56" t="s">
        <v>10709</v>
      </c>
      <c r="CM20088" s="56" t="s">
        <v>215</v>
      </c>
      <c r="CN20088" s="56" t="s">
        <v>215</v>
      </c>
      <c r="CO20088" s="52"/>
      <c r="CP20088" s="52"/>
      <c r="CQ20088" s="52"/>
      <c r="CR20088" s="52"/>
      <c r="CS20088" s="52"/>
      <c r="CT20088" s="52"/>
      <c r="CU20088" s="33"/>
      <c r="CV20088" s="33"/>
    </row>
    <row r="20089" spans="74:100">
      <c r="BV20089" s="62"/>
      <c r="BW20089" s="62"/>
      <c r="BX20089" s="62"/>
      <c r="BY20089" s="62"/>
      <c r="BZ20089" s="62"/>
      <c r="CA20089" s="62"/>
      <c r="CB20089" s="62"/>
      <c r="CC20089" s="62"/>
      <c r="CD20089" s="62"/>
      <c r="CE20089" s="62"/>
      <c r="CF20089" s="62"/>
      <c r="CL20089" s="56" t="s">
        <v>29453</v>
      </c>
      <c r="CM20089" s="56" t="s">
        <v>214</v>
      </c>
      <c r="CN20089" s="56" t="s">
        <v>214</v>
      </c>
      <c r="CO20089" s="52"/>
      <c r="CP20089" s="52"/>
      <c r="CQ20089" s="52"/>
      <c r="CR20089" s="52"/>
      <c r="CS20089" s="52"/>
      <c r="CT20089" s="52"/>
      <c r="CU20089" s="33"/>
      <c r="CV20089" s="33"/>
    </row>
    <row r="20090" spans="74:100">
      <c r="BV20090" s="62"/>
      <c r="BW20090" s="62"/>
      <c r="BX20090" s="62"/>
      <c r="BY20090" s="62"/>
      <c r="BZ20090" s="62"/>
      <c r="CA20090" s="62"/>
      <c r="CB20090" s="62"/>
      <c r="CC20090" s="62"/>
      <c r="CD20090" s="62"/>
      <c r="CE20090" s="62"/>
      <c r="CF20090" s="62"/>
      <c r="CL20090" s="56" t="s">
        <v>10711</v>
      </c>
      <c r="CM20090" s="56" t="s">
        <v>215</v>
      </c>
      <c r="CN20090" s="56" t="s">
        <v>215</v>
      </c>
      <c r="CO20090" s="52"/>
      <c r="CP20090" s="52"/>
      <c r="CQ20090" s="52"/>
      <c r="CR20090" s="52"/>
      <c r="CS20090" s="52"/>
      <c r="CT20090" s="52"/>
      <c r="CU20090" s="33"/>
      <c r="CV20090" s="33"/>
    </row>
    <row r="20091" spans="74:100">
      <c r="BV20091" s="62"/>
      <c r="BW20091" s="62"/>
      <c r="BX20091" s="62"/>
      <c r="BY20091" s="62"/>
      <c r="BZ20091" s="62"/>
      <c r="CA20091" s="62"/>
      <c r="CB20091" s="62"/>
      <c r="CC20091" s="62"/>
      <c r="CD20091" s="62"/>
      <c r="CE20091" s="62"/>
      <c r="CF20091" s="62"/>
      <c r="CL20091" s="35" t="s">
        <v>10694</v>
      </c>
      <c r="CM20091" s="35" t="s">
        <v>217</v>
      </c>
      <c r="CN20091" s="35" t="s">
        <v>217</v>
      </c>
      <c r="CO20091" s="52"/>
      <c r="CP20091" s="52"/>
      <c r="CQ20091" s="52"/>
      <c r="CR20091" s="52"/>
      <c r="CS20091" s="52"/>
      <c r="CT20091" s="52"/>
      <c r="CU20091" s="33"/>
      <c r="CV20091" s="33"/>
    </row>
    <row r="20092" spans="74:100">
      <c r="BV20092" s="62"/>
      <c r="BW20092" s="62"/>
      <c r="BX20092" s="62"/>
      <c r="BY20092" s="62"/>
      <c r="BZ20092" s="62"/>
      <c r="CA20092" s="62"/>
      <c r="CB20092" s="62"/>
      <c r="CC20092" s="62"/>
      <c r="CD20092" s="62"/>
      <c r="CE20092" s="62"/>
      <c r="CF20092" s="62"/>
      <c r="CL20092" s="56" t="s">
        <v>29454</v>
      </c>
      <c r="CM20092" s="56" t="s">
        <v>216</v>
      </c>
      <c r="CN20092" s="56" t="s">
        <v>216</v>
      </c>
      <c r="CO20092" s="52"/>
      <c r="CP20092" s="52"/>
      <c r="CQ20092" s="52"/>
      <c r="CR20092" s="52"/>
      <c r="CS20092" s="52"/>
      <c r="CT20092" s="52"/>
      <c r="CU20092" s="33"/>
      <c r="CV20092" s="33"/>
    </row>
    <row r="20093" spans="74:100">
      <c r="BV20093" s="62"/>
      <c r="BW20093" s="62"/>
      <c r="BX20093" s="62"/>
      <c r="BY20093" s="62"/>
      <c r="BZ20093" s="62"/>
      <c r="CA20093" s="62"/>
      <c r="CB20093" s="62"/>
      <c r="CC20093" s="62"/>
      <c r="CD20093" s="62"/>
      <c r="CE20093" s="62"/>
      <c r="CF20093" s="62"/>
      <c r="CL20093" s="56" t="s">
        <v>29455</v>
      </c>
      <c r="CM20093" s="56" t="s">
        <v>216</v>
      </c>
      <c r="CN20093" s="56" t="s">
        <v>216</v>
      </c>
      <c r="CO20093" s="52"/>
      <c r="CP20093" s="52"/>
      <c r="CQ20093" s="52"/>
      <c r="CR20093" s="52"/>
      <c r="CS20093" s="52"/>
      <c r="CT20093" s="52"/>
      <c r="CU20093" s="33"/>
      <c r="CV20093" s="33"/>
    </row>
    <row r="20094" spans="74:100">
      <c r="BV20094" s="62"/>
      <c r="BW20094" s="62"/>
      <c r="BX20094" s="62"/>
      <c r="BY20094" s="62"/>
      <c r="BZ20094" s="62"/>
      <c r="CA20094" s="62"/>
      <c r="CB20094" s="62"/>
      <c r="CC20094" s="62"/>
      <c r="CD20094" s="62"/>
      <c r="CE20094" s="62"/>
      <c r="CF20094" s="62"/>
      <c r="CL20094" s="35" t="s">
        <v>10695</v>
      </c>
      <c r="CM20094" s="35" t="s">
        <v>217</v>
      </c>
      <c r="CN20094" s="35" t="s">
        <v>217</v>
      </c>
      <c r="CO20094" s="52"/>
      <c r="CP20094" s="52"/>
      <c r="CQ20094" s="52"/>
      <c r="CR20094" s="52"/>
      <c r="CS20094" s="52"/>
      <c r="CT20094" s="52"/>
      <c r="CU20094" s="33"/>
      <c r="CV20094" s="33"/>
    </row>
    <row r="20095" spans="74:100">
      <c r="BV20095" s="62"/>
      <c r="BW20095" s="62"/>
      <c r="BX20095" s="62"/>
      <c r="BY20095" s="62"/>
      <c r="BZ20095" s="62"/>
      <c r="CA20095" s="62"/>
      <c r="CB20095" s="62"/>
      <c r="CC20095" s="62"/>
      <c r="CD20095" s="62"/>
      <c r="CE20095" s="62"/>
      <c r="CF20095" s="62"/>
      <c r="CL20095" s="35" t="s">
        <v>10696</v>
      </c>
      <c r="CM20095" s="35" t="s">
        <v>217</v>
      </c>
      <c r="CN20095" s="35" t="s">
        <v>217</v>
      </c>
      <c r="CO20095" s="52"/>
      <c r="CP20095" s="52"/>
      <c r="CQ20095" s="52"/>
      <c r="CR20095" s="52"/>
      <c r="CS20095" s="52"/>
      <c r="CT20095" s="52"/>
      <c r="CU20095" s="33"/>
      <c r="CV20095" s="33"/>
    </row>
    <row r="20096" spans="74:100">
      <c r="BV20096" s="62"/>
      <c r="BW20096" s="62"/>
      <c r="BX20096" s="62"/>
      <c r="BY20096" s="62"/>
      <c r="BZ20096" s="62"/>
      <c r="CA20096" s="62"/>
      <c r="CB20096" s="62"/>
      <c r="CC20096" s="62"/>
      <c r="CD20096" s="62"/>
      <c r="CE20096" s="62"/>
      <c r="CF20096" s="62"/>
      <c r="CL20096" s="56" t="s">
        <v>10712</v>
      </c>
      <c r="CM20096" s="56" t="s">
        <v>215</v>
      </c>
      <c r="CN20096" s="56" t="s">
        <v>215</v>
      </c>
      <c r="CO20096" s="52"/>
      <c r="CP20096" s="52"/>
      <c r="CQ20096" s="52"/>
      <c r="CR20096" s="52"/>
      <c r="CS20096" s="52"/>
      <c r="CT20096" s="52"/>
      <c r="CU20096" s="33"/>
      <c r="CV20096" s="33"/>
    </row>
    <row r="20097" spans="74:100">
      <c r="BV20097" s="62"/>
      <c r="BW20097" s="62"/>
      <c r="BX20097" s="62"/>
      <c r="BY20097" s="62"/>
      <c r="BZ20097" s="62"/>
      <c r="CA20097" s="62"/>
      <c r="CB20097" s="62"/>
      <c r="CC20097" s="62"/>
      <c r="CD20097" s="62"/>
      <c r="CE20097" s="62"/>
      <c r="CF20097" s="62"/>
      <c r="CL20097" s="35" t="s">
        <v>10706</v>
      </c>
      <c r="CM20097" s="35" t="s">
        <v>217</v>
      </c>
      <c r="CN20097" s="35" t="s">
        <v>217</v>
      </c>
      <c r="CO20097" s="52"/>
      <c r="CP20097" s="52"/>
      <c r="CQ20097" s="52"/>
      <c r="CR20097" s="52"/>
      <c r="CS20097" s="52"/>
      <c r="CT20097" s="52"/>
      <c r="CU20097" s="33"/>
      <c r="CV20097" s="33"/>
    </row>
    <row r="20098" spans="74:100">
      <c r="BV20098" s="62"/>
      <c r="BW20098" s="62"/>
      <c r="BX20098" s="62"/>
      <c r="BY20098" s="62"/>
      <c r="BZ20098" s="62"/>
      <c r="CA20098" s="62"/>
      <c r="CB20098" s="62"/>
      <c r="CC20098" s="62"/>
      <c r="CD20098" s="62"/>
      <c r="CE20098" s="62"/>
      <c r="CF20098" s="62"/>
      <c r="CL20098" s="56" t="s">
        <v>10698</v>
      </c>
      <c r="CM20098" s="56" t="s">
        <v>214</v>
      </c>
      <c r="CN20098" s="56" t="s">
        <v>214</v>
      </c>
      <c r="CO20098" s="52"/>
      <c r="CP20098" s="52"/>
      <c r="CQ20098" s="52"/>
      <c r="CR20098" s="52"/>
      <c r="CS20098" s="52"/>
      <c r="CT20098" s="52"/>
      <c r="CU20098" s="33"/>
      <c r="CV20098" s="33"/>
    </row>
    <row r="20099" spans="74:100">
      <c r="BV20099" s="62"/>
      <c r="BW20099" s="62"/>
      <c r="BX20099" s="62"/>
      <c r="BY20099" s="62"/>
      <c r="BZ20099" s="62"/>
      <c r="CA20099" s="62"/>
      <c r="CB20099" s="62"/>
      <c r="CC20099" s="62"/>
      <c r="CD20099" s="62"/>
      <c r="CE20099" s="62"/>
      <c r="CF20099" s="62"/>
      <c r="CL20099" s="56" t="s">
        <v>10699</v>
      </c>
      <c r="CM20099" s="56" t="s">
        <v>216</v>
      </c>
      <c r="CN20099" s="56" t="s">
        <v>216</v>
      </c>
      <c r="CO20099" s="52"/>
      <c r="CP20099" s="52"/>
      <c r="CQ20099" s="52"/>
      <c r="CR20099" s="52"/>
      <c r="CS20099" s="52"/>
      <c r="CT20099" s="52"/>
      <c r="CU20099" s="33"/>
      <c r="CV20099" s="33"/>
    </row>
    <row r="20100" spans="74:100">
      <c r="BV20100" s="62"/>
      <c r="BW20100" s="62"/>
      <c r="BX20100" s="62"/>
      <c r="BY20100" s="62"/>
      <c r="BZ20100" s="62"/>
      <c r="CA20100" s="62"/>
      <c r="CB20100" s="62"/>
      <c r="CC20100" s="62"/>
      <c r="CD20100" s="62"/>
      <c r="CE20100" s="62"/>
      <c r="CF20100" s="62"/>
      <c r="CL20100" s="56" t="s">
        <v>29456</v>
      </c>
      <c r="CM20100" s="56" t="s">
        <v>214</v>
      </c>
      <c r="CN20100" s="56" t="s">
        <v>214</v>
      </c>
      <c r="CO20100" s="52"/>
      <c r="CP20100" s="52"/>
      <c r="CQ20100" s="52"/>
      <c r="CR20100" s="52"/>
      <c r="CS20100" s="52"/>
      <c r="CT20100" s="52"/>
      <c r="CU20100" s="33"/>
      <c r="CV20100" s="33"/>
    </row>
    <row r="20101" spans="74:100">
      <c r="BV20101" s="62"/>
      <c r="BW20101" s="62"/>
      <c r="BX20101" s="62"/>
      <c r="BY20101" s="62"/>
      <c r="BZ20101" s="62"/>
      <c r="CA20101" s="62"/>
      <c r="CB20101" s="62"/>
      <c r="CC20101" s="62"/>
      <c r="CD20101" s="62"/>
      <c r="CE20101" s="62"/>
      <c r="CF20101" s="62"/>
      <c r="CL20101" s="56" t="s">
        <v>10691</v>
      </c>
      <c r="CM20101" s="56" t="s">
        <v>216</v>
      </c>
      <c r="CN20101" s="56" t="s">
        <v>216</v>
      </c>
      <c r="CO20101" s="52"/>
      <c r="CP20101" s="52"/>
      <c r="CQ20101" s="52"/>
      <c r="CR20101" s="52"/>
      <c r="CS20101" s="52"/>
      <c r="CT20101" s="52"/>
      <c r="CU20101" s="33"/>
      <c r="CV20101" s="33"/>
    </row>
    <row r="20102" spans="74:100">
      <c r="BV20102" s="62"/>
      <c r="BW20102" s="62"/>
      <c r="BX20102" s="62"/>
      <c r="BY20102" s="62"/>
      <c r="BZ20102" s="62"/>
      <c r="CA20102" s="62"/>
      <c r="CB20102" s="62"/>
      <c r="CC20102" s="62"/>
      <c r="CD20102" s="62"/>
      <c r="CE20102" s="62"/>
      <c r="CF20102" s="62"/>
      <c r="CL20102" s="56" t="s">
        <v>10692</v>
      </c>
      <c r="CM20102" s="56" t="s">
        <v>216</v>
      </c>
      <c r="CN20102" s="56" t="s">
        <v>216</v>
      </c>
      <c r="CO20102" s="52"/>
      <c r="CP20102" s="52"/>
      <c r="CQ20102" s="52"/>
      <c r="CR20102" s="52"/>
      <c r="CS20102" s="52"/>
      <c r="CT20102" s="52"/>
      <c r="CU20102" s="33"/>
      <c r="CV20102" s="33"/>
    </row>
    <row r="20103" spans="74:100">
      <c r="BV20103" s="62"/>
      <c r="BW20103" s="62"/>
      <c r="BX20103" s="62"/>
      <c r="BY20103" s="62"/>
      <c r="BZ20103" s="62"/>
      <c r="CA20103" s="62"/>
      <c r="CB20103" s="62"/>
      <c r="CC20103" s="62"/>
      <c r="CD20103" s="62"/>
      <c r="CE20103" s="62"/>
      <c r="CF20103" s="62"/>
      <c r="CL20103" s="56" t="s">
        <v>25660</v>
      </c>
      <c r="CM20103" s="56" t="s">
        <v>215</v>
      </c>
      <c r="CN20103" s="56" t="s">
        <v>215</v>
      </c>
      <c r="CO20103" s="52"/>
      <c r="CP20103" s="52"/>
      <c r="CQ20103" s="52"/>
      <c r="CR20103" s="52"/>
      <c r="CS20103" s="52"/>
      <c r="CT20103" s="52"/>
      <c r="CU20103" s="33"/>
      <c r="CV20103" s="33"/>
    </row>
    <row r="20104" spans="74:100">
      <c r="BV20104" s="62"/>
      <c r="BW20104" s="62"/>
      <c r="BX20104" s="62"/>
      <c r="BY20104" s="62"/>
      <c r="BZ20104" s="62"/>
      <c r="CA20104" s="62"/>
      <c r="CB20104" s="62"/>
      <c r="CC20104" s="62"/>
      <c r="CD20104" s="62"/>
      <c r="CE20104" s="62"/>
      <c r="CF20104" s="62"/>
      <c r="CL20104" s="56" t="s">
        <v>25661</v>
      </c>
      <c r="CM20104" s="56" t="s">
        <v>215</v>
      </c>
      <c r="CN20104" s="56" t="s">
        <v>215</v>
      </c>
      <c r="CO20104" s="52"/>
      <c r="CP20104" s="52"/>
      <c r="CQ20104" s="52"/>
      <c r="CR20104" s="52"/>
      <c r="CS20104" s="52"/>
      <c r="CT20104" s="52"/>
      <c r="CU20104" s="33"/>
      <c r="CV20104" s="33"/>
    </row>
    <row r="20105" spans="74:100">
      <c r="BV20105" s="62"/>
      <c r="BW20105" s="62"/>
      <c r="BX20105" s="62"/>
      <c r="BY20105" s="62"/>
      <c r="BZ20105" s="62"/>
      <c r="CA20105" s="62"/>
      <c r="CB20105" s="62"/>
      <c r="CC20105" s="62"/>
      <c r="CD20105" s="62"/>
      <c r="CE20105" s="62"/>
      <c r="CF20105" s="62"/>
      <c r="CL20105" s="56" t="s">
        <v>10715</v>
      </c>
      <c r="CM20105" s="56" t="s">
        <v>216</v>
      </c>
      <c r="CN20105" s="56" t="s">
        <v>216</v>
      </c>
      <c r="CO20105" s="52"/>
      <c r="CP20105" s="52"/>
      <c r="CQ20105" s="52"/>
      <c r="CR20105" s="52"/>
      <c r="CS20105" s="52"/>
      <c r="CT20105" s="52"/>
      <c r="CU20105" s="33"/>
      <c r="CV20105" s="33"/>
    </row>
    <row r="20106" spans="74:100">
      <c r="BV20106" s="62"/>
      <c r="BW20106" s="62"/>
      <c r="BX20106" s="62"/>
      <c r="BY20106" s="62"/>
      <c r="BZ20106" s="62"/>
      <c r="CA20106" s="62"/>
      <c r="CB20106" s="62"/>
      <c r="CC20106" s="62"/>
      <c r="CD20106" s="62"/>
      <c r="CE20106" s="62"/>
      <c r="CF20106" s="62"/>
      <c r="CL20106" s="56" t="s">
        <v>10702</v>
      </c>
      <c r="CM20106" s="56" t="s">
        <v>215</v>
      </c>
      <c r="CN20106" s="56" t="s">
        <v>215</v>
      </c>
      <c r="CO20106" s="52"/>
      <c r="CP20106" s="52"/>
      <c r="CQ20106" s="52"/>
      <c r="CR20106" s="52"/>
      <c r="CS20106" s="52"/>
      <c r="CT20106" s="52"/>
      <c r="CU20106" s="33"/>
      <c r="CV20106" s="33"/>
    </row>
    <row r="20107" spans="74:100">
      <c r="BV20107" s="62"/>
      <c r="BW20107" s="62"/>
      <c r="BX20107" s="62"/>
      <c r="BY20107" s="62"/>
      <c r="BZ20107" s="62"/>
      <c r="CA20107" s="62"/>
      <c r="CB20107" s="62"/>
      <c r="CC20107" s="62"/>
      <c r="CD20107" s="62"/>
      <c r="CE20107" s="62"/>
      <c r="CF20107" s="62"/>
      <c r="CL20107" s="56" t="s">
        <v>10704</v>
      </c>
      <c r="CM20107" s="56" t="s">
        <v>215</v>
      </c>
      <c r="CN20107" s="56" t="s">
        <v>215</v>
      </c>
      <c r="CO20107" s="52"/>
      <c r="CP20107" s="52"/>
      <c r="CQ20107" s="52"/>
      <c r="CR20107" s="52"/>
      <c r="CS20107" s="52"/>
      <c r="CT20107" s="52"/>
      <c r="CU20107" s="33"/>
      <c r="CV20107" s="33"/>
    </row>
    <row r="20108" spans="74:100">
      <c r="BV20108" s="62"/>
      <c r="BW20108" s="62"/>
      <c r="BX20108" s="62"/>
      <c r="BY20108" s="62"/>
      <c r="BZ20108" s="62"/>
      <c r="CA20108" s="62"/>
      <c r="CB20108" s="62"/>
      <c r="CC20108" s="62"/>
      <c r="CD20108" s="62"/>
      <c r="CE20108" s="62"/>
      <c r="CF20108" s="62"/>
      <c r="CL20108" s="56" t="s">
        <v>25662</v>
      </c>
      <c r="CM20108" s="56" t="s">
        <v>215</v>
      </c>
      <c r="CN20108" s="56" t="s">
        <v>215</v>
      </c>
      <c r="CO20108" s="52"/>
      <c r="CP20108" s="52"/>
      <c r="CQ20108" s="52"/>
      <c r="CR20108" s="52"/>
      <c r="CS20108" s="52"/>
      <c r="CT20108" s="52"/>
      <c r="CU20108" s="33"/>
      <c r="CV20108" s="33"/>
    </row>
    <row r="20109" spans="74:100">
      <c r="BV20109" s="62"/>
      <c r="BW20109" s="62"/>
      <c r="BX20109" s="62"/>
      <c r="BY20109" s="62"/>
      <c r="BZ20109" s="62"/>
      <c r="CA20109" s="62"/>
      <c r="CB20109" s="62"/>
      <c r="CC20109" s="62"/>
      <c r="CD20109" s="62"/>
      <c r="CE20109" s="62"/>
      <c r="CF20109" s="62"/>
      <c r="CL20109" s="56" t="s">
        <v>25663</v>
      </c>
      <c r="CM20109" s="56" t="s">
        <v>215</v>
      </c>
      <c r="CN20109" s="56" t="s">
        <v>215</v>
      </c>
      <c r="CO20109" s="52"/>
      <c r="CP20109" s="52"/>
      <c r="CQ20109" s="52"/>
      <c r="CR20109" s="52"/>
      <c r="CS20109" s="52"/>
      <c r="CT20109" s="52"/>
      <c r="CU20109" s="33"/>
      <c r="CV20109" s="33"/>
    </row>
    <row r="20110" spans="74:100">
      <c r="BV20110" s="62"/>
      <c r="BW20110" s="62"/>
      <c r="BX20110" s="62"/>
      <c r="BY20110" s="62"/>
      <c r="BZ20110" s="62"/>
      <c r="CA20110" s="62"/>
      <c r="CB20110" s="62"/>
      <c r="CC20110" s="62"/>
      <c r="CD20110" s="62"/>
      <c r="CE20110" s="62"/>
      <c r="CF20110" s="62"/>
      <c r="CL20110" s="56" t="s">
        <v>25664</v>
      </c>
      <c r="CM20110" s="56" t="s">
        <v>215</v>
      </c>
      <c r="CN20110" s="56" t="s">
        <v>215</v>
      </c>
      <c r="CO20110" s="52"/>
      <c r="CP20110" s="52"/>
      <c r="CQ20110" s="52"/>
      <c r="CR20110" s="52"/>
      <c r="CS20110" s="52"/>
      <c r="CT20110" s="52"/>
      <c r="CU20110" s="33"/>
      <c r="CV20110" s="33"/>
    </row>
    <row r="20111" spans="74:100">
      <c r="BV20111" s="62"/>
      <c r="BW20111" s="62"/>
      <c r="BX20111" s="62"/>
      <c r="BY20111" s="62"/>
      <c r="BZ20111" s="62"/>
      <c r="CA20111" s="62"/>
      <c r="CB20111" s="62"/>
      <c r="CC20111" s="62"/>
      <c r="CD20111" s="62"/>
      <c r="CE20111" s="62"/>
      <c r="CF20111" s="62"/>
      <c r="CL20111" s="56" t="s">
        <v>10716</v>
      </c>
      <c r="CM20111" s="56" t="s">
        <v>216</v>
      </c>
      <c r="CN20111" s="56" t="s">
        <v>216</v>
      </c>
      <c r="CO20111" s="52"/>
      <c r="CP20111" s="52"/>
      <c r="CQ20111" s="52"/>
      <c r="CR20111" s="52"/>
      <c r="CS20111" s="52"/>
      <c r="CT20111" s="52"/>
      <c r="CU20111" s="33"/>
      <c r="CV20111" s="33"/>
    </row>
    <row r="20112" spans="74:100">
      <c r="BV20112" s="62"/>
      <c r="BW20112" s="62"/>
      <c r="BX20112" s="62"/>
      <c r="BY20112" s="62"/>
      <c r="BZ20112" s="62"/>
      <c r="CA20112" s="62"/>
      <c r="CB20112" s="62"/>
      <c r="CC20112" s="62"/>
      <c r="CD20112" s="62"/>
      <c r="CE20112" s="62"/>
      <c r="CF20112" s="62"/>
      <c r="CL20112" s="35" t="s">
        <v>10722</v>
      </c>
      <c r="CM20112" s="35" t="s">
        <v>217</v>
      </c>
      <c r="CN20112" s="35" t="s">
        <v>217</v>
      </c>
      <c r="CO20112" s="52"/>
      <c r="CP20112" s="52"/>
      <c r="CQ20112" s="52"/>
      <c r="CR20112" s="52"/>
      <c r="CS20112" s="52"/>
      <c r="CT20112" s="52"/>
      <c r="CU20112" s="33"/>
      <c r="CV20112" s="33"/>
    </row>
    <row r="20113" spans="74:100">
      <c r="BV20113" s="62"/>
      <c r="BW20113" s="62"/>
      <c r="BX20113" s="62"/>
      <c r="BY20113" s="62"/>
      <c r="BZ20113" s="62"/>
      <c r="CA20113" s="62"/>
      <c r="CB20113" s="62"/>
      <c r="CC20113" s="62"/>
      <c r="CD20113" s="62"/>
      <c r="CE20113" s="62"/>
      <c r="CF20113" s="62"/>
      <c r="CL20113" s="56" t="s">
        <v>10717</v>
      </c>
      <c r="CM20113" s="56" t="s">
        <v>216</v>
      </c>
      <c r="CN20113" s="56" t="s">
        <v>216</v>
      </c>
      <c r="CO20113" s="52"/>
      <c r="CP20113" s="52"/>
      <c r="CQ20113" s="52"/>
      <c r="CR20113" s="52"/>
      <c r="CS20113" s="52"/>
      <c r="CT20113" s="52"/>
      <c r="CU20113" s="33"/>
      <c r="CV20113" s="33"/>
    </row>
    <row r="20114" spans="74:100">
      <c r="BV20114" s="62"/>
      <c r="BW20114" s="62"/>
      <c r="BX20114" s="62"/>
      <c r="BY20114" s="62"/>
      <c r="BZ20114" s="62"/>
      <c r="CA20114" s="62"/>
      <c r="CB20114" s="62"/>
      <c r="CC20114" s="62"/>
      <c r="CD20114" s="62"/>
      <c r="CE20114" s="62"/>
      <c r="CF20114" s="62"/>
      <c r="CL20114" s="56" t="s">
        <v>10718</v>
      </c>
      <c r="CM20114" s="56" t="s">
        <v>216</v>
      </c>
      <c r="CN20114" s="56" t="s">
        <v>216</v>
      </c>
      <c r="CO20114" s="52"/>
      <c r="CP20114" s="52"/>
      <c r="CQ20114" s="52"/>
      <c r="CR20114" s="52"/>
      <c r="CS20114" s="52"/>
      <c r="CT20114" s="52"/>
      <c r="CU20114" s="33"/>
      <c r="CV20114" s="33"/>
    </row>
    <row r="20115" spans="74:100">
      <c r="BV20115" s="62"/>
      <c r="BW20115" s="62"/>
      <c r="BX20115" s="62"/>
      <c r="BY20115" s="62"/>
      <c r="BZ20115" s="62"/>
      <c r="CA20115" s="62"/>
      <c r="CB20115" s="62"/>
      <c r="CC20115" s="62"/>
      <c r="CD20115" s="62"/>
      <c r="CE20115" s="62"/>
      <c r="CF20115" s="62"/>
      <c r="CL20115" s="35" t="s">
        <v>10707</v>
      </c>
      <c r="CM20115" s="35" t="s">
        <v>217</v>
      </c>
      <c r="CN20115" s="35" t="s">
        <v>217</v>
      </c>
      <c r="CO20115" s="52"/>
      <c r="CP20115" s="52"/>
      <c r="CQ20115" s="52"/>
      <c r="CR20115" s="52"/>
      <c r="CS20115" s="52"/>
      <c r="CT20115" s="52"/>
      <c r="CU20115" s="33"/>
      <c r="CV20115" s="33"/>
    </row>
    <row r="20116" spans="74:100">
      <c r="BV20116" s="62"/>
      <c r="BW20116" s="62"/>
      <c r="BX20116" s="62"/>
      <c r="BY20116" s="62"/>
      <c r="BZ20116" s="62"/>
      <c r="CA20116" s="62"/>
      <c r="CB20116" s="62"/>
      <c r="CC20116" s="62"/>
      <c r="CD20116" s="62"/>
      <c r="CE20116" s="62"/>
      <c r="CF20116" s="62"/>
      <c r="CL20116" s="56" t="s">
        <v>10713</v>
      </c>
      <c r="CM20116" s="56" t="s">
        <v>215</v>
      </c>
      <c r="CN20116" s="56" t="s">
        <v>215</v>
      </c>
      <c r="CO20116" s="52"/>
      <c r="CP20116" s="52"/>
      <c r="CQ20116" s="52"/>
      <c r="CR20116" s="52"/>
      <c r="CS20116" s="52"/>
      <c r="CT20116" s="52"/>
      <c r="CU20116" s="33"/>
      <c r="CV20116" s="33"/>
    </row>
    <row r="20117" spans="74:100">
      <c r="BV20117" s="62"/>
      <c r="BW20117" s="62"/>
      <c r="BX20117" s="62"/>
      <c r="BY20117" s="62"/>
      <c r="BZ20117" s="62"/>
      <c r="CA20117" s="62"/>
      <c r="CB20117" s="62"/>
      <c r="CC20117" s="62"/>
      <c r="CD20117" s="62"/>
      <c r="CE20117" s="62"/>
      <c r="CF20117" s="62"/>
      <c r="CL20117" s="56" t="s">
        <v>25665</v>
      </c>
      <c r="CM20117" s="56" t="s">
        <v>217</v>
      </c>
      <c r="CN20117" s="56" t="s">
        <v>217</v>
      </c>
      <c r="CO20117" s="52"/>
      <c r="CP20117" s="52"/>
      <c r="CQ20117" s="52"/>
      <c r="CR20117" s="52"/>
      <c r="CS20117" s="52"/>
      <c r="CT20117" s="52"/>
      <c r="CU20117" s="33"/>
      <c r="CV20117" s="33"/>
    </row>
    <row r="20118" spans="74:100">
      <c r="BV20118" s="62"/>
      <c r="BW20118" s="62"/>
      <c r="BX20118" s="62"/>
      <c r="BY20118" s="62"/>
      <c r="BZ20118" s="62"/>
      <c r="CA20118" s="62"/>
      <c r="CB20118" s="62"/>
      <c r="CC20118" s="62"/>
      <c r="CD20118" s="62"/>
      <c r="CE20118" s="62"/>
      <c r="CF20118" s="62"/>
      <c r="CL20118" s="35" t="s">
        <v>10697</v>
      </c>
      <c r="CM20118" s="35" t="s">
        <v>217</v>
      </c>
      <c r="CN20118" s="35" t="s">
        <v>217</v>
      </c>
      <c r="CO20118" s="52"/>
      <c r="CP20118" s="52"/>
      <c r="CQ20118" s="52"/>
      <c r="CR20118" s="52"/>
      <c r="CS20118" s="52"/>
      <c r="CT20118" s="52"/>
      <c r="CU20118" s="33"/>
      <c r="CV20118" s="33"/>
    </row>
    <row r="20119" spans="74:100">
      <c r="BV20119" s="62"/>
      <c r="BW20119" s="62"/>
      <c r="BX20119" s="62"/>
      <c r="BY20119" s="62"/>
      <c r="BZ20119" s="62"/>
      <c r="CA20119" s="62"/>
      <c r="CB20119" s="62"/>
      <c r="CC20119" s="62"/>
      <c r="CD20119" s="62"/>
      <c r="CE20119" s="62"/>
      <c r="CF20119" s="62"/>
      <c r="CL20119" s="56" t="s">
        <v>10720</v>
      </c>
      <c r="CM20119" s="56" t="s">
        <v>217</v>
      </c>
      <c r="CN20119" s="56" t="s">
        <v>217</v>
      </c>
      <c r="CO20119" s="52"/>
      <c r="CP20119" s="52"/>
      <c r="CQ20119" s="52"/>
      <c r="CR20119" s="52"/>
      <c r="CS20119" s="52"/>
      <c r="CT20119" s="52"/>
      <c r="CU20119" s="33"/>
      <c r="CV20119" s="33"/>
    </row>
    <row r="20120" spans="74:100">
      <c r="BV20120" s="62"/>
      <c r="BW20120" s="62"/>
      <c r="BX20120" s="62"/>
      <c r="BY20120" s="62"/>
      <c r="BZ20120" s="62"/>
      <c r="CA20120" s="62"/>
      <c r="CB20120" s="62"/>
      <c r="CC20120" s="62"/>
      <c r="CD20120" s="62"/>
      <c r="CE20120" s="62"/>
      <c r="CF20120" s="62"/>
      <c r="CL20120" s="35" t="s">
        <v>10708</v>
      </c>
      <c r="CM20120" s="35" t="s">
        <v>217</v>
      </c>
      <c r="CN20120" s="35" t="s">
        <v>217</v>
      </c>
      <c r="CO20120" s="52"/>
      <c r="CP20120" s="52"/>
      <c r="CQ20120" s="52"/>
      <c r="CR20120" s="52"/>
      <c r="CS20120" s="52"/>
      <c r="CT20120" s="52"/>
      <c r="CU20120" s="33"/>
      <c r="CV20120" s="33"/>
    </row>
    <row r="20121" spans="74:100">
      <c r="BV20121" s="62"/>
      <c r="BW20121" s="62"/>
      <c r="BX20121" s="62"/>
      <c r="BY20121" s="62"/>
      <c r="BZ20121" s="62"/>
      <c r="CA20121" s="62"/>
      <c r="CB20121" s="62"/>
      <c r="CC20121" s="62"/>
      <c r="CD20121" s="62"/>
      <c r="CE20121" s="62"/>
      <c r="CF20121" s="62"/>
      <c r="CL20121" s="56" t="s">
        <v>10710</v>
      </c>
      <c r="CM20121" s="56" t="s">
        <v>215</v>
      </c>
      <c r="CN20121" s="56" t="s">
        <v>215</v>
      </c>
      <c r="CO20121" s="52"/>
      <c r="CP20121" s="52"/>
      <c r="CQ20121" s="52"/>
      <c r="CR20121" s="52"/>
      <c r="CS20121" s="52"/>
      <c r="CT20121" s="52"/>
      <c r="CU20121" s="33"/>
      <c r="CV20121" s="33"/>
    </row>
    <row r="20122" spans="74:100">
      <c r="BV20122" s="62"/>
      <c r="BW20122" s="62"/>
      <c r="BX20122" s="62"/>
      <c r="BY20122" s="62"/>
      <c r="BZ20122" s="62"/>
      <c r="CA20122" s="62"/>
      <c r="CB20122" s="62"/>
      <c r="CC20122" s="62"/>
      <c r="CD20122" s="62"/>
      <c r="CE20122" s="62"/>
      <c r="CF20122" s="62"/>
      <c r="CL20122" s="56" t="s">
        <v>23886</v>
      </c>
      <c r="CM20122" s="56" t="s">
        <v>215</v>
      </c>
      <c r="CN20122" s="56" t="s">
        <v>215</v>
      </c>
      <c r="CO20122" s="52"/>
      <c r="CP20122" s="52"/>
      <c r="CQ20122" s="52"/>
      <c r="CR20122" s="52"/>
      <c r="CS20122" s="52"/>
      <c r="CT20122" s="52"/>
      <c r="CU20122" s="33"/>
      <c r="CV20122" s="33"/>
    </row>
    <row r="20123" spans="74:100">
      <c r="BV20123" s="62"/>
      <c r="BW20123" s="62"/>
      <c r="BX20123" s="62"/>
      <c r="BY20123" s="62"/>
      <c r="BZ20123" s="62"/>
      <c r="CA20123" s="62"/>
      <c r="CB20123" s="62"/>
      <c r="CC20123" s="62"/>
      <c r="CD20123" s="62"/>
      <c r="CE20123" s="62"/>
      <c r="CF20123" s="62"/>
      <c r="CL20123" s="35" t="s">
        <v>10723</v>
      </c>
      <c r="CM20123" s="35" t="s">
        <v>217</v>
      </c>
      <c r="CN20123" s="35" t="s">
        <v>217</v>
      </c>
      <c r="CO20123" s="52"/>
      <c r="CP20123" s="52"/>
      <c r="CQ20123" s="52"/>
      <c r="CR20123" s="52"/>
      <c r="CS20123" s="52"/>
      <c r="CT20123" s="52"/>
      <c r="CU20123" s="33"/>
      <c r="CV20123" s="33"/>
    </row>
    <row r="20124" spans="74:100">
      <c r="BV20124" s="62"/>
      <c r="BW20124" s="62"/>
      <c r="BX20124" s="62"/>
      <c r="BY20124" s="62"/>
      <c r="BZ20124" s="62"/>
      <c r="CA20124" s="62"/>
      <c r="CB20124" s="62"/>
      <c r="CC20124" s="62"/>
      <c r="CD20124" s="62"/>
      <c r="CE20124" s="62"/>
      <c r="CF20124" s="62"/>
      <c r="CL20124" s="56" t="s">
        <v>10705</v>
      </c>
      <c r="CM20124" s="56" t="s">
        <v>215</v>
      </c>
      <c r="CN20124" s="56" t="s">
        <v>215</v>
      </c>
      <c r="CO20124" s="52"/>
      <c r="CP20124" s="52"/>
      <c r="CQ20124" s="52"/>
      <c r="CR20124" s="52"/>
      <c r="CS20124" s="52"/>
      <c r="CT20124" s="52"/>
      <c r="CU20124" s="33"/>
      <c r="CV20124" s="33"/>
    </row>
    <row r="20125" spans="74:100">
      <c r="BV20125" s="62"/>
      <c r="BW20125" s="62"/>
      <c r="BX20125" s="62"/>
      <c r="BY20125" s="62"/>
      <c r="BZ20125" s="62"/>
      <c r="CA20125" s="62"/>
      <c r="CB20125" s="62"/>
      <c r="CC20125" s="62"/>
      <c r="CD20125" s="62"/>
      <c r="CE20125" s="62"/>
      <c r="CF20125" s="62"/>
      <c r="CL20125" s="56" t="s">
        <v>29457</v>
      </c>
      <c r="CM20125" s="56" t="s">
        <v>214</v>
      </c>
      <c r="CN20125" s="56" t="s">
        <v>214</v>
      </c>
      <c r="CO20125" s="52"/>
      <c r="CP20125" s="52"/>
      <c r="CQ20125" s="52"/>
      <c r="CR20125" s="52"/>
      <c r="CS20125" s="52"/>
      <c r="CT20125" s="52"/>
      <c r="CU20125" s="33"/>
      <c r="CV20125" s="33"/>
    </row>
    <row r="20126" spans="74:100">
      <c r="BV20126" s="62"/>
      <c r="BW20126" s="62"/>
      <c r="BX20126" s="62"/>
      <c r="BY20126" s="62"/>
      <c r="BZ20126" s="62"/>
      <c r="CA20126" s="62"/>
      <c r="CB20126" s="62"/>
      <c r="CC20126" s="62"/>
      <c r="CD20126" s="62"/>
      <c r="CE20126" s="62"/>
      <c r="CF20126" s="62"/>
      <c r="CL20126" s="56" t="s">
        <v>13030</v>
      </c>
      <c r="CM20126" s="56" t="s">
        <v>213</v>
      </c>
      <c r="CN20126" s="56" t="s">
        <v>213</v>
      </c>
      <c r="CO20126" s="52"/>
      <c r="CP20126" s="52"/>
      <c r="CQ20126" s="52"/>
      <c r="CR20126" s="52"/>
      <c r="CS20126" s="52"/>
      <c r="CT20126" s="52"/>
      <c r="CU20126" s="33"/>
      <c r="CV20126" s="33"/>
    </row>
    <row r="20127" spans="74:100">
      <c r="BV20127" s="62"/>
      <c r="BW20127" s="62"/>
      <c r="BX20127" s="62"/>
      <c r="BY20127" s="62"/>
      <c r="BZ20127" s="62"/>
      <c r="CA20127" s="62"/>
      <c r="CB20127" s="62"/>
      <c r="CC20127" s="62"/>
      <c r="CD20127" s="62"/>
      <c r="CE20127" s="62"/>
      <c r="CF20127" s="62"/>
      <c r="CL20127" s="35" t="s">
        <v>10726</v>
      </c>
      <c r="CM20127" s="35" t="s">
        <v>217</v>
      </c>
      <c r="CN20127" s="35" t="s">
        <v>217</v>
      </c>
      <c r="CO20127" s="52"/>
      <c r="CP20127" s="52"/>
      <c r="CQ20127" s="52"/>
      <c r="CR20127" s="52"/>
      <c r="CS20127" s="52"/>
      <c r="CT20127" s="52"/>
      <c r="CU20127" s="33"/>
      <c r="CV20127" s="33"/>
    </row>
    <row r="20128" spans="74:100">
      <c r="BV20128" s="62"/>
      <c r="BW20128" s="62"/>
      <c r="BX20128" s="62"/>
      <c r="BY20128" s="62"/>
      <c r="BZ20128" s="62"/>
      <c r="CA20128" s="62"/>
      <c r="CB20128" s="62"/>
      <c r="CC20128" s="62"/>
      <c r="CD20128" s="62"/>
      <c r="CE20128" s="62"/>
      <c r="CF20128" s="62"/>
      <c r="CL20128" s="56" t="s">
        <v>23887</v>
      </c>
      <c r="CM20128" s="56" t="s">
        <v>216</v>
      </c>
      <c r="CN20128" s="56" t="s">
        <v>216</v>
      </c>
      <c r="CO20128" s="52"/>
      <c r="CP20128" s="52"/>
      <c r="CQ20128" s="52"/>
      <c r="CR20128" s="52"/>
      <c r="CS20128" s="52"/>
      <c r="CT20128" s="52"/>
      <c r="CU20128" s="33"/>
      <c r="CV20128" s="33"/>
    </row>
    <row r="20129" spans="74:100">
      <c r="BV20129" s="62"/>
      <c r="BW20129" s="62"/>
      <c r="BX20129" s="62"/>
      <c r="BY20129" s="62"/>
      <c r="BZ20129" s="62"/>
      <c r="CA20129" s="62"/>
      <c r="CB20129" s="62"/>
      <c r="CC20129" s="62"/>
      <c r="CD20129" s="62"/>
      <c r="CE20129" s="62"/>
      <c r="CF20129" s="62"/>
      <c r="CL20129" s="56" t="s">
        <v>25666</v>
      </c>
      <c r="CM20129" s="56" t="s">
        <v>216</v>
      </c>
      <c r="CN20129" s="56" t="s">
        <v>216</v>
      </c>
      <c r="CO20129" s="52"/>
      <c r="CP20129" s="52"/>
      <c r="CQ20129" s="52"/>
      <c r="CR20129" s="52"/>
      <c r="CS20129" s="52"/>
      <c r="CT20129" s="52"/>
      <c r="CU20129" s="33"/>
      <c r="CV20129" s="33"/>
    </row>
    <row r="20130" spans="74:100">
      <c r="BV20130" s="62"/>
      <c r="BW20130" s="62"/>
      <c r="BX20130" s="62"/>
      <c r="BY20130" s="62"/>
      <c r="BZ20130" s="62"/>
      <c r="CA20130" s="62"/>
      <c r="CB20130" s="62"/>
      <c r="CC20130" s="62"/>
      <c r="CD20130" s="62"/>
      <c r="CE20130" s="62"/>
      <c r="CF20130" s="62"/>
      <c r="CL20130" s="56" t="s">
        <v>23888</v>
      </c>
      <c r="CM20130" s="56" t="s">
        <v>216</v>
      </c>
      <c r="CN20130" s="56" t="s">
        <v>216</v>
      </c>
      <c r="CO20130" s="52"/>
      <c r="CP20130" s="52"/>
      <c r="CQ20130" s="52"/>
      <c r="CR20130" s="52"/>
      <c r="CS20130" s="52"/>
      <c r="CT20130" s="52"/>
      <c r="CU20130" s="33"/>
      <c r="CV20130" s="33"/>
    </row>
    <row r="20131" spans="74:100">
      <c r="BV20131" s="62"/>
      <c r="BW20131" s="62"/>
      <c r="BX20131" s="62"/>
      <c r="BY20131" s="62"/>
      <c r="BZ20131" s="62"/>
      <c r="CA20131" s="62"/>
      <c r="CB20131" s="62"/>
      <c r="CC20131" s="62"/>
      <c r="CD20131" s="62"/>
      <c r="CE20131" s="62"/>
      <c r="CF20131" s="62"/>
      <c r="CL20131" s="56" t="s">
        <v>25667</v>
      </c>
      <c r="CM20131" s="56" t="s">
        <v>216</v>
      </c>
      <c r="CN20131" s="56" t="s">
        <v>216</v>
      </c>
      <c r="CO20131" s="52"/>
      <c r="CP20131" s="52"/>
      <c r="CQ20131" s="52"/>
      <c r="CR20131" s="52"/>
      <c r="CS20131" s="52"/>
      <c r="CT20131" s="52"/>
      <c r="CU20131" s="33"/>
      <c r="CV20131" s="33"/>
    </row>
    <row r="20132" spans="74:100">
      <c r="BV20132" s="62"/>
      <c r="BW20132" s="62"/>
      <c r="BX20132" s="62"/>
      <c r="BY20132" s="62"/>
      <c r="BZ20132" s="62"/>
      <c r="CA20132" s="62"/>
      <c r="CB20132" s="62"/>
      <c r="CC20132" s="62"/>
      <c r="CD20132" s="62"/>
      <c r="CE20132" s="62"/>
      <c r="CF20132" s="62"/>
      <c r="CL20132" s="56" t="s">
        <v>23889</v>
      </c>
      <c r="CM20132" s="56" t="s">
        <v>216</v>
      </c>
      <c r="CN20132" s="56" t="s">
        <v>216</v>
      </c>
      <c r="CO20132" s="52"/>
      <c r="CP20132" s="52"/>
      <c r="CQ20132" s="52"/>
      <c r="CR20132" s="52"/>
      <c r="CS20132" s="52"/>
      <c r="CT20132" s="52"/>
      <c r="CU20132" s="33"/>
      <c r="CV20132" s="33"/>
    </row>
    <row r="20133" spans="74:100">
      <c r="BV20133" s="62"/>
      <c r="BW20133" s="62"/>
      <c r="BX20133" s="62"/>
      <c r="BY20133" s="62"/>
      <c r="BZ20133" s="62"/>
      <c r="CA20133" s="62"/>
      <c r="CB20133" s="62"/>
      <c r="CC20133" s="62"/>
      <c r="CD20133" s="62"/>
      <c r="CE20133" s="62"/>
      <c r="CF20133" s="62"/>
      <c r="CL20133" s="56" t="s">
        <v>23890</v>
      </c>
      <c r="CM20133" s="56" t="s">
        <v>216</v>
      </c>
      <c r="CN20133" s="56" t="s">
        <v>216</v>
      </c>
      <c r="CO20133" s="52"/>
      <c r="CP20133" s="52"/>
      <c r="CQ20133" s="52"/>
      <c r="CR20133" s="52"/>
      <c r="CS20133" s="52"/>
      <c r="CT20133" s="52"/>
      <c r="CU20133" s="33"/>
      <c r="CV20133" s="33"/>
    </row>
    <row r="20134" spans="74:100">
      <c r="BV20134" s="62"/>
      <c r="BW20134" s="62"/>
      <c r="BX20134" s="62"/>
      <c r="BY20134" s="62"/>
      <c r="BZ20134" s="62"/>
      <c r="CA20134" s="62"/>
      <c r="CB20134" s="62"/>
      <c r="CC20134" s="62"/>
      <c r="CD20134" s="62"/>
      <c r="CE20134" s="62"/>
      <c r="CF20134" s="62"/>
      <c r="CL20134" s="56" t="s">
        <v>1493</v>
      </c>
      <c r="CM20134" s="56" t="s">
        <v>216</v>
      </c>
      <c r="CN20134" s="56" t="s">
        <v>216</v>
      </c>
      <c r="CO20134" s="52"/>
      <c r="CP20134" s="52"/>
      <c r="CQ20134" s="52"/>
      <c r="CR20134" s="52"/>
      <c r="CS20134" s="52"/>
      <c r="CT20134" s="52"/>
      <c r="CU20134" s="33"/>
      <c r="CV20134" s="33"/>
    </row>
    <row r="20135" spans="74:100">
      <c r="BV20135" s="62"/>
      <c r="BW20135" s="62"/>
      <c r="BX20135" s="62"/>
      <c r="BY20135" s="62"/>
      <c r="BZ20135" s="62"/>
      <c r="CA20135" s="62"/>
      <c r="CB20135" s="62"/>
      <c r="CC20135" s="62"/>
      <c r="CD20135" s="62"/>
      <c r="CE20135" s="62"/>
      <c r="CF20135" s="62"/>
      <c r="CL20135" s="56" t="s">
        <v>15293</v>
      </c>
      <c r="CM20135" s="56" t="s">
        <v>216</v>
      </c>
      <c r="CN20135" s="56" t="s">
        <v>216</v>
      </c>
      <c r="CO20135" s="52"/>
      <c r="CP20135" s="52"/>
      <c r="CQ20135" s="52"/>
      <c r="CR20135" s="52"/>
      <c r="CS20135" s="52"/>
      <c r="CT20135" s="52"/>
      <c r="CU20135" s="33"/>
      <c r="CV20135" s="33"/>
    </row>
    <row r="20136" spans="74:100">
      <c r="BV20136" s="62"/>
      <c r="BW20136" s="62"/>
      <c r="BX20136" s="62"/>
      <c r="BY20136" s="62"/>
      <c r="BZ20136" s="62"/>
      <c r="CA20136" s="62"/>
      <c r="CB20136" s="62"/>
      <c r="CC20136" s="62"/>
      <c r="CD20136" s="62"/>
      <c r="CE20136" s="62"/>
      <c r="CF20136" s="62"/>
      <c r="CL20136" s="56" t="s">
        <v>15294</v>
      </c>
      <c r="CM20136" s="56" t="s">
        <v>216</v>
      </c>
      <c r="CN20136" s="56" t="s">
        <v>216</v>
      </c>
      <c r="CO20136" s="52"/>
      <c r="CP20136" s="52"/>
      <c r="CQ20136" s="52"/>
      <c r="CR20136" s="52"/>
      <c r="CS20136" s="52"/>
      <c r="CT20136" s="52"/>
      <c r="CU20136" s="33"/>
      <c r="CV20136" s="33"/>
    </row>
    <row r="20137" spans="74:100">
      <c r="BV20137" s="62"/>
      <c r="BW20137" s="62"/>
      <c r="BX20137" s="62"/>
      <c r="BY20137" s="62"/>
      <c r="BZ20137" s="62"/>
      <c r="CA20137" s="62"/>
      <c r="CB20137" s="62"/>
      <c r="CC20137" s="62"/>
      <c r="CD20137" s="62"/>
      <c r="CE20137" s="62"/>
      <c r="CF20137" s="62"/>
      <c r="CL20137" s="56" t="s">
        <v>1494</v>
      </c>
      <c r="CM20137" s="56" t="s">
        <v>214</v>
      </c>
      <c r="CN20137" s="56" t="s">
        <v>214</v>
      </c>
      <c r="CO20137" s="52"/>
      <c r="CP20137" s="52"/>
      <c r="CQ20137" s="52"/>
      <c r="CR20137" s="52"/>
      <c r="CS20137" s="52"/>
      <c r="CT20137" s="52"/>
      <c r="CU20137" s="33"/>
      <c r="CV20137" s="33"/>
    </row>
    <row r="20138" spans="74:100">
      <c r="BV20138" s="62"/>
      <c r="BW20138" s="62"/>
      <c r="BX20138" s="62"/>
      <c r="BY20138" s="62"/>
      <c r="BZ20138" s="62"/>
      <c r="CA20138" s="62"/>
      <c r="CB20138" s="62"/>
      <c r="CC20138" s="62"/>
      <c r="CD20138" s="62"/>
      <c r="CE20138" s="62"/>
      <c r="CF20138" s="62"/>
      <c r="CL20138" s="56" t="s">
        <v>15297</v>
      </c>
      <c r="CM20138" s="56" t="s">
        <v>214</v>
      </c>
      <c r="CN20138" s="56" t="s">
        <v>214</v>
      </c>
      <c r="CO20138" s="52"/>
      <c r="CP20138" s="52"/>
      <c r="CQ20138" s="52"/>
      <c r="CR20138" s="52"/>
      <c r="CS20138" s="52"/>
      <c r="CT20138" s="52"/>
      <c r="CU20138" s="33"/>
      <c r="CV20138" s="33"/>
    </row>
    <row r="20139" spans="74:100">
      <c r="BV20139" s="62"/>
      <c r="BW20139" s="62"/>
      <c r="BX20139" s="62"/>
      <c r="BY20139" s="62"/>
      <c r="BZ20139" s="62"/>
      <c r="CA20139" s="62"/>
      <c r="CB20139" s="62"/>
      <c r="CC20139" s="62"/>
      <c r="CD20139" s="62"/>
      <c r="CE20139" s="62"/>
      <c r="CF20139" s="62"/>
      <c r="CL20139" s="56" t="s">
        <v>15298</v>
      </c>
      <c r="CM20139" s="56" t="s">
        <v>214</v>
      </c>
      <c r="CN20139" s="56" t="s">
        <v>214</v>
      </c>
      <c r="CO20139" s="52"/>
      <c r="CP20139" s="52"/>
      <c r="CQ20139" s="52"/>
      <c r="CR20139" s="52"/>
      <c r="CS20139" s="52"/>
      <c r="CT20139" s="52"/>
      <c r="CU20139" s="33"/>
      <c r="CV20139" s="33"/>
    </row>
    <row r="20140" spans="74:100">
      <c r="BV20140" s="62"/>
      <c r="BW20140" s="62"/>
      <c r="BX20140" s="62"/>
      <c r="BY20140" s="62"/>
      <c r="BZ20140" s="62"/>
      <c r="CA20140" s="62"/>
      <c r="CB20140" s="62"/>
      <c r="CC20140" s="62"/>
      <c r="CD20140" s="62"/>
      <c r="CE20140" s="62"/>
      <c r="CF20140" s="62"/>
      <c r="CL20140" s="56" t="s">
        <v>1495</v>
      </c>
      <c r="CM20140" s="56" t="s">
        <v>217</v>
      </c>
      <c r="CN20140" s="56" t="s">
        <v>217</v>
      </c>
      <c r="CO20140" s="52"/>
      <c r="CP20140" s="52"/>
      <c r="CQ20140" s="52"/>
      <c r="CR20140" s="52"/>
      <c r="CS20140" s="52"/>
      <c r="CT20140" s="52"/>
      <c r="CU20140" s="33"/>
      <c r="CV20140" s="33"/>
    </row>
    <row r="20141" spans="74:100">
      <c r="BV20141" s="62"/>
      <c r="BW20141" s="62"/>
      <c r="BX20141" s="62"/>
      <c r="BY20141" s="62"/>
      <c r="BZ20141" s="62"/>
      <c r="CA20141" s="62"/>
      <c r="CB20141" s="62"/>
      <c r="CC20141" s="62"/>
      <c r="CD20141" s="62"/>
      <c r="CE20141" s="62"/>
      <c r="CF20141" s="62"/>
      <c r="CL20141" s="56" t="s">
        <v>15300</v>
      </c>
      <c r="CM20141" s="56" t="s">
        <v>217</v>
      </c>
      <c r="CN20141" s="56" t="s">
        <v>217</v>
      </c>
      <c r="CO20141" s="52"/>
      <c r="CP20141" s="52"/>
      <c r="CQ20141" s="52"/>
      <c r="CR20141" s="52"/>
      <c r="CS20141" s="52"/>
      <c r="CT20141" s="52"/>
      <c r="CU20141" s="33"/>
      <c r="CV20141" s="33"/>
    </row>
    <row r="20142" spans="74:100">
      <c r="BV20142" s="62"/>
      <c r="BW20142" s="62"/>
      <c r="BX20142" s="62"/>
      <c r="BY20142" s="62"/>
      <c r="BZ20142" s="62"/>
      <c r="CA20142" s="62"/>
      <c r="CB20142" s="62"/>
      <c r="CC20142" s="62"/>
      <c r="CD20142" s="62"/>
      <c r="CE20142" s="62"/>
      <c r="CF20142" s="62"/>
      <c r="CL20142" s="56" t="s">
        <v>15299</v>
      </c>
      <c r="CM20142" s="56" t="s">
        <v>214</v>
      </c>
      <c r="CN20142" s="56" t="s">
        <v>214</v>
      </c>
      <c r="CO20142" s="52"/>
      <c r="CP20142" s="52"/>
      <c r="CQ20142" s="52"/>
      <c r="CR20142" s="52"/>
      <c r="CS20142" s="52"/>
      <c r="CT20142" s="52"/>
      <c r="CU20142" s="33"/>
      <c r="CV20142" s="33"/>
    </row>
    <row r="20143" spans="74:100">
      <c r="BV20143" s="62"/>
      <c r="BW20143" s="62"/>
      <c r="BX20143" s="62"/>
      <c r="BY20143" s="62"/>
      <c r="BZ20143" s="62"/>
      <c r="CA20143" s="62"/>
      <c r="CB20143" s="62"/>
      <c r="CC20143" s="62"/>
      <c r="CD20143" s="62"/>
      <c r="CE20143" s="62"/>
      <c r="CF20143" s="62"/>
      <c r="CL20143" s="56" t="s">
        <v>15295</v>
      </c>
      <c r="CM20143" s="56" t="s">
        <v>216</v>
      </c>
      <c r="CN20143" s="56" t="s">
        <v>216</v>
      </c>
      <c r="CO20143" s="52"/>
      <c r="CP20143" s="52"/>
      <c r="CQ20143" s="52"/>
      <c r="CR20143" s="52"/>
      <c r="CS20143" s="52"/>
      <c r="CT20143" s="52"/>
      <c r="CU20143" s="33"/>
      <c r="CV20143" s="33"/>
    </row>
    <row r="20144" spans="74:100">
      <c r="BV20144" s="62"/>
      <c r="BW20144" s="62"/>
      <c r="BX20144" s="62"/>
      <c r="BY20144" s="62"/>
      <c r="BZ20144" s="62"/>
      <c r="CA20144" s="62"/>
      <c r="CB20144" s="62"/>
      <c r="CC20144" s="62"/>
      <c r="CD20144" s="62"/>
      <c r="CE20144" s="62"/>
      <c r="CF20144" s="62"/>
      <c r="CL20144" s="56" t="s">
        <v>23891</v>
      </c>
      <c r="CM20144" s="56" t="s">
        <v>215</v>
      </c>
      <c r="CN20144" s="56" t="s">
        <v>215</v>
      </c>
      <c r="CO20144" s="52"/>
      <c r="CP20144" s="52"/>
      <c r="CQ20144" s="52"/>
      <c r="CR20144" s="52"/>
      <c r="CS20144" s="52"/>
      <c r="CT20144" s="52"/>
      <c r="CU20144" s="33"/>
      <c r="CV20144" s="33"/>
    </row>
    <row r="20145" spans="74:100">
      <c r="BV20145" s="62"/>
      <c r="BW20145" s="62"/>
      <c r="BX20145" s="62"/>
      <c r="BY20145" s="62"/>
      <c r="BZ20145" s="62"/>
      <c r="CA20145" s="62"/>
      <c r="CB20145" s="62"/>
      <c r="CC20145" s="62"/>
      <c r="CD20145" s="62"/>
      <c r="CE20145" s="62"/>
      <c r="CF20145" s="62"/>
      <c r="CL20145" s="56" t="s">
        <v>4583</v>
      </c>
      <c r="CM20145" s="56" t="s">
        <v>215</v>
      </c>
      <c r="CN20145" s="56" t="s">
        <v>215</v>
      </c>
      <c r="CO20145" s="52"/>
      <c r="CP20145" s="52"/>
      <c r="CQ20145" s="52"/>
      <c r="CR20145" s="52"/>
      <c r="CS20145" s="52"/>
      <c r="CT20145" s="52"/>
      <c r="CU20145" s="33"/>
      <c r="CV20145" s="33"/>
    </row>
    <row r="20146" spans="74:100">
      <c r="BV20146" s="62"/>
      <c r="BW20146" s="62"/>
      <c r="BX20146" s="62"/>
      <c r="BY20146" s="62"/>
      <c r="BZ20146" s="62"/>
      <c r="CA20146" s="62"/>
      <c r="CB20146" s="62"/>
      <c r="CC20146" s="62"/>
      <c r="CD20146" s="62"/>
      <c r="CE20146" s="62"/>
      <c r="CF20146" s="62"/>
      <c r="CL20146" s="56" t="s">
        <v>10735</v>
      </c>
      <c r="CM20146" s="56" t="s">
        <v>215</v>
      </c>
      <c r="CN20146" s="56" t="s">
        <v>215</v>
      </c>
      <c r="CO20146" s="52"/>
      <c r="CP20146" s="52"/>
      <c r="CQ20146" s="52"/>
      <c r="CR20146" s="52"/>
      <c r="CS20146" s="52"/>
      <c r="CT20146" s="52"/>
      <c r="CU20146" s="33"/>
      <c r="CV20146" s="33"/>
    </row>
    <row r="20147" spans="74:100">
      <c r="BV20147" s="62"/>
      <c r="BW20147" s="62"/>
      <c r="BX20147" s="62"/>
      <c r="BY20147" s="62"/>
      <c r="BZ20147" s="62"/>
      <c r="CA20147" s="62"/>
      <c r="CB20147" s="62"/>
      <c r="CC20147" s="62"/>
      <c r="CD20147" s="62"/>
      <c r="CE20147" s="62"/>
      <c r="CF20147" s="62"/>
      <c r="CL20147" s="56" t="s">
        <v>25668</v>
      </c>
      <c r="CM20147" s="56" t="s">
        <v>215</v>
      </c>
      <c r="CN20147" s="56" t="s">
        <v>215</v>
      </c>
      <c r="CO20147" s="52"/>
      <c r="CP20147" s="52"/>
      <c r="CQ20147" s="52"/>
      <c r="CR20147" s="52"/>
      <c r="CS20147" s="52"/>
      <c r="CT20147" s="52"/>
      <c r="CU20147" s="33"/>
      <c r="CV20147" s="33"/>
    </row>
    <row r="20148" spans="74:100">
      <c r="BV20148" s="62"/>
      <c r="BW20148" s="62"/>
      <c r="BX20148" s="62"/>
      <c r="BY20148" s="62"/>
      <c r="BZ20148" s="62"/>
      <c r="CA20148" s="62"/>
      <c r="CB20148" s="62"/>
      <c r="CC20148" s="62"/>
      <c r="CD20148" s="62"/>
      <c r="CE20148" s="62"/>
      <c r="CF20148" s="62"/>
      <c r="CL20148" s="56" t="s">
        <v>10759</v>
      </c>
      <c r="CM20148" s="56" t="s">
        <v>216</v>
      </c>
      <c r="CN20148" s="56" t="s">
        <v>216</v>
      </c>
      <c r="CO20148" s="52"/>
      <c r="CP20148" s="52"/>
      <c r="CQ20148" s="52"/>
      <c r="CR20148" s="52"/>
      <c r="CS20148" s="52"/>
      <c r="CT20148" s="52"/>
      <c r="CU20148" s="33"/>
      <c r="CV20148" s="33"/>
    </row>
    <row r="20149" spans="74:100">
      <c r="BV20149" s="62"/>
      <c r="BW20149" s="62"/>
      <c r="BX20149" s="62"/>
      <c r="BY20149" s="62"/>
      <c r="BZ20149" s="62"/>
      <c r="CA20149" s="62"/>
      <c r="CB20149" s="62"/>
      <c r="CC20149" s="62"/>
      <c r="CD20149" s="62"/>
      <c r="CE20149" s="62"/>
      <c r="CF20149" s="62"/>
      <c r="CL20149" s="56" t="s">
        <v>10741</v>
      </c>
      <c r="CM20149" s="56" t="s">
        <v>216</v>
      </c>
      <c r="CN20149" s="56" t="s">
        <v>216</v>
      </c>
      <c r="CO20149" s="52"/>
      <c r="CP20149" s="52"/>
      <c r="CQ20149" s="52"/>
      <c r="CR20149" s="52"/>
      <c r="CS20149" s="52"/>
      <c r="CT20149" s="52"/>
      <c r="CU20149" s="33"/>
      <c r="CV20149" s="33"/>
    </row>
    <row r="20150" spans="74:100">
      <c r="BV20150" s="62"/>
      <c r="BW20150" s="62"/>
      <c r="BX20150" s="62"/>
      <c r="BY20150" s="62"/>
      <c r="BZ20150" s="62"/>
      <c r="CA20150" s="62"/>
      <c r="CB20150" s="62"/>
      <c r="CC20150" s="62"/>
      <c r="CD20150" s="62"/>
      <c r="CE20150" s="62"/>
      <c r="CF20150" s="62"/>
      <c r="CL20150" s="56" t="s">
        <v>10745</v>
      </c>
      <c r="CM20150" s="56" t="s">
        <v>214</v>
      </c>
      <c r="CN20150" s="56" t="s">
        <v>214</v>
      </c>
      <c r="CO20150" s="52"/>
      <c r="CP20150" s="52"/>
      <c r="CQ20150" s="52"/>
      <c r="CR20150" s="52"/>
      <c r="CS20150" s="52"/>
      <c r="CT20150" s="52"/>
      <c r="CU20150" s="33"/>
      <c r="CV20150" s="33"/>
    </row>
    <row r="20151" spans="74:100">
      <c r="BV20151" s="62"/>
      <c r="BW20151" s="62"/>
      <c r="BX20151" s="62"/>
      <c r="BY20151" s="62"/>
      <c r="BZ20151" s="62"/>
      <c r="CA20151" s="62"/>
      <c r="CB20151" s="62"/>
      <c r="CC20151" s="62"/>
      <c r="CD20151" s="62"/>
      <c r="CE20151" s="62"/>
      <c r="CF20151" s="62"/>
      <c r="CL20151" s="56" t="s">
        <v>23892</v>
      </c>
      <c r="CM20151" s="56" t="s">
        <v>214</v>
      </c>
      <c r="CN20151" s="56" t="s">
        <v>214</v>
      </c>
      <c r="CO20151" s="52"/>
      <c r="CP20151" s="52"/>
      <c r="CQ20151" s="52"/>
      <c r="CR20151" s="52"/>
      <c r="CS20151" s="52"/>
      <c r="CT20151" s="52"/>
      <c r="CU20151" s="33"/>
      <c r="CV20151" s="33"/>
    </row>
    <row r="20152" spans="74:100">
      <c r="BV20152" s="62"/>
      <c r="BW20152" s="62"/>
      <c r="BX20152" s="62"/>
      <c r="BY20152" s="62"/>
      <c r="BZ20152" s="62"/>
      <c r="CA20152" s="62"/>
      <c r="CB20152" s="62"/>
      <c r="CC20152" s="62"/>
      <c r="CD20152" s="62"/>
      <c r="CE20152" s="62"/>
      <c r="CF20152" s="62"/>
      <c r="CL20152" s="56" t="s">
        <v>23893</v>
      </c>
      <c r="CM20152" s="56" t="s">
        <v>214</v>
      </c>
      <c r="CN20152" s="56" t="s">
        <v>214</v>
      </c>
      <c r="CO20152" s="52"/>
      <c r="CP20152" s="52"/>
      <c r="CQ20152" s="52"/>
      <c r="CR20152" s="52"/>
      <c r="CS20152" s="52"/>
      <c r="CT20152" s="52"/>
      <c r="CU20152" s="33"/>
      <c r="CV20152" s="33"/>
    </row>
    <row r="20153" spans="74:100">
      <c r="BV20153" s="62"/>
      <c r="BW20153" s="62"/>
      <c r="BX20153" s="62"/>
      <c r="BY20153" s="62"/>
      <c r="BZ20153" s="62"/>
      <c r="CA20153" s="62"/>
      <c r="CB20153" s="62"/>
      <c r="CC20153" s="62"/>
      <c r="CD20153" s="62"/>
      <c r="CE20153" s="62"/>
      <c r="CF20153" s="62"/>
      <c r="CL20153" s="56" t="s">
        <v>10746</v>
      </c>
      <c r="CM20153" s="56" t="s">
        <v>214</v>
      </c>
      <c r="CN20153" s="56" t="s">
        <v>214</v>
      </c>
      <c r="CO20153" s="52"/>
      <c r="CP20153" s="52"/>
      <c r="CQ20153" s="52"/>
      <c r="CR20153" s="52"/>
      <c r="CS20153" s="52"/>
      <c r="CT20153" s="52"/>
      <c r="CU20153" s="33"/>
      <c r="CV20153" s="33"/>
    </row>
    <row r="20154" spans="74:100">
      <c r="BV20154" s="62"/>
      <c r="BW20154" s="62"/>
      <c r="BX20154" s="62"/>
      <c r="BY20154" s="62"/>
      <c r="BZ20154" s="62"/>
      <c r="CA20154" s="62"/>
      <c r="CB20154" s="62"/>
      <c r="CC20154" s="62"/>
      <c r="CD20154" s="62"/>
      <c r="CE20154" s="62"/>
      <c r="CF20154" s="62"/>
      <c r="CL20154" s="56" t="s">
        <v>9235</v>
      </c>
      <c r="CM20154" s="56" t="s">
        <v>216</v>
      </c>
      <c r="CN20154" s="56" t="s">
        <v>216</v>
      </c>
      <c r="CO20154" s="52"/>
      <c r="CP20154" s="52"/>
      <c r="CQ20154" s="52"/>
      <c r="CR20154" s="52"/>
      <c r="CS20154" s="52"/>
      <c r="CT20154" s="52"/>
      <c r="CU20154" s="33"/>
      <c r="CV20154" s="33"/>
    </row>
    <row r="20155" spans="74:100">
      <c r="BV20155" s="62"/>
      <c r="BW20155" s="62"/>
      <c r="BX20155" s="62"/>
      <c r="BY20155" s="62"/>
      <c r="BZ20155" s="62"/>
      <c r="CA20155" s="62"/>
      <c r="CB20155" s="62"/>
      <c r="CC20155" s="62"/>
      <c r="CD20155" s="62"/>
      <c r="CE20155" s="62"/>
      <c r="CF20155" s="62"/>
      <c r="CL20155" s="56" t="s">
        <v>9237</v>
      </c>
      <c r="CM20155" s="56" t="s">
        <v>216</v>
      </c>
      <c r="CN20155" s="56" t="s">
        <v>216</v>
      </c>
      <c r="CO20155" s="52"/>
      <c r="CP20155" s="52"/>
      <c r="CQ20155" s="52"/>
      <c r="CR20155" s="52"/>
      <c r="CS20155" s="52"/>
      <c r="CT20155" s="52"/>
      <c r="CU20155" s="33"/>
      <c r="CV20155" s="33"/>
    </row>
    <row r="20156" spans="74:100">
      <c r="BV20156" s="62"/>
      <c r="BW20156" s="62"/>
      <c r="BX20156" s="62"/>
      <c r="BY20156" s="62"/>
      <c r="BZ20156" s="62"/>
      <c r="CA20156" s="62"/>
      <c r="CB20156" s="62"/>
      <c r="CC20156" s="62"/>
      <c r="CD20156" s="62"/>
      <c r="CE20156" s="62"/>
      <c r="CF20156" s="62"/>
      <c r="CL20156" s="35" t="s">
        <v>9240</v>
      </c>
      <c r="CM20156" s="35" t="s">
        <v>217</v>
      </c>
      <c r="CN20156" s="35" t="s">
        <v>217</v>
      </c>
      <c r="CO20156" s="52"/>
      <c r="CP20156" s="52"/>
      <c r="CQ20156" s="52"/>
      <c r="CR20156" s="52"/>
      <c r="CS20156" s="52"/>
      <c r="CT20156" s="52"/>
      <c r="CU20156" s="33"/>
      <c r="CV20156" s="33"/>
    </row>
    <row r="20157" spans="74:100">
      <c r="BV20157" s="62"/>
      <c r="BW20157" s="62"/>
      <c r="BX20157" s="62"/>
      <c r="BY20157" s="62"/>
      <c r="BZ20157" s="62"/>
      <c r="CA20157" s="62"/>
      <c r="CB20157" s="62"/>
      <c r="CC20157" s="62"/>
      <c r="CD20157" s="62"/>
      <c r="CE20157" s="62"/>
      <c r="CF20157" s="62"/>
      <c r="CL20157" s="56" t="s">
        <v>23894</v>
      </c>
      <c r="CM20157" s="56" t="s">
        <v>215</v>
      </c>
      <c r="CN20157" s="56" t="s">
        <v>215</v>
      </c>
      <c r="CO20157" s="52"/>
      <c r="CP20157" s="52"/>
      <c r="CQ20157" s="52"/>
      <c r="CR20157" s="52"/>
      <c r="CS20157" s="52"/>
      <c r="CT20157" s="52"/>
      <c r="CU20157" s="33"/>
      <c r="CV20157" s="33"/>
    </row>
    <row r="20158" spans="74:100">
      <c r="BV20158" s="62"/>
      <c r="BW20158" s="62"/>
      <c r="BX20158" s="62"/>
      <c r="BY20158" s="62"/>
      <c r="BZ20158" s="62"/>
      <c r="CA20158" s="62"/>
      <c r="CB20158" s="62"/>
      <c r="CC20158" s="62"/>
      <c r="CD20158" s="62"/>
      <c r="CE20158" s="62"/>
      <c r="CF20158" s="62"/>
      <c r="CL20158" s="56" t="s">
        <v>10736</v>
      </c>
      <c r="CM20158" s="56" t="s">
        <v>215</v>
      </c>
      <c r="CN20158" s="56" t="s">
        <v>215</v>
      </c>
      <c r="CO20158" s="52"/>
      <c r="CP20158" s="52"/>
      <c r="CQ20158" s="52"/>
      <c r="CR20158" s="52"/>
      <c r="CS20158" s="52"/>
      <c r="CT20158" s="52"/>
      <c r="CU20158" s="33"/>
      <c r="CV20158" s="33"/>
    </row>
    <row r="20159" spans="74:100">
      <c r="BV20159" s="62"/>
      <c r="BW20159" s="62"/>
      <c r="BX20159" s="62"/>
      <c r="BY20159" s="62"/>
      <c r="BZ20159" s="62"/>
      <c r="CA20159" s="62"/>
      <c r="CB20159" s="62"/>
      <c r="CC20159" s="62"/>
      <c r="CD20159" s="62"/>
      <c r="CE20159" s="62"/>
      <c r="CF20159" s="62"/>
      <c r="CL20159" s="56" t="s">
        <v>10743</v>
      </c>
      <c r="CM20159" s="56" t="s">
        <v>215</v>
      </c>
      <c r="CN20159" s="56" t="s">
        <v>215</v>
      </c>
      <c r="CO20159" s="52"/>
      <c r="CP20159" s="52"/>
      <c r="CQ20159" s="52"/>
      <c r="CR20159" s="52"/>
      <c r="CS20159" s="52"/>
      <c r="CT20159" s="52"/>
      <c r="CU20159" s="33"/>
      <c r="CV20159" s="33"/>
    </row>
    <row r="20160" spans="74:100">
      <c r="BV20160" s="62"/>
      <c r="BW20160" s="62"/>
      <c r="BX20160" s="62"/>
      <c r="BY20160" s="62"/>
      <c r="BZ20160" s="62"/>
      <c r="CA20160" s="62"/>
      <c r="CB20160" s="62"/>
      <c r="CC20160" s="62"/>
      <c r="CD20160" s="62"/>
      <c r="CE20160" s="62"/>
      <c r="CF20160" s="62"/>
      <c r="CL20160" s="56" t="s">
        <v>10747</v>
      </c>
      <c r="CM20160" s="56" t="s">
        <v>214</v>
      </c>
      <c r="CN20160" s="56" t="s">
        <v>214</v>
      </c>
      <c r="CO20160" s="52"/>
      <c r="CP20160" s="52"/>
      <c r="CQ20160" s="52"/>
      <c r="CR20160" s="52"/>
      <c r="CS20160" s="52"/>
      <c r="CT20160" s="52"/>
      <c r="CU20160" s="33"/>
      <c r="CV20160" s="33"/>
    </row>
    <row r="20161" spans="74:100">
      <c r="BV20161" s="62"/>
      <c r="BW20161" s="62"/>
      <c r="BX20161" s="62"/>
      <c r="BY20161" s="62"/>
      <c r="BZ20161" s="62"/>
      <c r="CA20161" s="62"/>
      <c r="CB20161" s="62"/>
      <c r="CC20161" s="62"/>
      <c r="CD20161" s="62"/>
      <c r="CE20161" s="62"/>
      <c r="CF20161" s="62"/>
      <c r="CL20161" s="56" t="s">
        <v>23895</v>
      </c>
      <c r="CM20161" s="56" t="s">
        <v>214</v>
      </c>
      <c r="CN20161" s="56" t="s">
        <v>214</v>
      </c>
      <c r="CO20161" s="52"/>
      <c r="CP20161" s="52"/>
      <c r="CQ20161" s="52"/>
      <c r="CR20161" s="52"/>
      <c r="CS20161" s="52"/>
      <c r="CT20161" s="52"/>
      <c r="CU20161" s="33"/>
      <c r="CV20161" s="33"/>
    </row>
    <row r="20162" spans="74:100">
      <c r="BV20162" s="62"/>
      <c r="BW20162" s="62"/>
      <c r="BX20162" s="62"/>
      <c r="BY20162" s="62"/>
      <c r="BZ20162" s="62"/>
      <c r="CA20162" s="62"/>
      <c r="CB20162" s="62"/>
      <c r="CC20162" s="62"/>
      <c r="CD20162" s="62"/>
      <c r="CE20162" s="62"/>
      <c r="CF20162" s="62"/>
      <c r="CL20162" s="56" t="s">
        <v>25669</v>
      </c>
      <c r="CM20162" s="56" t="s">
        <v>214</v>
      </c>
      <c r="CN20162" s="56" t="s">
        <v>214</v>
      </c>
      <c r="CO20162" s="52"/>
      <c r="CP20162" s="52"/>
      <c r="CQ20162" s="52"/>
      <c r="CR20162" s="52"/>
      <c r="CS20162" s="52"/>
      <c r="CT20162" s="52"/>
      <c r="CU20162" s="33"/>
      <c r="CV20162" s="33"/>
    </row>
    <row r="20163" spans="74:100">
      <c r="BV20163" s="62"/>
      <c r="BW20163" s="62"/>
      <c r="BX20163" s="62"/>
      <c r="BY20163" s="62"/>
      <c r="BZ20163" s="62"/>
      <c r="CA20163" s="62"/>
      <c r="CB20163" s="62"/>
      <c r="CC20163" s="62"/>
      <c r="CD20163" s="62"/>
      <c r="CE20163" s="62"/>
      <c r="CF20163" s="62"/>
      <c r="CL20163" s="56" t="s">
        <v>25670</v>
      </c>
      <c r="CM20163" s="56" t="s">
        <v>214</v>
      </c>
      <c r="CN20163" s="56" t="s">
        <v>214</v>
      </c>
      <c r="CO20163" s="52"/>
      <c r="CP20163" s="52"/>
      <c r="CQ20163" s="52"/>
      <c r="CR20163" s="52"/>
      <c r="CS20163" s="52"/>
      <c r="CT20163" s="52"/>
      <c r="CU20163" s="33"/>
      <c r="CV20163" s="33"/>
    </row>
    <row r="20164" spans="74:100">
      <c r="BV20164" s="62"/>
      <c r="BW20164" s="62"/>
      <c r="BX20164" s="62"/>
      <c r="BY20164" s="62"/>
      <c r="BZ20164" s="62"/>
      <c r="CA20164" s="62"/>
      <c r="CB20164" s="62"/>
      <c r="CC20164" s="62"/>
      <c r="CD20164" s="62"/>
      <c r="CE20164" s="62"/>
      <c r="CF20164" s="62"/>
      <c r="CL20164" s="56" t="s">
        <v>23896</v>
      </c>
      <c r="CM20164" s="56" t="s">
        <v>214</v>
      </c>
      <c r="CN20164" s="56" t="s">
        <v>214</v>
      </c>
      <c r="CO20164" s="52"/>
      <c r="CP20164" s="52"/>
      <c r="CQ20164" s="52"/>
      <c r="CR20164" s="52"/>
      <c r="CS20164" s="52"/>
      <c r="CT20164" s="52"/>
      <c r="CU20164" s="33"/>
      <c r="CV20164" s="33"/>
    </row>
    <row r="20165" spans="74:100">
      <c r="BV20165" s="62"/>
      <c r="BW20165" s="62"/>
      <c r="BX20165" s="62"/>
      <c r="BY20165" s="62"/>
      <c r="BZ20165" s="62"/>
      <c r="CA20165" s="62"/>
      <c r="CB20165" s="62"/>
      <c r="CC20165" s="62"/>
      <c r="CD20165" s="62"/>
      <c r="CE20165" s="62"/>
      <c r="CF20165" s="62"/>
      <c r="CL20165" s="56" t="s">
        <v>23897</v>
      </c>
      <c r="CM20165" s="56" t="s">
        <v>215</v>
      </c>
      <c r="CN20165" s="56" t="s">
        <v>215</v>
      </c>
      <c r="CO20165" s="52"/>
      <c r="CP20165" s="52"/>
      <c r="CQ20165" s="52"/>
      <c r="CR20165" s="52"/>
      <c r="CS20165" s="52"/>
      <c r="CT20165" s="52"/>
      <c r="CU20165" s="33"/>
      <c r="CV20165" s="33"/>
    </row>
    <row r="20166" spans="74:100">
      <c r="BV20166" s="62"/>
      <c r="BW20166" s="62"/>
      <c r="BX20166" s="62"/>
      <c r="BY20166" s="62"/>
      <c r="BZ20166" s="62"/>
      <c r="CA20166" s="62"/>
      <c r="CB20166" s="62"/>
      <c r="CC20166" s="62"/>
      <c r="CD20166" s="62"/>
      <c r="CE20166" s="62"/>
      <c r="CF20166" s="62"/>
      <c r="CL20166" s="56" t="s">
        <v>10749</v>
      </c>
      <c r="CM20166" s="56" t="s">
        <v>214</v>
      </c>
      <c r="CN20166" s="56" t="s">
        <v>214</v>
      </c>
      <c r="CO20166" s="52"/>
      <c r="CP20166" s="52"/>
      <c r="CQ20166" s="52"/>
      <c r="CR20166" s="52"/>
      <c r="CS20166" s="52"/>
      <c r="CT20166" s="52"/>
      <c r="CU20166" s="33"/>
      <c r="CV20166" s="33"/>
    </row>
    <row r="20167" spans="74:100">
      <c r="BV20167" s="62"/>
      <c r="BW20167" s="62"/>
      <c r="BX20167" s="62"/>
      <c r="BY20167" s="62"/>
      <c r="BZ20167" s="62"/>
      <c r="CA20167" s="62"/>
      <c r="CB20167" s="62"/>
      <c r="CC20167" s="62"/>
      <c r="CD20167" s="62"/>
      <c r="CE20167" s="62"/>
      <c r="CF20167" s="62"/>
      <c r="CL20167" s="56" t="s">
        <v>10750</v>
      </c>
      <c r="CM20167" s="56" t="s">
        <v>214</v>
      </c>
      <c r="CN20167" s="56" t="s">
        <v>214</v>
      </c>
      <c r="CO20167" s="52"/>
      <c r="CP20167" s="52"/>
      <c r="CQ20167" s="52"/>
      <c r="CR20167" s="52"/>
      <c r="CS20167" s="52"/>
      <c r="CT20167" s="52"/>
      <c r="CU20167" s="33"/>
      <c r="CV20167" s="33"/>
    </row>
    <row r="20168" spans="74:100">
      <c r="BV20168" s="62"/>
      <c r="BW20168" s="62"/>
      <c r="BX20168" s="62"/>
      <c r="BY20168" s="62"/>
      <c r="BZ20168" s="62"/>
      <c r="CA20168" s="62"/>
      <c r="CB20168" s="62"/>
      <c r="CC20168" s="62"/>
      <c r="CD20168" s="62"/>
      <c r="CE20168" s="62"/>
      <c r="CF20168" s="62"/>
      <c r="CL20168" s="56" t="s">
        <v>10744</v>
      </c>
      <c r="CM20168" s="56" t="s">
        <v>215</v>
      </c>
      <c r="CN20168" s="56" t="s">
        <v>215</v>
      </c>
      <c r="CO20168" s="52"/>
      <c r="CP20168" s="52"/>
      <c r="CQ20168" s="52"/>
      <c r="CR20168" s="52"/>
      <c r="CS20168" s="52"/>
      <c r="CT20168" s="52"/>
      <c r="CU20168" s="33"/>
      <c r="CV20168" s="33"/>
    </row>
    <row r="20169" spans="74:100">
      <c r="BV20169" s="62"/>
      <c r="BW20169" s="62"/>
      <c r="BX20169" s="62"/>
      <c r="BY20169" s="62"/>
      <c r="BZ20169" s="62"/>
      <c r="CA20169" s="62"/>
      <c r="CB20169" s="62"/>
      <c r="CC20169" s="62"/>
      <c r="CD20169" s="62"/>
      <c r="CE20169" s="62"/>
      <c r="CF20169" s="62"/>
      <c r="CL20169" s="56" t="s">
        <v>23898</v>
      </c>
      <c r="CM20169" s="56" t="s">
        <v>214</v>
      </c>
      <c r="CN20169" s="56" t="s">
        <v>214</v>
      </c>
      <c r="CO20169" s="52"/>
      <c r="CP20169" s="52"/>
      <c r="CQ20169" s="52"/>
      <c r="CR20169" s="52"/>
      <c r="CS20169" s="52"/>
      <c r="CT20169" s="52"/>
      <c r="CU20169" s="33"/>
      <c r="CV20169" s="33"/>
    </row>
    <row r="20170" spans="74:100">
      <c r="BV20170" s="62"/>
      <c r="BW20170" s="62"/>
      <c r="BX20170" s="62"/>
      <c r="BY20170" s="62"/>
      <c r="BZ20170" s="62"/>
      <c r="CA20170" s="62"/>
      <c r="CB20170" s="62"/>
      <c r="CC20170" s="62"/>
      <c r="CD20170" s="62"/>
      <c r="CE20170" s="62"/>
      <c r="CF20170" s="62"/>
      <c r="CL20170" s="56" t="s">
        <v>10748</v>
      </c>
      <c r="CM20170" s="56" t="s">
        <v>214</v>
      </c>
      <c r="CN20170" s="56" t="s">
        <v>214</v>
      </c>
      <c r="CO20170" s="52"/>
      <c r="CP20170" s="52"/>
      <c r="CQ20170" s="52"/>
      <c r="CR20170" s="52"/>
      <c r="CS20170" s="52"/>
      <c r="CT20170" s="52"/>
      <c r="CU20170" s="33"/>
      <c r="CV20170" s="33"/>
    </row>
    <row r="20171" spans="74:100">
      <c r="BV20171" s="62"/>
      <c r="BW20171" s="62"/>
      <c r="BX20171" s="62"/>
      <c r="BY20171" s="62"/>
      <c r="BZ20171" s="62"/>
      <c r="CA20171" s="62"/>
      <c r="CB20171" s="62"/>
      <c r="CC20171" s="62"/>
      <c r="CD20171" s="62"/>
      <c r="CE20171" s="62"/>
      <c r="CF20171" s="62"/>
      <c r="CL20171" s="56" t="s">
        <v>10755</v>
      </c>
      <c r="CM20171" s="56" t="s">
        <v>215</v>
      </c>
      <c r="CN20171" s="56" t="s">
        <v>215</v>
      </c>
      <c r="CO20171" s="52"/>
      <c r="CP20171" s="52"/>
      <c r="CQ20171" s="52"/>
      <c r="CR20171" s="52"/>
      <c r="CS20171" s="52"/>
      <c r="CT20171" s="52"/>
      <c r="CU20171" s="33"/>
      <c r="CV20171" s="33"/>
    </row>
    <row r="20172" spans="74:100">
      <c r="BV20172" s="62"/>
      <c r="BW20172" s="62"/>
      <c r="BX20172" s="62"/>
      <c r="BY20172" s="62"/>
      <c r="BZ20172" s="62"/>
      <c r="CA20172" s="62"/>
      <c r="CB20172" s="62"/>
      <c r="CC20172" s="62"/>
      <c r="CD20172" s="62"/>
      <c r="CE20172" s="62"/>
      <c r="CF20172" s="62"/>
      <c r="CL20172" s="56" t="s">
        <v>10752</v>
      </c>
      <c r="CM20172" s="56" t="s">
        <v>215</v>
      </c>
      <c r="CN20172" s="56" t="s">
        <v>215</v>
      </c>
      <c r="CO20172" s="52"/>
      <c r="CP20172" s="52"/>
      <c r="CQ20172" s="52"/>
      <c r="CR20172" s="52"/>
      <c r="CS20172" s="52"/>
      <c r="CT20172" s="52"/>
      <c r="CU20172" s="33"/>
      <c r="CV20172" s="33"/>
    </row>
    <row r="20173" spans="74:100">
      <c r="BV20173" s="62"/>
      <c r="BW20173" s="62"/>
      <c r="BX20173" s="62"/>
      <c r="BY20173" s="62"/>
      <c r="BZ20173" s="62"/>
      <c r="CA20173" s="62"/>
      <c r="CB20173" s="62"/>
      <c r="CC20173" s="62"/>
      <c r="CD20173" s="62"/>
      <c r="CE20173" s="62"/>
      <c r="CF20173" s="62"/>
      <c r="CL20173" s="56" t="s">
        <v>25671</v>
      </c>
      <c r="CM20173" s="56" t="s">
        <v>215</v>
      </c>
      <c r="CN20173" s="56" t="s">
        <v>215</v>
      </c>
      <c r="CO20173" s="52"/>
      <c r="CP20173" s="52"/>
      <c r="CQ20173" s="52"/>
      <c r="CR20173" s="52"/>
      <c r="CS20173" s="52"/>
      <c r="CT20173" s="52"/>
      <c r="CU20173" s="33"/>
      <c r="CV20173" s="33"/>
    </row>
    <row r="20174" spans="74:100">
      <c r="BV20174" s="62"/>
      <c r="BW20174" s="62"/>
      <c r="BX20174" s="62"/>
      <c r="BY20174" s="62"/>
      <c r="BZ20174" s="62"/>
      <c r="CA20174" s="62"/>
      <c r="CB20174" s="62"/>
      <c r="CC20174" s="62"/>
      <c r="CD20174" s="62"/>
      <c r="CE20174" s="62"/>
      <c r="CF20174" s="62"/>
      <c r="CL20174" s="56" t="s">
        <v>25672</v>
      </c>
      <c r="CM20174" s="56" t="s">
        <v>215</v>
      </c>
      <c r="CN20174" s="56" t="s">
        <v>215</v>
      </c>
      <c r="CO20174" s="52"/>
      <c r="CP20174" s="52"/>
      <c r="CQ20174" s="52"/>
      <c r="CR20174" s="52"/>
      <c r="CS20174" s="52"/>
      <c r="CT20174" s="52"/>
      <c r="CU20174" s="33"/>
      <c r="CV20174" s="33"/>
    </row>
    <row r="20175" spans="74:100">
      <c r="BV20175" s="62"/>
      <c r="BW20175" s="62"/>
      <c r="BX20175" s="62"/>
      <c r="BY20175" s="62"/>
      <c r="BZ20175" s="62"/>
      <c r="CA20175" s="62"/>
      <c r="CB20175" s="62"/>
      <c r="CC20175" s="62"/>
      <c r="CD20175" s="62"/>
      <c r="CE20175" s="62"/>
      <c r="CF20175" s="62"/>
      <c r="CL20175" s="56" t="s">
        <v>10753</v>
      </c>
      <c r="CM20175" s="56" t="s">
        <v>215</v>
      </c>
      <c r="CN20175" s="56" t="s">
        <v>215</v>
      </c>
      <c r="CO20175" s="52"/>
      <c r="CP20175" s="52"/>
      <c r="CQ20175" s="52"/>
      <c r="CR20175" s="52"/>
      <c r="CS20175" s="52"/>
      <c r="CT20175" s="52"/>
      <c r="CU20175" s="33"/>
      <c r="CV20175" s="33"/>
    </row>
    <row r="20176" spans="74:100">
      <c r="BV20176" s="62"/>
      <c r="BW20176" s="62"/>
      <c r="BX20176" s="62"/>
      <c r="BY20176" s="62"/>
      <c r="BZ20176" s="62"/>
      <c r="CA20176" s="62"/>
      <c r="CB20176" s="62"/>
      <c r="CC20176" s="62"/>
      <c r="CD20176" s="62"/>
      <c r="CE20176" s="62"/>
      <c r="CF20176" s="62"/>
      <c r="CL20176" s="56" t="s">
        <v>10737</v>
      </c>
      <c r="CM20176" s="56" t="s">
        <v>215</v>
      </c>
      <c r="CN20176" s="56" t="s">
        <v>215</v>
      </c>
      <c r="CO20176" s="52"/>
      <c r="CP20176" s="52"/>
      <c r="CQ20176" s="52"/>
      <c r="CR20176" s="52"/>
      <c r="CS20176" s="52"/>
      <c r="CT20176" s="52"/>
      <c r="CU20176" s="33"/>
      <c r="CV20176" s="33"/>
    </row>
    <row r="20177" spans="74:100">
      <c r="BV20177" s="62"/>
      <c r="BW20177" s="62"/>
      <c r="BX20177" s="62"/>
      <c r="BY20177" s="62"/>
      <c r="BZ20177" s="62"/>
      <c r="CA20177" s="62"/>
      <c r="CB20177" s="62"/>
      <c r="CC20177" s="62"/>
      <c r="CD20177" s="62"/>
      <c r="CE20177" s="62"/>
      <c r="CF20177" s="62"/>
      <c r="CL20177" s="56" t="s">
        <v>10756</v>
      </c>
      <c r="CM20177" s="56" t="s">
        <v>215</v>
      </c>
      <c r="CN20177" s="56" t="s">
        <v>215</v>
      </c>
      <c r="CO20177" s="52"/>
      <c r="CP20177" s="52"/>
      <c r="CQ20177" s="52"/>
      <c r="CR20177" s="52"/>
      <c r="CS20177" s="52"/>
      <c r="CT20177" s="52"/>
      <c r="CU20177" s="33"/>
      <c r="CV20177" s="33"/>
    </row>
    <row r="20178" spans="74:100">
      <c r="BV20178" s="62"/>
      <c r="BW20178" s="62"/>
      <c r="BX20178" s="62"/>
      <c r="BY20178" s="62"/>
      <c r="BZ20178" s="62"/>
      <c r="CA20178" s="62"/>
      <c r="CB20178" s="62"/>
      <c r="CC20178" s="62"/>
      <c r="CD20178" s="62"/>
      <c r="CE20178" s="62"/>
      <c r="CF20178" s="62"/>
      <c r="CL20178" s="56" t="s">
        <v>25673</v>
      </c>
      <c r="CM20178" s="56" t="s">
        <v>216</v>
      </c>
      <c r="CN20178" s="56" t="s">
        <v>216</v>
      </c>
      <c r="CO20178" s="52"/>
      <c r="CP20178" s="52"/>
      <c r="CQ20178" s="52"/>
      <c r="CR20178" s="52"/>
      <c r="CS20178" s="52"/>
      <c r="CT20178" s="52"/>
      <c r="CU20178" s="33"/>
      <c r="CV20178" s="33"/>
    </row>
    <row r="20179" spans="74:100">
      <c r="BV20179" s="62"/>
      <c r="BW20179" s="62"/>
      <c r="BX20179" s="62"/>
      <c r="BY20179" s="62"/>
      <c r="BZ20179" s="62"/>
      <c r="CA20179" s="62"/>
      <c r="CB20179" s="62"/>
      <c r="CC20179" s="62"/>
      <c r="CD20179" s="62"/>
      <c r="CE20179" s="62"/>
      <c r="CF20179" s="62"/>
      <c r="CL20179" s="56" t="s">
        <v>25674</v>
      </c>
      <c r="CM20179" s="56" t="s">
        <v>216</v>
      </c>
      <c r="CN20179" s="56" t="s">
        <v>216</v>
      </c>
      <c r="CO20179" s="52"/>
      <c r="CP20179" s="52"/>
      <c r="CQ20179" s="52"/>
      <c r="CR20179" s="52"/>
      <c r="CS20179" s="52"/>
      <c r="CT20179" s="52"/>
      <c r="CU20179" s="33"/>
      <c r="CV20179" s="33"/>
    </row>
    <row r="20180" spans="74:100">
      <c r="BV20180" s="62"/>
      <c r="BW20180" s="62"/>
      <c r="BX20180" s="62"/>
      <c r="BY20180" s="62"/>
      <c r="BZ20180" s="62"/>
      <c r="CA20180" s="62"/>
      <c r="CB20180" s="62"/>
      <c r="CC20180" s="62"/>
      <c r="CD20180" s="62"/>
      <c r="CE20180" s="62"/>
      <c r="CF20180" s="62"/>
      <c r="CL20180" s="56" t="s">
        <v>25675</v>
      </c>
      <c r="CM20180" s="56" t="s">
        <v>216</v>
      </c>
      <c r="CN20180" s="56" t="s">
        <v>216</v>
      </c>
      <c r="CO20180" s="52"/>
      <c r="CP20180" s="52"/>
      <c r="CQ20180" s="52"/>
      <c r="CR20180" s="52"/>
      <c r="CS20180" s="52"/>
      <c r="CT20180" s="52"/>
      <c r="CU20180" s="33"/>
      <c r="CV20180" s="33"/>
    </row>
    <row r="20181" spans="74:100">
      <c r="BV20181" s="62"/>
      <c r="BW20181" s="62"/>
      <c r="BX20181" s="62"/>
      <c r="BY20181" s="62"/>
      <c r="BZ20181" s="62"/>
      <c r="CA20181" s="62"/>
      <c r="CB20181" s="62"/>
      <c r="CC20181" s="62"/>
      <c r="CD20181" s="62"/>
      <c r="CE20181" s="62"/>
      <c r="CF20181" s="62"/>
      <c r="CL20181" s="56" t="s">
        <v>10754</v>
      </c>
      <c r="CM20181" s="56" t="s">
        <v>215</v>
      </c>
      <c r="CN20181" s="56" t="s">
        <v>215</v>
      </c>
      <c r="CO20181" s="52"/>
      <c r="CP20181" s="52"/>
      <c r="CQ20181" s="52"/>
      <c r="CR20181" s="52"/>
      <c r="CS20181" s="52"/>
      <c r="CT20181" s="52"/>
      <c r="CU20181" s="33"/>
      <c r="CV20181" s="33"/>
    </row>
    <row r="20182" spans="74:100">
      <c r="BV20182" s="62"/>
      <c r="BW20182" s="62"/>
      <c r="BX20182" s="62"/>
      <c r="BY20182" s="62"/>
      <c r="BZ20182" s="62"/>
      <c r="CA20182" s="62"/>
      <c r="CB20182" s="62"/>
      <c r="CC20182" s="62"/>
      <c r="CD20182" s="62"/>
      <c r="CE20182" s="62"/>
      <c r="CF20182" s="62"/>
      <c r="CL20182" s="56" t="s">
        <v>9238</v>
      </c>
      <c r="CM20182" s="56" t="s">
        <v>216</v>
      </c>
      <c r="CN20182" s="56" t="s">
        <v>216</v>
      </c>
      <c r="CO20182" s="52"/>
      <c r="CP20182" s="52"/>
      <c r="CQ20182" s="52"/>
      <c r="CR20182" s="52"/>
      <c r="CS20182" s="52"/>
      <c r="CT20182" s="52"/>
      <c r="CU20182" s="33"/>
      <c r="CV20182" s="33"/>
    </row>
    <row r="20183" spans="74:100">
      <c r="BV20183" s="62"/>
      <c r="BW20183" s="62"/>
      <c r="BX20183" s="62"/>
      <c r="BY20183" s="62"/>
      <c r="BZ20183" s="62"/>
      <c r="CA20183" s="62"/>
      <c r="CB20183" s="62"/>
      <c r="CC20183" s="62"/>
      <c r="CD20183" s="62"/>
      <c r="CE20183" s="62"/>
      <c r="CF20183" s="62"/>
      <c r="CL20183" s="56" t="s">
        <v>10760</v>
      </c>
      <c r="CM20183" s="56" t="s">
        <v>216</v>
      </c>
      <c r="CN20183" s="56" t="s">
        <v>216</v>
      </c>
      <c r="CO20183" s="52"/>
      <c r="CP20183" s="52"/>
      <c r="CQ20183" s="52"/>
      <c r="CR20183" s="52"/>
      <c r="CS20183" s="52"/>
      <c r="CT20183" s="52"/>
      <c r="CU20183" s="33"/>
      <c r="CV20183" s="33"/>
    </row>
    <row r="20184" spans="74:100">
      <c r="BV20184" s="62"/>
      <c r="BW20184" s="62"/>
      <c r="BX20184" s="62"/>
      <c r="BY20184" s="62"/>
      <c r="BZ20184" s="62"/>
      <c r="CA20184" s="62"/>
      <c r="CB20184" s="62"/>
      <c r="CC20184" s="62"/>
      <c r="CD20184" s="62"/>
      <c r="CE20184" s="62"/>
      <c r="CF20184" s="62"/>
      <c r="CL20184" s="56" t="s">
        <v>10757</v>
      </c>
      <c r="CM20184" s="56" t="s">
        <v>216</v>
      </c>
      <c r="CN20184" s="56" t="s">
        <v>216</v>
      </c>
      <c r="CO20184" s="52"/>
      <c r="CP20184" s="52"/>
      <c r="CQ20184" s="52"/>
      <c r="CR20184" s="52"/>
      <c r="CS20184" s="52"/>
      <c r="CT20184" s="52"/>
      <c r="CU20184" s="33"/>
      <c r="CV20184" s="33"/>
    </row>
    <row r="20185" spans="74:100">
      <c r="BV20185" s="62"/>
      <c r="BW20185" s="62"/>
      <c r="BX20185" s="62"/>
      <c r="BY20185" s="62"/>
      <c r="BZ20185" s="62"/>
      <c r="CA20185" s="62"/>
      <c r="CB20185" s="62"/>
      <c r="CC20185" s="62"/>
      <c r="CD20185" s="62"/>
      <c r="CE20185" s="62"/>
      <c r="CF20185" s="62"/>
      <c r="CL20185" s="56" t="s">
        <v>10758</v>
      </c>
      <c r="CM20185" s="56" t="s">
        <v>216</v>
      </c>
      <c r="CN20185" s="56" t="s">
        <v>216</v>
      </c>
      <c r="CO20185" s="52"/>
      <c r="CP20185" s="52"/>
      <c r="CQ20185" s="52"/>
      <c r="CR20185" s="52"/>
      <c r="CS20185" s="52"/>
      <c r="CT20185" s="52"/>
      <c r="CU20185" s="33"/>
      <c r="CV20185" s="33"/>
    </row>
    <row r="20186" spans="74:100">
      <c r="BV20186" s="62"/>
      <c r="BW20186" s="62"/>
      <c r="BX20186" s="62"/>
      <c r="BY20186" s="62"/>
      <c r="BZ20186" s="62"/>
      <c r="CA20186" s="62"/>
      <c r="CB20186" s="62"/>
      <c r="CC20186" s="62"/>
      <c r="CD20186" s="62"/>
      <c r="CE20186" s="62"/>
      <c r="CF20186" s="62"/>
      <c r="CL20186" s="56" t="s">
        <v>4586</v>
      </c>
      <c r="CM20186" s="56" t="s">
        <v>216</v>
      </c>
      <c r="CN20186" s="56" t="s">
        <v>216</v>
      </c>
      <c r="CO20186" s="52"/>
      <c r="CP20186" s="52"/>
      <c r="CQ20186" s="52"/>
      <c r="CR20186" s="52"/>
      <c r="CS20186" s="52"/>
      <c r="CT20186" s="52"/>
      <c r="CU20186" s="33"/>
      <c r="CV20186" s="33"/>
    </row>
    <row r="20187" spans="74:100">
      <c r="BV20187" s="62"/>
      <c r="BW20187" s="62"/>
      <c r="BX20187" s="62"/>
      <c r="BY20187" s="62"/>
      <c r="BZ20187" s="62"/>
      <c r="CA20187" s="62"/>
      <c r="CB20187" s="62"/>
      <c r="CC20187" s="62"/>
      <c r="CD20187" s="62"/>
      <c r="CE20187" s="62"/>
      <c r="CF20187" s="62"/>
      <c r="CL20187" s="56" t="s">
        <v>25676</v>
      </c>
      <c r="CM20187" s="56" t="s">
        <v>216</v>
      </c>
      <c r="CN20187" s="56" t="s">
        <v>216</v>
      </c>
      <c r="CO20187" s="52"/>
      <c r="CP20187" s="52"/>
      <c r="CQ20187" s="52"/>
      <c r="CR20187" s="52"/>
      <c r="CS20187" s="52"/>
      <c r="CT20187" s="52"/>
      <c r="CU20187" s="33"/>
      <c r="CV20187" s="33"/>
    </row>
    <row r="20188" spans="74:100">
      <c r="BV20188" s="62"/>
      <c r="BW20188" s="62"/>
      <c r="BX20188" s="62"/>
      <c r="BY20188" s="62"/>
      <c r="BZ20188" s="62"/>
      <c r="CA20188" s="62"/>
      <c r="CB20188" s="62"/>
      <c r="CC20188" s="62"/>
      <c r="CD20188" s="62"/>
      <c r="CE20188" s="62"/>
      <c r="CF20188" s="62"/>
      <c r="CL20188" s="56" t="s">
        <v>10761</v>
      </c>
      <c r="CM20188" s="56" t="s">
        <v>216</v>
      </c>
      <c r="CN20188" s="56" t="s">
        <v>216</v>
      </c>
      <c r="CO20188" s="52"/>
      <c r="CP20188" s="52"/>
      <c r="CQ20188" s="52"/>
      <c r="CR20188" s="52"/>
      <c r="CS20188" s="52"/>
      <c r="CT20188" s="52"/>
      <c r="CU20188" s="33"/>
      <c r="CV20188" s="33"/>
    </row>
    <row r="20189" spans="74:100">
      <c r="BV20189" s="62"/>
      <c r="BW20189" s="62"/>
      <c r="BX20189" s="62"/>
      <c r="BY20189" s="62"/>
      <c r="BZ20189" s="62"/>
      <c r="CA20189" s="62"/>
      <c r="CB20189" s="62"/>
      <c r="CC20189" s="62"/>
      <c r="CD20189" s="62"/>
      <c r="CE20189" s="62"/>
      <c r="CF20189" s="62"/>
      <c r="CL20189" s="56" t="s">
        <v>25677</v>
      </c>
      <c r="CM20189" s="56" t="s">
        <v>216</v>
      </c>
      <c r="CN20189" s="56" t="s">
        <v>216</v>
      </c>
      <c r="CO20189" s="52"/>
      <c r="CP20189" s="52"/>
      <c r="CQ20189" s="52"/>
      <c r="CR20189" s="52"/>
      <c r="CS20189" s="52"/>
      <c r="CT20189" s="52"/>
      <c r="CU20189" s="33"/>
      <c r="CV20189" s="33"/>
    </row>
    <row r="20190" spans="74:100">
      <c r="BV20190" s="62"/>
      <c r="BW20190" s="62"/>
      <c r="BX20190" s="62"/>
      <c r="BY20190" s="62"/>
      <c r="BZ20190" s="62"/>
      <c r="CA20190" s="62"/>
      <c r="CB20190" s="62"/>
      <c r="CC20190" s="62"/>
      <c r="CD20190" s="62"/>
      <c r="CE20190" s="62"/>
      <c r="CF20190" s="62"/>
      <c r="CL20190" s="56" t="s">
        <v>10762</v>
      </c>
      <c r="CM20190" s="56" t="s">
        <v>216</v>
      </c>
      <c r="CN20190" s="56" t="s">
        <v>216</v>
      </c>
      <c r="CO20190" s="52"/>
      <c r="CP20190" s="52"/>
      <c r="CQ20190" s="52"/>
      <c r="CR20190" s="52"/>
      <c r="CS20190" s="52"/>
      <c r="CT20190" s="52"/>
      <c r="CU20190" s="33"/>
      <c r="CV20190" s="33"/>
    </row>
    <row r="20191" spans="74:100">
      <c r="BV20191" s="62"/>
      <c r="BW20191" s="62"/>
      <c r="BX20191" s="62"/>
      <c r="BY20191" s="62"/>
      <c r="BZ20191" s="62"/>
      <c r="CA20191" s="62"/>
      <c r="CB20191" s="62"/>
      <c r="CC20191" s="62"/>
      <c r="CD20191" s="62"/>
      <c r="CE20191" s="62"/>
      <c r="CF20191" s="62"/>
      <c r="CL20191" s="56" t="s">
        <v>4587</v>
      </c>
      <c r="CM20191" s="56" t="s">
        <v>216</v>
      </c>
      <c r="CN20191" s="56" t="s">
        <v>216</v>
      </c>
      <c r="CO20191" s="52"/>
      <c r="CP20191" s="52"/>
      <c r="CQ20191" s="52"/>
      <c r="CR20191" s="52"/>
      <c r="CS20191" s="52"/>
      <c r="CT20191" s="52"/>
      <c r="CU20191" s="33"/>
      <c r="CV20191" s="33"/>
    </row>
    <row r="20192" spans="74:100">
      <c r="BV20192" s="62"/>
      <c r="BW20192" s="62"/>
      <c r="BX20192" s="62"/>
      <c r="BY20192" s="62"/>
      <c r="BZ20192" s="62"/>
      <c r="CA20192" s="62"/>
      <c r="CB20192" s="62"/>
      <c r="CC20192" s="62"/>
      <c r="CD20192" s="62"/>
      <c r="CE20192" s="62"/>
      <c r="CF20192" s="62"/>
      <c r="CL20192" s="56" t="s">
        <v>25678</v>
      </c>
      <c r="CM20192" s="56" t="s">
        <v>216</v>
      </c>
      <c r="CN20192" s="56" t="s">
        <v>216</v>
      </c>
      <c r="CO20192" s="52"/>
      <c r="CP20192" s="52"/>
      <c r="CQ20192" s="52"/>
      <c r="CR20192" s="52"/>
      <c r="CS20192" s="52"/>
      <c r="CT20192" s="52"/>
      <c r="CU20192" s="33"/>
      <c r="CV20192" s="33"/>
    </row>
    <row r="20193" spans="74:100">
      <c r="BV20193" s="62"/>
      <c r="BW20193" s="62"/>
      <c r="BX20193" s="62"/>
      <c r="BY20193" s="62"/>
      <c r="BZ20193" s="62"/>
      <c r="CA20193" s="62"/>
      <c r="CB20193" s="62"/>
      <c r="CC20193" s="62"/>
      <c r="CD20193" s="62"/>
      <c r="CE20193" s="62"/>
      <c r="CF20193" s="62"/>
      <c r="CL20193" s="56" t="s">
        <v>25679</v>
      </c>
      <c r="CM20193" s="56" t="s">
        <v>216</v>
      </c>
      <c r="CN20193" s="56" t="s">
        <v>216</v>
      </c>
      <c r="CO20193" s="52"/>
      <c r="CP20193" s="52"/>
      <c r="CQ20193" s="52"/>
      <c r="CR20193" s="52"/>
      <c r="CS20193" s="52"/>
      <c r="CT20193" s="52"/>
      <c r="CU20193" s="33"/>
      <c r="CV20193" s="33"/>
    </row>
    <row r="20194" spans="74:100">
      <c r="BV20194" s="62"/>
      <c r="BW20194" s="62"/>
      <c r="BX20194" s="62"/>
      <c r="BY20194" s="62"/>
      <c r="BZ20194" s="62"/>
      <c r="CA20194" s="62"/>
      <c r="CB20194" s="62"/>
      <c r="CC20194" s="62"/>
      <c r="CD20194" s="62"/>
      <c r="CE20194" s="62"/>
      <c r="CF20194" s="62"/>
      <c r="CL20194" s="56" t="s">
        <v>10763</v>
      </c>
      <c r="CM20194" s="56" t="s">
        <v>216</v>
      </c>
      <c r="CN20194" s="56" t="s">
        <v>216</v>
      </c>
      <c r="CO20194" s="52"/>
      <c r="CP20194" s="52"/>
      <c r="CQ20194" s="52"/>
      <c r="CR20194" s="52"/>
      <c r="CS20194" s="52"/>
      <c r="CT20194" s="52"/>
      <c r="CU20194" s="33"/>
      <c r="CV20194" s="33"/>
    </row>
    <row r="20195" spans="74:100">
      <c r="BV20195" s="62"/>
      <c r="BW20195" s="62"/>
      <c r="BX20195" s="62"/>
      <c r="BY20195" s="62"/>
      <c r="BZ20195" s="62"/>
      <c r="CA20195" s="62"/>
      <c r="CB20195" s="62"/>
      <c r="CC20195" s="62"/>
      <c r="CD20195" s="62"/>
      <c r="CE20195" s="62"/>
      <c r="CF20195" s="62"/>
      <c r="CL20195" s="56" t="s">
        <v>10764</v>
      </c>
      <c r="CM20195" s="56" t="s">
        <v>216</v>
      </c>
      <c r="CN20195" s="56" t="s">
        <v>216</v>
      </c>
      <c r="CO20195" s="52"/>
      <c r="CP20195" s="52"/>
      <c r="CQ20195" s="52"/>
      <c r="CR20195" s="52"/>
      <c r="CS20195" s="52"/>
      <c r="CT20195" s="52"/>
      <c r="CU20195" s="33"/>
      <c r="CV20195" s="33"/>
    </row>
    <row r="20196" spans="74:100">
      <c r="BV20196" s="62"/>
      <c r="BW20196" s="62"/>
      <c r="BX20196" s="62"/>
      <c r="BY20196" s="62"/>
      <c r="BZ20196" s="62"/>
      <c r="CA20196" s="62"/>
      <c r="CB20196" s="62"/>
      <c r="CC20196" s="62"/>
      <c r="CD20196" s="62"/>
      <c r="CE20196" s="62"/>
      <c r="CF20196" s="62"/>
      <c r="CL20196" s="56" t="s">
        <v>25680</v>
      </c>
      <c r="CM20196" s="56" t="s">
        <v>213</v>
      </c>
      <c r="CN20196" s="56" t="s">
        <v>213</v>
      </c>
      <c r="CO20196" s="52"/>
      <c r="CP20196" s="52"/>
      <c r="CQ20196" s="52"/>
      <c r="CR20196" s="52"/>
      <c r="CS20196" s="52"/>
      <c r="CT20196" s="52"/>
      <c r="CU20196" s="33"/>
      <c r="CV20196" s="33"/>
    </row>
    <row r="20197" spans="74:100">
      <c r="BV20197" s="62"/>
      <c r="BW20197" s="62"/>
      <c r="BX20197" s="62"/>
      <c r="BY20197" s="62"/>
      <c r="BZ20197" s="62"/>
      <c r="CA20197" s="62"/>
      <c r="CB20197" s="62"/>
      <c r="CC20197" s="62"/>
      <c r="CD20197" s="62"/>
      <c r="CE20197" s="62"/>
      <c r="CF20197" s="62"/>
      <c r="CL20197" s="56" t="s">
        <v>25681</v>
      </c>
      <c r="CM20197" s="56" t="s">
        <v>213</v>
      </c>
      <c r="CN20197" s="56" t="s">
        <v>213</v>
      </c>
      <c r="CO20197" s="52"/>
      <c r="CP20197" s="52"/>
      <c r="CQ20197" s="52"/>
      <c r="CR20197" s="52"/>
      <c r="CS20197" s="52"/>
      <c r="CT20197" s="52"/>
      <c r="CU20197" s="33"/>
      <c r="CV20197" s="33"/>
    </row>
    <row r="20198" spans="74:100">
      <c r="BV20198" s="62"/>
      <c r="BW20198" s="62"/>
      <c r="BX20198" s="62"/>
      <c r="BY20198" s="62"/>
      <c r="BZ20198" s="62"/>
      <c r="CA20198" s="62"/>
      <c r="CB20198" s="62"/>
      <c r="CC20198" s="62"/>
      <c r="CD20198" s="62"/>
      <c r="CE20198" s="62"/>
      <c r="CF20198" s="62"/>
      <c r="CL20198" s="56" t="s">
        <v>10767</v>
      </c>
      <c r="CM20198" s="56" t="s">
        <v>213</v>
      </c>
      <c r="CN20198" s="56" t="s">
        <v>213</v>
      </c>
      <c r="CO20198" s="52"/>
      <c r="CP20198" s="52"/>
      <c r="CQ20198" s="52"/>
      <c r="CR20198" s="52"/>
      <c r="CS20198" s="52"/>
      <c r="CT20198" s="52"/>
      <c r="CU20198" s="33"/>
      <c r="CV20198" s="33"/>
    </row>
    <row r="20199" spans="74:100">
      <c r="BV20199" s="62"/>
      <c r="BW20199" s="62"/>
      <c r="BX20199" s="62"/>
      <c r="BY20199" s="62"/>
      <c r="BZ20199" s="62"/>
      <c r="CA20199" s="62"/>
      <c r="CB20199" s="62"/>
      <c r="CC20199" s="62"/>
      <c r="CD20199" s="62"/>
      <c r="CE20199" s="62"/>
      <c r="CF20199" s="62"/>
      <c r="CL20199" s="56" t="s">
        <v>10766</v>
      </c>
      <c r="CM20199" s="56" t="s">
        <v>213</v>
      </c>
      <c r="CN20199" s="56" t="s">
        <v>213</v>
      </c>
      <c r="CO20199" s="52"/>
      <c r="CP20199" s="52"/>
      <c r="CQ20199" s="52"/>
      <c r="CR20199" s="52"/>
      <c r="CS20199" s="52"/>
      <c r="CT20199" s="52"/>
      <c r="CU20199" s="33"/>
      <c r="CV20199" s="33"/>
    </row>
    <row r="20200" spans="74:100">
      <c r="BV20200" s="62"/>
      <c r="BW20200" s="62"/>
      <c r="BX20200" s="62"/>
      <c r="BY20200" s="62"/>
      <c r="BZ20200" s="62"/>
      <c r="CA20200" s="62"/>
      <c r="CB20200" s="62"/>
      <c r="CC20200" s="62"/>
      <c r="CD20200" s="62"/>
      <c r="CE20200" s="62"/>
      <c r="CF20200" s="62"/>
      <c r="CL20200" s="56" t="s">
        <v>10768</v>
      </c>
      <c r="CM20200" s="56" t="s">
        <v>213</v>
      </c>
      <c r="CN20200" s="56" t="s">
        <v>213</v>
      </c>
      <c r="CO20200" s="52"/>
      <c r="CP20200" s="52"/>
      <c r="CQ20200" s="52"/>
      <c r="CR20200" s="52"/>
      <c r="CS20200" s="52"/>
      <c r="CT20200" s="52"/>
      <c r="CU20200" s="33"/>
      <c r="CV20200" s="33"/>
    </row>
    <row r="20201" spans="74:100">
      <c r="BV20201" s="62"/>
      <c r="BW20201" s="62"/>
      <c r="BX20201" s="62"/>
      <c r="BY20201" s="62"/>
      <c r="BZ20201" s="62"/>
      <c r="CA20201" s="62"/>
      <c r="CB20201" s="62"/>
      <c r="CC20201" s="62"/>
      <c r="CD20201" s="62"/>
      <c r="CE20201" s="62"/>
      <c r="CF20201" s="62"/>
      <c r="CL20201" s="56" t="s">
        <v>1506</v>
      </c>
      <c r="CM20201" s="56" t="s">
        <v>213</v>
      </c>
      <c r="CN20201" s="56" t="s">
        <v>213</v>
      </c>
      <c r="CO20201" s="52"/>
      <c r="CP20201" s="52"/>
      <c r="CQ20201" s="52"/>
      <c r="CR20201" s="52"/>
      <c r="CS20201" s="52"/>
      <c r="CT20201" s="52"/>
      <c r="CU20201" s="33"/>
      <c r="CV20201" s="33"/>
    </row>
    <row r="20202" spans="74:100">
      <c r="BV20202" s="62"/>
      <c r="BW20202" s="62"/>
      <c r="BX20202" s="62"/>
      <c r="BY20202" s="62"/>
      <c r="BZ20202" s="62"/>
      <c r="CA20202" s="62"/>
      <c r="CB20202" s="62"/>
      <c r="CC20202" s="62"/>
      <c r="CD20202" s="62"/>
      <c r="CE20202" s="62"/>
      <c r="CF20202" s="62"/>
      <c r="CL20202" s="56" t="s">
        <v>10769</v>
      </c>
      <c r="CM20202" s="56" t="s">
        <v>213</v>
      </c>
      <c r="CN20202" s="56" t="s">
        <v>213</v>
      </c>
      <c r="CO20202" s="52"/>
      <c r="CP20202" s="52"/>
      <c r="CQ20202" s="52"/>
      <c r="CR20202" s="52"/>
      <c r="CS20202" s="52"/>
      <c r="CT20202" s="52"/>
      <c r="CU20202" s="33"/>
      <c r="CV20202" s="33"/>
    </row>
    <row r="20203" spans="74:100">
      <c r="BV20203" s="62"/>
      <c r="BW20203" s="62"/>
      <c r="BX20203" s="62"/>
      <c r="BY20203" s="62"/>
      <c r="BZ20203" s="62"/>
      <c r="CA20203" s="62"/>
      <c r="CB20203" s="62"/>
      <c r="CC20203" s="62"/>
      <c r="CD20203" s="62"/>
      <c r="CE20203" s="62"/>
      <c r="CF20203" s="62"/>
      <c r="CL20203" s="56" t="s">
        <v>25682</v>
      </c>
      <c r="CM20203" s="56" t="s">
        <v>214</v>
      </c>
      <c r="CN20203" s="56" t="s">
        <v>214</v>
      </c>
      <c r="CO20203" s="52"/>
      <c r="CP20203" s="52"/>
      <c r="CQ20203" s="52"/>
      <c r="CR20203" s="52"/>
      <c r="CS20203" s="52"/>
      <c r="CT20203" s="52"/>
      <c r="CU20203" s="33"/>
      <c r="CV20203" s="33"/>
    </row>
    <row r="20204" spans="74:100">
      <c r="BV20204" s="62"/>
      <c r="BW20204" s="62"/>
      <c r="BX20204" s="62"/>
      <c r="BY20204" s="62"/>
      <c r="BZ20204" s="62"/>
      <c r="CA20204" s="62"/>
      <c r="CB20204" s="62"/>
      <c r="CC20204" s="62"/>
      <c r="CD20204" s="62"/>
      <c r="CE20204" s="62"/>
      <c r="CF20204" s="62"/>
      <c r="CL20204" s="56" t="s">
        <v>25683</v>
      </c>
      <c r="CM20204" s="56" t="s">
        <v>214</v>
      </c>
      <c r="CN20204" s="56" t="s">
        <v>214</v>
      </c>
      <c r="CO20204" s="52"/>
      <c r="CP20204" s="52"/>
      <c r="CQ20204" s="52"/>
      <c r="CR20204" s="52"/>
      <c r="CS20204" s="52"/>
      <c r="CT20204" s="52"/>
      <c r="CU20204" s="33"/>
      <c r="CV20204" s="33"/>
    </row>
    <row r="20205" spans="74:100">
      <c r="BV20205" s="62"/>
      <c r="BW20205" s="62"/>
      <c r="BX20205" s="62"/>
      <c r="BY20205" s="62"/>
      <c r="BZ20205" s="62"/>
      <c r="CA20205" s="62"/>
      <c r="CB20205" s="62"/>
      <c r="CC20205" s="62"/>
      <c r="CD20205" s="62"/>
      <c r="CE20205" s="62"/>
      <c r="CF20205" s="62"/>
      <c r="CL20205" s="56" t="s">
        <v>1508</v>
      </c>
      <c r="CM20205" s="56" t="s">
        <v>214</v>
      </c>
      <c r="CN20205" s="56" t="s">
        <v>214</v>
      </c>
      <c r="CO20205" s="52"/>
      <c r="CP20205" s="52"/>
      <c r="CQ20205" s="52"/>
      <c r="CR20205" s="52"/>
      <c r="CS20205" s="52"/>
      <c r="CT20205" s="52"/>
      <c r="CU20205" s="33"/>
      <c r="CV20205" s="33"/>
    </row>
    <row r="20206" spans="74:100">
      <c r="BV20206" s="62"/>
      <c r="BW20206" s="62"/>
      <c r="BX20206" s="62"/>
      <c r="BY20206" s="62"/>
      <c r="BZ20206" s="62"/>
      <c r="CA20206" s="62"/>
      <c r="CB20206" s="62"/>
      <c r="CC20206" s="62"/>
      <c r="CD20206" s="62"/>
      <c r="CE20206" s="62"/>
      <c r="CF20206" s="62"/>
      <c r="CL20206" s="56" t="s">
        <v>10771</v>
      </c>
      <c r="CM20206" s="56" t="s">
        <v>214</v>
      </c>
      <c r="CN20206" s="56" t="s">
        <v>214</v>
      </c>
      <c r="CO20206" s="52"/>
      <c r="CP20206" s="52"/>
      <c r="CQ20206" s="52"/>
      <c r="CR20206" s="52"/>
      <c r="CS20206" s="52"/>
      <c r="CT20206" s="52"/>
      <c r="CU20206" s="33"/>
      <c r="CV20206" s="33"/>
    </row>
    <row r="20207" spans="74:100">
      <c r="BV20207" s="62"/>
      <c r="BW20207" s="62"/>
      <c r="BX20207" s="62"/>
      <c r="BY20207" s="62"/>
      <c r="BZ20207" s="62"/>
      <c r="CA20207" s="62"/>
      <c r="CB20207" s="62"/>
      <c r="CC20207" s="62"/>
      <c r="CD20207" s="62"/>
      <c r="CE20207" s="62"/>
      <c r="CF20207" s="62"/>
      <c r="CL20207" s="56" t="s">
        <v>10770</v>
      </c>
      <c r="CM20207" s="56" t="s">
        <v>214</v>
      </c>
      <c r="CN20207" s="56" t="s">
        <v>214</v>
      </c>
      <c r="CO20207" s="52"/>
      <c r="CP20207" s="52"/>
      <c r="CQ20207" s="52"/>
      <c r="CR20207" s="52"/>
      <c r="CS20207" s="52"/>
      <c r="CT20207" s="52"/>
      <c r="CU20207" s="33"/>
      <c r="CV20207" s="33"/>
    </row>
    <row r="20208" spans="74:100">
      <c r="BV20208" s="62"/>
      <c r="BW20208" s="62"/>
      <c r="BX20208" s="62"/>
      <c r="BY20208" s="62"/>
      <c r="BZ20208" s="62"/>
      <c r="CA20208" s="62"/>
      <c r="CB20208" s="62"/>
      <c r="CC20208" s="62"/>
      <c r="CD20208" s="62"/>
      <c r="CE20208" s="62"/>
      <c r="CF20208" s="62"/>
      <c r="CL20208" s="56" t="s">
        <v>10772</v>
      </c>
      <c r="CM20208" s="56" t="s">
        <v>214</v>
      </c>
      <c r="CN20208" s="56" t="s">
        <v>214</v>
      </c>
      <c r="CO20208" s="52"/>
      <c r="CP20208" s="52"/>
      <c r="CQ20208" s="52"/>
      <c r="CR20208" s="52"/>
      <c r="CS20208" s="52"/>
      <c r="CT20208" s="52"/>
      <c r="CU20208" s="33"/>
      <c r="CV20208" s="33"/>
    </row>
    <row r="20209" spans="74:100">
      <c r="BV20209" s="62"/>
      <c r="BW20209" s="62"/>
      <c r="BX20209" s="62"/>
      <c r="BY20209" s="62"/>
      <c r="BZ20209" s="62"/>
      <c r="CA20209" s="62"/>
      <c r="CB20209" s="62"/>
      <c r="CC20209" s="62"/>
      <c r="CD20209" s="62"/>
      <c r="CE20209" s="62"/>
      <c r="CF20209" s="62"/>
      <c r="CL20209" s="56" t="s">
        <v>7183</v>
      </c>
      <c r="CM20209" s="56" t="s">
        <v>216</v>
      </c>
      <c r="CN20209" s="56" t="s">
        <v>216</v>
      </c>
      <c r="CO20209" s="52"/>
      <c r="CP20209" s="52"/>
      <c r="CQ20209" s="52"/>
      <c r="CR20209" s="52"/>
      <c r="CS20209" s="52"/>
      <c r="CT20209" s="52"/>
      <c r="CU20209" s="33"/>
      <c r="CV20209" s="33"/>
    </row>
    <row r="20210" spans="74:100">
      <c r="BV20210" s="62"/>
      <c r="BW20210" s="62"/>
      <c r="BX20210" s="62"/>
      <c r="BY20210" s="62"/>
      <c r="BZ20210" s="62"/>
      <c r="CA20210" s="62"/>
      <c r="CB20210" s="62"/>
      <c r="CC20210" s="62"/>
      <c r="CD20210" s="62"/>
      <c r="CE20210" s="62"/>
      <c r="CF20210" s="62"/>
      <c r="CL20210" s="35" t="s">
        <v>10774</v>
      </c>
      <c r="CM20210" s="35" t="s">
        <v>217</v>
      </c>
      <c r="CN20210" s="35" t="s">
        <v>217</v>
      </c>
      <c r="CO20210" s="52"/>
      <c r="CP20210" s="52"/>
      <c r="CQ20210" s="52"/>
      <c r="CR20210" s="52"/>
      <c r="CS20210" s="52"/>
      <c r="CT20210" s="52"/>
      <c r="CU20210" s="33"/>
      <c r="CV20210" s="33"/>
    </row>
    <row r="20211" spans="74:100">
      <c r="BV20211" s="62"/>
      <c r="BW20211" s="62"/>
      <c r="BX20211" s="62"/>
      <c r="BY20211" s="62"/>
      <c r="BZ20211" s="62"/>
      <c r="CA20211" s="62"/>
      <c r="CB20211" s="62"/>
      <c r="CC20211" s="62"/>
      <c r="CD20211" s="62"/>
      <c r="CE20211" s="62"/>
      <c r="CF20211" s="62"/>
      <c r="CL20211" s="56" t="s">
        <v>1509</v>
      </c>
      <c r="CM20211" s="56" t="s">
        <v>213</v>
      </c>
      <c r="CN20211" s="56" t="s">
        <v>213</v>
      </c>
      <c r="CO20211" s="52"/>
      <c r="CP20211" s="52"/>
      <c r="CQ20211" s="52"/>
      <c r="CR20211" s="52"/>
      <c r="CS20211" s="52"/>
      <c r="CT20211" s="52"/>
      <c r="CU20211" s="33"/>
      <c r="CV20211" s="33"/>
    </row>
    <row r="20212" spans="74:100">
      <c r="BV20212" s="62"/>
      <c r="BW20212" s="62"/>
      <c r="BX20212" s="62"/>
      <c r="BY20212" s="62"/>
      <c r="BZ20212" s="62"/>
      <c r="CA20212" s="62"/>
      <c r="CB20212" s="62"/>
      <c r="CC20212" s="62"/>
      <c r="CD20212" s="62"/>
      <c r="CE20212" s="62"/>
      <c r="CF20212" s="62"/>
      <c r="CL20212" s="56" t="s">
        <v>23899</v>
      </c>
      <c r="CM20212" s="56" t="s">
        <v>213</v>
      </c>
      <c r="CN20212" s="56" t="s">
        <v>213</v>
      </c>
      <c r="CO20212" s="52"/>
      <c r="CP20212" s="52"/>
      <c r="CQ20212" s="52"/>
      <c r="CR20212" s="52"/>
      <c r="CS20212" s="52"/>
      <c r="CT20212" s="52"/>
      <c r="CU20212" s="33"/>
      <c r="CV20212" s="33"/>
    </row>
    <row r="20213" spans="74:100">
      <c r="BV20213" s="62"/>
      <c r="BW20213" s="62"/>
      <c r="BX20213" s="62"/>
      <c r="BY20213" s="62"/>
      <c r="BZ20213" s="62"/>
      <c r="CA20213" s="62"/>
      <c r="CB20213" s="62"/>
      <c r="CC20213" s="62"/>
      <c r="CD20213" s="62"/>
      <c r="CE20213" s="62"/>
      <c r="CF20213" s="62"/>
      <c r="CL20213" s="56" t="s">
        <v>23900</v>
      </c>
      <c r="CM20213" s="56" t="s">
        <v>213</v>
      </c>
      <c r="CN20213" s="56" t="s">
        <v>213</v>
      </c>
      <c r="CO20213" s="52"/>
      <c r="CP20213" s="52"/>
      <c r="CQ20213" s="52"/>
      <c r="CR20213" s="52"/>
      <c r="CS20213" s="52"/>
      <c r="CT20213" s="52"/>
      <c r="CU20213" s="33"/>
      <c r="CV20213" s="33"/>
    </row>
    <row r="20214" spans="74:100">
      <c r="BV20214" s="62"/>
      <c r="BW20214" s="62"/>
      <c r="BX20214" s="62"/>
      <c r="BY20214" s="62"/>
      <c r="BZ20214" s="62"/>
      <c r="CA20214" s="62"/>
      <c r="CB20214" s="62"/>
      <c r="CC20214" s="62"/>
      <c r="CD20214" s="62"/>
      <c r="CE20214" s="62"/>
      <c r="CF20214" s="62"/>
      <c r="CL20214" s="56" t="s">
        <v>25684</v>
      </c>
      <c r="CM20214" s="56" t="s">
        <v>213</v>
      </c>
      <c r="CN20214" s="56" t="s">
        <v>213</v>
      </c>
      <c r="CO20214" s="52"/>
      <c r="CP20214" s="52"/>
      <c r="CQ20214" s="52"/>
      <c r="CR20214" s="52"/>
      <c r="CS20214" s="52"/>
      <c r="CT20214" s="52"/>
      <c r="CU20214" s="33"/>
      <c r="CV20214" s="33"/>
    </row>
    <row r="20215" spans="74:100">
      <c r="BV20215" s="62"/>
      <c r="BW20215" s="62"/>
      <c r="BX20215" s="62"/>
      <c r="BY20215" s="62"/>
      <c r="BZ20215" s="62"/>
      <c r="CA20215" s="62"/>
      <c r="CB20215" s="62"/>
      <c r="CC20215" s="62"/>
      <c r="CD20215" s="62"/>
      <c r="CE20215" s="62"/>
      <c r="CF20215" s="62"/>
      <c r="CL20215" s="56" t="s">
        <v>10776</v>
      </c>
      <c r="CM20215" s="56" t="s">
        <v>213</v>
      </c>
      <c r="CN20215" s="56" t="s">
        <v>213</v>
      </c>
      <c r="CO20215" s="52"/>
      <c r="CP20215" s="52"/>
      <c r="CQ20215" s="52"/>
      <c r="CR20215" s="52"/>
      <c r="CS20215" s="52"/>
      <c r="CT20215" s="52"/>
      <c r="CU20215" s="33"/>
      <c r="CV20215" s="33"/>
    </row>
    <row r="20216" spans="74:100">
      <c r="BV20216" s="62"/>
      <c r="BW20216" s="62"/>
      <c r="BX20216" s="62"/>
      <c r="BY20216" s="62"/>
      <c r="BZ20216" s="62"/>
      <c r="CA20216" s="62"/>
      <c r="CB20216" s="62"/>
      <c r="CC20216" s="62"/>
      <c r="CD20216" s="62"/>
      <c r="CE20216" s="62"/>
      <c r="CF20216" s="62"/>
      <c r="CL20216" s="56" t="s">
        <v>25685</v>
      </c>
      <c r="CM20216" s="56" t="s">
        <v>213</v>
      </c>
      <c r="CN20216" s="56" t="s">
        <v>213</v>
      </c>
      <c r="CO20216" s="52"/>
      <c r="CP20216" s="52"/>
      <c r="CQ20216" s="52"/>
      <c r="CR20216" s="52"/>
      <c r="CS20216" s="52"/>
      <c r="CT20216" s="52"/>
      <c r="CU20216" s="33"/>
      <c r="CV20216" s="33"/>
    </row>
    <row r="20217" spans="74:100">
      <c r="BV20217" s="62"/>
      <c r="BW20217" s="62"/>
      <c r="BX20217" s="62"/>
      <c r="BY20217" s="62"/>
      <c r="BZ20217" s="62"/>
      <c r="CA20217" s="62"/>
      <c r="CB20217" s="62"/>
      <c r="CC20217" s="62"/>
      <c r="CD20217" s="62"/>
      <c r="CE20217" s="62"/>
      <c r="CF20217" s="62"/>
      <c r="CL20217" s="56" t="s">
        <v>10777</v>
      </c>
      <c r="CM20217" s="56" t="s">
        <v>213</v>
      </c>
      <c r="CN20217" s="56" t="s">
        <v>213</v>
      </c>
      <c r="CO20217" s="52"/>
      <c r="CP20217" s="52"/>
      <c r="CQ20217" s="52"/>
      <c r="CR20217" s="52"/>
      <c r="CS20217" s="52"/>
      <c r="CT20217" s="52"/>
      <c r="CU20217" s="33"/>
      <c r="CV20217" s="33"/>
    </row>
    <row r="20218" spans="74:100">
      <c r="BV20218" s="62"/>
      <c r="BW20218" s="62"/>
      <c r="BX20218" s="62"/>
      <c r="BY20218" s="62"/>
      <c r="BZ20218" s="62"/>
      <c r="CA20218" s="62"/>
      <c r="CB20218" s="62"/>
      <c r="CC20218" s="62"/>
      <c r="CD20218" s="62"/>
      <c r="CE20218" s="62"/>
      <c r="CF20218" s="62"/>
      <c r="CL20218" s="56" t="s">
        <v>10778</v>
      </c>
      <c r="CM20218" s="56" t="s">
        <v>213</v>
      </c>
      <c r="CN20218" s="56" t="s">
        <v>213</v>
      </c>
      <c r="CO20218" s="52"/>
      <c r="CP20218" s="52"/>
      <c r="CQ20218" s="52"/>
      <c r="CR20218" s="52"/>
      <c r="CS20218" s="52"/>
      <c r="CT20218" s="52"/>
      <c r="CU20218" s="33"/>
      <c r="CV20218" s="33"/>
    </row>
    <row r="20219" spans="74:100">
      <c r="BV20219" s="62"/>
      <c r="BW20219" s="62"/>
      <c r="BX20219" s="62"/>
      <c r="BY20219" s="62"/>
      <c r="BZ20219" s="62"/>
      <c r="CA20219" s="62"/>
      <c r="CB20219" s="62"/>
      <c r="CC20219" s="62"/>
      <c r="CD20219" s="62"/>
      <c r="CE20219" s="62"/>
      <c r="CF20219" s="62"/>
      <c r="CL20219" s="56" t="s">
        <v>10779</v>
      </c>
      <c r="CM20219" s="56" t="s">
        <v>213</v>
      </c>
      <c r="CN20219" s="56" t="s">
        <v>213</v>
      </c>
      <c r="CO20219" s="52"/>
      <c r="CP20219" s="52"/>
      <c r="CQ20219" s="52"/>
      <c r="CR20219" s="52"/>
      <c r="CS20219" s="52"/>
      <c r="CT20219" s="52"/>
      <c r="CU20219" s="33"/>
      <c r="CV20219" s="33"/>
    </row>
    <row r="20220" spans="74:100">
      <c r="BV20220" s="62"/>
      <c r="BW20220" s="62"/>
      <c r="BX20220" s="62"/>
      <c r="BY20220" s="62"/>
      <c r="BZ20220" s="62"/>
      <c r="CA20220" s="62"/>
      <c r="CB20220" s="62"/>
      <c r="CC20220" s="62"/>
      <c r="CD20220" s="62"/>
      <c r="CE20220" s="62"/>
      <c r="CF20220" s="62"/>
      <c r="CL20220" s="56" t="s">
        <v>10782</v>
      </c>
      <c r="CM20220" s="56" t="s">
        <v>213</v>
      </c>
      <c r="CN20220" s="56" t="s">
        <v>213</v>
      </c>
      <c r="CO20220" s="52"/>
      <c r="CP20220" s="52"/>
      <c r="CQ20220" s="52"/>
      <c r="CR20220" s="52"/>
      <c r="CS20220" s="52"/>
      <c r="CT20220" s="52"/>
      <c r="CU20220" s="33"/>
      <c r="CV20220" s="33"/>
    </row>
    <row r="20221" spans="74:100">
      <c r="BV20221" s="62"/>
      <c r="BW20221" s="62"/>
      <c r="BX20221" s="62"/>
      <c r="BY20221" s="62"/>
      <c r="BZ20221" s="62"/>
      <c r="CA20221" s="62"/>
      <c r="CB20221" s="62"/>
      <c r="CC20221" s="62"/>
      <c r="CD20221" s="62"/>
      <c r="CE20221" s="62"/>
      <c r="CF20221" s="62"/>
      <c r="CL20221" s="35" t="s">
        <v>10780</v>
      </c>
      <c r="CM20221" s="35" t="s">
        <v>217</v>
      </c>
      <c r="CN20221" s="35" t="s">
        <v>217</v>
      </c>
      <c r="CO20221" s="52"/>
      <c r="CP20221" s="52"/>
      <c r="CQ20221" s="52"/>
      <c r="CR20221" s="52"/>
      <c r="CS20221" s="52"/>
      <c r="CT20221" s="52"/>
      <c r="CU20221" s="33"/>
      <c r="CV20221" s="33"/>
    </row>
    <row r="20222" spans="74:100">
      <c r="BV20222" s="62"/>
      <c r="BW20222" s="62"/>
      <c r="BX20222" s="62"/>
      <c r="BY20222" s="62"/>
      <c r="BZ20222" s="62"/>
      <c r="CA20222" s="62"/>
      <c r="CB20222" s="62"/>
      <c r="CC20222" s="62"/>
      <c r="CD20222" s="62"/>
      <c r="CE20222" s="62"/>
      <c r="CF20222" s="62"/>
      <c r="CL20222" s="56" t="s">
        <v>23901</v>
      </c>
      <c r="CM20222" s="56" t="s">
        <v>213</v>
      </c>
      <c r="CN20222" s="56" t="s">
        <v>213</v>
      </c>
      <c r="CO20222" s="52"/>
      <c r="CP20222" s="52"/>
      <c r="CQ20222" s="52"/>
      <c r="CR20222" s="52"/>
      <c r="CS20222" s="52"/>
      <c r="CT20222" s="52"/>
      <c r="CU20222" s="33"/>
      <c r="CV20222" s="33"/>
    </row>
    <row r="20223" spans="74:100">
      <c r="BV20223" s="62"/>
      <c r="BW20223" s="62"/>
      <c r="BX20223" s="62"/>
      <c r="BY20223" s="62"/>
      <c r="BZ20223" s="62"/>
      <c r="CA20223" s="62"/>
      <c r="CB20223" s="62"/>
      <c r="CC20223" s="62"/>
      <c r="CD20223" s="62"/>
      <c r="CE20223" s="62"/>
      <c r="CF20223" s="62"/>
      <c r="CL20223" s="56" t="s">
        <v>1513</v>
      </c>
      <c r="CM20223" s="56" t="s">
        <v>213</v>
      </c>
      <c r="CN20223" s="56" t="s">
        <v>213</v>
      </c>
      <c r="CO20223" s="52"/>
      <c r="CP20223" s="52"/>
      <c r="CQ20223" s="52"/>
      <c r="CR20223" s="52"/>
      <c r="CS20223" s="52"/>
      <c r="CT20223" s="52"/>
      <c r="CU20223" s="33"/>
      <c r="CV20223" s="33"/>
    </row>
    <row r="20224" spans="74:100">
      <c r="BV20224" s="62"/>
      <c r="BW20224" s="62"/>
      <c r="BX20224" s="62"/>
      <c r="BY20224" s="62"/>
      <c r="BZ20224" s="62"/>
      <c r="CA20224" s="62"/>
      <c r="CB20224" s="62"/>
      <c r="CC20224" s="62"/>
      <c r="CD20224" s="62"/>
      <c r="CE20224" s="62"/>
      <c r="CF20224" s="62"/>
      <c r="CL20224" s="56" t="s">
        <v>25686</v>
      </c>
      <c r="CM20224" s="56" t="s">
        <v>213</v>
      </c>
      <c r="CN20224" s="56" t="s">
        <v>213</v>
      </c>
      <c r="CO20224" s="52"/>
      <c r="CP20224" s="52"/>
      <c r="CQ20224" s="52"/>
      <c r="CR20224" s="52"/>
      <c r="CS20224" s="52"/>
      <c r="CT20224" s="52"/>
      <c r="CU20224" s="33"/>
      <c r="CV20224" s="33"/>
    </row>
    <row r="20225" spans="74:100">
      <c r="BV20225" s="62"/>
      <c r="BW20225" s="62"/>
      <c r="BX20225" s="62"/>
      <c r="BY20225" s="62"/>
      <c r="BZ20225" s="62"/>
      <c r="CA20225" s="62"/>
      <c r="CB20225" s="62"/>
      <c r="CC20225" s="62"/>
      <c r="CD20225" s="62"/>
      <c r="CE20225" s="62"/>
      <c r="CF20225" s="62"/>
      <c r="CL20225" s="56" t="s">
        <v>10781</v>
      </c>
      <c r="CM20225" s="56" t="s">
        <v>213</v>
      </c>
      <c r="CN20225" s="56" t="s">
        <v>213</v>
      </c>
      <c r="CO20225" s="52"/>
      <c r="CP20225" s="52"/>
      <c r="CQ20225" s="52"/>
      <c r="CR20225" s="52"/>
      <c r="CS20225" s="52"/>
      <c r="CT20225" s="52"/>
      <c r="CU20225" s="33"/>
      <c r="CV20225" s="33"/>
    </row>
    <row r="20226" spans="74:100">
      <c r="BV20226" s="62"/>
      <c r="BW20226" s="62"/>
      <c r="BX20226" s="62"/>
      <c r="BY20226" s="62"/>
      <c r="BZ20226" s="62"/>
      <c r="CA20226" s="62"/>
      <c r="CB20226" s="62"/>
      <c r="CC20226" s="62"/>
      <c r="CD20226" s="62"/>
      <c r="CE20226" s="62"/>
      <c r="CF20226" s="62"/>
      <c r="CL20226" s="56" t="s">
        <v>25687</v>
      </c>
      <c r="CM20226" s="56" t="s">
        <v>213</v>
      </c>
      <c r="CN20226" s="56" t="s">
        <v>213</v>
      </c>
      <c r="CO20226" s="52"/>
      <c r="CP20226" s="52"/>
      <c r="CQ20226" s="52"/>
      <c r="CR20226" s="52"/>
      <c r="CS20226" s="52"/>
      <c r="CT20226" s="52"/>
      <c r="CU20226" s="33"/>
      <c r="CV20226" s="33"/>
    </row>
    <row r="20227" spans="74:100">
      <c r="BV20227" s="62"/>
      <c r="BW20227" s="62"/>
      <c r="BX20227" s="62"/>
      <c r="BY20227" s="62"/>
      <c r="BZ20227" s="62"/>
      <c r="CA20227" s="62"/>
      <c r="CB20227" s="62"/>
      <c r="CC20227" s="62"/>
      <c r="CD20227" s="62"/>
      <c r="CE20227" s="62"/>
      <c r="CF20227" s="62"/>
      <c r="CL20227" s="56" t="s">
        <v>4599</v>
      </c>
      <c r="CM20227" s="56" t="s">
        <v>213</v>
      </c>
      <c r="CN20227" s="56" t="s">
        <v>213</v>
      </c>
      <c r="CO20227" s="52"/>
      <c r="CP20227" s="52"/>
      <c r="CQ20227" s="52"/>
      <c r="CR20227" s="52"/>
      <c r="CS20227" s="52"/>
      <c r="CT20227" s="52"/>
      <c r="CU20227" s="33"/>
      <c r="CV20227" s="33"/>
    </row>
    <row r="20228" spans="74:100">
      <c r="BV20228" s="62"/>
      <c r="BW20228" s="62"/>
      <c r="BX20228" s="62"/>
      <c r="BY20228" s="62"/>
      <c r="BZ20228" s="62"/>
      <c r="CA20228" s="62"/>
      <c r="CB20228" s="62"/>
      <c r="CC20228" s="62"/>
      <c r="CD20228" s="62"/>
      <c r="CE20228" s="62"/>
      <c r="CF20228" s="62"/>
      <c r="CL20228" s="56" t="s">
        <v>23902</v>
      </c>
      <c r="CM20228" s="56" t="s">
        <v>213</v>
      </c>
      <c r="CN20228" s="56" t="s">
        <v>213</v>
      </c>
      <c r="CO20228" s="52"/>
      <c r="CP20228" s="52"/>
      <c r="CQ20228" s="52"/>
      <c r="CR20228" s="52"/>
      <c r="CS20228" s="52"/>
      <c r="CT20228" s="52"/>
      <c r="CU20228" s="33"/>
      <c r="CV20228" s="33"/>
    </row>
    <row r="20229" spans="74:100">
      <c r="BV20229" s="62"/>
      <c r="BW20229" s="62"/>
      <c r="BX20229" s="62"/>
      <c r="BY20229" s="62"/>
      <c r="BZ20229" s="62"/>
      <c r="CA20229" s="62"/>
      <c r="CB20229" s="62"/>
      <c r="CC20229" s="62"/>
      <c r="CD20229" s="62"/>
      <c r="CE20229" s="62"/>
      <c r="CF20229" s="62"/>
      <c r="CL20229" s="56" t="s">
        <v>1514</v>
      </c>
      <c r="CM20229" s="56" t="s">
        <v>213</v>
      </c>
      <c r="CN20229" s="56" t="s">
        <v>213</v>
      </c>
      <c r="CO20229" s="52"/>
      <c r="CP20229" s="52"/>
      <c r="CQ20229" s="52"/>
      <c r="CR20229" s="52"/>
      <c r="CS20229" s="52"/>
      <c r="CT20229" s="52"/>
      <c r="CU20229" s="33"/>
      <c r="CV20229" s="33"/>
    </row>
    <row r="20230" spans="74:100">
      <c r="BV20230" s="62"/>
      <c r="BW20230" s="62"/>
      <c r="BX20230" s="62"/>
      <c r="BY20230" s="62"/>
      <c r="BZ20230" s="62"/>
      <c r="CA20230" s="62"/>
      <c r="CB20230" s="62"/>
      <c r="CC20230" s="62"/>
      <c r="CD20230" s="62"/>
      <c r="CE20230" s="62"/>
      <c r="CF20230" s="62"/>
      <c r="CL20230" s="56" t="s">
        <v>10784</v>
      </c>
      <c r="CM20230" s="56" t="s">
        <v>213</v>
      </c>
      <c r="CN20230" s="56" t="s">
        <v>213</v>
      </c>
      <c r="CO20230" s="52"/>
      <c r="CP20230" s="52"/>
      <c r="CQ20230" s="52"/>
      <c r="CR20230" s="52"/>
      <c r="CS20230" s="52"/>
      <c r="CT20230" s="52"/>
      <c r="CU20230" s="33"/>
      <c r="CV20230" s="33"/>
    </row>
    <row r="20231" spans="74:100">
      <c r="BV20231" s="62"/>
      <c r="BW20231" s="62"/>
      <c r="BX20231" s="62"/>
      <c r="BY20231" s="62"/>
      <c r="BZ20231" s="62"/>
      <c r="CA20231" s="62"/>
      <c r="CB20231" s="62"/>
      <c r="CC20231" s="62"/>
      <c r="CD20231" s="62"/>
      <c r="CE20231" s="62"/>
      <c r="CF20231" s="62"/>
      <c r="CL20231" s="56" t="s">
        <v>10783</v>
      </c>
      <c r="CM20231" s="56" t="s">
        <v>213</v>
      </c>
      <c r="CN20231" s="56" t="s">
        <v>213</v>
      </c>
      <c r="CO20231" s="52"/>
      <c r="CP20231" s="52"/>
      <c r="CQ20231" s="52"/>
      <c r="CR20231" s="52"/>
      <c r="CS20231" s="52"/>
      <c r="CT20231" s="52"/>
      <c r="CU20231" s="33"/>
      <c r="CV20231" s="33"/>
    </row>
    <row r="20232" spans="74:100">
      <c r="BV20232" s="62"/>
      <c r="BW20232" s="62"/>
      <c r="BX20232" s="62"/>
      <c r="BY20232" s="62"/>
      <c r="BZ20232" s="62"/>
      <c r="CA20232" s="62"/>
      <c r="CB20232" s="62"/>
      <c r="CC20232" s="62"/>
      <c r="CD20232" s="62"/>
      <c r="CE20232" s="62"/>
      <c r="CF20232" s="62"/>
      <c r="CL20232" s="56" t="s">
        <v>23903</v>
      </c>
      <c r="CM20232" s="56" t="s">
        <v>213</v>
      </c>
      <c r="CN20232" s="56" t="s">
        <v>213</v>
      </c>
      <c r="CO20232" s="52"/>
      <c r="CP20232" s="52"/>
      <c r="CQ20232" s="52"/>
      <c r="CR20232" s="52"/>
      <c r="CS20232" s="52"/>
      <c r="CT20232" s="52"/>
      <c r="CU20232" s="33"/>
      <c r="CV20232" s="33"/>
    </row>
    <row r="20233" spans="74:100">
      <c r="BV20233" s="62"/>
      <c r="BW20233" s="62"/>
      <c r="BX20233" s="62"/>
      <c r="BY20233" s="62"/>
      <c r="BZ20233" s="62"/>
      <c r="CA20233" s="62"/>
      <c r="CB20233" s="62"/>
      <c r="CC20233" s="62"/>
      <c r="CD20233" s="62"/>
      <c r="CE20233" s="62"/>
      <c r="CF20233" s="62"/>
      <c r="CL20233" s="56" t="s">
        <v>10785</v>
      </c>
      <c r="CM20233" s="56" t="s">
        <v>213</v>
      </c>
      <c r="CN20233" s="56" t="s">
        <v>213</v>
      </c>
      <c r="CO20233" s="52"/>
      <c r="CP20233" s="52"/>
      <c r="CQ20233" s="52"/>
      <c r="CR20233" s="52"/>
      <c r="CS20233" s="52"/>
      <c r="CT20233" s="52"/>
      <c r="CU20233" s="33"/>
      <c r="CV20233" s="33"/>
    </row>
    <row r="20234" spans="74:100">
      <c r="BV20234" s="62"/>
      <c r="BW20234" s="62"/>
      <c r="BX20234" s="62"/>
      <c r="BY20234" s="62"/>
      <c r="BZ20234" s="62"/>
      <c r="CA20234" s="62"/>
      <c r="CB20234" s="62"/>
      <c r="CC20234" s="62"/>
      <c r="CD20234" s="62"/>
      <c r="CE20234" s="62"/>
      <c r="CF20234" s="62"/>
      <c r="CL20234" s="56" t="s">
        <v>25688</v>
      </c>
      <c r="CM20234" s="56" t="s">
        <v>213</v>
      </c>
      <c r="CN20234" s="56" t="s">
        <v>213</v>
      </c>
      <c r="CO20234" s="52"/>
      <c r="CP20234" s="52"/>
      <c r="CQ20234" s="52"/>
      <c r="CR20234" s="52"/>
      <c r="CS20234" s="52"/>
      <c r="CT20234" s="52"/>
      <c r="CU20234" s="33"/>
      <c r="CV20234" s="33"/>
    </row>
    <row r="20235" spans="74:100">
      <c r="BV20235" s="62"/>
      <c r="BW20235" s="62"/>
      <c r="BX20235" s="62"/>
      <c r="BY20235" s="62"/>
      <c r="BZ20235" s="62"/>
      <c r="CA20235" s="62"/>
      <c r="CB20235" s="62"/>
      <c r="CC20235" s="62"/>
      <c r="CD20235" s="62"/>
      <c r="CE20235" s="62"/>
      <c r="CF20235" s="62"/>
      <c r="CL20235" s="56" t="s">
        <v>25689</v>
      </c>
      <c r="CM20235" s="56" t="s">
        <v>213</v>
      </c>
      <c r="CN20235" s="56" t="s">
        <v>213</v>
      </c>
      <c r="CO20235" s="52"/>
      <c r="CP20235" s="52"/>
      <c r="CQ20235" s="52"/>
      <c r="CR20235" s="52"/>
      <c r="CS20235" s="52"/>
      <c r="CT20235" s="52"/>
      <c r="CU20235" s="33"/>
      <c r="CV20235" s="33"/>
    </row>
    <row r="20236" spans="74:100">
      <c r="BV20236" s="62"/>
      <c r="BW20236" s="62"/>
      <c r="BX20236" s="62"/>
      <c r="BY20236" s="62"/>
      <c r="BZ20236" s="62"/>
      <c r="CA20236" s="62"/>
      <c r="CB20236" s="62"/>
      <c r="CC20236" s="62"/>
      <c r="CD20236" s="62"/>
      <c r="CE20236" s="62"/>
      <c r="CF20236" s="62"/>
      <c r="CL20236" s="35" t="s">
        <v>10286</v>
      </c>
      <c r="CM20236" s="35" t="s">
        <v>217</v>
      </c>
      <c r="CN20236" s="35" t="s">
        <v>217</v>
      </c>
      <c r="CO20236" s="52"/>
      <c r="CP20236" s="52"/>
      <c r="CQ20236" s="52"/>
      <c r="CR20236" s="52"/>
      <c r="CS20236" s="52"/>
      <c r="CT20236" s="52"/>
      <c r="CU20236" s="33"/>
      <c r="CV20236" s="33"/>
    </row>
    <row r="20237" spans="74:100">
      <c r="BV20237" s="62"/>
      <c r="BW20237" s="62"/>
      <c r="BX20237" s="62"/>
      <c r="BY20237" s="62"/>
      <c r="BZ20237" s="62"/>
      <c r="CA20237" s="62"/>
      <c r="CB20237" s="62"/>
      <c r="CC20237" s="62"/>
      <c r="CD20237" s="62"/>
      <c r="CE20237" s="62"/>
      <c r="CF20237" s="62"/>
      <c r="CL20237" s="35" t="s">
        <v>10287</v>
      </c>
      <c r="CM20237" s="35" t="s">
        <v>217</v>
      </c>
      <c r="CN20237" s="35" t="s">
        <v>217</v>
      </c>
      <c r="CO20237" s="52"/>
      <c r="CP20237" s="52"/>
      <c r="CQ20237" s="52"/>
      <c r="CR20237" s="52"/>
      <c r="CS20237" s="52"/>
      <c r="CT20237" s="52"/>
      <c r="CU20237" s="33"/>
      <c r="CV20237" s="33"/>
    </row>
    <row r="20238" spans="74:100">
      <c r="BV20238" s="62"/>
      <c r="BW20238" s="62"/>
      <c r="BX20238" s="62"/>
      <c r="BY20238" s="62"/>
      <c r="BZ20238" s="62"/>
      <c r="CA20238" s="62"/>
      <c r="CB20238" s="62"/>
      <c r="CC20238" s="62"/>
      <c r="CD20238" s="62"/>
      <c r="CE20238" s="62"/>
      <c r="CF20238" s="62"/>
      <c r="CL20238" s="35" t="s">
        <v>10288</v>
      </c>
      <c r="CM20238" s="35" t="s">
        <v>217</v>
      </c>
      <c r="CN20238" s="35" t="s">
        <v>217</v>
      </c>
      <c r="CO20238" s="52"/>
      <c r="CP20238" s="52"/>
      <c r="CQ20238" s="52"/>
      <c r="CR20238" s="52"/>
      <c r="CS20238" s="52"/>
      <c r="CT20238" s="52"/>
      <c r="CU20238" s="33"/>
      <c r="CV20238" s="33"/>
    </row>
    <row r="20239" spans="74:100">
      <c r="BV20239" s="62"/>
      <c r="BW20239" s="62"/>
      <c r="BX20239" s="62"/>
      <c r="BY20239" s="62"/>
      <c r="BZ20239" s="62"/>
      <c r="CA20239" s="62"/>
      <c r="CB20239" s="62"/>
      <c r="CC20239" s="62"/>
      <c r="CD20239" s="62"/>
      <c r="CE20239" s="62"/>
      <c r="CF20239" s="62"/>
      <c r="CL20239" s="35" t="s">
        <v>10289</v>
      </c>
      <c r="CM20239" s="35" t="s">
        <v>217</v>
      </c>
      <c r="CN20239" s="35" t="s">
        <v>217</v>
      </c>
      <c r="CO20239" s="52"/>
      <c r="CP20239" s="52"/>
      <c r="CQ20239" s="52"/>
      <c r="CR20239" s="52"/>
      <c r="CS20239" s="52"/>
      <c r="CT20239" s="52"/>
      <c r="CU20239" s="33"/>
      <c r="CV20239" s="33"/>
    </row>
    <row r="20240" spans="74:100">
      <c r="BV20240" s="62"/>
      <c r="BW20240" s="62"/>
      <c r="BX20240" s="62"/>
      <c r="BY20240" s="62"/>
      <c r="BZ20240" s="62"/>
      <c r="CA20240" s="62"/>
      <c r="CB20240" s="62"/>
      <c r="CC20240" s="62"/>
      <c r="CD20240" s="62"/>
      <c r="CE20240" s="62"/>
      <c r="CF20240" s="62"/>
      <c r="CL20240" s="35" t="s">
        <v>12028</v>
      </c>
      <c r="CM20240" s="35" t="s">
        <v>217</v>
      </c>
      <c r="CN20240" s="35" t="s">
        <v>217</v>
      </c>
      <c r="CO20240" s="52"/>
      <c r="CP20240" s="52"/>
      <c r="CQ20240" s="52"/>
      <c r="CR20240" s="52"/>
      <c r="CS20240" s="52"/>
      <c r="CT20240" s="52"/>
      <c r="CU20240" s="33"/>
      <c r="CV20240" s="33"/>
    </row>
    <row r="20241" spans="74:100">
      <c r="BV20241" s="62"/>
      <c r="BW20241" s="62"/>
      <c r="BX20241" s="62"/>
      <c r="BY20241" s="62"/>
      <c r="BZ20241" s="62"/>
      <c r="CA20241" s="62"/>
      <c r="CB20241" s="62"/>
      <c r="CC20241" s="62"/>
      <c r="CD20241" s="62"/>
      <c r="CE20241" s="62"/>
      <c r="CF20241" s="62"/>
      <c r="CL20241" s="56" t="s">
        <v>14508</v>
      </c>
      <c r="CM20241" s="56" t="s">
        <v>215</v>
      </c>
      <c r="CN20241" s="56" t="s">
        <v>215</v>
      </c>
      <c r="CO20241" s="52"/>
      <c r="CP20241" s="52"/>
      <c r="CQ20241" s="52"/>
      <c r="CR20241" s="52"/>
      <c r="CS20241" s="52"/>
      <c r="CT20241" s="52"/>
      <c r="CU20241" s="33"/>
      <c r="CV20241" s="33"/>
    </row>
    <row r="20242" spans="74:100">
      <c r="BV20242" s="62"/>
      <c r="BW20242" s="62"/>
      <c r="BX20242" s="62"/>
      <c r="BY20242" s="62"/>
      <c r="BZ20242" s="62"/>
      <c r="CA20242" s="62"/>
      <c r="CB20242" s="62"/>
      <c r="CC20242" s="62"/>
      <c r="CD20242" s="62"/>
      <c r="CE20242" s="62"/>
      <c r="CF20242" s="62"/>
      <c r="CL20242" s="56" t="s">
        <v>25690</v>
      </c>
      <c r="CM20242" s="56" t="s">
        <v>213</v>
      </c>
      <c r="CN20242" s="56" t="s">
        <v>213</v>
      </c>
      <c r="CO20242" s="52"/>
      <c r="CP20242" s="52"/>
      <c r="CQ20242" s="52"/>
      <c r="CR20242" s="52"/>
      <c r="CS20242" s="52"/>
      <c r="CT20242" s="52"/>
      <c r="CU20242" s="33"/>
      <c r="CV20242" s="33"/>
    </row>
    <row r="20243" spans="74:100">
      <c r="BV20243" s="62"/>
      <c r="BW20243" s="62"/>
      <c r="BX20243" s="62"/>
      <c r="BY20243" s="62"/>
      <c r="BZ20243" s="62"/>
      <c r="CA20243" s="62"/>
      <c r="CB20243" s="62"/>
      <c r="CC20243" s="62"/>
      <c r="CD20243" s="62"/>
      <c r="CE20243" s="62"/>
      <c r="CF20243" s="62"/>
      <c r="CL20243" s="56" t="s">
        <v>23904</v>
      </c>
      <c r="CM20243" s="56" t="s">
        <v>213</v>
      </c>
      <c r="CN20243" s="56" t="s">
        <v>213</v>
      </c>
      <c r="CO20243" s="52"/>
      <c r="CP20243" s="52"/>
      <c r="CQ20243" s="52"/>
      <c r="CR20243" s="52"/>
      <c r="CS20243" s="52"/>
      <c r="CT20243" s="52"/>
      <c r="CU20243" s="33"/>
      <c r="CV20243" s="33"/>
    </row>
    <row r="20244" spans="74:100">
      <c r="BV20244" s="62"/>
      <c r="BW20244" s="62"/>
      <c r="BX20244" s="62"/>
      <c r="BY20244" s="62"/>
      <c r="BZ20244" s="62"/>
      <c r="CA20244" s="62"/>
      <c r="CB20244" s="62"/>
      <c r="CC20244" s="62"/>
      <c r="CD20244" s="62"/>
      <c r="CE20244" s="62"/>
      <c r="CF20244" s="62"/>
      <c r="CL20244" s="56" t="s">
        <v>25691</v>
      </c>
      <c r="CM20244" s="56" t="s">
        <v>213</v>
      </c>
      <c r="CN20244" s="56" t="s">
        <v>213</v>
      </c>
      <c r="CO20244" s="52"/>
      <c r="CP20244" s="52"/>
      <c r="CQ20244" s="52"/>
      <c r="CR20244" s="52"/>
      <c r="CS20244" s="52"/>
      <c r="CT20244" s="52"/>
      <c r="CU20244" s="33"/>
      <c r="CV20244" s="33"/>
    </row>
    <row r="20245" spans="74:100">
      <c r="BV20245" s="62"/>
      <c r="BW20245" s="62"/>
      <c r="BX20245" s="62"/>
      <c r="BY20245" s="62"/>
      <c r="BZ20245" s="62"/>
      <c r="CA20245" s="62"/>
      <c r="CB20245" s="62"/>
      <c r="CC20245" s="62"/>
      <c r="CD20245" s="62"/>
      <c r="CE20245" s="62"/>
      <c r="CF20245" s="62"/>
      <c r="CL20245" s="56" t="s">
        <v>23905</v>
      </c>
      <c r="CM20245" s="56" t="s">
        <v>213</v>
      </c>
      <c r="CN20245" s="56" t="s">
        <v>213</v>
      </c>
      <c r="CO20245" s="52"/>
      <c r="CP20245" s="52"/>
      <c r="CQ20245" s="52"/>
      <c r="CR20245" s="52"/>
      <c r="CS20245" s="52"/>
      <c r="CT20245" s="52"/>
      <c r="CU20245" s="33"/>
      <c r="CV20245" s="33"/>
    </row>
    <row r="20246" spans="74:100">
      <c r="BV20246" s="62"/>
      <c r="BW20246" s="62"/>
      <c r="BX20246" s="62"/>
      <c r="BY20246" s="62"/>
      <c r="BZ20246" s="62"/>
      <c r="CA20246" s="62"/>
      <c r="CB20246" s="62"/>
      <c r="CC20246" s="62"/>
      <c r="CD20246" s="62"/>
      <c r="CE20246" s="62"/>
      <c r="CF20246" s="62"/>
      <c r="CL20246" s="56" t="s">
        <v>23906</v>
      </c>
      <c r="CM20246" s="56" t="s">
        <v>213</v>
      </c>
      <c r="CN20246" s="56" t="s">
        <v>213</v>
      </c>
      <c r="CO20246" s="52"/>
      <c r="CP20246" s="52"/>
      <c r="CQ20246" s="52"/>
      <c r="CR20246" s="52"/>
      <c r="CS20246" s="52"/>
      <c r="CT20246" s="52"/>
      <c r="CU20246" s="33"/>
      <c r="CV20246" s="33"/>
    </row>
    <row r="20247" spans="74:100">
      <c r="BV20247" s="62"/>
      <c r="BW20247" s="62"/>
      <c r="BX20247" s="62"/>
      <c r="BY20247" s="62"/>
      <c r="BZ20247" s="62"/>
      <c r="CA20247" s="62"/>
      <c r="CB20247" s="62"/>
      <c r="CC20247" s="62"/>
      <c r="CD20247" s="62"/>
      <c r="CE20247" s="62"/>
      <c r="CF20247" s="62"/>
      <c r="CL20247" s="56" t="s">
        <v>23907</v>
      </c>
      <c r="CM20247" s="56" t="s">
        <v>215</v>
      </c>
      <c r="CN20247" s="56" t="s">
        <v>215</v>
      </c>
      <c r="CO20247" s="52"/>
      <c r="CP20247" s="52"/>
      <c r="CQ20247" s="52"/>
      <c r="CR20247" s="52"/>
      <c r="CS20247" s="52"/>
      <c r="CT20247" s="52"/>
      <c r="CU20247" s="33"/>
      <c r="CV20247" s="33"/>
    </row>
    <row r="20248" spans="74:100">
      <c r="BV20248" s="62"/>
      <c r="BW20248" s="62"/>
      <c r="BX20248" s="62"/>
      <c r="BY20248" s="62"/>
      <c r="BZ20248" s="62"/>
      <c r="CA20248" s="62"/>
      <c r="CB20248" s="62"/>
      <c r="CC20248" s="62"/>
      <c r="CD20248" s="62"/>
      <c r="CE20248" s="62"/>
      <c r="CF20248" s="62"/>
      <c r="CL20248" s="56" t="s">
        <v>10787</v>
      </c>
      <c r="CM20248" s="56" t="s">
        <v>213</v>
      </c>
      <c r="CN20248" s="56" t="s">
        <v>213</v>
      </c>
      <c r="CO20248" s="52"/>
      <c r="CP20248" s="52"/>
      <c r="CQ20248" s="52"/>
      <c r="CR20248" s="52"/>
      <c r="CS20248" s="52"/>
      <c r="CT20248" s="52"/>
      <c r="CU20248" s="33"/>
      <c r="CV20248" s="33"/>
    </row>
    <row r="20249" spans="74:100">
      <c r="BV20249" s="62"/>
      <c r="BW20249" s="62"/>
      <c r="BX20249" s="62"/>
      <c r="BY20249" s="62"/>
      <c r="BZ20249" s="62"/>
      <c r="CA20249" s="62"/>
      <c r="CB20249" s="62"/>
      <c r="CC20249" s="62"/>
      <c r="CD20249" s="62"/>
      <c r="CE20249" s="62"/>
      <c r="CF20249" s="62"/>
      <c r="CL20249" s="56" t="s">
        <v>25692</v>
      </c>
      <c r="CM20249" s="56" t="s">
        <v>215</v>
      </c>
      <c r="CN20249" s="56" t="s">
        <v>215</v>
      </c>
      <c r="CO20249" s="52"/>
      <c r="CP20249" s="52"/>
      <c r="CQ20249" s="52"/>
      <c r="CR20249" s="52"/>
      <c r="CS20249" s="52"/>
      <c r="CT20249" s="52"/>
      <c r="CU20249" s="33"/>
      <c r="CV20249" s="33"/>
    </row>
    <row r="20250" spans="74:100">
      <c r="BV20250" s="62"/>
      <c r="BW20250" s="62"/>
      <c r="BX20250" s="62"/>
      <c r="BY20250" s="62"/>
      <c r="BZ20250" s="62"/>
      <c r="CA20250" s="62"/>
      <c r="CB20250" s="62"/>
      <c r="CC20250" s="62"/>
      <c r="CD20250" s="62"/>
      <c r="CE20250" s="62"/>
      <c r="CF20250" s="62"/>
      <c r="CL20250" s="56" t="s">
        <v>25693</v>
      </c>
      <c r="CM20250" s="56" t="s">
        <v>215</v>
      </c>
      <c r="CN20250" s="56" t="s">
        <v>215</v>
      </c>
      <c r="CO20250" s="52"/>
      <c r="CP20250" s="52"/>
      <c r="CQ20250" s="52"/>
      <c r="CR20250" s="52"/>
      <c r="CS20250" s="52"/>
      <c r="CT20250" s="52"/>
      <c r="CU20250" s="33"/>
      <c r="CV20250" s="33"/>
    </row>
    <row r="20251" spans="74:100">
      <c r="BV20251" s="62"/>
      <c r="BW20251" s="62"/>
      <c r="BX20251" s="62"/>
      <c r="BY20251" s="62"/>
      <c r="BZ20251" s="62"/>
      <c r="CA20251" s="62"/>
      <c r="CB20251" s="62"/>
      <c r="CC20251" s="62"/>
      <c r="CD20251" s="62"/>
      <c r="CE20251" s="62"/>
      <c r="CF20251" s="62"/>
      <c r="CL20251" s="56" t="s">
        <v>7358</v>
      </c>
      <c r="CM20251" s="56" t="s">
        <v>216</v>
      </c>
      <c r="CN20251" s="56" t="s">
        <v>216</v>
      </c>
      <c r="CO20251" s="52"/>
      <c r="CP20251" s="52"/>
      <c r="CQ20251" s="52"/>
      <c r="CR20251" s="52"/>
      <c r="CS20251" s="52"/>
      <c r="CT20251" s="52"/>
      <c r="CU20251" s="33"/>
      <c r="CV20251" s="33"/>
    </row>
    <row r="20252" spans="74:100">
      <c r="BV20252" s="62"/>
      <c r="BW20252" s="62"/>
      <c r="BX20252" s="62"/>
      <c r="BY20252" s="62"/>
      <c r="BZ20252" s="62"/>
      <c r="CA20252" s="62"/>
      <c r="CB20252" s="62"/>
      <c r="CC20252" s="62"/>
      <c r="CD20252" s="62"/>
      <c r="CE20252" s="62"/>
      <c r="CF20252" s="62"/>
      <c r="CL20252" s="56" t="s">
        <v>10789</v>
      </c>
      <c r="CM20252" s="56" t="s">
        <v>216</v>
      </c>
      <c r="CN20252" s="56" t="s">
        <v>216</v>
      </c>
      <c r="CO20252" s="52"/>
      <c r="CP20252" s="52"/>
      <c r="CQ20252" s="52"/>
      <c r="CR20252" s="52"/>
      <c r="CS20252" s="52"/>
      <c r="CT20252" s="52"/>
      <c r="CU20252" s="33"/>
      <c r="CV20252" s="33"/>
    </row>
    <row r="20253" spans="74:100">
      <c r="BV20253" s="62"/>
      <c r="BW20253" s="62"/>
      <c r="BX20253" s="62"/>
      <c r="BY20253" s="62"/>
      <c r="BZ20253" s="62"/>
      <c r="CA20253" s="62"/>
      <c r="CB20253" s="62"/>
      <c r="CC20253" s="62"/>
      <c r="CD20253" s="62"/>
      <c r="CE20253" s="62"/>
      <c r="CF20253" s="62"/>
      <c r="CL20253" s="56" t="s">
        <v>7707</v>
      </c>
      <c r="CM20253" s="56" t="s">
        <v>216</v>
      </c>
      <c r="CN20253" s="56" t="s">
        <v>216</v>
      </c>
      <c r="CO20253" s="52"/>
      <c r="CP20253" s="52"/>
      <c r="CQ20253" s="52"/>
      <c r="CR20253" s="52"/>
      <c r="CS20253" s="52"/>
      <c r="CT20253" s="52"/>
      <c r="CU20253" s="33"/>
      <c r="CV20253" s="33"/>
    </row>
    <row r="20254" spans="74:100">
      <c r="BV20254" s="62"/>
      <c r="BW20254" s="62"/>
      <c r="BX20254" s="62"/>
      <c r="BY20254" s="62"/>
      <c r="BZ20254" s="62"/>
      <c r="CA20254" s="62"/>
      <c r="CB20254" s="62"/>
      <c r="CC20254" s="62"/>
      <c r="CD20254" s="62"/>
      <c r="CE20254" s="62"/>
      <c r="CF20254" s="62"/>
      <c r="CL20254" s="35" t="s">
        <v>10790</v>
      </c>
      <c r="CM20254" s="35" t="s">
        <v>217</v>
      </c>
      <c r="CN20254" s="35" t="s">
        <v>217</v>
      </c>
      <c r="CO20254" s="52"/>
      <c r="CP20254" s="52"/>
      <c r="CQ20254" s="52"/>
      <c r="CR20254" s="52"/>
      <c r="CS20254" s="52"/>
      <c r="CT20254" s="52"/>
      <c r="CU20254" s="33"/>
      <c r="CV20254" s="33"/>
    </row>
    <row r="20255" spans="74:100">
      <c r="BV20255" s="62"/>
      <c r="BW20255" s="62"/>
      <c r="BX20255" s="62"/>
      <c r="BY20255" s="62"/>
      <c r="BZ20255" s="62"/>
      <c r="CA20255" s="62"/>
      <c r="CB20255" s="62"/>
      <c r="CC20255" s="62"/>
      <c r="CD20255" s="62"/>
      <c r="CE20255" s="62"/>
      <c r="CF20255" s="62"/>
      <c r="CL20255" s="35" t="s">
        <v>10791</v>
      </c>
      <c r="CM20255" s="35" t="s">
        <v>217</v>
      </c>
      <c r="CN20255" s="35" t="s">
        <v>217</v>
      </c>
      <c r="CO20255" s="52"/>
      <c r="CP20255" s="52"/>
      <c r="CQ20255" s="52"/>
      <c r="CR20255" s="52"/>
      <c r="CS20255" s="52"/>
      <c r="CT20255" s="52"/>
      <c r="CU20255" s="33"/>
      <c r="CV20255" s="33"/>
    </row>
    <row r="20256" spans="74:100">
      <c r="BV20256" s="62"/>
      <c r="BW20256" s="62"/>
      <c r="BX20256" s="62"/>
      <c r="BY20256" s="62"/>
      <c r="BZ20256" s="62"/>
      <c r="CA20256" s="62"/>
      <c r="CB20256" s="62"/>
      <c r="CC20256" s="62"/>
      <c r="CD20256" s="62"/>
      <c r="CE20256" s="62"/>
      <c r="CF20256" s="62"/>
      <c r="CL20256" s="35" t="s">
        <v>15914</v>
      </c>
      <c r="CM20256" s="35" t="s">
        <v>217</v>
      </c>
      <c r="CN20256" s="35" t="s">
        <v>217</v>
      </c>
      <c r="CO20256" s="52"/>
      <c r="CP20256" s="52"/>
      <c r="CQ20256" s="52"/>
      <c r="CR20256" s="52"/>
      <c r="CS20256" s="52"/>
      <c r="CT20256" s="52"/>
      <c r="CU20256" s="33"/>
      <c r="CV20256" s="33"/>
    </row>
    <row r="20257" spans="74:100">
      <c r="BV20257" s="62"/>
      <c r="BW20257" s="62"/>
      <c r="BX20257" s="62"/>
      <c r="BY20257" s="62"/>
      <c r="BZ20257" s="62"/>
      <c r="CA20257" s="62"/>
      <c r="CB20257" s="62"/>
      <c r="CC20257" s="62"/>
      <c r="CD20257" s="62"/>
      <c r="CE20257" s="62"/>
      <c r="CF20257" s="62"/>
      <c r="CL20257" s="35" t="s">
        <v>10792</v>
      </c>
      <c r="CM20257" s="35" t="s">
        <v>217</v>
      </c>
      <c r="CN20257" s="35" t="s">
        <v>217</v>
      </c>
      <c r="CO20257" s="52"/>
      <c r="CP20257" s="52"/>
      <c r="CQ20257" s="52"/>
      <c r="CR20257" s="52"/>
      <c r="CS20257" s="52"/>
      <c r="CT20257" s="52"/>
      <c r="CU20257" s="33"/>
      <c r="CV20257" s="33"/>
    </row>
    <row r="20258" spans="74:100">
      <c r="BV20258" s="62"/>
      <c r="BW20258" s="62"/>
      <c r="BX20258" s="62"/>
      <c r="BY20258" s="62"/>
      <c r="BZ20258" s="62"/>
      <c r="CA20258" s="62"/>
      <c r="CB20258" s="62"/>
      <c r="CC20258" s="62"/>
      <c r="CD20258" s="62"/>
      <c r="CE20258" s="62"/>
      <c r="CF20258" s="62"/>
      <c r="CL20258" s="35" t="s">
        <v>8042</v>
      </c>
      <c r="CM20258" s="35" t="s">
        <v>217</v>
      </c>
      <c r="CN20258" s="35" t="s">
        <v>217</v>
      </c>
      <c r="CO20258" s="52"/>
      <c r="CP20258" s="52"/>
      <c r="CQ20258" s="52"/>
      <c r="CR20258" s="52"/>
      <c r="CS20258" s="52"/>
      <c r="CT20258" s="52"/>
      <c r="CU20258" s="33"/>
      <c r="CV20258" s="33"/>
    </row>
    <row r="20259" spans="74:100">
      <c r="BV20259" s="62"/>
      <c r="BW20259" s="62"/>
      <c r="BX20259" s="62"/>
      <c r="BY20259" s="62"/>
      <c r="BZ20259" s="62"/>
      <c r="CA20259" s="62"/>
      <c r="CB20259" s="62"/>
      <c r="CC20259" s="62"/>
      <c r="CD20259" s="62"/>
      <c r="CE20259" s="62"/>
      <c r="CF20259" s="62"/>
      <c r="CL20259" s="35" t="s">
        <v>8859</v>
      </c>
      <c r="CM20259" s="35" t="s">
        <v>217</v>
      </c>
      <c r="CN20259" s="35" t="s">
        <v>217</v>
      </c>
      <c r="CO20259" s="52"/>
      <c r="CP20259" s="52"/>
      <c r="CQ20259" s="52"/>
      <c r="CR20259" s="52"/>
      <c r="CS20259" s="52"/>
      <c r="CT20259" s="52"/>
      <c r="CU20259" s="33"/>
      <c r="CV20259" s="33"/>
    </row>
    <row r="20260" spans="74:100">
      <c r="BV20260" s="62"/>
      <c r="BW20260" s="62"/>
      <c r="BX20260" s="62"/>
      <c r="BY20260" s="62"/>
      <c r="BZ20260" s="62"/>
      <c r="CA20260" s="62"/>
      <c r="CB20260" s="62"/>
      <c r="CC20260" s="62"/>
      <c r="CD20260" s="62"/>
      <c r="CE20260" s="62"/>
      <c r="CF20260" s="62"/>
      <c r="CL20260" s="56" t="s">
        <v>23908</v>
      </c>
      <c r="CM20260" s="56" t="s">
        <v>216</v>
      </c>
      <c r="CN20260" s="56" t="s">
        <v>216</v>
      </c>
      <c r="CO20260" s="52"/>
      <c r="CP20260" s="52"/>
      <c r="CQ20260" s="52"/>
      <c r="CR20260" s="52"/>
      <c r="CS20260" s="52"/>
      <c r="CT20260" s="52"/>
      <c r="CU20260" s="33"/>
      <c r="CV20260" s="33"/>
    </row>
    <row r="20261" spans="74:100">
      <c r="BV20261" s="62"/>
      <c r="BW20261" s="62"/>
      <c r="BX20261" s="62"/>
      <c r="BY20261" s="62"/>
      <c r="BZ20261" s="62"/>
      <c r="CA20261" s="62"/>
      <c r="CB20261" s="62"/>
      <c r="CC20261" s="62"/>
      <c r="CD20261" s="62"/>
      <c r="CE20261" s="62"/>
      <c r="CF20261" s="62"/>
      <c r="CL20261" s="56" t="s">
        <v>23909</v>
      </c>
      <c r="CM20261" s="56" t="s">
        <v>216</v>
      </c>
      <c r="CN20261" s="56" t="s">
        <v>216</v>
      </c>
      <c r="CO20261" s="52"/>
      <c r="CP20261" s="52"/>
      <c r="CQ20261" s="52"/>
      <c r="CR20261" s="52"/>
      <c r="CS20261" s="52"/>
      <c r="CT20261" s="52"/>
      <c r="CU20261" s="33"/>
      <c r="CV20261" s="33"/>
    </row>
    <row r="20262" spans="74:100">
      <c r="BV20262" s="62"/>
      <c r="BW20262" s="62"/>
      <c r="BX20262" s="62"/>
      <c r="BY20262" s="62"/>
      <c r="BZ20262" s="62"/>
      <c r="CA20262" s="62"/>
      <c r="CB20262" s="62"/>
      <c r="CC20262" s="62"/>
      <c r="CD20262" s="62"/>
      <c r="CE20262" s="62"/>
      <c r="CF20262" s="62"/>
      <c r="CL20262" s="56" t="s">
        <v>23910</v>
      </c>
      <c r="CM20262" s="56" t="s">
        <v>216</v>
      </c>
      <c r="CN20262" s="56" t="s">
        <v>216</v>
      </c>
      <c r="CO20262" s="52"/>
      <c r="CP20262" s="52"/>
      <c r="CQ20262" s="52"/>
      <c r="CR20262" s="52"/>
      <c r="CS20262" s="52"/>
      <c r="CT20262" s="52"/>
      <c r="CU20262" s="33"/>
      <c r="CV20262" s="33"/>
    </row>
    <row r="20263" spans="74:100">
      <c r="BV20263" s="62"/>
      <c r="BW20263" s="62"/>
      <c r="BX20263" s="62"/>
      <c r="BY20263" s="62"/>
      <c r="BZ20263" s="62"/>
      <c r="CA20263" s="62"/>
      <c r="CB20263" s="62"/>
      <c r="CC20263" s="62"/>
      <c r="CD20263" s="62"/>
      <c r="CE20263" s="62"/>
      <c r="CF20263" s="62"/>
      <c r="CL20263" s="56" t="s">
        <v>11287</v>
      </c>
      <c r="CM20263" s="56" t="s">
        <v>216</v>
      </c>
      <c r="CN20263" s="56" t="s">
        <v>216</v>
      </c>
      <c r="CO20263" s="52"/>
      <c r="CP20263" s="52"/>
      <c r="CQ20263" s="52"/>
      <c r="CR20263" s="52"/>
      <c r="CS20263" s="52"/>
      <c r="CT20263" s="52"/>
      <c r="CU20263" s="33"/>
      <c r="CV20263" s="33"/>
    </row>
    <row r="20264" spans="74:100">
      <c r="BV20264" s="62"/>
      <c r="BW20264" s="62"/>
      <c r="BX20264" s="62"/>
      <c r="BY20264" s="62"/>
      <c r="BZ20264" s="62"/>
      <c r="CA20264" s="62"/>
      <c r="CB20264" s="62"/>
      <c r="CC20264" s="62"/>
      <c r="CD20264" s="62"/>
      <c r="CE20264" s="62"/>
      <c r="CF20264" s="62"/>
      <c r="CL20264" s="35" t="s">
        <v>29458</v>
      </c>
      <c r="CM20264" s="35" t="s">
        <v>217</v>
      </c>
      <c r="CN20264" s="35" t="s">
        <v>217</v>
      </c>
      <c r="CO20264" s="52"/>
      <c r="CP20264" s="52"/>
      <c r="CQ20264" s="52"/>
      <c r="CR20264" s="52"/>
      <c r="CS20264" s="52"/>
      <c r="CT20264" s="52"/>
      <c r="CU20264" s="33"/>
      <c r="CV20264" s="33"/>
    </row>
    <row r="20265" spans="74:100">
      <c r="BV20265" s="62"/>
      <c r="BW20265" s="62"/>
      <c r="BX20265" s="62"/>
      <c r="BY20265" s="62"/>
      <c r="BZ20265" s="62"/>
      <c r="CA20265" s="62"/>
      <c r="CB20265" s="62"/>
      <c r="CC20265" s="62"/>
      <c r="CD20265" s="62"/>
      <c r="CE20265" s="62"/>
      <c r="CF20265" s="62"/>
      <c r="CL20265" s="35" t="s">
        <v>29459</v>
      </c>
      <c r="CM20265" s="35" t="s">
        <v>217</v>
      </c>
      <c r="CN20265" s="35" t="s">
        <v>217</v>
      </c>
      <c r="CO20265" s="52"/>
      <c r="CP20265" s="52"/>
      <c r="CQ20265" s="52"/>
      <c r="CR20265" s="52"/>
      <c r="CS20265" s="52"/>
      <c r="CT20265" s="52"/>
      <c r="CU20265" s="33"/>
      <c r="CV20265" s="33"/>
    </row>
    <row r="20266" spans="74:100">
      <c r="BV20266" s="62"/>
      <c r="BW20266" s="62"/>
      <c r="BX20266" s="62"/>
      <c r="BY20266" s="62"/>
      <c r="BZ20266" s="62"/>
      <c r="CA20266" s="62"/>
      <c r="CB20266" s="62"/>
      <c r="CC20266" s="62"/>
      <c r="CD20266" s="62"/>
      <c r="CE20266" s="62"/>
      <c r="CF20266" s="62"/>
      <c r="CL20266" s="35" t="s">
        <v>29460</v>
      </c>
      <c r="CM20266" s="35" t="s">
        <v>217</v>
      </c>
      <c r="CN20266" s="35" t="s">
        <v>217</v>
      </c>
      <c r="CO20266" s="52"/>
      <c r="CP20266" s="52"/>
      <c r="CQ20266" s="52"/>
      <c r="CR20266" s="52"/>
      <c r="CS20266" s="52"/>
      <c r="CT20266" s="52"/>
      <c r="CU20266" s="33"/>
      <c r="CV20266" s="33"/>
    </row>
    <row r="20267" spans="74:100">
      <c r="BV20267" s="62"/>
      <c r="BW20267" s="62"/>
      <c r="BX20267" s="62"/>
      <c r="BY20267" s="62"/>
      <c r="BZ20267" s="62"/>
      <c r="CA20267" s="62"/>
      <c r="CB20267" s="62"/>
      <c r="CC20267" s="62"/>
      <c r="CD20267" s="62"/>
      <c r="CE20267" s="62"/>
      <c r="CF20267" s="62"/>
      <c r="CL20267" s="35" t="s">
        <v>29461</v>
      </c>
      <c r="CM20267" s="35" t="s">
        <v>217</v>
      </c>
      <c r="CN20267" s="35" t="s">
        <v>217</v>
      </c>
      <c r="CO20267" s="52"/>
      <c r="CP20267" s="52"/>
      <c r="CQ20267" s="52"/>
      <c r="CR20267" s="52"/>
      <c r="CS20267" s="52"/>
      <c r="CT20267" s="52"/>
      <c r="CU20267" s="33"/>
      <c r="CV20267" s="33"/>
    </row>
    <row r="20268" spans="74:100">
      <c r="BV20268" s="62"/>
      <c r="BW20268" s="62"/>
      <c r="BX20268" s="62"/>
      <c r="BY20268" s="62"/>
      <c r="BZ20268" s="62"/>
      <c r="CA20268" s="62"/>
      <c r="CB20268" s="62"/>
      <c r="CC20268" s="62"/>
      <c r="CD20268" s="62"/>
      <c r="CE20268" s="62"/>
      <c r="CF20268" s="62"/>
      <c r="CL20268" s="35" t="s">
        <v>29462</v>
      </c>
      <c r="CM20268" s="35" t="s">
        <v>217</v>
      </c>
      <c r="CN20268" s="35" t="s">
        <v>217</v>
      </c>
      <c r="CO20268" s="52"/>
      <c r="CP20268" s="52"/>
      <c r="CQ20268" s="52"/>
      <c r="CR20268" s="52"/>
      <c r="CS20268" s="52"/>
      <c r="CT20268" s="52"/>
      <c r="CU20268" s="33"/>
      <c r="CV20268" s="33"/>
    </row>
    <row r="20269" spans="74:100">
      <c r="BV20269" s="62"/>
      <c r="BW20269" s="62"/>
      <c r="BX20269" s="62"/>
      <c r="BY20269" s="62"/>
      <c r="BZ20269" s="62"/>
      <c r="CA20269" s="62"/>
      <c r="CB20269" s="62"/>
      <c r="CC20269" s="62"/>
      <c r="CD20269" s="62"/>
      <c r="CE20269" s="62"/>
      <c r="CF20269" s="62"/>
      <c r="CL20269" s="35" t="s">
        <v>29463</v>
      </c>
      <c r="CM20269" s="35" t="s">
        <v>217</v>
      </c>
      <c r="CN20269" s="35" t="s">
        <v>217</v>
      </c>
      <c r="CO20269" s="52"/>
      <c r="CP20269" s="52"/>
      <c r="CQ20269" s="52"/>
      <c r="CR20269" s="52"/>
      <c r="CS20269" s="52"/>
      <c r="CT20269" s="52"/>
      <c r="CU20269" s="33"/>
      <c r="CV20269" s="33"/>
    </row>
    <row r="20270" spans="74:100">
      <c r="BV20270" s="62"/>
      <c r="BW20270" s="62"/>
      <c r="BX20270" s="62"/>
      <c r="BY20270" s="62"/>
      <c r="BZ20270" s="62"/>
      <c r="CA20270" s="62"/>
      <c r="CB20270" s="62"/>
      <c r="CC20270" s="62"/>
      <c r="CD20270" s="62"/>
      <c r="CE20270" s="62"/>
      <c r="CF20270" s="62"/>
      <c r="CL20270" s="35" t="s">
        <v>29464</v>
      </c>
      <c r="CM20270" s="35" t="s">
        <v>217</v>
      </c>
      <c r="CN20270" s="35" t="s">
        <v>217</v>
      </c>
      <c r="CO20270" s="52"/>
      <c r="CP20270" s="52"/>
      <c r="CQ20270" s="52"/>
      <c r="CR20270" s="52"/>
      <c r="CS20270" s="52"/>
      <c r="CT20270" s="52"/>
      <c r="CU20270" s="33"/>
      <c r="CV20270" s="33"/>
    </row>
    <row r="20271" spans="74:100">
      <c r="BV20271" s="62"/>
      <c r="BW20271" s="62"/>
      <c r="BX20271" s="62"/>
      <c r="BY20271" s="62"/>
      <c r="BZ20271" s="62"/>
      <c r="CA20271" s="62"/>
      <c r="CB20271" s="62"/>
      <c r="CC20271" s="62"/>
      <c r="CD20271" s="62"/>
      <c r="CE20271" s="62"/>
      <c r="CF20271" s="62"/>
      <c r="CL20271" s="56" t="s">
        <v>10794</v>
      </c>
      <c r="CM20271" s="56" t="s">
        <v>214</v>
      </c>
      <c r="CN20271" s="56" t="s">
        <v>214</v>
      </c>
      <c r="CO20271" s="52"/>
      <c r="CP20271" s="52"/>
      <c r="CQ20271" s="52"/>
      <c r="CR20271" s="52"/>
      <c r="CS20271" s="52"/>
      <c r="CT20271" s="52"/>
      <c r="CU20271" s="33"/>
      <c r="CV20271" s="33"/>
    </row>
    <row r="20272" spans="74:100">
      <c r="BV20272" s="62"/>
      <c r="BW20272" s="62"/>
      <c r="BX20272" s="62"/>
      <c r="BY20272" s="62"/>
      <c r="BZ20272" s="62"/>
      <c r="CA20272" s="62"/>
      <c r="CB20272" s="62"/>
      <c r="CC20272" s="62"/>
      <c r="CD20272" s="62"/>
      <c r="CE20272" s="62"/>
      <c r="CF20272" s="62"/>
      <c r="CL20272" s="56" t="s">
        <v>10795</v>
      </c>
      <c r="CM20272" s="56" t="s">
        <v>214</v>
      </c>
      <c r="CN20272" s="56" t="s">
        <v>214</v>
      </c>
      <c r="CO20272" s="52"/>
      <c r="CP20272" s="52"/>
      <c r="CQ20272" s="52"/>
      <c r="CR20272" s="52"/>
      <c r="CS20272" s="52"/>
      <c r="CT20272" s="52"/>
      <c r="CU20272" s="33"/>
      <c r="CV20272" s="33"/>
    </row>
    <row r="20273" spans="74:100">
      <c r="BV20273" s="62"/>
      <c r="BW20273" s="62"/>
      <c r="BX20273" s="62"/>
      <c r="BY20273" s="62"/>
      <c r="BZ20273" s="62"/>
      <c r="CA20273" s="62"/>
      <c r="CB20273" s="62"/>
      <c r="CC20273" s="62"/>
      <c r="CD20273" s="62"/>
      <c r="CE20273" s="62"/>
      <c r="CF20273" s="62"/>
      <c r="CL20273" s="56" t="s">
        <v>1522</v>
      </c>
      <c r="CM20273" s="56" t="s">
        <v>215</v>
      </c>
      <c r="CN20273" s="56" t="s">
        <v>215</v>
      </c>
      <c r="CO20273" s="52"/>
      <c r="CP20273" s="52"/>
      <c r="CQ20273" s="52"/>
      <c r="CR20273" s="52"/>
      <c r="CS20273" s="52"/>
      <c r="CT20273" s="52"/>
      <c r="CU20273" s="33"/>
      <c r="CV20273" s="33"/>
    </row>
    <row r="20274" spans="74:100">
      <c r="BV20274" s="62"/>
      <c r="BW20274" s="62"/>
      <c r="BX20274" s="62"/>
      <c r="BY20274" s="62"/>
      <c r="BZ20274" s="62"/>
      <c r="CA20274" s="62"/>
      <c r="CB20274" s="62"/>
      <c r="CC20274" s="62"/>
      <c r="CD20274" s="62"/>
      <c r="CE20274" s="62"/>
      <c r="CF20274" s="62"/>
      <c r="CL20274" s="56" t="s">
        <v>12695</v>
      </c>
      <c r="CM20274" s="56" t="s">
        <v>215</v>
      </c>
      <c r="CN20274" s="56" t="s">
        <v>215</v>
      </c>
      <c r="CO20274" s="52"/>
      <c r="CP20274" s="52"/>
      <c r="CQ20274" s="52"/>
      <c r="CR20274" s="52"/>
      <c r="CS20274" s="52"/>
      <c r="CT20274" s="52"/>
      <c r="CU20274" s="33"/>
      <c r="CV20274" s="33"/>
    </row>
    <row r="20275" spans="74:100">
      <c r="BV20275" s="62"/>
      <c r="BW20275" s="62"/>
      <c r="BX20275" s="62"/>
      <c r="BY20275" s="62"/>
      <c r="BZ20275" s="62"/>
      <c r="CA20275" s="62"/>
      <c r="CB20275" s="62"/>
      <c r="CC20275" s="62"/>
      <c r="CD20275" s="62"/>
      <c r="CE20275" s="62"/>
      <c r="CF20275" s="62"/>
      <c r="CL20275" s="35" t="s">
        <v>13580</v>
      </c>
      <c r="CM20275" s="35" t="s">
        <v>217</v>
      </c>
      <c r="CN20275" s="35" t="s">
        <v>217</v>
      </c>
      <c r="CO20275" s="52"/>
      <c r="CP20275" s="52"/>
      <c r="CQ20275" s="52"/>
      <c r="CR20275" s="52"/>
      <c r="CS20275" s="52"/>
      <c r="CT20275" s="52"/>
      <c r="CU20275" s="33"/>
      <c r="CV20275" s="33"/>
    </row>
    <row r="20276" spans="74:100">
      <c r="BV20276" s="62"/>
      <c r="BW20276" s="62"/>
      <c r="BX20276" s="62"/>
      <c r="BY20276" s="62"/>
      <c r="BZ20276" s="62"/>
      <c r="CA20276" s="62"/>
      <c r="CB20276" s="62"/>
      <c r="CC20276" s="62"/>
      <c r="CD20276" s="62"/>
      <c r="CE20276" s="62"/>
      <c r="CF20276" s="62"/>
      <c r="CL20276" s="35" t="s">
        <v>12714</v>
      </c>
      <c r="CM20276" s="35" t="s">
        <v>217</v>
      </c>
      <c r="CN20276" s="35" t="s">
        <v>217</v>
      </c>
      <c r="CO20276" s="52"/>
      <c r="CP20276" s="52"/>
      <c r="CQ20276" s="52"/>
      <c r="CR20276" s="52"/>
      <c r="CS20276" s="52"/>
      <c r="CT20276" s="52"/>
      <c r="CU20276" s="33"/>
      <c r="CV20276" s="33"/>
    </row>
    <row r="20277" spans="74:100">
      <c r="BV20277" s="62"/>
      <c r="BW20277" s="62"/>
      <c r="BX20277" s="62"/>
      <c r="BY20277" s="62"/>
      <c r="BZ20277" s="62"/>
      <c r="CA20277" s="62"/>
      <c r="CB20277" s="62"/>
      <c r="CC20277" s="62"/>
      <c r="CD20277" s="62"/>
      <c r="CE20277" s="62"/>
      <c r="CF20277" s="62"/>
      <c r="CL20277" s="35" t="s">
        <v>29465</v>
      </c>
      <c r="CM20277" s="35" t="s">
        <v>217</v>
      </c>
      <c r="CN20277" s="35" t="s">
        <v>217</v>
      </c>
      <c r="CO20277" s="52"/>
      <c r="CP20277" s="52"/>
      <c r="CQ20277" s="52"/>
      <c r="CR20277" s="52"/>
      <c r="CS20277" s="52"/>
      <c r="CT20277" s="52"/>
      <c r="CU20277" s="33"/>
      <c r="CV20277" s="33"/>
    </row>
    <row r="20278" spans="74:100">
      <c r="BV20278" s="62"/>
      <c r="BW20278" s="62"/>
      <c r="BX20278" s="62"/>
      <c r="BY20278" s="62"/>
      <c r="BZ20278" s="62"/>
      <c r="CA20278" s="62"/>
      <c r="CB20278" s="62"/>
      <c r="CC20278" s="62"/>
      <c r="CD20278" s="62"/>
      <c r="CE20278" s="62"/>
      <c r="CF20278" s="62"/>
      <c r="CL20278" s="35" t="s">
        <v>29466</v>
      </c>
      <c r="CM20278" s="35" t="s">
        <v>217</v>
      </c>
      <c r="CN20278" s="35" t="s">
        <v>217</v>
      </c>
      <c r="CO20278" s="52"/>
      <c r="CP20278" s="52"/>
      <c r="CQ20278" s="52"/>
      <c r="CR20278" s="52"/>
      <c r="CS20278" s="52"/>
      <c r="CT20278" s="52"/>
      <c r="CU20278" s="33"/>
      <c r="CV20278" s="33"/>
    </row>
    <row r="20279" spans="74:100">
      <c r="BV20279" s="62"/>
      <c r="BW20279" s="62"/>
      <c r="BX20279" s="62"/>
      <c r="BY20279" s="62"/>
      <c r="BZ20279" s="62"/>
      <c r="CA20279" s="62"/>
      <c r="CB20279" s="62"/>
      <c r="CC20279" s="62"/>
      <c r="CD20279" s="62"/>
      <c r="CE20279" s="62"/>
      <c r="CF20279" s="62"/>
      <c r="CL20279" s="35" t="s">
        <v>10798</v>
      </c>
      <c r="CM20279" s="35" t="s">
        <v>217</v>
      </c>
      <c r="CN20279" s="35" t="s">
        <v>217</v>
      </c>
      <c r="CO20279" s="52"/>
      <c r="CP20279" s="52"/>
      <c r="CQ20279" s="52"/>
      <c r="CR20279" s="52"/>
      <c r="CS20279" s="52"/>
      <c r="CT20279" s="52"/>
      <c r="CU20279" s="33"/>
      <c r="CV20279" s="33"/>
    </row>
    <row r="20280" spans="74:100">
      <c r="BV20280" s="62"/>
      <c r="BW20280" s="62"/>
      <c r="BX20280" s="62"/>
      <c r="BY20280" s="62"/>
      <c r="BZ20280" s="62"/>
      <c r="CA20280" s="62"/>
      <c r="CB20280" s="62"/>
      <c r="CC20280" s="62"/>
      <c r="CD20280" s="62"/>
      <c r="CE20280" s="62"/>
      <c r="CF20280" s="62"/>
      <c r="CL20280" s="35" t="s">
        <v>10798</v>
      </c>
      <c r="CM20280" s="35" t="s">
        <v>217</v>
      </c>
      <c r="CN20280" s="35" t="s">
        <v>217</v>
      </c>
      <c r="CO20280" s="52"/>
      <c r="CP20280" s="52"/>
      <c r="CQ20280" s="52"/>
      <c r="CR20280" s="52"/>
      <c r="CS20280" s="52"/>
      <c r="CT20280" s="52"/>
      <c r="CU20280" s="33"/>
      <c r="CV20280" s="33"/>
    </row>
    <row r="20281" spans="74:100">
      <c r="BV20281" s="62"/>
      <c r="BW20281" s="62"/>
      <c r="BX20281" s="62"/>
      <c r="BY20281" s="62"/>
      <c r="BZ20281" s="62"/>
      <c r="CA20281" s="62"/>
      <c r="CB20281" s="62"/>
      <c r="CC20281" s="62"/>
      <c r="CD20281" s="62"/>
      <c r="CE20281" s="62"/>
      <c r="CF20281" s="62"/>
      <c r="CL20281" s="35" t="s">
        <v>10799</v>
      </c>
      <c r="CM20281" s="35" t="s">
        <v>217</v>
      </c>
      <c r="CN20281" s="35" t="s">
        <v>217</v>
      </c>
      <c r="CO20281" s="52"/>
      <c r="CP20281" s="52"/>
      <c r="CQ20281" s="52"/>
      <c r="CR20281" s="52"/>
      <c r="CS20281" s="52"/>
      <c r="CT20281" s="52"/>
      <c r="CU20281" s="33"/>
      <c r="CV20281" s="33"/>
    </row>
    <row r="20282" spans="74:100">
      <c r="BV20282" s="62"/>
      <c r="BW20282" s="62"/>
      <c r="BX20282" s="62"/>
      <c r="BY20282" s="62"/>
      <c r="BZ20282" s="62"/>
      <c r="CA20282" s="62"/>
      <c r="CB20282" s="62"/>
      <c r="CC20282" s="62"/>
      <c r="CD20282" s="62"/>
      <c r="CE20282" s="62"/>
      <c r="CF20282" s="62"/>
      <c r="CL20282" s="35" t="s">
        <v>10800</v>
      </c>
      <c r="CM20282" s="35" t="s">
        <v>217</v>
      </c>
      <c r="CN20282" s="35" t="s">
        <v>217</v>
      </c>
      <c r="CO20282" s="52"/>
      <c r="CP20282" s="52"/>
      <c r="CQ20282" s="52"/>
      <c r="CR20282" s="52"/>
      <c r="CS20282" s="52"/>
      <c r="CT20282" s="52"/>
      <c r="CU20282" s="33"/>
      <c r="CV20282" s="33"/>
    </row>
    <row r="20283" spans="74:100">
      <c r="BV20283" s="62"/>
      <c r="BW20283" s="62"/>
      <c r="BX20283" s="62"/>
      <c r="BY20283" s="62"/>
      <c r="BZ20283" s="62"/>
      <c r="CA20283" s="62"/>
      <c r="CB20283" s="62"/>
      <c r="CC20283" s="62"/>
      <c r="CD20283" s="62"/>
      <c r="CE20283" s="62"/>
      <c r="CF20283" s="62"/>
      <c r="CL20283" s="56" t="s">
        <v>25694</v>
      </c>
      <c r="CM20283" s="56" t="s">
        <v>216</v>
      </c>
      <c r="CN20283" s="56" t="s">
        <v>216</v>
      </c>
      <c r="CO20283" s="52"/>
      <c r="CP20283" s="52"/>
      <c r="CQ20283" s="52"/>
      <c r="CR20283" s="52"/>
      <c r="CS20283" s="52"/>
      <c r="CT20283" s="52"/>
      <c r="CU20283" s="33"/>
      <c r="CV20283" s="33"/>
    </row>
    <row r="20284" spans="74:100">
      <c r="BV20284" s="62"/>
      <c r="BW20284" s="62"/>
      <c r="BX20284" s="62"/>
      <c r="BY20284" s="62"/>
      <c r="BZ20284" s="62"/>
      <c r="CA20284" s="62"/>
      <c r="CB20284" s="62"/>
      <c r="CC20284" s="62"/>
      <c r="CD20284" s="62"/>
      <c r="CE20284" s="62"/>
      <c r="CF20284" s="62"/>
      <c r="CL20284" s="56" t="s">
        <v>25695</v>
      </c>
      <c r="CM20284" s="56" t="s">
        <v>216</v>
      </c>
      <c r="CN20284" s="56" t="s">
        <v>216</v>
      </c>
      <c r="CO20284" s="52"/>
      <c r="CP20284" s="52"/>
      <c r="CQ20284" s="52"/>
      <c r="CR20284" s="52"/>
      <c r="CS20284" s="52"/>
      <c r="CT20284" s="52"/>
      <c r="CU20284" s="33"/>
      <c r="CV20284" s="33"/>
    </row>
    <row r="20285" spans="74:100">
      <c r="BV20285" s="62"/>
      <c r="BW20285" s="62"/>
      <c r="BX20285" s="62"/>
      <c r="BY20285" s="62"/>
      <c r="BZ20285" s="62"/>
      <c r="CA20285" s="62"/>
      <c r="CB20285" s="62"/>
      <c r="CC20285" s="62"/>
      <c r="CD20285" s="62"/>
      <c r="CE20285" s="62"/>
      <c r="CF20285" s="62"/>
      <c r="CL20285" s="35" t="s">
        <v>29467</v>
      </c>
      <c r="CM20285" s="35" t="s">
        <v>217</v>
      </c>
      <c r="CN20285" s="35" t="s">
        <v>217</v>
      </c>
      <c r="CO20285" s="52"/>
      <c r="CP20285" s="52"/>
      <c r="CQ20285" s="52"/>
      <c r="CR20285" s="52"/>
      <c r="CS20285" s="52"/>
      <c r="CT20285" s="52"/>
      <c r="CU20285" s="33"/>
      <c r="CV20285" s="33"/>
    </row>
    <row r="20286" spans="74:100">
      <c r="BV20286" s="62"/>
      <c r="BW20286" s="62"/>
      <c r="BX20286" s="62"/>
      <c r="BY20286" s="62"/>
      <c r="BZ20286" s="62"/>
      <c r="CA20286" s="62"/>
      <c r="CB20286" s="62"/>
      <c r="CC20286" s="62"/>
      <c r="CD20286" s="62"/>
      <c r="CE20286" s="62"/>
      <c r="CF20286" s="62"/>
      <c r="CL20286" s="35" t="s">
        <v>29467</v>
      </c>
      <c r="CM20286" s="35" t="s">
        <v>217</v>
      </c>
      <c r="CN20286" s="35" t="s">
        <v>217</v>
      </c>
      <c r="CO20286" s="52"/>
      <c r="CP20286" s="52"/>
      <c r="CQ20286" s="52"/>
      <c r="CR20286" s="52"/>
      <c r="CS20286" s="52"/>
      <c r="CT20286" s="52"/>
      <c r="CU20286" s="33"/>
      <c r="CV20286" s="33"/>
    </row>
    <row r="20287" spans="74:100">
      <c r="BV20287" s="62"/>
      <c r="BW20287" s="62"/>
      <c r="BX20287" s="62"/>
      <c r="BY20287" s="62"/>
      <c r="BZ20287" s="62"/>
      <c r="CA20287" s="62"/>
      <c r="CB20287" s="62"/>
      <c r="CC20287" s="62"/>
      <c r="CD20287" s="62"/>
      <c r="CE20287" s="62"/>
      <c r="CF20287" s="62"/>
      <c r="CL20287" s="35" t="s">
        <v>10801</v>
      </c>
      <c r="CM20287" s="35" t="s">
        <v>217</v>
      </c>
      <c r="CN20287" s="35" t="s">
        <v>217</v>
      </c>
      <c r="CO20287" s="52"/>
      <c r="CP20287" s="52"/>
      <c r="CQ20287" s="52"/>
      <c r="CR20287" s="52"/>
      <c r="CS20287" s="52"/>
      <c r="CT20287" s="52"/>
      <c r="CU20287" s="33"/>
      <c r="CV20287" s="33"/>
    </row>
    <row r="20288" spans="74:100">
      <c r="BV20288" s="62"/>
      <c r="BW20288" s="62"/>
      <c r="BX20288" s="62"/>
      <c r="BY20288" s="62"/>
      <c r="BZ20288" s="62"/>
      <c r="CA20288" s="62"/>
      <c r="CB20288" s="62"/>
      <c r="CC20288" s="62"/>
      <c r="CD20288" s="62"/>
      <c r="CE20288" s="62"/>
      <c r="CF20288" s="62"/>
      <c r="CL20288" s="35" t="s">
        <v>10802</v>
      </c>
      <c r="CM20288" s="35" t="s">
        <v>217</v>
      </c>
      <c r="CN20288" s="35" t="s">
        <v>217</v>
      </c>
      <c r="CO20288" s="52"/>
      <c r="CP20288" s="52"/>
      <c r="CQ20288" s="52"/>
      <c r="CR20288" s="52"/>
      <c r="CS20288" s="52"/>
      <c r="CT20288" s="52"/>
      <c r="CU20288" s="33"/>
      <c r="CV20288" s="33"/>
    </row>
    <row r="20289" spans="74:100">
      <c r="BV20289" s="62"/>
      <c r="BW20289" s="62"/>
      <c r="BX20289" s="62"/>
      <c r="BY20289" s="62"/>
      <c r="BZ20289" s="62"/>
      <c r="CA20289" s="62"/>
      <c r="CB20289" s="62"/>
      <c r="CC20289" s="62"/>
      <c r="CD20289" s="62"/>
      <c r="CE20289" s="62"/>
      <c r="CF20289" s="62"/>
      <c r="CL20289" s="35" t="s">
        <v>10804</v>
      </c>
      <c r="CM20289" s="35" t="s">
        <v>217</v>
      </c>
      <c r="CN20289" s="35" t="s">
        <v>217</v>
      </c>
      <c r="CO20289" s="52"/>
      <c r="CP20289" s="52"/>
      <c r="CQ20289" s="52"/>
      <c r="CR20289" s="52"/>
      <c r="CS20289" s="52"/>
      <c r="CT20289" s="52"/>
      <c r="CU20289" s="33"/>
      <c r="CV20289" s="33"/>
    </row>
    <row r="20290" spans="74:100">
      <c r="BV20290" s="62"/>
      <c r="BW20290" s="62"/>
      <c r="BX20290" s="62"/>
      <c r="BY20290" s="62"/>
      <c r="BZ20290" s="62"/>
      <c r="CA20290" s="62"/>
      <c r="CB20290" s="62"/>
      <c r="CC20290" s="62"/>
      <c r="CD20290" s="62"/>
      <c r="CE20290" s="62"/>
      <c r="CF20290" s="62"/>
      <c r="CL20290" s="35" t="s">
        <v>29468</v>
      </c>
      <c r="CM20290" s="35" t="s">
        <v>217</v>
      </c>
      <c r="CN20290" s="35" t="s">
        <v>217</v>
      </c>
      <c r="CO20290" s="52"/>
      <c r="CP20290" s="52"/>
      <c r="CQ20290" s="52"/>
      <c r="CR20290" s="52"/>
      <c r="CS20290" s="52"/>
      <c r="CT20290" s="52"/>
      <c r="CU20290" s="33"/>
      <c r="CV20290" s="33"/>
    </row>
    <row r="20291" spans="74:100">
      <c r="BV20291" s="62"/>
      <c r="BW20291" s="62"/>
      <c r="BX20291" s="62"/>
      <c r="BY20291" s="62"/>
      <c r="BZ20291" s="62"/>
      <c r="CA20291" s="62"/>
      <c r="CB20291" s="62"/>
      <c r="CC20291" s="62"/>
      <c r="CD20291" s="62"/>
      <c r="CE20291" s="62"/>
      <c r="CF20291" s="62"/>
      <c r="CL20291" s="35" t="s">
        <v>29469</v>
      </c>
      <c r="CM20291" s="35" t="s">
        <v>217</v>
      </c>
      <c r="CN20291" s="35" t="s">
        <v>217</v>
      </c>
      <c r="CO20291" s="52"/>
      <c r="CP20291" s="52"/>
      <c r="CQ20291" s="52"/>
      <c r="CR20291" s="52"/>
      <c r="CS20291" s="52"/>
      <c r="CT20291" s="52"/>
      <c r="CU20291" s="33"/>
      <c r="CV20291" s="33"/>
    </row>
    <row r="20292" spans="74:100">
      <c r="BV20292" s="62"/>
      <c r="BW20292" s="62"/>
      <c r="BX20292" s="62"/>
      <c r="BY20292" s="62"/>
      <c r="BZ20292" s="62"/>
      <c r="CA20292" s="62"/>
      <c r="CB20292" s="62"/>
      <c r="CC20292" s="62"/>
      <c r="CD20292" s="62"/>
      <c r="CE20292" s="62"/>
      <c r="CF20292" s="62"/>
      <c r="CL20292" s="35" t="s">
        <v>10805</v>
      </c>
      <c r="CM20292" s="35" t="s">
        <v>217</v>
      </c>
      <c r="CN20292" s="35" t="s">
        <v>217</v>
      </c>
      <c r="CO20292" s="52"/>
      <c r="CP20292" s="52"/>
      <c r="CQ20292" s="52"/>
      <c r="CR20292" s="52"/>
      <c r="CS20292" s="52"/>
      <c r="CT20292" s="52"/>
      <c r="CU20292" s="33"/>
      <c r="CV20292" s="33"/>
    </row>
    <row r="20293" spans="74:100">
      <c r="BV20293" s="62"/>
      <c r="BW20293" s="62"/>
      <c r="BX20293" s="62"/>
      <c r="BY20293" s="62"/>
      <c r="BZ20293" s="62"/>
      <c r="CA20293" s="62"/>
      <c r="CB20293" s="62"/>
      <c r="CC20293" s="62"/>
      <c r="CD20293" s="62"/>
      <c r="CE20293" s="62"/>
      <c r="CF20293" s="62"/>
      <c r="CL20293" s="35" t="s">
        <v>10806</v>
      </c>
      <c r="CM20293" s="35" t="s">
        <v>217</v>
      </c>
      <c r="CN20293" s="35" t="s">
        <v>217</v>
      </c>
      <c r="CO20293" s="52"/>
      <c r="CP20293" s="52"/>
      <c r="CQ20293" s="52"/>
      <c r="CR20293" s="52"/>
      <c r="CS20293" s="52"/>
      <c r="CT20293" s="52"/>
      <c r="CU20293" s="33"/>
      <c r="CV20293" s="33"/>
    </row>
    <row r="20294" spans="74:100">
      <c r="BV20294" s="62"/>
      <c r="BW20294" s="62"/>
      <c r="BX20294" s="62"/>
      <c r="BY20294" s="62"/>
      <c r="BZ20294" s="62"/>
      <c r="CA20294" s="62"/>
      <c r="CB20294" s="62"/>
      <c r="CC20294" s="62"/>
      <c r="CD20294" s="62"/>
      <c r="CE20294" s="62"/>
      <c r="CF20294" s="62"/>
      <c r="CL20294" s="35" t="s">
        <v>10803</v>
      </c>
      <c r="CM20294" s="35" t="s">
        <v>217</v>
      </c>
      <c r="CN20294" s="35" t="s">
        <v>217</v>
      </c>
      <c r="CO20294" s="52"/>
      <c r="CP20294" s="52"/>
      <c r="CQ20294" s="52"/>
      <c r="CR20294" s="52"/>
      <c r="CS20294" s="52"/>
      <c r="CT20294" s="52"/>
      <c r="CU20294" s="33"/>
      <c r="CV20294" s="33"/>
    </row>
    <row r="20295" spans="74:100">
      <c r="BV20295" s="62"/>
      <c r="BW20295" s="62"/>
      <c r="BX20295" s="62"/>
      <c r="BY20295" s="62"/>
      <c r="BZ20295" s="62"/>
      <c r="CA20295" s="62"/>
      <c r="CB20295" s="62"/>
      <c r="CC20295" s="62"/>
      <c r="CD20295" s="62"/>
      <c r="CE20295" s="62"/>
      <c r="CF20295" s="62"/>
      <c r="CL20295" s="35" t="s">
        <v>4642</v>
      </c>
      <c r="CM20295" s="35" t="s">
        <v>217</v>
      </c>
      <c r="CN20295" s="35" t="s">
        <v>217</v>
      </c>
      <c r="CO20295" s="52"/>
      <c r="CP20295" s="52"/>
      <c r="CQ20295" s="52"/>
      <c r="CR20295" s="52"/>
      <c r="CS20295" s="52"/>
      <c r="CT20295" s="52"/>
      <c r="CU20295" s="33"/>
      <c r="CV20295" s="33"/>
    </row>
    <row r="20296" spans="74:100">
      <c r="BV20296" s="62"/>
      <c r="BW20296" s="62"/>
      <c r="BX20296" s="62"/>
      <c r="BY20296" s="62"/>
      <c r="BZ20296" s="62"/>
      <c r="CA20296" s="62"/>
      <c r="CB20296" s="62"/>
      <c r="CC20296" s="62"/>
      <c r="CD20296" s="62"/>
      <c r="CE20296" s="62"/>
      <c r="CF20296" s="62"/>
      <c r="CL20296" s="56" t="s">
        <v>1525</v>
      </c>
      <c r="CM20296" s="56" t="s">
        <v>214</v>
      </c>
      <c r="CN20296" s="56" t="s">
        <v>214</v>
      </c>
      <c r="CO20296" s="52"/>
      <c r="CP20296" s="52"/>
      <c r="CQ20296" s="52"/>
      <c r="CR20296" s="52"/>
      <c r="CS20296" s="52"/>
      <c r="CT20296" s="52"/>
      <c r="CU20296" s="33"/>
      <c r="CV20296" s="33"/>
    </row>
    <row r="20297" spans="74:100">
      <c r="BV20297" s="62"/>
      <c r="BW20297" s="62"/>
      <c r="BX20297" s="62"/>
      <c r="BY20297" s="62"/>
      <c r="BZ20297" s="62"/>
      <c r="CA20297" s="62"/>
      <c r="CB20297" s="62"/>
      <c r="CC20297" s="62"/>
      <c r="CD20297" s="62"/>
      <c r="CE20297" s="62"/>
      <c r="CF20297" s="62"/>
      <c r="CL20297" s="56" t="s">
        <v>1526</v>
      </c>
      <c r="CM20297" s="56" t="s">
        <v>214</v>
      </c>
      <c r="CN20297" s="56" t="s">
        <v>214</v>
      </c>
      <c r="CO20297" s="52"/>
      <c r="CP20297" s="52"/>
      <c r="CQ20297" s="52"/>
      <c r="CR20297" s="52"/>
      <c r="CS20297" s="52"/>
      <c r="CT20297" s="52"/>
      <c r="CU20297" s="33"/>
      <c r="CV20297" s="33"/>
    </row>
    <row r="20298" spans="74:100">
      <c r="BV20298" s="62"/>
      <c r="BW20298" s="62"/>
      <c r="BX20298" s="62"/>
      <c r="BY20298" s="62"/>
      <c r="BZ20298" s="62"/>
      <c r="CA20298" s="62"/>
      <c r="CB20298" s="62"/>
      <c r="CC20298" s="62"/>
      <c r="CD20298" s="62"/>
      <c r="CE20298" s="62"/>
      <c r="CF20298" s="62"/>
      <c r="CL20298" s="56" t="s">
        <v>1527</v>
      </c>
      <c r="CM20298" s="56" t="s">
        <v>213</v>
      </c>
      <c r="CN20298" s="56" t="s">
        <v>213</v>
      </c>
      <c r="CO20298" s="52"/>
      <c r="CP20298" s="52"/>
      <c r="CQ20298" s="52"/>
      <c r="CR20298" s="52"/>
      <c r="CS20298" s="52"/>
      <c r="CT20298" s="52"/>
      <c r="CU20298" s="33"/>
      <c r="CV20298" s="33"/>
    </row>
    <row r="20299" spans="74:100">
      <c r="BV20299" s="62"/>
      <c r="BW20299" s="62"/>
      <c r="BX20299" s="62"/>
      <c r="BY20299" s="62"/>
      <c r="BZ20299" s="62"/>
      <c r="CA20299" s="62"/>
      <c r="CB20299" s="62"/>
      <c r="CC20299" s="62"/>
      <c r="CD20299" s="62"/>
      <c r="CE20299" s="62"/>
      <c r="CF20299" s="62"/>
      <c r="CL20299" s="56" t="s">
        <v>4643</v>
      </c>
      <c r="CM20299" s="56" t="s">
        <v>213</v>
      </c>
      <c r="CN20299" s="56" t="s">
        <v>213</v>
      </c>
      <c r="CO20299" s="52"/>
      <c r="CP20299" s="52"/>
      <c r="CQ20299" s="52"/>
      <c r="CR20299" s="52"/>
      <c r="CS20299" s="52"/>
      <c r="CT20299" s="52"/>
      <c r="CU20299" s="33"/>
      <c r="CV20299" s="33"/>
    </row>
    <row r="20300" spans="74:100">
      <c r="BV20300" s="62"/>
      <c r="BW20300" s="62"/>
      <c r="BX20300" s="62"/>
      <c r="BY20300" s="62"/>
      <c r="BZ20300" s="62"/>
      <c r="CA20300" s="62"/>
      <c r="CB20300" s="62"/>
      <c r="CC20300" s="62"/>
      <c r="CD20300" s="62"/>
      <c r="CE20300" s="62"/>
      <c r="CF20300" s="62"/>
      <c r="CL20300" s="56" t="s">
        <v>4644</v>
      </c>
      <c r="CM20300" s="56" t="s">
        <v>213</v>
      </c>
      <c r="CN20300" s="56" t="s">
        <v>213</v>
      </c>
      <c r="CO20300" s="52"/>
      <c r="CP20300" s="52"/>
      <c r="CQ20300" s="52"/>
      <c r="CR20300" s="52"/>
      <c r="CS20300" s="52"/>
      <c r="CT20300" s="52"/>
      <c r="CU20300" s="33"/>
      <c r="CV20300" s="33"/>
    </row>
    <row r="20301" spans="74:100">
      <c r="BV20301" s="62"/>
      <c r="BW20301" s="62"/>
      <c r="BX20301" s="62"/>
      <c r="BY20301" s="62"/>
      <c r="BZ20301" s="62"/>
      <c r="CA20301" s="62"/>
      <c r="CB20301" s="62"/>
      <c r="CC20301" s="62"/>
      <c r="CD20301" s="62"/>
      <c r="CE20301" s="62"/>
      <c r="CF20301" s="62"/>
      <c r="CL20301" s="56" t="s">
        <v>1528</v>
      </c>
      <c r="CM20301" s="56" t="s">
        <v>215</v>
      </c>
      <c r="CN20301" s="56" t="s">
        <v>215</v>
      </c>
      <c r="CO20301" s="52"/>
      <c r="CP20301" s="52"/>
      <c r="CQ20301" s="52"/>
      <c r="CR20301" s="52"/>
      <c r="CS20301" s="52"/>
      <c r="CT20301" s="52"/>
      <c r="CU20301" s="33"/>
      <c r="CV20301" s="33"/>
    </row>
    <row r="20302" spans="74:100">
      <c r="BV20302" s="62"/>
      <c r="BW20302" s="62"/>
      <c r="BX20302" s="62"/>
      <c r="BY20302" s="62"/>
      <c r="BZ20302" s="62"/>
      <c r="CA20302" s="62"/>
      <c r="CB20302" s="62"/>
      <c r="CC20302" s="62"/>
      <c r="CD20302" s="62"/>
      <c r="CE20302" s="62"/>
      <c r="CF20302" s="62"/>
      <c r="CL20302" s="56" t="s">
        <v>10809</v>
      </c>
      <c r="CM20302" s="56" t="s">
        <v>213</v>
      </c>
      <c r="CN20302" s="56" t="s">
        <v>213</v>
      </c>
      <c r="CO20302" s="52"/>
      <c r="CP20302" s="52"/>
      <c r="CQ20302" s="52"/>
      <c r="CR20302" s="52"/>
      <c r="CS20302" s="52"/>
      <c r="CT20302" s="52"/>
      <c r="CU20302" s="33"/>
      <c r="CV20302" s="33"/>
    </row>
    <row r="20303" spans="74:100">
      <c r="BV20303" s="62"/>
      <c r="BW20303" s="62"/>
      <c r="BX20303" s="62"/>
      <c r="BY20303" s="62"/>
      <c r="BZ20303" s="62"/>
      <c r="CA20303" s="62"/>
      <c r="CB20303" s="62"/>
      <c r="CC20303" s="62"/>
      <c r="CD20303" s="62"/>
      <c r="CE20303" s="62"/>
      <c r="CF20303" s="62"/>
      <c r="CL20303" s="56" t="s">
        <v>23911</v>
      </c>
      <c r="CM20303" s="56" t="s">
        <v>214</v>
      </c>
      <c r="CN20303" s="56" t="s">
        <v>214</v>
      </c>
      <c r="CO20303" s="52"/>
      <c r="CP20303" s="52"/>
      <c r="CQ20303" s="52"/>
      <c r="CR20303" s="52"/>
      <c r="CS20303" s="52"/>
      <c r="CT20303" s="52"/>
      <c r="CU20303" s="33"/>
      <c r="CV20303" s="33"/>
    </row>
    <row r="20304" spans="74:100">
      <c r="BV20304" s="62"/>
      <c r="BW20304" s="62"/>
      <c r="BX20304" s="62"/>
      <c r="BY20304" s="62"/>
      <c r="BZ20304" s="62"/>
      <c r="CA20304" s="62"/>
      <c r="CB20304" s="62"/>
      <c r="CC20304" s="62"/>
      <c r="CD20304" s="62"/>
      <c r="CE20304" s="62"/>
      <c r="CF20304" s="62"/>
      <c r="CL20304" s="56" t="s">
        <v>9222</v>
      </c>
      <c r="CM20304" s="56" t="s">
        <v>215</v>
      </c>
      <c r="CN20304" s="56" t="s">
        <v>215</v>
      </c>
      <c r="CO20304" s="52"/>
      <c r="CP20304" s="52"/>
      <c r="CQ20304" s="52"/>
      <c r="CR20304" s="52"/>
      <c r="CS20304" s="52"/>
      <c r="CT20304" s="52"/>
      <c r="CU20304" s="33"/>
      <c r="CV20304" s="33"/>
    </row>
    <row r="20305" spans="74:100">
      <c r="BV20305" s="62"/>
      <c r="BW20305" s="62"/>
      <c r="BX20305" s="62"/>
      <c r="BY20305" s="62"/>
      <c r="BZ20305" s="62"/>
      <c r="CA20305" s="62"/>
      <c r="CB20305" s="62"/>
      <c r="CC20305" s="62"/>
      <c r="CD20305" s="62"/>
      <c r="CE20305" s="62"/>
      <c r="CF20305" s="62"/>
      <c r="CL20305" s="35" t="s">
        <v>10826</v>
      </c>
      <c r="CM20305" s="35" t="s">
        <v>217</v>
      </c>
      <c r="CN20305" s="35" t="s">
        <v>217</v>
      </c>
      <c r="CO20305" s="52"/>
      <c r="CP20305" s="52"/>
      <c r="CQ20305" s="52"/>
      <c r="CR20305" s="52"/>
      <c r="CS20305" s="52"/>
      <c r="CT20305" s="52"/>
      <c r="CU20305" s="33"/>
      <c r="CV20305" s="33"/>
    </row>
    <row r="20306" spans="74:100">
      <c r="BV20306" s="62"/>
      <c r="BW20306" s="62"/>
      <c r="BX20306" s="62"/>
      <c r="BY20306" s="62"/>
      <c r="BZ20306" s="62"/>
      <c r="CA20306" s="62"/>
      <c r="CB20306" s="62"/>
      <c r="CC20306" s="62"/>
      <c r="CD20306" s="62"/>
      <c r="CE20306" s="62"/>
      <c r="CF20306" s="62"/>
      <c r="CL20306" s="56" t="s">
        <v>10807</v>
      </c>
      <c r="CM20306" s="56" t="s">
        <v>214</v>
      </c>
      <c r="CN20306" s="56" t="s">
        <v>214</v>
      </c>
      <c r="CO20306" s="52"/>
      <c r="CP20306" s="52"/>
      <c r="CQ20306" s="52"/>
      <c r="CR20306" s="52"/>
      <c r="CS20306" s="52"/>
      <c r="CT20306" s="52"/>
      <c r="CU20306" s="33"/>
      <c r="CV20306" s="33"/>
    </row>
    <row r="20307" spans="74:100">
      <c r="BV20307" s="62"/>
      <c r="BW20307" s="62"/>
      <c r="BX20307" s="62"/>
      <c r="BY20307" s="62"/>
      <c r="BZ20307" s="62"/>
      <c r="CA20307" s="62"/>
      <c r="CB20307" s="62"/>
      <c r="CC20307" s="62"/>
      <c r="CD20307" s="62"/>
      <c r="CE20307" s="62"/>
      <c r="CF20307" s="62"/>
      <c r="CL20307" s="56" t="s">
        <v>10820</v>
      </c>
      <c r="CM20307" s="56" t="s">
        <v>215</v>
      </c>
      <c r="CN20307" s="56" t="s">
        <v>215</v>
      </c>
      <c r="CO20307" s="52"/>
      <c r="CP20307" s="52"/>
      <c r="CQ20307" s="52"/>
      <c r="CR20307" s="52"/>
      <c r="CS20307" s="52"/>
      <c r="CT20307" s="52"/>
      <c r="CU20307" s="33"/>
      <c r="CV20307" s="33"/>
    </row>
    <row r="20308" spans="74:100">
      <c r="BV20308" s="62"/>
      <c r="BW20308" s="62"/>
      <c r="BX20308" s="62"/>
      <c r="BY20308" s="62"/>
      <c r="BZ20308" s="62"/>
      <c r="CA20308" s="62"/>
      <c r="CB20308" s="62"/>
      <c r="CC20308" s="62"/>
      <c r="CD20308" s="62"/>
      <c r="CE20308" s="62"/>
      <c r="CF20308" s="62"/>
      <c r="CL20308" s="56" t="s">
        <v>10808</v>
      </c>
      <c r="CM20308" s="56" t="s">
        <v>214</v>
      </c>
      <c r="CN20308" s="56" t="s">
        <v>214</v>
      </c>
      <c r="CO20308" s="52"/>
      <c r="CP20308" s="52"/>
      <c r="CQ20308" s="52"/>
      <c r="CR20308" s="52"/>
      <c r="CS20308" s="52"/>
      <c r="CT20308" s="52"/>
      <c r="CU20308" s="33"/>
      <c r="CV20308" s="33"/>
    </row>
    <row r="20309" spans="74:100">
      <c r="BV20309" s="62"/>
      <c r="BW20309" s="62"/>
      <c r="BX20309" s="62"/>
      <c r="BY20309" s="62"/>
      <c r="BZ20309" s="62"/>
      <c r="CA20309" s="62"/>
      <c r="CB20309" s="62"/>
      <c r="CC20309" s="62"/>
      <c r="CD20309" s="62"/>
      <c r="CE20309" s="62"/>
      <c r="CF20309" s="62"/>
      <c r="CL20309" s="56" t="s">
        <v>10819</v>
      </c>
      <c r="CM20309" s="56" t="s">
        <v>215</v>
      </c>
      <c r="CN20309" s="56" t="s">
        <v>215</v>
      </c>
      <c r="CO20309" s="52"/>
      <c r="CP20309" s="52"/>
      <c r="CQ20309" s="52"/>
      <c r="CR20309" s="52"/>
      <c r="CS20309" s="52"/>
      <c r="CT20309" s="52"/>
      <c r="CU20309" s="33"/>
      <c r="CV20309" s="33"/>
    </row>
    <row r="20310" spans="74:100">
      <c r="BV20310" s="62"/>
      <c r="BW20310" s="62"/>
      <c r="BX20310" s="62"/>
      <c r="BY20310" s="62"/>
      <c r="BZ20310" s="62"/>
      <c r="CA20310" s="62"/>
      <c r="CB20310" s="62"/>
      <c r="CC20310" s="62"/>
      <c r="CD20310" s="62"/>
      <c r="CE20310" s="62"/>
      <c r="CF20310" s="62"/>
      <c r="CL20310" s="56" t="s">
        <v>20493</v>
      </c>
      <c r="CM20310" s="56" t="s">
        <v>214</v>
      </c>
      <c r="CN20310" s="56" t="s">
        <v>214</v>
      </c>
      <c r="CO20310" s="52"/>
      <c r="CP20310" s="52"/>
      <c r="CQ20310" s="52"/>
      <c r="CR20310" s="52"/>
      <c r="CS20310" s="52"/>
      <c r="CT20310" s="52"/>
      <c r="CU20310" s="33"/>
      <c r="CV20310" s="33"/>
    </row>
    <row r="20311" spans="74:100">
      <c r="BV20311" s="62"/>
      <c r="BW20311" s="62"/>
      <c r="BX20311" s="62"/>
      <c r="BY20311" s="62"/>
      <c r="BZ20311" s="62"/>
      <c r="CA20311" s="62"/>
      <c r="CB20311" s="62"/>
      <c r="CC20311" s="62"/>
      <c r="CD20311" s="62"/>
      <c r="CE20311" s="62"/>
      <c r="CF20311" s="62"/>
      <c r="CL20311" s="56" t="s">
        <v>10815</v>
      </c>
      <c r="CM20311" s="56" t="s">
        <v>213</v>
      </c>
      <c r="CN20311" s="56" t="s">
        <v>213</v>
      </c>
      <c r="CO20311" s="52"/>
      <c r="CP20311" s="52"/>
      <c r="CQ20311" s="52"/>
      <c r="CR20311" s="52"/>
      <c r="CS20311" s="52"/>
      <c r="CT20311" s="52"/>
      <c r="CU20311" s="33"/>
      <c r="CV20311" s="33"/>
    </row>
    <row r="20312" spans="74:100">
      <c r="BV20312" s="62"/>
      <c r="BW20312" s="62"/>
      <c r="BX20312" s="62"/>
      <c r="BY20312" s="62"/>
      <c r="BZ20312" s="62"/>
      <c r="CA20312" s="62"/>
      <c r="CB20312" s="62"/>
      <c r="CC20312" s="62"/>
      <c r="CD20312" s="62"/>
      <c r="CE20312" s="62"/>
      <c r="CF20312" s="62"/>
      <c r="CL20312" s="56" t="s">
        <v>10810</v>
      </c>
      <c r="CM20312" s="56" t="s">
        <v>213</v>
      </c>
      <c r="CN20312" s="56" t="s">
        <v>213</v>
      </c>
      <c r="CO20312" s="52"/>
      <c r="CP20312" s="52"/>
      <c r="CQ20312" s="52"/>
      <c r="CR20312" s="52"/>
      <c r="CS20312" s="52"/>
      <c r="CT20312" s="52"/>
      <c r="CU20312" s="33"/>
      <c r="CV20312" s="33"/>
    </row>
    <row r="20313" spans="74:100">
      <c r="BV20313" s="62"/>
      <c r="BW20313" s="62"/>
      <c r="BX20313" s="62"/>
      <c r="BY20313" s="62"/>
      <c r="BZ20313" s="62"/>
      <c r="CA20313" s="62"/>
      <c r="CB20313" s="62"/>
      <c r="CC20313" s="62"/>
      <c r="CD20313" s="62"/>
      <c r="CE20313" s="62"/>
      <c r="CF20313" s="62"/>
      <c r="CL20313" s="56" t="s">
        <v>10811</v>
      </c>
      <c r="CM20313" s="56" t="s">
        <v>213</v>
      </c>
      <c r="CN20313" s="56" t="s">
        <v>213</v>
      </c>
      <c r="CO20313" s="52"/>
      <c r="CP20313" s="52"/>
      <c r="CQ20313" s="52"/>
      <c r="CR20313" s="52"/>
      <c r="CS20313" s="52"/>
      <c r="CT20313" s="52"/>
      <c r="CU20313" s="33"/>
      <c r="CV20313" s="33"/>
    </row>
    <row r="20314" spans="74:100">
      <c r="BV20314" s="62"/>
      <c r="BW20314" s="62"/>
      <c r="BX20314" s="62"/>
      <c r="BY20314" s="62"/>
      <c r="BZ20314" s="62"/>
      <c r="CA20314" s="62"/>
      <c r="CB20314" s="62"/>
      <c r="CC20314" s="62"/>
      <c r="CD20314" s="62"/>
      <c r="CE20314" s="62"/>
      <c r="CF20314" s="62"/>
      <c r="CL20314" s="56" t="s">
        <v>10812</v>
      </c>
      <c r="CM20314" s="56" t="s">
        <v>213</v>
      </c>
      <c r="CN20314" s="56" t="s">
        <v>213</v>
      </c>
      <c r="CO20314" s="52"/>
      <c r="CP20314" s="52"/>
      <c r="CQ20314" s="52"/>
      <c r="CR20314" s="52"/>
      <c r="CS20314" s="52"/>
      <c r="CT20314" s="52"/>
      <c r="CU20314" s="33"/>
      <c r="CV20314" s="33"/>
    </row>
    <row r="20315" spans="74:100">
      <c r="BV20315" s="62"/>
      <c r="BW20315" s="62"/>
      <c r="BX20315" s="62"/>
      <c r="BY20315" s="62"/>
      <c r="BZ20315" s="62"/>
      <c r="CA20315" s="62"/>
      <c r="CB20315" s="62"/>
      <c r="CC20315" s="62"/>
      <c r="CD20315" s="62"/>
      <c r="CE20315" s="62"/>
      <c r="CF20315" s="62"/>
      <c r="CL20315" s="56" t="s">
        <v>4650</v>
      </c>
      <c r="CM20315" s="56" t="s">
        <v>214</v>
      </c>
      <c r="CN20315" s="56" t="s">
        <v>214</v>
      </c>
      <c r="CO20315" s="52"/>
      <c r="CP20315" s="52"/>
      <c r="CQ20315" s="52"/>
      <c r="CR20315" s="52"/>
      <c r="CS20315" s="52"/>
      <c r="CT20315" s="52"/>
      <c r="CU20315" s="33"/>
      <c r="CV20315" s="33"/>
    </row>
    <row r="20316" spans="74:100">
      <c r="BV20316" s="62"/>
      <c r="BW20316" s="62"/>
      <c r="BX20316" s="62"/>
      <c r="BY20316" s="62"/>
      <c r="BZ20316" s="62"/>
      <c r="CA20316" s="62"/>
      <c r="CB20316" s="62"/>
      <c r="CC20316" s="62"/>
      <c r="CD20316" s="62"/>
      <c r="CE20316" s="62"/>
      <c r="CF20316" s="62"/>
      <c r="CL20316" s="35" t="s">
        <v>10827</v>
      </c>
      <c r="CM20316" s="35" t="s">
        <v>217</v>
      </c>
      <c r="CN20316" s="35" t="s">
        <v>217</v>
      </c>
      <c r="CO20316" s="52"/>
      <c r="CP20316" s="52"/>
      <c r="CQ20316" s="52"/>
      <c r="CR20316" s="52"/>
      <c r="CS20316" s="52"/>
      <c r="CT20316" s="52"/>
      <c r="CU20316" s="33"/>
      <c r="CV20316" s="33"/>
    </row>
    <row r="20317" spans="74:100">
      <c r="BV20317" s="62"/>
      <c r="BW20317" s="62"/>
      <c r="BX20317" s="62"/>
      <c r="BY20317" s="62"/>
      <c r="BZ20317" s="62"/>
      <c r="CA20317" s="62"/>
      <c r="CB20317" s="62"/>
      <c r="CC20317" s="62"/>
      <c r="CD20317" s="62"/>
      <c r="CE20317" s="62"/>
      <c r="CF20317" s="62"/>
      <c r="CL20317" s="35" t="s">
        <v>10828</v>
      </c>
      <c r="CM20317" s="35" t="s">
        <v>217</v>
      </c>
      <c r="CN20317" s="35" t="s">
        <v>217</v>
      </c>
      <c r="CO20317" s="52"/>
      <c r="CP20317" s="52"/>
      <c r="CQ20317" s="52"/>
      <c r="CR20317" s="52"/>
      <c r="CS20317" s="52"/>
      <c r="CT20317" s="52"/>
      <c r="CU20317" s="33"/>
      <c r="CV20317" s="33"/>
    </row>
    <row r="20318" spans="74:100">
      <c r="BV20318" s="62"/>
      <c r="BW20318" s="62"/>
      <c r="BX20318" s="62"/>
      <c r="BY20318" s="62"/>
      <c r="BZ20318" s="62"/>
      <c r="CA20318" s="62"/>
      <c r="CB20318" s="62"/>
      <c r="CC20318" s="62"/>
      <c r="CD20318" s="62"/>
      <c r="CE20318" s="62"/>
      <c r="CF20318" s="62"/>
      <c r="CL20318" s="56" t="s">
        <v>10823</v>
      </c>
      <c r="CM20318" s="56" t="s">
        <v>215</v>
      </c>
      <c r="CN20318" s="56" t="s">
        <v>215</v>
      </c>
      <c r="CO20318" s="52"/>
      <c r="CP20318" s="52"/>
      <c r="CQ20318" s="52"/>
      <c r="CR20318" s="52"/>
      <c r="CS20318" s="52"/>
      <c r="CT20318" s="52"/>
      <c r="CU20318" s="33"/>
      <c r="CV20318" s="33"/>
    </row>
    <row r="20319" spans="74:100">
      <c r="BV20319" s="62"/>
      <c r="BW20319" s="62"/>
      <c r="BX20319" s="62"/>
      <c r="BY20319" s="62"/>
      <c r="BZ20319" s="62"/>
      <c r="CA20319" s="62"/>
      <c r="CB20319" s="62"/>
      <c r="CC20319" s="62"/>
      <c r="CD20319" s="62"/>
      <c r="CE20319" s="62"/>
      <c r="CF20319" s="62"/>
      <c r="CL20319" s="56" t="s">
        <v>4651</v>
      </c>
      <c r="CM20319" s="56" t="s">
        <v>215</v>
      </c>
      <c r="CN20319" s="56" t="s">
        <v>215</v>
      </c>
      <c r="CO20319" s="52"/>
      <c r="CP20319" s="52"/>
      <c r="CQ20319" s="52"/>
      <c r="CR20319" s="52"/>
      <c r="CS20319" s="52"/>
      <c r="CT20319" s="52"/>
      <c r="CU20319" s="33"/>
      <c r="CV20319" s="33"/>
    </row>
    <row r="20320" spans="74:100">
      <c r="BV20320" s="62"/>
      <c r="BW20320" s="62"/>
      <c r="BX20320" s="62"/>
      <c r="BY20320" s="62"/>
      <c r="BZ20320" s="62"/>
      <c r="CA20320" s="62"/>
      <c r="CB20320" s="62"/>
      <c r="CC20320" s="62"/>
      <c r="CD20320" s="62"/>
      <c r="CE20320" s="62"/>
      <c r="CF20320" s="62"/>
      <c r="CL20320" s="56" t="s">
        <v>10821</v>
      </c>
      <c r="CM20320" s="56" t="s">
        <v>215</v>
      </c>
      <c r="CN20320" s="56" t="s">
        <v>215</v>
      </c>
      <c r="CO20320" s="52"/>
      <c r="CP20320" s="52"/>
      <c r="CQ20320" s="52"/>
      <c r="CR20320" s="52"/>
      <c r="CS20320" s="52"/>
      <c r="CT20320" s="52"/>
      <c r="CU20320" s="33"/>
      <c r="CV20320" s="33"/>
    </row>
    <row r="20321" spans="74:100">
      <c r="BV20321" s="62"/>
      <c r="BW20321" s="62"/>
      <c r="BX20321" s="62"/>
      <c r="BY20321" s="62"/>
      <c r="BZ20321" s="62"/>
      <c r="CA20321" s="62"/>
      <c r="CB20321" s="62"/>
      <c r="CC20321" s="62"/>
      <c r="CD20321" s="62"/>
      <c r="CE20321" s="62"/>
      <c r="CF20321" s="62"/>
      <c r="CL20321" s="56" t="s">
        <v>10813</v>
      </c>
      <c r="CM20321" s="56" t="s">
        <v>213</v>
      </c>
      <c r="CN20321" s="56" t="s">
        <v>213</v>
      </c>
      <c r="CO20321" s="52"/>
      <c r="CP20321" s="52"/>
      <c r="CQ20321" s="52"/>
      <c r="CR20321" s="52"/>
      <c r="CS20321" s="52"/>
      <c r="CT20321" s="52"/>
      <c r="CU20321" s="33"/>
      <c r="CV20321" s="33"/>
    </row>
    <row r="20322" spans="74:100">
      <c r="BV20322" s="62"/>
      <c r="BW20322" s="62"/>
      <c r="BX20322" s="62"/>
      <c r="BY20322" s="62"/>
      <c r="BZ20322" s="62"/>
      <c r="CA20322" s="62"/>
      <c r="CB20322" s="62"/>
      <c r="CC20322" s="62"/>
      <c r="CD20322" s="62"/>
      <c r="CE20322" s="62"/>
      <c r="CF20322" s="62"/>
      <c r="CL20322" s="56" t="s">
        <v>4652</v>
      </c>
      <c r="CM20322" s="56" t="s">
        <v>215</v>
      </c>
      <c r="CN20322" s="56" t="s">
        <v>215</v>
      </c>
      <c r="CO20322" s="52"/>
      <c r="CP20322" s="52"/>
      <c r="CQ20322" s="52"/>
      <c r="CR20322" s="52"/>
      <c r="CS20322" s="52"/>
      <c r="CT20322" s="52"/>
      <c r="CU20322" s="33"/>
      <c r="CV20322" s="33"/>
    </row>
    <row r="20323" spans="74:100">
      <c r="BV20323" s="62"/>
      <c r="BW20323" s="62"/>
      <c r="BX20323" s="62"/>
      <c r="BY20323" s="62"/>
      <c r="BZ20323" s="62"/>
      <c r="CA20323" s="62"/>
      <c r="CB20323" s="62"/>
      <c r="CC20323" s="62"/>
      <c r="CD20323" s="62"/>
      <c r="CE20323" s="62"/>
      <c r="CF20323" s="62"/>
      <c r="CL20323" s="56" t="s">
        <v>10816</v>
      </c>
      <c r="CM20323" s="56" t="s">
        <v>213</v>
      </c>
      <c r="CN20323" s="56" t="s">
        <v>213</v>
      </c>
      <c r="CO20323" s="52"/>
      <c r="CP20323" s="52"/>
      <c r="CQ20323" s="52"/>
      <c r="CR20323" s="52"/>
      <c r="CS20323" s="52"/>
      <c r="CT20323" s="52"/>
      <c r="CU20323" s="33"/>
      <c r="CV20323" s="33"/>
    </row>
    <row r="20324" spans="74:100">
      <c r="BV20324" s="62"/>
      <c r="BW20324" s="62"/>
      <c r="BX20324" s="62"/>
      <c r="BY20324" s="62"/>
      <c r="BZ20324" s="62"/>
      <c r="CA20324" s="62"/>
      <c r="CB20324" s="62"/>
      <c r="CC20324" s="62"/>
      <c r="CD20324" s="62"/>
      <c r="CE20324" s="62"/>
      <c r="CF20324" s="62"/>
      <c r="CL20324" s="35" t="s">
        <v>10829</v>
      </c>
      <c r="CM20324" s="35" t="s">
        <v>217</v>
      </c>
      <c r="CN20324" s="35" t="s">
        <v>217</v>
      </c>
      <c r="CO20324" s="52"/>
      <c r="CP20324" s="52"/>
      <c r="CQ20324" s="52"/>
      <c r="CR20324" s="52"/>
      <c r="CS20324" s="52"/>
      <c r="CT20324" s="52"/>
      <c r="CU20324" s="33"/>
      <c r="CV20324" s="33"/>
    </row>
    <row r="20325" spans="74:100">
      <c r="BV20325" s="62"/>
      <c r="BW20325" s="62"/>
      <c r="BX20325" s="62"/>
      <c r="BY20325" s="62"/>
      <c r="BZ20325" s="62"/>
      <c r="CA20325" s="62"/>
      <c r="CB20325" s="62"/>
      <c r="CC20325" s="62"/>
      <c r="CD20325" s="62"/>
      <c r="CE20325" s="62"/>
      <c r="CF20325" s="62"/>
      <c r="CL20325" s="56" t="s">
        <v>23912</v>
      </c>
      <c r="CM20325" s="56" t="s">
        <v>216</v>
      </c>
      <c r="CN20325" s="56" t="s">
        <v>216</v>
      </c>
      <c r="CO20325" s="52"/>
      <c r="CP20325" s="52"/>
      <c r="CQ20325" s="52"/>
      <c r="CR20325" s="52"/>
      <c r="CS20325" s="52"/>
      <c r="CT20325" s="52"/>
      <c r="CU20325" s="33"/>
      <c r="CV20325" s="33"/>
    </row>
    <row r="20326" spans="74:100">
      <c r="BV20326" s="62"/>
      <c r="BW20326" s="62"/>
      <c r="BX20326" s="62"/>
      <c r="BY20326" s="62"/>
      <c r="BZ20326" s="62"/>
      <c r="CA20326" s="62"/>
      <c r="CB20326" s="62"/>
      <c r="CC20326" s="62"/>
      <c r="CD20326" s="62"/>
      <c r="CE20326" s="62"/>
      <c r="CF20326" s="62"/>
      <c r="CL20326" s="56" t="s">
        <v>10824</v>
      </c>
      <c r="CM20326" s="56" t="s">
        <v>215</v>
      </c>
      <c r="CN20326" s="56" t="s">
        <v>215</v>
      </c>
      <c r="CO20326" s="52"/>
      <c r="CP20326" s="52"/>
      <c r="CQ20326" s="52"/>
      <c r="CR20326" s="52"/>
      <c r="CS20326" s="52"/>
      <c r="CT20326" s="52"/>
      <c r="CU20326" s="33"/>
      <c r="CV20326" s="33"/>
    </row>
    <row r="20327" spans="74:100">
      <c r="BV20327" s="62"/>
      <c r="BW20327" s="62"/>
      <c r="BX20327" s="62"/>
      <c r="BY20327" s="62"/>
      <c r="BZ20327" s="62"/>
      <c r="CA20327" s="62"/>
      <c r="CB20327" s="62"/>
      <c r="CC20327" s="62"/>
      <c r="CD20327" s="62"/>
      <c r="CE20327" s="62"/>
      <c r="CF20327" s="62"/>
      <c r="CL20327" s="56" t="s">
        <v>25696</v>
      </c>
      <c r="CM20327" s="56" t="s">
        <v>215</v>
      </c>
      <c r="CN20327" s="56" t="s">
        <v>215</v>
      </c>
      <c r="CO20327" s="52"/>
      <c r="CP20327" s="52"/>
      <c r="CQ20327" s="52"/>
      <c r="CR20327" s="52"/>
      <c r="CS20327" s="52"/>
      <c r="CT20327" s="52"/>
      <c r="CU20327" s="33"/>
      <c r="CV20327" s="33"/>
    </row>
    <row r="20328" spans="74:100">
      <c r="BV20328" s="62"/>
      <c r="BW20328" s="62"/>
      <c r="BX20328" s="62"/>
      <c r="BY20328" s="62"/>
      <c r="BZ20328" s="62"/>
      <c r="CA20328" s="62"/>
      <c r="CB20328" s="62"/>
      <c r="CC20328" s="62"/>
      <c r="CD20328" s="62"/>
      <c r="CE20328" s="62"/>
      <c r="CF20328" s="62"/>
      <c r="CL20328" s="56" t="s">
        <v>25697</v>
      </c>
      <c r="CM20328" s="56" t="s">
        <v>215</v>
      </c>
      <c r="CN20328" s="56" t="s">
        <v>215</v>
      </c>
      <c r="CO20328" s="52"/>
      <c r="CP20328" s="52"/>
      <c r="CQ20328" s="52"/>
      <c r="CR20328" s="52"/>
      <c r="CS20328" s="52"/>
      <c r="CT20328" s="52"/>
      <c r="CU20328" s="33"/>
      <c r="CV20328" s="33"/>
    </row>
    <row r="20329" spans="74:100">
      <c r="BV20329" s="62"/>
      <c r="BW20329" s="62"/>
      <c r="BX20329" s="62"/>
      <c r="BY20329" s="62"/>
      <c r="BZ20329" s="62"/>
      <c r="CA20329" s="62"/>
      <c r="CB20329" s="62"/>
      <c r="CC20329" s="62"/>
      <c r="CD20329" s="62"/>
      <c r="CE20329" s="62"/>
      <c r="CF20329" s="62"/>
      <c r="CL20329" s="56" t="s">
        <v>10818</v>
      </c>
      <c r="CM20329" s="56" t="s">
        <v>214</v>
      </c>
      <c r="CN20329" s="56" t="s">
        <v>214</v>
      </c>
      <c r="CO20329" s="52"/>
      <c r="CP20329" s="52"/>
      <c r="CQ20329" s="52"/>
      <c r="CR20329" s="52"/>
      <c r="CS20329" s="52"/>
      <c r="CT20329" s="52"/>
      <c r="CU20329" s="33"/>
      <c r="CV20329" s="33"/>
    </row>
    <row r="20330" spans="74:100">
      <c r="BV20330" s="62"/>
      <c r="BW20330" s="62"/>
      <c r="BX20330" s="62"/>
      <c r="BY20330" s="62"/>
      <c r="BZ20330" s="62"/>
      <c r="CA20330" s="62"/>
      <c r="CB20330" s="62"/>
      <c r="CC20330" s="62"/>
      <c r="CD20330" s="62"/>
      <c r="CE20330" s="62"/>
      <c r="CF20330" s="62"/>
      <c r="CL20330" s="56" t="s">
        <v>25698</v>
      </c>
      <c r="CM20330" s="56" t="s">
        <v>215</v>
      </c>
      <c r="CN20330" s="56" t="s">
        <v>215</v>
      </c>
      <c r="CO20330" s="52"/>
      <c r="CP20330" s="52"/>
      <c r="CQ20330" s="52"/>
      <c r="CR20330" s="52"/>
      <c r="CS20330" s="52"/>
      <c r="CT20330" s="52"/>
      <c r="CU20330" s="33"/>
      <c r="CV20330" s="33"/>
    </row>
    <row r="20331" spans="74:100">
      <c r="BV20331" s="62"/>
      <c r="BW20331" s="62"/>
      <c r="BX20331" s="62"/>
      <c r="BY20331" s="62"/>
      <c r="BZ20331" s="62"/>
      <c r="CA20331" s="62"/>
      <c r="CB20331" s="62"/>
      <c r="CC20331" s="62"/>
      <c r="CD20331" s="62"/>
      <c r="CE20331" s="62"/>
      <c r="CF20331" s="62"/>
      <c r="CL20331" s="56" t="s">
        <v>7264</v>
      </c>
      <c r="CM20331" s="56" t="s">
        <v>216</v>
      </c>
      <c r="CN20331" s="56" t="s">
        <v>216</v>
      </c>
      <c r="CO20331" s="52"/>
      <c r="CP20331" s="52"/>
      <c r="CQ20331" s="52"/>
      <c r="CR20331" s="52"/>
      <c r="CS20331" s="52"/>
      <c r="CT20331" s="52"/>
      <c r="CU20331" s="33"/>
      <c r="CV20331" s="33"/>
    </row>
    <row r="20332" spans="74:100">
      <c r="BV20332" s="62"/>
      <c r="BW20332" s="62"/>
      <c r="BX20332" s="62"/>
      <c r="BY20332" s="62"/>
      <c r="BZ20332" s="62"/>
      <c r="CA20332" s="62"/>
      <c r="CB20332" s="62"/>
      <c r="CC20332" s="62"/>
      <c r="CD20332" s="62"/>
      <c r="CE20332" s="62"/>
      <c r="CF20332" s="62"/>
      <c r="CL20332" s="56" t="s">
        <v>7269</v>
      </c>
      <c r="CM20332" s="56" t="s">
        <v>216</v>
      </c>
      <c r="CN20332" s="56" t="s">
        <v>216</v>
      </c>
      <c r="CO20332" s="52"/>
      <c r="CP20332" s="52"/>
      <c r="CQ20332" s="52"/>
      <c r="CR20332" s="52"/>
      <c r="CS20332" s="52"/>
      <c r="CT20332" s="52"/>
      <c r="CU20332" s="33"/>
      <c r="CV20332" s="33"/>
    </row>
    <row r="20333" spans="74:100">
      <c r="BV20333" s="62"/>
      <c r="BW20333" s="62"/>
      <c r="BX20333" s="62"/>
      <c r="BY20333" s="62"/>
      <c r="BZ20333" s="62"/>
      <c r="CA20333" s="62"/>
      <c r="CB20333" s="62"/>
      <c r="CC20333" s="62"/>
      <c r="CD20333" s="62"/>
      <c r="CE20333" s="62"/>
      <c r="CF20333" s="62"/>
      <c r="CL20333" s="56" t="s">
        <v>7265</v>
      </c>
      <c r="CM20333" s="56" t="s">
        <v>216</v>
      </c>
      <c r="CN20333" s="56" t="s">
        <v>216</v>
      </c>
      <c r="CO20333" s="52"/>
      <c r="CP20333" s="52"/>
      <c r="CQ20333" s="52"/>
      <c r="CR20333" s="52"/>
      <c r="CS20333" s="52"/>
      <c r="CT20333" s="52"/>
      <c r="CU20333" s="33"/>
      <c r="CV20333" s="33"/>
    </row>
    <row r="20334" spans="74:100">
      <c r="BV20334" s="62"/>
      <c r="BW20334" s="62"/>
      <c r="BX20334" s="62"/>
      <c r="BY20334" s="62"/>
      <c r="BZ20334" s="62"/>
      <c r="CA20334" s="62"/>
      <c r="CB20334" s="62"/>
      <c r="CC20334" s="62"/>
      <c r="CD20334" s="62"/>
      <c r="CE20334" s="62"/>
      <c r="CF20334" s="62"/>
      <c r="CL20334" s="56" t="s">
        <v>23913</v>
      </c>
      <c r="CM20334" s="56" t="s">
        <v>216</v>
      </c>
      <c r="CN20334" s="56" t="s">
        <v>216</v>
      </c>
      <c r="CO20334" s="52"/>
      <c r="CP20334" s="52"/>
      <c r="CQ20334" s="52"/>
      <c r="CR20334" s="52"/>
      <c r="CS20334" s="52"/>
      <c r="CT20334" s="52"/>
      <c r="CU20334" s="33"/>
      <c r="CV20334" s="33"/>
    </row>
    <row r="20335" spans="74:100">
      <c r="BV20335" s="62"/>
      <c r="BW20335" s="62"/>
      <c r="BX20335" s="62"/>
      <c r="BY20335" s="62"/>
      <c r="BZ20335" s="62"/>
      <c r="CA20335" s="62"/>
      <c r="CB20335" s="62"/>
      <c r="CC20335" s="62"/>
      <c r="CD20335" s="62"/>
      <c r="CE20335" s="62"/>
      <c r="CF20335" s="62"/>
      <c r="CL20335" s="56" t="s">
        <v>7266</v>
      </c>
      <c r="CM20335" s="56" t="s">
        <v>216</v>
      </c>
      <c r="CN20335" s="56" t="s">
        <v>216</v>
      </c>
      <c r="CO20335" s="52"/>
      <c r="CP20335" s="52"/>
      <c r="CQ20335" s="52"/>
      <c r="CR20335" s="52"/>
      <c r="CS20335" s="52"/>
      <c r="CT20335" s="52"/>
      <c r="CU20335" s="33"/>
      <c r="CV20335" s="33"/>
    </row>
    <row r="20336" spans="74:100">
      <c r="BV20336" s="62"/>
      <c r="BW20336" s="62"/>
      <c r="BX20336" s="62"/>
      <c r="BY20336" s="62"/>
      <c r="BZ20336" s="62"/>
      <c r="CA20336" s="62"/>
      <c r="CB20336" s="62"/>
      <c r="CC20336" s="62"/>
      <c r="CD20336" s="62"/>
      <c r="CE20336" s="62"/>
      <c r="CF20336" s="62"/>
      <c r="CL20336" s="56" t="s">
        <v>7267</v>
      </c>
      <c r="CM20336" s="56" t="s">
        <v>216</v>
      </c>
      <c r="CN20336" s="56" t="s">
        <v>216</v>
      </c>
      <c r="CO20336" s="52"/>
      <c r="CP20336" s="52"/>
      <c r="CQ20336" s="52"/>
      <c r="CR20336" s="52"/>
      <c r="CS20336" s="52"/>
      <c r="CT20336" s="52"/>
      <c r="CU20336" s="33"/>
      <c r="CV20336" s="33"/>
    </row>
    <row r="20337" spans="74:100">
      <c r="BV20337" s="62"/>
      <c r="BW20337" s="62"/>
      <c r="BX20337" s="62"/>
      <c r="BY20337" s="62"/>
      <c r="BZ20337" s="62"/>
      <c r="CA20337" s="62"/>
      <c r="CB20337" s="62"/>
      <c r="CC20337" s="62"/>
      <c r="CD20337" s="62"/>
      <c r="CE20337" s="62"/>
      <c r="CF20337" s="62"/>
      <c r="CL20337" s="35" t="s">
        <v>10817</v>
      </c>
      <c r="CM20337" s="35" t="s">
        <v>217</v>
      </c>
      <c r="CN20337" s="35" t="s">
        <v>217</v>
      </c>
      <c r="CO20337" s="52"/>
      <c r="CP20337" s="52"/>
      <c r="CQ20337" s="52"/>
      <c r="CR20337" s="52"/>
      <c r="CS20337" s="52"/>
      <c r="CT20337" s="52"/>
      <c r="CU20337" s="33"/>
      <c r="CV20337" s="33"/>
    </row>
    <row r="20338" spans="74:100">
      <c r="BV20338" s="62"/>
      <c r="BW20338" s="62"/>
      <c r="BX20338" s="62"/>
      <c r="BY20338" s="62"/>
      <c r="BZ20338" s="62"/>
      <c r="CA20338" s="62"/>
      <c r="CB20338" s="62"/>
      <c r="CC20338" s="62"/>
      <c r="CD20338" s="62"/>
      <c r="CE20338" s="62"/>
      <c r="CF20338" s="62"/>
      <c r="CL20338" s="56" t="s">
        <v>23914</v>
      </c>
      <c r="CM20338" s="56" t="s">
        <v>215</v>
      </c>
      <c r="CN20338" s="56" t="s">
        <v>215</v>
      </c>
      <c r="CO20338" s="52"/>
      <c r="CP20338" s="52"/>
      <c r="CQ20338" s="52"/>
      <c r="CR20338" s="52"/>
      <c r="CS20338" s="52"/>
      <c r="CT20338" s="52"/>
      <c r="CU20338" s="33"/>
      <c r="CV20338" s="33"/>
    </row>
    <row r="20339" spans="74:100">
      <c r="BV20339" s="62"/>
      <c r="BW20339" s="62"/>
      <c r="BX20339" s="62"/>
      <c r="BY20339" s="62"/>
      <c r="BZ20339" s="62"/>
      <c r="CA20339" s="62"/>
      <c r="CB20339" s="62"/>
      <c r="CC20339" s="62"/>
      <c r="CD20339" s="62"/>
      <c r="CE20339" s="62"/>
      <c r="CF20339" s="62"/>
      <c r="CL20339" s="35" t="s">
        <v>10830</v>
      </c>
      <c r="CM20339" s="35" t="s">
        <v>217</v>
      </c>
      <c r="CN20339" s="35" t="s">
        <v>217</v>
      </c>
      <c r="CO20339" s="52"/>
      <c r="CP20339" s="52"/>
      <c r="CQ20339" s="52"/>
      <c r="CR20339" s="52"/>
      <c r="CS20339" s="52"/>
      <c r="CT20339" s="52"/>
      <c r="CU20339" s="33"/>
      <c r="CV20339" s="33"/>
    </row>
    <row r="20340" spans="74:100">
      <c r="BV20340" s="62"/>
      <c r="BW20340" s="62"/>
      <c r="BX20340" s="62"/>
      <c r="BY20340" s="62"/>
      <c r="BZ20340" s="62"/>
      <c r="CA20340" s="62"/>
      <c r="CB20340" s="62"/>
      <c r="CC20340" s="62"/>
      <c r="CD20340" s="62"/>
      <c r="CE20340" s="62"/>
      <c r="CF20340" s="62"/>
      <c r="CL20340" s="56" t="s">
        <v>10822</v>
      </c>
      <c r="CM20340" s="56" t="s">
        <v>215</v>
      </c>
      <c r="CN20340" s="56" t="s">
        <v>215</v>
      </c>
      <c r="CO20340" s="52"/>
      <c r="CP20340" s="52"/>
      <c r="CQ20340" s="52"/>
      <c r="CR20340" s="52"/>
      <c r="CS20340" s="52"/>
      <c r="CT20340" s="52"/>
      <c r="CU20340" s="33"/>
      <c r="CV20340" s="33"/>
    </row>
    <row r="20341" spans="74:100">
      <c r="BV20341" s="62"/>
      <c r="BW20341" s="62"/>
      <c r="BX20341" s="62"/>
      <c r="BY20341" s="62"/>
      <c r="BZ20341" s="62"/>
      <c r="CA20341" s="62"/>
      <c r="CB20341" s="62"/>
      <c r="CC20341" s="62"/>
      <c r="CD20341" s="62"/>
      <c r="CE20341" s="62"/>
      <c r="CF20341" s="62"/>
      <c r="CL20341" s="56" t="s">
        <v>10814</v>
      </c>
      <c r="CM20341" s="56" t="s">
        <v>213</v>
      </c>
      <c r="CN20341" s="56" t="s">
        <v>213</v>
      </c>
      <c r="CO20341" s="52"/>
      <c r="CP20341" s="52"/>
      <c r="CQ20341" s="52"/>
      <c r="CR20341" s="52"/>
      <c r="CS20341" s="52"/>
      <c r="CT20341" s="52"/>
      <c r="CU20341" s="33"/>
      <c r="CV20341" s="33"/>
    </row>
    <row r="20342" spans="74:100">
      <c r="BV20342" s="62"/>
      <c r="BW20342" s="62"/>
      <c r="BX20342" s="62"/>
      <c r="BY20342" s="62"/>
      <c r="BZ20342" s="62"/>
      <c r="CA20342" s="62"/>
      <c r="CB20342" s="62"/>
      <c r="CC20342" s="62"/>
      <c r="CD20342" s="62"/>
      <c r="CE20342" s="62"/>
      <c r="CF20342" s="62"/>
      <c r="CL20342" s="56" t="s">
        <v>23915</v>
      </c>
      <c r="CM20342" s="56" t="s">
        <v>216</v>
      </c>
      <c r="CN20342" s="56" t="s">
        <v>216</v>
      </c>
      <c r="CO20342" s="52"/>
      <c r="CP20342" s="52"/>
      <c r="CQ20342" s="52"/>
      <c r="CR20342" s="52"/>
      <c r="CS20342" s="52"/>
      <c r="CT20342" s="52"/>
      <c r="CU20342" s="33"/>
      <c r="CV20342" s="33"/>
    </row>
    <row r="20343" spans="74:100">
      <c r="BV20343" s="62"/>
      <c r="BW20343" s="62"/>
      <c r="BX20343" s="62"/>
      <c r="BY20343" s="62"/>
      <c r="BZ20343" s="62"/>
      <c r="CA20343" s="62"/>
      <c r="CB20343" s="62"/>
      <c r="CC20343" s="62"/>
      <c r="CD20343" s="62"/>
      <c r="CE20343" s="62"/>
      <c r="CF20343" s="62"/>
      <c r="CL20343" s="56" t="s">
        <v>7268</v>
      </c>
      <c r="CM20343" s="56" t="s">
        <v>216</v>
      </c>
      <c r="CN20343" s="56" t="s">
        <v>216</v>
      </c>
      <c r="CO20343" s="52"/>
      <c r="CP20343" s="52"/>
      <c r="CQ20343" s="52"/>
      <c r="CR20343" s="52"/>
      <c r="CS20343" s="52"/>
      <c r="CT20343" s="52"/>
      <c r="CU20343" s="33"/>
      <c r="CV20343" s="33"/>
    </row>
    <row r="20344" spans="74:100">
      <c r="BV20344" s="62"/>
      <c r="BW20344" s="62"/>
      <c r="BX20344" s="62"/>
      <c r="BY20344" s="62"/>
      <c r="BZ20344" s="62"/>
      <c r="CA20344" s="62"/>
      <c r="CB20344" s="62"/>
      <c r="CC20344" s="62"/>
      <c r="CD20344" s="62"/>
      <c r="CE20344" s="62"/>
      <c r="CF20344" s="62"/>
      <c r="CL20344" s="56" t="s">
        <v>10825</v>
      </c>
      <c r="CM20344" s="56" t="s">
        <v>215</v>
      </c>
      <c r="CN20344" s="56" t="s">
        <v>215</v>
      </c>
      <c r="CO20344" s="52"/>
      <c r="CP20344" s="52"/>
      <c r="CQ20344" s="52"/>
      <c r="CR20344" s="52"/>
      <c r="CS20344" s="52"/>
      <c r="CT20344" s="52"/>
      <c r="CU20344" s="33"/>
      <c r="CV20344" s="33"/>
    </row>
    <row r="20345" spans="74:100">
      <c r="BV20345" s="62"/>
      <c r="BW20345" s="62"/>
      <c r="BX20345" s="62"/>
      <c r="BY20345" s="62"/>
      <c r="BZ20345" s="62"/>
      <c r="CA20345" s="62"/>
      <c r="CB20345" s="62"/>
      <c r="CC20345" s="62"/>
      <c r="CD20345" s="62"/>
      <c r="CE20345" s="62"/>
      <c r="CF20345" s="62"/>
      <c r="CL20345" s="35" t="s">
        <v>23916</v>
      </c>
      <c r="CM20345" s="35" t="s">
        <v>217</v>
      </c>
      <c r="CN20345" s="35" t="s">
        <v>217</v>
      </c>
      <c r="CO20345" s="52"/>
      <c r="CP20345" s="52"/>
      <c r="CQ20345" s="52"/>
      <c r="CR20345" s="52"/>
      <c r="CS20345" s="52"/>
      <c r="CT20345" s="52"/>
      <c r="CU20345" s="33"/>
      <c r="CV20345" s="33"/>
    </row>
    <row r="20346" spans="74:100">
      <c r="BV20346" s="62"/>
      <c r="BW20346" s="62"/>
      <c r="BX20346" s="62"/>
      <c r="BY20346" s="62"/>
      <c r="BZ20346" s="62"/>
      <c r="CA20346" s="62"/>
      <c r="CB20346" s="62"/>
      <c r="CC20346" s="62"/>
      <c r="CD20346" s="62"/>
      <c r="CE20346" s="62"/>
      <c r="CF20346" s="62"/>
      <c r="CL20346" s="35" t="s">
        <v>10882</v>
      </c>
      <c r="CM20346" s="35" t="s">
        <v>217</v>
      </c>
      <c r="CN20346" s="35" t="s">
        <v>217</v>
      </c>
      <c r="CO20346" s="52"/>
      <c r="CP20346" s="52"/>
      <c r="CQ20346" s="52"/>
      <c r="CR20346" s="52"/>
      <c r="CS20346" s="52"/>
      <c r="CT20346" s="52"/>
      <c r="CU20346" s="33"/>
      <c r="CV20346" s="33"/>
    </row>
    <row r="20347" spans="74:100">
      <c r="BV20347" s="62"/>
      <c r="BW20347" s="62"/>
      <c r="BX20347" s="62"/>
      <c r="BY20347" s="62"/>
      <c r="BZ20347" s="62"/>
      <c r="CA20347" s="62"/>
      <c r="CB20347" s="62"/>
      <c r="CC20347" s="62"/>
      <c r="CD20347" s="62"/>
      <c r="CE20347" s="62"/>
      <c r="CF20347" s="62"/>
      <c r="CL20347" s="35" t="s">
        <v>10873</v>
      </c>
      <c r="CM20347" s="35" t="s">
        <v>217</v>
      </c>
      <c r="CN20347" s="35" t="s">
        <v>217</v>
      </c>
      <c r="CO20347" s="52"/>
      <c r="CP20347" s="52"/>
      <c r="CQ20347" s="52"/>
      <c r="CR20347" s="52"/>
      <c r="CS20347" s="52"/>
      <c r="CT20347" s="52"/>
      <c r="CU20347" s="33"/>
      <c r="CV20347" s="33"/>
    </row>
    <row r="20348" spans="74:100">
      <c r="BV20348" s="62"/>
      <c r="BW20348" s="62"/>
      <c r="BX20348" s="62"/>
      <c r="BY20348" s="62"/>
      <c r="BZ20348" s="62"/>
      <c r="CA20348" s="62"/>
      <c r="CB20348" s="62"/>
      <c r="CC20348" s="62"/>
      <c r="CD20348" s="62"/>
      <c r="CE20348" s="62"/>
      <c r="CF20348" s="62"/>
      <c r="CL20348" s="56" t="s">
        <v>10883</v>
      </c>
      <c r="CM20348" s="56" t="s">
        <v>216</v>
      </c>
      <c r="CN20348" s="56" t="s">
        <v>216</v>
      </c>
      <c r="CO20348" s="52"/>
      <c r="CP20348" s="52"/>
      <c r="CQ20348" s="52"/>
      <c r="CR20348" s="52"/>
      <c r="CS20348" s="52"/>
      <c r="CT20348" s="52"/>
      <c r="CU20348" s="33"/>
      <c r="CV20348" s="33"/>
    </row>
    <row r="20349" spans="74:100">
      <c r="BV20349" s="62"/>
      <c r="BW20349" s="62"/>
      <c r="BX20349" s="62"/>
      <c r="BY20349" s="62"/>
      <c r="BZ20349" s="62"/>
      <c r="CA20349" s="62"/>
      <c r="CB20349" s="62"/>
      <c r="CC20349" s="62"/>
      <c r="CD20349" s="62"/>
      <c r="CE20349" s="62"/>
      <c r="CF20349" s="62"/>
      <c r="CL20349" s="35" t="s">
        <v>10858</v>
      </c>
      <c r="CM20349" s="35" t="s">
        <v>217</v>
      </c>
      <c r="CN20349" s="35" t="s">
        <v>217</v>
      </c>
      <c r="CO20349" s="52"/>
      <c r="CP20349" s="52"/>
      <c r="CQ20349" s="52"/>
      <c r="CR20349" s="52"/>
      <c r="CS20349" s="52"/>
      <c r="CT20349" s="52"/>
      <c r="CU20349" s="33"/>
      <c r="CV20349" s="33"/>
    </row>
    <row r="20350" spans="74:100">
      <c r="BV20350" s="62"/>
      <c r="BW20350" s="62"/>
      <c r="BX20350" s="62"/>
      <c r="BY20350" s="62"/>
      <c r="BZ20350" s="62"/>
      <c r="CA20350" s="62"/>
      <c r="CB20350" s="62"/>
      <c r="CC20350" s="62"/>
      <c r="CD20350" s="62"/>
      <c r="CE20350" s="62"/>
      <c r="CF20350" s="62"/>
      <c r="CL20350" s="56" t="s">
        <v>10840</v>
      </c>
      <c r="CM20350" s="56" t="s">
        <v>216</v>
      </c>
      <c r="CN20350" s="56" t="s">
        <v>216</v>
      </c>
      <c r="CO20350" s="52"/>
      <c r="CP20350" s="52"/>
      <c r="CQ20350" s="52"/>
      <c r="CR20350" s="52"/>
      <c r="CS20350" s="52"/>
      <c r="CT20350" s="52"/>
      <c r="CU20350" s="33"/>
      <c r="CV20350" s="33"/>
    </row>
    <row r="20351" spans="74:100">
      <c r="BV20351" s="62"/>
      <c r="BW20351" s="62"/>
      <c r="BX20351" s="62"/>
      <c r="BY20351" s="62"/>
      <c r="BZ20351" s="62"/>
      <c r="CA20351" s="62"/>
      <c r="CB20351" s="62"/>
      <c r="CC20351" s="62"/>
      <c r="CD20351" s="62"/>
      <c r="CE20351" s="62"/>
      <c r="CF20351" s="62"/>
      <c r="CL20351" s="35" t="s">
        <v>29470</v>
      </c>
      <c r="CM20351" s="35" t="s">
        <v>217</v>
      </c>
      <c r="CN20351" s="35" t="s">
        <v>217</v>
      </c>
      <c r="CO20351" s="52"/>
      <c r="CP20351" s="52"/>
      <c r="CQ20351" s="52"/>
      <c r="CR20351" s="52"/>
      <c r="CS20351" s="52"/>
      <c r="CT20351" s="52"/>
      <c r="CU20351" s="33"/>
      <c r="CV20351" s="33"/>
    </row>
    <row r="20352" spans="74:100">
      <c r="BV20352" s="62"/>
      <c r="BW20352" s="62"/>
      <c r="BX20352" s="62"/>
      <c r="BY20352" s="62"/>
      <c r="BZ20352" s="62"/>
      <c r="CA20352" s="62"/>
      <c r="CB20352" s="62"/>
      <c r="CC20352" s="62"/>
      <c r="CD20352" s="62"/>
      <c r="CE20352" s="62"/>
      <c r="CF20352" s="62"/>
      <c r="CL20352" s="56" t="s">
        <v>8980</v>
      </c>
      <c r="CM20352" s="56" t="s">
        <v>216</v>
      </c>
      <c r="CN20352" s="56" t="s">
        <v>216</v>
      </c>
      <c r="CO20352" s="52"/>
      <c r="CP20352" s="52"/>
      <c r="CQ20352" s="52"/>
      <c r="CR20352" s="52"/>
      <c r="CS20352" s="52"/>
      <c r="CT20352" s="52"/>
      <c r="CU20352" s="33"/>
      <c r="CV20352" s="33"/>
    </row>
    <row r="20353" spans="74:100">
      <c r="BV20353" s="62"/>
      <c r="BW20353" s="62"/>
      <c r="BX20353" s="62"/>
      <c r="BY20353" s="62"/>
      <c r="BZ20353" s="62"/>
      <c r="CA20353" s="62"/>
      <c r="CB20353" s="62"/>
      <c r="CC20353" s="62"/>
      <c r="CD20353" s="62"/>
      <c r="CE20353" s="62"/>
      <c r="CF20353" s="62"/>
      <c r="CL20353" s="56" t="s">
        <v>10831</v>
      </c>
      <c r="CM20353" s="56" t="s">
        <v>217</v>
      </c>
      <c r="CN20353" s="56" t="s">
        <v>217</v>
      </c>
      <c r="CO20353" s="52"/>
      <c r="CP20353" s="52"/>
      <c r="CQ20353" s="52"/>
      <c r="CR20353" s="52"/>
      <c r="CS20353" s="52"/>
      <c r="CT20353" s="52"/>
      <c r="CU20353" s="33"/>
      <c r="CV20353" s="33"/>
    </row>
    <row r="20354" spans="74:100">
      <c r="BV20354" s="62"/>
      <c r="BW20354" s="62"/>
      <c r="BX20354" s="62"/>
      <c r="BY20354" s="62"/>
      <c r="BZ20354" s="62"/>
      <c r="CA20354" s="62"/>
      <c r="CB20354" s="62"/>
      <c r="CC20354" s="62"/>
      <c r="CD20354" s="62"/>
      <c r="CE20354" s="62"/>
      <c r="CF20354" s="62"/>
      <c r="CL20354" s="35" t="s">
        <v>10835</v>
      </c>
      <c r="CM20354" s="35" t="s">
        <v>217</v>
      </c>
      <c r="CN20354" s="35" t="s">
        <v>217</v>
      </c>
      <c r="CO20354" s="52"/>
      <c r="CP20354" s="52"/>
      <c r="CQ20354" s="52"/>
      <c r="CR20354" s="52"/>
      <c r="CS20354" s="52"/>
      <c r="CT20354" s="52"/>
      <c r="CU20354" s="33"/>
      <c r="CV20354" s="33"/>
    </row>
    <row r="20355" spans="74:100">
      <c r="BV20355" s="62"/>
      <c r="BW20355" s="62"/>
      <c r="BX20355" s="62"/>
      <c r="BY20355" s="62"/>
      <c r="BZ20355" s="62"/>
      <c r="CA20355" s="62"/>
      <c r="CB20355" s="62"/>
      <c r="CC20355" s="62"/>
      <c r="CD20355" s="62"/>
      <c r="CE20355" s="62"/>
      <c r="CF20355" s="62"/>
      <c r="CL20355" s="35" t="s">
        <v>10874</v>
      </c>
      <c r="CM20355" s="35" t="s">
        <v>217</v>
      </c>
      <c r="CN20355" s="35" t="s">
        <v>217</v>
      </c>
      <c r="CO20355" s="52"/>
      <c r="CP20355" s="52"/>
      <c r="CQ20355" s="52"/>
      <c r="CR20355" s="52"/>
      <c r="CS20355" s="52"/>
      <c r="CT20355" s="52"/>
      <c r="CU20355" s="33"/>
      <c r="CV20355" s="33"/>
    </row>
    <row r="20356" spans="74:100">
      <c r="BV20356" s="62"/>
      <c r="BW20356" s="62"/>
      <c r="BX20356" s="62"/>
      <c r="BY20356" s="62"/>
      <c r="BZ20356" s="62"/>
      <c r="CA20356" s="62"/>
      <c r="CB20356" s="62"/>
      <c r="CC20356" s="62"/>
      <c r="CD20356" s="62"/>
      <c r="CE20356" s="62"/>
      <c r="CF20356" s="62"/>
      <c r="CL20356" s="35" t="s">
        <v>10875</v>
      </c>
      <c r="CM20356" s="35" t="s">
        <v>217</v>
      </c>
      <c r="CN20356" s="35" t="s">
        <v>217</v>
      </c>
      <c r="CO20356" s="52"/>
      <c r="CP20356" s="52"/>
      <c r="CQ20356" s="52"/>
      <c r="CR20356" s="52"/>
      <c r="CS20356" s="52"/>
      <c r="CT20356" s="52"/>
      <c r="CU20356" s="33"/>
      <c r="CV20356" s="33"/>
    </row>
    <row r="20357" spans="74:100">
      <c r="BV20357" s="62"/>
      <c r="BW20357" s="62"/>
      <c r="BX20357" s="62"/>
      <c r="BY20357" s="62"/>
      <c r="BZ20357" s="62"/>
      <c r="CA20357" s="62"/>
      <c r="CB20357" s="62"/>
      <c r="CC20357" s="62"/>
      <c r="CD20357" s="62"/>
      <c r="CE20357" s="62"/>
      <c r="CF20357" s="62"/>
      <c r="CL20357" s="35" t="s">
        <v>10876</v>
      </c>
      <c r="CM20357" s="35" t="s">
        <v>217</v>
      </c>
      <c r="CN20357" s="35" t="s">
        <v>217</v>
      </c>
      <c r="CO20357" s="52"/>
      <c r="CP20357" s="52"/>
      <c r="CQ20357" s="52"/>
      <c r="CR20357" s="52"/>
      <c r="CS20357" s="52"/>
      <c r="CT20357" s="52"/>
      <c r="CU20357" s="33"/>
      <c r="CV20357" s="33"/>
    </row>
    <row r="20358" spans="74:100">
      <c r="BV20358" s="62"/>
      <c r="BW20358" s="62"/>
      <c r="BX20358" s="62"/>
      <c r="BY20358" s="62"/>
      <c r="BZ20358" s="62"/>
      <c r="CA20358" s="62"/>
      <c r="CB20358" s="62"/>
      <c r="CC20358" s="62"/>
      <c r="CD20358" s="62"/>
      <c r="CE20358" s="62"/>
      <c r="CF20358" s="62"/>
      <c r="CL20358" s="35" t="s">
        <v>4660</v>
      </c>
      <c r="CM20358" s="35" t="s">
        <v>217</v>
      </c>
      <c r="CN20358" s="35" t="s">
        <v>217</v>
      </c>
      <c r="CO20358" s="52"/>
      <c r="CP20358" s="52"/>
      <c r="CQ20358" s="52"/>
      <c r="CR20358" s="52"/>
      <c r="CS20358" s="52"/>
      <c r="CT20358" s="52"/>
      <c r="CU20358" s="33"/>
      <c r="CV20358" s="33"/>
    </row>
    <row r="20359" spans="74:100">
      <c r="BV20359" s="62"/>
      <c r="BW20359" s="62"/>
      <c r="BX20359" s="62"/>
      <c r="BY20359" s="62"/>
      <c r="BZ20359" s="62"/>
      <c r="CA20359" s="62"/>
      <c r="CB20359" s="62"/>
      <c r="CC20359" s="62"/>
      <c r="CD20359" s="62"/>
      <c r="CE20359" s="62"/>
      <c r="CF20359" s="62"/>
      <c r="CL20359" s="35" t="s">
        <v>10853</v>
      </c>
      <c r="CM20359" s="35" t="s">
        <v>217</v>
      </c>
      <c r="CN20359" s="35" t="s">
        <v>217</v>
      </c>
      <c r="CO20359" s="52"/>
      <c r="CP20359" s="52"/>
      <c r="CQ20359" s="52"/>
      <c r="CR20359" s="52"/>
      <c r="CS20359" s="52"/>
      <c r="CT20359" s="52"/>
      <c r="CU20359" s="33"/>
      <c r="CV20359" s="33"/>
    </row>
    <row r="20360" spans="74:100">
      <c r="BV20360" s="62"/>
      <c r="BW20360" s="62"/>
      <c r="BX20360" s="62"/>
      <c r="BY20360" s="62"/>
      <c r="BZ20360" s="62"/>
      <c r="CA20360" s="62"/>
      <c r="CB20360" s="62"/>
      <c r="CC20360" s="62"/>
      <c r="CD20360" s="62"/>
      <c r="CE20360" s="62"/>
      <c r="CF20360" s="62"/>
      <c r="CL20360" s="35" t="s">
        <v>10854</v>
      </c>
      <c r="CM20360" s="35" t="s">
        <v>217</v>
      </c>
      <c r="CN20360" s="35" t="s">
        <v>217</v>
      </c>
      <c r="CO20360" s="52"/>
      <c r="CP20360" s="52"/>
      <c r="CQ20360" s="52"/>
      <c r="CR20360" s="52"/>
      <c r="CS20360" s="52"/>
      <c r="CT20360" s="52"/>
      <c r="CU20360" s="33"/>
      <c r="CV20360" s="33"/>
    </row>
    <row r="20361" spans="74:100">
      <c r="BV20361" s="62"/>
      <c r="BW20361" s="62"/>
      <c r="BX20361" s="62"/>
      <c r="BY20361" s="62"/>
      <c r="BZ20361" s="62"/>
      <c r="CA20361" s="62"/>
      <c r="CB20361" s="62"/>
      <c r="CC20361" s="62"/>
      <c r="CD20361" s="62"/>
      <c r="CE20361" s="62"/>
      <c r="CF20361" s="62"/>
      <c r="CL20361" s="56" t="s">
        <v>10884</v>
      </c>
      <c r="CM20361" s="56" t="s">
        <v>216</v>
      </c>
      <c r="CN20361" s="56" t="s">
        <v>216</v>
      </c>
      <c r="CO20361" s="52"/>
      <c r="CP20361" s="52"/>
      <c r="CQ20361" s="52"/>
      <c r="CR20361" s="52"/>
      <c r="CS20361" s="52"/>
      <c r="CT20361" s="52"/>
      <c r="CU20361" s="33"/>
      <c r="CV20361" s="33"/>
    </row>
    <row r="20362" spans="74:100">
      <c r="BV20362" s="62"/>
      <c r="BW20362" s="62"/>
      <c r="BX20362" s="62"/>
      <c r="BY20362" s="62"/>
      <c r="BZ20362" s="62"/>
      <c r="CA20362" s="62"/>
      <c r="CB20362" s="62"/>
      <c r="CC20362" s="62"/>
      <c r="CD20362" s="62"/>
      <c r="CE20362" s="62"/>
      <c r="CF20362" s="62"/>
      <c r="CL20362" s="35" t="s">
        <v>29471</v>
      </c>
      <c r="CM20362" s="35" t="s">
        <v>217</v>
      </c>
      <c r="CN20362" s="35" t="s">
        <v>217</v>
      </c>
      <c r="CO20362" s="52"/>
      <c r="CP20362" s="52"/>
      <c r="CQ20362" s="52"/>
      <c r="CR20362" s="52"/>
      <c r="CS20362" s="52"/>
      <c r="CT20362" s="52"/>
      <c r="CU20362" s="33"/>
      <c r="CV20362" s="33"/>
    </row>
    <row r="20363" spans="74:100">
      <c r="BV20363" s="62"/>
      <c r="BW20363" s="62"/>
      <c r="BX20363" s="62"/>
      <c r="BY20363" s="62"/>
      <c r="BZ20363" s="62"/>
      <c r="CA20363" s="62"/>
      <c r="CB20363" s="62"/>
      <c r="CC20363" s="62"/>
      <c r="CD20363" s="62"/>
      <c r="CE20363" s="62"/>
      <c r="CF20363" s="62"/>
      <c r="CL20363" s="35" t="s">
        <v>8961</v>
      </c>
      <c r="CM20363" s="35" t="s">
        <v>217</v>
      </c>
      <c r="CN20363" s="35" t="s">
        <v>217</v>
      </c>
      <c r="CO20363" s="52"/>
      <c r="CP20363" s="52"/>
      <c r="CQ20363" s="52"/>
      <c r="CR20363" s="52"/>
      <c r="CS20363" s="52"/>
      <c r="CT20363" s="52"/>
      <c r="CU20363" s="33"/>
      <c r="CV20363" s="33"/>
    </row>
    <row r="20364" spans="74:100">
      <c r="BV20364" s="62"/>
      <c r="BW20364" s="62"/>
      <c r="BX20364" s="62"/>
      <c r="BY20364" s="62"/>
      <c r="BZ20364" s="62"/>
      <c r="CA20364" s="62"/>
      <c r="CB20364" s="62"/>
      <c r="CC20364" s="62"/>
      <c r="CD20364" s="62"/>
      <c r="CE20364" s="62"/>
      <c r="CF20364" s="62"/>
      <c r="CL20364" s="56" t="s">
        <v>10841</v>
      </c>
      <c r="CM20364" s="56" t="s">
        <v>216</v>
      </c>
      <c r="CN20364" s="56" t="s">
        <v>216</v>
      </c>
      <c r="CO20364" s="52"/>
      <c r="CP20364" s="52"/>
      <c r="CQ20364" s="52"/>
      <c r="CR20364" s="52"/>
      <c r="CS20364" s="52"/>
      <c r="CT20364" s="52"/>
      <c r="CU20364" s="33"/>
      <c r="CV20364" s="33"/>
    </row>
    <row r="20365" spans="74:100">
      <c r="BV20365" s="62"/>
      <c r="BW20365" s="62"/>
      <c r="BX20365" s="62"/>
      <c r="BY20365" s="62"/>
      <c r="BZ20365" s="62"/>
      <c r="CA20365" s="62"/>
      <c r="CB20365" s="62"/>
      <c r="CC20365" s="62"/>
      <c r="CD20365" s="62"/>
      <c r="CE20365" s="62"/>
      <c r="CF20365" s="62"/>
      <c r="CL20365" s="56" t="s">
        <v>10842</v>
      </c>
      <c r="CM20365" s="56" t="s">
        <v>216</v>
      </c>
      <c r="CN20365" s="56" t="s">
        <v>216</v>
      </c>
      <c r="CO20365" s="52"/>
      <c r="CP20365" s="52"/>
      <c r="CQ20365" s="52"/>
      <c r="CR20365" s="52"/>
      <c r="CS20365" s="52"/>
      <c r="CT20365" s="52"/>
      <c r="CU20365" s="33"/>
      <c r="CV20365" s="33"/>
    </row>
    <row r="20366" spans="74:100">
      <c r="BV20366" s="62"/>
      <c r="BW20366" s="62"/>
      <c r="BX20366" s="62"/>
      <c r="BY20366" s="62"/>
      <c r="BZ20366" s="62"/>
      <c r="CA20366" s="62"/>
      <c r="CB20366" s="62"/>
      <c r="CC20366" s="62"/>
      <c r="CD20366" s="62"/>
      <c r="CE20366" s="62"/>
      <c r="CF20366" s="62"/>
      <c r="CL20366" s="56" t="s">
        <v>10843</v>
      </c>
      <c r="CM20366" s="56" t="s">
        <v>216</v>
      </c>
      <c r="CN20366" s="56" t="s">
        <v>216</v>
      </c>
      <c r="CO20366" s="52"/>
      <c r="CP20366" s="52"/>
      <c r="CQ20366" s="52"/>
      <c r="CR20366" s="52"/>
      <c r="CS20366" s="52"/>
      <c r="CT20366" s="52"/>
      <c r="CU20366" s="33"/>
      <c r="CV20366" s="33"/>
    </row>
    <row r="20367" spans="74:100">
      <c r="BV20367" s="62"/>
      <c r="BW20367" s="62"/>
      <c r="BX20367" s="62"/>
      <c r="BY20367" s="62"/>
      <c r="BZ20367" s="62"/>
      <c r="CA20367" s="62"/>
      <c r="CB20367" s="62"/>
      <c r="CC20367" s="62"/>
      <c r="CD20367" s="62"/>
      <c r="CE20367" s="62"/>
      <c r="CF20367" s="62"/>
      <c r="CL20367" s="56" t="s">
        <v>10844</v>
      </c>
      <c r="CM20367" s="56" t="s">
        <v>216</v>
      </c>
      <c r="CN20367" s="56" t="s">
        <v>216</v>
      </c>
      <c r="CO20367" s="52"/>
      <c r="CP20367" s="52"/>
      <c r="CQ20367" s="52"/>
      <c r="CR20367" s="52"/>
      <c r="CS20367" s="52"/>
      <c r="CT20367" s="52"/>
      <c r="CU20367" s="33"/>
      <c r="CV20367" s="33"/>
    </row>
    <row r="20368" spans="74:100">
      <c r="BV20368" s="62"/>
      <c r="BW20368" s="62"/>
      <c r="BX20368" s="62"/>
      <c r="BY20368" s="62"/>
      <c r="BZ20368" s="62"/>
      <c r="CA20368" s="62"/>
      <c r="CB20368" s="62"/>
      <c r="CC20368" s="62"/>
      <c r="CD20368" s="62"/>
      <c r="CE20368" s="62"/>
      <c r="CF20368" s="62"/>
      <c r="CL20368" s="56" t="s">
        <v>10845</v>
      </c>
      <c r="CM20368" s="56" t="s">
        <v>216</v>
      </c>
      <c r="CN20368" s="56" t="s">
        <v>216</v>
      </c>
      <c r="CO20368" s="52"/>
      <c r="CP20368" s="52"/>
      <c r="CQ20368" s="52"/>
      <c r="CR20368" s="52"/>
      <c r="CS20368" s="52"/>
      <c r="CT20368" s="52"/>
      <c r="CU20368" s="33"/>
      <c r="CV20368" s="33"/>
    </row>
    <row r="20369" spans="74:100">
      <c r="BV20369" s="62"/>
      <c r="BW20369" s="62"/>
      <c r="BX20369" s="62"/>
      <c r="BY20369" s="62"/>
      <c r="BZ20369" s="62"/>
      <c r="CA20369" s="62"/>
      <c r="CB20369" s="62"/>
      <c r="CC20369" s="62"/>
      <c r="CD20369" s="62"/>
      <c r="CE20369" s="62"/>
      <c r="CF20369" s="62"/>
      <c r="CL20369" s="35" t="s">
        <v>29472</v>
      </c>
      <c r="CM20369" s="35" t="s">
        <v>217</v>
      </c>
      <c r="CN20369" s="35" t="s">
        <v>217</v>
      </c>
      <c r="CO20369" s="52"/>
      <c r="CP20369" s="52"/>
      <c r="CQ20369" s="52"/>
      <c r="CR20369" s="52"/>
      <c r="CS20369" s="52"/>
      <c r="CT20369" s="52"/>
      <c r="CU20369" s="33"/>
      <c r="CV20369" s="33"/>
    </row>
    <row r="20370" spans="74:100">
      <c r="BV20370" s="62"/>
      <c r="BW20370" s="62"/>
      <c r="BX20370" s="62"/>
      <c r="BY20370" s="62"/>
      <c r="BZ20370" s="62"/>
      <c r="CA20370" s="62"/>
      <c r="CB20370" s="62"/>
      <c r="CC20370" s="62"/>
      <c r="CD20370" s="62"/>
      <c r="CE20370" s="62"/>
      <c r="CF20370" s="62"/>
      <c r="CL20370" s="35" t="s">
        <v>10861</v>
      </c>
      <c r="CM20370" s="35" t="s">
        <v>217</v>
      </c>
      <c r="CN20370" s="35" t="s">
        <v>217</v>
      </c>
      <c r="CO20370" s="52"/>
      <c r="CP20370" s="52"/>
      <c r="CQ20370" s="52"/>
      <c r="CR20370" s="52"/>
      <c r="CS20370" s="52"/>
      <c r="CT20370" s="52"/>
      <c r="CU20370" s="33"/>
      <c r="CV20370" s="33"/>
    </row>
    <row r="20371" spans="74:100">
      <c r="BV20371" s="62"/>
      <c r="BW20371" s="62"/>
      <c r="BX20371" s="62"/>
      <c r="BY20371" s="62"/>
      <c r="BZ20371" s="62"/>
      <c r="CA20371" s="62"/>
      <c r="CB20371" s="62"/>
      <c r="CC20371" s="62"/>
      <c r="CD20371" s="62"/>
      <c r="CE20371" s="62"/>
      <c r="CF20371" s="62"/>
      <c r="CL20371" s="35" t="s">
        <v>29473</v>
      </c>
      <c r="CM20371" s="35" t="s">
        <v>217</v>
      </c>
      <c r="CN20371" s="35" t="s">
        <v>217</v>
      </c>
      <c r="CO20371" s="52"/>
      <c r="CP20371" s="52"/>
      <c r="CQ20371" s="52"/>
      <c r="CR20371" s="52"/>
      <c r="CS20371" s="52"/>
      <c r="CT20371" s="52"/>
      <c r="CU20371" s="33"/>
      <c r="CV20371" s="33"/>
    </row>
    <row r="20372" spans="74:100">
      <c r="BV20372" s="62"/>
      <c r="BW20372" s="62"/>
      <c r="BX20372" s="62"/>
      <c r="BY20372" s="62"/>
      <c r="BZ20372" s="62"/>
      <c r="CA20372" s="62"/>
      <c r="CB20372" s="62"/>
      <c r="CC20372" s="62"/>
      <c r="CD20372" s="62"/>
      <c r="CE20372" s="62"/>
      <c r="CF20372" s="62"/>
      <c r="CL20372" s="56" t="s">
        <v>1538</v>
      </c>
      <c r="CM20372" s="56" t="s">
        <v>216</v>
      </c>
      <c r="CN20372" s="56" t="s">
        <v>216</v>
      </c>
      <c r="CO20372" s="52"/>
      <c r="CP20372" s="52"/>
      <c r="CQ20372" s="52"/>
      <c r="CR20372" s="52"/>
      <c r="CS20372" s="52"/>
      <c r="CT20372" s="52"/>
      <c r="CU20372" s="33"/>
      <c r="CV20372" s="33"/>
    </row>
    <row r="20373" spans="74:100">
      <c r="BV20373" s="62"/>
      <c r="BW20373" s="62"/>
      <c r="BX20373" s="62"/>
      <c r="BY20373" s="62"/>
      <c r="BZ20373" s="62"/>
      <c r="CA20373" s="62"/>
      <c r="CB20373" s="62"/>
      <c r="CC20373" s="62"/>
      <c r="CD20373" s="62"/>
      <c r="CE20373" s="62"/>
      <c r="CF20373" s="62"/>
      <c r="CL20373" s="35" t="s">
        <v>10836</v>
      </c>
      <c r="CM20373" s="35" t="s">
        <v>217</v>
      </c>
      <c r="CN20373" s="35" t="s">
        <v>217</v>
      </c>
      <c r="CO20373" s="52"/>
      <c r="CP20373" s="52"/>
      <c r="CQ20373" s="52"/>
      <c r="CR20373" s="52"/>
      <c r="CS20373" s="52"/>
      <c r="CT20373" s="52"/>
      <c r="CU20373" s="33"/>
      <c r="CV20373" s="33"/>
    </row>
    <row r="20374" spans="74:100">
      <c r="BV20374" s="62"/>
      <c r="BW20374" s="62"/>
      <c r="BX20374" s="62"/>
      <c r="BY20374" s="62"/>
      <c r="BZ20374" s="62"/>
      <c r="CA20374" s="62"/>
      <c r="CB20374" s="62"/>
      <c r="CC20374" s="62"/>
      <c r="CD20374" s="62"/>
      <c r="CE20374" s="62"/>
      <c r="CF20374" s="62"/>
      <c r="CL20374" s="35" t="s">
        <v>8973</v>
      </c>
      <c r="CM20374" s="35" t="s">
        <v>217</v>
      </c>
      <c r="CN20374" s="35" t="s">
        <v>217</v>
      </c>
      <c r="CO20374" s="52"/>
      <c r="CP20374" s="52"/>
      <c r="CQ20374" s="52"/>
      <c r="CR20374" s="52"/>
      <c r="CS20374" s="52"/>
      <c r="CT20374" s="52"/>
      <c r="CU20374" s="33"/>
      <c r="CV20374" s="33"/>
    </row>
    <row r="20375" spans="74:100">
      <c r="BV20375" s="62"/>
      <c r="BW20375" s="62"/>
      <c r="BX20375" s="62"/>
      <c r="BY20375" s="62"/>
      <c r="BZ20375" s="62"/>
      <c r="CA20375" s="62"/>
      <c r="CB20375" s="62"/>
      <c r="CC20375" s="62"/>
      <c r="CD20375" s="62"/>
      <c r="CE20375" s="62"/>
      <c r="CF20375" s="62"/>
      <c r="CL20375" s="35" t="s">
        <v>8974</v>
      </c>
      <c r="CM20375" s="35" t="s">
        <v>217</v>
      </c>
      <c r="CN20375" s="35" t="s">
        <v>217</v>
      </c>
      <c r="CO20375" s="52"/>
      <c r="CP20375" s="52"/>
      <c r="CQ20375" s="52"/>
      <c r="CR20375" s="52"/>
      <c r="CS20375" s="52"/>
      <c r="CT20375" s="52"/>
      <c r="CU20375" s="33"/>
      <c r="CV20375" s="33"/>
    </row>
    <row r="20376" spans="74:100">
      <c r="BV20376" s="62"/>
      <c r="BW20376" s="62"/>
      <c r="BX20376" s="62"/>
      <c r="BY20376" s="62"/>
      <c r="BZ20376" s="62"/>
      <c r="CA20376" s="62"/>
      <c r="CB20376" s="62"/>
      <c r="CC20376" s="62"/>
      <c r="CD20376" s="62"/>
      <c r="CE20376" s="62"/>
      <c r="CF20376" s="62"/>
      <c r="CL20376" s="35" t="s">
        <v>8975</v>
      </c>
      <c r="CM20376" s="35" t="s">
        <v>217</v>
      </c>
      <c r="CN20376" s="35" t="s">
        <v>217</v>
      </c>
      <c r="CO20376" s="52"/>
      <c r="CP20376" s="52"/>
      <c r="CQ20376" s="52"/>
      <c r="CR20376" s="52"/>
      <c r="CS20376" s="52"/>
      <c r="CT20376" s="52"/>
      <c r="CU20376" s="33"/>
      <c r="CV20376" s="33"/>
    </row>
    <row r="20377" spans="74:100">
      <c r="BV20377" s="62"/>
      <c r="BW20377" s="62"/>
      <c r="BX20377" s="62"/>
      <c r="BY20377" s="62"/>
      <c r="BZ20377" s="62"/>
      <c r="CA20377" s="62"/>
      <c r="CB20377" s="62"/>
      <c r="CC20377" s="62"/>
      <c r="CD20377" s="62"/>
      <c r="CE20377" s="62"/>
      <c r="CF20377" s="62"/>
      <c r="CL20377" s="35" t="s">
        <v>29474</v>
      </c>
      <c r="CM20377" s="35" t="s">
        <v>217</v>
      </c>
      <c r="CN20377" s="35" t="s">
        <v>217</v>
      </c>
      <c r="CO20377" s="52"/>
      <c r="CP20377" s="52"/>
      <c r="CQ20377" s="52"/>
      <c r="CR20377" s="52"/>
      <c r="CS20377" s="52"/>
      <c r="CT20377" s="52"/>
      <c r="CU20377" s="33"/>
      <c r="CV20377" s="33"/>
    </row>
    <row r="20378" spans="74:100">
      <c r="BV20378" s="62"/>
      <c r="BW20378" s="62"/>
      <c r="BX20378" s="62"/>
      <c r="BY20378" s="62"/>
      <c r="BZ20378" s="62"/>
      <c r="CA20378" s="62"/>
      <c r="CB20378" s="62"/>
      <c r="CC20378" s="62"/>
      <c r="CD20378" s="62"/>
      <c r="CE20378" s="62"/>
      <c r="CF20378" s="62"/>
      <c r="CL20378" s="35" t="s">
        <v>8976</v>
      </c>
      <c r="CM20378" s="35" t="s">
        <v>217</v>
      </c>
      <c r="CN20378" s="35" t="s">
        <v>217</v>
      </c>
      <c r="CO20378" s="52"/>
      <c r="CP20378" s="52"/>
      <c r="CQ20378" s="52"/>
      <c r="CR20378" s="52"/>
      <c r="CS20378" s="52"/>
      <c r="CT20378" s="52"/>
      <c r="CU20378" s="33"/>
      <c r="CV20378" s="33"/>
    </row>
    <row r="20379" spans="74:100">
      <c r="BV20379" s="62"/>
      <c r="BW20379" s="62"/>
      <c r="BX20379" s="62"/>
      <c r="BY20379" s="62"/>
      <c r="BZ20379" s="62"/>
      <c r="CA20379" s="62"/>
      <c r="CB20379" s="62"/>
      <c r="CC20379" s="62"/>
      <c r="CD20379" s="62"/>
      <c r="CE20379" s="62"/>
      <c r="CF20379" s="62"/>
      <c r="CL20379" s="56" t="s">
        <v>1541</v>
      </c>
      <c r="CM20379" s="56" t="s">
        <v>216</v>
      </c>
      <c r="CN20379" s="56" t="s">
        <v>216</v>
      </c>
      <c r="CO20379" s="52"/>
      <c r="CP20379" s="52"/>
      <c r="CQ20379" s="52"/>
      <c r="CR20379" s="52"/>
      <c r="CS20379" s="52"/>
      <c r="CT20379" s="52"/>
      <c r="CU20379" s="33"/>
      <c r="CV20379" s="33"/>
    </row>
    <row r="20380" spans="74:100">
      <c r="BV20380" s="62"/>
      <c r="BW20380" s="62"/>
      <c r="BX20380" s="62"/>
      <c r="BY20380" s="62"/>
      <c r="BZ20380" s="62"/>
      <c r="CA20380" s="62"/>
      <c r="CB20380" s="62"/>
      <c r="CC20380" s="62"/>
      <c r="CD20380" s="62"/>
      <c r="CE20380" s="62"/>
      <c r="CF20380" s="62"/>
      <c r="CL20380" s="35" t="s">
        <v>29475</v>
      </c>
      <c r="CM20380" s="35" t="s">
        <v>217</v>
      </c>
      <c r="CN20380" s="35" t="s">
        <v>217</v>
      </c>
      <c r="CO20380" s="52"/>
      <c r="CP20380" s="52"/>
      <c r="CQ20380" s="52"/>
      <c r="CR20380" s="52"/>
      <c r="CS20380" s="52"/>
      <c r="CT20380" s="52"/>
      <c r="CU20380" s="33"/>
      <c r="CV20380" s="33"/>
    </row>
    <row r="20381" spans="74:100">
      <c r="BV20381" s="62"/>
      <c r="BW20381" s="62"/>
      <c r="BX20381" s="62"/>
      <c r="BY20381" s="62"/>
      <c r="BZ20381" s="62"/>
      <c r="CA20381" s="62"/>
      <c r="CB20381" s="62"/>
      <c r="CC20381" s="62"/>
      <c r="CD20381" s="62"/>
      <c r="CE20381" s="62"/>
      <c r="CF20381" s="62"/>
      <c r="CL20381" s="35" t="s">
        <v>29476</v>
      </c>
      <c r="CM20381" s="35" t="s">
        <v>217</v>
      </c>
      <c r="CN20381" s="35" t="s">
        <v>217</v>
      </c>
      <c r="CO20381" s="52"/>
      <c r="CP20381" s="52"/>
      <c r="CQ20381" s="52"/>
      <c r="CR20381" s="52"/>
      <c r="CS20381" s="52"/>
      <c r="CT20381" s="52"/>
      <c r="CU20381" s="33"/>
      <c r="CV20381" s="33"/>
    </row>
    <row r="20382" spans="74:100">
      <c r="BV20382" s="62"/>
      <c r="BW20382" s="62"/>
      <c r="BX20382" s="62"/>
      <c r="BY20382" s="62"/>
      <c r="BZ20382" s="62"/>
      <c r="CA20382" s="62"/>
      <c r="CB20382" s="62"/>
      <c r="CC20382" s="62"/>
      <c r="CD20382" s="62"/>
      <c r="CE20382" s="62"/>
      <c r="CF20382" s="62"/>
      <c r="CL20382" s="35" t="s">
        <v>10877</v>
      </c>
      <c r="CM20382" s="35" t="s">
        <v>217</v>
      </c>
      <c r="CN20382" s="35" t="s">
        <v>217</v>
      </c>
      <c r="CO20382" s="52"/>
      <c r="CP20382" s="52"/>
      <c r="CQ20382" s="52"/>
      <c r="CR20382" s="52"/>
      <c r="CS20382" s="52"/>
      <c r="CT20382" s="52"/>
      <c r="CU20382" s="33"/>
      <c r="CV20382" s="33"/>
    </row>
    <row r="20383" spans="74:100">
      <c r="BV20383" s="62"/>
      <c r="BW20383" s="62"/>
      <c r="BX20383" s="62"/>
      <c r="BY20383" s="62"/>
      <c r="BZ20383" s="62"/>
      <c r="CA20383" s="62"/>
      <c r="CB20383" s="62"/>
      <c r="CC20383" s="62"/>
      <c r="CD20383" s="62"/>
      <c r="CE20383" s="62"/>
      <c r="CF20383" s="62"/>
      <c r="CL20383" s="35" t="s">
        <v>8977</v>
      </c>
      <c r="CM20383" s="35" t="s">
        <v>217</v>
      </c>
      <c r="CN20383" s="35" t="s">
        <v>217</v>
      </c>
      <c r="CO20383" s="52"/>
      <c r="CP20383" s="52"/>
      <c r="CQ20383" s="52"/>
      <c r="CR20383" s="52"/>
      <c r="CS20383" s="52"/>
      <c r="CT20383" s="52"/>
      <c r="CU20383" s="33"/>
      <c r="CV20383" s="33"/>
    </row>
    <row r="20384" spans="74:100">
      <c r="BV20384" s="62"/>
      <c r="BW20384" s="62"/>
      <c r="BX20384" s="62"/>
      <c r="BY20384" s="62"/>
      <c r="BZ20384" s="62"/>
      <c r="CA20384" s="62"/>
      <c r="CB20384" s="62"/>
      <c r="CC20384" s="62"/>
      <c r="CD20384" s="62"/>
      <c r="CE20384" s="62"/>
      <c r="CF20384" s="62"/>
      <c r="CL20384" s="56" t="s">
        <v>8963</v>
      </c>
      <c r="CM20384" s="56" t="s">
        <v>217</v>
      </c>
      <c r="CN20384" s="56" t="s">
        <v>217</v>
      </c>
      <c r="CO20384" s="52"/>
      <c r="CP20384" s="52"/>
      <c r="CQ20384" s="52"/>
      <c r="CR20384" s="52"/>
      <c r="CS20384" s="52"/>
      <c r="CT20384" s="52"/>
      <c r="CU20384" s="33"/>
      <c r="CV20384" s="33"/>
    </row>
    <row r="20385" spans="74:100">
      <c r="BV20385" s="62"/>
      <c r="BW20385" s="62"/>
      <c r="BX20385" s="62"/>
      <c r="BY20385" s="62"/>
      <c r="BZ20385" s="62"/>
      <c r="CA20385" s="62"/>
      <c r="CB20385" s="62"/>
      <c r="CC20385" s="62"/>
      <c r="CD20385" s="62"/>
      <c r="CE20385" s="62"/>
      <c r="CF20385" s="62"/>
      <c r="CL20385" s="56" t="s">
        <v>8979</v>
      </c>
      <c r="CM20385" s="56" t="s">
        <v>216</v>
      </c>
      <c r="CN20385" s="56" t="s">
        <v>216</v>
      </c>
      <c r="CO20385" s="52"/>
      <c r="CP20385" s="52"/>
      <c r="CQ20385" s="52"/>
      <c r="CR20385" s="52"/>
      <c r="CS20385" s="52"/>
      <c r="CT20385" s="52"/>
      <c r="CU20385" s="33"/>
      <c r="CV20385" s="33"/>
    </row>
    <row r="20386" spans="74:100">
      <c r="BV20386" s="62"/>
      <c r="BW20386" s="62"/>
      <c r="BX20386" s="62"/>
      <c r="BY20386" s="62"/>
      <c r="BZ20386" s="62"/>
      <c r="CA20386" s="62"/>
      <c r="CB20386" s="62"/>
      <c r="CC20386" s="62"/>
      <c r="CD20386" s="62"/>
      <c r="CE20386" s="62"/>
      <c r="CF20386" s="62"/>
      <c r="CL20386" s="35" t="s">
        <v>29477</v>
      </c>
      <c r="CM20386" s="35" t="s">
        <v>217</v>
      </c>
      <c r="CN20386" s="35" t="s">
        <v>217</v>
      </c>
      <c r="CO20386" s="52"/>
      <c r="CP20386" s="52"/>
      <c r="CQ20386" s="52"/>
      <c r="CR20386" s="52"/>
      <c r="CS20386" s="52"/>
      <c r="CT20386" s="52"/>
      <c r="CU20386" s="33"/>
      <c r="CV20386" s="33"/>
    </row>
    <row r="20387" spans="74:100">
      <c r="BV20387" s="62"/>
      <c r="BW20387" s="62"/>
      <c r="BX20387" s="62"/>
      <c r="BY20387" s="62"/>
      <c r="BZ20387" s="62"/>
      <c r="CA20387" s="62"/>
      <c r="CB20387" s="62"/>
      <c r="CC20387" s="62"/>
      <c r="CD20387" s="62"/>
      <c r="CE20387" s="62"/>
      <c r="CF20387" s="62"/>
      <c r="CL20387" s="35" t="s">
        <v>29478</v>
      </c>
      <c r="CM20387" s="35" t="s">
        <v>217</v>
      </c>
      <c r="CN20387" s="35" t="s">
        <v>217</v>
      </c>
      <c r="CO20387" s="52"/>
      <c r="CP20387" s="52"/>
      <c r="CQ20387" s="52"/>
      <c r="CR20387" s="52"/>
      <c r="CS20387" s="52"/>
      <c r="CT20387" s="52"/>
      <c r="CU20387" s="33"/>
      <c r="CV20387" s="33"/>
    </row>
    <row r="20388" spans="74:100">
      <c r="BV20388" s="62"/>
      <c r="BW20388" s="62"/>
      <c r="BX20388" s="62"/>
      <c r="BY20388" s="62"/>
      <c r="BZ20388" s="62"/>
      <c r="CA20388" s="62"/>
      <c r="CB20388" s="62"/>
      <c r="CC20388" s="62"/>
      <c r="CD20388" s="62"/>
      <c r="CE20388" s="62"/>
      <c r="CF20388" s="62"/>
      <c r="CL20388" s="35" t="s">
        <v>8983</v>
      </c>
      <c r="CM20388" s="35" t="s">
        <v>217</v>
      </c>
      <c r="CN20388" s="35" t="s">
        <v>217</v>
      </c>
      <c r="CO20388" s="52"/>
      <c r="CP20388" s="52"/>
      <c r="CQ20388" s="52"/>
      <c r="CR20388" s="52"/>
      <c r="CS20388" s="52"/>
      <c r="CT20388" s="52"/>
      <c r="CU20388" s="33"/>
      <c r="CV20388" s="33"/>
    </row>
    <row r="20389" spans="74:100">
      <c r="BV20389" s="62"/>
      <c r="BW20389" s="62"/>
      <c r="BX20389" s="62"/>
      <c r="BY20389" s="62"/>
      <c r="BZ20389" s="62"/>
      <c r="CA20389" s="62"/>
      <c r="CB20389" s="62"/>
      <c r="CC20389" s="62"/>
      <c r="CD20389" s="62"/>
      <c r="CE20389" s="62"/>
      <c r="CF20389" s="62"/>
      <c r="CL20389" s="56" t="s">
        <v>8967</v>
      </c>
      <c r="CM20389" s="56" t="s">
        <v>216</v>
      </c>
      <c r="CN20389" s="56" t="s">
        <v>216</v>
      </c>
      <c r="CO20389" s="52"/>
      <c r="CP20389" s="52"/>
      <c r="CQ20389" s="52"/>
      <c r="CR20389" s="52"/>
      <c r="CS20389" s="52"/>
      <c r="CT20389" s="52"/>
      <c r="CU20389" s="33"/>
      <c r="CV20389" s="33"/>
    </row>
    <row r="20390" spans="74:100">
      <c r="BV20390" s="62"/>
      <c r="BW20390" s="62"/>
      <c r="BX20390" s="62"/>
      <c r="BY20390" s="62"/>
      <c r="BZ20390" s="62"/>
      <c r="CA20390" s="62"/>
      <c r="CB20390" s="62"/>
      <c r="CC20390" s="62"/>
      <c r="CD20390" s="62"/>
      <c r="CE20390" s="62"/>
      <c r="CF20390" s="62"/>
      <c r="CL20390" s="35" t="s">
        <v>8985</v>
      </c>
      <c r="CM20390" s="35" t="s">
        <v>217</v>
      </c>
      <c r="CN20390" s="35" t="s">
        <v>217</v>
      </c>
      <c r="CO20390" s="52"/>
      <c r="CP20390" s="52"/>
      <c r="CQ20390" s="52"/>
      <c r="CR20390" s="52"/>
      <c r="CS20390" s="52"/>
      <c r="CT20390" s="52"/>
      <c r="CU20390" s="33"/>
      <c r="CV20390" s="33"/>
    </row>
    <row r="20391" spans="74:100">
      <c r="BV20391" s="62"/>
      <c r="BW20391" s="62"/>
      <c r="BX20391" s="62"/>
      <c r="BY20391" s="62"/>
      <c r="BZ20391" s="62"/>
      <c r="CA20391" s="62"/>
      <c r="CB20391" s="62"/>
      <c r="CC20391" s="62"/>
      <c r="CD20391" s="62"/>
      <c r="CE20391" s="62"/>
      <c r="CF20391" s="62"/>
      <c r="CL20391" s="35" t="s">
        <v>10878</v>
      </c>
      <c r="CM20391" s="35" t="s">
        <v>217</v>
      </c>
      <c r="CN20391" s="35" t="s">
        <v>217</v>
      </c>
      <c r="CO20391" s="52"/>
      <c r="CP20391" s="52"/>
      <c r="CQ20391" s="52"/>
      <c r="CR20391" s="52"/>
      <c r="CS20391" s="52"/>
      <c r="CT20391" s="52"/>
      <c r="CU20391" s="33"/>
      <c r="CV20391" s="33"/>
    </row>
    <row r="20392" spans="74:100">
      <c r="BV20392" s="62"/>
      <c r="BW20392" s="62"/>
      <c r="BX20392" s="62"/>
      <c r="BY20392" s="62"/>
      <c r="BZ20392" s="62"/>
      <c r="CA20392" s="62"/>
      <c r="CB20392" s="62"/>
      <c r="CC20392" s="62"/>
      <c r="CD20392" s="62"/>
      <c r="CE20392" s="62"/>
      <c r="CF20392" s="62"/>
      <c r="CL20392" s="35" t="s">
        <v>10891</v>
      </c>
      <c r="CM20392" s="35" t="s">
        <v>217</v>
      </c>
      <c r="CN20392" s="35" t="s">
        <v>217</v>
      </c>
      <c r="CO20392" s="52"/>
      <c r="CP20392" s="52"/>
      <c r="CQ20392" s="52"/>
      <c r="CR20392" s="52"/>
      <c r="CS20392" s="52"/>
      <c r="CT20392" s="52"/>
      <c r="CU20392" s="33"/>
      <c r="CV20392" s="33"/>
    </row>
    <row r="20393" spans="74:100">
      <c r="BV20393" s="62"/>
      <c r="BW20393" s="62"/>
      <c r="BX20393" s="62"/>
      <c r="BY20393" s="62"/>
      <c r="BZ20393" s="62"/>
      <c r="CA20393" s="62"/>
      <c r="CB20393" s="62"/>
      <c r="CC20393" s="62"/>
      <c r="CD20393" s="62"/>
      <c r="CE20393" s="62"/>
      <c r="CF20393" s="62"/>
      <c r="CL20393" s="35" t="s">
        <v>10892</v>
      </c>
      <c r="CM20393" s="35" t="s">
        <v>217</v>
      </c>
      <c r="CN20393" s="35" t="s">
        <v>217</v>
      </c>
      <c r="CO20393" s="52"/>
      <c r="CP20393" s="52"/>
      <c r="CQ20393" s="52"/>
      <c r="CR20393" s="52"/>
      <c r="CS20393" s="52"/>
      <c r="CT20393" s="52"/>
      <c r="CU20393" s="33"/>
      <c r="CV20393" s="33"/>
    </row>
    <row r="20394" spans="74:100">
      <c r="BV20394" s="62"/>
      <c r="BW20394" s="62"/>
      <c r="BX20394" s="62"/>
      <c r="BY20394" s="62"/>
      <c r="BZ20394" s="62"/>
      <c r="CA20394" s="62"/>
      <c r="CB20394" s="62"/>
      <c r="CC20394" s="62"/>
      <c r="CD20394" s="62"/>
      <c r="CE20394" s="62"/>
      <c r="CF20394" s="62"/>
      <c r="CL20394" s="35" t="s">
        <v>10893</v>
      </c>
      <c r="CM20394" s="35" t="s">
        <v>217</v>
      </c>
      <c r="CN20394" s="35" t="s">
        <v>217</v>
      </c>
      <c r="CO20394" s="52"/>
      <c r="CP20394" s="52"/>
      <c r="CQ20394" s="52"/>
      <c r="CR20394" s="52"/>
      <c r="CS20394" s="52"/>
      <c r="CT20394" s="52"/>
      <c r="CU20394" s="33"/>
      <c r="CV20394" s="33"/>
    </row>
    <row r="20395" spans="74:100">
      <c r="BV20395" s="62"/>
      <c r="BW20395" s="62"/>
      <c r="BX20395" s="62"/>
      <c r="BY20395" s="62"/>
      <c r="BZ20395" s="62"/>
      <c r="CA20395" s="62"/>
      <c r="CB20395" s="62"/>
      <c r="CC20395" s="62"/>
      <c r="CD20395" s="62"/>
      <c r="CE20395" s="62"/>
      <c r="CF20395" s="62"/>
      <c r="CL20395" s="56" t="s">
        <v>10903</v>
      </c>
      <c r="CM20395" s="56" t="s">
        <v>216</v>
      </c>
      <c r="CN20395" s="56" t="s">
        <v>216</v>
      </c>
      <c r="CO20395" s="52"/>
      <c r="CP20395" s="52"/>
      <c r="CQ20395" s="52"/>
      <c r="CR20395" s="52"/>
      <c r="CS20395" s="52"/>
      <c r="CT20395" s="52"/>
      <c r="CU20395" s="33"/>
      <c r="CV20395" s="33"/>
    </row>
    <row r="20396" spans="74:100">
      <c r="BV20396" s="62"/>
      <c r="BW20396" s="62"/>
      <c r="BX20396" s="62"/>
      <c r="BY20396" s="62"/>
      <c r="BZ20396" s="62"/>
      <c r="CA20396" s="62"/>
      <c r="CB20396" s="62"/>
      <c r="CC20396" s="62"/>
      <c r="CD20396" s="62"/>
      <c r="CE20396" s="62"/>
      <c r="CF20396" s="62"/>
      <c r="CL20396" s="35" t="s">
        <v>10894</v>
      </c>
      <c r="CM20396" s="35" t="s">
        <v>217</v>
      </c>
      <c r="CN20396" s="35" t="s">
        <v>217</v>
      </c>
      <c r="CO20396" s="52"/>
      <c r="CP20396" s="52"/>
      <c r="CQ20396" s="52"/>
      <c r="CR20396" s="52"/>
      <c r="CS20396" s="52"/>
      <c r="CT20396" s="52"/>
      <c r="CU20396" s="33"/>
      <c r="CV20396" s="33"/>
    </row>
    <row r="20397" spans="74:100">
      <c r="BV20397" s="62"/>
      <c r="BW20397" s="62"/>
      <c r="BX20397" s="62"/>
      <c r="BY20397" s="62"/>
      <c r="BZ20397" s="62"/>
      <c r="CA20397" s="62"/>
      <c r="CB20397" s="62"/>
      <c r="CC20397" s="62"/>
      <c r="CD20397" s="62"/>
      <c r="CE20397" s="62"/>
      <c r="CF20397" s="62"/>
      <c r="CL20397" s="56" t="s">
        <v>10904</v>
      </c>
      <c r="CM20397" s="56" t="s">
        <v>216</v>
      </c>
      <c r="CN20397" s="56" t="s">
        <v>216</v>
      </c>
      <c r="CO20397" s="52"/>
      <c r="CP20397" s="52"/>
      <c r="CQ20397" s="52"/>
      <c r="CR20397" s="52"/>
      <c r="CS20397" s="52"/>
      <c r="CT20397" s="52"/>
      <c r="CU20397" s="33"/>
      <c r="CV20397" s="33"/>
    </row>
    <row r="20398" spans="74:100">
      <c r="BV20398" s="62"/>
      <c r="BW20398" s="62"/>
      <c r="BX20398" s="62"/>
      <c r="BY20398" s="62"/>
      <c r="BZ20398" s="62"/>
      <c r="CA20398" s="62"/>
      <c r="CB20398" s="62"/>
      <c r="CC20398" s="62"/>
      <c r="CD20398" s="62"/>
      <c r="CE20398" s="62"/>
      <c r="CF20398" s="62"/>
      <c r="CL20398" s="35" t="s">
        <v>10895</v>
      </c>
      <c r="CM20398" s="35" t="s">
        <v>217</v>
      </c>
      <c r="CN20398" s="35" t="s">
        <v>217</v>
      </c>
      <c r="CO20398" s="52"/>
      <c r="CP20398" s="52"/>
      <c r="CQ20398" s="52"/>
      <c r="CR20398" s="52"/>
      <c r="CS20398" s="52"/>
      <c r="CT20398" s="52"/>
      <c r="CU20398" s="33"/>
      <c r="CV20398" s="33"/>
    </row>
    <row r="20399" spans="74:100">
      <c r="BV20399" s="62"/>
      <c r="BW20399" s="62"/>
      <c r="BX20399" s="62"/>
      <c r="BY20399" s="62"/>
      <c r="BZ20399" s="62"/>
      <c r="CA20399" s="62"/>
      <c r="CB20399" s="62"/>
      <c r="CC20399" s="62"/>
      <c r="CD20399" s="62"/>
      <c r="CE20399" s="62"/>
      <c r="CF20399" s="62"/>
      <c r="CL20399" s="56" t="s">
        <v>29479</v>
      </c>
      <c r="CM20399" s="56" t="s">
        <v>216</v>
      </c>
      <c r="CN20399" s="56" t="s">
        <v>216</v>
      </c>
      <c r="CO20399" s="52"/>
      <c r="CP20399" s="52"/>
      <c r="CQ20399" s="52"/>
      <c r="CR20399" s="52"/>
      <c r="CS20399" s="52"/>
      <c r="CT20399" s="52"/>
      <c r="CU20399" s="33"/>
      <c r="CV20399" s="33"/>
    </row>
    <row r="20400" spans="74:100">
      <c r="BV20400" s="62"/>
      <c r="BW20400" s="62"/>
      <c r="BX20400" s="62"/>
      <c r="BY20400" s="62"/>
      <c r="BZ20400" s="62"/>
      <c r="CA20400" s="62"/>
      <c r="CB20400" s="62"/>
      <c r="CC20400" s="62"/>
      <c r="CD20400" s="62"/>
      <c r="CE20400" s="62"/>
      <c r="CF20400" s="62"/>
      <c r="CL20400" s="35" t="s">
        <v>10896</v>
      </c>
      <c r="CM20400" s="35" t="s">
        <v>217</v>
      </c>
      <c r="CN20400" s="35" t="s">
        <v>217</v>
      </c>
      <c r="CO20400" s="52"/>
      <c r="CP20400" s="52"/>
      <c r="CQ20400" s="52"/>
      <c r="CR20400" s="52"/>
      <c r="CS20400" s="52"/>
      <c r="CT20400" s="52"/>
      <c r="CU20400" s="33"/>
      <c r="CV20400" s="33"/>
    </row>
    <row r="20401" spans="74:100">
      <c r="BV20401" s="62"/>
      <c r="BW20401" s="62"/>
      <c r="BX20401" s="62"/>
      <c r="BY20401" s="62"/>
      <c r="BZ20401" s="62"/>
      <c r="CA20401" s="62"/>
      <c r="CB20401" s="62"/>
      <c r="CC20401" s="62"/>
      <c r="CD20401" s="62"/>
      <c r="CE20401" s="62"/>
      <c r="CF20401" s="62"/>
      <c r="CL20401" s="56" t="s">
        <v>10900</v>
      </c>
      <c r="CM20401" s="56" t="s">
        <v>214</v>
      </c>
      <c r="CN20401" s="56" t="s">
        <v>214</v>
      </c>
      <c r="CO20401" s="52"/>
      <c r="CP20401" s="52"/>
      <c r="CQ20401" s="52"/>
      <c r="CR20401" s="52"/>
      <c r="CS20401" s="52"/>
      <c r="CT20401" s="52"/>
      <c r="CU20401" s="33"/>
      <c r="CV20401" s="33"/>
    </row>
    <row r="20402" spans="74:100">
      <c r="BV20402" s="62"/>
      <c r="BW20402" s="62"/>
      <c r="BX20402" s="62"/>
      <c r="BY20402" s="62"/>
      <c r="BZ20402" s="62"/>
      <c r="CA20402" s="62"/>
      <c r="CB20402" s="62"/>
      <c r="CC20402" s="62"/>
      <c r="CD20402" s="62"/>
      <c r="CE20402" s="62"/>
      <c r="CF20402" s="62"/>
      <c r="CL20402" s="56" t="s">
        <v>10901</v>
      </c>
      <c r="CM20402" s="56" t="s">
        <v>214</v>
      </c>
      <c r="CN20402" s="56" t="s">
        <v>214</v>
      </c>
      <c r="CO20402" s="52"/>
      <c r="CP20402" s="52"/>
      <c r="CQ20402" s="52"/>
      <c r="CR20402" s="52"/>
      <c r="CS20402" s="52"/>
      <c r="CT20402" s="52"/>
      <c r="CU20402" s="33"/>
      <c r="CV20402" s="33"/>
    </row>
    <row r="20403" spans="74:100">
      <c r="BV20403" s="62"/>
      <c r="BW20403" s="62"/>
      <c r="BX20403" s="62"/>
      <c r="BY20403" s="62"/>
      <c r="BZ20403" s="62"/>
      <c r="CA20403" s="62"/>
      <c r="CB20403" s="62"/>
      <c r="CC20403" s="62"/>
      <c r="CD20403" s="62"/>
      <c r="CE20403" s="62"/>
      <c r="CF20403" s="62"/>
      <c r="CL20403" s="56" t="s">
        <v>10902</v>
      </c>
      <c r="CM20403" s="56" t="s">
        <v>214</v>
      </c>
      <c r="CN20403" s="56" t="s">
        <v>214</v>
      </c>
      <c r="CO20403" s="52"/>
      <c r="CP20403" s="52"/>
      <c r="CQ20403" s="52"/>
      <c r="CR20403" s="52"/>
      <c r="CS20403" s="52"/>
      <c r="CT20403" s="52"/>
      <c r="CU20403" s="33"/>
      <c r="CV20403" s="33"/>
    </row>
    <row r="20404" spans="74:100">
      <c r="BV20404" s="62"/>
      <c r="BW20404" s="62"/>
      <c r="BX20404" s="62"/>
      <c r="BY20404" s="62"/>
      <c r="BZ20404" s="62"/>
      <c r="CA20404" s="62"/>
      <c r="CB20404" s="62"/>
      <c r="CC20404" s="62"/>
      <c r="CD20404" s="62"/>
      <c r="CE20404" s="62"/>
      <c r="CF20404" s="62"/>
      <c r="CL20404" s="56" t="s">
        <v>10905</v>
      </c>
      <c r="CM20404" s="56" t="s">
        <v>216</v>
      </c>
      <c r="CN20404" s="56" t="s">
        <v>216</v>
      </c>
      <c r="CO20404" s="52"/>
      <c r="CP20404" s="52"/>
      <c r="CQ20404" s="52"/>
      <c r="CR20404" s="52"/>
      <c r="CS20404" s="52"/>
      <c r="CT20404" s="52"/>
      <c r="CU20404" s="33"/>
      <c r="CV20404" s="33"/>
    </row>
    <row r="20405" spans="74:100">
      <c r="BV20405" s="62"/>
      <c r="BW20405" s="62"/>
      <c r="BX20405" s="62"/>
      <c r="BY20405" s="62"/>
      <c r="BZ20405" s="62"/>
      <c r="CA20405" s="62"/>
      <c r="CB20405" s="62"/>
      <c r="CC20405" s="62"/>
      <c r="CD20405" s="62"/>
      <c r="CE20405" s="62"/>
      <c r="CF20405" s="62"/>
      <c r="CL20405" s="35" t="s">
        <v>10897</v>
      </c>
      <c r="CM20405" s="35" t="s">
        <v>217</v>
      </c>
      <c r="CN20405" s="35" t="s">
        <v>217</v>
      </c>
      <c r="CO20405" s="52"/>
      <c r="CP20405" s="52"/>
      <c r="CQ20405" s="52"/>
      <c r="CR20405" s="52"/>
      <c r="CS20405" s="52"/>
      <c r="CT20405" s="52"/>
      <c r="CU20405" s="33"/>
      <c r="CV20405" s="33"/>
    </row>
    <row r="20406" spans="74:100">
      <c r="BV20406" s="62"/>
      <c r="BW20406" s="62"/>
      <c r="BX20406" s="62"/>
      <c r="BY20406" s="62"/>
      <c r="BZ20406" s="62"/>
      <c r="CA20406" s="62"/>
      <c r="CB20406" s="62"/>
      <c r="CC20406" s="62"/>
      <c r="CD20406" s="62"/>
      <c r="CE20406" s="62"/>
      <c r="CF20406" s="62"/>
      <c r="CL20406" s="35" t="s">
        <v>10898</v>
      </c>
      <c r="CM20406" s="35" t="s">
        <v>217</v>
      </c>
      <c r="CN20406" s="35" t="s">
        <v>217</v>
      </c>
      <c r="CO20406" s="52"/>
      <c r="CP20406" s="52"/>
      <c r="CQ20406" s="52"/>
      <c r="CR20406" s="52"/>
      <c r="CS20406" s="52"/>
      <c r="CT20406" s="52"/>
      <c r="CU20406" s="33"/>
      <c r="CV20406" s="33"/>
    </row>
    <row r="20407" spans="74:100">
      <c r="BV20407" s="62"/>
      <c r="BW20407" s="62"/>
      <c r="BX20407" s="62"/>
      <c r="BY20407" s="62"/>
      <c r="BZ20407" s="62"/>
      <c r="CA20407" s="62"/>
      <c r="CB20407" s="62"/>
      <c r="CC20407" s="62"/>
      <c r="CD20407" s="62"/>
      <c r="CE20407" s="62"/>
      <c r="CF20407" s="62"/>
      <c r="CL20407" s="35" t="s">
        <v>10899</v>
      </c>
      <c r="CM20407" s="35" t="s">
        <v>217</v>
      </c>
      <c r="CN20407" s="35" t="s">
        <v>217</v>
      </c>
      <c r="CO20407" s="52"/>
      <c r="CP20407" s="52"/>
      <c r="CQ20407" s="52"/>
      <c r="CR20407" s="52"/>
      <c r="CS20407" s="52"/>
      <c r="CT20407" s="52"/>
      <c r="CU20407" s="33"/>
      <c r="CV20407" s="33"/>
    </row>
    <row r="20408" spans="74:100">
      <c r="BV20408" s="62"/>
      <c r="BW20408" s="62"/>
      <c r="BX20408" s="62"/>
      <c r="BY20408" s="62"/>
      <c r="BZ20408" s="62"/>
      <c r="CA20408" s="62"/>
      <c r="CB20408" s="62"/>
      <c r="CC20408" s="62"/>
      <c r="CD20408" s="62"/>
      <c r="CE20408" s="62"/>
      <c r="CF20408" s="62"/>
      <c r="CL20408" s="35" t="s">
        <v>29480</v>
      </c>
      <c r="CM20408" s="35" t="s">
        <v>217</v>
      </c>
      <c r="CN20408" s="35" t="s">
        <v>217</v>
      </c>
      <c r="CO20408" s="52"/>
      <c r="CP20408" s="52"/>
      <c r="CQ20408" s="52"/>
      <c r="CR20408" s="52"/>
      <c r="CS20408" s="52"/>
      <c r="CT20408" s="52"/>
      <c r="CU20408" s="33"/>
      <c r="CV20408" s="33"/>
    </row>
    <row r="20409" spans="74:100">
      <c r="BV20409" s="62"/>
      <c r="BW20409" s="62"/>
      <c r="BX20409" s="62"/>
      <c r="BY20409" s="62"/>
      <c r="BZ20409" s="62"/>
      <c r="CA20409" s="62"/>
      <c r="CB20409" s="62"/>
      <c r="CC20409" s="62"/>
      <c r="CD20409" s="62"/>
      <c r="CE20409" s="62"/>
      <c r="CF20409" s="62"/>
      <c r="CL20409" s="35" t="s">
        <v>29481</v>
      </c>
      <c r="CM20409" s="35" t="s">
        <v>217</v>
      </c>
      <c r="CN20409" s="35" t="s">
        <v>217</v>
      </c>
      <c r="CO20409" s="52"/>
      <c r="CP20409" s="52"/>
      <c r="CQ20409" s="52"/>
      <c r="CR20409" s="52"/>
      <c r="CS20409" s="52"/>
      <c r="CT20409" s="52"/>
      <c r="CU20409" s="33"/>
      <c r="CV20409" s="33"/>
    </row>
    <row r="20410" spans="74:100">
      <c r="BV20410" s="62"/>
      <c r="BW20410" s="62"/>
      <c r="BX20410" s="62"/>
      <c r="BY20410" s="62"/>
      <c r="BZ20410" s="62"/>
      <c r="CA20410" s="62"/>
      <c r="CB20410" s="62"/>
      <c r="CC20410" s="62"/>
      <c r="CD20410" s="62"/>
      <c r="CE20410" s="62"/>
      <c r="CF20410" s="62"/>
      <c r="CL20410" s="35" t="s">
        <v>29482</v>
      </c>
      <c r="CM20410" s="35" t="s">
        <v>217</v>
      </c>
      <c r="CN20410" s="35" t="s">
        <v>217</v>
      </c>
      <c r="CO20410" s="52"/>
      <c r="CP20410" s="52"/>
      <c r="CQ20410" s="52"/>
      <c r="CR20410" s="52"/>
      <c r="CS20410" s="52"/>
      <c r="CT20410" s="52"/>
      <c r="CU20410" s="33"/>
      <c r="CV20410" s="33"/>
    </row>
    <row r="20411" spans="74:100">
      <c r="BV20411" s="62"/>
      <c r="BW20411" s="62"/>
      <c r="BX20411" s="62"/>
      <c r="BY20411" s="62"/>
      <c r="BZ20411" s="62"/>
      <c r="CA20411" s="62"/>
      <c r="CB20411" s="62"/>
      <c r="CC20411" s="62"/>
      <c r="CD20411" s="62"/>
      <c r="CE20411" s="62"/>
      <c r="CF20411" s="62"/>
      <c r="CL20411" s="35" t="s">
        <v>10917</v>
      </c>
      <c r="CM20411" s="35" t="s">
        <v>217</v>
      </c>
      <c r="CN20411" s="35" t="s">
        <v>217</v>
      </c>
      <c r="CO20411" s="52"/>
      <c r="CP20411" s="52"/>
      <c r="CQ20411" s="52"/>
      <c r="CR20411" s="52"/>
      <c r="CS20411" s="52"/>
      <c r="CT20411" s="52"/>
      <c r="CU20411" s="33"/>
      <c r="CV20411" s="33"/>
    </row>
    <row r="20412" spans="74:100">
      <c r="BV20412" s="62"/>
      <c r="BW20412" s="62"/>
      <c r="BX20412" s="62"/>
      <c r="BY20412" s="62"/>
      <c r="BZ20412" s="62"/>
      <c r="CA20412" s="62"/>
      <c r="CB20412" s="62"/>
      <c r="CC20412" s="62"/>
      <c r="CD20412" s="62"/>
      <c r="CE20412" s="62"/>
      <c r="CF20412" s="62"/>
      <c r="CL20412" s="35" t="s">
        <v>10937</v>
      </c>
      <c r="CM20412" s="35" t="s">
        <v>217</v>
      </c>
      <c r="CN20412" s="35" t="s">
        <v>217</v>
      </c>
      <c r="CO20412" s="52"/>
      <c r="CP20412" s="52"/>
      <c r="CQ20412" s="52"/>
      <c r="CR20412" s="52"/>
      <c r="CS20412" s="52"/>
      <c r="CT20412" s="52"/>
      <c r="CU20412" s="33"/>
      <c r="CV20412" s="33"/>
    </row>
    <row r="20413" spans="74:100">
      <c r="BV20413" s="62"/>
      <c r="BW20413" s="62"/>
      <c r="BX20413" s="62"/>
      <c r="BY20413" s="62"/>
      <c r="BZ20413" s="62"/>
      <c r="CA20413" s="62"/>
      <c r="CB20413" s="62"/>
      <c r="CC20413" s="62"/>
      <c r="CD20413" s="62"/>
      <c r="CE20413" s="62"/>
      <c r="CF20413" s="62"/>
      <c r="CL20413" s="56" t="s">
        <v>1544</v>
      </c>
      <c r="CM20413" s="56" t="s">
        <v>214</v>
      </c>
      <c r="CN20413" s="56" t="s">
        <v>214</v>
      </c>
      <c r="CO20413" s="52"/>
      <c r="CP20413" s="52"/>
      <c r="CQ20413" s="52"/>
      <c r="CR20413" s="52"/>
      <c r="CS20413" s="52"/>
      <c r="CT20413" s="52"/>
      <c r="CU20413" s="33"/>
      <c r="CV20413" s="33"/>
    </row>
    <row r="20414" spans="74:100">
      <c r="BV20414" s="62"/>
      <c r="BW20414" s="62"/>
      <c r="BX20414" s="62"/>
      <c r="BY20414" s="62"/>
      <c r="BZ20414" s="62"/>
      <c r="CA20414" s="62"/>
      <c r="CB20414" s="62"/>
      <c r="CC20414" s="62"/>
      <c r="CD20414" s="62"/>
      <c r="CE20414" s="62"/>
      <c r="CF20414" s="62"/>
      <c r="CL20414" s="56" t="s">
        <v>10968</v>
      </c>
      <c r="CM20414" s="56" t="s">
        <v>214</v>
      </c>
      <c r="CN20414" s="56" t="s">
        <v>214</v>
      </c>
      <c r="CO20414" s="52"/>
      <c r="CP20414" s="52"/>
      <c r="CQ20414" s="52"/>
      <c r="CR20414" s="52"/>
      <c r="CS20414" s="52"/>
      <c r="CT20414" s="52"/>
      <c r="CU20414" s="33"/>
      <c r="CV20414" s="33"/>
    </row>
    <row r="20415" spans="74:100">
      <c r="BV20415" s="62"/>
      <c r="BW20415" s="62"/>
      <c r="BX20415" s="62"/>
      <c r="BY20415" s="62"/>
      <c r="BZ20415" s="62"/>
      <c r="CA20415" s="62"/>
      <c r="CB20415" s="62"/>
      <c r="CC20415" s="62"/>
      <c r="CD20415" s="62"/>
      <c r="CE20415" s="62"/>
      <c r="CF20415" s="62"/>
      <c r="CL20415" s="56" t="s">
        <v>10958</v>
      </c>
      <c r="CM20415" s="56" t="s">
        <v>215</v>
      </c>
      <c r="CN20415" s="56" t="s">
        <v>215</v>
      </c>
      <c r="CO20415" s="52"/>
      <c r="CP20415" s="52"/>
      <c r="CQ20415" s="52"/>
      <c r="CR20415" s="52"/>
      <c r="CS20415" s="52"/>
      <c r="CT20415" s="52"/>
      <c r="CU20415" s="33"/>
      <c r="CV20415" s="33"/>
    </row>
    <row r="20416" spans="74:100">
      <c r="BV20416" s="62"/>
      <c r="BW20416" s="62"/>
      <c r="BX20416" s="62"/>
      <c r="BY20416" s="62"/>
      <c r="BZ20416" s="62"/>
      <c r="CA20416" s="62"/>
      <c r="CB20416" s="62"/>
      <c r="CC20416" s="62"/>
      <c r="CD20416" s="62"/>
      <c r="CE20416" s="62"/>
      <c r="CF20416" s="62"/>
      <c r="CL20416" s="56" t="s">
        <v>1545</v>
      </c>
      <c r="CM20416" s="56" t="s">
        <v>215</v>
      </c>
      <c r="CN20416" s="56" t="s">
        <v>215</v>
      </c>
      <c r="CO20416" s="52"/>
      <c r="CP20416" s="52"/>
      <c r="CQ20416" s="52"/>
      <c r="CR20416" s="52"/>
      <c r="CS20416" s="52"/>
      <c r="CT20416" s="52"/>
      <c r="CU20416" s="33"/>
      <c r="CV20416" s="33"/>
    </row>
    <row r="20417" spans="74:100">
      <c r="BV20417" s="62"/>
      <c r="BW20417" s="62"/>
      <c r="BX20417" s="62"/>
      <c r="BY20417" s="62"/>
      <c r="BZ20417" s="62"/>
      <c r="CA20417" s="62"/>
      <c r="CB20417" s="62"/>
      <c r="CC20417" s="62"/>
      <c r="CD20417" s="62"/>
      <c r="CE20417" s="62"/>
      <c r="CF20417" s="62"/>
      <c r="CL20417" s="56" t="s">
        <v>10969</v>
      </c>
      <c r="CM20417" s="56" t="s">
        <v>214</v>
      </c>
      <c r="CN20417" s="56" t="s">
        <v>214</v>
      </c>
      <c r="CO20417" s="52"/>
      <c r="CP20417" s="52"/>
      <c r="CQ20417" s="52"/>
      <c r="CR20417" s="52"/>
      <c r="CS20417" s="52"/>
      <c r="CT20417" s="52"/>
      <c r="CU20417" s="33"/>
      <c r="CV20417" s="33"/>
    </row>
    <row r="20418" spans="74:100">
      <c r="BV20418" s="62"/>
      <c r="BW20418" s="62"/>
      <c r="BX20418" s="62"/>
      <c r="BY20418" s="62"/>
      <c r="BZ20418" s="62"/>
      <c r="CA20418" s="62"/>
      <c r="CB20418" s="62"/>
      <c r="CC20418" s="62"/>
      <c r="CD20418" s="62"/>
      <c r="CE20418" s="62"/>
      <c r="CF20418" s="62"/>
      <c r="CL20418" s="56" t="s">
        <v>10952</v>
      </c>
      <c r="CM20418" s="56" t="s">
        <v>215</v>
      </c>
      <c r="CN20418" s="56" t="s">
        <v>215</v>
      </c>
      <c r="CO20418" s="52"/>
      <c r="CP20418" s="52"/>
      <c r="CQ20418" s="52"/>
      <c r="CR20418" s="52"/>
      <c r="CS20418" s="52"/>
      <c r="CT20418" s="52"/>
      <c r="CU20418" s="33"/>
      <c r="CV20418" s="33"/>
    </row>
    <row r="20419" spans="74:100">
      <c r="BV20419" s="62"/>
      <c r="BW20419" s="62"/>
      <c r="BX20419" s="62"/>
      <c r="BY20419" s="62"/>
      <c r="BZ20419" s="62"/>
      <c r="CA20419" s="62"/>
      <c r="CB20419" s="62"/>
      <c r="CC20419" s="62"/>
      <c r="CD20419" s="62"/>
      <c r="CE20419" s="62"/>
      <c r="CF20419" s="62"/>
      <c r="CL20419" s="56" t="s">
        <v>23917</v>
      </c>
      <c r="CM20419" s="56" t="s">
        <v>215</v>
      </c>
      <c r="CN20419" s="56" t="s">
        <v>215</v>
      </c>
      <c r="CO20419" s="52"/>
      <c r="CP20419" s="52"/>
      <c r="CQ20419" s="52"/>
      <c r="CR20419" s="52"/>
      <c r="CS20419" s="52"/>
      <c r="CT20419" s="52"/>
      <c r="CU20419" s="33"/>
      <c r="CV20419" s="33"/>
    </row>
    <row r="20420" spans="74:100">
      <c r="BV20420" s="62"/>
      <c r="BW20420" s="62"/>
      <c r="BX20420" s="62"/>
      <c r="BY20420" s="62"/>
      <c r="BZ20420" s="62"/>
      <c r="CA20420" s="62"/>
      <c r="CB20420" s="62"/>
      <c r="CC20420" s="62"/>
      <c r="CD20420" s="62"/>
      <c r="CE20420" s="62"/>
      <c r="CF20420" s="62"/>
      <c r="CL20420" s="56" t="s">
        <v>10959</v>
      </c>
      <c r="CM20420" s="56" t="s">
        <v>215</v>
      </c>
      <c r="CN20420" s="56" t="s">
        <v>215</v>
      </c>
      <c r="CO20420" s="52"/>
      <c r="CP20420" s="52"/>
      <c r="CQ20420" s="52"/>
      <c r="CR20420" s="52"/>
      <c r="CS20420" s="52"/>
      <c r="CT20420" s="52"/>
      <c r="CU20420" s="33"/>
      <c r="CV20420" s="33"/>
    </row>
    <row r="20421" spans="74:100">
      <c r="BV20421" s="62"/>
      <c r="BW20421" s="62"/>
      <c r="BX20421" s="62"/>
      <c r="BY20421" s="62"/>
      <c r="BZ20421" s="62"/>
      <c r="CA20421" s="62"/>
      <c r="CB20421" s="62"/>
      <c r="CC20421" s="62"/>
      <c r="CD20421" s="62"/>
      <c r="CE20421" s="62"/>
      <c r="CF20421" s="62"/>
      <c r="CL20421" s="56" t="s">
        <v>10960</v>
      </c>
      <c r="CM20421" s="56" t="s">
        <v>215</v>
      </c>
      <c r="CN20421" s="56" t="s">
        <v>215</v>
      </c>
      <c r="CO20421" s="52"/>
      <c r="CP20421" s="52"/>
      <c r="CQ20421" s="52"/>
      <c r="CR20421" s="52"/>
      <c r="CS20421" s="52"/>
      <c r="CT20421" s="52"/>
      <c r="CU20421" s="33"/>
      <c r="CV20421" s="33"/>
    </row>
    <row r="20422" spans="74:100">
      <c r="BV20422" s="62"/>
      <c r="BW20422" s="62"/>
      <c r="BX20422" s="62"/>
      <c r="BY20422" s="62"/>
      <c r="BZ20422" s="62"/>
      <c r="CA20422" s="62"/>
      <c r="CB20422" s="62"/>
      <c r="CC20422" s="62"/>
      <c r="CD20422" s="62"/>
      <c r="CE20422" s="62"/>
      <c r="CF20422" s="62"/>
      <c r="CL20422" s="56" t="s">
        <v>23918</v>
      </c>
      <c r="CM20422" s="56" t="s">
        <v>215</v>
      </c>
      <c r="CN20422" s="56" t="s">
        <v>215</v>
      </c>
      <c r="CO20422" s="52"/>
      <c r="CP20422" s="52"/>
      <c r="CQ20422" s="52"/>
      <c r="CR20422" s="52"/>
      <c r="CS20422" s="52"/>
      <c r="CT20422" s="52"/>
      <c r="CU20422" s="33"/>
      <c r="CV20422" s="33"/>
    </row>
    <row r="20423" spans="74:100">
      <c r="BV20423" s="62"/>
      <c r="BW20423" s="62"/>
      <c r="BX20423" s="62"/>
      <c r="BY20423" s="62"/>
      <c r="BZ20423" s="62"/>
      <c r="CA20423" s="62"/>
      <c r="CB20423" s="62"/>
      <c r="CC20423" s="62"/>
      <c r="CD20423" s="62"/>
      <c r="CE20423" s="62"/>
      <c r="CF20423" s="62"/>
      <c r="CL20423" s="56" t="s">
        <v>10970</v>
      </c>
      <c r="CM20423" s="56" t="s">
        <v>215</v>
      </c>
      <c r="CN20423" s="56" t="s">
        <v>215</v>
      </c>
      <c r="CO20423" s="52"/>
      <c r="CP20423" s="52"/>
      <c r="CQ20423" s="52"/>
      <c r="CR20423" s="52"/>
      <c r="CS20423" s="52"/>
      <c r="CT20423" s="52"/>
      <c r="CU20423" s="33"/>
      <c r="CV20423" s="33"/>
    </row>
    <row r="20424" spans="74:100">
      <c r="BV20424" s="62"/>
      <c r="BW20424" s="62"/>
      <c r="BX20424" s="62"/>
      <c r="BY20424" s="62"/>
      <c r="BZ20424" s="62"/>
      <c r="CA20424" s="62"/>
      <c r="CB20424" s="62"/>
      <c r="CC20424" s="62"/>
      <c r="CD20424" s="62"/>
      <c r="CE20424" s="62"/>
      <c r="CF20424" s="62"/>
      <c r="CL20424" s="56" t="s">
        <v>10943</v>
      </c>
      <c r="CM20424" s="56" t="s">
        <v>215</v>
      </c>
      <c r="CN20424" s="56" t="s">
        <v>215</v>
      </c>
      <c r="CO20424" s="52"/>
      <c r="CP20424" s="52"/>
      <c r="CQ20424" s="52"/>
      <c r="CR20424" s="52"/>
      <c r="CS20424" s="52"/>
      <c r="CT20424" s="52"/>
      <c r="CU20424" s="33"/>
      <c r="CV20424" s="33"/>
    </row>
    <row r="20425" spans="74:100">
      <c r="BV20425" s="62"/>
      <c r="BW20425" s="62"/>
      <c r="BX20425" s="62"/>
      <c r="BY20425" s="62"/>
      <c r="BZ20425" s="62"/>
      <c r="CA20425" s="62"/>
      <c r="CB20425" s="62"/>
      <c r="CC20425" s="62"/>
      <c r="CD20425" s="62"/>
      <c r="CE20425" s="62"/>
      <c r="CF20425" s="62"/>
      <c r="CL20425" s="56" t="s">
        <v>10944</v>
      </c>
      <c r="CM20425" s="56" t="s">
        <v>215</v>
      </c>
      <c r="CN20425" s="56" t="s">
        <v>215</v>
      </c>
      <c r="CO20425" s="52"/>
      <c r="CP20425" s="52"/>
      <c r="CQ20425" s="52"/>
      <c r="CR20425" s="52"/>
      <c r="CS20425" s="52"/>
      <c r="CT20425" s="52"/>
      <c r="CU20425" s="33"/>
      <c r="CV20425" s="33"/>
    </row>
    <row r="20426" spans="74:100">
      <c r="BV20426" s="62"/>
      <c r="BW20426" s="62"/>
      <c r="BX20426" s="62"/>
      <c r="BY20426" s="62"/>
      <c r="BZ20426" s="62"/>
      <c r="CA20426" s="62"/>
      <c r="CB20426" s="62"/>
      <c r="CC20426" s="62"/>
      <c r="CD20426" s="62"/>
      <c r="CE20426" s="62"/>
      <c r="CF20426" s="62"/>
      <c r="CL20426" s="56" t="s">
        <v>1547</v>
      </c>
      <c r="CM20426" s="56" t="s">
        <v>215</v>
      </c>
      <c r="CN20426" s="56" t="s">
        <v>215</v>
      </c>
      <c r="CO20426" s="52"/>
      <c r="CP20426" s="52"/>
      <c r="CQ20426" s="52"/>
      <c r="CR20426" s="52"/>
      <c r="CS20426" s="52"/>
      <c r="CT20426" s="52"/>
      <c r="CU20426" s="33"/>
      <c r="CV20426" s="33"/>
    </row>
    <row r="20427" spans="74:100">
      <c r="BV20427" s="62"/>
      <c r="BW20427" s="62"/>
      <c r="BX20427" s="62"/>
      <c r="BY20427" s="62"/>
      <c r="BZ20427" s="62"/>
      <c r="CA20427" s="62"/>
      <c r="CB20427" s="62"/>
      <c r="CC20427" s="62"/>
      <c r="CD20427" s="62"/>
      <c r="CE20427" s="62"/>
      <c r="CF20427" s="62"/>
      <c r="CL20427" s="56" t="s">
        <v>10961</v>
      </c>
      <c r="CM20427" s="56" t="s">
        <v>215</v>
      </c>
      <c r="CN20427" s="56" t="s">
        <v>215</v>
      </c>
      <c r="CO20427" s="52"/>
      <c r="CP20427" s="52"/>
      <c r="CQ20427" s="52"/>
      <c r="CR20427" s="52"/>
      <c r="CS20427" s="52"/>
      <c r="CT20427" s="52"/>
      <c r="CU20427" s="33"/>
      <c r="CV20427" s="33"/>
    </row>
    <row r="20428" spans="74:100">
      <c r="BV20428" s="62"/>
      <c r="BW20428" s="62"/>
      <c r="BX20428" s="62"/>
      <c r="BY20428" s="62"/>
      <c r="BZ20428" s="62"/>
      <c r="CA20428" s="62"/>
      <c r="CB20428" s="62"/>
      <c r="CC20428" s="62"/>
      <c r="CD20428" s="62"/>
      <c r="CE20428" s="62"/>
      <c r="CF20428" s="62"/>
      <c r="CL20428" s="56" t="s">
        <v>10971</v>
      </c>
      <c r="CM20428" s="56" t="s">
        <v>214</v>
      </c>
      <c r="CN20428" s="56" t="s">
        <v>214</v>
      </c>
      <c r="CO20428" s="52"/>
      <c r="CP20428" s="52"/>
      <c r="CQ20428" s="52"/>
      <c r="CR20428" s="52"/>
      <c r="CS20428" s="52"/>
      <c r="CT20428" s="52"/>
      <c r="CU20428" s="33"/>
      <c r="CV20428" s="33"/>
    </row>
    <row r="20429" spans="74:100">
      <c r="BV20429" s="62"/>
      <c r="BW20429" s="62"/>
      <c r="BX20429" s="62"/>
      <c r="BY20429" s="62"/>
      <c r="BZ20429" s="62"/>
      <c r="CA20429" s="62"/>
      <c r="CB20429" s="62"/>
      <c r="CC20429" s="62"/>
      <c r="CD20429" s="62"/>
      <c r="CE20429" s="62"/>
      <c r="CF20429" s="62"/>
      <c r="CL20429" s="56" t="s">
        <v>1548</v>
      </c>
      <c r="CM20429" s="56" t="s">
        <v>215</v>
      </c>
      <c r="CN20429" s="56" t="s">
        <v>215</v>
      </c>
      <c r="CO20429" s="52"/>
      <c r="CP20429" s="52"/>
      <c r="CQ20429" s="52"/>
      <c r="CR20429" s="52"/>
      <c r="CS20429" s="52"/>
      <c r="CT20429" s="52"/>
      <c r="CU20429" s="33"/>
      <c r="CV20429" s="33"/>
    </row>
    <row r="20430" spans="74:100">
      <c r="BV20430" s="62"/>
      <c r="BW20430" s="62"/>
      <c r="BX20430" s="62"/>
      <c r="BY20430" s="62"/>
      <c r="BZ20430" s="62"/>
      <c r="CA20430" s="62"/>
      <c r="CB20430" s="62"/>
      <c r="CC20430" s="62"/>
      <c r="CD20430" s="62"/>
      <c r="CE20430" s="62"/>
      <c r="CF20430" s="62"/>
      <c r="CL20430" s="56" t="s">
        <v>10945</v>
      </c>
      <c r="CM20430" s="56" t="s">
        <v>215</v>
      </c>
      <c r="CN20430" s="56" t="s">
        <v>215</v>
      </c>
      <c r="CO20430" s="52"/>
      <c r="CP20430" s="52"/>
      <c r="CQ20430" s="52"/>
      <c r="CR20430" s="52"/>
      <c r="CS20430" s="52"/>
      <c r="CT20430" s="52"/>
      <c r="CU20430" s="33"/>
      <c r="CV20430" s="33"/>
    </row>
    <row r="20431" spans="74:100">
      <c r="BV20431" s="62"/>
      <c r="BW20431" s="62"/>
      <c r="BX20431" s="62"/>
      <c r="BY20431" s="62"/>
      <c r="BZ20431" s="62"/>
      <c r="CA20431" s="62"/>
      <c r="CB20431" s="62"/>
      <c r="CC20431" s="62"/>
      <c r="CD20431" s="62"/>
      <c r="CE20431" s="62"/>
      <c r="CF20431" s="62"/>
      <c r="CL20431" s="56" t="s">
        <v>10953</v>
      </c>
      <c r="CM20431" s="56" t="s">
        <v>215</v>
      </c>
      <c r="CN20431" s="56" t="s">
        <v>215</v>
      </c>
      <c r="CO20431" s="52"/>
      <c r="CP20431" s="52"/>
      <c r="CQ20431" s="52"/>
      <c r="CR20431" s="52"/>
      <c r="CS20431" s="52"/>
      <c r="CT20431" s="52"/>
      <c r="CU20431" s="33"/>
      <c r="CV20431" s="33"/>
    </row>
    <row r="20432" spans="74:100">
      <c r="BV20432" s="62"/>
      <c r="BW20432" s="62"/>
      <c r="BX20432" s="62"/>
      <c r="BY20432" s="62"/>
      <c r="BZ20432" s="62"/>
      <c r="CA20432" s="62"/>
      <c r="CB20432" s="62"/>
      <c r="CC20432" s="62"/>
      <c r="CD20432" s="62"/>
      <c r="CE20432" s="62"/>
      <c r="CF20432" s="62"/>
      <c r="CL20432" s="35" t="s">
        <v>10946</v>
      </c>
      <c r="CM20432" s="35" t="s">
        <v>217</v>
      </c>
      <c r="CN20432" s="35" t="s">
        <v>217</v>
      </c>
      <c r="CO20432" s="52"/>
      <c r="CP20432" s="52"/>
      <c r="CQ20432" s="52"/>
      <c r="CR20432" s="52"/>
      <c r="CS20432" s="52"/>
      <c r="CT20432" s="52"/>
      <c r="CU20432" s="33"/>
      <c r="CV20432" s="33"/>
    </row>
    <row r="20433" spans="74:100">
      <c r="BV20433" s="62"/>
      <c r="BW20433" s="62"/>
      <c r="BX20433" s="62"/>
      <c r="BY20433" s="62"/>
      <c r="BZ20433" s="62"/>
      <c r="CA20433" s="62"/>
      <c r="CB20433" s="62"/>
      <c r="CC20433" s="62"/>
      <c r="CD20433" s="62"/>
      <c r="CE20433" s="62"/>
      <c r="CF20433" s="62"/>
      <c r="CL20433" s="56" t="s">
        <v>25699</v>
      </c>
      <c r="CM20433" s="56" t="s">
        <v>213</v>
      </c>
      <c r="CN20433" s="56" t="s">
        <v>213</v>
      </c>
      <c r="CO20433" s="52"/>
      <c r="CP20433" s="52"/>
      <c r="CQ20433" s="52"/>
      <c r="CR20433" s="52"/>
      <c r="CS20433" s="52"/>
      <c r="CT20433" s="52"/>
      <c r="CU20433" s="33"/>
      <c r="CV20433" s="33"/>
    </row>
    <row r="20434" spans="74:100">
      <c r="BV20434" s="62"/>
      <c r="BW20434" s="62"/>
      <c r="BX20434" s="62"/>
      <c r="BY20434" s="62"/>
      <c r="BZ20434" s="62"/>
      <c r="CA20434" s="62"/>
      <c r="CB20434" s="62"/>
      <c r="CC20434" s="62"/>
      <c r="CD20434" s="62"/>
      <c r="CE20434" s="62"/>
      <c r="CF20434" s="62"/>
      <c r="CL20434" s="56" t="s">
        <v>25700</v>
      </c>
      <c r="CM20434" s="56" t="s">
        <v>213</v>
      </c>
      <c r="CN20434" s="56" t="s">
        <v>213</v>
      </c>
      <c r="CO20434" s="52"/>
      <c r="CP20434" s="52"/>
      <c r="CQ20434" s="52"/>
      <c r="CR20434" s="52"/>
      <c r="CS20434" s="52"/>
      <c r="CT20434" s="52"/>
      <c r="CU20434" s="33"/>
      <c r="CV20434" s="33"/>
    </row>
    <row r="20435" spans="74:100">
      <c r="BV20435" s="62"/>
      <c r="BW20435" s="62"/>
      <c r="BX20435" s="62"/>
      <c r="BY20435" s="62"/>
      <c r="BZ20435" s="62"/>
      <c r="CA20435" s="62"/>
      <c r="CB20435" s="62"/>
      <c r="CC20435" s="62"/>
      <c r="CD20435" s="62"/>
      <c r="CE20435" s="62"/>
      <c r="CF20435" s="62"/>
      <c r="CL20435" s="56" t="s">
        <v>25701</v>
      </c>
      <c r="CM20435" s="56" t="s">
        <v>213</v>
      </c>
      <c r="CN20435" s="56" t="s">
        <v>213</v>
      </c>
      <c r="CO20435" s="52"/>
      <c r="CP20435" s="52"/>
      <c r="CQ20435" s="52"/>
      <c r="CR20435" s="52"/>
      <c r="CS20435" s="52"/>
      <c r="CT20435" s="52"/>
      <c r="CU20435" s="33"/>
      <c r="CV20435" s="33"/>
    </row>
    <row r="20436" spans="74:100">
      <c r="BV20436" s="62"/>
      <c r="BW20436" s="62"/>
      <c r="BX20436" s="62"/>
      <c r="BY20436" s="62"/>
      <c r="BZ20436" s="62"/>
      <c r="CA20436" s="62"/>
      <c r="CB20436" s="62"/>
      <c r="CC20436" s="62"/>
      <c r="CD20436" s="62"/>
      <c r="CE20436" s="62"/>
      <c r="CF20436" s="62"/>
      <c r="CL20436" s="56" t="s">
        <v>25702</v>
      </c>
      <c r="CM20436" s="56" t="s">
        <v>215</v>
      </c>
      <c r="CN20436" s="56" t="s">
        <v>215</v>
      </c>
      <c r="CO20436" s="52"/>
      <c r="CP20436" s="52"/>
      <c r="CQ20436" s="52"/>
      <c r="CR20436" s="52"/>
      <c r="CS20436" s="52"/>
      <c r="CT20436" s="52"/>
      <c r="CU20436" s="33"/>
      <c r="CV20436" s="33"/>
    </row>
    <row r="20437" spans="74:100">
      <c r="BV20437" s="62"/>
      <c r="BW20437" s="62"/>
      <c r="BX20437" s="62"/>
      <c r="BY20437" s="62"/>
      <c r="BZ20437" s="62"/>
      <c r="CA20437" s="62"/>
      <c r="CB20437" s="62"/>
      <c r="CC20437" s="62"/>
      <c r="CD20437" s="62"/>
      <c r="CE20437" s="62"/>
      <c r="CF20437" s="62"/>
      <c r="CL20437" s="56" t="s">
        <v>25703</v>
      </c>
      <c r="CM20437" s="56" t="s">
        <v>215</v>
      </c>
      <c r="CN20437" s="56" t="s">
        <v>215</v>
      </c>
      <c r="CO20437" s="52"/>
      <c r="CP20437" s="52"/>
      <c r="CQ20437" s="52"/>
      <c r="CR20437" s="52"/>
      <c r="CS20437" s="52"/>
      <c r="CT20437" s="52"/>
      <c r="CU20437" s="33"/>
      <c r="CV20437" s="33"/>
    </row>
    <row r="20438" spans="74:100">
      <c r="BV20438" s="62"/>
      <c r="BW20438" s="62"/>
      <c r="BX20438" s="62"/>
      <c r="BY20438" s="62"/>
      <c r="BZ20438" s="62"/>
      <c r="CA20438" s="62"/>
      <c r="CB20438" s="62"/>
      <c r="CC20438" s="62"/>
      <c r="CD20438" s="62"/>
      <c r="CE20438" s="62"/>
      <c r="CF20438" s="62"/>
      <c r="CL20438" s="35" t="s">
        <v>10983</v>
      </c>
      <c r="CM20438" s="35" t="s">
        <v>217</v>
      </c>
      <c r="CN20438" s="35" t="s">
        <v>217</v>
      </c>
      <c r="CO20438" s="52"/>
      <c r="CP20438" s="52"/>
      <c r="CQ20438" s="52"/>
      <c r="CR20438" s="52"/>
      <c r="CS20438" s="52"/>
      <c r="CT20438" s="52"/>
      <c r="CU20438" s="33"/>
      <c r="CV20438" s="33"/>
    </row>
    <row r="20439" spans="74:100">
      <c r="BV20439" s="62"/>
      <c r="BW20439" s="62"/>
      <c r="BX20439" s="62"/>
      <c r="BY20439" s="62"/>
      <c r="BZ20439" s="62"/>
      <c r="CA20439" s="62"/>
      <c r="CB20439" s="62"/>
      <c r="CC20439" s="62"/>
      <c r="CD20439" s="62"/>
      <c r="CE20439" s="62"/>
      <c r="CF20439" s="62"/>
      <c r="CL20439" s="35" t="s">
        <v>10984</v>
      </c>
      <c r="CM20439" s="35" t="s">
        <v>217</v>
      </c>
      <c r="CN20439" s="35" t="s">
        <v>217</v>
      </c>
      <c r="CO20439" s="52"/>
      <c r="CP20439" s="52"/>
      <c r="CQ20439" s="52"/>
      <c r="CR20439" s="52"/>
      <c r="CS20439" s="52"/>
      <c r="CT20439" s="52"/>
      <c r="CU20439" s="33"/>
      <c r="CV20439" s="33"/>
    </row>
    <row r="20440" spans="74:100">
      <c r="BV20440" s="62"/>
      <c r="BW20440" s="62"/>
      <c r="BX20440" s="62"/>
      <c r="BY20440" s="62"/>
      <c r="BZ20440" s="62"/>
      <c r="CA20440" s="62"/>
      <c r="CB20440" s="62"/>
      <c r="CC20440" s="62"/>
      <c r="CD20440" s="62"/>
      <c r="CE20440" s="62"/>
      <c r="CF20440" s="62"/>
      <c r="CL20440" s="35" t="s">
        <v>10985</v>
      </c>
      <c r="CM20440" s="35" t="s">
        <v>217</v>
      </c>
      <c r="CN20440" s="35" t="s">
        <v>217</v>
      </c>
      <c r="CO20440" s="52"/>
      <c r="CP20440" s="52"/>
      <c r="CQ20440" s="52"/>
      <c r="CR20440" s="52"/>
      <c r="CS20440" s="52"/>
      <c r="CT20440" s="52"/>
      <c r="CU20440" s="33"/>
      <c r="CV20440" s="33"/>
    </row>
    <row r="20441" spans="74:100">
      <c r="BV20441" s="62"/>
      <c r="BW20441" s="62"/>
      <c r="BX20441" s="62"/>
      <c r="BY20441" s="62"/>
      <c r="BZ20441" s="62"/>
      <c r="CA20441" s="62"/>
      <c r="CB20441" s="62"/>
      <c r="CC20441" s="62"/>
      <c r="CD20441" s="62"/>
      <c r="CE20441" s="62"/>
      <c r="CF20441" s="62"/>
      <c r="CL20441" s="35" t="s">
        <v>17279</v>
      </c>
      <c r="CM20441" s="35" t="s">
        <v>217</v>
      </c>
      <c r="CN20441" s="35" t="s">
        <v>217</v>
      </c>
      <c r="CO20441" s="52"/>
      <c r="CP20441" s="52"/>
      <c r="CQ20441" s="52"/>
      <c r="CR20441" s="52"/>
      <c r="CS20441" s="52"/>
      <c r="CT20441" s="52"/>
      <c r="CU20441" s="33"/>
      <c r="CV20441" s="33"/>
    </row>
    <row r="20442" spans="74:100">
      <c r="BV20442" s="62"/>
      <c r="BW20442" s="62"/>
      <c r="BX20442" s="62"/>
      <c r="BY20442" s="62"/>
      <c r="BZ20442" s="62"/>
      <c r="CA20442" s="62"/>
      <c r="CB20442" s="62"/>
      <c r="CC20442" s="62"/>
      <c r="CD20442" s="62"/>
      <c r="CE20442" s="62"/>
      <c r="CF20442" s="62"/>
      <c r="CL20442" s="35" t="s">
        <v>10986</v>
      </c>
      <c r="CM20442" s="35" t="s">
        <v>217</v>
      </c>
      <c r="CN20442" s="35" t="s">
        <v>217</v>
      </c>
      <c r="CO20442" s="52"/>
      <c r="CP20442" s="52"/>
      <c r="CQ20442" s="52"/>
      <c r="CR20442" s="52"/>
      <c r="CS20442" s="52"/>
      <c r="CT20442" s="52"/>
      <c r="CU20442" s="33"/>
      <c r="CV20442" s="33"/>
    </row>
    <row r="20443" spans="74:100">
      <c r="BV20443" s="62"/>
      <c r="BW20443" s="62"/>
      <c r="BX20443" s="62"/>
      <c r="BY20443" s="62"/>
      <c r="BZ20443" s="62"/>
      <c r="CA20443" s="62"/>
      <c r="CB20443" s="62"/>
      <c r="CC20443" s="62"/>
      <c r="CD20443" s="62"/>
      <c r="CE20443" s="62"/>
      <c r="CF20443" s="62"/>
      <c r="CL20443" s="35" t="s">
        <v>10987</v>
      </c>
      <c r="CM20443" s="35" t="s">
        <v>217</v>
      </c>
      <c r="CN20443" s="35" t="s">
        <v>217</v>
      </c>
      <c r="CO20443" s="52"/>
      <c r="CP20443" s="52"/>
      <c r="CQ20443" s="52"/>
      <c r="CR20443" s="52"/>
      <c r="CS20443" s="52"/>
      <c r="CT20443" s="52"/>
      <c r="CU20443" s="33"/>
      <c r="CV20443" s="33"/>
    </row>
    <row r="20444" spans="74:100">
      <c r="BV20444" s="62"/>
      <c r="BW20444" s="62"/>
      <c r="BX20444" s="62"/>
      <c r="BY20444" s="62"/>
      <c r="BZ20444" s="62"/>
      <c r="CA20444" s="62"/>
      <c r="CB20444" s="62"/>
      <c r="CC20444" s="62"/>
      <c r="CD20444" s="62"/>
      <c r="CE20444" s="62"/>
      <c r="CF20444" s="62"/>
      <c r="CL20444" s="35" t="s">
        <v>10988</v>
      </c>
      <c r="CM20444" s="35" t="s">
        <v>217</v>
      </c>
      <c r="CN20444" s="35" t="s">
        <v>217</v>
      </c>
      <c r="CO20444" s="52"/>
      <c r="CP20444" s="52"/>
      <c r="CQ20444" s="52"/>
      <c r="CR20444" s="52"/>
      <c r="CS20444" s="52"/>
      <c r="CT20444" s="52"/>
      <c r="CU20444" s="33"/>
      <c r="CV20444" s="33"/>
    </row>
    <row r="20445" spans="74:100">
      <c r="BV20445" s="62"/>
      <c r="BW20445" s="62"/>
      <c r="BX20445" s="62"/>
      <c r="BY20445" s="62"/>
      <c r="BZ20445" s="62"/>
      <c r="CA20445" s="62"/>
      <c r="CB20445" s="62"/>
      <c r="CC20445" s="62"/>
      <c r="CD20445" s="62"/>
      <c r="CE20445" s="62"/>
      <c r="CF20445" s="62"/>
      <c r="CL20445" s="35" t="s">
        <v>10991</v>
      </c>
      <c r="CM20445" s="35" t="s">
        <v>217</v>
      </c>
      <c r="CN20445" s="35" t="s">
        <v>217</v>
      </c>
      <c r="CO20445" s="52"/>
      <c r="CP20445" s="52"/>
      <c r="CQ20445" s="52"/>
      <c r="CR20445" s="52"/>
      <c r="CS20445" s="52"/>
      <c r="CT20445" s="52"/>
      <c r="CU20445" s="33"/>
      <c r="CV20445" s="33"/>
    </row>
    <row r="20446" spans="74:100">
      <c r="BV20446" s="62"/>
      <c r="BW20446" s="62"/>
      <c r="BX20446" s="62"/>
      <c r="BY20446" s="62"/>
      <c r="BZ20446" s="62"/>
      <c r="CA20446" s="62"/>
      <c r="CB20446" s="62"/>
      <c r="CC20446" s="62"/>
      <c r="CD20446" s="62"/>
      <c r="CE20446" s="62"/>
      <c r="CF20446" s="62"/>
      <c r="CL20446" s="35" t="s">
        <v>10992</v>
      </c>
      <c r="CM20446" s="35" t="s">
        <v>217</v>
      </c>
      <c r="CN20446" s="35" t="s">
        <v>217</v>
      </c>
      <c r="CO20446" s="52"/>
      <c r="CP20446" s="52"/>
      <c r="CQ20446" s="52"/>
      <c r="CR20446" s="52"/>
      <c r="CS20446" s="52"/>
      <c r="CT20446" s="52"/>
      <c r="CU20446" s="33"/>
      <c r="CV20446" s="33"/>
    </row>
    <row r="20447" spans="74:100">
      <c r="BV20447" s="62"/>
      <c r="BW20447" s="62"/>
      <c r="BX20447" s="62"/>
      <c r="BY20447" s="62"/>
      <c r="BZ20447" s="62"/>
      <c r="CA20447" s="62"/>
      <c r="CB20447" s="62"/>
      <c r="CC20447" s="62"/>
      <c r="CD20447" s="62"/>
      <c r="CE20447" s="62"/>
      <c r="CF20447" s="62"/>
      <c r="CL20447" s="56" t="s">
        <v>10993</v>
      </c>
      <c r="CM20447" s="56" t="s">
        <v>216</v>
      </c>
      <c r="CN20447" s="56" t="s">
        <v>216</v>
      </c>
      <c r="CO20447" s="52"/>
      <c r="CP20447" s="52"/>
      <c r="CQ20447" s="52"/>
      <c r="CR20447" s="52"/>
      <c r="CS20447" s="52"/>
      <c r="CT20447" s="52"/>
      <c r="CU20447" s="33"/>
      <c r="CV20447" s="33"/>
    </row>
    <row r="20448" spans="74:100">
      <c r="BV20448" s="62"/>
      <c r="BW20448" s="62"/>
      <c r="BX20448" s="62"/>
      <c r="BY20448" s="62"/>
      <c r="BZ20448" s="62"/>
      <c r="CA20448" s="62"/>
      <c r="CB20448" s="62"/>
      <c r="CC20448" s="62"/>
      <c r="CD20448" s="62"/>
      <c r="CE20448" s="62"/>
      <c r="CF20448" s="62"/>
      <c r="CL20448" s="56" t="s">
        <v>4699</v>
      </c>
      <c r="CM20448" s="56" t="s">
        <v>216</v>
      </c>
      <c r="CN20448" s="56" t="s">
        <v>216</v>
      </c>
      <c r="CO20448" s="52"/>
      <c r="CP20448" s="52"/>
      <c r="CQ20448" s="52"/>
      <c r="CR20448" s="52"/>
      <c r="CS20448" s="52"/>
      <c r="CT20448" s="52"/>
      <c r="CU20448" s="33"/>
      <c r="CV20448" s="33"/>
    </row>
    <row r="20449" spans="74:100">
      <c r="BV20449" s="62"/>
      <c r="BW20449" s="62"/>
      <c r="BX20449" s="62"/>
      <c r="BY20449" s="62"/>
      <c r="BZ20449" s="62"/>
      <c r="CA20449" s="62"/>
      <c r="CB20449" s="62"/>
      <c r="CC20449" s="62"/>
      <c r="CD20449" s="62"/>
      <c r="CE20449" s="62"/>
      <c r="CF20449" s="62"/>
      <c r="CL20449" s="35" t="s">
        <v>10994</v>
      </c>
      <c r="CM20449" s="35" t="s">
        <v>217</v>
      </c>
      <c r="CN20449" s="35" t="s">
        <v>217</v>
      </c>
      <c r="CO20449" s="52"/>
      <c r="CP20449" s="52"/>
      <c r="CQ20449" s="52"/>
      <c r="CR20449" s="52"/>
      <c r="CS20449" s="52"/>
      <c r="CT20449" s="52"/>
      <c r="CU20449" s="33"/>
      <c r="CV20449" s="33"/>
    </row>
    <row r="20450" spans="74:100">
      <c r="BV20450" s="62"/>
      <c r="BW20450" s="62"/>
      <c r="BX20450" s="62"/>
      <c r="BY20450" s="62"/>
      <c r="BZ20450" s="62"/>
      <c r="CA20450" s="62"/>
      <c r="CB20450" s="62"/>
      <c r="CC20450" s="62"/>
      <c r="CD20450" s="62"/>
      <c r="CE20450" s="62"/>
      <c r="CF20450" s="62"/>
      <c r="CL20450" s="35" t="s">
        <v>10995</v>
      </c>
      <c r="CM20450" s="35" t="s">
        <v>217</v>
      </c>
      <c r="CN20450" s="35" t="s">
        <v>217</v>
      </c>
      <c r="CO20450" s="52"/>
      <c r="CP20450" s="52"/>
      <c r="CQ20450" s="52"/>
      <c r="CR20450" s="52"/>
      <c r="CS20450" s="52"/>
      <c r="CT20450" s="52"/>
      <c r="CU20450" s="33"/>
      <c r="CV20450" s="33"/>
    </row>
    <row r="20451" spans="74:100">
      <c r="BV20451" s="62"/>
      <c r="BW20451" s="62"/>
      <c r="BX20451" s="62"/>
      <c r="BY20451" s="62"/>
      <c r="BZ20451" s="62"/>
      <c r="CA20451" s="62"/>
      <c r="CB20451" s="62"/>
      <c r="CC20451" s="62"/>
      <c r="CD20451" s="62"/>
      <c r="CE20451" s="62"/>
      <c r="CF20451" s="62"/>
      <c r="CL20451" s="56" t="s">
        <v>7515</v>
      </c>
      <c r="CM20451" s="56" t="s">
        <v>215</v>
      </c>
      <c r="CN20451" s="56" t="s">
        <v>215</v>
      </c>
      <c r="CO20451" s="52"/>
      <c r="CP20451" s="52"/>
      <c r="CQ20451" s="52"/>
      <c r="CR20451" s="52"/>
      <c r="CS20451" s="52"/>
      <c r="CT20451" s="52"/>
      <c r="CU20451" s="33"/>
      <c r="CV20451" s="33"/>
    </row>
    <row r="20452" spans="74:100">
      <c r="BV20452" s="62"/>
      <c r="BW20452" s="62"/>
      <c r="BX20452" s="62"/>
      <c r="BY20452" s="62"/>
      <c r="BZ20452" s="62"/>
      <c r="CA20452" s="62"/>
      <c r="CB20452" s="62"/>
      <c r="CC20452" s="62"/>
      <c r="CD20452" s="62"/>
      <c r="CE20452" s="62"/>
      <c r="CF20452" s="62"/>
      <c r="CL20452" s="56" t="s">
        <v>7516</v>
      </c>
      <c r="CM20452" s="56" t="s">
        <v>215</v>
      </c>
      <c r="CN20452" s="56" t="s">
        <v>215</v>
      </c>
      <c r="CO20452" s="52"/>
      <c r="CP20452" s="52"/>
      <c r="CQ20452" s="52"/>
      <c r="CR20452" s="52"/>
      <c r="CS20452" s="52"/>
      <c r="CT20452" s="52"/>
      <c r="CU20452" s="33"/>
      <c r="CV20452" s="33"/>
    </row>
    <row r="20453" spans="74:100">
      <c r="BV20453" s="62"/>
      <c r="BW20453" s="62"/>
      <c r="BX20453" s="62"/>
      <c r="BY20453" s="62"/>
      <c r="BZ20453" s="62"/>
      <c r="CA20453" s="62"/>
      <c r="CB20453" s="62"/>
      <c r="CC20453" s="62"/>
      <c r="CD20453" s="62"/>
      <c r="CE20453" s="62"/>
      <c r="CF20453" s="62"/>
      <c r="CL20453" s="35" t="s">
        <v>13988</v>
      </c>
      <c r="CM20453" s="35" t="s">
        <v>217</v>
      </c>
      <c r="CN20453" s="35" t="s">
        <v>217</v>
      </c>
      <c r="CO20453" s="52"/>
      <c r="CP20453" s="52"/>
      <c r="CQ20453" s="52"/>
      <c r="CR20453" s="52"/>
      <c r="CS20453" s="52"/>
      <c r="CT20453" s="52"/>
      <c r="CU20453" s="33"/>
      <c r="CV20453" s="33"/>
    </row>
    <row r="20454" spans="74:100">
      <c r="BV20454" s="62"/>
      <c r="BW20454" s="62"/>
      <c r="BX20454" s="62"/>
      <c r="BY20454" s="62"/>
      <c r="BZ20454" s="62"/>
      <c r="CA20454" s="62"/>
      <c r="CB20454" s="62"/>
      <c r="CC20454" s="62"/>
      <c r="CD20454" s="62"/>
      <c r="CE20454" s="62"/>
      <c r="CF20454" s="62"/>
      <c r="CL20454" s="35" t="s">
        <v>13989</v>
      </c>
      <c r="CM20454" s="35" t="s">
        <v>217</v>
      </c>
      <c r="CN20454" s="35" t="s">
        <v>217</v>
      </c>
      <c r="CO20454" s="52"/>
      <c r="CP20454" s="52"/>
      <c r="CQ20454" s="52"/>
      <c r="CR20454" s="52"/>
      <c r="CS20454" s="52"/>
      <c r="CT20454" s="52"/>
      <c r="CU20454" s="33"/>
      <c r="CV20454" s="33"/>
    </row>
    <row r="20455" spans="74:100">
      <c r="BV20455" s="62"/>
      <c r="BW20455" s="62"/>
      <c r="BX20455" s="62"/>
      <c r="BY20455" s="62"/>
      <c r="BZ20455" s="62"/>
      <c r="CA20455" s="62"/>
      <c r="CB20455" s="62"/>
      <c r="CC20455" s="62"/>
      <c r="CD20455" s="62"/>
      <c r="CE20455" s="62"/>
      <c r="CF20455" s="62"/>
      <c r="CL20455" s="35" t="s">
        <v>14008</v>
      </c>
      <c r="CM20455" s="35" t="s">
        <v>217</v>
      </c>
      <c r="CN20455" s="35" t="s">
        <v>217</v>
      </c>
      <c r="CO20455" s="52"/>
      <c r="CP20455" s="52"/>
      <c r="CQ20455" s="52"/>
      <c r="CR20455" s="52"/>
      <c r="CS20455" s="52"/>
      <c r="CT20455" s="52"/>
      <c r="CU20455" s="33"/>
      <c r="CV20455" s="33"/>
    </row>
    <row r="20456" spans="74:100">
      <c r="BV20456" s="62"/>
      <c r="BW20456" s="62"/>
      <c r="BX20456" s="62"/>
      <c r="BY20456" s="62"/>
      <c r="BZ20456" s="62"/>
      <c r="CA20456" s="62"/>
      <c r="CB20456" s="62"/>
      <c r="CC20456" s="62"/>
      <c r="CD20456" s="62"/>
      <c r="CE20456" s="62"/>
      <c r="CF20456" s="62"/>
      <c r="CL20456" s="56" t="s">
        <v>23919</v>
      </c>
      <c r="CM20456" s="56" t="s">
        <v>215</v>
      </c>
      <c r="CN20456" s="56" t="s">
        <v>215</v>
      </c>
      <c r="CO20456" s="52"/>
      <c r="CP20456" s="52"/>
      <c r="CQ20456" s="52"/>
      <c r="CR20456" s="52"/>
      <c r="CS20456" s="52"/>
      <c r="CT20456" s="52"/>
      <c r="CU20456" s="33"/>
      <c r="CV20456" s="33"/>
    </row>
    <row r="20457" spans="74:100">
      <c r="BV20457" s="62"/>
      <c r="BW20457" s="62"/>
      <c r="BX20457" s="62"/>
      <c r="BY20457" s="62"/>
      <c r="BZ20457" s="62"/>
      <c r="CA20457" s="62"/>
      <c r="CB20457" s="62"/>
      <c r="CC20457" s="62"/>
      <c r="CD20457" s="62"/>
      <c r="CE20457" s="62"/>
      <c r="CF20457" s="62"/>
      <c r="CL20457" s="56" t="s">
        <v>14016</v>
      </c>
      <c r="CM20457" s="56" t="s">
        <v>216</v>
      </c>
      <c r="CN20457" s="56" t="s">
        <v>216</v>
      </c>
      <c r="CO20457" s="52"/>
      <c r="CP20457" s="52"/>
      <c r="CQ20457" s="52"/>
      <c r="CR20457" s="52"/>
      <c r="CS20457" s="52"/>
      <c r="CT20457" s="52"/>
      <c r="CU20457" s="33"/>
      <c r="CV20457" s="33"/>
    </row>
    <row r="20458" spans="74:100">
      <c r="BV20458" s="62"/>
      <c r="BW20458" s="62"/>
      <c r="BX20458" s="62"/>
      <c r="BY20458" s="62"/>
      <c r="BZ20458" s="62"/>
      <c r="CA20458" s="62"/>
      <c r="CB20458" s="62"/>
      <c r="CC20458" s="62"/>
      <c r="CD20458" s="62"/>
      <c r="CE20458" s="62"/>
      <c r="CF20458" s="62"/>
      <c r="CL20458" s="56" t="s">
        <v>14116</v>
      </c>
      <c r="CM20458" s="56" t="s">
        <v>217</v>
      </c>
      <c r="CN20458" s="56" t="s">
        <v>217</v>
      </c>
      <c r="CO20458" s="52"/>
      <c r="CP20458" s="52"/>
      <c r="CQ20458" s="52"/>
      <c r="CR20458" s="52"/>
      <c r="CS20458" s="52"/>
      <c r="CT20458" s="52"/>
      <c r="CU20458" s="33"/>
      <c r="CV20458" s="33"/>
    </row>
    <row r="20459" spans="74:100">
      <c r="BV20459" s="62"/>
      <c r="BW20459" s="62"/>
      <c r="BX20459" s="62"/>
      <c r="BY20459" s="62"/>
      <c r="BZ20459" s="62"/>
      <c r="CA20459" s="62"/>
      <c r="CB20459" s="62"/>
      <c r="CC20459" s="62"/>
      <c r="CD20459" s="62"/>
      <c r="CE20459" s="62"/>
      <c r="CF20459" s="62"/>
      <c r="CL20459" s="56" t="s">
        <v>29483</v>
      </c>
      <c r="CM20459" s="56" t="s">
        <v>216</v>
      </c>
      <c r="CN20459" s="56" t="s">
        <v>216</v>
      </c>
      <c r="CO20459" s="52"/>
      <c r="CP20459" s="52"/>
      <c r="CQ20459" s="52"/>
      <c r="CR20459" s="52"/>
      <c r="CS20459" s="52"/>
      <c r="CT20459" s="52"/>
      <c r="CU20459" s="33"/>
      <c r="CV20459" s="33"/>
    </row>
    <row r="20460" spans="74:100">
      <c r="BV20460" s="62"/>
      <c r="BW20460" s="62"/>
      <c r="BX20460" s="62"/>
      <c r="BY20460" s="62"/>
      <c r="BZ20460" s="62"/>
      <c r="CA20460" s="62"/>
      <c r="CB20460" s="62"/>
      <c r="CC20460" s="62"/>
      <c r="CD20460" s="62"/>
      <c r="CE20460" s="62"/>
      <c r="CF20460" s="62"/>
      <c r="CL20460" s="35" t="s">
        <v>13265</v>
      </c>
      <c r="CM20460" s="35" t="s">
        <v>217</v>
      </c>
      <c r="CN20460" s="35" t="s">
        <v>217</v>
      </c>
      <c r="CO20460" s="52"/>
      <c r="CP20460" s="52"/>
      <c r="CQ20460" s="52"/>
      <c r="CR20460" s="52"/>
      <c r="CS20460" s="52"/>
      <c r="CT20460" s="52"/>
      <c r="CU20460" s="33"/>
      <c r="CV20460" s="33"/>
    </row>
    <row r="20461" spans="74:100">
      <c r="BV20461" s="62"/>
      <c r="BW20461" s="62"/>
      <c r="BX20461" s="62"/>
      <c r="BY20461" s="62"/>
      <c r="BZ20461" s="62"/>
      <c r="CA20461" s="62"/>
      <c r="CB20461" s="62"/>
      <c r="CC20461" s="62"/>
      <c r="CD20461" s="62"/>
      <c r="CE20461" s="62"/>
      <c r="CF20461" s="62"/>
      <c r="CL20461" s="35" t="s">
        <v>10996</v>
      </c>
      <c r="CM20461" s="35" t="s">
        <v>217</v>
      </c>
      <c r="CN20461" s="35" t="s">
        <v>217</v>
      </c>
      <c r="CO20461" s="52"/>
      <c r="CP20461" s="52"/>
      <c r="CQ20461" s="52"/>
      <c r="CR20461" s="52"/>
      <c r="CS20461" s="52"/>
      <c r="CT20461" s="52"/>
      <c r="CU20461" s="33"/>
      <c r="CV20461" s="33"/>
    </row>
    <row r="20462" spans="74:100">
      <c r="BV20462" s="62"/>
      <c r="BW20462" s="62"/>
      <c r="BX20462" s="62"/>
      <c r="BY20462" s="62"/>
      <c r="BZ20462" s="62"/>
      <c r="CA20462" s="62"/>
      <c r="CB20462" s="62"/>
      <c r="CC20462" s="62"/>
      <c r="CD20462" s="62"/>
      <c r="CE20462" s="62"/>
      <c r="CF20462" s="62"/>
      <c r="CL20462" s="35" t="s">
        <v>10997</v>
      </c>
      <c r="CM20462" s="35" t="s">
        <v>217</v>
      </c>
      <c r="CN20462" s="35" t="s">
        <v>217</v>
      </c>
      <c r="CO20462" s="52"/>
      <c r="CP20462" s="52"/>
      <c r="CQ20462" s="52"/>
      <c r="CR20462" s="52"/>
      <c r="CS20462" s="52"/>
      <c r="CT20462" s="52"/>
      <c r="CU20462" s="33"/>
      <c r="CV20462" s="33"/>
    </row>
    <row r="20463" spans="74:100">
      <c r="BV20463" s="62"/>
      <c r="BW20463" s="62"/>
      <c r="BX20463" s="62"/>
      <c r="BY20463" s="62"/>
      <c r="BZ20463" s="62"/>
      <c r="CA20463" s="62"/>
      <c r="CB20463" s="62"/>
      <c r="CC20463" s="62"/>
      <c r="CD20463" s="62"/>
      <c r="CE20463" s="62"/>
      <c r="CF20463" s="62"/>
      <c r="CL20463" s="56" t="s">
        <v>23920</v>
      </c>
      <c r="CM20463" s="56" t="s">
        <v>216</v>
      </c>
      <c r="CN20463" s="56" t="s">
        <v>216</v>
      </c>
      <c r="CO20463" s="52"/>
      <c r="CP20463" s="52"/>
      <c r="CQ20463" s="52"/>
      <c r="CR20463" s="52"/>
      <c r="CS20463" s="52"/>
      <c r="CT20463" s="52"/>
      <c r="CU20463" s="33"/>
      <c r="CV20463" s="33"/>
    </row>
    <row r="20464" spans="74:100">
      <c r="BV20464" s="62"/>
      <c r="BW20464" s="62"/>
      <c r="BX20464" s="62"/>
      <c r="BY20464" s="62"/>
      <c r="BZ20464" s="62"/>
      <c r="CA20464" s="62"/>
      <c r="CB20464" s="62"/>
      <c r="CC20464" s="62"/>
      <c r="CD20464" s="62"/>
      <c r="CE20464" s="62"/>
      <c r="CF20464" s="62"/>
      <c r="CL20464" s="56" t="s">
        <v>11018</v>
      </c>
      <c r="CM20464" s="56" t="s">
        <v>216</v>
      </c>
      <c r="CN20464" s="56" t="s">
        <v>216</v>
      </c>
      <c r="CO20464" s="52"/>
      <c r="CP20464" s="52"/>
      <c r="CQ20464" s="52"/>
      <c r="CR20464" s="52"/>
      <c r="CS20464" s="52"/>
      <c r="CT20464" s="52"/>
      <c r="CU20464" s="33"/>
      <c r="CV20464" s="33"/>
    </row>
    <row r="20465" spans="74:100">
      <c r="BV20465" s="62"/>
      <c r="BW20465" s="62"/>
      <c r="BX20465" s="62"/>
      <c r="BY20465" s="62"/>
      <c r="BZ20465" s="62"/>
      <c r="CA20465" s="62"/>
      <c r="CB20465" s="62"/>
      <c r="CC20465" s="62"/>
      <c r="CD20465" s="62"/>
      <c r="CE20465" s="62"/>
      <c r="CF20465" s="62"/>
      <c r="CL20465" s="56" t="s">
        <v>1551</v>
      </c>
      <c r="CM20465" s="56" t="s">
        <v>216</v>
      </c>
      <c r="CN20465" s="56" t="s">
        <v>216</v>
      </c>
      <c r="CO20465" s="52"/>
      <c r="CP20465" s="52"/>
      <c r="CQ20465" s="52"/>
      <c r="CR20465" s="52"/>
      <c r="CS20465" s="52"/>
      <c r="CT20465" s="52"/>
      <c r="CU20465" s="33"/>
      <c r="CV20465" s="33"/>
    </row>
    <row r="20466" spans="74:100">
      <c r="BV20466" s="62"/>
      <c r="BW20466" s="62"/>
      <c r="BX20466" s="62"/>
      <c r="BY20466" s="62"/>
      <c r="BZ20466" s="62"/>
      <c r="CA20466" s="62"/>
      <c r="CB20466" s="62"/>
      <c r="CC20466" s="62"/>
      <c r="CD20466" s="62"/>
      <c r="CE20466" s="62"/>
      <c r="CF20466" s="62"/>
      <c r="CL20466" s="56" t="s">
        <v>23921</v>
      </c>
      <c r="CM20466" s="56" t="s">
        <v>216</v>
      </c>
      <c r="CN20466" s="56" t="s">
        <v>216</v>
      </c>
      <c r="CO20466" s="52"/>
      <c r="CP20466" s="52"/>
      <c r="CQ20466" s="52"/>
      <c r="CR20466" s="52"/>
      <c r="CS20466" s="52"/>
      <c r="CT20466" s="52"/>
      <c r="CU20466" s="33"/>
      <c r="CV20466" s="33"/>
    </row>
    <row r="20467" spans="74:100">
      <c r="BV20467" s="62"/>
      <c r="BW20467" s="62"/>
      <c r="BX20467" s="62"/>
      <c r="BY20467" s="62"/>
      <c r="BZ20467" s="62"/>
      <c r="CA20467" s="62"/>
      <c r="CB20467" s="62"/>
      <c r="CC20467" s="62"/>
      <c r="CD20467" s="62"/>
      <c r="CE20467" s="62"/>
      <c r="CF20467" s="62"/>
      <c r="CL20467" s="56" t="s">
        <v>4707</v>
      </c>
      <c r="CM20467" s="56" t="s">
        <v>217</v>
      </c>
      <c r="CN20467" s="56" t="s">
        <v>217</v>
      </c>
      <c r="CO20467" s="52"/>
      <c r="CP20467" s="52"/>
      <c r="CQ20467" s="52"/>
      <c r="CR20467" s="52"/>
      <c r="CS20467" s="52"/>
      <c r="CT20467" s="52"/>
      <c r="CU20467" s="33"/>
      <c r="CV20467" s="33"/>
    </row>
    <row r="20468" spans="74:100">
      <c r="BV20468" s="62"/>
      <c r="BW20468" s="62"/>
      <c r="BX20468" s="62"/>
      <c r="BY20468" s="62"/>
      <c r="BZ20468" s="62"/>
      <c r="CA20468" s="62"/>
      <c r="CB20468" s="62"/>
      <c r="CC20468" s="62"/>
      <c r="CD20468" s="62"/>
      <c r="CE20468" s="62"/>
      <c r="CF20468" s="62"/>
      <c r="CL20468" s="56" t="s">
        <v>17387</v>
      </c>
      <c r="CM20468" s="56" t="s">
        <v>217</v>
      </c>
      <c r="CN20468" s="56" t="s">
        <v>217</v>
      </c>
      <c r="CO20468" s="52"/>
      <c r="CP20468" s="52"/>
      <c r="CQ20468" s="52"/>
      <c r="CR20468" s="52"/>
      <c r="CS20468" s="52"/>
      <c r="CT20468" s="52"/>
      <c r="CU20468" s="33"/>
      <c r="CV20468" s="33"/>
    </row>
    <row r="20469" spans="74:100">
      <c r="BV20469" s="62"/>
      <c r="BW20469" s="62"/>
      <c r="BX20469" s="62"/>
      <c r="BY20469" s="62"/>
      <c r="BZ20469" s="62"/>
      <c r="CA20469" s="62"/>
      <c r="CB20469" s="62"/>
      <c r="CC20469" s="62"/>
      <c r="CD20469" s="62"/>
      <c r="CE20469" s="62"/>
      <c r="CF20469" s="62"/>
      <c r="CL20469" s="35" t="s">
        <v>29484</v>
      </c>
      <c r="CM20469" s="35" t="s">
        <v>217</v>
      </c>
      <c r="CN20469" s="35" t="s">
        <v>217</v>
      </c>
      <c r="CO20469" s="52"/>
      <c r="CP20469" s="52"/>
      <c r="CQ20469" s="52"/>
      <c r="CR20469" s="52"/>
      <c r="CS20469" s="52"/>
      <c r="CT20469" s="52"/>
      <c r="CU20469" s="33"/>
      <c r="CV20469" s="33"/>
    </row>
    <row r="20470" spans="74:100">
      <c r="BV20470" s="62"/>
      <c r="BW20470" s="62"/>
      <c r="BX20470" s="62"/>
      <c r="BY20470" s="62"/>
      <c r="BZ20470" s="62"/>
      <c r="CA20470" s="62"/>
      <c r="CB20470" s="62"/>
      <c r="CC20470" s="62"/>
      <c r="CD20470" s="62"/>
      <c r="CE20470" s="62"/>
      <c r="CF20470" s="62"/>
      <c r="CL20470" s="35" t="s">
        <v>29485</v>
      </c>
      <c r="CM20470" s="35" t="s">
        <v>217</v>
      </c>
      <c r="CN20470" s="35" t="s">
        <v>217</v>
      </c>
      <c r="CO20470" s="52"/>
      <c r="CP20470" s="52"/>
      <c r="CQ20470" s="52"/>
      <c r="CR20470" s="52"/>
      <c r="CS20470" s="52"/>
      <c r="CT20470" s="52"/>
      <c r="CU20470" s="33"/>
      <c r="CV20470" s="33"/>
    </row>
    <row r="20471" spans="74:100">
      <c r="BV20471" s="62"/>
      <c r="BW20471" s="62"/>
      <c r="BX20471" s="62"/>
      <c r="BY20471" s="62"/>
      <c r="BZ20471" s="62"/>
      <c r="CA20471" s="62"/>
      <c r="CB20471" s="62"/>
      <c r="CC20471" s="62"/>
      <c r="CD20471" s="62"/>
      <c r="CE20471" s="62"/>
      <c r="CF20471" s="62"/>
      <c r="CL20471" s="56" t="s">
        <v>10999</v>
      </c>
      <c r="CM20471" s="56" t="s">
        <v>217</v>
      </c>
      <c r="CN20471" s="56" t="s">
        <v>217</v>
      </c>
      <c r="CO20471" s="52"/>
      <c r="CP20471" s="52"/>
      <c r="CQ20471" s="52"/>
      <c r="CR20471" s="52"/>
      <c r="CS20471" s="52"/>
      <c r="CT20471" s="52"/>
      <c r="CU20471" s="33"/>
      <c r="CV20471" s="33"/>
    </row>
    <row r="20472" spans="74:100">
      <c r="BV20472" s="62"/>
      <c r="BW20472" s="62"/>
      <c r="BX20472" s="62"/>
      <c r="BY20472" s="62"/>
      <c r="BZ20472" s="62"/>
      <c r="CA20472" s="62"/>
      <c r="CB20472" s="62"/>
      <c r="CC20472" s="62"/>
      <c r="CD20472" s="62"/>
      <c r="CE20472" s="62"/>
      <c r="CF20472" s="62"/>
      <c r="CL20472" s="35" t="s">
        <v>14878</v>
      </c>
      <c r="CM20472" s="35" t="s">
        <v>217</v>
      </c>
      <c r="CN20472" s="35" t="s">
        <v>217</v>
      </c>
      <c r="CO20472" s="52"/>
      <c r="CP20472" s="52"/>
      <c r="CQ20472" s="52"/>
      <c r="CR20472" s="52"/>
      <c r="CS20472" s="52"/>
      <c r="CT20472" s="52"/>
      <c r="CU20472" s="33"/>
      <c r="CV20472" s="33"/>
    </row>
    <row r="20473" spans="74:100">
      <c r="BV20473" s="62"/>
      <c r="BW20473" s="62"/>
      <c r="BX20473" s="62"/>
      <c r="BY20473" s="62"/>
      <c r="BZ20473" s="62"/>
      <c r="CA20473" s="62"/>
      <c r="CB20473" s="62"/>
      <c r="CC20473" s="62"/>
      <c r="CD20473" s="62"/>
      <c r="CE20473" s="62"/>
      <c r="CF20473" s="62"/>
      <c r="CL20473" s="35" t="s">
        <v>29486</v>
      </c>
      <c r="CM20473" s="35" t="s">
        <v>217</v>
      </c>
      <c r="CN20473" s="35" t="s">
        <v>217</v>
      </c>
      <c r="CO20473" s="52"/>
      <c r="CP20473" s="52"/>
      <c r="CQ20473" s="52"/>
      <c r="CR20473" s="52"/>
      <c r="CS20473" s="52"/>
      <c r="CT20473" s="52"/>
      <c r="CU20473" s="33"/>
      <c r="CV20473" s="33"/>
    </row>
    <row r="20474" spans="74:100">
      <c r="BV20474" s="62"/>
      <c r="BW20474" s="62"/>
      <c r="BX20474" s="62"/>
      <c r="BY20474" s="62"/>
      <c r="BZ20474" s="62"/>
      <c r="CA20474" s="62"/>
      <c r="CB20474" s="62"/>
      <c r="CC20474" s="62"/>
      <c r="CD20474" s="62"/>
      <c r="CE20474" s="62"/>
      <c r="CF20474" s="62"/>
      <c r="CL20474" s="56" t="s">
        <v>23922</v>
      </c>
      <c r="CM20474" s="56" t="s">
        <v>216</v>
      </c>
      <c r="CN20474" s="56" t="s">
        <v>216</v>
      </c>
      <c r="CO20474" s="52"/>
      <c r="CP20474" s="52"/>
      <c r="CQ20474" s="52"/>
      <c r="CR20474" s="52"/>
      <c r="CS20474" s="52"/>
      <c r="CT20474" s="52"/>
      <c r="CU20474" s="33"/>
      <c r="CV20474" s="33"/>
    </row>
    <row r="20475" spans="74:100">
      <c r="BV20475" s="62"/>
      <c r="BW20475" s="62"/>
      <c r="BX20475" s="62"/>
      <c r="BY20475" s="62"/>
      <c r="BZ20475" s="62"/>
      <c r="CA20475" s="62"/>
      <c r="CB20475" s="62"/>
      <c r="CC20475" s="62"/>
      <c r="CD20475" s="62"/>
      <c r="CE20475" s="62"/>
      <c r="CF20475" s="62"/>
      <c r="CL20475" s="56" t="s">
        <v>17388</v>
      </c>
      <c r="CM20475" s="56" t="s">
        <v>217</v>
      </c>
      <c r="CN20475" s="56" t="s">
        <v>217</v>
      </c>
      <c r="CO20475" s="52"/>
      <c r="CP20475" s="52"/>
      <c r="CQ20475" s="52"/>
      <c r="CR20475" s="52"/>
      <c r="CS20475" s="52"/>
      <c r="CT20475" s="52"/>
      <c r="CU20475" s="33"/>
      <c r="CV20475" s="33"/>
    </row>
    <row r="20476" spans="74:100">
      <c r="BV20476" s="62"/>
      <c r="BW20476" s="62"/>
      <c r="BX20476" s="62"/>
      <c r="BY20476" s="62"/>
      <c r="BZ20476" s="62"/>
      <c r="CA20476" s="62"/>
      <c r="CB20476" s="62"/>
      <c r="CC20476" s="62"/>
      <c r="CD20476" s="62"/>
      <c r="CE20476" s="62"/>
      <c r="CF20476" s="62"/>
      <c r="CL20476" s="56" t="s">
        <v>11006</v>
      </c>
      <c r="CM20476" s="56" t="s">
        <v>216</v>
      </c>
      <c r="CN20476" s="56" t="s">
        <v>216</v>
      </c>
      <c r="CO20476" s="52"/>
      <c r="CP20476" s="52"/>
      <c r="CQ20476" s="52"/>
      <c r="CR20476" s="52"/>
      <c r="CS20476" s="52"/>
      <c r="CT20476" s="52"/>
      <c r="CU20476" s="33"/>
      <c r="CV20476" s="33"/>
    </row>
    <row r="20477" spans="74:100">
      <c r="BV20477" s="62"/>
      <c r="BW20477" s="62"/>
      <c r="BX20477" s="62"/>
      <c r="BY20477" s="62"/>
      <c r="BZ20477" s="62"/>
      <c r="CA20477" s="62"/>
      <c r="CB20477" s="62"/>
      <c r="CC20477" s="62"/>
      <c r="CD20477" s="62"/>
      <c r="CE20477" s="62"/>
      <c r="CF20477" s="62"/>
      <c r="CL20477" s="56" t="s">
        <v>11007</v>
      </c>
      <c r="CM20477" s="56" t="s">
        <v>216</v>
      </c>
      <c r="CN20477" s="56" t="s">
        <v>216</v>
      </c>
      <c r="CO20477" s="52"/>
      <c r="CP20477" s="52"/>
      <c r="CQ20477" s="52"/>
      <c r="CR20477" s="52"/>
      <c r="CS20477" s="52"/>
      <c r="CT20477" s="52"/>
      <c r="CU20477" s="33"/>
      <c r="CV20477" s="33"/>
    </row>
    <row r="20478" spans="74:100">
      <c r="BV20478" s="62"/>
      <c r="BW20478" s="62"/>
      <c r="BX20478" s="62"/>
      <c r="BY20478" s="62"/>
      <c r="BZ20478" s="62"/>
      <c r="CA20478" s="62"/>
      <c r="CB20478" s="62"/>
      <c r="CC20478" s="62"/>
      <c r="CD20478" s="62"/>
      <c r="CE20478" s="62"/>
      <c r="CF20478" s="62"/>
      <c r="CL20478" s="56" t="s">
        <v>11000</v>
      </c>
      <c r="CM20478" s="56" t="s">
        <v>217</v>
      </c>
      <c r="CN20478" s="56" t="s">
        <v>217</v>
      </c>
      <c r="CO20478" s="52"/>
      <c r="CP20478" s="52"/>
      <c r="CQ20478" s="52"/>
      <c r="CR20478" s="52"/>
      <c r="CS20478" s="52"/>
      <c r="CT20478" s="52"/>
      <c r="CU20478" s="33"/>
      <c r="CV20478" s="33"/>
    </row>
    <row r="20479" spans="74:100">
      <c r="BV20479" s="62"/>
      <c r="BW20479" s="62"/>
      <c r="BX20479" s="62"/>
      <c r="BY20479" s="62"/>
      <c r="BZ20479" s="62"/>
      <c r="CA20479" s="62"/>
      <c r="CB20479" s="62"/>
      <c r="CC20479" s="62"/>
      <c r="CD20479" s="62"/>
      <c r="CE20479" s="62"/>
      <c r="CF20479" s="62"/>
      <c r="CL20479" s="56" t="s">
        <v>11001</v>
      </c>
      <c r="CM20479" s="56" t="s">
        <v>217</v>
      </c>
      <c r="CN20479" s="56" t="s">
        <v>217</v>
      </c>
      <c r="CO20479" s="52"/>
      <c r="CP20479" s="52"/>
      <c r="CQ20479" s="52"/>
      <c r="CR20479" s="52"/>
      <c r="CS20479" s="52"/>
      <c r="CT20479" s="52"/>
      <c r="CU20479" s="33"/>
      <c r="CV20479" s="33"/>
    </row>
    <row r="20480" spans="74:100">
      <c r="BV20480" s="62"/>
      <c r="BW20480" s="62"/>
      <c r="BX20480" s="62"/>
      <c r="BY20480" s="62"/>
      <c r="BZ20480" s="62"/>
      <c r="CA20480" s="62"/>
      <c r="CB20480" s="62"/>
      <c r="CC20480" s="62"/>
      <c r="CD20480" s="62"/>
      <c r="CE20480" s="62"/>
      <c r="CF20480" s="62"/>
      <c r="CL20480" s="56" t="s">
        <v>15660</v>
      </c>
      <c r="CM20480" s="56" t="s">
        <v>216</v>
      </c>
      <c r="CN20480" s="56" t="s">
        <v>216</v>
      </c>
      <c r="CO20480" s="52"/>
      <c r="CP20480" s="52"/>
      <c r="CQ20480" s="52"/>
      <c r="CR20480" s="52"/>
      <c r="CS20480" s="52"/>
      <c r="CT20480" s="52"/>
      <c r="CU20480" s="33"/>
      <c r="CV20480" s="33"/>
    </row>
    <row r="20481" spans="74:100">
      <c r="BV20481" s="62"/>
      <c r="BW20481" s="62"/>
      <c r="BX20481" s="62"/>
      <c r="BY20481" s="62"/>
      <c r="BZ20481" s="62"/>
      <c r="CA20481" s="62"/>
      <c r="CB20481" s="62"/>
      <c r="CC20481" s="62"/>
      <c r="CD20481" s="62"/>
      <c r="CE20481" s="62"/>
      <c r="CF20481" s="62"/>
      <c r="CL20481" s="56" t="s">
        <v>15654</v>
      </c>
      <c r="CM20481" s="56" t="s">
        <v>216</v>
      </c>
      <c r="CN20481" s="56" t="s">
        <v>216</v>
      </c>
      <c r="CO20481" s="52"/>
      <c r="CP20481" s="52"/>
      <c r="CQ20481" s="52"/>
      <c r="CR20481" s="52"/>
      <c r="CS20481" s="52"/>
      <c r="CT20481" s="52"/>
      <c r="CU20481" s="33"/>
      <c r="CV20481" s="33"/>
    </row>
    <row r="20482" spans="74:100">
      <c r="BV20482" s="62"/>
      <c r="BW20482" s="62"/>
      <c r="BX20482" s="62"/>
      <c r="BY20482" s="62"/>
      <c r="BZ20482" s="62"/>
      <c r="CA20482" s="62"/>
      <c r="CB20482" s="62"/>
      <c r="CC20482" s="62"/>
      <c r="CD20482" s="62"/>
      <c r="CE20482" s="62"/>
      <c r="CF20482" s="62"/>
      <c r="CL20482" s="56" t="s">
        <v>15655</v>
      </c>
      <c r="CM20482" s="56" t="s">
        <v>216</v>
      </c>
      <c r="CN20482" s="56" t="s">
        <v>216</v>
      </c>
      <c r="CO20482" s="52"/>
      <c r="CP20482" s="52"/>
      <c r="CQ20482" s="52"/>
      <c r="CR20482" s="52"/>
      <c r="CS20482" s="52"/>
      <c r="CT20482" s="52"/>
      <c r="CU20482" s="33"/>
      <c r="CV20482" s="33"/>
    </row>
    <row r="20483" spans="74:100">
      <c r="BV20483" s="62"/>
      <c r="BW20483" s="62"/>
      <c r="BX20483" s="62"/>
      <c r="BY20483" s="62"/>
      <c r="BZ20483" s="62"/>
      <c r="CA20483" s="62"/>
      <c r="CB20483" s="62"/>
      <c r="CC20483" s="62"/>
      <c r="CD20483" s="62"/>
      <c r="CE20483" s="62"/>
      <c r="CF20483" s="62"/>
      <c r="CL20483" s="56" t="s">
        <v>11008</v>
      </c>
      <c r="CM20483" s="56" t="s">
        <v>216</v>
      </c>
      <c r="CN20483" s="56" t="s">
        <v>216</v>
      </c>
      <c r="CO20483" s="52"/>
      <c r="CP20483" s="52"/>
      <c r="CQ20483" s="52"/>
      <c r="CR20483" s="52"/>
      <c r="CS20483" s="52"/>
      <c r="CT20483" s="52"/>
      <c r="CU20483" s="33"/>
      <c r="CV20483" s="33"/>
    </row>
    <row r="20484" spans="74:100">
      <c r="BV20484" s="62"/>
      <c r="BW20484" s="62"/>
      <c r="BX20484" s="62"/>
      <c r="BY20484" s="62"/>
      <c r="BZ20484" s="62"/>
      <c r="CA20484" s="62"/>
      <c r="CB20484" s="62"/>
      <c r="CC20484" s="62"/>
      <c r="CD20484" s="62"/>
      <c r="CE20484" s="62"/>
      <c r="CF20484" s="62"/>
      <c r="CL20484" s="35" t="s">
        <v>15656</v>
      </c>
      <c r="CM20484" s="35" t="s">
        <v>217</v>
      </c>
      <c r="CN20484" s="35" t="s">
        <v>217</v>
      </c>
      <c r="CO20484" s="52"/>
      <c r="CP20484" s="52"/>
      <c r="CQ20484" s="52"/>
      <c r="CR20484" s="52"/>
      <c r="CS20484" s="52"/>
      <c r="CT20484" s="52"/>
      <c r="CU20484" s="33"/>
      <c r="CV20484" s="33"/>
    </row>
    <row r="20485" spans="74:100">
      <c r="BV20485" s="62"/>
      <c r="BW20485" s="62"/>
      <c r="BX20485" s="62"/>
      <c r="BY20485" s="62"/>
      <c r="BZ20485" s="62"/>
      <c r="CA20485" s="62"/>
      <c r="CB20485" s="62"/>
      <c r="CC20485" s="62"/>
      <c r="CD20485" s="62"/>
      <c r="CE20485" s="62"/>
      <c r="CF20485" s="62"/>
      <c r="CL20485" s="56" t="s">
        <v>4708</v>
      </c>
      <c r="CM20485" s="56" t="s">
        <v>214</v>
      </c>
      <c r="CN20485" s="56" t="s">
        <v>214</v>
      </c>
      <c r="CO20485" s="52"/>
      <c r="CP20485" s="52"/>
      <c r="CQ20485" s="52"/>
      <c r="CR20485" s="52"/>
      <c r="CS20485" s="52"/>
      <c r="CT20485" s="52"/>
      <c r="CU20485" s="33"/>
      <c r="CV20485" s="33"/>
    </row>
    <row r="20486" spans="74:100">
      <c r="BV20486" s="62"/>
      <c r="BW20486" s="62"/>
      <c r="BX20486" s="62"/>
      <c r="BY20486" s="62"/>
      <c r="BZ20486" s="62"/>
      <c r="CA20486" s="62"/>
      <c r="CB20486" s="62"/>
      <c r="CC20486" s="62"/>
      <c r="CD20486" s="62"/>
      <c r="CE20486" s="62"/>
      <c r="CF20486" s="62"/>
      <c r="CL20486" s="56" t="s">
        <v>11329</v>
      </c>
      <c r="CM20486" s="56" t="s">
        <v>213</v>
      </c>
      <c r="CN20486" s="56" t="s">
        <v>213</v>
      </c>
      <c r="CO20486" s="52"/>
      <c r="CP20486" s="52"/>
      <c r="CQ20486" s="52"/>
      <c r="CR20486" s="52"/>
      <c r="CS20486" s="52"/>
      <c r="CT20486" s="52"/>
      <c r="CU20486" s="33"/>
      <c r="CV20486" s="33"/>
    </row>
    <row r="20487" spans="74:100">
      <c r="BV20487" s="62"/>
      <c r="BW20487" s="62"/>
      <c r="BX20487" s="62"/>
      <c r="BY20487" s="62"/>
      <c r="BZ20487" s="62"/>
      <c r="CA20487" s="62"/>
      <c r="CB20487" s="62"/>
      <c r="CC20487" s="62"/>
      <c r="CD20487" s="62"/>
      <c r="CE20487" s="62"/>
      <c r="CF20487" s="62"/>
      <c r="CL20487" s="56" t="s">
        <v>15652</v>
      </c>
      <c r="CM20487" s="56" t="s">
        <v>216</v>
      </c>
      <c r="CN20487" s="56" t="s">
        <v>216</v>
      </c>
      <c r="CO20487" s="52"/>
      <c r="CP20487" s="52"/>
      <c r="CQ20487" s="52"/>
      <c r="CR20487" s="52"/>
      <c r="CS20487" s="52"/>
      <c r="CT20487" s="52"/>
      <c r="CU20487" s="33"/>
      <c r="CV20487" s="33"/>
    </row>
    <row r="20488" spans="74:100">
      <c r="BV20488" s="62"/>
      <c r="BW20488" s="62"/>
      <c r="BX20488" s="62"/>
      <c r="BY20488" s="62"/>
      <c r="BZ20488" s="62"/>
      <c r="CA20488" s="62"/>
      <c r="CB20488" s="62"/>
      <c r="CC20488" s="62"/>
      <c r="CD20488" s="62"/>
      <c r="CE20488" s="62"/>
      <c r="CF20488" s="62"/>
      <c r="CL20488" s="56" t="s">
        <v>17396</v>
      </c>
      <c r="CM20488" s="56" t="s">
        <v>216</v>
      </c>
      <c r="CN20488" s="56" t="s">
        <v>216</v>
      </c>
      <c r="CO20488" s="52"/>
      <c r="CP20488" s="52"/>
      <c r="CQ20488" s="52"/>
      <c r="CR20488" s="52"/>
      <c r="CS20488" s="52"/>
      <c r="CT20488" s="52"/>
      <c r="CU20488" s="33"/>
      <c r="CV20488" s="33"/>
    </row>
    <row r="20489" spans="74:100">
      <c r="BV20489" s="62"/>
      <c r="BW20489" s="62"/>
      <c r="BX20489" s="62"/>
      <c r="BY20489" s="62"/>
      <c r="BZ20489" s="62"/>
      <c r="CA20489" s="62"/>
      <c r="CB20489" s="62"/>
      <c r="CC20489" s="62"/>
      <c r="CD20489" s="62"/>
      <c r="CE20489" s="62"/>
      <c r="CF20489" s="62"/>
      <c r="CL20489" s="56" t="s">
        <v>4709</v>
      </c>
      <c r="CM20489" s="56" t="s">
        <v>216</v>
      </c>
      <c r="CN20489" s="56" t="s">
        <v>216</v>
      </c>
      <c r="CO20489" s="52"/>
      <c r="CP20489" s="52"/>
      <c r="CQ20489" s="52"/>
      <c r="CR20489" s="52"/>
      <c r="CS20489" s="52"/>
      <c r="CT20489" s="52"/>
      <c r="CU20489" s="33"/>
      <c r="CV20489" s="33"/>
    </row>
    <row r="20490" spans="74:100">
      <c r="BV20490" s="62"/>
      <c r="BW20490" s="62"/>
      <c r="BX20490" s="62"/>
      <c r="BY20490" s="62"/>
      <c r="BZ20490" s="62"/>
      <c r="CA20490" s="62"/>
      <c r="CB20490" s="62"/>
      <c r="CC20490" s="62"/>
      <c r="CD20490" s="62"/>
      <c r="CE20490" s="62"/>
      <c r="CF20490" s="62"/>
      <c r="CL20490" s="56" t="s">
        <v>11002</v>
      </c>
      <c r="CM20490" s="56" t="s">
        <v>217</v>
      </c>
      <c r="CN20490" s="56" t="s">
        <v>217</v>
      </c>
      <c r="CO20490" s="52"/>
      <c r="CP20490" s="52"/>
      <c r="CQ20490" s="52"/>
      <c r="CR20490" s="52"/>
      <c r="CS20490" s="52"/>
      <c r="CT20490" s="52"/>
      <c r="CU20490" s="33"/>
      <c r="CV20490" s="33"/>
    </row>
    <row r="20491" spans="74:100">
      <c r="BV20491" s="62"/>
      <c r="BW20491" s="62"/>
      <c r="BX20491" s="62"/>
      <c r="BY20491" s="62"/>
      <c r="BZ20491" s="62"/>
      <c r="CA20491" s="62"/>
      <c r="CB20491" s="62"/>
      <c r="CC20491" s="62"/>
      <c r="CD20491" s="62"/>
      <c r="CE20491" s="62"/>
      <c r="CF20491" s="62"/>
      <c r="CL20491" s="35" t="s">
        <v>11026</v>
      </c>
      <c r="CM20491" s="35" t="s">
        <v>217</v>
      </c>
      <c r="CN20491" s="35" t="s">
        <v>217</v>
      </c>
      <c r="CO20491" s="52"/>
      <c r="CP20491" s="52"/>
      <c r="CQ20491" s="52"/>
      <c r="CR20491" s="52"/>
      <c r="CS20491" s="52"/>
      <c r="CT20491" s="52"/>
      <c r="CU20491" s="33"/>
      <c r="CV20491" s="33"/>
    </row>
    <row r="20492" spans="74:100">
      <c r="BV20492" s="62"/>
      <c r="BW20492" s="62"/>
      <c r="BX20492" s="62"/>
      <c r="BY20492" s="62"/>
      <c r="BZ20492" s="62"/>
      <c r="CA20492" s="62"/>
      <c r="CB20492" s="62"/>
      <c r="CC20492" s="62"/>
      <c r="CD20492" s="62"/>
      <c r="CE20492" s="62"/>
      <c r="CF20492" s="62"/>
      <c r="CL20492" s="56" t="s">
        <v>17390</v>
      </c>
      <c r="CM20492" s="56" t="s">
        <v>216</v>
      </c>
      <c r="CN20492" s="56" t="s">
        <v>216</v>
      </c>
      <c r="CO20492" s="52"/>
      <c r="CP20492" s="52"/>
      <c r="CQ20492" s="52"/>
      <c r="CR20492" s="52"/>
      <c r="CS20492" s="52"/>
      <c r="CT20492" s="52"/>
      <c r="CU20492" s="33"/>
      <c r="CV20492" s="33"/>
    </row>
    <row r="20493" spans="74:100">
      <c r="BV20493" s="62"/>
      <c r="BW20493" s="62"/>
      <c r="BX20493" s="62"/>
      <c r="BY20493" s="62"/>
      <c r="BZ20493" s="62"/>
      <c r="CA20493" s="62"/>
      <c r="CB20493" s="62"/>
      <c r="CC20493" s="62"/>
      <c r="CD20493" s="62"/>
      <c r="CE20493" s="62"/>
      <c r="CF20493" s="62"/>
      <c r="CL20493" s="56" t="s">
        <v>17391</v>
      </c>
      <c r="CM20493" s="56" t="s">
        <v>216</v>
      </c>
      <c r="CN20493" s="56" t="s">
        <v>216</v>
      </c>
      <c r="CO20493" s="52"/>
      <c r="CP20493" s="52"/>
      <c r="CQ20493" s="52"/>
      <c r="CR20493" s="52"/>
      <c r="CS20493" s="52"/>
      <c r="CT20493" s="52"/>
      <c r="CU20493" s="33"/>
      <c r="CV20493" s="33"/>
    </row>
    <row r="20494" spans="74:100">
      <c r="BV20494" s="62"/>
      <c r="BW20494" s="62"/>
      <c r="BX20494" s="62"/>
      <c r="BY20494" s="62"/>
      <c r="BZ20494" s="62"/>
      <c r="CA20494" s="62"/>
      <c r="CB20494" s="62"/>
      <c r="CC20494" s="62"/>
      <c r="CD20494" s="62"/>
      <c r="CE20494" s="62"/>
      <c r="CF20494" s="62"/>
      <c r="CL20494" s="35" t="s">
        <v>11003</v>
      </c>
      <c r="CM20494" s="35" t="s">
        <v>217</v>
      </c>
      <c r="CN20494" s="35" t="s">
        <v>217</v>
      </c>
      <c r="CO20494" s="52"/>
      <c r="CP20494" s="52"/>
      <c r="CQ20494" s="52"/>
      <c r="CR20494" s="52"/>
      <c r="CS20494" s="52"/>
      <c r="CT20494" s="52"/>
      <c r="CU20494" s="33"/>
      <c r="CV20494" s="33"/>
    </row>
    <row r="20495" spans="74:100">
      <c r="BV20495" s="62"/>
      <c r="BW20495" s="62"/>
      <c r="BX20495" s="62"/>
      <c r="BY20495" s="62"/>
      <c r="BZ20495" s="62"/>
      <c r="CA20495" s="62"/>
      <c r="CB20495" s="62"/>
      <c r="CC20495" s="62"/>
      <c r="CD20495" s="62"/>
      <c r="CE20495" s="62"/>
      <c r="CF20495" s="62"/>
      <c r="CL20495" s="56" t="s">
        <v>11009</v>
      </c>
      <c r="CM20495" s="56" t="s">
        <v>216</v>
      </c>
      <c r="CN20495" s="56" t="s">
        <v>216</v>
      </c>
      <c r="CO20495" s="52"/>
      <c r="CP20495" s="52"/>
      <c r="CQ20495" s="52"/>
      <c r="CR20495" s="52"/>
      <c r="CS20495" s="52"/>
      <c r="CT20495" s="52"/>
      <c r="CU20495" s="33"/>
      <c r="CV20495" s="33"/>
    </row>
    <row r="20496" spans="74:100">
      <c r="BV20496" s="62"/>
      <c r="BW20496" s="62"/>
      <c r="BX20496" s="62"/>
      <c r="BY20496" s="62"/>
      <c r="BZ20496" s="62"/>
      <c r="CA20496" s="62"/>
      <c r="CB20496" s="62"/>
      <c r="CC20496" s="62"/>
      <c r="CD20496" s="62"/>
      <c r="CE20496" s="62"/>
      <c r="CF20496" s="62"/>
      <c r="CL20496" s="56" t="s">
        <v>17392</v>
      </c>
      <c r="CM20496" s="56" t="s">
        <v>216</v>
      </c>
      <c r="CN20496" s="56" t="s">
        <v>216</v>
      </c>
      <c r="CO20496" s="52"/>
      <c r="CP20496" s="52"/>
      <c r="CQ20496" s="52"/>
      <c r="CR20496" s="52"/>
      <c r="CS20496" s="52"/>
      <c r="CT20496" s="52"/>
      <c r="CU20496" s="33"/>
      <c r="CV20496" s="33"/>
    </row>
    <row r="20497" spans="74:100">
      <c r="BV20497" s="62"/>
      <c r="BW20497" s="62"/>
      <c r="BX20497" s="62"/>
      <c r="BY20497" s="62"/>
      <c r="BZ20497" s="62"/>
      <c r="CA20497" s="62"/>
      <c r="CB20497" s="62"/>
      <c r="CC20497" s="62"/>
      <c r="CD20497" s="62"/>
      <c r="CE20497" s="62"/>
      <c r="CF20497" s="62"/>
      <c r="CL20497" s="56" t="s">
        <v>11021</v>
      </c>
      <c r="CM20497" s="56" t="s">
        <v>216</v>
      </c>
      <c r="CN20497" s="56" t="s">
        <v>216</v>
      </c>
      <c r="CO20497" s="52"/>
      <c r="CP20497" s="52"/>
      <c r="CQ20497" s="52"/>
      <c r="CR20497" s="52"/>
      <c r="CS20497" s="52"/>
      <c r="CT20497" s="52"/>
      <c r="CU20497" s="33"/>
      <c r="CV20497" s="33"/>
    </row>
    <row r="20498" spans="74:100">
      <c r="BV20498" s="62"/>
      <c r="BW20498" s="62"/>
      <c r="BX20498" s="62"/>
      <c r="BY20498" s="62"/>
      <c r="BZ20498" s="62"/>
      <c r="CA20498" s="62"/>
      <c r="CB20498" s="62"/>
      <c r="CC20498" s="62"/>
      <c r="CD20498" s="62"/>
      <c r="CE20498" s="62"/>
      <c r="CF20498" s="62"/>
      <c r="CL20498" s="56" t="s">
        <v>11016</v>
      </c>
      <c r="CM20498" s="56" t="s">
        <v>215</v>
      </c>
      <c r="CN20498" s="56" t="s">
        <v>215</v>
      </c>
      <c r="CO20498" s="52"/>
      <c r="CP20498" s="52"/>
      <c r="CQ20498" s="52"/>
      <c r="CR20498" s="52"/>
      <c r="CS20498" s="52"/>
      <c r="CT20498" s="52"/>
      <c r="CU20498" s="33"/>
      <c r="CV20498" s="33"/>
    </row>
    <row r="20499" spans="74:100">
      <c r="BV20499" s="62"/>
      <c r="BW20499" s="62"/>
      <c r="BX20499" s="62"/>
      <c r="BY20499" s="62"/>
      <c r="BZ20499" s="62"/>
      <c r="CA20499" s="62"/>
      <c r="CB20499" s="62"/>
      <c r="CC20499" s="62"/>
      <c r="CD20499" s="62"/>
      <c r="CE20499" s="62"/>
      <c r="CF20499" s="62"/>
      <c r="CL20499" s="56" t="s">
        <v>1552</v>
      </c>
      <c r="CM20499" s="56" t="s">
        <v>216</v>
      </c>
      <c r="CN20499" s="56" t="s">
        <v>216</v>
      </c>
      <c r="CO20499" s="52"/>
      <c r="CP20499" s="52"/>
      <c r="CQ20499" s="52"/>
      <c r="CR20499" s="52"/>
      <c r="CS20499" s="52"/>
      <c r="CT20499" s="52"/>
      <c r="CU20499" s="33"/>
      <c r="CV20499" s="33"/>
    </row>
    <row r="20500" spans="74:100">
      <c r="BV20500" s="62"/>
      <c r="BW20500" s="62"/>
      <c r="BX20500" s="62"/>
      <c r="BY20500" s="62"/>
      <c r="BZ20500" s="62"/>
      <c r="CA20500" s="62"/>
      <c r="CB20500" s="62"/>
      <c r="CC20500" s="62"/>
      <c r="CD20500" s="62"/>
      <c r="CE20500" s="62"/>
      <c r="CF20500" s="62"/>
      <c r="CL20500" s="56" t="s">
        <v>17402</v>
      </c>
      <c r="CM20500" s="56" t="s">
        <v>216</v>
      </c>
      <c r="CN20500" s="56" t="s">
        <v>216</v>
      </c>
      <c r="CO20500" s="52"/>
      <c r="CP20500" s="52"/>
      <c r="CQ20500" s="52"/>
      <c r="CR20500" s="52"/>
      <c r="CS20500" s="52"/>
      <c r="CT20500" s="52"/>
      <c r="CU20500" s="33"/>
      <c r="CV20500" s="33"/>
    </row>
    <row r="20501" spans="74:100">
      <c r="BV20501" s="62"/>
      <c r="BW20501" s="62"/>
      <c r="BX20501" s="62"/>
      <c r="BY20501" s="62"/>
      <c r="BZ20501" s="62"/>
      <c r="CA20501" s="62"/>
      <c r="CB20501" s="62"/>
      <c r="CC20501" s="62"/>
      <c r="CD20501" s="62"/>
      <c r="CE20501" s="62"/>
      <c r="CF20501" s="62"/>
      <c r="CL20501" s="56" t="s">
        <v>23923</v>
      </c>
      <c r="CM20501" s="56" t="s">
        <v>216</v>
      </c>
      <c r="CN20501" s="56" t="s">
        <v>216</v>
      </c>
      <c r="CO20501" s="52"/>
      <c r="CP20501" s="52"/>
      <c r="CQ20501" s="52"/>
      <c r="CR20501" s="52"/>
      <c r="CS20501" s="52"/>
      <c r="CT20501" s="52"/>
      <c r="CU20501" s="33"/>
      <c r="CV20501" s="33"/>
    </row>
    <row r="20502" spans="74:100">
      <c r="BV20502" s="62"/>
      <c r="BW20502" s="62"/>
      <c r="BX20502" s="62"/>
      <c r="BY20502" s="62"/>
      <c r="BZ20502" s="62"/>
      <c r="CA20502" s="62"/>
      <c r="CB20502" s="62"/>
      <c r="CC20502" s="62"/>
      <c r="CD20502" s="62"/>
      <c r="CE20502" s="62"/>
      <c r="CF20502" s="62"/>
      <c r="CL20502" s="56" t="s">
        <v>17403</v>
      </c>
      <c r="CM20502" s="56" t="s">
        <v>216</v>
      </c>
      <c r="CN20502" s="56" t="s">
        <v>216</v>
      </c>
      <c r="CO20502" s="52"/>
      <c r="CP20502" s="52"/>
      <c r="CQ20502" s="52"/>
      <c r="CR20502" s="52"/>
      <c r="CS20502" s="52"/>
      <c r="CT20502" s="52"/>
      <c r="CU20502" s="33"/>
      <c r="CV20502" s="33"/>
    </row>
    <row r="20503" spans="74:100">
      <c r="BV20503" s="62"/>
      <c r="BW20503" s="62"/>
      <c r="BX20503" s="62"/>
      <c r="BY20503" s="62"/>
      <c r="BZ20503" s="62"/>
      <c r="CA20503" s="62"/>
      <c r="CB20503" s="62"/>
      <c r="CC20503" s="62"/>
      <c r="CD20503" s="62"/>
      <c r="CE20503" s="62"/>
      <c r="CF20503" s="62"/>
      <c r="CL20503" s="56" t="s">
        <v>17397</v>
      </c>
      <c r="CM20503" s="56" t="s">
        <v>216</v>
      </c>
      <c r="CN20503" s="56" t="s">
        <v>216</v>
      </c>
      <c r="CO20503" s="52"/>
      <c r="CP20503" s="52"/>
      <c r="CQ20503" s="52"/>
      <c r="CR20503" s="52"/>
      <c r="CS20503" s="52"/>
      <c r="CT20503" s="52"/>
      <c r="CU20503" s="33"/>
      <c r="CV20503" s="33"/>
    </row>
    <row r="20504" spans="74:100">
      <c r="BV20504" s="62"/>
      <c r="BW20504" s="62"/>
      <c r="BX20504" s="62"/>
      <c r="BY20504" s="62"/>
      <c r="BZ20504" s="62"/>
      <c r="CA20504" s="62"/>
      <c r="CB20504" s="62"/>
      <c r="CC20504" s="62"/>
      <c r="CD20504" s="62"/>
      <c r="CE20504" s="62"/>
      <c r="CF20504" s="62"/>
      <c r="CL20504" s="56" t="s">
        <v>23924</v>
      </c>
      <c r="CM20504" s="56" t="s">
        <v>216</v>
      </c>
      <c r="CN20504" s="56" t="s">
        <v>216</v>
      </c>
      <c r="CO20504" s="52"/>
      <c r="CP20504" s="52"/>
      <c r="CQ20504" s="52"/>
      <c r="CR20504" s="52"/>
      <c r="CS20504" s="52"/>
      <c r="CT20504" s="52"/>
      <c r="CU20504" s="33"/>
      <c r="CV20504" s="33"/>
    </row>
    <row r="20505" spans="74:100">
      <c r="BV20505" s="62"/>
      <c r="BW20505" s="62"/>
      <c r="BX20505" s="62"/>
      <c r="BY20505" s="62"/>
      <c r="BZ20505" s="62"/>
      <c r="CA20505" s="62"/>
      <c r="CB20505" s="62"/>
      <c r="CC20505" s="62"/>
      <c r="CD20505" s="62"/>
      <c r="CE20505" s="62"/>
      <c r="CF20505" s="62"/>
      <c r="CL20505" s="56" t="s">
        <v>17398</v>
      </c>
      <c r="CM20505" s="56" t="s">
        <v>216</v>
      </c>
      <c r="CN20505" s="56" t="s">
        <v>216</v>
      </c>
      <c r="CO20505" s="52"/>
      <c r="CP20505" s="52"/>
      <c r="CQ20505" s="52"/>
      <c r="CR20505" s="52"/>
      <c r="CS20505" s="52"/>
      <c r="CT20505" s="52"/>
      <c r="CU20505" s="33"/>
      <c r="CV20505" s="33"/>
    </row>
    <row r="20506" spans="74:100">
      <c r="BV20506" s="62"/>
      <c r="BW20506" s="62"/>
      <c r="BX20506" s="62"/>
      <c r="BY20506" s="62"/>
      <c r="BZ20506" s="62"/>
      <c r="CA20506" s="62"/>
      <c r="CB20506" s="62"/>
      <c r="CC20506" s="62"/>
      <c r="CD20506" s="62"/>
      <c r="CE20506" s="62"/>
      <c r="CF20506" s="62"/>
      <c r="CL20506" s="35" t="s">
        <v>13898</v>
      </c>
      <c r="CM20506" s="35" t="s">
        <v>217</v>
      </c>
      <c r="CN20506" s="35" t="s">
        <v>217</v>
      </c>
      <c r="CO20506" s="52"/>
      <c r="CP20506" s="52"/>
      <c r="CQ20506" s="52"/>
      <c r="CR20506" s="52"/>
      <c r="CS20506" s="52"/>
      <c r="CT20506" s="52"/>
      <c r="CU20506" s="33"/>
      <c r="CV20506" s="33"/>
    </row>
    <row r="20507" spans="74:100">
      <c r="BV20507" s="62"/>
      <c r="BW20507" s="62"/>
      <c r="BX20507" s="62"/>
      <c r="BY20507" s="62"/>
      <c r="BZ20507" s="62"/>
      <c r="CA20507" s="62"/>
      <c r="CB20507" s="62"/>
      <c r="CC20507" s="62"/>
      <c r="CD20507" s="62"/>
      <c r="CE20507" s="62"/>
      <c r="CF20507" s="62"/>
      <c r="CL20507" s="56" t="s">
        <v>4711</v>
      </c>
      <c r="CM20507" s="56" t="s">
        <v>217</v>
      </c>
      <c r="CN20507" s="56" t="s">
        <v>217</v>
      </c>
      <c r="CO20507" s="52"/>
      <c r="CP20507" s="52"/>
      <c r="CQ20507" s="52"/>
      <c r="CR20507" s="52"/>
      <c r="CS20507" s="52"/>
      <c r="CT20507" s="52"/>
      <c r="CU20507" s="33"/>
      <c r="CV20507" s="33"/>
    </row>
    <row r="20508" spans="74:100">
      <c r="BV20508" s="62"/>
      <c r="BW20508" s="62"/>
      <c r="BX20508" s="62"/>
      <c r="BY20508" s="62"/>
      <c r="BZ20508" s="62"/>
      <c r="CA20508" s="62"/>
      <c r="CB20508" s="62"/>
      <c r="CC20508" s="62"/>
      <c r="CD20508" s="62"/>
      <c r="CE20508" s="62"/>
      <c r="CF20508" s="62"/>
      <c r="CL20508" s="35" t="s">
        <v>29487</v>
      </c>
      <c r="CM20508" s="35" t="s">
        <v>217</v>
      </c>
      <c r="CN20508" s="35" t="s">
        <v>217</v>
      </c>
      <c r="CO20508" s="52"/>
      <c r="CP20508" s="52"/>
      <c r="CQ20508" s="52"/>
      <c r="CR20508" s="52"/>
      <c r="CS20508" s="52"/>
      <c r="CT20508" s="52"/>
      <c r="CU20508" s="33"/>
      <c r="CV20508" s="33"/>
    </row>
    <row r="20509" spans="74:100">
      <c r="BV20509" s="62"/>
      <c r="BW20509" s="62"/>
      <c r="BX20509" s="62"/>
      <c r="BY20509" s="62"/>
      <c r="BZ20509" s="62"/>
      <c r="CA20509" s="62"/>
      <c r="CB20509" s="62"/>
      <c r="CC20509" s="62"/>
      <c r="CD20509" s="62"/>
      <c r="CE20509" s="62"/>
      <c r="CF20509" s="62"/>
      <c r="CL20509" s="35" t="s">
        <v>29488</v>
      </c>
      <c r="CM20509" s="35" t="s">
        <v>217</v>
      </c>
      <c r="CN20509" s="35" t="s">
        <v>217</v>
      </c>
      <c r="CO20509" s="52"/>
      <c r="CP20509" s="52"/>
      <c r="CQ20509" s="52"/>
      <c r="CR20509" s="52"/>
      <c r="CS20509" s="52"/>
      <c r="CT20509" s="52"/>
      <c r="CU20509" s="33"/>
      <c r="CV20509" s="33"/>
    </row>
    <row r="20510" spans="74:100">
      <c r="BV20510" s="62"/>
      <c r="BW20510" s="62"/>
      <c r="BX20510" s="62"/>
      <c r="BY20510" s="62"/>
      <c r="BZ20510" s="62"/>
      <c r="CA20510" s="62"/>
      <c r="CB20510" s="62"/>
      <c r="CC20510" s="62"/>
      <c r="CD20510" s="62"/>
      <c r="CE20510" s="62"/>
      <c r="CF20510" s="62"/>
      <c r="CL20510" s="56" t="s">
        <v>11004</v>
      </c>
      <c r="CM20510" s="56" t="s">
        <v>217</v>
      </c>
      <c r="CN20510" s="56" t="s">
        <v>217</v>
      </c>
      <c r="CO20510" s="52"/>
      <c r="CP20510" s="52"/>
      <c r="CQ20510" s="52"/>
      <c r="CR20510" s="52"/>
      <c r="CS20510" s="52"/>
      <c r="CT20510" s="52"/>
      <c r="CU20510" s="33"/>
      <c r="CV20510" s="33"/>
    </row>
    <row r="20511" spans="74:100">
      <c r="BV20511" s="62"/>
      <c r="BW20511" s="62"/>
      <c r="BX20511" s="62"/>
      <c r="BY20511" s="62"/>
      <c r="BZ20511" s="62"/>
      <c r="CA20511" s="62"/>
      <c r="CB20511" s="62"/>
      <c r="CC20511" s="62"/>
      <c r="CD20511" s="62"/>
      <c r="CE20511" s="62"/>
      <c r="CF20511" s="62"/>
      <c r="CL20511" s="35" t="s">
        <v>11015</v>
      </c>
      <c r="CM20511" s="35" t="s">
        <v>217</v>
      </c>
      <c r="CN20511" s="35" t="s">
        <v>217</v>
      </c>
      <c r="CO20511" s="52"/>
      <c r="CP20511" s="52"/>
      <c r="CQ20511" s="52"/>
      <c r="CR20511" s="52"/>
      <c r="CS20511" s="52"/>
      <c r="CT20511" s="52"/>
      <c r="CU20511" s="33"/>
      <c r="CV20511" s="33"/>
    </row>
    <row r="20512" spans="74:100">
      <c r="BV20512" s="62"/>
      <c r="BW20512" s="62"/>
      <c r="BX20512" s="62"/>
      <c r="BY20512" s="62"/>
      <c r="BZ20512" s="62"/>
      <c r="CA20512" s="62"/>
      <c r="CB20512" s="62"/>
      <c r="CC20512" s="62"/>
      <c r="CD20512" s="62"/>
      <c r="CE20512" s="62"/>
      <c r="CF20512" s="62"/>
      <c r="CL20512" s="35" t="s">
        <v>29489</v>
      </c>
      <c r="CM20512" s="35" t="s">
        <v>217</v>
      </c>
      <c r="CN20512" s="35" t="s">
        <v>217</v>
      </c>
      <c r="CO20512" s="52"/>
      <c r="CP20512" s="52"/>
      <c r="CQ20512" s="52"/>
      <c r="CR20512" s="52"/>
      <c r="CS20512" s="52"/>
      <c r="CT20512" s="52"/>
      <c r="CU20512" s="33"/>
      <c r="CV20512" s="33"/>
    </row>
    <row r="20513" spans="74:100">
      <c r="BV20513" s="62"/>
      <c r="BW20513" s="62"/>
      <c r="BX20513" s="62"/>
      <c r="BY20513" s="62"/>
      <c r="BZ20513" s="62"/>
      <c r="CA20513" s="62"/>
      <c r="CB20513" s="62"/>
      <c r="CC20513" s="62"/>
      <c r="CD20513" s="62"/>
      <c r="CE20513" s="62"/>
      <c r="CF20513" s="62"/>
      <c r="CL20513" s="56" t="s">
        <v>25704</v>
      </c>
      <c r="CM20513" s="56" t="s">
        <v>216</v>
      </c>
      <c r="CN20513" s="56" t="s">
        <v>216</v>
      </c>
      <c r="CO20513" s="52"/>
      <c r="CP20513" s="52"/>
      <c r="CQ20513" s="52"/>
      <c r="CR20513" s="52"/>
      <c r="CS20513" s="52"/>
      <c r="CT20513" s="52"/>
      <c r="CU20513" s="33"/>
      <c r="CV20513" s="33"/>
    </row>
    <row r="20514" spans="74:100">
      <c r="BV20514" s="62"/>
      <c r="BW20514" s="62"/>
      <c r="BX20514" s="62"/>
      <c r="BY20514" s="62"/>
      <c r="BZ20514" s="62"/>
      <c r="CA20514" s="62"/>
      <c r="CB20514" s="62"/>
      <c r="CC20514" s="62"/>
      <c r="CD20514" s="62"/>
      <c r="CE20514" s="62"/>
      <c r="CF20514" s="62"/>
      <c r="CL20514" s="56" t="s">
        <v>1554</v>
      </c>
      <c r="CM20514" s="56" t="s">
        <v>216</v>
      </c>
      <c r="CN20514" s="56" t="s">
        <v>216</v>
      </c>
      <c r="CO20514" s="52"/>
      <c r="CP20514" s="52"/>
      <c r="CQ20514" s="52"/>
      <c r="CR20514" s="52"/>
      <c r="CS20514" s="52"/>
      <c r="CT20514" s="52"/>
      <c r="CU20514" s="33"/>
      <c r="CV20514" s="33"/>
    </row>
    <row r="20515" spans="74:100">
      <c r="BV20515" s="62"/>
      <c r="BW20515" s="62"/>
      <c r="BX20515" s="62"/>
      <c r="BY20515" s="62"/>
      <c r="BZ20515" s="62"/>
      <c r="CA20515" s="62"/>
      <c r="CB20515" s="62"/>
      <c r="CC20515" s="62"/>
      <c r="CD20515" s="62"/>
      <c r="CE20515" s="62"/>
      <c r="CF20515" s="62"/>
      <c r="CL20515" s="56" t="s">
        <v>23925</v>
      </c>
      <c r="CM20515" s="56" t="s">
        <v>216</v>
      </c>
      <c r="CN20515" s="56" t="s">
        <v>216</v>
      </c>
      <c r="CO20515" s="52"/>
      <c r="CP20515" s="52"/>
      <c r="CQ20515" s="52"/>
      <c r="CR20515" s="52"/>
      <c r="CS20515" s="52"/>
      <c r="CT20515" s="52"/>
      <c r="CU20515" s="33"/>
      <c r="CV20515" s="33"/>
    </row>
    <row r="20516" spans="74:100">
      <c r="BV20516" s="62"/>
      <c r="BW20516" s="62"/>
      <c r="BX20516" s="62"/>
      <c r="BY20516" s="62"/>
      <c r="BZ20516" s="62"/>
      <c r="CA20516" s="62"/>
      <c r="CB20516" s="62"/>
      <c r="CC20516" s="62"/>
      <c r="CD20516" s="62"/>
      <c r="CE20516" s="62"/>
      <c r="CF20516" s="62"/>
      <c r="CL20516" s="56" t="s">
        <v>23926</v>
      </c>
      <c r="CM20516" s="56" t="s">
        <v>216</v>
      </c>
      <c r="CN20516" s="56" t="s">
        <v>216</v>
      </c>
      <c r="CO20516" s="52"/>
      <c r="CP20516" s="52"/>
      <c r="CQ20516" s="52"/>
      <c r="CR20516" s="52"/>
      <c r="CS20516" s="52"/>
      <c r="CT20516" s="52"/>
      <c r="CU20516" s="33"/>
      <c r="CV20516" s="33"/>
    </row>
    <row r="20517" spans="74:100">
      <c r="BV20517" s="62"/>
      <c r="BW20517" s="62"/>
      <c r="BX20517" s="62"/>
      <c r="BY20517" s="62"/>
      <c r="BZ20517" s="62"/>
      <c r="CA20517" s="62"/>
      <c r="CB20517" s="62"/>
      <c r="CC20517" s="62"/>
      <c r="CD20517" s="62"/>
      <c r="CE20517" s="62"/>
      <c r="CF20517" s="62"/>
      <c r="CL20517" s="56" t="s">
        <v>11023</v>
      </c>
      <c r="CM20517" s="56" t="s">
        <v>216</v>
      </c>
      <c r="CN20517" s="56" t="s">
        <v>216</v>
      </c>
      <c r="CO20517" s="52"/>
      <c r="CP20517" s="52"/>
      <c r="CQ20517" s="52"/>
      <c r="CR20517" s="52"/>
      <c r="CS20517" s="52"/>
      <c r="CT20517" s="52"/>
      <c r="CU20517" s="33"/>
      <c r="CV20517" s="33"/>
    </row>
    <row r="20518" spans="74:100">
      <c r="BV20518" s="62"/>
      <c r="BW20518" s="62"/>
      <c r="BX20518" s="62"/>
      <c r="BY20518" s="62"/>
      <c r="BZ20518" s="62"/>
      <c r="CA20518" s="62"/>
      <c r="CB20518" s="62"/>
      <c r="CC20518" s="62"/>
      <c r="CD20518" s="62"/>
      <c r="CE20518" s="62"/>
      <c r="CF20518" s="62"/>
      <c r="CL20518" s="56" t="s">
        <v>11023</v>
      </c>
      <c r="CM20518" s="56" t="s">
        <v>216</v>
      </c>
      <c r="CN20518" s="56" t="s">
        <v>216</v>
      </c>
      <c r="CO20518" s="52"/>
      <c r="CP20518" s="52"/>
      <c r="CQ20518" s="52"/>
      <c r="CR20518" s="52"/>
      <c r="CS20518" s="52"/>
      <c r="CT20518" s="52"/>
      <c r="CU20518" s="33"/>
      <c r="CV20518" s="33"/>
    </row>
    <row r="20519" spans="74:100">
      <c r="BV20519" s="62"/>
      <c r="BW20519" s="62"/>
      <c r="BX20519" s="62"/>
      <c r="BY20519" s="62"/>
      <c r="BZ20519" s="62"/>
      <c r="CA20519" s="62"/>
      <c r="CB20519" s="62"/>
      <c r="CC20519" s="62"/>
      <c r="CD20519" s="62"/>
      <c r="CE20519" s="62"/>
      <c r="CF20519" s="62"/>
      <c r="CL20519" s="56" t="s">
        <v>25705</v>
      </c>
      <c r="CM20519" s="56" t="s">
        <v>216</v>
      </c>
      <c r="CN20519" s="56" t="s">
        <v>216</v>
      </c>
      <c r="CO20519" s="52"/>
      <c r="CP20519" s="52"/>
      <c r="CQ20519" s="52"/>
      <c r="CR20519" s="52"/>
      <c r="CS20519" s="52"/>
      <c r="CT20519" s="52"/>
      <c r="CU20519" s="33"/>
      <c r="CV20519" s="33"/>
    </row>
    <row r="20520" spans="74:100">
      <c r="BV20520" s="62"/>
      <c r="BW20520" s="62"/>
      <c r="BX20520" s="62"/>
      <c r="BY20520" s="62"/>
      <c r="BZ20520" s="62"/>
      <c r="CA20520" s="62"/>
      <c r="CB20520" s="62"/>
      <c r="CC20520" s="62"/>
      <c r="CD20520" s="62"/>
      <c r="CE20520" s="62"/>
      <c r="CF20520" s="62"/>
      <c r="CL20520" s="56" t="s">
        <v>23927</v>
      </c>
      <c r="CM20520" s="56" t="s">
        <v>216</v>
      </c>
      <c r="CN20520" s="56" t="s">
        <v>216</v>
      </c>
      <c r="CO20520" s="52"/>
      <c r="CP20520" s="52"/>
      <c r="CQ20520" s="52"/>
      <c r="CR20520" s="52"/>
      <c r="CS20520" s="52"/>
      <c r="CT20520" s="52"/>
      <c r="CU20520" s="33"/>
      <c r="CV20520" s="33"/>
    </row>
    <row r="20521" spans="74:100">
      <c r="BV20521" s="62"/>
      <c r="BW20521" s="62"/>
      <c r="BX20521" s="62"/>
      <c r="BY20521" s="62"/>
      <c r="BZ20521" s="62"/>
      <c r="CA20521" s="62"/>
      <c r="CB20521" s="62"/>
      <c r="CC20521" s="62"/>
      <c r="CD20521" s="62"/>
      <c r="CE20521" s="62"/>
      <c r="CF20521" s="62"/>
      <c r="CL20521" s="56" t="s">
        <v>25706</v>
      </c>
      <c r="CM20521" s="56" t="s">
        <v>216</v>
      </c>
      <c r="CN20521" s="56" t="s">
        <v>216</v>
      </c>
      <c r="CO20521" s="52"/>
      <c r="CP20521" s="52"/>
      <c r="CQ20521" s="52"/>
      <c r="CR20521" s="52"/>
      <c r="CS20521" s="52"/>
      <c r="CT20521" s="52"/>
      <c r="CU20521" s="33"/>
      <c r="CV20521" s="33"/>
    </row>
    <row r="20522" spans="74:100">
      <c r="BV20522" s="62"/>
      <c r="BW20522" s="62"/>
      <c r="BX20522" s="62"/>
      <c r="BY20522" s="62"/>
      <c r="BZ20522" s="62"/>
      <c r="CA20522" s="62"/>
      <c r="CB20522" s="62"/>
      <c r="CC20522" s="62"/>
      <c r="CD20522" s="62"/>
      <c r="CE20522" s="62"/>
      <c r="CF20522" s="62"/>
      <c r="CL20522" s="35" t="s">
        <v>11010</v>
      </c>
      <c r="CM20522" s="35" t="s">
        <v>217</v>
      </c>
      <c r="CN20522" s="35" t="s">
        <v>217</v>
      </c>
      <c r="CO20522" s="52"/>
      <c r="CP20522" s="52"/>
      <c r="CQ20522" s="52"/>
      <c r="CR20522" s="52"/>
      <c r="CS20522" s="52"/>
      <c r="CT20522" s="52"/>
      <c r="CU20522" s="33"/>
      <c r="CV20522" s="33"/>
    </row>
    <row r="20523" spans="74:100">
      <c r="BV20523" s="62"/>
      <c r="BW20523" s="62"/>
      <c r="BX20523" s="62"/>
      <c r="BY20523" s="62"/>
      <c r="BZ20523" s="62"/>
      <c r="CA20523" s="62"/>
      <c r="CB20523" s="62"/>
      <c r="CC20523" s="62"/>
      <c r="CD20523" s="62"/>
      <c r="CE20523" s="62"/>
      <c r="CF20523" s="62"/>
      <c r="CL20523" s="56" t="s">
        <v>11022</v>
      </c>
      <c r="CM20523" s="56" t="s">
        <v>216</v>
      </c>
      <c r="CN20523" s="56" t="s">
        <v>216</v>
      </c>
      <c r="CO20523" s="52"/>
      <c r="CP20523" s="52"/>
      <c r="CQ20523" s="52"/>
      <c r="CR20523" s="52"/>
      <c r="CS20523" s="52"/>
      <c r="CT20523" s="52"/>
      <c r="CU20523" s="33"/>
      <c r="CV20523" s="33"/>
    </row>
    <row r="20524" spans="74:100">
      <c r="BV20524" s="62"/>
      <c r="BW20524" s="62"/>
      <c r="BX20524" s="62"/>
      <c r="BY20524" s="62"/>
      <c r="BZ20524" s="62"/>
      <c r="CA20524" s="62"/>
      <c r="CB20524" s="62"/>
      <c r="CC20524" s="62"/>
      <c r="CD20524" s="62"/>
      <c r="CE20524" s="62"/>
      <c r="CF20524" s="62"/>
      <c r="CL20524" s="56" t="s">
        <v>23928</v>
      </c>
      <c r="CM20524" s="56" t="s">
        <v>216</v>
      </c>
      <c r="CN20524" s="56" t="s">
        <v>216</v>
      </c>
      <c r="CO20524" s="52"/>
      <c r="CP20524" s="52"/>
      <c r="CQ20524" s="52"/>
      <c r="CR20524" s="52"/>
      <c r="CS20524" s="52"/>
      <c r="CT20524" s="52"/>
      <c r="CU20524" s="33"/>
      <c r="CV20524" s="33"/>
    </row>
    <row r="20525" spans="74:100">
      <c r="BV20525" s="62"/>
      <c r="BW20525" s="62"/>
      <c r="BX20525" s="62"/>
      <c r="BY20525" s="62"/>
      <c r="BZ20525" s="62"/>
      <c r="CA20525" s="62"/>
      <c r="CB20525" s="62"/>
      <c r="CC20525" s="62"/>
      <c r="CD20525" s="62"/>
      <c r="CE20525" s="62"/>
      <c r="CF20525" s="62"/>
      <c r="CL20525" s="56" t="s">
        <v>23929</v>
      </c>
      <c r="CM20525" s="56" t="s">
        <v>216</v>
      </c>
      <c r="CN20525" s="56" t="s">
        <v>216</v>
      </c>
      <c r="CO20525" s="52"/>
      <c r="CP20525" s="52"/>
      <c r="CQ20525" s="52"/>
      <c r="CR20525" s="52"/>
      <c r="CS20525" s="52"/>
      <c r="CT20525" s="52"/>
      <c r="CU20525" s="33"/>
      <c r="CV20525" s="33"/>
    </row>
    <row r="20526" spans="74:100">
      <c r="BV20526" s="62"/>
      <c r="BW20526" s="62"/>
      <c r="BX20526" s="62"/>
      <c r="BY20526" s="62"/>
      <c r="BZ20526" s="62"/>
      <c r="CA20526" s="62"/>
      <c r="CB20526" s="62"/>
      <c r="CC20526" s="62"/>
      <c r="CD20526" s="62"/>
      <c r="CE20526" s="62"/>
      <c r="CF20526" s="62"/>
      <c r="CL20526" s="56" t="s">
        <v>25707</v>
      </c>
      <c r="CM20526" s="56" t="s">
        <v>216</v>
      </c>
      <c r="CN20526" s="56" t="s">
        <v>216</v>
      </c>
      <c r="CO20526" s="52"/>
      <c r="CP20526" s="52"/>
      <c r="CQ20526" s="52"/>
      <c r="CR20526" s="52"/>
      <c r="CS20526" s="52"/>
      <c r="CT20526" s="52"/>
      <c r="CU20526" s="33"/>
      <c r="CV20526" s="33"/>
    </row>
    <row r="20527" spans="74:100">
      <c r="BV20527" s="62"/>
      <c r="BW20527" s="62"/>
      <c r="BX20527" s="62"/>
      <c r="BY20527" s="62"/>
      <c r="BZ20527" s="62"/>
      <c r="CA20527" s="62"/>
      <c r="CB20527" s="62"/>
      <c r="CC20527" s="62"/>
      <c r="CD20527" s="62"/>
      <c r="CE20527" s="62"/>
      <c r="CF20527" s="62"/>
      <c r="CL20527" s="56" t="s">
        <v>11024</v>
      </c>
      <c r="CM20527" s="56" t="s">
        <v>216</v>
      </c>
      <c r="CN20527" s="56" t="s">
        <v>216</v>
      </c>
      <c r="CO20527" s="52"/>
      <c r="CP20527" s="52"/>
      <c r="CQ20527" s="52"/>
      <c r="CR20527" s="52"/>
      <c r="CS20527" s="52"/>
      <c r="CT20527" s="52"/>
      <c r="CU20527" s="33"/>
      <c r="CV20527" s="33"/>
    </row>
    <row r="20528" spans="74:100">
      <c r="BV20528" s="62"/>
      <c r="BW20528" s="62"/>
      <c r="BX20528" s="62"/>
      <c r="BY20528" s="62"/>
      <c r="BZ20528" s="62"/>
      <c r="CA20528" s="62"/>
      <c r="CB20528" s="62"/>
      <c r="CC20528" s="62"/>
      <c r="CD20528" s="62"/>
      <c r="CE20528" s="62"/>
      <c r="CF20528" s="62"/>
      <c r="CL20528" s="56" t="s">
        <v>23930</v>
      </c>
      <c r="CM20528" s="56" t="s">
        <v>216</v>
      </c>
      <c r="CN20528" s="56" t="s">
        <v>216</v>
      </c>
      <c r="CO20528" s="52"/>
      <c r="CP20528" s="52"/>
      <c r="CQ20528" s="52"/>
      <c r="CR20528" s="52"/>
      <c r="CS20528" s="52"/>
      <c r="CT20528" s="52"/>
      <c r="CU20528" s="33"/>
      <c r="CV20528" s="33"/>
    </row>
    <row r="20529" spans="74:100">
      <c r="BV20529" s="62"/>
      <c r="BW20529" s="62"/>
      <c r="BX20529" s="62"/>
      <c r="BY20529" s="62"/>
      <c r="BZ20529" s="62"/>
      <c r="CA20529" s="62"/>
      <c r="CB20529" s="62"/>
      <c r="CC20529" s="62"/>
      <c r="CD20529" s="62"/>
      <c r="CE20529" s="62"/>
      <c r="CF20529" s="62"/>
      <c r="CL20529" s="56" t="s">
        <v>25708</v>
      </c>
      <c r="CM20529" s="56" t="s">
        <v>216</v>
      </c>
      <c r="CN20529" s="56" t="s">
        <v>216</v>
      </c>
      <c r="CO20529" s="52"/>
      <c r="CP20529" s="52"/>
      <c r="CQ20529" s="52"/>
      <c r="CR20529" s="52"/>
      <c r="CS20529" s="52"/>
      <c r="CT20529" s="52"/>
      <c r="CU20529" s="33"/>
      <c r="CV20529" s="33"/>
    </row>
    <row r="20530" spans="74:100">
      <c r="BV20530" s="62"/>
      <c r="BW20530" s="62"/>
      <c r="BX20530" s="62"/>
      <c r="BY20530" s="62"/>
      <c r="BZ20530" s="62"/>
      <c r="CA20530" s="62"/>
      <c r="CB20530" s="62"/>
      <c r="CC20530" s="62"/>
      <c r="CD20530" s="62"/>
      <c r="CE20530" s="62"/>
      <c r="CF20530" s="62"/>
      <c r="CL20530" s="56" t="s">
        <v>11011</v>
      </c>
      <c r="CM20530" s="56" t="s">
        <v>216</v>
      </c>
      <c r="CN20530" s="56" t="s">
        <v>216</v>
      </c>
      <c r="CO20530" s="52"/>
      <c r="CP20530" s="52"/>
      <c r="CQ20530" s="52"/>
      <c r="CR20530" s="52"/>
      <c r="CS20530" s="52"/>
      <c r="CT20530" s="52"/>
      <c r="CU20530" s="33"/>
      <c r="CV20530" s="33"/>
    </row>
    <row r="20531" spans="74:100">
      <c r="BV20531" s="62"/>
      <c r="BW20531" s="62"/>
      <c r="BX20531" s="62"/>
      <c r="BY20531" s="62"/>
      <c r="BZ20531" s="62"/>
      <c r="CA20531" s="62"/>
      <c r="CB20531" s="62"/>
      <c r="CC20531" s="62"/>
      <c r="CD20531" s="62"/>
      <c r="CE20531" s="62"/>
      <c r="CF20531" s="62"/>
      <c r="CL20531" s="56" t="s">
        <v>11011</v>
      </c>
      <c r="CM20531" s="56" t="s">
        <v>216</v>
      </c>
      <c r="CN20531" s="56" t="s">
        <v>216</v>
      </c>
      <c r="CO20531" s="52"/>
      <c r="CP20531" s="52"/>
      <c r="CQ20531" s="52"/>
      <c r="CR20531" s="52"/>
      <c r="CS20531" s="52"/>
      <c r="CT20531" s="52"/>
      <c r="CU20531" s="33"/>
      <c r="CV20531" s="33"/>
    </row>
    <row r="20532" spans="74:100">
      <c r="BV20532" s="62"/>
      <c r="BW20532" s="62"/>
      <c r="BX20532" s="62"/>
      <c r="BY20532" s="62"/>
      <c r="BZ20532" s="62"/>
      <c r="CA20532" s="62"/>
      <c r="CB20532" s="62"/>
      <c r="CC20532" s="62"/>
      <c r="CD20532" s="62"/>
      <c r="CE20532" s="62"/>
      <c r="CF20532" s="62"/>
      <c r="CL20532" s="56" t="s">
        <v>25709</v>
      </c>
      <c r="CM20532" s="56" t="s">
        <v>216</v>
      </c>
      <c r="CN20532" s="56" t="s">
        <v>216</v>
      </c>
      <c r="CO20532" s="52"/>
      <c r="CP20532" s="52"/>
      <c r="CQ20532" s="52"/>
      <c r="CR20532" s="52"/>
      <c r="CS20532" s="52"/>
      <c r="CT20532" s="52"/>
      <c r="CU20532" s="33"/>
      <c r="CV20532" s="33"/>
    </row>
    <row r="20533" spans="74:100">
      <c r="BV20533" s="62"/>
      <c r="BW20533" s="62"/>
      <c r="BX20533" s="62"/>
      <c r="BY20533" s="62"/>
      <c r="BZ20533" s="62"/>
      <c r="CA20533" s="62"/>
      <c r="CB20533" s="62"/>
      <c r="CC20533" s="62"/>
      <c r="CD20533" s="62"/>
      <c r="CE20533" s="62"/>
      <c r="CF20533" s="62"/>
      <c r="CL20533" s="56" t="s">
        <v>23931</v>
      </c>
      <c r="CM20533" s="56" t="s">
        <v>216</v>
      </c>
      <c r="CN20533" s="56" t="s">
        <v>216</v>
      </c>
      <c r="CO20533" s="52"/>
      <c r="CP20533" s="52"/>
      <c r="CQ20533" s="52"/>
      <c r="CR20533" s="52"/>
      <c r="CS20533" s="52"/>
      <c r="CT20533" s="52"/>
      <c r="CU20533" s="33"/>
      <c r="CV20533" s="33"/>
    </row>
    <row r="20534" spans="74:100">
      <c r="BV20534" s="62"/>
      <c r="BW20534" s="62"/>
      <c r="BX20534" s="62"/>
      <c r="BY20534" s="62"/>
      <c r="BZ20534" s="62"/>
      <c r="CA20534" s="62"/>
      <c r="CB20534" s="62"/>
      <c r="CC20534" s="62"/>
      <c r="CD20534" s="62"/>
      <c r="CE20534" s="62"/>
      <c r="CF20534" s="62"/>
      <c r="CL20534" s="56" t="s">
        <v>25710</v>
      </c>
      <c r="CM20534" s="56" t="s">
        <v>216</v>
      </c>
      <c r="CN20534" s="56" t="s">
        <v>216</v>
      </c>
      <c r="CO20534" s="52"/>
      <c r="CP20534" s="52"/>
      <c r="CQ20534" s="52"/>
      <c r="CR20534" s="52"/>
      <c r="CS20534" s="52"/>
      <c r="CT20534" s="52"/>
      <c r="CU20534" s="33"/>
      <c r="CV20534" s="33"/>
    </row>
    <row r="20535" spans="74:100">
      <c r="BV20535" s="62"/>
      <c r="BW20535" s="62"/>
      <c r="BX20535" s="62"/>
      <c r="BY20535" s="62"/>
      <c r="BZ20535" s="62"/>
      <c r="CA20535" s="62"/>
      <c r="CB20535" s="62"/>
      <c r="CC20535" s="62"/>
      <c r="CD20535" s="62"/>
      <c r="CE20535" s="62"/>
      <c r="CF20535" s="62"/>
      <c r="CL20535" s="56" t="s">
        <v>25711</v>
      </c>
      <c r="CM20535" s="56" t="s">
        <v>216</v>
      </c>
      <c r="CN20535" s="56" t="s">
        <v>216</v>
      </c>
      <c r="CO20535" s="52"/>
      <c r="CP20535" s="52"/>
      <c r="CQ20535" s="52"/>
      <c r="CR20535" s="52"/>
      <c r="CS20535" s="52"/>
      <c r="CT20535" s="52"/>
      <c r="CU20535" s="33"/>
      <c r="CV20535" s="33"/>
    </row>
    <row r="20536" spans="74:100">
      <c r="BV20536" s="62"/>
      <c r="BW20536" s="62"/>
      <c r="BX20536" s="62"/>
      <c r="BY20536" s="62"/>
      <c r="BZ20536" s="62"/>
      <c r="CA20536" s="62"/>
      <c r="CB20536" s="62"/>
      <c r="CC20536" s="62"/>
      <c r="CD20536" s="62"/>
      <c r="CE20536" s="62"/>
      <c r="CF20536" s="62"/>
      <c r="CL20536" s="56" t="s">
        <v>25712</v>
      </c>
      <c r="CM20536" s="56" t="s">
        <v>216</v>
      </c>
      <c r="CN20536" s="56" t="s">
        <v>216</v>
      </c>
      <c r="CO20536" s="52"/>
      <c r="CP20536" s="52"/>
      <c r="CQ20536" s="52"/>
      <c r="CR20536" s="52"/>
      <c r="CS20536" s="52"/>
      <c r="CT20536" s="52"/>
      <c r="CU20536" s="33"/>
      <c r="CV20536" s="33"/>
    </row>
    <row r="20537" spans="74:100">
      <c r="BV20537" s="62"/>
      <c r="BW20537" s="62"/>
      <c r="BX20537" s="62"/>
      <c r="BY20537" s="62"/>
      <c r="BZ20537" s="62"/>
      <c r="CA20537" s="62"/>
      <c r="CB20537" s="62"/>
      <c r="CC20537" s="62"/>
      <c r="CD20537" s="62"/>
      <c r="CE20537" s="62"/>
      <c r="CF20537" s="62"/>
      <c r="CL20537" s="56" t="s">
        <v>11019</v>
      </c>
      <c r="CM20537" s="56" t="s">
        <v>216</v>
      </c>
      <c r="CN20537" s="56" t="s">
        <v>216</v>
      </c>
      <c r="CO20537" s="52"/>
      <c r="CP20537" s="52"/>
      <c r="CQ20537" s="52"/>
      <c r="CR20537" s="52"/>
      <c r="CS20537" s="52"/>
      <c r="CT20537" s="52"/>
      <c r="CU20537" s="33"/>
      <c r="CV20537" s="33"/>
    </row>
    <row r="20538" spans="74:100">
      <c r="BV20538" s="62"/>
      <c r="BW20538" s="62"/>
      <c r="BX20538" s="62"/>
      <c r="BY20538" s="62"/>
      <c r="BZ20538" s="62"/>
      <c r="CA20538" s="62"/>
      <c r="CB20538" s="62"/>
      <c r="CC20538" s="62"/>
      <c r="CD20538" s="62"/>
      <c r="CE20538" s="62"/>
      <c r="CF20538" s="62"/>
      <c r="CL20538" s="35" t="s">
        <v>11012</v>
      </c>
      <c r="CM20538" s="35" t="s">
        <v>217</v>
      </c>
      <c r="CN20538" s="35" t="s">
        <v>217</v>
      </c>
      <c r="CO20538" s="52"/>
      <c r="CP20538" s="52"/>
      <c r="CQ20538" s="52"/>
      <c r="CR20538" s="52"/>
      <c r="CS20538" s="52"/>
      <c r="CT20538" s="52"/>
      <c r="CU20538" s="33"/>
      <c r="CV20538" s="33"/>
    </row>
    <row r="20539" spans="74:100">
      <c r="BV20539" s="62"/>
      <c r="BW20539" s="62"/>
      <c r="BX20539" s="62"/>
      <c r="BY20539" s="62"/>
      <c r="BZ20539" s="62"/>
      <c r="CA20539" s="62"/>
      <c r="CB20539" s="62"/>
      <c r="CC20539" s="62"/>
      <c r="CD20539" s="62"/>
      <c r="CE20539" s="62"/>
      <c r="CF20539" s="62"/>
      <c r="CL20539" s="35" t="s">
        <v>29490</v>
      </c>
      <c r="CM20539" s="35" t="s">
        <v>217</v>
      </c>
      <c r="CN20539" s="35" t="s">
        <v>217</v>
      </c>
      <c r="CO20539" s="52"/>
      <c r="CP20539" s="52"/>
      <c r="CQ20539" s="52"/>
      <c r="CR20539" s="52"/>
      <c r="CS20539" s="52"/>
      <c r="CT20539" s="52"/>
      <c r="CU20539" s="33"/>
      <c r="CV20539" s="33"/>
    </row>
    <row r="20540" spans="74:100">
      <c r="BV20540" s="62"/>
      <c r="BW20540" s="62"/>
      <c r="BX20540" s="62"/>
      <c r="BY20540" s="62"/>
      <c r="BZ20540" s="62"/>
      <c r="CA20540" s="62"/>
      <c r="CB20540" s="62"/>
      <c r="CC20540" s="62"/>
      <c r="CD20540" s="62"/>
      <c r="CE20540" s="62"/>
      <c r="CF20540" s="62"/>
      <c r="CL20540" s="56" t="s">
        <v>11025</v>
      </c>
      <c r="CM20540" s="56" t="s">
        <v>216</v>
      </c>
      <c r="CN20540" s="56" t="s">
        <v>216</v>
      </c>
      <c r="CO20540" s="52"/>
      <c r="CP20540" s="52"/>
      <c r="CQ20540" s="52"/>
      <c r="CR20540" s="52"/>
      <c r="CS20540" s="52"/>
      <c r="CT20540" s="52"/>
      <c r="CU20540" s="33"/>
      <c r="CV20540" s="33"/>
    </row>
    <row r="20541" spans="74:100">
      <c r="BV20541" s="62"/>
      <c r="BW20541" s="62"/>
      <c r="BX20541" s="62"/>
      <c r="BY20541" s="62"/>
      <c r="BZ20541" s="62"/>
      <c r="CA20541" s="62"/>
      <c r="CB20541" s="62"/>
      <c r="CC20541" s="62"/>
      <c r="CD20541" s="62"/>
      <c r="CE20541" s="62"/>
      <c r="CF20541" s="62"/>
      <c r="CL20541" s="56" t="s">
        <v>11020</v>
      </c>
      <c r="CM20541" s="56" t="s">
        <v>216</v>
      </c>
      <c r="CN20541" s="56" t="s">
        <v>216</v>
      </c>
      <c r="CO20541" s="52"/>
      <c r="CP20541" s="52"/>
      <c r="CQ20541" s="52"/>
      <c r="CR20541" s="52"/>
      <c r="CS20541" s="52"/>
      <c r="CT20541" s="52"/>
      <c r="CU20541" s="33"/>
      <c r="CV20541" s="33"/>
    </row>
    <row r="20542" spans="74:100">
      <c r="BV20542" s="62"/>
      <c r="BW20542" s="62"/>
      <c r="BX20542" s="62"/>
      <c r="BY20542" s="62"/>
      <c r="BZ20542" s="62"/>
      <c r="CA20542" s="62"/>
      <c r="CB20542" s="62"/>
      <c r="CC20542" s="62"/>
      <c r="CD20542" s="62"/>
      <c r="CE20542" s="62"/>
      <c r="CF20542" s="62"/>
      <c r="CL20542" s="56" t="s">
        <v>23932</v>
      </c>
      <c r="CM20542" s="56" t="s">
        <v>216</v>
      </c>
      <c r="CN20542" s="56" t="s">
        <v>216</v>
      </c>
      <c r="CO20542" s="52"/>
      <c r="CP20542" s="52"/>
      <c r="CQ20542" s="52"/>
      <c r="CR20542" s="52"/>
      <c r="CS20542" s="52"/>
      <c r="CT20542" s="52"/>
      <c r="CU20542" s="33"/>
      <c r="CV20542" s="33"/>
    </row>
    <row r="20543" spans="74:100">
      <c r="BV20543" s="62"/>
      <c r="BW20543" s="62"/>
      <c r="BX20543" s="62"/>
      <c r="BY20543" s="62"/>
      <c r="BZ20543" s="62"/>
      <c r="CA20543" s="62"/>
      <c r="CB20543" s="62"/>
      <c r="CC20543" s="62"/>
      <c r="CD20543" s="62"/>
      <c r="CE20543" s="62"/>
      <c r="CF20543" s="62"/>
      <c r="CL20543" s="56" t="s">
        <v>23933</v>
      </c>
      <c r="CM20543" s="56" t="s">
        <v>216</v>
      </c>
      <c r="CN20543" s="56" t="s">
        <v>216</v>
      </c>
      <c r="CO20543" s="52"/>
      <c r="CP20543" s="52"/>
      <c r="CQ20543" s="52"/>
      <c r="CR20543" s="52"/>
      <c r="CS20543" s="52"/>
      <c r="CT20543" s="52"/>
      <c r="CU20543" s="33"/>
      <c r="CV20543" s="33"/>
    </row>
    <row r="20544" spans="74:100">
      <c r="BV20544" s="62"/>
      <c r="BW20544" s="62"/>
      <c r="BX20544" s="62"/>
      <c r="BY20544" s="62"/>
      <c r="BZ20544" s="62"/>
      <c r="CA20544" s="62"/>
      <c r="CB20544" s="62"/>
      <c r="CC20544" s="62"/>
      <c r="CD20544" s="62"/>
      <c r="CE20544" s="62"/>
      <c r="CF20544" s="62"/>
      <c r="CL20544" s="56" t="s">
        <v>11013</v>
      </c>
      <c r="CM20544" s="56" t="s">
        <v>216</v>
      </c>
      <c r="CN20544" s="56" t="s">
        <v>216</v>
      </c>
      <c r="CO20544" s="52"/>
      <c r="CP20544" s="52"/>
      <c r="CQ20544" s="52"/>
      <c r="CR20544" s="52"/>
      <c r="CS20544" s="52"/>
      <c r="CT20544" s="52"/>
      <c r="CU20544" s="33"/>
      <c r="CV20544" s="33"/>
    </row>
    <row r="20545" spans="74:100">
      <c r="BV20545" s="62"/>
      <c r="BW20545" s="62"/>
      <c r="BX20545" s="62"/>
      <c r="BY20545" s="62"/>
      <c r="BZ20545" s="62"/>
      <c r="CA20545" s="62"/>
      <c r="CB20545" s="62"/>
      <c r="CC20545" s="62"/>
      <c r="CD20545" s="62"/>
      <c r="CE20545" s="62"/>
      <c r="CF20545" s="62"/>
      <c r="CL20545" s="56" t="s">
        <v>11013</v>
      </c>
      <c r="CM20545" s="56" t="s">
        <v>216</v>
      </c>
      <c r="CN20545" s="56" t="s">
        <v>216</v>
      </c>
      <c r="CO20545" s="52"/>
      <c r="CP20545" s="52"/>
      <c r="CQ20545" s="52"/>
      <c r="CR20545" s="52"/>
      <c r="CS20545" s="52"/>
      <c r="CT20545" s="52"/>
      <c r="CU20545" s="33"/>
      <c r="CV20545" s="33"/>
    </row>
    <row r="20546" spans="74:100">
      <c r="BV20546" s="62"/>
      <c r="BW20546" s="62"/>
      <c r="BX20546" s="62"/>
      <c r="BY20546" s="62"/>
      <c r="BZ20546" s="62"/>
      <c r="CA20546" s="62"/>
      <c r="CB20546" s="62"/>
      <c r="CC20546" s="62"/>
      <c r="CD20546" s="62"/>
      <c r="CE20546" s="62"/>
      <c r="CF20546" s="62"/>
      <c r="CL20546" s="56" t="s">
        <v>11014</v>
      </c>
      <c r="CM20546" s="56" t="s">
        <v>216</v>
      </c>
      <c r="CN20546" s="56" t="s">
        <v>216</v>
      </c>
      <c r="CO20546" s="52"/>
      <c r="CP20546" s="52"/>
      <c r="CQ20546" s="52"/>
      <c r="CR20546" s="52"/>
      <c r="CS20546" s="52"/>
      <c r="CT20546" s="52"/>
      <c r="CU20546" s="33"/>
      <c r="CV20546" s="33"/>
    </row>
    <row r="20547" spans="74:100">
      <c r="BV20547" s="62"/>
      <c r="BW20547" s="62"/>
      <c r="BX20547" s="62"/>
      <c r="BY20547" s="62"/>
      <c r="BZ20547" s="62"/>
      <c r="CA20547" s="62"/>
      <c r="CB20547" s="62"/>
      <c r="CC20547" s="62"/>
      <c r="CD20547" s="62"/>
      <c r="CE20547" s="62"/>
      <c r="CF20547" s="62"/>
      <c r="CL20547" s="56" t="s">
        <v>23934</v>
      </c>
      <c r="CM20547" s="56" t="s">
        <v>216</v>
      </c>
      <c r="CN20547" s="56" t="s">
        <v>216</v>
      </c>
      <c r="CO20547" s="52"/>
      <c r="CP20547" s="52"/>
      <c r="CQ20547" s="52"/>
      <c r="CR20547" s="52"/>
      <c r="CS20547" s="52"/>
      <c r="CT20547" s="52"/>
      <c r="CU20547" s="33"/>
      <c r="CV20547" s="33"/>
    </row>
    <row r="20548" spans="74:100">
      <c r="BV20548" s="62"/>
      <c r="BW20548" s="62"/>
      <c r="BX20548" s="62"/>
      <c r="BY20548" s="62"/>
      <c r="BZ20548" s="62"/>
      <c r="CA20548" s="62"/>
      <c r="CB20548" s="62"/>
      <c r="CC20548" s="62"/>
      <c r="CD20548" s="62"/>
      <c r="CE20548" s="62"/>
      <c r="CF20548" s="62"/>
      <c r="CL20548" s="56" t="s">
        <v>10998</v>
      </c>
      <c r="CM20548" s="56" t="s">
        <v>216</v>
      </c>
      <c r="CN20548" s="56" t="s">
        <v>216</v>
      </c>
      <c r="CO20548" s="52"/>
      <c r="CP20548" s="52"/>
      <c r="CQ20548" s="52"/>
      <c r="CR20548" s="52"/>
      <c r="CS20548" s="52"/>
      <c r="CT20548" s="52"/>
      <c r="CU20548" s="33"/>
      <c r="CV20548" s="33"/>
    </row>
    <row r="20549" spans="74:100">
      <c r="BV20549" s="62"/>
      <c r="BW20549" s="62"/>
      <c r="BX20549" s="62"/>
      <c r="BY20549" s="62"/>
      <c r="BZ20549" s="62"/>
      <c r="CA20549" s="62"/>
      <c r="CB20549" s="62"/>
      <c r="CC20549" s="62"/>
      <c r="CD20549" s="62"/>
      <c r="CE20549" s="62"/>
      <c r="CF20549" s="62"/>
      <c r="CL20549" s="35" t="s">
        <v>29491</v>
      </c>
      <c r="CM20549" s="35" t="s">
        <v>217</v>
      </c>
      <c r="CN20549" s="35" t="s">
        <v>217</v>
      </c>
      <c r="CO20549" s="52"/>
      <c r="CP20549" s="52"/>
      <c r="CQ20549" s="52"/>
      <c r="CR20549" s="52"/>
      <c r="CS20549" s="52"/>
      <c r="CT20549" s="52"/>
      <c r="CU20549" s="33"/>
      <c r="CV20549" s="33"/>
    </row>
    <row r="20550" spans="74:100">
      <c r="BV20550" s="62"/>
      <c r="BW20550" s="62"/>
      <c r="BX20550" s="62"/>
      <c r="BY20550" s="62"/>
      <c r="BZ20550" s="62"/>
      <c r="CA20550" s="62"/>
      <c r="CB20550" s="62"/>
      <c r="CC20550" s="62"/>
      <c r="CD20550" s="62"/>
      <c r="CE20550" s="62"/>
      <c r="CF20550" s="62"/>
      <c r="CL20550" s="56" t="s">
        <v>11017</v>
      </c>
      <c r="CM20550" s="56" t="s">
        <v>215</v>
      </c>
      <c r="CN20550" s="56" t="s">
        <v>215</v>
      </c>
      <c r="CO20550" s="52"/>
      <c r="CP20550" s="52"/>
      <c r="CQ20550" s="52"/>
      <c r="CR20550" s="52"/>
      <c r="CS20550" s="52"/>
      <c r="CT20550" s="52"/>
      <c r="CU20550" s="33"/>
      <c r="CV20550" s="33"/>
    </row>
    <row r="20551" spans="74:100">
      <c r="BV20551" s="62"/>
      <c r="BW20551" s="62"/>
      <c r="BX20551" s="62"/>
      <c r="BY20551" s="62"/>
      <c r="BZ20551" s="62"/>
      <c r="CA20551" s="62"/>
      <c r="CB20551" s="62"/>
      <c r="CC20551" s="62"/>
      <c r="CD20551" s="62"/>
      <c r="CE20551" s="62"/>
      <c r="CF20551" s="62"/>
      <c r="CL20551" s="56" t="s">
        <v>17399</v>
      </c>
      <c r="CM20551" s="56" t="s">
        <v>216</v>
      </c>
      <c r="CN20551" s="56" t="s">
        <v>216</v>
      </c>
      <c r="CO20551" s="52"/>
      <c r="CP20551" s="52"/>
      <c r="CQ20551" s="52"/>
      <c r="CR20551" s="52"/>
      <c r="CS20551" s="52"/>
      <c r="CT20551" s="52"/>
      <c r="CU20551" s="33"/>
      <c r="CV20551" s="33"/>
    </row>
    <row r="20552" spans="74:100">
      <c r="BV20552" s="62"/>
      <c r="BW20552" s="62"/>
      <c r="BX20552" s="62"/>
      <c r="BY20552" s="62"/>
      <c r="BZ20552" s="62"/>
      <c r="CA20552" s="62"/>
      <c r="CB20552" s="62"/>
      <c r="CC20552" s="62"/>
      <c r="CD20552" s="62"/>
      <c r="CE20552" s="62"/>
      <c r="CF20552" s="62"/>
      <c r="CL20552" s="56" t="s">
        <v>17400</v>
      </c>
      <c r="CM20552" s="56" t="s">
        <v>216</v>
      </c>
      <c r="CN20552" s="56" t="s">
        <v>216</v>
      </c>
      <c r="CO20552" s="52"/>
      <c r="CP20552" s="52"/>
      <c r="CQ20552" s="52"/>
      <c r="CR20552" s="52"/>
      <c r="CS20552" s="52"/>
      <c r="CT20552" s="52"/>
      <c r="CU20552" s="33"/>
      <c r="CV20552" s="33"/>
    </row>
    <row r="20553" spans="74:100">
      <c r="BV20553" s="62"/>
      <c r="BW20553" s="62"/>
      <c r="BX20553" s="62"/>
      <c r="BY20553" s="62"/>
      <c r="BZ20553" s="62"/>
      <c r="CA20553" s="62"/>
      <c r="CB20553" s="62"/>
      <c r="CC20553" s="62"/>
      <c r="CD20553" s="62"/>
      <c r="CE20553" s="62"/>
      <c r="CF20553" s="62"/>
      <c r="CL20553" s="35" t="s">
        <v>29492</v>
      </c>
      <c r="CM20553" s="35" t="s">
        <v>217</v>
      </c>
      <c r="CN20553" s="35" t="s">
        <v>217</v>
      </c>
      <c r="CO20553" s="52"/>
      <c r="CP20553" s="52"/>
      <c r="CQ20553" s="52"/>
      <c r="CR20553" s="52"/>
      <c r="CS20553" s="52"/>
      <c r="CT20553" s="52"/>
      <c r="CU20553" s="33"/>
      <c r="CV20553" s="33"/>
    </row>
    <row r="20554" spans="74:100">
      <c r="BV20554" s="62"/>
      <c r="BW20554" s="62"/>
      <c r="BX20554" s="62"/>
      <c r="BY20554" s="62"/>
      <c r="BZ20554" s="62"/>
      <c r="CA20554" s="62"/>
      <c r="CB20554" s="62"/>
      <c r="CC20554" s="62"/>
      <c r="CD20554" s="62"/>
      <c r="CE20554" s="62"/>
      <c r="CF20554" s="62"/>
      <c r="CL20554" s="35" t="s">
        <v>15657</v>
      </c>
      <c r="CM20554" s="35" t="s">
        <v>217</v>
      </c>
      <c r="CN20554" s="35" t="s">
        <v>217</v>
      </c>
      <c r="CO20554" s="52"/>
      <c r="CP20554" s="52"/>
      <c r="CQ20554" s="52"/>
      <c r="CR20554" s="52"/>
      <c r="CS20554" s="52"/>
      <c r="CT20554" s="52"/>
      <c r="CU20554" s="33"/>
      <c r="CV20554" s="33"/>
    </row>
    <row r="20555" spans="74:100">
      <c r="BV20555" s="62"/>
      <c r="BW20555" s="62"/>
      <c r="BX20555" s="62"/>
      <c r="BY20555" s="62"/>
      <c r="BZ20555" s="62"/>
      <c r="CA20555" s="62"/>
      <c r="CB20555" s="62"/>
      <c r="CC20555" s="62"/>
      <c r="CD20555" s="62"/>
      <c r="CE20555" s="62"/>
      <c r="CF20555" s="62"/>
      <c r="CL20555" s="35" t="s">
        <v>8271</v>
      </c>
      <c r="CM20555" s="35" t="s">
        <v>217</v>
      </c>
      <c r="CN20555" s="35" t="s">
        <v>217</v>
      </c>
      <c r="CO20555" s="52"/>
      <c r="CP20555" s="52"/>
      <c r="CQ20555" s="52"/>
      <c r="CR20555" s="52"/>
      <c r="CS20555" s="52"/>
      <c r="CT20555" s="52"/>
      <c r="CU20555" s="33"/>
      <c r="CV20555" s="33"/>
    </row>
    <row r="20556" spans="74:100">
      <c r="BV20556" s="62"/>
      <c r="BW20556" s="62"/>
      <c r="BX20556" s="62"/>
      <c r="BY20556" s="62"/>
      <c r="BZ20556" s="62"/>
      <c r="CA20556" s="62"/>
      <c r="CB20556" s="62"/>
      <c r="CC20556" s="62"/>
      <c r="CD20556" s="62"/>
      <c r="CE20556" s="62"/>
      <c r="CF20556" s="62"/>
      <c r="CL20556" s="56" t="s">
        <v>23935</v>
      </c>
      <c r="CM20556" s="56" t="s">
        <v>216</v>
      </c>
      <c r="CN20556" s="56" t="s">
        <v>216</v>
      </c>
      <c r="CO20556" s="52"/>
      <c r="CP20556" s="52"/>
      <c r="CQ20556" s="52"/>
      <c r="CR20556" s="52"/>
      <c r="CS20556" s="52"/>
      <c r="CT20556" s="52"/>
      <c r="CU20556" s="33"/>
      <c r="CV20556" s="33"/>
    </row>
    <row r="20557" spans="74:100">
      <c r="BV20557" s="62"/>
      <c r="BW20557" s="62"/>
      <c r="BX20557" s="62"/>
      <c r="BY20557" s="62"/>
      <c r="BZ20557" s="62"/>
      <c r="CA20557" s="62"/>
      <c r="CB20557" s="62"/>
      <c r="CC20557" s="62"/>
      <c r="CD20557" s="62"/>
      <c r="CE20557" s="62"/>
      <c r="CF20557" s="62"/>
      <c r="CL20557" s="35" t="s">
        <v>29493</v>
      </c>
      <c r="CM20557" s="35" t="s">
        <v>217</v>
      </c>
      <c r="CN20557" s="35" t="s">
        <v>217</v>
      </c>
      <c r="CO20557" s="52"/>
      <c r="CP20557" s="52"/>
      <c r="CQ20557" s="52"/>
      <c r="CR20557" s="52"/>
      <c r="CS20557" s="52"/>
      <c r="CT20557" s="52"/>
      <c r="CU20557" s="33"/>
      <c r="CV20557" s="33"/>
    </row>
    <row r="20558" spans="74:100">
      <c r="BV20558" s="62"/>
      <c r="BW20558" s="62"/>
      <c r="BX20558" s="62"/>
      <c r="BY20558" s="62"/>
      <c r="BZ20558" s="62"/>
      <c r="CA20558" s="62"/>
      <c r="CB20558" s="62"/>
      <c r="CC20558" s="62"/>
      <c r="CD20558" s="62"/>
      <c r="CE20558" s="62"/>
      <c r="CF20558" s="62"/>
      <c r="CL20558" s="56" t="s">
        <v>25713</v>
      </c>
      <c r="CM20558" s="56" t="s">
        <v>214</v>
      </c>
      <c r="CN20558" s="56" t="s">
        <v>214</v>
      </c>
      <c r="CO20558" s="52"/>
      <c r="CP20558" s="52"/>
      <c r="CQ20558" s="52"/>
      <c r="CR20558" s="52"/>
      <c r="CS20558" s="52"/>
      <c r="CT20558" s="52"/>
      <c r="CU20558" s="33"/>
      <c r="CV20558" s="33"/>
    </row>
    <row r="20559" spans="74:100">
      <c r="BV20559" s="62"/>
      <c r="BW20559" s="62"/>
      <c r="BX20559" s="62"/>
      <c r="BY20559" s="62"/>
      <c r="BZ20559" s="62"/>
      <c r="CA20559" s="62"/>
      <c r="CB20559" s="62"/>
      <c r="CC20559" s="62"/>
      <c r="CD20559" s="62"/>
      <c r="CE20559" s="62"/>
      <c r="CF20559" s="62"/>
      <c r="CL20559" s="56" t="s">
        <v>23936</v>
      </c>
      <c r="CM20559" s="56" t="s">
        <v>214</v>
      </c>
      <c r="CN20559" s="56" t="s">
        <v>214</v>
      </c>
      <c r="CO20559" s="52"/>
      <c r="CP20559" s="52"/>
      <c r="CQ20559" s="52"/>
      <c r="CR20559" s="52"/>
      <c r="CS20559" s="52"/>
      <c r="CT20559" s="52"/>
      <c r="CU20559" s="33"/>
      <c r="CV20559" s="33"/>
    </row>
    <row r="20560" spans="74:100">
      <c r="BV20560" s="62"/>
      <c r="BW20560" s="62"/>
      <c r="BX20560" s="62"/>
      <c r="BY20560" s="62"/>
      <c r="BZ20560" s="62"/>
      <c r="CA20560" s="62"/>
      <c r="CB20560" s="62"/>
      <c r="CC20560" s="62"/>
      <c r="CD20560" s="62"/>
      <c r="CE20560" s="62"/>
      <c r="CF20560" s="62"/>
      <c r="CL20560" s="56" t="s">
        <v>25714</v>
      </c>
      <c r="CM20560" s="56" t="s">
        <v>214</v>
      </c>
      <c r="CN20560" s="56" t="s">
        <v>214</v>
      </c>
      <c r="CO20560" s="52"/>
      <c r="CP20560" s="52"/>
      <c r="CQ20560" s="52"/>
      <c r="CR20560" s="52"/>
      <c r="CS20560" s="52"/>
      <c r="CT20560" s="52"/>
      <c r="CU20560" s="33"/>
      <c r="CV20560" s="33"/>
    </row>
    <row r="20561" spans="74:100">
      <c r="BV20561" s="62"/>
      <c r="BW20561" s="62"/>
      <c r="BX20561" s="62"/>
      <c r="BY20561" s="62"/>
      <c r="BZ20561" s="62"/>
      <c r="CA20561" s="62"/>
      <c r="CB20561" s="62"/>
      <c r="CC20561" s="62"/>
      <c r="CD20561" s="62"/>
      <c r="CE20561" s="62"/>
      <c r="CF20561" s="62"/>
      <c r="CL20561" s="56" t="s">
        <v>25715</v>
      </c>
      <c r="CM20561" s="56" t="s">
        <v>214</v>
      </c>
      <c r="CN20561" s="56" t="s">
        <v>214</v>
      </c>
      <c r="CO20561" s="52"/>
      <c r="CP20561" s="52"/>
      <c r="CQ20561" s="52"/>
      <c r="CR20561" s="52"/>
      <c r="CS20561" s="52"/>
      <c r="CT20561" s="52"/>
      <c r="CU20561" s="33"/>
      <c r="CV20561" s="33"/>
    </row>
    <row r="20562" spans="74:100">
      <c r="BV20562" s="62"/>
      <c r="BW20562" s="62"/>
      <c r="BX20562" s="62"/>
      <c r="BY20562" s="62"/>
      <c r="BZ20562" s="62"/>
      <c r="CA20562" s="62"/>
      <c r="CB20562" s="62"/>
      <c r="CC20562" s="62"/>
      <c r="CD20562" s="62"/>
      <c r="CE20562" s="62"/>
      <c r="CF20562" s="62"/>
      <c r="CL20562" s="56" t="s">
        <v>25716</v>
      </c>
      <c r="CM20562" s="56" t="s">
        <v>214</v>
      </c>
      <c r="CN20562" s="56" t="s">
        <v>214</v>
      </c>
      <c r="CO20562" s="52"/>
      <c r="CP20562" s="52"/>
      <c r="CQ20562" s="52"/>
      <c r="CR20562" s="52"/>
      <c r="CS20562" s="52"/>
      <c r="CT20562" s="52"/>
      <c r="CU20562" s="33"/>
      <c r="CV20562" s="33"/>
    </row>
    <row r="20563" spans="74:100">
      <c r="BV20563" s="62"/>
      <c r="BW20563" s="62"/>
      <c r="BX20563" s="62"/>
      <c r="BY20563" s="62"/>
      <c r="BZ20563" s="62"/>
      <c r="CA20563" s="62"/>
      <c r="CB20563" s="62"/>
      <c r="CC20563" s="62"/>
      <c r="CD20563" s="62"/>
      <c r="CE20563" s="62"/>
      <c r="CF20563" s="62"/>
      <c r="CL20563" s="56" t="s">
        <v>25717</v>
      </c>
      <c r="CM20563" s="56" t="s">
        <v>214</v>
      </c>
      <c r="CN20563" s="56" t="s">
        <v>214</v>
      </c>
      <c r="CO20563" s="52"/>
      <c r="CP20563" s="52"/>
      <c r="CQ20563" s="52"/>
      <c r="CR20563" s="52"/>
      <c r="CS20563" s="52"/>
      <c r="CT20563" s="52"/>
      <c r="CU20563" s="33"/>
      <c r="CV20563" s="33"/>
    </row>
    <row r="20564" spans="74:100">
      <c r="BV20564" s="62"/>
      <c r="BW20564" s="62"/>
      <c r="BX20564" s="62"/>
      <c r="BY20564" s="62"/>
      <c r="BZ20564" s="62"/>
      <c r="CA20564" s="62"/>
      <c r="CB20564" s="62"/>
      <c r="CC20564" s="62"/>
      <c r="CD20564" s="62"/>
      <c r="CE20564" s="62"/>
      <c r="CF20564" s="62"/>
      <c r="CL20564" s="56" t="s">
        <v>25718</v>
      </c>
      <c r="CM20564" s="56" t="s">
        <v>214</v>
      </c>
      <c r="CN20564" s="56" t="s">
        <v>214</v>
      </c>
      <c r="CO20564" s="52"/>
      <c r="CP20564" s="52"/>
      <c r="CQ20564" s="52"/>
      <c r="CR20564" s="52"/>
      <c r="CS20564" s="52"/>
      <c r="CT20564" s="52"/>
      <c r="CU20564" s="33"/>
      <c r="CV20564" s="33"/>
    </row>
    <row r="20565" spans="74:100">
      <c r="BV20565" s="62"/>
      <c r="BW20565" s="62"/>
      <c r="BX20565" s="62"/>
      <c r="BY20565" s="62"/>
      <c r="BZ20565" s="62"/>
      <c r="CA20565" s="62"/>
      <c r="CB20565" s="62"/>
      <c r="CC20565" s="62"/>
      <c r="CD20565" s="62"/>
      <c r="CE20565" s="62"/>
      <c r="CF20565" s="62"/>
      <c r="CL20565" s="56" t="s">
        <v>25719</v>
      </c>
      <c r="CM20565" s="56" t="s">
        <v>214</v>
      </c>
      <c r="CN20565" s="56" t="s">
        <v>214</v>
      </c>
      <c r="CO20565" s="52"/>
      <c r="CP20565" s="52"/>
      <c r="CQ20565" s="52"/>
      <c r="CR20565" s="52"/>
      <c r="CS20565" s="52"/>
      <c r="CT20565" s="52"/>
      <c r="CU20565" s="33"/>
      <c r="CV20565" s="33"/>
    </row>
    <row r="20566" spans="74:100">
      <c r="BV20566" s="62"/>
      <c r="BW20566" s="62"/>
      <c r="BX20566" s="62"/>
      <c r="BY20566" s="62"/>
      <c r="BZ20566" s="62"/>
      <c r="CA20566" s="62"/>
      <c r="CB20566" s="62"/>
      <c r="CC20566" s="62"/>
      <c r="CD20566" s="62"/>
      <c r="CE20566" s="62"/>
      <c r="CF20566" s="62"/>
      <c r="CL20566" s="56" t="s">
        <v>25720</v>
      </c>
      <c r="CM20566" s="56" t="s">
        <v>214</v>
      </c>
      <c r="CN20566" s="56" t="s">
        <v>214</v>
      </c>
      <c r="CO20566" s="52"/>
      <c r="CP20566" s="52"/>
      <c r="CQ20566" s="52"/>
      <c r="CR20566" s="52"/>
      <c r="CS20566" s="52"/>
      <c r="CT20566" s="52"/>
      <c r="CU20566" s="33"/>
      <c r="CV20566" s="33"/>
    </row>
    <row r="20567" spans="74:100">
      <c r="BV20567" s="62"/>
      <c r="BW20567" s="62"/>
      <c r="BX20567" s="62"/>
      <c r="BY20567" s="62"/>
      <c r="BZ20567" s="62"/>
      <c r="CA20567" s="62"/>
      <c r="CB20567" s="62"/>
      <c r="CC20567" s="62"/>
      <c r="CD20567" s="62"/>
      <c r="CE20567" s="62"/>
      <c r="CF20567" s="62"/>
      <c r="CL20567" s="56" t="s">
        <v>1556</v>
      </c>
      <c r="CM20567" s="56" t="s">
        <v>215</v>
      </c>
      <c r="CN20567" s="56" t="s">
        <v>215</v>
      </c>
      <c r="CO20567" s="52"/>
      <c r="CP20567" s="52"/>
      <c r="CQ20567" s="52"/>
      <c r="CR20567" s="52"/>
      <c r="CS20567" s="52"/>
      <c r="CT20567" s="52"/>
      <c r="CU20567" s="33"/>
      <c r="CV20567" s="33"/>
    </row>
    <row r="20568" spans="74:100">
      <c r="BV20568" s="62"/>
      <c r="BW20568" s="62"/>
      <c r="BX20568" s="62"/>
      <c r="BY20568" s="62"/>
      <c r="BZ20568" s="62"/>
      <c r="CA20568" s="62"/>
      <c r="CB20568" s="62"/>
      <c r="CC20568" s="62"/>
      <c r="CD20568" s="62"/>
      <c r="CE20568" s="62"/>
      <c r="CF20568" s="62"/>
      <c r="CL20568" s="35" t="s">
        <v>12221</v>
      </c>
      <c r="CM20568" s="35" t="s">
        <v>217</v>
      </c>
      <c r="CN20568" s="35" t="s">
        <v>217</v>
      </c>
      <c r="CO20568" s="52"/>
      <c r="CP20568" s="52"/>
      <c r="CQ20568" s="52"/>
      <c r="CR20568" s="52"/>
      <c r="CS20568" s="52"/>
      <c r="CT20568" s="52"/>
      <c r="CU20568" s="33"/>
      <c r="CV20568" s="33"/>
    </row>
    <row r="20569" spans="74:100">
      <c r="BV20569" s="62"/>
      <c r="BW20569" s="62"/>
      <c r="BX20569" s="62"/>
      <c r="BY20569" s="62"/>
      <c r="BZ20569" s="62"/>
      <c r="CA20569" s="62"/>
      <c r="CB20569" s="62"/>
      <c r="CC20569" s="62"/>
      <c r="CD20569" s="62"/>
      <c r="CE20569" s="62"/>
      <c r="CF20569" s="62"/>
      <c r="CL20569" s="35" t="s">
        <v>11027</v>
      </c>
      <c r="CM20569" s="35" t="s">
        <v>217</v>
      </c>
      <c r="CN20569" s="35" t="s">
        <v>217</v>
      </c>
      <c r="CO20569" s="52"/>
      <c r="CP20569" s="52"/>
      <c r="CQ20569" s="52"/>
      <c r="CR20569" s="52"/>
      <c r="CS20569" s="52"/>
      <c r="CT20569" s="52"/>
      <c r="CU20569" s="33"/>
      <c r="CV20569" s="33"/>
    </row>
    <row r="20570" spans="74:100">
      <c r="BV20570" s="62"/>
      <c r="BW20570" s="62"/>
      <c r="BX20570" s="62"/>
      <c r="BY20570" s="62"/>
      <c r="BZ20570" s="62"/>
      <c r="CA20570" s="62"/>
      <c r="CB20570" s="62"/>
      <c r="CC20570" s="62"/>
      <c r="CD20570" s="62"/>
      <c r="CE20570" s="62"/>
      <c r="CF20570" s="62"/>
      <c r="CL20570" s="35" t="s">
        <v>12224</v>
      </c>
      <c r="CM20570" s="35" t="s">
        <v>217</v>
      </c>
      <c r="CN20570" s="35" t="s">
        <v>217</v>
      </c>
      <c r="CO20570" s="52"/>
      <c r="CP20570" s="52"/>
      <c r="CQ20570" s="52"/>
      <c r="CR20570" s="52"/>
      <c r="CS20570" s="52"/>
      <c r="CT20570" s="52"/>
      <c r="CU20570" s="33"/>
      <c r="CV20570" s="33"/>
    </row>
    <row r="20571" spans="74:100">
      <c r="BV20571" s="62"/>
      <c r="BW20571" s="62"/>
      <c r="BX20571" s="62"/>
      <c r="BY20571" s="62"/>
      <c r="BZ20571" s="62"/>
      <c r="CA20571" s="62"/>
      <c r="CB20571" s="62"/>
      <c r="CC20571" s="62"/>
      <c r="CD20571" s="62"/>
      <c r="CE20571" s="62"/>
      <c r="CF20571" s="62"/>
      <c r="CL20571" s="56" t="s">
        <v>29494</v>
      </c>
      <c r="CM20571" s="56" t="s">
        <v>215</v>
      </c>
      <c r="CN20571" s="56" t="s">
        <v>215</v>
      </c>
      <c r="CO20571" s="52"/>
      <c r="CP20571" s="52"/>
      <c r="CQ20571" s="52"/>
      <c r="CR20571" s="52"/>
      <c r="CS20571" s="52"/>
      <c r="CT20571" s="52"/>
      <c r="CU20571" s="33"/>
      <c r="CV20571" s="33"/>
    </row>
    <row r="20572" spans="74:100">
      <c r="BV20572" s="62"/>
      <c r="BW20572" s="62"/>
      <c r="BX20572" s="62"/>
      <c r="BY20572" s="62"/>
      <c r="BZ20572" s="62"/>
      <c r="CA20572" s="62"/>
      <c r="CB20572" s="62"/>
      <c r="CC20572" s="62"/>
      <c r="CD20572" s="62"/>
      <c r="CE20572" s="62"/>
      <c r="CF20572" s="62"/>
      <c r="CL20572" s="35" t="s">
        <v>11031</v>
      </c>
      <c r="CM20572" s="35" t="s">
        <v>217</v>
      </c>
      <c r="CN20572" s="35" t="s">
        <v>217</v>
      </c>
      <c r="CO20572" s="52"/>
      <c r="CP20572" s="52"/>
      <c r="CQ20572" s="52"/>
      <c r="CR20572" s="52"/>
      <c r="CS20572" s="52"/>
      <c r="CT20572" s="52"/>
      <c r="CU20572" s="33"/>
      <c r="CV20572" s="33"/>
    </row>
    <row r="20573" spans="74:100">
      <c r="BV20573" s="62"/>
      <c r="BW20573" s="62"/>
      <c r="BX20573" s="62"/>
      <c r="BY20573" s="62"/>
      <c r="BZ20573" s="62"/>
      <c r="CA20573" s="62"/>
      <c r="CB20573" s="62"/>
      <c r="CC20573" s="62"/>
      <c r="CD20573" s="62"/>
      <c r="CE20573" s="62"/>
      <c r="CF20573" s="62"/>
      <c r="CL20573" s="56" t="s">
        <v>29495</v>
      </c>
      <c r="CM20573" s="56" t="s">
        <v>215</v>
      </c>
      <c r="CN20573" s="56" t="s">
        <v>215</v>
      </c>
      <c r="CO20573" s="52"/>
      <c r="CP20573" s="52"/>
      <c r="CQ20573" s="52"/>
      <c r="CR20573" s="52"/>
      <c r="CS20573" s="52"/>
      <c r="CT20573" s="52"/>
      <c r="CU20573" s="33"/>
      <c r="CV20573" s="33"/>
    </row>
    <row r="20574" spans="74:100">
      <c r="BV20574" s="62"/>
      <c r="BW20574" s="62"/>
      <c r="BX20574" s="62"/>
      <c r="BY20574" s="62"/>
      <c r="BZ20574" s="62"/>
      <c r="CA20574" s="62"/>
      <c r="CB20574" s="62"/>
      <c r="CC20574" s="62"/>
      <c r="CD20574" s="62"/>
      <c r="CE20574" s="62"/>
      <c r="CF20574" s="62"/>
      <c r="CL20574" s="56" t="s">
        <v>29496</v>
      </c>
      <c r="CM20574" s="56" t="s">
        <v>215</v>
      </c>
      <c r="CN20574" s="56" t="s">
        <v>215</v>
      </c>
      <c r="CO20574" s="52"/>
      <c r="CP20574" s="52"/>
      <c r="CQ20574" s="52"/>
      <c r="CR20574" s="52"/>
      <c r="CS20574" s="52"/>
      <c r="CT20574" s="52"/>
      <c r="CU20574" s="33"/>
      <c r="CV20574" s="33"/>
    </row>
    <row r="20575" spans="74:100">
      <c r="BV20575" s="62"/>
      <c r="BW20575" s="62"/>
      <c r="BX20575" s="62"/>
      <c r="BY20575" s="62"/>
      <c r="BZ20575" s="62"/>
      <c r="CA20575" s="62"/>
      <c r="CB20575" s="62"/>
      <c r="CC20575" s="62"/>
      <c r="CD20575" s="62"/>
      <c r="CE20575" s="62"/>
      <c r="CF20575" s="62"/>
      <c r="CL20575" s="56" t="s">
        <v>29497</v>
      </c>
      <c r="CM20575" s="56" t="s">
        <v>215</v>
      </c>
      <c r="CN20575" s="56" t="s">
        <v>215</v>
      </c>
      <c r="CO20575" s="52"/>
      <c r="CP20575" s="52"/>
      <c r="CQ20575" s="52"/>
      <c r="CR20575" s="52"/>
      <c r="CS20575" s="52"/>
      <c r="CT20575" s="52"/>
      <c r="CU20575" s="33"/>
      <c r="CV20575" s="33"/>
    </row>
    <row r="20576" spans="74:100">
      <c r="BV20576" s="62"/>
      <c r="BW20576" s="62"/>
      <c r="BX20576" s="62"/>
      <c r="BY20576" s="62"/>
      <c r="BZ20576" s="62"/>
      <c r="CA20576" s="62"/>
      <c r="CB20576" s="62"/>
      <c r="CC20576" s="62"/>
      <c r="CD20576" s="62"/>
      <c r="CE20576" s="62"/>
      <c r="CF20576" s="62"/>
      <c r="CL20576" s="56" t="s">
        <v>9798</v>
      </c>
      <c r="CM20576" s="56" t="s">
        <v>214</v>
      </c>
      <c r="CN20576" s="56" t="s">
        <v>214</v>
      </c>
      <c r="CO20576" s="52"/>
      <c r="CP20576" s="52"/>
      <c r="CQ20576" s="52"/>
      <c r="CR20576" s="52"/>
      <c r="CS20576" s="52"/>
      <c r="CT20576" s="52"/>
      <c r="CU20576" s="33"/>
      <c r="CV20576" s="33"/>
    </row>
    <row r="20577" spans="74:100">
      <c r="BV20577" s="62"/>
      <c r="BW20577" s="62"/>
      <c r="BX20577" s="62"/>
      <c r="BY20577" s="62"/>
      <c r="BZ20577" s="62"/>
      <c r="CA20577" s="62"/>
      <c r="CB20577" s="62"/>
      <c r="CC20577" s="62"/>
      <c r="CD20577" s="62"/>
      <c r="CE20577" s="62"/>
      <c r="CF20577" s="62"/>
      <c r="CL20577" s="56" t="s">
        <v>9803</v>
      </c>
      <c r="CM20577" s="56" t="s">
        <v>216</v>
      </c>
      <c r="CN20577" s="56" t="s">
        <v>216</v>
      </c>
      <c r="CO20577" s="52"/>
      <c r="CP20577" s="52"/>
      <c r="CQ20577" s="52"/>
      <c r="CR20577" s="52"/>
      <c r="CS20577" s="52"/>
      <c r="CT20577" s="52"/>
      <c r="CU20577" s="33"/>
      <c r="CV20577" s="33"/>
    </row>
    <row r="20578" spans="74:100">
      <c r="BV20578" s="62"/>
      <c r="BW20578" s="62"/>
      <c r="BX20578" s="62"/>
      <c r="BY20578" s="62"/>
      <c r="BZ20578" s="62"/>
      <c r="CA20578" s="62"/>
      <c r="CB20578" s="62"/>
      <c r="CC20578" s="62"/>
      <c r="CD20578" s="62"/>
      <c r="CE20578" s="62"/>
      <c r="CF20578" s="62"/>
      <c r="CL20578" s="56" t="s">
        <v>29498</v>
      </c>
      <c r="CM20578" s="56" t="s">
        <v>214</v>
      </c>
      <c r="CN20578" s="56" t="s">
        <v>214</v>
      </c>
      <c r="CO20578" s="52"/>
      <c r="CP20578" s="52"/>
      <c r="CQ20578" s="52"/>
      <c r="CR20578" s="52"/>
      <c r="CS20578" s="52"/>
      <c r="CT20578" s="52"/>
      <c r="CU20578" s="33"/>
      <c r="CV20578" s="33"/>
    </row>
    <row r="20579" spans="74:100">
      <c r="BV20579" s="62"/>
      <c r="BW20579" s="62"/>
      <c r="BX20579" s="62"/>
      <c r="BY20579" s="62"/>
      <c r="BZ20579" s="62"/>
      <c r="CA20579" s="62"/>
      <c r="CB20579" s="62"/>
      <c r="CC20579" s="62"/>
      <c r="CD20579" s="62"/>
      <c r="CE20579" s="62"/>
      <c r="CF20579" s="62"/>
      <c r="CL20579" s="56" t="s">
        <v>11039</v>
      </c>
      <c r="CM20579" s="56" t="s">
        <v>213</v>
      </c>
      <c r="CN20579" s="56" t="s">
        <v>213</v>
      </c>
      <c r="CO20579" s="52"/>
      <c r="CP20579" s="52"/>
      <c r="CQ20579" s="52"/>
      <c r="CR20579" s="52"/>
      <c r="CS20579" s="52"/>
      <c r="CT20579" s="52"/>
      <c r="CU20579" s="33"/>
      <c r="CV20579" s="33"/>
    </row>
    <row r="20580" spans="74:100">
      <c r="BV20580" s="62"/>
      <c r="BW20580" s="62"/>
      <c r="BX20580" s="62"/>
      <c r="BY20580" s="62"/>
      <c r="BZ20580" s="62"/>
      <c r="CA20580" s="62"/>
      <c r="CB20580" s="62"/>
      <c r="CC20580" s="62"/>
      <c r="CD20580" s="62"/>
      <c r="CE20580" s="62"/>
      <c r="CF20580" s="62"/>
      <c r="CL20580" s="56" t="s">
        <v>11032</v>
      </c>
      <c r="CM20580" s="56" t="s">
        <v>214</v>
      </c>
      <c r="CN20580" s="56" t="s">
        <v>214</v>
      </c>
      <c r="CO20580" s="52"/>
      <c r="CP20580" s="52"/>
      <c r="CQ20580" s="52"/>
      <c r="CR20580" s="52"/>
      <c r="CS20580" s="52"/>
      <c r="CT20580" s="52"/>
      <c r="CU20580" s="33"/>
      <c r="CV20580" s="33"/>
    </row>
    <row r="20581" spans="74:100">
      <c r="BV20581" s="62"/>
      <c r="BW20581" s="62"/>
      <c r="BX20581" s="62"/>
      <c r="BY20581" s="62"/>
      <c r="BZ20581" s="62"/>
      <c r="CA20581" s="62"/>
      <c r="CB20581" s="62"/>
      <c r="CC20581" s="62"/>
      <c r="CD20581" s="62"/>
      <c r="CE20581" s="62"/>
      <c r="CF20581" s="62"/>
      <c r="CL20581" s="56" t="s">
        <v>29499</v>
      </c>
      <c r="CM20581" s="56" t="s">
        <v>214</v>
      </c>
      <c r="CN20581" s="56" t="s">
        <v>214</v>
      </c>
      <c r="CO20581" s="52"/>
      <c r="CP20581" s="52"/>
      <c r="CQ20581" s="52"/>
      <c r="CR20581" s="52"/>
      <c r="CS20581" s="52"/>
      <c r="CT20581" s="52"/>
      <c r="CU20581" s="33"/>
      <c r="CV20581" s="33"/>
    </row>
    <row r="20582" spans="74:100">
      <c r="BV20582" s="62"/>
      <c r="BW20582" s="62"/>
      <c r="BX20582" s="62"/>
      <c r="BY20582" s="62"/>
      <c r="BZ20582" s="62"/>
      <c r="CA20582" s="62"/>
      <c r="CB20582" s="62"/>
      <c r="CC20582" s="62"/>
      <c r="CD20582" s="62"/>
      <c r="CE20582" s="62"/>
      <c r="CF20582" s="62"/>
      <c r="CL20582" s="56" t="s">
        <v>8328</v>
      </c>
      <c r="CM20582" s="56" t="s">
        <v>216</v>
      </c>
      <c r="CN20582" s="56" t="s">
        <v>216</v>
      </c>
      <c r="CO20582" s="52"/>
      <c r="CP20582" s="52"/>
      <c r="CQ20582" s="52"/>
      <c r="CR20582" s="52"/>
      <c r="CS20582" s="52"/>
      <c r="CT20582" s="52"/>
      <c r="CU20582" s="33"/>
      <c r="CV20582" s="33"/>
    </row>
    <row r="20583" spans="74:100">
      <c r="BV20583" s="62"/>
      <c r="BW20583" s="62"/>
      <c r="BX20583" s="62"/>
      <c r="BY20583" s="62"/>
      <c r="BZ20583" s="62"/>
      <c r="CA20583" s="62"/>
      <c r="CB20583" s="62"/>
      <c r="CC20583" s="62"/>
      <c r="CD20583" s="62"/>
      <c r="CE20583" s="62"/>
      <c r="CF20583" s="62"/>
      <c r="CL20583" s="56" t="s">
        <v>11040</v>
      </c>
      <c r="CM20583" s="56" t="s">
        <v>213</v>
      </c>
      <c r="CN20583" s="56" t="s">
        <v>213</v>
      </c>
      <c r="CO20583" s="52"/>
      <c r="CP20583" s="52"/>
      <c r="CQ20583" s="52"/>
      <c r="CR20583" s="52"/>
      <c r="CS20583" s="52"/>
      <c r="CT20583" s="52"/>
      <c r="CU20583" s="33"/>
      <c r="CV20583" s="33"/>
    </row>
    <row r="20584" spans="74:100">
      <c r="BV20584" s="62"/>
      <c r="BW20584" s="62"/>
      <c r="BX20584" s="62"/>
      <c r="BY20584" s="62"/>
      <c r="BZ20584" s="62"/>
      <c r="CA20584" s="62"/>
      <c r="CB20584" s="62"/>
      <c r="CC20584" s="62"/>
      <c r="CD20584" s="62"/>
      <c r="CE20584" s="62"/>
      <c r="CF20584" s="62"/>
      <c r="CL20584" s="56" t="s">
        <v>11041</v>
      </c>
      <c r="CM20584" s="56" t="s">
        <v>213</v>
      </c>
      <c r="CN20584" s="56" t="s">
        <v>213</v>
      </c>
      <c r="CO20584" s="52"/>
      <c r="CP20584" s="52"/>
      <c r="CQ20584" s="52"/>
      <c r="CR20584" s="52"/>
      <c r="CS20584" s="52"/>
      <c r="CT20584" s="52"/>
      <c r="CU20584" s="33"/>
      <c r="CV20584" s="33"/>
    </row>
    <row r="20585" spans="74:100">
      <c r="BV20585" s="62"/>
      <c r="BW20585" s="62"/>
      <c r="BX20585" s="62"/>
      <c r="BY20585" s="62"/>
      <c r="BZ20585" s="62"/>
      <c r="CA20585" s="62"/>
      <c r="CB20585" s="62"/>
      <c r="CC20585" s="62"/>
      <c r="CD20585" s="62"/>
      <c r="CE20585" s="62"/>
      <c r="CF20585" s="62"/>
      <c r="CL20585" s="56" t="s">
        <v>11033</v>
      </c>
      <c r="CM20585" s="56" t="s">
        <v>214</v>
      </c>
      <c r="CN20585" s="56" t="s">
        <v>214</v>
      </c>
      <c r="CO20585" s="52"/>
      <c r="CP20585" s="52"/>
      <c r="CQ20585" s="52"/>
      <c r="CR20585" s="52"/>
      <c r="CS20585" s="52"/>
      <c r="CT20585" s="52"/>
      <c r="CU20585" s="33"/>
      <c r="CV20585" s="33"/>
    </row>
    <row r="20586" spans="74:100">
      <c r="BV20586" s="62"/>
      <c r="BW20586" s="62"/>
      <c r="BX20586" s="62"/>
      <c r="BY20586" s="62"/>
      <c r="BZ20586" s="62"/>
      <c r="CA20586" s="62"/>
      <c r="CB20586" s="62"/>
      <c r="CC20586" s="62"/>
      <c r="CD20586" s="62"/>
      <c r="CE20586" s="62"/>
      <c r="CF20586" s="62"/>
      <c r="CL20586" s="56" t="s">
        <v>11035</v>
      </c>
      <c r="CM20586" s="56" t="s">
        <v>214</v>
      </c>
      <c r="CN20586" s="56" t="s">
        <v>214</v>
      </c>
      <c r="CO20586" s="52"/>
      <c r="CP20586" s="52"/>
      <c r="CQ20586" s="52"/>
      <c r="CR20586" s="52"/>
      <c r="CS20586" s="52"/>
      <c r="CT20586" s="52"/>
      <c r="CU20586" s="33"/>
      <c r="CV20586" s="33"/>
    </row>
    <row r="20587" spans="74:100">
      <c r="BV20587" s="62"/>
      <c r="BW20587" s="62"/>
      <c r="BX20587" s="62"/>
      <c r="BY20587" s="62"/>
      <c r="BZ20587" s="62"/>
      <c r="CA20587" s="62"/>
      <c r="CB20587" s="62"/>
      <c r="CC20587" s="62"/>
      <c r="CD20587" s="62"/>
      <c r="CE20587" s="62"/>
      <c r="CF20587" s="62"/>
      <c r="CL20587" s="56" t="s">
        <v>11038</v>
      </c>
      <c r="CM20587" s="56" t="s">
        <v>213</v>
      </c>
      <c r="CN20587" s="56" t="s">
        <v>213</v>
      </c>
      <c r="CO20587" s="52"/>
      <c r="CP20587" s="52"/>
      <c r="CQ20587" s="52"/>
      <c r="CR20587" s="52"/>
      <c r="CS20587" s="52"/>
      <c r="CT20587" s="52"/>
      <c r="CU20587" s="33"/>
      <c r="CV20587" s="33"/>
    </row>
    <row r="20588" spans="74:100">
      <c r="BV20588" s="62"/>
      <c r="BW20588" s="62"/>
      <c r="BX20588" s="62"/>
      <c r="BY20588" s="62"/>
      <c r="BZ20588" s="62"/>
      <c r="CA20588" s="62"/>
      <c r="CB20588" s="62"/>
      <c r="CC20588" s="62"/>
      <c r="CD20588" s="62"/>
      <c r="CE20588" s="62"/>
      <c r="CF20588" s="62"/>
      <c r="CL20588" s="56" t="s">
        <v>29500</v>
      </c>
      <c r="CM20588" s="56" t="s">
        <v>214</v>
      </c>
      <c r="CN20588" s="56" t="s">
        <v>214</v>
      </c>
      <c r="CO20588" s="52"/>
      <c r="CP20588" s="52"/>
      <c r="CQ20588" s="52"/>
      <c r="CR20588" s="52"/>
      <c r="CS20588" s="52"/>
      <c r="CT20588" s="52"/>
      <c r="CU20588" s="33"/>
      <c r="CV20588" s="33"/>
    </row>
    <row r="20589" spans="74:100">
      <c r="BV20589" s="62"/>
      <c r="BW20589" s="62"/>
      <c r="BX20589" s="62"/>
      <c r="BY20589" s="62"/>
      <c r="BZ20589" s="62"/>
      <c r="CA20589" s="62"/>
      <c r="CB20589" s="62"/>
      <c r="CC20589" s="62"/>
      <c r="CD20589" s="62"/>
      <c r="CE20589" s="62"/>
      <c r="CF20589" s="62"/>
      <c r="CL20589" s="56" t="s">
        <v>11042</v>
      </c>
      <c r="CM20589" s="56" t="s">
        <v>213</v>
      </c>
      <c r="CN20589" s="56" t="s">
        <v>213</v>
      </c>
      <c r="CO20589" s="52"/>
      <c r="CP20589" s="52"/>
      <c r="CQ20589" s="52"/>
      <c r="CR20589" s="52"/>
      <c r="CS20589" s="52"/>
      <c r="CT20589" s="52"/>
      <c r="CU20589" s="33"/>
      <c r="CV20589" s="33"/>
    </row>
    <row r="20590" spans="74:100">
      <c r="BV20590" s="62"/>
      <c r="BW20590" s="62"/>
      <c r="BX20590" s="62"/>
      <c r="BY20590" s="62"/>
      <c r="BZ20590" s="62"/>
      <c r="CA20590" s="62"/>
      <c r="CB20590" s="62"/>
      <c r="CC20590" s="62"/>
      <c r="CD20590" s="62"/>
      <c r="CE20590" s="62"/>
      <c r="CF20590" s="62"/>
      <c r="CL20590" s="56" t="s">
        <v>25721</v>
      </c>
      <c r="CM20590" s="56" t="s">
        <v>213</v>
      </c>
      <c r="CN20590" s="56" t="s">
        <v>213</v>
      </c>
      <c r="CO20590" s="52"/>
      <c r="CP20590" s="52"/>
      <c r="CQ20590" s="52"/>
      <c r="CR20590" s="52"/>
      <c r="CS20590" s="52"/>
      <c r="CT20590" s="52"/>
      <c r="CU20590" s="33"/>
      <c r="CV20590" s="33"/>
    </row>
    <row r="20591" spans="74:100">
      <c r="BV20591" s="62"/>
      <c r="BW20591" s="62"/>
      <c r="BX20591" s="62"/>
      <c r="BY20591" s="62"/>
      <c r="BZ20591" s="62"/>
      <c r="CA20591" s="62"/>
      <c r="CB20591" s="62"/>
      <c r="CC20591" s="62"/>
      <c r="CD20591" s="62"/>
      <c r="CE20591" s="62"/>
      <c r="CF20591" s="62"/>
      <c r="CL20591" s="56" t="s">
        <v>25722</v>
      </c>
      <c r="CM20591" s="56" t="s">
        <v>213</v>
      </c>
      <c r="CN20591" s="56" t="s">
        <v>213</v>
      </c>
      <c r="CO20591" s="52"/>
      <c r="CP20591" s="52"/>
      <c r="CQ20591" s="52"/>
      <c r="CR20591" s="52"/>
      <c r="CS20591" s="52"/>
      <c r="CT20591" s="52"/>
      <c r="CU20591" s="33"/>
      <c r="CV20591" s="33"/>
    </row>
    <row r="20592" spans="74:100">
      <c r="BV20592" s="62"/>
      <c r="BW20592" s="62"/>
      <c r="BX20592" s="62"/>
      <c r="BY20592" s="62"/>
      <c r="BZ20592" s="62"/>
      <c r="CA20592" s="62"/>
      <c r="CB20592" s="62"/>
      <c r="CC20592" s="62"/>
      <c r="CD20592" s="62"/>
      <c r="CE20592" s="62"/>
      <c r="CF20592" s="62"/>
      <c r="CL20592" s="56" t="s">
        <v>23937</v>
      </c>
      <c r="CM20592" s="56" t="s">
        <v>214</v>
      </c>
      <c r="CN20592" s="56" t="s">
        <v>214</v>
      </c>
      <c r="CO20592" s="52"/>
      <c r="CP20592" s="52"/>
      <c r="CQ20592" s="52"/>
      <c r="CR20592" s="52"/>
      <c r="CS20592" s="52"/>
      <c r="CT20592" s="52"/>
      <c r="CU20592" s="33"/>
      <c r="CV20592" s="33"/>
    </row>
    <row r="20593" spans="74:100">
      <c r="BV20593" s="62"/>
      <c r="BW20593" s="62"/>
      <c r="BX20593" s="62"/>
      <c r="BY20593" s="62"/>
      <c r="BZ20593" s="62"/>
      <c r="CA20593" s="62"/>
      <c r="CB20593" s="62"/>
      <c r="CC20593" s="62"/>
      <c r="CD20593" s="62"/>
      <c r="CE20593" s="62"/>
      <c r="CF20593" s="62"/>
      <c r="CL20593" s="56" t="s">
        <v>23937</v>
      </c>
      <c r="CM20593" s="56" t="s">
        <v>213</v>
      </c>
      <c r="CN20593" s="56" t="s">
        <v>213</v>
      </c>
      <c r="CO20593" s="52"/>
      <c r="CP20593" s="52"/>
      <c r="CQ20593" s="52"/>
      <c r="CR20593" s="52"/>
      <c r="CS20593" s="52"/>
      <c r="CT20593" s="52"/>
      <c r="CU20593" s="33"/>
      <c r="CV20593" s="33"/>
    </row>
    <row r="20594" spans="74:100">
      <c r="BV20594" s="62"/>
      <c r="BW20594" s="62"/>
      <c r="BX20594" s="62"/>
      <c r="BY20594" s="62"/>
      <c r="BZ20594" s="62"/>
      <c r="CA20594" s="62"/>
      <c r="CB20594" s="62"/>
      <c r="CC20594" s="62"/>
      <c r="CD20594" s="62"/>
      <c r="CE20594" s="62"/>
      <c r="CF20594" s="62"/>
      <c r="CL20594" s="35" t="s">
        <v>29501</v>
      </c>
      <c r="CM20594" s="35" t="s">
        <v>217</v>
      </c>
      <c r="CN20594" s="35" t="s">
        <v>217</v>
      </c>
      <c r="CO20594" s="52"/>
      <c r="CP20594" s="52"/>
      <c r="CQ20594" s="52"/>
      <c r="CR20594" s="52"/>
      <c r="CS20594" s="52"/>
      <c r="CT20594" s="52"/>
      <c r="CU20594" s="33"/>
      <c r="CV20594" s="33"/>
    </row>
    <row r="20595" spans="74:100">
      <c r="BV20595" s="62"/>
      <c r="BW20595" s="62"/>
      <c r="BX20595" s="62"/>
      <c r="BY20595" s="62"/>
      <c r="BZ20595" s="62"/>
      <c r="CA20595" s="62"/>
      <c r="CB20595" s="62"/>
      <c r="CC20595" s="62"/>
      <c r="CD20595" s="62"/>
      <c r="CE20595" s="62"/>
      <c r="CF20595" s="62"/>
      <c r="CL20595" s="35" t="s">
        <v>29502</v>
      </c>
      <c r="CM20595" s="35" t="s">
        <v>217</v>
      </c>
      <c r="CN20595" s="35" t="s">
        <v>217</v>
      </c>
      <c r="CO20595" s="52"/>
      <c r="CP20595" s="52"/>
      <c r="CQ20595" s="52"/>
      <c r="CR20595" s="52"/>
      <c r="CS20595" s="52"/>
      <c r="CT20595" s="52"/>
      <c r="CU20595" s="33"/>
      <c r="CV20595" s="33"/>
    </row>
    <row r="20596" spans="74:100">
      <c r="BV20596" s="62"/>
      <c r="BW20596" s="62"/>
      <c r="BX20596" s="62"/>
      <c r="BY20596" s="62"/>
      <c r="BZ20596" s="62"/>
      <c r="CA20596" s="62"/>
      <c r="CB20596" s="62"/>
      <c r="CC20596" s="62"/>
      <c r="CD20596" s="62"/>
      <c r="CE20596" s="62"/>
      <c r="CF20596" s="62"/>
      <c r="CL20596" s="35" t="s">
        <v>29503</v>
      </c>
      <c r="CM20596" s="35" t="s">
        <v>217</v>
      </c>
      <c r="CN20596" s="35" t="s">
        <v>217</v>
      </c>
      <c r="CO20596" s="52"/>
      <c r="CP20596" s="52"/>
      <c r="CQ20596" s="52"/>
      <c r="CR20596" s="52"/>
      <c r="CS20596" s="52"/>
      <c r="CT20596" s="52"/>
      <c r="CU20596" s="33"/>
      <c r="CV20596" s="33"/>
    </row>
    <row r="20597" spans="74:100">
      <c r="BV20597" s="62"/>
      <c r="BW20597" s="62"/>
      <c r="BX20597" s="62"/>
      <c r="BY20597" s="62"/>
      <c r="BZ20597" s="62"/>
      <c r="CA20597" s="62"/>
      <c r="CB20597" s="62"/>
      <c r="CC20597" s="62"/>
      <c r="CD20597" s="62"/>
      <c r="CE20597" s="62"/>
      <c r="CF20597" s="62"/>
      <c r="CL20597" s="35" t="s">
        <v>29504</v>
      </c>
      <c r="CM20597" s="35" t="s">
        <v>217</v>
      </c>
      <c r="CN20597" s="35" t="s">
        <v>217</v>
      </c>
      <c r="CO20597" s="52"/>
      <c r="CP20597" s="52"/>
      <c r="CQ20597" s="52"/>
      <c r="CR20597" s="52"/>
      <c r="CS20597" s="52"/>
      <c r="CT20597" s="52"/>
      <c r="CU20597" s="33"/>
      <c r="CV20597" s="33"/>
    </row>
    <row r="20598" spans="74:100">
      <c r="BV20598" s="62"/>
      <c r="BW20598" s="62"/>
      <c r="BX20598" s="62"/>
      <c r="BY20598" s="62"/>
      <c r="BZ20598" s="62"/>
      <c r="CA20598" s="62"/>
      <c r="CB20598" s="62"/>
      <c r="CC20598" s="62"/>
      <c r="CD20598" s="62"/>
      <c r="CE20598" s="62"/>
      <c r="CF20598" s="62"/>
      <c r="CL20598" s="35" t="s">
        <v>29505</v>
      </c>
      <c r="CM20598" s="35" t="s">
        <v>217</v>
      </c>
      <c r="CN20598" s="35" t="s">
        <v>217</v>
      </c>
      <c r="CO20598" s="52"/>
      <c r="CP20598" s="52"/>
      <c r="CQ20598" s="52"/>
      <c r="CR20598" s="52"/>
      <c r="CS20598" s="52"/>
      <c r="CT20598" s="52"/>
      <c r="CU20598" s="33"/>
      <c r="CV20598" s="33"/>
    </row>
    <row r="20599" spans="74:100">
      <c r="BV20599" s="62"/>
      <c r="BW20599" s="62"/>
      <c r="BX20599" s="62"/>
      <c r="BY20599" s="62"/>
      <c r="BZ20599" s="62"/>
      <c r="CA20599" s="62"/>
      <c r="CB20599" s="62"/>
      <c r="CC20599" s="62"/>
      <c r="CD20599" s="62"/>
      <c r="CE20599" s="62"/>
      <c r="CF20599" s="62"/>
      <c r="CL20599" s="35" t="s">
        <v>29506</v>
      </c>
      <c r="CM20599" s="35" t="s">
        <v>217</v>
      </c>
      <c r="CN20599" s="35" t="s">
        <v>217</v>
      </c>
      <c r="CO20599" s="52"/>
      <c r="CP20599" s="52"/>
      <c r="CQ20599" s="52"/>
      <c r="CR20599" s="52"/>
      <c r="CS20599" s="52"/>
      <c r="CT20599" s="52"/>
      <c r="CU20599" s="33"/>
      <c r="CV20599" s="33"/>
    </row>
    <row r="20600" spans="74:100">
      <c r="BV20600" s="62"/>
      <c r="BW20600" s="62"/>
      <c r="BX20600" s="62"/>
      <c r="BY20600" s="62"/>
      <c r="BZ20600" s="62"/>
      <c r="CA20600" s="62"/>
      <c r="CB20600" s="62"/>
      <c r="CC20600" s="62"/>
      <c r="CD20600" s="62"/>
      <c r="CE20600" s="62"/>
      <c r="CF20600" s="62"/>
      <c r="CL20600" s="35" t="s">
        <v>29507</v>
      </c>
      <c r="CM20600" s="35" t="s">
        <v>217</v>
      </c>
      <c r="CN20600" s="35" t="s">
        <v>217</v>
      </c>
      <c r="CO20600" s="52"/>
      <c r="CP20600" s="52"/>
      <c r="CQ20600" s="52"/>
      <c r="CR20600" s="52"/>
      <c r="CS20600" s="52"/>
      <c r="CT20600" s="52"/>
      <c r="CU20600" s="33"/>
      <c r="CV20600" s="33"/>
    </row>
    <row r="20601" spans="74:100">
      <c r="BV20601" s="62"/>
      <c r="BW20601" s="62"/>
      <c r="BX20601" s="62"/>
      <c r="BY20601" s="62"/>
      <c r="BZ20601" s="62"/>
      <c r="CA20601" s="62"/>
      <c r="CB20601" s="62"/>
      <c r="CC20601" s="62"/>
      <c r="CD20601" s="62"/>
      <c r="CE20601" s="62"/>
      <c r="CF20601" s="62"/>
      <c r="CL20601" s="35" t="s">
        <v>29508</v>
      </c>
      <c r="CM20601" s="35" t="s">
        <v>217</v>
      </c>
      <c r="CN20601" s="35" t="s">
        <v>217</v>
      </c>
      <c r="CO20601" s="52"/>
      <c r="CP20601" s="52"/>
      <c r="CQ20601" s="52"/>
      <c r="CR20601" s="52"/>
      <c r="CS20601" s="52"/>
      <c r="CT20601" s="52"/>
      <c r="CU20601" s="33"/>
      <c r="CV20601" s="33"/>
    </row>
    <row r="20602" spans="74:100">
      <c r="BV20602" s="62"/>
      <c r="BW20602" s="62"/>
      <c r="BX20602" s="62"/>
      <c r="BY20602" s="62"/>
      <c r="BZ20602" s="62"/>
      <c r="CA20602" s="62"/>
      <c r="CB20602" s="62"/>
      <c r="CC20602" s="62"/>
      <c r="CD20602" s="62"/>
      <c r="CE20602" s="62"/>
      <c r="CF20602" s="62"/>
      <c r="CL20602" s="35" t="s">
        <v>29509</v>
      </c>
      <c r="CM20602" s="35" t="s">
        <v>217</v>
      </c>
      <c r="CN20602" s="35" t="s">
        <v>217</v>
      </c>
      <c r="CO20602" s="52"/>
      <c r="CP20602" s="52"/>
      <c r="CQ20602" s="52"/>
      <c r="CR20602" s="52"/>
      <c r="CS20602" s="52"/>
      <c r="CT20602" s="52"/>
      <c r="CU20602" s="33"/>
      <c r="CV20602" s="33"/>
    </row>
    <row r="20603" spans="74:100">
      <c r="BV20603" s="62"/>
      <c r="BW20603" s="62"/>
      <c r="BX20603" s="62"/>
      <c r="BY20603" s="62"/>
      <c r="BZ20603" s="62"/>
      <c r="CA20603" s="62"/>
      <c r="CB20603" s="62"/>
      <c r="CC20603" s="62"/>
      <c r="CD20603" s="62"/>
      <c r="CE20603" s="62"/>
      <c r="CF20603" s="62"/>
      <c r="CL20603" s="35" t="s">
        <v>29510</v>
      </c>
      <c r="CM20603" s="35" t="s">
        <v>217</v>
      </c>
      <c r="CN20603" s="35" t="s">
        <v>217</v>
      </c>
      <c r="CO20603" s="52"/>
      <c r="CP20603" s="52"/>
      <c r="CQ20603" s="52"/>
      <c r="CR20603" s="52"/>
      <c r="CS20603" s="52"/>
      <c r="CT20603" s="52"/>
      <c r="CU20603" s="33"/>
      <c r="CV20603" s="33"/>
    </row>
    <row r="20604" spans="74:100">
      <c r="BV20604" s="62"/>
      <c r="BW20604" s="62"/>
      <c r="BX20604" s="62"/>
      <c r="BY20604" s="62"/>
      <c r="BZ20604" s="62"/>
      <c r="CA20604" s="62"/>
      <c r="CB20604" s="62"/>
      <c r="CC20604" s="62"/>
      <c r="CD20604" s="62"/>
      <c r="CE20604" s="62"/>
      <c r="CF20604" s="62"/>
      <c r="CL20604" s="35" t="s">
        <v>29511</v>
      </c>
      <c r="CM20604" s="35" t="s">
        <v>217</v>
      </c>
      <c r="CN20604" s="35" t="s">
        <v>217</v>
      </c>
      <c r="CO20604" s="52"/>
      <c r="CP20604" s="52"/>
      <c r="CQ20604" s="52"/>
      <c r="CR20604" s="52"/>
      <c r="CS20604" s="52"/>
      <c r="CT20604" s="52"/>
      <c r="CU20604" s="33"/>
      <c r="CV20604" s="33"/>
    </row>
    <row r="20605" spans="74:100">
      <c r="BV20605" s="62"/>
      <c r="BW20605" s="62"/>
      <c r="BX20605" s="62"/>
      <c r="BY20605" s="62"/>
      <c r="BZ20605" s="62"/>
      <c r="CA20605" s="62"/>
      <c r="CB20605" s="62"/>
      <c r="CC20605" s="62"/>
      <c r="CD20605" s="62"/>
      <c r="CE20605" s="62"/>
      <c r="CF20605" s="62"/>
      <c r="CL20605" s="35" t="s">
        <v>29512</v>
      </c>
      <c r="CM20605" s="35" t="s">
        <v>217</v>
      </c>
      <c r="CN20605" s="35" t="s">
        <v>217</v>
      </c>
      <c r="CO20605" s="52"/>
      <c r="CP20605" s="52"/>
      <c r="CQ20605" s="52"/>
      <c r="CR20605" s="52"/>
      <c r="CS20605" s="52"/>
      <c r="CT20605" s="52"/>
      <c r="CU20605" s="33"/>
      <c r="CV20605" s="33"/>
    </row>
    <row r="20606" spans="74:100">
      <c r="BV20606" s="62"/>
      <c r="BW20606" s="62"/>
      <c r="BX20606" s="62"/>
      <c r="BY20606" s="62"/>
      <c r="BZ20606" s="62"/>
      <c r="CA20606" s="62"/>
      <c r="CB20606" s="62"/>
      <c r="CC20606" s="62"/>
      <c r="CD20606" s="62"/>
      <c r="CE20606" s="62"/>
      <c r="CF20606" s="62"/>
      <c r="CL20606" s="35" t="s">
        <v>29513</v>
      </c>
      <c r="CM20606" s="35" t="s">
        <v>217</v>
      </c>
      <c r="CN20606" s="35" t="s">
        <v>217</v>
      </c>
      <c r="CO20606" s="52"/>
      <c r="CP20606" s="52"/>
      <c r="CQ20606" s="52"/>
      <c r="CR20606" s="52"/>
      <c r="CS20606" s="52"/>
      <c r="CT20606" s="52"/>
      <c r="CU20606" s="33"/>
      <c r="CV20606" s="33"/>
    </row>
    <row r="20607" spans="74:100">
      <c r="BV20607" s="62"/>
      <c r="BW20607" s="62"/>
      <c r="BX20607" s="62"/>
      <c r="BY20607" s="62"/>
      <c r="BZ20607" s="62"/>
      <c r="CA20607" s="62"/>
      <c r="CB20607" s="62"/>
      <c r="CC20607" s="62"/>
      <c r="CD20607" s="62"/>
      <c r="CE20607" s="62"/>
      <c r="CF20607" s="62"/>
      <c r="CL20607" s="35" t="s">
        <v>29514</v>
      </c>
      <c r="CM20607" s="35" t="s">
        <v>217</v>
      </c>
      <c r="CN20607" s="35" t="s">
        <v>217</v>
      </c>
      <c r="CO20607" s="52"/>
      <c r="CP20607" s="52"/>
      <c r="CQ20607" s="52"/>
      <c r="CR20607" s="52"/>
      <c r="CS20607" s="52"/>
      <c r="CT20607" s="52"/>
      <c r="CU20607" s="33"/>
      <c r="CV20607" s="33"/>
    </row>
    <row r="20608" spans="74:100">
      <c r="BV20608" s="62"/>
      <c r="BW20608" s="62"/>
      <c r="BX20608" s="62"/>
      <c r="BY20608" s="62"/>
      <c r="BZ20608" s="62"/>
      <c r="CA20608" s="62"/>
      <c r="CB20608" s="62"/>
      <c r="CC20608" s="62"/>
      <c r="CD20608" s="62"/>
      <c r="CE20608" s="62"/>
      <c r="CF20608" s="62"/>
      <c r="CL20608" s="35" t="s">
        <v>29515</v>
      </c>
      <c r="CM20608" s="35" t="s">
        <v>217</v>
      </c>
      <c r="CN20608" s="35" t="s">
        <v>217</v>
      </c>
      <c r="CO20608" s="52"/>
      <c r="CP20608" s="52"/>
      <c r="CQ20608" s="52"/>
      <c r="CR20608" s="52"/>
      <c r="CS20608" s="52"/>
      <c r="CT20608" s="52"/>
      <c r="CU20608" s="33"/>
      <c r="CV20608" s="33"/>
    </row>
    <row r="20609" spans="74:100">
      <c r="BV20609" s="62"/>
      <c r="BW20609" s="62"/>
      <c r="BX20609" s="62"/>
      <c r="BY20609" s="62"/>
      <c r="BZ20609" s="62"/>
      <c r="CA20609" s="62"/>
      <c r="CB20609" s="62"/>
      <c r="CC20609" s="62"/>
      <c r="CD20609" s="62"/>
      <c r="CE20609" s="62"/>
      <c r="CF20609" s="62"/>
      <c r="CL20609" s="35" t="s">
        <v>29516</v>
      </c>
      <c r="CM20609" s="35" t="s">
        <v>217</v>
      </c>
      <c r="CN20609" s="35" t="s">
        <v>217</v>
      </c>
      <c r="CO20609" s="52"/>
      <c r="CP20609" s="52"/>
      <c r="CQ20609" s="52"/>
      <c r="CR20609" s="52"/>
      <c r="CS20609" s="52"/>
      <c r="CT20609" s="52"/>
      <c r="CU20609" s="33"/>
      <c r="CV20609" s="33"/>
    </row>
    <row r="20610" spans="74:100">
      <c r="BV20610" s="62"/>
      <c r="BW20610" s="62"/>
      <c r="BX20610" s="62"/>
      <c r="BY20610" s="62"/>
      <c r="BZ20610" s="62"/>
      <c r="CA20610" s="62"/>
      <c r="CB20610" s="62"/>
      <c r="CC20610" s="62"/>
      <c r="CD20610" s="62"/>
      <c r="CE20610" s="62"/>
      <c r="CF20610" s="62"/>
      <c r="CL20610" s="35" t="s">
        <v>29517</v>
      </c>
      <c r="CM20610" s="35" t="s">
        <v>217</v>
      </c>
      <c r="CN20610" s="35" t="s">
        <v>217</v>
      </c>
      <c r="CO20610" s="52"/>
      <c r="CP20610" s="52"/>
      <c r="CQ20610" s="52"/>
      <c r="CR20610" s="52"/>
      <c r="CS20610" s="52"/>
      <c r="CT20610" s="52"/>
      <c r="CU20610" s="33"/>
      <c r="CV20610" s="33"/>
    </row>
    <row r="20611" spans="74:100">
      <c r="BV20611" s="62"/>
      <c r="BW20611" s="62"/>
      <c r="BX20611" s="62"/>
      <c r="BY20611" s="62"/>
      <c r="BZ20611" s="62"/>
      <c r="CA20611" s="62"/>
      <c r="CB20611" s="62"/>
      <c r="CC20611" s="62"/>
      <c r="CD20611" s="62"/>
      <c r="CE20611" s="62"/>
      <c r="CF20611" s="62"/>
      <c r="CL20611" s="35" t="s">
        <v>29518</v>
      </c>
      <c r="CM20611" s="35" t="s">
        <v>217</v>
      </c>
      <c r="CN20611" s="35" t="s">
        <v>217</v>
      </c>
      <c r="CO20611" s="52"/>
      <c r="CP20611" s="52"/>
      <c r="CQ20611" s="52"/>
      <c r="CR20611" s="52"/>
      <c r="CS20611" s="52"/>
      <c r="CT20611" s="52"/>
      <c r="CU20611" s="33"/>
      <c r="CV20611" s="33"/>
    </row>
    <row r="20612" spans="74:100">
      <c r="BV20612" s="62"/>
      <c r="BW20612" s="62"/>
      <c r="BX20612" s="62"/>
      <c r="BY20612" s="62"/>
      <c r="BZ20612" s="62"/>
      <c r="CA20612" s="62"/>
      <c r="CB20612" s="62"/>
      <c r="CC20612" s="62"/>
      <c r="CD20612" s="62"/>
      <c r="CE20612" s="62"/>
      <c r="CF20612" s="62"/>
      <c r="CL20612" s="56" t="s">
        <v>9787</v>
      </c>
      <c r="CM20612" s="56" t="s">
        <v>214</v>
      </c>
      <c r="CN20612" s="56" t="s">
        <v>214</v>
      </c>
      <c r="CO20612" s="52"/>
      <c r="CP20612" s="52"/>
      <c r="CQ20612" s="52"/>
      <c r="CR20612" s="52"/>
      <c r="CS20612" s="52"/>
      <c r="CT20612" s="52"/>
      <c r="CU20612" s="33"/>
      <c r="CV20612" s="33"/>
    </row>
    <row r="20613" spans="74:100">
      <c r="BV20613" s="62"/>
      <c r="BW20613" s="62"/>
      <c r="BX20613" s="62"/>
      <c r="BY20613" s="62"/>
      <c r="BZ20613" s="62"/>
      <c r="CA20613" s="62"/>
      <c r="CB20613" s="62"/>
      <c r="CC20613" s="62"/>
      <c r="CD20613" s="62"/>
      <c r="CE20613" s="62"/>
      <c r="CF20613" s="62"/>
      <c r="CL20613" s="56" t="s">
        <v>11045</v>
      </c>
      <c r="CM20613" s="56" t="s">
        <v>215</v>
      </c>
      <c r="CN20613" s="56" t="s">
        <v>215</v>
      </c>
      <c r="CO20613" s="52"/>
      <c r="CP20613" s="52"/>
      <c r="CQ20613" s="52"/>
      <c r="CR20613" s="52"/>
      <c r="CS20613" s="52"/>
      <c r="CT20613" s="52"/>
      <c r="CU20613" s="33"/>
      <c r="CV20613" s="33"/>
    </row>
    <row r="20614" spans="74:100">
      <c r="BV20614" s="62"/>
      <c r="BW20614" s="62"/>
      <c r="BX20614" s="62"/>
      <c r="BY20614" s="62"/>
      <c r="BZ20614" s="62"/>
      <c r="CA20614" s="62"/>
      <c r="CB20614" s="62"/>
      <c r="CC20614" s="62"/>
      <c r="CD20614" s="62"/>
      <c r="CE20614" s="62"/>
      <c r="CF20614" s="62"/>
      <c r="CL20614" s="56" t="s">
        <v>15778</v>
      </c>
      <c r="CM20614" s="56" t="s">
        <v>213</v>
      </c>
      <c r="CN20614" s="56" t="s">
        <v>213</v>
      </c>
      <c r="CO20614" s="52"/>
      <c r="CP20614" s="52"/>
      <c r="CQ20614" s="52"/>
      <c r="CR20614" s="52"/>
      <c r="CS20614" s="52"/>
      <c r="CT20614" s="52"/>
      <c r="CU20614" s="33"/>
      <c r="CV20614" s="33"/>
    </row>
    <row r="20615" spans="74:100">
      <c r="BV20615" s="62"/>
      <c r="BW20615" s="62"/>
      <c r="BX20615" s="62"/>
      <c r="BY20615" s="62"/>
      <c r="BZ20615" s="62"/>
      <c r="CA20615" s="62"/>
      <c r="CB20615" s="62"/>
      <c r="CC20615" s="62"/>
      <c r="CD20615" s="62"/>
      <c r="CE20615" s="62"/>
      <c r="CF20615" s="62"/>
      <c r="CL20615" s="35" t="s">
        <v>11046</v>
      </c>
      <c r="CM20615" s="35" t="s">
        <v>217</v>
      </c>
      <c r="CN20615" s="35" t="s">
        <v>217</v>
      </c>
      <c r="CO20615" s="52"/>
      <c r="CP20615" s="52"/>
      <c r="CQ20615" s="52"/>
      <c r="CR20615" s="52"/>
      <c r="CS20615" s="52"/>
      <c r="CT20615" s="52"/>
      <c r="CU20615" s="33"/>
      <c r="CV20615" s="33"/>
    </row>
    <row r="20616" spans="74:100">
      <c r="BV20616" s="62"/>
      <c r="BW20616" s="62"/>
      <c r="BX20616" s="62"/>
      <c r="BY20616" s="62"/>
      <c r="BZ20616" s="62"/>
      <c r="CA20616" s="62"/>
      <c r="CB20616" s="62"/>
      <c r="CC20616" s="62"/>
      <c r="CD20616" s="62"/>
      <c r="CE20616" s="62"/>
      <c r="CF20616" s="62"/>
      <c r="CL20616" s="35" t="s">
        <v>29519</v>
      </c>
      <c r="CM20616" s="35" t="s">
        <v>217</v>
      </c>
      <c r="CN20616" s="35" t="s">
        <v>217</v>
      </c>
      <c r="CO20616" s="52"/>
      <c r="CP20616" s="52"/>
      <c r="CQ20616" s="52"/>
      <c r="CR20616" s="52"/>
      <c r="CS20616" s="52"/>
      <c r="CT20616" s="52"/>
      <c r="CU20616" s="33"/>
      <c r="CV20616" s="33"/>
    </row>
    <row r="20617" spans="74:100">
      <c r="BV20617" s="62"/>
      <c r="BW20617" s="62"/>
      <c r="BX20617" s="62"/>
      <c r="BY20617" s="62"/>
      <c r="BZ20617" s="62"/>
      <c r="CA20617" s="62"/>
      <c r="CB20617" s="62"/>
      <c r="CC20617" s="62"/>
      <c r="CD20617" s="62"/>
      <c r="CE20617" s="62"/>
      <c r="CF20617" s="62"/>
      <c r="CL20617" s="35" t="s">
        <v>29520</v>
      </c>
      <c r="CM20617" s="35" t="s">
        <v>217</v>
      </c>
      <c r="CN20617" s="35" t="s">
        <v>217</v>
      </c>
      <c r="CO20617" s="52"/>
      <c r="CP20617" s="52"/>
      <c r="CQ20617" s="52"/>
      <c r="CR20617" s="52"/>
      <c r="CS20617" s="52"/>
      <c r="CT20617" s="52"/>
      <c r="CU20617" s="33"/>
      <c r="CV20617" s="33"/>
    </row>
    <row r="20618" spans="74:100">
      <c r="BV20618" s="62"/>
      <c r="BW20618" s="62"/>
      <c r="BX20618" s="62"/>
      <c r="BY20618" s="62"/>
      <c r="BZ20618" s="62"/>
      <c r="CA20618" s="62"/>
      <c r="CB20618" s="62"/>
      <c r="CC20618" s="62"/>
      <c r="CD20618" s="62"/>
      <c r="CE20618" s="62"/>
      <c r="CF20618" s="62"/>
      <c r="CL20618" s="56" t="s">
        <v>11047</v>
      </c>
      <c r="CM20618" s="56" t="s">
        <v>217</v>
      </c>
      <c r="CN20618" s="56" t="s">
        <v>217</v>
      </c>
      <c r="CO20618" s="52"/>
      <c r="CP20618" s="52"/>
      <c r="CQ20618" s="52"/>
      <c r="CR20618" s="52"/>
      <c r="CS20618" s="52"/>
      <c r="CT20618" s="52"/>
      <c r="CU20618" s="33"/>
      <c r="CV20618" s="33"/>
    </row>
    <row r="20619" spans="74:100">
      <c r="BV20619" s="62"/>
      <c r="BW20619" s="62"/>
      <c r="BX20619" s="62"/>
      <c r="BY20619" s="62"/>
      <c r="BZ20619" s="62"/>
      <c r="CA20619" s="62"/>
      <c r="CB20619" s="62"/>
      <c r="CC20619" s="62"/>
      <c r="CD20619" s="62"/>
      <c r="CE20619" s="62"/>
      <c r="CF20619" s="62"/>
      <c r="CL20619" s="56" t="s">
        <v>11065</v>
      </c>
      <c r="CM20619" s="56" t="s">
        <v>216</v>
      </c>
      <c r="CN20619" s="56" t="s">
        <v>216</v>
      </c>
      <c r="CO20619" s="52"/>
      <c r="CP20619" s="52"/>
      <c r="CQ20619" s="52"/>
      <c r="CR20619" s="52"/>
      <c r="CS20619" s="52"/>
      <c r="CT20619" s="52"/>
      <c r="CU20619" s="33"/>
      <c r="CV20619" s="33"/>
    </row>
    <row r="20620" spans="74:100">
      <c r="BV20620" s="62"/>
      <c r="BW20620" s="62"/>
      <c r="BX20620" s="62"/>
      <c r="BY20620" s="62"/>
      <c r="BZ20620" s="62"/>
      <c r="CA20620" s="62"/>
      <c r="CB20620" s="62"/>
      <c r="CC20620" s="62"/>
      <c r="CD20620" s="62"/>
      <c r="CE20620" s="62"/>
      <c r="CF20620" s="62"/>
      <c r="CL20620" s="56" t="s">
        <v>23938</v>
      </c>
      <c r="CM20620" s="56" t="s">
        <v>217</v>
      </c>
      <c r="CN20620" s="56" t="s">
        <v>217</v>
      </c>
      <c r="CO20620" s="52"/>
      <c r="CP20620" s="52"/>
      <c r="CQ20620" s="52"/>
      <c r="CR20620" s="52"/>
      <c r="CS20620" s="52"/>
      <c r="CT20620" s="52"/>
      <c r="CU20620" s="33"/>
      <c r="CV20620" s="33"/>
    </row>
    <row r="20621" spans="74:100">
      <c r="BV20621" s="62"/>
      <c r="BW20621" s="62"/>
      <c r="BX20621" s="62"/>
      <c r="BY20621" s="62"/>
      <c r="BZ20621" s="62"/>
      <c r="CA20621" s="62"/>
      <c r="CB20621" s="62"/>
      <c r="CC20621" s="62"/>
      <c r="CD20621" s="62"/>
      <c r="CE20621" s="62"/>
      <c r="CF20621" s="62"/>
      <c r="CL20621" s="56" t="s">
        <v>23939</v>
      </c>
      <c r="CM20621" s="56" t="s">
        <v>217</v>
      </c>
      <c r="CN20621" s="56" t="s">
        <v>217</v>
      </c>
      <c r="CO20621" s="52"/>
      <c r="CP20621" s="52"/>
      <c r="CQ20621" s="52"/>
      <c r="CR20621" s="52"/>
      <c r="CS20621" s="52"/>
      <c r="CT20621" s="52"/>
      <c r="CU20621" s="33"/>
      <c r="CV20621" s="33"/>
    </row>
    <row r="20622" spans="74:100">
      <c r="BV20622" s="62"/>
      <c r="BW20622" s="62"/>
      <c r="BX20622" s="62"/>
      <c r="BY20622" s="62"/>
      <c r="BZ20622" s="62"/>
      <c r="CA20622" s="62"/>
      <c r="CB20622" s="62"/>
      <c r="CC20622" s="62"/>
      <c r="CD20622" s="62"/>
      <c r="CE20622" s="62"/>
      <c r="CF20622" s="62"/>
      <c r="CL20622" s="56" t="s">
        <v>23940</v>
      </c>
      <c r="CM20622" s="56" t="s">
        <v>217</v>
      </c>
      <c r="CN20622" s="56" t="s">
        <v>217</v>
      </c>
      <c r="CO20622" s="52"/>
      <c r="CP20622" s="52"/>
      <c r="CQ20622" s="52"/>
      <c r="CR20622" s="52"/>
      <c r="CS20622" s="52"/>
      <c r="CT20622" s="52"/>
      <c r="CU20622" s="33"/>
      <c r="CV20622" s="33"/>
    </row>
    <row r="20623" spans="74:100">
      <c r="BV20623" s="62"/>
      <c r="BW20623" s="62"/>
      <c r="BX20623" s="62"/>
      <c r="BY20623" s="62"/>
      <c r="BZ20623" s="62"/>
      <c r="CA20623" s="62"/>
      <c r="CB20623" s="62"/>
      <c r="CC20623" s="62"/>
      <c r="CD20623" s="62"/>
      <c r="CE20623" s="62"/>
      <c r="CF20623" s="62"/>
      <c r="CL20623" s="56" t="s">
        <v>11066</v>
      </c>
      <c r="CM20623" s="56" t="s">
        <v>216</v>
      </c>
      <c r="CN20623" s="56" t="s">
        <v>216</v>
      </c>
      <c r="CO20623" s="52"/>
      <c r="CP20623" s="52"/>
      <c r="CQ20623" s="52"/>
      <c r="CR20623" s="52"/>
      <c r="CS20623" s="52"/>
      <c r="CT20623" s="52"/>
      <c r="CU20623" s="33"/>
      <c r="CV20623" s="33"/>
    </row>
    <row r="20624" spans="74:100">
      <c r="BV20624" s="62"/>
      <c r="BW20624" s="62"/>
      <c r="BX20624" s="62"/>
      <c r="BY20624" s="62"/>
      <c r="BZ20624" s="62"/>
      <c r="CA20624" s="62"/>
      <c r="CB20624" s="62"/>
      <c r="CC20624" s="62"/>
      <c r="CD20624" s="62"/>
      <c r="CE20624" s="62"/>
      <c r="CF20624" s="62"/>
      <c r="CL20624" s="56" t="s">
        <v>29521</v>
      </c>
      <c r="CM20624" s="56" t="s">
        <v>216</v>
      </c>
      <c r="CN20624" s="56" t="s">
        <v>216</v>
      </c>
      <c r="CO20624" s="52"/>
      <c r="CP20624" s="52"/>
      <c r="CQ20624" s="52"/>
      <c r="CR20624" s="52"/>
      <c r="CS20624" s="52"/>
      <c r="CT20624" s="52"/>
      <c r="CU20624" s="33"/>
      <c r="CV20624" s="33"/>
    </row>
    <row r="20625" spans="74:100">
      <c r="BV20625" s="62"/>
      <c r="BW20625" s="62"/>
      <c r="BX20625" s="62"/>
      <c r="BY20625" s="62"/>
      <c r="BZ20625" s="62"/>
      <c r="CA20625" s="62"/>
      <c r="CB20625" s="62"/>
      <c r="CC20625" s="62"/>
      <c r="CD20625" s="62"/>
      <c r="CE20625" s="62"/>
      <c r="CF20625" s="62"/>
      <c r="CL20625" s="56" t="s">
        <v>29522</v>
      </c>
      <c r="CM20625" s="56" t="s">
        <v>216</v>
      </c>
      <c r="CN20625" s="56" t="s">
        <v>216</v>
      </c>
      <c r="CO20625" s="52"/>
      <c r="CP20625" s="52"/>
      <c r="CQ20625" s="52"/>
      <c r="CR20625" s="52"/>
      <c r="CS20625" s="52"/>
      <c r="CT20625" s="52"/>
      <c r="CU20625" s="33"/>
      <c r="CV20625" s="33"/>
    </row>
    <row r="20626" spans="74:100">
      <c r="BV20626" s="62"/>
      <c r="BW20626" s="62"/>
      <c r="BX20626" s="62"/>
      <c r="BY20626" s="62"/>
      <c r="BZ20626" s="62"/>
      <c r="CA20626" s="62"/>
      <c r="CB20626" s="62"/>
      <c r="CC20626" s="62"/>
      <c r="CD20626" s="62"/>
      <c r="CE20626" s="62"/>
      <c r="CF20626" s="62"/>
      <c r="CL20626" s="56" t="s">
        <v>29523</v>
      </c>
      <c r="CM20626" s="56" t="s">
        <v>216</v>
      </c>
      <c r="CN20626" s="56" t="s">
        <v>216</v>
      </c>
      <c r="CO20626" s="52"/>
      <c r="CP20626" s="52"/>
      <c r="CQ20626" s="52"/>
      <c r="CR20626" s="52"/>
      <c r="CS20626" s="52"/>
      <c r="CT20626" s="52"/>
      <c r="CU20626" s="33"/>
      <c r="CV20626" s="33"/>
    </row>
    <row r="20627" spans="74:100">
      <c r="BV20627" s="62"/>
      <c r="BW20627" s="62"/>
      <c r="BX20627" s="62"/>
      <c r="BY20627" s="62"/>
      <c r="BZ20627" s="62"/>
      <c r="CA20627" s="62"/>
      <c r="CB20627" s="62"/>
      <c r="CC20627" s="62"/>
      <c r="CD20627" s="62"/>
      <c r="CE20627" s="62"/>
      <c r="CF20627" s="62"/>
      <c r="CL20627" s="56" t="s">
        <v>29524</v>
      </c>
      <c r="CM20627" s="56" t="s">
        <v>216</v>
      </c>
      <c r="CN20627" s="56" t="s">
        <v>216</v>
      </c>
      <c r="CO20627" s="52"/>
      <c r="CP20627" s="52"/>
      <c r="CQ20627" s="52"/>
      <c r="CR20627" s="52"/>
      <c r="CS20627" s="52"/>
      <c r="CT20627" s="52"/>
      <c r="CU20627" s="33"/>
      <c r="CV20627" s="33"/>
    </row>
    <row r="20628" spans="74:100">
      <c r="BV20628" s="62"/>
      <c r="BW20628" s="62"/>
      <c r="BX20628" s="62"/>
      <c r="BY20628" s="62"/>
      <c r="BZ20628" s="62"/>
      <c r="CA20628" s="62"/>
      <c r="CB20628" s="62"/>
      <c r="CC20628" s="62"/>
      <c r="CD20628" s="62"/>
      <c r="CE20628" s="62"/>
      <c r="CF20628" s="62"/>
      <c r="CL20628" s="56" t="s">
        <v>23941</v>
      </c>
      <c r="CM20628" s="56" t="s">
        <v>217</v>
      </c>
      <c r="CN20628" s="56" t="s">
        <v>217</v>
      </c>
      <c r="CO20628" s="52"/>
      <c r="CP20628" s="52"/>
      <c r="CQ20628" s="52"/>
      <c r="CR20628" s="52"/>
      <c r="CS20628" s="52"/>
      <c r="CT20628" s="52"/>
      <c r="CU20628" s="33"/>
      <c r="CV20628" s="33"/>
    </row>
    <row r="20629" spans="74:100">
      <c r="BV20629" s="62"/>
      <c r="BW20629" s="62"/>
      <c r="BX20629" s="62"/>
      <c r="BY20629" s="62"/>
      <c r="BZ20629" s="62"/>
      <c r="CA20629" s="62"/>
      <c r="CB20629" s="62"/>
      <c r="CC20629" s="62"/>
      <c r="CD20629" s="62"/>
      <c r="CE20629" s="62"/>
      <c r="CF20629" s="62"/>
      <c r="CL20629" s="56" t="s">
        <v>11050</v>
      </c>
      <c r="CM20629" s="56" t="s">
        <v>216</v>
      </c>
      <c r="CN20629" s="56" t="s">
        <v>216</v>
      </c>
      <c r="CO20629" s="52"/>
      <c r="CP20629" s="52"/>
      <c r="CQ20629" s="52"/>
      <c r="CR20629" s="52"/>
      <c r="CS20629" s="52"/>
      <c r="CT20629" s="52"/>
      <c r="CU20629" s="33"/>
      <c r="CV20629" s="33"/>
    </row>
    <row r="20630" spans="74:100">
      <c r="BV20630" s="62"/>
      <c r="BW20630" s="62"/>
      <c r="BX20630" s="62"/>
      <c r="BY20630" s="62"/>
      <c r="BZ20630" s="62"/>
      <c r="CA20630" s="62"/>
      <c r="CB20630" s="62"/>
      <c r="CC20630" s="62"/>
      <c r="CD20630" s="62"/>
      <c r="CE20630" s="62"/>
      <c r="CF20630" s="62"/>
      <c r="CL20630" s="56" t="s">
        <v>11057</v>
      </c>
      <c r="CM20630" s="56" t="s">
        <v>216</v>
      </c>
      <c r="CN20630" s="56" t="s">
        <v>216</v>
      </c>
      <c r="CO20630" s="52"/>
      <c r="CP20630" s="52"/>
      <c r="CQ20630" s="52"/>
      <c r="CR20630" s="52"/>
      <c r="CS20630" s="52"/>
      <c r="CT20630" s="52"/>
      <c r="CU20630" s="33"/>
      <c r="CV20630" s="33"/>
    </row>
    <row r="20631" spans="74:100">
      <c r="BV20631" s="62"/>
      <c r="BW20631" s="62"/>
      <c r="BX20631" s="62"/>
      <c r="BY20631" s="62"/>
      <c r="BZ20631" s="62"/>
      <c r="CA20631" s="62"/>
      <c r="CB20631" s="62"/>
      <c r="CC20631" s="62"/>
      <c r="CD20631" s="62"/>
      <c r="CE20631" s="62"/>
      <c r="CF20631" s="62"/>
      <c r="CL20631" s="56" t="s">
        <v>23942</v>
      </c>
      <c r="CM20631" s="56" t="s">
        <v>217</v>
      </c>
      <c r="CN20631" s="56" t="s">
        <v>217</v>
      </c>
      <c r="CO20631" s="52"/>
      <c r="CP20631" s="52"/>
      <c r="CQ20631" s="52"/>
      <c r="CR20631" s="52"/>
      <c r="CS20631" s="52"/>
      <c r="CT20631" s="52"/>
      <c r="CU20631" s="33"/>
      <c r="CV20631" s="33"/>
    </row>
    <row r="20632" spans="74:100">
      <c r="BV20632" s="62"/>
      <c r="BW20632" s="62"/>
      <c r="BX20632" s="62"/>
      <c r="BY20632" s="62"/>
      <c r="BZ20632" s="62"/>
      <c r="CA20632" s="62"/>
      <c r="CB20632" s="62"/>
      <c r="CC20632" s="62"/>
      <c r="CD20632" s="62"/>
      <c r="CE20632" s="62"/>
      <c r="CF20632" s="62"/>
      <c r="CL20632" s="56" t="s">
        <v>10310</v>
      </c>
      <c r="CM20632" s="56" t="s">
        <v>216</v>
      </c>
      <c r="CN20632" s="56" t="s">
        <v>216</v>
      </c>
      <c r="CO20632" s="52"/>
      <c r="CP20632" s="52"/>
      <c r="CQ20632" s="52"/>
      <c r="CR20632" s="52"/>
      <c r="CS20632" s="52"/>
      <c r="CT20632" s="52"/>
      <c r="CU20632" s="33"/>
      <c r="CV20632" s="33"/>
    </row>
    <row r="20633" spans="74:100">
      <c r="BV20633" s="62"/>
      <c r="BW20633" s="62"/>
      <c r="BX20633" s="62"/>
      <c r="BY20633" s="62"/>
      <c r="BZ20633" s="62"/>
      <c r="CA20633" s="62"/>
      <c r="CB20633" s="62"/>
      <c r="CC20633" s="62"/>
      <c r="CD20633" s="62"/>
      <c r="CE20633" s="62"/>
      <c r="CF20633" s="62"/>
      <c r="CL20633" s="56" t="s">
        <v>23943</v>
      </c>
      <c r="CM20633" s="56" t="s">
        <v>217</v>
      </c>
      <c r="CN20633" s="56" t="s">
        <v>217</v>
      </c>
      <c r="CO20633" s="52"/>
      <c r="CP20633" s="52"/>
      <c r="CQ20633" s="52"/>
      <c r="CR20633" s="52"/>
      <c r="CS20633" s="52"/>
      <c r="CT20633" s="52"/>
      <c r="CU20633" s="33"/>
      <c r="CV20633" s="33"/>
    </row>
    <row r="20634" spans="74:100">
      <c r="BV20634" s="62"/>
      <c r="BW20634" s="62"/>
      <c r="BX20634" s="62"/>
      <c r="BY20634" s="62"/>
      <c r="BZ20634" s="62"/>
      <c r="CA20634" s="62"/>
      <c r="CB20634" s="62"/>
      <c r="CC20634" s="62"/>
      <c r="CD20634" s="62"/>
      <c r="CE20634" s="62"/>
      <c r="CF20634" s="62"/>
      <c r="CL20634" s="56" t="s">
        <v>11051</v>
      </c>
      <c r="CM20634" s="56" t="s">
        <v>216</v>
      </c>
      <c r="CN20634" s="56" t="s">
        <v>216</v>
      </c>
      <c r="CO20634" s="52"/>
      <c r="CP20634" s="52"/>
      <c r="CQ20634" s="52"/>
      <c r="CR20634" s="52"/>
      <c r="CS20634" s="52"/>
      <c r="CT20634" s="52"/>
      <c r="CU20634" s="33"/>
      <c r="CV20634" s="33"/>
    </row>
    <row r="20635" spans="74:100">
      <c r="BV20635" s="62"/>
      <c r="BW20635" s="62"/>
      <c r="BX20635" s="62"/>
      <c r="BY20635" s="62"/>
      <c r="BZ20635" s="62"/>
      <c r="CA20635" s="62"/>
      <c r="CB20635" s="62"/>
      <c r="CC20635" s="62"/>
      <c r="CD20635" s="62"/>
      <c r="CE20635" s="62"/>
      <c r="CF20635" s="62"/>
      <c r="CL20635" s="56" t="s">
        <v>11052</v>
      </c>
      <c r="CM20635" s="56" t="s">
        <v>216</v>
      </c>
      <c r="CN20635" s="56" t="s">
        <v>216</v>
      </c>
      <c r="CO20635" s="52"/>
      <c r="CP20635" s="52"/>
      <c r="CQ20635" s="52"/>
      <c r="CR20635" s="52"/>
      <c r="CS20635" s="52"/>
      <c r="CT20635" s="52"/>
      <c r="CU20635" s="33"/>
      <c r="CV20635" s="33"/>
    </row>
    <row r="20636" spans="74:100">
      <c r="BV20636" s="62"/>
      <c r="BW20636" s="62"/>
      <c r="BX20636" s="62"/>
      <c r="BY20636" s="62"/>
      <c r="BZ20636" s="62"/>
      <c r="CA20636" s="62"/>
      <c r="CB20636" s="62"/>
      <c r="CC20636" s="62"/>
      <c r="CD20636" s="62"/>
      <c r="CE20636" s="62"/>
      <c r="CF20636" s="62"/>
      <c r="CL20636" s="56" t="s">
        <v>11053</v>
      </c>
      <c r="CM20636" s="56" t="s">
        <v>216</v>
      </c>
      <c r="CN20636" s="56" t="s">
        <v>216</v>
      </c>
      <c r="CO20636" s="52"/>
      <c r="CP20636" s="52"/>
      <c r="CQ20636" s="52"/>
      <c r="CR20636" s="52"/>
      <c r="CS20636" s="52"/>
      <c r="CT20636" s="52"/>
      <c r="CU20636" s="33"/>
      <c r="CV20636" s="33"/>
    </row>
    <row r="20637" spans="74:100">
      <c r="BV20637" s="62"/>
      <c r="BW20637" s="62"/>
      <c r="BX20637" s="62"/>
      <c r="BY20637" s="62"/>
      <c r="BZ20637" s="62"/>
      <c r="CA20637" s="62"/>
      <c r="CB20637" s="62"/>
      <c r="CC20637" s="62"/>
      <c r="CD20637" s="62"/>
      <c r="CE20637" s="62"/>
      <c r="CF20637" s="62"/>
      <c r="CL20637" s="56" t="s">
        <v>11059</v>
      </c>
      <c r="CM20637" s="56" t="s">
        <v>216</v>
      </c>
      <c r="CN20637" s="56" t="s">
        <v>216</v>
      </c>
      <c r="CO20637" s="52"/>
      <c r="CP20637" s="52"/>
      <c r="CQ20637" s="52"/>
      <c r="CR20637" s="52"/>
      <c r="CS20637" s="52"/>
      <c r="CT20637" s="52"/>
      <c r="CU20637" s="33"/>
      <c r="CV20637" s="33"/>
    </row>
    <row r="20638" spans="74:100">
      <c r="BV20638" s="62"/>
      <c r="BW20638" s="62"/>
      <c r="BX20638" s="62"/>
      <c r="BY20638" s="62"/>
      <c r="BZ20638" s="62"/>
      <c r="CA20638" s="62"/>
      <c r="CB20638" s="62"/>
      <c r="CC20638" s="62"/>
      <c r="CD20638" s="62"/>
      <c r="CE20638" s="62"/>
      <c r="CF20638" s="62"/>
      <c r="CL20638" s="56" t="s">
        <v>11060</v>
      </c>
      <c r="CM20638" s="56" t="s">
        <v>216</v>
      </c>
      <c r="CN20638" s="56" t="s">
        <v>216</v>
      </c>
      <c r="CO20638" s="52"/>
      <c r="CP20638" s="52"/>
      <c r="CQ20638" s="52"/>
      <c r="CR20638" s="52"/>
      <c r="CS20638" s="52"/>
      <c r="CT20638" s="52"/>
      <c r="CU20638" s="33"/>
      <c r="CV20638" s="33"/>
    </row>
    <row r="20639" spans="74:100">
      <c r="BV20639" s="62"/>
      <c r="BW20639" s="62"/>
      <c r="BX20639" s="62"/>
      <c r="BY20639" s="62"/>
      <c r="BZ20639" s="62"/>
      <c r="CA20639" s="62"/>
      <c r="CB20639" s="62"/>
      <c r="CC20639" s="62"/>
      <c r="CD20639" s="62"/>
      <c r="CE20639" s="62"/>
      <c r="CF20639" s="62"/>
      <c r="CL20639" s="56" t="s">
        <v>29525</v>
      </c>
      <c r="CM20639" s="56" t="s">
        <v>216</v>
      </c>
      <c r="CN20639" s="56" t="s">
        <v>216</v>
      </c>
      <c r="CO20639" s="52"/>
      <c r="CP20639" s="52"/>
      <c r="CQ20639" s="52"/>
      <c r="CR20639" s="52"/>
      <c r="CS20639" s="52"/>
      <c r="CT20639" s="52"/>
      <c r="CU20639" s="33"/>
      <c r="CV20639" s="33"/>
    </row>
    <row r="20640" spans="74:100">
      <c r="BV20640" s="62"/>
      <c r="BW20640" s="62"/>
      <c r="BX20640" s="62"/>
      <c r="BY20640" s="62"/>
      <c r="BZ20640" s="62"/>
      <c r="CA20640" s="62"/>
      <c r="CB20640" s="62"/>
      <c r="CC20640" s="62"/>
      <c r="CD20640" s="62"/>
      <c r="CE20640" s="62"/>
      <c r="CF20640" s="62"/>
      <c r="CL20640" s="56" t="s">
        <v>11061</v>
      </c>
      <c r="CM20640" s="56" t="s">
        <v>216</v>
      </c>
      <c r="CN20640" s="56" t="s">
        <v>216</v>
      </c>
      <c r="CO20640" s="52"/>
      <c r="CP20640" s="52"/>
      <c r="CQ20640" s="52"/>
      <c r="CR20640" s="52"/>
      <c r="CS20640" s="52"/>
      <c r="CT20640" s="52"/>
      <c r="CU20640" s="33"/>
      <c r="CV20640" s="33"/>
    </row>
    <row r="20641" spans="74:100">
      <c r="BV20641" s="62"/>
      <c r="BW20641" s="62"/>
      <c r="BX20641" s="62"/>
      <c r="BY20641" s="62"/>
      <c r="BZ20641" s="62"/>
      <c r="CA20641" s="62"/>
      <c r="CB20641" s="62"/>
      <c r="CC20641" s="62"/>
      <c r="CD20641" s="62"/>
      <c r="CE20641" s="62"/>
      <c r="CF20641" s="62"/>
      <c r="CL20641" s="56" t="s">
        <v>11062</v>
      </c>
      <c r="CM20641" s="56" t="s">
        <v>216</v>
      </c>
      <c r="CN20641" s="56" t="s">
        <v>216</v>
      </c>
      <c r="CO20641" s="52"/>
      <c r="CP20641" s="52"/>
      <c r="CQ20641" s="52"/>
      <c r="CR20641" s="52"/>
      <c r="CS20641" s="52"/>
      <c r="CT20641" s="52"/>
      <c r="CU20641" s="33"/>
      <c r="CV20641" s="33"/>
    </row>
    <row r="20642" spans="74:100">
      <c r="BV20642" s="62"/>
      <c r="BW20642" s="62"/>
      <c r="BX20642" s="62"/>
      <c r="BY20642" s="62"/>
      <c r="BZ20642" s="62"/>
      <c r="CA20642" s="62"/>
      <c r="CB20642" s="62"/>
      <c r="CC20642" s="62"/>
      <c r="CD20642" s="62"/>
      <c r="CE20642" s="62"/>
      <c r="CF20642" s="62"/>
      <c r="CL20642" s="56" t="s">
        <v>11063</v>
      </c>
      <c r="CM20642" s="56" t="s">
        <v>216</v>
      </c>
      <c r="CN20642" s="56" t="s">
        <v>216</v>
      </c>
      <c r="CO20642" s="52"/>
      <c r="CP20642" s="52"/>
      <c r="CQ20642" s="52"/>
      <c r="CR20642" s="52"/>
      <c r="CS20642" s="52"/>
      <c r="CT20642" s="52"/>
      <c r="CU20642" s="33"/>
      <c r="CV20642" s="33"/>
    </row>
    <row r="20643" spans="74:100">
      <c r="BV20643" s="62"/>
      <c r="BW20643" s="62"/>
      <c r="BX20643" s="62"/>
      <c r="BY20643" s="62"/>
      <c r="BZ20643" s="62"/>
      <c r="CA20643" s="62"/>
      <c r="CB20643" s="62"/>
      <c r="CC20643" s="62"/>
      <c r="CD20643" s="62"/>
      <c r="CE20643" s="62"/>
      <c r="CF20643" s="62"/>
      <c r="CL20643" s="56" t="s">
        <v>25723</v>
      </c>
      <c r="CM20643" s="56" t="s">
        <v>217</v>
      </c>
      <c r="CN20643" s="56" t="s">
        <v>217</v>
      </c>
      <c r="CO20643" s="52"/>
      <c r="CP20643" s="52"/>
      <c r="CQ20643" s="52"/>
      <c r="CR20643" s="52"/>
      <c r="CS20643" s="52"/>
      <c r="CT20643" s="52"/>
      <c r="CU20643" s="33"/>
      <c r="CV20643" s="33"/>
    </row>
    <row r="20644" spans="74:100">
      <c r="BV20644" s="62"/>
      <c r="BW20644" s="62"/>
      <c r="BX20644" s="62"/>
      <c r="BY20644" s="62"/>
      <c r="BZ20644" s="62"/>
      <c r="CA20644" s="62"/>
      <c r="CB20644" s="62"/>
      <c r="CC20644" s="62"/>
      <c r="CD20644" s="62"/>
      <c r="CE20644" s="62"/>
      <c r="CF20644" s="62"/>
      <c r="CL20644" s="56" t="s">
        <v>25724</v>
      </c>
      <c r="CM20644" s="56" t="s">
        <v>217</v>
      </c>
      <c r="CN20644" s="56" t="s">
        <v>217</v>
      </c>
      <c r="CO20644" s="52"/>
      <c r="CP20644" s="52"/>
      <c r="CQ20644" s="52"/>
      <c r="CR20644" s="52"/>
      <c r="CS20644" s="52"/>
      <c r="CT20644" s="52"/>
      <c r="CU20644" s="33"/>
      <c r="CV20644" s="33"/>
    </row>
    <row r="20645" spans="74:100">
      <c r="BV20645" s="62"/>
      <c r="BW20645" s="62"/>
      <c r="BX20645" s="62"/>
      <c r="BY20645" s="62"/>
      <c r="BZ20645" s="62"/>
      <c r="CA20645" s="62"/>
      <c r="CB20645" s="62"/>
      <c r="CC20645" s="62"/>
      <c r="CD20645" s="62"/>
      <c r="CE20645" s="62"/>
      <c r="CF20645" s="62"/>
      <c r="CL20645" s="56" t="s">
        <v>25725</v>
      </c>
      <c r="CM20645" s="56" t="s">
        <v>217</v>
      </c>
      <c r="CN20645" s="56" t="s">
        <v>217</v>
      </c>
      <c r="CO20645" s="52"/>
      <c r="CP20645" s="52"/>
      <c r="CQ20645" s="52"/>
      <c r="CR20645" s="52"/>
      <c r="CS20645" s="52"/>
      <c r="CT20645" s="52"/>
      <c r="CU20645" s="33"/>
      <c r="CV20645" s="33"/>
    </row>
    <row r="20646" spans="74:100">
      <c r="BV20646" s="62"/>
      <c r="BW20646" s="62"/>
      <c r="BX20646" s="62"/>
      <c r="BY20646" s="62"/>
      <c r="BZ20646" s="62"/>
      <c r="CA20646" s="62"/>
      <c r="CB20646" s="62"/>
      <c r="CC20646" s="62"/>
      <c r="CD20646" s="62"/>
      <c r="CE20646" s="62"/>
      <c r="CF20646" s="62"/>
      <c r="CL20646" s="56" t="s">
        <v>25726</v>
      </c>
      <c r="CM20646" s="56" t="s">
        <v>217</v>
      </c>
      <c r="CN20646" s="56" t="s">
        <v>217</v>
      </c>
      <c r="CO20646" s="52"/>
      <c r="CP20646" s="52"/>
      <c r="CQ20646" s="52"/>
      <c r="CR20646" s="52"/>
      <c r="CS20646" s="52"/>
      <c r="CT20646" s="52"/>
      <c r="CU20646" s="33"/>
      <c r="CV20646" s="33"/>
    </row>
    <row r="20647" spans="74:100">
      <c r="BV20647" s="62"/>
      <c r="BW20647" s="62"/>
      <c r="BX20647" s="62"/>
      <c r="BY20647" s="62"/>
      <c r="BZ20647" s="62"/>
      <c r="CA20647" s="62"/>
      <c r="CB20647" s="62"/>
      <c r="CC20647" s="62"/>
      <c r="CD20647" s="62"/>
      <c r="CE20647" s="62"/>
      <c r="CF20647" s="62"/>
      <c r="CL20647" s="56" t="s">
        <v>11049</v>
      </c>
      <c r="CM20647" s="56" t="s">
        <v>217</v>
      </c>
      <c r="CN20647" s="56" t="s">
        <v>217</v>
      </c>
      <c r="CO20647" s="52"/>
      <c r="CP20647" s="52"/>
      <c r="CQ20647" s="52"/>
      <c r="CR20647" s="52"/>
      <c r="CS20647" s="52"/>
      <c r="CT20647" s="52"/>
      <c r="CU20647" s="33"/>
      <c r="CV20647" s="33"/>
    </row>
    <row r="20648" spans="74:100">
      <c r="BV20648" s="62"/>
      <c r="BW20648" s="62"/>
      <c r="BX20648" s="62"/>
      <c r="BY20648" s="62"/>
      <c r="BZ20648" s="62"/>
      <c r="CA20648" s="62"/>
      <c r="CB20648" s="62"/>
      <c r="CC20648" s="62"/>
      <c r="CD20648" s="62"/>
      <c r="CE20648" s="62"/>
      <c r="CF20648" s="62"/>
      <c r="CL20648" s="56" t="s">
        <v>11048</v>
      </c>
      <c r="CM20648" s="56" t="s">
        <v>217</v>
      </c>
      <c r="CN20648" s="56" t="s">
        <v>217</v>
      </c>
      <c r="CO20648" s="52"/>
      <c r="CP20648" s="52"/>
      <c r="CQ20648" s="52"/>
      <c r="CR20648" s="52"/>
      <c r="CS20648" s="52"/>
      <c r="CT20648" s="52"/>
      <c r="CU20648" s="33"/>
      <c r="CV20648" s="33"/>
    </row>
    <row r="20649" spans="74:100">
      <c r="BV20649" s="62"/>
      <c r="BW20649" s="62"/>
      <c r="BX20649" s="62"/>
      <c r="BY20649" s="62"/>
      <c r="BZ20649" s="62"/>
      <c r="CA20649" s="62"/>
      <c r="CB20649" s="62"/>
      <c r="CC20649" s="62"/>
      <c r="CD20649" s="62"/>
      <c r="CE20649" s="62"/>
      <c r="CF20649" s="62"/>
      <c r="CL20649" s="56" t="s">
        <v>23944</v>
      </c>
      <c r="CM20649" s="56" t="s">
        <v>217</v>
      </c>
      <c r="CN20649" s="56" t="s">
        <v>217</v>
      </c>
      <c r="CO20649" s="52"/>
      <c r="CP20649" s="52"/>
      <c r="CQ20649" s="52"/>
      <c r="CR20649" s="52"/>
      <c r="CS20649" s="52"/>
      <c r="CT20649" s="52"/>
      <c r="CU20649" s="33"/>
      <c r="CV20649" s="33"/>
    </row>
    <row r="20650" spans="74:100">
      <c r="BV20650" s="62"/>
      <c r="BW20650" s="62"/>
      <c r="BX20650" s="62"/>
      <c r="BY20650" s="62"/>
      <c r="BZ20650" s="62"/>
      <c r="CA20650" s="62"/>
      <c r="CB20650" s="62"/>
      <c r="CC20650" s="62"/>
      <c r="CD20650" s="62"/>
      <c r="CE20650" s="62"/>
      <c r="CF20650" s="62"/>
      <c r="CL20650" s="56" t="s">
        <v>23945</v>
      </c>
      <c r="CM20650" s="56" t="s">
        <v>217</v>
      </c>
      <c r="CN20650" s="56" t="s">
        <v>217</v>
      </c>
      <c r="CO20650" s="52"/>
      <c r="CP20650" s="52"/>
      <c r="CQ20650" s="52"/>
      <c r="CR20650" s="52"/>
      <c r="CS20650" s="52"/>
      <c r="CT20650" s="52"/>
      <c r="CU20650" s="33"/>
      <c r="CV20650" s="33"/>
    </row>
    <row r="20651" spans="74:100">
      <c r="BV20651" s="62"/>
      <c r="BW20651" s="62"/>
      <c r="BX20651" s="62"/>
      <c r="BY20651" s="62"/>
      <c r="BZ20651" s="62"/>
      <c r="CA20651" s="62"/>
      <c r="CB20651" s="62"/>
      <c r="CC20651" s="62"/>
      <c r="CD20651" s="62"/>
      <c r="CE20651" s="62"/>
      <c r="CF20651" s="62"/>
      <c r="CL20651" s="56" t="s">
        <v>25727</v>
      </c>
      <c r="CM20651" s="56" t="s">
        <v>216</v>
      </c>
      <c r="CN20651" s="56" t="s">
        <v>216</v>
      </c>
      <c r="CO20651" s="52"/>
      <c r="CP20651" s="52"/>
      <c r="CQ20651" s="52"/>
      <c r="CR20651" s="52"/>
      <c r="CS20651" s="52"/>
      <c r="CT20651" s="52"/>
      <c r="CU20651" s="33"/>
      <c r="CV20651" s="33"/>
    </row>
    <row r="20652" spans="74:100">
      <c r="BV20652" s="62"/>
      <c r="BW20652" s="62"/>
      <c r="BX20652" s="62"/>
      <c r="BY20652" s="62"/>
      <c r="BZ20652" s="62"/>
      <c r="CA20652" s="62"/>
      <c r="CB20652" s="62"/>
      <c r="CC20652" s="62"/>
      <c r="CD20652" s="62"/>
      <c r="CE20652" s="62"/>
      <c r="CF20652" s="62"/>
      <c r="CL20652" s="56" t="s">
        <v>25728</v>
      </c>
      <c r="CM20652" s="56" t="s">
        <v>216</v>
      </c>
      <c r="CN20652" s="56" t="s">
        <v>216</v>
      </c>
      <c r="CO20652" s="52"/>
      <c r="CP20652" s="52"/>
      <c r="CQ20652" s="52"/>
      <c r="CR20652" s="52"/>
      <c r="CS20652" s="52"/>
      <c r="CT20652" s="52"/>
      <c r="CU20652" s="33"/>
      <c r="CV20652" s="33"/>
    </row>
    <row r="20653" spans="74:100">
      <c r="BV20653" s="62"/>
      <c r="BW20653" s="62"/>
      <c r="BX20653" s="62"/>
      <c r="BY20653" s="62"/>
      <c r="BZ20653" s="62"/>
      <c r="CA20653" s="62"/>
      <c r="CB20653" s="62"/>
      <c r="CC20653" s="62"/>
      <c r="CD20653" s="62"/>
      <c r="CE20653" s="62"/>
      <c r="CF20653" s="62"/>
      <c r="CL20653" s="56" t="s">
        <v>25729</v>
      </c>
      <c r="CM20653" s="56" t="s">
        <v>216</v>
      </c>
      <c r="CN20653" s="56" t="s">
        <v>216</v>
      </c>
      <c r="CO20653" s="52"/>
      <c r="CP20653" s="52"/>
      <c r="CQ20653" s="52"/>
      <c r="CR20653" s="52"/>
      <c r="CS20653" s="52"/>
      <c r="CT20653" s="52"/>
      <c r="CU20653" s="33"/>
      <c r="CV20653" s="33"/>
    </row>
    <row r="20654" spans="74:100">
      <c r="BV20654" s="62"/>
      <c r="BW20654" s="62"/>
      <c r="BX20654" s="62"/>
      <c r="BY20654" s="62"/>
      <c r="BZ20654" s="62"/>
      <c r="CA20654" s="62"/>
      <c r="CB20654" s="62"/>
      <c r="CC20654" s="62"/>
      <c r="CD20654" s="62"/>
      <c r="CE20654" s="62"/>
      <c r="CF20654" s="62"/>
      <c r="CL20654" s="56" t="s">
        <v>25730</v>
      </c>
      <c r="CM20654" s="56" t="s">
        <v>216</v>
      </c>
      <c r="CN20654" s="56" t="s">
        <v>216</v>
      </c>
      <c r="CO20654" s="52"/>
      <c r="CP20654" s="52"/>
      <c r="CQ20654" s="52"/>
      <c r="CR20654" s="52"/>
      <c r="CS20654" s="52"/>
      <c r="CT20654" s="52"/>
      <c r="CU20654" s="33"/>
      <c r="CV20654" s="33"/>
    </row>
    <row r="20655" spans="74:100">
      <c r="BV20655" s="62"/>
      <c r="BW20655" s="62"/>
      <c r="BX20655" s="62"/>
      <c r="BY20655" s="62"/>
      <c r="BZ20655" s="62"/>
      <c r="CA20655" s="62"/>
      <c r="CB20655" s="62"/>
      <c r="CC20655" s="62"/>
      <c r="CD20655" s="62"/>
      <c r="CE20655" s="62"/>
      <c r="CF20655" s="62"/>
      <c r="CL20655" s="56" t="s">
        <v>11067</v>
      </c>
      <c r="CM20655" s="56" t="s">
        <v>216</v>
      </c>
      <c r="CN20655" s="56" t="s">
        <v>216</v>
      </c>
      <c r="CO20655" s="52"/>
      <c r="CP20655" s="52"/>
      <c r="CQ20655" s="52"/>
      <c r="CR20655" s="52"/>
      <c r="CS20655" s="52"/>
      <c r="CT20655" s="52"/>
      <c r="CU20655" s="33"/>
      <c r="CV20655" s="33"/>
    </row>
    <row r="20656" spans="74:100">
      <c r="BV20656" s="62"/>
      <c r="BW20656" s="62"/>
      <c r="BX20656" s="62"/>
      <c r="BY20656" s="62"/>
      <c r="BZ20656" s="62"/>
      <c r="CA20656" s="62"/>
      <c r="CB20656" s="62"/>
      <c r="CC20656" s="62"/>
      <c r="CD20656" s="62"/>
      <c r="CE20656" s="62"/>
      <c r="CF20656" s="62"/>
      <c r="CL20656" s="56" t="s">
        <v>11068</v>
      </c>
      <c r="CM20656" s="56" t="s">
        <v>216</v>
      </c>
      <c r="CN20656" s="56" t="s">
        <v>216</v>
      </c>
      <c r="CO20656" s="52"/>
      <c r="CP20656" s="52"/>
      <c r="CQ20656" s="52"/>
      <c r="CR20656" s="52"/>
      <c r="CS20656" s="52"/>
      <c r="CT20656" s="52"/>
      <c r="CU20656" s="33"/>
      <c r="CV20656" s="33"/>
    </row>
    <row r="20657" spans="74:100">
      <c r="BV20657" s="62"/>
      <c r="BW20657" s="62"/>
      <c r="BX20657" s="62"/>
      <c r="BY20657" s="62"/>
      <c r="BZ20657" s="62"/>
      <c r="CA20657" s="62"/>
      <c r="CB20657" s="62"/>
      <c r="CC20657" s="62"/>
      <c r="CD20657" s="62"/>
      <c r="CE20657" s="62"/>
      <c r="CF20657" s="62"/>
      <c r="CL20657" s="56" t="s">
        <v>11054</v>
      </c>
      <c r="CM20657" s="56" t="s">
        <v>216</v>
      </c>
      <c r="CN20657" s="56" t="s">
        <v>216</v>
      </c>
      <c r="CO20657" s="52"/>
      <c r="CP20657" s="52"/>
      <c r="CQ20657" s="52"/>
      <c r="CR20657" s="52"/>
      <c r="CS20657" s="52"/>
      <c r="CT20657" s="52"/>
      <c r="CU20657" s="33"/>
      <c r="CV20657" s="33"/>
    </row>
    <row r="20658" spans="74:100">
      <c r="BV20658" s="62"/>
      <c r="BW20658" s="62"/>
      <c r="BX20658" s="62"/>
      <c r="BY20658" s="62"/>
      <c r="BZ20658" s="62"/>
      <c r="CA20658" s="62"/>
      <c r="CB20658" s="62"/>
      <c r="CC20658" s="62"/>
      <c r="CD20658" s="62"/>
      <c r="CE20658" s="62"/>
      <c r="CF20658" s="62"/>
      <c r="CL20658" s="56" t="s">
        <v>11058</v>
      </c>
      <c r="CM20658" s="56" t="s">
        <v>216</v>
      </c>
      <c r="CN20658" s="56" t="s">
        <v>216</v>
      </c>
      <c r="CO20658" s="52"/>
      <c r="CP20658" s="52"/>
      <c r="CQ20658" s="52"/>
      <c r="CR20658" s="52"/>
      <c r="CS20658" s="52"/>
      <c r="CT20658" s="52"/>
      <c r="CU20658" s="33"/>
      <c r="CV20658" s="33"/>
    </row>
    <row r="20659" spans="74:100">
      <c r="BV20659" s="62"/>
      <c r="BW20659" s="62"/>
      <c r="BX20659" s="62"/>
      <c r="BY20659" s="62"/>
      <c r="BZ20659" s="62"/>
      <c r="CA20659" s="62"/>
      <c r="CB20659" s="62"/>
      <c r="CC20659" s="62"/>
      <c r="CD20659" s="62"/>
      <c r="CE20659" s="62"/>
      <c r="CF20659" s="62"/>
      <c r="CL20659" s="56" t="s">
        <v>11055</v>
      </c>
      <c r="CM20659" s="56" t="s">
        <v>216</v>
      </c>
      <c r="CN20659" s="56" t="s">
        <v>216</v>
      </c>
      <c r="CO20659" s="52"/>
      <c r="CP20659" s="52"/>
      <c r="CQ20659" s="52"/>
      <c r="CR20659" s="52"/>
      <c r="CS20659" s="52"/>
      <c r="CT20659" s="52"/>
      <c r="CU20659" s="33"/>
      <c r="CV20659" s="33"/>
    </row>
    <row r="20660" spans="74:100">
      <c r="BV20660" s="62"/>
      <c r="BW20660" s="62"/>
      <c r="BX20660" s="62"/>
      <c r="BY20660" s="62"/>
      <c r="BZ20660" s="62"/>
      <c r="CA20660" s="62"/>
      <c r="CB20660" s="62"/>
      <c r="CC20660" s="62"/>
      <c r="CD20660" s="62"/>
      <c r="CE20660" s="62"/>
      <c r="CF20660" s="62"/>
      <c r="CL20660" s="56" t="s">
        <v>11064</v>
      </c>
      <c r="CM20660" s="56" t="s">
        <v>216</v>
      </c>
      <c r="CN20660" s="56" t="s">
        <v>216</v>
      </c>
      <c r="CO20660" s="52"/>
      <c r="CP20660" s="52"/>
      <c r="CQ20660" s="52"/>
      <c r="CR20660" s="52"/>
      <c r="CS20660" s="52"/>
      <c r="CT20660" s="52"/>
      <c r="CU20660" s="33"/>
      <c r="CV20660" s="33"/>
    </row>
    <row r="20661" spans="74:100">
      <c r="BV20661" s="62"/>
      <c r="BW20661" s="62"/>
      <c r="BX20661" s="62"/>
      <c r="BY20661" s="62"/>
      <c r="BZ20661" s="62"/>
      <c r="CA20661" s="62"/>
      <c r="CB20661" s="62"/>
      <c r="CC20661" s="62"/>
      <c r="CD20661" s="62"/>
      <c r="CE20661" s="62"/>
      <c r="CF20661" s="62"/>
      <c r="CL20661" s="56" t="s">
        <v>11056</v>
      </c>
      <c r="CM20661" s="56" t="s">
        <v>216</v>
      </c>
      <c r="CN20661" s="56" t="s">
        <v>216</v>
      </c>
      <c r="CO20661" s="52"/>
      <c r="CP20661" s="52"/>
      <c r="CQ20661" s="52"/>
      <c r="CR20661" s="52"/>
      <c r="CS20661" s="52"/>
      <c r="CT20661" s="52"/>
      <c r="CU20661" s="33"/>
      <c r="CV20661" s="33"/>
    </row>
    <row r="20662" spans="74:100">
      <c r="BV20662" s="62"/>
      <c r="BW20662" s="62"/>
      <c r="BX20662" s="62"/>
      <c r="BY20662" s="62"/>
      <c r="BZ20662" s="62"/>
      <c r="CA20662" s="62"/>
      <c r="CB20662" s="62"/>
      <c r="CC20662" s="62"/>
      <c r="CD20662" s="62"/>
      <c r="CE20662" s="62"/>
      <c r="CF20662" s="62"/>
      <c r="CL20662" s="56" t="s">
        <v>25731</v>
      </c>
      <c r="CM20662" s="56" t="s">
        <v>216</v>
      </c>
      <c r="CN20662" s="56" t="s">
        <v>216</v>
      </c>
      <c r="CO20662" s="52"/>
      <c r="CP20662" s="52"/>
      <c r="CQ20662" s="52"/>
      <c r="CR20662" s="52"/>
      <c r="CS20662" s="52"/>
      <c r="CT20662" s="52"/>
      <c r="CU20662" s="33"/>
      <c r="CV20662" s="33"/>
    </row>
    <row r="20663" spans="74:100">
      <c r="BV20663" s="62"/>
      <c r="BW20663" s="62"/>
      <c r="BX20663" s="62"/>
      <c r="BY20663" s="62"/>
      <c r="BZ20663" s="62"/>
      <c r="CA20663" s="62"/>
      <c r="CB20663" s="62"/>
      <c r="CC20663" s="62"/>
      <c r="CD20663" s="62"/>
      <c r="CE20663" s="62"/>
      <c r="CF20663" s="62"/>
      <c r="CL20663" s="56" t="s">
        <v>25732</v>
      </c>
      <c r="CM20663" s="56" t="s">
        <v>216</v>
      </c>
      <c r="CN20663" s="56" t="s">
        <v>216</v>
      </c>
      <c r="CO20663" s="52"/>
      <c r="CP20663" s="52"/>
      <c r="CQ20663" s="52"/>
      <c r="CR20663" s="52"/>
      <c r="CS20663" s="52"/>
      <c r="CT20663" s="52"/>
      <c r="CU20663" s="33"/>
      <c r="CV20663" s="33"/>
    </row>
    <row r="20664" spans="74:100">
      <c r="BV20664" s="62"/>
      <c r="BW20664" s="62"/>
      <c r="BX20664" s="62"/>
      <c r="BY20664" s="62"/>
      <c r="BZ20664" s="62"/>
      <c r="CA20664" s="62"/>
      <c r="CB20664" s="62"/>
      <c r="CC20664" s="62"/>
      <c r="CD20664" s="62"/>
      <c r="CE20664" s="62"/>
      <c r="CF20664" s="62"/>
      <c r="CL20664" s="56" t="s">
        <v>25733</v>
      </c>
      <c r="CM20664" s="56" t="s">
        <v>216</v>
      </c>
      <c r="CN20664" s="56" t="s">
        <v>216</v>
      </c>
      <c r="CO20664" s="52"/>
      <c r="CP20664" s="52"/>
      <c r="CQ20664" s="52"/>
      <c r="CR20664" s="52"/>
      <c r="CS20664" s="52"/>
      <c r="CT20664" s="52"/>
      <c r="CU20664" s="33"/>
      <c r="CV20664" s="33"/>
    </row>
    <row r="20665" spans="74:100">
      <c r="BV20665" s="62"/>
      <c r="BW20665" s="62"/>
      <c r="BX20665" s="62"/>
      <c r="BY20665" s="62"/>
      <c r="BZ20665" s="62"/>
      <c r="CA20665" s="62"/>
      <c r="CB20665" s="62"/>
      <c r="CC20665" s="62"/>
      <c r="CD20665" s="62"/>
      <c r="CE20665" s="62"/>
      <c r="CF20665" s="62"/>
      <c r="CL20665" s="35" t="s">
        <v>7448</v>
      </c>
      <c r="CM20665" s="35" t="s">
        <v>217</v>
      </c>
      <c r="CN20665" s="35" t="s">
        <v>217</v>
      </c>
      <c r="CO20665" s="52"/>
      <c r="CP20665" s="52"/>
      <c r="CQ20665" s="52"/>
      <c r="CR20665" s="52"/>
      <c r="CS20665" s="52"/>
      <c r="CT20665" s="52"/>
      <c r="CU20665" s="33"/>
      <c r="CV20665" s="33"/>
    </row>
    <row r="20666" spans="74:100">
      <c r="BV20666" s="62"/>
      <c r="BW20666" s="62"/>
      <c r="BX20666" s="62"/>
      <c r="BY20666" s="62"/>
      <c r="BZ20666" s="62"/>
      <c r="CA20666" s="62"/>
      <c r="CB20666" s="62"/>
      <c r="CC20666" s="62"/>
      <c r="CD20666" s="62"/>
      <c r="CE20666" s="62"/>
      <c r="CF20666" s="62"/>
      <c r="CL20666" s="35" t="s">
        <v>7461</v>
      </c>
      <c r="CM20666" s="35" t="s">
        <v>217</v>
      </c>
      <c r="CN20666" s="35" t="s">
        <v>217</v>
      </c>
      <c r="CO20666" s="52"/>
      <c r="CP20666" s="52"/>
      <c r="CQ20666" s="52"/>
      <c r="CR20666" s="52"/>
      <c r="CS20666" s="52"/>
      <c r="CT20666" s="52"/>
      <c r="CU20666" s="33"/>
      <c r="CV20666" s="33"/>
    </row>
    <row r="20667" spans="74:100">
      <c r="BV20667" s="62"/>
      <c r="BW20667" s="62"/>
      <c r="BX20667" s="62"/>
      <c r="BY20667" s="62"/>
      <c r="BZ20667" s="62"/>
      <c r="CA20667" s="62"/>
      <c r="CB20667" s="62"/>
      <c r="CC20667" s="62"/>
      <c r="CD20667" s="62"/>
      <c r="CE20667" s="62"/>
      <c r="CF20667" s="62"/>
      <c r="CL20667" s="35" t="s">
        <v>11072</v>
      </c>
      <c r="CM20667" s="35" t="s">
        <v>217</v>
      </c>
      <c r="CN20667" s="35" t="s">
        <v>217</v>
      </c>
      <c r="CO20667" s="52"/>
      <c r="CP20667" s="52"/>
      <c r="CQ20667" s="52"/>
      <c r="CR20667" s="52"/>
      <c r="CS20667" s="52"/>
      <c r="CT20667" s="52"/>
      <c r="CU20667" s="33"/>
      <c r="CV20667" s="33"/>
    </row>
    <row r="20668" spans="74:100">
      <c r="BV20668" s="62"/>
      <c r="BW20668" s="62"/>
      <c r="BX20668" s="62"/>
      <c r="BY20668" s="62"/>
      <c r="BZ20668" s="62"/>
      <c r="CA20668" s="62"/>
      <c r="CB20668" s="62"/>
      <c r="CC20668" s="62"/>
      <c r="CD20668" s="62"/>
      <c r="CE20668" s="62"/>
      <c r="CF20668" s="62"/>
      <c r="CL20668" s="35" t="s">
        <v>11073</v>
      </c>
      <c r="CM20668" s="35" t="s">
        <v>217</v>
      </c>
      <c r="CN20668" s="35" t="s">
        <v>217</v>
      </c>
      <c r="CO20668" s="52"/>
      <c r="CP20668" s="52"/>
      <c r="CQ20668" s="52"/>
      <c r="CR20668" s="52"/>
      <c r="CS20668" s="52"/>
      <c r="CT20668" s="52"/>
      <c r="CU20668" s="33"/>
      <c r="CV20668" s="33"/>
    </row>
    <row r="20669" spans="74:100">
      <c r="BV20669" s="62"/>
      <c r="BW20669" s="62"/>
      <c r="BX20669" s="62"/>
      <c r="BY20669" s="62"/>
      <c r="BZ20669" s="62"/>
      <c r="CA20669" s="62"/>
      <c r="CB20669" s="62"/>
      <c r="CC20669" s="62"/>
      <c r="CD20669" s="62"/>
      <c r="CE20669" s="62"/>
      <c r="CF20669" s="62"/>
      <c r="CL20669" s="35" t="s">
        <v>11074</v>
      </c>
      <c r="CM20669" s="35" t="s">
        <v>217</v>
      </c>
      <c r="CN20669" s="35" t="s">
        <v>217</v>
      </c>
      <c r="CO20669" s="52"/>
      <c r="CP20669" s="52"/>
      <c r="CQ20669" s="52"/>
      <c r="CR20669" s="52"/>
      <c r="CS20669" s="52"/>
      <c r="CT20669" s="52"/>
      <c r="CU20669" s="33"/>
      <c r="CV20669" s="33"/>
    </row>
    <row r="20670" spans="74:100">
      <c r="BV20670" s="62"/>
      <c r="BW20670" s="62"/>
      <c r="BX20670" s="62"/>
      <c r="BY20670" s="62"/>
      <c r="BZ20670" s="62"/>
      <c r="CA20670" s="62"/>
      <c r="CB20670" s="62"/>
      <c r="CC20670" s="62"/>
      <c r="CD20670" s="62"/>
      <c r="CE20670" s="62"/>
      <c r="CF20670" s="62"/>
      <c r="CL20670" s="56" t="s">
        <v>25734</v>
      </c>
      <c r="CM20670" s="56" t="s">
        <v>216</v>
      </c>
      <c r="CN20670" s="56" t="s">
        <v>216</v>
      </c>
      <c r="CO20670" s="52"/>
      <c r="CP20670" s="52"/>
      <c r="CQ20670" s="52"/>
      <c r="CR20670" s="52"/>
      <c r="CS20670" s="52"/>
      <c r="CT20670" s="52"/>
      <c r="CU20670" s="33"/>
      <c r="CV20670" s="33"/>
    </row>
    <row r="20671" spans="74:100">
      <c r="BV20671" s="62"/>
      <c r="BW20671" s="62"/>
      <c r="BX20671" s="62"/>
      <c r="BY20671" s="62"/>
      <c r="BZ20671" s="62"/>
      <c r="CA20671" s="62"/>
      <c r="CB20671" s="62"/>
      <c r="CC20671" s="62"/>
      <c r="CD20671" s="62"/>
      <c r="CE20671" s="62"/>
      <c r="CF20671" s="62"/>
      <c r="CL20671" s="56" t="s">
        <v>25735</v>
      </c>
      <c r="CM20671" s="56" t="s">
        <v>216</v>
      </c>
      <c r="CN20671" s="56" t="s">
        <v>216</v>
      </c>
      <c r="CO20671" s="52"/>
      <c r="CP20671" s="52"/>
      <c r="CQ20671" s="52"/>
      <c r="CR20671" s="52"/>
      <c r="CS20671" s="52"/>
      <c r="CT20671" s="52"/>
      <c r="CU20671" s="33"/>
      <c r="CV20671" s="33"/>
    </row>
    <row r="20672" spans="74:100">
      <c r="BV20672" s="62"/>
      <c r="BW20672" s="62"/>
      <c r="BX20672" s="62"/>
      <c r="BY20672" s="62"/>
      <c r="BZ20672" s="62"/>
      <c r="CA20672" s="62"/>
      <c r="CB20672" s="62"/>
      <c r="CC20672" s="62"/>
      <c r="CD20672" s="62"/>
      <c r="CE20672" s="62"/>
      <c r="CF20672" s="62"/>
      <c r="CL20672" s="56" t="s">
        <v>11076</v>
      </c>
      <c r="CM20672" s="56" t="s">
        <v>216</v>
      </c>
      <c r="CN20672" s="56" t="s">
        <v>216</v>
      </c>
      <c r="CO20672" s="52"/>
      <c r="CP20672" s="52"/>
      <c r="CQ20672" s="52"/>
      <c r="CR20672" s="52"/>
      <c r="CS20672" s="52"/>
      <c r="CT20672" s="52"/>
      <c r="CU20672" s="33"/>
      <c r="CV20672" s="33"/>
    </row>
    <row r="20673" spans="74:100">
      <c r="BV20673" s="62"/>
      <c r="BW20673" s="62"/>
      <c r="BX20673" s="62"/>
      <c r="BY20673" s="62"/>
      <c r="BZ20673" s="62"/>
      <c r="CA20673" s="62"/>
      <c r="CB20673" s="62"/>
      <c r="CC20673" s="62"/>
      <c r="CD20673" s="62"/>
      <c r="CE20673" s="62"/>
      <c r="CF20673" s="62"/>
      <c r="CL20673" s="56" t="s">
        <v>11077</v>
      </c>
      <c r="CM20673" s="56" t="s">
        <v>216</v>
      </c>
      <c r="CN20673" s="56" t="s">
        <v>216</v>
      </c>
      <c r="CO20673" s="52"/>
      <c r="CP20673" s="52"/>
      <c r="CQ20673" s="52"/>
      <c r="CR20673" s="52"/>
      <c r="CS20673" s="52"/>
      <c r="CT20673" s="52"/>
      <c r="CU20673" s="33"/>
      <c r="CV20673" s="33"/>
    </row>
    <row r="20674" spans="74:100">
      <c r="BV20674" s="62"/>
      <c r="BW20674" s="62"/>
      <c r="BX20674" s="62"/>
      <c r="BY20674" s="62"/>
      <c r="BZ20674" s="62"/>
      <c r="CA20674" s="62"/>
      <c r="CB20674" s="62"/>
      <c r="CC20674" s="62"/>
      <c r="CD20674" s="62"/>
      <c r="CE20674" s="62"/>
      <c r="CF20674" s="62"/>
      <c r="CL20674" s="56" t="s">
        <v>11078</v>
      </c>
      <c r="CM20674" s="56" t="s">
        <v>216</v>
      </c>
      <c r="CN20674" s="56" t="s">
        <v>216</v>
      </c>
      <c r="CO20674" s="52"/>
      <c r="CP20674" s="52"/>
      <c r="CQ20674" s="52"/>
      <c r="CR20674" s="52"/>
      <c r="CS20674" s="52"/>
      <c r="CT20674" s="52"/>
      <c r="CU20674" s="33"/>
      <c r="CV20674" s="33"/>
    </row>
    <row r="20675" spans="74:100">
      <c r="BV20675" s="62"/>
      <c r="BW20675" s="62"/>
      <c r="BX20675" s="62"/>
      <c r="BY20675" s="62"/>
      <c r="BZ20675" s="62"/>
      <c r="CA20675" s="62"/>
      <c r="CB20675" s="62"/>
      <c r="CC20675" s="62"/>
      <c r="CD20675" s="62"/>
      <c r="CE20675" s="62"/>
      <c r="CF20675" s="62"/>
      <c r="CL20675" s="56" t="s">
        <v>11079</v>
      </c>
      <c r="CM20675" s="56" t="s">
        <v>216</v>
      </c>
      <c r="CN20675" s="56" t="s">
        <v>216</v>
      </c>
      <c r="CO20675" s="52"/>
      <c r="CP20675" s="52"/>
      <c r="CQ20675" s="52"/>
      <c r="CR20675" s="52"/>
      <c r="CS20675" s="52"/>
      <c r="CT20675" s="52"/>
      <c r="CU20675" s="33"/>
      <c r="CV20675" s="33"/>
    </row>
    <row r="20676" spans="74:100">
      <c r="BV20676" s="62"/>
      <c r="BW20676" s="62"/>
      <c r="BX20676" s="62"/>
      <c r="BY20676" s="62"/>
      <c r="BZ20676" s="62"/>
      <c r="CA20676" s="62"/>
      <c r="CB20676" s="62"/>
      <c r="CC20676" s="62"/>
      <c r="CD20676" s="62"/>
      <c r="CE20676" s="62"/>
      <c r="CF20676" s="62"/>
      <c r="CL20676" s="56" t="s">
        <v>11080</v>
      </c>
      <c r="CM20676" s="56" t="s">
        <v>216</v>
      </c>
      <c r="CN20676" s="56" t="s">
        <v>216</v>
      </c>
      <c r="CO20676" s="52"/>
      <c r="CP20676" s="52"/>
      <c r="CQ20676" s="52"/>
      <c r="CR20676" s="52"/>
      <c r="CS20676" s="52"/>
      <c r="CT20676" s="52"/>
      <c r="CU20676" s="33"/>
      <c r="CV20676" s="33"/>
    </row>
    <row r="20677" spans="74:100">
      <c r="BV20677" s="62"/>
      <c r="BW20677" s="62"/>
      <c r="BX20677" s="62"/>
      <c r="BY20677" s="62"/>
      <c r="BZ20677" s="62"/>
      <c r="CA20677" s="62"/>
      <c r="CB20677" s="62"/>
      <c r="CC20677" s="62"/>
      <c r="CD20677" s="62"/>
      <c r="CE20677" s="62"/>
      <c r="CF20677" s="62"/>
      <c r="CL20677" s="56" t="s">
        <v>11081</v>
      </c>
      <c r="CM20677" s="56" t="s">
        <v>216</v>
      </c>
      <c r="CN20677" s="56" t="s">
        <v>216</v>
      </c>
      <c r="CO20677" s="52"/>
      <c r="CP20677" s="52"/>
      <c r="CQ20677" s="52"/>
      <c r="CR20677" s="52"/>
      <c r="CS20677" s="52"/>
      <c r="CT20677" s="52"/>
      <c r="CU20677" s="33"/>
      <c r="CV20677" s="33"/>
    </row>
    <row r="20678" spans="74:100">
      <c r="BV20678" s="62"/>
      <c r="BW20678" s="62"/>
      <c r="BX20678" s="62"/>
      <c r="BY20678" s="62"/>
      <c r="BZ20678" s="62"/>
      <c r="CA20678" s="62"/>
      <c r="CB20678" s="62"/>
      <c r="CC20678" s="62"/>
      <c r="CD20678" s="62"/>
      <c r="CE20678" s="62"/>
      <c r="CF20678" s="62"/>
      <c r="CL20678" s="56" t="s">
        <v>11082</v>
      </c>
      <c r="CM20678" s="56" t="s">
        <v>214</v>
      </c>
      <c r="CN20678" s="56" t="s">
        <v>214</v>
      </c>
      <c r="CO20678" s="52"/>
      <c r="CP20678" s="52"/>
      <c r="CQ20678" s="52"/>
      <c r="CR20678" s="52"/>
      <c r="CS20678" s="52"/>
      <c r="CT20678" s="52"/>
      <c r="CU20678" s="33"/>
      <c r="CV20678" s="33"/>
    </row>
    <row r="20679" spans="74:100">
      <c r="BV20679" s="62"/>
      <c r="BW20679" s="62"/>
      <c r="BX20679" s="62"/>
      <c r="BY20679" s="62"/>
      <c r="BZ20679" s="62"/>
      <c r="CA20679" s="62"/>
      <c r="CB20679" s="62"/>
      <c r="CC20679" s="62"/>
      <c r="CD20679" s="62"/>
      <c r="CE20679" s="62"/>
      <c r="CF20679" s="62"/>
      <c r="CL20679" s="56" t="s">
        <v>11083</v>
      </c>
      <c r="CM20679" s="56" t="s">
        <v>214</v>
      </c>
      <c r="CN20679" s="56" t="s">
        <v>214</v>
      </c>
      <c r="CO20679" s="52"/>
      <c r="CP20679" s="52"/>
      <c r="CQ20679" s="52"/>
      <c r="CR20679" s="52"/>
      <c r="CS20679" s="52"/>
      <c r="CT20679" s="52"/>
      <c r="CU20679" s="33"/>
      <c r="CV20679" s="33"/>
    </row>
    <row r="20680" spans="74:100">
      <c r="BV20680" s="62"/>
      <c r="BW20680" s="62"/>
      <c r="BX20680" s="62"/>
      <c r="BY20680" s="62"/>
      <c r="BZ20680" s="62"/>
      <c r="CA20680" s="62"/>
      <c r="CB20680" s="62"/>
      <c r="CC20680" s="62"/>
      <c r="CD20680" s="62"/>
      <c r="CE20680" s="62"/>
      <c r="CF20680" s="62"/>
      <c r="CL20680" s="56" t="s">
        <v>11084</v>
      </c>
      <c r="CM20680" s="56" t="s">
        <v>214</v>
      </c>
      <c r="CN20680" s="56" t="s">
        <v>214</v>
      </c>
      <c r="CO20680" s="52"/>
      <c r="CP20680" s="52"/>
      <c r="CQ20680" s="52"/>
      <c r="CR20680" s="52"/>
      <c r="CS20680" s="52"/>
      <c r="CT20680" s="52"/>
      <c r="CU20680" s="33"/>
      <c r="CV20680" s="33"/>
    </row>
    <row r="20681" spans="74:100">
      <c r="BV20681" s="62"/>
      <c r="BW20681" s="62"/>
      <c r="BX20681" s="62"/>
      <c r="BY20681" s="62"/>
      <c r="BZ20681" s="62"/>
      <c r="CA20681" s="62"/>
      <c r="CB20681" s="62"/>
      <c r="CC20681" s="62"/>
      <c r="CD20681" s="62"/>
      <c r="CE20681" s="62"/>
      <c r="CF20681" s="62"/>
      <c r="CL20681" s="56" t="s">
        <v>11090</v>
      </c>
      <c r="CM20681" s="56" t="s">
        <v>213</v>
      </c>
      <c r="CN20681" s="56" t="s">
        <v>213</v>
      </c>
      <c r="CO20681" s="52"/>
      <c r="CP20681" s="52"/>
      <c r="CQ20681" s="52"/>
      <c r="CR20681" s="52"/>
      <c r="CS20681" s="52"/>
      <c r="CT20681" s="52"/>
      <c r="CU20681" s="33"/>
      <c r="CV20681" s="33"/>
    </row>
    <row r="20682" spans="74:100">
      <c r="BV20682" s="62"/>
      <c r="BW20682" s="62"/>
      <c r="BX20682" s="62"/>
      <c r="BY20682" s="62"/>
      <c r="BZ20682" s="62"/>
      <c r="CA20682" s="62"/>
      <c r="CB20682" s="62"/>
      <c r="CC20682" s="62"/>
      <c r="CD20682" s="62"/>
      <c r="CE20682" s="62"/>
      <c r="CF20682" s="62"/>
      <c r="CL20682" s="56" t="s">
        <v>11085</v>
      </c>
      <c r="CM20682" s="56" t="s">
        <v>214</v>
      </c>
      <c r="CN20682" s="56" t="s">
        <v>214</v>
      </c>
      <c r="CO20682" s="52"/>
      <c r="CP20682" s="52"/>
      <c r="CQ20682" s="52"/>
      <c r="CR20682" s="52"/>
      <c r="CS20682" s="52"/>
      <c r="CT20682" s="52"/>
      <c r="CU20682" s="33"/>
      <c r="CV20682" s="33"/>
    </row>
    <row r="20683" spans="74:100">
      <c r="BV20683" s="62"/>
      <c r="BW20683" s="62"/>
      <c r="BX20683" s="62"/>
      <c r="BY20683" s="62"/>
      <c r="BZ20683" s="62"/>
      <c r="CA20683" s="62"/>
      <c r="CB20683" s="62"/>
      <c r="CC20683" s="62"/>
      <c r="CD20683" s="62"/>
      <c r="CE20683" s="62"/>
      <c r="CF20683" s="62"/>
      <c r="CL20683" s="56" t="s">
        <v>11086</v>
      </c>
      <c r="CM20683" s="56" t="s">
        <v>214</v>
      </c>
      <c r="CN20683" s="56" t="s">
        <v>214</v>
      </c>
      <c r="CO20683" s="52"/>
      <c r="CP20683" s="52"/>
      <c r="CQ20683" s="52"/>
      <c r="CR20683" s="52"/>
      <c r="CS20683" s="52"/>
      <c r="CT20683" s="52"/>
      <c r="CU20683" s="33"/>
      <c r="CV20683" s="33"/>
    </row>
    <row r="20684" spans="74:100">
      <c r="BV20684" s="62"/>
      <c r="BW20684" s="62"/>
      <c r="BX20684" s="62"/>
      <c r="BY20684" s="62"/>
      <c r="BZ20684" s="62"/>
      <c r="CA20684" s="62"/>
      <c r="CB20684" s="62"/>
      <c r="CC20684" s="62"/>
      <c r="CD20684" s="62"/>
      <c r="CE20684" s="62"/>
      <c r="CF20684" s="62"/>
      <c r="CL20684" s="56" t="s">
        <v>11087</v>
      </c>
      <c r="CM20684" s="56" t="s">
        <v>214</v>
      </c>
      <c r="CN20684" s="56" t="s">
        <v>214</v>
      </c>
      <c r="CO20684" s="52"/>
      <c r="CP20684" s="52"/>
      <c r="CQ20684" s="52"/>
      <c r="CR20684" s="52"/>
      <c r="CS20684" s="52"/>
      <c r="CT20684" s="52"/>
      <c r="CU20684" s="33"/>
      <c r="CV20684" s="33"/>
    </row>
    <row r="20685" spans="74:100">
      <c r="BV20685" s="62"/>
      <c r="BW20685" s="62"/>
      <c r="BX20685" s="62"/>
      <c r="BY20685" s="62"/>
      <c r="BZ20685" s="62"/>
      <c r="CA20685" s="62"/>
      <c r="CB20685" s="62"/>
      <c r="CC20685" s="62"/>
      <c r="CD20685" s="62"/>
      <c r="CE20685" s="62"/>
      <c r="CF20685" s="62"/>
      <c r="CL20685" s="56" t="s">
        <v>11088</v>
      </c>
      <c r="CM20685" s="56" t="s">
        <v>214</v>
      </c>
      <c r="CN20685" s="56" t="s">
        <v>214</v>
      </c>
      <c r="CO20685" s="52"/>
      <c r="CP20685" s="52"/>
      <c r="CQ20685" s="52"/>
      <c r="CR20685" s="52"/>
      <c r="CS20685" s="52"/>
      <c r="CT20685" s="52"/>
      <c r="CU20685" s="33"/>
      <c r="CV20685" s="33"/>
    </row>
    <row r="20686" spans="74:100">
      <c r="BV20686" s="62"/>
      <c r="BW20686" s="62"/>
      <c r="BX20686" s="62"/>
      <c r="BY20686" s="62"/>
      <c r="BZ20686" s="62"/>
      <c r="CA20686" s="62"/>
      <c r="CB20686" s="62"/>
      <c r="CC20686" s="62"/>
      <c r="CD20686" s="62"/>
      <c r="CE20686" s="62"/>
      <c r="CF20686" s="62"/>
      <c r="CL20686" s="56" t="s">
        <v>11089</v>
      </c>
      <c r="CM20686" s="56" t="s">
        <v>216</v>
      </c>
      <c r="CN20686" s="56" t="s">
        <v>216</v>
      </c>
      <c r="CO20686" s="52"/>
      <c r="CP20686" s="52"/>
      <c r="CQ20686" s="52"/>
      <c r="CR20686" s="52"/>
      <c r="CS20686" s="52"/>
      <c r="CT20686" s="52"/>
      <c r="CU20686" s="33"/>
      <c r="CV20686" s="33"/>
    </row>
    <row r="20687" spans="74:100">
      <c r="BV20687" s="62"/>
      <c r="BW20687" s="62"/>
      <c r="BX20687" s="62"/>
      <c r="BY20687" s="62"/>
      <c r="BZ20687" s="62"/>
      <c r="CA20687" s="62"/>
      <c r="CB20687" s="62"/>
      <c r="CC20687" s="62"/>
      <c r="CD20687" s="62"/>
      <c r="CE20687" s="62"/>
      <c r="CF20687" s="62"/>
      <c r="CL20687" s="56" t="s">
        <v>11091</v>
      </c>
      <c r="CM20687" s="56" t="s">
        <v>213</v>
      </c>
      <c r="CN20687" s="56" t="s">
        <v>213</v>
      </c>
      <c r="CO20687" s="52"/>
      <c r="CP20687" s="52"/>
      <c r="CQ20687" s="52"/>
      <c r="CR20687" s="52"/>
      <c r="CS20687" s="52"/>
      <c r="CT20687" s="52"/>
      <c r="CU20687" s="33"/>
      <c r="CV20687" s="33"/>
    </row>
    <row r="20688" spans="74:100">
      <c r="BV20688" s="62"/>
      <c r="BW20688" s="62"/>
      <c r="BX20688" s="62"/>
      <c r="BY20688" s="62"/>
      <c r="BZ20688" s="62"/>
      <c r="CA20688" s="62"/>
      <c r="CB20688" s="62"/>
      <c r="CC20688" s="62"/>
      <c r="CD20688" s="62"/>
      <c r="CE20688" s="62"/>
      <c r="CF20688" s="62"/>
      <c r="CL20688" s="35" t="s">
        <v>11092</v>
      </c>
      <c r="CM20688" s="35" t="s">
        <v>217</v>
      </c>
      <c r="CN20688" s="35" t="s">
        <v>217</v>
      </c>
      <c r="CO20688" s="52"/>
      <c r="CP20688" s="52"/>
      <c r="CQ20688" s="52"/>
      <c r="CR20688" s="52"/>
      <c r="CS20688" s="52"/>
      <c r="CT20688" s="52"/>
      <c r="CU20688" s="33"/>
      <c r="CV20688" s="33"/>
    </row>
    <row r="20689" spans="74:100">
      <c r="BV20689" s="62"/>
      <c r="BW20689" s="62"/>
      <c r="BX20689" s="62"/>
      <c r="BY20689" s="62"/>
      <c r="BZ20689" s="62"/>
      <c r="CA20689" s="62"/>
      <c r="CB20689" s="62"/>
      <c r="CC20689" s="62"/>
      <c r="CD20689" s="62"/>
      <c r="CE20689" s="62"/>
      <c r="CF20689" s="62"/>
      <c r="CL20689" s="56" t="s">
        <v>11096</v>
      </c>
      <c r="CM20689" s="56" t="s">
        <v>213</v>
      </c>
      <c r="CN20689" s="56" t="s">
        <v>213</v>
      </c>
      <c r="CO20689" s="52"/>
      <c r="CP20689" s="52"/>
      <c r="CQ20689" s="52"/>
      <c r="CR20689" s="52"/>
      <c r="CS20689" s="52"/>
      <c r="CT20689" s="52"/>
      <c r="CU20689" s="33"/>
      <c r="CV20689" s="33"/>
    </row>
    <row r="20690" spans="74:100">
      <c r="BV20690" s="62"/>
      <c r="BW20690" s="62"/>
      <c r="BX20690" s="62"/>
      <c r="BY20690" s="62"/>
      <c r="BZ20690" s="62"/>
      <c r="CA20690" s="62"/>
      <c r="CB20690" s="62"/>
      <c r="CC20690" s="62"/>
      <c r="CD20690" s="62"/>
      <c r="CE20690" s="62"/>
      <c r="CF20690" s="62"/>
      <c r="CL20690" s="56" t="s">
        <v>11094</v>
      </c>
      <c r="CM20690" s="56" t="s">
        <v>213</v>
      </c>
      <c r="CN20690" s="56" t="s">
        <v>213</v>
      </c>
      <c r="CO20690" s="52"/>
      <c r="CP20690" s="52"/>
      <c r="CQ20690" s="52"/>
      <c r="CR20690" s="52"/>
      <c r="CS20690" s="52"/>
      <c r="CT20690" s="52"/>
      <c r="CU20690" s="33"/>
      <c r="CV20690" s="33"/>
    </row>
    <row r="20691" spans="74:100">
      <c r="BV20691" s="62"/>
      <c r="BW20691" s="62"/>
      <c r="BX20691" s="62"/>
      <c r="BY20691" s="62"/>
      <c r="BZ20691" s="62"/>
      <c r="CA20691" s="62"/>
      <c r="CB20691" s="62"/>
      <c r="CC20691" s="62"/>
      <c r="CD20691" s="62"/>
      <c r="CE20691" s="62"/>
      <c r="CF20691" s="62"/>
      <c r="CL20691" s="56" t="s">
        <v>11095</v>
      </c>
      <c r="CM20691" s="56" t="s">
        <v>213</v>
      </c>
      <c r="CN20691" s="56" t="s">
        <v>213</v>
      </c>
      <c r="CO20691" s="52"/>
      <c r="CP20691" s="52"/>
      <c r="CQ20691" s="52"/>
      <c r="CR20691" s="52"/>
      <c r="CS20691" s="52"/>
      <c r="CT20691" s="52"/>
      <c r="CU20691" s="33"/>
      <c r="CV20691" s="33"/>
    </row>
    <row r="20692" spans="74:100">
      <c r="BV20692" s="62"/>
      <c r="BW20692" s="62"/>
      <c r="BX20692" s="62"/>
      <c r="BY20692" s="62"/>
      <c r="BZ20692" s="62"/>
      <c r="CA20692" s="62"/>
      <c r="CB20692" s="62"/>
      <c r="CC20692" s="62"/>
      <c r="CD20692" s="62"/>
      <c r="CE20692" s="62"/>
      <c r="CF20692" s="62"/>
      <c r="CL20692" s="56" t="s">
        <v>9322</v>
      </c>
      <c r="CM20692" s="56" t="s">
        <v>216</v>
      </c>
      <c r="CN20692" s="56" t="s">
        <v>216</v>
      </c>
      <c r="CO20692" s="52"/>
      <c r="CP20692" s="52"/>
      <c r="CQ20692" s="52"/>
      <c r="CR20692" s="52"/>
      <c r="CS20692" s="52"/>
      <c r="CT20692" s="52"/>
      <c r="CU20692" s="33"/>
      <c r="CV20692" s="33"/>
    </row>
    <row r="20693" spans="74:100">
      <c r="BV20693" s="62"/>
      <c r="BW20693" s="62"/>
      <c r="BX20693" s="62"/>
      <c r="BY20693" s="62"/>
      <c r="BZ20693" s="62"/>
      <c r="CA20693" s="62"/>
      <c r="CB20693" s="62"/>
      <c r="CC20693" s="62"/>
      <c r="CD20693" s="62"/>
      <c r="CE20693" s="62"/>
      <c r="CF20693" s="62"/>
      <c r="CL20693" s="56" t="s">
        <v>23946</v>
      </c>
      <c r="CM20693" s="56" t="s">
        <v>216</v>
      </c>
      <c r="CN20693" s="56" t="s">
        <v>216</v>
      </c>
      <c r="CO20693" s="52"/>
      <c r="CP20693" s="52"/>
      <c r="CQ20693" s="52"/>
      <c r="CR20693" s="52"/>
      <c r="CS20693" s="52"/>
      <c r="CT20693" s="52"/>
      <c r="CU20693" s="33"/>
      <c r="CV20693" s="33"/>
    </row>
    <row r="20694" spans="74:100">
      <c r="BV20694" s="62"/>
      <c r="BW20694" s="62"/>
      <c r="BX20694" s="62"/>
      <c r="BY20694" s="62"/>
      <c r="BZ20694" s="62"/>
      <c r="CA20694" s="62"/>
      <c r="CB20694" s="62"/>
      <c r="CC20694" s="62"/>
      <c r="CD20694" s="62"/>
      <c r="CE20694" s="62"/>
      <c r="CF20694" s="62"/>
      <c r="CL20694" s="35" t="s">
        <v>29526</v>
      </c>
      <c r="CM20694" s="35" t="s">
        <v>217</v>
      </c>
      <c r="CN20694" s="35" t="s">
        <v>217</v>
      </c>
      <c r="CO20694" s="52"/>
      <c r="CP20694" s="52"/>
      <c r="CQ20694" s="52"/>
      <c r="CR20694" s="52"/>
      <c r="CS20694" s="52"/>
      <c r="CT20694" s="52"/>
      <c r="CU20694" s="33"/>
      <c r="CV20694" s="33"/>
    </row>
    <row r="20695" spans="74:100">
      <c r="BV20695" s="62"/>
      <c r="BW20695" s="62"/>
      <c r="BX20695" s="62"/>
      <c r="BY20695" s="62"/>
      <c r="BZ20695" s="62"/>
      <c r="CA20695" s="62"/>
      <c r="CB20695" s="62"/>
      <c r="CC20695" s="62"/>
      <c r="CD20695" s="62"/>
      <c r="CE20695" s="62"/>
      <c r="CF20695" s="62"/>
      <c r="CL20695" s="35" t="s">
        <v>29527</v>
      </c>
      <c r="CM20695" s="35" t="s">
        <v>217</v>
      </c>
      <c r="CN20695" s="35" t="s">
        <v>217</v>
      </c>
      <c r="CO20695" s="52"/>
      <c r="CP20695" s="52"/>
      <c r="CQ20695" s="52"/>
      <c r="CR20695" s="52"/>
      <c r="CS20695" s="52"/>
      <c r="CT20695" s="52"/>
      <c r="CU20695" s="33"/>
      <c r="CV20695" s="33"/>
    </row>
    <row r="20696" spans="74:100">
      <c r="BV20696" s="62"/>
      <c r="BW20696" s="62"/>
      <c r="BX20696" s="62"/>
      <c r="BY20696" s="62"/>
      <c r="BZ20696" s="62"/>
      <c r="CA20696" s="62"/>
      <c r="CB20696" s="62"/>
      <c r="CC20696" s="62"/>
      <c r="CD20696" s="62"/>
      <c r="CE20696" s="62"/>
      <c r="CF20696" s="62"/>
      <c r="CL20696" s="35" t="s">
        <v>29528</v>
      </c>
      <c r="CM20696" s="35" t="s">
        <v>217</v>
      </c>
      <c r="CN20696" s="35" t="s">
        <v>217</v>
      </c>
      <c r="CO20696" s="52"/>
      <c r="CP20696" s="52"/>
      <c r="CQ20696" s="52"/>
      <c r="CR20696" s="52"/>
      <c r="CS20696" s="52"/>
      <c r="CT20696" s="52"/>
      <c r="CU20696" s="33"/>
      <c r="CV20696" s="33"/>
    </row>
    <row r="20697" spans="74:100">
      <c r="BV20697" s="62"/>
      <c r="BW20697" s="62"/>
      <c r="BX20697" s="62"/>
      <c r="BY20697" s="62"/>
      <c r="BZ20697" s="62"/>
      <c r="CA20697" s="62"/>
      <c r="CB20697" s="62"/>
      <c r="CC20697" s="62"/>
      <c r="CD20697" s="62"/>
      <c r="CE20697" s="62"/>
      <c r="CF20697" s="62"/>
      <c r="CL20697" s="35" t="s">
        <v>7449</v>
      </c>
      <c r="CM20697" s="35" t="s">
        <v>217</v>
      </c>
      <c r="CN20697" s="35" t="s">
        <v>217</v>
      </c>
      <c r="CO20697" s="52"/>
      <c r="CP20697" s="52"/>
      <c r="CQ20697" s="52"/>
      <c r="CR20697" s="52"/>
      <c r="CS20697" s="52"/>
      <c r="CT20697" s="52"/>
      <c r="CU20697" s="33"/>
      <c r="CV20697" s="33"/>
    </row>
    <row r="20698" spans="74:100">
      <c r="BV20698" s="62"/>
      <c r="BW20698" s="62"/>
      <c r="BX20698" s="62"/>
      <c r="BY20698" s="62"/>
      <c r="BZ20698" s="62"/>
      <c r="CA20698" s="62"/>
      <c r="CB20698" s="62"/>
      <c r="CC20698" s="62"/>
      <c r="CD20698" s="62"/>
      <c r="CE20698" s="62"/>
      <c r="CF20698" s="62"/>
      <c r="CL20698" s="35" t="s">
        <v>7462</v>
      </c>
      <c r="CM20698" s="35" t="s">
        <v>217</v>
      </c>
      <c r="CN20698" s="35" t="s">
        <v>217</v>
      </c>
      <c r="CO20698" s="52"/>
      <c r="CP20698" s="52"/>
      <c r="CQ20698" s="52"/>
      <c r="CR20698" s="52"/>
      <c r="CS20698" s="52"/>
      <c r="CT20698" s="52"/>
      <c r="CU20698" s="33"/>
      <c r="CV20698" s="33"/>
    </row>
    <row r="20699" spans="74:100">
      <c r="BV20699" s="62"/>
      <c r="BW20699" s="62"/>
      <c r="BX20699" s="62"/>
      <c r="BY20699" s="62"/>
      <c r="BZ20699" s="62"/>
      <c r="CA20699" s="62"/>
      <c r="CB20699" s="62"/>
      <c r="CC20699" s="62"/>
      <c r="CD20699" s="62"/>
      <c r="CE20699" s="62"/>
      <c r="CF20699" s="62"/>
      <c r="CL20699" s="35" t="s">
        <v>7463</v>
      </c>
      <c r="CM20699" s="35" t="s">
        <v>217</v>
      </c>
      <c r="CN20699" s="35" t="s">
        <v>217</v>
      </c>
      <c r="CO20699" s="52"/>
      <c r="CP20699" s="52"/>
      <c r="CQ20699" s="52"/>
      <c r="CR20699" s="52"/>
      <c r="CS20699" s="52"/>
      <c r="CT20699" s="52"/>
      <c r="CU20699" s="33"/>
      <c r="CV20699" s="33"/>
    </row>
    <row r="20700" spans="74:100">
      <c r="BV20700" s="62"/>
      <c r="BW20700" s="62"/>
      <c r="BX20700" s="62"/>
      <c r="BY20700" s="62"/>
      <c r="BZ20700" s="62"/>
      <c r="CA20700" s="62"/>
      <c r="CB20700" s="62"/>
      <c r="CC20700" s="62"/>
      <c r="CD20700" s="62"/>
      <c r="CE20700" s="62"/>
      <c r="CF20700" s="62"/>
      <c r="CL20700" s="56" t="s">
        <v>11099</v>
      </c>
      <c r="CM20700" s="56" t="s">
        <v>217</v>
      </c>
      <c r="CN20700" s="56" t="s">
        <v>217</v>
      </c>
      <c r="CO20700" s="52"/>
      <c r="CP20700" s="52"/>
      <c r="CQ20700" s="52"/>
      <c r="CR20700" s="52"/>
      <c r="CS20700" s="52"/>
      <c r="CT20700" s="52"/>
      <c r="CU20700" s="33"/>
      <c r="CV20700" s="33"/>
    </row>
    <row r="20701" spans="74:100">
      <c r="BV20701" s="62"/>
      <c r="BW20701" s="62"/>
      <c r="BX20701" s="62"/>
      <c r="BY20701" s="62"/>
      <c r="BZ20701" s="62"/>
      <c r="CA20701" s="62"/>
      <c r="CB20701" s="62"/>
      <c r="CC20701" s="62"/>
      <c r="CD20701" s="62"/>
      <c r="CE20701" s="62"/>
      <c r="CF20701" s="62"/>
      <c r="CL20701" s="56" t="s">
        <v>11100</v>
      </c>
      <c r="CM20701" s="56" t="s">
        <v>217</v>
      </c>
      <c r="CN20701" s="56" t="s">
        <v>217</v>
      </c>
      <c r="CO20701" s="52"/>
      <c r="CP20701" s="52"/>
      <c r="CQ20701" s="52"/>
      <c r="CR20701" s="52"/>
      <c r="CS20701" s="52"/>
      <c r="CT20701" s="52"/>
      <c r="CU20701" s="33"/>
      <c r="CV20701" s="33"/>
    </row>
    <row r="20702" spans="74:100">
      <c r="BV20702" s="62"/>
      <c r="BW20702" s="62"/>
      <c r="BX20702" s="62"/>
      <c r="BY20702" s="62"/>
      <c r="BZ20702" s="62"/>
      <c r="CA20702" s="62"/>
      <c r="CB20702" s="62"/>
      <c r="CC20702" s="62"/>
      <c r="CD20702" s="62"/>
      <c r="CE20702" s="62"/>
      <c r="CF20702" s="62"/>
      <c r="CL20702" s="56" t="s">
        <v>23947</v>
      </c>
      <c r="CM20702" s="56" t="s">
        <v>217</v>
      </c>
      <c r="CN20702" s="56" t="s">
        <v>217</v>
      </c>
      <c r="CO20702" s="52"/>
      <c r="CP20702" s="52"/>
      <c r="CQ20702" s="52"/>
      <c r="CR20702" s="52"/>
      <c r="CS20702" s="52"/>
      <c r="CT20702" s="52"/>
      <c r="CU20702" s="33"/>
      <c r="CV20702" s="33"/>
    </row>
    <row r="20703" spans="74:100">
      <c r="BV20703" s="62"/>
      <c r="BW20703" s="62"/>
      <c r="BX20703" s="62"/>
      <c r="BY20703" s="62"/>
      <c r="BZ20703" s="62"/>
      <c r="CA20703" s="62"/>
      <c r="CB20703" s="62"/>
      <c r="CC20703" s="62"/>
      <c r="CD20703" s="62"/>
      <c r="CE20703" s="62"/>
      <c r="CF20703" s="62"/>
      <c r="CL20703" s="56" t="s">
        <v>23948</v>
      </c>
      <c r="CM20703" s="56" t="s">
        <v>217</v>
      </c>
      <c r="CN20703" s="56" t="s">
        <v>217</v>
      </c>
      <c r="CO20703" s="52"/>
      <c r="CP20703" s="52"/>
      <c r="CQ20703" s="52"/>
      <c r="CR20703" s="52"/>
      <c r="CS20703" s="52"/>
      <c r="CT20703" s="52"/>
      <c r="CU20703" s="33"/>
      <c r="CV20703" s="33"/>
    </row>
    <row r="20704" spans="74:100">
      <c r="BV20704" s="62"/>
      <c r="BW20704" s="62"/>
      <c r="BX20704" s="62"/>
      <c r="BY20704" s="62"/>
      <c r="BZ20704" s="62"/>
      <c r="CA20704" s="62"/>
      <c r="CB20704" s="62"/>
      <c r="CC20704" s="62"/>
      <c r="CD20704" s="62"/>
      <c r="CE20704" s="62"/>
      <c r="CF20704" s="62"/>
      <c r="CL20704" s="56" t="s">
        <v>23949</v>
      </c>
      <c r="CM20704" s="56" t="s">
        <v>217</v>
      </c>
      <c r="CN20704" s="56" t="s">
        <v>217</v>
      </c>
      <c r="CO20704" s="52"/>
      <c r="CP20704" s="52"/>
      <c r="CQ20704" s="52"/>
      <c r="CR20704" s="52"/>
      <c r="CS20704" s="52"/>
      <c r="CT20704" s="52"/>
      <c r="CU20704" s="33"/>
      <c r="CV20704" s="33"/>
    </row>
    <row r="20705" spans="74:100">
      <c r="BV20705" s="62"/>
      <c r="BW20705" s="62"/>
      <c r="BX20705" s="62"/>
      <c r="BY20705" s="62"/>
      <c r="BZ20705" s="62"/>
      <c r="CA20705" s="62"/>
      <c r="CB20705" s="62"/>
      <c r="CC20705" s="62"/>
      <c r="CD20705" s="62"/>
      <c r="CE20705" s="62"/>
      <c r="CF20705" s="62"/>
      <c r="CL20705" s="56" t="s">
        <v>23950</v>
      </c>
      <c r="CM20705" s="56" t="s">
        <v>217</v>
      </c>
      <c r="CN20705" s="56" t="s">
        <v>217</v>
      </c>
      <c r="CO20705" s="52"/>
      <c r="CP20705" s="52"/>
      <c r="CQ20705" s="52"/>
      <c r="CR20705" s="52"/>
      <c r="CS20705" s="52"/>
      <c r="CT20705" s="52"/>
      <c r="CU20705" s="33"/>
      <c r="CV20705" s="33"/>
    </row>
    <row r="20706" spans="74:100">
      <c r="BV20706" s="62"/>
      <c r="BW20706" s="62"/>
      <c r="BX20706" s="62"/>
      <c r="BY20706" s="62"/>
      <c r="BZ20706" s="62"/>
      <c r="CA20706" s="62"/>
      <c r="CB20706" s="62"/>
      <c r="CC20706" s="62"/>
      <c r="CD20706" s="62"/>
      <c r="CE20706" s="62"/>
      <c r="CF20706" s="62"/>
      <c r="CL20706" s="56" t="s">
        <v>25736</v>
      </c>
      <c r="CM20706" s="56" t="s">
        <v>217</v>
      </c>
      <c r="CN20706" s="56" t="s">
        <v>217</v>
      </c>
      <c r="CO20706" s="52"/>
      <c r="CP20706" s="52"/>
      <c r="CQ20706" s="52"/>
      <c r="CR20706" s="52"/>
      <c r="CS20706" s="52"/>
      <c r="CT20706" s="52"/>
      <c r="CU20706" s="33"/>
      <c r="CV20706" s="33"/>
    </row>
    <row r="20707" spans="74:100">
      <c r="BV20707" s="62"/>
      <c r="BW20707" s="62"/>
      <c r="BX20707" s="62"/>
      <c r="BY20707" s="62"/>
      <c r="BZ20707" s="62"/>
      <c r="CA20707" s="62"/>
      <c r="CB20707" s="62"/>
      <c r="CC20707" s="62"/>
      <c r="CD20707" s="62"/>
      <c r="CE20707" s="62"/>
      <c r="CF20707" s="62"/>
      <c r="CL20707" s="56" t="s">
        <v>11101</v>
      </c>
      <c r="CM20707" s="56" t="s">
        <v>217</v>
      </c>
      <c r="CN20707" s="56" t="s">
        <v>217</v>
      </c>
      <c r="CO20707" s="52"/>
      <c r="CP20707" s="52"/>
      <c r="CQ20707" s="52"/>
      <c r="CR20707" s="52"/>
      <c r="CS20707" s="52"/>
      <c r="CT20707" s="52"/>
      <c r="CU20707" s="33"/>
      <c r="CV20707" s="33"/>
    </row>
    <row r="20708" spans="74:100">
      <c r="BV20708" s="62"/>
      <c r="BW20708" s="62"/>
      <c r="BX20708" s="62"/>
      <c r="BY20708" s="62"/>
      <c r="BZ20708" s="62"/>
      <c r="CA20708" s="62"/>
      <c r="CB20708" s="62"/>
      <c r="CC20708" s="62"/>
      <c r="CD20708" s="62"/>
      <c r="CE20708" s="62"/>
      <c r="CF20708" s="62"/>
      <c r="CL20708" s="56" t="s">
        <v>25737</v>
      </c>
      <c r="CM20708" s="56" t="s">
        <v>215</v>
      </c>
      <c r="CN20708" s="56" t="s">
        <v>215</v>
      </c>
      <c r="CO20708" s="52"/>
      <c r="CP20708" s="52"/>
      <c r="CQ20708" s="52"/>
      <c r="CR20708" s="52"/>
      <c r="CS20708" s="52"/>
      <c r="CT20708" s="52"/>
      <c r="CU20708" s="33"/>
      <c r="CV20708" s="33"/>
    </row>
    <row r="20709" spans="74:100">
      <c r="BV20709" s="62"/>
      <c r="BW20709" s="62"/>
      <c r="BX20709" s="62"/>
      <c r="BY20709" s="62"/>
      <c r="BZ20709" s="62"/>
      <c r="CA20709" s="62"/>
      <c r="CB20709" s="62"/>
      <c r="CC20709" s="62"/>
      <c r="CD20709" s="62"/>
      <c r="CE20709" s="62"/>
      <c r="CF20709" s="62"/>
      <c r="CL20709" s="35" t="s">
        <v>11102</v>
      </c>
      <c r="CM20709" s="35" t="s">
        <v>217</v>
      </c>
      <c r="CN20709" s="35" t="s">
        <v>217</v>
      </c>
      <c r="CO20709" s="52"/>
      <c r="CP20709" s="52"/>
      <c r="CQ20709" s="52"/>
      <c r="CR20709" s="52"/>
      <c r="CS20709" s="52"/>
      <c r="CT20709" s="52"/>
      <c r="CU20709" s="33"/>
      <c r="CV20709" s="33"/>
    </row>
    <row r="20710" spans="74:100">
      <c r="BV20710" s="62"/>
      <c r="BW20710" s="62"/>
      <c r="BX20710" s="62"/>
      <c r="BY20710" s="62"/>
      <c r="BZ20710" s="62"/>
      <c r="CA20710" s="62"/>
      <c r="CB20710" s="62"/>
      <c r="CC20710" s="62"/>
      <c r="CD20710" s="62"/>
      <c r="CE20710" s="62"/>
      <c r="CF20710" s="62"/>
      <c r="CL20710" s="56" t="s">
        <v>1571</v>
      </c>
      <c r="CM20710" s="56" t="s">
        <v>215</v>
      </c>
      <c r="CN20710" s="56" t="s">
        <v>215</v>
      </c>
      <c r="CO20710" s="52"/>
      <c r="CP20710" s="52"/>
      <c r="CQ20710" s="52"/>
      <c r="CR20710" s="52"/>
      <c r="CS20710" s="52"/>
      <c r="CT20710" s="52"/>
      <c r="CU20710" s="33"/>
      <c r="CV20710" s="33"/>
    </row>
    <row r="20711" spans="74:100">
      <c r="BV20711" s="62"/>
      <c r="BW20711" s="62"/>
      <c r="BX20711" s="62"/>
      <c r="BY20711" s="62"/>
      <c r="BZ20711" s="62"/>
      <c r="CA20711" s="62"/>
      <c r="CB20711" s="62"/>
      <c r="CC20711" s="62"/>
      <c r="CD20711" s="62"/>
      <c r="CE20711" s="62"/>
      <c r="CF20711" s="62"/>
      <c r="CL20711" s="56" t="s">
        <v>11103</v>
      </c>
      <c r="CM20711" s="56" t="s">
        <v>215</v>
      </c>
      <c r="CN20711" s="56" t="s">
        <v>215</v>
      </c>
      <c r="CO20711" s="52"/>
      <c r="CP20711" s="52"/>
      <c r="CQ20711" s="52"/>
      <c r="CR20711" s="52"/>
      <c r="CS20711" s="52"/>
      <c r="CT20711" s="52"/>
      <c r="CU20711" s="33"/>
      <c r="CV20711" s="33"/>
    </row>
    <row r="20712" spans="74:100">
      <c r="BV20712" s="62"/>
      <c r="BW20712" s="62"/>
      <c r="BX20712" s="62"/>
      <c r="BY20712" s="62"/>
      <c r="BZ20712" s="62"/>
      <c r="CA20712" s="62"/>
      <c r="CB20712" s="62"/>
      <c r="CC20712" s="62"/>
      <c r="CD20712" s="62"/>
      <c r="CE20712" s="62"/>
      <c r="CF20712" s="62"/>
      <c r="CL20712" s="56" t="s">
        <v>25738</v>
      </c>
      <c r="CM20712" s="56" t="s">
        <v>215</v>
      </c>
      <c r="CN20712" s="56" t="s">
        <v>215</v>
      </c>
      <c r="CO20712" s="52"/>
      <c r="CP20712" s="52"/>
      <c r="CQ20712" s="52"/>
      <c r="CR20712" s="52"/>
      <c r="CS20712" s="52"/>
      <c r="CT20712" s="52"/>
      <c r="CU20712" s="33"/>
      <c r="CV20712" s="33"/>
    </row>
    <row r="20713" spans="74:100">
      <c r="BV20713" s="62"/>
      <c r="BW20713" s="62"/>
      <c r="BX20713" s="62"/>
      <c r="BY20713" s="62"/>
      <c r="BZ20713" s="62"/>
      <c r="CA20713" s="62"/>
      <c r="CB20713" s="62"/>
      <c r="CC20713" s="62"/>
      <c r="CD20713" s="62"/>
      <c r="CE20713" s="62"/>
      <c r="CF20713" s="62"/>
      <c r="CL20713" s="56" t="s">
        <v>25739</v>
      </c>
      <c r="CM20713" s="56" t="s">
        <v>215</v>
      </c>
      <c r="CN20713" s="56" t="s">
        <v>215</v>
      </c>
      <c r="CO20713" s="52"/>
      <c r="CP20713" s="52"/>
      <c r="CQ20713" s="52"/>
      <c r="CR20713" s="52"/>
      <c r="CS20713" s="52"/>
      <c r="CT20713" s="52"/>
      <c r="CU20713" s="33"/>
      <c r="CV20713" s="33"/>
    </row>
    <row r="20714" spans="74:100">
      <c r="BV20714" s="62"/>
      <c r="BW20714" s="62"/>
      <c r="BX20714" s="62"/>
      <c r="BY20714" s="62"/>
      <c r="BZ20714" s="62"/>
      <c r="CA20714" s="62"/>
      <c r="CB20714" s="62"/>
      <c r="CC20714" s="62"/>
      <c r="CD20714" s="62"/>
      <c r="CE20714" s="62"/>
      <c r="CF20714" s="62"/>
      <c r="CL20714" s="56" t="s">
        <v>11104</v>
      </c>
      <c r="CM20714" s="56" t="s">
        <v>215</v>
      </c>
      <c r="CN20714" s="56" t="s">
        <v>215</v>
      </c>
      <c r="CO20714" s="52"/>
      <c r="CP20714" s="52"/>
      <c r="CQ20714" s="52"/>
      <c r="CR20714" s="52"/>
      <c r="CS20714" s="52"/>
      <c r="CT20714" s="52"/>
      <c r="CU20714" s="33"/>
      <c r="CV20714" s="33"/>
    </row>
    <row r="20715" spans="74:100">
      <c r="BV20715" s="62"/>
      <c r="BW20715" s="62"/>
      <c r="BX20715" s="62"/>
      <c r="BY20715" s="62"/>
      <c r="BZ20715" s="62"/>
      <c r="CA20715" s="62"/>
      <c r="CB20715" s="62"/>
      <c r="CC20715" s="62"/>
      <c r="CD20715" s="62"/>
      <c r="CE20715" s="62"/>
      <c r="CF20715" s="62"/>
      <c r="CL20715" s="56" t="s">
        <v>25740</v>
      </c>
      <c r="CM20715" s="56" t="s">
        <v>215</v>
      </c>
      <c r="CN20715" s="56" t="s">
        <v>215</v>
      </c>
      <c r="CO20715" s="52"/>
      <c r="CP20715" s="52"/>
      <c r="CQ20715" s="52"/>
      <c r="CR20715" s="52"/>
      <c r="CS20715" s="52"/>
      <c r="CT20715" s="52"/>
      <c r="CU20715" s="33"/>
      <c r="CV20715" s="33"/>
    </row>
    <row r="20716" spans="74:100">
      <c r="BV20716" s="62"/>
      <c r="BW20716" s="62"/>
      <c r="BX20716" s="62"/>
      <c r="BY20716" s="62"/>
      <c r="BZ20716" s="62"/>
      <c r="CA20716" s="62"/>
      <c r="CB20716" s="62"/>
      <c r="CC20716" s="62"/>
      <c r="CD20716" s="62"/>
      <c r="CE20716" s="62"/>
      <c r="CF20716" s="62"/>
      <c r="CL20716" s="35" t="s">
        <v>11105</v>
      </c>
      <c r="CM20716" s="35" t="s">
        <v>217</v>
      </c>
      <c r="CN20716" s="35" t="s">
        <v>217</v>
      </c>
      <c r="CO20716" s="52"/>
      <c r="CP20716" s="52"/>
      <c r="CQ20716" s="52"/>
      <c r="CR20716" s="52"/>
      <c r="CS20716" s="52"/>
      <c r="CT20716" s="52"/>
      <c r="CU20716" s="33"/>
      <c r="CV20716" s="33"/>
    </row>
    <row r="20717" spans="74:100">
      <c r="BV20717" s="62"/>
      <c r="BW20717" s="62"/>
      <c r="BX20717" s="62"/>
      <c r="BY20717" s="62"/>
      <c r="BZ20717" s="62"/>
      <c r="CA20717" s="62"/>
      <c r="CB20717" s="62"/>
      <c r="CC20717" s="62"/>
      <c r="CD20717" s="62"/>
      <c r="CE20717" s="62"/>
      <c r="CF20717" s="62"/>
      <c r="CL20717" s="56" t="s">
        <v>10885</v>
      </c>
      <c r="CM20717" s="56" t="s">
        <v>216</v>
      </c>
      <c r="CN20717" s="56" t="s">
        <v>216</v>
      </c>
      <c r="CO20717" s="52"/>
      <c r="CP20717" s="52"/>
      <c r="CQ20717" s="52"/>
      <c r="CR20717" s="52"/>
      <c r="CS20717" s="52"/>
      <c r="CT20717" s="52"/>
      <c r="CU20717" s="33"/>
      <c r="CV20717" s="33"/>
    </row>
    <row r="20718" spans="74:100">
      <c r="BV20718" s="62"/>
      <c r="BW20718" s="62"/>
      <c r="BX20718" s="62"/>
      <c r="BY20718" s="62"/>
      <c r="BZ20718" s="62"/>
      <c r="CA20718" s="62"/>
      <c r="CB20718" s="62"/>
      <c r="CC20718" s="62"/>
      <c r="CD20718" s="62"/>
      <c r="CE20718" s="62"/>
      <c r="CF20718" s="62"/>
      <c r="CL20718" s="35" t="s">
        <v>29529</v>
      </c>
      <c r="CM20718" s="35" t="s">
        <v>217</v>
      </c>
      <c r="CN20718" s="35" t="s">
        <v>217</v>
      </c>
      <c r="CO20718" s="52"/>
      <c r="CP20718" s="52"/>
      <c r="CQ20718" s="52"/>
      <c r="CR20718" s="52"/>
      <c r="CS20718" s="52"/>
      <c r="CT20718" s="52"/>
      <c r="CU20718" s="33"/>
      <c r="CV20718" s="33"/>
    </row>
    <row r="20719" spans="74:100">
      <c r="BV20719" s="62"/>
      <c r="BW20719" s="62"/>
      <c r="BX20719" s="62"/>
      <c r="BY20719" s="62"/>
      <c r="BZ20719" s="62"/>
      <c r="CA20719" s="62"/>
      <c r="CB20719" s="62"/>
      <c r="CC20719" s="62"/>
      <c r="CD20719" s="62"/>
      <c r="CE20719" s="62"/>
      <c r="CF20719" s="62"/>
      <c r="CL20719" s="56" t="s">
        <v>10832</v>
      </c>
      <c r="CM20719" s="56" t="s">
        <v>217</v>
      </c>
      <c r="CN20719" s="56" t="s">
        <v>217</v>
      </c>
      <c r="CO20719" s="52"/>
      <c r="CP20719" s="52"/>
      <c r="CQ20719" s="52"/>
      <c r="CR20719" s="52"/>
      <c r="CS20719" s="52"/>
      <c r="CT20719" s="52"/>
      <c r="CU20719" s="33"/>
      <c r="CV20719" s="33"/>
    </row>
    <row r="20720" spans="74:100">
      <c r="BV20720" s="62"/>
      <c r="BW20720" s="62"/>
      <c r="BX20720" s="62"/>
      <c r="BY20720" s="62"/>
      <c r="BZ20720" s="62"/>
      <c r="CA20720" s="62"/>
      <c r="CB20720" s="62"/>
      <c r="CC20720" s="62"/>
      <c r="CD20720" s="62"/>
      <c r="CE20720" s="62"/>
      <c r="CF20720" s="62"/>
      <c r="CL20720" s="56" t="s">
        <v>10833</v>
      </c>
      <c r="CM20720" s="56" t="s">
        <v>217</v>
      </c>
      <c r="CN20720" s="56" t="s">
        <v>217</v>
      </c>
      <c r="CO20720" s="52"/>
      <c r="CP20720" s="52"/>
      <c r="CQ20720" s="52"/>
      <c r="CR20720" s="52"/>
      <c r="CS20720" s="52"/>
      <c r="CT20720" s="52"/>
      <c r="CU20720" s="33"/>
      <c r="CV20720" s="33"/>
    </row>
    <row r="20721" spans="74:100">
      <c r="BV20721" s="62"/>
      <c r="BW20721" s="62"/>
      <c r="BX20721" s="62"/>
      <c r="BY20721" s="62"/>
      <c r="BZ20721" s="62"/>
      <c r="CA20721" s="62"/>
      <c r="CB20721" s="62"/>
      <c r="CC20721" s="62"/>
      <c r="CD20721" s="62"/>
      <c r="CE20721" s="62"/>
      <c r="CF20721" s="62"/>
      <c r="CL20721" s="35" t="s">
        <v>10851</v>
      </c>
      <c r="CM20721" s="35" t="s">
        <v>217</v>
      </c>
      <c r="CN20721" s="35" t="s">
        <v>217</v>
      </c>
      <c r="CO20721" s="52"/>
      <c r="CP20721" s="52"/>
      <c r="CQ20721" s="52"/>
      <c r="CR20721" s="52"/>
      <c r="CS20721" s="52"/>
      <c r="CT20721" s="52"/>
      <c r="CU20721" s="33"/>
      <c r="CV20721" s="33"/>
    </row>
    <row r="20722" spans="74:100">
      <c r="BV20722" s="62"/>
      <c r="BW20722" s="62"/>
      <c r="BX20722" s="62"/>
      <c r="BY20722" s="62"/>
      <c r="BZ20722" s="62"/>
      <c r="CA20722" s="62"/>
      <c r="CB20722" s="62"/>
      <c r="CC20722" s="62"/>
      <c r="CD20722" s="62"/>
      <c r="CE20722" s="62"/>
      <c r="CF20722" s="62"/>
      <c r="CL20722" s="35" t="s">
        <v>10856</v>
      </c>
      <c r="CM20722" s="35" t="s">
        <v>217</v>
      </c>
      <c r="CN20722" s="35" t="s">
        <v>217</v>
      </c>
      <c r="CO20722" s="52"/>
      <c r="CP20722" s="52"/>
      <c r="CQ20722" s="52"/>
      <c r="CR20722" s="52"/>
      <c r="CS20722" s="52"/>
      <c r="CT20722" s="52"/>
      <c r="CU20722" s="33"/>
      <c r="CV20722" s="33"/>
    </row>
    <row r="20723" spans="74:100">
      <c r="BV20723" s="62"/>
      <c r="BW20723" s="62"/>
      <c r="BX20723" s="62"/>
      <c r="BY20723" s="62"/>
      <c r="BZ20723" s="62"/>
      <c r="CA20723" s="62"/>
      <c r="CB20723" s="62"/>
      <c r="CC20723" s="62"/>
      <c r="CD20723" s="62"/>
      <c r="CE20723" s="62"/>
      <c r="CF20723" s="62"/>
      <c r="CL20723" s="35" t="s">
        <v>10862</v>
      </c>
      <c r="CM20723" s="35" t="s">
        <v>217</v>
      </c>
      <c r="CN20723" s="35" t="s">
        <v>217</v>
      </c>
      <c r="CO20723" s="52"/>
      <c r="CP20723" s="52"/>
      <c r="CQ20723" s="52"/>
      <c r="CR20723" s="52"/>
      <c r="CS20723" s="52"/>
      <c r="CT20723" s="52"/>
      <c r="CU20723" s="33"/>
      <c r="CV20723" s="33"/>
    </row>
    <row r="20724" spans="74:100">
      <c r="BV20724" s="62"/>
      <c r="BW20724" s="62"/>
      <c r="BX20724" s="62"/>
      <c r="BY20724" s="62"/>
      <c r="BZ20724" s="62"/>
      <c r="CA20724" s="62"/>
      <c r="CB20724" s="62"/>
      <c r="CC20724" s="62"/>
      <c r="CD20724" s="62"/>
      <c r="CE20724" s="62"/>
      <c r="CF20724" s="62"/>
      <c r="CL20724" s="35" t="s">
        <v>10864</v>
      </c>
      <c r="CM20724" s="35" t="s">
        <v>217</v>
      </c>
      <c r="CN20724" s="35" t="s">
        <v>217</v>
      </c>
      <c r="CO20724" s="52"/>
      <c r="CP20724" s="52"/>
      <c r="CQ20724" s="52"/>
      <c r="CR20724" s="52"/>
      <c r="CS20724" s="52"/>
      <c r="CT20724" s="52"/>
      <c r="CU20724" s="33"/>
      <c r="CV20724" s="33"/>
    </row>
    <row r="20725" spans="74:100">
      <c r="BV20725" s="62"/>
      <c r="BW20725" s="62"/>
      <c r="BX20725" s="62"/>
      <c r="BY20725" s="62"/>
      <c r="BZ20725" s="62"/>
      <c r="CA20725" s="62"/>
      <c r="CB20725" s="62"/>
      <c r="CC20725" s="62"/>
      <c r="CD20725" s="62"/>
      <c r="CE20725" s="62"/>
      <c r="CF20725" s="62"/>
      <c r="CL20725" s="56" t="s">
        <v>10886</v>
      </c>
      <c r="CM20725" s="56" t="s">
        <v>216</v>
      </c>
      <c r="CN20725" s="56" t="s">
        <v>216</v>
      </c>
      <c r="CO20725" s="52"/>
      <c r="CP20725" s="52"/>
      <c r="CQ20725" s="52"/>
      <c r="CR20725" s="52"/>
      <c r="CS20725" s="52"/>
      <c r="CT20725" s="52"/>
      <c r="CU20725" s="33"/>
      <c r="CV20725" s="33"/>
    </row>
    <row r="20726" spans="74:100">
      <c r="BV20726" s="62"/>
      <c r="BW20726" s="62"/>
      <c r="BX20726" s="62"/>
      <c r="BY20726" s="62"/>
      <c r="BZ20726" s="62"/>
      <c r="CA20726" s="62"/>
      <c r="CB20726" s="62"/>
      <c r="CC20726" s="62"/>
      <c r="CD20726" s="62"/>
      <c r="CE20726" s="62"/>
      <c r="CF20726" s="62"/>
      <c r="CL20726" s="35" t="s">
        <v>10869</v>
      </c>
      <c r="CM20726" s="35" t="s">
        <v>217</v>
      </c>
      <c r="CN20726" s="35" t="s">
        <v>217</v>
      </c>
      <c r="CO20726" s="52"/>
      <c r="CP20726" s="52"/>
      <c r="CQ20726" s="52"/>
      <c r="CR20726" s="52"/>
      <c r="CS20726" s="52"/>
      <c r="CT20726" s="52"/>
      <c r="CU20726" s="33"/>
      <c r="CV20726" s="33"/>
    </row>
    <row r="20727" spans="74:100">
      <c r="BV20727" s="62"/>
      <c r="BW20727" s="62"/>
      <c r="BX20727" s="62"/>
      <c r="BY20727" s="62"/>
      <c r="BZ20727" s="62"/>
      <c r="CA20727" s="62"/>
      <c r="CB20727" s="62"/>
      <c r="CC20727" s="62"/>
      <c r="CD20727" s="62"/>
      <c r="CE20727" s="62"/>
      <c r="CF20727" s="62"/>
      <c r="CL20727" s="35" t="s">
        <v>10871</v>
      </c>
      <c r="CM20727" s="35" t="s">
        <v>217</v>
      </c>
      <c r="CN20727" s="35" t="s">
        <v>217</v>
      </c>
      <c r="CO20727" s="52"/>
      <c r="CP20727" s="52"/>
      <c r="CQ20727" s="52"/>
      <c r="CR20727" s="52"/>
      <c r="CS20727" s="52"/>
      <c r="CT20727" s="52"/>
      <c r="CU20727" s="33"/>
      <c r="CV20727" s="33"/>
    </row>
    <row r="20728" spans="74:100">
      <c r="BV20728" s="62"/>
      <c r="BW20728" s="62"/>
      <c r="BX20728" s="62"/>
      <c r="BY20728" s="62"/>
      <c r="BZ20728" s="62"/>
      <c r="CA20728" s="62"/>
      <c r="CB20728" s="62"/>
      <c r="CC20728" s="62"/>
      <c r="CD20728" s="62"/>
      <c r="CE20728" s="62"/>
      <c r="CF20728" s="62"/>
      <c r="CL20728" s="56" t="s">
        <v>11106</v>
      </c>
      <c r="CM20728" s="56" t="s">
        <v>216</v>
      </c>
      <c r="CN20728" s="56" t="s">
        <v>216</v>
      </c>
      <c r="CO20728" s="52"/>
      <c r="CP20728" s="52"/>
      <c r="CQ20728" s="52"/>
      <c r="CR20728" s="52"/>
      <c r="CS20728" s="52"/>
      <c r="CT20728" s="52"/>
      <c r="CU20728" s="33"/>
      <c r="CV20728" s="33"/>
    </row>
    <row r="20729" spans="74:100">
      <c r="BV20729" s="62"/>
      <c r="BW20729" s="62"/>
      <c r="BX20729" s="62"/>
      <c r="BY20729" s="62"/>
      <c r="BZ20729" s="62"/>
      <c r="CA20729" s="62"/>
      <c r="CB20729" s="62"/>
      <c r="CC20729" s="62"/>
      <c r="CD20729" s="62"/>
      <c r="CE20729" s="62"/>
      <c r="CF20729" s="62"/>
      <c r="CL20729" s="56" t="s">
        <v>12976</v>
      </c>
      <c r="CM20729" s="56" t="s">
        <v>213</v>
      </c>
      <c r="CN20729" s="56" t="s">
        <v>213</v>
      </c>
      <c r="CO20729" s="52"/>
      <c r="CP20729" s="52"/>
      <c r="CQ20729" s="52"/>
      <c r="CR20729" s="52"/>
      <c r="CS20729" s="52"/>
      <c r="CT20729" s="52"/>
      <c r="CU20729" s="33"/>
      <c r="CV20729" s="33"/>
    </row>
    <row r="20730" spans="74:100">
      <c r="BV20730" s="62"/>
      <c r="BW20730" s="62"/>
      <c r="BX20730" s="62"/>
      <c r="BY20730" s="62"/>
      <c r="BZ20730" s="62"/>
      <c r="CA20730" s="62"/>
      <c r="CB20730" s="62"/>
      <c r="CC20730" s="62"/>
      <c r="CD20730" s="62"/>
      <c r="CE20730" s="62"/>
      <c r="CF20730" s="62"/>
      <c r="CL20730" s="35" t="s">
        <v>11109</v>
      </c>
      <c r="CM20730" s="35" t="s">
        <v>217</v>
      </c>
      <c r="CN20730" s="35" t="s">
        <v>217</v>
      </c>
      <c r="CO20730" s="52"/>
      <c r="CP20730" s="52"/>
      <c r="CQ20730" s="52"/>
      <c r="CR20730" s="52"/>
      <c r="CS20730" s="52"/>
      <c r="CT20730" s="52"/>
      <c r="CU20730" s="33"/>
      <c r="CV20730" s="33"/>
    </row>
    <row r="20731" spans="74:100">
      <c r="BV20731" s="62"/>
      <c r="BW20731" s="62"/>
      <c r="BX20731" s="62"/>
      <c r="BY20731" s="62"/>
      <c r="BZ20731" s="62"/>
      <c r="CA20731" s="62"/>
      <c r="CB20731" s="62"/>
      <c r="CC20731" s="62"/>
      <c r="CD20731" s="62"/>
      <c r="CE20731" s="62"/>
      <c r="CF20731" s="62"/>
      <c r="CL20731" s="56" t="s">
        <v>23951</v>
      </c>
      <c r="CM20731" s="56" t="s">
        <v>216</v>
      </c>
      <c r="CN20731" s="56" t="s">
        <v>216</v>
      </c>
      <c r="CO20731" s="52"/>
      <c r="CP20731" s="52"/>
      <c r="CQ20731" s="52"/>
      <c r="CR20731" s="52"/>
      <c r="CS20731" s="52"/>
      <c r="CT20731" s="52"/>
      <c r="CU20731" s="33"/>
      <c r="CV20731" s="33"/>
    </row>
    <row r="20732" spans="74:100">
      <c r="BV20732" s="62"/>
      <c r="BW20732" s="62"/>
      <c r="BX20732" s="62"/>
      <c r="BY20732" s="62"/>
      <c r="BZ20732" s="62"/>
      <c r="CA20732" s="62"/>
      <c r="CB20732" s="62"/>
      <c r="CC20732" s="62"/>
      <c r="CD20732" s="62"/>
      <c r="CE20732" s="62"/>
      <c r="CF20732" s="62"/>
      <c r="CL20732" s="35" t="s">
        <v>11110</v>
      </c>
      <c r="CM20732" s="35" t="s">
        <v>217</v>
      </c>
      <c r="CN20732" s="35" t="s">
        <v>217</v>
      </c>
      <c r="CO20732" s="52"/>
      <c r="CP20732" s="52"/>
      <c r="CQ20732" s="52"/>
      <c r="CR20732" s="52"/>
      <c r="CS20732" s="52"/>
      <c r="CT20732" s="52"/>
      <c r="CU20732" s="33"/>
      <c r="CV20732" s="33"/>
    </row>
    <row r="20733" spans="74:100">
      <c r="BV20733" s="62"/>
      <c r="BW20733" s="62"/>
      <c r="BX20733" s="62"/>
      <c r="BY20733" s="62"/>
      <c r="BZ20733" s="62"/>
      <c r="CA20733" s="62"/>
      <c r="CB20733" s="62"/>
      <c r="CC20733" s="62"/>
      <c r="CD20733" s="62"/>
      <c r="CE20733" s="62"/>
      <c r="CF20733" s="62"/>
      <c r="CL20733" s="35" t="s">
        <v>11107</v>
      </c>
      <c r="CM20733" s="35" t="s">
        <v>217</v>
      </c>
      <c r="CN20733" s="35" t="s">
        <v>217</v>
      </c>
      <c r="CO20733" s="52"/>
      <c r="CP20733" s="52"/>
      <c r="CQ20733" s="52"/>
      <c r="CR20733" s="52"/>
      <c r="CS20733" s="52"/>
      <c r="CT20733" s="52"/>
      <c r="CU20733" s="33"/>
      <c r="CV20733" s="33"/>
    </row>
    <row r="20734" spans="74:100">
      <c r="BV20734" s="62"/>
      <c r="BW20734" s="62"/>
      <c r="BX20734" s="62"/>
      <c r="BY20734" s="62"/>
      <c r="BZ20734" s="62"/>
      <c r="CA20734" s="62"/>
      <c r="CB20734" s="62"/>
      <c r="CC20734" s="62"/>
      <c r="CD20734" s="62"/>
      <c r="CE20734" s="62"/>
      <c r="CF20734" s="62"/>
      <c r="CL20734" s="56" t="s">
        <v>11115</v>
      </c>
      <c r="CM20734" s="56" t="s">
        <v>216</v>
      </c>
      <c r="CN20734" s="56" t="s">
        <v>216</v>
      </c>
      <c r="CO20734" s="52"/>
      <c r="CP20734" s="52"/>
      <c r="CQ20734" s="52"/>
      <c r="CR20734" s="52"/>
      <c r="CS20734" s="52"/>
      <c r="CT20734" s="52"/>
      <c r="CU20734" s="33"/>
      <c r="CV20734" s="33"/>
    </row>
    <row r="20735" spans="74:100">
      <c r="BV20735" s="62"/>
      <c r="BW20735" s="62"/>
      <c r="BX20735" s="62"/>
      <c r="BY20735" s="62"/>
      <c r="BZ20735" s="62"/>
      <c r="CA20735" s="62"/>
      <c r="CB20735" s="62"/>
      <c r="CC20735" s="62"/>
      <c r="CD20735" s="62"/>
      <c r="CE20735" s="62"/>
      <c r="CF20735" s="62"/>
      <c r="CL20735" s="56" t="s">
        <v>11116</v>
      </c>
      <c r="CM20735" s="56" t="s">
        <v>216</v>
      </c>
      <c r="CN20735" s="56" t="s">
        <v>216</v>
      </c>
      <c r="CO20735" s="52"/>
      <c r="CP20735" s="52"/>
      <c r="CQ20735" s="52"/>
      <c r="CR20735" s="52"/>
      <c r="CS20735" s="52"/>
      <c r="CT20735" s="52"/>
      <c r="CU20735" s="33"/>
      <c r="CV20735" s="33"/>
    </row>
    <row r="20736" spans="74:100">
      <c r="BV20736" s="62"/>
      <c r="BW20736" s="62"/>
      <c r="BX20736" s="62"/>
      <c r="BY20736" s="62"/>
      <c r="BZ20736" s="62"/>
      <c r="CA20736" s="62"/>
      <c r="CB20736" s="62"/>
      <c r="CC20736" s="62"/>
      <c r="CD20736" s="62"/>
      <c r="CE20736" s="62"/>
      <c r="CF20736" s="62"/>
      <c r="CL20736" s="56" t="s">
        <v>11117</v>
      </c>
      <c r="CM20736" s="56" t="s">
        <v>216</v>
      </c>
      <c r="CN20736" s="56" t="s">
        <v>216</v>
      </c>
      <c r="CO20736" s="52"/>
      <c r="CP20736" s="52"/>
      <c r="CQ20736" s="52"/>
      <c r="CR20736" s="52"/>
      <c r="CS20736" s="52"/>
      <c r="CT20736" s="52"/>
      <c r="CU20736" s="33"/>
      <c r="CV20736" s="33"/>
    </row>
    <row r="20737" spans="74:100">
      <c r="BV20737" s="62"/>
      <c r="BW20737" s="62"/>
      <c r="BX20737" s="62"/>
      <c r="BY20737" s="62"/>
      <c r="BZ20737" s="62"/>
      <c r="CA20737" s="62"/>
      <c r="CB20737" s="62"/>
      <c r="CC20737" s="62"/>
      <c r="CD20737" s="62"/>
      <c r="CE20737" s="62"/>
      <c r="CF20737" s="62"/>
      <c r="CL20737" s="56" t="s">
        <v>11118</v>
      </c>
      <c r="CM20737" s="56" t="s">
        <v>216</v>
      </c>
      <c r="CN20737" s="56" t="s">
        <v>216</v>
      </c>
      <c r="CO20737" s="52"/>
      <c r="CP20737" s="52"/>
      <c r="CQ20737" s="52"/>
      <c r="CR20737" s="52"/>
      <c r="CS20737" s="52"/>
      <c r="CT20737" s="52"/>
      <c r="CU20737" s="33"/>
      <c r="CV20737" s="33"/>
    </row>
    <row r="20738" spans="74:100">
      <c r="BV20738" s="62"/>
      <c r="BW20738" s="62"/>
      <c r="BX20738" s="62"/>
      <c r="BY20738" s="62"/>
      <c r="BZ20738" s="62"/>
      <c r="CA20738" s="62"/>
      <c r="CB20738" s="62"/>
      <c r="CC20738" s="62"/>
      <c r="CD20738" s="62"/>
      <c r="CE20738" s="62"/>
      <c r="CF20738" s="62"/>
      <c r="CL20738" s="56" t="s">
        <v>11111</v>
      </c>
      <c r="CM20738" s="56" t="s">
        <v>217</v>
      </c>
      <c r="CN20738" s="56" t="s">
        <v>217</v>
      </c>
      <c r="CO20738" s="52"/>
      <c r="CP20738" s="52"/>
      <c r="CQ20738" s="52"/>
      <c r="CR20738" s="52"/>
      <c r="CS20738" s="52"/>
      <c r="CT20738" s="52"/>
      <c r="CU20738" s="33"/>
      <c r="CV20738" s="33"/>
    </row>
    <row r="20739" spans="74:100">
      <c r="BV20739" s="62"/>
      <c r="BW20739" s="62"/>
      <c r="BX20739" s="62"/>
      <c r="BY20739" s="62"/>
      <c r="BZ20739" s="62"/>
      <c r="CA20739" s="62"/>
      <c r="CB20739" s="62"/>
      <c r="CC20739" s="62"/>
      <c r="CD20739" s="62"/>
      <c r="CE20739" s="62"/>
      <c r="CF20739" s="62"/>
      <c r="CL20739" s="56" t="s">
        <v>11112</v>
      </c>
      <c r="CM20739" s="56" t="s">
        <v>217</v>
      </c>
      <c r="CN20739" s="56" t="s">
        <v>217</v>
      </c>
      <c r="CO20739" s="52"/>
      <c r="CP20739" s="52"/>
      <c r="CQ20739" s="52"/>
      <c r="CR20739" s="52"/>
      <c r="CS20739" s="52"/>
      <c r="CT20739" s="52"/>
      <c r="CU20739" s="33"/>
      <c r="CV20739" s="33"/>
    </row>
    <row r="20740" spans="74:100">
      <c r="BV20740" s="62"/>
      <c r="BW20740" s="62"/>
      <c r="BX20740" s="62"/>
      <c r="BY20740" s="62"/>
      <c r="BZ20740" s="62"/>
      <c r="CA20740" s="62"/>
      <c r="CB20740" s="62"/>
      <c r="CC20740" s="62"/>
      <c r="CD20740" s="62"/>
      <c r="CE20740" s="62"/>
      <c r="CF20740" s="62"/>
      <c r="CL20740" s="56" t="s">
        <v>11113</v>
      </c>
      <c r="CM20740" s="56" t="s">
        <v>217</v>
      </c>
      <c r="CN20740" s="56" t="s">
        <v>217</v>
      </c>
      <c r="CO20740" s="52"/>
      <c r="CP20740" s="52"/>
      <c r="CQ20740" s="52"/>
      <c r="CR20740" s="52"/>
      <c r="CS20740" s="52"/>
      <c r="CT20740" s="52"/>
      <c r="CU20740" s="33"/>
      <c r="CV20740" s="33"/>
    </row>
    <row r="20741" spans="74:100">
      <c r="BV20741" s="62"/>
      <c r="BW20741" s="62"/>
      <c r="BX20741" s="62"/>
      <c r="BY20741" s="62"/>
      <c r="BZ20741" s="62"/>
      <c r="CA20741" s="62"/>
      <c r="CB20741" s="62"/>
      <c r="CC20741" s="62"/>
      <c r="CD20741" s="62"/>
      <c r="CE20741" s="62"/>
      <c r="CF20741" s="62"/>
      <c r="CL20741" s="56" t="s">
        <v>11114</v>
      </c>
      <c r="CM20741" s="56" t="s">
        <v>217</v>
      </c>
      <c r="CN20741" s="56" t="s">
        <v>217</v>
      </c>
      <c r="CO20741" s="52"/>
      <c r="CP20741" s="52"/>
      <c r="CQ20741" s="52"/>
      <c r="CR20741" s="52"/>
      <c r="CS20741" s="52"/>
      <c r="CT20741" s="52"/>
      <c r="CU20741" s="33"/>
      <c r="CV20741" s="33"/>
    </row>
    <row r="20742" spans="74:100">
      <c r="BV20742" s="62"/>
      <c r="BW20742" s="62"/>
      <c r="BX20742" s="62"/>
      <c r="BY20742" s="62"/>
      <c r="BZ20742" s="62"/>
      <c r="CA20742" s="62"/>
      <c r="CB20742" s="62"/>
      <c r="CC20742" s="62"/>
      <c r="CD20742" s="62"/>
      <c r="CE20742" s="62"/>
      <c r="CF20742" s="62"/>
      <c r="CL20742" s="56" t="s">
        <v>11119</v>
      </c>
      <c r="CM20742" s="56" t="s">
        <v>216</v>
      </c>
      <c r="CN20742" s="56" t="s">
        <v>216</v>
      </c>
      <c r="CO20742" s="52"/>
      <c r="CP20742" s="52"/>
      <c r="CQ20742" s="52"/>
      <c r="CR20742" s="52"/>
      <c r="CS20742" s="52"/>
      <c r="CT20742" s="52"/>
      <c r="CU20742" s="33"/>
      <c r="CV20742" s="33"/>
    </row>
    <row r="20743" spans="74:100">
      <c r="BV20743" s="62"/>
      <c r="BW20743" s="62"/>
      <c r="BX20743" s="62"/>
      <c r="BY20743" s="62"/>
      <c r="BZ20743" s="62"/>
      <c r="CA20743" s="62"/>
      <c r="CB20743" s="62"/>
      <c r="CC20743" s="62"/>
      <c r="CD20743" s="62"/>
      <c r="CE20743" s="62"/>
      <c r="CF20743" s="62"/>
      <c r="CL20743" s="56" t="s">
        <v>29530</v>
      </c>
      <c r="CM20743" s="56" t="s">
        <v>216</v>
      </c>
      <c r="CN20743" s="56" t="s">
        <v>216</v>
      </c>
      <c r="CO20743" s="52"/>
      <c r="CP20743" s="52"/>
      <c r="CQ20743" s="52"/>
      <c r="CR20743" s="52"/>
      <c r="CS20743" s="52"/>
      <c r="CT20743" s="52"/>
      <c r="CU20743" s="33"/>
      <c r="CV20743" s="33"/>
    </row>
    <row r="20744" spans="74:100">
      <c r="BV20744" s="62"/>
      <c r="BW20744" s="62"/>
      <c r="BX20744" s="62"/>
      <c r="BY20744" s="62"/>
      <c r="BZ20744" s="62"/>
      <c r="CA20744" s="62"/>
      <c r="CB20744" s="62"/>
      <c r="CC20744" s="62"/>
      <c r="CD20744" s="62"/>
      <c r="CE20744" s="62"/>
      <c r="CF20744" s="62"/>
      <c r="CL20744" s="35" t="s">
        <v>11146</v>
      </c>
      <c r="CM20744" s="35" t="s">
        <v>217</v>
      </c>
      <c r="CN20744" s="35" t="s">
        <v>217</v>
      </c>
      <c r="CO20744" s="52"/>
      <c r="CP20744" s="52"/>
      <c r="CQ20744" s="52"/>
      <c r="CR20744" s="52"/>
      <c r="CS20744" s="52"/>
      <c r="CT20744" s="52"/>
      <c r="CU20744" s="33"/>
      <c r="CV20744" s="33"/>
    </row>
    <row r="20745" spans="74:100">
      <c r="BV20745" s="62"/>
      <c r="BW20745" s="62"/>
      <c r="BX20745" s="62"/>
      <c r="BY20745" s="62"/>
      <c r="BZ20745" s="62"/>
      <c r="CA20745" s="62"/>
      <c r="CB20745" s="62"/>
      <c r="CC20745" s="62"/>
      <c r="CD20745" s="62"/>
      <c r="CE20745" s="62"/>
      <c r="CF20745" s="62"/>
      <c r="CL20745" s="56" t="s">
        <v>11147</v>
      </c>
      <c r="CM20745" s="56" t="s">
        <v>216</v>
      </c>
      <c r="CN20745" s="56" t="s">
        <v>216</v>
      </c>
      <c r="CO20745" s="52"/>
      <c r="CP20745" s="52"/>
      <c r="CQ20745" s="52"/>
      <c r="CR20745" s="52"/>
      <c r="CS20745" s="52"/>
      <c r="CT20745" s="52"/>
      <c r="CU20745" s="33"/>
      <c r="CV20745" s="33"/>
    </row>
    <row r="20746" spans="74:100">
      <c r="BV20746" s="62"/>
      <c r="BW20746" s="62"/>
      <c r="BX20746" s="62"/>
      <c r="BY20746" s="62"/>
      <c r="BZ20746" s="62"/>
      <c r="CA20746" s="62"/>
      <c r="CB20746" s="62"/>
      <c r="CC20746" s="62"/>
      <c r="CD20746" s="62"/>
      <c r="CE20746" s="62"/>
      <c r="CF20746" s="62"/>
      <c r="CL20746" s="56" t="s">
        <v>11120</v>
      </c>
      <c r="CM20746" s="56" t="s">
        <v>216</v>
      </c>
      <c r="CN20746" s="56" t="s">
        <v>216</v>
      </c>
      <c r="CO20746" s="52"/>
      <c r="CP20746" s="52"/>
      <c r="CQ20746" s="52"/>
      <c r="CR20746" s="52"/>
      <c r="CS20746" s="52"/>
      <c r="CT20746" s="52"/>
      <c r="CU20746" s="33"/>
      <c r="CV20746" s="33"/>
    </row>
    <row r="20747" spans="74:100">
      <c r="BV20747" s="62"/>
      <c r="BW20747" s="62"/>
      <c r="BX20747" s="62"/>
      <c r="BY20747" s="62"/>
      <c r="BZ20747" s="62"/>
      <c r="CA20747" s="62"/>
      <c r="CB20747" s="62"/>
      <c r="CC20747" s="62"/>
      <c r="CD20747" s="62"/>
      <c r="CE20747" s="62"/>
      <c r="CF20747" s="62"/>
      <c r="CL20747" s="56" t="s">
        <v>11121</v>
      </c>
      <c r="CM20747" s="56" t="s">
        <v>216</v>
      </c>
      <c r="CN20747" s="56" t="s">
        <v>216</v>
      </c>
      <c r="CO20747" s="52"/>
      <c r="CP20747" s="52"/>
      <c r="CQ20747" s="52"/>
      <c r="CR20747" s="52"/>
      <c r="CS20747" s="52"/>
      <c r="CT20747" s="52"/>
      <c r="CU20747" s="33"/>
      <c r="CV20747" s="33"/>
    </row>
    <row r="20748" spans="74:100">
      <c r="BV20748" s="62"/>
      <c r="BW20748" s="62"/>
      <c r="BX20748" s="62"/>
      <c r="BY20748" s="62"/>
      <c r="BZ20748" s="62"/>
      <c r="CA20748" s="62"/>
      <c r="CB20748" s="62"/>
      <c r="CC20748" s="62"/>
      <c r="CD20748" s="62"/>
      <c r="CE20748" s="62"/>
      <c r="CF20748" s="62"/>
      <c r="CL20748" s="56" t="s">
        <v>11122</v>
      </c>
      <c r="CM20748" s="56" t="s">
        <v>216</v>
      </c>
      <c r="CN20748" s="56" t="s">
        <v>216</v>
      </c>
      <c r="CO20748" s="52"/>
      <c r="CP20748" s="52"/>
      <c r="CQ20748" s="52"/>
      <c r="CR20748" s="52"/>
      <c r="CS20748" s="52"/>
      <c r="CT20748" s="52"/>
      <c r="CU20748" s="33"/>
      <c r="CV20748" s="33"/>
    </row>
    <row r="20749" spans="74:100">
      <c r="BV20749" s="62"/>
      <c r="BW20749" s="62"/>
      <c r="BX20749" s="62"/>
      <c r="BY20749" s="62"/>
      <c r="BZ20749" s="62"/>
      <c r="CA20749" s="62"/>
      <c r="CB20749" s="62"/>
      <c r="CC20749" s="62"/>
      <c r="CD20749" s="62"/>
      <c r="CE20749" s="62"/>
      <c r="CF20749" s="62"/>
      <c r="CL20749" s="56" t="s">
        <v>11123</v>
      </c>
      <c r="CM20749" s="56" t="s">
        <v>216</v>
      </c>
      <c r="CN20749" s="56" t="s">
        <v>216</v>
      </c>
      <c r="CO20749" s="52"/>
      <c r="CP20749" s="52"/>
      <c r="CQ20749" s="52"/>
      <c r="CR20749" s="52"/>
      <c r="CS20749" s="52"/>
      <c r="CT20749" s="52"/>
      <c r="CU20749" s="33"/>
      <c r="CV20749" s="33"/>
    </row>
    <row r="20750" spans="74:100">
      <c r="BV20750" s="62"/>
      <c r="BW20750" s="62"/>
      <c r="BX20750" s="62"/>
      <c r="BY20750" s="62"/>
      <c r="BZ20750" s="62"/>
      <c r="CA20750" s="62"/>
      <c r="CB20750" s="62"/>
      <c r="CC20750" s="62"/>
      <c r="CD20750" s="62"/>
      <c r="CE20750" s="62"/>
      <c r="CF20750" s="62"/>
      <c r="CL20750" s="56" t="s">
        <v>11124</v>
      </c>
      <c r="CM20750" s="56" t="s">
        <v>216</v>
      </c>
      <c r="CN20750" s="56" t="s">
        <v>216</v>
      </c>
      <c r="CO20750" s="52"/>
      <c r="CP20750" s="52"/>
      <c r="CQ20750" s="52"/>
      <c r="CR20750" s="52"/>
      <c r="CS20750" s="52"/>
      <c r="CT20750" s="52"/>
      <c r="CU20750" s="33"/>
      <c r="CV20750" s="33"/>
    </row>
    <row r="20751" spans="74:100">
      <c r="BV20751" s="62"/>
      <c r="BW20751" s="62"/>
      <c r="BX20751" s="62"/>
      <c r="BY20751" s="62"/>
      <c r="BZ20751" s="62"/>
      <c r="CA20751" s="62"/>
      <c r="CB20751" s="62"/>
      <c r="CC20751" s="62"/>
      <c r="CD20751" s="62"/>
      <c r="CE20751" s="62"/>
      <c r="CF20751" s="62"/>
      <c r="CL20751" s="56" t="s">
        <v>11139</v>
      </c>
      <c r="CM20751" s="56" t="s">
        <v>216</v>
      </c>
      <c r="CN20751" s="56" t="s">
        <v>216</v>
      </c>
      <c r="CO20751" s="52"/>
      <c r="CP20751" s="52"/>
      <c r="CQ20751" s="52"/>
      <c r="CR20751" s="52"/>
      <c r="CS20751" s="52"/>
      <c r="CT20751" s="52"/>
      <c r="CU20751" s="33"/>
      <c r="CV20751" s="33"/>
    </row>
    <row r="20752" spans="74:100">
      <c r="BV20752" s="62"/>
      <c r="BW20752" s="62"/>
      <c r="BX20752" s="62"/>
      <c r="BY20752" s="62"/>
      <c r="BZ20752" s="62"/>
      <c r="CA20752" s="62"/>
      <c r="CB20752" s="62"/>
      <c r="CC20752" s="62"/>
      <c r="CD20752" s="62"/>
      <c r="CE20752" s="62"/>
      <c r="CF20752" s="62"/>
      <c r="CL20752" s="56" t="s">
        <v>1574</v>
      </c>
      <c r="CM20752" s="56" t="s">
        <v>216</v>
      </c>
      <c r="CN20752" s="56" t="s">
        <v>216</v>
      </c>
      <c r="CO20752" s="52"/>
      <c r="CP20752" s="52"/>
      <c r="CQ20752" s="52"/>
      <c r="CR20752" s="52"/>
      <c r="CS20752" s="52"/>
      <c r="CT20752" s="52"/>
      <c r="CU20752" s="33"/>
      <c r="CV20752" s="33"/>
    </row>
    <row r="20753" spans="74:100">
      <c r="BV20753" s="62"/>
      <c r="BW20753" s="62"/>
      <c r="BX20753" s="62"/>
      <c r="BY20753" s="62"/>
      <c r="BZ20753" s="62"/>
      <c r="CA20753" s="62"/>
      <c r="CB20753" s="62"/>
      <c r="CC20753" s="62"/>
      <c r="CD20753" s="62"/>
      <c r="CE20753" s="62"/>
      <c r="CF20753" s="62"/>
      <c r="CL20753" s="56" t="s">
        <v>11129</v>
      </c>
      <c r="CM20753" s="56" t="s">
        <v>215</v>
      </c>
      <c r="CN20753" s="56" t="s">
        <v>215</v>
      </c>
      <c r="CO20753" s="52"/>
      <c r="CP20753" s="52"/>
      <c r="CQ20753" s="52"/>
      <c r="CR20753" s="52"/>
      <c r="CS20753" s="52"/>
      <c r="CT20753" s="52"/>
      <c r="CU20753" s="33"/>
      <c r="CV20753" s="33"/>
    </row>
    <row r="20754" spans="74:100">
      <c r="BV20754" s="62"/>
      <c r="BW20754" s="62"/>
      <c r="BX20754" s="62"/>
      <c r="BY20754" s="62"/>
      <c r="BZ20754" s="62"/>
      <c r="CA20754" s="62"/>
      <c r="CB20754" s="62"/>
      <c r="CC20754" s="62"/>
      <c r="CD20754" s="62"/>
      <c r="CE20754" s="62"/>
      <c r="CF20754" s="62"/>
      <c r="CL20754" s="56" t="s">
        <v>11129</v>
      </c>
      <c r="CM20754" s="56" t="s">
        <v>215</v>
      </c>
      <c r="CN20754" s="56" t="s">
        <v>215</v>
      </c>
      <c r="CO20754" s="52"/>
      <c r="CP20754" s="52"/>
      <c r="CQ20754" s="52"/>
      <c r="CR20754" s="52"/>
      <c r="CS20754" s="52"/>
      <c r="CT20754" s="52"/>
      <c r="CU20754" s="33"/>
      <c r="CV20754" s="33"/>
    </row>
    <row r="20755" spans="74:100">
      <c r="BV20755" s="62"/>
      <c r="BW20755" s="62"/>
      <c r="BX20755" s="62"/>
      <c r="BY20755" s="62"/>
      <c r="BZ20755" s="62"/>
      <c r="CA20755" s="62"/>
      <c r="CB20755" s="62"/>
      <c r="CC20755" s="62"/>
      <c r="CD20755" s="62"/>
      <c r="CE20755" s="62"/>
      <c r="CF20755" s="62"/>
      <c r="CL20755" s="56" t="s">
        <v>11130</v>
      </c>
      <c r="CM20755" s="56" t="s">
        <v>215</v>
      </c>
      <c r="CN20755" s="56" t="s">
        <v>215</v>
      </c>
      <c r="CO20755" s="52"/>
      <c r="CP20755" s="52"/>
      <c r="CQ20755" s="52"/>
      <c r="CR20755" s="52"/>
      <c r="CS20755" s="52"/>
      <c r="CT20755" s="52"/>
      <c r="CU20755" s="33"/>
      <c r="CV20755" s="33"/>
    </row>
    <row r="20756" spans="74:100">
      <c r="BV20756" s="62"/>
      <c r="BW20756" s="62"/>
      <c r="BX20756" s="62"/>
      <c r="BY20756" s="62"/>
      <c r="BZ20756" s="62"/>
      <c r="CA20756" s="62"/>
      <c r="CB20756" s="62"/>
      <c r="CC20756" s="62"/>
      <c r="CD20756" s="62"/>
      <c r="CE20756" s="62"/>
      <c r="CF20756" s="62"/>
      <c r="CL20756" s="56" t="s">
        <v>11131</v>
      </c>
      <c r="CM20756" s="56" t="s">
        <v>215</v>
      </c>
      <c r="CN20756" s="56" t="s">
        <v>215</v>
      </c>
      <c r="CO20756" s="52"/>
      <c r="CP20756" s="52"/>
      <c r="CQ20756" s="52"/>
      <c r="CR20756" s="52"/>
      <c r="CS20756" s="52"/>
      <c r="CT20756" s="52"/>
      <c r="CU20756" s="33"/>
      <c r="CV20756" s="33"/>
    </row>
    <row r="20757" spans="74:100">
      <c r="BV20757" s="62"/>
      <c r="BW20757" s="62"/>
      <c r="BX20757" s="62"/>
      <c r="BY20757" s="62"/>
      <c r="BZ20757" s="62"/>
      <c r="CA20757" s="62"/>
      <c r="CB20757" s="62"/>
      <c r="CC20757" s="62"/>
      <c r="CD20757" s="62"/>
      <c r="CE20757" s="62"/>
      <c r="CF20757" s="62"/>
      <c r="CL20757" s="56" t="s">
        <v>11132</v>
      </c>
      <c r="CM20757" s="56" t="s">
        <v>215</v>
      </c>
      <c r="CN20757" s="56" t="s">
        <v>215</v>
      </c>
      <c r="CO20757" s="52"/>
      <c r="CP20757" s="52"/>
      <c r="CQ20757" s="52"/>
      <c r="CR20757" s="52"/>
      <c r="CS20757" s="52"/>
      <c r="CT20757" s="52"/>
      <c r="CU20757" s="33"/>
      <c r="CV20757" s="33"/>
    </row>
    <row r="20758" spans="74:100">
      <c r="BV20758" s="62"/>
      <c r="BW20758" s="62"/>
      <c r="BX20758" s="62"/>
      <c r="BY20758" s="62"/>
      <c r="BZ20758" s="62"/>
      <c r="CA20758" s="62"/>
      <c r="CB20758" s="62"/>
      <c r="CC20758" s="62"/>
      <c r="CD20758" s="62"/>
      <c r="CE20758" s="62"/>
      <c r="CF20758" s="62"/>
      <c r="CL20758" s="56" t="s">
        <v>11133</v>
      </c>
      <c r="CM20758" s="56" t="s">
        <v>215</v>
      </c>
      <c r="CN20758" s="56" t="s">
        <v>215</v>
      </c>
      <c r="CO20758" s="52"/>
      <c r="CP20758" s="52"/>
      <c r="CQ20758" s="52"/>
      <c r="CR20758" s="52"/>
      <c r="CS20758" s="52"/>
      <c r="CT20758" s="52"/>
      <c r="CU20758" s="33"/>
      <c r="CV20758" s="33"/>
    </row>
    <row r="20759" spans="74:100">
      <c r="BV20759" s="62"/>
      <c r="BW20759" s="62"/>
      <c r="BX20759" s="62"/>
      <c r="BY20759" s="62"/>
      <c r="BZ20759" s="62"/>
      <c r="CA20759" s="62"/>
      <c r="CB20759" s="62"/>
      <c r="CC20759" s="62"/>
      <c r="CD20759" s="62"/>
      <c r="CE20759" s="62"/>
      <c r="CF20759" s="62"/>
      <c r="CL20759" s="56" t="s">
        <v>11134</v>
      </c>
      <c r="CM20759" s="56" t="s">
        <v>215</v>
      </c>
      <c r="CN20759" s="56" t="s">
        <v>215</v>
      </c>
      <c r="CO20759" s="52"/>
      <c r="CP20759" s="52"/>
      <c r="CQ20759" s="52"/>
      <c r="CR20759" s="52"/>
      <c r="CS20759" s="52"/>
      <c r="CT20759" s="52"/>
      <c r="CU20759" s="33"/>
      <c r="CV20759" s="33"/>
    </row>
    <row r="20760" spans="74:100">
      <c r="BV20760" s="62"/>
      <c r="BW20760" s="62"/>
      <c r="BX20760" s="62"/>
      <c r="BY20760" s="62"/>
      <c r="BZ20760" s="62"/>
      <c r="CA20760" s="62"/>
      <c r="CB20760" s="62"/>
      <c r="CC20760" s="62"/>
      <c r="CD20760" s="62"/>
      <c r="CE20760" s="62"/>
      <c r="CF20760" s="62"/>
      <c r="CL20760" s="56" t="s">
        <v>11140</v>
      </c>
      <c r="CM20760" s="56" t="s">
        <v>216</v>
      </c>
      <c r="CN20760" s="56" t="s">
        <v>216</v>
      </c>
      <c r="CO20760" s="52"/>
      <c r="CP20760" s="52"/>
      <c r="CQ20760" s="52"/>
      <c r="CR20760" s="52"/>
      <c r="CS20760" s="52"/>
      <c r="CT20760" s="52"/>
      <c r="CU20760" s="33"/>
      <c r="CV20760" s="33"/>
    </row>
    <row r="20761" spans="74:100">
      <c r="BV20761" s="62"/>
      <c r="BW20761" s="62"/>
      <c r="BX20761" s="62"/>
      <c r="BY20761" s="62"/>
      <c r="BZ20761" s="62"/>
      <c r="CA20761" s="62"/>
      <c r="CB20761" s="62"/>
      <c r="CC20761" s="62"/>
      <c r="CD20761" s="62"/>
      <c r="CE20761" s="62"/>
      <c r="CF20761" s="62"/>
      <c r="CL20761" s="56" t="s">
        <v>11140</v>
      </c>
      <c r="CM20761" s="56" t="s">
        <v>216</v>
      </c>
      <c r="CN20761" s="56" t="s">
        <v>216</v>
      </c>
      <c r="CO20761" s="52"/>
      <c r="CP20761" s="52"/>
      <c r="CQ20761" s="52"/>
      <c r="CR20761" s="52"/>
      <c r="CS20761" s="52"/>
      <c r="CT20761" s="52"/>
      <c r="CU20761" s="33"/>
      <c r="CV20761" s="33"/>
    </row>
    <row r="20762" spans="74:100">
      <c r="BV20762" s="62"/>
      <c r="BW20762" s="62"/>
      <c r="BX20762" s="62"/>
      <c r="BY20762" s="62"/>
      <c r="BZ20762" s="62"/>
      <c r="CA20762" s="62"/>
      <c r="CB20762" s="62"/>
      <c r="CC20762" s="62"/>
      <c r="CD20762" s="62"/>
      <c r="CE20762" s="62"/>
      <c r="CF20762" s="62"/>
      <c r="CL20762" s="56" t="s">
        <v>11176</v>
      </c>
      <c r="CM20762" s="56" t="s">
        <v>214</v>
      </c>
      <c r="CN20762" s="56" t="s">
        <v>214</v>
      </c>
      <c r="CO20762" s="52"/>
      <c r="CP20762" s="52"/>
      <c r="CQ20762" s="52"/>
      <c r="CR20762" s="52"/>
      <c r="CS20762" s="52"/>
      <c r="CT20762" s="52"/>
      <c r="CU20762" s="33"/>
      <c r="CV20762" s="33"/>
    </row>
    <row r="20763" spans="74:100">
      <c r="BV20763" s="62"/>
      <c r="BW20763" s="62"/>
      <c r="BX20763" s="62"/>
      <c r="BY20763" s="62"/>
      <c r="BZ20763" s="62"/>
      <c r="CA20763" s="62"/>
      <c r="CB20763" s="62"/>
      <c r="CC20763" s="62"/>
      <c r="CD20763" s="62"/>
      <c r="CE20763" s="62"/>
      <c r="CF20763" s="62"/>
      <c r="CL20763" s="56" t="s">
        <v>11176</v>
      </c>
      <c r="CM20763" s="56" t="s">
        <v>214</v>
      </c>
      <c r="CN20763" s="56" t="s">
        <v>214</v>
      </c>
      <c r="CO20763" s="52"/>
      <c r="CP20763" s="52"/>
      <c r="CQ20763" s="52"/>
      <c r="CR20763" s="52"/>
      <c r="CS20763" s="52"/>
      <c r="CT20763" s="52"/>
      <c r="CU20763" s="33"/>
      <c r="CV20763" s="33"/>
    </row>
    <row r="20764" spans="74:100">
      <c r="BV20764" s="62"/>
      <c r="BW20764" s="62"/>
      <c r="BX20764" s="62"/>
      <c r="BY20764" s="62"/>
      <c r="BZ20764" s="62"/>
      <c r="CA20764" s="62"/>
      <c r="CB20764" s="62"/>
      <c r="CC20764" s="62"/>
      <c r="CD20764" s="62"/>
      <c r="CE20764" s="62"/>
      <c r="CF20764" s="62"/>
      <c r="CL20764" s="35" t="s">
        <v>29531</v>
      </c>
      <c r="CM20764" s="35" t="s">
        <v>217</v>
      </c>
      <c r="CN20764" s="35" t="s">
        <v>217</v>
      </c>
      <c r="CO20764" s="52"/>
      <c r="CP20764" s="52"/>
      <c r="CQ20764" s="52"/>
      <c r="CR20764" s="52"/>
      <c r="CS20764" s="52"/>
      <c r="CT20764" s="52"/>
      <c r="CU20764" s="33"/>
      <c r="CV20764" s="33"/>
    </row>
    <row r="20765" spans="74:100">
      <c r="BV20765" s="62"/>
      <c r="BW20765" s="62"/>
      <c r="BX20765" s="62"/>
      <c r="BY20765" s="62"/>
      <c r="BZ20765" s="62"/>
      <c r="CA20765" s="62"/>
      <c r="CB20765" s="62"/>
      <c r="CC20765" s="62"/>
      <c r="CD20765" s="62"/>
      <c r="CE20765" s="62"/>
      <c r="CF20765" s="62"/>
      <c r="CL20765" s="56" t="s">
        <v>11141</v>
      </c>
      <c r="CM20765" s="56" t="s">
        <v>216</v>
      </c>
      <c r="CN20765" s="56" t="s">
        <v>216</v>
      </c>
      <c r="CO20765" s="52"/>
      <c r="CP20765" s="52"/>
      <c r="CQ20765" s="52"/>
      <c r="CR20765" s="52"/>
      <c r="CS20765" s="52"/>
      <c r="CT20765" s="52"/>
      <c r="CU20765" s="33"/>
      <c r="CV20765" s="33"/>
    </row>
    <row r="20766" spans="74:100">
      <c r="BV20766" s="62"/>
      <c r="BW20766" s="62"/>
      <c r="BX20766" s="62"/>
      <c r="BY20766" s="62"/>
      <c r="BZ20766" s="62"/>
      <c r="CA20766" s="62"/>
      <c r="CB20766" s="62"/>
      <c r="CC20766" s="62"/>
      <c r="CD20766" s="62"/>
      <c r="CE20766" s="62"/>
      <c r="CF20766" s="62"/>
      <c r="CL20766" s="56" t="s">
        <v>11142</v>
      </c>
      <c r="CM20766" s="56" t="s">
        <v>216</v>
      </c>
      <c r="CN20766" s="56" t="s">
        <v>216</v>
      </c>
      <c r="CO20766" s="52"/>
      <c r="CP20766" s="52"/>
      <c r="CQ20766" s="52"/>
      <c r="CR20766" s="52"/>
      <c r="CS20766" s="52"/>
      <c r="CT20766" s="52"/>
      <c r="CU20766" s="33"/>
      <c r="CV20766" s="33"/>
    </row>
    <row r="20767" spans="74:100">
      <c r="BV20767" s="62"/>
      <c r="BW20767" s="62"/>
      <c r="BX20767" s="62"/>
      <c r="BY20767" s="62"/>
      <c r="BZ20767" s="62"/>
      <c r="CA20767" s="62"/>
      <c r="CB20767" s="62"/>
      <c r="CC20767" s="62"/>
      <c r="CD20767" s="62"/>
      <c r="CE20767" s="62"/>
      <c r="CF20767" s="62"/>
      <c r="CL20767" s="56" t="s">
        <v>11143</v>
      </c>
      <c r="CM20767" s="56" t="s">
        <v>216</v>
      </c>
      <c r="CN20767" s="56" t="s">
        <v>216</v>
      </c>
      <c r="CO20767" s="52"/>
      <c r="CP20767" s="52"/>
      <c r="CQ20767" s="52"/>
      <c r="CR20767" s="52"/>
      <c r="CS20767" s="52"/>
      <c r="CT20767" s="52"/>
      <c r="CU20767" s="33"/>
      <c r="CV20767" s="33"/>
    </row>
    <row r="20768" spans="74:100">
      <c r="BV20768" s="62"/>
      <c r="BW20768" s="62"/>
      <c r="BX20768" s="62"/>
      <c r="BY20768" s="62"/>
      <c r="BZ20768" s="62"/>
      <c r="CA20768" s="62"/>
      <c r="CB20768" s="62"/>
      <c r="CC20768" s="62"/>
      <c r="CD20768" s="62"/>
      <c r="CE20768" s="62"/>
      <c r="CF20768" s="62"/>
      <c r="CL20768" s="56" t="s">
        <v>4776</v>
      </c>
      <c r="CM20768" s="56" t="s">
        <v>216</v>
      </c>
      <c r="CN20768" s="56" t="s">
        <v>216</v>
      </c>
      <c r="CO20768" s="52"/>
      <c r="CP20768" s="52"/>
      <c r="CQ20768" s="52"/>
      <c r="CR20768" s="52"/>
      <c r="CS20768" s="52"/>
      <c r="CT20768" s="52"/>
      <c r="CU20768" s="33"/>
      <c r="CV20768" s="33"/>
    </row>
    <row r="20769" spans="74:100">
      <c r="BV20769" s="62"/>
      <c r="BW20769" s="62"/>
      <c r="BX20769" s="62"/>
      <c r="BY20769" s="62"/>
      <c r="BZ20769" s="62"/>
      <c r="CA20769" s="62"/>
      <c r="CB20769" s="62"/>
      <c r="CC20769" s="62"/>
      <c r="CD20769" s="62"/>
      <c r="CE20769" s="62"/>
      <c r="CF20769" s="62"/>
      <c r="CL20769" s="35" t="s">
        <v>11157</v>
      </c>
      <c r="CM20769" s="35" t="s">
        <v>217</v>
      </c>
      <c r="CN20769" s="35" t="s">
        <v>217</v>
      </c>
      <c r="CO20769" s="52"/>
      <c r="CP20769" s="52"/>
      <c r="CQ20769" s="52"/>
      <c r="CR20769" s="52"/>
      <c r="CS20769" s="52"/>
      <c r="CT20769" s="52"/>
      <c r="CU20769" s="33"/>
      <c r="CV20769" s="33"/>
    </row>
    <row r="20770" spans="74:100">
      <c r="BV20770" s="62"/>
      <c r="BW20770" s="62"/>
      <c r="BX20770" s="62"/>
      <c r="BY20770" s="62"/>
      <c r="BZ20770" s="62"/>
      <c r="CA20770" s="62"/>
      <c r="CB20770" s="62"/>
      <c r="CC20770" s="62"/>
      <c r="CD20770" s="62"/>
      <c r="CE20770" s="62"/>
      <c r="CF20770" s="62"/>
      <c r="CL20770" s="56" t="s">
        <v>11144</v>
      </c>
      <c r="CM20770" s="56" t="s">
        <v>216</v>
      </c>
      <c r="CN20770" s="56" t="s">
        <v>216</v>
      </c>
      <c r="CO20770" s="52"/>
      <c r="CP20770" s="52"/>
      <c r="CQ20770" s="52"/>
      <c r="CR20770" s="52"/>
      <c r="CS20770" s="52"/>
      <c r="CT20770" s="52"/>
      <c r="CU20770" s="33"/>
      <c r="CV20770" s="33"/>
    </row>
    <row r="20771" spans="74:100">
      <c r="BV20771" s="62"/>
      <c r="BW20771" s="62"/>
      <c r="BX20771" s="62"/>
      <c r="BY20771" s="62"/>
      <c r="BZ20771" s="62"/>
      <c r="CA20771" s="62"/>
      <c r="CB20771" s="62"/>
      <c r="CC20771" s="62"/>
      <c r="CD20771" s="62"/>
      <c r="CE20771" s="62"/>
      <c r="CF20771" s="62"/>
      <c r="CL20771" s="56" t="s">
        <v>11167</v>
      </c>
      <c r="CM20771" s="56" t="s">
        <v>213</v>
      </c>
      <c r="CN20771" s="56" t="s">
        <v>213</v>
      </c>
      <c r="CO20771" s="52"/>
      <c r="CP20771" s="52"/>
      <c r="CQ20771" s="52"/>
      <c r="CR20771" s="52"/>
      <c r="CS20771" s="52"/>
      <c r="CT20771" s="52"/>
      <c r="CU20771" s="33"/>
      <c r="CV20771" s="33"/>
    </row>
    <row r="20772" spans="74:100">
      <c r="BV20772" s="62"/>
      <c r="BW20772" s="62"/>
      <c r="BX20772" s="62"/>
      <c r="BY20772" s="62"/>
      <c r="BZ20772" s="62"/>
      <c r="CA20772" s="62"/>
      <c r="CB20772" s="62"/>
      <c r="CC20772" s="62"/>
      <c r="CD20772" s="62"/>
      <c r="CE20772" s="62"/>
      <c r="CF20772" s="62"/>
      <c r="CL20772" s="56" t="s">
        <v>23952</v>
      </c>
      <c r="CM20772" s="56" t="s">
        <v>214</v>
      </c>
      <c r="CN20772" s="56" t="s">
        <v>214</v>
      </c>
      <c r="CO20772" s="52"/>
      <c r="CP20772" s="52"/>
      <c r="CQ20772" s="52"/>
      <c r="CR20772" s="52"/>
      <c r="CS20772" s="52"/>
      <c r="CT20772" s="52"/>
      <c r="CU20772" s="33"/>
      <c r="CV20772" s="33"/>
    </row>
    <row r="20773" spans="74:100">
      <c r="BV20773" s="62"/>
      <c r="BW20773" s="62"/>
      <c r="BX20773" s="62"/>
      <c r="BY20773" s="62"/>
      <c r="BZ20773" s="62"/>
      <c r="CA20773" s="62"/>
      <c r="CB20773" s="62"/>
      <c r="CC20773" s="62"/>
      <c r="CD20773" s="62"/>
      <c r="CE20773" s="62"/>
      <c r="CF20773" s="62"/>
      <c r="CL20773" s="56" t="s">
        <v>23953</v>
      </c>
      <c r="CM20773" s="56" t="s">
        <v>214</v>
      </c>
      <c r="CN20773" s="56" t="s">
        <v>214</v>
      </c>
      <c r="CO20773" s="52"/>
      <c r="CP20773" s="52"/>
      <c r="CQ20773" s="52"/>
      <c r="CR20773" s="52"/>
      <c r="CS20773" s="52"/>
      <c r="CT20773" s="52"/>
      <c r="CU20773" s="33"/>
      <c r="CV20773" s="33"/>
    </row>
    <row r="20774" spans="74:100">
      <c r="BV20774" s="62"/>
      <c r="BW20774" s="62"/>
      <c r="BX20774" s="62"/>
      <c r="BY20774" s="62"/>
      <c r="BZ20774" s="62"/>
      <c r="CA20774" s="62"/>
      <c r="CB20774" s="62"/>
      <c r="CC20774" s="62"/>
      <c r="CD20774" s="62"/>
      <c r="CE20774" s="62"/>
      <c r="CF20774" s="62"/>
      <c r="CL20774" s="35" t="s">
        <v>9680</v>
      </c>
      <c r="CM20774" s="35" t="s">
        <v>217</v>
      </c>
      <c r="CN20774" s="35" t="s">
        <v>217</v>
      </c>
      <c r="CO20774" s="52"/>
      <c r="CP20774" s="52"/>
      <c r="CQ20774" s="52"/>
      <c r="CR20774" s="52"/>
      <c r="CS20774" s="52"/>
      <c r="CT20774" s="52"/>
      <c r="CU20774" s="33"/>
      <c r="CV20774" s="33"/>
    </row>
    <row r="20775" spans="74:100">
      <c r="BV20775" s="62"/>
      <c r="BW20775" s="62"/>
      <c r="BX20775" s="62"/>
      <c r="BY20775" s="62"/>
      <c r="BZ20775" s="62"/>
      <c r="CA20775" s="62"/>
      <c r="CB20775" s="62"/>
      <c r="CC20775" s="62"/>
      <c r="CD20775" s="62"/>
      <c r="CE20775" s="62"/>
      <c r="CF20775" s="62"/>
      <c r="CL20775" s="56" t="s">
        <v>23954</v>
      </c>
      <c r="CM20775" s="56" t="s">
        <v>214</v>
      </c>
      <c r="CN20775" s="56" t="s">
        <v>214</v>
      </c>
      <c r="CO20775" s="52"/>
      <c r="CP20775" s="52"/>
      <c r="CQ20775" s="52"/>
      <c r="CR20775" s="52"/>
      <c r="CS20775" s="52"/>
      <c r="CT20775" s="52"/>
      <c r="CU20775" s="33"/>
      <c r="CV20775" s="33"/>
    </row>
    <row r="20776" spans="74:100">
      <c r="BV20776" s="62"/>
      <c r="BW20776" s="62"/>
      <c r="BX20776" s="62"/>
      <c r="BY20776" s="62"/>
      <c r="BZ20776" s="62"/>
      <c r="CA20776" s="62"/>
      <c r="CB20776" s="62"/>
      <c r="CC20776" s="62"/>
      <c r="CD20776" s="62"/>
      <c r="CE20776" s="62"/>
      <c r="CF20776" s="62"/>
      <c r="CL20776" s="56" t="s">
        <v>29532</v>
      </c>
      <c r="CM20776" s="56" t="s">
        <v>216</v>
      </c>
      <c r="CN20776" s="56" t="s">
        <v>216</v>
      </c>
      <c r="CO20776" s="52"/>
      <c r="CP20776" s="52"/>
      <c r="CQ20776" s="52"/>
      <c r="CR20776" s="52"/>
      <c r="CS20776" s="52"/>
      <c r="CT20776" s="52"/>
      <c r="CU20776" s="33"/>
      <c r="CV20776" s="33"/>
    </row>
    <row r="20777" spans="74:100">
      <c r="BV20777" s="62"/>
      <c r="BW20777" s="62"/>
      <c r="BX20777" s="62"/>
      <c r="BY20777" s="62"/>
      <c r="BZ20777" s="62"/>
      <c r="CA20777" s="62"/>
      <c r="CB20777" s="62"/>
      <c r="CC20777" s="62"/>
      <c r="CD20777" s="62"/>
      <c r="CE20777" s="62"/>
      <c r="CF20777" s="62"/>
      <c r="CL20777" s="56" t="s">
        <v>11160</v>
      </c>
      <c r="CM20777" s="56" t="s">
        <v>214</v>
      </c>
      <c r="CN20777" s="56" t="s">
        <v>214</v>
      </c>
      <c r="CO20777" s="52"/>
      <c r="CP20777" s="52"/>
      <c r="CQ20777" s="52"/>
      <c r="CR20777" s="52"/>
      <c r="CS20777" s="52"/>
      <c r="CT20777" s="52"/>
      <c r="CU20777" s="33"/>
      <c r="CV20777" s="33"/>
    </row>
    <row r="20778" spans="74:100">
      <c r="BV20778" s="62"/>
      <c r="BW20778" s="62"/>
      <c r="BX20778" s="62"/>
      <c r="BY20778" s="62"/>
      <c r="BZ20778" s="62"/>
      <c r="CA20778" s="62"/>
      <c r="CB20778" s="62"/>
      <c r="CC20778" s="62"/>
      <c r="CD20778" s="62"/>
      <c r="CE20778" s="62"/>
      <c r="CF20778" s="62"/>
      <c r="CL20778" s="35" t="s">
        <v>29533</v>
      </c>
      <c r="CM20778" s="35" t="s">
        <v>217</v>
      </c>
      <c r="CN20778" s="35" t="s">
        <v>217</v>
      </c>
      <c r="CO20778" s="52"/>
      <c r="CP20778" s="52"/>
      <c r="CQ20778" s="52"/>
      <c r="CR20778" s="52"/>
      <c r="CS20778" s="52"/>
      <c r="CT20778" s="52"/>
      <c r="CU20778" s="33"/>
      <c r="CV20778" s="33"/>
    </row>
    <row r="20779" spans="74:100">
      <c r="BV20779" s="62"/>
      <c r="BW20779" s="62"/>
      <c r="BX20779" s="62"/>
      <c r="BY20779" s="62"/>
      <c r="BZ20779" s="62"/>
      <c r="CA20779" s="62"/>
      <c r="CB20779" s="62"/>
      <c r="CC20779" s="62"/>
      <c r="CD20779" s="62"/>
      <c r="CE20779" s="62"/>
      <c r="CF20779" s="62"/>
      <c r="CL20779" s="56" t="s">
        <v>11135</v>
      </c>
      <c r="CM20779" s="56" t="s">
        <v>215</v>
      </c>
      <c r="CN20779" s="56" t="s">
        <v>215</v>
      </c>
      <c r="CO20779" s="52"/>
      <c r="CP20779" s="52"/>
      <c r="CQ20779" s="52"/>
      <c r="CR20779" s="52"/>
      <c r="CS20779" s="52"/>
      <c r="CT20779" s="52"/>
      <c r="CU20779" s="33"/>
      <c r="CV20779" s="33"/>
    </row>
    <row r="20780" spans="74:100">
      <c r="BV20780" s="62"/>
      <c r="BW20780" s="62"/>
      <c r="BX20780" s="62"/>
      <c r="BY20780" s="62"/>
      <c r="BZ20780" s="62"/>
      <c r="CA20780" s="62"/>
      <c r="CB20780" s="62"/>
      <c r="CC20780" s="62"/>
      <c r="CD20780" s="62"/>
      <c r="CE20780" s="62"/>
      <c r="CF20780" s="62"/>
      <c r="CL20780" s="35" t="s">
        <v>29534</v>
      </c>
      <c r="CM20780" s="35" t="s">
        <v>217</v>
      </c>
      <c r="CN20780" s="35" t="s">
        <v>217</v>
      </c>
      <c r="CO20780" s="52"/>
      <c r="CP20780" s="52"/>
      <c r="CQ20780" s="52"/>
      <c r="CR20780" s="52"/>
      <c r="CS20780" s="52"/>
      <c r="CT20780" s="52"/>
      <c r="CU20780" s="33"/>
      <c r="CV20780" s="33"/>
    </row>
    <row r="20781" spans="74:100">
      <c r="BV20781" s="62"/>
      <c r="BW20781" s="62"/>
      <c r="BX20781" s="62"/>
      <c r="BY20781" s="62"/>
      <c r="BZ20781" s="62"/>
      <c r="CA20781" s="62"/>
      <c r="CB20781" s="62"/>
      <c r="CC20781" s="62"/>
      <c r="CD20781" s="62"/>
      <c r="CE20781" s="62"/>
      <c r="CF20781" s="62"/>
      <c r="CL20781" s="35" t="s">
        <v>29535</v>
      </c>
      <c r="CM20781" s="35" t="s">
        <v>217</v>
      </c>
      <c r="CN20781" s="35" t="s">
        <v>217</v>
      </c>
      <c r="CO20781" s="52"/>
      <c r="CP20781" s="52"/>
      <c r="CQ20781" s="52"/>
      <c r="CR20781" s="52"/>
      <c r="CS20781" s="52"/>
      <c r="CT20781" s="52"/>
      <c r="CU20781" s="33"/>
      <c r="CV20781" s="33"/>
    </row>
    <row r="20782" spans="74:100">
      <c r="BV20782" s="62"/>
      <c r="BW20782" s="62"/>
      <c r="BX20782" s="62"/>
      <c r="BY20782" s="62"/>
      <c r="BZ20782" s="62"/>
      <c r="CA20782" s="62"/>
      <c r="CB20782" s="62"/>
      <c r="CC20782" s="62"/>
      <c r="CD20782" s="62"/>
      <c r="CE20782" s="62"/>
      <c r="CF20782" s="62"/>
      <c r="CL20782" s="56" t="s">
        <v>29536</v>
      </c>
      <c r="CM20782" s="56" t="s">
        <v>216</v>
      </c>
      <c r="CN20782" s="56" t="s">
        <v>216</v>
      </c>
      <c r="CO20782" s="52"/>
      <c r="CP20782" s="52"/>
      <c r="CQ20782" s="52"/>
      <c r="CR20782" s="52"/>
      <c r="CS20782" s="52"/>
      <c r="CT20782" s="52"/>
      <c r="CU20782" s="33"/>
      <c r="CV20782" s="33"/>
    </row>
    <row r="20783" spans="74:100">
      <c r="BV20783" s="62"/>
      <c r="BW20783" s="62"/>
      <c r="BX20783" s="62"/>
      <c r="BY20783" s="62"/>
      <c r="BZ20783" s="62"/>
      <c r="CA20783" s="62"/>
      <c r="CB20783" s="62"/>
      <c r="CC20783" s="62"/>
      <c r="CD20783" s="62"/>
      <c r="CE20783" s="62"/>
      <c r="CF20783" s="62"/>
      <c r="CL20783" s="56" t="s">
        <v>29537</v>
      </c>
      <c r="CM20783" s="56" t="s">
        <v>216</v>
      </c>
      <c r="CN20783" s="56" t="s">
        <v>216</v>
      </c>
      <c r="CO20783" s="52"/>
      <c r="CP20783" s="52"/>
      <c r="CQ20783" s="52"/>
      <c r="CR20783" s="52"/>
      <c r="CS20783" s="52"/>
      <c r="CT20783" s="52"/>
      <c r="CU20783" s="33"/>
      <c r="CV20783" s="33"/>
    </row>
    <row r="20784" spans="74:100">
      <c r="BV20784" s="62"/>
      <c r="BW20784" s="62"/>
      <c r="BX20784" s="62"/>
      <c r="BY20784" s="62"/>
      <c r="BZ20784" s="62"/>
      <c r="CA20784" s="62"/>
      <c r="CB20784" s="62"/>
      <c r="CC20784" s="62"/>
      <c r="CD20784" s="62"/>
      <c r="CE20784" s="62"/>
      <c r="CF20784" s="62"/>
      <c r="CL20784" s="56" t="s">
        <v>23955</v>
      </c>
      <c r="CM20784" s="56" t="s">
        <v>214</v>
      </c>
      <c r="CN20784" s="56" t="s">
        <v>214</v>
      </c>
      <c r="CO20784" s="52"/>
      <c r="CP20784" s="52"/>
      <c r="CQ20784" s="52"/>
      <c r="CR20784" s="52"/>
      <c r="CS20784" s="52"/>
      <c r="CT20784" s="52"/>
      <c r="CU20784" s="33"/>
      <c r="CV20784" s="33"/>
    </row>
    <row r="20785" spans="74:100">
      <c r="BV20785" s="62"/>
      <c r="BW20785" s="62"/>
      <c r="BX20785" s="62"/>
      <c r="BY20785" s="62"/>
      <c r="BZ20785" s="62"/>
      <c r="CA20785" s="62"/>
      <c r="CB20785" s="62"/>
      <c r="CC20785" s="62"/>
      <c r="CD20785" s="62"/>
      <c r="CE20785" s="62"/>
      <c r="CF20785" s="62"/>
      <c r="CL20785" s="56" t="s">
        <v>25741</v>
      </c>
      <c r="CM20785" s="56" t="s">
        <v>214</v>
      </c>
      <c r="CN20785" s="56" t="s">
        <v>214</v>
      </c>
      <c r="CO20785" s="52"/>
      <c r="CP20785" s="52"/>
      <c r="CQ20785" s="52"/>
      <c r="CR20785" s="52"/>
      <c r="CS20785" s="52"/>
      <c r="CT20785" s="52"/>
      <c r="CU20785" s="33"/>
      <c r="CV20785" s="33"/>
    </row>
    <row r="20786" spans="74:100">
      <c r="BV20786" s="62"/>
      <c r="BW20786" s="62"/>
      <c r="BX20786" s="62"/>
      <c r="BY20786" s="62"/>
      <c r="BZ20786" s="62"/>
      <c r="CA20786" s="62"/>
      <c r="CB20786" s="62"/>
      <c r="CC20786" s="62"/>
      <c r="CD20786" s="62"/>
      <c r="CE20786" s="62"/>
      <c r="CF20786" s="62"/>
      <c r="CL20786" s="56" t="s">
        <v>25742</v>
      </c>
      <c r="CM20786" s="56" t="s">
        <v>214</v>
      </c>
      <c r="CN20786" s="56" t="s">
        <v>214</v>
      </c>
      <c r="CO20786" s="52"/>
      <c r="CP20786" s="52"/>
      <c r="CQ20786" s="52"/>
      <c r="CR20786" s="52"/>
      <c r="CS20786" s="52"/>
      <c r="CT20786" s="52"/>
      <c r="CU20786" s="33"/>
      <c r="CV20786" s="33"/>
    </row>
    <row r="20787" spans="74:100">
      <c r="BV20787" s="62"/>
      <c r="BW20787" s="62"/>
      <c r="BX20787" s="62"/>
      <c r="BY20787" s="62"/>
      <c r="BZ20787" s="62"/>
      <c r="CA20787" s="62"/>
      <c r="CB20787" s="62"/>
      <c r="CC20787" s="62"/>
      <c r="CD20787" s="62"/>
      <c r="CE20787" s="62"/>
      <c r="CF20787" s="62"/>
      <c r="CL20787" s="56" t="s">
        <v>11161</v>
      </c>
      <c r="CM20787" s="56" t="s">
        <v>214</v>
      </c>
      <c r="CN20787" s="56" t="s">
        <v>214</v>
      </c>
      <c r="CO20787" s="52"/>
      <c r="CP20787" s="52"/>
      <c r="CQ20787" s="52"/>
      <c r="CR20787" s="52"/>
      <c r="CS20787" s="52"/>
      <c r="CT20787" s="52"/>
      <c r="CU20787" s="33"/>
      <c r="CV20787" s="33"/>
    </row>
    <row r="20788" spans="74:100">
      <c r="BV20788" s="62"/>
      <c r="BW20788" s="62"/>
      <c r="BX20788" s="62"/>
      <c r="BY20788" s="62"/>
      <c r="BZ20788" s="62"/>
      <c r="CA20788" s="62"/>
      <c r="CB20788" s="62"/>
      <c r="CC20788" s="62"/>
      <c r="CD20788" s="62"/>
      <c r="CE20788" s="62"/>
      <c r="CF20788" s="62"/>
      <c r="CL20788" s="56" t="s">
        <v>11168</v>
      </c>
      <c r="CM20788" s="56" t="s">
        <v>213</v>
      </c>
      <c r="CN20788" s="56" t="s">
        <v>213</v>
      </c>
      <c r="CO20788" s="52"/>
      <c r="CP20788" s="52"/>
      <c r="CQ20788" s="52"/>
      <c r="CR20788" s="52"/>
      <c r="CS20788" s="52"/>
      <c r="CT20788" s="52"/>
      <c r="CU20788" s="33"/>
      <c r="CV20788" s="33"/>
    </row>
    <row r="20789" spans="74:100">
      <c r="BV20789" s="62"/>
      <c r="BW20789" s="62"/>
      <c r="BX20789" s="62"/>
      <c r="BY20789" s="62"/>
      <c r="BZ20789" s="62"/>
      <c r="CA20789" s="62"/>
      <c r="CB20789" s="62"/>
      <c r="CC20789" s="62"/>
      <c r="CD20789" s="62"/>
      <c r="CE20789" s="62"/>
      <c r="CF20789" s="62"/>
      <c r="CL20789" s="56" t="s">
        <v>11163</v>
      </c>
      <c r="CM20789" s="56" t="s">
        <v>214</v>
      </c>
      <c r="CN20789" s="56" t="s">
        <v>214</v>
      </c>
      <c r="CO20789" s="52"/>
      <c r="CP20789" s="52"/>
      <c r="CQ20789" s="52"/>
      <c r="CR20789" s="52"/>
      <c r="CS20789" s="52"/>
      <c r="CT20789" s="52"/>
      <c r="CU20789" s="33"/>
      <c r="CV20789" s="33"/>
    </row>
    <row r="20790" spans="74:100">
      <c r="BV20790" s="62"/>
      <c r="BW20790" s="62"/>
      <c r="BX20790" s="62"/>
      <c r="BY20790" s="62"/>
      <c r="BZ20790" s="62"/>
      <c r="CA20790" s="62"/>
      <c r="CB20790" s="62"/>
      <c r="CC20790" s="62"/>
      <c r="CD20790" s="62"/>
      <c r="CE20790" s="62"/>
      <c r="CF20790" s="62"/>
      <c r="CL20790" s="35" t="s">
        <v>11148</v>
      </c>
      <c r="CM20790" s="35" t="s">
        <v>217</v>
      </c>
      <c r="CN20790" s="35" t="s">
        <v>217</v>
      </c>
      <c r="CO20790" s="52"/>
      <c r="CP20790" s="52"/>
      <c r="CQ20790" s="52"/>
      <c r="CR20790" s="52"/>
      <c r="CS20790" s="52"/>
      <c r="CT20790" s="52"/>
      <c r="CU20790" s="33"/>
      <c r="CV20790" s="33"/>
    </row>
    <row r="20791" spans="74:100">
      <c r="BV20791" s="62"/>
      <c r="BW20791" s="62"/>
      <c r="BX20791" s="62"/>
      <c r="BY20791" s="62"/>
      <c r="BZ20791" s="62"/>
      <c r="CA20791" s="62"/>
      <c r="CB20791" s="62"/>
      <c r="CC20791" s="62"/>
      <c r="CD20791" s="62"/>
      <c r="CE20791" s="62"/>
      <c r="CF20791" s="62"/>
      <c r="CL20791" s="56" t="s">
        <v>11149</v>
      </c>
      <c r="CM20791" s="56" t="s">
        <v>216</v>
      </c>
      <c r="CN20791" s="56" t="s">
        <v>216</v>
      </c>
      <c r="CO20791" s="52"/>
      <c r="CP20791" s="52"/>
      <c r="CQ20791" s="52"/>
      <c r="CR20791" s="52"/>
      <c r="CS20791" s="52"/>
      <c r="CT20791" s="52"/>
      <c r="CU20791" s="33"/>
      <c r="CV20791" s="33"/>
    </row>
    <row r="20792" spans="74:100">
      <c r="BV20792" s="62"/>
      <c r="BW20792" s="62"/>
      <c r="BX20792" s="62"/>
      <c r="BY20792" s="62"/>
      <c r="BZ20792" s="62"/>
      <c r="CA20792" s="62"/>
      <c r="CB20792" s="62"/>
      <c r="CC20792" s="62"/>
      <c r="CD20792" s="62"/>
      <c r="CE20792" s="62"/>
      <c r="CF20792" s="62"/>
      <c r="CL20792" s="35" t="s">
        <v>11150</v>
      </c>
      <c r="CM20792" s="35" t="s">
        <v>217</v>
      </c>
      <c r="CN20792" s="35" t="s">
        <v>217</v>
      </c>
      <c r="CO20792" s="52"/>
      <c r="CP20792" s="52"/>
      <c r="CQ20792" s="52"/>
      <c r="CR20792" s="52"/>
      <c r="CS20792" s="52"/>
      <c r="CT20792" s="52"/>
      <c r="CU20792" s="33"/>
      <c r="CV20792" s="33"/>
    </row>
    <row r="20793" spans="74:100">
      <c r="BV20793" s="62"/>
      <c r="BW20793" s="62"/>
      <c r="BX20793" s="62"/>
      <c r="BY20793" s="62"/>
      <c r="BZ20793" s="62"/>
      <c r="CA20793" s="62"/>
      <c r="CB20793" s="62"/>
      <c r="CC20793" s="62"/>
      <c r="CD20793" s="62"/>
      <c r="CE20793" s="62"/>
      <c r="CF20793" s="62"/>
      <c r="CL20793" s="56" t="s">
        <v>11151</v>
      </c>
      <c r="CM20793" s="56" t="s">
        <v>216</v>
      </c>
      <c r="CN20793" s="56" t="s">
        <v>216</v>
      </c>
      <c r="CO20793" s="52"/>
      <c r="CP20793" s="52"/>
      <c r="CQ20793" s="52"/>
      <c r="CR20793" s="52"/>
      <c r="CS20793" s="52"/>
      <c r="CT20793" s="52"/>
      <c r="CU20793" s="33"/>
      <c r="CV20793" s="33"/>
    </row>
    <row r="20794" spans="74:100">
      <c r="BV20794" s="62"/>
      <c r="BW20794" s="62"/>
      <c r="BX20794" s="62"/>
      <c r="BY20794" s="62"/>
      <c r="BZ20794" s="62"/>
      <c r="CA20794" s="62"/>
      <c r="CB20794" s="62"/>
      <c r="CC20794" s="62"/>
      <c r="CD20794" s="62"/>
      <c r="CE20794" s="62"/>
      <c r="CF20794" s="62"/>
      <c r="CL20794" s="35" t="s">
        <v>11152</v>
      </c>
      <c r="CM20794" s="35" t="s">
        <v>217</v>
      </c>
      <c r="CN20794" s="35" t="s">
        <v>217</v>
      </c>
      <c r="CO20794" s="52"/>
      <c r="CP20794" s="52"/>
      <c r="CQ20794" s="52"/>
      <c r="CR20794" s="52"/>
      <c r="CS20794" s="52"/>
      <c r="CT20794" s="52"/>
      <c r="CU20794" s="33"/>
      <c r="CV20794" s="33"/>
    </row>
    <row r="20795" spans="74:100">
      <c r="BV20795" s="62"/>
      <c r="BW20795" s="62"/>
      <c r="BX20795" s="62"/>
      <c r="BY20795" s="62"/>
      <c r="BZ20795" s="62"/>
      <c r="CA20795" s="62"/>
      <c r="CB20795" s="62"/>
      <c r="CC20795" s="62"/>
      <c r="CD20795" s="62"/>
      <c r="CE20795" s="62"/>
      <c r="CF20795" s="62"/>
      <c r="CL20795" s="56" t="s">
        <v>11153</v>
      </c>
      <c r="CM20795" s="56" t="s">
        <v>216</v>
      </c>
      <c r="CN20795" s="56" t="s">
        <v>216</v>
      </c>
      <c r="CO20795" s="52"/>
      <c r="CP20795" s="52"/>
      <c r="CQ20795" s="52"/>
      <c r="CR20795" s="52"/>
      <c r="CS20795" s="52"/>
      <c r="CT20795" s="52"/>
      <c r="CU20795" s="33"/>
      <c r="CV20795" s="33"/>
    </row>
    <row r="20796" spans="74:100">
      <c r="BV20796" s="62"/>
      <c r="BW20796" s="62"/>
      <c r="BX20796" s="62"/>
      <c r="BY20796" s="62"/>
      <c r="BZ20796" s="62"/>
      <c r="CA20796" s="62"/>
      <c r="CB20796" s="62"/>
      <c r="CC20796" s="62"/>
      <c r="CD20796" s="62"/>
      <c r="CE20796" s="62"/>
      <c r="CF20796" s="62"/>
      <c r="CL20796" s="35" t="s">
        <v>9681</v>
      </c>
      <c r="CM20796" s="35" t="s">
        <v>217</v>
      </c>
      <c r="CN20796" s="35" t="s">
        <v>217</v>
      </c>
      <c r="CO20796" s="52"/>
      <c r="CP20796" s="52"/>
      <c r="CQ20796" s="52"/>
      <c r="CR20796" s="52"/>
      <c r="CS20796" s="52"/>
      <c r="CT20796" s="52"/>
      <c r="CU20796" s="33"/>
      <c r="CV20796" s="33"/>
    </row>
    <row r="20797" spans="74:100">
      <c r="BV20797" s="62"/>
      <c r="BW20797" s="62"/>
      <c r="BX20797" s="62"/>
      <c r="BY20797" s="62"/>
      <c r="BZ20797" s="62"/>
      <c r="CA20797" s="62"/>
      <c r="CB20797" s="62"/>
      <c r="CC20797" s="62"/>
      <c r="CD20797" s="62"/>
      <c r="CE20797" s="62"/>
      <c r="CF20797" s="62"/>
      <c r="CL20797" s="56" t="s">
        <v>11177</v>
      </c>
      <c r="CM20797" s="56" t="s">
        <v>216</v>
      </c>
      <c r="CN20797" s="56" t="s">
        <v>216</v>
      </c>
      <c r="CO20797" s="52"/>
      <c r="CP20797" s="52"/>
      <c r="CQ20797" s="52"/>
      <c r="CR20797" s="52"/>
      <c r="CS20797" s="52"/>
      <c r="CT20797" s="52"/>
      <c r="CU20797" s="33"/>
      <c r="CV20797" s="33"/>
    </row>
    <row r="20798" spans="74:100">
      <c r="BV20798" s="62"/>
      <c r="BW20798" s="62"/>
      <c r="BX20798" s="62"/>
      <c r="BY20798" s="62"/>
      <c r="BZ20798" s="62"/>
      <c r="CA20798" s="62"/>
      <c r="CB20798" s="62"/>
      <c r="CC20798" s="62"/>
      <c r="CD20798" s="62"/>
      <c r="CE20798" s="62"/>
      <c r="CF20798" s="62"/>
      <c r="CL20798" s="35" t="s">
        <v>29538</v>
      </c>
      <c r="CM20798" s="35" t="s">
        <v>217</v>
      </c>
      <c r="CN20798" s="35" t="s">
        <v>217</v>
      </c>
      <c r="CO20798" s="52"/>
      <c r="CP20798" s="52"/>
      <c r="CQ20798" s="52"/>
      <c r="CR20798" s="52"/>
      <c r="CS20798" s="52"/>
      <c r="CT20798" s="52"/>
      <c r="CU20798" s="33"/>
      <c r="CV20798" s="33"/>
    </row>
    <row r="20799" spans="74:100">
      <c r="BV20799" s="62"/>
      <c r="BW20799" s="62"/>
      <c r="BX20799" s="62"/>
      <c r="BY20799" s="62"/>
      <c r="BZ20799" s="62"/>
      <c r="CA20799" s="62"/>
      <c r="CB20799" s="62"/>
      <c r="CC20799" s="62"/>
      <c r="CD20799" s="62"/>
      <c r="CE20799" s="62"/>
      <c r="CF20799" s="62"/>
      <c r="CL20799" s="56" t="s">
        <v>11145</v>
      </c>
      <c r="CM20799" s="56" t="s">
        <v>216</v>
      </c>
      <c r="CN20799" s="56" t="s">
        <v>216</v>
      </c>
      <c r="CO20799" s="52"/>
      <c r="CP20799" s="52"/>
      <c r="CQ20799" s="52"/>
      <c r="CR20799" s="52"/>
      <c r="CS20799" s="52"/>
      <c r="CT20799" s="52"/>
      <c r="CU20799" s="33"/>
      <c r="CV20799" s="33"/>
    </row>
    <row r="20800" spans="74:100">
      <c r="BV20800" s="62"/>
      <c r="BW20800" s="62"/>
      <c r="BX20800" s="62"/>
      <c r="BY20800" s="62"/>
      <c r="BZ20800" s="62"/>
      <c r="CA20800" s="62"/>
      <c r="CB20800" s="62"/>
      <c r="CC20800" s="62"/>
      <c r="CD20800" s="62"/>
      <c r="CE20800" s="62"/>
      <c r="CF20800" s="62"/>
      <c r="CL20800" s="35" t="s">
        <v>11158</v>
      </c>
      <c r="CM20800" s="35" t="s">
        <v>217</v>
      </c>
      <c r="CN20800" s="35" t="s">
        <v>217</v>
      </c>
      <c r="CO20800" s="52"/>
      <c r="CP20800" s="52"/>
      <c r="CQ20800" s="52"/>
      <c r="CR20800" s="52"/>
      <c r="CS20800" s="52"/>
      <c r="CT20800" s="52"/>
      <c r="CU20800" s="33"/>
      <c r="CV20800" s="33"/>
    </row>
    <row r="20801" spans="74:100">
      <c r="BV20801" s="62"/>
      <c r="BW20801" s="62"/>
      <c r="BX20801" s="62"/>
      <c r="BY20801" s="62"/>
      <c r="BZ20801" s="62"/>
      <c r="CA20801" s="62"/>
      <c r="CB20801" s="62"/>
      <c r="CC20801" s="62"/>
      <c r="CD20801" s="62"/>
      <c r="CE20801" s="62"/>
      <c r="CF20801" s="62"/>
      <c r="CL20801" s="56" t="s">
        <v>11136</v>
      </c>
      <c r="CM20801" s="56" t="s">
        <v>215</v>
      </c>
      <c r="CN20801" s="56" t="s">
        <v>215</v>
      </c>
      <c r="CO20801" s="52"/>
      <c r="CP20801" s="52"/>
      <c r="CQ20801" s="52"/>
      <c r="CR20801" s="52"/>
      <c r="CS20801" s="52"/>
      <c r="CT20801" s="52"/>
      <c r="CU20801" s="33"/>
      <c r="CV20801" s="33"/>
    </row>
    <row r="20802" spans="74:100">
      <c r="BV20802" s="62"/>
      <c r="BW20802" s="62"/>
      <c r="BX20802" s="62"/>
      <c r="BY20802" s="62"/>
      <c r="BZ20802" s="62"/>
      <c r="CA20802" s="62"/>
      <c r="CB20802" s="62"/>
      <c r="CC20802" s="62"/>
      <c r="CD20802" s="62"/>
      <c r="CE20802" s="62"/>
      <c r="CF20802" s="62"/>
      <c r="CL20802" s="56" t="s">
        <v>11125</v>
      </c>
      <c r="CM20802" s="56" t="s">
        <v>216</v>
      </c>
      <c r="CN20802" s="56" t="s">
        <v>216</v>
      </c>
      <c r="CO20802" s="52"/>
      <c r="CP20802" s="52"/>
      <c r="CQ20802" s="52"/>
      <c r="CR20802" s="52"/>
      <c r="CS20802" s="52"/>
      <c r="CT20802" s="52"/>
      <c r="CU20802" s="33"/>
      <c r="CV20802" s="33"/>
    </row>
    <row r="20803" spans="74:100">
      <c r="BV20803" s="62"/>
      <c r="BW20803" s="62"/>
      <c r="BX20803" s="62"/>
      <c r="BY20803" s="62"/>
      <c r="BZ20803" s="62"/>
      <c r="CA20803" s="62"/>
      <c r="CB20803" s="62"/>
      <c r="CC20803" s="62"/>
      <c r="CD20803" s="62"/>
      <c r="CE20803" s="62"/>
      <c r="CF20803" s="62"/>
      <c r="CL20803" s="56" t="s">
        <v>11126</v>
      </c>
      <c r="CM20803" s="56" t="s">
        <v>216</v>
      </c>
      <c r="CN20803" s="56" t="s">
        <v>216</v>
      </c>
      <c r="CO20803" s="52"/>
      <c r="CP20803" s="52"/>
      <c r="CQ20803" s="52"/>
      <c r="CR20803" s="52"/>
      <c r="CS20803" s="52"/>
      <c r="CT20803" s="52"/>
      <c r="CU20803" s="33"/>
      <c r="CV20803" s="33"/>
    </row>
    <row r="20804" spans="74:100">
      <c r="BV20804" s="62"/>
      <c r="BW20804" s="62"/>
      <c r="BX20804" s="62"/>
      <c r="BY20804" s="62"/>
      <c r="BZ20804" s="62"/>
      <c r="CA20804" s="62"/>
      <c r="CB20804" s="62"/>
      <c r="CC20804" s="62"/>
      <c r="CD20804" s="62"/>
      <c r="CE20804" s="62"/>
      <c r="CF20804" s="62"/>
      <c r="CL20804" s="56" t="s">
        <v>11127</v>
      </c>
      <c r="CM20804" s="56" t="s">
        <v>216</v>
      </c>
      <c r="CN20804" s="56" t="s">
        <v>216</v>
      </c>
      <c r="CO20804" s="52"/>
      <c r="CP20804" s="52"/>
      <c r="CQ20804" s="52"/>
      <c r="CR20804" s="52"/>
      <c r="CS20804" s="52"/>
      <c r="CT20804" s="52"/>
      <c r="CU20804" s="33"/>
      <c r="CV20804" s="33"/>
    </row>
    <row r="20805" spans="74:100">
      <c r="BV20805" s="62"/>
      <c r="BW20805" s="62"/>
      <c r="BX20805" s="62"/>
      <c r="BY20805" s="62"/>
      <c r="BZ20805" s="62"/>
      <c r="CA20805" s="62"/>
      <c r="CB20805" s="62"/>
      <c r="CC20805" s="62"/>
      <c r="CD20805" s="62"/>
      <c r="CE20805" s="62"/>
      <c r="CF20805" s="62"/>
      <c r="CL20805" s="56" t="s">
        <v>11127</v>
      </c>
      <c r="CM20805" s="56" t="s">
        <v>216</v>
      </c>
      <c r="CN20805" s="56" t="s">
        <v>216</v>
      </c>
      <c r="CO20805" s="52"/>
      <c r="CP20805" s="52"/>
      <c r="CQ20805" s="52"/>
      <c r="CR20805" s="52"/>
      <c r="CS20805" s="52"/>
      <c r="CT20805" s="52"/>
      <c r="CU20805" s="33"/>
      <c r="CV20805" s="33"/>
    </row>
    <row r="20806" spans="74:100">
      <c r="BV20806" s="62"/>
      <c r="BW20806" s="62"/>
      <c r="BX20806" s="62"/>
      <c r="BY20806" s="62"/>
      <c r="BZ20806" s="62"/>
      <c r="CA20806" s="62"/>
      <c r="CB20806" s="62"/>
      <c r="CC20806" s="62"/>
      <c r="CD20806" s="62"/>
      <c r="CE20806" s="62"/>
      <c r="CF20806" s="62"/>
      <c r="CL20806" s="56" t="s">
        <v>11137</v>
      </c>
      <c r="CM20806" s="56" t="s">
        <v>215</v>
      </c>
      <c r="CN20806" s="56" t="s">
        <v>215</v>
      </c>
      <c r="CO20806" s="52"/>
      <c r="CP20806" s="52"/>
      <c r="CQ20806" s="52"/>
      <c r="CR20806" s="52"/>
      <c r="CS20806" s="52"/>
      <c r="CT20806" s="52"/>
      <c r="CU20806" s="33"/>
      <c r="CV20806" s="33"/>
    </row>
    <row r="20807" spans="74:100">
      <c r="BV20807" s="62"/>
      <c r="BW20807" s="62"/>
      <c r="BX20807" s="62"/>
      <c r="BY20807" s="62"/>
      <c r="BZ20807" s="62"/>
      <c r="CA20807" s="62"/>
      <c r="CB20807" s="62"/>
      <c r="CC20807" s="62"/>
      <c r="CD20807" s="62"/>
      <c r="CE20807" s="62"/>
      <c r="CF20807" s="62"/>
      <c r="CL20807" s="56" t="s">
        <v>23956</v>
      </c>
      <c r="CM20807" s="56" t="s">
        <v>214</v>
      </c>
      <c r="CN20807" s="56" t="s">
        <v>214</v>
      </c>
      <c r="CO20807" s="52"/>
      <c r="CP20807" s="52"/>
      <c r="CQ20807" s="52"/>
      <c r="CR20807" s="52"/>
      <c r="CS20807" s="52"/>
      <c r="CT20807" s="52"/>
      <c r="CU20807" s="33"/>
      <c r="CV20807" s="33"/>
    </row>
    <row r="20808" spans="74:100">
      <c r="BV20808" s="62"/>
      <c r="BW20808" s="62"/>
      <c r="BX20808" s="62"/>
      <c r="BY20808" s="62"/>
      <c r="BZ20808" s="62"/>
      <c r="CA20808" s="62"/>
      <c r="CB20808" s="62"/>
      <c r="CC20808" s="62"/>
      <c r="CD20808" s="62"/>
      <c r="CE20808" s="62"/>
      <c r="CF20808" s="62"/>
      <c r="CL20808" s="35" t="s">
        <v>29539</v>
      </c>
      <c r="CM20808" s="35" t="s">
        <v>217</v>
      </c>
      <c r="CN20808" s="35" t="s">
        <v>217</v>
      </c>
      <c r="CO20808" s="52"/>
      <c r="CP20808" s="52"/>
      <c r="CQ20808" s="52"/>
      <c r="CR20808" s="52"/>
      <c r="CS20808" s="52"/>
      <c r="CT20808" s="52"/>
      <c r="CU20808" s="33"/>
      <c r="CV20808" s="33"/>
    </row>
    <row r="20809" spans="74:100">
      <c r="BV20809" s="62"/>
      <c r="BW20809" s="62"/>
      <c r="BX20809" s="62"/>
      <c r="BY20809" s="62"/>
      <c r="BZ20809" s="62"/>
      <c r="CA20809" s="62"/>
      <c r="CB20809" s="62"/>
      <c r="CC20809" s="62"/>
      <c r="CD20809" s="62"/>
      <c r="CE20809" s="62"/>
      <c r="CF20809" s="62"/>
      <c r="CL20809" s="56" t="s">
        <v>11169</v>
      </c>
      <c r="CM20809" s="56" t="s">
        <v>213</v>
      </c>
      <c r="CN20809" s="56" t="s">
        <v>213</v>
      </c>
      <c r="CO20809" s="52"/>
      <c r="CP20809" s="52"/>
      <c r="CQ20809" s="52"/>
      <c r="CR20809" s="52"/>
      <c r="CS20809" s="52"/>
      <c r="CT20809" s="52"/>
      <c r="CU20809" s="33"/>
      <c r="CV20809" s="33"/>
    </row>
    <row r="20810" spans="74:100">
      <c r="BV20810" s="62"/>
      <c r="BW20810" s="62"/>
      <c r="BX20810" s="62"/>
      <c r="BY20810" s="62"/>
      <c r="BZ20810" s="62"/>
      <c r="CA20810" s="62"/>
      <c r="CB20810" s="62"/>
      <c r="CC20810" s="62"/>
      <c r="CD20810" s="62"/>
      <c r="CE20810" s="62"/>
      <c r="CF20810" s="62"/>
      <c r="CL20810" s="56" t="s">
        <v>11170</v>
      </c>
      <c r="CM20810" s="56" t="s">
        <v>213</v>
      </c>
      <c r="CN20810" s="56" t="s">
        <v>213</v>
      </c>
      <c r="CO20810" s="52"/>
      <c r="CP20810" s="52"/>
      <c r="CQ20810" s="52"/>
      <c r="CR20810" s="52"/>
      <c r="CS20810" s="52"/>
      <c r="CT20810" s="52"/>
      <c r="CU20810" s="33"/>
      <c r="CV20810" s="33"/>
    </row>
    <row r="20811" spans="74:100">
      <c r="BV20811" s="62"/>
      <c r="BW20811" s="62"/>
      <c r="BX20811" s="62"/>
      <c r="BY20811" s="62"/>
      <c r="BZ20811" s="62"/>
      <c r="CA20811" s="62"/>
      <c r="CB20811" s="62"/>
      <c r="CC20811" s="62"/>
      <c r="CD20811" s="62"/>
      <c r="CE20811" s="62"/>
      <c r="CF20811" s="62"/>
      <c r="CL20811" s="56" t="s">
        <v>11162</v>
      </c>
      <c r="CM20811" s="56" t="s">
        <v>214</v>
      </c>
      <c r="CN20811" s="56" t="s">
        <v>214</v>
      </c>
      <c r="CO20811" s="52"/>
      <c r="CP20811" s="52"/>
      <c r="CQ20811" s="52"/>
      <c r="CR20811" s="52"/>
      <c r="CS20811" s="52"/>
      <c r="CT20811" s="52"/>
      <c r="CU20811" s="33"/>
      <c r="CV20811" s="33"/>
    </row>
    <row r="20812" spans="74:100">
      <c r="BV20812" s="62"/>
      <c r="BW20812" s="62"/>
      <c r="BX20812" s="62"/>
      <c r="BY20812" s="62"/>
      <c r="BZ20812" s="62"/>
      <c r="CA20812" s="62"/>
      <c r="CB20812" s="62"/>
      <c r="CC20812" s="62"/>
      <c r="CD20812" s="62"/>
      <c r="CE20812" s="62"/>
      <c r="CF20812" s="62"/>
      <c r="CL20812" s="56" t="s">
        <v>11171</v>
      </c>
      <c r="CM20812" s="56" t="s">
        <v>213</v>
      </c>
      <c r="CN20812" s="56" t="s">
        <v>213</v>
      </c>
      <c r="CO20812" s="52"/>
      <c r="CP20812" s="52"/>
      <c r="CQ20812" s="52"/>
      <c r="CR20812" s="52"/>
      <c r="CS20812" s="52"/>
      <c r="CT20812" s="52"/>
      <c r="CU20812" s="33"/>
      <c r="CV20812" s="33"/>
    </row>
    <row r="20813" spans="74:100">
      <c r="BV20813" s="62"/>
      <c r="BW20813" s="62"/>
      <c r="BX20813" s="62"/>
      <c r="BY20813" s="62"/>
      <c r="BZ20813" s="62"/>
      <c r="CA20813" s="62"/>
      <c r="CB20813" s="62"/>
      <c r="CC20813" s="62"/>
      <c r="CD20813" s="62"/>
      <c r="CE20813" s="62"/>
      <c r="CF20813" s="62"/>
      <c r="CL20813" s="56" t="s">
        <v>11156</v>
      </c>
      <c r="CM20813" s="56" t="s">
        <v>213</v>
      </c>
      <c r="CN20813" s="56" t="s">
        <v>213</v>
      </c>
      <c r="CO20813" s="52"/>
      <c r="CP20813" s="52"/>
      <c r="CQ20813" s="52"/>
      <c r="CR20813" s="52"/>
      <c r="CS20813" s="52"/>
      <c r="CT20813" s="52"/>
      <c r="CU20813" s="33"/>
      <c r="CV20813" s="33"/>
    </row>
    <row r="20814" spans="74:100">
      <c r="BV20814" s="62"/>
      <c r="BW20814" s="62"/>
      <c r="BX20814" s="62"/>
      <c r="BY20814" s="62"/>
      <c r="BZ20814" s="62"/>
      <c r="CA20814" s="62"/>
      <c r="CB20814" s="62"/>
      <c r="CC20814" s="62"/>
      <c r="CD20814" s="62"/>
      <c r="CE20814" s="62"/>
      <c r="CF20814" s="62"/>
      <c r="CL20814" s="56" t="s">
        <v>23957</v>
      </c>
      <c r="CM20814" s="56" t="s">
        <v>214</v>
      </c>
      <c r="CN20814" s="56" t="s">
        <v>214</v>
      </c>
      <c r="CO20814" s="52"/>
      <c r="CP20814" s="52"/>
      <c r="CQ20814" s="52"/>
      <c r="CR20814" s="52"/>
      <c r="CS20814" s="52"/>
      <c r="CT20814" s="52"/>
      <c r="CU20814" s="33"/>
      <c r="CV20814" s="33"/>
    </row>
    <row r="20815" spans="74:100">
      <c r="BV20815" s="62"/>
      <c r="BW20815" s="62"/>
      <c r="BX20815" s="62"/>
      <c r="BY20815" s="62"/>
      <c r="BZ20815" s="62"/>
      <c r="CA20815" s="62"/>
      <c r="CB20815" s="62"/>
      <c r="CC20815" s="62"/>
      <c r="CD20815" s="62"/>
      <c r="CE20815" s="62"/>
      <c r="CF20815" s="62"/>
      <c r="CL20815" s="35" t="s">
        <v>11159</v>
      </c>
      <c r="CM20815" s="35" t="s">
        <v>217</v>
      </c>
      <c r="CN20815" s="35" t="s">
        <v>217</v>
      </c>
      <c r="CO20815" s="52"/>
      <c r="CP20815" s="52"/>
      <c r="CQ20815" s="52"/>
      <c r="CR20815" s="52"/>
      <c r="CS20815" s="52"/>
      <c r="CT20815" s="52"/>
      <c r="CU20815" s="33"/>
      <c r="CV20815" s="33"/>
    </row>
    <row r="20816" spans="74:100">
      <c r="BV20816" s="62"/>
      <c r="BW20816" s="62"/>
      <c r="BX20816" s="62"/>
      <c r="BY20816" s="62"/>
      <c r="BZ20816" s="62"/>
      <c r="CA20816" s="62"/>
      <c r="CB20816" s="62"/>
      <c r="CC20816" s="62"/>
      <c r="CD20816" s="62"/>
      <c r="CE20816" s="62"/>
      <c r="CF20816" s="62"/>
      <c r="CL20816" s="35" t="s">
        <v>11174</v>
      </c>
      <c r="CM20816" s="35" t="s">
        <v>217</v>
      </c>
      <c r="CN20816" s="35" t="s">
        <v>217</v>
      </c>
      <c r="CO20816" s="52"/>
      <c r="CP20816" s="52"/>
      <c r="CQ20816" s="52"/>
      <c r="CR20816" s="52"/>
      <c r="CS20816" s="52"/>
      <c r="CT20816" s="52"/>
      <c r="CU20816" s="33"/>
      <c r="CV20816" s="33"/>
    </row>
    <row r="20817" spans="74:100">
      <c r="BV20817" s="62"/>
      <c r="BW20817" s="62"/>
      <c r="BX20817" s="62"/>
      <c r="BY20817" s="62"/>
      <c r="BZ20817" s="62"/>
      <c r="CA20817" s="62"/>
      <c r="CB20817" s="62"/>
      <c r="CC20817" s="62"/>
      <c r="CD20817" s="62"/>
      <c r="CE20817" s="62"/>
      <c r="CF20817" s="62"/>
      <c r="CL20817" s="56" t="s">
        <v>11138</v>
      </c>
      <c r="CM20817" s="56" t="s">
        <v>213</v>
      </c>
      <c r="CN20817" s="56" t="s">
        <v>213</v>
      </c>
      <c r="CO20817" s="52"/>
      <c r="CP20817" s="52"/>
      <c r="CQ20817" s="52"/>
      <c r="CR20817" s="52"/>
      <c r="CS20817" s="52"/>
      <c r="CT20817" s="52"/>
      <c r="CU20817" s="33"/>
      <c r="CV20817" s="33"/>
    </row>
    <row r="20818" spans="74:100">
      <c r="BV20818" s="62"/>
      <c r="BW20818" s="62"/>
      <c r="BX20818" s="62"/>
      <c r="BY20818" s="62"/>
      <c r="BZ20818" s="62"/>
      <c r="CA20818" s="62"/>
      <c r="CB20818" s="62"/>
      <c r="CC20818" s="62"/>
      <c r="CD20818" s="62"/>
      <c r="CE20818" s="62"/>
      <c r="CF20818" s="62"/>
      <c r="CL20818" s="56" t="s">
        <v>25743</v>
      </c>
      <c r="CM20818" s="56" t="s">
        <v>214</v>
      </c>
      <c r="CN20818" s="56" t="s">
        <v>214</v>
      </c>
      <c r="CO20818" s="52"/>
      <c r="CP20818" s="52"/>
      <c r="CQ20818" s="52"/>
      <c r="CR20818" s="52"/>
      <c r="CS20818" s="52"/>
      <c r="CT20818" s="52"/>
      <c r="CU20818" s="33"/>
      <c r="CV20818" s="33"/>
    </row>
    <row r="20819" spans="74:100">
      <c r="BV20819" s="62"/>
      <c r="BW20819" s="62"/>
      <c r="BX20819" s="62"/>
      <c r="BY20819" s="62"/>
      <c r="BZ20819" s="62"/>
      <c r="CA20819" s="62"/>
      <c r="CB20819" s="62"/>
      <c r="CC20819" s="62"/>
      <c r="CD20819" s="62"/>
      <c r="CE20819" s="62"/>
      <c r="CF20819" s="62"/>
      <c r="CL20819" s="56" t="s">
        <v>25744</v>
      </c>
      <c r="CM20819" s="56" t="s">
        <v>214</v>
      </c>
      <c r="CN20819" s="56" t="s">
        <v>214</v>
      </c>
      <c r="CO20819" s="52"/>
      <c r="CP20819" s="52"/>
      <c r="CQ20819" s="52"/>
      <c r="CR20819" s="52"/>
      <c r="CS20819" s="52"/>
      <c r="CT20819" s="52"/>
      <c r="CU20819" s="33"/>
      <c r="CV20819" s="33"/>
    </row>
    <row r="20820" spans="74:100">
      <c r="BV20820" s="62"/>
      <c r="BW20820" s="62"/>
      <c r="BX20820" s="62"/>
      <c r="BY20820" s="62"/>
      <c r="BZ20820" s="62"/>
      <c r="CA20820" s="62"/>
      <c r="CB20820" s="62"/>
      <c r="CC20820" s="62"/>
      <c r="CD20820" s="62"/>
      <c r="CE20820" s="62"/>
      <c r="CF20820" s="62"/>
      <c r="CL20820" s="56" t="s">
        <v>23958</v>
      </c>
      <c r="CM20820" s="56" t="s">
        <v>214</v>
      </c>
      <c r="CN20820" s="56" t="s">
        <v>214</v>
      </c>
      <c r="CO20820" s="52"/>
      <c r="CP20820" s="52"/>
      <c r="CQ20820" s="52"/>
      <c r="CR20820" s="52"/>
      <c r="CS20820" s="52"/>
      <c r="CT20820" s="52"/>
      <c r="CU20820" s="33"/>
      <c r="CV20820" s="33"/>
    </row>
    <row r="20821" spans="74:100">
      <c r="BV20821" s="62"/>
      <c r="BW20821" s="62"/>
      <c r="BX20821" s="62"/>
      <c r="BY20821" s="62"/>
      <c r="BZ20821" s="62"/>
      <c r="CA20821" s="62"/>
      <c r="CB20821" s="62"/>
      <c r="CC20821" s="62"/>
      <c r="CD20821" s="62"/>
      <c r="CE20821" s="62"/>
      <c r="CF20821" s="62"/>
      <c r="CL20821" s="56" t="s">
        <v>25745</v>
      </c>
      <c r="CM20821" s="56" t="s">
        <v>214</v>
      </c>
      <c r="CN20821" s="56" t="s">
        <v>214</v>
      </c>
      <c r="CO20821" s="52"/>
      <c r="CP20821" s="52"/>
      <c r="CQ20821" s="52"/>
      <c r="CR20821" s="52"/>
      <c r="CS20821" s="52"/>
      <c r="CT20821" s="52"/>
      <c r="CU20821" s="33"/>
      <c r="CV20821" s="33"/>
    </row>
    <row r="20822" spans="74:100">
      <c r="BV20822" s="62"/>
      <c r="BW20822" s="62"/>
      <c r="BX20822" s="62"/>
      <c r="BY20822" s="62"/>
      <c r="BZ20822" s="62"/>
      <c r="CA20822" s="62"/>
      <c r="CB20822" s="62"/>
      <c r="CC20822" s="62"/>
      <c r="CD20822" s="62"/>
      <c r="CE20822" s="62"/>
      <c r="CF20822" s="62"/>
      <c r="CL20822" s="56" t="s">
        <v>11172</v>
      </c>
      <c r="CM20822" s="56" t="s">
        <v>213</v>
      </c>
      <c r="CN20822" s="56" t="s">
        <v>213</v>
      </c>
      <c r="CO20822" s="52"/>
      <c r="CP20822" s="52"/>
      <c r="CQ20822" s="52"/>
      <c r="CR20822" s="52"/>
      <c r="CS20822" s="52"/>
      <c r="CT20822" s="52"/>
      <c r="CU20822" s="33"/>
      <c r="CV20822" s="33"/>
    </row>
    <row r="20823" spans="74:100">
      <c r="BV20823" s="62"/>
      <c r="BW20823" s="62"/>
      <c r="BX20823" s="62"/>
      <c r="BY20823" s="62"/>
      <c r="BZ20823" s="62"/>
      <c r="CA20823" s="62"/>
      <c r="CB20823" s="62"/>
      <c r="CC20823" s="62"/>
      <c r="CD20823" s="62"/>
      <c r="CE20823" s="62"/>
      <c r="CF20823" s="62"/>
      <c r="CL20823" s="56" t="s">
        <v>25746</v>
      </c>
      <c r="CM20823" s="56" t="s">
        <v>214</v>
      </c>
      <c r="CN20823" s="56" t="s">
        <v>214</v>
      </c>
      <c r="CO20823" s="52"/>
      <c r="CP20823" s="52"/>
      <c r="CQ20823" s="52"/>
      <c r="CR20823" s="52"/>
      <c r="CS20823" s="52"/>
      <c r="CT20823" s="52"/>
      <c r="CU20823" s="33"/>
      <c r="CV20823" s="33"/>
    </row>
    <row r="20824" spans="74:100">
      <c r="BV20824" s="62"/>
      <c r="BW20824" s="62"/>
      <c r="BX20824" s="62"/>
      <c r="BY20824" s="62"/>
      <c r="BZ20824" s="62"/>
      <c r="CA20824" s="62"/>
      <c r="CB20824" s="62"/>
      <c r="CC20824" s="62"/>
      <c r="CD20824" s="62"/>
      <c r="CE20824" s="62"/>
      <c r="CF20824" s="62"/>
      <c r="CL20824" s="56" t="s">
        <v>11175</v>
      </c>
      <c r="CM20824" s="56" t="s">
        <v>214</v>
      </c>
      <c r="CN20824" s="56" t="s">
        <v>214</v>
      </c>
      <c r="CO20824" s="52"/>
      <c r="CP20824" s="52"/>
      <c r="CQ20824" s="52"/>
      <c r="CR20824" s="52"/>
      <c r="CS20824" s="52"/>
      <c r="CT20824" s="52"/>
      <c r="CU20824" s="33"/>
      <c r="CV20824" s="33"/>
    </row>
    <row r="20825" spans="74:100">
      <c r="BV20825" s="62"/>
      <c r="BW20825" s="62"/>
      <c r="BX20825" s="62"/>
      <c r="BY20825" s="62"/>
      <c r="BZ20825" s="62"/>
      <c r="CA20825" s="62"/>
      <c r="CB20825" s="62"/>
      <c r="CC20825" s="62"/>
      <c r="CD20825" s="62"/>
      <c r="CE20825" s="62"/>
      <c r="CF20825" s="62"/>
      <c r="CL20825" s="56" t="s">
        <v>11164</v>
      </c>
      <c r="CM20825" s="56" t="s">
        <v>214</v>
      </c>
      <c r="CN20825" s="56" t="s">
        <v>214</v>
      </c>
      <c r="CO20825" s="52"/>
      <c r="CP20825" s="52"/>
      <c r="CQ20825" s="52"/>
      <c r="CR20825" s="52"/>
      <c r="CS20825" s="52"/>
      <c r="CT20825" s="52"/>
      <c r="CU20825" s="33"/>
      <c r="CV20825" s="33"/>
    </row>
    <row r="20826" spans="74:100">
      <c r="BV20826" s="62"/>
      <c r="BW20826" s="62"/>
      <c r="BX20826" s="62"/>
      <c r="BY20826" s="62"/>
      <c r="BZ20826" s="62"/>
      <c r="CA20826" s="62"/>
      <c r="CB20826" s="62"/>
      <c r="CC20826" s="62"/>
      <c r="CD20826" s="62"/>
      <c r="CE20826" s="62"/>
      <c r="CF20826" s="62"/>
      <c r="CL20826" s="56" t="s">
        <v>23959</v>
      </c>
      <c r="CM20826" s="56" t="s">
        <v>214</v>
      </c>
      <c r="CN20826" s="56" t="s">
        <v>214</v>
      </c>
      <c r="CO20826" s="52"/>
      <c r="CP20826" s="52"/>
      <c r="CQ20826" s="52"/>
      <c r="CR20826" s="52"/>
      <c r="CS20826" s="52"/>
      <c r="CT20826" s="52"/>
      <c r="CU20826" s="33"/>
      <c r="CV20826" s="33"/>
    </row>
    <row r="20827" spans="74:100">
      <c r="BV20827" s="62"/>
      <c r="BW20827" s="62"/>
      <c r="BX20827" s="62"/>
      <c r="BY20827" s="62"/>
      <c r="BZ20827" s="62"/>
      <c r="CA20827" s="62"/>
      <c r="CB20827" s="62"/>
      <c r="CC20827" s="62"/>
      <c r="CD20827" s="62"/>
      <c r="CE20827" s="62"/>
      <c r="CF20827" s="62"/>
      <c r="CL20827" s="56" t="s">
        <v>23960</v>
      </c>
      <c r="CM20827" s="56" t="s">
        <v>214</v>
      </c>
      <c r="CN20827" s="56" t="s">
        <v>214</v>
      </c>
      <c r="CO20827" s="52"/>
      <c r="CP20827" s="52"/>
      <c r="CQ20827" s="52"/>
      <c r="CR20827" s="52"/>
      <c r="CS20827" s="52"/>
      <c r="CT20827" s="52"/>
      <c r="CU20827" s="33"/>
      <c r="CV20827" s="33"/>
    </row>
    <row r="20828" spans="74:100">
      <c r="BV20828" s="62"/>
      <c r="BW20828" s="62"/>
      <c r="BX20828" s="62"/>
      <c r="BY20828" s="62"/>
      <c r="BZ20828" s="62"/>
      <c r="CA20828" s="62"/>
      <c r="CB20828" s="62"/>
      <c r="CC20828" s="62"/>
      <c r="CD20828" s="62"/>
      <c r="CE20828" s="62"/>
      <c r="CF20828" s="62"/>
      <c r="CL20828" s="56" t="s">
        <v>23961</v>
      </c>
      <c r="CM20828" s="56" t="s">
        <v>214</v>
      </c>
      <c r="CN20828" s="56" t="s">
        <v>214</v>
      </c>
      <c r="CO20828" s="52"/>
      <c r="CP20828" s="52"/>
      <c r="CQ20828" s="52"/>
      <c r="CR20828" s="52"/>
      <c r="CS20828" s="52"/>
      <c r="CT20828" s="52"/>
      <c r="CU20828" s="33"/>
      <c r="CV20828" s="33"/>
    </row>
    <row r="20829" spans="74:100">
      <c r="BV20829" s="62"/>
      <c r="BW20829" s="62"/>
      <c r="BX20829" s="62"/>
      <c r="BY20829" s="62"/>
      <c r="BZ20829" s="62"/>
      <c r="CA20829" s="62"/>
      <c r="CB20829" s="62"/>
      <c r="CC20829" s="62"/>
      <c r="CD20829" s="62"/>
      <c r="CE20829" s="62"/>
      <c r="CF20829" s="62"/>
      <c r="CL20829" s="56" t="s">
        <v>11173</v>
      </c>
      <c r="CM20829" s="56" t="s">
        <v>213</v>
      </c>
      <c r="CN20829" s="56" t="s">
        <v>213</v>
      </c>
      <c r="CO20829" s="52"/>
      <c r="CP20829" s="52"/>
      <c r="CQ20829" s="52"/>
      <c r="CR20829" s="52"/>
      <c r="CS20829" s="52"/>
      <c r="CT20829" s="52"/>
      <c r="CU20829" s="33"/>
      <c r="CV20829" s="33"/>
    </row>
    <row r="20830" spans="74:100">
      <c r="BV20830" s="62"/>
      <c r="BW20830" s="62"/>
      <c r="BX20830" s="62"/>
      <c r="BY20830" s="62"/>
      <c r="BZ20830" s="62"/>
      <c r="CA20830" s="62"/>
      <c r="CB20830" s="62"/>
      <c r="CC20830" s="62"/>
      <c r="CD20830" s="62"/>
      <c r="CE20830" s="62"/>
      <c r="CF20830" s="62"/>
      <c r="CL20830" s="56" t="s">
        <v>11178</v>
      </c>
      <c r="CM20830" s="56" t="s">
        <v>216</v>
      </c>
      <c r="CN20830" s="56" t="s">
        <v>216</v>
      </c>
      <c r="CO20830" s="52"/>
      <c r="CP20830" s="52"/>
      <c r="CQ20830" s="52"/>
      <c r="CR20830" s="52"/>
      <c r="CS20830" s="52"/>
      <c r="CT20830" s="52"/>
      <c r="CU20830" s="33"/>
      <c r="CV20830" s="33"/>
    </row>
    <row r="20831" spans="74:100">
      <c r="BV20831" s="62"/>
      <c r="BW20831" s="62"/>
      <c r="BX20831" s="62"/>
      <c r="BY20831" s="62"/>
      <c r="BZ20831" s="62"/>
      <c r="CA20831" s="62"/>
      <c r="CB20831" s="62"/>
      <c r="CC20831" s="62"/>
      <c r="CD20831" s="62"/>
      <c r="CE20831" s="62"/>
      <c r="CF20831" s="62"/>
      <c r="CL20831" s="56" t="s">
        <v>11179</v>
      </c>
      <c r="CM20831" s="56" t="s">
        <v>216</v>
      </c>
      <c r="CN20831" s="56" t="s">
        <v>216</v>
      </c>
      <c r="CO20831" s="52"/>
      <c r="CP20831" s="52"/>
      <c r="CQ20831" s="52"/>
      <c r="CR20831" s="52"/>
      <c r="CS20831" s="52"/>
      <c r="CT20831" s="52"/>
      <c r="CU20831" s="33"/>
      <c r="CV20831" s="33"/>
    </row>
    <row r="20832" spans="74:100">
      <c r="BV20832" s="62"/>
      <c r="BW20832" s="62"/>
      <c r="BX20832" s="62"/>
      <c r="BY20832" s="62"/>
      <c r="BZ20832" s="62"/>
      <c r="CA20832" s="62"/>
      <c r="CB20832" s="62"/>
      <c r="CC20832" s="62"/>
      <c r="CD20832" s="62"/>
      <c r="CE20832" s="62"/>
      <c r="CF20832" s="62"/>
      <c r="CL20832" s="56" t="s">
        <v>11128</v>
      </c>
      <c r="CM20832" s="56" t="s">
        <v>216</v>
      </c>
      <c r="CN20832" s="56" t="s">
        <v>216</v>
      </c>
      <c r="CO20832" s="52"/>
      <c r="CP20832" s="52"/>
      <c r="CQ20832" s="52"/>
      <c r="CR20832" s="52"/>
      <c r="CS20832" s="52"/>
      <c r="CT20832" s="52"/>
      <c r="CU20832" s="33"/>
      <c r="CV20832" s="33"/>
    </row>
    <row r="20833" spans="74:100">
      <c r="BV20833" s="62"/>
      <c r="BW20833" s="62"/>
      <c r="BX20833" s="62"/>
      <c r="BY20833" s="62"/>
      <c r="BZ20833" s="62"/>
      <c r="CA20833" s="62"/>
      <c r="CB20833" s="62"/>
      <c r="CC20833" s="62"/>
      <c r="CD20833" s="62"/>
      <c r="CE20833" s="62"/>
      <c r="CF20833" s="62"/>
      <c r="CL20833" s="35" t="s">
        <v>29540</v>
      </c>
      <c r="CM20833" s="35" t="s">
        <v>217</v>
      </c>
      <c r="CN20833" s="35" t="s">
        <v>217</v>
      </c>
      <c r="CO20833" s="52"/>
      <c r="CP20833" s="52"/>
      <c r="CQ20833" s="52"/>
      <c r="CR20833" s="52"/>
      <c r="CS20833" s="52"/>
      <c r="CT20833" s="52"/>
      <c r="CU20833" s="33"/>
      <c r="CV20833" s="33"/>
    </row>
    <row r="20834" spans="74:100">
      <c r="BV20834" s="62"/>
      <c r="BW20834" s="62"/>
      <c r="BX20834" s="62"/>
      <c r="BY20834" s="62"/>
      <c r="BZ20834" s="62"/>
      <c r="CA20834" s="62"/>
      <c r="CB20834" s="62"/>
      <c r="CC20834" s="62"/>
      <c r="CD20834" s="62"/>
      <c r="CE20834" s="62"/>
      <c r="CF20834" s="62"/>
      <c r="CL20834" s="35" t="s">
        <v>29541</v>
      </c>
      <c r="CM20834" s="35" t="s">
        <v>217</v>
      </c>
      <c r="CN20834" s="35" t="s">
        <v>217</v>
      </c>
      <c r="CO20834" s="52"/>
      <c r="CP20834" s="52"/>
      <c r="CQ20834" s="52"/>
      <c r="CR20834" s="52"/>
      <c r="CS20834" s="52"/>
      <c r="CT20834" s="52"/>
      <c r="CU20834" s="33"/>
      <c r="CV20834" s="33"/>
    </row>
    <row r="20835" spans="74:100">
      <c r="BV20835" s="62"/>
      <c r="BW20835" s="62"/>
      <c r="BX20835" s="62"/>
      <c r="BY20835" s="62"/>
      <c r="BZ20835" s="62"/>
      <c r="CA20835" s="62"/>
      <c r="CB20835" s="62"/>
      <c r="CC20835" s="62"/>
      <c r="CD20835" s="62"/>
      <c r="CE20835" s="62"/>
      <c r="CF20835" s="62"/>
      <c r="CL20835" s="56" t="s">
        <v>13938</v>
      </c>
      <c r="CM20835" s="56" t="s">
        <v>216</v>
      </c>
      <c r="CN20835" s="56" t="s">
        <v>216</v>
      </c>
      <c r="CO20835" s="52"/>
      <c r="CP20835" s="52"/>
      <c r="CQ20835" s="52"/>
      <c r="CR20835" s="52"/>
      <c r="CS20835" s="52"/>
      <c r="CT20835" s="52"/>
      <c r="CU20835" s="33"/>
      <c r="CV20835" s="33"/>
    </row>
    <row r="20836" spans="74:100">
      <c r="BV20836" s="62"/>
      <c r="BW20836" s="62"/>
      <c r="BX20836" s="62"/>
      <c r="BY20836" s="62"/>
      <c r="BZ20836" s="62"/>
      <c r="CA20836" s="62"/>
      <c r="CB20836" s="62"/>
      <c r="CC20836" s="62"/>
      <c r="CD20836" s="62"/>
      <c r="CE20836" s="62"/>
      <c r="CF20836" s="62"/>
      <c r="CL20836" s="56" t="s">
        <v>23962</v>
      </c>
      <c r="CM20836" s="56" t="s">
        <v>216</v>
      </c>
      <c r="CN20836" s="56" t="s">
        <v>216</v>
      </c>
      <c r="CO20836" s="52"/>
      <c r="CP20836" s="52"/>
      <c r="CQ20836" s="52"/>
      <c r="CR20836" s="52"/>
      <c r="CS20836" s="52"/>
      <c r="CT20836" s="52"/>
      <c r="CU20836" s="33"/>
      <c r="CV20836" s="33"/>
    </row>
    <row r="20837" spans="74:100">
      <c r="BV20837" s="62"/>
      <c r="BW20837" s="62"/>
      <c r="BX20837" s="62"/>
      <c r="BY20837" s="62"/>
      <c r="BZ20837" s="62"/>
      <c r="CA20837" s="62"/>
      <c r="CB20837" s="62"/>
      <c r="CC20837" s="62"/>
      <c r="CD20837" s="62"/>
      <c r="CE20837" s="62"/>
      <c r="CF20837" s="62"/>
      <c r="CL20837" s="56" t="s">
        <v>1585</v>
      </c>
      <c r="CM20837" s="56" t="s">
        <v>216</v>
      </c>
      <c r="CN20837" s="56" t="s">
        <v>216</v>
      </c>
      <c r="CO20837" s="52"/>
      <c r="CP20837" s="52"/>
      <c r="CQ20837" s="52"/>
      <c r="CR20837" s="52"/>
      <c r="CS20837" s="52"/>
      <c r="CT20837" s="52"/>
      <c r="CU20837" s="33"/>
      <c r="CV20837" s="33"/>
    </row>
    <row r="20838" spans="74:100">
      <c r="BV20838" s="62"/>
      <c r="BW20838" s="62"/>
      <c r="BX20838" s="62"/>
      <c r="BY20838" s="62"/>
      <c r="BZ20838" s="62"/>
      <c r="CA20838" s="62"/>
      <c r="CB20838" s="62"/>
      <c r="CC20838" s="62"/>
      <c r="CD20838" s="62"/>
      <c r="CE20838" s="62"/>
      <c r="CF20838" s="62"/>
      <c r="CL20838" s="56" t="s">
        <v>23963</v>
      </c>
      <c r="CM20838" s="56" t="s">
        <v>216</v>
      </c>
      <c r="CN20838" s="56" t="s">
        <v>216</v>
      </c>
      <c r="CO20838" s="52"/>
      <c r="CP20838" s="52"/>
      <c r="CQ20838" s="52"/>
      <c r="CR20838" s="52"/>
      <c r="CS20838" s="52"/>
      <c r="CT20838" s="52"/>
      <c r="CU20838" s="33"/>
      <c r="CV20838" s="33"/>
    </row>
    <row r="20839" spans="74:100">
      <c r="BV20839" s="62"/>
      <c r="BW20839" s="62"/>
      <c r="BX20839" s="62"/>
      <c r="BY20839" s="62"/>
      <c r="BZ20839" s="62"/>
      <c r="CA20839" s="62"/>
      <c r="CB20839" s="62"/>
      <c r="CC20839" s="62"/>
      <c r="CD20839" s="62"/>
      <c r="CE20839" s="62"/>
      <c r="CF20839" s="62"/>
      <c r="CL20839" s="56" t="s">
        <v>1588</v>
      </c>
      <c r="CM20839" s="56" t="s">
        <v>216</v>
      </c>
      <c r="CN20839" s="56" t="s">
        <v>216</v>
      </c>
      <c r="CO20839" s="52"/>
      <c r="CP20839" s="52"/>
      <c r="CQ20839" s="52"/>
      <c r="CR20839" s="52"/>
      <c r="CS20839" s="52"/>
      <c r="CT20839" s="52"/>
      <c r="CU20839" s="33"/>
      <c r="CV20839" s="33"/>
    </row>
    <row r="20840" spans="74:100">
      <c r="BV20840" s="62"/>
      <c r="BW20840" s="62"/>
      <c r="BX20840" s="62"/>
      <c r="BY20840" s="62"/>
      <c r="BZ20840" s="62"/>
      <c r="CA20840" s="62"/>
      <c r="CB20840" s="62"/>
      <c r="CC20840" s="62"/>
      <c r="CD20840" s="62"/>
      <c r="CE20840" s="62"/>
      <c r="CF20840" s="62"/>
      <c r="CL20840" s="35" t="s">
        <v>11190</v>
      </c>
      <c r="CM20840" s="35" t="s">
        <v>217</v>
      </c>
      <c r="CN20840" s="35" t="s">
        <v>217</v>
      </c>
      <c r="CO20840" s="52"/>
      <c r="CP20840" s="52"/>
      <c r="CQ20840" s="52"/>
      <c r="CR20840" s="52"/>
      <c r="CS20840" s="52"/>
      <c r="CT20840" s="52"/>
      <c r="CU20840" s="33"/>
      <c r="CV20840" s="33"/>
    </row>
    <row r="20841" spans="74:100">
      <c r="BV20841" s="62"/>
      <c r="BW20841" s="62"/>
      <c r="BX20841" s="62"/>
      <c r="BY20841" s="62"/>
      <c r="BZ20841" s="62"/>
      <c r="CA20841" s="62"/>
      <c r="CB20841" s="62"/>
      <c r="CC20841" s="62"/>
      <c r="CD20841" s="62"/>
      <c r="CE20841" s="62"/>
      <c r="CF20841" s="62"/>
      <c r="CL20841" s="35" t="s">
        <v>11183</v>
      </c>
      <c r="CM20841" s="35" t="s">
        <v>217</v>
      </c>
      <c r="CN20841" s="35" t="s">
        <v>217</v>
      </c>
      <c r="CO20841" s="52"/>
      <c r="CP20841" s="52"/>
      <c r="CQ20841" s="52"/>
      <c r="CR20841" s="52"/>
      <c r="CS20841" s="52"/>
      <c r="CT20841" s="52"/>
      <c r="CU20841" s="33"/>
      <c r="CV20841" s="33"/>
    </row>
    <row r="20842" spans="74:100">
      <c r="BV20842" s="62"/>
      <c r="BW20842" s="62"/>
      <c r="BX20842" s="62"/>
      <c r="BY20842" s="62"/>
      <c r="BZ20842" s="62"/>
      <c r="CA20842" s="62"/>
      <c r="CB20842" s="62"/>
      <c r="CC20842" s="62"/>
      <c r="CD20842" s="62"/>
      <c r="CE20842" s="62"/>
      <c r="CF20842" s="62"/>
      <c r="CL20842" s="35" t="s">
        <v>11184</v>
      </c>
      <c r="CM20842" s="35" t="s">
        <v>217</v>
      </c>
      <c r="CN20842" s="35" t="s">
        <v>217</v>
      </c>
      <c r="CO20842" s="52"/>
      <c r="CP20842" s="52"/>
      <c r="CQ20842" s="52"/>
      <c r="CR20842" s="52"/>
      <c r="CS20842" s="52"/>
      <c r="CT20842" s="52"/>
      <c r="CU20842" s="33"/>
      <c r="CV20842" s="33"/>
    </row>
    <row r="20843" spans="74:100">
      <c r="BV20843" s="62"/>
      <c r="BW20843" s="62"/>
      <c r="BX20843" s="62"/>
      <c r="BY20843" s="62"/>
      <c r="BZ20843" s="62"/>
      <c r="CA20843" s="62"/>
      <c r="CB20843" s="62"/>
      <c r="CC20843" s="62"/>
      <c r="CD20843" s="62"/>
      <c r="CE20843" s="62"/>
      <c r="CF20843" s="62"/>
      <c r="CL20843" s="35" t="s">
        <v>11185</v>
      </c>
      <c r="CM20843" s="35" t="s">
        <v>217</v>
      </c>
      <c r="CN20843" s="35" t="s">
        <v>217</v>
      </c>
      <c r="CO20843" s="52"/>
      <c r="CP20843" s="52"/>
      <c r="CQ20843" s="52"/>
      <c r="CR20843" s="52"/>
      <c r="CS20843" s="52"/>
      <c r="CT20843" s="52"/>
      <c r="CU20843" s="33"/>
      <c r="CV20843" s="33"/>
    </row>
    <row r="20844" spans="74:100">
      <c r="BV20844" s="62"/>
      <c r="BW20844" s="62"/>
      <c r="BX20844" s="62"/>
      <c r="BY20844" s="62"/>
      <c r="BZ20844" s="62"/>
      <c r="CA20844" s="62"/>
      <c r="CB20844" s="62"/>
      <c r="CC20844" s="62"/>
      <c r="CD20844" s="62"/>
      <c r="CE20844" s="62"/>
      <c r="CF20844" s="62"/>
      <c r="CL20844" s="35" t="s">
        <v>11186</v>
      </c>
      <c r="CM20844" s="35" t="s">
        <v>217</v>
      </c>
      <c r="CN20844" s="35" t="s">
        <v>217</v>
      </c>
      <c r="CO20844" s="52"/>
      <c r="CP20844" s="52"/>
      <c r="CQ20844" s="52"/>
      <c r="CR20844" s="52"/>
      <c r="CS20844" s="52"/>
      <c r="CT20844" s="52"/>
      <c r="CU20844" s="33"/>
      <c r="CV20844" s="33"/>
    </row>
    <row r="20845" spans="74:100">
      <c r="BV20845" s="62"/>
      <c r="BW20845" s="62"/>
      <c r="BX20845" s="62"/>
      <c r="BY20845" s="62"/>
      <c r="BZ20845" s="62"/>
      <c r="CA20845" s="62"/>
      <c r="CB20845" s="62"/>
      <c r="CC20845" s="62"/>
      <c r="CD20845" s="62"/>
      <c r="CE20845" s="62"/>
      <c r="CF20845" s="62"/>
      <c r="CL20845" s="35" t="s">
        <v>11187</v>
      </c>
      <c r="CM20845" s="35" t="s">
        <v>217</v>
      </c>
      <c r="CN20845" s="35" t="s">
        <v>217</v>
      </c>
      <c r="CO20845" s="52"/>
      <c r="CP20845" s="52"/>
      <c r="CQ20845" s="52"/>
      <c r="CR20845" s="52"/>
      <c r="CS20845" s="52"/>
      <c r="CT20845" s="52"/>
      <c r="CU20845" s="33"/>
      <c r="CV20845" s="33"/>
    </row>
    <row r="20846" spans="74:100">
      <c r="BV20846" s="62"/>
      <c r="BW20846" s="62"/>
      <c r="BX20846" s="62"/>
      <c r="BY20846" s="62"/>
      <c r="BZ20846" s="62"/>
      <c r="CA20846" s="62"/>
      <c r="CB20846" s="62"/>
      <c r="CC20846" s="62"/>
      <c r="CD20846" s="62"/>
      <c r="CE20846" s="62"/>
      <c r="CF20846" s="62"/>
      <c r="CL20846" s="35" t="s">
        <v>11191</v>
      </c>
      <c r="CM20846" s="35" t="s">
        <v>217</v>
      </c>
      <c r="CN20846" s="35" t="s">
        <v>217</v>
      </c>
      <c r="CO20846" s="52"/>
      <c r="CP20846" s="52"/>
      <c r="CQ20846" s="52"/>
      <c r="CR20846" s="52"/>
      <c r="CS20846" s="52"/>
      <c r="CT20846" s="52"/>
      <c r="CU20846" s="33"/>
      <c r="CV20846" s="33"/>
    </row>
    <row r="20847" spans="74:100">
      <c r="BV20847" s="62"/>
      <c r="BW20847" s="62"/>
      <c r="BX20847" s="62"/>
      <c r="BY20847" s="62"/>
      <c r="BZ20847" s="62"/>
      <c r="CA20847" s="62"/>
      <c r="CB20847" s="62"/>
      <c r="CC20847" s="62"/>
      <c r="CD20847" s="62"/>
      <c r="CE20847" s="62"/>
      <c r="CF20847" s="62"/>
      <c r="CL20847" s="35" t="s">
        <v>29542</v>
      </c>
      <c r="CM20847" s="35" t="s">
        <v>217</v>
      </c>
      <c r="CN20847" s="35" t="s">
        <v>217</v>
      </c>
      <c r="CO20847" s="52"/>
      <c r="CP20847" s="52"/>
      <c r="CQ20847" s="52"/>
      <c r="CR20847" s="52"/>
      <c r="CS20847" s="52"/>
      <c r="CT20847" s="52"/>
      <c r="CU20847" s="33"/>
      <c r="CV20847" s="33"/>
    </row>
    <row r="20848" spans="74:100">
      <c r="BV20848" s="62"/>
      <c r="BW20848" s="62"/>
      <c r="BX20848" s="62"/>
      <c r="BY20848" s="62"/>
      <c r="BZ20848" s="62"/>
      <c r="CA20848" s="62"/>
      <c r="CB20848" s="62"/>
      <c r="CC20848" s="62"/>
      <c r="CD20848" s="62"/>
      <c r="CE20848" s="62"/>
      <c r="CF20848" s="62"/>
      <c r="CL20848" s="35" t="s">
        <v>11188</v>
      </c>
      <c r="CM20848" s="35" t="s">
        <v>217</v>
      </c>
      <c r="CN20848" s="35" t="s">
        <v>217</v>
      </c>
      <c r="CO20848" s="52"/>
      <c r="CP20848" s="52"/>
      <c r="CQ20848" s="52"/>
      <c r="CR20848" s="52"/>
      <c r="CS20848" s="52"/>
      <c r="CT20848" s="52"/>
      <c r="CU20848" s="33"/>
      <c r="CV20848" s="33"/>
    </row>
    <row r="20849" spans="74:100">
      <c r="BV20849" s="62"/>
      <c r="BW20849" s="62"/>
      <c r="BX20849" s="62"/>
      <c r="BY20849" s="62"/>
      <c r="BZ20849" s="62"/>
      <c r="CA20849" s="62"/>
      <c r="CB20849" s="62"/>
      <c r="CC20849" s="62"/>
      <c r="CD20849" s="62"/>
      <c r="CE20849" s="62"/>
      <c r="CF20849" s="62"/>
      <c r="CL20849" s="35" t="s">
        <v>29543</v>
      </c>
      <c r="CM20849" s="35" t="s">
        <v>217</v>
      </c>
      <c r="CN20849" s="35" t="s">
        <v>217</v>
      </c>
      <c r="CO20849" s="52"/>
      <c r="CP20849" s="52"/>
      <c r="CQ20849" s="52"/>
      <c r="CR20849" s="52"/>
      <c r="CS20849" s="52"/>
      <c r="CT20849" s="52"/>
      <c r="CU20849" s="33"/>
      <c r="CV20849" s="33"/>
    </row>
    <row r="20850" spans="74:100">
      <c r="BV20850" s="62"/>
      <c r="BW20850" s="62"/>
      <c r="BX20850" s="62"/>
      <c r="BY20850" s="62"/>
      <c r="BZ20850" s="62"/>
      <c r="CA20850" s="62"/>
      <c r="CB20850" s="62"/>
      <c r="CC20850" s="62"/>
      <c r="CD20850" s="62"/>
      <c r="CE20850" s="62"/>
      <c r="CF20850" s="62"/>
      <c r="CL20850" s="56" t="s">
        <v>4795</v>
      </c>
      <c r="CM20850" s="56" t="s">
        <v>216</v>
      </c>
      <c r="CN20850" s="56" t="s">
        <v>216</v>
      </c>
      <c r="CO20850" s="52"/>
      <c r="CP20850" s="52"/>
      <c r="CQ20850" s="52"/>
      <c r="CR20850" s="52"/>
      <c r="CS20850" s="52"/>
      <c r="CT20850" s="52"/>
      <c r="CU20850" s="33"/>
      <c r="CV20850" s="33"/>
    </row>
    <row r="20851" spans="74:100">
      <c r="BV20851" s="62"/>
      <c r="BW20851" s="62"/>
      <c r="BX20851" s="62"/>
      <c r="BY20851" s="62"/>
      <c r="BZ20851" s="62"/>
      <c r="CA20851" s="62"/>
      <c r="CB20851" s="62"/>
      <c r="CC20851" s="62"/>
      <c r="CD20851" s="62"/>
      <c r="CE20851" s="62"/>
      <c r="CF20851" s="62"/>
      <c r="CL20851" s="35" t="s">
        <v>11189</v>
      </c>
      <c r="CM20851" s="35" t="s">
        <v>217</v>
      </c>
      <c r="CN20851" s="35" t="s">
        <v>217</v>
      </c>
      <c r="CO20851" s="52"/>
      <c r="CP20851" s="52"/>
      <c r="CQ20851" s="52"/>
      <c r="CR20851" s="52"/>
      <c r="CS20851" s="52"/>
      <c r="CT20851" s="52"/>
      <c r="CU20851" s="33"/>
      <c r="CV20851" s="33"/>
    </row>
    <row r="20852" spans="74:100">
      <c r="BV20852" s="62"/>
      <c r="BW20852" s="62"/>
      <c r="BX20852" s="62"/>
      <c r="BY20852" s="62"/>
      <c r="BZ20852" s="62"/>
      <c r="CA20852" s="62"/>
      <c r="CB20852" s="62"/>
      <c r="CC20852" s="62"/>
      <c r="CD20852" s="62"/>
      <c r="CE20852" s="62"/>
      <c r="CF20852" s="62"/>
      <c r="CL20852" s="56" t="s">
        <v>1589</v>
      </c>
      <c r="CM20852" s="56" t="s">
        <v>216</v>
      </c>
      <c r="CN20852" s="56" t="s">
        <v>216</v>
      </c>
      <c r="CO20852" s="52"/>
      <c r="CP20852" s="52"/>
      <c r="CQ20852" s="52"/>
      <c r="CR20852" s="52"/>
      <c r="CS20852" s="52"/>
      <c r="CT20852" s="52"/>
      <c r="CU20852" s="33"/>
      <c r="CV20852" s="33"/>
    </row>
    <row r="20853" spans="74:100">
      <c r="BV20853" s="62"/>
      <c r="BW20853" s="62"/>
      <c r="BX20853" s="62"/>
      <c r="BY20853" s="62"/>
      <c r="BZ20853" s="62"/>
      <c r="CA20853" s="62"/>
      <c r="CB20853" s="62"/>
      <c r="CC20853" s="62"/>
      <c r="CD20853" s="62"/>
      <c r="CE20853" s="62"/>
      <c r="CF20853" s="62"/>
      <c r="CL20853" s="56" t="s">
        <v>11193</v>
      </c>
      <c r="CM20853" s="56" t="s">
        <v>216</v>
      </c>
      <c r="CN20853" s="56" t="s">
        <v>216</v>
      </c>
      <c r="CO20853" s="52"/>
      <c r="CP20853" s="52"/>
      <c r="CQ20853" s="52"/>
      <c r="CR20853" s="52"/>
      <c r="CS20853" s="52"/>
      <c r="CT20853" s="52"/>
      <c r="CU20853" s="33"/>
      <c r="CV20853" s="33"/>
    </row>
    <row r="20854" spans="74:100">
      <c r="BV20854" s="62"/>
      <c r="BW20854" s="62"/>
      <c r="BX20854" s="62"/>
      <c r="BY20854" s="62"/>
      <c r="BZ20854" s="62"/>
      <c r="CA20854" s="62"/>
      <c r="CB20854" s="62"/>
      <c r="CC20854" s="62"/>
      <c r="CD20854" s="62"/>
      <c r="CE20854" s="62"/>
      <c r="CF20854" s="62"/>
      <c r="CL20854" s="56" t="s">
        <v>11194</v>
      </c>
      <c r="CM20854" s="56" t="s">
        <v>216</v>
      </c>
      <c r="CN20854" s="56" t="s">
        <v>216</v>
      </c>
      <c r="CO20854" s="52"/>
      <c r="CP20854" s="52"/>
      <c r="CQ20854" s="52"/>
      <c r="CR20854" s="52"/>
      <c r="CS20854" s="52"/>
      <c r="CT20854" s="52"/>
      <c r="CU20854" s="33"/>
      <c r="CV20854" s="33"/>
    </row>
    <row r="20855" spans="74:100">
      <c r="BV20855" s="62"/>
      <c r="BW20855" s="62"/>
      <c r="BX20855" s="62"/>
      <c r="BY20855" s="62"/>
      <c r="BZ20855" s="62"/>
      <c r="CA20855" s="62"/>
      <c r="CB20855" s="62"/>
      <c r="CC20855" s="62"/>
      <c r="CD20855" s="62"/>
      <c r="CE20855" s="62"/>
      <c r="CF20855" s="62"/>
      <c r="CL20855" s="35" t="s">
        <v>11192</v>
      </c>
      <c r="CM20855" s="35" t="s">
        <v>217</v>
      </c>
      <c r="CN20855" s="35" t="s">
        <v>217</v>
      </c>
      <c r="CO20855" s="52"/>
      <c r="CP20855" s="52"/>
      <c r="CQ20855" s="52"/>
      <c r="CR20855" s="52"/>
      <c r="CS20855" s="52"/>
      <c r="CT20855" s="52"/>
      <c r="CU20855" s="33"/>
      <c r="CV20855" s="33"/>
    </row>
    <row r="20856" spans="74:100">
      <c r="BV20856" s="62"/>
      <c r="BW20856" s="62"/>
      <c r="BX20856" s="62"/>
      <c r="BY20856" s="62"/>
      <c r="BZ20856" s="62"/>
      <c r="CA20856" s="62"/>
      <c r="CB20856" s="62"/>
      <c r="CC20856" s="62"/>
      <c r="CD20856" s="62"/>
      <c r="CE20856" s="62"/>
      <c r="CF20856" s="62"/>
      <c r="CL20856" s="35" t="s">
        <v>29544</v>
      </c>
      <c r="CM20856" s="35" t="s">
        <v>217</v>
      </c>
      <c r="CN20856" s="35" t="s">
        <v>217</v>
      </c>
      <c r="CO20856" s="52"/>
      <c r="CP20856" s="52"/>
      <c r="CQ20856" s="52"/>
      <c r="CR20856" s="52"/>
      <c r="CS20856" s="52"/>
      <c r="CT20856" s="52"/>
      <c r="CU20856" s="33"/>
      <c r="CV20856" s="33"/>
    </row>
    <row r="20857" spans="74:100">
      <c r="BV20857" s="62"/>
      <c r="BW20857" s="62"/>
      <c r="BX20857" s="62"/>
      <c r="BY20857" s="62"/>
      <c r="BZ20857" s="62"/>
      <c r="CA20857" s="62"/>
      <c r="CB20857" s="62"/>
      <c r="CC20857" s="62"/>
      <c r="CD20857" s="62"/>
      <c r="CE20857" s="62"/>
      <c r="CF20857" s="62"/>
      <c r="CL20857" s="56" t="s">
        <v>11196</v>
      </c>
      <c r="CM20857" s="56" t="s">
        <v>213</v>
      </c>
      <c r="CN20857" s="56" t="s">
        <v>213</v>
      </c>
      <c r="CO20857" s="52"/>
      <c r="CP20857" s="52"/>
      <c r="CQ20857" s="52"/>
      <c r="CR20857" s="52"/>
      <c r="CS20857" s="52"/>
      <c r="CT20857" s="52"/>
      <c r="CU20857" s="33"/>
      <c r="CV20857" s="33"/>
    </row>
    <row r="20858" spans="74:100">
      <c r="BV20858" s="62"/>
      <c r="BW20858" s="62"/>
      <c r="BX20858" s="62"/>
      <c r="BY20858" s="62"/>
      <c r="BZ20858" s="62"/>
      <c r="CA20858" s="62"/>
      <c r="CB20858" s="62"/>
      <c r="CC20858" s="62"/>
      <c r="CD20858" s="62"/>
      <c r="CE20858" s="62"/>
      <c r="CF20858" s="62"/>
      <c r="CL20858" s="35" t="s">
        <v>8078</v>
      </c>
      <c r="CM20858" s="35" t="s">
        <v>217</v>
      </c>
      <c r="CN20858" s="35" t="s">
        <v>217</v>
      </c>
      <c r="CO20858" s="52"/>
      <c r="CP20858" s="52"/>
      <c r="CQ20858" s="52"/>
      <c r="CR20858" s="52"/>
      <c r="CS20858" s="52"/>
      <c r="CT20858" s="52"/>
      <c r="CU20858" s="33"/>
      <c r="CV20858" s="33"/>
    </row>
    <row r="20859" spans="74:100">
      <c r="BV20859" s="62"/>
      <c r="BW20859" s="62"/>
      <c r="BX20859" s="62"/>
      <c r="BY20859" s="62"/>
      <c r="BZ20859" s="62"/>
      <c r="CA20859" s="62"/>
      <c r="CB20859" s="62"/>
      <c r="CC20859" s="62"/>
      <c r="CD20859" s="62"/>
      <c r="CE20859" s="62"/>
      <c r="CF20859" s="62"/>
      <c r="CL20859" s="35" t="s">
        <v>11201</v>
      </c>
      <c r="CM20859" s="35" t="s">
        <v>217</v>
      </c>
      <c r="CN20859" s="35" t="s">
        <v>217</v>
      </c>
      <c r="CO20859" s="52"/>
      <c r="CP20859" s="52"/>
      <c r="CQ20859" s="52"/>
      <c r="CR20859" s="52"/>
      <c r="CS20859" s="52"/>
      <c r="CT20859" s="52"/>
      <c r="CU20859" s="33"/>
      <c r="CV20859" s="33"/>
    </row>
    <row r="20860" spans="74:100">
      <c r="BV20860" s="62"/>
      <c r="BW20860" s="62"/>
      <c r="BX20860" s="62"/>
      <c r="BY20860" s="62"/>
      <c r="BZ20860" s="62"/>
      <c r="CA20860" s="62"/>
      <c r="CB20860" s="62"/>
      <c r="CC20860" s="62"/>
      <c r="CD20860" s="62"/>
      <c r="CE20860" s="62"/>
      <c r="CF20860" s="62"/>
      <c r="CL20860" s="35" t="s">
        <v>11202</v>
      </c>
      <c r="CM20860" s="35" t="s">
        <v>217</v>
      </c>
      <c r="CN20860" s="35" t="s">
        <v>217</v>
      </c>
      <c r="CO20860" s="52"/>
      <c r="CP20860" s="52"/>
      <c r="CQ20860" s="52"/>
      <c r="CR20860" s="52"/>
      <c r="CS20860" s="52"/>
      <c r="CT20860" s="52"/>
      <c r="CU20860" s="33"/>
      <c r="CV20860" s="33"/>
    </row>
    <row r="20861" spans="74:100">
      <c r="BV20861" s="62"/>
      <c r="BW20861" s="62"/>
      <c r="BX20861" s="62"/>
      <c r="BY20861" s="62"/>
      <c r="BZ20861" s="62"/>
      <c r="CA20861" s="62"/>
      <c r="CB20861" s="62"/>
      <c r="CC20861" s="62"/>
      <c r="CD20861" s="62"/>
      <c r="CE20861" s="62"/>
      <c r="CF20861" s="62"/>
      <c r="CL20861" s="35" t="s">
        <v>11203</v>
      </c>
      <c r="CM20861" s="35" t="s">
        <v>217</v>
      </c>
      <c r="CN20861" s="35" t="s">
        <v>217</v>
      </c>
      <c r="CO20861" s="52"/>
      <c r="CP20861" s="52"/>
      <c r="CQ20861" s="52"/>
      <c r="CR20861" s="52"/>
      <c r="CS20861" s="52"/>
      <c r="CT20861" s="52"/>
      <c r="CU20861" s="33"/>
      <c r="CV20861" s="33"/>
    </row>
    <row r="20862" spans="74:100">
      <c r="BV20862" s="62"/>
      <c r="BW20862" s="62"/>
      <c r="BX20862" s="62"/>
      <c r="BY20862" s="62"/>
      <c r="BZ20862" s="62"/>
      <c r="CA20862" s="62"/>
      <c r="CB20862" s="62"/>
      <c r="CC20862" s="62"/>
      <c r="CD20862" s="62"/>
      <c r="CE20862" s="62"/>
      <c r="CF20862" s="62"/>
      <c r="CL20862" s="56" t="s">
        <v>11235</v>
      </c>
      <c r="CM20862" s="56" t="s">
        <v>213</v>
      </c>
      <c r="CN20862" s="56" t="s">
        <v>213</v>
      </c>
      <c r="CO20862" s="52"/>
      <c r="CP20862" s="52"/>
      <c r="CQ20862" s="52"/>
      <c r="CR20862" s="52"/>
      <c r="CS20862" s="52"/>
      <c r="CT20862" s="52"/>
      <c r="CU20862" s="33"/>
      <c r="CV20862" s="33"/>
    </row>
    <row r="20863" spans="74:100">
      <c r="BV20863" s="62"/>
      <c r="BW20863" s="62"/>
      <c r="BX20863" s="62"/>
      <c r="BY20863" s="62"/>
      <c r="BZ20863" s="62"/>
      <c r="CA20863" s="62"/>
      <c r="CB20863" s="62"/>
      <c r="CC20863" s="62"/>
      <c r="CD20863" s="62"/>
      <c r="CE20863" s="62"/>
      <c r="CF20863" s="62"/>
      <c r="CL20863" s="56" t="s">
        <v>11206</v>
      </c>
      <c r="CM20863" s="56" t="s">
        <v>216</v>
      </c>
      <c r="CN20863" s="56" t="s">
        <v>216</v>
      </c>
      <c r="CO20863" s="52"/>
      <c r="CP20863" s="52"/>
      <c r="CQ20863" s="52"/>
      <c r="CR20863" s="52"/>
      <c r="CS20863" s="52"/>
      <c r="CT20863" s="52"/>
      <c r="CU20863" s="33"/>
      <c r="CV20863" s="33"/>
    </row>
    <row r="20864" spans="74:100">
      <c r="BV20864" s="62"/>
      <c r="BW20864" s="62"/>
      <c r="BX20864" s="62"/>
      <c r="BY20864" s="62"/>
      <c r="BZ20864" s="62"/>
      <c r="CA20864" s="62"/>
      <c r="CB20864" s="62"/>
      <c r="CC20864" s="62"/>
      <c r="CD20864" s="62"/>
      <c r="CE20864" s="62"/>
      <c r="CF20864" s="62"/>
      <c r="CL20864" s="56" t="s">
        <v>11207</v>
      </c>
      <c r="CM20864" s="56" t="s">
        <v>216</v>
      </c>
      <c r="CN20864" s="56" t="s">
        <v>216</v>
      </c>
      <c r="CO20864" s="52"/>
      <c r="CP20864" s="52"/>
      <c r="CQ20864" s="52"/>
      <c r="CR20864" s="52"/>
      <c r="CS20864" s="52"/>
      <c r="CT20864" s="52"/>
      <c r="CU20864" s="33"/>
      <c r="CV20864" s="33"/>
    </row>
    <row r="20865" spans="74:100">
      <c r="BV20865" s="62"/>
      <c r="BW20865" s="62"/>
      <c r="BX20865" s="62"/>
      <c r="BY20865" s="62"/>
      <c r="BZ20865" s="62"/>
      <c r="CA20865" s="62"/>
      <c r="CB20865" s="62"/>
      <c r="CC20865" s="62"/>
      <c r="CD20865" s="62"/>
      <c r="CE20865" s="62"/>
      <c r="CF20865" s="62"/>
      <c r="CL20865" s="56" t="s">
        <v>11208</v>
      </c>
      <c r="CM20865" s="56" t="s">
        <v>216</v>
      </c>
      <c r="CN20865" s="56" t="s">
        <v>216</v>
      </c>
      <c r="CO20865" s="52"/>
      <c r="CP20865" s="52"/>
      <c r="CQ20865" s="52"/>
      <c r="CR20865" s="52"/>
      <c r="CS20865" s="52"/>
      <c r="CT20865" s="52"/>
      <c r="CU20865" s="33"/>
      <c r="CV20865" s="33"/>
    </row>
    <row r="20866" spans="74:100">
      <c r="BV20866" s="62"/>
      <c r="BW20866" s="62"/>
      <c r="BX20866" s="62"/>
      <c r="BY20866" s="62"/>
      <c r="BZ20866" s="62"/>
      <c r="CA20866" s="62"/>
      <c r="CB20866" s="62"/>
      <c r="CC20866" s="62"/>
      <c r="CD20866" s="62"/>
      <c r="CE20866" s="62"/>
      <c r="CF20866" s="62"/>
      <c r="CL20866" s="56" t="s">
        <v>11209</v>
      </c>
      <c r="CM20866" s="56" t="s">
        <v>216</v>
      </c>
      <c r="CN20866" s="56" t="s">
        <v>216</v>
      </c>
      <c r="CO20866" s="52"/>
      <c r="CP20866" s="52"/>
      <c r="CQ20866" s="52"/>
      <c r="CR20866" s="52"/>
      <c r="CS20866" s="52"/>
      <c r="CT20866" s="52"/>
      <c r="CU20866" s="33"/>
      <c r="CV20866" s="33"/>
    </row>
    <row r="20867" spans="74:100">
      <c r="BV20867" s="62"/>
      <c r="BW20867" s="62"/>
      <c r="BX20867" s="62"/>
      <c r="BY20867" s="62"/>
      <c r="BZ20867" s="62"/>
      <c r="CA20867" s="62"/>
      <c r="CB20867" s="62"/>
      <c r="CC20867" s="62"/>
      <c r="CD20867" s="62"/>
      <c r="CE20867" s="62"/>
      <c r="CF20867" s="62"/>
      <c r="CL20867" s="56" t="s">
        <v>11210</v>
      </c>
      <c r="CM20867" s="56" t="s">
        <v>216</v>
      </c>
      <c r="CN20867" s="56" t="s">
        <v>216</v>
      </c>
      <c r="CO20867" s="52"/>
      <c r="CP20867" s="52"/>
      <c r="CQ20867" s="52"/>
      <c r="CR20867" s="52"/>
      <c r="CS20867" s="52"/>
      <c r="CT20867" s="52"/>
      <c r="CU20867" s="33"/>
      <c r="CV20867" s="33"/>
    </row>
    <row r="20868" spans="74:100">
      <c r="BV20868" s="62"/>
      <c r="BW20868" s="62"/>
      <c r="BX20868" s="62"/>
      <c r="BY20868" s="62"/>
      <c r="BZ20868" s="62"/>
      <c r="CA20868" s="62"/>
      <c r="CB20868" s="62"/>
      <c r="CC20868" s="62"/>
      <c r="CD20868" s="62"/>
      <c r="CE20868" s="62"/>
      <c r="CF20868" s="62"/>
      <c r="CL20868" s="56" t="s">
        <v>11236</v>
      </c>
      <c r="CM20868" s="56" t="s">
        <v>213</v>
      </c>
      <c r="CN20868" s="56" t="s">
        <v>213</v>
      </c>
      <c r="CO20868" s="52"/>
      <c r="CP20868" s="52"/>
      <c r="CQ20868" s="52"/>
      <c r="CR20868" s="52"/>
      <c r="CS20868" s="52"/>
      <c r="CT20868" s="52"/>
      <c r="CU20868" s="33"/>
      <c r="CV20868" s="33"/>
    </row>
    <row r="20869" spans="74:100">
      <c r="BV20869" s="62"/>
      <c r="BW20869" s="62"/>
      <c r="BX20869" s="62"/>
      <c r="BY20869" s="62"/>
      <c r="BZ20869" s="62"/>
      <c r="CA20869" s="62"/>
      <c r="CB20869" s="62"/>
      <c r="CC20869" s="62"/>
      <c r="CD20869" s="62"/>
      <c r="CE20869" s="62"/>
      <c r="CF20869" s="62"/>
      <c r="CL20869" s="56" t="s">
        <v>11237</v>
      </c>
      <c r="CM20869" s="56" t="s">
        <v>213</v>
      </c>
      <c r="CN20869" s="56" t="s">
        <v>213</v>
      </c>
      <c r="CO20869" s="52"/>
      <c r="CP20869" s="52"/>
      <c r="CQ20869" s="52"/>
      <c r="CR20869" s="52"/>
      <c r="CS20869" s="52"/>
      <c r="CT20869" s="52"/>
      <c r="CU20869" s="33"/>
      <c r="CV20869" s="33"/>
    </row>
    <row r="20870" spans="74:100">
      <c r="BV20870" s="62"/>
      <c r="BW20870" s="62"/>
      <c r="BX20870" s="62"/>
      <c r="BY20870" s="62"/>
      <c r="BZ20870" s="62"/>
      <c r="CA20870" s="62"/>
      <c r="CB20870" s="62"/>
      <c r="CC20870" s="62"/>
      <c r="CD20870" s="62"/>
      <c r="CE20870" s="62"/>
      <c r="CF20870" s="62"/>
      <c r="CL20870" s="56" t="s">
        <v>23964</v>
      </c>
      <c r="CM20870" s="56" t="s">
        <v>213</v>
      </c>
      <c r="CN20870" s="56" t="s">
        <v>213</v>
      </c>
      <c r="CO20870" s="52"/>
      <c r="CP20870" s="52"/>
      <c r="CQ20870" s="52"/>
      <c r="CR20870" s="52"/>
      <c r="CS20870" s="52"/>
      <c r="CT20870" s="52"/>
      <c r="CU20870" s="33"/>
      <c r="CV20870" s="33"/>
    </row>
    <row r="20871" spans="74:100">
      <c r="BV20871" s="62"/>
      <c r="BW20871" s="62"/>
      <c r="BX20871" s="62"/>
      <c r="BY20871" s="62"/>
      <c r="BZ20871" s="62"/>
      <c r="CA20871" s="62"/>
      <c r="CB20871" s="62"/>
      <c r="CC20871" s="62"/>
      <c r="CD20871" s="62"/>
      <c r="CE20871" s="62"/>
      <c r="CF20871" s="62"/>
      <c r="CL20871" s="56" t="s">
        <v>11238</v>
      </c>
      <c r="CM20871" s="56" t="s">
        <v>213</v>
      </c>
      <c r="CN20871" s="56" t="s">
        <v>213</v>
      </c>
      <c r="CO20871" s="52"/>
      <c r="CP20871" s="52"/>
      <c r="CQ20871" s="52"/>
      <c r="CR20871" s="52"/>
      <c r="CS20871" s="52"/>
      <c r="CT20871" s="52"/>
      <c r="CU20871" s="33"/>
      <c r="CV20871" s="33"/>
    </row>
    <row r="20872" spans="74:100">
      <c r="BV20872" s="62"/>
      <c r="BW20872" s="62"/>
      <c r="BX20872" s="62"/>
      <c r="BY20872" s="62"/>
      <c r="BZ20872" s="62"/>
      <c r="CA20872" s="62"/>
      <c r="CB20872" s="62"/>
      <c r="CC20872" s="62"/>
      <c r="CD20872" s="62"/>
      <c r="CE20872" s="62"/>
      <c r="CF20872" s="62"/>
      <c r="CL20872" s="56" t="s">
        <v>11239</v>
      </c>
      <c r="CM20872" s="56" t="s">
        <v>213</v>
      </c>
      <c r="CN20872" s="56" t="s">
        <v>213</v>
      </c>
      <c r="CO20872" s="52"/>
      <c r="CP20872" s="52"/>
      <c r="CQ20872" s="52"/>
      <c r="CR20872" s="52"/>
      <c r="CS20872" s="52"/>
      <c r="CT20872" s="52"/>
      <c r="CU20872" s="33"/>
      <c r="CV20872" s="33"/>
    </row>
    <row r="20873" spans="74:100">
      <c r="BV20873" s="62"/>
      <c r="BW20873" s="62"/>
      <c r="BX20873" s="62"/>
      <c r="BY20873" s="62"/>
      <c r="BZ20873" s="62"/>
      <c r="CA20873" s="62"/>
      <c r="CB20873" s="62"/>
      <c r="CC20873" s="62"/>
      <c r="CD20873" s="62"/>
      <c r="CE20873" s="62"/>
      <c r="CF20873" s="62"/>
      <c r="CL20873" s="56" t="s">
        <v>11240</v>
      </c>
      <c r="CM20873" s="56" t="s">
        <v>213</v>
      </c>
      <c r="CN20873" s="56" t="s">
        <v>213</v>
      </c>
      <c r="CO20873" s="52"/>
      <c r="CP20873" s="52"/>
      <c r="CQ20873" s="52"/>
      <c r="CR20873" s="52"/>
      <c r="CS20873" s="52"/>
      <c r="CT20873" s="52"/>
      <c r="CU20873" s="33"/>
      <c r="CV20873" s="33"/>
    </row>
    <row r="20874" spans="74:100">
      <c r="BV20874" s="62"/>
      <c r="BW20874" s="62"/>
      <c r="BX20874" s="62"/>
      <c r="BY20874" s="62"/>
      <c r="BZ20874" s="62"/>
      <c r="CA20874" s="62"/>
      <c r="CB20874" s="62"/>
      <c r="CC20874" s="62"/>
      <c r="CD20874" s="62"/>
      <c r="CE20874" s="62"/>
      <c r="CF20874" s="62"/>
      <c r="CL20874" s="56" t="s">
        <v>25747</v>
      </c>
      <c r="CM20874" s="56" t="s">
        <v>214</v>
      </c>
      <c r="CN20874" s="56" t="s">
        <v>214</v>
      </c>
      <c r="CO20874" s="52"/>
      <c r="CP20874" s="52"/>
      <c r="CQ20874" s="52"/>
      <c r="CR20874" s="52"/>
      <c r="CS20874" s="52"/>
      <c r="CT20874" s="52"/>
      <c r="CU20874" s="33"/>
      <c r="CV20874" s="33"/>
    </row>
    <row r="20875" spans="74:100">
      <c r="BV20875" s="62"/>
      <c r="BW20875" s="62"/>
      <c r="BX20875" s="62"/>
      <c r="BY20875" s="62"/>
      <c r="BZ20875" s="62"/>
      <c r="CA20875" s="62"/>
      <c r="CB20875" s="62"/>
      <c r="CC20875" s="62"/>
      <c r="CD20875" s="62"/>
      <c r="CE20875" s="62"/>
      <c r="CF20875" s="62"/>
      <c r="CL20875" s="56" t="s">
        <v>25748</v>
      </c>
      <c r="CM20875" s="56" t="s">
        <v>214</v>
      </c>
      <c r="CN20875" s="56" t="s">
        <v>214</v>
      </c>
      <c r="CO20875" s="52"/>
      <c r="CP20875" s="52"/>
      <c r="CQ20875" s="52"/>
      <c r="CR20875" s="52"/>
      <c r="CS20875" s="52"/>
      <c r="CT20875" s="52"/>
      <c r="CU20875" s="33"/>
      <c r="CV20875" s="33"/>
    </row>
    <row r="20876" spans="74:100">
      <c r="BV20876" s="62"/>
      <c r="BW20876" s="62"/>
      <c r="BX20876" s="62"/>
      <c r="BY20876" s="62"/>
      <c r="BZ20876" s="62"/>
      <c r="CA20876" s="62"/>
      <c r="CB20876" s="62"/>
      <c r="CC20876" s="62"/>
      <c r="CD20876" s="62"/>
      <c r="CE20876" s="62"/>
      <c r="CF20876" s="62"/>
      <c r="CL20876" s="56" t="s">
        <v>11211</v>
      </c>
      <c r="CM20876" s="56" t="s">
        <v>216</v>
      </c>
      <c r="CN20876" s="56" t="s">
        <v>216</v>
      </c>
      <c r="CO20876" s="52"/>
      <c r="CP20876" s="52"/>
      <c r="CQ20876" s="52"/>
      <c r="CR20876" s="52"/>
      <c r="CS20876" s="52"/>
      <c r="CT20876" s="52"/>
      <c r="CU20876" s="33"/>
      <c r="CV20876" s="33"/>
    </row>
    <row r="20877" spans="74:100">
      <c r="BV20877" s="62"/>
      <c r="BW20877" s="62"/>
      <c r="BX20877" s="62"/>
      <c r="BY20877" s="62"/>
      <c r="BZ20877" s="62"/>
      <c r="CA20877" s="62"/>
      <c r="CB20877" s="62"/>
      <c r="CC20877" s="62"/>
      <c r="CD20877" s="62"/>
      <c r="CE20877" s="62"/>
      <c r="CF20877" s="62"/>
      <c r="CL20877" s="56" t="s">
        <v>11230</v>
      </c>
      <c r="CM20877" s="56" t="s">
        <v>214</v>
      </c>
      <c r="CN20877" s="56" t="s">
        <v>214</v>
      </c>
      <c r="CO20877" s="52"/>
      <c r="CP20877" s="52"/>
      <c r="CQ20877" s="52"/>
      <c r="CR20877" s="52"/>
      <c r="CS20877" s="52"/>
      <c r="CT20877" s="52"/>
      <c r="CU20877" s="33"/>
      <c r="CV20877" s="33"/>
    </row>
    <row r="20878" spans="74:100">
      <c r="BV20878" s="62"/>
      <c r="BW20878" s="62"/>
      <c r="BX20878" s="62"/>
      <c r="BY20878" s="62"/>
      <c r="BZ20878" s="62"/>
      <c r="CA20878" s="62"/>
      <c r="CB20878" s="62"/>
      <c r="CC20878" s="62"/>
      <c r="CD20878" s="62"/>
      <c r="CE20878" s="62"/>
      <c r="CF20878" s="62"/>
      <c r="CL20878" s="56" t="s">
        <v>11251</v>
      </c>
      <c r="CM20878" s="56" t="s">
        <v>214</v>
      </c>
      <c r="CN20878" s="56" t="s">
        <v>214</v>
      </c>
      <c r="CO20878" s="52"/>
      <c r="CP20878" s="52"/>
      <c r="CQ20878" s="52"/>
      <c r="CR20878" s="52"/>
      <c r="CS20878" s="52"/>
      <c r="CT20878" s="52"/>
      <c r="CU20878" s="33"/>
      <c r="CV20878" s="33"/>
    </row>
    <row r="20879" spans="74:100">
      <c r="BV20879" s="62"/>
      <c r="BW20879" s="62"/>
      <c r="BX20879" s="62"/>
      <c r="BY20879" s="62"/>
      <c r="BZ20879" s="62"/>
      <c r="CA20879" s="62"/>
      <c r="CB20879" s="62"/>
      <c r="CC20879" s="62"/>
      <c r="CD20879" s="62"/>
      <c r="CE20879" s="62"/>
      <c r="CF20879" s="62"/>
      <c r="CL20879" s="56" t="s">
        <v>11262</v>
      </c>
      <c r="CM20879" s="56" t="s">
        <v>213</v>
      </c>
      <c r="CN20879" s="56" t="s">
        <v>213</v>
      </c>
      <c r="CO20879" s="52"/>
      <c r="CP20879" s="52"/>
      <c r="CQ20879" s="52"/>
      <c r="CR20879" s="52"/>
      <c r="CS20879" s="52"/>
      <c r="CT20879" s="52"/>
      <c r="CU20879" s="33"/>
      <c r="CV20879" s="33"/>
    </row>
    <row r="20880" spans="74:100">
      <c r="BV20880" s="62"/>
      <c r="BW20880" s="62"/>
      <c r="BX20880" s="62"/>
      <c r="BY20880" s="62"/>
      <c r="BZ20880" s="62"/>
      <c r="CA20880" s="62"/>
      <c r="CB20880" s="62"/>
      <c r="CC20880" s="62"/>
      <c r="CD20880" s="62"/>
      <c r="CE20880" s="62"/>
      <c r="CF20880" s="62"/>
      <c r="CL20880" s="56" t="s">
        <v>11256</v>
      </c>
      <c r="CM20880" s="56" t="s">
        <v>213</v>
      </c>
      <c r="CN20880" s="56" t="s">
        <v>213</v>
      </c>
      <c r="CO20880" s="52"/>
      <c r="CP20880" s="52"/>
      <c r="CQ20880" s="52"/>
      <c r="CR20880" s="52"/>
      <c r="CS20880" s="52"/>
      <c r="CT20880" s="52"/>
      <c r="CU20880" s="33"/>
      <c r="CV20880" s="33"/>
    </row>
    <row r="20881" spans="74:100">
      <c r="BV20881" s="62"/>
      <c r="BW20881" s="62"/>
      <c r="BX20881" s="62"/>
      <c r="BY20881" s="62"/>
      <c r="BZ20881" s="62"/>
      <c r="CA20881" s="62"/>
      <c r="CB20881" s="62"/>
      <c r="CC20881" s="62"/>
      <c r="CD20881" s="62"/>
      <c r="CE20881" s="62"/>
      <c r="CF20881" s="62"/>
      <c r="CL20881" s="35" t="s">
        <v>29545</v>
      </c>
      <c r="CM20881" s="35" t="s">
        <v>217</v>
      </c>
      <c r="CN20881" s="35" t="s">
        <v>217</v>
      </c>
      <c r="CO20881" s="52"/>
      <c r="CP20881" s="52"/>
      <c r="CQ20881" s="52"/>
      <c r="CR20881" s="52"/>
      <c r="CS20881" s="52"/>
      <c r="CT20881" s="52"/>
      <c r="CU20881" s="33"/>
      <c r="CV20881" s="33"/>
    </row>
    <row r="20882" spans="74:100">
      <c r="BV20882" s="62"/>
      <c r="BW20882" s="62"/>
      <c r="BX20882" s="62"/>
      <c r="BY20882" s="62"/>
      <c r="BZ20882" s="62"/>
      <c r="CA20882" s="62"/>
      <c r="CB20882" s="62"/>
      <c r="CC20882" s="62"/>
      <c r="CD20882" s="62"/>
      <c r="CE20882" s="62"/>
      <c r="CF20882" s="62"/>
      <c r="CL20882" s="56" t="s">
        <v>11218</v>
      </c>
      <c r="CM20882" s="56" t="s">
        <v>216</v>
      </c>
      <c r="CN20882" s="56" t="s">
        <v>216</v>
      </c>
      <c r="CO20882" s="52"/>
      <c r="CP20882" s="52"/>
      <c r="CQ20882" s="52"/>
      <c r="CR20882" s="52"/>
      <c r="CS20882" s="52"/>
      <c r="CT20882" s="52"/>
      <c r="CU20882" s="33"/>
      <c r="CV20882" s="33"/>
    </row>
    <row r="20883" spans="74:100">
      <c r="BV20883" s="62"/>
      <c r="BW20883" s="62"/>
      <c r="BX20883" s="62"/>
      <c r="BY20883" s="62"/>
      <c r="BZ20883" s="62"/>
      <c r="CA20883" s="62"/>
      <c r="CB20883" s="62"/>
      <c r="CC20883" s="62"/>
      <c r="CD20883" s="62"/>
      <c r="CE20883" s="62"/>
      <c r="CF20883" s="62"/>
      <c r="CL20883" s="56" t="s">
        <v>11212</v>
      </c>
      <c r="CM20883" s="56" t="s">
        <v>216</v>
      </c>
      <c r="CN20883" s="56" t="s">
        <v>216</v>
      </c>
      <c r="CO20883" s="52"/>
      <c r="CP20883" s="52"/>
      <c r="CQ20883" s="52"/>
      <c r="CR20883" s="52"/>
      <c r="CS20883" s="52"/>
      <c r="CT20883" s="52"/>
      <c r="CU20883" s="33"/>
      <c r="CV20883" s="33"/>
    </row>
    <row r="20884" spans="74:100">
      <c r="BV20884" s="62"/>
      <c r="BW20884" s="62"/>
      <c r="BX20884" s="62"/>
      <c r="BY20884" s="62"/>
      <c r="BZ20884" s="62"/>
      <c r="CA20884" s="62"/>
      <c r="CB20884" s="62"/>
      <c r="CC20884" s="62"/>
      <c r="CD20884" s="62"/>
      <c r="CE20884" s="62"/>
      <c r="CF20884" s="62"/>
      <c r="CL20884" s="56" t="s">
        <v>11257</v>
      </c>
      <c r="CM20884" s="56" t="s">
        <v>213</v>
      </c>
      <c r="CN20884" s="56" t="s">
        <v>213</v>
      </c>
      <c r="CO20884" s="52"/>
      <c r="CP20884" s="52"/>
      <c r="CQ20884" s="52"/>
      <c r="CR20884" s="52"/>
      <c r="CS20884" s="52"/>
      <c r="CT20884" s="52"/>
      <c r="CU20884" s="33"/>
      <c r="CV20884" s="33"/>
    </row>
    <row r="20885" spans="74:100">
      <c r="BV20885" s="62"/>
      <c r="BW20885" s="62"/>
      <c r="BX20885" s="62"/>
      <c r="BY20885" s="62"/>
      <c r="BZ20885" s="62"/>
      <c r="CA20885" s="62"/>
      <c r="CB20885" s="62"/>
      <c r="CC20885" s="62"/>
      <c r="CD20885" s="62"/>
      <c r="CE20885" s="62"/>
      <c r="CF20885" s="62"/>
      <c r="CL20885" s="56" t="s">
        <v>23965</v>
      </c>
      <c r="CM20885" s="56" t="s">
        <v>213</v>
      </c>
      <c r="CN20885" s="56" t="s">
        <v>213</v>
      </c>
      <c r="CO20885" s="52"/>
      <c r="CP20885" s="52"/>
      <c r="CQ20885" s="52"/>
      <c r="CR20885" s="52"/>
      <c r="CS20885" s="52"/>
      <c r="CT20885" s="52"/>
      <c r="CU20885" s="33"/>
      <c r="CV20885" s="33"/>
    </row>
    <row r="20886" spans="74:100">
      <c r="BV20886" s="62"/>
      <c r="BW20886" s="62"/>
      <c r="BX20886" s="62"/>
      <c r="BY20886" s="62"/>
      <c r="BZ20886" s="62"/>
      <c r="CA20886" s="62"/>
      <c r="CB20886" s="62"/>
      <c r="CC20886" s="62"/>
      <c r="CD20886" s="62"/>
      <c r="CE20886" s="62"/>
      <c r="CF20886" s="62"/>
      <c r="CL20886" s="56" t="s">
        <v>11213</v>
      </c>
      <c r="CM20886" s="56" t="s">
        <v>216</v>
      </c>
      <c r="CN20886" s="56" t="s">
        <v>216</v>
      </c>
      <c r="CO20886" s="52"/>
      <c r="CP20886" s="52"/>
      <c r="CQ20886" s="52"/>
      <c r="CR20886" s="52"/>
      <c r="CS20886" s="52"/>
      <c r="CT20886" s="52"/>
      <c r="CU20886" s="33"/>
      <c r="CV20886" s="33"/>
    </row>
    <row r="20887" spans="74:100">
      <c r="BV20887" s="62"/>
      <c r="BW20887" s="62"/>
      <c r="BX20887" s="62"/>
      <c r="BY20887" s="62"/>
      <c r="BZ20887" s="62"/>
      <c r="CA20887" s="62"/>
      <c r="CB20887" s="62"/>
      <c r="CC20887" s="62"/>
      <c r="CD20887" s="62"/>
      <c r="CE20887" s="62"/>
      <c r="CF20887" s="62"/>
      <c r="CL20887" s="56" t="s">
        <v>11225</v>
      </c>
      <c r="CM20887" s="56" t="s">
        <v>213</v>
      </c>
      <c r="CN20887" s="56" t="s">
        <v>213</v>
      </c>
      <c r="CO20887" s="52"/>
      <c r="CP20887" s="52"/>
      <c r="CQ20887" s="52"/>
      <c r="CR20887" s="52"/>
      <c r="CS20887" s="52"/>
      <c r="CT20887" s="52"/>
      <c r="CU20887" s="33"/>
      <c r="CV20887" s="33"/>
    </row>
    <row r="20888" spans="74:100">
      <c r="BV20888" s="62"/>
      <c r="BW20888" s="62"/>
      <c r="BX20888" s="62"/>
      <c r="BY20888" s="62"/>
      <c r="BZ20888" s="62"/>
      <c r="CA20888" s="62"/>
      <c r="CB20888" s="62"/>
      <c r="CC20888" s="62"/>
      <c r="CD20888" s="62"/>
      <c r="CE20888" s="62"/>
      <c r="CF20888" s="62"/>
      <c r="CL20888" s="56" t="s">
        <v>11226</v>
      </c>
      <c r="CM20888" s="56" t="s">
        <v>213</v>
      </c>
      <c r="CN20888" s="56" t="s">
        <v>213</v>
      </c>
      <c r="CO20888" s="52"/>
      <c r="CP20888" s="52"/>
      <c r="CQ20888" s="52"/>
      <c r="CR20888" s="52"/>
      <c r="CS20888" s="52"/>
      <c r="CT20888" s="52"/>
      <c r="CU20888" s="33"/>
      <c r="CV20888" s="33"/>
    </row>
    <row r="20889" spans="74:100">
      <c r="BV20889" s="62"/>
      <c r="BW20889" s="62"/>
      <c r="BX20889" s="62"/>
      <c r="BY20889" s="62"/>
      <c r="BZ20889" s="62"/>
      <c r="CA20889" s="62"/>
      <c r="CB20889" s="62"/>
      <c r="CC20889" s="62"/>
      <c r="CD20889" s="62"/>
      <c r="CE20889" s="62"/>
      <c r="CF20889" s="62"/>
      <c r="CL20889" s="56" t="s">
        <v>11227</v>
      </c>
      <c r="CM20889" s="56" t="s">
        <v>213</v>
      </c>
      <c r="CN20889" s="56" t="s">
        <v>213</v>
      </c>
      <c r="CO20889" s="52"/>
      <c r="CP20889" s="52"/>
      <c r="CQ20889" s="52"/>
      <c r="CR20889" s="52"/>
      <c r="CS20889" s="52"/>
      <c r="CT20889" s="52"/>
      <c r="CU20889" s="33"/>
      <c r="CV20889" s="33"/>
    </row>
    <row r="20890" spans="74:100">
      <c r="BV20890" s="62"/>
      <c r="BW20890" s="62"/>
      <c r="BX20890" s="62"/>
      <c r="BY20890" s="62"/>
      <c r="BZ20890" s="62"/>
      <c r="CA20890" s="62"/>
      <c r="CB20890" s="62"/>
      <c r="CC20890" s="62"/>
      <c r="CD20890" s="62"/>
      <c r="CE20890" s="62"/>
      <c r="CF20890" s="62"/>
      <c r="CL20890" s="56" t="s">
        <v>11258</v>
      </c>
      <c r="CM20890" s="56" t="s">
        <v>213</v>
      </c>
      <c r="CN20890" s="56" t="s">
        <v>213</v>
      </c>
      <c r="CO20890" s="52"/>
      <c r="CP20890" s="52"/>
      <c r="CQ20890" s="52"/>
      <c r="CR20890" s="52"/>
      <c r="CS20890" s="52"/>
      <c r="CT20890" s="52"/>
      <c r="CU20890" s="33"/>
      <c r="CV20890" s="33"/>
    </row>
    <row r="20891" spans="74:100">
      <c r="BV20891" s="62"/>
      <c r="BW20891" s="62"/>
      <c r="BX20891" s="62"/>
      <c r="BY20891" s="62"/>
      <c r="BZ20891" s="62"/>
      <c r="CA20891" s="62"/>
      <c r="CB20891" s="62"/>
      <c r="CC20891" s="62"/>
      <c r="CD20891" s="62"/>
      <c r="CE20891" s="62"/>
      <c r="CF20891" s="62"/>
      <c r="CL20891" s="56" t="s">
        <v>11214</v>
      </c>
      <c r="CM20891" s="56" t="s">
        <v>216</v>
      </c>
      <c r="CN20891" s="56" t="s">
        <v>216</v>
      </c>
      <c r="CO20891" s="52"/>
      <c r="CP20891" s="52"/>
      <c r="CQ20891" s="52"/>
      <c r="CR20891" s="52"/>
      <c r="CS20891" s="52"/>
      <c r="CT20891" s="52"/>
      <c r="CU20891" s="33"/>
      <c r="CV20891" s="33"/>
    </row>
    <row r="20892" spans="74:100">
      <c r="BV20892" s="62"/>
      <c r="BW20892" s="62"/>
      <c r="BX20892" s="62"/>
      <c r="BY20892" s="62"/>
      <c r="BZ20892" s="62"/>
      <c r="CA20892" s="62"/>
      <c r="CB20892" s="62"/>
      <c r="CC20892" s="62"/>
      <c r="CD20892" s="62"/>
      <c r="CE20892" s="62"/>
      <c r="CF20892" s="62"/>
      <c r="CL20892" s="56" t="s">
        <v>11241</v>
      </c>
      <c r="CM20892" s="56" t="s">
        <v>213</v>
      </c>
      <c r="CN20892" s="56" t="s">
        <v>213</v>
      </c>
      <c r="CO20892" s="52"/>
      <c r="CP20892" s="52"/>
      <c r="CQ20892" s="52"/>
      <c r="CR20892" s="52"/>
      <c r="CS20892" s="52"/>
      <c r="CT20892" s="52"/>
      <c r="CU20892" s="33"/>
      <c r="CV20892" s="33"/>
    </row>
    <row r="20893" spans="74:100">
      <c r="BV20893" s="62"/>
      <c r="BW20893" s="62"/>
      <c r="BX20893" s="62"/>
      <c r="BY20893" s="62"/>
      <c r="BZ20893" s="62"/>
      <c r="CA20893" s="62"/>
      <c r="CB20893" s="62"/>
      <c r="CC20893" s="62"/>
      <c r="CD20893" s="62"/>
      <c r="CE20893" s="62"/>
      <c r="CF20893" s="62"/>
      <c r="CL20893" s="56" t="s">
        <v>11242</v>
      </c>
      <c r="CM20893" s="56" t="s">
        <v>213</v>
      </c>
      <c r="CN20893" s="56" t="s">
        <v>213</v>
      </c>
      <c r="CO20893" s="52"/>
      <c r="CP20893" s="52"/>
      <c r="CQ20893" s="52"/>
      <c r="CR20893" s="52"/>
      <c r="CS20893" s="52"/>
      <c r="CT20893" s="52"/>
      <c r="CU20893" s="33"/>
      <c r="CV20893" s="33"/>
    </row>
    <row r="20894" spans="74:100">
      <c r="BV20894" s="62"/>
      <c r="BW20894" s="62"/>
      <c r="BX20894" s="62"/>
      <c r="BY20894" s="62"/>
      <c r="BZ20894" s="62"/>
      <c r="CA20894" s="62"/>
      <c r="CB20894" s="62"/>
      <c r="CC20894" s="62"/>
      <c r="CD20894" s="62"/>
      <c r="CE20894" s="62"/>
      <c r="CF20894" s="62"/>
      <c r="CL20894" s="56" t="s">
        <v>11263</v>
      </c>
      <c r="CM20894" s="56" t="s">
        <v>213</v>
      </c>
      <c r="CN20894" s="56" t="s">
        <v>213</v>
      </c>
      <c r="CO20894" s="52"/>
      <c r="CP20894" s="52"/>
      <c r="CQ20894" s="52"/>
      <c r="CR20894" s="52"/>
      <c r="CS20894" s="52"/>
      <c r="CT20894" s="52"/>
      <c r="CU20894" s="33"/>
      <c r="CV20894" s="33"/>
    </row>
    <row r="20895" spans="74:100">
      <c r="BV20895" s="62"/>
      <c r="BW20895" s="62"/>
      <c r="BX20895" s="62"/>
      <c r="BY20895" s="62"/>
      <c r="BZ20895" s="62"/>
      <c r="CA20895" s="62"/>
      <c r="CB20895" s="62"/>
      <c r="CC20895" s="62"/>
      <c r="CD20895" s="62"/>
      <c r="CE20895" s="62"/>
      <c r="CF20895" s="62"/>
      <c r="CL20895" s="56" t="s">
        <v>11223</v>
      </c>
      <c r="CM20895" s="56" t="s">
        <v>214</v>
      </c>
      <c r="CN20895" s="56" t="s">
        <v>214</v>
      </c>
      <c r="CO20895" s="52"/>
      <c r="CP20895" s="52"/>
      <c r="CQ20895" s="52"/>
      <c r="CR20895" s="52"/>
      <c r="CS20895" s="52"/>
      <c r="CT20895" s="52"/>
      <c r="CU20895" s="33"/>
      <c r="CV20895" s="33"/>
    </row>
    <row r="20896" spans="74:100">
      <c r="BV20896" s="62"/>
      <c r="BW20896" s="62"/>
      <c r="BX20896" s="62"/>
      <c r="BY20896" s="62"/>
      <c r="BZ20896" s="62"/>
      <c r="CA20896" s="62"/>
      <c r="CB20896" s="62"/>
      <c r="CC20896" s="62"/>
      <c r="CD20896" s="62"/>
      <c r="CE20896" s="62"/>
      <c r="CF20896" s="62"/>
      <c r="CL20896" s="56" t="s">
        <v>11249</v>
      </c>
      <c r="CM20896" s="56" t="s">
        <v>215</v>
      </c>
      <c r="CN20896" s="56" t="s">
        <v>215</v>
      </c>
      <c r="CO20896" s="52"/>
      <c r="CP20896" s="52"/>
      <c r="CQ20896" s="52"/>
      <c r="CR20896" s="52"/>
      <c r="CS20896" s="52"/>
      <c r="CT20896" s="52"/>
      <c r="CU20896" s="33"/>
      <c r="CV20896" s="33"/>
    </row>
    <row r="20897" spans="74:100">
      <c r="BV20897" s="62"/>
      <c r="BW20897" s="62"/>
      <c r="BX20897" s="62"/>
      <c r="BY20897" s="62"/>
      <c r="BZ20897" s="62"/>
      <c r="CA20897" s="62"/>
      <c r="CB20897" s="62"/>
      <c r="CC20897" s="62"/>
      <c r="CD20897" s="62"/>
      <c r="CE20897" s="62"/>
      <c r="CF20897" s="62"/>
      <c r="CL20897" s="56" t="s">
        <v>11247</v>
      </c>
      <c r="CM20897" s="56" t="s">
        <v>215</v>
      </c>
      <c r="CN20897" s="56" t="s">
        <v>215</v>
      </c>
      <c r="CO20897" s="52"/>
      <c r="CP20897" s="52"/>
      <c r="CQ20897" s="52"/>
      <c r="CR20897" s="52"/>
      <c r="CS20897" s="52"/>
      <c r="CT20897" s="52"/>
      <c r="CU20897" s="33"/>
      <c r="CV20897" s="33"/>
    </row>
    <row r="20898" spans="74:100">
      <c r="BV20898" s="62"/>
      <c r="BW20898" s="62"/>
      <c r="BX20898" s="62"/>
      <c r="BY20898" s="62"/>
      <c r="BZ20898" s="62"/>
      <c r="CA20898" s="62"/>
      <c r="CB20898" s="62"/>
      <c r="CC20898" s="62"/>
      <c r="CD20898" s="62"/>
      <c r="CE20898" s="62"/>
      <c r="CF20898" s="62"/>
      <c r="CL20898" s="56" t="s">
        <v>11215</v>
      </c>
      <c r="CM20898" s="56" t="s">
        <v>216</v>
      </c>
      <c r="CN20898" s="56" t="s">
        <v>216</v>
      </c>
      <c r="CO20898" s="52"/>
      <c r="CP20898" s="52"/>
      <c r="CQ20898" s="52"/>
      <c r="CR20898" s="52"/>
      <c r="CS20898" s="52"/>
      <c r="CT20898" s="52"/>
      <c r="CU20898" s="33"/>
      <c r="CV20898" s="33"/>
    </row>
    <row r="20899" spans="74:100">
      <c r="BV20899" s="62"/>
      <c r="BW20899" s="62"/>
      <c r="BX20899" s="62"/>
      <c r="BY20899" s="62"/>
      <c r="BZ20899" s="62"/>
      <c r="CA20899" s="62"/>
      <c r="CB20899" s="62"/>
      <c r="CC20899" s="62"/>
      <c r="CD20899" s="62"/>
      <c r="CE20899" s="62"/>
      <c r="CF20899" s="62"/>
      <c r="CL20899" s="56" t="s">
        <v>11222</v>
      </c>
      <c r="CM20899" s="56" t="s">
        <v>214</v>
      </c>
      <c r="CN20899" s="56" t="s">
        <v>214</v>
      </c>
      <c r="CO20899" s="52"/>
      <c r="CP20899" s="52"/>
      <c r="CQ20899" s="52"/>
      <c r="CR20899" s="52"/>
      <c r="CS20899" s="52"/>
      <c r="CT20899" s="52"/>
      <c r="CU20899" s="33"/>
      <c r="CV20899" s="33"/>
    </row>
    <row r="20900" spans="74:100">
      <c r="BV20900" s="62"/>
      <c r="BW20900" s="62"/>
      <c r="BX20900" s="62"/>
      <c r="BY20900" s="62"/>
      <c r="BZ20900" s="62"/>
      <c r="CA20900" s="62"/>
      <c r="CB20900" s="62"/>
      <c r="CC20900" s="62"/>
      <c r="CD20900" s="62"/>
      <c r="CE20900" s="62"/>
      <c r="CF20900" s="62"/>
      <c r="CL20900" s="56" t="s">
        <v>23966</v>
      </c>
      <c r="CM20900" s="56" t="s">
        <v>213</v>
      </c>
      <c r="CN20900" s="56" t="s">
        <v>213</v>
      </c>
      <c r="CO20900" s="52"/>
      <c r="CP20900" s="52"/>
      <c r="CQ20900" s="52"/>
      <c r="CR20900" s="52"/>
      <c r="CS20900" s="52"/>
      <c r="CT20900" s="52"/>
      <c r="CU20900" s="33"/>
      <c r="CV20900" s="33"/>
    </row>
    <row r="20901" spans="74:100">
      <c r="BV20901" s="62"/>
      <c r="BW20901" s="62"/>
      <c r="BX20901" s="62"/>
      <c r="BY20901" s="62"/>
      <c r="BZ20901" s="62"/>
      <c r="CA20901" s="62"/>
      <c r="CB20901" s="62"/>
      <c r="CC20901" s="62"/>
      <c r="CD20901" s="62"/>
      <c r="CE20901" s="62"/>
      <c r="CF20901" s="62"/>
      <c r="CL20901" s="56" t="s">
        <v>23967</v>
      </c>
      <c r="CM20901" s="56" t="s">
        <v>214</v>
      </c>
      <c r="CN20901" s="56" t="s">
        <v>214</v>
      </c>
      <c r="CO20901" s="52"/>
      <c r="CP20901" s="52"/>
      <c r="CQ20901" s="52"/>
      <c r="CR20901" s="52"/>
      <c r="CS20901" s="52"/>
      <c r="CT20901" s="52"/>
      <c r="CU20901" s="33"/>
      <c r="CV20901" s="33"/>
    </row>
    <row r="20902" spans="74:100">
      <c r="BV20902" s="62"/>
      <c r="BW20902" s="62"/>
      <c r="BX20902" s="62"/>
      <c r="BY20902" s="62"/>
      <c r="BZ20902" s="62"/>
      <c r="CA20902" s="62"/>
      <c r="CB20902" s="62"/>
      <c r="CC20902" s="62"/>
      <c r="CD20902" s="62"/>
      <c r="CE20902" s="62"/>
      <c r="CF20902" s="62"/>
      <c r="CL20902" s="56" t="s">
        <v>11243</v>
      </c>
      <c r="CM20902" s="56" t="s">
        <v>213</v>
      </c>
      <c r="CN20902" s="56" t="s">
        <v>213</v>
      </c>
      <c r="CO20902" s="52"/>
      <c r="CP20902" s="52"/>
      <c r="CQ20902" s="52"/>
      <c r="CR20902" s="52"/>
      <c r="CS20902" s="52"/>
      <c r="CT20902" s="52"/>
      <c r="CU20902" s="33"/>
      <c r="CV20902" s="33"/>
    </row>
    <row r="20903" spans="74:100">
      <c r="BV20903" s="62"/>
      <c r="BW20903" s="62"/>
      <c r="BX20903" s="62"/>
      <c r="BY20903" s="62"/>
      <c r="BZ20903" s="62"/>
      <c r="CA20903" s="62"/>
      <c r="CB20903" s="62"/>
      <c r="CC20903" s="62"/>
      <c r="CD20903" s="62"/>
      <c r="CE20903" s="62"/>
      <c r="CF20903" s="62"/>
      <c r="CL20903" s="56" t="s">
        <v>11259</v>
      </c>
      <c r="CM20903" s="56" t="s">
        <v>213</v>
      </c>
      <c r="CN20903" s="56" t="s">
        <v>213</v>
      </c>
      <c r="CO20903" s="52"/>
      <c r="CP20903" s="52"/>
      <c r="CQ20903" s="52"/>
      <c r="CR20903" s="52"/>
      <c r="CS20903" s="52"/>
      <c r="CT20903" s="52"/>
      <c r="CU20903" s="33"/>
      <c r="CV20903" s="33"/>
    </row>
    <row r="20904" spans="74:100">
      <c r="BV20904" s="62"/>
      <c r="BW20904" s="62"/>
      <c r="BX20904" s="62"/>
      <c r="BY20904" s="62"/>
      <c r="BZ20904" s="62"/>
      <c r="CA20904" s="62"/>
      <c r="CB20904" s="62"/>
      <c r="CC20904" s="62"/>
      <c r="CD20904" s="62"/>
      <c r="CE20904" s="62"/>
      <c r="CF20904" s="62"/>
      <c r="CL20904" s="56" t="s">
        <v>11252</v>
      </c>
      <c r="CM20904" s="56" t="s">
        <v>214</v>
      </c>
      <c r="CN20904" s="56" t="s">
        <v>214</v>
      </c>
      <c r="CO20904" s="52"/>
      <c r="CP20904" s="52"/>
      <c r="CQ20904" s="52"/>
      <c r="CR20904" s="52"/>
      <c r="CS20904" s="52"/>
      <c r="CT20904" s="52"/>
      <c r="CU20904" s="33"/>
      <c r="CV20904" s="33"/>
    </row>
    <row r="20905" spans="74:100">
      <c r="BV20905" s="62"/>
      <c r="BW20905" s="62"/>
      <c r="BX20905" s="62"/>
      <c r="BY20905" s="62"/>
      <c r="BZ20905" s="62"/>
      <c r="CA20905" s="62"/>
      <c r="CB20905" s="62"/>
      <c r="CC20905" s="62"/>
      <c r="CD20905" s="62"/>
      <c r="CE20905" s="62"/>
      <c r="CF20905" s="62"/>
      <c r="CL20905" s="56" t="s">
        <v>25749</v>
      </c>
      <c r="CM20905" s="56" t="s">
        <v>213</v>
      </c>
      <c r="CN20905" s="56" t="s">
        <v>213</v>
      </c>
      <c r="CO20905" s="52"/>
      <c r="CP20905" s="52"/>
      <c r="CQ20905" s="52"/>
      <c r="CR20905" s="52"/>
      <c r="CS20905" s="52"/>
      <c r="CT20905" s="52"/>
      <c r="CU20905" s="33"/>
      <c r="CV20905" s="33"/>
    </row>
    <row r="20906" spans="74:100">
      <c r="BV20906" s="62"/>
      <c r="BW20906" s="62"/>
      <c r="BX20906" s="62"/>
      <c r="BY20906" s="62"/>
      <c r="BZ20906" s="62"/>
      <c r="CA20906" s="62"/>
      <c r="CB20906" s="62"/>
      <c r="CC20906" s="62"/>
      <c r="CD20906" s="62"/>
      <c r="CE20906" s="62"/>
      <c r="CF20906" s="62"/>
      <c r="CL20906" s="56" t="s">
        <v>11244</v>
      </c>
      <c r="CM20906" s="56" t="s">
        <v>213</v>
      </c>
      <c r="CN20906" s="56" t="s">
        <v>213</v>
      </c>
      <c r="CO20906" s="52"/>
      <c r="CP20906" s="52"/>
      <c r="CQ20906" s="52"/>
      <c r="CR20906" s="52"/>
      <c r="CS20906" s="52"/>
      <c r="CT20906" s="52"/>
      <c r="CU20906" s="33"/>
      <c r="CV20906" s="33"/>
    </row>
    <row r="20907" spans="74:100">
      <c r="BV20907" s="62"/>
      <c r="BW20907" s="62"/>
      <c r="BX20907" s="62"/>
      <c r="BY20907" s="62"/>
      <c r="BZ20907" s="62"/>
      <c r="CA20907" s="62"/>
      <c r="CB20907" s="62"/>
      <c r="CC20907" s="62"/>
      <c r="CD20907" s="62"/>
      <c r="CE20907" s="62"/>
      <c r="CF20907" s="62"/>
      <c r="CL20907" s="56" t="s">
        <v>25750</v>
      </c>
      <c r="CM20907" s="56" t="s">
        <v>213</v>
      </c>
      <c r="CN20907" s="56" t="s">
        <v>213</v>
      </c>
      <c r="CO20907" s="52"/>
      <c r="CP20907" s="52"/>
      <c r="CQ20907" s="52"/>
      <c r="CR20907" s="52"/>
      <c r="CS20907" s="52"/>
      <c r="CT20907" s="52"/>
      <c r="CU20907" s="33"/>
      <c r="CV20907" s="33"/>
    </row>
    <row r="20908" spans="74:100">
      <c r="BV20908" s="62"/>
      <c r="BW20908" s="62"/>
      <c r="BX20908" s="62"/>
      <c r="BY20908" s="62"/>
      <c r="BZ20908" s="62"/>
      <c r="CA20908" s="62"/>
      <c r="CB20908" s="62"/>
      <c r="CC20908" s="62"/>
      <c r="CD20908" s="62"/>
      <c r="CE20908" s="62"/>
      <c r="CF20908" s="62"/>
      <c r="CL20908" s="56" t="s">
        <v>25751</v>
      </c>
      <c r="CM20908" s="56" t="s">
        <v>213</v>
      </c>
      <c r="CN20908" s="56" t="s">
        <v>213</v>
      </c>
      <c r="CO20908" s="52"/>
      <c r="CP20908" s="52"/>
      <c r="CQ20908" s="52"/>
      <c r="CR20908" s="52"/>
      <c r="CS20908" s="52"/>
      <c r="CT20908" s="52"/>
      <c r="CU20908" s="33"/>
      <c r="CV20908" s="33"/>
    </row>
    <row r="20909" spans="74:100">
      <c r="BV20909" s="62"/>
      <c r="BW20909" s="62"/>
      <c r="BX20909" s="62"/>
      <c r="BY20909" s="62"/>
      <c r="BZ20909" s="62"/>
      <c r="CA20909" s="62"/>
      <c r="CB20909" s="62"/>
      <c r="CC20909" s="62"/>
      <c r="CD20909" s="62"/>
      <c r="CE20909" s="62"/>
      <c r="CF20909" s="62"/>
      <c r="CL20909" s="56" t="s">
        <v>11245</v>
      </c>
      <c r="CM20909" s="56" t="s">
        <v>213</v>
      </c>
      <c r="CN20909" s="56" t="s">
        <v>213</v>
      </c>
      <c r="CO20909" s="52"/>
      <c r="CP20909" s="52"/>
      <c r="CQ20909" s="52"/>
      <c r="CR20909" s="52"/>
      <c r="CS20909" s="52"/>
      <c r="CT20909" s="52"/>
      <c r="CU20909" s="33"/>
      <c r="CV20909" s="33"/>
    </row>
    <row r="20910" spans="74:100">
      <c r="BV20910" s="62"/>
      <c r="BW20910" s="62"/>
      <c r="BX20910" s="62"/>
      <c r="BY20910" s="62"/>
      <c r="BZ20910" s="62"/>
      <c r="CA20910" s="62"/>
      <c r="CB20910" s="62"/>
      <c r="CC20910" s="62"/>
      <c r="CD20910" s="62"/>
      <c r="CE20910" s="62"/>
      <c r="CF20910" s="62"/>
      <c r="CL20910" s="56" t="s">
        <v>23968</v>
      </c>
      <c r="CM20910" s="56" t="s">
        <v>213</v>
      </c>
      <c r="CN20910" s="56" t="s">
        <v>213</v>
      </c>
      <c r="CO20910" s="52"/>
      <c r="CP20910" s="52"/>
      <c r="CQ20910" s="52"/>
      <c r="CR20910" s="52"/>
      <c r="CS20910" s="52"/>
      <c r="CT20910" s="52"/>
      <c r="CU20910" s="33"/>
      <c r="CV20910" s="33"/>
    </row>
    <row r="20911" spans="74:100">
      <c r="BV20911" s="62"/>
      <c r="BW20911" s="62"/>
      <c r="BX20911" s="62"/>
      <c r="BY20911" s="62"/>
      <c r="BZ20911" s="62"/>
      <c r="CA20911" s="62"/>
      <c r="CB20911" s="62"/>
      <c r="CC20911" s="62"/>
      <c r="CD20911" s="62"/>
      <c r="CE20911" s="62"/>
      <c r="CF20911" s="62"/>
      <c r="CL20911" s="56" t="s">
        <v>11253</v>
      </c>
      <c r="CM20911" s="56" t="s">
        <v>214</v>
      </c>
      <c r="CN20911" s="56" t="s">
        <v>214</v>
      </c>
      <c r="CO20911" s="52"/>
      <c r="CP20911" s="52"/>
      <c r="CQ20911" s="52"/>
      <c r="CR20911" s="52"/>
      <c r="CS20911" s="52"/>
      <c r="CT20911" s="52"/>
      <c r="CU20911" s="33"/>
      <c r="CV20911" s="33"/>
    </row>
    <row r="20912" spans="74:100">
      <c r="BV20912" s="62"/>
      <c r="BW20912" s="62"/>
      <c r="BX20912" s="62"/>
      <c r="BY20912" s="62"/>
      <c r="BZ20912" s="62"/>
      <c r="CA20912" s="62"/>
      <c r="CB20912" s="62"/>
      <c r="CC20912" s="62"/>
      <c r="CD20912" s="62"/>
      <c r="CE20912" s="62"/>
      <c r="CF20912" s="62"/>
      <c r="CL20912" s="56" t="s">
        <v>11260</v>
      </c>
      <c r="CM20912" s="56" t="s">
        <v>213</v>
      </c>
      <c r="CN20912" s="56" t="s">
        <v>213</v>
      </c>
      <c r="CO20912" s="52"/>
      <c r="CP20912" s="52"/>
      <c r="CQ20912" s="52"/>
      <c r="CR20912" s="52"/>
      <c r="CS20912" s="52"/>
      <c r="CT20912" s="52"/>
      <c r="CU20912" s="33"/>
      <c r="CV20912" s="33"/>
    </row>
    <row r="20913" spans="74:100">
      <c r="BV20913" s="62"/>
      <c r="BW20913" s="62"/>
      <c r="BX20913" s="62"/>
      <c r="BY20913" s="62"/>
      <c r="BZ20913" s="62"/>
      <c r="CA20913" s="62"/>
      <c r="CB20913" s="62"/>
      <c r="CC20913" s="62"/>
      <c r="CD20913" s="62"/>
      <c r="CE20913" s="62"/>
      <c r="CF20913" s="62"/>
      <c r="CL20913" s="35" t="s">
        <v>11254</v>
      </c>
      <c r="CM20913" s="35" t="s">
        <v>217</v>
      </c>
      <c r="CN20913" s="35" t="s">
        <v>217</v>
      </c>
      <c r="CO20913" s="52"/>
      <c r="CP20913" s="52"/>
      <c r="CQ20913" s="52"/>
      <c r="CR20913" s="52"/>
      <c r="CS20913" s="52"/>
      <c r="CT20913" s="52"/>
      <c r="CU20913" s="33"/>
      <c r="CV20913" s="33"/>
    </row>
    <row r="20914" spans="74:100">
      <c r="BV20914" s="62"/>
      <c r="BW20914" s="62"/>
      <c r="BX20914" s="62"/>
      <c r="BY20914" s="62"/>
      <c r="BZ20914" s="62"/>
      <c r="CA20914" s="62"/>
      <c r="CB20914" s="62"/>
      <c r="CC20914" s="62"/>
      <c r="CD20914" s="62"/>
      <c r="CE20914" s="62"/>
      <c r="CF20914" s="62"/>
      <c r="CL20914" s="56" t="s">
        <v>11264</v>
      </c>
      <c r="CM20914" s="56" t="s">
        <v>213</v>
      </c>
      <c r="CN20914" s="56" t="s">
        <v>213</v>
      </c>
      <c r="CO20914" s="52"/>
      <c r="CP20914" s="52"/>
      <c r="CQ20914" s="52"/>
      <c r="CR20914" s="52"/>
      <c r="CS20914" s="52"/>
      <c r="CT20914" s="52"/>
      <c r="CU20914" s="33"/>
      <c r="CV20914" s="33"/>
    </row>
    <row r="20915" spans="74:100">
      <c r="BV20915" s="62"/>
      <c r="BW20915" s="62"/>
      <c r="BX20915" s="62"/>
      <c r="BY20915" s="62"/>
      <c r="BZ20915" s="62"/>
      <c r="CA20915" s="62"/>
      <c r="CB20915" s="62"/>
      <c r="CC20915" s="62"/>
      <c r="CD20915" s="62"/>
      <c r="CE20915" s="62"/>
      <c r="CF20915" s="62"/>
      <c r="CL20915" s="56" t="s">
        <v>25752</v>
      </c>
      <c r="CM20915" s="56" t="s">
        <v>213</v>
      </c>
      <c r="CN20915" s="56" t="s">
        <v>213</v>
      </c>
      <c r="CO20915" s="52"/>
      <c r="CP20915" s="52"/>
      <c r="CQ20915" s="52"/>
      <c r="CR20915" s="52"/>
      <c r="CS20915" s="52"/>
      <c r="CT20915" s="52"/>
      <c r="CU20915" s="33"/>
      <c r="CV20915" s="33"/>
    </row>
    <row r="20916" spans="74:100">
      <c r="BV20916" s="62"/>
      <c r="BW20916" s="62"/>
      <c r="BX20916" s="62"/>
      <c r="BY20916" s="62"/>
      <c r="BZ20916" s="62"/>
      <c r="CA20916" s="62"/>
      <c r="CB20916" s="62"/>
      <c r="CC20916" s="62"/>
      <c r="CD20916" s="62"/>
      <c r="CE20916" s="62"/>
      <c r="CF20916" s="62"/>
      <c r="CL20916" s="56" t="s">
        <v>23969</v>
      </c>
      <c r="CM20916" s="56" t="s">
        <v>213</v>
      </c>
      <c r="CN20916" s="56" t="s">
        <v>213</v>
      </c>
      <c r="CO20916" s="52"/>
      <c r="CP20916" s="52"/>
      <c r="CQ20916" s="52"/>
      <c r="CR20916" s="52"/>
      <c r="CS20916" s="52"/>
      <c r="CT20916" s="52"/>
      <c r="CU20916" s="33"/>
      <c r="CV20916" s="33"/>
    </row>
    <row r="20917" spans="74:100">
      <c r="BV20917" s="62"/>
      <c r="BW20917" s="62"/>
      <c r="BX20917" s="62"/>
      <c r="BY20917" s="62"/>
      <c r="BZ20917" s="62"/>
      <c r="CA20917" s="62"/>
      <c r="CB20917" s="62"/>
      <c r="CC20917" s="62"/>
      <c r="CD20917" s="62"/>
      <c r="CE20917" s="62"/>
      <c r="CF20917" s="62"/>
      <c r="CL20917" s="56" t="s">
        <v>11248</v>
      </c>
      <c r="CM20917" s="56" t="s">
        <v>215</v>
      </c>
      <c r="CN20917" s="56" t="s">
        <v>215</v>
      </c>
      <c r="CO20917" s="52"/>
      <c r="CP20917" s="52"/>
      <c r="CQ20917" s="52"/>
      <c r="CR20917" s="52"/>
      <c r="CS20917" s="52"/>
      <c r="CT20917" s="52"/>
      <c r="CU20917" s="33"/>
      <c r="CV20917" s="33"/>
    </row>
    <row r="20918" spans="74:100">
      <c r="BV20918" s="62"/>
      <c r="BW20918" s="62"/>
      <c r="BX20918" s="62"/>
      <c r="BY20918" s="62"/>
      <c r="BZ20918" s="62"/>
      <c r="CA20918" s="62"/>
      <c r="CB20918" s="62"/>
      <c r="CC20918" s="62"/>
      <c r="CD20918" s="62"/>
      <c r="CE20918" s="62"/>
      <c r="CF20918" s="62"/>
      <c r="CL20918" s="56" t="s">
        <v>25753</v>
      </c>
      <c r="CM20918" s="56" t="s">
        <v>215</v>
      </c>
      <c r="CN20918" s="56" t="s">
        <v>215</v>
      </c>
      <c r="CO20918" s="52"/>
      <c r="CP20918" s="52"/>
      <c r="CQ20918" s="52"/>
      <c r="CR20918" s="52"/>
      <c r="CS20918" s="52"/>
      <c r="CT20918" s="52"/>
      <c r="CU20918" s="33"/>
      <c r="CV20918" s="33"/>
    </row>
    <row r="20919" spans="74:100">
      <c r="BV20919" s="62"/>
      <c r="BW20919" s="62"/>
      <c r="BX20919" s="62"/>
      <c r="BY20919" s="62"/>
      <c r="BZ20919" s="62"/>
      <c r="CA20919" s="62"/>
      <c r="CB20919" s="62"/>
      <c r="CC20919" s="62"/>
      <c r="CD20919" s="62"/>
      <c r="CE20919" s="62"/>
      <c r="CF20919" s="62"/>
      <c r="CL20919" s="56" t="s">
        <v>25754</v>
      </c>
      <c r="CM20919" s="56" t="s">
        <v>215</v>
      </c>
      <c r="CN20919" s="56" t="s">
        <v>215</v>
      </c>
      <c r="CO20919" s="52"/>
      <c r="CP20919" s="52"/>
      <c r="CQ20919" s="52"/>
      <c r="CR20919" s="52"/>
      <c r="CS20919" s="52"/>
      <c r="CT20919" s="52"/>
      <c r="CU20919" s="33"/>
      <c r="CV20919" s="33"/>
    </row>
    <row r="20920" spans="74:100">
      <c r="BV20920" s="62"/>
      <c r="BW20920" s="62"/>
      <c r="BX20920" s="62"/>
      <c r="BY20920" s="62"/>
      <c r="BZ20920" s="62"/>
      <c r="CA20920" s="62"/>
      <c r="CB20920" s="62"/>
      <c r="CC20920" s="62"/>
      <c r="CD20920" s="62"/>
      <c r="CE20920" s="62"/>
      <c r="CF20920" s="62"/>
      <c r="CL20920" s="56" t="s">
        <v>11246</v>
      </c>
      <c r="CM20920" s="56" t="s">
        <v>213</v>
      </c>
      <c r="CN20920" s="56" t="s">
        <v>213</v>
      </c>
      <c r="CO20920" s="52"/>
      <c r="CP20920" s="52"/>
      <c r="CQ20920" s="52"/>
      <c r="CR20920" s="52"/>
      <c r="CS20920" s="52"/>
      <c r="CT20920" s="52"/>
      <c r="CU20920" s="33"/>
      <c r="CV20920" s="33"/>
    </row>
    <row r="20921" spans="74:100">
      <c r="BV20921" s="62"/>
      <c r="BW20921" s="62"/>
      <c r="BX20921" s="62"/>
      <c r="BY20921" s="62"/>
      <c r="BZ20921" s="62"/>
      <c r="CA20921" s="62"/>
      <c r="CB20921" s="62"/>
      <c r="CC20921" s="62"/>
      <c r="CD20921" s="62"/>
      <c r="CE20921" s="62"/>
      <c r="CF20921" s="62"/>
      <c r="CL20921" s="56" t="s">
        <v>4805</v>
      </c>
      <c r="CM20921" s="56" t="s">
        <v>213</v>
      </c>
      <c r="CN20921" s="56" t="s">
        <v>213</v>
      </c>
      <c r="CO20921" s="52"/>
      <c r="CP20921" s="52"/>
      <c r="CQ20921" s="52"/>
      <c r="CR20921" s="52"/>
      <c r="CS20921" s="52"/>
      <c r="CT20921" s="52"/>
      <c r="CU20921" s="33"/>
      <c r="CV20921" s="33"/>
    </row>
    <row r="20922" spans="74:100">
      <c r="BV20922" s="62"/>
      <c r="BW20922" s="62"/>
      <c r="BX20922" s="62"/>
      <c r="BY20922" s="62"/>
      <c r="BZ20922" s="62"/>
      <c r="CA20922" s="62"/>
      <c r="CB20922" s="62"/>
      <c r="CC20922" s="62"/>
      <c r="CD20922" s="62"/>
      <c r="CE20922" s="62"/>
      <c r="CF20922" s="62"/>
      <c r="CL20922" s="56" t="s">
        <v>1603</v>
      </c>
      <c r="CM20922" s="56" t="s">
        <v>213</v>
      </c>
      <c r="CN20922" s="56" t="s">
        <v>213</v>
      </c>
      <c r="CO20922" s="52"/>
      <c r="CP20922" s="52"/>
      <c r="CQ20922" s="52"/>
      <c r="CR20922" s="52"/>
      <c r="CS20922" s="52"/>
      <c r="CT20922" s="52"/>
      <c r="CU20922" s="33"/>
      <c r="CV20922" s="33"/>
    </row>
    <row r="20923" spans="74:100">
      <c r="BV20923" s="62"/>
      <c r="BW20923" s="62"/>
      <c r="BX20923" s="62"/>
      <c r="BY20923" s="62"/>
      <c r="BZ20923" s="62"/>
      <c r="CA20923" s="62"/>
      <c r="CB20923" s="62"/>
      <c r="CC20923" s="62"/>
      <c r="CD20923" s="62"/>
      <c r="CE20923" s="62"/>
      <c r="CF20923" s="62"/>
      <c r="CL20923" s="56" t="s">
        <v>11261</v>
      </c>
      <c r="CM20923" s="56" t="s">
        <v>213</v>
      </c>
      <c r="CN20923" s="56" t="s">
        <v>213</v>
      </c>
      <c r="CO20923" s="52"/>
      <c r="CP20923" s="52"/>
      <c r="CQ20923" s="52"/>
      <c r="CR20923" s="52"/>
      <c r="CS20923" s="52"/>
      <c r="CT20923" s="52"/>
      <c r="CU20923" s="33"/>
      <c r="CV20923" s="33"/>
    </row>
    <row r="20924" spans="74:100">
      <c r="BV20924" s="62"/>
      <c r="BW20924" s="62"/>
      <c r="BX20924" s="62"/>
      <c r="BY20924" s="62"/>
      <c r="BZ20924" s="62"/>
      <c r="CA20924" s="62"/>
      <c r="CB20924" s="62"/>
      <c r="CC20924" s="62"/>
      <c r="CD20924" s="62"/>
      <c r="CE20924" s="62"/>
      <c r="CF20924" s="62"/>
      <c r="CL20924" s="56" t="s">
        <v>25755</v>
      </c>
      <c r="CM20924" s="56" t="s">
        <v>213</v>
      </c>
      <c r="CN20924" s="56" t="s">
        <v>213</v>
      </c>
      <c r="CO20924" s="52"/>
      <c r="CP20924" s="52"/>
      <c r="CQ20924" s="52"/>
      <c r="CR20924" s="52"/>
      <c r="CS20924" s="52"/>
      <c r="CT20924" s="52"/>
      <c r="CU20924" s="33"/>
      <c r="CV20924" s="33"/>
    </row>
    <row r="20925" spans="74:100">
      <c r="BV20925" s="62"/>
      <c r="BW20925" s="62"/>
      <c r="BX20925" s="62"/>
      <c r="BY20925" s="62"/>
      <c r="BZ20925" s="62"/>
      <c r="CA20925" s="62"/>
      <c r="CB20925" s="62"/>
      <c r="CC20925" s="62"/>
      <c r="CD20925" s="62"/>
      <c r="CE20925" s="62"/>
      <c r="CF20925" s="62"/>
      <c r="CL20925" s="56" t="s">
        <v>25756</v>
      </c>
      <c r="CM20925" s="56" t="s">
        <v>213</v>
      </c>
      <c r="CN20925" s="56" t="s">
        <v>213</v>
      </c>
      <c r="CO20925" s="52"/>
      <c r="CP20925" s="52"/>
      <c r="CQ20925" s="52"/>
      <c r="CR20925" s="52"/>
      <c r="CS20925" s="52"/>
      <c r="CT20925" s="52"/>
      <c r="CU20925" s="33"/>
      <c r="CV20925" s="33"/>
    </row>
    <row r="20926" spans="74:100">
      <c r="BV20926" s="62"/>
      <c r="BW20926" s="62"/>
      <c r="BX20926" s="62"/>
      <c r="BY20926" s="62"/>
      <c r="BZ20926" s="62"/>
      <c r="CA20926" s="62"/>
      <c r="CB20926" s="62"/>
      <c r="CC20926" s="62"/>
      <c r="CD20926" s="62"/>
      <c r="CE20926" s="62"/>
      <c r="CF20926" s="62"/>
      <c r="CL20926" s="56" t="s">
        <v>25757</v>
      </c>
      <c r="CM20926" s="56" t="s">
        <v>213</v>
      </c>
      <c r="CN20926" s="56" t="s">
        <v>213</v>
      </c>
      <c r="CO20926" s="52"/>
      <c r="CP20926" s="52"/>
      <c r="CQ20926" s="52"/>
      <c r="CR20926" s="52"/>
      <c r="CS20926" s="52"/>
      <c r="CT20926" s="52"/>
      <c r="CU20926" s="33"/>
      <c r="CV20926" s="33"/>
    </row>
    <row r="20927" spans="74:100">
      <c r="BV20927" s="62"/>
      <c r="BW20927" s="62"/>
      <c r="BX20927" s="62"/>
      <c r="BY20927" s="62"/>
      <c r="BZ20927" s="62"/>
      <c r="CA20927" s="62"/>
      <c r="CB20927" s="62"/>
      <c r="CC20927" s="62"/>
      <c r="CD20927" s="62"/>
      <c r="CE20927" s="62"/>
      <c r="CF20927" s="62"/>
      <c r="CL20927" s="56" t="s">
        <v>25758</v>
      </c>
      <c r="CM20927" s="56" t="s">
        <v>213</v>
      </c>
      <c r="CN20927" s="56" t="s">
        <v>213</v>
      </c>
      <c r="CO20927" s="52"/>
      <c r="CP20927" s="52"/>
      <c r="CQ20927" s="52"/>
      <c r="CR20927" s="52"/>
      <c r="CS20927" s="52"/>
      <c r="CT20927" s="52"/>
      <c r="CU20927" s="33"/>
      <c r="CV20927" s="33"/>
    </row>
    <row r="20928" spans="74:100">
      <c r="BV20928" s="62"/>
      <c r="BW20928" s="62"/>
      <c r="BX20928" s="62"/>
      <c r="BY20928" s="62"/>
      <c r="BZ20928" s="62"/>
      <c r="CA20928" s="62"/>
      <c r="CB20928" s="62"/>
      <c r="CC20928" s="62"/>
      <c r="CD20928" s="62"/>
      <c r="CE20928" s="62"/>
      <c r="CF20928" s="62"/>
      <c r="CL20928" s="35" t="s">
        <v>7968</v>
      </c>
      <c r="CM20928" s="35" t="s">
        <v>217</v>
      </c>
      <c r="CN20928" s="35" t="s">
        <v>217</v>
      </c>
      <c r="CO20928" s="52"/>
      <c r="CP20928" s="52"/>
      <c r="CQ20928" s="52"/>
      <c r="CR20928" s="52"/>
      <c r="CS20928" s="52"/>
      <c r="CT20928" s="52"/>
      <c r="CU20928" s="33"/>
      <c r="CV20928" s="33"/>
    </row>
    <row r="20929" spans="74:100">
      <c r="BV20929" s="62"/>
      <c r="BW20929" s="62"/>
      <c r="BX20929" s="62"/>
      <c r="BY20929" s="62"/>
      <c r="BZ20929" s="62"/>
      <c r="CA20929" s="62"/>
      <c r="CB20929" s="62"/>
      <c r="CC20929" s="62"/>
      <c r="CD20929" s="62"/>
      <c r="CE20929" s="62"/>
      <c r="CF20929" s="62"/>
      <c r="CL20929" s="35" t="s">
        <v>11266</v>
      </c>
      <c r="CM20929" s="35" t="s">
        <v>217</v>
      </c>
      <c r="CN20929" s="35" t="s">
        <v>217</v>
      </c>
      <c r="CO20929" s="52"/>
      <c r="CP20929" s="52"/>
      <c r="CQ20929" s="52"/>
      <c r="CR20929" s="52"/>
      <c r="CS20929" s="52"/>
      <c r="CT20929" s="52"/>
      <c r="CU20929" s="33"/>
      <c r="CV20929" s="33"/>
    </row>
    <row r="20930" spans="74:100">
      <c r="BV20930" s="62"/>
      <c r="BW20930" s="62"/>
      <c r="BX20930" s="62"/>
      <c r="BY20930" s="62"/>
      <c r="BZ20930" s="62"/>
      <c r="CA20930" s="62"/>
      <c r="CB20930" s="62"/>
      <c r="CC20930" s="62"/>
      <c r="CD20930" s="62"/>
      <c r="CE20930" s="62"/>
      <c r="CF20930" s="62"/>
      <c r="CL20930" s="35" t="s">
        <v>11267</v>
      </c>
      <c r="CM20930" s="35" t="s">
        <v>217</v>
      </c>
      <c r="CN20930" s="35" t="s">
        <v>217</v>
      </c>
      <c r="CO20930" s="52"/>
      <c r="CP20930" s="52"/>
      <c r="CQ20930" s="52"/>
      <c r="CR20930" s="52"/>
      <c r="CS20930" s="52"/>
      <c r="CT20930" s="52"/>
      <c r="CU20930" s="33"/>
      <c r="CV20930" s="33"/>
    </row>
    <row r="20931" spans="74:100">
      <c r="BV20931" s="62"/>
      <c r="BW20931" s="62"/>
      <c r="BX20931" s="62"/>
      <c r="BY20931" s="62"/>
      <c r="BZ20931" s="62"/>
      <c r="CA20931" s="62"/>
      <c r="CB20931" s="62"/>
      <c r="CC20931" s="62"/>
      <c r="CD20931" s="62"/>
      <c r="CE20931" s="62"/>
      <c r="CF20931" s="62"/>
      <c r="CL20931" s="35" t="s">
        <v>11270</v>
      </c>
      <c r="CM20931" s="35" t="s">
        <v>217</v>
      </c>
      <c r="CN20931" s="35" t="s">
        <v>217</v>
      </c>
      <c r="CO20931" s="52"/>
      <c r="CP20931" s="52"/>
      <c r="CQ20931" s="52"/>
      <c r="CR20931" s="52"/>
      <c r="CS20931" s="52"/>
      <c r="CT20931" s="52"/>
      <c r="CU20931" s="33"/>
      <c r="CV20931" s="33"/>
    </row>
    <row r="20932" spans="74:100">
      <c r="BV20932" s="62"/>
      <c r="BW20932" s="62"/>
      <c r="BX20932" s="62"/>
      <c r="BY20932" s="62"/>
      <c r="BZ20932" s="62"/>
      <c r="CA20932" s="62"/>
      <c r="CB20932" s="62"/>
      <c r="CC20932" s="62"/>
      <c r="CD20932" s="62"/>
      <c r="CE20932" s="62"/>
      <c r="CF20932" s="62"/>
      <c r="CL20932" s="35" t="s">
        <v>11268</v>
      </c>
      <c r="CM20932" s="35" t="s">
        <v>217</v>
      </c>
      <c r="CN20932" s="35" t="s">
        <v>217</v>
      </c>
      <c r="CO20932" s="52"/>
      <c r="CP20932" s="52"/>
      <c r="CQ20932" s="52"/>
      <c r="CR20932" s="52"/>
      <c r="CS20932" s="52"/>
      <c r="CT20932" s="52"/>
      <c r="CU20932" s="33"/>
      <c r="CV20932" s="33"/>
    </row>
    <row r="20933" spans="74:100">
      <c r="BV20933" s="62"/>
      <c r="BW20933" s="62"/>
      <c r="BX20933" s="62"/>
      <c r="BY20933" s="62"/>
      <c r="BZ20933" s="62"/>
      <c r="CA20933" s="62"/>
      <c r="CB20933" s="62"/>
      <c r="CC20933" s="62"/>
      <c r="CD20933" s="62"/>
      <c r="CE20933" s="62"/>
      <c r="CF20933" s="62"/>
      <c r="CL20933" s="35" t="s">
        <v>11269</v>
      </c>
      <c r="CM20933" s="35" t="s">
        <v>217</v>
      </c>
      <c r="CN20933" s="35" t="s">
        <v>217</v>
      </c>
      <c r="CO20933" s="52"/>
      <c r="CP20933" s="52"/>
      <c r="CQ20933" s="52"/>
      <c r="CR20933" s="52"/>
      <c r="CS20933" s="52"/>
      <c r="CT20933" s="52"/>
      <c r="CU20933" s="33"/>
      <c r="CV20933" s="33"/>
    </row>
    <row r="20934" spans="74:100">
      <c r="BV20934" s="62"/>
      <c r="BW20934" s="62"/>
      <c r="BX20934" s="62"/>
      <c r="BY20934" s="62"/>
      <c r="BZ20934" s="62"/>
      <c r="CA20934" s="62"/>
      <c r="CB20934" s="62"/>
      <c r="CC20934" s="62"/>
      <c r="CD20934" s="62"/>
      <c r="CE20934" s="62"/>
      <c r="CF20934" s="62"/>
      <c r="CL20934" s="35" t="s">
        <v>11272</v>
      </c>
      <c r="CM20934" s="35" t="s">
        <v>217</v>
      </c>
      <c r="CN20934" s="35" t="s">
        <v>217</v>
      </c>
      <c r="CO20934" s="52"/>
      <c r="CP20934" s="52"/>
      <c r="CQ20934" s="52"/>
      <c r="CR20934" s="52"/>
      <c r="CS20934" s="52"/>
      <c r="CT20934" s="52"/>
      <c r="CU20934" s="33"/>
      <c r="CV20934" s="33"/>
    </row>
    <row r="20935" spans="74:100">
      <c r="BV20935" s="62"/>
      <c r="BW20935" s="62"/>
      <c r="BX20935" s="62"/>
      <c r="BY20935" s="62"/>
      <c r="BZ20935" s="62"/>
      <c r="CA20935" s="62"/>
      <c r="CB20935" s="62"/>
      <c r="CC20935" s="62"/>
      <c r="CD20935" s="62"/>
      <c r="CE20935" s="62"/>
      <c r="CF20935" s="62"/>
      <c r="CL20935" s="35" t="s">
        <v>11272</v>
      </c>
      <c r="CM20935" s="35" t="s">
        <v>217</v>
      </c>
      <c r="CN20935" s="35" t="s">
        <v>217</v>
      </c>
      <c r="CO20935" s="52"/>
      <c r="CP20935" s="52"/>
      <c r="CQ20935" s="52"/>
      <c r="CR20935" s="52"/>
      <c r="CS20935" s="52"/>
      <c r="CT20935" s="52"/>
      <c r="CU20935" s="33"/>
      <c r="CV20935" s="33"/>
    </row>
    <row r="20936" spans="74:100">
      <c r="BV20936" s="62"/>
      <c r="BW20936" s="62"/>
      <c r="BX20936" s="62"/>
      <c r="BY20936" s="62"/>
      <c r="BZ20936" s="62"/>
      <c r="CA20936" s="62"/>
      <c r="CB20936" s="62"/>
      <c r="CC20936" s="62"/>
      <c r="CD20936" s="62"/>
      <c r="CE20936" s="62"/>
      <c r="CF20936" s="62"/>
      <c r="CL20936" s="35" t="s">
        <v>29546</v>
      </c>
      <c r="CM20936" s="35" t="s">
        <v>217</v>
      </c>
      <c r="CN20936" s="35" t="s">
        <v>217</v>
      </c>
      <c r="CO20936" s="52"/>
      <c r="CP20936" s="52"/>
      <c r="CQ20936" s="52"/>
      <c r="CR20936" s="52"/>
      <c r="CS20936" s="52"/>
      <c r="CT20936" s="52"/>
      <c r="CU20936" s="33"/>
      <c r="CV20936" s="33"/>
    </row>
    <row r="20937" spans="74:100">
      <c r="BV20937" s="62"/>
      <c r="BW20937" s="62"/>
      <c r="BX20937" s="62"/>
      <c r="BY20937" s="62"/>
      <c r="BZ20937" s="62"/>
      <c r="CA20937" s="62"/>
      <c r="CB20937" s="62"/>
      <c r="CC20937" s="62"/>
      <c r="CD20937" s="62"/>
      <c r="CE20937" s="62"/>
      <c r="CF20937" s="62"/>
      <c r="CL20937" s="35" t="s">
        <v>7221</v>
      </c>
      <c r="CM20937" s="35" t="s">
        <v>217</v>
      </c>
      <c r="CN20937" s="35" t="s">
        <v>217</v>
      </c>
      <c r="CO20937" s="52"/>
      <c r="CP20937" s="52"/>
      <c r="CQ20937" s="52"/>
      <c r="CR20937" s="52"/>
      <c r="CS20937" s="52"/>
      <c r="CT20937" s="52"/>
      <c r="CU20937" s="33"/>
      <c r="CV20937" s="33"/>
    </row>
    <row r="20938" spans="74:100">
      <c r="BV20938" s="62"/>
      <c r="BW20938" s="62"/>
      <c r="BX20938" s="62"/>
      <c r="BY20938" s="62"/>
      <c r="BZ20938" s="62"/>
      <c r="CA20938" s="62"/>
      <c r="CB20938" s="62"/>
      <c r="CC20938" s="62"/>
      <c r="CD20938" s="62"/>
      <c r="CE20938" s="62"/>
      <c r="CF20938" s="62"/>
      <c r="CL20938" s="56" t="s">
        <v>7222</v>
      </c>
      <c r="CM20938" s="56" t="s">
        <v>216</v>
      </c>
      <c r="CN20938" s="56" t="s">
        <v>216</v>
      </c>
      <c r="CO20938" s="52"/>
      <c r="CP20938" s="52"/>
      <c r="CQ20938" s="52"/>
      <c r="CR20938" s="52"/>
      <c r="CS20938" s="52"/>
      <c r="CT20938" s="52"/>
      <c r="CU20938" s="33"/>
      <c r="CV20938" s="33"/>
    </row>
    <row r="20939" spans="74:100">
      <c r="BV20939" s="62"/>
      <c r="BW20939" s="62"/>
      <c r="BX20939" s="62"/>
      <c r="BY20939" s="62"/>
      <c r="BZ20939" s="62"/>
      <c r="CA20939" s="62"/>
      <c r="CB20939" s="62"/>
      <c r="CC20939" s="62"/>
      <c r="CD20939" s="62"/>
      <c r="CE20939" s="62"/>
      <c r="CF20939" s="62"/>
      <c r="CL20939" s="35" t="s">
        <v>7224</v>
      </c>
      <c r="CM20939" s="35" t="s">
        <v>217</v>
      </c>
      <c r="CN20939" s="35" t="s">
        <v>217</v>
      </c>
      <c r="CO20939" s="52"/>
      <c r="CP20939" s="52"/>
      <c r="CQ20939" s="52"/>
      <c r="CR20939" s="52"/>
      <c r="CS20939" s="52"/>
      <c r="CT20939" s="52"/>
      <c r="CU20939" s="33"/>
      <c r="CV20939" s="33"/>
    </row>
    <row r="20940" spans="74:100">
      <c r="BV20940" s="62"/>
      <c r="BW20940" s="62"/>
      <c r="BX20940" s="62"/>
      <c r="BY20940" s="62"/>
      <c r="BZ20940" s="62"/>
      <c r="CA20940" s="62"/>
      <c r="CB20940" s="62"/>
      <c r="CC20940" s="62"/>
      <c r="CD20940" s="62"/>
      <c r="CE20940" s="62"/>
      <c r="CF20940" s="62"/>
      <c r="CL20940" s="56" t="s">
        <v>7253</v>
      </c>
      <c r="CM20940" s="56" t="s">
        <v>214</v>
      </c>
      <c r="CN20940" s="56" t="s">
        <v>214</v>
      </c>
      <c r="CO20940" s="52"/>
      <c r="CP20940" s="52"/>
      <c r="CQ20940" s="52"/>
      <c r="CR20940" s="52"/>
      <c r="CS20940" s="52"/>
      <c r="CT20940" s="52"/>
      <c r="CU20940" s="33"/>
      <c r="CV20940" s="33"/>
    </row>
    <row r="20941" spans="74:100">
      <c r="BV20941" s="62"/>
      <c r="BW20941" s="62"/>
      <c r="BX20941" s="62"/>
      <c r="BY20941" s="62"/>
      <c r="BZ20941" s="62"/>
      <c r="CA20941" s="62"/>
      <c r="CB20941" s="62"/>
      <c r="CC20941" s="62"/>
      <c r="CD20941" s="62"/>
      <c r="CE20941" s="62"/>
      <c r="CF20941" s="62"/>
      <c r="CL20941" s="35" t="s">
        <v>8009</v>
      </c>
      <c r="CM20941" s="35" t="s">
        <v>217</v>
      </c>
      <c r="CN20941" s="35" t="s">
        <v>217</v>
      </c>
      <c r="CO20941" s="52"/>
      <c r="CP20941" s="52"/>
      <c r="CQ20941" s="52"/>
      <c r="CR20941" s="52"/>
      <c r="CS20941" s="52"/>
      <c r="CT20941" s="52"/>
      <c r="CU20941" s="33"/>
      <c r="CV20941" s="33"/>
    </row>
    <row r="20942" spans="74:100">
      <c r="BV20942" s="62"/>
      <c r="BW20942" s="62"/>
      <c r="BX20942" s="62"/>
      <c r="BY20942" s="62"/>
      <c r="BZ20942" s="62"/>
      <c r="CA20942" s="62"/>
      <c r="CB20942" s="62"/>
      <c r="CC20942" s="62"/>
      <c r="CD20942" s="62"/>
      <c r="CE20942" s="62"/>
      <c r="CF20942" s="62"/>
      <c r="CL20942" s="56" t="s">
        <v>7229</v>
      </c>
      <c r="CM20942" s="56" t="s">
        <v>215</v>
      </c>
      <c r="CN20942" s="56" t="s">
        <v>215</v>
      </c>
      <c r="CO20942" s="52"/>
      <c r="CP20942" s="52"/>
      <c r="CQ20942" s="52"/>
      <c r="CR20942" s="52"/>
      <c r="CS20942" s="52"/>
      <c r="CT20942" s="52"/>
      <c r="CU20942" s="33"/>
      <c r="CV20942" s="33"/>
    </row>
    <row r="20943" spans="74:100">
      <c r="BV20943" s="62"/>
      <c r="BW20943" s="62"/>
      <c r="BX20943" s="62"/>
      <c r="BY20943" s="62"/>
      <c r="BZ20943" s="62"/>
      <c r="CA20943" s="62"/>
      <c r="CB20943" s="62"/>
      <c r="CC20943" s="62"/>
      <c r="CD20943" s="62"/>
      <c r="CE20943" s="62"/>
      <c r="CF20943" s="62"/>
      <c r="CL20943" s="56" t="s">
        <v>7230</v>
      </c>
      <c r="CM20943" s="56" t="s">
        <v>215</v>
      </c>
      <c r="CN20943" s="56" t="s">
        <v>215</v>
      </c>
      <c r="CO20943" s="52"/>
      <c r="CP20943" s="52"/>
      <c r="CQ20943" s="52"/>
      <c r="CR20943" s="52"/>
      <c r="CS20943" s="52"/>
      <c r="CT20943" s="52"/>
      <c r="CU20943" s="33"/>
      <c r="CV20943" s="33"/>
    </row>
    <row r="20944" spans="74:100">
      <c r="BV20944" s="62"/>
      <c r="BW20944" s="62"/>
      <c r="BX20944" s="62"/>
      <c r="BY20944" s="62"/>
      <c r="BZ20944" s="62"/>
      <c r="CA20944" s="62"/>
      <c r="CB20944" s="62"/>
      <c r="CC20944" s="62"/>
      <c r="CD20944" s="62"/>
      <c r="CE20944" s="62"/>
      <c r="CF20944" s="62"/>
      <c r="CL20944" s="35" t="s">
        <v>7233</v>
      </c>
      <c r="CM20944" s="35" t="s">
        <v>217</v>
      </c>
      <c r="CN20944" s="35" t="s">
        <v>217</v>
      </c>
      <c r="CO20944" s="52"/>
      <c r="CP20944" s="52"/>
      <c r="CQ20944" s="52"/>
      <c r="CR20944" s="52"/>
      <c r="CS20944" s="52"/>
      <c r="CT20944" s="52"/>
      <c r="CU20944" s="33"/>
      <c r="CV20944" s="33"/>
    </row>
    <row r="20945" spans="74:100">
      <c r="BV20945" s="62"/>
      <c r="BW20945" s="62"/>
      <c r="BX20945" s="62"/>
      <c r="BY20945" s="62"/>
      <c r="BZ20945" s="62"/>
      <c r="CA20945" s="62"/>
      <c r="CB20945" s="62"/>
      <c r="CC20945" s="62"/>
      <c r="CD20945" s="62"/>
      <c r="CE20945" s="62"/>
      <c r="CF20945" s="62"/>
      <c r="CL20945" s="35" t="s">
        <v>8003</v>
      </c>
      <c r="CM20945" s="35" t="s">
        <v>217</v>
      </c>
      <c r="CN20945" s="35" t="s">
        <v>217</v>
      </c>
      <c r="CO20945" s="52"/>
      <c r="CP20945" s="52"/>
      <c r="CQ20945" s="52"/>
      <c r="CR20945" s="52"/>
      <c r="CS20945" s="52"/>
      <c r="CT20945" s="52"/>
      <c r="CU20945" s="33"/>
      <c r="CV20945" s="33"/>
    </row>
    <row r="20946" spans="74:100">
      <c r="BV20946" s="62"/>
      <c r="BW20946" s="62"/>
      <c r="BX20946" s="62"/>
      <c r="BY20946" s="62"/>
      <c r="BZ20946" s="62"/>
      <c r="CA20946" s="62"/>
      <c r="CB20946" s="62"/>
      <c r="CC20946" s="62"/>
      <c r="CD20946" s="62"/>
      <c r="CE20946" s="62"/>
      <c r="CF20946" s="62"/>
      <c r="CL20946" s="56" t="s">
        <v>23970</v>
      </c>
      <c r="CM20946" s="56" t="s">
        <v>214</v>
      </c>
      <c r="CN20946" s="56" t="s">
        <v>214</v>
      </c>
      <c r="CO20946" s="52"/>
      <c r="CP20946" s="52"/>
      <c r="CQ20946" s="52"/>
      <c r="CR20946" s="52"/>
      <c r="CS20946" s="52"/>
      <c r="CT20946" s="52"/>
      <c r="CU20946" s="33"/>
      <c r="CV20946" s="33"/>
    </row>
    <row r="20947" spans="74:100">
      <c r="BV20947" s="62"/>
      <c r="BW20947" s="62"/>
      <c r="BX20947" s="62"/>
      <c r="BY20947" s="62"/>
      <c r="BZ20947" s="62"/>
      <c r="CA20947" s="62"/>
      <c r="CB20947" s="62"/>
      <c r="CC20947" s="62"/>
      <c r="CD20947" s="62"/>
      <c r="CE20947" s="62"/>
      <c r="CF20947" s="62"/>
      <c r="CL20947" s="56" t="s">
        <v>7234</v>
      </c>
      <c r="CM20947" s="56" t="s">
        <v>214</v>
      </c>
      <c r="CN20947" s="56" t="s">
        <v>214</v>
      </c>
      <c r="CO20947" s="52"/>
      <c r="CP20947" s="52"/>
      <c r="CQ20947" s="52"/>
      <c r="CR20947" s="52"/>
      <c r="CS20947" s="52"/>
      <c r="CT20947" s="52"/>
      <c r="CU20947" s="33"/>
      <c r="CV20947" s="33"/>
    </row>
    <row r="20948" spans="74:100">
      <c r="BV20948" s="62"/>
      <c r="BW20948" s="62"/>
      <c r="BX20948" s="62"/>
      <c r="BY20948" s="62"/>
      <c r="BZ20948" s="62"/>
      <c r="CA20948" s="62"/>
      <c r="CB20948" s="62"/>
      <c r="CC20948" s="62"/>
      <c r="CD20948" s="62"/>
      <c r="CE20948" s="62"/>
      <c r="CF20948" s="62"/>
      <c r="CL20948" s="56" t="s">
        <v>23971</v>
      </c>
      <c r="CM20948" s="56" t="s">
        <v>214</v>
      </c>
      <c r="CN20948" s="56" t="s">
        <v>214</v>
      </c>
      <c r="CO20948" s="52"/>
      <c r="CP20948" s="52"/>
      <c r="CQ20948" s="52"/>
      <c r="CR20948" s="52"/>
      <c r="CS20948" s="52"/>
      <c r="CT20948" s="52"/>
      <c r="CU20948" s="33"/>
      <c r="CV20948" s="33"/>
    </row>
    <row r="20949" spans="74:100">
      <c r="BV20949" s="62"/>
      <c r="BW20949" s="62"/>
      <c r="BX20949" s="62"/>
      <c r="BY20949" s="62"/>
      <c r="BZ20949" s="62"/>
      <c r="CA20949" s="62"/>
      <c r="CB20949" s="62"/>
      <c r="CC20949" s="62"/>
      <c r="CD20949" s="62"/>
      <c r="CE20949" s="62"/>
      <c r="CF20949" s="62"/>
      <c r="CL20949" s="56" t="s">
        <v>23972</v>
      </c>
      <c r="CM20949" s="56" t="s">
        <v>214</v>
      </c>
      <c r="CN20949" s="56" t="s">
        <v>214</v>
      </c>
      <c r="CO20949" s="52"/>
      <c r="CP20949" s="52"/>
      <c r="CQ20949" s="52"/>
      <c r="CR20949" s="52"/>
      <c r="CS20949" s="52"/>
      <c r="CT20949" s="52"/>
      <c r="CU20949" s="33"/>
      <c r="CV20949" s="33"/>
    </row>
    <row r="20950" spans="74:100">
      <c r="BV20950" s="62"/>
      <c r="BW20950" s="62"/>
      <c r="BX20950" s="62"/>
      <c r="BY20950" s="62"/>
      <c r="BZ20950" s="62"/>
      <c r="CA20950" s="62"/>
      <c r="CB20950" s="62"/>
      <c r="CC20950" s="62"/>
      <c r="CD20950" s="62"/>
      <c r="CE20950" s="62"/>
      <c r="CF20950" s="62"/>
      <c r="CL20950" s="56" t="s">
        <v>7239</v>
      </c>
      <c r="CM20950" s="56" t="s">
        <v>213</v>
      </c>
      <c r="CN20950" s="56" t="s">
        <v>213</v>
      </c>
      <c r="CO20950" s="52"/>
      <c r="CP20950" s="52"/>
      <c r="CQ20950" s="52"/>
      <c r="CR20950" s="52"/>
      <c r="CS20950" s="52"/>
      <c r="CT20950" s="52"/>
      <c r="CU20950" s="33"/>
      <c r="CV20950" s="33"/>
    </row>
    <row r="20951" spans="74:100">
      <c r="BV20951" s="62"/>
      <c r="BW20951" s="62"/>
      <c r="BX20951" s="62"/>
      <c r="BY20951" s="62"/>
      <c r="BZ20951" s="62"/>
      <c r="CA20951" s="62"/>
      <c r="CB20951" s="62"/>
      <c r="CC20951" s="62"/>
      <c r="CD20951" s="62"/>
      <c r="CE20951" s="62"/>
      <c r="CF20951" s="62"/>
      <c r="CL20951" s="56" t="s">
        <v>7236</v>
      </c>
      <c r="CM20951" s="56" t="s">
        <v>213</v>
      </c>
      <c r="CN20951" s="56" t="s">
        <v>213</v>
      </c>
      <c r="CO20951" s="52"/>
      <c r="CP20951" s="52"/>
      <c r="CQ20951" s="52"/>
      <c r="CR20951" s="52"/>
      <c r="CS20951" s="52"/>
      <c r="CT20951" s="52"/>
      <c r="CU20951" s="33"/>
      <c r="CV20951" s="33"/>
    </row>
    <row r="20952" spans="74:100">
      <c r="BV20952" s="62"/>
      <c r="BW20952" s="62"/>
      <c r="BX20952" s="62"/>
      <c r="BY20952" s="62"/>
      <c r="BZ20952" s="62"/>
      <c r="CA20952" s="62"/>
      <c r="CB20952" s="62"/>
      <c r="CC20952" s="62"/>
      <c r="CD20952" s="62"/>
      <c r="CE20952" s="62"/>
      <c r="CF20952" s="62"/>
      <c r="CL20952" s="56" t="s">
        <v>7237</v>
      </c>
      <c r="CM20952" s="56" t="s">
        <v>213</v>
      </c>
      <c r="CN20952" s="56" t="s">
        <v>213</v>
      </c>
      <c r="CO20952" s="52"/>
      <c r="CP20952" s="52"/>
      <c r="CQ20952" s="52"/>
      <c r="CR20952" s="52"/>
      <c r="CS20952" s="52"/>
      <c r="CT20952" s="52"/>
      <c r="CU20952" s="33"/>
      <c r="CV20952" s="33"/>
    </row>
    <row r="20953" spans="74:100">
      <c r="BV20953" s="62"/>
      <c r="BW20953" s="62"/>
      <c r="BX20953" s="62"/>
      <c r="BY20953" s="62"/>
      <c r="BZ20953" s="62"/>
      <c r="CA20953" s="62"/>
      <c r="CB20953" s="62"/>
      <c r="CC20953" s="62"/>
      <c r="CD20953" s="62"/>
      <c r="CE20953" s="62"/>
      <c r="CF20953" s="62"/>
      <c r="CL20953" s="56" t="s">
        <v>7240</v>
      </c>
      <c r="CM20953" s="56" t="s">
        <v>213</v>
      </c>
      <c r="CN20953" s="56" t="s">
        <v>213</v>
      </c>
      <c r="CO20953" s="52"/>
      <c r="CP20953" s="52"/>
      <c r="CQ20953" s="52"/>
      <c r="CR20953" s="52"/>
      <c r="CS20953" s="52"/>
      <c r="CT20953" s="52"/>
      <c r="CU20953" s="33"/>
      <c r="CV20953" s="33"/>
    </row>
    <row r="20954" spans="74:100">
      <c r="BV20954" s="62"/>
      <c r="BW20954" s="62"/>
      <c r="BX20954" s="62"/>
      <c r="BY20954" s="62"/>
      <c r="BZ20954" s="62"/>
      <c r="CA20954" s="62"/>
      <c r="CB20954" s="62"/>
      <c r="CC20954" s="62"/>
      <c r="CD20954" s="62"/>
      <c r="CE20954" s="62"/>
      <c r="CF20954" s="62"/>
      <c r="CL20954" s="56" t="s">
        <v>23973</v>
      </c>
      <c r="CM20954" s="56" t="s">
        <v>214</v>
      </c>
      <c r="CN20954" s="56" t="s">
        <v>214</v>
      </c>
      <c r="CO20954" s="52"/>
      <c r="CP20954" s="52"/>
      <c r="CQ20954" s="52"/>
      <c r="CR20954" s="52"/>
      <c r="CS20954" s="52"/>
      <c r="CT20954" s="52"/>
      <c r="CU20954" s="33"/>
      <c r="CV20954" s="33"/>
    </row>
    <row r="20955" spans="74:100">
      <c r="BV20955" s="62"/>
      <c r="BW20955" s="62"/>
      <c r="BX20955" s="62"/>
      <c r="BY20955" s="62"/>
      <c r="BZ20955" s="62"/>
      <c r="CA20955" s="62"/>
      <c r="CB20955" s="62"/>
      <c r="CC20955" s="62"/>
      <c r="CD20955" s="62"/>
      <c r="CE20955" s="62"/>
      <c r="CF20955" s="62"/>
      <c r="CL20955" s="56" t="s">
        <v>7243</v>
      </c>
      <c r="CM20955" s="56" t="s">
        <v>214</v>
      </c>
      <c r="CN20955" s="56" t="s">
        <v>214</v>
      </c>
      <c r="CO20955" s="52"/>
      <c r="CP20955" s="52"/>
      <c r="CQ20955" s="52"/>
      <c r="CR20955" s="52"/>
      <c r="CS20955" s="52"/>
      <c r="CT20955" s="52"/>
      <c r="CU20955" s="33"/>
      <c r="CV20955" s="33"/>
    </row>
    <row r="20956" spans="74:100">
      <c r="BV20956" s="62"/>
      <c r="BW20956" s="62"/>
      <c r="BX20956" s="62"/>
      <c r="BY20956" s="62"/>
      <c r="BZ20956" s="62"/>
      <c r="CA20956" s="62"/>
      <c r="CB20956" s="62"/>
      <c r="CC20956" s="62"/>
      <c r="CD20956" s="62"/>
      <c r="CE20956" s="62"/>
      <c r="CF20956" s="62"/>
      <c r="CL20956" s="56" t="s">
        <v>7244</v>
      </c>
      <c r="CM20956" s="56" t="s">
        <v>214</v>
      </c>
      <c r="CN20956" s="56" t="s">
        <v>214</v>
      </c>
      <c r="CO20956" s="52"/>
      <c r="CP20956" s="52"/>
      <c r="CQ20956" s="52"/>
      <c r="CR20956" s="52"/>
      <c r="CS20956" s="52"/>
      <c r="CT20956" s="52"/>
      <c r="CU20956" s="33"/>
      <c r="CV20956" s="33"/>
    </row>
    <row r="20957" spans="74:100">
      <c r="BV20957" s="62"/>
      <c r="BW20957" s="62"/>
      <c r="BX20957" s="62"/>
      <c r="BY20957" s="62"/>
      <c r="BZ20957" s="62"/>
      <c r="CA20957" s="62"/>
      <c r="CB20957" s="62"/>
      <c r="CC20957" s="62"/>
      <c r="CD20957" s="62"/>
      <c r="CE20957" s="62"/>
      <c r="CF20957" s="62"/>
      <c r="CL20957" s="56" t="s">
        <v>7245</v>
      </c>
      <c r="CM20957" s="56" t="s">
        <v>214</v>
      </c>
      <c r="CN20957" s="56" t="s">
        <v>214</v>
      </c>
      <c r="CO20957" s="52"/>
      <c r="CP20957" s="52"/>
      <c r="CQ20957" s="52"/>
      <c r="CR20957" s="52"/>
      <c r="CS20957" s="52"/>
      <c r="CT20957" s="52"/>
      <c r="CU20957" s="33"/>
      <c r="CV20957" s="33"/>
    </row>
    <row r="20958" spans="74:100">
      <c r="BV20958" s="62"/>
      <c r="BW20958" s="62"/>
      <c r="BX20958" s="62"/>
      <c r="BY20958" s="62"/>
      <c r="BZ20958" s="62"/>
      <c r="CA20958" s="62"/>
      <c r="CB20958" s="62"/>
      <c r="CC20958" s="62"/>
      <c r="CD20958" s="62"/>
      <c r="CE20958" s="62"/>
      <c r="CF20958" s="62"/>
      <c r="CL20958" s="56" t="s">
        <v>7246</v>
      </c>
      <c r="CM20958" s="56" t="s">
        <v>214</v>
      </c>
      <c r="CN20958" s="56" t="s">
        <v>214</v>
      </c>
      <c r="CO20958" s="52"/>
      <c r="CP20958" s="52"/>
      <c r="CQ20958" s="52"/>
      <c r="CR20958" s="52"/>
      <c r="CS20958" s="52"/>
      <c r="CT20958" s="52"/>
      <c r="CU20958" s="33"/>
      <c r="CV20958" s="33"/>
    </row>
    <row r="20959" spans="74:100">
      <c r="BV20959" s="62"/>
      <c r="BW20959" s="62"/>
      <c r="BX20959" s="62"/>
      <c r="BY20959" s="62"/>
      <c r="BZ20959" s="62"/>
      <c r="CA20959" s="62"/>
      <c r="CB20959" s="62"/>
      <c r="CC20959" s="62"/>
      <c r="CD20959" s="62"/>
      <c r="CE20959" s="62"/>
      <c r="CF20959" s="62"/>
      <c r="CL20959" s="56" t="s">
        <v>7238</v>
      </c>
      <c r="CM20959" s="56" t="s">
        <v>213</v>
      </c>
      <c r="CN20959" s="56" t="s">
        <v>213</v>
      </c>
      <c r="CO20959" s="52"/>
      <c r="CP20959" s="52"/>
      <c r="CQ20959" s="52"/>
      <c r="CR20959" s="52"/>
      <c r="CS20959" s="52"/>
      <c r="CT20959" s="52"/>
      <c r="CU20959" s="33"/>
      <c r="CV20959" s="33"/>
    </row>
    <row r="20960" spans="74:100">
      <c r="BV20960" s="62"/>
      <c r="BW20960" s="62"/>
      <c r="BX20960" s="62"/>
      <c r="BY20960" s="62"/>
      <c r="BZ20960" s="62"/>
      <c r="CA20960" s="62"/>
      <c r="CB20960" s="62"/>
      <c r="CC20960" s="62"/>
      <c r="CD20960" s="62"/>
      <c r="CE20960" s="62"/>
      <c r="CF20960" s="62"/>
      <c r="CL20960" s="56" t="s">
        <v>7241</v>
      </c>
      <c r="CM20960" s="56" t="s">
        <v>213</v>
      </c>
      <c r="CN20960" s="56" t="s">
        <v>213</v>
      </c>
      <c r="CO20960" s="52"/>
      <c r="CP20960" s="52"/>
      <c r="CQ20960" s="52"/>
      <c r="CR20960" s="52"/>
      <c r="CS20960" s="52"/>
      <c r="CT20960" s="52"/>
      <c r="CU20960" s="33"/>
      <c r="CV20960" s="33"/>
    </row>
    <row r="20961" spans="74:100">
      <c r="BV20961" s="62"/>
      <c r="BW20961" s="62"/>
      <c r="BX20961" s="62"/>
      <c r="BY20961" s="62"/>
      <c r="BZ20961" s="62"/>
      <c r="CA20961" s="62"/>
      <c r="CB20961" s="62"/>
      <c r="CC20961" s="62"/>
      <c r="CD20961" s="62"/>
      <c r="CE20961" s="62"/>
      <c r="CF20961" s="62"/>
      <c r="CL20961" s="56" t="s">
        <v>7231</v>
      </c>
      <c r="CM20961" s="56" t="s">
        <v>215</v>
      </c>
      <c r="CN20961" s="56" t="s">
        <v>215</v>
      </c>
      <c r="CO20961" s="52"/>
      <c r="CP20961" s="52"/>
      <c r="CQ20961" s="52"/>
      <c r="CR20961" s="52"/>
      <c r="CS20961" s="52"/>
      <c r="CT20961" s="52"/>
      <c r="CU20961" s="33"/>
      <c r="CV20961" s="33"/>
    </row>
    <row r="20962" spans="74:100">
      <c r="BV20962" s="62"/>
      <c r="BW20962" s="62"/>
      <c r="BX20962" s="62"/>
      <c r="BY20962" s="62"/>
      <c r="BZ20962" s="62"/>
      <c r="CA20962" s="62"/>
      <c r="CB20962" s="62"/>
      <c r="CC20962" s="62"/>
      <c r="CD20962" s="62"/>
      <c r="CE20962" s="62"/>
      <c r="CF20962" s="62"/>
      <c r="CL20962" s="56" t="s">
        <v>7232</v>
      </c>
      <c r="CM20962" s="56" t="s">
        <v>215</v>
      </c>
      <c r="CN20962" s="56" t="s">
        <v>215</v>
      </c>
      <c r="CO20962" s="52"/>
      <c r="CP20962" s="52"/>
      <c r="CQ20962" s="52"/>
      <c r="CR20962" s="52"/>
      <c r="CS20962" s="52"/>
      <c r="CT20962" s="52"/>
      <c r="CU20962" s="33"/>
      <c r="CV20962" s="33"/>
    </row>
    <row r="20963" spans="74:100">
      <c r="BV20963" s="62"/>
      <c r="BW20963" s="62"/>
      <c r="BX20963" s="62"/>
      <c r="BY20963" s="62"/>
      <c r="BZ20963" s="62"/>
      <c r="CA20963" s="62"/>
      <c r="CB20963" s="62"/>
      <c r="CC20963" s="62"/>
      <c r="CD20963" s="62"/>
      <c r="CE20963" s="62"/>
      <c r="CF20963" s="62"/>
      <c r="CL20963" s="35" t="s">
        <v>7249</v>
      </c>
      <c r="CM20963" s="35" t="s">
        <v>217</v>
      </c>
      <c r="CN20963" s="35" t="s">
        <v>217</v>
      </c>
      <c r="CO20963" s="52"/>
      <c r="CP20963" s="52"/>
      <c r="CQ20963" s="52"/>
      <c r="CR20963" s="52"/>
      <c r="CS20963" s="52"/>
      <c r="CT20963" s="52"/>
      <c r="CU20963" s="33"/>
      <c r="CV20963" s="33"/>
    </row>
    <row r="20964" spans="74:100">
      <c r="BV20964" s="62"/>
      <c r="BW20964" s="62"/>
      <c r="BX20964" s="62"/>
      <c r="BY20964" s="62"/>
      <c r="BZ20964" s="62"/>
      <c r="CA20964" s="62"/>
      <c r="CB20964" s="62"/>
      <c r="CC20964" s="62"/>
      <c r="CD20964" s="62"/>
      <c r="CE20964" s="62"/>
      <c r="CF20964" s="62"/>
      <c r="CL20964" s="56" t="s">
        <v>7251</v>
      </c>
      <c r="CM20964" s="56" t="s">
        <v>216</v>
      </c>
      <c r="CN20964" s="56" t="s">
        <v>216</v>
      </c>
      <c r="CO20964" s="52"/>
      <c r="CP20964" s="52"/>
      <c r="CQ20964" s="52"/>
      <c r="CR20964" s="52"/>
      <c r="CS20964" s="52"/>
      <c r="CT20964" s="52"/>
      <c r="CU20964" s="33"/>
      <c r="CV20964" s="33"/>
    </row>
    <row r="20965" spans="74:100">
      <c r="BV20965" s="62"/>
      <c r="BW20965" s="62"/>
      <c r="BX20965" s="62"/>
      <c r="BY20965" s="62"/>
      <c r="BZ20965" s="62"/>
      <c r="CA20965" s="62"/>
      <c r="CB20965" s="62"/>
      <c r="CC20965" s="62"/>
      <c r="CD20965" s="62"/>
      <c r="CE20965" s="62"/>
      <c r="CF20965" s="62"/>
      <c r="CL20965" s="56" t="s">
        <v>23974</v>
      </c>
      <c r="CM20965" s="56" t="s">
        <v>214</v>
      </c>
      <c r="CN20965" s="56" t="s">
        <v>214</v>
      </c>
      <c r="CO20965" s="52"/>
      <c r="CP20965" s="52"/>
      <c r="CQ20965" s="52"/>
      <c r="CR20965" s="52"/>
      <c r="CS20965" s="52"/>
      <c r="CT20965" s="52"/>
      <c r="CU20965" s="33"/>
      <c r="CV20965" s="33"/>
    </row>
    <row r="20966" spans="74:100">
      <c r="BV20966" s="62"/>
      <c r="BW20966" s="62"/>
      <c r="BX20966" s="62"/>
      <c r="BY20966" s="62"/>
      <c r="BZ20966" s="62"/>
      <c r="CA20966" s="62"/>
      <c r="CB20966" s="62"/>
      <c r="CC20966" s="62"/>
      <c r="CD20966" s="62"/>
      <c r="CE20966" s="62"/>
      <c r="CF20966" s="62"/>
      <c r="CL20966" s="35" t="s">
        <v>7250</v>
      </c>
      <c r="CM20966" s="35" t="s">
        <v>217</v>
      </c>
      <c r="CN20966" s="35" t="s">
        <v>217</v>
      </c>
      <c r="CO20966" s="52"/>
      <c r="CP20966" s="52"/>
      <c r="CQ20966" s="52"/>
      <c r="CR20966" s="52"/>
      <c r="CS20966" s="52"/>
      <c r="CT20966" s="52"/>
      <c r="CU20966" s="33"/>
      <c r="CV20966" s="33"/>
    </row>
    <row r="20967" spans="74:100">
      <c r="BV20967" s="62"/>
      <c r="BW20967" s="62"/>
      <c r="BX20967" s="62"/>
      <c r="BY20967" s="62"/>
      <c r="BZ20967" s="62"/>
      <c r="CA20967" s="62"/>
      <c r="CB20967" s="62"/>
      <c r="CC20967" s="62"/>
      <c r="CD20967" s="62"/>
      <c r="CE20967" s="62"/>
      <c r="CF20967" s="62"/>
      <c r="CL20967" s="56" t="s">
        <v>7258</v>
      </c>
      <c r="CM20967" s="56" t="s">
        <v>214</v>
      </c>
      <c r="CN20967" s="56" t="s">
        <v>214</v>
      </c>
      <c r="CO20967" s="52"/>
      <c r="CP20967" s="52"/>
      <c r="CQ20967" s="52"/>
      <c r="CR20967" s="52"/>
      <c r="CS20967" s="52"/>
      <c r="CT20967" s="52"/>
      <c r="CU20967" s="33"/>
      <c r="CV20967" s="33"/>
    </row>
    <row r="20968" spans="74:100">
      <c r="BV20968" s="62"/>
      <c r="BW20968" s="62"/>
      <c r="BX20968" s="62"/>
      <c r="BY20968" s="62"/>
      <c r="BZ20968" s="62"/>
      <c r="CA20968" s="62"/>
      <c r="CB20968" s="62"/>
      <c r="CC20968" s="62"/>
      <c r="CD20968" s="62"/>
      <c r="CE20968" s="62"/>
      <c r="CF20968" s="62"/>
      <c r="CL20968" s="56" t="s">
        <v>23975</v>
      </c>
      <c r="CM20968" s="56" t="s">
        <v>214</v>
      </c>
      <c r="CN20968" s="56" t="s">
        <v>214</v>
      </c>
      <c r="CO20968" s="52"/>
      <c r="CP20968" s="52"/>
      <c r="CQ20968" s="52"/>
      <c r="CR20968" s="52"/>
      <c r="CS20968" s="52"/>
      <c r="CT20968" s="52"/>
      <c r="CU20968" s="33"/>
      <c r="CV20968" s="33"/>
    </row>
    <row r="20969" spans="74:100">
      <c r="BV20969" s="62"/>
      <c r="BW20969" s="62"/>
      <c r="BX20969" s="62"/>
      <c r="BY20969" s="62"/>
      <c r="BZ20969" s="62"/>
      <c r="CA20969" s="62"/>
      <c r="CB20969" s="62"/>
      <c r="CC20969" s="62"/>
      <c r="CD20969" s="62"/>
      <c r="CE20969" s="62"/>
      <c r="CF20969" s="62"/>
      <c r="CL20969" s="56" t="s">
        <v>7254</v>
      </c>
      <c r="CM20969" s="56" t="s">
        <v>214</v>
      </c>
      <c r="CN20969" s="56" t="s">
        <v>214</v>
      </c>
      <c r="CO20969" s="52"/>
      <c r="CP20969" s="52"/>
      <c r="CQ20969" s="52"/>
      <c r="CR20969" s="52"/>
      <c r="CS20969" s="52"/>
      <c r="CT20969" s="52"/>
      <c r="CU20969" s="33"/>
      <c r="CV20969" s="33"/>
    </row>
    <row r="20970" spans="74:100">
      <c r="BV20970" s="62"/>
      <c r="BW20970" s="62"/>
      <c r="BX20970" s="62"/>
      <c r="BY20970" s="62"/>
      <c r="BZ20970" s="62"/>
      <c r="CA20970" s="62"/>
      <c r="CB20970" s="62"/>
      <c r="CC20970" s="62"/>
      <c r="CD20970" s="62"/>
      <c r="CE20970" s="62"/>
      <c r="CF20970" s="62"/>
      <c r="CL20970" s="56" t="s">
        <v>7256</v>
      </c>
      <c r="CM20970" s="56" t="s">
        <v>214</v>
      </c>
      <c r="CN20970" s="56" t="s">
        <v>214</v>
      </c>
      <c r="CO20970" s="52"/>
      <c r="CP20970" s="52"/>
      <c r="CQ20970" s="52"/>
      <c r="CR20970" s="52"/>
      <c r="CS20970" s="52"/>
      <c r="CT20970" s="52"/>
      <c r="CU20970" s="33"/>
      <c r="CV20970" s="33"/>
    </row>
    <row r="20971" spans="74:100">
      <c r="BV20971" s="62"/>
      <c r="BW20971" s="62"/>
      <c r="BX20971" s="62"/>
      <c r="BY20971" s="62"/>
      <c r="BZ20971" s="62"/>
      <c r="CA20971" s="62"/>
      <c r="CB20971" s="62"/>
      <c r="CC20971" s="62"/>
      <c r="CD20971" s="62"/>
      <c r="CE20971" s="62"/>
      <c r="CF20971" s="62"/>
      <c r="CL20971" s="56" t="s">
        <v>23976</v>
      </c>
      <c r="CM20971" s="56" t="s">
        <v>214</v>
      </c>
      <c r="CN20971" s="56" t="s">
        <v>214</v>
      </c>
      <c r="CO20971" s="52"/>
      <c r="CP20971" s="52"/>
      <c r="CQ20971" s="52"/>
      <c r="CR20971" s="52"/>
      <c r="CS20971" s="52"/>
      <c r="CT20971" s="52"/>
      <c r="CU20971" s="33"/>
      <c r="CV20971" s="33"/>
    </row>
    <row r="20972" spans="74:100">
      <c r="BV20972" s="62"/>
      <c r="BW20972" s="62"/>
      <c r="BX20972" s="62"/>
      <c r="BY20972" s="62"/>
      <c r="BZ20972" s="62"/>
      <c r="CA20972" s="62"/>
      <c r="CB20972" s="62"/>
      <c r="CC20972" s="62"/>
      <c r="CD20972" s="62"/>
      <c r="CE20972" s="62"/>
      <c r="CF20972" s="62"/>
      <c r="CL20972" s="56" t="s">
        <v>7259</v>
      </c>
      <c r="CM20972" s="56" t="s">
        <v>214</v>
      </c>
      <c r="CN20972" s="56" t="s">
        <v>214</v>
      </c>
      <c r="CO20972" s="52"/>
      <c r="CP20972" s="52"/>
      <c r="CQ20972" s="52"/>
      <c r="CR20972" s="52"/>
      <c r="CS20972" s="52"/>
      <c r="CT20972" s="52"/>
      <c r="CU20972" s="33"/>
      <c r="CV20972" s="33"/>
    </row>
    <row r="20973" spans="74:100">
      <c r="BV20973" s="62"/>
      <c r="BW20973" s="62"/>
      <c r="BX20973" s="62"/>
      <c r="BY20973" s="62"/>
      <c r="BZ20973" s="62"/>
      <c r="CA20973" s="62"/>
      <c r="CB20973" s="62"/>
      <c r="CC20973" s="62"/>
      <c r="CD20973" s="62"/>
      <c r="CE20973" s="62"/>
      <c r="CF20973" s="62"/>
      <c r="CL20973" s="56" t="s">
        <v>23977</v>
      </c>
      <c r="CM20973" s="56" t="s">
        <v>214</v>
      </c>
      <c r="CN20973" s="56" t="s">
        <v>214</v>
      </c>
      <c r="CO20973" s="52"/>
      <c r="CP20973" s="52"/>
      <c r="CQ20973" s="52"/>
      <c r="CR20973" s="52"/>
      <c r="CS20973" s="52"/>
      <c r="CT20973" s="52"/>
      <c r="CU20973" s="33"/>
      <c r="CV20973" s="33"/>
    </row>
    <row r="20974" spans="74:100">
      <c r="BV20974" s="62"/>
      <c r="BW20974" s="62"/>
      <c r="BX20974" s="62"/>
      <c r="BY20974" s="62"/>
      <c r="BZ20974" s="62"/>
      <c r="CA20974" s="62"/>
      <c r="CB20974" s="62"/>
      <c r="CC20974" s="62"/>
      <c r="CD20974" s="62"/>
      <c r="CE20974" s="62"/>
      <c r="CF20974" s="62"/>
      <c r="CL20974" s="56" t="s">
        <v>7255</v>
      </c>
      <c r="CM20974" s="56" t="s">
        <v>214</v>
      </c>
      <c r="CN20974" s="56" t="s">
        <v>214</v>
      </c>
      <c r="CO20974" s="52"/>
      <c r="CP20974" s="52"/>
      <c r="CQ20974" s="52"/>
      <c r="CR20974" s="52"/>
      <c r="CS20974" s="52"/>
      <c r="CT20974" s="52"/>
      <c r="CU20974" s="33"/>
      <c r="CV20974" s="33"/>
    </row>
    <row r="20975" spans="74:100">
      <c r="BV20975" s="62"/>
      <c r="BW20975" s="62"/>
      <c r="BX20975" s="62"/>
      <c r="BY20975" s="62"/>
      <c r="BZ20975" s="62"/>
      <c r="CA20975" s="62"/>
      <c r="CB20975" s="62"/>
      <c r="CC20975" s="62"/>
      <c r="CD20975" s="62"/>
      <c r="CE20975" s="62"/>
      <c r="CF20975" s="62"/>
      <c r="CL20975" s="56" t="s">
        <v>7257</v>
      </c>
      <c r="CM20975" s="56" t="s">
        <v>214</v>
      </c>
      <c r="CN20975" s="56" t="s">
        <v>214</v>
      </c>
      <c r="CO20975" s="52"/>
      <c r="CP20975" s="52"/>
      <c r="CQ20975" s="52"/>
      <c r="CR20975" s="52"/>
      <c r="CS20975" s="52"/>
      <c r="CT20975" s="52"/>
      <c r="CU20975" s="33"/>
      <c r="CV20975" s="33"/>
    </row>
    <row r="20976" spans="74:100">
      <c r="BV20976" s="62"/>
      <c r="BW20976" s="62"/>
      <c r="BX20976" s="62"/>
      <c r="BY20976" s="62"/>
      <c r="BZ20976" s="62"/>
      <c r="CA20976" s="62"/>
      <c r="CB20976" s="62"/>
      <c r="CC20976" s="62"/>
      <c r="CD20976" s="62"/>
      <c r="CE20976" s="62"/>
      <c r="CF20976" s="62"/>
      <c r="CL20976" s="56" t="s">
        <v>23978</v>
      </c>
      <c r="CM20976" s="56" t="s">
        <v>214</v>
      </c>
      <c r="CN20976" s="56" t="s">
        <v>214</v>
      </c>
      <c r="CO20976" s="52"/>
      <c r="CP20976" s="52"/>
      <c r="CQ20976" s="52"/>
      <c r="CR20976" s="52"/>
      <c r="CS20976" s="52"/>
      <c r="CT20976" s="52"/>
      <c r="CU20976" s="33"/>
      <c r="CV20976" s="33"/>
    </row>
    <row r="20977" spans="74:100">
      <c r="BV20977" s="62"/>
      <c r="BW20977" s="62"/>
      <c r="BX20977" s="62"/>
      <c r="BY20977" s="62"/>
      <c r="BZ20977" s="62"/>
      <c r="CA20977" s="62"/>
      <c r="CB20977" s="62"/>
      <c r="CC20977" s="62"/>
      <c r="CD20977" s="62"/>
      <c r="CE20977" s="62"/>
      <c r="CF20977" s="62"/>
      <c r="CL20977" s="56" t="s">
        <v>7260</v>
      </c>
      <c r="CM20977" s="56" t="s">
        <v>214</v>
      </c>
      <c r="CN20977" s="56" t="s">
        <v>214</v>
      </c>
      <c r="CO20977" s="52"/>
      <c r="CP20977" s="52"/>
      <c r="CQ20977" s="52"/>
      <c r="CR20977" s="52"/>
      <c r="CS20977" s="52"/>
      <c r="CT20977" s="52"/>
      <c r="CU20977" s="33"/>
      <c r="CV20977" s="33"/>
    </row>
    <row r="20978" spans="74:100">
      <c r="BV20978" s="62"/>
      <c r="BW20978" s="62"/>
      <c r="BX20978" s="62"/>
      <c r="BY20978" s="62"/>
      <c r="BZ20978" s="62"/>
      <c r="CA20978" s="62"/>
      <c r="CB20978" s="62"/>
      <c r="CC20978" s="62"/>
      <c r="CD20978" s="62"/>
      <c r="CE20978" s="62"/>
      <c r="CF20978" s="62"/>
      <c r="CL20978" s="35" t="s">
        <v>8010</v>
      </c>
      <c r="CM20978" s="35" t="s">
        <v>217</v>
      </c>
      <c r="CN20978" s="35" t="s">
        <v>217</v>
      </c>
      <c r="CO20978" s="52"/>
      <c r="CP20978" s="52"/>
      <c r="CQ20978" s="52"/>
      <c r="CR20978" s="52"/>
      <c r="CS20978" s="52"/>
      <c r="CT20978" s="52"/>
      <c r="CU20978" s="33"/>
      <c r="CV20978" s="33"/>
    </row>
    <row r="20979" spans="74:100">
      <c r="BV20979" s="62"/>
      <c r="BW20979" s="62"/>
      <c r="BX20979" s="62"/>
      <c r="BY20979" s="62"/>
      <c r="BZ20979" s="62"/>
      <c r="CA20979" s="62"/>
      <c r="CB20979" s="62"/>
      <c r="CC20979" s="62"/>
      <c r="CD20979" s="62"/>
      <c r="CE20979" s="62"/>
      <c r="CF20979" s="62"/>
      <c r="CL20979" s="56" t="s">
        <v>14298</v>
      </c>
      <c r="CM20979" s="56" t="s">
        <v>216</v>
      </c>
      <c r="CN20979" s="56" t="s">
        <v>216</v>
      </c>
      <c r="CO20979" s="52"/>
      <c r="CP20979" s="52"/>
      <c r="CQ20979" s="52"/>
      <c r="CR20979" s="52"/>
      <c r="CS20979" s="52"/>
      <c r="CT20979" s="52"/>
      <c r="CU20979" s="33"/>
      <c r="CV20979" s="33"/>
    </row>
    <row r="20980" spans="74:100">
      <c r="BV20980" s="62"/>
      <c r="BW20980" s="62"/>
      <c r="BX20980" s="62"/>
      <c r="BY20980" s="62"/>
      <c r="BZ20980" s="62"/>
      <c r="CA20980" s="62"/>
      <c r="CB20980" s="62"/>
      <c r="CC20980" s="62"/>
      <c r="CD20980" s="62"/>
      <c r="CE20980" s="62"/>
      <c r="CF20980" s="62"/>
      <c r="CL20980" s="56" t="s">
        <v>11273</v>
      </c>
      <c r="CM20980" s="56" t="s">
        <v>215</v>
      </c>
      <c r="CN20980" s="56" t="s">
        <v>215</v>
      </c>
      <c r="CO20980" s="52"/>
      <c r="CP20980" s="52"/>
      <c r="CQ20980" s="52"/>
      <c r="CR20980" s="52"/>
      <c r="CS20980" s="52"/>
      <c r="CT20980" s="52"/>
      <c r="CU20980" s="33"/>
      <c r="CV20980" s="33"/>
    </row>
    <row r="20981" spans="74:100">
      <c r="BV20981" s="62"/>
      <c r="BW20981" s="62"/>
      <c r="BX20981" s="62"/>
      <c r="BY20981" s="62"/>
      <c r="BZ20981" s="62"/>
      <c r="CA20981" s="62"/>
      <c r="CB20981" s="62"/>
      <c r="CC20981" s="62"/>
      <c r="CD20981" s="62"/>
      <c r="CE20981" s="62"/>
      <c r="CF20981" s="62"/>
      <c r="CL20981" s="56" t="s">
        <v>11274</v>
      </c>
      <c r="CM20981" s="56" t="s">
        <v>215</v>
      </c>
      <c r="CN20981" s="56" t="s">
        <v>215</v>
      </c>
      <c r="CO20981" s="52"/>
      <c r="CP20981" s="52"/>
      <c r="CQ20981" s="52"/>
      <c r="CR20981" s="52"/>
      <c r="CS20981" s="52"/>
      <c r="CT20981" s="52"/>
      <c r="CU20981" s="33"/>
      <c r="CV20981" s="33"/>
    </row>
    <row r="20982" spans="74:100">
      <c r="BV20982" s="62"/>
      <c r="BW20982" s="62"/>
      <c r="BX20982" s="62"/>
      <c r="BY20982" s="62"/>
      <c r="BZ20982" s="62"/>
      <c r="CA20982" s="62"/>
      <c r="CB20982" s="62"/>
      <c r="CC20982" s="62"/>
      <c r="CD20982" s="62"/>
      <c r="CE20982" s="62"/>
      <c r="CF20982" s="62"/>
      <c r="CL20982" s="56" t="s">
        <v>23979</v>
      </c>
      <c r="CM20982" s="56" t="s">
        <v>216</v>
      </c>
      <c r="CN20982" s="56" t="s">
        <v>216</v>
      </c>
      <c r="CO20982" s="52"/>
      <c r="CP20982" s="52"/>
      <c r="CQ20982" s="52"/>
      <c r="CR20982" s="52"/>
      <c r="CS20982" s="52"/>
      <c r="CT20982" s="52"/>
      <c r="CU20982" s="33"/>
      <c r="CV20982" s="33"/>
    </row>
    <row r="20983" spans="74:100">
      <c r="BV20983" s="62"/>
      <c r="BW20983" s="62"/>
      <c r="BX20983" s="62"/>
      <c r="BY20983" s="62"/>
      <c r="BZ20983" s="62"/>
      <c r="CA20983" s="62"/>
      <c r="CB20983" s="62"/>
      <c r="CC20983" s="62"/>
      <c r="CD20983" s="62"/>
      <c r="CE20983" s="62"/>
      <c r="CF20983" s="62"/>
      <c r="CL20983" s="56" t="s">
        <v>11277</v>
      </c>
      <c r="CM20983" s="56" t="s">
        <v>215</v>
      </c>
      <c r="CN20983" s="56" t="s">
        <v>215</v>
      </c>
      <c r="CO20983" s="52"/>
      <c r="CP20983" s="52"/>
      <c r="CQ20983" s="52"/>
      <c r="CR20983" s="52"/>
      <c r="CS20983" s="52"/>
      <c r="CT20983" s="52"/>
      <c r="CU20983" s="33"/>
      <c r="CV20983" s="33"/>
    </row>
    <row r="20984" spans="74:100">
      <c r="BV20984" s="62"/>
      <c r="BW20984" s="62"/>
      <c r="BX20984" s="62"/>
      <c r="BY20984" s="62"/>
      <c r="BZ20984" s="62"/>
      <c r="CA20984" s="62"/>
      <c r="CB20984" s="62"/>
      <c r="CC20984" s="62"/>
      <c r="CD20984" s="62"/>
      <c r="CE20984" s="62"/>
      <c r="CF20984" s="62"/>
      <c r="CL20984" s="56" t="s">
        <v>11278</v>
      </c>
      <c r="CM20984" s="56" t="s">
        <v>215</v>
      </c>
      <c r="CN20984" s="56" t="s">
        <v>215</v>
      </c>
      <c r="CO20984" s="52"/>
      <c r="CP20984" s="52"/>
      <c r="CQ20984" s="52"/>
      <c r="CR20984" s="52"/>
      <c r="CS20984" s="52"/>
      <c r="CT20984" s="52"/>
      <c r="CU20984" s="33"/>
      <c r="CV20984" s="33"/>
    </row>
    <row r="20985" spans="74:100">
      <c r="BV20985" s="62"/>
      <c r="BW20985" s="62"/>
      <c r="BX20985" s="62"/>
      <c r="BY20985" s="62"/>
      <c r="BZ20985" s="62"/>
      <c r="CA20985" s="62"/>
      <c r="CB20985" s="62"/>
      <c r="CC20985" s="62"/>
      <c r="CD20985" s="62"/>
      <c r="CE20985" s="62"/>
      <c r="CF20985" s="62"/>
      <c r="CL20985" s="56" t="s">
        <v>25759</v>
      </c>
      <c r="CM20985" s="56" t="s">
        <v>215</v>
      </c>
      <c r="CN20985" s="56" t="s">
        <v>215</v>
      </c>
      <c r="CO20985" s="52"/>
      <c r="CP20985" s="52"/>
      <c r="CQ20985" s="52"/>
      <c r="CR20985" s="52"/>
      <c r="CS20985" s="52"/>
      <c r="CT20985" s="52"/>
      <c r="CU20985" s="33"/>
      <c r="CV20985" s="33"/>
    </row>
    <row r="20986" spans="74:100">
      <c r="BV20986" s="62"/>
      <c r="BW20986" s="62"/>
      <c r="BX20986" s="62"/>
      <c r="BY20986" s="62"/>
      <c r="BZ20986" s="62"/>
      <c r="CA20986" s="62"/>
      <c r="CB20986" s="62"/>
      <c r="CC20986" s="62"/>
      <c r="CD20986" s="62"/>
      <c r="CE20986" s="62"/>
      <c r="CF20986" s="62"/>
      <c r="CL20986" s="56" t="s">
        <v>11279</v>
      </c>
      <c r="CM20986" s="56" t="s">
        <v>215</v>
      </c>
      <c r="CN20986" s="56" t="s">
        <v>215</v>
      </c>
      <c r="CO20986" s="52"/>
      <c r="CP20986" s="52"/>
      <c r="CQ20986" s="52"/>
      <c r="CR20986" s="52"/>
      <c r="CS20986" s="52"/>
      <c r="CT20986" s="52"/>
      <c r="CU20986" s="33"/>
      <c r="CV20986" s="33"/>
    </row>
    <row r="20987" spans="74:100">
      <c r="BV20987" s="62"/>
      <c r="BW20987" s="62"/>
      <c r="BX20987" s="62"/>
      <c r="BY20987" s="62"/>
      <c r="BZ20987" s="62"/>
      <c r="CA20987" s="62"/>
      <c r="CB20987" s="62"/>
      <c r="CC20987" s="62"/>
      <c r="CD20987" s="62"/>
      <c r="CE20987" s="62"/>
      <c r="CF20987" s="62"/>
      <c r="CL20987" s="56" t="s">
        <v>25760</v>
      </c>
      <c r="CM20987" s="56" t="s">
        <v>215</v>
      </c>
      <c r="CN20987" s="56" t="s">
        <v>215</v>
      </c>
      <c r="CO20987" s="52"/>
      <c r="CP20987" s="52"/>
      <c r="CQ20987" s="52"/>
      <c r="CR20987" s="52"/>
      <c r="CS20987" s="52"/>
      <c r="CT20987" s="52"/>
      <c r="CU20987" s="33"/>
      <c r="CV20987" s="33"/>
    </row>
    <row r="20988" spans="74:100">
      <c r="BV20988" s="62"/>
      <c r="BW20988" s="62"/>
      <c r="BX20988" s="62"/>
      <c r="BY20988" s="62"/>
      <c r="BZ20988" s="62"/>
      <c r="CA20988" s="62"/>
      <c r="CB20988" s="62"/>
      <c r="CC20988" s="62"/>
      <c r="CD20988" s="62"/>
      <c r="CE20988" s="62"/>
      <c r="CF20988" s="62"/>
      <c r="CL20988" s="56" t="s">
        <v>23980</v>
      </c>
      <c r="CM20988" s="56" t="s">
        <v>216</v>
      </c>
      <c r="CN20988" s="56" t="s">
        <v>216</v>
      </c>
      <c r="CO20988" s="52"/>
      <c r="CP20988" s="52"/>
      <c r="CQ20988" s="52"/>
      <c r="CR20988" s="52"/>
      <c r="CS20988" s="52"/>
      <c r="CT20988" s="52"/>
      <c r="CU20988" s="33"/>
      <c r="CV20988" s="33"/>
    </row>
    <row r="20989" spans="74:100">
      <c r="BV20989" s="62"/>
      <c r="BW20989" s="62"/>
      <c r="BX20989" s="62"/>
      <c r="BY20989" s="62"/>
      <c r="BZ20989" s="62"/>
      <c r="CA20989" s="62"/>
      <c r="CB20989" s="62"/>
      <c r="CC20989" s="62"/>
      <c r="CD20989" s="62"/>
      <c r="CE20989" s="62"/>
      <c r="CF20989" s="62"/>
      <c r="CL20989" s="56" t="s">
        <v>23981</v>
      </c>
      <c r="CM20989" s="56" t="s">
        <v>216</v>
      </c>
      <c r="CN20989" s="56" t="s">
        <v>216</v>
      </c>
      <c r="CO20989" s="52"/>
      <c r="CP20989" s="52"/>
      <c r="CQ20989" s="52"/>
      <c r="CR20989" s="52"/>
      <c r="CS20989" s="52"/>
      <c r="CT20989" s="52"/>
      <c r="CU20989" s="33"/>
      <c r="CV20989" s="33"/>
    </row>
    <row r="20990" spans="74:100">
      <c r="BV20990" s="62"/>
      <c r="BW20990" s="62"/>
      <c r="BX20990" s="62"/>
      <c r="BY20990" s="62"/>
      <c r="BZ20990" s="62"/>
      <c r="CA20990" s="62"/>
      <c r="CB20990" s="62"/>
      <c r="CC20990" s="62"/>
      <c r="CD20990" s="62"/>
      <c r="CE20990" s="62"/>
      <c r="CF20990" s="62"/>
      <c r="CL20990" s="56" t="s">
        <v>11288</v>
      </c>
      <c r="CM20990" s="56" t="s">
        <v>216</v>
      </c>
      <c r="CN20990" s="56" t="s">
        <v>216</v>
      </c>
      <c r="CO20990" s="52"/>
      <c r="CP20990" s="52"/>
      <c r="CQ20990" s="52"/>
      <c r="CR20990" s="52"/>
      <c r="CS20990" s="52"/>
      <c r="CT20990" s="52"/>
      <c r="CU20990" s="33"/>
      <c r="CV20990" s="33"/>
    </row>
    <row r="20991" spans="74:100">
      <c r="BV20991" s="62"/>
      <c r="BW20991" s="62"/>
      <c r="BX20991" s="62"/>
      <c r="BY20991" s="62"/>
      <c r="BZ20991" s="62"/>
      <c r="CA20991" s="62"/>
      <c r="CB20991" s="62"/>
      <c r="CC20991" s="62"/>
      <c r="CD20991" s="62"/>
      <c r="CE20991" s="62"/>
      <c r="CF20991" s="62"/>
      <c r="CL20991" s="56" t="s">
        <v>11291</v>
      </c>
      <c r="CM20991" s="56" t="s">
        <v>216</v>
      </c>
      <c r="CN20991" s="56" t="s">
        <v>216</v>
      </c>
      <c r="CO20991" s="52"/>
      <c r="CP20991" s="52"/>
      <c r="CQ20991" s="52"/>
      <c r="CR20991" s="52"/>
      <c r="CS20991" s="52"/>
      <c r="CT20991" s="52"/>
      <c r="CU20991" s="33"/>
      <c r="CV20991" s="33"/>
    </row>
    <row r="20992" spans="74:100">
      <c r="BV20992" s="62"/>
      <c r="BW20992" s="62"/>
      <c r="BX20992" s="62"/>
      <c r="BY20992" s="62"/>
      <c r="BZ20992" s="62"/>
      <c r="CA20992" s="62"/>
      <c r="CB20992" s="62"/>
      <c r="CC20992" s="62"/>
      <c r="CD20992" s="62"/>
      <c r="CE20992" s="62"/>
      <c r="CF20992" s="62"/>
      <c r="CL20992" s="35" t="s">
        <v>29547</v>
      </c>
      <c r="CM20992" s="35" t="s">
        <v>217</v>
      </c>
      <c r="CN20992" s="35" t="s">
        <v>217</v>
      </c>
      <c r="CO20992" s="52"/>
      <c r="CP20992" s="52"/>
      <c r="CQ20992" s="52"/>
      <c r="CR20992" s="52"/>
      <c r="CS20992" s="52"/>
      <c r="CT20992" s="52"/>
      <c r="CU20992" s="33"/>
      <c r="CV20992" s="33"/>
    </row>
    <row r="20993" spans="74:100">
      <c r="BV20993" s="62"/>
      <c r="BW20993" s="62"/>
      <c r="BX20993" s="62"/>
      <c r="BY20993" s="62"/>
      <c r="BZ20993" s="62"/>
      <c r="CA20993" s="62"/>
      <c r="CB20993" s="62"/>
      <c r="CC20993" s="62"/>
      <c r="CD20993" s="62"/>
      <c r="CE20993" s="62"/>
      <c r="CF20993" s="62"/>
      <c r="CL20993" s="56" t="s">
        <v>11292</v>
      </c>
      <c r="CM20993" s="56" t="s">
        <v>216</v>
      </c>
      <c r="CN20993" s="56" t="s">
        <v>216</v>
      </c>
      <c r="CO20993" s="52"/>
      <c r="CP20993" s="52"/>
      <c r="CQ20993" s="52"/>
      <c r="CR20993" s="52"/>
      <c r="CS20993" s="52"/>
      <c r="CT20993" s="52"/>
      <c r="CU20993" s="33"/>
      <c r="CV20993" s="33"/>
    </row>
    <row r="20994" spans="74:100">
      <c r="BV20994" s="62"/>
      <c r="BW20994" s="62"/>
      <c r="BX20994" s="62"/>
      <c r="BY20994" s="62"/>
      <c r="BZ20994" s="62"/>
      <c r="CA20994" s="62"/>
      <c r="CB20994" s="62"/>
      <c r="CC20994" s="62"/>
      <c r="CD20994" s="62"/>
      <c r="CE20994" s="62"/>
      <c r="CF20994" s="62"/>
      <c r="CL20994" s="56" t="s">
        <v>25761</v>
      </c>
      <c r="CM20994" s="56" t="s">
        <v>214</v>
      </c>
      <c r="CN20994" s="56" t="s">
        <v>214</v>
      </c>
      <c r="CO20994" s="52"/>
      <c r="CP20994" s="52"/>
      <c r="CQ20994" s="52"/>
      <c r="CR20994" s="52"/>
      <c r="CS20994" s="52"/>
      <c r="CT20994" s="52"/>
      <c r="CU20994" s="33"/>
      <c r="CV20994" s="33"/>
    </row>
    <row r="20995" spans="74:100">
      <c r="BV20995" s="62"/>
      <c r="BW20995" s="62"/>
      <c r="BX20995" s="62"/>
      <c r="BY20995" s="62"/>
      <c r="BZ20995" s="62"/>
      <c r="CA20995" s="62"/>
      <c r="CB20995" s="62"/>
      <c r="CC20995" s="62"/>
      <c r="CD20995" s="62"/>
      <c r="CE20995" s="62"/>
      <c r="CF20995" s="62"/>
      <c r="CL20995" s="56" t="s">
        <v>25762</v>
      </c>
      <c r="CM20995" s="56" t="s">
        <v>214</v>
      </c>
      <c r="CN20995" s="56" t="s">
        <v>214</v>
      </c>
      <c r="CO20995" s="52"/>
      <c r="CP20995" s="52"/>
      <c r="CQ20995" s="52"/>
      <c r="CR20995" s="52"/>
      <c r="CS20995" s="52"/>
      <c r="CT20995" s="52"/>
      <c r="CU20995" s="33"/>
      <c r="CV20995" s="33"/>
    </row>
    <row r="20996" spans="74:100">
      <c r="BV20996" s="62"/>
      <c r="BW20996" s="62"/>
      <c r="BX20996" s="62"/>
      <c r="BY20996" s="62"/>
      <c r="BZ20996" s="62"/>
      <c r="CA20996" s="62"/>
      <c r="CB20996" s="62"/>
      <c r="CC20996" s="62"/>
      <c r="CD20996" s="62"/>
      <c r="CE20996" s="62"/>
      <c r="CF20996" s="62"/>
      <c r="CL20996" s="56" t="s">
        <v>11280</v>
      </c>
      <c r="CM20996" s="56" t="s">
        <v>214</v>
      </c>
      <c r="CN20996" s="56" t="s">
        <v>214</v>
      </c>
      <c r="CO20996" s="52"/>
      <c r="CP20996" s="52"/>
      <c r="CQ20996" s="52"/>
      <c r="CR20996" s="52"/>
      <c r="CS20996" s="52"/>
      <c r="CT20996" s="52"/>
      <c r="CU20996" s="33"/>
      <c r="CV20996" s="33"/>
    </row>
    <row r="20997" spans="74:100">
      <c r="BV20997" s="62"/>
      <c r="BW20997" s="62"/>
      <c r="BX20997" s="62"/>
      <c r="BY20997" s="62"/>
      <c r="BZ20997" s="62"/>
      <c r="CA20997" s="62"/>
      <c r="CB20997" s="62"/>
      <c r="CC20997" s="62"/>
      <c r="CD20997" s="62"/>
      <c r="CE20997" s="62"/>
      <c r="CF20997" s="62"/>
      <c r="CL20997" s="56" t="s">
        <v>25763</v>
      </c>
      <c r="CM20997" s="56" t="s">
        <v>214</v>
      </c>
      <c r="CN20997" s="56" t="s">
        <v>214</v>
      </c>
      <c r="CO20997" s="52"/>
      <c r="CP20997" s="52"/>
      <c r="CQ20997" s="52"/>
      <c r="CR20997" s="52"/>
      <c r="CS20997" s="52"/>
      <c r="CT20997" s="52"/>
      <c r="CU20997" s="33"/>
      <c r="CV20997" s="33"/>
    </row>
    <row r="20998" spans="74:100">
      <c r="BV20998" s="62"/>
      <c r="BW20998" s="62"/>
      <c r="BX20998" s="62"/>
      <c r="BY20998" s="62"/>
      <c r="BZ20998" s="62"/>
      <c r="CA20998" s="62"/>
      <c r="CB20998" s="62"/>
      <c r="CC20998" s="62"/>
      <c r="CD20998" s="62"/>
      <c r="CE20998" s="62"/>
      <c r="CF20998" s="62"/>
      <c r="CL20998" s="56" t="s">
        <v>25764</v>
      </c>
      <c r="CM20998" s="56" t="s">
        <v>214</v>
      </c>
      <c r="CN20998" s="56" t="s">
        <v>214</v>
      </c>
      <c r="CO20998" s="52"/>
      <c r="CP20998" s="52"/>
      <c r="CQ20998" s="52"/>
      <c r="CR20998" s="52"/>
      <c r="CS20998" s="52"/>
      <c r="CT20998" s="52"/>
      <c r="CU20998" s="33"/>
      <c r="CV20998" s="33"/>
    </row>
    <row r="20999" spans="74:100">
      <c r="BV20999" s="62"/>
      <c r="BW20999" s="62"/>
      <c r="BX20999" s="62"/>
      <c r="BY20999" s="62"/>
      <c r="BZ20999" s="62"/>
      <c r="CA20999" s="62"/>
      <c r="CB20999" s="62"/>
      <c r="CC20999" s="62"/>
      <c r="CD20999" s="62"/>
      <c r="CE20999" s="62"/>
      <c r="CF20999" s="62"/>
      <c r="CL20999" s="56" t="s">
        <v>11281</v>
      </c>
      <c r="CM20999" s="56" t="s">
        <v>214</v>
      </c>
      <c r="CN20999" s="56" t="s">
        <v>214</v>
      </c>
      <c r="CO20999" s="52"/>
      <c r="CP20999" s="52"/>
      <c r="CQ20999" s="52"/>
      <c r="CR20999" s="52"/>
      <c r="CS20999" s="52"/>
      <c r="CT20999" s="52"/>
      <c r="CU20999" s="33"/>
      <c r="CV20999" s="33"/>
    </row>
    <row r="21000" spans="74:100">
      <c r="BV21000" s="62"/>
      <c r="BW21000" s="62"/>
      <c r="BX21000" s="62"/>
      <c r="BY21000" s="62"/>
      <c r="BZ21000" s="62"/>
      <c r="CA21000" s="62"/>
      <c r="CB21000" s="62"/>
      <c r="CC21000" s="62"/>
      <c r="CD21000" s="62"/>
      <c r="CE21000" s="62"/>
      <c r="CF21000" s="62"/>
      <c r="CL21000" s="56" t="s">
        <v>11282</v>
      </c>
      <c r="CM21000" s="56" t="s">
        <v>214</v>
      </c>
      <c r="CN21000" s="56" t="s">
        <v>214</v>
      </c>
      <c r="CO21000" s="52"/>
      <c r="CP21000" s="52"/>
      <c r="CQ21000" s="52"/>
      <c r="CR21000" s="52"/>
      <c r="CS21000" s="52"/>
      <c r="CT21000" s="52"/>
      <c r="CU21000" s="33"/>
      <c r="CV21000" s="33"/>
    </row>
    <row r="21001" spans="74:100">
      <c r="BV21001" s="62"/>
      <c r="BW21001" s="62"/>
      <c r="BX21001" s="62"/>
      <c r="BY21001" s="62"/>
      <c r="BZ21001" s="62"/>
      <c r="CA21001" s="62"/>
      <c r="CB21001" s="62"/>
      <c r="CC21001" s="62"/>
      <c r="CD21001" s="62"/>
      <c r="CE21001" s="62"/>
      <c r="CF21001" s="62"/>
      <c r="CL21001" s="56" t="s">
        <v>11283</v>
      </c>
      <c r="CM21001" s="56" t="s">
        <v>214</v>
      </c>
      <c r="CN21001" s="56" t="s">
        <v>214</v>
      </c>
      <c r="CO21001" s="52"/>
      <c r="CP21001" s="52"/>
      <c r="CQ21001" s="52"/>
      <c r="CR21001" s="52"/>
      <c r="CS21001" s="52"/>
      <c r="CT21001" s="52"/>
      <c r="CU21001" s="33"/>
      <c r="CV21001" s="33"/>
    </row>
    <row r="21002" spans="74:100">
      <c r="BV21002" s="62"/>
      <c r="BW21002" s="62"/>
      <c r="BX21002" s="62"/>
      <c r="BY21002" s="62"/>
      <c r="BZ21002" s="62"/>
      <c r="CA21002" s="62"/>
      <c r="CB21002" s="62"/>
      <c r="CC21002" s="62"/>
      <c r="CD21002" s="62"/>
      <c r="CE21002" s="62"/>
      <c r="CF21002" s="62"/>
      <c r="CL21002" s="56" t="s">
        <v>11284</v>
      </c>
      <c r="CM21002" s="56" t="s">
        <v>214</v>
      </c>
      <c r="CN21002" s="56" t="s">
        <v>214</v>
      </c>
      <c r="CO21002" s="52"/>
      <c r="CP21002" s="52"/>
      <c r="CQ21002" s="52"/>
      <c r="CR21002" s="52"/>
      <c r="CS21002" s="52"/>
      <c r="CT21002" s="52"/>
      <c r="CU21002" s="33"/>
      <c r="CV21002" s="33"/>
    </row>
    <row r="21003" spans="74:100">
      <c r="BV21003" s="62"/>
      <c r="BW21003" s="62"/>
      <c r="BX21003" s="62"/>
      <c r="BY21003" s="62"/>
      <c r="BZ21003" s="62"/>
      <c r="CA21003" s="62"/>
      <c r="CB21003" s="62"/>
      <c r="CC21003" s="62"/>
      <c r="CD21003" s="62"/>
      <c r="CE21003" s="62"/>
      <c r="CF21003" s="62"/>
      <c r="CL21003" s="56" t="s">
        <v>11275</v>
      </c>
      <c r="CM21003" s="56" t="s">
        <v>215</v>
      </c>
      <c r="CN21003" s="56" t="s">
        <v>215</v>
      </c>
      <c r="CO21003" s="52"/>
      <c r="CP21003" s="52"/>
      <c r="CQ21003" s="52"/>
      <c r="CR21003" s="52"/>
      <c r="CS21003" s="52"/>
      <c r="CT21003" s="52"/>
      <c r="CU21003" s="33"/>
      <c r="CV21003" s="33"/>
    </row>
    <row r="21004" spans="74:100">
      <c r="BV21004" s="62"/>
      <c r="BW21004" s="62"/>
      <c r="BX21004" s="62"/>
      <c r="BY21004" s="62"/>
      <c r="BZ21004" s="62"/>
      <c r="CA21004" s="62"/>
      <c r="CB21004" s="62"/>
      <c r="CC21004" s="62"/>
      <c r="CD21004" s="62"/>
      <c r="CE21004" s="62"/>
      <c r="CF21004" s="62"/>
      <c r="CL21004" s="56" t="s">
        <v>11276</v>
      </c>
      <c r="CM21004" s="56" t="s">
        <v>215</v>
      </c>
      <c r="CN21004" s="56" t="s">
        <v>215</v>
      </c>
      <c r="CO21004" s="52"/>
      <c r="CP21004" s="52"/>
      <c r="CQ21004" s="52"/>
      <c r="CR21004" s="52"/>
      <c r="CS21004" s="52"/>
      <c r="CT21004" s="52"/>
      <c r="CU21004" s="33"/>
      <c r="CV21004" s="33"/>
    </row>
    <row r="21005" spans="74:100">
      <c r="BV21005" s="62"/>
      <c r="BW21005" s="62"/>
      <c r="BX21005" s="62"/>
      <c r="BY21005" s="62"/>
      <c r="BZ21005" s="62"/>
      <c r="CA21005" s="62"/>
      <c r="CB21005" s="62"/>
      <c r="CC21005" s="62"/>
      <c r="CD21005" s="62"/>
      <c r="CE21005" s="62"/>
      <c r="CF21005" s="62"/>
      <c r="CL21005" s="56" t="s">
        <v>25765</v>
      </c>
      <c r="CM21005" s="56" t="s">
        <v>216</v>
      </c>
      <c r="CN21005" s="56" t="s">
        <v>216</v>
      </c>
      <c r="CO21005" s="52"/>
      <c r="CP21005" s="52"/>
      <c r="CQ21005" s="52"/>
      <c r="CR21005" s="52"/>
      <c r="CS21005" s="52"/>
      <c r="CT21005" s="52"/>
      <c r="CU21005" s="33"/>
      <c r="CV21005" s="33"/>
    </row>
    <row r="21006" spans="74:100">
      <c r="BV21006" s="62"/>
      <c r="BW21006" s="62"/>
      <c r="BX21006" s="62"/>
      <c r="BY21006" s="62"/>
      <c r="BZ21006" s="62"/>
      <c r="CA21006" s="62"/>
      <c r="CB21006" s="62"/>
      <c r="CC21006" s="62"/>
      <c r="CD21006" s="62"/>
      <c r="CE21006" s="62"/>
      <c r="CF21006" s="62"/>
      <c r="CL21006" s="56" t="s">
        <v>25766</v>
      </c>
      <c r="CM21006" s="56" t="s">
        <v>216</v>
      </c>
      <c r="CN21006" s="56" t="s">
        <v>216</v>
      </c>
      <c r="CO21006" s="52"/>
      <c r="CP21006" s="52"/>
      <c r="CQ21006" s="52"/>
      <c r="CR21006" s="52"/>
      <c r="CS21006" s="52"/>
      <c r="CT21006" s="52"/>
      <c r="CU21006" s="33"/>
      <c r="CV21006" s="33"/>
    </row>
    <row r="21007" spans="74:100">
      <c r="BV21007" s="62"/>
      <c r="BW21007" s="62"/>
      <c r="BX21007" s="62"/>
      <c r="BY21007" s="62"/>
      <c r="BZ21007" s="62"/>
      <c r="CA21007" s="62"/>
      <c r="CB21007" s="62"/>
      <c r="CC21007" s="62"/>
      <c r="CD21007" s="62"/>
      <c r="CE21007" s="62"/>
      <c r="CF21007" s="62"/>
      <c r="CL21007" s="56" t="s">
        <v>25767</v>
      </c>
      <c r="CM21007" s="56" t="s">
        <v>216</v>
      </c>
      <c r="CN21007" s="56" t="s">
        <v>216</v>
      </c>
      <c r="CO21007" s="52"/>
      <c r="CP21007" s="52"/>
      <c r="CQ21007" s="52"/>
      <c r="CR21007" s="52"/>
      <c r="CS21007" s="52"/>
      <c r="CT21007" s="52"/>
      <c r="CU21007" s="33"/>
      <c r="CV21007" s="33"/>
    </row>
    <row r="21008" spans="74:100">
      <c r="BV21008" s="62"/>
      <c r="BW21008" s="62"/>
      <c r="BX21008" s="62"/>
      <c r="BY21008" s="62"/>
      <c r="BZ21008" s="62"/>
      <c r="CA21008" s="62"/>
      <c r="CB21008" s="62"/>
      <c r="CC21008" s="62"/>
      <c r="CD21008" s="62"/>
      <c r="CE21008" s="62"/>
      <c r="CF21008" s="62"/>
      <c r="CL21008" s="56" t="s">
        <v>25768</v>
      </c>
      <c r="CM21008" s="56" t="s">
        <v>216</v>
      </c>
      <c r="CN21008" s="56" t="s">
        <v>216</v>
      </c>
      <c r="CO21008" s="52"/>
      <c r="CP21008" s="52"/>
      <c r="CQ21008" s="52"/>
      <c r="CR21008" s="52"/>
      <c r="CS21008" s="52"/>
      <c r="CT21008" s="52"/>
      <c r="CU21008" s="33"/>
      <c r="CV21008" s="33"/>
    </row>
    <row r="21009" spans="74:100">
      <c r="BV21009" s="62"/>
      <c r="BW21009" s="62"/>
      <c r="BX21009" s="62"/>
      <c r="BY21009" s="62"/>
      <c r="BZ21009" s="62"/>
      <c r="CA21009" s="62"/>
      <c r="CB21009" s="62"/>
      <c r="CC21009" s="62"/>
      <c r="CD21009" s="62"/>
      <c r="CE21009" s="62"/>
      <c r="CF21009" s="62"/>
      <c r="CL21009" s="35" t="s">
        <v>29548</v>
      </c>
      <c r="CM21009" s="35" t="s">
        <v>217</v>
      </c>
      <c r="CN21009" s="35" t="s">
        <v>217</v>
      </c>
      <c r="CO21009" s="52"/>
      <c r="CP21009" s="52"/>
      <c r="CQ21009" s="52"/>
      <c r="CR21009" s="52"/>
      <c r="CS21009" s="52"/>
      <c r="CT21009" s="52"/>
      <c r="CU21009" s="33"/>
      <c r="CV21009" s="33"/>
    </row>
    <row r="21010" spans="74:100">
      <c r="BV21010" s="62"/>
      <c r="BW21010" s="62"/>
      <c r="BX21010" s="62"/>
      <c r="BY21010" s="62"/>
      <c r="BZ21010" s="62"/>
      <c r="CA21010" s="62"/>
      <c r="CB21010" s="62"/>
      <c r="CC21010" s="62"/>
      <c r="CD21010" s="62"/>
      <c r="CE21010" s="62"/>
      <c r="CF21010" s="62"/>
      <c r="CL21010" s="35" t="s">
        <v>11028</v>
      </c>
      <c r="CM21010" s="35" t="s">
        <v>217</v>
      </c>
      <c r="CN21010" s="35" t="s">
        <v>217</v>
      </c>
      <c r="CO21010" s="52"/>
      <c r="CP21010" s="52"/>
      <c r="CQ21010" s="52"/>
      <c r="CR21010" s="52"/>
      <c r="CS21010" s="52"/>
      <c r="CT21010" s="52"/>
      <c r="CU21010" s="33"/>
      <c r="CV21010" s="33"/>
    </row>
    <row r="21011" spans="74:100">
      <c r="BV21011" s="62"/>
      <c r="BW21011" s="62"/>
      <c r="BX21011" s="62"/>
      <c r="BY21011" s="62"/>
      <c r="BZ21011" s="62"/>
      <c r="CA21011" s="62"/>
      <c r="CB21011" s="62"/>
      <c r="CC21011" s="62"/>
      <c r="CD21011" s="62"/>
      <c r="CE21011" s="62"/>
      <c r="CF21011" s="62"/>
      <c r="CL21011" s="56" t="s">
        <v>13026</v>
      </c>
      <c r="CM21011" s="56" t="s">
        <v>214</v>
      </c>
      <c r="CN21011" s="56" t="s">
        <v>214</v>
      </c>
      <c r="CO21011" s="52"/>
      <c r="CP21011" s="52"/>
      <c r="CQ21011" s="52"/>
      <c r="CR21011" s="52"/>
      <c r="CS21011" s="52"/>
      <c r="CT21011" s="52"/>
      <c r="CU21011" s="33"/>
      <c r="CV21011" s="33"/>
    </row>
    <row r="21012" spans="74:100">
      <c r="BV21012" s="62"/>
      <c r="BW21012" s="62"/>
      <c r="BX21012" s="62"/>
      <c r="BY21012" s="62"/>
      <c r="BZ21012" s="62"/>
      <c r="CA21012" s="62"/>
      <c r="CB21012" s="62"/>
      <c r="CC21012" s="62"/>
      <c r="CD21012" s="62"/>
      <c r="CE21012" s="62"/>
      <c r="CF21012" s="62"/>
      <c r="CL21012" s="35" t="s">
        <v>11750</v>
      </c>
      <c r="CM21012" s="35" t="s">
        <v>217</v>
      </c>
      <c r="CN21012" s="35" t="s">
        <v>217</v>
      </c>
      <c r="CO21012" s="52"/>
      <c r="CP21012" s="52"/>
      <c r="CQ21012" s="52"/>
      <c r="CR21012" s="52"/>
      <c r="CS21012" s="52"/>
      <c r="CT21012" s="52"/>
      <c r="CU21012" s="33"/>
      <c r="CV21012" s="33"/>
    </row>
    <row r="21013" spans="74:100">
      <c r="BV21013" s="62"/>
      <c r="BW21013" s="62"/>
      <c r="BX21013" s="62"/>
      <c r="BY21013" s="62"/>
      <c r="BZ21013" s="62"/>
      <c r="CA21013" s="62"/>
      <c r="CB21013" s="62"/>
      <c r="CC21013" s="62"/>
      <c r="CD21013" s="62"/>
      <c r="CE21013" s="62"/>
      <c r="CF21013" s="62"/>
      <c r="CL21013" s="35" t="s">
        <v>11293</v>
      </c>
      <c r="CM21013" s="35" t="s">
        <v>217</v>
      </c>
      <c r="CN21013" s="35" t="s">
        <v>217</v>
      </c>
      <c r="CO21013" s="52"/>
      <c r="CP21013" s="52"/>
      <c r="CQ21013" s="52"/>
      <c r="CR21013" s="52"/>
      <c r="CS21013" s="52"/>
      <c r="CT21013" s="52"/>
      <c r="CU21013" s="33"/>
      <c r="CV21013" s="33"/>
    </row>
    <row r="21014" spans="74:100">
      <c r="BV21014" s="62"/>
      <c r="BW21014" s="62"/>
      <c r="BX21014" s="62"/>
      <c r="BY21014" s="62"/>
      <c r="BZ21014" s="62"/>
      <c r="CA21014" s="62"/>
      <c r="CB21014" s="62"/>
      <c r="CC21014" s="62"/>
      <c r="CD21014" s="62"/>
      <c r="CE21014" s="62"/>
      <c r="CF21014" s="62"/>
      <c r="CL21014" s="35" t="s">
        <v>29549</v>
      </c>
      <c r="CM21014" s="35" t="s">
        <v>217</v>
      </c>
      <c r="CN21014" s="35" t="s">
        <v>217</v>
      </c>
      <c r="CO21014" s="52"/>
      <c r="CP21014" s="52"/>
      <c r="CQ21014" s="52"/>
      <c r="CR21014" s="52"/>
      <c r="CS21014" s="52"/>
      <c r="CT21014" s="52"/>
      <c r="CU21014" s="33"/>
      <c r="CV21014" s="33"/>
    </row>
    <row r="21015" spans="74:100">
      <c r="BV21015" s="62"/>
      <c r="BW21015" s="62"/>
      <c r="BX21015" s="62"/>
      <c r="BY21015" s="62"/>
      <c r="BZ21015" s="62"/>
      <c r="CA21015" s="62"/>
      <c r="CB21015" s="62"/>
      <c r="CC21015" s="62"/>
      <c r="CD21015" s="62"/>
      <c r="CE21015" s="62"/>
      <c r="CF21015" s="62"/>
      <c r="CL21015" s="35" t="s">
        <v>29550</v>
      </c>
      <c r="CM21015" s="35" t="s">
        <v>217</v>
      </c>
      <c r="CN21015" s="35" t="s">
        <v>217</v>
      </c>
      <c r="CO21015" s="52"/>
      <c r="CP21015" s="52"/>
      <c r="CQ21015" s="52"/>
      <c r="CR21015" s="52"/>
      <c r="CS21015" s="52"/>
      <c r="CT21015" s="52"/>
      <c r="CU21015" s="33"/>
      <c r="CV21015" s="33"/>
    </row>
    <row r="21016" spans="74:100">
      <c r="BV21016" s="62"/>
      <c r="BW21016" s="62"/>
      <c r="BX21016" s="62"/>
      <c r="BY21016" s="62"/>
      <c r="BZ21016" s="62"/>
      <c r="CA21016" s="62"/>
      <c r="CB21016" s="62"/>
      <c r="CC21016" s="62"/>
      <c r="CD21016" s="62"/>
      <c r="CE21016" s="62"/>
      <c r="CF21016" s="62"/>
      <c r="CL21016" s="35" t="s">
        <v>11307</v>
      </c>
      <c r="CM21016" s="35" t="s">
        <v>217</v>
      </c>
      <c r="CN21016" s="35" t="s">
        <v>217</v>
      </c>
      <c r="CO21016" s="52"/>
      <c r="CP21016" s="52"/>
      <c r="CQ21016" s="52"/>
      <c r="CR21016" s="52"/>
      <c r="CS21016" s="52"/>
      <c r="CT21016" s="52"/>
      <c r="CU21016" s="33"/>
      <c r="CV21016" s="33"/>
    </row>
    <row r="21017" spans="74:100">
      <c r="BV21017" s="62"/>
      <c r="BW21017" s="62"/>
      <c r="BX21017" s="62"/>
      <c r="BY21017" s="62"/>
      <c r="BZ21017" s="62"/>
      <c r="CA21017" s="62"/>
      <c r="CB21017" s="62"/>
      <c r="CC21017" s="62"/>
      <c r="CD21017" s="62"/>
      <c r="CE21017" s="62"/>
      <c r="CF21017" s="62"/>
      <c r="CL21017" s="35" t="s">
        <v>11296</v>
      </c>
      <c r="CM21017" s="35" t="s">
        <v>217</v>
      </c>
      <c r="CN21017" s="35" t="s">
        <v>217</v>
      </c>
      <c r="CO21017" s="52"/>
      <c r="CP21017" s="52"/>
      <c r="CQ21017" s="52"/>
      <c r="CR21017" s="52"/>
      <c r="CS21017" s="52"/>
      <c r="CT21017" s="52"/>
      <c r="CU21017" s="33"/>
      <c r="CV21017" s="33"/>
    </row>
    <row r="21018" spans="74:100">
      <c r="BV21018" s="62"/>
      <c r="BW21018" s="62"/>
      <c r="BX21018" s="62"/>
      <c r="BY21018" s="62"/>
      <c r="BZ21018" s="62"/>
      <c r="CA21018" s="62"/>
      <c r="CB21018" s="62"/>
      <c r="CC21018" s="62"/>
      <c r="CD21018" s="62"/>
      <c r="CE21018" s="62"/>
      <c r="CF21018" s="62"/>
      <c r="CL21018" s="35" t="s">
        <v>11297</v>
      </c>
      <c r="CM21018" s="35" t="s">
        <v>217</v>
      </c>
      <c r="CN21018" s="35" t="s">
        <v>217</v>
      </c>
      <c r="CO21018" s="52"/>
      <c r="CP21018" s="52"/>
      <c r="CQ21018" s="52"/>
      <c r="CR21018" s="52"/>
      <c r="CS21018" s="52"/>
      <c r="CT21018" s="52"/>
      <c r="CU21018" s="33"/>
      <c r="CV21018" s="33"/>
    </row>
    <row r="21019" spans="74:100">
      <c r="BV21019" s="62"/>
      <c r="BW21019" s="62"/>
      <c r="BX21019" s="62"/>
      <c r="BY21019" s="62"/>
      <c r="BZ21019" s="62"/>
      <c r="CA21019" s="62"/>
      <c r="CB21019" s="62"/>
      <c r="CC21019" s="62"/>
      <c r="CD21019" s="62"/>
      <c r="CE21019" s="62"/>
      <c r="CF21019" s="62"/>
      <c r="CL21019" s="56" t="s">
        <v>1617</v>
      </c>
      <c r="CM21019" s="56" t="s">
        <v>213</v>
      </c>
      <c r="CN21019" s="56" t="s">
        <v>213</v>
      </c>
      <c r="CO21019" s="52"/>
      <c r="CP21019" s="52"/>
      <c r="CQ21019" s="52"/>
      <c r="CR21019" s="52"/>
      <c r="CS21019" s="52"/>
      <c r="CT21019" s="52"/>
      <c r="CU21019" s="33"/>
      <c r="CV21019" s="33"/>
    </row>
    <row r="21020" spans="74:100">
      <c r="BV21020" s="62"/>
      <c r="BW21020" s="62"/>
      <c r="BX21020" s="62"/>
      <c r="BY21020" s="62"/>
      <c r="BZ21020" s="62"/>
      <c r="CA21020" s="62"/>
      <c r="CB21020" s="62"/>
      <c r="CC21020" s="62"/>
      <c r="CD21020" s="62"/>
      <c r="CE21020" s="62"/>
      <c r="CF21020" s="62"/>
      <c r="CL21020" s="56" t="s">
        <v>11310</v>
      </c>
      <c r="CM21020" s="56" t="s">
        <v>213</v>
      </c>
      <c r="CN21020" s="56" t="s">
        <v>213</v>
      </c>
      <c r="CO21020" s="52"/>
      <c r="CP21020" s="52"/>
      <c r="CQ21020" s="52"/>
      <c r="CR21020" s="52"/>
      <c r="CS21020" s="52"/>
      <c r="CT21020" s="52"/>
      <c r="CU21020" s="33"/>
      <c r="CV21020" s="33"/>
    </row>
    <row r="21021" spans="74:100">
      <c r="BV21021" s="62"/>
      <c r="BW21021" s="62"/>
      <c r="BX21021" s="62"/>
      <c r="BY21021" s="62"/>
      <c r="BZ21021" s="62"/>
      <c r="CA21021" s="62"/>
      <c r="CB21021" s="62"/>
      <c r="CC21021" s="62"/>
      <c r="CD21021" s="62"/>
      <c r="CE21021" s="62"/>
      <c r="CF21021" s="62"/>
      <c r="CL21021" s="56" t="s">
        <v>11311</v>
      </c>
      <c r="CM21021" s="56" t="s">
        <v>213</v>
      </c>
      <c r="CN21021" s="56" t="s">
        <v>213</v>
      </c>
      <c r="CO21021" s="52"/>
      <c r="CP21021" s="52"/>
      <c r="CQ21021" s="52"/>
      <c r="CR21021" s="52"/>
      <c r="CS21021" s="52"/>
      <c r="CT21021" s="52"/>
      <c r="CU21021" s="33"/>
      <c r="CV21021" s="33"/>
    </row>
    <row r="21022" spans="74:100">
      <c r="BV21022" s="62"/>
      <c r="BW21022" s="62"/>
      <c r="BX21022" s="62"/>
      <c r="BY21022" s="62"/>
      <c r="BZ21022" s="62"/>
      <c r="CA21022" s="62"/>
      <c r="CB21022" s="62"/>
      <c r="CC21022" s="62"/>
      <c r="CD21022" s="62"/>
      <c r="CE21022" s="62"/>
      <c r="CF21022" s="62"/>
      <c r="CL21022" s="56" t="s">
        <v>11312</v>
      </c>
      <c r="CM21022" s="56" t="s">
        <v>213</v>
      </c>
      <c r="CN21022" s="56" t="s">
        <v>213</v>
      </c>
      <c r="CO21022" s="52"/>
      <c r="CP21022" s="52"/>
      <c r="CQ21022" s="52"/>
      <c r="CR21022" s="52"/>
      <c r="CS21022" s="52"/>
      <c r="CT21022" s="52"/>
      <c r="CU21022" s="33"/>
      <c r="CV21022" s="33"/>
    </row>
    <row r="21023" spans="74:100">
      <c r="BV21023" s="62"/>
      <c r="BW21023" s="62"/>
      <c r="BX21023" s="62"/>
      <c r="BY21023" s="62"/>
      <c r="BZ21023" s="62"/>
      <c r="CA21023" s="62"/>
      <c r="CB21023" s="62"/>
      <c r="CC21023" s="62"/>
      <c r="CD21023" s="62"/>
      <c r="CE21023" s="62"/>
      <c r="CF21023" s="62"/>
      <c r="CL21023" s="56" t="s">
        <v>11313</v>
      </c>
      <c r="CM21023" s="56" t="s">
        <v>213</v>
      </c>
      <c r="CN21023" s="56" t="s">
        <v>213</v>
      </c>
      <c r="CO21023" s="52"/>
      <c r="CP21023" s="52"/>
      <c r="CQ21023" s="52"/>
      <c r="CR21023" s="52"/>
      <c r="CS21023" s="52"/>
      <c r="CT21023" s="52"/>
      <c r="CU21023" s="33"/>
      <c r="CV21023" s="33"/>
    </row>
    <row r="21024" spans="74:100">
      <c r="BV21024" s="62"/>
      <c r="BW21024" s="62"/>
      <c r="BX21024" s="62"/>
      <c r="BY21024" s="62"/>
      <c r="BZ21024" s="62"/>
      <c r="CA21024" s="62"/>
      <c r="CB21024" s="62"/>
      <c r="CC21024" s="62"/>
      <c r="CD21024" s="62"/>
      <c r="CE21024" s="62"/>
      <c r="CF21024" s="62"/>
      <c r="CL21024" s="56" t="s">
        <v>11321</v>
      </c>
      <c r="CM21024" s="56" t="s">
        <v>216</v>
      </c>
      <c r="CN21024" s="56" t="s">
        <v>216</v>
      </c>
      <c r="CO21024" s="52"/>
      <c r="CP21024" s="52"/>
      <c r="CQ21024" s="52"/>
      <c r="CR21024" s="52"/>
      <c r="CS21024" s="52"/>
      <c r="CT21024" s="52"/>
      <c r="CU21024" s="33"/>
      <c r="CV21024" s="33"/>
    </row>
    <row r="21025" spans="74:100">
      <c r="BV21025" s="62"/>
      <c r="BW21025" s="62"/>
      <c r="BX21025" s="62"/>
      <c r="BY21025" s="62"/>
      <c r="BZ21025" s="62"/>
      <c r="CA21025" s="62"/>
      <c r="CB21025" s="62"/>
      <c r="CC21025" s="62"/>
      <c r="CD21025" s="62"/>
      <c r="CE21025" s="62"/>
      <c r="CF21025" s="62"/>
      <c r="CL21025" s="56" t="s">
        <v>11322</v>
      </c>
      <c r="CM21025" s="56" t="s">
        <v>216</v>
      </c>
      <c r="CN21025" s="56" t="s">
        <v>216</v>
      </c>
      <c r="CO21025" s="52"/>
      <c r="CP21025" s="52"/>
      <c r="CQ21025" s="52"/>
      <c r="CR21025" s="52"/>
      <c r="CS21025" s="52"/>
      <c r="CT21025" s="52"/>
      <c r="CU21025" s="33"/>
      <c r="CV21025" s="33"/>
    </row>
    <row r="21026" spans="74:100">
      <c r="BV21026" s="62"/>
      <c r="BW21026" s="62"/>
      <c r="BX21026" s="62"/>
      <c r="BY21026" s="62"/>
      <c r="BZ21026" s="62"/>
      <c r="CA21026" s="62"/>
      <c r="CB21026" s="62"/>
      <c r="CC21026" s="62"/>
      <c r="CD21026" s="62"/>
      <c r="CE21026" s="62"/>
      <c r="CF21026" s="62"/>
      <c r="CL21026" s="35" t="s">
        <v>11324</v>
      </c>
      <c r="CM21026" s="35" t="s">
        <v>217</v>
      </c>
      <c r="CN21026" s="35" t="s">
        <v>217</v>
      </c>
      <c r="CO21026" s="52"/>
      <c r="CP21026" s="52"/>
      <c r="CQ21026" s="52"/>
      <c r="CR21026" s="52"/>
      <c r="CS21026" s="52"/>
      <c r="CT21026" s="52"/>
      <c r="CU21026" s="33"/>
      <c r="CV21026" s="33"/>
    </row>
    <row r="21027" spans="74:100">
      <c r="BV21027" s="62"/>
      <c r="BW21027" s="62"/>
      <c r="BX21027" s="62"/>
      <c r="BY21027" s="62"/>
      <c r="BZ21027" s="62"/>
      <c r="CA21027" s="62"/>
      <c r="CB21027" s="62"/>
      <c r="CC21027" s="62"/>
      <c r="CD21027" s="62"/>
      <c r="CE21027" s="62"/>
      <c r="CF21027" s="62"/>
      <c r="CL21027" s="56" t="s">
        <v>11325</v>
      </c>
      <c r="CM21027" s="56" t="s">
        <v>215</v>
      </c>
      <c r="CN21027" s="56" t="s">
        <v>215</v>
      </c>
      <c r="CO21027" s="52"/>
      <c r="CP21027" s="52"/>
      <c r="CQ21027" s="52"/>
      <c r="CR21027" s="52"/>
      <c r="CS21027" s="52"/>
      <c r="CT21027" s="52"/>
      <c r="CU21027" s="33"/>
      <c r="CV21027" s="33"/>
    </row>
    <row r="21028" spans="74:100">
      <c r="BV21028" s="62"/>
      <c r="BW21028" s="62"/>
      <c r="BX21028" s="62"/>
      <c r="BY21028" s="62"/>
      <c r="BZ21028" s="62"/>
      <c r="CA21028" s="62"/>
      <c r="CB21028" s="62"/>
      <c r="CC21028" s="62"/>
      <c r="CD21028" s="62"/>
      <c r="CE21028" s="62"/>
      <c r="CF21028" s="62"/>
      <c r="CL21028" s="56" t="s">
        <v>4846</v>
      </c>
      <c r="CM21028" s="56" t="s">
        <v>213</v>
      </c>
      <c r="CN21028" s="56" t="s">
        <v>213</v>
      </c>
      <c r="CO21028" s="52"/>
      <c r="CP21028" s="52"/>
      <c r="CQ21028" s="52"/>
      <c r="CR21028" s="52"/>
      <c r="CS21028" s="52"/>
      <c r="CT21028" s="52"/>
      <c r="CU21028" s="33"/>
      <c r="CV21028" s="33"/>
    </row>
    <row r="21029" spans="74:100">
      <c r="BV21029" s="62"/>
      <c r="BW21029" s="62"/>
      <c r="BX21029" s="62"/>
      <c r="BY21029" s="62"/>
      <c r="BZ21029" s="62"/>
      <c r="CA21029" s="62"/>
      <c r="CB21029" s="62"/>
      <c r="CC21029" s="62"/>
      <c r="CD21029" s="62"/>
      <c r="CE21029" s="62"/>
      <c r="CF21029" s="62"/>
      <c r="CL21029" s="56" t="s">
        <v>14463</v>
      </c>
      <c r="CM21029" s="56" t="s">
        <v>213</v>
      </c>
      <c r="CN21029" s="56" t="s">
        <v>213</v>
      </c>
      <c r="CO21029" s="52"/>
      <c r="CP21029" s="52"/>
      <c r="CQ21029" s="52"/>
      <c r="CR21029" s="52"/>
      <c r="CS21029" s="52"/>
      <c r="CT21029" s="52"/>
      <c r="CU21029" s="33"/>
      <c r="CV21029" s="33"/>
    </row>
    <row r="21030" spans="74:100">
      <c r="BV21030" s="62"/>
      <c r="BW21030" s="62"/>
      <c r="BX21030" s="62"/>
      <c r="BY21030" s="62"/>
      <c r="BZ21030" s="62"/>
      <c r="CA21030" s="62"/>
      <c r="CB21030" s="62"/>
      <c r="CC21030" s="62"/>
      <c r="CD21030" s="62"/>
      <c r="CE21030" s="62"/>
      <c r="CF21030" s="62"/>
      <c r="CL21030" s="56" t="s">
        <v>23982</v>
      </c>
      <c r="CM21030" s="56" t="s">
        <v>213</v>
      </c>
      <c r="CN21030" s="56" t="s">
        <v>213</v>
      </c>
      <c r="CO21030" s="52"/>
      <c r="CP21030" s="52"/>
      <c r="CQ21030" s="52"/>
      <c r="CR21030" s="52"/>
      <c r="CS21030" s="52"/>
      <c r="CT21030" s="52"/>
      <c r="CU21030" s="33"/>
      <c r="CV21030" s="33"/>
    </row>
    <row r="21031" spans="74:100">
      <c r="BV21031" s="62"/>
      <c r="BW21031" s="62"/>
      <c r="BX21031" s="62"/>
      <c r="BY21031" s="62"/>
      <c r="BZ21031" s="62"/>
      <c r="CA21031" s="62"/>
      <c r="CB21031" s="62"/>
      <c r="CC21031" s="62"/>
      <c r="CD21031" s="62"/>
      <c r="CE21031" s="62"/>
      <c r="CF21031" s="62"/>
      <c r="CL21031" s="56" t="s">
        <v>29551</v>
      </c>
      <c r="CM21031" s="56" t="s">
        <v>213</v>
      </c>
      <c r="CN21031" s="56" t="s">
        <v>213</v>
      </c>
      <c r="CO21031" s="52"/>
      <c r="CP21031" s="52"/>
      <c r="CQ21031" s="52"/>
      <c r="CR21031" s="52"/>
      <c r="CS21031" s="52"/>
      <c r="CT21031" s="52"/>
      <c r="CU21031" s="33"/>
      <c r="CV21031" s="33"/>
    </row>
    <row r="21032" spans="74:100">
      <c r="BV21032" s="62"/>
      <c r="BW21032" s="62"/>
      <c r="BX21032" s="62"/>
      <c r="BY21032" s="62"/>
      <c r="BZ21032" s="62"/>
      <c r="CA21032" s="62"/>
      <c r="CB21032" s="62"/>
      <c r="CC21032" s="62"/>
      <c r="CD21032" s="62"/>
      <c r="CE21032" s="62"/>
      <c r="CF21032" s="62"/>
      <c r="CL21032" s="56" t="s">
        <v>16761</v>
      </c>
      <c r="CM21032" s="56" t="s">
        <v>213</v>
      </c>
      <c r="CN21032" s="56" t="s">
        <v>213</v>
      </c>
      <c r="CO21032" s="52"/>
      <c r="CP21032" s="52"/>
      <c r="CQ21032" s="52"/>
      <c r="CR21032" s="52"/>
      <c r="CS21032" s="52"/>
      <c r="CT21032" s="52"/>
      <c r="CU21032" s="33"/>
      <c r="CV21032" s="33"/>
    </row>
    <row r="21033" spans="74:100">
      <c r="BV21033" s="62"/>
      <c r="BW21033" s="62"/>
      <c r="BX21033" s="62"/>
      <c r="BY21033" s="62"/>
      <c r="BZ21033" s="62"/>
      <c r="CA21033" s="62"/>
      <c r="CB21033" s="62"/>
      <c r="CC21033" s="62"/>
      <c r="CD21033" s="62"/>
      <c r="CE21033" s="62"/>
      <c r="CF21033" s="62"/>
      <c r="CL21033" s="56" t="s">
        <v>25769</v>
      </c>
      <c r="CM21033" s="56" t="s">
        <v>213</v>
      </c>
      <c r="CN21033" s="56" t="s">
        <v>213</v>
      </c>
      <c r="CO21033" s="52"/>
      <c r="CP21033" s="52"/>
      <c r="CQ21033" s="52"/>
      <c r="CR21033" s="52"/>
      <c r="CS21033" s="52"/>
      <c r="CT21033" s="52"/>
      <c r="CU21033" s="33"/>
      <c r="CV21033" s="33"/>
    </row>
    <row r="21034" spans="74:100">
      <c r="BV21034" s="62"/>
      <c r="BW21034" s="62"/>
      <c r="BX21034" s="62"/>
      <c r="BY21034" s="62"/>
      <c r="BZ21034" s="62"/>
      <c r="CA21034" s="62"/>
      <c r="CB21034" s="62"/>
      <c r="CC21034" s="62"/>
      <c r="CD21034" s="62"/>
      <c r="CE21034" s="62"/>
      <c r="CF21034" s="62"/>
      <c r="CL21034" s="56" t="s">
        <v>25770</v>
      </c>
      <c r="CM21034" s="56" t="s">
        <v>213</v>
      </c>
      <c r="CN21034" s="56" t="s">
        <v>213</v>
      </c>
      <c r="CO21034" s="52"/>
      <c r="CP21034" s="52"/>
      <c r="CQ21034" s="52"/>
      <c r="CR21034" s="52"/>
      <c r="CS21034" s="52"/>
      <c r="CT21034" s="52"/>
      <c r="CU21034" s="33"/>
      <c r="CV21034" s="33"/>
    </row>
    <row r="21035" spans="74:100">
      <c r="BV21035" s="62"/>
      <c r="BW21035" s="62"/>
      <c r="BX21035" s="62"/>
      <c r="BY21035" s="62"/>
      <c r="BZ21035" s="62"/>
      <c r="CA21035" s="62"/>
      <c r="CB21035" s="62"/>
      <c r="CC21035" s="62"/>
      <c r="CD21035" s="62"/>
      <c r="CE21035" s="62"/>
      <c r="CF21035" s="62"/>
      <c r="CL21035" s="56" t="s">
        <v>25771</v>
      </c>
      <c r="CM21035" s="56" t="s">
        <v>213</v>
      </c>
      <c r="CN21035" s="56" t="s">
        <v>213</v>
      </c>
      <c r="CO21035" s="52"/>
      <c r="CP21035" s="52"/>
      <c r="CQ21035" s="52"/>
      <c r="CR21035" s="52"/>
      <c r="CS21035" s="52"/>
      <c r="CT21035" s="52"/>
      <c r="CU21035" s="33"/>
      <c r="CV21035" s="33"/>
    </row>
    <row r="21036" spans="74:100">
      <c r="BV21036" s="62"/>
      <c r="BW21036" s="62"/>
      <c r="BX21036" s="62"/>
      <c r="BY21036" s="62"/>
      <c r="BZ21036" s="62"/>
      <c r="CA21036" s="62"/>
      <c r="CB21036" s="62"/>
      <c r="CC21036" s="62"/>
      <c r="CD21036" s="62"/>
      <c r="CE21036" s="62"/>
      <c r="CF21036" s="62"/>
      <c r="CL21036" s="56" t="s">
        <v>23983</v>
      </c>
      <c r="CM21036" s="56" t="s">
        <v>213</v>
      </c>
      <c r="CN21036" s="56" t="s">
        <v>213</v>
      </c>
      <c r="CO21036" s="52"/>
      <c r="CP21036" s="52"/>
      <c r="CQ21036" s="52"/>
      <c r="CR21036" s="52"/>
      <c r="CS21036" s="52"/>
      <c r="CT21036" s="52"/>
      <c r="CU21036" s="33"/>
      <c r="CV21036" s="33"/>
    </row>
    <row r="21037" spans="74:100">
      <c r="BV21037" s="62"/>
      <c r="BW21037" s="62"/>
      <c r="BX21037" s="62"/>
      <c r="BY21037" s="62"/>
      <c r="BZ21037" s="62"/>
      <c r="CA21037" s="62"/>
      <c r="CB21037" s="62"/>
      <c r="CC21037" s="62"/>
      <c r="CD21037" s="62"/>
      <c r="CE21037" s="62"/>
      <c r="CF21037" s="62"/>
      <c r="CL21037" s="56" t="s">
        <v>23984</v>
      </c>
      <c r="CM21037" s="56" t="s">
        <v>213</v>
      </c>
      <c r="CN21037" s="56" t="s">
        <v>213</v>
      </c>
      <c r="CO21037" s="52"/>
      <c r="CP21037" s="52"/>
      <c r="CQ21037" s="52"/>
      <c r="CR21037" s="52"/>
      <c r="CS21037" s="52"/>
      <c r="CT21037" s="52"/>
      <c r="CU21037" s="33"/>
      <c r="CV21037" s="33"/>
    </row>
    <row r="21038" spans="74:100">
      <c r="BV21038" s="62"/>
      <c r="BW21038" s="62"/>
      <c r="BX21038" s="62"/>
      <c r="BY21038" s="62"/>
      <c r="BZ21038" s="62"/>
      <c r="CA21038" s="62"/>
      <c r="CB21038" s="62"/>
      <c r="CC21038" s="62"/>
      <c r="CD21038" s="62"/>
      <c r="CE21038" s="62"/>
      <c r="CF21038" s="62"/>
      <c r="CL21038" s="56" t="s">
        <v>11331</v>
      </c>
      <c r="CM21038" s="56" t="s">
        <v>213</v>
      </c>
      <c r="CN21038" s="56" t="s">
        <v>213</v>
      </c>
      <c r="CO21038" s="52"/>
      <c r="CP21038" s="52"/>
      <c r="CQ21038" s="52"/>
      <c r="CR21038" s="52"/>
      <c r="CS21038" s="52"/>
      <c r="CT21038" s="52"/>
      <c r="CU21038" s="33"/>
      <c r="CV21038" s="33"/>
    </row>
    <row r="21039" spans="74:100">
      <c r="BV21039" s="62"/>
      <c r="BW21039" s="62"/>
      <c r="BX21039" s="62"/>
      <c r="BY21039" s="62"/>
      <c r="BZ21039" s="62"/>
      <c r="CA21039" s="62"/>
      <c r="CB21039" s="62"/>
      <c r="CC21039" s="62"/>
      <c r="CD21039" s="62"/>
      <c r="CE21039" s="62"/>
      <c r="CF21039" s="62"/>
      <c r="CL21039" s="56" t="s">
        <v>11332</v>
      </c>
      <c r="CM21039" s="56" t="s">
        <v>213</v>
      </c>
      <c r="CN21039" s="56" t="s">
        <v>213</v>
      </c>
      <c r="CO21039" s="52"/>
      <c r="CP21039" s="52"/>
      <c r="CQ21039" s="52"/>
      <c r="CR21039" s="52"/>
      <c r="CS21039" s="52"/>
      <c r="CT21039" s="52"/>
      <c r="CU21039" s="33"/>
      <c r="CV21039" s="33"/>
    </row>
    <row r="21040" spans="74:100">
      <c r="BV21040" s="62"/>
      <c r="BW21040" s="62"/>
      <c r="BX21040" s="62"/>
      <c r="BY21040" s="62"/>
      <c r="BZ21040" s="62"/>
      <c r="CA21040" s="62"/>
      <c r="CB21040" s="62"/>
      <c r="CC21040" s="62"/>
      <c r="CD21040" s="62"/>
      <c r="CE21040" s="62"/>
      <c r="CF21040" s="62"/>
      <c r="CL21040" s="56" t="s">
        <v>11339</v>
      </c>
      <c r="CM21040" s="56" t="s">
        <v>213</v>
      </c>
      <c r="CN21040" s="56" t="s">
        <v>213</v>
      </c>
      <c r="CO21040" s="52"/>
      <c r="CP21040" s="52"/>
      <c r="CQ21040" s="52"/>
      <c r="CR21040" s="52"/>
      <c r="CS21040" s="52"/>
      <c r="CT21040" s="52"/>
      <c r="CU21040" s="33"/>
      <c r="CV21040" s="33"/>
    </row>
    <row r="21041" spans="74:100">
      <c r="BV21041" s="62"/>
      <c r="BW21041" s="62"/>
      <c r="BX21041" s="62"/>
      <c r="BY21041" s="62"/>
      <c r="BZ21041" s="62"/>
      <c r="CA21041" s="62"/>
      <c r="CB21041" s="62"/>
      <c r="CC21041" s="62"/>
      <c r="CD21041" s="62"/>
      <c r="CE21041" s="62"/>
      <c r="CF21041" s="62"/>
      <c r="CL21041" s="56" t="s">
        <v>25772</v>
      </c>
      <c r="CM21041" s="56" t="s">
        <v>213</v>
      </c>
      <c r="CN21041" s="56" t="s">
        <v>213</v>
      </c>
      <c r="CO21041" s="52"/>
      <c r="CP21041" s="52"/>
      <c r="CQ21041" s="52"/>
      <c r="CR21041" s="52"/>
      <c r="CS21041" s="52"/>
      <c r="CT21041" s="52"/>
      <c r="CU21041" s="33"/>
      <c r="CV21041" s="33"/>
    </row>
    <row r="21042" spans="74:100">
      <c r="BV21042" s="62"/>
      <c r="BW21042" s="62"/>
      <c r="BX21042" s="62"/>
      <c r="BY21042" s="62"/>
      <c r="BZ21042" s="62"/>
      <c r="CA21042" s="62"/>
      <c r="CB21042" s="62"/>
      <c r="CC21042" s="62"/>
      <c r="CD21042" s="62"/>
      <c r="CE21042" s="62"/>
      <c r="CF21042" s="62"/>
      <c r="CL21042" s="56" t="s">
        <v>23985</v>
      </c>
      <c r="CM21042" s="56" t="s">
        <v>213</v>
      </c>
      <c r="CN21042" s="56" t="s">
        <v>213</v>
      </c>
      <c r="CO21042" s="52"/>
      <c r="CP21042" s="52"/>
      <c r="CQ21042" s="52"/>
      <c r="CR21042" s="52"/>
      <c r="CS21042" s="52"/>
      <c r="CT21042" s="52"/>
      <c r="CU21042" s="33"/>
      <c r="CV21042" s="33"/>
    </row>
    <row r="21043" spans="74:100">
      <c r="BV21043" s="62"/>
      <c r="BW21043" s="62"/>
      <c r="BX21043" s="62"/>
      <c r="BY21043" s="62"/>
      <c r="BZ21043" s="62"/>
      <c r="CA21043" s="62"/>
      <c r="CB21043" s="62"/>
      <c r="CC21043" s="62"/>
      <c r="CD21043" s="62"/>
      <c r="CE21043" s="62"/>
      <c r="CF21043" s="62"/>
      <c r="CL21043" s="56" t="s">
        <v>16764</v>
      </c>
      <c r="CM21043" s="56" t="s">
        <v>213</v>
      </c>
      <c r="CN21043" s="56" t="s">
        <v>213</v>
      </c>
      <c r="CO21043" s="52"/>
      <c r="CP21043" s="52"/>
      <c r="CQ21043" s="52"/>
      <c r="CR21043" s="52"/>
      <c r="CS21043" s="52"/>
      <c r="CT21043" s="52"/>
      <c r="CU21043" s="33"/>
      <c r="CV21043" s="33"/>
    </row>
    <row r="21044" spans="74:100">
      <c r="BV21044" s="62"/>
      <c r="BW21044" s="62"/>
      <c r="BX21044" s="62"/>
      <c r="BY21044" s="62"/>
      <c r="BZ21044" s="62"/>
      <c r="CA21044" s="62"/>
      <c r="CB21044" s="62"/>
      <c r="CC21044" s="62"/>
      <c r="CD21044" s="62"/>
      <c r="CE21044" s="62"/>
      <c r="CF21044" s="62"/>
      <c r="CL21044" s="56" t="s">
        <v>16762</v>
      </c>
      <c r="CM21044" s="56" t="s">
        <v>213</v>
      </c>
      <c r="CN21044" s="56" t="s">
        <v>213</v>
      </c>
      <c r="CO21044" s="52"/>
      <c r="CP21044" s="52"/>
      <c r="CQ21044" s="52"/>
      <c r="CR21044" s="52"/>
      <c r="CS21044" s="52"/>
      <c r="CT21044" s="52"/>
      <c r="CU21044" s="33"/>
      <c r="CV21044" s="33"/>
    </row>
    <row r="21045" spans="74:100">
      <c r="BV21045" s="62"/>
      <c r="BW21045" s="62"/>
      <c r="BX21045" s="62"/>
      <c r="BY21045" s="62"/>
      <c r="BZ21045" s="62"/>
      <c r="CA21045" s="62"/>
      <c r="CB21045" s="62"/>
      <c r="CC21045" s="62"/>
      <c r="CD21045" s="62"/>
      <c r="CE21045" s="62"/>
      <c r="CF21045" s="62"/>
      <c r="CL21045" s="56" t="s">
        <v>23986</v>
      </c>
      <c r="CM21045" s="56" t="s">
        <v>213</v>
      </c>
      <c r="CN21045" s="56" t="s">
        <v>213</v>
      </c>
      <c r="CO21045" s="52"/>
      <c r="CP21045" s="52"/>
      <c r="CQ21045" s="52"/>
      <c r="CR21045" s="52"/>
      <c r="CS21045" s="52"/>
      <c r="CT21045" s="52"/>
      <c r="CU21045" s="33"/>
      <c r="CV21045" s="33"/>
    </row>
    <row r="21046" spans="74:100">
      <c r="BV21046" s="62"/>
      <c r="BW21046" s="62"/>
      <c r="BX21046" s="62"/>
      <c r="BY21046" s="62"/>
      <c r="BZ21046" s="62"/>
      <c r="CA21046" s="62"/>
      <c r="CB21046" s="62"/>
      <c r="CC21046" s="62"/>
      <c r="CD21046" s="62"/>
      <c r="CE21046" s="62"/>
      <c r="CF21046" s="62"/>
      <c r="CL21046" s="56" t="s">
        <v>25773</v>
      </c>
      <c r="CM21046" s="56" t="s">
        <v>213</v>
      </c>
      <c r="CN21046" s="56" t="s">
        <v>213</v>
      </c>
      <c r="CO21046" s="52"/>
      <c r="CP21046" s="52"/>
      <c r="CQ21046" s="52"/>
      <c r="CR21046" s="52"/>
      <c r="CS21046" s="52"/>
      <c r="CT21046" s="52"/>
      <c r="CU21046" s="33"/>
      <c r="CV21046" s="33"/>
    </row>
    <row r="21047" spans="74:100">
      <c r="BV21047" s="62"/>
      <c r="BW21047" s="62"/>
      <c r="BX21047" s="62"/>
      <c r="BY21047" s="62"/>
      <c r="BZ21047" s="62"/>
      <c r="CA21047" s="62"/>
      <c r="CB21047" s="62"/>
      <c r="CC21047" s="62"/>
      <c r="CD21047" s="62"/>
      <c r="CE21047" s="62"/>
      <c r="CF21047" s="62"/>
      <c r="CL21047" s="35" t="s">
        <v>29552</v>
      </c>
      <c r="CM21047" s="35" t="s">
        <v>217</v>
      </c>
      <c r="CN21047" s="35" t="s">
        <v>217</v>
      </c>
      <c r="CO21047" s="52"/>
      <c r="CP21047" s="52"/>
      <c r="CQ21047" s="52"/>
      <c r="CR21047" s="52"/>
      <c r="CS21047" s="52"/>
      <c r="CT21047" s="52"/>
      <c r="CU21047" s="33"/>
      <c r="CV21047" s="33"/>
    </row>
    <row r="21048" spans="74:100">
      <c r="BV21048" s="62"/>
      <c r="BW21048" s="62"/>
      <c r="BX21048" s="62"/>
      <c r="BY21048" s="62"/>
      <c r="BZ21048" s="62"/>
      <c r="CA21048" s="62"/>
      <c r="CB21048" s="62"/>
      <c r="CC21048" s="62"/>
      <c r="CD21048" s="62"/>
      <c r="CE21048" s="62"/>
      <c r="CF21048" s="62"/>
      <c r="CL21048" s="56" t="s">
        <v>11334</v>
      </c>
      <c r="CM21048" s="56" t="s">
        <v>213</v>
      </c>
      <c r="CN21048" s="56" t="s">
        <v>213</v>
      </c>
      <c r="CO21048" s="52"/>
      <c r="CP21048" s="52"/>
      <c r="CQ21048" s="52"/>
      <c r="CR21048" s="52"/>
      <c r="CS21048" s="52"/>
      <c r="CT21048" s="52"/>
      <c r="CU21048" s="33"/>
      <c r="CV21048" s="33"/>
    </row>
    <row r="21049" spans="74:100">
      <c r="BV21049" s="62"/>
      <c r="BW21049" s="62"/>
      <c r="BX21049" s="62"/>
      <c r="BY21049" s="62"/>
      <c r="BZ21049" s="62"/>
      <c r="CA21049" s="62"/>
      <c r="CB21049" s="62"/>
      <c r="CC21049" s="62"/>
      <c r="CD21049" s="62"/>
      <c r="CE21049" s="62"/>
      <c r="CF21049" s="62"/>
      <c r="CL21049" s="56" t="s">
        <v>11340</v>
      </c>
      <c r="CM21049" s="56" t="s">
        <v>213</v>
      </c>
      <c r="CN21049" s="56" t="s">
        <v>213</v>
      </c>
      <c r="CO21049" s="52"/>
      <c r="CP21049" s="52"/>
      <c r="CQ21049" s="52"/>
      <c r="CR21049" s="52"/>
      <c r="CS21049" s="52"/>
      <c r="CT21049" s="52"/>
      <c r="CU21049" s="33"/>
      <c r="CV21049" s="33"/>
    </row>
    <row r="21050" spans="74:100">
      <c r="BV21050" s="62"/>
      <c r="BW21050" s="62"/>
      <c r="BX21050" s="62"/>
      <c r="BY21050" s="62"/>
      <c r="BZ21050" s="62"/>
      <c r="CA21050" s="62"/>
      <c r="CB21050" s="62"/>
      <c r="CC21050" s="62"/>
      <c r="CD21050" s="62"/>
      <c r="CE21050" s="62"/>
      <c r="CF21050" s="62"/>
      <c r="CL21050" s="56" t="s">
        <v>11341</v>
      </c>
      <c r="CM21050" s="56" t="s">
        <v>213</v>
      </c>
      <c r="CN21050" s="56" t="s">
        <v>213</v>
      </c>
      <c r="CO21050" s="52"/>
      <c r="CP21050" s="52"/>
      <c r="CQ21050" s="52"/>
      <c r="CR21050" s="52"/>
      <c r="CS21050" s="52"/>
      <c r="CT21050" s="52"/>
      <c r="CU21050" s="33"/>
      <c r="CV21050" s="33"/>
    </row>
    <row r="21051" spans="74:100">
      <c r="BV21051" s="62"/>
      <c r="BW21051" s="62"/>
      <c r="BX21051" s="62"/>
      <c r="BY21051" s="62"/>
      <c r="BZ21051" s="62"/>
      <c r="CA21051" s="62"/>
      <c r="CB21051" s="62"/>
      <c r="CC21051" s="62"/>
      <c r="CD21051" s="62"/>
      <c r="CE21051" s="62"/>
      <c r="CF21051" s="62"/>
      <c r="CL21051" s="35" t="s">
        <v>23987</v>
      </c>
      <c r="CM21051" s="35" t="s">
        <v>217</v>
      </c>
      <c r="CN21051" s="35" t="s">
        <v>217</v>
      </c>
      <c r="CO21051" s="52"/>
      <c r="CP21051" s="52"/>
      <c r="CQ21051" s="52"/>
      <c r="CR21051" s="52"/>
      <c r="CS21051" s="52"/>
      <c r="CT21051" s="52"/>
      <c r="CU21051" s="33"/>
      <c r="CV21051" s="33"/>
    </row>
    <row r="21052" spans="74:100">
      <c r="BV21052" s="62"/>
      <c r="BW21052" s="62"/>
      <c r="BX21052" s="62"/>
      <c r="BY21052" s="62"/>
      <c r="BZ21052" s="62"/>
      <c r="CA21052" s="62"/>
      <c r="CB21052" s="62"/>
      <c r="CC21052" s="62"/>
      <c r="CD21052" s="62"/>
      <c r="CE21052" s="62"/>
      <c r="CF21052" s="62"/>
      <c r="CL21052" s="56" t="s">
        <v>7640</v>
      </c>
      <c r="CM21052" s="56" t="s">
        <v>214</v>
      </c>
      <c r="CN21052" s="56" t="s">
        <v>214</v>
      </c>
      <c r="CO21052" s="52"/>
      <c r="CP21052" s="52"/>
      <c r="CQ21052" s="52"/>
      <c r="CR21052" s="52"/>
      <c r="CS21052" s="52"/>
      <c r="CT21052" s="52"/>
      <c r="CU21052" s="33"/>
      <c r="CV21052" s="33"/>
    </row>
    <row r="21053" spans="74:100">
      <c r="BV21053" s="62"/>
      <c r="BW21053" s="62"/>
      <c r="BX21053" s="62"/>
      <c r="BY21053" s="62"/>
      <c r="BZ21053" s="62"/>
      <c r="CA21053" s="62"/>
      <c r="CB21053" s="62"/>
      <c r="CC21053" s="62"/>
      <c r="CD21053" s="62"/>
      <c r="CE21053" s="62"/>
      <c r="CF21053" s="62"/>
      <c r="CL21053" s="56" t="s">
        <v>7517</v>
      </c>
      <c r="CM21053" s="56" t="s">
        <v>215</v>
      </c>
      <c r="CN21053" s="56" t="s">
        <v>215</v>
      </c>
      <c r="CO21053" s="52"/>
      <c r="CP21053" s="52"/>
      <c r="CQ21053" s="52"/>
      <c r="CR21053" s="52"/>
      <c r="CS21053" s="52"/>
      <c r="CT21053" s="52"/>
      <c r="CU21053" s="33"/>
      <c r="CV21053" s="33"/>
    </row>
    <row r="21054" spans="74:100">
      <c r="BV21054" s="62"/>
      <c r="BW21054" s="62"/>
      <c r="BX21054" s="62"/>
      <c r="BY21054" s="62"/>
      <c r="BZ21054" s="62"/>
      <c r="CA21054" s="62"/>
      <c r="CB21054" s="62"/>
      <c r="CC21054" s="62"/>
      <c r="CD21054" s="62"/>
      <c r="CE21054" s="62"/>
      <c r="CF21054" s="62"/>
      <c r="CL21054" s="35" t="s">
        <v>11345</v>
      </c>
      <c r="CM21054" s="35" t="s">
        <v>217</v>
      </c>
      <c r="CN21054" s="35" t="s">
        <v>217</v>
      </c>
      <c r="CO21054" s="52"/>
      <c r="CP21054" s="52"/>
      <c r="CQ21054" s="52"/>
      <c r="CR21054" s="52"/>
      <c r="CS21054" s="52"/>
      <c r="CT21054" s="52"/>
      <c r="CU21054" s="33"/>
      <c r="CV21054" s="33"/>
    </row>
    <row r="21055" spans="74:100">
      <c r="BV21055" s="62"/>
      <c r="BW21055" s="62"/>
      <c r="BX21055" s="62"/>
      <c r="BY21055" s="62"/>
      <c r="BZ21055" s="62"/>
      <c r="CA21055" s="62"/>
      <c r="CB21055" s="62"/>
      <c r="CC21055" s="62"/>
      <c r="CD21055" s="62"/>
      <c r="CE21055" s="62"/>
      <c r="CF21055" s="62"/>
      <c r="CL21055" s="35" t="s">
        <v>11346</v>
      </c>
      <c r="CM21055" s="35" t="s">
        <v>217</v>
      </c>
      <c r="CN21055" s="35" t="s">
        <v>217</v>
      </c>
      <c r="CO21055" s="52"/>
      <c r="CP21055" s="52"/>
      <c r="CQ21055" s="52"/>
      <c r="CR21055" s="52"/>
      <c r="CS21055" s="52"/>
      <c r="CT21055" s="52"/>
      <c r="CU21055" s="33"/>
      <c r="CV21055" s="33"/>
    </row>
    <row r="21056" spans="74:100">
      <c r="BV21056" s="62"/>
      <c r="BW21056" s="62"/>
      <c r="BX21056" s="62"/>
      <c r="BY21056" s="62"/>
      <c r="BZ21056" s="62"/>
      <c r="CA21056" s="62"/>
      <c r="CB21056" s="62"/>
      <c r="CC21056" s="62"/>
      <c r="CD21056" s="62"/>
      <c r="CE21056" s="62"/>
      <c r="CF21056" s="62"/>
      <c r="CL21056" s="35" t="s">
        <v>29553</v>
      </c>
      <c r="CM21056" s="35" t="s">
        <v>217</v>
      </c>
      <c r="CN21056" s="35" t="s">
        <v>217</v>
      </c>
      <c r="CO21056" s="52"/>
      <c r="CP21056" s="52"/>
      <c r="CQ21056" s="52"/>
      <c r="CR21056" s="52"/>
      <c r="CS21056" s="52"/>
      <c r="CT21056" s="52"/>
      <c r="CU21056" s="33"/>
      <c r="CV21056" s="33"/>
    </row>
    <row r="21057" spans="74:100">
      <c r="BV21057" s="62"/>
      <c r="BW21057" s="62"/>
      <c r="BX21057" s="62"/>
      <c r="BY21057" s="62"/>
      <c r="BZ21057" s="62"/>
      <c r="CA21057" s="62"/>
      <c r="CB21057" s="62"/>
      <c r="CC21057" s="62"/>
      <c r="CD21057" s="62"/>
      <c r="CE21057" s="62"/>
      <c r="CF21057" s="62"/>
      <c r="CL21057" s="35" t="s">
        <v>11347</v>
      </c>
      <c r="CM21057" s="35" t="s">
        <v>217</v>
      </c>
      <c r="CN21057" s="35" t="s">
        <v>217</v>
      </c>
      <c r="CO21057" s="52"/>
      <c r="CP21057" s="52"/>
      <c r="CQ21057" s="52"/>
      <c r="CR21057" s="52"/>
      <c r="CS21057" s="52"/>
      <c r="CT21057" s="52"/>
      <c r="CU21057" s="33"/>
      <c r="CV21057" s="33"/>
    </row>
    <row r="21058" spans="74:100">
      <c r="BV21058" s="62"/>
      <c r="BW21058" s="62"/>
      <c r="BX21058" s="62"/>
      <c r="BY21058" s="62"/>
      <c r="BZ21058" s="62"/>
      <c r="CA21058" s="62"/>
      <c r="CB21058" s="62"/>
      <c r="CC21058" s="62"/>
      <c r="CD21058" s="62"/>
      <c r="CE21058" s="62"/>
      <c r="CF21058" s="62"/>
      <c r="CL21058" s="35" t="s">
        <v>11347</v>
      </c>
      <c r="CM21058" s="35" t="s">
        <v>217</v>
      </c>
      <c r="CN21058" s="35" t="s">
        <v>217</v>
      </c>
      <c r="CO21058" s="52"/>
      <c r="CP21058" s="52"/>
      <c r="CQ21058" s="52"/>
      <c r="CR21058" s="52"/>
      <c r="CS21058" s="52"/>
      <c r="CT21058" s="52"/>
      <c r="CU21058" s="33"/>
      <c r="CV21058" s="33"/>
    </row>
    <row r="21059" spans="74:100">
      <c r="BV21059" s="62"/>
      <c r="BW21059" s="62"/>
      <c r="BX21059" s="62"/>
      <c r="BY21059" s="62"/>
      <c r="BZ21059" s="62"/>
      <c r="CA21059" s="62"/>
      <c r="CB21059" s="62"/>
      <c r="CC21059" s="62"/>
      <c r="CD21059" s="62"/>
      <c r="CE21059" s="62"/>
      <c r="CF21059" s="62"/>
      <c r="CL21059" s="35" t="s">
        <v>11348</v>
      </c>
      <c r="CM21059" s="35" t="s">
        <v>217</v>
      </c>
      <c r="CN21059" s="35" t="s">
        <v>217</v>
      </c>
      <c r="CO21059" s="52"/>
      <c r="CP21059" s="52"/>
      <c r="CQ21059" s="52"/>
      <c r="CR21059" s="52"/>
      <c r="CS21059" s="52"/>
      <c r="CT21059" s="52"/>
      <c r="CU21059" s="33"/>
      <c r="CV21059" s="33"/>
    </row>
    <row r="21060" spans="74:100">
      <c r="BV21060" s="62"/>
      <c r="BW21060" s="62"/>
      <c r="BX21060" s="62"/>
      <c r="BY21060" s="62"/>
      <c r="BZ21060" s="62"/>
      <c r="CA21060" s="62"/>
      <c r="CB21060" s="62"/>
      <c r="CC21060" s="62"/>
      <c r="CD21060" s="62"/>
      <c r="CE21060" s="62"/>
      <c r="CF21060" s="62"/>
      <c r="CL21060" s="56" t="s">
        <v>11352</v>
      </c>
      <c r="CM21060" s="56" t="s">
        <v>216</v>
      </c>
      <c r="CN21060" s="56" t="s">
        <v>216</v>
      </c>
      <c r="CO21060" s="52"/>
      <c r="CP21060" s="52"/>
      <c r="CQ21060" s="52"/>
      <c r="CR21060" s="52"/>
      <c r="CS21060" s="52"/>
      <c r="CT21060" s="52"/>
      <c r="CU21060" s="33"/>
      <c r="CV21060" s="33"/>
    </row>
    <row r="21061" spans="74:100">
      <c r="BV21061" s="62"/>
      <c r="BW21061" s="62"/>
      <c r="BX21061" s="62"/>
      <c r="BY21061" s="62"/>
      <c r="BZ21061" s="62"/>
      <c r="CA21061" s="62"/>
      <c r="CB21061" s="62"/>
      <c r="CC21061" s="62"/>
      <c r="CD21061" s="62"/>
      <c r="CE21061" s="62"/>
      <c r="CF21061" s="62"/>
      <c r="CL21061" s="56" t="s">
        <v>11353</v>
      </c>
      <c r="CM21061" s="56" t="s">
        <v>216</v>
      </c>
      <c r="CN21061" s="56" t="s">
        <v>216</v>
      </c>
      <c r="CO21061" s="52"/>
      <c r="CP21061" s="52"/>
      <c r="CQ21061" s="52"/>
      <c r="CR21061" s="52"/>
      <c r="CS21061" s="52"/>
      <c r="CT21061" s="52"/>
      <c r="CU21061" s="33"/>
      <c r="CV21061" s="33"/>
    </row>
    <row r="21062" spans="74:100">
      <c r="BV21062" s="62"/>
      <c r="BW21062" s="62"/>
      <c r="BX21062" s="62"/>
      <c r="BY21062" s="62"/>
      <c r="BZ21062" s="62"/>
      <c r="CA21062" s="62"/>
      <c r="CB21062" s="62"/>
      <c r="CC21062" s="62"/>
      <c r="CD21062" s="62"/>
      <c r="CE21062" s="62"/>
      <c r="CF21062" s="62"/>
      <c r="CL21062" s="35" t="s">
        <v>12222</v>
      </c>
      <c r="CM21062" s="35" t="s">
        <v>217</v>
      </c>
      <c r="CN21062" s="35" t="s">
        <v>217</v>
      </c>
      <c r="CO21062" s="52"/>
      <c r="CP21062" s="52"/>
      <c r="CQ21062" s="52"/>
      <c r="CR21062" s="52"/>
      <c r="CS21062" s="52"/>
      <c r="CT21062" s="52"/>
      <c r="CU21062" s="33"/>
      <c r="CV21062" s="33"/>
    </row>
    <row r="21063" spans="74:100">
      <c r="BV21063" s="62"/>
      <c r="BW21063" s="62"/>
      <c r="BX21063" s="62"/>
      <c r="BY21063" s="62"/>
      <c r="BZ21063" s="62"/>
      <c r="CA21063" s="62"/>
      <c r="CB21063" s="62"/>
      <c r="CC21063" s="62"/>
      <c r="CD21063" s="62"/>
      <c r="CE21063" s="62"/>
      <c r="CF21063" s="62"/>
      <c r="CL21063" s="56" t="s">
        <v>1629</v>
      </c>
      <c r="CM21063" s="56" t="s">
        <v>215</v>
      </c>
      <c r="CN21063" s="56" t="s">
        <v>215</v>
      </c>
      <c r="CO21063" s="52"/>
      <c r="CP21063" s="52"/>
      <c r="CQ21063" s="52"/>
      <c r="CR21063" s="52"/>
      <c r="CS21063" s="52"/>
      <c r="CT21063" s="52"/>
      <c r="CU21063" s="33"/>
      <c r="CV21063" s="33"/>
    </row>
    <row r="21064" spans="74:100">
      <c r="BV21064" s="62"/>
      <c r="BW21064" s="62"/>
      <c r="BX21064" s="62"/>
      <c r="BY21064" s="62"/>
      <c r="BZ21064" s="62"/>
      <c r="CA21064" s="62"/>
      <c r="CB21064" s="62"/>
      <c r="CC21064" s="62"/>
      <c r="CD21064" s="62"/>
      <c r="CE21064" s="62"/>
      <c r="CF21064" s="62"/>
      <c r="CL21064" s="56" t="s">
        <v>14429</v>
      </c>
      <c r="CM21064" s="56" t="s">
        <v>215</v>
      </c>
      <c r="CN21064" s="56" t="s">
        <v>215</v>
      </c>
      <c r="CO21064" s="52"/>
      <c r="CP21064" s="52"/>
      <c r="CQ21064" s="52"/>
      <c r="CR21064" s="52"/>
      <c r="CS21064" s="52"/>
      <c r="CT21064" s="52"/>
      <c r="CU21064" s="33"/>
      <c r="CV21064" s="33"/>
    </row>
    <row r="21065" spans="74:100">
      <c r="BV21065" s="62"/>
      <c r="BW21065" s="62"/>
      <c r="BX21065" s="62"/>
      <c r="BY21065" s="62"/>
      <c r="BZ21065" s="62"/>
      <c r="CA21065" s="62"/>
      <c r="CB21065" s="62"/>
      <c r="CC21065" s="62"/>
      <c r="CD21065" s="62"/>
      <c r="CE21065" s="62"/>
      <c r="CF21065" s="62"/>
      <c r="CL21065" s="35" t="s">
        <v>14426</v>
      </c>
      <c r="CM21065" s="35" t="s">
        <v>217</v>
      </c>
      <c r="CN21065" s="35" t="s">
        <v>217</v>
      </c>
      <c r="CO21065" s="52"/>
      <c r="CP21065" s="52"/>
      <c r="CQ21065" s="52"/>
      <c r="CR21065" s="52"/>
      <c r="CS21065" s="52"/>
      <c r="CT21065" s="52"/>
      <c r="CU21065" s="33"/>
      <c r="CV21065" s="33"/>
    </row>
    <row r="21066" spans="74:100">
      <c r="BV21066" s="62"/>
      <c r="BW21066" s="62"/>
      <c r="BX21066" s="62"/>
      <c r="BY21066" s="62"/>
      <c r="BZ21066" s="62"/>
      <c r="CA21066" s="62"/>
      <c r="CB21066" s="62"/>
      <c r="CC21066" s="62"/>
      <c r="CD21066" s="62"/>
      <c r="CE21066" s="62"/>
      <c r="CF21066" s="62"/>
      <c r="CL21066" s="35" t="s">
        <v>11029</v>
      </c>
      <c r="CM21066" s="35" t="s">
        <v>217</v>
      </c>
      <c r="CN21066" s="35" t="s">
        <v>217</v>
      </c>
      <c r="CO21066" s="52"/>
      <c r="CP21066" s="52"/>
      <c r="CQ21066" s="52"/>
      <c r="CR21066" s="52"/>
      <c r="CS21066" s="52"/>
      <c r="CT21066" s="52"/>
      <c r="CU21066" s="33"/>
      <c r="CV21066" s="33"/>
    </row>
    <row r="21067" spans="74:100">
      <c r="BV21067" s="62"/>
      <c r="BW21067" s="62"/>
      <c r="BX21067" s="62"/>
      <c r="BY21067" s="62"/>
      <c r="BZ21067" s="62"/>
      <c r="CA21067" s="62"/>
      <c r="CB21067" s="62"/>
      <c r="CC21067" s="62"/>
      <c r="CD21067" s="62"/>
      <c r="CE21067" s="62"/>
      <c r="CF21067" s="62"/>
      <c r="CL21067" s="56" t="s">
        <v>23988</v>
      </c>
      <c r="CM21067" s="56" t="s">
        <v>214</v>
      </c>
      <c r="CN21067" s="56" t="s">
        <v>214</v>
      </c>
      <c r="CO21067" s="52"/>
      <c r="CP21067" s="52"/>
      <c r="CQ21067" s="52"/>
      <c r="CR21067" s="52"/>
      <c r="CS21067" s="52"/>
      <c r="CT21067" s="52"/>
      <c r="CU21067" s="33"/>
      <c r="CV21067" s="33"/>
    </row>
    <row r="21068" spans="74:100">
      <c r="BV21068" s="62"/>
      <c r="BW21068" s="62"/>
      <c r="BX21068" s="62"/>
      <c r="BY21068" s="62"/>
      <c r="BZ21068" s="62"/>
      <c r="CA21068" s="62"/>
      <c r="CB21068" s="62"/>
      <c r="CC21068" s="62"/>
      <c r="CD21068" s="62"/>
      <c r="CE21068" s="62"/>
      <c r="CF21068" s="62"/>
      <c r="CL21068" s="56" t="s">
        <v>14425</v>
      </c>
      <c r="CM21068" s="56" t="s">
        <v>215</v>
      </c>
      <c r="CN21068" s="56" t="s">
        <v>215</v>
      </c>
      <c r="CO21068" s="52"/>
      <c r="CP21068" s="52"/>
      <c r="CQ21068" s="52"/>
      <c r="CR21068" s="52"/>
      <c r="CS21068" s="52"/>
      <c r="CT21068" s="52"/>
      <c r="CU21068" s="33"/>
      <c r="CV21068" s="33"/>
    </row>
    <row r="21069" spans="74:100">
      <c r="BV21069" s="62"/>
      <c r="BW21069" s="62"/>
      <c r="BX21069" s="62"/>
      <c r="BY21069" s="62"/>
      <c r="BZ21069" s="62"/>
      <c r="CA21069" s="62"/>
      <c r="CB21069" s="62"/>
      <c r="CC21069" s="62"/>
      <c r="CD21069" s="62"/>
      <c r="CE21069" s="62"/>
      <c r="CF21069" s="62"/>
      <c r="CL21069" s="35" t="s">
        <v>14427</v>
      </c>
      <c r="CM21069" s="35" t="s">
        <v>217</v>
      </c>
      <c r="CN21069" s="35" t="s">
        <v>217</v>
      </c>
      <c r="CO21069" s="52"/>
      <c r="CP21069" s="52"/>
      <c r="CQ21069" s="52"/>
      <c r="CR21069" s="52"/>
      <c r="CS21069" s="52"/>
      <c r="CT21069" s="52"/>
      <c r="CU21069" s="33"/>
      <c r="CV21069" s="33"/>
    </row>
    <row r="21070" spans="74:100">
      <c r="BV21070" s="62"/>
      <c r="BW21070" s="62"/>
      <c r="BX21070" s="62"/>
      <c r="BY21070" s="62"/>
      <c r="BZ21070" s="62"/>
      <c r="CA21070" s="62"/>
      <c r="CB21070" s="62"/>
      <c r="CC21070" s="62"/>
      <c r="CD21070" s="62"/>
      <c r="CE21070" s="62"/>
      <c r="CF21070" s="62"/>
      <c r="CL21070" s="56" t="s">
        <v>7538</v>
      </c>
      <c r="CM21070" s="56" t="s">
        <v>216</v>
      </c>
      <c r="CN21070" s="56" t="s">
        <v>216</v>
      </c>
      <c r="CO21070" s="52"/>
      <c r="CP21070" s="52"/>
      <c r="CQ21070" s="52"/>
      <c r="CR21070" s="52"/>
      <c r="CS21070" s="52"/>
      <c r="CT21070" s="52"/>
      <c r="CU21070" s="33"/>
      <c r="CV21070" s="33"/>
    </row>
    <row r="21071" spans="74:100">
      <c r="BV21071" s="62"/>
      <c r="BW21071" s="62"/>
      <c r="BX21071" s="62"/>
      <c r="BY21071" s="62"/>
      <c r="BZ21071" s="62"/>
      <c r="CA21071" s="62"/>
      <c r="CB21071" s="62"/>
      <c r="CC21071" s="62"/>
      <c r="CD21071" s="62"/>
      <c r="CE21071" s="62"/>
      <c r="CF21071" s="62"/>
      <c r="CL21071" s="56" t="s">
        <v>29554</v>
      </c>
      <c r="CM21071" s="56" t="s">
        <v>216</v>
      </c>
      <c r="CN21071" s="56" t="s">
        <v>216</v>
      </c>
      <c r="CO21071" s="52"/>
      <c r="CP21071" s="52"/>
      <c r="CQ21071" s="52"/>
      <c r="CR21071" s="52"/>
      <c r="CS21071" s="52"/>
      <c r="CT21071" s="52"/>
      <c r="CU21071" s="33"/>
      <c r="CV21071" s="33"/>
    </row>
    <row r="21072" spans="74:100">
      <c r="BV21072" s="62"/>
      <c r="BW21072" s="62"/>
      <c r="BX21072" s="62"/>
      <c r="BY21072" s="62"/>
      <c r="BZ21072" s="62"/>
      <c r="CA21072" s="62"/>
      <c r="CB21072" s="62"/>
      <c r="CC21072" s="62"/>
      <c r="CD21072" s="62"/>
      <c r="CE21072" s="62"/>
      <c r="CF21072" s="62"/>
      <c r="CL21072" s="56" t="s">
        <v>29555</v>
      </c>
      <c r="CM21072" s="56" t="s">
        <v>216</v>
      </c>
      <c r="CN21072" s="56" t="s">
        <v>216</v>
      </c>
      <c r="CO21072" s="52"/>
      <c r="CP21072" s="52"/>
      <c r="CQ21072" s="52"/>
      <c r="CR21072" s="52"/>
      <c r="CS21072" s="52"/>
      <c r="CT21072" s="52"/>
      <c r="CU21072" s="33"/>
      <c r="CV21072" s="33"/>
    </row>
    <row r="21073" spans="74:100">
      <c r="BV21073" s="62"/>
      <c r="BW21073" s="62"/>
      <c r="BX21073" s="62"/>
      <c r="BY21073" s="62"/>
      <c r="BZ21073" s="62"/>
      <c r="CA21073" s="62"/>
      <c r="CB21073" s="62"/>
      <c r="CC21073" s="62"/>
      <c r="CD21073" s="62"/>
      <c r="CE21073" s="62"/>
      <c r="CF21073" s="62"/>
      <c r="CL21073" s="35" t="s">
        <v>7620</v>
      </c>
      <c r="CM21073" s="35" t="s">
        <v>217</v>
      </c>
      <c r="CN21073" s="35" t="s">
        <v>217</v>
      </c>
      <c r="CO21073" s="52"/>
      <c r="CP21073" s="52"/>
      <c r="CQ21073" s="52"/>
      <c r="CR21073" s="52"/>
      <c r="CS21073" s="52"/>
      <c r="CT21073" s="52"/>
      <c r="CU21073" s="33"/>
      <c r="CV21073" s="33"/>
    </row>
    <row r="21074" spans="74:100">
      <c r="BV21074" s="62"/>
      <c r="BW21074" s="62"/>
      <c r="BX21074" s="62"/>
      <c r="BY21074" s="62"/>
      <c r="BZ21074" s="62"/>
      <c r="CA21074" s="62"/>
      <c r="CB21074" s="62"/>
      <c r="CC21074" s="62"/>
      <c r="CD21074" s="62"/>
      <c r="CE21074" s="62"/>
      <c r="CF21074" s="62"/>
      <c r="CL21074" s="56" t="s">
        <v>11180</v>
      </c>
      <c r="CM21074" s="56" t="s">
        <v>216</v>
      </c>
      <c r="CN21074" s="56" t="s">
        <v>216</v>
      </c>
      <c r="CO21074" s="52"/>
      <c r="CP21074" s="52"/>
      <c r="CQ21074" s="52"/>
      <c r="CR21074" s="52"/>
      <c r="CS21074" s="52"/>
      <c r="CT21074" s="52"/>
      <c r="CU21074" s="33"/>
      <c r="CV21074" s="33"/>
    </row>
    <row r="21075" spans="74:100">
      <c r="BV21075" s="62"/>
      <c r="BW21075" s="62"/>
      <c r="BX21075" s="62"/>
      <c r="BY21075" s="62"/>
      <c r="BZ21075" s="62"/>
      <c r="CA21075" s="62"/>
      <c r="CB21075" s="62"/>
      <c r="CC21075" s="62"/>
      <c r="CD21075" s="62"/>
      <c r="CE21075" s="62"/>
      <c r="CF21075" s="62"/>
      <c r="CL21075" s="56" t="s">
        <v>29556</v>
      </c>
      <c r="CM21075" s="56" t="s">
        <v>216</v>
      </c>
      <c r="CN21075" s="56" t="s">
        <v>216</v>
      </c>
      <c r="CO21075" s="52"/>
      <c r="CP21075" s="52"/>
      <c r="CQ21075" s="52"/>
      <c r="CR21075" s="52"/>
      <c r="CS21075" s="52"/>
      <c r="CT21075" s="52"/>
      <c r="CU21075" s="33"/>
      <c r="CV21075" s="33"/>
    </row>
    <row r="21076" spans="74:100">
      <c r="BV21076" s="62"/>
      <c r="BW21076" s="62"/>
      <c r="BX21076" s="62"/>
      <c r="BY21076" s="62"/>
      <c r="BZ21076" s="62"/>
      <c r="CA21076" s="62"/>
      <c r="CB21076" s="62"/>
      <c r="CC21076" s="62"/>
      <c r="CD21076" s="62"/>
      <c r="CE21076" s="62"/>
      <c r="CF21076" s="62"/>
      <c r="CL21076" s="56" t="s">
        <v>29557</v>
      </c>
      <c r="CM21076" s="56" t="s">
        <v>216</v>
      </c>
      <c r="CN21076" s="56" t="s">
        <v>216</v>
      </c>
      <c r="CO21076" s="52"/>
      <c r="CP21076" s="52"/>
      <c r="CQ21076" s="52"/>
      <c r="CR21076" s="52"/>
      <c r="CS21076" s="52"/>
      <c r="CT21076" s="52"/>
      <c r="CU21076" s="33"/>
      <c r="CV21076" s="33"/>
    </row>
    <row r="21077" spans="74:100">
      <c r="BV21077" s="62"/>
      <c r="BW21077" s="62"/>
      <c r="BX21077" s="62"/>
      <c r="BY21077" s="62"/>
      <c r="BZ21077" s="62"/>
      <c r="CA21077" s="62"/>
      <c r="CB21077" s="62"/>
      <c r="CC21077" s="62"/>
      <c r="CD21077" s="62"/>
      <c r="CE21077" s="62"/>
      <c r="CF21077" s="62"/>
      <c r="CL21077" s="56" t="s">
        <v>14430</v>
      </c>
      <c r="CM21077" s="56" t="s">
        <v>215</v>
      </c>
      <c r="CN21077" s="56" t="s">
        <v>215</v>
      </c>
      <c r="CO21077" s="52"/>
      <c r="CP21077" s="52"/>
      <c r="CQ21077" s="52"/>
      <c r="CR21077" s="52"/>
      <c r="CS21077" s="52"/>
      <c r="CT21077" s="52"/>
      <c r="CU21077" s="33"/>
      <c r="CV21077" s="33"/>
    </row>
    <row r="21078" spans="74:100">
      <c r="BV21078" s="62"/>
      <c r="BW21078" s="62"/>
      <c r="BX21078" s="62"/>
      <c r="BY21078" s="62"/>
      <c r="BZ21078" s="62"/>
      <c r="CA21078" s="62"/>
      <c r="CB21078" s="62"/>
      <c r="CC21078" s="62"/>
      <c r="CD21078" s="62"/>
      <c r="CE21078" s="62"/>
      <c r="CF21078" s="62"/>
      <c r="CL21078" s="35" t="s">
        <v>13252</v>
      </c>
      <c r="CM21078" s="35" t="s">
        <v>217</v>
      </c>
      <c r="CN21078" s="35" t="s">
        <v>217</v>
      </c>
      <c r="CO21078" s="52"/>
      <c r="CP21078" s="52"/>
      <c r="CQ21078" s="52"/>
      <c r="CR21078" s="52"/>
      <c r="CS21078" s="52"/>
      <c r="CT21078" s="52"/>
      <c r="CU21078" s="33"/>
      <c r="CV21078" s="33"/>
    </row>
    <row r="21079" spans="74:100">
      <c r="BV21079" s="62"/>
      <c r="BW21079" s="62"/>
      <c r="BX21079" s="62"/>
      <c r="BY21079" s="62"/>
      <c r="BZ21079" s="62"/>
      <c r="CA21079" s="62"/>
      <c r="CB21079" s="62"/>
      <c r="CC21079" s="62"/>
      <c r="CD21079" s="62"/>
      <c r="CE21079" s="62"/>
      <c r="CF21079" s="62"/>
      <c r="CL21079" s="35" t="s">
        <v>13253</v>
      </c>
      <c r="CM21079" s="35" t="s">
        <v>217</v>
      </c>
      <c r="CN21079" s="35" t="s">
        <v>217</v>
      </c>
      <c r="CO21079" s="52"/>
      <c r="CP21079" s="52"/>
      <c r="CQ21079" s="52"/>
      <c r="CR21079" s="52"/>
      <c r="CS21079" s="52"/>
      <c r="CT21079" s="52"/>
      <c r="CU21079" s="33"/>
      <c r="CV21079" s="33"/>
    </row>
    <row r="21080" spans="74:100">
      <c r="BV21080" s="62"/>
      <c r="BW21080" s="62"/>
      <c r="BX21080" s="62"/>
      <c r="BY21080" s="62"/>
      <c r="BZ21080" s="62"/>
      <c r="CA21080" s="62"/>
      <c r="CB21080" s="62"/>
      <c r="CC21080" s="62"/>
      <c r="CD21080" s="62"/>
      <c r="CE21080" s="62"/>
      <c r="CF21080" s="62"/>
      <c r="CL21080" s="35" t="s">
        <v>29558</v>
      </c>
      <c r="CM21080" s="35" t="s">
        <v>217</v>
      </c>
      <c r="CN21080" s="35" t="s">
        <v>217</v>
      </c>
      <c r="CO21080" s="52"/>
      <c r="CP21080" s="52"/>
      <c r="CQ21080" s="52"/>
      <c r="CR21080" s="52"/>
      <c r="CS21080" s="52"/>
      <c r="CT21080" s="52"/>
      <c r="CU21080" s="33"/>
      <c r="CV21080" s="33"/>
    </row>
    <row r="21081" spans="74:100">
      <c r="BV21081" s="62"/>
      <c r="BW21081" s="62"/>
      <c r="BX21081" s="62"/>
      <c r="BY21081" s="62"/>
      <c r="BZ21081" s="62"/>
      <c r="CA21081" s="62"/>
      <c r="CB21081" s="62"/>
      <c r="CC21081" s="62"/>
      <c r="CD21081" s="62"/>
      <c r="CE21081" s="62"/>
      <c r="CF21081" s="62"/>
      <c r="CL21081" s="56" t="s">
        <v>9707</v>
      </c>
      <c r="CM21081" s="56" t="s">
        <v>215</v>
      </c>
      <c r="CN21081" s="56" t="s">
        <v>215</v>
      </c>
      <c r="CO21081" s="52"/>
      <c r="CP21081" s="52"/>
      <c r="CQ21081" s="52"/>
      <c r="CR21081" s="52"/>
      <c r="CS21081" s="52"/>
      <c r="CT21081" s="52"/>
      <c r="CU21081" s="33"/>
      <c r="CV21081" s="33"/>
    </row>
    <row r="21082" spans="74:100">
      <c r="BV21082" s="62"/>
      <c r="BW21082" s="62"/>
      <c r="BX21082" s="62"/>
      <c r="BY21082" s="62"/>
      <c r="BZ21082" s="62"/>
      <c r="CA21082" s="62"/>
      <c r="CB21082" s="62"/>
      <c r="CC21082" s="62"/>
      <c r="CD21082" s="62"/>
      <c r="CE21082" s="62"/>
      <c r="CF21082" s="62"/>
      <c r="CL21082" s="35" t="s">
        <v>12601</v>
      </c>
      <c r="CM21082" s="35" t="s">
        <v>217</v>
      </c>
      <c r="CN21082" s="35" t="s">
        <v>217</v>
      </c>
      <c r="CO21082" s="52"/>
      <c r="CP21082" s="52"/>
      <c r="CQ21082" s="52"/>
      <c r="CR21082" s="52"/>
      <c r="CS21082" s="52"/>
      <c r="CT21082" s="52"/>
      <c r="CU21082" s="33"/>
      <c r="CV21082" s="33"/>
    </row>
    <row r="21083" spans="74:100">
      <c r="BV21083" s="62"/>
      <c r="BW21083" s="62"/>
      <c r="BX21083" s="62"/>
      <c r="BY21083" s="62"/>
      <c r="BZ21083" s="62"/>
      <c r="CA21083" s="62"/>
      <c r="CB21083" s="62"/>
      <c r="CC21083" s="62"/>
      <c r="CD21083" s="62"/>
      <c r="CE21083" s="62"/>
      <c r="CF21083" s="62"/>
      <c r="CL21083" s="35" t="s">
        <v>12602</v>
      </c>
      <c r="CM21083" s="35" t="s">
        <v>217</v>
      </c>
      <c r="CN21083" s="35" t="s">
        <v>217</v>
      </c>
      <c r="CO21083" s="52"/>
      <c r="CP21083" s="52"/>
      <c r="CQ21083" s="52"/>
      <c r="CR21083" s="52"/>
      <c r="CS21083" s="52"/>
      <c r="CT21083" s="52"/>
      <c r="CU21083" s="33"/>
      <c r="CV21083" s="33"/>
    </row>
    <row r="21084" spans="74:100">
      <c r="BV21084" s="62"/>
      <c r="BW21084" s="62"/>
      <c r="BX21084" s="62"/>
      <c r="BY21084" s="62"/>
      <c r="BZ21084" s="62"/>
      <c r="CA21084" s="62"/>
      <c r="CB21084" s="62"/>
      <c r="CC21084" s="62"/>
      <c r="CD21084" s="62"/>
      <c r="CE21084" s="62"/>
      <c r="CF21084" s="62"/>
      <c r="CL21084" s="35" t="s">
        <v>29559</v>
      </c>
      <c r="CM21084" s="35" t="s">
        <v>217</v>
      </c>
      <c r="CN21084" s="35" t="s">
        <v>217</v>
      </c>
      <c r="CO21084" s="52"/>
      <c r="CP21084" s="52"/>
      <c r="CQ21084" s="52"/>
      <c r="CR21084" s="52"/>
      <c r="CS21084" s="52"/>
      <c r="CT21084" s="52"/>
      <c r="CU21084" s="33"/>
      <c r="CV21084" s="33"/>
    </row>
    <row r="21085" spans="74:100">
      <c r="BV21085" s="62"/>
      <c r="BW21085" s="62"/>
      <c r="BX21085" s="62"/>
      <c r="BY21085" s="62"/>
      <c r="BZ21085" s="62"/>
      <c r="CA21085" s="62"/>
      <c r="CB21085" s="62"/>
      <c r="CC21085" s="62"/>
      <c r="CD21085" s="62"/>
      <c r="CE21085" s="62"/>
      <c r="CF21085" s="62"/>
      <c r="CL21085" s="56" t="s">
        <v>11354</v>
      </c>
      <c r="CM21085" s="56" t="s">
        <v>216</v>
      </c>
      <c r="CN21085" s="56" t="s">
        <v>216</v>
      </c>
      <c r="CO21085" s="52"/>
      <c r="CP21085" s="52"/>
      <c r="CQ21085" s="52"/>
      <c r="CR21085" s="52"/>
      <c r="CS21085" s="52"/>
      <c r="CT21085" s="52"/>
      <c r="CU21085" s="33"/>
      <c r="CV21085" s="33"/>
    </row>
    <row r="21086" spans="74:100">
      <c r="BV21086" s="62"/>
      <c r="BW21086" s="62"/>
      <c r="BX21086" s="62"/>
      <c r="BY21086" s="62"/>
      <c r="BZ21086" s="62"/>
      <c r="CA21086" s="62"/>
      <c r="CB21086" s="62"/>
      <c r="CC21086" s="62"/>
      <c r="CD21086" s="62"/>
      <c r="CE21086" s="62"/>
      <c r="CF21086" s="62"/>
      <c r="CL21086" s="56" t="s">
        <v>11355</v>
      </c>
      <c r="CM21086" s="56" t="s">
        <v>216</v>
      </c>
      <c r="CN21086" s="56" t="s">
        <v>216</v>
      </c>
      <c r="CO21086" s="52"/>
      <c r="CP21086" s="52"/>
      <c r="CQ21086" s="52"/>
      <c r="CR21086" s="52"/>
      <c r="CS21086" s="52"/>
      <c r="CT21086" s="52"/>
      <c r="CU21086" s="33"/>
      <c r="CV21086" s="33"/>
    </row>
    <row r="21087" spans="74:100">
      <c r="BV21087" s="62"/>
      <c r="BW21087" s="62"/>
      <c r="BX21087" s="62"/>
      <c r="BY21087" s="62"/>
      <c r="BZ21087" s="62"/>
      <c r="CA21087" s="62"/>
      <c r="CB21087" s="62"/>
      <c r="CC21087" s="62"/>
      <c r="CD21087" s="62"/>
      <c r="CE21087" s="62"/>
      <c r="CF21087" s="62"/>
      <c r="CL21087" s="56" t="s">
        <v>11359</v>
      </c>
      <c r="CM21087" s="56" t="s">
        <v>216</v>
      </c>
      <c r="CN21087" s="56" t="s">
        <v>216</v>
      </c>
      <c r="CO21087" s="52"/>
      <c r="CP21087" s="52"/>
      <c r="CQ21087" s="52"/>
      <c r="CR21087" s="52"/>
      <c r="CS21087" s="52"/>
      <c r="CT21087" s="52"/>
      <c r="CU21087" s="33"/>
      <c r="CV21087" s="33"/>
    </row>
    <row r="21088" spans="74:100">
      <c r="BV21088" s="62"/>
      <c r="BW21088" s="62"/>
      <c r="BX21088" s="62"/>
      <c r="BY21088" s="62"/>
      <c r="BZ21088" s="62"/>
      <c r="CA21088" s="62"/>
      <c r="CB21088" s="62"/>
      <c r="CC21088" s="62"/>
      <c r="CD21088" s="62"/>
      <c r="CE21088" s="62"/>
      <c r="CF21088" s="62"/>
      <c r="CL21088" s="56" t="s">
        <v>11360</v>
      </c>
      <c r="CM21088" s="56" t="s">
        <v>216</v>
      </c>
      <c r="CN21088" s="56" t="s">
        <v>216</v>
      </c>
      <c r="CO21088" s="52"/>
      <c r="CP21088" s="52"/>
      <c r="CQ21088" s="52"/>
      <c r="CR21088" s="52"/>
      <c r="CS21088" s="52"/>
      <c r="CT21088" s="52"/>
      <c r="CU21088" s="33"/>
      <c r="CV21088" s="33"/>
    </row>
    <row r="21089" spans="74:100">
      <c r="BV21089" s="62"/>
      <c r="BW21089" s="62"/>
      <c r="BX21089" s="62"/>
      <c r="BY21089" s="62"/>
      <c r="BZ21089" s="62"/>
      <c r="CA21089" s="62"/>
      <c r="CB21089" s="62"/>
      <c r="CC21089" s="62"/>
      <c r="CD21089" s="62"/>
      <c r="CE21089" s="62"/>
      <c r="CF21089" s="62"/>
      <c r="CL21089" s="56" t="s">
        <v>11361</v>
      </c>
      <c r="CM21089" s="56" t="s">
        <v>216</v>
      </c>
      <c r="CN21089" s="56" t="s">
        <v>216</v>
      </c>
      <c r="CO21089" s="52"/>
      <c r="CP21089" s="52"/>
      <c r="CQ21089" s="52"/>
      <c r="CR21089" s="52"/>
      <c r="CS21089" s="52"/>
      <c r="CT21089" s="52"/>
      <c r="CU21089" s="33"/>
      <c r="CV21089" s="33"/>
    </row>
    <row r="21090" spans="74:100">
      <c r="BV21090" s="62"/>
      <c r="BW21090" s="62"/>
      <c r="BX21090" s="62"/>
      <c r="BY21090" s="62"/>
      <c r="BZ21090" s="62"/>
      <c r="CA21090" s="62"/>
      <c r="CB21090" s="62"/>
      <c r="CC21090" s="62"/>
      <c r="CD21090" s="62"/>
      <c r="CE21090" s="62"/>
      <c r="CF21090" s="62"/>
      <c r="CL21090" s="56" t="s">
        <v>11364</v>
      </c>
      <c r="CM21090" s="56" t="s">
        <v>217</v>
      </c>
      <c r="CN21090" s="56" t="s">
        <v>217</v>
      </c>
      <c r="CO21090" s="52"/>
      <c r="CP21090" s="52"/>
      <c r="CQ21090" s="52"/>
      <c r="CR21090" s="52"/>
      <c r="CS21090" s="52"/>
      <c r="CT21090" s="52"/>
      <c r="CU21090" s="33"/>
      <c r="CV21090" s="33"/>
    </row>
    <row r="21091" spans="74:100">
      <c r="BV21091" s="62"/>
      <c r="BW21091" s="62"/>
      <c r="BX21091" s="62"/>
      <c r="BY21091" s="62"/>
      <c r="BZ21091" s="62"/>
      <c r="CA21091" s="62"/>
      <c r="CB21091" s="62"/>
      <c r="CC21091" s="62"/>
      <c r="CD21091" s="62"/>
      <c r="CE21091" s="62"/>
      <c r="CF21091" s="62"/>
      <c r="CL21091" s="56" t="s">
        <v>25774</v>
      </c>
      <c r="CM21091" s="56" t="s">
        <v>217</v>
      </c>
      <c r="CN21091" s="56" t="s">
        <v>217</v>
      </c>
      <c r="CO21091" s="52"/>
      <c r="CP21091" s="52"/>
      <c r="CQ21091" s="52"/>
      <c r="CR21091" s="52"/>
      <c r="CS21091" s="52"/>
      <c r="CT21091" s="52"/>
      <c r="CU21091" s="33"/>
      <c r="CV21091" s="33"/>
    </row>
    <row r="21092" spans="74:100">
      <c r="BV21092" s="62"/>
      <c r="BW21092" s="62"/>
      <c r="BX21092" s="62"/>
      <c r="BY21092" s="62"/>
      <c r="BZ21092" s="62"/>
      <c r="CA21092" s="62"/>
      <c r="CB21092" s="62"/>
      <c r="CC21092" s="62"/>
      <c r="CD21092" s="62"/>
      <c r="CE21092" s="62"/>
      <c r="CF21092" s="62"/>
      <c r="CL21092" s="56" t="s">
        <v>25775</v>
      </c>
      <c r="CM21092" s="56" t="s">
        <v>217</v>
      </c>
      <c r="CN21092" s="56" t="s">
        <v>217</v>
      </c>
      <c r="CO21092" s="52"/>
      <c r="CP21092" s="52"/>
      <c r="CQ21092" s="52"/>
      <c r="CR21092" s="52"/>
      <c r="CS21092" s="52"/>
      <c r="CT21092" s="52"/>
      <c r="CU21092" s="33"/>
      <c r="CV21092" s="33"/>
    </row>
    <row r="21093" spans="74:100">
      <c r="BV21093" s="62"/>
      <c r="BW21093" s="62"/>
      <c r="BX21093" s="62"/>
      <c r="BY21093" s="62"/>
      <c r="BZ21093" s="62"/>
      <c r="CA21093" s="62"/>
      <c r="CB21093" s="62"/>
      <c r="CC21093" s="62"/>
      <c r="CD21093" s="62"/>
      <c r="CE21093" s="62"/>
      <c r="CF21093" s="62"/>
      <c r="CL21093" s="56" t="s">
        <v>11365</v>
      </c>
      <c r="CM21093" s="56" t="s">
        <v>217</v>
      </c>
      <c r="CN21093" s="56" t="s">
        <v>217</v>
      </c>
      <c r="CO21093" s="52"/>
      <c r="CP21093" s="52"/>
      <c r="CQ21093" s="52"/>
      <c r="CR21093" s="52"/>
      <c r="CS21093" s="52"/>
      <c r="CT21093" s="52"/>
      <c r="CU21093" s="33"/>
      <c r="CV21093" s="33"/>
    </row>
    <row r="21094" spans="74:100">
      <c r="BV21094" s="62"/>
      <c r="BW21094" s="62"/>
      <c r="BX21094" s="62"/>
      <c r="BY21094" s="62"/>
      <c r="BZ21094" s="62"/>
      <c r="CA21094" s="62"/>
      <c r="CB21094" s="62"/>
      <c r="CC21094" s="62"/>
      <c r="CD21094" s="62"/>
      <c r="CE21094" s="62"/>
      <c r="CF21094" s="62"/>
      <c r="CL21094" s="56" t="s">
        <v>11366</v>
      </c>
      <c r="CM21094" s="56" t="s">
        <v>217</v>
      </c>
      <c r="CN21094" s="56" t="s">
        <v>217</v>
      </c>
      <c r="CO21094" s="52"/>
      <c r="CP21094" s="52"/>
      <c r="CQ21094" s="52"/>
      <c r="CR21094" s="52"/>
      <c r="CS21094" s="52"/>
      <c r="CT21094" s="52"/>
      <c r="CU21094" s="33"/>
      <c r="CV21094" s="33"/>
    </row>
    <row r="21095" spans="74:100">
      <c r="BV21095" s="62"/>
      <c r="BW21095" s="62"/>
      <c r="BX21095" s="62"/>
      <c r="BY21095" s="62"/>
      <c r="BZ21095" s="62"/>
      <c r="CA21095" s="62"/>
      <c r="CB21095" s="62"/>
      <c r="CC21095" s="62"/>
      <c r="CD21095" s="62"/>
      <c r="CE21095" s="62"/>
      <c r="CF21095" s="62"/>
      <c r="CL21095" s="35" t="s">
        <v>9696</v>
      </c>
      <c r="CM21095" s="35" t="s">
        <v>217</v>
      </c>
      <c r="CN21095" s="35" t="s">
        <v>217</v>
      </c>
      <c r="CO21095" s="52"/>
      <c r="CP21095" s="52"/>
      <c r="CQ21095" s="52"/>
      <c r="CR21095" s="52"/>
      <c r="CS21095" s="52"/>
      <c r="CT21095" s="52"/>
      <c r="CU21095" s="33"/>
      <c r="CV21095" s="33"/>
    </row>
    <row r="21096" spans="74:100">
      <c r="BV21096" s="62"/>
      <c r="BW21096" s="62"/>
      <c r="BX21096" s="62"/>
      <c r="BY21096" s="62"/>
      <c r="BZ21096" s="62"/>
      <c r="CA21096" s="62"/>
      <c r="CB21096" s="62"/>
      <c r="CC21096" s="62"/>
      <c r="CD21096" s="62"/>
      <c r="CE21096" s="62"/>
      <c r="CF21096" s="62"/>
      <c r="CL21096" s="35" t="s">
        <v>9697</v>
      </c>
      <c r="CM21096" s="35" t="s">
        <v>217</v>
      </c>
      <c r="CN21096" s="35" t="s">
        <v>217</v>
      </c>
      <c r="CO21096" s="52"/>
      <c r="CP21096" s="52"/>
      <c r="CQ21096" s="52"/>
      <c r="CR21096" s="52"/>
      <c r="CS21096" s="52"/>
      <c r="CT21096" s="52"/>
      <c r="CU21096" s="33"/>
      <c r="CV21096" s="33"/>
    </row>
    <row r="21097" spans="74:100">
      <c r="BV21097" s="62"/>
      <c r="BW21097" s="62"/>
      <c r="BX21097" s="62"/>
      <c r="BY21097" s="62"/>
      <c r="BZ21097" s="62"/>
      <c r="CA21097" s="62"/>
      <c r="CB21097" s="62"/>
      <c r="CC21097" s="62"/>
      <c r="CD21097" s="62"/>
      <c r="CE21097" s="62"/>
      <c r="CF21097" s="62"/>
      <c r="CL21097" s="35" t="s">
        <v>9698</v>
      </c>
      <c r="CM21097" s="35" t="s">
        <v>217</v>
      </c>
      <c r="CN21097" s="35" t="s">
        <v>217</v>
      </c>
      <c r="CO21097" s="52"/>
      <c r="CP21097" s="52"/>
      <c r="CQ21097" s="52"/>
      <c r="CR21097" s="52"/>
      <c r="CS21097" s="52"/>
      <c r="CT21097" s="52"/>
      <c r="CU21097" s="33"/>
      <c r="CV21097" s="33"/>
    </row>
    <row r="21098" spans="74:100">
      <c r="BV21098" s="62"/>
      <c r="BW21098" s="62"/>
      <c r="BX21098" s="62"/>
      <c r="BY21098" s="62"/>
      <c r="BZ21098" s="62"/>
      <c r="CA21098" s="62"/>
      <c r="CB21098" s="62"/>
      <c r="CC21098" s="62"/>
      <c r="CD21098" s="62"/>
      <c r="CE21098" s="62"/>
      <c r="CF21098" s="62"/>
      <c r="CL21098" s="56" t="s">
        <v>11367</v>
      </c>
      <c r="CM21098" s="56" t="s">
        <v>213</v>
      </c>
      <c r="CN21098" s="56" t="s">
        <v>213</v>
      </c>
      <c r="CO21098" s="52"/>
      <c r="CP21098" s="52"/>
      <c r="CQ21098" s="52"/>
      <c r="CR21098" s="52"/>
      <c r="CS21098" s="52"/>
      <c r="CT21098" s="52"/>
      <c r="CU21098" s="33"/>
      <c r="CV21098" s="33"/>
    </row>
    <row r="21099" spans="74:100">
      <c r="BV21099" s="62"/>
      <c r="BW21099" s="62"/>
      <c r="BX21099" s="62"/>
      <c r="BY21099" s="62"/>
      <c r="BZ21099" s="62"/>
      <c r="CA21099" s="62"/>
      <c r="CB21099" s="62"/>
      <c r="CC21099" s="62"/>
      <c r="CD21099" s="62"/>
      <c r="CE21099" s="62"/>
      <c r="CF21099" s="62"/>
      <c r="CL21099" s="56" t="s">
        <v>12153</v>
      </c>
      <c r="CM21099" s="56" t="s">
        <v>213</v>
      </c>
      <c r="CN21099" s="56" t="s">
        <v>213</v>
      </c>
      <c r="CO21099" s="52"/>
      <c r="CP21099" s="52"/>
      <c r="CQ21099" s="52"/>
      <c r="CR21099" s="52"/>
      <c r="CS21099" s="52"/>
      <c r="CT21099" s="52"/>
      <c r="CU21099" s="33"/>
      <c r="CV21099" s="33"/>
    </row>
    <row r="21100" spans="74:100">
      <c r="BV21100" s="62"/>
      <c r="BW21100" s="62"/>
      <c r="BX21100" s="62"/>
      <c r="BY21100" s="62"/>
      <c r="BZ21100" s="62"/>
      <c r="CA21100" s="62"/>
      <c r="CB21100" s="62"/>
      <c r="CC21100" s="62"/>
      <c r="CD21100" s="62"/>
      <c r="CE21100" s="62"/>
      <c r="CF21100" s="62"/>
      <c r="CL21100" s="56" t="s">
        <v>11368</v>
      </c>
      <c r="CM21100" s="56" t="s">
        <v>213</v>
      </c>
      <c r="CN21100" s="56" t="s">
        <v>213</v>
      </c>
      <c r="CO21100" s="52"/>
      <c r="CP21100" s="52"/>
      <c r="CQ21100" s="52"/>
      <c r="CR21100" s="52"/>
      <c r="CS21100" s="52"/>
      <c r="CT21100" s="52"/>
      <c r="CU21100" s="33"/>
      <c r="CV21100" s="33"/>
    </row>
    <row r="21101" spans="74:100">
      <c r="BV21101" s="62"/>
      <c r="BW21101" s="62"/>
      <c r="BX21101" s="62"/>
      <c r="BY21101" s="62"/>
      <c r="BZ21101" s="62"/>
      <c r="CA21101" s="62"/>
      <c r="CB21101" s="62"/>
      <c r="CC21101" s="62"/>
      <c r="CD21101" s="62"/>
      <c r="CE21101" s="62"/>
      <c r="CF21101" s="62"/>
      <c r="CL21101" s="56" t="s">
        <v>25776</v>
      </c>
      <c r="CM21101" s="56" t="s">
        <v>213</v>
      </c>
      <c r="CN21101" s="56" t="s">
        <v>213</v>
      </c>
      <c r="CO21101" s="52"/>
      <c r="CP21101" s="52"/>
      <c r="CQ21101" s="52"/>
      <c r="CR21101" s="52"/>
      <c r="CS21101" s="52"/>
      <c r="CT21101" s="52"/>
      <c r="CU21101" s="33"/>
      <c r="CV21101" s="33"/>
    </row>
    <row r="21102" spans="74:100">
      <c r="BV21102" s="62"/>
      <c r="BW21102" s="62"/>
      <c r="BX21102" s="62"/>
      <c r="BY21102" s="62"/>
      <c r="BZ21102" s="62"/>
      <c r="CA21102" s="62"/>
      <c r="CB21102" s="62"/>
      <c r="CC21102" s="62"/>
      <c r="CD21102" s="62"/>
      <c r="CE21102" s="62"/>
      <c r="CF21102" s="62"/>
      <c r="CL21102" s="56" t="s">
        <v>11369</v>
      </c>
      <c r="CM21102" s="56" t="s">
        <v>213</v>
      </c>
      <c r="CN21102" s="56" t="s">
        <v>213</v>
      </c>
      <c r="CO21102" s="52"/>
      <c r="CP21102" s="52"/>
      <c r="CQ21102" s="52"/>
      <c r="CR21102" s="52"/>
      <c r="CS21102" s="52"/>
      <c r="CT21102" s="52"/>
      <c r="CU21102" s="33"/>
      <c r="CV21102" s="33"/>
    </row>
    <row r="21103" spans="74:100">
      <c r="BV21103" s="62"/>
      <c r="BW21103" s="62"/>
      <c r="BX21103" s="62"/>
      <c r="BY21103" s="62"/>
      <c r="BZ21103" s="62"/>
      <c r="CA21103" s="62"/>
      <c r="CB21103" s="62"/>
      <c r="CC21103" s="62"/>
      <c r="CD21103" s="62"/>
      <c r="CE21103" s="62"/>
      <c r="CF21103" s="62"/>
      <c r="CL21103" s="56" t="s">
        <v>11370</v>
      </c>
      <c r="CM21103" s="56" t="s">
        <v>213</v>
      </c>
      <c r="CN21103" s="56" t="s">
        <v>213</v>
      </c>
      <c r="CO21103" s="52"/>
      <c r="CP21103" s="52"/>
      <c r="CQ21103" s="52"/>
      <c r="CR21103" s="52"/>
      <c r="CS21103" s="52"/>
      <c r="CT21103" s="52"/>
      <c r="CU21103" s="33"/>
      <c r="CV21103" s="33"/>
    </row>
    <row r="21104" spans="74:100">
      <c r="BV21104" s="62"/>
      <c r="BW21104" s="62"/>
      <c r="BX21104" s="62"/>
      <c r="BY21104" s="62"/>
      <c r="BZ21104" s="62"/>
      <c r="CA21104" s="62"/>
      <c r="CB21104" s="62"/>
      <c r="CC21104" s="62"/>
      <c r="CD21104" s="62"/>
      <c r="CE21104" s="62"/>
      <c r="CF21104" s="62"/>
      <c r="CL21104" s="56" t="s">
        <v>25777</v>
      </c>
      <c r="CM21104" s="56" t="s">
        <v>213</v>
      </c>
      <c r="CN21104" s="56" t="s">
        <v>213</v>
      </c>
      <c r="CO21104" s="52"/>
      <c r="CP21104" s="52"/>
      <c r="CQ21104" s="52"/>
      <c r="CR21104" s="52"/>
      <c r="CS21104" s="52"/>
      <c r="CT21104" s="52"/>
      <c r="CU21104" s="33"/>
      <c r="CV21104" s="33"/>
    </row>
    <row r="21105" spans="74:100">
      <c r="BV21105" s="62"/>
      <c r="BW21105" s="62"/>
      <c r="BX21105" s="62"/>
      <c r="BY21105" s="62"/>
      <c r="BZ21105" s="62"/>
      <c r="CA21105" s="62"/>
      <c r="CB21105" s="62"/>
      <c r="CC21105" s="62"/>
      <c r="CD21105" s="62"/>
      <c r="CE21105" s="62"/>
      <c r="CF21105" s="62"/>
      <c r="CL21105" s="56" t="s">
        <v>25778</v>
      </c>
      <c r="CM21105" s="56" t="s">
        <v>213</v>
      </c>
      <c r="CN21105" s="56" t="s">
        <v>213</v>
      </c>
      <c r="CO21105" s="52"/>
      <c r="CP21105" s="52"/>
      <c r="CQ21105" s="52"/>
      <c r="CR21105" s="52"/>
      <c r="CS21105" s="52"/>
      <c r="CT21105" s="52"/>
      <c r="CU21105" s="33"/>
      <c r="CV21105" s="33"/>
    </row>
    <row r="21106" spans="74:100">
      <c r="BV21106" s="62"/>
      <c r="BW21106" s="62"/>
      <c r="BX21106" s="62"/>
      <c r="BY21106" s="62"/>
      <c r="BZ21106" s="62"/>
      <c r="CA21106" s="62"/>
      <c r="CB21106" s="62"/>
      <c r="CC21106" s="62"/>
      <c r="CD21106" s="62"/>
      <c r="CE21106" s="62"/>
      <c r="CF21106" s="62"/>
      <c r="CL21106" s="35" t="s">
        <v>29560</v>
      </c>
      <c r="CM21106" s="35" t="s">
        <v>217</v>
      </c>
      <c r="CN21106" s="35" t="s">
        <v>217</v>
      </c>
      <c r="CO21106" s="52"/>
      <c r="CP21106" s="52"/>
      <c r="CQ21106" s="52"/>
      <c r="CR21106" s="52"/>
      <c r="CS21106" s="52"/>
      <c r="CT21106" s="52"/>
      <c r="CU21106" s="33"/>
      <c r="CV21106" s="33"/>
    </row>
    <row r="21107" spans="74:100">
      <c r="BV21107" s="62"/>
      <c r="BW21107" s="62"/>
      <c r="BX21107" s="62"/>
      <c r="BY21107" s="62"/>
      <c r="BZ21107" s="62"/>
      <c r="CA21107" s="62"/>
      <c r="CB21107" s="62"/>
      <c r="CC21107" s="62"/>
      <c r="CD21107" s="62"/>
      <c r="CE21107" s="62"/>
      <c r="CF21107" s="62"/>
      <c r="CL21107" s="56" t="s">
        <v>23989</v>
      </c>
      <c r="CM21107" s="56" t="s">
        <v>216</v>
      </c>
      <c r="CN21107" s="56" t="s">
        <v>216</v>
      </c>
      <c r="CO21107" s="52"/>
      <c r="CP21107" s="52"/>
      <c r="CQ21107" s="52"/>
      <c r="CR21107" s="52"/>
      <c r="CS21107" s="52"/>
      <c r="CT21107" s="52"/>
      <c r="CU21107" s="33"/>
      <c r="CV21107" s="33"/>
    </row>
    <row r="21108" spans="74:100">
      <c r="BV21108" s="62"/>
      <c r="BW21108" s="62"/>
      <c r="BX21108" s="62"/>
      <c r="BY21108" s="62"/>
      <c r="BZ21108" s="62"/>
      <c r="CA21108" s="62"/>
      <c r="CB21108" s="62"/>
      <c r="CC21108" s="62"/>
      <c r="CD21108" s="62"/>
      <c r="CE21108" s="62"/>
      <c r="CF21108" s="62"/>
      <c r="CL21108" s="56" t="s">
        <v>23990</v>
      </c>
      <c r="CM21108" s="56" t="s">
        <v>216</v>
      </c>
      <c r="CN21108" s="56" t="s">
        <v>216</v>
      </c>
      <c r="CO21108" s="52"/>
      <c r="CP21108" s="52"/>
      <c r="CQ21108" s="52"/>
      <c r="CR21108" s="52"/>
      <c r="CS21108" s="52"/>
      <c r="CT21108" s="52"/>
      <c r="CU21108" s="33"/>
      <c r="CV21108" s="33"/>
    </row>
    <row r="21109" spans="74:100">
      <c r="BV21109" s="62"/>
      <c r="BW21109" s="62"/>
      <c r="BX21109" s="62"/>
      <c r="BY21109" s="62"/>
      <c r="BZ21109" s="62"/>
      <c r="CA21109" s="62"/>
      <c r="CB21109" s="62"/>
      <c r="CC21109" s="62"/>
      <c r="CD21109" s="62"/>
      <c r="CE21109" s="62"/>
      <c r="CF21109" s="62"/>
      <c r="CL21109" s="56" t="s">
        <v>11371</v>
      </c>
      <c r="CM21109" s="56" t="s">
        <v>216</v>
      </c>
      <c r="CN21109" s="56" t="s">
        <v>216</v>
      </c>
      <c r="CO21109" s="52"/>
      <c r="CP21109" s="52"/>
      <c r="CQ21109" s="52"/>
      <c r="CR21109" s="52"/>
      <c r="CS21109" s="52"/>
      <c r="CT21109" s="52"/>
      <c r="CU21109" s="33"/>
      <c r="CV21109" s="33"/>
    </row>
    <row r="21110" spans="74:100">
      <c r="BV21110" s="62"/>
      <c r="BW21110" s="62"/>
      <c r="BX21110" s="62"/>
      <c r="BY21110" s="62"/>
      <c r="BZ21110" s="62"/>
      <c r="CA21110" s="62"/>
      <c r="CB21110" s="62"/>
      <c r="CC21110" s="62"/>
      <c r="CD21110" s="62"/>
      <c r="CE21110" s="62"/>
      <c r="CF21110" s="62"/>
      <c r="CL21110" s="56" t="s">
        <v>23991</v>
      </c>
      <c r="CM21110" s="56" t="s">
        <v>216</v>
      </c>
      <c r="CN21110" s="56" t="s">
        <v>216</v>
      </c>
      <c r="CO21110" s="52"/>
      <c r="CP21110" s="52"/>
      <c r="CQ21110" s="52"/>
      <c r="CR21110" s="52"/>
      <c r="CS21110" s="52"/>
      <c r="CT21110" s="52"/>
      <c r="CU21110" s="33"/>
      <c r="CV21110" s="33"/>
    </row>
    <row r="21111" spans="74:100">
      <c r="BV21111" s="62"/>
      <c r="BW21111" s="62"/>
      <c r="BX21111" s="62"/>
      <c r="BY21111" s="62"/>
      <c r="BZ21111" s="62"/>
      <c r="CA21111" s="62"/>
      <c r="CB21111" s="62"/>
      <c r="CC21111" s="62"/>
      <c r="CD21111" s="62"/>
      <c r="CE21111" s="62"/>
      <c r="CF21111" s="62"/>
      <c r="CL21111" s="56" t="s">
        <v>4865</v>
      </c>
      <c r="CM21111" s="56" t="s">
        <v>216</v>
      </c>
      <c r="CN21111" s="56" t="s">
        <v>216</v>
      </c>
      <c r="CO21111" s="52"/>
      <c r="CP21111" s="52"/>
      <c r="CQ21111" s="52"/>
      <c r="CR21111" s="52"/>
      <c r="CS21111" s="52"/>
      <c r="CT21111" s="52"/>
      <c r="CU21111" s="33"/>
      <c r="CV21111" s="33"/>
    </row>
    <row r="21112" spans="74:100">
      <c r="BV21112" s="62"/>
      <c r="BW21112" s="62"/>
      <c r="BX21112" s="62"/>
      <c r="BY21112" s="62"/>
      <c r="BZ21112" s="62"/>
      <c r="CA21112" s="62"/>
      <c r="CB21112" s="62"/>
      <c r="CC21112" s="62"/>
      <c r="CD21112" s="62"/>
      <c r="CE21112" s="62"/>
      <c r="CF21112" s="62"/>
      <c r="CL21112" s="56" t="s">
        <v>23992</v>
      </c>
      <c r="CM21112" s="56" t="s">
        <v>216</v>
      </c>
      <c r="CN21112" s="56" t="s">
        <v>216</v>
      </c>
      <c r="CO21112" s="52"/>
      <c r="CP21112" s="52"/>
      <c r="CQ21112" s="52"/>
      <c r="CR21112" s="52"/>
      <c r="CS21112" s="52"/>
      <c r="CT21112" s="52"/>
      <c r="CU21112" s="33"/>
      <c r="CV21112" s="33"/>
    </row>
    <row r="21113" spans="74:100">
      <c r="BV21113" s="62"/>
      <c r="BW21113" s="62"/>
      <c r="BX21113" s="62"/>
      <c r="BY21113" s="62"/>
      <c r="BZ21113" s="62"/>
      <c r="CA21113" s="62"/>
      <c r="CB21113" s="62"/>
      <c r="CC21113" s="62"/>
      <c r="CD21113" s="62"/>
      <c r="CE21113" s="62"/>
      <c r="CF21113" s="62"/>
      <c r="CL21113" s="56" t="s">
        <v>11372</v>
      </c>
      <c r="CM21113" s="56" t="s">
        <v>216</v>
      </c>
      <c r="CN21113" s="56" t="s">
        <v>216</v>
      </c>
      <c r="CO21113" s="52"/>
      <c r="CP21113" s="52"/>
      <c r="CQ21113" s="52"/>
      <c r="CR21113" s="52"/>
      <c r="CS21113" s="52"/>
      <c r="CT21113" s="52"/>
      <c r="CU21113" s="33"/>
      <c r="CV21113" s="33"/>
    </row>
    <row r="21114" spans="74:100">
      <c r="BV21114" s="62"/>
      <c r="BW21114" s="62"/>
      <c r="BX21114" s="62"/>
      <c r="BY21114" s="62"/>
      <c r="BZ21114" s="62"/>
      <c r="CA21114" s="62"/>
      <c r="CB21114" s="62"/>
      <c r="CC21114" s="62"/>
      <c r="CD21114" s="62"/>
      <c r="CE21114" s="62"/>
      <c r="CF21114" s="62"/>
      <c r="CL21114" s="56" t="s">
        <v>4866</v>
      </c>
      <c r="CM21114" s="56" t="s">
        <v>217</v>
      </c>
      <c r="CN21114" s="56" t="s">
        <v>217</v>
      </c>
      <c r="CO21114" s="52"/>
      <c r="CP21114" s="52"/>
      <c r="CQ21114" s="52"/>
      <c r="CR21114" s="52"/>
      <c r="CS21114" s="52"/>
      <c r="CT21114" s="52"/>
      <c r="CU21114" s="33"/>
      <c r="CV21114" s="33"/>
    </row>
    <row r="21115" spans="74:100">
      <c r="BV21115" s="62"/>
      <c r="BW21115" s="62"/>
      <c r="BX21115" s="62"/>
      <c r="BY21115" s="62"/>
      <c r="BZ21115" s="62"/>
      <c r="CA21115" s="62"/>
      <c r="CB21115" s="62"/>
      <c r="CC21115" s="62"/>
      <c r="CD21115" s="62"/>
      <c r="CE21115" s="62"/>
      <c r="CF21115" s="62"/>
      <c r="CL21115" s="56" t="s">
        <v>11377</v>
      </c>
      <c r="CM21115" s="56" t="s">
        <v>216</v>
      </c>
      <c r="CN21115" s="56" t="s">
        <v>216</v>
      </c>
      <c r="CO21115" s="52"/>
      <c r="CP21115" s="52"/>
      <c r="CQ21115" s="52"/>
      <c r="CR21115" s="52"/>
      <c r="CS21115" s="52"/>
      <c r="CT21115" s="52"/>
      <c r="CU21115" s="33"/>
      <c r="CV21115" s="33"/>
    </row>
    <row r="21116" spans="74:100">
      <c r="BV21116" s="62"/>
      <c r="BW21116" s="62"/>
      <c r="BX21116" s="62"/>
      <c r="BY21116" s="62"/>
      <c r="BZ21116" s="62"/>
      <c r="CA21116" s="62"/>
      <c r="CB21116" s="62"/>
      <c r="CC21116" s="62"/>
      <c r="CD21116" s="62"/>
      <c r="CE21116" s="62"/>
      <c r="CF21116" s="62"/>
      <c r="CL21116" s="56" t="s">
        <v>11373</v>
      </c>
      <c r="CM21116" s="56" t="s">
        <v>216</v>
      </c>
      <c r="CN21116" s="56" t="s">
        <v>216</v>
      </c>
      <c r="CO21116" s="52"/>
      <c r="CP21116" s="52"/>
      <c r="CQ21116" s="52"/>
      <c r="CR21116" s="52"/>
      <c r="CS21116" s="52"/>
      <c r="CT21116" s="52"/>
      <c r="CU21116" s="33"/>
      <c r="CV21116" s="33"/>
    </row>
    <row r="21117" spans="74:100">
      <c r="BV21117" s="62"/>
      <c r="BW21117" s="62"/>
      <c r="BX21117" s="62"/>
      <c r="BY21117" s="62"/>
      <c r="BZ21117" s="62"/>
      <c r="CA21117" s="62"/>
      <c r="CB21117" s="62"/>
      <c r="CC21117" s="62"/>
      <c r="CD21117" s="62"/>
      <c r="CE21117" s="62"/>
      <c r="CF21117" s="62"/>
      <c r="CL21117" s="56" t="s">
        <v>11374</v>
      </c>
      <c r="CM21117" s="56" t="s">
        <v>216</v>
      </c>
      <c r="CN21117" s="56" t="s">
        <v>216</v>
      </c>
      <c r="CO21117" s="52"/>
      <c r="CP21117" s="52"/>
      <c r="CQ21117" s="52"/>
      <c r="CR21117" s="52"/>
      <c r="CS21117" s="52"/>
      <c r="CT21117" s="52"/>
      <c r="CU21117" s="33"/>
      <c r="CV21117" s="33"/>
    </row>
    <row r="21118" spans="74:100">
      <c r="BV21118" s="62"/>
      <c r="BW21118" s="62"/>
      <c r="BX21118" s="62"/>
      <c r="BY21118" s="62"/>
      <c r="BZ21118" s="62"/>
      <c r="CA21118" s="62"/>
      <c r="CB21118" s="62"/>
      <c r="CC21118" s="62"/>
      <c r="CD21118" s="62"/>
      <c r="CE21118" s="62"/>
      <c r="CF21118" s="62"/>
      <c r="CL21118" s="56" t="s">
        <v>23993</v>
      </c>
      <c r="CM21118" s="56" t="s">
        <v>216</v>
      </c>
      <c r="CN21118" s="56" t="s">
        <v>216</v>
      </c>
      <c r="CO21118" s="52"/>
      <c r="CP21118" s="52"/>
      <c r="CQ21118" s="52"/>
      <c r="CR21118" s="52"/>
      <c r="CS21118" s="52"/>
      <c r="CT21118" s="52"/>
      <c r="CU21118" s="33"/>
      <c r="CV21118" s="33"/>
    </row>
    <row r="21119" spans="74:100">
      <c r="BV21119" s="62"/>
      <c r="BW21119" s="62"/>
      <c r="BX21119" s="62"/>
      <c r="BY21119" s="62"/>
      <c r="BZ21119" s="62"/>
      <c r="CA21119" s="62"/>
      <c r="CB21119" s="62"/>
      <c r="CC21119" s="62"/>
      <c r="CD21119" s="62"/>
      <c r="CE21119" s="62"/>
      <c r="CF21119" s="62"/>
      <c r="CL21119" s="56" t="s">
        <v>11378</v>
      </c>
      <c r="CM21119" s="56" t="s">
        <v>216</v>
      </c>
      <c r="CN21119" s="56" t="s">
        <v>216</v>
      </c>
      <c r="CO21119" s="52"/>
      <c r="CP21119" s="52"/>
      <c r="CQ21119" s="52"/>
      <c r="CR21119" s="52"/>
      <c r="CS21119" s="52"/>
      <c r="CT21119" s="52"/>
      <c r="CU21119" s="33"/>
      <c r="CV21119" s="33"/>
    </row>
    <row r="21120" spans="74:100">
      <c r="BV21120" s="62"/>
      <c r="BW21120" s="62"/>
      <c r="BX21120" s="62"/>
      <c r="BY21120" s="62"/>
      <c r="BZ21120" s="62"/>
      <c r="CA21120" s="62"/>
      <c r="CB21120" s="62"/>
      <c r="CC21120" s="62"/>
      <c r="CD21120" s="62"/>
      <c r="CE21120" s="62"/>
      <c r="CF21120" s="62"/>
      <c r="CL21120" s="56" t="s">
        <v>11375</v>
      </c>
      <c r="CM21120" s="56" t="s">
        <v>216</v>
      </c>
      <c r="CN21120" s="56" t="s">
        <v>216</v>
      </c>
      <c r="CO21120" s="52"/>
      <c r="CP21120" s="52"/>
      <c r="CQ21120" s="52"/>
      <c r="CR21120" s="52"/>
      <c r="CS21120" s="52"/>
      <c r="CT21120" s="52"/>
      <c r="CU21120" s="33"/>
      <c r="CV21120" s="33"/>
    </row>
    <row r="21121" spans="74:100">
      <c r="BV21121" s="62"/>
      <c r="BW21121" s="62"/>
      <c r="BX21121" s="62"/>
      <c r="BY21121" s="62"/>
      <c r="BZ21121" s="62"/>
      <c r="CA21121" s="62"/>
      <c r="CB21121" s="62"/>
      <c r="CC21121" s="62"/>
      <c r="CD21121" s="62"/>
      <c r="CE21121" s="62"/>
      <c r="CF21121" s="62"/>
      <c r="CL21121" s="56" t="s">
        <v>4867</v>
      </c>
      <c r="CM21121" s="56" t="s">
        <v>216</v>
      </c>
      <c r="CN21121" s="56" t="s">
        <v>216</v>
      </c>
      <c r="CO21121" s="52"/>
      <c r="CP21121" s="52"/>
      <c r="CQ21121" s="52"/>
      <c r="CR21121" s="52"/>
      <c r="CS21121" s="52"/>
      <c r="CT21121" s="52"/>
      <c r="CU21121" s="33"/>
      <c r="CV21121" s="33"/>
    </row>
    <row r="21122" spans="74:100">
      <c r="BV21122" s="62"/>
      <c r="BW21122" s="62"/>
      <c r="BX21122" s="62"/>
      <c r="BY21122" s="62"/>
      <c r="BZ21122" s="62"/>
      <c r="CA21122" s="62"/>
      <c r="CB21122" s="62"/>
      <c r="CC21122" s="62"/>
      <c r="CD21122" s="62"/>
      <c r="CE21122" s="62"/>
      <c r="CF21122" s="62"/>
      <c r="CL21122" s="56" t="s">
        <v>4868</v>
      </c>
      <c r="CM21122" s="56" t="s">
        <v>216</v>
      </c>
      <c r="CN21122" s="56" t="s">
        <v>216</v>
      </c>
      <c r="CO21122" s="52"/>
      <c r="CP21122" s="52"/>
      <c r="CQ21122" s="52"/>
      <c r="CR21122" s="52"/>
      <c r="CS21122" s="52"/>
      <c r="CT21122" s="52"/>
      <c r="CU21122" s="33"/>
      <c r="CV21122" s="33"/>
    </row>
    <row r="21123" spans="74:100">
      <c r="BV21123" s="62"/>
      <c r="BW21123" s="62"/>
      <c r="BX21123" s="62"/>
      <c r="BY21123" s="62"/>
      <c r="BZ21123" s="62"/>
      <c r="CA21123" s="62"/>
      <c r="CB21123" s="62"/>
      <c r="CC21123" s="62"/>
      <c r="CD21123" s="62"/>
      <c r="CE21123" s="62"/>
      <c r="CF21123" s="62"/>
      <c r="CL21123" s="56" t="s">
        <v>23994</v>
      </c>
      <c r="CM21123" s="56" t="s">
        <v>216</v>
      </c>
      <c r="CN21123" s="56" t="s">
        <v>216</v>
      </c>
      <c r="CO21123" s="52"/>
      <c r="CP21123" s="52"/>
      <c r="CQ21123" s="52"/>
      <c r="CR21123" s="52"/>
      <c r="CS21123" s="52"/>
      <c r="CT21123" s="52"/>
      <c r="CU21123" s="33"/>
      <c r="CV21123" s="33"/>
    </row>
    <row r="21124" spans="74:100">
      <c r="BV21124" s="62"/>
      <c r="BW21124" s="62"/>
      <c r="BX21124" s="62"/>
      <c r="BY21124" s="62"/>
      <c r="BZ21124" s="62"/>
      <c r="CA21124" s="62"/>
      <c r="CB21124" s="62"/>
      <c r="CC21124" s="62"/>
      <c r="CD21124" s="62"/>
      <c r="CE21124" s="62"/>
      <c r="CF21124" s="62"/>
      <c r="CL21124" s="56" t="s">
        <v>14744</v>
      </c>
      <c r="CM21124" s="56" t="s">
        <v>216</v>
      </c>
      <c r="CN21124" s="56" t="s">
        <v>216</v>
      </c>
      <c r="CO21124" s="52"/>
      <c r="CP21124" s="52"/>
      <c r="CQ21124" s="52"/>
      <c r="CR21124" s="52"/>
      <c r="CS21124" s="52"/>
      <c r="CT21124" s="52"/>
      <c r="CU21124" s="33"/>
      <c r="CV21124" s="33"/>
    </row>
    <row r="21125" spans="74:100">
      <c r="BV21125" s="62"/>
      <c r="BW21125" s="62"/>
      <c r="BX21125" s="62"/>
      <c r="BY21125" s="62"/>
      <c r="BZ21125" s="62"/>
      <c r="CA21125" s="62"/>
      <c r="CB21125" s="62"/>
      <c r="CC21125" s="62"/>
      <c r="CD21125" s="62"/>
      <c r="CE21125" s="62"/>
      <c r="CF21125" s="62"/>
      <c r="CL21125" s="56" t="s">
        <v>14751</v>
      </c>
      <c r="CM21125" s="56" t="s">
        <v>214</v>
      </c>
      <c r="CN21125" s="56" t="s">
        <v>214</v>
      </c>
      <c r="CO21125" s="52"/>
      <c r="CP21125" s="52"/>
      <c r="CQ21125" s="52"/>
      <c r="CR21125" s="52"/>
      <c r="CS21125" s="52"/>
      <c r="CT21125" s="52"/>
      <c r="CU21125" s="33"/>
      <c r="CV21125" s="33"/>
    </row>
    <row r="21126" spans="74:100">
      <c r="BV21126" s="62"/>
      <c r="BW21126" s="62"/>
      <c r="BX21126" s="62"/>
      <c r="BY21126" s="62"/>
      <c r="BZ21126" s="62"/>
      <c r="CA21126" s="62"/>
      <c r="CB21126" s="62"/>
      <c r="CC21126" s="62"/>
      <c r="CD21126" s="62"/>
      <c r="CE21126" s="62"/>
      <c r="CF21126" s="62"/>
      <c r="CL21126" s="56" t="s">
        <v>23995</v>
      </c>
      <c r="CM21126" s="56" t="s">
        <v>216</v>
      </c>
      <c r="CN21126" s="56" t="s">
        <v>216</v>
      </c>
      <c r="CO21126" s="52"/>
      <c r="CP21126" s="52"/>
      <c r="CQ21126" s="52"/>
      <c r="CR21126" s="52"/>
      <c r="CS21126" s="52"/>
      <c r="CT21126" s="52"/>
      <c r="CU21126" s="33"/>
      <c r="CV21126" s="33"/>
    </row>
    <row r="21127" spans="74:100">
      <c r="BV21127" s="62"/>
      <c r="BW21127" s="62"/>
      <c r="BX21127" s="62"/>
      <c r="BY21127" s="62"/>
      <c r="BZ21127" s="62"/>
      <c r="CA21127" s="62"/>
      <c r="CB21127" s="62"/>
      <c r="CC21127" s="62"/>
      <c r="CD21127" s="62"/>
      <c r="CE21127" s="62"/>
      <c r="CF21127" s="62"/>
      <c r="CL21127" s="35" t="s">
        <v>14760</v>
      </c>
      <c r="CM21127" s="35" t="s">
        <v>217</v>
      </c>
      <c r="CN21127" s="35" t="s">
        <v>217</v>
      </c>
      <c r="CO21127" s="52"/>
      <c r="CP21127" s="52"/>
      <c r="CQ21127" s="52"/>
      <c r="CR21127" s="52"/>
      <c r="CS21127" s="52"/>
      <c r="CT21127" s="52"/>
      <c r="CU21127" s="33"/>
      <c r="CV21127" s="33"/>
    </row>
    <row r="21128" spans="74:100">
      <c r="BV21128" s="62"/>
      <c r="BW21128" s="62"/>
      <c r="BX21128" s="62"/>
      <c r="BY21128" s="62"/>
      <c r="BZ21128" s="62"/>
      <c r="CA21128" s="62"/>
      <c r="CB21128" s="62"/>
      <c r="CC21128" s="62"/>
      <c r="CD21128" s="62"/>
      <c r="CE21128" s="62"/>
      <c r="CF21128" s="62"/>
      <c r="CL21128" s="56" t="s">
        <v>23996</v>
      </c>
      <c r="CM21128" s="56" t="s">
        <v>216</v>
      </c>
      <c r="CN21128" s="56" t="s">
        <v>216</v>
      </c>
      <c r="CO21128" s="52"/>
      <c r="CP21128" s="52"/>
      <c r="CQ21128" s="52"/>
      <c r="CR21128" s="52"/>
      <c r="CS21128" s="52"/>
      <c r="CT21128" s="52"/>
      <c r="CU21128" s="33"/>
      <c r="CV21128" s="33"/>
    </row>
    <row r="21129" spans="74:100">
      <c r="BV21129" s="62"/>
      <c r="BW21129" s="62"/>
      <c r="BX21129" s="62"/>
      <c r="BY21129" s="62"/>
      <c r="BZ21129" s="62"/>
      <c r="CA21129" s="62"/>
      <c r="CB21129" s="62"/>
      <c r="CC21129" s="62"/>
      <c r="CD21129" s="62"/>
      <c r="CE21129" s="62"/>
      <c r="CF21129" s="62"/>
      <c r="CL21129" s="56" t="s">
        <v>23997</v>
      </c>
      <c r="CM21129" s="56" t="s">
        <v>216</v>
      </c>
      <c r="CN21129" s="56" t="s">
        <v>216</v>
      </c>
      <c r="CO21129" s="52"/>
      <c r="CP21129" s="52"/>
      <c r="CQ21129" s="52"/>
      <c r="CR21129" s="52"/>
      <c r="CS21129" s="52"/>
      <c r="CT21129" s="52"/>
      <c r="CU21129" s="33"/>
      <c r="CV21129" s="33"/>
    </row>
    <row r="21130" spans="74:100">
      <c r="BV21130" s="62"/>
      <c r="BW21130" s="62"/>
      <c r="BX21130" s="62"/>
      <c r="BY21130" s="62"/>
      <c r="BZ21130" s="62"/>
      <c r="CA21130" s="62"/>
      <c r="CB21130" s="62"/>
      <c r="CC21130" s="62"/>
      <c r="CD21130" s="62"/>
      <c r="CE21130" s="62"/>
      <c r="CF21130" s="62"/>
      <c r="CL21130" s="56" t="s">
        <v>14762</v>
      </c>
      <c r="CM21130" s="56" t="s">
        <v>216</v>
      </c>
      <c r="CN21130" s="56" t="s">
        <v>216</v>
      </c>
      <c r="CO21130" s="52"/>
      <c r="CP21130" s="52"/>
      <c r="CQ21130" s="52"/>
      <c r="CR21130" s="52"/>
      <c r="CS21130" s="52"/>
      <c r="CT21130" s="52"/>
      <c r="CU21130" s="33"/>
      <c r="CV21130" s="33"/>
    </row>
    <row r="21131" spans="74:100">
      <c r="BV21131" s="62"/>
      <c r="BW21131" s="62"/>
      <c r="BX21131" s="62"/>
      <c r="BY21131" s="62"/>
      <c r="BZ21131" s="62"/>
      <c r="CA21131" s="62"/>
      <c r="CB21131" s="62"/>
      <c r="CC21131" s="62"/>
      <c r="CD21131" s="62"/>
      <c r="CE21131" s="62"/>
      <c r="CF21131" s="62"/>
      <c r="CL21131" s="35" t="s">
        <v>14763</v>
      </c>
      <c r="CM21131" s="35" t="s">
        <v>217</v>
      </c>
      <c r="CN21131" s="35" t="s">
        <v>217</v>
      </c>
      <c r="CO21131" s="52"/>
      <c r="CP21131" s="52"/>
      <c r="CQ21131" s="52"/>
      <c r="CR21131" s="52"/>
      <c r="CS21131" s="52"/>
      <c r="CT21131" s="52"/>
      <c r="CU21131" s="33"/>
      <c r="CV21131" s="33"/>
    </row>
    <row r="21132" spans="74:100">
      <c r="BV21132" s="62"/>
      <c r="BW21132" s="62"/>
      <c r="BX21132" s="62"/>
      <c r="BY21132" s="62"/>
      <c r="BZ21132" s="62"/>
      <c r="CA21132" s="62"/>
      <c r="CB21132" s="62"/>
      <c r="CC21132" s="62"/>
      <c r="CD21132" s="62"/>
      <c r="CE21132" s="62"/>
      <c r="CF21132" s="62"/>
      <c r="CL21132" s="56" t="s">
        <v>23998</v>
      </c>
      <c r="CM21132" s="56" t="s">
        <v>216</v>
      </c>
      <c r="CN21132" s="56" t="s">
        <v>216</v>
      </c>
      <c r="CO21132" s="52"/>
      <c r="CP21132" s="52"/>
      <c r="CQ21132" s="52"/>
      <c r="CR21132" s="52"/>
      <c r="CS21132" s="52"/>
      <c r="CT21132" s="52"/>
      <c r="CU21132" s="33"/>
      <c r="CV21132" s="33"/>
    </row>
    <row r="21133" spans="74:100">
      <c r="BV21133" s="62"/>
      <c r="BW21133" s="62"/>
      <c r="BX21133" s="62"/>
      <c r="BY21133" s="62"/>
      <c r="BZ21133" s="62"/>
      <c r="CA21133" s="62"/>
      <c r="CB21133" s="62"/>
      <c r="CC21133" s="62"/>
      <c r="CD21133" s="62"/>
      <c r="CE21133" s="62"/>
      <c r="CF21133" s="62"/>
      <c r="CL21133" s="35" t="s">
        <v>11379</v>
      </c>
      <c r="CM21133" s="35" t="s">
        <v>217</v>
      </c>
      <c r="CN21133" s="35" t="s">
        <v>217</v>
      </c>
      <c r="CO21133" s="52"/>
      <c r="CP21133" s="52"/>
      <c r="CQ21133" s="52"/>
      <c r="CR21133" s="52"/>
      <c r="CS21133" s="52"/>
      <c r="CT21133" s="52"/>
      <c r="CU21133" s="33"/>
      <c r="CV21133" s="33"/>
    </row>
    <row r="21134" spans="74:100">
      <c r="BV21134" s="62"/>
      <c r="BW21134" s="62"/>
      <c r="BX21134" s="62"/>
      <c r="BY21134" s="62"/>
      <c r="BZ21134" s="62"/>
      <c r="CA21134" s="62"/>
      <c r="CB21134" s="62"/>
      <c r="CC21134" s="62"/>
      <c r="CD21134" s="62"/>
      <c r="CE21134" s="62"/>
      <c r="CF21134" s="62"/>
      <c r="CL21134" s="35" t="s">
        <v>7511</v>
      </c>
      <c r="CM21134" s="35" t="s">
        <v>217</v>
      </c>
      <c r="CN21134" s="35" t="s">
        <v>217</v>
      </c>
      <c r="CO21134" s="52"/>
      <c r="CP21134" s="52"/>
      <c r="CQ21134" s="52"/>
      <c r="CR21134" s="52"/>
      <c r="CS21134" s="52"/>
      <c r="CT21134" s="52"/>
      <c r="CU21134" s="33"/>
      <c r="CV21134" s="33"/>
    </row>
    <row r="21135" spans="74:100">
      <c r="BV21135" s="62"/>
      <c r="BW21135" s="62"/>
      <c r="BX21135" s="62"/>
      <c r="BY21135" s="62"/>
      <c r="BZ21135" s="62"/>
      <c r="CA21135" s="62"/>
      <c r="CB21135" s="62"/>
      <c r="CC21135" s="62"/>
      <c r="CD21135" s="62"/>
      <c r="CE21135" s="62"/>
      <c r="CF21135" s="62"/>
      <c r="CL21135" s="35" t="s">
        <v>11380</v>
      </c>
      <c r="CM21135" s="35" t="s">
        <v>217</v>
      </c>
      <c r="CN21135" s="35" t="s">
        <v>217</v>
      </c>
      <c r="CO21135" s="52"/>
      <c r="CP21135" s="52"/>
      <c r="CQ21135" s="52"/>
      <c r="CR21135" s="52"/>
      <c r="CS21135" s="52"/>
      <c r="CT21135" s="52"/>
      <c r="CU21135" s="33"/>
      <c r="CV21135" s="33"/>
    </row>
    <row r="21136" spans="74:100">
      <c r="BV21136" s="62"/>
      <c r="BW21136" s="62"/>
      <c r="BX21136" s="62"/>
      <c r="BY21136" s="62"/>
      <c r="BZ21136" s="62"/>
      <c r="CA21136" s="62"/>
      <c r="CB21136" s="62"/>
      <c r="CC21136" s="62"/>
      <c r="CD21136" s="62"/>
      <c r="CE21136" s="62"/>
      <c r="CF21136" s="62"/>
      <c r="CL21136" s="35" t="s">
        <v>11381</v>
      </c>
      <c r="CM21136" s="35" t="s">
        <v>217</v>
      </c>
      <c r="CN21136" s="35" t="s">
        <v>217</v>
      </c>
      <c r="CO21136" s="52"/>
      <c r="CP21136" s="52"/>
      <c r="CQ21136" s="52"/>
      <c r="CR21136" s="52"/>
      <c r="CS21136" s="52"/>
      <c r="CT21136" s="52"/>
      <c r="CU21136" s="33"/>
      <c r="CV21136" s="33"/>
    </row>
    <row r="21137" spans="74:100">
      <c r="BV21137" s="62"/>
      <c r="BW21137" s="62"/>
      <c r="BX21137" s="62"/>
      <c r="BY21137" s="62"/>
      <c r="BZ21137" s="62"/>
      <c r="CA21137" s="62"/>
      <c r="CB21137" s="62"/>
      <c r="CC21137" s="62"/>
      <c r="CD21137" s="62"/>
      <c r="CE21137" s="62"/>
      <c r="CF21137" s="62"/>
      <c r="CL21137" s="35" t="s">
        <v>11382</v>
      </c>
      <c r="CM21137" s="35" t="s">
        <v>217</v>
      </c>
      <c r="CN21137" s="35" t="s">
        <v>217</v>
      </c>
      <c r="CO21137" s="52"/>
      <c r="CP21137" s="52"/>
      <c r="CQ21137" s="52"/>
      <c r="CR21137" s="52"/>
      <c r="CS21137" s="52"/>
      <c r="CT21137" s="52"/>
      <c r="CU21137" s="33"/>
      <c r="CV21137" s="33"/>
    </row>
    <row r="21138" spans="74:100">
      <c r="BV21138" s="62"/>
      <c r="BW21138" s="62"/>
      <c r="BX21138" s="62"/>
      <c r="BY21138" s="62"/>
      <c r="BZ21138" s="62"/>
      <c r="CA21138" s="62"/>
      <c r="CB21138" s="62"/>
      <c r="CC21138" s="62"/>
      <c r="CD21138" s="62"/>
      <c r="CE21138" s="62"/>
      <c r="CF21138" s="62"/>
      <c r="CL21138" s="35" t="s">
        <v>11383</v>
      </c>
      <c r="CM21138" s="35" t="s">
        <v>217</v>
      </c>
      <c r="CN21138" s="35" t="s">
        <v>217</v>
      </c>
      <c r="CO21138" s="52"/>
      <c r="CP21138" s="52"/>
      <c r="CQ21138" s="52"/>
      <c r="CR21138" s="52"/>
      <c r="CS21138" s="52"/>
      <c r="CT21138" s="52"/>
      <c r="CU21138" s="33"/>
      <c r="CV21138" s="33"/>
    </row>
    <row r="21139" spans="74:100">
      <c r="BV21139" s="62"/>
      <c r="BW21139" s="62"/>
      <c r="BX21139" s="62"/>
      <c r="BY21139" s="62"/>
      <c r="BZ21139" s="62"/>
      <c r="CA21139" s="62"/>
      <c r="CB21139" s="62"/>
      <c r="CC21139" s="62"/>
      <c r="CD21139" s="62"/>
      <c r="CE21139" s="62"/>
      <c r="CF21139" s="62"/>
      <c r="CL21139" s="35" t="s">
        <v>11384</v>
      </c>
      <c r="CM21139" s="35" t="s">
        <v>217</v>
      </c>
      <c r="CN21139" s="35" t="s">
        <v>217</v>
      </c>
      <c r="CO21139" s="52"/>
      <c r="CP21139" s="52"/>
      <c r="CQ21139" s="52"/>
      <c r="CR21139" s="52"/>
      <c r="CS21139" s="52"/>
      <c r="CT21139" s="52"/>
      <c r="CU21139" s="33"/>
      <c r="CV21139" s="33"/>
    </row>
    <row r="21140" spans="74:100">
      <c r="BV21140" s="62"/>
      <c r="BW21140" s="62"/>
      <c r="BX21140" s="62"/>
      <c r="BY21140" s="62"/>
      <c r="BZ21140" s="62"/>
      <c r="CA21140" s="62"/>
      <c r="CB21140" s="62"/>
      <c r="CC21140" s="62"/>
      <c r="CD21140" s="62"/>
      <c r="CE21140" s="62"/>
      <c r="CF21140" s="62"/>
      <c r="CL21140" s="35" t="s">
        <v>11385</v>
      </c>
      <c r="CM21140" s="35" t="s">
        <v>217</v>
      </c>
      <c r="CN21140" s="35" t="s">
        <v>217</v>
      </c>
      <c r="CO21140" s="52"/>
      <c r="CP21140" s="52"/>
      <c r="CQ21140" s="52"/>
      <c r="CR21140" s="52"/>
      <c r="CS21140" s="52"/>
      <c r="CT21140" s="52"/>
      <c r="CU21140" s="33"/>
      <c r="CV21140" s="33"/>
    </row>
    <row r="21141" spans="74:100">
      <c r="BV21141" s="62"/>
      <c r="BW21141" s="62"/>
      <c r="BX21141" s="62"/>
      <c r="BY21141" s="62"/>
      <c r="BZ21141" s="62"/>
      <c r="CA21141" s="62"/>
      <c r="CB21141" s="62"/>
      <c r="CC21141" s="62"/>
      <c r="CD21141" s="62"/>
      <c r="CE21141" s="62"/>
      <c r="CF21141" s="62"/>
      <c r="CL21141" s="35" t="s">
        <v>11386</v>
      </c>
      <c r="CM21141" s="35" t="s">
        <v>217</v>
      </c>
      <c r="CN21141" s="35" t="s">
        <v>217</v>
      </c>
      <c r="CO21141" s="52"/>
      <c r="CP21141" s="52"/>
      <c r="CQ21141" s="52"/>
      <c r="CR21141" s="52"/>
      <c r="CS21141" s="52"/>
      <c r="CT21141" s="52"/>
      <c r="CU21141" s="33"/>
      <c r="CV21141" s="33"/>
    </row>
    <row r="21142" spans="74:100">
      <c r="BV21142" s="62"/>
      <c r="BW21142" s="62"/>
      <c r="BX21142" s="62"/>
      <c r="BY21142" s="62"/>
      <c r="BZ21142" s="62"/>
      <c r="CA21142" s="62"/>
      <c r="CB21142" s="62"/>
      <c r="CC21142" s="62"/>
      <c r="CD21142" s="62"/>
      <c r="CE21142" s="62"/>
      <c r="CF21142" s="62"/>
      <c r="CL21142" s="35" t="s">
        <v>11387</v>
      </c>
      <c r="CM21142" s="35" t="s">
        <v>217</v>
      </c>
      <c r="CN21142" s="35" t="s">
        <v>217</v>
      </c>
      <c r="CO21142" s="52"/>
      <c r="CP21142" s="52"/>
      <c r="CQ21142" s="52"/>
      <c r="CR21142" s="52"/>
      <c r="CS21142" s="52"/>
      <c r="CT21142" s="52"/>
      <c r="CU21142" s="33"/>
      <c r="CV21142" s="33"/>
    </row>
    <row r="21143" spans="74:100">
      <c r="BV21143" s="62"/>
      <c r="BW21143" s="62"/>
      <c r="BX21143" s="62"/>
      <c r="BY21143" s="62"/>
      <c r="BZ21143" s="62"/>
      <c r="CA21143" s="62"/>
      <c r="CB21143" s="62"/>
      <c r="CC21143" s="62"/>
      <c r="CD21143" s="62"/>
      <c r="CE21143" s="62"/>
      <c r="CF21143" s="62"/>
      <c r="CL21143" s="56" t="s">
        <v>13821</v>
      </c>
      <c r="CM21143" s="56" t="s">
        <v>214</v>
      </c>
      <c r="CN21143" s="56" t="s">
        <v>214</v>
      </c>
      <c r="CO21143" s="52"/>
      <c r="CP21143" s="52"/>
      <c r="CQ21143" s="52"/>
      <c r="CR21143" s="52"/>
      <c r="CS21143" s="52"/>
      <c r="CT21143" s="52"/>
      <c r="CU21143" s="33"/>
      <c r="CV21143" s="33"/>
    </row>
    <row r="21144" spans="74:100">
      <c r="BV21144" s="62"/>
      <c r="BW21144" s="62"/>
      <c r="BX21144" s="62"/>
      <c r="BY21144" s="62"/>
      <c r="BZ21144" s="62"/>
      <c r="CA21144" s="62"/>
      <c r="CB21144" s="62"/>
      <c r="CC21144" s="62"/>
      <c r="CD21144" s="62"/>
      <c r="CE21144" s="62"/>
      <c r="CF21144" s="62"/>
      <c r="CL21144" s="56" t="s">
        <v>11398</v>
      </c>
      <c r="CM21144" s="56" t="s">
        <v>216</v>
      </c>
      <c r="CN21144" s="56" t="s">
        <v>216</v>
      </c>
      <c r="CO21144" s="52"/>
      <c r="CP21144" s="52"/>
      <c r="CQ21144" s="52"/>
      <c r="CR21144" s="52"/>
      <c r="CS21144" s="52"/>
      <c r="CT21144" s="52"/>
      <c r="CU21144" s="33"/>
      <c r="CV21144" s="33"/>
    </row>
    <row r="21145" spans="74:100">
      <c r="BV21145" s="62"/>
      <c r="BW21145" s="62"/>
      <c r="BX21145" s="62"/>
      <c r="BY21145" s="62"/>
      <c r="BZ21145" s="62"/>
      <c r="CA21145" s="62"/>
      <c r="CB21145" s="62"/>
      <c r="CC21145" s="62"/>
      <c r="CD21145" s="62"/>
      <c r="CE21145" s="62"/>
      <c r="CF21145" s="62"/>
      <c r="CL21145" s="35" t="s">
        <v>29561</v>
      </c>
      <c r="CM21145" s="35" t="s">
        <v>217</v>
      </c>
      <c r="CN21145" s="35" t="s">
        <v>217</v>
      </c>
      <c r="CO21145" s="52"/>
      <c r="CP21145" s="52"/>
      <c r="CQ21145" s="52"/>
      <c r="CR21145" s="52"/>
      <c r="CS21145" s="52"/>
      <c r="CT21145" s="52"/>
      <c r="CU21145" s="33"/>
      <c r="CV21145" s="33"/>
    </row>
    <row r="21146" spans="74:100">
      <c r="BV21146" s="62"/>
      <c r="BW21146" s="62"/>
      <c r="BX21146" s="62"/>
      <c r="BY21146" s="62"/>
      <c r="BZ21146" s="62"/>
      <c r="CA21146" s="62"/>
      <c r="CB21146" s="62"/>
      <c r="CC21146" s="62"/>
      <c r="CD21146" s="62"/>
      <c r="CE21146" s="62"/>
      <c r="CF21146" s="62"/>
      <c r="CL21146" s="35" t="s">
        <v>11400</v>
      </c>
      <c r="CM21146" s="35" t="s">
        <v>217</v>
      </c>
      <c r="CN21146" s="35" t="s">
        <v>217</v>
      </c>
      <c r="CO21146" s="52"/>
      <c r="CP21146" s="52"/>
      <c r="CQ21146" s="52"/>
      <c r="CR21146" s="52"/>
      <c r="CS21146" s="52"/>
      <c r="CT21146" s="52"/>
      <c r="CU21146" s="33"/>
      <c r="CV21146" s="33"/>
    </row>
    <row r="21147" spans="74:100">
      <c r="BV21147" s="62"/>
      <c r="BW21147" s="62"/>
      <c r="BX21147" s="62"/>
      <c r="BY21147" s="62"/>
      <c r="BZ21147" s="62"/>
      <c r="CA21147" s="62"/>
      <c r="CB21147" s="62"/>
      <c r="CC21147" s="62"/>
      <c r="CD21147" s="62"/>
      <c r="CE21147" s="62"/>
      <c r="CF21147" s="62"/>
      <c r="CL21147" s="35" t="s">
        <v>11402</v>
      </c>
      <c r="CM21147" s="35" t="s">
        <v>217</v>
      </c>
      <c r="CN21147" s="35" t="s">
        <v>217</v>
      </c>
      <c r="CO21147" s="52"/>
      <c r="CP21147" s="52"/>
      <c r="CQ21147" s="52"/>
      <c r="CR21147" s="52"/>
      <c r="CS21147" s="52"/>
      <c r="CT21147" s="52"/>
      <c r="CU21147" s="33"/>
      <c r="CV21147" s="33"/>
    </row>
    <row r="21148" spans="74:100">
      <c r="BV21148" s="62"/>
      <c r="BW21148" s="62"/>
      <c r="BX21148" s="62"/>
      <c r="BY21148" s="62"/>
      <c r="BZ21148" s="62"/>
      <c r="CA21148" s="62"/>
      <c r="CB21148" s="62"/>
      <c r="CC21148" s="62"/>
      <c r="CD21148" s="62"/>
      <c r="CE21148" s="62"/>
      <c r="CF21148" s="62"/>
      <c r="CL21148" s="35" t="s">
        <v>11403</v>
      </c>
      <c r="CM21148" s="35" t="s">
        <v>217</v>
      </c>
      <c r="CN21148" s="35" t="s">
        <v>217</v>
      </c>
      <c r="CO21148" s="52"/>
      <c r="CP21148" s="52"/>
      <c r="CQ21148" s="52"/>
      <c r="CR21148" s="52"/>
      <c r="CS21148" s="52"/>
      <c r="CT21148" s="52"/>
      <c r="CU21148" s="33"/>
      <c r="CV21148" s="33"/>
    </row>
    <row r="21149" spans="74:100">
      <c r="BV21149" s="62"/>
      <c r="BW21149" s="62"/>
      <c r="BX21149" s="62"/>
      <c r="BY21149" s="62"/>
      <c r="BZ21149" s="62"/>
      <c r="CA21149" s="62"/>
      <c r="CB21149" s="62"/>
      <c r="CC21149" s="62"/>
      <c r="CD21149" s="62"/>
      <c r="CE21149" s="62"/>
      <c r="CF21149" s="62"/>
      <c r="CL21149" s="35" t="s">
        <v>11917</v>
      </c>
      <c r="CM21149" s="35" t="s">
        <v>217</v>
      </c>
      <c r="CN21149" s="35" t="s">
        <v>217</v>
      </c>
      <c r="CO21149" s="52"/>
      <c r="CP21149" s="52"/>
      <c r="CQ21149" s="52"/>
      <c r="CR21149" s="52"/>
      <c r="CS21149" s="52"/>
      <c r="CT21149" s="52"/>
      <c r="CU21149" s="33"/>
      <c r="CV21149" s="33"/>
    </row>
    <row r="21150" spans="74:100">
      <c r="BV21150" s="62"/>
      <c r="BW21150" s="62"/>
      <c r="BX21150" s="62"/>
      <c r="BY21150" s="62"/>
      <c r="BZ21150" s="62"/>
      <c r="CA21150" s="62"/>
      <c r="CB21150" s="62"/>
      <c r="CC21150" s="62"/>
      <c r="CD21150" s="62"/>
      <c r="CE21150" s="62"/>
      <c r="CF21150" s="62"/>
      <c r="CL21150" s="56" t="s">
        <v>11918</v>
      </c>
      <c r="CM21150" s="56" t="s">
        <v>213</v>
      </c>
      <c r="CN21150" s="56" t="s">
        <v>213</v>
      </c>
      <c r="CO21150" s="52"/>
      <c r="CP21150" s="52"/>
      <c r="CQ21150" s="52"/>
      <c r="CR21150" s="52"/>
      <c r="CS21150" s="52"/>
      <c r="CT21150" s="52"/>
      <c r="CU21150" s="33"/>
      <c r="CV21150" s="33"/>
    </row>
    <row r="21151" spans="74:100">
      <c r="BV21151" s="62"/>
      <c r="BW21151" s="62"/>
      <c r="BX21151" s="62"/>
      <c r="BY21151" s="62"/>
      <c r="BZ21151" s="62"/>
      <c r="CA21151" s="62"/>
      <c r="CB21151" s="62"/>
      <c r="CC21151" s="62"/>
      <c r="CD21151" s="62"/>
      <c r="CE21151" s="62"/>
      <c r="CF21151" s="62"/>
      <c r="CL21151" s="35" t="s">
        <v>13815</v>
      </c>
      <c r="CM21151" s="35" t="s">
        <v>217</v>
      </c>
      <c r="CN21151" s="35" t="s">
        <v>217</v>
      </c>
      <c r="CO21151" s="52"/>
      <c r="CP21151" s="52"/>
      <c r="CQ21151" s="52"/>
      <c r="CR21151" s="52"/>
      <c r="CS21151" s="52"/>
      <c r="CT21151" s="52"/>
      <c r="CU21151" s="33"/>
      <c r="CV21151" s="33"/>
    </row>
    <row r="21152" spans="74:100">
      <c r="BV21152" s="62"/>
      <c r="BW21152" s="62"/>
      <c r="BX21152" s="62"/>
      <c r="BY21152" s="62"/>
      <c r="BZ21152" s="62"/>
      <c r="CA21152" s="62"/>
      <c r="CB21152" s="62"/>
      <c r="CC21152" s="62"/>
      <c r="CD21152" s="62"/>
      <c r="CE21152" s="62"/>
      <c r="CF21152" s="62"/>
      <c r="CL21152" s="56" t="s">
        <v>13817</v>
      </c>
      <c r="CM21152" s="56" t="s">
        <v>213</v>
      </c>
      <c r="CN21152" s="56" t="s">
        <v>213</v>
      </c>
      <c r="CO21152" s="52"/>
      <c r="CP21152" s="52"/>
      <c r="CQ21152" s="52"/>
      <c r="CR21152" s="52"/>
      <c r="CS21152" s="52"/>
      <c r="CT21152" s="52"/>
      <c r="CU21152" s="33"/>
      <c r="CV21152" s="33"/>
    </row>
    <row r="21153" spans="74:100">
      <c r="BV21153" s="62"/>
      <c r="BW21153" s="62"/>
      <c r="BX21153" s="62"/>
      <c r="BY21153" s="62"/>
      <c r="BZ21153" s="62"/>
      <c r="CA21153" s="62"/>
      <c r="CB21153" s="62"/>
      <c r="CC21153" s="62"/>
      <c r="CD21153" s="62"/>
      <c r="CE21153" s="62"/>
      <c r="CF21153" s="62"/>
      <c r="CL21153" s="56" t="s">
        <v>9822</v>
      </c>
      <c r="CM21153" s="56" t="s">
        <v>215</v>
      </c>
      <c r="CN21153" s="56" t="s">
        <v>215</v>
      </c>
      <c r="CO21153" s="52"/>
      <c r="CP21153" s="52"/>
      <c r="CQ21153" s="52"/>
      <c r="CR21153" s="52"/>
      <c r="CS21153" s="52"/>
      <c r="CT21153" s="52"/>
      <c r="CU21153" s="33"/>
      <c r="CV21153" s="33"/>
    </row>
    <row r="21154" spans="74:100">
      <c r="BV21154" s="62"/>
      <c r="BW21154" s="62"/>
      <c r="BX21154" s="62"/>
      <c r="BY21154" s="62"/>
      <c r="BZ21154" s="62"/>
      <c r="CA21154" s="62"/>
      <c r="CB21154" s="62"/>
      <c r="CC21154" s="62"/>
      <c r="CD21154" s="62"/>
      <c r="CE21154" s="62"/>
      <c r="CF21154" s="62"/>
      <c r="CL21154" s="56" t="s">
        <v>13820</v>
      </c>
      <c r="CM21154" s="56" t="s">
        <v>214</v>
      </c>
      <c r="CN21154" s="56" t="s">
        <v>214</v>
      </c>
      <c r="CO21154" s="52"/>
      <c r="CP21154" s="52"/>
      <c r="CQ21154" s="52"/>
      <c r="CR21154" s="52"/>
      <c r="CS21154" s="52"/>
      <c r="CT21154" s="52"/>
      <c r="CU21154" s="33"/>
      <c r="CV21154" s="33"/>
    </row>
    <row r="21155" spans="74:100">
      <c r="BV21155" s="62"/>
      <c r="BW21155" s="62"/>
      <c r="BX21155" s="62"/>
      <c r="BY21155" s="62"/>
      <c r="BZ21155" s="62"/>
      <c r="CA21155" s="62"/>
      <c r="CB21155" s="62"/>
      <c r="CC21155" s="62"/>
      <c r="CD21155" s="62"/>
      <c r="CE21155" s="62"/>
      <c r="CF21155" s="62"/>
      <c r="CL21155" s="56" t="s">
        <v>13822</v>
      </c>
      <c r="CM21155" s="56" t="s">
        <v>214</v>
      </c>
      <c r="CN21155" s="56" t="s">
        <v>214</v>
      </c>
      <c r="CO21155" s="52"/>
      <c r="CP21155" s="52"/>
      <c r="CQ21155" s="52"/>
      <c r="CR21155" s="52"/>
      <c r="CS21155" s="52"/>
      <c r="CT21155" s="52"/>
      <c r="CU21155" s="33"/>
      <c r="CV21155" s="33"/>
    </row>
    <row r="21156" spans="74:100">
      <c r="BV21156" s="62"/>
      <c r="BW21156" s="62"/>
      <c r="BX21156" s="62"/>
      <c r="BY21156" s="62"/>
      <c r="BZ21156" s="62"/>
      <c r="CA21156" s="62"/>
      <c r="CB21156" s="62"/>
      <c r="CC21156" s="62"/>
      <c r="CD21156" s="62"/>
      <c r="CE21156" s="62"/>
      <c r="CF21156" s="62"/>
      <c r="CL21156" s="56" t="s">
        <v>13823</v>
      </c>
      <c r="CM21156" s="56" t="s">
        <v>214</v>
      </c>
      <c r="CN21156" s="56" t="s">
        <v>214</v>
      </c>
      <c r="CO21156" s="52"/>
      <c r="CP21156" s="52"/>
      <c r="CQ21156" s="52"/>
      <c r="CR21156" s="52"/>
      <c r="CS21156" s="52"/>
      <c r="CT21156" s="52"/>
      <c r="CU21156" s="33"/>
      <c r="CV21156" s="33"/>
    </row>
    <row r="21157" spans="74:100">
      <c r="BV21157" s="62"/>
      <c r="BW21157" s="62"/>
      <c r="BX21157" s="62"/>
      <c r="BY21157" s="62"/>
      <c r="BZ21157" s="62"/>
      <c r="CA21157" s="62"/>
      <c r="CB21157" s="62"/>
      <c r="CC21157" s="62"/>
      <c r="CD21157" s="62"/>
      <c r="CE21157" s="62"/>
      <c r="CF21157" s="62"/>
      <c r="CL21157" s="56" t="s">
        <v>13824</v>
      </c>
      <c r="CM21157" s="56" t="s">
        <v>214</v>
      </c>
      <c r="CN21157" s="56" t="s">
        <v>214</v>
      </c>
      <c r="CO21157" s="52"/>
      <c r="CP21157" s="52"/>
      <c r="CQ21157" s="52"/>
      <c r="CR21157" s="52"/>
      <c r="CS21157" s="52"/>
      <c r="CT21157" s="52"/>
      <c r="CU21157" s="33"/>
      <c r="CV21157" s="33"/>
    </row>
    <row r="21158" spans="74:100">
      <c r="BV21158" s="62"/>
      <c r="BW21158" s="62"/>
      <c r="BX21158" s="62"/>
      <c r="BY21158" s="62"/>
      <c r="BZ21158" s="62"/>
      <c r="CA21158" s="62"/>
      <c r="CB21158" s="62"/>
      <c r="CC21158" s="62"/>
      <c r="CD21158" s="62"/>
      <c r="CE21158" s="62"/>
      <c r="CF21158" s="62"/>
      <c r="CL21158" s="35" t="s">
        <v>11392</v>
      </c>
      <c r="CM21158" s="35" t="s">
        <v>217</v>
      </c>
      <c r="CN21158" s="35" t="s">
        <v>217</v>
      </c>
      <c r="CO21158" s="52"/>
      <c r="CP21158" s="52"/>
      <c r="CQ21158" s="52"/>
      <c r="CR21158" s="52"/>
      <c r="CS21158" s="52"/>
      <c r="CT21158" s="52"/>
      <c r="CU21158" s="33"/>
      <c r="CV21158" s="33"/>
    </row>
    <row r="21159" spans="74:100">
      <c r="BV21159" s="62"/>
      <c r="BW21159" s="62"/>
      <c r="BX21159" s="62"/>
      <c r="BY21159" s="62"/>
      <c r="BZ21159" s="62"/>
      <c r="CA21159" s="62"/>
      <c r="CB21159" s="62"/>
      <c r="CC21159" s="62"/>
      <c r="CD21159" s="62"/>
      <c r="CE21159" s="62"/>
      <c r="CF21159" s="62"/>
      <c r="CL21159" s="56" t="s">
        <v>13826</v>
      </c>
      <c r="CM21159" s="56" t="s">
        <v>214</v>
      </c>
      <c r="CN21159" s="56" t="s">
        <v>214</v>
      </c>
      <c r="CO21159" s="52"/>
      <c r="CP21159" s="52"/>
      <c r="CQ21159" s="52"/>
      <c r="CR21159" s="52"/>
      <c r="CS21159" s="52"/>
      <c r="CT21159" s="52"/>
      <c r="CU21159" s="33"/>
      <c r="CV21159" s="33"/>
    </row>
    <row r="21160" spans="74:100">
      <c r="BV21160" s="62"/>
      <c r="BW21160" s="62"/>
      <c r="BX21160" s="62"/>
      <c r="BY21160" s="62"/>
      <c r="BZ21160" s="62"/>
      <c r="CA21160" s="62"/>
      <c r="CB21160" s="62"/>
      <c r="CC21160" s="62"/>
      <c r="CD21160" s="62"/>
      <c r="CE21160" s="62"/>
      <c r="CF21160" s="62"/>
      <c r="CL21160" s="56" t="s">
        <v>13827</v>
      </c>
      <c r="CM21160" s="56" t="s">
        <v>214</v>
      </c>
      <c r="CN21160" s="56" t="s">
        <v>214</v>
      </c>
      <c r="CO21160" s="52"/>
      <c r="CP21160" s="52"/>
      <c r="CQ21160" s="52"/>
      <c r="CR21160" s="52"/>
      <c r="CS21160" s="52"/>
      <c r="CT21160" s="52"/>
      <c r="CU21160" s="33"/>
      <c r="CV21160" s="33"/>
    </row>
    <row r="21161" spans="74:100">
      <c r="BV21161" s="62"/>
      <c r="BW21161" s="62"/>
      <c r="BX21161" s="62"/>
      <c r="BY21161" s="62"/>
      <c r="BZ21161" s="62"/>
      <c r="CA21161" s="62"/>
      <c r="CB21161" s="62"/>
      <c r="CC21161" s="62"/>
      <c r="CD21161" s="62"/>
      <c r="CE21161" s="62"/>
      <c r="CF21161" s="62"/>
      <c r="CL21161" s="56" t="s">
        <v>23999</v>
      </c>
      <c r="CM21161" s="56" t="s">
        <v>214</v>
      </c>
      <c r="CN21161" s="56" t="s">
        <v>214</v>
      </c>
      <c r="CO21161" s="52"/>
      <c r="CP21161" s="52"/>
      <c r="CQ21161" s="52"/>
      <c r="CR21161" s="52"/>
      <c r="CS21161" s="52"/>
      <c r="CT21161" s="52"/>
      <c r="CU21161" s="33"/>
      <c r="CV21161" s="33"/>
    </row>
    <row r="21162" spans="74:100">
      <c r="BV21162" s="62"/>
      <c r="BW21162" s="62"/>
      <c r="BX21162" s="62"/>
      <c r="BY21162" s="62"/>
      <c r="BZ21162" s="62"/>
      <c r="CA21162" s="62"/>
      <c r="CB21162" s="62"/>
      <c r="CC21162" s="62"/>
      <c r="CD21162" s="62"/>
      <c r="CE21162" s="62"/>
      <c r="CF21162" s="62"/>
      <c r="CL21162" s="56" t="s">
        <v>24000</v>
      </c>
      <c r="CM21162" s="56" t="s">
        <v>214</v>
      </c>
      <c r="CN21162" s="56" t="s">
        <v>214</v>
      </c>
      <c r="CO21162" s="52"/>
      <c r="CP21162" s="52"/>
      <c r="CQ21162" s="52"/>
      <c r="CR21162" s="52"/>
      <c r="CS21162" s="52"/>
      <c r="CT21162" s="52"/>
      <c r="CU21162" s="33"/>
      <c r="CV21162" s="33"/>
    </row>
    <row r="21163" spans="74:100">
      <c r="BV21163" s="62"/>
      <c r="BW21163" s="62"/>
      <c r="BX21163" s="62"/>
      <c r="BY21163" s="62"/>
      <c r="BZ21163" s="62"/>
      <c r="CA21163" s="62"/>
      <c r="CB21163" s="62"/>
      <c r="CC21163" s="62"/>
      <c r="CD21163" s="62"/>
      <c r="CE21163" s="62"/>
      <c r="CF21163" s="62"/>
      <c r="CL21163" s="56" t="s">
        <v>13838</v>
      </c>
      <c r="CM21163" s="56" t="s">
        <v>214</v>
      </c>
      <c r="CN21163" s="56" t="s">
        <v>214</v>
      </c>
      <c r="CO21163" s="52"/>
      <c r="CP21163" s="52"/>
      <c r="CQ21163" s="52"/>
      <c r="CR21163" s="52"/>
      <c r="CS21163" s="52"/>
      <c r="CT21163" s="52"/>
      <c r="CU21163" s="33"/>
      <c r="CV21163" s="33"/>
    </row>
    <row r="21164" spans="74:100">
      <c r="BV21164" s="62"/>
      <c r="BW21164" s="62"/>
      <c r="BX21164" s="62"/>
      <c r="BY21164" s="62"/>
      <c r="BZ21164" s="62"/>
      <c r="CA21164" s="62"/>
      <c r="CB21164" s="62"/>
      <c r="CC21164" s="62"/>
      <c r="CD21164" s="62"/>
      <c r="CE21164" s="62"/>
      <c r="CF21164" s="62"/>
      <c r="CL21164" s="35" t="s">
        <v>24001</v>
      </c>
      <c r="CM21164" s="35" t="s">
        <v>217</v>
      </c>
      <c r="CN21164" s="35" t="s">
        <v>217</v>
      </c>
      <c r="CO21164" s="52"/>
      <c r="CP21164" s="52"/>
      <c r="CQ21164" s="52"/>
      <c r="CR21164" s="52"/>
      <c r="CS21164" s="52"/>
      <c r="CT21164" s="52"/>
      <c r="CU21164" s="33"/>
      <c r="CV21164" s="33"/>
    </row>
    <row r="21165" spans="74:100">
      <c r="BV21165" s="62"/>
      <c r="BW21165" s="62"/>
      <c r="BX21165" s="62"/>
      <c r="BY21165" s="62"/>
      <c r="BZ21165" s="62"/>
      <c r="CA21165" s="62"/>
      <c r="CB21165" s="62"/>
      <c r="CC21165" s="62"/>
      <c r="CD21165" s="62"/>
      <c r="CE21165" s="62"/>
      <c r="CF21165" s="62"/>
      <c r="CL21165" s="35" t="s">
        <v>24001</v>
      </c>
      <c r="CM21165" s="35" t="s">
        <v>217</v>
      </c>
      <c r="CN21165" s="35" t="s">
        <v>217</v>
      </c>
      <c r="CO21165" s="52"/>
      <c r="CP21165" s="52"/>
      <c r="CQ21165" s="52"/>
      <c r="CR21165" s="52"/>
      <c r="CS21165" s="52"/>
      <c r="CT21165" s="52"/>
      <c r="CU21165" s="33"/>
      <c r="CV21165" s="33"/>
    </row>
    <row r="21166" spans="74:100">
      <c r="BV21166" s="62"/>
      <c r="BW21166" s="62"/>
      <c r="BX21166" s="62"/>
      <c r="BY21166" s="62"/>
      <c r="BZ21166" s="62"/>
      <c r="CA21166" s="62"/>
      <c r="CB21166" s="62"/>
      <c r="CC21166" s="62"/>
      <c r="CD21166" s="62"/>
      <c r="CE21166" s="62"/>
      <c r="CF21166" s="62"/>
      <c r="CL21166" s="56" t="s">
        <v>13830</v>
      </c>
      <c r="CM21166" s="56" t="s">
        <v>214</v>
      </c>
      <c r="CN21166" s="56" t="s">
        <v>214</v>
      </c>
      <c r="CO21166" s="52"/>
      <c r="CP21166" s="52"/>
      <c r="CQ21166" s="52"/>
      <c r="CR21166" s="52"/>
      <c r="CS21166" s="52"/>
      <c r="CT21166" s="52"/>
      <c r="CU21166" s="33"/>
      <c r="CV21166" s="33"/>
    </row>
    <row r="21167" spans="74:100">
      <c r="BV21167" s="62"/>
      <c r="BW21167" s="62"/>
      <c r="BX21167" s="62"/>
      <c r="BY21167" s="62"/>
      <c r="BZ21167" s="62"/>
      <c r="CA21167" s="62"/>
      <c r="CB21167" s="62"/>
      <c r="CC21167" s="62"/>
      <c r="CD21167" s="62"/>
      <c r="CE21167" s="62"/>
      <c r="CF21167" s="62"/>
      <c r="CL21167" s="56" t="s">
        <v>13835</v>
      </c>
      <c r="CM21167" s="56" t="s">
        <v>214</v>
      </c>
      <c r="CN21167" s="56" t="s">
        <v>214</v>
      </c>
      <c r="CO21167" s="52"/>
      <c r="CP21167" s="52"/>
      <c r="CQ21167" s="52"/>
      <c r="CR21167" s="52"/>
      <c r="CS21167" s="52"/>
      <c r="CT21167" s="52"/>
      <c r="CU21167" s="33"/>
      <c r="CV21167" s="33"/>
    </row>
    <row r="21168" spans="74:100">
      <c r="BV21168" s="62"/>
      <c r="BW21168" s="62"/>
      <c r="BX21168" s="62"/>
      <c r="BY21168" s="62"/>
      <c r="BZ21168" s="62"/>
      <c r="CA21168" s="62"/>
      <c r="CB21168" s="62"/>
      <c r="CC21168" s="62"/>
      <c r="CD21168" s="62"/>
      <c r="CE21168" s="62"/>
      <c r="CF21168" s="62"/>
      <c r="CL21168" s="56" t="s">
        <v>13836</v>
      </c>
      <c r="CM21168" s="56" t="s">
        <v>214</v>
      </c>
      <c r="CN21168" s="56" t="s">
        <v>214</v>
      </c>
      <c r="CO21168" s="52"/>
      <c r="CP21168" s="52"/>
      <c r="CQ21168" s="52"/>
      <c r="CR21168" s="52"/>
      <c r="CS21168" s="52"/>
      <c r="CT21168" s="52"/>
      <c r="CU21168" s="33"/>
      <c r="CV21168" s="33"/>
    </row>
    <row r="21169" spans="74:100">
      <c r="BV21169" s="62"/>
      <c r="BW21169" s="62"/>
      <c r="BX21169" s="62"/>
      <c r="BY21169" s="62"/>
      <c r="BZ21169" s="62"/>
      <c r="CA21169" s="62"/>
      <c r="CB21169" s="62"/>
      <c r="CC21169" s="62"/>
      <c r="CD21169" s="62"/>
      <c r="CE21169" s="62"/>
      <c r="CF21169" s="62"/>
      <c r="CL21169" s="56" t="s">
        <v>13839</v>
      </c>
      <c r="CM21169" s="56" t="s">
        <v>214</v>
      </c>
      <c r="CN21169" s="56" t="s">
        <v>214</v>
      </c>
      <c r="CO21169" s="52"/>
      <c r="CP21169" s="52"/>
      <c r="CQ21169" s="52"/>
      <c r="CR21169" s="52"/>
      <c r="CS21169" s="52"/>
      <c r="CT21169" s="52"/>
      <c r="CU21169" s="33"/>
      <c r="CV21169" s="33"/>
    </row>
    <row r="21170" spans="74:100">
      <c r="BV21170" s="62"/>
      <c r="BW21170" s="62"/>
      <c r="BX21170" s="62"/>
      <c r="BY21170" s="62"/>
      <c r="BZ21170" s="62"/>
      <c r="CA21170" s="62"/>
      <c r="CB21170" s="62"/>
      <c r="CC21170" s="62"/>
      <c r="CD21170" s="62"/>
      <c r="CE21170" s="62"/>
      <c r="CF21170" s="62"/>
      <c r="CL21170" s="56" t="s">
        <v>13841</v>
      </c>
      <c r="CM21170" s="56" t="s">
        <v>215</v>
      </c>
      <c r="CN21170" s="56" t="s">
        <v>215</v>
      </c>
      <c r="CO21170" s="52"/>
      <c r="CP21170" s="52"/>
      <c r="CQ21170" s="52"/>
      <c r="CR21170" s="52"/>
      <c r="CS21170" s="52"/>
      <c r="CT21170" s="52"/>
      <c r="CU21170" s="33"/>
      <c r="CV21170" s="33"/>
    </row>
    <row r="21171" spans="74:100">
      <c r="BV21171" s="62"/>
      <c r="BW21171" s="62"/>
      <c r="BX21171" s="62"/>
      <c r="BY21171" s="62"/>
      <c r="BZ21171" s="62"/>
      <c r="CA21171" s="62"/>
      <c r="CB21171" s="62"/>
      <c r="CC21171" s="62"/>
      <c r="CD21171" s="62"/>
      <c r="CE21171" s="62"/>
      <c r="CF21171" s="62"/>
      <c r="CL21171" s="56" t="s">
        <v>13842</v>
      </c>
      <c r="CM21171" s="56" t="s">
        <v>215</v>
      </c>
      <c r="CN21171" s="56" t="s">
        <v>215</v>
      </c>
      <c r="CO21171" s="52"/>
      <c r="CP21171" s="52"/>
      <c r="CQ21171" s="52"/>
      <c r="CR21171" s="52"/>
      <c r="CS21171" s="52"/>
      <c r="CT21171" s="52"/>
      <c r="CU21171" s="33"/>
      <c r="CV21171" s="33"/>
    </row>
    <row r="21172" spans="74:100">
      <c r="BV21172" s="62"/>
      <c r="BW21172" s="62"/>
      <c r="BX21172" s="62"/>
      <c r="BY21172" s="62"/>
      <c r="BZ21172" s="62"/>
      <c r="CA21172" s="62"/>
      <c r="CB21172" s="62"/>
      <c r="CC21172" s="62"/>
      <c r="CD21172" s="62"/>
      <c r="CE21172" s="62"/>
      <c r="CF21172" s="62"/>
      <c r="CL21172" s="56" t="s">
        <v>13844</v>
      </c>
      <c r="CM21172" s="56" t="s">
        <v>214</v>
      </c>
      <c r="CN21172" s="56" t="s">
        <v>214</v>
      </c>
      <c r="CO21172" s="52"/>
      <c r="CP21172" s="52"/>
      <c r="CQ21172" s="52"/>
      <c r="CR21172" s="52"/>
      <c r="CS21172" s="52"/>
      <c r="CT21172" s="52"/>
      <c r="CU21172" s="33"/>
      <c r="CV21172" s="33"/>
    </row>
    <row r="21173" spans="74:100">
      <c r="BV21173" s="62"/>
      <c r="BW21173" s="62"/>
      <c r="BX21173" s="62"/>
      <c r="BY21173" s="62"/>
      <c r="BZ21173" s="62"/>
      <c r="CA21173" s="62"/>
      <c r="CB21173" s="62"/>
      <c r="CC21173" s="62"/>
      <c r="CD21173" s="62"/>
      <c r="CE21173" s="62"/>
      <c r="CF21173" s="62"/>
      <c r="CL21173" s="56" t="s">
        <v>13814</v>
      </c>
      <c r="CM21173" s="56" t="s">
        <v>214</v>
      </c>
      <c r="CN21173" s="56" t="s">
        <v>214</v>
      </c>
      <c r="CO21173" s="52"/>
      <c r="CP21173" s="52"/>
      <c r="CQ21173" s="52"/>
      <c r="CR21173" s="52"/>
      <c r="CS21173" s="52"/>
      <c r="CT21173" s="52"/>
      <c r="CU21173" s="33"/>
      <c r="CV21173" s="33"/>
    </row>
    <row r="21174" spans="74:100">
      <c r="BV21174" s="62"/>
      <c r="BW21174" s="62"/>
      <c r="BX21174" s="62"/>
      <c r="BY21174" s="62"/>
      <c r="BZ21174" s="62"/>
      <c r="CA21174" s="62"/>
      <c r="CB21174" s="62"/>
      <c r="CC21174" s="62"/>
      <c r="CD21174" s="62"/>
      <c r="CE21174" s="62"/>
      <c r="CF21174" s="62"/>
      <c r="CL21174" s="56" t="s">
        <v>13845</v>
      </c>
      <c r="CM21174" s="56" t="s">
        <v>214</v>
      </c>
      <c r="CN21174" s="56" t="s">
        <v>214</v>
      </c>
      <c r="CO21174" s="52"/>
      <c r="CP21174" s="52"/>
      <c r="CQ21174" s="52"/>
      <c r="CR21174" s="52"/>
      <c r="CS21174" s="52"/>
      <c r="CT21174" s="52"/>
      <c r="CU21174" s="33"/>
      <c r="CV21174" s="33"/>
    </row>
    <row r="21175" spans="74:100">
      <c r="BV21175" s="62"/>
      <c r="BW21175" s="62"/>
      <c r="BX21175" s="62"/>
      <c r="BY21175" s="62"/>
      <c r="BZ21175" s="62"/>
      <c r="CA21175" s="62"/>
      <c r="CB21175" s="62"/>
      <c r="CC21175" s="62"/>
      <c r="CD21175" s="62"/>
      <c r="CE21175" s="62"/>
      <c r="CF21175" s="62"/>
      <c r="CL21175" s="56" t="s">
        <v>25779</v>
      </c>
      <c r="CM21175" s="56" t="s">
        <v>214</v>
      </c>
      <c r="CN21175" s="56" t="s">
        <v>214</v>
      </c>
      <c r="CO21175" s="52"/>
      <c r="CP21175" s="52"/>
      <c r="CQ21175" s="52"/>
      <c r="CR21175" s="52"/>
      <c r="CS21175" s="52"/>
      <c r="CT21175" s="52"/>
      <c r="CU21175" s="33"/>
      <c r="CV21175" s="33"/>
    </row>
    <row r="21176" spans="74:100">
      <c r="BV21176" s="62"/>
      <c r="BW21176" s="62"/>
      <c r="BX21176" s="62"/>
      <c r="BY21176" s="62"/>
      <c r="BZ21176" s="62"/>
      <c r="CA21176" s="62"/>
      <c r="CB21176" s="62"/>
      <c r="CC21176" s="62"/>
      <c r="CD21176" s="62"/>
      <c r="CE21176" s="62"/>
      <c r="CF21176" s="62"/>
      <c r="CL21176" s="56" t="s">
        <v>13849</v>
      </c>
      <c r="CM21176" s="56" t="s">
        <v>214</v>
      </c>
      <c r="CN21176" s="56" t="s">
        <v>214</v>
      </c>
      <c r="CO21176" s="52"/>
      <c r="CP21176" s="52"/>
      <c r="CQ21176" s="52"/>
      <c r="CR21176" s="52"/>
      <c r="CS21176" s="52"/>
      <c r="CT21176" s="52"/>
      <c r="CU21176" s="33"/>
      <c r="CV21176" s="33"/>
    </row>
    <row r="21177" spans="74:100">
      <c r="BV21177" s="62"/>
      <c r="BW21177" s="62"/>
      <c r="BX21177" s="62"/>
      <c r="BY21177" s="62"/>
      <c r="BZ21177" s="62"/>
      <c r="CA21177" s="62"/>
      <c r="CB21177" s="62"/>
      <c r="CC21177" s="62"/>
      <c r="CD21177" s="62"/>
      <c r="CE21177" s="62"/>
      <c r="CF21177" s="62"/>
      <c r="CL21177" s="56" t="s">
        <v>13812</v>
      </c>
      <c r="CM21177" s="56" t="s">
        <v>213</v>
      </c>
      <c r="CN21177" s="56" t="s">
        <v>213</v>
      </c>
      <c r="CO21177" s="52"/>
      <c r="CP21177" s="52"/>
      <c r="CQ21177" s="52"/>
      <c r="CR21177" s="52"/>
      <c r="CS21177" s="52"/>
      <c r="CT21177" s="52"/>
      <c r="CU21177" s="33"/>
      <c r="CV21177" s="33"/>
    </row>
    <row r="21178" spans="74:100">
      <c r="BV21178" s="62"/>
      <c r="BW21178" s="62"/>
      <c r="BX21178" s="62"/>
      <c r="BY21178" s="62"/>
      <c r="BZ21178" s="62"/>
      <c r="CA21178" s="62"/>
      <c r="CB21178" s="62"/>
      <c r="CC21178" s="62"/>
      <c r="CD21178" s="62"/>
      <c r="CE21178" s="62"/>
      <c r="CF21178" s="62"/>
      <c r="CL21178" s="56" t="s">
        <v>13851</v>
      </c>
      <c r="CM21178" s="56" t="s">
        <v>214</v>
      </c>
      <c r="CN21178" s="56" t="s">
        <v>214</v>
      </c>
      <c r="CO21178" s="52"/>
      <c r="CP21178" s="52"/>
      <c r="CQ21178" s="52"/>
      <c r="CR21178" s="52"/>
      <c r="CS21178" s="52"/>
      <c r="CT21178" s="52"/>
      <c r="CU21178" s="33"/>
      <c r="CV21178" s="33"/>
    </row>
    <row r="21179" spans="74:100">
      <c r="BV21179" s="62"/>
      <c r="BW21179" s="62"/>
      <c r="BX21179" s="62"/>
      <c r="BY21179" s="62"/>
      <c r="BZ21179" s="62"/>
      <c r="CA21179" s="62"/>
      <c r="CB21179" s="62"/>
      <c r="CC21179" s="62"/>
      <c r="CD21179" s="62"/>
      <c r="CE21179" s="62"/>
      <c r="CF21179" s="62"/>
      <c r="CL21179" s="35" t="s">
        <v>13866</v>
      </c>
      <c r="CM21179" s="35" t="s">
        <v>217</v>
      </c>
      <c r="CN21179" s="35" t="s">
        <v>217</v>
      </c>
      <c r="CO21179" s="52"/>
      <c r="CP21179" s="52"/>
      <c r="CQ21179" s="52"/>
      <c r="CR21179" s="52"/>
      <c r="CS21179" s="52"/>
      <c r="CT21179" s="52"/>
      <c r="CU21179" s="33"/>
      <c r="CV21179" s="33"/>
    </row>
    <row r="21180" spans="74:100">
      <c r="BV21180" s="62"/>
      <c r="BW21180" s="62"/>
      <c r="BX21180" s="62"/>
      <c r="BY21180" s="62"/>
      <c r="BZ21180" s="62"/>
      <c r="CA21180" s="62"/>
      <c r="CB21180" s="62"/>
      <c r="CC21180" s="62"/>
      <c r="CD21180" s="62"/>
      <c r="CE21180" s="62"/>
      <c r="CF21180" s="62"/>
      <c r="CL21180" s="56" t="s">
        <v>24002</v>
      </c>
      <c r="CM21180" s="56" t="s">
        <v>214</v>
      </c>
      <c r="CN21180" s="56" t="s">
        <v>214</v>
      </c>
      <c r="CO21180" s="52"/>
      <c r="CP21180" s="52"/>
      <c r="CQ21180" s="52"/>
      <c r="CR21180" s="52"/>
      <c r="CS21180" s="52"/>
      <c r="CT21180" s="52"/>
      <c r="CU21180" s="33"/>
      <c r="CV21180" s="33"/>
    </row>
    <row r="21181" spans="74:100">
      <c r="BV21181" s="62"/>
      <c r="BW21181" s="62"/>
      <c r="BX21181" s="62"/>
      <c r="BY21181" s="62"/>
      <c r="BZ21181" s="62"/>
      <c r="CA21181" s="62"/>
      <c r="CB21181" s="62"/>
      <c r="CC21181" s="62"/>
      <c r="CD21181" s="62"/>
      <c r="CE21181" s="62"/>
      <c r="CF21181" s="62"/>
      <c r="CL21181" s="56" t="s">
        <v>13852</v>
      </c>
      <c r="CM21181" s="56" t="s">
        <v>215</v>
      </c>
      <c r="CN21181" s="56" t="s">
        <v>215</v>
      </c>
      <c r="CO21181" s="52"/>
      <c r="CP21181" s="52"/>
      <c r="CQ21181" s="52"/>
      <c r="CR21181" s="52"/>
      <c r="CS21181" s="52"/>
      <c r="CT21181" s="52"/>
      <c r="CU21181" s="33"/>
      <c r="CV21181" s="33"/>
    </row>
    <row r="21182" spans="74:100">
      <c r="BV21182" s="62"/>
      <c r="BW21182" s="62"/>
      <c r="BX21182" s="62"/>
      <c r="BY21182" s="62"/>
      <c r="BZ21182" s="62"/>
      <c r="CA21182" s="62"/>
      <c r="CB21182" s="62"/>
      <c r="CC21182" s="62"/>
      <c r="CD21182" s="62"/>
      <c r="CE21182" s="62"/>
      <c r="CF21182" s="62"/>
      <c r="CL21182" s="56" t="s">
        <v>13857</v>
      </c>
      <c r="CM21182" s="56" t="s">
        <v>214</v>
      </c>
      <c r="CN21182" s="56" t="s">
        <v>214</v>
      </c>
      <c r="CO21182" s="52"/>
      <c r="CP21182" s="52"/>
      <c r="CQ21182" s="52"/>
      <c r="CR21182" s="52"/>
      <c r="CS21182" s="52"/>
      <c r="CT21182" s="52"/>
      <c r="CU21182" s="33"/>
      <c r="CV21182" s="33"/>
    </row>
    <row r="21183" spans="74:100">
      <c r="BV21183" s="62"/>
      <c r="BW21183" s="62"/>
      <c r="BX21183" s="62"/>
      <c r="BY21183" s="62"/>
      <c r="BZ21183" s="62"/>
      <c r="CA21183" s="62"/>
      <c r="CB21183" s="62"/>
      <c r="CC21183" s="62"/>
      <c r="CD21183" s="62"/>
      <c r="CE21183" s="62"/>
      <c r="CF21183" s="62"/>
      <c r="CL21183" s="56" t="s">
        <v>13858</v>
      </c>
      <c r="CM21183" s="56" t="s">
        <v>214</v>
      </c>
      <c r="CN21183" s="56" t="s">
        <v>214</v>
      </c>
      <c r="CO21183" s="52"/>
      <c r="CP21183" s="52"/>
      <c r="CQ21183" s="52"/>
      <c r="CR21183" s="52"/>
      <c r="CS21183" s="52"/>
      <c r="CT21183" s="52"/>
      <c r="CU21183" s="33"/>
      <c r="CV21183" s="33"/>
    </row>
    <row r="21184" spans="74:100">
      <c r="BV21184" s="62"/>
      <c r="BW21184" s="62"/>
      <c r="BX21184" s="62"/>
      <c r="BY21184" s="62"/>
      <c r="BZ21184" s="62"/>
      <c r="CA21184" s="62"/>
      <c r="CB21184" s="62"/>
      <c r="CC21184" s="62"/>
      <c r="CD21184" s="62"/>
      <c r="CE21184" s="62"/>
      <c r="CF21184" s="62"/>
      <c r="CL21184" s="56" t="s">
        <v>13860</v>
      </c>
      <c r="CM21184" s="56" t="s">
        <v>215</v>
      </c>
      <c r="CN21184" s="56" t="s">
        <v>215</v>
      </c>
      <c r="CO21184" s="52"/>
      <c r="CP21184" s="52"/>
      <c r="CQ21184" s="52"/>
      <c r="CR21184" s="52"/>
      <c r="CS21184" s="52"/>
      <c r="CT21184" s="52"/>
      <c r="CU21184" s="33"/>
      <c r="CV21184" s="33"/>
    </row>
    <row r="21185" spans="74:100">
      <c r="BV21185" s="62"/>
      <c r="BW21185" s="62"/>
      <c r="BX21185" s="62"/>
      <c r="BY21185" s="62"/>
      <c r="BZ21185" s="62"/>
      <c r="CA21185" s="62"/>
      <c r="CB21185" s="62"/>
      <c r="CC21185" s="62"/>
      <c r="CD21185" s="62"/>
      <c r="CE21185" s="62"/>
      <c r="CF21185" s="62"/>
      <c r="CL21185" s="56" t="s">
        <v>13861</v>
      </c>
      <c r="CM21185" s="56" t="s">
        <v>215</v>
      </c>
      <c r="CN21185" s="56" t="s">
        <v>215</v>
      </c>
      <c r="CO21185" s="52"/>
      <c r="CP21185" s="52"/>
      <c r="CQ21185" s="52"/>
      <c r="CR21185" s="52"/>
      <c r="CS21185" s="52"/>
      <c r="CT21185" s="52"/>
      <c r="CU21185" s="33"/>
      <c r="CV21185" s="33"/>
    </row>
    <row r="21186" spans="74:100">
      <c r="BV21186" s="62"/>
      <c r="BW21186" s="62"/>
      <c r="BX21186" s="62"/>
      <c r="BY21186" s="62"/>
      <c r="BZ21186" s="62"/>
      <c r="CA21186" s="62"/>
      <c r="CB21186" s="62"/>
      <c r="CC21186" s="62"/>
      <c r="CD21186" s="62"/>
      <c r="CE21186" s="62"/>
      <c r="CF21186" s="62"/>
      <c r="CL21186" s="56" t="s">
        <v>13853</v>
      </c>
      <c r="CM21186" s="56" t="s">
        <v>215</v>
      </c>
      <c r="CN21186" s="56" t="s">
        <v>215</v>
      </c>
      <c r="CO21186" s="52"/>
      <c r="CP21186" s="52"/>
      <c r="CQ21186" s="52"/>
      <c r="CR21186" s="52"/>
      <c r="CS21186" s="52"/>
      <c r="CT21186" s="52"/>
      <c r="CU21186" s="33"/>
      <c r="CV21186" s="33"/>
    </row>
    <row r="21187" spans="74:100">
      <c r="BV21187" s="62"/>
      <c r="BW21187" s="62"/>
      <c r="BX21187" s="62"/>
      <c r="BY21187" s="62"/>
      <c r="BZ21187" s="62"/>
      <c r="CA21187" s="62"/>
      <c r="CB21187" s="62"/>
      <c r="CC21187" s="62"/>
      <c r="CD21187" s="62"/>
      <c r="CE21187" s="62"/>
      <c r="CF21187" s="62"/>
      <c r="CL21187" s="56" t="s">
        <v>13862</v>
      </c>
      <c r="CM21187" s="56" t="s">
        <v>215</v>
      </c>
      <c r="CN21187" s="56" t="s">
        <v>215</v>
      </c>
      <c r="CO21187" s="52"/>
      <c r="CP21187" s="52"/>
      <c r="CQ21187" s="52"/>
      <c r="CR21187" s="52"/>
      <c r="CS21187" s="52"/>
      <c r="CT21187" s="52"/>
      <c r="CU21187" s="33"/>
      <c r="CV21187" s="33"/>
    </row>
    <row r="21188" spans="74:100">
      <c r="BV21188" s="62"/>
      <c r="BW21188" s="62"/>
      <c r="BX21188" s="62"/>
      <c r="BY21188" s="62"/>
      <c r="BZ21188" s="62"/>
      <c r="CA21188" s="62"/>
      <c r="CB21188" s="62"/>
      <c r="CC21188" s="62"/>
      <c r="CD21188" s="62"/>
      <c r="CE21188" s="62"/>
      <c r="CF21188" s="62"/>
      <c r="CL21188" s="56" t="s">
        <v>13865</v>
      </c>
      <c r="CM21188" s="56" t="s">
        <v>214</v>
      </c>
      <c r="CN21188" s="56" t="s">
        <v>214</v>
      </c>
      <c r="CO21188" s="52"/>
      <c r="CP21188" s="52"/>
      <c r="CQ21188" s="52"/>
      <c r="CR21188" s="52"/>
      <c r="CS21188" s="52"/>
      <c r="CT21188" s="52"/>
      <c r="CU21188" s="33"/>
      <c r="CV21188" s="33"/>
    </row>
    <row r="21189" spans="74:100">
      <c r="BV21189" s="62"/>
      <c r="BW21189" s="62"/>
      <c r="BX21189" s="62"/>
      <c r="BY21189" s="62"/>
      <c r="BZ21189" s="62"/>
      <c r="CA21189" s="62"/>
      <c r="CB21189" s="62"/>
      <c r="CC21189" s="62"/>
      <c r="CD21189" s="62"/>
      <c r="CE21189" s="62"/>
      <c r="CF21189" s="62"/>
      <c r="CL21189" s="56" t="s">
        <v>13868</v>
      </c>
      <c r="CM21189" s="56" t="s">
        <v>214</v>
      </c>
      <c r="CN21189" s="56" t="s">
        <v>214</v>
      </c>
      <c r="CO21189" s="52"/>
      <c r="CP21189" s="52"/>
      <c r="CQ21189" s="52"/>
      <c r="CR21189" s="52"/>
      <c r="CS21189" s="52"/>
      <c r="CT21189" s="52"/>
      <c r="CU21189" s="33"/>
      <c r="CV21189" s="33"/>
    </row>
    <row r="21190" spans="74:100">
      <c r="BV21190" s="62"/>
      <c r="BW21190" s="62"/>
      <c r="BX21190" s="62"/>
      <c r="BY21190" s="62"/>
      <c r="BZ21190" s="62"/>
      <c r="CA21190" s="62"/>
      <c r="CB21190" s="62"/>
      <c r="CC21190" s="62"/>
      <c r="CD21190" s="62"/>
      <c r="CE21190" s="62"/>
      <c r="CF21190" s="62"/>
      <c r="CL21190" s="56" t="s">
        <v>13840</v>
      </c>
      <c r="CM21190" s="56" t="s">
        <v>214</v>
      </c>
      <c r="CN21190" s="56" t="s">
        <v>214</v>
      </c>
      <c r="CO21190" s="52"/>
      <c r="CP21190" s="52"/>
      <c r="CQ21190" s="52"/>
      <c r="CR21190" s="52"/>
      <c r="CS21190" s="52"/>
      <c r="CT21190" s="52"/>
      <c r="CU21190" s="33"/>
      <c r="CV21190" s="33"/>
    </row>
    <row r="21191" spans="74:100">
      <c r="BV21191" s="62"/>
      <c r="BW21191" s="62"/>
      <c r="BX21191" s="62"/>
      <c r="BY21191" s="62"/>
      <c r="BZ21191" s="62"/>
      <c r="CA21191" s="62"/>
      <c r="CB21191" s="62"/>
      <c r="CC21191" s="62"/>
      <c r="CD21191" s="62"/>
      <c r="CE21191" s="62"/>
      <c r="CF21191" s="62"/>
      <c r="CL21191" s="56" t="s">
        <v>13831</v>
      </c>
      <c r="CM21191" s="56" t="s">
        <v>214</v>
      </c>
      <c r="CN21191" s="56" t="s">
        <v>214</v>
      </c>
      <c r="CO21191" s="52"/>
      <c r="CP21191" s="52"/>
      <c r="CQ21191" s="52"/>
      <c r="CR21191" s="52"/>
      <c r="CS21191" s="52"/>
      <c r="CT21191" s="52"/>
      <c r="CU21191" s="33"/>
      <c r="CV21191" s="33"/>
    </row>
    <row r="21192" spans="74:100">
      <c r="BV21192" s="62"/>
      <c r="BW21192" s="62"/>
      <c r="BX21192" s="62"/>
      <c r="BY21192" s="62"/>
      <c r="BZ21192" s="62"/>
      <c r="CA21192" s="62"/>
      <c r="CB21192" s="62"/>
      <c r="CC21192" s="62"/>
      <c r="CD21192" s="62"/>
      <c r="CE21192" s="62"/>
      <c r="CF21192" s="62"/>
      <c r="CL21192" s="56" t="s">
        <v>13743</v>
      </c>
      <c r="CM21192" s="56" t="s">
        <v>217</v>
      </c>
      <c r="CN21192" s="56" t="s">
        <v>217</v>
      </c>
      <c r="CO21192" s="52"/>
      <c r="CP21192" s="52"/>
      <c r="CQ21192" s="52"/>
      <c r="CR21192" s="52"/>
      <c r="CS21192" s="52"/>
      <c r="CT21192" s="52"/>
      <c r="CU21192" s="33"/>
      <c r="CV21192" s="33"/>
    </row>
    <row r="21193" spans="74:100">
      <c r="BV21193" s="62"/>
      <c r="BW21193" s="62"/>
      <c r="BX21193" s="62"/>
      <c r="BY21193" s="62"/>
      <c r="BZ21193" s="62"/>
      <c r="CA21193" s="62"/>
      <c r="CB21193" s="62"/>
      <c r="CC21193" s="62"/>
      <c r="CD21193" s="62"/>
      <c r="CE21193" s="62"/>
      <c r="CF21193" s="62"/>
      <c r="CL21193" s="56" t="s">
        <v>9823</v>
      </c>
      <c r="CM21193" s="56" t="s">
        <v>215</v>
      </c>
      <c r="CN21193" s="56" t="s">
        <v>215</v>
      </c>
      <c r="CO21193" s="52"/>
      <c r="CP21193" s="52"/>
      <c r="CQ21193" s="52"/>
      <c r="CR21193" s="52"/>
      <c r="CS21193" s="52"/>
      <c r="CT21193" s="52"/>
      <c r="CU21193" s="33"/>
      <c r="CV21193" s="33"/>
    </row>
    <row r="21194" spans="74:100">
      <c r="BV21194" s="62"/>
      <c r="BW21194" s="62"/>
      <c r="BX21194" s="62"/>
      <c r="BY21194" s="62"/>
      <c r="BZ21194" s="62"/>
      <c r="CA21194" s="62"/>
      <c r="CB21194" s="62"/>
      <c r="CC21194" s="62"/>
      <c r="CD21194" s="62"/>
      <c r="CE21194" s="62"/>
      <c r="CF21194" s="62"/>
      <c r="CL21194" s="56" t="s">
        <v>9824</v>
      </c>
      <c r="CM21194" s="56" t="s">
        <v>215</v>
      </c>
      <c r="CN21194" s="56" t="s">
        <v>215</v>
      </c>
      <c r="CO21194" s="52"/>
      <c r="CP21194" s="52"/>
      <c r="CQ21194" s="52"/>
      <c r="CR21194" s="52"/>
      <c r="CS21194" s="52"/>
      <c r="CT21194" s="52"/>
      <c r="CU21194" s="33"/>
      <c r="CV21194" s="33"/>
    </row>
    <row r="21195" spans="74:100">
      <c r="BV21195" s="62"/>
      <c r="BW21195" s="62"/>
      <c r="BX21195" s="62"/>
      <c r="BY21195" s="62"/>
      <c r="BZ21195" s="62"/>
      <c r="CA21195" s="62"/>
      <c r="CB21195" s="62"/>
      <c r="CC21195" s="62"/>
      <c r="CD21195" s="62"/>
      <c r="CE21195" s="62"/>
      <c r="CF21195" s="62"/>
      <c r="CL21195" s="56" t="s">
        <v>9825</v>
      </c>
      <c r="CM21195" s="56" t="s">
        <v>215</v>
      </c>
      <c r="CN21195" s="56" t="s">
        <v>215</v>
      </c>
      <c r="CO21195" s="52"/>
      <c r="CP21195" s="52"/>
      <c r="CQ21195" s="52"/>
      <c r="CR21195" s="52"/>
      <c r="CS21195" s="52"/>
      <c r="CT21195" s="52"/>
      <c r="CU21195" s="33"/>
      <c r="CV21195" s="33"/>
    </row>
    <row r="21196" spans="74:100">
      <c r="BV21196" s="62"/>
      <c r="BW21196" s="62"/>
      <c r="BX21196" s="62"/>
      <c r="BY21196" s="62"/>
      <c r="BZ21196" s="62"/>
      <c r="CA21196" s="62"/>
      <c r="CB21196" s="62"/>
      <c r="CC21196" s="62"/>
      <c r="CD21196" s="62"/>
      <c r="CE21196" s="62"/>
      <c r="CF21196" s="62"/>
      <c r="CL21196" s="56" t="s">
        <v>24003</v>
      </c>
      <c r="CM21196" s="56" t="s">
        <v>213</v>
      </c>
      <c r="CN21196" s="56" t="s">
        <v>213</v>
      </c>
      <c r="CO21196" s="52"/>
      <c r="CP21196" s="52"/>
      <c r="CQ21196" s="52"/>
      <c r="CR21196" s="52"/>
      <c r="CS21196" s="52"/>
      <c r="CT21196" s="52"/>
      <c r="CU21196" s="33"/>
      <c r="CV21196" s="33"/>
    </row>
    <row r="21197" spans="74:100">
      <c r="BV21197" s="62"/>
      <c r="BW21197" s="62"/>
      <c r="BX21197" s="62"/>
      <c r="BY21197" s="62"/>
      <c r="BZ21197" s="62"/>
      <c r="CA21197" s="62"/>
      <c r="CB21197" s="62"/>
      <c r="CC21197" s="62"/>
      <c r="CD21197" s="62"/>
      <c r="CE21197" s="62"/>
      <c r="CF21197" s="62"/>
      <c r="CL21197" s="35" t="s">
        <v>24004</v>
      </c>
      <c r="CM21197" s="35" t="s">
        <v>217</v>
      </c>
      <c r="CN21197" s="35" t="s">
        <v>217</v>
      </c>
      <c r="CO21197" s="52"/>
      <c r="CP21197" s="52"/>
      <c r="CQ21197" s="52"/>
      <c r="CR21197" s="52"/>
      <c r="CS21197" s="52"/>
      <c r="CT21197" s="52"/>
      <c r="CU21197" s="33"/>
      <c r="CV21197" s="33"/>
    </row>
    <row r="21198" spans="74:100">
      <c r="BV21198" s="62"/>
      <c r="BW21198" s="62"/>
      <c r="BX21198" s="62"/>
      <c r="BY21198" s="62"/>
      <c r="BZ21198" s="62"/>
      <c r="CA21198" s="62"/>
      <c r="CB21198" s="62"/>
      <c r="CC21198" s="62"/>
      <c r="CD21198" s="62"/>
      <c r="CE21198" s="62"/>
      <c r="CF21198" s="62"/>
      <c r="CL21198" s="56" t="s">
        <v>25780</v>
      </c>
      <c r="CM21198" s="56" t="s">
        <v>215</v>
      </c>
      <c r="CN21198" s="56" t="s">
        <v>215</v>
      </c>
      <c r="CO21198" s="52"/>
      <c r="CP21198" s="52"/>
      <c r="CQ21198" s="52"/>
      <c r="CR21198" s="52"/>
      <c r="CS21198" s="52"/>
      <c r="CT21198" s="52"/>
      <c r="CU21198" s="33"/>
      <c r="CV21198" s="33"/>
    </row>
    <row r="21199" spans="74:100">
      <c r="BV21199" s="62"/>
      <c r="BW21199" s="62"/>
      <c r="BX21199" s="62"/>
      <c r="BY21199" s="62"/>
      <c r="BZ21199" s="62"/>
      <c r="CA21199" s="62"/>
      <c r="CB21199" s="62"/>
      <c r="CC21199" s="62"/>
      <c r="CD21199" s="62"/>
      <c r="CE21199" s="62"/>
      <c r="CF21199" s="62"/>
      <c r="CL21199" s="56" t="s">
        <v>25781</v>
      </c>
      <c r="CM21199" s="56" t="s">
        <v>215</v>
      </c>
      <c r="CN21199" s="56" t="s">
        <v>215</v>
      </c>
      <c r="CO21199" s="52"/>
      <c r="CP21199" s="52"/>
      <c r="CQ21199" s="52"/>
      <c r="CR21199" s="52"/>
      <c r="CS21199" s="52"/>
      <c r="CT21199" s="52"/>
      <c r="CU21199" s="33"/>
      <c r="CV21199" s="33"/>
    </row>
    <row r="21200" spans="74:100">
      <c r="BV21200" s="62"/>
      <c r="BW21200" s="62"/>
      <c r="BX21200" s="62"/>
      <c r="BY21200" s="62"/>
      <c r="BZ21200" s="62"/>
      <c r="CA21200" s="62"/>
      <c r="CB21200" s="62"/>
      <c r="CC21200" s="62"/>
      <c r="CD21200" s="62"/>
      <c r="CE21200" s="62"/>
      <c r="CF21200" s="62"/>
      <c r="CL21200" s="56" t="s">
        <v>24005</v>
      </c>
      <c r="CM21200" s="56" t="s">
        <v>215</v>
      </c>
      <c r="CN21200" s="56" t="s">
        <v>215</v>
      </c>
      <c r="CO21200" s="52"/>
      <c r="CP21200" s="52"/>
      <c r="CQ21200" s="52"/>
      <c r="CR21200" s="52"/>
      <c r="CS21200" s="52"/>
      <c r="CT21200" s="52"/>
      <c r="CU21200" s="33"/>
      <c r="CV21200" s="33"/>
    </row>
    <row r="21201" spans="74:100">
      <c r="BV21201" s="62"/>
      <c r="BW21201" s="62"/>
      <c r="BX21201" s="62"/>
      <c r="BY21201" s="62"/>
      <c r="BZ21201" s="62"/>
      <c r="CA21201" s="62"/>
      <c r="CB21201" s="62"/>
      <c r="CC21201" s="62"/>
      <c r="CD21201" s="62"/>
      <c r="CE21201" s="62"/>
      <c r="CF21201" s="62"/>
      <c r="CL21201" s="56" t="s">
        <v>14552</v>
      </c>
      <c r="CM21201" s="56" t="s">
        <v>213</v>
      </c>
      <c r="CN21201" s="56" t="s">
        <v>213</v>
      </c>
      <c r="CO21201" s="52"/>
      <c r="CP21201" s="52"/>
      <c r="CQ21201" s="52"/>
      <c r="CR21201" s="52"/>
      <c r="CS21201" s="52"/>
      <c r="CT21201" s="52"/>
      <c r="CU21201" s="33"/>
      <c r="CV21201" s="33"/>
    </row>
    <row r="21202" spans="74:100">
      <c r="BV21202" s="62"/>
      <c r="BW21202" s="62"/>
      <c r="BX21202" s="62"/>
      <c r="BY21202" s="62"/>
      <c r="BZ21202" s="62"/>
      <c r="CA21202" s="62"/>
      <c r="CB21202" s="62"/>
      <c r="CC21202" s="62"/>
      <c r="CD21202" s="62"/>
      <c r="CE21202" s="62"/>
      <c r="CF21202" s="62"/>
      <c r="CL21202" s="56" t="s">
        <v>14553</v>
      </c>
      <c r="CM21202" s="56" t="s">
        <v>213</v>
      </c>
      <c r="CN21202" s="56" t="s">
        <v>213</v>
      </c>
      <c r="CO21202" s="52"/>
      <c r="CP21202" s="52"/>
      <c r="CQ21202" s="52"/>
      <c r="CR21202" s="52"/>
      <c r="CS21202" s="52"/>
      <c r="CT21202" s="52"/>
      <c r="CU21202" s="33"/>
      <c r="CV21202" s="33"/>
    </row>
    <row r="21203" spans="74:100">
      <c r="BV21203" s="62"/>
      <c r="BW21203" s="62"/>
      <c r="BX21203" s="62"/>
      <c r="BY21203" s="62"/>
      <c r="BZ21203" s="62"/>
      <c r="CA21203" s="62"/>
      <c r="CB21203" s="62"/>
      <c r="CC21203" s="62"/>
      <c r="CD21203" s="62"/>
      <c r="CE21203" s="62"/>
      <c r="CF21203" s="62"/>
      <c r="CL21203" s="56" t="s">
        <v>24006</v>
      </c>
      <c r="CM21203" s="56" t="s">
        <v>216</v>
      </c>
      <c r="CN21203" s="56" t="s">
        <v>216</v>
      </c>
      <c r="CO21203" s="52"/>
      <c r="CP21203" s="52"/>
      <c r="CQ21203" s="52"/>
      <c r="CR21203" s="52"/>
      <c r="CS21203" s="52"/>
      <c r="CT21203" s="52"/>
      <c r="CU21203" s="33"/>
      <c r="CV21203" s="33"/>
    </row>
    <row r="21204" spans="74:100">
      <c r="BV21204" s="62"/>
      <c r="BW21204" s="62"/>
      <c r="BX21204" s="62"/>
      <c r="BY21204" s="62"/>
      <c r="BZ21204" s="62"/>
      <c r="CA21204" s="62"/>
      <c r="CB21204" s="62"/>
      <c r="CC21204" s="62"/>
      <c r="CD21204" s="62"/>
      <c r="CE21204" s="62"/>
      <c r="CF21204" s="62"/>
      <c r="CL21204" s="56" t="s">
        <v>24007</v>
      </c>
      <c r="CM21204" s="56" t="s">
        <v>216</v>
      </c>
      <c r="CN21204" s="56" t="s">
        <v>216</v>
      </c>
      <c r="CO21204" s="52"/>
      <c r="CP21204" s="52"/>
      <c r="CQ21204" s="52"/>
      <c r="CR21204" s="52"/>
      <c r="CS21204" s="52"/>
      <c r="CT21204" s="52"/>
      <c r="CU21204" s="33"/>
      <c r="CV21204" s="33"/>
    </row>
    <row r="21205" spans="74:100">
      <c r="BV21205" s="62"/>
      <c r="BW21205" s="62"/>
      <c r="BX21205" s="62"/>
      <c r="BY21205" s="62"/>
      <c r="BZ21205" s="62"/>
      <c r="CA21205" s="62"/>
      <c r="CB21205" s="62"/>
      <c r="CC21205" s="62"/>
      <c r="CD21205" s="62"/>
      <c r="CE21205" s="62"/>
      <c r="CF21205" s="62"/>
      <c r="CL21205" s="56" t="s">
        <v>24008</v>
      </c>
      <c r="CM21205" s="56" t="s">
        <v>216</v>
      </c>
      <c r="CN21205" s="56" t="s">
        <v>216</v>
      </c>
      <c r="CO21205" s="52"/>
      <c r="CP21205" s="52"/>
      <c r="CQ21205" s="52"/>
      <c r="CR21205" s="52"/>
      <c r="CS21205" s="52"/>
      <c r="CT21205" s="52"/>
      <c r="CU21205" s="33"/>
      <c r="CV21205" s="33"/>
    </row>
    <row r="21206" spans="74:100">
      <c r="BV21206" s="62"/>
      <c r="BW21206" s="62"/>
      <c r="BX21206" s="62"/>
      <c r="BY21206" s="62"/>
      <c r="BZ21206" s="62"/>
      <c r="CA21206" s="62"/>
      <c r="CB21206" s="62"/>
      <c r="CC21206" s="62"/>
      <c r="CD21206" s="62"/>
      <c r="CE21206" s="62"/>
      <c r="CF21206" s="62"/>
      <c r="CL21206" s="56" t="s">
        <v>25782</v>
      </c>
      <c r="CM21206" s="56" t="s">
        <v>216</v>
      </c>
      <c r="CN21206" s="56" t="s">
        <v>216</v>
      </c>
      <c r="CO21206" s="52"/>
      <c r="CP21206" s="52"/>
      <c r="CQ21206" s="52"/>
      <c r="CR21206" s="52"/>
      <c r="CS21206" s="52"/>
      <c r="CT21206" s="52"/>
      <c r="CU21206" s="33"/>
      <c r="CV21206" s="33"/>
    </row>
    <row r="21207" spans="74:100">
      <c r="BV21207" s="62"/>
      <c r="BW21207" s="62"/>
      <c r="BX21207" s="62"/>
      <c r="BY21207" s="62"/>
      <c r="BZ21207" s="62"/>
      <c r="CA21207" s="62"/>
      <c r="CB21207" s="62"/>
      <c r="CC21207" s="62"/>
      <c r="CD21207" s="62"/>
      <c r="CE21207" s="62"/>
      <c r="CF21207" s="62"/>
      <c r="CL21207" s="56" t="s">
        <v>4891</v>
      </c>
      <c r="CM21207" s="56" t="s">
        <v>216</v>
      </c>
      <c r="CN21207" s="56" t="s">
        <v>216</v>
      </c>
      <c r="CO21207" s="52"/>
      <c r="CP21207" s="52"/>
      <c r="CQ21207" s="52"/>
      <c r="CR21207" s="52"/>
      <c r="CS21207" s="52"/>
      <c r="CT21207" s="52"/>
      <c r="CU21207" s="33"/>
      <c r="CV21207" s="33"/>
    </row>
    <row r="21208" spans="74:100">
      <c r="BV21208" s="62"/>
      <c r="BW21208" s="62"/>
      <c r="BX21208" s="62"/>
      <c r="BY21208" s="62"/>
      <c r="BZ21208" s="62"/>
      <c r="CA21208" s="62"/>
      <c r="CB21208" s="62"/>
      <c r="CC21208" s="62"/>
      <c r="CD21208" s="62"/>
      <c r="CE21208" s="62"/>
      <c r="CF21208" s="62"/>
      <c r="CL21208" s="56" t="s">
        <v>25783</v>
      </c>
      <c r="CM21208" s="56" t="s">
        <v>216</v>
      </c>
      <c r="CN21208" s="56" t="s">
        <v>216</v>
      </c>
      <c r="CO21208" s="52"/>
      <c r="CP21208" s="52"/>
      <c r="CQ21208" s="52"/>
      <c r="CR21208" s="52"/>
      <c r="CS21208" s="52"/>
      <c r="CT21208" s="52"/>
      <c r="CU21208" s="33"/>
      <c r="CV21208" s="33"/>
    </row>
    <row r="21209" spans="74:100">
      <c r="BV21209" s="62"/>
      <c r="BW21209" s="62"/>
      <c r="BX21209" s="62"/>
      <c r="BY21209" s="62"/>
      <c r="BZ21209" s="62"/>
      <c r="CA21209" s="62"/>
      <c r="CB21209" s="62"/>
      <c r="CC21209" s="62"/>
      <c r="CD21209" s="62"/>
      <c r="CE21209" s="62"/>
      <c r="CF21209" s="62"/>
      <c r="CL21209" s="56" t="s">
        <v>24009</v>
      </c>
      <c r="CM21209" s="56" t="s">
        <v>215</v>
      </c>
      <c r="CN21209" s="56" t="s">
        <v>215</v>
      </c>
      <c r="CO21209" s="52"/>
      <c r="CP21209" s="52"/>
      <c r="CQ21209" s="52"/>
      <c r="CR21209" s="52"/>
      <c r="CS21209" s="52"/>
      <c r="CT21209" s="52"/>
      <c r="CU21209" s="33"/>
      <c r="CV21209" s="33"/>
    </row>
    <row r="21210" spans="74:100">
      <c r="BV21210" s="62"/>
      <c r="BW21210" s="62"/>
      <c r="BX21210" s="62"/>
      <c r="BY21210" s="62"/>
      <c r="BZ21210" s="62"/>
      <c r="CA21210" s="62"/>
      <c r="CB21210" s="62"/>
      <c r="CC21210" s="62"/>
      <c r="CD21210" s="62"/>
      <c r="CE21210" s="62"/>
      <c r="CF21210" s="62"/>
      <c r="CL21210" s="56" t="s">
        <v>11408</v>
      </c>
      <c r="CM21210" s="56" t="s">
        <v>216</v>
      </c>
      <c r="CN21210" s="56" t="s">
        <v>216</v>
      </c>
      <c r="CO21210" s="52"/>
      <c r="CP21210" s="52"/>
      <c r="CQ21210" s="52"/>
      <c r="CR21210" s="52"/>
      <c r="CS21210" s="52"/>
      <c r="CT21210" s="52"/>
      <c r="CU21210" s="33"/>
      <c r="CV21210" s="33"/>
    </row>
    <row r="21211" spans="74:100">
      <c r="BV21211" s="62"/>
      <c r="BW21211" s="62"/>
      <c r="BX21211" s="62"/>
      <c r="BY21211" s="62"/>
      <c r="BZ21211" s="62"/>
      <c r="CA21211" s="62"/>
      <c r="CB21211" s="62"/>
      <c r="CC21211" s="62"/>
      <c r="CD21211" s="62"/>
      <c r="CE21211" s="62"/>
      <c r="CF21211" s="62"/>
      <c r="CL21211" s="56" t="s">
        <v>24010</v>
      </c>
      <c r="CM21211" s="56" t="s">
        <v>216</v>
      </c>
      <c r="CN21211" s="56" t="s">
        <v>216</v>
      </c>
      <c r="CO21211" s="52"/>
      <c r="CP21211" s="52"/>
      <c r="CQ21211" s="52"/>
      <c r="CR21211" s="52"/>
      <c r="CS21211" s="52"/>
      <c r="CT21211" s="52"/>
      <c r="CU21211" s="33"/>
      <c r="CV21211" s="33"/>
    </row>
    <row r="21212" spans="74:100">
      <c r="BV21212" s="62"/>
      <c r="BW21212" s="62"/>
      <c r="BX21212" s="62"/>
      <c r="BY21212" s="62"/>
      <c r="BZ21212" s="62"/>
      <c r="CA21212" s="62"/>
      <c r="CB21212" s="62"/>
      <c r="CC21212" s="62"/>
      <c r="CD21212" s="62"/>
      <c r="CE21212" s="62"/>
      <c r="CF21212" s="62"/>
      <c r="CL21212" s="35" t="s">
        <v>11409</v>
      </c>
      <c r="CM21212" s="35" t="s">
        <v>217</v>
      </c>
      <c r="CN21212" s="35" t="s">
        <v>217</v>
      </c>
      <c r="CO21212" s="52"/>
      <c r="CP21212" s="52"/>
      <c r="CQ21212" s="52"/>
      <c r="CR21212" s="52"/>
      <c r="CS21212" s="52"/>
      <c r="CT21212" s="52"/>
      <c r="CU21212" s="33"/>
      <c r="CV21212" s="33"/>
    </row>
    <row r="21213" spans="74:100">
      <c r="BV21213" s="62"/>
      <c r="BW21213" s="62"/>
      <c r="BX21213" s="62"/>
      <c r="BY21213" s="62"/>
      <c r="BZ21213" s="62"/>
      <c r="CA21213" s="62"/>
      <c r="CB21213" s="62"/>
      <c r="CC21213" s="62"/>
      <c r="CD21213" s="62"/>
      <c r="CE21213" s="62"/>
      <c r="CF21213" s="62"/>
      <c r="CL21213" s="56" t="s">
        <v>11410</v>
      </c>
      <c r="CM21213" s="56" t="s">
        <v>216</v>
      </c>
      <c r="CN21213" s="56" t="s">
        <v>216</v>
      </c>
      <c r="CO21213" s="52"/>
      <c r="CP21213" s="52"/>
      <c r="CQ21213" s="52"/>
      <c r="CR21213" s="52"/>
      <c r="CS21213" s="52"/>
      <c r="CT21213" s="52"/>
      <c r="CU21213" s="33"/>
      <c r="CV21213" s="33"/>
    </row>
    <row r="21214" spans="74:100">
      <c r="BV21214" s="62"/>
      <c r="BW21214" s="62"/>
      <c r="BX21214" s="62"/>
      <c r="BY21214" s="62"/>
      <c r="BZ21214" s="62"/>
      <c r="CA21214" s="62"/>
      <c r="CB21214" s="62"/>
      <c r="CC21214" s="62"/>
      <c r="CD21214" s="62"/>
      <c r="CE21214" s="62"/>
      <c r="CF21214" s="62"/>
      <c r="CL21214" s="56" t="s">
        <v>11411</v>
      </c>
      <c r="CM21214" s="56" t="s">
        <v>216</v>
      </c>
      <c r="CN21214" s="56" t="s">
        <v>216</v>
      </c>
      <c r="CO21214" s="52"/>
      <c r="CP21214" s="52"/>
      <c r="CQ21214" s="52"/>
      <c r="CR21214" s="52"/>
      <c r="CS21214" s="52"/>
      <c r="CT21214" s="52"/>
      <c r="CU21214" s="33"/>
      <c r="CV21214" s="33"/>
    </row>
    <row r="21215" spans="74:100">
      <c r="BV21215" s="62"/>
      <c r="BW21215" s="62"/>
      <c r="BX21215" s="62"/>
      <c r="BY21215" s="62"/>
      <c r="BZ21215" s="62"/>
      <c r="CA21215" s="62"/>
      <c r="CB21215" s="62"/>
      <c r="CC21215" s="62"/>
      <c r="CD21215" s="62"/>
      <c r="CE21215" s="62"/>
      <c r="CF21215" s="62"/>
      <c r="CL21215" s="56" t="s">
        <v>11376</v>
      </c>
      <c r="CM21215" s="56" t="s">
        <v>217</v>
      </c>
      <c r="CN21215" s="56" t="s">
        <v>217</v>
      </c>
      <c r="CO21215" s="52"/>
      <c r="CP21215" s="52"/>
      <c r="CQ21215" s="52"/>
      <c r="CR21215" s="52"/>
      <c r="CS21215" s="52"/>
      <c r="CT21215" s="52"/>
      <c r="CU21215" s="33"/>
      <c r="CV21215" s="33"/>
    </row>
    <row r="21216" spans="74:100">
      <c r="BV21216" s="62"/>
      <c r="BW21216" s="62"/>
      <c r="BX21216" s="62"/>
      <c r="BY21216" s="62"/>
      <c r="BZ21216" s="62"/>
      <c r="CA21216" s="62"/>
      <c r="CB21216" s="62"/>
      <c r="CC21216" s="62"/>
      <c r="CD21216" s="62"/>
      <c r="CE21216" s="62"/>
      <c r="CF21216" s="62"/>
      <c r="CL21216" s="35" t="s">
        <v>12504</v>
      </c>
      <c r="CM21216" s="35" t="s">
        <v>217</v>
      </c>
      <c r="CN21216" s="35" t="s">
        <v>217</v>
      </c>
      <c r="CO21216" s="52"/>
      <c r="CP21216" s="52"/>
      <c r="CQ21216" s="52"/>
      <c r="CR21216" s="52"/>
      <c r="CS21216" s="52"/>
      <c r="CT21216" s="52"/>
      <c r="CU21216" s="33"/>
      <c r="CV21216" s="33"/>
    </row>
    <row r="21217" spans="74:100">
      <c r="BV21217" s="62"/>
      <c r="BW21217" s="62"/>
      <c r="BX21217" s="62"/>
      <c r="BY21217" s="62"/>
      <c r="BZ21217" s="62"/>
      <c r="CA21217" s="62"/>
      <c r="CB21217" s="62"/>
      <c r="CC21217" s="62"/>
      <c r="CD21217" s="62"/>
      <c r="CE21217" s="62"/>
      <c r="CF21217" s="62"/>
      <c r="CL21217" s="35" t="s">
        <v>12505</v>
      </c>
      <c r="CM21217" s="35" t="s">
        <v>217</v>
      </c>
      <c r="CN21217" s="35" t="s">
        <v>217</v>
      </c>
      <c r="CO21217" s="52"/>
      <c r="CP21217" s="52"/>
      <c r="CQ21217" s="52"/>
      <c r="CR21217" s="52"/>
      <c r="CS21217" s="52"/>
      <c r="CT21217" s="52"/>
      <c r="CU21217" s="33"/>
      <c r="CV21217" s="33"/>
    </row>
    <row r="21218" spans="74:100">
      <c r="BV21218" s="62"/>
      <c r="BW21218" s="62"/>
      <c r="BX21218" s="62"/>
      <c r="BY21218" s="62"/>
      <c r="BZ21218" s="62"/>
      <c r="CA21218" s="62"/>
      <c r="CB21218" s="62"/>
      <c r="CC21218" s="62"/>
      <c r="CD21218" s="62"/>
      <c r="CE21218" s="62"/>
      <c r="CF21218" s="62"/>
      <c r="CL21218" s="35" t="s">
        <v>13201</v>
      </c>
      <c r="CM21218" s="35" t="s">
        <v>217</v>
      </c>
      <c r="CN21218" s="35" t="s">
        <v>217</v>
      </c>
      <c r="CO21218" s="52"/>
      <c r="CP21218" s="52"/>
      <c r="CQ21218" s="52"/>
      <c r="CR21218" s="52"/>
      <c r="CS21218" s="52"/>
      <c r="CT21218" s="52"/>
      <c r="CU21218" s="33"/>
      <c r="CV21218" s="33"/>
    </row>
    <row r="21219" spans="74:100">
      <c r="BV21219" s="62"/>
      <c r="BW21219" s="62"/>
      <c r="BX21219" s="62"/>
      <c r="BY21219" s="62"/>
      <c r="BZ21219" s="62"/>
      <c r="CA21219" s="62"/>
      <c r="CB21219" s="62"/>
      <c r="CC21219" s="62"/>
      <c r="CD21219" s="62"/>
      <c r="CE21219" s="62"/>
      <c r="CF21219" s="62"/>
      <c r="CL21219" s="56" t="s">
        <v>1643</v>
      </c>
      <c r="CM21219" s="56" t="s">
        <v>214</v>
      </c>
      <c r="CN21219" s="56" t="s">
        <v>214</v>
      </c>
      <c r="CO21219" s="52"/>
      <c r="CP21219" s="52"/>
      <c r="CQ21219" s="52"/>
      <c r="CR21219" s="52"/>
      <c r="CS21219" s="52"/>
      <c r="CT21219" s="52"/>
      <c r="CU21219" s="33"/>
      <c r="CV21219" s="33"/>
    </row>
    <row r="21220" spans="74:100">
      <c r="BV21220" s="62"/>
      <c r="BW21220" s="62"/>
      <c r="BX21220" s="62"/>
      <c r="BY21220" s="62"/>
      <c r="BZ21220" s="62"/>
      <c r="CA21220" s="62"/>
      <c r="CB21220" s="62"/>
      <c r="CC21220" s="62"/>
      <c r="CD21220" s="62"/>
      <c r="CE21220" s="62"/>
      <c r="CF21220" s="62"/>
      <c r="CL21220" s="35" t="s">
        <v>29562</v>
      </c>
      <c r="CM21220" s="35" t="s">
        <v>217</v>
      </c>
      <c r="CN21220" s="35" t="s">
        <v>217</v>
      </c>
      <c r="CO21220" s="52"/>
      <c r="CP21220" s="52"/>
      <c r="CQ21220" s="52"/>
      <c r="CR21220" s="52"/>
      <c r="CS21220" s="52"/>
      <c r="CT21220" s="52"/>
      <c r="CU21220" s="33"/>
      <c r="CV21220" s="33"/>
    </row>
    <row r="21221" spans="74:100">
      <c r="BV21221" s="62"/>
      <c r="BW21221" s="62"/>
      <c r="BX21221" s="62"/>
      <c r="BY21221" s="62"/>
      <c r="BZ21221" s="62"/>
      <c r="CA21221" s="62"/>
      <c r="CB21221" s="62"/>
      <c r="CC21221" s="62"/>
      <c r="CD21221" s="62"/>
      <c r="CE21221" s="62"/>
      <c r="CF21221" s="62"/>
      <c r="CL21221" s="56" t="s">
        <v>14625</v>
      </c>
      <c r="CM21221" s="56" t="s">
        <v>213</v>
      </c>
      <c r="CN21221" s="56" t="s">
        <v>213</v>
      </c>
      <c r="CO21221" s="52"/>
      <c r="CP21221" s="52"/>
      <c r="CQ21221" s="52"/>
      <c r="CR21221" s="52"/>
      <c r="CS21221" s="52"/>
      <c r="CT21221" s="52"/>
      <c r="CU21221" s="33"/>
      <c r="CV21221" s="33"/>
    </row>
    <row r="21222" spans="74:100">
      <c r="BV21222" s="62"/>
      <c r="BW21222" s="62"/>
      <c r="BX21222" s="62"/>
      <c r="BY21222" s="62"/>
      <c r="BZ21222" s="62"/>
      <c r="CA21222" s="62"/>
      <c r="CB21222" s="62"/>
      <c r="CC21222" s="62"/>
      <c r="CD21222" s="62"/>
      <c r="CE21222" s="62"/>
      <c r="CF21222" s="62"/>
      <c r="CL21222" s="56" t="s">
        <v>9179</v>
      </c>
      <c r="CM21222" s="56" t="s">
        <v>214</v>
      </c>
      <c r="CN21222" s="56" t="s">
        <v>214</v>
      </c>
      <c r="CO21222" s="52"/>
      <c r="CP21222" s="52"/>
      <c r="CQ21222" s="52"/>
      <c r="CR21222" s="52"/>
      <c r="CS21222" s="52"/>
      <c r="CT21222" s="52"/>
      <c r="CU21222" s="33"/>
      <c r="CV21222" s="33"/>
    </row>
    <row r="21223" spans="74:100">
      <c r="BV21223" s="62"/>
      <c r="BW21223" s="62"/>
      <c r="BX21223" s="62"/>
      <c r="BY21223" s="62"/>
      <c r="BZ21223" s="62"/>
      <c r="CA21223" s="62"/>
      <c r="CB21223" s="62"/>
      <c r="CC21223" s="62"/>
      <c r="CD21223" s="62"/>
      <c r="CE21223" s="62"/>
      <c r="CF21223" s="62"/>
      <c r="CL21223" s="35" t="s">
        <v>29563</v>
      </c>
      <c r="CM21223" s="35" t="s">
        <v>217</v>
      </c>
      <c r="CN21223" s="35" t="s">
        <v>217</v>
      </c>
      <c r="CO21223" s="52"/>
      <c r="CP21223" s="52"/>
      <c r="CQ21223" s="52"/>
      <c r="CR21223" s="52"/>
      <c r="CS21223" s="52"/>
      <c r="CT21223" s="52"/>
      <c r="CU21223" s="33"/>
      <c r="CV21223" s="33"/>
    </row>
    <row r="21224" spans="74:100">
      <c r="BV21224" s="62"/>
      <c r="BW21224" s="62"/>
      <c r="BX21224" s="62"/>
      <c r="BY21224" s="62"/>
      <c r="BZ21224" s="62"/>
      <c r="CA21224" s="62"/>
      <c r="CB21224" s="62"/>
      <c r="CC21224" s="62"/>
      <c r="CD21224" s="62"/>
      <c r="CE21224" s="62"/>
      <c r="CF21224" s="62"/>
      <c r="CL21224" s="35" t="s">
        <v>29564</v>
      </c>
      <c r="CM21224" s="35" t="s">
        <v>217</v>
      </c>
      <c r="CN21224" s="35" t="s">
        <v>217</v>
      </c>
      <c r="CO21224" s="52"/>
      <c r="CP21224" s="52"/>
      <c r="CQ21224" s="52"/>
      <c r="CR21224" s="52"/>
      <c r="CS21224" s="52"/>
      <c r="CT21224" s="52"/>
      <c r="CU21224" s="33"/>
      <c r="CV21224" s="33"/>
    </row>
    <row r="21225" spans="74:100">
      <c r="BV21225" s="62"/>
      <c r="BW21225" s="62"/>
      <c r="BX21225" s="62"/>
      <c r="BY21225" s="62"/>
      <c r="BZ21225" s="62"/>
      <c r="CA21225" s="62"/>
      <c r="CB21225" s="62"/>
      <c r="CC21225" s="62"/>
      <c r="CD21225" s="62"/>
      <c r="CE21225" s="62"/>
      <c r="CF21225" s="62"/>
      <c r="CL21225" s="35" t="s">
        <v>29565</v>
      </c>
      <c r="CM21225" s="35" t="s">
        <v>217</v>
      </c>
      <c r="CN21225" s="35" t="s">
        <v>217</v>
      </c>
      <c r="CO21225" s="52"/>
      <c r="CP21225" s="52"/>
      <c r="CQ21225" s="52"/>
      <c r="CR21225" s="52"/>
      <c r="CS21225" s="52"/>
      <c r="CT21225" s="52"/>
      <c r="CU21225" s="33"/>
      <c r="CV21225" s="33"/>
    </row>
    <row r="21226" spans="74:100">
      <c r="BV21226" s="62"/>
      <c r="BW21226" s="62"/>
      <c r="BX21226" s="62"/>
      <c r="BY21226" s="62"/>
      <c r="BZ21226" s="62"/>
      <c r="CA21226" s="62"/>
      <c r="CB21226" s="62"/>
      <c r="CC21226" s="62"/>
      <c r="CD21226" s="62"/>
      <c r="CE21226" s="62"/>
      <c r="CF21226" s="62"/>
      <c r="CL21226" s="56" t="s">
        <v>9180</v>
      </c>
      <c r="CM21226" s="56" t="s">
        <v>214</v>
      </c>
      <c r="CN21226" s="56" t="s">
        <v>214</v>
      </c>
      <c r="CO21226" s="52"/>
      <c r="CP21226" s="52"/>
      <c r="CQ21226" s="52"/>
      <c r="CR21226" s="52"/>
      <c r="CS21226" s="52"/>
      <c r="CT21226" s="52"/>
      <c r="CU21226" s="33"/>
      <c r="CV21226" s="33"/>
    </row>
    <row r="21227" spans="74:100">
      <c r="BV21227" s="62"/>
      <c r="BW21227" s="62"/>
      <c r="BX21227" s="62"/>
      <c r="BY21227" s="62"/>
      <c r="BZ21227" s="62"/>
      <c r="CA21227" s="62"/>
      <c r="CB21227" s="62"/>
      <c r="CC21227" s="62"/>
      <c r="CD21227" s="62"/>
      <c r="CE21227" s="62"/>
      <c r="CF21227" s="62"/>
      <c r="CL21227" s="35" t="s">
        <v>29566</v>
      </c>
      <c r="CM21227" s="35" t="s">
        <v>217</v>
      </c>
      <c r="CN21227" s="35" t="s">
        <v>217</v>
      </c>
      <c r="CO21227" s="52"/>
      <c r="CP21227" s="52"/>
      <c r="CQ21227" s="52"/>
      <c r="CR21227" s="52"/>
      <c r="CS21227" s="52"/>
      <c r="CT21227" s="52"/>
      <c r="CU21227" s="33"/>
      <c r="CV21227" s="33"/>
    </row>
    <row r="21228" spans="74:100">
      <c r="BV21228" s="62"/>
      <c r="BW21228" s="62"/>
      <c r="BX21228" s="62"/>
      <c r="BY21228" s="62"/>
      <c r="BZ21228" s="62"/>
      <c r="CA21228" s="62"/>
      <c r="CB21228" s="62"/>
      <c r="CC21228" s="62"/>
      <c r="CD21228" s="62"/>
      <c r="CE21228" s="62"/>
      <c r="CF21228" s="62"/>
      <c r="CL21228" s="35" t="s">
        <v>29567</v>
      </c>
      <c r="CM21228" s="35" t="s">
        <v>217</v>
      </c>
      <c r="CN21228" s="35" t="s">
        <v>217</v>
      </c>
      <c r="CO21228" s="52"/>
      <c r="CP21228" s="52"/>
      <c r="CQ21228" s="52"/>
      <c r="CR21228" s="52"/>
      <c r="CS21228" s="52"/>
      <c r="CT21228" s="52"/>
      <c r="CU21228" s="33"/>
      <c r="CV21228" s="33"/>
    </row>
    <row r="21229" spans="74:100">
      <c r="BV21229" s="62"/>
      <c r="BW21229" s="62"/>
      <c r="BX21229" s="62"/>
      <c r="BY21229" s="62"/>
      <c r="BZ21229" s="62"/>
      <c r="CA21229" s="62"/>
      <c r="CB21229" s="62"/>
      <c r="CC21229" s="62"/>
      <c r="CD21229" s="62"/>
      <c r="CE21229" s="62"/>
      <c r="CF21229" s="62"/>
      <c r="CL21229" s="35" t="s">
        <v>29568</v>
      </c>
      <c r="CM21229" s="35" t="s">
        <v>217</v>
      </c>
      <c r="CN21229" s="35" t="s">
        <v>217</v>
      </c>
      <c r="CO21229" s="52"/>
      <c r="CP21229" s="52"/>
      <c r="CQ21229" s="52"/>
      <c r="CR21229" s="52"/>
      <c r="CS21229" s="52"/>
      <c r="CT21229" s="52"/>
      <c r="CU21229" s="33"/>
      <c r="CV21229" s="33"/>
    </row>
    <row r="21230" spans="74:100">
      <c r="BV21230" s="62"/>
      <c r="BW21230" s="62"/>
      <c r="BX21230" s="62"/>
      <c r="BY21230" s="62"/>
      <c r="BZ21230" s="62"/>
      <c r="CA21230" s="62"/>
      <c r="CB21230" s="62"/>
      <c r="CC21230" s="62"/>
      <c r="CD21230" s="62"/>
      <c r="CE21230" s="62"/>
      <c r="CF21230" s="62"/>
      <c r="CL21230" s="56" t="s">
        <v>13501</v>
      </c>
      <c r="CM21230" s="56" t="s">
        <v>216</v>
      </c>
      <c r="CN21230" s="56" t="s">
        <v>216</v>
      </c>
      <c r="CO21230" s="52"/>
      <c r="CP21230" s="52"/>
      <c r="CQ21230" s="52"/>
      <c r="CR21230" s="52"/>
      <c r="CS21230" s="52"/>
      <c r="CT21230" s="52"/>
      <c r="CU21230" s="33"/>
      <c r="CV21230" s="33"/>
    </row>
    <row r="21231" spans="74:100">
      <c r="BV21231" s="62"/>
      <c r="BW21231" s="62"/>
      <c r="BX21231" s="62"/>
      <c r="BY21231" s="62"/>
      <c r="BZ21231" s="62"/>
      <c r="CA21231" s="62"/>
      <c r="CB21231" s="62"/>
      <c r="CC21231" s="62"/>
      <c r="CD21231" s="62"/>
      <c r="CE21231" s="62"/>
      <c r="CF21231" s="62"/>
      <c r="CL21231" s="56" t="s">
        <v>11612</v>
      </c>
      <c r="CM21231" s="56" t="s">
        <v>216</v>
      </c>
      <c r="CN21231" s="56" t="s">
        <v>216</v>
      </c>
      <c r="CO21231" s="52"/>
      <c r="CP21231" s="52"/>
      <c r="CQ21231" s="52"/>
      <c r="CR21231" s="52"/>
      <c r="CS21231" s="52"/>
      <c r="CT21231" s="52"/>
      <c r="CU21231" s="33"/>
      <c r="CV21231" s="33"/>
    </row>
    <row r="21232" spans="74:100">
      <c r="BV21232" s="62"/>
      <c r="BW21232" s="62"/>
      <c r="BX21232" s="62"/>
      <c r="BY21232" s="62"/>
      <c r="BZ21232" s="62"/>
      <c r="CA21232" s="62"/>
      <c r="CB21232" s="62"/>
      <c r="CC21232" s="62"/>
      <c r="CD21232" s="62"/>
      <c r="CE21232" s="62"/>
      <c r="CF21232" s="62"/>
      <c r="CL21232" s="56" t="s">
        <v>11632</v>
      </c>
      <c r="CM21232" s="56" t="s">
        <v>216</v>
      </c>
      <c r="CN21232" s="56" t="s">
        <v>216</v>
      </c>
      <c r="CO21232" s="52"/>
      <c r="CP21232" s="52"/>
      <c r="CQ21232" s="52"/>
      <c r="CR21232" s="52"/>
      <c r="CS21232" s="52"/>
      <c r="CT21232" s="52"/>
      <c r="CU21232" s="33"/>
      <c r="CV21232" s="33"/>
    </row>
    <row r="21233" spans="74:100">
      <c r="BV21233" s="62"/>
      <c r="BW21233" s="62"/>
      <c r="BX21233" s="62"/>
      <c r="BY21233" s="62"/>
      <c r="BZ21233" s="62"/>
      <c r="CA21233" s="62"/>
      <c r="CB21233" s="62"/>
      <c r="CC21233" s="62"/>
      <c r="CD21233" s="62"/>
      <c r="CE21233" s="62"/>
      <c r="CF21233" s="62"/>
      <c r="CL21233" s="56" t="s">
        <v>11633</v>
      </c>
      <c r="CM21233" s="56" t="s">
        <v>216</v>
      </c>
      <c r="CN21233" s="56" t="s">
        <v>216</v>
      </c>
      <c r="CO21233" s="52"/>
      <c r="CP21233" s="52"/>
      <c r="CQ21233" s="52"/>
      <c r="CR21233" s="52"/>
      <c r="CS21233" s="52"/>
      <c r="CT21233" s="52"/>
      <c r="CU21233" s="33"/>
      <c r="CV21233" s="33"/>
    </row>
    <row r="21234" spans="74:100">
      <c r="BV21234" s="62"/>
      <c r="BW21234" s="62"/>
      <c r="BX21234" s="62"/>
      <c r="BY21234" s="62"/>
      <c r="BZ21234" s="62"/>
      <c r="CA21234" s="62"/>
      <c r="CB21234" s="62"/>
      <c r="CC21234" s="62"/>
      <c r="CD21234" s="62"/>
      <c r="CE21234" s="62"/>
      <c r="CF21234" s="62"/>
      <c r="CL21234" s="35" t="s">
        <v>11614</v>
      </c>
      <c r="CM21234" s="35" t="s">
        <v>217</v>
      </c>
      <c r="CN21234" s="35" t="s">
        <v>217</v>
      </c>
      <c r="CO21234" s="52"/>
      <c r="CP21234" s="52"/>
      <c r="CQ21234" s="52"/>
      <c r="CR21234" s="52"/>
      <c r="CS21234" s="52"/>
      <c r="CT21234" s="52"/>
      <c r="CU21234" s="33"/>
      <c r="CV21234" s="33"/>
    </row>
    <row r="21235" spans="74:100">
      <c r="BV21235" s="62"/>
      <c r="BW21235" s="62"/>
      <c r="BX21235" s="62"/>
      <c r="BY21235" s="62"/>
      <c r="BZ21235" s="62"/>
      <c r="CA21235" s="62"/>
      <c r="CB21235" s="62"/>
      <c r="CC21235" s="62"/>
      <c r="CD21235" s="62"/>
      <c r="CE21235" s="62"/>
      <c r="CF21235" s="62"/>
      <c r="CL21235" s="56" t="s">
        <v>11634</v>
      </c>
      <c r="CM21235" s="56" t="s">
        <v>216</v>
      </c>
      <c r="CN21235" s="56" t="s">
        <v>216</v>
      </c>
      <c r="CO21235" s="52"/>
      <c r="CP21235" s="52"/>
      <c r="CQ21235" s="52"/>
      <c r="CR21235" s="52"/>
      <c r="CS21235" s="52"/>
      <c r="CT21235" s="52"/>
      <c r="CU21235" s="33"/>
      <c r="CV21235" s="33"/>
    </row>
    <row r="21236" spans="74:100">
      <c r="BV21236" s="62"/>
      <c r="BW21236" s="62"/>
      <c r="BX21236" s="62"/>
      <c r="BY21236" s="62"/>
      <c r="BZ21236" s="62"/>
      <c r="CA21236" s="62"/>
      <c r="CB21236" s="62"/>
      <c r="CC21236" s="62"/>
      <c r="CD21236" s="62"/>
      <c r="CE21236" s="62"/>
      <c r="CF21236" s="62"/>
      <c r="CL21236" s="56" t="s">
        <v>13222</v>
      </c>
      <c r="CM21236" s="56" t="s">
        <v>214</v>
      </c>
      <c r="CN21236" s="56" t="s">
        <v>214</v>
      </c>
      <c r="CO21236" s="52"/>
      <c r="CP21236" s="52"/>
      <c r="CQ21236" s="52"/>
      <c r="CR21236" s="52"/>
      <c r="CS21236" s="52"/>
      <c r="CT21236" s="52"/>
      <c r="CU21236" s="33"/>
      <c r="CV21236" s="33"/>
    </row>
    <row r="21237" spans="74:100">
      <c r="BV21237" s="62"/>
      <c r="BW21237" s="62"/>
      <c r="BX21237" s="62"/>
      <c r="BY21237" s="62"/>
      <c r="BZ21237" s="62"/>
      <c r="CA21237" s="62"/>
      <c r="CB21237" s="62"/>
      <c r="CC21237" s="62"/>
      <c r="CD21237" s="62"/>
      <c r="CE21237" s="62"/>
      <c r="CF21237" s="62"/>
      <c r="CL21237" s="35" t="s">
        <v>11621</v>
      </c>
      <c r="CM21237" s="35" t="s">
        <v>217</v>
      </c>
      <c r="CN21237" s="35" t="s">
        <v>217</v>
      </c>
      <c r="CO21237" s="52"/>
      <c r="CP21237" s="52"/>
      <c r="CQ21237" s="52"/>
      <c r="CR21237" s="52"/>
      <c r="CS21237" s="52"/>
      <c r="CT21237" s="52"/>
      <c r="CU21237" s="33"/>
      <c r="CV21237" s="33"/>
    </row>
    <row r="21238" spans="74:100">
      <c r="BV21238" s="62"/>
      <c r="BW21238" s="62"/>
      <c r="BX21238" s="62"/>
      <c r="BY21238" s="62"/>
      <c r="BZ21238" s="62"/>
      <c r="CA21238" s="62"/>
      <c r="CB21238" s="62"/>
      <c r="CC21238" s="62"/>
      <c r="CD21238" s="62"/>
      <c r="CE21238" s="62"/>
      <c r="CF21238" s="62"/>
      <c r="CL21238" s="35" t="s">
        <v>11615</v>
      </c>
      <c r="CM21238" s="35" t="s">
        <v>217</v>
      </c>
      <c r="CN21238" s="35" t="s">
        <v>217</v>
      </c>
      <c r="CO21238" s="52"/>
      <c r="CP21238" s="52"/>
      <c r="CQ21238" s="52"/>
      <c r="CR21238" s="52"/>
      <c r="CS21238" s="52"/>
      <c r="CT21238" s="52"/>
      <c r="CU21238" s="33"/>
      <c r="CV21238" s="33"/>
    </row>
    <row r="21239" spans="74:100">
      <c r="BV21239" s="62"/>
      <c r="BW21239" s="62"/>
      <c r="BX21239" s="62"/>
      <c r="BY21239" s="62"/>
      <c r="BZ21239" s="62"/>
      <c r="CA21239" s="62"/>
      <c r="CB21239" s="62"/>
      <c r="CC21239" s="62"/>
      <c r="CD21239" s="62"/>
      <c r="CE21239" s="62"/>
      <c r="CF21239" s="62"/>
      <c r="CL21239" s="35" t="s">
        <v>11622</v>
      </c>
      <c r="CM21239" s="35" t="s">
        <v>217</v>
      </c>
      <c r="CN21239" s="35" t="s">
        <v>217</v>
      </c>
      <c r="CO21239" s="52"/>
      <c r="CP21239" s="52"/>
      <c r="CQ21239" s="52"/>
      <c r="CR21239" s="52"/>
      <c r="CS21239" s="52"/>
      <c r="CT21239" s="52"/>
      <c r="CU21239" s="33"/>
      <c r="CV21239" s="33"/>
    </row>
    <row r="21240" spans="74:100">
      <c r="BV21240" s="62"/>
      <c r="BW21240" s="62"/>
      <c r="BX21240" s="62"/>
      <c r="BY21240" s="62"/>
      <c r="BZ21240" s="62"/>
      <c r="CA21240" s="62"/>
      <c r="CB21240" s="62"/>
      <c r="CC21240" s="62"/>
      <c r="CD21240" s="62"/>
      <c r="CE21240" s="62"/>
      <c r="CF21240" s="62"/>
      <c r="CL21240" s="35" t="s">
        <v>11635</v>
      </c>
      <c r="CM21240" s="35" t="s">
        <v>217</v>
      </c>
      <c r="CN21240" s="35" t="s">
        <v>217</v>
      </c>
      <c r="CO21240" s="52"/>
      <c r="CP21240" s="52"/>
      <c r="CQ21240" s="52"/>
      <c r="CR21240" s="52"/>
      <c r="CS21240" s="52"/>
      <c r="CT21240" s="52"/>
      <c r="CU21240" s="33"/>
      <c r="CV21240" s="33"/>
    </row>
    <row r="21241" spans="74:100">
      <c r="BV21241" s="62"/>
      <c r="BW21241" s="62"/>
      <c r="BX21241" s="62"/>
      <c r="BY21241" s="62"/>
      <c r="BZ21241" s="62"/>
      <c r="CA21241" s="62"/>
      <c r="CB21241" s="62"/>
      <c r="CC21241" s="62"/>
      <c r="CD21241" s="62"/>
      <c r="CE21241" s="62"/>
      <c r="CF21241" s="62"/>
      <c r="CL21241" s="35" t="s">
        <v>11623</v>
      </c>
      <c r="CM21241" s="35" t="s">
        <v>217</v>
      </c>
      <c r="CN21241" s="35" t="s">
        <v>217</v>
      </c>
      <c r="CO21241" s="52"/>
      <c r="CP21241" s="52"/>
      <c r="CQ21241" s="52"/>
      <c r="CR21241" s="52"/>
      <c r="CS21241" s="52"/>
      <c r="CT21241" s="52"/>
      <c r="CU21241" s="33"/>
      <c r="CV21241" s="33"/>
    </row>
    <row r="21242" spans="74:100">
      <c r="BV21242" s="62"/>
      <c r="BW21242" s="62"/>
      <c r="BX21242" s="62"/>
      <c r="BY21242" s="62"/>
      <c r="BZ21242" s="62"/>
      <c r="CA21242" s="62"/>
      <c r="CB21242" s="62"/>
      <c r="CC21242" s="62"/>
      <c r="CD21242" s="62"/>
      <c r="CE21242" s="62"/>
      <c r="CF21242" s="62"/>
      <c r="CL21242" s="35" t="s">
        <v>11616</v>
      </c>
      <c r="CM21242" s="35" t="s">
        <v>217</v>
      </c>
      <c r="CN21242" s="35" t="s">
        <v>217</v>
      </c>
      <c r="CO21242" s="52"/>
      <c r="CP21242" s="52"/>
      <c r="CQ21242" s="52"/>
      <c r="CR21242" s="52"/>
      <c r="CS21242" s="52"/>
      <c r="CT21242" s="52"/>
      <c r="CU21242" s="33"/>
      <c r="CV21242" s="33"/>
    </row>
    <row r="21243" spans="74:100">
      <c r="BV21243" s="62"/>
      <c r="BW21243" s="62"/>
      <c r="BX21243" s="62"/>
      <c r="BY21243" s="62"/>
      <c r="BZ21243" s="62"/>
      <c r="CA21243" s="62"/>
      <c r="CB21243" s="62"/>
      <c r="CC21243" s="62"/>
      <c r="CD21243" s="62"/>
      <c r="CE21243" s="62"/>
      <c r="CF21243" s="62"/>
      <c r="CL21243" s="35" t="s">
        <v>11624</v>
      </c>
      <c r="CM21243" s="35" t="s">
        <v>217</v>
      </c>
      <c r="CN21243" s="35" t="s">
        <v>217</v>
      </c>
      <c r="CO21243" s="52"/>
      <c r="CP21243" s="52"/>
      <c r="CQ21243" s="52"/>
      <c r="CR21243" s="52"/>
      <c r="CS21243" s="52"/>
      <c r="CT21243" s="52"/>
      <c r="CU21243" s="33"/>
      <c r="CV21243" s="33"/>
    </row>
    <row r="21244" spans="74:100">
      <c r="BV21244" s="62"/>
      <c r="BW21244" s="62"/>
      <c r="BX21244" s="62"/>
      <c r="BY21244" s="62"/>
      <c r="BZ21244" s="62"/>
      <c r="CA21244" s="62"/>
      <c r="CB21244" s="62"/>
      <c r="CC21244" s="62"/>
      <c r="CD21244" s="62"/>
      <c r="CE21244" s="62"/>
      <c r="CF21244" s="62"/>
      <c r="CL21244" s="35" t="s">
        <v>11617</v>
      </c>
      <c r="CM21244" s="35" t="s">
        <v>217</v>
      </c>
      <c r="CN21244" s="35" t="s">
        <v>217</v>
      </c>
      <c r="CO21244" s="52"/>
      <c r="CP21244" s="52"/>
      <c r="CQ21244" s="52"/>
      <c r="CR21244" s="52"/>
      <c r="CS21244" s="52"/>
      <c r="CT21244" s="52"/>
      <c r="CU21244" s="33"/>
      <c r="CV21244" s="33"/>
    </row>
    <row r="21245" spans="74:100">
      <c r="BV21245" s="62"/>
      <c r="BW21245" s="62"/>
      <c r="BX21245" s="62"/>
      <c r="BY21245" s="62"/>
      <c r="BZ21245" s="62"/>
      <c r="CA21245" s="62"/>
      <c r="CB21245" s="62"/>
      <c r="CC21245" s="62"/>
      <c r="CD21245" s="62"/>
      <c r="CE21245" s="62"/>
      <c r="CF21245" s="62"/>
      <c r="CL21245" s="35" t="s">
        <v>11625</v>
      </c>
      <c r="CM21245" s="35" t="s">
        <v>217</v>
      </c>
      <c r="CN21245" s="35" t="s">
        <v>217</v>
      </c>
      <c r="CO21245" s="52"/>
      <c r="CP21245" s="52"/>
      <c r="CQ21245" s="52"/>
      <c r="CR21245" s="52"/>
      <c r="CS21245" s="52"/>
      <c r="CT21245" s="52"/>
      <c r="CU21245" s="33"/>
      <c r="CV21245" s="33"/>
    </row>
    <row r="21246" spans="74:100">
      <c r="BV21246" s="62"/>
      <c r="BW21246" s="62"/>
      <c r="BX21246" s="62"/>
      <c r="BY21246" s="62"/>
      <c r="BZ21246" s="62"/>
      <c r="CA21246" s="62"/>
      <c r="CB21246" s="62"/>
      <c r="CC21246" s="62"/>
      <c r="CD21246" s="62"/>
      <c r="CE21246" s="62"/>
      <c r="CF21246" s="62"/>
      <c r="CL21246" s="56" t="s">
        <v>13223</v>
      </c>
      <c r="CM21246" s="56" t="s">
        <v>214</v>
      </c>
      <c r="CN21246" s="56" t="s">
        <v>214</v>
      </c>
      <c r="CO21246" s="52"/>
      <c r="CP21246" s="52"/>
      <c r="CQ21246" s="52"/>
      <c r="CR21246" s="52"/>
      <c r="CS21246" s="52"/>
      <c r="CT21246" s="52"/>
      <c r="CU21246" s="33"/>
      <c r="CV21246" s="33"/>
    </row>
    <row r="21247" spans="74:100">
      <c r="BV21247" s="62"/>
      <c r="BW21247" s="62"/>
      <c r="BX21247" s="62"/>
      <c r="BY21247" s="62"/>
      <c r="BZ21247" s="62"/>
      <c r="CA21247" s="62"/>
      <c r="CB21247" s="62"/>
      <c r="CC21247" s="62"/>
      <c r="CD21247" s="62"/>
      <c r="CE21247" s="62"/>
      <c r="CF21247" s="62"/>
      <c r="CL21247" s="56" t="s">
        <v>13224</v>
      </c>
      <c r="CM21247" s="56" t="s">
        <v>214</v>
      </c>
      <c r="CN21247" s="56" t="s">
        <v>214</v>
      </c>
      <c r="CO21247" s="52"/>
      <c r="CP21247" s="52"/>
      <c r="CQ21247" s="52"/>
      <c r="CR21247" s="52"/>
      <c r="CS21247" s="52"/>
      <c r="CT21247" s="52"/>
      <c r="CU21247" s="33"/>
      <c r="CV21247" s="33"/>
    </row>
    <row r="21248" spans="74:100">
      <c r="BV21248" s="62"/>
      <c r="BW21248" s="62"/>
      <c r="BX21248" s="62"/>
      <c r="BY21248" s="62"/>
      <c r="BZ21248" s="62"/>
      <c r="CA21248" s="62"/>
      <c r="CB21248" s="62"/>
      <c r="CC21248" s="62"/>
      <c r="CD21248" s="62"/>
      <c r="CE21248" s="62"/>
      <c r="CF21248" s="62"/>
      <c r="CL21248" s="56" t="s">
        <v>11418</v>
      </c>
      <c r="CM21248" s="56" t="s">
        <v>215</v>
      </c>
      <c r="CN21248" s="56" t="s">
        <v>215</v>
      </c>
      <c r="CO21248" s="52"/>
      <c r="CP21248" s="52"/>
      <c r="CQ21248" s="52"/>
      <c r="CR21248" s="52"/>
      <c r="CS21248" s="52"/>
      <c r="CT21248" s="52"/>
      <c r="CU21248" s="33"/>
      <c r="CV21248" s="33"/>
    </row>
    <row r="21249" spans="74:100">
      <c r="BV21249" s="62"/>
      <c r="BW21249" s="62"/>
      <c r="BX21249" s="62"/>
      <c r="BY21249" s="62"/>
      <c r="BZ21249" s="62"/>
      <c r="CA21249" s="62"/>
      <c r="CB21249" s="62"/>
      <c r="CC21249" s="62"/>
      <c r="CD21249" s="62"/>
      <c r="CE21249" s="62"/>
      <c r="CF21249" s="62"/>
      <c r="CL21249" s="35" t="s">
        <v>11419</v>
      </c>
      <c r="CM21249" s="35" t="s">
        <v>217</v>
      </c>
      <c r="CN21249" s="35" t="s">
        <v>217</v>
      </c>
      <c r="CO21249" s="52"/>
      <c r="CP21249" s="52"/>
      <c r="CQ21249" s="52"/>
      <c r="CR21249" s="52"/>
      <c r="CS21249" s="52"/>
      <c r="CT21249" s="52"/>
      <c r="CU21249" s="33"/>
      <c r="CV21249" s="33"/>
    </row>
    <row r="21250" spans="74:100">
      <c r="BV21250" s="62"/>
      <c r="BW21250" s="62"/>
      <c r="BX21250" s="62"/>
      <c r="BY21250" s="62"/>
      <c r="BZ21250" s="62"/>
      <c r="CA21250" s="62"/>
      <c r="CB21250" s="62"/>
      <c r="CC21250" s="62"/>
      <c r="CD21250" s="62"/>
      <c r="CE21250" s="62"/>
      <c r="CF21250" s="62"/>
      <c r="CL21250" s="56" t="s">
        <v>11420</v>
      </c>
      <c r="CM21250" s="56" t="s">
        <v>215</v>
      </c>
      <c r="CN21250" s="56" t="s">
        <v>215</v>
      </c>
      <c r="CO21250" s="52"/>
      <c r="CP21250" s="52"/>
      <c r="CQ21250" s="52"/>
      <c r="CR21250" s="52"/>
      <c r="CS21250" s="52"/>
      <c r="CT21250" s="52"/>
      <c r="CU21250" s="33"/>
      <c r="CV21250" s="33"/>
    </row>
    <row r="21251" spans="74:100">
      <c r="BV21251" s="62"/>
      <c r="BW21251" s="62"/>
      <c r="BX21251" s="62"/>
      <c r="BY21251" s="62"/>
      <c r="BZ21251" s="62"/>
      <c r="CA21251" s="62"/>
      <c r="CB21251" s="62"/>
      <c r="CC21251" s="62"/>
      <c r="CD21251" s="62"/>
      <c r="CE21251" s="62"/>
      <c r="CF21251" s="62"/>
      <c r="CL21251" s="56" t="s">
        <v>11421</v>
      </c>
      <c r="CM21251" s="56" t="s">
        <v>215</v>
      </c>
      <c r="CN21251" s="56" t="s">
        <v>215</v>
      </c>
      <c r="CO21251" s="52"/>
      <c r="CP21251" s="52"/>
      <c r="CQ21251" s="52"/>
      <c r="CR21251" s="52"/>
      <c r="CS21251" s="52"/>
      <c r="CT21251" s="52"/>
      <c r="CU21251" s="33"/>
      <c r="CV21251" s="33"/>
    </row>
    <row r="21252" spans="74:100">
      <c r="BV21252" s="62"/>
      <c r="BW21252" s="62"/>
      <c r="BX21252" s="62"/>
      <c r="BY21252" s="62"/>
      <c r="BZ21252" s="62"/>
      <c r="CA21252" s="62"/>
      <c r="CB21252" s="62"/>
      <c r="CC21252" s="62"/>
      <c r="CD21252" s="62"/>
      <c r="CE21252" s="62"/>
      <c r="CF21252" s="62"/>
      <c r="CL21252" s="56" t="s">
        <v>11422</v>
      </c>
      <c r="CM21252" s="56" t="s">
        <v>215</v>
      </c>
      <c r="CN21252" s="56" t="s">
        <v>215</v>
      </c>
      <c r="CO21252" s="52"/>
      <c r="CP21252" s="52"/>
      <c r="CQ21252" s="52"/>
      <c r="CR21252" s="52"/>
      <c r="CS21252" s="52"/>
      <c r="CT21252" s="52"/>
      <c r="CU21252" s="33"/>
      <c r="CV21252" s="33"/>
    </row>
    <row r="21253" spans="74:100">
      <c r="BV21253" s="62"/>
      <c r="BW21253" s="62"/>
      <c r="BX21253" s="62"/>
      <c r="BY21253" s="62"/>
      <c r="BZ21253" s="62"/>
      <c r="CA21253" s="62"/>
      <c r="CB21253" s="62"/>
      <c r="CC21253" s="62"/>
      <c r="CD21253" s="62"/>
      <c r="CE21253" s="62"/>
      <c r="CF21253" s="62"/>
      <c r="CL21253" s="56" t="s">
        <v>11423</v>
      </c>
      <c r="CM21253" s="56" t="s">
        <v>215</v>
      </c>
      <c r="CN21253" s="56" t="s">
        <v>215</v>
      </c>
      <c r="CO21253" s="52"/>
      <c r="CP21253" s="52"/>
      <c r="CQ21253" s="52"/>
      <c r="CR21253" s="52"/>
      <c r="CS21253" s="52"/>
      <c r="CT21253" s="52"/>
      <c r="CU21253" s="33"/>
      <c r="CV21253" s="33"/>
    </row>
    <row r="21254" spans="74:100">
      <c r="BV21254" s="62"/>
      <c r="BW21254" s="62"/>
      <c r="BX21254" s="62"/>
      <c r="BY21254" s="62"/>
      <c r="BZ21254" s="62"/>
      <c r="CA21254" s="62"/>
      <c r="CB21254" s="62"/>
      <c r="CC21254" s="62"/>
      <c r="CD21254" s="62"/>
      <c r="CE21254" s="62"/>
      <c r="CF21254" s="62"/>
      <c r="CL21254" s="35" t="s">
        <v>11424</v>
      </c>
      <c r="CM21254" s="35" t="s">
        <v>217</v>
      </c>
      <c r="CN21254" s="35" t="s">
        <v>217</v>
      </c>
      <c r="CO21254" s="52"/>
      <c r="CP21254" s="52"/>
      <c r="CQ21254" s="52"/>
      <c r="CR21254" s="52"/>
      <c r="CS21254" s="52"/>
      <c r="CT21254" s="52"/>
      <c r="CU21254" s="33"/>
      <c r="CV21254" s="33"/>
    </row>
    <row r="21255" spans="74:100">
      <c r="BV21255" s="62"/>
      <c r="BW21255" s="62"/>
      <c r="BX21255" s="62"/>
      <c r="BY21255" s="62"/>
      <c r="BZ21255" s="62"/>
      <c r="CA21255" s="62"/>
      <c r="CB21255" s="62"/>
      <c r="CC21255" s="62"/>
      <c r="CD21255" s="62"/>
      <c r="CE21255" s="62"/>
      <c r="CF21255" s="62"/>
      <c r="CL21255" s="56" t="s">
        <v>11425</v>
      </c>
      <c r="CM21255" s="56" t="s">
        <v>215</v>
      </c>
      <c r="CN21255" s="56" t="s">
        <v>215</v>
      </c>
      <c r="CO21255" s="52"/>
      <c r="CP21255" s="52"/>
      <c r="CQ21255" s="52"/>
      <c r="CR21255" s="52"/>
      <c r="CS21255" s="52"/>
      <c r="CT21255" s="52"/>
      <c r="CU21255" s="33"/>
      <c r="CV21255" s="33"/>
    </row>
    <row r="21256" spans="74:100">
      <c r="BV21256" s="62"/>
      <c r="BW21256" s="62"/>
      <c r="BX21256" s="62"/>
      <c r="BY21256" s="62"/>
      <c r="BZ21256" s="62"/>
      <c r="CA21256" s="62"/>
      <c r="CB21256" s="62"/>
      <c r="CC21256" s="62"/>
      <c r="CD21256" s="62"/>
      <c r="CE21256" s="62"/>
      <c r="CF21256" s="62"/>
      <c r="CL21256" s="35" t="s">
        <v>29569</v>
      </c>
      <c r="CM21256" s="35" t="s">
        <v>217</v>
      </c>
      <c r="CN21256" s="35" t="s">
        <v>217</v>
      </c>
      <c r="CO21256" s="52"/>
      <c r="CP21256" s="52"/>
      <c r="CQ21256" s="52"/>
      <c r="CR21256" s="52"/>
      <c r="CS21256" s="52"/>
      <c r="CT21256" s="52"/>
      <c r="CU21256" s="33"/>
      <c r="CV21256" s="33"/>
    </row>
    <row r="21257" spans="74:100">
      <c r="BV21257" s="62"/>
      <c r="BW21257" s="62"/>
      <c r="BX21257" s="62"/>
      <c r="BY21257" s="62"/>
      <c r="BZ21257" s="62"/>
      <c r="CA21257" s="62"/>
      <c r="CB21257" s="62"/>
      <c r="CC21257" s="62"/>
      <c r="CD21257" s="62"/>
      <c r="CE21257" s="62"/>
      <c r="CF21257" s="62"/>
      <c r="CL21257" s="35" t="s">
        <v>13254</v>
      </c>
      <c r="CM21257" s="35" t="s">
        <v>217</v>
      </c>
      <c r="CN21257" s="35" t="s">
        <v>217</v>
      </c>
      <c r="CO21257" s="52"/>
      <c r="CP21257" s="52"/>
      <c r="CQ21257" s="52"/>
      <c r="CR21257" s="52"/>
      <c r="CS21257" s="52"/>
      <c r="CT21257" s="52"/>
      <c r="CU21257" s="33"/>
      <c r="CV21257" s="33"/>
    </row>
    <row r="21258" spans="74:100">
      <c r="BV21258" s="62"/>
      <c r="BW21258" s="62"/>
      <c r="BX21258" s="62"/>
      <c r="BY21258" s="62"/>
      <c r="BZ21258" s="62"/>
      <c r="CA21258" s="62"/>
      <c r="CB21258" s="62"/>
      <c r="CC21258" s="62"/>
      <c r="CD21258" s="62"/>
      <c r="CE21258" s="62"/>
      <c r="CF21258" s="62"/>
      <c r="CL21258" s="56" t="s">
        <v>13281</v>
      </c>
      <c r="CM21258" s="56" t="s">
        <v>216</v>
      </c>
      <c r="CN21258" s="56" t="s">
        <v>216</v>
      </c>
      <c r="CO21258" s="52"/>
      <c r="CP21258" s="52"/>
      <c r="CQ21258" s="52"/>
      <c r="CR21258" s="52"/>
      <c r="CS21258" s="52"/>
      <c r="CT21258" s="52"/>
      <c r="CU21258" s="33"/>
      <c r="CV21258" s="33"/>
    </row>
    <row r="21259" spans="74:100">
      <c r="BV21259" s="62"/>
      <c r="BW21259" s="62"/>
      <c r="BX21259" s="62"/>
      <c r="BY21259" s="62"/>
      <c r="BZ21259" s="62"/>
      <c r="CA21259" s="62"/>
      <c r="CB21259" s="62"/>
      <c r="CC21259" s="62"/>
      <c r="CD21259" s="62"/>
      <c r="CE21259" s="62"/>
      <c r="CF21259" s="62"/>
      <c r="CL21259" s="56" t="s">
        <v>11426</v>
      </c>
      <c r="CM21259" s="56" t="s">
        <v>215</v>
      </c>
      <c r="CN21259" s="56" t="s">
        <v>215</v>
      </c>
      <c r="CO21259" s="52"/>
      <c r="CP21259" s="52"/>
      <c r="CQ21259" s="52"/>
      <c r="CR21259" s="52"/>
      <c r="CS21259" s="52"/>
      <c r="CT21259" s="52"/>
      <c r="CU21259" s="33"/>
      <c r="CV21259" s="33"/>
    </row>
    <row r="21260" spans="74:100">
      <c r="BV21260" s="62"/>
      <c r="BW21260" s="62"/>
      <c r="BX21260" s="62"/>
      <c r="BY21260" s="62"/>
      <c r="BZ21260" s="62"/>
      <c r="CA21260" s="62"/>
      <c r="CB21260" s="62"/>
      <c r="CC21260" s="62"/>
      <c r="CD21260" s="62"/>
      <c r="CE21260" s="62"/>
      <c r="CF21260" s="62"/>
      <c r="CL21260" s="35" t="s">
        <v>12078</v>
      </c>
      <c r="CM21260" s="35" t="s">
        <v>217</v>
      </c>
      <c r="CN21260" s="35" t="s">
        <v>217</v>
      </c>
      <c r="CO21260" s="52"/>
      <c r="CP21260" s="52"/>
      <c r="CQ21260" s="52"/>
      <c r="CR21260" s="52"/>
      <c r="CS21260" s="52"/>
      <c r="CT21260" s="52"/>
      <c r="CU21260" s="33"/>
      <c r="CV21260" s="33"/>
    </row>
    <row r="21261" spans="74:100">
      <c r="BV21261" s="62"/>
      <c r="BW21261" s="62"/>
      <c r="BX21261" s="62"/>
      <c r="BY21261" s="62"/>
      <c r="BZ21261" s="62"/>
      <c r="CA21261" s="62"/>
      <c r="CB21261" s="62"/>
      <c r="CC21261" s="62"/>
      <c r="CD21261" s="62"/>
      <c r="CE21261" s="62"/>
      <c r="CF21261" s="62"/>
      <c r="CL21261" s="35" t="s">
        <v>11427</v>
      </c>
      <c r="CM21261" s="35" t="s">
        <v>217</v>
      </c>
      <c r="CN21261" s="35" t="s">
        <v>217</v>
      </c>
      <c r="CO21261" s="52"/>
      <c r="CP21261" s="52"/>
      <c r="CQ21261" s="52"/>
      <c r="CR21261" s="52"/>
      <c r="CS21261" s="52"/>
      <c r="CT21261" s="52"/>
      <c r="CU21261" s="33"/>
      <c r="CV21261" s="33"/>
    </row>
    <row r="21262" spans="74:100">
      <c r="BV21262" s="62"/>
      <c r="BW21262" s="62"/>
      <c r="BX21262" s="62"/>
      <c r="BY21262" s="62"/>
      <c r="BZ21262" s="62"/>
      <c r="CA21262" s="62"/>
      <c r="CB21262" s="62"/>
      <c r="CC21262" s="62"/>
      <c r="CD21262" s="62"/>
      <c r="CE21262" s="62"/>
      <c r="CF21262" s="62"/>
      <c r="CL21262" s="56" t="s">
        <v>11428</v>
      </c>
      <c r="CM21262" s="56" t="s">
        <v>215</v>
      </c>
      <c r="CN21262" s="56" t="s">
        <v>215</v>
      </c>
      <c r="CO21262" s="52"/>
      <c r="CP21262" s="52"/>
      <c r="CQ21262" s="52"/>
      <c r="CR21262" s="52"/>
      <c r="CS21262" s="52"/>
      <c r="CT21262" s="52"/>
      <c r="CU21262" s="33"/>
      <c r="CV21262" s="33"/>
    </row>
    <row r="21263" spans="74:100">
      <c r="BV21263" s="62"/>
      <c r="BW21263" s="62"/>
      <c r="BX21263" s="62"/>
      <c r="BY21263" s="62"/>
      <c r="BZ21263" s="62"/>
      <c r="CA21263" s="62"/>
      <c r="CB21263" s="62"/>
      <c r="CC21263" s="62"/>
      <c r="CD21263" s="62"/>
      <c r="CE21263" s="62"/>
      <c r="CF21263" s="62"/>
      <c r="CL21263" s="35" t="s">
        <v>12079</v>
      </c>
      <c r="CM21263" s="35" t="s">
        <v>217</v>
      </c>
      <c r="CN21263" s="35" t="s">
        <v>217</v>
      </c>
      <c r="CO21263" s="52"/>
      <c r="CP21263" s="52"/>
      <c r="CQ21263" s="52"/>
      <c r="CR21263" s="52"/>
      <c r="CS21263" s="52"/>
      <c r="CT21263" s="52"/>
      <c r="CU21263" s="33"/>
      <c r="CV21263" s="33"/>
    </row>
    <row r="21264" spans="74:100">
      <c r="BV21264" s="62"/>
      <c r="BW21264" s="62"/>
      <c r="BX21264" s="62"/>
      <c r="BY21264" s="62"/>
      <c r="BZ21264" s="62"/>
      <c r="CA21264" s="62"/>
      <c r="CB21264" s="62"/>
      <c r="CC21264" s="62"/>
      <c r="CD21264" s="62"/>
      <c r="CE21264" s="62"/>
      <c r="CF21264" s="62"/>
      <c r="CL21264" s="56" t="s">
        <v>25784</v>
      </c>
      <c r="CM21264" s="56" t="s">
        <v>213</v>
      </c>
      <c r="CN21264" s="56" t="s">
        <v>213</v>
      </c>
      <c r="CO21264" s="52"/>
      <c r="CP21264" s="52"/>
      <c r="CQ21264" s="52"/>
      <c r="CR21264" s="52"/>
      <c r="CS21264" s="52"/>
      <c r="CT21264" s="52"/>
      <c r="CU21264" s="33"/>
      <c r="CV21264" s="33"/>
    </row>
    <row r="21265" spans="74:100">
      <c r="BV21265" s="62"/>
      <c r="BW21265" s="62"/>
      <c r="BX21265" s="62"/>
      <c r="BY21265" s="62"/>
      <c r="BZ21265" s="62"/>
      <c r="CA21265" s="62"/>
      <c r="CB21265" s="62"/>
      <c r="CC21265" s="62"/>
      <c r="CD21265" s="62"/>
      <c r="CE21265" s="62"/>
      <c r="CF21265" s="62"/>
      <c r="CL21265" s="56" t="s">
        <v>25785</v>
      </c>
      <c r="CM21265" s="56" t="s">
        <v>216</v>
      </c>
      <c r="CN21265" s="56" t="s">
        <v>216</v>
      </c>
      <c r="CO21265" s="52"/>
      <c r="CP21265" s="52"/>
      <c r="CQ21265" s="52"/>
      <c r="CR21265" s="52"/>
      <c r="CS21265" s="52"/>
      <c r="CT21265" s="52"/>
      <c r="CU21265" s="33"/>
      <c r="CV21265" s="33"/>
    </row>
    <row r="21266" spans="74:100">
      <c r="BV21266" s="62"/>
      <c r="BW21266" s="62"/>
      <c r="BX21266" s="62"/>
      <c r="BY21266" s="62"/>
      <c r="BZ21266" s="62"/>
      <c r="CA21266" s="62"/>
      <c r="CB21266" s="62"/>
      <c r="CC21266" s="62"/>
      <c r="CD21266" s="62"/>
      <c r="CE21266" s="62"/>
      <c r="CF21266" s="62"/>
      <c r="CL21266" s="56" t="s">
        <v>25786</v>
      </c>
      <c r="CM21266" s="56" t="s">
        <v>216</v>
      </c>
      <c r="CN21266" s="56" t="s">
        <v>216</v>
      </c>
      <c r="CO21266" s="52"/>
      <c r="CP21266" s="52"/>
      <c r="CQ21266" s="52"/>
      <c r="CR21266" s="52"/>
      <c r="CS21266" s="52"/>
      <c r="CT21266" s="52"/>
      <c r="CU21266" s="33"/>
      <c r="CV21266" s="33"/>
    </row>
    <row r="21267" spans="74:100">
      <c r="BV21267" s="62"/>
      <c r="BW21267" s="62"/>
      <c r="BX21267" s="62"/>
      <c r="BY21267" s="62"/>
      <c r="BZ21267" s="62"/>
      <c r="CA21267" s="62"/>
      <c r="CB21267" s="62"/>
      <c r="CC21267" s="62"/>
      <c r="CD21267" s="62"/>
      <c r="CE21267" s="62"/>
      <c r="CF21267" s="62"/>
      <c r="CL21267" s="56" t="s">
        <v>11430</v>
      </c>
      <c r="CM21267" s="56" t="s">
        <v>214</v>
      </c>
      <c r="CN21267" s="56" t="s">
        <v>214</v>
      </c>
      <c r="CO21267" s="52"/>
      <c r="CP21267" s="52"/>
      <c r="CQ21267" s="52"/>
      <c r="CR21267" s="52"/>
      <c r="CS21267" s="52"/>
      <c r="CT21267" s="52"/>
      <c r="CU21267" s="33"/>
      <c r="CV21267" s="33"/>
    </row>
    <row r="21268" spans="74:100">
      <c r="BV21268" s="62"/>
      <c r="BW21268" s="62"/>
      <c r="BX21268" s="62"/>
      <c r="BY21268" s="62"/>
      <c r="BZ21268" s="62"/>
      <c r="CA21268" s="62"/>
      <c r="CB21268" s="62"/>
      <c r="CC21268" s="62"/>
      <c r="CD21268" s="62"/>
      <c r="CE21268" s="62"/>
      <c r="CF21268" s="62"/>
      <c r="CL21268" s="56" t="s">
        <v>24011</v>
      </c>
      <c r="CM21268" s="56" t="s">
        <v>214</v>
      </c>
      <c r="CN21268" s="56" t="s">
        <v>214</v>
      </c>
      <c r="CO21268" s="52"/>
      <c r="CP21268" s="52"/>
      <c r="CQ21268" s="52"/>
      <c r="CR21268" s="52"/>
      <c r="CS21268" s="52"/>
      <c r="CT21268" s="52"/>
      <c r="CU21268" s="33"/>
      <c r="CV21268" s="33"/>
    </row>
    <row r="21269" spans="74:100">
      <c r="BV21269" s="62"/>
      <c r="BW21269" s="62"/>
      <c r="BX21269" s="62"/>
      <c r="BY21269" s="62"/>
      <c r="BZ21269" s="62"/>
      <c r="CA21269" s="62"/>
      <c r="CB21269" s="62"/>
      <c r="CC21269" s="62"/>
      <c r="CD21269" s="62"/>
      <c r="CE21269" s="62"/>
      <c r="CF21269" s="62"/>
      <c r="CL21269" s="56" t="s">
        <v>24012</v>
      </c>
      <c r="CM21269" s="56" t="s">
        <v>214</v>
      </c>
      <c r="CN21269" s="56" t="s">
        <v>214</v>
      </c>
      <c r="CO21269" s="52"/>
      <c r="CP21269" s="52"/>
      <c r="CQ21269" s="52"/>
      <c r="CR21269" s="52"/>
      <c r="CS21269" s="52"/>
      <c r="CT21269" s="52"/>
      <c r="CU21269" s="33"/>
      <c r="CV21269" s="33"/>
    </row>
    <row r="21270" spans="74:100">
      <c r="BV21270" s="62"/>
      <c r="BW21270" s="62"/>
      <c r="BX21270" s="62"/>
      <c r="BY21270" s="62"/>
      <c r="BZ21270" s="62"/>
      <c r="CA21270" s="62"/>
      <c r="CB21270" s="62"/>
      <c r="CC21270" s="62"/>
      <c r="CD21270" s="62"/>
      <c r="CE21270" s="62"/>
      <c r="CF21270" s="62"/>
      <c r="CL21270" s="56" t="s">
        <v>24013</v>
      </c>
      <c r="CM21270" s="56" t="s">
        <v>214</v>
      </c>
      <c r="CN21270" s="56" t="s">
        <v>214</v>
      </c>
      <c r="CO21270" s="52"/>
      <c r="CP21270" s="52"/>
      <c r="CQ21270" s="52"/>
      <c r="CR21270" s="52"/>
      <c r="CS21270" s="52"/>
      <c r="CT21270" s="52"/>
      <c r="CU21270" s="33"/>
      <c r="CV21270" s="33"/>
    </row>
    <row r="21271" spans="74:100">
      <c r="BV21271" s="62"/>
      <c r="BW21271" s="62"/>
      <c r="BX21271" s="62"/>
      <c r="BY21271" s="62"/>
      <c r="BZ21271" s="62"/>
      <c r="CA21271" s="62"/>
      <c r="CB21271" s="62"/>
      <c r="CC21271" s="62"/>
      <c r="CD21271" s="62"/>
      <c r="CE21271" s="62"/>
      <c r="CF21271" s="62"/>
      <c r="CL21271" s="56" t="s">
        <v>11431</v>
      </c>
      <c r="CM21271" s="56" t="s">
        <v>214</v>
      </c>
      <c r="CN21271" s="56" t="s">
        <v>214</v>
      </c>
      <c r="CO21271" s="52"/>
      <c r="CP21271" s="52"/>
      <c r="CQ21271" s="52"/>
      <c r="CR21271" s="52"/>
      <c r="CS21271" s="52"/>
      <c r="CT21271" s="52"/>
      <c r="CU21271" s="33"/>
      <c r="CV21271" s="33"/>
    </row>
    <row r="21272" spans="74:100">
      <c r="BV21272" s="62"/>
      <c r="BW21272" s="62"/>
      <c r="BX21272" s="62"/>
      <c r="BY21272" s="62"/>
      <c r="BZ21272" s="62"/>
      <c r="CA21272" s="62"/>
      <c r="CB21272" s="62"/>
      <c r="CC21272" s="62"/>
      <c r="CD21272" s="62"/>
      <c r="CE21272" s="62"/>
      <c r="CF21272" s="62"/>
      <c r="CL21272" s="56" t="s">
        <v>24014</v>
      </c>
      <c r="CM21272" s="56" t="s">
        <v>216</v>
      </c>
      <c r="CN21272" s="56" t="s">
        <v>216</v>
      </c>
      <c r="CO21272" s="52"/>
      <c r="CP21272" s="52"/>
      <c r="CQ21272" s="52"/>
      <c r="CR21272" s="52"/>
      <c r="CS21272" s="52"/>
      <c r="CT21272" s="52"/>
      <c r="CU21272" s="33"/>
      <c r="CV21272" s="33"/>
    </row>
    <row r="21273" spans="74:100">
      <c r="BV21273" s="62"/>
      <c r="BW21273" s="62"/>
      <c r="BX21273" s="62"/>
      <c r="BY21273" s="62"/>
      <c r="BZ21273" s="62"/>
      <c r="CA21273" s="62"/>
      <c r="CB21273" s="62"/>
      <c r="CC21273" s="62"/>
      <c r="CD21273" s="62"/>
      <c r="CE21273" s="62"/>
      <c r="CF21273" s="62"/>
      <c r="CL21273" s="56" t="s">
        <v>11432</v>
      </c>
      <c r="CM21273" s="56" t="s">
        <v>214</v>
      </c>
      <c r="CN21273" s="56" t="s">
        <v>214</v>
      </c>
      <c r="CO21273" s="52"/>
      <c r="CP21273" s="52"/>
      <c r="CQ21273" s="52"/>
      <c r="CR21273" s="52"/>
      <c r="CS21273" s="52"/>
      <c r="CT21273" s="52"/>
      <c r="CU21273" s="33"/>
      <c r="CV21273" s="33"/>
    </row>
    <row r="21274" spans="74:100">
      <c r="BV21274" s="62"/>
      <c r="BW21274" s="62"/>
      <c r="BX21274" s="62"/>
      <c r="BY21274" s="62"/>
      <c r="BZ21274" s="62"/>
      <c r="CA21274" s="62"/>
      <c r="CB21274" s="62"/>
      <c r="CC21274" s="62"/>
      <c r="CD21274" s="62"/>
      <c r="CE21274" s="62"/>
      <c r="CF21274" s="62"/>
      <c r="CL21274" s="56" t="s">
        <v>11435</v>
      </c>
      <c r="CM21274" s="56" t="s">
        <v>215</v>
      </c>
      <c r="CN21274" s="56" t="s">
        <v>215</v>
      </c>
      <c r="CO21274" s="52"/>
      <c r="CP21274" s="52"/>
      <c r="CQ21274" s="52"/>
      <c r="CR21274" s="52"/>
      <c r="CS21274" s="52"/>
      <c r="CT21274" s="52"/>
      <c r="CU21274" s="33"/>
      <c r="CV21274" s="33"/>
    </row>
    <row r="21275" spans="74:100">
      <c r="BV21275" s="62"/>
      <c r="BW21275" s="62"/>
      <c r="BX21275" s="62"/>
      <c r="BY21275" s="62"/>
      <c r="BZ21275" s="62"/>
      <c r="CA21275" s="62"/>
      <c r="CB21275" s="62"/>
      <c r="CC21275" s="62"/>
      <c r="CD21275" s="62"/>
      <c r="CE21275" s="62"/>
      <c r="CF21275" s="62"/>
      <c r="CL21275" s="56" t="s">
        <v>11436</v>
      </c>
      <c r="CM21275" s="56" t="s">
        <v>215</v>
      </c>
      <c r="CN21275" s="56" t="s">
        <v>215</v>
      </c>
      <c r="CO21275" s="52"/>
      <c r="CP21275" s="52"/>
      <c r="CQ21275" s="52"/>
      <c r="CR21275" s="52"/>
      <c r="CS21275" s="52"/>
      <c r="CT21275" s="52"/>
      <c r="CU21275" s="33"/>
      <c r="CV21275" s="33"/>
    </row>
    <row r="21276" spans="74:100">
      <c r="BV21276" s="62"/>
      <c r="BW21276" s="62"/>
      <c r="BX21276" s="62"/>
      <c r="BY21276" s="62"/>
      <c r="BZ21276" s="62"/>
      <c r="CA21276" s="62"/>
      <c r="CB21276" s="62"/>
      <c r="CC21276" s="62"/>
      <c r="CD21276" s="62"/>
      <c r="CE21276" s="62"/>
      <c r="CF21276" s="62"/>
      <c r="CL21276" s="56" t="s">
        <v>11433</v>
      </c>
      <c r="CM21276" s="56" t="s">
        <v>214</v>
      </c>
      <c r="CN21276" s="56" t="s">
        <v>214</v>
      </c>
      <c r="CO21276" s="52"/>
      <c r="CP21276" s="52"/>
      <c r="CQ21276" s="52"/>
      <c r="CR21276" s="52"/>
      <c r="CS21276" s="52"/>
      <c r="CT21276" s="52"/>
      <c r="CU21276" s="33"/>
      <c r="CV21276" s="33"/>
    </row>
    <row r="21277" spans="74:100">
      <c r="BV21277" s="62"/>
      <c r="BW21277" s="62"/>
      <c r="BX21277" s="62"/>
      <c r="BY21277" s="62"/>
      <c r="BZ21277" s="62"/>
      <c r="CA21277" s="62"/>
      <c r="CB21277" s="62"/>
      <c r="CC21277" s="62"/>
      <c r="CD21277" s="62"/>
      <c r="CE21277" s="62"/>
      <c r="CF21277" s="62"/>
      <c r="CL21277" s="56" t="s">
        <v>24015</v>
      </c>
      <c r="CM21277" s="56" t="s">
        <v>214</v>
      </c>
      <c r="CN21277" s="56" t="s">
        <v>214</v>
      </c>
      <c r="CO21277" s="52"/>
      <c r="CP21277" s="52"/>
      <c r="CQ21277" s="52"/>
      <c r="CR21277" s="52"/>
      <c r="CS21277" s="52"/>
      <c r="CT21277" s="52"/>
      <c r="CU21277" s="33"/>
      <c r="CV21277" s="33"/>
    </row>
    <row r="21278" spans="74:100">
      <c r="BV21278" s="62"/>
      <c r="BW21278" s="62"/>
      <c r="BX21278" s="62"/>
      <c r="BY21278" s="62"/>
      <c r="BZ21278" s="62"/>
      <c r="CA21278" s="62"/>
      <c r="CB21278" s="62"/>
      <c r="CC21278" s="62"/>
      <c r="CD21278" s="62"/>
      <c r="CE21278" s="62"/>
      <c r="CF21278" s="62"/>
      <c r="CL21278" s="56" t="s">
        <v>24016</v>
      </c>
      <c r="CM21278" s="56" t="s">
        <v>214</v>
      </c>
      <c r="CN21278" s="56" t="s">
        <v>214</v>
      </c>
      <c r="CO21278" s="52"/>
      <c r="CP21278" s="52"/>
      <c r="CQ21278" s="52"/>
      <c r="CR21278" s="52"/>
      <c r="CS21278" s="52"/>
      <c r="CT21278" s="52"/>
      <c r="CU21278" s="33"/>
      <c r="CV21278" s="33"/>
    </row>
    <row r="21279" spans="74:100">
      <c r="BV21279" s="62"/>
      <c r="BW21279" s="62"/>
      <c r="BX21279" s="62"/>
      <c r="BY21279" s="62"/>
      <c r="BZ21279" s="62"/>
      <c r="CA21279" s="62"/>
      <c r="CB21279" s="62"/>
      <c r="CC21279" s="62"/>
      <c r="CD21279" s="62"/>
      <c r="CE21279" s="62"/>
      <c r="CF21279" s="62"/>
      <c r="CL21279" s="56" t="s">
        <v>11437</v>
      </c>
      <c r="CM21279" s="56" t="s">
        <v>215</v>
      </c>
      <c r="CN21279" s="56" t="s">
        <v>215</v>
      </c>
      <c r="CO21279" s="52"/>
      <c r="CP21279" s="52"/>
      <c r="CQ21279" s="52"/>
      <c r="CR21279" s="52"/>
      <c r="CS21279" s="52"/>
      <c r="CT21279" s="52"/>
      <c r="CU21279" s="33"/>
      <c r="CV21279" s="33"/>
    </row>
    <row r="21280" spans="74:100">
      <c r="BV21280" s="62"/>
      <c r="BW21280" s="62"/>
      <c r="BX21280" s="62"/>
      <c r="BY21280" s="62"/>
      <c r="BZ21280" s="62"/>
      <c r="CA21280" s="62"/>
      <c r="CB21280" s="62"/>
      <c r="CC21280" s="62"/>
      <c r="CD21280" s="62"/>
      <c r="CE21280" s="62"/>
      <c r="CF21280" s="62"/>
      <c r="CL21280" s="56" t="s">
        <v>11434</v>
      </c>
      <c r="CM21280" s="56" t="s">
        <v>214</v>
      </c>
      <c r="CN21280" s="56" t="s">
        <v>214</v>
      </c>
      <c r="CO21280" s="52"/>
      <c r="CP21280" s="52"/>
      <c r="CQ21280" s="52"/>
      <c r="CR21280" s="52"/>
      <c r="CS21280" s="52"/>
      <c r="CT21280" s="52"/>
      <c r="CU21280" s="33"/>
      <c r="CV21280" s="33"/>
    </row>
    <row r="21281" spans="74:100">
      <c r="BV21281" s="62"/>
      <c r="BW21281" s="62"/>
      <c r="BX21281" s="62"/>
      <c r="BY21281" s="62"/>
      <c r="BZ21281" s="62"/>
      <c r="CA21281" s="62"/>
      <c r="CB21281" s="62"/>
      <c r="CC21281" s="62"/>
      <c r="CD21281" s="62"/>
      <c r="CE21281" s="62"/>
      <c r="CF21281" s="62"/>
      <c r="CL21281" s="56" t="s">
        <v>11429</v>
      </c>
      <c r="CM21281" s="56" t="s">
        <v>216</v>
      </c>
      <c r="CN21281" s="56" t="s">
        <v>216</v>
      </c>
      <c r="CO21281" s="52"/>
      <c r="CP21281" s="52"/>
      <c r="CQ21281" s="52"/>
      <c r="CR21281" s="52"/>
      <c r="CS21281" s="52"/>
      <c r="CT21281" s="52"/>
      <c r="CU21281" s="33"/>
      <c r="CV21281" s="33"/>
    </row>
    <row r="21282" spans="74:100">
      <c r="BV21282" s="62"/>
      <c r="BW21282" s="62"/>
      <c r="BX21282" s="62"/>
      <c r="BY21282" s="62"/>
      <c r="BZ21282" s="62"/>
      <c r="CA21282" s="62"/>
      <c r="CB21282" s="62"/>
      <c r="CC21282" s="62"/>
      <c r="CD21282" s="62"/>
      <c r="CE21282" s="62"/>
      <c r="CF21282" s="62"/>
      <c r="CL21282" s="56" t="s">
        <v>9683</v>
      </c>
      <c r="CM21282" s="56" t="s">
        <v>213</v>
      </c>
      <c r="CN21282" s="56" t="s">
        <v>213</v>
      </c>
      <c r="CO21282" s="52"/>
      <c r="CP21282" s="52"/>
      <c r="CQ21282" s="52"/>
      <c r="CR21282" s="52"/>
      <c r="CS21282" s="52"/>
      <c r="CT21282" s="52"/>
      <c r="CU21282" s="33"/>
      <c r="CV21282" s="33"/>
    </row>
    <row r="21283" spans="74:100">
      <c r="BV21283" s="62"/>
      <c r="BW21283" s="62"/>
      <c r="BX21283" s="62"/>
      <c r="BY21283" s="62"/>
      <c r="BZ21283" s="62"/>
      <c r="CA21283" s="62"/>
      <c r="CB21283" s="62"/>
      <c r="CC21283" s="62"/>
      <c r="CD21283" s="62"/>
      <c r="CE21283" s="62"/>
      <c r="CF21283" s="62"/>
      <c r="CL21283" s="35" t="s">
        <v>11441</v>
      </c>
      <c r="CM21283" s="35" t="s">
        <v>217</v>
      </c>
      <c r="CN21283" s="35" t="s">
        <v>217</v>
      </c>
      <c r="CO21283" s="52"/>
      <c r="CP21283" s="52"/>
      <c r="CQ21283" s="52"/>
      <c r="CR21283" s="52"/>
      <c r="CS21283" s="52"/>
      <c r="CT21283" s="52"/>
      <c r="CU21283" s="33"/>
      <c r="CV21283" s="33"/>
    </row>
    <row r="21284" spans="74:100">
      <c r="BV21284" s="62"/>
      <c r="BW21284" s="62"/>
      <c r="BX21284" s="62"/>
      <c r="BY21284" s="62"/>
      <c r="BZ21284" s="62"/>
      <c r="CA21284" s="62"/>
      <c r="CB21284" s="62"/>
      <c r="CC21284" s="62"/>
      <c r="CD21284" s="62"/>
      <c r="CE21284" s="62"/>
      <c r="CF21284" s="62"/>
      <c r="CL21284" s="35" t="s">
        <v>10346</v>
      </c>
      <c r="CM21284" s="35" t="s">
        <v>217</v>
      </c>
      <c r="CN21284" s="35" t="s">
        <v>217</v>
      </c>
      <c r="CO21284" s="52"/>
      <c r="CP21284" s="52"/>
      <c r="CQ21284" s="52"/>
      <c r="CR21284" s="52"/>
      <c r="CS21284" s="52"/>
      <c r="CT21284" s="52"/>
      <c r="CU21284" s="33"/>
      <c r="CV21284" s="33"/>
    </row>
    <row r="21285" spans="74:100">
      <c r="BV21285" s="62"/>
      <c r="BW21285" s="62"/>
      <c r="BX21285" s="62"/>
      <c r="BY21285" s="62"/>
      <c r="BZ21285" s="62"/>
      <c r="CA21285" s="62"/>
      <c r="CB21285" s="62"/>
      <c r="CC21285" s="62"/>
      <c r="CD21285" s="62"/>
      <c r="CE21285" s="62"/>
      <c r="CF21285" s="62"/>
      <c r="CL21285" s="35" t="s">
        <v>10347</v>
      </c>
      <c r="CM21285" s="35" t="s">
        <v>217</v>
      </c>
      <c r="CN21285" s="35" t="s">
        <v>217</v>
      </c>
      <c r="CO21285" s="52"/>
      <c r="CP21285" s="52"/>
      <c r="CQ21285" s="52"/>
      <c r="CR21285" s="52"/>
      <c r="CS21285" s="52"/>
      <c r="CT21285" s="52"/>
      <c r="CU21285" s="33"/>
      <c r="CV21285" s="33"/>
    </row>
    <row r="21286" spans="74:100">
      <c r="BV21286" s="62"/>
      <c r="BW21286" s="62"/>
      <c r="BX21286" s="62"/>
      <c r="BY21286" s="62"/>
      <c r="BZ21286" s="62"/>
      <c r="CA21286" s="62"/>
      <c r="CB21286" s="62"/>
      <c r="CC21286" s="62"/>
      <c r="CD21286" s="62"/>
      <c r="CE21286" s="62"/>
      <c r="CF21286" s="62"/>
      <c r="CL21286" s="56" t="s">
        <v>11459</v>
      </c>
      <c r="CM21286" s="56" t="s">
        <v>214</v>
      </c>
      <c r="CN21286" s="56" t="s">
        <v>214</v>
      </c>
      <c r="CO21286" s="52"/>
      <c r="CP21286" s="52"/>
      <c r="CQ21286" s="52"/>
      <c r="CR21286" s="52"/>
      <c r="CS21286" s="52"/>
      <c r="CT21286" s="52"/>
      <c r="CU21286" s="33"/>
      <c r="CV21286" s="33"/>
    </row>
    <row r="21287" spans="74:100">
      <c r="BV21287" s="62"/>
      <c r="BW21287" s="62"/>
      <c r="BX21287" s="62"/>
      <c r="BY21287" s="62"/>
      <c r="BZ21287" s="62"/>
      <c r="CA21287" s="62"/>
      <c r="CB21287" s="62"/>
      <c r="CC21287" s="62"/>
      <c r="CD21287" s="62"/>
      <c r="CE21287" s="62"/>
      <c r="CF21287" s="62"/>
      <c r="CL21287" s="56" t="s">
        <v>11444</v>
      </c>
      <c r="CM21287" s="56" t="s">
        <v>214</v>
      </c>
      <c r="CN21287" s="56" t="s">
        <v>214</v>
      </c>
      <c r="CO21287" s="52"/>
      <c r="CP21287" s="52"/>
      <c r="CQ21287" s="52"/>
      <c r="CR21287" s="52"/>
      <c r="CS21287" s="52"/>
      <c r="CT21287" s="52"/>
      <c r="CU21287" s="33"/>
      <c r="CV21287" s="33"/>
    </row>
    <row r="21288" spans="74:100">
      <c r="BV21288" s="62"/>
      <c r="BW21288" s="62"/>
      <c r="BX21288" s="62"/>
      <c r="BY21288" s="62"/>
      <c r="BZ21288" s="62"/>
      <c r="CA21288" s="62"/>
      <c r="CB21288" s="62"/>
      <c r="CC21288" s="62"/>
      <c r="CD21288" s="62"/>
      <c r="CE21288" s="62"/>
      <c r="CF21288" s="62"/>
      <c r="CL21288" s="56" t="s">
        <v>11445</v>
      </c>
      <c r="CM21288" s="56" t="s">
        <v>216</v>
      </c>
      <c r="CN21288" s="56" t="s">
        <v>216</v>
      </c>
      <c r="CO21288" s="52"/>
      <c r="CP21288" s="52"/>
      <c r="CQ21288" s="52"/>
      <c r="CR21288" s="52"/>
      <c r="CS21288" s="52"/>
      <c r="CT21288" s="52"/>
      <c r="CU21288" s="33"/>
      <c r="CV21288" s="33"/>
    </row>
    <row r="21289" spans="74:100">
      <c r="BV21289" s="62"/>
      <c r="BW21289" s="62"/>
      <c r="BX21289" s="62"/>
      <c r="BY21289" s="62"/>
      <c r="BZ21289" s="62"/>
      <c r="CA21289" s="62"/>
      <c r="CB21289" s="62"/>
      <c r="CC21289" s="62"/>
      <c r="CD21289" s="62"/>
      <c r="CE21289" s="62"/>
      <c r="CF21289" s="62"/>
      <c r="CL21289" s="56" t="s">
        <v>11446</v>
      </c>
      <c r="CM21289" s="56" t="s">
        <v>216</v>
      </c>
      <c r="CN21289" s="56" t="s">
        <v>216</v>
      </c>
      <c r="CO21289" s="52"/>
      <c r="CP21289" s="52"/>
      <c r="CQ21289" s="52"/>
      <c r="CR21289" s="52"/>
      <c r="CS21289" s="52"/>
      <c r="CT21289" s="52"/>
      <c r="CU21289" s="33"/>
      <c r="CV21289" s="33"/>
    </row>
    <row r="21290" spans="74:100">
      <c r="BV21290" s="62"/>
      <c r="BW21290" s="62"/>
      <c r="BX21290" s="62"/>
      <c r="BY21290" s="62"/>
      <c r="BZ21290" s="62"/>
      <c r="CA21290" s="62"/>
      <c r="CB21290" s="62"/>
      <c r="CC21290" s="62"/>
      <c r="CD21290" s="62"/>
      <c r="CE21290" s="62"/>
      <c r="CF21290" s="62"/>
      <c r="CL21290" s="56" t="s">
        <v>11447</v>
      </c>
      <c r="CM21290" s="56" t="s">
        <v>216</v>
      </c>
      <c r="CN21290" s="56" t="s">
        <v>216</v>
      </c>
      <c r="CO21290" s="52"/>
      <c r="CP21290" s="52"/>
      <c r="CQ21290" s="52"/>
      <c r="CR21290" s="52"/>
      <c r="CS21290" s="52"/>
      <c r="CT21290" s="52"/>
      <c r="CU21290" s="33"/>
      <c r="CV21290" s="33"/>
    </row>
    <row r="21291" spans="74:100">
      <c r="BV21291" s="62"/>
      <c r="BW21291" s="62"/>
      <c r="BX21291" s="62"/>
      <c r="BY21291" s="62"/>
      <c r="BZ21291" s="62"/>
      <c r="CA21291" s="62"/>
      <c r="CB21291" s="62"/>
      <c r="CC21291" s="62"/>
      <c r="CD21291" s="62"/>
      <c r="CE21291" s="62"/>
      <c r="CF21291" s="62"/>
      <c r="CL21291" s="56" t="s">
        <v>11448</v>
      </c>
      <c r="CM21291" s="56" t="s">
        <v>216</v>
      </c>
      <c r="CN21291" s="56" t="s">
        <v>216</v>
      </c>
      <c r="CO21291" s="52"/>
      <c r="CP21291" s="52"/>
      <c r="CQ21291" s="52"/>
      <c r="CR21291" s="52"/>
      <c r="CS21291" s="52"/>
      <c r="CT21291" s="52"/>
      <c r="CU21291" s="33"/>
      <c r="CV21291" s="33"/>
    </row>
    <row r="21292" spans="74:100">
      <c r="BV21292" s="62"/>
      <c r="BW21292" s="62"/>
      <c r="BX21292" s="62"/>
      <c r="BY21292" s="62"/>
      <c r="BZ21292" s="62"/>
      <c r="CA21292" s="62"/>
      <c r="CB21292" s="62"/>
      <c r="CC21292" s="62"/>
      <c r="CD21292" s="62"/>
      <c r="CE21292" s="62"/>
      <c r="CF21292" s="62"/>
      <c r="CL21292" s="56" t="s">
        <v>11449</v>
      </c>
      <c r="CM21292" s="56" t="s">
        <v>216</v>
      </c>
      <c r="CN21292" s="56" t="s">
        <v>216</v>
      </c>
      <c r="CO21292" s="52"/>
      <c r="CP21292" s="52"/>
      <c r="CQ21292" s="52"/>
      <c r="CR21292" s="52"/>
      <c r="CS21292" s="52"/>
      <c r="CT21292" s="52"/>
      <c r="CU21292" s="33"/>
      <c r="CV21292" s="33"/>
    </row>
    <row r="21293" spans="74:100">
      <c r="BV21293" s="62"/>
      <c r="BW21293" s="62"/>
      <c r="BX21293" s="62"/>
      <c r="BY21293" s="62"/>
      <c r="BZ21293" s="62"/>
      <c r="CA21293" s="62"/>
      <c r="CB21293" s="62"/>
      <c r="CC21293" s="62"/>
      <c r="CD21293" s="62"/>
      <c r="CE21293" s="62"/>
      <c r="CF21293" s="62"/>
      <c r="CL21293" s="56" t="s">
        <v>11450</v>
      </c>
      <c r="CM21293" s="56" t="s">
        <v>216</v>
      </c>
      <c r="CN21293" s="56" t="s">
        <v>216</v>
      </c>
      <c r="CO21293" s="52"/>
      <c r="CP21293" s="52"/>
      <c r="CQ21293" s="52"/>
      <c r="CR21293" s="52"/>
      <c r="CS21293" s="52"/>
      <c r="CT21293" s="52"/>
      <c r="CU21293" s="33"/>
      <c r="CV21293" s="33"/>
    </row>
    <row r="21294" spans="74:100">
      <c r="BV21294" s="62"/>
      <c r="BW21294" s="62"/>
      <c r="BX21294" s="62"/>
      <c r="BY21294" s="62"/>
      <c r="BZ21294" s="62"/>
      <c r="CA21294" s="62"/>
      <c r="CB21294" s="62"/>
      <c r="CC21294" s="62"/>
      <c r="CD21294" s="62"/>
      <c r="CE21294" s="62"/>
      <c r="CF21294" s="62"/>
      <c r="CL21294" s="56" t="s">
        <v>11451</v>
      </c>
      <c r="CM21294" s="56" t="s">
        <v>216</v>
      </c>
      <c r="CN21294" s="56" t="s">
        <v>216</v>
      </c>
      <c r="CO21294" s="52"/>
      <c r="CP21294" s="52"/>
      <c r="CQ21294" s="52"/>
      <c r="CR21294" s="52"/>
      <c r="CS21294" s="52"/>
      <c r="CT21294" s="52"/>
      <c r="CU21294" s="33"/>
      <c r="CV21294" s="33"/>
    </row>
    <row r="21295" spans="74:100">
      <c r="BV21295" s="62"/>
      <c r="BW21295" s="62"/>
      <c r="BX21295" s="62"/>
      <c r="BY21295" s="62"/>
      <c r="BZ21295" s="62"/>
      <c r="CA21295" s="62"/>
      <c r="CB21295" s="62"/>
      <c r="CC21295" s="62"/>
      <c r="CD21295" s="62"/>
      <c r="CE21295" s="62"/>
      <c r="CF21295" s="62"/>
      <c r="CL21295" s="35" t="s">
        <v>29570</v>
      </c>
      <c r="CM21295" s="35" t="s">
        <v>217</v>
      </c>
      <c r="CN21295" s="35" t="s">
        <v>217</v>
      </c>
      <c r="CO21295" s="52"/>
      <c r="CP21295" s="52"/>
      <c r="CQ21295" s="52"/>
      <c r="CR21295" s="52"/>
      <c r="CS21295" s="52"/>
      <c r="CT21295" s="52"/>
      <c r="CU21295" s="33"/>
      <c r="CV21295" s="33"/>
    </row>
    <row r="21296" spans="74:100">
      <c r="BV21296" s="62"/>
      <c r="BW21296" s="62"/>
      <c r="BX21296" s="62"/>
      <c r="BY21296" s="62"/>
      <c r="BZ21296" s="62"/>
      <c r="CA21296" s="62"/>
      <c r="CB21296" s="62"/>
      <c r="CC21296" s="62"/>
      <c r="CD21296" s="62"/>
      <c r="CE21296" s="62"/>
      <c r="CF21296" s="62"/>
      <c r="CL21296" s="35" t="s">
        <v>29571</v>
      </c>
      <c r="CM21296" s="35" t="s">
        <v>217</v>
      </c>
      <c r="CN21296" s="35" t="s">
        <v>217</v>
      </c>
      <c r="CO21296" s="52"/>
      <c r="CP21296" s="52"/>
      <c r="CQ21296" s="52"/>
      <c r="CR21296" s="52"/>
      <c r="CS21296" s="52"/>
      <c r="CT21296" s="52"/>
      <c r="CU21296" s="33"/>
      <c r="CV21296" s="33"/>
    </row>
    <row r="21297" spans="74:100">
      <c r="BV21297" s="62"/>
      <c r="BW21297" s="62"/>
      <c r="BX21297" s="62"/>
      <c r="BY21297" s="62"/>
      <c r="BZ21297" s="62"/>
      <c r="CA21297" s="62"/>
      <c r="CB21297" s="62"/>
      <c r="CC21297" s="62"/>
      <c r="CD21297" s="62"/>
      <c r="CE21297" s="62"/>
      <c r="CF21297" s="62"/>
      <c r="CL21297" s="56" t="s">
        <v>11460</v>
      </c>
      <c r="CM21297" s="56" t="s">
        <v>214</v>
      </c>
      <c r="CN21297" s="56" t="s">
        <v>214</v>
      </c>
      <c r="CO21297" s="52"/>
      <c r="CP21297" s="52"/>
      <c r="CQ21297" s="52"/>
      <c r="CR21297" s="52"/>
      <c r="CS21297" s="52"/>
      <c r="CT21297" s="52"/>
      <c r="CU21297" s="33"/>
      <c r="CV21297" s="33"/>
    </row>
    <row r="21298" spans="74:100">
      <c r="BV21298" s="62"/>
      <c r="BW21298" s="62"/>
      <c r="BX21298" s="62"/>
      <c r="BY21298" s="62"/>
      <c r="BZ21298" s="62"/>
      <c r="CA21298" s="62"/>
      <c r="CB21298" s="62"/>
      <c r="CC21298" s="62"/>
      <c r="CD21298" s="62"/>
      <c r="CE21298" s="62"/>
      <c r="CF21298" s="62"/>
      <c r="CL21298" s="35" t="s">
        <v>29572</v>
      </c>
      <c r="CM21298" s="35" t="s">
        <v>217</v>
      </c>
      <c r="CN21298" s="35" t="s">
        <v>217</v>
      </c>
      <c r="CO21298" s="52"/>
      <c r="CP21298" s="52"/>
      <c r="CQ21298" s="52"/>
      <c r="CR21298" s="52"/>
      <c r="CS21298" s="52"/>
      <c r="CT21298" s="52"/>
      <c r="CU21298" s="33"/>
      <c r="CV21298" s="33"/>
    </row>
    <row r="21299" spans="74:100">
      <c r="BV21299" s="62"/>
      <c r="BW21299" s="62"/>
      <c r="BX21299" s="62"/>
      <c r="BY21299" s="62"/>
      <c r="BZ21299" s="62"/>
      <c r="CA21299" s="62"/>
      <c r="CB21299" s="62"/>
      <c r="CC21299" s="62"/>
      <c r="CD21299" s="62"/>
      <c r="CE21299" s="62"/>
      <c r="CF21299" s="62"/>
      <c r="CL21299" s="56" t="s">
        <v>11453</v>
      </c>
      <c r="CM21299" s="56" t="s">
        <v>217</v>
      </c>
      <c r="CN21299" s="56" t="s">
        <v>217</v>
      </c>
      <c r="CO21299" s="52"/>
      <c r="CP21299" s="52"/>
      <c r="CQ21299" s="52"/>
      <c r="CR21299" s="52"/>
      <c r="CS21299" s="52"/>
      <c r="CT21299" s="52"/>
      <c r="CU21299" s="33"/>
      <c r="CV21299" s="33"/>
    </row>
    <row r="21300" spans="74:100">
      <c r="BV21300" s="62"/>
      <c r="BW21300" s="62"/>
      <c r="BX21300" s="62"/>
      <c r="BY21300" s="62"/>
      <c r="BZ21300" s="62"/>
      <c r="CA21300" s="62"/>
      <c r="CB21300" s="62"/>
      <c r="CC21300" s="62"/>
      <c r="CD21300" s="62"/>
      <c r="CE21300" s="62"/>
      <c r="CF21300" s="62"/>
      <c r="CL21300" s="56" t="s">
        <v>11473</v>
      </c>
      <c r="CM21300" s="56" t="s">
        <v>217</v>
      </c>
      <c r="CN21300" s="56" t="s">
        <v>217</v>
      </c>
      <c r="CO21300" s="52"/>
      <c r="CP21300" s="52"/>
      <c r="CQ21300" s="52"/>
      <c r="CR21300" s="52"/>
      <c r="CS21300" s="52"/>
      <c r="CT21300" s="52"/>
      <c r="CU21300" s="33"/>
      <c r="CV21300" s="33"/>
    </row>
    <row r="21301" spans="74:100">
      <c r="BV21301" s="62"/>
      <c r="BW21301" s="62"/>
      <c r="BX21301" s="62"/>
      <c r="BY21301" s="62"/>
      <c r="BZ21301" s="62"/>
      <c r="CA21301" s="62"/>
      <c r="CB21301" s="62"/>
      <c r="CC21301" s="62"/>
      <c r="CD21301" s="62"/>
      <c r="CE21301" s="62"/>
      <c r="CF21301" s="62"/>
      <c r="CL21301" s="56" t="s">
        <v>25787</v>
      </c>
      <c r="CM21301" s="56" t="s">
        <v>217</v>
      </c>
      <c r="CN21301" s="56" t="s">
        <v>217</v>
      </c>
      <c r="CO21301" s="52"/>
      <c r="CP21301" s="52"/>
      <c r="CQ21301" s="52"/>
      <c r="CR21301" s="52"/>
      <c r="CS21301" s="52"/>
      <c r="CT21301" s="52"/>
      <c r="CU21301" s="33"/>
      <c r="CV21301" s="33"/>
    </row>
    <row r="21302" spans="74:100">
      <c r="BV21302" s="62"/>
      <c r="BW21302" s="62"/>
      <c r="BX21302" s="62"/>
      <c r="BY21302" s="62"/>
      <c r="BZ21302" s="62"/>
      <c r="CA21302" s="62"/>
      <c r="CB21302" s="62"/>
      <c r="CC21302" s="62"/>
      <c r="CD21302" s="62"/>
      <c r="CE21302" s="62"/>
      <c r="CF21302" s="62"/>
      <c r="CL21302" s="56" t="s">
        <v>25788</v>
      </c>
      <c r="CM21302" s="56" t="s">
        <v>217</v>
      </c>
      <c r="CN21302" s="56" t="s">
        <v>217</v>
      </c>
      <c r="CO21302" s="52"/>
      <c r="CP21302" s="52"/>
      <c r="CQ21302" s="52"/>
      <c r="CR21302" s="52"/>
      <c r="CS21302" s="52"/>
      <c r="CT21302" s="52"/>
      <c r="CU21302" s="33"/>
      <c r="CV21302" s="33"/>
    </row>
    <row r="21303" spans="74:100">
      <c r="BV21303" s="62"/>
      <c r="BW21303" s="62"/>
      <c r="BX21303" s="62"/>
      <c r="BY21303" s="62"/>
      <c r="BZ21303" s="62"/>
      <c r="CA21303" s="62"/>
      <c r="CB21303" s="62"/>
      <c r="CC21303" s="62"/>
      <c r="CD21303" s="62"/>
      <c r="CE21303" s="62"/>
      <c r="CF21303" s="62"/>
      <c r="CL21303" s="56" t="s">
        <v>25789</v>
      </c>
      <c r="CM21303" s="56" t="s">
        <v>217</v>
      </c>
      <c r="CN21303" s="56" t="s">
        <v>217</v>
      </c>
      <c r="CO21303" s="52"/>
      <c r="CP21303" s="52"/>
      <c r="CQ21303" s="52"/>
      <c r="CR21303" s="52"/>
      <c r="CS21303" s="52"/>
      <c r="CT21303" s="52"/>
      <c r="CU21303" s="33"/>
      <c r="CV21303" s="33"/>
    </row>
    <row r="21304" spans="74:100">
      <c r="BV21304" s="62"/>
      <c r="BW21304" s="62"/>
      <c r="BX21304" s="62"/>
      <c r="BY21304" s="62"/>
      <c r="BZ21304" s="62"/>
      <c r="CA21304" s="62"/>
      <c r="CB21304" s="62"/>
      <c r="CC21304" s="62"/>
      <c r="CD21304" s="62"/>
      <c r="CE21304" s="62"/>
      <c r="CF21304" s="62"/>
      <c r="CL21304" s="56" t="s">
        <v>25790</v>
      </c>
      <c r="CM21304" s="56" t="s">
        <v>217</v>
      </c>
      <c r="CN21304" s="56" t="s">
        <v>217</v>
      </c>
      <c r="CO21304" s="52"/>
      <c r="CP21304" s="52"/>
      <c r="CQ21304" s="52"/>
      <c r="CR21304" s="52"/>
      <c r="CS21304" s="52"/>
      <c r="CT21304" s="52"/>
      <c r="CU21304" s="33"/>
      <c r="CV21304" s="33"/>
    </row>
    <row r="21305" spans="74:100">
      <c r="BV21305" s="62"/>
      <c r="BW21305" s="62"/>
      <c r="BX21305" s="62"/>
      <c r="BY21305" s="62"/>
      <c r="BZ21305" s="62"/>
      <c r="CA21305" s="62"/>
      <c r="CB21305" s="62"/>
      <c r="CC21305" s="62"/>
      <c r="CD21305" s="62"/>
      <c r="CE21305" s="62"/>
      <c r="CF21305" s="62"/>
      <c r="CL21305" s="56" t="s">
        <v>25791</v>
      </c>
      <c r="CM21305" s="56" t="s">
        <v>217</v>
      </c>
      <c r="CN21305" s="56" t="s">
        <v>217</v>
      </c>
      <c r="CO21305" s="52"/>
      <c r="CP21305" s="52"/>
      <c r="CQ21305" s="52"/>
      <c r="CR21305" s="52"/>
      <c r="CS21305" s="52"/>
      <c r="CT21305" s="52"/>
      <c r="CU21305" s="33"/>
      <c r="CV21305" s="33"/>
    </row>
    <row r="21306" spans="74:100">
      <c r="BV21306" s="62"/>
      <c r="BW21306" s="62"/>
      <c r="BX21306" s="62"/>
      <c r="BY21306" s="62"/>
      <c r="BZ21306" s="62"/>
      <c r="CA21306" s="62"/>
      <c r="CB21306" s="62"/>
      <c r="CC21306" s="62"/>
      <c r="CD21306" s="62"/>
      <c r="CE21306" s="62"/>
      <c r="CF21306" s="62"/>
      <c r="CL21306" s="56" t="s">
        <v>11454</v>
      </c>
      <c r="CM21306" s="56" t="s">
        <v>217</v>
      </c>
      <c r="CN21306" s="56" t="s">
        <v>217</v>
      </c>
      <c r="CO21306" s="52"/>
      <c r="CP21306" s="52"/>
      <c r="CQ21306" s="52"/>
      <c r="CR21306" s="52"/>
      <c r="CS21306" s="52"/>
      <c r="CT21306" s="52"/>
      <c r="CU21306" s="33"/>
      <c r="CV21306" s="33"/>
    </row>
    <row r="21307" spans="74:100">
      <c r="BV21307" s="62"/>
      <c r="BW21307" s="62"/>
      <c r="BX21307" s="62"/>
      <c r="BY21307" s="62"/>
      <c r="BZ21307" s="62"/>
      <c r="CA21307" s="62"/>
      <c r="CB21307" s="62"/>
      <c r="CC21307" s="62"/>
      <c r="CD21307" s="62"/>
      <c r="CE21307" s="62"/>
      <c r="CF21307" s="62"/>
      <c r="CL21307" s="56" t="s">
        <v>24017</v>
      </c>
      <c r="CM21307" s="56" t="s">
        <v>217</v>
      </c>
      <c r="CN21307" s="56" t="s">
        <v>217</v>
      </c>
      <c r="CO21307" s="52"/>
      <c r="CP21307" s="52"/>
      <c r="CQ21307" s="52"/>
      <c r="CR21307" s="52"/>
      <c r="CS21307" s="52"/>
      <c r="CT21307" s="52"/>
      <c r="CU21307" s="33"/>
      <c r="CV21307" s="33"/>
    </row>
    <row r="21308" spans="74:100">
      <c r="BV21308" s="62"/>
      <c r="BW21308" s="62"/>
      <c r="BX21308" s="62"/>
      <c r="BY21308" s="62"/>
      <c r="BZ21308" s="62"/>
      <c r="CA21308" s="62"/>
      <c r="CB21308" s="62"/>
      <c r="CC21308" s="62"/>
      <c r="CD21308" s="62"/>
      <c r="CE21308" s="62"/>
      <c r="CF21308" s="62"/>
      <c r="CL21308" s="56" t="s">
        <v>24018</v>
      </c>
      <c r="CM21308" s="56" t="s">
        <v>217</v>
      </c>
      <c r="CN21308" s="56" t="s">
        <v>217</v>
      </c>
      <c r="CO21308" s="52"/>
      <c r="CP21308" s="52"/>
      <c r="CQ21308" s="52"/>
      <c r="CR21308" s="52"/>
      <c r="CS21308" s="52"/>
      <c r="CT21308" s="52"/>
      <c r="CU21308" s="33"/>
      <c r="CV21308" s="33"/>
    </row>
    <row r="21309" spans="74:100">
      <c r="BV21309" s="62"/>
      <c r="BW21309" s="62"/>
      <c r="BX21309" s="62"/>
      <c r="BY21309" s="62"/>
      <c r="BZ21309" s="62"/>
      <c r="CA21309" s="62"/>
      <c r="CB21309" s="62"/>
      <c r="CC21309" s="62"/>
      <c r="CD21309" s="62"/>
      <c r="CE21309" s="62"/>
      <c r="CF21309" s="62"/>
      <c r="CL21309" s="56" t="s">
        <v>24019</v>
      </c>
      <c r="CM21309" s="56" t="s">
        <v>217</v>
      </c>
      <c r="CN21309" s="56" t="s">
        <v>217</v>
      </c>
      <c r="CO21309" s="52"/>
      <c r="CP21309" s="52"/>
      <c r="CQ21309" s="52"/>
      <c r="CR21309" s="52"/>
      <c r="CS21309" s="52"/>
      <c r="CT21309" s="52"/>
      <c r="CU21309" s="33"/>
      <c r="CV21309" s="33"/>
    </row>
    <row r="21310" spans="74:100">
      <c r="BV21310" s="62"/>
      <c r="BW21310" s="62"/>
      <c r="BX21310" s="62"/>
      <c r="BY21310" s="62"/>
      <c r="BZ21310" s="62"/>
      <c r="CA21310" s="62"/>
      <c r="CB21310" s="62"/>
      <c r="CC21310" s="62"/>
      <c r="CD21310" s="62"/>
      <c r="CE21310" s="62"/>
      <c r="CF21310" s="62"/>
      <c r="CL21310" s="35" t="s">
        <v>11457</v>
      </c>
      <c r="CM21310" s="35" t="s">
        <v>217</v>
      </c>
      <c r="CN21310" s="35" t="s">
        <v>217</v>
      </c>
      <c r="CO21310" s="52"/>
      <c r="CP21310" s="52"/>
      <c r="CQ21310" s="52"/>
      <c r="CR21310" s="52"/>
      <c r="CS21310" s="52"/>
      <c r="CT21310" s="52"/>
      <c r="CU21310" s="33"/>
      <c r="CV21310" s="33"/>
    </row>
    <row r="21311" spans="74:100">
      <c r="BV21311" s="62"/>
      <c r="BW21311" s="62"/>
      <c r="BX21311" s="62"/>
      <c r="BY21311" s="62"/>
      <c r="BZ21311" s="62"/>
      <c r="CA21311" s="62"/>
      <c r="CB21311" s="62"/>
      <c r="CC21311" s="62"/>
      <c r="CD21311" s="62"/>
      <c r="CE21311" s="62"/>
      <c r="CF21311" s="62"/>
      <c r="CL21311" s="56" t="s">
        <v>11477</v>
      </c>
      <c r="CM21311" s="56" t="s">
        <v>216</v>
      </c>
      <c r="CN21311" s="56" t="s">
        <v>216</v>
      </c>
      <c r="CO21311" s="52"/>
      <c r="CP21311" s="52"/>
      <c r="CQ21311" s="52"/>
      <c r="CR21311" s="52"/>
      <c r="CS21311" s="52"/>
      <c r="CT21311" s="52"/>
      <c r="CU21311" s="33"/>
      <c r="CV21311" s="33"/>
    </row>
    <row r="21312" spans="74:100">
      <c r="BV21312" s="62"/>
      <c r="BW21312" s="62"/>
      <c r="BX21312" s="62"/>
      <c r="BY21312" s="62"/>
      <c r="BZ21312" s="62"/>
      <c r="CA21312" s="62"/>
      <c r="CB21312" s="62"/>
      <c r="CC21312" s="62"/>
      <c r="CD21312" s="62"/>
      <c r="CE21312" s="62"/>
      <c r="CF21312" s="62"/>
      <c r="CL21312" s="56" t="s">
        <v>24020</v>
      </c>
      <c r="CM21312" s="56" t="s">
        <v>214</v>
      </c>
      <c r="CN21312" s="56" t="s">
        <v>214</v>
      </c>
      <c r="CO21312" s="52"/>
      <c r="CP21312" s="52"/>
      <c r="CQ21312" s="52"/>
      <c r="CR21312" s="52"/>
      <c r="CS21312" s="52"/>
      <c r="CT21312" s="52"/>
      <c r="CU21312" s="33"/>
      <c r="CV21312" s="33"/>
    </row>
    <row r="21313" spans="74:100">
      <c r="BV21313" s="62"/>
      <c r="BW21313" s="62"/>
      <c r="BX21313" s="62"/>
      <c r="BY21313" s="62"/>
      <c r="BZ21313" s="62"/>
      <c r="CA21313" s="62"/>
      <c r="CB21313" s="62"/>
      <c r="CC21313" s="62"/>
      <c r="CD21313" s="62"/>
      <c r="CE21313" s="62"/>
      <c r="CF21313" s="62"/>
      <c r="CL21313" s="35" t="s">
        <v>11479</v>
      </c>
      <c r="CM21313" s="35" t="s">
        <v>217</v>
      </c>
      <c r="CN21313" s="35" t="s">
        <v>217</v>
      </c>
      <c r="CO21313" s="52"/>
      <c r="CP21313" s="52"/>
      <c r="CQ21313" s="52"/>
      <c r="CR21313" s="52"/>
      <c r="CS21313" s="52"/>
      <c r="CT21313" s="52"/>
      <c r="CU21313" s="33"/>
      <c r="CV21313" s="33"/>
    </row>
    <row r="21314" spans="74:100">
      <c r="BV21314" s="62"/>
      <c r="BW21314" s="62"/>
      <c r="BX21314" s="62"/>
      <c r="BY21314" s="62"/>
      <c r="BZ21314" s="62"/>
      <c r="CA21314" s="62"/>
      <c r="CB21314" s="62"/>
      <c r="CC21314" s="62"/>
      <c r="CD21314" s="62"/>
      <c r="CE21314" s="62"/>
      <c r="CF21314" s="62"/>
      <c r="CL21314" s="56" t="s">
        <v>11461</v>
      </c>
      <c r="CM21314" s="56" t="s">
        <v>214</v>
      </c>
      <c r="CN21314" s="56" t="s">
        <v>214</v>
      </c>
      <c r="CO21314" s="52"/>
      <c r="CP21314" s="52"/>
      <c r="CQ21314" s="52"/>
      <c r="CR21314" s="52"/>
      <c r="CS21314" s="52"/>
      <c r="CT21314" s="52"/>
      <c r="CU21314" s="33"/>
      <c r="CV21314" s="33"/>
    </row>
    <row r="21315" spans="74:100">
      <c r="BV21315" s="62"/>
      <c r="BW21315" s="62"/>
      <c r="BX21315" s="62"/>
      <c r="BY21315" s="62"/>
      <c r="BZ21315" s="62"/>
      <c r="CA21315" s="62"/>
      <c r="CB21315" s="62"/>
      <c r="CC21315" s="62"/>
      <c r="CD21315" s="62"/>
      <c r="CE21315" s="62"/>
      <c r="CF21315" s="62"/>
      <c r="CL21315" s="56" t="s">
        <v>11462</v>
      </c>
      <c r="CM21315" s="56" t="s">
        <v>214</v>
      </c>
      <c r="CN21315" s="56" t="s">
        <v>214</v>
      </c>
      <c r="CO21315" s="52"/>
      <c r="CP21315" s="52"/>
      <c r="CQ21315" s="52"/>
      <c r="CR21315" s="52"/>
      <c r="CS21315" s="52"/>
      <c r="CT21315" s="52"/>
      <c r="CU21315" s="33"/>
      <c r="CV21315" s="33"/>
    </row>
    <row r="21316" spans="74:100">
      <c r="BV21316" s="62"/>
      <c r="BW21316" s="62"/>
      <c r="BX21316" s="62"/>
      <c r="BY21316" s="62"/>
      <c r="BZ21316" s="62"/>
      <c r="CA21316" s="62"/>
      <c r="CB21316" s="62"/>
      <c r="CC21316" s="62"/>
      <c r="CD21316" s="62"/>
      <c r="CE21316" s="62"/>
      <c r="CF21316" s="62"/>
      <c r="CL21316" s="56" t="s">
        <v>11466</v>
      </c>
      <c r="CM21316" s="56" t="s">
        <v>214</v>
      </c>
      <c r="CN21316" s="56" t="s">
        <v>214</v>
      </c>
      <c r="CO21316" s="52"/>
      <c r="CP21316" s="52"/>
      <c r="CQ21316" s="52"/>
      <c r="CR21316" s="52"/>
      <c r="CS21316" s="52"/>
      <c r="CT21316" s="52"/>
      <c r="CU21316" s="33"/>
      <c r="CV21316" s="33"/>
    </row>
    <row r="21317" spans="74:100">
      <c r="BV21317" s="62"/>
      <c r="BW21317" s="62"/>
      <c r="BX21317" s="62"/>
      <c r="BY21317" s="62"/>
      <c r="BZ21317" s="62"/>
      <c r="CA21317" s="62"/>
      <c r="CB21317" s="62"/>
      <c r="CC21317" s="62"/>
      <c r="CD21317" s="62"/>
      <c r="CE21317" s="62"/>
      <c r="CF21317" s="62"/>
      <c r="CL21317" s="56" t="s">
        <v>11467</v>
      </c>
      <c r="CM21317" s="56" t="s">
        <v>214</v>
      </c>
      <c r="CN21317" s="56" t="s">
        <v>214</v>
      </c>
      <c r="CO21317" s="52"/>
      <c r="CP21317" s="52"/>
      <c r="CQ21317" s="52"/>
      <c r="CR21317" s="52"/>
      <c r="CS21317" s="52"/>
      <c r="CT21317" s="52"/>
      <c r="CU21317" s="33"/>
      <c r="CV21317" s="33"/>
    </row>
    <row r="21318" spans="74:100">
      <c r="BV21318" s="62"/>
      <c r="BW21318" s="62"/>
      <c r="BX21318" s="62"/>
      <c r="BY21318" s="62"/>
      <c r="BZ21318" s="62"/>
      <c r="CA21318" s="62"/>
      <c r="CB21318" s="62"/>
      <c r="CC21318" s="62"/>
      <c r="CD21318" s="62"/>
      <c r="CE21318" s="62"/>
      <c r="CF21318" s="62"/>
      <c r="CL21318" s="35" t="s">
        <v>11469</v>
      </c>
      <c r="CM21318" s="35" t="s">
        <v>217</v>
      </c>
      <c r="CN21318" s="35" t="s">
        <v>217</v>
      </c>
      <c r="CO21318" s="52"/>
      <c r="CP21318" s="52"/>
      <c r="CQ21318" s="52"/>
      <c r="CR21318" s="52"/>
      <c r="CS21318" s="52"/>
      <c r="CT21318" s="52"/>
      <c r="CU21318" s="33"/>
      <c r="CV21318" s="33"/>
    </row>
    <row r="21319" spans="74:100">
      <c r="BV21319" s="62"/>
      <c r="BW21319" s="62"/>
      <c r="BX21319" s="62"/>
      <c r="BY21319" s="62"/>
      <c r="BZ21319" s="62"/>
      <c r="CA21319" s="62"/>
      <c r="CB21319" s="62"/>
      <c r="CC21319" s="62"/>
      <c r="CD21319" s="62"/>
      <c r="CE21319" s="62"/>
      <c r="CF21319" s="62"/>
      <c r="CL21319" s="35" t="s">
        <v>11470</v>
      </c>
      <c r="CM21319" s="35" t="s">
        <v>217</v>
      </c>
      <c r="CN21319" s="35" t="s">
        <v>217</v>
      </c>
      <c r="CO21319" s="52"/>
      <c r="CP21319" s="52"/>
      <c r="CQ21319" s="52"/>
      <c r="CR21319" s="52"/>
      <c r="CS21319" s="52"/>
      <c r="CT21319" s="52"/>
      <c r="CU21319" s="33"/>
      <c r="CV21319" s="33"/>
    </row>
    <row r="21320" spans="74:100">
      <c r="BV21320" s="62"/>
      <c r="BW21320" s="62"/>
      <c r="BX21320" s="62"/>
      <c r="BY21320" s="62"/>
      <c r="BZ21320" s="62"/>
      <c r="CA21320" s="62"/>
      <c r="CB21320" s="62"/>
      <c r="CC21320" s="62"/>
      <c r="CD21320" s="62"/>
      <c r="CE21320" s="62"/>
      <c r="CF21320" s="62"/>
      <c r="CL21320" s="56" t="s">
        <v>11468</v>
      </c>
      <c r="CM21320" s="56" t="s">
        <v>214</v>
      </c>
      <c r="CN21320" s="56" t="s">
        <v>214</v>
      </c>
      <c r="CO21320" s="52"/>
      <c r="CP21320" s="52"/>
      <c r="CQ21320" s="52"/>
      <c r="CR21320" s="52"/>
      <c r="CS21320" s="52"/>
      <c r="CT21320" s="52"/>
      <c r="CU21320" s="33"/>
      <c r="CV21320" s="33"/>
    </row>
    <row r="21321" spans="74:100">
      <c r="BV21321" s="62"/>
      <c r="BW21321" s="62"/>
      <c r="BX21321" s="62"/>
      <c r="BY21321" s="62"/>
      <c r="BZ21321" s="62"/>
      <c r="CA21321" s="62"/>
      <c r="CB21321" s="62"/>
      <c r="CC21321" s="62"/>
      <c r="CD21321" s="62"/>
      <c r="CE21321" s="62"/>
      <c r="CF21321" s="62"/>
      <c r="CL21321" s="56" t="s">
        <v>8167</v>
      </c>
      <c r="CM21321" s="56" t="s">
        <v>213</v>
      </c>
      <c r="CN21321" s="56" t="s">
        <v>213</v>
      </c>
      <c r="CO21321" s="52"/>
      <c r="CP21321" s="52"/>
      <c r="CQ21321" s="52"/>
      <c r="CR21321" s="52"/>
      <c r="CS21321" s="52"/>
      <c r="CT21321" s="52"/>
      <c r="CU21321" s="33"/>
      <c r="CV21321" s="33"/>
    </row>
    <row r="21322" spans="74:100">
      <c r="BV21322" s="62"/>
      <c r="BW21322" s="62"/>
      <c r="BX21322" s="62"/>
      <c r="BY21322" s="62"/>
      <c r="BZ21322" s="62"/>
      <c r="CA21322" s="62"/>
      <c r="CB21322" s="62"/>
      <c r="CC21322" s="62"/>
      <c r="CD21322" s="62"/>
      <c r="CE21322" s="62"/>
      <c r="CF21322" s="62"/>
      <c r="CL21322" s="56" t="s">
        <v>11452</v>
      </c>
      <c r="CM21322" s="56" t="s">
        <v>216</v>
      </c>
      <c r="CN21322" s="56" t="s">
        <v>216</v>
      </c>
      <c r="CO21322" s="52"/>
      <c r="CP21322" s="52"/>
      <c r="CQ21322" s="52"/>
      <c r="CR21322" s="52"/>
      <c r="CS21322" s="52"/>
      <c r="CT21322" s="52"/>
      <c r="CU21322" s="33"/>
      <c r="CV21322" s="33"/>
    </row>
    <row r="21323" spans="74:100">
      <c r="BV21323" s="62"/>
      <c r="BW21323" s="62"/>
      <c r="BX21323" s="62"/>
      <c r="BY21323" s="62"/>
      <c r="BZ21323" s="62"/>
      <c r="CA21323" s="62"/>
      <c r="CB21323" s="62"/>
      <c r="CC21323" s="62"/>
      <c r="CD21323" s="62"/>
      <c r="CE21323" s="62"/>
      <c r="CF21323" s="62"/>
      <c r="CL21323" s="35" t="s">
        <v>11474</v>
      </c>
      <c r="CM21323" s="35" t="s">
        <v>217</v>
      </c>
      <c r="CN21323" s="35" t="s">
        <v>217</v>
      </c>
      <c r="CO21323" s="52"/>
      <c r="CP21323" s="52"/>
      <c r="CQ21323" s="52"/>
      <c r="CR21323" s="52"/>
      <c r="CS21323" s="52"/>
      <c r="CT21323" s="52"/>
      <c r="CU21323" s="33"/>
      <c r="CV21323" s="33"/>
    </row>
    <row r="21324" spans="74:100">
      <c r="BV21324" s="62"/>
      <c r="BW21324" s="62"/>
      <c r="BX21324" s="62"/>
      <c r="BY21324" s="62"/>
      <c r="BZ21324" s="62"/>
      <c r="CA21324" s="62"/>
      <c r="CB21324" s="62"/>
      <c r="CC21324" s="62"/>
      <c r="CD21324" s="62"/>
      <c r="CE21324" s="62"/>
      <c r="CF21324" s="62"/>
      <c r="CL21324" s="56" t="s">
        <v>29573</v>
      </c>
      <c r="CM21324" s="56" t="s">
        <v>216</v>
      </c>
      <c r="CN21324" s="56" t="s">
        <v>216</v>
      </c>
      <c r="CO21324" s="52"/>
      <c r="CP21324" s="52"/>
      <c r="CQ21324" s="52"/>
      <c r="CR21324" s="52"/>
      <c r="CS21324" s="52"/>
      <c r="CT21324" s="52"/>
      <c r="CU21324" s="33"/>
      <c r="CV21324" s="33"/>
    </row>
    <row r="21325" spans="74:100">
      <c r="BV21325" s="62"/>
      <c r="BW21325" s="62"/>
      <c r="BX21325" s="62"/>
      <c r="BY21325" s="62"/>
      <c r="BZ21325" s="62"/>
      <c r="CA21325" s="62"/>
      <c r="CB21325" s="62"/>
      <c r="CC21325" s="62"/>
      <c r="CD21325" s="62"/>
      <c r="CE21325" s="62"/>
      <c r="CF21325" s="62"/>
      <c r="CL21325" s="56" t="s">
        <v>24021</v>
      </c>
      <c r="CM21325" s="56" t="s">
        <v>214</v>
      </c>
      <c r="CN21325" s="56" t="s">
        <v>214</v>
      </c>
      <c r="CO21325" s="52"/>
      <c r="CP21325" s="52"/>
      <c r="CQ21325" s="52"/>
      <c r="CR21325" s="52"/>
      <c r="CS21325" s="52"/>
      <c r="CT21325" s="52"/>
      <c r="CU21325" s="33"/>
      <c r="CV21325" s="33"/>
    </row>
    <row r="21326" spans="74:100">
      <c r="BV21326" s="62"/>
      <c r="BW21326" s="62"/>
      <c r="BX21326" s="62"/>
      <c r="BY21326" s="62"/>
      <c r="BZ21326" s="62"/>
      <c r="CA21326" s="62"/>
      <c r="CB21326" s="62"/>
      <c r="CC21326" s="62"/>
      <c r="CD21326" s="62"/>
      <c r="CE21326" s="62"/>
      <c r="CF21326" s="62"/>
      <c r="CL21326" s="56" t="s">
        <v>24022</v>
      </c>
      <c r="CM21326" s="56" t="s">
        <v>214</v>
      </c>
      <c r="CN21326" s="56" t="s">
        <v>214</v>
      </c>
      <c r="CO21326" s="52"/>
      <c r="CP21326" s="52"/>
      <c r="CQ21326" s="52"/>
      <c r="CR21326" s="52"/>
      <c r="CS21326" s="52"/>
      <c r="CT21326" s="52"/>
      <c r="CU21326" s="33"/>
      <c r="CV21326" s="33"/>
    </row>
    <row r="21327" spans="74:100">
      <c r="BV21327" s="62"/>
      <c r="BW21327" s="62"/>
      <c r="BX21327" s="62"/>
      <c r="BY21327" s="62"/>
      <c r="BZ21327" s="62"/>
      <c r="CA21327" s="62"/>
      <c r="CB21327" s="62"/>
      <c r="CC21327" s="62"/>
      <c r="CD21327" s="62"/>
      <c r="CE21327" s="62"/>
      <c r="CF21327" s="62"/>
      <c r="CL21327" s="56" t="s">
        <v>25792</v>
      </c>
      <c r="CM21327" s="56" t="s">
        <v>214</v>
      </c>
      <c r="CN21327" s="56" t="s">
        <v>214</v>
      </c>
      <c r="CO21327" s="52"/>
      <c r="CP21327" s="52"/>
      <c r="CQ21327" s="52"/>
      <c r="CR21327" s="52"/>
      <c r="CS21327" s="52"/>
      <c r="CT21327" s="52"/>
      <c r="CU21327" s="33"/>
      <c r="CV21327" s="33"/>
    </row>
    <row r="21328" spans="74:100">
      <c r="BV21328" s="62"/>
      <c r="BW21328" s="62"/>
      <c r="BX21328" s="62"/>
      <c r="BY21328" s="62"/>
      <c r="BZ21328" s="62"/>
      <c r="CA21328" s="62"/>
      <c r="CB21328" s="62"/>
      <c r="CC21328" s="62"/>
      <c r="CD21328" s="62"/>
      <c r="CE21328" s="62"/>
      <c r="CF21328" s="62"/>
      <c r="CL21328" s="56" t="s">
        <v>25793</v>
      </c>
      <c r="CM21328" s="56" t="s">
        <v>214</v>
      </c>
      <c r="CN21328" s="56" t="s">
        <v>214</v>
      </c>
      <c r="CO21328" s="52"/>
      <c r="CP21328" s="52"/>
      <c r="CQ21328" s="52"/>
      <c r="CR21328" s="52"/>
      <c r="CS21328" s="52"/>
      <c r="CT21328" s="52"/>
      <c r="CU21328" s="33"/>
      <c r="CV21328" s="33"/>
    </row>
    <row r="21329" spans="74:100">
      <c r="BV21329" s="62"/>
      <c r="BW21329" s="62"/>
      <c r="BX21329" s="62"/>
      <c r="BY21329" s="62"/>
      <c r="BZ21329" s="62"/>
      <c r="CA21329" s="62"/>
      <c r="CB21329" s="62"/>
      <c r="CC21329" s="62"/>
      <c r="CD21329" s="62"/>
      <c r="CE21329" s="62"/>
      <c r="CF21329" s="62"/>
      <c r="CL21329" s="56" t="s">
        <v>25794</v>
      </c>
      <c r="CM21329" s="56" t="s">
        <v>214</v>
      </c>
      <c r="CN21329" s="56" t="s">
        <v>214</v>
      </c>
      <c r="CO21329" s="52"/>
      <c r="CP21329" s="52"/>
      <c r="CQ21329" s="52"/>
      <c r="CR21329" s="52"/>
      <c r="CS21329" s="52"/>
      <c r="CT21329" s="52"/>
      <c r="CU21329" s="33"/>
      <c r="CV21329" s="33"/>
    </row>
    <row r="21330" spans="74:100">
      <c r="BV21330" s="62"/>
      <c r="BW21330" s="62"/>
      <c r="BX21330" s="62"/>
      <c r="BY21330" s="62"/>
      <c r="BZ21330" s="62"/>
      <c r="CA21330" s="62"/>
      <c r="CB21330" s="62"/>
      <c r="CC21330" s="62"/>
      <c r="CD21330" s="62"/>
      <c r="CE21330" s="62"/>
      <c r="CF21330" s="62"/>
      <c r="CL21330" s="56" t="s">
        <v>11475</v>
      </c>
      <c r="CM21330" s="56" t="s">
        <v>214</v>
      </c>
      <c r="CN21330" s="56" t="s">
        <v>214</v>
      </c>
      <c r="CO21330" s="52"/>
      <c r="CP21330" s="52"/>
      <c r="CQ21330" s="52"/>
      <c r="CR21330" s="52"/>
      <c r="CS21330" s="52"/>
      <c r="CT21330" s="52"/>
      <c r="CU21330" s="33"/>
      <c r="CV21330" s="33"/>
    </row>
    <row r="21331" spans="74:100">
      <c r="BV21331" s="62"/>
      <c r="BW21331" s="62"/>
      <c r="BX21331" s="62"/>
      <c r="BY21331" s="62"/>
      <c r="BZ21331" s="62"/>
      <c r="CA21331" s="62"/>
      <c r="CB21331" s="62"/>
      <c r="CC21331" s="62"/>
      <c r="CD21331" s="62"/>
      <c r="CE21331" s="62"/>
      <c r="CF21331" s="62"/>
      <c r="CL21331" s="56" t="s">
        <v>11463</v>
      </c>
      <c r="CM21331" s="56" t="s">
        <v>214</v>
      </c>
      <c r="CN21331" s="56" t="s">
        <v>214</v>
      </c>
      <c r="CO21331" s="52"/>
      <c r="CP21331" s="52"/>
      <c r="CQ21331" s="52"/>
      <c r="CR21331" s="52"/>
      <c r="CS21331" s="52"/>
      <c r="CT21331" s="52"/>
      <c r="CU21331" s="33"/>
      <c r="CV21331" s="33"/>
    </row>
    <row r="21332" spans="74:100">
      <c r="BV21332" s="62"/>
      <c r="BW21332" s="62"/>
      <c r="BX21332" s="62"/>
      <c r="BY21332" s="62"/>
      <c r="BZ21332" s="62"/>
      <c r="CA21332" s="62"/>
      <c r="CB21332" s="62"/>
      <c r="CC21332" s="62"/>
      <c r="CD21332" s="62"/>
      <c r="CE21332" s="62"/>
      <c r="CF21332" s="62"/>
      <c r="CL21332" s="56" t="s">
        <v>25795</v>
      </c>
      <c r="CM21332" s="56" t="s">
        <v>216</v>
      </c>
      <c r="CN21332" s="56" t="s">
        <v>216</v>
      </c>
      <c r="CO21332" s="52"/>
      <c r="CP21332" s="52"/>
      <c r="CQ21332" s="52"/>
      <c r="CR21332" s="52"/>
      <c r="CS21332" s="52"/>
      <c r="CT21332" s="52"/>
      <c r="CU21332" s="33"/>
      <c r="CV21332" s="33"/>
    </row>
    <row r="21333" spans="74:100">
      <c r="BV21333" s="62"/>
      <c r="BW21333" s="62"/>
      <c r="BX21333" s="62"/>
      <c r="BY21333" s="62"/>
      <c r="BZ21333" s="62"/>
      <c r="CA21333" s="62"/>
      <c r="CB21333" s="62"/>
      <c r="CC21333" s="62"/>
      <c r="CD21333" s="62"/>
      <c r="CE21333" s="62"/>
      <c r="CF21333" s="62"/>
      <c r="CL21333" s="56" t="s">
        <v>25796</v>
      </c>
      <c r="CM21333" s="56" t="s">
        <v>216</v>
      </c>
      <c r="CN21333" s="56" t="s">
        <v>216</v>
      </c>
      <c r="CO21333" s="52"/>
      <c r="CP21333" s="52"/>
      <c r="CQ21333" s="52"/>
      <c r="CR21333" s="52"/>
      <c r="CS21333" s="52"/>
      <c r="CT21333" s="52"/>
      <c r="CU21333" s="33"/>
      <c r="CV21333" s="33"/>
    </row>
    <row r="21334" spans="74:100">
      <c r="BV21334" s="62"/>
      <c r="BW21334" s="62"/>
      <c r="BX21334" s="62"/>
      <c r="BY21334" s="62"/>
      <c r="BZ21334" s="62"/>
      <c r="CA21334" s="62"/>
      <c r="CB21334" s="62"/>
      <c r="CC21334" s="62"/>
      <c r="CD21334" s="62"/>
      <c r="CE21334" s="62"/>
      <c r="CF21334" s="62"/>
      <c r="CL21334" s="56" t="s">
        <v>11478</v>
      </c>
      <c r="CM21334" s="56" t="s">
        <v>216</v>
      </c>
      <c r="CN21334" s="56" t="s">
        <v>216</v>
      </c>
      <c r="CO21334" s="52"/>
      <c r="CP21334" s="52"/>
      <c r="CQ21334" s="52"/>
      <c r="CR21334" s="52"/>
      <c r="CS21334" s="52"/>
      <c r="CT21334" s="52"/>
      <c r="CU21334" s="33"/>
      <c r="CV21334" s="33"/>
    </row>
    <row r="21335" spans="74:100">
      <c r="BV21335" s="62"/>
      <c r="BW21335" s="62"/>
      <c r="BX21335" s="62"/>
      <c r="BY21335" s="62"/>
      <c r="BZ21335" s="62"/>
      <c r="CA21335" s="62"/>
      <c r="CB21335" s="62"/>
      <c r="CC21335" s="62"/>
      <c r="CD21335" s="62"/>
      <c r="CE21335" s="62"/>
      <c r="CF21335" s="62"/>
      <c r="CL21335" s="56" t="s">
        <v>24023</v>
      </c>
      <c r="CM21335" s="56" t="s">
        <v>216</v>
      </c>
      <c r="CN21335" s="56" t="s">
        <v>216</v>
      </c>
      <c r="CO21335" s="52"/>
      <c r="CP21335" s="52"/>
      <c r="CQ21335" s="52"/>
      <c r="CR21335" s="52"/>
      <c r="CS21335" s="52"/>
      <c r="CT21335" s="52"/>
      <c r="CU21335" s="33"/>
      <c r="CV21335" s="33"/>
    </row>
    <row r="21336" spans="74:100">
      <c r="BV21336" s="62"/>
      <c r="BW21336" s="62"/>
      <c r="BX21336" s="62"/>
      <c r="BY21336" s="62"/>
      <c r="BZ21336" s="62"/>
      <c r="CA21336" s="62"/>
      <c r="CB21336" s="62"/>
      <c r="CC21336" s="62"/>
      <c r="CD21336" s="62"/>
      <c r="CE21336" s="62"/>
      <c r="CF21336" s="62"/>
      <c r="CL21336" s="35" t="s">
        <v>11480</v>
      </c>
      <c r="CM21336" s="35" t="s">
        <v>217</v>
      </c>
      <c r="CN21336" s="35" t="s">
        <v>217</v>
      </c>
      <c r="CO21336" s="52"/>
      <c r="CP21336" s="52"/>
      <c r="CQ21336" s="52"/>
      <c r="CR21336" s="52"/>
      <c r="CS21336" s="52"/>
      <c r="CT21336" s="52"/>
      <c r="CU21336" s="33"/>
      <c r="CV21336" s="33"/>
    </row>
    <row r="21337" spans="74:100">
      <c r="BV21337" s="62"/>
      <c r="BW21337" s="62"/>
      <c r="BX21337" s="62"/>
      <c r="BY21337" s="62"/>
      <c r="BZ21337" s="62"/>
      <c r="CA21337" s="62"/>
      <c r="CB21337" s="62"/>
      <c r="CC21337" s="62"/>
      <c r="CD21337" s="62"/>
      <c r="CE21337" s="62"/>
      <c r="CF21337" s="62"/>
      <c r="CL21337" s="56" t="s">
        <v>24024</v>
      </c>
      <c r="CM21337" s="56" t="s">
        <v>214</v>
      </c>
      <c r="CN21337" s="56" t="s">
        <v>214</v>
      </c>
      <c r="CO21337" s="52"/>
      <c r="CP21337" s="52"/>
      <c r="CQ21337" s="52"/>
      <c r="CR21337" s="52"/>
      <c r="CS21337" s="52"/>
      <c r="CT21337" s="52"/>
      <c r="CU21337" s="33"/>
      <c r="CV21337" s="33"/>
    </row>
    <row r="21338" spans="74:100">
      <c r="BV21338" s="62"/>
      <c r="BW21338" s="62"/>
      <c r="BX21338" s="62"/>
      <c r="BY21338" s="62"/>
      <c r="BZ21338" s="62"/>
      <c r="CA21338" s="62"/>
      <c r="CB21338" s="62"/>
      <c r="CC21338" s="62"/>
      <c r="CD21338" s="62"/>
      <c r="CE21338" s="62"/>
      <c r="CF21338" s="62"/>
      <c r="CL21338" s="35" t="s">
        <v>11458</v>
      </c>
      <c r="CM21338" s="35" t="s">
        <v>217</v>
      </c>
      <c r="CN21338" s="35" t="s">
        <v>217</v>
      </c>
      <c r="CO21338" s="52"/>
      <c r="CP21338" s="52"/>
      <c r="CQ21338" s="52"/>
      <c r="CR21338" s="52"/>
      <c r="CS21338" s="52"/>
      <c r="CT21338" s="52"/>
      <c r="CU21338" s="33"/>
      <c r="CV21338" s="33"/>
    </row>
    <row r="21339" spans="74:100">
      <c r="BV21339" s="62"/>
      <c r="BW21339" s="62"/>
      <c r="BX21339" s="62"/>
      <c r="BY21339" s="62"/>
      <c r="BZ21339" s="62"/>
      <c r="CA21339" s="62"/>
      <c r="CB21339" s="62"/>
      <c r="CC21339" s="62"/>
      <c r="CD21339" s="62"/>
      <c r="CE21339" s="62"/>
      <c r="CF21339" s="62"/>
      <c r="CL21339" s="35" t="s">
        <v>29574</v>
      </c>
      <c r="CM21339" s="35" t="s">
        <v>217</v>
      </c>
      <c r="CN21339" s="35" t="s">
        <v>217</v>
      </c>
      <c r="CO21339" s="52"/>
      <c r="CP21339" s="52"/>
      <c r="CQ21339" s="52"/>
      <c r="CR21339" s="52"/>
      <c r="CS21339" s="52"/>
      <c r="CT21339" s="52"/>
      <c r="CU21339" s="33"/>
      <c r="CV21339" s="33"/>
    </row>
    <row r="21340" spans="74:100">
      <c r="BV21340" s="62"/>
      <c r="BW21340" s="62"/>
      <c r="BX21340" s="62"/>
      <c r="BY21340" s="62"/>
      <c r="BZ21340" s="62"/>
      <c r="CA21340" s="62"/>
      <c r="CB21340" s="62"/>
      <c r="CC21340" s="62"/>
      <c r="CD21340" s="62"/>
      <c r="CE21340" s="62"/>
      <c r="CF21340" s="62"/>
      <c r="CL21340" s="56" t="s">
        <v>11476</v>
      </c>
      <c r="CM21340" s="56" t="s">
        <v>214</v>
      </c>
      <c r="CN21340" s="56" t="s">
        <v>214</v>
      </c>
      <c r="CO21340" s="52"/>
      <c r="CP21340" s="52"/>
      <c r="CQ21340" s="52"/>
      <c r="CR21340" s="52"/>
      <c r="CS21340" s="52"/>
      <c r="CT21340" s="52"/>
      <c r="CU21340" s="33"/>
      <c r="CV21340" s="33"/>
    </row>
    <row r="21341" spans="74:100">
      <c r="BV21341" s="62"/>
      <c r="BW21341" s="62"/>
      <c r="BX21341" s="62"/>
      <c r="BY21341" s="62"/>
      <c r="BZ21341" s="62"/>
      <c r="CA21341" s="62"/>
      <c r="CB21341" s="62"/>
      <c r="CC21341" s="62"/>
      <c r="CD21341" s="62"/>
      <c r="CE21341" s="62"/>
      <c r="CF21341" s="62"/>
      <c r="CL21341" s="56" t="s">
        <v>29575</v>
      </c>
      <c r="CM21341" s="56" t="s">
        <v>216</v>
      </c>
      <c r="CN21341" s="56" t="s">
        <v>216</v>
      </c>
      <c r="CO21341" s="52"/>
      <c r="CP21341" s="52"/>
      <c r="CQ21341" s="52"/>
      <c r="CR21341" s="52"/>
      <c r="CS21341" s="52"/>
      <c r="CT21341" s="52"/>
      <c r="CU21341" s="33"/>
      <c r="CV21341" s="33"/>
    </row>
    <row r="21342" spans="74:100">
      <c r="BV21342" s="62"/>
      <c r="BW21342" s="62"/>
      <c r="BX21342" s="62"/>
      <c r="BY21342" s="62"/>
      <c r="BZ21342" s="62"/>
      <c r="CA21342" s="62"/>
      <c r="CB21342" s="62"/>
      <c r="CC21342" s="62"/>
      <c r="CD21342" s="62"/>
      <c r="CE21342" s="62"/>
      <c r="CF21342" s="62"/>
      <c r="CL21342" s="35" t="s">
        <v>11472</v>
      </c>
      <c r="CM21342" s="35" t="s">
        <v>217</v>
      </c>
      <c r="CN21342" s="35" t="s">
        <v>217</v>
      </c>
      <c r="CO21342" s="52"/>
      <c r="CP21342" s="52"/>
      <c r="CQ21342" s="52"/>
      <c r="CR21342" s="52"/>
      <c r="CS21342" s="52"/>
      <c r="CT21342" s="52"/>
      <c r="CU21342" s="33"/>
      <c r="CV21342" s="33"/>
    </row>
    <row r="21343" spans="74:100">
      <c r="BV21343" s="62"/>
      <c r="BW21343" s="62"/>
      <c r="BX21343" s="62"/>
      <c r="BY21343" s="62"/>
      <c r="BZ21343" s="62"/>
      <c r="CA21343" s="62"/>
      <c r="CB21343" s="62"/>
      <c r="CC21343" s="62"/>
      <c r="CD21343" s="62"/>
      <c r="CE21343" s="62"/>
      <c r="CF21343" s="62"/>
      <c r="CL21343" s="56" t="s">
        <v>11455</v>
      </c>
      <c r="CM21343" s="56" t="s">
        <v>216</v>
      </c>
      <c r="CN21343" s="56" t="s">
        <v>216</v>
      </c>
      <c r="CO21343" s="52"/>
      <c r="CP21343" s="52"/>
      <c r="CQ21343" s="52"/>
      <c r="CR21343" s="52"/>
      <c r="CS21343" s="52"/>
      <c r="CT21343" s="52"/>
      <c r="CU21343" s="33"/>
      <c r="CV21343" s="33"/>
    </row>
    <row r="21344" spans="74:100">
      <c r="BV21344" s="62"/>
      <c r="BW21344" s="62"/>
      <c r="BX21344" s="62"/>
      <c r="BY21344" s="62"/>
      <c r="BZ21344" s="62"/>
      <c r="CA21344" s="62"/>
      <c r="CB21344" s="62"/>
      <c r="CC21344" s="62"/>
      <c r="CD21344" s="62"/>
      <c r="CE21344" s="62"/>
      <c r="CF21344" s="62"/>
      <c r="CL21344" s="35" t="s">
        <v>11471</v>
      </c>
      <c r="CM21344" s="35" t="s">
        <v>217</v>
      </c>
      <c r="CN21344" s="35" t="s">
        <v>217</v>
      </c>
      <c r="CO21344" s="52"/>
      <c r="CP21344" s="52"/>
      <c r="CQ21344" s="52"/>
      <c r="CR21344" s="52"/>
      <c r="CS21344" s="52"/>
      <c r="CT21344" s="52"/>
      <c r="CU21344" s="33"/>
      <c r="CV21344" s="33"/>
    </row>
    <row r="21345" spans="74:100">
      <c r="BV21345" s="62"/>
      <c r="BW21345" s="62"/>
      <c r="BX21345" s="62"/>
      <c r="BY21345" s="62"/>
      <c r="BZ21345" s="62"/>
      <c r="CA21345" s="62"/>
      <c r="CB21345" s="62"/>
      <c r="CC21345" s="62"/>
      <c r="CD21345" s="62"/>
      <c r="CE21345" s="62"/>
      <c r="CF21345" s="62"/>
      <c r="CL21345" s="56" t="s">
        <v>11464</v>
      </c>
      <c r="CM21345" s="56" t="s">
        <v>214</v>
      </c>
      <c r="CN21345" s="56" t="s">
        <v>214</v>
      </c>
      <c r="CO21345" s="52"/>
      <c r="CP21345" s="52"/>
      <c r="CQ21345" s="52"/>
      <c r="CR21345" s="52"/>
      <c r="CS21345" s="52"/>
      <c r="CT21345" s="52"/>
      <c r="CU21345" s="33"/>
      <c r="CV21345" s="33"/>
    </row>
    <row r="21346" spans="74:100">
      <c r="BV21346" s="62"/>
      <c r="BW21346" s="62"/>
      <c r="BX21346" s="62"/>
      <c r="BY21346" s="62"/>
      <c r="BZ21346" s="62"/>
      <c r="CA21346" s="62"/>
      <c r="CB21346" s="62"/>
      <c r="CC21346" s="62"/>
      <c r="CD21346" s="62"/>
      <c r="CE21346" s="62"/>
      <c r="CF21346" s="62"/>
      <c r="CL21346" s="56" t="s">
        <v>11481</v>
      </c>
      <c r="CM21346" s="56" t="s">
        <v>216</v>
      </c>
      <c r="CN21346" s="56" t="s">
        <v>216</v>
      </c>
      <c r="CO21346" s="52"/>
      <c r="CP21346" s="52"/>
      <c r="CQ21346" s="52"/>
      <c r="CR21346" s="52"/>
      <c r="CS21346" s="52"/>
      <c r="CT21346" s="52"/>
      <c r="CU21346" s="33"/>
      <c r="CV21346" s="33"/>
    </row>
    <row r="21347" spans="74:100">
      <c r="BV21347" s="62"/>
      <c r="BW21347" s="62"/>
      <c r="BX21347" s="62"/>
      <c r="BY21347" s="62"/>
      <c r="BZ21347" s="62"/>
      <c r="CA21347" s="62"/>
      <c r="CB21347" s="62"/>
      <c r="CC21347" s="62"/>
      <c r="CD21347" s="62"/>
      <c r="CE21347" s="62"/>
      <c r="CF21347" s="62"/>
      <c r="CL21347" s="56" t="s">
        <v>11456</v>
      </c>
      <c r="CM21347" s="56" t="s">
        <v>216</v>
      </c>
      <c r="CN21347" s="56" t="s">
        <v>216</v>
      </c>
      <c r="CO21347" s="52"/>
      <c r="CP21347" s="52"/>
      <c r="CQ21347" s="52"/>
      <c r="CR21347" s="52"/>
      <c r="CS21347" s="52"/>
      <c r="CT21347" s="52"/>
      <c r="CU21347" s="33"/>
      <c r="CV21347" s="33"/>
    </row>
    <row r="21348" spans="74:100">
      <c r="BV21348" s="62"/>
      <c r="BW21348" s="62"/>
      <c r="BX21348" s="62"/>
      <c r="BY21348" s="62"/>
      <c r="BZ21348" s="62"/>
      <c r="CA21348" s="62"/>
      <c r="CB21348" s="62"/>
      <c r="CC21348" s="62"/>
      <c r="CD21348" s="62"/>
      <c r="CE21348" s="62"/>
      <c r="CF21348" s="62"/>
      <c r="CL21348" s="56" t="s">
        <v>11482</v>
      </c>
      <c r="CM21348" s="56" t="s">
        <v>216</v>
      </c>
      <c r="CN21348" s="56" t="s">
        <v>216</v>
      </c>
      <c r="CO21348" s="52"/>
      <c r="CP21348" s="52"/>
      <c r="CQ21348" s="52"/>
      <c r="CR21348" s="52"/>
      <c r="CS21348" s="52"/>
      <c r="CT21348" s="52"/>
      <c r="CU21348" s="33"/>
      <c r="CV21348" s="33"/>
    </row>
    <row r="21349" spans="74:100">
      <c r="BV21349" s="62"/>
      <c r="BW21349" s="62"/>
      <c r="BX21349" s="62"/>
      <c r="BY21349" s="62"/>
      <c r="BZ21349" s="62"/>
      <c r="CA21349" s="62"/>
      <c r="CB21349" s="62"/>
      <c r="CC21349" s="62"/>
      <c r="CD21349" s="62"/>
      <c r="CE21349" s="62"/>
      <c r="CF21349" s="62"/>
      <c r="CL21349" s="56" t="s">
        <v>11465</v>
      </c>
      <c r="CM21349" s="56" t="s">
        <v>214</v>
      </c>
      <c r="CN21349" s="56" t="s">
        <v>214</v>
      </c>
      <c r="CO21349" s="52"/>
      <c r="CP21349" s="52"/>
      <c r="CQ21349" s="52"/>
      <c r="CR21349" s="52"/>
      <c r="CS21349" s="52"/>
      <c r="CT21349" s="52"/>
      <c r="CU21349" s="33"/>
      <c r="CV21349" s="33"/>
    </row>
    <row r="21350" spans="74:100">
      <c r="BV21350" s="62"/>
      <c r="BW21350" s="62"/>
      <c r="BX21350" s="62"/>
      <c r="BY21350" s="62"/>
      <c r="BZ21350" s="62"/>
      <c r="CA21350" s="62"/>
      <c r="CB21350" s="62"/>
      <c r="CC21350" s="62"/>
      <c r="CD21350" s="62"/>
      <c r="CE21350" s="62"/>
      <c r="CF21350" s="62"/>
      <c r="CL21350" s="56" t="s">
        <v>24025</v>
      </c>
      <c r="CM21350" s="56" t="s">
        <v>217</v>
      </c>
      <c r="CN21350" s="56" t="s">
        <v>217</v>
      </c>
      <c r="CO21350" s="52"/>
      <c r="CP21350" s="52"/>
      <c r="CQ21350" s="52"/>
      <c r="CR21350" s="52"/>
      <c r="CS21350" s="52"/>
      <c r="CT21350" s="52"/>
      <c r="CU21350" s="33"/>
      <c r="CV21350" s="33"/>
    </row>
    <row r="21351" spans="74:100">
      <c r="BV21351" s="62"/>
      <c r="BW21351" s="62"/>
      <c r="BX21351" s="62"/>
      <c r="BY21351" s="62"/>
      <c r="BZ21351" s="62"/>
      <c r="CA21351" s="62"/>
      <c r="CB21351" s="62"/>
      <c r="CC21351" s="62"/>
      <c r="CD21351" s="62"/>
      <c r="CE21351" s="62"/>
      <c r="CF21351" s="62"/>
      <c r="CL21351" s="35" t="s">
        <v>8237</v>
      </c>
      <c r="CM21351" s="35" t="s">
        <v>217</v>
      </c>
      <c r="CN21351" s="35" t="s">
        <v>217</v>
      </c>
      <c r="CO21351" s="52"/>
      <c r="CP21351" s="52"/>
      <c r="CQ21351" s="52"/>
      <c r="CR21351" s="52"/>
      <c r="CS21351" s="52"/>
      <c r="CT21351" s="52"/>
      <c r="CU21351" s="33"/>
      <c r="CV21351" s="33"/>
    </row>
    <row r="21352" spans="74:100">
      <c r="BV21352" s="62"/>
      <c r="BW21352" s="62"/>
      <c r="BX21352" s="62"/>
      <c r="BY21352" s="62"/>
      <c r="BZ21352" s="62"/>
      <c r="CA21352" s="62"/>
      <c r="CB21352" s="62"/>
      <c r="CC21352" s="62"/>
      <c r="CD21352" s="62"/>
      <c r="CE21352" s="62"/>
      <c r="CF21352" s="62"/>
      <c r="CL21352" s="35" t="s">
        <v>8023</v>
      </c>
      <c r="CM21352" s="35" t="s">
        <v>217</v>
      </c>
      <c r="CN21352" s="35" t="s">
        <v>217</v>
      </c>
      <c r="CO21352" s="52"/>
      <c r="CP21352" s="52"/>
      <c r="CQ21352" s="52"/>
      <c r="CR21352" s="52"/>
      <c r="CS21352" s="52"/>
      <c r="CT21352" s="52"/>
      <c r="CU21352" s="33"/>
      <c r="CV21352" s="33"/>
    </row>
    <row r="21353" spans="74:100">
      <c r="BV21353" s="62"/>
      <c r="BW21353" s="62"/>
      <c r="BX21353" s="62"/>
      <c r="BY21353" s="62"/>
      <c r="BZ21353" s="62"/>
      <c r="CA21353" s="62"/>
      <c r="CB21353" s="62"/>
      <c r="CC21353" s="62"/>
      <c r="CD21353" s="62"/>
      <c r="CE21353" s="62"/>
      <c r="CF21353" s="62"/>
      <c r="CL21353" s="35" t="s">
        <v>8025</v>
      </c>
      <c r="CM21353" s="35" t="s">
        <v>217</v>
      </c>
      <c r="CN21353" s="35" t="s">
        <v>217</v>
      </c>
      <c r="CO21353" s="52"/>
      <c r="CP21353" s="52"/>
      <c r="CQ21353" s="52"/>
      <c r="CR21353" s="52"/>
      <c r="CS21353" s="52"/>
      <c r="CT21353" s="52"/>
      <c r="CU21353" s="33"/>
      <c r="CV21353" s="33"/>
    </row>
    <row r="21354" spans="74:100">
      <c r="BV21354" s="62"/>
      <c r="BW21354" s="62"/>
      <c r="BX21354" s="62"/>
      <c r="BY21354" s="62"/>
      <c r="BZ21354" s="62"/>
      <c r="CA21354" s="62"/>
      <c r="CB21354" s="62"/>
      <c r="CC21354" s="62"/>
      <c r="CD21354" s="62"/>
      <c r="CE21354" s="62"/>
      <c r="CF21354" s="62"/>
      <c r="CL21354" s="56" t="s">
        <v>11484</v>
      </c>
      <c r="CM21354" s="56" t="s">
        <v>216</v>
      </c>
      <c r="CN21354" s="56" t="s">
        <v>216</v>
      </c>
      <c r="CO21354" s="52"/>
      <c r="CP21354" s="52"/>
      <c r="CQ21354" s="52"/>
      <c r="CR21354" s="52"/>
      <c r="CS21354" s="52"/>
      <c r="CT21354" s="52"/>
      <c r="CU21354" s="33"/>
      <c r="CV21354" s="33"/>
    </row>
    <row r="21355" spans="74:100">
      <c r="BV21355" s="62"/>
      <c r="BW21355" s="62"/>
      <c r="BX21355" s="62"/>
      <c r="BY21355" s="62"/>
      <c r="BZ21355" s="62"/>
      <c r="CA21355" s="62"/>
      <c r="CB21355" s="62"/>
      <c r="CC21355" s="62"/>
      <c r="CD21355" s="62"/>
      <c r="CE21355" s="62"/>
      <c r="CF21355" s="62"/>
      <c r="CL21355" s="56" t="s">
        <v>11485</v>
      </c>
      <c r="CM21355" s="56" t="s">
        <v>216</v>
      </c>
      <c r="CN21355" s="56" t="s">
        <v>216</v>
      </c>
      <c r="CO21355" s="52"/>
      <c r="CP21355" s="52"/>
      <c r="CQ21355" s="52"/>
      <c r="CR21355" s="52"/>
      <c r="CS21355" s="52"/>
      <c r="CT21355" s="52"/>
      <c r="CU21355" s="33"/>
      <c r="CV21355" s="33"/>
    </row>
    <row r="21356" spans="74:100">
      <c r="BV21356" s="62"/>
      <c r="BW21356" s="62"/>
      <c r="BX21356" s="62"/>
      <c r="BY21356" s="62"/>
      <c r="BZ21356" s="62"/>
      <c r="CA21356" s="62"/>
      <c r="CB21356" s="62"/>
      <c r="CC21356" s="62"/>
      <c r="CD21356" s="62"/>
      <c r="CE21356" s="62"/>
      <c r="CF21356" s="62"/>
      <c r="CL21356" s="56" t="s">
        <v>25797</v>
      </c>
      <c r="CM21356" s="56" t="s">
        <v>216</v>
      </c>
      <c r="CN21356" s="56" t="s">
        <v>216</v>
      </c>
      <c r="CO21356" s="52"/>
      <c r="CP21356" s="52"/>
      <c r="CQ21356" s="52"/>
      <c r="CR21356" s="52"/>
      <c r="CS21356" s="52"/>
      <c r="CT21356" s="52"/>
      <c r="CU21356" s="33"/>
      <c r="CV21356" s="33"/>
    </row>
    <row r="21357" spans="74:100">
      <c r="BV21357" s="62"/>
      <c r="BW21357" s="62"/>
      <c r="BX21357" s="62"/>
      <c r="BY21357" s="62"/>
      <c r="BZ21357" s="62"/>
      <c r="CA21357" s="62"/>
      <c r="CB21357" s="62"/>
      <c r="CC21357" s="62"/>
      <c r="CD21357" s="62"/>
      <c r="CE21357" s="62"/>
      <c r="CF21357" s="62"/>
      <c r="CL21357" s="56" t="s">
        <v>4917</v>
      </c>
      <c r="CM21357" s="56" t="s">
        <v>216</v>
      </c>
      <c r="CN21357" s="56" t="s">
        <v>216</v>
      </c>
      <c r="CO21357" s="52"/>
      <c r="CP21357" s="52"/>
      <c r="CQ21357" s="52"/>
      <c r="CR21357" s="52"/>
      <c r="CS21357" s="52"/>
      <c r="CT21357" s="52"/>
      <c r="CU21357" s="33"/>
      <c r="CV21357" s="33"/>
    </row>
    <row r="21358" spans="74:100">
      <c r="BV21358" s="62"/>
      <c r="BW21358" s="62"/>
      <c r="BX21358" s="62"/>
      <c r="BY21358" s="62"/>
      <c r="BZ21358" s="62"/>
      <c r="CA21358" s="62"/>
      <c r="CB21358" s="62"/>
      <c r="CC21358" s="62"/>
      <c r="CD21358" s="62"/>
      <c r="CE21358" s="62"/>
      <c r="CF21358" s="62"/>
      <c r="CL21358" s="56" t="s">
        <v>25798</v>
      </c>
      <c r="CM21358" s="56" t="s">
        <v>216</v>
      </c>
      <c r="CN21358" s="56" t="s">
        <v>216</v>
      </c>
      <c r="CO21358" s="52"/>
      <c r="CP21358" s="52"/>
      <c r="CQ21358" s="52"/>
      <c r="CR21358" s="52"/>
      <c r="CS21358" s="52"/>
      <c r="CT21358" s="52"/>
      <c r="CU21358" s="33"/>
      <c r="CV21358" s="33"/>
    </row>
    <row r="21359" spans="74:100">
      <c r="BV21359" s="62"/>
      <c r="BW21359" s="62"/>
      <c r="BX21359" s="62"/>
      <c r="BY21359" s="62"/>
      <c r="BZ21359" s="62"/>
      <c r="CA21359" s="62"/>
      <c r="CB21359" s="62"/>
      <c r="CC21359" s="62"/>
      <c r="CD21359" s="62"/>
      <c r="CE21359" s="62"/>
      <c r="CF21359" s="62"/>
      <c r="CL21359" s="56" t="s">
        <v>11483</v>
      </c>
      <c r="CM21359" s="56" t="s">
        <v>216</v>
      </c>
      <c r="CN21359" s="56" t="s">
        <v>216</v>
      </c>
      <c r="CO21359" s="52"/>
      <c r="CP21359" s="52"/>
      <c r="CQ21359" s="52"/>
      <c r="CR21359" s="52"/>
      <c r="CS21359" s="52"/>
      <c r="CT21359" s="52"/>
      <c r="CU21359" s="33"/>
      <c r="CV21359" s="33"/>
    </row>
    <row r="21360" spans="74:100">
      <c r="BV21360" s="62"/>
      <c r="BW21360" s="62"/>
      <c r="BX21360" s="62"/>
      <c r="BY21360" s="62"/>
      <c r="BZ21360" s="62"/>
      <c r="CA21360" s="62"/>
      <c r="CB21360" s="62"/>
      <c r="CC21360" s="62"/>
      <c r="CD21360" s="62"/>
      <c r="CE21360" s="62"/>
      <c r="CF21360" s="62"/>
      <c r="CL21360" s="56" t="s">
        <v>11486</v>
      </c>
      <c r="CM21360" s="56" t="s">
        <v>216</v>
      </c>
      <c r="CN21360" s="56" t="s">
        <v>216</v>
      </c>
      <c r="CO21360" s="52"/>
      <c r="CP21360" s="52"/>
      <c r="CQ21360" s="52"/>
      <c r="CR21360" s="52"/>
      <c r="CS21360" s="52"/>
      <c r="CT21360" s="52"/>
      <c r="CU21360" s="33"/>
      <c r="CV21360" s="33"/>
    </row>
    <row r="21361" spans="74:100">
      <c r="BV21361" s="62"/>
      <c r="BW21361" s="62"/>
      <c r="BX21361" s="62"/>
      <c r="BY21361" s="62"/>
      <c r="BZ21361" s="62"/>
      <c r="CA21361" s="62"/>
      <c r="CB21361" s="62"/>
      <c r="CC21361" s="62"/>
      <c r="CD21361" s="62"/>
      <c r="CE21361" s="62"/>
      <c r="CF21361" s="62"/>
      <c r="CL21361" s="56" t="s">
        <v>11487</v>
      </c>
      <c r="CM21361" s="56" t="s">
        <v>216</v>
      </c>
      <c r="CN21361" s="56" t="s">
        <v>216</v>
      </c>
      <c r="CO21361" s="52"/>
      <c r="CP21361" s="52"/>
      <c r="CQ21361" s="52"/>
      <c r="CR21361" s="52"/>
      <c r="CS21361" s="52"/>
      <c r="CT21361" s="52"/>
      <c r="CU21361" s="33"/>
      <c r="CV21361" s="33"/>
    </row>
    <row r="21362" spans="74:100">
      <c r="BV21362" s="62"/>
      <c r="BW21362" s="62"/>
      <c r="BX21362" s="62"/>
      <c r="BY21362" s="62"/>
      <c r="BZ21362" s="62"/>
      <c r="CA21362" s="62"/>
      <c r="CB21362" s="62"/>
      <c r="CC21362" s="62"/>
      <c r="CD21362" s="62"/>
      <c r="CE21362" s="62"/>
      <c r="CF21362" s="62"/>
      <c r="CL21362" s="35" t="s">
        <v>11489</v>
      </c>
      <c r="CM21362" s="35" t="s">
        <v>217</v>
      </c>
      <c r="CN21362" s="35" t="s">
        <v>217</v>
      </c>
      <c r="CO21362" s="52"/>
      <c r="CP21362" s="52"/>
      <c r="CQ21362" s="52"/>
      <c r="CR21362" s="52"/>
      <c r="CS21362" s="52"/>
      <c r="CT21362" s="52"/>
      <c r="CU21362" s="33"/>
      <c r="CV21362" s="33"/>
    </row>
    <row r="21363" spans="74:100">
      <c r="BV21363" s="62"/>
      <c r="BW21363" s="62"/>
      <c r="BX21363" s="62"/>
      <c r="BY21363" s="62"/>
      <c r="BZ21363" s="62"/>
      <c r="CA21363" s="62"/>
      <c r="CB21363" s="62"/>
      <c r="CC21363" s="62"/>
      <c r="CD21363" s="62"/>
      <c r="CE21363" s="62"/>
      <c r="CF21363" s="62"/>
      <c r="CL21363" s="56" t="s">
        <v>24026</v>
      </c>
      <c r="CM21363" s="56" t="s">
        <v>213</v>
      </c>
      <c r="CN21363" s="56" t="s">
        <v>213</v>
      </c>
      <c r="CO21363" s="52"/>
      <c r="CP21363" s="52"/>
      <c r="CQ21363" s="52"/>
      <c r="CR21363" s="52"/>
      <c r="CS21363" s="52"/>
      <c r="CT21363" s="52"/>
      <c r="CU21363" s="33"/>
      <c r="CV21363" s="33"/>
    </row>
    <row r="21364" spans="74:100">
      <c r="BV21364" s="62"/>
      <c r="BW21364" s="62"/>
      <c r="BX21364" s="62"/>
      <c r="BY21364" s="62"/>
      <c r="BZ21364" s="62"/>
      <c r="CA21364" s="62"/>
      <c r="CB21364" s="62"/>
      <c r="CC21364" s="62"/>
      <c r="CD21364" s="62"/>
      <c r="CE21364" s="62"/>
      <c r="CF21364" s="62"/>
      <c r="CL21364" s="56" t="s">
        <v>25799</v>
      </c>
      <c r="CM21364" s="56" t="s">
        <v>213</v>
      </c>
      <c r="CN21364" s="56" t="s">
        <v>213</v>
      </c>
      <c r="CO21364" s="52"/>
      <c r="CP21364" s="52"/>
      <c r="CQ21364" s="52"/>
      <c r="CR21364" s="52"/>
      <c r="CS21364" s="52"/>
      <c r="CT21364" s="52"/>
      <c r="CU21364" s="33"/>
      <c r="CV21364" s="33"/>
    </row>
    <row r="21365" spans="74:100">
      <c r="BV21365" s="62"/>
      <c r="BW21365" s="62"/>
      <c r="BX21365" s="62"/>
      <c r="BY21365" s="62"/>
      <c r="BZ21365" s="62"/>
      <c r="CA21365" s="62"/>
      <c r="CB21365" s="62"/>
      <c r="CC21365" s="62"/>
      <c r="CD21365" s="62"/>
      <c r="CE21365" s="62"/>
      <c r="CF21365" s="62"/>
      <c r="CL21365" s="56" t="s">
        <v>24027</v>
      </c>
      <c r="CM21365" s="56" t="s">
        <v>213</v>
      </c>
      <c r="CN21365" s="56" t="s">
        <v>213</v>
      </c>
      <c r="CO21365" s="52"/>
      <c r="CP21365" s="52"/>
      <c r="CQ21365" s="52"/>
      <c r="CR21365" s="52"/>
      <c r="CS21365" s="52"/>
      <c r="CT21365" s="52"/>
      <c r="CU21365" s="33"/>
      <c r="CV21365" s="33"/>
    </row>
    <row r="21366" spans="74:100">
      <c r="BV21366" s="62"/>
      <c r="BW21366" s="62"/>
      <c r="BX21366" s="62"/>
      <c r="BY21366" s="62"/>
      <c r="BZ21366" s="62"/>
      <c r="CA21366" s="62"/>
      <c r="CB21366" s="62"/>
      <c r="CC21366" s="62"/>
      <c r="CD21366" s="62"/>
      <c r="CE21366" s="62"/>
      <c r="CF21366" s="62"/>
      <c r="CL21366" s="56" t="s">
        <v>24028</v>
      </c>
      <c r="CM21366" s="56" t="s">
        <v>213</v>
      </c>
      <c r="CN21366" s="56" t="s">
        <v>213</v>
      </c>
      <c r="CO21366" s="52"/>
      <c r="CP21366" s="52"/>
      <c r="CQ21366" s="52"/>
      <c r="CR21366" s="52"/>
      <c r="CS21366" s="52"/>
      <c r="CT21366" s="52"/>
      <c r="CU21366" s="33"/>
      <c r="CV21366" s="33"/>
    </row>
    <row r="21367" spans="74:100">
      <c r="BV21367" s="62"/>
      <c r="BW21367" s="62"/>
      <c r="BX21367" s="62"/>
      <c r="BY21367" s="62"/>
      <c r="BZ21367" s="62"/>
      <c r="CA21367" s="62"/>
      <c r="CB21367" s="62"/>
      <c r="CC21367" s="62"/>
      <c r="CD21367" s="62"/>
      <c r="CE21367" s="62"/>
      <c r="CF21367" s="62"/>
      <c r="CL21367" s="35" t="s">
        <v>11490</v>
      </c>
      <c r="CM21367" s="35" t="s">
        <v>217</v>
      </c>
      <c r="CN21367" s="35" t="s">
        <v>217</v>
      </c>
      <c r="CO21367" s="52"/>
      <c r="CP21367" s="52"/>
      <c r="CQ21367" s="52"/>
      <c r="CR21367" s="52"/>
      <c r="CS21367" s="52"/>
      <c r="CT21367" s="52"/>
      <c r="CU21367" s="33"/>
      <c r="CV21367" s="33"/>
    </row>
    <row r="21368" spans="74:100">
      <c r="BV21368" s="62"/>
      <c r="BW21368" s="62"/>
      <c r="BX21368" s="62"/>
      <c r="BY21368" s="62"/>
      <c r="BZ21368" s="62"/>
      <c r="CA21368" s="62"/>
      <c r="CB21368" s="62"/>
      <c r="CC21368" s="62"/>
      <c r="CD21368" s="62"/>
      <c r="CE21368" s="62"/>
      <c r="CF21368" s="62"/>
      <c r="CL21368" s="56" t="s">
        <v>24029</v>
      </c>
      <c r="CM21368" s="56" t="s">
        <v>213</v>
      </c>
      <c r="CN21368" s="56" t="s">
        <v>213</v>
      </c>
      <c r="CO21368" s="52"/>
      <c r="CP21368" s="52"/>
      <c r="CQ21368" s="52"/>
      <c r="CR21368" s="52"/>
      <c r="CS21368" s="52"/>
      <c r="CT21368" s="52"/>
      <c r="CU21368" s="33"/>
      <c r="CV21368" s="33"/>
    </row>
    <row r="21369" spans="74:100">
      <c r="BV21369" s="62"/>
      <c r="BW21369" s="62"/>
      <c r="BX21369" s="62"/>
      <c r="BY21369" s="62"/>
      <c r="BZ21369" s="62"/>
      <c r="CA21369" s="62"/>
      <c r="CB21369" s="62"/>
      <c r="CC21369" s="62"/>
      <c r="CD21369" s="62"/>
      <c r="CE21369" s="62"/>
      <c r="CF21369" s="62"/>
      <c r="CL21369" s="56" t="s">
        <v>25800</v>
      </c>
      <c r="CM21369" s="56" t="s">
        <v>213</v>
      </c>
      <c r="CN21369" s="56" t="s">
        <v>213</v>
      </c>
      <c r="CO21369" s="52"/>
      <c r="CP21369" s="52"/>
      <c r="CQ21369" s="52"/>
      <c r="CR21369" s="52"/>
      <c r="CS21369" s="52"/>
      <c r="CT21369" s="52"/>
      <c r="CU21369" s="33"/>
      <c r="CV21369" s="33"/>
    </row>
    <row r="21370" spans="74:100">
      <c r="BV21370" s="62"/>
      <c r="BW21370" s="62"/>
      <c r="BX21370" s="62"/>
      <c r="BY21370" s="62"/>
      <c r="BZ21370" s="62"/>
      <c r="CA21370" s="62"/>
      <c r="CB21370" s="62"/>
      <c r="CC21370" s="62"/>
      <c r="CD21370" s="62"/>
      <c r="CE21370" s="62"/>
      <c r="CF21370" s="62"/>
      <c r="CL21370" s="35" t="s">
        <v>29576</v>
      </c>
      <c r="CM21370" s="35" t="s">
        <v>217</v>
      </c>
      <c r="CN21370" s="35" t="s">
        <v>217</v>
      </c>
      <c r="CO21370" s="52"/>
      <c r="CP21370" s="52"/>
      <c r="CQ21370" s="52"/>
      <c r="CR21370" s="52"/>
      <c r="CS21370" s="52"/>
      <c r="CT21370" s="52"/>
      <c r="CU21370" s="33"/>
      <c r="CV21370" s="33"/>
    </row>
    <row r="21371" spans="74:100">
      <c r="BV21371" s="62"/>
      <c r="BW21371" s="62"/>
      <c r="BX21371" s="62"/>
      <c r="BY21371" s="62"/>
      <c r="BZ21371" s="62"/>
      <c r="CA21371" s="62"/>
      <c r="CB21371" s="62"/>
      <c r="CC21371" s="62"/>
      <c r="CD21371" s="62"/>
      <c r="CE21371" s="62"/>
      <c r="CF21371" s="62"/>
      <c r="CL21371" s="35" t="s">
        <v>10725</v>
      </c>
      <c r="CM21371" s="35" t="s">
        <v>217</v>
      </c>
      <c r="CN21371" s="35" t="s">
        <v>217</v>
      </c>
      <c r="CO21371" s="52"/>
      <c r="CP21371" s="52"/>
      <c r="CQ21371" s="52"/>
      <c r="CR21371" s="52"/>
      <c r="CS21371" s="52"/>
      <c r="CT21371" s="52"/>
      <c r="CU21371" s="33"/>
      <c r="CV21371" s="33"/>
    </row>
    <row r="21372" spans="74:100">
      <c r="BV21372" s="62"/>
      <c r="BW21372" s="62"/>
      <c r="BX21372" s="62"/>
      <c r="BY21372" s="62"/>
      <c r="BZ21372" s="62"/>
      <c r="CA21372" s="62"/>
      <c r="CB21372" s="62"/>
      <c r="CC21372" s="62"/>
      <c r="CD21372" s="62"/>
      <c r="CE21372" s="62"/>
      <c r="CF21372" s="62"/>
      <c r="CL21372" s="35" t="s">
        <v>17461</v>
      </c>
      <c r="CM21372" s="35" t="s">
        <v>217</v>
      </c>
      <c r="CN21372" s="35" t="s">
        <v>217</v>
      </c>
      <c r="CO21372" s="52"/>
      <c r="CP21372" s="52"/>
      <c r="CQ21372" s="52"/>
      <c r="CR21372" s="52"/>
      <c r="CS21372" s="52"/>
      <c r="CT21372" s="52"/>
      <c r="CU21372" s="33"/>
      <c r="CV21372" s="33"/>
    </row>
    <row r="21373" spans="74:100">
      <c r="BV21373" s="62"/>
      <c r="BW21373" s="62"/>
      <c r="BX21373" s="62"/>
      <c r="BY21373" s="62"/>
      <c r="BZ21373" s="62"/>
      <c r="CA21373" s="62"/>
      <c r="CB21373" s="62"/>
      <c r="CC21373" s="62"/>
      <c r="CD21373" s="62"/>
      <c r="CE21373" s="62"/>
      <c r="CF21373" s="62"/>
      <c r="CL21373" s="56" t="s">
        <v>16278</v>
      </c>
      <c r="CM21373" s="56" t="s">
        <v>215</v>
      </c>
      <c r="CN21373" s="56" t="s">
        <v>215</v>
      </c>
      <c r="CO21373" s="52"/>
      <c r="CP21373" s="52"/>
      <c r="CQ21373" s="52"/>
      <c r="CR21373" s="52"/>
      <c r="CS21373" s="52"/>
      <c r="CT21373" s="52"/>
      <c r="CU21373" s="33"/>
      <c r="CV21373" s="33"/>
    </row>
    <row r="21374" spans="74:100">
      <c r="BV21374" s="62"/>
      <c r="BW21374" s="62"/>
      <c r="BX21374" s="62"/>
      <c r="BY21374" s="62"/>
      <c r="BZ21374" s="62"/>
      <c r="CA21374" s="62"/>
      <c r="CB21374" s="62"/>
      <c r="CC21374" s="62"/>
      <c r="CD21374" s="62"/>
      <c r="CE21374" s="62"/>
      <c r="CF21374" s="62"/>
      <c r="CL21374" s="35" t="s">
        <v>11495</v>
      </c>
      <c r="CM21374" s="35" t="s">
        <v>217</v>
      </c>
      <c r="CN21374" s="35" t="s">
        <v>217</v>
      </c>
      <c r="CO21374" s="52"/>
      <c r="CP21374" s="52"/>
      <c r="CQ21374" s="52"/>
      <c r="CR21374" s="52"/>
      <c r="CS21374" s="52"/>
      <c r="CT21374" s="52"/>
      <c r="CU21374" s="33"/>
      <c r="CV21374" s="33"/>
    </row>
    <row r="21375" spans="74:100">
      <c r="BV21375" s="62"/>
      <c r="BW21375" s="62"/>
      <c r="BX21375" s="62"/>
      <c r="BY21375" s="62"/>
      <c r="BZ21375" s="62"/>
      <c r="CA21375" s="62"/>
      <c r="CB21375" s="62"/>
      <c r="CC21375" s="62"/>
      <c r="CD21375" s="62"/>
      <c r="CE21375" s="62"/>
      <c r="CF21375" s="62"/>
      <c r="CL21375" s="35" t="s">
        <v>11492</v>
      </c>
      <c r="CM21375" s="35" t="s">
        <v>217</v>
      </c>
      <c r="CN21375" s="35" t="s">
        <v>217</v>
      </c>
      <c r="CO21375" s="52"/>
      <c r="CP21375" s="52"/>
      <c r="CQ21375" s="52"/>
      <c r="CR21375" s="52"/>
      <c r="CS21375" s="52"/>
      <c r="CT21375" s="52"/>
      <c r="CU21375" s="33"/>
      <c r="CV21375" s="33"/>
    </row>
    <row r="21376" spans="74:100">
      <c r="BV21376" s="62"/>
      <c r="BW21376" s="62"/>
      <c r="BX21376" s="62"/>
      <c r="BY21376" s="62"/>
      <c r="BZ21376" s="62"/>
      <c r="CA21376" s="62"/>
      <c r="CB21376" s="62"/>
      <c r="CC21376" s="62"/>
      <c r="CD21376" s="62"/>
      <c r="CE21376" s="62"/>
      <c r="CF21376" s="62"/>
      <c r="CL21376" s="56" t="s">
        <v>11493</v>
      </c>
      <c r="CM21376" s="56" t="s">
        <v>217</v>
      </c>
      <c r="CN21376" s="56" t="s">
        <v>217</v>
      </c>
      <c r="CO21376" s="52"/>
      <c r="CP21376" s="52"/>
      <c r="CQ21376" s="52"/>
      <c r="CR21376" s="52"/>
      <c r="CS21376" s="52"/>
      <c r="CT21376" s="52"/>
      <c r="CU21376" s="33"/>
      <c r="CV21376" s="33"/>
    </row>
    <row r="21377" spans="74:100">
      <c r="BV21377" s="62"/>
      <c r="BW21377" s="62"/>
      <c r="BX21377" s="62"/>
      <c r="BY21377" s="62"/>
      <c r="BZ21377" s="62"/>
      <c r="CA21377" s="62"/>
      <c r="CB21377" s="62"/>
      <c r="CC21377" s="62"/>
      <c r="CD21377" s="62"/>
      <c r="CE21377" s="62"/>
      <c r="CF21377" s="62"/>
      <c r="CL21377" s="35" t="s">
        <v>11494</v>
      </c>
      <c r="CM21377" s="35" t="s">
        <v>217</v>
      </c>
      <c r="CN21377" s="35" t="s">
        <v>217</v>
      </c>
      <c r="CO21377" s="52"/>
      <c r="CP21377" s="52"/>
      <c r="CQ21377" s="52"/>
      <c r="CR21377" s="52"/>
      <c r="CS21377" s="52"/>
      <c r="CT21377" s="52"/>
      <c r="CU21377" s="33"/>
      <c r="CV21377" s="33"/>
    </row>
    <row r="21378" spans="74:100">
      <c r="BV21378" s="62"/>
      <c r="BW21378" s="62"/>
      <c r="BX21378" s="62"/>
      <c r="BY21378" s="62"/>
      <c r="BZ21378" s="62"/>
      <c r="CA21378" s="62"/>
      <c r="CB21378" s="62"/>
      <c r="CC21378" s="62"/>
      <c r="CD21378" s="62"/>
      <c r="CE21378" s="62"/>
      <c r="CF21378" s="62"/>
      <c r="CL21378" s="35" t="s">
        <v>11604</v>
      </c>
      <c r="CM21378" s="35" t="s">
        <v>217</v>
      </c>
      <c r="CN21378" s="35" t="s">
        <v>217</v>
      </c>
      <c r="CO21378" s="52"/>
      <c r="CP21378" s="52"/>
      <c r="CQ21378" s="52"/>
      <c r="CR21378" s="52"/>
      <c r="CS21378" s="52"/>
      <c r="CT21378" s="52"/>
      <c r="CU21378" s="33"/>
      <c r="CV21378" s="33"/>
    </row>
    <row r="21379" spans="74:100">
      <c r="BV21379" s="62"/>
      <c r="BW21379" s="62"/>
      <c r="BX21379" s="62"/>
      <c r="BY21379" s="62"/>
      <c r="BZ21379" s="62"/>
      <c r="CA21379" s="62"/>
      <c r="CB21379" s="62"/>
      <c r="CC21379" s="62"/>
      <c r="CD21379" s="62"/>
      <c r="CE21379" s="62"/>
      <c r="CF21379" s="62"/>
      <c r="CL21379" s="35" t="s">
        <v>11605</v>
      </c>
      <c r="CM21379" s="35" t="s">
        <v>217</v>
      </c>
      <c r="CN21379" s="35" t="s">
        <v>217</v>
      </c>
      <c r="CO21379" s="52"/>
      <c r="CP21379" s="52"/>
      <c r="CQ21379" s="52"/>
      <c r="CR21379" s="52"/>
      <c r="CS21379" s="52"/>
      <c r="CT21379" s="52"/>
      <c r="CU21379" s="33"/>
      <c r="CV21379" s="33"/>
    </row>
    <row r="21380" spans="74:100">
      <c r="BV21380" s="62"/>
      <c r="BW21380" s="62"/>
      <c r="BX21380" s="62"/>
      <c r="BY21380" s="62"/>
      <c r="BZ21380" s="62"/>
      <c r="CA21380" s="62"/>
      <c r="CB21380" s="62"/>
      <c r="CC21380" s="62"/>
      <c r="CD21380" s="62"/>
      <c r="CE21380" s="62"/>
      <c r="CF21380" s="62"/>
      <c r="CL21380" s="35" t="s">
        <v>11496</v>
      </c>
      <c r="CM21380" s="35" t="s">
        <v>217</v>
      </c>
      <c r="CN21380" s="35" t="s">
        <v>217</v>
      </c>
      <c r="CO21380" s="52"/>
      <c r="CP21380" s="52"/>
      <c r="CQ21380" s="52"/>
      <c r="CR21380" s="52"/>
      <c r="CS21380" s="52"/>
      <c r="CT21380" s="52"/>
      <c r="CU21380" s="33"/>
      <c r="CV21380" s="33"/>
    </row>
    <row r="21381" spans="74:100">
      <c r="BV21381" s="62"/>
      <c r="BW21381" s="62"/>
      <c r="BX21381" s="62"/>
      <c r="BY21381" s="62"/>
      <c r="BZ21381" s="62"/>
      <c r="CA21381" s="62"/>
      <c r="CB21381" s="62"/>
      <c r="CC21381" s="62"/>
      <c r="CD21381" s="62"/>
      <c r="CE21381" s="62"/>
      <c r="CF21381" s="62"/>
      <c r="CL21381" s="35" t="s">
        <v>11497</v>
      </c>
      <c r="CM21381" s="35" t="s">
        <v>217</v>
      </c>
      <c r="CN21381" s="35" t="s">
        <v>217</v>
      </c>
      <c r="CO21381" s="52"/>
      <c r="CP21381" s="52"/>
      <c r="CQ21381" s="52"/>
      <c r="CR21381" s="52"/>
      <c r="CS21381" s="52"/>
      <c r="CT21381" s="52"/>
      <c r="CU21381" s="33"/>
      <c r="CV21381" s="33"/>
    </row>
    <row r="21382" spans="74:100">
      <c r="BV21382" s="62"/>
      <c r="BW21382" s="62"/>
      <c r="BX21382" s="62"/>
      <c r="BY21382" s="62"/>
      <c r="BZ21382" s="62"/>
      <c r="CA21382" s="62"/>
      <c r="CB21382" s="62"/>
      <c r="CC21382" s="62"/>
      <c r="CD21382" s="62"/>
      <c r="CE21382" s="62"/>
      <c r="CF21382" s="62"/>
      <c r="CL21382" s="35" t="s">
        <v>11608</v>
      </c>
      <c r="CM21382" s="35" t="s">
        <v>217</v>
      </c>
      <c r="CN21382" s="35" t="s">
        <v>217</v>
      </c>
      <c r="CO21382" s="52"/>
      <c r="CP21382" s="52"/>
      <c r="CQ21382" s="52"/>
      <c r="CR21382" s="52"/>
      <c r="CS21382" s="52"/>
      <c r="CT21382" s="52"/>
      <c r="CU21382" s="33"/>
      <c r="CV21382" s="33"/>
    </row>
    <row r="21383" spans="74:100">
      <c r="BV21383" s="62"/>
      <c r="BW21383" s="62"/>
      <c r="BX21383" s="62"/>
      <c r="BY21383" s="62"/>
      <c r="BZ21383" s="62"/>
      <c r="CA21383" s="62"/>
      <c r="CB21383" s="62"/>
      <c r="CC21383" s="62"/>
      <c r="CD21383" s="62"/>
      <c r="CE21383" s="62"/>
      <c r="CF21383" s="62"/>
      <c r="CL21383" s="56" t="s">
        <v>1662</v>
      </c>
      <c r="CM21383" s="56" t="s">
        <v>213</v>
      </c>
      <c r="CN21383" s="56" t="s">
        <v>213</v>
      </c>
      <c r="CO21383" s="52"/>
      <c r="CP21383" s="52"/>
      <c r="CQ21383" s="52"/>
      <c r="CR21383" s="52"/>
      <c r="CS21383" s="52"/>
      <c r="CT21383" s="52"/>
      <c r="CU21383" s="33"/>
      <c r="CV21383" s="33"/>
    </row>
    <row r="21384" spans="74:100">
      <c r="BV21384" s="62"/>
      <c r="BW21384" s="62"/>
      <c r="BX21384" s="62"/>
      <c r="BY21384" s="62"/>
      <c r="BZ21384" s="62"/>
      <c r="CA21384" s="62"/>
      <c r="CB21384" s="62"/>
      <c r="CC21384" s="62"/>
      <c r="CD21384" s="62"/>
      <c r="CE21384" s="62"/>
      <c r="CF21384" s="62"/>
      <c r="CL21384" s="56" t="s">
        <v>1663</v>
      </c>
      <c r="CM21384" s="56" t="s">
        <v>214</v>
      </c>
      <c r="CN21384" s="56" t="s">
        <v>214</v>
      </c>
      <c r="CO21384" s="52"/>
      <c r="CP21384" s="52"/>
      <c r="CQ21384" s="52"/>
      <c r="CR21384" s="52"/>
      <c r="CS21384" s="52"/>
      <c r="CT21384" s="52"/>
      <c r="CU21384" s="33"/>
      <c r="CV21384" s="33"/>
    </row>
    <row r="21385" spans="74:100">
      <c r="BV21385" s="62"/>
      <c r="BW21385" s="62"/>
      <c r="BX21385" s="62"/>
      <c r="BY21385" s="62"/>
      <c r="BZ21385" s="62"/>
      <c r="CA21385" s="62"/>
      <c r="CB21385" s="62"/>
      <c r="CC21385" s="62"/>
      <c r="CD21385" s="62"/>
      <c r="CE21385" s="62"/>
      <c r="CF21385" s="62"/>
      <c r="CL21385" s="56" t="s">
        <v>1664</v>
      </c>
      <c r="CM21385" s="56" t="s">
        <v>213</v>
      </c>
      <c r="CN21385" s="56" t="s">
        <v>213</v>
      </c>
      <c r="CO21385" s="52"/>
      <c r="CP21385" s="52"/>
      <c r="CQ21385" s="52"/>
      <c r="CR21385" s="52"/>
      <c r="CS21385" s="52"/>
      <c r="CT21385" s="52"/>
      <c r="CU21385" s="33"/>
      <c r="CV21385" s="33"/>
    </row>
    <row r="21386" spans="74:100">
      <c r="BV21386" s="62"/>
      <c r="BW21386" s="62"/>
      <c r="BX21386" s="62"/>
      <c r="BY21386" s="62"/>
      <c r="BZ21386" s="62"/>
      <c r="CA21386" s="62"/>
      <c r="CB21386" s="62"/>
      <c r="CC21386" s="62"/>
      <c r="CD21386" s="62"/>
      <c r="CE21386" s="62"/>
      <c r="CF21386" s="62"/>
      <c r="CL21386" s="56" t="s">
        <v>12181</v>
      </c>
      <c r="CM21386" s="56" t="s">
        <v>214</v>
      </c>
      <c r="CN21386" s="56" t="s">
        <v>214</v>
      </c>
      <c r="CO21386" s="52"/>
      <c r="CP21386" s="52"/>
      <c r="CQ21386" s="52"/>
      <c r="CR21386" s="52"/>
      <c r="CS21386" s="52"/>
      <c r="CT21386" s="52"/>
      <c r="CU21386" s="33"/>
      <c r="CV21386" s="33"/>
    </row>
    <row r="21387" spans="74:100">
      <c r="BV21387" s="62"/>
      <c r="BW21387" s="62"/>
      <c r="BX21387" s="62"/>
      <c r="BY21387" s="62"/>
      <c r="BZ21387" s="62"/>
      <c r="CA21387" s="62"/>
      <c r="CB21387" s="62"/>
      <c r="CC21387" s="62"/>
      <c r="CD21387" s="62"/>
      <c r="CE21387" s="62"/>
      <c r="CF21387" s="62"/>
      <c r="CL21387" s="56" t="s">
        <v>12183</v>
      </c>
      <c r="CM21387" s="56" t="s">
        <v>213</v>
      </c>
      <c r="CN21387" s="56" t="s">
        <v>213</v>
      </c>
      <c r="CO21387" s="52"/>
      <c r="CP21387" s="52"/>
      <c r="CQ21387" s="52"/>
      <c r="CR21387" s="52"/>
      <c r="CS21387" s="52"/>
      <c r="CT21387" s="52"/>
      <c r="CU21387" s="33"/>
      <c r="CV21387" s="33"/>
    </row>
    <row r="21388" spans="74:100">
      <c r="BV21388" s="62"/>
      <c r="BW21388" s="62"/>
      <c r="BX21388" s="62"/>
      <c r="BY21388" s="62"/>
      <c r="BZ21388" s="62"/>
      <c r="CA21388" s="62"/>
      <c r="CB21388" s="62"/>
      <c r="CC21388" s="62"/>
      <c r="CD21388" s="62"/>
      <c r="CE21388" s="62"/>
      <c r="CF21388" s="62"/>
      <c r="CL21388" s="56" t="s">
        <v>4929</v>
      </c>
      <c r="CM21388" s="56" t="s">
        <v>216</v>
      </c>
      <c r="CN21388" s="56" t="s">
        <v>216</v>
      </c>
      <c r="CO21388" s="52"/>
      <c r="CP21388" s="52"/>
      <c r="CQ21388" s="52"/>
      <c r="CR21388" s="52"/>
      <c r="CS21388" s="52"/>
      <c r="CT21388" s="52"/>
      <c r="CU21388" s="33"/>
      <c r="CV21388" s="33"/>
    </row>
    <row r="21389" spans="74:100">
      <c r="BV21389" s="62"/>
      <c r="BW21389" s="62"/>
      <c r="BX21389" s="62"/>
      <c r="BY21389" s="62"/>
      <c r="BZ21389" s="62"/>
      <c r="CA21389" s="62"/>
      <c r="CB21389" s="62"/>
      <c r="CC21389" s="62"/>
      <c r="CD21389" s="62"/>
      <c r="CE21389" s="62"/>
      <c r="CF21389" s="62"/>
      <c r="CL21389" s="56" t="s">
        <v>25801</v>
      </c>
      <c r="CM21389" s="56" t="s">
        <v>216</v>
      </c>
      <c r="CN21389" s="56" t="s">
        <v>216</v>
      </c>
      <c r="CO21389" s="52"/>
      <c r="CP21389" s="52"/>
      <c r="CQ21389" s="52"/>
      <c r="CR21389" s="52"/>
      <c r="CS21389" s="52"/>
      <c r="CT21389" s="52"/>
      <c r="CU21389" s="33"/>
      <c r="CV21389" s="33"/>
    </row>
    <row r="21390" spans="74:100">
      <c r="BV21390" s="62"/>
      <c r="BW21390" s="62"/>
      <c r="BX21390" s="62"/>
      <c r="BY21390" s="62"/>
      <c r="BZ21390" s="62"/>
      <c r="CA21390" s="62"/>
      <c r="CB21390" s="62"/>
      <c r="CC21390" s="62"/>
      <c r="CD21390" s="62"/>
      <c r="CE21390" s="62"/>
      <c r="CF21390" s="62"/>
      <c r="CL21390" s="56" t="s">
        <v>29577</v>
      </c>
      <c r="CM21390" s="56" t="s">
        <v>215</v>
      </c>
      <c r="CN21390" s="56" t="s">
        <v>215</v>
      </c>
      <c r="CO21390" s="52"/>
      <c r="CP21390" s="52"/>
      <c r="CQ21390" s="52"/>
      <c r="CR21390" s="52"/>
      <c r="CS21390" s="52"/>
      <c r="CT21390" s="52"/>
      <c r="CU21390" s="33"/>
      <c r="CV21390" s="33"/>
    </row>
    <row r="21391" spans="74:100">
      <c r="BV21391" s="62"/>
      <c r="BW21391" s="62"/>
      <c r="BX21391" s="62"/>
      <c r="BY21391" s="62"/>
      <c r="BZ21391" s="62"/>
      <c r="CA21391" s="62"/>
      <c r="CB21391" s="62"/>
      <c r="CC21391" s="62"/>
      <c r="CD21391" s="62"/>
      <c r="CE21391" s="62"/>
      <c r="CF21391" s="62"/>
      <c r="CL21391" s="56" t="s">
        <v>25802</v>
      </c>
      <c r="CM21391" s="56" t="s">
        <v>215</v>
      </c>
      <c r="CN21391" s="56" t="s">
        <v>215</v>
      </c>
      <c r="CO21391" s="52"/>
      <c r="CP21391" s="52"/>
      <c r="CQ21391" s="52"/>
      <c r="CR21391" s="52"/>
      <c r="CS21391" s="52"/>
      <c r="CT21391" s="52"/>
      <c r="CU21391" s="33"/>
      <c r="CV21391" s="33"/>
    </row>
    <row r="21392" spans="74:100">
      <c r="BV21392" s="62"/>
      <c r="BW21392" s="62"/>
      <c r="BX21392" s="62"/>
      <c r="BY21392" s="62"/>
      <c r="BZ21392" s="62"/>
      <c r="CA21392" s="62"/>
      <c r="CB21392" s="62"/>
      <c r="CC21392" s="62"/>
      <c r="CD21392" s="62"/>
      <c r="CE21392" s="62"/>
      <c r="CF21392" s="62"/>
      <c r="CL21392" s="56" t="s">
        <v>29578</v>
      </c>
      <c r="CM21392" s="56" t="s">
        <v>215</v>
      </c>
      <c r="CN21392" s="56" t="s">
        <v>215</v>
      </c>
      <c r="CO21392" s="52"/>
      <c r="CP21392" s="52"/>
      <c r="CQ21392" s="52"/>
      <c r="CR21392" s="52"/>
      <c r="CS21392" s="52"/>
      <c r="CT21392" s="52"/>
      <c r="CU21392" s="33"/>
      <c r="CV21392" s="33"/>
    </row>
    <row r="21393" spans="74:100">
      <c r="BV21393" s="62"/>
      <c r="BW21393" s="62"/>
      <c r="BX21393" s="62"/>
      <c r="BY21393" s="62"/>
      <c r="BZ21393" s="62"/>
      <c r="CA21393" s="62"/>
      <c r="CB21393" s="62"/>
      <c r="CC21393" s="62"/>
      <c r="CD21393" s="62"/>
      <c r="CE21393" s="62"/>
      <c r="CF21393" s="62"/>
      <c r="CL21393" s="56" t="s">
        <v>29579</v>
      </c>
      <c r="CM21393" s="56" t="s">
        <v>215</v>
      </c>
      <c r="CN21393" s="56" t="s">
        <v>215</v>
      </c>
      <c r="CO21393" s="52"/>
      <c r="CP21393" s="52"/>
      <c r="CQ21393" s="52"/>
      <c r="CR21393" s="52"/>
      <c r="CS21393" s="52"/>
      <c r="CT21393" s="52"/>
      <c r="CU21393" s="33"/>
      <c r="CV21393" s="33"/>
    </row>
    <row r="21394" spans="74:100">
      <c r="BV21394" s="62"/>
      <c r="BW21394" s="62"/>
      <c r="BX21394" s="62"/>
      <c r="BY21394" s="62"/>
      <c r="BZ21394" s="62"/>
      <c r="CA21394" s="62"/>
      <c r="CB21394" s="62"/>
      <c r="CC21394" s="62"/>
      <c r="CD21394" s="62"/>
      <c r="CE21394" s="62"/>
      <c r="CF21394" s="62"/>
      <c r="CL21394" s="56" t="s">
        <v>29580</v>
      </c>
      <c r="CM21394" s="56" t="s">
        <v>215</v>
      </c>
      <c r="CN21394" s="56" t="s">
        <v>215</v>
      </c>
      <c r="CO21394" s="52"/>
      <c r="CP21394" s="52"/>
      <c r="CQ21394" s="52"/>
      <c r="CR21394" s="52"/>
      <c r="CS21394" s="52"/>
      <c r="CT21394" s="52"/>
      <c r="CU21394" s="33"/>
      <c r="CV21394" s="33"/>
    </row>
    <row r="21395" spans="74:100">
      <c r="BV21395" s="62"/>
      <c r="BW21395" s="62"/>
      <c r="BX21395" s="62"/>
      <c r="BY21395" s="62"/>
      <c r="BZ21395" s="62"/>
      <c r="CA21395" s="62"/>
      <c r="CB21395" s="62"/>
      <c r="CC21395" s="62"/>
      <c r="CD21395" s="62"/>
      <c r="CE21395" s="62"/>
      <c r="CF21395" s="62"/>
      <c r="CL21395" s="56" t="s">
        <v>29581</v>
      </c>
      <c r="CM21395" s="56" t="s">
        <v>215</v>
      </c>
      <c r="CN21395" s="56" t="s">
        <v>215</v>
      </c>
      <c r="CO21395" s="52"/>
      <c r="CP21395" s="52"/>
      <c r="CQ21395" s="52"/>
      <c r="CR21395" s="52"/>
      <c r="CS21395" s="52"/>
      <c r="CT21395" s="52"/>
      <c r="CU21395" s="33"/>
      <c r="CV21395" s="33"/>
    </row>
    <row r="21396" spans="74:100">
      <c r="BV21396" s="62"/>
      <c r="BW21396" s="62"/>
      <c r="BX21396" s="62"/>
      <c r="BY21396" s="62"/>
      <c r="BZ21396" s="62"/>
      <c r="CA21396" s="62"/>
      <c r="CB21396" s="62"/>
      <c r="CC21396" s="62"/>
      <c r="CD21396" s="62"/>
      <c r="CE21396" s="62"/>
      <c r="CF21396" s="62"/>
      <c r="CL21396" s="56" t="s">
        <v>11499</v>
      </c>
      <c r="CM21396" s="56" t="s">
        <v>216</v>
      </c>
      <c r="CN21396" s="56" t="s">
        <v>216</v>
      </c>
      <c r="CO21396" s="52"/>
      <c r="CP21396" s="52"/>
      <c r="CQ21396" s="52"/>
      <c r="CR21396" s="52"/>
      <c r="CS21396" s="52"/>
      <c r="CT21396" s="52"/>
      <c r="CU21396" s="33"/>
      <c r="CV21396" s="33"/>
    </row>
    <row r="21397" spans="74:100">
      <c r="BV21397" s="62"/>
      <c r="BW21397" s="62"/>
      <c r="BX21397" s="62"/>
      <c r="BY21397" s="62"/>
      <c r="BZ21397" s="62"/>
      <c r="CA21397" s="62"/>
      <c r="CB21397" s="62"/>
      <c r="CC21397" s="62"/>
      <c r="CD21397" s="62"/>
      <c r="CE21397" s="62"/>
      <c r="CF21397" s="62"/>
      <c r="CL21397" s="56" t="s">
        <v>1665</v>
      </c>
      <c r="CM21397" s="56" t="s">
        <v>214</v>
      </c>
      <c r="CN21397" s="56" t="s">
        <v>214</v>
      </c>
      <c r="CO21397" s="52"/>
      <c r="CP21397" s="52"/>
      <c r="CQ21397" s="52"/>
      <c r="CR21397" s="52"/>
      <c r="CS21397" s="52"/>
      <c r="CT21397" s="52"/>
      <c r="CU21397" s="33"/>
      <c r="CV21397" s="33"/>
    </row>
    <row r="21398" spans="74:100">
      <c r="BV21398" s="62"/>
      <c r="BW21398" s="62"/>
      <c r="BX21398" s="62"/>
      <c r="BY21398" s="62"/>
      <c r="BZ21398" s="62"/>
      <c r="CA21398" s="62"/>
      <c r="CB21398" s="62"/>
      <c r="CC21398" s="62"/>
      <c r="CD21398" s="62"/>
      <c r="CE21398" s="62"/>
      <c r="CF21398" s="62"/>
      <c r="CL21398" s="56" t="s">
        <v>11502</v>
      </c>
      <c r="CM21398" s="56" t="s">
        <v>217</v>
      </c>
      <c r="CN21398" s="56" t="s">
        <v>217</v>
      </c>
      <c r="CO21398" s="52"/>
      <c r="CP21398" s="52"/>
      <c r="CQ21398" s="52"/>
      <c r="CR21398" s="52"/>
      <c r="CS21398" s="52"/>
      <c r="CT21398" s="52"/>
      <c r="CU21398" s="33"/>
      <c r="CV21398" s="33"/>
    </row>
    <row r="21399" spans="74:100">
      <c r="BV21399" s="62"/>
      <c r="BW21399" s="62"/>
      <c r="BX21399" s="62"/>
      <c r="BY21399" s="62"/>
      <c r="BZ21399" s="62"/>
      <c r="CA21399" s="62"/>
      <c r="CB21399" s="62"/>
      <c r="CC21399" s="62"/>
      <c r="CD21399" s="62"/>
      <c r="CE21399" s="62"/>
      <c r="CF21399" s="62"/>
      <c r="CL21399" s="56" t="s">
        <v>11503</v>
      </c>
      <c r="CM21399" s="56" t="s">
        <v>217</v>
      </c>
      <c r="CN21399" s="56" t="s">
        <v>217</v>
      </c>
      <c r="CO21399" s="52"/>
      <c r="CP21399" s="52"/>
      <c r="CQ21399" s="52"/>
      <c r="CR21399" s="52"/>
      <c r="CS21399" s="52"/>
      <c r="CT21399" s="52"/>
      <c r="CU21399" s="33"/>
      <c r="CV21399" s="33"/>
    </row>
    <row r="21400" spans="74:100">
      <c r="BV21400" s="62"/>
      <c r="BW21400" s="62"/>
      <c r="BX21400" s="62"/>
      <c r="BY21400" s="62"/>
      <c r="BZ21400" s="62"/>
      <c r="CA21400" s="62"/>
      <c r="CB21400" s="62"/>
      <c r="CC21400" s="62"/>
      <c r="CD21400" s="62"/>
      <c r="CE21400" s="62"/>
      <c r="CF21400" s="62"/>
      <c r="CL21400" s="56" t="s">
        <v>11500</v>
      </c>
      <c r="CM21400" s="56" t="s">
        <v>214</v>
      </c>
      <c r="CN21400" s="56" t="s">
        <v>214</v>
      </c>
      <c r="CO21400" s="52"/>
      <c r="CP21400" s="52"/>
      <c r="CQ21400" s="52"/>
      <c r="CR21400" s="52"/>
      <c r="CS21400" s="52"/>
      <c r="CT21400" s="52"/>
      <c r="CU21400" s="33"/>
      <c r="CV21400" s="33"/>
    </row>
    <row r="21401" spans="74:100">
      <c r="BV21401" s="62"/>
      <c r="BW21401" s="62"/>
      <c r="BX21401" s="62"/>
      <c r="BY21401" s="62"/>
      <c r="BZ21401" s="62"/>
      <c r="CA21401" s="62"/>
      <c r="CB21401" s="62"/>
      <c r="CC21401" s="62"/>
      <c r="CD21401" s="62"/>
      <c r="CE21401" s="62"/>
      <c r="CF21401" s="62"/>
      <c r="CL21401" s="56" t="s">
        <v>25803</v>
      </c>
      <c r="CM21401" s="56" t="s">
        <v>217</v>
      </c>
      <c r="CN21401" s="56" t="s">
        <v>217</v>
      </c>
      <c r="CO21401" s="52"/>
      <c r="CP21401" s="52"/>
      <c r="CQ21401" s="52"/>
      <c r="CR21401" s="52"/>
      <c r="CS21401" s="52"/>
      <c r="CT21401" s="52"/>
      <c r="CU21401" s="33"/>
      <c r="CV21401" s="33"/>
    </row>
    <row r="21402" spans="74:100">
      <c r="BV21402" s="62"/>
      <c r="BW21402" s="62"/>
      <c r="BX21402" s="62"/>
      <c r="BY21402" s="62"/>
      <c r="BZ21402" s="62"/>
      <c r="CA21402" s="62"/>
      <c r="CB21402" s="62"/>
      <c r="CC21402" s="62"/>
      <c r="CD21402" s="62"/>
      <c r="CE21402" s="62"/>
      <c r="CF21402" s="62"/>
      <c r="CL21402" s="56" t="s">
        <v>11501</v>
      </c>
      <c r="CM21402" s="56" t="s">
        <v>214</v>
      </c>
      <c r="CN21402" s="56" t="s">
        <v>214</v>
      </c>
      <c r="CO21402" s="52"/>
      <c r="CP21402" s="52"/>
      <c r="CQ21402" s="52"/>
      <c r="CR21402" s="52"/>
      <c r="CS21402" s="52"/>
      <c r="CT21402" s="52"/>
      <c r="CU21402" s="33"/>
      <c r="CV21402" s="33"/>
    </row>
    <row r="21403" spans="74:100">
      <c r="BV21403" s="62"/>
      <c r="BW21403" s="62"/>
      <c r="BX21403" s="62"/>
      <c r="BY21403" s="62"/>
      <c r="BZ21403" s="62"/>
      <c r="CA21403" s="62"/>
      <c r="CB21403" s="62"/>
      <c r="CC21403" s="62"/>
      <c r="CD21403" s="62"/>
      <c r="CE21403" s="62"/>
      <c r="CF21403" s="62"/>
      <c r="CL21403" s="56" t="s">
        <v>11723</v>
      </c>
      <c r="CM21403" s="56" t="s">
        <v>214</v>
      </c>
      <c r="CN21403" s="56" t="s">
        <v>214</v>
      </c>
      <c r="CO21403" s="52"/>
      <c r="CP21403" s="52"/>
      <c r="CQ21403" s="52"/>
      <c r="CR21403" s="52"/>
      <c r="CS21403" s="52"/>
      <c r="CT21403" s="52"/>
      <c r="CU21403" s="33"/>
      <c r="CV21403" s="33"/>
    </row>
    <row r="21404" spans="74:100">
      <c r="BV21404" s="62"/>
      <c r="BW21404" s="62"/>
      <c r="BX21404" s="62"/>
      <c r="BY21404" s="62"/>
      <c r="BZ21404" s="62"/>
      <c r="CA21404" s="62"/>
      <c r="CB21404" s="62"/>
      <c r="CC21404" s="62"/>
      <c r="CD21404" s="62"/>
      <c r="CE21404" s="62"/>
      <c r="CF21404" s="62"/>
      <c r="CL21404" s="56" t="s">
        <v>11505</v>
      </c>
      <c r="CM21404" s="56" t="s">
        <v>213</v>
      </c>
      <c r="CN21404" s="56" t="s">
        <v>213</v>
      </c>
      <c r="CO21404" s="52"/>
      <c r="CP21404" s="52"/>
      <c r="CQ21404" s="52"/>
      <c r="CR21404" s="52"/>
      <c r="CS21404" s="52"/>
      <c r="CT21404" s="52"/>
      <c r="CU21404" s="33"/>
      <c r="CV21404" s="33"/>
    </row>
    <row r="21405" spans="74:100">
      <c r="BV21405" s="62"/>
      <c r="BW21405" s="62"/>
      <c r="BX21405" s="62"/>
      <c r="BY21405" s="62"/>
      <c r="BZ21405" s="62"/>
      <c r="CA21405" s="62"/>
      <c r="CB21405" s="62"/>
      <c r="CC21405" s="62"/>
      <c r="CD21405" s="62"/>
      <c r="CE21405" s="62"/>
      <c r="CF21405" s="62"/>
      <c r="CL21405" s="56" t="s">
        <v>11506</v>
      </c>
      <c r="CM21405" s="56" t="s">
        <v>213</v>
      </c>
      <c r="CN21405" s="56" t="s">
        <v>213</v>
      </c>
      <c r="CO21405" s="52"/>
      <c r="CP21405" s="52"/>
      <c r="CQ21405" s="52"/>
      <c r="CR21405" s="52"/>
      <c r="CS21405" s="52"/>
      <c r="CT21405" s="52"/>
      <c r="CU21405" s="33"/>
      <c r="CV21405" s="33"/>
    </row>
    <row r="21406" spans="74:100">
      <c r="BV21406" s="62"/>
      <c r="BW21406" s="62"/>
      <c r="BX21406" s="62"/>
      <c r="BY21406" s="62"/>
      <c r="BZ21406" s="62"/>
      <c r="CA21406" s="62"/>
      <c r="CB21406" s="62"/>
      <c r="CC21406" s="62"/>
      <c r="CD21406" s="62"/>
      <c r="CE21406" s="62"/>
      <c r="CF21406" s="62"/>
      <c r="CL21406" s="35" t="s">
        <v>29582</v>
      </c>
      <c r="CM21406" s="35" t="s">
        <v>217</v>
      </c>
      <c r="CN21406" s="35" t="s">
        <v>217</v>
      </c>
      <c r="CO21406" s="52"/>
      <c r="CP21406" s="52"/>
      <c r="CQ21406" s="52"/>
      <c r="CR21406" s="52"/>
      <c r="CS21406" s="52"/>
      <c r="CT21406" s="52"/>
      <c r="CU21406" s="33"/>
      <c r="CV21406" s="33"/>
    </row>
    <row r="21407" spans="74:100">
      <c r="BV21407" s="62"/>
      <c r="BW21407" s="62"/>
      <c r="BX21407" s="62"/>
      <c r="BY21407" s="62"/>
      <c r="BZ21407" s="62"/>
      <c r="CA21407" s="62"/>
      <c r="CB21407" s="62"/>
      <c r="CC21407" s="62"/>
      <c r="CD21407" s="62"/>
      <c r="CE21407" s="62"/>
      <c r="CF21407" s="62"/>
      <c r="CL21407" s="35" t="s">
        <v>29583</v>
      </c>
      <c r="CM21407" s="35" t="s">
        <v>217</v>
      </c>
      <c r="CN21407" s="35" t="s">
        <v>217</v>
      </c>
      <c r="CO21407" s="52"/>
      <c r="CP21407" s="52"/>
      <c r="CQ21407" s="52"/>
      <c r="CR21407" s="52"/>
      <c r="CS21407" s="52"/>
      <c r="CT21407" s="52"/>
      <c r="CU21407" s="33"/>
      <c r="CV21407" s="33"/>
    </row>
    <row r="21408" spans="74:100">
      <c r="BV21408" s="62"/>
      <c r="BW21408" s="62"/>
      <c r="BX21408" s="62"/>
      <c r="BY21408" s="62"/>
      <c r="BZ21408" s="62"/>
      <c r="CA21408" s="62"/>
      <c r="CB21408" s="62"/>
      <c r="CC21408" s="62"/>
      <c r="CD21408" s="62"/>
      <c r="CE21408" s="62"/>
      <c r="CF21408" s="62"/>
      <c r="CL21408" s="35" t="s">
        <v>13758</v>
      </c>
      <c r="CM21408" s="35" t="s">
        <v>217</v>
      </c>
      <c r="CN21408" s="35" t="s">
        <v>217</v>
      </c>
      <c r="CO21408" s="52"/>
      <c r="CP21408" s="52"/>
      <c r="CQ21408" s="52"/>
      <c r="CR21408" s="52"/>
      <c r="CS21408" s="52"/>
      <c r="CT21408" s="52"/>
      <c r="CU21408" s="33"/>
      <c r="CV21408" s="33"/>
    </row>
    <row r="21409" spans="74:100">
      <c r="BV21409" s="62"/>
      <c r="BW21409" s="62"/>
      <c r="BX21409" s="62"/>
      <c r="BY21409" s="62"/>
      <c r="BZ21409" s="62"/>
      <c r="CA21409" s="62"/>
      <c r="CB21409" s="62"/>
      <c r="CC21409" s="62"/>
      <c r="CD21409" s="62"/>
      <c r="CE21409" s="62"/>
      <c r="CF21409" s="62"/>
      <c r="CL21409" s="35" t="s">
        <v>11510</v>
      </c>
      <c r="CM21409" s="35" t="s">
        <v>217</v>
      </c>
      <c r="CN21409" s="35" t="s">
        <v>217</v>
      </c>
      <c r="CO21409" s="52"/>
      <c r="CP21409" s="52"/>
      <c r="CQ21409" s="52"/>
      <c r="CR21409" s="52"/>
      <c r="CS21409" s="52"/>
      <c r="CT21409" s="52"/>
      <c r="CU21409" s="33"/>
      <c r="CV21409" s="33"/>
    </row>
    <row r="21410" spans="74:100">
      <c r="BV21410" s="62"/>
      <c r="BW21410" s="62"/>
      <c r="BX21410" s="62"/>
      <c r="BY21410" s="62"/>
      <c r="BZ21410" s="62"/>
      <c r="CA21410" s="62"/>
      <c r="CB21410" s="62"/>
      <c r="CC21410" s="62"/>
      <c r="CD21410" s="62"/>
      <c r="CE21410" s="62"/>
      <c r="CF21410" s="62"/>
      <c r="CL21410" s="35" t="s">
        <v>11511</v>
      </c>
      <c r="CM21410" s="35" t="s">
        <v>217</v>
      </c>
      <c r="CN21410" s="35" t="s">
        <v>217</v>
      </c>
      <c r="CO21410" s="52"/>
      <c r="CP21410" s="52"/>
      <c r="CQ21410" s="52"/>
      <c r="CR21410" s="52"/>
      <c r="CS21410" s="52"/>
      <c r="CT21410" s="52"/>
      <c r="CU21410" s="33"/>
      <c r="CV21410" s="33"/>
    </row>
    <row r="21411" spans="74:100">
      <c r="BV21411" s="62"/>
      <c r="BW21411" s="62"/>
      <c r="BX21411" s="62"/>
      <c r="BY21411" s="62"/>
      <c r="BZ21411" s="62"/>
      <c r="CA21411" s="62"/>
      <c r="CB21411" s="62"/>
      <c r="CC21411" s="62"/>
      <c r="CD21411" s="62"/>
      <c r="CE21411" s="62"/>
      <c r="CF21411" s="62"/>
      <c r="CL21411" s="35" t="s">
        <v>11512</v>
      </c>
      <c r="CM21411" s="35" t="s">
        <v>217</v>
      </c>
      <c r="CN21411" s="35" t="s">
        <v>217</v>
      </c>
      <c r="CO21411" s="52"/>
      <c r="CP21411" s="52"/>
      <c r="CQ21411" s="52"/>
      <c r="CR21411" s="52"/>
      <c r="CS21411" s="52"/>
      <c r="CT21411" s="52"/>
      <c r="CU21411" s="33"/>
      <c r="CV21411" s="33"/>
    </row>
    <row r="21412" spans="74:100">
      <c r="BV21412" s="62"/>
      <c r="BW21412" s="62"/>
      <c r="BX21412" s="62"/>
      <c r="BY21412" s="62"/>
      <c r="BZ21412" s="62"/>
      <c r="CA21412" s="62"/>
      <c r="CB21412" s="62"/>
      <c r="CC21412" s="62"/>
      <c r="CD21412" s="62"/>
      <c r="CE21412" s="62"/>
      <c r="CF21412" s="62"/>
      <c r="CL21412" s="35" t="s">
        <v>11513</v>
      </c>
      <c r="CM21412" s="35" t="s">
        <v>217</v>
      </c>
      <c r="CN21412" s="35" t="s">
        <v>217</v>
      </c>
      <c r="CO21412" s="52"/>
      <c r="CP21412" s="52"/>
      <c r="CQ21412" s="52"/>
      <c r="CR21412" s="52"/>
      <c r="CS21412" s="52"/>
      <c r="CT21412" s="52"/>
      <c r="CU21412" s="33"/>
      <c r="CV21412" s="33"/>
    </row>
    <row r="21413" spans="74:100">
      <c r="BV21413" s="62"/>
      <c r="BW21413" s="62"/>
      <c r="BX21413" s="62"/>
      <c r="BY21413" s="62"/>
      <c r="BZ21413" s="62"/>
      <c r="CA21413" s="62"/>
      <c r="CB21413" s="62"/>
      <c r="CC21413" s="62"/>
      <c r="CD21413" s="62"/>
      <c r="CE21413" s="62"/>
      <c r="CF21413" s="62"/>
      <c r="CL21413" s="56" t="s">
        <v>1669</v>
      </c>
      <c r="CM21413" s="56" t="s">
        <v>217</v>
      </c>
      <c r="CN21413" s="56" t="s">
        <v>217</v>
      </c>
      <c r="CO21413" s="52"/>
      <c r="CP21413" s="52"/>
      <c r="CQ21413" s="52"/>
      <c r="CR21413" s="52"/>
      <c r="CS21413" s="52"/>
      <c r="CT21413" s="52"/>
      <c r="CU21413" s="33"/>
      <c r="CV21413" s="33"/>
    </row>
    <row r="21414" spans="74:100">
      <c r="BV21414" s="62"/>
      <c r="BW21414" s="62"/>
      <c r="BX21414" s="62"/>
      <c r="BY21414" s="62"/>
      <c r="BZ21414" s="62"/>
      <c r="CA21414" s="62"/>
      <c r="CB21414" s="62"/>
      <c r="CC21414" s="62"/>
      <c r="CD21414" s="62"/>
      <c r="CE21414" s="62"/>
      <c r="CF21414" s="62"/>
      <c r="CL21414" s="56" t="s">
        <v>9080</v>
      </c>
      <c r="CM21414" s="56" t="s">
        <v>217</v>
      </c>
      <c r="CN21414" s="56" t="s">
        <v>217</v>
      </c>
      <c r="CO21414" s="52"/>
      <c r="CP21414" s="52"/>
      <c r="CQ21414" s="52"/>
      <c r="CR21414" s="52"/>
      <c r="CS21414" s="52"/>
      <c r="CT21414" s="52"/>
      <c r="CU21414" s="33"/>
      <c r="CV21414" s="33"/>
    </row>
    <row r="21415" spans="74:100">
      <c r="BV21415" s="62"/>
      <c r="BW21415" s="62"/>
      <c r="BX21415" s="62"/>
      <c r="BY21415" s="62"/>
      <c r="BZ21415" s="62"/>
      <c r="CA21415" s="62"/>
      <c r="CB21415" s="62"/>
      <c r="CC21415" s="62"/>
      <c r="CD21415" s="62"/>
      <c r="CE21415" s="62"/>
      <c r="CF21415" s="62"/>
      <c r="CL21415" s="35" t="s">
        <v>11514</v>
      </c>
      <c r="CM21415" s="35" t="s">
        <v>217</v>
      </c>
      <c r="CN21415" s="35" t="s">
        <v>217</v>
      </c>
      <c r="CO21415" s="52"/>
      <c r="CP21415" s="52"/>
      <c r="CQ21415" s="52"/>
      <c r="CR21415" s="52"/>
      <c r="CS21415" s="52"/>
      <c r="CT21415" s="52"/>
      <c r="CU21415" s="33"/>
      <c r="CV21415" s="33"/>
    </row>
    <row r="21416" spans="74:100">
      <c r="BV21416" s="62"/>
      <c r="BW21416" s="62"/>
      <c r="BX21416" s="62"/>
      <c r="BY21416" s="62"/>
      <c r="BZ21416" s="62"/>
      <c r="CA21416" s="62"/>
      <c r="CB21416" s="62"/>
      <c r="CC21416" s="62"/>
      <c r="CD21416" s="62"/>
      <c r="CE21416" s="62"/>
      <c r="CF21416" s="62"/>
      <c r="CL21416" s="35" t="s">
        <v>11515</v>
      </c>
      <c r="CM21416" s="35" t="s">
        <v>217</v>
      </c>
      <c r="CN21416" s="35" t="s">
        <v>217</v>
      </c>
      <c r="CO21416" s="52"/>
      <c r="CP21416" s="52"/>
      <c r="CQ21416" s="52"/>
      <c r="CR21416" s="52"/>
      <c r="CS21416" s="52"/>
      <c r="CT21416" s="52"/>
      <c r="CU21416" s="33"/>
      <c r="CV21416" s="33"/>
    </row>
    <row r="21417" spans="74:100">
      <c r="BV21417" s="62"/>
      <c r="BW21417" s="62"/>
      <c r="BX21417" s="62"/>
      <c r="BY21417" s="62"/>
      <c r="BZ21417" s="62"/>
      <c r="CA21417" s="62"/>
      <c r="CB21417" s="62"/>
      <c r="CC21417" s="62"/>
      <c r="CD21417" s="62"/>
      <c r="CE21417" s="62"/>
      <c r="CF21417" s="62"/>
      <c r="CL21417" s="35" t="s">
        <v>11516</v>
      </c>
      <c r="CM21417" s="35" t="s">
        <v>217</v>
      </c>
      <c r="CN21417" s="35" t="s">
        <v>217</v>
      </c>
      <c r="CO21417" s="52"/>
      <c r="CP21417" s="52"/>
      <c r="CQ21417" s="52"/>
      <c r="CR21417" s="52"/>
      <c r="CS21417" s="52"/>
      <c r="CT21417" s="52"/>
      <c r="CU21417" s="33"/>
      <c r="CV21417" s="33"/>
    </row>
    <row r="21418" spans="74:100">
      <c r="BV21418" s="62"/>
      <c r="BW21418" s="62"/>
      <c r="BX21418" s="62"/>
      <c r="BY21418" s="62"/>
      <c r="BZ21418" s="62"/>
      <c r="CA21418" s="62"/>
      <c r="CB21418" s="62"/>
      <c r="CC21418" s="62"/>
      <c r="CD21418" s="62"/>
      <c r="CE21418" s="62"/>
      <c r="CF21418" s="62"/>
      <c r="CL21418" s="35" t="s">
        <v>11517</v>
      </c>
      <c r="CM21418" s="35" t="s">
        <v>217</v>
      </c>
      <c r="CN21418" s="35" t="s">
        <v>217</v>
      </c>
      <c r="CO21418" s="52"/>
      <c r="CP21418" s="52"/>
      <c r="CQ21418" s="52"/>
      <c r="CR21418" s="52"/>
      <c r="CS21418" s="52"/>
      <c r="CT21418" s="52"/>
      <c r="CU21418" s="33"/>
      <c r="CV21418" s="33"/>
    </row>
    <row r="21419" spans="74:100">
      <c r="BV21419" s="62"/>
      <c r="BW21419" s="62"/>
      <c r="BX21419" s="62"/>
      <c r="BY21419" s="62"/>
      <c r="BZ21419" s="62"/>
      <c r="CA21419" s="62"/>
      <c r="CB21419" s="62"/>
      <c r="CC21419" s="62"/>
      <c r="CD21419" s="62"/>
      <c r="CE21419" s="62"/>
      <c r="CF21419" s="62"/>
      <c r="CL21419" s="35" t="s">
        <v>11518</v>
      </c>
      <c r="CM21419" s="35" t="s">
        <v>217</v>
      </c>
      <c r="CN21419" s="35" t="s">
        <v>217</v>
      </c>
      <c r="CO21419" s="52"/>
      <c r="CP21419" s="52"/>
      <c r="CQ21419" s="52"/>
      <c r="CR21419" s="52"/>
      <c r="CS21419" s="52"/>
      <c r="CT21419" s="52"/>
      <c r="CU21419" s="33"/>
      <c r="CV21419" s="33"/>
    </row>
    <row r="21420" spans="74:100">
      <c r="BV21420" s="62"/>
      <c r="BW21420" s="62"/>
      <c r="BX21420" s="62"/>
      <c r="BY21420" s="62"/>
      <c r="BZ21420" s="62"/>
      <c r="CA21420" s="62"/>
      <c r="CB21420" s="62"/>
      <c r="CC21420" s="62"/>
      <c r="CD21420" s="62"/>
      <c r="CE21420" s="62"/>
      <c r="CF21420" s="62"/>
      <c r="CL21420" s="35" t="s">
        <v>11519</v>
      </c>
      <c r="CM21420" s="35" t="s">
        <v>217</v>
      </c>
      <c r="CN21420" s="35" t="s">
        <v>217</v>
      </c>
      <c r="CO21420" s="52"/>
      <c r="CP21420" s="52"/>
      <c r="CQ21420" s="52"/>
      <c r="CR21420" s="52"/>
      <c r="CS21420" s="52"/>
      <c r="CT21420" s="52"/>
      <c r="CU21420" s="33"/>
      <c r="CV21420" s="33"/>
    </row>
    <row r="21421" spans="74:100">
      <c r="BV21421" s="62"/>
      <c r="BW21421" s="62"/>
      <c r="BX21421" s="62"/>
      <c r="BY21421" s="62"/>
      <c r="BZ21421" s="62"/>
      <c r="CA21421" s="62"/>
      <c r="CB21421" s="62"/>
      <c r="CC21421" s="62"/>
      <c r="CD21421" s="62"/>
      <c r="CE21421" s="62"/>
      <c r="CF21421" s="62"/>
      <c r="CL21421" s="35" t="s">
        <v>29584</v>
      </c>
      <c r="CM21421" s="35" t="s">
        <v>217</v>
      </c>
      <c r="CN21421" s="35" t="s">
        <v>217</v>
      </c>
      <c r="CO21421" s="52"/>
      <c r="CP21421" s="52"/>
      <c r="CQ21421" s="52"/>
      <c r="CR21421" s="52"/>
      <c r="CS21421" s="52"/>
      <c r="CT21421" s="52"/>
      <c r="CU21421" s="33"/>
      <c r="CV21421" s="33"/>
    </row>
    <row r="21422" spans="74:100">
      <c r="BV21422" s="62"/>
      <c r="BW21422" s="62"/>
      <c r="BX21422" s="62"/>
      <c r="BY21422" s="62"/>
      <c r="BZ21422" s="62"/>
      <c r="CA21422" s="62"/>
      <c r="CB21422" s="62"/>
      <c r="CC21422" s="62"/>
      <c r="CD21422" s="62"/>
      <c r="CE21422" s="62"/>
      <c r="CF21422" s="62"/>
      <c r="CL21422" s="56" t="s">
        <v>25804</v>
      </c>
      <c r="CM21422" s="56" t="s">
        <v>216</v>
      </c>
      <c r="CN21422" s="56" t="s">
        <v>216</v>
      </c>
      <c r="CO21422" s="52"/>
      <c r="CP21422" s="52"/>
      <c r="CQ21422" s="52"/>
      <c r="CR21422" s="52"/>
      <c r="CS21422" s="52"/>
      <c r="CT21422" s="52"/>
      <c r="CU21422" s="33"/>
      <c r="CV21422" s="33"/>
    </row>
    <row r="21423" spans="74:100">
      <c r="BV21423" s="62"/>
      <c r="BW21423" s="62"/>
      <c r="BX21423" s="62"/>
      <c r="BY21423" s="62"/>
      <c r="BZ21423" s="62"/>
      <c r="CA21423" s="62"/>
      <c r="CB21423" s="62"/>
      <c r="CC21423" s="62"/>
      <c r="CD21423" s="62"/>
      <c r="CE21423" s="62"/>
      <c r="CF21423" s="62"/>
      <c r="CL21423" s="56" t="s">
        <v>11520</v>
      </c>
      <c r="CM21423" s="56" t="s">
        <v>216</v>
      </c>
      <c r="CN21423" s="56" t="s">
        <v>216</v>
      </c>
      <c r="CO21423" s="52"/>
      <c r="CP21423" s="52"/>
      <c r="CQ21423" s="52"/>
      <c r="CR21423" s="52"/>
      <c r="CS21423" s="52"/>
      <c r="CT21423" s="52"/>
      <c r="CU21423" s="33"/>
      <c r="CV21423" s="33"/>
    </row>
    <row r="21424" spans="74:100">
      <c r="BV21424" s="62"/>
      <c r="BW21424" s="62"/>
      <c r="BX21424" s="62"/>
      <c r="BY21424" s="62"/>
      <c r="BZ21424" s="62"/>
      <c r="CA21424" s="62"/>
      <c r="CB21424" s="62"/>
      <c r="CC21424" s="62"/>
      <c r="CD21424" s="62"/>
      <c r="CE21424" s="62"/>
      <c r="CF21424" s="62"/>
      <c r="CL21424" s="56" t="s">
        <v>11521</v>
      </c>
      <c r="CM21424" s="56" t="s">
        <v>216</v>
      </c>
      <c r="CN21424" s="56" t="s">
        <v>216</v>
      </c>
      <c r="CO21424" s="52"/>
      <c r="CP21424" s="52"/>
      <c r="CQ21424" s="52"/>
      <c r="CR21424" s="52"/>
      <c r="CS21424" s="52"/>
      <c r="CT21424" s="52"/>
      <c r="CU21424" s="33"/>
      <c r="CV21424" s="33"/>
    </row>
    <row r="21425" spans="74:100">
      <c r="BV21425" s="62"/>
      <c r="BW21425" s="62"/>
      <c r="BX21425" s="62"/>
      <c r="BY21425" s="62"/>
      <c r="BZ21425" s="62"/>
      <c r="CA21425" s="62"/>
      <c r="CB21425" s="62"/>
      <c r="CC21425" s="62"/>
      <c r="CD21425" s="62"/>
      <c r="CE21425" s="62"/>
      <c r="CF21425" s="62"/>
      <c r="CL21425" s="56" t="s">
        <v>11522</v>
      </c>
      <c r="CM21425" s="56" t="s">
        <v>216</v>
      </c>
      <c r="CN21425" s="56" t="s">
        <v>216</v>
      </c>
      <c r="CO21425" s="52"/>
      <c r="CP21425" s="52"/>
      <c r="CQ21425" s="52"/>
      <c r="CR21425" s="52"/>
      <c r="CS21425" s="52"/>
      <c r="CT21425" s="52"/>
      <c r="CU21425" s="33"/>
      <c r="CV21425" s="33"/>
    </row>
    <row r="21426" spans="74:100">
      <c r="BV21426" s="62"/>
      <c r="BW21426" s="62"/>
      <c r="BX21426" s="62"/>
      <c r="BY21426" s="62"/>
      <c r="BZ21426" s="62"/>
      <c r="CA21426" s="62"/>
      <c r="CB21426" s="62"/>
      <c r="CC21426" s="62"/>
      <c r="CD21426" s="62"/>
      <c r="CE21426" s="62"/>
      <c r="CF21426" s="62"/>
      <c r="CL21426" s="56" t="s">
        <v>25805</v>
      </c>
      <c r="CM21426" s="56" t="s">
        <v>216</v>
      </c>
      <c r="CN21426" s="56" t="s">
        <v>216</v>
      </c>
      <c r="CO21426" s="52"/>
      <c r="CP21426" s="52"/>
      <c r="CQ21426" s="52"/>
      <c r="CR21426" s="52"/>
      <c r="CS21426" s="52"/>
      <c r="CT21426" s="52"/>
      <c r="CU21426" s="33"/>
      <c r="CV21426" s="33"/>
    </row>
    <row r="21427" spans="74:100">
      <c r="BV21427" s="62"/>
      <c r="BW21427" s="62"/>
      <c r="BX21427" s="62"/>
      <c r="BY21427" s="62"/>
      <c r="BZ21427" s="62"/>
      <c r="CA21427" s="62"/>
      <c r="CB21427" s="62"/>
      <c r="CC21427" s="62"/>
      <c r="CD21427" s="62"/>
      <c r="CE21427" s="62"/>
      <c r="CF21427" s="62"/>
      <c r="CL21427" s="56" t="s">
        <v>25806</v>
      </c>
      <c r="CM21427" s="56" t="s">
        <v>216</v>
      </c>
      <c r="CN21427" s="56" t="s">
        <v>216</v>
      </c>
      <c r="CO21427" s="52"/>
      <c r="CP21427" s="52"/>
      <c r="CQ21427" s="52"/>
      <c r="CR21427" s="52"/>
      <c r="CS21427" s="52"/>
      <c r="CT21427" s="52"/>
      <c r="CU21427" s="33"/>
      <c r="CV21427" s="33"/>
    </row>
    <row r="21428" spans="74:100">
      <c r="BV21428" s="62"/>
      <c r="BW21428" s="62"/>
      <c r="BX21428" s="62"/>
      <c r="BY21428" s="62"/>
      <c r="BZ21428" s="62"/>
      <c r="CA21428" s="62"/>
      <c r="CB21428" s="62"/>
      <c r="CC21428" s="62"/>
      <c r="CD21428" s="62"/>
      <c r="CE21428" s="62"/>
      <c r="CF21428" s="62"/>
      <c r="CL21428" s="56" t="s">
        <v>11528</v>
      </c>
      <c r="CM21428" s="56" t="s">
        <v>216</v>
      </c>
      <c r="CN21428" s="56" t="s">
        <v>216</v>
      </c>
      <c r="CO21428" s="52"/>
      <c r="CP21428" s="52"/>
      <c r="CQ21428" s="52"/>
      <c r="CR21428" s="52"/>
      <c r="CS21428" s="52"/>
      <c r="CT21428" s="52"/>
      <c r="CU21428" s="33"/>
      <c r="CV21428" s="33"/>
    </row>
    <row r="21429" spans="74:100">
      <c r="BV21429" s="62"/>
      <c r="BW21429" s="62"/>
      <c r="BX21429" s="62"/>
      <c r="BY21429" s="62"/>
      <c r="BZ21429" s="62"/>
      <c r="CA21429" s="62"/>
      <c r="CB21429" s="62"/>
      <c r="CC21429" s="62"/>
      <c r="CD21429" s="62"/>
      <c r="CE21429" s="62"/>
      <c r="CF21429" s="62"/>
      <c r="CL21429" s="56" t="s">
        <v>11523</v>
      </c>
      <c r="CM21429" s="56" t="s">
        <v>216</v>
      </c>
      <c r="CN21429" s="56" t="s">
        <v>216</v>
      </c>
      <c r="CO21429" s="52"/>
      <c r="CP21429" s="52"/>
      <c r="CQ21429" s="52"/>
      <c r="CR21429" s="52"/>
      <c r="CS21429" s="52"/>
      <c r="CT21429" s="52"/>
      <c r="CU21429" s="33"/>
      <c r="CV21429" s="33"/>
    </row>
    <row r="21430" spans="74:100">
      <c r="BV21430" s="62"/>
      <c r="BW21430" s="62"/>
      <c r="BX21430" s="62"/>
      <c r="BY21430" s="62"/>
      <c r="BZ21430" s="62"/>
      <c r="CA21430" s="62"/>
      <c r="CB21430" s="62"/>
      <c r="CC21430" s="62"/>
      <c r="CD21430" s="62"/>
      <c r="CE21430" s="62"/>
      <c r="CF21430" s="62"/>
      <c r="CL21430" s="56" t="s">
        <v>11524</v>
      </c>
      <c r="CM21430" s="56" t="s">
        <v>216</v>
      </c>
      <c r="CN21430" s="56" t="s">
        <v>216</v>
      </c>
      <c r="CO21430" s="52"/>
      <c r="CP21430" s="52"/>
      <c r="CQ21430" s="52"/>
      <c r="CR21430" s="52"/>
      <c r="CS21430" s="52"/>
      <c r="CT21430" s="52"/>
      <c r="CU21430" s="33"/>
      <c r="CV21430" s="33"/>
    </row>
    <row r="21431" spans="74:100">
      <c r="BV21431" s="62"/>
      <c r="BW21431" s="62"/>
      <c r="BX21431" s="62"/>
      <c r="BY21431" s="62"/>
      <c r="BZ21431" s="62"/>
      <c r="CA21431" s="62"/>
      <c r="CB21431" s="62"/>
      <c r="CC21431" s="62"/>
      <c r="CD21431" s="62"/>
      <c r="CE21431" s="62"/>
      <c r="CF21431" s="62"/>
      <c r="CL21431" s="56" t="s">
        <v>11525</v>
      </c>
      <c r="CM21431" s="56" t="s">
        <v>216</v>
      </c>
      <c r="CN21431" s="56" t="s">
        <v>216</v>
      </c>
      <c r="CO21431" s="52"/>
      <c r="CP21431" s="52"/>
      <c r="CQ21431" s="52"/>
      <c r="CR21431" s="52"/>
      <c r="CS21431" s="52"/>
      <c r="CT21431" s="52"/>
      <c r="CU21431" s="33"/>
      <c r="CV21431" s="33"/>
    </row>
    <row r="21432" spans="74:100">
      <c r="BV21432" s="62"/>
      <c r="BW21432" s="62"/>
      <c r="BX21432" s="62"/>
      <c r="BY21432" s="62"/>
      <c r="BZ21432" s="62"/>
      <c r="CA21432" s="62"/>
      <c r="CB21432" s="62"/>
      <c r="CC21432" s="62"/>
      <c r="CD21432" s="62"/>
      <c r="CE21432" s="62"/>
      <c r="CF21432" s="62"/>
      <c r="CL21432" s="56" t="s">
        <v>11526</v>
      </c>
      <c r="CM21432" s="56" t="s">
        <v>216</v>
      </c>
      <c r="CN21432" s="56" t="s">
        <v>216</v>
      </c>
      <c r="CO21432" s="52"/>
      <c r="CP21432" s="52"/>
      <c r="CQ21432" s="52"/>
      <c r="CR21432" s="52"/>
      <c r="CS21432" s="52"/>
      <c r="CT21432" s="52"/>
      <c r="CU21432" s="33"/>
      <c r="CV21432" s="33"/>
    </row>
    <row r="21433" spans="74:100">
      <c r="BV21433" s="62"/>
      <c r="BW21433" s="62"/>
      <c r="BX21433" s="62"/>
      <c r="BY21433" s="62"/>
      <c r="BZ21433" s="62"/>
      <c r="CA21433" s="62"/>
      <c r="CB21433" s="62"/>
      <c r="CC21433" s="62"/>
      <c r="CD21433" s="62"/>
      <c r="CE21433" s="62"/>
      <c r="CF21433" s="62"/>
      <c r="CL21433" s="56" t="s">
        <v>11529</v>
      </c>
      <c r="CM21433" s="56" t="s">
        <v>216</v>
      </c>
      <c r="CN21433" s="56" t="s">
        <v>216</v>
      </c>
      <c r="CO21433" s="52"/>
      <c r="CP21433" s="52"/>
      <c r="CQ21433" s="52"/>
      <c r="CR21433" s="52"/>
      <c r="CS21433" s="52"/>
      <c r="CT21433" s="52"/>
      <c r="CU21433" s="33"/>
      <c r="CV21433" s="33"/>
    </row>
    <row r="21434" spans="74:100">
      <c r="BV21434" s="62"/>
      <c r="BW21434" s="62"/>
      <c r="BX21434" s="62"/>
      <c r="BY21434" s="62"/>
      <c r="BZ21434" s="62"/>
      <c r="CA21434" s="62"/>
      <c r="CB21434" s="62"/>
      <c r="CC21434" s="62"/>
      <c r="CD21434" s="62"/>
      <c r="CE21434" s="62"/>
      <c r="CF21434" s="62"/>
      <c r="CL21434" s="56" t="s">
        <v>11530</v>
      </c>
      <c r="CM21434" s="56" t="s">
        <v>216</v>
      </c>
      <c r="CN21434" s="56" t="s">
        <v>216</v>
      </c>
      <c r="CO21434" s="52"/>
      <c r="CP21434" s="52"/>
      <c r="CQ21434" s="52"/>
      <c r="CR21434" s="52"/>
      <c r="CS21434" s="52"/>
      <c r="CT21434" s="52"/>
      <c r="CU21434" s="33"/>
      <c r="CV21434" s="33"/>
    </row>
    <row r="21435" spans="74:100">
      <c r="BV21435" s="62"/>
      <c r="BW21435" s="62"/>
      <c r="BX21435" s="62"/>
      <c r="BY21435" s="62"/>
      <c r="BZ21435" s="62"/>
      <c r="CA21435" s="62"/>
      <c r="CB21435" s="62"/>
      <c r="CC21435" s="62"/>
      <c r="CD21435" s="62"/>
      <c r="CE21435" s="62"/>
      <c r="CF21435" s="62"/>
      <c r="CL21435" s="56" t="s">
        <v>11530</v>
      </c>
      <c r="CM21435" s="56" t="s">
        <v>216</v>
      </c>
      <c r="CN21435" s="56" t="s">
        <v>216</v>
      </c>
      <c r="CO21435" s="52"/>
      <c r="CP21435" s="52"/>
      <c r="CQ21435" s="52"/>
      <c r="CR21435" s="52"/>
      <c r="CS21435" s="52"/>
      <c r="CT21435" s="52"/>
      <c r="CU21435" s="33"/>
      <c r="CV21435" s="33"/>
    </row>
    <row r="21436" spans="74:100">
      <c r="BV21436" s="62"/>
      <c r="BW21436" s="62"/>
      <c r="BX21436" s="62"/>
      <c r="BY21436" s="62"/>
      <c r="BZ21436" s="62"/>
      <c r="CA21436" s="62"/>
      <c r="CB21436" s="62"/>
      <c r="CC21436" s="62"/>
      <c r="CD21436" s="62"/>
      <c r="CE21436" s="62"/>
      <c r="CF21436" s="62"/>
      <c r="CL21436" s="56" t="s">
        <v>11527</v>
      </c>
      <c r="CM21436" s="56" t="s">
        <v>216</v>
      </c>
      <c r="CN21436" s="56" t="s">
        <v>216</v>
      </c>
      <c r="CO21436" s="52"/>
      <c r="CP21436" s="52"/>
      <c r="CQ21436" s="52"/>
      <c r="CR21436" s="52"/>
      <c r="CS21436" s="52"/>
      <c r="CT21436" s="52"/>
      <c r="CU21436" s="33"/>
      <c r="CV21436" s="33"/>
    </row>
    <row r="21437" spans="74:100">
      <c r="BV21437" s="62"/>
      <c r="BW21437" s="62"/>
      <c r="BX21437" s="62"/>
      <c r="BY21437" s="62"/>
      <c r="BZ21437" s="62"/>
      <c r="CA21437" s="62"/>
      <c r="CB21437" s="62"/>
      <c r="CC21437" s="62"/>
      <c r="CD21437" s="62"/>
      <c r="CE21437" s="62"/>
      <c r="CF21437" s="62"/>
      <c r="CL21437" s="35" t="s">
        <v>29585</v>
      </c>
      <c r="CM21437" s="35" t="s">
        <v>217</v>
      </c>
      <c r="CN21437" s="35" t="s">
        <v>217</v>
      </c>
      <c r="CO21437" s="52"/>
      <c r="CP21437" s="52"/>
      <c r="CQ21437" s="52"/>
      <c r="CR21437" s="52"/>
      <c r="CS21437" s="52"/>
      <c r="CT21437" s="52"/>
      <c r="CU21437" s="33"/>
      <c r="CV21437" s="33"/>
    </row>
    <row r="21438" spans="74:100">
      <c r="BV21438" s="62"/>
      <c r="BW21438" s="62"/>
      <c r="BX21438" s="62"/>
      <c r="BY21438" s="62"/>
      <c r="BZ21438" s="62"/>
      <c r="CA21438" s="62"/>
      <c r="CB21438" s="62"/>
      <c r="CC21438" s="62"/>
      <c r="CD21438" s="62"/>
      <c r="CE21438" s="62"/>
      <c r="CF21438" s="62"/>
      <c r="CL21438" s="35" t="s">
        <v>11531</v>
      </c>
      <c r="CM21438" s="35" t="s">
        <v>217</v>
      </c>
      <c r="CN21438" s="35" t="s">
        <v>217</v>
      </c>
      <c r="CO21438" s="52"/>
      <c r="CP21438" s="52"/>
      <c r="CQ21438" s="52"/>
      <c r="CR21438" s="52"/>
      <c r="CS21438" s="52"/>
      <c r="CT21438" s="52"/>
      <c r="CU21438" s="33"/>
      <c r="CV21438" s="33"/>
    </row>
    <row r="21439" spans="74:100">
      <c r="BV21439" s="62"/>
      <c r="BW21439" s="62"/>
      <c r="BX21439" s="62"/>
      <c r="BY21439" s="62"/>
      <c r="BZ21439" s="62"/>
      <c r="CA21439" s="62"/>
      <c r="CB21439" s="62"/>
      <c r="CC21439" s="62"/>
      <c r="CD21439" s="62"/>
      <c r="CE21439" s="62"/>
      <c r="CF21439" s="62"/>
      <c r="CL21439" s="56" t="s">
        <v>11532</v>
      </c>
      <c r="CM21439" s="56" t="s">
        <v>216</v>
      </c>
      <c r="CN21439" s="56" t="s">
        <v>216</v>
      </c>
      <c r="CO21439" s="52"/>
      <c r="CP21439" s="52"/>
      <c r="CQ21439" s="52"/>
      <c r="CR21439" s="52"/>
      <c r="CS21439" s="52"/>
      <c r="CT21439" s="52"/>
      <c r="CU21439" s="33"/>
      <c r="CV21439" s="33"/>
    </row>
    <row r="21440" spans="74:100">
      <c r="BV21440" s="62"/>
      <c r="BW21440" s="62"/>
      <c r="BX21440" s="62"/>
      <c r="BY21440" s="62"/>
      <c r="BZ21440" s="62"/>
      <c r="CA21440" s="62"/>
      <c r="CB21440" s="62"/>
      <c r="CC21440" s="62"/>
      <c r="CD21440" s="62"/>
      <c r="CE21440" s="62"/>
      <c r="CF21440" s="62"/>
      <c r="CL21440" s="56" t="s">
        <v>11533</v>
      </c>
      <c r="CM21440" s="56" t="s">
        <v>216</v>
      </c>
      <c r="CN21440" s="56" t="s">
        <v>216</v>
      </c>
      <c r="CO21440" s="52"/>
      <c r="CP21440" s="52"/>
      <c r="CQ21440" s="52"/>
      <c r="CR21440" s="52"/>
      <c r="CS21440" s="52"/>
      <c r="CT21440" s="52"/>
      <c r="CU21440" s="33"/>
      <c r="CV21440" s="33"/>
    </row>
    <row r="21441" spans="74:100">
      <c r="BV21441" s="62"/>
      <c r="BW21441" s="62"/>
      <c r="BX21441" s="62"/>
      <c r="BY21441" s="62"/>
      <c r="BZ21441" s="62"/>
      <c r="CA21441" s="62"/>
      <c r="CB21441" s="62"/>
      <c r="CC21441" s="62"/>
      <c r="CD21441" s="62"/>
      <c r="CE21441" s="62"/>
      <c r="CF21441" s="62"/>
      <c r="CL21441" s="56" t="s">
        <v>11534</v>
      </c>
      <c r="CM21441" s="56" t="s">
        <v>216</v>
      </c>
      <c r="CN21441" s="56" t="s">
        <v>216</v>
      </c>
      <c r="CO21441" s="52"/>
      <c r="CP21441" s="52"/>
      <c r="CQ21441" s="52"/>
      <c r="CR21441" s="52"/>
      <c r="CS21441" s="52"/>
      <c r="CT21441" s="52"/>
      <c r="CU21441" s="33"/>
      <c r="CV21441" s="33"/>
    </row>
    <row r="21442" spans="74:100">
      <c r="BV21442" s="62"/>
      <c r="BW21442" s="62"/>
      <c r="BX21442" s="62"/>
      <c r="BY21442" s="62"/>
      <c r="BZ21442" s="62"/>
      <c r="CA21442" s="62"/>
      <c r="CB21442" s="62"/>
      <c r="CC21442" s="62"/>
      <c r="CD21442" s="62"/>
      <c r="CE21442" s="62"/>
      <c r="CF21442" s="62"/>
      <c r="CL21442" s="35" t="s">
        <v>29586</v>
      </c>
      <c r="CM21442" s="35" t="s">
        <v>217</v>
      </c>
      <c r="CN21442" s="35" t="s">
        <v>217</v>
      </c>
      <c r="CO21442" s="52"/>
      <c r="CP21442" s="52"/>
      <c r="CQ21442" s="52"/>
      <c r="CR21442" s="52"/>
      <c r="CS21442" s="52"/>
      <c r="CT21442" s="52"/>
      <c r="CU21442" s="33"/>
      <c r="CV21442" s="33"/>
    </row>
    <row r="21443" spans="74:100">
      <c r="BV21443" s="62"/>
      <c r="BW21443" s="62"/>
      <c r="BX21443" s="62"/>
      <c r="BY21443" s="62"/>
      <c r="BZ21443" s="62"/>
      <c r="CA21443" s="62"/>
      <c r="CB21443" s="62"/>
      <c r="CC21443" s="62"/>
      <c r="CD21443" s="62"/>
      <c r="CE21443" s="62"/>
      <c r="CF21443" s="62"/>
      <c r="CL21443" s="56" t="s">
        <v>25807</v>
      </c>
      <c r="CM21443" s="56" t="s">
        <v>216</v>
      </c>
      <c r="CN21443" s="56" t="s">
        <v>216</v>
      </c>
      <c r="CO21443" s="52"/>
      <c r="CP21443" s="52"/>
      <c r="CQ21443" s="52"/>
      <c r="CR21443" s="52"/>
      <c r="CS21443" s="52"/>
      <c r="CT21443" s="52"/>
      <c r="CU21443" s="33"/>
      <c r="CV21443" s="33"/>
    </row>
    <row r="21444" spans="74:100">
      <c r="BV21444" s="62"/>
      <c r="BW21444" s="62"/>
      <c r="BX21444" s="62"/>
      <c r="BY21444" s="62"/>
      <c r="BZ21444" s="62"/>
      <c r="CA21444" s="62"/>
      <c r="CB21444" s="62"/>
      <c r="CC21444" s="62"/>
      <c r="CD21444" s="62"/>
      <c r="CE21444" s="62"/>
      <c r="CF21444" s="62"/>
      <c r="CL21444" s="56" t="s">
        <v>25808</v>
      </c>
      <c r="CM21444" s="56" t="s">
        <v>216</v>
      </c>
      <c r="CN21444" s="56" t="s">
        <v>216</v>
      </c>
      <c r="CO21444" s="52"/>
      <c r="CP21444" s="52"/>
      <c r="CQ21444" s="52"/>
      <c r="CR21444" s="52"/>
      <c r="CS21444" s="52"/>
      <c r="CT21444" s="52"/>
      <c r="CU21444" s="33"/>
      <c r="CV21444" s="33"/>
    </row>
    <row r="21445" spans="74:100">
      <c r="BV21445" s="62"/>
      <c r="BW21445" s="62"/>
      <c r="BX21445" s="62"/>
      <c r="BY21445" s="62"/>
      <c r="BZ21445" s="62"/>
      <c r="CA21445" s="62"/>
      <c r="CB21445" s="62"/>
      <c r="CC21445" s="62"/>
      <c r="CD21445" s="62"/>
      <c r="CE21445" s="62"/>
      <c r="CF21445" s="62"/>
      <c r="CL21445" s="56" t="s">
        <v>11536</v>
      </c>
      <c r="CM21445" s="56" t="s">
        <v>213</v>
      </c>
      <c r="CN21445" s="56" t="s">
        <v>213</v>
      </c>
      <c r="CO21445" s="52"/>
      <c r="CP21445" s="52"/>
      <c r="CQ21445" s="52"/>
      <c r="CR21445" s="52"/>
      <c r="CS21445" s="52"/>
      <c r="CT21445" s="52"/>
      <c r="CU21445" s="33"/>
      <c r="CV21445" s="33"/>
    </row>
    <row r="21446" spans="74:100">
      <c r="BV21446" s="62"/>
      <c r="BW21446" s="62"/>
      <c r="BX21446" s="62"/>
      <c r="BY21446" s="62"/>
      <c r="BZ21446" s="62"/>
      <c r="CA21446" s="62"/>
      <c r="CB21446" s="62"/>
      <c r="CC21446" s="62"/>
      <c r="CD21446" s="62"/>
      <c r="CE21446" s="62"/>
      <c r="CF21446" s="62"/>
      <c r="CL21446" s="35" t="s">
        <v>7107</v>
      </c>
      <c r="CM21446" s="35" t="s">
        <v>217</v>
      </c>
      <c r="CN21446" s="35" t="s">
        <v>217</v>
      </c>
      <c r="CO21446" s="52"/>
      <c r="CP21446" s="52"/>
      <c r="CQ21446" s="52"/>
      <c r="CR21446" s="52"/>
      <c r="CS21446" s="52"/>
      <c r="CT21446" s="52"/>
      <c r="CU21446" s="33"/>
      <c r="CV21446" s="33"/>
    </row>
    <row r="21447" spans="74:100">
      <c r="BV21447" s="62"/>
      <c r="BW21447" s="62"/>
      <c r="BX21447" s="62"/>
      <c r="BY21447" s="62"/>
      <c r="BZ21447" s="62"/>
      <c r="CA21447" s="62"/>
      <c r="CB21447" s="62"/>
      <c r="CC21447" s="62"/>
      <c r="CD21447" s="62"/>
      <c r="CE21447" s="62"/>
      <c r="CF21447" s="62"/>
      <c r="CL21447" s="56" t="s">
        <v>11540</v>
      </c>
      <c r="CM21447" s="56" t="s">
        <v>213</v>
      </c>
      <c r="CN21447" s="56" t="s">
        <v>213</v>
      </c>
      <c r="CO21447" s="52"/>
      <c r="CP21447" s="52"/>
      <c r="CQ21447" s="52"/>
      <c r="CR21447" s="52"/>
      <c r="CS21447" s="52"/>
      <c r="CT21447" s="52"/>
      <c r="CU21447" s="33"/>
      <c r="CV21447" s="33"/>
    </row>
    <row r="21448" spans="74:100">
      <c r="BV21448" s="62"/>
      <c r="BW21448" s="62"/>
      <c r="BX21448" s="62"/>
      <c r="BY21448" s="62"/>
      <c r="BZ21448" s="62"/>
      <c r="CA21448" s="62"/>
      <c r="CB21448" s="62"/>
      <c r="CC21448" s="62"/>
      <c r="CD21448" s="62"/>
      <c r="CE21448" s="62"/>
      <c r="CF21448" s="62"/>
      <c r="CL21448" s="56" t="s">
        <v>4956</v>
      </c>
      <c r="CM21448" s="56" t="s">
        <v>213</v>
      </c>
      <c r="CN21448" s="56" t="s">
        <v>213</v>
      </c>
      <c r="CO21448" s="52"/>
      <c r="CP21448" s="52"/>
      <c r="CQ21448" s="52"/>
      <c r="CR21448" s="52"/>
      <c r="CS21448" s="52"/>
      <c r="CT21448" s="52"/>
      <c r="CU21448" s="33"/>
      <c r="CV21448" s="33"/>
    </row>
    <row r="21449" spans="74:100">
      <c r="BV21449" s="62"/>
      <c r="BW21449" s="62"/>
      <c r="BX21449" s="62"/>
      <c r="BY21449" s="62"/>
      <c r="BZ21449" s="62"/>
      <c r="CA21449" s="62"/>
      <c r="CB21449" s="62"/>
      <c r="CC21449" s="62"/>
      <c r="CD21449" s="62"/>
      <c r="CE21449" s="62"/>
      <c r="CF21449" s="62"/>
      <c r="CL21449" s="56" t="s">
        <v>25809</v>
      </c>
      <c r="CM21449" s="56" t="s">
        <v>213</v>
      </c>
      <c r="CN21449" s="56" t="s">
        <v>213</v>
      </c>
      <c r="CO21449" s="52"/>
      <c r="CP21449" s="52"/>
      <c r="CQ21449" s="52"/>
      <c r="CR21449" s="52"/>
      <c r="CS21449" s="52"/>
      <c r="CT21449" s="52"/>
      <c r="CU21449" s="33"/>
      <c r="CV21449" s="33"/>
    </row>
    <row r="21450" spans="74:100">
      <c r="BV21450" s="62"/>
      <c r="BW21450" s="62"/>
      <c r="BX21450" s="62"/>
      <c r="BY21450" s="62"/>
      <c r="BZ21450" s="62"/>
      <c r="CA21450" s="62"/>
      <c r="CB21450" s="62"/>
      <c r="CC21450" s="62"/>
      <c r="CD21450" s="62"/>
      <c r="CE21450" s="62"/>
      <c r="CF21450" s="62"/>
      <c r="CL21450" s="56" t="s">
        <v>11537</v>
      </c>
      <c r="CM21450" s="56" t="s">
        <v>213</v>
      </c>
      <c r="CN21450" s="56" t="s">
        <v>213</v>
      </c>
      <c r="CO21450" s="52"/>
      <c r="CP21450" s="52"/>
      <c r="CQ21450" s="52"/>
      <c r="CR21450" s="52"/>
      <c r="CS21450" s="52"/>
      <c r="CT21450" s="52"/>
      <c r="CU21450" s="33"/>
      <c r="CV21450" s="33"/>
    </row>
    <row r="21451" spans="74:100">
      <c r="BV21451" s="62"/>
      <c r="BW21451" s="62"/>
      <c r="BX21451" s="62"/>
      <c r="BY21451" s="62"/>
      <c r="BZ21451" s="62"/>
      <c r="CA21451" s="62"/>
      <c r="CB21451" s="62"/>
      <c r="CC21451" s="62"/>
      <c r="CD21451" s="62"/>
      <c r="CE21451" s="62"/>
      <c r="CF21451" s="62"/>
      <c r="CL21451" s="56" t="s">
        <v>11535</v>
      </c>
      <c r="CM21451" s="56" t="s">
        <v>213</v>
      </c>
      <c r="CN21451" s="56" t="s">
        <v>213</v>
      </c>
      <c r="CO21451" s="52"/>
      <c r="CP21451" s="52"/>
      <c r="CQ21451" s="52"/>
      <c r="CR21451" s="52"/>
      <c r="CS21451" s="52"/>
      <c r="CT21451" s="52"/>
      <c r="CU21451" s="33"/>
      <c r="CV21451" s="33"/>
    </row>
    <row r="21452" spans="74:100">
      <c r="BV21452" s="62"/>
      <c r="BW21452" s="62"/>
      <c r="BX21452" s="62"/>
      <c r="BY21452" s="62"/>
      <c r="BZ21452" s="62"/>
      <c r="CA21452" s="62"/>
      <c r="CB21452" s="62"/>
      <c r="CC21452" s="62"/>
      <c r="CD21452" s="62"/>
      <c r="CE21452" s="62"/>
      <c r="CF21452" s="62"/>
      <c r="CL21452" s="56" t="s">
        <v>11541</v>
      </c>
      <c r="CM21452" s="56" t="s">
        <v>213</v>
      </c>
      <c r="CN21452" s="56" t="s">
        <v>213</v>
      </c>
      <c r="CO21452" s="52"/>
      <c r="CP21452" s="52"/>
      <c r="CQ21452" s="52"/>
      <c r="CR21452" s="52"/>
      <c r="CS21452" s="52"/>
      <c r="CT21452" s="52"/>
      <c r="CU21452" s="33"/>
      <c r="CV21452" s="33"/>
    </row>
    <row r="21453" spans="74:100">
      <c r="BV21453" s="62"/>
      <c r="BW21453" s="62"/>
      <c r="BX21453" s="62"/>
      <c r="BY21453" s="62"/>
      <c r="BZ21453" s="62"/>
      <c r="CA21453" s="62"/>
      <c r="CB21453" s="62"/>
      <c r="CC21453" s="62"/>
      <c r="CD21453" s="62"/>
      <c r="CE21453" s="62"/>
      <c r="CF21453" s="62"/>
      <c r="CL21453" s="56" t="s">
        <v>11538</v>
      </c>
      <c r="CM21453" s="56" t="s">
        <v>213</v>
      </c>
      <c r="CN21453" s="56" t="s">
        <v>213</v>
      </c>
      <c r="CO21453" s="52"/>
      <c r="CP21453" s="52"/>
      <c r="CQ21453" s="52"/>
      <c r="CR21453" s="52"/>
      <c r="CS21453" s="52"/>
      <c r="CT21453" s="52"/>
      <c r="CU21453" s="33"/>
      <c r="CV21453" s="33"/>
    </row>
    <row r="21454" spans="74:100">
      <c r="BV21454" s="62"/>
      <c r="BW21454" s="62"/>
      <c r="BX21454" s="62"/>
      <c r="BY21454" s="62"/>
      <c r="BZ21454" s="62"/>
      <c r="CA21454" s="62"/>
      <c r="CB21454" s="62"/>
      <c r="CC21454" s="62"/>
      <c r="CD21454" s="62"/>
      <c r="CE21454" s="62"/>
      <c r="CF21454" s="62"/>
      <c r="CL21454" s="56" t="s">
        <v>11542</v>
      </c>
      <c r="CM21454" s="56" t="s">
        <v>213</v>
      </c>
      <c r="CN21454" s="56" t="s">
        <v>213</v>
      </c>
      <c r="CO21454" s="52"/>
      <c r="CP21454" s="52"/>
      <c r="CQ21454" s="52"/>
      <c r="CR21454" s="52"/>
      <c r="CS21454" s="52"/>
      <c r="CT21454" s="52"/>
      <c r="CU21454" s="33"/>
      <c r="CV21454" s="33"/>
    </row>
    <row r="21455" spans="74:100">
      <c r="BV21455" s="62"/>
      <c r="BW21455" s="62"/>
      <c r="BX21455" s="62"/>
      <c r="BY21455" s="62"/>
      <c r="BZ21455" s="62"/>
      <c r="CA21455" s="62"/>
      <c r="CB21455" s="62"/>
      <c r="CC21455" s="62"/>
      <c r="CD21455" s="62"/>
      <c r="CE21455" s="62"/>
      <c r="CF21455" s="62"/>
      <c r="CL21455" s="56" t="s">
        <v>11543</v>
      </c>
      <c r="CM21455" s="56" t="s">
        <v>213</v>
      </c>
      <c r="CN21455" s="56" t="s">
        <v>213</v>
      </c>
      <c r="CO21455" s="52"/>
      <c r="CP21455" s="52"/>
      <c r="CQ21455" s="52"/>
      <c r="CR21455" s="52"/>
      <c r="CS21455" s="52"/>
      <c r="CT21455" s="52"/>
      <c r="CU21455" s="33"/>
      <c r="CV21455" s="33"/>
    </row>
    <row r="21456" spans="74:100">
      <c r="BV21456" s="62"/>
      <c r="BW21456" s="62"/>
      <c r="BX21456" s="62"/>
      <c r="BY21456" s="62"/>
      <c r="BZ21456" s="62"/>
      <c r="CA21456" s="62"/>
      <c r="CB21456" s="62"/>
      <c r="CC21456" s="62"/>
      <c r="CD21456" s="62"/>
      <c r="CE21456" s="62"/>
      <c r="CF21456" s="62"/>
      <c r="CL21456" s="56" t="s">
        <v>25810</v>
      </c>
      <c r="CM21456" s="56" t="s">
        <v>213</v>
      </c>
      <c r="CN21456" s="56" t="s">
        <v>213</v>
      </c>
      <c r="CO21456" s="52"/>
      <c r="CP21456" s="52"/>
      <c r="CQ21456" s="52"/>
      <c r="CR21456" s="52"/>
      <c r="CS21456" s="52"/>
      <c r="CT21456" s="52"/>
      <c r="CU21456" s="33"/>
      <c r="CV21456" s="33"/>
    </row>
    <row r="21457" spans="74:100">
      <c r="BV21457" s="62"/>
      <c r="BW21457" s="62"/>
      <c r="BX21457" s="62"/>
      <c r="BY21457" s="62"/>
      <c r="BZ21457" s="62"/>
      <c r="CA21457" s="62"/>
      <c r="CB21457" s="62"/>
      <c r="CC21457" s="62"/>
      <c r="CD21457" s="62"/>
      <c r="CE21457" s="62"/>
      <c r="CF21457" s="62"/>
      <c r="CL21457" s="56" t="s">
        <v>11544</v>
      </c>
      <c r="CM21457" s="56" t="s">
        <v>213</v>
      </c>
      <c r="CN21457" s="56" t="s">
        <v>213</v>
      </c>
      <c r="CO21457" s="52"/>
      <c r="CP21457" s="52"/>
      <c r="CQ21457" s="52"/>
      <c r="CR21457" s="52"/>
      <c r="CS21457" s="52"/>
      <c r="CT21457" s="52"/>
      <c r="CU21457" s="33"/>
      <c r="CV21457" s="33"/>
    </row>
    <row r="21458" spans="74:100">
      <c r="BV21458" s="62"/>
      <c r="BW21458" s="62"/>
      <c r="BX21458" s="62"/>
      <c r="BY21458" s="62"/>
      <c r="BZ21458" s="62"/>
      <c r="CA21458" s="62"/>
      <c r="CB21458" s="62"/>
      <c r="CC21458" s="62"/>
      <c r="CD21458" s="62"/>
      <c r="CE21458" s="62"/>
      <c r="CF21458" s="62"/>
      <c r="CL21458" s="56" t="s">
        <v>11545</v>
      </c>
      <c r="CM21458" s="56" t="s">
        <v>213</v>
      </c>
      <c r="CN21458" s="56" t="s">
        <v>213</v>
      </c>
      <c r="CO21458" s="52"/>
      <c r="CP21458" s="52"/>
      <c r="CQ21458" s="52"/>
      <c r="CR21458" s="52"/>
      <c r="CS21458" s="52"/>
      <c r="CT21458" s="52"/>
      <c r="CU21458" s="33"/>
      <c r="CV21458" s="33"/>
    </row>
    <row r="21459" spans="74:100">
      <c r="BV21459" s="62"/>
      <c r="BW21459" s="62"/>
      <c r="BX21459" s="62"/>
      <c r="BY21459" s="62"/>
      <c r="BZ21459" s="62"/>
      <c r="CA21459" s="62"/>
      <c r="CB21459" s="62"/>
      <c r="CC21459" s="62"/>
      <c r="CD21459" s="62"/>
      <c r="CE21459" s="62"/>
      <c r="CF21459" s="62"/>
      <c r="CL21459" s="56" t="s">
        <v>11546</v>
      </c>
      <c r="CM21459" s="56" t="s">
        <v>213</v>
      </c>
      <c r="CN21459" s="56" t="s">
        <v>213</v>
      </c>
      <c r="CO21459" s="52"/>
      <c r="CP21459" s="52"/>
      <c r="CQ21459" s="52"/>
      <c r="CR21459" s="52"/>
      <c r="CS21459" s="52"/>
      <c r="CT21459" s="52"/>
      <c r="CU21459" s="33"/>
      <c r="CV21459" s="33"/>
    </row>
    <row r="21460" spans="74:100">
      <c r="BV21460" s="62"/>
      <c r="BW21460" s="62"/>
      <c r="BX21460" s="62"/>
      <c r="BY21460" s="62"/>
      <c r="BZ21460" s="62"/>
      <c r="CA21460" s="62"/>
      <c r="CB21460" s="62"/>
      <c r="CC21460" s="62"/>
      <c r="CD21460" s="62"/>
      <c r="CE21460" s="62"/>
      <c r="CF21460" s="62"/>
      <c r="CL21460" s="56" t="s">
        <v>11547</v>
      </c>
      <c r="CM21460" s="56" t="s">
        <v>213</v>
      </c>
      <c r="CN21460" s="56" t="s">
        <v>213</v>
      </c>
      <c r="CO21460" s="52"/>
      <c r="CP21460" s="52"/>
      <c r="CQ21460" s="52"/>
      <c r="CR21460" s="52"/>
      <c r="CS21460" s="52"/>
      <c r="CT21460" s="52"/>
      <c r="CU21460" s="33"/>
      <c r="CV21460" s="33"/>
    </row>
    <row r="21461" spans="74:100">
      <c r="BV21461" s="62"/>
      <c r="BW21461" s="62"/>
      <c r="BX21461" s="62"/>
      <c r="BY21461" s="62"/>
      <c r="BZ21461" s="62"/>
      <c r="CA21461" s="62"/>
      <c r="CB21461" s="62"/>
      <c r="CC21461" s="62"/>
      <c r="CD21461" s="62"/>
      <c r="CE21461" s="62"/>
      <c r="CF21461" s="62"/>
      <c r="CL21461" s="56" t="s">
        <v>24030</v>
      </c>
      <c r="CM21461" s="56" t="s">
        <v>213</v>
      </c>
      <c r="CN21461" s="56" t="s">
        <v>213</v>
      </c>
      <c r="CO21461" s="52"/>
      <c r="CP21461" s="52"/>
      <c r="CQ21461" s="52"/>
      <c r="CR21461" s="52"/>
      <c r="CS21461" s="52"/>
      <c r="CT21461" s="52"/>
      <c r="CU21461" s="33"/>
      <c r="CV21461" s="33"/>
    </row>
    <row r="21462" spans="74:100">
      <c r="BV21462" s="62"/>
      <c r="BW21462" s="62"/>
      <c r="BX21462" s="62"/>
      <c r="BY21462" s="62"/>
      <c r="BZ21462" s="62"/>
      <c r="CA21462" s="62"/>
      <c r="CB21462" s="62"/>
      <c r="CC21462" s="62"/>
      <c r="CD21462" s="62"/>
      <c r="CE21462" s="62"/>
      <c r="CF21462" s="62"/>
      <c r="CL21462" s="56" t="s">
        <v>11548</v>
      </c>
      <c r="CM21462" s="56" t="s">
        <v>213</v>
      </c>
      <c r="CN21462" s="56" t="s">
        <v>213</v>
      </c>
      <c r="CO21462" s="52"/>
      <c r="CP21462" s="52"/>
      <c r="CQ21462" s="52"/>
      <c r="CR21462" s="52"/>
      <c r="CS21462" s="52"/>
      <c r="CT21462" s="52"/>
      <c r="CU21462" s="33"/>
      <c r="CV21462" s="33"/>
    </row>
    <row r="21463" spans="74:100">
      <c r="BV21463" s="62"/>
      <c r="BW21463" s="62"/>
      <c r="BX21463" s="62"/>
      <c r="BY21463" s="62"/>
      <c r="BZ21463" s="62"/>
      <c r="CA21463" s="62"/>
      <c r="CB21463" s="62"/>
      <c r="CC21463" s="62"/>
      <c r="CD21463" s="62"/>
      <c r="CE21463" s="62"/>
      <c r="CF21463" s="62"/>
      <c r="CL21463" s="56" t="s">
        <v>11539</v>
      </c>
      <c r="CM21463" s="56" t="s">
        <v>213</v>
      </c>
      <c r="CN21463" s="56" t="s">
        <v>213</v>
      </c>
      <c r="CO21463" s="52"/>
      <c r="CP21463" s="52"/>
      <c r="CQ21463" s="52"/>
      <c r="CR21463" s="52"/>
      <c r="CS21463" s="52"/>
      <c r="CT21463" s="52"/>
      <c r="CU21463" s="33"/>
      <c r="CV21463" s="33"/>
    </row>
    <row r="21464" spans="74:100">
      <c r="BV21464" s="62"/>
      <c r="BW21464" s="62"/>
      <c r="BX21464" s="62"/>
      <c r="BY21464" s="62"/>
      <c r="BZ21464" s="62"/>
      <c r="CA21464" s="62"/>
      <c r="CB21464" s="62"/>
      <c r="CC21464" s="62"/>
      <c r="CD21464" s="62"/>
      <c r="CE21464" s="62"/>
      <c r="CF21464" s="62"/>
      <c r="CL21464" s="56" t="s">
        <v>8794</v>
      </c>
      <c r="CM21464" s="56" t="s">
        <v>216</v>
      </c>
      <c r="CN21464" s="56" t="s">
        <v>216</v>
      </c>
      <c r="CO21464" s="52"/>
      <c r="CP21464" s="52"/>
      <c r="CQ21464" s="52"/>
      <c r="CR21464" s="52"/>
      <c r="CS21464" s="52"/>
      <c r="CT21464" s="52"/>
      <c r="CU21464" s="33"/>
      <c r="CV21464" s="33"/>
    </row>
    <row r="21465" spans="74:100">
      <c r="BV21465" s="62"/>
      <c r="BW21465" s="62"/>
      <c r="BX21465" s="62"/>
      <c r="BY21465" s="62"/>
      <c r="BZ21465" s="62"/>
      <c r="CA21465" s="62"/>
      <c r="CB21465" s="62"/>
      <c r="CC21465" s="62"/>
      <c r="CD21465" s="62"/>
      <c r="CE21465" s="62"/>
      <c r="CF21465" s="62"/>
      <c r="CL21465" s="35" t="s">
        <v>29587</v>
      </c>
      <c r="CM21465" s="35" t="s">
        <v>217</v>
      </c>
      <c r="CN21465" s="35" t="s">
        <v>217</v>
      </c>
      <c r="CO21465" s="52"/>
      <c r="CP21465" s="52"/>
      <c r="CQ21465" s="52"/>
      <c r="CR21465" s="52"/>
      <c r="CS21465" s="52"/>
      <c r="CT21465" s="52"/>
      <c r="CU21465" s="33"/>
      <c r="CV21465" s="33"/>
    </row>
    <row r="21466" spans="74:100">
      <c r="BV21466" s="62"/>
      <c r="BW21466" s="62"/>
      <c r="BX21466" s="62"/>
      <c r="BY21466" s="62"/>
      <c r="BZ21466" s="62"/>
      <c r="CA21466" s="62"/>
      <c r="CB21466" s="62"/>
      <c r="CC21466" s="62"/>
      <c r="CD21466" s="62"/>
      <c r="CE21466" s="62"/>
      <c r="CF21466" s="62"/>
      <c r="CL21466" s="56" t="s">
        <v>8778</v>
      </c>
      <c r="CM21466" s="56" t="s">
        <v>216</v>
      </c>
      <c r="CN21466" s="56" t="s">
        <v>216</v>
      </c>
      <c r="CO21466" s="52"/>
      <c r="CP21466" s="52"/>
      <c r="CQ21466" s="52"/>
      <c r="CR21466" s="52"/>
      <c r="CS21466" s="52"/>
      <c r="CT21466" s="52"/>
      <c r="CU21466" s="33"/>
      <c r="CV21466" s="33"/>
    </row>
    <row r="21467" spans="74:100">
      <c r="BV21467" s="62"/>
      <c r="BW21467" s="62"/>
      <c r="BX21467" s="62"/>
      <c r="BY21467" s="62"/>
      <c r="BZ21467" s="62"/>
      <c r="CA21467" s="62"/>
      <c r="CB21467" s="62"/>
      <c r="CC21467" s="62"/>
      <c r="CD21467" s="62"/>
      <c r="CE21467" s="62"/>
      <c r="CF21467" s="62"/>
      <c r="CL21467" s="56" t="s">
        <v>8795</v>
      </c>
      <c r="CM21467" s="56" t="s">
        <v>216</v>
      </c>
      <c r="CN21467" s="56" t="s">
        <v>216</v>
      </c>
      <c r="CO21467" s="52"/>
      <c r="CP21467" s="52"/>
      <c r="CQ21467" s="52"/>
      <c r="CR21467" s="52"/>
      <c r="CS21467" s="52"/>
      <c r="CT21467" s="52"/>
      <c r="CU21467" s="33"/>
      <c r="CV21467" s="33"/>
    </row>
    <row r="21468" spans="74:100">
      <c r="BV21468" s="62"/>
      <c r="BW21468" s="62"/>
      <c r="BX21468" s="62"/>
      <c r="BY21468" s="62"/>
      <c r="BZ21468" s="62"/>
      <c r="CA21468" s="62"/>
      <c r="CB21468" s="62"/>
      <c r="CC21468" s="62"/>
      <c r="CD21468" s="62"/>
      <c r="CE21468" s="62"/>
      <c r="CF21468" s="62"/>
      <c r="CL21468" s="56" t="s">
        <v>8770</v>
      </c>
      <c r="CM21468" s="56" t="s">
        <v>215</v>
      </c>
      <c r="CN21468" s="56" t="s">
        <v>215</v>
      </c>
      <c r="CO21468" s="52"/>
      <c r="CP21468" s="52"/>
      <c r="CQ21468" s="52"/>
      <c r="CR21468" s="52"/>
      <c r="CS21468" s="52"/>
      <c r="CT21468" s="52"/>
      <c r="CU21468" s="33"/>
      <c r="CV21468" s="33"/>
    </row>
    <row r="21469" spans="74:100">
      <c r="BV21469" s="62"/>
      <c r="BW21469" s="62"/>
      <c r="BX21469" s="62"/>
      <c r="BY21469" s="62"/>
      <c r="BZ21469" s="62"/>
      <c r="CA21469" s="62"/>
      <c r="CB21469" s="62"/>
      <c r="CC21469" s="62"/>
      <c r="CD21469" s="62"/>
      <c r="CE21469" s="62"/>
      <c r="CF21469" s="62"/>
      <c r="CL21469" s="56" t="s">
        <v>8779</v>
      </c>
      <c r="CM21469" s="56" t="s">
        <v>216</v>
      </c>
      <c r="CN21469" s="56" t="s">
        <v>216</v>
      </c>
      <c r="CO21469" s="52"/>
      <c r="CP21469" s="52"/>
      <c r="CQ21469" s="52"/>
      <c r="CR21469" s="52"/>
      <c r="CS21469" s="52"/>
      <c r="CT21469" s="52"/>
      <c r="CU21469" s="33"/>
      <c r="CV21469" s="33"/>
    </row>
    <row r="21470" spans="74:100">
      <c r="BV21470" s="62"/>
      <c r="BW21470" s="62"/>
      <c r="BX21470" s="62"/>
      <c r="BY21470" s="62"/>
      <c r="BZ21470" s="62"/>
      <c r="CA21470" s="62"/>
      <c r="CB21470" s="62"/>
      <c r="CC21470" s="62"/>
      <c r="CD21470" s="62"/>
      <c r="CE21470" s="62"/>
      <c r="CF21470" s="62"/>
      <c r="CL21470" s="56" t="s">
        <v>8780</v>
      </c>
      <c r="CM21470" s="56" t="s">
        <v>216</v>
      </c>
      <c r="CN21470" s="56" t="s">
        <v>216</v>
      </c>
      <c r="CO21470" s="52"/>
      <c r="CP21470" s="52"/>
      <c r="CQ21470" s="52"/>
      <c r="CR21470" s="52"/>
      <c r="CS21470" s="52"/>
      <c r="CT21470" s="52"/>
      <c r="CU21470" s="33"/>
      <c r="CV21470" s="33"/>
    </row>
    <row r="21471" spans="74:100">
      <c r="BV21471" s="62"/>
      <c r="BW21471" s="62"/>
      <c r="BX21471" s="62"/>
      <c r="BY21471" s="62"/>
      <c r="BZ21471" s="62"/>
      <c r="CA21471" s="62"/>
      <c r="CB21471" s="62"/>
      <c r="CC21471" s="62"/>
      <c r="CD21471" s="62"/>
      <c r="CE21471" s="62"/>
      <c r="CF21471" s="62"/>
      <c r="CL21471" s="56" t="s">
        <v>8784</v>
      </c>
      <c r="CM21471" s="56" t="s">
        <v>214</v>
      </c>
      <c r="CN21471" s="56" t="s">
        <v>214</v>
      </c>
      <c r="CO21471" s="52"/>
      <c r="CP21471" s="52"/>
      <c r="CQ21471" s="52"/>
      <c r="CR21471" s="52"/>
      <c r="CS21471" s="52"/>
      <c r="CT21471" s="52"/>
      <c r="CU21471" s="33"/>
      <c r="CV21471" s="33"/>
    </row>
    <row r="21472" spans="74:100">
      <c r="BV21472" s="62"/>
      <c r="BW21472" s="62"/>
      <c r="BX21472" s="62"/>
      <c r="BY21472" s="62"/>
      <c r="BZ21472" s="62"/>
      <c r="CA21472" s="62"/>
      <c r="CB21472" s="62"/>
      <c r="CC21472" s="62"/>
      <c r="CD21472" s="62"/>
      <c r="CE21472" s="62"/>
      <c r="CF21472" s="62"/>
      <c r="CL21472" s="56" t="s">
        <v>8790</v>
      </c>
      <c r="CM21472" s="56" t="s">
        <v>216</v>
      </c>
      <c r="CN21472" s="56" t="s">
        <v>216</v>
      </c>
      <c r="CO21472" s="52"/>
      <c r="CP21472" s="52"/>
      <c r="CQ21472" s="52"/>
      <c r="CR21472" s="52"/>
      <c r="CS21472" s="52"/>
      <c r="CT21472" s="52"/>
      <c r="CU21472" s="33"/>
      <c r="CV21472" s="33"/>
    </row>
    <row r="21473" spans="74:100">
      <c r="BV21473" s="62"/>
      <c r="BW21473" s="62"/>
      <c r="BX21473" s="62"/>
      <c r="BY21473" s="62"/>
      <c r="BZ21473" s="62"/>
      <c r="CA21473" s="62"/>
      <c r="CB21473" s="62"/>
      <c r="CC21473" s="62"/>
      <c r="CD21473" s="62"/>
      <c r="CE21473" s="62"/>
      <c r="CF21473" s="62"/>
      <c r="CL21473" s="56" t="s">
        <v>8796</v>
      </c>
      <c r="CM21473" s="56" t="s">
        <v>216</v>
      </c>
      <c r="CN21473" s="56" t="s">
        <v>216</v>
      </c>
      <c r="CO21473" s="52"/>
      <c r="CP21473" s="52"/>
      <c r="CQ21473" s="52"/>
      <c r="CR21473" s="52"/>
      <c r="CS21473" s="52"/>
      <c r="CT21473" s="52"/>
      <c r="CU21473" s="33"/>
      <c r="CV21473" s="33"/>
    </row>
    <row r="21474" spans="74:100">
      <c r="BV21474" s="62"/>
      <c r="BW21474" s="62"/>
      <c r="BX21474" s="62"/>
      <c r="BY21474" s="62"/>
      <c r="BZ21474" s="62"/>
      <c r="CA21474" s="62"/>
      <c r="CB21474" s="62"/>
      <c r="CC21474" s="62"/>
      <c r="CD21474" s="62"/>
      <c r="CE21474" s="62"/>
      <c r="CF21474" s="62"/>
      <c r="CL21474" s="35" t="s">
        <v>29588</v>
      </c>
      <c r="CM21474" s="35" t="s">
        <v>217</v>
      </c>
      <c r="CN21474" s="35" t="s">
        <v>217</v>
      </c>
      <c r="CO21474" s="52"/>
      <c r="CP21474" s="52"/>
      <c r="CQ21474" s="52"/>
      <c r="CR21474" s="52"/>
      <c r="CS21474" s="52"/>
      <c r="CT21474" s="52"/>
      <c r="CU21474" s="33"/>
      <c r="CV21474" s="33"/>
    </row>
    <row r="21475" spans="74:100">
      <c r="BV21475" s="62"/>
      <c r="BW21475" s="62"/>
      <c r="BX21475" s="62"/>
      <c r="BY21475" s="62"/>
      <c r="BZ21475" s="62"/>
      <c r="CA21475" s="62"/>
      <c r="CB21475" s="62"/>
      <c r="CC21475" s="62"/>
      <c r="CD21475" s="62"/>
      <c r="CE21475" s="62"/>
      <c r="CF21475" s="62"/>
      <c r="CL21475" s="56" t="s">
        <v>8783</v>
      </c>
      <c r="CM21475" s="56" t="s">
        <v>214</v>
      </c>
      <c r="CN21475" s="56" t="s">
        <v>214</v>
      </c>
      <c r="CO21475" s="52"/>
      <c r="CP21475" s="52"/>
      <c r="CQ21475" s="52"/>
      <c r="CR21475" s="52"/>
      <c r="CS21475" s="52"/>
      <c r="CT21475" s="52"/>
      <c r="CU21475" s="33"/>
      <c r="CV21475" s="33"/>
    </row>
    <row r="21476" spans="74:100">
      <c r="BV21476" s="62"/>
      <c r="BW21476" s="62"/>
      <c r="BX21476" s="62"/>
      <c r="BY21476" s="62"/>
      <c r="BZ21476" s="62"/>
      <c r="CA21476" s="62"/>
      <c r="CB21476" s="62"/>
      <c r="CC21476" s="62"/>
      <c r="CD21476" s="62"/>
      <c r="CE21476" s="62"/>
      <c r="CF21476" s="62"/>
      <c r="CL21476" s="35" t="s">
        <v>8767</v>
      </c>
      <c r="CM21476" s="35" t="s">
        <v>217</v>
      </c>
      <c r="CN21476" s="35" t="s">
        <v>217</v>
      </c>
      <c r="CO21476" s="52"/>
      <c r="CP21476" s="52"/>
      <c r="CQ21476" s="52"/>
      <c r="CR21476" s="52"/>
      <c r="CS21476" s="52"/>
      <c r="CT21476" s="52"/>
      <c r="CU21476" s="33"/>
      <c r="CV21476" s="33"/>
    </row>
    <row r="21477" spans="74:100">
      <c r="BV21477" s="62"/>
      <c r="BW21477" s="62"/>
      <c r="BX21477" s="62"/>
      <c r="BY21477" s="62"/>
      <c r="BZ21477" s="62"/>
      <c r="CA21477" s="62"/>
      <c r="CB21477" s="62"/>
      <c r="CC21477" s="62"/>
      <c r="CD21477" s="62"/>
      <c r="CE21477" s="62"/>
      <c r="CF21477" s="62"/>
      <c r="CL21477" s="35" t="s">
        <v>29589</v>
      </c>
      <c r="CM21477" s="35" t="s">
        <v>217</v>
      </c>
      <c r="CN21477" s="35" t="s">
        <v>217</v>
      </c>
      <c r="CO21477" s="52"/>
      <c r="CP21477" s="52"/>
      <c r="CQ21477" s="52"/>
      <c r="CR21477" s="52"/>
      <c r="CS21477" s="52"/>
      <c r="CT21477" s="52"/>
      <c r="CU21477" s="33"/>
      <c r="CV21477" s="33"/>
    </row>
    <row r="21478" spans="74:100">
      <c r="BV21478" s="62"/>
      <c r="BW21478" s="62"/>
      <c r="BX21478" s="62"/>
      <c r="BY21478" s="62"/>
      <c r="BZ21478" s="62"/>
      <c r="CA21478" s="62"/>
      <c r="CB21478" s="62"/>
      <c r="CC21478" s="62"/>
      <c r="CD21478" s="62"/>
      <c r="CE21478" s="62"/>
      <c r="CF21478" s="62"/>
      <c r="CL21478" s="35" t="s">
        <v>11557</v>
      </c>
      <c r="CM21478" s="35" t="s">
        <v>217</v>
      </c>
      <c r="CN21478" s="35" t="s">
        <v>217</v>
      </c>
      <c r="CO21478" s="52"/>
      <c r="CP21478" s="52"/>
      <c r="CQ21478" s="52"/>
      <c r="CR21478" s="52"/>
      <c r="CS21478" s="52"/>
      <c r="CT21478" s="52"/>
      <c r="CU21478" s="33"/>
      <c r="CV21478" s="33"/>
    </row>
    <row r="21479" spans="74:100">
      <c r="BV21479" s="62"/>
      <c r="BW21479" s="62"/>
      <c r="BX21479" s="62"/>
      <c r="BY21479" s="62"/>
      <c r="BZ21479" s="62"/>
      <c r="CA21479" s="62"/>
      <c r="CB21479" s="62"/>
      <c r="CC21479" s="62"/>
      <c r="CD21479" s="62"/>
      <c r="CE21479" s="62"/>
      <c r="CF21479" s="62"/>
      <c r="CL21479" s="35" t="s">
        <v>11554</v>
      </c>
      <c r="CM21479" s="35" t="s">
        <v>217</v>
      </c>
      <c r="CN21479" s="35" t="s">
        <v>217</v>
      </c>
      <c r="CO21479" s="52"/>
      <c r="CP21479" s="52"/>
      <c r="CQ21479" s="52"/>
      <c r="CR21479" s="52"/>
      <c r="CS21479" s="52"/>
      <c r="CT21479" s="52"/>
      <c r="CU21479" s="33"/>
      <c r="CV21479" s="33"/>
    </row>
    <row r="21480" spans="74:100">
      <c r="BV21480" s="62"/>
      <c r="BW21480" s="62"/>
      <c r="BX21480" s="62"/>
      <c r="BY21480" s="62"/>
      <c r="BZ21480" s="62"/>
      <c r="CA21480" s="62"/>
      <c r="CB21480" s="62"/>
      <c r="CC21480" s="62"/>
      <c r="CD21480" s="62"/>
      <c r="CE21480" s="62"/>
      <c r="CF21480" s="62"/>
      <c r="CL21480" s="35" t="s">
        <v>11553</v>
      </c>
      <c r="CM21480" s="35" t="s">
        <v>217</v>
      </c>
      <c r="CN21480" s="35" t="s">
        <v>217</v>
      </c>
      <c r="CO21480" s="52"/>
      <c r="CP21480" s="52"/>
      <c r="CQ21480" s="52"/>
      <c r="CR21480" s="52"/>
      <c r="CS21480" s="52"/>
      <c r="CT21480" s="52"/>
      <c r="CU21480" s="33"/>
      <c r="CV21480" s="33"/>
    </row>
    <row r="21481" spans="74:100">
      <c r="BV21481" s="62"/>
      <c r="BW21481" s="62"/>
      <c r="BX21481" s="62"/>
      <c r="BY21481" s="62"/>
      <c r="BZ21481" s="62"/>
      <c r="CA21481" s="62"/>
      <c r="CB21481" s="62"/>
      <c r="CC21481" s="62"/>
      <c r="CD21481" s="62"/>
      <c r="CE21481" s="62"/>
      <c r="CF21481" s="62"/>
      <c r="CL21481" s="35" t="s">
        <v>11551</v>
      </c>
      <c r="CM21481" s="35" t="s">
        <v>217</v>
      </c>
      <c r="CN21481" s="35" t="s">
        <v>217</v>
      </c>
      <c r="CO21481" s="52"/>
      <c r="CP21481" s="52"/>
      <c r="CQ21481" s="52"/>
      <c r="CR21481" s="52"/>
      <c r="CS21481" s="52"/>
      <c r="CT21481" s="52"/>
      <c r="CU21481" s="33"/>
      <c r="CV21481" s="33"/>
    </row>
    <row r="21482" spans="74:100">
      <c r="BV21482" s="62"/>
      <c r="BW21482" s="62"/>
      <c r="BX21482" s="62"/>
      <c r="BY21482" s="62"/>
      <c r="BZ21482" s="62"/>
      <c r="CA21482" s="62"/>
      <c r="CB21482" s="62"/>
      <c r="CC21482" s="62"/>
      <c r="CD21482" s="62"/>
      <c r="CE21482" s="62"/>
      <c r="CF21482" s="62"/>
      <c r="CL21482" s="35" t="s">
        <v>11560</v>
      </c>
      <c r="CM21482" s="35" t="s">
        <v>217</v>
      </c>
      <c r="CN21482" s="35" t="s">
        <v>217</v>
      </c>
      <c r="CO21482" s="52"/>
      <c r="CP21482" s="52"/>
      <c r="CQ21482" s="52"/>
      <c r="CR21482" s="52"/>
      <c r="CS21482" s="52"/>
      <c r="CT21482" s="52"/>
      <c r="CU21482" s="33"/>
      <c r="CV21482" s="33"/>
    </row>
    <row r="21483" spans="74:100">
      <c r="BV21483" s="62"/>
      <c r="BW21483" s="62"/>
      <c r="BX21483" s="62"/>
      <c r="BY21483" s="62"/>
      <c r="BZ21483" s="62"/>
      <c r="CA21483" s="62"/>
      <c r="CB21483" s="62"/>
      <c r="CC21483" s="62"/>
      <c r="CD21483" s="62"/>
      <c r="CE21483" s="62"/>
      <c r="CF21483" s="62"/>
      <c r="CL21483" s="56" t="s">
        <v>11556</v>
      </c>
      <c r="CM21483" s="56" t="s">
        <v>217</v>
      </c>
      <c r="CN21483" s="56" t="s">
        <v>217</v>
      </c>
      <c r="CO21483" s="52"/>
      <c r="CP21483" s="52"/>
      <c r="CQ21483" s="52"/>
      <c r="CR21483" s="52"/>
      <c r="CS21483" s="52"/>
      <c r="CT21483" s="52"/>
      <c r="CU21483" s="33"/>
      <c r="CV21483" s="33"/>
    </row>
    <row r="21484" spans="74:100">
      <c r="BV21484" s="62"/>
      <c r="BW21484" s="62"/>
      <c r="BX21484" s="62"/>
      <c r="BY21484" s="62"/>
      <c r="BZ21484" s="62"/>
      <c r="CA21484" s="62"/>
      <c r="CB21484" s="62"/>
      <c r="CC21484" s="62"/>
      <c r="CD21484" s="62"/>
      <c r="CE21484" s="62"/>
      <c r="CF21484" s="62"/>
      <c r="CL21484" s="35" t="s">
        <v>29590</v>
      </c>
      <c r="CM21484" s="35" t="s">
        <v>217</v>
      </c>
      <c r="CN21484" s="35" t="s">
        <v>217</v>
      </c>
      <c r="CO21484" s="52"/>
      <c r="CP21484" s="52"/>
      <c r="CQ21484" s="52"/>
      <c r="CR21484" s="52"/>
      <c r="CS21484" s="52"/>
      <c r="CT21484" s="52"/>
      <c r="CU21484" s="33"/>
      <c r="CV21484" s="33"/>
    </row>
    <row r="21485" spans="74:100">
      <c r="BV21485" s="62"/>
      <c r="BW21485" s="62"/>
      <c r="BX21485" s="62"/>
      <c r="BY21485" s="62"/>
      <c r="BZ21485" s="62"/>
      <c r="CA21485" s="62"/>
      <c r="CB21485" s="62"/>
      <c r="CC21485" s="62"/>
      <c r="CD21485" s="62"/>
      <c r="CE21485" s="62"/>
      <c r="CF21485" s="62"/>
      <c r="CL21485" s="35" t="s">
        <v>11559</v>
      </c>
      <c r="CM21485" s="35" t="s">
        <v>217</v>
      </c>
      <c r="CN21485" s="35" t="s">
        <v>217</v>
      </c>
      <c r="CO21485" s="52"/>
      <c r="CP21485" s="52"/>
      <c r="CQ21485" s="52"/>
      <c r="CR21485" s="52"/>
      <c r="CS21485" s="52"/>
      <c r="CT21485" s="52"/>
      <c r="CU21485" s="33"/>
      <c r="CV21485" s="33"/>
    </row>
    <row r="21486" spans="74:100">
      <c r="BV21486" s="62"/>
      <c r="BW21486" s="62"/>
      <c r="BX21486" s="62"/>
      <c r="BY21486" s="62"/>
      <c r="BZ21486" s="62"/>
      <c r="CA21486" s="62"/>
      <c r="CB21486" s="62"/>
      <c r="CC21486" s="62"/>
      <c r="CD21486" s="62"/>
      <c r="CE21486" s="62"/>
      <c r="CF21486" s="62"/>
      <c r="CL21486" s="35" t="s">
        <v>11550</v>
      </c>
      <c r="CM21486" s="35" t="s">
        <v>217</v>
      </c>
      <c r="CN21486" s="35" t="s">
        <v>217</v>
      </c>
      <c r="CO21486" s="52"/>
      <c r="CP21486" s="52"/>
      <c r="CQ21486" s="52"/>
      <c r="CR21486" s="52"/>
      <c r="CS21486" s="52"/>
      <c r="CT21486" s="52"/>
      <c r="CU21486" s="33"/>
      <c r="CV21486" s="33"/>
    </row>
    <row r="21487" spans="74:100">
      <c r="BV21487" s="62"/>
      <c r="BW21487" s="62"/>
      <c r="BX21487" s="62"/>
      <c r="BY21487" s="62"/>
      <c r="BZ21487" s="62"/>
      <c r="CA21487" s="62"/>
      <c r="CB21487" s="62"/>
      <c r="CC21487" s="62"/>
      <c r="CD21487" s="62"/>
      <c r="CE21487" s="62"/>
      <c r="CF21487" s="62"/>
      <c r="CL21487" s="35" t="s">
        <v>11563</v>
      </c>
      <c r="CM21487" s="35" t="s">
        <v>217</v>
      </c>
      <c r="CN21487" s="35" t="s">
        <v>217</v>
      </c>
      <c r="CO21487" s="52"/>
      <c r="CP21487" s="52"/>
      <c r="CQ21487" s="52"/>
      <c r="CR21487" s="52"/>
      <c r="CS21487" s="52"/>
      <c r="CT21487" s="52"/>
      <c r="CU21487" s="33"/>
      <c r="CV21487" s="33"/>
    </row>
    <row r="21488" spans="74:100">
      <c r="BV21488" s="62"/>
      <c r="BW21488" s="62"/>
      <c r="BX21488" s="62"/>
      <c r="BY21488" s="62"/>
      <c r="BZ21488" s="62"/>
      <c r="CA21488" s="62"/>
      <c r="CB21488" s="62"/>
      <c r="CC21488" s="62"/>
      <c r="CD21488" s="62"/>
      <c r="CE21488" s="62"/>
      <c r="CF21488" s="62"/>
      <c r="CL21488" s="35" t="s">
        <v>11552</v>
      </c>
      <c r="CM21488" s="35" t="s">
        <v>217</v>
      </c>
      <c r="CN21488" s="35" t="s">
        <v>217</v>
      </c>
      <c r="CO21488" s="52"/>
      <c r="CP21488" s="52"/>
      <c r="CQ21488" s="52"/>
      <c r="CR21488" s="52"/>
      <c r="CS21488" s="52"/>
      <c r="CT21488" s="52"/>
      <c r="CU21488" s="33"/>
      <c r="CV21488" s="33"/>
    </row>
    <row r="21489" spans="74:100">
      <c r="BV21489" s="62"/>
      <c r="BW21489" s="62"/>
      <c r="BX21489" s="62"/>
      <c r="BY21489" s="62"/>
      <c r="BZ21489" s="62"/>
      <c r="CA21489" s="62"/>
      <c r="CB21489" s="62"/>
      <c r="CC21489" s="62"/>
      <c r="CD21489" s="62"/>
      <c r="CE21489" s="62"/>
      <c r="CF21489" s="62"/>
      <c r="CL21489" s="35" t="s">
        <v>11564</v>
      </c>
      <c r="CM21489" s="35" t="s">
        <v>217</v>
      </c>
      <c r="CN21489" s="35" t="s">
        <v>217</v>
      </c>
      <c r="CO21489" s="52"/>
      <c r="CP21489" s="52"/>
      <c r="CQ21489" s="52"/>
      <c r="CR21489" s="52"/>
      <c r="CS21489" s="52"/>
      <c r="CT21489" s="52"/>
      <c r="CU21489" s="33"/>
      <c r="CV21489" s="33"/>
    </row>
    <row r="21490" spans="74:100">
      <c r="BV21490" s="62"/>
      <c r="BW21490" s="62"/>
      <c r="BX21490" s="62"/>
      <c r="BY21490" s="62"/>
      <c r="BZ21490" s="62"/>
      <c r="CA21490" s="62"/>
      <c r="CB21490" s="62"/>
      <c r="CC21490" s="62"/>
      <c r="CD21490" s="62"/>
      <c r="CE21490" s="62"/>
      <c r="CF21490" s="62"/>
      <c r="CL21490" s="35" t="s">
        <v>11565</v>
      </c>
      <c r="CM21490" s="35" t="s">
        <v>217</v>
      </c>
      <c r="CN21490" s="35" t="s">
        <v>217</v>
      </c>
      <c r="CO21490" s="52"/>
      <c r="CP21490" s="52"/>
      <c r="CQ21490" s="52"/>
      <c r="CR21490" s="52"/>
      <c r="CS21490" s="52"/>
      <c r="CT21490" s="52"/>
      <c r="CU21490" s="33"/>
      <c r="CV21490" s="33"/>
    </row>
    <row r="21491" spans="74:100">
      <c r="BV21491" s="62"/>
      <c r="BW21491" s="62"/>
      <c r="BX21491" s="62"/>
      <c r="BY21491" s="62"/>
      <c r="BZ21491" s="62"/>
      <c r="CA21491" s="62"/>
      <c r="CB21491" s="62"/>
      <c r="CC21491" s="62"/>
      <c r="CD21491" s="62"/>
      <c r="CE21491" s="62"/>
      <c r="CF21491" s="62"/>
      <c r="CL21491" s="35" t="s">
        <v>11566</v>
      </c>
      <c r="CM21491" s="35" t="s">
        <v>217</v>
      </c>
      <c r="CN21491" s="35" t="s">
        <v>217</v>
      </c>
      <c r="CO21491" s="52"/>
      <c r="CP21491" s="52"/>
      <c r="CQ21491" s="52"/>
      <c r="CR21491" s="52"/>
      <c r="CS21491" s="52"/>
      <c r="CT21491" s="52"/>
      <c r="CU21491" s="33"/>
      <c r="CV21491" s="33"/>
    </row>
    <row r="21492" spans="74:100">
      <c r="BV21492" s="62"/>
      <c r="BW21492" s="62"/>
      <c r="BX21492" s="62"/>
      <c r="BY21492" s="62"/>
      <c r="BZ21492" s="62"/>
      <c r="CA21492" s="62"/>
      <c r="CB21492" s="62"/>
      <c r="CC21492" s="62"/>
      <c r="CD21492" s="62"/>
      <c r="CE21492" s="62"/>
      <c r="CF21492" s="62"/>
      <c r="CL21492" s="35" t="s">
        <v>29591</v>
      </c>
      <c r="CM21492" s="35" t="s">
        <v>217</v>
      </c>
      <c r="CN21492" s="35" t="s">
        <v>217</v>
      </c>
      <c r="CO21492" s="52"/>
      <c r="CP21492" s="52"/>
      <c r="CQ21492" s="52"/>
      <c r="CR21492" s="52"/>
      <c r="CS21492" s="52"/>
      <c r="CT21492" s="52"/>
      <c r="CU21492" s="33"/>
      <c r="CV21492" s="33"/>
    </row>
    <row r="21493" spans="74:100">
      <c r="BV21493" s="62"/>
      <c r="BW21493" s="62"/>
      <c r="BX21493" s="62"/>
      <c r="BY21493" s="62"/>
      <c r="BZ21493" s="62"/>
      <c r="CA21493" s="62"/>
      <c r="CB21493" s="62"/>
      <c r="CC21493" s="62"/>
      <c r="CD21493" s="62"/>
      <c r="CE21493" s="62"/>
      <c r="CF21493" s="62"/>
      <c r="CL21493" s="56" t="s">
        <v>11555</v>
      </c>
      <c r="CM21493" s="56" t="s">
        <v>216</v>
      </c>
      <c r="CN21493" s="56" t="s">
        <v>216</v>
      </c>
      <c r="CO21493" s="52"/>
      <c r="CP21493" s="52"/>
      <c r="CQ21493" s="52"/>
      <c r="CR21493" s="52"/>
      <c r="CS21493" s="52"/>
      <c r="CT21493" s="52"/>
      <c r="CU21493" s="33"/>
      <c r="CV21493" s="33"/>
    </row>
    <row r="21494" spans="74:100">
      <c r="BV21494" s="62"/>
      <c r="BW21494" s="62"/>
      <c r="BX21494" s="62"/>
      <c r="BY21494" s="62"/>
      <c r="BZ21494" s="62"/>
      <c r="CA21494" s="62"/>
      <c r="CB21494" s="62"/>
      <c r="CC21494" s="62"/>
      <c r="CD21494" s="62"/>
      <c r="CE21494" s="62"/>
      <c r="CF21494" s="62"/>
      <c r="CL21494" s="35" t="s">
        <v>11561</v>
      </c>
      <c r="CM21494" s="35" t="s">
        <v>217</v>
      </c>
      <c r="CN21494" s="35" t="s">
        <v>217</v>
      </c>
      <c r="CO21494" s="52"/>
      <c r="CP21494" s="52"/>
      <c r="CQ21494" s="52"/>
      <c r="CR21494" s="52"/>
      <c r="CS21494" s="52"/>
      <c r="CT21494" s="52"/>
      <c r="CU21494" s="33"/>
      <c r="CV21494" s="33"/>
    </row>
    <row r="21495" spans="74:100">
      <c r="BV21495" s="62"/>
      <c r="BW21495" s="62"/>
      <c r="BX21495" s="62"/>
      <c r="BY21495" s="62"/>
      <c r="BZ21495" s="62"/>
      <c r="CA21495" s="62"/>
      <c r="CB21495" s="62"/>
      <c r="CC21495" s="62"/>
      <c r="CD21495" s="62"/>
      <c r="CE21495" s="62"/>
      <c r="CF21495" s="62"/>
      <c r="CL21495" s="35" t="s">
        <v>11562</v>
      </c>
      <c r="CM21495" s="35" t="s">
        <v>217</v>
      </c>
      <c r="CN21495" s="35" t="s">
        <v>217</v>
      </c>
      <c r="CO21495" s="52"/>
      <c r="CP21495" s="52"/>
      <c r="CQ21495" s="52"/>
      <c r="CR21495" s="52"/>
      <c r="CS21495" s="52"/>
      <c r="CT21495" s="52"/>
      <c r="CU21495" s="33"/>
      <c r="CV21495" s="33"/>
    </row>
    <row r="21496" spans="74:100">
      <c r="BV21496" s="62"/>
      <c r="BW21496" s="62"/>
      <c r="BX21496" s="62"/>
      <c r="BY21496" s="62"/>
      <c r="BZ21496" s="62"/>
      <c r="CA21496" s="62"/>
      <c r="CB21496" s="62"/>
      <c r="CC21496" s="62"/>
      <c r="CD21496" s="62"/>
      <c r="CE21496" s="62"/>
      <c r="CF21496" s="62"/>
      <c r="CL21496" s="35" t="s">
        <v>11567</v>
      </c>
      <c r="CM21496" s="35" t="s">
        <v>217</v>
      </c>
      <c r="CN21496" s="35" t="s">
        <v>217</v>
      </c>
      <c r="CO21496" s="52"/>
      <c r="CP21496" s="52"/>
      <c r="CQ21496" s="52"/>
      <c r="CR21496" s="52"/>
      <c r="CS21496" s="52"/>
      <c r="CT21496" s="52"/>
      <c r="CU21496" s="33"/>
      <c r="CV21496" s="33"/>
    </row>
    <row r="21497" spans="74:100">
      <c r="BV21497" s="62"/>
      <c r="BW21497" s="62"/>
      <c r="BX21497" s="62"/>
      <c r="BY21497" s="62"/>
      <c r="BZ21497" s="62"/>
      <c r="CA21497" s="62"/>
      <c r="CB21497" s="62"/>
      <c r="CC21497" s="62"/>
      <c r="CD21497" s="62"/>
      <c r="CE21497" s="62"/>
      <c r="CF21497" s="62"/>
      <c r="CL21497" s="35" t="s">
        <v>11558</v>
      </c>
      <c r="CM21497" s="35" t="s">
        <v>217</v>
      </c>
      <c r="CN21497" s="35" t="s">
        <v>217</v>
      </c>
      <c r="CO21497" s="52"/>
      <c r="CP21497" s="52"/>
      <c r="CQ21497" s="52"/>
      <c r="CR21497" s="52"/>
      <c r="CS21497" s="52"/>
      <c r="CT21497" s="52"/>
      <c r="CU21497" s="33"/>
      <c r="CV21497" s="33"/>
    </row>
    <row r="21498" spans="74:100">
      <c r="BV21498" s="62"/>
      <c r="BW21498" s="62"/>
      <c r="BX21498" s="62"/>
      <c r="BY21498" s="62"/>
      <c r="BZ21498" s="62"/>
      <c r="CA21498" s="62"/>
      <c r="CB21498" s="62"/>
      <c r="CC21498" s="62"/>
      <c r="CD21498" s="62"/>
      <c r="CE21498" s="62"/>
      <c r="CF21498" s="62"/>
      <c r="CL21498" s="35" t="s">
        <v>24031</v>
      </c>
      <c r="CM21498" s="35" t="s">
        <v>217</v>
      </c>
      <c r="CN21498" s="35" t="s">
        <v>217</v>
      </c>
      <c r="CO21498" s="52"/>
      <c r="CP21498" s="52"/>
      <c r="CQ21498" s="52"/>
      <c r="CR21498" s="52"/>
      <c r="CS21498" s="52"/>
      <c r="CT21498" s="52"/>
      <c r="CU21498" s="33"/>
      <c r="CV21498" s="33"/>
    </row>
    <row r="21499" spans="74:100">
      <c r="BV21499" s="62"/>
      <c r="BW21499" s="62"/>
      <c r="BX21499" s="62"/>
      <c r="BY21499" s="62"/>
      <c r="BZ21499" s="62"/>
      <c r="CA21499" s="62"/>
      <c r="CB21499" s="62"/>
      <c r="CC21499" s="62"/>
      <c r="CD21499" s="62"/>
      <c r="CE21499" s="62"/>
      <c r="CF21499" s="62"/>
      <c r="CL21499" s="35" t="s">
        <v>24032</v>
      </c>
      <c r="CM21499" s="35" t="s">
        <v>217</v>
      </c>
      <c r="CN21499" s="35" t="s">
        <v>217</v>
      </c>
      <c r="CO21499" s="52"/>
      <c r="CP21499" s="52"/>
      <c r="CQ21499" s="52"/>
      <c r="CR21499" s="52"/>
      <c r="CS21499" s="52"/>
      <c r="CT21499" s="52"/>
      <c r="CU21499" s="33"/>
      <c r="CV21499" s="33"/>
    </row>
    <row r="21500" spans="74:100">
      <c r="BV21500" s="62"/>
      <c r="BW21500" s="62"/>
      <c r="BX21500" s="62"/>
      <c r="BY21500" s="62"/>
      <c r="BZ21500" s="62"/>
      <c r="CA21500" s="62"/>
      <c r="CB21500" s="62"/>
      <c r="CC21500" s="62"/>
      <c r="CD21500" s="62"/>
      <c r="CE21500" s="62"/>
      <c r="CF21500" s="62"/>
      <c r="CL21500" s="35" t="s">
        <v>29592</v>
      </c>
      <c r="CM21500" s="35" t="s">
        <v>217</v>
      </c>
      <c r="CN21500" s="35" t="s">
        <v>217</v>
      </c>
      <c r="CO21500" s="52"/>
      <c r="CP21500" s="52"/>
      <c r="CQ21500" s="52"/>
      <c r="CR21500" s="52"/>
      <c r="CS21500" s="52"/>
      <c r="CT21500" s="52"/>
      <c r="CU21500" s="33"/>
      <c r="CV21500" s="33"/>
    </row>
    <row r="21501" spans="74:100">
      <c r="BV21501" s="62"/>
      <c r="BW21501" s="62"/>
      <c r="BX21501" s="62"/>
      <c r="BY21501" s="62"/>
      <c r="BZ21501" s="62"/>
      <c r="CA21501" s="62"/>
      <c r="CB21501" s="62"/>
      <c r="CC21501" s="62"/>
      <c r="CD21501" s="62"/>
      <c r="CE21501" s="62"/>
      <c r="CF21501" s="62"/>
      <c r="CL21501" s="56" t="s">
        <v>29593</v>
      </c>
      <c r="CM21501" s="56" t="s">
        <v>214</v>
      </c>
      <c r="CN21501" s="56" t="s">
        <v>214</v>
      </c>
      <c r="CO21501" s="52"/>
      <c r="CP21501" s="52"/>
      <c r="CQ21501" s="52"/>
      <c r="CR21501" s="52"/>
      <c r="CS21501" s="52"/>
      <c r="CT21501" s="52"/>
      <c r="CU21501" s="33"/>
      <c r="CV21501" s="33"/>
    </row>
    <row r="21502" spans="74:100">
      <c r="BV21502" s="62"/>
      <c r="BW21502" s="62"/>
      <c r="BX21502" s="62"/>
      <c r="BY21502" s="62"/>
      <c r="BZ21502" s="62"/>
      <c r="CA21502" s="62"/>
      <c r="CB21502" s="62"/>
      <c r="CC21502" s="62"/>
      <c r="CD21502" s="62"/>
      <c r="CE21502" s="62"/>
      <c r="CF21502" s="62"/>
      <c r="CL21502" s="56" t="s">
        <v>29594</v>
      </c>
      <c r="CM21502" s="56" t="s">
        <v>214</v>
      </c>
      <c r="CN21502" s="56" t="s">
        <v>214</v>
      </c>
      <c r="CO21502" s="52"/>
      <c r="CP21502" s="52"/>
      <c r="CQ21502" s="52"/>
      <c r="CR21502" s="52"/>
      <c r="CS21502" s="52"/>
      <c r="CT21502" s="52"/>
      <c r="CU21502" s="33"/>
      <c r="CV21502" s="33"/>
    </row>
    <row r="21503" spans="74:100">
      <c r="BV21503" s="62"/>
      <c r="BW21503" s="62"/>
      <c r="BX21503" s="62"/>
      <c r="BY21503" s="62"/>
      <c r="BZ21503" s="62"/>
      <c r="CA21503" s="62"/>
      <c r="CB21503" s="62"/>
      <c r="CC21503" s="62"/>
      <c r="CD21503" s="62"/>
      <c r="CE21503" s="62"/>
      <c r="CF21503" s="62"/>
      <c r="CL21503" s="56" t="s">
        <v>29595</v>
      </c>
      <c r="CM21503" s="56" t="s">
        <v>214</v>
      </c>
      <c r="CN21503" s="56" t="s">
        <v>214</v>
      </c>
      <c r="CO21503" s="52"/>
      <c r="CP21503" s="52"/>
      <c r="CQ21503" s="52"/>
      <c r="CR21503" s="52"/>
      <c r="CS21503" s="52"/>
      <c r="CT21503" s="52"/>
      <c r="CU21503" s="33"/>
      <c r="CV21503" s="33"/>
    </row>
    <row r="21504" spans="74:100">
      <c r="BV21504" s="62"/>
      <c r="BW21504" s="62"/>
      <c r="BX21504" s="62"/>
      <c r="BY21504" s="62"/>
      <c r="BZ21504" s="62"/>
      <c r="CA21504" s="62"/>
      <c r="CB21504" s="62"/>
      <c r="CC21504" s="62"/>
      <c r="CD21504" s="62"/>
      <c r="CE21504" s="62"/>
      <c r="CF21504" s="62"/>
      <c r="CL21504" s="56" t="s">
        <v>29596</v>
      </c>
      <c r="CM21504" s="56" t="s">
        <v>214</v>
      </c>
      <c r="CN21504" s="56" t="s">
        <v>214</v>
      </c>
      <c r="CO21504" s="52"/>
      <c r="CP21504" s="52"/>
      <c r="CQ21504" s="52"/>
      <c r="CR21504" s="52"/>
      <c r="CS21504" s="52"/>
      <c r="CT21504" s="52"/>
      <c r="CU21504" s="33"/>
      <c r="CV21504" s="33"/>
    </row>
    <row r="21505" spans="74:100">
      <c r="BV21505" s="62"/>
      <c r="BW21505" s="62"/>
      <c r="BX21505" s="62"/>
      <c r="BY21505" s="62"/>
      <c r="BZ21505" s="62"/>
      <c r="CA21505" s="62"/>
      <c r="CB21505" s="62"/>
      <c r="CC21505" s="62"/>
      <c r="CD21505" s="62"/>
      <c r="CE21505" s="62"/>
      <c r="CF21505" s="62"/>
      <c r="CL21505" s="56" t="s">
        <v>29597</v>
      </c>
      <c r="CM21505" s="56" t="s">
        <v>214</v>
      </c>
      <c r="CN21505" s="56" t="s">
        <v>214</v>
      </c>
      <c r="CO21505" s="52"/>
      <c r="CP21505" s="52"/>
      <c r="CQ21505" s="52"/>
      <c r="CR21505" s="52"/>
      <c r="CS21505" s="52"/>
      <c r="CT21505" s="52"/>
      <c r="CU21505" s="33"/>
      <c r="CV21505" s="33"/>
    </row>
    <row r="21506" spans="74:100">
      <c r="BV21506" s="62"/>
      <c r="BW21506" s="62"/>
      <c r="BX21506" s="62"/>
      <c r="BY21506" s="62"/>
      <c r="BZ21506" s="62"/>
      <c r="CA21506" s="62"/>
      <c r="CB21506" s="62"/>
      <c r="CC21506" s="62"/>
      <c r="CD21506" s="62"/>
      <c r="CE21506" s="62"/>
      <c r="CF21506" s="62"/>
      <c r="CL21506" s="56" t="s">
        <v>29598</v>
      </c>
      <c r="CM21506" s="56" t="s">
        <v>214</v>
      </c>
      <c r="CN21506" s="56" t="s">
        <v>214</v>
      </c>
      <c r="CO21506" s="52"/>
      <c r="CP21506" s="52"/>
      <c r="CQ21506" s="52"/>
      <c r="CR21506" s="52"/>
      <c r="CS21506" s="52"/>
      <c r="CT21506" s="52"/>
      <c r="CU21506" s="33"/>
      <c r="CV21506" s="33"/>
    </row>
    <row r="21507" spans="74:100">
      <c r="BV21507" s="62"/>
      <c r="BW21507" s="62"/>
      <c r="BX21507" s="62"/>
      <c r="BY21507" s="62"/>
      <c r="BZ21507" s="62"/>
      <c r="CA21507" s="62"/>
      <c r="CB21507" s="62"/>
      <c r="CC21507" s="62"/>
      <c r="CD21507" s="62"/>
      <c r="CE21507" s="62"/>
      <c r="CF21507" s="62"/>
      <c r="CL21507" s="56" t="s">
        <v>29599</v>
      </c>
      <c r="CM21507" s="56" t="s">
        <v>214</v>
      </c>
      <c r="CN21507" s="56" t="s">
        <v>214</v>
      </c>
      <c r="CO21507" s="52"/>
      <c r="CP21507" s="52"/>
      <c r="CQ21507" s="52"/>
      <c r="CR21507" s="52"/>
      <c r="CS21507" s="52"/>
      <c r="CT21507" s="52"/>
      <c r="CU21507" s="33"/>
      <c r="CV21507" s="33"/>
    </row>
    <row r="21508" spans="74:100">
      <c r="BV21508" s="62"/>
      <c r="BW21508" s="62"/>
      <c r="BX21508" s="62"/>
      <c r="BY21508" s="62"/>
      <c r="BZ21508" s="62"/>
      <c r="CA21508" s="62"/>
      <c r="CB21508" s="62"/>
      <c r="CC21508" s="62"/>
      <c r="CD21508" s="62"/>
      <c r="CE21508" s="62"/>
      <c r="CF21508" s="62"/>
      <c r="CL21508" s="56" t="s">
        <v>10673</v>
      </c>
      <c r="CM21508" s="56" t="s">
        <v>215</v>
      </c>
      <c r="CN21508" s="56" t="s">
        <v>215</v>
      </c>
      <c r="CO21508" s="52"/>
      <c r="CP21508" s="52"/>
      <c r="CQ21508" s="52"/>
      <c r="CR21508" s="52"/>
      <c r="CS21508" s="52"/>
      <c r="CT21508" s="52"/>
      <c r="CU21508" s="33"/>
      <c r="CV21508" s="33"/>
    </row>
    <row r="21509" spans="74:100">
      <c r="BV21509" s="62"/>
      <c r="BW21509" s="62"/>
      <c r="BX21509" s="62"/>
      <c r="BY21509" s="62"/>
      <c r="BZ21509" s="62"/>
      <c r="CA21509" s="62"/>
      <c r="CB21509" s="62"/>
      <c r="CC21509" s="62"/>
      <c r="CD21509" s="62"/>
      <c r="CE21509" s="62"/>
      <c r="CF21509" s="62"/>
      <c r="CL21509" s="56" t="s">
        <v>10674</v>
      </c>
      <c r="CM21509" s="56" t="s">
        <v>215</v>
      </c>
      <c r="CN21509" s="56" t="s">
        <v>215</v>
      </c>
      <c r="CO21509" s="52"/>
      <c r="CP21509" s="52"/>
      <c r="CQ21509" s="52"/>
      <c r="CR21509" s="52"/>
      <c r="CS21509" s="52"/>
      <c r="CT21509" s="52"/>
      <c r="CU21509" s="33"/>
      <c r="CV21509" s="33"/>
    </row>
    <row r="21510" spans="74:100">
      <c r="BV21510" s="62"/>
      <c r="BW21510" s="62"/>
      <c r="BX21510" s="62"/>
      <c r="BY21510" s="62"/>
      <c r="BZ21510" s="62"/>
      <c r="CA21510" s="62"/>
      <c r="CB21510" s="62"/>
      <c r="CC21510" s="62"/>
      <c r="CD21510" s="62"/>
      <c r="CE21510" s="62"/>
      <c r="CF21510" s="62"/>
      <c r="CL21510" s="56" t="s">
        <v>10678</v>
      </c>
      <c r="CM21510" s="56" t="s">
        <v>214</v>
      </c>
      <c r="CN21510" s="56" t="s">
        <v>214</v>
      </c>
      <c r="CO21510" s="52"/>
      <c r="CP21510" s="52"/>
      <c r="CQ21510" s="52"/>
      <c r="CR21510" s="52"/>
      <c r="CS21510" s="52"/>
      <c r="CT21510" s="52"/>
      <c r="CU21510" s="33"/>
      <c r="CV21510" s="33"/>
    </row>
    <row r="21511" spans="74:100">
      <c r="BV21511" s="62"/>
      <c r="BW21511" s="62"/>
      <c r="BX21511" s="62"/>
      <c r="BY21511" s="62"/>
      <c r="BZ21511" s="62"/>
      <c r="CA21511" s="62"/>
      <c r="CB21511" s="62"/>
      <c r="CC21511" s="62"/>
      <c r="CD21511" s="62"/>
      <c r="CE21511" s="62"/>
      <c r="CF21511" s="62"/>
      <c r="CL21511" s="56" t="s">
        <v>10690</v>
      </c>
      <c r="CM21511" s="56" t="s">
        <v>214</v>
      </c>
      <c r="CN21511" s="56" t="s">
        <v>214</v>
      </c>
      <c r="CO21511" s="52"/>
      <c r="CP21511" s="52"/>
      <c r="CQ21511" s="52"/>
      <c r="CR21511" s="52"/>
      <c r="CS21511" s="52"/>
      <c r="CT21511" s="52"/>
      <c r="CU21511" s="33"/>
      <c r="CV21511" s="33"/>
    </row>
    <row r="21512" spans="74:100">
      <c r="BV21512" s="62"/>
      <c r="BW21512" s="62"/>
      <c r="BX21512" s="62"/>
      <c r="BY21512" s="62"/>
      <c r="BZ21512" s="62"/>
      <c r="CA21512" s="62"/>
      <c r="CB21512" s="62"/>
      <c r="CC21512" s="62"/>
      <c r="CD21512" s="62"/>
      <c r="CE21512" s="62"/>
      <c r="CF21512" s="62"/>
      <c r="CL21512" s="35" t="s">
        <v>12098</v>
      </c>
      <c r="CM21512" s="35" t="s">
        <v>217</v>
      </c>
      <c r="CN21512" s="35" t="s">
        <v>217</v>
      </c>
      <c r="CO21512" s="52"/>
      <c r="CP21512" s="52"/>
      <c r="CQ21512" s="52"/>
      <c r="CR21512" s="52"/>
      <c r="CS21512" s="52"/>
      <c r="CT21512" s="52"/>
      <c r="CU21512" s="33"/>
      <c r="CV21512" s="33"/>
    </row>
    <row r="21513" spans="74:100">
      <c r="BV21513" s="62"/>
      <c r="BW21513" s="62"/>
      <c r="BX21513" s="62"/>
      <c r="BY21513" s="62"/>
      <c r="BZ21513" s="62"/>
      <c r="CA21513" s="62"/>
      <c r="CB21513" s="62"/>
      <c r="CC21513" s="62"/>
      <c r="CD21513" s="62"/>
      <c r="CE21513" s="62"/>
      <c r="CF21513" s="62"/>
      <c r="CL21513" s="56" t="s">
        <v>16059</v>
      </c>
      <c r="CM21513" s="56" t="s">
        <v>217</v>
      </c>
      <c r="CN21513" s="56" t="s">
        <v>217</v>
      </c>
      <c r="CO21513" s="52"/>
      <c r="CP21513" s="52"/>
      <c r="CQ21513" s="52"/>
      <c r="CR21513" s="52"/>
      <c r="CS21513" s="52"/>
      <c r="CT21513" s="52"/>
      <c r="CU21513" s="33"/>
      <c r="CV21513" s="33"/>
    </row>
    <row r="21514" spans="74:100">
      <c r="BV21514" s="62"/>
      <c r="BW21514" s="62"/>
      <c r="BX21514" s="62"/>
      <c r="BY21514" s="62"/>
      <c r="BZ21514" s="62"/>
      <c r="CA21514" s="62"/>
      <c r="CB21514" s="62"/>
      <c r="CC21514" s="62"/>
      <c r="CD21514" s="62"/>
      <c r="CE21514" s="62"/>
      <c r="CF21514" s="62"/>
      <c r="CL21514" s="56" t="s">
        <v>16081</v>
      </c>
      <c r="CM21514" s="56" t="s">
        <v>216</v>
      </c>
      <c r="CN21514" s="56" t="s">
        <v>216</v>
      </c>
      <c r="CO21514" s="52"/>
      <c r="CP21514" s="52"/>
      <c r="CQ21514" s="52"/>
      <c r="CR21514" s="52"/>
      <c r="CS21514" s="52"/>
      <c r="CT21514" s="52"/>
      <c r="CU21514" s="33"/>
      <c r="CV21514" s="33"/>
    </row>
    <row r="21515" spans="74:100">
      <c r="BV21515" s="62"/>
      <c r="BW21515" s="62"/>
      <c r="BX21515" s="62"/>
      <c r="BY21515" s="62"/>
      <c r="BZ21515" s="62"/>
      <c r="CA21515" s="62"/>
      <c r="CB21515" s="62"/>
      <c r="CC21515" s="62"/>
      <c r="CD21515" s="62"/>
      <c r="CE21515" s="62"/>
      <c r="CF21515" s="62"/>
      <c r="CL21515" s="56" t="s">
        <v>29600</v>
      </c>
      <c r="CM21515" s="56" t="s">
        <v>214</v>
      </c>
      <c r="CN21515" s="56" t="s">
        <v>214</v>
      </c>
      <c r="CO21515" s="52"/>
      <c r="CP21515" s="52"/>
      <c r="CQ21515" s="52"/>
      <c r="CR21515" s="52"/>
      <c r="CS21515" s="52"/>
      <c r="CT21515" s="52"/>
      <c r="CU21515" s="33"/>
      <c r="CV21515" s="33"/>
    </row>
    <row r="21516" spans="74:100">
      <c r="BV21516" s="62"/>
      <c r="BW21516" s="62"/>
      <c r="BX21516" s="62"/>
      <c r="BY21516" s="62"/>
      <c r="BZ21516" s="62"/>
      <c r="CA21516" s="62"/>
      <c r="CB21516" s="62"/>
      <c r="CC21516" s="62"/>
      <c r="CD21516" s="62"/>
      <c r="CE21516" s="62"/>
      <c r="CF21516" s="62"/>
      <c r="CL21516" s="56" t="s">
        <v>16060</v>
      </c>
      <c r="CM21516" s="56" t="s">
        <v>217</v>
      </c>
      <c r="CN21516" s="56" t="s">
        <v>217</v>
      </c>
      <c r="CO21516" s="52"/>
      <c r="CP21516" s="52"/>
      <c r="CQ21516" s="52"/>
      <c r="CR21516" s="52"/>
      <c r="CS21516" s="52"/>
      <c r="CT21516" s="52"/>
      <c r="CU21516" s="33"/>
      <c r="CV21516" s="33"/>
    </row>
    <row r="21517" spans="74:100">
      <c r="BV21517" s="62"/>
      <c r="BW21517" s="62"/>
      <c r="BX21517" s="62"/>
      <c r="BY21517" s="62"/>
      <c r="BZ21517" s="62"/>
      <c r="CA21517" s="62"/>
      <c r="CB21517" s="62"/>
      <c r="CC21517" s="62"/>
      <c r="CD21517" s="62"/>
      <c r="CE21517" s="62"/>
      <c r="CF21517" s="62"/>
      <c r="CL21517" s="56" t="s">
        <v>15301</v>
      </c>
      <c r="CM21517" s="56" t="s">
        <v>213</v>
      </c>
      <c r="CN21517" s="56" t="s">
        <v>213</v>
      </c>
      <c r="CO21517" s="52"/>
      <c r="CP21517" s="52"/>
      <c r="CQ21517" s="52"/>
      <c r="CR21517" s="52"/>
      <c r="CS21517" s="52"/>
      <c r="CT21517" s="52"/>
      <c r="CU21517" s="33"/>
      <c r="CV21517" s="33"/>
    </row>
    <row r="21518" spans="74:100">
      <c r="BV21518" s="62"/>
      <c r="BW21518" s="62"/>
      <c r="BX21518" s="62"/>
      <c r="BY21518" s="62"/>
      <c r="BZ21518" s="62"/>
      <c r="CA21518" s="62"/>
      <c r="CB21518" s="62"/>
      <c r="CC21518" s="62"/>
      <c r="CD21518" s="62"/>
      <c r="CE21518" s="62"/>
      <c r="CF21518" s="62"/>
      <c r="CL21518" s="35" t="s">
        <v>15752</v>
      </c>
      <c r="CM21518" s="35" t="s">
        <v>217</v>
      </c>
      <c r="CN21518" s="35" t="s">
        <v>217</v>
      </c>
      <c r="CO21518" s="52"/>
      <c r="CP21518" s="52"/>
      <c r="CQ21518" s="52"/>
      <c r="CR21518" s="52"/>
      <c r="CS21518" s="52"/>
      <c r="CT21518" s="52"/>
      <c r="CU21518" s="33"/>
      <c r="CV21518" s="33"/>
    </row>
    <row r="21519" spans="74:100">
      <c r="BV21519" s="62"/>
      <c r="BW21519" s="62"/>
      <c r="BX21519" s="62"/>
      <c r="BY21519" s="62"/>
      <c r="BZ21519" s="62"/>
      <c r="CA21519" s="62"/>
      <c r="CB21519" s="62"/>
      <c r="CC21519" s="62"/>
      <c r="CD21519" s="62"/>
      <c r="CE21519" s="62"/>
      <c r="CF21519" s="62"/>
      <c r="CL21519" s="56" t="s">
        <v>29601</v>
      </c>
      <c r="CM21519" s="56" t="s">
        <v>213</v>
      </c>
      <c r="CN21519" s="56" t="s">
        <v>213</v>
      </c>
      <c r="CO21519" s="52"/>
      <c r="CP21519" s="52"/>
      <c r="CQ21519" s="52"/>
      <c r="CR21519" s="52"/>
      <c r="CS21519" s="52"/>
      <c r="CT21519" s="52"/>
      <c r="CU21519" s="33"/>
      <c r="CV21519" s="33"/>
    </row>
    <row r="21520" spans="74:100">
      <c r="BV21520" s="62"/>
      <c r="BW21520" s="62"/>
      <c r="BX21520" s="62"/>
      <c r="BY21520" s="62"/>
      <c r="BZ21520" s="62"/>
      <c r="CA21520" s="62"/>
      <c r="CB21520" s="62"/>
      <c r="CC21520" s="62"/>
      <c r="CD21520" s="62"/>
      <c r="CE21520" s="62"/>
      <c r="CF21520" s="62"/>
      <c r="CL21520" s="35" t="s">
        <v>11573</v>
      </c>
      <c r="CM21520" s="35" t="s">
        <v>217</v>
      </c>
      <c r="CN21520" s="35" t="s">
        <v>217</v>
      </c>
      <c r="CO21520" s="52"/>
      <c r="CP21520" s="52"/>
      <c r="CQ21520" s="52"/>
      <c r="CR21520" s="52"/>
      <c r="CS21520" s="52"/>
      <c r="CT21520" s="52"/>
      <c r="CU21520" s="33"/>
      <c r="CV21520" s="33"/>
    </row>
    <row r="21521" spans="74:100">
      <c r="BV21521" s="62"/>
      <c r="BW21521" s="62"/>
      <c r="BX21521" s="62"/>
      <c r="BY21521" s="62"/>
      <c r="BZ21521" s="62"/>
      <c r="CA21521" s="62"/>
      <c r="CB21521" s="62"/>
      <c r="CC21521" s="62"/>
      <c r="CD21521" s="62"/>
      <c r="CE21521" s="62"/>
      <c r="CF21521" s="62"/>
      <c r="CL21521" s="35" t="s">
        <v>7967</v>
      </c>
      <c r="CM21521" s="35" t="s">
        <v>217</v>
      </c>
      <c r="CN21521" s="35" t="s">
        <v>217</v>
      </c>
      <c r="CO21521" s="52"/>
      <c r="CP21521" s="52"/>
      <c r="CQ21521" s="52"/>
      <c r="CR21521" s="52"/>
      <c r="CS21521" s="52"/>
      <c r="CT21521" s="52"/>
      <c r="CU21521" s="33"/>
      <c r="CV21521" s="33"/>
    </row>
    <row r="21522" spans="74:100">
      <c r="BV21522" s="62"/>
      <c r="BW21522" s="62"/>
      <c r="BX21522" s="62"/>
      <c r="BY21522" s="62"/>
      <c r="BZ21522" s="62"/>
      <c r="CA21522" s="62"/>
      <c r="CB21522" s="62"/>
      <c r="CC21522" s="62"/>
      <c r="CD21522" s="62"/>
      <c r="CE21522" s="62"/>
      <c r="CF21522" s="62"/>
      <c r="CL21522" s="56" t="s">
        <v>12008</v>
      </c>
      <c r="CM21522" s="56" t="s">
        <v>213</v>
      </c>
      <c r="CN21522" s="56" t="s">
        <v>213</v>
      </c>
      <c r="CO21522" s="52"/>
      <c r="CP21522" s="52"/>
      <c r="CQ21522" s="52"/>
      <c r="CR21522" s="52"/>
      <c r="CS21522" s="52"/>
      <c r="CT21522" s="52"/>
      <c r="CU21522" s="33"/>
      <c r="CV21522" s="33"/>
    </row>
    <row r="21523" spans="74:100">
      <c r="BV21523" s="62"/>
      <c r="BW21523" s="62"/>
      <c r="BX21523" s="62"/>
      <c r="BY21523" s="62"/>
      <c r="BZ21523" s="62"/>
      <c r="CA21523" s="62"/>
      <c r="CB21523" s="62"/>
      <c r="CC21523" s="62"/>
      <c r="CD21523" s="62"/>
      <c r="CE21523" s="62"/>
      <c r="CF21523" s="62"/>
      <c r="CL21523" s="56" t="s">
        <v>12009</v>
      </c>
      <c r="CM21523" s="56" t="s">
        <v>213</v>
      </c>
      <c r="CN21523" s="56" t="s">
        <v>213</v>
      </c>
      <c r="CO21523" s="52"/>
      <c r="CP21523" s="52"/>
      <c r="CQ21523" s="52"/>
      <c r="CR21523" s="52"/>
      <c r="CS21523" s="52"/>
      <c r="CT21523" s="52"/>
      <c r="CU21523" s="33"/>
      <c r="CV21523" s="33"/>
    </row>
    <row r="21524" spans="74:100">
      <c r="BV21524" s="62"/>
      <c r="BW21524" s="62"/>
      <c r="BX21524" s="62"/>
      <c r="BY21524" s="62"/>
      <c r="BZ21524" s="62"/>
      <c r="CA21524" s="62"/>
      <c r="CB21524" s="62"/>
      <c r="CC21524" s="62"/>
      <c r="CD21524" s="62"/>
      <c r="CE21524" s="62"/>
      <c r="CF21524" s="62"/>
      <c r="CL21524" s="56" t="s">
        <v>12011</v>
      </c>
      <c r="CM21524" s="56" t="s">
        <v>214</v>
      </c>
      <c r="CN21524" s="56" t="s">
        <v>214</v>
      </c>
      <c r="CO21524" s="52"/>
      <c r="CP21524" s="52"/>
      <c r="CQ21524" s="52"/>
      <c r="CR21524" s="52"/>
      <c r="CS21524" s="52"/>
      <c r="CT21524" s="52"/>
      <c r="CU21524" s="33"/>
      <c r="CV21524" s="33"/>
    </row>
    <row r="21525" spans="74:100">
      <c r="BV21525" s="62"/>
      <c r="BW21525" s="62"/>
      <c r="BX21525" s="62"/>
      <c r="BY21525" s="62"/>
      <c r="BZ21525" s="62"/>
      <c r="CA21525" s="62"/>
      <c r="CB21525" s="62"/>
      <c r="CC21525" s="62"/>
      <c r="CD21525" s="62"/>
      <c r="CE21525" s="62"/>
      <c r="CF21525" s="62"/>
      <c r="CL21525" s="56" t="s">
        <v>25811</v>
      </c>
      <c r="CM21525" s="56" t="s">
        <v>215</v>
      </c>
      <c r="CN21525" s="56" t="s">
        <v>215</v>
      </c>
      <c r="CO21525" s="52"/>
      <c r="CP21525" s="52"/>
      <c r="CQ21525" s="52"/>
      <c r="CR21525" s="52"/>
      <c r="CS21525" s="52"/>
      <c r="CT21525" s="52"/>
      <c r="CU21525" s="33"/>
      <c r="CV21525" s="33"/>
    </row>
    <row r="21526" spans="74:100">
      <c r="BV21526" s="62"/>
      <c r="BW21526" s="62"/>
      <c r="BX21526" s="62"/>
      <c r="BY21526" s="62"/>
      <c r="BZ21526" s="62"/>
      <c r="CA21526" s="62"/>
      <c r="CB21526" s="62"/>
      <c r="CC21526" s="62"/>
      <c r="CD21526" s="62"/>
      <c r="CE21526" s="62"/>
      <c r="CF21526" s="62"/>
      <c r="CL21526" s="35" t="s">
        <v>29602</v>
      </c>
      <c r="CM21526" s="35" t="s">
        <v>217</v>
      </c>
      <c r="CN21526" s="35" t="s">
        <v>217</v>
      </c>
      <c r="CO21526" s="52"/>
      <c r="CP21526" s="52"/>
      <c r="CQ21526" s="52"/>
      <c r="CR21526" s="52"/>
      <c r="CS21526" s="52"/>
      <c r="CT21526" s="52"/>
      <c r="CU21526" s="33"/>
      <c r="CV21526" s="33"/>
    </row>
    <row r="21527" spans="74:100">
      <c r="BV21527" s="62"/>
      <c r="BW21527" s="62"/>
      <c r="BX21527" s="62"/>
      <c r="BY21527" s="62"/>
      <c r="BZ21527" s="62"/>
      <c r="CA21527" s="62"/>
      <c r="CB21527" s="62"/>
      <c r="CC21527" s="62"/>
      <c r="CD21527" s="62"/>
      <c r="CE21527" s="62"/>
      <c r="CF21527" s="62"/>
      <c r="CL21527" s="56" t="s">
        <v>24033</v>
      </c>
      <c r="CM21527" s="56" t="s">
        <v>216</v>
      </c>
      <c r="CN21527" s="56" t="s">
        <v>216</v>
      </c>
      <c r="CO21527" s="52"/>
      <c r="CP21527" s="52"/>
      <c r="CQ21527" s="52"/>
      <c r="CR21527" s="52"/>
      <c r="CS21527" s="52"/>
      <c r="CT21527" s="52"/>
      <c r="CU21527" s="33"/>
      <c r="CV21527" s="33"/>
    </row>
    <row r="21528" spans="74:100">
      <c r="BV21528" s="62"/>
      <c r="BW21528" s="62"/>
      <c r="BX21528" s="62"/>
      <c r="BY21528" s="62"/>
      <c r="BZ21528" s="62"/>
      <c r="CA21528" s="62"/>
      <c r="CB21528" s="62"/>
      <c r="CC21528" s="62"/>
      <c r="CD21528" s="62"/>
      <c r="CE21528" s="62"/>
      <c r="CF21528" s="62"/>
      <c r="CL21528" s="56" t="s">
        <v>24034</v>
      </c>
      <c r="CM21528" s="56" t="s">
        <v>216</v>
      </c>
      <c r="CN21528" s="56" t="s">
        <v>216</v>
      </c>
      <c r="CO21528" s="52"/>
      <c r="CP21528" s="52"/>
      <c r="CQ21528" s="52"/>
      <c r="CR21528" s="52"/>
      <c r="CS21528" s="52"/>
      <c r="CT21528" s="52"/>
      <c r="CU21528" s="33"/>
      <c r="CV21528" s="33"/>
    </row>
    <row r="21529" spans="74:100">
      <c r="BV21529" s="62"/>
      <c r="BW21529" s="62"/>
      <c r="BX21529" s="62"/>
      <c r="BY21529" s="62"/>
      <c r="BZ21529" s="62"/>
      <c r="CA21529" s="62"/>
      <c r="CB21529" s="62"/>
      <c r="CC21529" s="62"/>
      <c r="CD21529" s="62"/>
      <c r="CE21529" s="62"/>
      <c r="CF21529" s="62"/>
      <c r="CL21529" s="56" t="s">
        <v>25812</v>
      </c>
      <c r="CM21529" s="56" t="s">
        <v>216</v>
      </c>
      <c r="CN21529" s="56" t="s">
        <v>216</v>
      </c>
      <c r="CO21529" s="52"/>
      <c r="CP21529" s="52"/>
      <c r="CQ21529" s="52"/>
      <c r="CR21529" s="52"/>
      <c r="CS21529" s="52"/>
      <c r="CT21529" s="52"/>
      <c r="CU21529" s="33"/>
      <c r="CV21529" s="33"/>
    </row>
    <row r="21530" spans="74:100">
      <c r="BV21530" s="62"/>
      <c r="BW21530" s="62"/>
      <c r="BX21530" s="62"/>
      <c r="BY21530" s="62"/>
      <c r="BZ21530" s="62"/>
      <c r="CA21530" s="62"/>
      <c r="CB21530" s="62"/>
      <c r="CC21530" s="62"/>
      <c r="CD21530" s="62"/>
      <c r="CE21530" s="62"/>
      <c r="CF21530" s="62"/>
      <c r="CL21530" s="56" t="s">
        <v>25813</v>
      </c>
      <c r="CM21530" s="56" t="s">
        <v>216</v>
      </c>
      <c r="CN21530" s="56" t="s">
        <v>216</v>
      </c>
      <c r="CO21530" s="52"/>
      <c r="CP21530" s="52"/>
      <c r="CQ21530" s="52"/>
      <c r="CR21530" s="52"/>
      <c r="CS21530" s="52"/>
      <c r="CT21530" s="52"/>
      <c r="CU21530" s="33"/>
      <c r="CV21530" s="33"/>
    </row>
    <row r="21531" spans="74:100">
      <c r="BV21531" s="62"/>
      <c r="BW21531" s="62"/>
      <c r="BX21531" s="62"/>
      <c r="BY21531" s="62"/>
      <c r="BZ21531" s="62"/>
      <c r="CA21531" s="62"/>
      <c r="CB21531" s="62"/>
      <c r="CC21531" s="62"/>
      <c r="CD21531" s="62"/>
      <c r="CE21531" s="62"/>
      <c r="CF21531" s="62"/>
      <c r="CL21531" s="56" t="s">
        <v>25814</v>
      </c>
      <c r="CM21531" s="56" t="s">
        <v>216</v>
      </c>
      <c r="CN21531" s="56" t="s">
        <v>216</v>
      </c>
      <c r="CO21531" s="52"/>
      <c r="CP21531" s="52"/>
      <c r="CQ21531" s="52"/>
      <c r="CR21531" s="52"/>
      <c r="CS21531" s="52"/>
      <c r="CT21531" s="52"/>
      <c r="CU21531" s="33"/>
      <c r="CV21531" s="33"/>
    </row>
    <row r="21532" spans="74:100">
      <c r="BV21532" s="62"/>
      <c r="BW21532" s="62"/>
      <c r="BX21532" s="62"/>
      <c r="BY21532" s="62"/>
      <c r="BZ21532" s="62"/>
      <c r="CA21532" s="62"/>
      <c r="CB21532" s="62"/>
      <c r="CC21532" s="62"/>
      <c r="CD21532" s="62"/>
      <c r="CE21532" s="62"/>
      <c r="CF21532" s="62"/>
      <c r="CL21532" s="56" t="s">
        <v>24035</v>
      </c>
      <c r="CM21532" s="56" t="s">
        <v>216</v>
      </c>
      <c r="CN21532" s="56" t="s">
        <v>216</v>
      </c>
      <c r="CO21532" s="52"/>
      <c r="CP21532" s="52"/>
      <c r="CQ21532" s="52"/>
      <c r="CR21532" s="52"/>
      <c r="CS21532" s="52"/>
      <c r="CT21532" s="52"/>
      <c r="CU21532" s="33"/>
      <c r="CV21532" s="33"/>
    </row>
    <row r="21533" spans="74:100">
      <c r="BV21533" s="62"/>
      <c r="BW21533" s="62"/>
      <c r="BX21533" s="62"/>
      <c r="BY21533" s="62"/>
      <c r="BZ21533" s="62"/>
      <c r="CA21533" s="62"/>
      <c r="CB21533" s="62"/>
      <c r="CC21533" s="62"/>
      <c r="CD21533" s="62"/>
      <c r="CE21533" s="62"/>
      <c r="CF21533" s="62"/>
      <c r="CL21533" s="56" t="s">
        <v>11575</v>
      </c>
      <c r="CM21533" s="56" t="s">
        <v>216</v>
      </c>
      <c r="CN21533" s="56" t="s">
        <v>216</v>
      </c>
      <c r="CO21533" s="52"/>
      <c r="CP21533" s="52"/>
      <c r="CQ21533" s="52"/>
      <c r="CR21533" s="52"/>
      <c r="CS21533" s="52"/>
      <c r="CT21533" s="52"/>
      <c r="CU21533" s="33"/>
      <c r="CV21533" s="33"/>
    </row>
    <row r="21534" spans="74:100">
      <c r="BV21534" s="62"/>
      <c r="BW21534" s="62"/>
      <c r="BX21534" s="62"/>
      <c r="BY21534" s="62"/>
      <c r="BZ21534" s="62"/>
      <c r="CA21534" s="62"/>
      <c r="CB21534" s="62"/>
      <c r="CC21534" s="62"/>
      <c r="CD21534" s="62"/>
      <c r="CE21534" s="62"/>
      <c r="CF21534" s="62"/>
      <c r="CL21534" s="35" t="s">
        <v>11595</v>
      </c>
      <c r="CM21534" s="35" t="s">
        <v>217</v>
      </c>
      <c r="CN21534" s="35" t="s">
        <v>217</v>
      </c>
      <c r="CO21534" s="52"/>
      <c r="CP21534" s="52"/>
      <c r="CQ21534" s="52"/>
      <c r="CR21534" s="52"/>
      <c r="CS21534" s="52"/>
      <c r="CT21534" s="52"/>
      <c r="CU21534" s="33"/>
      <c r="CV21534" s="33"/>
    </row>
    <row r="21535" spans="74:100">
      <c r="BV21535" s="62"/>
      <c r="BW21535" s="62"/>
      <c r="BX21535" s="62"/>
      <c r="BY21535" s="62"/>
      <c r="BZ21535" s="62"/>
      <c r="CA21535" s="62"/>
      <c r="CB21535" s="62"/>
      <c r="CC21535" s="62"/>
      <c r="CD21535" s="62"/>
      <c r="CE21535" s="62"/>
      <c r="CF21535" s="62"/>
      <c r="CL21535" s="56" t="s">
        <v>11578</v>
      </c>
      <c r="CM21535" s="56" t="s">
        <v>214</v>
      </c>
      <c r="CN21535" s="56" t="s">
        <v>214</v>
      </c>
      <c r="CO21535" s="52"/>
      <c r="CP21535" s="52"/>
      <c r="CQ21535" s="52"/>
      <c r="CR21535" s="52"/>
      <c r="CS21535" s="52"/>
      <c r="CT21535" s="52"/>
      <c r="CU21535" s="33"/>
      <c r="CV21535" s="33"/>
    </row>
    <row r="21536" spans="74:100">
      <c r="BV21536" s="62"/>
      <c r="BW21536" s="62"/>
      <c r="BX21536" s="62"/>
      <c r="BY21536" s="62"/>
      <c r="BZ21536" s="62"/>
      <c r="CA21536" s="62"/>
      <c r="CB21536" s="62"/>
      <c r="CC21536" s="62"/>
      <c r="CD21536" s="62"/>
      <c r="CE21536" s="62"/>
      <c r="CF21536" s="62"/>
      <c r="CL21536" s="56" t="s">
        <v>25815</v>
      </c>
      <c r="CM21536" s="56" t="s">
        <v>214</v>
      </c>
      <c r="CN21536" s="56" t="s">
        <v>214</v>
      </c>
      <c r="CO21536" s="52"/>
      <c r="CP21536" s="52"/>
      <c r="CQ21536" s="52"/>
      <c r="CR21536" s="52"/>
      <c r="CS21536" s="52"/>
      <c r="CT21536" s="52"/>
      <c r="CU21536" s="33"/>
      <c r="CV21536" s="33"/>
    </row>
    <row r="21537" spans="74:100">
      <c r="BV21537" s="62"/>
      <c r="BW21537" s="62"/>
      <c r="BX21537" s="62"/>
      <c r="BY21537" s="62"/>
      <c r="BZ21537" s="62"/>
      <c r="CA21537" s="62"/>
      <c r="CB21537" s="62"/>
      <c r="CC21537" s="62"/>
      <c r="CD21537" s="62"/>
      <c r="CE21537" s="62"/>
      <c r="CF21537" s="62"/>
      <c r="CL21537" s="56" t="s">
        <v>25816</v>
      </c>
      <c r="CM21537" s="56" t="s">
        <v>214</v>
      </c>
      <c r="CN21537" s="56" t="s">
        <v>214</v>
      </c>
      <c r="CO21537" s="52"/>
      <c r="CP21537" s="52"/>
      <c r="CQ21537" s="52"/>
      <c r="CR21537" s="52"/>
      <c r="CS21537" s="52"/>
      <c r="CT21537" s="52"/>
      <c r="CU21537" s="33"/>
      <c r="CV21537" s="33"/>
    </row>
    <row r="21538" spans="74:100">
      <c r="BV21538" s="62"/>
      <c r="BW21538" s="62"/>
      <c r="BX21538" s="62"/>
      <c r="BY21538" s="62"/>
      <c r="BZ21538" s="62"/>
      <c r="CA21538" s="62"/>
      <c r="CB21538" s="62"/>
      <c r="CC21538" s="62"/>
      <c r="CD21538" s="62"/>
      <c r="CE21538" s="62"/>
      <c r="CF21538" s="62"/>
      <c r="CL21538" s="56" t="s">
        <v>11583</v>
      </c>
      <c r="CM21538" s="56" t="s">
        <v>215</v>
      </c>
      <c r="CN21538" s="56" t="s">
        <v>215</v>
      </c>
      <c r="CO21538" s="52"/>
      <c r="CP21538" s="52"/>
      <c r="CQ21538" s="52"/>
      <c r="CR21538" s="52"/>
      <c r="CS21538" s="52"/>
      <c r="CT21538" s="52"/>
      <c r="CU21538" s="33"/>
      <c r="CV21538" s="33"/>
    </row>
    <row r="21539" spans="74:100">
      <c r="BV21539" s="62"/>
      <c r="BW21539" s="62"/>
      <c r="BX21539" s="62"/>
      <c r="BY21539" s="62"/>
      <c r="BZ21539" s="62"/>
      <c r="CA21539" s="62"/>
      <c r="CB21539" s="62"/>
      <c r="CC21539" s="62"/>
      <c r="CD21539" s="62"/>
      <c r="CE21539" s="62"/>
      <c r="CF21539" s="62"/>
      <c r="CL21539" s="56" t="s">
        <v>24036</v>
      </c>
      <c r="CM21539" s="56" t="s">
        <v>214</v>
      </c>
      <c r="CN21539" s="56" t="s">
        <v>214</v>
      </c>
      <c r="CO21539" s="52"/>
      <c r="CP21539" s="52"/>
      <c r="CQ21539" s="52"/>
      <c r="CR21539" s="52"/>
      <c r="CS21539" s="52"/>
      <c r="CT21539" s="52"/>
      <c r="CU21539" s="33"/>
      <c r="CV21539" s="33"/>
    </row>
    <row r="21540" spans="74:100">
      <c r="BV21540" s="62"/>
      <c r="BW21540" s="62"/>
      <c r="BX21540" s="62"/>
      <c r="BY21540" s="62"/>
      <c r="BZ21540" s="62"/>
      <c r="CA21540" s="62"/>
      <c r="CB21540" s="62"/>
      <c r="CC21540" s="62"/>
      <c r="CD21540" s="62"/>
      <c r="CE21540" s="62"/>
      <c r="CF21540" s="62"/>
      <c r="CL21540" s="35" t="s">
        <v>11596</v>
      </c>
      <c r="CM21540" s="35" t="s">
        <v>217</v>
      </c>
      <c r="CN21540" s="35" t="s">
        <v>217</v>
      </c>
      <c r="CO21540" s="52"/>
      <c r="CP21540" s="52"/>
      <c r="CQ21540" s="52"/>
      <c r="CR21540" s="52"/>
      <c r="CS21540" s="52"/>
      <c r="CT21540" s="52"/>
      <c r="CU21540" s="33"/>
      <c r="CV21540" s="33"/>
    </row>
    <row r="21541" spans="74:100">
      <c r="BV21541" s="62"/>
      <c r="BW21541" s="62"/>
      <c r="BX21541" s="62"/>
      <c r="BY21541" s="62"/>
      <c r="BZ21541" s="62"/>
      <c r="CA21541" s="62"/>
      <c r="CB21541" s="62"/>
      <c r="CC21541" s="62"/>
      <c r="CD21541" s="62"/>
      <c r="CE21541" s="62"/>
      <c r="CF21541" s="62"/>
      <c r="CL21541" s="56" t="s">
        <v>1679</v>
      </c>
      <c r="CM21541" s="56" t="s">
        <v>216</v>
      </c>
      <c r="CN21541" s="56" t="s">
        <v>216</v>
      </c>
      <c r="CO21541" s="52"/>
      <c r="CP21541" s="52"/>
      <c r="CQ21541" s="52"/>
      <c r="CR21541" s="52"/>
      <c r="CS21541" s="52"/>
      <c r="CT21541" s="52"/>
      <c r="CU21541" s="33"/>
      <c r="CV21541" s="33"/>
    </row>
    <row r="21542" spans="74:100">
      <c r="BV21542" s="62"/>
      <c r="BW21542" s="62"/>
      <c r="BX21542" s="62"/>
      <c r="BY21542" s="62"/>
      <c r="BZ21542" s="62"/>
      <c r="CA21542" s="62"/>
      <c r="CB21542" s="62"/>
      <c r="CC21542" s="62"/>
      <c r="CD21542" s="62"/>
      <c r="CE21542" s="62"/>
      <c r="CF21542" s="62"/>
      <c r="CL21542" s="56" t="s">
        <v>24037</v>
      </c>
      <c r="CM21542" s="56" t="s">
        <v>216</v>
      </c>
      <c r="CN21542" s="56" t="s">
        <v>216</v>
      </c>
      <c r="CO21542" s="52"/>
      <c r="CP21542" s="52"/>
      <c r="CQ21542" s="52"/>
      <c r="CR21542" s="52"/>
      <c r="CS21542" s="52"/>
      <c r="CT21542" s="52"/>
      <c r="CU21542" s="33"/>
      <c r="CV21542" s="33"/>
    </row>
    <row r="21543" spans="74:100">
      <c r="BV21543" s="62"/>
      <c r="BW21543" s="62"/>
      <c r="BX21543" s="62"/>
      <c r="BY21543" s="62"/>
      <c r="BZ21543" s="62"/>
      <c r="CA21543" s="62"/>
      <c r="CB21543" s="62"/>
      <c r="CC21543" s="62"/>
      <c r="CD21543" s="62"/>
      <c r="CE21543" s="62"/>
      <c r="CF21543" s="62"/>
      <c r="CL21543" s="56" t="s">
        <v>11589</v>
      </c>
      <c r="CM21543" s="56" t="s">
        <v>216</v>
      </c>
      <c r="CN21543" s="56" t="s">
        <v>216</v>
      </c>
      <c r="CO21543" s="52"/>
      <c r="CP21543" s="52"/>
      <c r="CQ21543" s="52"/>
      <c r="CR21543" s="52"/>
      <c r="CS21543" s="52"/>
      <c r="CT21543" s="52"/>
      <c r="CU21543" s="33"/>
      <c r="CV21543" s="33"/>
    </row>
    <row r="21544" spans="74:100">
      <c r="BV21544" s="62"/>
      <c r="BW21544" s="62"/>
      <c r="BX21544" s="62"/>
      <c r="BY21544" s="62"/>
      <c r="BZ21544" s="62"/>
      <c r="CA21544" s="62"/>
      <c r="CB21544" s="62"/>
      <c r="CC21544" s="62"/>
      <c r="CD21544" s="62"/>
      <c r="CE21544" s="62"/>
      <c r="CF21544" s="62"/>
      <c r="CL21544" s="35" t="s">
        <v>11597</v>
      </c>
      <c r="CM21544" s="35" t="s">
        <v>217</v>
      </c>
      <c r="CN21544" s="35" t="s">
        <v>217</v>
      </c>
      <c r="CO21544" s="52"/>
      <c r="CP21544" s="52"/>
      <c r="CQ21544" s="52"/>
      <c r="CR21544" s="52"/>
      <c r="CS21544" s="52"/>
      <c r="CT21544" s="52"/>
      <c r="CU21544" s="33"/>
      <c r="CV21544" s="33"/>
    </row>
    <row r="21545" spans="74:100">
      <c r="BV21545" s="62"/>
      <c r="BW21545" s="62"/>
      <c r="BX21545" s="62"/>
      <c r="BY21545" s="62"/>
      <c r="BZ21545" s="62"/>
      <c r="CA21545" s="62"/>
      <c r="CB21545" s="62"/>
      <c r="CC21545" s="62"/>
      <c r="CD21545" s="62"/>
      <c r="CE21545" s="62"/>
      <c r="CF21545" s="62"/>
      <c r="CL21545" s="35" t="s">
        <v>11598</v>
      </c>
      <c r="CM21545" s="35" t="s">
        <v>217</v>
      </c>
      <c r="CN21545" s="35" t="s">
        <v>217</v>
      </c>
      <c r="CO21545" s="52"/>
      <c r="CP21545" s="52"/>
      <c r="CQ21545" s="52"/>
      <c r="CR21545" s="52"/>
      <c r="CS21545" s="52"/>
      <c r="CT21545" s="52"/>
      <c r="CU21545" s="33"/>
      <c r="CV21545" s="33"/>
    </row>
    <row r="21546" spans="74:100">
      <c r="BV21546" s="62"/>
      <c r="BW21546" s="62"/>
      <c r="BX21546" s="62"/>
      <c r="BY21546" s="62"/>
      <c r="BZ21546" s="62"/>
      <c r="CA21546" s="62"/>
      <c r="CB21546" s="62"/>
      <c r="CC21546" s="62"/>
      <c r="CD21546" s="62"/>
      <c r="CE21546" s="62"/>
      <c r="CF21546" s="62"/>
      <c r="CL21546" s="56" t="s">
        <v>1680</v>
      </c>
      <c r="CM21546" s="56" t="s">
        <v>216</v>
      </c>
      <c r="CN21546" s="56" t="s">
        <v>216</v>
      </c>
      <c r="CO21546" s="52"/>
      <c r="CP21546" s="52"/>
      <c r="CQ21546" s="52"/>
      <c r="CR21546" s="52"/>
      <c r="CS21546" s="52"/>
      <c r="CT21546" s="52"/>
      <c r="CU21546" s="33"/>
      <c r="CV21546" s="33"/>
    </row>
    <row r="21547" spans="74:100">
      <c r="BV21547" s="62"/>
      <c r="BW21547" s="62"/>
      <c r="BX21547" s="62"/>
      <c r="BY21547" s="62"/>
      <c r="BZ21547" s="62"/>
      <c r="CA21547" s="62"/>
      <c r="CB21547" s="62"/>
      <c r="CC21547" s="62"/>
      <c r="CD21547" s="62"/>
      <c r="CE21547" s="62"/>
      <c r="CF21547" s="62"/>
      <c r="CL21547" s="35" t="s">
        <v>11599</v>
      </c>
      <c r="CM21547" s="35" t="s">
        <v>217</v>
      </c>
      <c r="CN21547" s="35" t="s">
        <v>217</v>
      </c>
      <c r="CO21547" s="52"/>
      <c r="CP21547" s="52"/>
      <c r="CQ21547" s="52"/>
      <c r="CR21547" s="52"/>
      <c r="CS21547" s="52"/>
      <c r="CT21547" s="52"/>
      <c r="CU21547" s="33"/>
      <c r="CV21547" s="33"/>
    </row>
    <row r="21548" spans="74:100">
      <c r="BV21548" s="62"/>
      <c r="BW21548" s="62"/>
      <c r="BX21548" s="62"/>
      <c r="BY21548" s="62"/>
      <c r="BZ21548" s="62"/>
      <c r="CA21548" s="62"/>
      <c r="CB21548" s="62"/>
      <c r="CC21548" s="62"/>
      <c r="CD21548" s="62"/>
      <c r="CE21548" s="62"/>
      <c r="CF21548" s="62"/>
      <c r="CL21548" s="56" t="s">
        <v>11579</v>
      </c>
      <c r="CM21548" s="56" t="s">
        <v>214</v>
      </c>
      <c r="CN21548" s="56" t="s">
        <v>214</v>
      </c>
      <c r="CO21548" s="52"/>
      <c r="CP21548" s="52"/>
      <c r="CQ21548" s="52"/>
      <c r="CR21548" s="52"/>
      <c r="CS21548" s="52"/>
      <c r="CT21548" s="52"/>
      <c r="CU21548" s="33"/>
      <c r="CV21548" s="33"/>
    </row>
    <row r="21549" spans="74:100">
      <c r="BV21549" s="62"/>
      <c r="BW21549" s="62"/>
      <c r="BX21549" s="62"/>
      <c r="BY21549" s="62"/>
      <c r="BZ21549" s="62"/>
      <c r="CA21549" s="62"/>
      <c r="CB21549" s="62"/>
      <c r="CC21549" s="62"/>
      <c r="CD21549" s="62"/>
      <c r="CE21549" s="62"/>
      <c r="CF21549" s="62"/>
      <c r="CL21549" s="56" t="s">
        <v>25817</v>
      </c>
      <c r="CM21549" s="56" t="s">
        <v>215</v>
      </c>
      <c r="CN21549" s="56" t="s">
        <v>215</v>
      </c>
      <c r="CO21549" s="52"/>
      <c r="CP21549" s="52"/>
      <c r="CQ21549" s="52"/>
      <c r="CR21549" s="52"/>
      <c r="CS21549" s="52"/>
      <c r="CT21549" s="52"/>
      <c r="CU21549" s="33"/>
      <c r="CV21549" s="33"/>
    </row>
    <row r="21550" spans="74:100">
      <c r="BV21550" s="62"/>
      <c r="BW21550" s="62"/>
      <c r="BX21550" s="62"/>
      <c r="BY21550" s="62"/>
      <c r="BZ21550" s="62"/>
      <c r="CA21550" s="62"/>
      <c r="CB21550" s="62"/>
      <c r="CC21550" s="62"/>
      <c r="CD21550" s="62"/>
      <c r="CE21550" s="62"/>
      <c r="CF21550" s="62"/>
      <c r="CL21550" s="56" t="s">
        <v>25818</v>
      </c>
      <c r="CM21550" s="56" t="s">
        <v>215</v>
      </c>
      <c r="CN21550" s="56" t="s">
        <v>215</v>
      </c>
      <c r="CO21550" s="52"/>
      <c r="CP21550" s="52"/>
      <c r="CQ21550" s="52"/>
      <c r="CR21550" s="52"/>
      <c r="CS21550" s="52"/>
      <c r="CT21550" s="52"/>
      <c r="CU21550" s="33"/>
      <c r="CV21550" s="33"/>
    </row>
    <row r="21551" spans="74:100">
      <c r="BV21551" s="62"/>
      <c r="BW21551" s="62"/>
      <c r="BX21551" s="62"/>
      <c r="BY21551" s="62"/>
      <c r="BZ21551" s="62"/>
      <c r="CA21551" s="62"/>
      <c r="CB21551" s="62"/>
      <c r="CC21551" s="62"/>
      <c r="CD21551" s="62"/>
      <c r="CE21551" s="62"/>
      <c r="CF21551" s="62"/>
      <c r="CL21551" s="56" t="s">
        <v>11580</v>
      </c>
      <c r="CM21551" s="56" t="s">
        <v>214</v>
      </c>
      <c r="CN21551" s="56" t="s">
        <v>214</v>
      </c>
      <c r="CO21551" s="52"/>
      <c r="CP21551" s="52"/>
      <c r="CQ21551" s="52"/>
      <c r="CR21551" s="52"/>
      <c r="CS21551" s="52"/>
      <c r="CT21551" s="52"/>
      <c r="CU21551" s="33"/>
      <c r="CV21551" s="33"/>
    </row>
    <row r="21552" spans="74:100">
      <c r="BV21552" s="62"/>
      <c r="BW21552" s="62"/>
      <c r="BX21552" s="62"/>
      <c r="BY21552" s="62"/>
      <c r="BZ21552" s="62"/>
      <c r="CA21552" s="62"/>
      <c r="CB21552" s="62"/>
      <c r="CC21552" s="62"/>
      <c r="CD21552" s="62"/>
      <c r="CE21552" s="62"/>
      <c r="CF21552" s="62"/>
      <c r="CL21552" s="56" t="s">
        <v>11584</v>
      </c>
      <c r="CM21552" s="56" t="s">
        <v>215</v>
      </c>
      <c r="CN21552" s="56" t="s">
        <v>215</v>
      </c>
      <c r="CO21552" s="52"/>
      <c r="CP21552" s="52"/>
      <c r="CQ21552" s="52"/>
      <c r="CR21552" s="52"/>
      <c r="CS21552" s="52"/>
      <c r="CT21552" s="52"/>
      <c r="CU21552" s="33"/>
      <c r="CV21552" s="33"/>
    </row>
    <row r="21553" spans="74:100">
      <c r="BV21553" s="62"/>
      <c r="BW21553" s="62"/>
      <c r="BX21553" s="62"/>
      <c r="BY21553" s="62"/>
      <c r="BZ21553" s="62"/>
      <c r="CA21553" s="62"/>
      <c r="CB21553" s="62"/>
      <c r="CC21553" s="62"/>
      <c r="CD21553" s="62"/>
      <c r="CE21553" s="62"/>
      <c r="CF21553" s="62"/>
      <c r="CL21553" s="56" t="s">
        <v>1682</v>
      </c>
      <c r="CM21553" s="56" t="s">
        <v>216</v>
      </c>
      <c r="CN21553" s="56" t="s">
        <v>216</v>
      </c>
      <c r="CO21553" s="52"/>
      <c r="CP21553" s="52"/>
      <c r="CQ21553" s="52"/>
      <c r="CR21553" s="52"/>
      <c r="CS21553" s="52"/>
      <c r="CT21553" s="52"/>
      <c r="CU21553" s="33"/>
      <c r="CV21553" s="33"/>
    </row>
    <row r="21554" spans="74:100">
      <c r="BV21554" s="62"/>
      <c r="BW21554" s="62"/>
      <c r="BX21554" s="62"/>
      <c r="BY21554" s="62"/>
      <c r="BZ21554" s="62"/>
      <c r="CA21554" s="62"/>
      <c r="CB21554" s="62"/>
      <c r="CC21554" s="62"/>
      <c r="CD21554" s="62"/>
      <c r="CE21554" s="62"/>
      <c r="CF21554" s="62"/>
      <c r="CL21554" s="56" t="s">
        <v>25819</v>
      </c>
      <c r="CM21554" s="56" t="s">
        <v>216</v>
      </c>
      <c r="CN21554" s="56" t="s">
        <v>216</v>
      </c>
      <c r="CO21554" s="52"/>
      <c r="CP21554" s="52"/>
      <c r="CQ21554" s="52"/>
      <c r="CR21554" s="52"/>
      <c r="CS21554" s="52"/>
      <c r="CT21554" s="52"/>
      <c r="CU21554" s="33"/>
      <c r="CV21554" s="33"/>
    </row>
    <row r="21555" spans="74:100">
      <c r="BV21555" s="62"/>
      <c r="BW21555" s="62"/>
      <c r="BX21555" s="62"/>
      <c r="BY21555" s="62"/>
      <c r="BZ21555" s="62"/>
      <c r="CA21555" s="62"/>
      <c r="CB21555" s="62"/>
      <c r="CC21555" s="62"/>
      <c r="CD21555" s="62"/>
      <c r="CE21555" s="62"/>
      <c r="CF21555" s="62"/>
      <c r="CL21555" s="56" t="s">
        <v>25820</v>
      </c>
      <c r="CM21555" s="56" t="s">
        <v>216</v>
      </c>
      <c r="CN21555" s="56" t="s">
        <v>216</v>
      </c>
      <c r="CO21555" s="52"/>
      <c r="CP21555" s="52"/>
      <c r="CQ21555" s="52"/>
      <c r="CR21555" s="52"/>
      <c r="CS21555" s="52"/>
      <c r="CT21555" s="52"/>
      <c r="CU21555" s="33"/>
      <c r="CV21555" s="33"/>
    </row>
    <row r="21556" spans="74:100">
      <c r="BV21556" s="62"/>
      <c r="BW21556" s="62"/>
      <c r="BX21556" s="62"/>
      <c r="BY21556" s="62"/>
      <c r="BZ21556" s="62"/>
      <c r="CA21556" s="62"/>
      <c r="CB21556" s="62"/>
      <c r="CC21556" s="62"/>
      <c r="CD21556" s="62"/>
      <c r="CE21556" s="62"/>
      <c r="CF21556" s="62"/>
      <c r="CL21556" s="35" t="s">
        <v>29603</v>
      </c>
      <c r="CM21556" s="35" t="s">
        <v>217</v>
      </c>
      <c r="CN21556" s="35" t="s">
        <v>217</v>
      </c>
      <c r="CO21556" s="52"/>
      <c r="CP21556" s="52"/>
      <c r="CQ21556" s="52"/>
      <c r="CR21556" s="52"/>
      <c r="CS21556" s="52"/>
      <c r="CT21556" s="52"/>
      <c r="CU21556" s="33"/>
      <c r="CV21556" s="33"/>
    </row>
    <row r="21557" spans="74:100">
      <c r="BV21557" s="62"/>
      <c r="BW21557" s="62"/>
      <c r="BX21557" s="62"/>
      <c r="BY21557" s="62"/>
      <c r="BZ21557" s="62"/>
      <c r="CA21557" s="62"/>
      <c r="CB21557" s="62"/>
      <c r="CC21557" s="62"/>
      <c r="CD21557" s="62"/>
      <c r="CE21557" s="62"/>
      <c r="CF21557" s="62"/>
      <c r="CL21557" s="56" t="s">
        <v>25821</v>
      </c>
      <c r="CM21557" s="56" t="s">
        <v>216</v>
      </c>
      <c r="CN21557" s="56" t="s">
        <v>216</v>
      </c>
      <c r="CO21557" s="52"/>
      <c r="CP21557" s="52"/>
      <c r="CQ21557" s="52"/>
      <c r="CR21557" s="52"/>
      <c r="CS21557" s="52"/>
      <c r="CT21557" s="52"/>
      <c r="CU21557" s="33"/>
      <c r="CV21557" s="33"/>
    </row>
    <row r="21558" spans="74:100">
      <c r="BV21558" s="62"/>
      <c r="BW21558" s="62"/>
      <c r="BX21558" s="62"/>
      <c r="BY21558" s="62"/>
      <c r="BZ21558" s="62"/>
      <c r="CA21558" s="62"/>
      <c r="CB21558" s="62"/>
      <c r="CC21558" s="62"/>
      <c r="CD21558" s="62"/>
      <c r="CE21558" s="62"/>
      <c r="CF21558" s="62"/>
      <c r="CL21558" s="56" t="s">
        <v>25822</v>
      </c>
      <c r="CM21558" s="56" t="s">
        <v>216</v>
      </c>
      <c r="CN21558" s="56" t="s">
        <v>216</v>
      </c>
      <c r="CO21558" s="52"/>
      <c r="CP21558" s="52"/>
      <c r="CQ21558" s="52"/>
      <c r="CR21558" s="52"/>
      <c r="CS21558" s="52"/>
      <c r="CT21558" s="52"/>
      <c r="CU21558" s="33"/>
      <c r="CV21558" s="33"/>
    </row>
    <row r="21559" spans="74:100">
      <c r="BV21559" s="62"/>
      <c r="BW21559" s="62"/>
      <c r="BX21559" s="62"/>
      <c r="BY21559" s="62"/>
      <c r="BZ21559" s="62"/>
      <c r="CA21559" s="62"/>
      <c r="CB21559" s="62"/>
      <c r="CC21559" s="62"/>
      <c r="CD21559" s="62"/>
      <c r="CE21559" s="62"/>
      <c r="CF21559" s="62"/>
      <c r="CL21559" s="56" t="s">
        <v>25823</v>
      </c>
      <c r="CM21559" s="56" t="s">
        <v>216</v>
      </c>
      <c r="CN21559" s="56" t="s">
        <v>216</v>
      </c>
      <c r="CO21559" s="52"/>
      <c r="CP21559" s="52"/>
      <c r="CQ21559" s="52"/>
      <c r="CR21559" s="52"/>
      <c r="CS21559" s="52"/>
      <c r="CT21559" s="52"/>
      <c r="CU21559" s="33"/>
      <c r="CV21559" s="33"/>
    </row>
    <row r="21560" spans="74:100">
      <c r="BV21560" s="62"/>
      <c r="BW21560" s="62"/>
      <c r="BX21560" s="62"/>
      <c r="BY21560" s="62"/>
      <c r="BZ21560" s="62"/>
      <c r="CA21560" s="62"/>
      <c r="CB21560" s="62"/>
      <c r="CC21560" s="62"/>
      <c r="CD21560" s="62"/>
      <c r="CE21560" s="62"/>
      <c r="CF21560" s="62"/>
      <c r="CL21560" s="56" t="s">
        <v>11581</v>
      </c>
      <c r="CM21560" s="56" t="s">
        <v>214</v>
      </c>
      <c r="CN21560" s="56" t="s">
        <v>214</v>
      </c>
      <c r="CO21560" s="52"/>
      <c r="CP21560" s="52"/>
      <c r="CQ21560" s="52"/>
      <c r="CR21560" s="52"/>
      <c r="CS21560" s="52"/>
      <c r="CT21560" s="52"/>
      <c r="CU21560" s="33"/>
      <c r="CV21560" s="33"/>
    </row>
    <row r="21561" spans="74:100">
      <c r="BV21561" s="62"/>
      <c r="BW21561" s="62"/>
      <c r="BX21561" s="62"/>
      <c r="BY21561" s="62"/>
      <c r="BZ21561" s="62"/>
      <c r="CA21561" s="62"/>
      <c r="CB21561" s="62"/>
      <c r="CC21561" s="62"/>
      <c r="CD21561" s="62"/>
      <c r="CE21561" s="62"/>
      <c r="CF21561" s="62"/>
      <c r="CL21561" s="56" t="s">
        <v>11582</v>
      </c>
      <c r="CM21561" s="56" t="s">
        <v>214</v>
      </c>
      <c r="CN21561" s="56" t="s">
        <v>214</v>
      </c>
      <c r="CO21561" s="52"/>
      <c r="CP21561" s="52"/>
      <c r="CQ21561" s="52"/>
      <c r="CR21561" s="52"/>
      <c r="CS21561" s="52"/>
      <c r="CT21561" s="52"/>
      <c r="CU21561" s="33"/>
      <c r="CV21561" s="33"/>
    </row>
    <row r="21562" spans="74:100">
      <c r="BV21562" s="62"/>
      <c r="BW21562" s="62"/>
      <c r="BX21562" s="62"/>
      <c r="BY21562" s="62"/>
      <c r="BZ21562" s="62"/>
      <c r="CA21562" s="62"/>
      <c r="CB21562" s="62"/>
      <c r="CC21562" s="62"/>
      <c r="CD21562" s="62"/>
      <c r="CE21562" s="62"/>
      <c r="CF21562" s="62"/>
      <c r="CL21562" s="35" t="s">
        <v>29604</v>
      </c>
      <c r="CM21562" s="35" t="s">
        <v>217</v>
      </c>
      <c r="CN21562" s="35" t="s">
        <v>217</v>
      </c>
      <c r="CO21562" s="52"/>
      <c r="CP21562" s="52"/>
      <c r="CQ21562" s="52"/>
      <c r="CR21562" s="52"/>
      <c r="CS21562" s="52"/>
      <c r="CT21562" s="52"/>
      <c r="CU21562" s="33"/>
      <c r="CV21562" s="33"/>
    </row>
    <row r="21563" spans="74:100">
      <c r="BV21563" s="62"/>
      <c r="BW21563" s="62"/>
      <c r="BX21563" s="62"/>
      <c r="BY21563" s="62"/>
      <c r="BZ21563" s="62"/>
      <c r="CA21563" s="62"/>
      <c r="CB21563" s="62"/>
      <c r="CC21563" s="62"/>
      <c r="CD21563" s="62"/>
      <c r="CE21563" s="62"/>
      <c r="CF21563" s="62"/>
      <c r="CL21563" s="56" t="s">
        <v>11594</v>
      </c>
      <c r="CM21563" s="56" t="s">
        <v>215</v>
      </c>
      <c r="CN21563" s="56" t="s">
        <v>215</v>
      </c>
      <c r="CO21563" s="52"/>
      <c r="CP21563" s="52"/>
      <c r="CQ21563" s="52"/>
      <c r="CR21563" s="52"/>
      <c r="CS21563" s="52"/>
      <c r="CT21563" s="52"/>
      <c r="CU21563" s="33"/>
      <c r="CV21563" s="33"/>
    </row>
    <row r="21564" spans="74:100">
      <c r="BV21564" s="62"/>
      <c r="BW21564" s="62"/>
      <c r="BX21564" s="62"/>
      <c r="BY21564" s="62"/>
      <c r="BZ21564" s="62"/>
      <c r="CA21564" s="62"/>
      <c r="CB21564" s="62"/>
      <c r="CC21564" s="62"/>
      <c r="CD21564" s="62"/>
      <c r="CE21564" s="62"/>
      <c r="CF21564" s="62"/>
      <c r="CL21564" s="35" t="s">
        <v>11600</v>
      </c>
      <c r="CM21564" s="35" t="s">
        <v>217</v>
      </c>
      <c r="CN21564" s="35" t="s">
        <v>217</v>
      </c>
      <c r="CO21564" s="52"/>
      <c r="CP21564" s="52"/>
      <c r="CQ21564" s="52"/>
      <c r="CR21564" s="52"/>
      <c r="CS21564" s="52"/>
      <c r="CT21564" s="52"/>
      <c r="CU21564" s="33"/>
      <c r="CV21564" s="33"/>
    </row>
    <row r="21565" spans="74:100">
      <c r="BV21565" s="62"/>
      <c r="BW21565" s="62"/>
      <c r="BX21565" s="62"/>
      <c r="BY21565" s="62"/>
      <c r="BZ21565" s="62"/>
      <c r="CA21565" s="62"/>
      <c r="CB21565" s="62"/>
      <c r="CC21565" s="62"/>
      <c r="CD21565" s="62"/>
      <c r="CE21565" s="62"/>
      <c r="CF21565" s="62"/>
      <c r="CL21565" s="56" t="s">
        <v>24038</v>
      </c>
      <c r="CM21565" s="56" t="s">
        <v>216</v>
      </c>
      <c r="CN21565" s="56" t="s">
        <v>216</v>
      </c>
      <c r="CO21565" s="52"/>
      <c r="CP21565" s="52"/>
      <c r="CQ21565" s="52"/>
      <c r="CR21565" s="52"/>
      <c r="CS21565" s="52"/>
      <c r="CT21565" s="52"/>
      <c r="CU21565" s="33"/>
      <c r="CV21565" s="33"/>
    </row>
    <row r="21566" spans="74:100">
      <c r="BV21566" s="62"/>
      <c r="BW21566" s="62"/>
      <c r="BX21566" s="62"/>
      <c r="BY21566" s="62"/>
      <c r="BZ21566" s="62"/>
      <c r="CA21566" s="62"/>
      <c r="CB21566" s="62"/>
      <c r="CC21566" s="62"/>
      <c r="CD21566" s="62"/>
      <c r="CE21566" s="62"/>
      <c r="CF21566" s="62"/>
      <c r="CL21566" s="35" t="s">
        <v>11601</v>
      </c>
      <c r="CM21566" s="35" t="s">
        <v>217</v>
      </c>
      <c r="CN21566" s="35" t="s">
        <v>217</v>
      </c>
      <c r="CO21566" s="52"/>
      <c r="CP21566" s="52"/>
      <c r="CQ21566" s="52"/>
      <c r="CR21566" s="52"/>
      <c r="CS21566" s="52"/>
      <c r="CT21566" s="52"/>
      <c r="CU21566" s="33"/>
      <c r="CV21566" s="33"/>
    </row>
    <row r="21567" spans="74:100">
      <c r="BV21567" s="62"/>
      <c r="BW21567" s="62"/>
      <c r="BX21567" s="62"/>
      <c r="BY21567" s="62"/>
      <c r="BZ21567" s="62"/>
      <c r="CA21567" s="62"/>
      <c r="CB21567" s="62"/>
      <c r="CC21567" s="62"/>
      <c r="CD21567" s="62"/>
      <c r="CE21567" s="62"/>
      <c r="CF21567" s="62"/>
      <c r="CL21567" s="35" t="s">
        <v>11602</v>
      </c>
      <c r="CM21567" s="35" t="s">
        <v>217</v>
      </c>
      <c r="CN21567" s="35" t="s">
        <v>217</v>
      </c>
      <c r="CO21567" s="52"/>
      <c r="CP21567" s="52"/>
      <c r="CQ21567" s="52"/>
      <c r="CR21567" s="52"/>
      <c r="CS21567" s="52"/>
      <c r="CT21567" s="52"/>
      <c r="CU21567" s="33"/>
      <c r="CV21567" s="33"/>
    </row>
    <row r="21568" spans="74:100">
      <c r="BV21568" s="62"/>
      <c r="BW21568" s="62"/>
      <c r="BX21568" s="62"/>
      <c r="BY21568" s="62"/>
      <c r="BZ21568" s="62"/>
      <c r="CA21568" s="62"/>
      <c r="CB21568" s="62"/>
      <c r="CC21568" s="62"/>
      <c r="CD21568" s="62"/>
      <c r="CE21568" s="62"/>
      <c r="CF21568" s="62"/>
      <c r="CL21568" s="56" t="s">
        <v>12274</v>
      </c>
      <c r="CM21568" s="56" t="s">
        <v>216</v>
      </c>
      <c r="CN21568" s="56" t="s">
        <v>216</v>
      </c>
      <c r="CO21568" s="52"/>
      <c r="CP21568" s="52"/>
      <c r="CQ21568" s="52"/>
      <c r="CR21568" s="52"/>
      <c r="CS21568" s="52"/>
      <c r="CT21568" s="52"/>
      <c r="CU21568" s="33"/>
      <c r="CV21568" s="33"/>
    </row>
    <row r="21569" spans="74:100">
      <c r="BV21569" s="62"/>
      <c r="BW21569" s="62"/>
      <c r="BX21569" s="62"/>
      <c r="BY21569" s="62"/>
      <c r="BZ21569" s="62"/>
      <c r="CA21569" s="62"/>
      <c r="CB21569" s="62"/>
      <c r="CC21569" s="62"/>
      <c r="CD21569" s="62"/>
      <c r="CE21569" s="62"/>
      <c r="CF21569" s="62"/>
      <c r="CL21569" s="35" t="s">
        <v>11606</v>
      </c>
      <c r="CM21569" s="35" t="s">
        <v>217</v>
      </c>
      <c r="CN21569" s="35" t="s">
        <v>217</v>
      </c>
      <c r="CO21569" s="52"/>
      <c r="CP21569" s="52"/>
      <c r="CQ21569" s="52"/>
      <c r="CR21569" s="52"/>
      <c r="CS21569" s="52"/>
      <c r="CT21569" s="52"/>
      <c r="CU21569" s="33"/>
      <c r="CV21569" s="33"/>
    </row>
    <row r="21570" spans="74:100">
      <c r="BV21570" s="62"/>
      <c r="BW21570" s="62"/>
      <c r="BX21570" s="62"/>
      <c r="BY21570" s="62"/>
      <c r="BZ21570" s="62"/>
      <c r="CA21570" s="62"/>
      <c r="CB21570" s="62"/>
      <c r="CC21570" s="62"/>
      <c r="CD21570" s="62"/>
      <c r="CE21570" s="62"/>
      <c r="CF21570" s="62"/>
      <c r="CL21570" s="56" t="s">
        <v>11613</v>
      </c>
      <c r="CM21570" s="56" t="s">
        <v>216</v>
      </c>
      <c r="CN21570" s="56" t="s">
        <v>216</v>
      </c>
      <c r="CO21570" s="52"/>
      <c r="CP21570" s="52"/>
      <c r="CQ21570" s="52"/>
      <c r="CR21570" s="52"/>
      <c r="CS21570" s="52"/>
      <c r="CT21570" s="52"/>
      <c r="CU21570" s="33"/>
      <c r="CV21570" s="33"/>
    </row>
    <row r="21571" spans="74:100">
      <c r="BV21571" s="62"/>
      <c r="BW21571" s="62"/>
      <c r="BX21571" s="62"/>
      <c r="BY21571" s="62"/>
      <c r="BZ21571" s="62"/>
      <c r="CA21571" s="62"/>
      <c r="CB21571" s="62"/>
      <c r="CC21571" s="62"/>
      <c r="CD21571" s="62"/>
      <c r="CE21571" s="62"/>
      <c r="CF21571" s="62"/>
      <c r="CL21571" s="35" t="s">
        <v>11618</v>
      </c>
      <c r="CM21571" s="35" t="s">
        <v>217</v>
      </c>
      <c r="CN21571" s="35" t="s">
        <v>217</v>
      </c>
      <c r="CO21571" s="52"/>
      <c r="CP21571" s="52"/>
      <c r="CQ21571" s="52"/>
      <c r="CR21571" s="52"/>
      <c r="CS21571" s="52"/>
      <c r="CT21571" s="52"/>
      <c r="CU21571" s="33"/>
      <c r="CV21571" s="33"/>
    </row>
    <row r="21572" spans="74:100">
      <c r="BV21572" s="62"/>
      <c r="BW21572" s="62"/>
      <c r="BX21572" s="62"/>
      <c r="BY21572" s="62"/>
      <c r="BZ21572" s="62"/>
      <c r="CA21572" s="62"/>
      <c r="CB21572" s="62"/>
      <c r="CC21572" s="62"/>
      <c r="CD21572" s="62"/>
      <c r="CE21572" s="62"/>
      <c r="CF21572" s="62"/>
      <c r="CL21572" s="35" t="s">
        <v>11619</v>
      </c>
      <c r="CM21572" s="35" t="s">
        <v>217</v>
      </c>
      <c r="CN21572" s="35" t="s">
        <v>217</v>
      </c>
      <c r="CO21572" s="52"/>
      <c r="CP21572" s="52"/>
      <c r="CQ21572" s="52"/>
      <c r="CR21572" s="52"/>
      <c r="CS21572" s="52"/>
      <c r="CT21572" s="52"/>
      <c r="CU21572" s="33"/>
      <c r="CV21572" s="33"/>
    </row>
    <row r="21573" spans="74:100">
      <c r="BV21573" s="62"/>
      <c r="BW21573" s="62"/>
      <c r="BX21573" s="62"/>
      <c r="BY21573" s="62"/>
      <c r="BZ21573" s="62"/>
      <c r="CA21573" s="62"/>
      <c r="CB21573" s="62"/>
      <c r="CC21573" s="62"/>
      <c r="CD21573" s="62"/>
      <c r="CE21573" s="62"/>
      <c r="CF21573" s="62"/>
      <c r="CL21573" s="35" t="s">
        <v>11626</v>
      </c>
      <c r="CM21573" s="35" t="s">
        <v>217</v>
      </c>
      <c r="CN21573" s="35" t="s">
        <v>217</v>
      </c>
      <c r="CO21573" s="52"/>
      <c r="CP21573" s="52"/>
      <c r="CQ21573" s="52"/>
      <c r="CR21573" s="52"/>
      <c r="CS21573" s="52"/>
      <c r="CT21573" s="52"/>
      <c r="CU21573" s="33"/>
      <c r="CV21573" s="33"/>
    </row>
    <row r="21574" spans="74:100">
      <c r="BV21574" s="62"/>
      <c r="BW21574" s="62"/>
      <c r="BX21574" s="62"/>
      <c r="BY21574" s="62"/>
      <c r="BZ21574" s="62"/>
      <c r="CA21574" s="62"/>
      <c r="CB21574" s="62"/>
      <c r="CC21574" s="62"/>
      <c r="CD21574" s="62"/>
      <c r="CE21574" s="62"/>
      <c r="CF21574" s="62"/>
      <c r="CL21574" s="35" t="s">
        <v>11627</v>
      </c>
      <c r="CM21574" s="35" t="s">
        <v>217</v>
      </c>
      <c r="CN21574" s="35" t="s">
        <v>217</v>
      </c>
      <c r="CO21574" s="52"/>
      <c r="CP21574" s="52"/>
      <c r="CQ21574" s="52"/>
      <c r="CR21574" s="52"/>
      <c r="CS21574" s="52"/>
      <c r="CT21574" s="52"/>
      <c r="CU21574" s="33"/>
      <c r="CV21574" s="33"/>
    </row>
    <row r="21575" spans="74:100">
      <c r="BV21575" s="62"/>
      <c r="BW21575" s="62"/>
      <c r="BX21575" s="62"/>
      <c r="BY21575" s="62"/>
      <c r="BZ21575" s="62"/>
      <c r="CA21575" s="62"/>
      <c r="CB21575" s="62"/>
      <c r="CC21575" s="62"/>
      <c r="CD21575" s="62"/>
      <c r="CE21575" s="62"/>
      <c r="CF21575" s="62"/>
      <c r="CL21575" s="35" t="s">
        <v>11628</v>
      </c>
      <c r="CM21575" s="35" t="s">
        <v>217</v>
      </c>
      <c r="CN21575" s="35" t="s">
        <v>217</v>
      </c>
      <c r="CO21575" s="52"/>
      <c r="CP21575" s="52"/>
      <c r="CQ21575" s="52"/>
      <c r="CR21575" s="52"/>
      <c r="CS21575" s="52"/>
      <c r="CT21575" s="52"/>
      <c r="CU21575" s="33"/>
      <c r="CV21575" s="33"/>
    </row>
    <row r="21576" spans="74:100">
      <c r="BV21576" s="62"/>
      <c r="BW21576" s="62"/>
      <c r="BX21576" s="62"/>
      <c r="BY21576" s="62"/>
      <c r="BZ21576" s="62"/>
      <c r="CA21576" s="62"/>
      <c r="CB21576" s="62"/>
      <c r="CC21576" s="62"/>
      <c r="CD21576" s="62"/>
      <c r="CE21576" s="62"/>
      <c r="CF21576" s="62"/>
      <c r="CL21576" s="56" t="s">
        <v>1686</v>
      </c>
      <c r="CM21576" s="56" t="s">
        <v>216</v>
      </c>
      <c r="CN21576" s="56" t="s">
        <v>216</v>
      </c>
      <c r="CO21576" s="52"/>
      <c r="CP21576" s="52"/>
      <c r="CQ21576" s="52"/>
      <c r="CR21576" s="52"/>
      <c r="CS21576" s="52"/>
      <c r="CT21576" s="52"/>
      <c r="CU21576" s="33"/>
      <c r="CV21576" s="33"/>
    </row>
    <row r="21577" spans="74:100">
      <c r="BV21577" s="62"/>
      <c r="BW21577" s="62"/>
      <c r="BX21577" s="62"/>
      <c r="BY21577" s="62"/>
      <c r="BZ21577" s="62"/>
      <c r="CA21577" s="62"/>
      <c r="CB21577" s="62"/>
      <c r="CC21577" s="62"/>
      <c r="CD21577" s="62"/>
      <c r="CE21577" s="62"/>
      <c r="CF21577" s="62"/>
      <c r="CL21577" s="56" t="s">
        <v>11636</v>
      </c>
      <c r="CM21577" s="56" t="s">
        <v>216</v>
      </c>
      <c r="CN21577" s="56" t="s">
        <v>216</v>
      </c>
      <c r="CO21577" s="52"/>
      <c r="CP21577" s="52"/>
      <c r="CQ21577" s="52"/>
      <c r="CR21577" s="52"/>
      <c r="CS21577" s="52"/>
      <c r="CT21577" s="52"/>
      <c r="CU21577" s="33"/>
      <c r="CV21577" s="33"/>
    </row>
    <row r="21578" spans="74:100">
      <c r="BV21578" s="62"/>
      <c r="BW21578" s="62"/>
      <c r="BX21578" s="62"/>
      <c r="BY21578" s="62"/>
      <c r="BZ21578" s="62"/>
      <c r="CA21578" s="62"/>
      <c r="CB21578" s="62"/>
      <c r="CC21578" s="62"/>
      <c r="CD21578" s="62"/>
      <c r="CE21578" s="62"/>
      <c r="CF21578" s="62"/>
      <c r="CL21578" s="35" t="s">
        <v>11629</v>
      </c>
      <c r="CM21578" s="35" t="s">
        <v>217</v>
      </c>
      <c r="CN21578" s="35" t="s">
        <v>217</v>
      </c>
      <c r="CO21578" s="52"/>
      <c r="CP21578" s="52"/>
      <c r="CQ21578" s="52"/>
      <c r="CR21578" s="52"/>
      <c r="CS21578" s="52"/>
      <c r="CT21578" s="52"/>
      <c r="CU21578" s="33"/>
      <c r="CV21578" s="33"/>
    </row>
    <row r="21579" spans="74:100">
      <c r="BV21579" s="62"/>
      <c r="BW21579" s="62"/>
      <c r="BX21579" s="62"/>
      <c r="BY21579" s="62"/>
      <c r="BZ21579" s="62"/>
      <c r="CA21579" s="62"/>
      <c r="CB21579" s="62"/>
      <c r="CC21579" s="62"/>
      <c r="CD21579" s="62"/>
      <c r="CE21579" s="62"/>
      <c r="CF21579" s="62"/>
      <c r="CL21579" s="35" t="s">
        <v>11620</v>
      </c>
      <c r="CM21579" s="35" t="s">
        <v>217</v>
      </c>
      <c r="CN21579" s="35" t="s">
        <v>217</v>
      </c>
      <c r="CO21579" s="52"/>
      <c r="CP21579" s="52"/>
      <c r="CQ21579" s="52"/>
      <c r="CR21579" s="52"/>
      <c r="CS21579" s="52"/>
      <c r="CT21579" s="52"/>
      <c r="CU21579" s="33"/>
      <c r="CV21579" s="33"/>
    </row>
    <row r="21580" spans="74:100">
      <c r="BV21580" s="62"/>
      <c r="BW21580" s="62"/>
      <c r="BX21580" s="62"/>
      <c r="BY21580" s="62"/>
      <c r="BZ21580" s="62"/>
      <c r="CA21580" s="62"/>
      <c r="CB21580" s="62"/>
      <c r="CC21580" s="62"/>
      <c r="CD21580" s="62"/>
      <c r="CE21580" s="62"/>
      <c r="CF21580" s="62"/>
      <c r="CL21580" s="35" t="s">
        <v>11630</v>
      </c>
      <c r="CM21580" s="35" t="s">
        <v>217</v>
      </c>
      <c r="CN21580" s="35" t="s">
        <v>217</v>
      </c>
      <c r="CO21580" s="52"/>
      <c r="CP21580" s="52"/>
      <c r="CQ21580" s="52"/>
      <c r="CR21580" s="52"/>
      <c r="CS21580" s="52"/>
      <c r="CT21580" s="52"/>
      <c r="CU21580" s="33"/>
      <c r="CV21580" s="33"/>
    </row>
    <row r="21581" spans="74:100">
      <c r="BV21581" s="62"/>
      <c r="BW21581" s="62"/>
      <c r="BX21581" s="62"/>
      <c r="BY21581" s="62"/>
      <c r="BZ21581" s="62"/>
      <c r="CA21581" s="62"/>
      <c r="CB21581" s="62"/>
      <c r="CC21581" s="62"/>
      <c r="CD21581" s="62"/>
      <c r="CE21581" s="62"/>
      <c r="CF21581" s="62"/>
      <c r="CL21581" s="35" t="s">
        <v>11637</v>
      </c>
      <c r="CM21581" s="35" t="s">
        <v>217</v>
      </c>
      <c r="CN21581" s="35" t="s">
        <v>217</v>
      </c>
      <c r="CO21581" s="52"/>
      <c r="CP21581" s="52"/>
      <c r="CQ21581" s="52"/>
      <c r="CR21581" s="52"/>
      <c r="CS21581" s="52"/>
      <c r="CT21581" s="52"/>
      <c r="CU21581" s="33"/>
      <c r="CV21581" s="33"/>
    </row>
    <row r="21582" spans="74:100">
      <c r="BV21582" s="62"/>
      <c r="BW21582" s="62"/>
      <c r="BX21582" s="62"/>
      <c r="BY21582" s="62"/>
      <c r="BZ21582" s="62"/>
      <c r="CA21582" s="62"/>
      <c r="CB21582" s="62"/>
      <c r="CC21582" s="62"/>
      <c r="CD21582" s="62"/>
      <c r="CE21582" s="62"/>
      <c r="CF21582" s="62"/>
      <c r="CL21582" s="56" t="s">
        <v>11639</v>
      </c>
      <c r="CM21582" s="56" t="s">
        <v>216</v>
      </c>
      <c r="CN21582" s="56" t="s">
        <v>216</v>
      </c>
      <c r="CO21582" s="52"/>
      <c r="CP21582" s="52"/>
      <c r="CQ21582" s="52"/>
      <c r="CR21582" s="52"/>
      <c r="CS21582" s="52"/>
      <c r="CT21582" s="52"/>
      <c r="CU21582" s="33"/>
      <c r="CV21582" s="33"/>
    </row>
    <row r="21583" spans="74:100">
      <c r="BV21583" s="62"/>
      <c r="BW21583" s="62"/>
      <c r="BX21583" s="62"/>
      <c r="BY21583" s="62"/>
      <c r="BZ21583" s="62"/>
      <c r="CA21583" s="62"/>
      <c r="CB21583" s="62"/>
      <c r="CC21583" s="62"/>
      <c r="CD21583" s="62"/>
      <c r="CE21583" s="62"/>
      <c r="CF21583" s="62"/>
      <c r="CL21583" s="56" t="s">
        <v>11640</v>
      </c>
      <c r="CM21583" s="56" t="s">
        <v>216</v>
      </c>
      <c r="CN21583" s="56" t="s">
        <v>216</v>
      </c>
      <c r="CO21583" s="52"/>
      <c r="CP21583" s="52"/>
      <c r="CQ21583" s="52"/>
      <c r="CR21583" s="52"/>
      <c r="CS21583" s="52"/>
      <c r="CT21583" s="52"/>
      <c r="CU21583" s="33"/>
      <c r="CV21583" s="33"/>
    </row>
    <row r="21584" spans="74:100">
      <c r="BV21584" s="62"/>
      <c r="BW21584" s="62"/>
      <c r="BX21584" s="62"/>
      <c r="BY21584" s="62"/>
      <c r="BZ21584" s="62"/>
      <c r="CA21584" s="62"/>
      <c r="CB21584" s="62"/>
      <c r="CC21584" s="62"/>
      <c r="CD21584" s="62"/>
      <c r="CE21584" s="62"/>
      <c r="CF21584" s="62"/>
      <c r="CL21584" s="56" t="s">
        <v>5005</v>
      </c>
      <c r="CM21584" s="56" t="s">
        <v>216</v>
      </c>
      <c r="CN21584" s="56" t="s">
        <v>216</v>
      </c>
      <c r="CO21584" s="52"/>
      <c r="CP21584" s="52"/>
      <c r="CQ21584" s="52"/>
      <c r="CR21584" s="52"/>
      <c r="CS21584" s="52"/>
      <c r="CT21584" s="52"/>
      <c r="CU21584" s="33"/>
      <c r="CV21584" s="33"/>
    </row>
    <row r="21585" spans="74:100">
      <c r="BV21585" s="62"/>
      <c r="BW21585" s="62"/>
      <c r="BX21585" s="62"/>
      <c r="BY21585" s="62"/>
      <c r="BZ21585" s="62"/>
      <c r="CA21585" s="62"/>
      <c r="CB21585" s="62"/>
      <c r="CC21585" s="62"/>
      <c r="CD21585" s="62"/>
      <c r="CE21585" s="62"/>
      <c r="CF21585" s="62"/>
      <c r="CL21585" s="56" t="s">
        <v>5006</v>
      </c>
      <c r="CM21585" s="56" t="s">
        <v>216</v>
      </c>
      <c r="CN21585" s="56" t="s">
        <v>216</v>
      </c>
      <c r="CO21585" s="52"/>
      <c r="CP21585" s="52"/>
      <c r="CQ21585" s="52"/>
      <c r="CR21585" s="52"/>
      <c r="CS21585" s="52"/>
      <c r="CT21585" s="52"/>
      <c r="CU21585" s="33"/>
      <c r="CV21585" s="33"/>
    </row>
    <row r="21586" spans="74:100">
      <c r="BV21586" s="62"/>
      <c r="BW21586" s="62"/>
      <c r="BX21586" s="62"/>
      <c r="BY21586" s="62"/>
      <c r="BZ21586" s="62"/>
      <c r="CA21586" s="62"/>
      <c r="CB21586" s="62"/>
      <c r="CC21586" s="62"/>
      <c r="CD21586" s="62"/>
      <c r="CE21586" s="62"/>
      <c r="CF21586" s="62"/>
      <c r="CL21586" s="56" t="s">
        <v>5007</v>
      </c>
      <c r="CM21586" s="56" t="s">
        <v>216</v>
      </c>
      <c r="CN21586" s="56" t="s">
        <v>216</v>
      </c>
      <c r="CO21586" s="52"/>
      <c r="CP21586" s="52"/>
      <c r="CQ21586" s="52"/>
      <c r="CR21586" s="52"/>
      <c r="CS21586" s="52"/>
      <c r="CT21586" s="52"/>
      <c r="CU21586" s="33"/>
      <c r="CV21586" s="33"/>
    </row>
    <row r="21587" spans="74:100">
      <c r="BV21587" s="62"/>
      <c r="BW21587" s="62"/>
      <c r="BX21587" s="62"/>
      <c r="BY21587" s="62"/>
      <c r="BZ21587" s="62"/>
      <c r="CA21587" s="62"/>
      <c r="CB21587" s="62"/>
      <c r="CC21587" s="62"/>
      <c r="CD21587" s="62"/>
      <c r="CE21587" s="62"/>
      <c r="CF21587" s="62"/>
      <c r="CL21587" s="56" t="s">
        <v>11638</v>
      </c>
      <c r="CM21587" s="56" t="s">
        <v>216</v>
      </c>
      <c r="CN21587" s="56" t="s">
        <v>216</v>
      </c>
      <c r="CO21587" s="52"/>
      <c r="CP21587" s="52"/>
      <c r="CQ21587" s="52"/>
      <c r="CR21587" s="52"/>
      <c r="CS21587" s="52"/>
      <c r="CT21587" s="52"/>
      <c r="CU21587" s="33"/>
      <c r="CV21587" s="33"/>
    </row>
    <row r="21588" spans="74:100">
      <c r="BV21588" s="62"/>
      <c r="BW21588" s="62"/>
      <c r="BX21588" s="62"/>
      <c r="BY21588" s="62"/>
      <c r="BZ21588" s="62"/>
      <c r="CA21588" s="62"/>
      <c r="CB21588" s="62"/>
      <c r="CC21588" s="62"/>
      <c r="CD21588" s="62"/>
      <c r="CE21588" s="62"/>
      <c r="CF21588" s="62"/>
      <c r="CL21588" s="56" t="s">
        <v>11641</v>
      </c>
      <c r="CM21588" s="56" t="s">
        <v>215</v>
      </c>
      <c r="CN21588" s="56" t="s">
        <v>215</v>
      </c>
      <c r="CO21588" s="52"/>
      <c r="CP21588" s="52"/>
      <c r="CQ21588" s="52"/>
      <c r="CR21588" s="52"/>
      <c r="CS21588" s="52"/>
      <c r="CT21588" s="52"/>
      <c r="CU21588" s="33"/>
      <c r="CV21588" s="33"/>
    </row>
    <row r="21589" spans="74:100">
      <c r="BV21589" s="62"/>
      <c r="BW21589" s="62"/>
      <c r="BX21589" s="62"/>
      <c r="BY21589" s="62"/>
      <c r="BZ21589" s="62"/>
      <c r="CA21589" s="62"/>
      <c r="CB21589" s="62"/>
      <c r="CC21589" s="62"/>
      <c r="CD21589" s="62"/>
      <c r="CE21589" s="62"/>
      <c r="CF21589" s="62"/>
      <c r="CL21589" s="56" t="s">
        <v>11654</v>
      </c>
      <c r="CM21589" s="56" t="s">
        <v>216</v>
      </c>
      <c r="CN21589" s="56" t="s">
        <v>216</v>
      </c>
      <c r="CO21589" s="52"/>
      <c r="CP21589" s="52"/>
      <c r="CQ21589" s="52"/>
      <c r="CR21589" s="52"/>
      <c r="CS21589" s="52"/>
      <c r="CT21589" s="52"/>
      <c r="CU21589" s="33"/>
      <c r="CV21589" s="33"/>
    </row>
    <row r="21590" spans="74:100">
      <c r="BV21590" s="62"/>
      <c r="BW21590" s="62"/>
      <c r="BX21590" s="62"/>
      <c r="BY21590" s="62"/>
      <c r="BZ21590" s="62"/>
      <c r="CA21590" s="62"/>
      <c r="CB21590" s="62"/>
      <c r="CC21590" s="62"/>
      <c r="CD21590" s="62"/>
      <c r="CE21590" s="62"/>
      <c r="CF21590" s="62"/>
      <c r="CL21590" s="56" t="s">
        <v>11642</v>
      </c>
      <c r="CM21590" s="56" t="s">
        <v>215</v>
      </c>
      <c r="CN21590" s="56" t="s">
        <v>215</v>
      </c>
      <c r="CO21590" s="52"/>
      <c r="CP21590" s="52"/>
      <c r="CQ21590" s="52"/>
      <c r="CR21590" s="52"/>
      <c r="CS21590" s="52"/>
      <c r="CT21590" s="52"/>
      <c r="CU21590" s="33"/>
      <c r="CV21590" s="33"/>
    </row>
    <row r="21591" spans="74:100">
      <c r="BV21591" s="62"/>
      <c r="BW21591" s="62"/>
      <c r="BX21591" s="62"/>
      <c r="BY21591" s="62"/>
      <c r="BZ21591" s="62"/>
      <c r="CA21591" s="62"/>
      <c r="CB21591" s="62"/>
      <c r="CC21591" s="62"/>
      <c r="CD21591" s="62"/>
      <c r="CE21591" s="62"/>
      <c r="CF21591" s="62"/>
      <c r="CL21591" s="56" t="s">
        <v>25824</v>
      </c>
      <c r="CM21591" s="56" t="s">
        <v>216</v>
      </c>
      <c r="CN21591" s="56" t="s">
        <v>216</v>
      </c>
      <c r="CO21591" s="52"/>
      <c r="CP21591" s="52"/>
      <c r="CQ21591" s="52"/>
      <c r="CR21591" s="52"/>
      <c r="CS21591" s="52"/>
      <c r="CT21591" s="52"/>
      <c r="CU21591" s="33"/>
      <c r="CV21591" s="33"/>
    </row>
    <row r="21592" spans="74:100">
      <c r="BV21592" s="62"/>
      <c r="BW21592" s="62"/>
      <c r="BX21592" s="62"/>
      <c r="BY21592" s="62"/>
      <c r="BZ21592" s="62"/>
      <c r="CA21592" s="62"/>
      <c r="CB21592" s="62"/>
      <c r="CC21592" s="62"/>
      <c r="CD21592" s="62"/>
      <c r="CE21592" s="62"/>
      <c r="CF21592" s="62"/>
      <c r="CL21592" s="56" t="s">
        <v>11646</v>
      </c>
      <c r="CM21592" s="56" t="s">
        <v>216</v>
      </c>
      <c r="CN21592" s="56" t="s">
        <v>216</v>
      </c>
      <c r="CO21592" s="52"/>
      <c r="CP21592" s="52"/>
      <c r="CQ21592" s="52"/>
      <c r="CR21592" s="52"/>
      <c r="CS21592" s="52"/>
      <c r="CT21592" s="52"/>
      <c r="CU21592" s="33"/>
      <c r="CV21592" s="33"/>
    </row>
    <row r="21593" spans="74:100">
      <c r="BV21593" s="62"/>
      <c r="BW21593" s="62"/>
      <c r="BX21593" s="62"/>
      <c r="BY21593" s="62"/>
      <c r="BZ21593" s="62"/>
      <c r="CA21593" s="62"/>
      <c r="CB21593" s="62"/>
      <c r="CC21593" s="62"/>
      <c r="CD21593" s="62"/>
      <c r="CE21593" s="62"/>
      <c r="CF21593" s="62"/>
      <c r="CL21593" s="56" t="s">
        <v>11647</v>
      </c>
      <c r="CM21593" s="56" t="s">
        <v>216</v>
      </c>
      <c r="CN21593" s="56" t="s">
        <v>216</v>
      </c>
      <c r="CO21593" s="52"/>
      <c r="CP21593" s="52"/>
      <c r="CQ21593" s="52"/>
      <c r="CR21593" s="52"/>
      <c r="CS21593" s="52"/>
      <c r="CT21593" s="52"/>
      <c r="CU21593" s="33"/>
      <c r="CV21593" s="33"/>
    </row>
    <row r="21594" spans="74:100">
      <c r="BV21594" s="62"/>
      <c r="BW21594" s="62"/>
      <c r="BX21594" s="62"/>
      <c r="BY21594" s="62"/>
      <c r="BZ21594" s="62"/>
      <c r="CA21594" s="62"/>
      <c r="CB21594" s="62"/>
      <c r="CC21594" s="62"/>
      <c r="CD21594" s="62"/>
      <c r="CE21594" s="62"/>
      <c r="CF21594" s="62"/>
      <c r="CL21594" s="56" t="s">
        <v>25825</v>
      </c>
      <c r="CM21594" s="56" t="s">
        <v>216</v>
      </c>
      <c r="CN21594" s="56" t="s">
        <v>216</v>
      </c>
      <c r="CO21594" s="52"/>
      <c r="CP21594" s="52"/>
      <c r="CQ21594" s="52"/>
      <c r="CR21594" s="52"/>
      <c r="CS21594" s="52"/>
      <c r="CT21594" s="52"/>
      <c r="CU21594" s="33"/>
      <c r="CV21594" s="33"/>
    </row>
    <row r="21595" spans="74:100">
      <c r="BV21595" s="62"/>
      <c r="BW21595" s="62"/>
      <c r="BX21595" s="62"/>
      <c r="BY21595" s="62"/>
      <c r="BZ21595" s="62"/>
      <c r="CA21595" s="62"/>
      <c r="CB21595" s="62"/>
      <c r="CC21595" s="62"/>
      <c r="CD21595" s="62"/>
      <c r="CE21595" s="62"/>
      <c r="CF21595" s="62"/>
      <c r="CL21595" s="35" t="s">
        <v>12951</v>
      </c>
      <c r="CM21595" s="35" t="s">
        <v>217</v>
      </c>
      <c r="CN21595" s="35" t="s">
        <v>217</v>
      </c>
      <c r="CO21595" s="52"/>
      <c r="CP21595" s="52"/>
      <c r="CQ21595" s="52"/>
      <c r="CR21595" s="52"/>
      <c r="CS21595" s="52"/>
      <c r="CT21595" s="52"/>
      <c r="CU21595" s="33"/>
      <c r="CV21595" s="33"/>
    </row>
    <row r="21596" spans="74:100">
      <c r="BV21596" s="62"/>
      <c r="BW21596" s="62"/>
      <c r="BX21596" s="62"/>
      <c r="BY21596" s="62"/>
      <c r="BZ21596" s="62"/>
      <c r="CA21596" s="62"/>
      <c r="CB21596" s="62"/>
      <c r="CC21596" s="62"/>
      <c r="CD21596" s="62"/>
      <c r="CE21596" s="62"/>
      <c r="CF21596" s="62"/>
      <c r="CL21596" s="56" t="s">
        <v>15636</v>
      </c>
      <c r="CM21596" s="56" t="s">
        <v>213</v>
      </c>
      <c r="CN21596" s="56" t="s">
        <v>213</v>
      </c>
      <c r="CO21596" s="52"/>
      <c r="CP21596" s="52"/>
      <c r="CQ21596" s="52"/>
      <c r="CR21596" s="52"/>
      <c r="CS21596" s="52"/>
      <c r="CT21596" s="52"/>
      <c r="CU21596" s="33"/>
      <c r="CV21596" s="33"/>
    </row>
    <row r="21597" spans="74:100">
      <c r="BV21597" s="62"/>
      <c r="BW21597" s="62"/>
      <c r="BX21597" s="62"/>
      <c r="BY21597" s="62"/>
      <c r="BZ21597" s="62"/>
      <c r="CA21597" s="62"/>
      <c r="CB21597" s="62"/>
      <c r="CC21597" s="62"/>
      <c r="CD21597" s="62"/>
      <c r="CE21597" s="62"/>
      <c r="CF21597" s="62"/>
      <c r="CL21597" s="35" t="s">
        <v>11666</v>
      </c>
      <c r="CM21597" s="35" t="s">
        <v>217</v>
      </c>
      <c r="CN21597" s="35" t="s">
        <v>217</v>
      </c>
      <c r="CO21597" s="52"/>
      <c r="CP21597" s="52"/>
      <c r="CQ21597" s="52"/>
      <c r="CR21597" s="52"/>
      <c r="CS21597" s="52"/>
      <c r="CT21597" s="52"/>
      <c r="CU21597" s="33"/>
      <c r="CV21597" s="33"/>
    </row>
    <row r="21598" spans="74:100">
      <c r="BV21598" s="62"/>
      <c r="BW21598" s="62"/>
      <c r="BX21598" s="62"/>
      <c r="BY21598" s="62"/>
      <c r="BZ21598" s="62"/>
      <c r="CA21598" s="62"/>
      <c r="CB21598" s="62"/>
      <c r="CC21598" s="62"/>
      <c r="CD21598" s="62"/>
      <c r="CE21598" s="62"/>
      <c r="CF21598" s="62"/>
      <c r="CL21598" s="35" t="s">
        <v>11667</v>
      </c>
      <c r="CM21598" s="35" t="s">
        <v>217</v>
      </c>
      <c r="CN21598" s="35" t="s">
        <v>217</v>
      </c>
      <c r="CO21598" s="52"/>
      <c r="CP21598" s="52"/>
      <c r="CQ21598" s="52"/>
      <c r="CR21598" s="52"/>
      <c r="CS21598" s="52"/>
      <c r="CT21598" s="52"/>
      <c r="CU21598" s="33"/>
      <c r="CV21598" s="33"/>
    </row>
    <row r="21599" spans="74:100">
      <c r="BV21599" s="62"/>
      <c r="BW21599" s="62"/>
      <c r="BX21599" s="62"/>
      <c r="BY21599" s="62"/>
      <c r="BZ21599" s="62"/>
      <c r="CA21599" s="62"/>
      <c r="CB21599" s="62"/>
      <c r="CC21599" s="62"/>
      <c r="CD21599" s="62"/>
      <c r="CE21599" s="62"/>
      <c r="CF21599" s="62"/>
      <c r="CL21599" s="35" t="s">
        <v>11668</v>
      </c>
      <c r="CM21599" s="35" t="s">
        <v>217</v>
      </c>
      <c r="CN21599" s="35" t="s">
        <v>217</v>
      </c>
      <c r="CO21599" s="52"/>
      <c r="CP21599" s="52"/>
      <c r="CQ21599" s="52"/>
      <c r="CR21599" s="52"/>
      <c r="CS21599" s="52"/>
      <c r="CT21599" s="52"/>
      <c r="CU21599" s="33"/>
      <c r="CV21599" s="33"/>
    </row>
    <row r="21600" spans="74:100">
      <c r="BV21600" s="62"/>
      <c r="BW21600" s="62"/>
      <c r="BX21600" s="62"/>
      <c r="BY21600" s="62"/>
      <c r="BZ21600" s="62"/>
      <c r="CA21600" s="62"/>
      <c r="CB21600" s="62"/>
      <c r="CC21600" s="62"/>
      <c r="CD21600" s="62"/>
      <c r="CE21600" s="62"/>
      <c r="CF21600" s="62"/>
      <c r="CL21600" s="56" t="s">
        <v>11664</v>
      </c>
      <c r="CM21600" s="56" t="s">
        <v>216</v>
      </c>
      <c r="CN21600" s="56" t="s">
        <v>216</v>
      </c>
      <c r="CO21600" s="52"/>
      <c r="CP21600" s="52"/>
      <c r="CQ21600" s="52"/>
      <c r="CR21600" s="52"/>
      <c r="CS21600" s="52"/>
      <c r="CT21600" s="52"/>
      <c r="CU21600" s="33"/>
      <c r="CV21600" s="33"/>
    </row>
    <row r="21601" spans="74:100">
      <c r="BV21601" s="62"/>
      <c r="BW21601" s="62"/>
      <c r="BX21601" s="62"/>
      <c r="BY21601" s="62"/>
      <c r="BZ21601" s="62"/>
      <c r="CA21601" s="62"/>
      <c r="CB21601" s="62"/>
      <c r="CC21601" s="62"/>
      <c r="CD21601" s="62"/>
      <c r="CE21601" s="62"/>
      <c r="CF21601" s="62"/>
      <c r="CL21601" s="56" t="s">
        <v>11665</v>
      </c>
      <c r="CM21601" s="56" t="s">
        <v>216</v>
      </c>
      <c r="CN21601" s="56" t="s">
        <v>216</v>
      </c>
      <c r="CO21601" s="52"/>
      <c r="CP21601" s="52"/>
      <c r="CQ21601" s="52"/>
      <c r="CR21601" s="52"/>
      <c r="CS21601" s="52"/>
      <c r="CT21601" s="52"/>
      <c r="CU21601" s="33"/>
      <c r="CV21601" s="33"/>
    </row>
    <row r="21602" spans="74:100">
      <c r="BV21602" s="62"/>
      <c r="BW21602" s="62"/>
      <c r="BX21602" s="62"/>
      <c r="BY21602" s="62"/>
      <c r="BZ21602" s="62"/>
      <c r="CA21602" s="62"/>
      <c r="CB21602" s="62"/>
      <c r="CC21602" s="62"/>
      <c r="CD21602" s="62"/>
      <c r="CE21602" s="62"/>
      <c r="CF21602" s="62"/>
      <c r="CL21602" s="35" t="s">
        <v>11669</v>
      </c>
      <c r="CM21602" s="35" t="s">
        <v>217</v>
      </c>
      <c r="CN21602" s="35" t="s">
        <v>217</v>
      </c>
      <c r="CO21602" s="52"/>
      <c r="CP21602" s="52"/>
      <c r="CQ21602" s="52"/>
      <c r="CR21602" s="52"/>
      <c r="CS21602" s="52"/>
      <c r="CT21602" s="52"/>
      <c r="CU21602" s="33"/>
      <c r="CV21602" s="33"/>
    </row>
    <row r="21603" spans="74:100">
      <c r="BV21603" s="62"/>
      <c r="BW21603" s="62"/>
      <c r="BX21603" s="62"/>
      <c r="BY21603" s="62"/>
      <c r="BZ21603" s="62"/>
      <c r="CA21603" s="62"/>
      <c r="CB21603" s="62"/>
      <c r="CC21603" s="62"/>
      <c r="CD21603" s="62"/>
      <c r="CE21603" s="62"/>
      <c r="CF21603" s="62"/>
      <c r="CL21603" s="56" t="s">
        <v>8029</v>
      </c>
      <c r="CM21603" s="56" t="s">
        <v>213</v>
      </c>
      <c r="CN21603" s="56" t="s">
        <v>213</v>
      </c>
      <c r="CO21603" s="52"/>
      <c r="CP21603" s="52"/>
      <c r="CQ21603" s="52"/>
      <c r="CR21603" s="52"/>
      <c r="CS21603" s="52"/>
      <c r="CT21603" s="52"/>
      <c r="CU21603" s="33"/>
      <c r="CV21603" s="33"/>
    </row>
    <row r="21604" spans="74:100">
      <c r="BV21604" s="62"/>
      <c r="BW21604" s="62"/>
      <c r="BX21604" s="62"/>
      <c r="BY21604" s="62"/>
      <c r="BZ21604" s="62"/>
      <c r="CA21604" s="62"/>
      <c r="CB21604" s="62"/>
      <c r="CC21604" s="62"/>
      <c r="CD21604" s="62"/>
      <c r="CE21604" s="62"/>
      <c r="CF21604" s="62"/>
      <c r="CL21604" s="56" t="s">
        <v>12134</v>
      </c>
      <c r="CM21604" s="56" t="s">
        <v>213</v>
      </c>
      <c r="CN21604" s="56" t="s">
        <v>213</v>
      </c>
      <c r="CO21604" s="52"/>
      <c r="CP21604" s="52"/>
      <c r="CQ21604" s="52"/>
      <c r="CR21604" s="52"/>
      <c r="CS21604" s="52"/>
      <c r="CT21604" s="52"/>
      <c r="CU21604" s="33"/>
      <c r="CV21604" s="33"/>
    </row>
    <row r="21605" spans="74:100">
      <c r="BV21605" s="62"/>
      <c r="BW21605" s="62"/>
      <c r="BX21605" s="62"/>
      <c r="BY21605" s="62"/>
      <c r="BZ21605" s="62"/>
      <c r="CA21605" s="62"/>
      <c r="CB21605" s="62"/>
      <c r="CC21605" s="62"/>
      <c r="CD21605" s="62"/>
      <c r="CE21605" s="62"/>
      <c r="CF21605" s="62"/>
      <c r="CL21605" s="56" t="s">
        <v>12135</v>
      </c>
      <c r="CM21605" s="56" t="s">
        <v>213</v>
      </c>
      <c r="CN21605" s="56" t="s">
        <v>213</v>
      </c>
      <c r="CO21605" s="52"/>
      <c r="CP21605" s="52"/>
      <c r="CQ21605" s="52"/>
      <c r="CR21605" s="52"/>
      <c r="CS21605" s="52"/>
      <c r="CT21605" s="52"/>
      <c r="CU21605" s="33"/>
      <c r="CV21605" s="33"/>
    </row>
    <row r="21606" spans="74:100">
      <c r="BV21606" s="62"/>
      <c r="BW21606" s="62"/>
      <c r="BX21606" s="62"/>
      <c r="BY21606" s="62"/>
      <c r="BZ21606" s="62"/>
      <c r="CA21606" s="62"/>
      <c r="CB21606" s="62"/>
      <c r="CC21606" s="62"/>
      <c r="CD21606" s="62"/>
      <c r="CE21606" s="62"/>
      <c r="CF21606" s="62"/>
      <c r="CL21606" s="56" t="s">
        <v>11670</v>
      </c>
      <c r="CM21606" s="56" t="s">
        <v>213</v>
      </c>
      <c r="CN21606" s="56" t="s">
        <v>213</v>
      </c>
      <c r="CO21606" s="52"/>
      <c r="CP21606" s="52"/>
      <c r="CQ21606" s="52"/>
      <c r="CR21606" s="52"/>
      <c r="CS21606" s="52"/>
      <c r="CT21606" s="52"/>
      <c r="CU21606" s="33"/>
      <c r="CV21606" s="33"/>
    </row>
    <row r="21607" spans="74:100">
      <c r="BV21607" s="62"/>
      <c r="BW21607" s="62"/>
      <c r="BX21607" s="62"/>
      <c r="BY21607" s="62"/>
      <c r="BZ21607" s="62"/>
      <c r="CA21607" s="62"/>
      <c r="CB21607" s="62"/>
      <c r="CC21607" s="62"/>
      <c r="CD21607" s="62"/>
      <c r="CE21607" s="62"/>
      <c r="CF21607" s="62"/>
      <c r="CL21607" s="56" t="s">
        <v>11671</v>
      </c>
      <c r="CM21607" s="56" t="s">
        <v>213</v>
      </c>
      <c r="CN21607" s="56" t="s">
        <v>213</v>
      </c>
      <c r="CO21607" s="52"/>
      <c r="CP21607" s="52"/>
      <c r="CQ21607" s="52"/>
      <c r="CR21607" s="52"/>
      <c r="CS21607" s="52"/>
      <c r="CT21607" s="52"/>
      <c r="CU21607" s="33"/>
      <c r="CV21607" s="33"/>
    </row>
    <row r="21608" spans="74:100">
      <c r="BV21608" s="62"/>
      <c r="BW21608" s="62"/>
      <c r="BX21608" s="62"/>
      <c r="BY21608" s="62"/>
      <c r="BZ21608" s="62"/>
      <c r="CA21608" s="62"/>
      <c r="CB21608" s="62"/>
      <c r="CC21608" s="62"/>
      <c r="CD21608" s="62"/>
      <c r="CE21608" s="62"/>
      <c r="CF21608" s="62"/>
      <c r="CL21608" s="56" t="s">
        <v>11673</v>
      </c>
      <c r="CM21608" s="56" t="s">
        <v>214</v>
      </c>
      <c r="CN21608" s="56" t="s">
        <v>214</v>
      </c>
      <c r="CO21608" s="52"/>
      <c r="CP21608" s="52"/>
      <c r="CQ21608" s="52"/>
      <c r="CR21608" s="52"/>
      <c r="CS21608" s="52"/>
      <c r="CT21608" s="52"/>
      <c r="CU21608" s="33"/>
      <c r="CV21608" s="33"/>
    </row>
    <row r="21609" spans="74:100">
      <c r="BV21609" s="62"/>
      <c r="BW21609" s="62"/>
      <c r="BX21609" s="62"/>
      <c r="BY21609" s="62"/>
      <c r="BZ21609" s="62"/>
      <c r="CA21609" s="62"/>
      <c r="CB21609" s="62"/>
      <c r="CC21609" s="62"/>
      <c r="CD21609" s="62"/>
      <c r="CE21609" s="62"/>
      <c r="CF21609" s="62"/>
      <c r="CL21609" s="56" t="s">
        <v>25826</v>
      </c>
      <c r="CM21609" s="56" t="s">
        <v>213</v>
      </c>
      <c r="CN21609" s="56" t="s">
        <v>213</v>
      </c>
      <c r="CO21609" s="52"/>
      <c r="CP21609" s="52"/>
      <c r="CQ21609" s="52"/>
      <c r="CR21609" s="52"/>
      <c r="CS21609" s="52"/>
      <c r="CT21609" s="52"/>
      <c r="CU21609" s="33"/>
      <c r="CV21609" s="33"/>
    </row>
    <row r="21610" spans="74:100">
      <c r="BV21610" s="62"/>
      <c r="BW21610" s="62"/>
      <c r="BX21610" s="62"/>
      <c r="BY21610" s="62"/>
      <c r="BZ21610" s="62"/>
      <c r="CA21610" s="62"/>
      <c r="CB21610" s="62"/>
      <c r="CC21610" s="62"/>
      <c r="CD21610" s="62"/>
      <c r="CE21610" s="62"/>
      <c r="CF21610" s="62"/>
      <c r="CL21610" s="56" t="s">
        <v>11672</v>
      </c>
      <c r="CM21610" s="56" t="s">
        <v>213</v>
      </c>
      <c r="CN21610" s="56" t="s">
        <v>213</v>
      </c>
      <c r="CO21610" s="52"/>
      <c r="CP21610" s="52"/>
      <c r="CQ21610" s="52"/>
      <c r="CR21610" s="52"/>
      <c r="CS21610" s="52"/>
      <c r="CT21610" s="52"/>
      <c r="CU21610" s="33"/>
      <c r="CV21610" s="33"/>
    </row>
    <row r="21611" spans="74:100">
      <c r="BV21611" s="62"/>
      <c r="BW21611" s="62"/>
      <c r="BX21611" s="62"/>
      <c r="BY21611" s="62"/>
      <c r="BZ21611" s="62"/>
      <c r="CA21611" s="62"/>
      <c r="CB21611" s="62"/>
      <c r="CC21611" s="62"/>
      <c r="CD21611" s="62"/>
      <c r="CE21611" s="62"/>
      <c r="CF21611" s="62"/>
      <c r="CL21611" s="56" t="s">
        <v>25827</v>
      </c>
      <c r="CM21611" s="56" t="s">
        <v>213</v>
      </c>
      <c r="CN21611" s="56" t="s">
        <v>213</v>
      </c>
      <c r="CO21611" s="52"/>
      <c r="CP21611" s="52"/>
      <c r="CQ21611" s="52"/>
      <c r="CR21611" s="52"/>
      <c r="CS21611" s="52"/>
      <c r="CT21611" s="52"/>
      <c r="CU21611" s="33"/>
      <c r="CV21611" s="33"/>
    </row>
    <row r="21612" spans="74:100">
      <c r="BV21612" s="62"/>
      <c r="BW21612" s="62"/>
      <c r="BX21612" s="62"/>
      <c r="BY21612" s="62"/>
      <c r="BZ21612" s="62"/>
      <c r="CA21612" s="62"/>
      <c r="CB21612" s="62"/>
      <c r="CC21612" s="62"/>
      <c r="CD21612" s="62"/>
      <c r="CE21612" s="62"/>
      <c r="CF21612" s="62"/>
      <c r="CL21612" s="56" t="s">
        <v>25828</v>
      </c>
      <c r="CM21612" s="56" t="s">
        <v>213</v>
      </c>
      <c r="CN21612" s="56" t="s">
        <v>213</v>
      </c>
      <c r="CO21612" s="52"/>
      <c r="CP21612" s="52"/>
      <c r="CQ21612" s="52"/>
      <c r="CR21612" s="52"/>
      <c r="CS21612" s="52"/>
      <c r="CT21612" s="52"/>
      <c r="CU21612" s="33"/>
      <c r="CV21612" s="33"/>
    </row>
    <row r="21613" spans="74:100">
      <c r="BV21613" s="62"/>
      <c r="BW21613" s="62"/>
      <c r="BX21613" s="62"/>
      <c r="BY21613" s="62"/>
      <c r="BZ21613" s="62"/>
      <c r="CA21613" s="62"/>
      <c r="CB21613" s="62"/>
      <c r="CC21613" s="62"/>
      <c r="CD21613" s="62"/>
      <c r="CE21613" s="62"/>
      <c r="CF21613" s="62"/>
      <c r="CL21613" s="56" t="s">
        <v>9334</v>
      </c>
      <c r="CM21613" s="56" t="s">
        <v>213</v>
      </c>
      <c r="CN21613" s="56" t="s">
        <v>213</v>
      </c>
      <c r="CO21613" s="52"/>
      <c r="CP21613" s="52"/>
      <c r="CQ21613" s="52"/>
      <c r="CR21613" s="52"/>
      <c r="CS21613" s="52"/>
      <c r="CT21613" s="52"/>
      <c r="CU21613" s="33"/>
      <c r="CV21613" s="33"/>
    </row>
    <row r="21614" spans="74:100">
      <c r="BV21614" s="62"/>
      <c r="BW21614" s="62"/>
      <c r="BX21614" s="62"/>
      <c r="BY21614" s="62"/>
      <c r="BZ21614" s="62"/>
      <c r="CA21614" s="62"/>
      <c r="CB21614" s="62"/>
      <c r="CC21614" s="62"/>
      <c r="CD21614" s="62"/>
      <c r="CE21614" s="62"/>
      <c r="CF21614" s="62"/>
      <c r="CL21614" s="56" t="s">
        <v>25829</v>
      </c>
      <c r="CM21614" s="56" t="s">
        <v>213</v>
      </c>
      <c r="CN21614" s="56" t="s">
        <v>213</v>
      </c>
      <c r="CO21614" s="52"/>
      <c r="CP21614" s="52"/>
      <c r="CQ21614" s="52"/>
      <c r="CR21614" s="52"/>
      <c r="CS21614" s="52"/>
      <c r="CT21614" s="52"/>
      <c r="CU21614" s="33"/>
      <c r="CV21614" s="33"/>
    </row>
    <row r="21615" spans="74:100">
      <c r="BV21615" s="62"/>
      <c r="BW21615" s="62"/>
      <c r="BX21615" s="62"/>
      <c r="BY21615" s="62"/>
      <c r="BZ21615" s="62"/>
      <c r="CA21615" s="62"/>
      <c r="CB21615" s="62"/>
      <c r="CC21615" s="62"/>
      <c r="CD21615" s="62"/>
      <c r="CE21615" s="62"/>
      <c r="CF21615" s="62"/>
      <c r="CL21615" s="56" t="s">
        <v>25830</v>
      </c>
      <c r="CM21615" s="56" t="s">
        <v>215</v>
      </c>
      <c r="CN21615" s="56" t="s">
        <v>215</v>
      </c>
      <c r="CO21615" s="52"/>
      <c r="CP21615" s="52"/>
      <c r="CQ21615" s="52"/>
      <c r="CR21615" s="52"/>
      <c r="CS21615" s="52"/>
      <c r="CT21615" s="52"/>
      <c r="CU21615" s="33"/>
      <c r="CV21615" s="33"/>
    </row>
    <row r="21616" spans="74:100">
      <c r="BV21616" s="62"/>
      <c r="BW21616" s="62"/>
      <c r="BX21616" s="62"/>
      <c r="BY21616" s="62"/>
      <c r="BZ21616" s="62"/>
      <c r="CA21616" s="62"/>
      <c r="CB21616" s="62"/>
      <c r="CC21616" s="62"/>
      <c r="CD21616" s="62"/>
      <c r="CE21616" s="62"/>
      <c r="CF21616" s="62"/>
      <c r="CL21616" s="56" t="s">
        <v>25831</v>
      </c>
      <c r="CM21616" s="56" t="s">
        <v>215</v>
      </c>
      <c r="CN21616" s="56" t="s">
        <v>215</v>
      </c>
      <c r="CO21616" s="52"/>
      <c r="CP21616" s="52"/>
      <c r="CQ21616" s="52"/>
      <c r="CR21616" s="52"/>
      <c r="CS21616" s="52"/>
      <c r="CT21616" s="52"/>
      <c r="CU21616" s="33"/>
      <c r="CV21616" s="33"/>
    </row>
    <row r="21617" spans="74:100">
      <c r="BV21617" s="62"/>
      <c r="BW21617" s="62"/>
      <c r="BX21617" s="62"/>
      <c r="BY21617" s="62"/>
      <c r="BZ21617" s="62"/>
      <c r="CA21617" s="62"/>
      <c r="CB21617" s="62"/>
      <c r="CC21617" s="62"/>
      <c r="CD21617" s="62"/>
      <c r="CE21617" s="62"/>
      <c r="CF21617" s="62"/>
      <c r="CL21617" s="35" t="s">
        <v>29605</v>
      </c>
      <c r="CM21617" s="35" t="s">
        <v>217</v>
      </c>
      <c r="CN21617" s="35" t="s">
        <v>217</v>
      </c>
      <c r="CO21617" s="52"/>
      <c r="CP21617" s="52"/>
      <c r="CQ21617" s="52"/>
      <c r="CR21617" s="52"/>
      <c r="CS21617" s="52"/>
      <c r="CT21617" s="52"/>
      <c r="CU21617" s="33"/>
      <c r="CV21617" s="33"/>
    </row>
    <row r="21618" spans="74:100">
      <c r="BV21618" s="62"/>
      <c r="BW21618" s="62"/>
      <c r="BX21618" s="62"/>
      <c r="BY21618" s="62"/>
      <c r="BZ21618" s="62"/>
      <c r="CA21618" s="62"/>
      <c r="CB21618" s="62"/>
      <c r="CC21618" s="62"/>
      <c r="CD21618" s="62"/>
      <c r="CE21618" s="62"/>
      <c r="CF21618" s="62"/>
      <c r="CL21618" s="35" t="s">
        <v>29606</v>
      </c>
      <c r="CM21618" s="35" t="s">
        <v>217</v>
      </c>
      <c r="CN21618" s="35" t="s">
        <v>217</v>
      </c>
      <c r="CO21618" s="52"/>
      <c r="CP21618" s="52"/>
      <c r="CQ21618" s="52"/>
      <c r="CR21618" s="52"/>
      <c r="CS21618" s="52"/>
      <c r="CT21618" s="52"/>
      <c r="CU21618" s="33"/>
      <c r="CV21618" s="33"/>
    </row>
    <row r="21619" spans="74:100">
      <c r="BV21619" s="62"/>
      <c r="BW21619" s="62"/>
      <c r="BX21619" s="62"/>
      <c r="BY21619" s="62"/>
      <c r="BZ21619" s="62"/>
      <c r="CA21619" s="62"/>
      <c r="CB21619" s="62"/>
      <c r="CC21619" s="62"/>
      <c r="CD21619" s="62"/>
      <c r="CE21619" s="62"/>
      <c r="CF21619" s="62"/>
      <c r="CL21619" s="35" t="s">
        <v>29607</v>
      </c>
      <c r="CM21619" s="35" t="s">
        <v>217</v>
      </c>
      <c r="CN21619" s="35" t="s">
        <v>217</v>
      </c>
      <c r="CO21619" s="52"/>
      <c r="CP21619" s="52"/>
      <c r="CQ21619" s="52"/>
      <c r="CR21619" s="52"/>
      <c r="CS21619" s="52"/>
      <c r="CT21619" s="52"/>
      <c r="CU21619" s="33"/>
      <c r="CV21619" s="33"/>
    </row>
    <row r="21620" spans="74:100">
      <c r="BV21620" s="62"/>
      <c r="BW21620" s="62"/>
      <c r="BX21620" s="62"/>
      <c r="BY21620" s="62"/>
      <c r="BZ21620" s="62"/>
      <c r="CA21620" s="62"/>
      <c r="CB21620" s="62"/>
      <c r="CC21620" s="62"/>
      <c r="CD21620" s="62"/>
      <c r="CE21620" s="62"/>
      <c r="CF21620" s="62"/>
      <c r="CL21620" s="35" t="s">
        <v>29608</v>
      </c>
      <c r="CM21620" s="35" t="s">
        <v>217</v>
      </c>
      <c r="CN21620" s="35" t="s">
        <v>217</v>
      </c>
      <c r="CO21620" s="52"/>
      <c r="CP21620" s="52"/>
      <c r="CQ21620" s="52"/>
      <c r="CR21620" s="52"/>
      <c r="CS21620" s="52"/>
      <c r="CT21620" s="52"/>
      <c r="CU21620" s="33"/>
      <c r="CV21620" s="33"/>
    </row>
    <row r="21621" spans="74:100">
      <c r="BV21621" s="62"/>
      <c r="BW21621" s="62"/>
      <c r="BX21621" s="62"/>
      <c r="BY21621" s="62"/>
      <c r="BZ21621" s="62"/>
      <c r="CA21621" s="62"/>
      <c r="CB21621" s="62"/>
      <c r="CC21621" s="62"/>
      <c r="CD21621" s="62"/>
      <c r="CE21621" s="62"/>
      <c r="CF21621" s="62"/>
      <c r="CL21621" s="35" t="s">
        <v>29609</v>
      </c>
      <c r="CM21621" s="35" t="s">
        <v>217</v>
      </c>
      <c r="CN21621" s="35" t="s">
        <v>217</v>
      </c>
      <c r="CO21621" s="52"/>
      <c r="CP21621" s="52"/>
      <c r="CQ21621" s="52"/>
      <c r="CR21621" s="52"/>
      <c r="CS21621" s="52"/>
      <c r="CT21621" s="52"/>
      <c r="CU21621" s="33"/>
      <c r="CV21621" s="33"/>
    </row>
    <row r="21622" spans="74:100">
      <c r="BV21622" s="62"/>
      <c r="BW21622" s="62"/>
      <c r="BX21622" s="62"/>
      <c r="BY21622" s="62"/>
      <c r="BZ21622" s="62"/>
      <c r="CA21622" s="62"/>
      <c r="CB21622" s="62"/>
      <c r="CC21622" s="62"/>
      <c r="CD21622" s="62"/>
      <c r="CE21622" s="62"/>
      <c r="CF21622" s="62"/>
      <c r="CL21622" s="35" t="s">
        <v>29610</v>
      </c>
      <c r="CM21622" s="35" t="s">
        <v>217</v>
      </c>
      <c r="CN21622" s="35" t="s">
        <v>217</v>
      </c>
      <c r="CO21622" s="52"/>
      <c r="CP21622" s="52"/>
      <c r="CQ21622" s="52"/>
      <c r="CR21622" s="52"/>
      <c r="CS21622" s="52"/>
      <c r="CT21622" s="52"/>
      <c r="CU21622" s="33"/>
      <c r="CV21622" s="33"/>
    </row>
    <row r="21623" spans="74:100">
      <c r="BV21623" s="62"/>
      <c r="BW21623" s="62"/>
      <c r="BX21623" s="62"/>
      <c r="BY21623" s="62"/>
      <c r="BZ21623" s="62"/>
      <c r="CA21623" s="62"/>
      <c r="CB21623" s="62"/>
      <c r="CC21623" s="62"/>
      <c r="CD21623" s="62"/>
      <c r="CE21623" s="62"/>
      <c r="CF21623" s="62"/>
      <c r="CL21623" s="35" t="s">
        <v>29611</v>
      </c>
      <c r="CM21623" s="35" t="s">
        <v>217</v>
      </c>
      <c r="CN21623" s="35" t="s">
        <v>217</v>
      </c>
      <c r="CO21623" s="52"/>
      <c r="CP21623" s="52"/>
      <c r="CQ21623" s="52"/>
      <c r="CR21623" s="52"/>
      <c r="CS21623" s="52"/>
      <c r="CT21623" s="52"/>
      <c r="CU21623" s="33"/>
      <c r="CV21623" s="33"/>
    </row>
    <row r="21624" spans="74:100">
      <c r="BV21624" s="62"/>
      <c r="BW21624" s="62"/>
      <c r="BX21624" s="62"/>
      <c r="BY21624" s="62"/>
      <c r="BZ21624" s="62"/>
      <c r="CA21624" s="62"/>
      <c r="CB21624" s="62"/>
      <c r="CC21624" s="62"/>
      <c r="CD21624" s="62"/>
      <c r="CE21624" s="62"/>
      <c r="CF21624" s="62"/>
      <c r="CL21624" s="35" t="s">
        <v>29612</v>
      </c>
      <c r="CM21624" s="35" t="s">
        <v>217</v>
      </c>
      <c r="CN21624" s="35" t="s">
        <v>217</v>
      </c>
      <c r="CO21624" s="52"/>
      <c r="CP21624" s="52"/>
      <c r="CQ21624" s="52"/>
      <c r="CR21624" s="52"/>
      <c r="CS21624" s="52"/>
      <c r="CT21624" s="52"/>
      <c r="CU21624" s="33"/>
      <c r="CV21624" s="33"/>
    </row>
    <row r="21625" spans="74:100">
      <c r="BV21625" s="62"/>
      <c r="BW21625" s="62"/>
      <c r="BX21625" s="62"/>
      <c r="BY21625" s="62"/>
      <c r="BZ21625" s="62"/>
      <c r="CA21625" s="62"/>
      <c r="CB21625" s="62"/>
      <c r="CC21625" s="62"/>
      <c r="CD21625" s="62"/>
      <c r="CE21625" s="62"/>
      <c r="CF21625" s="62"/>
      <c r="CL21625" s="35" t="s">
        <v>29613</v>
      </c>
      <c r="CM21625" s="35" t="s">
        <v>217</v>
      </c>
      <c r="CN21625" s="35" t="s">
        <v>217</v>
      </c>
      <c r="CO21625" s="52"/>
      <c r="CP21625" s="52"/>
      <c r="CQ21625" s="52"/>
      <c r="CR21625" s="52"/>
      <c r="CS21625" s="52"/>
      <c r="CT21625" s="52"/>
      <c r="CU21625" s="33"/>
      <c r="CV21625" s="33"/>
    </row>
    <row r="21626" spans="74:100">
      <c r="BV21626" s="62"/>
      <c r="BW21626" s="62"/>
      <c r="BX21626" s="62"/>
      <c r="BY21626" s="62"/>
      <c r="BZ21626" s="62"/>
      <c r="CA21626" s="62"/>
      <c r="CB21626" s="62"/>
      <c r="CC21626" s="62"/>
      <c r="CD21626" s="62"/>
      <c r="CE21626" s="62"/>
      <c r="CF21626" s="62"/>
      <c r="CL21626" s="56" t="s">
        <v>8496</v>
      </c>
      <c r="CM21626" s="56" t="s">
        <v>217</v>
      </c>
      <c r="CN21626" s="56" t="s">
        <v>217</v>
      </c>
      <c r="CO21626" s="52"/>
      <c r="CP21626" s="52"/>
      <c r="CQ21626" s="52"/>
      <c r="CR21626" s="52"/>
      <c r="CS21626" s="52"/>
      <c r="CT21626" s="52"/>
      <c r="CU21626" s="33"/>
      <c r="CV21626" s="33"/>
    </row>
    <row r="21627" spans="74:100">
      <c r="BV21627" s="62"/>
      <c r="BW21627" s="62"/>
      <c r="BX21627" s="62"/>
      <c r="BY21627" s="62"/>
      <c r="BZ21627" s="62"/>
      <c r="CA21627" s="62"/>
      <c r="CB21627" s="62"/>
      <c r="CC21627" s="62"/>
      <c r="CD21627" s="62"/>
      <c r="CE21627" s="62"/>
      <c r="CF21627" s="62"/>
      <c r="CL21627" s="35" t="s">
        <v>16657</v>
      </c>
      <c r="CM21627" s="35" t="s">
        <v>217</v>
      </c>
      <c r="CN21627" s="35" t="s">
        <v>217</v>
      </c>
      <c r="CO21627" s="52"/>
      <c r="CP21627" s="52"/>
      <c r="CQ21627" s="52"/>
      <c r="CR21627" s="52"/>
      <c r="CS21627" s="52"/>
      <c r="CT21627" s="52"/>
      <c r="CU21627" s="33"/>
      <c r="CV21627" s="33"/>
    </row>
    <row r="21628" spans="74:100">
      <c r="BV21628" s="62"/>
      <c r="BW21628" s="62"/>
      <c r="BX21628" s="62"/>
      <c r="BY21628" s="62"/>
      <c r="BZ21628" s="62"/>
      <c r="CA21628" s="62"/>
      <c r="CB21628" s="62"/>
      <c r="CC21628" s="62"/>
      <c r="CD21628" s="62"/>
      <c r="CE21628" s="62"/>
      <c r="CF21628" s="62"/>
      <c r="CL21628" s="35" t="s">
        <v>16658</v>
      </c>
      <c r="CM21628" s="35" t="s">
        <v>217</v>
      </c>
      <c r="CN21628" s="35" t="s">
        <v>217</v>
      </c>
      <c r="CO21628" s="52"/>
      <c r="CP21628" s="52"/>
      <c r="CQ21628" s="52"/>
      <c r="CR21628" s="52"/>
      <c r="CS21628" s="52"/>
      <c r="CT21628" s="52"/>
      <c r="CU21628" s="33"/>
      <c r="CV21628" s="33"/>
    </row>
    <row r="21629" spans="74:100">
      <c r="BV21629" s="62"/>
      <c r="BW21629" s="62"/>
      <c r="BX21629" s="62"/>
      <c r="BY21629" s="62"/>
      <c r="BZ21629" s="62"/>
      <c r="CA21629" s="62"/>
      <c r="CB21629" s="62"/>
      <c r="CC21629" s="62"/>
      <c r="CD21629" s="62"/>
      <c r="CE21629" s="62"/>
      <c r="CF21629" s="62"/>
      <c r="CL21629" s="56" t="s">
        <v>11909</v>
      </c>
      <c r="CM21629" s="56" t="s">
        <v>216</v>
      </c>
      <c r="CN21629" s="56" t="s">
        <v>216</v>
      </c>
      <c r="CO21629" s="52"/>
      <c r="CP21629" s="52"/>
      <c r="CQ21629" s="52"/>
      <c r="CR21629" s="52"/>
      <c r="CS21629" s="52"/>
      <c r="CT21629" s="52"/>
      <c r="CU21629" s="33"/>
      <c r="CV21629" s="33"/>
    </row>
    <row r="21630" spans="74:100">
      <c r="BV21630" s="62"/>
      <c r="BW21630" s="62"/>
      <c r="BX21630" s="62"/>
      <c r="BY21630" s="62"/>
      <c r="BZ21630" s="62"/>
      <c r="CA21630" s="62"/>
      <c r="CB21630" s="62"/>
      <c r="CC21630" s="62"/>
      <c r="CD21630" s="62"/>
      <c r="CE21630" s="62"/>
      <c r="CF21630" s="62"/>
      <c r="CL21630" s="35" t="s">
        <v>7845</v>
      </c>
      <c r="CM21630" s="35" t="s">
        <v>217</v>
      </c>
      <c r="CN21630" s="35" t="s">
        <v>217</v>
      </c>
      <c r="CO21630" s="52"/>
      <c r="CP21630" s="52"/>
      <c r="CQ21630" s="52"/>
      <c r="CR21630" s="52"/>
      <c r="CS21630" s="52"/>
      <c r="CT21630" s="52"/>
      <c r="CU21630" s="33"/>
      <c r="CV21630" s="33"/>
    </row>
    <row r="21631" spans="74:100">
      <c r="BV21631" s="62"/>
      <c r="BW21631" s="62"/>
      <c r="BX21631" s="62"/>
      <c r="BY21631" s="62"/>
      <c r="BZ21631" s="62"/>
      <c r="CA21631" s="62"/>
      <c r="CB21631" s="62"/>
      <c r="CC21631" s="62"/>
      <c r="CD21631" s="62"/>
      <c r="CE21631" s="62"/>
      <c r="CF21631" s="62"/>
      <c r="CL21631" s="56" t="s">
        <v>11911</v>
      </c>
      <c r="CM21631" s="56" t="s">
        <v>217</v>
      </c>
      <c r="CN21631" s="56" t="s">
        <v>217</v>
      </c>
      <c r="CO21631" s="52"/>
      <c r="CP21631" s="52"/>
      <c r="CQ21631" s="52"/>
      <c r="CR21631" s="52"/>
      <c r="CS21631" s="52"/>
      <c r="CT21631" s="52"/>
      <c r="CU21631" s="33"/>
      <c r="CV21631" s="33"/>
    </row>
    <row r="21632" spans="74:100">
      <c r="BV21632" s="62"/>
      <c r="BW21632" s="62"/>
      <c r="BX21632" s="62"/>
      <c r="BY21632" s="62"/>
      <c r="BZ21632" s="62"/>
      <c r="CA21632" s="62"/>
      <c r="CB21632" s="62"/>
      <c r="CC21632" s="62"/>
      <c r="CD21632" s="62"/>
      <c r="CE21632" s="62"/>
      <c r="CF21632" s="62"/>
      <c r="CL21632" s="35" t="s">
        <v>29614</v>
      </c>
      <c r="CM21632" s="35" t="s">
        <v>217</v>
      </c>
      <c r="CN21632" s="35" t="s">
        <v>217</v>
      </c>
      <c r="CO21632" s="52"/>
      <c r="CP21632" s="52"/>
      <c r="CQ21632" s="52"/>
      <c r="CR21632" s="52"/>
      <c r="CS21632" s="52"/>
      <c r="CT21632" s="52"/>
      <c r="CU21632" s="33"/>
      <c r="CV21632" s="33"/>
    </row>
    <row r="21633" spans="74:100">
      <c r="BV21633" s="62"/>
      <c r="BW21633" s="62"/>
      <c r="BX21633" s="62"/>
      <c r="BY21633" s="62"/>
      <c r="BZ21633" s="62"/>
      <c r="CA21633" s="62"/>
      <c r="CB21633" s="62"/>
      <c r="CC21633" s="62"/>
      <c r="CD21633" s="62"/>
      <c r="CE21633" s="62"/>
      <c r="CF21633" s="62"/>
      <c r="CL21633" s="35" t="s">
        <v>11689</v>
      </c>
      <c r="CM21633" s="35" t="s">
        <v>217</v>
      </c>
      <c r="CN21633" s="35" t="s">
        <v>217</v>
      </c>
      <c r="CO21633" s="52"/>
      <c r="CP21633" s="52"/>
      <c r="CQ21633" s="52"/>
      <c r="CR21633" s="52"/>
      <c r="CS21633" s="52"/>
      <c r="CT21633" s="52"/>
      <c r="CU21633" s="33"/>
      <c r="CV21633" s="33"/>
    </row>
    <row r="21634" spans="74:100">
      <c r="BV21634" s="62"/>
      <c r="BW21634" s="62"/>
      <c r="BX21634" s="62"/>
      <c r="BY21634" s="62"/>
      <c r="BZ21634" s="62"/>
      <c r="CA21634" s="62"/>
      <c r="CB21634" s="62"/>
      <c r="CC21634" s="62"/>
      <c r="CD21634" s="62"/>
      <c r="CE21634" s="62"/>
      <c r="CF21634" s="62"/>
      <c r="CL21634" s="35" t="s">
        <v>29615</v>
      </c>
      <c r="CM21634" s="35" t="s">
        <v>217</v>
      </c>
      <c r="CN21634" s="35" t="s">
        <v>217</v>
      </c>
      <c r="CO21634" s="52"/>
      <c r="CP21634" s="52"/>
      <c r="CQ21634" s="52"/>
      <c r="CR21634" s="52"/>
      <c r="CS21634" s="52"/>
      <c r="CT21634" s="52"/>
      <c r="CU21634" s="33"/>
      <c r="CV21634" s="33"/>
    </row>
    <row r="21635" spans="74:100">
      <c r="BV21635" s="62"/>
      <c r="BW21635" s="62"/>
      <c r="BX21635" s="62"/>
      <c r="BY21635" s="62"/>
      <c r="BZ21635" s="62"/>
      <c r="CA21635" s="62"/>
      <c r="CB21635" s="62"/>
      <c r="CC21635" s="62"/>
      <c r="CD21635" s="62"/>
      <c r="CE21635" s="62"/>
      <c r="CF21635" s="62"/>
      <c r="CL21635" s="56" t="s">
        <v>11681</v>
      </c>
      <c r="CM21635" s="56" t="s">
        <v>214</v>
      </c>
      <c r="CN21635" s="56" t="s">
        <v>214</v>
      </c>
      <c r="CO21635" s="52"/>
      <c r="CP21635" s="52"/>
      <c r="CQ21635" s="52"/>
      <c r="CR21635" s="52"/>
      <c r="CS21635" s="52"/>
      <c r="CT21635" s="52"/>
      <c r="CU21635" s="33"/>
      <c r="CV21635" s="33"/>
    </row>
    <row r="21636" spans="74:100">
      <c r="BV21636" s="62"/>
      <c r="BW21636" s="62"/>
      <c r="BX21636" s="62"/>
      <c r="BY21636" s="62"/>
      <c r="BZ21636" s="62"/>
      <c r="CA21636" s="62"/>
      <c r="CB21636" s="62"/>
      <c r="CC21636" s="62"/>
      <c r="CD21636" s="62"/>
      <c r="CE21636" s="62"/>
      <c r="CF21636" s="62"/>
      <c r="CL21636" s="56" t="s">
        <v>11682</v>
      </c>
      <c r="CM21636" s="56" t="s">
        <v>214</v>
      </c>
      <c r="CN21636" s="56" t="s">
        <v>214</v>
      </c>
      <c r="CO21636" s="52"/>
      <c r="CP21636" s="52"/>
      <c r="CQ21636" s="52"/>
      <c r="CR21636" s="52"/>
      <c r="CS21636" s="52"/>
      <c r="CT21636" s="52"/>
      <c r="CU21636" s="33"/>
      <c r="CV21636" s="33"/>
    </row>
    <row r="21637" spans="74:100">
      <c r="BV21637" s="62"/>
      <c r="BW21637" s="62"/>
      <c r="BX21637" s="62"/>
      <c r="BY21637" s="62"/>
      <c r="BZ21637" s="62"/>
      <c r="CA21637" s="62"/>
      <c r="CB21637" s="62"/>
      <c r="CC21637" s="62"/>
      <c r="CD21637" s="62"/>
      <c r="CE21637" s="62"/>
      <c r="CF21637" s="62"/>
      <c r="CL21637" s="56" t="s">
        <v>11697</v>
      </c>
      <c r="CM21637" s="56" t="s">
        <v>214</v>
      </c>
      <c r="CN21637" s="56" t="s">
        <v>214</v>
      </c>
      <c r="CO21637" s="52"/>
      <c r="CP21637" s="52"/>
      <c r="CQ21637" s="52"/>
      <c r="CR21637" s="52"/>
      <c r="CS21637" s="52"/>
      <c r="CT21637" s="52"/>
      <c r="CU21637" s="33"/>
      <c r="CV21637" s="33"/>
    </row>
    <row r="21638" spans="74:100">
      <c r="BV21638" s="62"/>
      <c r="BW21638" s="62"/>
      <c r="BX21638" s="62"/>
      <c r="BY21638" s="62"/>
      <c r="BZ21638" s="62"/>
      <c r="CA21638" s="62"/>
      <c r="CB21638" s="62"/>
      <c r="CC21638" s="62"/>
      <c r="CD21638" s="62"/>
      <c r="CE21638" s="62"/>
      <c r="CF21638" s="62"/>
      <c r="CL21638" s="56" t="s">
        <v>25832</v>
      </c>
      <c r="CM21638" s="56" t="s">
        <v>214</v>
      </c>
      <c r="CN21638" s="56" t="s">
        <v>214</v>
      </c>
      <c r="CO21638" s="52"/>
      <c r="CP21638" s="52"/>
      <c r="CQ21638" s="52"/>
      <c r="CR21638" s="52"/>
      <c r="CS21638" s="52"/>
      <c r="CT21638" s="52"/>
      <c r="CU21638" s="33"/>
      <c r="CV21638" s="33"/>
    </row>
    <row r="21639" spans="74:100">
      <c r="BV21639" s="62"/>
      <c r="BW21639" s="62"/>
      <c r="BX21639" s="62"/>
      <c r="BY21639" s="62"/>
      <c r="BZ21639" s="62"/>
      <c r="CA21639" s="62"/>
      <c r="CB21639" s="62"/>
      <c r="CC21639" s="62"/>
      <c r="CD21639" s="62"/>
      <c r="CE21639" s="62"/>
      <c r="CF21639" s="62"/>
      <c r="CL21639" s="35" t="s">
        <v>29616</v>
      </c>
      <c r="CM21639" s="35" t="s">
        <v>217</v>
      </c>
      <c r="CN21639" s="35" t="s">
        <v>217</v>
      </c>
      <c r="CO21639" s="52"/>
      <c r="CP21639" s="52"/>
      <c r="CQ21639" s="52"/>
      <c r="CR21639" s="52"/>
      <c r="CS21639" s="52"/>
      <c r="CT21639" s="52"/>
      <c r="CU21639" s="33"/>
      <c r="CV21639" s="33"/>
    </row>
    <row r="21640" spans="74:100">
      <c r="BV21640" s="62"/>
      <c r="BW21640" s="62"/>
      <c r="BX21640" s="62"/>
      <c r="BY21640" s="62"/>
      <c r="BZ21640" s="62"/>
      <c r="CA21640" s="62"/>
      <c r="CB21640" s="62"/>
      <c r="CC21640" s="62"/>
      <c r="CD21640" s="62"/>
      <c r="CE21640" s="62"/>
      <c r="CF21640" s="62"/>
      <c r="CL21640" s="56" t="s">
        <v>11687</v>
      </c>
      <c r="CM21640" s="56" t="s">
        <v>214</v>
      </c>
      <c r="CN21640" s="56" t="s">
        <v>214</v>
      </c>
      <c r="CO21640" s="52"/>
      <c r="CP21640" s="52"/>
      <c r="CQ21640" s="52"/>
      <c r="CR21640" s="52"/>
      <c r="CS21640" s="52"/>
      <c r="CT21640" s="52"/>
      <c r="CU21640" s="33"/>
      <c r="CV21640" s="33"/>
    </row>
    <row r="21641" spans="74:100">
      <c r="BV21641" s="62"/>
      <c r="BW21641" s="62"/>
      <c r="BX21641" s="62"/>
      <c r="BY21641" s="62"/>
      <c r="BZ21641" s="62"/>
      <c r="CA21641" s="62"/>
      <c r="CB21641" s="62"/>
      <c r="CC21641" s="62"/>
      <c r="CD21641" s="62"/>
      <c r="CE21641" s="62"/>
      <c r="CF21641" s="62"/>
      <c r="CL21641" s="56" t="s">
        <v>11686</v>
      </c>
      <c r="CM21641" s="56" t="s">
        <v>214</v>
      </c>
      <c r="CN21641" s="56" t="s">
        <v>214</v>
      </c>
      <c r="CO21641" s="52"/>
      <c r="CP21641" s="52"/>
      <c r="CQ21641" s="52"/>
      <c r="CR21641" s="52"/>
      <c r="CS21641" s="52"/>
      <c r="CT21641" s="52"/>
      <c r="CU21641" s="33"/>
      <c r="CV21641" s="33"/>
    </row>
    <row r="21642" spans="74:100">
      <c r="BV21642" s="62"/>
      <c r="BW21642" s="62"/>
      <c r="BX21642" s="62"/>
      <c r="BY21642" s="62"/>
      <c r="BZ21642" s="62"/>
      <c r="CA21642" s="62"/>
      <c r="CB21642" s="62"/>
      <c r="CC21642" s="62"/>
      <c r="CD21642" s="62"/>
      <c r="CE21642" s="62"/>
      <c r="CF21642" s="62"/>
      <c r="CL21642" s="56" t="s">
        <v>25833</v>
      </c>
      <c r="CM21642" s="56" t="s">
        <v>216</v>
      </c>
      <c r="CN21642" s="56" t="s">
        <v>216</v>
      </c>
      <c r="CO21642" s="52"/>
      <c r="CP21642" s="52"/>
      <c r="CQ21642" s="52"/>
      <c r="CR21642" s="52"/>
      <c r="CS21642" s="52"/>
      <c r="CT21642" s="52"/>
      <c r="CU21642" s="33"/>
      <c r="CV21642" s="33"/>
    </row>
    <row r="21643" spans="74:100">
      <c r="BV21643" s="62"/>
      <c r="BW21643" s="62"/>
      <c r="BX21643" s="62"/>
      <c r="BY21643" s="62"/>
      <c r="BZ21643" s="62"/>
      <c r="CA21643" s="62"/>
      <c r="CB21643" s="62"/>
      <c r="CC21643" s="62"/>
      <c r="CD21643" s="62"/>
      <c r="CE21643" s="62"/>
      <c r="CF21643" s="62"/>
      <c r="CL21643" s="56" t="s">
        <v>25834</v>
      </c>
      <c r="CM21643" s="56" t="s">
        <v>216</v>
      </c>
      <c r="CN21643" s="56" t="s">
        <v>216</v>
      </c>
      <c r="CO21643" s="52"/>
      <c r="CP21643" s="52"/>
      <c r="CQ21643" s="52"/>
      <c r="CR21643" s="52"/>
      <c r="CS21643" s="52"/>
      <c r="CT21643" s="52"/>
      <c r="CU21643" s="33"/>
      <c r="CV21643" s="33"/>
    </row>
    <row r="21644" spans="74:100">
      <c r="BV21644" s="62"/>
      <c r="BW21644" s="62"/>
      <c r="BX21644" s="62"/>
      <c r="BY21644" s="62"/>
      <c r="BZ21644" s="62"/>
      <c r="CA21644" s="62"/>
      <c r="CB21644" s="62"/>
      <c r="CC21644" s="62"/>
      <c r="CD21644" s="62"/>
      <c r="CE21644" s="62"/>
      <c r="CF21644" s="62"/>
      <c r="CL21644" s="56" t="s">
        <v>11695</v>
      </c>
      <c r="CM21644" s="56" t="s">
        <v>216</v>
      </c>
      <c r="CN21644" s="56" t="s">
        <v>216</v>
      </c>
      <c r="CO21644" s="52"/>
      <c r="CP21644" s="52"/>
      <c r="CQ21644" s="52"/>
      <c r="CR21644" s="52"/>
      <c r="CS21644" s="52"/>
      <c r="CT21644" s="52"/>
      <c r="CU21644" s="33"/>
      <c r="CV21644" s="33"/>
    </row>
    <row r="21645" spans="74:100">
      <c r="BV21645" s="62"/>
      <c r="BW21645" s="62"/>
      <c r="BX21645" s="62"/>
      <c r="BY21645" s="62"/>
      <c r="BZ21645" s="62"/>
      <c r="CA21645" s="62"/>
      <c r="CB21645" s="62"/>
      <c r="CC21645" s="62"/>
      <c r="CD21645" s="62"/>
      <c r="CE21645" s="62"/>
      <c r="CF21645" s="62"/>
      <c r="CL21645" s="56" t="s">
        <v>25835</v>
      </c>
      <c r="CM21645" s="56" t="s">
        <v>214</v>
      </c>
      <c r="CN21645" s="56" t="s">
        <v>214</v>
      </c>
      <c r="CO21645" s="52"/>
      <c r="CP21645" s="52"/>
      <c r="CQ21645" s="52"/>
      <c r="CR21645" s="52"/>
      <c r="CS21645" s="52"/>
      <c r="CT21645" s="52"/>
      <c r="CU21645" s="33"/>
      <c r="CV21645" s="33"/>
    </row>
    <row r="21646" spans="74:100">
      <c r="BV21646" s="62"/>
      <c r="BW21646" s="62"/>
      <c r="BX21646" s="62"/>
      <c r="BY21646" s="62"/>
      <c r="BZ21646" s="62"/>
      <c r="CA21646" s="62"/>
      <c r="CB21646" s="62"/>
      <c r="CC21646" s="62"/>
      <c r="CD21646" s="62"/>
      <c r="CE21646" s="62"/>
      <c r="CF21646" s="62"/>
      <c r="CL21646" s="56" t="s">
        <v>11680</v>
      </c>
      <c r="CM21646" s="56" t="s">
        <v>213</v>
      </c>
      <c r="CN21646" s="56" t="s">
        <v>213</v>
      </c>
      <c r="CO21646" s="52"/>
      <c r="CP21646" s="52"/>
      <c r="CQ21646" s="52"/>
      <c r="CR21646" s="52"/>
      <c r="CS21646" s="52"/>
      <c r="CT21646" s="52"/>
      <c r="CU21646" s="33"/>
      <c r="CV21646" s="33"/>
    </row>
    <row r="21647" spans="74:100">
      <c r="BV21647" s="62"/>
      <c r="BW21647" s="62"/>
      <c r="BX21647" s="62"/>
      <c r="BY21647" s="62"/>
      <c r="BZ21647" s="62"/>
      <c r="CA21647" s="62"/>
      <c r="CB21647" s="62"/>
      <c r="CC21647" s="62"/>
      <c r="CD21647" s="62"/>
      <c r="CE21647" s="62"/>
      <c r="CF21647" s="62"/>
      <c r="CL21647" s="56" t="s">
        <v>11698</v>
      </c>
      <c r="CM21647" s="56" t="s">
        <v>214</v>
      </c>
      <c r="CN21647" s="56" t="s">
        <v>214</v>
      </c>
      <c r="CO21647" s="52"/>
      <c r="CP21647" s="52"/>
      <c r="CQ21647" s="52"/>
      <c r="CR21647" s="52"/>
      <c r="CS21647" s="52"/>
      <c r="CT21647" s="52"/>
      <c r="CU21647" s="33"/>
      <c r="CV21647" s="33"/>
    </row>
    <row r="21648" spans="74:100">
      <c r="BV21648" s="62"/>
      <c r="BW21648" s="62"/>
      <c r="BX21648" s="62"/>
      <c r="BY21648" s="62"/>
      <c r="BZ21648" s="62"/>
      <c r="CA21648" s="62"/>
      <c r="CB21648" s="62"/>
      <c r="CC21648" s="62"/>
      <c r="CD21648" s="62"/>
      <c r="CE21648" s="62"/>
      <c r="CF21648" s="62"/>
      <c r="CL21648" s="56" t="s">
        <v>11699</v>
      </c>
      <c r="CM21648" s="56" t="s">
        <v>214</v>
      </c>
      <c r="CN21648" s="56" t="s">
        <v>214</v>
      </c>
      <c r="CO21648" s="52"/>
      <c r="CP21648" s="52"/>
      <c r="CQ21648" s="52"/>
      <c r="CR21648" s="52"/>
      <c r="CS21648" s="52"/>
      <c r="CT21648" s="52"/>
      <c r="CU21648" s="33"/>
      <c r="CV21648" s="33"/>
    </row>
    <row r="21649" spans="74:100">
      <c r="BV21649" s="62"/>
      <c r="BW21649" s="62"/>
      <c r="BX21649" s="62"/>
      <c r="BY21649" s="62"/>
      <c r="BZ21649" s="62"/>
      <c r="CA21649" s="62"/>
      <c r="CB21649" s="62"/>
      <c r="CC21649" s="62"/>
      <c r="CD21649" s="62"/>
      <c r="CE21649" s="62"/>
      <c r="CF21649" s="62"/>
      <c r="CL21649" s="35" t="s">
        <v>29617</v>
      </c>
      <c r="CM21649" s="35" t="s">
        <v>217</v>
      </c>
      <c r="CN21649" s="35" t="s">
        <v>217</v>
      </c>
      <c r="CO21649" s="52"/>
      <c r="CP21649" s="52"/>
      <c r="CQ21649" s="52"/>
      <c r="CR21649" s="52"/>
      <c r="CS21649" s="52"/>
      <c r="CT21649" s="52"/>
      <c r="CU21649" s="33"/>
      <c r="CV21649" s="33"/>
    </row>
    <row r="21650" spans="74:100">
      <c r="BV21650" s="62"/>
      <c r="BW21650" s="62"/>
      <c r="BX21650" s="62"/>
      <c r="BY21650" s="62"/>
      <c r="BZ21650" s="62"/>
      <c r="CA21650" s="62"/>
      <c r="CB21650" s="62"/>
      <c r="CC21650" s="62"/>
      <c r="CD21650" s="62"/>
      <c r="CE21650" s="62"/>
      <c r="CF21650" s="62"/>
      <c r="CL21650" s="56" t="s">
        <v>29618</v>
      </c>
      <c r="CM21650" s="56" t="s">
        <v>213</v>
      </c>
      <c r="CN21650" s="56" t="s">
        <v>213</v>
      </c>
      <c r="CO21650" s="52"/>
      <c r="CP21650" s="52"/>
      <c r="CQ21650" s="52"/>
      <c r="CR21650" s="52"/>
      <c r="CS21650" s="52"/>
      <c r="CT21650" s="52"/>
      <c r="CU21650" s="33"/>
      <c r="CV21650" s="33"/>
    </row>
    <row r="21651" spans="74:100">
      <c r="BV21651" s="62"/>
      <c r="BW21651" s="62"/>
      <c r="BX21651" s="62"/>
      <c r="BY21651" s="62"/>
      <c r="BZ21651" s="62"/>
      <c r="CA21651" s="62"/>
      <c r="CB21651" s="62"/>
      <c r="CC21651" s="62"/>
      <c r="CD21651" s="62"/>
      <c r="CE21651" s="62"/>
      <c r="CF21651" s="62"/>
      <c r="CL21651" s="35" t="s">
        <v>11701</v>
      </c>
      <c r="CM21651" s="35" t="s">
        <v>217</v>
      </c>
      <c r="CN21651" s="35" t="s">
        <v>217</v>
      </c>
      <c r="CO21651" s="52"/>
      <c r="CP21651" s="52"/>
      <c r="CQ21651" s="52"/>
      <c r="CR21651" s="52"/>
      <c r="CS21651" s="52"/>
      <c r="CT21651" s="52"/>
      <c r="CU21651" s="33"/>
      <c r="CV21651" s="33"/>
    </row>
    <row r="21652" spans="74:100">
      <c r="BV21652" s="62"/>
      <c r="BW21652" s="62"/>
      <c r="BX21652" s="62"/>
      <c r="BY21652" s="62"/>
      <c r="BZ21652" s="62"/>
      <c r="CA21652" s="62"/>
      <c r="CB21652" s="62"/>
      <c r="CC21652" s="62"/>
      <c r="CD21652" s="62"/>
      <c r="CE21652" s="62"/>
      <c r="CF21652" s="62"/>
      <c r="CL21652" s="56" t="s">
        <v>1713</v>
      </c>
      <c r="CM21652" s="56" t="s">
        <v>215</v>
      </c>
      <c r="CN21652" s="56" t="s">
        <v>215</v>
      </c>
      <c r="CO21652" s="52"/>
      <c r="CP21652" s="52"/>
      <c r="CQ21652" s="52"/>
      <c r="CR21652" s="52"/>
      <c r="CS21652" s="52"/>
      <c r="CT21652" s="52"/>
      <c r="CU21652" s="33"/>
      <c r="CV21652" s="33"/>
    </row>
    <row r="21653" spans="74:100">
      <c r="BV21653" s="62"/>
      <c r="BW21653" s="62"/>
      <c r="BX21653" s="62"/>
      <c r="BY21653" s="62"/>
      <c r="BZ21653" s="62"/>
      <c r="CA21653" s="62"/>
      <c r="CB21653" s="62"/>
      <c r="CC21653" s="62"/>
      <c r="CD21653" s="62"/>
      <c r="CE21653" s="62"/>
      <c r="CF21653" s="62"/>
      <c r="CL21653" s="56" t="s">
        <v>11700</v>
      </c>
      <c r="CM21653" s="56" t="s">
        <v>216</v>
      </c>
      <c r="CN21653" s="56" t="s">
        <v>216</v>
      </c>
      <c r="CO21653" s="52"/>
      <c r="CP21653" s="52"/>
      <c r="CQ21653" s="52"/>
      <c r="CR21653" s="52"/>
      <c r="CS21653" s="52"/>
      <c r="CT21653" s="52"/>
      <c r="CU21653" s="33"/>
      <c r="CV21653" s="33"/>
    </row>
    <row r="21654" spans="74:100">
      <c r="BV21654" s="62"/>
      <c r="BW21654" s="62"/>
      <c r="BX21654" s="62"/>
      <c r="BY21654" s="62"/>
      <c r="BZ21654" s="62"/>
      <c r="CA21654" s="62"/>
      <c r="CB21654" s="62"/>
      <c r="CC21654" s="62"/>
      <c r="CD21654" s="62"/>
      <c r="CE21654" s="62"/>
      <c r="CF21654" s="62"/>
      <c r="CL21654" s="56" t="s">
        <v>11703</v>
      </c>
      <c r="CM21654" s="56" t="s">
        <v>216</v>
      </c>
      <c r="CN21654" s="56" t="s">
        <v>216</v>
      </c>
      <c r="CO21654" s="52"/>
      <c r="CP21654" s="52"/>
      <c r="CQ21654" s="52"/>
      <c r="CR21654" s="52"/>
      <c r="CS21654" s="52"/>
      <c r="CT21654" s="52"/>
      <c r="CU21654" s="33"/>
      <c r="CV21654" s="33"/>
    </row>
    <row r="21655" spans="74:100">
      <c r="BV21655" s="62"/>
      <c r="BW21655" s="62"/>
      <c r="BX21655" s="62"/>
      <c r="BY21655" s="62"/>
      <c r="BZ21655" s="62"/>
      <c r="CA21655" s="62"/>
      <c r="CB21655" s="62"/>
      <c r="CC21655" s="62"/>
      <c r="CD21655" s="62"/>
      <c r="CE21655" s="62"/>
      <c r="CF21655" s="62"/>
      <c r="CL21655" s="35" t="s">
        <v>11690</v>
      </c>
      <c r="CM21655" s="35" t="s">
        <v>217</v>
      </c>
      <c r="CN21655" s="35" t="s">
        <v>217</v>
      </c>
      <c r="CO21655" s="52"/>
      <c r="CP21655" s="52"/>
      <c r="CQ21655" s="52"/>
      <c r="CR21655" s="52"/>
      <c r="CS21655" s="52"/>
      <c r="CT21655" s="52"/>
      <c r="CU21655" s="33"/>
      <c r="CV21655" s="33"/>
    </row>
    <row r="21656" spans="74:100">
      <c r="BV21656" s="62"/>
      <c r="BW21656" s="62"/>
      <c r="BX21656" s="62"/>
      <c r="BY21656" s="62"/>
      <c r="BZ21656" s="62"/>
      <c r="CA21656" s="62"/>
      <c r="CB21656" s="62"/>
      <c r="CC21656" s="62"/>
      <c r="CD21656" s="62"/>
      <c r="CE21656" s="62"/>
      <c r="CF21656" s="62"/>
      <c r="CL21656" s="56" t="s">
        <v>11685</v>
      </c>
      <c r="CM21656" s="56" t="s">
        <v>216</v>
      </c>
      <c r="CN21656" s="56" t="s">
        <v>216</v>
      </c>
      <c r="CO21656" s="52"/>
      <c r="CP21656" s="52"/>
      <c r="CQ21656" s="52"/>
      <c r="CR21656" s="52"/>
      <c r="CS21656" s="52"/>
      <c r="CT21656" s="52"/>
      <c r="CU21656" s="33"/>
      <c r="CV21656" s="33"/>
    </row>
    <row r="21657" spans="74:100">
      <c r="BV21657" s="62"/>
      <c r="BW21657" s="62"/>
      <c r="BX21657" s="62"/>
      <c r="BY21657" s="62"/>
      <c r="BZ21657" s="62"/>
      <c r="CA21657" s="62"/>
      <c r="CB21657" s="62"/>
      <c r="CC21657" s="62"/>
      <c r="CD21657" s="62"/>
      <c r="CE21657" s="62"/>
      <c r="CF21657" s="62"/>
      <c r="CL21657" s="56" t="s">
        <v>11696</v>
      </c>
      <c r="CM21657" s="56" t="s">
        <v>216</v>
      </c>
      <c r="CN21657" s="56" t="s">
        <v>216</v>
      </c>
      <c r="CO21657" s="52"/>
      <c r="CP21657" s="52"/>
      <c r="CQ21657" s="52"/>
      <c r="CR21657" s="52"/>
      <c r="CS21657" s="52"/>
      <c r="CT21657" s="52"/>
      <c r="CU21657" s="33"/>
      <c r="CV21657" s="33"/>
    </row>
    <row r="21658" spans="74:100">
      <c r="BV21658" s="62"/>
      <c r="BW21658" s="62"/>
      <c r="BX21658" s="62"/>
      <c r="BY21658" s="62"/>
      <c r="BZ21658" s="62"/>
      <c r="CA21658" s="62"/>
      <c r="CB21658" s="62"/>
      <c r="CC21658" s="62"/>
      <c r="CD21658" s="62"/>
      <c r="CE21658" s="62"/>
      <c r="CF21658" s="62"/>
      <c r="CL21658" s="56" t="s">
        <v>11702</v>
      </c>
      <c r="CM21658" s="56" t="s">
        <v>215</v>
      </c>
      <c r="CN21658" s="56" t="s">
        <v>215</v>
      </c>
      <c r="CO21658" s="52"/>
      <c r="CP21658" s="52"/>
      <c r="CQ21658" s="52"/>
      <c r="CR21658" s="52"/>
      <c r="CS21658" s="52"/>
      <c r="CT21658" s="52"/>
      <c r="CU21658" s="33"/>
      <c r="CV21658" s="33"/>
    </row>
    <row r="21659" spans="74:100">
      <c r="BV21659" s="62"/>
      <c r="BW21659" s="62"/>
      <c r="BX21659" s="62"/>
      <c r="BY21659" s="62"/>
      <c r="BZ21659" s="62"/>
      <c r="CA21659" s="62"/>
      <c r="CB21659" s="62"/>
      <c r="CC21659" s="62"/>
      <c r="CD21659" s="62"/>
      <c r="CE21659" s="62"/>
      <c r="CF21659" s="62"/>
      <c r="CL21659" s="56" t="s">
        <v>29619</v>
      </c>
      <c r="CM21659" s="56" t="s">
        <v>213</v>
      </c>
      <c r="CN21659" s="56" t="s">
        <v>213</v>
      </c>
      <c r="CO21659" s="52"/>
      <c r="CP21659" s="52"/>
      <c r="CQ21659" s="52"/>
      <c r="CR21659" s="52"/>
      <c r="CS21659" s="52"/>
      <c r="CT21659" s="52"/>
      <c r="CU21659" s="33"/>
      <c r="CV21659" s="33"/>
    </row>
    <row r="21660" spans="74:100">
      <c r="BV21660" s="62"/>
      <c r="BW21660" s="62"/>
      <c r="BX21660" s="62"/>
      <c r="BY21660" s="62"/>
      <c r="BZ21660" s="62"/>
      <c r="CA21660" s="62"/>
      <c r="CB21660" s="62"/>
      <c r="CC21660" s="62"/>
      <c r="CD21660" s="62"/>
      <c r="CE21660" s="62"/>
      <c r="CF21660" s="62"/>
      <c r="CL21660" s="56" t="s">
        <v>11704</v>
      </c>
      <c r="CM21660" s="56" t="s">
        <v>216</v>
      </c>
      <c r="CN21660" s="56" t="s">
        <v>216</v>
      </c>
      <c r="CO21660" s="52"/>
      <c r="CP21660" s="52"/>
      <c r="CQ21660" s="52"/>
      <c r="CR21660" s="52"/>
      <c r="CS21660" s="52"/>
      <c r="CT21660" s="52"/>
      <c r="CU21660" s="33"/>
      <c r="CV21660" s="33"/>
    </row>
    <row r="21661" spans="74:100">
      <c r="BV21661" s="62"/>
      <c r="BW21661" s="62"/>
      <c r="BX21661" s="62"/>
      <c r="BY21661" s="62"/>
      <c r="BZ21661" s="62"/>
      <c r="CA21661" s="62"/>
      <c r="CB21661" s="62"/>
      <c r="CC21661" s="62"/>
      <c r="CD21661" s="62"/>
      <c r="CE21661" s="62"/>
      <c r="CF21661" s="62"/>
      <c r="CL21661" s="56" t="s">
        <v>16805</v>
      </c>
      <c r="CM21661" s="56" t="s">
        <v>213</v>
      </c>
      <c r="CN21661" s="56" t="s">
        <v>213</v>
      </c>
      <c r="CO21661" s="52"/>
      <c r="CP21661" s="52"/>
      <c r="CQ21661" s="52"/>
      <c r="CR21661" s="52"/>
      <c r="CS21661" s="52"/>
      <c r="CT21661" s="52"/>
      <c r="CU21661" s="33"/>
      <c r="CV21661" s="33"/>
    </row>
    <row r="21662" spans="74:100">
      <c r="BV21662" s="62"/>
      <c r="BW21662" s="62"/>
      <c r="BX21662" s="62"/>
      <c r="BY21662" s="62"/>
      <c r="BZ21662" s="62"/>
      <c r="CA21662" s="62"/>
      <c r="CB21662" s="62"/>
      <c r="CC21662" s="62"/>
      <c r="CD21662" s="62"/>
      <c r="CE21662" s="62"/>
      <c r="CF21662" s="62"/>
      <c r="CL21662" s="35" t="s">
        <v>29620</v>
      </c>
      <c r="CM21662" s="35" t="s">
        <v>217</v>
      </c>
      <c r="CN21662" s="35" t="s">
        <v>217</v>
      </c>
      <c r="CO21662" s="52"/>
      <c r="CP21662" s="52"/>
      <c r="CQ21662" s="52"/>
      <c r="CR21662" s="52"/>
      <c r="CS21662" s="52"/>
      <c r="CT21662" s="52"/>
      <c r="CU21662" s="33"/>
      <c r="CV21662" s="33"/>
    </row>
    <row r="21663" spans="74:100">
      <c r="BV21663" s="62"/>
      <c r="BW21663" s="62"/>
      <c r="BX21663" s="62"/>
      <c r="BY21663" s="62"/>
      <c r="BZ21663" s="62"/>
      <c r="CA21663" s="62"/>
      <c r="CB21663" s="62"/>
      <c r="CC21663" s="62"/>
      <c r="CD21663" s="62"/>
      <c r="CE21663" s="62"/>
      <c r="CF21663" s="62"/>
      <c r="CL21663" s="35" t="s">
        <v>29621</v>
      </c>
      <c r="CM21663" s="35" t="s">
        <v>217</v>
      </c>
      <c r="CN21663" s="35" t="s">
        <v>217</v>
      </c>
      <c r="CO21663" s="52"/>
      <c r="CP21663" s="52"/>
      <c r="CQ21663" s="52"/>
      <c r="CR21663" s="52"/>
      <c r="CS21663" s="52"/>
      <c r="CT21663" s="52"/>
      <c r="CU21663" s="33"/>
      <c r="CV21663" s="33"/>
    </row>
    <row r="21664" spans="74:100">
      <c r="BV21664" s="62"/>
      <c r="BW21664" s="62"/>
      <c r="BX21664" s="62"/>
      <c r="BY21664" s="62"/>
      <c r="BZ21664" s="62"/>
      <c r="CA21664" s="62"/>
      <c r="CB21664" s="62"/>
      <c r="CC21664" s="62"/>
      <c r="CD21664" s="62"/>
      <c r="CE21664" s="62"/>
      <c r="CF21664" s="62"/>
      <c r="CL21664" s="35" t="s">
        <v>29622</v>
      </c>
      <c r="CM21664" s="35" t="s">
        <v>217</v>
      </c>
      <c r="CN21664" s="35" t="s">
        <v>217</v>
      </c>
      <c r="CO21664" s="52"/>
      <c r="CP21664" s="52"/>
      <c r="CQ21664" s="52"/>
      <c r="CR21664" s="52"/>
      <c r="CS21664" s="52"/>
      <c r="CT21664" s="52"/>
      <c r="CU21664" s="33"/>
      <c r="CV21664" s="33"/>
    </row>
    <row r="21665" spans="74:100">
      <c r="BV21665" s="62"/>
      <c r="BW21665" s="62"/>
      <c r="BX21665" s="62"/>
      <c r="BY21665" s="62"/>
      <c r="BZ21665" s="62"/>
      <c r="CA21665" s="62"/>
      <c r="CB21665" s="62"/>
      <c r="CC21665" s="62"/>
      <c r="CD21665" s="62"/>
      <c r="CE21665" s="62"/>
      <c r="CF21665" s="62"/>
      <c r="CL21665" s="35" t="s">
        <v>29623</v>
      </c>
      <c r="CM21665" s="35" t="s">
        <v>217</v>
      </c>
      <c r="CN21665" s="35" t="s">
        <v>217</v>
      </c>
      <c r="CO21665" s="52"/>
      <c r="CP21665" s="52"/>
      <c r="CQ21665" s="52"/>
      <c r="CR21665" s="52"/>
      <c r="CS21665" s="52"/>
      <c r="CT21665" s="52"/>
      <c r="CU21665" s="33"/>
      <c r="CV21665" s="33"/>
    </row>
    <row r="21666" spans="74:100">
      <c r="BV21666" s="62"/>
      <c r="BW21666" s="62"/>
      <c r="BX21666" s="62"/>
      <c r="BY21666" s="62"/>
      <c r="BZ21666" s="62"/>
      <c r="CA21666" s="62"/>
      <c r="CB21666" s="62"/>
      <c r="CC21666" s="62"/>
      <c r="CD21666" s="62"/>
      <c r="CE21666" s="62"/>
      <c r="CF21666" s="62"/>
      <c r="CL21666" s="35" t="s">
        <v>29624</v>
      </c>
      <c r="CM21666" s="35" t="s">
        <v>217</v>
      </c>
      <c r="CN21666" s="35" t="s">
        <v>217</v>
      </c>
      <c r="CO21666" s="52"/>
      <c r="CP21666" s="52"/>
      <c r="CQ21666" s="52"/>
      <c r="CR21666" s="52"/>
      <c r="CS21666" s="52"/>
      <c r="CT21666" s="52"/>
      <c r="CU21666" s="33"/>
      <c r="CV21666" s="33"/>
    </row>
    <row r="21667" spans="74:100">
      <c r="BV21667" s="62"/>
      <c r="BW21667" s="62"/>
      <c r="BX21667" s="62"/>
      <c r="BY21667" s="62"/>
      <c r="BZ21667" s="62"/>
      <c r="CA21667" s="62"/>
      <c r="CB21667" s="62"/>
      <c r="CC21667" s="62"/>
      <c r="CD21667" s="62"/>
      <c r="CE21667" s="62"/>
      <c r="CF21667" s="62"/>
      <c r="CL21667" s="35" t="s">
        <v>11705</v>
      </c>
      <c r="CM21667" s="35" t="s">
        <v>217</v>
      </c>
      <c r="CN21667" s="35" t="s">
        <v>217</v>
      </c>
      <c r="CO21667" s="52"/>
      <c r="CP21667" s="52"/>
      <c r="CQ21667" s="52"/>
      <c r="CR21667" s="52"/>
      <c r="CS21667" s="52"/>
      <c r="CT21667" s="52"/>
      <c r="CU21667" s="33"/>
      <c r="CV21667" s="33"/>
    </row>
    <row r="21668" spans="74:100">
      <c r="BV21668" s="62"/>
      <c r="BW21668" s="62"/>
      <c r="BX21668" s="62"/>
      <c r="BY21668" s="62"/>
      <c r="BZ21668" s="62"/>
      <c r="CA21668" s="62"/>
      <c r="CB21668" s="62"/>
      <c r="CC21668" s="62"/>
      <c r="CD21668" s="62"/>
      <c r="CE21668" s="62"/>
      <c r="CF21668" s="62"/>
      <c r="CL21668" s="35" t="s">
        <v>29625</v>
      </c>
      <c r="CM21668" s="35" t="s">
        <v>217</v>
      </c>
      <c r="CN21668" s="35" t="s">
        <v>217</v>
      </c>
      <c r="CO21668" s="52"/>
      <c r="CP21668" s="52"/>
      <c r="CQ21668" s="52"/>
      <c r="CR21668" s="52"/>
      <c r="CS21668" s="52"/>
      <c r="CT21668" s="52"/>
      <c r="CU21668" s="33"/>
      <c r="CV21668" s="33"/>
    </row>
    <row r="21669" spans="74:100">
      <c r="BV21669" s="62"/>
      <c r="BW21669" s="62"/>
      <c r="BX21669" s="62"/>
      <c r="BY21669" s="62"/>
      <c r="BZ21669" s="62"/>
      <c r="CA21669" s="62"/>
      <c r="CB21669" s="62"/>
      <c r="CC21669" s="62"/>
      <c r="CD21669" s="62"/>
      <c r="CE21669" s="62"/>
      <c r="CF21669" s="62"/>
      <c r="CL21669" s="35" t="s">
        <v>12894</v>
      </c>
      <c r="CM21669" s="35" t="s">
        <v>217</v>
      </c>
      <c r="CN21669" s="35" t="s">
        <v>217</v>
      </c>
      <c r="CO21669" s="52"/>
      <c r="CP21669" s="52"/>
      <c r="CQ21669" s="52"/>
      <c r="CR21669" s="52"/>
      <c r="CS21669" s="52"/>
      <c r="CT21669" s="52"/>
      <c r="CU21669" s="33"/>
      <c r="CV21669" s="33"/>
    </row>
    <row r="21670" spans="74:100">
      <c r="BV21670" s="62"/>
      <c r="BW21670" s="62"/>
      <c r="BX21670" s="62"/>
      <c r="BY21670" s="62"/>
      <c r="BZ21670" s="62"/>
      <c r="CA21670" s="62"/>
      <c r="CB21670" s="62"/>
      <c r="CC21670" s="62"/>
      <c r="CD21670" s="62"/>
      <c r="CE21670" s="62"/>
      <c r="CF21670" s="62"/>
      <c r="CL21670" s="35" t="s">
        <v>12895</v>
      </c>
      <c r="CM21670" s="35" t="s">
        <v>217</v>
      </c>
      <c r="CN21670" s="35" t="s">
        <v>217</v>
      </c>
      <c r="CO21670" s="52"/>
      <c r="CP21670" s="52"/>
      <c r="CQ21670" s="52"/>
      <c r="CR21670" s="52"/>
      <c r="CS21670" s="52"/>
      <c r="CT21670" s="52"/>
      <c r="CU21670" s="33"/>
      <c r="CV21670" s="33"/>
    </row>
    <row r="21671" spans="74:100">
      <c r="BV21671" s="62"/>
      <c r="BW21671" s="62"/>
      <c r="BX21671" s="62"/>
      <c r="BY21671" s="62"/>
      <c r="BZ21671" s="62"/>
      <c r="CA21671" s="62"/>
      <c r="CB21671" s="62"/>
      <c r="CC21671" s="62"/>
      <c r="CD21671" s="62"/>
      <c r="CE21671" s="62"/>
      <c r="CF21671" s="62"/>
      <c r="CL21671" s="35" t="s">
        <v>12896</v>
      </c>
      <c r="CM21671" s="35" t="s">
        <v>217</v>
      </c>
      <c r="CN21671" s="35" t="s">
        <v>217</v>
      </c>
      <c r="CO21671" s="52"/>
      <c r="CP21671" s="52"/>
      <c r="CQ21671" s="52"/>
      <c r="CR21671" s="52"/>
      <c r="CS21671" s="52"/>
      <c r="CT21671" s="52"/>
      <c r="CU21671" s="33"/>
      <c r="CV21671" s="33"/>
    </row>
    <row r="21672" spans="74:100">
      <c r="BV21672" s="62"/>
      <c r="BW21672" s="62"/>
      <c r="BX21672" s="62"/>
      <c r="BY21672" s="62"/>
      <c r="BZ21672" s="62"/>
      <c r="CA21672" s="62"/>
      <c r="CB21672" s="62"/>
      <c r="CC21672" s="62"/>
      <c r="CD21672" s="62"/>
      <c r="CE21672" s="62"/>
      <c r="CF21672" s="62"/>
      <c r="CL21672" s="35" t="s">
        <v>12897</v>
      </c>
      <c r="CM21672" s="35" t="s">
        <v>217</v>
      </c>
      <c r="CN21672" s="35" t="s">
        <v>217</v>
      </c>
      <c r="CO21672" s="52"/>
      <c r="CP21672" s="52"/>
      <c r="CQ21672" s="52"/>
      <c r="CR21672" s="52"/>
      <c r="CS21672" s="52"/>
      <c r="CT21672" s="52"/>
      <c r="CU21672" s="33"/>
      <c r="CV21672" s="33"/>
    </row>
    <row r="21673" spans="74:100">
      <c r="BV21673" s="62"/>
      <c r="BW21673" s="62"/>
      <c r="BX21673" s="62"/>
      <c r="BY21673" s="62"/>
      <c r="BZ21673" s="62"/>
      <c r="CA21673" s="62"/>
      <c r="CB21673" s="62"/>
      <c r="CC21673" s="62"/>
      <c r="CD21673" s="62"/>
      <c r="CE21673" s="62"/>
      <c r="CF21673" s="62"/>
      <c r="CL21673" s="35" t="s">
        <v>12898</v>
      </c>
      <c r="CM21673" s="35" t="s">
        <v>217</v>
      </c>
      <c r="CN21673" s="35" t="s">
        <v>217</v>
      </c>
      <c r="CO21673" s="52"/>
      <c r="CP21673" s="52"/>
      <c r="CQ21673" s="52"/>
      <c r="CR21673" s="52"/>
      <c r="CS21673" s="52"/>
      <c r="CT21673" s="52"/>
      <c r="CU21673" s="33"/>
      <c r="CV21673" s="33"/>
    </row>
    <row r="21674" spans="74:100">
      <c r="BV21674" s="62"/>
      <c r="BW21674" s="62"/>
      <c r="BX21674" s="62"/>
      <c r="BY21674" s="62"/>
      <c r="BZ21674" s="62"/>
      <c r="CA21674" s="62"/>
      <c r="CB21674" s="62"/>
      <c r="CC21674" s="62"/>
      <c r="CD21674" s="62"/>
      <c r="CE21674" s="62"/>
      <c r="CF21674" s="62"/>
      <c r="CL21674" s="35" t="s">
        <v>12899</v>
      </c>
      <c r="CM21674" s="35" t="s">
        <v>217</v>
      </c>
      <c r="CN21674" s="35" t="s">
        <v>217</v>
      </c>
      <c r="CO21674" s="52"/>
      <c r="CP21674" s="52"/>
      <c r="CQ21674" s="52"/>
      <c r="CR21674" s="52"/>
      <c r="CS21674" s="52"/>
      <c r="CT21674" s="52"/>
      <c r="CU21674" s="33"/>
      <c r="CV21674" s="33"/>
    </row>
    <row r="21675" spans="74:100">
      <c r="BV21675" s="62"/>
      <c r="BW21675" s="62"/>
      <c r="BX21675" s="62"/>
      <c r="BY21675" s="62"/>
      <c r="BZ21675" s="62"/>
      <c r="CA21675" s="62"/>
      <c r="CB21675" s="62"/>
      <c r="CC21675" s="62"/>
      <c r="CD21675" s="62"/>
      <c r="CE21675" s="62"/>
      <c r="CF21675" s="62"/>
      <c r="CL21675" s="56" t="s">
        <v>25836</v>
      </c>
      <c r="CM21675" s="56" t="s">
        <v>216</v>
      </c>
      <c r="CN21675" s="56" t="s">
        <v>216</v>
      </c>
      <c r="CO21675" s="52"/>
      <c r="CP21675" s="52"/>
      <c r="CQ21675" s="52"/>
      <c r="CR21675" s="52"/>
      <c r="CS21675" s="52"/>
      <c r="CT21675" s="52"/>
      <c r="CU21675" s="33"/>
      <c r="CV21675" s="33"/>
    </row>
    <row r="21676" spans="74:100">
      <c r="BV21676" s="62"/>
      <c r="BW21676" s="62"/>
      <c r="BX21676" s="62"/>
      <c r="BY21676" s="62"/>
      <c r="BZ21676" s="62"/>
      <c r="CA21676" s="62"/>
      <c r="CB21676" s="62"/>
      <c r="CC21676" s="62"/>
      <c r="CD21676" s="62"/>
      <c r="CE21676" s="62"/>
      <c r="CF21676" s="62"/>
      <c r="CL21676" s="35" t="s">
        <v>11706</v>
      </c>
      <c r="CM21676" s="35" t="s">
        <v>217</v>
      </c>
      <c r="CN21676" s="35" t="s">
        <v>217</v>
      </c>
      <c r="CO21676" s="52"/>
      <c r="CP21676" s="52"/>
      <c r="CQ21676" s="52"/>
      <c r="CR21676" s="52"/>
      <c r="CS21676" s="52"/>
      <c r="CT21676" s="52"/>
      <c r="CU21676" s="33"/>
      <c r="CV21676" s="33"/>
    </row>
    <row r="21677" spans="74:100">
      <c r="BV21677" s="62"/>
      <c r="BW21677" s="62"/>
      <c r="BX21677" s="62"/>
      <c r="BY21677" s="62"/>
      <c r="BZ21677" s="62"/>
      <c r="CA21677" s="62"/>
      <c r="CB21677" s="62"/>
      <c r="CC21677" s="62"/>
      <c r="CD21677" s="62"/>
      <c r="CE21677" s="62"/>
      <c r="CF21677" s="62"/>
      <c r="CL21677" s="56" t="s">
        <v>25837</v>
      </c>
      <c r="CM21677" s="56" t="s">
        <v>215</v>
      </c>
      <c r="CN21677" s="56" t="s">
        <v>215</v>
      </c>
      <c r="CO21677" s="52"/>
      <c r="CP21677" s="52"/>
      <c r="CQ21677" s="52"/>
      <c r="CR21677" s="52"/>
      <c r="CS21677" s="52"/>
      <c r="CT21677" s="52"/>
      <c r="CU21677" s="33"/>
      <c r="CV21677" s="33"/>
    </row>
    <row r="21678" spans="74:100">
      <c r="BV21678" s="62"/>
      <c r="BW21678" s="62"/>
      <c r="BX21678" s="62"/>
      <c r="BY21678" s="62"/>
      <c r="BZ21678" s="62"/>
      <c r="CA21678" s="62"/>
      <c r="CB21678" s="62"/>
      <c r="CC21678" s="62"/>
      <c r="CD21678" s="62"/>
      <c r="CE21678" s="62"/>
      <c r="CF21678" s="62"/>
      <c r="CL21678" s="56" t="s">
        <v>10502</v>
      </c>
      <c r="CM21678" s="56" t="s">
        <v>216</v>
      </c>
      <c r="CN21678" s="56" t="s">
        <v>216</v>
      </c>
      <c r="CO21678" s="52"/>
      <c r="CP21678" s="52"/>
      <c r="CQ21678" s="52"/>
      <c r="CR21678" s="52"/>
      <c r="CS21678" s="52"/>
      <c r="CT21678" s="52"/>
      <c r="CU21678" s="33"/>
      <c r="CV21678" s="33"/>
    </row>
    <row r="21679" spans="74:100">
      <c r="BV21679" s="62"/>
      <c r="BW21679" s="62"/>
      <c r="BX21679" s="62"/>
      <c r="BY21679" s="62"/>
      <c r="BZ21679" s="62"/>
      <c r="CA21679" s="62"/>
      <c r="CB21679" s="62"/>
      <c r="CC21679" s="62"/>
      <c r="CD21679" s="62"/>
      <c r="CE21679" s="62"/>
      <c r="CF21679" s="62"/>
      <c r="CL21679" s="56" t="s">
        <v>10503</v>
      </c>
      <c r="CM21679" s="56" t="s">
        <v>216</v>
      </c>
      <c r="CN21679" s="56" t="s">
        <v>216</v>
      </c>
      <c r="CO21679" s="52"/>
      <c r="CP21679" s="52"/>
      <c r="CQ21679" s="52"/>
      <c r="CR21679" s="52"/>
      <c r="CS21679" s="52"/>
      <c r="CT21679" s="52"/>
      <c r="CU21679" s="33"/>
      <c r="CV21679" s="33"/>
    </row>
    <row r="21680" spans="74:100">
      <c r="BV21680" s="62"/>
      <c r="BW21680" s="62"/>
      <c r="BX21680" s="62"/>
      <c r="BY21680" s="62"/>
      <c r="BZ21680" s="62"/>
      <c r="CA21680" s="62"/>
      <c r="CB21680" s="62"/>
      <c r="CC21680" s="62"/>
      <c r="CD21680" s="62"/>
      <c r="CE21680" s="62"/>
      <c r="CF21680" s="62"/>
      <c r="CL21680" s="56" t="s">
        <v>10501</v>
      </c>
      <c r="CM21680" s="56" t="s">
        <v>216</v>
      </c>
      <c r="CN21680" s="56" t="s">
        <v>216</v>
      </c>
      <c r="CO21680" s="52"/>
      <c r="CP21680" s="52"/>
      <c r="CQ21680" s="52"/>
      <c r="CR21680" s="52"/>
      <c r="CS21680" s="52"/>
      <c r="CT21680" s="52"/>
      <c r="CU21680" s="33"/>
      <c r="CV21680" s="33"/>
    </row>
    <row r="21681" spans="74:100">
      <c r="BV21681" s="62"/>
      <c r="BW21681" s="62"/>
      <c r="BX21681" s="62"/>
      <c r="BY21681" s="62"/>
      <c r="BZ21681" s="62"/>
      <c r="CA21681" s="62"/>
      <c r="CB21681" s="62"/>
      <c r="CC21681" s="62"/>
      <c r="CD21681" s="62"/>
      <c r="CE21681" s="62"/>
      <c r="CF21681" s="62"/>
      <c r="CL21681" s="35" t="s">
        <v>16649</v>
      </c>
      <c r="CM21681" s="35" t="s">
        <v>217</v>
      </c>
      <c r="CN21681" s="35" t="s">
        <v>217</v>
      </c>
      <c r="CO21681" s="52"/>
      <c r="CP21681" s="52"/>
      <c r="CQ21681" s="52"/>
      <c r="CR21681" s="52"/>
      <c r="CS21681" s="52"/>
      <c r="CT21681" s="52"/>
      <c r="CU21681" s="33"/>
      <c r="CV21681" s="33"/>
    </row>
    <row r="21682" spans="74:100">
      <c r="BV21682" s="62"/>
      <c r="BW21682" s="62"/>
      <c r="BX21682" s="62"/>
      <c r="BY21682" s="62"/>
      <c r="BZ21682" s="62"/>
      <c r="CA21682" s="62"/>
      <c r="CB21682" s="62"/>
      <c r="CC21682" s="62"/>
      <c r="CD21682" s="62"/>
      <c r="CE21682" s="62"/>
      <c r="CF21682" s="62"/>
      <c r="CL21682" s="35" t="s">
        <v>11708</v>
      </c>
      <c r="CM21682" s="35" t="s">
        <v>217</v>
      </c>
      <c r="CN21682" s="35" t="s">
        <v>217</v>
      </c>
      <c r="CO21682" s="52"/>
      <c r="CP21682" s="52"/>
      <c r="CQ21682" s="52"/>
      <c r="CR21682" s="52"/>
      <c r="CS21682" s="52"/>
      <c r="CT21682" s="52"/>
      <c r="CU21682" s="33"/>
      <c r="CV21682" s="33"/>
    </row>
    <row r="21683" spans="74:100">
      <c r="BV21683" s="62"/>
      <c r="BW21683" s="62"/>
      <c r="BX21683" s="62"/>
      <c r="BY21683" s="62"/>
      <c r="BZ21683" s="62"/>
      <c r="CA21683" s="62"/>
      <c r="CB21683" s="62"/>
      <c r="CC21683" s="62"/>
      <c r="CD21683" s="62"/>
      <c r="CE21683" s="62"/>
      <c r="CF21683" s="62"/>
      <c r="CL21683" s="56" t="s">
        <v>16144</v>
      </c>
      <c r="CM21683" s="56" t="s">
        <v>215</v>
      </c>
      <c r="CN21683" s="56" t="s">
        <v>215</v>
      </c>
      <c r="CO21683" s="52"/>
      <c r="CP21683" s="52"/>
      <c r="CQ21683" s="52"/>
      <c r="CR21683" s="52"/>
      <c r="CS21683" s="52"/>
      <c r="CT21683" s="52"/>
      <c r="CU21683" s="33"/>
      <c r="CV21683" s="33"/>
    </row>
    <row r="21684" spans="74:100">
      <c r="BV21684" s="62"/>
      <c r="BW21684" s="62"/>
      <c r="BX21684" s="62"/>
      <c r="BY21684" s="62"/>
      <c r="BZ21684" s="62"/>
      <c r="CA21684" s="62"/>
      <c r="CB21684" s="62"/>
      <c r="CC21684" s="62"/>
      <c r="CD21684" s="62"/>
      <c r="CE21684" s="62"/>
      <c r="CF21684" s="62"/>
      <c r="CL21684" s="56" t="s">
        <v>16142</v>
      </c>
      <c r="CM21684" s="56" t="s">
        <v>214</v>
      </c>
      <c r="CN21684" s="56" t="s">
        <v>214</v>
      </c>
      <c r="CO21684" s="52"/>
      <c r="CP21684" s="52"/>
      <c r="CQ21684" s="52"/>
      <c r="CR21684" s="52"/>
      <c r="CS21684" s="52"/>
      <c r="CT21684" s="52"/>
      <c r="CU21684" s="33"/>
      <c r="CV21684" s="33"/>
    </row>
    <row r="21685" spans="74:100">
      <c r="BV21685" s="62"/>
      <c r="BW21685" s="62"/>
      <c r="BX21685" s="62"/>
      <c r="BY21685" s="62"/>
      <c r="BZ21685" s="62"/>
      <c r="CA21685" s="62"/>
      <c r="CB21685" s="62"/>
      <c r="CC21685" s="62"/>
      <c r="CD21685" s="62"/>
      <c r="CE21685" s="62"/>
      <c r="CF21685" s="62"/>
      <c r="CL21685" s="56" t="s">
        <v>16145</v>
      </c>
      <c r="CM21685" s="56" t="s">
        <v>215</v>
      </c>
      <c r="CN21685" s="56" t="s">
        <v>215</v>
      </c>
      <c r="CO21685" s="52"/>
      <c r="CP21685" s="52"/>
      <c r="CQ21685" s="52"/>
      <c r="CR21685" s="52"/>
      <c r="CS21685" s="52"/>
      <c r="CT21685" s="52"/>
      <c r="CU21685" s="33"/>
      <c r="CV21685" s="33"/>
    </row>
    <row r="21686" spans="74:100">
      <c r="BV21686" s="62"/>
      <c r="BW21686" s="62"/>
      <c r="BX21686" s="62"/>
      <c r="BY21686" s="62"/>
      <c r="BZ21686" s="62"/>
      <c r="CA21686" s="62"/>
      <c r="CB21686" s="62"/>
      <c r="CC21686" s="62"/>
      <c r="CD21686" s="62"/>
      <c r="CE21686" s="62"/>
      <c r="CF21686" s="62"/>
      <c r="CL21686" s="56" t="s">
        <v>16148</v>
      </c>
      <c r="CM21686" s="56" t="s">
        <v>213</v>
      </c>
      <c r="CN21686" s="56" t="s">
        <v>213</v>
      </c>
      <c r="CO21686" s="52"/>
      <c r="CP21686" s="52"/>
      <c r="CQ21686" s="52"/>
      <c r="CR21686" s="52"/>
      <c r="CS21686" s="52"/>
      <c r="CT21686" s="52"/>
      <c r="CU21686" s="33"/>
      <c r="CV21686" s="33"/>
    </row>
    <row r="21687" spans="74:100">
      <c r="BV21687" s="62"/>
      <c r="BW21687" s="62"/>
      <c r="BX21687" s="62"/>
      <c r="BY21687" s="62"/>
      <c r="BZ21687" s="62"/>
      <c r="CA21687" s="62"/>
      <c r="CB21687" s="62"/>
      <c r="CC21687" s="62"/>
      <c r="CD21687" s="62"/>
      <c r="CE21687" s="62"/>
      <c r="CF21687" s="62"/>
      <c r="CL21687" s="56" t="s">
        <v>24039</v>
      </c>
      <c r="CM21687" s="56" t="s">
        <v>215</v>
      </c>
      <c r="CN21687" s="56" t="s">
        <v>215</v>
      </c>
      <c r="CO21687" s="52"/>
      <c r="CP21687" s="52"/>
      <c r="CQ21687" s="52"/>
      <c r="CR21687" s="52"/>
      <c r="CS21687" s="52"/>
      <c r="CT21687" s="52"/>
      <c r="CU21687" s="33"/>
      <c r="CV21687" s="33"/>
    </row>
    <row r="21688" spans="74:100">
      <c r="BV21688" s="62"/>
      <c r="BW21688" s="62"/>
      <c r="BX21688" s="62"/>
      <c r="BY21688" s="62"/>
      <c r="BZ21688" s="62"/>
      <c r="CA21688" s="62"/>
      <c r="CB21688" s="62"/>
      <c r="CC21688" s="62"/>
      <c r="CD21688" s="62"/>
      <c r="CE21688" s="62"/>
      <c r="CF21688" s="62"/>
      <c r="CL21688" s="56" t="s">
        <v>16149</v>
      </c>
      <c r="CM21688" s="56" t="s">
        <v>214</v>
      </c>
      <c r="CN21688" s="56" t="s">
        <v>214</v>
      </c>
      <c r="CO21688" s="52"/>
      <c r="CP21688" s="52"/>
      <c r="CQ21688" s="52"/>
      <c r="CR21688" s="52"/>
      <c r="CS21688" s="52"/>
      <c r="CT21688" s="52"/>
      <c r="CU21688" s="33"/>
      <c r="CV21688" s="33"/>
    </row>
    <row r="21689" spans="74:100">
      <c r="BV21689" s="62"/>
      <c r="BW21689" s="62"/>
      <c r="BX21689" s="62"/>
      <c r="BY21689" s="62"/>
      <c r="BZ21689" s="62"/>
      <c r="CA21689" s="62"/>
      <c r="CB21689" s="62"/>
      <c r="CC21689" s="62"/>
      <c r="CD21689" s="62"/>
      <c r="CE21689" s="62"/>
      <c r="CF21689" s="62"/>
      <c r="CL21689" s="56" t="s">
        <v>24040</v>
      </c>
      <c r="CM21689" s="56" t="s">
        <v>213</v>
      </c>
      <c r="CN21689" s="56" t="s">
        <v>213</v>
      </c>
      <c r="CO21689" s="52"/>
      <c r="CP21689" s="52"/>
      <c r="CQ21689" s="52"/>
      <c r="CR21689" s="52"/>
      <c r="CS21689" s="52"/>
      <c r="CT21689" s="52"/>
      <c r="CU21689" s="33"/>
      <c r="CV21689" s="33"/>
    </row>
    <row r="21690" spans="74:100">
      <c r="BV21690" s="62"/>
      <c r="BW21690" s="62"/>
      <c r="BX21690" s="62"/>
      <c r="BY21690" s="62"/>
      <c r="BZ21690" s="62"/>
      <c r="CA21690" s="62"/>
      <c r="CB21690" s="62"/>
      <c r="CC21690" s="62"/>
      <c r="CD21690" s="62"/>
      <c r="CE21690" s="62"/>
      <c r="CF21690" s="62"/>
      <c r="CL21690" s="56" t="s">
        <v>16151</v>
      </c>
      <c r="CM21690" s="56" t="s">
        <v>213</v>
      </c>
      <c r="CN21690" s="56" t="s">
        <v>213</v>
      </c>
      <c r="CO21690" s="52"/>
      <c r="CP21690" s="52"/>
      <c r="CQ21690" s="52"/>
      <c r="CR21690" s="52"/>
      <c r="CS21690" s="52"/>
      <c r="CT21690" s="52"/>
      <c r="CU21690" s="33"/>
      <c r="CV21690" s="33"/>
    </row>
    <row r="21691" spans="74:100">
      <c r="BV21691" s="62"/>
      <c r="BW21691" s="62"/>
      <c r="BX21691" s="62"/>
      <c r="BY21691" s="62"/>
      <c r="BZ21691" s="62"/>
      <c r="CA21691" s="62"/>
      <c r="CB21691" s="62"/>
      <c r="CC21691" s="62"/>
      <c r="CD21691" s="62"/>
      <c r="CE21691" s="62"/>
      <c r="CF21691" s="62"/>
      <c r="CL21691" s="56" t="s">
        <v>16154</v>
      </c>
      <c r="CM21691" s="56" t="s">
        <v>215</v>
      </c>
      <c r="CN21691" s="56" t="s">
        <v>215</v>
      </c>
      <c r="CO21691" s="52"/>
      <c r="CP21691" s="52"/>
      <c r="CQ21691" s="52"/>
      <c r="CR21691" s="52"/>
      <c r="CS21691" s="52"/>
      <c r="CT21691" s="52"/>
      <c r="CU21691" s="33"/>
      <c r="CV21691" s="33"/>
    </row>
    <row r="21692" spans="74:100">
      <c r="BV21692" s="62"/>
      <c r="BW21692" s="62"/>
      <c r="BX21692" s="62"/>
      <c r="BY21692" s="62"/>
      <c r="BZ21692" s="62"/>
      <c r="CA21692" s="62"/>
      <c r="CB21692" s="62"/>
      <c r="CC21692" s="62"/>
      <c r="CD21692" s="62"/>
      <c r="CE21692" s="62"/>
      <c r="CF21692" s="62"/>
      <c r="CL21692" s="35" t="s">
        <v>29626</v>
      </c>
      <c r="CM21692" s="35" t="s">
        <v>217</v>
      </c>
      <c r="CN21692" s="35" t="s">
        <v>217</v>
      </c>
      <c r="CO21692" s="52"/>
      <c r="CP21692" s="52"/>
      <c r="CQ21692" s="52"/>
      <c r="CR21692" s="52"/>
      <c r="CS21692" s="52"/>
      <c r="CT21692" s="52"/>
      <c r="CU21692" s="33"/>
      <c r="CV21692" s="33"/>
    </row>
    <row r="21693" spans="74:100">
      <c r="BV21693" s="62"/>
      <c r="BW21693" s="62"/>
      <c r="BX21693" s="62"/>
      <c r="BY21693" s="62"/>
      <c r="BZ21693" s="62"/>
      <c r="CA21693" s="62"/>
      <c r="CB21693" s="62"/>
      <c r="CC21693" s="62"/>
      <c r="CD21693" s="62"/>
      <c r="CE21693" s="62"/>
      <c r="CF21693" s="62"/>
      <c r="CL21693" s="56" t="s">
        <v>29627</v>
      </c>
      <c r="CM21693" s="56" t="s">
        <v>216</v>
      </c>
      <c r="CN21693" s="56" t="s">
        <v>216</v>
      </c>
      <c r="CO21693" s="52"/>
      <c r="CP21693" s="52"/>
      <c r="CQ21693" s="52"/>
      <c r="CR21693" s="52"/>
      <c r="CS21693" s="52"/>
      <c r="CT21693" s="52"/>
      <c r="CU21693" s="33"/>
      <c r="CV21693" s="33"/>
    </row>
    <row r="21694" spans="74:100">
      <c r="BV21694" s="62"/>
      <c r="BW21694" s="62"/>
      <c r="BX21694" s="62"/>
      <c r="BY21694" s="62"/>
      <c r="BZ21694" s="62"/>
      <c r="CA21694" s="62"/>
      <c r="CB21694" s="62"/>
      <c r="CC21694" s="62"/>
      <c r="CD21694" s="62"/>
      <c r="CE21694" s="62"/>
      <c r="CF21694" s="62"/>
      <c r="CL21694" s="56" t="s">
        <v>29628</v>
      </c>
      <c r="CM21694" s="56" t="s">
        <v>216</v>
      </c>
      <c r="CN21694" s="56" t="s">
        <v>216</v>
      </c>
      <c r="CO21694" s="52"/>
      <c r="CP21694" s="52"/>
      <c r="CQ21694" s="52"/>
      <c r="CR21694" s="52"/>
      <c r="CS21694" s="52"/>
      <c r="CT21694" s="52"/>
      <c r="CU21694" s="33"/>
      <c r="CV21694" s="33"/>
    </row>
    <row r="21695" spans="74:100">
      <c r="BV21695" s="62"/>
      <c r="BW21695" s="62"/>
      <c r="BX21695" s="62"/>
      <c r="BY21695" s="62"/>
      <c r="BZ21695" s="62"/>
      <c r="CA21695" s="62"/>
      <c r="CB21695" s="62"/>
      <c r="CC21695" s="62"/>
      <c r="CD21695" s="62"/>
      <c r="CE21695" s="62"/>
      <c r="CF21695" s="62"/>
      <c r="CL21695" s="56" t="s">
        <v>29629</v>
      </c>
      <c r="CM21695" s="56" t="s">
        <v>216</v>
      </c>
      <c r="CN21695" s="56" t="s">
        <v>216</v>
      </c>
      <c r="CO21695" s="52"/>
      <c r="CP21695" s="52"/>
      <c r="CQ21695" s="52"/>
      <c r="CR21695" s="52"/>
      <c r="CS21695" s="52"/>
      <c r="CT21695" s="52"/>
      <c r="CU21695" s="33"/>
      <c r="CV21695" s="33"/>
    </row>
    <row r="21696" spans="74:100">
      <c r="BV21696" s="62"/>
      <c r="BW21696" s="62"/>
      <c r="BX21696" s="62"/>
      <c r="BY21696" s="62"/>
      <c r="BZ21696" s="62"/>
      <c r="CA21696" s="62"/>
      <c r="CB21696" s="62"/>
      <c r="CC21696" s="62"/>
      <c r="CD21696" s="62"/>
      <c r="CE21696" s="62"/>
      <c r="CF21696" s="62"/>
      <c r="CL21696" s="56" t="s">
        <v>24041</v>
      </c>
      <c r="CM21696" s="56" t="s">
        <v>216</v>
      </c>
      <c r="CN21696" s="56" t="s">
        <v>216</v>
      </c>
      <c r="CO21696" s="52"/>
      <c r="CP21696" s="52"/>
      <c r="CQ21696" s="52"/>
      <c r="CR21696" s="52"/>
      <c r="CS21696" s="52"/>
      <c r="CT21696" s="52"/>
      <c r="CU21696" s="33"/>
      <c r="CV21696" s="33"/>
    </row>
    <row r="21697" spans="74:100">
      <c r="BV21697" s="62"/>
      <c r="BW21697" s="62"/>
      <c r="BX21697" s="62"/>
      <c r="BY21697" s="62"/>
      <c r="BZ21697" s="62"/>
      <c r="CA21697" s="62"/>
      <c r="CB21697" s="62"/>
      <c r="CC21697" s="62"/>
      <c r="CD21697" s="62"/>
      <c r="CE21697" s="62"/>
      <c r="CF21697" s="62"/>
      <c r="CL21697" s="56" t="s">
        <v>11710</v>
      </c>
      <c r="CM21697" s="56" t="s">
        <v>214</v>
      </c>
      <c r="CN21697" s="56" t="s">
        <v>214</v>
      </c>
      <c r="CO21697" s="52"/>
      <c r="CP21697" s="52"/>
      <c r="CQ21697" s="52"/>
      <c r="CR21697" s="52"/>
      <c r="CS21697" s="52"/>
      <c r="CT21697" s="52"/>
      <c r="CU21697" s="33"/>
      <c r="CV21697" s="33"/>
    </row>
    <row r="21698" spans="74:100">
      <c r="BV21698" s="62"/>
      <c r="BW21698" s="62"/>
      <c r="BX21698" s="62"/>
      <c r="BY21698" s="62"/>
      <c r="BZ21698" s="62"/>
      <c r="CA21698" s="62"/>
      <c r="CB21698" s="62"/>
      <c r="CC21698" s="62"/>
      <c r="CD21698" s="62"/>
      <c r="CE21698" s="62"/>
      <c r="CF21698" s="62"/>
      <c r="CL21698" s="56" t="s">
        <v>25838</v>
      </c>
      <c r="CM21698" s="56" t="s">
        <v>214</v>
      </c>
      <c r="CN21698" s="56" t="s">
        <v>214</v>
      </c>
      <c r="CO21698" s="52"/>
      <c r="CP21698" s="52"/>
      <c r="CQ21698" s="52"/>
      <c r="CR21698" s="52"/>
      <c r="CS21698" s="52"/>
      <c r="CT21698" s="52"/>
      <c r="CU21698" s="33"/>
      <c r="CV21698" s="33"/>
    </row>
    <row r="21699" spans="74:100">
      <c r="BV21699" s="62"/>
      <c r="BW21699" s="62"/>
      <c r="BX21699" s="62"/>
      <c r="BY21699" s="62"/>
      <c r="BZ21699" s="62"/>
      <c r="CA21699" s="62"/>
      <c r="CB21699" s="62"/>
      <c r="CC21699" s="62"/>
      <c r="CD21699" s="62"/>
      <c r="CE21699" s="62"/>
      <c r="CF21699" s="62"/>
      <c r="CL21699" s="56" t="s">
        <v>25839</v>
      </c>
      <c r="CM21699" s="56" t="s">
        <v>214</v>
      </c>
      <c r="CN21699" s="56" t="s">
        <v>214</v>
      </c>
      <c r="CO21699" s="52"/>
      <c r="CP21699" s="52"/>
      <c r="CQ21699" s="52"/>
      <c r="CR21699" s="52"/>
      <c r="CS21699" s="52"/>
      <c r="CT21699" s="52"/>
      <c r="CU21699" s="33"/>
      <c r="CV21699" s="33"/>
    </row>
    <row r="21700" spans="74:100">
      <c r="BV21700" s="62"/>
      <c r="BW21700" s="62"/>
      <c r="BX21700" s="62"/>
      <c r="BY21700" s="62"/>
      <c r="BZ21700" s="62"/>
      <c r="CA21700" s="62"/>
      <c r="CB21700" s="62"/>
      <c r="CC21700" s="62"/>
      <c r="CD21700" s="62"/>
      <c r="CE21700" s="62"/>
      <c r="CF21700" s="62"/>
      <c r="CL21700" s="56" t="s">
        <v>24042</v>
      </c>
      <c r="CM21700" s="56" t="s">
        <v>216</v>
      </c>
      <c r="CN21700" s="56" t="s">
        <v>216</v>
      </c>
      <c r="CO21700" s="52"/>
      <c r="CP21700" s="52"/>
      <c r="CQ21700" s="52"/>
      <c r="CR21700" s="52"/>
      <c r="CS21700" s="52"/>
      <c r="CT21700" s="52"/>
      <c r="CU21700" s="33"/>
      <c r="CV21700" s="33"/>
    </row>
    <row r="21701" spans="74:100">
      <c r="BV21701" s="62"/>
      <c r="BW21701" s="62"/>
      <c r="BX21701" s="62"/>
      <c r="BY21701" s="62"/>
      <c r="BZ21701" s="62"/>
      <c r="CA21701" s="62"/>
      <c r="CB21701" s="62"/>
      <c r="CC21701" s="62"/>
      <c r="CD21701" s="62"/>
      <c r="CE21701" s="62"/>
      <c r="CF21701" s="62"/>
      <c r="CL21701" s="56" t="s">
        <v>11711</v>
      </c>
      <c r="CM21701" s="56" t="s">
        <v>214</v>
      </c>
      <c r="CN21701" s="56" t="s">
        <v>214</v>
      </c>
      <c r="CO21701" s="52"/>
      <c r="CP21701" s="52"/>
      <c r="CQ21701" s="52"/>
      <c r="CR21701" s="52"/>
      <c r="CS21701" s="52"/>
      <c r="CT21701" s="52"/>
      <c r="CU21701" s="33"/>
      <c r="CV21701" s="33"/>
    </row>
    <row r="21702" spans="74:100">
      <c r="BV21702" s="62"/>
      <c r="BW21702" s="62"/>
      <c r="BX21702" s="62"/>
      <c r="BY21702" s="62"/>
      <c r="BZ21702" s="62"/>
      <c r="CA21702" s="62"/>
      <c r="CB21702" s="62"/>
      <c r="CC21702" s="62"/>
      <c r="CD21702" s="62"/>
      <c r="CE21702" s="62"/>
      <c r="CF21702" s="62"/>
      <c r="CL21702" s="56" t="s">
        <v>29630</v>
      </c>
      <c r="CM21702" s="56" t="s">
        <v>216</v>
      </c>
      <c r="CN21702" s="56" t="s">
        <v>216</v>
      </c>
      <c r="CO21702" s="52"/>
      <c r="CP21702" s="52"/>
      <c r="CQ21702" s="52"/>
      <c r="CR21702" s="52"/>
      <c r="CS21702" s="52"/>
      <c r="CT21702" s="52"/>
      <c r="CU21702" s="33"/>
      <c r="CV21702" s="33"/>
    </row>
    <row r="21703" spans="74:100">
      <c r="BV21703" s="62"/>
      <c r="BW21703" s="62"/>
      <c r="BX21703" s="62"/>
      <c r="BY21703" s="62"/>
      <c r="BZ21703" s="62"/>
      <c r="CA21703" s="62"/>
      <c r="CB21703" s="62"/>
      <c r="CC21703" s="62"/>
      <c r="CD21703" s="62"/>
      <c r="CE21703" s="62"/>
      <c r="CF21703" s="62"/>
      <c r="CL21703" s="56" t="s">
        <v>5057</v>
      </c>
      <c r="CM21703" s="56" t="s">
        <v>213</v>
      </c>
      <c r="CN21703" s="56" t="s">
        <v>213</v>
      </c>
      <c r="CO21703" s="52"/>
      <c r="CP21703" s="52"/>
      <c r="CQ21703" s="52"/>
      <c r="CR21703" s="52"/>
      <c r="CS21703" s="52"/>
      <c r="CT21703" s="52"/>
      <c r="CU21703" s="33"/>
      <c r="CV21703" s="33"/>
    </row>
    <row r="21704" spans="74:100">
      <c r="BV21704" s="62"/>
      <c r="BW21704" s="62"/>
      <c r="BX21704" s="62"/>
      <c r="BY21704" s="62"/>
      <c r="BZ21704" s="62"/>
      <c r="CA21704" s="62"/>
      <c r="CB21704" s="62"/>
      <c r="CC21704" s="62"/>
      <c r="CD21704" s="62"/>
      <c r="CE21704" s="62"/>
      <c r="CF21704" s="62"/>
      <c r="CL21704" s="56" t="s">
        <v>25840</v>
      </c>
      <c r="CM21704" s="56" t="s">
        <v>216</v>
      </c>
      <c r="CN21704" s="56" t="s">
        <v>216</v>
      </c>
      <c r="CO21704" s="52"/>
      <c r="CP21704" s="52"/>
      <c r="CQ21704" s="52"/>
      <c r="CR21704" s="52"/>
      <c r="CS21704" s="52"/>
      <c r="CT21704" s="52"/>
      <c r="CU21704" s="33"/>
      <c r="CV21704" s="33"/>
    </row>
    <row r="21705" spans="74:100">
      <c r="BV21705" s="62"/>
      <c r="BW21705" s="62"/>
      <c r="BX21705" s="62"/>
      <c r="BY21705" s="62"/>
      <c r="BZ21705" s="62"/>
      <c r="CA21705" s="62"/>
      <c r="CB21705" s="62"/>
      <c r="CC21705" s="62"/>
      <c r="CD21705" s="62"/>
      <c r="CE21705" s="62"/>
      <c r="CF21705" s="62"/>
      <c r="CL21705" s="56" t="s">
        <v>25841</v>
      </c>
      <c r="CM21705" s="56" t="s">
        <v>216</v>
      </c>
      <c r="CN21705" s="56" t="s">
        <v>216</v>
      </c>
      <c r="CO21705" s="52"/>
      <c r="CP21705" s="52"/>
      <c r="CQ21705" s="52"/>
      <c r="CR21705" s="52"/>
      <c r="CS21705" s="52"/>
      <c r="CT21705" s="52"/>
      <c r="CU21705" s="33"/>
      <c r="CV21705" s="33"/>
    </row>
    <row r="21706" spans="74:100">
      <c r="BV21706" s="62"/>
      <c r="BW21706" s="62"/>
      <c r="BX21706" s="62"/>
      <c r="BY21706" s="62"/>
      <c r="BZ21706" s="62"/>
      <c r="CA21706" s="62"/>
      <c r="CB21706" s="62"/>
      <c r="CC21706" s="62"/>
      <c r="CD21706" s="62"/>
      <c r="CE21706" s="62"/>
      <c r="CF21706" s="62"/>
      <c r="CL21706" s="56" t="s">
        <v>24043</v>
      </c>
      <c r="CM21706" s="56" t="s">
        <v>216</v>
      </c>
      <c r="CN21706" s="56" t="s">
        <v>216</v>
      </c>
      <c r="CO21706" s="52"/>
      <c r="CP21706" s="52"/>
      <c r="CQ21706" s="52"/>
      <c r="CR21706" s="52"/>
      <c r="CS21706" s="52"/>
      <c r="CT21706" s="52"/>
      <c r="CU21706" s="33"/>
      <c r="CV21706" s="33"/>
    </row>
    <row r="21707" spans="74:100">
      <c r="BV21707" s="62"/>
      <c r="BW21707" s="62"/>
      <c r="BX21707" s="62"/>
      <c r="BY21707" s="62"/>
      <c r="BZ21707" s="62"/>
      <c r="CA21707" s="62"/>
      <c r="CB21707" s="62"/>
      <c r="CC21707" s="62"/>
      <c r="CD21707" s="62"/>
      <c r="CE21707" s="62"/>
      <c r="CF21707" s="62"/>
      <c r="CL21707" s="56" t="s">
        <v>11712</v>
      </c>
      <c r="CM21707" s="56" t="s">
        <v>214</v>
      </c>
      <c r="CN21707" s="56" t="s">
        <v>214</v>
      </c>
      <c r="CO21707" s="52"/>
      <c r="CP21707" s="52"/>
      <c r="CQ21707" s="52"/>
      <c r="CR21707" s="52"/>
      <c r="CS21707" s="52"/>
      <c r="CT21707" s="52"/>
      <c r="CU21707" s="33"/>
      <c r="CV21707" s="33"/>
    </row>
    <row r="21708" spans="74:100">
      <c r="BV21708" s="62"/>
      <c r="BW21708" s="62"/>
      <c r="BX21708" s="62"/>
      <c r="BY21708" s="62"/>
      <c r="BZ21708" s="62"/>
      <c r="CA21708" s="62"/>
      <c r="CB21708" s="62"/>
      <c r="CC21708" s="62"/>
      <c r="CD21708" s="62"/>
      <c r="CE21708" s="62"/>
      <c r="CF21708" s="62"/>
      <c r="CL21708" s="56" t="s">
        <v>11713</v>
      </c>
      <c r="CM21708" s="56" t="s">
        <v>214</v>
      </c>
      <c r="CN21708" s="56" t="s">
        <v>214</v>
      </c>
      <c r="CO21708" s="52"/>
      <c r="CP21708" s="52"/>
      <c r="CQ21708" s="52"/>
      <c r="CR21708" s="52"/>
      <c r="CS21708" s="52"/>
      <c r="CT21708" s="52"/>
      <c r="CU21708" s="33"/>
      <c r="CV21708" s="33"/>
    </row>
    <row r="21709" spans="74:100">
      <c r="BV21709" s="62"/>
      <c r="BW21709" s="62"/>
      <c r="BX21709" s="62"/>
      <c r="BY21709" s="62"/>
      <c r="BZ21709" s="62"/>
      <c r="CA21709" s="62"/>
      <c r="CB21709" s="62"/>
      <c r="CC21709" s="62"/>
      <c r="CD21709" s="62"/>
      <c r="CE21709" s="62"/>
      <c r="CF21709" s="62"/>
      <c r="CL21709" s="56" t="s">
        <v>11714</v>
      </c>
      <c r="CM21709" s="56" t="s">
        <v>214</v>
      </c>
      <c r="CN21709" s="56" t="s">
        <v>214</v>
      </c>
      <c r="CO21709" s="52"/>
      <c r="CP21709" s="52"/>
      <c r="CQ21709" s="52"/>
      <c r="CR21709" s="52"/>
      <c r="CS21709" s="52"/>
      <c r="CT21709" s="52"/>
      <c r="CU21709" s="33"/>
      <c r="CV21709" s="33"/>
    </row>
    <row r="21710" spans="74:100">
      <c r="BV21710" s="62"/>
      <c r="BW21710" s="62"/>
      <c r="BX21710" s="62"/>
      <c r="BY21710" s="62"/>
      <c r="BZ21710" s="62"/>
      <c r="CA21710" s="62"/>
      <c r="CB21710" s="62"/>
      <c r="CC21710" s="62"/>
      <c r="CD21710" s="62"/>
      <c r="CE21710" s="62"/>
      <c r="CF21710" s="62"/>
      <c r="CL21710" s="56" t="s">
        <v>11715</v>
      </c>
      <c r="CM21710" s="56" t="s">
        <v>214</v>
      </c>
      <c r="CN21710" s="56" t="s">
        <v>214</v>
      </c>
      <c r="CO21710" s="52"/>
      <c r="CP21710" s="52"/>
      <c r="CQ21710" s="52"/>
      <c r="CR21710" s="52"/>
      <c r="CS21710" s="52"/>
      <c r="CT21710" s="52"/>
      <c r="CU21710" s="33"/>
      <c r="CV21710" s="33"/>
    </row>
    <row r="21711" spans="74:100">
      <c r="BV21711" s="62"/>
      <c r="BW21711" s="62"/>
      <c r="BX21711" s="62"/>
      <c r="BY21711" s="62"/>
      <c r="BZ21711" s="62"/>
      <c r="CA21711" s="62"/>
      <c r="CB21711" s="62"/>
      <c r="CC21711" s="62"/>
      <c r="CD21711" s="62"/>
      <c r="CE21711" s="62"/>
      <c r="CF21711" s="62"/>
      <c r="CL21711" s="56" t="s">
        <v>12154</v>
      </c>
      <c r="CM21711" s="56" t="s">
        <v>213</v>
      </c>
      <c r="CN21711" s="56" t="s">
        <v>213</v>
      </c>
      <c r="CO21711" s="52"/>
      <c r="CP21711" s="52"/>
      <c r="CQ21711" s="52"/>
      <c r="CR21711" s="52"/>
      <c r="CS21711" s="52"/>
      <c r="CT21711" s="52"/>
      <c r="CU21711" s="33"/>
      <c r="CV21711" s="33"/>
    </row>
    <row r="21712" spans="74:100">
      <c r="BV21712" s="62"/>
      <c r="BW21712" s="62"/>
      <c r="BX21712" s="62"/>
      <c r="BY21712" s="62"/>
      <c r="BZ21712" s="62"/>
      <c r="CA21712" s="62"/>
      <c r="CB21712" s="62"/>
      <c r="CC21712" s="62"/>
      <c r="CD21712" s="62"/>
      <c r="CE21712" s="62"/>
      <c r="CF21712" s="62"/>
      <c r="CL21712" s="56" t="s">
        <v>12155</v>
      </c>
      <c r="CM21712" s="56" t="s">
        <v>213</v>
      </c>
      <c r="CN21712" s="56" t="s">
        <v>213</v>
      </c>
      <c r="CO21712" s="52"/>
      <c r="CP21712" s="52"/>
      <c r="CQ21712" s="52"/>
      <c r="CR21712" s="52"/>
      <c r="CS21712" s="52"/>
      <c r="CT21712" s="52"/>
      <c r="CU21712" s="33"/>
      <c r="CV21712" s="33"/>
    </row>
    <row r="21713" spans="74:100">
      <c r="BV21713" s="62"/>
      <c r="BW21713" s="62"/>
      <c r="BX21713" s="62"/>
      <c r="BY21713" s="62"/>
      <c r="BZ21713" s="62"/>
      <c r="CA21713" s="62"/>
      <c r="CB21713" s="62"/>
      <c r="CC21713" s="62"/>
      <c r="CD21713" s="62"/>
      <c r="CE21713" s="62"/>
      <c r="CF21713" s="62"/>
      <c r="CL21713" s="56" t="s">
        <v>12152</v>
      </c>
      <c r="CM21713" s="56" t="s">
        <v>213</v>
      </c>
      <c r="CN21713" s="56" t="s">
        <v>213</v>
      </c>
      <c r="CO21713" s="52"/>
      <c r="CP21713" s="52"/>
      <c r="CQ21713" s="52"/>
      <c r="CR21713" s="52"/>
      <c r="CS21713" s="52"/>
      <c r="CT21713" s="52"/>
      <c r="CU21713" s="33"/>
      <c r="CV21713" s="33"/>
    </row>
    <row r="21714" spans="74:100">
      <c r="BV21714" s="62"/>
      <c r="BW21714" s="62"/>
      <c r="BX21714" s="62"/>
      <c r="BY21714" s="62"/>
      <c r="BZ21714" s="62"/>
      <c r="CA21714" s="62"/>
      <c r="CB21714" s="62"/>
      <c r="CC21714" s="62"/>
      <c r="CD21714" s="62"/>
      <c r="CE21714" s="62"/>
      <c r="CF21714" s="62"/>
      <c r="CL21714" s="56" t="s">
        <v>11718</v>
      </c>
      <c r="CM21714" s="56" t="s">
        <v>214</v>
      </c>
      <c r="CN21714" s="56" t="s">
        <v>214</v>
      </c>
      <c r="CO21714" s="52"/>
      <c r="CP21714" s="52"/>
      <c r="CQ21714" s="52"/>
      <c r="CR21714" s="52"/>
      <c r="CS21714" s="52"/>
      <c r="CT21714" s="52"/>
      <c r="CU21714" s="33"/>
      <c r="CV21714" s="33"/>
    </row>
    <row r="21715" spans="74:100">
      <c r="BV21715" s="62"/>
      <c r="BW21715" s="62"/>
      <c r="BX21715" s="62"/>
      <c r="BY21715" s="62"/>
      <c r="BZ21715" s="62"/>
      <c r="CA21715" s="62"/>
      <c r="CB21715" s="62"/>
      <c r="CC21715" s="62"/>
      <c r="CD21715" s="62"/>
      <c r="CE21715" s="62"/>
      <c r="CF21715" s="62"/>
      <c r="CL21715" s="56" t="s">
        <v>11719</v>
      </c>
      <c r="CM21715" s="56" t="s">
        <v>214</v>
      </c>
      <c r="CN21715" s="56" t="s">
        <v>214</v>
      </c>
      <c r="CO21715" s="52"/>
      <c r="CP21715" s="52"/>
      <c r="CQ21715" s="52"/>
      <c r="CR21715" s="52"/>
      <c r="CS21715" s="52"/>
      <c r="CT21715" s="52"/>
      <c r="CU21715" s="33"/>
      <c r="CV21715" s="33"/>
    </row>
    <row r="21716" spans="74:100">
      <c r="BV21716" s="62"/>
      <c r="BW21716" s="62"/>
      <c r="BX21716" s="62"/>
      <c r="BY21716" s="62"/>
      <c r="BZ21716" s="62"/>
      <c r="CA21716" s="62"/>
      <c r="CB21716" s="62"/>
      <c r="CC21716" s="62"/>
      <c r="CD21716" s="62"/>
      <c r="CE21716" s="62"/>
      <c r="CF21716" s="62"/>
      <c r="CL21716" s="56" t="s">
        <v>24044</v>
      </c>
      <c r="CM21716" s="56" t="s">
        <v>214</v>
      </c>
      <c r="CN21716" s="56" t="s">
        <v>214</v>
      </c>
      <c r="CO21716" s="52"/>
      <c r="CP21716" s="52"/>
      <c r="CQ21716" s="52"/>
      <c r="CR21716" s="52"/>
      <c r="CS21716" s="52"/>
      <c r="CT21716" s="52"/>
      <c r="CU21716" s="33"/>
      <c r="CV21716" s="33"/>
    </row>
    <row r="21717" spans="74:100">
      <c r="BV21717" s="62"/>
      <c r="BW21717" s="62"/>
      <c r="BX21717" s="62"/>
      <c r="BY21717" s="62"/>
      <c r="BZ21717" s="62"/>
      <c r="CA21717" s="62"/>
      <c r="CB21717" s="62"/>
      <c r="CC21717" s="62"/>
      <c r="CD21717" s="62"/>
      <c r="CE21717" s="62"/>
      <c r="CF21717" s="62"/>
      <c r="CL21717" s="56" t="s">
        <v>11720</v>
      </c>
      <c r="CM21717" s="56" t="s">
        <v>214</v>
      </c>
      <c r="CN21717" s="56" t="s">
        <v>214</v>
      </c>
      <c r="CO21717" s="52"/>
      <c r="CP21717" s="52"/>
      <c r="CQ21717" s="52"/>
      <c r="CR21717" s="52"/>
      <c r="CS21717" s="52"/>
      <c r="CT21717" s="52"/>
      <c r="CU21717" s="33"/>
      <c r="CV21717" s="33"/>
    </row>
    <row r="21718" spans="74:100">
      <c r="BV21718" s="62"/>
      <c r="BW21718" s="62"/>
      <c r="BX21718" s="62"/>
      <c r="BY21718" s="62"/>
      <c r="BZ21718" s="62"/>
      <c r="CA21718" s="62"/>
      <c r="CB21718" s="62"/>
      <c r="CC21718" s="62"/>
      <c r="CD21718" s="62"/>
      <c r="CE21718" s="62"/>
      <c r="CF21718" s="62"/>
      <c r="CL21718" s="56" t="s">
        <v>11721</v>
      </c>
      <c r="CM21718" s="56" t="s">
        <v>214</v>
      </c>
      <c r="CN21718" s="56" t="s">
        <v>214</v>
      </c>
      <c r="CO21718" s="52"/>
      <c r="CP21718" s="52"/>
      <c r="CQ21718" s="52"/>
      <c r="CR21718" s="52"/>
      <c r="CS21718" s="52"/>
      <c r="CT21718" s="52"/>
      <c r="CU21718" s="33"/>
      <c r="CV21718" s="33"/>
    </row>
    <row r="21719" spans="74:100">
      <c r="BV21719" s="62"/>
      <c r="BW21719" s="62"/>
      <c r="BX21719" s="62"/>
      <c r="BY21719" s="62"/>
      <c r="BZ21719" s="62"/>
      <c r="CA21719" s="62"/>
      <c r="CB21719" s="62"/>
      <c r="CC21719" s="62"/>
      <c r="CD21719" s="62"/>
      <c r="CE21719" s="62"/>
      <c r="CF21719" s="62"/>
      <c r="CL21719" s="35" t="s">
        <v>29631</v>
      </c>
      <c r="CM21719" s="35" t="s">
        <v>217</v>
      </c>
      <c r="CN21719" s="35" t="s">
        <v>217</v>
      </c>
      <c r="CO21719" s="52"/>
      <c r="CP21719" s="52"/>
      <c r="CQ21719" s="52"/>
      <c r="CR21719" s="52"/>
      <c r="CS21719" s="52"/>
      <c r="CT21719" s="52"/>
      <c r="CU21719" s="33"/>
      <c r="CV21719" s="33"/>
    </row>
    <row r="21720" spans="74:100">
      <c r="BV21720" s="62"/>
      <c r="BW21720" s="62"/>
      <c r="BX21720" s="62"/>
      <c r="BY21720" s="62"/>
      <c r="BZ21720" s="62"/>
      <c r="CA21720" s="62"/>
      <c r="CB21720" s="62"/>
      <c r="CC21720" s="62"/>
      <c r="CD21720" s="62"/>
      <c r="CE21720" s="62"/>
      <c r="CF21720" s="62"/>
      <c r="CL21720" s="56" t="s">
        <v>11722</v>
      </c>
      <c r="CM21720" s="56" t="s">
        <v>215</v>
      </c>
      <c r="CN21720" s="56" t="s">
        <v>215</v>
      </c>
      <c r="CO21720" s="52"/>
      <c r="CP21720" s="52"/>
      <c r="CQ21720" s="52"/>
      <c r="CR21720" s="52"/>
      <c r="CS21720" s="52"/>
      <c r="CT21720" s="52"/>
      <c r="CU21720" s="33"/>
      <c r="CV21720" s="33"/>
    </row>
    <row r="21721" spans="74:100">
      <c r="BV21721" s="62"/>
      <c r="BW21721" s="62"/>
      <c r="BX21721" s="62"/>
      <c r="BY21721" s="62"/>
      <c r="BZ21721" s="62"/>
      <c r="CA21721" s="62"/>
      <c r="CB21721" s="62"/>
      <c r="CC21721" s="62"/>
      <c r="CD21721" s="62"/>
      <c r="CE21721" s="62"/>
      <c r="CF21721" s="62"/>
      <c r="CL21721" s="35" t="s">
        <v>29632</v>
      </c>
      <c r="CM21721" s="35" t="s">
        <v>217</v>
      </c>
      <c r="CN21721" s="35" t="s">
        <v>217</v>
      </c>
      <c r="CO21721" s="52"/>
      <c r="CP21721" s="52"/>
      <c r="CQ21721" s="52"/>
      <c r="CR21721" s="52"/>
      <c r="CS21721" s="52"/>
      <c r="CT21721" s="52"/>
      <c r="CU21721" s="33"/>
      <c r="CV21721" s="33"/>
    </row>
    <row r="21722" spans="74:100">
      <c r="BV21722" s="62"/>
      <c r="BW21722" s="62"/>
      <c r="BX21722" s="62"/>
      <c r="BY21722" s="62"/>
      <c r="BZ21722" s="62"/>
      <c r="CA21722" s="62"/>
      <c r="CB21722" s="62"/>
      <c r="CC21722" s="62"/>
      <c r="CD21722" s="62"/>
      <c r="CE21722" s="62"/>
      <c r="CF21722" s="62"/>
      <c r="CL21722" s="35" t="s">
        <v>13604</v>
      </c>
      <c r="CM21722" s="35" t="s">
        <v>217</v>
      </c>
      <c r="CN21722" s="35" t="s">
        <v>217</v>
      </c>
      <c r="CO21722" s="52"/>
      <c r="CP21722" s="52"/>
      <c r="CQ21722" s="52"/>
      <c r="CR21722" s="52"/>
      <c r="CS21722" s="52"/>
      <c r="CT21722" s="52"/>
      <c r="CU21722" s="33"/>
      <c r="CV21722" s="33"/>
    </row>
    <row r="21723" spans="74:100">
      <c r="BV21723" s="62"/>
      <c r="BW21723" s="62"/>
      <c r="BX21723" s="62"/>
      <c r="BY21723" s="62"/>
      <c r="BZ21723" s="62"/>
      <c r="CA21723" s="62"/>
      <c r="CB21723" s="62"/>
      <c r="CC21723" s="62"/>
      <c r="CD21723" s="62"/>
      <c r="CE21723" s="62"/>
      <c r="CF21723" s="62"/>
      <c r="CL21723" s="35" t="s">
        <v>13229</v>
      </c>
      <c r="CM21723" s="35" t="s">
        <v>217</v>
      </c>
      <c r="CN21723" s="35" t="s">
        <v>217</v>
      </c>
      <c r="CO21723" s="52"/>
      <c r="CP21723" s="52"/>
      <c r="CQ21723" s="52"/>
      <c r="CR21723" s="52"/>
      <c r="CS21723" s="52"/>
      <c r="CT21723" s="52"/>
      <c r="CU21723" s="33"/>
      <c r="CV21723" s="33"/>
    </row>
    <row r="21724" spans="74:100">
      <c r="BV21724" s="62"/>
      <c r="BW21724" s="62"/>
      <c r="BX21724" s="62"/>
      <c r="BY21724" s="62"/>
      <c r="BZ21724" s="62"/>
      <c r="CA21724" s="62"/>
      <c r="CB21724" s="62"/>
      <c r="CC21724" s="62"/>
      <c r="CD21724" s="62"/>
      <c r="CE21724" s="62"/>
      <c r="CF21724" s="62"/>
      <c r="CL21724" s="35" t="s">
        <v>10258</v>
      </c>
      <c r="CM21724" s="35" t="s">
        <v>217</v>
      </c>
      <c r="CN21724" s="35" t="s">
        <v>217</v>
      </c>
      <c r="CO21724" s="52"/>
      <c r="CP21724" s="52"/>
      <c r="CQ21724" s="52"/>
      <c r="CR21724" s="52"/>
      <c r="CS21724" s="52"/>
      <c r="CT21724" s="52"/>
      <c r="CU21724" s="33"/>
      <c r="CV21724" s="33"/>
    </row>
    <row r="21725" spans="74:100">
      <c r="BV21725" s="62"/>
      <c r="BW21725" s="62"/>
      <c r="BX21725" s="62"/>
      <c r="BY21725" s="62"/>
      <c r="BZ21725" s="62"/>
      <c r="CA21725" s="62"/>
      <c r="CB21725" s="62"/>
      <c r="CC21725" s="62"/>
      <c r="CD21725" s="62"/>
      <c r="CE21725" s="62"/>
      <c r="CF21725" s="62"/>
      <c r="CL21725" s="56" t="s">
        <v>9081</v>
      </c>
      <c r="CM21725" s="56" t="s">
        <v>217</v>
      </c>
      <c r="CN21725" s="56" t="s">
        <v>217</v>
      </c>
      <c r="CO21725" s="52"/>
      <c r="CP21725" s="52"/>
      <c r="CQ21725" s="52"/>
      <c r="CR21725" s="52"/>
      <c r="CS21725" s="52"/>
      <c r="CT21725" s="52"/>
      <c r="CU21725" s="33"/>
      <c r="CV21725" s="33"/>
    </row>
    <row r="21726" spans="74:100">
      <c r="BV21726" s="62"/>
      <c r="BW21726" s="62"/>
      <c r="BX21726" s="62"/>
      <c r="BY21726" s="62"/>
      <c r="BZ21726" s="62"/>
      <c r="CA21726" s="62"/>
      <c r="CB21726" s="62"/>
      <c r="CC21726" s="62"/>
      <c r="CD21726" s="62"/>
      <c r="CE21726" s="62"/>
      <c r="CF21726" s="62"/>
      <c r="CL21726" s="35" t="s">
        <v>29633</v>
      </c>
      <c r="CM21726" s="35" t="s">
        <v>217</v>
      </c>
      <c r="CN21726" s="35" t="s">
        <v>217</v>
      </c>
      <c r="CO21726" s="52"/>
      <c r="CP21726" s="52"/>
      <c r="CQ21726" s="52"/>
      <c r="CR21726" s="52"/>
      <c r="CS21726" s="52"/>
      <c r="CT21726" s="52"/>
      <c r="CU21726" s="33"/>
      <c r="CV21726" s="33"/>
    </row>
    <row r="21727" spans="74:100">
      <c r="BV21727" s="62"/>
      <c r="BW21727" s="62"/>
      <c r="BX21727" s="62"/>
      <c r="BY21727" s="62"/>
      <c r="BZ21727" s="62"/>
      <c r="CA21727" s="62"/>
      <c r="CB21727" s="62"/>
      <c r="CC21727" s="62"/>
      <c r="CD21727" s="62"/>
      <c r="CE21727" s="62"/>
      <c r="CF21727" s="62"/>
      <c r="CL21727" s="56" t="s">
        <v>7729</v>
      </c>
      <c r="CM21727" s="56" t="s">
        <v>217</v>
      </c>
      <c r="CN21727" s="56" t="s">
        <v>217</v>
      </c>
      <c r="CO21727" s="52"/>
      <c r="CP21727" s="52"/>
      <c r="CQ21727" s="52"/>
      <c r="CR21727" s="52"/>
      <c r="CS21727" s="52"/>
      <c r="CT21727" s="52"/>
      <c r="CU21727" s="33"/>
      <c r="CV21727" s="33"/>
    </row>
    <row r="21728" spans="74:100">
      <c r="BV21728" s="62"/>
      <c r="BW21728" s="62"/>
      <c r="BX21728" s="62"/>
      <c r="BY21728" s="62"/>
      <c r="BZ21728" s="62"/>
      <c r="CA21728" s="62"/>
      <c r="CB21728" s="62"/>
      <c r="CC21728" s="62"/>
      <c r="CD21728" s="62"/>
      <c r="CE21728" s="62"/>
      <c r="CF21728" s="62"/>
      <c r="CL21728" s="56" t="s">
        <v>11724</v>
      </c>
      <c r="CM21728" s="56" t="s">
        <v>214</v>
      </c>
      <c r="CN21728" s="56" t="s">
        <v>214</v>
      </c>
      <c r="CO21728" s="52"/>
      <c r="CP21728" s="52"/>
      <c r="CQ21728" s="52"/>
      <c r="CR21728" s="52"/>
      <c r="CS21728" s="52"/>
      <c r="CT21728" s="52"/>
      <c r="CU21728" s="33"/>
      <c r="CV21728" s="33"/>
    </row>
    <row r="21729" spans="74:100">
      <c r="BV21729" s="62"/>
      <c r="BW21729" s="62"/>
      <c r="BX21729" s="62"/>
      <c r="BY21729" s="62"/>
      <c r="BZ21729" s="62"/>
      <c r="CA21729" s="62"/>
      <c r="CB21729" s="62"/>
      <c r="CC21729" s="62"/>
      <c r="CD21729" s="62"/>
      <c r="CE21729" s="62"/>
      <c r="CF21729" s="62"/>
      <c r="CL21729" s="35" t="s">
        <v>29634</v>
      </c>
      <c r="CM21729" s="35" t="s">
        <v>217</v>
      </c>
      <c r="CN21729" s="35" t="s">
        <v>217</v>
      </c>
      <c r="CO21729" s="52"/>
      <c r="CP21729" s="52"/>
      <c r="CQ21729" s="52"/>
      <c r="CR21729" s="52"/>
      <c r="CS21729" s="52"/>
      <c r="CT21729" s="52"/>
      <c r="CU21729" s="33"/>
      <c r="CV21729" s="33"/>
    </row>
    <row r="21730" spans="74:100">
      <c r="BV21730" s="62"/>
      <c r="BW21730" s="62"/>
      <c r="BX21730" s="62"/>
      <c r="BY21730" s="62"/>
      <c r="BZ21730" s="62"/>
      <c r="CA21730" s="62"/>
      <c r="CB21730" s="62"/>
      <c r="CC21730" s="62"/>
      <c r="CD21730" s="62"/>
      <c r="CE21730" s="62"/>
      <c r="CF21730" s="62"/>
      <c r="CL21730" s="35" t="s">
        <v>13392</v>
      </c>
      <c r="CM21730" s="35" t="s">
        <v>217</v>
      </c>
      <c r="CN21730" s="35" t="s">
        <v>217</v>
      </c>
      <c r="CO21730" s="52"/>
      <c r="CP21730" s="52"/>
      <c r="CQ21730" s="52"/>
      <c r="CR21730" s="52"/>
      <c r="CS21730" s="52"/>
      <c r="CT21730" s="52"/>
      <c r="CU21730" s="33"/>
      <c r="CV21730" s="33"/>
    </row>
    <row r="21731" spans="74:100">
      <c r="BV21731" s="62"/>
      <c r="BW21731" s="62"/>
      <c r="BX21731" s="62"/>
      <c r="BY21731" s="62"/>
      <c r="BZ21731" s="62"/>
      <c r="CA21731" s="62"/>
      <c r="CB21731" s="62"/>
      <c r="CC21731" s="62"/>
      <c r="CD21731" s="62"/>
      <c r="CE21731" s="62"/>
      <c r="CF21731" s="62"/>
      <c r="CL21731" s="56" t="s">
        <v>12512</v>
      </c>
      <c r="CM21731" s="56" t="s">
        <v>216</v>
      </c>
      <c r="CN21731" s="56" t="s">
        <v>216</v>
      </c>
      <c r="CO21731" s="52"/>
      <c r="CP21731" s="52"/>
      <c r="CQ21731" s="52"/>
      <c r="CR21731" s="52"/>
      <c r="CS21731" s="52"/>
      <c r="CT21731" s="52"/>
      <c r="CU21731" s="33"/>
      <c r="CV21731" s="33"/>
    </row>
    <row r="21732" spans="74:100">
      <c r="BV21732" s="62"/>
      <c r="BW21732" s="62"/>
      <c r="BX21732" s="62"/>
      <c r="BY21732" s="62"/>
      <c r="BZ21732" s="62"/>
      <c r="CA21732" s="62"/>
      <c r="CB21732" s="62"/>
      <c r="CC21732" s="62"/>
      <c r="CD21732" s="62"/>
      <c r="CE21732" s="62"/>
      <c r="CF21732" s="62"/>
      <c r="CL21732" s="56" t="s">
        <v>11733</v>
      </c>
      <c r="CM21732" s="56" t="s">
        <v>215</v>
      </c>
      <c r="CN21732" s="56" t="s">
        <v>215</v>
      </c>
      <c r="CO21732" s="52"/>
      <c r="CP21732" s="52"/>
      <c r="CQ21732" s="52"/>
      <c r="CR21732" s="52"/>
      <c r="CS21732" s="52"/>
      <c r="CT21732" s="52"/>
      <c r="CU21732" s="33"/>
      <c r="CV21732" s="33"/>
    </row>
    <row r="21733" spans="74:100">
      <c r="BV21733" s="62"/>
      <c r="BW21733" s="62"/>
      <c r="BX21733" s="62"/>
      <c r="BY21733" s="62"/>
      <c r="BZ21733" s="62"/>
      <c r="CA21733" s="62"/>
      <c r="CB21733" s="62"/>
      <c r="CC21733" s="62"/>
      <c r="CD21733" s="62"/>
      <c r="CE21733" s="62"/>
      <c r="CF21733" s="62"/>
      <c r="CL21733" s="56" t="s">
        <v>11743</v>
      </c>
      <c r="CM21733" s="56" t="s">
        <v>215</v>
      </c>
      <c r="CN21733" s="56" t="s">
        <v>215</v>
      </c>
      <c r="CO21733" s="52"/>
      <c r="CP21733" s="52"/>
      <c r="CQ21733" s="52"/>
      <c r="CR21733" s="52"/>
      <c r="CS21733" s="52"/>
      <c r="CT21733" s="52"/>
      <c r="CU21733" s="33"/>
      <c r="CV21733" s="33"/>
    </row>
    <row r="21734" spans="74:100">
      <c r="BV21734" s="62"/>
      <c r="BW21734" s="62"/>
      <c r="BX21734" s="62"/>
      <c r="BY21734" s="62"/>
      <c r="BZ21734" s="62"/>
      <c r="CA21734" s="62"/>
      <c r="CB21734" s="62"/>
      <c r="CC21734" s="62"/>
      <c r="CD21734" s="62"/>
      <c r="CE21734" s="62"/>
      <c r="CF21734" s="62"/>
      <c r="CL21734" s="56" t="s">
        <v>11740</v>
      </c>
      <c r="CM21734" s="56" t="s">
        <v>217</v>
      </c>
      <c r="CN21734" s="56" t="s">
        <v>217</v>
      </c>
      <c r="CO21734" s="52"/>
      <c r="CP21734" s="52"/>
      <c r="CQ21734" s="52"/>
      <c r="CR21734" s="52"/>
      <c r="CS21734" s="52"/>
      <c r="CT21734" s="52"/>
      <c r="CU21734" s="33"/>
      <c r="CV21734" s="33"/>
    </row>
    <row r="21735" spans="74:100">
      <c r="BV21735" s="62"/>
      <c r="BW21735" s="62"/>
      <c r="BX21735" s="62"/>
      <c r="BY21735" s="62"/>
      <c r="BZ21735" s="62"/>
      <c r="CA21735" s="62"/>
      <c r="CB21735" s="62"/>
      <c r="CC21735" s="62"/>
      <c r="CD21735" s="62"/>
      <c r="CE21735" s="62"/>
      <c r="CF21735" s="62"/>
      <c r="CL21735" s="56" t="s">
        <v>11734</v>
      </c>
      <c r="CM21735" s="56" t="s">
        <v>215</v>
      </c>
      <c r="CN21735" s="56" t="s">
        <v>215</v>
      </c>
      <c r="CO21735" s="52"/>
      <c r="CP21735" s="52"/>
      <c r="CQ21735" s="52"/>
      <c r="CR21735" s="52"/>
      <c r="CS21735" s="52"/>
      <c r="CT21735" s="52"/>
      <c r="CU21735" s="33"/>
      <c r="CV21735" s="33"/>
    </row>
    <row r="21736" spans="74:100">
      <c r="BV21736" s="62"/>
      <c r="BW21736" s="62"/>
      <c r="BX21736" s="62"/>
      <c r="BY21736" s="62"/>
      <c r="BZ21736" s="62"/>
      <c r="CA21736" s="62"/>
      <c r="CB21736" s="62"/>
      <c r="CC21736" s="62"/>
      <c r="CD21736" s="62"/>
      <c r="CE21736" s="62"/>
      <c r="CF21736" s="62"/>
      <c r="CL21736" s="35" t="s">
        <v>11730</v>
      </c>
      <c r="CM21736" s="35" t="s">
        <v>217</v>
      </c>
      <c r="CN21736" s="35" t="s">
        <v>217</v>
      </c>
      <c r="CO21736" s="52"/>
      <c r="CP21736" s="52"/>
      <c r="CQ21736" s="52"/>
      <c r="CR21736" s="52"/>
      <c r="CS21736" s="52"/>
      <c r="CT21736" s="52"/>
      <c r="CU21736" s="33"/>
      <c r="CV21736" s="33"/>
    </row>
    <row r="21737" spans="74:100">
      <c r="BV21737" s="62"/>
      <c r="BW21737" s="62"/>
      <c r="BX21737" s="62"/>
      <c r="BY21737" s="62"/>
      <c r="BZ21737" s="62"/>
      <c r="CA21737" s="62"/>
      <c r="CB21737" s="62"/>
      <c r="CC21737" s="62"/>
      <c r="CD21737" s="62"/>
      <c r="CE21737" s="62"/>
      <c r="CF21737" s="62"/>
      <c r="CL21737" s="56" t="s">
        <v>11735</v>
      </c>
      <c r="CM21737" s="56" t="s">
        <v>215</v>
      </c>
      <c r="CN21737" s="56" t="s">
        <v>215</v>
      </c>
      <c r="CO21737" s="52"/>
      <c r="CP21737" s="52"/>
      <c r="CQ21737" s="52"/>
      <c r="CR21737" s="52"/>
      <c r="CS21737" s="52"/>
      <c r="CT21737" s="52"/>
      <c r="CU21737" s="33"/>
      <c r="CV21737" s="33"/>
    </row>
    <row r="21738" spans="74:100">
      <c r="BV21738" s="62"/>
      <c r="BW21738" s="62"/>
      <c r="BX21738" s="62"/>
      <c r="BY21738" s="62"/>
      <c r="BZ21738" s="62"/>
      <c r="CA21738" s="62"/>
      <c r="CB21738" s="62"/>
      <c r="CC21738" s="62"/>
      <c r="CD21738" s="62"/>
      <c r="CE21738" s="62"/>
      <c r="CF21738" s="62"/>
      <c r="CL21738" s="56" t="s">
        <v>11736</v>
      </c>
      <c r="CM21738" s="56" t="s">
        <v>215</v>
      </c>
      <c r="CN21738" s="56" t="s">
        <v>215</v>
      </c>
      <c r="CO21738" s="52"/>
      <c r="CP21738" s="52"/>
      <c r="CQ21738" s="52"/>
      <c r="CR21738" s="52"/>
      <c r="CS21738" s="52"/>
      <c r="CT21738" s="52"/>
      <c r="CU21738" s="33"/>
      <c r="CV21738" s="33"/>
    </row>
    <row r="21739" spans="74:100">
      <c r="BV21739" s="62"/>
      <c r="BW21739" s="62"/>
      <c r="BX21739" s="62"/>
      <c r="BY21739" s="62"/>
      <c r="BZ21739" s="62"/>
      <c r="CA21739" s="62"/>
      <c r="CB21739" s="62"/>
      <c r="CC21739" s="62"/>
      <c r="CD21739" s="62"/>
      <c r="CE21739" s="62"/>
      <c r="CF21739" s="62"/>
      <c r="CL21739" s="56" t="s">
        <v>11736</v>
      </c>
      <c r="CM21739" s="56" t="s">
        <v>216</v>
      </c>
      <c r="CN21739" s="56" t="s">
        <v>216</v>
      </c>
      <c r="CO21739" s="52"/>
      <c r="CP21739" s="52"/>
      <c r="CQ21739" s="52"/>
      <c r="CR21739" s="52"/>
      <c r="CS21739" s="52"/>
      <c r="CT21739" s="52"/>
      <c r="CU21739" s="33"/>
      <c r="CV21739" s="33"/>
    </row>
    <row r="21740" spans="74:100">
      <c r="BV21740" s="62"/>
      <c r="BW21740" s="62"/>
      <c r="BX21740" s="62"/>
      <c r="BY21740" s="62"/>
      <c r="BZ21740" s="62"/>
      <c r="CA21740" s="62"/>
      <c r="CB21740" s="62"/>
      <c r="CC21740" s="62"/>
      <c r="CD21740" s="62"/>
      <c r="CE21740" s="62"/>
      <c r="CF21740" s="62"/>
      <c r="CL21740" s="56" t="s">
        <v>11737</v>
      </c>
      <c r="CM21740" s="56" t="s">
        <v>215</v>
      </c>
      <c r="CN21740" s="56" t="s">
        <v>215</v>
      </c>
      <c r="CO21740" s="52"/>
      <c r="CP21740" s="52"/>
      <c r="CQ21740" s="52"/>
      <c r="CR21740" s="52"/>
      <c r="CS21740" s="52"/>
      <c r="CT21740" s="52"/>
      <c r="CU21740" s="33"/>
      <c r="CV21740" s="33"/>
    </row>
    <row r="21741" spans="74:100">
      <c r="BV21741" s="62"/>
      <c r="BW21741" s="62"/>
      <c r="BX21741" s="62"/>
      <c r="BY21741" s="62"/>
      <c r="BZ21741" s="62"/>
      <c r="CA21741" s="62"/>
      <c r="CB21741" s="62"/>
      <c r="CC21741" s="62"/>
      <c r="CD21741" s="62"/>
      <c r="CE21741" s="62"/>
      <c r="CF21741" s="62"/>
      <c r="CL21741" s="56" t="s">
        <v>11742</v>
      </c>
      <c r="CM21741" s="56" t="s">
        <v>216</v>
      </c>
      <c r="CN21741" s="56" t="s">
        <v>216</v>
      </c>
      <c r="CO21741" s="52"/>
      <c r="CP21741" s="52"/>
      <c r="CQ21741" s="52"/>
      <c r="CR21741" s="52"/>
      <c r="CS21741" s="52"/>
      <c r="CT21741" s="52"/>
      <c r="CU21741" s="33"/>
      <c r="CV21741" s="33"/>
    </row>
    <row r="21742" spans="74:100">
      <c r="BV21742" s="62"/>
      <c r="BW21742" s="62"/>
      <c r="BX21742" s="62"/>
      <c r="BY21742" s="62"/>
      <c r="BZ21742" s="62"/>
      <c r="CA21742" s="62"/>
      <c r="CB21742" s="62"/>
      <c r="CC21742" s="62"/>
      <c r="CD21742" s="62"/>
      <c r="CE21742" s="62"/>
      <c r="CF21742" s="62"/>
      <c r="CL21742" s="56" t="s">
        <v>25842</v>
      </c>
      <c r="CM21742" s="56" t="s">
        <v>215</v>
      </c>
      <c r="CN21742" s="56" t="s">
        <v>215</v>
      </c>
      <c r="CO21742" s="52"/>
      <c r="CP21742" s="52"/>
      <c r="CQ21742" s="52"/>
      <c r="CR21742" s="52"/>
      <c r="CS21742" s="52"/>
      <c r="CT21742" s="52"/>
      <c r="CU21742" s="33"/>
      <c r="CV21742" s="33"/>
    </row>
    <row r="21743" spans="74:100">
      <c r="BV21743" s="62"/>
      <c r="BW21743" s="62"/>
      <c r="BX21743" s="62"/>
      <c r="BY21743" s="62"/>
      <c r="BZ21743" s="62"/>
      <c r="CA21743" s="62"/>
      <c r="CB21743" s="62"/>
      <c r="CC21743" s="62"/>
      <c r="CD21743" s="62"/>
      <c r="CE21743" s="62"/>
      <c r="CF21743" s="62"/>
      <c r="CL21743" s="56" t="s">
        <v>11744</v>
      </c>
      <c r="CM21743" s="56" t="s">
        <v>215</v>
      </c>
      <c r="CN21743" s="56" t="s">
        <v>215</v>
      </c>
      <c r="CO21743" s="52"/>
      <c r="CP21743" s="52"/>
      <c r="CQ21743" s="52"/>
      <c r="CR21743" s="52"/>
      <c r="CS21743" s="52"/>
      <c r="CT21743" s="52"/>
      <c r="CU21743" s="33"/>
      <c r="CV21743" s="33"/>
    </row>
    <row r="21744" spans="74:100">
      <c r="BV21744" s="62"/>
      <c r="BW21744" s="62"/>
      <c r="BX21744" s="62"/>
      <c r="BY21744" s="62"/>
      <c r="BZ21744" s="62"/>
      <c r="CA21744" s="62"/>
      <c r="CB21744" s="62"/>
      <c r="CC21744" s="62"/>
      <c r="CD21744" s="62"/>
      <c r="CE21744" s="62"/>
      <c r="CF21744" s="62"/>
      <c r="CL21744" s="56" t="s">
        <v>11746</v>
      </c>
      <c r="CM21744" s="56" t="s">
        <v>216</v>
      </c>
      <c r="CN21744" s="56" t="s">
        <v>216</v>
      </c>
      <c r="CO21744" s="52"/>
      <c r="CP21744" s="52"/>
      <c r="CQ21744" s="52"/>
      <c r="CR21744" s="52"/>
      <c r="CS21744" s="52"/>
      <c r="CT21744" s="52"/>
      <c r="CU21744" s="33"/>
      <c r="CV21744" s="33"/>
    </row>
    <row r="21745" spans="74:100">
      <c r="BV21745" s="62"/>
      <c r="BW21745" s="62"/>
      <c r="BX21745" s="62"/>
      <c r="BY21745" s="62"/>
      <c r="BZ21745" s="62"/>
      <c r="CA21745" s="62"/>
      <c r="CB21745" s="62"/>
      <c r="CC21745" s="62"/>
      <c r="CD21745" s="62"/>
      <c r="CE21745" s="62"/>
      <c r="CF21745" s="62"/>
      <c r="CL21745" s="56" t="s">
        <v>11802</v>
      </c>
      <c r="CM21745" s="56" t="s">
        <v>217</v>
      </c>
      <c r="CN21745" s="56" t="s">
        <v>217</v>
      </c>
      <c r="CO21745" s="52"/>
      <c r="CP21745" s="52"/>
      <c r="CQ21745" s="52"/>
      <c r="CR21745" s="52"/>
      <c r="CS21745" s="52"/>
      <c r="CT21745" s="52"/>
      <c r="CU21745" s="33"/>
      <c r="CV21745" s="33"/>
    </row>
    <row r="21746" spans="74:100">
      <c r="BV21746" s="62"/>
      <c r="BW21746" s="62"/>
      <c r="BX21746" s="62"/>
      <c r="BY21746" s="62"/>
      <c r="BZ21746" s="62"/>
      <c r="CA21746" s="62"/>
      <c r="CB21746" s="62"/>
      <c r="CC21746" s="62"/>
      <c r="CD21746" s="62"/>
      <c r="CE21746" s="62"/>
      <c r="CF21746" s="62"/>
      <c r="CL21746" s="35" t="s">
        <v>11731</v>
      </c>
      <c r="CM21746" s="35" t="s">
        <v>217</v>
      </c>
      <c r="CN21746" s="35" t="s">
        <v>217</v>
      </c>
      <c r="CO21746" s="52"/>
      <c r="CP21746" s="52"/>
      <c r="CQ21746" s="52"/>
      <c r="CR21746" s="52"/>
      <c r="CS21746" s="52"/>
      <c r="CT21746" s="52"/>
      <c r="CU21746" s="33"/>
      <c r="CV21746" s="33"/>
    </row>
    <row r="21747" spans="74:100">
      <c r="BV21747" s="62"/>
      <c r="BW21747" s="62"/>
      <c r="BX21747" s="62"/>
      <c r="BY21747" s="62"/>
      <c r="BZ21747" s="62"/>
      <c r="CA21747" s="62"/>
      <c r="CB21747" s="62"/>
      <c r="CC21747" s="62"/>
      <c r="CD21747" s="62"/>
      <c r="CE21747" s="62"/>
      <c r="CF21747" s="62"/>
      <c r="CL21747" s="56" t="s">
        <v>11751</v>
      </c>
      <c r="CM21747" s="56" t="s">
        <v>213</v>
      </c>
      <c r="CN21747" s="56" t="s">
        <v>213</v>
      </c>
      <c r="CO21747" s="52"/>
      <c r="CP21747" s="52"/>
      <c r="CQ21747" s="52"/>
      <c r="CR21747" s="52"/>
      <c r="CS21747" s="52"/>
      <c r="CT21747" s="52"/>
      <c r="CU21747" s="33"/>
      <c r="CV21747" s="33"/>
    </row>
    <row r="21748" spans="74:100">
      <c r="BV21748" s="62"/>
      <c r="BW21748" s="62"/>
      <c r="BX21748" s="62"/>
      <c r="BY21748" s="62"/>
      <c r="BZ21748" s="62"/>
      <c r="CA21748" s="62"/>
      <c r="CB21748" s="62"/>
      <c r="CC21748" s="62"/>
      <c r="CD21748" s="62"/>
      <c r="CE21748" s="62"/>
      <c r="CF21748" s="62"/>
      <c r="CL21748" s="56" t="s">
        <v>11760</v>
      </c>
      <c r="CM21748" s="56" t="s">
        <v>213</v>
      </c>
      <c r="CN21748" s="56" t="s">
        <v>213</v>
      </c>
      <c r="CO21748" s="52"/>
      <c r="CP21748" s="52"/>
      <c r="CQ21748" s="52"/>
      <c r="CR21748" s="52"/>
      <c r="CS21748" s="52"/>
      <c r="CT21748" s="52"/>
      <c r="CU21748" s="33"/>
      <c r="CV21748" s="33"/>
    </row>
    <row r="21749" spans="74:100">
      <c r="BV21749" s="62"/>
      <c r="BW21749" s="62"/>
      <c r="BX21749" s="62"/>
      <c r="BY21749" s="62"/>
      <c r="BZ21749" s="62"/>
      <c r="CA21749" s="62"/>
      <c r="CB21749" s="62"/>
      <c r="CC21749" s="62"/>
      <c r="CD21749" s="62"/>
      <c r="CE21749" s="62"/>
      <c r="CF21749" s="62"/>
      <c r="CL21749" s="56" t="s">
        <v>11758</v>
      </c>
      <c r="CM21749" s="56" t="s">
        <v>215</v>
      </c>
      <c r="CN21749" s="56" t="s">
        <v>215</v>
      </c>
      <c r="CO21749" s="52"/>
      <c r="CP21749" s="52"/>
      <c r="CQ21749" s="52"/>
      <c r="CR21749" s="52"/>
      <c r="CS21749" s="52"/>
      <c r="CT21749" s="52"/>
      <c r="CU21749" s="33"/>
      <c r="CV21749" s="33"/>
    </row>
    <row r="21750" spans="74:100">
      <c r="BV21750" s="62"/>
      <c r="BW21750" s="62"/>
      <c r="BX21750" s="62"/>
      <c r="BY21750" s="62"/>
      <c r="BZ21750" s="62"/>
      <c r="CA21750" s="62"/>
      <c r="CB21750" s="62"/>
      <c r="CC21750" s="62"/>
      <c r="CD21750" s="62"/>
      <c r="CE21750" s="62"/>
      <c r="CF21750" s="62"/>
      <c r="CL21750" s="35" t="s">
        <v>11755</v>
      </c>
      <c r="CM21750" s="35" t="s">
        <v>217</v>
      </c>
      <c r="CN21750" s="35" t="s">
        <v>217</v>
      </c>
      <c r="CO21750" s="52"/>
      <c r="CP21750" s="52"/>
      <c r="CQ21750" s="52"/>
      <c r="CR21750" s="52"/>
      <c r="CS21750" s="52"/>
      <c r="CT21750" s="52"/>
      <c r="CU21750" s="33"/>
      <c r="CV21750" s="33"/>
    </row>
    <row r="21751" spans="74:100">
      <c r="BV21751" s="62"/>
      <c r="BW21751" s="62"/>
      <c r="BX21751" s="62"/>
      <c r="BY21751" s="62"/>
      <c r="BZ21751" s="62"/>
      <c r="CA21751" s="62"/>
      <c r="CB21751" s="62"/>
      <c r="CC21751" s="62"/>
      <c r="CD21751" s="62"/>
      <c r="CE21751" s="62"/>
      <c r="CF21751" s="62"/>
      <c r="CL21751" s="56" t="s">
        <v>11759</v>
      </c>
      <c r="CM21751" s="56" t="s">
        <v>215</v>
      </c>
      <c r="CN21751" s="56" t="s">
        <v>215</v>
      </c>
      <c r="CO21751" s="52"/>
      <c r="CP21751" s="52"/>
      <c r="CQ21751" s="52"/>
      <c r="CR21751" s="52"/>
      <c r="CS21751" s="52"/>
      <c r="CT21751" s="52"/>
      <c r="CU21751" s="33"/>
      <c r="CV21751" s="33"/>
    </row>
    <row r="21752" spans="74:100">
      <c r="BV21752" s="62"/>
      <c r="BW21752" s="62"/>
      <c r="BX21752" s="62"/>
      <c r="BY21752" s="62"/>
      <c r="BZ21752" s="62"/>
      <c r="CA21752" s="62"/>
      <c r="CB21752" s="62"/>
      <c r="CC21752" s="62"/>
      <c r="CD21752" s="62"/>
      <c r="CE21752" s="62"/>
      <c r="CF21752" s="62"/>
      <c r="CL21752" s="35" t="s">
        <v>24045</v>
      </c>
      <c r="CM21752" s="35" t="s">
        <v>217</v>
      </c>
      <c r="CN21752" s="35" t="s">
        <v>217</v>
      </c>
      <c r="CO21752" s="52"/>
      <c r="CP21752" s="52"/>
      <c r="CQ21752" s="52"/>
      <c r="CR21752" s="52"/>
      <c r="CS21752" s="52"/>
      <c r="CT21752" s="52"/>
      <c r="CU21752" s="33"/>
      <c r="CV21752" s="33"/>
    </row>
    <row r="21753" spans="74:100">
      <c r="BV21753" s="62"/>
      <c r="BW21753" s="62"/>
      <c r="BX21753" s="62"/>
      <c r="BY21753" s="62"/>
      <c r="BZ21753" s="62"/>
      <c r="CA21753" s="62"/>
      <c r="CB21753" s="62"/>
      <c r="CC21753" s="62"/>
      <c r="CD21753" s="62"/>
      <c r="CE21753" s="62"/>
      <c r="CF21753" s="62"/>
      <c r="CL21753" s="56" t="s">
        <v>29635</v>
      </c>
      <c r="CM21753" s="56" t="s">
        <v>213</v>
      </c>
      <c r="CN21753" s="56" t="s">
        <v>213</v>
      </c>
      <c r="CO21753" s="52"/>
      <c r="CP21753" s="52"/>
      <c r="CQ21753" s="52"/>
      <c r="CR21753" s="52"/>
      <c r="CS21753" s="52"/>
      <c r="CT21753" s="52"/>
      <c r="CU21753" s="33"/>
      <c r="CV21753" s="33"/>
    </row>
    <row r="21754" spans="74:100">
      <c r="BV21754" s="62"/>
      <c r="BW21754" s="62"/>
      <c r="BX21754" s="62"/>
      <c r="BY21754" s="62"/>
      <c r="BZ21754" s="62"/>
      <c r="CA21754" s="62"/>
      <c r="CB21754" s="62"/>
      <c r="CC21754" s="62"/>
      <c r="CD21754" s="62"/>
      <c r="CE21754" s="62"/>
      <c r="CF21754" s="62"/>
      <c r="CL21754" s="56" t="s">
        <v>11752</v>
      </c>
      <c r="CM21754" s="56" t="s">
        <v>213</v>
      </c>
      <c r="CN21754" s="56" t="s">
        <v>213</v>
      </c>
      <c r="CO21754" s="52"/>
      <c r="CP21754" s="52"/>
      <c r="CQ21754" s="52"/>
      <c r="CR21754" s="52"/>
      <c r="CS21754" s="52"/>
      <c r="CT21754" s="52"/>
      <c r="CU21754" s="33"/>
      <c r="CV21754" s="33"/>
    </row>
    <row r="21755" spans="74:100">
      <c r="BV21755" s="62"/>
      <c r="BW21755" s="62"/>
      <c r="BX21755" s="62"/>
      <c r="BY21755" s="62"/>
      <c r="BZ21755" s="62"/>
      <c r="CA21755" s="62"/>
      <c r="CB21755" s="62"/>
      <c r="CC21755" s="62"/>
      <c r="CD21755" s="62"/>
      <c r="CE21755" s="62"/>
      <c r="CF21755" s="62"/>
      <c r="CL21755" s="56" t="s">
        <v>11753</v>
      </c>
      <c r="CM21755" s="56" t="s">
        <v>213</v>
      </c>
      <c r="CN21755" s="56" t="s">
        <v>213</v>
      </c>
      <c r="CO21755" s="52"/>
      <c r="CP21755" s="52"/>
      <c r="CQ21755" s="52"/>
      <c r="CR21755" s="52"/>
      <c r="CS21755" s="52"/>
      <c r="CT21755" s="52"/>
      <c r="CU21755" s="33"/>
      <c r="CV21755" s="33"/>
    </row>
    <row r="21756" spans="74:100">
      <c r="BV21756" s="62"/>
      <c r="BW21756" s="62"/>
      <c r="BX21756" s="62"/>
      <c r="BY21756" s="62"/>
      <c r="BZ21756" s="62"/>
      <c r="CA21756" s="62"/>
      <c r="CB21756" s="62"/>
      <c r="CC21756" s="62"/>
      <c r="CD21756" s="62"/>
      <c r="CE21756" s="62"/>
      <c r="CF21756" s="62"/>
      <c r="CL21756" s="35" t="s">
        <v>11757</v>
      </c>
      <c r="CM21756" s="35" t="s">
        <v>217</v>
      </c>
      <c r="CN21756" s="35" t="s">
        <v>217</v>
      </c>
      <c r="CO21756" s="52"/>
      <c r="CP21756" s="52"/>
      <c r="CQ21756" s="52"/>
      <c r="CR21756" s="52"/>
      <c r="CS21756" s="52"/>
      <c r="CT21756" s="52"/>
      <c r="CU21756" s="33"/>
      <c r="CV21756" s="33"/>
    </row>
    <row r="21757" spans="74:100">
      <c r="BV21757" s="62"/>
      <c r="BW21757" s="62"/>
      <c r="BX21757" s="62"/>
      <c r="BY21757" s="62"/>
      <c r="BZ21757" s="62"/>
      <c r="CA21757" s="62"/>
      <c r="CB21757" s="62"/>
      <c r="CC21757" s="62"/>
      <c r="CD21757" s="62"/>
      <c r="CE21757" s="62"/>
      <c r="CF21757" s="62"/>
      <c r="CL21757" s="56" t="s">
        <v>11754</v>
      </c>
      <c r="CM21757" s="56" t="s">
        <v>213</v>
      </c>
      <c r="CN21757" s="56" t="s">
        <v>213</v>
      </c>
      <c r="CO21757" s="52"/>
      <c r="CP21757" s="52"/>
      <c r="CQ21757" s="52"/>
      <c r="CR21757" s="52"/>
      <c r="CS21757" s="52"/>
      <c r="CT21757" s="52"/>
      <c r="CU21757" s="33"/>
      <c r="CV21757" s="33"/>
    </row>
    <row r="21758" spans="74:100">
      <c r="BV21758" s="62"/>
      <c r="BW21758" s="62"/>
      <c r="BX21758" s="62"/>
      <c r="BY21758" s="62"/>
      <c r="BZ21758" s="62"/>
      <c r="CA21758" s="62"/>
      <c r="CB21758" s="62"/>
      <c r="CC21758" s="62"/>
      <c r="CD21758" s="62"/>
      <c r="CE21758" s="62"/>
      <c r="CF21758" s="62"/>
      <c r="CL21758" s="56" t="s">
        <v>11761</v>
      </c>
      <c r="CM21758" s="56" t="s">
        <v>213</v>
      </c>
      <c r="CN21758" s="56" t="s">
        <v>213</v>
      </c>
      <c r="CO21758" s="52"/>
      <c r="CP21758" s="52"/>
      <c r="CQ21758" s="52"/>
      <c r="CR21758" s="52"/>
      <c r="CS21758" s="52"/>
      <c r="CT21758" s="52"/>
      <c r="CU21758" s="33"/>
      <c r="CV21758" s="33"/>
    </row>
    <row r="21759" spans="74:100">
      <c r="BV21759" s="62"/>
      <c r="BW21759" s="62"/>
      <c r="BX21759" s="62"/>
      <c r="BY21759" s="62"/>
      <c r="BZ21759" s="62"/>
      <c r="CA21759" s="62"/>
      <c r="CB21759" s="62"/>
      <c r="CC21759" s="62"/>
      <c r="CD21759" s="62"/>
      <c r="CE21759" s="62"/>
      <c r="CF21759" s="62"/>
      <c r="CL21759" s="35" t="s">
        <v>11762</v>
      </c>
      <c r="CM21759" s="35" t="s">
        <v>217</v>
      </c>
      <c r="CN21759" s="35" t="s">
        <v>217</v>
      </c>
      <c r="CO21759" s="52"/>
      <c r="CP21759" s="52"/>
      <c r="CQ21759" s="52"/>
      <c r="CR21759" s="52"/>
      <c r="CS21759" s="52"/>
      <c r="CT21759" s="52"/>
      <c r="CU21759" s="33"/>
      <c r="CV21759" s="33"/>
    </row>
    <row r="21760" spans="74:100">
      <c r="BV21760" s="62"/>
      <c r="BW21760" s="62"/>
      <c r="BX21760" s="62"/>
      <c r="BY21760" s="62"/>
      <c r="BZ21760" s="62"/>
      <c r="CA21760" s="62"/>
      <c r="CB21760" s="62"/>
      <c r="CC21760" s="62"/>
      <c r="CD21760" s="62"/>
      <c r="CE21760" s="62"/>
      <c r="CF21760" s="62"/>
      <c r="CL21760" s="56" t="s">
        <v>11763</v>
      </c>
      <c r="CM21760" s="56" t="s">
        <v>214</v>
      </c>
      <c r="CN21760" s="56" t="s">
        <v>214</v>
      </c>
      <c r="CO21760" s="52"/>
      <c r="CP21760" s="52"/>
      <c r="CQ21760" s="52"/>
      <c r="CR21760" s="52"/>
      <c r="CS21760" s="52"/>
      <c r="CT21760" s="52"/>
      <c r="CU21760" s="33"/>
      <c r="CV21760" s="33"/>
    </row>
    <row r="21761" spans="74:100">
      <c r="BV21761" s="62"/>
      <c r="BW21761" s="62"/>
      <c r="BX21761" s="62"/>
      <c r="BY21761" s="62"/>
      <c r="BZ21761" s="62"/>
      <c r="CA21761" s="62"/>
      <c r="CB21761" s="62"/>
      <c r="CC21761" s="62"/>
      <c r="CD21761" s="62"/>
      <c r="CE21761" s="62"/>
      <c r="CF21761" s="62"/>
      <c r="CL21761" s="56" t="s">
        <v>25843</v>
      </c>
      <c r="CM21761" s="56" t="s">
        <v>214</v>
      </c>
      <c r="CN21761" s="56" t="s">
        <v>214</v>
      </c>
      <c r="CO21761" s="52"/>
      <c r="CP21761" s="52"/>
      <c r="CQ21761" s="52"/>
      <c r="CR21761" s="52"/>
      <c r="CS21761" s="52"/>
      <c r="CT21761" s="52"/>
      <c r="CU21761" s="33"/>
      <c r="CV21761" s="33"/>
    </row>
    <row r="21762" spans="74:100">
      <c r="BV21762" s="62"/>
      <c r="BW21762" s="62"/>
      <c r="BX21762" s="62"/>
      <c r="BY21762" s="62"/>
      <c r="BZ21762" s="62"/>
      <c r="CA21762" s="62"/>
      <c r="CB21762" s="62"/>
      <c r="CC21762" s="62"/>
      <c r="CD21762" s="62"/>
      <c r="CE21762" s="62"/>
      <c r="CF21762" s="62"/>
      <c r="CL21762" s="56" t="s">
        <v>1735</v>
      </c>
      <c r="CM21762" s="56" t="s">
        <v>213</v>
      </c>
      <c r="CN21762" s="56" t="s">
        <v>213</v>
      </c>
      <c r="CO21762" s="52"/>
      <c r="CP21762" s="52"/>
      <c r="CQ21762" s="52"/>
      <c r="CR21762" s="52"/>
      <c r="CS21762" s="52"/>
      <c r="CT21762" s="52"/>
      <c r="CU21762" s="33"/>
      <c r="CV21762" s="33"/>
    </row>
    <row r="21763" spans="74:100">
      <c r="BV21763" s="62"/>
      <c r="BW21763" s="62"/>
      <c r="BX21763" s="62"/>
      <c r="BY21763" s="62"/>
      <c r="BZ21763" s="62"/>
      <c r="CA21763" s="62"/>
      <c r="CB21763" s="62"/>
      <c r="CC21763" s="62"/>
      <c r="CD21763" s="62"/>
      <c r="CE21763" s="62"/>
      <c r="CF21763" s="62"/>
      <c r="CL21763" s="56" t="s">
        <v>11764</v>
      </c>
      <c r="CM21763" s="56" t="s">
        <v>213</v>
      </c>
      <c r="CN21763" s="56" t="s">
        <v>213</v>
      </c>
      <c r="CO21763" s="52"/>
      <c r="CP21763" s="52"/>
      <c r="CQ21763" s="52"/>
      <c r="CR21763" s="52"/>
      <c r="CS21763" s="52"/>
      <c r="CT21763" s="52"/>
      <c r="CU21763" s="33"/>
      <c r="CV21763" s="33"/>
    </row>
    <row r="21764" spans="74:100">
      <c r="BV21764" s="62"/>
      <c r="BW21764" s="62"/>
      <c r="BX21764" s="62"/>
      <c r="BY21764" s="62"/>
      <c r="BZ21764" s="62"/>
      <c r="CA21764" s="62"/>
      <c r="CB21764" s="62"/>
      <c r="CC21764" s="62"/>
      <c r="CD21764" s="62"/>
      <c r="CE21764" s="62"/>
      <c r="CF21764" s="62"/>
      <c r="CL21764" s="56" t="s">
        <v>11765</v>
      </c>
      <c r="CM21764" s="56" t="s">
        <v>213</v>
      </c>
      <c r="CN21764" s="56" t="s">
        <v>213</v>
      </c>
      <c r="CO21764" s="52"/>
      <c r="CP21764" s="52"/>
      <c r="CQ21764" s="52"/>
      <c r="CR21764" s="52"/>
      <c r="CS21764" s="52"/>
      <c r="CT21764" s="52"/>
      <c r="CU21764" s="33"/>
      <c r="CV21764" s="33"/>
    </row>
    <row r="21765" spans="74:100">
      <c r="BV21765" s="62"/>
      <c r="BW21765" s="62"/>
      <c r="BX21765" s="62"/>
      <c r="BY21765" s="62"/>
      <c r="BZ21765" s="62"/>
      <c r="CA21765" s="62"/>
      <c r="CB21765" s="62"/>
      <c r="CC21765" s="62"/>
      <c r="CD21765" s="62"/>
      <c r="CE21765" s="62"/>
      <c r="CF21765" s="62"/>
      <c r="CL21765" s="56" t="s">
        <v>25844</v>
      </c>
      <c r="CM21765" s="56" t="s">
        <v>213</v>
      </c>
      <c r="CN21765" s="56" t="s">
        <v>213</v>
      </c>
      <c r="CO21765" s="52"/>
      <c r="CP21765" s="52"/>
      <c r="CQ21765" s="52"/>
      <c r="CR21765" s="52"/>
      <c r="CS21765" s="52"/>
      <c r="CT21765" s="52"/>
      <c r="CU21765" s="33"/>
      <c r="CV21765" s="33"/>
    </row>
    <row r="21766" spans="74:100">
      <c r="BV21766" s="62"/>
      <c r="BW21766" s="62"/>
      <c r="BX21766" s="62"/>
      <c r="BY21766" s="62"/>
      <c r="BZ21766" s="62"/>
      <c r="CA21766" s="62"/>
      <c r="CB21766" s="62"/>
      <c r="CC21766" s="62"/>
      <c r="CD21766" s="62"/>
      <c r="CE21766" s="62"/>
      <c r="CF21766" s="62"/>
      <c r="CL21766" s="56" t="s">
        <v>25845</v>
      </c>
      <c r="CM21766" s="56" t="s">
        <v>213</v>
      </c>
      <c r="CN21766" s="56" t="s">
        <v>213</v>
      </c>
      <c r="CO21766" s="52"/>
      <c r="CP21766" s="52"/>
      <c r="CQ21766" s="52"/>
      <c r="CR21766" s="52"/>
      <c r="CS21766" s="52"/>
      <c r="CT21766" s="52"/>
      <c r="CU21766" s="33"/>
      <c r="CV21766" s="33"/>
    </row>
    <row r="21767" spans="74:100">
      <c r="BV21767" s="62"/>
      <c r="BW21767" s="62"/>
      <c r="BX21767" s="62"/>
      <c r="BY21767" s="62"/>
      <c r="BZ21767" s="62"/>
      <c r="CA21767" s="62"/>
      <c r="CB21767" s="62"/>
      <c r="CC21767" s="62"/>
      <c r="CD21767" s="62"/>
      <c r="CE21767" s="62"/>
      <c r="CF21767" s="62"/>
      <c r="CL21767" s="35" t="s">
        <v>16835</v>
      </c>
      <c r="CM21767" s="35" t="s">
        <v>217</v>
      </c>
      <c r="CN21767" s="35" t="s">
        <v>217</v>
      </c>
      <c r="CO21767" s="52"/>
      <c r="CP21767" s="52"/>
      <c r="CQ21767" s="52"/>
      <c r="CR21767" s="52"/>
      <c r="CS21767" s="52"/>
      <c r="CT21767" s="52"/>
      <c r="CU21767" s="33"/>
      <c r="CV21767" s="33"/>
    </row>
    <row r="21768" spans="74:100">
      <c r="BV21768" s="62"/>
      <c r="BW21768" s="62"/>
      <c r="BX21768" s="62"/>
      <c r="BY21768" s="62"/>
      <c r="BZ21768" s="62"/>
      <c r="CA21768" s="62"/>
      <c r="CB21768" s="62"/>
      <c r="CC21768" s="62"/>
      <c r="CD21768" s="62"/>
      <c r="CE21768" s="62"/>
      <c r="CF21768" s="62"/>
      <c r="CL21768" s="35" t="s">
        <v>16836</v>
      </c>
      <c r="CM21768" s="35" t="s">
        <v>217</v>
      </c>
      <c r="CN21768" s="35" t="s">
        <v>217</v>
      </c>
      <c r="CO21768" s="52"/>
      <c r="CP21768" s="52"/>
      <c r="CQ21768" s="52"/>
      <c r="CR21768" s="52"/>
      <c r="CS21768" s="52"/>
      <c r="CT21768" s="52"/>
      <c r="CU21768" s="33"/>
      <c r="CV21768" s="33"/>
    </row>
    <row r="21769" spans="74:100">
      <c r="BV21769" s="62"/>
      <c r="BW21769" s="62"/>
      <c r="BX21769" s="62"/>
      <c r="BY21769" s="62"/>
      <c r="BZ21769" s="62"/>
      <c r="CA21769" s="62"/>
      <c r="CB21769" s="62"/>
      <c r="CC21769" s="62"/>
      <c r="CD21769" s="62"/>
      <c r="CE21769" s="62"/>
      <c r="CF21769" s="62"/>
      <c r="CL21769" s="35" t="s">
        <v>10728</v>
      </c>
      <c r="CM21769" s="35" t="s">
        <v>217</v>
      </c>
      <c r="CN21769" s="35" t="s">
        <v>217</v>
      </c>
      <c r="CO21769" s="52"/>
      <c r="CP21769" s="52"/>
      <c r="CQ21769" s="52"/>
      <c r="CR21769" s="52"/>
      <c r="CS21769" s="52"/>
      <c r="CT21769" s="52"/>
      <c r="CU21769" s="33"/>
      <c r="CV21769" s="33"/>
    </row>
    <row r="21770" spans="74:100">
      <c r="BV21770" s="62"/>
      <c r="BW21770" s="62"/>
      <c r="BX21770" s="62"/>
      <c r="BY21770" s="62"/>
      <c r="BZ21770" s="62"/>
      <c r="CA21770" s="62"/>
      <c r="CB21770" s="62"/>
      <c r="CC21770" s="62"/>
      <c r="CD21770" s="62"/>
      <c r="CE21770" s="62"/>
      <c r="CF21770" s="62"/>
      <c r="CL21770" s="35" t="s">
        <v>11315</v>
      </c>
      <c r="CM21770" s="35" t="s">
        <v>217</v>
      </c>
      <c r="CN21770" s="35" t="s">
        <v>217</v>
      </c>
      <c r="CO21770" s="52"/>
      <c r="CP21770" s="52"/>
      <c r="CQ21770" s="52"/>
      <c r="CR21770" s="52"/>
      <c r="CS21770" s="52"/>
      <c r="CT21770" s="52"/>
      <c r="CU21770" s="33"/>
      <c r="CV21770" s="33"/>
    </row>
    <row r="21771" spans="74:100">
      <c r="BV21771" s="62"/>
      <c r="BW21771" s="62"/>
      <c r="BX21771" s="62"/>
      <c r="BY21771" s="62"/>
      <c r="BZ21771" s="62"/>
      <c r="CA21771" s="62"/>
      <c r="CB21771" s="62"/>
      <c r="CC21771" s="62"/>
      <c r="CD21771" s="62"/>
      <c r="CE21771" s="62"/>
      <c r="CF21771" s="62"/>
      <c r="CL21771" s="56" t="s">
        <v>12289</v>
      </c>
      <c r="CM21771" s="56" t="s">
        <v>213</v>
      </c>
      <c r="CN21771" s="56" t="s">
        <v>213</v>
      </c>
      <c r="CO21771" s="52"/>
      <c r="CP21771" s="52"/>
      <c r="CQ21771" s="52"/>
      <c r="CR21771" s="52"/>
      <c r="CS21771" s="52"/>
      <c r="CT21771" s="52"/>
      <c r="CU21771" s="33"/>
      <c r="CV21771" s="33"/>
    </row>
    <row r="21772" spans="74:100">
      <c r="BV21772" s="62"/>
      <c r="BW21772" s="62"/>
      <c r="BX21772" s="62"/>
      <c r="BY21772" s="62"/>
      <c r="BZ21772" s="62"/>
      <c r="CA21772" s="62"/>
      <c r="CB21772" s="62"/>
      <c r="CC21772" s="62"/>
      <c r="CD21772" s="62"/>
      <c r="CE21772" s="62"/>
      <c r="CF21772" s="62"/>
      <c r="CL21772" s="56" t="s">
        <v>11779</v>
      </c>
      <c r="CM21772" s="56" t="s">
        <v>213</v>
      </c>
      <c r="CN21772" s="56" t="s">
        <v>213</v>
      </c>
      <c r="CO21772" s="52"/>
      <c r="CP21772" s="52"/>
      <c r="CQ21772" s="52"/>
      <c r="CR21772" s="52"/>
      <c r="CS21772" s="52"/>
      <c r="CT21772" s="52"/>
      <c r="CU21772" s="33"/>
      <c r="CV21772" s="33"/>
    </row>
    <row r="21773" spans="74:100">
      <c r="BV21773" s="62"/>
      <c r="BW21773" s="62"/>
      <c r="BX21773" s="62"/>
      <c r="BY21773" s="62"/>
      <c r="BZ21773" s="62"/>
      <c r="CA21773" s="62"/>
      <c r="CB21773" s="62"/>
      <c r="CC21773" s="62"/>
      <c r="CD21773" s="62"/>
      <c r="CE21773" s="62"/>
      <c r="CF21773" s="62"/>
      <c r="CL21773" s="56" t="s">
        <v>11775</v>
      </c>
      <c r="CM21773" s="56" t="s">
        <v>213</v>
      </c>
      <c r="CN21773" s="56" t="s">
        <v>213</v>
      </c>
      <c r="CO21773" s="52"/>
      <c r="CP21773" s="52"/>
      <c r="CQ21773" s="52"/>
      <c r="CR21773" s="52"/>
      <c r="CS21773" s="52"/>
      <c r="CT21773" s="52"/>
      <c r="CU21773" s="33"/>
      <c r="CV21773" s="33"/>
    </row>
    <row r="21774" spans="74:100">
      <c r="BV21774" s="62"/>
      <c r="BW21774" s="62"/>
      <c r="BX21774" s="62"/>
      <c r="BY21774" s="62"/>
      <c r="BZ21774" s="62"/>
      <c r="CA21774" s="62"/>
      <c r="CB21774" s="62"/>
      <c r="CC21774" s="62"/>
      <c r="CD21774" s="62"/>
      <c r="CE21774" s="62"/>
      <c r="CF21774" s="62"/>
      <c r="CL21774" s="56" t="s">
        <v>11793</v>
      </c>
      <c r="CM21774" s="56" t="s">
        <v>213</v>
      </c>
      <c r="CN21774" s="56" t="s">
        <v>213</v>
      </c>
      <c r="CO21774" s="52"/>
      <c r="CP21774" s="52"/>
      <c r="CQ21774" s="52"/>
      <c r="CR21774" s="52"/>
      <c r="CS21774" s="52"/>
      <c r="CT21774" s="52"/>
      <c r="CU21774" s="33"/>
      <c r="CV21774" s="33"/>
    </row>
    <row r="21775" spans="74:100">
      <c r="BV21775" s="62"/>
      <c r="BW21775" s="62"/>
      <c r="BX21775" s="62"/>
      <c r="BY21775" s="62"/>
      <c r="BZ21775" s="62"/>
      <c r="CA21775" s="62"/>
      <c r="CB21775" s="62"/>
      <c r="CC21775" s="62"/>
      <c r="CD21775" s="62"/>
      <c r="CE21775" s="62"/>
      <c r="CF21775" s="62"/>
      <c r="CL21775" s="56" t="s">
        <v>11767</v>
      </c>
      <c r="CM21775" s="56" t="s">
        <v>213</v>
      </c>
      <c r="CN21775" s="56" t="s">
        <v>213</v>
      </c>
      <c r="CO21775" s="52"/>
      <c r="CP21775" s="52"/>
      <c r="CQ21775" s="52"/>
      <c r="CR21775" s="52"/>
      <c r="CS21775" s="52"/>
      <c r="CT21775" s="52"/>
      <c r="CU21775" s="33"/>
      <c r="CV21775" s="33"/>
    </row>
    <row r="21776" spans="74:100">
      <c r="BV21776" s="62"/>
      <c r="BW21776" s="62"/>
      <c r="BX21776" s="62"/>
      <c r="BY21776" s="62"/>
      <c r="BZ21776" s="62"/>
      <c r="CA21776" s="62"/>
      <c r="CB21776" s="62"/>
      <c r="CC21776" s="62"/>
      <c r="CD21776" s="62"/>
      <c r="CE21776" s="62"/>
      <c r="CF21776" s="62"/>
      <c r="CL21776" s="56" t="s">
        <v>11780</v>
      </c>
      <c r="CM21776" s="56" t="s">
        <v>213</v>
      </c>
      <c r="CN21776" s="56" t="s">
        <v>213</v>
      </c>
      <c r="CO21776" s="52"/>
      <c r="CP21776" s="52"/>
      <c r="CQ21776" s="52"/>
      <c r="CR21776" s="52"/>
      <c r="CS21776" s="52"/>
      <c r="CT21776" s="52"/>
      <c r="CU21776" s="33"/>
      <c r="CV21776" s="33"/>
    </row>
    <row r="21777" spans="74:100">
      <c r="BV21777" s="62"/>
      <c r="BW21777" s="62"/>
      <c r="BX21777" s="62"/>
      <c r="BY21777" s="62"/>
      <c r="BZ21777" s="62"/>
      <c r="CA21777" s="62"/>
      <c r="CB21777" s="62"/>
      <c r="CC21777" s="62"/>
      <c r="CD21777" s="62"/>
      <c r="CE21777" s="62"/>
      <c r="CF21777" s="62"/>
      <c r="CL21777" s="56" t="s">
        <v>11781</v>
      </c>
      <c r="CM21777" s="56" t="s">
        <v>213</v>
      </c>
      <c r="CN21777" s="56" t="s">
        <v>213</v>
      </c>
      <c r="CO21777" s="52"/>
      <c r="CP21777" s="52"/>
      <c r="CQ21777" s="52"/>
      <c r="CR21777" s="52"/>
      <c r="CS21777" s="52"/>
      <c r="CT21777" s="52"/>
      <c r="CU21777" s="33"/>
      <c r="CV21777" s="33"/>
    </row>
    <row r="21778" spans="74:100">
      <c r="BV21778" s="62"/>
      <c r="BW21778" s="62"/>
      <c r="BX21778" s="62"/>
      <c r="BY21778" s="62"/>
      <c r="BZ21778" s="62"/>
      <c r="CA21778" s="62"/>
      <c r="CB21778" s="62"/>
      <c r="CC21778" s="62"/>
      <c r="CD21778" s="62"/>
      <c r="CE21778" s="62"/>
      <c r="CF21778" s="62"/>
      <c r="CL21778" s="56" t="s">
        <v>11782</v>
      </c>
      <c r="CM21778" s="56" t="s">
        <v>213</v>
      </c>
      <c r="CN21778" s="56" t="s">
        <v>213</v>
      </c>
      <c r="CO21778" s="52"/>
      <c r="CP21778" s="52"/>
      <c r="CQ21778" s="52"/>
      <c r="CR21778" s="52"/>
      <c r="CS21778" s="52"/>
      <c r="CT21778" s="52"/>
      <c r="CU21778" s="33"/>
      <c r="CV21778" s="33"/>
    </row>
    <row r="21779" spans="74:100">
      <c r="BV21779" s="62"/>
      <c r="BW21779" s="62"/>
      <c r="BX21779" s="62"/>
      <c r="BY21779" s="62"/>
      <c r="BZ21779" s="62"/>
      <c r="CA21779" s="62"/>
      <c r="CB21779" s="62"/>
      <c r="CC21779" s="62"/>
      <c r="CD21779" s="62"/>
      <c r="CE21779" s="62"/>
      <c r="CF21779" s="62"/>
      <c r="CL21779" s="56" t="s">
        <v>11783</v>
      </c>
      <c r="CM21779" s="56" t="s">
        <v>213</v>
      </c>
      <c r="CN21779" s="56" t="s">
        <v>213</v>
      </c>
      <c r="CO21779" s="52"/>
      <c r="CP21779" s="52"/>
      <c r="CQ21779" s="52"/>
      <c r="CR21779" s="52"/>
      <c r="CS21779" s="52"/>
      <c r="CT21779" s="52"/>
      <c r="CU21779" s="33"/>
      <c r="CV21779" s="33"/>
    </row>
    <row r="21780" spans="74:100">
      <c r="BV21780" s="62"/>
      <c r="BW21780" s="62"/>
      <c r="BX21780" s="62"/>
      <c r="BY21780" s="62"/>
      <c r="BZ21780" s="62"/>
      <c r="CA21780" s="62"/>
      <c r="CB21780" s="62"/>
      <c r="CC21780" s="62"/>
      <c r="CD21780" s="62"/>
      <c r="CE21780" s="62"/>
      <c r="CF21780" s="62"/>
      <c r="CL21780" s="56" t="s">
        <v>11784</v>
      </c>
      <c r="CM21780" s="56" t="s">
        <v>213</v>
      </c>
      <c r="CN21780" s="56" t="s">
        <v>213</v>
      </c>
      <c r="CO21780" s="52"/>
      <c r="CP21780" s="52"/>
      <c r="CQ21780" s="52"/>
      <c r="CR21780" s="52"/>
      <c r="CS21780" s="52"/>
      <c r="CT21780" s="52"/>
      <c r="CU21780" s="33"/>
      <c r="CV21780" s="33"/>
    </row>
    <row r="21781" spans="74:100">
      <c r="BV21781" s="62"/>
      <c r="BW21781" s="62"/>
      <c r="BX21781" s="62"/>
      <c r="BY21781" s="62"/>
      <c r="BZ21781" s="62"/>
      <c r="CA21781" s="62"/>
      <c r="CB21781" s="62"/>
      <c r="CC21781" s="62"/>
      <c r="CD21781" s="62"/>
      <c r="CE21781" s="62"/>
      <c r="CF21781" s="62"/>
      <c r="CL21781" s="56" t="s">
        <v>11785</v>
      </c>
      <c r="CM21781" s="56" t="s">
        <v>213</v>
      </c>
      <c r="CN21781" s="56" t="s">
        <v>213</v>
      </c>
      <c r="CO21781" s="52"/>
      <c r="CP21781" s="52"/>
      <c r="CQ21781" s="52"/>
      <c r="CR21781" s="52"/>
      <c r="CS21781" s="52"/>
      <c r="CT21781" s="52"/>
      <c r="CU21781" s="33"/>
      <c r="CV21781" s="33"/>
    </row>
    <row r="21782" spans="74:100">
      <c r="BV21782" s="62"/>
      <c r="BW21782" s="62"/>
      <c r="BX21782" s="62"/>
      <c r="BY21782" s="62"/>
      <c r="BZ21782" s="62"/>
      <c r="CA21782" s="62"/>
      <c r="CB21782" s="62"/>
      <c r="CC21782" s="62"/>
      <c r="CD21782" s="62"/>
      <c r="CE21782" s="62"/>
      <c r="CF21782" s="62"/>
      <c r="CL21782" s="56" t="s">
        <v>11786</v>
      </c>
      <c r="CM21782" s="56" t="s">
        <v>213</v>
      </c>
      <c r="CN21782" s="56" t="s">
        <v>213</v>
      </c>
      <c r="CO21782" s="52"/>
      <c r="CP21782" s="52"/>
      <c r="CQ21782" s="52"/>
      <c r="CR21782" s="52"/>
      <c r="CS21782" s="52"/>
      <c r="CT21782" s="52"/>
      <c r="CU21782" s="33"/>
      <c r="CV21782" s="33"/>
    </row>
    <row r="21783" spans="74:100">
      <c r="BV21783" s="62"/>
      <c r="BW21783" s="62"/>
      <c r="BX21783" s="62"/>
      <c r="BY21783" s="62"/>
      <c r="BZ21783" s="62"/>
      <c r="CA21783" s="62"/>
      <c r="CB21783" s="62"/>
      <c r="CC21783" s="62"/>
      <c r="CD21783" s="62"/>
      <c r="CE21783" s="62"/>
      <c r="CF21783" s="62"/>
      <c r="CL21783" s="56" t="s">
        <v>11787</v>
      </c>
      <c r="CM21783" s="56" t="s">
        <v>213</v>
      </c>
      <c r="CN21783" s="56" t="s">
        <v>213</v>
      </c>
      <c r="CO21783" s="52"/>
      <c r="CP21783" s="52"/>
      <c r="CQ21783" s="52"/>
      <c r="CR21783" s="52"/>
      <c r="CS21783" s="52"/>
      <c r="CT21783" s="52"/>
      <c r="CU21783" s="33"/>
      <c r="CV21783" s="33"/>
    </row>
    <row r="21784" spans="74:100">
      <c r="BV21784" s="62"/>
      <c r="BW21784" s="62"/>
      <c r="BX21784" s="62"/>
      <c r="BY21784" s="62"/>
      <c r="BZ21784" s="62"/>
      <c r="CA21784" s="62"/>
      <c r="CB21784" s="62"/>
      <c r="CC21784" s="62"/>
      <c r="CD21784" s="62"/>
      <c r="CE21784" s="62"/>
      <c r="CF21784" s="62"/>
      <c r="CL21784" s="56" t="s">
        <v>11794</v>
      </c>
      <c r="CM21784" s="56" t="s">
        <v>213</v>
      </c>
      <c r="CN21784" s="56" t="s">
        <v>213</v>
      </c>
      <c r="CO21784" s="52"/>
      <c r="CP21784" s="52"/>
      <c r="CQ21784" s="52"/>
      <c r="CR21784" s="52"/>
      <c r="CS21784" s="52"/>
      <c r="CT21784" s="52"/>
      <c r="CU21784" s="33"/>
      <c r="CV21784" s="33"/>
    </row>
    <row r="21785" spans="74:100">
      <c r="BV21785" s="62"/>
      <c r="BW21785" s="62"/>
      <c r="BX21785" s="62"/>
      <c r="BY21785" s="62"/>
      <c r="BZ21785" s="62"/>
      <c r="CA21785" s="62"/>
      <c r="CB21785" s="62"/>
      <c r="CC21785" s="62"/>
      <c r="CD21785" s="62"/>
      <c r="CE21785" s="62"/>
      <c r="CF21785" s="62"/>
      <c r="CL21785" s="56" t="s">
        <v>11766</v>
      </c>
      <c r="CM21785" s="56" t="s">
        <v>213</v>
      </c>
      <c r="CN21785" s="56" t="s">
        <v>213</v>
      </c>
      <c r="CO21785" s="52"/>
      <c r="CP21785" s="52"/>
      <c r="CQ21785" s="52"/>
      <c r="CR21785" s="52"/>
      <c r="CS21785" s="52"/>
      <c r="CT21785" s="52"/>
      <c r="CU21785" s="33"/>
      <c r="CV21785" s="33"/>
    </row>
    <row r="21786" spans="74:100">
      <c r="BV21786" s="62"/>
      <c r="BW21786" s="62"/>
      <c r="BX21786" s="62"/>
      <c r="BY21786" s="62"/>
      <c r="BZ21786" s="62"/>
      <c r="CA21786" s="62"/>
      <c r="CB21786" s="62"/>
      <c r="CC21786" s="62"/>
      <c r="CD21786" s="62"/>
      <c r="CE21786" s="62"/>
      <c r="CF21786" s="62"/>
      <c r="CL21786" s="56" t="s">
        <v>11769</v>
      </c>
      <c r="CM21786" s="56" t="s">
        <v>213</v>
      </c>
      <c r="CN21786" s="56" t="s">
        <v>213</v>
      </c>
      <c r="CO21786" s="52"/>
      <c r="CP21786" s="52"/>
      <c r="CQ21786" s="52"/>
      <c r="CR21786" s="52"/>
      <c r="CS21786" s="52"/>
      <c r="CT21786" s="52"/>
      <c r="CU21786" s="33"/>
      <c r="CV21786" s="33"/>
    </row>
    <row r="21787" spans="74:100">
      <c r="BV21787" s="62"/>
      <c r="BW21787" s="62"/>
      <c r="BX21787" s="62"/>
      <c r="BY21787" s="62"/>
      <c r="BZ21787" s="62"/>
      <c r="CA21787" s="62"/>
      <c r="CB21787" s="62"/>
      <c r="CC21787" s="62"/>
      <c r="CD21787" s="62"/>
      <c r="CE21787" s="62"/>
      <c r="CF21787" s="62"/>
      <c r="CL21787" s="56" t="s">
        <v>11795</v>
      </c>
      <c r="CM21787" s="56" t="s">
        <v>213</v>
      </c>
      <c r="CN21787" s="56" t="s">
        <v>213</v>
      </c>
      <c r="CO21787" s="52"/>
      <c r="CP21787" s="52"/>
      <c r="CQ21787" s="52"/>
      <c r="CR21787" s="52"/>
      <c r="CS21787" s="52"/>
      <c r="CT21787" s="52"/>
      <c r="CU21787" s="33"/>
      <c r="CV21787" s="33"/>
    </row>
    <row r="21788" spans="74:100">
      <c r="BV21788" s="62"/>
      <c r="BW21788" s="62"/>
      <c r="BX21788" s="62"/>
      <c r="BY21788" s="62"/>
      <c r="BZ21788" s="62"/>
      <c r="CA21788" s="62"/>
      <c r="CB21788" s="62"/>
      <c r="CC21788" s="62"/>
      <c r="CD21788" s="62"/>
      <c r="CE21788" s="62"/>
      <c r="CF21788" s="62"/>
      <c r="CL21788" s="56" t="s">
        <v>11768</v>
      </c>
      <c r="CM21788" s="56" t="s">
        <v>213</v>
      </c>
      <c r="CN21788" s="56" t="s">
        <v>213</v>
      </c>
      <c r="CO21788" s="52"/>
      <c r="CP21788" s="52"/>
      <c r="CQ21788" s="52"/>
      <c r="CR21788" s="52"/>
      <c r="CS21788" s="52"/>
      <c r="CT21788" s="52"/>
      <c r="CU21788" s="33"/>
      <c r="CV21788" s="33"/>
    </row>
    <row r="21789" spans="74:100">
      <c r="BV21789" s="62"/>
      <c r="BW21789" s="62"/>
      <c r="BX21789" s="62"/>
      <c r="BY21789" s="62"/>
      <c r="BZ21789" s="62"/>
      <c r="CA21789" s="62"/>
      <c r="CB21789" s="62"/>
      <c r="CC21789" s="62"/>
      <c r="CD21789" s="62"/>
      <c r="CE21789" s="62"/>
      <c r="CF21789" s="62"/>
      <c r="CL21789" s="56" t="s">
        <v>11772</v>
      </c>
      <c r="CM21789" s="56" t="s">
        <v>213</v>
      </c>
      <c r="CN21789" s="56" t="s">
        <v>213</v>
      </c>
      <c r="CO21789" s="52"/>
      <c r="CP21789" s="52"/>
      <c r="CQ21789" s="52"/>
      <c r="CR21789" s="52"/>
      <c r="CS21789" s="52"/>
      <c r="CT21789" s="52"/>
      <c r="CU21789" s="33"/>
      <c r="CV21789" s="33"/>
    </row>
    <row r="21790" spans="74:100">
      <c r="BV21790" s="62"/>
      <c r="BW21790" s="62"/>
      <c r="BX21790" s="62"/>
      <c r="BY21790" s="62"/>
      <c r="BZ21790" s="62"/>
      <c r="CA21790" s="62"/>
      <c r="CB21790" s="62"/>
      <c r="CC21790" s="62"/>
      <c r="CD21790" s="62"/>
      <c r="CE21790" s="62"/>
      <c r="CF21790" s="62"/>
      <c r="CL21790" s="56" t="s">
        <v>25846</v>
      </c>
      <c r="CM21790" s="56" t="s">
        <v>213</v>
      </c>
      <c r="CN21790" s="56" t="s">
        <v>213</v>
      </c>
      <c r="CO21790" s="52"/>
      <c r="CP21790" s="52"/>
      <c r="CQ21790" s="52"/>
      <c r="CR21790" s="52"/>
      <c r="CS21790" s="52"/>
      <c r="CT21790" s="52"/>
      <c r="CU21790" s="33"/>
      <c r="CV21790" s="33"/>
    </row>
    <row r="21791" spans="74:100">
      <c r="BV21791" s="62"/>
      <c r="BW21791" s="62"/>
      <c r="BX21791" s="62"/>
      <c r="BY21791" s="62"/>
      <c r="BZ21791" s="62"/>
      <c r="CA21791" s="62"/>
      <c r="CB21791" s="62"/>
      <c r="CC21791" s="62"/>
      <c r="CD21791" s="62"/>
      <c r="CE21791" s="62"/>
      <c r="CF21791" s="62"/>
      <c r="CL21791" s="56" t="s">
        <v>25847</v>
      </c>
      <c r="CM21791" s="56" t="s">
        <v>213</v>
      </c>
      <c r="CN21791" s="56" t="s">
        <v>213</v>
      </c>
      <c r="CO21791" s="52"/>
      <c r="CP21791" s="52"/>
      <c r="CQ21791" s="52"/>
      <c r="CR21791" s="52"/>
      <c r="CS21791" s="52"/>
      <c r="CT21791" s="52"/>
      <c r="CU21791" s="33"/>
      <c r="CV21791" s="33"/>
    </row>
    <row r="21792" spans="74:100">
      <c r="BV21792" s="62"/>
      <c r="BW21792" s="62"/>
      <c r="BX21792" s="62"/>
      <c r="BY21792" s="62"/>
      <c r="BZ21792" s="62"/>
      <c r="CA21792" s="62"/>
      <c r="CB21792" s="62"/>
      <c r="CC21792" s="62"/>
      <c r="CD21792" s="62"/>
      <c r="CE21792" s="62"/>
      <c r="CF21792" s="62"/>
      <c r="CL21792" s="56" t="s">
        <v>11788</v>
      </c>
      <c r="CM21792" s="56" t="s">
        <v>213</v>
      </c>
      <c r="CN21792" s="56" t="s">
        <v>213</v>
      </c>
      <c r="CO21792" s="52"/>
      <c r="CP21792" s="52"/>
      <c r="CQ21792" s="52"/>
      <c r="CR21792" s="52"/>
      <c r="CS21792" s="52"/>
      <c r="CT21792" s="52"/>
      <c r="CU21792" s="33"/>
      <c r="CV21792" s="33"/>
    </row>
    <row r="21793" spans="74:100">
      <c r="BV21793" s="62"/>
      <c r="BW21793" s="62"/>
      <c r="BX21793" s="62"/>
      <c r="BY21793" s="62"/>
      <c r="BZ21793" s="62"/>
      <c r="CA21793" s="62"/>
      <c r="CB21793" s="62"/>
      <c r="CC21793" s="62"/>
      <c r="CD21793" s="62"/>
      <c r="CE21793" s="62"/>
      <c r="CF21793" s="62"/>
      <c r="CL21793" s="56" t="s">
        <v>11789</v>
      </c>
      <c r="CM21793" s="56" t="s">
        <v>213</v>
      </c>
      <c r="CN21793" s="56" t="s">
        <v>213</v>
      </c>
      <c r="CO21793" s="52"/>
      <c r="CP21793" s="52"/>
      <c r="CQ21793" s="52"/>
      <c r="CR21793" s="52"/>
      <c r="CS21793" s="52"/>
      <c r="CT21793" s="52"/>
      <c r="CU21793" s="33"/>
      <c r="CV21793" s="33"/>
    </row>
    <row r="21794" spans="74:100">
      <c r="BV21794" s="62"/>
      <c r="BW21794" s="62"/>
      <c r="BX21794" s="62"/>
      <c r="BY21794" s="62"/>
      <c r="BZ21794" s="62"/>
      <c r="CA21794" s="62"/>
      <c r="CB21794" s="62"/>
      <c r="CC21794" s="62"/>
      <c r="CD21794" s="62"/>
      <c r="CE21794" s="62"/>
      <c r="CF21794" s="62"/>
      <c r="CL21794" s="56" t="s">
        <v>11790</v>
      </c>
      <c r="CM21794" s="56" t="s">
        <v>213</v>
      </c>
      <c r="CN21794" s="56" t="s">
        <v>213</v>
      </c>
      <c r="CO21794" s="52"/>
      <c r="CP21794" s="52"/>
      <c r="CQ21794" s="52"/>
      <c r="CR21794" s="52"/>
      <c r="CS21794" s="52"/>
      <c r="CT21794" s="52"/>
      <c r="CU21794" s="33"/>
      <c r="CV21794" s="33"/>
    </row>
    <row r="21795" spans="74:100">
      <c r="BV21795" s="62"/>
      <c r="BW21795" s="62"/>
      <c r="BX21795" s="62"/>
      <c r="BY21795" s="62"/>
      <c r="BZ21795" s="62"/>
      <c r="CA21795" s="62"/>
      <c r="CB21795" s="62"/>
      <c r="CC21795" s="62"/>
      <c r="CD21795" s="62"/>
      <c r="CE21795" s="62"/>
      <c r="CF21795" s="62"/>
      <c r="CL21795" s="56" t="s">
        <v>25848</v>
      </c>
      <c r="CM21795" s="56" t="s">
        <v>213</v>
      </c>
      <c r="CN21795" s="56" t="s">
        <v>213</v>
      </c>
      <c r="CO21795" s="52"/>
      <c r="CP21795" s="52"/>
      <c r="CQ21795" s="52"/>
      <c r="CR21795" s="52"/>
      <c r="CS21795" s="52"/>
      <c r="CT21795" s="52"/>
      <c r="CU21795" s="33"/>
      <c r="CV21795" s="33"/>
    </row>
    <row r="21796" spans="74:100">
      <c r="BV21796" s="62"/>
      <c r="BW21796" s="62"/>
      <c r="BX21796" s="62"/>
      <c r="BY21796" s="62"/>
      <c r="BZ21796" s="62"/>
      <c r="CA21796" s="62"/>
      <c r="CB21796" s="62"/>
      <c r="CC21796" s="62"/>
      <c r="CD21796" s="62"/>
      <c r="CE21796" s="62"/>
      <c r="CF21796" s="62"/>
      <c r="CL21796" s="56" t="s">
        <v>11776</v>
      </c>
      <c r="CM21796" s="56" t="s">
        <v>213</v>
      </c>
      <c r="CN21796" s="56" t="s">
        <v>213</v>
      </c>
      <c r="CO21796" s="52"/>
      <c r="CP21796" s="52"/>
      <c r="CQ21796" s="52"/>
      <c r="CR21796" s="52"/>
      <c r="CS21796" s="52"/>
      <c r="CT21796" s="52"/>
      <c r="CU21796" s="33"/>
      <c r="CV21796" s="33"/>
    </row>
    <row r="21797" spans="74:100">
      <c r="BV21797" s="62"/>
      <c r="BW21797" s="62"/>
      <c r="BX21797" s="62"/>
      <c r="BY21797" s="62"/>
      <c r="BZ21797" s="62"/>
      <c r="CA21797" s="62"/>
      <c r="CB21797" s="62"/>
      <c r="CC21797" s="62"/>
      <c r="CD21797" s="62"/>
      <c r="CE21797" s="62"/>
      <c r="CF21797" s="62"/>
      <c r="CL21797" s="56" t="s">
        <v>11777</v>
      </c>
      <c r="CM21797" s="56" t="s">
        <v>213</v>
      </c>
      <c r="CN21797" s="56" t="s">
        <v>213</v>
      </c>
      <c r="CO21797" s="52"/>
      <c r="CP21797" s="52"/>
      <c r="CQ21797" s="52"/>
      <c r="CR21797" s="52"/>
      <c r="CS21797" s="52"/>
      <c r="CT21797" s="52"/>
      <c r="CU21797" s="33"/>
      <c r="CV21797" s="33"/>
    </row>
    <row r="21798" spans="74:100">
      <c r="BV21798" s="62"/>
      <c r="BW21798" s="62"/>
      <c r="BX21798" s="62"/>
      <c r="BY21798" s="62"/>
      <c r="BZ21798" s="62"/>
      <c r="CA21798" s="62"/>
      <c r="CB21798" s="62"/>
      <c r="CC21798" s="62"/>
      <c r="CD21798" s="62"/>
      <c r="CE21798" s="62"/>
      <c r="CF21798" s="62"/>
      <c r="CL21798" s="56" t="s">
        <v>11773</v>
      </c>
      <c r="CM21798" s="56" t="s">
        <v>213</v>
      </c>
      <c r="CN21798" s="56" t="s">
        <v>213</v>
      </c>
      <c r="CO21798" s="52"/>
      <c r="CP21798" s="52"/>
      <c r="CQ21798" s="52"/>
      <c r="CR21798" s="52"/>
      <c r="CS21798" s="52"/>
      <c r="CT21798" s="52"/>
      <c r="CU21798" s="33"/>
      <c r="CV21798" s="33"/>
    </row>
    <row r="21799" spans="74:100">
      <c r="BV21799" s="62"/>
      <c r="BW21799" s="62"/>
      <c r="BX21799" s="62"/>
      <c r="BY21799" s="62"/>
      <c r="BZ21799" s="62"/>
      <c r="CA21799" s="62"/>
      <c r="CB21799" s="62"/>
      <c r="CC21799" s="62"/>
      <c r="CD21799" s="62"/>
      <c r="CE21799" s="62"/>
      <c r="CF21799" s="62"/>
      <c r="CL21799" s="56" t="s">
        <v>25849</v>
      </c>
      <c r="CM21799" s="56" t="s">
        <v>213</v>
      </c>
      <c r="CN21799" s="56" t="s">
        <v>213</v>
      </c>
      <c r="CO21799" s="52"/>
      <c r="CP21799" s="52"/>
      <c r="CQ21799" s="52"/>
      <c r="CR21799" s="52"/>
      <c r="CS21799" s="52"/>
      <c r="CT21799" s="52"/>
      <c r="CU21799" s="33"/>
      <c r="CV21799" s="33"/>
    </row>
    <row r="21800" spans="74:100">
      <c r="BV21800" s="62"/>
      <c r="BW21800" s="62"/>
      <c r="BX21800" s="62"/>
      <c r="BY21800" s="62"/>
      <c r="BZ21800" s="62"/>
      <c r="CA21800" s="62"/>
      <c r="CB21800" s="62"/>
      <c r="CC21800" s="62"/>
      <c r="CD21800" s="62"/>
      <c r="CE21800" s="62"/>
      <c r="CF21800" s="62"/>
      <c r="CL21800" s="56" t="s">
        <v>11778</v>
      </c>
      <c r="CM21800" s="56" t="s">
        <v>213</v>
      </c>
      <c r="CN21800" s="56" t="s">
        <v>213</v>
      </c>
      <c r="CO21800" s="52"/>
      <c r="CP21800" s="52"/>
      <c r="CQ21800" s="52"/>
      <c r="CR21800" s="52"/>
      <c r="CS21800" s="52"/>
      <c r="CT21800" s="52"/>
      <c r="CU21800" s="33"/>
      <c r="CV21800" s="33"/>
    </row>
    <row r="21801" spans="74:100">
      <c r="BV21801" s="62"/>
      <c r="BW21801" s="62"/>
      <c r="BX21801" s="62"/>
      <c r="BY21801" s="62"/>
      <c r="BZ21801" s="62"/>
      <c r="CA21801" s="62"/>
      <c r="CB21801" s="62"/>
      <c r="CC21801" s="62"/>
      <c r="CD21801" s="62"/>
      <c r="CE21801" s="62"/>
      <c r="CF21801" s="62"/>
      <c r="CL21801" s="56" t="s">
        <v>11774</v>
      </c>
      <c r="CM21801" s="56" t="s">
        <v>213</v>
      </c>
      <c r="CN21801" s="56" t="s">
        <v>213</v>
      </c>
      <c r="CO21801" s="52"/>
      <c r="CP21801" s="52"/>
      <c r="CQ21801" s="52"/>
      <c r="CR21801" s="52"/>
      <c r="CS21801" s="52"/>
      <c r="CT21801" s="52"/>
      <c r="CU21801" s="33"/>
      <c r="CV21801" s="33"/>
    </row>
    <row r="21802" spans="74:100">
      <c r="BV21802" s="62"/>
      <c r="BW21802" s="62"/>
      <c r="BX21802" s="62"/>
      <c r="BY21802" s="62"/>
      <c r="BZ21802" s="62"/>
      <c r="CA21802" s="62"/>
      <c r="CB21802" s="62"/>
      <c r="CC21802" s="62"/>
      <c r="CD21802" s="62"/>
      <c r="CE21802" s="62"/>
      <c r="CF21802" s="62"/>
      <c r="CL21802" s="56" t="s">
        <v>11791</v>
      </c>
      <c r="CM21802" s="56" t="s">
        <v>213</v>
      </c>
      <c r="CN21802" s="56" t="s">
        <v>213</v>
      </c>
      <c r="CO21802" s="52"/>
      <c r="CP21802" s="52"/>
      <c r="CQ21802" s="52"/>
      <c r="CR21802" s="52"/>
      <c r="CS21802" s="52"/>
      <c r="CT21802" s="52"/>
      <c r="CU21802" s="33"/>
      <c r="CV21802" s="33"/>
    </row>
    <row r="21803" spans="74:100">
      <c r="BV21803" s="62"/>
      <c r="BW21803" s="62"/>
      <c r="BX21803" s="62"/>
      <c r="BY21803" s="62"/>
      <c r="BZ21803" s="62"/>
      <c r="CA21803" s="62"/>
      <c r="CB21803" s="62"/>
      <c r="CC21803" s="62"/>
      <c r="CD21803" s="62"/>
      <c r="CE21803" s="62"/>
      <c r="CF21803" s="62"/>
      <c r="CL21803" s="56" t="s">
        <v>11792</v>
      </c>
      <c r="CM21803" s="56" t="s">
        <v>213</v>
      </c>
      <c r="CN21803" s="56" t="s">
        <v>213</v>
      </c>
      <c r="CO21803" s="52"/>
      <c r="CP21803" s="52"/>
      <c r="CQ21803" s="52"/>
      <c r="CR21803" s="52"/>
      <c r="CS21803" s="52"/>
      <c r="CT21803" s="52"/>
      <c r="CU21803" s="33"/>
      <c r="CV21803" s="33"/>
    </row>
    <row r="21804" spans="74:100">
      <c r="BV21804" s="62"/>
      <c r="BW21804" s="62"/>
      <c r="BX21804" s="62"/>
      <c r="BY21804" s="62"/>
      <c r="BZ21804" s="62"/>
      <c r="CA21804" s="62"/>
      <c r="CB21804" s="62"/>
      <c r="CC21804" s="62"/>
      <c r="CD21804" s="62"/>
      <c r="CE21804" s="62"/>
      <c r="CF21804" s="62"/>
      <c r="CL21804" s="56" t="s">
        <v>5097</v>
      </c>
      <c r="CM21804" s="56" t="s">
        <v>213</v>
      </c>
      <c r="CN21804" s="56" t="s">
        <v>213</v>
      </c>
      <c r="CO21804" s="52"/>
      <c r="CP21804" s="52"/>
      <c r="CQ21804" s="52"/>
      <c r="CR21804" s="52"/>
      <c r="CS21804" s="52"/>
      <c r="CT21804" s="52"/>
      <c r="CU21804" s="33"/>
      <c r="CV21804" s="33"/>
    </row>
    <row r="21805" spans="74:100">
      <c r="BV21805" s="62"/>
      <c r="BW21805" s="62"/>
      <c r="BX21805" s="62"/>
      <c r="BY21805" s="62"/>
      <c r="BZ21805" s="62"/>
      <c r="CA21805" s="62"/>
      <c r="CB21805" s="62"/>
      <c r="CC21805" s="62"/>
      <c r="CD21805" s="62"/>
      <c r="CE21805" s="62"/>
      <c r="CF21805" s="62"/>
      <c r="CL21805" s="56" t="s">
        <v>11770</v>
      </c>
      <c r="CM21805" s="56" t="s">
        <v>213</v>
      </c>
      <c r="CN21805" s="56" t="s">
        <v>213</v>
      </c>
      <c r="CO21805" s="52"/>
      <c r="CP21805" s="52"/>
      <c r="CQ21805" s="52"/>
      <c r="CR21805" s="52"/>
      <c r="CS21805" s="52"/>
      <c r="CT21805" s="52"/>
      <c r="CU21805" s="33"/>
      <c r="CV21805" s="33"/>
    </row>
    <row r="21806" spans="74:100">
      <c r="BV21806" s="62"/>
      <c r="BW21806" s="62"/>
      <c r="BX21806" s="62"/>
      <c r="BY21806" s="62"/>
      <c r="BZ21806" s="62"/>
      <c r="CA21806" s="62"/>
      <c r="CB21806" s="62"/>
      <c r="CC21806" s="62"/>
      <c r="CD21806" s="62"/>
      <c r="CE21806" s="62"/>
      <c r="CF21806" s="62"/>
      <c r="CL21806" s="35" t="s">
        <v>11771</v>
      </c>
      <c r="CM21806" s="35" t="s">
        <v>217</v>
      </c>
      <c r="CN21806" s="35" t="s">
        <v>217</v>
      </c>
      <c r="CO21806" s="52"/>
      <c r="CP21806" s="52"/>
      <c r="CQ21806" s="52"/>
      <c r="CR21806" s="52"/>
      <c r="CS21806" s="52"/>
      <c r="CT21806" s="52"/>
      <c r="CU21806" s="33"/>
      <c r="CV21806" s="33"/>
    </row>
    <row r="21807" spans="74:100">
      <c r="BV21807" s="62"/>
      <c r="BW21807" s="62"/>
      <c r="BX21807" s="62"/>
      <c r="BY21807" s="62"/>
      <c r="BZ21807" s="62"/>
      <c r="CA21807" s="62"/>
      <c r="CB21807" s="62"/>
      <c r="CC21807" s="62"/>
      <c r="CD21807" s="62"/>
      <c r="CE21807" s="62"/>
      <c r="CF21807" s="62"/>
      <c r="CL21807" s="56" t="s">
        <v>10593</v>
      </c>
      <c r="CM21807" s="56" t="s">
        <v>215</v>
      </c>
      <c r="CN21807" s="56" t="s">
        <v>215</v>
      </c>
      <c r="CO21807" s="52"/>
      <c r="CP21807" s="52"/>
      <c r="CQ21807" s="52"/>
      <c r="CR21807" s="52"/>
      <c r="CS21807" s="52"/>
      <c r="CT21807" s="52"/>
      <c r="CU21807" s="33"/>
      <c r="CV21807" s="33"/>
    </row>
    <row r="21808" spans="74:100">
      <c r="BV21808" s="62"/>
      <c r="BW21808" s="62"/>
      <c r="BX21808" s="62"/>
      <c r="BY21808" s="62"/>
      <c r="BZ21808" s="62"/>
      <c r="CA21808" s="62"/>
      <c r="CB21808" s="62"/>
      <c r="CC21808" s="62"/>
      <c r="CD21808" s="62"/>
      <c r="CE21808" s="62"/>
      <c r="CF21808" s="62"/>
      <c r="CL21808" s="35" t="s">
        <v>7797</v>
      </c>
      <c r="CM21808" s="35" t="s">
        <v>217</v>
      </c>
      <c r="CN21808" s="35" t="s">
        <v>217</v>
      </c>
      <c r="CO21808" s="52"/>
      <c r="CP21808" s="52"/>
      <c r="CQ21808" s="52"/>
      <c r="CR21808" s="52"/>
      <c r="CS21808" s="52"/>
      <c r="CT21808" s="52"/>
      <c r="CU21808" s="33"/>
      <c r="CV21808" s="33"/>
    </row>
    <row r="21809" spans="74:100">
      <c r="BV21809" s="62"/>
      <c r="BW21809" s="62"/>
      <c r="BX21809" s="62"/>
      <c r="BY21809" s="62"/>
      <c r="BZ21809" s="62"/>
      <c r="CA21809" s="62"/>
      <c r="CB21809" s="62"/>
      <c r="CC21809" s="62"/>
      <c r="CD21809" s="62"/>
      <c r="CE21809" s="62"/>
      <c r="CF21809" s="62"/>
      <c r="CL21809" s="35" t="s">
        <v>7804</v>
      </c>
      <c r="CM21809" s="35" t="s">
        <v>217</v>
      </c>
      <c r="CN21809" s="35" t="s">
        <v>217</v>
      </c>
      <c r="CO21809" s="52"/>
      <c r="CP21809" s="52"/>
      <c r="CQ21809" s="52"/>
      <c r="CR21809" s="52"/>
      <c r="CS21809" s="52"/>
      <c r="CT21809" s="52"/>
      <c r="CU21809" s="33"/>
      <c r="CV21809" s="33"/>
    </row>
    <row r="21810" spans="74:100">
      <c r="BV21810" s="62"/>
      <c r="BW21810" s="62"/>
      <c r="BX21810" s="62"/>
      <c r="BY21810" s="62"/>
      <c r="BZ21810" s="62"/>
      <c r="CA21810" s="62"/>
      <c r="CB21810" s="62"/>
      <c r="CC21810" s="62"/>
      <c r="CD21810" s="62"/>
      <c r="CE21810" s="62"/>
      <c r="CF21810" s="62"/>
      <c r="CL21810" s="56" t="s">
        <v>5102</v>
      </c>
      <c r="CM21810" s="56" t="s">
        <v>215</v>
      </c>
      <c r="CN21810" s="56" t="s">
        <v>215</v>
      </c>
      <c r="CO21810" s="52"/>
      <c r="CP21810" s="52"/>
      <c r="CQ21810" s="52"/>
      <c r="CR21810" s="52"/>
      <c r="CS21810" s="52"/>
      <c r="CT21810" s="52"/>
      <c r="CU21810" s="33"/>
      <c r="CV21810" s="33"/>
    </row>
    <row r="21811" spans="74:100">
      <c r="BV21811" s="62"/>
      <c r="BW21811" s="62"/>
      <c r="BX21811" s="62"/>
      <c r="BY21811" s="62"/>
      <c r="BZ21811" s="62"/>
      <c r="CA21811" s="62"/>
      <c r="CB21811" s="62"/>
      <c r="CC21811" s="62"/>
      <c r="CD21811" s="62"/>
      <c r="CE21811" s="62"/>
      <c r="CF21811" s="62"/>
      <c r="CL21811" s="56" t="s">
        <v>24046</v>
      </c>
      <c r="CM21811" s="56" t="s">
        <v>215</v>
      </c>
      <c r="CN21811" s="56" t="s">
        <v>215</v>
      </c>
      <c r="CO21811" s="52"/>
      <c r="CP21811" s="52"/>
      <c r="CQ21811" s="52"/>
      <c r="CR21811" s="52"/>
      <c r="CS21811" s="52"/>
      <c r="CT21811" s="52"/>
      <c r="CU21811" s="33"/>
      <c r="CV21811" s="33"/>
    </row>
    <row r="21812" spans="74:100">
      <c r="BV21812" s="62"/>
      <c r="BW21812" s="62"/>
      <c r="BX21812" s="62"/>
      <c r="BY21812" s="62"/>
      <c r="BZ21812" s="62"/>
      <c r="CA21812" s="62"/>
      <c r="CB21812" s="62"/>
      <c r="CC21812" s="62"/>
      <c r="CD21812" s="62"/>
      <c r="CE21812" s="62"/>
      <c r="CF21812" s="62"/>
      <c r="CL21812" s="56" t="s">
        <v>11798</v>
      </c>
      <c r="CM21812" s="56" t="s">
        <v>215</v>
      </c>
      <c r="CN21812" s="56" t="s">
        <v>215</v>
      </c>
      <c r="CO21812" s="52"/>
      <c r="CP21812" s="52"/>
      <c r="CQ21812" s="52"/>
      <c r="CR21812" s="52"/>
      <c r="CS21812" s="52"/>
      <c r="CT21812" s="52"/>
      <c r="CU21812" s="33"/>
      <c r="CV21812" s="33"/>
    </row>
    <row r="21813" spans="74:100">
      <c r="BV21813" s="62"/>
      <c r="BW21813" s="62"/>
      <c r="BX21813" s="62"/>
      <c r="BY21813" s="62"/>
      <c r="BZ21813" s="62"/>
      <c r="CA21813" s="62"/>
      <c r="CB21813" s="62"/>
      <c r="CC21813" s="62"/>
      <c r="CD21813" s="62"/>
      <c r="CE21813" s="62"/>
      <c r="CF21813" s="62"/>
      <c r="CL21813" s="56" t="s">
        <v>11799</v>
      </c>
      <c r="CM21813" s="56" t="s">
        <v>215</v>
      </c>
      <c r="CN21813" s="56" t="s">
        <v>215</v>
      </c>
      <c r="CO21813" s="52"/>
      <c r="CP21813" s="52"/>
      <c r="CQ21813" s="52"/>
      <c r="CR21813" s="52"/>
      <c r="CS21813" s="52"/>
      <c r="CT21813" s="52"/>
      <c r="CU21813" s="33"/>
      <c r="CV21813" s="33"/>
    </row>
    <row r="21814" spans="74:100">
      <c r="BV21814" s="62"/>
      <c r="BW21814" s="62"/>
      <c r="BX21814" s="62"/>
      <c r="BY21814" s="62"/>
      <c r="BZ21814" s="62"/>
      <c r="CA21814" s="62"/>
      <c r="CB21814" s="62"/>
      <c r="CC21814" s="62"/>
      <c r="CD21814" s="62"/>
      <c r="CE21814" s="62"/>
      <c r="CF21814" s="62"/>
      <c r="CL21814" s="56" t="s">
        <v>11797</v>
      </c>
      <c r="CM21814" s="56" t="s">
        <v>215</v>
      </c>
      <c r="CN21814" s="56" t="s">
        <v>215</v>
      </c>
      <c r="CO21814" s="52"/>
      <c r="CP21814" s="52"/>
      <c r="CQ21814" s="52"/>
      <c r="CR21814" s="52"/>
      <c r="CS21814" s="52"/>
      <c r="CT21814" s="52"/>
      <c r="CU21814" s="33"/>
      <c r="CV21814" s="33"/>
    </row>
    <row r="21815" spans="74:100">
      <c r="BV21815" s="62"/>
      <c r="BW21815" s="62"/>
      <c r="BX21815" s="62"/>
      <c r="BY21815" s="62"/>
      <c r="BZ21815" s="62"/>
      <c r="CA21815" s="62"/>
      <c r="CB21815" s="62"/>
      <c r="CC21815" s="62"/>
      <c r="CD21815" s="62"/>
      <c r="CE21815" s="62"/>
      <c r="CF21815" s="62"/>
      <c r="CL21815" s="56" t="s">
        <v>11796</v>
      </c>
      <c r="CM21815" s="56" t="s">
        <v>215</v>
      </c>
      <c r="CN21815" s="56" t="s">
        <v>215</v>
      </c>
      <c r="CO21815" s="52"/>
      <c r="CP21815" s="52"/>
      <c r="CQ21815" s="52"/>
      <c r="CR21815" s="52"/>
      <c r="CS21815" s="52"/>
      <c r="CT21815" s="52"/>
      <c r="CU21815" s="33"/>
      <c r="CV21815" s="33"/>
    </row>
    <row r="21816" spans="74:100">
      <c r="BV21816" s="62"/>
      <c r="BW21816" s="62"/>
      <c r="BX21816" s="62"/>
      <c r="BY21816" s="62"/>
      <c r="BZ21816" s="62"/>
      <c r="CA21816" s="62"/>
      <c r="CB21816" s="62"/>
      <c r="CC21816" s="62"/>
      <c r="CD21816" s="62"/>
      <c r="CE21816" s="62"/>
      <c r="CF21816" s="62"/>
      <c r="CL21816" s="56" t="s">
        <v>24047</v>
      </c>
      <c r="CM21816" s="56" t="s">
        <v>215</v>
      </c>
      <c r="CN21816" s="56" t="s">
        <v>215</v>
      </c>
      <c r="CO21816" s="52"/>
      <c r="CP21816" s="52"/>
      <c r="CQ21816" s="52"/>
      <c r="CR21816" s="52"/>
      <c r="CS21816" s="52"/>
      <c r="CT21816" s="52"/>
      <c r="CU21816" s="33"/>
      <c r="CV21816" s="33"/>
    </row>
    <row r="21817" spans="74:100">
      <c r="BV21817" s="62"/>
      <c r="BW21817" s="62"/>
      <c r="BX21817" s="62"/>
      <c r="BY21817" s="62"/>
      <c r="BZ21817" s="62"/>
      <c r="CA21817" s="62"/>
      <c r="CB21817" s="62"/>
      <c r="CC21817" s="62"/>
      <c r="CD21817" s="62"/>
      <c r="CE21817" s="62"/>
      <c r="CF21817" s="62"/>
      <c r="CL21817" s="56" t="s">
        <v>5104</v>
      </c>
      <c r="CM21817" s="56" t="s">
        <v>214</v>
      </c>
      <c r="CN21817" s="56" t="s">
        <v>214</v>
      </c>
      <c r="CO21817" s="52"/>
      <c r="CP21817" s="52"/>
      <c r="CQ21817" s="52"/>
      <c r="CR21817" s="52"/>
      <c r="CS21817" s="52"/>
      <c r="CT21817" s="52"/>
      <c r="CU21817" s="33"/>
      <c r="CV21817" s="33"/>
    </row>
    <row r="21818" spans="74:100">
      <c r="BV21818" s="62"/>
      <c r="BW21818" s="62"/>
      <c r="BX21818" s="62"/>
      <c r="BY21818" s="62"/>
      <c r="BZ21818" s="62"/>
      <c r="CA21818" s="62"/>
      <c r="CB21818" s="62"/>
      <c r="CC21818" s="62"/>
      <c r="CD21818" s="62"/>
      <c r="CE21818" s="62"/>
      <c r="CF21818" s="62"/>
      <c r="CL21818" s="56" t="s">
        <v>11800</v>
      </c>
      <c r="CM21818" s="56" t="s">
        <v>214</v>
      </c>
      <c r="CN21818" s="56" t="s">
        <v>214</v>
      </c>
      <c r="CO21818" s="52"/>
      <c r="CP21818" s="52"/>
      <c r="CQ21818" s="52"/>
      <c r="CR21818" s="52"/>
      <c r="CS21818" s="52"/>
      <c r="CT21818" s="52"/>
      <c r="CU21818" s="33"/>
      <c r="CV21818" s="33"/>
    </row>
    <row r="21819" spans="74:100">
      <c r="BV21819" s="62"/>
      <c r="BW21819" s="62"/>
      <c r="BX21819" s="62"/>
      <c r="BY21819" s="62"/>
      <c r="BZ21819" s="62"/>
      <c r="CA21819" s="62"/>
      <c r="CB21819" s="62"/>
      <c r="CC21819" s="62"/>
      <c r="CD21819" s="62"/>
      <c r="CE21819" s="62"/>
      <c r="CF21819" s="62"/>
      <c r="CL21819" s="35" t="s">
        <v>1748</v>
      </c>
      <c r="CM21819" s="35" t="s">
        <v>217</v>
      </c>
      <c r="CN21819" s="35" t="s">
        <v>217</v>
      </c>
      <c r="CO21819" s="52"/>
      <c r="CP21819" s="52"/>
      <c r="CQ21819" s="52"/>
      <c r="CR21819" s="52"/>
      <c r="CS21819" s="52"/>
      <c r="CT21819" s="52"/>
      <c r="CU21819" s="33"/>
      <c r="CV21819" s="33"/>
    </row>
    <row r="21820" spans="74:100">
      <c r="BV21820" s="62"/>
      <c r="BW21820" s="62"/>
      <c r="BX21820" s="62"/>
      <c r="BY21820" s="62"/>
      <c r="BZ21820" s="62"/>
      <c r="CA21820" s="62"/>
      <c r="CB21820" s="62"/>
      <c r="CC21820" s="62"/>
      <c r="CD21820" s="62"/>
      <c r="CE21820" s="62"/>
      <c r="CF21820" s="62"/>
      <c r="CL21820" s="56" t="s">
        <v>24048</v>
      </c>
      <c r="CM21820" s="56" t="s">
        <v>215</v>
      </c>
      <c r="CN21820" s="56" t="s">
        <v>215</v>
      </c>
      <c r="CO21820" s="52"/>
      <c r="CP21820" s="52"/>
      <c r="CQ21820" s="52"/>
      <c r="CR21820" s="52"/>
      <c r="CS21820" s="52"/>
      <c r="CT21820" s="52"/>
      <c r="CU21820" s="33"/>
      <c r="CV21820" s="33"/>
    </row>
    <row r="21821" spans="74:100">
      <c r="BV21821" s="62"/>
      <c r="BW21821" s="62"/>
      <c r="BX21821" s="62"/>
      <c r="BY21821" s="62"/>
      <c r="BZ21821" s="62"/>
      <c r="CA21821" s="62"/>
      <c r="CB21821" s="62"/>
      <c r="CC21821" s="62"/>
      <c r="CD21821" s="62"/>
      <c r="CE21821" s="62"/>
      <c r="CF21821" s="62"/>
      <c r="CL21821" s="35" t="s">
        <v>11805</v>
      </c>
      <c r="CM21821" s="35" t="s">
        <v>217</v>
      </c>
      <c r="CN21821" s="35" t="s">
        <v>217</v>
      </c>
      <c r="CO21821" s="52"/>
      <c r="CP21821" s="52"/>
      <c r="CQ21821" s="52"/>
      <c r="CR21821" s="52"/>
      <c r="CS21821" s="52"/>
      <c r="CT21821" s="52"/>
      <c r="CU21821" s="33"/>
      <c r="CV21821" s="33"/>
    </row>
    <row r="21822" spans="74:100">
      <c r="BV21822" s="62"/>
      <c r="BW21822" s="62"/>
      <c r="BX21822" s="62"/>
      <c r="BY21822" s="62"/>
      <c r="BZ21822" s="62"/>
      <c r="CA21822" s="62"/>
      <c r="CB21822" s="62"/>
      <c r="CC21822" s="62"/>
      <c r="CD21822" s="62"/>
      <c r="CE21822" s="62"/>
      <c r="CF21822" s="62"/>
      <c r="CL21822" s="35" t="s">
        <v>8768</v>
      </c>
      <c r="CM21822" s="35" t="s">
        <v>217</v>
      </c>
      <c r="CN21822" s="35" t="s">
        <v>217</v>
      </c>
      <c r="CO21822" s="52"/>
      <c r="CP21822" s="52"/>
      <c r="CQ21822" s="52"/>
      <c r="CR21822" s="52"/>
      <c r="CS21822" s="52"/>
      <c r="CT21822" s="52"/>
      <c r="CU21822" s="33"/>
      <c r="CV21822" s="33"/>
    </row>
    <row r="21823" spans="74:100">
      <c r="BV21823" s="62"/>
      <c r="BW21823" s="62"/>
      <c r="BX21823" s="62"/>
      <c r="BY21823" s="62"/>
      <c r="BZ21823" s="62"/>
      <c r="CA21823" s="62"/>
      <c r="CB21823" s="62"/>
      <c r="CC21823" s="62"/>
      <c r="CD21823" s="62"/>
      <c r="CE21823" s="62"/>
      <c r="CF21823" s="62"/>
      <c r="CL21823" s="35" t="s">
        <v>11806</v>
      </c>
      <c r="CM21823" s="35" t="s">
        <v>217</v>
      </c>
      <c r="CN21823" s="35" t="s">
        <v>217</v>
      </c>
      <c r="CO21823" s="52"/>
      <c r="CP21823" s="52"/>
      <c r="CQ21823" s="52"/>
      <c r="CR21823" s="52"/>
      <c r="CS21823" s="52"/>
      <c r="CT21823" s="52"/>
      <c r="CU21823" s="33"/>
      <c r="CV21823" s="33"/>
    </row>
    <row r="21824" spans="74:100">
      <c r="BV21824" s="62"/>
      <c r="BW21824" s="62"/>
      <c r="BX21824" s="62"/>
      <c r="BY21824" s="62"/>
      <c r="BZ21824" s="62"/>
      <c r="CA21824" s="62"/>
      <c r="CB21824" s="62"/>
      <c r="CC21824" s="62"/>
      <c r="CD21824" s="62"/>
      <c r="CE21824" s="62"/>
      <c r="CF21824" s="62"/>
      <c r="CL21824" s="56" t="s">
        <v>29636</v>
      </c>
      <c r="CM21824" s="56" t="s">
        <v>213</v>
      </c>
      <c r="CN21824" s="56" t="s">
        <v>213</v>
      </c>
      <c r="CO21824" s="52"/>
      <c r="CP21824" s="52"/>
      <c r="CQ21824" s="52"/>
      <c r="CR21824" s="52"/>
      <c r="CS21824" s="52"/>
      <c r="CT21824" s="52"/>
      <c r="CU21824" s="33"/>
      <c r="CV21824" s="33"/>
    </row>
    <row r="21825" spans="74:100">
      <c r="BV21825" s="62"/>
      <c r="BW21825" s="62"/>
      <c r="BX21825" s="62"/>
      <c r="BY21825" s="62"/>
      <c r="BZ21825" s="62"/>
      <c r="CA21825" s="62"/>
      <c r="CB21825" s="62"/>
      <c r="CC21825" s="62"/>
      <c r="CD21825" s="62"/>
      <c r="CE21825" s="62"/>
      <c r="CF21825" s="62"/>
      <c r="CL21825" s="56" t="s">
        <v>12312</v>
      </c>
      <c r="CM21825" s="56" t="s">
        <v>216</v>
      </c>
      <c r="CN21825" s="56" t="s">
        <v>216</v>
      </c>
      <c r="CO21825" s="52"/>
      <c r="CP21825" s="52"/>
      <c r="CQ21825" s="52"/>
      <c r="CR21825" s="52"/>
      <c r="CS21825" s="52"/>
      <c r="CT21825" s="52"/>
      <c r="CU21825" s="33"/>
      <c r="CV21825" s="33"/>
    </row>
    <row r="21826" spans="74:100">
      <c r="BV21826" s="62"/>
      <c r="BW21826" s="62"/>
      <c r="BX21826" s="62"/>
      <c r="BY21826" s="62"/>
      <c r="BZ21826" s="62"/>
      <c r="CA21826" s="62"/>
      <c r="CB21826" s="62"/>
      <c r="CC21826" s="62"/>
      <c r="CD21826" s="62"/>
      <c r="CE21826" s="62"/>
      <c r="CF21826" s="62"/>
      <c r="CL21826" s="56" t="s">
        <v>12315</v>
      </c>
      <c r="CM21826" s="56" t="s">
        <v>215</v>
      </c>
      <c r="CN21826" s="56" t="s">
        <v>215</v>
      </c>
      <c r="CO21826" s="52"/>
      <c r="CP21826" s="52"/>
      <c r="CQ21826" s="52"/>
      <c r="CR21826" s="52"/>
      <c r="CS21826" s="52"/>
      <c r="CT21826" s="52"/>
      <c r="CU21826" s="33"/>
      <c r="CV21826" s="33"/>
    </row>
    <row r="21827" spans="74:100">
      <c r="BV21827" s="62"/>
      <c r="BW21827" s="62"/>
      <c r="BX21827" s="62"/>
      <c r="BY21827" s="62"/>
      <c r="BZ21827" s="62"/>
      <c r="CA21827" s="62"/>
      <c r="CB21827" s="62"/>
      <c r="CC21827" s="62"/>
      <c r="CD21827" s="62"/>
      <c r="CE21827" s="62"/>
      <c r="CF21827" s="62"/>
      <c r="CL21827" s="56" t="s">
        <v>12309</v>
      </c>
      <c r="CM21827" s="56" t="s">
        <v>216</v>
      </c>
      <c r="CN21827" s="56" t="s">
        <v>216</v>
      </c>
      <c r="CO21827" s="52"/>
      <c r="CP21827" s="52"/>
      <c r="CQ21827" s="52"/>
      <c r="CR21827" s="52"/>
      <c r="CS21827" s="52"/>
      <c r="CT21827" s="52"/>
      <c r="CU21827" s="33"/>
      <c r="CV21827" s="33"/>
    </row>
    <row r="21828" spans="74:100">
      <c r="BV21828" s="62"/>
      <c r="BW21828" s="62"/>
      <c r="BX21828" s="62"/>
      <c r="BY21828" s="62"/>
      <c r="BZ21828" s="62"/>
      <c r="CA21828" s="62"/>
      <c r="CB21828" s="62"/>
      <c r="CC21828" s="62"/>
      <c r="CD21828" s="62"/>
      <c r="CE21828" s="62"/>
      <c r="CF21828" s="62"/>
      <c r="CL21828" s="56" t="s">
        <v>12321</v>
      </c>
      <c r="CM21828" s="56" t="s">
        <v>216</v>
      </c>
      <c r="CN21828" s="56" t="s">
        <v>216</v>
      </c>
      <c r="CO21828" s="52"/>
      <c r="CP21828" s="52"/>
      <c r="CQ21828" s="52"/>
      <c r="CR21828" s="52"/>
      <c r="CS21828" s="52"/>
      <c r="CT21828" s="52"/>
      <c r="CU21828" s="33"/>
      <c r="CV21828" s="33"/>
    </row>
    <row r="21829" spans="74:100">
      <c r="BV21829" s="62"/>
      <c r="BW21829" s="62"/>
      <c r="BX21829" s="62"/>
      <c r="BY21829" s="62"/>
      <c r="BZ21829" s="62"/>
      <c r="CA21829" s="62"/>
      <c r="CB21829" s="62"/>
      <c r="CC21829" s="62"/>
      <c r="CD21829" s="62"/>
      <c r="CE21829" s="62"/>
      <c r="CF21829" s="62"/>
      <c r="CL21829" s="56" t="s">
        <v>12316</v>
      </c>
      <c r="CM21829" s="56" t="s">
        <v>215</v>
      </c>
      <c r="CN21829" s="56" t="s">
        <v>215</v>
      </c>
      <c r="CO21829" s="52"/>
      <c r="CP21829" s="52"/>
      <c r="CQ21829" s="52"/>
      <c r="CR21829" s="52"/>
      <c r="CS21829" s="52"/>
      <c r="CT21829" s="52"/>
      <c r="CU21829" s="33"/>
      <c r="CV21829" s="33"/>
    </row>
    <row r="21830" spans="74:100">
      <c r="BV21830" s="62"/>
      <c r="BW21830" s="62"/>
      <c r="BX21830" s="62"/>
      <c r="BY21830" s="62"/>
      <c r="BZ21830" s="62"/>
      <c r="CA21830" s="62"/>
      <c r="CB21830" s="62"/>
      <c r="CC21830" s="62"/>
      <c r="CD21830" s="62"/>
      <c r="CE21830" s="62"/>
      <c r="CF21830" s="62"/>
      <c r="CL21830" s="56" t="s">
        <v>12326</v>
      </c>
      <c r="CM21830" s="56" t="s">
        <v>216</v>
      </c>
      <c r="CN21830" s="56" t="s">
        <v>216</v>
      </c>
      <c r="CO21830" s="52"/>
      <c r="CP21830" s="52"/>
      <c r="CQ21830" s="52"/>
      <c r="CR21830" s="52"/>
      <c r="CS21830" s="52"/>
      <c r="CT21830" s="52"/>
      <c r="CU21830" s="33"/>
      <c r="CV21830" s="33"/>
    </row>
    <row r="21831" spans="74:100">
      <c r="BV21831" s="62"/>
      <c r="BW21831" s="62"/>
      <c r="BX21831" s="62"/>
      <c r="BY21831" s="62"/>
      <c r="BZ21831" s="62"/>
      <c r="CA21831" s="62"/>
      <c r="CB21831" s="62"/>
      <c r="CC21831" s="62"/>
      <c r="CD21831" s="62"/>
      <c r="CE21831" s="62"/>
      <c r="CF21831" s="62"/>
      <c r="CL21831" s="35" t="s">
        <v>12325</v>
      </c>
      <c r="CM21831" s="35" t="s">
        <v>217</v>
      </c>
      <c r="CN21831" s="35" t="s">
        <v>217</v>
      </c>
      <c r="CO21831" s="52"/>
      <c r="CP21831" s="52"/>
      <c r="CQ21831" s="52"/>
      <c r="CR21831" s="52"/>
      <c r="CS21831" s="52"/>
      <c r="CT21831" s="52"/>
      <c r="CU21831" s="33"/>
      <c r="CV21831" s="33"/>
    </row>
    <row r="21832" spans="74:100">
      <c r="BV21832" s="62"/>
      <c r="BW21832" s="62"/>
      <c r="BX21832" s="62"/>
      <c r="BY21832" s="62"/>
      <c r="BZ21832" s="62"/>
      <c r="CA21832" s="62"/>
      <c r="CB21832" s="62"/>
      <c r="CC21832" s="62"/>
      <c r="CD21832" s="62"/>
      <c r="CE21832" s="62"/>
      <c r="CF21832" s="62"/>
      <c r="CL21832" s="56" t="s">
        <v>12339</v>
      </c>
      <c r="CM21832" s="56" t="s">
        <v>215</v>
      </c>
      <c r="CN21832" s="56" t="s">
        <v>215</v>
      </c>
      <c r="CO21832" s="52"/>
      <c r="CP21832" s="52"/>
      <c r="CQ21832" s="52"/>
      <c r="CR21832" s="52"/>
      <c r="CS21832" s="52"/>
      <c r="CT21832" s="52"/>
      <c r="CU21832" s="33"/>
      <c r="CV21832" s="33"/>
    </row>
    <row r="21833" spans="74:100">
      <c r="BV21833" s="62"/>
      <c r="BW21833" s="62"/>
      <c r="BX21833" s="62"/>
      <c r="BY21833" s="62"/>
      <c r="BZ21833" s="62"/>
      <c r="CA21833" s="62"/>
      <c r="CB21833" s="62"/>
      <c r="CC21833" s="62"/>
      <c r="CD21833" s="62"/>
      <c r="CE21833" s="62"/>
      <c r="CF21833" s="62"/>
      <c r="CL21833" s="56" t="s">
        <v>12304</v>
      </c>
      <c r="CM21833" s="56" t="s">
        <v>216</v>
      </c>
      <c r="CN21833" s="56" t="s">
        <v>216</v>
      </c>
      <c r="CO21833" s="52"/>
      <c r="CP21833" s="52"/>
      <c r="CQ21833" s="52"/>
      <c r="CR21833" s="52"/>
      <c r="CS21833" s="52"/>
      <c r="CT21833" s="52"/>
      <c r="CU21833" s="33"/>
      <c r="CV21833" s="33"/>
    </row>
    <row r="21834" spans="74:100">
      <c r="BV21834" s="62"/>
      <c r="BW21834" s="62"/>
      <c r="BX21834" s="62"/>
      <c r="BY21834" s="62"/>
      <c r="BZ21834" s="62"/>
      <c r="CA21834" s="62"/>
      <c r="CB21834" s="62"/>
      <c r="CC21834" s="62"/>
      <c r="CD21834" s="62"/>
      <c r="CE21834" s="62"/>
      <c r="CF21834" s="62"/>
      <c r="CL21834" s="56" t="s">
        <v>12345</v>
      </c>
      <c r="CM21834" s="56" t="s">
        <v>217</v>
      </c>
      <c r="CN21834" s="56" t="s">
        <v>217</v>
      </c>
      <c r="CO21834" s="52"/>
      <c r="CP21834" s="52"/>
      <c r="CQ21834" s="52"/>
      <c r="CR21834" s="52"/>
      <c r="CS21834" s="52"/>
      <c r="CT21834" s="52"/>
      <c r="CU21834" s="33"/>
      <c r="CV21834" s="33"/>
    </row>
    <row r="21835" spans="74:100">
      <c r="BV21835" s="62"/>
      <c r="BW21835" s="62"/>
      <c r="BX21835" s="62"/>
      <c r="BY21835" s="62"/>
      <c r="BZ21835" s="62"/>
      <c r="CA21835" s="62"/>
      <c r="CB21835" s="62"/>
      <c r="CC21835" s="62"/>
      <c r="CD21835" s="62"/>
      <c r="CE21835" s="62"/>
      <c r="CF21835" s="62"/>
      <c r="CL21835" s="56" t="s">
        <v>11854</v>
      </c>
      <c r="CM21835" s="56" t="s">
        <v>213</v>
      </c>
      <c r="CN21835" s="56" t="s">
        <v>213</v>
      </c>
      <c r="CO21835" s="52"/>
      <c r="CP21835" s="52"/>
      <c r="CQ21835" s="52"/>
      <c r="CR21835" s="52"/>
      <c r="CS21835" s="52"/>
      <c r="CT21835" s="52"/>
      <c r="CU21835" s="33"/>
      <c r="CV21835" s="33"/>
    </row>
    <row r="21836" spans="74:100">
      <c r="BV21836" s="62"/>
      <c r="BW21836" s="62"/>
      <c r="BX21836" s="62"/>
      <c r="BY21836" s="62"/>
      <c r="BZ21836" s="62"/>
      <c r="CA21836" s="62"/>
      <c r="CB21836" s="62"/>
      <c r="CC21836" s="62"/>
      <c r="CD21836" s="62"/>
      <c r="CE21836" s="62"/>
      <c r="CF21836" s="62"/>
      <c r="CL21836" s="56" t="s">
        <v>24049</v>
      </c>
      <c r="CM21836" s="56" t="s">
        <v>213</v>
      </c>
      <c r="CN21836" s="56" t="s">
        <v>213</v>
      </c>
      <c r="CO21836" s="52"/>
      <c r="CP21836" s="52"/>
      <c r="CQ21836" s="52"/>
      <c r="CR21836" s="52"/>
      <c r="CS21836" s="52"/>
      <c r="CT21836" s="52"/>
      <c r="CU21836" s="33"/>
      <c r="CV21836" s="33"/>
    </row>
    <row r="21837" spans="74:100">
      <c r="BV21837" s="62"/>
      <c r="BW21837" s="62"/>
      <c r="BX21837" s="62"/>
      <c r="BY21837" s="62"/>
      <c r="BZ21837" s="62"/>
      <c r="CA21837" s="62"/>
      <c r="CB21837" s="62"/>
      <c r="CC21837" s="62"/>
      <c r="CD21837" s="62"/>
      <c r="CE21837" s="62"/>
      <c r="CF21837" s="62"/>
      <c r="CL21837" s="56" t="s">
        <v>25850</v>
      </c>
      <c r="CM21837" s="56" t="s">
        <v>213</v>
      </c>
      <c r="CN21837" s="56" t="s">
        <v>213</v>
      </c>
      <c r="CO21837" s="52"/>
      <c r="CP21837" s="52"/>
      <c r="CQ21837" s="52"/>
      <c r="CR21837" s="52"/>
      <c r="CS21837" s="52"/>
      <c r="CT21837" s="52"/>
      <c r="CU21837" s="33"/>
      <c r="CV21837" s="33"/>
    </row>
    <row r="21838" spans="74:100">
      <c r="BV21838" s="62"/>
      <c r="BW21838" s="62"/>
      <c r="BX21838" s="62"/>
      <c r="BY21838" s="62"/>
      <c r="BZ21838" s="62"/>
      <c r="CA21838" s="62"/>
      <c r="CB21838" s="62"/>
      <c r="CC21838" s="62"/>
      <c r="CD21838" s="62"/>
      <c r="CE21838" s="62"/>
      <c r="CF21838" s="62"/>
      <c r="CL21838" s="56" t="s">
        <v>11809</v>
      </c>
      <c r="CM21838" s="56" t="s">
        <v>213</v>
      </c>
      <c r="CN21838" s="56" t="s">
        <v>213</v>
      </c>
      <c r="CO21838" s="52"/>
      <c r="CP21838" s="52"/>
      <c r="CQ21838" s="52"/>
      <c r="CR21838" s="52"/>
      <c r="CS21838" s="52"/>
      <c r="CT21838" s="52"/>
      <c r="CU21838" s="33"/>
      <c r="CV21838" s="33"/>
    </row>
    <row r="21839" spans="74:100">
      <c r="BV21839" s="62"/>
      <c r="BW21839" s="62"/>
      <c r="BX21839" s="62"/>
      <c r="BY21839" s="62"/>
      <c r="BZ21839" s="62"/>
      <c r="CA21839" s="62"/>
      <c r="CB21839" s="62"/>
      <c r="CC21839" s="62"/>
      <c r="CD21839" s="62"/>
      <c r="CE21839" s="62"/>
      <c r="CF21839" s="62"/>
      <c r="CL21839" s="56" t="s">
        <v>11810</v>
      </c>
      <c r="CM21839" s="56" t="s">
        <v>213</v>
      </c>
      <c r="CN21839" s="56" t="s">
        <v>213</v>
      </c>
      <c r="CO21839" s="52"/>
      <c r="CP21839" s="52"/>
      <c r="CQ21839" s="52"/>
      <c r="CR21839" s="52"/>
      <c r="CS21839" s="52"/>
      <c r="CT21839" s="52"/>
      <c r="CU21839" s="33"/>
      <c r="CV21839" s="33"/>
    </row>
    <row r="21840" spans="74:100">
      <c r="BV21840" s="62"/>
      <c r="BW21840" s="62"/>
      <c r="BX21840" s="62"/>
      <c r="BY21840" s="62"/>
      <c r="BZ21840" s="62"/>
      <c r="CA21840" s="62"/>
      <c r="CB21840" s="62"/>
      <c r="CC21840" s="62"/>
      <c r="CD21840" s="62"/>
      <c r="CE21840" s="62"/>
      <c r="CF21840" s="62"/>
      <c r="CL21840" s="56" t="s">
        <v>25851</v>
      </c>
      <c r="CM21840" s="56" t="s">
        <v>213</v>
      </c>
      <c r="CN21840" s="56" t="s">
        <v>213</v>
      </c>
      <c r="CO21840" s="52"/>
      <c r="CP21840" s="52"/>
      <c r="CQ21840" s="52"/>
      <c r="CR21840" s="52"/>
      <c r="CS21840" s="52"/>
      <c r="CT21840" s="52"/>
      <c r="CU21840" s="33"/>
      <c r="CV21840" s="33"/>
    </row>
    <row r="21841" spans="74:100">
      <c r="BV21841" s="62"/>
      <c r="BW21841" s="62"/>
      <c r="BX21841" s="62"/>
      <c r="BY21841" s="62"/>
      <c r="BZ21841" s="62"/>
      <c r="CA21841" s="62"/>
      <c r="CB21841" s="62"/>
      <c r="CC21841" s="62"/>
      <c r="CD21841" s="62"/>
      <c r="CE21841" s="62"/>
      <c r="CF21841" s="62"/>
      <c r="CL21841" s="56" t="s">
        <v>1753</v>
      </c>
      <c r="CM21841" s="56" t="s">
        <v>213</v>
      </c>
      <c r="CN21841" s="56" t="s">
        <v>213</v>
      </c>
      <c r="CO21841" s="52"/>
      <c r="CP21841" s="52"/>
      <c r="CQ21841" s="52"/>
      <c r="CR21841" s="52"/>
      <c r="CS21841" s="52"/>
      <c r="CT21841" s="52"/>
      <c r="CU21841" s="33"/>
      <c r="CV21841" s="33"/>
    </row>
    <row r="21842" spans="74:100">
      <c r="BV21842" s="62"/>
      <c r="BW21842" s="62"/>
      <c r="BX21842" s="62"/>
      <c r="BY21842" s="62"/>
      <c r="BZ21842" s="62"/>
      <c r="CA21842" s="62"/>
      <c r="CB21842" s="62"/>
      <c r="CC21842" s="62"/>
      <c r="CD21842" s="62"/>
      <c r="CE21842" s="62"/>
      <c r="CF21842" s="62"/>
      <c r="CL21842" s="56" t="s">
        <v>11811</v>
      </c>
      <c r="CM21842" s="56" t="s">
        <v>213</v>
      </c>
      <c r="CN21842" s="56" t="s">
        <v>213</v>
      </c>
      <c r="CO21842" s="52"/>
      <c r="CP21842" s="52"/>
      <c r="CQ21842" s="52"/>
      <c r="CR21842" s="52"/>
      <c r="CS21842" s="52"/>
      <c r="CT21842" s="52"/>
      <c r="CU21842" s="33"/>
      <c r="CV21842" s="33"/>
    </row>
    <row r="21843" spans="74:100">
      <c r="BV21843" s="62"/>
      <c r="BW21843" s="62"/>
      <c r="BX21843" s="62"/>
      <c r="BY21843" s="62"/>
      <c r="BZ21843" s="62"/>
      <c r="CA21843" s="62"/>
      <c r="CB21843" s="62"/>
      <c r="CC21843" s="62"/>
      <c r="CD21843" s="62"/>
      <c r="CE21843" s="62"/>
      <c r="CF21843" s="62"/>
      <c r="CL21843" s="56" t="s">
        <v>24050</v>
      </c>
      <c r="CM21843" s="56" t="s">
        <v>213</v>
      </c>
      <c r="CN21843" s="56" t="s">
        <v>213</v>
      </c>
      <c r="CO21843" s="52"/>
      <c r="CP21843" s="52"/>
      <c r="CQ21843" s="52"/>
      <c r="CR21843" s="52"/>
      <c r="CS21843" s="52"/>
      <c r="CT21843" s="52"/>
      <c r="CU21843" s="33"/>
      <c r="CV21843" s="33"/>
    </row>
    <row r="21844" spans="74:100">
      <c r="BV21844" s="62"/>
      <c r="BW21844" s="62"/>
      <c r="BX21844" s="62"/>
      <c r="BY21844" s="62"/>
      <c r="BZ21844" s="62"/>
      <c r="CA21844" s="62"/>
      <c r="CB21844" s="62"/>
      <c r="CC21844" s="62"/>
      <c r="CD21844" s="62"/>
      <c r="CE21844" s="62"/>
      <c r="CF21844" s="62"/>
      <c r="CL21844" s="56" t="s">
        <v>11812</v>
      </c>
      <c r="CM21844" s="56" t="s">
        <v>213</v>
      </c>
      <c r="CN21844" s="56" t="s">
        <v>213</v>
      </c>
      <c r="CO21844" s="52"/>
      <c r="CP21844" s="52"/>
      <c r="CQ21844" s="52"/>
      <c r="CR21844" s="52"/>
      <c r="CS21844" s="52"/>
      <c r="CT21844" s="52"/>
      <c r="CU21844" s="33"/>
      <c r="CV21844" s="33"/>
    </row>
    <row r="21845" spans="74:100">
      <c r="BV21845" s="62"/>
      <c r="BW21845" s="62"/>
      <c r="BX21845" s="62"/>
      <c r="BY21845" s="62"/>
      <c r="BZ21845" s="62"/>
      <c r="CA21845" s="62"/>
      <c r="CB21845" s="62"/>
      <c r="CC21845" s="62"/>
      <c r="CD21845" s="62"/>
      <c r="CE21845" s="62"/>
      <c r="CF21845" s="62"/>
      <c r="CL21845" s="56" t="s">
        <v>11813</v>
      </c>
      <c r="CM21845" s="56" t="s">
        <v>213</v>
      </c>
      <c r="CN21845" s="56" t="s">
        <v>213</v>
      </c>
      <c r="CO21845" s="52"/>
      <c r="CP21845" s="52"/>
      <c r="CQ21845" s="52"/>
      <c r="CR21845" s="52"/>
      <c r="CS21845" s="52"/>
      <c r="CT21845" s="52"/>
      <c r="CU21845" s="33"/>
      <c r="CV21845" s="33"/>
    </row>
    <row r="21846" spans="74:100">
      <c r="BV21846" s="62"/>
      <c r="BW21846" s="62"/>
      <c r="BX21846" s="62"/>
      <c r="BY21846" s="62"/>
      <c r="BZ21846" s="62"/>
      <c r="CA21846" s="62"/>
      <c r="CB21846" s="62"/>
      <c r="CC21846" s="62"/>
      <c r="CD21846" s="62"/>
      <c r="CE21846" s="62"/>
      <c r="CF21846" s="62"/>
      <c r="CL21846" s="56" t="s">
        <v>11814</v>
      </c>
      <c r="CM21846" s="56" t="s">
        <v>213</v>
      </c>
      <c r="CN21846" s="56" t="s">
        <v>213</v>
      </c>
      <c r="CO21846" s="52"/>
      <c r="CP21846" s="52"/>
      <c r="CQ21846" s="52"/>
      <c r="CR21846" s="52"/>
      <c r="CS21846" s="52"/>
      <c r="CT21846" s="52"/>
      <c r="CU21846" s="33"/>
      <c r="CV21846" s="33"/>
    </row>
    <row r="21847" spans="74:100">
      <c r="BV21847" s="62"/>
      <c r="BW21847" s="62"/>
      <c r="BX21847" s="62"/>
      <c r="BY21847" s="62"/>
      <c r="BZ21847" s="62"/>
      <c r="CA21847" s="62"/>
      <c r="CB21847" s="62"/>
      <c r="CC21847" s="62"/>
      <c r="CD21847" s="62"/>
      <c r="CE21847" s="62"/>
      <c r="CF21847" s="62"/>
      <c r="CL21847" s="56" t="s">
        <v>11821</v>
      </c>
      <c r="CM21847" s="56" t="s">
        <v>213</v>
      </c>
      <c r="CN21847" s="56" t="s">
        <v>213</v>
      </c>
      <c r="CO21847" s="52"/>
      <c r="CP21847" s="52"/>
      <c r="CQ21847" s="52"/>
      <c r="CR21847" s="52"/>
      <c r="CS21847" s="52"/>
      <c r="CT21847" s="52"/>
      <c r="CU21847" s="33"/>
      <c r="CV21847" s="33"/>
    </row>
    <row r="21848" spans="74:100">
      <c r="BV21848" s="62"/>
      <c r="BW21848" s="62"/>
      <c r="BX21848" s="62"/>
      <c r="BY21848" s="62"/>
      <c r="BZ21848" s="62"/>
      <c r="CA21848" s="62"/>
      <c r="CB21848" s="62"/>
      <c r="CC21848" s="62"/>
      <c r="CD21848" s="62"/>
      <c r="CE21848" s="62"/>
      <c r="CF21848" s="62"/>
      <c r="CL21848" s="56" t="s">
        <v>11822</v>
      </c>
      <c r="CM21848" s="56" t="s">
        <v>213</v>
      </c>
      <c r="CN21848" s="56" t="s">
        <v>213</v>
      </c>
      <c r="CO21848" s="52"/>
      <c r="CP21848" s="52"/>
      <c r="CQ21848" s="52"/>
      <c r="CR21848" s="52"/>
      <c r="CS21848" s="52"/>
      <c r="CT21848" s="52"/>
      <c r="CU21848" s="33"/>
      <c r="CV21848" s="33"/>
    </row>
    <row r="21849" spans="74:100">
      <c r="BV21849" s="62"/>
      <c r="BW21849" s="62"/>
      <c r="BX21849" s="62"/>
      <c r="BY21849" s="62"/>
      <c r="BZ21849" s="62"/>
      <c r="CA21849" s="62"/>
      <c r="CB21849" s="62"/>
      <c r="CC21849" s="62"/>
      <c r="CD21849" s="62"/>
      <c r="CE21849" s="62"/>
      <c r="CF21849" s="62"/>
      <c r="CL21849" s="56" t="s">
        <v>25852</v>
      </c>
      <c r="CM21849" s="56" t="s">
        <v>213</v>
      </c>
      <c r="CN21849" s="56" t="s">
        <v>213</v>
      </c>
      <c r="CO21849" s="52"/>
      <c r="CP21849" s="52"/>
      <c r="CQ21849" s="52"/>
      <c r="CR21849" s="52"/>
      <c r="CS21849" s="52"/>
      <c r="CT21849" s="52"/>
      <c r="CU21849" s="33"/>
      <c r="CV21849" s="33"/>
    </row>
    <row r="21850" spans="74:100">
      <c r="BV21850" s="62"/>
      <c r="BW21850" s="62"/>
      <c r="BX21850" s="62"/>
      <c r="BY21850" s="62"/>
      <c r="BZ21850" s="62"/>
      <c r="CA21850" s="62"/>
      <c r="CB21850" s="62"/>
      <c r="CC21850" s="62"/>
      <c r="CD21850" s="62"/>
      <c r="CE21850" s="62"/>
      <c r="CF21850" s="62"/>
      <c r="CL21850" s="56" t="s">
        <v>11823</v>
      </c>
      <c r="CM21850" s="56" t="s">
        <v>213</v>
      </c>
      <c r="CN21850" s="56" t="s">
        <v>213</v>
      </c>
      <c r="CO21850" s="52"/>
      <c r="CP21850" s="52"/>
      <c r="CQ21850" s="52"/>
      <c r="CR21850" s="52"/>
      <c r="CS21850" s="52"/>
      <c r="CT21850" s="52"/>
      <c r="CU21850" s="33"/>
      <c r="CV21850" s="33"/>
    </row>
    <row r="21851" spans="74:100">
      <c r="BV21851" s="62"/>
      <c r="BW21851" s="62"/>
      <c r="BX21851" s="62"/>
      <c r="BY21851" s="62"/>
      <c r="BZ21851" s="62"/>
      <c r="CA21851" s="62"/>
      <c r="CB21851" s="62"/>
      <c r="CC21851" s="62"/>
      <c r="CD21851" s="62"/>
      <c r="CE21851" s="62"/>
      <c r="CF21851" s="62"/>
      <c r="CL21851" s="56" t="s">
        <v>11824</v>
      </c>
      <c r="CM21851" s="56" t="s">
        <v>213</v>
      </c>
      <c r="CN21851" s="56" t="s">
        <v>213</v>
      </c>
      <c r="CO21851" s="52"/>
      <c r="CP21851" s="52"/>
      <c r="CQ21851" s="52"/>
      <c r="CR21851" s="52"/>
      <c r="CS21851" s="52"/>
      <c r="CT21851" s="52"/>
      <c r="CU21851" s="33"/>
      <c r="CV21851" s="33"/>
    </row>
    <row r="21852" spans="74:100">
      <c r="BV21852" s="62"/>
      <c r="BW21852" s="62"/>
      <c r="BX21852" s="62"/>
      <c r="BY21852" s="62"/>
      <c r="BZ21852" s="62"/>
      <c r="CA21852" s="62"/>
      <c r="CB21852" s="62"/>
      <c r="CC21852" s="62"/>
      <c r="CD21852" s="62"/>
      <c r="CE21852" s="62"/>
      <c r="CF21852" s="62"/>
      <c r="CL21852" s="56" t="s">
        <v>11825</v>
      </c>
      <c r="CM21852" s="56" t="s">
        <v>213</v>
      </c>
      <c r="CN21852" s="56" t="s">
        <v>213</v>
      </c>
      <c r="CO21852" s="52"/>
      <c r="CP21852" s="52"/>
      <c r="CQ21852" s="52"/>
      <c r="CR21852" s="52"/>
      <c r="CS21852" s="52"/>
      <c r="CT21852" s="52"/>
      <c r="CU21852" s="33"/>
      <c r="CV21852" s="33"/>
    </row>
    <row r="21853" spans="74:100">
      <c r="BV21853" s="62"/>
      <c r="BW21853" s="62"/>
      <c r="BX21853" s="62"/>
      <c r="BY21853" s="62"/>
      <c r="BZ21853" s="62"/>
      <c r="CA21853" s="62"/>
      <c r="CB21853" s="62"/>
      <c r="CC21853" s="62"/>
      <c r="CD21853" s="62"/>
      <c r="CE21853" s="62"/>
      <c r="CF21853" s="62"/>
      <c r="CL21853" s="56" t="s">
        <v>11834</v>
      </c>
      <c r="CM21853" s="56" t="s">
        <v>214</v>
      </c>
      <c r="CN21853" s="56" t="s">
        <v>214</v>
      </c>
      <c r="CO21853" s="52"/>
      <c r="CP21853" s="52"/>
      <c r="CQ21853" s="52"/>
      <c r="CR21853" s="52"/>
      <c r="CS21853" s="52"/>
      <c r="CT21853" s="52"/>
      <c r="CU21853" s="33"/>
      <c r="CV21853" s="33"/>
    </row>
    <row r="21854" spans="74:100">
      <c r="BV21854" s="62"/>
      <c r="BW21854" s="62"/>
      <c r="BX21854" s="62"/>
      <c r="BY21854" s="62"/>
      <c r="BZ21854" s="62"/>
      <c r="CA21854" s="62"/>
      <c r="CB21854" s="62"/>
      <c r="CC21854" s="62"/>
      <c r="CD21854" s="62"/>
      <c r="CE21854" s="62"/>
      <c r="CF21854" s="62"/>
      <c r="CL21854" s="56" t="s">
        <v>11835</v>
      </c>
      <c r="CM21854" s="56" t="s">
        <v>214</v>
      </c>
      <c r="CN21854" s="56" t="s">
        <v>214</v>
      </c>
      <c r="CO21854" s="52"/>
      <c r="CP21854" s="52"/>
      <c r="CQ21854" s="52"/>
      <c r="CR21854" s="52"/>
      <c r="CS21854" s="52"/>
      <c r="CT21854" s="52"/>
      <c r="CU21854" s="33"/>
      <c r="CV21854" s="33"/>
    </row>
    <row r="21855" spans="74:100">
      <c r="BV21855" s="62"/>
      <c r="BW21855" s="62"/>
      <c r="BX21855" s="62"/>
      <c r="BY21855" s="62"/>
      <c r="BZ21855" s="62"/>
      <c r="CA21855" s="62"/>
      <c r="CB21855" s="62"/>
      <c r="CC21855" s="62"/>
      <c r="CD21855" s="62"/>
      <c r="CE21855" s="62"/>
      <c r="CF21855" s="62"/>
      <c r="CL21855" s="56" t="s">
        <v>24051</v>
      </c>
      <c r="CM21855" s="56" t="s">
        <v>215</v>
      </c>
      <c r="CN21855" s="56" t="s">
        <v>215</v>
      </c>
      <c r="CO21855" s="52"/>
      <c r="CP21855" s="52"/>
      <c r="CQ21855" s="52"/>
      <c r="CR21855" s="52"/>
      <c r="CS21855" s="52"/>
      <c r="CT21855" s="52"/>
      <c r="CU21855" s="33"/>
      <c r="CV21855" s="33"/>
    </row>
    <row r="21856" spans="74:100">
      <c r="BV21856" s="62"/>
      <c r="BW21856" s="62"/>
      <c r="BX21856" s="62"/>
      <c r="BY21856" s="62"/>
      <c r="BZ21856" s="62"/>
      <c r="CA21856" s="62"/>
      <c r="CB21856" s="62"/>
      <c r="CC21856" s="62"/>
      <c r="CD21856" s="62"/>
      <c r="CE21856" s="62"/>
      <c r="CF21856" s="62"/>
      <c r="CL21856" s="56" t="s">
        <v>11832</v>
      </c>
      <c r="CM21856" s="56" t="s">
        <v>213</v>
      </c>
      <c r="CN21856" s="56" t="s">
        <v>213</v>
      </c>
      <c r="CO21856" s="52"/>
      <c r="CP21856" s="52"/>
      <c r="CQ21856" s="52"/>
      <c r="CR21856" s="52"/>
      <c r="CS21856" s="52"/>
      <c r="CT21856" s="52"/>
      <c r="CU21856" s="33"/>
      <c r="CV21856" s="33"/>
    </row>
    <row r="21857" spans="74:100">
      <c r="BV21857" s="62"/>
      <c r="BW21857" s="62"/>
      <c r="BX21857" s="62"/>
      <c r="BY21857" s="62"/>
      <c r="BZ21857" s="62"/>
      <c r="CA21857" s="62"/>
      <c r="CB21857" s="62"/>
      <c r="CC21857" s="62"/>
      <c r="CD21857" s="62"/>
      <c r="CE21857" s="62"/>
      <c r="CF21857" s="62"/>
      <c r="CL21857" s="56" t="s">
        <v>11826</v>
      </c>
      <c r="CM21857" s="56" t="s">
        <v>213</v>
      </c>
      <c r="CN21857" s="56" t="s">
        <v>213</v>
      </c>
      <c r="CO21857" s="52"/>
      <c r="CP21857" s="52"/>
      <c r="CQ21857" s="52"/>
      <c r="CR21857" s="52"/>
      <c r="CS21857" s="52"/>
      <c r="CT21857" s="52"/>
      <c r="CU21857" s="33"/>
      <c r="CV21857" s="33"/>
    </row>
    <row r="21858" spans="74:100">
      <c r="BV21858" s="62"/>
      <c r="BW21858" s="62"/>
      <c r="BX21858" s="62"/>
      <c r="BY21858" s="62"/>
      <c r="BZ21858" s="62"/>
      <c r="CA21858" s="62"/>
      <c r="CB21858" s="62"/>
      <c r="CC21858" s="62"/>
      <c r="CD21858" s="62"/>
      <c r="CE21858" s="62"/>
      <c r="CF21858" s="62"/>
      <c r="CL21858" s="56" t="s">
        <v>25853</v>
      </c>
      <c r="CM21858" s="56" t="s">
        <v>213</v>
      </c>
      <c r="CN21858" s="56" t="s">
        <v>213</v>
      </c>
      <c r="CO21858" s="52"/>
      <c r="CP21858" s="52"/>
      <c r="CQ21858" s="52"/>
      <c r="CR21858" s="52"/>
      <c r="CS21858" s="52"/>
      <c r="CT21858" s="52"/>
      <c r="CU21858" s="33"/>
      <c r="CV21858" s="33"/>
    </row>
    <row r="21859" spans="74:100">
      <c r="BV21859" s="62"/>
      <c r="BW21859" s="62"/>
      <c r="BX21859" s="62"/>
      <c r="BY21859" s="62"/>
      <c r="BZ21859" s="62"/>
      <c r="CA21859" s="62"/>
      <c r="CB21859" s="62"/>
      <c r="CC21859" s="62"/>
      <c r="CD21859" s="62"/>
      <c r="CE21859" s="62"/>
      <c r="CF21859" s="62"/>
      <c r="CL21859" s="56" t="s">
        <v>25854</v>
      </c>
      <c r="CM21859" s="56" t="s">
        <v>213</v>
      </c>
      <c r="CN21859" s="56" t="s">
        <v>213</v>
      </c>
      <c r="CO21859" s="52"/>
      <c r="CP21859" s="52"/>
      <c r="CQ21859" s="52"/>
      <c r="CR21859" s="52"/>
      <c r="CS21859" s="52"/>
      <c r="CT21859" s="52"/>
      <c r="CU21859" s="33"/>
      <c r="CV21859" s="33"/>
    </row>
    <row r="21860" spans="74:100">
      <c r="BV21860" s="62"/>
      <c r="BW21860" s="62"/>
      <c r="BX21860" s="62"/>
      <c r="BY21860" s="62"/>
      <c r="BZ21860" s="62"/>
      <c r="CA21860" s="62"/>
      <c r="CB21860" s="62"/>
      <c r="CC21860" s="62"/>
      <c r="CD21860" s="62"/>
      <c r="CE21860" s="62"/>
      <c r="CF21860" s="62"/>
      <c r="CL21860" s="56" t="s">
        <v>24052</v>
      </c>
      <c r="CM21860" s="56" t="s">
        <v>213</v>
      </c>
      <c r="CN21860" s="56" t="s">
        <v>213</v>
      </c>
      <c r="CO21860" s="52"/>
      <c r="CP21860" s="52"/>
      <c r="CQ21860" s="52"/>
      <c r="CR21860" s="52"/>
      <c r="CS21860" s="52"/>
      <c r="CT21860" s="52"/>
      <c r="CU21860" s="33"/>
      <c r="CV21860" s="33"/>
    </row>
    <row r="21861" spans="74:100">
      <c r="BV21861" s="62"/>
      <c r="BW21861" s="62"/>
      <c r="BX21861" s="62"/>
      <c r="BY21861" s="62"/>
      <c r="BZ21861" s="62"/>
      <c r="CA21861" s="62"/>
      <c r="CB21861" s="62"/>
      <c r="CC21861" s="62"/>
      <c r="CD21861" s="62"/>
      <c r="CE21861" s="62"/>
      <c r="CF21861" s="62"/>
      <c r="CL21861" s="56" t="s">
        <v>11827</v>
      </c>
      <c r="CM21861" s="56" t="s">
        <v>213</v>
      </c>
      <c r="CN21861" s="56" t="s">
        <v>213</v>
      </c>
      <c r="CO21861" s="52"/>
      <c r="CP21861" s="52"/>
      <c r="CQ21861" s="52"/>
      <c r="CR21861" s="52"/>
      <c r="CS21861" s="52"/>
      <c r="CT21861" s="52"/>
      <c r="CU21861" s="33"/>
      <c r="CV21861" s="33"/>
    </row>
    <row r="21862" spans="74:100">
      <c r="BV21862" s="62"/>
      <c r="BW21862" s="62"/>
      <c r="BX21862" s="62"/>
      <c r="BY21862" s="62"/>
      <c r="BZ21862" s="62"/>
      <c r="CA21862" s="62"/>
      <c r="CB21862" s="62"/>
      <c r="CC21862" s="62"/>
      <c r="CD21862" s="62"/>
      <c r="CE21862" s="62"/>
      <c r="CF21862" s="62"/>
      <c r="CL21862" s="56" t="s">
        <v>11828</v>
      </c>
      <c r="CM21862" s="56" t="s">
        <v>213</v>
      </c>
      <c r="CN21862" s="56" t="s">
        <v>213</v>
      </c>
      <c r="CO21862" s="52"/>
      <c r="CP21862" s="52"/>
      <c r="CQ21862" s="52"/>
      <c r="CR21862" s="52"/>
      <c r="CS21862" s="52"/>
      <c r="CT21862" s="52"/>
      <c r="CU21862" s="33"/>
      <c r="CV21862" s="33"/>
    </row>
    <row r="21863" spans="74:100">
      <c r="BV21863" s="62"/>
      <c r="BW21863" s="62"/>
      <c r="BX21863" s="62"/>
      <c r="BY21863" s="62"/>
      <c r="BZ21863" s="62"/>
      <c r="CA21863" s="62"/>
      <c r="CB21863" s="62"/>
      <c r="CC21863" s="62"/>
      <c r="CD21863" s="62"/>
      <c r="CE21863" s="62"/>
      <c r="CF21863" s="62"/>
      <c r="CL21863" s="56" t="s">
        <v>11829</v>
      </c>
      <c r="CM21863" s="56" t="s">
        <v>213</v>
      </c>
      <c r="CN21863" s="56" t="s">
        <v>213</v>
      </c>
      <c r="CO21863" s="52"/>
      <c r="CP21863" s="52"/>
      <c r="CQ21863" s="52"/>
      <c r="CR21863" s="52"/>
      <c r="CS21863" s="52"/>
      <c r="CT21863" s="52"/>
      <c r="CU21863" s="33"/>
      <c r="CV21863" s="33"/>
    </row>
    <row r="21864" spans="74:100">
      <c r="BV21864" s="62"/>
      <c r="BW21864" s="62"/>
      <c r="BX21864" s="62"/>
      <c r="BY21864" s="62"/>
      <c r="BZ21864" s="62"/>
      <c r="CA21864" s="62"/>
      <c r="CB21864" s="62"/>
      <c r="CC21864" s="62"/>
      <c r="CD21864" s="62"/>
      <c r="CE21864" s="62"/>
      <c r="CF21864" s="62"/>
      <c r="CL21864" s="56" t="s">
        <v>11830</v>
      </c>
      <c r="CM21864" s="56" t="s">
        <v>213</v>
      </c>
      <c r="CN21864" s="56" t="s">
        <v>213</v>
      </c>
      <c r="CO21864" s="52"/>
      <c r="CP21864" s="52"/>
      <c r="CQ21864" s="52"/>
      <c r="CR21864" s="52"/>
      <c r="CS21864" s="52"/>
      <c r="CT21864" s="52"/>
      <c r="CU21864" s="33"/>
      <c r="CV21864" s="33"/>
    </row>
    <row r="21865" spans="74:100">
      <c r="BV21865" s="62"/>
      <c r="BW21865" s="62"/>
      <c r="BX21865" s="62"/>
      <c r="BY21865" s="62"/>
      <c r="BZ21865" s="62"/>
      <c r="CA21865" s="62"/>
      <c r="CB21865" s="62"/>
      <c r="CC21865" s="62"/>
      <c r="CD21865" s="62"/>
      <c r="CE21865" s="62"/>
      <c r="CF21865" s="62"/>
      <c r="CL21865" s="56" t="s">
        <v>11831</v>
      </c>
      <c r="CM21865" s="56" t="s">
        <v>213</v>
      </c>
      <c r="CN21865" s="56" t="s">
        <v>213</v>
      </c>
      <c r="CO21865" s="52"/>
      <c r="CP21865" s="52"/>
      <c r="CQ21865" s="52"/>
      <c r="CR21865" s="52"/>
      <c r="CS21865" s="52"/>
      <c r="CT21865" s="52"/>
      <c r="CU21865" s="33"/>
      <c r="CV21865" s="33"/>
    </row>
    <row r="21866" spans="74:100">
      <c r="BV21866" s="62"/>
      <c r="BW21866" s="62"/>
      <c r="BX21866" s="62"/>
      <c r="BY21866" s="62"/>
      <c r="BZ21866" s="62"/>
      <c r="CA21866" s="62"/>
      <c r="CB21866" s="62"/>
      <c r="CC21866" s="62"/>
      <c r="CD21866" s="62"/>
      <c r="CE21866" s="62"/>
      <c r="CF21866" s="62"/>
      <c r="CL21866" s="56" t="s">
        <v>1756</v>
      </c>
      <c r="CM21866" s="56" t="s">
        <v>214</v>
      </c>
      <c r="CN21866" s="56" t="s">
        <v>214</v>
      </c>
      <c r="CO21866" s="52"/>
      <c r="CP21866" s="52"/>
      <c r="CQ21866" s="52"/>
      <c r="CR21866" s="52"/>
      <c r="CS21866" s="52"/>
      <c r="CT21866" s="52"/>
      <c r="CU21866" s="33"/>
      <c r="CV21866" s="33"/>
    </row>
    <row r="21867" spans="74:100">
      <c r="BV21867" s="62"/>
      <c r="BW21867" s="62"/>
      <c r="BX21867" s="62"/>
      <c r="BY21867" s="62"/>
      <c r="BZ21867" s="62"/>
      <c r="CA21867" s="62"/>
      <c r="CB21867" s="62"/>
      <c r="CC21867" s="62"/>
      <c r="CD21867" s="62"/>
      <c r="CE21867" s="62"/>
      <c r="CF21867" s="62"/>
      <c r="CL21867" s="56" t="s">
        <v>24053</v>
      </c>
      <c r="CM21867" s="56" t="s">
        <v>214</v>
      </c>
      <c r="CN21867" s="56" t="s">
        <v>214</v>
      </c>
      <c r="CO21867" s="52"/>
      <c r="CP21867" s="52"/>
      <c r="CQ21867" s="52"/>
      <c r="CR21867" s="52"/>
      <c r="CS21867" s="52"/>
      <c r="CT21867" s="52"/>
      <c r="CU21867" s="33"/>
      <c r="CV21867" s="33"/>
    </row>
    <row r="21868" spans="74:100">
      <c r="BV21868" s="62"/>
      <c r="BW21868" s="62"/>
      <c r="BX21868" s="62"/>
      <c r="BY21868" s="62"/>
      <c r="BZ21868" s="62"/>
      <c r="CA21868" s="62"/>
      <c r="CB21868" s="62"/>
      <c r="CC21868" s="62"/>
      <c r="CD21868" s="62"/>
      <c r="CE21868" s="62"/>
      <c r="CF21868" s="62"/>
      <c r="CL21868" s="56" t="s">
        <v>24054</v>
      </c>
      <c r="CM21868" s="56" t="s">
        <v>214</v>
      </c>
      <c r="CN21868" s="56" t="s">
        <v>214</v>
      </c>
      <c r="CO21868" s="52"/>
      <c r="CP21868" s="52"/>
      <c r="CQ21868" s="52"/>
      <c r="CR21868" s="52"/>
      <c r="CS21868" s="52"/>
      <c r="CT21868" s="52"/>
      <c r="CU21868" s="33"/>
      <c r="CV21868" s="33"/>
    </row>
    <row r="21869" spans="74:100">
      <c r="BV21869" s="62"/>
      <c r="BW21869" s="62"/>
      <c r="BX21869" s="62"/>
      <c r="BY21869" s="62"/>
      <c r="BZ21869" s="62"/>
      <c r="CA21869" s="62"/>
      <c r="CB21869" s="62"/>
      <c r="CC21869" s="62"/>
      <c r="CD21869" s="62"/>
      <c r="CE21869" s="62"/>
      <c r="CF21869" s="62"/>
      <c r="CL21869" s="35" t="s">
        <v>11816</v>
      </c>
      <c r="CM21869" s="35" t="s">
        <v>217</v>
      </c>
      <c r="CN21869" s="35" t="s">
        <v>217</v>
      </c>
      <c r="CO21869" s="52"/>
      <c r="CP21869" s="52"/>
      <c r="CQ21869" s="52"/>
      <c r="CR21869" s="52"/>
      <c r="CS21869" s="52"/>
      <c r="CT21869" s="52"/>
      <c r="CU21869" s="33"/>
      <c r="CV21869" s="33"/>
    </row>
    <row r="21870" spans="74:100">
      <c r="BV21870" s="62"/>
      <c r="BW21870" s="62"/>
      <c r="BX21870" s="62"/>
      <c r="BY21870" s="62"/>
      <c r="BZ21870" s="62"/>
      <c r="CA21870" s="62"/>
      <c r="CB21870" s="62"/>
      <c r="CC21870" s="62"/>
      <c r="CD21870" s="62"/>
      <c r="CE21870" s="62"/>
      <c r="CF21870" s="62"/>
      <c r="CL21870" s="56" t="s">
        <v>24055</v>
      </c>
      <c r="CM21870" s="56" t="s">
        <v>214</v>
      </c>
      <c r="CN21870" s="56" t="s">
        <v>214</v>
      </c>
      <c r="CO21870" s="52"/>
      <c r="CP21870" s="52"/>
      <c r="CQ21870" s="52"/>
      <c r="CR21870" s="52"/>
      <c r="CS21870" s="52"/>
      <c r="CT21870" s="52"/>
      <c r="CU21870" s="33"/>
      <c r="CV21870" s="33"/>
    </row>
    <row r="21871" spans="74:100">
      <c r="BV21871" s="62"/>
      <c r="BW21871" s="62"/>
      <c r="BX21871" s="62"/>
      <c r="BY21871" s="62"/>
      <c r="BZ21871" s="62"/>
      <c r="CA21871" s="62"/>
      <c r="CB21871" s="62"/>
      <c r="CC21871" s="62"/>
      <c r="CD21871" s="62"/>
      <c r="CE21871" s="62"/>
      <c r="CF21871" s="62"/>
      <c r="CL21871" s="35" t="s">
        <v>11817</v>
      </c>
      <c r="CM21871" s="35" t="s">
        <v>217</v>
      </c>
      <c r="CN21871" s="35" t="s">
        <v>217</v>
      </c>
      <c r="CO21871" s="52"/>
      <c r="CP21871" s="52"/>
      <c r="CQ21871" s="52"/>
      <c r="CR21871" s="52"/>
      <c r="CS21871" s="52"/>
      <c r="CT21871" s="52"/>
      <c r="CU21871" s="33"/>
      <c r="CV21871" s="33"/>
    </row>
    <row r="21872" spans="74:100">
      <c r="BV21872" s="62"/>
      <c r="BW21872" s="62"/>
      <c r="BX21872" s="62"/>
      <c r="BY21872" s="62"/>
      <c r="BZ21872" s="62"/>
      <c r="CA21872" s="62"/>
      <c r="CB21872" s="62"/>
      <c r="CC21872" s="62"/>
      <c r="CD21872" s="62"/>
      <c r="CE21872" s="62"/>
      <c r="CF21872" s="62"/>
      <c r="CL21872" s="56" t="s">
        <v>12334</v>
      </c>
      <c r="CM21872" s="56" t="s">
        <v>216</v>
      </c>
      <c r="CN21872" s="56" t="s">
        <v>216</v>
      </c>
      <c r="CO21872" s="52"/>
      <c r="CP21872" s="52"/>
      <c r="CQ21872" s="52"/>
      <c r="CR21872" s="52"/>
      <c r="CS21872" s="52"/>
      <c r="CT21872" s="52"/>
      <c r="CU21872" s="33"/>
      <c r="CV21872" s="33"/>
    </row>
    <row r="21873" spans="74:100">
      <c r="BV21873" s="62"/>
      <c r="BW21873" s="62"/>
      <c r="BX21873" s="62"/>
      <c r="BY21873" s="62"/>
      <c r="BZ21873" s="62"/>
      <c r="CA21873" s="62"/>
      <c r="CB21873" s="62"/>
      <c r="CC21873" s="62"/>
      <c r="CD21873" s="62"/>
      <c r="CE21873" s="62"/>
      <c r="CF21873" s="62"/>
      <c r="CL21873" s="56" t="s">
        <v>11838</v>
      </c>
      <c r="CM21873" s="56" t="s">
        <v>213</v>
      </c>
      <c r="CN21873" s="56" t="s">
        <v>213</v>
      </c>
      <c r="CO21873" s="52"/>
      <c r="CP21873" s="52"/>
      <c r="CQ21873" s="52"/>
      <c r="CR21873" s="52"/>
      <c r="CS21873" s="52"/>
      <c r="CT21873" s="52"/>
      <c r="CU21873" s="33"/>
      <c r="CV21873" s="33"/>
    </row>
    <row r="21874" spans="74:100">
      <c r="BV21874" s="62"/>
      <c r="BW21874" s="62"/>
      <c r="BX21874" s="62"/>
      <c r="BY21874" s="62"/>
      <c r="BZ21874" s="62"/>
      <c r="CA21874" s="62"/>
      <c r="CB21874" s="62"/>
      <c r="CC21874" s="62"/>
      <c r="CD21874" s="62"/>
      <c r="CE21874" s="62"/>
      <c r="CF21874" s="62"/>
      <c r="CL21874" s="56" t="s">
        <v>11839</v>
      </c>
      <c r="CM21874" s="56" t="s">
        <v>213</v>
      </c>
      <c r="CN21874" s="56" t="s">
        <v>213</v>
      </c>
      <c r="CO21874" s="52"/>
      <c r="CP21874" s="52"/>
      <c r="CQ21874" s="52"/>
      <c r="CR21874" s="52"/>
      <c r="CS21874" s="52"/>
      <c r="CT21874" s="52"/>
      <c r="CU21874" s="33"/>
      <c r="CV21874" s="33"/>
    </row>
    <row r="21875" spans="74:100">
      <c r="BV21875" s="62"/>
      <c r="BW21875" s="62"/>
      <c r="BX21875" s="62"/>
      <c r="BY21875" s="62"/>
      <c r="BZ21875" s="62"/>
      <c r="CA21875" s="62"/>
      <c r="CB21875" s="62"/>
      <c r="CC21875" s="62"/>
      <c r="CD21875" s="62"/>
      <c r="CE21875" s="62"/>
      <c r="CF21875" s="62"/>
      <c r="CL21875" s="56" t="s">
        <v>11840</v>
      </c>
      <c r="CM21875" s="56" t="s">
        <v>214</v>
      </c>
      <c r="CN21875" s="56" t="s">
        <v>214</v>
      </c>
      <c r="CO21875" s="52"/>
      <c r="CP21875" s="52"/>
      <c r="CQ21875" s="52"/>
      <c r="CR21875" s="52"/>
      <c r="CS21875" s="52"/>
      <c r="CT21875" s="52"/>
      <c r="CU21875" s="33"/>
      <c r="CV21875" s="33"/>
    </row>
    <row r="21876" spans="74:100">
      <c r="BV21876" s="62"/>
      <c r="BW21876" s="62"/>
      <c r="BX21876" s="62"/>
      <c r="BY21876" s="62"/>
      <c r="BZ21876" s="62"/>
      <c r="CA21876" s="62"/>
      <c r="CB21876" s="62"/>
      <c r="CC21876" s="62"/>
      <c r="CD21876" s="62"/>
      <c r="CE21876" s="62"/>
      <c r="CF21876" s="62"/>
      <c r="CL21876" s="56" t="s">
        <v>25855</v>
      </c>
      <c r="CM21876" s="56" t="s">
        <v>213</v>
      </c>
      <c r="CN21876" s="56" t="s">
        <v>213</v>
      </c>
      <c r="CO21876" s="52"/>
      <c r="CP21876" s="52"/>
      <c r="CQ21876" s="52"/>
      <c r="CR21876" s="52"/>
      <c r="CS21876" s="52"/>
      <c r="CT21876" s="52"/>
      <c r="CU21876" s="33"/>
      <c r="CV21876" s="33"/>
    </row>
    <row r="21877" spans="74:100">
      <c r="BV21877" s="62"/>
      <c r="BW21877" s="62"/>
      <c r="BX21877" s="62"/>
      <c r="BY21877" s="62"/>
      <c r="BZ21877" s="62"/>
      <c r="CA21877" s="62"/>
      <c r="CB21877" s="62"/>
      <c r="CC21877" s="62"/>
      <c r="CD21877" s="62"/>
      <c r="CE21877" s="62"/>
      <c r="CF21877" s="62"/>
      <c r="CL21877" s="56" t="s">
        <v>25856</v>
      </c>
      <c r="CM21877" s="56" t="s">
        <v>213</v>
      </c>
      <c r="CN21877" s="56" t="s">
        <v>213</v>
      </c>
      <c r="CO21877" s="52"/>
      <c r="CP21877" s="52"/>
      <c r="CQ21877" s="52"/>
      <c r="CR21877" s="52"/>
      <c r="CS21877" s="52"/>
      <c r="CT21877" s="52"/>
      <c r="CU21877" s="33"/>
      <c r="CV21877" s="33"/>
    </row>
    <row r="21878" spans="74:100">
      <c r="BV21878" s="62"/>
      <c r="BW21878" s="62"/>
      <c r="BX21878" s="62"/>
      <c r="BY21878" s="62"/>
      <c r="BZ21878" s="62"/>
      <c r="CA21878" s="62"/>
      <c r="CB21878" s="62"/>
      <c r="CC21878" s="62"/>
      <c r="CD21878" s="62"/>
      <c r="CE21878" s="62"/>
      <c r="CF21878" s="62"/>
      <c r="CL21878" s="56" t="s">
        <v>25857</v>
      </c>
      <c r="CM21878" s="56" t="s">
        <v>213</v>
      </c>
      <c r="CN21878" s="56" t="s">
        <v>213</v>
      </c>
      <c r="CO21878" s="52"/>
      <c r="CP21878" s="52"/>
      <c r="CQ21878" s="52"/>
      <c r="CR21878" s="52"/>
      <c r="CS21878" s="52"/>
      <c r="CT21878" s="52"/>
      <c r="CU21878" s="33"/>
      <c r="CV21878" s="33"/>
    </row>
    <row r="21879" spans="74:100">
      <c r="BV21879" s="62"/>
      <c r="BW21879" s="62"/>
      <c r="BX21879" s="62"/>
      <c r="BY21879" s="62"/>
      <c r="BZ21879" s="62"/>
      <c r="CA21879" s="62"/>
      <c r="CB21879" s="62"/>
      <c r="CC21879" s="62"/>
      <c r="CD21879" s="62"/>
      <c r="CE21879" s="62"/>
      <c r="CF21879" s="62"/>
      <c r="CL21879" s="56" t="s">
        <v>11848</v>
      </c>
      <c r="CM21879" s="56" t="s">
        <v>213</v>
      </c>
      <c r="CN21879" s="56" t="s">
        <v>213</v>
      </c>
      <c r="CO21879" s="52"/>
      <c r="CP21879" s="52"/>
      <c r="CQ21879" s="52"/>
      <c r="CR21879" s="52"/>
      <c r="CS21879" s="52"/>
      <c r="CT21879" s="52"/>
      <c r="CU21879" s="33"/>
      <c r="CV21879" s="33"/>
    </row>
    <row r="21880" spans="74:100">
      <c r="BV21880" s="62"/>
      <c r="BW21880" s="62"/>
      <c r="BX21880" s="62"/>
      <c r="BY21880" s="62"/>
      <c r="BZ21880" s="62"/>
      <c r="CA21880" s="62"/>
      <c r="CB21880" s="62"/>
      <c r="CC21880" s="62"/>
      <c r="CD21880" s="62"/>
      <c r="CE21880" s="62"/>
      <c r="CF21880" s="62"/>
      <c r="CL21880" s="56" t="s">
        <v>11844</v>
      </c>
      <c r="CM21880" s="56" t="s">
        <v>213</v>
      </c>
      <c r="CN21880" s="56" t="s">
        <v>213</v>
      </c>
      <c r="CO21880" s="52"/>
      <c r="CP21880" s="52"/>
      <c r="CQ21880" s="52"/>
      <c r="CR21880" s="52"/>
      <c r="CS21880" s="52"/>
      <c r="CT21880" s="52"/>
      <c r="CU21880" s="33"/>
      <c r="CV21880" s="33"/>
    </row>
    <row r="21881" spans="74:100">
      <c r="BV21881" s="62"/>
      <c r="BW21881" s="62"/>
      <c r="BX21881" s="62"/>
      <c r="BY21881" s="62"/>
      <c r="BZ21881" s="62"/>
      <c r="CA21881" s="62"/>
      <c r="CB21881" s="62"/>
      <c r="CC21881" s="62"/>
      <c r="CD21881" s="62"/>
      <c r="CE21881" s="62"/>
      <c r="CF21881" s="62"/>
      <c r="CL21881" s="56" t="s">
        <v>11846</v>
      </c>
      <c r="CM21881" s="56" t="s">
        <v>213</v>
      </c>
      <c r="CN21881" s="56" t="s">
        <v>213</v>
      </c>
      <c r="CO21881" s="52"/>
      <c r="CP21881" s="52"/>
      <c r="CQ21881" s="52"/>
      <c r="CR21881" s="52"/>
      <c r="CS21881" s="52"/>
      <c r="CT21881" s="52"/>
      <c r="CU21881" s="33"/>
      <c r="CV21881" s="33"/>
    </row>
    <row r="21882" spans="74:100">
      <c r="BV21882" s="62"/>
      <c r="BW21882" s="62"/>
      <c r="BX21882" s="62"/>
      <c r="BY21882" s="62"/>
      <c r="BZ21882" s="62"/>
      <c r="CA21882" s="62"/>
      <c r="CB21882" s="62"/>
      <c r="CC21882" s="62"/>
      <c r="CD21882" s="62"/>
      <c r="CE21882" s="62"/>
      <c r="CF21882" s="62"/>
      <c r="CL21882" s="56" t="s">
        <v>5123</v>
      </c>
      <c r="CM21882" s="56" t="s">
        <v>213</v>
      </c>
      <c r="CN21882" s="56" t="s">
        <v>213</v>
      </c>
      <c r="CO21882" s="52"/>
      <c r="CP21882" s="52"/>
      <c r="CQ21882" s="52"/>
      <c r="CR21882" s="52"/>
      <c r="CS21882" s="52"/>
      <c r="CT21882" s="52"/>
      <c r="CU21882" s="33"/>
      <c r="CV21882" s="33"/>
    </row>
    <row r="21883" spans="74:100">
      <c r="BV21883" s="62"/>
      <c r="BW21883" s="62"/>
      <c r="BX21883" s="62"/>
      <c r="BY21883" s="62"/>
      <c r="BZ21883" s="62"/>
      <c r="CA21883" s="62"/>
      <c r="CB21883" s="62"/>
      <c r="CC21883" s="62"/>
      <c r="CD21883" s="62"/>
      <c r="CE21883" s="62"/>
      <c r="CF21883" s="62"/>
      <c r="CL21883" s="56" t="s">
        <v>24056</v>
      </c>
      <c r="CM21883" s="56" t="s">
        <v>213</v>
      </c>
      <c r="CN21883" s="56" t="s">
        <v>213</v>
      </c>
      <c r="CO21883" s="52"/>
      <c r="CP21883" s="52"/>
      <c r="CQ21883" s="52"/>
      <c r="CR21883" s="52"/>
      <c r="CS21883" s="52"/>
      <c r="CT21883" s="52"/>
      <c r="CU21883" s="33"/>
      <c r="CV21883" s="33"/>
    </row>
    <row r="21884" spans="74:100">
      <c r="BV21884" s="62"/>
      <c r="BW21884" s="62"/>
      <c r="BX21884" s="62"/>
      <c r="BY21884" s="62"/>
      <c r="BZ21884" s="62"/>
      <c r="CA21884" s="62"/>
      <c r="CB21884" s="62"/>
      <c r="CC21884" s="62"/>
      <c r="CD21884" s="62"/>
      <c r="CE21884" s="62"/>
      <c r="CF21884" s="62"/>
      <c r="CL21884" s="56" t="s">
        <v>5124</v>
      </c>
      <c r="CM21884" s="56" t="s">
        <v>213</v>
      </c>
      <c r="CN21884" s="56" t="s">
        <v>213</v>
      </c>
      <c r="CO21884" s="52"/>
      <c r="CP21884" s="52"/>
      <c r="CQ21884" s="52"/>
      <c r="CR21884" s="52"/>
      <c r="CS21884" s="52"/>
      <c r="CT21884" s="52"/>
      <c r="CU21884" s="33"/>
      <c r="CV21884" s="33"/>
    </row>
    <row r="21885" spans="74:100">
      <c r="BV21885" s="62"/>
      <c r="BW21885" s="62"/>
      <c r="BX21885" s="62"/>
      <c r="BY21885" s="62"/>
      <c r="BZ21885" s="62"/>
      <c r="CA21885" s="62"/>
      <c r="CB21885" s="62"/>
      <c r="CC21885" s="62"/>
      <c r="CD21885" s="62"/>
      <c r="CE21885" s="62"/>
      <c r="CF21885" s="62"/>
      <c r="CL21885" s="56" t="s">
        <v>5125</v>
      </c>
      <c r="CM21885" s="56" t="s">
        <v>213</v>
      </c>
      <c r="CN21885" s="56" t="s">
        <v>213</v>
      </c>
      <c r="CO21885" s="52"/>
      <c r="CP21885" s="52"/>
      <c r="CQ21885" s="52"/>
      <c r="CR21885" s="52"/>
      <c r="CS21885" s="52"/>
      <c r="CT21885" s="52"/>
      <c r="CU21885" s="33"/>
      <c r="CV21885" s="33"/>
    </row>
    <row r="21886" spans="74:100">
      <c r="BV21886" s="62"/>
      <c r="BW21886" s="62"/>
      <c r="BX21886" s="62"/>
      <c r="BY21886" s="62"/>
      <c r="BZ21886" s="62"/>
      <c r="CA21886" s="62"/>
      <c r="CB21886" s="62"/>
      <c r="CC21886" s="62"/>
      <c r="CD21886" s="62"/>
      <c r="CE21886" s="62"/>
      <c r="CF21886" s="62"/>
      <c r="CL21886" s="56" t="s">
        <v>11845</v>
      </c>
      <c r="CM21886" s="56" t="s">
        <v>213</v>
      </c>
      <c r="CN21886" s="56" t="s">
        <v>213</v>
      </c>
      <c r="CO21886" s="52"/>
      <c r="CP21886" s="52"/>
      <c r="CQ21886" s="52"/>
      <c r="CR21886" s="52"/>
      <c r="CS21886" s="52"/>
      <c r="CT21886" s="52"/>
      <c r="CU21886" s="33"/>
      <c r="CV21886" s="33"/>
    </row>
    <row r="21887" spans="74:100">
      <c r="BV21887" s="62"/>
      <c r="BW21887" s="62"/>
      <c r="BX21887" s="62"/>
      <c r="BY21887" s="62"/>
      <c r="BZ21887" s="62"/>
      <c r="CA21887" s="62"/>
      <c r="CB21887" s="62"/>
      <c r="CC21887" s="62"/>
      <c r="CD21887" s="62"/>
      <c r="CE21887" s="62"/>
      <c r="CF21887" s="62"/>
      <c r="CL21887" s="56" t="s">
        <v>11849</v>
      </c>
      <c r="CM21887" s="56" t="s">
        <v>214</v>
      </c>
      <c r="CN21887" s="56" t="s">
        <v>214</v>
      </c>
      <c r="CO21887" s="52"/>
      <c r="CP21887" s="52"/>
      <c r="CQ21887" s="52"/>
      <c r="CR21887" s="52"/>
      <c r="CS21887" s="52"/>
      <c r="CT21887" s="52"/>
      <c r="CU21887" s="33"/>
      <c r="CV21887" s="33"/>
    </row>
    <row r="21888" spans="74:100">
      <c r="BV21888" s="62"/>
      <c r="BW21888" s="62"/>
      <c r="BX21888" s="62"/>
      <c r="BY21888" s="62"/>
      <c r="BZ21888" s="62"/>
      <c r="CA21888" s="62"/>
      <c r="CB21888" s="62"/>
      <c r="CC21888" s="62"/>
      <c r="CD21888" s="62"/>
      <c r="CE21888" s="62"/>
      <c r="CF21888" s="62"/>
      <c r="CL21888" s="56" t="s">
        <v>25858</v>
      </c>
      <c r="CM21888" s="56" t="s">
        <v>213</v>
      </c>
      <c r="CN21888" s="56" t="s">
        <v>213</v>
      </c>
      <c r="CO21888" s="52"/>
      <c r="CP21888" s="52"/>
      <c r="CQ21888" s="52"/>
      <c r="CR21888" s="52"/>
      <c r="CS21888" s="52"/>
      <c r="CT21888" s="52"/>
      <c r="CU21888" s="33"/>
      <c r="CV21888" s="33"/>
    </row>
    <row r="21889" spans="74:100">
      <c r="BV21889" s="62"/>
      <c r="BW21889" s="62"/>
      <c r="BX21889" s="62"/>
      <c r="BY21889" s="62"/>
      <c r="BZ21889" s="62"/>
      <c r="CA21889" s="62"/>
      <c r="CB21889" s="62"/>
      <c r="CC21889" s="62"/>
      <c r="CD21889" s="62"/>
      <c r="CE21889" s="62"/>
      <c r="CF21889" s="62"/>
      <c r="CL21889" s="56" t="s">
        <v>25859</v>
      </c>
      <c r="CM21889" s="56" t="s">
        <v>213</v>
      </c>
      <c r="CN21889" s="56" t="s">
        <v>213</v>
      </c>
      <c r="CO21889" s="52"/>
      <c r="CP21889" s="52"/>
      <c r="CQ21889" s="52"/>
      <c r="CR21889" s="52"/>
      <c r="CS21889" s="52"/>
      <c r="CT21889" s="52"/>
      <c r="CU21889" s="33"/>
      <c r="CV21889" s="33"/>
    </row>
    <row r="21890" spans="74:100">
      <c r="BV21890" s="62"/>
      <c r="BW21890" s="62"/>
      <c r="BX21890" s="62"/>
      <c r="BY21890" s="62"/>
      <c r="BZ21890" s="62"/>
      <c r="CA21890" s="62"/>
      <c r="CB21890" s="62"/>
      <c r="CC21890" s="62"/>
      <c r="CD21890" s="62"/>
      <c r="CE21890" s="62"/>
      <c r="CF21890" s="62"/>
      <c r="CL21890" s="56" t="s">
        <v>11865</v>
      </c>
      <c r="CM21890" s="56" t="s">
        <v>214</v>
      </c>
      <c r="CN21890" s="56" t="s">
        <v>214</v>
      </c>
      <c r="CO21890" s="52"/>
      <c r="CP21890" s="52"/>
      <c r="CQ21890" s="52"/>
      <c r="CR21890" s="52"/>
      <c r="CS21890" s="52"/>
      <c r="CT21890" s="52"/>
      <c r="CU21890" s="33"/>
      <c r="CV21890" s="33"/>
    </row>
    <row r="21891" spans="74:100">
      <c r="BV21891" s="62"/>
      <c r="BW21891" s="62"/>
      <c r="BX21891" s="62"/>
      <c r="BY21891" s="62"/>
      <c r="BZ21891" s="62"/>
      <c r="CA21891" s="62"/>
      <c r="CB21891" s="62"/>
      <c r="CC21891" s="62"/>
      <c r="CD21891" s="62"/>
      <c r="CE21891" s="62"/>
      <c r="CF21891" s="62"/>
      <c r="CL21891" s="56" t="s">
        <v>1770</v>
      </c>
      <c r="CM21891" s="56" t="s">
        <v>213</v>
      </c>
      <c r="CN21891" s="56" t="s">
        <v>213</v>
      </c>
      <c r="CO21891" s="52"/>
      <c r="CP21891" s="52"/>
      <c r="CQ21891" s="52"/>
      <c r="CR21891" s="52"/>
      <c r="CS21891" s="52"/>
      <c r="CT21891" s="52"/>
      <c r="CU21891" s="33"/>
      <c r="CV21891" s="33"/>
    </row>
    <row r="21892" spans="74:100">
      <c r="BV21892" s="62"/>
      <c r="BW21892" s="62"/>
      <c r="BX21892" s="62"/>
      <c r="BY21892" s="62"/>
      <c r="BZ21892" s="62"/>
      <c r="CA21892" s="62"/>
      <c r="CB21892" s="62"/>
      <c r="CC21892" s="62"/>
      <c r="CD21892" s="62"/>
      <c r="CE21892" s="62"/>
      <c r="CF21892" s="62"/>
      <c r="CL21892" s="56" t="s">
        <v>25860</v>
      </c>
      <c r="CM21892" s="56" t="s">
        <v>215</v>
      </c>
      <c r="CN21892" s="56" t="s">
        <v>215</v>
      </c>
      <c r="CO21892" s="52"/>
      <c r="CP21892" s="52"/>
      <c r="CQ21892" s="52"/>
      <c r="CR21892" s="52"/>
      <c r="CS21892" s="52"/>
      <c r="CT21892" s="52"/>
      <c r="CU21892" s="33"/>
      <c r="CV21892" s="33"/>
    </row>
    <row r="21893" spans="74:100">
      <c r="BV21893" s="62"/>
      <c r="BW21893" s="62"/>
      <c r="BX21893" s="62"/>
      <c r="BY21893" s="62"/>
      <c r="BZ21893" s="62"/>
      <c r="CA21893" s="62"/>
      <c r="CB21893" s="62"/>
      <c r="CC21893" s="62"/>
      <c r="CD21893" s="62"/>
      <c r="CE21893" s="62"/>
      <c r="CF21893" s="62"/>
      <c r="CL21893" s="56" t="s">
        <v>25861</v>
      </c>
      <c r="CM21893" s="56" t="s">
        <v>215</v>
      </c>
      <c r="CN21893" s="56" t="s">
        <v>215</v>
      </c>
      <c r="CO21893" s="52"/>
      <c r="CP21893" s="52"/>
      <c r="CQ21893" s="52"/>
      <c r="CR21893" s="52"/>
      <c r="CS21893" s="52"/>
      <c r="CT21893" s="52"/>
      <c r="CU21893" s="33"/>
      <c r="CV21893" s="33"/>
    </row>
    <row r="21894" spans="74:100">
      <c r="BV21894" s="62"/>
      <c r="BW21894" s="62"/>
      <c r="BX21894" s="62"/>
      <c r="BY21894" s="62"/>
      <c r="BZ21894" s="62"/>
      <c r="CA21894" s="62"/>
      <c r="CB21894" s="62"/>
      <c r="CC21894" s="62"/>
      <c r="CD21894" s="62"/>
      <c r="CE21894" s="62"/>
      <c r="CF21894" s="62"/>
      <c r="CL21894" s="56" t="s">
        <v>25862</v>
      </c>
      <c r="CM21894" s="56" t="s">
        <v>215</v>
      </c>
      <c r="CN21894" s="56" t="s">
        <v>215</v>
      </c>
      <c r="CO21894" s="52"/>
      <c r="CP21894" s="52"/>
      <c r="CQ21894" s="52"/>
      <c r="CR21894" s="52"/>
      <c r="CS21894" s="52"/>
      <c r="CT21894" s="52"/>
      <c r="CU21894" s="33"/>
      <c r="CV21894" s="33"/>
    </row>
    <row r="21895" spans="74:100">
      <c r="BV21895" s="62"/>
      <c r="BW21895" s="62"/>
      <c r="BX21895" s="62"/>
      <c r="BY21895" s="62"/>
      <c r="BZ21895" s="62"/>
      <c r="CA21895" s="62"/>
      <c r="CB21895" s="62"/>
      <c r="CC21895" s="62"/>
      <c r="CD21895" s="62"/>
      <c r="CE21895" s="62"/>
      <c r="CF21895" s="62"/>
      <c r="CL21895" s="56" t="s">
        <v>25863</v>
      </c>
      <c r="CM21895" s="56" t="s">
        <v>214</v>
      </c>
      <c r="CN21895" s="56" t="s">
        <v>214</v>
      </c>
      <c r="CO21895" s="52"/>
      <c r="CP21895" s="52"/>
      <c r="CQ21895" s="52"/>
      <c r="CR21895" s="52"/>
      <c r="CS21895" s="52"/>
      <c r="CT21895" s="52"/>
      <c r="CU21895" s="33"/>
      <c r="CV21895" s="33"/>
    </row>
    <row r="21896" spans="74:100">
      <c r="BV21896" s="62"/>
      <c r="BW21896" s="62"/>
      <c r="BX21896" s="62"/>
      <c r="BY21896" s="62"/>
      <c r="BZ21896" s="62"/>
      <c r="CA21896" s="62"/>
      <c r="CB21896" s="62"/>
      <c r="CC21896" s="62"/>
      <c r="CD21896" s="62"/>
      <c r="CE21896" s="62"/>
      <c r="CF21896" s="62"/>
      <c r="CL21896" s="56" t="s">
        <v>25864</v>
      </c>
      <c r="CM21896" s="56" t="s">
        <v>214</v>
      </c>
      <c r="CN21896" s="56" t="s">
        <v>214</v>
      </c>
      <c r="CO21896" s="52"/>
      <c r="CP21896" s="52"/>
      <c r="CQ21896" s="52"/>
      <c r="CR21896" s="52"/>
      <c r="CS21896" s="52"/>
      <c r="CT21896" s="52"/>
      <c r="CU21896" s="33"/>
      <c r="CV21896" s="33"/>
    </row>
    <row r="21897" spans="74:100">
      <c r="BV21897" s="62"/>
      <c r="BW21897" s="62"/>
      <c r="BX21897" s="62"/>
      <c r="BY21897" s="62"/>
      <c r="BZ21897" s="62"/>
      <c r="CA21897" s="62"/>
      <c r="CB21897" s="62"/>
      <c r="CC21897" s="62"/>
      <c r="CD21897" s="62"/>
      <c r="CE21897" s="62"/>
      <c r="CF21897" s="62"/>
      <c r="CL21897" s="56" t="s">
        <v>11860</v>
      </c>
      <c r="CM21897" s="56" t="s">
        <v>215</v>
      </c>
      <c r="CN21897" s="56" t="s">
        <v>215</v>
      </c>
      <c r="CO21897" s="52"/>
      <c r="CP21897" s="52"/>
      <c r="CQ21897" s="52"/>
      <c r="CR21897" s="52"/>
      <c r="CS21897" s="52"/>
      <c r="CT21897" s="52"/>
      <c r="CU21897" s="33"/>
      <c r="CV21897" s="33"/>
    </row>
    <row r="21898" spans="74:100">
      <c r="BV21898" s="62"/>
      <c r="BW21898" s="62"/>
      <c r="BX21898" s="62"/>
      <c r="BY21898" s="62"/>
      <c r="BZ21898" s="62"/>
      <c r="CA21898" s="62"/>
      <c r="CB21898" s="62"/>
      <c r="CC21898" s="62"/>
      <c r="CD21898" s="62"/>
      <c r="CE21898" s="62"/>
      <c r="CF21898" s="62"/>
      <c r="CL21898" s="56" t="s">
        <v>11819</v>
      </c>
      <c r="CM21898" s="56" t="s">
        <v>214</v>
      </c>
      <c r="CN21898" s="56" t="s">
        <v>214</v>
      </c>
      <c r="CO21898" s="52"/>
      <c r="CP21898" s="52"/>
      <c r="CQ21898" s="52"/>
      <c r="CR21898" s="52"/>
      <c r="CS21898" s="52"/>
      <c r="CT21898" s="52"/>
      <c r="CU21898" s="33"/>
      <c r="CV21898" s="33"/>
    </row>
    <row r="21899" spans="74:100">
      <c r="BV21899" s="62"/>
      <c r="BW21899" s="62"/>
      <c r="BX21899" s="62"/>
      <c r="BY21899" s="62"/>
      <c r="BZ21899" s="62"/>
      <c r="CA21899" s="62"/>
      <c r="CB21899" s="62"/>
      <c r="CC21899" s="62"/>
      <c r="CD21899" s="62"/>
      <c r="CE21899" s="62"/>
      <c r="CF21899" s="62"/>
      <c r="CL21899" s="56" t="s">
        <v>11836</v>
      </c>
      <c r="CM21899" s="56" t="s">
        <v>214</v>
      </c>
      <c r="CN21899" s="56" t="s">
        <v>214</v>
      </c>
      <c r="CO21899" s="52"/>
      <c r="CP21899" s="52"/>
      <c r="CQ21899" s="52"/>
      <c r="CR21899" s="52"/>
      <c r="CS21899" s="52"/>
      <c r="CT21899" s="52"/>
      <c r="CU21899" s="33"/>
      <c r="CV21899" s="33"/>
    </row>
    <row r="21900" spans="74:100">
      <c r="BV21900" s="62"/>
      <c r="BW21900" s="62"/>
      <c r="BX21900" s="62"/>
      <c r="BY21900" s="62"/>
      <c r="BZ21900" s="62"/>
      <c r="CA21900" s="62"/>
      <c r="CB21900" s="62"/>
      <c r="CC21900" s="62"/>
      <c r="CD21900" s="62"/>
      <c r="CE21900" s="62"/>
      <c r="CF21900" s="62"/>
      <c r="CL21900" s="35" t="s">
        <v>11851</v>
      </c>
      <c r="CM21900" s="35" t="s">
        <v>217</v>
      </c>
      <c r="CN21900" s="35" t="s">
        <v>217</v>
      </c>
      <c r="CO21900" s="52"/>
      <c r="CP21900" s="52"/>
      <c r="CQ21900" s="52"/>
      <c r="CR21900" s="52"/>
      <c r="CS21900" s="52"/>
      <c r="CT21900" s="52"/>
      <c r="CU21900" s="33"/>
      <c r="CV21900" s="33"/>
    </row>
    <row r="21901" spans="74:100">
      <c r="BV21901" s="62"/>
      <c r="BW21901" s="62"/>
      <c r="BX21901" s="62"/>
      <c r="BY21901" s="62"/>
      <c r="BZ21901" s="62"/>
      <c r="CA21901" s="62"/>
      <c r="CB21901" s="62"/>
      <c r="CC21901" s="62"/>
      <c r="CD21901" s="62"/>
      <c r="CE21901" s="62"/>
      <c r="CF21901" s="62"/>
      <c r="CL21901" s="56" t="s">
        <v>11837</v>
      </c>
      <c r="CM21901" s="56" t="s">
        <v>214</v>
      </c>
      <c r="CN21901" s="56" t="s">
        <v>214</v>
      </c>
      <c r="CO21901" s="52"/>
      <c r="CP21901" s="52"/>
      <c r="CQ21901" s="52"/>
      <c r="CR21901" s="52"/>
      <c r="CS21901" s="52"/>
      <c r="CT21901" s="52"/>
      <c r="CU21901" s="33"/>
      <c r="CV21901" s="33"/>
    </row>
    <row r="21902" spans="74:100">
      <c r="BV21902" s="62"/>
      <c r="BW21902" s="62"/>
      <c r="BX21902" s="62"/>
      <c r="BY21902" s="62"/>
      <c r="BZ21902" s="62"/>
      <c r="CA21902" s="62"/>
      <c r="CB21902" s="62"/>
      <c r="CC21902" s="62"/>
      <c r="CD21902" s="62"/>
      <c r="CE21902" s="62"/>
      <c r="CF21902" s="62"/>
      <c r="CL21902" s="56" t="s">
        <v>11852</v>
      </c>
      <c r="CM21902" s="56" t="s">
        <v>214</v>
      </c>
      <c r="CN21902" s="56" t="s">
        <v>214</v>
      </c>
      <c r="CO21902" s="52"/>
      <c r="CP21902" s="52"/>
      <c r="CQ21902" s="52"/>
      <c r="CR21902" s="52"/>
      <c r="CS21902" s="52"/>
      <c r="CT21902" s="52"/>
      <c r="CU21902" s="33"/>
      <c r="CV21902" s="33"/>
    </row>
    <row r="21903" spans="74:100">
      <c r="BV21903" s="62"/>
      <c r="BW21903" s="62"/>
      <c r="BX21903" s="62"/>
      <c r="BY21903" s="62"/>
      <c r="BZ21903" s="62"/>
      <c r="CA21903" s="62"/>
      <c r="CB21903" s="62"/>
      <c r="CC21903" s="62"/>
      <c r="CD21903" s="62"/>
      <c r="CE21903" s="62"/>
      <c r="CF21903" s="62"/>
      <c r="CL21903" s="56" t="s">
        <v>12340</v>
      </c>
      <c r="CM21903" s="56" t="s">
        <v>215</v>
      </c>
      <c r="CN21903" s="56" t="s">
        <v>215</v>
      </c>
      <c r="CO21903" s="52"/>
      <c r="CP21903" s="52"/>
      <c r="CQ21903" s="52"/>
      <c r="CR21903" s="52"/>
      <c r="CS21903" s="52"/>
      <c r="CT21903" s="52"/>
      <c r="CU21903" s="33"/>
      <c r="CV21903" s="33"/>
    </row>
    <row r="21904" spans="74:100">
      <c r="BV21904" s="62"/>
      <c r="BW21904" s="62"/>
      <c r="BX21904" s="62"/>
      <c r="BY21904" s="62"/>
      <c r="BZ21904" s="62"/>
      <c r="CA21904" s="62"/>
      <c r="CB21904" s="62"/>
      <c r="CC21904" s="62"/>
      <c r="CD21904" s="62"/>
      <c r="CE21904" s="62"/>
      <c r="CF21904" s="62"/>
      <c r="CL21904" s="56" t="s">
        <v>12335</v>
      </c>
      <c r="CM21904" s="56" t="s">
        <v>216</v>
      </c>
      <c r="CN21904" s="56" t="s">
        <v>216</v>
      </c>
      <c r="CO21904" s="52"/>
      <c r="CP21904" s="52"/>
      <c r="CQ21904" s="52"/>
      <c r="CR21904" s="52"/>
      <c r="CS21904" s="52"/>
      <c r="CT21904" s="52"/>
      <c r="CU21904" s="33"/>
      <c r="CV21904" s="33"/>
    </row>
    <row r="21905" spans="74:100">
      <c r="BV21905" s="62"/>
      <c r="BW21905" s="62"/>
      <c r="BX21905" s="62"/>
      <c r="BY21905" s="62"/>
      <c r="BZ21905" s="62"/>
      <c r="CA21905" s="62"/>
      <c r="CB21905" s="62"/>
      <c r="CC21905" s="62"/>
      <c r="CD21905" s="62"/>
      <c r="CE21905" s="62"/>
      <c r="CF21905" s="62"/>
      <c r="CL21905" s="56" t="s">
        <v>24057</v>
      </c>
      <c r="CM21905" s="56" t="s">
        <v>215</v>
      </c>
      <c r="CN21905" s="56" t="s">
        <v>215</v>
      </c>
      <c r="CO21905" s="52"/>
      <c r="CP21905" s="52"/>
      <c r="CQ21905" s="52"/>
      <c r="CR21905" s="52"/>
      <c r="CS21905" s="52"/>
      <c r="CT21905" s="52"/>
      <c r="CU21905" s="33"/>
      <c r="CV21905" s="33"/>
    </row>
    <row r="21906" spans="74:100">
      <c r="BV21906" s="62"/>
      <c r="BW21906" s="62"/>
      <c r="BX21906" s="62"/>
      <c r="BY21906" s="62"/>
      <c r="BZ21906" s="62"/>
      <c r="CA21906" s="62"/>
      <c r="CB21906" s="62"/>
      <c r="CC21906" s="62"/>
      <c r="CD21906" s="62"/>
      <c r="CE21906" s="62"/>
      <c r="CF21906" s="62"/>
      <c r="CL21906" s="56" t="s">
        <v>25865</v>
      </c>
      <c r="CM21906" s="56" t="s">
        <v>213</v>
      </c>
      <c r="CN21906" s="56" t="s">
        <v>213</v>
      </c>
      <c r="CO21906" s="52"/>
      <c r="CP21906" s="52"/>
      <c r="CQ21906" s="52"/>
      <c r="CR21906" s="52"/>
      <c r="CS21906" s="52"/>
      <c r="CT21906" s="52"/>
      <c r="CU21906" s="33"/>
      <c r="CV21906" s="33"/>
    </row>
    <row r="21907" spans="74:100">
      <c r="BV21907" s="62"/>
      <c r="BW21907" s="62"/>
      <c r="BX21907" s="62"/>
      <c r="BY21907" s="62"/>
      <c r="BZ21907" s="62"/>
      <c r="CA21907" s="62"/>
      <c r="CB21907" s="62"/>
      <c r="CC21907" s="62"/>
      <c r="CD21907" s="62"/>
      <c r="CE21907" s="62"/>
      <c r="CF21907" s="62"/>
      <c r="CL21907" s="56" t="s">
        <v>25866</v>
      </c>
      <c r="CM21907" s="56" t="s">
        <v>213</v>
      </c>
      <c r="CN21907" s="56" t="s">
        <v>213</v>
      </c>
      <c r="CO21907" s="52"/>
      <c r="CP21907" s="52"/>
      <c r="CQ21907" s="52"/>
      <c r="CR21907" s="52"/>
      <c r="CS21907" s="52"/>
      <c r="CT21907" s="52"/>
      <c r="CU21907" s="33"/>
      <c r="CV21907" s="33"/>
    </row>
    <row r="21908" spans="74:100">
      <c r="BV21908" s="62"/>
      <c r="BW21908" s="62"/>
      <c r="BX21908" s="62"/>
      <c r="BY21908" s="62"/>
      <c r="BZ21908" s="62"/>
      <c r="CA21908" s="62"/>
      <c r="CB21908" s="62"/>
      <c r="CC21908" s="62"/>
      <c r="CD21908" s="62"/>
      <c r="CE21908" s="62"/>
      <c r="CF21908" s="62"/>
      <c r="CL21908" s="56" t="s">
        <v>12341</v>
      </c>
      <c r="CM21908" s="56" t="s">
        <v>215</v>
      </c>
      <c r="CN21908" s="56" t="s">
        <v>215</v>
      </c>
      <c r="CO21908" s="52"/>
      <c r="CP21908" s="52"/>
      <c r="CQ21908" s="52"/>
      <c r="CR21908" s="52"/>
      <c r="CS21908" s="52"/>
      <c r="CT21908" s="52"/>
      <c r="CU21908" s="33"/>
      <c r="CV21908" s="33"/>
    </row>
    <row r="21909" spans="74:100">
      <c r="BV21909" s="62"/>
      <c r="BW21909" s="62"/>
      <c r="BX21909" s="62"/>
      <c r="BY21909" s="62"/>
      <c r="BZ21909" s="62"/>
      <c r="CA21909" s="62"/>
      <c r="CB21909" s="62"/>
      <c r="CC21909" s="62"/>
      <c r="CD21909" s="62"/>
      <c r="CE21909" s="62"/>
      <c r="CF21909" s="62"/>
      <c r="CL21909" s="56" t="s">
        <v>11856</v>
      </c>
      <c r="CM21909" s="56" t="s">
        <v>213</v>
      </c>
      <c r="CN21909" s="56" t="s">
        <v>213</v>
      </c>
      <c r="CO21909" s="52"/>
      <c r="CP21909" s="52"/>
      <c r="CQ21909" s="52"/>
      <c r="CR21909" s="52"/>
      <c r="CS21909" s="52"/>
      <c r="CT21909" s="52"/>
      <c r="CU21909" s="33"/>
      <c r="CV21909" s="33"/>
    </row>
    <row r="21910" spans="74:100">
      <c r="BV21910" s="62"/>
      <c r="BW21910" s="62"/>
      <c r="BX21910" s="62"/>
      <c r="BY21910" s="62"/>
      <c r="BZ21910" s="62"/>
      <c r="CA21910" s="62"/>
      <c r="CB21910" s="62"/>
      <c r="CC21910" s="62"/>
      <c r="CD21910" s="62"/>
      <c r="CE21910" s="62"/>
      <c r="CF21910" s="62"/>
      <c r="CL21910" s="56" t="s">
        <v>1780</v>
      </c>
      <c r="CM21910" s="56" t="s">
        <v>213</v>
      </c>
      <c r="CN21910" s="56" t="s">
        <v>213</v>
      </c>
      <c r="CO21910" s="52"/>
      <c r="CP21910" s="52"/>
      <c r="CQ21910" s="52"/>
      <c r="CR21910" s="52"/>
      <c r="CS21910" s="52"/>
      <c r="CT21910" s="52"/>
      <c r="CU21910" s="33"/>
      <c r="CV21910" s="33"/>
    </row>
    <row r="21911" spans="74:100">
      <c r="BV21911" s="62"/>
      <c r="BW21911" s="62"/>
      <c r="BX21911" s="62"/>
      <c r="BY21911" s="62"/>
      <c r="BZ21911" s="62"/>
      <c r="CA21911" s="62"/>
      <c r="CB21911" s="62"/>
      <c r="CC21911" s="62"/>
      <c r="CD21911" s="62"/>
      <c r="CE21911" s="62"/>
      <c r="CF21911" s="62"/>
      <c r="CL21911" s="56" t="s">
        <v>1781</v>
      </c>
      <c r="CM21911" s="56" t="s">
        <v>214</v>
      </c>
      <c r="CN21911" s="56" t="s">
        <v>214</v>
      </c>
      <c r="CO21911" s="52"/>
      <c r="CP21911" s="52"/>
      <c r="CQ21911" s="52"/>
      <c r="CR21911" s="52"/>
      <c r="CS21911" s="52"/>
      <c r="CT21911" s="52"/>
      <c r="CU21911" s="33"/>
      <c r="CV21911" s="33"/>
    </row>
    <row r="21912" spans="74:100">
      <c r="BV21912" s="62"/>
      <c r="BW21912" s="62"/>
      <c r="BX21912" s="62"/>
      <c r="BY21912" s="62"/>
      <c r="BZ21912" s="62"/>
      <c r="CA21912" s="62"/>
      <c r="CB21912" s="62"/>
      <c r="CC21912" s="62"/>
      <c r="CD21912" s="62"/>
      <c r="CE21912" s="62"/>
      <c r="CF21912" s="62"/>
      <c r="CL21912" s="35" t="s">
        <v>11818</v>
      </c>
      <c r="CM21912" s="35" t="s">
        <v>217</v>
      </c>
      <c r="CN21912" s="35" t="s">
        <v>217</v>
      </c>
      <c r="CO21912" s="52"/>
      <c r="CP21912" s="52"/>
      <c r="CQ21912" s="52"/>
      <c r="CR21912" s="52"/>
      <c r="CS21912" s="52"/>
      <c r="CT21912" s="52"/>
      <c r="CU21912" s="33"/>
      <c r="CV21912" s="33"/>
    </row>
    <row r="21913" spans="74:100">
      <c r="BV21913" s="62"/>
      <c r="BW21913" s="62"/>
      <c r="BX21913" s="62"/>
      <c r="BY21913" s="62"/>
      <c r="BZ21913" s="62"/>
      <c r="CA21913" s="62"/>
      <c r="CB21913" s="62"/>
      <c r="CC21913" s="62"/>
      <c r="CD21913" s="62"/>
      <c r="CE21913" s="62"/>
      <c r="CF21913" s="62"/>
      <c r="CL21913" s="56" t="s">
        <v>11815</v>
      </c>
      <c r="CM21913" s="56" t="s">
        <v>213</v>
      </c>
      <c r="CN21913" s="56" t="s">
        <v>213</v>
      </c>
      <c r="CO21913" s="52"/>
      <c r="CP21913" s="52"/>
      <c r="CQ21913" s="52"/>
      <c r="CR21913" s="52"/>
      <c r="CS21913" s="52"/>
      <c r="CT21913" s="52"/>
      <c r="CU21913" s="33"/>
      <c r="CV21913" s="33"/>
    </row>
    <row r="21914" spans="74:100">
      <c r="BV21914" s="62"/>
      <c r="BW21914" s="62"/>
      <c r="BX21914" s="62"/>
      <c r="BY21914" s="62"/>
      <c r="BZ21914" s="62"/>
      <c r="CA21914" s="62"/>
      <c r="CB21914" s="62"/>
      <c r="CC21914" s="62"/>
      <c r="CD21914" s="62"/>
      <c r="CE21914" s="62"/>
      <c r="CF21914" s="62"/>
      <c r="CL21914" s="56" t="s">
        <v>11855</v>
      </c>
      <c r="CM21914" s="56" t="s">
        <v>213</v>
      </c>
      <c r="CN21914" s="56" t="s">
        <v>213</v>
      </c>
      <c r="CO21914" s="52"/>
      <c r="CP21914" s="52"/>
      <c r="CQ21914" s="52"/>
      <c r="CR21914" s="52"/>
      <c r="CS21914" s="52"/>
      <c r="CT21914" s="52"/>
      <c r="CU21914" s="33"/>
      <c r="CV21914" s="33"/>
    </row>
    <row r="21915" spans="74:100">
      <c r="BV21915" s="62"/>
      <c r="BW21915" s="62"/>
      <c r="BX21915" s="62"/>
      <c r="BY21915" s="62"/>
      <c r="BZ21915" s="62"/>
      <c r="CA21915" s="62"/>
      <c r="CB21915" s="62"/>
      <c r="CC21915" s="62"/>
      <c r="CD21915" s="62"/>
      <c r="CE21915" s="62"/>
      <c r="CF21915" s="62"/>
      <c r="CL21915" s="56" t="s">
        <v>11857</v>
      </c>
      <c r="CM21915" s="56" t="s">
        <v>214</v>
      </c>
      <c r="CN21915" s="56" t="s">
        <v>214</v>
      </c>
      <c r="CO21915" s="52"/>
      <c r="CP21915" s="52"/>
      <c r="CQ21915" s="52"/>
      <c r="CR21915" s="52"/>
      <c r="CS21915" s="52"/>
      <c r="CT21915" s="52"/>
      <c r="CU21915" s="33"/>
      <c r="CV21915" s="33"/>
    </row>
    <row r="21916" spans="74:100">
      <c r="BV21916" s="62"/>
      <c r="BW21916" s="62"/>
      <c r="BX21916" s="62"/>
      <c r="BY21916" s="62"/>
      <c r="BZ21916" s="62"/>
      <c r="CA21916" s="62"/>
      <c r="CB21916" s="62"/>
      <c r="CC21916" s="62"/>
      <c r="CD21916" s="62"/>
      <c r="CE21916" s="62"/>
      <c r="CF21916" s="62"/>
      <c r="CL21916" s="56" t="s">
        <v>11858</v>
      </c>
      <c r="CM21916" s="56" t="s">
        <v>214</v>
      </c>
      <c r="CN21916" s="56" t="s">
        <v>214</v>
      </c>
      <c r="CO21916" s="52"/>
      <c r="CP21916" s="52"/>
      <c r="CQ21916" s="52"/>
      <c r="CR21916" s="52"/>
      <c r="CS21916" s="52"/>
      <c r="CT21916" s="52"/>
      <c r="CU21916" s="33"/>
      <c r="CV21916" s="33"/>
    </row>
    <row r="21917" spans="74:100">
      <c r="BV21917" s="62"/>
      <c r="BW21917" s="62"/>
      <c r="BX21917" s="62"/>
      <c r="BY21917" s="62"/>
      <c r="BZ21917" s="62"/>
      <c r="CA21917" s="62"/>
      <c r="CB21917" s="62"/>
      <c r="CC21917" s="62"/>
      <c r="CD21917" s="62"/>
      <c r="CE21917" s="62"/>
      <c r="CF21917" s="62"/>
      <c r="CL21917" s="56" t="s">
        <v>11853</v>
      </c>
      <c r="CM21917" s="56" t="s">
        <v>214</v>
      </c>
      <c r="CN21917" s="56" t="s">
        <v>214</v>
      </c>
      <c r="CO21917" s="52"/>
      <c r="CP21917" s="52"/>
      <c r="CQ21917" s="52"/>
      <c r="CR21917" s="52"/>
      <c r="CS21917" s="52"/>
      <c r="CT21917" s="52"/>
      <c r="CU21917" s="33"/>
      <c r="CV21917" s="33"/>
    </row>
    <row r="21918" spans="74:100">
      <c r="BV21918" s="62"/>
      <c r="BW21918" s="62"/>
      <c r="BX21918" s="62"/>
      <c r="BY21918" s="62"/>
      <c r="BZ21918" s="62"/>
      <c r="CA21918" s="62"/>
      <c r="CB21918" s="62"/>
      <c r="CC21918" s="62"/>
      <c r="CD21918" s="62"/>
      <c r="CE21918" s="62"/>
      <c r="CF21918" s="62"/>
      <c r="CL21918" s="56" t="s">
        <v>24058</v>
      </c>
      <c r="CM21918" s="56" t="s">
        <v>214</v>
      </c>
      <c r="CN21918" s="56" t="s">
        <v>214</v>
      </c>
      <c r="CO21918" s="52"/>
      <c r="CP21918" s="52"/>
      <c r="CQ21918" s="52"/>
      <c r="CR21918" s="52"/>
      <c r="CS21918" s="52"/>
      <c r="CT21918" s="52"/>
      <c r="CU21918" s="33"/>
      <c r="CV21918" s="33"/>
    </row>
    <row r="21919" spans="74:100">
      <c r="BV21919" s="62"/>
      <c r="BW21919" s="62"/>
      <c r="BX21919" s="62"/>
      <c r="BY21919" s="62"/>
      <c r="BZ21919" s="62"/>
      <c r="CA21919" s="62"/>
      <c r="CB21919" s="62"/>
      <c r="CC21919" s="62"/>
      <c r="CD21919" s="62"/>
      <c r="CE21919" s="62"/>
      <c r="CF21919" s="62"/>
      <c r="CL21919" s="56" t="s">
        <v>25867</v>
      </c>
      <c r="CM21919" s="56" t="s">
        <v>213</v>
      </c>
      <c r="CN21919" s="56" t="s">
        <v>213</v>
      </c>
      <c r="CO21919" s="52"/>
      <c r="CP21919" s="52"/>
      <c r="CQ21919" s="52"/>
      <c r="CR21919" s="52"/>
      <c r="CS21919" s="52"/>
      <c r="CT21919" s="52"/>
      <c r="CU21919" s="33"/>
      <c r="CV21919" s="33"/>
    </row>
    <row r="21920" spans="74:100">
      <c r="BV21920" s="62"/>
      <c r="BW21920" s="62"/>
      <c r="BX21920" s="62"/>
      <c r="BY21920" s="62"/>
      <c r="BZ21920" s="62"/>
      <c r="CA21920" s="62"/>
      <c r="CB21920" s="62"/>
      <c r="CC21920" s="62"/>
      <c r="CD21920" s="62"/>
      <c r="CE21920" s="62"/>
      <c r="CF21920" s="62"/>
      <c r="CL21920" s="56" t="s">
        <v>11859</v>
      </c>
      <c r="CM21920" s="56" t="s">
        <v>213</v>
      </c>
      <c r="CN21920" s="56" t="s">
        <v>213</v>
      </c>
      <c r="CO21920" s="52"/>
      <c r="CP21920" s="52"/>
      <c r="CQ21920" s="52"/>
      <c r="CR21920" s="52"/>
      <c r="CS21920" s="52"/>
      <c r="CT21920" s="52"/>
      <c r="CU21920" s="33"/>
      <c r="CV21920" s="33"/>
    </row>
    <row r="21921" spans="74:100">
      <c r="BV21921" s="62"/>
      <c r="BW21921" s="62"/>
      <c r="BX21921" s="62"/>
      <c r="BY21921" s="62"/>
      <c r="BZ21921" s="62"/>
      <c r="CA21921" s="62"/>
      <c r="CB21921" s="62"/>
      <c r="CC21921" s="62"/>
      <c r="CD21921" s="62"/>
      <c r="CE21921" s="62"/>
      <c r="CF21921" s="62"/>
      <c r="CL21921" s="56" t="s">
        <v>25868</v>
      </c>
      <c r="CM21921" s="56" t="s">
        <v>213</v>
      </c>
      <c r="CN21921" s="56" t="s">
        <v>213</v>
      </c>
      <c r="CO21921" s="52"/>
      <c r="CP21921" s="52"/>
      <c r="CQ21921" s="52"/>
      <c r="CR21921" s="52"/>
      <c r="CS21921" s="52"/>
      <c r="CT21921" s="52"/>
      <c r="CU21921" s="33"/>
      <c r="CV21921" s="33"/>
    </row>
    <row r="21922" spans="74:100">
      <c r="BV21922" s="62"/>
      <c r="BW21922" s="62"/>
      <c r="BX21922" s="62"/>
      <c r="BY21922" s="62"/>
      <c r="BZ21922" s="62"/>
      <c r="CA21922" s="62"/>
      <c r="CB21922" s="62"/>
      <c r="CC21922" s="62"/>
      <c r="CD21922" s="62"/>
      <c r="CE21922" s="62"/>
      <c r="CF21922" s="62"/>
      <c r="CL21922" s="56" t="s">
        <v>25869</v>
      </c>
      <c r="CM21922" s="56" t="s">
        <v>213</v>
      </c>
      <c r="CN21922" s="56" t="s">
        <v>213</v>
      </c>
      <c r="CO21922" s="52"/>
      <c r="CP21922" s="52"/>
      <c r="CQ21922" s="52"/>
      <c r="CR21922" s="52"/>
      <c r="CS21922" s="52"/>
      <c r="CT21922" s="52"/>
      <c r="CU21922" s="33"/>
      <c r="CV21922" s="33"/>
    </row>
    <row r="21923" spans="74:100">
      <c r="BV21923" s="62"/>
      <c r="BW21923" s="62"/>
      <c r="BX21923" s="62"/>
      <c r="BY21923" s="62"/>
      <c r="BZ21923" s="62"/>
      <c r="CA21923" s="62"/>
      <c r="CB21923" s="62"/>
      <c r="CC21923" s="62"/>
      <c r="CD21923" s="62"/>
      <c r="CE21923" s="62"/>
      <c r="CF21923" s="62"/>
      <c r="CL21923" s="56" t="s">
        <v>25870</v>
      </c>
      <c r="CM21923" s="56" t="s">
        <v>213</v>
      </c>
      <c r="CN21923" s="56" t="s">
        <v>213</v>
      </c>
      <c r="CO21923" s="52"/>
      <c r="CP21923" s="52"/>
      <c r="CQ21923" s="52"/>
      <c r="CR21923" s="52"/>
      <c r="CS21923" s="52"/>
      <c r="CT21923" s="52"/>
      <c r="CU21923" s="33"/>
      <c r="CV21923" s="33"/>
    </row>
    <row r="21924" spans="74:100">
      <c r="BV21924" s="62"/>
      <c r="BW21924" s="62"/>
      <c r="BX21924" s="62"/>
      <c r="BY21924" s="62"/>
      <c r="BZ21924" s="62"/>
      <c r="CA21924" s="62"/>
      <c r="CB21924" s="62"/>
      <c r="CC21924" s="62"/>
      <c r="CD21924" s="62"/>
      <c r="CE21924" s="62"/>
      <c r="CF21924" s="62"/>
      <c r="CL21924" s="56" t="s">
        <v>11820</v>
      </c>
      <c r="CM21924" s="56" t="s">
        <v>214</v>
      </c>
      <c r="CN21924" s="56" t="s">
        <v>214</v>
      </c>
      <c r="CO21924" s="52"/>
      <c r="CP21924" s="52"/>
      <c r="CQ21924" s="52"/>
      <c r="CR21924" s="52"/>
      <c r="CS21924" s="52"/>
      <c r="CT21924" s="52"/>
      <c r="CU21924" s="33"/>
      <c r="CV21924" s="33"/>
    </row>
    <row r="21925" spans="74:100">
      <c r="BV21925" s="62"/>
      <c r="BW21925" s="62"/>
      <c r="BX21925" s="62"/>
      <c r="BY21925" s="62"/>
      <c r="BZ21925" s="62"/>
      <c r="CA21925" s="62"/>
      <c r="CB21925" s="62"/>
      <c r="CC21925" s="62"/>
      <c r="CD21925" s="62"/>
      <c r="CE21925" s="62"/>
      <c r="CF21925" s="62"/>
      <c r="CL21925" s="56" t="s">
        <v>24059</v>
      </c>
      <c r="CM21925" s="56" t="s">
        <v>214</v>
      </c>
      <c r="CN21925" s="56" t="s">
        <v>214</v>
      </c>
      <c r="CO21925" s="52"/>
      <c r="CP21925" s="52"/>
      <c r="CQ21925" s="52"/>
      <c r="CR21925" s="52"/>
      <c r="CS21925" s="52"/>
      <c r="CT21925" s="52"/>
      <c r="CU21925" s="33"/>
      <c r="CV21925" s="33"/>
    </row>
    <row r="21926" spans="74:100">
      <c r="BV21926" s="62"/>
      <c r="BW21926" s="62"/>
      <c r="BX21926" s="62"/>
      <c r="BY21926" s="62"/>
      <c r="BZ21926" s="62"/>
      <c r="CA21926" s="62"/>
      <c r="CB21926" s="62"/>
      <c r="CC21926" s="62"/>
      <c r="CD21926" s="62"/>
      <c r="CE21926" s="62"/>
      <c r="CF21926" s="62"/>
      <c r="CL21926" s="56" t="s">
        <v>11842</v>
      </c>
      <c r="CM21926" s="56" t="s">
        <v>214</v>
      </c>
      <c r="CN21926" s="56" t="s">
        <v>214</v>
      </c>
      <c r="CO21926" s="52"/>
      <c r="CP21926" s="52"/>
      <c r="CQ21926" s="52"/>
      <c r="CR21926" s="52"/>
      <c r="CS21926" s="52"/>
      <c r="CT21926" s="52"/>
      <c r="CU21926" s="33"/>
      <c r="CV21926" s="33"/>
    </row>
    <row r="21927" spans="74:100">
      <c r="BV21927" s="62"/>
      <c r="BW21927" s="62"/>
      <c r="BX21927" s="62"/>
      <c r="BY21927" s="62"/>
      <c r="BZ21927" s="62"/>
      <c r="CA21927" s="62"/>
      <c r="CB21927" s="62"/>
      <c r="CC21927" s="62"/>
      <c r="CD21927" s="62"/>
      <c r="CE21927" s="62"/>
      <c r="CF21927" s="62"/>
      <c r="CL21927" s="56" t="s">
        <v>11861</v>
      </c>
      <c r="CM21927" s="56" t="s">
        <v>215</v>
      </c>
      <c r="CN21927" s="56" t="s">
        <v>215</v>
      </c>
      <c r="CO21927" s="52"/>
      <c r="CP21927" s="52"/>
      <c r="CQ21927" s="52"/>
      <c r="CR21927" s="52"/>
      <c r="CS21927" s="52"/>
      <c r="CT21927" s="52"/>
      <c r="CU21927" s="33"/>
      <c r="CV21927" s="33"/>
    </row>
    <row r="21928" spans="74:100">
      <c r="BV21928" s="62"/>
      <c r="BW21928" s="62"/>
      <c r="BX21928" s="62"/>
      <c r="BY21928" s="62"/>
      <c r="BZ21928" s="62"/>
      <c r="CA21928" s="62"/>
      <c r="CB21928" s="62"/>
      <c r="CC21928" s="62"/>
      <c r="CD21928" s="62"/>
      <c r="CE21928" s="62"/>
      <c r="CF21928" s="62"/>
      <c r="CL21928" s="56" t="s">
        <v>11841</v>
      </c>
      <c r="CM21928" s="56" t="s">
        <v>214</v>
      </c>
      <c r="CN21928" s="56" t="s">
        <v>214</v>
      </c>
      <c r="CO21928" s="52"/>
      <c r="CP21928" s="52"/>
      <c r="CQ21928" s="52"/>
      <c r="CR21928" s="52"/>
      <c r="CS21928" s="52"/>
      <c r="CT21928" s="52"/>
      <c r="CU21928" s="33"/>
      <c r="CV21928" s="33"/>
    </row>
    <row r="21929" spans="74:100">
      <c r="BV21929" s="62"/>
      <c r="BW21929" s="62"/>
      <c r="BX21929" s="62"/>
      <c r="BY21929" s="62"/>
      <c r="BZ21929" s="62"/>
      <c r="CA21929" s="62"/>
      <c r="CB21929" s="62"/>
      <c r="CC21929" s="62"/>
      <c r="CD21929" s="62"/>
      <c r="CE21929" s="62"/>
      <c r="CF21929" s="62"/>
      <c r="CL21929" s="56" t="s">
        <v>11843</v>
      </c>
      <c r="CM21929" s="56" t="s">
        <v>214</v>
      </c>
      <c r="CN21929" s="56" t="s">
        <v>214</v>
      </c>
      <c r="CO21929" s="52"/>
      <c r="CP21929" s="52"/>
      <c r="CQ21929" s="52"/>
      <c r="CR21929" s="52"/>
      <c r="CS21929" s="52"/>
      <c r="CT21929" s="52"/>
      <c r="CU21929" s="33"/>
      <c r="CV21929" s="33"/>
    </row>
    <row r="21930" spans="74:100">
      <c r="BV21930" s="62"/>
      <c r="BW21930" s="62"/>
      <c r="BX21930" s="62"/>
      <c r="BY21930" s="62"/>
      <c r="BZ21930" s="62"/>
      <c r="CA21930" s="62"/>
      <c r="CB21930" s="62"/>
      <c r="CC21930" s="62"/>
      <c r="CD21930" s="62"/>
      <c r="CE21930" s="62"/>
      <c r="CF21930" s="62"/>
      <c r="CL21930" s="56" t="s">
        <v>11843</v>
      </c>
      <c r="CM21930" s="56" t="s">
        <v>215</v>
      </c>
      <c r="CN21930" s="56" t="s">
        <v>215</v>
      </c>
      <c r="CO21930" s="52"/>
      <c r="CP21930" s="52"/>
      <c r="CQ21930" s="52"/>
      <c r="CR21930" s="52"/>
      <c r="CS21930" s="52"/>
      <c r="CT21930" s="52"/>
      <c r="CU21930" s="33"/>
      <c r="CV21930" s="33"/>
    </row>
    <row r="21931" spans="74:100">
      <c r="BV21931" s="62"/>
      <c r="BW21931" s="62"/>
      <c r="BX21931" s="62"/>
      <c r="BY21931" s="62"/>
      <c r="BZ21931" s="62"/>
      <c r="CA21931" s="62"/>
      <c r="CB21931" s="62"/>
      <c r="CC21931" s="62"/>
      <c r="CD21931" s="62"/>
      <c r="CE21931" s="62"/>
      <c r="CF21931" s="62"/>
      <c r="CL21931" s="56" t="s">
        <v>11862</v>
      </c>
      <c r="CM21931" s="56" t="s">
        <v>215</v>
      </c>
      <c r="CN21931" s="56" t="s">
        <v>215</v>
      </c>
      <c r="CO21931" s="52"/>
      <c r="CP21931" s="52"/>
      <c r="CQ21931" s="52"/>
      <c r="CR21931" s="52"/>
      <c r="CS21931" s="52"/>
      <c r="CT21931" s="52"/>
      <c r="CU21931" s="33"/>
      <c r="CV21931" s="33"/>
    </row>
    <row r="21932" spans="74:100">
      <c r="BV21932" s="62"/>
      <c r="BW21932" s="62"/>
      <c r="BX21932" s="62"/>
      <c r="BY21932" s="62"/>
      <c r="BZ21932" s="62"/>
      <c r="CA21932" s="62"/>
      <c r="CB21932" s="62"/>
      <c r="CC21932" s="62"/>
      <c r="CD21932" s="62"/>
      <c r="CE21932" s="62"/>
      <c r="CF21932" s="62"/>
      <c r="CL21932" s="56" t="s">
        <v>11863</v>
      </c>
      <c r="CM21932" s="56" t="s">
        <v>216</v>
      </c>
      <c r="CN21932" s="56" t="s">
        <v>216</v>
      </c>
      <c r="CO21932" s="52"/>
      <c r="CP21932" s="52"/>
      <c r="CQ21932" s="52"/>
      <c r="CR21932" s="52"/>
      <c r="CS21932" s="52"/>
      <c r="CT21932" s="52"/>
      <c r="CU21932" s="33"/>
      <c r="CV21932" s="33"/>
    </row>
    <row r="21933" spans="74:100">
      <c r="BV21933" s="62"/>
      <c r="BW21933" s="62"/>
      <c r="BX21933" s="62"/>
      <c r="BY21933" s="62"/>
      <c r="BZ21933" s="62"/>
      <c r="CA21933" s="62"/>
      <c r="CB21933" s="62"/>
      <c r="CC21933" s="62"/>
      <c r="CD21933" s="62"/>
      <c r="CE21933" s="62"/>
      <c r="CF21933" s="62"/>
      <c r="CL21933" s="56" t="s">
        <v>11864</v>
      </c>
      <c r="CM21933" s="56" t="s">
        <v>216</v>
      </c>
      <c r="CN21933" s="56" t="s">
        <v>216</v>
      </c>
      <c r="CO21933" s="52"/>
      <c r="CP21933" s="52"/>
      <c r="CQ21933" s="52"/>
      <c r="CR21933" s="52"/>
      <c r="CS21933" s="52"/>
      <c r="CT21933" s="52"/>
      <c r="CU21933" s="33"/>
      <c r="CV21933" s="33"/>
    </row>
    <row r="21934" spans="74:100">
      <c r="BV21934" s="62"/>
      <c r="BW21934" s="62"/>
      <c r="BX21934" s="62"/>
      <c r="BY21934" s="62"/>
      <c r="BZ21934" s="62"/>
      <c r="CA21934" s="62"/>
      <c r="CB21934" s="62"/>
      <c r="CC21934" s="62"/>
      <c r="CD21934" s="62"/>
      <c r="CE21934" s="62"/>
      <c r="CF21934" s="62"/>
      <c r="CL21934" s="56" t="s">
        <v>24060</v>
      </c>
      <c r="CM21934" s="56" t="s">
        <v>213</v>
      </c>
      <c r="CN21934" s="56" t="s">
        <v>213</v>
      </c>
      <c r="CO21934" s="52"/>
      <c r="CP21934" s="52"/>
      <c r="CQ21934" s="52"/>
      <c r="CR21934" s="52"/>
      <c r="CS21934" s="52"/>
      <c r="CT21934" s="52"/>
      <c r="CU21934" s="33"/>
      <c r="CV21934" s="33"/>
    </row>
    <row r="21935" spans="74:100">
      <c r="BV21935" s="62"/>
      <c r="BW21935" s="62"/>
      <c r="BX21935" s="62"/>
      <c r="BY21935" s="62"/>
      <c r="BZ21935" s="62"/>
      <c r="CA21935" s="62"/>
      <c r="CB21935" s="62"/>
      <c r="CC21935" s="62"/>
      <c r="CD21935" s="62"/>
      <c r="CE21935" s="62"/>
      <c r="CF21935" s="62"/>
      <c r="CL21935" s="56" t="s">
        <v>11850</v>
      </c>
      <c r="CM21935" s="56" t="s">
        <v>214</v>
      </c>
      <c r="CN21935" s="56" t="s">
        <v>214</v>
      </c>
      <c r="CO21935" s="52"/>
      <c r="CP21935" s="52"/>
      <c r="CQ21935" s="52"/>
      <c r="CR21935" s="52"/>
      <c r="CS21935" s="52"/>
      <c r="CT21935" s="52"/>
      <c r="CU21935" s="33"/>
      <c r="CV21935" s="33"/>
    </row>
    <row r="21936" spans="74:100">
      <c r="BV21936" s="62"/>
      <c r="BW21936" s="62"/>
      <c r="BX21936" s="62"/>
      <c r="BY21936" s="62"/>
      <c r="BZ21936" s="62"/>
      <c r="CA21936" s="62"/>
      <c r="CB21936" s="62"/>
      <c r="CC21936" s="62"/>
      <c r="CD21936" s="62"/>
      <c r="CE21936" s="62"/>
      <c r="CF21936" s="62"/>
      <c r="CL21936" s="56" t="s">
        <v>24061</v>
      </c>
      <c r="CM21936" s="56" t="s">
        <v>216</v>
      </c>
      <c r="CN21936" s="56" t="s">
        <v>216</v>
      </c>
      <c r="CO21936" s="52"/>
      <c r="CP21936" s="52"/>
      <c r="CQ21936" s="52"/>
      <c r="CR21936" s="52"/>
      <c r="CS21936" s="52"/>
      <c r="CT21936" s="52"/>
      <c r="CU21936" s="33"/>
      <c r="CV21936" s="33"/>
    </row>
    <row r="21937" spans="74:100">
      <c r="BV21937" s="62"/>
      <c r="BW21937" s="62"/>
      <c r="BX21937" s="62"/>
      <c r="BY21937" s="62"/>
      <c r="BZ21937" s="62"/>
      <c r="CA21937" s="62"/>
      <c r="CB21937" s="62"/>
      <c r="CC21937" s="62"/>
      <c r="CD21937" s="62"/>
      <c r="CE21937" s="62"/>
      <c r="CF21937" s="62"/>
      <c r="CL21937" s="56" t="s">
        <v>24062</v>
      </c>
      <c r="CM21937" s="56" t="s">
        <v>216</v>
      </c>
      <c r="CN21937" s="56" t="s">
        <v>216</v>
      </c>
      <c r="CO21937" s="52"/>
      <c r="CP21937" s="52"/>
      <c r="CQ21937" s="52"/>
      <c r="CR21937" s="52"/>
      <c r="CS21937" s="52"/>
      <c r="CT21937" s="52"/>
      <c r="CU21937" s="33"/>
      <c r="CV21937" s="33"/>
    </row>
    <row r="21938" spans="74:100">
      <c r="BV21938" s="62"/>
      <c r="BW21938" s="62"/>
      <c r="BX21938" s="62"/>
      <c r="BY21938" s="62"/>
      <c r="BZ21938" s="62"/>
      <c r="CA21938" s="62"/>
      <c r="CB21938" s="62"/>
      <c r="CC21938" s="62"/>
      <c r="CD21938" s="62"/>
      <c r="CE21938" s="62"/>
      <c r="CF21938" s="62"/>
      <c r="CL21938" s="56" t="s">
        <v>11866</v>
      </c>
      <c r="CM21938" s="56" t="s">
        <v>216</v>
      </c>
      <c r="CN21938" s="56" t="s">
        <v>216</v>
      </c>
      <c r="CO21938" s="52"/>
      <c r="CP21938" s="52"/>
      <c r="CQ21938" s="52"/>
      <c r="CR21938" s="52"/>
      <c r="CS21938" s="52"/>
      <c r="CT21938" s="52"/>
      <c r="CU21938" s="33"/>
      <c r="CV21938" s="33"/>
    </row>
    <row r="21939" spans="74:100">
      <c r="BV21939" s="62"/>
      <c r="BW21939" s="62"/>
      <c r="BX21939" s="62"/>
      <c r="BY21939" s="62"/>
      <c r="BZ21939" s="62"/>
      <c r="CA21939" s="62"/>
      <c r="CB21939" s="62"/>
      <c r="CC21939" s="62"/>
      <c r="CD21939" s="62"/>
      <c r="CE21939" s="62"/>
      <c r="CF21939" s="62"/>
      <c r="CL21939" s="56" t="s">
        <v>24063</v>
      </c>
      <c r="CM21939" s="56" t="s">
        <v>216</v>
      </c>
      <c r="CN21939" s="56" t="s">
        <v>216</v>
      </c>
      <c r="CO21939" s="52"/>
      <c r="CP21939" s="52"/>
      <c r="CQ21939" s="52"/>
      <c r="CR21939" s="52"/>
      <c r="CS21939" s="52"/>
      <c r="CT21939" s="52"/>
      <c r="CU21939" s="33"/>
      <c r="CV21939" s="33"/>
    </row>
    <row r="21940" spans="74:100">
      <c r="BV21940" s="62"/>
      <c r="BW21940" s="62"/>
      <c r="BX21940" s="62"/>
      <c r="BY21940" s="62"/>
      <c r="BZ21940" s="62"/>
      <c r="CA21940" s="62"/>
      <c r="CB21940" s="62"/>
      <c r="CC21940" s="62"/>
      <c r="CD21940" s="62"/>
      <c r="CE21940" s="62"/>
      <c r="CF21940" s="62"/>
      <c r="CL21940" s="56" t="s">
        <v>11867</v>
      </c>
      <c r="CM21940" s="56" t="s">
        <v>216</v>
      </c>
      <c r="CN21940" s="56" t="s">
        <v>216</v>
      </c>
      <c r="CO21940" s="52"/>
      <c r="CP21940" s="52"/>
      <c r="CQ21940" s="52"/>
      <c r="CR21940" s="52"/>
      <c r="CS21940" s="52"/>
      <c r="CT21940" s="52"/>
      <c r="CU21940" s="33"/>
      <c r="CV21940" s="33"/>
    </row>
    <row r="21941" spans="74:100">
      <c r="BV21941" s="62"/>
      <c r="BW21941" s="62"/>
      <c r="BX21941" s="62"/>
      <c r="BY21941" s="62"/>
      <c r="BZ21941" s="62"/>
      <c r="CA21941" s="62"/>
      <c r="CB21941" s="62"/>
      <c r="CC21941" s="62"/>
      <c r="CD21941" s="62"/>
      <c r="CE21941" s="62"/>
      <c r="CF21941" s="62"/>
      <c r="CL21941" s="56" t="s">
        <v>24064</v>
      </c>
      <c r="CM21941" s="56" t="s">
        <v>216</v>
      </c>
      <c r="CN21941" s="56" t="s">
        <v>216</v>
      </c>
      <c r="CO21941" s="52"/>
      <c r="CP21941" s="52"/>
      <c r="CQ21941" s="52"/>
      <c r="CR21941" s="52"/>
      <c r="CS21941" s="52"/>
      <c r="CT21941" s="52"/>
      <c r="CU21941" s="33"/>
      <c r="CV21941" s="33"/>
    </row>
    <row r="21942" spans="74:100">
      <c r="BV21942" s="62"/>
      <c r="BW21942" s="62"/>
      <c r="BX21942" s="62"/>
      <c r="BY21942" s="62"/>
      <c r="BZ21942" s="62"/>
      <c r="CA21942" s="62"/>
      <c r="CB21942" s="62"/>
      <c r="CC21942" s="62"/>
      <c r="CD21942" s="62"/>
      <c r="CE21942" s="62"/>
      <c r="CF21942" s="62"/>
      <c r="CL21942" s="56" t="s">
        <v>24065</v>
      </c>
      <c r="CM21942" s="56" t="s">
        <v>216</v>
      </c>
      <c r="CN21942" s="56" t="s">
        <v>216</v>
      </c>
      <c r="CO21942" s="52"/>
      <c r="CP21942" s="52"/>
      <c r="CQ21942" s="52"/>
      <c r="CR21942" s="52"/>
      <c r="CS21942" s="52"/>
      <c r="CT21942" s="52"/>
      <c r="CU21942" s="33"/>
      <c r="CV21942" s="33"/>
    </row>
    <row r="21943" spans="74:100">
      <c r="BV21943" s="62"/>
      <c r="BW21943" s="62"/>
      <c r="BX21943" s="62"/>
      <c r="BY21943" s="62"/>
      <c r="BZ21943" s="62"/>
      <c r="CA21943" s="62"/>
      <c r="CB21943" s="62"/>
      <c r="CC21943" s="62"/>
      <c r="CD21943" s="62"/>
      <c r="CE21943" s="62"/>
      <c r="CF21943" s="62"/>
      <c r="CL21943" s="56" t="s">
        <v>24066</v>
      </c>
      <c r="CM21943" s="56" t="s">
        <v>216</v>
      </c>
      <c r="CN21943" s="56" t="s">
        <v>216</v>
      </c>
      <c r="CO21943" s="52"/>
      <c r="CP21943" s="52"/>
      <c r="CQ21943" s="52"/>
      <c r="CR21943" s="52"/>
      <c r="CS21943" s="52"/>
      <c r="CT21943" s="52"/>
      <c r="CU21943" s="33"/>
      <c r="CV21943" s="33"/>
    </row>
    <row r="21944" spans="74:100">
      <c r="BV21944" s="62"/>
      <c r="BW21944" s="62"/>
      <c r="BX21944" s="62"/>
      <c r="BY21944" s="62"/>
      <c r="BZ21944" s="62"/>
      <c r="CA21944" s="62"/>
      <c r="CB21944" s="62"/>
      <c r="CC21944" s="62"/>
      <c r="CD21944" s="62"/>
      <c r="CE21944" s="62"/>
      <c r="CF21944" s="62"/>
      <c r="CL21944" s="56" t="s">
        <v>25871</v>
      </c>
      <c r="CM21944" s="56" t="s">
        <v>216</v>
      </c>
      <c r="CN21944" s="56" t="s">
        <v>216</v>
      </c>
      <c r="CO21944" s="52"/>
      <c r="CP21944" s="52"/>
      <c r="CQ21944" s="52"/>
      <c r="CR21944" s="52"/>
      <c r="CS21944" s="52"/>
      <c r="CT21944" s="52"/>
      <c r="CU21944" s="33"/>
      <c r="CV21944" s="33"/>
    </row>
    <row r="21945" spans="74:100">
      <c r="BV21945" s="62"/>
      <c r="BW21945" s="62"/>
      <c r="BX21945" s="62"/>
      <c r="BY21945" s="62"/>
      <c r="BZ21945" s="62"/>
      <c r="CA21945" s="62"/>
      <c r="CB21945" s="62"/>
      <c r="CC21945" s="62"/>
      <c r="CD21945" s="62"/>
      <c r="CE21945" s="62"/>
      <c r="CF21945" s="62"/>
      <c r="CL21945" s="56" t="s">
        <v>24067</v>
      </c>
      <c r="CM21945" s="56" t="s">
        <v>216</v>
      </c>
      <c r="CN21945" s="56" t="s">
        <v>216</v>
      </c>
      <c r="CO21945" s="52"/>
      <c r="CP21945" s="52"/>
      <c r="CQ21945" s="52"/>
      <c r="CR21945" s="52"/>
      <c r="CS21945" s="52"/>
      <c r="CT21945" s="52"/>
      <c r="CU21945" s="33"/>
      <c r="CV21945" s="33"/>
    </row>
    <row r="21946" spans="74:100">
      <c r="BV21946" s="62"/>
      <c r="BW21946" s="62"/>
      <c r="BX21946" s="62"/>
      <c r="BY21946" s="62"/>
      <c r="BZ21946" s="62"/>
      <c r="CA21946" s="62"/>
      <c r="CB21946" s="62"/>
      <c r="CC21946" s="62"/>
      <c r="CD21946" s="62"/>
      <c r="CE21946" s="62"/>
      <c r="CF21946" s="62"/>
      <c r="CL21946" s="56" t="s">
        <v>25872</v>
      </c>
      <c r="CM21946" s="56" t="s">
        <v>216</v>
      </c>
      <c r="CN21946" s="56" t="s">
        <v>216</v>
      </c>
      <c r="CO21946" s="52"/>
      <c r="CP21946" s="52"/>
      <c r="CQ21946" s="52"/>
      <c r="CR21946" s="52"/>
      <c r="CS21946" s="52"/>
      <c r="CT21946" s="52"/>
      <c r="CU21946" s="33"/>
      <c r="CV21946" s="33"/>
    </row>
    <row r="21947" spans="74:100">
      <c r="BV21947" s="62"/>
      <c r="BW21947" s="62"/>
      <c r="BX21947" s="62"/>
      <c r="BY21947" s="62"/>
      <c r="BZ21947" s="62"/>
      <c r="CA21947" s="62"/>
      <c r="CB21947" s="62"/>
      <c r="CC21947" s="62"/>
      <c r="CD21947" s="62"/>
      <c r="CE21947" s="62"/>
      <c r="CF21947" s="62"/>
      <c r="CL21947" s="56" t="s">
        <v>24068</v>
      </c>
      <c r="CM21947" s="56" t="s">
        <v>216</v>
      </c>
      <c r="CN21947" s="56" t="s">
        <v>216</v>
      </c>
      <c r="CO21947" s="52"/>
      <c r="CP21947" s="52"/>
      <c r="CQ21947" s="52"/>
      <c r="CR21947" s="52"/>
      <c r="CS21947" s="52"/>
      <c r="CT21947" s="52"/>
      <c r="CU21947" s="33"/>
      <c r="CV21947" s="33"/>
    </row>
    <row r="21948" spans="74:100">
      <c r="BV21948" s="62"/>
      <c r="BW21948" s="62"/>
      <c r="BX21948" s="62"/>
      <c r="BY21948" s="62"/>
      <c r="BZ21948" s="62"/>
      <c r="CA21948" s="62"/>
      <c r="CB21948" s="62"/>
      <c r="CC21948" s="62"/>
      <c r="CD21948" s="62"/>
      <c r="CE21948" s="62"/>
      <c r="CF21948" s="62"/>
      <c r="CL21948" s="56" t="s">
        <v>25873</v>
      </c>
      <c r="CM21948" s="56" t="s">
        <v>216</v>
      </c>
      <c r="CN21948" s="56" t="s">
        <v>216</v>
      </c>
      <c r="CO21948" s="52"/>
      <c r="CP21948" s="52"/>
      <c r="CQ21948" s="52"/>
      <c r="CR21948" s="52"/>
      <c r="CS21948" s="52"/>
      <c r="CT21948" s="52"/>
      <c r="CU21948" s="33"/>
      <c r="CV21948" s="33"/>
    </row>
    <row r="21949" spans="74:100">
      <c r="BV21949" s="62"/>
      <c r="BW21949" s="62"/>
      <c r="BX21949" s="62"/>
      <c r="BY21949" s="62"/>
      <c r="BZ21949" s="62"/>
      <c r="CA21949" s="62"/>
      <c r="CB21949" s="62"/>
      <c r="CC21949" s="62"/>
      <c r="CD21949" s="62"/>
      <c r="CE21949" s="62"/>
      <c r="CF21949" s="62"/>
      <c r="CL21949" s="56" t="s">
        <v>11868</v>
      </c>
      <c r="CM21949" s="56" t="s">
        <v>216</v>
      </c>
      <c r="CN21949" s="56" t="s">
        <v>216</v>
      </c>
      <c r="CO21949" s="52"/>
      <c r="CP21949" s="52"/>
      <c r="CQ21949" s="52"/>
      <c r="CR21949" s="52"/>
      <c r="CS21949" s="52"/>
      <c r="CT21949" s="52"/>
      <c r="CU21949" s="33"/>
      <c r="CV21949" s="33"/>
    </row>
    <row r="21950" spans="74:100">
      <c r="BV21950" s="62"/>
      <c r="BW21950" s="62"/>
      <c r="BX21950" s="62"/>
      <c r="BY21950" s="62"/>
      <c r="BZ21950" s="62"/>
      <c r="CA21950" s="62"/>
      <c r="CB21950" s="62"/>
      <c r="CC21950" s="62"/>
      <c r="CD21950" s="62"/>
      <c r="CE21950" s="62"/>
      <c r="CF21950" s="62"/>
      <c r="CL21950" s="35" t="s">
        <v>11869</v>
      </c>
      <c r="CM21950" s="35" t="s">
        <v>217</v>
      </c>
      <c r="CN21950" s="35" t="s">
        <v>217</v>
      </c>
      <c r="CO21950" s="52"/>
      <c r="CP21950" s="52"/>
      <c r="CQ21950" s="52"/>
      <c r="CR21950" s="52"/>
      <c r="CS21950" s="52"/>
      <c r="CT21950" s="52"/>
      <c r="CU21950" s="33"/>
      <c r="CV21950" s="33"/>
    </row>
    <row r="21951" spans="74:100">
      <c r="BV21951" s="62"/>
      <c r="BW21951" s="62"/>
      <c r="BX21951" s="62"/>
      <c r="BY21951" s="62"/>
      <c r="BZ21951" s="62"/>
      <c r="CA21951" s="62"/>
      <c r="CB21951" s="62"/>
      <c r="CC21951" s="62"/>
      <c r="CD21951" s="62"/>
      <c r="CE21951" s="62"/>
      <c r="CF21951" s="62"/>
      <c r="CL21951" s="56" t="s">
        <v>11870</v>
      </c>
      <c r="CM21951" s="56" t="s">
        <v>216</v>
      </c>
      <c r="CN21951" s="56" t="s">
        <v>216</v>
      </c>
      <c r="CO21951" s="52"/>
      <c r="CP21951" s="52"/>
      <c r="CQ21951" s="52"/>
      <c r="CR21951" s="52"/>
      <c r="CS21951" s="52"/>
      <c r="CT21951" s="52"/>
      <c r="CU21951" s="33"/>
      <c r="CV21951" s="33"/>
    </row>
    <row r="21952" spans="74:100">
      <c r="BV21952" s="62"/>
      <c r="BW21952" s="62"/>
      <c r="BX21952" s="62"/>
      <c r="BY21952" s="62"/>
      <c r="BZ21952" s="62"/>
      <c r="CA21952" s="62"/>
      <c r="CB21952" s="62"/>
      <c r="CC21952" s="62"/>
      <c r="CD21952" s="62"/>
      <c r="CE21952" s="62"/>
      <c r="CF21952" s="62"/>
      <c r="CL21952" s="35" t="s">
        <v>11871</v>
      </c>
      <c r="CM21952" s="35" t="s">
        <v>217</v>
      </c>
      <c r="CN21952" s="35" t="s">
        <v>217</v>
      </c>
      <c r="CO21952" s="52"/>
      <c r="CP21952" s="52"/>
      <c r="CQ21952" s="52"/>
      <c r="CR21952" s="52"/>
      <c r="CS21952" s="52"/>
      <c r="CT21952" s="52"/>
      <c r="CU21952" s="33"/>
      <c r="CV21952" s="33"/>
    </row>
    <row r="21953" spans="74:100">
      <c r="BV21953" s="62"/>
      <c r="BW21953" s="62"/>
      <c r="BX21953" s="62"/>
      <c r="BY21953" s="62"/>
      <c r="BZ21953" s="62"/>
      <c r="CA21953" s="62"/>
      <c r="CB21953" s="62"/>
      <c r="CC21953" s="62"/>
      <c r="CD21953" s="62"/>
      <c r="CE21953" s="62"/>
      <c r="CF21953" s="62"/>
      <c r="CL21953" s="56" t="s">
        <v>11872</v>
      </c>
      <c r="CM21953" s="56" t="s">
        <v>216</v>
      </c>
      <c r="CN21953" s="56" t="s">
        <v>216</v>
      </c>
      <c r="CO21953" s="52"/>
      <c r="CP21953" s="52"/>
      <c r="CQ21953" s="52"/>
      <c r="CR21953" s="52"/>
      <c r="CS21953" s="52"/>
      <c r="CT21953" s="52"/>
      <c r="CU21953" s="33"/>
      <c r="CV21953" s="33"/>
    </row>
    <row r="21954" spans="74:100">
      <c r="BV21954" s="62"/>
      <c r="BW21954" s="62"/>
      <c r="BX21954" s="62"/>
      <c r="BY21954" s="62"/>
      <c r="BZ21954" s="62"/>
      <c r="CA21954" s="62"/>
      <c r="CB21954" s="62"/>
      <c r="CC21954" s="62"/>
      <c r="CD21954" s="62"/>
      <c r="CE21954" s="62"/>
      <c r="CF21954" s="62"/>
      <c r="CL21954" s="56" t="s">
        <v>11873</v>
      </c>
      <c r="CM21954" s="56" t="s">
        <v>216</v>
      </c>
      <c r="CN21954" s="56" t="s">
        <v>216</v>
      </c>
      <c r="CO21954" s="52"/>
      <c r="CP21954" s="52"/>
      <c r="CQ21954" s="52"/>
      <c r="CR21954" s="52"/>
      <c r="CS21954" s="52"/>
      <c r="CT21954" s="52"/>
      <c r="CU21954" s="33"/>
      <c r="CV21954" s="33"/>
    </row>
    <row r="21955" spans="74:100">
      <c r="BV21955" s="62"/>
      <c r="BW21955" s="62"/>
      <c r="BX21955" s="62"/>
      <c r="BY21955" s="62"/>
      <c r="BZ21955" s="62"/>
      <c r="CA21955" s="62"/>
      <c r="CB21955" s="62"/>
      <c r="CC21955" s="62"/>
      <c r="CD21955" s="62"/>
      <c r="CE21955" s="62"/>
      <c r="CF21955" s="62"/>
      <c r="CL21955" s="56" t="s">
        <v>24069</v>
      </c>
      <c r="CM21955" s="56" t="s">
        <v>216</v>
      </c>
      <c r="CN21955" s="56" t="s">
        <v>216</v>
      </c>
      <c r="CO21955" s="52"/>
      <c r="CP21955" s="52"/>
      <c r="CQ21955" s="52"/>
      <c r="CR21955" s="52"/>
      <c r="CS21955" s="52"/>
      <c r="CT21955" s="52"/>
      <c r="CU21955" s="33"/>
      <c r="CV21955" s="33"/>
    </row>
    <row r="21956" spans="74:100">
      <c r="BV21956" s="62"/>
      <c r="BW21956" s="62"/>
      <c r="BX21956" s="62"/>
      <c r="BY21956" s="62"/>
      <c r="BZ21956" s="62"/>
      <c r="CA21956" s="62"/>
      <c r="CB21956" s="62"/>
      <c r="CC21956" s="62"/>
      <c r="CD21956" s="62"/>
      <c r="CE21956" s="62"/>
      <c r="CF21956" s="62"/>
      <c r="CL21956" s="56" t="s">
        <v>24070</v>
      </c>
      <c r="CM21956" s="56" t="s">
        <v>216</v>
      </c>
      <c r="CN21956" s="56" t="s">
        <v>216</v>
      </c>
      <c r="CO21956" s="52"/>
      <c r="CP21956" s="52"/>
      <c r="CQ21956" s="52"/>
      <c r="CR21956" s="52"/>
      <c r="CS21956" s="52"/>
      <c r="CT21956" s="52"/>
      <c r="CU21956" s="33"/>
      <c r="CV21956" s="33"/>
    </row>
    <row r="21957" spans="74:100">
      <c r="BV21957" s="62"/>
      <c r="BW21957" s="62"/>
      <c r="BX21957" s="62"/>
      <c r="BY21957" s="62"/>
      <c r="BZ21957" s="62"/>
      <c r="CA21957" s="62"/>
      <c r="CB21957" s="62"/>
      <c r="CC21957" s="62"/>
      <c r="CD21957" s="62"/>
      <c r="CE21957" s="62"/>
      <c r="CF21957" s="62"/>
      <c r="CL21957" s="56" t="s">
        <v>11874</v>
      </c>
      <c r="CM21957" s="56" t="s">
        <v>216</v>
      </c>
      <c r="CN21957" s="56" t="s">
        <v>216</v>
      </c>
      <c r="CO21957" s="52"/>
      <c r="CP21957" s="52"/>
      <c r="CQ21957" s="52"/>
      <c r="CR21957" s="52"/>
      <c r="CS21957" s="52"/>
      <c r="CT21957" s="52"/>
      <c r="CU21957" s="33"/>
      <c r="CV21957" s="33"/>
    </row>
    <row r="21958" spans="74:100">
      <c r="BV21958" s="62"/>
      <c r="BW21958" s="62"/>
      <c r="BX21958" s="62"/>
      <c r="BY21958" s="62"/>
      <c r="BZ21958" s="62"/>
      <c r="CA21958" s="62"/>
      <c r="CB21958" s="62"/>
      <c r="CC21958" s="62"/>
      <c r="CD21958" s="62"/>
      <c r="CE21958" s="62"/>
      <c r="CF21958" s="62"/>
      <c r="CL21958" s="56" t="s">
        <v>11875</v>
      </c>
      <c r="CM21958" s="56" t="s">
        <v>216</v>
      </c>
      <c r="CN21958" s="56" t="s">
        <v>216</v>
      </c>
      <c r="CO21958" s="52"/>
      <c r="CP21958" s="52"/>
      <c r="CQ21958" s="52"/>
      <c r="CR21958" s="52"/>
      <c r="CS21958" s="52"/>
      <c r="CT21958" s="52"/>
      <c r="CU21958" s="33"/>
      <c r="CV21958" s="33"/>
    </row>
    <row r="21959" spans="74:100">
      <c r="BV21959" s="62"/>
      <c r="BW21959" s="62"/>
      <c r="BX21959" s="62"/>
      <c r="BY21959" s="62"/>
      <c r="BZ21959" s="62"/>
      <c r="CA21959" s="62"/>
      <c r="CB21959" s="62"/>
      <c r="CC21959" s="62"/>
      <c r="CD21959" s="62"/>
      <c r="CE21959" s="62"/>
      <c r="CF21959" s="62"/>
      <c r="CL21959" s="56" t="s">
        <v>24071</v>
      </c>
      <c r="CM21959" s="56" t="s">
        <v>216</v>
      </c>
      <c r="CN21959" s="56" t="s">
        <v>216</v>
      </c>
      <c r="CO21959" s="52"/>
      <c r="CP21959" s="52"/>
      <c r="CQ21959" s="52"/>
      <c r="CR21959" s="52"/>
      <c r="CS21959" s="52"/>
      <c r="CT21959" s="52"/>
      <c r="CU21959" s="33"/>
      <c r="CV21959" s="33"/>
    </row>
    <row r="21960" spans="74:100">
      <c r="BV21960" s="62"/>
      <c r="BW21960" s="62"/>
      <c r="BX21960" s="62"/>
      <c r="BY21960" s="62"/>
      <c r="BZ21960" s="62"/>
      <c r="CA21960" s="62"/>
      <c r="CB21960" s="62"/>
      <c r="CC21960" s="62"/>
      <c r="CD21960" s="62"/>
      <c r="CE21960" s="62"/>
      <c r="CF21960" s="62"/>
      <c r="CL21960" s="56" t="s">
        <v>24072</v>
      </c>
      <c r="CM21960" s="56" t="s">
        <v>216</v>
      </c>
      <c r="CN21960" s="56" t="s">
        <v>216</v>
      </c>
      <c r="CO21960" s="52"/>
      <c r="CP21960" s="52"/>
      <c r="CQ21960" s="52"/>
      <c r="CR21960" s="52"/>
      <c r="CS21960" s="52"/>
      <c r="CT21960" s="52"/>
      <c r="CU21960" s="33"/>
      <c r="CV21960" s="33"/>
    </row>
    <row r="21961" spans="74:100">
      <c r="BV21961" s="62"/>
      <c r="BW21961" s="62"/>
      <c r="BX21961" s="62"/>
      <c r="BY21961" s="62"/>
      <c r="BZ21961" s="62"/>
      <c r="CA21961" s="62"/>
      <c r="CB21961" s="62"/>
      <c r="CC21961" s="62"/>
      <c r="CD21961" s="62"/>
      <c r="CE21961" s="62"/>
      <c r="CF21961" s="62"/>
      <c r="CL21961" s="56" t="s">
        <v>11879</v>
      </c>
      <c r="CM21961" s="56" t="s">
        <v>216</v>
      </c>
      <c r="CN21961" s="56" t="s">
        <v>216</v>
      </c>
      <c r="CO21961" s="52"/>
      <c r="CP21961" s="52"/>
      <c r="CQ21961" s="52"/>
      <c r="CR21961" s="52"/>
      <c r="CS21961" s="52"/>
      <c r="CT21961" s="52"/>
      <c r="CU21961" s="33"/>
      <c r="CV21961" s="33"/>
    </row>
    <row r="21962" spans="74:100">
      <c r="BV21962" s="62"/>
      <c r="BW21962" s="62"/>
      <c r="BX21962" s="62"/>
      <c r="BY21962" s="62"/>
      <c r="BZ21962" s="62"/>
      <c r="CA21962" s="62"/>
      <c r="CB21962" s="62"/>
      <c r="CC21962" s="62"/>
      <c r="CD21962" s="62"/>
      <c r="CE21962" s="62"/>
      <c r="CF21962" s="62"/>
      <c r="CL21962" s="56" t="s">
        <v>24073</v>
      </c>
      <c r="CM21962" s="56" t="s">
        <v>216</v>
      </c>
      <c r="CN21962" s="56" t="s">
        <v>216</v>
      </c>
      <c r="CO21962" s="52"/>
      <c r="CP21962" s="52"/>
      <c r="CQ21962" s="52"/>
      <c r="CR21962" s="52"/>
      <c r="CS21962" s="52"/>
      <c r="CT21962" s="52"/>
      <c r="CU21962" s="33"/>
      <c r="CV21962" s="33"/>
    </row>
    <row r="21963" spans="74:100">
      <c r="BV21963" s="62"/>
      <c r="BW21963" s="62"/>
      <c r="BX21963" s="62"/>
      <c r="BY21963" s="62"/>
      <c r="BZ21963" s="62"/>
      <c r="CA21963" s="62"/>
      <c r="CB21963" s="62"/>
      <c r="CC21963" s="62"/>
      <c r="CD21963" s="62"/>
      <c r="CE21963" s="62"/>
      <c r="CF21963" s="62"/>
      <c r="CL21963" s="56" t="s">
        <v>11880</v>
      </c>
      <c r="CM21963" s="56" t="s">
        <v>216</v>
      </c>
      <c r="CN21963" s="56" t="s">
        <v>216</v>
      </c>
      <c r="CO21963" s="52"/>
      <c r="CP21963" s="52"/>
      <c r="CQ21963" s="52"/>
      <c r="CR21963" s="52"/>
      <c r="CS21963" s="52"/>
      <c r="CT21963" s="52"/>
      <c r="CU21963" s="33"/>
      <c r="CV21963" s="33"/>
    </row>
    <row r="21964" spans="74:100">
      <c r="BV21964" s="62"/>
      <c r="BW21964" s="62"/>
      <c r="BX21964" s="62"/>
      <c r="BY21964" s="62"/>
      <c r="BZ21964" s="62"/>
      <c r="CA21964" s="62"/>
      <c r="CB21964" s="62"/>
      <c r="CC21964" s="62"/>
      <c r="CD21964" s="62"/>
      <c r="CE21964" s="62"/>
      <c r="CF21964" s="62"/>
      <c r="CL21964" s="56" t="s">
        <v>11876</v>
      </c>
      <c r="CM21964" s="56" t="s">
        <v>216</v>
      </c>
      <c r="CN21964" s="56" t="s">
        <v>216</v>
      </c>
      <c r="CO21964" s="52"/>
      <c r="CP21964" s="52"/>
      <c r="CQ21964" s="52"/>
      <c r="CR21964" s="52"/>
      <c r="CS21964" s="52"/>
      <c r="CT21964" s="52"/>
      <c r="CU21964" s="33"/>
      <c r="CV21964" s="33"/>
    </row>
    <row r="21965" spans="74:100">
      <c r="BV21965" s="62"/>
      <c r="BW21965" s="62"/>
      <c r="BX21965" s="62"/>
      <c r="BY21965" s="62"/>
      <c r="BZ21965" s="62"/>
      <c r="CA21965" s="62"/>
      <c r="CB21965" s="62"/>
      <c r="CC21965" s="62"/>
      <c r="CD21965" s="62"/>
      <c r="CE21965" s="62"/>
      <c r="CF21965" s="62"/>
      <c r="CL21965" s="56" t="s">
        <v>25874</v>
      </c>
      <c r="CM21965" s="56" t="s">
        <v>216</v>
      </c>
      <c r="CN21965" s="56" t="s">
        <v>216</v>
      </c>
      <c r="CO21965" s="52"/>
      <c r="CP21965" s="52"/>
      <c r="CQ21965" s="52"/>
      <c r="CR21965" s="52"/>
      <c r="CS21965" s="52"/>
      <c r="CT21965" s="52"/>
      <c r="CU21965" s="33"/>
      <c r="CV21965" s="33"/>
    </row>
    <row r="21966" spans="74:100">
      <c r="BV21966" s="62"/>
      <c r="BW21966" s="62"/>
      <c r="BX21966" s="62"/>
      <c r="BY21966" s="62"/>
      <c r="BZ21966" s="62"/>
      <c r="CA21966" s="62"/>
      <c r="CB21966" s="62"/>
      <c r="CC21966" s="62"/>
      <c r="CD21966" s="62"/>
      <c r="CE21966" s="62"/>
      <c r="CF21966" s="62"/>
      <c r="CL21966" s="56" t="s">
        <v>25875</v>
      </c>
      <c r="CM21966" s="56" t="s">
        <v>216</v>
      </c>
      <c r="CN21966" s="56" t="s">
        <v>216</v>
      </c>
      <c r="CO21966" s="52"/>
      <c r="CP21966" s="52"/>
      <c r="CQ21966" s="52"/>
      <c r="CR21966" s="52"/>
      <c r="CS21966" s="52"/>
      <c r="CT21966" s="52"/>
      <c r="CU21966" s="33"/>
      <c r="CV21966" s="33"/>
    </row>
    <row r="21967" spans="74:100">
      <c r="BV21967" s="62"/>
      <c r="BW21967" s="62"/>
      <c r="BX21967" s="62"/>
      <c r="BY21967" s="62"/>
      <c r="BZ21967" s="62"/>
      <c r="CA21967" s="62"/>
      <c r="CB21967" s="62"/>
      <c r="CC21967" s="62"/>
      <c r="CD21967" s="62"/>
      <c r="CE21967" s="62"/>
      <c r="CF21967" s="62"/>
      <c r="CL21967" s="56" t="s">
        <v>12282</v>
      </c>
      <c r="CM21967" s="56" t="s">
        <v>213</v>
      </c>
      <c r="CN21967" s="56" t="s">
        <v>213</v>
      </c>
      <c r="CO21967" s="52"/>
      <c r="CP21967" s="52"/>
      <c r="CQ21967" s="52"/>
      <c r="CR21967" s="52"/>
      <c r="CS21967" s="52"/>
      <c r="CT21967" s="52"/>
      <c r="CU21967" s="33"/>
      <c r="CV21967" s="33"/>
    </row>
    <row r="21968" spans="74:100">
      <c r="BV21968" s="62"/>
      <c r="BW21968" s="62"/>
      <c r="BX21968" s="62"/>
      <c r="BY21968" s="62"/>
      <c r="BZ21968" s="62"/>
      <c r="CA21968" s="62"/>
      <c r="CB21968" s="62"/>
      <c r="CC21968" s="62"/>
      <c r="CD21968" s="62"/>
      <c r="CE21968" s="62"/>
      <c r="CF21968" s="62"/>
      <c r="CL21968" s="56" t="s">
        <v>12293</v>
      </c>
      <c r="CM21968" s="56" t="s">
        <v>213</v>
      </c>
      <c r="CN21968" s="56" t="s">
        <v>213</v>
      </c>
      <c r="CO21968" s="52"/>
      <c r="CP21968" s="52"/>
      <c r="CQ21968" s="52"/>
      <c r="CR21968" s="52"/>
      <c r="CS21968" s="52"/>
      <c r="CT21968" s="52"/>
      <c r="CU21968" s="33"/>
      <c r="CV21968" s="33"/>
    </row>
    <row r="21969" spans="74:100">
      <c r="BV21969" s="62"/>
      <c r="BW21969" s="62"/>
      <c r="BX21969" s="62"/>
      <c r="BY21969" s="62"/>
      <c r="BZ21969" s="62"/>
      <c r="CA21969" s="62"/>
      <c r="CB21969" s="62"/>
      <c r="CC21969" s="62"/>
      <c r="CD21969" s="62"/>
      <c r="CE21969" s="62"/>
      <c r="CF21969" s="62"/>
      <c r="CL21969" s="56" t="s">
        <v>12283</v>
      </c>
      <c r="CM21969" s="56" t="s">
        <v>213</v>
      </c>
      <c r="CN21969" s="56" t="s">
        <v>213</v>
      </c>
      <c r="CO21969" s="52"/>
      <c r="CP21969" s="52"/>
      <c r="CQ21969" s="52"/>
      <c r="CR21969" s="52"/>
      <c r="CS21969" s="52"/>
      <c r="CT21969" s="52"/>
      <c r="CU21969" s="33"/>
      <c r="CV21969" s="33"/>
    </row>
    <row r="21970" spans="74:100">
      <c r="BV21970" s="62"/>
      <c r="BW21970" s="62"/>
      <c r="BX21970" s="62"/>
      <c r="BY21970" s="62"/>
      <c r="BZ21970" s="62"/>
      <c r="CA21970" s="62"/>
      <c r="CB21970" s="62"/>
      <c r="CC21970" s="62"/>
      <c r="CD21970" s="62"/>
      <c r="CE21970" s="62"/>
      <c r="CF21970" s="62"/>
      <c r="CL21970" s="56" t="s">
        <v>12284</v>
      </c>
      <c r="CM21970" s="56" t="s">
        <v>213</v>
      </c>
      <c r="CN21970" s="56" t="s">
        <v>213</v>
      </c>
      <c r="CO21970" s="52"/>
      <c r="CP21970" s="52"/>
      <c r="CQ21970" s="52"/>
      <c r="CR21970" s="52"/>
      <c r="CS21970" s="52"/>
      <c r="CT21970" s="52"/>
      <c r="CU21970" s="33"/>
      <c r="CV21970" s="33"/>
    </row>
    <row r="21971" spans="74:100">
      <c r="BV21971" s="62"/>
      <c r="BW21971" s="62"/>
      <c r="BX21971" s="62"/>
      <c r="BY21971" s="62"/>
      <c r="BZ21971" s="62"/>
      <c r="CA21971" s="62"/>
      <c r="CB21971" s="62"/>
      <c r="CC21971" s="62"/>
      <c r="CD21971" s="62"/>
      <c r="CE21971" s="62"/>
      <c r="CF21971" s="62"/>
      <c r="CL21971" s="56" t="s">
        <v>24074</v>
      </c>
      <c r="CM21971" s="56" t="s">
        <v>213</v>
      </c>
      <c r="CN21971" s="56" t="s">
        <v>213</v>
      </c>
      <c r="CO21971" s="52"/>
      <c r="CP21971" s="52"/>
      <c r="CQ21971" s="52"/>
      <c r="CR21971" s="52"/>
      <c r="CS21971" s="52"/>
      <c r="CT21971" s="52"/>
      <c r="CU21971" s="33"/>
      <c r="CV21971" s="33"/>
    </row>
    <row r="21972" spans="74:100">
      <c r="BV21972" s="62"/>
      <c r="BW21972" s="62"/>
      <c r="BX21972" s="62"/>
      <c r="BY21972" s="62"/>
      <c r="BZ21972" s="62"/>
      <c r="CA21972" s="62"/>
      <c r="CB21972" s="62"/>
      <c r="CC21972" s="62"/>
      <c r="CD21972" s="62"/>
      <c r="CE21972" s="62"/>
      <c r="CF21972" s="62"/>
      <c r="CL21972" s="56" t="s">
        <v>12294</v>
      </c>
      <c r="CM21972" s="56" t="s">
        <v>213</v>
      </c>
      <c r="CN21972" s="56" t="s">
        <v>213</v>
      </c>
      <c r="CO21972" s="52"/>
      <c r="CP21972" s="52"/>
      <c r="CQ21972" s="52"/>
      <c r="CR21972" s="52"/>
      <c r="CS21972" s="52"/>
      <c r="CT21972" s="52"/>
      <c r="CU21972" s="33"/>
      <c r="CV21972" s="33"/>
    </row>
    <row r="21973" spans="74:100">
      <c r="BV21973" s="62"/>
      <c r="BW21973" s="62"/>
      <c r="BX21973" s="62"/>
      <c r="BY21973" s="62"/>
      <c r="BZ21973" s="62"/>
      <c r="CA21973" s="62"/>
      <c r="CB21973" s="62"/>
      <c r="CC21973" s="62"/>
      <c r="CD21973" s="62"/>
      <c r="CE21973" s="62"/>
      <c r="CF21973" s="62"/>
      <c r="CL21973" s="56" t="s">
        <v>12295</v>
      </c>
      <c r="CM21973" s="56" t="s">
        <v>213</v>
      </c>
      <c r="CN21973" s="56" t="s">
        <v>213</v>
      </c>
      <c r="CO21973" s="52"/>
      <c r="CP21973" s="52"/>
      <c r="CQ21973" s="52"/>
      <c r="CR21973" s="52"/>
      <c r="CS21973" s="52"/>
      <c r="CT21973" s="52"/>
      <c r="CU21973" s="33"/>
      <c r="CV21973" s="33"/>
    </row>
    <row r="21974" spans="74:100">
      <c r="BV21974" s="62"/>
      <c r="BW21974" s="62"/>
      <c r="BX21974" s="62"/>
      <c r="BY21974" s="62"/>
      <c r="BZ21974" s="62"/>
      <c r="CA21974" s="62"/>
      <c r="CB21974" s="62"/>
      <c r="CC21974" s="62"/>
      <c r="CD21974" s="62"/>
      <c r="CE21974" s="62"/>
      <c r="CF21974" s="62"/>
      <c r="CL21974" s="56" t="s">
        <v>12285</v>
      </c>
      <c r="CM21974" s="56" t="s">
        <v>213</v>
      </c>
      <c r="CN21974" s="56" t="s">
        <v>213</v>
      </c>
      <c r="CO21974" s="52"/>
      <c r="CP21974" s="52"/>
      <c r="CQ21974" s="52"/>
      <c r="CR21974" s="52"/>
      <c r="CS21974" s="52"/>
      <c r="CT21974" s="52"/>
      <c r="CU21974" s="33"/>
      <c r="CV21974" s="33"/>
    </row>
    <row r="21975" spans="74:100">
      <c r="BV21975" s="62"/>
      <c r="BW21975" s="62"/>
      <c r="BX21975" s="62"/>
      <c r="BY21975" s="62"/>
      <c r="BZ21975" s="62"/>
      <c r="CA21975" s="62"/>
      <c r="CB21975" s="62"/>
      <c r="CC21975" s="62"/>
      <c r="CD21975" s="62"/>
      <c r="CE21975" s="62"/>
      <c r="CF21975" s="62"/>
      <c r="CL21975" s="56" t="s">
        <v>24075</v>
      </c>
      <c r="CM21975" s="56" t="s">
        <v>213</v>
      </c>
      <c r="CN21975" s="56" t="s">
        <v>213</v>
      </c>
      <c r="CO21975" s="52"/>
      <c r="CP21975" s="52"/>
      <c r="CQ21975" s="52"/>
      <c r="CR21975" s="52"/>
      <c r="CS21975" s="52"/>
      <c r="CT21975" s="52"/>
      <c r="CU21975" s="33"/>
      <c r="CV21975" s="33"/>
    </row>
    <row r="21976" spans="74:100">
      <c r="BV21976" s="62"/>
      <c r="BW21976" s="62"/>
      <c r="BX21976" s="62"/>
      <c r="BY21976" s="62"/>
      <c r="BZ21976" s="62"/>
      <c r="CA21976" s="62"/>
      <c r="CB21976" s="62"/>
      <c r="CC21976" s="62"/>
      <c r="CD21976" s="62"/>
      <c r="CE21976" s="62"/>
      <c r="CF21976" s="62"/>
      <c r="CL21976" s="56" t="s">
        <v>24076</v>
      </c>
      <c r="CM21976" s="56" t="s">
        <v>213</v>
      </c>
      <c r="CN21976" s="56" t="s">
        <v>213</v>
      </c>
      <c r="CO21976" s="52"/>
      <c r="CP21976" s="52"/>
      <c r="CQ21976" s="52"/>
      <c r="CR21976" s="52"/>
      <c r="CS21976" s="52"/>
      <c r="CT21976" s="52"/>
      <c r="CU21976" s="33"/>
      <c r="CV21976" s="33"/>
    </row>
    <row r="21977" spans="74:100">
      <c r="BV21977" s="62"/>
      <c r="BW21977" s="62"/>
      <c r="BX21977" s="62"/>
      <c r="BY21977" s="62"/>
      <c r="BZ21977" s="62"/>
      <c r="CA21977" s="62"/>
      <c r="CB21977" s="62"/>
      <c r="CC21977" s="62"/>
      <c r="CD21977" s="62"/>
      <c r="CE21977" s="62"/>
      <c r="CF21977" s="62"/>
      <c r="CL21977" s="56" t="s">
        <v>12286</v>
      </c>
      <c r="CM21977" s="56" t="s">
        <v>213</v>
      </c>
      <c r="CN21977" s="56" t="s">
        <v>213</v>
      </c>
      <c r="CO21977" s="52"/>
      <c r="CP21977" s="52"/>
      <c r="CQ21977" s="52"/>
      <c r="CR21977" s="52"/>
      <c r="CS21977" s="52"/>
      <c r="CT21977" s="52"/>
      <c r="CU21977" s="33"/>
      <c r="CV21977" s="33"/>
    </row>
    <row r="21978" spans="74:100">
      <c r="BV21978" s="62"/>
      <c r="BW21978" s="62"/>
      <c r="BX21978" s="62"/>
      <c r="BY21978" s="62"/>
      <c r="BZ21978" s="62"/>
      <c r="CA21978" s="62"/>
      <c r="CB21978" s="62"/>
      <c r="CC21978" s="62"/>
      <c r="CD21978" s="62"/>
      <c r="CE21978" s="62"/>
      <c r="CF21978" s="62"/>
      <c r="CL21978" s="56" t="s">
        <v>11884</v>
      </c>
      <c r="CM21978" s="56" t="s">
        <v>213</v>
      </c>
      <c r="CN21978" s="56" t="s">
        <v>213</v>
      </c>
      <c r="CO21978" s="52"/>
      <c r="CP21978" s="52"/>
      <c r="CQ21978" s="52"/>
      <c r="CR21978" s="52"/>
      <c r="CS21978" s="52"/>
      <c r="CT21978" s="52"/>
      <c r="CU21978" s="33"/>
      <c r="CV21978" s="33"/>
    </row>
    <row r="21979" spans="74:100">
      <c r="BV21979" s="62"/>
      <c r="BW21979" s="62"/>
      <c r="BX21979" s="62"/>
      <c r="BY21979" s="62"/>
      <c r="BZ21979" s="62"/>
      <c r="CA21979" s="62"/>
      <c r="CB21979" s="62"/>
      <c r="CC21979" s="62"/>
      <c r="CD21979" s="62"/>
      <c r="CE21979" s="62"/>
      <c r="CF21979" s="62"/>
      <c r="CL21979" s="56" t="s">
        <v>1794</v>
      </c>
      <c r="CM21979" s="56" t="s">
        <v>213</v>
      </c>
      <c r="CN21979" s="56" t="s">
        <v>213</v>
      </c>
      <c r="CO21979" s="52"/>
      <c r="CP21979" s="52"/>
      <c r="CQ21979" s="52"/>
      <c r="CR21979" s="52"/>
      <c r="CS21979" s="52"/>
      <c r="CT21979" s="52"/>
      <c r="CU21979" s="33"/>
      <c r="CV21979" s="33"/>
    </row>
    <row r="21980" spans="74:100">
      <c r="BV21980" s="62"/>
      <c r="BW21980" s="62"/>
      <c r="BX21980" s="62"/>
      <c r="BY21980" s="62"/>
      <c r="BZ21980" s="62"/>
      <c r="CA21980" s="62"/>
      <c r="CB21980" s="62"/>
      <c r="CC21980" s="62"/>
      <c r="CD21980" s="62"/>
      <c r="CE21980" s="62"/>
      <c r="CF21980" s="62"/>
      <c r="CL21980" s="56" t="s">
        <v>11885</v>
      </c>
      <c r="CM21980" s="56" t="s">
        <v>213</v>
      </c>
      <c r="CN21980" s="56" t="s">
        <v>213</v>
      </c>
      <c r="CO21980" s="52"/>
      <c r="CP21980" s="52"/>
      <c r="CQ21980" s="52"/>
      <c r="CR21980" s="52"/>
      <c r="CS21980" s="52"/>
      <c r="CT21980" s="52"/>
      <c r="CU21980" s="33"/>
      <c r="CV21980" s="33"/>
    </row>
    <row r="21981" spans="74:100">
      <c r="BV21981" s="62"/>
      <c r="BW21981" s="62"/>
      <c r="BX21981" s="62"/>
      <c r="BY21981" s="62"/>
      <c r="BZ21981" s="62"/>
      <c r="CA21981" s="62"/>
      <c r="CB21981" s="62"/>
      <c r="CC21981" s="62"/>
      <c r="CD21981" s="62"/>
      <c r="CE21981" s="62"/>
      <c r="CF21981" s="62"/>
      <c r="CL21981" s="35" t="s">
        <v>11886</v>
      </c>
      <c r="CM21981" s="35" t="s">
        <v>217</v>
      </c>
      <c r="CN21981" s="35" t="s">
        <v>217</v>
      </c>
      <c r="CO21981" s="52"/>
      <c r="CP21981" s="52"/>
      <c r="CQ21981" s="52"/>
      <c r="CR21981" s="52"/>
      <c r="CS21981" s="52"/>
      <c r="CT21981" s="52"/>
      <c r="CU21981" s="33"/>
      <c r="CV21981" s="33"/>
    </row>
    <row r="21982" spans="74:100">
      <c r="BV21982" s="62"/>
      <c r="BW21982" s="62"/>
      <c r="BX21982" s="62"/>
      <c r="BY21982" s="62"/>
      <c r="BZ21982" s="62"/>
      <c r="CA21982" s="62"/>
      <c r="CB21982" s="62"/>
      <c r="CC21982" s="62"/>
      <c r="CD21982" s="62"/>
      <c r="CE21982" s="62"/>
      <c r="CF21982" s="62"/>
      <c r="CL21982" s="56" t="s">
        <v>11887</v>
      </c>
      <c r="CM21982" s="56" t="s">
        <v>216</v>
      </c>
      <c r="CN21982" s="56" t="s">
        <v>216</v>
      </c>
      <c r="CO21982" s="52"/>
      <c r="CP21982" s="52"/>
      <c r="CQ21982" s="52"/>
      <c r="CR21982" s="52"/>
      <c r="CS21982" s="52"/>
      <c r="CT21982" s="52"/>
      <c r="CU21982" s="33"/>
      <c r="CV21982" s="33"/>
    </row>
    <row r="21983" spans="74:100">
      <c r="BV21983" s="62"/>
      <c r="BW21983" s="62"/>
      <c r="BX21983" s="62"/>
      <c r="BY21983" s="62"/>
      <c r="BZ21983" s="62"/>
      <c r="CA21983" s="62"/>
      <c r="CB21983" s="62"/>
      <c r="CC21983" s="62"/>
      <c r="CD21983" s="62"/>
      <c r="CE21983" s="62"/>
      <c r="CF21983" s="62"/>
      <c r="CL21983" s="35" t="s">
        <v>11889</v>
      </c>
      <c r="CM21983" s="35" t="s">
        <v>217</v>
      </c>
      <c r="CN21983" s="35" t="s">
        <v>217</v>
      </c>
      <c r="CO21983" s="52"/>
      <c r="CP21983" s="52"/>
      <c r="CQ21983" s="52"/>
      <c r="CR21983" s="52"/>
      <c r="CS21983" s="52"/>
      <c r="CT21983" s="52"/>
      <c r="CU21983" s="33"/>
      <c r="CV21983" s="33"/>
    </row>
    <row r="21984" spans="74:100">
      <c r="BV21984" s="62"/>
      <c r="BW21984" s="62"/>
      <c r="BX21984" s="62"/>
      <c r="BY21984" s="62"/>
      <c r="BZ21984" s="62"/>
      <c r="CA21984" s="62"/>
      <c r="CB21984" s="62"/>
      <c r="CC21984" s="62"/>
      <c r="CD21984" s="62"/>
      <c r="CE21984" s="62"/>
      <c r="CF21984" s="62"/>
      <c r="CL21984" s="56" t="s">
        <v>11890</v>
      </c>
      <c r="CM21984" s="56" t="s">
        <v>213</v>
      </c>
      <c r="CN21984" s="56" t="s">
        <v>213</v>
      </c>
      <c r="CO21984" s="52"/>
      <c r="CP21984" s="52"/>
      <c r="CQ21984" s="52"/>
      <c r="CR21984" s="52"/>
      <c r="CS21984" s="52"/>
      <c r="CT21984" s="52"/>
      <c r="CU21984" s="33"/>
      <c r="CV21984" s="33"/>
    </row>
    <row r="21985" spans="74:100">
      <c r="BV21985" s="62"/>
      <c r="BW21985" s="62"/>
      <c r="BX21985" s="62"/>
      <c r="BY21985" s="62"/>
      <c r="BZ21985" s="62"/>
      <c r="CA21985" s="62"/>
      <c r="CB21985" s="62"/>
      <c r="CC21985" s="62"/>
      <c r="CD21985" s="62"/>
      <c r="CE21985" s="62"/>
      <c r="CF21985" s="62"/>
      <c r="CL21985" s="56" t="s">
        <v>12228</v>
      </c>
      <c r="CM21985" s="56" t="s">
        <v>214</v>
      </c>
      <c r="CN21985" s="56" t="s">
        <v>214</v>
      </c>
      <c r="CO21985" s="52"/>
      <c r="CP21985" s="52"/>
      <c r="CQ21985" s="52"/>
      <c r="CR21985" s="52"/>
      <c r="CS21985" s="52"/>
      <c r="CT21985" s="52"/>
      <c r="CU21985" s="33"/>
      <c r="CV21985" s="33"/>
    </row>
    <row r="21986" spans="74:100">
      <c r="BV21986" s="62"/>
      <c r="BW21986" s="62"/>
      <c r="BX21986" s="62"/>
      <c r="BY21986" s="62"/>
      <c r="BZ21986" s="62"/>
      <c r="CA21986" s="62"/>
      <c r="CB21986" s="62"/>
      <c r="CC21986" s="62"/>
      <c r="CD21986" s="62"/>
      <c r="CE21986" s="62"/>
      <c r="CF21986" s="62"/>
      <c r="CL21986" s="35" t="s">
        <v>11891</v>
      </c>
      <c r="CM21986" s="35" t="s">
        <v>217</v>
      </c>
      <c r="CN21986" s="35" t="s">
        <v>217</v>
      </c>
      <c r="CO21986" s="52"/>
      <c r="CP21986" s="52"/>
      <c r="CQ21986" s="52"/>
      <c r="CR21986" s="52"/>
      <c r="CS21986" s="52"/>
      <c r="CT21986" s="52"/>
      <c r="CU21986" s="33"/>
      <c r="CV21986" s="33"/>
    </row>
    <row r="21987" spans="74:100">
      <c r="BV21987" s="62"/>
      <c r="BW21987" s="62"/>
      <c r="BX21987" s="62"/>
      <c r="BY21987" s="62"/>
      <c r="BZ21987" s="62"/>
      <c r="CA21987" s="62"/>
      <c r="CB21987" s="62"/>
      <c r="CC21987" s="62"/>
      <c r="CD21987" s="62"/>
      <c r="CE21987" s="62"/>
      <c r="CF21987" s="62"/>
      <c r="CL21987" s="56" t="s">
        <v>25876</v>
      </c>
      <c r="CM21987" s="56" t="s">
        <v>215</v>
      </c>
      <c r="CN21987" s="56" t="s">
        <v>215</v>
      </c>
      <c r="CO21987" s="52"/>
      <c r="CP21987" s="52"/>
      <c r="CQ21987" s="52"/>
      <c r="CR21987" s="52"/>
      <c r="CS21987" s="52"/>
      <c r="CT21987" s="52"/>
      <c r="CU21987" s="33"/>
      <c r="CV21987" s="33"/>
    </row>
    <row r="21988" spans="74:100">
      <c r="BV21988" s="62"/>
      <c r="BW21988" s="62"/>
      <c r="BX21988" s="62"/>
      <c r="BY21988" s="62"/>
      <c r="BZ21988" s="62"/>
      <c r="CA21988" s="62"/>
      <c r="CB21988" s="62"/>
      <c r="CC21988" s="62"/>
      <c r="CD21988" s="62"/>
      <c r="CE21988" s="62"/>
      <c r="CF21988" s="62"/>
      <c r="CL21988" s="56" t="s">
        <v>13139</v>
      </c>
      <c r="CM21988" s="56" t="s">
        <v>216</v>
      </c>
      <c r="CN21988" s="56" t="s">
        <v>216</v>
      </c>
      <c r="CO21988" s="52"/>
      <c r="CP21988" s="52"/>
      <c r="CQ21988" s="52"/>
      <c r="CR21988" s="52"/>
      <c r="CS21988" s="52"/>
      <c r="CT21988" s="52"/>
      <c r="CU21988" s="33"/>
      <c r="CV21988" s="33"/>
    </row>
    <row r="21989" spans="74:100">
      <c r="BV21989" s="62"/>
      <c r="BW21989" s="62"/>
      <c r="BX21989" s="62"/>
      <c r="BY21989" s="62"/>
      <c r="BZ21989" s="62"/>
      <c r="CA21989" s="62"/>
      <c r="CB21989" s="62"/>
      <c r="CC21989" s="62"/>
      <c r="CD21989" s="62"/>
      <c r="CE21989" s="62"/>
      <c r="CF21989" s="62"/>
      <c r="CL21989" s="56" t="s">
        <v>13140</v>
      </c>
      <c r="CM21989" s="56" t="s">
        <v>216</v>
      </c>
      <c r="CN21989" s="56" t="s">
        <v>216</v>
      </c>
      <c r="CO21989" s="52"/>
      <c r="CP21989" s="52"/>
      <c r="CQ21989" s="52"/>
      <c r="CR21989" s="52"/>
      <c r="CS21989" s="52"/>
      <c r="CT21989" s="52"/>
      <c r="CU21989" s="33"/>
      <c r="CV21989" s="33"/>
    </row>
    <row r="21990" spans="74:100">
      <c r="BV21990" s="62"/>
      <c r="BW21990" s="62"/>
      <c r="BX21990" s="62"/>
      <c r="BY21990" s="62"/>
      <c r="BZ21990" s="62"/>
      <c r="CA21990" s="62"/>
      <c r="CB21990" s="62"/>
      <c r="CC21990" s="62"/>
      <c r="CD21990" s="62"/>
      <c r="CE21990" s="62"/>
      <c r="CF21990" s="62"/>
      <c r="CL21990" s="56" t="s">
        <v>13141</v>
      </c>
      <c r="CM21990" s="56" t="s">
        <v>216</v>
      </c>
      <c r="CN21990" s="56" t="s">
        <v>216</v>
      </c>
      <c r="CO21990" s="52"/>
      <c r="CP21990" s="52"/>
      <c r="CQ21990" s="52"/>
      <c r="CR21990" s="52"/>
      <c r="CS21990" s="52"/>
      <c r="CT21990" s="52"/>
      <c r="CU21990" s="33"/>
      <c r="CV21990" s="33"/>
    </row>
    <row r="21991" spans="74:100">
      <c r="BV21991" s="62"/>
      <c r="BW21991" s="62"/>
      <c r="BX21991" s="62"/>
      <c r="BY21991" s="62"/>
      <c r="BZ21991" s="62"/>
      <c r="CA21991" s="62"/>
      <c r="CB21991" s="62"/>
      <c r="CC21991" s="62"/>
      <c r="CD21991" s="62"/>
      <c r="CE21991" s="62"/>
      <c r="CF21991" s="62"/>
      <c r="CL21991" s="56" t="s">
        <v>13142</v>
      </c>
      <c r="CM21991" s="56" t="s">
        <v>216</v>
      </c>
      <c r="CN21991" s="56" t="s">
        <v>216</v>
      </c>
      <c r="CO21991" s="52"/>
      <c r="CP21991" s="52"/>
      <c r="CQ21991" s="52"/>
      <c r="CR21991" s="52"/>
      <c r="CS21991" s="52"/>
      <c r="CT21991" s="52"/>
      <c r="CU21991" s="33"/>
      <c r="CV21991" s="33"/>
    </row>
    <row r="21992" spans="74:100">
      <c r="BV21992" s="62"/>
      <c r="BW21992" s="62"/>
      <c r="BX21992" s="62"/>
      <c r="BY21992" s="62"/>
      <c r="BZ21992" s="62"/>
      <c r="CA21992" s="62"/>
      <c r="CB21992" s="62"/>
      <c r="CC21992" s="62"/>
      <c r="CD21992" s="62"/>
      <c r="CE21992" s="62"/>
      <c r="CF21992" s="62"/>
      <c r="CL21992" s="56" t="s">
        <v>13162</v>
      </c>
      <c r="CM21992" s="56" t="s">
        <v>216</v>
      </c>
      <c r="CN21992" s="56" t="s">
        <v>216</v>
      </c>
      <c r="CO21992" s="52"/>
      <c r="CP21992" s="52"/>
      <c r="CQ21992" s="52"/>
      <c r="CR21992" s="52"/>
      <c r="CS21992" s="52"/>
      <c r="CT21992" s="52"/>
      <c r="CU21992" s="33"/>
      <c r="CV21992" s="33"/>
    </row>
    <row r="21993" spans="74:100">
      <c r="BV21993" s="62"/>
      <c r="BW21993" s="62"/>
      <c r="BX21993" s="62"/>
      <c r="BY21993" s="62"/>
      <c r="BZ21993" s="62"/>
      <c r="CA21993" s="62"/>
      <c r="CB21993" s="62"/>
      <c r="CC21993" s="62"/>
      <c r="CD21993" s="62"/>
      <c r="CE21993" s="62"/>
      <c r="CF21993" s="62"/>
      <c r="CL21993" s="56" t="s">
        <v>13163</v>
      </c>
      <c r="CM21993" s="56" t="s">
        <v>216</v>
      </c>
      <c r="CN21993" s="56" t="s">
        <v>216</v>
      </c>
      <c r="CO21993" s="52"/>
      <c r="CP21993" s="52"/>
      <c r="CQ21993" s="52"/>
      <c r="CR21993" s="52"/>
      <c r="CS21993" s="52"/>
      <c r="CT21993" s="52"/>
      <c r="CU21993" s="33"/>
      <c r="CV21993" s="33"/>
    </row>
    <row r="21994" spans="74:100">
      <c r="BV21994" s="62"/>
      <c r="BW21994" s="62"/>
      <c r="BX21994" s="62"/>
      <c r="BY21994" s="62"/>
      <c r="BZ21994" s="62"/>
      <c r="CA21994" s="62"/>
      <c r="CB21994" s="62"/>
      <c r="CC21994" s="62"/>
      <c r="CD21994" s="62"/>
      <c r="CE21994" s="62"/>
      <c r="CF21994" s="62"/>
      <c r="CL21994" s="56" t="s">
        <v>13164</v>
      </c>
      <c r="CM21994" s="56" t="s">
        <v>216</v>
      </c>
      <c r="CN21994" s="56" t="s">
        <v>216</v>
      </c>
      <c r="CO21994" s="52"/>
      <c r="CP21994" s="52"/>
      <c r="CQ21994" s="52"/>
      <c r="CR21994" s="52"/>
      <c r="CS21994" s="52"/>
      <c r="CT21994" s="52"/>
      <c r="CU21994" s="33"/>
      <c r="CV21994" s="33"/>
    </row>
    <row r="21995" spans="74:100">
      <c r="BV21995" s="62"/>
      <c r="BW21995" s="62"/>
      <c r="BX21995" s="62"/>
      <c r="BY21995" s="62"/>
      <c r="BZ21995" s="62"/>
      <c r="CA21995" s="62"/>
      <c r="CB21995" s="62"/>
      <c r="CC21995" s="62"/>
      <c r="CD21995" s="62"/>
      <c r="CE21995" s="62"/>
      <c r="CF21995" s="62"/>
      <c r="CL21995" s="56" t="s">
        <v>13143</v>
      </c>
      <c r="CM21995" s="56" t="s">
        <v>216</v>
      </c>
      <c r="CN21995" s="56" t="s">
        <v>216</v>
      </c>
      <c r="CO21995" s="52"/>
      <c r="CP21995" s="52"/>
      <c r="CQ21995" s="52"/>
      <c r="CR21995" s="52"/>
      <c r="CS21995" s="52"/>
      <c r="CT21995" s="52"/>
      <c r="CU21995" s="33"/>
      <c r="CV21995" s="33"/>
    </row>
    <row r="21996" spans="74:100">
      <c r="BV21996" s="62"/>
      <c r="BW21996" s="62"/>
      <c r="BX21996" s="62"/>
      <c r="BY21996" s="62"/>
      <c r="BZ21996" s="62"/>
      <c r="CA21996" s="62"/>
      <c r="CB21996" s="62"/>
      <c r="CC21996" s="62"/>
      <c r="CD21996" s="62"/>
      <c r="CE21996" s="62"/>
      <c r="CF21996" s="62"/>
      <c r="CL21996" s="35" t="s">
        <v>29637</v>
      </c>
      <c r="CM21996" s="35" t="s">
        <v>217</v>
      </c>
      <c r="CN21996" s="35" t="s">
        <v>217</v>
      </c>
      <c r="CO21996" s="52"/>
      <c r="CP21996" s="52"/>
      <c r="CQ21996" s="52"/>
      <c r="CR21996" s="52"/>
      <c r="CS21996" s="52"/>
      <c r="CT21996" s="52"/>
      <c r="CU21996" s="33"/>
      <c r="CV21996" s="33"/>
    </row>
    <row r="21997" spans="74:100">
      <c r="BV21997" s="62"/>
      <c r="BW21997" s="62"/>
      <c r="BX21997" s="62"/>
      <c r="BY21997" s="62"/>
      <c r="BZ21997" s="62"/>
      <c r="CA21997" s="62"/>
      <c r="CB21997" s="62"/>
      <c r="CC21997" s="62"/>
      <c r="CD21997" s="62"/>
      <c r="CE21997" s="62"/>
      <c r="CF21997" s="62"/>
      <c r="CL21997" s="56" t="s">
        <v>13144</v>
      </c>
      <c r="CM21997" s="56" t="s">
        <v>216</v>
      </c>
      <c r="CN21997" s="56" t="s">
        <v>216</v>
      </c>
      <c r="CO21997" s="52"/>
      <c r="CP21997" s="52"/>
      <c r="CQ21997" s="52"/>
      <c r="CR21997" s="52"/>
      <c r="CS21997" s="52"/>
      <c r="CT21997" s="52"/>
      <c r="CU21997" s="33"/>
      <c r="CV21997" s="33"/>
    </row>
    <row r="21998" spans="74:100">
      <c r="BV21998" s="62"/>
      <c r="BW21998" s="62"/>
      <c r="BX21998" s="62"/>
      <c r="BY21998" s="62"/>
      <c r="BZ21998" s="62"/>
      <c r="CA21998" s="62"/>
      <c r="CB21998" s="62"/>
      <c r="CC21998" s="62"/>
      <c r="CD21998" s="62"/>
      <c r="CE21998" s="62"/>
      <c r="CF21998" s="62"/>
      <c r="CL21998" s="56" t="s">
        <v>13193</v>
      </c>
      <c r="CM21998" s="56" t="s">
        <v>215</v>
      </c>
      <c r="CN21998" s="56" t="s">
        <v>215</v>
      </c>
      <c r="CO21998" s="52"/>
      <c r="CP21998" s="52"/>
      <c r="CQ21998" s="52"/>
      <c r="CR21998" s="52"/>
      <c r="CS21998" s="52"/>
      <c r="CT21998" s="52"/>
      <c r="CU21998" s="33"/>
      <c r="CV21998" s="33"/>
    </row>
    <row r="21999" spans="74:100">
      <c r="BV21999" s="62"/>
      <c r="BW21999" s="62"/>
      <c r="BX21999" s="62"/>
      <c r="BY21999" s="62"/>
      <c r="BZ21999" s="62"/>
      <c r="CA21999" s="62"/>
      <c r="CB21999" s="62"/>
      <c r="CC21999" s="62"/>
      <c r="CD21999" s="62"/>
      <c r="CE21999" s="62"/>
      <c r="CF21999" s="62"/>
      <c r="CL21999" s="56" t="s">
        <v>13197</v>
      </c>
      <c r="CM21999" s="56" t="s">
        <v>215</v>
      </c>
      <c r="CN21999" s="56" t="s">
        <v>215</v>
      </c>
      <c r="CO21999" s="52"/>
      <c r="CP21999" s="52"/>
      <c r="CQ21999" s="52"/>
      <c r="CR21999" s="52"/>
      <c r="CS21999" s="52"/>
      <c r="CT21999" s="52"/>
      <c r="CU21999" s="33"/>
      <c r="CV21999" s="33"/>
    </row>
    <row r="22000" spans="74:100">
      <c r="BV22000" s="62"/>
      <c r="BW22000" s="62"/>
      <c r="BX22000" s="62"/>
      <c r="BY22000" s="62"/>
      <c r="BZ22000" s="62"/>
      <c r="CA22000" s="62"/>
      <c r="CB22000" s="62"/>
      <c r="CC22000" s="62"/>
      <c r="CD22000" s="62"/>
      <c r="CE22000" s="62"/>
      <c r="CF22000" s="62"/>
      <c r="CL22000" s="56" t="s">
        <v>13194</v>
      </c>
      <c r="CM22000" s="56" t="s">
        <v>215</v>
      </c>
      <c r="CN22000" s="56" t="s">
        <v>215</v>
      </c>
      <c r="CO22000" s="52"/>
      <c r="CP22000" s="52"/>
      <c r="CQ22000" s="52"/>
      <c r="CR22000" s="52"/>
      <c r="CS22000" s="52"/>
      <c r="CT22000" s="52"/>
      <c r="CU22000" s="33"/>
      <c r="CV22000" s="33"/>
    </row>
    <row r="22001" spans="74:100">
      <c r="BV22001" s="62"/>
      <c r="BW22001" s="62"/>
      <c r="BX22001" s="62"/>
      <c r="BY22001" s="62"/>
      <c r="BZ22001" s="62"/>
      <c r="CA22001" s="62"/>
      <c r="CB22001" s="62"/>
      <c r="CC22001" s="62"/>
      <c r="CD22001" s="62"/>
      <c r="CE22001" s="62"/>
      <c r="CF22001" s="62"/>
      <c r="CL22001" s="56" t="s">
        <v>13145</v>
      </c>
      <c r="CM22001" s="56" t="s">
        <v>216</v>
      </c>
      <c r="CN22001" s="56" t="s">
        <v>216</v>
      </c>
      <c r="CO22001" s="52"/>
      <c r="CP22001" s="52"/>
      <c r="CQ22001" s="52"/>
      <c r="CR22001" s="52"/>
      <c r="CS22001" s="52"/>
      <c r="CT22001" s="52"/>
      <c r="CU22001" s="33"/>
      <c r="CV22001" s="33"/>
    </row>
    <row r="22002" spans="74:100">
      <c r="BV22002" s="62"/>
      <c r="BW22002" s="62"/>
      <c r="BX22002" s="62"/>
      <c r="BY22002" s="62"/>
      <c r="BZ22002" s="62"/>
      <c r="CA22002" s="62"/>
      <c r="CB22002" s="62"/>
      <c r="CC22002" s="62"/>
      <c r="CD22002" s="62"/>
      <c r="CE22002" s="62"/>
      <c r="CF22002" s="62"/>
      <c r="CL22002" s="56" t="s">
        <v>13146</v>
      </c>
      <c r="CM22002" s="56" t="s">
        <v>216</v>
      </c>
      <c r="CN22002" s="56" t="s">
        <v>216</v>
      </c>
      <c r="CO22002" s="52"/>
      <c r="CP22002" s="52"/>
      <c r="CQ22002" s="52"/>
      <c r="CR22002" s="52"/>
      <c r="CS22002" s="52"/>
      <c r="CT22002" s="52"/>
      <c r="CU22002" s="33"/>
      <c r="CV22002" s="33"/>
    </row>
    <row r="22003" spans="74:100">
      <c r="BV22003" s="62"/>
      <c r="BW22003" s="62"/>
      <c r="BX22003" s="62"/>
      <c r="BY22003" s="62"/>
      <c r="BZ22003" s="62"/>
      <c r="CA22003" s="62"/>
      <c r="CB22003" s="62"/>
      <c r="CC22003" s="62"/>
      <c r="CD22003" s="62"/>
      <c r="CE22003" s="62"/>
      <c r="CF22003" s="62"/>
      <c r="CL22003" s="56" t="s">
        <v>13147</v>
      </c>
      <c r="CM22003" s="56" t="s">
        <v>216</v>
      </c>
      <c r="CN22003" s="56" t="s">
        <v>216</v>
      </c>
      <c r="CO22003" s="52"/>
      <c r="CP22003" s="52"/>
      <c r="CQ22003" s="52"/>
      <c r="CR22003" s="52"/>
      <c r="CS22003" s="52"/>
      <c r="CT22003" s="52"/>
      <c r="CU22003" s="33"/>
      <c r="CV22003" s="33"/>
    </row>
    <row r="22004" spans="74:100">
      <c r="BV22004" s="62"/>
      <c r="BW22004" s="62"/>
      <c r="BX22004" s="62"/>
      <c r="BY22004" s="62"/>
      <c r="BZ22004" s="62"/>
      <c r="CA22004" s="62"/>
      <c r="CB22004" s="62"/>
      <c r="CC22004" s="62"/>
      <c r="CD22004" s="62"/>
      <c r="CE22004" s="62"/>
      <c r="CF22004" s="62"/>
      <c r="CL22004" s="56" t="s">
        <v>13198</v>
      </c>
      <c r="CM22004" s="56" t="s">
        <v>215</v>
      </c>
      <c r="CN22004" s="56" t="s">
        <v>215</v>
      </c>
      <c r="CO22004" s="52"/>
      <c r="CP22004" s="52"/>
      <c r="CQ22004" s="52"/>
      <c r="CR22004" s="52"/>
      <c r="CS22004" s="52"/>
      <c r="CT22004" s="52"/>
      <c r="CU22004" s="33"/>
      <c r="CV22004" s="33"/>
    </row>
    <row r="22005" spans="74:100">
      <c r="BV22005" s="62"/>
      <c r="BW22005" s="62"/>
      <c r="BX22005" s="62"/>
      <c r="BY22005" s="62"/>
      <c r="BZ22005" s="62"/>
      <c r="CA22005" s="62"/>
      <c r="CB22005" s="62"/>
      <c r="CC22005" s="62"/>
      <c r="CD22005" s="62"/>
      <c r="CE22005" s="62"/>
      <c r="CF22005" s="62"/>
      <c r="CL22005" s="56" t="s">
        <v>13165</v>
      </c>
      <c r="CM22005" s="56" t="s">
        <v>216</v>
      </c>
      <c r="CN22005" s="56" t="s">
        <v>216</v>
      </c>
      <c r="CO22005" s="52"/>
      <c r="CP22005" s="52"/>
      <c r="CQ22005" s="52"/>
      <c r="CR22005" s="52"/>
      <c r="CS22005" s="52"/>
      <c r="CT22005" s="52"/>
      <c r="CU22005" s="33"/>
      <c r="CV22005" s="33"/>
    </row>
    <row r="22006" spans="74:100">
      <c r="BV22006" s="62"/>
      <c r="BW22006" s="62"/>
      <c r="BX22006" s="62"/>
      <c r="BY22006" s="62"/>
      <c r="BZ22006" s="62"/>
      <c r="CA22006" s="62"/>
      <c r="CB22006" s="62"/>
      <c r="CC22006" s="62"/>
      <c r="CD22006" s="62"/>
      <c r="CE22006" s="62"/>
      <c r="CF22006" s="62"/>
      <c r="CL22006" s="56" t="s">
        <v>8726</v>
      </c>
      <c r="CM22006" s="56" t="s">
        <v>213</v>
      </c>
      <c r="CN22006" s="56" t="s">
        <v>213</v>
      </c>
      <c r="CO22006" s="52"/>
      <c r="CP22006" s="52"/>
      <c r="CQ22006" s="52"/>
      <c r="CR22006" s="52"/>
      <c r="CS22006" s="52"/>
      <c r="CT22006" s="52"/>
      <c r="CU22006" s="33"/>
      <c r="CV22006" s="33"/>
    </row>
    <row r="22007" spans="74:100">
      <c r="BV22007" s="62"/>
      <c r="BW22007" s="62"/>
      <c r="BX22007" s="62"/>
      <c r="BY22007" s="62"/>
      <c r="BZ22007" s="62"/>
      <c r="CA22007" s="62"/>
      <c r="CB22007" s="62"/>
      <c r="CC22007" s="62"/>
      <c r="CD22007" s="62"/>
      <c r="CE22007" s="62"/>
      <c r="CF22007" s="62"/>
      <c r="CL22007" s="35" t="s">
        <v>8060</v>
      </c>
      <c r="CM22007" s="35" t="s">
        <v>217</v>
      </c>
      <c r="CN22007" s="35" t="s">
        <v>217</v>
      </c>
      <c r="CO22007" s="52"/>
      <c r="CP22007" s="52"/>
      <c r="CQ22007" s="52"/>
      <c r="CR22007" s="52"/>
      <c r="CS22007" s="52"/>
      <c r="CT22007" s="52"/>
      <c r="CU22007" s="33"/>
      <c r="CV22007" s="33"/>
    </row>
    <row r="22008" spans="74:100">
      <c r="BV22008" s="62"/>
      <c r="BW22008" s="62"/>
      <c r="BX22008" s="62"/>
      <c r="BY22008" s="62"/>
      <c r="BZ22008" s="62"/>
      <c r="CA22008" s="62"/>
      <c r="CB22008" s="62"/>
      <c r="CC22008" s="62"/>
      <c r="CD22008" s="62"/>
      <c r="CE22008" s="62"/>
      <c r="CF22008" s="62"/>
      <c r="CL22008" s="56" t="s">
        <v>8065</v>
      </c>
      <c r="CM22008" s="56" t="s">
        <v>216</v>
      </c>
      <c r="CN22008" s="56" t="s">
        <v>216</v>
      </c>
      <c r="CO22008" s="52"/>
      <c r="CP22008" s="52"/>
      <c r="CQ22008" s="52"/>
      <c r="CR22008" s="52"/>
      <c r="CS22008" s="52"/>
      <c r="CT22008" s="52"/>
      <c r="CU22008" s="33"/>
      <c r="CV22008" s="33"/>
    </row>
    <row r="22009" spans="74:100">
      <c r="BV22009" s="62"/>
      <c r="BW22009" s="62"/>
      <c r="BX22009" s="62"/>
      <c r="BY22009" s="62"/>
      <c r="BZ22009" s="62"/>
      <c r="CA22009" s="62"/>
      <c r="CB22009" s="62"/>
      <c r="CC22009" s="62"/>
      <c r="CD22009" s="62"/>
      <c r="CE22009" s="62"/>
      <c r="CF22009" s="62"/>
      <c r="CL22009" s="56" t="s">
        <v>9702</v>
      </c>
      <c r="CM22009" s="56" t="s">
        <v>216</v>
      </c>
      <c r="CN22009" s="56" t="s">
        <v>216</v>
      </c>
      <c r="CO22009" s="52"/>
      <c r="CP22009" s="52"/>
      <c r="CQ22009" s="52"/>
      <c r="CR22009" s="52"/>
      <c r="CS22009" s="52"/>
      <c r="CT22009" s="52"/>
      <c r="CU22009" s="33"/>
      <c r="CV22009" s="33"/>
    </row>
    <row r="22010" spans="74:100">
      <c r="BV22010" s="62"/>
      <c r="BW22010" s="62"/>
      <c r="BX22010" s="62"/>
      <c r="BY22010" s="62"/>
      <c r="BZ22010" s="62"/>
      <c r="CA22010" s="62"/>
      <c r="CB22010" s="62"/>
      <c r="CC22010" s="62"/>
      <c r="CD22010" s="62"/>
      <c r="CE22010" s="62"/>
      <c r="CF22010" s="62"/>
      <c r="CL22010" s="56" t="s">
        <v>8061</v>
      </c>
      <c r="CM22010" s="56" t="s">
        <v>213</v>
      </c>
      <c r="CN22010" s="56" t="s">
        <v>213</v>
      </c>
      <c r="CO22010" s="52"/>
      <c r="CP22010" s="52"/>
      <c r="CQ22010" s="52"/>
      <c r="CR22010" s="52"/>
      <c r="CS22010" s="52"/>
      <c r="CT22010" s="52"/>
      <c r="CU22010" s="33"/>
      <c r="CV22010" s="33"/>
    </row>
    <row r="22011" spans="74:100">
      <c r="BV22011" s="62"/>
      <c r="BW22011" s="62"/>
      <c r="BX22011" s="62"/>
      <c r="BY22011" s="62"/>
      <c r="BZ22011" s="62"/>
      <c r="CA22011" s="62"/>
      <c r="CB22011" s="62"/>
      <c r="CC22011" s="62"/>
      <c r="CD22011" s="62"/>
      <c r="CE22011" s="62"/>
      <c r="CF22011" s="62"/>
      <c r="CL22011" s="56" t="s">
        <v>8063</v>
      </c>
      <c r="CM22011" s="56" t="s">
        <v>214</v>
      </c>
      <c r="CN22011" s="56" t="s">
        <v>214</v>
      </c>
      <c r="CO22011" s="52"/>
      <c r="CP22011" s="52"/>
      <c r="CQ22011" s="52"/>
      <c r="CR22011" s="52"/>
      <c r="CS22011" s="52"/>
      <c r="CT22011" s="52"/>
      <c r="CU22011" s="33"/>
      <c r="CV22011" s="33"/>
    </row>
    <row r="22012" spans="74:100">
      <c r="BV22012" s="62"/>
      <c r="BW22012" s="62"/>
      <c r="BX22012" s="62"/>
      <c r="BY22012" s="62"/>
      <c r="BZ22012" s="62"/>
      <c r="CA22012" s="62"/>
      <c r="CB22012" s="62"/>
      <c r="CC22012" s="62"/>
      <c r="CD22012" s="62"/>
      <c r="CE22012" s="62"/>
      <c r="CF22012" s="62"/>
      <c r="CL22012" s="56" t="s">
        <v>1799</v>
      </c>
      <c r="CM22012" s="56" t="s">
        <v>216</v>
      </c>
      <c r="CN22012" s="56" t="s">
        <v>216</v>
      </c>
      <c r="CO22012" s="52"/>
      <c r="CP22012" s="52"/>
      <c r="CQ22012" s="52"/>
      <c r="CR22012" s="52"/>
      <c r="CS22012" s="52"/>
      <c r="CT22012" s="52"/>
      <c r="CU22012" s="33"/>
      <c r="CV22012" s="33"/>
    </row>
    <row r="22013" spans="74:100">
      <c r="BV22013" s="62"/>
      <c r="BW22013" s="62"/>
      <c r="BX22013" s="62"/>
      <c r="BY22013" s="62"/>
      <c r="BZ22013" s="62"/>
      <c r="CA22013" s="62"/>
      <c r="CB22013" s="62"/>
      <c r="CC22013" s="62"/>
      <c r="CD22013" s="62"/>
      <c r="CE22013" s="62"/>
      <c r="CF22013" s="62"/>
      <c r="CL22013" s="56" t="s">
        <v>8066</v>
      </c>
      <c r="CM22013" s="56" t="s">
        <v>216</v>
      </c>
      <c r="CN22013" s="56" t="s">
        <v>216</v>
      </c>
      <c r="CO22013" s="52"/>
      <c r="CP22013" s="52"/>
      <c r="CQ22013" s="52"/>
      <c r="CR22013" s="52"/>
      <c r="CS22013" s="52"/>
      <c r="CT22013" s="52"/>
      <c r="CU22013" s="33"/>
      <c r="CV22013" s="33"/>
    </row>
    <row r="22014" spans="74:100">
      <c r="BV22014" s="62"/>
      <c r="BW22014" s="62"/>
      <c r="BX22014" s="62"/>
      <c r="BY22014" s="62"/>
      <c r="BZ22014" s="62"/>
      <c r="CA22014" s="62"/>
      <c r="CB22014" s="62"/>
      <c r="CC22014" s="62"/>
      <c r="CD22014" s="62"/>
      <c r="CE22014" s="62"/>
      <c r="CF22014" s="62"/>
      <c r="CL22014" s="56" t="s">
        <v>8067</v>
      </c>
      <c r="CM22014" s="56" t="s">
        <v>216</v>
      </c>
      <c r="CN22014" s="56" t="s">
        <v>216</v>
      </c>
      <c r="CO22014" s="52"/>
      <c r="CP22014" s="52"/>
      <c r="CQ22014" s="52"/>
      <c r="CR22014" s="52"/>
      <c r="CS22014" s="52"/>
      <c r="CT22014" s="52"/>
      <c r="CU22014" s="33"/>
      <c r="CV22014" s="33"/>
    </row>
    <row r="22015" spans="74:100">
      <c r="BV22015" s="62"/>
      <c r="BW22015" s="62"/>
      <c r="BX22015" s="62"/>
      <c r="BY22015" s="62"/>
      <c r="BZ22015" s="62"/>
      <c r="CA22015" s="62"/>
      <c r="CB22015" s="62"/>
      <c r="CC22015" s="62"/>
      <c r="CD22015" s="62"/>
      <c r="CE22015" s="62"/>
      <c r="CF22015" s="62"/>
      <c r="CL22015" s="56" t="s">
        <v>8068</v>
      </c>
      <c r="CM22015" s="56" t="s">
        <v>216</v>
      </c>
      <c r="CN22015" s="56" t="s">
        <v>216</v>
      </c>
      <c r="CO22015" s="52"/>
      <c r="CP22015" s="52"/>
      <c r="CQ22015" s="52"/>
      <c r="CR22015" s="52"/>
      <c r="CS22015" s="52"/>
      <c r="CT22015" s="52"/>
      <c r="CU22015" s="33"/>
      <c r="CV22015" s="33"/>
    </row>
    <row r="22016" spans="74:100">
      <c r="BV22016" s="62"/>
      <c r="BW22016" s="62"/>
      <c r="BX22016" s="62"/>
      <c r="BY22016" s="62"/>
      <c r="BZ22016" s="62"/>
      <c r="CA22016" s="62"/>
      <c r="CB22016" s="62"/>
      <c r="CC22016" s="62"/>
      <c r="CD22016" s="62"/>
      <c r="CE22016" s="62"/>
      <c r="CF22016" s="62"/>
      <c r="CL22016" s="35" t="s">
        <v>8069</v>
      </c>
      <c r="CM22016" s="35" t="s">
        <v>217</v>
      </c>
      <c r="CN22016" s="35" t="s">
        <v>217</v>
      </c>
      <c r="CO22016" s="52"/>
      <c r="CP22016" s="52"/>
      <c r="CQ22016" s="52"/>
      <c r="CR22016" s="52"/>
      <c r="CS22016" s="52"/>
      <c r="CT22016" s="52"/>
      <c r="CU22016" s="33"/>
      <c r="CV22016" s="33"/>
    </row>
    <row r="22017" spans="74:100">
      <c r="BV22017" s="62"/>
      <c r="BW22017" s="62"/>
      <c r="BX22017" s="62"/>
      <c r="BY22017" s="62"/>
      <c r="BZ22017" s="62"/>
      <c r="CA22017" s="62"/>
      <c r="CB22017" s="62"/>
      <c r="CC22017" s="62"/>
      <c r="CD22017" s="62"/>
      <c r="CE22017" s="62"/>
      <c r="CF22017" s="62"/>
      <c r="CL22017" s="56" t="s">
        <v>8070</v>
      </c>
      <c r="CM22017" s="56" t="s">
        <v>216</v>
      </c>
      <c r="CN22017" s="56" t="s">
        <v>216</v>
      </c>
      <c r="CO22017" s="52"/>
      <c r="CP22017" s="52"/>
      <c r="CQ22017" s="52"/>
      <c r="CR22017" s="52"/>
      <c r="CS22017" s="52"/>
      <c r="CT22017" s="52"/>
      <c r="CU22017" s="33"/>
      <c r="CV22017" s="33"/>
    </row>
    <row r="22018" spans="74:100">
      <c r="BV22018" s="62"/>
      <c r="BW22018" s="62"/>
      <c r="BX22018" s="62"/>
      <c r="BY22018" s="62"/>
      <c r="BZ22018" s="62"/>
      <c r="CA22018" s="62"/>
      <c r="CB22018" s="62"/>
      <c r="CC22018" s="62"/>
      <c r="CD22018" s="62"/>
      <c r="CE22018" s="62"/>
      <c r="CF22018" s="62"/>
      <c r="CL22018" s="56" t="s">
        <v>8071</v>
      </c>
      <c r="CM22018" s="56" t="s">
        <v>216</v>
      </c>
      <c r="CN22018" s="56" t="s">
        <v>216</v>
      </c>
      <c r="CO22018" s="52"/>
      <c r="CP22018" s="52"/>
      <c r="CQ22018" s="52"/>
      <c r="CR22018" s="52"/>
      <c r="CS22018" s="52"/>
      <c r="CT22018" s="52"/>
      <c r="CU22018" s="33"/>
      <c r="CV22018" s="33"/>
    </row>
    <row r="22019" spans="74:100">
      <c r="BV22019" s="62"/>
      <c r="BW22019" s="62"/>
      <c r="BX22019" s="62"/>
      <c r="BY22019" s="62"/>
      <c r="BZ22019" s="62"/>
      <c r="CA22019" s="62"/>
      <c r="CB22019" s="62"/>
      <c r="CC22019" s="62"/>
      <c r="CD22019" s="62"/>
      <c r="CE22019" s="62"/>
      <c r="CF22019" s="62"/>
      <c r="CL22019" s="35" t="s">
        <v>8072</v>
      </c>
      <c r="CM22019" s="35" t="s">
        <v>217</v>
      </c>
      <c r="CN22019" s="35" t="s">
        <v>217</v>
      </c>
      <c r="CO22019" s="52"/>
      <c r="CP22019" s="52"/>
      <c r="CQ22019" s="52"/>
      <c r="CR22019" s="52"/>
      <c r="CS22019" s="52"/>
      <c r="CT22019" s="52"/>
      <c r="CU22019" s="33"/>
      <c r="CV22019" s="33"/>
    </row>
    <row r="22020" spans="74:100">
      <c r="BV22020" s="62"/>
      <c r="BW22020" s="62"/>
      <c r="BX22020" s="62"/>
      <c r="BY22020" s="62"/>
      <c r="BZ22020" s="62"/>
      <c r="CA22020" s="62"/>
      <c r="CB22020" s="62"/>
      <c r="CC22020" s="62"/>
      <c r="CD22020" s="62"/>
      <c r="CE22020" s="62"/>
      <c r="CF22020" s="62"/>
      <c r="CL22020" s="56" t="s">
        <v>8073</v>
      </c>
      <c r="CM22020" s="56" t="s">
        <v>216</v>
      </c>
      <c r="CN22020" s="56" t="s">
        <v>216</v>
      </c>
      <c r="CO22020" s="52"/>
      <c r="CP22020" s="52"/>
      <c r="CQ22020" s="52"/>
      <c r="CR22020" s="52"/>
      <c r="CS22020" s="52"/>
      <c r="CT22020" s="52"/>
      <c r="CU22020" s="33"/>
      <c r="CV22020" s="33"/>
    </row>
    <row r="22021" spans="74:100">
      <c r="BV22021" s="62"/>
      <c r="BW22021" s="62"/>
      <c r="BX22021" s="62"/>
      <c r="BY22021" s="62"/>
      <c r="BZ22021" s="62"/>
      <c r="CA22021" s="62"/>
      <c r="CB22021" s="62"/>
      <c r="CC22021" s="62"/>
      <c r="CD22021" s="62"/>
      <c r="CE22021" s="62"/>
      <c r="CF22021" s="62"/>
      <c r="CL22021" s="35" t="s">
        <v>11896</v>
      </c>
      <c r="CM22021" s="35" t="s">
        <v>217</v>
      </c>
      <c r="CN22021" s="35" t="s">
        <v>217</v>
      </c>
      <c r="CO22021" s="52"/>
      <c r="CP22021" s="52"/>
      <c r="CQ22021" s="52"/>
      <c r="CR22021" s="52"/>
      <c r="CS22021" s="52"/>
      <c r="CT22021" s="52"/>
      <c r="CU22021" s="33"/>
      <c r="CV22021" s="33"/>
    </row>
    <row r="22022" spans="74:100">
      <c r="BV22022" s="62"/>
      <c r="BW22022" s="62"/>
      <c r="BX22022" s="62"/>
      <c r="BY22022" s="62"/>
      <c r="BZ22022" s="62"/>
      <c r="CA22022" s="62"/>
      <c r="CB22022" s="62"/>
      <c r="CC22022" s="62"/>
      <c r="CD22022" s="62"/>
      <c r="CE22022" s="62"/>
      <c r="CF22022" s="62"/>
      <c r="CL22022" s="35" t="s">
        <v>11897</v>
      </c>
      <c r="CM22022" s="35" t="s">
        <v>217</v>
      </c>
      <c r="CN22022" s="35" t="s">
        <v>217</v>
      </c>
      <c r="CO22022" s="52"/>
      <c r="CP22022" s="52"/>
      <c r="CQ22022" s="52"/>
      <c r="CR22022" s="52"/>
      <c r="CS22022" s="52"/>
      <c r="CT22022" s="52"/>
      <c r="CU22022" s="33"/>
      <c r="CV22022" s="33"/>
    </row>
    <row r="22023" spans="74:100">
      <c r="BV22023" s="62"/>
      <c r="BW22023" s="62"/>
      <c r="BX22023" s="62"/>
      <c r="BY22023" s="62"/>
      <c r="BZ22023" s="62"/>
      <c r="CA22023" s="62"/>
      <c r="CB22023" s="62"/>
      <c r="CC22023" s="62"/>
      <c r="CD22023" s="62"/>
      <c r="CE22023" s="62"/>
      <c r="CF22023" s="62"/>
      <c r="CL22023" s="35" t="s">
        <v>11898</v>
      </c>
      <c r="CM22023" s="35" t="s">
        <v>217</v>
      </c>
      <c r="CN22023" s="35" t="s">
        <v>217</v>
      </c>
      <c r="CO22023" s="52"/>
      <c r="CP22023" s="52"/>
      <c r="CQ22023" s="52"/>
      <c r="CR22023" s="52"/>
      <c r="CS22023" s="52"/>
      <c r="CT22023" s="52"/>
      <c r="CU22023" s="33"/>
      <c r="CV22023" s="33"/>
    </row>
    <row r="22024" spans="74:100">
      <c r="BV22024" s="62"/>
      <c r="BW22024" s="62"/>
      <c r="BX22024" s="62"/>
      <c r="BY22024" s="62"/>
      <c r="BZ22024" s="62"/>
      <c r="CA22024" s="62"/>
      <c r="CB22024" s="62"/>
      <c r="CC22024" s="62"/>
      <c r="CD22024" s="62"/>
      <c r="CE22024" s="62"/>
      <c r="CF22024" s="62"/>
      <c r="CL22024" s="35" t="s">
        <v>11899</v>
      </c>
      <c r="CM22024" s="35" t="s">
        <v>217</v>
      </c>
      <c r="CN22024" s="35" t="s">
        <v>217</v>
      </c>
      <c r="CO22024" s="52"/>
      <c r="CP22024" s="52"/>
      <c r="CQ22024" s="52"/>
      <c r="CR22024" s="52"/>
      <c r="CS22024" s="52"/>
      <c r="CT22024" s="52"/>
      <c r="CU22024" s="33"/>
      <c r="CV22024" s="33"/>
    </row>
    <row r="22025" spans="74:100">
      <c r="BV22025" s="62"/>
      <c r="BW22025" s="62"/>
      <c r="BX22025" s="62"/>
      <c r="BY22025" s="62"/>
      <c r="BZ22025" s="62"/>
      <c r="CA22025" s="62"/>
      <c r="CB22025" s="62"/>
      <c r="CC22025" s="62"/>
      <c r="CD22025" s="62"/>
      <c r="CE22025" s="62"/>
      <c r="CF22025" s="62"/>
      <c r="CL22025" s="35" t="s">
        <v>14879</v>
      </c>
      <c r="CM22025" s="35" t="s">
        <v>217</v>
      </c>
      <c r="CN22025" s="35" t="s">
        <v>217</v>
      </c>
      <c r="CO22025" s="52"/>
      <c r="CP22025" s="52"/>
      <c r="CQ22025" s="52"/>
      <c r="CR22025" s="52"/>
      <c r="CS22025" s="52"/>
      <c r="CT22025" s="52"/>
      <c r="CU22025" s="33"/>
      <c r="CV22025" s="33"/>
    </row>
    <row r="22026" spans="74:100">
      <c r="BV22026" s="62"/>
      <c r="BW22026" s="62"/>
      <c r="BX22026" s="62"/>
      <c r="BY22026" s="62"/>
      <c r="BZ22026" s="62"/>
      <c r="CA22026" s="62"/>
      <c r="CB22026" s="62"/>
      <c r="CC22026" s="62"/>
      <c r="CD22026" s="62"/>
      <c r="CE22026" s="62"/>
      <c r="CF22026" s="62"/>
      <c r="CL22026" s="35" t="s">
        <v>11900</v>
      </c>
      <c r="CM22026" s="35" t="s">
        <v>217</v>
      </c>
      <c r="CN22026" s="35" t="s">
        <v>217</v>
      </c>
      <c r="CO22026" s="52"/>
      <c r="CP22026" s="52"/>
      <c r="CQ22026" s="52"/>
      <c r="CR22026" s="52"/>
      <c r="CS22026" s="52"/>
      <c r="CT22026" s="52"/>
      <c r="CU22026" s="33"/>
      <c r="CV22026" s="33"/>
    </row>
    <row r="22027" spans="74:100">
      <c r="BV22027" s="62"/>
      <c r="BW22027" s="62"/>
      <c r="BX22027" s="62"/>
      <c r="BY22027" s="62"/>
      <c r="BZ22027" s="62"/>
      <c r="CA22027" s="62"/>
      <c r="CB22027" s="62"/>
      <c r="CC22027" s="62"/>
      <c r="CD22027" s="62"/>
      <c r="CE22027" s="62"/>
      <c r="CF22027" s="62"/>
      <c r="CL22027" s="35" t="s">
        <v>11901</v>
      </c>
      <c r="CM22027" s="35" t="s">
        <v>217</v>
      </c>
      <c r="CN22027" s="35" t="s">
        <v>217</v>
      </c>
      <c r="CO22027" s="52"/>
      <c r="CP22027" s="52"/>
      <c r="CQ22027" s="52"/>
      <c r="CR22027" s="52"/>
      <c r="CS22027" s="52"/>
      <c r="CT22027" s="52"/>
      <c r="CU22027" s="33"/>
      <c r="CV22027" s="33"/>
    </row>
    <row r="22028" spans="74:100">
      <c r="BV22028" s="62"/>
      <c r="BW22028" s="62"/>
      <c r="BX22028" s="62"/>
      <c r="BY22028" s="62"/>
      <c r="BZ22028" s="62"/>
      <c r="CA22028" s="62"/>
      <c r="CB22028" s="62"/>
      <c r="CC22028" s="62"/>
      <c r="CD22028" s="62"/>
      <c r="CE22028" s="62"/>
      <c r="CF22028" s="62"/>
      <c r="CL22028" s="35" t="s">
        <v>14880</v>
      </c>
      <c r="CM22028" s="35" t="s">
        <v>217</v>
      </c>
      <c r="CN22028" s="35" t="s">
        <v>217</v>
      </c>
      <c r="CO22028" s="52"/>
      <c r="CP22028" s="52"/>
      <c r="CQ22028" s="52"/>
      <c r="CR22028" s="52"/>
      <c r="CS22028" s="52"/>
      <c r="CT22028" s="52"/>
      <c r="CU22028" s="33"/>
      <c r="CV22028" s="33"/>
    </row>
    <row r="22029" spans="74:100">
      <c r="BV22029" s="62"/>
      <c r="BW22029" s="62"/>
      <c r="BX22029" s="62"/>
      <c r="BY22029" s="62"/>
      <c r="BZ22029" s="62"/>
      <c r="CA22029" s="62"/>
      <c r="CB22029" s="62"/>
      <c r="CC22029" s="62"/>
      <c r="CD22029" s="62"/>
      <c r="CE22029" s="62"/>
      <c r="CF22029" s="62"/>
      <c r="CL22029" s="35" t="s">
        <v>11902</v>
      </c>
      <c r="CM22029" s="35" t="s">
        <v>217</v>
      </c>
      <c r="CN22029" s="35" t="s">
        <v>217</v>
      </c>
      <c r="CO22029" s="52"/>
      <c r="CP22029" s="52"/>
      <c r="CQ22029" s="52"/>
      <c r="CR22029" s="52"/>
      <c r="CS22029" s="52"/>
      <c r="CT22029" s="52"/>
      <c r="CU22029" s="33"/>
      <c r="CV22029" s="33"/>
    </row>
    <row r="22030" spans="74:100">
      <c r="BV22030" s="62"/>
      <c r="BW22030" s="62"/>
      <c r="BX22030" s="62"/>
      <c r="BY22030" s="62"/>
      <c r="BZ22030" s="62"/>
      <c r="CA22030" s="62"/>
      <c r="CB22030" s="62"/>
      <c r="CC22030" s="62"/>
      <c r="CD22030" s="62"/>
      <c r="CE22030" s="62"/>
      <c r="CF22030" s="62"/>
      <c r="CL22030" s="35" t="s">
        <v>11903</v>
      </c>
      <c r="CM22030" s="35" t="s">
        <v>217</v>
      </c>
      <c r="CN22030" s="35" t="s">
        <v>217</v>
      </c>
      <c r="CO22030" s="52"/>
      <c r="CP22030" s="52"/>
      <c r="CQ22030" s="52"/>
      <c r="CR22030" s="52"/>
      <c r="CS22030" s="52"/>
      <c r="CT22030" s="52"/>
      <c r="CU22030" s="33"/>
      <c r="CV22030" s="33"/>
    </row>
    <row r="22031" spans="74:100">
      <c r="BV22031" s="62"/>
      <c r="BW22031" s="62"/>
      <c r="BX22031" s="62"/>
      <c r="BY22031" s="62"/>
      <c r="BZ22031" s="62"/>
      <c r="CA22031" s="62"/>
      <c r="CB22031" s="62"/>
      <c r="CC22031" s="62"/>
      <c r="CD22031" s="62"/>
      <c r="CE22031" s="62"/>
      <c r="CF22031" s="62"/>
      <c r="CL22031" s="35" t="s">
        <v>14475</v>
      </c>
      <c r="CM22031" s="35" t="s">
        <v>217</v>
      </c>
      <c r="CN22031" s="35" t="s">
        <v>217</v>
      </c>
      <c r="CO22031" s="52"/>
      <c r="CP22031" s="52"/>
      <c r="CQ22031" s="52"/>
      <c r="CR22031" s="52"/>
      <c r="CS22031" s="52"/>
      <c r="CT22031" s="52"/>
      <c r="CU22031" s="33"/>
      <c r="CV22031" s="33"/>
    </row>
    <row r="22032" spans="74:100">
      <c r="BV22032" s="62"/>
      <c r="BW22032" s="62"/>
      <c r="BX22032" s="62"/>
      <c r="BY22032" s="62"/>
      <c r="BZ22032" s="62"/>
      <c r="CA22032" s="62"/>
      <c r="CB22032" s="62"/>
      <c r="CC22032" s="62"/>
      <c r="CD22032" s="62"/>
      <c r="CE22032" s="62"/>
      <c r="CF22032" s="62"/>
      <c r="CL22032" s="56" t="s">
        <v>14477</v>
      </c>
      <c r="CM22032" s="56" t="s">
        <v>215</v>
      </c>
      <c r="CN22032" s="56" t="s">
        <v>215</v>
      </c>
      <c r="CO22032" s="52"/>
      <c r="CP22032" s="52"/>
      <c r="CQ22032" s="52"/>
      <c r="CR22032" s="52"/>
      <c r="CS22032" s="52"/>
      <c r="CT22032" s="52"/>
      <c r="CU22032" s="33"/>
      <c r="CV22032" s="33"/>
    </row>
    <row r="22033" spans="74:100">
      <c r="BV22033" s="62"/>
      <c r="BW22033" s="62"/>
      <c r="BX22033" s="62"/>
      <c r="BY22033" s="62"/>
      <c r="BZ22033" s="62"/>
      <c r="CA22033" s="62"/>
      <c r="CB22033" s="62"/>
      <c r="CC22033" s="62"/>
      <c r="CD22033" s="62"/>
      <c r="CE22033" s="62"/>
      <c r="CF22033" s="62"/>
      <c r="CL22033" s="56" t="s">
        <v>14480</v>
      </c>
      <c r="CM22033" s="56" t="s">
        <v>216</v>
      </c>
      <c r="CN22033" s="56" t="s">
        <v>216</v>
      </c>
      <c r="CO22033" s="52"/>
      <c r="CP22033" s="52"/>
      <c r="CQ22033" s="52"/>
      <c r="CR22033" s="52"/>
      <c r="CS22033" s="52"/>
      <c r="CT22033" s="52"/>
      <c r="CU22033" s="33"/>
      <c r="CV22033" s="33"/>
    </row>
    <row r="22034" spans="74:100">
      <c r="BV22034" s="62"/>
      <c r="BW22034" s="62"/>
      <c r="BX22034" s="62"/>
      <c r="BY22034" s="62"/>
      <c r="BZ22034" s="62"/>
      <c r="CA22034" s="62"/>
      <c r="CB22034" s="62"/>
      <c r="CC22034" s="62"/>
      <c r="CD22034" s="62"/>
      <c r="CE22034" s="62"/>
      <c r="CF22034" s="62"/>
      <c r="CL22034" s="56" t="s">
        <v>14476</v>
      </c>
      <c r="CM22034" s="56" t="s">
        <v>215</v>
      </c>
      <c r="CN22034" s="56" t="s">
        <v>215</v>
      </c>
      <c r="CO22034" s="52"/>
      <c r="CP22034" s="52"/>
      <c r="CQ22034" s="52"/>
      <c r="CR22034" s="52"/>
      <c r="CS22034" s="52"/>
      <c r="CT22034" s="52"/>
      <c r="CU22034" s="33"/>
      <c r="CV22034" s="33"/>
    </row>
    <row r="22035" spans="74:100">
      <c r="BV22035" s="62"/>
      <c r="BW22035" s="62"/>
      <c r="BX22035" s="62"/>
      <c r="BY22035" s="62"/>
      <c r="BZ22035" s="62"/>
      <c r="CA22035" s="62"/>
      <c r="CB22035" s="62"/>
      <c r="CC22035" s="62"/>
      <c r="CD22035" s="62"/>
      <c r="CE22035" s="62"/>
      <c r="CF22035" s="62"/>
      <c r="CL22035" s="56" t="s">
        <v>14478</v>
      </c>
      <c r="CM22035" s="56" t="s">
        <v>216</v>
      </c>
      <c r="CN22035" s="56" t="s">
        <v>216</v>
      </c>
      <c r="CO22035" s="52"/>
      <c r="CP22035" s="52"/>
      <c r="CQ22035" s="52"/>
      <c r="CR22035" s="52"/>
      <c r="CS22035" s="52"/>
      <c r="CT22035" s="52"/>
      <c r="CU22035" s="33"/>
      <c r="CV22035" s="33"/>
    </row>
    <row r="22036" spans="74:100">
      <c r="BV22036" s="62"/>
      <c r="BW22036" s="62"/>
      <c r="BX22036" s="62"/>
      <c r="BY22036" s="62"/>
      <c r="BZ22036" s="62"/>
      <c r="CA22036" s="62"/>
      <c r="CB22036" s="62"/>
      <c r="CC22036" s="62"/>
      <c r="CD22036" s="62"/>
      <c r="CE22036" s="62"/>
      <c r="CF22036" s="62"/>
      <c r="CL22036" s="56" t="s">
        <v>14481</v>
      </c>
      <c r="CM22036" s="56" t="s">
        <v>216</v>
      </c>
      <c r="CN22036" s="56" t="s">
        <v>216</v>
      </c>
      <c r="CO22036" s="52"/>
      <c r="CP22036" s="52"/>
      <c r="CQ22036" s="52"/>
      <c r="CR22036" s="52"/>
      <c r="CS22036" s="52"/>
      <c r="CT22036" s="52"/>
      <c r="CU22036" s="33"/>
      <c r="CV22036" s="33"/>
    </row>
    <row r="22037" spans="74:100">
      <c r="BV22037" s="62"/>
      <c r="BW22037" s="62"/>
      <c r="BX22037" s="62"/>
      <c r="BY22037" s="62"/>
      <c r="BZ22037" s="62"/>
      <c r="CA22037" s="62"/>
      <c r="CB22037" s="62"/>
      <c r="CC22037" s="62"/>
      <c r="CD22037" s="62"/>
      <c r="CE22037" s="62"/>
      <c r="CF22037" s="62"/>
      <c r="CL22037" s="56" t="s">
        <v>14484</v>
      </c>
      <c r="CM22037" s="56" t="s">
        <v>214</v>
      </c>
      <c r="CN22037" s="56" t="s">
        <v>214</v>
      </c>
      <c r="CO22037" s="52"/>
      <c r="CP22037" s="52"/>
      <c r="CQ22037" s="52"/>
      <c r="CR22037" s="52"/>
      <c r="CS22037" s="52"/>
      <c r="CT22037" s="52"/>
      <c r="CU22037" s="33"/>
      <c r="CV22037" s="33"/>
    </row>
    <row r="22038" spans="74:100">
      <c r="BV22038" s="62"/>
      <c r="BW22038" s="62"/>
      <c r="BX22038" s="62"/>
      <c r="BY22038" s="62"/>
      <c r="BZ22038" s="62"/>
      <c r="CA22038" s="62"/>
      <c r="CB22038" s="62"/>
      <c r="CC22038" s="62"/>
      <c r="CD22038" s="62"/>
      <c r="CE22038" s="62"/>
      <c r="CF22038" s="62"/>
      <c r="CL22038" s="35" t="s">
        <v>11904</v>
      </c>
      <c r="CM22038" s="35" t="s">
        <v>217</v>
      </c>
      <c r="CN22038" s="35" t="s">
        <v>217</v>
      </c>
      <c r="CO22038" s="52"/>
      <c r="CP22038" s="52"/>
      <c r="CQ22038" s="52"/>
      <c r="CR22038" s="52"/>
      <c r="CS22038" s="52"/>
      <c r="CT22038" s="52"/>
      <c r="CU22038" s="33"/>
      <c r="CV22038" s="33"/>
    </row>
    <row r="22039" spans="74:100">
      <c r="BV22039" s="62"/>
      <c r="BW22039" s="62"/>
      <c r="BX22039" s="62"/>
      <c r="BY22039" s="62"/>
      <c r="BZ22039" s="62"/>
      <c r="CA22039" s="62"/>
      <c r="CB22039" s="62"/>
      <c r="CC22039" s="62"/>
      <c r="CD22039" s="62"/>
      <c r="CE22039" s="62"/>
      <c r="CF22039" s="62"/>
      <c r="CL22039" s="35" t="s">
        <v>12220</v>
      </c>
      <c r="CM22039" s="35" t="s">
        <v>217</v>
      </c>
      <c r="CN22039" s="35" t="s">
        <v>217</v>
      </c>
      <c r="CO22039" s="52"/>
      <c r="CP22039" s="52"/>
      <c r="CQ22039" s="52"/>
      <c r="CR22039" s="52"/>
      <c r="CS22039" s="52"/>
      <c r="CT22039" s="52"/>
      <c r="CU22039" s="33"/>
      <c r="CV22039" s="33"/>
    </row>
    <row r="22040" spans="74:100">
      <c r="BV22040" s="62"/>
      <c r="BW22040" s="62"/>
      <c r="BX22040" s="62"/>
      <c r="BY22040" s="62"/>
      <c r="BZ22040" s="62"/>
      <c r="CA22040" s="62"/>
      <c r="CB22040" s="62"/>
      <c r="CC22040" s="62"/>
      <c r="CD22040" s="62"/>
      <c r="CE22040" s="62"/>
      <c r="CF22040" s="62"/>
      <c r="CL22040" s="35" t="s">
        <v>9959</v>
      </c>
      <c r="CM22040" s="35" t="s">
        <v>217</v>
      </c>
      <c r="CN22040" s="35" t="s">
        <v>217</v>
      </c>
      <c r="CO22040" s="52"/>
      <c r="CP22040" s="52"/>
      <c r="CQ22040" s="52"/>
      <c r="CR22040" s="52"/>
      <c r="CS22040" s="52"/>
      <c r="CT22040" s="52"/>
      <c r="CU22040" s="33"/>
      <c r="CV22040" s="33"/>
    </row>
    <row r="22041" spans="74:100">
      <c r="BV22041" s="62"/>
      <c r="BW22041" s="62"/>
      <c r="BX22041" s="62"/>
      <c r="BY22041" s="62"/>
      <c r="BZ22041" s="62"/>
      <c r="CA22041" s="62"/>
      <c r="CB22041" s="62"/>
      <c r="CC22041" s="62"/>
      <c r="CD22041" s="62"/>
      <c r="CE22041" s="62"/>
      <c r="CF22041" s="62"/>
      <c r="CL22041" s="56" t="s">
        <v>1800</v>
      </c>
      <c r="CM22041" s="56" t="s">
        <v>213</v>
      </c>
      <c r="CN22041" s="56" t="s">
        <v>213</v>
      </c>
      <c r="CO22041" s="52"/>
      <c r="CP22041" s="52"/>
      <c r="CQ22041" s="52"/>
      <c r="CR22041" s="52"/>
      <c r="CS22041" s="52"/>
      <c r="CT22041" s="52"/>
      <c r="CU22041" s="33"/>
      <c r="CV22041" s="33"/>
    </row>
    <row r="22042" spans="74:100">
      <c r="BV22042" s="62"/>
      <c r="BW22042" s="62"/>
      <c r="BX22042" s="62"/>
      <c r="BY22042" s="62"/>
      <c r="BZ22042" s="62"/>
      <c r="CA22042" s="62"/>
      <c r="CB22042" s="62"/>
      <c r="CC22042" s="62"/>
      <c r="CD22042" s="62"/>
      <c r="CE22042" s="62"/>
      <c r="CF22042" s="62"/>
      <c r="CL22042" s="56" t="s">
        <v>11905</v>
      </c>
      <c r="CM22042" s="56" t="s">
        <v>213</v>
      </c>
      <c r="CN22042" s="56" t="s">
        <v>213</v>
      </c>
      <c r="CO22042" s="52"/>
      <c r="CP22042" s="52"/>
      <c r="CQ22042" s="52"/>
      <c r="CR22042" s="52"/>
      <c r="CS22042" s="52"/>
      <c r="CT22042" s="52"/>
      <c r="CU22042" s="33"/>
      <c r="CV22042" s="33"/>
    </row>
    <row r="22043" spans="74:100">
      <c r="BV22043" s="62"/>
      <c r="BW22043" s="62"/>
      <c r="BX22043" s="62"/>
      <c r="BY22043" s="62"/>
      <c r="BZ22043" s="62"/>
      <c r="CA22043" s="62"/>
      <c r="CB22043" s="62"/>
      <c r="CC22043" s="62"/>
      <c r="CD22043" s="62"/>
      <c r="CE22043" s="62"/>
      <c r="CF22043" s="62"/>
      <c r="CL22043" s="56" t="s">
        <v>1801</v>
      </c>
      <c r="CM22043" s="56" t="s">
        <v>213</v>
      </c>
      <c r="CN22043" s="56" t="s">
        <v>213</v>
      </c>
      <c r="CO22043" s="52"/>
      <c r="CP22043" s="52"/>
      <c r="CQ22043" s="52"/>
      <c r="CR22043" s="52"/>
      <c r="CS22043" s="52"/>
      <c r="CT22043" s="52"/>
      <c r="CU22043" s="33"/>
      <c r="CV22043" s="33"/>
    </row>
    <row r="22044" spans="74:100">
      <c r="BV22044" s="62"/>
      <c r="BW22044" s="62"/>
      <c r="BX22044" s="62"/>
      <c r="BY22044" s="62"/>
      <c r="BZ22044" s="62"/>
      <c r="CA22044" s="62"/>
      <c r="CB22044" s="62"/>
      <c r="CC22044" s="62"/>
      <c r="CD22044" s="62"/>
      <c r="CE22044" s="62"/>
      <c r="CF22044" s="62"/>
      <c r="CL22044" s="56" t="s">
        <v>11906</v>
      </c>
      <c r="CM22044" s="56" t="s">
        <v>213</v>
      </c>
      <c r="CN22044" s="56" t="s">
        <v>213</v>
      </c>
      <c r="CO22044" s="52"/>
      <c r="CP22044" s="52"/>
      <c r="CQ22044" s="52"/>
      <c r="CR22044" s="52"/>
      <c r="CS22044" s="52"/>
      <c r="CT22044" s="52"/>
      <c r="CU22044" s="33"/>
      <c r="CV22044" s="33"/>
    </row>
    <row r="22045" spans="74:100">
      <c r="BV22045" s="62"/>
      <c r="BW22045" s="62"/>
      <c r="BX22045" s="62"/>
      <c r="BY22045" s="62"/>
      <c r="BZ22045" s="62"/>
      <c r="CA22045" s="62"/>
      <c r="CB22045" s="62"/>
      <c r="CC22045" s="62"/>
      <c r="CD22045" s="62"/>
      <c r="CE22045" s="62"/>
      <c r="CF22045" s="62"/>
      <c r="CL22045" s="56" t="s">
        <v>11907</v>
      </c>
      <c r="CM22045" s="56" t="s">
        <v>213</v>
      </c>
      <c r="CN22045" s="56" t="s">
        <v>213</v>
      </c>
      <c r="CO22045" s="52"/>
      <c r="CP22045" s="52"/>
      <c r="CQ22045" s="52"/>
      <c r="CR22045" s="52"/>
      <c r="CS22045" s="52"/>
      <c r="CT22045" s="52"/>
      <c r="CU22045" s="33"/>
      <c r="CV22045" s="33"/>
    </row>
    <row r="22046" spans="74:100">
      <c r="BV22046" s="62"/>
      <c r="BW22046" s="62"/>
      <c r="BX22046" s="62"/>
      <c r="BY22046" s="62"/>
      <c r="BZ22046" s="62"/>
      <c r="CA22046" s="62"/>
      <c r="CB22046" s="62"/>
      <c r="CC22046" s="62"/>
      <c r="CD22046" s="62"/>
      <c r="CE22046" s="62"/>
      <c r="CF22046" s="62"/>
      <c r="CL22046" s="35" t="s">
        <v>17406</v>
      </c>
      <c r="CM22046" s="35" t="s">
        <v>217</v>
      </c>
      <c r="CN22046" s="35" t="s">
        <v>217</v>
      </c>
      <c r="CO22046" s="52"/>
      <c r="CP22046" s="52"/>
      <c r="CQ22046" s="52"/>
      <c r="CR22046" s="52"/>
      <c r="CS22046" s="52"/>
      <c r="CT22046" s="52"/>
      <c r="CU22046" s="33"/>
      <c r="CV22046" s="33"/>
    </row>
    <row r="22047" spans="74:100">
      <c r="BV22047" s="62"/>
      <c r="BW22047" s="62"/>
      <c r="BX22047" s="62"/>
      <c r="BY22047" s="62"/>
      <c r="BZ22047" s="62"/>
      <c r="CA22047" s="62"/>
      <c r="CB22047" s="62"/>
      <c r="CC22047" s="62"/>
      <c r="CD22047" s="62"/>
      <c r="CE22047" s="62"/>
      <c r="CF22047" s="62"/>
      <c r="CL22047" s="56" t="s">
        <v>17408</v>
      </c>
      <c r="CM22047" s="56" t="s">
        <v>214</v>
      </c>
      <c r="CN22047" s="56" t="s">
        <v>214</v>
      </c>
      <c r="CO22047" s="52"/>
      <c r="CP22047" s="52"/>
      <c r="CQ22047" s="52"/>
      <c r="CR22047" s="52"/>
      <c r="CS22047" s="52"/>
      <c r="CT22047" s="52"/>
      <c r="CU22047" s="33"/>
      <c r="CV22047" s="33"/>
    </row>
    <row r="22048" spans="74:100">
      <c r="BV22048" s="62"/>
      <c r="BW22048" s="62"/>
      <c r="BX22048" s="62"/>
      <c r="BY22048" s="62"/>
      <c r="BZ22048" s="62"/>
      <c r="CA22048" s="62"/>
      <c r="CB22048" s="62"/>
      <c r="CC22048" s="62"/>
      <c r="CD22048" s="62"/>
      <c r="CE22048" s="62"/>
      <c r="CF22048" s="62"/>
      <c r="CL22048" s="56" t="s">
        <v>17409</v>
      </c>
      <c r="CM22048" s="56" t="s">
        <v>214</v>
      </c>
      <c r="CN22048" s="56" t="s">
        <v>214</v>
      </c>
      <c r="CO22048" s="52"/>
      <c r="CP22048" s="52"/>
      <c r="CQ22048" s="52"/>
      <c r="CR22048" s="52"/>
      <c r="CS22048" s="52"/>
      <c r="CT22048" s="52"/>
      <c r="CU22048" s="33"/>
      <c r="CV22048" s="33"/>
    </row>
    <row r="22049" spans="74:100">
      <c r="BV22049" s="62"/>
      <c r="BW22049" s="62"/>
      <c r="BX22049" s="62"/>
      <c r="BY22049" s="62"/>
      <c r="BZ22049" s="62"/>
      <c r="CA22049" s="62"/>
      <c r="CB22049" s="62"/>
      <c r="CC22049" s="62"/>
      <c r="CD22049" s="62"/>
      <c r="CE22049" s="62"/>
      <c r="CF22049" s="62"/>
      <c r="CL22049" s="56" t="s">
        <v>11910</v>
      </c>
      <c r="CM22049" s="56" t="s">
        <v>216</v>
      </c>
      <c r="CN22049" s="56" t="s">
        <v>216</v>
      </c>
      <c r="CO22049" s="52"/>
      <c r="CP22049" s="52"/>
      <c r="CQ22049" s="52"/>
      <c r="CR22049" s="52"/>
      <c r="CS22049" s="52"/>
      <c r="CT22049" s="52"/>
      <c r="CU22049" s="33"/>
      <c r="CV22049" s="33"/>
    </row>
    <row r="22050" spans="74:100">
      <c r="BV22050" s="62"/>
      <c r="BW22050" s="62"/>
      <c r="BX22050" s="62"/>
      <c r="BY22050" s="62"/>
      <c r="BZ22050" s="62"/>
      <c r="CA22050" s="62"/>
      <c r="CB22050" s="62"/>
      <c r="CC22050" s="62"/>
      <c r="CD22050" s="62"/>
      <c r="CE22050" s="62"/>
      <c r="CF22050" s="62"/>
      <c r="CL22050" s="56" t="s">
        <v>24077</v>
      </c>
      <c r="CM22050" s="56" t="s">
        <v>216</v>
      </c>
      <c r="CN22050" s="56" t="s">
        <v>216</v>
      </c>
      <c r="CO22050" s="52"/>
      <c r="CP22050" s="52"/>
      <c r="CQ22050" s="52"/>
      <c r="CR22050" s="52"/>
      <c r="CS22050" s="52"/>
      <c r="CT22050" s="52"/>
      <c r="CU22050" s="33"/>
      <c r="CV22050" s="33"/>
    </row>
    <row r="22051" spans="74:100">
      <c r="BV22051" s="62"/>
      <c r="BW22051" s="62"/>
      <c r="BX22051" s="62"/>
      <c r="BY22051" s="62"/>
      <c r="BZ22051" s="62"/>
      <c r="CA22051" s="62"/>
      <c r="CB22051" s="62"/>
      <c r="CC22051" s="62"/>
      <c r="CD22051" s="62"/>
      <c r="CE22051" s="62"/>
      <c r="CF22051" s="62"/>
      <c r="CL22051" s="56" t="s">
        <v>29638</v>
      </c>
      <c r="CM22051" s="56" t="s">
        <v>216</v>
      </c>
      <c r="CN22051" s="56" t="s">
        <v>216</v>
      </c>
      <c r="CO22051" s="52"/>
      <c r="CP22051" s="52"/>
      <c r="CQ22051" s="52"/>
      <c r="CR22051" s="52"/>
      <c r="CS22051" s="52"/>
      <c r="CT22051" s="52"/>
      <c r="CU22051" s="33"/>
      <c r="CV22051" s="33"/>
    </row>
    <row r="22052" spans="74:100">
      <c r="BV22052" s="62"/>
      <c r="BW22052" s="62"/>
      <c r="BX22052" s="62"/>
      <c r="BY22052" s="62"/>
      <c r="BZ22052" s="62"/>
      <c r="CA22052" s="62"/>
      <c r="CB22052" s="62"/>
      <c r="CC22052" s="62"/>
      <c r="CD22052" s="62"/>
      <c r="CE22052" s="62"/>
      <c r="CF22052" s="62"/>
      <c r="CL22052" s="56" t="s">
        <v>29639</v>
      </c>
      <c r="CM22052" s="56" t="s">
        <v>216</v>
      </c>
      <c r="CN22052" s="56" t="s">
        <v>216</v>
      </c>
      <c r="CO22052" s="52"/>
      <c r="CP22052" s="52"/>
      <c r="CQ22052" s="52"/>
      <c r="CR22052" s="52"/>
      <c r="CS22052" s="52"/>
      <c r="CT22052" s="52"/>
      <c r="CU22052" s="33"/>
      <c r="CV22052" s="33"/>
    </row>
    <row r="22053" spans="74:100">
      <c r="BV22053" s="62"/>
      <c r="BW22053" s="62"/>
      <c r="BX22053" s="62"/>
      <c r="BY22053" s="62"/>
      <c r="BZ22053" s="62"/>
      <c r="CA22053" s="62"/>
      <c r="CB22053" s="62"/>
      <c r="CC22053" s="62"/>
      <c r="CD22053" s="62"/>
      <c r="CE22053" s="62"/>
      <c r="CF22053" s="62"/>
      <c r="CL22053" s="35" t="s">
        <v>1803</v>
      </c>
      <c r="CM22053" s="35" t="s">
        <v>217</v>
      </c>
      <c r="CN22053" s="35" t="s">
        <v>217</v>
      </c>
      <c r="CO22053" s="52"/>
      <c r="CP22053" s="52"/>
      <c r="CQ22053" s="52"/>
      <c r="CR22053" s="52"/>
      <c r="CS22053" s="52"/>
      <c r="CT22053" s="52"/>
      <c r="CU22053" s="33"/>
      <c r="CV22053" s="33"/>
    </row>
    <row r="22054" spans="74:100">
      <c r="BV22054" s="62"/>
      <c r="BW22054" s="62"/>
      <c r="BX22054" s="62"/>
      <c r="BY22054" s="62"/>
      <c r="BZ22054" s="62"/>
      <c r="CA22054" s="62"/>
      <c r="CB22054" s="62"/>
      <c r="CC22054" s="62"/>
      <c r="CD22054" s="62"/>
      <c r="CE22054" s="62"/>
      <c r="CF22054" s="62"/>
      <c r="CL22054" s="56" t="s">
        <v>29640</v>
      </c>
      <c r="CM22054" s="56" t="s">
        <v>216</v>
      </c>
      <c r="CN22054" s="56" t="s">
        <v>216</v>
      </c>
      <c r="CO22054" s="52"/>
      <c r="CP22054" s="52"/>
      <c r="CQ22054" s="52"/>
      <c r="CR22054" s="52"/>
      <c r="CS22054" s="52"/>
      <c r="CT22054" s="52"/>
      <c r="CU22054" s="33"/>
      <c r="CV22054" s="33"/>
    </row>
    <row r="22055" spans="74:100">
      <c r="BV22055" s="62"/>
      <c r="BW22055" s="62"/>
      <c r="BX22055" s="62"/>
      <c r="BY22055" s="62"/>
      <c r="BZ22055" s="62"/>
      <c r="CA22055" s="62"/>
      <c r="CB22055" s="62"/>
      <c r="CC22055" s="62"/>
      <c r="CD22055" s="62"/>
      <c r="CE22055" s="62"/>
      <c r="CF22055" s="62"/>
      <c r="CL22055" s="56" t="s">
        <v>29641</v>
      </c>
      <c r="CM22055" s="56" t="s">
        <v>216</v>
      </c>
      <c r="CN22055" s="56" t="s">
        <v>216</v>
      </c>
      <c r="CO22055" s="52"/>
      <c r="CP22055" s="52"/>
      <c r="CQ22055" s="52"/>
      <c r="CR22055" s="52"/>
      <c r="CS22055" s="52"/>
      <c r="CT22055" s="52"/>
      <c r="CU22055" s="33"/>
      <c r="CV22055" s="33"/>
    </row>
    <row r="22056" spans="74:100">
      <c r="BV22056" s="62"/>
      <c r="BW22056" s="62"/>
      <c r="BX22056" s="62"/>
      <c r="BY22056" s="62"/>
      <c r="BZ22056" s="62"/>
      <c r="CA22056" s="62"/>
      <c r="CB22056" s="62"/>
      <c r="CC22056" s="62"/>
      <c r="CD22056" s="62"/>
      <c r="CE22056" s="62"/>
      <c r="CF22056" s="62"/>
      <c r="CL22056" s="56" t="s">
        <v>11913</v>
      </c>
      <c r="CM22056" s="56" t="s">
        <v>214</v>
      </c>
      <c r="CN22056" s="56" t="s">
        <v>214</v>
      </c>
      <c r="CO22056" s="52"/>
      <c r="CP22056" s="52"/>
      <c r="CQ22056" s="52"/>
      <c r="CR22056" s="52"/>
      <c r="CS22056" s="52"/>
      <c r="CT22056" s="52"/>
      <c r="CU22056" s="33"/>
      <c r="CV22056" s="33"/>
    </row>
    <row r="22057" spans="74:100">
      <c r="BV22057" s="62"/>
      <c r="BW22057" s="62"/>
      <c r="BX22057" s="62"/>
      <c r="BY22057" s="62"/>
      <c r="BZ22057" s="62"/>
      <c r="CA22057" s="62"/>
      <c r="CB22057" s="62"/>
      <c r="CC22057" s="62"/>
      <c r="CD22057" s="62"/>
      <c r="CE22057" s="62"/>
      <c r="CF22057" s="62"/>
      <c r="CL22057" s="56" t="s">
        <v>11916</v>
      </c>
      <c r="CM22057" s="56" t="s">
        <v>214</v>
      </c>
      <c r="CN22057" s="56" t="s">
        <v>214</v>
      </c>
      <c r="CO22057" s="52"/>
      <c r="CP22057" s="52"/>
      <c r="CQ22057" s="52"/>
      <c r="CR22057" s="52"/>
      <c r="CS22057" s="52"/>
      <c r="CT22057" s="52"/>
      <c r="CU22057" s="33"/>
      <c r="CV22057" s="33"/>
    </row>
    <row r="22058" spans="74:100">
      <c r="BV22058" s="62"/>
      <c r="BW22058" s="62"/>
      <c r="BX22058" s="62"/>
      <c r="BY22058" s="62"/>
      <c r="BZ22058" s="62"/>
      <c r="CA22058" s="62"/>
      <c r="CB22058" s="62"/>
      <c r="CC22058" s="62"/>
      <c r="CD22058" s="62"/>
      <c r="CE22058" s="62"/>
      <c r="CF22058" s="62"/>
      <c r="CL22058" s="35" t="s">
        <v>11919</v>
      </c>
      <c r="CM22058" s="35" t="s">
        <v>217</v>
      </c>
      <c r="CN22058" s="35" t="s">
        <v>217</v>
      </c>
      <c r="CO22058" s="52"/>
      <c r="CP22058" s="52"/>
      <c r="CQ22058" s="52"/>
      <c r="CR22058" s="52"/>
      <c r="CS22058" s="52"/>
      <c r="CT22058" s="52"/>
      <c r="CU22058" s="33"/>
      <c r="CV22058" s="33"/>
    </row>
    <row r="22059" spans="74:100">
      <c r="BV22059" s="62"/>
      <c r="BW22059" s="62"/>
      <c r="BX22059" s="62"/>
      <c r="BY22059" s="62"/>
      <c r="BZ22059" s="62"/>
      <c r="CA22059" s="62"/>
      <c r="CB22059" s="62"/>
      <c r="CC22059" s="62"/>
      <c r="CD22059" s="62"/>
      <c r="CE22059" s="62"/>
      <c r="CF22059" s="62"/>
      <c r="CL22059" s="56" t="s">
        <v>11920</v>
      </c>
      <c r="CM22059" s="56" t="s">
        <v>213</v>
      </c>
      <c r="CN22059" s="56" t="s">
        <v>213</v>
      </c>
      <c r="CO22059" s="52"/>
      <c r="CP22059" s="52"/>
      <c r="CQ22059" s="52"/>
      <c r="CR22059" s="52"/>
      <c r="CS22059" s="52"/>
      <c r="CT22059" s="52"/>
      <c r="CU22059" s="33"/>
      <c r="CV22059" s="33"/>
    </row>
    <row r="22060" spans="74:100">
      <c r="BV22060" s="62"/>
      <c r="BW22060" s="62"/>
      <c r="BX22060" s="62"/>
      <c r="BY22060" s="62"/>
      <c r="BZ22060" s="62"/>
      <c r="CA22060" s="62"/>
      <c r="CB22060" s="62"/>
      <c r="CC22060" s="62"/>
      <c r="CD22060" s="62"/>
      <c r="CE22060" s="62"/>
      <c r="CF22060" s="62"/>
      <c r="CL22060" s="35" t="s">
        <v>12116</v>
      </c>
      <c r="CM22060" s="35" t="s">
        <v>217</v>
      </c>
      <c r="CN22060" s="35" t="s">
        <v>217</v>
      </c>
      <c r="CO22060" s="52"/>
      <c r="CP22060" s="52"/>
      <c r="CQ22060" s="52"/>
      <c r="CR22060" s="52"/>
      <c r="CS22060" s="52"/>
      <c r="CT22060" s="52"/>
      <c r="CU22060" s="33"/>
      <c r="CV22060" s="33"/>
    </row>
    <row r="22061" spans="74:100">
      <c r="BV22061" s="62"/>
      <c r="BW22061" s="62"/>
      <c r="BX22061" s="62"/>
      <c r="BY22061" s="62"/>
      <c r="BZ22061" s="62"/>
      <c r="CA22061" s="62"/>
      <c r="CB22061" s="62"/>
      <c r="CC22061" s="62"/>
      <c r="CD22061" s="62"/>
      <c r="CE22061" s="62"/>
      <c r="CF22061" s="62"/>
      <c r="CL22061" s="35" t="s">
        <v>12106</v>
      </c>
      <c r="CM22061" s="35" t="s">
        <v>217</v>
      </c>
      <c r="CN22061" s="35" t="s">
        <v>217</v>
      </c>
      <c r="CO22061" s="52"/>
      <c r="CP22061" s="52"/>
      <c r="CQ22061" s="52"/>
      <c r="CR22061" s="52"/>
      <c r="CS22061" s="52"/>
      <c r="CT22061" s="52"/>
      <c r="CU22061" s="33"/>
      <c r="CV22061" s="33"/>
    </row>
    <row r="22062" spans="74:100">
      <c r="BV22062" s="62"/>
      <c r="BW22062" s="62"/>
      <c r="BX22062" s="62"/>
      <c r="BY22062" s="62"/>
      <c r="BZ22062" s="62"/>
      <c r="CA22062" s="62"/>
      <c r="CB22062" s="62"/>
      <c r="CC22062" s="62"/>
      <c r="CD22062" s="62"/>
      <c r="CE22062" s="62"/>
      <c r="CF22062" s="62"/>
      <c r="CL22062" s="35" t="s">
        <v>29642</v>
      </c>
      <c r="CM22062" s="35" t="s">
        <v>217</v>
      </c>
      <c r="CN22062" s="35" t="s">
        <v>217</v>
      </c>
      <c r="CO22062" s="52"/>
      <c r="CP22062" s="52"/>
      <c r="CQ22062" s="52"/>
      <c r="CR22062" s="52"/>
      <c r="CS22062" s="52"/>
      <c r="CT22062" s="52"/>
      <c r="CU22062" s="33"/>
      <c r="CV22062" s="33"/>
    </row>
    <row r="22063" spans="74:100">
      <c r="BV22063" s="62"/>
      <c r="BW22063" s="62"/>
      <c r="BX22063" s="62"/>
      <c r="BY22063" s="62"/>
      <c r="BZ22063" s="62"/>
      <c r="CA22063" s="62"/>
      <c r="CB22063" s="62"/>
      <c r="CC22063" s="62"/>
      <c r="CD22063" s="62"/>
      <c r="CE22063" s="62"/>
      <c r="CF22063" s="62"/>
      <c r="CL22063" s="56" t="s">
        <v>12107</v>
      </c>
      <c r="CM22063" s="56" t="s">
        <v>216</v>
      </c>
      <c r="CN22063" s="56" t="s">
        <v>216</v>
      </c>
      <c r="CO22063" s="52"/>
      <c r="CP22063" s="52"/>
      <c r="CQ22063" s="52"/>
      <c r="CR22063" s="52"/>
      <c r="CS22063" s="52"/>
      <c r="CT22063" s="52"/>
      <c r="CU22063" s="33"/>
      <c r="CV22063" s="33"/>
    </row>
    <row r="22064" spans="74:100">
      <c r="BV22064" s="62"/>
      <c r="BW22064" s="62"/>
      <c r="BX22064" s="62"/>
      <c r="BY22064" s="62"/>
      <c r="BZ22064" s="62"/>
      <c r="CA22064" s="62"/>
      <c r="CB22064" s="62"/>
      <c r="CC22064" s="62"/>
      <c r="CD22064" s="62"/>
      <c r="CE22064" s="62"/>
      <c r="CF22064" s="62"/>
      <c r="CL22064" s="35" t="s">
        <v>29643</v>
      </c>
      <c r="CM22064" s="35" t="s">
        <v>217</v>
      </c>
      <c r="CN22064" s="35" t="s">
        <v>217</v>
      </c>
      <c r="CO22064" s="52"/>
      <c r="CP22064" s="52"/>
      <c r="CQ22064" s="52"/>
      <c r="CR22064" s="52"/>
      <c r="CS22064" s="52"/>
      <c r="CT22064" s="52"/>
      <c r="CU22064" s="33"/>
      <c r="CV22064" s="33"/>
    </row>
    <row r="22065" spans="74:100">
      <c r="BV22065" s="62"/>
      <c r="BW22065" s="62"/>
      <c r="BX22065" s="62"/>
      <c r="BY22065" s="62"/>
      <c r="BZ22065" s="62"/>
      <c r="CA22065" s="62"/>
      <c r="CB22065" s="62"/>
      <c r="CC22065" s="62"/>
      <c r="CD22065" s="62"/>
      <c r="CE22065" s="62"/>
      <c r="CF22065" s="62"/>
      <c r="CL22065" s="56" t="s">
        <v>12108</v>
      </c>
      <c r="CM22065" s="56" t="s">
        <v>215</v>
      </c>
      <c r="CN22065" s="56" t="s">
        <v>215</v>
      </c>
      <c r="CO22065" s="52"/>
      <c r="CP22065" s="52"/>
      <c r="CQ22065" s="52"/>
      <c r="CR22065" s="52"/>
      <c r="CS22065" s="52"/>
      <c r="CT22065" s="52"/>
      <c r="CU22065" s="33"/>
      <c r="CV22065" s="33"/>
    </row>
    <row r="22066" spans="74:100">
      <c r="BV22066" s="62"/>
      <c r="BW22066" s="62"/>
      <c r="BX22066" s="62"/>
      <c r="BY22066" s="62"/>
      <c r="BZ22066" s="62"/>
      <c r="CA22066" s="62"/>
      <c r="CB22066" s="62"/>
      <c r="CC22066" s="62"/>
      <c r="CD22066" s="62"/>
      <c r="CE22066" s="62"/>
      <c r="CF22066" s="62"/>
      <c r="CL22066" s="35" t="s">
        <v>29644</v>
      </c>
      <c r="CM22066" s="35" t="s">
        <v>217</v>
      </c>
      <c r="CN22066" s="35" t="s">
        <v>217</v>
      </c>
      <c r="CO22066" s="52"/>
      <c r="CP22066" s="52"/>
      <c r="CQ22066" s="52"/>
      <c r="CR22066" s="52"/>
      <c r="CS22066" s="52"/>
      <c r="CT22066" s="52"/>
      <c r="CU22066" s="33"/>
      <c r="CV22066" s="33"/>
    </row>
    <row r="22067" spans="74:100">
      <c r="BV22067" s="62"/>
      <c r="BW22067" s="62"/>
      <c r="BX22067" s="62"/>
      <c r="BY22067" s="62"/>
      <c r="BZ22067" s="62"/>
      <c r="CA22067" s="62"/>
      <c r="CB22067" s="62"/>
      <c r="CC22067" s="62"/>
      <c r="CD22067" s="62"/>
      <c r="CE22067" s="62"/>
      <c r="CF22067" s="62"/>
      <c r="CL22067" s="35" t="s">
        <v>29645</v>
      </c>
      <c r="CM22067" s="35" t="s">
        <v>217</v>
      </c>
      <c r="CN22067" s="35" t="s">
        <v>217</v>
      </c>
      <c r="CO22067" s="52"/>
      <c r="CP22067" s="52"/>
      <c r="CQ22067" s="52"/>
      <c r="CR22067" s="52"/>
      <c r="CS22067" s="52"/>
      <c r="CT22067" s="52"/>
      <c r="CU22067" s="33"/>
      <c r="CV22067" s="33"/>
    </row>
    <row r="22068" spans="74:100">
      <c r="BV22068" s="62"/>
      <c r="BW22068" s="62"/>
      <c r="BX22068" s="62"/>
      <c r="BY22068" s="62"/>
      <c r="BZ22068" s="62"/>
      <c r="CA22068" s="62"/>
      <c r="CB22068" s="62"/>
      <c r="CC22068" s="62"/>
      <c r="CD22068" s="62"/>
      <c r="CE22068" s="62"/>
      <c r="CF22068" s="62"/>
      <c r="CL22068" s="56" t="s">
        <v>12114</v>
      </c>
      <c r="CM22068" s="56" t="s">
        <v>217</v>
      </c>
      <c r="CN22068" s="56" t="s">
        <v>217</v>
      </c>
      <c r="CO22068" s="52"/>
      <c r="CP22068" s="52"/>
      <c r="CQ22068" s="52"/>
      <c r="CR22068" s="52"/>
      <c r="CS22068" s="52"/>
      <c r="CT22068" s="52"/>
      <c r="CU22068" s="33"/>
      <c r="CV22068" s="33"/>
    </row>
    <row r="22069" spans="74:100">
      <c r="BV22069" s="62"/>
      <c r="BW22069" s="62"/>
      <c r="BX22069" s="62"/>
      <c r="BY22069" s="62"/>
      <c r="BZ22069" s="62"/>
      <c r="CA22069" s="62"/>
      <c r="CB22069" s="62"/>
      <c r="CC22069" s="62"/>
      <c r="CD22069" s="62"/>
      <c r="CE22069" s="62"/>
      <c r="CF22069" s="62"/>
      <c r="CL22069" s="56" t="s">
        <v>12110</v>
      </c>
      <c r="CM22069" s="56" t="s">
        <v>217</v>
      </c>
      <c r="CN22069" s="56" t="s">
        <v>217</v>
      </c>
      <c r="CO22069" s="52"/>
      <c r="CP22069" s="52"/>
      <c r="CQ22069" s="52"/>
      <c r="CR22069" s="52"/>
      <c r="CS22069" s="52"/>
      <c r="CT22069" s="52"/>
      <c r="CU22069" s="33"/>
      <c r="CV22069" s="33"/>
    </row>
    <row r="22070" spans="74:100">
      <c r="BV22070" s="62"/>
      <c r="BW22070" s="62"/>
      <c r="BX22070" s="62"/>
      <c r="BY22070" s="62"/>
      <c r="BZ22070" s="62"/>
      <c r="CA22070" s="62"/>
      <c r="CB22070" s="62"/>
      <c r="CC22070" s="62"/>
      <c r="CD22070" s="62"/>
      <c r="CE22070" s="62"/>
      <c r="CF22070" s="62"/>
      <c r="CL22070" s="56" t="s">
        <v>25877</v>
      </c>
      <c r="CM22070" s="56" t="s">
        <v>217</v>
      </c>
      <c r="CN22070" s="56" t="s">
        <v>217</v>
      </c>
      <c r="CO22070" s="52"/>
      <c r="CP22070" s="52"/>
      <c r="CQ22070" s="52"/>
      <c r="CR22070" s="52"/>
      <c r="CS22070" s="52"/>
      <c r="CT22070" s="52"/>
      <c r="CU22070" s="33"/>
      <c r="CV22070" s="33"/>
    </row>
    <row r="22071" spans="74:100">
      <c r="BV22071" s="62"/>
      <c r="BW22071" s="62"/>
      <c r="BX22071" s="62"/>
      <c r="BY22071" s="62"/>
      <c r="BZ22071" s="62"/>
      <c r="CA22071" s="62"/>
      <c r="CB22071" s="62"/>
      <c r="CC22071" s="62"/>
      <c r="CD22071" s="62"/>
      <c r="CE22071" s="62"/>
      <c r="CF22071" s="62"/>
      <c r="CL22071" s="35" t="s">
        <v>29646</v>
      </c>
      <c r="CM22071" s="35" t="s">
        <v>217</v>
      </c>
      <c r="CN22071" s="35" t="s">
        <v>217</v>
      </c>
      <c r="CO22071" s="52"/>
      <c r="CP22071" s="52"/>
      <c r="CQ22071" s="52"/>
      <c r="CR22071" s="52"/>
      <c r="CS22071" s="52"/>
      <c r="CT22071" s="52"/>
      <c r="CU22071" s="33"/>
      <c r="CV22071" s="33"/>
    </row>
    <row r="22072" spans="74:100">
      <c r="BV22072" s="62"/>
      <c r="BW22072" s="62"/>
      <c r="BX22072" s="62"/>
      <c r="BY22072" s="62"/>
      <c r="BZ22072" s="62"/>
      <c r="CA22072" s="62"/>
      <c r="CB22072" s="62"/>
      <c r="CC22072" s="62"/>
      <c r="CD22072" s="62"/>
      <c r="CE22072" s="62"/>
      <c r="CF22072" s="62"/>
      <c r="CL22072" s="35" t="s">
        <v>29647</v>
      </c>
      <c r="CM22072" s="35" t="s">
        <v>217</v>
      </c>
      <c r="CN22072" s="35" t="s">
        <v>217</v>
      </c>
      <c r="CO22072" s="52"/>
      <c r="CP22072" s="52"/>
      <c r="CQ22072" s="52"/>
      <c r="CR22072" s="52"/>
      <c r="CS22072" s="52"/>
      <c r="CT22072" s="52"/>
      <c r="CU22072" s="33"/>
      <c r="CV22072" s="33"/>
    </row>
    <row r="22073" spans="74:100">
      <c r="BV22073" s="62"/>
      <c r="BW22073" s="62"/>
      <c r="BX22073" s="62"/>
      <c r="BY22073" s="62"/>
      <c r="BZ22073" s="62"/>
      <c r="CA22073" s="62"/>
      <c r="CB22073" s="62"/>
      <c r="CC22073" s="62"/>
      <c r="CD22073" s="62"/>
      <c r="CE22073" s="62"/>
      <c r="CF22073" s="62"/>
      <c r="CL22073" s="56" t="s">
        <v>12117</v>
      </c>
      <c r="CM22073" s="56" t="s">
        <v>215</v>
      </c>
      <c r="CN22073" s="56" t="s">
        <v>215</v>
      </c>
      <c r="CO22073" s="52"/>
      <c r="CP22073" s="52"/>
      <c r="CQ22073" s="52"/>
      <c r="CR22073" s="52"/>
      <c r="CS22073" s="52"/>
      <c r="CT22073" s="52"/>
      <c r="CU22073" s="33"/>
      <c r="CV22073" s="33"/>
    </row>
    <row r="22074" spans="74:100">
      <c r="BV22074" s="62"/>
      <c r="BW22074" s="62"/>
      <c r="BX22074" s="62"/>
      <c r="BY22074" s="62"/>
      <c r="BZ22074" s="62"/>
      <c r="CA22074" s="62"/>
      <c r="CB22074" s="62"/>
      <c r="CC22074" s="62"/>
      <c r="CD22074" s="62"/>
      <c r="CE22074" s="62"/>
      <c r="CF22074" s="62"/>
      <c r="CL22074" s="35" t="s">
        <v>29648</v>
      </c>
      <c r="CM22074" s="35" t="s">
        <v>217</v>
      </c>
      <c r="CN22074" s="35" t="s">
        <v>217</v>
      </c>
      <c r="CO22074" s="52"/>
      <c r="CP22074" s="52"/>
      <c r="CQ22074" s="52"/>
      <c r="CR22074" s="52"/>
      <c r="CS22074" s="52"/>
      <c r="CT22074" s="52"/>
      <c r="CU22074" s="33"/>
      <c r="CV22074" s="33"/>
    </row>
    <row r="22075" spans="74:100">
      <c r="BV22075" s="62"/>
      <c r="BW22075" s="62"/>
      <c r="BX22075" s="62"/>
      <c r="BY22075" s="62"/>
      <c r="BZ22075" s="62"/>
      <c r="CA22075" s="62"/>
      <c r="CB22075" s="62"/>
      <c r="CC22075" s="62"/>
      <c r="CD22075" s="62"/>
      <c r="CE22075" s="62"/>
      <c r="CF22075" s="62"/>
      <c r="CL22075" s="56" t="s">
        <v>11935</v>
      </c>
      <c r="CM22075" s="56" t="s">
        <v>217</v>
      </c>
      <c r="CN22075" s="56" t="s">
        <v>217</v>
      </c>
      <c r="CO22075" s="52"/>
      <c r="CP22075" s="52"/>
      <c r="CQ22075" s="52"/>
      <c r="CR22075" s="52"/>
      <c r="CS22075" s="52"/>
      <c r="CT22075" s="52"/>
      <c r="CU22075" s="33"/>
      <c r="CV22075" s="33"/>
    </row>
    <row r="22076" spans="74:100">
      <c r="BV22076" s="62"/>
      <c r="BW22076" s="62"/>
      <c r="BX22076" s="62"/>
      <c r="BY22076" s="62"/>
      <c r="BZ22076" s="62"/>
      <c r="CA22076" s="62"/>
      <c r="CB22076" s="62"/>
      <c r="CC22076" s="62"/>
      <c r="CD22076" s="62"/>
      <c r="CE22076" s="62"/>
      <c r="CF22076" s="62"/>
      <c r="CL22076" s="56" t="s">
        <v>11936</v>
      </c>
      <c r="CM22076" s="56" t="s">
        <v>217</v>
      </c>
      <c r="CN22076" s="56" t="s">
        <v>217</v>
      </c>
      <c r="CO22076" s="52"/>
      <c r="CP22076" s="52"/>
      <c r="CQ22076" s="52"/>
      <c r="CR22076" s="52"/>
      <c r="CS22076" s="52"/>
      <c r="CT22076" s="52"/>
      <c r="CU22076" s="33"/>
      <c r="CV22076" s="33"/>
    </row>
    <row r="22077" spans="74:100">
      <c r="BV22077" s="62"/>
      <c r="BW22077" s="62"/>
      <c r="BX22077" s="62"/>
      <c r="BY22077" s="62"/>
      <c r="BZ22077" s="62"/>
      <c r="CA22077" s="62"/>
      <c r="CB22077" s="62"/>
      <c r="CC22077" s="62"/>
      <c r="CD22077" s="62"/>
      <c r="CE22077" s="62"/>
      <c r="CF22077" s="62"/>
      <c r="CL22077" s="56" t="s">
        <v>11925</v>
      </c>
      <c r="CM22077" s="56" t="s">
        <v>216</v>
      </c>
      <c r="CN22077" s="56" t="s">
        <v>216</v>
      </c>
      <c r="CO22077" s="52"/>
      <c r="CP22077" s="52"/>
      <c r="CQ22077" s="52"/>
      <c r="CR22077" s="52"/>
      <c r="CS22077" s="52"/>
      <c r="CT22077" s="52"/>
      <c r="CU22077" s="33"/>
      <c r="CV22077" s="33"/>
    </row>
    <row r="22078" spans="74:100">
      <c r="BV22078" s="62"/>
      <c r="BW22078" s="62"/>
      <c r="BX22078" s="62"/>
      <c r="BY22078" s="62"/>
      <c r="BZ22078" s="62"/>
      <c r="CA22078" s="62"/>
      <c r="CB22078" s="62"/>
      <c r="CC22078" s="62"/>
      <c r="CD22078" s="62"/>
      <c r="CE22078" s="62"/>
      <c r="CF22078" s="62"/>
      <c r="CL22078" s="56" t="s">
        <v>11926</v>
      </c>
      <c r="CM22078" s="56" t="s">
        <v>216</v>
      </c>
      <c r="CN22078" s="56" t="s">
        <v>216</v>
      </c>
      <c r="CO22078" s="52"/>
      <c r="CP22078" s="52"/>
      <c r="CQ22078" s="52"/>
      <c r="CR22078" s="52"/>
      <c r="CS22078" s="52"/>
      <c r="CT22078" s="52"/>
      <c r="CU22078" s="33"/>
      <c r="CV22078" s="33"/>
    </row>
    <row r="22079" spans="74:100">
      <c r="BV22079" s="62"/>
      <c r="BW22079" s="62"/>
      <c r="BX22079" s="62"/>
      <c r="BY22079" s="62"/>
      <c r="BZ22079" s="62"/>
      <c r="CA22079" s="62"/>
      <c r="CB22079" s="62"/>
      <c r="CC22079" s="62"/>
      <c r="CD22079" s="62"/>
      <c r="CE22079" s="62"/>
      <c r="CF22079" s="62"/>
      <c r="CL22079" s="56" t="s">
        <v>11927</v>
      </c>
      <c r="CM22079" s="56" t="s">
        <v>216</v>
      </c>
      <c r="CN22079" s="56" t="s">
        <v>216</v>
      </c>
      <c r="CO22079" s="52"/>
      <c r="CP22079" s="52"/>
      <c r="CQ22079" s="52"/>
      <c r="CR22079" s="52"/>
      <c r="CS22079" s="52"/>
      <c r="CT22079" s="52"/>
      <c r="CU22079" s="33"/>
      <c r="CV22079" s="33"/>
    </row>
    <row r="22080" spans="74:100">
      <c r="BV22080" s="62"/>
      <c r="BW22080" s="62"/>
      <c r="BX22080" s="62"/>
      <c r="BY22080" s="62"/>
      <c r="BZ22080" s="62"/>
      <c r="CA22080" s="62"/>
      <c r="CB22080" s="62"/>
      <c r="CC22080" s="62"/>
      <c r="CD22080" s="62"/>
      <c r="CE22080" s="62"/>
      <c r="CF22080" s="62"/>
      <c r="CL22080" s="56" t="s">
        <v>11928</v>
      </c>
      <c r="CM22080" s="56" t="s">
        <v>216</v>
      </c>
      <c r="CN22080" s="56" t="s">
        <v>216</v>
      </c>
      <c r="CO22080" s="52"/>
      <c r="CP22080" s="52"/>
      <c r="CQ22080" s="52"/>
      <c r="CR22080" s="52"/>
      <c r="CS22080" s="52"/>
      <c r="CT22080" s="52"/>
      <c r="CU22080" s="33"/>
      <c r="CV22080" s="33"/>
    </row>
    <row r="22081" spans="74:100">
      <c r="BV22081" s="62"/>
      <c r="BW22081" s="62"/>
      <c r="BX22081" s="62"/>
      <c r="BY22081" s="62"/>
      <c r="BZ22081" s="62"/>
      <c r="CA22081" s="62"/>
      <c r="CB22081" s="62"/>
      <c r="CC22081" s="62"/>
      <c r="CD22081" s="62"/>
      <c r="CE22081" s="62"/>
      <c r="CF22081" s="62"/>
      <c r="CL22081" s="56" t="s">
        <v>11929</v>
      </c>
      <c r="CM22081" s="56" t="s">
        <v>216</v>
      </c>
      <c r="CN22081" s="56" t="s">
        <v>216</v>
      </c>
      <c r="CO22081" s="52"/>
      <c r="CP22081" s="52"/>
      <c r="CQ22081" s="52"/>
      <c r="CR22081" s="52"/>
      <c r="CS22081" s="52"/>
      <c r="CT22081" s="52"/>
      <c r="CU22081" s="33"/>
      <c r="CV22081" s="33"/>
    </row>
    <row r="22082" spans="74:100">
      <c r="BV22082" s="62"/>
      <c r="BW22082" s="62"/>
      <c r="BX22082" s="62"/>
      <c r="BY22082" s="62"/>
      <c r="BZ22082" s="62"/>
      <c r="CA22082" s="62"/>
      <c r="CB22082" s="62"/>
      <c r="CC22082" s="62"/>
      <c r="CD22082" s="62"/>
      <c r="CE22082" s="62"/>
      <c r="CF22082" s="62"/>
      <c r="CL22082" s="56" t="s">
        <v>5165</v>
      </c>
      <c r="CM22082" s="56" t="s">
        <v>216</v>
      </c>
      <c r="CN22082" s="56" t="s">
        <v>216</v>
      </c>
      <c r="CO22082" s="52"/>
      <c r="CP22082" s="52"/>
      <c r="CQ22082" s="52"/>
      <c r="CR22082" s="52"/>
      <c r="CS22082" s="52"/>
      <c r="CT22082" s="52"/>
      <c r="CU22082" s="33"/>
      <c r="CV22082" s="33"/>
    </row>
    <row r="22083" spans="74:100">
      <c r="BV22083" s="62"/>
      <c r="BW22083" s="62"/>
      <c r="BX22083" s="62"/>
      <c r="BY22083" s="62"/>
      <c r="BZ22083" s="62"/>
      <c r="CA22083" s="62"/>
      <c r="CB22083" s="62"/>
      <c r="CC22083" s="62"/>
      <c r="CD22083" s="62"/>
      <c r="CE22083" s="62"/>
      <c r="CF22083" s="62"/>
      <c r="CL22083" s="56" t="s">
        <v>25878</v>
      </c>
      <c r="CM22083" s="56" t="s">
        <v>217</v>
      </c>
      <c r="CN22083" s="56" t="s">
        <v>217</v>
      </c>
      <c r="CO22083" s="52"/>
      <c r="CP22083" s="52"/>
      <c r="CQ22083" s="52"/>
      <c r="CR22083" s="52"/>
      <c r="CS22083" s="52"/>
      <c r="CT22083" s="52"/>
      <c r="CU22083" s="33"/>
      <c r="CV22083" s="33"/>
    </row>
    <row r="22084" spans="74:100">
      <c r="BV22084" s="62"/>
      <c r="BW22084" s="62"/>
      <c r="BX22084" s="62"/>
      <c r="BY22084" s="62"/>
      <c r="BZ22084" s="62"/>
      <c r="CA22084" s="62"/>
      <c r="CB22084" s="62"/>
      <c r="CC22084" s="62"/>
      <c r="CD22084" s="62"/>
      <c r="CE22084" s="62"/>
      <c r="CF22084" s="62"/>
      <c r="CL22084" s="56" t="s">
        <v>25879</v>
      </c>
      <c r="CM22084" s="56" t="s">
        <v>217</v>
      </c>
      <c r="CN22084" s="56" t="s">
        <v>217</v>
      </c>
      <c r="CO22084" s="52"/>
      <c r="CP22084" s="52"/>
      <c r="CQ22084" s="52"/>
      <c r="CR22084" s="52"/>
      <c r="CS22084" s="52"/>
      <c r="CT22084" s="52"/>
      <c r="CU22084" s="33"/>
      <c r="CV22084" s="33"/>
    </row>
    <row r="22085" spans="74:100">
      <c r="BV22085" s="62"/>
      <c r="BW22085" s="62"/>
      <c r="BX22085" s="62"/>
      <c r="BY22085" s="62"/>
      <c r="BZ22085" s="62"/>
      <c r="CA22085" s="62"/>
      <c r="CB22085" s="62"/>
      <c r="CC22085" s="62"/>
      <c r="CD22085" s="62"/>
      <c r="CE22085" s="62"/>
      <c r="CF22085" s="62"/>
      <c r="CL22085" s="35" t="s">
        <v>12954</v>
      </c>
      <c r="CM22085" s="35" t="s">
        <v>217</v>
      </c>
      <c r="CN22085" s="35" t="s">
        <v>217</v>
      </c>
      <c r="CO22085" s="52"/>
      <c r="CP22085" s="52"/>
      <c r="CQ22085" s="52"/>
      <c r="CR22085" s="52"/>
      <c r="CS22085" s="52"/>
      <c r="CT22085" s="52"/>
      <c r="CU22085" s="33"/>
      <c r="CV22085" s="33"/>
    </row>
    <row r="22086" spans="74:100">
      <c r="BV22086" s="62"/>
      <c r="BW22086" s="62"/>
      <c r="BX22086" s="62"/>
      <c r="BY22086" s="62"/>
      <c r="BZ22086" s="62"/>
      <c r="CA22086" s="62"/>
      <c r="CB22086" s="62"/>
      <c r="CC22086" s="62"/>
      <c r="CD22086" s="62"/>
      <c r="CE22086" s="62"/>
      <c r="CF22086" s="62"/>
      <c r="CL22086" s="56" t="s">
        <v>11941</v>
      </c>
      <c r="CM22086" s="56" t="s">
        <v>215</v>
      </c>
      <c r="CN22086" s="56" t="s">
        <v>215</v>
      </c>
      <c r="CO22086" s="52"/>
      <c r="CP22086" s="52"/>
      <c r="CQ22086" s="52"/>
      <c r="CR22086" s="52"/>
      <c r="CS22086" s="52"/>
      <c r="CT22086" s="52"/>
      <c r="CU22086" s="33"/>
      <c r="CV22086" s="33"/>
    </row>
    <row r="22087" spans="74:100">
      <c r="BV22087" s="62"/>
      <c r="BW22087" s="62"/>
      <c r="BX22087" s="62"/>
      <c r="BY22087" s="62"/>
      <c r="BZ22087" s="62"/>
      <c r="CA22087" s="62"/>
      <c r="CB22087" s="62"/>
      <c r="CC22087" s="62"/>
      <c r="CD22087" s="62"/>
      <c r="CE22087" s="62"/>
      <c r="CF22087" s="62"/>
      <c r="CL22087" s="56" t="s">
        <v>1809</v>
      </c>
      <c r="CM22087" s="56" t="s">
        <v>215</v>
      </c>
      <c r="CN22087" s="56" t="s">
        <v>215</v>
      </c>
      <c r="CO22087" s="52"/>
      <c r="CP22087" s="52"/>
      <c r="CQ22087" s="52"/>
      <c r="CR22087" s="52"/>
      <c r="CS22087" s="52"/>
      <c r="CT22087" s="52"/>
      <c r="CU22087" s="33"/>
      <c r="CV22087" s="33"/>
    </row>
    <row r="22088" spans="74:100">
      <c r="BV22088" s="62"/>
      <c r="BW22088" s="62"/>
      <c r="BX22088" s="62"/>
      <c r="BY22088" s="62"/>
      <c r="BZ22088" s="62"/>
      <c r="CA22088" s="62"/>
      <c r="CB22088" s="62"/>
      <c r="CC22088" s="62"/>
      <c r="CD22088" s="62"/>
      <c r="CE22088" s="62"/>
      <c r="CF22088" s="62"/>
      <c r="CL22088" s="56" t="s">
        <v>11930</v>
      </c>
      <c r="CM22088" s="56" t="s">
        <v>216</v>
      </c>
      <c r="CN22088" s="56" t="s">
        <v>216</v>
      </c>
      <c r="CO22088" s="52"/>
      <c r="CP22088" s="52"/>
      <c r="CQ22088" s="52"/>
      <c r="CR22088" s="52"/>
      <c r="CS22088" s="52"/>
      <c r="CT22088" s="52"/>
      <c r="CU22088" s="33"/>
      <c r="CV22088" s="33"/>
    </row>
    <row r="22089" spans="74:100">
      <c r="BV22089" s="62"/>
      <c r="BW22089" s="62"/>
      <c r="BX22089" s="62"/>
      <c r="BY22089" s="62"/>
      <c r="BZ22089" s="62"/>
      <c r="CA22089" s="62"/>
      <c r="CB22089" s="62"/>
      <c r="CC22089" s="62"/>
      <c r="CD22089" s="62"/>
      <c r="CE22089" s="62"/>
      <c r="CF22089" s="62"/>
      <c r="CL22089" s="56" t="s">
        <v>11937</v>
      </c>
      <c r="CM22089" s="56" t="s">
        <v>216</v>
      </c>
      <c r="CN22089" s="56" t="s">
        <v>216</v>
      </c>
      <c r="CO22089" s="52"/>
      <c r="CP22089" s="52"/>
      <c r="CQ22089" s="52"/>
      <c r="CR22089" s="52"/>
      <c r="CS22089" s="52"/>
      <c r="CT22089" s="52"/>
      <c r="CU22089" s="33"/>
      <c r="CV22089" s="33"/>
    </row>
    <row r="22090" spans="74:100">
      <c r="BV22090" s="62"/>
      <c r="BW22090" s="62"/>
      <c r="BX22090" s="62"/>
      <c r="BY22090" s="62"/>
      <c r="BZ22090" s="62"/>
      <c r="CA22090" s="62"/>
      <c r="CB22090" s="62"/>
      <c r="CC22090" s="62"/>
      <c r="CD22090" s="62"/>
      <c r="CE22090" s="62"/>
      <c r="CF22090" s="62"/>
      <c r="CL22090" s="56" t="s">
        <v>11940</v>
      </c>
      <c r="CM22090" s="56" t="s">
        <v>216</v>
      </c>
      <c r="CN22090" s="56" t="s">
        <v>216</v>
      </c>
      <c r="CO22090" s="52"/>
      <c r="CP22090" s="52"/>
      <c r="CQ22090" s="52"/>
      <c r="CR22090" s="52"/>
      <c r="CS22090" s="52"/>
      <c r="CT22090" s="52"/>
      <c r="CU22090" s="33"/>
      <c r="CV22090" s="33"/>
    </row>
    <row r="22091" spans="74:100">
      <c r="BV22091" s="62"/>
      <c r="BW22091" s="62"/>
      <c r="BX22091" s="62"/>
      <c r="BY22091" s="62"/>
      <c r="BZ22091" s="62"/>
      <c r="CA22091" s="62"/>
      <c r="CB22091" s="62"/>
      <c r="CC22091" s="62"/>
      <c r="CD22091" s="62"/>
      <c r="CE22091" s="62"/>
      <c r="CF22091" s="62"/>
      <c r="CL22091" s="35" t="s">
        <v>11938</v>
      </c>
      <c r="CM22091" s="35" t="s">
        <v>217</v>
      </c>
      <c r="CN22091" s="35" t="s">
        <v>217</v>
      </c>
      <c r="CO22091" s="52"/>
      <c r="CP22091" s="52"/>
      <c r="CQ22091" s="52"/>
      <c r="CR22091" s="52"/>
      <c r="CS22091" s="52"/>
      <c r="CT22091" s="52"/>
      <c r="CU22091" s="33"/>
      <c r="CV22091" s="33"/>
    </row>
    <row r="22092" spans="74:100">
      <c r="BV22092" s="62"/>
      <c r="BW22092" s="62"/>
      <c r="BX22092" s="62"/>
      <c r="BY22092" s="62"/>
      <c r="BZ22092" s="62"/>
      <c r="CA22092" s="62"/>
      <c r="CB22092" s="62"/>
      <c r="CC22092" s="62"/>
      <c r="CD22092" s="62"/>
      <c r="CE22092" s="62"/>
      <c r="CF22092" s="62"/>
      <c r="CL22092" s="35" t="s">
        <v>11939</v>
      </c>
      <c r="CM22092" s="35" t="s">
        <v>217</v>
      </c>
      <c r="CN22092" s="35" t="s">
        <v>217</v>
      </c>
      <c r="CO22092" s="52"/>
      <c r="CP22092" s="52"/>
      <c r="CQ22092" s="52"/>
      <c r="CR22092" s="52"/>
      <c r="CS22092" s="52"/>
      <c r="CT22092" s="52"/>
      <c r="CU22092" s="33"/>
      <c r="CV22092" s="33"/>
    </row>
    <row r="22093" spans="74:100">
      <c r="BV22093" s="62"/>
      <c r="BW22093" s="62"/>
      <c r="BX22093" s="62"/>
      <c r="BY22093" s="62"/>
      <c r="BZ22093" s="62"/>
      <c r="CA22093" s="62"/>
      <c r="CB22093" s="62"/>
      <c r="CC22093" s="62"/>
      <c r="CD22093" s="62"/>
      <c r="CE22093" s="62"/>
      <c r="CF22093" s="62"/>
      <c r="CL22093" s="56" t="s">
        <v>11921</v>
      </c>
      <c r="CM22093" s="56" t="s">
        <v>215</v>
      </c>
      <c r="CN22093" s="56" t="s">
        <v>215</v>
      </c>
      <c r="CO22093" s="52"/>
      <c r="CP22093" s="52"/>
      <c r="CQ22093" s="52"/>
      <c r="CR22093" s="52"/>
      <c r="CS22093" s="52"/>
      <c r="CT22093" s="52"/>
      <c r="CU22093" s="33"/>
      <c r="CV22093" s="33"/>
    </row>
    <row r="22094" spans="74:100">
      <c r="BV22094" s="62"/>
      <c r="BW22094" s="62"/>
      <c r="BX22094" s="62"/>
      <c r="BY22094" s="62"/>
      <c r="BZ22094" s="62"/>
      <c r="CA22094" s="62"/>
      <c r="CB22094" s="62"/>
      <c r="CC22094" s="62"/>
      <c r="CD22094" s="62"/>
      <c r="CE22094" s="62"/>
      <c r="CF22094" s="62"/>
      <c r="CL22094" s="56" t="s">
        <v>11922</v>
      </c>
      <c r="CM22094" s="56" t="s">
        <v>215</v>
      </c>
      <c r="CN22094" s="56" t="s">
        <v>215</v>
      </c>
      <c r="CO22094" s="52"/>
      <c r="CP22094" s="52"/>
      <c r="CQ22094" s="52"/>
      <c r="CR22094" s="52"/>
      <c r="CS22094" s="52"/>
      <c r="CT22094" s="52"/>
      <c r="CU22094" s="33"/>
      <c r="CV22094" s="33"/>
    </row>
    <row r="22095" spans="74:100">
      <c r="BV22095" s="62"/>
      <c r="BW22095" s="62"/>
      <c r="BX22095" s="62"/>
      <c r="BY22095" s="62"/>
      <c r="BZ22095" s="62"/>
      <c r="CA22095" s="62"/>
      <c r="CB22095" s="62"/>
      <c r="CC22095" s="62"/>
      <c r="CD22095" s="62"/>
      <c r="CE22095" s="62"/>
      <c r="CF22095" s="62"/>
      <c r="CL22095" s="56" t="s">
        <v>11931</v>
      </c>
      <c r="CM22095" s="56" t="s">
        <v>216</v>
      </c>
      <c r="CN22095" s="56" t="s">
        <v>216</v>
      </c>
      <c r="CO22095" s="52"/>
      <c r="CP22095" s="52"/>
      <c r="CQ22095" s="52"/>
      <c r="CR22095" s="52"/>
      <c r="CS22095" s="52"/>
      <c r="CT22095" s="52"/>
      <c r="CU22095" s="33"/>
      <c r="CV22095" s="33"/>
    </row>
    <row r="22096" spans="74:100">
      <c r="BV22096" s="62"/>
      <c r="BW22096" s="62"/>
      <c r="BX22096" s="62"/>
      <c r="BY22096" s="62"/>
      <c r="BZ22096" s="62"/>
      <c r="CA22096" s="62"/>
      <c r="CB22096" s="62"/>
      <c r="CC22096" s="62"/>
      <c r="CD22096" s="62"/>
      <c r="CE22096" s="62"/>
      <c r="CF22096" s="62"/>
      <c r="CL22096" s="35" t="s">
        <v>11801</v>
      </c>
      <c r="CM22096" s="35" t="s">
        <v>217</v>
      </c>
      <c r="CN22096" s="35" t="s">
        <v>217</v>
      </c>
      <c r="CO22096" s="52"/>
      <c r="CP22096" s="52"/>
      <c r="CQ22096" s="52"/>
      <c r="CR22096" s="52"/>
      <c r="CS22096" s="52"/>
      <c r="CT22096" s="52"/>
      <c r="CU22096" s="33"/>
      <c r="CV22096" s="33"/>
    </row>
    <row r="22097" spans="74:100">
      <c r="BV22097" s="62"/>
      <c r="BW22097" s="62"/>
      <c r="BX22097" s="62"/>
      <c r="BY22097" s="62"/>
      <c r="BZ22097" s="62"/>
      <c r="CA22097" s="62"/>
      <c r="CB22097" s="62"/>
      <c r="CC22097" s="62"/>
      <c r="CD22097" s="62"/>
      <c r="CE22097" s="62"/>
      <c r="CF22097" s="62"/>
      <c r="CL22097" s="56" t="s">
        <v>11942</v>
      </c>
      <c r="CM22097" s="56" t="s">
        <v>215</v>
      </c>
      <c r="CN22097" s="56" t="s">
        <v>215</v>
      </c>
      <c r="CO22097" s="52"/>
      <c r="CP22097" s="52"/>
      <c r="CQ22097" s="52"/>
      <c r="CR22097" s="52"/>
      <c r="CS22097" s="52"/>
      <c r="CT22097" s="52"/>
      <c r="CU22097" s="33"/>
      <c r="CV22097" s="33"/>
    </row>
    <row r="22098" spans="74:100">
      <c r="BV22098" s="62"/>
      <c r="BW22098" s="62"/>
      <c r="BX22098" s="62"/>
      <c r="BY22098" s="62"/>
      <c r="BZ22098" s="62"/>
      <c r="CA22098" s="62"/>
      <c r="CB22098" s="62"/>
      <c r="CC22098" s="62"/>
      <c r="CD22098" s="62"/>
      <c r="CE22098" s="62"/>
      <c r="CF22098" s="62"/>
      <c r="CL22098" s="56" t="s">
        <v>11943</v>
      </c>
      <c r="CM22098" s="56" t="s">
        <v>215</v>
      </c>
      <c r="CN22098" s="56" t="s">
        <v>215</v>
      </c>
      <c r="CO22098" s="52"/>
      <c r="CP22098" s="52"/>
      <c r="CQ22098" s="52"/>
      <c r="CR22098" s="52"/>
      <c r="CS22098" s="52"/>
      <c r="CT22098" s="52"/>
      <c r="CU22098" s="33"/>
      <c r="CV22098" s="33"/>
    </row>
    <row r="22099" spans="74:100">
      <c r="BV22099" s="62"/>
      <c r="BW22099" s="62"/>
      <c r="BX22099" s="62"/>
      <c r="BY22099" s="62"/>
      <c r="BZ22099" s="62"/>
      <c r="CA22099" s="62"/>
      <c r="CB22099" s="62"/>
      <c r="CC22099" s="62"/>
      <c r="CD22099" s="62"/>
      <c r="CE22099" s="62"/>
      <c r="CF22099" s="62"/>
      <c r="CL22099" s="56" t="s">
        <v>25880</v>
      </c>
      <c r="CM22099" s="56" t="s">
        <v>215</v>
      </c>
      <c r="CN22099" s="56" t="s">
        <v>215</v>
      </c>
      <c r="CO22099" s="52"/>
      <c r="CP22099" s="52"/>
      <c r="CQ22099" s="52"/>
      <c r="CR22099" s="52"/>
      <c r="CS22099" s="52"/>
      <c r="CT22099" s="52"/>
      <c r="CU22099" s="33"/>
      <c r="CV22099" s="33"/>
    </row>
    <row r="22100" spans="74:100">
      <c r="BV22100" s="62"/>
      <c r="BW22100" s="62"/>
      <c r="BX22100" s="62"/>
      <c r="BY22100" s="62"/>
      <c r="BZ22100" s="62"/>
      <c r="CA22100" s="62"/>
      <c r="CB22100" s="62"/>
      <c r="CC22100" s="62"/>
      <c r="CD22100" s="62"/>
      <c r="CE22100" s="62"/>
      <c r="CF22100" s="62"/>
      <c r="CL22100" s="56" t="s">
        <v>11933</v>
      </c>
      <c r="CM22100" s="56" t="s">
        <v>216</v>
      </c>
      <c r="CN22100" s="56" t="s">
        <v>216</v>
      </c>
      <c r="CO22100" s="52"/>
      <c r="CP22100" s="52"/>
      <c r="CQ22100" s="52"/>
      <c r="CR22100" s="52"/>
      <c r="CS22100" s="52"/>
      <c r="CT22100" s="52"/>
      <c r="CU22100" s="33"/>
      <c r="CV22100" s="33"/>
    </row>
    <row r="22101" spans="74:100">
      <c r="BV22101" s="62"/>
      <c r="BW22101" s="62"/>
      <c r="BX22101" s="62"/>
      <c r="BY22101" s="62"/>
      <c r="BZ22101" s="62"/>
      <c r="CA22101" s="62"/>
      <c r="CB22101" s="62"/>
      <c r="CC22101" s="62"/>
      <c r="CD22101" s="62"/>
      <c r="CE22101" s="62"/>
      <c r="CF22101" s="62"/>
      <c r="CL22101" s="35" t="s">
        <v>11948</v>
      </c>
      <c r="CM22101" s="35" t="s">
        <v>217</v>
      </c>
      <c r="CN22101" s="35" t="s">
        <v>217</v>
      </c>
      <c r="CO22101" s="52"/>
      <c r="CP22101" s="52"/>
      <c r="CQ22101" s="52"/>
      <c r="CR22101" s="52"/>
      <c r="CS22101" s="52"/>
      <c r="CT22101" s="52"/>
      <c r="CU22101" s="33"/>
      <c r="CV22101" s="33"/>
    </row>
    <row r="22102" spans="74:100">
      <c r="BV22102" s="62"/>
      <c r="BW22102" s="62"/>
      <c r="BX22102" s="62"/>
      <c r="BY22102" s="62"/>
      <c r="BZ22102" s="62"/>
      <c r="CA22102" s="62"/>
      <c r="CB22102" s="62"/>
      <c r="CC22102" s="62"/>
      <c r="CD22102" s="62"/>
      <c r="CE22102" s="62"/>
      <c r="CF22102" s="62"/>
      <c r="CL22102" s="35" t="s">
        <v>11949</v>
      </c>
      <c r="CM22102" s="35" t="s">
        <v>217</v>
      </c>
      <c r="CN22102" s="35" t="s">
        <v>217</v>
      </c>
      <c r="CO22102" s="52"/>
      <c r="CP22102" s="52"/>
      <c r="CQ22102" s="52"/>
      <c r="CR22102" s="52"/>
      <c r="CS22102" s="52"/>
      <c r="CT22102" s="52"/>
      <c r="CU22102" s="33"/>
      <c r="CV22102" s="33"/>
    </row>
    <row r="22103" spans="74:100">
      <c r="BV22103" s="62"/>
      <c r="BW22103" s="62"/>
      <c r="BX22103" s="62"/>
      <c r="BY22103" s="62"/>
      <c r="BZ22103" s="62"/>
      <c r="CA22103" s="62"/>
      <c r="CB22103" s="62"/>
      <c r="CC22103" s="62"/>
      <c r="CD22103" s="62"/>
      <c r="CE22103" s="62"/>
      <c r="CF22103" s="62"/>
      <c r="CL22103" s="35" t="s">
        <v>11951</v>
      </c>
      <c r="CM22103" s="35" t="s">
        <v>217</v>
      </c>
      <c r="CN22103" s="35" t="s">
        <v>217</v>
      </c>
      <c r="CO22103" s="52"/>
      <c r="CP22103" s="52"/>
      <c r="CQ22103" s="52"/>
      <c r="CR22103" s="52"/>
      <c r="CS22103" s="52"/>
      <c r="CT22103" s="52"/>
      <c r="CU22103" s="33"/>
      <c r="CV22103" s="33"/>
    </row>
    <row r="22104" spans="74:100">
      <c r="BV22104" s="62"/>
      <c r="BW22104" s="62"/>
      <c r="BX22104" s="62"/>
      <c r="BY22104" s="62"/>
      <c r="BZ22104" s="62"/>
      <c r="CA22104" s="62"/>
      <c r="CB22104" s="62"/>
      <c r="CC22104" s="62"/>
      <c r="CD22104" s="62"/>
      <c r="CE22104" s="62"/>
      <c r="CF22104" s="62"/>
      <c r="CL22104" s="35" t="s">
        <v>11950</v>
      </c>
      <c r="CM22104" s="35" t="s">
        <v>217</v>
      </c>
      <c r="CN22104" s="35" t="s">
        <v>217</v>
      </c>
      <c r="CO22104" s="52"/>
      <c r="CP22104" s="52"/>
      <c r="CQ22104" s="52"/>
      <c r="CR22104" s="52"/>
      <c r="CS22104" s="52"/>
      <c r="CT22104" s="52"/>
      <c r="CU22104" s="33"/>
      <c r="CV22104" s="33"/>
    </row>
    <row r="22105" spans="74:100">
      <c r="BV22105" s="62"/>
      <c r="BW22105" s="62"/>
      <c r="BX22105" s="62"/>
      <c r="BY22105" s="62"/>
      <c r="BZ22105" s="62"/>
      <c r="CA22105" s="62"/>
      <c r="CB22105" s="62"/>
      <c r="CC22105" s="62"/>
      <c r="CD22105" s="62"/>
      <c r="CE22105" s="62"/>
      <c r="CF22105" s="62"/>
      <c r="CL22105" s="35" t="s">
        <v>7733</v>
      </c>
      <c r="CM22105" s="35" t="s">
        <v>217</v>
      </c>
      <c r="CN22105" s="35" t="s">
        <v>217</v>
      </c>
      <c r="CO22105" s="52"/>
      <c r="CP22105" s="52"/>
      <c r="CQ22105" s="52"/>
      <c r="CR22105" s="52"/>
      <c r="CS22105" s="52"/>
      <c r="CT22105" s="52"/>
      <c r="CU22105" s="33"/>
      <c r="CV22105" s="33"/>
    </row>
    <row r="22106" spans="74:100">
      <c r="BV22106" s="62"/>
      <c r="BW22106" s="62"/>
      <c r="BX22106" s="62"/>
      <c r="BY22106" s="62"/>
      <c r="BZ22106" s="62"/>
      <c r="CA22106" s="62"/>
      <c r="CB22106" s="62"/>
      <c r="CC22106" s="62"/>
      <c r="CD22106" s="62"/>
      <c r="CE22106" s="62"/>
      <c r="CF22106" s="62"/>
      <c r="CL22106" s="56" t="s">
        <v>7734</v>
      </c>
      <c r="CM22106" s="56" t="s">
        <v>216</v>
      </c>
      <c r="CN22106" s="56" t="s">
        <v>216</v>
      </c>
      <c r="CO22106" s="52"/>
      <c r="CP22106" s="52"/>
      <c r="CQ22106" s="52"/>
      <c r="CR22106" s="52"/>
      <c r="CS22106" s="52"/>
      <c r="CT22106" s="52"/>
      <c r="CU22106" s="33"/>
      <c r="CV22106" s="33"/>
    </row>
    <row r="22107" spans="74:100">
      <c r="BV22107" s="62"/>
      <c r="BW22107" s="62"/>
      <c r="BX22107" s="62"/>
      <c r="BY22107" s="62"/>
      <c r="BZ22107" s="62"/>
      <c r="CA22107" s="62"/>
      <c r="CB22107" s="62"/>
      <c r="CC22107" s="62"/>
      <c r="CD22107" s="62"/>
      <c r="CE22107" s="62"/>
      <c r="CF22107" s="62"/>
      <c r="CL22107" s="35" t="s">
        <v>11956</v>
      </c>
      <c r="CM22107" s="35" t="s">
        <v>217</v>
      </c>
      <c r="CN22107" s="35" t="s">
        <v>217</v>
      </c>
      <c r="CO22107" s="52"/>
      <c r="CP22107" s="52"/>
      <c r="CQ22107" s="52"/>
      <c r="CR22107" s="52"/>
      <c r="CS22107" s="52"/>
      <c r="CT22107" s="52"/>
      <c r="CU22107" s="33"/>
      <c r="CV22107" s="33"/>
    </row>
    <row r="22108" spans="74:100">
      <c r="BV22108" s="62"/>
      <c r="BW22108" s="62"/>
      <c r="BX22108" s="62"/>
      <c r="BY22108" s="62"/>
      <c r="BZ22108" s="62"/>
      <c r="CA22108" s="62"/>
      <c r="CB22108" s="62"/>
      <c r="CC22108" s="62"/>
      <c r="CD22108" s="62"/>
      <c r="CE22108" s="62"/>
      <c r="CF22108" s="62"/>
      <c r="CL22108" s="35" t="s">
        <v>11957</v>
      </c>
      <c r="CM22108" s="35" t="s">
        <v>217</v>
      </c>
      <c r="CN22108" s="35" t="s">
        <v>217</v>
      </c>
      <c r="CO22108" s="52"/>
      <c r="CP22108" s="52"/>
      <c r="CQ22108" s="52"/>
      <c r="CR22108" s="52"/>
      <c r="CS22108" s="52"/>
      <c r="CT22108" s="52"/>
      <c r="CU22108" s="33"/>
      <c r="CV22108" s="33"/>
    </row>
    <row r="22109" spans="74:100">
      <c r="BV22109" s="62"/>
      <c r="BW22109" s="62"/>
      <c r="BX22109" s="62"/>
      <c r="BY22109" s="62"/>
      <c r="BZ22109" s="62"/>
      <c r="CA22109" s="62"/>
      <c r="CB22109" s="62"/>
      <c r="CC22109" s="62"/>
      <c r="CD22109" s="62"/>
      <c r="CE22109" s="62"/>
      <c r="CF22109" s="62"/>
      <c r="CL22109" s="35" t="s">
        <v>11958</v>
      </c>
      <c r="CM22109" s="35" t="s">
        <v>217</v>
      </c>
      <c r="CN22109" s="35" t="s">
        <v>217</v>
      </c>
      <c r="CO22109" s="52"/>
      <c r="CP22109" s="52"/>
      <c r="CQ22109" s="52"/>
      <c r="CR22109" s="52"/>
      <c r="CS22109" s="52"/>
      <c r="CT22109" s="52"/>
      <c r="CU22109" s="33"/>
      <c r="CV22109" s="33"/>
    </row>
    <row r="22110" spans="74:100">
      <c r="BV22110" s="62"/>
      <c r="BW22110" s="62"/>
      <c r="BX22110" s="62"/>
      <c r="BY22110" s="62"/>
      <c r="BZ22110" s="62"/>
      <c r="CA22110" s="62"/>
      <c r="CB22110" s="62"/>
      <c r="CC22110" s="62"/>
      <c r="CD22110" s="62"/>
      <c r="CE22110" s="62"/>
      <c r="CF22110" s="62"/>
      <c r="CL22110" s="35" t="s">
        <v>11959</v>
      </c>
      <c r="CM22110" s="35" t="s">
        <v>217</v>
      </c>
      <c r="CN22110" s="35" t="s">
        <v>217</v>
      </c>
      <c r="CO22110" s="52"/>
      <c r="CP22110" s="52"/>
      <c r="CQ22110" s="52"/>
      <c r="CR22110" s="52"/>
      <c r="CS22110" s="52"/>
      <c r="CT22110" s="52"/>
      <c r="CU22110" s="33"/>
      <c r="CV22110" s="33"/>
    </row>
    <row r="22111" spans="74:100">
      <c r="BV22111" s="62"/>
      <c r="BW22111" s="62"/>
      <c r="BX22111" s="62"/>
      <c r="BY22111" s="62"/>
      <c r="BZ22111" s="62"/>
      <c r="CA22111" s="62"/>
      <c r="CB22111" s="62"/>
      <c r="CC22111" s="62"/>
      <c r="CD22111" s="62"/>
      <c r="CE22111" s="62"/>
      <c r="CF22111" s="62"/>
      <c r="CL22111" s="35" t="s">
        <v>11960</v>
      </c>
      <c r="CM22111" s="35" t="s">
        <v>217</v>
      </c>
      <c r="CN22111" s="35" t="s">
        <v>217</v>
      </c>
      <c r="CO22111" s="52"/>
      <c r="CP22111" s="52"/>
      <c r="CQ22111" s="52"/>
      <c r="CR22111" s="52"/>
      <c r="CS22111" s="52"/>
      <c r="CT22111" s="52"/>
      <c r="CU22111" s="33"/>
      <c r="CV22111" s="33"/>
    </row>
    <row r="22112" spans="74:100">
      <c r="BV22112" s="62"/>
      <c r="BW22112" s="62"/>
      <c r="BX22112" s="62"/>
      <c r="BY22112" s="62"/>
      <c r="BZ22112" s="62"/>
      <c r="CA22112" s="62"/>
      <c r="CB22112" s="62"/>
      <c r="CC22112" s="62"/>
      <c r="CD22112" s="62"/>
      <c r="CE22112" s="62"/>
      <c r="CF22112" s="62"/>
      <c r="CL22112" s="35" t="s">
        <v>29649</v>
      </c>
      <c r="CM22112" s="35" t="s">
        <v>217</v>
      </c>
      <c r="CN22112" s="35" t="s">
        <v>217</v>
      </c>
      <c r="CO22112" s="52"/>
      <c r="CP22112" s="52"/>
      <c r="CQ22112" s="52"/>
      <c r="CR22112" s="52"/>
      <c r="CS22112" s="52"/>
      <c r="CT22112" s="52"/>
      <c r="CU22112" s="33"/>
      <c r="CV22112" s="33"/>
    </row>
    <row r="22113" spans="74:100">
      <c r="BV22113" s="62"/>
      <c r="BW22113" s="62"/>
      <c r="BX22113" s="62"/>
      <c r="BY22113" s="62"/>
      <c r="BZ22113" s="62"/>
      <c r="CA22113" s="62"/>
      <c r="CB22113" s="62"/>
      <c r="CC22113" s="62"/>
      <c r="CD22113" s="62"/>
      <c r="CE22113" s="62"/>
      <c r="CF22113" s="62"/>
      <c r="CL22113" s="35" t="s">
        <v>11961</v>
      </c>
      <c r="CM22113" s="35" t="s">
        <v>217</v>
      </c>
      <c r="CN22113" s="35" t="s">
        <v>217</v>
      </c>
      <c r="CO22113" s="52"/>
      <c r="CP22113" s="52"/>
      <c r="CQ22113" s="52"/>
      <c r="CR22113" s="52"/>
      <c r="CS22113" s="52"/>
      <c r="CT22113" s="52"/>
      <c r="CU22113" s="33"/>
      <c r="CV22113" s="33"/>
    </row>
    <row r="22114" spans="74:100">
      <c r="BV22114" s="62"/>
      <c r="BW22114" s="62"/>
      <c r="BX22114" s="62"/>
      <c r="BY22114" s="62"/>
      <c r="BZ22114" s="62"/>
      <c r="CA22114" s="62"/>
      <c r="CB22114" s="62"/>
      <c r="CC22114" s="62"/>
      <c r="CD22114" s="62"/>
      <c r="CE22114" s="62"/>
      <c r="CF22114" s="62"/>
      <c r="CL22114" s="56" t="s">
        <v>11406</v>
      </c>
      <c r="CM22114" s="56" t="s">
        <v>216</v>
      </c>
      <c r="CN22114" s="56" t="s">
        <v>216</v>
      </c>
      <c r="CO22114" s="52"/>
      <c r="CP22114" s="52"/>
      <c r="CQ22114" s="52"/>
      <c r="CR22114" s="52"/>
      <c r="CS22114" s="52"/>
      <c r="CT22114" s="52"/>
      <c r="CU22114" s="33"/>
      <c r="CV22114" s="33"/>
    </row>
    <row r="22115" spans="74:100">
      <c r="BV22115" s="62"/>
      <c r="BW22115" s="62"/>
      <c r="BX22115" s="62"/>
      <c r="BY22115" s="62"/>
      <c r="BZ22115" s="62"/>
      <c r="CA22115" s="62"/>
      <c r="CB22115" s="62"/>
      <c r="CC22115" s="62"/>
      <c r="CD22115" s="62"/>
      <c r="CE22115" s="62"/>
      <c r="CF22115" s="62"/>
      <c r="CL22115" s="56" t="s">
        <v>11963</v>
      </c>
      <c r="CM22115" s="56" t="s">
        <v>214</v>
      </c>
      <c r="CN22115" s="56" t="s">
        <v>214</v>
      </c>
      <c r="CO22115" s="52"/>
      <c r="CP22115" s="52"/>
      <c r="CQ22115" s="52"/>
      <c r="CR22115" s="52"/>
      <c r="CS22115" s="52"/>
      <c r="CT22115" s="52"/>
      <c r="CU22115" s="33"/>
      <c r="CV22115" s="33"/>
    </row>
    <row r="22116" spans="74:100">
      <c r="BV22116" s="62"/>
      <c r="BW22116" s="62"/>
      <c r="BX22116" s="62"/>
      <c r="BY22116" s="62"/>
      <c r="BZ22116" s="62"/>
      <c r="CA22116" s="62"/>
      <c r="CB22116" s="62"/>
      <c r="CC22116" s="62"/>
      <c r="CD22116" s="62"/>
      <c r="CE22116" s="62"/>
      <c r="CF22116" s="62"/>
      <c r="CL22116" s="35" t="s">
        <v>24078</v>
      </c>
      <c r="CM22116" s="35" t="s">
        <v>217</v>
      </c>
      <c r="CN22116" s="35" t="s">
        <v>217</v>
      </c>
      <c r="CO22116" s="52"/>
      <c r="CP22116" s="52"/>
      <c r="CQ22116" s="52"/>
      <c r="CR22116" s="52"/>
      <c r="CS22116" s="52"/>
      <c r="CT22116" s="52"/>
      <c r="CU22116" s="33"/>
      <c r="CV22116" s="33"/>
    </row>
    <row r="22117" spans="74:100">
      <c r="BV22117" s="62"/>
      <c r="BW22117" s="62"/>
      <c r="BX22117" s="62"/>
      <c r="BY22117" s="62"/>
      <c r="BZ22117" s="62"/>
      <c r="CA22117" s="62"/>
      <c r="CB22117" s="62"/>
      <c r="CC22117" s="62"/>
      <c r="CD22117" s="62"/>
      <c r="CE22117" s="62"/>
      <c r="CF22117" s="62"/>
      <c r="CL22117" s="56" t="s">
        <v>11964</v>
      </c>
      <c r="CM22117" s="56" t="s">
        <v>214</v>
      </c>
      <c r="CN22117" s="56" t="s">
        <v>214</v>
      </c>
      <c r="CO22117" s="52"/>
      <c r="CP22117" s="52"/>
      <c r="CQ22117" s="52"/>
      <c r="CR22117" s="52"/>
      <c r="CS22117" s="52"/>
      <c r="CT22117" s="52"/>
      <c r="CU22117" s="33"/>
      <c r="CV22117" s="33"/>
    </row>
    <row r="22118" spans="74:100">
      <c r="BV22118" s="62"/>
      <c r="BW22118" s="62"/>
      <c r="BX22118" s="62"/>
      <c r="BY22118" s="62"/>
      <c r="BZ22118" s="62"/>
      <c r="CA22118" s="62"/>
      <c r="CB22118" s="62"/>
      <c r="CC22118" s="62"/>
      <c r="CD22118" s="62"/>
      <c r="CE22118" s="62"/>
      <c r="CF22118" s="62"/>
      <c r="CL22118" s="35" t="s">
        <v>11962</v>
      </c>
      <c r="CM22118" s="35" t="s">
        <v>217</v>
      </c>
      <c r="CN22118" s="35" t="s">
        <v>217</v>
      </c>
      <c r="CO22118" s="52"/>
      <c r="CP22118" s="52"/>
      <c r="CQ22118" s="52"/>
      <c r="CR22118" s="52"/>
      <c r="CS22118" s="52"/>
      <c r="CT22118" s="52"/>
      <c r="CU22118" s="33"/>
      <c r="CV22118" s="33"/>
    </row>
    <row r="22119" spans="74:100">
      <c r="BV22119" s="62"/>
      <c r="BW22119" s="62"/>
      <c r="BX22119" s="62"/>
      <c r="BY22119" s="62"/>
      <c r="BZ22119" s="62"/>
      <c r="CA22119" s="62"/>
      <c r="CB22119" s="62"/>
      <c r="CC22119" s="62"/>
      <c r="CD22119" s="62"/>
      <c r="CE22119" s="62"/>
      <c r="CF22119" s="62"/>
      <c r="CL22119" s="35" t="s">
        <v>16359</v>
      </c>
      <c r="CM22119" s="35" t="s">
        <v>217</v>
      </c>
      <c r="CN22119" s="35" t="s">
        <v>217</v>
      </c>
      <c r="CO22119" s="52"/>
      <c r="CP22119" s="52"/>
      <c r="CQ22119" s="52"/>
      <c r="CR22119" s="52"/>
      <c r="CS22119" s="52"/>
      <c r="CT22119" s="52"/>
      <c r="CU22119" s="33"/>
      <c r="CV22119" s="33"/>
    </row>
    <row r="22120" spans="74:100">
      <c r="BV22120" s="62"/>
      <c r="BW22120" s="62"/>
      <c r="BX22120" s="62"/>
      <c r="BY22120" s="62"/>
      <c r="BZ22120" s="62"/>
      <c r="CA22120" s="62"/>
      <c r="CB22120" s="62"/>
      <c r="CC22120" s="62"/>
      <c r="CD22120" s="62"/>
      <c r="CE22120" s="62"/>
      <c r="CF22120" s="62"/>
      <c r="CL22120" s="56" t="s">
        <v>16394</v>
      </c>
      <c r="CM22120" s="56" t="s">
        <v>216</v>
      </c>
      <c r="CN22120" s="56" t="s">
        <v>216</v>
      </c>
      <c r="CO22120" s="52"/>
      <c r="CP22120" s="52"/>
      <c r="CQ22120" s="52"/>
      <c r="CR22120" s="52"/>
      <c r="CS22120" s="52"/>
      <c r="CT22120" s="52"/>
      <c r="CU22120" s="33"/>
      <c r="CV22120" s="33"/>
    </row>
    <row r="22121" spans="74:100">
      <c r="BV22121" s="62"/>
      <c r="BW22121" s="62"/>
      <c r="BX22121" s="62"/>
      <c r="BY22121" s="62"/>
      <c r="BZ22121" s="62"/>
      <c r="CA22121" s="62"/>
      <c r="CB22121" s="62"/>
      <c r="CC22121" s="62"/>
      <c r="CD22121" s="62"/>
      <c r="CE22121" s="62"/>
      <c r="CF22121" s="62"/>
      <c r="CL22121" s="56" t="s">
        <v>16414</v>
      </c>
      <c r="CM22121" s="56" t="s">
        <v>215</v>
      </c>
      <c r="CN22121" s="56" t="s">
        <v>215</v>
      </c>
      <c r="CO22121" s="52"/>
      <c r="CP22121" s="52"/>
      <c r="CQ22121" s="52"/>
      <c r="CR22121" s="52"/>
      <c r="CS22121" s="52"/>
      <c r="CT22121" s="52"/>
      <c r="CU22121" s="33"/>
      <c r="CV22121" s="33"/>
    </row>
    <row r="22122" spans="74:100">
      <c r="BV22122" s="62"/>
      <c r="BW22122" s="62"/>
      <c r="BX22122" s="62"/>
      <c r="BY22122" s="62"/>
      <c r="BZ22122" s="62"/>
      <c r="CA22122" s="62"/>
      <c r="CB22122" s="62"/>
      <c r="CC22122" s="62"/>
      <c r="CD22122" s="62"/>
      <c r="CE22122" s="62"/>
      <c r="CF22122" s="62"/>
      <c r="CL22122" s="56" t="s">
        <v>16468</v>
      </c>
      <c r="CM22122" s="56" t="s">
        <v>214</v>
      </c>
      <c r="CN22122" s="56" t="s">
        <v>214</v>
      </c>
      <c r="CO22122" s="52"/>
      <c r="CP22122" s="52"/>
      <c r="CQ22122" s="52"/>
      <c r="CR22122" s="52"/>
      <c r="CS22122" s="52"/>
      <c r="CT22122" s="52"/>
      <c r="CU22122" s="33"/>
      <c r="CV22122" s="33"/>
    </row>
    <row r="22123" spans="74:100">
      <c r="BV22123" s="62"/>
      <c r="BW22123" s="62"/>
      <c r="BX22123" s="62"/>
      <c r="BY22123" s="62"/>
      <c r="BZ22123" s="62"/>
      <c r="CA22123" s="62"/>
      <c r="CB22123" s="62"/>
      <c r="CC22123" s="62"/>
      <c r="CD22123" s="62"/>
      <c r="CE22123" s="62"/>
      <c r="CF22123" s="62"/>
      <c r="CL22123" s="35" t="s">
        <v>16490</v>
      </c>
      <c r="CM22123" s="35" t="s">
        <v>217</v>
      </c>
      <c r="CN22123" s="35" t="s">
        <v>217</v>
      </c>
      <c r="CO22123" s="52"/>
      <c r="CP22123" s="52"/>
      <c r="CQ22123" s="52"/>
      <c r="CR22123" s="52"/>
      <c r="CS22123" s="52"/>
      <c r="CT22123" s="52"/>
      <c r="CU22123" s="33"/>
      <c r="CV22123" s="33"/>
    </row>
    <row r="22124" spans="74:100">
      <c r="BV22124" s="62"/>
      <c r="BW22124" s="62"/>
      <c r="BX22124" s="62"/>
      <c r="BY22124" s="62"/>
      <c r="BZ22124" s="62"/>
      <c r="CA22124" s="62"/>
      <c r="CB22124" s="62"/>
      <c r="CC22124" s="62"/>
      <c r="CD22124" s="62"/>
      <c r="CE22124" s="62"/>
      <c r="CF22124" s="62"/>
      <c r="CL22124" s="35" t="s">
        <v>16555</v>
      </c>
      <c r="CM22124" s="35" t="s">
        <v>217</v>
      </c>
      <c r="CN22124" s="35" t="s">
        <v>217</v>
      </c>
      <c r="CO22124" s="52"/>
      <c r="CP22124" s="52"/>
      <c r="CQ22124" s="52"/>
      <c r="CR22124" s="52"/>
      <c r="CS22124" s="52"/>
      <c r="CT22124" s="52"/>
      <c r="CU22124" s="33"/>
      <c r="CV22124" s="33"/>
    </row>
    <row r="22125" spans="74:100">
      <c r="BV22125" s="62"/>
      <c r="BW22125" s="62"/>
      <c r="BX22125" s="62"/>
      <c r="BY22125" s="62"/>
      <c r="BZ22125" s="62"/>
      <c r="CA22125" s="62"/>
      <c r="CB22125" s="62"/>
      <c r="CC22125" s="62"/>
      <c r="CD22125" s="62"/>
      <c r="CE22125" s="62"/>
      <c r="CF22125" s="62"/>
      <c r="CL22125" s="35" t="s">
        <v>24079</v>
      </c>
      <c r="CM22125" s="35" t="s">
        <v>217</v>
      </c>
      <c r="CN22125" s="35" t="s">
        <v>217</v>
      </c>
      <c r="CO22125" s="52"/>
      <c r="CP22125" s="52"/>
      <c r="CQ22125" s="52"/>
      <c r="CR22125" s="52"/>
      <c r="CS22125" s="52"/>
      <c r="CT22125" s="52"/>
      <c r="CU22125" s="33"/>
      <c r="CV22125" s="33"/>
    </row>
    <row r="22126" spans="74:100">
      <c r="BV22126" s="62"/>
      <c r="BW22126" s="62"/>
      <c r="BX22126" s="62"/>
      <c r="BY22126" s="62"/>
      <c r="BZ22126" s="62"/>
      <c r="CA22126" s="62"/>
      <c r="CB22126" s="62"/>
      <c r="CC22126" s="62"/>
      <c r="CD22126" s="62"/>
      <c r="CE22126" s="62"/>
      <c r="CF22126" s="62"/>
      <c r="CL22126" s="56" t="s">
        <v>11197</v>
      </c>
      <c r="CM22126" s="56" t="s">
        <v>215</v>
      </c>
      <c r="CN22126" s="56" t="s">
        <v>215</v>
      </c>
      <c r="CO22126" s="52"/>
      <c r="CP22126" s="52"/>
      <c r="CQ22126" s="52"/>
      <c r="CR22126" s="52"/>
      <c r="CS22126" s="52"/>
      <c r="CT22126" s="52"/>
      <c r="CU22126" s="33"/>
      <c r="CV22126" s="33"/>
    </row>
    <row r="22127" spans="74:100">
      <c r="BV22127" s="62"/>
      <c r="BW22127" s="62"/>
      <c r="BX22127" s="62"/>
      <c r="BY22127" s="62"/>
      <c r="BZ22127" s="62"/>
      <c r="CA22127" s="62"/>
      <c r="CB22127" s="62"/>
      <c r="CC22127" s="62"/>
      <c r="CD22127" s="62"/>
      <c r="CE22127" s="62"/>
      <c r="CF22127" s="62"/>
      <c r="CL22127" s="56" t="s">
        <v>11198</v>
      </c>
      <c r="CM22127" s="56" t="s">
        <v>213</v>
      </c>
      <c r="CN22127" s="56" t="s">
        <v>213</v>
      </c>
      <c r="CO22127" s="52"/>
      <c r="CP22127" s="52"/>
      <c r="CQ22127" s="52"/>
      <c r="CR22127" s="52"/>
      <c r="CS22127" s="52"/>
      <c r="CT22127" s="52"/>
      <c r="CU22127" s="33"/>
      <c r="CV22127" s="33"/>
    </row>
    <row r="22128" spans="74:100">
      <c r="BV22128" s="62"/>
      <c r="BW22128" s="62"/>
      <c r="BX22128" s="62"/>
      <c r="BY22128" s="62"/>
      <c r="BZ22128" s="62"/>
      <c r="CA22128" s="62"/>
      <c r="CB22128" s="62"/>
      <c r="CC22128" s="62"/>
      <c r="CD22128" s="62"/>
      <c r="CE22128" s="62"/>
      <c r="CF22128" s="62"/>
      <c r="CL22128" s="56" t="s">
        <v>11199</v>
      </c>
      <c r="CM22128" s="56" t="s">
        <v>213</v>
      </c>
      <c r="CN22128" s="56" t="s">
        <v>213</v>
      </c>
      <c r="CO22128" s="52"/>
      <c r="CP22128" s="52"/>
      <c r="CQ22128" s="52"/>
      <c r="CR22128" s="52"/>
      <c r="CS22128" s="52"/>
      <c r="CT22128" s="52"/>
      <c r="CU22128" s="33"/>
      <c r="CV22128" s="33"/>
    </row>
    <row r="22129" spans="74:100">
      <c r="BV22129" s="62"/>
      <c r="BW22129" s="62"/>
      <c r="BX22129" s="62"/>
      <c r="BY22129" s="62"/>
      <c r="BZ22129" s="62"/>
      <c r="CA22129" s="62"/>
      <c r="CB22129" s="62"/>
      <c r="CC22129" s="62"/>
      <c r="CD22129" s="62"/>
      <c r="CE22129" s="62"/>
      <c r="CF22129" s="62"/>
      <c r="CL22129" s="56" t="s">
        <v>25881</v>
      </c>
      <c r="CM22129" s="56" t="s">
        <v>217</v>
      </c>
      <c r="CN22129" s="56" t="s">
        <v>217</v>
      </c>
      <c r="CO22129" s="52"/>
      <c r="CP22129" s="52"/>
      <c r="CQ22129" s="52"/>
      <c r="CR22129" s="52"/>
      <c r="CS22129" s="52"/>
      <c r="CT22129" s="52"/>
      <c r="CU22129" s="33"/>
      <c r="CV22129" s="33"/>
    </row>
    <row r="22130" spans="74:100">
      <c r="BV22130" s="62"/>
      <c r="BW22130" s="62"/>
      <c r="BX22130" s="62"/>
      <c r="BY22130" s="62"/>
      <c r="BZ22130" s="62"/>
      <c r="CA22130" s="62"/>
      <c r="CB22130" s="62"/>
      <c r="CC22130" s="62"/>
      <c r="CD22130" s="62"/>
      <c r="CE22130" s="62"/>
      <c r="CF22130" s="62"/>
      <c r="CL22130" s="56" t="s">
        <v>25882</v>
      </c>
      <c r="CM22130" s="56" t="s">
        <v>217</v>
      </c>
      <c r="CN22130" s="56" t="s">
        <v>217</v>
      </c>
      <c r="CO22130" s="52"/>
      <c r="CP22130" s="52"/>
      <c r="CQ22130" s="52"/>
      <c r="CR22130" s="52"/>
      <c r="CS22130" s="52"/>
      <c r="CT22130" s="52"/>
      <c r="CU22130" s="33"/>
      <c r="CV22130" s="33"/>
    </row>
    <row r="22131" spans="74:100">
      <c r="BV22131" s="62"/>
      <c r="BW22131" s="62"/>
      <c r="BX22131" s="62"/>
      <c r="BY22131" s="62"/>
      <c r="BZ22131" s="62"/>
      <c r="CA22131" s="62"/>
      <c r="CB22131" s="62"/>
      <c r="CC22131" s="62"/>
      <c r="CD22131" s="62"/>
      <c r="CE22131" s="62"/>
      <c r="CF22131" s="62"/>
      <c r="CL22131" s="56" t="s">
        <v>25883</v>
      </c>
      <c r="CM22131" s="56" t="s">
        <v>217</v>
      </c>
      <c r="CN22131" s="56" t="s">
        <v>217</v>
      </c>
      <c r="CO22131" s="52"/>
      <c r="CP22131" s="52"/>
      <c r="CQ22131" s="52"/>
      <c r="CR22131" s="52"/>
      <c r="CS22131" s="52"/>
      <c r="CT22131" s="52"/>
      <c r="CU22131" s="33"/>
      <c r="CV22131" s="33"/>
    </row>
    <row r="22132" spans="74:100">
      <c r="BV22132" s="62"/>
      <c r="BW22132" s="62"/>
      <c r="BX22132" s="62"/>
      <c r="BY22132" s="62"/>
      <c r="BZ22132" s="62"/>
      <c r="CA22132" s="62"/>
      <c r="CB22132" s="62"/>
      <c r="CC22132" s="62"/>
      <c r="CD22132" s="62"/>
      <c r="CE22132" s="62"/>
      <c r="CF22132" s="62"/>
      <c r="CL22132" s="56" t="s">
        <v>11968</v>
      </c>
      <c r="CM22132" s="56" t="s">
        <v>217</v>
      </c>
      <c r="CN22132" s="56" t="s">
        <v>217</v>
      </c>
      <c r="CO22132" s="52"/>
      <c r="CP22132" s="52"/>
      <c r="CQ22132" s="52"/>
      <c r="CR22132" s="52"/>
      <c r="CS22132" s="52"/>
      <c r="CT22132" s="52"/>
      <c r="CU22132" s="33"/>
      <c r="CV22132" s="33"/>
    </row>
    <row r="22133" spans="74:100">
      <c r="BV22133" s="62"/>
      <c r="BW22133" s="62"/>
      <c r="BX22133" s="62"/>
      <c r="BY22133" s="62"/>
      <c r="BZ22133" s="62"/>
      <c r="CA22133" s="62"/>
      <c r="CB22133" s="62"/>
      <c r="CC22133" s="62"/>
      <c r="CD22133" s="62"/>
      <c r="CE22133" s="62"/>
      <c r="CF22133" s="62"/>
      <c r="CL22133" s="56" t="s">
        <v>24080</v>
      </c>
      <c r="CM22133" s="56" t="s">
        <v>217</v>
      </c>
      <c r="CN22133" s="56" t="s">
        <v>217</v>
      </c>
      <c r="CO22133" s="52"/>
      <c r="CP22133" s="52"/>
      <c r="CQ22133" s="52"/>
      <c r="CR22133" s="52"/>
      <c r="CS22133" s="52"/>
      <c r="CT22133" s="52"/>
      <c r="CU22133" s="33"/>
      <c r="CV22133" s="33"/>
    </row>
    <row r="22134" spans="74:100">
      <c r="BV22134" s="62"/>
      <c r="BW22134" s="62"/>
      <c r="BX22134" s="62"/>
      <c r="BY22134" s="62"/>
      <c r="BZ22134" s="62"/>
      <c r="CA22134" s="62"/>
      <c r="CB22134" s="62"/>
      <c r="CC22134" s="62"/>
      <c r="CD22134" s="62"/>
      <c r="CE22134" s="62"/>
      <c r="CF22134" s="62"/>
      <c r="CL22134" s="56" t="s">
        <v>24081</v>
      </c>
      <c r="CM22134" s="56" t="s">
        <v>217</v>
      </c>
      <c r="CN22134" s="56" t="s">
        <v>217</v>
      </c>
      <c r="CO22134" s="52"/>
      <c r="CP22134" s="52"/>
      <c r="CQ22134" s="52"/>
      <c r="CR22134" s="52"/>
      <c r="CS22134" s="52"/>
      <c r="CT22134" s="52"/>
      <c r="CU22134" s="33"/>
      <c r="CV22134" s="33"/>
    </row>
    <row r="22135" spans="74:100">
      <c r="BV22135" s="62"/>
      <c r="BW22135" s="62"/>
      <c r="BX22135" s="62"/>
      <c r="BY22135" s="62"/>
      <c r="BZ22135" s="62"/>
      <c r="CA22135" s="62"/>
      <c r="CB22135" s="62"/>
      <c r="CC22135" s="62"/>
      <c r="CD22135" s="62"/>
      <c r="CE22135" s="62"/>
      <c r="CF22135" s="62"/>
      <c r="CL22135" s="56" t="s">
        <v>24082</v>
      </c>
      <c r="CM22135" s="56" t="s">
        <v>217</v>
      </c>
      <c r="CN22135" s="56" t="s">
        <v>217</v>
      </c>
      <c r="CO22135" s="52"/>
      <c r="CP22135" s="52"/>
      <c r="CQ22135" s="52"/>
      <c r="CR22135" s="52"/>
      <c r="CS22135" s="52"/>
      <c r="CT22135" s="52"/>
      <c r="CU22135" s="33"/>
      <c r="CV22135" s="33"/>
    </row>
    <row r="22136" spans="74:100">
      <c r="BV22136" s="62"/>
      <c r="BW22136" s="62"/>
      <c r="BX22136" s="62"/>
      <c r="BY22136" s="62"/>
      <c r="BZ22136" s="62"/>
      <c r="CA22136" s="62"/>
      <c r="CB22136" s="62"/>
      <c r="CC22136" s="62"/>
      <c r="CD22136" s="62"/>
      <c r="CE22136" s="62"/>
      <c r="CF22136" s="62"/>
      <c r="CL22136" s="56" t="s">
        <v>13619</v>
      </c>
      <c r="CM22136" s="56" t="s">
        <v>216</v>
      </c>
      <c r="CN22136" s="56" t="s">
        <v>216</v>
      </c>
      <c r="CO22136" s="52"/>
      <c r="CP22136" s="52"/>
      <c r="CQ22136" s="52"/>
      <c r="CR22136" s="52"/>
      <c r="CS22136" s="52"/>
      <c r="CT22136" s="52"/>
      <c r="CU22136" s="33"/>
      <c r="CV22136" s="33"/>
    </row>
    <row r="22137" spans="74:100">
      <c r="BV22137" s="62"/>
      <c r="BW22137" s="62"/>
      <c r="BX22137" s="62"/>
      <c r="BY22137" s="62"/>
      <c r="BZ22137" s="62"/>
      <c r="CA22137" s="62"/>
      <c r="CB22137" s="62"/>
      <c r="CC22137" s="62"/>
      <c r="CD22137" s="62"/>
      <c r="CE22137" s="62"/>
      <c r="CF22137" s="62"/>
      <c r="CL22137" s="56" t="s">
        <v>11972</v>
      </c>
      <c r="CM22137" s="56" t="s">
        <v>216</v>
      </c>
      <c r="CN22137" s="56" t="s">
        <v>216</v>
      </c>
      <c r="CO22137" s="52"/>
      <c r="CP22137" s="52"/>
      <c r="CQ22137" s="52"/>
      <c r="CR22137" s="52"/>
      <c r="CS22137" s="52"/>
      <c r="CT22137" s="52"/>
      <c r="CU22137" s="33"/>
      <c r="CV22137" s="33"/>
    </row>
    <row r="22138" spans="74:100">
      <c r="BV22138" s="62"/>
      <c r="BW22138" s="62"/>
      <c r="BX22138" s="62"/>
      <c r="BY22138" s="62"/>
      <c r="BZ22138" s="62"/>
      <c r="CA22138" s="62"/>
      <c r="CB22138" s="62"/>
      <c r="CC22138" s="62"/>
      <c r="CD22138" s="62"/>
      <c r="CE22138" s="62"/>
      <c r="CF22138" s="62"/>
      <c r="CL22138" s="56" t="s">
        <v>11971</v>
      </c>
      <c r="CM22138" s="56" t="s">
        <v>216</v>
      </c>
      <c r="CN22138" s="56" t="s">
        <v>216</v>
      </c>
      <c r="CO22138" s="52"/>
      <c r="CP22138" s="52"/>
      <c r="CQ22138" s="52"/>
      <c r="CR22138" s="52"/>
      <c r="CS22138" s="52"/>
      <c r="CT22138" s="52"/>
      <c r="CU22138" s="33"/>
      <c r="CV22138" s="33"/>
    </row>
    <row r="22139" spans="74:100">
      <c r="BV22139" s="62"/>
      <c r="BW22139" s="62"/>
      <c r="BX22139" s="62"/>
      <c r="BY22139" s="62"/>
      <c r="BZ22139" s="62"/>
      <c r="CA22139" s="62"/>
      <c r="CB22139" s="62"/>
      <c r="CC22139" s="62"/>
      <c r="CD22139" s="62"/>
      <c r="CE22139" s="62"/>
      <c r="CF22139" s="62"/>
      <c r="CL22139" s="56" t="s">
        <v>11973</v>
      </c>
      <c r="CM22139" s="56" t="s">
        <v>216</v>
      </c>
      <c r="CN22139" s="56" t="s">
        <v>216</v>
      </c>
      <c r="CO22139" s="52"/>
      <c r="CP22139" s="52"/>
      <c r="CQ22139" s="52"/>
      <c r="CR22139" s="52"/>
      <c r="CS22139" s="52"/>
      <c r="CT22139" s="52"/>
      <c r="CU22139" s="33"/>
      <c r="CV22139" s="33"/>
    </row>
    <row r="22140" spans="74:100">
      <c r="BV22140" s="62"/>
      <c r="BW22140" s="62"/>
      <c r="BX22140" s="62"/>
      <c r="BY22140" s="62"/>
      <c r="BZ22140" s="62"/>
      <c r="CA22140" s="62"/>
      <c r="CB22140" s="62"/>
      <c r="CC22140" s="62"/>
      <c r="CD22140" s="62"/>
      <c r="CE22140" s="62"/>
      <c r="CF22140" s="62"/>
      <c r="CL22140" s="56" t="s">
        <v>25884</v>
      </c>
      <c r="CM22140" s="56" t="s">
        <v>216</v>
      </c>
      <c r="CN22140" s="56" t="s">
        <v>216</v>
      </c>
      <c r="CO22140" s="52"/>
      <c r="CP22140" s="52"/>
      <c r="CQ22140" s="52"/>
      <c r="CR22140" s="52"/>
      <c r="CS22140" s="52"/>
      <c r="CT22140" s="52"/>
      <c r="CU22140" s="33"/>
      <c r="CV22140" s="33"/>
    </row>
    <row r="22141" spans="74:100">
      <c r="BV22141" s="62"/>
      <c r="BW22141" s="62"/>
      <c r="BX22141" s="62"/>
      <c r="BY22141" s="62"/>
      <c r="BZ22141" s="62"/>
      <c r="CA22141" s="62"/>
      <c r="CB22141" s="62"/>
      <c r="CC22141" s="62"/>
      <c r="CD22141" s="62"/>
      <c r="CE22141" s="62"/>
      <c r="CF22141" s="62"/>
      <c r="CL22141" s="56" t="s">
        <v>25885</v>
      </c>
      <c r="CM22141" s="56" t="s">
        <v>216</v>
      </c>
      <c r="CN22141" s="56" t="s">
        <v>216</v>
      </c>
      <c r="CO22141" s="52"/>
      <c r="CP22141" s="52"/>
      <c r="CQ22141" s="52"/>
      <c r="CR22141" s="52"/>
      <c r="CS22141" s="52"/>
      <c r="CT22141" s="52"/>
      <c r="CU22141" s="33"/>
      <c r="CV22141" s="33"/>
    </row>
    <row r="22142" spans="74:100">
      <c r="BV22142" s="62"/>
      <c r="BW22142" s="62"/>
      <c r="BX22142" s="62"/>
      <c r="BY22142" s="62"/>
      <c r="BZ22142" s="62"/>
      <c r="CA22142" s="62"/>
      <c r="CB22142" s="62"/>
      <c r="CC22142" s="62"/>
      <c r="CD22142" s="62"/>
      <c r="CE22142" s="62"/>
      <c r="CF22142" s="62"/>
      <c r="CL22142" s="56" t="s">
        <v>25886</v>
      </c>
      <c r="CM22142" s="56" t="s">
        <v>216</v>
      </c>
      <c r="CN22142" s="56" t="s">
        <v>216</v>
      </c>
      <c r="CO22142" s="52"/>
      <c r="CP22142" s="52"/>
      <c r="CQ22142" s="52"/>
      <c r="CR22142" s="52"/>
      <c r="CS22142" s="52"/>
      <c r="CT22142" s="52"/>
      <c r="CU22142" s="33"/>
      <c r="CV22142" s="33"/>
    </row>
    <row r="22143" spans="74:100">
      <c r="BV22143" s="62"/>
      <c r="BW22143" s="62"/>
      <c r="BX22143" s="62"/>
      <c r="BY22143" s="62"/>
      <c r="BZ22143" s="62"/>
      <c r="CA22143" s="62"/>
      <c r="CB22143" s="62"/>
      <c r="CC22143" s="62"/>
      <c r="CD22143" s="62"/>
      <c r="CE22143" s="62"/>
      <c r="CF22143" s="62"/>
      <c r="CL22143" s="56" t="s">
        <v>25887</v>
      </c>
      <c r="CM22143" s="56" t="s">
        <v>216</v>
      </c>
      <c r="CN22143" s="56" t="s">
        <v>216</v>
      </c>
      <c r="CO22143" s="52"/>
      <c r="CP22143" s="52"/>
      <c r="CQ22143" s="52"/>
      <c r="CR22143" s="52"/>
      <c r="CS22143" s="52"/>
      <c r="CT22143" s="52"/>
      <c r="CU22143" s="33"/>
      <c r="CV22143" s="33"/>
    </row>
    <row r="22144" spans="74:100">
      <c r="BV22144" s="62"/>
      <c r="BW22144" s="62"/>
      <c r="BX22144" s="62"/>
      <c r="BY22144" s="62"/>
      <c r="BZ22144" s="62"/>
      <c r="CA22144" s="62"/>
      <c r="CB22144" s="62"/>
      <c r="CC22144" s="62"/>
      <c r="CD22144" s="62"/>
      <c r="CE22144" s="62"/>
      <c r="CF22144" s="62"/>
      <c r="CL22144" s="56" t="s">
        <v>25888</v>
      </c>
      <c r="CM22144" s="56" t="s">
        <v>216</v>
      </c>
      <c r="CN22144" s="56" t="s">
        <v>216</v>
      </c>
      <c r="CO22144" s="52"/>
      <c r="CP22144" s="52"/>
      <c r="CQ22144" s="52"/>
      <c r="CR22144" s="52"/>
      <c r="CS22144" s="52"/>
      <c r="CT22144" s="52"/>
      <c r="CU22144" s="33"/>
      <c r="CV22144" s="33"/>
    </row>
    <row r="22145" spans="74:100">
      <c r="BV22145" s="62"/>
      <c r="BW22145" s="62"/>
      <c r="BX22145" s="62"/>
      <c r="BY22145" s="62"/>
      <c r="BZ22145" s="62"/>
      <c r="CA22145" s="62"/>
      <c r="CB22145" s="62"/>
      <c r="CC22145" s="62"/>
      <c r="CD22145" s="62"/>
      <c r="CE22145" s="62"/>
      <c r="CF22145" s="62"/>
      <c r="CL22145" s="35" t="s">
        <v>11979</v>
      </c>
      <c r="CM22145" s="35" t="s">
        <v>217</v>
      </c>
      <c r="CN22145" s="35" t="s">
        <v>217</v>
      </c>
      <c r="CO22145" s="52"/>
      <c r="CP22145" s="52"/>
      <c r="CQ22145" s="52"/>
      <c r="CR22145" s="52"/>
      <c r="CS22145" s="52"/>
      <c r="CT22145" s="52"/>
      <c r="CU22145" s="33"/>
      <c r="CV22145" s="33"/>
    </row>
    <row r="22146" spans="74:100">
      <c r="BV22146" s="62"/>
      <c r="BW22146" s="62"/>
      <c r="BX22146" s="62"/>
      <c r="BY22146" s="62"/>
      <c r="BZ22146" s="62"/>
      <c r="CA22146" s="62"/>
      <c r="CB22146" s="62"/>
      <c r="CC22146" s="62"/>
      <c r="CD22146" s="62"/>
      <c r="CE22146" s="62"/>
      <c r="CF22146" s="62"/>
      <c r="CL22146" s="56" t="s">
        <v>17270</v>
      </c>
      <c r="CM22146" s="56" t="s">
        <v>216</v>
      </c>
      <c r="CN22146" s="56" t="s">
        <v>216</v>
      </c>
      <c r="CO22146" s="52"/>
      <c r="CP22146" s="52"/>
      <c r="CQ22146" s="52"/>
      <c r="CR22146" s="52"/>
      <c r="CS22146" s="52"/>
      <c r="CT22146" s="52"/>
      <c r="CU22146" s="33"/>
      <c r="CV22146" s="33"/>
    </row>
    <row r="22147" spans="74:100">
      <c r="BV22147" s="62"/>
      <c r="BW22147" s="62"/>
      <c r="BX22147" s="62"/>
      <c r="BY22147" s="62"/>
      <c r="BZ22147" s="62"/>
      <c r="CA22147" s="62"/>
      <c r="CB22147" s="62"/>
      <c r="CC22147" s="62"/>
      <c r="CD22147" s="62"/>
      <c r="CE22147" s="62"/>
      <c r="CF22147" s="62"/>
      <c r="CL22147" s="56" t="s">
        <v>11974</v>
      </c>
      <c r="CM22147" s="56" t="s">
        <v>216</v>
      </c>
      <c r="CN22147" s="56" t="s">
        <v>216</v>
      </c>
      <c r="CO22147" s="52"/>
      <c r="CP22147" s="52"/>
      <c r="CQ22147" s="52"/>
      <c r="CR22147" s="52"/>
      <c r="CS22147" s="52"/>
      <c r="CT22147" s="52"/>
      <c r="CU22147" s="33"/>
      <c r="CV22147" s="33"/>
    </row>
    <row r="22148" spans="74:100">
      <c r="BV22148" s="62"/>
      <c r="BW22148" s="62"/>
      <c r="BX22148" s="62"/>
      <c r="BY22148" s="62"/>
      <c r="BZ22148" s="62"/>
      <c r="CA22148" s="62"/>
      <c r="CB22148" s="62"/>
      <c r="CC22148" s="62"/>
      <c r="CD22148" s="62"/>
      <c r="CE22148" s="62"/>
      <c r="CF22148" s="62"/>
      <c r="CL22148" s="56" t="s">
        <v>24083</v>
      </c>
      <c r="CM22148" s="56" t="s">
        <v>216</v>
      </c>
      <c r="CN22148" s="56" t="s">
        <v>216</v>
      </c>
      <c r="CO22148" s="52"/>
      <c r="CP22148" s="52"/>
      <c r="CQ22148" s="52"/>
      <c r="CR22148" s="52"/>
      <c r="CS22148" s="52"/>
      <c r="CT22148" s="52"/>
      <c r="CU22148" s="33"/>
      <c r="CV22148" s="33"/>
    </row>
    <row r="22149" spans="74:100">
      <c r="BV22149" s="62"/>
      <c r="BW22149" s="62"/>
      <c r="BX22149" s="62"/>
      <c r="BY22149" s="62"/>
      <c r="BZ22149" s="62"/>
      <c r="CA22149" s="62"/>
      <c r="CB22149" s="62"/>
      <c r="CC22149" s="62"/>
      <c r="CD22149" s="62"/>
      <c r="CE22149" s="62"/>
      <c r="CF22149" s="62"/>
      <c r="CL22149" s="56" t="s">
        <v>11975</v>
      </c>
      <c r="CM22149" s="56" t="s">
        <v>216</v>
      </c>
      <c r="CN22149" s="56" t="s">
        <v>216</v>
      </c>
      <c r="CO22149" s="52"/>
      <c r="CP22149" s="52"/>
      <c r="CQ22149" s="52"/>
      <c r="CR22149" s="52"/>
      <c r="CS22149" s="52"/>
      <c r="CT22149" s="52"/>
      <c r="CU22149" s="33"/>
      <c r="CV22149" s="33"/>
    </row>
    <row r="22150" spans="74:100">
      <c r="BV22150" s="62"/>
      <c r="BW22150" s="62"/>
      <c r="BX22150" s="62"/>
      <c r="BY22150" s="62"/>
      <c r="BZ22150" s="62"/>
      <c r="CA22150" s="62"/>
      <c r="CB22150" s="62"/>
      <c r="CC22150" s="62"/>
      <c r="CD22150" s="62"/>
      <c r="CE22150" s="62"/>
      <c r="CF22150" s="62"/>
      <c r="CL22150" s="56" t="s">
        <v>11978</v>
      </c>
      <c r="CM22150" s="56" t="s">
        <v>216</v>
      </c>
      <c r="CN22150" s="56" t="s">
        <v>216</v>
      </c>
      <c r="CO22150" s="52"/>
      <c r="CP22150" s="52"/>
      <c r="CQ22150" s="52"/>
      <c r="CR22150" s="52"/>
      <c r="CS22150" s="52"/>
      <c r="CT22150" s="52"/>
      <c r="CU22150" s="33"/>
      <c r="CV22150" s="33"/>
    </row>
    <row r="22151" spans="74:100">
      <c r="BV22151" s="62"/>
      <c r="BW22151" s="62"/>
      <c r="BX22151" s="62"/>
      <c r="BY22151" s="62"/>
      <c r="BZ22151" s="62"/>
      <c r="CA22151" s="62"/>
      <c r="CB22151" s="62"/>
      <c r="CC22151" s="62"/>
      <c r="CD22151" s="62"/>
      <c r="CE22151" s="62"/>
      <c r="CF22151" s="62"/>
      <c r="CL22151" s="56" t="s">
        <v>11980</v>
      </c>
      <c r="CM22151" s="56" t="s">
        <v>214</v>
      </c>
      <c r="CN22151" s="56" t="s">
        <v>214</v>
      </c>
      <c r="CO22151" s="52"/>
      <c r="CP22151" s="52"/>
      <c r="CQ22151" s="52"/>
      <c r="CR22151" s="52"/>
      <c r="CS22151" s="52"/>
      <c r="CT22151" s="52"/>
      <c r="CU22151" s="33"/>
      <c r="CV22151" s="33"/>
    </row>
    <row r="22152" spans="74:100">
      <c r="BV22152" s="62"/>
      <c r="BW22152" s="62"/>
      <c r="BX22152" s="62"/>
      <c r="BY22152" s="62"/>
      <c r="BZ22152" s="62"/>
      <c r="CA22152" s="62"/>
      <c r="CB22152" s="62"/>
      <c r="CC22152" s="62"/>
      <c r="CD22152" s="62"/>
      <c r="CE22152" s="62"/>
      <c r="CF22152" s="62"/>
      <c r="CL22152" s="56" t="s">
        <v>11989</v>
      </c>
      <c r="CM22152" s="56" t="s">
        <v>215</v>
      </c>
      <c r="CN22152" s="56" t="s">
        <v>215</v>
      </c>
      <c r="CO22152" s="52"/>
      <c r="CP22152" s="52"/>
      <c r="CQ22152" s="52"/>
      <c r="CR22152" s="52"/>
      <c r="CS22152" s="52"/>
      <c r="CT22152" s="52"/>
      <c r="CU22152" s="33"/>
      <c r="CV22152" s="33"/>
    </row>
    <row r="22153" spans="74:100">
      <c r="BV22153" s="62"/>
      <c r="BW22153" s="62"/>
      <c r="BX22153" s="62"/>
      <c r="BY22153" s="62"/>
      <c r="BZ22153" s="62"/>
      <c r="CA22153" s="62"/>
      <c r="CB22153" s="62"/>
      <c r="CC22153" s="62"/>
      <c r="CD22153" s="62"/>
      <c r="CE22153" s="62"/>
      <c r="CF22153" s="62"/>
      <c r="CL22153" s="56" t="s">
        <v>11981</v>
      </c>
      <c r="CM22153" s="56" t="s">
        <v>214</v>
      </c>
      <c r="CN22153" s="56" t="s">
        <v>214</v>
      </c>
      <c r="CO22153" s="52"/>
      <c r="CP22153" s="52"/>
      <c r="CQ22153" s="52"/>
      <c r="CR22153" s="52"/>
      <c r="CS22153" s="52"/>
      <c r="CT22153" s="52"/>
      <c r="CU22153" s="33"/>
      <c r="CV22153" s="33"/>
    </row>
    <row r="22154" spans="74:100">
      <c r="BV22154" s="62"/>
      <c r="BW22154" s="62"/>
      <c r="BX22154" s="62"/>
      <c r="BY22154" s="62"/>
      <c r="BZ22154" s="62"/>
      <c r="CA22154" s="62"/>
      <c r="CB22154" s="62"/>
      <c r="CC22154" s="62"/>
      <c r="CD22154" s="62"/>
      <c r="CE22154" s="62"/>
      <c r="CF22154" s="62"/>
      <c r="CL22154" s="56" t="s">
        <v>11982</v>
      </c>
      <c r="CM22154" s="56" t="s">
        <v>214</v>
      </c>
      <c r="CN22154" s="56" t="s">
        <v>214</v>
      </c>
      <c r="CO22154" s="52"/>
      <c r="CP22154" s="52"/>
      <c r="CQ22154" s="52"/>
      <c r="CR22154" s="52"/>
      <c r="CS22154" s="52"/>
      <c r="CT22154" s="52"/>
      <c r="CU22154" s="33"/>
      <c r="CV22154" s="33"/>
    </row>
    <row r="22155" spans="74:100">
      <c r="BV22155" s="62"/>
      <c r="BW22155" s="62"/>
      <c r="BX22155" s="62"/>
      <c r="BY22155" s="62"/>
      <c r="BZ22155" s="62"/>
      <c r="CA22155" s="62"/>
      <c r="CB22155" s="62"/>
      <c r="CC22155" s="62"/>
      <c r="CD22155" s="62"/>
      <c r="CE22155" s="62"/>
      <c r="CF22155" s="62"/>
      <c r="CL22155" s="56" t="s">
        <v>11983</v>
      </c>
      <c r="CM22155" s="56" t="s">
        <v>214</v>
      </c>
      <c r="CN22155" s="56" t="s">
        <v>214</v>
      </c>
      <c r="CO22155" s="52"/>
      <c r="CP22155" s="52"/>
      <c r="CQ22155" s="52"/>
      <c r="CR22155" s="52"/>
      <c r="CS22155" s="52"/>
      <c r="CT22155" s="52"/>
      <c r="CU22155" s="33"/>
      <c r="CV22155" s="33"/>
    </row>
    <row r="22156" spans="74:100">
      <c r="BV22156" s="62"/>
      <c r="BW22156" s="62"/>
      <c r="BX22156" s="62"/>
      <c r="BY22156" s="62"/>
      <c r="BZ22156" s="62"/>
      <c r="CA22156" s="62"/>
      <c r="CB22156" s="62"/>
      <c r="CC22156" s="62"/>
      <c r="CD22156" s="62"/>
      <c r="CE22156" s="62"/>
      <c r="CF22156" s="62"/>
      <c r="CL22156" s="56" t="s">
        <v>11984</v>
      </c>
      <c r="CM22156" s="56" t="s">
        <v>214</v>
      </c>
      <c r="CN22156" s="56" t="s">
        <v>214</v>
      </c>
      <c r="CO22156" s="52"/>
      <c r="CP22156" s="52"/>
      <c r="CQ22156" s="52"/>
      <c r="CR22156" s="52"/>
      <c r="CS22156" s="52"/>
      <c r="CT22156" s="52"/>
      <c r="CU22156" s="33"/>
      <c r="CV22156" s="33"/>
    </row>
    <row r="22157" spans="74:100">
      <c r="BV22157" s="62"/>
      <c r="BW22157" s="62"/>
      <c r="BX22157" s="62"/>
      <c r="BY22157" s="62"/>
      <c r="BZ22157" s="62"/>
      <c r="CA22157" s="62"/>
      <c r="CB22157" s="62"/>
      <c r="CC22157" s="62"/>
      <c r="CD22157" s="62"/>
      <c r="CE22157" s="62"/>
      <c r="CF22157" s="62"/>
      <c r="CL22157" s="56" t="s">
        <v>11985</v>
      </c>
      <c r="CM22157" s="56" t="s">
        <v>214</v>
      </c>
      <c r="CN22157" s="56" t="s">
        <v>214</v>
      </c>
      <c r="CO22157" s="52"/>
      <c r="CP22157" s="52"/>
      <c r="CQ22157" s="52"/>
      <c r="CR22157" s="52"/>
      <c r="CS22157" s="52"/>
      <c r="CT22157" s="52"/>
      <c r="CU22157" s="33"/>
      <c r="CV22157" s="33"/>
    </row>
    <row r="22158" spans="74:100">
      <c r="BV22158" s="62"/>
      <c r="BW22158" s="62"/>
      <c r="BX22158" s="62"/>
      <c r="BY22158" s="62"/>
      <c r="BZ22158" s="62"/>
      <c r="CA22158" s="62"/>
      <c r="CB22158" s="62"/>
      <c r="CC22158" s="62"/>
      <c r="CD22158" s="62"/>
      <c r="CE22158" s="62"/>
      <c r="CF22158" s="62"/>
      <c r="CL22158" s="56" t="s">
        <v>11986</v>
      </c>
      <c r="CM22158" s="56" t="s">
        <v>214</v>
      </c>
      <c r="CN22158" s="56" t="s">
        <v>214</v>
      </c>
      <c r="CO22158" s="52"/>
      <c r="CP22158" s="52"/>
      <c r="CQ22158" s="52"/>
      <c r="CR22158" s="52"/>
      <c r="CS22158" s="52"/>
      <c r="CT22158" s="52"/>
      <c r="CU22158" s="33"/>
      <c r="CV22158" s="33"/>
    </row>
    <row r="22159" spans="74:100">
      <c r="BV22159" s="62"/>
      <c r="BW22159" s="62"/>
      <c r="BX22159" s="62"/>
      <c r="BY22159" s="62"/>
      <c r="BZ22159" s="62"/>
      <c r="CA22159" s="62"/>
      <c r="CB22159" s="62"/>
      <c r="CC22159" s="62"/>
      <c r="CD22159" s="62"/>
      <c r="CE22159" s="62"/>
      <c r="CF22159" s="62"/>
      <c r="CL22159" s="56" t="s">
        <v>11987</v>
      </c>
      <c r="CM22159" s="56" t="s">
        <v>214</v>
      </c>
      <c r="CN22159" s="56" t="s">
        <v>214</v>
      </c>
      <c r="CO22159" s="52"/>
      <c r="CP22159" s="52"/>
      <c r="CQ22159" s="52"/>
      <c r="CR22159" s="52"/>
      <c r="CS22159" s="52"/>
      <c r="CT22159" s="52"/>
      <c r="CU22159" s="33"/>
      <c r="CV22159" s="33"/>
    </row>
    <row r="22160" spans="74:100">
      <c r="BV22160" s="62"/>
      <c r="BW22160" s="62"/>
      <c r="BX22160" s="62"/>
      <c r="BY22160" s="62"/>
      <c r="BZ22160" s="62"/>
      <c r="CA22160" s="62"/>
      <c r="CB22160" s="62"/>
      <c r="CC22160" s="62"/>
      <c r="CD22160" s="62"/>
      <c r="CE22160" s="62"/>
      <c r="CF22160" s="62"/>
      <c r="CL22160" s="56" t="s">
        <v>11990</v>
      </c>
      <c r="CM22160" s="56" t="s">
        <v>215</v>
      </c>
      <c r="CN22160" s="56" t="s">
        <v>215</v>
      </c>
      <c r="CO22160" s="52"/>
      <c r="CP22160" s="52"/>
      <c r="CQ22160" s="52"/>
      <c r="CR22160" s="52"/>
      <c r="CS22160" s="52"/>
      <c r="CT22160" s="52"/>
      <c r="CU22160" s="33"/>
      <c r="CV22160" s="33"/>
    </row>
    <row r="22161" spans="74:100">
      <c r="BV22161" s="62"/>
      <c r="BW22161" s="62"/>
      <c r="BX22161" s="62"/>
      <c r="BY22161" s="62"/>
      <c r="BZ22161" s="62"/>
      <c r="CA22161" s="62"/>
      <c r="CB22161" s="62"/>
      <c r="CC22161" s="62"/>
      <c r="CD22161" s="62"/>
      <c r="CE22161" s="62"/>
      <c r="CF22161" s="62"/>
      <c r="CL22161" s="56" t="s">
        <v>11991</v>
      </c>
      <c r="CM22161" s="56" t="s">
        <v>215</v>
      </c>
      <c r="CN22161" s="56" t="s">
        <v>215</v>
      </c>
      <c r="CO22161" s="52"/>
      <c r="CP22161" s="52"/>
      <c r="CQ22161" s="52"/>
      <c r="CR22161" s="52"/>
      <c r="CS22161" s="52"/>
      <c r="CT22161" s="52"/>
      <c r="CU22161" s="33"/>
      <c r="CV22161" s="33"/>
    </row>
    <row r="22162" spans="74:100">
      <c r="BV22162" s="62"/>
      <c r="BW22162" s="62"/>
      <c r="BX22162" s="62"/>
      <c r="BY22162" s="62"/>
      <c r="BZ22162" s="62"/>
      <c r="CA22162" s="62"/>
      <c r="CB22162" s="62"/>
      <c r="CC22162" s="62"/>
      <c r="CD22162" s="62"/>
      <c r="CE22162" s="62"/>
      <c r="CF22162" s="62"/>
      <c r="CL22162" s="56" t="s">
        <v>11992</v>
      </c>
      <c r="CM22162" s="56" t="s">
        <v>215</v>
      </c>
      <c r="CN22162" s="56" t="s">
        <v>215</v>
      </c>
      <c r="CO22162" s="52"/>
      <c r="CP22162" s="52"/>
      <c r="CQ22162" s="52"/>
      <c r="CR22162" s="52"/>
      <c r="CS22162" s="52"/>
      <c r="CT22162" s="52"/>
      <c r="CU22162" s="33"/>
      <c r="CV22162" s="33"/>
    </row>
    <row r="22163" spans="74:100">
      <c r="BV22163" s="62"/>
      <c r="BW22163" s="62"/>
      <c r="BX22163" s="62"/>
      <c r="BY22163" s="62"/>
      <c r="BZ22163" s="62"/>
      <c r="CA22163" s="62"/>
      <c r="CB22163" s="62"/>
      <c r="CC22163" s="62"/>
      <c r="CD22163" s="62"/>
      <c r="CE22163" s="62"/>
      <c r="CF22163" s="62"/>
      <c r="CL22163" s="56" t="s">
        <v>11993</v>
      </c>
      <c r="CM22163" s="56" t="s">
        <v>215</v>
      </c>
      <c r="CN22163" s="56" t="s">
        <v>215</v>
      </c>
      <c r="CO22163" s="52"/>
      <c r="CP22163" s="52"/>
      <c r="CQ22163" s="52"/>
      <c r="CR22163" s="52"/>
      <c r="CS22163" s="52"/>
      <c r="CT22163" s="52"/>
      <c r="CU22163" s="33"/>
      <c r="CV22163" s="33"/>
    </row>
    <row r="22164" spans="74:100">
      <c r="BV22164" s="62"/>
      <c r="BW22164" s="62"/>
      <c r="BX22164" s="62"/>
      <c r="BY22164" s="62"/>
      <c r="BZ22164" s="62"/>
      <c r="CA22164" s="62"/>
      <c r="CB22164" s="62"/>
      <c r="CC22164" s="62"/>
      <c r="CD22164" s="62"/>
      <c r="CE22164" s="62"/>
      <c r="CF22164" s="62"/>
      <c r="CL22164" s="56" t="s">
        <v>15628</v>
      </c>
      <c r="CM22164" s="56" t="s">
        <v>216</v>
      </c>
      <c r="CN22164" s="56" t="s">
        <v>216</v>
      </c>
      <c r="CO22164" s="52"/>
      <c r="CP22164" s="52"/>
      <c r="CQ22164" s="52"/>
      <c r="CR22164" s="52"/>
      <c r="CS22164" s="52"/>
      <c r="CT22164" s="52"/>
      <c r="CU22164" s="33"/>
      <c r="CV22164" s="33"/>
    </row>
    <row r="22165" spans="74:100">
      <c r="BV22165" s="62"/>
      <c r="BW22165" s="62"/>
      <c r="BX22165" s="62"/>
      <c r="BY22165" s="62"/>
      <c r="BZ22165" s="62"/>
      <c r="CA22165" s="62"/>
      <c r="CB22165" s="62"/>
      <c r="CC22165" s="62"/>
      <c r="CD22165" s="62"/>
      <c r="CE22165" s="62"/>
      <c r="CF22165" s="62"/>
      <c r="CL22165" s="56" t="s">
        <v>15629</v>
      </c>
      <c r="CM22165" s="56" t="s">
        <v>216</v>
      </c>
      <c r="CN22165" s="56" t="s">
        <v>216</v>
      </c>
      <c r="CO22165" s="52"/>
      <c r="CP22165" s="52"/>
      <c r="CQ22165" s="52"/>
      <c r="CR22165" s="52"/>
      <c r="CS22165" s="52"/>
      <c r="CT22165" s="52"/>
      <c r="CU22165" s="33"/>
      <c r="CV22165" s="33"/>
    </row>
    <row r="22166" spans="74:100">
      <c r="BV22166" s="62"/>
      <c r="BW22166" s="62"/>
      <c r="BX22166" s="62"/>
      <c r="BY22166" s="62"/>
      <c r="BZ22166" s="62"/>
      <c r="CA22166" s="62"/>
      <c r="CB22166" s="62"/>
      <c r="CC22166" s="62"/>
      <c r="CD22166" s="62"/>
      <c r="CE22166" s="62"/>
      <c r="CF22166" s="62"/>
      <c r="CL22166" s="35" t="s">
        <v>11994</v>
      </c>
      <c r="CM22166" s="35" t="s">
        <v>217</v>
      </c>
      <c r="CN22166" s="35" t="s">
        <v>217</v>
      </c>
      <c r="CO22166" s="52"/>
      <c r="CP22166" s="52"/>
      <c r="CQ22166" s="52"/>
      <c r="CR22166" s="52"/>
      <c r="CS22166" s="52"/>
      <c r="CT22166" s="52"/>
      <c r="CU22166" s="33"/>
      <c r="CV22166" s="33"/>
    </row>
    <row r="22167" spans="74:100">
      <c r="BV22167" s="62"/>
      <c r="BW22167" s="62"/>
      <c r="BX22167" s="62"/>
      <c r="BY22167" s="62"/>
      <c r="BZ22167" s="62"/>
      <c r="CA22167" s="62"/>
      <c r="CB22167" s="62"/>
      <c r="CC22167" s="62"/>
      <c r="CD22167" s="62"/>
      <c r="CE22167" s="62"/>
      <c r="CF22167" s="62"/>
      <c r="CL22167" s="35" t="s">
        <v>11995</v>
      </c>
      <c r="CM22167" s="35" t="s">
        <v>217</v>
      </c>
      <c r="CN22167" s="35" t="s">
        <v>217</v>
      </c>
      <c r="CO22167" s="52"/>
      <c r="CP22167" s="52"/>
      <c r="CQ22167" s="52"/>
      <c r="CR22167" s="52"/>
      <c r="CS22167" s="52"/>
      <c r="CT22167" s="52"/>
      <c r="CU22167" s="33"/>
      <c r="CV22167" s="33"/>
    </row>
    <row r="22168" spans="74:100">
      <c r="BV22168" s="62"/>
      <c r="BW22168" s="62"/>
      <c r="BX22168" s="62"/>
      <c r="BY22168" s="62"/>
      <c r="BZ22168" s="62"/>
      <c r="CA22168" s="62"/>
      <c r="CB22168" s="62"/>
      <c r="CC22168" s="62"/>
      <c r="CD22168" s="62"/>
      <c r="CE22168" s="62"/>
      <c r="CF22168" s="62"/>
      <c r="CL22168" s="35" t="s">
        <v>11996</v>
      </c>
      <c r="CM22168" s="35" t="s">
        <v>217</v>
      </c>
      <c r="CN22168" s="35" t="s">
        <v>217</v>
      </c>
      <c r="CO22168" s="52"/>
      <c r="CP22168" s="52"/>
      <c r="CQ22168" s="52"/>
      <c r="CR22168" s="52"/>
      <c r="CS22168" s="52"/>
      <c r="CT22168" s="52"/>
      <c r="CU22168" s="33"/>
      <c r="CV22168" s="33"/>
    </row>
    <row r="22169" spans="74:100">
      <c r="BV22169" s="62"/>
      <c r="BW22169" s="62"/>
      <c r="BX22169" s="62"/>
      <c r="BY22169" s="62"/>
      <c r="BZ22169" s="62"/>
      <c r="CA22169" s="62"/>
      <c r="CB22169" s="62"/>
      <c r="CC22169" s="62"/>
      <c r="CD22169" s="62"/>
      <c r="CE22169" s="62"/>
      <c r="CF22169" s="62"/>
      <c r="CL22169" s="35" t="s">
        <v>13204</v>
      </c>
      <c r="CM22169" s="35" t="s">
        <v>217</v>
      </c>
      <c r="CN22169" s="35" t="s">
        <v>217</v>
      </c>
      <c r="CO22169" s="52"/>
      <c r="CP22169" s="52"/>
      <c r="CQ22169" s="52"/>
      <c r="CR22169" s="52"/>
      <c r="CS22169" s="52"/>
      <c r="CT22169" s="52"/>
      <c r="CU22169" s="33"/>
      <c r="CV22169" s="33"/>
    </row>
    <row r="22170" spans="74:100">
      <c r="BV22170" s="62"/>
      <c r="BW22170" s="62"/>
      <c r="BX22170" s="62"/>
      <c r="BY22170" s="62"/>
      <c r="BZ22170" s="62"/>
      <c r="CA22170" s="62"/>
      <c r="CB22170" s="62"/>
      <c r="CC22170" s="62"/>
      <c r="CD22170" s="62"/>
      <c r="CE22170" s="62"/>
      <c r="CF22170" s="62"/>
      <c r="CL22170" s="35" t="s">
        <v>13205</v>
      </c>
      <c r="CM22170" s="35" t="s">
        <v>217</v>
      </c>
      <c r="CN22170" s="35" t="s">
        <v>217</v>
      </c>
      <c r="CO22170" s="52"/>
      <c r="CP22170" s="52"/>
      <c r="CQ22170" s="52"/>
      <c r="CR22170" s="52"/>
      <c r="CS22170" s="52"/>
      <c r="CT22170" s="52"/>
      <c r="CU22170" s="33"/>
      <c r="CV22170" s="33"/>
    </row>
    <row r="22171" spans="74:100">
      <c r="BV22171" s="62"/>
      <c r="BW22171" s="62"/>
      <c r="BX22171" s="62"/>
      <c r="BY22171" s="62"/>
      <c r="BZ22171" s="62"/>
      <c r="CA22171" s="62"/>
      <c r="CB22171" s="62"/>
      <c r="CC22171" s="62"/>
      <c r="CD22171" s="62"/>
      <c r="CE22171" s="62"/>
      <c r="CF22171" s="62"/>
      <c r="CL22171" s="35" t="s">
        <v>11997</v>
      </c>
      <c r="CM22171" s="35" t="s">
        <v>217</v>
      </c>
      <c r="CN22171" s="35" t="s">
        <v>217</v>
      </c>
      <c r="CO22171" s="52"/>
      <c r="CP22171" s="52"/>
      <c r="CQ22171" s="52"/>
      <c r="CR22171" s="52"/>
      <c r="CS22171" s="52"/>
      <c r="CT22171" s="52"/>
      <c r="CU22171" s="33"/>
      <c r="CV22171" s="33"/>
    </row>
    <row r="22172" spans="74:100">
      <c r="BV22172" s="62"/>
      <c r="BW22172" s="62"/>
      <c r="BX22172" s="62"/>
      <c r="BY22172" s="62"/>
      <c r="BZ22172" s="62"/>
      <c r="CA22172" s="62"/>
      <c r="CB22172" s="62"/>
      <c r="CC22172" s="62"/>
      <c r="CD22172" s="62"/>
      <c r="CE22172" s="62"/>
      <c r="CF22172" s="62"/>
      <c r="CL22172" s="35" t="s">
        <v>11998</v>
      </c>
      <c r="CM22172" s="35" t="s">
        <v>217</v>
      </c>
      <c r="CN22172" s="35" t="s">
        <v>217</v>
      </c>
      <c r="CO22172" s="52"/>
      <c r="CP22172" s="52"/>
      <c r="CQ22172" s="52"/>
      <c r="CR22172" s="52"/>
      <c r="CS22172" s="52"/>
      <c r="CT22172" s="52"/>
      <c r="CU22172" s="33"/>
      <c r="CV22172" s="33"/>
    </row>
    <row r="22173" spans="74:100">
      <c r="BV22173" s="62"/>
      <c r="BW22173" s="62"/>
      <c r="BX22173" s="62"/>
      <c r="BY22173" s="62"/>
      <c r="BZ22173" s="62"/>
      <c r="CA22173" s="62"/>
      <c r="CB22173" s="62"/>
      <c r="CC22173" s="62"/>
      <c r="CD22173" s="62"/>
      <c r="CE22173" s="62"/>
      <c r="CF22173" s="62"/>
      <c r="CL22173" s="35" t="s">
        <v>11999</v>
      </c>
      <c r="CM22173" s="35" t="s">
        <v>217</v>
      </c>
      <c r="CN22173" s="35" t="s">
        <v>217</v>
      </c>
      <c r="CO22173" s="52"/>
      <c r="CP22173" s="52"/>
      <c r="CQ22173" s="52"/>
      <c r="CR22173" s="52"/>
      <c r="CS22173" s="52"/>
      <c r="CT22173" s="52"/>
      <c r="CU22173" s="33"/>
      <c r="CV22173" s="33"/>
    </row>
    <row r="22174" spans="74:100">
      <c r="BV22174" s="62"/>
      <c r="BW22174" s="62"/>
      <c r="BX22174" s="62"/>
      <c r="BY22174" s="62"/>
      <c r="BZ22174" s="62"/>
      <c r="CA22174" s="62"/>
      <c r="CB22174" s="62"/>
      <c r="CC22174" s="62"/>
      <c r="CD22174" s="62"/>
      <c r="CE22174" s="62"/>
      <c r="CF22174" s="62"/>
      <c r="CL22174" s="35" t="s">
        <v>12000</v>
      </c>
      <c r="CM22174" s="35" t="s">
        <v>217</v>
      </c>
      <c r="CN22174" s="35" t="s">
        <v>217</v>
      </c>
      <c r="CO22174" s="52"/>
      <c r="CP22174" s="52"/>
      <c r="CQ22174" s="52"/>
      <c r="CR22174" s="52"/>
      <c r="CS22174" s="52"/>
      <c r="CT22174" s="52"/>
      <c r="CU22174" s="33"/>
      <c r="CV22174" s="33"/>
    </row>
    <row r="22175" spans="74:100">
      <c r="BV22175" s="62"/>
      <c r="BW22175" s="62"/>
      <c r="BX22175" s="62"/>
      <c r="BY22175" s="62"/>
      <c r="BZ22175" s="62"/>
      <c r="CA22175" s="62"/>
      <c r="CB22175" s="62"/>
      <c r="CC22175" s="62"/>
      <c r="CD22175" s="62"/>
      <c r="CE22175" s="62"/>
      <c r="CF22175" s="62"/>
      <c r="CL22175" s="35" t="s">
        <v>12004</v>
      </c>
      <c r="CM22175" s="35" t="s">
        <v>217</v>
      </c>
      <c r="CN22175" s="35" t="s">
        <v>217</v>
      </c>
      <c r="CO22175" s="52"/>
      <c r="CP22175" s="52"/>
      <c r="CQ22175" s="52"/>
      <c r="CR22175" s="52"/>
      <c r="CS22175" s="52"/>
      <c r="CT22175" s="52"/>
      <c r="CU22175" s="33"/>
      <c r="CV22175" s="33"/>
    </row>
    <row r="22176" spans="74:100">
      <c r="BV22176" s="62"/>
      <c r="BW22176" s="62"/>
      <c r="BX22176" s="62"/>
      <c r="BY22176" s="62"/>
      <c r="BZ22176" s="62"/>
      <c r="CA22176" s="62"/>
      <c r="CB22176" s="62"/>
      <c r="CC22176" s="62"/>
      <c r="CD22176" s="62"/>
      <c r="CE22176" s="62"/>
      <c r="CF22176" s="62"/>
      <c r="CL22176" s="35" t="s">
        <v>12001</v>
      </c>
      <c r="CM22176" s="35" t="s">
        <v>217</v>
      </c>
      <c r="CN22176" s="35" t="s">
        <v>217</v>
      </c>
      <c r="CO22176" s="52"/>
      <c r="CP22176" s="52"/>
      <c r="CQ22176" s="52"/>
      <c r="CR22176" s="52"/>
      <c r="CS22176" s="52"/>
      <c r="CT22176" s="52"/>
      <c r="CU22176" s="33"/>
      <c r="CV22176" s="33"/>
    </row>
    <row r="22177" spans="74:100">
      <c r="BV22177" s="62"/>
      <c r="BW22177" s="62"/>
      <c r="BX22177" s="62"/>
      <c r="BY22177" s="62"/>
      <c r="BZ22177" s="62"/>
      <c r="CA22177" s="62"/>
      <c r="CB22177" s="62"/>
      <c r="CC22177" s="62"/>
      <c r="CD22177" s="62"/>
      <c r="CE22177" s="62"/>
      <c r="CF22177" s="62"/>
      <c r="CL22177" s="35" t="s">
        <v>12002</v>
      </c>
      <c r="CM22177" s="35" t="s">
        <v>217</v>
      </c>
      <c r="CN22177" s="35" t="s">
        <v>217</v>
      </c>
      <c r="CO22177" s="52"/>
      <c r="CP22177" s="52"/>
      <c r="CQ22177" s="52"/>
      <c r="CR22177" s="52"/>
      <c r="CS22177" s="52"/>
      <c r="CT22177" s="52"/>
      <c r="CU22177" s="33"/>
      <c r="CV22177" s="33"/>
    </row>
    <row r="22178" spans="74:100">
      <c r="BV22178" s="62"/>
      <c r="BW22178" s="62"/>
      <c r="BX22178" s="62"/>
      <c r="BY22178" s="62"/>
      <c r="BZ22178" s="62"/>
      <c r="CA22178" s="62"/>
      <c r="CB22178" s="62"/>
      <c r="CC22178" s="62"/>
      <c r="CD22178" s="62"/>
      <c r="CE22178" s="62"/>
      <c r="CF22178" s="62"/>
      <c r="CL22178" s="35" t="s">
        <v>12003</v>
      </c>
      <c r="CM22178" s="35" t="s">
        <v>217</v>
      </c>
      <c r="CN22178" s="35" t="s">
        <v>217</v>
      </c>
      <c r="CO22178" s="52"/>
      <c r="CP22178" s="52"/>
      <c r="CQ22178" s="52"/>
      <c r="CR22178" s="52"/>
      <c r="CS22178" s="52"/>
      <c r="CT22178" s="52"/>
      <c r="CU22178" s="33"/>
      <c r="CV22178" s="33"/>
    </row>
    <row r="22179" spans="74:100">
      <c r="BV22179" s="62"/>
      <c r="BW22179" s="62"/>
      <c r="BX22179" s="62"/>
      <c r="BY22179" s="62"/>
      <c r="BZ22179" s="62"/>
      <c r="CA22179" s="62"/>
      <c r="CB22179" s="62"/>
      <c r="CC22179" s="62"/>
      <c r="CD22179" s="62"/>
      <c r="CE22179" s="62"/>
      <c r="CF22179" s="62"/>
      <c r="CL22179" s="56" t="s">
        <v>16995</v>
      </c>
      <c r="CM22179" s="56" t="s">
        <v>213</v>
      </c>
      <c r="CN22179" s="56" t="s">
        <v>213</v>
      </c>
      <c r="CO22179" s="52"/>
      <c r="CP22179" s="52"/>
      <c r="CQ22179" s="52"/>
      <c r="CR22179" s="52"/>
      <c r="CS22179" s="52"/>
      <c r="CT22179" s="52"/>
      <c r="CU22179" s="33"/>
      <c r="CV22179" s="33"/>
    </row>
    <row r="22180" spans="74:100">
      <c r="BV22180" s="62"/>
      <c r="BW22180" s="62"/>
      <c r="BX22180" s="62"/>
      <c r="BY22180" s="62"/>
      <c r="BZ22180" s="62"/>
      <c r="CA22180" s="62"/>
      <c r="CB22180" s="62"/>
      <c r="CC22180" s="62"/>
      <c r="CD22180" s="62"/>
      <c r="CE22180" s="62"/>
      <c r="CF22180" s="62"/>
      <c r="CL22180" s="56" t="s">
        <v>24891</v>
      </c>
      <c r="CM22180" s="56" t="s">
        <v>213</v>
      </c>
      <c r="CN22180" s="56" t="s">
        <v>213</v>
      </c>
      <c r="CO22180" s="52"/>
      <c r="CP22180" s="52"/>
      <c r="CQ22180" s="52"/>
      <c r="CR22180" s="52"/>
      <c r="CS22180" s="52"/>
      <c r="CT22180" s="52"/>
      <c r="CU22180" s="33"/>
      <c r="CV22180" s="33"/>
    </row>
    <row r="22181" spans="74:100">
      <c r="BV22181" s="62"/>
      <c r="BW22181" s="62"/>
      <c r="BX22181" s="62"/>
      <c r="BY22181" s="62"/>
      <c r="BZ22181" s="62"/>
      <c r="CA22181" s="62"/>
      <c r="CB22181" s="62"/>
      <c r="CC22181" s="62"/>
      <c r="CD22181" s="62"/>
      <c r="CE22181" s="62"/>
      <c r="CF22181" s="62"/>
      <c r="CL22181" s="56" t="s">
        <v>12005</v>
      </c>
      <c r="CM22181" s="56" t="s">
        <v>213</v>
      </c>
      <c r="CN22181" s="56" t="s">
        <v>213</v>
      </c>
      <c r="CO22181" s="52"/>
      <c r="CP22181" s="52"/>
      <c r="CQ22181" s="52"/>
      <c r="CR22181" s="52"/>
      <c r="CS22181" s="52"/>
      <c r="CT22181" s="52"/>
      <c r="CU22181" s="33"/>
      <c r="CV22181" s="33"/>
    </row>
    <row r="22182" spans="74:100">
      <c r="BV22182" s="62"/>
      <c r="BW22182" s="62"/>
      <c r="BX22182" s="62"/>
      <c r="BY22182" s="62"/>
      <c r="BZ22182" s="62"/>
      <c r="CA22182" s="62"/>
      <c r="CB22182" s="62"/>
      <c r="CC22182" s="62"/>
      <c r="CD22182" s="62"/>
      <c r="CE22182" s="62"/>
      <c r="CF22182" s="62"/>
      <c r="CL22182" s="56" t="s">
        <v>12006</v>
      </c>
      <c r="CM22182" s="56" t="s">
        <v>213</v>
      </c>
      <c r="CN22182" s="56" t="s">
        <v>213</v>
      </c>
      <c r="CO22182" s="52"/>
      <c r="CP22182" s="52"/>
      <c r="CQ22182" s="52"/>
      <c r="CR22182" s="52"/>
      <c r="CS22182" s="52"/>
      <c r="CT22182" s="52"/>
      <c r="CU22182" s="33"/>
      <c r="CV22182" s="33"/>
    </row>
    <row r="22183" spans="74:100">
      <c r="BV22183" s="62"/>
      <c r="BW22183" s="62"/>
      <c r="BX22183" s="62"/>
      <c r="BY22183" s="62"/>
      <c r="BZ22183" s="62"/>
      <c r="CA22183" s="62"/>
      <c r="CB22183" s="62"/>
      <c r="CC22183" s="62"/>
      <c r="CD22183" s="62"/>
      <c r="CE22183" s="62"/>
      <c r="CF22183" s="62"/>
      <c r="CL22183" s="56" t="s">
        <v>12012</v>
      </c>
      <c r="CM22183" s="56" t="s">
        <v>214</v>
      </c>
      <c r="CN22183" s="56" t="s">
        <v>214</v>
      </c>
      <c r="CO22183" s="52"/>
      <c r="CP22183" s="52"/>
      <c r="CQ22183" s="52"/>
      <c r="CR22183" s="52"/>
      <c r="CS22183" s="52"/>
      <c r="CT22183" s="52"/>
      <c r="CU22183" s="33"/>
      <c r="CV22183" s="33"/>
    </row>
    <row r="22184" spans="74:100">
      <c r="BV22184" s="62"/>
      <c r="BW22184" s="62"/>
      <c r="BX22184" s="62"/>
      <c r="BY22184" s="62"/>
      <c r="BZ22184" s="62"/>
      <c r="CA22184" s="62"/>
      <c r="CB22184" s="62"/>
      <c r="CC22184" s="62"/>
      <c r="CD22184" s="62"/>
      <c r="CE22184" s="62"/>
      <c r="CF22184" s="62"/>
      <c r="CL22184" s="56" t="s">
        <v>16895</v>
      </c>
      <c r="CM22184" s="56" t="s">
        <v>216</v>
      </c>
      <c r="CN22184" s="56" t="s">
        <v>216</v>
      </c>
      <c r="CO22184" s="52"/>
      <c r="CP22184" s="52"/>
      <c r="CQ22184" s="52"/>
      <c r="CR22184" s="52"/>
      <c r="CS22184" s="52"/>
      <c r="CT22184" s="52"/>
      <c r="CU22184" s="33"/>
      <c r="CV22184" s="33"/>
    </row>
    <row r="22185" spans="74:100">
      <c r="BV22185" s="62"/>
      <c r="BW22185" s="62"/>
      <c r="BX22185" s="62"/>
      <c r="BY22185" s="62"/>
      <c r="BZ22185" s="62"/>
      <c r="CA22185" s="62"/>
      <c r="CB22185" s="62"/>
      <c r="CC22185" s="62"/>
      <c r="CD22185" s="62"/>
      <c r="CE22185" s="62"/>
      <c r="CF22185" s="62"/>
      <c r="CL22185" s="35" t="s">
        <v>29650</v>
      </c>
      <c r="CM22185" s="35" t="s">
        <v>217</v>
      </c>
      <c r="CN22185" s="35" t="s">
        <v>217</v>
      </c>
      <c r="CO22185" s="52"/>
      <c r="CP22185" s="52"/>
      <c r="CQ22185" s="52"/>
      <c r="CR22185" s="52"/>
      <c r="CS22185" s="52"/>
      <c r="CT22185" s="52"/>
      <c r="CU22185" s="33"/>
      <c r="CV22185" s="33"/>
    </row>
    <row r="22186" spans="74:100">
      <c r="BV22186" s="62"/>
      <c r="BW22186" s="62"/>
      <c r="BX22186" s="62"/>
      <c r="BY22186" s="62"/>
      <c r="BZ22186" s="62"/>
      <c r="CA22186" s="62"/>
      <c r="CB22186" s="62"/>
      <c r="CC22186" s="62"/>
      <c r="CD22186" s="62"/>
      <c r="CE22186" s="62"/>
      <c r="CF22186" s="62"/>
      <c r="CL22186" s="56" t="s">
        <v>24892</v>
      </c>
      <c r="CM22186" s="56" t="s">
        <v>216</v>
      </c>
      <c r="CN22186" s="56" t="s">
        <v>216</v>
      </c>
      <c r="CO22186" s="52"/>
      <c r="CP22186" s="52"/>
      <c r="CQ22186" s="52"/>
      <c r="CR22186" s="52"/>
      <c r="CS22186" s="52"/>
      <c r="CT22186" s="52"/>
      <c r="CU22186" s="33"/>
      <c r="CV22186" s="33"/>
    </row>
    <row r="22187" spans="74:100">
      <c r="BV22187" s="62"/>
      <c r="BW22187" s="62"/>
      <c r="BX22187" s="62"/>
      <c r="BY22187" s="62"/>
      <c r="BZ22187" s="62"/>
      <c r="CA22187" s="62"/>
      <c r="CB22187" s="62"/>
      <c r="CC22187" s="62"/>
      <c r="CD22187" s="62"/>
      <c r="CE22187" s="62"/>
      <c r="CF22187" s="62"/>
      <c r="CL22187" s="56" t="s">
        <v>12014</v>
      </c>
      <c r="CM22187" s="56" t="s">
        <v>216</v>
      </c>
      <c r="CN22187" s="56" t="s">
        <v>216</v>
      </c>
      <c r="CO22187" s="52"/>
      <c r="CP22187" s="52"/>
      <c r="CQ22187" s="52"/>
      <c r="CR22187" s="52"/>
      <c r="CS22187" s="52"/>
      <c r="CT22187" s="52"/>
      <c r="CU22187" s="33"/>
      <c r="CV22187" s="33"/>
    </row>
    <row r="22188" spans="74:100">
      <c r="BV22188" s="62"/>
      <c r="BW22188" s="62"/>
      <c r="BX22188" s="62"/>
      <c r="BY22188" s="62"/>
      <c r="BZ22188" s="62"/>
      <c r="CA22188" s="62"/>
      <c r="CB22188" s="62"/>
      <c r="CC22188" s="62"/>
      <c r="CD22188" s="62"/>
      <c r="CE22188" s="62"/>
      <c r="CF22188" s="62"/>
      <c r="CL22188" s="56" t="s">
        <v>12015</v>
      </c>
      <c r="CM22188" s="56" t="s">
        <v>216</v>
      </c>
      <c r="CN22188" s="56" t="s">
        <v>216</v>
      </c>
      <c r="CO22188" s="52"/>
      <c r="CP22188" s="52"/>
      <c r="CQ22188" s="52"/>
      <c r="CR22188" s="52"/>
      <c r="CS22188" s="52"/>
      <c r="CT22188" s="52"/>
      <c r="CU22188" s="33"/>
      <c r="CV22188" s="33"/>
    </row>
    <row r="22189" spans="74:100">
      <c r="BV22189" s="62"/>
      <c r="BW22189" s="62"/>
      <c r="BX22189" s="62"/>
      <c r="BY22189" s="62"/>
      <c r="BZ22189" s="62"/>
      <c r="CA22189" s="62"/>
      <c r="CB22189" s="62"/>
      <c r="CC22189" s="62"/>
      <c r="CD22189" s="62"/>
      <c r="CE22189" s="62"/>
      <c r="CF22189" s="62"/>
      <c r="CL22189" s="56" t="s">
        <v>12016</v>
      </c>
      <c r="CM22189" s="56" t="s">
        <v>216</v>
      </c>
      <c r="CN22189" s="56" t="s">
        <v>216</v>
      </c>
      <c r="CO22189" s="52"/>
      <c r="CP22189" s="52"/>
      <c r="CQ22189" s="52"/>
      <c r="CR22189" s="52"/>
      <c r="CS22189" s="52"/>
      <c r="CT22189" s="52"/>
      <c r="CU22189" s="33"/>
      <c r="CV22189" s="33"/>
    </row>
    <row r="22190" spans="74:100">
      <c r="BV22190" s="62"/>
      <c r="BW22190" s="62"/>
      <c r="BX22190" s="62"/>
      <c r="BY22190" s="62"/>
      <c r="BZ22190" s="62"/>
      <c r="CA22190" s="62"/>
      <c r="CB22190" s="62"/>
      <c r="CC22190" s="62"/>
      <c r="CD22190" s="62"/>
      <c r="CE22190" s="62"/>
      <c r="CF22190" s="62"/>
      <c r="CL22190" s="56" t="s">
        <v>12017</v>
      </c>
      <c r="CM22190" s="56" t="s">
        <v>216</v>
      </c>
      <c r="CN22190" s="56" t="s">
        <v>216</v>
      </c>
      <c r="CO22190" s="52"/>
      <c r="CP22190" s="52"/>
      <c r="CQ22190" s="52"/>
      <c r="CR22190" s="52"/>
      <c r="CS22190" s="52"/>
      <c r="CT22190" s="52"/>
      <c r="CU22190" s="33"/>
      <c r="CV22190" s="33"/>
    </row>
    <row r="22191" spans="74:100">
      <c r="BV22191" s="62"/>
      <c r="BW22191" s="62"/>
      <c r="BX22191" s="62"/>
      <c r="BY22191" s="62"/>
      <c r="BZ22191" s="62"/>
      <c r="CA22191" s="62"/>
      <c r="CB22191" s="62"/>
      <c r="CC22191" s="62"/>
      <c r="CD22191" s="62"/>
      <c r="CE22191" s="62"/>
      <c r="CF22191" s="62"/>
      <c r="CL22191" s="56" t="s">
        <v>12018</v>
      </c>
      <c r="CM22191" s="56" t="s">
        <v>213</v>
      </c>
      <c r="CN22191" s="56" t="s">
        <v>213</v>
      </c>
      <c r="CO22191" s="52"/>
      <c r="CP22191" s="52"/>
      <c r="CQ22191" s="52"/>
      <c r="CR22191" s="52"/>
      <c r="CS22191" s="52"/>
      <c r="CT22191" s="52"/>
      <c r="CU22191" s="33"/>
      <c r="CV22191" s="33"/>
    </row>
    <row r="22192" spans="74:100">
      <c r="BV22192" s="62"/>
      <c r="BW22192" s="62"/>
      <c r="BX22192" s="62"/>
      <c r="BY22192" s="62"/>
      <c r="BZ22192" s="62"/>
      <c r="CA22192" s="62"/>
      <c r="CB22192" s="62"/>
      <c r="CC22192" s="62"/>
      <c r="CD22192" s="62"/>
      <c r="CE22192" s="62"/>
      <c r="CF22192" s="62"/>
      <c r="CL22192" s="56" t="s">
        <v>12020</v>
      </c>
      <c r="CM22192" s="56" t="s">
        <v>213</v>
      </c>
      <c r="CN22192" s="56" t="s">
        <v>213</v>
      </c>
      <c r="CO22192" s="52"/>
      <c r="CP22192" s="52"/>
      <c r="CQ22192" s="52"/>
      <c r="CR22192" s="52"/>
      <c r="CS22192" s="52"/>
      <c r="CT22192" s="52"/>
      <c r="CU22192" s="33"/>
      <c r="CV22192" s="33"/>
    </row>
    <row r="22193" spans="74:100">
      <c r="BV22193" s="62"/>
      <c r="BW22193" s="62"/>
      <c r="BX22193" s="62"/>
      <c r="BY22193" s="62"/>
      <c r="BZ22193" s="62"/>
      <c r="CA22193" s="62"/>
      <c r="CB22193" s="62"/>
      <c r="CC22193" s="62"/>
      <c r="CD22193" s="62"/>
      <c r="CE22193" s="62"/>
      <c r="CF22193" s="62"/>
      <c r="CL22193" s="56" t="s">
        <v>12020</v>
      </c>
      <c r="CM22193" s="56" t="s">
        <v>213</v>
      </c>
      <c r="CN22193" s="56" t="s">
        <v>213</v>
      </c>
      <c r="CO22193" s="52"/>
      <c r="CP22193" s="52"/>
      <c r="CQ22193" s="52"/>
      <c r="CR22193" s="52"/>
      <c r="CS22193" s="52"/>
      <c r="CT22193" s="52"/>
      <c r="CU22193" s="33"/>
      <c r="CV22193" s="33"/>
    </row>
    <row r="22194" spans="74:100">
      <c r="BV22194" s="62"/>
      <c r="BW22194" s="62"/>
      <c r="BX22194" s="62"/>
      <c r="BY22194" s="62"/>
      <c r="BZ22194" s="62"/>
      <c r="CA22194" s="62"/>
      <c r="CB22194" s="62"/>
      <c r="CC22194" s="62"/>
      <c r="CD22194" s="62"/>
      <c r="CE22194" s="62"/>
      <c r="CF22194" s="62"/>
      <c r="CL22194" s="56" t="s">
        <v>1823</v>
      </c>
      <c r="CM22194" s="56" t="s">
        <v>213</v>
      </c>
      <c r="CN22194" s="56" t="s">
        <v>213</v>
      </c>
      <c r="CO22194" s="52"/>
      <c r="CP22194" s="52"/>
      <c r="CQ22194" s="52"/>
      <c r="CR22194" s="52"/>
      <c r="CS22194" s="52"/>
      <c r="CT22194" s="52"/>
      <c r="CU22194" s="33"/>
      <c r="CV22194" s="33"/>
    </row>
    <row r="22195" spans="74:100">
      <c r="BV22195" s="62"/>
      <c r="BW22195" s="62"/>
      <c r="BX22195" s="62"/>
      <c r="BY22195" s="62"/>
      <c r="BZ22195" s="62"/>
      <c r="CA22195" s="62"/>
      <c r="CB22195" s="62"/>
      <c r="CC22195" s="62"/>
      <c r="CD22195" s="62"/>
      <c r="CE22195" s="62"/>
      <c r="CF22195" s="62"/>
      <c r="CL22195" s="56" t="s">
        <v>1823</v>
      </c>
      <c r="CM22195" s="56" t="s">
        <v>213</v>
      </c>
      <c r="CN22195" s="56" t="s">
        <v>213</v>
      </c>
      <c r="CO22195" s="52"/>
      <c r="CP22195" s="52"/>
      <c r="CQ22195" s="52"/>
      <c r="CR22195" s="52"/>
      <c r="CS22195" s="52"/>
      <c r="CT22195" s="52"/>
      <c r="CU22195" s="33"/>
      <c r="CV22195" s="33"/>
    </row>
    <row r="22196" spans="74:100">
      <c r="BV22196" s="62"/>
      <c r="BW22196" s="62"/>
      <c r="BX22196" s="62"/>
      <c r="BY22196" s="62"/>
      <c r="BZ22196" s="62"/>
      <c r="CA22196" s="62"/>
      <c r="CB22196" s="62"/>
      <c r="CC22196" s="62"/>
      <c r="CD22196" s="62"/>
      <c r="CE22196" s="62"/>
      <c r="CF22196" s="62"/>
      <c r="CL22196" s="56" t="s">
        <v>12024</v>
      </c>
      <c r="CM22196" s="56" t="s">
        <v>213</v>
      </c>
      <c r="CN22196" s="56" t="s">
        <v>213</v>
      </c>
      <c r="CO22196" s="52"/>
      <c r="CP22196" s="52"/>
      <c r="CQ22196" s="52"/>
      <c r="CR22196" s="52"/>
      <c r="CS22196" s="52"/>
      <c r="CT22196" s="52"/>
      <c r="CU22196" s="33"/>
      <c r="CV22196" s="33"/>
    </row>
    <row r="22197" spans="74:100">
      <c r="BV22197" s="62"/>
      <c r="BW22197" s="62"/>
      <c r="BX22197" s="62"/>
      <c r="BY22197" s="62"/>
      <c r="BZ22197" s="62"/>
      <c r="CA22197" s="62"/>
      <c r="CB22197" s="62"/>
      <c r="CC22197" s="62"/>
      <c r="CD22197" s="62"/>
      <c r="CE22197" s="62"/>
      <c r="CF22197" s="62"/>
      <c r="CL22197" s="56" t="s">
        <v>12021</v>
      </c>
      <c r="CM22197" s="56" t="s">
        <v>213</v>
      </c>
      <c r="CN22197" s="56" t="s">
        <v>213</v>
      </c>
      <c r="CO22197" s="52"/>
      <c r="CP22197" s="52"/>
      <c r="CQ22197" s="52"/>
      <c r="CR22197" s="52"/>
      <c r="CS22197" s="52"/>
      <c r="CT22197" s="52"/>
      <c r="CU22197" s="33"/>
      <c r="CV22197" s="33"/>
    </row>
    <row r="22198" spans="74:100">
      <c r="BV22198" s="62"/>
      <c r="BW22198" s="62"/>
      <c r="BX22198" s="62"/>
      <c r="BY22198" s="62"/>
      <c r="BZ22198" s="62"/>
      <c r="CA22198" s="62"/>
      <c r="CB22198" s="62"/>
      <c r="CC22198" s="62"/>
      <c r="CD22198" s="62"/>
      <c r="CE22198" s="62"/>
      <c r="CF22198" s="62"/>
      <c r="CL22198" s="56" t="s">
        <v>12019</v>
      </c>
      <c r="CM22198" s="56" t="s">
        <v>213</v>
      </c>
      <c r="CN22198" s="56" t="s">
        <v>213</v>
      </c>
      <c r="CO22198" s="52"/>
      <c r="CP22198" s="52"/>
      <c r="CQ22198" s="52"/>
      <c r="CR22198" s="52"/>
      <c r="CS22198" s="52"/>
      <c r="CT22198" s="52"/>
      <c r="CU22198" s="33"/>
      <c r="CV22198" s="33"/>
    </row>
    <row r="22199" spans="74:100">
      <c r="BV22199" s="62"/>
      <c r="BW22199" s="62"/>
      <c r="BX22199" s="62"/>
      <c r="BY22199" s="62"/>
      <c r="BZ22199" s="62"/>
      <c r="CA22199" s="62"/>
      <c r="CB22199" s="62"/>
      <c r="CC22199" s="62"/>
      <c r="CD22199" s="62"/>
      <c r="CE22199" s="62"/>
      <c r="CF22199" s="62"/>
      <c r="CL22199" s="56" t="s">
        <v>12025</v>
      </c>
      <c r="CM22199" s="56" t="s">
        <v>213</v>
      </c>
      <c r="CN22199" s="56" t="s">
        <v>213</v>
      </c>
      <c r="CO22199" s="52"/>
      <c r="CP22199" s="52"/>
      <c r="CQ22199" s="52"/>
      <c r="CR22199" s="52"/>
      <c r="CS22199" s="52"/>
      <c r="CT22199" s="52"/>
      <c r="CU22199" s="33"/>
      <c r="CV22199" s="33"/>
    </row>
    <row r="22200" spans="74:100">
      <c r="BV22200" s="62"/>
      <c r="BW22200" s="62"/>
      <c r="BX22200" s="62"/>
      <c r="BY22200" s="62"/>
      <c r="BZ22200" s="62"/>
      <c r="CA22200" s="62"/>
      <c r="CB22200" s="62"/>
      <c r="CC22200" s="62"/>
      <c r="CD22200" s="62"/>
      <c r="CE22200" s="62"/>
      <c r="CF22200" s="62"/>
      <c r="CL22200" s="56" t="s">
        <v>25889</v>
      </c>
      <c r="CM22200" s="56" t="s">
        <v>213</v>
      </c>
      <c r="CN22200" s="56" t="s">
        <v>213</v>
      </c>
      <c r="CO22200" s="52"/>
      <c r="CP22200" s="52"/>
      <c r="CQ22200" s="52"/>
      <c r="CR22200" s="52"/>
      <c r="CS22200" s="52"/>
      <c r="CT22200" s="52"/>
      <c r="CU22200" s="33"/>
      <c r="CV22200" s="33"/>
    </row>
    <row r="22201" spans="74:100">
      <c r="BV22201" s="62"/>
      <c r="BW22201" s="62"/>
      <c r="BX22201" s="62"/>
      <c r="BY22201" s="62"/>
      <c r="BZ22201" s="62"/>
      <c r="CA22201" s="62"/>
      <c r="CB22201" s="62"/>
      <c r="CC22201" s="62"/>
      <c r="CD22201" s="62"/>
      <c r="CE22201" s="62"/>
      <c r="CF22201" s="62"/>
      <c r="CL22201" s="35" t="s">
        <v>16156</v>
      </c>
      <c r="CM22201" s="35" t="s">
        <v>217</v>
      </c>
      <c r="CN22201" s="35" t="s">
        <v>217</v>
      </c>
      <c r="CO22201" s="52"/>
      <c r="CP22201" s="52"/>
      <c r="CQ22201" s="52"/>
      <c r="CR22201" s="52"/>
      <c r="CS22201" s="52"/>
      <c r="CT22201" s="52"/>
      <c r="CU22201" s="33"/>
      <c r="CV22201" s="33"/>
    </row>
    <row r="22202" spans="74:100">
      <c r="BV22202" s="62"/>
      <c r="BW22202" s="62"/>
      <c r="BX22202" s="62"/>
      <c r="BY22202" s="62"/>
      <c r="BZ22202" s="62"/>
      <c r="CA22202" s="62"/>
      <c r="CB22202" s="62"/>
      <c r="CC22202" s="62"/>
      <c r="CD22202" s="62"/>
      <c r="CE22202" s="62"/>
      <c r="CF22202" s="62"/>
      <c r="CL22202" s="56" t="s">
        <v>12026</v>
      </c>
      <c r="CM22202" s="56" t="s">
        <v>213</v>
      </c>
      <c r="CN22202" s="56" t="s">
        <v>213</v>
      </c>
      <c r="CO22202" s="52"/>
      <c r="CP22202" s="52"/>
      <c r="CQ22202" s="52"/>
      <c r="CR22202" s="52"/>
      <c r="CS22202" s="52"/>
      <c r="CT22202" s="52"/>
      <c r="CU22202" s="33"/>
      <c r="CV22202" s="33"/>
    </row>
    <row r="22203" spans="74:100">
      <c r="BV22203" s="62"/>
      <c r="BW22203" s="62"/>
      <c r="BX22203" s="62"/>
      <c r="BY22203" s="62"/>
      <c r="BZ22203" s="62"/>
      <c r="CA22203" s="62"/>
      <c r="CB22203" s="62"/>
      <c r="CC22203" s="62"/>
      <c r="CD22203" s="62"/>
      <c r="CE22203" s="62"/>
      <c r="CF22203" s="62"/>
      <c r="CL22203" s="56" t="s">
        <v>1827</v>
      </c>
      <c r="CM22203" s="56" t="s">
        <v>213</v>
      </c>
      <c r="CN22203" s="56" t="s">
        <v>213</v>
      </c>
      <c r="CO22203" s="52"/>
      <c r="CP22203" s="52"/>
      <c r="CQ22203" s="52"/>
      <c r="CR22203" s="52"/>
      <c r="CS22203" s="52"/>
      <c r="CT22203" s="52"/>
      <c r="CU22203" s="33"/>
      <c r="CV22203" s="33"/>
    </row>
    <row r="22204" spans="74:100">
      <c r="BV22204" s="62"/>
      <c r="BW22204" s="62"/>
      <c r="BX22204" s="62"/>
      <c r="BY22204" s="62"/>
      <c r="BZ22204" s="62"/>
      <c r="CA22204" s="62"/>
      <c r="CB22204" s="62"/>
      <c r="CC22204" s="62"/>
      <c r="CD22204" s="62"/>
      <c r="CE22204" s="62"/>
      <c r="CF22204" s="62"/>
      <c r="CL22204" s="56" t="s">
        <v>12022</v>
      </c>
      <c r="CM22204" s="56" t="s">
        <v>213</v>
      </c>
      <c r="CN22204" s="56" t="s">
        <v>213</v>
      </c>
      <c r="CO22204" s="52"/>
      <c r="CP22204" s="52"/>
      <c r="CQ22204" s="52"/>
      <c r="CR22204" s="52"/>
      <c r="CS22204" s="52"/>
      <c r="CT22204" s="52"/>
      <c r="CU22204" s="33"/>
      <c r="CV22204" s="33"/>
    </row>
    <row r="22205" spans="74:100">
      <c r="BV22205" s="62"/>
      <c r="BW22205" s="62"/>
      <c r="BX22205" s="62"/>
      <c r="BY22205" s="62"/>
      <c r="BZ22205" s="62"/>
      <c r="CA22205" s="62"/>
      <c r="CB22205" s="62"/>
      <c r="CC22205" s="62"/>
      <c r="CD22205" s="62"/>
      <c r="CE22205" s="62"/>
      <c r="CF22205" s="62"/>
      <c r="CL22205" s="56" t="s">
        <v>12023</v>
      </c>
      <c r="CM22205" s="56" t="s">
        <v>213</v>
      </c>
      <c r="CN22205" s="56" t="s">
        <v>213</v>
      </c>
      <c r="CO22205" s="52"/>
      <c r="CP22205" s="52"/>
      <c r="CQ22205" s="52"/>
      <c r="CR22205" s="52"/>
      <c r="CS22205" s="52"/>
      <c r="CT22205" s="52"/>
      <c r="CU22205" s="33"/>
      <c r="CV22205" s="33"/>
    </row>
    <row r="22206" spans="74:100">
      <c r="BV22206" s="62"/>
      <c r="BW22206" s="62"/>
      <c r="BX22206" s="62"/>
      <c r="BY22206" s="62"/>
      <c r="BZ22206" s="62"/>
      <c r="CA22206" s="62"/>
      <c r="CB22206" s="62"/>
      <c r="CC22206" s="62"/>
      <c r="CD22206" s="62"/>
      <c r="CE22206" s="62"/>
      <c r="CF22206" s="62"/>
      <c r="CL22206" s="35" t="s">
        <v>12029</v>
      </c>
      <c r="CM22206" s="35" t="s">
        <v>217</v>
      </c>
      <c r="CN22206" s="35" t="s">
        <v>217</v>
      </c>
      <c r="CO22206" s="52"/>
      <c r="CP22206" s="52"/>
      <c r="CQ22206" s="52"/>
      <c r="CR22206" s="52"/>
      <c r="CS22206" s="52"/>
      <c r="CT22206" s="52"/>
      <c r="CU22206" s="33"/>
      <c r="CV22206" s="33"/>
    </row>
    <row r="22207" spans="74:100">
      <c r="BV22207" s="62"/>
      <c r="BW22207" s="62"/>
      <c r="BX22207" s="62"/>
      <c r="BY22207" s="62"/>
      <c r="BZ22207" s="62"/>
      <c r="CA22207" s="62"/>
      <c r="CB22207" s="62"/>
      <c r="CC22207" s="62"/>
      <c r="CD22207" s="62"/>
      <c r="CE22207" s="62"/>
      <c r="CF22207" s="62"/>
      <c r="CL22207" s="56" t="s">
        <v>5229</v>
      </c>
      <c r="CM22207" s="56" t="s">
        <v>216</v>
      </c>
      <c r="CN22207" s="56" t="s">
        <v>216</v>
      </c>
      <c r="CO22207" s="52"/>
      <c r="CP22207" s="52"/>
      <c r="CQ22207" s="52"/>
      <c r="CR22207" s="52"/>
      <c r="CS22207" s="52"/>
      <c r="CT22207" s="52"/>
      <c r="CU22207" s="33"/>
      <c r="CV22207" s="33"/>
    </row>
    <row r="22208" spans="74:100">
      <c r="BV22208" s="62"/>
      <c r="BW22208" s="62"/>
      <c r="BX22208" s="62"/>
      <c r="BY22208" s="62"/>
      <c r="BZ22208" s="62"/>
      <c r="CA22208" s="62"/>
      <c r="CB22208" s="62"/>
      <c r="CC22208" s="62"/>
      <c r="CD22208" s="62"/>
      <c r="CE22208" s="62"/>
      <c r="CF22208" s="62"/>
      <c r="CL22208" s="56" t="s">
        <v>5230</v>
      </c>
      <c r="CM22208" s="56" t="s">
        <v>216</v>
      </c>
      <c r="CN22208" s="56" t="s">
        <v>216</v>
      </c>
      <c r="CO22208" s="52"/>
      <c r="CP22208" s="52"/>
      <c r="CQ22208" s="52"/>
      <c r="CR22208" s="52"/>
      <c r="CS22208" s="52"/>
      <c r="CT22208" s="52"/>
      <c r="CU22208" s="33"/>
      <c r="CV22208" s="33"/>
    </row>
    <row r="22209" spans="74:100">
      <c r="BV22209" s="62"/>
      <c r="BW22209" s="62"/>
      <c r="BX22209" s="62"/>
      <c r="BY22209" s="62"/>
      <c r="BZ22209" s="62"/>
      <c r="CA22209" s="62"/>
      <c r="CB22209" s="62"/>
      <c r="CC22209" s="62"/>
      <c r="CD22209" s="62"/>
      <c r="CE22209" s="62"/>
      <c r="CF22209" s="62"/>
      <c r="CL22209" s="56" t="s">
        <v>12031</v>
      </c>
      <c r="CM22209" s="56" t="s">
        <v>216</v>
      </c>
      <c r="CN22209" s="56" t="s">
        <v>216</v>
      </c>
      <c r="CO22209" s="52"/>
      <c r="CP22209" s="52"/>
      <c r="CQ22209" s="52"/>
      <c r="CR22209" s="52"/>
      <c r="CS22209" s="52"/>
      <c r="CT22209" s="52"/>
      <c r="CU22209" s="33"/>
      <c r="CV22209" s="33"/>
    </row>
    <row r="22210" spans="74:100">
      <c r="BV22210" s="62"/>
      <c r="BW22210" s="62"/>
      <c r="BX22210" s="62"/>
      <c r="BY22210" s="62"/>
      <c r="BZ22210" s="62"/>
      <c r="CA22210" s="62"/>
      <c r="CB22210" s="62"/>
      <c r="CC22210" s="62"/>
      <c r="CD22210" s="62"/>
      <c r="CE22210" s="62"/>
      <c r="CF22210" s="62"/>
      <c r="CL22210" s="56" t="s">
        <v>12032</v>
      </c>
      <c r="CM22210" s="56" t="s">
        <v>217</v>
      </c>
      <c r="CN22210" s="56" t="s">
        <v>217</v>
      </c>
      <c r="CO22210" s="52"/>
      <c r="CP22210" s="52"/>
      <c r="CQ22210" s="52"/>
      <c r="CR22210" s="52"/>
      <c r="CS22210" s="52"/>
      <c r="CT22210" s="52"/>
      <c r="CU22210" s="33"/>
      <c r="CV22210" s="33"/>
    </row>
    <row r="22211" spans="74:100">
      <c r="BV22211" s="62"/>
      <c r="BW22211" s="62"/>
      <c r="BX22211" s="62"/>
      <c r="BY22211" s="62"/>
      <c r="BZ22211" s="62"/>
      <c r="CA22211" s="62"/>
      <c r="CB22211" s="62"/>
      <c r="CC22211" s="62"/>
      <c r="CD22211" s="62"/>
      <c r="CE22211" s="62"/>
      <c r="CF22211" s="62"/>
      <c r="CL22211" s="35" t="s">
        <v>16619</v>
      </c>
      <c r="CM22211" s="35" t="s">
        <v>217</v>
      </c>
      <c r="CN22211" s="35" t="s">
        <v>217</v>
      </c>
      <c r="CO22211" s="52"/>
      <c r="CP22211" s="52"/>
      <c r="CQ22211" s="52"/>
      <c r="CR22211" s="52"/>
      <c r="CS22211" s="52"/>
      <c r="CT22211" s="52"/>
      <c r="CU22211" s="33"/>
      <c r="CV22211" s="33"/>
    </row>
    <row r="22212" spans="74:100">
      <c r="BV22212" s="62"/>
      <c r="BW22212" s="62"/>
      <c r="BX22212" s="62"/>
      <c r="BY22212" s="62"/>
      <c r="BZ22212" s="62"/>
      <c r="CA22212" s="62"/>
      <c r="CB22212" s="62"/>
      <c r="CC22212" s="62"/>
      <c r="CD22212" s="62"/>
      <c r="CE22212" s="62"/>
      <c r="CF22212" s="62"/>
      <c r="CL22212" s="56" t="s">
        <v>12033</v>
      </c>
      <c r="CM22212" s="56" t="s">
        <v>217</v>
      </c>
      <c r="CN22212" s="56" t="s">
        <v>217</v>
      </c>
      <c r="CO22212" s="52"/>
      <c r="CP22212" s="52"/>
      <c r="CQ22212" s="52"/>
      <c r="CR22212" s="52"/>
      <c r="CS22212" s="52"/>
      <c r="CT22212" s="52"/>
      <c r="CU22212" s="33"/>
      <c r="CV22212" s="33"/>
    </row>
    <row r="22213" spans="74:100">
      <c r="BV22213" s="62"/>
      <c r="BW22213" s="62"/>
      <c r="BX22213" s="62"/>
      <c r="BY22213" s="62"/>
      <c r="BZ22213" s="62"/>
      <c r="CA22213" s="62"/>
      <c r="CB22213" s="62"/>
      <c r="CC22213" s="62"/>
      <c r="CD22213" s="62"/>
      <c r="CE22213" s="62"/>
      <c r="CF22213" s="62"/>
      <c r="CL22213" s="56" t="s">
        <v>12035</v>
      </c>
      <c r="CM22213" s="56" t="s">
        <v>217</v>
      </c>
      <c r="CN22213" s="56" t="s">
        <v>217</v>
      </c>
      <c r="CO22213" s="52"/>
      <c r="CP22213" s="52"/>
      <c r="CQ22213" s="52"/>
      <c r="CR22213" s="52"/>
      <c r="CS22213" s="52"/>
      <c r="CT22213" s="52"/>
      <c r="CU22213" s="33"/>
      <c r="CV22213" s="33"/>
    </row>
    <row r="22214" spans="74:100">
      <c r="BV22214" s="62"/>
      <c r="BW22214" s="62"/>
      <c r="BX22214" s="62"/>
      <c r="BY22214" s="62"/>
      <c r="BZ22214" s="62"/>
      <c r="CA22214" s="62"/>
      <c r="CB22214" s="62"/>
      <c r="CC22214" s="62"/>
      <c r="CD22214" s="62"/>
      <c r="CE22214" s="62"/>
      <c r="CF22214" s="62"/>
      <c r="CL22214" s="56" t="s">
        <v>12037</v>
      </c>
      <c r="CM22214" s="56" t="s">
        <v>217</v>
      </c>
      <c r="CN22214" s="56" t="s">
        <v>217</v>
      </c>
      <c r="CO22214" s="52"/>
      <c r="CP22214" s="52"/>
      <c r="CQ22214" s="52"/>
      <c r="CR22214" s="52"/>
      <c r="CS22214" s="52"/>
      <c r="CT22214" s="52"/>
      <c r="CU22214" s="33"/>
      <c r="CV22214" s="33"/>
    </row>
    <row r="22215" spans="74:100">
      <c r="BV22215" s="62"/>
      <c r="BW22215" s="62"/>
      <c r="BX22215" s="62"/>
      <c r="BY22215" s="62"/>
      <c r="BZ22215" s="62"/>
      <c r="CA22215" s="62"/>
      <c r="CB22215" s="62"/>
      <c r="CC22215" s="62"/>
      <c r="CD22215" s="62"/>
      <c r="CE22215" s="62"/>
      <c r="CF22215" s="62"/>
      <c r="CL22215" s="56" t="s">
        <v>5232</v>
      </c>
      <c r="CM22215" s="56" t="s">
        <v>217</v>
      </c>
      <c r="CN22215" s="56" t="s">
        <v>217</v>
      </c>
      <c r="CO22215" s="52"/>
      <c r="CP22215" s="52"/>
      <c r="CQ22215" s="52"/>
      <c r="CR22215" s="52"/>
      <c r="CS22215" s="52"/>
      <c r="CT22215" s="52"/>
      <c r="CU22215" s="33"/>
      <c r="CV22215" s="33"/>
    </row>
    <row r="22216" spans="74:100">
      <c r="BV22216" s="62"/>
      <c r="BW22216" s="62"/>
      <c r="BX22216" s="62"/>
      <c r="BY22216" s="62"/>
      <c r="BZ22216" s="62"/>
      <c r="CA22216" s="62"/>
      <c r="CB22216" s="62"/>
      <c r="CC22216" s="62"/>
      <c r="CD22216" s="62"/>
      <c r="CE22216" s="62"/>
      <c r="CF22216" s="62"/>
      <c r="CL22216" s="56" t="s">
        <v>12034</v>
      </c>
      <c r="CM22216" s="56" t="s">
        <v>217</v>
      </c>
      <c r="CN22216" s="56" t="s">
        <v>217</v>
      </c>
      <c r="CO22216" s="52"/>
      <c r="CP22216" s="52"/>
      <c r="CQ22216" s="52"/>
      <c r="CR22216" s="52"/>
      <c r="CS22216" s="52"/>
      <c r="CT22216" s="52"/>
      <c r="CU22216" s="33"/>
      <c r="CV22216" s="33"/>
    </row>
    <row r="22217" spans="74:100">
      <c r="BV22217" s="62"/>
      <c r="BW22217" s="62"/>
      <c r="BX22217" s="62"/>
      <c r="BY22217" s="62"/>
      <c r="BZ22217" s="62"/>
      <c r="CA22217" s="62"/>
      <c r="CB22217" s="62"/>
      <c r="CC22217" s="62"/>
      <c r="CD22217" s="62"/>
      <c r="CE22217" s="62"/>
      <c r="CF22217" s="62"/>
      <c r="CL22217" s="56" t="s">
        <v>1830</v>
      </c>
      <c r="CM22217" s="56" t="s">
        <v>217</v>
      </c>
      <c r="CN22217" s="56" t="s">
        <v>217</v>
      </c>
      <c r="CO22217" s="52"/>
      <c r="CP22217" s="52"/>
      <c r="CQ22217" s="52"/>
      <c r="CR22217" s="52"/>
      <c r="CS22217" s="52"/>
      <c r="CT22217" s="52"/>
      <c r="CU22217" s="33"/>
      <c r="CV22217" s="33"/>
    </row>
    <row r="22218" spans="74:100">
      <c r="BV22218" s="62"/>
      <c r="BW22218" s="62"/>
      <c r="BX22218" s="62"/>
      <c r="BY22218" s="62"/>
      <c r="BZ22218" s="62"/>
      <c r="CA22218" s="62"/>
      <c r="CB22218" s="62"/>
      <c r="CC22218" s="62"/>
      <c r="CD22218" s="62"/>
      <c r="CE22218" s="62"/>
      <c r="CF22218" s="62"/>
      <c r="CL22218" s="56" t="s">
        <v>12038</v>
      </c>
      <c r="CM22218" s="56" t="s">
        <v>217</v>
      </c>
      <c r="CN22218" s="56" t="s">
        <v>217</v>
      </c>
      <c r="CO22218" s="52"/>
      <c r="CP22218" s="52"/>
      <c r="CQ22218" s="52"/>
      <c r="CR22218" s="52"/>
      <c r="CS22218" s="52"/>
      <c r="CT22218" s="52"/>
      <c r="CU22218" s="33"/>
      <c r="CV22218" s="33"/>
    </row>
    <row r="22219" spans="74:100">
      <c r="BV22219" s="62"/>
      <c r="BW22219" s="62"/>
      <c r="BX22219" s="62"/>
      <c r="BY22219" s="62"/>
      <c r="BZ22219" s="62"/>
      <c r="CA22219" s="62"/>
      <c r="CB22219" s="62"/>
      <c r="CC22219" s="62"/>
      <c r="CD22219" s="62"/>
      <c r="CE22219" s="62"/>
      <c r="CF22219" s="62"/>
      <c r="CL22219" s="56" t="s">
        <v>12039</v>
      </c>
      <c r="CM22219" s="56" t="s">
        <v>217</v>
      </c>
      <c r="CN22219" s="56" t="s">
        <v>217</v>
      </c>
      <c r="CO22219" s="52"/>
      <c r="CP22219" s="52"/>
      <c r="CQ22219" s="52"/>
      <c r="CR22219" s="52"/>
      <c r="CS22219" s="52"/>
      <c r="CT22219" s="52"/>
      <c r="CU22219" s="33"/>
      <c r="CV22219" s="33"/>
    </row>
    <row r="22220" spans="74:100">
      <c r="BV22220" s="62"/>
      <c r="BW22220" s="62"/>
      <c r="BX22220" s="62"/>
      <c r="BY22220" s="62"/>
      <c r="BZ22220" s="62"/>
      <c r="CA22220" s="62"/>
      <c r="CB22220" s="62"/>
      <c r="CC22220" s="62"/>
      <c r="CD22220" s="62"/>
      <c r="CE22220" s="62"/>
      <c r="CF22220" s="62"/>
      <c r="CL22220" s="56" t="s">
        <v>25890</v>
      </c>
      <c r="CM22220" s="56" t="s">
        <v>217</v>
      </c>
      <c r="CN22220" s="56" t="s">
        <v>217</v>
      </c>
      <c r="CO22220" s="52"/>
      <c r="CP22220" s="52"/>
      <c r="CQ22220" s="52"/>
      <c r="CR22220" s="52"/>
      <c r="CS22220" s="52"/>
      <c r="CT22220" s="52"/>
      <c r="CU22220" s="33"/>
      <c r="CV22220" s="33"/>
    </row>
    <row r="22221" spans="74:100">
      <c r="BV22221" s="62"/>
      <c r="BW22221" s="62"/>
      <c r="BX22221" s="62"/>
      <c r="BY22221" s="62"/>
      <c r="BZ22221" s="62"/>
      <c r="CA22221" s="62"/>
      <c r="CB22221" s="62"/>
      <c r="CC22221" s="62"/>
      <c r="CD22221" s="62"/>
      <c r="CE22221" s="62"/>
      <c r="CF22221" s="62"/>
      <c r="CL22221" s="56" t="s">
        <v>25891</v>
      </c>
      <c r="CM22221" s="56" t="s">
        <v>217</v>
      </c>
      <c r="CN22221" s="56" t="s">
        <v>217</v>
      </c>
      <c r="CO22221" s="52"/>
      <c r="CP22221" s="52"/>
      <c r="CQ22221" s="52"/>
      <c r="CR22221" s="52"/>
      <c r="CS22221" s="52"/>
      <c r="CT22221" s="52"/>
      <c r="CU22221" s="33"/>
      <c r="CV22221" s="33"/>
    </row>
    <row r="22222" spans="74:100">
      <c r="BV22222" s="62"/>
      <c r="BW22222" s="62"/>
      <c r="BX22222" s="62"/>
      <c r="BY22222" s="62"/>
      <c r="BZ22222" s="62"/>
      <c r="CA22222" s="62"/>
      <c r="CB22222" s="62"/>
      <c r="CC22222" s="62"/>
      <c r="CD22222" s="62"/>
      <c r="CE22222" s="62"/>
      <c r="CF22222" s="62"/>
      <c r="CL22222" s="56" t="s">
        <v>5233</v>
      </c>
      <c r="CM22222" s="56" t="s">
        <v>217</v>
      </c>
      <c r="CN22222" s="56" t="s">
        <v>217</v>
      </c>
      <c r="CO22222" s="52"/>
      <c r="CP22222" s="52"/>
      <c r="CQ22222" s="52"/>
      <c r="CR22222" s="52"/>
      <c r="CS22222" s="52"/>
      <c r="CT22222" s="52"/>
      <c r="CU22222" s="33"/>
      <c r="CV22222" s="33"/>
    </row>
    <row r="22223" spans="74:100">
      <c r="BV22223" s="62"/>
      <c r="BW22223" s="62"/>
      <c r="BX22223" s="62"/>
      <c r="BY22223" s="62"/>
      <c r="BZ22223" s="62"/>
      <c r="CA22223" s="62"/>
      <c r="CB22223" s="62"/>
      <c r="CC22223" s="62"/>
      <c r="CD22223" s="62"/>
      <c r="CE22223" s="62"/>
      <c r="CF22223" s="62"/>
      <c r="CL22223" s="56" t="s">
        <v>24084</v>
      </c>
      <c r="CM22223" s="56" t="s">
        <v>217</v>
      </c>
      <c r="CN22223" s="56" t="s">
        <v>217</v>
      </c>
      <c r="CO22223" s="52"/>
      <c r="CP22223" s="52"/>
      <c r="CQ22223" s="52"/>
      <c r="CR22223" s="52"/>
      <c r="CS22223" s="52"/>
      <c r="CT22223" s="52"/>
      <c r="CU22223" s="33"/>
      <c r="CV22223" s="33"/>
    </row>
    <row r="22224" spans="74:100">
      <c r="BV22224" s="62"/>
      <c r="BW22224" s="62"/>
      <c r="BX22224" s="62"/>
      <c r="BY22224" s="62"/>
      <c r="BZ22224" s="62"/>
      <c r="CA22224" s="62"/>
      <c r="CB22224" s="62"/>
      <c r="CC22224" s="62"/>
      <c r="CD22224" s="62"/>
      <c r="CE22224" s="62"/>
      <c r="CF22224" s="62"/>
      <c r="CL22224" s="56" t="s">
        <v>16624</v>
      </c>
      <c r="CM22224" s="56" t="s">
        <v>216</v>
      </c>
      <c r="CN22224" s="56" t="s">
        <v>216</v>
      </c>
      <c r="CO22224" s="52"/>
      <c r="CP22224" s="52"/>
      <c r="CQ22224" s="52"/>
      <c r="CR22224" s="52"/>
      <c r="CS22224" s="52"/>
      <c r="CT22224" s="52"/>
      <c r="CU22224" s="33"/>
      <c r="CV22224" s="33"/>
    </row>
    <row r="22225" spans="74:100">
      <c r="BV22225" s="62"/>
      <c r="BW22225" s="62"/>
      <c r="BX22225" s="62"/>
      <c r="BY22225" s="62"/>
      <c r="BZ22225" s="62"/>
      <c r="CA22225" s="62"/>
      <c r="CB22225" s="62"/>
      <c r="CC22225" s="62"/>
      <c r="CD22225" s="62"/>
      <c r="CE22225" s="62"/>
      <c r="CF22225" s="62"/>
      <c r="CL22225" s="35" t="s">
        <v>29651</v>
      </c>
      <c r="CM22225" s="35" t="s">
        <v>217</v>
      </c>
      <c r="CN22225" s="35" t="s">
        <v>217</v>
      </c>
      <c r="CO22225" s="52"/>
      <c r="CP22225" s="52"/>
      <c r="CQ22225" s="52"/>
      <c r="CR22225" s="52"/>
      <c r="CS22225" s="52"/>
      <c r="CT22225" s="52"/>
      <c r="CU22225" s="33"/>
      <c r="CV22225" s="33"/>
    </row>
    <row r="22226" spans="74:100">
      <c r="BV22226" s="62"/>
      <c r="BW22226" s="62"/>
      <c r="BX22226" s="62"/>
      <c r="BY22226" s="62"/>
      <c r="BZ22226" s="62"/>
      <c r="CA22226" s="62"/>
      <c r="CB22226" s="62"/>
      <c r="CC22226" s="62"/>
      <c r="CD22226" s="62"/>
      <c r="CE22226" s="62"/>
      <c r="CF22226" s="62"/>
      <c r="CL22226" s="35" t="s">
        <v>8921</v>
      </c>
      <c r="CM22226" s="35" t="s">
        <v>217</v>
      </c>
      <c r="CN22226" s="35" t="s">
        <v>217</v>
      </c>
      <c r="CO22226" s="52"/>
      <c r="CP22226" s="52"/>
      <c r="CQ22226" s="52"/>
      <c r="CR22226" s="52"/>
      <c r="CS22226" s="52"/>
      <c r="CT22226" s="52"/>
      <c r="CU22226" s="33"/>
      <c r="CV22226" s="33"/>
    </row>
    <row r="22227" spans="74:100">
      <c r="BV22227" s="62"/>
      <c r="BW22227" s="62"/>
      <c r="BX22227" s="62"/>
      <c r="BY22227" s="62"/>
      <c r="BZ22227" s="62"/>
      <c r="CA22227" s="62"/>
      <c r="CB22227" s="62"/>
      <c r="CC22227" s="62"/>
      <c r="CD22227" s="62"/>
      <c r="CE22227" s="62"/>
      <c r="CF22227" s="62"/>
      <c r="CL22227" s="35" t="s">
        <v>29652</v>
      </c>
      <c r="CM22227" s="35" t="s">
        <v>217</v>
      </c>
      <c r="CN22227" s="35" t="s">
        <v>217</v>
      </c>
      <c r="CO22227" s="52"/>
      <c r="CP22227" s="52"/>
      <c r="CQ22227" s="52"/>
      <c r="CR22227" s="52"/>
      <c r="CS22227" s="52"/>
      <c r="CT22227" s="52"/>
      <c r="CU22227" s="33"/>
      <c r="CV22227" s="33"/>
    </row>
    <row r="22228" spans="74:100">
      <c r="BV22228" s="62"/>
      <c r="BW22228" s="62"/>
      <c r="BX22228" s="62"/>
      <c r="BY22228" s="62"/>
      <c r="BZ22228" s="62"/>
      <c r="CA22228" s="62"/>
      <c r="CB22228" s="62"/>
      <c r="CC22228" s="62"/>
      <c r="CD22228" s="62"/>
      <c r="CE22228" s="62"/>
      <c r="CF22228" s="62"/>
      <c r="CL22228" s="35" t="s">
        <v>14644</v>
      </c>
      <c r="CM22228" s="35" t="s">
        <v>217</v>
      </c>
      <c r="CN22228" s="35" t="s">
        <v>217</v>
      </c>
      <c r="CO22228" s="52"/>
      <c r="CP22228" s="52"/>
      <c r="CQ22228" s="52"/>
      <c r="CR22228" s="52"/>
      <c r="CS22228" s="52"/>
      <c r="CT22228" s="52"/>
      <c r="CU22228" s="33"/>
      <c r="CV22228" s="33"/>
    </row>
    <row r="22229" spans="74:100">
      <c r="BV22229" s="62"/>
      <c r="BW22229" s="62"/>
      <c r="BX22229" s="62"/>
      <c r="BY22229" s="62"/>
      <c r="BZ22229" s="62"/>
      <c r="CA22229" s="62"/>
      <c r="CB22229" s="62"/>
      <c r="CC22229" s="62"/>
      <c r="CD22229" s="62"/>
      <c r="CE22229" s="62"/>
      <c r="CF22229" s="62"/>
      <c r="CL22229" s="35" t="s">
        <v>14645</v>
      </c>
      <c r="CM22229" s="35" t="s">
        <v>217</v>
      </c>
      <c r="CN22229" s="35" t="s">
        <v>217</v>
      </c>
      <c r="CO22229" s="52"/>
      <c r="CP22229" s="52"/>
      <c r="CQ22229" s="52"/>
      <c r="CR22229" s="52"/>
      <c r="CS22229" s="52"/>
      <c r="CT22229" s="52"/>
      <c r="CU22229" s="33"/>
      <c r="CV22229" s="33"/>
    </row>
    <row r="22230" spans="74:100">
      <c r="BV22230" s="62"/>
      <c r="BW22230" s="62"/>
      <c r="BX22230" s="62"/>
      <c r="BY22230" s="62"/>
      <c r="BZ22230" s="62"/>
      <c r="CA22230" s="62"/>
      <c r="CB22230" s="62"/>
      <c r="CC22230" s="62"/>
      <c r="CD22230" s="62"/>
      <c r="CE22230" s="62"/>
      <c r="CF22230" s="62"/>
      <c r="CL22230" s="35" t="s">
        <v>14650</v>
      </c>
      <c r="CM22230" s="35" t="s">
        <v>217</v>
      </c>
      <c r="CN22230" s="35" t="s">
        <v>217</v>
      </c>
      <c r="CO22230" s="52"/>
      <c r="CP22230" s="52"/>
      <c r="CQ22230" s="52"/>
      <c r="CR22230" s="52"/>
      <c r="CS22230" s="52"/>
      <c r="CT22230" s="52"/>
      <c r="CU22230" s="33"/>
      <c r="CV22230" s="33"/>
    </row>
    <row r="22231" spans="74:100">
      <c r="BV22231" s="62"/>
      <c r="BW22231" s="62"/>
      <c r="BX22231" s="62"/>
      <c r="BY22231" s="62"/>
      <c r="BZ22231" s="62"/>
      <c r="CA22231" s="62"/>
      <c r="CB22231" s="62"/>
      <c r="CC22231" s="62"/>
      <c r="CD22231" s="62"/>
      <c r="CE22231" s="62"/>
      <c r="CF22231" s="62"/>
      <c r="CL22231" s="56" t="s">
        <v>10868</v>
      </c>
      <c r="CM22231" s="56" t="s">
        <v>216</v>
      </c>
      <c r="CN22231" s="56" t="s">
        <v>216</v>
      </c>
      <c r="CO22231" s="52"/>
      <c r="CP22231" s="52"/>
      <c r="CQ22231" s="52"/>
      <c r="CR22231" s="52"/>
      <c r="CS22231" s="52"/>
      <c r="CT22231" s="52"/>
      <c r="CU22231" s="33"/>
      <c r="CV22231" s="33"/>
    </row>
    <row r="22232" spans="74:100">
      <c r="BV22232" s="62"/>
      <c r="BW22232" s="62"/>
      <c r="BX22232" s="62"/>
      <c r="BY22232" s="62"/>
      <c r="BZ22232" s="62"/>
      <c r="CA22232" s="62"/>
      <c r="CB22232" s="62"/>
      <c r="CC22232" s="62"/>
      <c r="CD22232" s="62"/>
      <c r="CE22232" s="62"/>
      <c r="CF22232" s="62"/>
      <c r="CL22232" s="56" t="s">
        <v>15873</v>
      </c>
      <c r="CM22232" s="56" t="s">
        <v>216</v>
      </c>
      <c r="CN22232" s="56" t="s">
        <v>216</v>
      </c>
      <c r="CO22232" s="52"/>
      <c r="CP22232" s="52"/>
      <c r="CQ22232" s="52"/>
      <c r="CR22232" s="52"/>
      <c r="CS22232" s="52"/>
      <c r="CT22232" s="52"/>
      <c r="CU22232" s="33"/>
      <c r="CV22232" s="33"/>
    </row>
    <row r="22233" spans="74:100">
      <c r="BV22233" s="62"/>
      <c r="BW22233" s="62"/>
      <c r="BX22233" s="62"/>
      <c r="BY22233" s="62"/>
      <c r="BZ22233" s="62"/>
      <c r="CA22233" s="62"/>
      <c r="CB22233" s="62"/>
      <c r="CC22233" s="62"/>
      <c r="CD22233" s="62"/>
      <c r="CE22233" s="62"/>
      <c r="CF22233" s="62"/>
      <c r="CL22233" s="56" t="s">
        <v>15875</v>
      </c>
      <c r="CM22233" s="56" t="s">
        <v>217</v>
      </c>
      <c r="CN22233" s="56" t="s">
        <v>217</v>
      </c>
      <c r="CO22233" s="52"/>
      <c r="CP22233" s="52"/>
      <c r="CQ22233" s="52"/>
      <c r="CR22233" s="52"/>
      <c r="CS22233" s="52"/>
      <c r="CT22233" s="52"/>
      <c r="CU22233" s="33"/>
      <c r="CV22233" s="33"/>
    </row>
    <row r="22234" spans="74:100">
      <c r="BV22234" s="62"/>
      <c r="BW22234" s="62"/>
      <c r="BX22234" s="62"/>
      <c r="BY22234" s="62"/>
      <c r="BZ22234" s="62"/>
      <c r="CA22234" s="62"/>
      <c r="CB22234" s="62"/>
      <c r="CC22234" s="62"/>
      <c r="CD22234" s="62"/>
      <c r="CE22234" s="62"/>
      <c r="CF22234" s="62"/>
      <c r="CL22234" s="56" t="s">
        <v>12610</v>
      </c>
      <c r="CM22234" s="56" t="s">
        <v>216</v>
      </c>
      <c r="CN22234" s="56" t="s">
        <v>216</v>
      </c>
      <c r="CO22234" s="52"/>
      <c r="CP22234" s="52"/>
      <c r="CQ22234" s="52"/>
      <c r="CR22234" s="52"/>
      <c r="CS22234" s="52"/>
      <c r="CT22234" s="52"/>
      <c r="CU22234" s="33"/>
      <c r="CV22234" s="33"/>
    </row>
    <row r="22235" spans="74:100">
      <c r="BV22235" s="62"/>
      <c r="BW22235" s="62"/>
      <c r="BX22235" s="62"/>
      <c r="BY22235" s="62"/>
      <c r="BZ22235" s="62"/>
      <c r="CA22235" s="62"/>
      <c r="CB22235" s="62"/>
      <c r="CC22235" s="62"/>
      <c r="CD22235" s="62"/>
      <c r="CE22235" s="62"/>
      <c r="CF22235" s="62"/>
      <c r="CL22235" s="56" t="s">
        <v>25892</v>
      </c>
      <c r="CM22235" s="56" t="s">
        <v>216</v>
      </c>
      <c r="CN22235" s="56" t="s">
        <v>216</v>
      </c>
      <c r="CO22235" s="52"/>
      <c r="CP22235" s="52"/>
      <c r="CQ22235" s="52"/>
      <c r="CR22235" s="52"/>
      <c r="CS22235" s="52"/>
      <c r="CT22235" s="52"/>
      <c r="CU22235" s="33"/>
      <c r="CV22235" s="33"/>
    </row>
    <row r="22236" spans="74:100">
      <c r="BV22236" s="62"/>
      <c r="BW22236" s="62"/>
      <c r="BX22236" s="62"/>
      <c r="BY22236" s="62"/>
      <c r="BZ22236" s="62"/>
      <c r="CA22236" s="62"/>
      <c r="CB22236" s="62"/>
      <c r="CC22236" s="62"/>
      <c r="CD22236" s="62"/>
      <c r="CE22236" s="62"/>
      <c r="CF22236" s="62"/>
      <c r="CL22236" s="35" t="s">
        <v>5239</v>
      </c>
      <c r="CM22236" s="35" t="s">
        <v>217</v>
      </c>
      <c r="CN22236" s="35" t="s">
        <v>217</v>
      </c>
      <c r="CO22236" s="52"/>
      <c r="CP22236" s="52"/>
      <c r="CQ22236" s="52"/>
      <c r="CR22236" s="52"/>
      <c r="CS22236" s="52"/>
      <c r="CT22236" s="52"/>
      <c r="CU22236" s="33"/>
      <c r="CV22236" s="33"/>
    </row>
    <row r="22237" spans="74:100">
      <c r="BV22237" s="62"/>
      <c r="BW22237" s="62"/>
      <c r="BX22237" s="62"/>
      <c r="BY22237" s="62"/>
      <c r="BZ22237" s="62"/>
      <c r="CA22237" s="62"/>
      <c r="CB22237" s="62"/>
      <c r="CC22237" s="62"/>
      <c r="CD22237" s="62"/>
      <c r="CE22237" s="62"/>
      <c r="CF22237" s="62"/>
      <c r="CL22237" s="56" t="s">
        <v>24085</v>
      </c>
      <c r="CM22237" s="56" t="s">
        <v>216</v>
      </c>
      <c r="CN22237" s="56" t="s">
        <v>216</v>
      </c>
      <c r="CO22237" s="52"/>
      <c r="CP22237" s="52"/>
      <c r="CQ22237" s="52"/>
      <c r="CR22237" s="52"/>
      <c r="CS22237" s="52"/>
      <c r="CT22237" s="52"/>
      <c r="CU22237" s="33"/>
      <c r="CV22237" s="33"/>
    </row>
    <row r="22238" spans="74:100">
      <c r="BV22238" s="62"/>
      <c r="BW22238" s="62"/>
      <c r="BX22238" s="62"/>
      <c r="BY22238" s="62"/>
      <c r="BZ22238" s="62"/>
      <c r="CA22238" s="62"/>
      <c r="CB22238" s="62"/>
      <c r="CC22238" s="62"/>
      <c r="CD22238" s="62"/>
      <c r="CE22238" s="62"/>
      <c r="CF22238" s="62"/>
      <c r="CL22238" s="56" t="s">
        <v>5240</v>
      </c>
      <c r="CM22238" s="56" t="s">
        <v>216</v>
      </c>
      <c r="CN22238" s="56" t="s">
        <v>216</v>
      </c>
      <c r="CO22238" s="52"/>
      <c r="CP22238" s="52"/>
      <c r="CQ22238" s="52"/>
      <c r="CR22238" s="52"/>
      <c r="CS22238" s="52"/>
      <c r="CT22238" s="52"/>
      <c r="CU22238" s="33"/>
      <c r="CV22238" s="33"/>
    </row>
    <row r="22239" spans="74:100">
      <c r="BV22239" s="62"/>
      <c r="BW22239" s="62"/>
      <c r="BX22239" s="62"/>
      <c r="BY22239" s="62"/>
      <c r="BZ22239" s="62"/>
      <c r="CA22239" s="62"/>
      <c r="CB22239" s="62"/>
      <c r="CC22239" s="62"/>
      <c r="CD22239" s="62"/>
      <c r="CE22239" s="62"/>
      <c r="CF22239" s="62"/>
      <c r="CL22239" s="56" t="s">
        <v>24086</v>
      </c>
      <c r="CM22239" s="56" t="s">
        <v>216</v>
      </c>
      <c r="CN22239" s="56" t="s">
        <v>216</v>
      </c>
      <c r="CO22239" s="52"/>
      <c r="CP22239" s="52"/>
      <c r="CQ22239" s="52"/>
      <c r="CR22239" s="52"/>
      <c r="CS22239" s="52"/>
      <c r="CT22239" s="52"/>
      <c r="CU22239" s="33"/>
      <c r="CV22239" s="33"/>
    </row>
    <row r="22240" spans="74:100">
      <c r="BV22240" s="62"/>
      <c r="BW22240" s="62"/>
      <c r="BX22240" s="62"/>
      <c r="BY22240" s="62"/>
      <c r="BZ22240" s="62"/>
      <c r="CA22240" s="62"/>
      <c r="CB22240" s="62"/>
      <c r="CC22240" s="62"/>
      <c r="CD22240" s="62"/>
      <c r="CE22240" s="62"/>
      <c r="CF22240" s="62"/>
      <c r="CL22240" s="56" t="s">
        <v>24087</v>
      </c>
      <c r="CM22240" s="56" t="s">
        <v>216</v>
      </c>
      <c r="CN22240" s="56" t="s">
        <v>216</v>
      </c>
      <c r="CO22240" s="52"/>
      <c r="CP22240" s="52"/>
      <c r="CQ22240" s="52"/>
      <c r="CR22240" s="52"/>
      <c r="CS22240" s="52"/>
      <c r="CT22240" s="52"/>
      <c r="CU22240" s="33"/>
      <c r="CV22240" s="33"/>
    </row>
    <row r="22241" spans="74:100">
      <c r="BV22241" s="62"/>
      <c r="BW22241" s="62"/>
      <c r="BX22241" s="62"/>
      <c r="BY22241" s="62"/>
      <c r="BZ22241" s="62"/>
      <c r="CA22241" s="62"/>
      <c r="CB22241" s="62"/>
      <c r="CC22241" s="62"/>
      <c r="CD22241" s="62"/>
      <c r="CE22241" s="62"/>
      <c r="CF22241" s="62"/>
      <c r="CL22241" s="56" t="s">
        <v>12042</v>
      </c>
      <c r="CM22241" s="56" t="s">
        <v>216</v>
      </c>
      <c r="CN22241" s="56" t="s">
        <v>216</v>
      </c>
      <c r="CO22241" s="52"/>
      <c r="CP22241" s="52"/>
      <c r="CQ22241" s="52"/>
      <c r="CR22241" s="52"/>
      <c r="CS22241" s="52"/>
      <c r="CT22241" s="52"/>
      <c r="CU22241" s="33"/>
      <c r="CV22241" s="33"/>
    </row>
    <row r="22242" spans="74:100">
      <c r="BV22242" s="62"/>
      <c r="BW22242" s="62"/>
      <c r="BX22242" s="62"/>
      <c r="BY22242" s="62"/>
      <c r="BZ22242" s="62"/>
      <c r="CA22242" s="62"/>
      <c r="CB22242" s="62"/>
      <c r="CC22242" s="62"/>
      <c r="CD22242" s="62"/>
      <c r="CE22242" s="62"/>
      <c r="CF22242" s="62"/>
      <c r="CL22242" s="35" t="s">
        <v>9314</v>
      </c>
      <c r="CM22242" s="35" t="s">
        <v>217</v>
      </c>
      <c r="CN22242" s="35" t="s">
        <v>217</v>
      </c>
      <c r="CO22242" s="52"/>
      <c r="CP22242" s="52"/>
      <c r="CQ22242" s="52"/>
      <c r="CR22242" s="52"/>
      <c r="CS22242" s="52"/>
      <c r="CT22242" s="52"/>
      <c r="CU22242" s="33"/>
      <c r="CV22242" s="33"/>
    </row>
    <row r="22243" spans="74:100">
      <c r="BV22243" s="62"/>
      <c r="BW22243" s="62"/>
      <c r="BX22243" s="62"/>
      <c r="BY22243" s="62"/>
      <c r="BZ22243" s="62"/>
      <c r="CA22243" s="62"/>
      <c r="CB22243" s="62"/>
      <c r="CC22243" s="62"/>
      <c r="CD22243" s="62"/>
      <c r="CE22243" s="62"/>
      <c r="CF22243" s="62"/>
      <c r="CL22243" s="35" t="s">
        <v>8493</v>
      </c>
      <c r="CM22243" s="35" t="s">
        <v>217</v>
      </c>
      <c r="CN22243" s="35" t="s">
        <v>217</v>
      </c>
      <c r="CO22243" s="52"/>
      <c r="CP22243" s="52"/>
      <c r="CQ22243" s="52"/>
      <c r="CR22243" s="52"/>
      <c r="CS22243" s="52"/>
      <c r="CT22243" s="52"/>
      <c r="CU22243" s="33"/>
      <c r="CV22243" s="33"/>
    </row>
    <row r="22244" spans="74:100">
      <c r="BV22244" s="62"/>
      <c r="BW22244" s="62"/>
      <c r="BX22244" s="62"/>
      <c r="BY22244" s="62"/>
      <c r="BZ22244" s="62"/>
      <c r="CA22244" s="62"/>
      <c r="CB22244" s="62"/>
      <c r="CC22244" s="62"/>
      <c r="CD22244" s="62"/>
      <c r="CE22244" s="62"/>
      <c r="CF22244" s="62"/>
      <c r="CL22244" s="35" t="s">
        <v>29653</v>
      </c>
      <c r="CM22244" s="35" t="s">
        <v>217</v>
      </c>
      <c r="CN22244" s="35" t="s">
        <v>217</v>
      </c>
      <c r="CO22244" s="52"/>
      <c r="CP22244" s="52"/>
      <c r="CQ22244" s="52"/>
      <c r="CR22244" s="52"/>
      <c r="CS22244" s="52"/>
      <c r="CT22244" s="52"/>
      <c r="CU22244" s="33"/>
      <c r="CV22244" s="33"/>
    </row>
    <row r="22245" spans="74:100">
      <c r="BV22245" s="62"/>
      <c r="BW22245" s="62"/>
      <c r="BX22245" s="62"/>
      <c r="BY22245" s="62"/>
      <c r="BZ22245" s="62"/>
      <c r="CA22245" s="62"/>
      <c r="CB22245" s="62"/>
      <c r="CC22245" s="62"/>
      <c r="CD22245" s="62"/>
      <c r="CE22245" s="62"/>
      <c r="CF22245" s="62"/>
      <c r="CL22245" s="35" t="s">
        <v>8494</v>
      </c>
      <c r="CM22245" s="35" t="s">
        <v>217</v>
      </c>
      <c r="CN22245" s="35" t="s">
        <v>217</v>
      </c>
      <c r="CO22245" s="52"/>
      <c r="CP22245" s="52"/>
      <c r="CQ22245" s="52"/>
      <c r="CR22245" s="52"/>
      <c r="CS22245" s="52"/>
      <c r="CT22245" s="52"/>
      <c r="CU22245" s="33"/>
      <c r="CV22245" s="33"/>
    </row>
    <row r="22246" spans="74:100">
      <c r="BV22246" s="62"/>
      <c r="BW22246" s="62"/>
      <c r="BX22246" s="62"/>
      <c r="BY22246" s="62"/>
      <c r="BZ22246" s="62"/>
      <c r="CA22246" s="62"/>
      <c r="CB22246" s="62"/>
      <c r="CC22246" s="62"/>
      <c r="CD22246" s="62"/>
      <c r="CE22246" s="62"/>
      <c r="CF22246" s="62"/>
      <c r="CL22246" s="56" t="s">
        <v>24088</v>
      </c>
      <c r="CM22246" s="56" t="s">
        <v>216</v>
      </c>
      <c r="CN22246" s="56" t="s">
        <v>216</v>
      </c>
      <c r="CO22246" s="52"/>
      <c r="CP22246" s="52"/>
      <c r="CQ22246" s="52"/>
      <c r="CR22246" s="52"/>
      <c r="CS22246" s="52"/>
      <c r="CT22246" s="52"/>
      <c r="CU22246" s="33"/>
      <c r="CV22246" s="33"/>
    </row>
    <row r="22247" spans="74:100">
      <c r="BV22247" s="62"/>
      <c r="BW22247" s="62"/>
      <c r="BX22247" s="62"/>
      <c r="BY22247" s="62"/>
      <c r="BZ22247" s="62"/>
      <c r="CA22247" s="62"/>
      <c r="CB22247" s="62"/>
      <c r="CC22247" s="62"/>
      <c r="CD22247" s="62"/>
      <c r="CE22247" s="62"/>
      <c r="CF22247" s="62"/>
      <c r="CL22247" s="56" t="s">
        <v>24089</v>
      </c>
      <c r="CM22247" s="56" t="s">
        <v>216</v>
      </c>
      <c r="CN22247" s="56" t="s">
        <v>216</v>
      </c>
      <c r="CO22247" s="52"/>
      <c r="CP22247" s="52"/>
      <c r="CQ22247" s="52"/>
      <c r="CR22247" s="52"/>
      <c r="CS22247" s="52"/>
      <c r="CT22247" s="52"/>
      <c r="CU22247" s="33"/>
      <c r="CV22247" s="33"/>
    </row>
    <row r="22248" spans="74:100">
      <c r="BV22248" s="62"/>
      <c r="BW22248" s="62"/>
      <c r="BX22248" s="62"/>
      <c r="BY22248" s="62"/>
      <c r="BZ22248" s="62"/>
      <c r="CA22248" s="62"/>
      <c r="CB22248" s="62"/>
      <c r="CC22248" s="62"/>
      <c r="CD22248" s="62"/>
      <c r="CE22248" s="62"/>
      <c r="CF22248" s="62"/>
      <c r="CL22248" s="56" t="s">
        <v>24090</v>
      </c>
      <c r="CM22248" s="56" t="s">
        <v>216</v>
      </c>
      <c r="CN22248" s="56" t="s">
        <v>216</v>
      </c>
      <c r="CO22248" s="52"/>
      <c r="CP22248" s="52"/>
      <c r="CQ22248" s="52"/>
      <c r="CR22248" s="52"/>
      <c r="CS22248" s="52"/>
      <c r="CT22248" s="52"/>
      <c r="CU22248" s="33"/>
      <c r="CV22248" s="33"/>
    </row>
    <row r="22249" spans="74:100">
      <c r="BV22249" s="62"/>
      <c r="BW22249" s="62"/>
      <c r="BX22249" s="62"/>
      <c r="BY22249" s="62"/>
      <c r="BZ22249" s="62"/>
      <c r="CA22249" s="62"/>
      <c r="CB22249" s="62"/>
      <c r="CC22249" s="62"/>
      <c r="CD22249" s="62"/>
      <c r="CE22249" s="62"/>
      <c r="CF22249" s="62"/>
      <c r="CL22249" s="56" t="s">
        <v>24091</v>
      </c>
      <c r="CM22249" s="56" t="s">
        <v>216</v>
      </c>
      <c r="CN22249" s="56" t="s">
        <v>216</v>
      </c>
      <c r="CO22249" s="52"/>
      <c r="CP22249" s="52"/>
      <c r="CQ22249" s="52"/>
      <c r="CR22249" s="52"/>
      <c r="CS22249" s="52"/>
      <c r="CT22249" s="52"/>
      <c r="CU22249" s="33"/>
      <c r="CV22249" s="33"/>
    </row>
    <row r="22250" spans="74:100">
      <c r="BV22250" s="62"/>
      <c r="BW22250" s="62"/>
      <c r="BX22250" s="62"/>
      <c r="BY22250" s="62"/>
      <c r="BZ22250" s="62"/>
      <c r="CA22250" s="62"/>
      <c r="CB22250" s="62"/>
      <c r="CC22250" s="62"/>
      <c r="CD22250" s="62"/>
      <c r="CE22250" s="62"/>
      <c r="CF22250" s="62"/>
      <c r="CL22250" s="56" t="s">
        <v>24092</v>
      </c>
      <c r="CM22250" s="56" t="s">
        <v>216</v>
      </c>
      <c r="CN22250" s="56" t="s">
        <v>216</v>
      </c>
      <c r="CO22250" s="52"/>
      <c r="CP22250" s="52"/>
      <c r="CQ22250" s="52"/>
      <c r="CR22250" s="52"/>
      <c r="CS22250" s="52"/>
      <c r="CT22250" s="52"/>
      <c r="CU22250" s="33"/>
      <c r="CV22250" s="33"/>
    </row>
    <row r="22251" spans="74:100">
      <c r="BV22251" s="62"/>
      <c r="BW22251" s="62"/>
      <c r="BX22251" s="62"/>
      <c r="BY22251" s="62"/>
      <c r="BZ22251" s="62"/>
      <c r="CA22251" s="62"/>
      <c r="CB22251" s="62"/>
      <c r="CC22251" s="62"/>
      <c r="CD22251" s="62"/>
      <c r="CE22251" s="62"/>
      <c r="CF22251" s="62"/>
      <c r="CL22251" s="56" t="s">
        <v>12043</v>
      </c>
      <c r="CM22251" s="56" t="s">
        <v>216</v>
      </c>
      <c r="CN22251" s="56" t="s">
        <v>216</v>
      </c>
      <c r="CO22251" s="52"/>
      <c r="CP22251" s="52"/>
      <c r="CQ22251" s="52"/>
      <c r="CR22251" s="52"/>
      <c r="CS22251" s="52"/>
      <c r="CT22251" s="52"/>
      <c r="CU22251" s="33"/>
      <c r="CV22251" s="33"/>
    </row>
    <row r="22252" spans="74:100">
      <c r="BV22252" s="62"/>
      <c r="BW22252" s="62"/>
      <c r="BX22252" s="62"/>
      <c r="BY22252" s="62"/>
      <c r="BZ22252" s="62"/>
      <c r="CA22252" s="62"/>
      <c r="CB22252" s="62"/>
      <c r="CC22252" s="62"/>
      <c r="CD22252" s="62"/>
      <c r="CE22252" s="62"/>
      <c r="CF22252" s="62"/>
      <c r="CL22252" s="56" t="s">
        <v>29654</v>
      </c>
      <c r="CM22252" s="56" t="s">
        <v>215</v>
      </c>
      <c r="CN22252" s="56" t="s">
        <v>215</v>
      </c>
      <c r="CO22252" s="52"/>
      <c r="CP22252" s="52"/>
      <c r="CQ22252" s="52"/>
      <c r="CR22252" s="52"/>
      <c r="CS22252" s="52"/>
      <c r="CT22252" s="52"/>
      <c r="CU22252" s="33"/>
      <c r="CV22252" s="33"/>
    </row>
    <row r="22253" spans="74:100">
      <c r="BV22253" s="62"/>
      <c r="BW22253" s="62"/>
      <c r="BX22253" s="62"/>
      <c r="BY22253" s="62"/>
      <c r="BZ22253" s="62"/>
      <c r="CA22253" s="62"/>
      <c r="CB22253" s="62"/>
      <c r="CC22253" s="62"/>
      <c r="CD22253" s="62"/>
      <c r="CE22253" s="62"/>
      <c r="CF22253" s="62"/>
      <c r="CL22253" s="56" t="s">
        <v>25893</v>
      </c>
      <c r="CM22253" s="56" t="s">
        <v>215</v>
      </c>
      <c r="CN22253" s="56" t="s">
        <v>215</v>
      </c>
      <c r="CO22253" s="52"/>
      <c r="CP22253" s="52"/>
      <c r="CQ22253" s="52"/>
      <c r="CR22253" s="52"/>
      <c r="CS22253" s="52"/>
      <c r="CT22253" s="52"/>
      <c r="CU22253" s="33"/>
      <c r="CV22253" s="33"/>
    </row>
    <row r="22254" spans="74:100">
      <c r="BV22254" s="62"/>
      <c r="BW22254" s="62"/>
      <c r="BX22254" s="62"/>
      <c r="BY22254" s="62"/>
      <c r="BZ22254" s="62"/>
      <c r="CA22254" s="62"/>
      <c r="CB22254" s="62"/>
      <c r="CC22254" s="62"/>
      <c r="CD22254" s="62"/>
      <c r="CE22254" s="62"/>
      <c r="CF22254" s="62"/>
      <c r="CL22254" s="56" t="s">
        <v>29655</v>
      </c>
      <c r="CM22254" s="56" t="s">
        <v>215</v>
      </c>
      <c r="CN22254" s="56" t="s">
        <v>215</v>
      </c>
      <c r="CO22254" s="52"/>
      <c r="CP22254" s="52"/>
      <c r="CQ22254" s="52"/>
      <c r="CR22254" s="52"/>
      <c r="CS22254" s="52"/>
      <c r="CT22254" s="52"/>
      <c r="CU22254" s="33"/>
      <c r="CV22254" s="33"/>
    </row>
    <row r="22255" spans="74:100">
      <c r="BV22255" s="62"/>
      <c r="BW22255" s="62"/>
      <c r="BX22255" s="62"/>
      <c r="BY22255" s="62"/>
      <c r="BZ22255" s="62"/>
      <c r="CA22255" s="62"/>
      <c r="CB22255" s="62"/>
      <c r="CC22255" s="62"/>
      <c r="CD22255" s="62"/>
      <c r="CE22255" s="62"/>
      <c r="CF22255" s="62"/>
      <c r="CL22255" s="56" t="s">
        <v>24093</v>
      </c>
      <c r="CM22255" s="56" t="s">
        <v>216</v>
      </c>
      <c r="CN22255" s="56" t="s">
        <v>216</v>
      </c>
      <c r="CO22255" s="52"/>
      <c r="CP22255" s="52"/>
      <c r="CQ22255" s="52"/>
      <c r="CR22255" s="52"/>
      <c r="CS22255" s="52"/>
      <c r="CT22255" s="52"/>
      <c r="CU22255" s="33"/>
      <c r="CV22255" s="33"/>
    </row>
    <row r="22256" spans="74:100">
      <c r="BV22256" s="62"/>
      <c r="BW22256" s="62"/>
      <c r="BX22256" s="62"/>
      <c r="BY22256" s="62"/>
      <c r="BZ22256" s="62"/>
      <c r="CA22256" s="62"/>
      <c r="CB22256" s="62"/>
      <c r="CC22256" s="62"/>
      <c r="CD22256" s="62"/>
      <c r="CE22256" s="62"/>
      <c r="CF22256" s="62"/>
      <c r="CL22256" s="56" t="s">
        <v>24094</v>
      </c>
      <c r="CM22256" s="56" t="s">
        <v>216</v>
      </c>
      <c r="CN22256" s="56" t="s">
        <v>216</v>
      </c>
      <c r="CO22256" s="52"/>
      <c r="CP22256" s="52"/>
      <c r="CQ22256" s="52"/>
      <c r="CR22256" s="52"/>
      <c r="CS22256" s="52"/>
      <c r="CT22256" s="52"/>
      <c r="CU22256" s="33"/>
      <c r="CV22256" s="33"/>
    </row>
    <row r="22257" spans="74:100">
      <c r="BV22257" s="62"/>
      <c r="BW22257" s="62"/>
      <c r="BX22257" s="62"/>
      <c r="BY22257" s="62"/>
      <c r="BZ22257" s="62"/>
      <c r="CA22257" s="62"/>
      <c r="CB22257" s="62"/>
      <c r="CC22257" s="62"/>
      <c r="CD22257" s="62"/>
      <c r="CE22257" s="62"/>
      <c r="CF22257" s="62"/>
      <c r="CL22257" s="35" t="s">
        <v>29656</v>
      </c>
      <c r="CM22257" s="35" t="s">
        <v>217</v>
      </c>
      <c r="CN22257" s="35" t="s">
        <v>217</v>
      </c>
      <c r="CO22257" s="52"/>
      <c r="CP22257" s="52"/>
      <c r="CQ22257" s="52"/>
      <c r="CR22257" s="52"/>
      <c r="CS22257" s="52"/>
      <c r="CT22257" s="52"/>
      <c r="CU22257" s="33"/>
      <c r="CV22257" s="33"/>
    </row>
    <row r="22258" spans="74:100">
      <c r="BV22258" s="62"/>
      <c r="BW22258" s="62"/>
      <c r="BX22258" s="62"/>
      <c r="BY22258" s="62"/>
      <c r="BZ22258" s="62"/>
      <c r="CA22258" s="62"/>
      <c r="CB22258" s="62"/>
      <c r="CC22258" s="62"/>
      <c r="CD22258" s="62"/>
      <c r="CE22258" s="62"/>
      <c r="CF22258" s="62"/>
      <c r="CL22258" s="35" t="s">
        <v>12045</v>
      </c>
      <c r="CM22258" s="35" t="s">
        <v>217</v>
      </c>
      <c r="CN22258" s="35" t="s">
        <v>217</v>
      </c>
      <c r="CO22258" s="52"/>
      <c r="CP22258" s="52"/>
      <c r="CQ22258" s="52"/>
      <c r="CR22258" s="52"/>
      <c r="CS22258" s="52"/>
      <c r="CT22258" s="52"/>
      <c r="CU22258" s="33"/>
      <c r="CV22258" s="33"/>
    </row>
    <row r="22259" spans="74:100">
      <c r="BV22259" s="62"/>
      <c r="BW22259" s="62"/>
      <c r="BX22259" s="62"/>
      <c r="BY22259" s="62"/>
      <c r="BZ22259" s="62"/>
      <c r="CA22259" s="62"/>
      <c r="CB22259" s="62"/>
      <c r="CC22259" s="62"/>
      <c r="CD22259" s="62"/>
      <c r="CE22259" s="62"/>
      <c r="CF22259" s="62"/>
      <c r="CL22259" s="35" t="s">
        <v>9317</v>
      </c>
      <c r="CM22259" s="35" t="s">
        <v>217</v>
      </c>
      <c r="CN22259" s="35" t="s">
        <v>217</v>
      </c>
      <c r="CO22259" s="52"/>
      <c r="CP22259" s="52"/>
      <c r="CQ22259" s="52"/>
      <c r="CR22259" s="52"/>
      <c r="CS22259" s="52"/>
      <c r="CT22259" s="52"/>
      <c r="CU22259" s="33"/>
      <c r="CV22259" s="33"/>
    </row>
    <row r="22260" spans="74:100">
      <c r="BV22260" s="62"/>
      <c r="BW22260" s="62"/>
      <c r="BX22260" s="62"/>
      <c r="BY22260" s="62"/>
      <c r="BZ22260" s="62"/>
      <c r="CA22260" s="62"/>
      <c r="CB22260" s="62"/>
      <c r="CC22260" s="62"/>
      <c r="CD22260" s="62"/>
      <c r="CE22260" s="62"/>
      <c r="CF22260" s="62"/>
      <c r="CL22260" s="56" t="s">
        <v>12044</v>
      </c>
      <c r="CM22260" s="56" t="s">
        <v>216</v>
      </c>
      <c r="CN22260" s="56" t="s">
        <v>216</v>
      </c>
      <c r="CO22260" s="52"/>
      <c r="CP22260" s="52"/>
      <c r="CQ22260" s="52"/>
      <c r="CR22260" s="52"/>
      <c r="CS22260" s="52"/>
      <c r="CT22260" s="52"/>
      <c r="CU22260" s="33"/>
      <c r="CV22260" s="33"/>
    </row>
    <row r="22261" spans="74:100">
      <c r="BV22261" s="62"/>
      <c r="BW22261" s="62"/>
      <c r="BX22261" s="62"/>
      <c r="BY22261" s="62"/>
      <c r="BZ22261" s="62"/>
      <c r="CA22261" s="62"/>
      <c r="CB22261" s="62"/>
      <c r="CC22261" s="62"/>
      <c r="CD22261" s="62"/>
      <c r="CE22261" s="62"/>
      <c r="CF22261" s="62"/>
      <c r="CL22261" s="56" t="s">
        <v>25894</v>
      </c>
      <c r="CM22261" s="56" t="s">
        <v>216</v>
      </c>
      <c r="CN22261" s="56" t="s">
        <v>216</v>
      </c>
      <c r="CO22261" s="52"/>
      <c r="CP22261" s="52"/>
      <c r="CQ22261" s="52"/>
      <c r="CR22261" s="52"/>
      <c r="CS22261" s="52"/>
      <c r="CT22261" s="52"/>
      <c r="CU22261" s="33"/>
      <c r="CV22261" s="33"/>
    </row>
    <row r="22262" spans="74:100">
      <c r="BV22262" s="62"/>
      <c r="BW22262" s="62"/>
      <c r="BX22262" s="62"/>
      <c r="BY22262" s="62"/>
      <c r="BZ22262" s="62"/>
      <c r="CA22262" s="62"/>
      <c r="CB22262" s="62"/>
      <c r="CC22262" s="62"/>
      <c r="CD22262" s="62"/>
      <c r="CE22262" s="62"/>
      <c r="CF22262" s="62"/>
      <c r="CL22262" s="56" t="s">
        <v>25895</v>
      </c>
      <c r="CM22262" s="56" t="s">
        <v>216</v>
      </c>
      <c r="CN22262" s="56" t="s">
        <v>216</v>
      </c>
      <c r="CO22262" s="52"/>
      <c r="CP22262" s="52"/>
      <c r="CQ22262" s="52"/>
      <c r="CR22262" s="52"/>
      <c r="CS22262" s="52"/>
      <c r="CT22262" s="52"/>
      <c r="CU22262" s="33"/>
      <c r="CV22262" s="33"/>
    </row>
    <row r="22263" spans="74:100">
      <c r="BV22263" s="62"/>
      <c r="BW22263" s="62"/>
      <c r="BX22263" s="62"/>
      <c r="BY22263" s="62"/>
      <c r="BZ22263" s="62"/>
      <c r="CA22263" s="62"/>
      <c r="CB22263" s="62"/>
      <c r="CC22263" s="62"/>
      <c r="CD22263" s="62"/>
      <c r="CE22263" s="62"/>
      <c r="CF22263" s="62"/>
      <c r="CL22263" s="56" t="s">
        <v>25896</v>
      </c>
      <c r="CM22263" s="56" t="s">
        <v>216</v>
      </c>
      <c r="CN22263" s="56" t="s">
        <v>216</v>
      </c>
      <c r="CO22263" s="52"/>
      <c r="CP22263" s="52"/>
      <c r="CQ22263" s="52"/>
      <c r="CR22263" s="52"/>
      <c r="CS22263" s="52"/>
      <c r="CT22263" s="52"/>
      <c r="CU22263" s="33"/>
      <c r="CV22263" s="33"/>
    </row>
    <row r="22264" spans="74:100">
      <c r="BV22264" s="62"/>
      <c r="BW22264" s="62"/>
      <c r="BX22264" s="62"/>
      <c r="BY22264" s="62"/>
      <c r="BZ22264" s="62"/>
      <c r="CA22264" s="62"/>
      <c r="CB22264" s="62"/>
      <c r="CC22264" s="62"/>
      <c r="CD22264" s="62"/>
      <c r="CE22264" s="62"/>
      <c r="CF22264" s="62"/>
      <c r="CL22264" s="56" t="s">
        <v>25897</v>
      </c>
      <c r="CM22264" s="56" t="s">
        <v>216</v>
      </c>
      <c r="CN22264" s="56" t="s">
        <v>216</v>
      </c>
      <c r="CO22264" s="52"/>
      <c r="CP22264" s="52"/>
      <c r="CQ22264" s="52"/>
      <c r="CR22264" s="52"/>
      <c r="CS22264" s="52"/>
      <c r="CT22264" s="52"/>
      <c r="CU22264" s="33"/>
      <c r="CV22264" s="33"/>
    </row>
    <row r="22265" spans="74:100">
      <c r="BV22265" s="62"/>
      <c r="BW22265" s="62"/>
      <c r="BX22265" s="62"/>
      <c r="BY22265" s="62"/>
      <c r="BZ22265" s="62"/>
      <c r="CA22265" s="62"/>
      <c r="CB22265" s="62"/>
      <c r="CC22265" s="62"/>
      <c r="CD22265" s="62"/>
      <c r="CE22265" s="62"/>
      <c r="CF22265" s="62"/>
      <c r="CL22265" s="56" t="s">
        <v>25898</v>
      </c>
      <c r="CM22265" s="56" t="s">
        <v>216</v>
      </c>
      <c r="CN22265" s="56" t="s">
        <v>216</v>
      </c>
      <c r="CO22265" s="52"/>
      <c r="CP22265" s="52"/>
      <c r="CQ22265" s="52"/>
      <c r="CR22265" s="52"/>
      <c r="CS22265" s="52"/>
      <c r="CT22265" s="52"/>
      <c r="CU22265" s="33"/>
      <c r="CV22265" s="33"/>
    </row>
    <row r="22266" spans="74:100">
      <c r="BV22266" s="62"/>
      <c r="BW22266" s="62"/>
      <c r="BX22266" s="62"/>
      <c r="BY22266" s="62"/>
      <c r="BZ22266" s="62"/>
      <c r="CA22266" s="62"/>
      <c r="CB22266" s="62"/>
      <c r="CC22266" s="62"/>
      <c r="CD22266" s="62"/>
      <c r="CE22266" s="62"/>
      <c r="CF22266" s="62"/>
      <c r="CL22266" s="56" t="s">
        <v>25899</v>
      </c>
      <c r="CM22266" s="56" t="s">
        <v>216</v>
      </c>
      <c r="CN22266" s="56" t="s">
        <v>216</v>
      </c>
      <c r="CO22266" s="52"/>
      <c r="CP22266" s="52"/>
      <c r="CQ22266" s="52"/>
      <c r="CR22266" s="52"/>
      <c r="CS22266" s="52"/>
      <c r="CT22266" s="52"/>
      <c r="CU22266" s="33"/>
      <c r="CV22266" s="33"/>
    </row>
    <row r="22267" spans="74:100">
      <c r="BV22267" s="62"/>
      <c r="BW22267" s="62"/>
      <c r="BX22267" s="62"/>
      <c r="BY22267" s="62"/>
      <c r="BZ22267" s="62"/>
      <c r="CA22267" s="62"/>
      <c r="CB22267" s="62"/>
      <c r="CC22267" s="62"/>
      <c r="CD22267" s="62"/>
      <c r="CE22267" s="62"/>
      <c r="CF22267" s="62"/>
      <c r="CL22267" s="56" t="s">
        <v>25900</v>
      </c>
      <c r="CM22267" s="56" t="s">
        <v>216</v>
      </c>
      <c r="CN22267" s="56" t="s">
        <v>216</v>
      </c>
      <c r="CO22267" s="52"/>
      <c r="CP22267" s="52"/>
      <c r="CQ22267" s="52"/>
      <c r="CR22267" s="52"/>
      <c r="CS22267" s="52"/>
      <c r="CT22267" s="52"/>
      <c r="CU22267" s="33"/>
      <c r="CV22267" s="33"/>
    </row>
    <row r="22268" spans="74:100">
      <c r="BV22268" s="62"/>
      <c r="BW22268" s="62"/>
      <c r="BX22268" s="62"/>
      <c r="BY22268" s="62"/>
      <c r="BZ22268" s="62"/>
      <c r="CA22268" s="62"/>
      <c r="CB22268" s="62"/>
      <c r="CC22268" s="62"/>
      <c r="CD22268" s="62"/>
      <c r="CE22268" s="62"/>
      <c r="CF22268" s="62"/>
      <c r="CL22268" s="56" t="s">
        <v>12047</v>
      </c>
      <c r="CM22268" s="56" t="s">
        <v>216</v>
      </c>
      <c r="CN22268" s="56" t="s">
        <v>216</v>
      </c>
      <c r="CO22268" s="52"/>
      <c r="CP22268" s="52"/>
      <c r="CQ22268" s="52"/>
      <c r="CR22268" s="52"/>
      <c r="CS22268" s="52"/>
      <c r="CT22268" s="52"/>
      <c r="CU22268" s="33"/>
      <c r="CV22268" s="33"/>
    </row>
    <row r="22269" spans="74:100">
      <c r="BV22269" s="62"/>
      <c r="BW22269" s="62"/>
      <c r="BX22269" s="62"/>
      <c r="BY22269" s="62"/>
      <c r="BZ22269" s="62"/>
      <c r="CA22269" s="62"/>
      <c r="CB22269" s="62"/>
      <c r="CC22269" s="62"/>
      <c r="CD22269" s="62"/>
      <c r="CE22269" s="62"/>
      <c r="CF22269" s="62"/>
      <c r="CL22269" s="56" t="s">
        <v>12611</v>
      </c>
      <c r="CM22269" s="56" t="s">
        <v>216</v>
      </c>
      <c r="CN22269" s="56" t="s">
        <v>216</v>
      </c>
      <c r="CO22269" s="52"/>
      <c r="CP22269" s="52"/>
      <c r="CQ22269" s="52"/>
      <c r="CR22269" s="52"/>
      <c r="CS22269" s="52"/>
      <c r="CT22269" s="52"/>
      <c r="CU22269" s="33"/>
      <c r="CV22269" s="33"/>
    </row>
    <row r="22270" spans="74:100">
      <c r="BV22270" s="62"/>
      <c r="BW22270" s="62"/>
      <c r="BX22270" s="62"/>
      <c r="BY22270" s="62"/>
      <c r="BZ22270" s="62"/>
      <c r="CA22270" s="62"/>
      <c r="CB22270" s="62"/>
      <c r="CC22270" s="62"/>
      <c r="CD22270" s="62"/>
      <c r="CE22270" s="62"/>
      <c r="CF22270" s="62"/>
      <c r="CL22270" s="56" t="s">
        <v>12360</v>
      </c>
      <c r="CM22270" s="56" t="s">
        <v>214</v>
      </c>
      <c r="CN22270" s="56" t="s">
        <v>214</v>
      </c>
      <c r="CO22270" s="52"/>
      <c r="CP22270" s="52"/>
      <c r="CQ22270" s="52"/>
      <c r="CR22270" s="52"/>
      <c r="CS22270" s="52"/>
      <c r="CT22270" s="52"/>
      <c r="CU22270" s="33"/>
      <c r="CV22270" s="33"/>
    </row>
    <row r="22271" spans="74:100">
      <c r="BV22271" s="62"/>
      <c r="BW22271" s="62"/>
      <c r="BX22271" s="62"/>
      <c r="BY22271" s="62"/>
      <c r="BZ22271" s="62"/>
      <c r="CA22271" s="62"/>
      <c r="CB22271" s="62"/>
      <c r="CC22271" s="62"/>
      <c r="CD22271" s="62"/>
      <c r="CE22271" s="62"/>
      <c r="CF22271" s="62"/>
      <c r="CL22271" s="56" t="s">
        <v>12371</v>
      </c>
      <c r="CM22271" s="56" t="s">
        <v>213</v>
      </c>
      <c r="CN22271" s="56" t="s">
        <v>213</v>
      </c>
      <c r="CO22271" s="52"/>
      <c r="CP22271" s="52"/>
      <c r="CQ22271" s="52"/>
      <c r="CR22271" s="52"/>
      <c r="CS22271" s="52"/>
      <c r="CT22271" s="52"/>
      <c r="CU22271" s="33"/>
      <c r="CV22271" s="33"/>
    </row>
    <row r="22272" spans="74:100">
      <c r="BV22272" s="62"/>
      <c r="BW22272" s="62"/>
      <c r="BX22272" s="62"/>
      <c r="BY22272" s="62"/>
      <c r="BZ22272" s="62"/>
      <c r="CA22272" s="62"/>
      <c r="CB22272" s="62"/>
      <c r="CC22272" s="62"/>
      <c r="CD22272" s="62"/>
      <c r="CE22272" s="62"/>
      <c r="CF22272" s="62"/>
      <c r="CL22272" s="56" t="s">
        <v>25901</v>
      </c>
      <c r="CM22272" s="56" t="s">
        <v>214</v>
      </c>
      <c r="CN22272" s="56" t="s">
        <v>214</v>
      </c>
      <c r="CO22272" s="52"/>
      <c r="CP22272" s="52"/>
      <c r="CQ22272" s="52"/>
      <c r="CR22272" s="52"/>
      <c r="CS22272" s="52"/>
      <c r="CT22272" s="52"/>
      <c r="CU22272" s="33"/>
      <c r="CV22272" s="33"/>
    </row>
    <row r="22273" spans="74:100">
      <c r="BV22273" s="62"/>
      <c r="BW22273" s="62"/>
      <c r="BX22273" s="62"/>
      <c r="BY22273" s="62"/>
      <c r="BZ22273" s="62"/>
      <c r="CA22273" s="62"/>
      <c r="CB22273" s="62"/>
      <c r="CC22273" s="62"/>
      <c r="CD22273" s="62"/>
      <c r="CE22273" s="62"/>
      <c r="CF22273" s="62"/>
      <c r="CL22273" s="35" t="s">
        <v>10594</v>
      </c>
      <c r="CM22273" s="35" t="s">
        <v>217</v>
      </c>
      <c r="CN22273" s="35" t="s">
        <v>217</v>
      </c>
      <c r="CO22273" s="52"/>
      <c r="CP22273" s="52"/>
      <c r="CQ22273" s="52"/>
      <c r="CR22273" s="52"/>
      <c r="CS22273" s="52"/>
      <c r="CT22273" s="52"/>
      <c r="CU22273" s="33"/>
      <c r="CV22273" s="33"/>
    </row>
    <row r="22274" spans="74:100">
      <c r="BV22274" s="62"/>
      <c r="BW22274" s="62"/>
      <c r="BX22274" s="62"/>
      <c r="BY22274" s="62"/>
      <c r="BZ22274" s="62"/>
      <c r="CA22274" s="62"/>
      <c r="CB22274" s="62"/>
      <c r="CC22274" s="62"/>
      <c r="CD22274" s="62"/>
      <c r="CE22274" s="62"/>
      <c r="CF22274" s="62"/>
      <c r="CL22274" s="56" t="s">
        <v>17208</v>
      </c>
      <c r="CM22274" s="56" t="s">
        <v>215</v>
      </c>
      <c r="CN22274" s="56" t="s">
        <v>215</v>
      </c>
      <c r="CO22274" s="52"/>
      <c r="CP22274" s="52"/>
      <c r="CQ22274" s="52"/>
      <c r="CR22274" s="52"/>
      <c r="CS22274" s="52"/>
      <c r="CT22274" s="52"/>
      <c r="CU22274" s="33"/>
      <c r="CV22274" s="33"/>
    </row>
    <row r="22275" spans="74:100">
      <c r="BV22275" s="62"/>
      <c r="BW22275" s="62"/>
      <c r="BX22275" s="62"/>
      <c r="BY22275" s="62"/>
      <c r="BZ22275" s="62"/>
      <c r="CA22275" s="62"/>
      <c r="CB22275" s="62"/>
      <c r="CC22275" s="62"/>
      <c r="CD22275" s="62"/>
      <c r="CE22275" s="62"/>
      <c r="CF22275" s="62"/>
      <c r="CL22275" s="56" t="s">
        <v>15634</v>
      </c>
      <c r="CM22275" s="56" t="s">
        <v>214</v>
      </c>
      <c r="CN22275" s="56" t="s">
        <v>214</v>
      </c>
      <c r="CO22275" s="52"/>
      <c r="CP22275" s="52"/>
      <c r="CQ22275" s="52"/>
      <c r="CR22275" s="52"/>
      <c r="CS22275" s="52"/>
      <c r="CT22275" s="52"/>
      <c r="CU22275" s="33"/>
      <c r="CV22275" s="33"/>
    </row>
    <row r="22276" spans="74:100">
      <c r="BV22276" s="62"/>
      <c r="BW22276" s="62"/>
      <c r="BX22276" s="62"/>
      <c r="BY22276" s="62"/>
      <c r="BZ22276" s="62"/>
      <c r="CA22276" s="62"/>
      <c r="CB22276" s="62"/>
      <c r="CC22276" s="62"/>
      <c r="CD22276" s="62"/>
      <c r="CE22276" s="62"/>
      <c r="CF22276" s="62"/>
      <c r="CL22276" s="56" t="s">
        <v>15649</v>
      </c>
      <c r="CM22276" s="56" t="s">
        <v>217</v>
      </c>
      <c r="CN22276" s="56" t="s">
        <v>217</v>
      </c>
      <c r="CO22276" s="52"/>
      <c r="CP22276" s="52"/>
      <c r="CQ22276" s="52"/>
      <c r="CR22276" s="52"/>
      <c r="CS22276" s="52"/>
      <c r="CT22276" s="52"/>
      <c r="CU22276" s="33"/>
      <c r="CV22276" s="33"/>
    </row>
    <row r="22277" spans="74:100">
      <c r="BV22277" s="62"/>
      <c r="BW22277" s="62"/>
      <c r="BX22277" s="62"/>
      <c r="BY22277" s="62"/>
      <c r="BZ22277" s="62"/>
      <c r="CA22277" s="62"/>
      <c r="CB22277" s="62"/>
      <c r="CC22277" s="62"/>
      <c r="CD22277" s="62"/>
      <c r="CE22277" s="62"/>
      <c r="CF22277" s="62"/>
      <c r="CL22277" s="56" t="s">
        <v>9234</v>
      </c>
      <c r="CM22277" s="56" t="s">
        <v>216</v>
      </c>
      <c r="CN22277" s="56" t="s">
        <v>216</v>
      </c>
      <c r="CO22277" s="52"/>
      <c r="CP22277" s="52"/>
      <c r="CQ22277" s="52"/>
      <c r="CR22277" s="52"/>
      <c r="CS22277" s="52"/>
      <c r="CT22277" s="52"/>
      <c r="CU22277" s="33"/>
      <c r="CV22277" s="33"/>
    </row>
    <row r="22278" spans="74:100">
      <c r="BV22278" s="62"/>
      <c r="BW22278" s="62"/>
      <c r="BX22278" s="62"/>
      <c r="BY22278" s="62"/>
      <c r="BZ22278" s="62"/>
      <c r="CA22278" s="62"/>
      <c r="CB22278" s="62"/>
      <c r="CC22278" s="62"/>
      <c r="CD22278" s="62"/>
      <c r="CE22278" s="62"/>
      <c r="CF22278" s="62"/>
      <c r="CL22278" s="35" t="s">
        <v>9241</v>
      </c>
      <c r="CM22278" s="35" t="s">
        <v>217</v>
      </c>
      <c r="CN22278" s="35" t="s">
        <v>217</v>
      </c>
      <c r="CO22278" s="52"/>
      <c r="CP22278" s="52"/>
      <c r="CQ22278" s="52"/>
      <c r="CR22278" s="52"/>
      <c r="CS22278" s="52"/>
      <c r="CT22278" s="52"/>
      <c r="CU22278" s="33"/>
      <c r="CV22278" s="33"/>
    </row>
    <row r="22279" spans="74:100">
      <c r="BV22279" s="62"/>
      <c r="BW22279" s="62"/>
      <c r="BX22279" s="62"/>
      <c r="BY22279" s="62"/>
      <c r="BZ22279" s="62"/>
      <c r="CA22279" s="62"/>
      <c r="CB22279" s="62"/>
      <c r="CC22279" s="62"/>
      <c r="CD22279" s="62"/>
      <c r="CE22279" s="62"/>
      <c r="CF22279" s="62"/>
      <c r="CL22279" s="56" t="s">
        <v>9239</v>
      </c>
      <c r="CM22279" s="56" t="s">
        <v>216</v>
      </c>
      <c r="CN22279" s="56" t="s">
        <v>216</v>
      </c>
      <c r="CO22279" s="52"/>
      <c r="CP22279" s="52"/>
      <c r="CQ22279" s="52"/>
      <c r="CR22279" s="52"/>
      <c r="CS22279" s="52"/>
      <c r="CT22279" s="52"/>
      <c r="CU22279" s="33"/>
      <c r="CV22279" s="33"/>
    </row>
    <row r="22280" spans="74:100">
      <c r="BV22280" s="62"/>
      <c r="BW22280" s="62"/>
      <c r="BX22280" s="62"/>
      <c r="BY22280" s="62"/>
      <c r="BZ22280" s="62"/>
      <c r="CA22280" s="62"/>
      <c r="CB22280" s="62"/>
      <c r="CC22280" s="62"/>
      <c r="CD22280" s="62"/>
      <c r="CE22280" s="62"/>
      <c r="CF22280" s="62"/>
      <c r="CL22280" s="56" t="s">
        <v>12051</v>
      </c>
      <c r="CM22280" s="56" t="s">
        <v>213</v>
      </c>
      <c r="CN22280" s="56" t="s">
        <v>213</v>
      </c>
      <c r="CO22280" s="52"/>
      <c r="CP22280" s="52"/>
      <c r="CQ22280" s="52"/>
      <c r="CR22280" s="52"/>
      <c r="CS22280" s="52"/>
      <c r="CT22280" s="52"/>
      <c r="CU22280" s="33"/>
      <c r="CV22280" s="33"/>
    </row>
    <row r="22281" spans="74:100">
      <c r="BV22281" s="62"/>
      <c r="BW22281" s="62"/>
      <c r="BX22281" s="62"/>
      <c r="BY22281" s="62"/>
      <c r="BZ22281" s="62"/>
      <c r="CA22281" s="62"/>
      <c r="CB22281" s="62"/>
      <c r="CC22281" s="62"/>
      <c r="CD22281" s="62"/>
      <c r="CE22281" s="62"/>
      <c r="CF22281" s="62"/>
      <c r="CL22281" s="56" t="s">
        <v>12059</v>
      </c>
      <c r="CM22281" s="56" t="s">
        <v>214</v>
      </c>
      <c r="CN22281" s="56" t="s">
        <v>214</v>
      </c>
      <c r="CO22281" s="52"/>
      <c r="CP22281" s="52"/>
      <c r="CQ22281" s="52"/>
      <c r="CR22281" s="52"/>
      <c r="CS22281" s="52"/>
      <c r="CT22281" s="52"/>
      <c r="CU22281" s="33"/>
      <c r="CV22281" s="33"/>
    </row>
    <row r="22282" spans="74:100">
      <c r="BV22282" s="62"/>
      <c r="BW22282" s="62"/>
      <c r="BX22282" s="62"/>
      <c r="BY22282" s="62"/>
      <c r="BZ22282" s="62"/>
      <c r="CA22282" s="62"/>
      <c r="CB22282" s="62"/>
      <c r="CC22282" s="62"/>
      <c r="CD22282" s="62"/>
      <c r="CE22282" s="62"/>
      <c r="CF22282" s="62"/>
      <c r="CL22282" s="56" t="s">
        <v>12057</v>
      </c>
      <c r="CM22282" s="56" t="s">
        <v>214</v>
      </c>
      <c r="CN22282" s="56" t="s">
        <v>214</v>
      </c>
      <c r="CO22282" s="52"/>
      <c r="CP22282" s="52"/>
      <c r="CQ22282" s="52"/>
      <c r="CR22282" s="52"/>
      <c r="CS22282" s="52"/>
      <c r="CT22282" s="52"/>
      <c r="CU22282" s="33"/>
      <c r="CV22282" s="33"/>
    </row>
    <row r="22283" spans="74:100">
      <c r="BV22283" s="62"/>
      <c r="BW22283" s="62"/>
      <c r="BX22283" s="62"/>
      <c r="BY22283" s="62"/>
      <c r="BZ22283" s="62"/>
      <c r="CA22283" s="62"/>
      <c r="CB22283" s="62"/>
      <c r="CC22283" s="62"/>
      <c r="CD22283" s="62"/>
      <c r="CE22283" s="62"/>
      <c r="CF22283" s="62"/>
      <c r="CL22283" s="56" t="s">
        <v>1835</v>
      </c>
      <c r="CM22283" s="56" t="s">
        <v>213</v>
      </c>
      <c r="CN22283" s="56" t="s">
        <v>213</v>
      </c>
      <c r="CO22283" s="52"/>
      <c r="CP22283" s="52"/>
      <c r="CQ22283" s="52"/>
      <c r="CR22283" s="52"/>
      <c r="CS22283" s="52"/>
      <c r="CT22283" s="52"/>
      <c r="CU22283" s="33"/>
      <c r="CV22283" s="33"/>
    </row>
    <row r="22284" spans="74:100">
      <c r="BV22284" s="62"/>
      <c r="BW22284" s="62"/>
      <c r="BX22284" s="62"/>
      <c r="BY22284" s="62"/>
      <c r="BZ22284" s="62"/>
      <c r="CA22284" s="62"/>
      <c r="CB22284" s="62"/>
      <c r="CC22284" s="62"/>
      <c r="CD22284" s="62"/>
      <c r="CE22284" s="62"/>
      <c r="CF22284" s="62"/>
      <c r="CL22284" s="56" t="s">
        <v>12052</v>
      </c>
      <c r="CM22284" s="56" t="s">
        <v>213</v>
      </c>
      <c r="CN22284" s="56" t="s">
        <v>213</v>
      </c>
      <c r="CO22284" s="52"/>
      <c r="CP22284" s="52"/>
      <c r="CQ22284" s="52"/>
      <c r="CR22284" s="52"/>
      <c r="CS22284" s="52"/>
      <c r="CT22284" s="52"/>
      <c r="CU22284" s="33"/>
      <c r="CV22284" s="33"/>
    </row>
    <row r="22285" spans="74:100">
      <c r="BV22285" s="62"/>
      <c r="BW22285" s="62"/>
      <c r="BX22285" s="62"/>
      <c r="BY22285" s="62"/>
      <c r="BZ22285" s="62"/>
      <c r="CA22285" s="62"/>
      <c r="CB22285" s="62"/>
      <c r="CC22285" s="62"/>
      <c r="CD22285" s="62"/>
      <c r="CE22285" s="62"/>
      <c r="CF22285" s="62"/>
      <c r="CL22285" s="56" t="s">
        <v>12053</v>
      </c>
      <c r="CM22285" s="56" t="s">
        <v>213</v>
      </c>
      <c r="CN22285" s="56" t="s">
        <v>213</v>
      </c>
      <c r="CO22285" s="52"/>
      <c r="CP22285" s="52"/>
      <c r="CQ22285" s="52"/>
      <c r="CR22285" s="52"/>
      <c r="CS22285" s="52"/>
      <c r="CT22285" s="52"/>
      <c r="CU22285" s="33"/>
      <c r="CV22285" s="33"/>
    </row>
    <row r="22286" spans="74:100">
      <c r="BV22286" s="62"/>
      <c r="BW22286" s="62"/>
      <c r="BX22286" s="62"/>
      <c r="BY22286" s="62"/>
      <c r="BZ22286" s="62"/>
      <c r="CA22286" s="62"/>
      <c r="CB22286" s="62"/>
      <c r="CC22286" s="62"/>
      <c r="CD22286" s="62"/>
      <c r="CE22286" s="62"/>
      <c r="CF22286" s="62"/>
      <c r="CL22286" s="56" t="s">
        <v>1836</v>
      </c>
      <c r="CM22286" s="56" t="s">
        <v>214</v>
      </c>
      <c r="CN22286" s="56" t="s">
        <v>214</v>
      </c>
      <c r="CO22286" s="52"/>
      <c r="CP22286" s="52"/>
      <c r="CQ22286" s="52"/>
      <c r="CR22286" s="52"/>
      <c r="CS22286" s="52"/>
      <c r="CT22286" s="52"/>
      <c r="CU22286" s="33"/>
      <c r="CV22286" s="33"/>
    </row>
    <row r="22287" spans="74:100">
      <c r="BV22287" s="62"/>
      <c r="BW22287" s="62"/>
      <c r="BX22287" s="62"/>
      <c r="BY22287" s="62"/>
      <c r="BZ22287" s="62"/>
      <c r="CA22287" s="62"/>
      <c r="CB22287" s="62"/>
      <c r="CC22287" s="62"/>
      <c r="CD22287" s="62"/>
      <c r="CE22287" s="62"/>
      <c r="CF22287" s="62"/>
      <c r="CL22287" s="56" t="s">
        <v>12060</v>
      </c>
      <c r="CM22287" s="56" t="s">
        <v>214</v>
      </c>
      <c r="CN22287" s="56" t="s">
        <v>214</v>
      </c>
      <c r="CO22287" s="52"/>
      <c r="CP22287" s="52"/>
      <c r="CQ22287" s="52"/>
      <c r="CR22287" s="52"/>
      <c r="CS22287" s="52"/>
      <c r="CT22287" s="52"/>
      <c r="CU22287" s="33"/>
      <c r="CV22287" s="33"/>
    </row>
    <row r="22288" spans="74:100">
      <c r="BV22288" s="62"/>
      <c r="BW22288" s="62"/>
      <c r="BX22288" s="62"/>
      <c r="BY22288" s="62"/>
      <c r="BZ22288" s="62"/>
      <c r="CA22288" s="62"/>
      <c r="CB22288" s="62"/>
      <c r="CC22288" s="62"/>
      <c r="CD22288" s="62"/>
      <c r="CE22288" s="62"/>
      <c r="CF22288" s="62"/>
      <c r="CL22288" s="56" t="s">
        <v>12058</v>
      </c>
      <c r="CM22288" s="56" t="s">
        <v>214</v>
      </c>
      <c r="CN22288" s="56" t="s">
        <v>214</v>
      </c>
      <c r="CO22288" s="52"/>
      <c r="CP22288" s="52"/>
      <c r="CQ22288" s="52"/>
      <c r="CR22288" s="52"/>
      <c r="CS22288" s="52"/>
      <c r="CT22288" s="52"/>
      <c r="CU22288" s="33"/>
      <c r="CV22288" s="33"/>
    </row>
    <row r="22289" spans="74:100">
      <c r="BV22289" s="62"/>
      <c r="BW22289" s="62"/>
      <c r="BX22289" s="62"/>
      <c r="BY22289" s="62"/>
      <c r="BZ22289" s="62"/>
      <c r="CA22289" s="62"/>
      <c r="CB22289" s="62"/>
      <c r="CC22289" s="62"/>
      <c r="CD22289" s="62"/>
      <c r="CE22289" s="62"/>
      <c r="CF22289" s="62"/>
      <c r="CL22289" s="56" t="s">
        <v>25902</v>
      </c>
      <c r="CM22289" s="56" t="s">
        <v>213</v>
      </c>
      <c r="CN22289" s="56" t="s">
        <v>213</v>
      </c>
      <c r="CO22289" s="52"/>
      <c r="CP22289" s="52"/>
      <c r="CQ22289" s="52"/>
      <c r="CR22289" s="52"/>
      <c r="CS22289" s="52"/>
      <c r="CT22289" s="52"/>
      <c r="CU22289" s="33"/>
      <c r="CV22289" s="33"/>
    </row>
    <row r="22290" spans="74:100">
      <c r="BV22290" s="62"/>
      <c r="BW22290" s="62"/>
      <c r="BX22290" s="62"/>
      <c r="BY22290" s="62"/>
      <c r="BZ22290" s="62"/>
      <c r="CA22290" s="62"/>
      <c r="CB22290" s="62"/>
      <c r="CC22290" s="62"/>
      <c r="CD22290" s="62"/>
      <c r="CE22290" s="62"/>
      <c r="CF22290" s="62"/>
      <c r="CL22290" s="56" t="s">
        <v>25903</v>
      </c>
      <c r="CM22290" s="56" t="s">
        <v>213</v>
      </c>
      <c r="CN22290" s="56" t="s">
        <v>213</v>
      </c>
      <c r="CO22290" s="52"/>
      <c r="CP22290" s="52"/>
      <c r="CQ22290" s="52"/>
      <c r="CR22290" s="52"/>
      <c r="CS22290" s="52"/>
      <c r="CT22290" s="52"/>
      <c r="CU22290" s="33"/>
      <c r="CV22290" s="33"/>
    </row>
    <row r="22291" spans="74:100">
      <c r="BV22291" s="62"/>
      <c r="BW22291" s="62"/>
      <c r="BX22291" s="62"/>
      <c r="BY22291" s="62"/>
      <c r="BZ22291" s="62"/>
      <c r="CA22291" s="62"/>
      <c r="CB22291" s="62"/>
      <c r="CC22291" s="62"/>
      <c r="CD22291" s="62"/>
      <c r="CE22291" s="62"/>
      <c r="CF22291" s="62"/>
      <c r="CL22291" s="56" t="s">
        <v>12054</v>
      </c>
      <c r="CM22291" s="56" t="s">
        <v>213</v>
      </c>
      <c r="CN22291" s="56" t="s">
        <v>213</v>
      </c>
      <c r="CO22291" s="52"/>
      <c r="CP22291" s="52"/>
      <c r="CQ22291" s="52"/>
      <c r="CR22291" s="52"/>
      <c r="CS22291" s="52"/>
      <c r="CT22291" s="52"/>
      <c r="CU22291" s="33"/>
      <c r="CV22291" s="33"/>
    </row>
    <row r="22292" spans="74:100">
      <c r="BV22292" s="62"/>
      <c r="BW22292" s="62"/>
      <c r="BX22292" s="62"/>
      <c r="BY22292" s="62"/>
      <c r="BZ22292" s="62"/>
      <c r="CA22292" s="62"/>
      <c r="CB22292" s="62"/>
      <c r="CC22292" s="62"/>
      <c r="CD22292" s="62"/>
      <c r="CE22292" s="62"/>
      <c r="CF22292" s="62"/>
      <c r="CL22292" s="56" t="s">
        <v>12061</v>
      </c>
      <c r="CM22292" s="56" t="s">
        <v>214</v>
      </c>
      <c r="CN22292" s="56" t="s">
        <v>214</v>
      </c>
      <c r="CO22292" s="52"/>
      <c r="CP22292" s="52"/>
      <c r="CQ22292" s="52"/>
      <c r="CR22292" s="52"/>
      <c r="CS22292" s="52"/>
      <c r="CT22292" s="52"/>
      <c r="CU22292" s="33"/>
      <c r="CV22292" s="33"/>
    </row>
    <row r="22293" spans="74:100">
      <c r="BV22293" s="62"/>
      <c r="BW22293" s="62"/>
      <c r="BX22293" s="62"/>
      <c r="BY22293" s="62"/>
      <c r="BZ22293" s="62"/>
      <c r="CA22293" s="62"/>
      <c r="CB22293" s="62"/>
      <c r="CC22293" s="62"/>
      <c r="CD22293" s="62"/>
      <c r="CE22293" s="62"/>
      <c r="CF22293" s="62"/>
      <c r="CL22293" s="56" t="s">
        <v>25904</v>
      </c>
      <c r="CM22293" s="56" t="s">
        <v>214</v>
      </c>
      <c r="CN22293" s="56" t="s">
        <v>214</v>
      </c>
      <c r="CO22293" s="52"/>
      <c r="CP22293" s="52"/>
      <c r="CQ22293" s="52"/>
      <c r="CR22293" s="52"/>
      <c r="CS22293" s="52"/>
      <c r="CT22293" s="52"/>
      <c r="CU22293" s="33"/>
      <c r="CV22293" s="33"/>
    </row>
    <row r="22294" spans="74:100">
      <c r="BV22294" s="62"/>
      <c r="BW22294" s="62"/>
      <c r="BX22294" s="62"/>
      <c r="BY22294" s="62"/>
      <c r="BZ22294" s="62"/>
      <c r="CA22294" s="62"/>
      <c r="CB22294" s="62"/>
      <c r="CC22294" s="62"/>
      <c r="CD22294" s="62"/>
      <c r="CE22294" s="62"/>
      <c r="CF22294" s="62"/>
      <c r="CL22294" s="56" t="s">
        <v>25905</v>
      </c>
      <c r="CM22294" s="56" t="s">
        <v>214</v>
      </c>
      <c r="CN22294" s="56" t="s">
        <v>214</v>
      </c>
      <c r="CO22294" s="52"/>
      <c r="CP22294" s="52"/>
      <c r="CQ22294" s="52"/>
      <c r="CR22294" s="52"/>
      <c r="CS22294" s="52"/>
      <c r="CT22294" s="52"/>
      <c r="CU22294" s="33"/>
      <c r="CV22294" s="33"/>
    </row>
    <row r="22295" spans="74:100">
      <c r="BV22295" s="62"/>
      <c r="BW22295" s="62"/>
      <c r="BX22295" s="62"/>
      <c r="BY22295" s="62"/>
      <c r="BZ22295" s="62"/>
      <c r="CA22295" s="62"/>
      <c r="CB22295" s="62"/>
      <c r="CC22295" s="62"/>
      <c r="CD22295" s="62"/>
      <c r="CE22295" s="62"/>
      <c r="CF22295" s="62"/>
      <c r="CL22295" s="56" t="s">
        <v>1837</v>
      </c>
      <c r="CM22295" s="56" t="s">
        <v>213</v>
      </c>
      <c r="CN22295" s="56" t="s">
        <v>213</v>
      </c>
      <c r="CO22295" s="52"/>
      <c r="CP22295" s="52"/>
      <c r="CQ22295" s="52"/>
      <c r="CR22295" s="52"/>
      <c r="CS22295" s="52"/>
      <c r="CT22295" s="52"/>
      <c r="CU22295" s="33"/>
      <c r="CV22295" s="33"/>
    </row>
    <row r="22296" spans="74:100">
      <c r="BV22296" s="62"/>
      <c r="BW22296" s="62"/>
      <c r="BX22296" s="62"/>
      <c r="BY22296" s="62"/>
      <c r="BZ22296" s="62"/>
      <c r="CA22296" s="62"/>
      <c r="CB22296" s="62"/>
      <c r="CC22296" s="62"/>
      <c r="CD22296" s="62"/>
      <c r="CE22296" s="62"/>
      <c r="CF22296" s="62"/>
      <c r="CL22296" s="35" t="s">
        <v>29657</v>
      </c>
      <c r="CM22296" s="35" t="s">
        <v>217</v>
      </c>
      <c r="CN22296" s="35" t="s">
        <v>217</v>
      </c>
      <c r="CO22296" s="52"/>
      <c r="CP22296" s="52"/>
      <c r="CQ22296" s="52"/>
      <c r="CR22296" s="52"/>
      <c r="CS22296" s="52"/>
      <c r="CT22296" s="52"/>
      <c r="CU22296" s="33"/>
      <c r="CV22296" s="33"/>
    </row>
    <row r="22297" spans="74:100">
      <c r="BV22297" s="62"/>
      <c r="BW22297" s="62"/>
      <c r="BX22297" s="62"/>
      <c r="BY22297" s="62"/>
      <c r="BZ22297" s="62"/>
      <c r="CA22297" s="62"/>
      <c r="CB22297" s="62"/>
      <c r="CC22297" s="62"/>
      <c r="CD22297" s="62"/>
      <c r="CE22297" s="62"/>
      <c r="CF22297" s="62"/>
      <c r="CL22297" s="35" t="s">
        <v>29658</v>
      </c>
      <c r="CM22297" s="35" t="s">
        <v>217</v>
      </c>
      <c r="CN22297" s="35" t="s">
        <v>217</v>
      </c>
      <c r="CO22297" s="52"/>
      <c r="CP22297" s="52"/>
      <c r="CQ22297" s="52"/>
      <c r="CR22297" s="52"/>
      <c r="CS22297" s="52"/>
      <c r="CT22297" s="52"/>
      <c r="CU22297" s="33"/>
      <c r="CV22297" s="33"/>
    </row>
    <row r="22298" spans="74:100">
      <c r="BV22298" s="62"/>
      <c r="BW22298" s="62"/>
      <c r="BX22298" s="62"/>
      <c r="BY22298" s="62"/>
      <c r="BZ22298" s="62"/>
      <c r="CA22298" s="62"/>
      <c r="CB22298" s="62"/>
      <c r="CC22298" s="62"/>
      <c r="CD22298" s="62"/>
      <c r="CE22298" s="62"/>
      <c r="CF22298" s="62"/>
      <c r="CL22298" s="35" t="s">
        <v>29659</v>
      </c>
      <c r="CM22298" s="35" t="s">
        <v>217</v>
      </c>
      <c r="CN22298" s="35" t="s">
        <v>217</v>
      </c>
      <c r="CO22298" s="52"/>
      <c r="CP22298" s="52"/>
      <c r="CQ22298" s="52"/>
      <c r="CR22298" s="52"/>
      <c r="CS22298" s="52"/>
      <c r="CT22298" s="52"/>
      <c r="CU22298" s="33"/>
      <c r="CV22298" s="33"/>
    </row>
    <row r="22299" spans="74:100">
      <c r="BV22299" s="62"/>
      <c r="BW22299" s="62"/>
      <c r="BX22299" s="62"/>
      <c r="BY22299" s="62"/>
      <c r="BZ22299" s="62"/>
      <c r="CA22299" s="62"/>
      <c r="CB22299" s="62"/>
      <c r="CC22299" s="62"/>
      <c r="CD22299" s="62"/>
      <c r="CE22299" s="62"/>
      <c r="CF22299" s="62"/>
      <c r="CL22299" s="35" t="s">
        <v>29660</v>
      </c>
      <c r="CM22299" s="35" t="s">
        <v>217</v>
      </c>
      <c r="CN22299" s="35" t="s">
        <v>217</v>
      </c>
      <c r="CO22299" s="52"/>
      <c r="CP22299" s="52"/>
      <c r="CQ22299" s="52"/>
      <c r="CR22299" s="52"/>
      <c r="CS22299" s="52"/>
      <c r="CT22299" s="52"/>
      <c r="CU22299" s="33"/>
      <c r="CV22299" s="33"/>
    </row>
    <row r="22300" spans="74:100">
      <c r="BV22300" s="62"/>
      <c r="BW22300" s="62"/>
      <c r="BX22300" s="62"/>
      <c r="BY22300" s="62"/>
      <c r="BZ22300" s="62"/>
      <c r="CA22300" s="62"/>
      <c r="CB22300" s="62"/>
      <c r="CC22300" s="62"/>
      <c r="CD22300" s="62"/>
      <c r="CE22300" s="62"/>
      <c r="CF22300" s="62"/>
      <c r="CL22300" s="35" t="s">
        <v>29661</v>
      </c>
      <c r="CM22300" s="35" t="s">
        <v>217</v>
      </c>
      <c r="CN22300" s="35" t="s">
        <v>217</v>
      </c>
      <c r="CO22300" s="52"/>
      <c r="CP22300" s="52"/>
      <c r="CQ22300" s="52"/>
      <c r="CR22300" s="52"/>
      <c r="CS22300" s="52"/>
      <c r="CT22300" s="52"/>
      <c r="CU22300" s="33"/>
      <c r="CV22300" s="33"/>
    </row>
    <row r="22301" spans="74:100">
      <c r="BV22301" s="62"/>
      <c r="BW22301" s="62"/>
      <c r="BX22301" s="62"/>
      <c r="BY22301" s="62"/>
      <c r="BZ22301" s="62"/>
      <c r="CA22301" s="62"/>
      <c r="CB22301" s="62"/>
      <c r="CC22301" s="62"/>
      <c r="CD22301" s="62"/>
      <c r="CE22301" s="62"/>
      <c r="CF22301" s="62"/>
      <c r="CL22301" s="35" t="s">
        <v>12701</v>
      </c>
      <c r="CM22301" s="35" t="s">
        <v>217</v>
      </c>
      <c r="CN22301" s="35" t="s">
        <v>217</v>
      </c>
      <c r="CO22301" s="52"/>
      <c r="CP22301" s="52"/>
      <c r="CQ22301" s="52"/>
      <c r="CR22301" s="52"/>
      <c r="CS22301" s="52"/>
      <c r="CT22301" s="52"/>
      <c r="CU22301" s="33"/>
      <c r="CV22301" s="33"/>
    </row>
    <row r="22302" spans="74:100">
      <c r="BV22302" s="62"/>
      <c r="BW22302" s="62"/>
      <c r="BX22302" s="62"/>
      <c r="BY22302" s="62"/>
      <c r="BZ22302" s="62"/>
      <c r="CA22302" s="62"/>
      <c r="CB22302" s="62"/>
      <c r="CC22302" s="62"/>
      <c r="CD22302" s="62"/>
      <c r="CE22302" s="62"/>
      <c r="CF22302" s="62"/>
      <c r="CL22302" s="35" t="s">
        <v>12702</v>
      </c>
      <c r="CM22302" s="35" t="s">
        <v>217</v>
      </c>
      <c r="CN22302" s="35" t="s">
        <v>217</v>
      </c>
      <c r="CO22302" s="52"/>
      <c r="CP22302" s="52"/>
      <c r="CQ22302" s="52"/>
      <c r="CR22302" s="52"/>
      <c r="CS22302" s="52"/>
      <c r="CT22302" s="52"/>
      <c r="CU22302" s="33"/>
      <c r="CV22302" s="33"/>
    </row>
    <row r="22303" spans="74:100">
      <c r="BV22303" s="62"/>
      <c r="BW22303" s="62"/>
      <c r="BX22303" s="62"/>
      <c r="BY22303" s="62"/>
      <c r="BZ22303" s="62"/>
      <c r="CA22303" s="62"/>
      <c r="CB22303" s="62"/>
      <c r="CC22303" s="62"/>
      <c r="CD22303" s="62"/>
      <c r="CE22303" s="62"/>
      <c r="CF22303" s="62"/>
      <c r="CL22303" s="35" t="s">
        <v>12703</v>
      </c>
      <c r="CM22303" s="35" t="s">
        <v>217</v>
      </c>
      <c r="CN22303" s="35" t="s">
        <v>217</v>
      </c>
      <c r="CO22303" s="52"/>
      <c r="CP22303" s="52"/>
      <c r="CQ22303" s="52"/>
      <c r="CR22303" s="52"/>
      <c r="CS22303" s="52"/>
      <c r="CT22303" s="52"/>
      <c r="CU22303" s="33"/>
      <c r="CV22303" s="33"/>
    </row>
    <row r="22304" spans="74:100">
      <c r="BV22304" s="62"/>
      <c r="BW22304" s="62"/>
      <c r="BX22304" s="62"/>
      <c r="BY22304" s="62"/>
      <c r="BZ22304" s="62"/>
      <c r="CA22304" s="62"/>
      <c r="CB22304" s="62"/>
      <c r="CC22304" s="62"/>
      <c r="CD22304" s="62"/>
      <c r="CE22304" s="62"/>
      <c r="CF22304" s="62"/>
      <c r="CL22304" s="35" t="s">
        <v>12711</v>
      </c>
      <c r="CM22304" s="35" t="s">
        <v>217</v>
      </c>
      <c r="CN22304" s="35" t="s">
        <v>217</v>
      </c>
      <c r="CO22304" s="52"/>
      <c r="CP22304" s="52"/>
      <c r="CQ22304" s="52"/>
      <c r="CR22304" s="52"/>
      <c r="CS22304" s="52"/>
      <c r="CT22304" s="52"/>
      <c r="CU22304" s="33"/>
      <c r="CV22304" s="33"/>
    </row>
    <row r="22305" spans="74:100">
      <c r="BV22305" s="62"/>
      <c r="BW22305" s="62"/>
      <c r="BX22305" s="62"/>
      <c r="BY22305" s="62"/>
      <c r="BZ22305" s="62"/>
      <c r="CA22305" s="62"/>
      <c r="CB22305" s="62"/>
      <c r="CC22305" s="62"/>
      <c r="CD22305" s="62"/>
      <c r="CE22305" s="62"/>
      <c r="CF22305" s="62"/>
      <c r="CL22305" s="35" t="s">
        <v>10216</v>
      </c>
      <c r="CM22305" s="35" t="s">
        <v>217</v>
      </c>
      <c r="CN22305" s="35" t="s">
        <v>217</v>
      </c>
      <c r="CO22305" s="52"/>
      <c r="CP22305" s="52"/>
      <c r="CQ22305" s="52"/>
      <c r="CR22305" s="52"/>
      <c r="CS22305" s="52"/>
      <c r="CT22305" s="52"/>
      <c r="CU22305" s="33"/>
      <c r="CV22305" s="33"/>
    </row>
    <row r="22306" spans="74:100">
      <c r="BV22306" s="62"/>
      <c r="BW22306" s="62"/>
      <c r="BX22306" s="62"/>
      <c r="BY22306" s="62"/>
      <c r="BZ22306" s="62"/>
      <c r="CA22306" s="62"/>
      <c r="CB22306" s="62"/>
      <c r="CC22306" s="62"/>
      <c r="CD22306" s="62"/>
      <c r="CE22306" s="62"/>
      <c r="CF22306" s="62"/>
      <c r="CL22306" s="35" t="s">
        <v>12561</v>
      </c>
      <c r="CM22306" s="35" t="s">
        <v>217</v>
      </c>
      <c r="CN22306" s="35" t="s">
        <v>217</v>
      </c>
      <c r="CO22306" s="52"/>
      <c r="CP22306" s="52"/>
      <c r="CQ22306" s="52"/>
      <c r="CR22306" s="52"/>
      <c r="CS22306" s="52"/>
      <c r="CT22306" s="52"/>
      <c r="CU22306" s="33"/>
      <c r="CV22306" s="33"/>
    </row>
    <row r="22307" spans="74:100">
      <c r="BV22307" s="62"/>
      <c r="BW22307" s="62"/>
      <c r="BX22307" s="62"/>
      <c r="BY22307" s="62"/>
      <c r="BZ22307" s="62"/>
      <c r="CA22307" s="62"/>
      <c r="CB22307" s="62"/>
      <c r="CC22307" s="62"/>
      <c r="CD22307" s="62"/>
      <c r="CE22307" s="62"/>
      <c r="CF22307" s="62"/>
      <c r="CL22307" s="56" t="s">
        <v>29662</v>
      </c>
      <c r="CM22307" s="56" t="s">
        <v>216</v>
      </c>
      <c r="CN22307" s="56" t="s">
        <v>216</v>
      </c>
      <c r="CO22307" s="52"/>
      <c r="CP22307" s="52"/>
      <c r="CQ22307" s="52"/>
      <c r="CR22307" s="52"/>
      <c r="CS22307" s="52"/>
      <c r="CT22307" s="52"/>
      <c r="CU22307" s="33"/>
      <c r="CV22307" s="33"/>
    </row>
    <row r="22308" spans="74:100">
      <c r="BV22308" s="62"/>
      <c r="BW22308" s="62"/>
      <c r="BX22308" s="62"/>
      <c r="BY22308" s="62"/>
      <c r="BZ22308" s="62"/>
      <c r="CA22308" s="62"/>
      <c r="CB22308" s="62"/>
      <c r="CC22308" s="62"/>
      <c r="CD22308" s="62"/>
      <c r="CE22308" s="62"/>
      <c r="CF22308" s="62"/>
      <c r="CL22308" s="56" t="s">
        <v>29663</v>
      </c>
      <c r="CM22308" s="56" t="s">
        <v>216</v>
      </c>
      <c r="CN22308" s="56" t="s">
        <v>216</v>
      </c>
      <c r="CO22308" s="52"/>
      <c r="CP22308" s="52"/>
      <c r="CQ22308" s="52"/>
      <c r="CR22308" s="52"/>
      <c r="CS22308" s="52"/>
      <c r="CT22308" s="52"/>
      <c r="CU22308" s="33"/>
      <c r="CV22308" s="33"/>
    </row>
    <row r="22309" spans="74:100">
      <c r="BV22309" s="62"/>
      <c r="BW22309" s="62"/>
      <c r="BX22309" s="62"/>
      <c r="BY22309" s="62"/>
      <c r="BZ22309" s="62"/>
      <c r="CA22309" s="62"/>
      <c r="CB22309" s="62"/>
      <c r="CC22309" s="62"/>
      <c r="CD22309" s="62"/>
      <c r="CE22309" s="62"/>
      <c r="CF22309" s="62"/>
      <c r="CL22309" s="56" t="s">
        <v>12063</v>
      </c>
      <c r="CM22309" s="56" t="s">
        <v>215</v>
      </c>
      <c r="CN22309" s="56" t="s">
        <v>215</v>
      </c>
      <c r="CO22309" s="52"/>
      <c r="CP22309" s="52"/>
      <c r="CQ22309" s="52"/>
      <c r="CR22309" s="52"/>
      <c r="CS22309" s="52"/>
      <c r="CT22309" s="52"/>
      <c r="CU22309" s="33"/>
      <c r="CV22309" s="33"/>
    </row>
    <row r="22310" spans="74:100">
      <c r="BV22310" s="62"/>
      <c r="BW22310" s="62"/>
      <c r="BX22310" s="62"/>
      <c r="BY22310" s="62"/>
      <c r="BZ22310" s="62"/>
      <c r="CA22310" s="62"/>
      <c r="CB22310" s="62"/>
      <c r="CC22310" s="62"/>
      <c r="CD22310" s="62"/>
      <c r="CE22310" s="62"/>
      <c r="CF22310" s="62"/>
      <c r="CL22310" s="56" t="s">
        <v>12066</v>
      </c>
      <c r="CM22310" s="56" t="s">
        <v>216</v>
      </c>
      <c r="CN22310" s="56" t="s">
        <v>216</v>
      </c>
      <c r="CO22310" s="52"/>
      <c r="CP22310" s="52"/>
      <c r="CQ22310" s="52"/>
      <c r="CR22310" s="52"/>
      <c r="CS22310" s="52"/>
      <c r="CT22310" s="52"/>
      <c r="CU22310" s="33"/>
      <c r="CV22310" s="33"/>
    </row>
    <row r="22311" spans="74:100">
      <c r="BV22311" s="62"/>
      <c r="BW22311" s="62"/>
      <c r="BX22311" s="62"/>
      <c r="BY22311" s="62"/>
      <c r="BZ22311" s="62"/>
      <c r="CA22311" s="62"/>
      <c r="CB22311" s="62"/>
      <c r="CC22311" s="62"/>
      <c r="CD22311" s="62"/>
      <c r="CE22311" s="62"/>
      <c r="CF22311" s="62"/>
      <c r="CL22311" s="56" t="s">
        <v>12067</v>
      </c>
      <c r="CM22311" s="56" t="s">
        <v>216</v>
      </c>
      <c r="CN22311" s="56" t="s">
        <v>216</v>
      </c>
      <c r="CO22311" s="52"/>
      <c r="CP22311" s="52"/>
      <c r="CQ22311" s="52"/>
      <c r="CR22311" s="52"/>
      <c r="CS22311" s="52"/>
      <c r="CT22311" s="52"/>
      <c r="CU22311" s="33"/>
      <c r="CV22311" s="33"/>
    </row>
    <row r="22312" spans="74:100">
      <c r="BV22312" s="62"/>
      <c r="BW22312" s="62"/>
      <c r="BX22312" s="62"/>
      <c r="BY22312" s="62"/>
      <c r="BZ22312" s="62"/>
      <c r="CA22312" s="62"/>
      <c r="CB22312" s="62"/>
      <c r="CC22312" s="62"/>
      <c r="CD22312" s="62"/>
      <c r="CE22312" s="62"/>
      <c r="CF22312" s="62"/>
      <c r="CL22312" s="56" t="s">
        <v>12068</v>
      </c>
      <c r="CM22312" s="56" t="s">
        <v>216</v>
      </c>
      <c r="CN22312" s="56" t="s">
        <v>216</v>
      </c>
      <c r="CO22312" s="52"/>
      <c r="CP22312" s="52"/>
      <c r="CQ22312" s="52"/>
      <c r="CR22312" s="52"/>
      <c r="CS22312" s="52"/>
      <c r="CT22312" s="52"/>
      <c r="CU22312" s="33"/>
      <c r="CV22312" s="33"/>
    </row>
    <row r="22313" spans="74:100">
      <c r="BV22313" s="62"/>
      <c r="BW22313" s="62"/>
      <c r="BX22313" s="62"/>
      <c r="BY22313" s="62"/>
      <c r="BZ22313" s="62"/>
      <c r="CA22313" s="62"/>
      <c r="CB22313" s="62"/>
      <c r="CC22313" s="62"/>
      <c r="CD22313" s="62"/>
      <c r="CE22313" s="62"/>
      <c r="CF22313" s="62"/>
      <c r="CL22313" s="56" t="s">
        <v>12069</v>
      </c>
      <c r="CM22313" s="56" t="s">
        <v>216</v>
      </c>
      <c r="CN22313" s="56" t="s">
        <v>216</v>
      </c>
      <c r="CO22313" s="52"/>
      <c r="CP22313" s="52"/>
      <c r="CQ22313" s="52"/>
      <c r="CR22313" s="52"/>
      <c r="CS22313" s="52"/>
      <c r="CT22313" s="52"/>
      <c r="CU22313" s="33"/>
      <c r="CV22313" s="33"/>
    </row>
    <row r="22314" spans="74:100">
      <c r="BV22314" s="62"/>
      <c r="BW22314" s="62"/>
      <c r="BX22314" s="62"/>
      <c r="BY22314" s="62"/>
      <c r="BZ22314" s="62"/>
      <c r="CA22314" s="62"/>
      <c r="CB22314" s="62"/>
      <c r="CC22314" s="62"/>
      <c r="CD22314" s="62"/>
      <c r="CE22314" s="62"/>
      <c r="CF22314" s="62"/>
      <c r="CL22314" s="35" t="s">
        <v>24095</v>
      </c>
      <c r="CM22314" s="35" t="s">
        <v>217</v>
      </c>
      <c r="CN22314" s="35" t="s">
        <v>217</v>
      </c>
      <c r="CO22314" s="52"/>
      <c r="CP22314" s="52"/>
      <c r="CQ22314" s="52"/>
      <c r="CR22314" s="52"/>
      <c r="CS22314" s="52"/>
      <c r="CT22314" s="52"/>
      <c r="CU22314" s="33"/>
      <c r="CV22314" s="33"/>
    </row>
    <row r="22315" spans="74:100">
      <c r="BV22315" s="62"/>
      <c r="BW22315" s="62"/>
      <c r="BX22315" s="62"/>
      <c r="BY22315" s="62"/>
      <c r="BZ22315" s="62"/>
      <c r="CA22315" s="62"/>
      <c r="CB22315" s="62"/>
      <c r="CC22315" s="62"/>
      <c r="CD22315" s="62"/>
      <c r="CE22315" s="62"/>
      <c r="CF22315" s="62"/>
      <c r="CL22315" s="35" t="s">
        <v>12077</v>
      </c>
      <c r="CM22315" s="35" t="s">
        <v>217</v>
      </c>
      <c r="CN22315" s="35" t="s">
        <v>217</v>
      </c>
      <c r="CO22315" s="52"/>
      <c r="CP22315" s="52"/>
      <c r="CQ22315" s="52"/>
      <c r="CR22315" s="52"/>
      <c r="CS22315" s="52"/>
      <c r="CT22315" s="52"/>
      <c r="CU22315" s="33"/>
      <c r="CV22315" s="33"/>
    </row>
    <row r="22316" spans="74:100">
      <c r="BV22316" s="62"/>
      <c r="BW22316" s="62"/>
      <c r="BX22316" s="62"/>
      <c r="BY22316" s="62"/>
      <c r="BZ22316" s="62"/>
      <c r="CA22316" s="62"/>
      <c r="CB22316" s="62"/>
      <c r="CC22316" s="62"/>
      <c r="CD22316" s="62"/>
      <c r="CE22316" s="62"/>
      <c r="CF22316" s="62"/>
      <c r="CL22316" s="35" t="s">
        <v>12073</v>
      </c>
      <c r="CM22316" s="35" t="s">
        <v>217</v>
      </c>
      <c r="CN22316" s="35" t="s">
        <v>217</v>
      </c>
      <c r="CO22316" s="52"/>
      <c r="CP22316" s="52"/>
      <c r="CQ22316" s="52"/>
      <c r="CR22316" s="52"/>
      <c r="CS22316" s="52"/>
      <c r="CT22316" s="52"/>
      <c r="CU22316" s="33"/>
      <c r="CV22316" s="33"/>
    </row>
    <row r="22317" spans="74:100">
      <c r="BV22317" s="62"/>
      <c r="BW22317" s="62"/>
      <c r="BX22317" s="62"/>
      <c r="BY22317" s="62"/>
      <c r="BZ22317" s="62"/>
      <c r="CA22317" s="62"/>
      <c r="CB22317" s="62"/>
      <c r="CC22317" s="62"/>
      <c r="CD22317" s="62"/>
      <c r="CE22317" s="62"/>
      <c r="CF22317" s="62"/>
      <c r="CL22317" s="56" t="s">
        <v>12064</v>
      </c>
      <c r="CM22317" s="56" t="s">
        <v>215</v>
      </c>
      <c r="CN22317" s="56" t="s">
        <v>215</v>
      </c>
      <c r="CO22317" s="52"/>
      <c r="CP22317" s="52"/>
      <c r="CQ22317" s="52"/>
      <c r="CR22317" s="52"/>
      <c r="CS22317" s="52"/>
      <c r="CT22317" s="52"/>
      <c r="CU22317" s="33"/>
      <c r="CV22317" s="33"/>
    </row>
    <row r="22318" spans="74:100">
      <c r="BV22318" s="62"/>
      <c r="BW22318" s="62"/>
      <c r="BX22318" s="62"/>
      <c r="BY22318" s="62"/>
      <c r="BZ22318" s="62"/>
      <c r="CA22318" s="62"/>
      <c r="CB22318" s="62"/>
      <c r="CC22318" s="62"/>
      <c r="CD22318" s="62"/>
      <c r="CE22318" s="62"/>
      <c r="CF22318" s="62"/>
      <c r="CL22318" s="35" t="s">
        <v>12074</v>
      </c>
      <c r="CM22318" s="35" t="s">
        <v>217</v>
      </c>
      <c r="CN22318" s="35" t="s">
        <v>217</v>
      </c>
      <c r="CO22318" s="52"/>
      <c r="CP22318" s="52"/>
      <c r="CQ22318" s="52"/>
      <c r="CR22318" s="52"/>
      <c r="CS22318" s="52"/>
      <c r="CT22318" s="52"/>
      <c r="CU22318" s="33"/>
      <c r="CV22318" s="33"/>
    </row>
    <row r="22319" spans="74:100">
      <c r="BV22319" s="62"/>
      <c r="BW22319" s="62"/>
      <c r="BX22319" s="62"/>
      <c r="BY22319" s="62"/>
      <c r="BZ22319" s="62"/>
      <c r="CA22319" s="62"/>
      <c r="CB22319" s="62"/>
      <c r="CC22319" s="62"/>
      <c r="CD22319" s="62"/>
      <c r="CE22319" s="62"/>
      <c r="CF22319" s="62"/>
      <c r="CL22319" s="35" t="s">
        <v>12072</v>
      </c>
      <c r="CM22319" s="35" t="s">
        <v>217</v>
      </c>
      <c r="CN22319" s="35" t="s">
        <v>217</v>
      </c>
      <c r="CO22319" s="52"/>
      <c r="CP22319" s="52"/>
      <c r="CQ22319" s="52"/>
      <c r="CR22319" s="52"/>
      <c r="CS22319" s="52"/>
      <c r="CT22319" s="52"/>
      <c r="CU22319" s="33"/>
      <c r="CV22319" s="33"/>
    </row>
    <row r="22320" spans="74:100">
      <c r="BV22320" s="62"/>
      <c r="BW22320" s="62"/>
      <c r="BX22320" s="62"/>
      <c r="BY22320" s="62"/>
      <c r="BZ22320" s="62"/>
      <c r="CA22320" s="62"/>
      <c r="CB22320" s="62"/>
      <c r="CC22320" s="62"/>
      <c r="CD22320" s="62"/>
      <c r="CE22320" s="62"/>
      <c r="CF22320" s="62"/>
      <c r="CL22320" s="35" t="s">
        <v>12072</v>
      </c>
      <c r="CM22320" s="35" t="s">
        <v>217</v>
      </c>
      <c r="CN22320" s="35" t="s">
        <v>217</v>
      </c>
      <c r="CO22320" s="52"/>
      <c r="CP22320" s="52"/>
      <c r="CQ22320" s="52"/>
      <c r="CR22320" s="52"/>
      <c r="CS22320" s="52"/>
      <c r="CT22320" s="52"/>
      <c r="CU22320" s="33"/>
      <c r="CV22320" s="33"/>
    </row>
    <row r="22321" spans="74:100">
      <c r="BV22321" s="62"/>
      <c r="BW22321" s="62"/>
      <c r="BX22321" s="62"/>
      <c r="BY22321" s="62"/>
      <c r="BZ22321" s="62"/>
      <c r="CA22321" s="62"/>
      <c r="CB22321" s="62"/>
      <c r="CC22321" s="62"/>
      <c r="CD22321" s="62"/>
      <c r="CE22321" s="62"/>
      <c r="CF22321" s="62"/>
      <c r="CL22321" s="35" t="s">
        <v>12070</v>
      </c>
      <c r="CM22321" s="35" t="s">
        <v>217</v>
      </c>
      <c r="CN22321" s="35" t="s">
        <v>217</v>
      </c>
      <c r="CO22321" s="52"/>
      <c r="CP22321" s="52"/>
      <c r="CQ22321" s="52"/>
      <c r="CR22321" s="52"/>
      <c r="CS22321" s="52"/>
      <c r="CT22321" s="52"/>
      <c r="CU22321" s="33"/>
      <c r="CV22321" s="33"/>
    </row>
    <row r="22322" spans="74:100">
      <c r="BV22322" s="62"/>
      <c r="BW22322" s="62"/>
      <c r="BX22322" s="62"/>
      <c r="BY22322" s="62"/>
      <c r="BZ22322" s="62"/>
      <c r="CA22322" s="62"/>
      <c r="CB22322" s="62"/>
      <c r="CC22322" s="62"/>
      <c r="CD22322" s="62"/>
      <c r="CE22322" s="62"/>
      <c r="CF22322" s="62"/>
      <c r="CL22322" s="35" t="s">
        <v>24096</v>
      </c>
      <c r="CM22322" s="35" t="s">
        <v>217</v>
      </c>
      <c r="CN22322" s="35" t="s">
        <v>217</v>
      </c>
      <c r="CO22322" s="52"/>
      <c r="CP22322" s="52"/>
      <c r="CQ22322" s="52"/>
      <c r="CR22322" s="52"/>
      <c r="CS22322" s="52"/>
      <c r="CT22322" s="52"/>
      <c r="CU22322" s="33"/>
      <c r="CV22322" s="33"/>
    </row>
    <row r="22323" spans="74:100">
      <c r="BV22323" s="62"/>
      <c r="BW22323" s="62"/>
      <c r="BX22323" s="62"/>
      <c r="BY22323" s="62"/>
      <c r="BZ22323" s="62"/>
      <c r="CA22323" s="62"/>
      <c r="CB22323" s="62"/>
      <c r="CC22323" s="62"/>
      <c r="CD22323" s="62"/>
      <c r="CE22323" s="62"/>
      <c r="CF22323" s="62"/>
      <c r="CL22323" s="35" t="s">
        <v>12075</v>
      </c>
      <c r="CM22323" s="35" t="s">
        <v>217</v>
      </c>
      <c r="CN22323" s="35" t="s">
        <v>217</v>
      </c>
      <c r="CO22323" s="52"/>
      <c r="CP22323" s="52"/>
      <c r="CQ22323" s="52"/>
      <c r="CR22323" s="52"/>
      <c r="CS22323" s="52"/>
      <c r="CT22323" s="52"/>
      <c r="CU22323" s="33"/>
      <c r="CV22323" s="33"/>
    </row>
    <row r="22324" spans="74:100">
      <c r="BV22324" s="62"/>
      <c r="BW22324" s="62"/>
      <c r="BX22324" s="62"/>
      <c r="BY22324" s="62"/>
      <c r="BZ22324" s="62"/>
      <c r="CA22324" s="62"/>
      <c r="CB22324" s="62"/>
      <c r="CC22324" s="62"/>
      <c r="CD22324" s="62"/>
      <c r="CE22324" s="62"/>
      <c r="CF22324" s="62"/>
      <c r="CL22324" s="35" t="s">
        <v>12080</v>
      </c>
      <c r="CM22324" s="35" t="s">
        <v>217</v>
      </c>
      <c r="CN22324" s="35" t="s">
        <v>217</v>
      </c>
      <c r="CO22324" s="52"/>
      <c r="CP22324" s="52"/>
      <c r="CQ22324" s="52"/>
      <c r="CR22324" s="52"/>
      <c r="CS22324" s="52"/>
      <c r="CT22324" s="52"/>
      <c r="CU22324" s="33"/>
      <c r="CV22324" s="33"/>
    </row>
    <row r="22325" spans="74:100">
      <c r="BV22325" s="62"/>
      <c r="BW22325" s="62"/>
      <c r="BX22325" s="62"/>
      <c r="BY22325" s="62"/>
      <c r="BZ22325" s="62"/>
      <c r="CA22325" s="62"/>
      <c r="CB22325" s="62"/>
      <c r="CC22325" s="62"/>
      <c r="CD22325" s="62"/>
      <c r="CE22325" s="62"/>
      <c r="CF22325" s="62"/>
      <c r="CL22325" s="35" t="s">
        <v>12065</v>
      </c>
      <c r="CM22325" s="35" t="s">
        <v>217</v>
      </c>
      <c r="CN22325" s="35" t="s">
        <v>217</v>
      </c>
      <c r="CO22325" s="52"/>
      <c r="CP22325" s="52"/>
      <c r="CQ22325" s="52"/>
      <c r="CR22325" s="52"/>
      <c r="CS22325" s="52"/>
      <c r="CT22325" s="52"/>
      <c r="CU22325" s="33"/>
      <c r="CV22325" s="33"/>
    </row>
    <row r="22326" spans="74:100">
      <c r="BV22326" s="62"/>
      <c r="BW22326" s="62"/>
      <c r="BX22326" s="62"/>
      <c r="BY22326" s="62"/>
      <c r="BZ22326" s="62"/>
      <c r="CA22326" s="62"/>
      <c r="CB22326" s="62"/>
      <c r="CC22326" s="62"/>
      <c r="CD22326" s="62"/>
      <c r="CE22326" s="62"/>
      <c r="CF22326" s="62"/>
      <c r="CL22326" s="56" t="s">
        <v>12071</v>
      </c>
      <c r="CM22326" s="56" t="s">
        <v>217</v>
      </c>
      <c r="CN22326" s="56" t="s">
        <v>217</v>
      </c>
      <c r="CO22326" s="52"/>
      <c r="CP22326" s="52"/>
      <c r="CQ22326" s="52"/>
      <c r="CR22326" s="52"/>
      <c r="CS22326" s="52"/>
      <c r="CT22326" s="52"/>
      <c r="CU22326" s="33"/>
      <c r="CV22326" s="33"/>
    </row>
    <row r="22327" spans="74:100">
      <c r="BV22327" s="62"/>
      <c r="BW22327" s="62"/>
      <c r="BX22327" s="62"/>
      <c r="BY22327" s="62"/>
      <c r="BZ22327" s="62"/>
      <c r="CA22327" s="62"/>
      <c r="CB22327" s="62"/>
      <c r="CC22327" s="62"/>
      <c r="CD22327" s="62"/>
      <c r="CE22327" s="62"/>
      <c r="CF22327" s="62"/>
      <c r="CL22327" s="35" t="s">
        <v>24097</v>
      </c>
      <c r="CM22327" s="35" t="s">
        <v>217</v>
      </c>
      <c r="CN22327" s="35" t="s">
        <v>217</v>
      </c>
      <c r="CO22327" s="52"/>
      <c r="CP22327" s="52"/>
      <c r="CQ22327" s="52"/>
      <c r="CR22327" s="52"/>
      <c r="CS22327" s="52"/>
      <c r="CT22327" s="52"/>
      <c r="CU22327" s="33"/>
      <c r="CV22327" s="33"/>
    </row>
    <row r="22328" spans="74:100">
      <c r="BV22328" s="62"/>
      <c r="BW22328" s="62"/>
      <c r="BX22328" s="62"/>
      <c r="BY22328" s="62"/>
      <c r="BZ22328" s="62"/>
      <c r="CA22328" s="62"/>
      <c r="CB22328" s="62"/>
      <c r="CC22328" s="62"/>
      <c r="CD22328" s="62"/>
      <c r="CE22328" s="62"/>
      <c r="CF22328" s="62"/>
      <c r="CL22328" s="56" t="s">
        <v>1841</v>
      </c>
      <c r="CM22328" s="56" t="s">
        <v>216</v>
      </c>
      <c r="CN22328" s="56" t="s">
        <v>216</v>
      </c>
      <c r="CO22328" s="52"/>
      <c r="CP22328" s="52"/>
      <c r="CQ22328" s="52"/>
      <c r="CR22328" s="52"/>
      <c r="CS22328" s="52"/>
      <c r="CT22328" s="52"/>
      <c r="CU22328" s="33"/>
      <c r="CV22328" s="33"/>
    </row>
    <row r="22329" spans="74:100">
      <c r="BV22329" s="62"/>
      <c r="BW22329" s="62"/>
      <c r="BX22329" s="62"/>
      <c r="BY22329" s="62"/>
      <c r="BZ22329" s="62"/>
      <c r="CA22329" s="62"/>
      <c r="CB22329" s="62"/>
      <c r="CC22329" s="62"/>
      <c r="CD22329" s="62"/>
      <c r="CE22329" s="62"/>
      <c r="CF22329" s="62"/>
      <c r="CL22329" s="56" t="s">
        <v>1842</v>
      </c>
      <c r="CM22329" s="56" t="s">
        <v>216</v>
      </c>
      <c r="CN22329" s="56" t="s">
        <v>216</v>
      </c>
      <c r="CO22329" s="52"/>
      <c r="CP22329" s="52"/>
      <c r="CQ22329" s="52"/>
      <c r="CR22329" s="52"/>
      <c r="CS22329" s="52"/>
      <c r="CT22329" s="52"/>
      <c r="CU22329" s="33"/>
      <c r="CV22329" s="33"/>
    </row>
    <row r="22330" spans="74:100">
      <c r="BV22330" s="62"/>
      <c r="BW22330" s="62"/>
      <c r="BX22330" s="62"/>
      <c r="BY22330" s="62"/>
      <c r="BZ22330" s="62"/>
      <c r="CA22330" s="62"/>
      <c r="CB22330" s="62"/>
      <c r="CC22330" s="62"/>
      <c r="CD22330" s="62"/>
      <c r="CE22330" s="62"/>
      <c r="CF22330" s="62"/>
      <c r="CL22330" s="35" t="s">
        <v>12076</v>
      </c>
      <c r="CM22330" s="35" t="s">
        <v>217</v>
      </c>
      <c r="CN22330" s="35" t="s">
        <v>217</v>
      </c>
      <c r="CO22330" s="52"/>
      <c r="CP22330" s="52"/>
      <c r="CQ22330" s="52"/>
      <c r="CR22330" s="52"/>
      <c r="CS22330" s="52"/>
      <c r="CT22330" s="52"/>
      <c r="CU22330" s="33"/>
      <c r="CV22330" s="33"/>
    </row>
    <row r="22331" spans="74:100">
      <c r="BV22331" s="62"/>
      <c r="BW22331" s="62"/>
      <c r="BX22331" s="62"/>
      <c r="BY22331" s="62"/>
      <c r="BZ22331" s="62"/>
      <c r="CA22331" s="62"/>
      <c r="CB22331" s="62"/>
      <c r="CC22331" s="62"/>
      <c r="CD22331" s="62"/>
      <c r="CE22331" s="62"/>
      <c r="CF22331" s="62"/>
      <c r="CL22331" s="35" t="s">
        <v>5259</v>
      </c>
      <c r="CM22331" s="35" t="s">
        <v>217</v>
      </c>
      <c r="CN22331" s="35" t="s">
        <v>217</v>
      </c>
      <c r="CO22331" s="52"/>
      <c r="CP22331" s="52"/>
      <c r="CQ22331" s="52"/>
      <c r="CR22331" s="52"/>
      <c r="CS22331" s="52"/>
      <c r="CT22331" s="52"/>
      <c r="CU22331" s="33"/>
      <c r="CV22331" s="33"/>
    </row>
    <row r="22332" spans="74:100">
      <c r="BV22332" s="62"/>
      <c r="BW22332" s="62"/>
      <c r="BX22332" s="62"/>
      <c r="BY22332" s="62"/>
      <c r="BZ22332" s="62"/>
      <c r="CA22332" s="62"/>
      <c r="CB22332" s="62"/>
      <c r="CC22332" s="62"/>
      <c r="CD22332" s="62"/>
      <c r="CE22332" s="62"/>
      <c r="CF22332" s="62"/>
      <c r="CL22332" s="56" t="s">
        <v>1843</v>
      </c>
      <c r="CM22332" s="56" t="s">
        <v>217</v>
      </c>
      <c r="CN22332" s="56" t="s">
        <v>217</v>
      </c>
      <c r="CO22332" s="52"/>
      <c r="CP22332" s="52"/>
      <c r="CQ22332" s="52"/>
      <c r="CR22332" s="52"/>
      <c r="CS22332" s="52"/>
      <c r="CT22332" s="52"/>
      <c r="CU22332" s="33"/>
      <c r="CV22332" s="33"/>
    </row>
    <row r="22333" spans="74:100">
      <c r="BV22333" s="62"/>
      <c r="BW22333" s="62"/>
      <c r="BX22333" s="62"/>
      <c r="BY22333" s="62"/>
      <c r="BZ22333" s="62"/>
      <c r="CA22333" s="62"/>
      <c r="CB22333" s="62"/>
      <c r="CC22333" s="62"/>
      <c r="CD22333" s="62"/>
      <c r="CE22333" s="62"/>
      <c r="CF22333" s="62"/>
      <c r="CL22333" s="56" t="s">
        <v>24098</v>
      </c>
      <c r="CM22333" s="56" t="s">
        <v>217</v>
      </c>
      <c r="CN22333" s="56" t="s">
        <v>217</v>
      </c>
      <c r="CO22333" s="52"/>
      <c r="CP22333" s="52"/>
      <c r="CQ22333" s="52"/>
      <c r="CR22333" s="52"/>
      <c r="CS22333" s="52"/>
      <c r="CT22333" s="52"/>
      <c r="CU22333" s="33"/>
      <c r="CV22333" s="33"/>
    </row>
    <row r="22334" spans="74:100">
      <c r="BV22334" s="62"/>
      <c r="BW22334" s="62"/>
      <c r="BX22334" s="62"/>
      <c r="BY22334" s="62"/>
      <c r="BZ22334" s="62"/>
      <c r="CA22334" s="62"/>
      <c r="CB22334" s="62"/>
      <c r="CC22334" s="62"/>
      <c r="CD22334" s="62"/>
      <c r="CE22334" s="62"/>
      <c r="CF22334" s="62"/>
      <c r="CL22334" s="56" t="s">
        <v>24099</v>
      </c>
      <c r="CM22334" s="56" t="s">
        <v>217</v>
      </c>
      <c r="CN22334" s="56" t="s">
        <v>217</v>
      </c>
      <c r="CO22334" s="52"/>
      <c r="CP22334" s="52"/>
      <c r="CQ22334" s="52"/>
      <c r="CR22334" s="52"/>
      <c r="CS22334" s="52"/>
      <c r="CT22334" s="52"/>
      <c r="CU22334" s="33"/>
      <c r="CV22334" s="33"/>
    </row>
    <row r="22335" spans="74:100">
      <c r="BV22335" s="62"/>
      <c r="BW22335" s="62"/>
      <c r="BX22335" s="62"/>
      <c r="BY22335" s="62"/>
      <c r="BZ22335" s="62"/>
      <c r="CA22335" s="62"/>
      <c r="CB22335" s="62"/>
      <c r="CC22335" s="62"/>
      <c r="CD22335" s="62"/>
      <c r="CE22335" s="62"/>
      <c r="CF22335" s="62"/>
      <c r="CL22335" s="56" t="s">
        <v>24100</v>
      </c>
      <c r="CM22335" s="56" t="s">
        <v>217</v>
      </c>
      <c r="CN22335" s="56" t="s">
        <v>217</v>
      </c>
      <c r="CO22335" s="52"/>
      <c r="CP22335" s="52"/>
      <c r="CQ22335" s="52"/>
      <c r="CR22335" s="52"/>
      <c r="CS22335" s="52"/>
      <c r="CT22335" s="52"/>
      <c r="CU22335" s="33"/>
      <c r="CV22335" s="33"/>
    </row>
    <row r="22336" spans="74:100">
      <c r="BV22336" s="62"/>
      <c r="BW22336" s="62"/>
      <c r="BX22336" s="62"/>
      <c r="BY22336" s="62"/>
      <c r="BZ22336" s="62"/>
      <c r="CA22336" s="62"/>
      <c r="CB22336" s="62"/>
      <c r="CC22336" s="62"/>
      <c r="CD22336" s="62"/>
      <c r="CE22336" s="62"/>
      <c r="CF22336" s="62"/>
      <c r="CL22336" s="56" t="s">
        <v>24101</v>
      </c>
      <c r="CM22336" s="56" t="s">
        <v>217</v>
      </c>
      <c r="CN22336" s="56" t="s">
        <v>217</v>
      </c>
      <c r="CO22336" s="52"/>
      <c r="CP22336" s="52"/>
      <c r="CQ22336" s="52"/>
      <c r="CR22336" s="52"/>
      <c r="CS22336" s="52"/>
      <c r="CT22336" s="52"/>
      <c r="CU22336" s="33"/>
      <c r="CV22336" s="33"/>
    </row>
    <row r="22337" spans="74:100">
      <c r="BV22337" s="62"/>
      <c r="BW22337" s="62"/>
      <c r="BX22337" s="62"/>
      <c r="BY22337" s="62"/>
      <c r="BZ22337" s="62"/>
      <c r="CA22337" s="62"/>
      <c r="CB22337" s="62"/>
      <c r="CC22337" s="62"/>
      <c r="CD22337" s="62"/>
      <c r="CE22337" s="62"/>
      <c r="CF22337" s="62"/>
      <c r="CL22337" s="56" t="s">
        <v>8846</v>
      </c>
      <c r="CM22337" s="56" t="s">
        <v>217</v>
      </c>
      <c r="CN22337" s="56" t="s">
        <v>217</v>
      </c>
      <c r="CO22337" s="52"/>
      <c r="CP22337" s="52"/>
      <c r="CQ22337" s="52"/>
      <c r="CR22337" s="52"/>
      <c r="CS22337" s="52"/>
      <c r="CT22337" s="52"/>
      <c r="CU22337" s="33"/>
      <c r="CV22337" s="33"/>
    </row>
    <row r="22338" spans="74:100">
      <c r="BV22338" s="62"/>
      <c r="BW22338" s="62"/>
      <c r="BX22338" s="62"/>
      <c r="BY22338" s="62"/>
      <c r="BZ22338" s="62"/>
      <c r="CA22338" s="62"/>
      <c r="CB22338" s="62"/>
      <c r="CC22338" s="62"/>
      <c r="CD22338" s="62"/>
      <c r="CE22338" s="62"/>
      <c r="CF22338" s="62"/>
      <c r="CL22338" s="35" t="s">
        <v>8856</v>
      </c>
      <c r="CM22338" s="35" t="s">
        <v>217</v>
      </c>
      <c r="CN22338" s="35" t="s">
        <v>217</v>
      </c>
      <c r="CO22338" s="52"/>
      <c r="CP22338" s="52"/>
      <c r="CQ22338" s="52"/>
      <c r="CR22338" s="52"/>
      <c r="CS22338" s="52"/>
      <c r="CT22338" s="52"/>
      <c r="CU22338" s="33"/>
      <c r="CV22338" s="33"/>
    </row>
    <row r="22339" spans="74:100">
      <c r="BV22339" s="62"/>
      <c r="BW22339" s="62"/>
      <c r="BX22339" s="62"/>
      <c r="BY22339" s="62"/>
      <c r="BZ22339" s="62"/>
      <c r="CA22339" s="62"/>
      <c r="CB22339" s="62"/>
      <c r="CC22339" s="62"/>
      <c r="CD22339" s="62"/>
      <c r="CE22339" s="62"/>
      <c r="CF22339" s="62"/>
      <c r="CL22339" s="56" t="s">
        <v>24102</v>
      </c>
      <c r="CM22339" s="56" t="s">
        <v>213</v>
      </c>
      <c r="CN22339" s="56" t="s">
        <v>213</v>
      </c>
      <c r="CO22339" s="52"/>
      <c r="CP22339" s="52"/>
      <c r="CQ22339" s="52"/>
      <c r="CR22339" s="52"/>
      <c r="CS22339" s="52"/>
      <c r="CT22339" s="52"/>
      <c r="CU22339" s="33"/>
      <c r="CV22339" s="33"/>
    </row>
    <row r="22340" spans="74:100">
      <c r="BV22340" s="62"/>
      <c r="BW22340" s="62"/>
      <c r="BX22340" s="62"/>
      <c r="BY22340" s="62"/>
      <c r="BZ22340" s="62"/>
      <c r="CA22340" s="62"/>
      <c r="CB22340" s="62"/>
      <c r="CC22340" s="62"/>
      <c r="CD22340" s="62"/>
      <c r="CE22340" s="62"/>
      <c r="CF22340" s="62"/>
      <c r="CL22340" s="56" t="s">
        <v>25906</v>
      </c>
      <c r="CM22340" s="56" t="s">
        <v>217</v>
      </c>
      <c r="CN22340" s="56" t="s">
        <v>217</v>
      </c>
      <c r="CO22340" s="52"/>
      <c r="CP22340" s="52"/>
      <c r="CQ22340" s="52"/>
      <c r="CR22340" s="52"/>
      <c r="CS22340" s="52"/>
      <c r="CT22340" s="52"/>
      <c r="CU22340" s="33"/>
      <c r="CV22340" s="33"/>
    </row>
    <row r="22341" spans="74:100">
      <c r="BV22341" s="62"/>
      <c r="BW22341" s="62"/>
      <c r="BX22341" s="62"/>
      <c r="BY22341" s="62"/>
      <c r="BZ22341" s="62"/>
      <c r="CA22341" s="62"/>
      <c r="CB22341" s="62"/>
      <c r="CC22341" s="62"/>
      <c r="CD22341" s="62"/>
      <c r="CE22341" s="62"/>
      <c r="CF22341" s="62"/>
      <c r="CL22341" s="56" t="s">
        <v>12090</v>
      </c>
      <c r="CM22341" s="56" t="s">
        <v>217</v>
      </c>
      <c r="CN22341" s="56" t="s">
        <v>217</v>
      </c>
      <c r="CO22341" s="52"/>
      <c r="CP22341" s="52"/>
      <c r="CQ22341" s="52"/>
      <c r="CR22341" s="52"/>
      <c r="CS22341" s="52"/>
      <c r="CT22341" s="52"/>
      <c r="CU22341" s="33"/>
      <c r="CV22341" s="33"/>
    </row>
    <row r="22342" spans="74:100">
      <c r="BV22342" s="62"/>
      <c r="BW22342" s="62"/>
      <c r="BX22342" s="62"/>
      <c r="BY22342" s="62"/>
      <c r="BZ22342" s="62"/>
      <c r="CA22342" s="62"/>
      <c r="CB22342" s="62"/>
      <c r="CC22342" s="62"/>
      <c r="CD22342" s="62"/>
      <c r="CE22342" s="62"/>
      <c r="CF22342" s="62"/>
      <c r="CL22342" s="35" t="s">
        <v>13076</v>
      </c>
      <c r="CM22342" s="35" t="s">
        <v>217</v>
      </c>
      <c r="CN22342" s="35" t="s">
        <v>217</v>
      </c>
      <c r="CO22342" s="52"/>
      <c r="CP22342" s="52"/>
      <c r="CQ22342" s="52"/>
      <c r="CR22342" s="52"/>
      <c r="CS22342" s="52"/>
      <c r="CT22342" s="52"/>
      <c r="CU22342" s="33"/>
      <c r="CV22342" s="33"/>
    </row>
    <row r="22343" spans="74:100">
      <c r="BV22343" s="62"/>
      <c r="BW22343" s="62"/>
      <c r="BX22343" s="62"/>
      <c r="BY22343" s="62"/>
      <c r="BZ22343" s="62"/>
      <c r="CA22343" s="62"/>
      <c r="CB22343" s="62"/>
      <c r="CC22343" s="62"/>
      <c r="CD22343" s="62"/>
      <c r="CE22343" s="62"/>
      <c r="CF22343" s="62"/>
      <c r="CL22343" s="56" t="s">
        <v>25907</v>
      </c>
      <c r="CM22343" s="56" t="s">
        <v>217</v>
      </c>
      <c r="CN22343" s="56" t="s">
        <v>217</v>
      </c>
      <c r="CO22343" s="52"/>
      <c r="CP22343" s="52"/>
      <c r="CQ22343" s="52"/>
      <c r="CR22343" s="52"/>
      <c r="CS22343" s="52"/>
      <c r="CT22343" s="52"/>
      <c r="CU22343" s="33"/>
      <c r="CV22343" s="33"/>
    </row>
    <row r="22344" spans="74:100">
      <c r="BV22344" s="62"/>
      <c r="BW22344" s="62"/>
      <c r="BX22344" s="62"/>
      <c r="BY22344" s="62"/>
      <c r="BZ22344" s="62"/>
      <c r="CA22344" s="62"/>
      <c r="CB22344" s="62"/>
      <c r="CC22344" s="62"/>
      <c r="CD22344" s="62"/>
      <c r="CE22344" s="62"/>
      <c r="CF22344" s="62"/>
      <c r="CL22344" s="35" t="s">
        <v>12084</v>
      </c>
      <c r="CM22344" s="35" t="s">
        <v>217</v>
      </c>
      <c r="CN22344" s="35" t="s">
        <v>217</v>
      </c>
      <c r="CO22344" s="52"/>
      <c r="CP22344" s="52"/>
      <c r="CQ22344" s="52"/>
      <c r="CR22344" s="52"/>
      <c r="CS22344" s="52"/>
      <c r="CT22344" s="52"/>
      <c r="CU22344" s="33"/>
      <c r="CV22344" s="33"/>
    </row>
    <row r="22345" spans="74:100">
      <c r="BV22345" s="62"/>
      <c r="BW22345" s="62"/>
      <c r="BX22345" s="62"/>
      <c r="BY22345" s="62"/>
      <c r="BZ22345" s="62"/>
      <c r="CA22345" s="62"/>
      <c r="CB22345" s="62"/>
      <c r="CC22345" s="62"/>
      <c r="CD22345" s="62"/>
      <c r="CE22345" s="62"/>
      <c r="CF22345" s="62"/>
      <c r="CL22345" s="56" t="s">
        <v>12091</v>
      </c>
      <c r="CM22345" s="56" t="s">
        <v>217</v>
      </c>
      <c r="CN22345" s="56" t="s">
        <v>217</v>
      </c>
      <c r="CO22345" s="52"/>
      <c r="CP22345" s="52"/>
      <c r="CQ22345" s="52"/>
      <c r="CR22345" s="52"/>
      <c r="CS22345" s="52"/>
      <c r="CT22345" s="52"/>
      <c r="CU22345" s="33"/>
      <c r="CV22345" s="33"/>
    </row>
    <row r="22346" spans="74:100">
      <c r="BV22346" s="62"/>
      <c r="BW22346" s="62"/>
      <c r="BX22346" s="62"/>
      <c r="BY22346" s="62"/>
      <c r="BZ22346" s="62"/>
      <c r="CA22346" s="62"/>
      <c r="CB22346" s="62"/>
      <c r="CC22346" s="62"/>
      <c r="CD22346" s="62"/>
      <c r="CE22346" s="62"/>
      <c r="CF22346" s="62"/>
      <c r="CL22346" s="56" t="s">
        <v>16817</v>
      </c>
      <c r="CM22346" s="56" t="s">
        <v>213</v>
      </c>
      <c r="CN22346" s="56" t="s">
        <v>213</v>
      </c>
      <c r="CO22346" s="52"/>
      <c r="CP22346" s="52"/>
      <c r="CQ22346" s="52"/>
      <c r="CR22346" s="52"/>
      <c r="CS22346" s="52"/>
      <c r="CT22346" s="52"/>
      <c r="CU22346" s="33"/>
      <c r="CV22346" s="33"/>
    </row>
    <row r="22347" spans="74:100">
      <c r="BV22347" s="62"/>
      <c r="BW22347" s="62"/>
      <c r="BX22347" s="62"/>
      <c r="BY22347" s="62"/>
      <c r="BZ22347" s="62"/>
      <c r="CA22347" s="62"/>
      <c r="CB22347" s="62"/>
      <c r="CC22347" s="62"/>
      <c r="CD22347" s="62"/>
      <c r="CE22347" s="62"/>
      <c r="CF22347" s="62"/>
      <c r="CL22347" s="56" t="s">
        <v>24103</v>
      </c>
      <c r="CM22347" s="56" t="s">
        <v>214</v>
      </c>
      <c r="CN22347" s="56" t="s">
        <v>214</v>
      </c>
      <c r="CO22347" s="52"/>
      <c r="CP22347" s="52"/>
      <c r="CQ22347" s="52"/>
      <c r="CR22347" s="52"/>
      <c r="CS22347" s="52"/>
      <c r="CT22347" s="52"/>
      <c r="CU22347" s="33"/>
      <c r="CV22347" s="33"/>
    </row>
    <row r="22348" spans="74:100">
      <c r="BV22348" s="62"/>
      <c r="BW22348" s="62"/>
      <c r="BX22348" s="62"/>
      <c r="BY22348" s="62"/>
      <c r="BZ22348" s="62"/>
      <c r="CA22348" s="62"/>
      <c r="CB22348" s="62"/>
      <c r="CC22348" s="62"/>
      <c r="CD22348" s="62"/>
      <c r="CE22348" s="62"/>
      <c r="CF22348" s="62"/>
      <c r="CL22348" s="56" t="s">
        <v>29664</v>
      </c>
      <c r="CM22348" s="56" t="s">
        <v>214</v>
      </c>
      <c r="CN22348" s="56" t="s">
        <v>214</v>
      </c>
      <c r="CO22348" s="52"/>
      <c r="CP22348" s="52"/>
      <c r="CQ22348" s="52"/>
      <c r="CR22348" s="52"/>
      <c r="CS22348" s="52"/>
      <c r="CT22348" s="52"/>
      <c r="CU22348" s="33"/>
      <c r="CV22348" s="33"/>
    </row>
    <row r="22349" spans="74:100">
      <c r="BV22349" s="62"/>
      <c r="BW22349" s="62"/>
      <c r="BX22349" s="62"/>
      <c r="BY22349" s="62"/>
      <c r="BZ22349" s="62"/>
      <c r="CA22349" s="62"/>
      <c r="CB22349" s="62"/>
      <c r="CC22349" s="62"/>
      <c r="CD22349" s="62"/>
      <c r="CE22349" s="62"/>
      <c r="CF22349" s="62"/>
      <c r="CL22349" s="56" t="s">
        <v>12095</v>
      </c>
      <c r="CM22349" s="56" t="s">
        <v>214</v>
      </c>
      <c r="CN22349" s="56" t="s">
        <v>214</v>
      </c>
      <c r="CO22349" s="52"/>
      <c r="CP22349" s="52"/>
      <c r="CQ22349" s="52"/>
      <c r="CR22349" s="52"/>
      <c r="CS22349" s="52"/>
      <c r="CT22349" s="52"/>
      <c r="CU22349" s="33"/>
      <c r="CV22349" s="33"/>
    </row>
    <row r="22350" spans="74:100">
      <c r="BV22350" s="62"/>
      <c r="BW22350" s="62"/>
      <c r="BX22350" s="62"/>
      <c r="BY22350" s="62"/>
      <c r="BZ22350" s="62"/>
      <c r="CA22350" s="62"/>
      <c r="CB22350" s="62"/>
      <c r="CC22350" s="62"/>
      <c r="CD22350" s="62"/>
      <c r="CE22350" s="62"/>
      <c r="CF22350" s="62"/>
      <c r="CL22350" s="56" t="s">
        <v>12096</v>
      </c>
      <c r="CM22350" s="56" t="s">
        <v>214</v>
      </c>
      <c r="CN22350" s="56" t="s">
        <v>214</v>
      </c>
      <c r="CO22350" s="52"/>
      <c r="CP22350" s="52"/>
      <c r="CQ22350" s="52"/>
      <c r="CR22350" s="52"/>
      <c r="CS22350" s="52"/>
      <c r="CT22350" s="52"/>
      <c r="CU22350" s="33"/>
      <c r="CV22350" s="33"/>
    </row>
    <row r="22351" spans="74:100">
      <c r="BV22351" s="62"/>
      <c r="BW22351" s="62"/>
      <c r="BX22351" s="62"/>
      <c r="BY22351" s="62"/>
      <c r="BZ22351" s="62"/>
      <c r="CA22351" s="62"/>
      <c r="CB22351" s="62"/>
      <c r="CC22351" s="62"/>
      <c r="CD22351" s="62"/>
      <c r="CE22351" s="62"/>
      <c r="CF22351" s="62"/>
      <c r="CL22351" s="56" t="s">
        <v>12097</v>
      </c>
      <c r="CM22351" s="56" t="s">
        <v>214</v>
      </c>
      <c r="CN22351" s="56" t="s">
        <v>214</v>
      </c>
      <c r="CO22351" s="52"/>
      <c r="CP22351" s="52"/>
      <c r="CQ22351" s="52"/>
      <c r="CR22351" s="52"/>
      <c r="CS22351" s="52"/>
      <c r="CT22351" s="52"/>
      <c r="CU22351" s="33"/>
      <c r="CV22351" s="33"/>
    </row>
    <row r="22352" spans="74:100">
      <c r="BV22352" s="62"/>
      <c r="BW22352" s="62"/>
      <c r="BX22352" s="62"/>
      <c r="BY22352" s="62"/>
      <c r="BZ22352" s="62"/>
      <c r="CA22352" s="62"/>
      <c r="CB22352" s="62"/>
      <c r="CC22352" s="62"/>
      <c r="CD22352" s="62"/>
      <c r="CE22352" s="62"/>
      <c r="CF22352" s="62"/>
      <c r="CL22352" s="56" t="s">
        <v>10796</v>
      </c>
      <c r="CM22352" s="56" t="s">
        <v>214</v>
      </c>
      <c r="CN22352" s="56" t="s">
        <v>214</v>
      </c>
      <c r="CO22352" s="52"/>
      <c r="CP22352" s="52"/>
      <c r="CQ22352" s="52"/>
      <c r="CR22352" s="52"/>
      <c r="CS22352" s="52"/>
      <c r="CT22352" s="52"/>
      <c r="CU22352" s="33"/>
      <c r="CV22352" s="33"/>
    </row>
    <row r="22353" spans="74:100">
      <c r="BV22353" s="62"/>
      <c r="BW22353" s="62"/>
      <c r="BX22353" s="62"/>
      <c r="BY22353" s="62"/>
      <c r="BZ22353" s="62"/>
      <c r="CA22353" s="62"/>
      <c r="CB22353" s="62"/>
      <c r="CC22353" s="62"/>
      <c r="CD22353" s="62"/>
      <c r="CE22353" s="62"/>
      <c r="CF22353" s="62"/>
      <c r="CL22353" s="56" t="s">
        <v>29665</v>
      </c>
      <c r="CM22353" s="56" t="s">
        <v>214</v>
      </c>
      <c r="CN22353" s="56" t="s">
        <v>214</v>
      </c>
      <c r="CO22353" s="52"/>
      <c r="CP22353" s="52"/>
      <c r="CQ22353" s="52"/>
      <c r="CR22353" s="52"/>
      <c r="CS22353" s="52"/>
      <c r="CT22353" s="52"/>
      <c r="CU22353" s="33"/>
      <c r="CV22353" s="33"/>
    </row>
    <row r="22354" spans="74:100">
      <c r="BV22354" s="62"/>
      <c r="BW22354" s="62"/>
      <c r="BX22354" s="62"/>
      <c r="BY22354" s="62"/>
      <c r="BZ22354" s="62"/>
      <c r="CA22354" s="62"/>
      <c r="CB22354" s="62"/>
      <c r="CC22354" s="62"/>
      <c r="CD22354" s="62"/>
      <c r="CE22354" s="62"/>
      <c r="CF22354" s="62"/>
      <c r="CL22354" s="56" t="s">
        <v>24104</v>
      </c>
      <c r="CM22354" s="56" t="s">
        <v>214</v>
      </c>
      <c r="CN22354" s="56" t="s">
        <v>214</v>
      </c>
      <c r="CO22354" s="52"/>
      <c r="CP22354" s="52"/>
      <c r="CQ22354" s="52"/>
      <c r="CR22354" s="52"/>
      <c r="CS22354" s="52"/>
      <c r="CT22354" s="52"/>
      <c r="CU22354" s="33"/>
      <c r="CV22354" s="33"/>
    </row>
    <row r="22355" spans="74:100">
      <c r="BV22355" s="62"/>
      <c r="BW22355" s="62"/>
      <c r="BX22355" s="62"/>
      <c r="BY22355" s="62"/>
      <c r="BZ22355" s="62"/>
      <c r="CA22355" s="62"/>
      <c r="CB22355" s="62"/>
      <c r="CC22355" s="62"/>
      <c r="CD22355" s="62"/>
      <c r="CE22355" s="62"/>
      <c r="CF22355" s="62"/>
      <c r="CL22355" s="56" t="s">
        <v>1845</v>
      </c>
      <c r="CM22355" s="56" t="s">
        <v>214</v>
      </c>
      <c r="CN22355" s="56" t="s">
        <v>214</v>
      </c>
      <c r="CO22355" s="52"/>
      <c r="CP22355" s="52"/>
      <c r="CQ22355" s="52"/>
      <c r="CR22355" s="52"/>
      <c r="CS22355" s="52"/>
      <c r="CT22355" s="52"/>
      <c r="CU22355" s="33"/>
      <c r="CV22355" s="33"/>
    </row>
    <row r="22356" spans="74:100">
      <c r="BV22356" s="62"/>
      <c r="BW22356" s="62"/>
      <c r="BX22356" s="62"/>
      <c r="BY22356" s="62"/>
      <c r="BZ22356" s="62"/>
      <c r="CA22356" s="62"/>
      <c r="CB22356" s="62"/>
      <c r="CC22356" s="62"/>
      <c r="CD22356" s="62"/>
      <c r="CE22356" s="62"/>
      <c r="CF22356" s="62"/>
      <c r="CL22356" s="56" t="s">
        <v>10797</v>
      </c>
      <c r="CM22356" s="56" t="s">
        <v>214</v>
      </c>
      <c r="CN22356" s="56" t="s">
        <v>214</v>
      </c>
      <c r="CO22356" s="52"/>
      <c r="CP22356" s="52"/>
      <c r="CQ22356" s="52"/>
      <c r="CR22356" s="52"/>
      <c r="CS22356" s="52"/>
      <c r="CT22356" s="52"/>
      <c r="CU22356" s="33"/>
      <c r="CV22356" s="33"/>
    </row>
    <row r="22357" spans="74:100">
      <c r="BV22357" s="62"/>
      <c r="BW22357" s="62"/>
      <c r="BX22357" s="62"/>
      <c r="BY22357" s="62"/>
      <c r="BZ22357" s="62"/>
      <c r="CA22357" s="62"/>
      <c r="CB22357" s="62"/>
      <c r="CC22357" s="62"/>
      <c r="CD22357" s="62"/>
      <c r="CE22357" s="62"/>
      <c r="CF22357" s="62"/>
      <c r="CL22357" s="56" t="s">
        <v>1846</v>
      </c>
      <c r="CM22357" s="56" t="s">
        <v>216</v>
      </c>
      <c r="CN22357" s="56" t="s">
        <v>216</v>
      </c>
      <c r="CO22357" s="52"/>
      <c r="CP22357" s="52"/>
      <c r="CQ22357" s="52"/>
      <c r="CR22357" s="52"/>
      <c r="CS22357" s="52"/>
      <c r="CT22357" s="52"/>
      <c r="CU22357" s="33"/>
      <c r="CV22357" s="33"/>
    </row>
    <row r="22358" spans="74:100">
      <c r="BV22358" s="62"/>
      <c r="BW22358" s="62"/>
      <c r="BX22358" s="62"/>
      <c r="BY22358" s="62"/>
      <c r="BZ22358" s="62"/>
      <c r="CA22358" s="62"/>
      <c r="CB22358" s="62"/>
      <c r="CC22358" s="62"/>
      <c r="CD22358" s="62"/>
      <c r="CE22358" s="62"/>
      <c r="CF22358" s="62"/>
      <c r="CL22358" s="56" t="s">
        <v>24105</v>
      </c>
      <c r="CM22358" s="56" t="s">
        <v>214</v>
      </c>
      <c r="CN22358" s="56" t="s">
        <v>214</v>
      </c>
      <c r="CO22358" s="52"/>
      <c r="CP22358" s="52"/>
      <c r="CQ22358" s="52"/>
      <c r="CR22358" s="52"/>
      <c r="CS22358" s="52"/>
      <c r="CT22358" s="52"/>
      <c r="CU22358" s="33"/>
      <c r="CV22358" s="33"/>
    </row>
    <row r="22359" spans="74:100">
      <c r="BV22359" s="62"/>
      <c r="BW22359" s="62"/>
      <c r="BX22359" s="62"/>
      <c r="BY22359" s="62"/>
      <c r="BZ22359" s="62"/>
      <c r="CA22359" s="62"/>
      <c r="CB22359" s="62"/>
      <c r="CC22359" s="62"/>
      <c r="CD22359" s="62"/>
      <c r="CE22359" s="62"/>
      <c r="CF22359" s="62"/>
      <c r="CL22359" s="35" t="s">
        <v>12099</v>
      </c>
      <c r="CM22359" s="35" t="s">
        <v>217</v>
      </c>
      <c r="CN22359" s="35" t="s">
        <v>217</v>
      </c>
      <c r="CO22359" s="52"/>
      <c r="CP22359" s="52"/>
      <c r="CQ22359" s="52"/>
      <c r="CR22359" s="52"/>
      <c r="CS22359" s="52"/>
      <c r="CT22359" s="52"/>
      <c r="CU22359" s="33"/>
      <c r="CV22359" s="33"/>
    </row>
    <row r="22360" spans="74:100">
      <c r="BV22360" s="62"/>
      <c r="BW22360" s="62"/>
      <c r="BX22360" s="62"/>
      <c r="BY22360" s="62"/>
      <c r="BZ22360" s="62"/>
      <c r="CA22360" s="62"/>
      <c r="CB22360" s="62"/>
      <c r="CC22360" s="62"/>
      <c r="CD22360" s="62"/>
      <c r="CE22360" s="62"/>
      <c r="CF22360" s="62"/>
      <c r="CL22360" s="56" t="s">
        <v>12105</v>
      </c>
      <c r="CM22360" s="56" t="s">
        <v>216</v>
      </c>
      <c r="CN22360" s="56" t="s">
        <v>216</v>
      </c>
      <c r="CO22360" s="52"/>
      <c r="CP22360" s="52"/>
      <c r="CQ22360" s="52"/>
      <c r="CR22360" s="52"/>
      <c r="CS22360" s="52"/>
      <c r="CT22360" s="52"/>
      <c r="CU22360" s="33"/>
      <c r="CV22360" s="33"/>
    </row>
    <row r="22361" spans="74:100">
      <c r="BV22361" s="62"/>
      <c r="BW22361" s="62"/>
      <c r="BX22361" s="62"/>
      <c r="BY22361" s="62"/>
      <c r="BZ22361" s="62"/>
      <c r="CA22361" s="62"/>
      <c r="CB22361" s="62"/>
      <c r="CC22361" s="62"/>
      <c r="CD22361" s="62"/>
      <c r="CE22361" s="62"/>
      <c r="CF22361" s="62"/>
      <c r="CL22361" s="56" t="s">
        <v>25908</v>
      </c>
      <c r="CM22361" s="56" t="s">
        <v>216</v>
      </c>
      <c r="CN22361" s="56" t="s">
        <v>216</v>
      </c>
      <c r="CO22361" s="52"/>
      <c r="CP22361" s="52"/>
      <c r="CQ22361" s="52"/>
      <c r="CR22361" s="52"/>
      <c r="CS22361" s="52"/>
      <c r="CT22361" s="52"/>
      <c r="CU22361" s="33"/>
      <c r="CV22361" s="33"/>
    </row>
    <row r="22362" spans="74:100">
      <c r="BV22362" s="62"/>
      <c r="BW22362" s="62"/>
      <c r="BX22362" s="62"/>
      <c r="BY22362" s="62"/>
      <c r="BZ22362" s="62"/>
      <c r="CA22362" s="62"/>
      <c r="CB22362" s="62"/>
      <c r="CC22362" s="62"/>
      <c r="CD22362" s="62"/>
      <c r="CE22362" s="62"/>
      <c r="CF22362" s="62"/>
      <c r="CL22362" s="56" t="s">
        <v>25909</v>
      </c>
      <c r="CM22362" s="56" t="s">
        <v>216</v>
      </c>
      <c r="CN22362" s="56" t="s">
        <v>216</v>
      </c>
      <c r="CO22362" s="52"/>
      <c r="CP22362" s="52"/>
      <c r="CQ22362" s="52"/>
      <c r="CR22362" s="52"/>
      <c r="CS22362" s="52"/>
      <c r="CT22362" s="52"/>
      <c r="CU22362" s="33"/>
      <c r="CV22362" s="33"/>
    </row>
    <row r="22363" spans="74:100">
      <c r="BV22363" s="62"/>
      <c r="BW22363" s="62"/>
      <c r="BX22363" s="62"/>
      <c r="BY22363" s="62"/>
      <c r="BZ22363" s="62"/>
      <c r="CA22363" s="62"/>
      <c r="CB22363" s="62"/>
      <c r="CC22363" s="62"/>
      <c r="CD22363" s="62"/>
      <c r="CE22363" s="62"/>
      <c r="CF22363" s="62"/>
      <c r="CL22363" s="56" t="s">
        <v>24106</v>
      </c>
      <c r="CM22363" s="56" t="s">
        <v>216</v>
      </c>
      <c r="CN22363" s="56" t="s">
        <v>216</v>
      </c>
      <c r="CO22363" s="52"/>
      <c r="CP22363" s="52"/>
      <c r="CQ22363" s="52"/>
      <c r="CR22363" s="52"/>
      <c r="CS22363" s="52"/>
      <c r="CT22363" s="52"/>
      <c r="CU22363" s="33"/>
      <c r="CV22363" s="33"/>
    </row>
    <row r="22364" spans="74:100">
      <c r="BV22364" s="62"/>
      <c r="BW22364" s="62"/>
      <c r="BX22364" s="62"/>
      <c r="BY22364" s="62"/>
      <c r="BZ22364" s="62"/>
      <c r="CA22364" s="62"/>
      <c r="CB22364" s="62"/>
      <c r="CC22364" s="62"/>
      <c r="CD22364" s="62"/>
      <c r="CE22364" s="62"/>
      <c r="CF22364" s="62"/>
      <c r="CL22364" s="56" t="s">
        <v>12109</v>
      </c>
      <c r="CM22364" s="56" t="s">
        <v>215</v>
      </c>
      <c r="CN22364" s="56" t="s">
        <v>215</v>
      </c>
      <c r="CO22364" s="52"/>
      <c r="CP22364" s="52"/>
      <c r="CQ22364" s="52"/>
      <c r="CR22364" s="52"/>
      <c r="CS22364" s="52"/>
      <c r="CT22364" s="52"/>
      <c r="CU22364" s="33"/>
      <c r="CV22364" s="33"/>
    </row>
    <row r="22365" spans="74:100">
      <c r="BV22365" s="62"/>
      <c r="BW22365" s="62"/>
      <c r="BX22365" s="62"/>
      <c r="BY22365" s="62"/>
      <c r="BZ22365" s="62"/>
      <c r="CA22365" s="62"/>
      <c r="CB22365" s="62"/>
      <c r="CC22365" s="62"/>
      <c r="CD22365" s="62"/>
      <c r="CE22365" s="62"/>
      <c r="CF22365" s="62"/>
      <c r="CL22365" s="56" t="s">
        <v>12112</v>
      </c>
      <c r="CM22365" s="56" t="s">
        <v>217</v>
      </c>
      <c r="CN22365" s="56" t="s">
        <v>217</v>
      </c>
      <c r="CO22365" s="52"/>
      <c r="CP22365" s="52"/>
      <c r="CQ22365" s="52"/>
      <c r="CR22365" s="52"/>
      <c r="CS22365" s="52"/>
      <c r="CT22365" s="52"/>
      <c r="CU22365" s="33"/>
      <c r="CV22365" s="33"/>
    </row>
    <row r="22366" spans="74:100">
      <c r="BV22366" s="62"/>
      <c r="BW22366" s="62"/>
      <c r="BX22366" s="62"/>
      <c r="BY22366" s="62"/>
      <c r="BZ22366" s="62"/>
      <c r="CA22366" s="62"/>
      <c r="CB22366" s="62"/>
      <c r="CC22366" s="62"/>
      <c r="CD22366" s="62"/>
      <c r="CE22366" s="62"/>
      <c r="CF22366" s="62"/>
      <c r="CL22366" s="35" t="s">
        <v>29666</v>
      </c>
      <c r="CM22366" s="35" t="s">
        <v>217</v>
      </c>
      <c r="CN22366" s="35" t="s">
        <v>217</v>
      </c>
      <c r="CO22366" s="52"/>
      <c r="CP22366" s="52"/>
      <c r="CQ22366" s="52"/>
      <c r="CR22366" s="52"/>
      <c r="CS22366" s="52"/>
      <c r="CT22366" s="52"/>
      <c r="CU22366" s="33"/>
      <c r="CV22366" s="33"/>
    </row>
    <row r="22367" spans="74:100">
      <c r="BV22367" s="62"/>
      <c r="BW22367" s="62"/>
      <c r="BX22367" s="62"/>
      <c r="BY22367" s="62"/>
      <c r="BZ22367" s="62"/>
      <c r="CA22367" s="62"/>
      <c r="CB22367" s="62"/>
      <c r="CC22367" s="62"/>
      <c r="CD22367" s="62"/>
      <c r="CE22367" s="62"/>
      <c r="CF22367" s="62"/>
      <c r="CL22367" s="35" t="s">
        <v>29667</v>
      </c>
      <c r="CM22367" s="35" t="s">
        <v>217</v>
      </c>
      <c r="CN22367" s="35" t="s">
        <v>217</v>
      </c>
      <c r="CO22367" s="52"/>
      <c r="CP22367" s="52"/>
      <c r="CQ22367" s="52"/>
      <c r="CR22367" s="52"/>
      <c r="CS22367" s="52"/>
      <c r="CT22367" s="52"/>
      <c r="CU22367" s="33"/>
      <c r="CV22367" s="33"/>
    </row>
    <row r="22368" spans="74:100">
      <c r="BV22368" s="62"/>
      <c r="BW22368" s="62"/>
      <c r="BX22368" s="62"/>
      <c r="BY22368" s="62"/>
      <c r="BZ22368" s="62"/>
      <c r="CA22368" s="62"/>
      <c r="CB22368" s="62"/>
      <c r="CC22368" s="62"/>
      <c r="CD22368" s="62"/>
      <c r="CE22368" s="62"/>
      <c r="CF22368" s="62"/>
      <c r="CL22368" s="35" t="s">
        <v>29668</v>
      </c>
      <c r="CM22368" s="35" t="s">
        <v>217</v>
      </c>
      <c r="CN22368" s="35" t="s">
        <v>217</v>
      </c>
      <c r="CO22368" s="52"/>
      <c r="CP22368" s="52"/>
      <c r="CQ22368" s="52"/>
      <c r="CR22368" s="52"/>
      <c r="CS22368" s="52"/>
      <c r="CT22368" s="52"/>
      <c r="CU22368" s="33"/>
      <c r="CV22368" s="33"/>
    </row>
    <row r="22369" spans="74:100">
      <c r="BV22369" s="62"/>
      <c r="BW22369" s="62"/>
      <c r="BX22369" s="62"/>
      <c r="BY22369" s="62"/>
      <c r="BZ22369" s="62"/>
      <c r="CA22369" s="62"/>
      <c r="CB22369" s="62"/>
      <c r="CC22369" s="62"/>
      <c r="CD22369" s="62"/>
      <c r="CE22369" s="62"/>
      <c r="CF22369" s="62"/>
      <c r="CL22369" s="35" t="s">
        <v>29669</v>
      </c>
      <c r="CM22369" s="35" t="s">
        <v>217</v>
      </c>
      <c r="CN22369" s="35" t="s">
        <v>217</v>
      </c>
      <c r="CO22369" s="52"/>
      <c r="CP22369" s="52"/>
      <c r="CQ22369" s="52"/>
      <c r="CR22369" s="52"/>
      <c r="CS22369" s="52"/>
      <c r="CT22369" s="52"/>
      <c r="CU22369" s="33"/>
      <c r="CV22369" s="33"/>
    </row>
    <row r="22370" spans="74:100">
      <c r="BV22370" s="62"/>
      <c r="BW22370" s="62"/>
      <c r="BX22370" s="62"/>
      <c r="BY22370" s="62"/>
      <c r="BZ22370" s="62"/>
      <c r="CA22370" s="62"/>
      <c r="CB22370" s="62"/>
      <c r="CC22370" s="62"/>
      <c r="CD22370" s="62"/>
      <c r="CE22370" s="62"/>
      <c r="CF22370" s="62"/>
      <c r="CL22370" s="35" t="s">
        <v>29670</v>
      </c>
      <c r="CM22370" s="35" t="s">
        <v>217</v>
      </c>
      <c r="CN22370" s="35" t="s">
        <v>217</v>
      </c>
      <c r="CO22370" s="52"/>
      <c r="CP22370" s="52"/>
      <c r="CQ22370" s="52"/>
      <c r="CR22370" s="52"/>
      <c r="CS22370" s="52"/>
      <c r="CT22370" s="52"/>
      <c r="CU22370" s="33"/>
      <c r="CV22370" s="33"/>
    </row>
    <row r="22371" spans="74:100">
      <c r="BV22371" s="62"/>
      <c r="BW22371" s="62"/>
      <c r="BX22371" s="62"/>
      <c r="BY22371" s="62"/>
      <c r="BZ22371" s="62"/>
      <c r="CA22371" s="62"/>
      <c r="CB22371" s="62"/>
      <c r="CC22371" s="62"/>
      <c r="CD22371" s="62"/>
      <c r="CE22371" s="62"/>
      <c r="CF22371" s="62"/>
      <c r="CL22371" s="35" t="s">
        <v>29671</v>
      </c>
      <c r="CM22371" s="35" t="s">
        <v>217</v>
      </c>
      <c r="CN22371" s="35" t="s">
        <v>217</v>
      </c>
      <c r="CO22371" s="52"/>
      <c r="CP22371" s="52"/>
      <c r="CQ22371" s="52"/>
      <c r="CR22371" s="52"/>
      <c r="CS22371" s="52"/>
      <c r="CT22371" s="52"/>
      <c r="CU22371" s="33"/>
      <c r="CV22371" s="33"/>
    </row>
    <row r="22372" spans="74:100">
      <c r="BV22372" s="62"/>
      <c r="BW22372" s="62"/>
      <c r="BX22372" s="62"/>
      <c r="BY22372" s="62"/>
      <c r="BZ22372" s="62"/>
      <c r="CA22372" s="62"/>
      <c r="CB22372" s="62"/>
      <c r="CC22372" s="62"/>
      <c r="CD22372" s="62"/>
      <c r="CE22372" s="62"/>
      <c r="CF22372" s="62"/>
      <c r="CL22372" s="35" t="s">
        <v>29672</v>
      </c>
      <c r="CM22372" s="35" t="s">
        <v>217</v>
      </c>
      <c r="CN22372" s="35" t="s">
        <v>217</v>
      </c>
      <c r="CO22372" s="52"/>
      <c r="CP22372" s="52"/>
      <c r="CQ22372" s="52"/>
      <c r="CR22372" s="52"/>
      <c r="CS22372" s="52"/>
      <c r="CT22372" s="52"/>
      <c r="CU22372" s="33"/>
      <c r="CV22372" s="33"/>
    </row>
    <row r="22373" spans="74:100">
      <c r="BV22373" s="62"/>
      <c r="BW22373" s="62"/>
      <c r="BX22373" s="62"/>
      <c r="BY22373" s="62"/>
      <c r="BZ22373" s="62"/>
      <c r="CA22373" s="62"/>
      <c r="CB22373" s="62"/>
      <c r="CC22373" s="62"/>
      <c r="CD22373" s="62"/>
      <c r="CE22373" s="62"/>
      <c r="CF22373" s="62"/>
      <c r="CL22373" s="56" t="s">
        <v>12113</v>
      </c>
      <c r="CM22373" s="56" t="s">
        <v>217</v>
      </c>
      <c r="CN22373" s="56" t="s">
        <v>217</v>
      </c>
      <c r="CO22373" s="52"/>
      <c r="CP22373" s="52"/>
      <c r="CQ22373" s="52"/>
      <c r="CR22373" s="52"/>
      <c r="CS22373" s="52"/>
      <c r="CT22373" s="52"/>
      <c r="CU22373" s="33"/>
      <c r="CV22373" s="33"/>
    </row>
    <row r="22374" spans="74:100">
      <c r="BV22374" s="62"/>
      <c r="BW22374" s="62"/>
      <c r="BX22374" s="62"/>
      <c r="BY22374" s="62"/>
      <c r="BZ22374" s="62"/>
      <c r="CA22374" s="62"/>
      <c r="CB22374" s="62"/>
      <c r="CC22374" s="62"/>
      <c r="CD22374" s="62"/>
      <c r="CE22374" s="62"/>
      <c r="CF22374" s="62"/>
      <c r="CL22374" s="56" t="s">
        <v>12111</v>
      </c>
      <c r="CM22374" s="56" t="s">
        <v>217</v>
      </c>
      <c r="CN22374" s="56" t="s">
        <v>217</v>
      </c>
      <c r="CO22374" s="52"/>
      <c r="CP22374" s="52"/>
      <c r="CQ22374" s="52"/>
      <c r="CR22374" s="52"/>
      <c r="CS22374" s="52"/>
      <c r="CT22374" s="52"/>
      <c r="CU22374" s="33"/>
      <c r="CV22374" s="33"/>
    </row>
    <row r="22375" spans="74:100">
      <c r="BV22375" s="62"/>
      <c r="BW22375" s="62"/>
      <c r="BX22375" s="62"/>
      <c r="BY22375" s="62"/>
      <c r="BZ22375" s="62"/>
      <c r="CA22375" s="62"/>
      <c r="CB22375" s="62"/>
      <c r="CC22375" s="62"/>
      <c r="CD22375" s="62"/>
      <c r="CE22375" s="62"/>
      <c r="CF22375" s="62"/>
      <c r="CL22375" s="35" t="s">
        <v>29673</v>
      </c>
      <c r="CM22375" s="35" t="s">
        <v>217</v>
      </c>
      <c r="CN22375" s="35" t="s">
        <v>217</v>
      </c>
      <c r="CO22375" s="52"/>
      <c r="CP22375" s="52"/>
      <c r="CQ22375" s="52"/>
      <c r="CR22375" s="52"/>
      <c r="CS22375" s="52"/>
      <c r="CT22375" s="52"/>
      <c r="CU22375" s="33"/>
      <c r="CV22375" s="33"/>
    </row>
    <row r="22376" spans="74:100">
      <c r="BV22376" s="62"/>
      <c r="BW22376" s="62"/>
      <c r="BX22376" s="62"/>
      <c r="BY22376" s="62"/>
      <c r="BZ22376" s="62"/>
      <c r="CA22376" s="62"/>
      <c r="CB22376" s="62"/>
      <c r="CC22376" s="62"/>
      <c r="CD22376" s="62"/>
      <c r="CE22376" s="62"/>
      <c r="CF22376" s="62"/>
      <c r="CL22376" s="35" t="s">
        <v>29674</v>
      </c>
      <c r="CM22376" s="35" t="s">
        <v>217</v>
      </c>
      <c r="CN22376" s="35" t="s">
        <v>217</v>
      </c>
      <c r="CO22376" s="52"/>
      <c r="CP22376" s="52"/>
      <c r="CQ22376" s="52"/>
      <c r="CR22376" s="52"/>
      <c r="CS22376" s="52"/>
      <c r="CT22376" s="52"/>
      <c r="CU22376" s="33"/>
      <c r="CV22376" s="33"/>
    </row>
    <row r="22377" spans="74:100">
      <c r="BV22377" s="62"/>
      <c r="BW22377" s="62"/>
      <c r="BX22377" s="62"/>
      <c r="BY22377" s="62"/>
      <c r="BZ22377" s="62"/>
      <c r="CA22377" s="62"/>
      <c r="CB22377" s="62"/>
      <c r="CC22377" s="62"/>
      <c r="CD22377" s="62"/>
      <c r="CE22377" s="62"/>
      <c r="CF22377" s="62"/>
      <c r="CL22377" s="56" t="s">
        <v>25910</v>
      </c>
      <c r="CM22377" s="56" t="s">
        <v>215</v>
      </c>
      <c r="CN22377" s="56" t="s">
        <v>215</v>
      </c>
      <c r="CO22377" s="52"/>
      <c r="CP22377" s="52"/>
      <c r="CQ22377" s="52"/>
      <c r="CR22377" s="52"/>
      <c r="CS22377" s="52"/>
      <c r="CT22377" s="52"/>
      <c r="CU22377" s="33"/>
      <c r="CV22377" s="33"/>
    </row>
    <row r="22378" spans="74:100">
      <c r="BV22378" s="62"/>
      <c r="BW22378" s="62"/>
      <c r="BX22378" s="62"/>
      <c r="BY22378" s="62"/>
      <c r="BZ22378" s="62"/>
      <c r="CA22378" s="62"/>
      <c r="CB22378" s="62"/>
      <c r="CC22378" s="62"/>
      <c r="CD22378" s="62"/>
      <c r="CE22378" s="62"/>
      <c r="CF22378" s="62"/>
      <c r="CL22378" s="56" t="s">
        <v>25911</v>
      </c>
      <c r="CM22378" s="56" t="s">
        <v>215</v>
      </c>
      <c r="CN22378" s="56" t="s">
        <v>215</v>
      </c>
      <c r="CO22378" s="52"/>
      <c r="CP22378" s="52"/>
      <c r="CQ22378" s="52"/>
      <c r="CR22378" s="52"/>
      <c r="CS22378" s="52"/>
      <c r="CT22378" s="52"/>
      <c r="CU22378" s="33"/>
      <c r="CV22378" s="33"/>
    </row>
    <row r="22379" spans="74:100">
      <c r="BV22379" s="62"/>
      <c r="BW22379" s="62"/>
      <c r="BX22379" s="62"/>
      <c r="BY22379" s="62"/>
      <c r="BZ22379" s="62"/>
      <c r="CA22379" s="62"/>
      <c r="CB22379" s="62"/>
      <c r="CC22379" s="62"/>
      <c r="CD22379" s="62"/>
      <c r="CE22379" s="62"/>
      <c r="CF22379" s="62"/>
      <c r="CL22379" s="35" t="s">
        <v>29675</v>
      </c>
      <c r="CM22379" s="35" t="s">
        <v>217</v>
      </c>
      <c r="CN22379" s="35" t="s">
        <v>217</v>
      </c>
      <c r="CO22379" s="52"/>
      <c r="CP22379" s="52"/>
      <c r="CQ22379" s="52"/>
      <c r="CR22379" s="52"/>
      <c r="CS22379" s="52"/>
      <c r="CT22379" s="52"/>
      <c r="CU22379" s="33"/>
      <c r="CV22379" s="33"/>
    </row>
    <row r="22380" spans="74:100">
      <c r="BV22380" s="62"/>
      <c r="BW22380" s="62"/>
      <c r="BX22380" s="62"/>
      <c r="BY22380" s="62"/>
      <c r="BZ22380" s="62"/>
      <c r="CA22380" s="62"/>
      <c r="CB22380" s="62"/>
      <c r="CC22380" s="62"/>
      <c r="CD22380" s="62"/>
      <c r="CE22380" s="62"/>
      <c r="CF22380" s="62"/>
      <c r="CL22380" s="35" t="s">
        <v>29676</v>
      </c>
      <c r="CM22380" s="35" t="s">
        <v>217</v>
      </c>
      <c r="CN22380" s="35" t="s">
        <v>217</v>
      </c>
      <c r="CO22380" s="52"/>
      <c r="CP22380" s="52"/>
      <c r="CQ22380" s="52"/>
      <c r="CR22380" s="52"/>
      <c r="CS22380" s="52"/>
      <c r="CT22380" s="52"/>
      <c r="CU22380" s="33"/>
      <c r="CV22380" s="33"/>
    </row>
    <row r="22381" spans="74:100">
      <c r="BV22381" s="62"/>
      <c r="BW22381" s="62"/>
      <c r="BX22381" s="62"/>
      <c r="BY22381" s="62"/>
      <c r="BZ22381" s="62"/>
      <c r="CA22381" s="62"/>
      <c r="CB22381" s="62"/>
      <c r="CC22381" s="62"/>
      <c r="CD22381" s="62"/>
      <c r="CE22381" s="62"/>
      <c r="CF22381" s="62"/>
      <c r="CL22381" s="56" t="s">
        <v>25912</v>
      </c>
      <c r="CM22381" s="56" t="s">
        <v>217</v>
      </c>
      <c r="CN22381" s="56" t="s">
        <v>217</v>
      </c>
      <c r="CO22381" s="52"/>
      <c r="CP22381" s="52"/>
      <c r="CQ22381" s="52"/>
      <c r="CR22381" s="52"/>
      <c r="CS22381" s="52"/>
      <c r="CT22381" s="52"/>
      <c r="CU22381" s="33"/>
      <c r="CV22381" s="33"/>
    </row>
    <row r="22382" spans="74:100">
      <c r="BV22382" s="62"/>
      <c r="BW22382" s="62"/>
      <c r="BX22382" s="62"/>
      <c r="BY22382" s="62"/>
      <c r="BZ22382" s="62"/>
      <c r="CA22382" s="62"/>
      <c r="CB22382" s="62"/>
      <c r="CC22382" s="62"/>
      <c r="CD22382" s="62"/>
      <c r="CE22382" s="62"/>
      <c r="CF22382" s="62"/>
      <c r="CL22382" s="56" t="s">
        <v>25913</v>
      </c>
      <c r="CM22382" s="56" t="s">
        <v>217</v>
      </c>
      <c r="CN22382" s="56" t="s">
        <v>217</v>
      </c>
      <c r="CO22382" s="52"/>
      <c r="CP22382" s="52"/>
      <c r="CQ22382" s="52"/>
      <c r="CR22382" s="52"/>
      <c r="CS22382" s="52"/>
      <c r="CT22382" s="52"/>
      <c r="CU22382" s="33"/>
      <c r="CV22382" s="33"/>
    </row>
    <row r="22383" spans="74:100">
      <c r="BV22383" s="62"/>
      <c r="BW22383" s="62"/>
      <c r="BX22383" s="62"/>
      <c r="BY22383" s="62"/>
      <c r="BZ22383" s="62"/>
      <c r="CA22383" s="62"/>
      <c r="CB22383" s="62"/>
      <c r="CC22383" s="62"/>
      <c r="CD22383" s="62"/>
      <c r="CE22383" s="62"/>
      <c r="CF22383" s="62"/>
      <c r="CL22383" s="56" t="s">
        <v>25914</v>
      </c>
      <c r="CM22383" s="56" t="s">
        <v>217</v>
      </c>
      <c r="CN22383" s="56" t="s">
        <v>217</v>
      </c>
      <c r="CO22383" s="52"/>
      <c r="CP22383" s="52"/>
      <c r="CQ22383" s="52"/>
      <c r="CR22383" s="52"/>
      <c r="CS22383" s="52"/>
      <c r="CT22383" s="52"/>
      <c r="CU22383" s="33"/>
      <c r="CV22383" s="33"/>
    </row>
    <row r="22384" spans="74:100">
      <c r="BV22384" s="62"/>
      <c r="BW22384" s="62"/>
      <c r="BX22384" s="62"/>
      <c r="BY22384" s="62"/>
      <c r="BZ22384" s="62"/>
      <c r="CA22384" s="62"/>
      <c r="CB22384" s="62"/>
      <c r="CC22384" s="62"/>
      <c r="CD22384" s="62"/>
      <c r="CE22384" s="62"/>
      <c r="CF22384" s="62"/>
      <c r="CL22384" s="35" t="s">
        <v>29677</v>
      </c>
      <c r="CM22384" s="35" t="s">
        <v>217</v>
      </c>
      <c r="CN22384" s="35" t="s">
        <v>217</v>
      </c>
      <c r="CO22384" s="52"/>
      <c r="CP22384" s="52"/>
      <c r="CQ22384" s="52"/>
      <c r="CR22384" s="52"/>
      <c r="CS22384" s="52"/>
      <c r="CT22384" s="52"/>
      <c r="CU22384" s="33"/>
      <c r="CV22384" s="33"/>
    </row>
    <row r="22385" spans="74:100">
      <c r="BV22385" s="62"/>
      <c r="BW22385" s="62"/>
      <c r="BX22385" s="62"/>
      <c r="BY22385" s="62"/>
      <c r="BZ22385" s="62"/>
      <c r="CA22385" s="62"/>
      <c r="CB22385" s="62"/>
      <c r="CC22385" s="62"/>
      <c r="CD22385" s="62"/>
      <c r="CE22385" s="62"/>
      <c r="CF22385" s="62"/>
      <c r="CL22385" s="56" t="s">
        <v>12115</v>
      </c>
      <c r="CM22385" s="56" t="s">
        <v>217</v>
      </c>
      <c r="CN22385" s="56" t="s">
        <v>217</v>
      </c>
      <c r="CO22385" s="52"/>
      <c r="CP22385" s="52"/>
      <c r="CQ22385" s="52"/>
      <c r="CR22385" s="52"/>
      <c r="CS22385" s="52"/>
      <c r="CT22385" s="52"/>
      <c r="CU22385" s="33"/>
      <c r="CV22385" s="33"/>
    </row>
    <row r="22386" spans="74:100">
      <c r="BV22386" s="62"/>
      <c r="BW22386" s="62"/>
      <c r="BX22386" s="62"/>
      <c r="BY22386" s="62"/>
      <c r="BZ22386" s="62"/>
      <c r="CA22386" s="62"/>
      <c r="CB22386" s="62"/>
      <c r="CC22386" s="62"/>
      <c r="CD22386" s="62"/>
      <c r="CE22386" s="62"/>
      <c r="CF22386" s="62"/>
      <c r="CL22386" s="35" t="s">
        <v>29678</v>
      </c>
      <c r="CM22386" s="35" t="s">
        <v>217</v>
      </c>
      <c r="CN22386" s="35" t="s">
        <v>217</v>
      </c>
      <c r="CO22386" s="52"/>
      <c r="CP22386" s="52"/>
      <c r="CQ22386" s="52"/>
      <c r="CR22386" s="52"/>
      <c r="CS22386" s="52"/>
      <c r="CT22386" s="52"/>
      <c r="CU22386" s="33"/>
      <c r="CV22386" s="33"/>
    </row>
    <row r="22387" spans="74:100">
      <c r="BV22387" s="62"/>
      <c r="BW22387" s="62"/>
      <c r="BX22387" s="62"/>
      <c r="BY22387" s="62"/>
      <c r="BZ22387" s="62"/>
      <c r="CA22387" s="62"/>
      <c r="CB22387" s="62"/>
      <c r="CC22387" s="62"/>
      <c r="CD22387" s="62"/>
      <c r="CE22387" s="62"/>
      <c r="CF22387" s="62"/>
      <c r="CL22387" s="56" t="s">
        <v>5288</v>
      </c>
      <c r="CM22387" s="56" t="s">
        <v>215</v>
      </c>
      <c r="CN22387" s="56" t="s">
        <v>215</v>
      </c>
      <c r="CO22387" s="52"/>
      <c r="CP22387" s="52"/>
      <c r="CQ22387" s="52"/>
      <c r="CR22387" s="52"/>
      <c r="CS22387" s="52"/>
      <c r="CT22387" s="52"/>
      <c r="CU22387" s="33"/>
      <c r="CV22387" s="33"/>
    </row>
    <row r="22388" spans="74:100">
      <c r="BV22388" s="62"/>
      <c r="BW22388" s="62"/>
      <c r="BX22388" s="62"/>
      <c r="BY22388" s="62"/>
      <c r="BZ22388" s="62"/>
      <c r="CA22388" s="62"/>
      <c r="CB22388" s="62"/>
      <c r="CC22388" s="62"/>
      <c r="CD22388" s="62"/>
      <c r="CE22388" s="62"/>
      <c r="CF22388" s="62"/>
      <c r="CL22388" s="56" t="s">
        <v>24107</v>
      </c>
      <c r="CM22388" s="56" t="s">
        <v>217</v>
      </c>
      <c r="CN22388" s="56" t="s">
        <v>217</v>
      </c>
      <c r="CO22388" s="52"/>
      <c r="CP22388" s="52"/>
      <c r="CQ22388" s="52"/>
      <c r="CR22388" s="52"/>
      <c r="CS22388" s="52"/>
      <c r="CT22388" s="52"/>
      <c r="CU22388" s="33"/>
      <c r="CV22388" s="33"/>
    </row>
    <row r="22389" spans="74:100">
      <c r="BV22389" s="62"/>
      <c r="BW22389" s="62"/>
      <c r="BX22389" s="62"/>
      <c r="BY22389" s="62"/>
      <c r="BZ22389" s="62"/>
      <c r="CA22389" s="62"/>
      <c r="CB22389" s="62"/>
      <c r="CC22389" s="62"/>
      <c r="CD22389" s="62"/>
      <c r="CE22389" s="62"/>
      <c r="CF22389" s="62"/>
      <c r="CL22389" s="56" t="s">
        <v>24108</v>
      </c>
      <c r="CM22389" s="56" t="s">
        <v>215</v>
      </c>
      <c r="CN22389" s="56" t="s">
        <v>215</v>
      </c>
      <c r="CO22389" s="52"/>
      <c r="CP22389" s="52"/>
      <c r="CQ22389" s="52"/>
      <c r="CR22389" s="52"/>
      <c r="CS22389" s="52"/>
      <c r="CT22389" s="52"/>
      <c r="CU22389" s="33"/>
      <c r="CV22389" s="33"/>
    </row>
    <row r="22390" spans="74:100">
      <c r="BV22390" s="62"/>
      <c r="BW22390" s="62"/>
      <c r="BX22390" s="62"/>
      <c r="BY22390" s="62"/>
      <c r="BZ22390" s="62"/>
      <c r="CA22390" s="62"/>
      <c r="CB22390" s="62"/>
      <c r="CC22390" s="62"/>
      <c r="CD22390" s="62"/>
      <c r="CE22390" s="62"/>
      <c r="CF22390" s="62"/>
      <c r="CL22390" s="56" t="s">
        <v>25915</v>
      </c>
      <c r="CM22390" s="56" t="s">
        <v>215</v>
      </c>
      <c r="CN22390" s="56" t="s">
        <v>215</v>
      </c>
      <c r="CO22390" s="52"/>
      <c r="CP22390" s="52"/>
      <c r="CQ22390" s="52"/>
      <c r="CR22390" s="52"/>
      <c r="CS22390" s="52"/>
      <c r="CT22390" s="52"/>
      <c r="CU22390" s="33"/>
      <c r="CV22390" s="33"/>
    </row>
    <row r="22391" spans="74:100">
      <c r="BV22391" s="62"/>
      <c r="BW22391" s="62"/>
      <c r="BX22391" s="62"/>
      <c r="BY22391" s="62"/>
      <c r="BZ22391" s="62"/>
      <c r="CA22391" s="62"/>
      <c r="CB22391" s="62"/>
      <c r="CC22391" s="62"/>
      <c r="CD22391" s="62"/>
      <c r="CE22391" s="62"/>
      <c r="CF22391" s="62"/>
      <c r="CL22391" s="56" t="s">
        <v>25916</v>
      </c>
      <c r="CM22391" s="56" t="s">
        <v>215</v>
      </c>
      <c r="CN22391" s="56" t="s">
        <v>215</v>
      </c>
      <c r="CO22391" s="52"/>
      <c r="CP22391" s="52"/>
      <c r="CQ22391" s="52"/>
      <c r="CR22391" s="52"/>
      <c r="CS22391" s="52"/>
      <c r="CT22391" s="52"/>
      <c r="CU22391" s="33"/>
      <c r="CV22391" s="33"/>
    </row>
    <row r="22392" spans="74:100">
      <c r="BV22392" s="62"/>
      <c r="BW22392" s="62"/>
      <c r="BX22392" s="62"/>
      <c r="BY22392" s="62"/>
      <c r="BZ22392" s="62"/>
      <c r="CA22392" s="62"/>
      <c r="CB22392" s="62"/>
      <c r="CC22392" s="62"/>
      <c r="CD22392" s="62"/>
      <c r="CE22392" s="62"/>
      <c r="CF22392" s="62"/>
      <c r="CL22392" s="56" t="s">
        <v>24109</v>
      </c>
      <c r="CM22392" s="56" t="s">
        <v>215</v>
      </c>
      <c r="CN22392" s="56" t="s">
        <v>215</v>
      </c>
      <c r="CO22392" s="52"/>
      <c r="CP22392" s="52"/>
      <c r="CQ22392" s="52"/>
      <c r="CR22392" s="52"/>
      <c r="CS22392" s="52"/>
      <c r="CT22392" s="52"/>
      <c r="CU22392" s="33"/>
      <c r="CV22392" s="33"/>
    </row>
    <row r="22393" spans="74:100">
      <c r="BV22393" s="62"/>
      <c r="BW22393" s="62"/>
      <c r="BX22393" s="62"/>
      <c r="BY22393" s="62"/>
      <c r="BZ22393" s="62"/>
      <c r="CA22393" s="62"/>
      <c r="CB22393" s="62"/>
      <c r="CC22393" s="62"/>
      <c r="CD22393" s="62"/>
      <c r="CE22393" s="62"/>
      <c r="CF22393" s="62"/>
      <c r="CL22393" s="35" t="s">
        <v>12118</v>
      </c>
      <c r="CM22393" s="35" t="s">
        <v>217</v>
      </c>
      <c r="CN22393" s="35" t="s">
        <v>217</v>
      </c>
      <c r="CO22393" s="52"/>
      <c r="CP22393" s="52"/>
      <c r="CQ22393" s="52"/>
      <c r="CR22393" s="52"/>
      <c r="CS22393" s="52"/>
      <c r="CT22393" s="52"/>
      <c r="CU22393" s="33"/>
      <c r="CV22393" s="33"/>
    </row>
    <row r="22394" spans="74:100">
      <c r="BV22394" s="62"/>
      <c r="BW22394" s="62"/>
      <c r="BX22394" s="62"/>
      <c r="BY22394" s="62"/>
      <c r="BZ22394" s="62"/>
      <c r="CA22394" s="62"/>
      <c r="CB22394" s="62"/>
      <c r="CC22394" s="62"/>
      <c r="CD22394" s="62"/>
      <c r="CE22394" s="62"/>
      <c r="CF22394" s="62"/>
      <c r="CL22394" s="56" t="s">
        <v>12119</v>
      </c>
      <c r="CM22394" s="56" t="s">
        <v>216</v>
      </c>
      <c r="CN22394" s="56" t="s">
        <v>216</v>
      </c>
      <c r="CO22394" s="52"/>
      <c r="CP22394" s="52"/>
      <c r="CQ22394" s="52"/>
      <c r="CR22394" s="52"/>
      <c r="CS22394" s="52"/>
      <c r="CT22394" s="52"/>
      <c r="CU22394" s="33"/>
      <c r="CV22394" s="33"/>
    </row>
    <row r="22395" spans="74:100">
      <c r="BV22395" s="62"/>
      <c r="BW22395" s="62"/>
      <c r="BX22395" s="62"/>
      <c r="BY22395" s="62"/>
      <c r="BZ22395" s="62"/>
      <c r="CA22395" s="62"/>
      <c r="CB22395" s="62"/>
      <c r="CC22395" s="62"/>
      <c r="CD22395" s="62"/>
      <c r="CE22395" s="62"/>
      <c r="CF22395" s="62"/>
      <c r="CL22395" s="56" t="s">
        <v>12120</v>
      </c>
      <c r="CM22395" s="56" t="s">
        <v>213</v>
      </c>
      <c r="CN22395" s="56" t="s">
        <v>213</v>
      </c>
      <c r="CO22395" s="52"/>
      <c r="CP22395" s="52"/>
      <c r="CQ22395" s="52"/>
      <c r="CR22395" s="52"/>
      <c r="CS22395" s="52"/>
      <c r="CT22395" s="52"/>
      <c r="CU22395" s="33"/>
      <c r="CV22395" s="33"/>
    </row>
    <row r="22396" spans="74:100">
      <c r="BV22396" s="62"/>
      <c r="BW22396" s="62"/>
      <c r="BX22396" s="62"/>
      <c r="BY22396" s="62"/>
      <c r="BZ22396" s="62"/>
      <c r="CA22396" s="62"/>
      <c r="CB22396" s="62"/>
      <c r="CC22396" s="62"/>
      <c r="CD22396" s="62"/>
      <c r="CE22396" s="62"/>
      <c r="CF22396" s="62"/>
      <c r="CL22396" s="56" t="s">
        <v>12127</v>
      </c>
      <c r="CM22396" s="56" t="s">
        <v>215</v>
      </c>
      <c r="CN22396" s="56" t="s">
        <v>215</v>
      </c>
      <c r="CO22396" s="52"/>
      <c r="CP22396" s="52"/>
      <c r="CQ22396" s="52"/>
      <c r="CR22396" s="52"/>
      <c r="CS22396" s="52"/>
      <c r="CT22396" s="52"/>
      <c r="CU22396" s="33"/>
      <c r="CV22396" s="33"/>
    </row>
    <row r="22397" spans="74:100">
      <c r="BV22397" s="62"/>
      <c r="BW22397" s="62"/>
      <c r="BX22397" s="62"/>
      <c r="BY22397" s="62"/>
      <c r="BZ22397" s="62"/>
      <c r="CA22397" s="62"/>
      <c r="CB22397" s="62"/>
      <c r="CC22397" s="62"/>
      <c r="CD22397" s="62"/>
      <c r="CE22397" s="62"/>
      <c r="CF22397" s="62"/>
      <c r="CL22397" s="56" t="s">
        <v>25917</v>
      </c>
      <c r="CM22397" s="56" t="s">
        <v>215</v>
      </c>
      <c r="CN22397" s="56" t="s">
        <v>215</v>
      </c>
      <c r="CO22397" s="52"/>
      <c r="CP22397" s="52"/>
      <c r="CQ22397" s="52"/>
      <c r="CR22397" s="52"/>
      <c r="CS22397" s="52"/>
      <c r="CT22397" s="52"/>
      <c r="CU22397" s="33"/>
      <c r="CV22397" s="33"/>
    </row>
    <row r="22398" spans="74:100">
      <c r="BV22398" s="62"/>
      <c r="BW22398" s="62"/>
      <c r="BX22398" s="62"/>
      <c r="BY22398" s="62"/>
      <c r="BZ22398" s="62"/>
      <c r="CA22398" s="62"/>
      <c r="CB22398" s="62"/>
      <c r="CC22398" s="62"/>
      <c r="CD22398" s="62"/>
      <c r="CE22398" s="62"/>
      <c r="CF22398" s="62"/>
      <c r="CL22398" s="56" t="s">
        <v>12124</v>
      </c>
      <c r="CM22398" s="56" t="s">
        <v>214</v>
      </c>
      <c r="CN22398" s="56" t="s">
        <v>214</v>
      </c>
      <c r="CO22398" s="52"/>
      <c r="CP22398" s="52"/>
      <c r="CQ22398" s="52"/>
      <c r="CR22398" s="52"/>
      <c r="CS22398" s="52"/>
      <c r="CT22398" s="52"/>
      <c r="CU22398" s="33"/>
      <c r="CV22398" s="33"/>
    </row>
    <row r="22399" spans="74:100">
      <c r="BV22399" s="62"/>
      <c r="BW22399" s="62"/>
      <c r="BX22399" s="62"/>
      <c r="BY22399" s="62"/>
      <c r="BZ22399" s="62"/>
      <c r="CA22399" s="62"/>
      <c r="CB22399" s="62"/>
      <c r="CC22399" s="62"/>
      <c r="CD22399" s="62"/>
      <c r="CE22399" s="62"/>
      <c r="CF22399" s="62"/>
      <c r="CL22399" s="56" t="s">
        <v>12131</v>
      </c>
      <c r="CM22399" s="56" t="s">
        <v>214</v>
      </c>
      <c r="CN22399" s="56" t="s">
        <v>214</v>
      </c>
      <c r="CO22399" s="52"/>
      <c r="CP22399" s="52"/>
      <c r="CQ22399" s="52"/>
      <c r="CR22399" s="52"/>
      <c r="CS22399" s="52"/>
      <c r="CT22399" s="52"/>
      <c r="CU22399" s="33"/>
      <c r="CV22399" s="33"/>
    </row>
    <row r="22400" spans="74:100">
      <c r="BV22400" s="62"/>
      <c r="BW22400" s="62"/>
      <c r="BX22400" s="62"/>
      <c r="BY22400" s="62"/>
      <c r="BZ22400" s="62"/>
      <c r="CA22400" s="62"/>
      <c r="CB22400" s="62"/>
      <c r="CC22400" s="62"/>
      <c r="CD22400" s="62"/>
      <c r="CE22400" s="62"/>
      <c r="CF22400" s="62"/>
      <c r="CL22400" s="56" t="s">
        <v>24110</v>
      </c>
      <c r="CM22400" s="56" t="s">
        <v>214</v>
      </c>
      <c r="CN22400" s="56" t="s">
        <v>214</v>
      </c>
      <c r="CO22400" s="52"/>
      <c r="CP22400" s="52"/>
      <c r="CQ22400" s="52"/>
      <c r="CR22400" s="52"/>
      <c r="CS22400" s="52"/>
      <c r="CT22400" s="52"/>
      <c r="CU22400" s="33"/>
      <c r="CV22400" s="33"/>
    </row>
    <row r="22401" spans="74:100">
      <c r="BV22401" s="62"/>
      <c r="BW22401" s="62"/>
      <c r="BX22401" s="62"/>
      <c r="BY22401" s="62"/>
      <c r="BZ22401" s="62"/>
      <c r="CA22401" s="62"/>
      <c r="CB22401" s="62"/>
      <c r="CC22401" s="62"/>
      <c r="CD22401" s="62"/>
      <c r="CE22401" s="62"/>
      <c r="CF22401" s="62"/>
      <c r="CL22401" s="56" t="s">
        <v>12121</v>
      </c>
      <c r="CM22401" s="56" t="s">
        <v>215</v>
      </c>
      <c r="CN22401" s="56" t="s">
        <v>215</v>
      </c>
      <c r="CO22401" s="52"/>
      <c r="CP22401" s="52"/>
      <c r="CQ22401" s="52"/>
      <c r="CR22401" s="52"/>
      <c r="CS22401" s="52"/>
      <c r="CT22401" s="52"/>
      <c r="CU22401" s="33"/>
      <c r="CV22401" s="33"/>
    </row>
    <row r="22402" spans="74:100">
      <c r="BV22402" s="62"/>
      <c r="BW22402" s="62"/>
      <c r="BX22402" s="62"/>
      <c r="BY22402" s="62"/>
      <c r="BZ22402" s="62"/>
      <c r="CA22402" s="62"/>
      <c r="CB22402" s="62"/>
      <c r="CC22402" s="62"/>
      <c r="CD22402" s="62"/>
      <c r="CE22402" s="62"/>
      <c r="CF22402" s="62"/>
      <c r="CL22402" s="56" t="s">
        <v>12122</v>
      </c>
      <c r="CM22402" s="56" t="s">
        <v>215</v>
      </c>
      <c r="CN22402" s="56" t="s">
        <v>215</v>
      </c>
      <c r="CO22402" s="52"/>
      <c r="CP22402" s="52"/>
      <c r="CQ22402" s="52"/>
      <c r="CR22402" s="52"/>
      <c r="CS22402" s="52"/>
      <c r="CT22402" s="52"/>
      <c r="CU22402" s="33"/>
      <c r="CV22402" s="33"/>
    </row>
    <row r="22403" spans="74:100">
      <c r="BV22403" s="62"/>
      <c r="BW22403" s="62"/>
      <c r="BX22403" s="62"/>
      <c r="BY22403" s="62"/>
      <c r="BZ22403" s="62"/>
      <c r="CA22403" s="62"/>
      <c r="CB22403" s="62"/>
      <c r="CC22403" s="62"/>
      <c r="CD22403" s="62"/>
      <c r="CE22403" s="62"/>
      <c r="CF22403" s="62"/>
      <c r="CL22403" s="56" t="s">
        <v>12125</v>
      </c>
      <c r="CM22403" s="56" t="s">
        <v>214</v>
      </c>
      <c r="CN22403" s="56" t="s">
        <v>214</v>
      </c>
      <c r="CO22403" s="52"/>
      <c r="CP22403" s="52"/>
      <c r="CQ22403" s="52"/>
      <c r="CR22403" s="52"/>
      <c r="CS22403" s="52"/>
      <c r="CT22403" s="52"/>
      <c r="CU22403" s="33"/>
      <c r="CV22403" s="33"/>
    </row>
    <row r="22404" spans="74:100">
      <c r="BV22404" s="62"/>
      <c r="BW22404" s="62"/>
      <c r="BX22404" s="62"/>
      <c r="BY22404" s="62"/>
      <c r="BZ22404" s="62"/>
      <c r="CA22404" s="62"/>
      <c r="CB22404" s="62"/>
      <c r="CC22404" s="62"/>
      <c r="CD22404" s="62"/>
      <c r="CE22404" s="62"/>
      <c r="CF22404" s="62"/>
      <c r="CL22404" s="56" t="s">
        <v>12132</v>
      </c>
      <c r="CM22404" s="56" t="s">
        <v>214</v>
      </c>
      <c r="CN22404" s="56" t="s">
        <v>214</v>
      </c>
      <c r="CO22404" s="52"/>
      <c r="CP22404" s="52"/>
      <c r="CQ22404" s="52"/>
      <c r="CR22404" s="52"/>
      <c r="CS22404" s="52"/>
      <c r="CT22404" s="52"/>
      <c r="CU22404" s="33"/>
      <c r="CV22404" s="33"/>
    </row>
    <row r="22405" spans="74:100">
      <c r="BV22405" s="62"/>
      <c r="BW22405" s="62"/>
      <c r="BX22405" s="62"/>
      <c r="BY22405" s="62"/>
      <c r="BZ22405" s="62"/>
      <c r="CA22405" s="62"/>
      <c r="CB22405" s="62"/>
      <c r="CC22405" s="62"/>
      <c r="CD22405" s="62"/>
      <c r="CE22405" s="62"/>
      <c r="CF22405" s="62"/>
      <c r="CL22405" s="56" t="s">
        <v>12133</v>
      </c>
      <c r="CM22405" s="56" t="s">
        <v>214</v>
      </c>
      <c r="CN22405" s="56" t="s">
        <v>214</v>
      </c>
      <c r="CO22405" s="52"/>
      <c r="CP22405" s="52"/>
      <c r="CQ22405" s="52"/>
      <c r="CR22405" s="52"/>
      <c r="CS22405" s="52"/>
      <c r="CT22405" s="52"/>
      <c r="CU22405" s="33"/>
      <c r="CV22405" s="33"/>
    </row>
    <row r="22406" spans="74:100">
      <c r="BV22406" s="62"/>
      <c r="BW22406" s="62"/>
      <c r="BX22406" s="62"/>
      <c r="BY22406" s="62"/>
      <c r="BZ22406" s="62"/>
      <c r="CA22406" s="62"/>
      <c r="CB22406" s="62"/>
      <c r="CC22406" s="62"/>
      <c r="CD22406" s="62"/>
      <c r="CE22406" s="62"/>
      <c r="CF22406" s="62"/>
      <c r="CL22406" s="56" t="s">
        <v>12126</v>
      </c>
      <c r="CM22406" s="56" t="s">
        <v>214</v>
      </c>
      <c r="CN22406" s="56" t="s">
        <v>214</v>
      </c>
      <c r="CO22406" s="52"/>
      <c r="CP22406" s="52"/>
      <c r="CQ22406" s="52"/>
      <c r="CR22406" s="52"/>
      <c r="CS22406" s="52"/>
      <c r="CT22406" s="52"/>
      <c r="CU22406" s="33"/>
      <c r="CV22406" s="33"/>
    </row>
    <row r="22407" spans="74:100">
      <c r="BV22407" s="62"/>
      <c r="BW22407" s="62"/>
      <c r="BX22407" s="62"/>
      <c r="BY22407" s="62"/>
      <c r="BZ22407" s="62"/>
      <c r="CA22407" s="62"/>
      <c r="CB22407" s="62"/>
      <c r="CC22407" s="62"/>
      <c r="CD22407" s="62"/>
      <c r="CE22407" s="62"/>
      <c r="CF22407" s="62"/>
      <c r="CL22407" s="56" t="s">
        <v>12128</v>
      </c>
      <c r="CM22407" s="56" t="s">
        <v>215</v>
      </c>
      <c r="CN22407" s="56" t="s">
        <v>215</v>
      </c>
      <c r="CO22407" s="52"/>
      <c r="CP22407" s="52"/>
      <c r="CQ22407" s="52"/>
      <c r="CR22407" s="52"/>
      <c r="CS22407" s="52"/>
      <c r="CT22407" s="52"/>
      <c r="CU22407" s="33"/>
      <c r="CV22407" s="33"/>
    </row>
    <row r="22408" spans="74:100">
      <c r="BV22408" s="62"/>
      <c r="BW22408" s="62"/>
      <c r="BX22408" s="62"/>
      <c r="BY22408" s="62"/>
      <c r="BZ22408" s="62"/>
      <c r="CA22408" s="62"/>
      <c r="CB22408" s="62"/>
      <c r="CC22408" s="62"/>
      <c r="CD22408" s="62"/>
      <c r="CE22408" s="62"/>
      <c r="CF22408" s="62"/>
      <c r="CL22408" s="56" t="s">
        <v>25918</v>
      </c>
      <c r="CM22408" s="56" t="s">
        <v>215</v>
      </c>
      <c r="CN22408" s="56" t="s">
        <v>215</v>
      </c>
      <c r="CO22408" s="52"/>
      <c r="CP22408" s="52"/>
      <c r="CQ22408" s="52"/>
      <c r="CR22408" s="52"/>
      <c r="CS22408" s="52"/>
      <c r="CT22408" s="52"/>
      <c r="CU22408" s="33"/>
      <c r="CV22408" s="33"/>
    </row>
    <row r="22409" spans="74:100">
      <c r="BV22409" s="62"/>
      <c r="BW22409" s="62"/>
      <c r="BX22409" s="62"/>
      <c r="BY22409" s="62"/>
      <c r="BZ22409" s="62"/>
      <c r="CA22409" s="62"/>
      <c r="CB22409" s="62"/>
      <c r="CC22409" s="62"/>
      <c r="CD22409" s="62"/>
      <c r="CE22409" s="62"/>
      <c r="CF22409" s="62"/>
      <c r="CL22409" s="56" t="s">
        <v>12129</v>
      </c>
      <c r="CM22409" s="56" t="s">
        <v>215</v>
      </c>
      <c r="CN22409" s="56" t="s">
        <v>215</v>
      </c>
      <c r="CO22409" s="52"/>
      <c r="CP22409" s="52"/>
      <c r="CQ22409" s="52"/>
      <c r="CR22409" s="52"/>
      <c r="CS22409" s="52"/>
      <c r="CT22409" s="52"/>
      <c r="CU22409" s="33"/>
      <c r="CV22409" s="33"/>
    </row>
    <row r="22410" spans="74:100">
      <c r="BV22410" s="62"/>
      <c r="BW22410" s="62"/>
      <c r="BX22410" s="62"/>
      <c r="BY22410" s="62"/>
      <c r="BZ22410" s="62"/>
      <c r="CA22410" s="62"/>
      <c r="CB22410" s="62"/>
      <c r="CC22410" s="62"/>
      <c r="CD22410" s="62"/>
      <c r="CE22410" s="62"/>
      <c r="CF22410" s="62"/>
      <c r="CL22410" s="56" t="s">
        <v>25919</v>
      </c>
      <c r="CM22410" s="56" t="s">
        <v>215</v>
      </c>
      <c r="CN22410" s="56" t="s">
        <v>215</v>
      </c>
      <c r="CO22410" s="52"/>
      <c r="CP22410" s="52"/>
      <c r="CQ22410" s="52"/>
      <c r="CR22410" s="52"/>
      <c r="CS22410" s="52"/>
      <c r="CT22410" s="52"/>
      <c r="CU22410" s="33"/>
      <c r="CV22410" s="33"/>
    </row>
    <row r="22411" spans="74:100">
      <c r="BV22411" s="62"/>
      <c r="BW22411" s="62"/>
      <c r="BX22411" s="62"/>
      <c r="BY22411" s="62"/>
      <c r="BZ22411" s="62"/>
      <c r="CA22411" s="62"/>
      <c r="CB22411" s="62"/>
      <c r="CC22411" s="62"/>
      <c r="CD22411" s="62"/>
      <c r="CE22411" s="62"/>
      <c r="CF22411" s="62"/>
      <c r="CL22411" s="35" t="s">
        <v>12123</v>
      </c>
      <c r="CM22411" s="35" t="s">
        <v>217</v>
      </c>
      <c r="CN22411" s="35" t="s">
        <v>217</v>
      </c>
      <c r="CO22411" s="52"/>
      <c r="CP22411" s="52"/>
      <c r="CQ22411" s="52"/>
      <c r="CR22411" s="52"/>
      <c r="CS22411" s="52"/>
      <c r="CT22411" s="52"/>
      <c r="CU22411" s="33"/>
      <c r="CV22411" s="33"/>
    </row>
    <row r="22412" spans="74:100">
      <c r="BV22412" s="62"/>
      <c r="BW22412" s="62"/>
      <c r="BX22412" s="62"/>
      <c r="BY22412" s="62"/>
      <c r="BZ22412" s="62"/>
      <c r="CA22412" s="62"/>
      <c r="CB22412" s="62"/>
      <c r="CC22412" s="62"/>
      <c r="CD22412" s="62"/>
      <c r="CE22412" s="62"/>
      <c r="CF22412" s="62"/>
      <c r="CL22412" s="56" t="s">
        <v>12130</v>
      </c>
      <c r="CM22412" s="56" t="s">
        <v>215</v>
      </c>
      <c r="CN22412" s="56" t="s">
        <v>215</v>
      </c>
      <c r="CO22412" s="52"/>
      <c r="CP22412" s="52"/>
      <c r="CQ22412" s="52"/>
      <c r="CR22412" s="52"/>
      <c r="CS22412" s="52"/>
      <c r="CT22412" s="52"/>
      <c r="CU22412" s="33"/>
      <c r="CV22412" s="33"/>
    </row>
    <row r="22413" spans="74:100">
      <c r="BV22413" s="62"/>
      <c r="BW22413" s="62"/>
      <c r="BX22413" s="62"/>
      <c r="BY22413" s="62"/>
      <c r="BZ22413" s="62"/>
      <c r="CA22413" s="62"/>
      <c r="CB22413" s="62"/>
      <c r="CC22413" s="62"/>
      <c r="CD22413" s="62"/>
      <c r="CE22413" s="62"/>
      <c r="CF22413" s="62"/>
      <c r="CL22413" s="56" t="s">
        <v>13122</v>
      </c>
      <c r="CM22413" s="56" t="s">
        <v>213</v>
      </c>
      <c r="CN22413" s="56" t="s">
        <v>213</v>
      </c>
      <c r="CO22413" s="52"/>
      <c r="CP22413" s="52"/>
      <c r="CQ22413" s="52"/>
      <c r="CR22413" s="52"/>
      <c r="CS22413" s="52"/>
      <c r="CT22413" s="52"/>
      <c r="CU22413" s="33"/>
      <c r="CV22413" s="33"/>
    </row>
    <row r="22414" spans="74:100">
      <c r="BV22414" s="62"/>
      <c r="BW22414" s="62"/>
      <c r="BX22414" s="62"/>
      <c r="BY22414" s="62"/>
      <c r="BZ22414" s="62"/>
      <c r="CA22414" s="62"/>
      <c r="CB22414" s="62"/>
      <c r="CC22414" s="62"/>
      <c r="CD22414" s="62"/>
      <c r="CE22414" s="62"/>
      <c r="CF22414" s="62"/>
      <c r="CL22414" s="56" t="s">
        <v>9144</v>
      </c>
      <c r="CM22414" s="56" t="s">
        <v>216</v>
      </c>
      <c r="CN22414" s="56" t="s">
        <v>216</v>
      </c>
      <c r="CO22414" s="52"/>
      <c r="CP22414" s="52"/>
      <c r="CQ22414" s="52"/>
      <c r="CR22414" s="52"/>
      <c r="CS22414" s="52"/>
      <c r="CT22414" s="52"/>
      <c r="CU22414" s="33"/>
      <c r="CV22414" s="33"/>
    </row>
    <row r="22415" spans="74:100">
      <c r="BV22415" s="62"/>
      <c r="BW22415" s="62"/>
      <c r="BX22415" s="62"/>
      <c r="BY22415" s="62"/>
      <c r="BZ22415" s="62"/>
      <c r="CA22415" s="62"/>
      <c r="CB22415" s="62"/>
      <c r="CC22415" s="62"/>
      <c r="CD22415" s="62"/>
      <c r="CE22415" s="62"/>
      <c r="CF22415" s="62"/>
      <c r="CL22415" s="56" t="s">
        <v>25920</v>
      </c>
      <c r="CM22415" s="56" t="s">
        <v>213</v>
      </c>
      <c r="CN22415" s="56" t="s">
        <v>213</v>
      </c>
      <c r="CO22415" s="52"/>
      <c r="CP22415" s="52"/>
      <c r="CQ22415" s="52"/>
      <c r="CR22415" s="52"/>
      <c r="CS22415" s="52"/>
      <c r="CT22415" s="52"/>
      <c r="CU22415" s="33"/>
      <c r="CV22415" s="33"/>
    </row>
    <row r="22416" spans="74:100">
      <c r="BV22416" s="62"/>
      <c r="BW22416" s="62"/>
      <c r="BX22416" s="62"/>
      <c r="BY22416" s="62"/>
      <c r="BZ22416" s="62"/>
      <c r="CA22416" s="62"/>
      <c r="CB22416" s="62"/>
      <c r="CC22416" s="62"/>
      <c r="CD22416" s="62"/>
      <c r="CE22416" s="62"/>
      <c r="CF22416" s="62"/>
      <c r="CL22416" s="56" t="s">
        <v>25921</v>
      </c>
      <c r="CM22416" s="56" t="s">
        <v>213</v>
      </c>
      <c r="CN22416" s="56" t="s">
        <v>213</v>
      </c>
      <c r="CO22416" s="52"/>
      <c r="CP22416" s="52"/>
      <c r="CQ22416" s="52"/>
      <c r="CR22416" s="52"/>
      <c r="CS22416" s="52"/>
      <c r="CT22416" s="52"/>
      <c r="CU22416" s="33"/>
      <c r="CV22416" s="33"/>
    </row>
    <row r="22417" spans="74:100">
      <c r="BV22417" s="62"/>
      <c r="BW22417" s="62"/>
      <c r="BX22417" s="62"/>
      <c r="BY22417" s="62"/>
      <c r="BZ22417" s="62"/>
      <c r="CA22417" s="62"/>
      <c r="CB22417" s="62"/>
      <c r="CC22417" s="62"/>
      <c r="CD22417" s="62"/>
      <c r="CE22417" s="62"/>
      <c r="CF22417" s="62"/>
      <c r="CL22417" s="56" t="s">
        <v>14757</v>
      </c>
      <c r="CM22417" s="56" t="s">
        <v>214</v>
      </c>
      <c r="CN22417" s="56" t="s">
        <v>214</v>
      </c>
      <c r="CO22417" s="52"/>
      <c r="CP22417" s="52"/>
      <c r="CQ22417" s="52"/>
      <c r="CR22417" s="52"/>
      <c r="CS22417" s="52"/>
      <c r="CT22417" s="52"/>
      <c r="CU22417" s="33"/>
      <c r="CV22417" s="33"/>
    </row>
    <row r="22418" spans="74:100">
      <c r="BV22418" s="62"/>
      <c r="BW22418" s="62"/>
      <c r="BX22418" s="62"/>
      <c r="BY22418" s="62"/>
      <c r="BZ22418" s="62"/>
      <c r="CA22418" s="62"/>
      <c r="CB22418" s="62"/>
      <c r="CC22418" s="62"/>
      <c r="CD22418" s="62"/>
      <c r="CE22418" s="62"/>
      <c r="CF22418" s="62"/>
      <c r="CL22418" s="56" t="s">
        <v>29679</v>
      </c>
      <c r="CM22418" s="56" t="s">
        <v>214</v>
      </c>
      <c r="CN22418" s="56" t="s">
        <v>214</v>
      </c>
      <c r="CO22418" s="52"/>
      <c r="CP22418" s="52"/>
      <c r="CQ22418" s="52"/>
      <c r="CR22418" s="52"/>
      <c r="CS22418" s="52"/>
      <c r="CT22418" s="52"/>
      <c r="CU22418" s="33"/>
      <c r="CV22418" s="33"/>
    </row>
    <row r="22419" spans="74:100">
      <c r="BV22419" s="62"/>
      <c r="BW22419" s="62"/>
      <c r="BX22419" s="62"/>
      <c r="BY22419" s="62"/>
      <c r="BZ22419" s="62"/>
      <c r="CA22419" s="62"/>
      <c r="CB22419" s="62"/>
      <c r="CC22419" s="62"/>
      <c r="CD22419" s="62"/>
      <c r="CE22419" s="62"/>
      <c r="CF22419" s="62"/>
      <c r="CL22419" s="56" t="s">
        <v>13828</v>
      </c>
      <c r="CM22419" s="56" t="s">
        <v>214</v>
      </c>
      <c r="CN22419" s="56" t="s">
        <v>214</v>
      </c>
      <c r="CO22419" s="52"/>
      <c r="CP22419" s="52"/>
      <c r="CQ22419" s="52"/>
      <c r="CR22419" s="52"/>
      <c r="CS22419" s="52"/>
      <c r="CT22419" s="52"/>
      <c r="CU22419" s="33"/>
      <c r="CV22419" s="33"/>
    </row>
    <row r="22420" spans="74:100">
      <c r="BV22420" s="62"/>
      <c r="BW22420" s="62"/>
      <c r="BX22420" s="62"/>
      <c r="BY22420" s="62"/>
      <c r="BZ22420" s="62"/>
      <c r="CA22420" s="62"/>
      <c r="CB22420" s="62"/>
      <c r="CC22420" s="62"/>
      <c r="CD22420" s="62"/>
      <c r="CE22420" s="62"/>
      <c r="CF22420" s="62"/>
      <c r="CL22420" s="56" t="s">
        <v>24111</v>
      </c>
      <c r="CM22420" s="56" t="s">
        <v>214</v>
      </c>
      <c r="CN22420" s="56" t="s">
        <v>214</v>
      </c>
      <c r="CO22420" s="52"/>
      <c r="CP22420" s="52"/>
      <c r="CQ22420" s="52"/>
      <c r="CR22420" s="52"/>
      <c r="CS22420" s="52"/>
      <c r="CT22420" s="52"/>
      <c r="CU22420" s="33"/>
      <c r="CV22420" s="33"/>
    </row>
    <row r="22421" spans="74:100">
      <c r="BV22421" s="62"/>
      <c r="BW22421" s="62"/>
      <c r="BX22421" s="62"/>
      <c r="BY22421" s="62"/>
      <c r="BZ22421" s="62"/>
      <c r="CA22421" s="62"/>
      <c r="CB22421" s="62"/>
      <c r="CC22421" s="62"/>
      <c r="CD22421" s="62"/>
      <c r="CE22421" s="62"/>
      <c r="CF22421" s="62"/>
      <c r="CL22421" s="56" t="s">
        <v>24112</v>
      </c>
      <c r="CM22421" s="56" t="s">
        <v>214</v>
      </c>
      <c r="CN22421" s="56" t="s">
        <v>214</v>
      </c>
      <c r="CO22421" s="52"/>
      <c r="CP22421" s="52"/>
      <c r="CQ22421" s="52"/>
      <c r="CR22421" s="52"/>
      <c r="CS22421" s="52"/>
      <c r="CT22421" s="52"/>
      <c r="CU22421" s="33"/>
      <c r="CV22421" s="33"/>
    </row>
    <row r="22422" spans="74:100">
      <c r="BV22422" s="62"/>
      <c r="BW22422" s="62"/>
      <c r="BX22422" s="62"/>
      <c r="BY22422" s="62"/>
      <c r="BZ22422" s="62"/>
      <c r="CA22422" s="62"/>
      <c r="CB22422" s="62"/>
      <c r="CC22422" s="62"/>
      <c r="CD22422" s="62"/>
      <c r="CE22422" s="62"/>
      <c r="CF22422" s="62"/>
      <c r="CL22422" s="56" t="s">
        <v>24113</v>
      </c>
      <c r="CM22422" s="56" t="s">
        <v>214</v>
      </c>
      <c r="CN22422" s="56" t="s">
        <v>214</v>
      </c>
      <c r="CO22422" s="52"/>
      <c r="CP22422" s="52"/>
      <c r="CQ22422" s="52"/>
      <c r="CR22422" s="52"/>
      <c r="CS22422" s="52"/>
      <c r="CT22422" s="52"/>
      <c r="CU22422" s="33"/>
      <c r="CV22422" s="33"/>
    </row>
    <row r="22423" spans="74:100">
      <c r="BV22423" s="62"/>
      <c r="BW22423" s="62"/>
      <c r="BX22423" s="62"/>
      <c r="BY22423" s="62"/>
      <c r="BZ22423" s="62"/>
      <c r="CA22423" s="62"/>
      <c r="CB22423" s="62"/>
      <c r="CC22423" s="62"/>
      <c r="CD22423" s="62"/>
      <c r="CE22423" s="62"/>
      <c r="CF22423" s="62"/>
      <c r="CL22423" s="35" t="s">
        <v>29680</v>
      </c>
      <c r="CM22423" s="35" t="s">
        <v>217</v>
      </c>
      <c r="CN22423" s="35" t="s">
        <v>217</v>
      </c>
      <c r="CO22423" s="52"/>
      <c r="CP22423" s="52"/>
      <c r="CQ22423" s="52"/>
      <c r="CR22423" s="52"/>
      <c r="CS22423" s="52"/>
      <c r="CT22423" s="52"/>
      <c r="CU22423" s="33"/>
      <c r="CV22423" s="33"/>
    </row>
    <row r="22424" spans="74:100">
      <c r="BV22424" s="62"/>
      <c r="BW22424" s="62"/>
      <c r="BX22424" s="62"/>
      <c r="BY22424" s="62"/>
      <c r="BZ22424" s="62"/>
      <c r="CA22424" s="62"/>
      <c r="CB22424" s="62"/>
      <c r="CC22424" s="62"/>
      <c r="CD22424" s="62"/>
      <c r="CE22424" s="62"/>
      <c r="CF22424" s="62"/>
      <c r="CL22424" s="56" t="s">
        <v>25922</v>
      </c>
      <c r="CM22424" s="56" t="s">
        <v>214</v>
      </c>
      <c r="CN22424" s="56" t="s">
        <v>214</v>
      </c>
      <c r="CO22424" s="52"/>
      <c r="CP22424" s="52"/>
      <c r="CQ22424" s="52"/>
      <c r="CR22424" s="52"/>
      <c r="CS22424" s="52"/>
      <c r="CT22424" s="52"/>
      <c r="CU22424" s="33"/>
      <c r="CV22424" s="33"/>
    </row>
    <row r="22425" spans="74:100">
      <c r="BV22425" s="62"/>
      <c r="BW22425" s="62"/>
      <c r="BX22425" s="62"/>
      <c r="BY22425" s="62"/>
      <c r="BZ22425" s="62"/>
      <c r="CA22425" s="62"/>
      <c r="CB22425" s="62"/>
      <c r="CC22425" s="62"/>
      <c r="CD22425" s="62"/>
      <c r="CE22425" s="62"/>
      <c r="CF22425" s="62"/>
      <c r="CL22425" s="56" t="s">
        <v>24114</v>
      </c>
      <c r="CM22425" s="56" t="s">
        <v>213</v>
      </c>
      <c r="CN22425" s="56" t="s">
        <v>213</v>
      </c>
      <c r="CO22425" s="52"/>
      <c r="CP22425" s="52"/>
      <c r="CQ22425" s="52"/>
      <c r="CR22425" s="52"/>
      <c r="CS22425" s="52"/>
      <c r="CT22425" s="52"/>
      <c r="CU22425" s="33"/>
      <c r="CV22425" s="33"/>
    </row>
    <row r="22426" spans="74:100">
      <c r="BV22426" s="62"/>
      <c r="BW22426" s="62"/>
      <c r="BX22426" s="62"/>
      <c r="BY22426" s="62"/>
      <c r="BZ22426" s="62"/>
      <c r="CA22426" s="62"/>
      <c r="CB22426" s="62"/>
      <c r="CC22426" s="62"/>
      <c r="CD22426" s="62"/>
      <c r="CE22426" s="62"/>
      <c r="CF22426" s="62"/>
      <c r="CL22426" s="56" t="s">
        <v>8394</v>
      </c>
      <c r="CM22426" s="56" t="s">
        <v>213</v>
      </c>
      <c r="CN22426" s="56" t="s">
        <v>213</v>
      </c>
      <c r="CO22426" s="52"/>
      <c r="CP22426" s="52"/>
      <c r="CQ22426" s="52"/>
      <c r="CR22426" s="52"/>
      <c r="CS22426" s="52"/>
      <c r="CT22426" s="52"/>
      <c r="CU22426" s="33"/>
      <c r="CV22426" s="33"/>
    </row>
    <row r="22427" spans="74:100">
      <c r="BV22427" s="62"/>
      <c r="BW22427" s="62"/>
      <c r="BX22427" s="62"/>
      <c r="BY22427" s="62"/>
      <c r="BZ22427" s="62"/>
      <c r="CA22427" s="62"/>
      <c r="CB22427" s="62"/>
      <c r="CC22427" s="62"/>
      <c r="CD22427" s="62"/>
      <c r="CE22427" s="62"/>
      <c r="CF22427" s="62"/>
      <c r="CL22427" s="56" t="s">
        <v>12136</v>
      </c>
      <c r="CM22427" s="56" t="s">
        <v>213</v>
      </c>
      <c r="CN22427" s="56" t="s">
        <v>213</v>
      </c>
      <c r="CO22427" s="52"/>
      <c r="CP22427" s="52"/>
      <c r="CQ22427" s="52"/>
      <c r="CR22427" s="52"/>
      <c r="CS22427" s="52"/>
      <c r="CT22427" s="52"/>
      <c r="CU22427" s="33"/>
      <c r="CV22427" s="33"/>
    </row>
    <row r="22428" spans="74:100">
      <c r="BV22428" s="62"/>
      <c r="BW22428" s="62"/>
      <c r="BX22428" s="62"/>
      <c r="BY22428" s="62"/>
      <c r="BZ22428" s="62"/>
      <c r="CA22428" s="62"/>
      <c r="CB22428" s="62"/>
      <c r="CC22428" s="62"/>
      <c r="CD22428" s="62"/>
      <c r="CE22428" s="62"/>
      <c r="CF22428" s="62"/>
      <c r="CL22428" s="56" t="s">
        <v>12137</v>
      </c>
      <c r="CM22428" s="56" t="s">
        <v>213</v>
      </c>
      <c r="CN22428" s="56" t="s">
        <v>213</v>
      </c>
      <c r="CO22428" s="52"/>
      <c r="CP22428" s="52"/>
      <c r="CQ22428" s="52"/>
      <c r="CR22428" s="52"/>
      <c r="CS22428" s="52"/>
      <c r="CT22428" s="52"/>
      <c r="CU22428" s="33"/>
      <c r="CV22428" s="33"/>
    </row>
    <row r="22429" spans="74:100">
      <c r="BV22429" s="62"/>
      <c r="BW22429" s="62"/>
      <c r="BX22429" s="62"/>
      <c r="BY22429" s="62"/>
      <c r="BZ22429" s="62"/>
      <c r="CA22429" s="62"/>
      <c r="CB22429" s="62"/>
      <c r="CC22429" s="62"/>
      <c r="CD22429" s="62"/>
      <c r="CE22429" s="62"/>
      <c r="CF22429" s="62"/>
      <c r="CL22429" s="56" t="s">
        <v>12138</v>
      </c>
      <c r="CM22429" s="56" t="s">
        <v>213</v>
      </c>
      <c r="CN22429" s="56" t="s">
        <v>213</v>
      </c>
      <c r="CO22429" s="52"/>
      <c r="CP22429" s="52"/>
      <c r="CQ22429" s="52"/>
      <c r="CR22429" s="52"/>
      <c r="CS22429" s="52"/>
      <c r="CT22429" s="52"/>
      <c r="CU22429" s="33"/>
      <c r="CV22429" s="33"/>
    </row>
    <row r="22430" spans="74:100">
      <c r="BV22430" s="62"/>
      <c r="BW22430" s="62"/>
      <c r="BX22430" s="62"/>
      <c r="BY22430" s="62"/>
      <c r="BZ22430" s="62"/>
      <c r="CA22430" s="62"/>
      <c r="CB22430" s="62"/>
      <c r="CC22430" s="62"/>
      <c r="CD22430" s="62"/>
      <c r="CE22430" s="62"/>
      <c r="CF22430" s="62"/>
      <c r="CL22430" s="56" t="s">
        <v>12139</v>
      </c>
      <c r="CM22430" s="56" t="s">
        <v>213</v>
      </c>
      <c r="CN22430" s="56" t="s">
        <v>213</v>
      </c>
      <c r="CO22430" s="52"/>
      <c r="CP22430" s="52"/>
      <c r="CQ22430" s="52"/>
      <c r="CR22430" s="52"/>
      <c r="CS22430" s="52"/>
      <c r="CT22430" s="52"/>
      <c r="CU22430" s="33"/>
      <c r="CV22430" s="33"/>
    </row>
    <row r="22431" spans="74:100">
      <c r="BV22431" s="62"/>
      <c r="BW22431" s="62"/>
      <c r="BX22431" s="62"/>
      <c r="BY22431" s="62"/>
      <c r="BZ22431" s="62"/>
      <c r="CA22431" s="62"/>
      <c r="CB22431" s="62"/>
      <c r="CC22431" s="62"/>
      <c r="CD22431" s="62"/>
      <c r="CE22431" s="62"/>
      <c r="CF22431" s="62"/>
      <c r="CL22431" s="56" t="s">
        <v>12140</v>
      </c>
      <c r="CM22431" s="56" t="s">
        <v>213</v>
      </c>
      <c r="CN22431" s="56" t="s">
        <v>213</v>
      </c>
      <c r="CO22431" s="52"/>
      <c r="CP22431" s="52"/>
      <c r="CQ22431" s="52"/>
      <c r="CR22431" s="52"/>
      <c r="CS22431" s="52"/>
      <c r="CT22431" s="52"/>
      <c r="CU22431" s="33"/>
      <c r="CV22431" s="33"/>
    </row>
    <row r="22432" spans="74:100">
      <c r="BV22432" s="62"/>
      <c r="BW22432" s="62"/>
      <c r="BX22432" s="62"/>
      <c r="BY22432" s="62"/>
      <c r="BZ22432" s="62"/>
      <c r="CA22432" s="62"/>
      <c r="CB22432" s="62"/>
      <c r="CC22432" s="62"/>
      <c r="CD22432" s="62"/>
      <c r="CE22432" s="62"/>
      <c r="CF22432" s="62"/>
      <c r="CL22432" s="56" t="s">
        <v>12141</v>
      </c>
      <c r="CM22432" s="56" t="s">
        <v>213</v>
      </c>
      <c r="CN22432" s="56" t="s">
        <v>213</v>
      </c>
      <c r="CO22432" s="52"/>
      <c r="CP22432" s="52"/>
      <c r="CQ22432" s="52"/>
      <c r="CR22432" s="52"/>
      <c r="CS22432" s="52"/>
      <c r="CT22432" s="52"/>
      <c r="CU22432" s="33"/>
      <c r="CV22432" s="33"/>
    </row>
    <row r="22433" spans="74:100">
      <c r="BV22433" s="62"/>
      <c r="BW22433" s="62"/>
      <c r="BX22433" s="62"/>
      <c r="BY22433" s="62"/>
      <c r="BZ22433" s="62"/>
      <c r="CA22433" s="62"/>
      <c r="CB22433" s="62"/>
      <c r="CC22433" s="62"/>
      <c r="CD22433" s="62"/>
      <c r="CE22433" s="62"/>
      <c r="CF22433" s="62"/>
      <c r="CL22433" s="56" t="s">
        <v>12142</v>
      </c>
      <c r="CM22433" s="56" t="s">
        <v>213</v>
      </c>
      <c r="CN22433" s="56" t="s">
        <v>213</v>
      </c>
      <c r="CO22433" s="52"/>
      <c r="CP22433" s="52"/>
      <c r="CQ22433" s="52"/>
      <c r="CR22433" s="52"/>
      <c r="CS22433" s="52"/>
      <c r="CT22433" s="52"/>
      <c r="CU22433" s="33"/>
      <c r="CV22433" s="33"/>
    </row>
    <row r="22434" spans="74:100">
      <c r="BV22434" s="62"/>
      <c r="BW22434" s="62"/>
      <c r="BX22434" s="62"/>
      <c r="BY22434" s="62"/>
      <c r="BZ22434" s="62"/>
      <c r="CA22434" s="62"/>
      <c r="CB22434" s="62"/>
      <c r="CC22434" s="62"/>
      <c r="CD22434" s="62"/>
      <c r="CE22434" s="62"/>
      <c r="CF22434" s="62"/>
      <c r="CL22434" s="56" t="s">
        <v>1857</v>
      </c>
      <c r="CM22434" s="56" t="s">
        <v>213</v>
      </c>
      <c r="CN22434" s="56" t="s">
        <v>213</v>
      </c>
      <c r="CO22434" s="52"/>
      <c r="CP22434" s="52"/>
      <c r="CQ22434" s="52"/>
      <c r="CR22434" s="52"/>
      <c r="CS22434" s="52"/>
      <c r="CT22434" s="52"/>
      <c r="CU22434" s="33"/>
      <c r="CV22434" s="33"/>
    </row>
    <row r="22435" spans="74:100">
      <c r="BV22435" s="62"/>
      <c r="BW22435" s="62"/>
      <c r="BX22435" s="62"/>
      <c r="BY22435" s="62"/>
      <c r="BZ22435" s="62"/>
      <c r="CA22435" s="62"/>
      <c r="CB22435" s="62"/>
      <c r="CC22435" s="62"/>
      <c r="CD22435" s="62"/>
      <c r="CE22435" s="62"/>
      <c r="CF22435" s="62"/>
      <c r="CL22435" s="56" t="s">
        <v>12143</v>
      </c>
      <c r="CM22435" s="56" t="s">
        <v>213</v>
      </c>
      <c r="CN22435" s="56" t="s">
        <v>213</v>
      </c>
      <c r="CO22435" s="52"/>
      <c r="CP22435" s="52"/>
      <c r="CQ22435" s="52"/>
      <c r="CR22435" s="52"/>
      <c r="CS22435" s="52"/>
      <c r="CT22435" s="52"/>
      <c r="CU22435" s="33"/>
      <c r="CV22435" s="33"/>
    </row>
    <row r="22436" spans="74:100">
      <c r="BV22436" s="62"/>
      <c r="BW22436" s="62"/>
      <c r="BX22436" s="62"/>
      <c r="BY22436" s="62"/>
      <c r="BZ22436" s="62"/>
      <c r="CA22436" s="62"/>
      <c r="CB22436" s="62"/>
      <c r="CC22436" s="62"/>
      <c r="CD22436" s="62"/>
      <c r="CE22436" s="62"/>
      <c r="CF22436" s="62"/>
      <c r="CL22436" s="56" t="s">
        <v>12144</v>
      </c>
      <c r="CM22436" s="56" t="s">
        <v>213</v>
      </c>
      <c r="CN22436" s="56" t="s">
        <v>213</v>
      </c>
      <c r="CO22436" s="52"/>
      <c r="CP22436" s="52"/>
      <c r="CQ22436" s="52"/>
      <c r="CR22436" s="52"/>
      <c r="CS22436" s="52"/>
      <c r="CT22436" s="52"/>
      <c r="CU22436" s="33"/>
      <c r="CV22436" s="33"/>
    </row>
    <row r="22437" spans="74:100">
      <c r="BV22437" s="62"/>
      <c r="BW22437" s="62"/>
      <c r="BX22437" s="62"/>
      <c r="BY22437" s="62"/>
      <c r="BZ22437" s="62"/>
      <c r="CA22437" s="62"/>
      <c r="CB22437" s="62"/>
      <c r="CC22437" s="62"/>
      <c r="CD22437" s="62"/>
      <c r="CE22437" s="62"/>
      <c r="CF22437" s="62"/>
      <c r="CL22437" s="56" t="s">
        <v>12145</v>
      </c>
      <c r="CM22437" s="56" t="s">
        <v>213</v>
      </c>
      <c r="CN22437" s="56" t="s">
        <v>213</v>
      </c>
      <c r="CO22437" s="52"/>
      <c r="CP22437" s="52"/>
      <c r="CQ22437" s="52"/>
      <c r="CR22437" s="52"/>
      <c r="CS22437" s="52"/>
      <c r="CT22437" s="52"/>
      <c r="CU22437" s="33"/>
      <c r="CV22437" s="33"/>
    </row>
    <row r="22438" spans="74:100">
      <c r="BV22438" s="62"/>
      <c r="BW22438" s="62"/>
      <c r="BX22438" s="62"/>
      <c r="BY22438" s="62"/>
      <c r="BZ22438" s="62"/>
      <c r="CA22438" s="62"/>
      <c r="CB22438" s="62"/>
      <c r="CC22438" s="62"/>
      <c r="CD22438" s="62"/>
      <c r="CE22438" s="62"/>
      <c r="CF22438" s="62"/>
      <c r="CL22438" s="56" t="s">
        <v>12146</v>
      </c>
      <c r="CM22438" s="56" t="s">
        <v>213</v>
      </c>
      <c r="CN22438" s="56" t="s">
        <v>213</v>
      </c>
      <c r="CO22438" s="52"/>
      <c r="CP22438" s="52"/>
      <c r="CQ22438" s="52"/>
      <c r="CR22438" s="52"/>
      <c r="CS22438" s="52"/>
      <c r="CT22438" s="52"/>
      <c r="CU22438" s="33"/>
      <c r="CV22438" s="33"/>
    </row>
    <row r="22439" spans="74:100">
      <c r="BV22439" s="62"/>
      <c r="BW22439" s="62"/>
      <c r="BX22439" s="62"/>
      <c r="BY22439" s="62"/>
      <c r="BZ22439" s="62"/>
      <c r="CA22439" s="62"/>
      <c r="CB22439" s="62"/>
      <c r="CC22439" s="62"/>
      <c r="CD22439" s="62"/>
      <c r="CE22439" s="62"/>
      <c r="CF22439" s="62"/>
      <c r="CL22439" s="56" t="s">
        <v>12147</v>
      </c>
      <c r="CM22439" s="56" t="s">
        <v>213</v>
      </c>
      <c r="CN22439" s="56" t="s">
        <v>213</v>
      </c>
      <c r="CO22439" s="52"/>
      <c r="CP22439" s="52"/>
      <c r="CQ22439" s="52"/>
      <c r="CR22439" s="52"/>
      <c r="CS22439" s="52"/>
      <c r="CT22439" s="52"/>
      <c r="CU22439" s="33"/>
      <c r="CV22439" s="33"/>
    </row>
    <row r="22440" spans="74:100">
      <c r="BV22440" s="62"/>
      <c r="BW22440" s="62"/>
      <c r="BX22440" s="62"/>
      <c r="BY22440" s="62"/>
      <c r="BZ22440" s="62"/>
      <c r="CA22440" s="62"/>
      <c r="CB22440" s="62"/>
      <c r="CC22440" s="62"/>
      <c r="CD22440" s="62"/>
      <c r="CE22440" s="62"/>
      <c r="CF22440" s="62"/>
      <c r="CL22440" s="56" t="s">
        <v>12148</v>
      </c>
      <c r="CM22440" s="56" t="s">
        <v>213</v>
      </c>
      <c r="CN22440" s="56" t="s">
        <v>213</v>
      </c>
      <c r="CO22440" s="52"/>
      <c r="CP22440" s="52"/>
      <c r="CQ22440" s="52"/>
      <c r="CR22440" s="52"/>
      <c r="CS22440" s="52"/>
      <c r="CT22440" s="52"/>
      <c r="CU22440" s="33"/>
      <c r="CV22440" s="33"/>
    </row>
    <row r="22441" spans="74:100">
      <c r="BV22441" s="62"/>
      <c r="BW22441" s="62"/>
      <c r="BX22441" s="62"/>
      <c r="BY22441" s="62"/>
      <c r="BZ22441" s="62"/>
      <c r="CA22441" s="62"/>
      <c r="CB22441" s="62"/>
      <c r="CC22441" s="62"/>
      <c r="CD22441" s="62"/>
      <c r="CE22441" s="62"/>
      <c r="CF22441" s="62"/>
      <c r="CL22441" s="56" t="s">
        <v>1859</v>
      </c>
      <c r="CM22441" s="56" t="s">
        <v>213</v>
      </c>
      <c r="CN22441" s="56" t="s">
        <v>213</v>
      </c>
      <c r="CO22441" s="52"/>
      <c r="CP22441" s="52"/>
      <c r="CQ22441" s="52"/>
      <c r="CR22441" s="52"/>
      <c r="CS22441" s="52"/>
      <c r="CT22441" s="52"/>
      <c r="CU22441" s="33"/>
      <c r="CV22441" s="33"/>
    </row>
    <row r="22442" spans="74:100">
      <c r="BV22442" s="62"/>
      <c r="BW22442" s="62"/>
      <c r="BX22442" s="62"/>
      <c r="BY22442" s="62"/>
      <c r="BZ22442" s="62"/>
      <c r="CA22442" s="62"/>
      <c r="CB22442" s="62"/>
      <c r="CC22442" s="62"/>
      <c r="CD22442" s="62"/>
      <c r="CE22442" s="62"/>
      <c r="CF22442" s="62"/>
      <c r="CL22442" s="35" t="s">
        <v>29681</v>
      </c>
      <c r="CM22442" s="35" t="s">
        <v>217</v>
      </c>
      <c r="CN22442" s="35" t="s">
        <v>217</v>
      </c>
      <c r="CO22442" s="52"/>
      <c r="CP22442" s="52"/>
      <c r="CQ22442" s="52"/>
      <c r="CR22442" s="52"/>
      <c r="CS22442" s="52"/>
      <c r="CT22442" s="52"/>
      <c r="CU22442" s="33"/>
      <c r="CV22442" s="33"/>
    </row>
    <row r="22443" spans="74:100">
      <c r="BV22443" s="62"/>
      <c r="BW22443" s="62"/>
      <c r="BX22443" s="62"/>
      <c r="BY22443" s="62"/>
      <c r="BZ22443" s="62"/>
      <c r="CA22443" s="62"/>
      <c r="CB22443" s="62"/>
      <c r="CC22443" s="62"/>
      <c r="CD22443" s="62"/>
      <c r="CE22443" s="62"/>
      <c r="CF22443" s="62"/>
      <c r="CL22443" s="35" t="s">
        <v>12062</v>
      </c>
      <c r="CM22443" s="35" t="s">
        <v>217</v>
      </c>
      <c r="CN22443" s="35" t="s">
        <v>217</v>
      </c>
      <c r="CO22443" s="52"/>
      <c r="CP22443" s="52"/>
      <c r="CQ22443" s="52"/>
      <c r="CR22443" s="52"/>
      <c r="CS22443" s="52"/>
      <c r="CT22443" s="52"/>
      <c r="CU22443" s="33"/>
      <c r="CV22443" s="33"/>
    </row>
    <row r="22444" spans="74:100">
      <c r="BV22444" s="62"/>
      <c r="BW22444" s="62"/>
      <c r="BX22444" s="62"/>
      <c r="BY22444" s="62"/>
      <c r="BZ22444" s="62"/>
      <c r="CA22444" s="62"/>
      <c r="CB22444" s="62"/>
      <c r="CC22444" s="62"/>
      <c r="CD22444" s="62"/>
      <c r="CE22444" s="62"/>
      <c r="CF22444" s="62"/>
      <c r="CL22444" s="35" t="s">
        <v>13102</v>
      </c>
      <c r="CM22444" s="35" t="s">
        <v>217</v>
      </c>
      <c r="CN22444" s="35" t="s">
        <v>217</v>
      </c>
      <c r="CO22444" s="52"/>
      <c r="CP22444" s="52"/>
      <c r="CQ22444" s="52"/>
      <c r="CR22444" s="52"/>
      <c r="CS22444" s="52"/>
      <c r="CT22444" s="52"/>
      <c r="CU22444" s="33"/>
      <c r="CV22444" s="33"/>
    </row>
    <row r="22445" spans="74:100">
      <c r="BV22445" s="62"/>
      <c r="BW22445" s="62"/>
      <c r="BX22445" s="62"/>
      <c r="BY22445" s="62"/>
      <c r="BZ22445" s="62"/>
      <c r="CA22445" s="62"/>
      <c r="CB22445" s="62"/>
      <c r="CC22445" s="62"/>
      <c r="CD22445" s="62"/>
      <c r="CE22445" s="62"/>
      <c r="CF22445" s="62"/>
      <c r="CL22445" s="35" t="s">
        <v>13103</v>
      </c>
      <c r="CM22445" s="35" t="s">
        <v>217</v>
      </c>
      <c r="CN22445" s="35" t="s">
        <v>217</v>
      </c>
      <c r="CO22445" s="52"/>
      <c r="CP22445" s="52"/>
      <c r="CQ22445" s="52"/>
      <c r="CR22445" s="52"/>
      <c r="CS22445" s="52"/>
      <c r="CT22445" s="52"/>
      <c r="CU22445" s="33"/>
      <c r="CV22445" s="33"/>
    </row>
    <row r="22446" spans="74:100">
      <c r="BV22446" s="62"/>
      <c r="BW22446" s="62"/>
      <c r="BX22446" s="62"/>
      <c r="BY22446" s="62"/>
      <c r="BZ22446" s="62"/>
      <c r="CA22446" s="62"/>
      <c r="CB22446" s="62"/>
      <c r="CC22446" s="62"/>
      <c r="CD22446" s="62"/>
      <c r="CE22446" s="62"/>
      <c r="CF22446" s="62"/>
      <c r="CL22446" s="35" t="s">
        <v>9705</v>
      </c>
      <c r="CM22446" s="35" t="s">
        <v>217</v>
      </c>
      <c r="CN22446" s="35" t="s">
        <v>217</v>
      </c>
      <c r="CO22446" s="52"/>
      <c r="CP22446" s="52"/>
      <c r="CQ22446" s="52"/>
      <c r="CR22446" s="52"/>
      <c r="CS22446" s="52"/>
      <c r="CT22446" s="52"/>
      <c r="CU22446" s="33"/>
      <c r="CV22446" s="33"/>
    </row>
    <row r="22447" spans="74:100">
      <c r="BV22447" s="62"/>
      <c r="BW22447" s="62"/>
      <c r="BX22447" s="62"/>
      <c r="BY22447" s="62"/>
      <c r="BZ22447" s="62"/>
      <c r="CA22447" s="62"/>
      <c r="CB22447" s="62"/>
      <c r="CC22447" s="62"/>
      <c r="CD22447" s="62"/>
      <c r="CE22447" s="62"/>
      <c r="CF22447" s="62"/>
      <c r="CL22447" s="56" t="s">
        <v>11893</v>
      </c>
      <c r="CM22447" s="56" t="s">
        <v>215</v>
      </c>
      <c r="CN22447" s="56" t="s">
        <v>215</v>
      </c>
      <c r="CO22447" s="52"/>
      <c r="CP22447" s="52"/>
      <c r="CQ22447" s="52"/>
      <c r="CR22447" s="52"/>
      <c r="CS22447" s="52"/>
      <c r="CT22447" s="52"/>
      <c r="CU22447" s="33"/>
      <c r="CV22447" s="33"/>
    </row>
    <row r="22448" spans="74:100">
      <c r="BV22448" s="62"/>
      <c r="BW22448" s="62"/>
      <c r="BX22448" s="62"/>
      <c r="BY22448" s="62"/>
      <c r="BZ22448" s="62"/>
      <c r="CA22448" s="62"/>
      <c r="CB22448" s="62"/>
      <c r="CC22448" s="62"/>
      <c r="CD22448" s="62"/>
      <c r="CE22448" s="62"/>
      <c r="CF22448" s="62"/>
      <c r="CL22448" s="35" t="s">
        <v>12149</v>
      </c>
      <c r="CM22448" s="35" t="s">
        <v>217</v>
      </c>
      <c r="CN22448" s="35" t="s">
        <v>217</v>
      </c>
      <c r="CO22448" s="52"/>
      <c r="CP22448" s="52"/>
      <c r="CQ22448" s="52"/>
      <c r="CR22448" s="52"/>
      <c r="CS22448" s="52"/>
      <c r="CT22448" s="52"/>
      <c r="CU22448" s="33"/>
      <c r="CV22448" s="33"/>
    </row>
    <row r="22449" spans="74:100">
      <c r="BV22449" s="62"/>
      <c r="BW22449" s="62"/>
      <c r="BX22449" s="62"/>
      <c r="BY22449" s="62"/>
      <c r="BZ22449" s="62"/>
      <c r="CA22449" s="62"/>
      <c r="CB22449" s="62"/>
      <c r="CC22449" s="62"/>
      <c r="CD22449" s="62"/>
      <c r="CE22449" s="62"/>
      <c r="CF22449" s="62"/>
      <c r="CL22449" s="35" t="s">
        <v>13104</v>
      </c>
      <c r="CM22449" s="35" t="s">
        <v>217</v>
      </c>
      <c r="CN22449" s="35" t="s">
        <v>217</v>
      </c>
      <c r="CO22449" s="52"/>
      <c r="CP22449" s="52"/>
      <c r="CQ22449" s="52"/>
      <c r="CR22449" s="52"/>
      <c r="CS22449" s="52"/>
      <c r="CT22449" s="52"/>
      <c r="CU22449" s="33"/>
      <c r="CV22449" s="33"/>
    </row>
    <row r="22450" spans="74:100">
      <c r="BV22450" s="62"/>
      <c r="BW22450" s="62"/>
      <c r="BX22450" s="62"/>
      <c r="BY22450" s="62"/>
      <c r="BZ22450" s="62"/>
      <c r="CA22450" s="62"/>
      <c r="CB22450" s="62"/>
      <c r="CC22450" s="62"/>
      <c r="CD22450" s="62"/>
      <c r="CE22450" s="62"/>
      <c r="CF22450" s="62"/>
      <c r="CL22450" s="56" t="s">
        <v>5319</v>
      </c>
      <c r="CM22450" s="56" t="s">
        <v>214</v>
      </c>
      <c r="CN22450" s="56" t="s">
        <v>214</v>
      </c>
      <c r="CO22450" s="52"/>
      <c r="CP22450" s="52"/>
      <c r="CQ22450" s="52"/>
      <c r="CR22450" s="52"/>
      <c r="CS22450" s="52"/>
      <c r="CT22450" s="52"/>
      <c r="CU22450" s="33"/>
      <c r="CV22450" s="33"/>
    </row>
    <row r="22451" spans="74:100">
      <c r="BV22451" s="62"/>
      <c r="BW22451" s="62"/>
      <c r="BX22451" s="62"/>
      <c r="BY22451" s="62"/>
      <c r="BZ22451" s="62"/>
      <c r="CA22451" s="62"/>
      <c r="CB22451" s="62"/>
      <c r="CC22451" s="62"/>
      <c r="CD22451" s="62"/>
      <c r="CE22451" s="62"/>
      <c r="CF22451" s="62"/>
      <c r="CL22451" s="56" t="s">
        <v>1861</v>
      </c>
      <c r="CM22451" s="56" t="s">
        <v>213</v>
      </c>
      <c r="CN22451" s="56" t="s">
        <v>213</v>
      </c>
      <c r="CO22451" s="52"/>
      <c r="CP22451" s="52"/>
      <c r="CQ22451" s="52"/>
      <c r="CR22451" s="52"/>
      <c r="CS22451" s="52"/>
      <c r="CT22451" s="52"/>
      <c r="CU22451" s="33"/>
      <c r="CV22451" s="33"/>
    </row>
    <row r="22452" spans="74:100">
      <c r="BV22452" s="62"/>
      <c r="BW22452" s="62"/>
      <c r="BX22452" s="62"/>
      <c r="BY22452" s="62"/>
      <c r="BZ22452" s="62"/>
      <c r="CA22452" s="62"/>
      <c r="CB22452" s="62"/>
      <c r="CC22452" s="62"/>
      <c r="CD22452" s="62"/>
      <c r="CE22452" s="62"/>
      <c r="CF22452" s="62"/>
      <c r="CL22452" s="56" t="s">
        <v>25923</v>
      </c>
      <c r="CM22452" s="56" t="s">
        <v>213</v>
      </c>
      <c r="CN22452" s="56" t="s">
        <v>213</v>
      </c>
      <c r="CO22452" s="52"/>
      <c r="CP22452" s="52"/>
      <c r="CQ22452" s="52"/>
      <c r="CR22452" s="52"/>
      <c r="CS22452" s="52"/>
      <c r="CT22452" s="52"/>
      <c r="CU22452" s="33"/>
      <c r="CV22452" s="33"/>
    </row>
    <row r="22453" spans="74:100">
      <c r="BV22453" s="62"/>
      <c r="BW22453" s="62"/>
      <c r="BX22453" s="62"/>
      <c r="BY22453" s="62"/>
      <c r="BZ22453" s="62"/>
      <c r="CA22453" s="62"/>
      <c r="CB22453" s="62"/>
      <c r="CC22453" s="62"/>
      <c r="CD22453" s="62"/>
      <c r="CE22453" s="62"/>
      <c r="CF22453" s="62"/>
      <c r="CL22453" s="56" t="s">
        <v>25924</v>
      </c>
      <c r="CM22453" s="56" t="s">
        <v>213</v>
      </c>
      <c r="CN22453" s="56" t="s">
        <v>213</v>
      </c>
      <c r="CO22453" s="52"/>
      <c r="CP22453" s="52"/>
      <c r="CQ22453" s="52"/>
      <c r="CR22453" s="52"/>
      <c r="CS22453" s="52"/>
      <c r="CT22453" s="52"/>
      <c r="CU22453" s="33"/>
      <c r="CV22453" s="33"/>
    </row>
    <row r="22454" spans="74:100">
      <c r="BV22454" s="62"/>
      <c r="BW22454" s="62"/>
      <c r="BX22454" s="62"/>
      <c r="BY22454" s="62"/>
      <c r="BZ22454" s="62"/>
      <c r="CA22454" s="62"/>
      <c r="CB22454" s="62"/>
      <c r="CC22454" s="62"/>
      <c r="CD22454" s="62"/>
      <c r="CE22454" s="62"/>
      <c r="CF22454" s="62"/>
      <c r="CL22454" s="56" t="s">
        <v>12156</v>
      </c>
      <c r="CM22454" s="56" t="s">
        <v>213</v>
      </c>
      <c r="CN22454" s="56" t="s">
        <v>213</v>
      </c>
      <c r="CO22454" s="52"/>
      <c r="CP22454" s="52"/>
      <c r="CQ22454" s="52"/>
      <c r="CR22454" s="52"/>
      <c r="CS22454" s="52"/>
      <c r="CT22454" s="52"/>
      <c r="CU22454" s="33"/>
      <c r="CV22454" s="33"/>
    </row>
    <row r="22455" spans="74:100">
      <c r="BV22455" s="62"/>
      <c r="BW22455" s="62"/>
      <c r="BX22455" s="62"/>
      <c r="BY22455" s="62"/>
      <c r="BZ22455" s="62"/>
      <c r="CA22455" s="62"/>
      <c r="CB22455" s="62"/>
      <c r="CC22455" s="62"/>
      <c r="CD22455" s="62"/>
      <c r="CE22455" s="62"/>
      <c r="CF22455" s="62"/>
      <c r="CL22455" s="56" t="s">
        <v>12157</v>
      </c>
      <c r="CM22455" s="56" t="s">
        <v>213</v>
      </c>
      <c r="CN22455" s="56" t="s">
        <v>213</v>
      </c>
      <c r="CO22455" s="52"/>
      <c r="CP22455" s="52"/>
      <c r="CQ22455" s="52"/>
      <c r="CR22455" s="52"/>
      <c r="CS22455" s="52"/>
      <c r="CT22455" s="52"/>
      <c r="CU22455" s="33"/>
      <c r="CV22455" s="33"/>
    </row>
    <row r="22456" spans="74:100">
      <c r="BV22456" s="62"/>
      <c r="BW22456" s="62"/>
      <c r="BX22456" s="62"/>
      <c r="BY22456" s="62"/>
      <c r="BZ22456" s="62"/>
      <c r="CA22456" s="62"/>
      <c r="CB22456" s="62"/>
      <c r="CC22456" s="62"/>
      <c r="CD22456" s="62"/>
      <c r="CE22456" s="62"/>
      <c r="CF22456" s="62"/>
      <c r="CL22456" s="56" t="s">
        <v>12158</v>
      </c>
      <c r="CM22456" s="56" t="s">
        <v>213</v>
      </c>
      <c r="CN22456" s="56" t="s">
        <v>213</v>
      </c>
      <c r="CO22456" s="52"/>
      <c r="CP22456" s="52"/>
      <c r="CQ22456" s="52"/>
      <c r="CR22456" s="52"/>
      <c r="CS22456" s="52"/>
      <c r="CT22456" s="52"/>
      <c r="CU22456" s="33"/>
      <c r="CV22456" s="33"/>
    </row>
    <row r="22457" spans="74:100">
      <c r="BV22457" s="62"/>
      <c r="BW22457" s="62"/>
      <c r="BX22457" s="62"/>
      <c r="BY22457" s="62"/>
      <c r="BZ22457" s="62"/>
      <c r="CA22457" s="62"/>
      <c r="CB22457" s="62"/>
      <c r="CC22457" s="62"/>
      <c r="CD22457" s="62"/>
      <c r="CE22457" s="62"/>
      <c r="CF22457" s="62"/>
      <c r="CL22457" s="56" t="s">
        <v>12159</v>
      </c>
      <c r="CM22457" s="56" t="s">
        <v>213</v>
      </c>
      <c r="CN22457" s="56" t="s">
        <v>213</v>
      </c>
      <c r="CO22457" s="52"/>
      <c r="CP22457" s="52"/>
      <c r="CQ22457" s="52"/>
      <c r="CR22457" s="52"/>
      <c r="CS22457" s="52"/>
      <c r="CT22457" s="52"/>
      <c r="CU22457" s="33"/>
      <c r="CV22457" s="33"/>
    </row>
    <row r="22458" spans="74:100">
      <c r="BV22458" s="62"/>
      <c r="BW22458" s="62"/>
      <c r="BX22458" s="62"/>
      <c r="BY22458" s="62"/>
      <c r="BZ22458" s="62"/>
      <c r="CA22458" s="62"/>
      <c r="CB22458" s="62"/>
      <c r="CC22458" s="62"/>
      <c r="CD22458" s="62"/>
      <c r="CE22458" s="62"/>
      <c r="CF22458" s="62"/>
      <c r="CL22458" s="56" t="s">
        <v>1863</v>
      </c>
      <c r="CM22458" s="56" t="s">
        <v>213</v>
      </c>
      <c r="CN22458" s="56" t="s">
        <v>213</v>
      </c>
      <c r="CO22458" s="52"/>
      <c r="CP22458" s="52"/>
      <c r="CQ22458" s="52"/>
      <c r="CR22458" s="52"/>
      <c r="CS22458" s="52"/>
      <c r="CT22458" s="52"/>
      <c r="CU22458" s="33"/>
      <c r="CV22458" s="33"/>
    </row>
    <row r="22459" spans="74:100">
      <c r="BV22459" s="62"/>
      <c r="BW22459" s="62"/>
      <c r="BX22459" s="62"/>
      <c r="BY22459" s="62"/>
      <c r="BZ22459" s="62"/>
      <c r="CA22459" s="62"/>
      <c r="CB22459" s="62"/>
      <c r="CC22459" s="62"/>
      <c r="CD22459" s="62"/>
      <c r="CE22459" s="62"/>
      <c r="CF22459" s="62"/>
      <c r="CL22459" s="56" t="s">
        <v>12160</v>
      </c>
      <c r="CM22459" s="56" t="s">
        <v>213</v>
      </c>
      <c r="CN22459" s="56" t="s">
        <v>213</v>
      </c>
      <c r="CO22459" s="52"/>
      <c r="CP22459" s="52"/>
      <c r="CQ22459" s="52"/>
      <c r="CR22459" s="52"/>
      <c r="CS22459" s="52"/>
      <c r="CT22459" s="52"/>
      <c r="CU22459" s="33"/>
      <c r="CV22459" s="33"/>
    </row>
    <row r="22460" spans="74:100">
      <c r="BV22460" s="62"/>
      <c r="BW22460" s="62"/>
      <c r="BX22460" s="62"/>
      <c r="BY22460" s="62"/>
      <c r="BZ22460" s="62"/>
      <c r="CA22460" s="62"/>
      <c r="CB22460" s="62"/>
      <c r="CC22460" s="62"/>
      <c r="CD22460" s="62"/>
      <c r="CE22460" s="62"/>
      <c r="CF22460" s="62"/>
      <c r="CL22460" s="56" t="s">
        <v>12161</v>
      </c>
      <c r="CM22460" s="56" t="s">
        <v>215</v>
      </c>
      <c r="CN22460" s="56" t="s">
        <v>215</v>
      </c>
      <c r="CO22460" s="52"/>
      <c r="CP22460" s="52"/>
      <c r="CQ22460" s="52"/>
      <c r="CR22460" s="52"/>
      <c r="CS22460" s="52"/>
      <c r="CT22460" s="52"/>
      <c r="CU22460" s="33"/>
      <c r="CV22460" s="33"/>
    </row>
    <row r="22461" spans="74:100">
      <c r="BV22461" s="62"/>
      <c r="BW22461" s="62"/>
      <c r="BX22461" s="62"/>
      <c r="BY22461" s="62"/>
      <c r="BZ22461" s="62"/>
      <c r="CA22461" s="62"/>
      <c r="CB22461" s="62"/>
      <c r="CC22461" s="62"/>
      <c r="CD22461" s="62"/>
      <c r="CE22461" s="62"/>
      <c r="CF22461" s="62"/>
      <c r="CL22461" s="56" t="s">
        <v>25925</v>
      </c>
      <c r="CM22461" s="56" t="s">
        <v>215</v>
      </c>
      <c r="CN22461" s="56" t="s">
        <v>215</v>
      </c>
      <c r="CO22461" s="52"/>
      <c r="CP22461" s="52"/>
      <c r="CQ22461" s="52"/>
      <c r="CR22461" s="52"/>
      <c r="CS22461" s="52"/>
      <c r="CT22461" s="52"/>
      <c r="CU22461" s="33"/>
      <c r="CV22461" s="33"/>
    </row>
    <row r="22462" spans="74:100">
      <c r="BV22462" s="62"/>
      <c r="BW22462" s="62"/>
      <c r="BX22462" s="62"/>
      <c r="BY22462" s="62"/>
      <c r="BZ22462" s="62"/>
      <c r="CA22462" s="62"/>
      <c r="CB22462" s="62"/>
      <c r="CC22462" s="62"/>
      <c r="CD22462" s="62"/>
      <c r="CE22462" s="62"/>
      <c r="CF22462" s="62"/>
      <c r="CL22462" s="56" t="s">
        <v>25926</v>
      </c>
      <c r="CM22462" s="56" t="s">
        <v>215</v>
      </c>
      <c r="CN22462" s="56" t="s">
        <v>215</v>
      </c>
      <c r="CO22462" s="52"/>
      <c r="CP22462" s="52"/>
      <c r="CQ22462" s="52"/>
      <c r="CR22462" s="52"/>
      <c r="CS22462" s="52"/>
      <c r="CT22462" s="52"/>
      <c r="CU22462" s="33"/>
      <c r="CV22462" s="33"/>
    </row>
    <row r="22463" spans="74:100">
      <c r="BV22463" s="62"/>
      <c r="BW22463" s="62"/>
      <c r="BX22463" s="62"/>
      <c r="BY22463" s="62"/>
      <c r="BZ22463" s="62"/>
      <c r="CA22463" s="62"/>
      <c r="CB22463" s="62"/>
      <c r="CC22463" s="62"/>
      <c r="CD22463" s="62"/>
      <c r="CE22463" s="62"/>
      <c r="CF22463" s="62"/>
      <c r="CL22463" s="56" t="s">
        <v>12162</v>
      </c>
      <c r="CM22463" s="56" t="s">
        <v>215</v>
      </c>
      <c r="CN22463" s="56" t="s">
        <v>215</v>
      </c>
      <c r="CO22463" s="52"/>
      <c r="CP22463" s="52"/>
      <c r="CQ22463" s="52"/>
      <c r="CR22463" s="52"/>
      <c r="CS22463" s="52"/>
      <c r="CT22463" s="52"/>
      <c r="CU22463" s="33"/>
      <c r="CV22463" s="33"/>
    </row>
    <row r="22464" spans="74:100">
      <c r="BV22464" s="62"/>
      <c r="BW22464" s="62"/>
      <c r="BX22464" s="62"/>
      <c r="BY22464" s="62"/>
      <c r="BZ22464" s="62"/>
      <c r="CA22464" s="62"/>
      <c r="CB22464" s="62"/>
      <c r="CC22464" s="62"/>
      <c r="CD22464" s="62"/>
      <c r="CE22464" s="62"/>
      <c r="CF22464" s="62"/>
      <c r="CL22464" s="56" t="s">
        <v>24115</v>
      </c>
      <c r="CM22464" s="56" t="s">
        <v>215</v>
      </c>
      <c r="CN22464" s="56" t="s">
        <v>215</v>
      </c>
      <c r="CO22464" s="52"/>
      <c r="CP22464" s="52"/>
      <c r="CQ22464" s="52"/>
      <c r="CR22464" s="52"/>
      <c r="CS22464" s="52"/>
      <c r="CT22464" s="52"/>
      <c r="CU22464" s="33"/>
      <c r="CV22464" s="33"/>
    </row>
    <row r="22465" spans="74:100">
      <c r="BV22465" s="62"/>
      <c r="BW22465" s="62"/>
      <c r="BX22465" s="62"/>
      <c r="BY22465" s="62"/>
      <c r="BZ22465" s="62"/>
      <c r="CA22465" s="62"/>
      <c r="CB22465" s="62"/>
      <c r="CC22465" s="62"/>
      <c r="CD22465" s="62"/>
      <c r="CE22465" s="62"/>
      <c r="CF22465" s="62"/>
      <c r="CL22465" s="35" t="s">
        <v>12163</v>
      </c>
      <c r="CM22465" s="35" t="s">
        <v>217</v>
      </c>
      <c r="CN22465" s="35" t="s">
        <v>217</v>
      </c>
      <c r="CO22465" s="52"/>
      <c r="CP22465" s="52"/>
      <c r="CQ22465" s="52"/>
      <c r="CR22465" s="52"/>
      <c r="CS22465" s="52"/>
      <c r="CT22465" s="52"/>
      <c r="CU22465" s="33"/>
      <c r="CV22465" s="33"/>
    </row>
    <row r="22466" spans="74:100">
      <c r="BV22466" s="62"/>
      <c r="BW22466" s="62"/>
      <c r="BX22466" s="62"/>
      <c r="BY22466" s="62"/>
      <c r="BZ22466" s="62"/>
      <c r="CA22466" s="62"/>
      <c r="CB22466" s="62"/>
      <c r="CC22466" s="62"/>
      <c r="CD22466" s="62"/>
      <c r="CE22466" s="62"/>
      <c r="CF22466" s="62"/>
      <c r="CL22466" s="56" t="s">
        <v>29682</v>
      </c>
      <c r="CM22466" s="56" t="s">
        <v>215</v>
      </c>
      <c r="CN22466" s="56" t="s">
        <v>215</v>
      </c>
      <c r="CO22466" s="52"/>
      <c r="CP22466" s="52"/>
      <c r="CQ22466" s="52"/>
      <c r="CR22466" s="52"/>
      <c r="CS22466" s="52"/>
      <c r="CT22466" s="52"/>
      <c r="CU22466" s="33"/>
      <c r="CV22466" s="33"/>
    </row>
    <row r="22467" spans="74:100">
      <c r="BV22467" s="62"/>
      <c r="BW22467" s="62"/>
      <c r="BX22467" s="62"/>
      <c r="BY22467" s="62"/>
      <c r="BZ22467" s="62"/>
      <c r="CA22467" s="62"/>
      <c r="CB22467" s="62"/>
      <c r="CC22467" s="62"/>
      <c r="CD22467" s="62"/>
      <c r="CE22467" s="62"/>
      <c r="CF22467" s="62"/>
      <c r="CL22467" s="56" t="s">
        <v>29683</v>
      </c>
      <c r="CM22467" s="56" t="s">
        <v>215</v>
      </c>
      <c r="CN22467" s="56" t="s">
        <v>215</v>
      </c>
      <c r="CO22467" s="52"/>
      <c r="CP22467" s="52"/>
      <c r="CQ22467" s="52"/>
      <c r="CR22467" s="52"/>
      <c r="CS22467" s="52"/>
      <c r="CT22467" s="52"/>
      <c r="CU22467" s="33"/>
      <c r="CV22467" s="33"/>
    </row>
    <row r="22468" spans="74:100">
      <c r="BV22468" s="62"/>
      <c r="BW22468" s="62"/>
      <c r="BX22468" s="62"/>
      <c r="BY22468" s="62"/>
      <c r="BZ22468" s="62"/>
      <c r="CA22468" s="62"/>
      <c r="CB22468" s="62"/>
      <c r="CC22468" s="62"/>
      <c r="CD22468" s="62"/>
      <c r="CE22468" s="62"/>
      <c r="CF22468" s="62"/>
      <c r="CL22468" s="35" t="s">
        <v>12166</v>
      </c>
      <c r="CM22468" s="35" t="s">
        <v>217</v>
      </c>
      <c r="CN22468" s="35" t="s">
        <v>217</v>
      </c>
      <c r="CO22468" s="52"/>
      <c r="CP22468" s="52"/>
      <c r="CQ22468" s="52"/>
      <c r="CR22468" s="52"/>
      <c r="CS22468" s="52"/>
      <c r="CT22468" s="52"/>
      <c r="CU22468" s="33"/>
      <c r="CV22468" s="33"/>
    </row>
    <row r="22469" spans="74:100">
      <c r="BV22469" s="62"/>
      <c r="BW22469" s="62"/>
      <c r="BX22469" s="62"/>
      <c r="BY22469" s="62"/>
      <c r="BZ22469" s="62"/>
      <c r="CA22469" s="62"/>
      <c r="CB22469" s="62"/>
      <c r="CC22469" s="62"/>
      <c r="CD22469" s="62"/>
      <c r="CE22469" s="62"/>
      <c r="CF22469" s="62"/>
      <c r="CL22469" s="35" t="s">
        <v>12177</v>
      </c>
      <c r="CM22469" s="35" t="s">
        <v>217</v>
      </c>
      <c r="CN22469" s="35" t="s">
        <v>217</v>
      </c>
      <c r="CO22469" s="52"/>
      <c r="CP22469" s="52"/>
      <c r="CQ22469" s="52"/>
      <c r="CR22469" s="52"/>
      <c r="CS22469" s="52"/>
      <c r="CT22469" s="52"/>
      <c r="CU22469" s="33"/>
      <c r="CV22469" s="33"/>
    </row>
    <row r="22470" spans="74:100">
      <c r="BV22470" s="62"/>
      <c r="BW22470" s="62"/>
      <c r="BX22470" s="62"/>
      <c r="BY22470" s="62"/>
      <c r="BZ22470" s="62"/>
      <c r="CA22470" s="62"/>
      <c r="CB22470" s="62"/>
      <c r="CC22470" s="62"/>
      <c r="CD22470" s="62"/>
      <c r="CE22470" s="62"/>
      <c r="CF22470" s="62"/>
      <c r="CL22470" s="35" t="s">
        <v>5327</v>
      </c>
      <c r="CM22470" s="35" t="s">
        <v>217</v>
      </c>
      <c r="CN22470" s="35" t="s">
        <v>217</v>
      </c>
      <c r="CO22470" s="52"/>
      <c r="CP22470" s="52"/>
      <c r="CQ22470" s="52"/>
      <c r="CR22470" s="52"/>
      <c r="CS22470" s="52"/>
      <c r="CT22470" s="52"/>
      <c r="CU22470" s="33"/>
      <c r="CV22470" s="33"/>
    </row>
    <row r="22471" spans="74:100">
      <c r="BV22471" s="62"/>
      <c r="BW22471" s="62"/>
      <c r="BX22471" s="62"/>
      <c r="BY22471" s="62"/>
      <c r="BZ22471" s="62"/>
      <c r="CA22471" s="62"/>
      <c r="CB22471" s="62"/>
      <c r="CC22471" s="62"/>
      <c r="CD22471" s="62"/>
      <c r="CE22471" s="62"/>
      <c r="CF22471" s="62"/>
      <c r="CL22471" s="56" t="s">
        <v>25927</v>
      </c>
      <c r="CM22471" s="56" t="s">
        <v>216</v>
      </c>
      <c r="CN22471" s="56" t="s">
        <v>216</v>
      </c>
      <c r="CO22471" s="52"/>
      <c r="CP22471" s="52"/>
      <c r="CQ22471" s="52"/>
      <c r="CR22471" s="52"/>
      <c r="CS22471" s="52"/>
      <c r="CT22471" s="52"/>
      <c r="CU22471" s="33"/>
      <c r="CV22471" s="33"/>
    </row>
    <row r="22472" spans="74:100">
      <c r="BV22472" s="62"/>
      <c r="BW22472" s="62"/>
      <c r="BX22472" s="62"/>
      <c r="BY22472" s="62"/>
      <c r="BZ22472" s="62"/>
      <c r="CA22472" s="62"/>
      <c r="CB22472" s="62"/>
      <c r="CC22472" s="62"/>
      <c r="CD22472" s="62"/>
      <c r="CE22472" s="62"/>
      <c r="CF22472" s="62"/>
      <c r="CL22472" s="56" t="s">
        <v>25928</v>
      </c>
      <c r="CM22472" s="56" t="s">
        <v>216</v>
      </c>
      <c r="CN22472" s="56" t="s">
        <v>216</v>
      </c>
      <c r="CO22472" s="52"/>
      <c r="CP22472" s="52"/>
      <c r="CQ22472" s="52"/>
      <c r="CR22472" s="52"/>
      <c r="CS22472" s="52"/>
      <c r="CT22472" s="52"/>
      <c r="CU22472" s="33"/>
      <c r="CV22472" s="33"/>
    </row>
    <row r="22473" spans="74:100">
      <c r="BV22473" s="62"/>
      <c r="BW22473" s="62"/>
      <c r="BX22473" s="62"/>
      <c r="BY22473" s="62"/>
      <c r="BZ22473" s="62"/>
      <c r="CA22473" s="62"/>
      <c r="CB22473" s="62"/>
      <c r="CC22473" s="62"/>
      <c r="CD22473" s="62"/>
      <c r="CE22473" s="62"/>
      <c r="CF22473" s="62"/>
      <c r="CL22473" s="56" t="s">
        <v>25929</v>
      </c>
      <c r="CM22473" s="56" t="s">
        <v>216</v>
      </c>
      <c r="CN22473" s="56" t="s">
        <v>216</v>
      </c>
      <c r="CO22473" s="52"/>
      <c r="CP22473" s="52"/>
      <c r="CQ22473" s="52"/>
      <c r="CR22473" s="52"/>
      <c r="CS22473" s="52"/>
      <c r="CT22473" s="52"/>
      <c r="CU22473" s="33"/>
      <c r="CV22473" s="33"/>
    </row>
    <row r="22474" spans="74:100">
      <c r="BV22474" s="62"/>
      <c r="BW22474" s="62"/>
      <c r="BX22474" s="62"/>
      <c r="BY22474" s="62"/>
      <c r="BZ22474" s="62"/>
      <c r="CA22474" s="62"/>
      <c r="CB22474" s="62"/>
      <c r="CC22474" s="62"/>
      <c r="CD22474" s="62"/>
      <c r="CE22474" s="62"/>
      <c r="CF22474" s="62"/>
      <c r="CL22474" s="35" t="s">
        <v>29684</v>
      </c>
      <c r="CM22474" s="35" t="s">
        <v>217</v>
      </c>
      <c r="CN22474" s="35" t="s">
        <v>217</v>
      </c>
      <c r="CO22474" s="52"/>
      <c r="CP22474" s="52"/>
      <c r="CQ22474" s="52"/>
      <c r="CR22474" s="52"/>
      <c r="CS22474" s="52"/>
      <c r="CT22474" s="52"/>
      <c r="CU22474" s="33"/>
      <c r="CV22474" s="33"/>
    </row>
    <row r="22475" spans="74:100">
      <c r="BV22475" s="62"/>
      <c r="BW22475" s="62"/>
      <c r="BX22475" s="62"/>
      <c r="BY22475" s="62"/>
      <c r="BZ22475" s="62"/>
      <c r="CA22475" s="62"/>
      <c r="CB22475" s="62"/>
      <c r="CC22475" s="62"/>
      <c r="CD22475" s="62"/>
      <c r="CE22475" s="62"/>
      <c r="CF22475" s="62"/>
      <c r="CL22475" s="56" t="s">
        <v>12169</v>
      </c>
      <c r="CM22475" s="56" t="s">
        <v>216</v>
      </c>
      <c r="CN22475" s="56" t="s">
        <v>216</v>
      </c>
      <c r="CO22475" s="52"/>
      <c r="CP22475" s="52"/>
      <c r="CQ22475" s="52"/>
      <c r="CR22475" s="52"/>
      <c r="CS22475" s="52"/>
      <c r="CT22475" s="52"/>
      <c r="CU22475" s="33"/>
      <c r="CV22475" s="33"/>
    </row>
    <row r="22476" spans="74:100">
      <c r="BV22476" s="62"/>
      <c r="BW22476" s="62"/>
      <c r="BX22476" s="62"/>
      <c r="BY22476" s="62"/>
      <c r="BZ22476" s="62"/>
      <c r="CA22476" s="62"/>
      <c r="CB22476" s="62"/>
      <c r="CC22476" s="62"/>
      <c r="CD22476" s="62"/>
      <c r="CE22476" s="62"/>
      <c r="CF22476" s="62"/>
      <c r="CL22476" s="56" t="s">
        <v>12175</v>
      </c>
      <c r="CM22476" s="56" t="s">
        <v>214</v>
      </c>
      <c r="CN22476" s="56" t="s">
        <v>214</v>
      </c>
      <c r="CO22476" s="52"/>
      <c r="CP22476" s="52"/>
      <c r="CQ22476" s="52"/>
      <c r="CR22476" s="52"/>
      <c r="CS22476" s="52"/>
      <c r="CT22476" s="52"/>
      <c r="CU22476" s="33"/>
      <c r="CV22476" s="33"/>
    </row>
    <row r="22477" spans="74:100">
      <c r="BV22477" s="62"/>
      <c r="BW22477" s="62"/>
      <c r="BX22477" s="62"/>
      <c r="BY22477" s="62"/>
      <c r="BZ22477" s="62"/>
      <c r="CA22477" s="62"/>
      <c r="CB22477" s="62"/>
      <c r="CC22477" s="62"/>
      <c r="CD22477" s="62"/>
      <c r="CE22477" s="62"/>
      <c r="CF22477" s="62"/>
      <c r="CL22477" s="56" t="s">
        <v>12172</v>
      </c>
      <c r="CM22477" s="56" t="s">
        <v>216</v>
      </c>
      <c r="CN22477" s="56" t="s">
        <v>216</v>
      </c>
      <c r="CO22477" s="52"/>
      <c r="CP22477" s="52"/>
      <c r="CQ22477" s="52"/>
      <c r="CR22477" s="52"/>
      <c r="CS22477" s="52"/>
      <c r="CT22477" s="52"/>
      <c r="CU22477" s="33"/>
      <c r="CV22477" s="33"/>
    </row>
    <row r="22478" spans="74:100">
      <c r="BV22478" s="62"/>
      <c r="BW22478" s="62"/>
      <c r="BX22478" s="62"/>
      <c r="BY22478" s="62"/>
      <c r="BZ22478" s="62"/>
      <c r="CA22478" s="62"/>
      <c r="CB22478" s="62"/>
      <c r="CC22478" s="62"/>
      <c r="CD22478" s="62"/>
      <c r="CE22478" s="62"/>
      <c r="CF22478" s="62"/>
      <c r="CL22478" s="35" t="s">
        <v>12178</v>
      </c>
      <c r="CM22478" s="35" t="s">
        <v>217</v>
      </c>
      <c r="CN22478" s="35" t="s">
        <v>217</v>
      </c>
      <c r="CO22478" s="52"/>
      <c r="CP22478" s="52"/>
      <c r="CQ22478" s="52"/>
      <c r="CR22478" s="52"/>
      <c r="CS22478" s="52"/>
      <c r="CT22478" s="52"/>
      <c r="CU22478" s="33"/>
      <c r="CV22478" s="33"/>
    </row>
    <row r="22479" spans="74:100">
      <c r="BV22479" s="62"/>
      <c r="BW22479" s="62"/>
      <c r="BX22479" s="62"/>
      <c r="BY22479" s="62"/>
      <c r="BZ22479" s="62"/>
      <c r="CA22479" s="62"/>
      <c r="CB22479" s="62"/>
      <c r="CC22479" s="62"/>
      <c r="CD22479" s="62"/>
      <c r="CE22479" s="62"/>
      <c r="CF22479" s="62"/>
      <c r="CL22479" s="56" t="s">
        <v>29685</v>
      </c>
      <c r="CM22479" s="56" t="s">
        <v>215</v>
      </c>
      <c r="CN22479" s="56" t="s">
        <v>215</v>
      </c>
      <c r="CO22479" s="52"/>
      <c r="CP22479" s="52"/>
      <c r="CQ22479" s="52"/>
      <c r="CR22479" s="52"/>
      <c r="CS22479" s="52"/>
      <c r="CT22479" s="52"/>
      <c r="CU22479" s="33"/>
      <c r="CV22479" s="33"/>
    </row>
    <row r="22480" spans="74:100">
      <c r="BV22480" s="62"/>
      <c r="BW22480" s="62"/>
      <c r="BX22480" s="62"/>
      <c r="BY22480" s="62"/>
      <c r="BZ22480" s="62"/>
      <c r="CA22480" s="62"/>
      <c r="CB22480" s="62"/>
      <c r="CC22480" s="62"/>
      <c r="CD22480" s="62"/>
      <c r="CE22480" s="62"/>
      <c r="CF22480" s="62"/>
      <c r="CL22480" s="56" t="s">
        <v>12170</v>
      </c>
      <c r="CM22480" s="56" t="s">
        <v>216</v>
      </c>
      <c r="CN22480" s="56" t="s">
        <v>216</v>
      </c>
      <c r="CO22480" s="52"/>
      <c r="CP22480" s="52"/>
      <c r="CQ22480" s="52"/>
      <c r="CR22480" s="52"/>
      <c r="CS22480" s="52"/>
      <c r="CT22480" s="52"/>
      <c r="CU22480" s="33"/>
      <c r="CV22480" s="33"/>
    </row>
    <row r="22481" spans="74:100">
      <c r="BV22481" s="62"/>
      <c r="BW22481" s="62"/>
      <c r="BX22481" s="62"/>
      <c r="BY22481" s="62"/>
      <c r="BZ22481" s="62"/>
      <c r="CA22481" s="62"/>
      <c r="CB22481" s="62"/>
      <c r="CC22481" s="62"/>
      <c r="CD22481" s="62"/>
      <c r="CE22481" s="62"/>
      <c r="CF22481" s="62"/>
      <c r="CL22481" s="56" t="s">
        <v>12173</v>
      </c>
      <c r="CM22481" s="56" t="s">
        <v>216</v>
      </c>
      <c r="CN22481" s="56" t="s">
        <v>216</v>
      </c>
      <c r="CO22481" s="52"/>
      <c r="CP22481" s="52"/>
      <c r="CQ22481" s="52"/>
      <c r="CR22481" s="52"/>
      <c r="CS22481" s="52"/>
      <c r="CT22481" s="52"/>
      <c r="CU22481" s="33"/>
      <c r="CV22481" s="33"/>
    </row>
    <row r="22482" spans="74:100">
      <c r="BV22482" s="62"/>
      <c r="BW22482" s="62"/>
      <c r="BX22482" s="62"/>
      <c r="BY22482" s="62"/>
      <c r="BZ22482" s="62"/>
      <c r="CA22482" s="62"/>
      <c r="CB22482" s="62"/>
      <c r="CC22482" s="62"/>
      <c r="CD22482" s="62"/>
      <c r="CE22482" s="62"/>
      <c r="CF22482" s="62"/>
      <c r="CL22482" s="56" t="s">
        <v>13678</v>
      </c>
      <c r="CM22482" s="56" t="s">
        <v>214</v>
      </c>
      <c r="CN22482" s="56" t="s">
        <v>214</v>
      </c>
      <c r="CO22482" s="52"/>
      <c r="CP22482" s="52"/>
      <c r="CQ22482" s="52"/>
      <c r="CR22482" s="52"/>
      <c r="CS22482" s="52"/>
      <c r="CT22482" s="52"/>
      <c r="CU22482" s="33"/>
      <c r="CV22482" s="33"/>
    </row>
    <row r="22483" spans="74:100">
      <c r="BV22483" s="62"/>
      <c r="BW22483" s="62"/>
      <c r="BX22483" s="62"/>
      <c r="BY22483" s="62"/>
      <c r="BZ22483" s="62"/>
      <c r="CA22483" s="62"/>
      <c r="CB22483" s="62"/>
      <c r="CC22483" s="62"/>
      <c r="CD22483" s="62"/>
      <c r="CE22483" s="62"/>
      <c r="CF22483" s="62"/>
      <c r="CL22483" s="56" t="s">
        <v>13679</v>
      </c>
      <c r="CM22483" s="56" t="s">
        <v>213</v>
      </c>
      <c r="CN22483" s="56" t="s">
        <v>213</v>
      </c>
      <c r="CO22483" s="52"/>
      <c r="CP22483" s="52"/>
      <c r="CQ22483" s="52"/>
      <c r="CR22483" s="52"/>
      <c r="CS22483" s="52"/>
      <c r="CT22483" s="52"/>
      <c r="CU22483" s="33"/>
      <c r="CV22483" s="33"/>
    </row>
    <row r="22484" spans="74:100">
      <c r="BV22484" s="62"/>
      <c r="BW22484" s="62"/>
      <c r="BX22484" s="62"/>
      <c r="BY22484" s="62"/>
      <c r="BZ22484" s="62"/>
      <c r="CA22484" s="62"/>
      <c r="CB22484" s="62"/>
      <c r="CC22484" s="62"/>
      <c r="CD22484" s="62"/>
      <c r="CE22484" s="62"/>
      <c r="CF22484" s="62"/>
      <c r="CL22484" s="56" t="s">
        <v>13680</v>
      </c>
      <c r="CM22484" s="56" t="s">
        <v>213</v>
      </c>
      <c r="CN22484" s="56" t="s">
        <v>213</v>
      </c>
      <c r="CO22484" s="52"/>
      <c r="CP22484" s="52"/>
      <c r="CQ22484" s="52"/>
      <c r="CR22484" s="52"/>
      <c r="CS22484" s="52"/>
      <c r="CT22484" s="52"/>
      <c r="CU22484" s="33"/>
      <c r="CV22484" s="33"/>
    </row>
    <row r="22485" spans="74:100">
      <c r="BV22485" s="62"/>
      <c r="BW22485" s="62"/>
      <c r="BX22485" s="62"/>
      <c r="BY22485" s="62"/>
      <c r="BZ22485" s="62"/>
      <c r="CA22485" s="62"/>
      <c r="CB22485" s="62"/>
      <c r="CC22485" s="62"/>
      <c r="CD22485" s="62"/>
      <c r="CE22485" s="62"/>
      <c r="CF22485" s="62"/>
      <c r="CL22485" s="35" t="s">
        <v>29686</v>
      </c>
      <c r="CM22485" s="35" t="s">
        <v>217</v>
      </c>
      <c r="CN22485" s="35" t="s">
        <v>217</v>
      </c>
      <c r="CO22485" s="52"/>
      <c r="CP22485" s="52"/>
      <c r="CQ22485" s="52"/>
      <c r="CR22485" s="52"/>
      <c r="CS22485" s="52"/>
      <c r="CT22485" s="52"/>
      <c r="CU22485" s="33"/>
      <c r="CV22485" s="33"/>
    </row>
    <row r="22486" spans="74:100">
      <c r="BV22486" s="62"/>
      <c r="BW22486" s="62"/>
      <c r="BX22486" s="62"/>
      <c r="BY22486" s="62"/>
      <c r="BZ22486" s="62"/>
      <c r="CA22486" s="62"/>
      <c r="CB22486" s="62"/>
      <c r="CC22486" s="62"/>
      <c r="CD22486" s="62"/>
      <c r="CE22486" s="62"/>
      <c r="CF22486" s="62"/>
      <c r="CL22486" s="56" t="s">
        <v>1872</v>
      </c>
      <c r="CM22486" s="56" t="s">
        <v>214</v>
      </c>
      <c r="CN22486" s="56" t="s">
        <v>214</v>
      </c>
      <c r="CO22486" s="52"/>
      <c r="CP22486" s="52"/>
      <c r="CQ22486" s="52"/>
      <c r="CR22486" s="52"/>
      <c r="CS22486" s="52"/>
      <c r="CT22486" s="52"/>
      <c r="CU22486" s="33"/>
      <c r="CV22486" s="33"/>
    </row>
    <row r="22487" spans="74:100">
      <c r="BV22487" s="62"/>
      <c r="BW22487" s="62"/>
      <c r="BX22487" s="62"/>
      <c r="BY22487" s="62"/>
      <c r="BZ22487" s="62"/>
      <c r="CA22487" s="62"/>
      <c r="CB22487" s="62"/>
      <c r="CC22487" s="62"/>
      <c r="CD22487" s="62"/>
      <c r="CE22487" s="62"/>
      <c r="CF22487" s="62"/>
      <c r="CL22487" s="56" t="s">
        <v>1873</v>
      </c>
      <c r="CM22487" s="56" t="s">
        <v>214</v>
      </c>
      <c r="CN22487" s="56" t="s">
        <v>214</v>
      </c>
      <c r="CO22487" s="52"/>
      <c r="CP22487" s="52"/>
      <c r="CQ22487" s="52"/>
      <c r="CR22487" s="52"/>
      <c r="CS22487" s="52"/>
      <c r="CT22487" s="52"/>
      <c r="CU22487" s="33"/>
      <c r="CV22487" s="33"/>
    </row>
    <row r="22488" spans="74:100">
      <c r="BV22488" s="62"/>
      <c r="BW22488" s="62"/>
      <c r="BX22488" s="62"/>
      <c r="BY22488" s="62"/>
      <c r="BZ22488" s="62"/>
      <c r="CA22488" s="62"/>
      <c r="CB22488" s="62"/>
      <c r="CC22488" s="62"/>
      <c r="CD22488" s="62"/>
      <c r="CE22488" s="62"/>
      <c r="CF22488" s="62"/>
      <c r="CL22488" s="56" t="s">
        <v>1874</v>
      </c>
      <c r="CM22488" s="56" t="s">
        <v>214</v>
      </c>
      <c r="CN22488" s="56" t="s">
        <v>214</v>
      </c>
      <c r="CO22488" s="52"/>
      <c r="CP22488" s="52"/>
      <c r="CQ22488" s="52"/>
      <c r="CR22488" s="52"/>
      <c r="CS22488" s="52"/>
      <c r="CT22488" s="52"/>
      <c r="CU22488" s="33"/>
      <c r="CV22488" s="33"/>
    </row>
    <row r="22489" spans="74:100">
      <c r="BV22489" s="62"/>
      <c r="BW22489" s="62"/>
      <c r="BX22489" s="62"/>
      <c r="BY22489" s="62"/>
      <c r="BZ22489" s="62"/>
      <c r="CA22489" s="62"/>
      <c r="CB22489" s="62"/>
      <c r="CC22489" s="62"/>
      <c r="CD22489" s="62"/>
      <c r="CE22489" s="62"/>
      <c r="CF22489" s="62"/>
      <c r="CL22489" s="56" t="s">
        <v>1875</v>
      </c>
      <c r="CM22489" s="56" t="s">
        <v>214</v>
      </c>
      <c r="CN22489" s="56" t="s">
        <v>214</v>
      </c>
      <c r="CO22489" s="52"/>
      <c r="CP22489" s="52"/>
      <c r="CQ22489" s="52"/>
      <c r="CR22489" s="52"/>
      <c r="CS22489" s="52"/>
      <c r="CT22489" s="52"/>
      <c r="CU22489" s="33"/>
      <c r="CV22489" s="33"/>
    </row>
    <row r="22490" spans="74:100">
      <c r="BV22490" s="62"/>
      <c r="BW22490" s="62"/>
      <c r="BX22490" s="62"/>
      <c r="BY22490" s="62"/>
      <c r="BZ22490" s="62"/>
      <c r="CA22490" s="62"/>
      <c r="CB22490" s="62"/>
      <c r="CC22490" s="62"/>
      <c r="CD22490" s="62"/>
      <c r="CE22490" s="62"/>
      <c r="CF22490" s="62"/>
      <c r="CL22490" s="56" t="s">
        <v>24116</v>
      </c>
      <c r="CM22490" s="56" t="s">
        <v>214</v>
      </c>
      <c r="CN22490" s="56" t="s">
        <v>214</v>
      </c>
      <c r="CO22490" s="52"/>
      <c r="CP22490" s="52"/>
      <c r="CQ22490" s="52"/>
      <c r="CR22490" s="52"/>
      <c r="CS22490" s="52"/>
      <c r="CT22490" s="52"/>
      <c r="CU22490" s="33"/>
      <c r="CV22490" s="33"/>
    </row>
    <row r="22491" spans="74:100">
      <c r="BV22491" s="62"/>
      <c r="BW22491" s="62"/>
      <c r="BX22491" s="62"/>
      <c r="BY22491" s="62"/>
      <c r="BZ22491" s="62"/>
      <c r="CA22491" s="62"/>
      <c r="CB22491" s="62"/>
      <c r="CC22491" s="62"/>
      <c r="CD22491" s="62"/>
      <c r="CE22491" s="62"/>
      <c r="CF22491" s="62"/>
      <c r="CL22491" s="56" t="s">
        <v>25930</v>
      </c>
      <c r="CM22491" s="56" t="s">
        <v>214</v>
      </c>
      <c r="CN22491" s="56" t="s">
        <v>214</v>
      </c>
      <c r="CO22491" s="52"/>
      <c r="CP22491" s="52"/>
      <c r="CQ22491" s="52"/>
      <c r="CR22491" s="52"/>
      <c r="CS22491" s="52"/>
      <c r="CT22491" s="52"/>
      <c r="CU22491" s="33"/>
      <c r="CV22491" s="33"/>
    </row>
    <row r="22492" spans="74:100">
      <c r="BV22492" s="62"/>
      <c r="BW22492" s="62"/>
      <c r="BX22492" s="62"/>
      <c r="BY22492" s="62"/>
      <c r="BZ22492" s="62"/>
      <c r="CA22492" s="62"/>
      <c r="CB22492" s="62"/>
      <c r="CC22492" s="62"/>
      <c r="CD22492" s="62"/>
      <c r="CE22492" s="62"/>
      <c r="CF22492" s="62"/>
      <c r="CL22492" s="56" t="s">
        <v>24117</v>
      </c>
      <c r="CM22492" s="56" t="s">
        <v>214</v>
      </c>
      <c r="CN22492" s="56" t="s">
        <v>214</v>
      </c>
      <c r="CO22492" s="52"/>
      <c r="CP22492" s="52"/>
      <c r="CQ22492" s="52"/>
      <c r="CR22492" s="52"/>
      <c r="CS22492" s="52"/>
      <c r="CT22492" s="52"/>
      <c r="CU22492" s="33"/>
      <c r="CV22492" s="33"/>
    </row>
    <row r="22493" spans="74:100">
      <c r="BV22493" s="62"/>
      <c r="BW22493" s="62"/>
      <c r="BX22493" s="62"/>
      <c r="BY22493" s="62"/>
      <c r="BZ22493" s="62"/>
      <c r="CA22493" s="62"/>
      <c r="CB22493" s="62"/>
      <c r="CC22493" s="62"/>
      <c r="CD22493" s="62"/>
      <c r="CE22493" s="62"/>
      <c r="CF22493" s="62"/>
      <c r="CL22493" s="56" t="s">
        <v>1876</v>
      </c>
      <c r="CM22493" s="56" t="s">
        <v>214</v>
      </c>
      <c r="CN22493" s="56" t="s">
        <v>214</v>
      </c>
      <c r="CO22493" s="52"/>
      <c r="CP22493" s="52"/>
      <c r="CQ22493" s="52"/>
      <c r="CR22493" s="52"/>
      <c r="CS22493" s="52"/>
      <c r="CT22493" s="52"/>
      <c r="CU22493" s="33"/>
      <c r="CV22493" s="33"/>
    </row>
    <row r="22494" spans="74:100">
      <c r="BV22494" s="62"/>
      <c r="BW22494" s="62"/>
      <c r="BX22494" s="62"/>
      <c r="BY22494" s="62"/>
      <c r="BZ22494" s="62"/>
      <c r="CA22494" s="62"/>
      <c r="CB22494" s="62"/>
      <c r="CC22494" s="62"/>
      <c r="CD22494" s="62"/>
      <c r="CE22494" s="62"/>
      <c r="CF22494" s="62"/>
      <c r="CL22494" s="35" t="s">
        <v>29687</v>
      </c>
      <c r="CM22494" s="35" t="s">
        <v>217</v>
      </c>
      <c r="CN22494" s="35" t="s">
        <v>217</v>
      </c>
      <c r="CO22494" s="52"/>
      <c r="CP22494" s="52"/>
      <c r="CQ22494" s="52"/>
      <c r="CR22494" s="52"/>
      <c r="CS22494" s="52"/>
      <c r="CT22494" s="52"/>
      <c r="CU22494" s="33"/>
      <c r="CV22494" s="33"/>
    </row>
    <row r="22495" spans="74:100">
      <c r="BV22495" s="62"/>
      <c r="BW22495" s="62"/>
      <c r="BX22495" s="62"/>
      <c r="BY22495" s="62"/>
      <c r="BZ22495" s="62"/>
      <c r="CA22495" s="62"/>
      <c r="CB22495" s="62"/>
      <c r="CC22495" s="62"/>
      <c r="CD22495" s="62"/>
      <c r="CE22495" s="62"/>
      <c r="CF22495" s="62"/>
      <c r="CL22495" s="35" t="s">
        <v>12196</v>
      </c>
      <c r="CM22495" s="35" t="s">
        <v>217</v>
      </c>
      <c r="CN22495" s="35" t="s">
        <v>217</v>
      </c>
      <c r="CO22495" s="52"/>
      <c r="CP22495" s="52"/>
      <c r="CQ22495" s="52"/>
      <c r="CR22495" s="52"/>
      <c r="CS22495" s="52"/>
      <c r="CT22495" s="52"/>
      <c r="CU22495" s="33"/>
      <c r="CV22495" s="33"/>
    </row>
    <row r="22496" spans="74:100">
      <c r="BV22496" s="62"/>
      <c r="BW22496" s="62"/>
      <c r="BX22496" s="62"/>
      <c r="BY22496" s="62"/>
      <c r="BZ22496" s="62"/>
      <c r="CA22496" s="62"/>
      <c r="CB22496" s="62"/>
      <c r="CC22496" s="62"/>
      <c r="CD22496" s="62"/>
      <c r="CE22496" s="62"/>
      <c r="CF22496" s="62"/>
      <c r="CL22496" s="35" t="s">
        <v>8325</v>
      </c>
      <c r="CM22496" s="35" t="s">
        <v>217</v>
      </c>
      <c r="CN22496" s="35" t="s">
        <v>217</v>
      </c>
      <c r="CO22496" s="52"/>
      <c r="CP22496" s="52"/>
      <c r="CQ22496" s="52"/>
      <c r="CR22496" s="52"/>
      <c r="CS22496" s="52"/>
      <c r="CT22496" s="52"/>
      <c r="CU22496" s="33"/>
      <c r="CV22496" s="33"/>
    </row>
    <row r="22497" spans="74:100">
      <c r="BV22497" s="62"/>
      <c r="BW22497" s="62"/>
      <c r="BX22497" s="62"/>
      <c r="BY22497" s="62"/>
      <c r="BZ22497" s="62"/>
      <c r="CA22497" s="62"/>
      <c r="CB22497" s="62"/>
      <c r="CC22497" s="62"/>
      <c r="CD22497" s="62"/>
      <c r="CE22497" s="62"/>
      <c r="CF22497" s="62"/>
      <c r="CL22497" s="35" t="s">
        <v>12197</v>
      </c>
      <c r="CM22497" s="35" t="s">
        <v>217</v>
      </c>
      <c r="CN22497" s="35" t="s">
        <v>217</v>
      </c>
      <c r="CO22497" s="52"/>
      <c r="CP22497" s="52"/>
      <c r="CQ22497" s="52"/>
      <c r="CR22497" s="52"/>
      <c r="CS22497" s="52"/>
      <c r="CT22497" s="52"/>
      <c r="CU22497" s="33"/>
      <c r="CV22497" s="33"/>
    </row>
    <row r="22498" spans="74:100">
      <c r="BV22498" s="62"/>
      <c r="BW22498" s="62"/>
      <c r="BX22498" s="62"/>
      <c r="BY22498" s="62"/>
      <c r="BZ22498" s="62"/>
      <c r="CA22498" s="62"/>
      <c r="CB22498" s="62"/>
      <c r="CC22498" s="62"/>
      <c r="CD22498" s="62"/>
      <c r="CE22498" s="62"/>
      <c r="CF22498" s="62"/>
      <c r="CL22498" s="35" t="s">
        <v>12198</v>
      </c>
      <c r="CM22498" s="35" t="s">
        <v>217</v>
      </c>
      <c r="CN22498" s="35" t="s">
        <v>217</v>
      </c>
      <c r="CO22498" s="52"/>
      <c r="CP22498" s="52"/>
      <c r="CQ22498" s="52"/>
      <c r="CR22498" s="52"/>
      <c r="CS22498" s="52"/>
      <c r="CT22498" s="52"/>
      <c r="CU22498" s="33"/>
      <c r="CV22498" s="33"/>
    </row>
    <row r="22499" spans="74:100">
      <c r="BV22499" s="62"/>
      <c r="BW22499" s="62"/>
      <c r="BX22499" s="62"/>
      <c r="BY22499" s="62"/>
      <c r="BZ22499" s="62"/>
      <c r="CA22499" s="62"/>
      <c r="CB22499" s="62"/>
      <c r="CC22499" s="62"/>
      <c r="CD22499" s="62"/>
      <c r="CE22499" s="62"/>
      <c r="CF22499" s="62"/>
      <c r="CL22499" s="56" t="s">
        <v>1877</v>
      </c>
      <c r="CM22499" s="56" t="s">
        <v>213</v>
      </c>
      <c r="CN22499" s="56" t="s">
        <v>213</v>
      </c>
      <c r="CO22499" s="52"/>
      <c r="CP22499" s="52"/>
      <c r="CQ22499" s="52"/>
      <c r="CR22499" s="52"/>
      <c r="CS22499" s="52"/>
      <c r="CT22499" s="52"/>
      <c r="CU22499" s="33"/>
      <c r="CV22499" s="33"/>
    </row>
    <row r="22500" spans="74:100">
      <c r="BV22500" s="62"/>
      <c r="BW22500" s="62"/>
      <c r="BX22500" s="62"/>
      <c r="BY22500" s="62"/>
      <c r="BZ22500" s="62"/>
      <c r="CA22500" s="62"/>
      <c r="CB22500" s="62"/>
      <c r="CC22500" s="62"/>
      <c r="CD22500" s="62"/>
      <c r="CE22500" s="62"/>
      <c r="CF22500" s="62"/>
      <c r="CL22500" s="56" t="s">
        <v>12200</v>
      </c>
      <c r="CM22500" s="56" t="s">
        <v>213</v>
      </c>
      <c r="CN22500" s="56" t="s">
        <v>213</v>
      </c>
      <c r="CO22500" s="52"/>
      <c r="CP22500" s="52"/>
      <c r="CQ22500" s="52"/>
      <c r="CR22500" s="52"/>
      <c r="CS22500" s="52"/>
      <c r="CT22500" s="52"/>
      <c r="CU22500" s="33"/>
      <c r="CV22500" s="33"/>
    </row>
    <row r="22501" spans="74:100">
      <c r="BV22501" s="62"/>
      <c r="BW22501" s="62"/>
      <c r="BX22501" s="62"/>
      <c r="BY22501" s="62"/>
      <c r="BZ22501" s="62"/>
      <c r="CA22501" s="62"/>
      <c r="CB22501" s="62"/>
      <c r="CC22501" s="62"/>
      <c r="CD22501" s="62"/>
      <c r="CE22501" s="62"/>
      <c r="CF22501" s="62"/>
      <c r="CL22501" s="56" t="s">
        <v>12215</v>
      </c>
      <c r="CM22501" s="56" t="s">
        <v>215</v>
      </c>
      <c r="CN22501" s="56" t="s">
        <v>215</v>
      </c>
      <c r="CO22501" s="52"/>
      <c r="CP22501" s="52"/>
      <c r="CQ22501" s="52"/>
      <c r="CR22501" s="52"/>
      <c r="CS22501" s="52"/>
      <c r="CT22501" s="52"/>
      <c r="CU22501" s="33"/>
      <c r="CV22501" s="33"/>
    </row>
    <row r="22502" spans="74:100">
      <c r="BV22502" s="62"/>
      <c r="BW22502" s="62"/>
      <c r="BX22502" s="62"/>
      <c r="BY22502" s="62"/>
      <c r="BZ22502" s="62"/>
      <c r="CA22502" s="62"/>
      <c r="CB22502" s="62"/>
      <c r="CC22502" s="62"/>
      <c r="CD22502" s="62"/>
      <c r="CE22502" s="62"/>
      <c r="CF22502" s="62"/>
      <c r="CL22502" s="56" t="s">
        <v>12201</v>
      </c>
      <c r="CM22502" s="56" t="s">
        <v>213</v>
      </c>
      <c r="CN22502" s="56" t="s">
        <v>213</v>
      </c>
      <c r="CO22502" s="52"/>
      <c r="CP22502" s="52"/>
      <c r="CQ22502" s="52"/>
      <c r="CR22502" s="52"/>
      <c r="CS22502" s="52"/>
      <c r="CT22502" s="52"/>
      <c r="CU22502" s="33"/>
      <c r="CV22502" s="33"/>
    </row>
    <row r="22503" spans="74:100">
      <c r="BV22503" s="62"/>
      <c r="BW22503" s="62"/>
      <c r="BX22503" s="62"/>
      <c r="BY22503" s="62"/>
      <c r="BZ22503" s="62"/>
      <c r="CA22503" s="62"/>
      <c r="CB22503" s="62"/>
      <c r="CC22503" s="62"/>
      <c r="CD22503" s="62"/>
      <c r="CE22503" s="62"/>
      <c r="CF22503" s="62"/>
      <c r="CL22503" s="56" t="s">
        <v>12202</v>
      </c>
      <c r="CM22503" s="56" t="s">
        <v>213</v>
      </c>
      <c r="CN22503" s="56" t="s">
        <v>213</v>
      </c>
      <c r="CO22503" s="52"/>
      <c r="CP22503" s="52"/>
      <c r="CQ22503" s="52"/>
      <c r="CR22503" s="52"/>
      <c r="CS22503" s="52"/>
      <c r="CT22503" s="52"/>
      <c r="CU22503" s="33"/>
      <c r="CV22503" s="33"/>
    </row>
    <row r="22504" spans="74:100">
      <c r="BV22504" s="62"/>
      <c r="BW22504" s="62"/>
      <c r="BX22504" s="62"/>
      <c r="BY22504" s="62"/>
      <c r="BZ22504" s="62"/>
      <c r="CA22504" s="62"/>
      <c r="CB22504" s="62"/>
      <c r="CC22504" s="62"/>
      <c r="CD22504" s="62"/>
      <c r="CE22504" s="62"/>
      <c r="CF22504" s="62"/>
      <c r="CL22504" s="56" t="s">
        <v>12203</v>
      </c>
      <c r="CM22504" s="56" t="s">
        <v>213</v>
      </c>
      <c r="CN22504" s="56" t="s">
        <v>213</v>
      </c>
      <c r="CO22504" s="52"/>
      <c r="CP22504" s="52"/>
      <c r="CQ22504" s="52"/>
      <c r="CR22504" s="52"/>
      <c r="CS22504" s="52"/>
      <c r="CT22504" s="52"/>
      <c r="CU22504" s="33"/>
      <c r="CV22504" s="33"/>
    </row>
    <row r="22505" spans="74:100">
      <c r="BV22505" s="62"/>
      <c r="BW22505" s="62"/>
      <c r="BX22505" s="62"/>
      <c r="BY22505" s="62"/>
      <c r="BZ22505" s="62"/>
      <c r="CA22505" s="62"/>
      <c r="CB22505" s="62"/>
      <c r="CC22505" s="62"/>
      <c r="CD22505" s="62"/>
      <c r="CE22505" s="62"/>
      <c r="CF22505" s="62"/>
      <c r="CL22505" s="56" t="s">
        <v>12204</v>
      </c>
      <c r="CM22505" s="56" t="s">
        <v>213</v>
      </c>
      <c r="CN22505" s="56" t="s">
        <v>213</v>
      </c>
      <c r="CO22505" s="52"/>
      <c r="CP22505" s="52"/>
      <c r="CQ22505" s="52"/>
      <c r="CR22505" s="52"/>
      <c r="CS22505" s="52"/>
      <c r="CT22505" s="52"/>
      <c r="CU22505" s="33"/>
      <c r="CV22505" s="33"/>
    </row>
    <row r="22506" spans="74:100">
      <c r="BV22506" s="62"/>
      <c r="BW22506" s="62"/>
      <c r="BX22506" s="62"/>
      <c r="BY22506" s="62"/>
      <c r="BZ22506" s="62"/>
      <c r="CA22506" s="62"/>
      <c r="CB22506" s="62"/>
      <c r="CC22506" s="62"/>
      <c r="CD22506" s="62"/>
      <c r="CE22506" s="62"/>
      <c r="CF22506" s="62"/>
      <c r="CL22506" s="56" t="s">
        <v>12205</v>
      </c>
      <c r="CM22506" s="56" t="s">
        <v>213</v>
      </c>
      <c r="CN22506" s="56" t="s">
        <v>213</v>
      </c>
      <c r="CO22506" s="52"/>
      <c r="CP22506" s="52"/>
      <c r="CQ22506" s="52"/>
      <c r="CR22506" s="52"/>
      <c r="CS22506" s="52"/>
      <c r="CT22506" s="52"/>
      <c r="CU22506" s="33"/>
      <c r="CV22506" s="33"/>
    </row>
    <row r="22507" spans="74:100">
      <c r="BV22507" s="62"/>
      <c r="BW22507" s="62"/>
      <c r="BX22507" s="62"/>
      <c r="BY22507" s="62"/>
      <c r="BZ22507" s="62"/>
      <c r="CA22507" s="62"/>
      <c r="CB22507" s="62"/>
      <c r="CC22507" s="62"/>
      <c r="CD22507" s="62"/>
      <c r="CE22507" s="62"/>
      <c r="CF22507" s="62"/>
      <c r="CL22507" s="56" t="s">
        <v>12206</v>
      </c>
      <c r="CM22507" s="56" t="s">
        <v>213</v>
      </c>
      <c r="CN22507" s="56" t="s">
        <v>213</v>
      </c>
      <c r="CO22507" s="52"/>
      <c r="CP22507" s="52"/>
      <c r="CQ22507" s="52"/>
      <c r="CR22507" s="52"/>
      <c r="CS22507" s="52"/>
      <c r="CT22507" s="52"/>
      <c r="CU22507" s="33"/>
      <c r="CV22507" s="33"/>
    </row>
    <row r="22508" spans="74:100">
      <c r="BV22508" s="62"/>
      <c r="BW22508" s="62"/>
      <c r="BX22508" s="62"/>
      <c r="BY22508" s="62"/>
      <c r="BZ22508" s="62"/>
      <c r="CA22508" s="62"/>
      <c r="CB22508" s="62"/>
      <c r="CC22508" s="62"/>
      <c r="CD22508" s="62"/>
      <c r="CE22508" s="62"/>
      <c r="CF22508" s="62"/>
      <c r="CL22508" s="56" t="s">
        <v>12207</v>
      </c>
      <c r="CM22508" s="56" t="s">
        <v>213</v>
      </c>
      <c r="CN22508" s="56" t="s">
        <v>213</v>
      </c>
      <c r="CO22508" s="52"/>
      <c r="CP22508" s="52"/>
      <c r="CQ22508" s="52"/>
      <c r="CR22508" s="52"/>
      <c r="CS22508" s="52"/>
      <c r="CT22508" s="52"/>
      <c r="CU22508" s="33"/>
      <c r="CV22508" s="33"/>
    </row>
    <row r="22509" spans="74:100">
      <c r="BV22509" s="62"/>
      <c r="BW22509" s="62"/>
      <c r="BX22509" s="62"/>
      <c r="BY22509" s="62"/>
      <c r="BZ22509" s="62"/>
      <c r="CA22509" s="62"/>
      <c r="CB22509" s="62"/>
      <c r="CC22509" s="62"/>
      <c r="CD22509" s="62"/>
      <c r="CE22509" s="62"/>
      <c r="CF22509" s="62"/>
      <c r="CL22509" s="35" t="s">
        <v>12210</v>
      </c>
      <c r="CM22509" s="35" t="s">
        <v>217</v>
      </c>
      <c r="CN22509" s="35" t="s">
        <v>217</v>
      </c>
      <c r="CO22509" s="52"/>
      <c r="CP22509" s="52"/>
      <c r="CQ22509" s="52"/>
      <c r="CR22509" s="52"/>
      <c r="CS22509" s="52"/>
      <c r="CT22509" s="52"/>
      <c r="CU22509" s="33"/>
      <c r="CV22509" s="33"/>
    </row>
    <row r="22510" spans="74:100">
      <c r="BV22510" s="62"/>
      <c r="BW22510" s="62"/>
      <c r="BX22510" s="62"/>
      <c r="BY22510" s="62"/>
      <c r="BZ22510" s="62"/>
      <c r="CA22510" s="62"/>
      <c r="CB22510" s="62"/>
      <c r="CC22510" s="62"/>
      <c r="CD22510" s="62"/>
      <c r="CE22510" s="62"/>
      <c r="CF22510" s="62"/>
      <c r="CL22510" s="56" t="s">
        <v>12208</v>
      </c>
      <c r="CM22510" s="56" t="s">
        <v>213</v>
      </c>
      <c r="CN22510" s="56" t="s">
        <v>213</v>
      </c>
      <c r="CO22510" s="52"/>
      <c r="CP22510" s="52"/>
      <c r="CQ22510" s="52"/>
      <c r="CR22510" s="52"/>
      <c r="CS22510" s="52"/>
      <c r="CT22510" s="52"/>
      <c r="CU22510" s="33"/>
      <c r="CV22510" s="33"/>
    </row>
    <row r="22511" spans="74:100">
      <c r="BV22511" s="62"/>
      <c r="BW22511" s="62"/>
      <c r="BX22511" s="62"/>
      <c r="BY22511" s="62"/>
      <c r="BZ22511" s="62"/>
      <c r="CA22511" s="62"/>
      <c r="CB22511" s="62"/>
      <c r="CC22511" s="62"/>
      <c r="CD22511" s="62"/>
      <c r="CE22511" s="62"/>
      <c r="CF22511" s="62"/>
      <c r="CL22511" s="56" t="s">
        <v>12213</v>
      </c>
      <c r="CM22511" s="56" t="s">
        <v>215</v>
      </c>
      <c r="CN22511" s="56" t="s">
        <v>215</v>
      </c>
      <c r="CO22511" s="52"/>
      <c r="CP22511" s="52"/>
      <c r="CQ22511" s="52"/>
      <c r="CR22511" s="52"/>
      <c r="CS22511" s="52"/>
      <c r="CT22511" s="52"/>
      <c r="CU22511" s="33"/>
      <c r="CV22511" s="33"/>
    </row>
    <row r="22512" spans="74:100">
      <c r="BV22512" s="62"/>
      <c r="BW22512" s="62"/>
      <c r="BX22512" s="62"/>
      <c r="BY22512" s="62"/>
      <c r="BZ22512" s="62"/>
      <c r="CA22512" s="62"/>
      <c r="CB22512" s="62"/>
      <c r="CC22512" s="62"/>
      <c r="CD22512" s="62"/>
      <c r="CE22512" s="62"/>
      <c r="CF22512" s="62"/>
      <c r="CL22512" s="56" t="s">
        <v>12211</v>
      </c>
      <c r="CM22512" s="56" t="s">
        <v>213</v>
      </c>
      <c r="CN22512" s="56" t="s">
        <v>213</v>
      </c>
      <c r="CO22512" s="52"/>
      <c r="CP22512" s="52"/>
      <c r="CQ22512" s="52"/>
      <c r="CR22512" s="52"/>
      <c r="CS22512" s="52"/>
      <c r="CT22512" s="52"/>
      <c r="CU22512" s="33"/>
      <c r="CV22512" s="33"/>
    </row>
    <row r="22513" spans="74:100">
      <c r="BV22513" s="62"/>
      <c r="BW22513" s="62"/>
      <c r="BX22513" s="62"/>
      <c r="BY22513" s="62"/>
      <c r="BZ22513" s="62"/>
      <c r="CA22513" s="62"/>
      <c r="CB22513" s="62"/>
      <c r="CC22513" s="62"/>
      <c r="CD22513" s="62"/>
      <c r="CE22513" s="62"/>
      <c r="CF22513" s="62"/>
      <c r="CL22513" s="56" t="s">
        <v>12214</v>
      </c>
      <c r="CM22513" s="56" t="s">
        <v>215</v>
      </c>
      <c r="CN22513" s="56" t="s">
        <v>215</v>
      </c>
      <c r="CO22513" s="52"/>
      <c r="CP22513" s="52"/>
      <c r="CQ22513" s="52"/>
      <c r="CR22513" s="52"/>
      <c r="CS22513" s="52"/>
      <c r="CT22513" s="52"/>
      <c r="CU22513" s="33"/>
      <c r="CV22513" s="33"/>
    </row>
    <row r="22514" spans="74:100">
      <c r="BV22514" s="62"/>
      <c r="BW22514" s="62"/>
      <c r="BX22514" s="62"/>
      <c r="BY22514" s="62"/>
      <c r="BZ22514" s="62"/>
      <c r="CA22514" s="62"/>
      <c r="CB22514" s="62"/>
      <c r="CC22514" s="62"/>
      <c r="CD22514" s="62"/>
      <c r="CE22514" s="62"/>
      <c r="CF22514" s="62"/>
      <c r="CL22514" s="56" t="s">
        <v>24118</v>
      </c>
      <c r="CM22514" s="56" t="s">
        <v>214</v>
      </c>
      <c r="CN22514" s="56" t="s">
        <v>214</v>
      </c>
      <c r="CO22514" s="52"/>
      <c r="CP22514" s="52"/>
      <c r="CQ22514" s="52"/>
      <c r="CR22514" s="52"/>
      <c r="CS22514" s="52"/>
      <c r="CT22514" s="52"/>
      <c r="CU22514" s="33"/>
      <c r="CV22514" s="33"/>
    </row>
    <row r="22515" spans="74:100">
      <c r="BV22515" s="62"/>
      <c r="BW22515" s="62"/>
      <c r="BX22515" s="62"/>
      <c r="BY22515" s="62"/>
      <c r="BZ22515" s="62"/>
      <c r="CA22515" s="62"/>
      <c r="CB22515" s="62"/>
      <c r="CC22515" s="62"/>
      <c r="CD22515" s="62"/>
      <c r="CE22515" s="62"/>
      <c r="CF22515" s="62"/>
      <c r="CL22515" s="56" t="s">
        <v>25931</v>
      </c>
      <c r="CM22515" s="56" t="s">
        <v>214</v>
      </c>
      <c r="CN22515" s="56" t="s">
        <v>214</v>
      </c>
      <c r="CO22515" s="52"/>
      <c r="CP22515" s="52"/>
      <c r="CQ22515" s="52"/>
      <c r="CR22515" s="52"/>
      <c r="CS22515" s="52"/>
      <c r="CT22515" s="52"/>
      <c r="CU22515" s="33"/>
      <c r="CV22515" s="33"/>
    </row>
    <row r="22516" spans="74:100">
      <c r="BV22516" s="62"/>
      <c r="BW22516" s="62"/>
      <c r="BX22516" s="62"/>
      <c r="BY22516" s="62"/>
      <c r="BZ22516" s="62"/>
      <c r="CA22516" s="62"/>
      <c r="CB22516" s="62"/>
      <c r="CC22516" s="62"/>
      <c r="CD22516" s="62"/>
      <c r="CE22516" s="62"/>
      <c r="CF22516" s="62"/>
      <c r="CL22516" s="56" t="s">
        <v>25932</v>
      </c>
      <c r="CM22516" s="56" t="s">
        <v>214</v>
      </c>
      <c r="CN22516" s="56" t="s">
        <v>214</v>
      </c>
      <c r="CO22516" s="52"/>
      <c r="CP22516" s="52"/>
      <c r="CQ22516" s="52"/>
      <c r="CR22516" s="52"/>
      <c r="CS22516" s="52"/>
      <c r="CT22516" s="52"/>
      <c r="CU22516" s="33"/>
      <c r="CV22516" s="33"/>
    </row>
    <row r="22517" spans="74:100">
      <c r="BV22517" s="62"/>
      <c r="BW22517" s="62"/>
      <c r="BX22517" s="62"/>
      <c r="BY22517" s="62"/>
      <c r="BZ22517" s="62"/>
      <c r="CA22517" s="62"/>
      <c r="CB22517" s="62"/>
      <c r="CC22517" s="62"/>
      <c r="CD22517" s="62"/>
      <c r="CE22517" s="62"/>
      <c r="CF22517" s="62"/>
      <c r="CL22517" s="56" t="s">
        <v>25933</v>
      </c>
      <c r="CM22517" s="56" t="s">
        <v>214</v>
      </c>
      <c r="CN22517" s="56" t="s">
        <v>214</v>
      </c>
      <c r="CO22517" s="52"/>
      <c r="CP22517" s="52"/>
      <c r="CQ22517" s="52"/>
      <c r="CR22517" s="52"/>
      <c r="CS22517" s="52"/>
      <c r="CT22517" s="52"/>
      <c r="CU22517" s="33"/>
      <c r="CV22517" s="33"/>
    </row>
    <row r="22518" spans="74:100">
      <c r="BV22518" s="62"/>
      <c r="BW22518" s="62"/>
      <c r="BX22518" s="62"/>
      <c r="BY22518" s="62"/>
      <c r="BZ22518" s="62"/>
      <c r="CA22518" s="62"/>
      <c r="CB22518" s="62"/>
      <c r="CC22518" s="62"/>
      <c r="CD22518" s="62"/>
      <c r="CE22518" s="62"/>
      <c r="CF22518" s="62"/>
      <c r="CL22518" s="56" t="s">
        <v>25934</v>
      </c>
      <c r="CM22518" s="56" t="s">
        <v>214</v>
      </c>
      <c r="CN22518" s="56" t="s">
        <v>214</v>
      </c>
      <c r="CO22518" s="52"/>
      <c r="CP22518" s="52"/>
      <c r="CQ22518" s="52"/>
      <c r="CR22518" s="52"/>
      <c r="CS22518" s="52"/>
      <c r="CT22518" s="52"/>
      <c r="CU22518" s="33"/>
      <c r="CV22518" s="33"/>
    </row>
    <row r="22519" spans="74:100">
      <c r="BV22519" s="62"/>
      <c r="BW22519" s="62"/>
      <c r="BX22519" s="62"/>
      <c r="BY22519" s="62"/>
      <c r="BZ22519" s="62"/>
      <c r="CA22519" s="62"/>
      <c r="CB22519" s="62"/>
      <c r="CC22519" s="62"/>
      <c r="CD22519" s="62"/>
      <c r="CE22519" s="62"/>
      <c r="CF22519" s="62"/>
      <c r="CL22519" s="56" t="s">
        <v>24119</v>
      </c>
      <c r="CM22519" s="56" t="s">
        <v>214</v>
      </c>
      <c r="CN22519" s="56" t="s">
        <v>214</v>
      </c>
      <c r="CO22519" s="52"/>
      <c r="CP22519" s="52"/>
      <c r="CQ22519" s="52"/>
      <c r="CR22519" s="52"/>
      <c r="CS22519" s="52"/>
      <c r="CT22519" s="52"/>
      <c r="CU22519" s="33"/>
      <c r="CV22519" s="33"/>
    </row>
    <row r="22520" spans="74:100">
      <c r="BV22520" s="62"/>
      <c r="BW22520" s="62"/>
      <c r="BX22520" s="62"/>
      <c r="BY22520" s="62"/>
      <c r="BZ22520" s="62"/>
      <c r="CA22520" s="62"/>
      <c r="CB22520" s="62"/>
      <c r="CC22520" s="62"/>
      <c r="CD22520" s="62"/>
      <c r="CE22520" s="62"/>
      <c r="CF22520" s="62"/>
      <c r="CL22520" s="56" t="s">
        <v>5346</v>
      </c>
      <c r="CM22520" s="56" t="s">
        <v>214</v>
      </c>
      <c r="CN22520" s="56" t="s">
        <v>214</v>
      </c>
      <c r="CO22520" s="52"/>
      <c r="CP22520" s="52"/>
      <c r="CQ22520" s="52"/>
      <c r="CR22520" s="52"/>
      <c r="CS22520" s="52"/>
      <c r="CT22520" s="52"/>
      <c r="CU22520" s="33"/>
      <c r="CV22520" s="33"/>
    </row>
    <row r="22521" spans="74:100">
      <c r="BV22521" s="62"/>
      <c r="BW22521" s="62"/>
      <c r="BX22521" s="62"/>
      <c r="BY22521" s="62"/>
      <c r="BZ22521" s="62"/>
      <c r="CA22521" s="62"/>
      <c r="CB22521" s="62"/>
      <c r="CC22521" s="62"/>
      <c r="CD22521" s="62"/>
      <c r="CE22521" s="62"/>
      <c r="CF22521" s="62"/>
      <c r="CL22521" s="56" t="s">
        <v>5347</v>
      </c>
      <c r="CM22521" s="56" t="s">
        <v>215</v>
      </c>
      <c r="CN22521" s="56" t="s">
        <v>215</v>
      </c>
      <c r="CO22521" s="52"/>
      <c r="CP22521" s="52"/>
      <c r="CQ22521" s="52"/>
      <c r="CR22521" s="52"/>
      <c r="CS22521" s="52"/>
      <c r="CT22521" s="52"/>
      <c r="CU22521" s="33"/>
      <c r="CV22521" s="33"/>
    </row>
    <row r="22522" spans="74:100">
      <c r="BV22522" s="62"/>
      <c r="BW22522" s="62"/>
      <c r="BX22522" s="62"/>
      <c r="BY22522" s="62"/>
      <c r="BZ22522" s="62"/>
      <c r="CA22522" s="62"/>
      <c r="CB22522" s="62"/>
      <c r="CC22522" s="62"/>
      <c r="CD22522" s="62"/>
      <c r="CE22522" s="62"/>
      <c r="CF22522" s="62"/>
      <c r="CL22522" s="56" t="s">
        <v>25935</v>
      </c>
      <c r="CM22522" s="56" t="s">
        <v>215</v>
      </c>
      <c r="CN22522" s="56" t="s">
        <v>215</v>
      </c>
      <c r="CO22522" s="52"/>
      <c r="CP22522" s="52"/>
      <c r="CQ22522" s="52"/>
      <c r="CR22522" s="52"/>
      <c r="CS22522" s="52"/>
      <c r="CT22522" s="52"/>
      <c r="CU22522" s="33"/>
      <c r="CV22522" s="33"/>
    </row>
    <row r="22523" spans="74:100">
      <c r="BV22523" s="62"/>
      <c r="BW22523" s="62"/>
      <c r="BX22523" s="62"/>
      <c r="BY22523" s="62"/>
      <c r="BZ22523" s="62"/>
      <c r="CA22523" s="62"/>
      <c r="CB22523" s="62"/>
      <c r="CC22523" s="62"/>
      <c r="CD22523" s="62"/>
      <c r="CE22523" s="62"/>
      <c r="CF22523" s="62"/>
      <c r="CL22523" s="56" t="s">
        <v>25936</v>
      </c>
      <c r="CM22523" s="56" t="s">
        <v>215</v>
      </c>
      <c r="CN22523" s="56" t="s">
        <v>215</v>
      </c>
      <c r="CO22523" s="52"/>
      <c r="CP22523" s="52"/>
      <c r="CQ22523" s="52"/>
      <c r="CR22523" s="52"/>
      <c r="CS22523" s="52"/>
      <c r="CT22523" s="52"/>
      <c r="CU22523" s="33"/>
      <c r="CV22523" s="33"/>
    </row>
    <row r="22524" spans="74:100">
      <c r="BV22524" s="62"/>
      <c r="BW22524" s="62"/>
      <c r="BX22524" s="62"/>
      <c r="BY22524" s="62"/>
      <c r="BZ22524" s="62"/>
      <c r="CA22524" s="62"/>
      <c r="CB22524" s="62"/>
      <c r="CC22524" s="62"/>
      <c r="CD22524" s="62"/>
      <c r="CE22524" s="62"/>
      <c r="CF22524" s="62"/>
      <c r="CL22524" s="56" t="s">
        <v>12216</v>
      </c>
      <c r="CM22524" s="56" t="s">
        <v>215</v>
      </c>
      <c r="CN22524" s="56" t="s">
        <v>215</v>
      </c>
      <c r="CO22524" s="52"/>
      <c r="CP22524" s="52"/>
      <c r="CQ22524" s="52"/>
      <c r="CR22524" s="52"/>
      <c r="CS22524" s="52"/>
      <c r="CT22524" s="52"/>
      <c r="CU22524" s="33"/>
      <c r="CV22524" s="33"/>
    </row>
    <row r="22525" spans="74:100">
      <c r="BV22525" s="62"/>
      <c r="BW22525" s="62"/>
      <c r="BX22525" s="62"/>
      <c r="BY22525" s="62"/>
      <c r="BZ22525" s="62"/>
      <c r="CA22525" s="62"/>
      <c r="CB22525" s="62"/>
      <c r="CC22525" s="62"/>
      <c r="CD22525" s="62"/>
      <c r="CE22525" s="62"/>
      <c r="CF22525" s="62"/>
      <c r="CL22525" s="56" t="s">
        <v>12217</v>
      </c>
      <c r="CM22525" s="56" t="s">
        <v>215</v>
      </c>
      <c r="CN22525" s="56" t="s">
        <v>215</v>
      </c>
      <c r="CO22525" s="52"/>
      <c r="CP22525" s="52"/>
      <c r="CQ22525" s="52"/>
      <c r="CR22525" s="52"/>
      <c r="CS22525" s="52"/>
      <c r="CT22525" s="52"/>
      <c r="CU22525" s="33"/>
      <c r="CV22525" s="33"/>
    </row>
    <row r="22526" spans="74:100">
      <c r="BV22526" s="62"/>
      <c r="BW22526" s="62"/>
      <c r="BX22526" s="62"/>
      <c r="BY22526" s="62"/>
      <c r="BZ22526" s="62"/>
      <c r="CA22526" s="62"/>
      <c r="CB22526" s="62"/>
      <c r="CC22526" s="62"/>
      <c r="CD22526" s="62"/>
      <c r="CE22526" s="62"/>
      <c r="CF22526" s="62"/>
      <c r="CL22526" s="56" t="s">
        <v>25937</v>
      </c>
      <c r="CM22526" s="56" t="s">
        <v>215</v>
      </c>
      <c r="CN22526" s="56" t="s">
        <v>215</v>
      </c>
      <c r="CO22526" s="52"/>
      <c r="CP22526" s="52"/>
      <c r="CQ22526" s="52"/>
      <c r="CR22526" s="52"/>
      <c r="CS22526" s="52"/>
      <c r="CT22526" s="52"/>
      <c r="CU22526" s="33"/>
      <c r="CV22526" s="33"/>
    </row>
    <row r="22527" spans="74:100">
      <c r="BV22527" s="62"/>
      <c r="BW22527" s="62"/>
      <c r="BX22527" s="62"/>
      <c r="BY22527" s="62"/>
      <c r="BZ22527" s="62"/>
      <c r="CA22527" s="62"/>
      <c r="CB22527" s="62"/>
      <c r="CC22527" s="62"/>
      <c r="CD22527" s="62"/>
      <c r="CE22527" s="62"/>
      <c r="CF22527" s="62"/>
      <c r="CL22527" s="56" t="s">
        <v>25938</v>
      </c>
      <c r="CM22527" s="56" t="s">
        <v>215</v>
      </c>
      <c r="CN22527" s="56" t="s">
        <v>215</v>
      </c>
      <c r="CO22527" s="52"/>
      <c r="CP22527" s="52"/>
      <c r="CQ22527" s="52"/>
      <c r="CR22527" s="52"/>
      <c r="CS22527" s="52"/>
      <c r="CT22527" s="52"/>
      <c r="CU22527" s="33"/>
      <c r="CV22527" s="33"/>
    </row>
    <row r="22528" spans="74:100">
      <c r="BV22528" s="62"/>
      <c r="BW22528" s="62"/>
      <c r="BX22528" s="62"/>
      <c r="BY22528" s="62"/>
      <c r="BZ22528" s="62"/>
      <c r="CA22528" s="62"/>
      <c r="CB22528" s="62"/>
      <c r="CC22528" s="62"/>
      <c r="CD22528" s="62"/>
      <c r="CE22528" s="62"/>
      <c r="CF22528" s="62"/>
      <c r="CL22528" s="56" t="s">
        <v>12209</v>
      </c>
      <c r="CM22528" s="56" t="s">
        <v>213</v>
      </c>
      <c r="CN22528" s="56" t="s">
        <v>213</v>
      </c>
      <c r="CO22528" s="52"/>
      <c r="CP22528" s="52"/>
      <c r="CQ22528" s="52"/>
      <c r="CR22528" s="52"/>
      <c r="CS22528" s="52"/>
      <c r="CT22528" s="52"/>
      <c r="CU22528" s="33"/>
      <c r="CV22528" s="33"/>
    </row>
    <row r="22529" spans="74:100">
      <c r="BV22529" s="62"/>
      <c r="BW22529" s="62"/>
      <c r="BX22529" s="62"/>
      <c r="BY22529" s="62"/>
      <c r="BZ22529" s="62"/>
      <c r="CA22529" s="62"/>
      <c r="CB22529" s="62"/>
      <c r="CC22529" s="62"/>
      <c r="CD22529" s="62"/>
      <c r="CE22529" s="62"/>
      <c r="CF22529" s="62"/>
      <c r="CL22529" s="56" t="s">
        <v>12212</v>
      </c>
      <c r="CM22529" s="56" t="s">
        <v>213</v>
      </c>
      <c r="CN22529" s="56" t="s">
        <v>213</v>
      </c>
      <c r="CO22529" s="52"/>
      <c r="CP22529" s="52"/>
      <c r="CQ22529" s="52"/>
      <c r="CR22529" s="52"/>
      <c r="CS22529" s="52"/>
      <c r="CT22529" s="52"/>
      <c r="CU22529" s="33"/>
      <c r="CV22529" s="33"/>
    </row>
    <row r="22530" spans="74:100">
      <c r="BV22530" s="62"/>
      <c r="BW22530" s="62"/>
      <c r="BX22530" s="62"/>
      <c r="BY22530" s="62"/>
      <c r="BZ22530" s="62"/>
      <c r="CA22530" s="62"/>
      <c r="CB22530" s="62"/>
      <c r="CC22530" s="62"/>
      <c r="CD22530" s="62"/>
      <c r="CE22530" s="62"/>
      <c r="CF22530" s="62"/>
      <c r="CL22530" s="56" t="s">
        <v>15658</v>
      </c>
      <c r="CM22530" s="56" t="s">
        <v>216</v>
      </c>
      <c r="CN22530" s="56" t="s">
        <v>216</v>
      </c>
      <c r="CO22530" s="52"/>
      <c r="CP22530" s="52"/>
      <c r="CQ22530" s="52"/>
      <c r="CR22530" s="52"/>
      <c r="CS22530" s="52"/>
      <c r="CT22530" s="52"/>
      <c r="CU22530" s="33"/>
      <c r="CV22530" s="33"/>
    </row>
    <row r="22531" spans="74:100">
      <c r="BV22531" s="62"/>
      <c r="BW22531" s="62"/>
      <c r="BX22531" s="62"/>
      <c r="BY22531" s="62"/>
      <c r="BZ22531" s="62"/>
      <c r="CA22531" s="62"/>
      <c r="CB22531" s="62"/>
      <c r="CC22531" s="62"/>
      <c r="CD22531" s="62"/>
      <c r="CE22531" s="62"/>
      <c r="CF22531" s="62"/>
      <c r="CL22531" s="35" t="s">
        <v>12238</v>
      </c>
      <c r="CM22531" s="35" t="s">
        <v>217</v>
      </c>
      <c r="CN22531" s="35" t="s">
        <v>217</v>
      </c>
      <c r="CO22531" s="52"/>
      <c r="CP22531" s="52"/>
      <c r="CQ22531" s="52"/>
      <c r="CR22531" s="52"/>
      <c r="CS22531" s="52"/>
      <c r="CT22531" s="52"/>
      <c r="CU22531" s="33"/>
      <c r="CV22531" s="33"/>
    </row>
    <row r="22532" spans="74:100">
      <c r="BV22532" s="62"/>
      <c r="BW22532" s="62"/>
      <c r="BX22532" s="62"/>
      <c r="BY22532" s="62"/>
      <c r="BZ22532" s="62"/>
      <c r="CA22532" s="62"/>
      <c r="CB22532" s="62"/>
      <c r="CC22532" s="62"/>
      <c r="CD22532" s="62"/>
      <c r="CE22532" s="62"/>
      <c r="CF22532" s="62"/>
      <c r="CL22532" s="35" t="s">
        <v>12239</v>
      </c>
      <c r="CM22532" s="35" t="s">
        <v>217</v>
      </c>
      <c r="CN22532" s="35" t="s">
        <v>217</v>
      </c>
      <c r="CO22532" s="52"/>
      <c r="CP22532" s="52"/>
      <c r="CQ22532" s="52"/>
      <c r="CR22532" s="52"/>
      <c r="CS22532" s="52"/>
      <c r="CT22532" s="52"/>
      <c r="CU22532" s="33"/>
      <c r="CV22532" s="33"/>
    </row>
    <row r="22533" spans="74:100">
      <c r="BV22533" s="62"/>
      <c r="BW22533" s="62"/>
      <c r="BX22533" s="62"/>
      <c r="BY22533" s="62"/>
      <c r="BZ22533" s="62"/>
      <c r="CA22533" s="62"/>
      <c r="CB22533" s="62"/>
      <c r="CC22533" s="62"/>
      <c r="CD22533" s="62"/>
      <c r="CE22533" s="62"/>
      <c r="CF22533" s="62"/>
      <c r="CL22533" s="56" t="s">
        <v>15653</v>
      </c>
      <c r="CM22533" s="56" t="s">
        <v>216</v>
      </c>
      <c r="CN22533" s="56" t="s">
        <v>216</v>
      </c>
      <c r="CO22533" s="52"/>
      <c r="CP22533" s="52"/>
      <c r="CQ22533" s="52"/>
      <c r="CR22533" s="52"/>
      <c r="CS22533" s="52"/>
      <c r="CT22533" s="52"/>
      <c r="CU22533" s="33"/>
      <c r="CV22533" s="33"/>
    </row>
    <row r="22534" spans="74:100">
      <c r="BV22534" s="62"/>
      <c r="BW22534" s="62"/>
      <c r="BX22534" s="62"/>
      <c r="BY22534" s="62"/>
      <c r="BZ22534" s="62"/>
      <c r="CA22534" s="62"/>
      <c r="CB22534" s="62"/>
      <c r="CC22534" s="62"/>
      <c r="CD22534" s="62"/>
      <c r="CE22534" s="62"/>
      <c r="CF22534" s="62"/>
      <c r="CL22534" s="56" t="s">
        <v>12229</v>
      </c>
      <c r="CM22534" s="56" t="s">
        <v>216</v>
      </c>
      <c r="CN22534" s="56" t="s">
        <v>216</v>
      </c>
      <c r="CO22534" s="52"/>
      <c r="CP22534" s="52"/>
      <c r="CQ22534" s="52"/>
      <c r="CR22534" s="52"/>
      <c r="CS22534" s="52"/>
      <c r="CT22534" s="52"/>
      <c r="CU22534" s="33"/>
      <c r="CV22534" s="33"/>
    </row>
    <row r="22535" spans="74:100">
      <c r="BV22535" s="62"/>
      <c r="BW22535" s="62"/>
      <c r="BX22535" s="62"/>
      <c r="BY22535" s="62"/>
      <c r="BZ22535" s="62"/>
      <c r="CA22535" s="62"/>
      <c r="CB22535" s="62"/>
      <c r="CC22535" s="62"/>
      <c r="CD22535" s="62"/>
      <c r="CE22535" s="62"/>
      <c r="CF22535" s="62"/>
      <c r="CL22535" s="56" t="s">
        <v>12230</v>
      </c>
      <c r="CM22535" s="56" t="s">
        <v>216</v>
      </c>
      <c r="CN22535" s="56" t="s">
        <v>216</v>
      </c>
      <c r="CO22535" s="52"/>
      <c r="CP22535" s="52"/>
      <c r="CQ22535" s="52"/>
      <c r="CR22535" s="52"/>
      <c r="CS22535" s="52"/>
      <c r="CT22535" s="52"/>
      <c r="CU22535" s="33"/>
      <c r="CV22535" s="33"/>
    </row>
    <row r="22536" spans="74:100">
      <c r="BV22536" s="62"/>
      <c r="BW22536" s="62"/>
      <c r="BX22536" s="62"/>
      <c r="BY22536" s="62"/>
      <c r="BZ22536" s="62"/>
      <c r="CA22536" s="62"/>
      <c r="CB22536" s="62"/>
      <c r="CC22536" s="62"/>
      <c r="CD22536" s="62"/>
      <c r="CE22536" s="62"/>
      <c r="CF22536" s="62"/>
      <c r="CL22536" s="56" t="s">
        <v>12231</v>
      </c>
      <c r="CM22536" s="56" t="s">
        <v>216</v>
      </c>
      <c r="CN22536" s="56" t="s">
        <v>216</v>
      </c>
      <c r="CO22536" s="52"/>
      <c r="CP22536" s="52"/>
      <c r="CQ22536" s="52"/>
      <c r="CR22536" s="52"/>
      <c r="CS22536" s="52"/>
      <c r="CT22536" s="52"/>
      <c r="CU22536" s="33"/>
      <c r="CV22536" s="33"/>
    </row>
    <row r="22537" spans="74:100">
      <c r="BV22537" s="62"/>
      <c r="BW22537" s="62"/>
      <c r="BX22537" s="62"/>
      <c r="BY22537" s="62"/>
      <c r="BZ22537" s="62"/>
      <c r="CA22537" s="62"/>
      <c r="CB22537" s="62"/>
      <c r="CC22537" s="62"/>
      <c r="CD22537" s="62"/>
      <c r="CE22537" s="62"/>
      <c r="CF22537" s="62"/>
      <c r="CL22537" s="56" t="s">
        <v>12232</v>
      </c>
      <c r="CM22537" s="56" t="s">
        <v>216</v>
      </c>
      <c r="CN22537" s="56" t="s">
        <v>216</v>
      </c>
      <c r="CO22537" s="52"/>
      <c r="CP22537" s="52"/>
      <c r="CQ22537" s="52"/>
      <c r="CR22537" s="52"/>
      <c r="CS22537" s="52"/>
      <c r="CT22537" s="52"/>
      <c r="CU22537" s="33"/>
      <c r="CV22537" s="33"/>
    </row>
    <row r="22538" spans="74:100">
      <c r="BV22538" s="62"/>
      <c r="BW22538" s="62"/>
      <c r="BX22538" s="62"/>
      <c r="BY22538" s="62"/>
      <c r="BZ22538" s="62"/>
      <c r="CA22538" s="62"/>
      <c r="CB22538" s="62"/>
      <c r="CC22538" s="62"/>
      <c r="CD22538" s="62"/>
      <c r="CE22538" s="62"/>
      <c r="CF22538" s="62"/>
      <c r="CL22538" s="56" t="s">
        <v>12236</v>
      </c>
      <c r="CM22538" s="56" t="s">
        <v>216</v>
      </c>
      <c r="CN22538" s="56" t="s">
        <v>216</v>
      </c>
      <c r="CO22538" s="52"/>
      <c r="CP22538" s="52"/>
      <c r="CQ22538" s="52"/>
      <c r="CR22538" s="52"/>
      <c r="CS22538" s="52"/>
      <c r="CT22538" s="52"/>
      <c r="CU22538" s="33"/>
      <c r="CV22538" s="33"/>
    </row>
    <row r="22539" spans="74:100">
      <c r="BV22539" s="62"/>
      <c r="BW22539" s="62"/>
      <c r="BX22539" s="62"/>
      <c r="BY22539" s="62"/>
      <c r="BZ22539" s="62"/>
      <c r="CA22539" s="62"/>
      <c r="CB22539" s="62"/>
      <c r="CC22539" s="62"/>
      <c r="CD22539" s="62"/>
      <c r="CE22539" s="62"/>
      <c r="CF22539" s="62"/>
      <c r="CL22539" s="56" t="s">
        <v>12233</v>
      </c>
      <c r="CM22539" s="56" t="s">
        <v>216</v>
      </c>
      <c r="CN22539" s="56" t="s">
        <v>216</v>
      </c>
      <c r="CO22539" s="52"/>
      <c r="CP22539" s="52"/>
      <c r="CQ22539" s="52"/>
      <c r="CR22539" s="52"/>
      <c r="CS22539" s="52"/>
      <c r="CT22539" s="52"/>
      <c r="CU22539" s="33"/>
      <c r="CV22539" s="33"/>
    </row>
    <row r="22540" spans="74:100">
      <c r="BV22540" s="62"/>
      <c r="BW22540" s="62"/>
      <c r="BX22540" s="62"/>
      <c r="BY22540" s="62"/>
      <c r="BZ22540" s="62"/>
      <c r="CA22540" s="62"/>
      <c r="CB22540" s="62"/>
      <c r="CC22540" s="62"/>
      <c r="CD22540" s="62"/>
      <c r="CE22540" s="62"/>
      <c r="CF22540" s="62"/>
      <c r="CL22540" s="56" t="s">
        <v>25939</v>
      </c>
      <c r="CM22540" s="56" t="s">
        <v>216</v>
      </c>
      <c r="CN22540" s="56" t="s">
        <v>216</v>
      </c>
      <c r="CO22540" s="52"/>
      <c r="CP22540" s="52"/>
      <c r="CQ22540" s="52"/>
      <c r="CR22540" s="52"/>
      <c r="CS22540" s="52"/>
      <c r="CT22540" s="52"/>
      <c r="CU22540" s="33"/>
      <c r="CV22540" s="33"/>
    </row>
    <row r="22541" spans="74:100">
      <c r="BV22541" s="62"/>
      <c r="BW22541" s="62"/>
      <c r="BX22541" s="62"/>
      <c r="BY22541" s="62"/>
      <c r="BZ22541" s="62"/>
      <c r="CA22541" s="62"/>
      <c r="CB22541" s="62"/>
      <c r="CC22541" s="62"/>
      <c r="CD22541" s="62"/>
      <c r="CE22541" s="62"/>
      <c r="CF22541" s="62"/>
      <c r="CL22541" s="56" t="s">
        <v>25940</v>
      </c>
      <c r="CM22541" s="56" t="s">
        <v>216</v>
      </c>
      <c r="CN22541" s="56" t="s">
        <v>216</v>
      </c>
      <c r="CO22541" s="52"/>
      <c r="CP22541" s="52"/>
      <c r="CQ22541" s="52"/>
      <c r="CR22541" s="52"/>
      <c r="CS22541" s="52"/>
      <c r="CT22541" s="52"/>
      <c r="CU22541" s="33"/>
      <c r="CV22541" s="33"/>
    </row>
    <row r="22542" spans="74:100">
      <c r="BV22542" s="62"/>
      <c r="BW22542" s="62"/>
      <c r="BX22542" s="62"/>
      <c r="BY22542" s="62"/>
      <c r="BZ22542" s="62"/>
      <c r="CA22542" s="62"/>
      <c r="CB22542" s="62"/>
      <c r="CC22542" s="62"/>
      <c r="CD22542" s="62"/>
      <c r="CE22542" s="62"/>
      <c r="CF22542" s="62"/>
      <c r="CL22542" s="56" t="s">
        <v>12234</v>
      </c>
      <c r="CM22542" s="56" t="s">
        <v>216</v>
      </c>
      <c r="CN22542" s="56" t="s">
        <v>216</v>
      </c>
      <c r="CO22542" s="52"/>
      <c r="CP22542" s="52"/>
      <c r="CQ22542" s="52"/>
      <c r="CR22542" s="52"/>
      <c r="CS22542" s="52"/>
      <c r="CT22542" s="52"/>
      <c r="CU22542" s="33"/>
      <c r="CV22542" s="33"/>
    </row>
    <row r="22543" spans="74:100">
      <c r="BV22543" s="62"/>
      <c r="BW22543" s="62"/>
      <c r="BX22543" s="62"/>
      <c r="BY22543" s="62"/>
      <c r="BZ22543" s="62"/>
      <c r="CA22543" s="62"/>
      <c r="CB22543" s="62"/>
      <c r="CC22543" s="62"/>
      <c r="CD22543" s="62"/>
      <c r="CE22543" s="62"/>
      <c r="CF22543" s="62"/>
      <c r="CL22543" s="56" t="s">
        <v>12237</v>
      </c>
      <c r="CM22543" s="56" t="s">
        <v>216</v>
      </c>
      <c r="CN22543" s="56" t="s">
        <v>216</v>
      </c>
      <c r="CO22543" s="52"/>
      <c r="CP22543" s="52"/>
      <c r="CQ22543" s="52"/>
      <c r="CR22543" s="52"/>
      <c r="CS22543" s="52"/>
      <c r="CT22543" s="52"/>
      <c r="CU22543" s="33"/>
      <c r="CV22543" s="33"/>
    </row>
    <row r="22544" spans="74:100">
      <c r="BV22544" s="62"/>
      <c r="BW22544" s="62"/>
      <c r="BX22544" s="62"/>
      <c r="BY22544" s="62"/>
      <c r="BZ22544" s="62"/>
      <c r="CA22544" s="62"/>
      <c r="CB22544" s="62"/>
      <c r="CC22544" s="62"/>
      <c r="CD22544" s="62"/>
      <c r="CE22544" s="62"/>
      <c r="CF22544" s="62"/>
      <c r="CL22544" s="56" t="s">
        <v>12235</v>
      </c>
      <c r="CM22544" s="56" t="s">
        <v>216</v>
      </c>
      <c r="CN22544" s="56" t="s">
        <v>216</v>
      </c>
      <c r="CO22544" s="52"/>
      <c r="CP22544" s="52"/>
      <c r="CQ22544" s="52"/>
      <c r="CR22544" s="52"/>
      <c r="CS22544" s="52"/>
      <c r="CT22544" s="52"/>
      <c r="CU22544" s="33"/>
      <c r="CV22544" s="33"/>
    </row>
    <row r="22545" spans="74:100">
      <c r="BV22545" s="62"/>
      <c r="BW22545" s="62"/>
      <c r="BX22545" s="62"/>
      <c r="BY22545" s="62"/>
      <c r="BZ22545" s="62"/>
      <c r="CA22545" s="62"/>
      <c r="CB22545" s="62"/>
      <c r="CC22545" s="62"/>
      <c r="CD22545" s="62"/>
      <c r="CE22545" s="62"/>
      <c r="CF22545" s="62"/>
      <c r="CL22545" s="56" t="s">
        <v>15661</v>
      </c>
      <c r="CM22545" s="56" t="s">
        <v>216</v>
      </c>
      <c r="CN22545" s="56" t="s">
        <v>216</v>
      </c>
      <c r="CO22545" s="52"/>
      <c r="CP22545" s="52"/>
      <c r="CQ22545" s="52"/>
      <c r="CR22545" s="52"/>
      <c r="CS22545" s="52"/>
      <c r="CT22545" s="52"/>
      <c r="CU22545" s="33"/>
      <c r="CV22545" s="33"/>
    </row>
    <row r="22546" spans="74:100">
      <c r="BV22546" s="62"/>
      <c r="BW22546" s="62"/>
      <c r="BX22546" s="62"/>
      <c r="BY22546" s="62"/>
      <c r="BZ22546" s="62"/>
      <c r="CA22546" s="62"/>
      <c r="CB22546" s="62"/>
      <c r="CC22546" s="62"/>
      <c r="CD22546" s="62"/>
      <c r="CE22546" s="62"/>
      <c r="CF22546" s="62"/>
      <c r="CL22546" s="35" t="s">
        <v>29688</v>
      </c>
      <c r="CM22546" s="35" t="s">
        <v>217</v>
      </c>
      <c r="CN22546" s="35" t="s">
        <v>217</v>
      </c>
      <c r="CO22546" s="52"/>
      <c r="CP22546" s="52"/>
      <c r="CQ22546" s="52"/>
      <c r="CR22546" s="52"/>
      <c r="CS22546" s="52"/>
      <c r="CT22546" s="52"/>
      <c r="CU22546" s="33"/>
      <c r="CV22546" s="33"/>
    </row>
    <row r="22547" spans="74:100">
      <c r="BV22547" s="62"/>
      <c r="BW22547" s="62"/>
      <c r="BX22547" s="62"/>
      <c r="BY22547" s="62"/>
      <c r="BZ22547" s="62"/>
      <c r="CA22547" s="62"/>
      <c r="CB22547" s="62"/>
      <c r="CC22547" s="62"/>
      <c r="CD22547" s="62"/>
      <c r="CE22547" s="62"/>
      <c r="CF22547" s="62"/>
      <c r="CL22547" s="56" t="s">
        <v>12241</v>
      </c>
      <c r="CM22547" s="56" t="s">
        <v>213</v>
      </c>
      <c r="CN22547" s="56" t="s">
        <v>213</v>
      </c>
      <c r="CO22547" s="52"/>
      <c r="CP22547" s="52"/>
      <c r="CQ22547" s="52"/>
      <c r="CR22547" s="52"/>
      <c r="CS22547" s="52"/>
      <c r="CT22547" s="52"/>
      <c r="CU22547" s="33"/>
      <c r="CV22547" s="33"/>
    </row>
    <row r="22548" spans="74:100">
      <c r="BV22548" s="62"/>
      <c r="BW22548" s="62"/>
      <c r="BX22548" s="62"/>
      <c r="BY22548" s="62"/>
      <c r="BZ22548" s="62"/>
      <c r="CA22548" s="62"/>
      <c r="CB22548" s="62"/>
      <c r="CC22548" s="62"/>
      <c r="CD22548" s="62"/>
      <c r="CE22548" s="62"/>
      <c r="CF22548" s="62"/>
      <c r="CL22548" s="56" t="s">
        <v>12270</v>
      </c>
      <c r="CM22548" s="56" t="s">
        <v>214</v>
      </c>
      <c r="CN22548" s="56" t="s">
        <v>214</v>
      </c>
      <c r="CO22548" s="52"/>
      <c r="CP22548" s="52"/>
      <c r="CQ22548" s="52"/>
      <c r="CR22548" s="52"/>
      <c r="CS22548" s="52"/>
      <c r="CT22548" s="52"/>
      <c r="CU22548" s="33"/>
      <c r="CV22548" s="33"/>
    </row>
    <row r="22549" spans="74:100">
      <c r="BV22549" s="62"/>
      <c r="BW22549" s="62"/>
      <c r="BX22549" s="62"/>
      <c r="BY22549" s="62"/>
      <c r="BZ22549" s="62"/>
      <c r="CA22549" s="62"/>
      <c r="CB22549" s="62"/>
      <c r="CC22549" s="62"/>
      <c r="CD22549" s="62"/>
      <c r="CE22549" s="62"/>
      <c r="CF22549" s="62"/>
      <c r="CL22549" s="56" t="s">
        <v>12244</v>
      </c>
      <c r="CM22549" s="56" t="s">
        <v>216</v>
      </c>
      <c r="CN22549" s="56" t="s">
        <v>216</v>
      </c>
      <c r="CO22549" s="52"/>
      <c r="CP22549" s="52"/>
      <c r="CQ22549" s="52"/>
      <c r="CR22549" s="52"/>
      <c r="CS22549" s="52"/>
      <c r="CT22549" s="52"/>
      <c r="CU22549" s="33"/>
      <c r="CV22549" s="33"/>
    </row>
    <row r="22550" spans="74:100">
      <c r="BV22550" s="62"/>
      <c r="BW22550" s="62"/>
      <c r="BX22550" s="62"/>
      <c r="BY22550" s="62"/>
      <c r="BZ22550" s="62"/>
      <c r="CA22550" s="62"/>
      <c r="CB22550" s="62"/>
      <c r="CC22550" s="62"/>
      <c r="CD22550" s="62"/>
      <c r="CE22550" s="62"/>
      <c r="CF22550" s="62"/>
      <c r="CL22550" s="56" t="s">
        <v>12245</v>
      </c>
      <c r="CM22550" s="56" t="s">
        <v>216</v>
      </c>
      <c r="CN22550" s="56" t="s">
        <v>216</v>
      </c>
      <c r="CO22550" s="52"/>
      <c r="CP22550" s="52"/>
      <c r="CQ22550" s="52"/>
      <c r="CR22550" s="52"/>
      <c r="CS22550" s="52"/>
      <c r="CT22550" s="52"/>
      <c r="CU22550" s="33"/>
      <c r="CV22550" s="33"/>
    </row>
    <row r="22551" spans="74:100">
      <c r="BV22551" s="62"/>
      <c r="BW22551" s="62"/>
      <c r="BX22551" s="62"/>
      <c r="BY22551" s="62"/>
      <c r="BZ22551" s="62"/>
      <c r="CA22551" s="62"/>
      <c r="CB22551" s="62"/>
      <c r="CC22551" s="62"/>
      <c r="CD22551" s="62"/>
      <c r="CE22551" s="62"/>
      <c r="CF22551" s="62"/>
      <c r="CL22551" s="56" t="s">
        <v>12246</v>
      </c>
      <c r="CM22551" s="56" t="s">
        <v>216</v>
      </c>
      <c r="CN22551" s="56" t="s">
        <v>216</v>
      </c>
      <c r="CO22551" s="52"/>
      <c r="CP22551" s="52"/>
      <c r="CQ22551" s="52"/>
      <c r="CR22551" s="52"/>
      <c r="CS22551" s="52"/>
      <c r="CT22551" s="52"/>
      <c r="CU22551" s="33"/>
      <c r="CV22551" s="33"/>
    </row>
    <row r="22552" spans="74:100">
      <c r="BV22552" s="62"/>
      <c r="BW22552" s="62"/>
      <c r="BX22552" s="62"/>
      <c r="BY22552" s="62"/>
      <c r="BZ22552" s="62"/>
      <c r="CA22552" s="62"/>
      <c r="CB22552" s="62"/>
      <c r="CC22552" s="62"/>
      <c r="CD22552" s="62"/>
      <c r="CE22552" s="62"/>
      <c r="CF22552" s="62"/>
      <c r="CL22552" s="35" t="s">
        <v>29689</v>
      </c>
      <c r="CM22552" s="35" t="s">
        <v>217</v>
      </c>
      <c r="CN22552" s="35" t="s">
        <v>217</v>
      </c>
      <c r="CO22552" s="52"/>
      <c r="CP22552" s="52"/>
      <c r="CQ22552" s="52"/>
      <c r="CR22552" s="52"/>
      <c r="CS22552" s="52"/>
      <c r="CT22552" s="52"/>
      <c r="CU22552" s="33"/>
      <c r="CV22552" s="33"/>
    </row>
    <row r="22553" spans="74:100">
      <c r="BV22553" s="62"/>
      <c r="BW22553" s="62"/>
      <c r="BX22553" s="62"/>
      <c r="BY22553" s="62"/>
      <c r="BZ22553" s="62"/>
      <c r="CA22553" s="62"/>
      <c r="CB22553" s="62"/>
      <c r="CC22553" s="62"/>
      <c r="CD22553" s="62"/>
      <c r="CE22553" s="62"/>
      <c r="CF22553" s="62"/>
      <c r="CL22553" s="35" t="s">
        <v>29690</v>
      </c>
      <c r="CM22553" s="35" t="s">
        <v>217</v>
      </c>
      <c r="CN22553" s="35" t="s">
        <v>217</v>
      </c>
      <c r="CO22553" s="52"/>
      <c r="CP22553" s="52"/>
      <c r="CQ22553" s="52"/>
      <c r="CR22553" s="52"/>
      <c r="CS22553" s="52"/>
      <c r="CT22553" s="52"/>
      <c r="CU22553" s="33"/>
      <c r="CV22553" s="33"/>
    </row>
    <row r="22554" spans="74:100">
      <c r="BV22554" s="62"/>
      <c r="BW22554" s="62"/>
      <c r="BX22554" s="62"/>
      <c r="BY22554" s="62"/>
      <c r="BZ22554" s="62"/>
      <c r="CA22554" s="62"/>
      <c r="CB22554" s="62"/>
      <c r="CC22554" s="62"/>
      <c r="CD22554" s="62"/>
      <c r="CE22554" s="62"/>
      <c r="CF22554" s="62"/>
      <c r="CL22554" s="56" t="s">
        <v>12247</v>
      </c>
      <c r="CM22554" s="56" t="s">
        <v>216</v>
      </c>
      <c r="CN22554" s="56" t="s">
        <v>216</v>
      </c>
      <c r="CO22554" s="52"/>
      <c r="CP22554" s="52"/>
      <c r="CQ22554" s="52"/>
      <c r="CR22554" s="52"/>
      <c r="CS22554" s="52"/>
      <c r="CT22554" s="52"/>
      <c r="CU22554" s="33"/>
      <c r="CV22554" s="33"/>
    </row>
    <row r="22555" spans="74:100">
      <c r="BV22555" s="62"/>
      <c r="BW22555" s="62"/>
      <c r="BX22555" s="62"/>
      <c r="BY22555" s="62"/>
      <c r="BZ22555" s="62"/>
      <c r="CA22555" s="62"/>
      <c r="CB22555" s="62"/>
      <c r="CC22555" s="62"/>
      <c r="CD22555" s="62"/>
      <c r="CE22555" s="62"/>
      <c r="CF22555" s="62"/>
      <c r="CL22555" s="56" t="s">
        <v>12248</v>
      </c>
      <c r="CM22555" s="56" t="s">
        <v>216</v>
      </c>
      <c r="CN22555" s="56" t="s">
        <v>216</v>
      </c>
      <c r="CO22555" s="52"/>
      <c r="CP22555" s="52"/>
      <c r="CQ22555" s="52"/>
      <c r="CR22555" s="52"/>
      <c r="CS22555" s="52"/>
      <c r="CT22555" s="52"/>
      <c r="CU22555" s="33"/>
      <c r="CV22555" s="33"/>
    </row>
    <row r="22556" spans="74:100">
      <c r="BV22556" s="62"/>
      <c r="BW22556" s="62"/>
      <c r="BX22556" s="62"/>
      <c r="BY22556" s="62"/>
      <c r="BZ22556" s="62"/>
      <c r="CA22556" s="62"/>
      <c r="CB22556" s="62"/>
      <c r="CC22556" s="62"/>
      <c r="CD22556" s="62"/>
      <c r="CE22556" s="62"/>
      <c r="CF22556" s="62"/>
      <c r="CL22556" s="56" t="s">
        <v>12250</v>
      </c>
      <c r="CM22556" s="56" t="s">
        <v>215</v>
      </c>
      <c r="CN22556" s="56" t="s">
        <v>215</v>
      </c>
      <c r="CO22556" s="52"/>
      <c r="CP22556" s="52"/>
      <c r="CQ22556" s="52"/>
      <c r="CR22556" s="52"/>
      <c r="CS22556" s="52"/>
      <c r="CT22556" s="52"/>
      <c r="CU22556" s="33"/>
      <c r="CV22556" s="33"/>
    </row>
    <row r="22557" spans="74:100">
      <c r="BV22557" s="62"/>
      <c r="BW22557" s="62"/>
      <c r="BX22557" s="62"/>
      <c r="BY22557" s="62"/>
      <c r="BZ22557" s="62"/>
      <c r="CA22557" s="62"/>
      <c r="CB22557" s="62"/>
      <c r="CC22557" s="62"/>
      <c r="CD22557" s="62"/>
      <c r="CE22557" s="62"/>
      <c r="CF22557" s="62"/>
      <c r="CL22557" s="56" t="s">
        <v>12251</v>
      </c>
      <c r="CM22557" s="56" t="s">
        <v>215</v>
      </c>
      <c r="CN22557" s="56" t="s">
        <v>215</v>
      </c>
      <c r="CO22557" s="52"/>
      <c r="CP22557" s="52"/>
      <c r="CQ22557" s="52"/>
      <c r="CR22557" s="52"/>
      <c r="CS22557" s="52"/>
      <c r="CT22557" s="52"/>
      <c r="CU22557" s="33"/>
      <c r="CV22557" s="33"/>
    </row>
    <row r="22558" spans="74:100">
      <c r="BV22558" s="62"/>
      <c r="BW22558" s="62"/>
      <c r="BX22558" s="62"/>
      <c r="BY22558" s="62"/>
      <c r="BZ22558" s="62"/>
      <c r="CA22558" s="62"/>
      <c r="CB22558" s="62"/>
      <c r="CC22558" s="62"/>
      <c r="CD22558" s="62"/>
      <c r="CE22558" s="62"/>
      <c r="CF22558" s="62"/>
      <c r="CL22558" s="35" t="s">
        <v>12259</v>
      </c>
      <c r="CM22558" s="35" t="s">
        <v>217</v>
      </c>
      <c r="CN22558" s="35" t="s">
        <v>217</v>
      </c>
      <c r="CO22558" s="52"/>
      <c r="CP22558" s="52"/>
      <c r="CQ22558" s="52"/>
      <c r="CR22558" s="52"/>
      <c r="CS22558" s="52"/>
      <c r="CT22558" s="52"/>
      <c r="CU22558" s="33"/>
      <c r="CV22558" s="33"/>
    </row>
    <row r="22559" spans="74:100">
      <c r="BV22559" s="62"/>
      <c r="BW22559" s="62"/>
      <c r="BX22559" s="62"/>
      <c r="BY22559" s="62"/>
      <c r="BZ22559" s="62"/>
      <c r="CA22559" s="62"/>
      <c r="CB22559" s="62"/>
      <c r="CC22559" s="62"/>
      <c r="CD22559" s="62"/>
      <c r="CE22559" s="62"/>
      <c r="CF22559" s="62"/>
      <c r="CL22559" s="56" t="s">
        <v>12253</v>
      </c>
      <c r="CM22559" s="56" t="s">
        <v>216</v>
      </c>
      <c r="CN22559" s="56" t="s">
        <v>216</v>
      </c>
      <c r="CO22559" s="52"/>
      <c r="CP22559" s="52"/>
      <c r="CQ22559" s="52"/>
      <c r="CR22559" s="52"/>
      <c r="CS22559" s="52"/>
      <c r="CT22559" s="52"/>
      <c r="CU22559" s="33"/>
      <c r="CV22559" s="33"/>
    </row>
    <row r="22560" spans="74:100">
      <c r="BV22560" s="62"/>
      <c r="BW22560" s="62"/>
      <c r="BX22560" s="62"/>
      <c r="BY22560" s="62"/>
      <c r="BZ22560" s="62"/>
      <c r="CA22560" s="62"/>
      <c r="CB22560" s="62"/>
      <c r="CC22560" s="62"/>
      <c r="CD22560" s="62"/>
      <c r="CE22560" s="62"/>
      <c r="CF22560" s="62"/>
      <c r="CL22560" s="56" t="s">
        <v>25941</v>
      </c>
      <c r="CM22560" s="56" t="s">
        <v>216</v>
      </c>
      <c r="CN22560" s="56" t="s">
        <v>216</v>
      </c>
      <c r="CO22560" s="52"/>
      <c r="CP22560" s="52"/>
      <c r="CQ22560" s="52"/>
      <c r="CR22560" s="52"/>
      <c r="CS22560" s="52"/>
      <c r="CT22560" s="52"/>
      <c r="CU22560" s="33"/>
      <c r="CV22560" s="33"/>
    </row>
    <row r="22561" spans="74:100">
      <c r="BV22561" s="62"/>
      <c r="BW22561" s="62"/>
      <c r="BX22561" s="62"/>
      <c r="BY22561" s="62"/>
      <c r="BZ22561" s="62"/>
      <c r="CA22561" s="62"/>
      <c r="CB22561" s="62"/>
      <c r="CC22561" s="62"/>
      <c r="CD22561" s="62"/>
      <c r="CE22561" s="62"/>
      <c r="CF22561" s="62"/>
      <c r="CL22561" s="56" t="s">
        <v>25942</v>
      </c>
      <c r="CM22561" s="56" t="s">
        <v>216</v>
      </c>
      <c r="CN22561" s="56" t="s">
        <v>216</v>
      </c>
      <c r="CO22561" s="52"/>
      <c r="CP22561" s="52"/>
      <c r="CQ22561" s="52"/>
      <c r="CR22561" s="52"/>
      <c r="CS22561" s="52"/>
      <c r="CT22561" s="52"/>
      <c r="CU22561" s="33"/>
      <c r="CV22561" s="33"/>
    </row>
    <row r="22562" spans="74:100">
      <c r="BV22562" s="62"/>
      <c r="BW22562" s="62"/>
      <c r="BX22562" s="62"/>
      <c r="BY22562" s="62"/>
      <c r="BZ22562" s="62"/>
      <c r="CA22562" s="62"/>
      <c r="CB22562" s="62"/>
      <c r="CC22562" s="62"/>
      <c r="CD22562" s="62"/>
      <c r="CE22562" s="62"/>
      <c r="CF22562" s="62"/>
      <c r="CL22562" s="35" t="s">
        <v>12255</v>
      </c>
      <c r="CM22562" s="35" t="s">
        <v>217</v>
      </c>
      <c r="CN22562" s="35" t="s">
        <v>217</v>
      </c>
      <c r="CO22562" s="52"/>
      <c r="CP22562" s="52"/>
      <c r="CQ22562" s="52"/>
      <c r="CR22562" s="52"/>
      <c r="CS22562" s="52"/>
      <c r="CT22562" s="52"/>
      <c r="CU22562" s="33"/>
      <c r="CV22562" s="33"/>
    </row>
    <row r="22563" spans="74:100">
      <c r="BV22563" s="62"/>
      <c r="BW22563" s="62"/>
      <c r="BX22563" s="62"/>
      <c r="BY22563" s="62"/>
      <c r="BZ22563" s="62"/>
      <c r="CA22563" s="62"/>
      <c r="CB22563" s="62"/>
      <c r="CC22563" s="62"/>
      <c r="CD22563" s="62"/>
      <c r="CE22563" s="62"/>
      <c r="CF22563" s="62"/>
      <c r="CL22563" s="56" t="s">
        <v>12256</v>
      </c>
      <c r="CM22563" s="56" t="s">
        <v>216</v>
      </c>
      <c r="CN22563" s="56" t="s">
        <v>216</v>
      </c>
      <c r="CO22563" s="52"/>
      <c r="CP22563" s="52"/>
      <c r="CQ22563" s="52"/>
      <c r="CR22563" s="52"/>
      <c r="CS22563" s="52"/>
      <c r="CT22563" s="52"/>
      <c r="CU22563" s="33"/>
      <c r="CV22563" s="33"/>
    </row>
    <row r="22564" spans="74:100">
      <c r="BV22564" s="62"/>
      <c r="BW22564" s="62"/>
      <c r="BX22564" s="62"/>
      <c r="BY22564" s="62"/>
      <c r="BZ22564" s="62"/>
      <c r="CA22564" s="62"/>
      <c r="CB22564" s="62"/>
      <c r="CC22564" s="62"/>
      <c r="CD22564" s="62"/>
      <c r="CE22564" s="62"/>
      <c r="CF22564" s="62"/>
      <c r="CL22564" s="35" t="s">
        <v>12258</v>
      </c>
      <c r="CM22564" s="35" t="s">
        <v>217</v>
      </c>
      <c r="CN22564" s="35" t="s">
        <v>217</v>
      </c>
      <c r="CO22564" s="52"/>
      <c r="CP22564" s="52"/>
      <c r="CQ22564" s="52"/>
      <c r="CR22564" s="52"/>
      <c r="CS22564" s="52"/>
      <c r="CT22564" s="52"/>
      <c r="CU22564" s="33"/>
      <c r="CV22564" s="33"/>
    </row>
    <row r="22565" spans="74:100">
      <c r="BV22565" s="62"/>
      <c r="BW22565" s="62"/>
      <c r="BX22565" s="62"/>
      <c r="BY22565" s="62"/>
      <c r="BZ22565" s="62"/>
      <c r="CA22565" s="62"/>
      <c r="CB22565" s="62"/>
      <c r="CC22565" s="62"/>
      <c r="CD22565" s="62"/>
      <c r="CE22565" s="62"/>
      <c r="CF22565" s="62"/>
      <c r="CL22565" s="56" t="s">
        <v>24120</v>
      </c>
      <c r="CM22565" s="56" t="s">
        <v>216</v>
      </c>
      <c r="CN22565" s="56" t="s">
        <v>216</v>
      </c>
      <c r="CO22565" s="52"/>
      <c r="CP22565" s="52"/>
      <c r="CQ22565" s="52"/>
      <c r="CR22565" s="52"/>
      <c r="CS22565" s="52"/>
      <c r="CT22565" s="52"/>
      <c r="CU22565" s="33"/>
      <c r="CV22565" s="33"/>
    </row>
    <row r="22566" spans="74:100">
      <c r="BV22566" s="62"/>
      <c r="BW22566" s="62"/>
      <c r="BX22566" s="62"/>
      <c r="BY22566" s="62"/>
      <c r="BZ22566" s="62"/>
      <c r="CA22566" s="62"/>
      <c r="CB22566" s="62"/>
      <c r="CC22566" s="62"/>
      <c r="CD22566" s="62"/>
      <c r="CE22566" s="62"/>
      <c r="CF22566" s="62"/>
      <c r="CL22566" s="56" t="s">
        <v>12260</v>
      </c>
      <c r="CM22566" s="56" t="s">
        <v>213</v>
      </c>
      <c r="CN22566" s="56" t="s">
        <v>213</v>
      </c>
      <c r="CO22566" s="52"/>
      <c r="CP22566" s="52"/>
      <c r="CQ22566" s="52"/>
      <c r="CR22566" s="52"/>
      <c r="CS22566" s="52"/>
      <c r="CT22566" s="52"/>
      <c r="CU22566" s="33"/>
      <c r="CV22566" s="33"/>
    </row>
    <row r="22567" spans="74:100">
      <c r="BV22567" s="62"/>
      <c r="BW22567" s="62"/>
      <c r="BX22567" s="62"/>
      <c r="BY22567" s="62"/>
      <c r="BZ22567" s="62"/>
      <c r="CA22567" s="62"/>
      <c r="CB22567" s="62"/>
      <c r="CC22567" s="62"/>
      <c r="CD22567" s="62"/>
      <c r="CE22567" s="62"/>
      <c r="CF22567" s="62"/>
      <c r="CL22567" s="35" t="s">
        <v>12261</v>
      </c>
      <c r="CM22567" s="35" t="s">
        <v>217</v>
      </c>
      <c r="CN22567" s="35" t="s">
        <v>217</v>
      </c>
      <c r="CO22567" s="52"/>
      <c r="CP22567" s="52"/>
      <c r="CQ22567" s="52"/>
      <c r="CR22567" s="52"/>
      <c r="CS22567" s="52"/>
      <c r="CT22567" s="52"/>
      <c r="CU22567" s="33"/>
      <c r="CV22567" s="33"/>
    </row>
    <row r="22568" spans="74:100">
      <c r="BV22568" s="62"/>
      <c r="BW22568" s="62"/>
      <c r="BX22568" s="62"/>
      <c r="BY22568" s="62"/>
      <c r="BZ22568" s="62"/>
      <c r="CA22568" s="62"/>
      <c r="CB22568" s="62"/>
      <c r="CC22568" s="62"/>
      <c r="CD22568" s="62"/>
      <c r="CE22568" s="62"/>
      <c r="CF22568" s="62"/>
      <c r="CL22568" s="35" t="s">
        <v>12262</v>
      </c>
      <c r="CM22568" s="35" t="s">
        <v>217</v>
      </c>
      <c r="CN22568" s="35" t="s">
        <v>217</v>
      </c>
      <c r="CO22568" s="52"/>
      <c r="CP22568" s="52"/>
      <c r="CQ22568" s="52"/>
      <c r="CR22568" s="52"/>
      <c r="CS22568" s="52"/>
      <c r="CT22568" s="52"/>
      <c r="CU22568" s="33"/>
      <c r="CV22568" s="33"/>
    </row>
    <row r="22569" spans="74:100">
      <c r="BV22569" s="62"/>
      <c r="BW22569" s="62"/>
      <c r="BX22569" s="62"/>
      <c r="BY22569" s="62"/>
      <c r="BZ22569" s="62"/>
      <c r="CA22569" s="62"/>
      <c r="CB22569" s="62"/>
      <c r="CC22569" s="62"/>
      <c r="CD22569" s="62"/>
      <c r="CE22569" s="62"/>
      <c r="CF22569" s="62"/>
      <c r="CL22569" s="56" t="s">
        <v>12264</v>
      </c>
      <c r="CM22569" s="56" t="s">
        <v>216</v>
      </c>
      <c r="CN22569" s="56" t="s">
        <v>216</v>
      </c>
      <c r="CO22569" s="52"/>
      <c r="CP22569" s="52"/>
      <c r="CQ22569" s="52"/>
      <c r="CR22569" s="52"/>
      <c r="CS22569" s="52"/>
      <c r="CT22569" s="52"/>
      <c r="CU22569" s="33"/>
      <c r="CV22569" s="33"/>
    </row>
    <row r="22570" spans="74:100">
      <c r="BV22570" s="62"/>
      <c r="BW22570" s="62"/>
      <c r="BX22570" s="62"/>
      <c r="BY22570" s="62"/>
      <c r="BZ22570" s="62"/>
      <c r="CA22570" s="62"/>
      <c r="CB22570" s="62"/>
      <c r="CC22570" s="62"/>
      <c r="CD22570" s="62"/>
      <c r="CE22570" s="62"/>
      <c r="CF22570" s="62"/>
      <c r="CL22570" s="56" t="s">
        <v>12265</v>
      </c>
      <c r="CM22570" s="56" t="s">
        <v>216</v>
      </c>
      <c r="CN22570" s="56" t="s">
        <v>216</v>
      </c>
      <c r="CO22570" s="52"/>
      <c r="CP22570" s="52"/>
      <c r="CQ22570" s="52"/>
      <c r="CR22570" s="52"/>
      <c r="CS22570" s="52"/>
      <c r="CT22570" s="52"/>
      <c r="CU22570" s="33"/>
      <c r="CV22570" s="33"/>
    </row>
    <row r="22571" spans="74:100">
      <c r="BV22571" s="62"/>
      <c r="BW22571" s="62"/>
      <c r="BX22571" s="62"/>
      <c r="BY22571" s="62"/>
      <c r="BZ22571" s="62"/>
      <c r="CA22571" s="62"/>
      <c r="CB22571" s="62"/>
      <c r="CC22571" s="62"/>
      <c r="CD22571" s="62"/>
      <c r="CE22571" s="62"/>
      <c r="CF22571" s="62"/>
      <c r="CL22571" s="35" t="s">
        <v>12266</v>
      </c>
      <c r="CM22571" s="35" t="s">
        <v>217</v>
      </c>
      <c r="CN22571" s="35" t="s">
        <v>217</v>
      </c>
      <c r="CO22571" s="52"/>
      <c r="CP22571" s="52"/>
      <c r="CQ22571" s="52"/>
      <c r="CR22571" s="52"/>
      <c r="CS22571" s="52"/>
      <c r="CT22571" s="52"/>
      <c r="CU22571" s="33"/>
      <c r="CV22571" s="33"/>
    </row>
    <row r="22572" spans="74:100">
      <c r="BV22572" s="62"/>
      <c r="BW22572" s="62"/>
      <c r="BX22572" s="62"/>
      <c r="BY22572" s="62"/>
      <c r="BZ22572" s="62"/>
      <c r="CA22572" s="62"/>
      <c r="CB22572" s="62"/>
      <c r="CC22572" s="62"/>
      <c r="CD22572" s="62"/>
      <c r="CE22572" s="62"/>
      <c r="CF22572" s="62"/>
      <c r="CL22572" s="35" t="s">
        <v>12268</v>
      </c>
      <c r="CM22572" s="35" t="s">
        <v>217</v>
      </c>
      <c r="CN22572" s="35" t="s">
        <v>217</v>
      </c>
      <c r="CO22572" s="52"/>
      <c r="CP22572" s="52"/>
      <c r="CQ22572" s="52"/>
      <c r="CR22572" s="52"/>
      <c r="CS22572" s="52"/>
      <c r="CT22572" s="52"/>
      <c r="CU22572" s="33"/>
      <c r="CV22572" s="33"/>
    </row>
    <row r="22573" spans="74:100">
      <c r="BV22573" s="62"/>
      <c r="BW22573" s="62"/>
      <c r="BX22573" s="62"/>
      <c r="BY22573" s="62"/>
      <c r="BZ22573" s="62"/>
      <c r="CA22573" s="62"/>
      <c r="CB22573" s="62"/>
      <c r="CC22573" s="62"/>
      <c r="CD22573" s="62"/>
      <c r="CE22573" s="62"/>
      <c r="CF22573" s="62"/>
      <c r="CL22573" s="35" t="s">
        <v>12263</v>
      </c>
      <c r="CM22573" s="35" t="s">
        <v>217</v>
      </c>
      <c r="CN22573" s="35" t="s">
        <v>217</v>
      </c>
      <c r="CO22573" s="52"/>
      <c r="CP22573" s="52"/>
      <c r="CQ22573" s="52"/>
      <c r="CR22573" s="52"/>
      <c r="CS22573" s="52"/>
      <c r="CT22573" s="52"/>
      <c r="CU22573" s="33"/>
      <c r="CV22573" s="33"/>
    </row>
    <row r="22574" spans="74:100">
      <c r="BV22574" s="62"/>
      <c r="BW22574" s="62"/>
      <c r="BX22574" s="62"/>
      <c r="BY22574" s="62"/>
      <c r="BZ22574" s="62"/>
      <c r="CA22574" s="62"/>
      <c r="CB22574" s="62"/>
      <c r="CC22574" s="62"/>
      <c r="CD22574" s="62"/>
      <c r="CE22574" s="62"/>
      <c r="CF22574" s="62"/>
      <c r="CL22574" s="35" t="s">
        <v>12269</v>
      </c>
      <c r="CM22574" s="35" t="s">
        <v>217</v>
      </c>
      <c r="CN22574" s="35" t="s">
        <v>217</v>
      </c>
      <c r="CO22574" s="52"/>
      <c r="CP22574" s="52"/>
      <c r="CQ22574" s="52"/>
      <c r="CR22574" s="52"/>
      <c r="CS22574" s="52"/>
      <c r="CT22574" s="52"/>
      <c r="CU22574" s="33"/>
      <c r="CV22574" s="33"/>
    </row>
    <row r="22575" spans="74:100">
      <c r="BV22575" s="62"/>
      <c r="BW22575" s="62"/>
      <c r="BX22575" s="62"/>
      <c r="BY22575" s="62"/>
      <c r="BZ22575" s="62"/>
      <c r="CA22575" s="62"/>
      <c r="CB22575" s="62"/>
      <c r="CC22575" s="62"/>
      <c r="CD22575" s="62"/>
      <c r="CE22575" s="62"/>
      <c r="CF22575" s="62"/>
      <c r="CL22575" s="56" t="s">
        <v>25943</v>
      </c>
      <c r="CM22575" s="56" t="s">
        <v>214</v>
      </c>
      <c r="CN22575" s="56" t="s">
        <v>214</v>
      </c>
      <c r="CO22575" s="52"/>
      <c r="CP22575" s="52"/>
      <c r="CQ22575" s="52"/>
      <c r="CR22575" s="52"/>
      <c r="CS22575" s="52"/>
      <c r="CT22575" s="52"/>
      <c r="CU22575" s="33"/>
      <c r="CV22575" s="33"/>
    </row>
    <row r="22576" spans="74:100">
      <c r="BV22576" s="62"/>
      <c r="BW22576" s="62"/>
      <c r="BX22576" s="62"/>
      <c r="BY22576" s="62"/>
      <c r="BZ22576" s="62"/>
      <c r="CA22576" s="62"/>
      <c r="CB22576" s="62"/>
      <c r="CC22576" s="62"/>
      <c r="CD22576" s="62"/>
      <c r="CE22576" s="62"/>
      <c r="CF22576" s="62"/>
      <c r="CL22576" s="56" t="s">
        <v>25944</v>
      </c>
      <c r="CM22576" s="56" t="s">
        <v>214</v>
      </c>
      <c r="CN22576" s="56" t="s">
        <v>214</v>
      </c>
      <c r="CO22576" s="52"/>
      <c r="CP22576" s="52"/>
      <c r="CQ22576" s="52"/>
      <c r="CR22576" s="52"/>
      <c r="CS22576" s="52"/>
      <c r="CT22576" s="52"/>
      <c r="CU22576" s="33"/>
      <c r="CV22576" s="33"/>
    </row>
    <row r="22577" spans="74:100">
      <c r="BV22577" s="62"/>
      <c r="BW22577" s="62"/>
      <c r="BX22577" s="62"/>
      <c r="BY22577" s="62"/>
      <c r="BZ22577" s="62"/>
      <c r="CA22577" s="62"/>
      <c r="CB22577" s="62"/>
      <c r="CC22577" s="62"/>
      <c r="CD22577" s="62"/>
      <c r="CE22577" s="62"/>
      <c r="CF22577" s="62"/>
      <c r="CL22577" s="56" t="s">
        <v>25945</v>
      </c>
      <c r="CM22577" s="56" t="s">
        <v>214</v>
      </c>
      <c r="CN22577" s="56" t="s">
        <v>214</v>
      </c>
      <c r="CO22577" s="52"/>
      <c r="CP22577" s="52"/>
      <c r="CQ22577" s="52"/>
      <c r="CR22577" s="52"/>
      <c r="CS22577" s="52"/>
      <c r="CT22577" s="52"/>
      <c r="CU22577" s="33"/>
      <c r="CV22577" s="33"/>
    </row>
    <row r="22578" spans="74:100">
      <c r="BV22578" s="62"/>
      <c r="BW22578" s="62"/>
      <c r="BX22578" s="62"/>
      <c r="BY22578" s="62"/>
      <c r="BZ22578" s="62"/>
      <c r="CA22578" s="62"/>
      <c r="CB22578" s="62"/>
      <c r="CC22578" s="62"/>
      <c r="CD22578" s="62"/>
      <c r="CE22578" s="62"/>
      <c r="CF22578" s="62"/>
      <c r="CL22578" s="56" t="s">
        <v>25946</v>
      </c>
      <c r="CM22578" s="56" t="s">
        <v>214</v>
      </c>
      <c r="CN22578" s="56" t="s">
        <v>214</v>
      </c>
      <c r="CO22578" s="52"/>
      <c r="CP22578" s="52"/>
      <c r="CQ22578" s="52"/>
      <c r="CR22578" s="52"/>
      <c r="CS22578" s="52"/>
      <c r="CT22578" s="52"/>
      <c r="CU22578" s="33"/>
      <c r="CV22578" s="33"/>
    </row>
    <row r="22579" spans="74:100">
      <c r="BV22579" s="62"/>
      <c r="BW22579" s="62"/>
      <c r="BX22579" s="62"/>
      <c r="BY22579" s="62"/>
      <c r="BZ22579" s="62"/>
      <c r="CA22579" s="62"/>
      <c r="CB22579" s="62"/>
      <c r="CC22579" s="62"/>
      <c r="CD22579" s="62"/>
      <c r="CE22579" s="62"/>
      <c r="CF22579" s="62"/>
      <c r="CL22579" s="56" t="s">
        <v>25947</v>
      </c>
      <c r="CM22579" s="56" t="s">
        <v>214</v>
      </c>
      <c r="CN22579" s="56" t="s">
        <v>214</v>
      </c>
      <c r="CO22579" s="52"/>
      <c r="CP22579" s="52"/>
      <c r="CQ22579" s="52"/>
      <c r="CR22579" s="52"/>
      <c r="CS22579" s="52"/>
      <c r="CT22579" s="52"/>
      <c r="CU22579" s="33"/>
      <c r="CV22579" s="33"/>
    </row>
    <row r="22580" spans="74:100">
      <c r="BV22580" s="62"/>
      <c r="BW22580" s="62"/>
      <c r="BX22580" s="62"/>
      <c r="BY22580" s="62"/>
      <c r="BZ22580" s="62"/>
      <c r="CA22580" s="62"/>
      <c r="CB22580" s="62"/>
      <c r="CC22580" s="62"/>
      <c r="CD22580" s="62"/>
      <c r="CE22580" s="62"/>
      <c r="CF22580" s="62"/>
      <c r="CL22580" s="35" t="s">
        <v>29691</v>
      </c>
      <c r="CM22580" s="35" t="s">
        <v>217</v>
      </c>
      <c r="CN22580" s="35" t="s">
        <v>217</v>
      </c>
      <c r="CO22580" s="52"/>
      <c r="CP22580" s="52"/>
      <c r="CQ22580" s="52"/>
      <c r="CR22580" s="52"/>
      <c r="CS22580" s="52"/>
      <c r="CT22580" s="52"/>
      <c r="CU22580" s="33"/>
      <c r="CV22580" s="33"/>
    </row>
    <row r="22581" spans="74:100">
      <c r="BV22581" s="62"/>
      <c r="BW22581" s="62"/>
      <c r="BX22581" s="62"/>
      <c r="BY22581" s="62"/>
      <c r="BZ22581" s="62"/>
      <c r="CA22581" s="62"/>
      <c r="CB22581" s="62"/>
      <c r="CC22581" s="62"/>
      <c r="CD22581" s="62"/>
      <c r="CE22581" s="62"/>
      <c r="CF22581" s="62"/>
      <c r="CL22581" s="35" t="s">
        <v>29692</v>
      </c>
      <c r="CM22581" s="35" t="s">
        <v>217</v>
      </c>
      <c r="CN22581" s="35" t="s">
        <v>217</v>
      </c>
      <c r="CO22581" s="52"/>
      <c r="CP22581" s="52"/>
      <c r="CQ22581" s="52"/>
      <c r="CR22581" s="52"/>
      <c r="CS22581" s="52"/>
      <c r="CT22581" s="52"/>
      <c r="CU22581" s="33"/>
      <c r="CV22581" s="33"/>
    </row>
    <row r="22582" spans="74:100">
      <c r="BV22582" s="62"/>
      <c r="BW22582" s="62"/>
      <c r="BX22582" s="62"/>
      <c r="BY22582" s="62"/>
      <c r="BZ22582" s="62"/>
      <c r="CA22582" s="62"/>
      <c r="CB22582" s="62"/>
      <c r="CC22582" s="62"/>
      <c r="CD22582" s="62"/>
      <c r="CE22582" s="62"/>
      <c r="CF22582" s="62"/>
      <c r="CL22582" s="35" t="s">
        <v>24121</v>
      </c>
      <c r="CM22582" s="35" t="s">
        <v>217</v>
      </c>
      <c r="CN22582" s="35" t="s">
        <v>217</v>
      </c>
      <c r="CO22582" s="52"/>
      <c r="CP22582" s="52"/>
      <c r="CQ22582" s="52"/>
      <c r="CR22582" s="52"/>
      <c r="CS22582" s="52"/>
      <c r="CT22582" s="52"/>
      <c r="CU22582" s="33"/>
      <c r="CV22582" s="33"/>
    </row>
    <row r="22583" spans="74:100">
      <c r="BV22583" s="62"/>
      <c r="BW22583" s="62"/>
      <c r="BX22583" s="62"/>
      <c r="BY22583" s="62"/>
      <c r="BZ22583" s="62"/>
      <c r="CA22583" s="62"/>
      <c r="CB22583" s="62"/>
      <c r="CC22583" s="62"/>
      <c r="CD22583" s="62"/>
      <c r="CE22583" s="62"/>
      <c r="CF22583" s="62"/>
      <c r="CL22583" s="35" t="s">
        <v>14881</v>
      </c>
      <c r="CM22583" s="35" t="s">
        <v>217</v>
      </c>
      <c r="CN22583" s="35" t="s">
        <v>217</v>
      </c>
      <c r="CO22583" s="52"/>
      <c r="CP22583" s="52"/>
      <c r="CQ22583" s="52"/>
      <c r="CR22583" s="52"/>
      <c r="CS22583" s="52"/>
      <c r="CT22583" s="52"/>
      <c r="CU22583" s="33"/>
      <c r="CV22583" s="33"/>
    </row>
    <row r="22584" spans="74:100">
      <c r="BV22584" s="62"/>
      <c r="BW22584" s="62"/>
      <c r="BX22584" s="62"/>
      <c r="BY22584" s="62"/>
      <c r="BZ22584" s="62"/>
      <c r="CA22584" s="62"/>
      <c r="CB22584" s="62"/>
      <c r="CC22584" s="62"/>
      <c r="CD22584" s="62"/>
      <c r="CE22584" s="62"/>
      <c r="CF22584" s="62"/>
      <c r="CL22584" s="35" t="s">
        <v>29693</v>
      </c>
      <c r="CM22584" s="35" t="s">
        <v>217</v>
      </c>
      <c r="CN22584" s="35" t="s">
        <v>217</v>
      </c>
      <c r="CO22584" s="52"/>
      <c r="CP22584" s="52"/>
      <c r="CQ22584" s="52"/>
      <c r="CR22584" s="52"/>
      <c r="CS22584" s="52"/>
      <c r="CT22584" s="52"/>
      <c r="CU22584" s="33"/>
      <c r="CV22584" s="33"/>
    </row>
    <row r="22585" spans="74:100">
      <c r="BV22585" s="62"/>
      <c r="BW22585" s="62"/>
      <c r="BX22585" s="62"/>
      <c r="BY22585" s="62"/>
      <c r="BZ22585" s="62"/>
      <c r="CA22585" s="62"/>
      <c r="CB22585" s="62"/>
      <c r="CC22585" s="62"/>
      <c r="CD22585" s="62"/>
      <c r="CE22585" s="62"/>
      <c r="CF22585" s="62"/>
      <c r="CL22585" s="56" t="s">
        <v>15316</v>
      </c>
      <c r="CM22585" s="56" t="s">
        <v>213</v>
      </c>
      <c r="CN22585" s="56" t="s">
        <v>213</v>
      </c>
      <c r="CO22585" s="52"/>
      <c r="CP22585" s="52"/>
      <c r="CQ22585" s="52"/>
      <c r="CR22585" s="52"/>
      <c r="CS22585" s="52"/>
      <c r="CT22585" s="52"/>
      <c r="CU22585" s="33"/>
      <c r="CV22585" s="33"/>
    </row>
    <row r="22586" spans="74:100">
      <c r="BV22586" s="62"/>
      <c r="BW22586" s="62"/>
      <c r="BX22586" s="62"/>
      <c r="BY22586" s="62"/>
      <c r="BZ22586" s="62"/>
      <c r="CA22586" s="62"/>
      <c r="CB22586" s="62"/>
      <c r="CC22586" s="62"/>
      <c r="CD22586" s="62"/>
      <c r="CE22586" s="62"/>
      <c r="CF22586" s="62"/>
      <c r="CL22586" s="56" t="s">
        <v>15317</v>
      </c>
      <c r="CM22586" s="56" t="s">
        <v>213</v>
      </c>
      <c r="CN22586" s="56" t="s">
        <v>213</v>
      </c>
      <c r="CO22586" s="52"/>
      <c r="CP22586" s="52"/>
      <c r="CQ22586" s="52"/>
      <c r="CR22586" s="52"/>
      <c r="CS22586" s="52"/>
      <c r="CT22586" s="52"/>
      <c r="CU22586" s="33"/>
      <c r="CV22586" s="33"/>
    </row>
    <row r="22587" spans="74:100">
      <c r="BV22587" s="62"/>
      <c r="BW22587" s="62"/>
      <c r="BX22587" s="62"/>
      <c r="BY22587" s="62"/>
      <c r="BZ22587" s="62"/>
      <c r="CA22587" s="62"/>
      <c r="CB22587" s="62"/>
      <c r="CC22587" s="62"/>
      <c r="CD22587" s="62"/>
      <c r="CE22587" s="62"/>
      <c r="CF22587" s="62"/>
      <c r="CL22587" s="56" t="s">
        <v>15318</v>
      </c>
      <c r="CM22587" s="56" t="s">
        <v>213</v>
      </c>
      <c r="CN22587" s="56" t="s">
        <v>213</v>
      </c>
      <c r="CO22587" s="52"/>
      <c r="CP22587" s="52"/>
      <c r="CQ22587" s="52"/>
      <c r="CR22587" s="52"/>
      <c r="CS22587" s="52"/>
      <c r="CT22587" s="52"/>
      <c r="CU22587" s="33"/>
      <c r="CV22587" s="33"/>
    </row>
    <row r="22588" spans="74:100">
      <c r="BV22588" s="62"/>
      <c r="BW22588" s="62"/>
      <c r="BX22588" s="62"/>
      <c r="BY22588" s="62"/>
      <c r="BZ22588" s="62"/>
      <c r="CA22588" s="62"/>
      <c r="CB22588" s="62"/>
      <c r="CC22588" s="62"/>
      <c r="CD22588" s="62"/>
      <c r="CE22588" s="62"/>
      <c r="CF22588" s="62"/>
      <c r="CL22588" s="56" t="s">
        <v>15320</v>
      </c>
      <c r="CM22588" s="56" t="s">
        <v>213</v>
      </c>
      <c r="CN22588" s="56" t="s">
        <v>213</v>
      </c>
      <c r="CO22588" s="52"/>
      <c r="CP22588" s="52"/>
      <c r="CQ22588" s="52"/>
      <c r="CR22588" s="52"/>
      <c r="CS22588" s="52"/>
      <c r="CT22588" s="52"/>
      <c r="CU22588" s="33"/>
      <c r="CV22588" s="33"/>
    </row>
    <row r="22589" spans="74:100">
      <c r="BV22589" s="62"/>
      <c r="BW22589" s="62"/>
      <c r="BX22589" s="62"/>
      <c r="BY22589" s="62"/>
      <c r="BZ22589" s="62"/>
      <c r="CA22589" s="62"/>
      <c r="CB22589" s="62"/>
      <c r="CC22589" s="62"/>
      <c r="CD22589" s="62"/>
      <c r="CE22589" s="62"/>
      <c r="CF22589" s="62"/>
      <c r="CL22589" s="56" t="s">
        <v>15321</v>
      </c>
      <c r="CM22589" s="56" t="s">
        <v>213</v>
      </c>
      <c r="CN22589" s="56" t="s">
        <v>213</v>
      </c>
      <c r="CO22589" s="52"/>
      <c r="CP22589" s="52"/>
      <c r="CQ22589" s="52"/>
      <c r="CR22589" s="52"/>
      <c r="CS22589" s="52"/>
      <c r="CT22589" s="52"/>
      <c r="CU22589" s="33"/>
      <c r="CV22589" s="33"/>
    </row>
    <row r="22590" spans="74:100">
      <c r="BV22590" s="62"/>
      <c r="BW22590" s="62"/>
      <c r="BX22590" s="62"/>
      <c r="BY22590" s="62"/>
      <c r="BZ22590" s="62"/>
      <c r="CA22590" s="62"/>
      <c r="CB22590" s="62"/>
      <c r="CC22590" s="62"/>
      <c r="CD22590" s="62"/>
      <c r="CE22590" s="62"/>
      <c r="CF22590" s="62"/>
      <c r="CL22590" s="56" t="s">
        <v>17422</v>
      </c>
      <c r="CM22590" s="56" t="s">
        <v>213</v>
      </c>
      <c r="CN22590" s="56" t="s">
        <v>213</v>
      </c>
      <c r="CO22590" s="52"/>
      <c r="CP22590" s="52"/>
      <c r="CQ22590" s="52"/>
      <c r="CR22590" s="52"/>
      <c r="CS22590" s="52"/>
      <c r="CT22590" s="52"/>
      <c r="CU22590" s="33"/>
      <c r="CV22590" s="33"/>
    </row>
    <row r="22591" spans="74:100">
      <c r="BV22591" s="62"/>
      <c r="BW22591" s="62"/>
      <c r="BX22591" s="62"/>
      <c r="BY22591" s="62"/>
      <c r="BZ22591" s="62"/>
      <c r="CA22591" s="62"/>
      <c r="CB22591" s="62"/>
      <c r="CC22591" s="62"/>
      <c r="CD22591" s="62"/>
      <c r="CE22591" s="62"/>
      <c r="CF22591" s="62"/>
      <c r="CL22591" s="56" t="s">
        <v>12275</v>
      </c>
      <c r="CM22591" s="56" t="s">
        <v>216</v>
      </c>
      <c r="CN22591" s="56" t="s">
        <v>216</v>
      </c>
      <c r="CO22591" s="52"/>
      <c r="CP22591" s="52"/>
      <c r="CQ22591" s="52"/>
      <c r="CR22591" s="52"/>
      <c r="CS22591" s="52"/>
      <c r="CT22591" s="52"/>
      <c r="CU22591" s="33"/>
      <c r="CV22591" s="33"/>
    </row>
    <row r="22592" spans="74:100">
      <c r="BV22592" s="62"/>
      <c r="BW22592" s="62"/>
      <c r="BX22592" s="62"/>
      <c r="BY22592" s="62"/>
      <c r="BZ22592" s="62"/>
      <c r="CA22592" s="62"/>
      <c r="CB22592" s="62"/>
      <c r="CC22592" s="62"/>
      <c r="CD22592" s="62"/>
      <c r="CE22592" s="62"/>
      <c r="CF22592" s="62"/>
      <c r="CL22592" s="56" t="s">
        <v>12271</v>
      </c>
      <c r="CM22592" s="56" t="s">
        <v>216</v>
      </c>
      <c r="CN22592" s="56" t="s">
        <v>216</v>
      </c>
      <c r="CO22592" s="52"/>
      <c r="CP22592" s="52"/>
      <c r="CQ22592" s="52"/>
      <c r="CR22592" s="52"/>
      <c r="CS22592" s="52"/>
      <c r="CT22592" s="52"/>
      <c r="CU22592" s="33"/>
      <c r="CV22592" s="33"/>
    </row>
    <row r="22593" spans="74:100">
      <c r="BV22593" s="62"/>
      <c r="BW22593" s="62"/>
      <c r="BX22593" s="62"/>
      <c r="BY22593" s="62"/>
      <c r="BZ22593" s="62"/>
      <c r="CA22593" s="62"/>
      <c r="CB22593" s="62"/>
      <c r="CC22593" s="62"/>
      <c r="CD22593" s="62"/>
      <c r="CE22593" s="62"/>
      <c r="CF22593" s="62"/>
      <c r="CL22593" s="56" t="s">
        <v>12272</v>
      </c>
      <c r="CM22593" s="56" t="s">
        <v>216</v>
      </c>
      <c r="CN22593" s="56" t="s">
        <v>216</v>
      </c>
      <c r="CO22593" s="52"/>
      <c r="CP22593" s="52"/>
      <c r="CQ22593" s="52"/>
      <c r="CR22593" s="52"/>
      <c r="CS22593" s="52"/>
      <c r="CT22593" s="52"/>
      <c r="CU22593" s="33"/>
      <c r="CV22593" s="33"/>
    </row>
    <row r="22594" spans="74:100">
      <c r="BV22594" s="62"/>
      <c r="BW22594" s="62"/>
      <c r="BX22594" s="62"/>
      <c r="BY22594" s="62"/>
      <c r="BZ22594" s="62"/>
      <c r="CA22594" s="62"/>
      <c r="CB22594" s="62"/>
      <c r="CC22594" s="62"/>
      <c r="CD22594" s="62"/>
      <c r="CE22594" s="62"/>
      <c r="CF22594" s="62"/>
      <c r="CL22594" s="35" t="s">
        <v>29694</v>
      </c>
      <c r="CM22594" s="35" t="s">
        <v>217</v>
      </c>
      <c r="CN22594" s="35" t="s">
        <v>217</v>
      </c>
      <c r="CO22594" s="52"/>
      <c r="CP22594" s="52"/>
      <c r="CQ22594" s="52"/>
      <c r="CR22594" s="52"/>
      <c r="CS22594" s="52"/>
      <c r="CT22594" s="52"/>
      <c r="CU22594" s="33"/>
      <c r="CV22594" s="33"/>
    </row>
    <row r="22595" spans="74:100">
      <c r="BV22595" s="62"/>
      <c r="BW22595" s="62"/>
      <c r="BX22595" s="62"/>
      <c r="BY22595" s="62"/>
      <c r="BZ22595" s="62"/>
      <c r="CA22595" s="62"/>
      <c r="CB22595" s="62"/>
      <c r="CC22595" s="62"/>
      <c r="CD22595" s="62"/>
      <c r="CE22595" s="62"/>
      <c r="CF22595" s="62"/>
      <c r="CL22595" s="56" t="s">
        <v>5372</v>
      </c>
      <c r="CM22595" s="56" t="s">
        <v>216</v>
      </c>
      <c r="CN22595" s="56" t="s">
        <v>216</v>
      </c>
      <c r="CO22595" s="52"/>
      <c r="CP22595" s="52"/>
      <c r="CQ22595" s="52"/>
      <c r="CR22595" s="52"/>
      <c r="CS22595" s="52"/>
      <c r="CT22595" s="52"/>
      <c r="CU22595" s="33"/>
      <c r="CV22595" s="33"/>
    </row>
    <row r="22596" spans="74:100">
      <c r="BV22596" s="62"/>
      <c r="BW22596" s="62"/>
      <c r="BX22596" s="62"/>
      <c r="BY22596" s="62"/>
      <c r="BZ22596" s="62"/>
      <c r="CA22596" s="62"/>
      <c r="CB22596" s="62"/>
      <c r="CC22596" s="62"/>
      <c r="CD22596" s="62"/>
      <c r="CE22596" s="62"/>
      <c r="CF22596" s="62"/>
      <c r="CL22596" s="56" t="s">
        <v>24122</v>
      </c>
      <c r="CM22596" s="56" t="s">
        <v>216</v>
      </c>
      <c r="CN22596" s="56" t="s">
        <v>216</v>
      </c>
      <c r="CO22596" s="52"/>
      <c r="CP22596" s="52"/>
      <c r="CQ22596" s="52"/>
      <c r="CR22596" s="52"/>
      <c r="CS22596" s="52"/>
      <c r="CT22596" s="52"/>
      <c r="CU22596" s="33"/>
      <c r="CV22596" s="33"/>
    </row>
    <row r="22597" spans="74:100">
      <c r="BV22597" s="62"/>
      <c r="BW22597" s="62"/>
      <c r="BX22597" s="62"/>
      <c r="BY22597" s="62"/>
      <c r="BZ22597" s="62"/>
      <c r="CA22597" s="62"/>
      <c r="CB22597" s="62"/>
      <c r="CC22597" s="62"/>
      <c r="CD22597" s="62"/>
      <c r="CE22597" s="62"/>
      <c r="CF22597" s="62"/>
      <c r="CL22597" s="35" t="s">
        <v>29695</v>
      </c>
      <c r="CM22597" s="35" t="s">
        <v>217</v>
      </c>
      <c r="CN22597" s="35" t="s">
        <v>217</v>
      </c>
      <c r="CO22597" s="52"/>
      <c r="CP22597" s="52"/>
      <c r="CQ22597" s="52"/>
      <c r="CR22597" s="52"/>
      <c r="CS22597" s="52"/>
      <c r="CT22597" s="52"/>
      <c r="CU22597" s="33"/>
      <c r="CV22597" s="33"/>
    </row>
    <row r="22598" spans="74:100">
      <c r="BV22598" s="62"/>
      <c r="BW22598" s="62"/>
      <c r="BX22598" s="62"/>
      <c r="BY22598" s="62"/>
      <c r="BZ22598" s="62"/>
      <c r="CA22598" s="62"/>
      <c r="CB22598" s="62"/>
      <c r="CC22598" s="62"/>
      <c r="CD22598" s="62"/>
      <c r="CE22598" s="62"/>
      <c r="CF22598" s="62"/>
      <c r="CL22598" s="56" t="s">
        <v>12276</v>
      </c>
      <c r="CM22598" s="56" t="s">
        <v>216</v>
      </c>
      <c r="CN22598" s="56" t="s">
        <v>216</v>
      </c>
      <c r="CO22598" s="52"/>
      <c r="CP22598" s="52"/>
      <c r="CQ22598" s="52"/>
      <c r="CR22598" s="52"/>
      <c r="CS22598" s="52"/>
      <c r="CT22598" s="52"/>
      <c r="CU22598" s="33"/>
      <c r="CV22598" s="33"/>
    </row>
    <row r="22599" spans="74:100">
      <c r="BV22599" s="62"/>
      <c r="BW22599" s="62"/>
      <c r="BX22599" s="62"/>
      <c r="BY22599" s="62"/>
      <c r="BZ22599" s="62"/>
      <c r="CA22599" s="62"/>
      <c r="CB22599" s="62"/>
      <c r="CC22599" s="62"/>
      <c r="CD22599" s="62"/>
      <c r="CE22599" s="62"/>
      <c r="CF22599" s="62"/>
      <c r="CL22599" s="56" t="s">
        <v>12277</v>
      </c>
      <c r="CM22599" s="56" t="s">
        <v>216</v>
      </c>
      <c r="CN22599" s="56" t="s">
        <v>216</v>
      </c>
      <c r="CO22599" s="52"/>
      <c r="CP22599" s="52"/>
      <c r="CQ22599" s="52"/>
      <c r="CR22599" s="52"/>
      <c r="CS22599" s="52"/>
      <c r="CT22599" s="52"/>
      <c r="CU22599" s="33"/>
      <c r="CV22599" s="33"/>
    </row>
    <row r="22600" spans="74:100">
      <c r="BV22600" s="62"/>
      <c r="BW22600" s="62"/>
      <c r="BX22600" s="62"/>
      <c r="BY22600" s="62"/>
      <c r="BZ22600" s="62"/>
      <c r="CA22600" s="62"/>
      <c r="CB22600" s="62"/>
      <c r="CC22600" s="62"/>
      <c r="CD22600" s="62"/>
      <c r="CE22600" s="62"/>
      <c r="CF22600" s="62"/>
      <c r="CL22600" s="56" t="s">
        <v>24123</v>
      </c>
      <c r="CM22600" s="56" t="s">
        <v>216</v>
      </c>
      <c r="CN22600" s="56" t="s">
        <v>216</v>
      </c>
      <c r="CO22600" s="52"/>
      <c r="CP22600" s="52"/>
      <c r="CQ22600" s="52"/>
      <c r="CR22600" s="52"/>
      <c r="CS22600" s="52"/>
      <c r="CT22600" s="52"/>
      <c r="CU22600" s="33"/>
      <c r="CV22600" s="33"/>
    </row>
    <row r="22601" spans="74:100">
      <c r="BV22601" s="62"/>
      <c r="BW22601" s="62"/>
      <c r="BX22601" s="62"/>
      <c r="BY22601" s="62"/>
      <c r="BZ22601" s="62"/>
      <c r="CA22601" s="62"/>
      <c r="CB22601" s="62"/>
      <c r="CC22601" s="62"/>
      <c r="CD22601" s="62"/>
      <c r="CE22601" s="62"/>
      <c r="CF22601" s="62"/>
      <c r="CL22601" s="56" t="s">
        <v>12278</v>
      </c>
      <c r="CM22601" s="56" t="s">
        <v>216</v>
      </c>
      <c r="CN22601" s="56" t="s">
        <v>216</v>
      </c>
      <c r="CO22601" s="52"/>
      <c r="CP22601" s="52"/>
      <c r="CQ22601" s="52"/>
      <c r="CR22601" s="52"/>
      <c r="CS22601" s="52"/>
      <c r="CT22601" s="52"/>
      <c r="CU22601" s="33"/>
      <c r="CV22601" s="33"/>
    </row>
    <row r="22602" spans="74:100">
      <c r="BV22602" s="62"/>
      <c r="BW22602" s="62"/>
      <c r="BX22602" s="62"/>
      <c r="BY22602" s="62"/>
      <c r="BZ22602" s="62"/>
      <c r="CA22602" s="62"/>
      <c r="CB22602" s="62"/>
      <c r="CC22602" s="62"/>
      <c r="CD22602" s="62"/>
      <c r="CE22602" s="62"/>
      <c r="CF22602" s="62"/>
      <c r="CL22602" s="56" t="s">
        <v>5373</v>
      </c>
      <c r="CM22602" s="56" t="s">
        <v>216</v>
      </c>
      <c r="CN22602" s="56" t="s">
        <v>216</v>
      </c>
      <c r="CO22602" s="52"/>
      <c r="CP22602" s="52"/>
      <c r="CQ22602" s="52"/>
      <c r="CR22602" s="52"/>
      <c r="CS22602" s="52"/>
      <c r="CT22602" s="52"/>
      <c r="CU22602" s="33"/>
      <c r="CV22602" s="33"/>
    </row>
    <row r="22603" spans="74:100">
      <c r="BV22603" s="62"/>
      <c r="BW22603" s="62"/>
      <c r="BX22603" s="62"/>
      <c r="BY22603" s="62"/>
      <c r="BZ22603" s="62"/>
      <c r="CA22603" s="62"/>
      <c r="CB22603" s="62"/>
      <c r="CC22603" s="62"/>
      <c r="CD22603" s="62"/>
      <c r="CE22603" s="62"/>
      <c r="CF22603" s="62"/>
      <c r="CL22603" s="56" t="s">
        <v>25948</v>
      </c>
      <c r="CM22603" s="56" t="s">
        <v>216</v>
      </c>
      <c r="CN22603" s="56" t="s">
        <v>216</v>
      </c>
      <c r="CO22603" s="52"/>
      <c r="CP22603" s="52"/>
      <c r="CQ22603" s="52"/>
      <c r="CR22603" s="52"/>
      <c r="CS22603" s="52"/>
      <c r="CT22603" s="52"/>
      <c r="CU22603" s="33"/>
      <c r="CV22603" s="33"/>
    </row>
    <row r="22604" spans="74:100">
      <c r="BV22604" s="62"/>
      <c r="BW22604" s="62"/>
      <c r="BX22604" s="62"/>
      <c r="BY22604" s="62"/>
      <c r="BZ22604" s="62"/>
      <c r="CA22604" s="62"/>
      <c r="CB22604" s="62"/>
      <c r="CC22604" s="62"/>
      <c r="CD22604" s="62"/>
      <c r="CE22604" s="62"/>
      <c r="CF22604" s="62"/>
      <c r="CL22604" s="35" t="s">
        <v>14417</v>
      </c>
      <c r="CM22604" s="35" t="s">
        <v>217</v>
      </c>
      <c r="CN22604" s="35" t="s">
        <v>217</v>
      </c>
      <c r="CO22604" s="52"/>
      <c r="CP22604" s="52"/>
      <c r="CQ22604" s="52"/>
      <c r="CR22604" s="52"/>
      <c r="CS22604" s="52"/>
      <c r="CT22604" s="52"/>
      <c r="CU22604" s="33"/>
      <c r="CV22604" s="33"/>
    </row>
    <row r="22605" spans="74:100">
      <c r="BV22605" s="62"/>
      <c r="BW22605" s="62"/>
      <c r="BX22605" s="62"/>
      <c r="BY22605" s="62"/>
      <c r="BZ22605" s="62"/>
      <c r="CA22605" s="62"/>
      <c r="CB22605" s="62"/>
      <c r="CC22605" s="62"/>
      <c r="CD22605" s="62"/>
      <c r="CE22605" s="62"/>
      <c r="CF22605" s="62"/>
      <c r="CL22605" s="56" t="s">
        <v>12279</v>
      </c>
      <c r="CM22605" s="56" t="s">
        <v>213</v>
      </c>
      <c r="CN22605" s="56" t="s">
        <v>213</v>
      </c>
      <c r="CO22605" s="52"/>
      <c r="CP22605" s="52"/>
      <c r="CQ22605" s="52"/>
      <c r="CR22605" s="52"/>
      <c r="CS22605" s="52"/>
      <c r="CT22605" s="52"/>
      <c r="CU22605" s="33"/>
      <c r="CV22605" s="33"/>
    </row>
    <row r="22606" spans="74:100">
      <c r="BV22606" s="62"/>
      <c r="BW22606" s="62"/>
      <c r="BX22606" s="62"/>
      <c r="BY22606" s="62"/>
      <c r="BZ22606" s="62"/>
      <c r="CA22606" s="62"/>
      <c r="CB22606" s="62"/>
      <c r="CC22606" s="62"/>
      <c r="CD22606" s="62"/>
      <c r="CE22606" s="62"/>
      <c r="CF22606" s="62"/>
      <c r="CL22606" s="56" t="s">
        <v>12280</v>
      </c>
      <c r="CM22606" s="56" t="s">
        <v>213</v>
      </c>
      <c r="CN22606" s="56" t="s">
        <v>213</v>
      </c>
      <c r="CO22606" s="52"/>
      <c r="CP22606" s="52"/>
      <c r="CQ22606" s="52"/>
      <c r="CR22606" s="52"/>
      <c r="CS22606" s="52"/>
      <c r="CT22606" s="52"/>
      <c r="CU22606" s="33"/>
      <c r="CV22606" s="33"/>
    </row>
    <row r="22607" spans="74:100">
      <c r="BV22607" s="62"/>
      <c r="BW22607" s="62"/>
      <c r="BX22607" s="62"/>
      <c r="BY22607" s="62"/>
      <c r="BZ22607" s="62"/>
      <c r="CA22607" s="62"/>
      <c r="CB22607" s="62"/>
      <c r="CC22607" s="62"/>
      <c r="CD22607" s="62"/>
      <c r="CE22607" s="62"/>
      <c r="CF22607" s="62"/>
      <c r="CL22607" s="56" t="s">
        <v>12281</v>
      </c>
      <c r="CM22607" s="56" t="s">
        <v>213</v>
      </c>
      <c r="CN22607" s="56" t="s">
        <v>213</v>
      </c>
      <c r="CO22607" s="52"/>
      <c r="CP22607" s="52"/>
      <c r="CQ22607" s="52"/>
      <c r="CR22607" s="52"/>
      <c r="CS22607" s="52"/>
      <c r="CT22607" s="52"/>
      <c r="CU22607" s="33"/>
      <c r="CV22607" s="33"/>
    </row>
    <row r="22608" spans="74:100">
      <c r="BV22608" s="62"/>
      <c r="BW22608" s="62"/>
      <c r="BX22608" s="62"/>
      <c r="BY22608" s="62"/>
      <c r="BZ22608" s="62"/>
      <c r="CA22608" s="62"/>
      <c r="CB22608" s="62"/>
      <c r="CC22608" s="62"/>
      <c r="CD22608" s="62"/>
      <c r="CE22608" s="62"/>
      <c r="CF22608" s="62"/>
      <c r="CL22608" s="56" t="s">
        <v>25949</v>
      </c>
      <c r="CM22608" s="56" t="s">
        <v>213</v>
      </c>
      <c r="CN22608" s="56" t="s">
        <v>213</v>
      </c>
      <c r="CO22608" s="52"/>
      <c r="CP22608" s="52"/>
      <c r="CQ22608" s="52"/>
      <c r="CR22608" s="52"/>
      <c r="CS22608" s="52"/>
      <c r="CT22608" s="52"/>
      <c r="CU22608" s="33"/>
      <c r="CV22608" s="33"/>
    </row>
    <row r="22609" spans="74:100">
      <c r="BV22609" s="62"/>
      <c r="BW22609" s="62"/>
      <c r="BX22609" s="62"/>
      <c r="BY22609" s="62"/>
      <c r="BZ22609" s="62"/>
      <c r="CA22609" s="62"/>
      <c r="CB22609" s="62"/>
      <c r="CC22609" s="62"/>
      <c r="CD22609" s="62"/>
      <c r="CE22609" s="62"/>
      <c r="CF22609" s="62"/>
      <c r="CL22609" s="56" t="s">
        <v>25950</v>
      </c>
      <c r="CM22609" s="56" t="s">
        <v>213</v>
      </c>
      <c r="CN22609" s="56" t="s">
        <v>213</v>
      </c>
      <c r="CO22609" s="52"/>
      <c r="CP22609" s="52"/>
      <c r="CQ22609" s="52"/>
      <c r="CR22609" s="52"/>
      <c r="CS22609" s="52"/>
      <c r="CT22609" s="52"/>
      <c r="CU22609" s="33"/>
      <c r="CV22609" s="33"/>
    </row>
    <row r="22610" spans="74:100">
      <c r="BV22610" s="62"/>
      <c r="BW22610" s="62"/>
      <c r="BX22610" s="62"/>
      <c r="BY22610" s="62"/>
      <c r="BZ22610" s="62"/>
      <c r="CA22610" s="62"/>
      <c r="CB22610" s="62"/>
      <c r="CC22610" s="62"/>
      <c r="CD22610" s="62"/>
      <c r="CE22610" s="62"/>
      <c r="CF22610" s="62"/>
      <c r="CL22610" s="56" t="s">
        <v>24124</v>
      </c>
      <c r="CM22610" s="56" t="s">
        <v>213</v>
      </c>
      <c r="CN22610" s="56" t="s">
        <v>213</v>
      </c>
      <c r="CO22610" s="52"/>
      <c r="CP22610" s="52"/>
      <c r="CQ22610" s="52"/>
      <c r="CR22610" s="52"/>
      <c r="CS22610" s="52"/>
      <c r="CT22610" s="52"/>
      <c r="CU22610" s="33"/>
      <c r="CV22610" s="33"/>
    </row>
    <row r="22611" spans="74:100">
      <c r="BV22611" s="62"/>
      <c r="BW22611" s="62"/>
      <c r="BX22611" s="62"/>
      <c r="BY22611" s="62"/>
      <c r="BZ22611" s="62"/>
      <c r="CA22611" s="62"/>
      <c r="CB22611" s="62"/>
      <c r="CC22611" s="62"/>
      <c r="CD22611" s="62"/>
      <c r="CE22611" s="62"/>
      <c r="CF22611" s="62"/>
      <c r="CL22611" s="56" t="s">
        <v>25951</v>
      </c>
      <c r="CM22611" s="56" t="s">
        <v>213</v>
      </c>
      <c r="CN22611" s="56" t="s">
        <v>213</v>
      </c>
      <c r="CO22611" s="52"/>
      <c r="CP22611" s="52"/>
      <c r="CQ22611" s="52"/>
      <c r="CR22611" s="52"/>
      <c r="CS22611" s="52"/>
      <c r="CT22611" s="52"/>
      <c r="CU22611" s="33"/>
      <c r="CV22611" s="33"/>
    </row>
    <row r="22612" spans="74:100">
      <c r="BV22612" s="62"/>
      <c r="BW22612" s="62"/>
      <c r="BX22612" s="62"/>
      <c r="BY22612" s="62"/>
      <c r="BZ22612" s="62"/>
      <c r="CA22612" s="62"/>
      <c r="CB22612" s="62"/>
      <c r="CC22612" s="62"/>
      <c r="CD22612" s="62"/>
      <c r="CE22612" s="62"/>
      <c r="CF22612" s="62"/>
      <c r="CL22612" s="56" t="s">
        <v>12290</v>
      </c>
      <c r="CM22612" s="56" t="s">
        <v>213</v>
      </c>
      <c r="CN22612" s="56" t="s">
        <v>213</v>
      </c>
      <c r="CO22612" s="52"/>
      <c r="CP22612" s="52"/>
      <c r="CQ22612" s="52"/>
      <c r="CR22612" s="52"/>
      <c r="CS22612" s="52"/>
      <c r="CT22612" s="52"/>
      <c r="CU22612" s="33"/>
      <c r="CV22612" s="33"/>
    </row>
    <row r="22613" spans="74:100">
      <c r="BV22613" s="62"/>
      <c r="BW22613" s="62"/>
      <c r="BX22613" s="62"/>
      <c r="BY22613" s="62"/>
      <c r="BZ22613" s="62"/>
      <c r="CA22613" s="62"/>
      <c r="CB22613" s="62"/>
      <c r="CC22613" s="62"/>
      <c r="CD22613" s="62"/>
      <c r="CE22613" s="62"/>
      <c r="CF22613" s="62"/>
      <c r="CL22613" s="56" t="s">
        <v>12291</v>
      </c>
      <c r="CM22613" s="56" t="s">
        <v>213</v>
      </c>
      <c r="CN22613" s="56" t="s">
        <v>213</v>
      </c>
      <c r="CO22613" s="52"/>
      <c r="CP22613" s="52"/>
      <c r="CQ22613" s="52"/>
      <c r="CR22613" s="52"/>
      <c r="CS22613" s="52"/>
      <c r="CT22613" s="52"/>
      <c r="CU22613" s="33"/>
      <c r="CV22613" s="33"/>
    </row>
    <row r="22614" spans="74:100">
      <c r="BV22614" s="62"/>
      <c r="BW22614" s="62"/>
      <c r="BX22614" s="62"/>
      <c r="BY22614" s="62"/>
      <c r="BZ22614" s="62"/>
      <c r="CA22614" s="62"/>
      <c r="CB22614" s="62"/>
      <c r="CC22614" s="62"/>
      <c r="CD22614" s="62"/>
      <c r="CE22614" s="62"/>
      <c r="CF22614" s="62"/>
      <c r="CL22614" s="56" t="s">
        <v>12292</v>
      </c>
      <c r="CM22614" s="56" t="s">
        <v>213</v>
      </c>
      <c r="CN22614" s="56" t="s">
        <v>213</v>
      </c>
      <c r="CO22614" s="52"/>
      <c r="CP22614" s="52"/>
      <c r="CQ22614" s="52"/>
      <c r="CR22614" s="52"/>
      <c r="CS22614" s="52"/>
      <c r="CT22614" s="52"/>
      <c r="CU22614" s="33"/>
      <c r="CV22614" s="33"/>
    </row>
    <row r="22615" spans="74:100">
      <c r="BV22615" s="62"/>
      <c r="BW22615" s="62"/>
      <c r="BX22615" s="62"/>
      <c r="BY22615" s="62"/>
      <c r="BZ22615" s="62"/>
      <c r="CA22615" s="62"/>
      <c r="CB22615" s="62"/>
      <c r="CC22615" s="62"/>
      <c r="CD22615" s="62"/>
      <c r="CE22615" s="62"/>
      <c r="CF22615" s="62"/>
      <c r="CL22615" s="56" t="s">
        <v>25952</v>
      </c>
      <c r="CM22615" s="56" t="s">
        <v>213</v>
      </c>
      <c r="CN22615" s="56" t="s">
        <v>213</v>
      </c>
      <c r="CO22615" s="52"/>
      <c r="CP22615" s="52"/>
      <c r="CQ22615" s="52"/>
      <c r="CR22615" s="52"/>
      <c r="CS22615" s="52"/>
      <c r="CT22615" s="52"/>
      <c r="CU22615" s="33"/>
      <c r="CV22615" s="33"/>
    </row>
    <row r="22616" spans="74:100">
      <c r="BV22616" s="62"/>
      <c r="BW22616" s="62"/>
      <c r="BX22616" s="62"/>
      <c r="BY22616" s="62"/>
      <c r="BZ22616" s="62"/>
      <c r="CA22616" s="62"/>
      <c r="CB22616" s="62"/>
      <c r="CC22616" s="62"/>
      <c r="CD22616" s="62"/>
      <c r="CE22616" s="62"/>
      <c r="CF22616" s="62"/>
      <c r="CL22616" s="56" t="s">
        <v>25953</v>
      </c>
      <c r="CM22616" s="56" t="s">
        <v>213</v>
      </c>
      <c r="CN22616" s="56" t="s">
        <v>213</v>
      </c>
      <c r="CO22616" s="52"/>
      <c r="CP22616" s="52"/>
      <c r="CQ22616" s="52"/>
      <c r="CR22616" s="52"/>
      <c r="CS22616" s="52"/>
      <c r="CT22616" s="52"/>
      <c r="CU22616" s="33"/>
      <c r="CV22616" s="33"/>
    </row>
    <row r="22617" spans="74:100">
      <c r="BV22617" s="62"/>
      <c r="BW22617" s="62"/>
      <c r="BX22617" s="62"/>
      <c r="BY22617" s="62"/>
      <c r="BZ22617" s="62"/>
      <c r="CA22617" s="62"/>
      <c r="CB22617" s="62"/>
      <c r="CC22617" s="62"/>
      <c r="CD22617" s="62"/>
      <c r="CE22617" s="62"/>
      <c r="CF22617" s="62"/>
      <c r="CL22617" s="56" t="s">
        <v>25954</v>
      </c>
      <c r="CM22617" s="56" t="s">
        <v>213</v>
      </c>
      <c r="CN22617" s="56" t="s">
        <v>213</v>
      </c>
      <c r="CO22617" s="52"/>
      <c r="CP22617" s="52"/>
      <c r="CQ22617" s="52"/>
      <c r="CR22617" s="52"/>
      <c r="CS22617" s="52"/>
      <c r="CT22617" s="52"/>
      <c r="CU22617" s="33"/>
      <c r="CV22617" s="33"/>
    </row>
    <row r="22618" spans="74:100">
      <c r="BV22618" s="62"/>
      <c r="BW22618" s="62"/>
      <c r="BX22618" s="62"/>
      <c r="BY22618" s="62"/>
      <c r="BZ22618" s="62"/>
      <c r="CA22618" s="62"/>
      <c r="CB22618" s="62"/>
      <c r="CC22618" s="62"/>
      <c r="CD22618" s="62"/>
      <c r="CE22618" s="62"/>
      <c r="CF22618" s="62"/>
      <c r="CL22618" s="56" t="s">
        <v>12296</v>
      </c>
      <c r="CM22618" s="56" t="s">
        <v>213</v>
      </c>
      <c r="CN22618" s="56" t="s">
        <v>213</v>
      </c>
      <c r="CO22618" s="52"/>
      <c r="CP22618" s="52"/>
      <c r="CQ22618" s="52"/>
      <c r="CR22618" s="52"/>
      <c r="CS22618" s="52"/>
      <c r="CT22618" s="52"/>
      <c r="CU22618" s="33"/>
      <c r="CV22618" s="33"/>
    </row>
    <row r="22619" spans="74:100">
      <c r="BV22619" s="62"/>
      <c r="BW22619" s="62"/>
      <c r="BX22619" s="62"/>
      <c r="BY22619" s="62"/>
      <c r="BZ22619" s="62"/>
      <c r="CA22619" s="62"/>
      <c r="CB22619" s="62"/>
      <c r="CC22619" s="62"/>
      <c r="CD22619" s="62"/>
      <c r="CE22619" s="62"/>
      <c r="CF22619" s="62"/>
      <c r="CL22619" s="56" t="s">
        <v>24125</v>
      </c>
      <c r="CM22619" s="56" t="s">
        <v>213</v>
      </c>
      <c r="CN22619" s="56" t="s">
        <v>213</v>
      </c>
      <c r="CO22619" s="52"/>
      <c r="CP22619" s="52"/>
      <c r="CQ22619" s="52"/>
      <c r="CR22619" s="52"/>
      <c r="CS22619" s="52"/>
      <c r="CT22619" s="52"/>
      <c r="CU22619" s="33"/>
      <c r="CV22619" s="33"/>
    </row>
    <row r="22620" spans="74:100">
      <c r="BV22620" s="62"/>
      <c r="BW22620" s="62"/>
      <c r="BX22620" s="62"/>
      <c r="BY22620" s="62"/>
      <c r="BZ22620" s="62"/>
      <c r="CA22620" s="62"/>
      <c r="CB22620" s="62"/>
      <c r="CC22620" s="62"/>
      <c r="CD22620" s="62"/>
      <c r="CE22620" s="62"/>
      <c r="CF22620" s="62"/>
      <c r="CL22620" s="56" t="s">
        <v>7489</v>
      </c>
      <c r="CM22620" s="56" t="s">
        <v>213</v>
      </c>
      <c r="CN22620" s="56" t="s">
        <v>213</v>
      </c>
      <c r="CO22620" s="52"/>
      <c r="CP22620" s="52"/>
      <c r="CQ22620" s="52"/>
      <c r="CR22620" s="52"/>
      <c r="CS22620" s="52"/>
      <c r="CT22620" s="52"/>
      <c r="CU22620" s="33"/>
      <c r="CV22620" s="33"/>
    </row>
    <row r="22621" spans="74:100">
      <c r="BV22621" s="62"/>
      <c r="BW22621" s="62"/>
      <c r="BX22621" s="62"/>
      <c r="BY22621" s="62"/>
      <c r="BZ22621" s="62"/>
      <c r="CA22621" s="62"/>
      <c r="CB22621" s="62"/>
      <c r="CC22621" s="62"/>
      <c r="CD22621" s="62"/>
      <c r="CE22621" s="62"/>
      <c r="CF22621" s="62"/>
      <c r="CL22621" s="56" t="s">
        <v>12297</v>
      </c>
      <c r="CM22621" s="56" t="s">
        <v>213</v>
      </c>
      <c r="CN22621" s="56" t="s">
        <v>213</v>
      </c>
      <c r="CO22621" s="52"/>
      <c r="CP22621" s="52"/>
      <c r="CQ22621" s="52"/>
      <c r="CR22621" s="52"/>
      <c r="CS22621" s="52"/>
      <c r="CT22621" s="52"/>
      <c r="CU22621" s="33"/>
      <c r="CV22621" s="33"/>
    </row>
    <row r="22622" spans="74:100">
      <c r="BV22622" s="62"/>
      <c r="BW22622" s="62"/>
      <c r="BX22622" s="62"/>
      <c r="BY22622" s="62"/>
      <c r="BZ22622" s="62"/>
      <c r="CA22622" s="62"/>
      <c r="CB22622" s="62"/>
      <c r="CC22622" s="62"/>
      <c r="CD22622" s="62"/>
      <c r="CE22622" s="62"/>
      <c r="CF22622" s="62"/>
      <c r="CL22622" s="56" t="s">
        <v>12298</v>
      </c>
      <c r="CM22622" s="56" t="s">
        <v>213</v>
      </c>
      <c r="CN22622" s="56" t="s">
        <v>213</v>
      </c>
      <c r="CO22622" s="52"/>
      <c r="CP22622" s="52"/>
      <c r="CQ22622" s="52"/>
      <c r="CR22622" s="52"/>
      <c r="CS22622" s="52"/>
      <c r="CT22622" s="52"/>
      <c r="CU22622" s="33"/>
      <c r="CV22622" s="33"/>
    </row>
    <row r="22623" spans="74:100">
      <c r="BV22623" s="62"/>
      <c r="BW22623" s="62"/>
      <c r="BX22623" s="62"/>
      <c r="BY22623" s="62"/>
      <c r="BZ22623" s="62"/>
      <c r="CA22623" s="62"/>
      <c r="CB22623" s="62"/>
      <c r="CC22623" s="62"/>
      <c r="CD22623" s="62"/>
      <c r="CE22623" s="62"/>
      <c r="CF22623" s="62"/>
      <c r="CL22623" s="56" t="s">
        <v>12299</v>
      </c>
      <c r="CM22623" s="56" t="s">
        <v>213</v>
      </c>
      <c r="CN22623" s="56" t="s">
        <v>213</v>
      </c>
      <c r="CO22623" s="52"/>
      <c r="CP22623" s="52"/>
      <c r="CQ22623" s="52"/>
      <c r="CR22623" s="52"/>
      <c r="CS22623" s="52"/>
      <c r="CT22623" s="52"/>
      <c r="CU22623" s="33"/>
      <c r="CV22623" s="33"/>
    </row>
    <row r="22624" spans="74:100">
      <c r="BV22624" s="62"/>
      <c r="BW22624" s="62"/>
      <c r="BX22624" s="62"/>
      <c r="BY22624" s="62"/>
      <c r="BZ22624" s="62"/>
      <c r="CA22624" s="62"/>
      <c r="CB22624" s="62"/>
      <c r="CC22624" s="62"/>
      <c r="CD22624" s="62"/>
      <c r="CE22624" s="62"/>
      <c r="CF22624" s="62"/>
      <c r="CL22624" s="56" t="s">
        <v>12287</v>
      </c>
      <c r="CM22624" s="56" t="s">
        <v>213</v>
      </c>
      <c r="CN22624" s="56" t="s">
        <v>213</v>
      </c>
      <c r="CO22624" s="52"/>
      <c r="CP22624" s="52"/>
      <c r="CQ22624" s="52"/>
      <c r="CR22624" s="52"/>
      <c r="CS22624" s="52"/>
      <c r="CT22624" s="52"/>
      <c r="CU22624" s="33"/>
      <c r="CV22624" s="33"/>
    </row>
    <row r="22625" spans="74:100">
      <c r="BV22625" s="62"/>
      <c r="BW22625" s="62"/>
      <c r="BX22625" s="62"/>
      <c r="BY22625" s="62"/>
      <c r="BZ22625" s="62"/>
      <c r="CA22625" s="62"/>
      <c r="CB22625" s="62"/>
      <c r="CC22625" s="62"/>
      <c r="CD22625" s="62"/>
      <c r="CE22625" s="62"/>
      <c r="CF22625" s="62"/>
      <c r="CL22625" s="56" t="s">
        <v>12288</v>
      </c>
      <c r="CM22625" s="56" t="s">
        <v>213</v>
      </c>
      <c r="CN22625" s="56" t="s">
        <v>213</v>
      </c>
      <c r="CO22625" s="52"/>
      <c r="CP22625" s="52"/>
      <c r="CQ22625" s="52"/>
      <c r="CR22625" s="52"/>
      <c r="CS22625" s="52"/>
      <c r="CT22625" s="52"/>
      <c r="CU22625" s="33"/>
      <c r="CV22625" s="33"/>
    </row>
    <row r="22626" spans="74:100">
      <c r="BV22626" s="62"/>
      <c r="BW22626" s="62"/>
      <c r="BX22626" s="62"/>
      <c r="BY22626" s="62"/>
      <c r="BZ22626" s="62"/>
      <c r="CA22626" s="62"/>
      <c r="CB22626" s="62"/>
      <c r="CC22626" s="62"/>
      <c r="CD22626" s="62"/>
      <c r="CE22626" s="62"/>
      <c r="CF22626" s="62"/>
      <c r="CL22626" s="35" t="s">
        <v>29696</v>
      </c>
      <c r="CM22626" s="35" t="s">
        <v>217</v>
      </c>
      <c r="CN22626" s="35" t="s">
        <v>217</v>
      </c>
      <c r="CO22626" s="52"/>
      <c r="CP22626" s="52"/>
      <c r="CQ22626" s="52"/>
      <c r="CR22626" s="52"/>
      <c r="CS22626" s="52"/>
      <c r="CT22626" s="52"/>
      <c r="CU22626" s="33"/>
      <c r="CV22626" s="33"/>
    </row>
    <row r="22627" spans="74:100">
      <c r="BV22627" s="62"/>
      <c r="BW22627" s="62"/>
      <c r="BX22627" s="62"/>
      <c r="BY22627" s="62"/>
      <c r="BZ22627" s="62"/>
      <c r="CA22627" s="62"/>
      <c r="CB22627" s="62"/>
      <c r="CC22627" s="62"/>
      <c r="CD22627" s="62"/>
      <c r="CE22627" s="62"/>
      <c r="CF22627" s="62"/>
      <c r="CL22627" s="35" t="s">
        <v>29697</v>
      </c>
      <c r="CM22627" s="35" t="s">
        <v>217</v>
      </c>
      <c r="CN22627" s="35" t="s">
        <v>217</v>
      </c>
      <c r="CO22627" s="52"/>
      <c r="CP22627" s="52"/>
      <c r="CQ22627" s="52"/>
      <c r="CR22627" s="52"/>
      <c r="CS22627" s="52"/>
      <c r="CT22627" s="52"/>
      <c r="CU22627" s="33"/>
      <c r="CV22627" s="33"/>
    </row>
    <row r="22628" spans="74:100">
      <c r="BV22628" s="62"/>
      <c r="BW22628" s="62"/>
      <c r="BX22628" s="62"/>
      <c r="BY22628" s="62"/>
      <c r="BZ22628" s="62"/>
      <c r="CA22628" s="62"/>
      <c r="CB22628" s="62"/>
      <c r="CC22628" s="62"/>
      <c r="CD22628" s="62"/>
      <c r="CE22628" s="62"/>
      <c r="CF22628" s="62"/>
      <c r="CL22628" s="56" t="s">
        <v>24126</v>
      </c>
      <c r="CM22628" s="56" t="s">
        <v>216</v>
      </c>
      <c r="CN22628" s="56" t="s">
        <v>216</v>
      </c>
      <c r="CO22628" s="52"/>
      <c r="CP22628" s="52"/>
      <c r="CQ22628" s="52"/>
      <c r="CR22628" s="52"/>
      <c r="CS22628" s="52"/>
      <c r="CT22628" s="52"/>
      <c r="CU22628" s="33"/>
      <c r="CV22628" s="33"/>
    </row>
    <row r="22629" spans="74:100">
      <c r="BV22629" s="62"/>
      <c r="BW22629" s="62"/>
      <c r="BX22629" s="62"/>
      <c r="BY22629" s="62"/>
      <c r="BZ22629" s="62"/>
      <c r="CA22629" s="62"/>
      <c r="CB22629" s="62"/>
      <c r="CC22629" s="62"/>
      <c r="CD22629" s="62"/>
      <c r="CE22629" s="62"/>
      <c r="CF22629" s="62"/>
      <c r="CL22629" s="56" t="s">
        <v>24127</v>
      </c>
      <c r="CM22629" s="56" t="s">
        <v>216</v>
      </c>
      <c r="CN22629" s="56" t="s">
        <v>216</v>
      </c>
      <c r="CO22629" s="52"/>
      <c r="CP22629" s="52"/>
      <c r="CQ22629" s="52"/>
      <c r="CR22629" s="52"/>
      <c r="CS22629" s="52"/>
      <c r="CT22629" s="52"/>
      <c r="CU22629" s="33"/>
      <c r="CV22629" s="33"/>
    </row>
    <row r="22630" spans="74:100">
      <c r="BV22630" s="62"/>
      <c r="BW22630" s="62"/>
      <c r="BX22630" s="62"/>
      <c r="BY22630" s="62"/>
      <c r="BZ22630" s="62"/>
      <c r="CA22630" s="62"/>
      <c r="CB22630" s="62"/>
      <c r="CC22630" s="62"/>
      <c r="CD22630" s="62"/>
      <c r="CE22630" s="62"/>
      <c r="CF22630" s="62"/>
      <c r="CL22630" s="56" t="s">
        <v>24128</v>
      </c>
      <c r="CM22630" s="56" t="s">
        <v>216</v>
      </c>
      <c r="CN22630" s="56" t="s">
        <v>216</v>
      </c>
      <c r="CO22630" s="52"/>
      <c r="CP22630" s="52"/>
      <c r="CQ22630" s="52"/>
      <c r="CR22630" s="52"/>
      <c r="CS22630" s="52"/>
      <c r="CT22630" s="52"/>
      <c r="CU22630" s="33"/>
      <c r="CV22630" s="33"/>
    </row>
    <row r="22631" spans="74:100">
      <c r="BV22631" s="62"/>
      <c r="BW22631" s="62"/>
      <c r="BX22631" s="62"/>
      <c r="BY22631" s="62"/>
      <c r="BZ22631" s="62"/>
      <c r="CA22631" s="62"/>
      <c r="CB22631" s="62"/>
      <c r="CC22631" s="62"/>
      <c r="CD22631" s="62"/>
      <c r="CE22631" s="62"/>
      <c r="CF22631" s="62"/>
      <c r="CL22631" s="56" t="s">
        <v>24129</v>
      </c>
      <c r="CM22631" s="56" t="s">
        <v>216</v>
      </c>
      <c r="CN22631" s="56" t="s">
        <v>216</v>
      </c>
      <c r="CO22631" s="52"/>
      <c r="CP22631" s="52"/>
      <c r="CQ22631" s="52"/>
      <c r="CR22631" s="52"/>
      <c r="CS22631" s="52"/>
      <c r="CT22631" s="52"/>
      <c r="CU22631" s="33"/>
      <c r="CV22631" s="33"/>
    </row>
    <row r="22632" spans="74:100">
      <c r="BV22632" s="62"/>
      <c r="BW22632" s="62"/>
      <c r="BX22632" s="62"/>
      <c r="BY22632" s="62"/>
      <c r="BZ22632" s="62"/>
      <c r="CA22632" s="62"/>
      <c r="CB22632" s="62"/>
      <c r="CC22632" s="62"/>
      <c r="CD22632" s="62"/>
      <c r="CE22632" s="62"/>
      <c r="CF22632" s="62"/>
      <c r="CL22632" s="56" t="s">
        <v>24130</v>
      </c>
      <c r="CM22632" s="56" t="s">
        <v>216</v>
      </c>
      <c r="CN22632" s="56" t="s">
        <v>216</v>
      </c>
      <c r="CO22632" s="52"/>
      <c r="CP22632" s="52"/>
      <c r="CQ22632" s="52"/>
      <c r="CR22632" s="52"/>
      <c r="CS22632" s="52"/>
      <c r="CT22632" s="52"/>
      <c r="CU22632" s="33"/>
      <c r="CV22632" s="33"/>
    </row>
    <row r="22633" spans="74:100">
      <c r="BV22633" s="62"/>
      <c r="BW22633" s="62"/>
      <c r="BX22633" s="62"/>
      <c r="BY22633" s="62"/>
      <c r="BZ22633" s="62"/>
      <c r="CA22633" s="62"/>
      <c r="CB22633" s="62"/>
      <c r="CC22633" s="62"/>
      <c r="CD22633" s="62"/>
      <c r="CE22633" s="62"/>
      <c r="CF22633" s="62"/>
      <c r="CL22633" s="56" t="s">
        <v>24131</v>
      </c>
      <c r="CM22633" s="56" t="s">
        <v>216</v>
      </c>
      <c r="CN22633" s="56" t="s">
        <v>216</v>
      </c>
      <c r="CO22633" s="52"/>
      <c r="CP22633" s="52"/>
      <c r="CQ22633" s="52"/>
      <c r="CR22633" s="52"/>
      <c r="CS22633" s="52"/>
      <c r="CT22633" s="52"/>
      <c r="CU22633" s="33"/>
      <c r="CV22633" s="33"/>
    </row>
    <row r="22634" spans="74:100">
      <c r="BV22634" s="62"/>
      <c r="BW22634" s="62"/>
      <c r="BX22634" s="62"/>
      <c r="BY22634" s="62"/>
      <c r="BZ22634" s="62"/>
      <c r="CA22634" s="62"/>
      <c r="CB22634" s="62"/>
      <c r="CC22634" s="62"/>
      <c r="CD22634" s="62"/>
      <c r="CE22634" s="62"/>
      <c r="CF22634" s="62"/>
      <c r="CL22634" s="56" t="s">
        <v>24132</v>
      </c>
      <c r="CM22634" s="56" t="s">
        <v>216</v>
      </c>
      <c r="CN22634" s="56" t="s">
        <v>216</v>
      </c>
      <c r="CO22634" s="52"/>
      <c r="CP22634" s="52"/>
      <c r="CQ22634" s="52"/>
      <c r="CR22634" s="52"/>
      <c r="CS22634" s="52"/>
      <c r="CT22634" s="52"/>
      <c r="CU22634" s="33"/>
      <c r="CV22634" s="33"/>
    </row>
    <row r="22635" spans="74:100">
      <c r="BV22635" s="62"/>
      <c r="BW22635" s="62"/>
      <c r="BX22635" s="62"/>
      <c r="BY22635" s="62"/>
      <c r="BZ22635" s="62"/>
      <c r="CA22635" s="62"/>
      <c r="CB22635" s="62"/>
      <c r="CC22635" s="62"/>
      <c r="CD22635" s="62"/>
      <c r="CE22635" s="62"/>
      <c r="CF22635" s="62"/>
      <c r="CL22635" s="56" t="s">
        <v>24133</v>
      </c>
      <c r="CM22635" s="56" t="s">
        <v>216</v>
      </c>
      <c r="CN22635" s="56" t="s">
        <v>216</v>
      </c>
      <c r="CO22635" s="52"/>
      <c r="CP22635" s="52"/>
      <c r="CQ22635" s="52"/>
      <c r="CR22635" s="52"/>
      <c r="CS22635" s="52"/>
      <c r="CT22635" s="52"/>
      <c r="CU22635" s="33"/>
      <c r="CV22635" s="33"/>
    </row>
    <row r="22636" spans="74:100">
      <c r="BV22636" s="62"/>
      <c r="BW22636" s="62"/>
      <c r="BX22636" s="62"/>
      <c r="BY22636" s="62"/>
      <c r="BZ22636" s="62"/>
      <c r="CA22636" s="62"/>
      <c r="CB22636" s="62"/>
      <c r="CC22636" s="62"/>
      <c r="CD22636" s="62"/>
      <c r="CE22636" s="62"/>
      <c r="CF22636" s="62"/>
      <c r="CL22636" s="56" t="s">
        <v>24134</v>
      </c>
      <c r="CM22636" s="56" t="s">
        <v>216</v>
      </c>
      <c r="CN22636" s="56" t="s">
        <v>216</v>
      </c>
      <c r="CO22636" s="52"/>
      <c r="CP22636" s="52"/>
      <c r="CQ22636" s="52"/>
      <c r="CR22636" s="52"/>
      <c r="CS22636" s="52"/>
      <c r="CT22636" s="52"/>
      <c r="CU22636" s="33"/>
      <c r="CV22636" s="33"/>
    </row>
    <row r="22637" spans="74:100">
      <c r="BV22637" s="62"/>
      <c r="BW22637" s="62"/>
      <c r="BX22637" s="62"/>
      <c r="BY22637" s="62"/>
      <c r="BZ22637" s="62"/>
      <c r="CA22637" s="62"/>
      <c r="CB22637" s="62"/>
      <c r="CC22637" s="62"/>
      <c r="CD22637" s="62"/>
      <c r="CE22637" s="62"/>
      <c r="CF22637" s="62"/>
      <c r="CL22637" s="56" t="s">
        <v>12301</v>
      </c>
      <c r="CM22637" s="56" t="s">
        <v>216</v>
      </c>
      <c r="CN22637" s="56" t="s">
        <v>216</v>
      </c>
      <c r="CO22637" s="52"/>
      <c r="CP22637" s="52"/>
      <c r="CQ22637" s="52"/>
      <c r="CR22637" s="52"/>
      <c r="CS22637" s="52"/>
      <c r="CT22637" s="52"/>
      <c r="CU22637" s="33"/>
      <c r="CV22637" s="33"/>
    </row>
    <row r="22638" spans="74:100">
      <c r="BV22638" s="62"/>
      <c r="BW22638" s="62"/>
      <c r="BX22638" s="62"/>
      <c r="BY22638" s="62"/>
      <c r="BZ22638" s="62"/>
      <c r="CA22638" s="62"/>
      <c r="CB22638" s="62"/>
      <c r="CC22638" s="62"/>
      <c r="CD22638" s="62"/>
      <c r="CE22638" s="62"/>
      <c r="CF22638" s="62"/>
      <c r="CL22638" s="56" t="s">
        <v>24135</v>
      </c>
      <c r="CM22638" s="56" t="s">
        <v>216</v>
      </c>
      <c r="CN22638" s="56" t="s">
        <v>216</v>
      </c>
      <c r="CO22638" s="52"/>
      <c r="CP22638" s="52"/>
      <c r="CQ22638" s="52"/>
      <c r="CR22638" s="52"/>
      <c r="CS22638" s="52"/>
      <c r="CT22638" s="52"/>
      <c r="CU22638" s="33"/>
      <c r="CV22638" s="33"/>
    </row>
    <row r="22639" spans="74:100">
      <c r="BV22639" s="62"/>
      <c r="BW22639" s="62"/>
      <c r="BX22639" s="62"/>
      <c r="BY22639" s="62"/>
      <c r="BZ22639" s="62"/>
      <c r="CA22639" s="62"/>
      <c r="CB22639" s="62"/>
      <c r="CC22639" s="62"/>
      <c r="CD22639" s="62"/>
      <c r="CE22639" s="62"/>
      <c r="CF22639" s="62"/>
      <c r="CL22639" s="35" t="s">
        <v>12300</v>
      </c>
      <c r="CM22639" s="35" t="s">
        <v>217</v>
      </c>
      <c r="CN22639" s="35" t="s">
        <v>217</v>
      </c>
      <c r="CO22639" s="52"/>
      <c r="CP22639" s="52"/>
      <c r="CQ22639" s="52"/>
      <c r="CR22639" s="52"/>
      <c r="CS22639" s="52"/>
      <c r="CT22639" s="52"/>
      <c r="CU22639" s="33"/>
      <c r="CV22639" s="33"/>
    </row>
    <row r="22640" spans="74:100">
      <c r="BV22640" s="62"/>
      <c r="BW22640" s="62"/>
      <c r="BX22640" s="62"/>
      <c r="BY22640" s="62"/>
      <c r="BZ22640" s="62"/>
      <c r="CA22640" s="62"/>
      <c r="CB22640" s="62"/>
      <c r="CC22640" s="62"/>
      <c r="CD22640" s="62"/>
      <c r="CE22640" s="62"/>
      <c r="CF22640" s="62"/>
      <c r="CL22640" s="56" t="s">
        <v>24136</v>
      </c>
      <c r="CM22640" s="56" t="s">
        <v>216</v>
      </c>
      <c r="CN22640" s="56" t="s">
        <v>216</v>
      </c>
      <c r="CO22640" s="52"/>
      <c r="CP22640" s="52"/>
      <c r="CQ22640" s="52"/>
      <c r="CR22640" s="52"/>
      <c r="CS22640" s="52"/>
      <c r="CT22640" s="52"/>
      <c r="CU22640" s="33"/>
      <c r="CV22640" s="33"/>
    </row>
    <row r="22641" spans="74:100">
      <c r="BV22641" s="62"/>
      <c r="BW22641" s="62"/>
      <c r="BX22641" s="62"/>
      <c r="BY22641" s="62"/>
      <c r="BZ22641" s="62"/>
      <c r="CA22641" s="62"/>
      <c r="CB22641" s="62"/>
      <c r="CC22641" s="62"/>
      <c r="CD22641" s="62"/>
      <c r="CE22641" s="62"/>
      <c r="CF22641" s="62"/>
      <c r="CL22641" s="56" t="s">
        <v>24137</v>
      </c>
      <c r="CM22641" s="56" t="s">
        <v>216</v>
      </c>
      <c r="CN22641" s="56" t="s">
        <v>216</v>
      </c>
      <c r="CO22641" s="52"/>
      <c r="CP22641" s="52"/>
      <c r="CQ22641" s="52"/>
      <c r="CR22641" s="52"/>
      <c r="CS22641" s="52"/>
      <c r="CT22641" s="52"/>
      <c r="CU22641" s="33"/>
      <c r="CV22641" s="33"/>
    </row>
    <row r="22642" spans="74:100">
      <c r="BV22642" s="62"/>
      <c r="BW22642" s="62"/>
      <c r="BX22642" s="62"/>
      <c r="BY22642" s="62"/>
      <c r="BZ22642" s="62"/>
      <c r="CA22642" s="62"/>
      <c r="CB22642" s="62"/>
      <c r="CC22642" s="62"/>
      <c r="CD22642" s="62"/>
      <c r="CE22642" s="62"/>
      <c r="CF22642" s="62"/>
      <c r="CL22642" s="56" t="s">
        <v>24138</v>
      </c>
      <c r="CM22642" s="56" t="s">
        <v>216</v>
      </c>
      <c r="CN22642" s="56" t="s">
        <v>216</v>
      </c>
      <c r="CO22642" s="52"/>
      <c r="CP22642" s="52"/>
      <c r="CQ22642" s="52"/>
      <c r="CR22642" s="52"/>
      <c r="CS22642" s="52"/>
      <c r="CT22642" s="52"/>
      <c r="CU22642" s="33"/>
      <c r="CV22642" s="33"/>
    </row>
    <row r="22643" spans="74:100">
      <c r="BV22643" s="62"/>
      <c r="BW22643" s="62"/>
      <c r="BX22643" s="62"/>
      <c r="BY22643" s="62"/>
      <c r="BZ22643" s="62"/>
      <c r="CA22643" s="62"/>
      <c r="CB22643" s="62"/>
      <c r="CC22643" s="62"/>
      <c r="CD22643" s="62"/>
      <c r="CE22643" s="62"/>
      <c r="CF22643" s="62"/>
      <c r="CL22643" s="56" t="s">
        <v>24139</v>
      </c>
      <c r="CM22643" s="56" t="s">
        <v>216</v>
      </c>
      <c r="CN22643" s="56" t="s">
        <v>216</v>
      </c>
      <c r="CO22643" s="52"/>
      <c r="CP22643" s="52"/>
      <c r="CQ22643" s="52"/>
      <c r="CR22643" s="52"/>
      <c r="CS22643" s="52"/>
      <c r="CT22643" s="52"/>
      <c r="CU22643" s="33"/>
      <c r="CV22643" s="33"/>
    </row>
    <row r="22644" spans="74:100">
      <c r="BV22644" s="62"/>
      <c r="BW22644" s="62"/>
      <c r="BX22644" s="62"/>
      <c r="BY22644" s="62"/>
      <c r="BZ22644" s="62"/>
      <c r="CA22644" s="62"/>
      <c r="CB22644" s="62"/>
      <c r="CC22644" s="62"/>
      <c r="CD22644" s="62"/>
      <c r="CE22644" s="62"/>
      <c r="CF22644" s="62"/>
      <c r="CL22644" s="56" t="s">
        <v>25955</v>
      </c>
      <c r="CM22644" s="56" t="s">
        <v>216</v>
      </c>
      <c r="CN22644" s="56" t="s">
        <v>216</v>
      </c>
      <c r="CO22644" s="52"/>
      <c r="CP22644" s="52"/>
      <c r="CQ22644" s="52"/>
      <c r="CR22644" s="52"/>
      <c r="CS22644" s="52"/>
      <c r="CT22644" s="52"/>
      <c r="CU22644" s="33"/>
      <c r="CV22644" s="33"/>
    </row>
    <row r="22645" spans="74:100">
      <c r="BV22645" s="62"/>
      <c r="BW22645" s="62"/>
      <c r="BX22645" s="62"/>
      <c r="BY22645" s="62"/>
      <c r="BZ22645" s="62"/>
      <c r="CA22645" s="62"/>
      <c r="CB22645" s="62"/>
      <c r="CC22645" s="62"/>
      <c r="CD22645" s="62"/>
      <c r="CE22645" s="62"/>
      <c r="CF22645" s="62"/>
      <c r="CL22645" s="56" t="s">
        <v>25956</v>
      </c>
      <c r="CM22645" s="56" t="s">
        <v>216</v>
      </c>
      <c r="CN22645" s="56" t="s">
        <v>216</v>
      </c>
      <c r="CO22645" s="52"/>
      <c r="CP22645" s="52"/>
      <c r="CQ22645" s="52"/>
      <c r="CR22645" s="52"/>
      <c r="CS22645" s="52"/>
      <c r="CT22645" s="52"/>
      <c r="CU22645" s="33"/>
      <c r="CV22645" s="33"/>
    </row>
    <row r="22646" spans="74:100">
      <c r="BV22646" s="62"/>
      <c r="BW22646" s="62"/>
      <c r="BX22646" s="62"/>
      <c r="BY22646" s="62"/>
      <c r="BZ22646" s="62"/>
      <c r="CA22646" s="62"/>
      <c r="CB22646" s="62"/>
      <c r="CC22646" s="62"/>
      <c r="CD22646" s="62"/>
      <c r="CE22646" s="62"/>
      <c r="CF22646" s="62"/>
      <c r="CL22646" s="56" t="s">
        <v>25957</v>
      </c>
      <c r="CM22646" s="56" t="s">
        <v>216</v>
      </c>
      <c r="CN22646" s="56" t="s">
        <v>216</v>
      </c>
      <c r="CO22646" s="52"/>
      <c r="CP22646" s="52"/>
      <c r="CQ22646" s="52"/>
      <c r="CR22646" s="52"/>
      <c r="CS22646" s="52"/>
      <c r="CT22646" s="52"/>
      <c r="CU22646" s="33"/>
      <c r="CV22646" s="33"/>
    </row>
    <row r="22647" spans="74:100">
      <c r="BV22647" s="62"/>
      <c r="BW22647" s="62"/>
      <c r="BX22647" s="62"/>
      <c r="BY22647" s="62"/>
      <c r="BZ22647" s="62"/>
      <c r="CA22647" s="62"/>
      <c r="CB22647" s="62"/>
      <c r="CC22647" s="62"/>
      <c r="CD22647" s="62"/>
      <c r="CE22647" s="62"/>
      <c r="CF22647" s="62"/>
      <c r="CL22647" s="56" t="s">
        <v>25958</v>
      </c>
      <c r="CM22647" s="56" t="s">
        <v>216</v>
      </c>
      <c r="CN22647" s="56" t="s">
        <v>216</v>
      </c>
      <c r="CO22647" s="52"/>
      <c r="CP22647" s="52"/>
      <c r="CQ22647" s="52"/>
      <c r="CR22647" s="52"/>
      <c r="CS22647" s="52"/>
      <c r="CT22647" s="52"/>
      <c r="CU22647" s="33"/>
      <c r="CV22647" s="33"/>
    </row>
    <row r="22648" spans="74:100">
      <c r="BV22648" s="62"/>
      <c r="BW22648" s="62"/>
      <c r="BX22648" s="62"/>
      <c r="BY22648" s="62"/>
      <c r="BZ22648" s="62"/>
      <c r="CA22648" s="62"/>
      <c r="CB22648" s="62"/>
      <c r="CC22648" s="62"/>
      <c r="CD22648" s="62"/>
      <c r="CE22648" s="62"/>
      <c r="CF22648" s="62"/>
      <c r="CL22648" s="56" t="s">
        <v>25959</v>
      </c>
      <c r="CM22648" s="56" t="s">
        <v>216</v>
      </c>
      <c r="CN22648" s="56" t="s">
        <v>216</v>
      </c>
      <c r="CO22648" s="52"/>
      <c r="CP22648" s="52"/>
      <c r="CQ22648" s="52"/>
      <c r="CR22648" s="52"/>
      <c r="CS22648" s="52"/>
      <c r="CT22648" s="52"/>
      <c r="CU22648" s="33"/>
      <c r="CV22648" s="33"/>
    </row>
    <row r="22649" spans="74:100">
      <c r="BV22649" s="62"/>
      <c r="BW22649" s="62"/>
      <c r="BX22649" s="62"/>
      <c r="BY22649" s="62"/>
      <c r="BZ22649" s="62"/>
      <c r="CA22649" s="62"/>
      <c r="CB22649" s="62"/>
      <c r="CC22649" s="62"/>
      <c r="CD22649" s="62"/>
      <c r="CE22649" s="62"/>
      <c r="CF22649" s="62"/>
      <c r="CL22649" s="56" t="s">
        <v>25960</v>
      </c>
      <c r="CM22649" s="56" t="s">
        <v>216</v>
      </c>
      <c r="CN22649" s="56" t="s">
        <v>216</v>
      </c>
      <c r="CO22649" s="52"/>
      <c r="CP22649" s="52"/>
      <c r="CQ22649" s="52"/>
      <c r="CR22649" s="52"/>
      <c r="CS22649" s="52"/>
      <c r="CT22649" s="52"/>
      <c r="CU22649" s="33"/>
      <c r="CV22649" s="33"/>
    </row>
    <row r="22650" spans="74:100">
      <c r="BV22650" s="62"/>
      <c r="BW22650" s="62"/>
      <c r="BX22650" s="62"/>
      <c r="BY22650" s="62"/>
      <c r="BZ22650" s="62"/>
      <c r="CA22650" s="62"/>
      <c r="CB22650" s="62"/>
      <c r="CC22650" s="62"/>
      <c r="CD22650" s="62"/>
      <c r="CE22650" s="62"/>
      <c r="CF22650" s="62"/>
      <c r="CL22650" s="56" t="s">
        <v>24140</v>
      </c>
      <c r="CM22650" s="56" t="s">
        <v>216</v>
      </c>
      <c r="CN22650" s="56" t="s">
        <v>216</v>
      </c>
      <c r="CO22650" s="52"/>
      <c r="CP22650" s="52"/>
      <c r="CQ22650" s="52"/>
      <c r="CR22650" s="52"/>
      <c r="CS22650" s="52"/>
      <c r="CT22650" s="52"/>
      <c r="CU22650" s="33"/>
      <c r="CV22650" s="33"/>
    </row>
    <row r="22651" spans="74:100">
      <c r="BV22651" s="62"/>
      <c r="BW22651" s="62"/>
      <c r="BX22651" s="62"/>
      <c r="BY22651" s="62"/>
      <c r="BZ22651" s="62"/>
      <c r="CA22651" s="62"/>
      <c r="CB22651" s="62"/>
      <c r="CC22651" s="62"/>
      <c r="CD22651" s="62"/>
      <c r="CE22651" s="62"/>
      <c r="CF22651" s="62"/>
      <c r="CL22651" s="56" t="s">
        <v>24141</v>
      </c>
      <c r="CM22651" s="56" t="s">
        <v>216</v>
      </c>
      <c r="CN22651" s="56" t="s">
        <v>216</v>
      </c>
      <c r="CO22651" s="52"/>
      <c r="CP22651" s="52"/>
      <c r="CQ22651" s="52"/>
      <c r="CR22651" s="52"/>
      <c r="CS22651" s="52"/>
      <c r="CT22651" s="52"/>
      <c r="CU22651" s="33"/>
      <c r="CV22651" s="33"/>
    </row>
    <row r="22652" spans="74:100">
      <c r="BV22652" s="62"/>
      <c r="BW22652" s="62"/>
      <c r="BX22652" s="62"/>
      <c r="BY22652" s="62"/>
      <c r="BZ22652" s="62"/>
      <c r="CA22652" s="62"/>
      <c r="CB22652" s="62"/>
      <c r="CC22652" s="62"/>
      <c r="CD22652" s="62"/>
      <c r="CE22652" s="62"/>
      <c r="CF22652" s="62"/>
      <c r="CL22652" s="56" t="s">
        <v>12302</v>
      </c>
      <c r="CM22652" s="56" t="s">
        <v>216</v>
      </c>
      <c r="CN22652" s="56" t="s">
        <v>216</v>
      </c>
      <c r="CO22652" s="52"/>
      <c r="CP22652" s="52"/>
      <c r="CQ22652" s="52"/>
      <c r="CR22652" s="52"/>
      <c r="CS22652" s="52"/>
      <c r="CT22652" s="52"/>
      <c r="CU22652" s="33"/>
      <c r="CV22652" s="33"/>
    </row>
    <row r="22653" spans="74:100">
      <c r="BV22653" s="62"/>
      <c r="BW22653" s="62"/>
      <c r="BX22653" s="62"/>
      <c r="BY22653" s="62"/>
      <c r="BZ22653" s="62"/>
      <c r="CA22653" s="62"/>
      <c r="CB22653" s="62"/>
      <c r="CC22653" s="62"/>
      <c r="CD22653" s="62"/>
      <c r="CE22653" s="62"/>
      <c r="CF22653" s="62"/>
      <c r="CL22653" s="56" t="s">
        <v>24142</v>
      </c>
      <c r="CM22653" s="56" t="s">
        <v>216</v>
      </c>
      <c r="CN22653" s="56" t="s">
        <v>216</v>
      </c>
      <c r="CO22653" s="52"/>
      <c r="CP22653" s="52"/>
      <c r="CQ22653" s="52"/>
      <c r="CR22653" s="52"/>
      <c r="CS22653" s="52"/>
      <c r="CT22653" s="52"/>
      <c r="CU22653" s="33"/>
      <c r="CV22653" s="33"/>
    </row>
    <row r="22654" spans="74:100">
      <c r="BV22654" s="62"/>
      <c r="BW22654" s="62"/>
      <c r="BX22654" s="62"/>
      <c r="BY22654" s="62"/>
      <c r="BZ22654" s="62"/>
      <c r="CA22654" s="62"/>
      <c r="CB22654" s="62"/>
      <c r="CC22654" s="62"/>
      <c r="CD22654" s="62"/>
      <c r="CE22654" s="62"/>
      <c r="CF22654" s="62"/>
      <c r="CL22654" s="56" t="s">
        <v>24143</v>
      </c>
      <c r="CM22654" s="56" t="s">
        <v>216</v>
      </c>
      <c r="CN22654" s="56" t="s">
        <v>216</v>
      </c>
      <c r="CO22654" s="52"/>
      <c r="CP22654" s="52"/>
      <c r="CQ22654" s="52"/>
      <c r="CR22654" s="52"/>
      <c r="CS22654" s="52"/>
      <c r="CT22654" s="52"/>
      <c r="CU22654" s="33"/>
      <c r="CV22654" s="33"/>
    </row>
    <row r="22655" spans="74:100">
      <c r="BV22655" s="62"/>
      <c r="BW22655" s="62"/>
      <c r="BX22655" s="62"/>
      <c r="BY22655" s="62"/>
      <c r="BZ22655" s="62"/>
      <c r="CA22655" s="62"/>
      <c r="CB22655" s="62"/>
      <c r="CC22655" s="62"/>
      <c r="CD22655" s="62"/>
      <c r="CE22655" s="62"/>
      <c r="CF22655" s="62"/>
      <c r="CL22655" s="56" t="s">
        <v>12303</v>
      </c>
      <c r="CM22655" s="56" t="s">
        <v>216</v>
      </c>
      <c r="CN22655" s="56" t="s">
        <v>216</v>
      </c>
      <c r="CO22655" s="52"/>
      <c r="CP22655" s="52"/>
      <c r="CQ22655" s="52"/>
      <c r="CR22655" s="52"/>
      <c r="CS22655" s="52"/>
      <c r="CT22655" s="52"/>
      <c r="CU22655" s="33"/>
      <c r="CV22655" s="33"/>
    </row>
    <row r="22656" spans="74:100">
      <c r="BV22656" s="62"/>
      <c r="BW22656" s="62"/>
      <c r="BX22656" s="62"/>
      <c r="BY22656" s="62"/>
      <c r="BZ22656" s="62"/>
      <c r="CA22656" s="62"/>
      <c r="CB22656" s="62"/>
      <c r="CC22656" s="62"/>
      <c r="CD22656" s="62"/>
      <c r="CE22656" s="62"/>
      <c r="CF22656" s="62"/>
      <c r="CL22656" s="56" t="s">
        <v>24144</v>
      </c>
      <c r="CM22656" s="56" t="s">
        <v>216</v>
      </c>
      <c r="CN22656" s="56" t="s">
        <v>216</v>
      </c>
      <c r="CO22656" s="52"/>
      <c r="CP22656" s="52"/>
      <c r="CQ22656" s="52"/>
      <c r="CR22656" s="52"/>
      <c r="CS22656" s="52"/>
      <c r="CT22656" s="52"/>
      <c r="CU22656" s="33"/>
      <c r="CV22656" s="33"/>
    </row>
    <row r="22657" spans="74:100">
      <c r="BV22657" s="62"/>
      <c r="BW22657" s="62"/>
      <c r="BX22657" s="62"/>
      <c r="BY22657" s="62"/>
      <c r="BZ22657" s="62"/>
      <c r="CA22657" s="62"/>
      <c r="CB22657" s="62"/>
      <c r="CC22657" s="62"/>
      <c r="CD22657" s="62"/>
      <c r="CE22657" s="62"/>
      <c r="CF22657" s="62"/>
      <c r="CL22657" s="56" t="s">
        <v>24145</v>
      </c>
      <c r="CM22657" s="56" t="s">
        <v>216</v>
      </c>
      <c r="CN22657" s="56" t="s">
        <v>216</v>
      </c>
      <c r="CO22657" s="52"/>
      <c r="CP22657" s="52"/>
      <c r="CQ22657" s="52"/>
      <c r="CR22657" s="52"/>
      <c r="CS22657" s="52"/>
      <c r="CT22657" s="52"/>
      <c r="CU22657" s="33"/>
      <c r="CV22657" s="33"/>
    </row>
    <row r="22658" spans="74:100">
      <c r="BV22658" s="62"/>
      <c r="BW22658" s="62"/>
      <c r="BX22658" s="62"/>
      <c r="BY22658" s="62"/>
      <c r="BZ22658" s="62"/>
      <c r="CA22658" s="62"/>
      <c r="CB22658" s="62"/>
      <c r="CC22658" s="62"/>
      <c r="CD22658" s="62"/>
      <c r="CE22658" s="62"/>
      <c r="CF22658" s="62"/>
      <c r="CL22658" s="56" t="s">
        <v>24146</v>
      </c>
      <c r="CM22658" s="56" t="s">
        <v>216</v>
      </c>
      <c r="CN22658" s="56" t="s">
        <v>216</v>
      </c>
      <c r="CO22658" s="52"/>
      <c r="CP22658" s="52"/>
      <c r="CQ22658" s="52"/>
      <c r="CR22658" s="52"/>
      <c r="CS22658" s="52"/>
      <c r="CT22658" s="52"/>
      <c r="CU22658" s="33"/>
      <c r="CV22658" s="33"/>
    </row>
    <row r="22659" spans="74:100">
      <c r="BV22659" s="62"/>
      <c r="BW22659" s="62"/>
      <c r="BX22659" s="62"/>
      <c r="BY22659" s="62"/>
      <c r="BZ22659" s="62"/>
      <c r="CA22659" s="62"/>
      <c r="CB22659" s="62"/>
      <c r="CC22659" s="62"/>
      <c r="CD22659" s="62"/>
      <c r="CE22659" s="62"/>
      <c r="CF22659" s="62"/>
      <c r="CL22659" s="56" t="s">
        <v>24147</v>
      </c>
      <c r="CM22659" s="56" t="s">
        <v>216</v>
      </c>
      <c r="CN22659" s="56" t="s">
        <v>216</v>
      </c>
      <c r="CO22659" s="52"/>
      <c r="CP22659" s="52"/>
      <c r="CQ22659" s="52"/>
      <c r="CR22659" s="52"/>
      <c r="CS22659" s="52"/>
      <c r="CT22659" s="52"/>
      <c r="CU22659" s="33"/>
      <c r="CV22659" s="33"/>
    </row>
    <row r="22660" spans="74:100">
      <c r="BV22660" s="62"/>
      <c r="BW22660" s="62"/>
      <c r="BX22660" s="62"/>
      <c r="BY22660" s="62"/>
      <c r="BZ22660" s="62"/>
      <c r="CA22660" s="62"/>
      <c r="CB22660" s="62"/>
      <c r="CC22660" s="62"/>
      <c r="CD22660" s="62"/>
      <c r="CE22660" s="62"/>
      <c r="CF22660" s="62"/>
      <c r="CL22660" s="56" t="s">
        <v>25961</v>
      </c>
      <c r="CM22660" s="56" t="s">
        <v>216</v>
      </c>
      <c r="CN22660" s="56" t="s">
        <v>216</v>
      </c>
      <c r="CO22660" s="52"/>
      <c r="CP22660" s="52"/>
      <c r="CQ22660" s="52"/>
      <c r="CR22660" s="52"/>
      <c r="CS22660" s="52"/>
      <c r="CT22660" s="52"/>
      <c r="CU22660" s="33"/>
      <c r="CV22660" s="33"/>
    </row>
    <row r="22661" spans="74:100">
      <c r="BV22661" s="62"/>
      <c r="BW22661" s="62"/>
      <c r="BX22661" s="62"/>
      <c r="BY22661" s="62"/>
      <c r="BZ22661" s="62"/>
      <c r="CA22661" s="62"/>
      <c r="CB22661" s="62"/>
      <c r="CC22661" s="62"/>
      <c r="CD22661" s="62"/>
      <c r="CE22661" s="62"/>
      <c r="CF22661" s="62"/>
      <c r="CL22661" s="56" t="s">
        <v>25962</v>
      </c>
      <c r="CM22661" s="56" t="s">
        <v>216</v>
      </c>
      <c r="CN22661" s="56" t="s">
        <v>216</v>
      </c>
      <c r="CO22661" s="52"/>
      <c r="CP22661" s="52"/>
      <c r="CQ22661" s="52"/>
      <c r="CR22661" s="52"/>
      <c r="CS22661" s="52"/>
      <c r="CT22661" s="52"/>
      <c r="CU22661" s="33"/>
      <c r="CV22661" s="33"/>
    </row>
    <row r="22662" spans="74:100">
      <c r="BV22662" s="62"/>
      <c r="BW22662" s="62"/>
      <c r="BX22662" s="62"/>
      <c r="BY22662" s="62"/>
      <c r="BZ22662" s="62"/>
      <c r="CA22662" s="62"/>
      <c r="CB22662" s="62"/>
      <c r="CC22662" s="62"/>
      <c r="CD22662" s="62"/>
      <c r="CE22662" s="62"/>
      <c r="CF22662" s="62"/>
      <c r="CL22662" s="56" t="s">
        <v>12310</v>
      </c>
      <c r="CM22662" s="56" t="s">
        <v>216</v>
      </c>
      <c r="CN22662" s="56" t="s">
        <v>216</v>
      </c>
      <c r="CO22662" s="52"/>
      <c r="CP22662" s="52"/>
      <c r="CQ22662" s="52"/>
      <c r="CR22662" s="52"/>
      <c r="CS22662" s="52"/>
      <c r="CT22662" s="52"/>
      <c r="CU22662" s="33"/>
      <c r="CV22662" s="33"/>
    </row>
    <row r="22663" spans="74:100">
      <c r="BV22663" s="62"/>
      <c r="BW22663" s="62"/>
      <c r="BX22663" s="62"/>
      <c r="BY22663" s="62"/>
      <c r="BZ22663" s="62"/>
      <c r="CA22663" s="62"/>
      <c r="CB22663" s="62"/>
      <c r="CC22663" s="62"/>
      <c r="CD22663" s="62"/>
      <c r="CE22663" s="62"/>
      <c r="CF22663" s="62"/>
      <c r="CL22663" s="56" t="s">
        <v>12313</v>
      </c>
      <c r="CM22663" s="56" t="s">
        <v>216</v>
      </c>
      <c r="CN22663" s="56" t="s">
        <v>216</v>
      </c>
      <c r="CO22663" s="52"/>
      <c r="CP22663" s="52"/>
      <c r="CQ22663" s="52"/>
      <c r="CR22663" s="52"/>
      <c r="CS22663" s="52"/>
      <c r="CT22663" s="52"/>
      <c r="CU22663" s="33"/>
      <c r="CV22663" s="33"/>
    </row>
    <row r="22664" spans="74:100">
      <c r="BV22664" s="62"/>
      <c r="BW22664" s="62"/>
      <c r="BX22664" s="62"/>
      <c r="BY22664" s="62"/>
      <c r="BZ22664" s="62"/>
      <c r="CA22664" s="62"/>
      <c r="CB22664" s="62"/>
      <c r="CC22664" s="62"/>
      <c r="CD22664" s="62"/>
      <c r="CE22664" s="62"/>
      <c r="CF22664" s="62"/>
      <c r="CL22664" s="56" t="s">
        <v>12317</v>
      </c>
      <c r="CM22664" s="56" t="s">
        <v>215</v>
      </c>
      <c r="CN22664" s="56" t="s">
        <v>215</v>
      </c>
      <c r="CO22664" s="52"/>
      <c r="CP22664" s="52"/>
      <c r="CQ22664" s="52"/>
      <c r="CR22664" s="52"/>
      <c r="CS22664" s="52"/>
      <c r="CT22664" s="52"/>
      <c r="CU22664" s="33"/>
      <c r="CV22664" s="33"/>
    </row>
    <row r="22665" spans="74:100">
      <c r="BV22665" s="62"/>
      <c r="BW22665" s="62"/>
      <c r="BX22665" s="62"/>
      <c r="BY22665" s="62"/>
      <c r="BZ22665" s="62"/>
      <c r="CA22665" s="62"/>
      <c r="CB22665" s="62"/>
      <c r="CC22665" s="62"/>
      <c r="CD22665" s="62"/>
      <c r="CE22665" s="62"/>
      <c r="CF22665" s="62"/>
      <c r="CL22665" s="56" t="s">
        <v>12322</v>
      </c>
      <c r="CM22665" s="56" t="s">
        <v>216</v>
      </c>
      <c r="CN22665" s="56" t="s">
        <v>216</v>
      </c>
      <c r="CO22665" s="52"/>
      <c r="CP22665" s="52"/>
      <c r="CQ22665" s="52"/>
      <c r="CR22665" s="52"/>
      <c r="CS22665" s="52"/>
      <c r="CT22665" s="52"/>
      <c r="CU22665" s="33"/>
      <c r="CV22665" s="33"/>
    </row>
    <row r="22666" spans="74:100">
      <c r="BV22666" s="62"/>
      <c r="BW22666" s="62"/>
      <c r="BX22666" s="62"/>
      <c r="BY22666" s="62"/>
      <c r="BZ22666" s="62"/>
      <c r="CA22666" s="62"/>
      <c r="CB22666" s="62"/>
      <c r="CC22666" s="62"/>
      <c r="CD22666" s="62"/>
      <c r="CE22666" s="62"/>
      <c r="CF22666" s="62"/>
      <c r="CL22666" s="56" t="s">
        <v>12327</v>
      </c>
      <c r="CM22666" s="56" t="s">
        <v>216</v>
      </c>
      <c r="CN22666" s="56" t="s">
        <v>216</v>
      </c>
      <c r="CO22666" s="52"/>
      <c r="CP22666" s="52"/>
      <c r="CQ22666" s="52"/>
      <c r="CR22666" s="52"/>
      <c r="CS22666" s="52"/>
      <c r="CT22666" s="52"/>
      <c r="CU22666" s="33"/>
      <c r="CV22666" s="33"/>
    </row>
    <row r="22667" spans="74:100">
      <c r="BV22667" s="62"/>
      <c r="BW22667" s="62"/>
      <c r="BX22667" s="62"/>
      <c r="BY22667" s="62"/>
      <c r="BZ22667" s="62"/>
      <c r="CA22667" s="62"/>
      <c r="CB22667" s="62"/>
      <c r="CC22667" s="62"/>
      <c r="CD22667" s="62"/>
      <c r="CE22667" s="62"/>
      <c r="CF22667" s="62"/>
      <c r="CL22667" s="56" t="s">
        <v>24148</v>
      </c>
      <c r="CM22667" s="56" t="s">
        <v>216</v>
      </c>
      <c r="CN22667" s="56" t="s">
        <v>216</v>
      </c>
      <c r="CO22667" s="52"/>
      <c r="CP22667" s="52"/>
      <c r="CQ22667" s="52"/>
      <c r="CR22667" s="52"/>
      <c r="CS22667" s="52"/>
      <c r="CT22667" s="52"/>
      <c r="CU22667" s="33"/>
      <c r="CV22667" s="33"/>
    </row>
    <row r="22668" spans="74:100">
      <c r="BV22668" s="62"/>
      <c r="BW22668" s="62"/>
      <c r="BX22668" s="62"/>
      <c r="BY22668" s="62"/>
      <c r="BZ22668" s="62"/>
      <c r="CA22668" s="62"/>
      <c r="CB22668" s="62"/>
      <c r="CC22668" s="62"/>
      <c r="CD22668" s="62"/>
      <c r="CE22668" s="62"/>
      <c r="CF22668" s="62"/>
      <c r="CL22668" s="56" t="s">
        <v>12336</v>
      </c>
      <c r="CM22668" s="56" t="s">
        <v>216</v>
      </c>
      <c r="CN22668" s="56" t="s">
        <v>216</v>
      </c>
      <c r="CO22668" s="52"/>
      <c r="CP22668" s="52"/>
      <c r="CQ22668" s="52"/>
      <c r="CR22668" s="52"/>
      <c r="CS22668" s="52"/>
      <c r="CT22668" s="52"/>
      <c r="CU22668" s="33"/>
      <c r="CV22668" s="33"/>
    </row>
    <row r="22669" spans="74:100">
      <c r="BV22669" s="62"/>
      <c r="BW22669" s="62"/>
      <c r="BX22669" s="62"/>
      <c r="BY22669" s="62"/>
      <c r="BZ22669" s="62"/>
      <c r="CA22669" s="62"/>
      <c r="CB22669" s="62"/>
      <c r="CC22669" s="62"/>
      <c r="CD22669" s="62"/>
      <c r="CE22669" s="62"/>
      <c r="CF22669" s="62"/>
      <c r="CL22669" s="56" t="s">
        <v>12337</v>
      </c>
      <c r="CM22669" s="56" t="s">
        <v>215</v>
      </c>
      <c r="CN22669" s="56" t="s">
        <v>215</v>
      </c>
      <c r="CO22669" s="52"/>
      <c r="CP22669" s="52"/>
      <c r="CQ22669" s="52"/>
      <c r="CR22669" s="52"/>
      <c r="CS22669" s="52"/>
      <c r="CT22669" s="52"/>
      <c r="CU22669" s="33"/>
      <c r="CV22669" s="33"/>
    </row>
    <row r="22670" spans="74:100">
      <c r="BV22670" s="62"/>
      <c r="BW22670" s="62"/>
      <c r="BX22670" s="62"/>
      <c r="BY22670" s="62"/>
      <c r="BZ22670" s="62"/>
      <c r="CA22670" s="62"/>
      <c r="CB22670" s="62"/>
      <c r="CC22670" s="62"/>
      <c r="CD22670" s="62"/>
      <c r="CE22670" s="62"/>
      <c r="CF22670" s="62"/>
      <c r="CL22670" s="56" t="s">
        <v>12311</v>
      </c>
      <c r="CM22670" s="56" t="s">
        <v>216</v>
      </c>
      <c r="CN22670" s="56" t="s">
        <v>216</v>
      </c>
      <c r="CO22670" s="52"/>
      <c r="CP22670" s="52"/>
      <c r="CQ22670" s="52"/>
      <c r="CR22670" s="52"/>
      <c r="CS22670" s="52"/>
      <c r="CT22670" s="52"/>
      <c r="CU22670" s="33"/>
      <c r="CV22670" s="33"/>
    </row>
    <row r="22671" spans="74:100">
      <c r="BV22671" s="62"/>
      <c r="BW22671" s="62"/>
      <c r="BX22671" s="62"/>
      <c r="BY22671" s="62"/>
      <c r="BZ22671" s="62"/>
      <c r="CA22671" s="62"/>
      <c r="CB22671" s="62"/>
      <c r="CC22671" s="62"/>
      <c r="CD22671" s="62"/>
      <c r="CE22671" s="62"/>
      <c r="CF22671" s="62"/>
      <c r="CL22671" s="56" t="s">
        <v>12305</v>
      </c>
      <c r="CM22671" s="56" t="s">
        <v>216</v>
      </c>
      <c r="CN22671" s="56" t="s">
        <v>216</v>
      </c>
      <c r="CO22671" s="52"/>
      <c r="CP22671" s="52"/>
      <c r="CQ22671" s="52"/>
      <c r="CR22671" s="52"/>
      <c r="CS22671" s="52"/>
      <c r="CT22671" s="52"/>
      <c r="CU22671" s="33"/>
      <c r="CV22671" s="33"/>
    </row>
    <row r="22672" spans="74:100">
      <c r="BV22672" s="62"/>
      <c r="BW22672" s="62"/>
      <c r="BX22672" s="62"/>
      <c r="BY22672" s="62"/>
      <c r="BZ22672" s="62"/>
      <c r="CA22672" s="62"/>
      <c r="CB22672" s="62"/>
      <c r="CC22672" s="62"/>
      <c r="CD22672" s="62"/>
      <c r="CE22672" s="62"/>
      <c r="CF22672" s="62"/>
      <c r="CL22672" s="56" t="s">
        <v>12318</v>
      </c>
      <c r="CM22672" s="56" t="s">
        <v>215</v>
      </c>
      <c r="CN22672" s="56" t="s">
        <v>215</v>
      </c>
      <c r="CO22672" s="52"/>
      <c r="CP22672" s="52"/>
      <c r="CQ22672" s="52"/>
      <c r="CR22672" s="52"/>
      <c r="CS22672" s="52"/>
      <c r="CT22672" s="52"/>
      <c r="CU22672" s="33"/>
      <c r="CV22672" s="33"/>
    </row>
    <row r="22673" spans="74:100">
      <c r="BV22673" s="62"/>
      <c r="BW22673" s="62"/>
      <c r="BX22673" s="62"/>
      <c r="BY22673" s="62"/>
      <c r="BZ22673" s="62"/>
      <c r="CA22673" s="62"/>
      <c r="CB22673" s="62"/>
      <c r="CC22673" s="62"/>
      <c r="CD22673" s="62"/>
      <c r="CE22673" s="62"/>
      <c r="CF22673" s="62"/>
      <c r="CL22673" s="56" t="s">
        <v>12323</v>
      </c>
      <c r="CM22673" s="56" t="s">
        <v>216</v>
      </c>
      <c r="CN22673" s="56" t="s">
        <v>216</v>
      </c>
      <c r="CO22673" s="52"/>
      <c r="CP22673" s="52"/>
      <c r="CQ22673" s="52"/>
      <c r="CR22673" s="52"/>
      <c r="CS22673" s="52"/>
      <c r="CT22673" s="52"/>
      <c r="CU22673" s="33"/>
      <c r="CV22673" s="33"/>
    </row>
    <row r="22674" spans="74:100">
      <c r="BV22674" s="62"/>
      <c r="BW22674" s="62"/>
      <c r="BX22674" s="62"/>
      <c r="BY22674" s="62"/>
      <c r="BZ22674" s="62"/>
      <c r="CA22674" s="62"/>
      <c r="CB22674" s="62"/>
      <c r="CC22674" s="62"/>
      <c r="CD22674" s="62"/>
      <c r="CE22674" s="62"/>
      <c r="CF22674" s="62"/>
      <c r="CL22674" s="56" t="s">
        <v>24149</v>
      </c>
      <c r="CM22674" s="56" t="s">
        <v>215</v>
      </c>
      <c r="CN22674" s="56" t="s">
        <v>215</v>
      </c>
      <c r="CO22674" s="52"/>
      <c r="CP22674" s="52"/>
      <c r="CQ22674" s="52"/>
      <c r="CR22674" s="52"/>
      <c r="CS22674" s="52"/>
      <c r="CT22674" s="52"/>
      <c r="CU22674" s="33"/>
      <c r="CV22674" s="33"/>
    </row>
    <row r="22675" spans="74:100">
      <c r="BV22675" s="62"/>
      <c r="BW22675" s="62"/>
      <c r="BX22675" s="62"/>
      <c r="BY22675" s="62"/>
      <c r="BZ22675" s="62"/>
      <c r="CA22675" s="62"/>
      <c r="CB22675" s="62"/>
      <c r="CC22675" s="62"/>
      <c r="CD22675" s="62"/>
      <c r="CE22675" s="62"/>
      <c r="CF22675" s="62"/>
      <c r="CL22675" s="56" t="s">
        <v>12328</v>
      </c>
      <c r="CM22675" s="56" t="s">
        <v>216</v>
      </c>
      <c r="CN22675" s="56" t="s">
        <v>216</v>
      </c>
      <c r="CO22675" s="52"/>
      <c r="CP22675" s="52"/>
      <c r="CQ22675" s="52"/>
      <c r="CR22675" s="52"/>
      <c r="CS22675" s="52"/>
      <c r="CT22675" s="52"/>
      <c r="CU22675" s="33"/>
      <c r="CV22675" s="33"/>
    </row>
    <row r="22676" spans="74:100">
      <c r="BV22676" s="62"/>
      <c r="BW22676" s="62"/>
      <c r="BX22676" s="62"/>
      <c r="BY22676" s="62"/>
      <c r="BZ22676" s="62"/>
      <c r="CA22676" s="62"/>
      <c r="CB22676" s="62"/>
      <c r="CC22676" s="62"/>
      <c r="CD22676" s="62"/>
      <c r="CE22676" s="62"/>
      <c r="CF22676" s="62"/>
      <c r="CL22676" s="56" t="s">
        <v>11833</v>
      </c>
      <c r="CM22676" s="56" t="s">
        <v>213</v>
      </c>
      <c r="CN22676" s="56" t="s">
        <v>213</v>
      </c>
      <c r="CO22676" s="52"/>
      <c r="CP22676" s="52"/>
      <c r="CQ22676" s="52"/>
      <c r="CR22676" s="52"/>
      <c r="CS22676" s="52"/>
      <c r="CT22676" s="52"/>
      <c r="CU22676" s="33"/>
      <c r="CV22676" s="33"/>
    </row>
    <row r="22677" spans="74:100">
      <c r="BV22677" s="62"/>
      <c r="BW22677" s="62"/>
      <c r="BX22677" s="62"/>
      <c r="BY22677" s="62"/>
      <c r="BZ22677" s="62"/>
      <c r="CA22677" s="62"/>
      <c r="CB22677" s="62"/>
      <c r="CC22677" s="62"/>
      <c r="CD22677" s="62"/>
      <c r="CE22677" s="62"/>
      <c r="CF22677" s="62"/>
      <c r="CL22677" s="56" t="s">
        <v>11833</v>
      </c>
      <c r="CM22677" s="56" t="s">
        <v>215</v>
      </c>
      <c r="CN22677" s="56" t="s">
        <v>215</v>
      </c>
      <c r="CO22677" s="52"/>
      <c r="CP22677" s="52"/>
      <c r="CQ22677" s="52"/>
      <c r="CR22677" s="52"/>
      <c r="CS22677" s="52"/>
      <c r="CT22677" s="52"/>
      <c r="CU22677" s="33"/>
      <c r="CV22677" s="33"/>
    </row>
    <row r="22678" spans="74:100">
      <c r="BV22678" s="62"/>
      <c r="BW22678" s="62"/>
      <c r="BX22678" s="62"/>
      <c r="BY22678" s="62"/>
      <c r="BZ22678" s="62"/>
      <c r="CA22678" s="62"/>
      <c r="CB22678" s="62"/>
      <c r="CC22678" s="62"/>
      <c r="CD22678" s="62"/>
      <c r="CE22678" s="62"/>
      <c r="CF22678" s="62"/>
      <c r="CL22678" s="56" t="s">
        <v>12329</v>
      </c>
      <c r="CM22678" s="56" t="s">
        <v>216</v>
      </c>
      <c r="CN22678" s="56" t="s">
        <v>216</v>
      </c>
      <c r="CO22678" s="52"/>
      <c r="CP22678" s="52"/>
      <c r="CQ22678" s="52"/>
      <c r="CR22678" s="52"/>
      <c r="CS22678" s="52"/>
      <c r="CT22678" s="52"/>
      <c r="CU22678" s="33"/>
      <c r="CV22678" s="33"/>
    </row>
    <row r="22679" spans="74:100">
      <c r="BV22679" s="62"/>
      <c r="BW22679" s="62"/>
      <c r="BX22679" s="62"/>
      <c r="BY22679" s="62"/>
      <c r="BZ22679" s="62"/>
      <c r="CA22679" s="62"/>
      <c r="CB22679" s="62"/>
      <c r="CC22679" s="62"/>
      <c r="CD22679" s="62"/>
      <c r="CE22679" s="62"/>
      <c r="CF22679" s="62"/>
      <c r="CL22679" s="56" t="s">
        <v>24150</v>
      </c>
      <c r="CM22679" s="56" t="s">
        <v>216</v>
      </c>
      <c r="CN22679" s="56" t="s">
        <v>216</v>
      </c>
      <c r="CO22679" s="52"/>
      <c r="CP22679" s="52"/>
      <c r="CQ22679" s="52"/>
      <c r="CR22679" s="52"/>
      <c r="CS22679" s="52"/>
      <c r="CT22679" s="52"/>
      <c r="CU22679" s="33"/>
      <c r="CV22679" s="33"/>
    </row>
    <row r="22680" spans="74:100">
      <c r="BV22680" s="62"/>
      <c r="BW22680" s="62"/>
      <c r="BX22680" s="62"/>
      <c r="BY22680" s="62"/>
      <c r="BZ22680" s="62"/>
      <c r="CA22680" s="62"/>
      <c r="CB22680" s="62"/>
      <c r="CC22680" s="62"/>
      <c r="CD22680" s="62"/>
      <c r="CE22680" s="62"/>
      <c r="CF22680" s="62"/>
      <c r="CL22680" s="56" t="s">
        <v>24151</v>
      </c>
      <c r="CM22680" s="56" t="s">
        <v>216</v>
      </c>
      <c r="CN22680" s="56" t="s">
        <v>216</v>
      </c>
      <c r="CO22680" s="52"/>
      <c r="CP22680" s="52"/>
      <c r="CQ22680" s="52"/>
      <c r="CR22680" s="52"/>
      <c r="CS22680" s="52"/>
      <c r="CT22680" s="52"/>
      <c r="CU22680" s="33"/>
      <c r="CV22680" s="33"/>
    </row>
    <row r="22681" spans="74:100">
      <c r="BV22681" s="62"/>
      <c r="BW22681" s="62"/>
      <c r="BX22681" s="62"/>
      <c r="BY22681" s="62"/>
      <c r="BZ22681" s="62"/>
      <c r="CA22681" s="62"/>
      <c r="CB22681" s="62"/>
      <c r="CC22681" s="62"/>
      <c r="CD22681" s="62"/>
      <c r="CE22681" s="62"/>
      <c r="CF22681" s="62"/>
      <c r="CL22681" s="56" t="s">
        <v>12342</v>
      </c>
      <c r="CM22681" s="56" t="s">
        <v>215</v>
      </c>
      <c r="CN22681" s="56" t="s">
        <v>215</v>
      </c>
      <c r="CO22681" s="52"/>
      <c r="CP22681" s="52"/>
      <c r="CQ22681" s="52"/>
      <c r="CR22681" s="52"/>
      <c r="CS22681" s="52"/>
      <c r="CT22681" s="52"/>
      <c r="CU22681" s="33"/>
      <c r="CV22681" s="33"/>
    </row>
    <row r="22682" spans="74:100">
      <c r="BV22682" s="62"/>
      <c r="BW22682" s="62"/>
      <c r="BX22682" s="62"/>
      <c r="BY22682" s="62"/>
      <c r="BZ22682" s="62"/>
      <c r="CA22682" s="62"/>
      <c r="CB22682" s="62"/>
      <c r="CC22682" s="62"/>
      <c r="CD22682" s="62"/>
      <c r="CE22682" s="62"/>
      <c r="CF22682" s="62"/>
      <c r="CL22682" s="56" t="s">
        <v>12319</v>
      </c>
      <c r="CM22682" s="56" t="s">
        <v>215</v>
      </c>
      <c r="CN22682" s="56" t="s">
        <v>215</v>
      </c>
      <c r="CO22682" s="52"/>
      <c r="CP22682" s="52"/>
      <c r="CQ22682" s="52"/>
      <c r="CR22682" s="52"/>
      <c r="CS22682" s="52"/>
      <c r="CT22682" s="52"/>
      <c r="CU22682" s="33"/>
      <c r="CV22682" s="33"/>
    </row>
    <row r="22683" spans="74:100">
      <c r="BV22683" s="62"/>
      <c r="BW22683" s="62"/>
      <c r="BX22683" s="62"/>
      <c r="BY22683" s="62"/>
      <c r="BZ22683" s="62"/>
      <c r="CA22683" s="62"/>
      <c r="CB22683" s="62"/>
      <c r="CC22683" s="62"/>
      <c r="CD22683" s="62"/>
      <c r="CE22683" s="62"/>
      <c r="CF22683" s="62"/>
      <c r="CL22683" s="56" t="s">
        <v>25963</v>
      </c>
      <c r="CM22683" s="56" t="s">
        <v>216</v>
      </c>
      <c r="CN22683" s="56" t="s">
        <v>216</v>
      </c>
      <c r="CO22683" s="52"/>
      <c r="CP22683" s="52"/>
      <c r="CQ22683" s="52"/>
      <c r="CR22683" s="52"/>
      <c r="CS22683" s="52"/>
      <c r="CT22683" s="52"/>
      <c r="CU22683" s="33"/>
      <c r="CV22683" s="33"/>
    </row>
    <row r="22684" spans="74:100">
      <c r="BV22684" s="62"/>
      <c r="BW22684" s="62"/>
      <c r="BX22684" s="62"/>
      <c r="BY22684" s="62"/>
      <c r="BZ22684" s="62"/>
      <c r="CA22684" s="62"/>
      <c r="CB22684" s="62"/>
      <c r="CC22684" s="62"/>
      <c r="CD22684" s="62"/>
      <c r="CE22684" s="62"/>
      <c r="CF22684" s="62"/>
      <c r="CL22684" s="56" t="s">
        <v>25964</v>
      </c>
      <c r="CM22684" s="56" t="s">
        <v>216</v>
      </c>
      <c r="CN22684" s="56" t="s">
        <v>216</v>
      </c>
      <c r="CO22684" s="52"/>
      <c r="CP22684" s="52"/>
      <c r="CQ22684" s="52"/>
      <c r="CR22684" s="52"/>
      <c r="CS22684" s="52"/>
      <c r="CT22684" s="52"/>
      <c r="CU22684" s="33"/>
      <c r="CV22684" s="33"/>
    </row>
    <row r="22685" spans="74:100">
      <c r="BV22685" s="62"/>
      <c r="BW22685" s="62"/>
      <c r="BX22685" s="62"/>
      <c r="BY22685" s="62"/>
      <c r="BZ22685" s="62"/>
      <c r="CA22685" s="62"/>
      <c r="CB22685" s="62"/>
      <c r="CC22685" s="62"/>
      <c r="CD22685" s="62"/>
      <c r="CE22685" s="62"/>
      <c r="CF22685" s="62"/>
      <c r="CL22685" s="56" t="s">
        <v>25965</v>
      </c>
      <c r="CM22685" s="56" t="s">
        <v>216</v>
      </c>
      <c r="CN22685" s="56" t="s">
        <v>216</v>
      </c>
      <c r="CO22685" s="52"/>
      <c r="CP22685" s="52"/>
      <c r="CQ22685" s="52"/>
      <c r="CR22685" s="52"/>
      <c r="CS22685" s="52"/>
      <c r="CT22685" s="52"/>
      <c r="CU22685" s="33"/>
      <c r="CV22685" s="33"/>
    </row>
    <row r="22686" spans="74:100">
      <c r="BV22686" s="62"/>
      <c r="BW22686" s="62"/>
      <c r="BX22686" s="62"/>
      <c r="BY22686" s="62"/>
      <c r="BZ22686" s="62"/>
      <c r="CA22686" s="62"/>
      <c r="CB22686" s="62"/>
      <c r="CC22686" s="62"/>
      <c r="CD22686" s="62"/>
      <c r="CE22686" s="62"/>
      <c r="CF22686" s="62"/>
      <c r="CL22686" s="56" t="s">
        <v>25966</v>
      </c>
      <c r="CM22686" s="56" t="s">
        <v>216</v>
      </c>
      <c r="CN22686" s="56" t="s">
        <v>216</v>
      </c>
      <c r="CO22686" s="52"/>
      <c r="CP22686" s="52"/>
      <c r="CQ22686" s="52"/>
      <c r="CR22686" s="52"/>
      <c r="CS22686" s="52"/>
      <c r="CT22686" s="52"/>
      <c r="CU22686" s="33"/>
      <c r="CV22686" s="33"/>
    </row>
    <row r="22687" spans="74:100">
      <c r="BV22687" s="62"/>
      <c r="BW22687" s="62"/>
      <c r="BX22687" s="62"/>
      <c r="BY22687" s="62"/>
      <c r="BZ22687" s="62"/>
      <c r="CA22687" s="62"/>
      <c r="CB22687" s="62"/>
      <c r="CC22687" s="62"/>
      <c r="CD22687" s="62"/>
      <c r="CE22687" s="62"/>
      <c r="CF22687" s="62"/>
      <c r="CL22687" s="56" t="s">
        <v>25967</v>
      </c>
      <c r="CM22687" s="56" t="s">
        <v>216</v>
      </c>
      <c r="CN22687" s="56" t="s">
        <v>216</v>
      </c>
      <c r="CO22687" s="52"/>
      <c r="CP22687" s="52"/>
      <c r="CQ22687" s="52"/>
      <c r="CR22687" s="52"/>
      <c r="CS22687" s="52"/>
      <c r="CT22687" s="52"/>
      <c r="CU22687" s="33"/>
      <c r="CV22687" s="33"/>
    </row>
    <row r="22688" spans="74:100">
      <c r="BV22688" s="62"/>
      <c r="BW22688" s="62"/>
      <c r="BX22688" s="62"/>
      <c r="BY22688" s="62"/>
      <c r="BZ22688" s="62"/>
      <c r="CA22688" s="62"/>
      <c r="CB22688" s="62"/>
      <c r="CC22688" s="62"/>
      <c r="CD22688" s="62"/>
      <c r="CE22688" s="62"/>
      <c r="CF22688" s="62"/>
      <c r="CL22688" s="56" t="s">
        <v>25968</v>
      </c>
      <c r="CM22688" s="56" t="s">
        <v>216</v>
      </c>
      <c r="CN22688" s="56" t="s">
        <v>216</v>
      </c>
      <c r="CO22688" s="52"/>
      <c r="CP22688" s="52"/>
      <c r="CQ22688" s="52"/>
      <c r="CR22688" s="52"/>
      <c r="CS22688" s="52"/>
      <c r="CT22688" s="52"/>
      <c r="CU22688" s="33"/>
      <c r="CV22688" s="33"/>
    </row>
    <row r="22689" spans="74:100">
      <c r="BV22689" s="62"/>
      <c r="BW22689" s="62"/>
      <c r="BX22689" s="62"/>
      <c r="BY22689" s="62"/>
      <c r="BZ22689" s="62"/>
      <c r="CA22689" s="62"/>
      <c r="CB22689" s="62"/>
      <c r="CC22689" s="62"/>
      <c r="CD22689" s="62"/>
      <c r="CE22689" s="62"/>
      <c r="CF22689" s="62"/>
      <c r="CL22689" s="56" t="s">
        <v>12314</v>
      </c>
      <c r="CM22689" s="56" t="s">
        <v>216</v>
      </c>
      <c r="CN22689" s="56" t="s">
        <v>216</v>
      </c>
      <c r="CO22689" s="52"/>
      <c r="CP22689" s="52"/>
      <c r="CQ22689" s="52"/>
      <c r="CR22689" s="52"/>
      <c r="CS22689" s="52"/>
      <c r="CT22689" s="52"/>
      <c r="CU22689" s="33"/>
      <c r="CV22689" s="33"/>
    </row>
    <row r="22690" spans="74:100">
      <c r="BV22690" s="62"/>
      <c r="BW22690" s="62"/>
      <c r="BX22690" s="62"/>
      <c r="BY22690" s="62"/>
      <c r="BZ22690" s="62"/>
      <c r="CA22690" s="62"/>
      <c r="CB22690" s="62"/>
      <c r="CC22690" s="62"/>
      <c r="CD22690" s="62"/>
      <c r="CE22690" s="62"/>
      <c r="CF22690" s="62"/>
      <c r="CL22690" s="56" t="s">
        <v>12320</v>
      </c>
      <c r="CM22690" s="56" t="s">
        <v>215</v>
      </c>
      <c r="CN22690" s="56" t="s">
        <v>215</v>
      </c>
      <c r="CO22690" s="52"/>
      <c r="CP22690" s="52"/>
      <c r="CQ22690" s="52"/>
      <c r="CR22690" s="52"/>
      <c r="CS22690" s="52"/>
      <c r="CT22690" s="52"/>
      <c r="CU22690" s="33"/>
      <c r="CV22690" s="33"/>
    </row>
    <row r="22691" spans="74:100">
      <c r="BV22691" s="62"/>
      <c r="BW22691" s="62"/>
      <c r="BX22691" s="62"/>
      <c r="BY22691" s="62"/>
      <c r="BZ22691" s="62"/>
      <c r="CA22691" s="62"/>
      <c r="CB22691" s="62"/>
      <c r="CC22691" s="62"/>
      <c r="CD22691" s="62"/>
      <c r="CE22691" s="62"/>
      <c r="CF22691" s="62"/>
      <c r="CL22691" s="56" t="s">
        <v>12324</v>
      </c>
      <c r="CM22691" s="56" t="s">
        <v>216</v>
      </c>
      <c r="CN22691" s="56" t="s">
        <v>216</v>
      </c>
      <c r="CO22691" s="52"/>
      <c r="CP22691" s="52"/>
      <c r="CQ22691" s="52"/>
      <c r="CR22691" s="52"/>
      <c r="CS22691" s="52"/>
      <c r="CT22691" s="52"/>
      <c r="CU22691" s="33"/>
      <c r="CV22691" s="33"/>
    </row>
    <row r="22692" spans="74:100">
      <c r="BV22692" s="62"/>
      <c r="BW22692" s="62"/>
      <c r="BX22692" s="62"/>
      <c r="BY22692" s="62"/>
      <c r="BZ22692" s="62"/>
      <c r="CA22692" s="62"/>
      <c r="CB22692" s="62"/>
      <c r="CC22692" s="62"/>
      <c r="CD22692" s="62"/>
      <c r="CE22692" s="62"/>
      <c r="CF22692" s="62"/>
      <c r="CL22692" s="56" t="s">
        <v>12330</v>
      </c>
      <c r="CM22692" s="56" t="s">
        <v>216</v>
      </c>
      <c r="CN22692" s="56" t="s">
        <v>216</v>
      </c>
      <c r="CO22692" s="52"/>
      <c r="CP22692" s="52"/>
      <c r="CQ22692" s="52"/>
      <c r="CR22692" s="52"/>
      <c r="CS22692" s="52"/>
      <c r="CT22692" s="52"/>
      <c r="CU22692" s="33"/>
      <c r="CV22692" s="33"/>
    </row>
    <row r="22693" spans="74:100">
      <c r="BV22693" s="62"/>
      <c r="BW22693" s="62"/>
      <c r="BX22693" s="62"/>
      <c r="BY22693" s="62"/>
      <c r="BZ22693" s="62"/>
      <c r="CA22693" s="62"/>
      <c r="CB22693" s="62"/>
      <c r="CC22693" s="62"/>
      <c r="CD22693" s="62"/>
      <c r="CE22693" s="62"/>
      <c r="CF22693" s="62"/>
      <c r="CL22693" s="56" t="s">
        <v>12331</v>
      </c>
      <c r="CM22693" s="56" t="s">
        <v>216</v>
      </c>
      <c r="CN22693" s="56" t="s">
        <v>216</v>
      </c>
      <c r="CO22693" s="52"/>
      <c r="CP22693" s="52"/>
      <c r="CQ22693" s="52"/>
      <c r="CR22693" s="52"/>
      <c r="CS22693" s="52"/>
      <c r="CT22693" s="52"/>
      <c r="CU22693" s="33"/>
      <c r="CV22693" s="33"/>
    </row>
    <row r="22694" spans="74:100">
      <c r="BV22694" s="62"/>
      <c r="BW22694" s="62"/>
      <c r="BX22694" s="62"/>
      <c r="BY22694" s="62"/>
      <c r="BZ22694" s="62"/>
      <c r="CA22694" s="62"/>
      <c r="CB22694" s="62"/>
      <c r="CC22694" s="62"/>
      <c r="CD22694" s="62"/>
      <c r="CE22694" s="62"/>
      <c r="CF22694" s="62"/>
      <c r="CL22694" s="56" t="s">
        <v>24152</v>
      </c>
      <c r="CM22694" s="56" t="s">
        <v>216</v>
      </c>
      <c r="CN22694" s="56" t="s">
        <v>216</v>
      </c>
      <c r="CO22694" s="52"/>
      <c r="CP22694" s="52"/>
      <c r="CQ22694" s="52"/>
      <c r="CR22694" s="52"/>
      <c r="CS22694" s="52"/>
      <c r="CT22694" s="52"/>
      <c r="CU22694" s="33"/>
      <c r="CV22694" s="33"/>
    </row>
    <row r="22695" spans="74:100">
      <c r="BV22695" s="62"/>
      <c r="BW22695" s="62"/>
      <c r="BX22695" s="62"/>
      <c r="BY22695" s="62"/>
      <c r="BZ22695" s="62"/>
      <c r="CA22695" s="62"/>
      <c r="CB22695" s="62"/>
      <c r="CC22695" s="62"/>
      <c r="CD22695" s="62"/>
      <c r="CE22695" s="62"/>
      <c r="CF22695" s="62"/>
      <c r="CL22695" s="56" t="s">
        <v>12338</v>
      </c>
      <c r="CM22695" s="56" t="s">
        <v>215</v>
      </c>
      <c r="CN22695" s="56" t="s">
        <v>215</v>
      </c>
      <c r="CO22695" s="52"/>
      <c r="CP22695" s="52"/>
      <c r="CQ22695" s="52"/>
      <c r="CR22695" s="52"/>
      <c r="CS22695" s="52"/>
      <c r="CT22695" s="52"/>
      <c r="CU22695" s="33"/>
      <c r="CV22695" s="33"/>
    </row>
    <row r="22696" spans="74:100">
      <c r="BV22696" s="62"/>
      <c r="BW22696" s="62"/>
      <c r="BX22696" s="62"/>
      <c r="BY22696" s="62"/>
      <c r="BZ22696" s="62"/>
      <c r="CA22696" s="62"/>
      <c r="CB22696" s="62"/>
      <c r="CC22696" s="62"/>
      <c r="CD22696" s="62"/>
      <c r="CE22696" s="62"/>
      <c r="CF22696" s="62"/>
      <c r="CL22696" s="56" t="s">
        <v>24153</v>
      </c>
      <c r="CM22696" s="56" t="s">
        <v>215</v>
      </c>
      <c r="CN22696" s="56" t="s">
        <v>215</v>
      </c>
      <c r="CO22696" s="52"/>
      <c r="CP22696" s="52"/>
      <c r="CQ22696" s="52"/>
      <c r="CR22696" s="52"/>
      <c r="CS22696" s="52"/>
      <c r="CT22696" s="52"/>
      <c r="CU22696" s="33"/>
      <c r="CV22696" s="33"/>
    </row>
    <row r="22697" spans="74:100">
      <c r="BV22697" s="62"/>
      <c r="BW22697" s="62"/>
      <c r="BX22697" s="62"/>
      <c r="BY22697" s="62"/>
      <c r="BZ22697" s="62"/>
      <c r="CA22697" s="62"/>
      <c r="CB22697" s="62"/>
      <c r="CC22697" s="62"/>
      <c r="CD22697" s="62"/>
      <c r="CE22697" s="62"/>
      <c r="CF22697" s="62"/>
      <c r="CL22697" s="56" t="s">
        <v>12343</v>
      </c>
      <c r="CM22697" s="56" t="s">
        <v>215</v>
      </c>
      <c r="CN22697" s="56" t="s">
        <v>215</v>
      </c>
      <c r="CO22697" s="52"/>
      <c r="CP22697" s="52"/>
      <c r="CQ22697" s="52"/>
      <c r="CR22697" s="52"/>
      <c r="CS22697" s="52"/>
      <c r="CT22697" s="52"/>
      <c r="CU22697" s="33"/>
      <c r="CV22697" s="33"/>
    </row>
    <row r="22698" spans="74:100">
      <c r="BV22698" s="62"/>
      <c r="BW22698" s="62"/>
      <c r="BX22698" s="62"/>
      <c r="BY22698" s="62"/>
      <c r="BZ22698" s="62"/>
      <c r="CA22698" s="62"/>
      <c r="CB22698" s="62"/>
      <c r="CC22698" s="62"/>
      <c r="CD22698" s="62"/>
      <c r="CE22698" s="62"/>
      <c r="CF22698" s="62"/>
      <c r="CL22698" s="56" t="s">
        <v>12344</v>
      </c>
      <c r="CM22698" s="56" t="s">
        <v>215</v>
      </c>
      <c r="CN22698" s="56" t="s">
        <v>215</v>
      </c>
      <c r="CO22698" s="52"/>
      <c r="CP22698" s="52"/>
      <c r="CQ22698" s="52"/>
      <c r="CR22698" s="52"/>
      <c r="CS22698" s="52"/>
      <c r="CT22698" s="52"/>
      <c r="CU22698" s="33"/>
      <c r="CV22698" s="33"/>
    </row>
    <row r="22699" spans="74:100">
      <c r="BV22699" s="62"/>
      <c r="BW22699" s="62"/>
      <c r="BX22699" s="62"/>
      <c r="BY22699" s="62"/>
      <c r="BZ22699" s="62"/>
      <c r="CA22699" s="62"/>
      <c r="CB22699" s="62"/>
      <c r="CC22699" s="62"/>
      <c r="CD22699" s="62"/>
      <c r="CE22699" s="62"/>
      <c r="CF22699" s="62"/>
      <c r="CL22699" s="56" t="s">
        <v>12306</v>
      </c>
      <c r="CM22699" s="56" t="s">
        <v>216</v>
      </c>
      <c r="CN22699" s="56" t="s">
        <v>216</v>
      </c>
      <c r="CO22699" s="52"/>
      <c r="CP22699" s="52"/>
      <c r="CQ22699" s="52"/>
      <c r="CR22699" s="52"/>
      <c r="CS22699" s="52"/>
      <c r="CT22699" s="52"/>
      <c r="CU22699" s="33"/>
      <c r="CV22699" s="33"/>
    </row>
    <row r="22700" spans="74:100">
      <c r="BV22700" s="62"/>
      <c r="BW22700" s="62"/>
      <c r="BX22700" s="62"/>
      <c r="BY22700" s="62"/>
      <c r="BZ22700" s="62"/>
      <c r="CA22700" s="62"/>
      <c r="CB22700" s="62"/>
      <c r="CC22700" s="62"/>
      <c r="CD22700" s="62"/>
      <c r="CE22700" s="62"/>
      <c r="CF22700" s="62"/>
      <c r="CL22700" s="56" t="s">
        <v>12307</v>
      </c>
      <c r="CM22700" s="56" t="s">
        <v>216</v>
      </c>
      <c r="CN22700" s="56" t="s">
        <v>216</v>
      </c>
      <c r="CO22700" s="52"/>
      <c r="CP22700" s="52"/>
      <c r="CQ22700" s="52"/>
      <c r="CR22700" s="52"/>
      <c r="CS22700" s="52"/>
      <c r="CT22700" s="52"/>
      <c r="CU22700" s="33"/>
      <c r="CV22700" s="33"/>
    </row>
    <row r="22701" spans="74:100">
      <c r="BV22701" s="62"/>
      <c r="BW22701" s="62"/>
      <c r="BX22701" s="62"/>
      <c r="BY22701" s="62"/>
      <c r="BZ22701" s="62"/>
      <c r="CA22701" s="62"/>
      <c r="CB22701" s="62"/>
      <c r="CC22701" s="62"/>
      <c r="CD22701" s="62"/>
      <c r="CE22701" s="62"/>
      <c r="CF22701" s="62"/>
      <c r="CL22701" s="56" t="s">
        <v>12308</v>
      </c>
      <c r="CM22701" s="56" t="s">
        <v>216</v>
      </c>
      <c r="CN22701" s="56" t="s">
        <v>216</v>
      </c>
      <c r="CO22701" s="52"/>
      <c r="CP22701" s="52"/>
      <c r="CQ22701" s="52"/>
      <c r="CR22701" s="52"/>
      <c r="CS22701" s="52"/>
      <c r="CT22701" s="52"/>
      <c r="CU22701" s="33"/>
      <c r="CV22701" s="33"/>
    </row>
    <row r="22702" spans="74:100">
      <c r="BV22702" s="62"/>
      <c r="BW22702" s="62"/>
      <c r="BX22702" s="62"/>
      <c r="BY22702" s="62"/>
      <c r="BZ22702" s="62"/>
      <c r="CA22702" s="62"/>
      <c r="CB22702" s="62"/>
      <c r="CC22702" s="62"/>
      <c r="CD22702" s="62"/>
      <c r="CE22702" s="62"/>
      <c r="CF22702" s="62"/>
      <c r="CL22702" s="56" t="s">
        <v>12346</v>
      </c>
      <c r="CM22702" s="56" t="s">
        <v>217</v>
      </c>
      <c r="CN22702" s="56" t="s">
        <v>217</v>
      </c>
      <c r="CO22702" s="52"/>
      <c r="CP22702" s="52"/>
      <c r="CQ22702" s="52"/>
      <c r="CR22702" s="52"/>
      <c r="CS22702" s="52"/>
      <c r="CT22702" s="52"/>
      <c r="CU22702" s="33"/>
      <c r="CV22702" s="33"/>
    </row>
    <row r="22703" spans="74:100">
      <c r="BV22703" s="62"/>
      <c r="BW22703" s="62"/>
      <c r="BX22703" s="62"/>
      <c r="BY22703" s="62"/>
      <c r="BZ22703" s="62"/>
      <c r="CA22703" s="62"/>
      <c r="CB22703" s="62"/>
      <c r="CC22703" s="62"/>
      <c r="CD22703" s="62"/>
      <c r="CE22703" s="62"/>
      <c r="CF22703" s="62"/>
      <c r="CL22703" s="56" t="s">
        <v>12332</v>
      </c>
      <c r="CM22703" s="56" t="s">
        <v>216</v>
      </c>
      <c r="CN22703" s="56" t="s">
        <v>216</v>
      </c>
      <c r="CO22703" s="52"/>
      <c r="CP22703" s="52"/>
      <c r="CQ22703" s="52"/>
      <c r="CR22703" s="52"/>
      <c r="CS22703" s="52"/>
      <c r="CT22703" s="52"/>
      <c r="CU22703" s="33"/>
      <c r="CV22703" s="33"/>
    </row>
    <row r="22704" spans="74:100">
      <c r="BV22704" s="62"/>
      <c r="BW22704" s="62"/>
      <c r="BX22704" s="62"/>
      <c r="BY22704" s="62"/>
      <c r="BZ22704" s="62"/>
      <c r="CA22704" s="62"/>
      <c r="CB22704" s="62"/>
      <c r="CC22704" s="62"/>
      <c r="CD22704" s="62"/>
      <c r="CE22704" s="62"/>
      <c r="CF22704" s="62"/>
      <c r="CL22704" s="56" t="s">
        <v>12333</v>
      </c>
      <c r="CM22704" s="56" t="s">
        <v>216</v>
      </c>
      <c r="CN22704" s="56" t="s">
        <v>216</v>
      </c>
      <c r="CO22704" s="52"/>
      <c r="CP22704" s="52"/>
      <c r="CQ22704" s="52"/>
      <c r="CR22704" s="52"/>
      <c r="CS22704" s="52"/>
      <c r="CT22704" s="52"/>
      <c r="CU22704" s="33"/>
      <c r="CV22704" s="33"/>
    </row>
    <row r="22705" spans="74:100">
      <c r="BV22705" s="62"/>
      <c r="BW22705" s="62"/>
      <c r="BX22705" s="62"/>
      <c r="BY22705" s="62"/>
      <c r="BZ22705" s="62"/>
      <c r="CA22705" s="62"/>
      <c r="CB22705" s="62"/>
      <c r="CC22705" s="62"/>
      <c r="CD22705" s="62"/>
      <c r="CE22705" s="62"/>
      <c r="CF22705" s="62"/>
      <c r="CL22705" s="35" t="s">
        <v>15893</v>
      </c>
      <c r="CM22705" s="35" t="s">
        <v>217</v>
      </c>
      <c r="CN22705" s="35" t="s">
        <v>217</v>
      </c>
      <c r="CO22705" s="52"/>
      <c r="CP22705" s="52"/>
      <c r="CQ22705" s="52"/>
      <c r="CR22705" s="52"/>
      <c r="CS22705" s="52"/>
      <c r="CT22705" s="52"/>
      <c r="CU22705" s="33"/>
      <c r="CV22705" s="33"/>
    </row>
    <row r="22706" spans="74:100">
      <c r="BV22706" s="62"/>
      <c r="BW22706" s="62"/>
      <c r="BX22706" s="62"/>
      <c r="BY22706" s="62"/>
      <c r="BZ22706" s="62"/>
      <c r="CA22706" s="62"/>
      <c r="CB22706" s="62"/>
      <c r="CC22706" s="62"/>
      <c r="CD22706" s="62"/>
      <c r="CE22706" s="62"/>
      <c r="CF22706" s="62"/>
      <c r="CL22706" s="35" t="s">
        <v>12352</v>
      </c>
      <c r="CM22706" s="35" t="s">
        <v>217</v>
      </c>
      <c r="CN22706" s="35" t="s">
        <v>217</v>
      </c>
      <c r="CO22706" s="52"/>
      <c r="CP22706" s="52"/>
      <c r="CQ22706" s="52"/>
      <c r="CR22706" s="52"/>
      <c r="CS22706" s="52"/>
      <c r="CT22706" s="52"/>
      <c r="CU22706" s="33"/>
      <c r="CV22706" s="33"/>
    </row>
    <row r="22707" spans="74:100">
      <c r="BV22707" s="62"/>
      <c r="BW22707" s="62"/>
      <c r="BX22707" s="62"/>
      <c r="BY22707" s="62"/>
      <c r="BZ22707" s="62"/>
      <c r="CA22707" s="62"/>
      <c r="CB22707" s="62"/>
      <c r="CC22707" s="62"/>
      <c r="CD22707" s="62"/>
      <c r="CE22707" s="62"/>
      <c r="CF22707" s="62"/>
      <c r="CL22707" s="35" t="s">
        <v>15895</v>
      </c>
      <c r="CM22707" s="35" t="s">
        <v>217</v>
      </c>
      <c r="CN22707" s="35" t="s">
        <v>217</v>
      </c>
      <c r="CO22707" s="52"/>
      <c r="CP22707" s="52"/>
      <c r="CQ22707" s="52"/>
      <c r="CR22707" s="52"/>
      <c r="CS22707" s="52"/>
      <c r="CT22707" s="52"/>
      <c r="CU22707" s="33"/>
      <c r="CV22707" s="33"/>
    </row>
    <row r="22708" spans="74:100">
      <c r="BV22708" s="62"/>
      <c r="BW22708" s="62"/>
      <c r="BX22708" s="62"/>
      <c r="BY22708" s="62"/>
      <c r="BZ22708" s="62"/>
      <c r="CA22708" s="62"/>
      <c r="CB22708" s="62"/>
      <c r="CC22708" s="62"/>
      <c r="CD22708" s="62"/>
      <c r="CE22708" s="62"/>
      <c r="CF22708" s="62"/>
      <c r="CL22708" s="56" t="s">
        <v>20498</v>
      </c>
      <c r="CM22708" s="56" t="s">
        <v>216</v>
      </c>
      <c r="CN22708" s="56" t="s">
        <v>216</v>
      </c>
      <c r="CO22708" s="52"/>
      <c r="CP22708" s="52"/>
      <c r="CQ22708" s="52"/>
      <c r="CR22708" s="52"/>
      <c r="CS22708" s="52"/>
      <c r="CT22708" s="52"/>
      <c r="CU22708" s="33"/>
      <c r="CV22708" s="33"/>
    </row>
    <row r="22709" spans="74:100">
      <c r="BV22709" s="62"/>
      <c r="BW22709" s="62"/>
      <c r="BX22709" s="62"/>
      <c r="BY22709" s="62"/>
      <c r="BZ22709" s="62"/>
      <c r="CA22709" s="62"/>
      <c r="CB22709" s="62"/>
      <c r="CC22709" s="62"/>
      <c r="CD22709" s="62"/>
      <c r="CE22709" s="62"/>
      <c r="CF22709" s="62"/>
      <c r="CL22709" s="56" t="s">
        <v>15618</v>
      </c>
      <c r="CM22709" s="56" t="s">
        <v>216</v>
      </c>
      <c r="CN22709" s="56" t="s">
        <v>216</v>
      </c>
      <c r="CO22709" s="52"/>
      <c r="CP22709" s="52"/>
      <c r="CQ22709" s="52"/>
      <c r="CR22709" s="52"/>
      <c r="CS22709" s="52"/>
      <c r="CT22709" s="52"/>
      <c r="CU22709" s="33"/>
      <c r="CV22709" s="33"/>
    </row>
    <row r="22710" spans="74:100">
      <c r="BV22710" s="62"/>
      <c r="BW22710" s="62"/>
      <c r="BX22710" s="62"/>
      <c r="BY22710" s="62"/>
      <c r="BZ22710" s="62"/>
      <c r="CA22710" s="62"/>
      <c r="CB22710" s="62"/>
      <c r="CC22710" s="62"/>
      <c r="CD22710" s="62"/>
      <c r="CE22710" s="62"/>
      <c r="CF22710" s="62"/>
      <c r="CL22710" s="35" t="s">
        <v>12358</v>
      </c>
      <c r="CM22710" s="35" t="s">
        <v>217</v>
      </c>
      <c r="CN22710" s="35" t="s">
        <v>217</v>
      </c>
      <c r="CO22710" s="52"/>
      <c r="CP22710" s="52"/>
      <c r="CQ22710" s="52"/>
      <c r="CR22710" s="52"/>
      <c r="CS22710" s="52"/>
      <c r="CT22710" s="52"/>
      <c r="CU22710" s="33"/>
      <c r="CV22710" s="33"/>
    </row>
    <row r="22711" spans="74:100">
      <c r="BV22711" s="62"/>
      <c r="BW22711" s="62"/>
      <c r="BX22711" s="62"/>
      <c r="BY22711" s="62"/>
      <c r="BZ22711" s="62"/>
      <c r="CA22711" s="62"/>
      <c r="CB22711" s="62"/>
      <c r="CC22711" s="62"/>
      <c r="CD22711" s="62"/>
      <c r="CE22711" s="62"/>
      <c r="CF22711" s="62"/>
      <c r="CL22711" s="35" t="s">
        <v>12359</v>
      </c>
      <c r="CM22711" s="35" t="s">
        <v>217</v>
      </c>
      <c r="CN22711" s="35" t="s">
        <v>217</v>
      </c>
      <c r="CO22711" s="52"/>
      <c r="CP22711" s="52"/>
      <c r="CQ22711" s="52"/>
      <c r="CR22711" s="52"/>
      <c r="CS22711" s="52"/>
      <c r="CT22711" s="52"/>
      <c r="CU22711" s="33"/>
      <c r="CV22711" s="33"/>
    </row>
    <row r="22712" spans="74:100">
      <c r="BV22712" s="62"/>
      <c r="BW22712" s="62"/>
      <c r="BX22712" s="62"/>
      <c r="BY22712" s="62"/>
      <c r="BZ22712" s="62"/>
      <c r="CA22712" s="62"/>
      <c r="CB22712" s="62"/>
      <c r="CC22712" s="62"/>
      <c r="CD22712" s="62"/>
      <c r="CE22712" s="62"/>
      <c r="CF22712" s="62"/>
      <c r="CL22712" s="35" t="s">
        <v>12356</v>
      </c>
      <c r="CM22712" s="35" t="s">
        <v>217</v>
      </c>
      <c r="CN22712" s="35" t="s">
        <v>217</v>
      </c>
      <c r="CO22712" s="52"/>
      <c r="CP22712" s="52"/>
      <c r="CQ22712" s="52"/>
      <c r="CR22712" s="52"/>
      <c r="CS22712" s="52"/>
      <c r="CT22712" s="52"/>
      <c r="CU22712" s="33"/>
      <c r="CV22712" s="33"/>
    </row>
    <row r="22713" spans="74:100">
      <c r="BV22713" s="62"/>
      <c r="BW22713" s="62"/>
      <c r="BX22713" s="62"/>
      <c r="BY22713" s="62"/>
      <c r="BZ22713" s="62"/>
      <c r="CA22713" s="62"/>
      <c r="CB22713" s="62"/>
      <c r="CC22713" s="62"/>
      <c r="CD22713" s="62"/>
      <c r="CE22713" s="62"/>
      <c r="CF22713" s="62"/>
      <c r="CL22713" s="35" t="s">
        <v>12357</v>
      </c>
      <c r="CM22713" s="35" t="s">
        <v>217</v>
      </c>
      <c r="CN22713" s="35" t="s">
        <v>217</v>
      </c>
      <c r="CO22713" s="52"/>
      <c r="CP22713" s="52"/>
      <c r="CQ22713" s="52"/>
      <c r="CR22713" s="52"/>
      <c r="CS22713" s="52"/>
      <c r="CT22713" s="52"/>
      <c r="CU22713" s="33"/>
      <c r="CV22713" s="33"/>
    </row>
    <row r="22714" spans="74:100">
      <c r="BV22714" s="62"/>
      <c r="BW22714" s="62"/>
      <c r="BX22714" s="62"/>
      <c r="BY22714" s="62"/>
      <c r="BZ22714" s="62"/>
      <c r="CA22714" s="62"/>
      <c r="CB22714" s="62"/>
      <c r="CC22714" s="62"/>
      <c r="CD22714" s="62"/>
      <c r="CE22714" s="62"/>
      <c r="CF22714" s="62"/>
      <c r="CL22714" s="56" t="s">
        <v>5397</v>
      </c>
      <c r="CM22714" s="56" t="s">
        <v>214</v>
      </c>
      <c r="CN22714" s="56" t="s">
        <v>214</v>
      </c>
      <c r="CO22714" s="52"/>
      <c r="CP22714" s="52"/>
      <c r="CQ22714" s="52"/>
      <c r="CR22714" s="52"/>
      <c r="CS22714" s="52"/>
      <c r="CT22714" s="52"/>
      <c r="CU22714" s="33"/>
      <c r="CV22714" s="33"/>
    </row>
    <row r="22715" spans="74:100">
      <c r="BV22715" s="62"/>
      <c r="BW22715" s="62"/>
      <c r="BX22715" s="62"/>
      <c r="BY22715" s="62"/>
      <c r="BZ22715" s="62"/>
      <c r="CA22715" s="62"/>
      <c r="CB22715" s="62"/>
      <c r="CC22715" s="62"/>
      <c r="CD22715" s="62"/>
      <c r="CE22715" s="62"/>
      <c r="CF22715" s="62"/>
      <c r="CL22715" s="56" t="s">
        <v>24154</v>
      </c>
      <c r="CM22715" s="56" t="s">
        <v>214</v>
      </c>
      <c r="CN22715" s="56" t="s">
        <v>214</v>
      </c>
      <c r="CO22715" s="52"/>
      <c r="CP22715" s="52"/>
      <c r="CQ22715" s="52"/>
      <c r="CR22715" s="52"/>
      <c r="CS22715" s="52"/>
      <c r="CT22715" s="52"/>
      <c r="CU22715" s="33"/>
      <c r="CV22715" s="33"/>
    </row>
    <row r="22716" spans="74:100">
      <c r="BV22716" s="62"/>
      <c r="BW22716" s="62"/>
      <c r="BX22716" s="62"/>
      <c r="BY22716" s="62"/>
      <c r="BZ22716" s="62"/>
      <c r="CA22716" s="62"/>
      <c r="CB22716" s="62"/>
      <c r="CC22716" s="62"/>
      <c r="CD22716" s="62"/>
      <c r="CE22716" s="62"/>
      <c r="CF22716" s="62"/>
      <c r="CL22716" s="56" t="s">
        <v>12362</v>
      </c>
      <c r="CM22716" s="56" t="s">
        <v>214</v>
      </c>
      <c r="CN22716" s="56" t="s">
        <v>214</v>
      </c>
      <c r="CO22716" s="52"/>
      <c r="CP22716" s="52"/>
      <c r="CQ22716" s="52"/>
      <c r="CR22716" s="52"/>
      <c r="CS22716" s="52"/>
      <c r="CT22716" s="52"/>
      <c r="CU22716" s="33"/>
      <c r="CV22716" s="33"/>
    </row>
    <row r="22717" spans="74:100">
      <c r="BV22717" s="62"/>
      <c r="BW22717" s="62"/>
      <c r="BX22717" s="62"/>
      <c r="BY22717" s="62"/>
      <c r="BZ22717" s="62"/>
      <c r="CA22717" s="62"/>
      <c r="CB22717" s="62"/>
      <c r="CC22717" s="62"/>
      <c r="CD22717" s="62"/>
      <c r="CE22717" s="62"/>
      <c r="CF22717" s="62"/>
      <c r="CL22717" s="56" t="s">
        <v>1912</v>
      </c>
      <c r="CM22717" s="56" t="s">
        <v>214</v>
      </c>
      <c r="CN22717" s="56" t="s">
        <v>214</v>
      </c>
      <c r="CO22717" s="52"/>
      <c r="CP22717" s="52"/>
      <c r="CQ22717" s="52"/>
      <c r="CR22717" s="52"/>
      <c r="CS22717" s="52"/>
      <c r="CT22717" s="52"/>
      <c r="CU22717" s="33"/>
      <c r="CV22717" s="33"/>
    </row>
    <row r="22718" spans="74:100">
      <c r="BV22718" s="62"/>
      <c r="BW22718" s="62"/>
      <c r="BX22718" s="62"/>
      <c r="BY22718" s="62"/>
      <c r="BZ22718" s="62"/>
      <c r="CA22718" s="62"/>
      <c r="CB22718" s="62"/>
      <c r="CC22718" s="62"/>
      <c r="CD22718" s="62"/>
      <c r="CE22718" s="62"/>
      <c r="CF22718" s="62"/>
      <c r="CL22718" s="56" t="s">
        <v>12363</v>
      </c>
      <c r="CM22718" s="56" t="s">
        <v>214</v>
      </c>
      <c r="CN22718" s="56" t="s">
        <v>214</v>
      </c>
      <c r="CO22718" s="52"/>
      <c r="CP22718" s="52"/>
      <c r="CQ22718" s="52"/>
      <c r="CR22718" s="52"/>
      <c r="CS22718" s="52"/>
      <c r="CT22718" s="52"/>
      <c r="CU22718" s="33"/>
      <c r="CV22718" s="33"/>
    </row>
    <row r="22719" spans="74:100">
      <c r="BV22719" s="62"/>
      <c r="BW22719" s="62"/>
      <c r="BX22719" s="62"/>
      <c r="BY22719" s="62"/>
      <c r="BZ22719" s="62"/>
      <c r="CA22719" s="62"/>
      <c r="CB22719" s="62"/>
      <c r="CC22719" s="62"/>
      <c r="CD22719" s="62"/>
      <c r="CE22719" s="62"/>
      <c r="CF22719" s="62"/>
      <c r="CL22719" s="56" t="s">
        <v>12364</v>
      </c>
      <c r="CM22719" s="56" t="s">
        <v>214</v>
      </c>
      <c r="CN22719" s="56" t="s">
        <v>214</v>
      </c>
      <c r="CO22719" s="52"/>
      <c r="CP22719" s="52"/>
      <c r="CQ22719" s="52"/>
      <c r="CR22719" s="52"/>
      <c r="CS22719" s="52"/>
      <c r="CT22719" s="52"/>
      <c r="CU22719" s="33"/>
      <c r="CV22719" s="33"/>
    </row>
    <row r="22720" spans="74:100">
      <c r="BV22720" s="62"/>
      <c r="BW22720" s="62"/>
      <c r="BX22720" s="62"/>
      <c r="BY22720" s="62"/>
      <c r="BZ22720" s="62"/>
      <c r="CA22720" s="62"/>
      <c r="CB22720" s="62"/>
      <c r="CC22720" s="62"/>
      <c r="CD22720" s="62"/>
      <c r="CE22720" s="62"/>
      <c r="CF22720" s="62"/>
      <c r="CL22720" s="56" t="s">
        <v>24155</v>
      </c>
      <c r="CM22720" s="56" t="s">
        <v>216</v>
      </c>
      <c r="CN22720" s="56" t="s">
        <v>216</v>
      </c>
      <c r="CO22720" s="52"/>
      <c r="CP22720" s="52"/>
      <c r="CQ22720" s="52"/>
      <c r="CR22720" s="52"/>
      <c r="CS22720" s="52"/>
      <c r="CT22720" s="52"/>
      <c r="CU22720" s="33"/>
      <c r="CV22720" s="33"/>
    </row>
    <row r="22721" spans="74:100">
      <c r="BV22721" s="62"/>
      <c r="BW22721" s="62"/>
      <c r="BX22721" s="62"/>
      <c r="BY22721" s="62"/>
      <c r="BZ22721" s="62"/>
      <c r="CA22721" s="62"/>
      <c r="CB22721" s="62"/>
      <c r="CC22721" s="62"/>
      <c r="CD22721" s="62"/>
      <c r="CE22721" s="62"/>
      <c r="CF22721" s="62"/>
      <c r="CL22721" s="56" t="s">
        <v>12386</v>
      </c>
      <c r="CM22721" s="56" t="s">
        <v>216</v>
      </c>
      <c r="CN22721" s="56" t="s">
        <v>216</v>
      </c>
      <c r="CO22721" s="52"/>
      <c r="CP22721" s="52"/>
      <c r="CQ22721" s="52"/>
      <c r="CR22721" s="52"/>
      <c r="CS22721" s="52"/>
      <c r="CT22721" s="52"/>
      <c r="CU22721" s="33"/>
      <c r="CV22721" s="33"/>
    </row>
    <row r="22722" spans="74:100">
      <c r="BV22722" s="62"/>
      <c r="BW22722" s="62"/>
      <c r="BX22722" s="62"/>
      <c r="BY22722" s="62"/>
      <c r="BZ22722" s="62"/>
      <c r="CA22722" s="62"/>
      <c r="CB22722" s="62"/>
      <c r="CC22722" s="62"/>
      <c r="CD22722" s="62"/>
      <c r="CE22722" s="62"/>
      <c r="CF22722" s="62"/>
      <c r="CL22722" s="56" t="s">
        <v>1913</v>
      </c>
      <c r="CM22722" s="56" t="s">
        <v>215</v>
      </c>
      <c r="CN22722" s="56" t="s">
        <v>215</v>
      </c>
      <c r="CO22722" s="52"/>
      <c r="CP22722" s="52"/>
      <c r="CQ22722" s="52"/>
      <c r="CR22722" s="52"/>
      <c r="CS22722" s="52"/>
      <c r="CT22722" s="52"/>
      <c r="CU22722" s="33"/>
      <c r="CV22722" s="33"/>
    </row>
    <row r="22723" spans="74:100">
      <c r="BV22723" s="62"/>
      <c r="BW22723" s="62"/>
      <c r="BX22723" s="62"/>
      <c r="BY22723" s="62"/>
      <c r="BZ22723" s="62"/>
      <c r="CA22723" s="62"/>
      <c r="CB22723" s="62"/>
      <c r="CC22723" s="62"/>
      <c r="CD22723" s="62"/>
      <c r="CE22723" s="62"/>
      <c r="CF22723" s="62"/>
      <c r="CL22723" s="35" t="s">
        <v>12372</v>
      </c>
      <c r="CM22723" s="35" t="s">
        <v>217</v>
      </c>
      <c r="CN22723" s="35" t="s">
        <v>217</v>
      </c>
      <c r="CO22723" s="52"/>
      <c r="CP22723" s="52"/>
      <c r="CQ22723" s="52"/>
      <c r="CR22723" s="52"/>
      <c r="CS22723" s="52"/>
      <c r="CT22723" s="52"/>
      <c r="CU22723" s="33"/>
      <c r="CV22723" s="33"/>
    </row>
    <row r="22724" spans="74:100">
      <c r="BV22724" s="62"/>
      <c r="BW22724" s="62"/>
      <c r="BX22724" s="62"/>
      <c r="BY22724" s="62"/>
      <c r="BZ22724" s="62"/>
      <c r="CA22724" s="62"/>
      <c r="CB22724" s="62"/>
      <c r="CC22724" s="62"/>
      <c r="CD22724" s="62"/>
      <c r="CE22724" s="62"/>
      <c r="CF22724" s="62"/>
      <c r="CL22724" s="35" t="s">
        <v>12373</v>
      </c>
      <c r="CM22724" s="35" t="s">
        <v>217</v>
      </c>
      <c r="CN22724" s="35" t="s">
        <v>217</v>
      </c>
      <c r="CO22724" s="52"/>
      <c r="CP22724" s="52"/>
      <c r="CQ22724" s="52"/>
      <c r="CR22724" s="52"/>
      <c r="CS22724" s="52"/>
      <c r="CT22724" s="52"/>
      <c r="CU22724" s="33"/>
      <c r="CV22724" s="33"/>
    </row>
    <row r="22725" spans="74:100">
      <c r="BV22725" s="62"/>
      <c r="BW22725" s="62"/>
      <c r="BX22725" s="62"/>
      <c r="BY22725" s="62"/>
      <c r="BZ22725" s="62"/>
      <c r="CA22725" s="62"/>
      <c r="CB22725" s="62"/>
      <c r="CC22725" s="62"/>
      <c r="CD22725" s="62"/>
      <c r="CE22725" s="62"/>
      <c r="CF22725" s="62"/>
      <c r="CL22725" s="56" t="s">
        <v>12374</v>
      </c>
      <c r="CM22725" s="56" t="s">
        <v>215</v>
      </c>
      <c r="CN22725" s="56" t="s">
        <v>215</v>
      </c>
      <c r="CO22725" s="52"/>
      <c r="CP22725" s="52"/>
      <c r="CQ22725" s="52"/>
      <c r="CR22725" s="52"/>
      <c r="CS22725" s="52"/>
      <c r="CT22725" s="52"/>
      <c r="CU22725" s="33"/>
      <c r="CV22725" s="33"/>
    </row>
    <row r="22726" spans="74:100">
      <c r="BV22726" s="62"/>
      <c r="BW22726" s="62"/>
      <c r="BX22726" s="62"/>
      <c r="BY22726" s="62"/>
      <c r="BZ22726" s="62"/>
      <c r="CA22726" s="62"/>
      <c r="CB22726" s="62"/>
      <c r="CC22726" s="62"/>
      <c r="CD22726" s="62"/>
      <c r="CE22726" s="62"/>
      <c r="CF22726" s="62"/>
      <c r="CL22726" s="35" t="s">
        <v>12375</v>
      </c>
      <c r="CM22726" s="35" t="s">
        <v>217</v>
      </c>
      <c r="CN22726" s="35" t="s">
        <v>217</v>
      </c>
      <c r="CO22726" s="52"/>
      <c r="CP22726" s="52"/>
      <c r="CQ22726" s="52"/>
      <c r="CR22726" s="52"/>
      <c r="CS22726" s="52"/>
      <c r="CT22726" s="52"/>
      <c r="CU22726" s="33"/>
      <c r="CV22726" s="33"/>
    </row>
    <row r="22727" spans="74:100">
      <c r="BV22727" s="62"/>
      <c r="BW22727" s="62"/>
      <c r="BX22727" s="62"/>
      <c r="BY22727" s="62"/>
      <c r="BZ22727" s="62"/>
      <c r="CA22727" s="62"/>
      <c r="CB22727" s="62"/>
      <c r="CC22727" s="62"/>
      <c r="CD22727" s="62"/>
      <c r="CE22727" s="62"/>
      <c r="CF22727" s="62"/>
      <c r="CL22727" s="35" t="s">
        <v>12376</v>
      </c>
      <c r="CM22727" s="35" t="s">
        <v>217</v>
      </c>
      <c r="CN22727" s="35" t="s">
        <v>217</v>
      </c>
      <c r="CO22727" s="52"/>
      <c r="CP22727" s="52"/>
      <c r="CQ22727" s="52"/>
      <c r="CR22727" s="52"/>
      <c r="CS22727" s="52"/>
      <c r="CT22727" s="52"/>
      <c r="CU22727" s="33"/>
      <c r="CV22727" s="33"/>
    </row>
    <row r="22728" spans="74:100">
      <c r="BV22728" s="62"/>
      <c r="BW22728" s="62"/>
      <c r="BX22728" s="62"/>
      <c r="BY22728" s="62"/>
      <c r="BZ22728" s="62"/>
      <c r="CA22728" s="62"/>
      <c r="CB22728" s="62"/>
      <c r="CC22728" s="62"/>
      <c r="CD22728" s="62"/>
      <c r="CE22728" s="62"/>
      <c r="CF22728" s="62"/>
      <c r="CL22728" s="56" t="s">
        <v>1914</v>
      </c>
      <c r="CM22728" s="56" t="s">
        <v>216</v>
      </c>
      <c r="CN22728" s="56" t="s">
        <v>216</v>
      </c>
      <c r="CO22728" s="52"/>
      <c r="CP22728" s="52"/>
      <c r="CQ22728" s="52"/>
      <c r="CR22728" s="52"/>
      <c r="CS22728" s="52"/>
      <c r="CT22728" s="52"/>
      <c r="CU22728" s="33"/>
      <c r="CV22728" s="33"/>
    </row>
    <row r="22729" spans="74:100">
      <c r="BV22729" s="62"/>
      <c r="BW22729" s="62"/>
      <c r="BX22729" s="62"/>
      <c r="BY22729" s="62"/>
      <c r="BZ22729" s="62"/>
      <c r="CA22729" s="62"/>
      <c r="CB22729" s="62"/>
      <c r="CC22729" s="62"/>
      <c r="CD22729" s="62"/>
      <c r="CE22729" s="62"/>
      <c r="CF22729" s="62"/>
      <c r="CL22729" s="56" t="s">
        <v>1914</v>
      </c>
      <c r="CM22729" s="56" t="s">
        <v>214</v>
      </c>
      <c r="CN22729" s="56" t="s">
        <v>214</v>
      </c>
      <c r="CO22729" s="52"/>
      <c r="CP22729" s="52"/>
      <c r="CQ22729" s="52"/>
      <c r="CR22729" s="52"/>
      <c r="CS22729" s="52"/>
      <c r="CT22729" s="52"/>
      <c r="CU22729" s="33"/>
      <c r="CV22729" s="33"/>
    </row>
    <row r="22730" spans="74:100">
      <c r="BV22730" s="62"/>
      <c r="BW22730" s="62"/>
      <c r="BX22730" s="62"/>
      <c r="BY22730" s="62"/>
      <c r="BZ22730" s="62"/>
      <c r="CA22730" s="62"/>
      <c r="CB22730" s="62"/>
      <c r="CC22730" s="62"/>
      <c r="CD22730" s="62"/>
      <c r="CE22730" s="62"/>
      <c r="CF22730" s="62"/>
      <c r="CL22730" s="56" t="s">
        <v>11655</v>
      </c>
      <c r="CM22730" s="56" t="s">
        <v>216</v>
      </c>
      <c r="CN22730" s="56" t="s">
        <v>216</v>
      </c>
      <c r="CO22730" s="52"/>
      <c r="CP22730" s="52"/>
      <c r="CQ22730" s="52"/>
      <c r="CR22730" s="52"/>
      <c r="CS22730" s="52"/>
      <c r="CT22730" s="52"/>
      <c r="CU22730" s="33"/>
      <c r="CV22730" s="33"/>
    </row>
    <row r="22731" spans="74:100">
      <c r="BV22731" s="62"/>
      <c r="BW22731" s="62"/>
      <c r="BX22731" s="62"/>
      <c r="BY22731" s="62"/>
      <c r="BZ22731" s="62"/>
      <c r="CA22731" s="62"/>
      <c r="CB22731" s="62"/>
      <c r="CC22731" s="62"/>
      <c r="CD22731" s="62"/>
      <c r="CE22731" s="62"/>
      <c r="CF22731" s="62"/>
      <c r="CL22731" s="35" t="s">
        <v>12407</v>
      </c>
      <c r="CM22731" s="35" t="s">
        <v>217</v>
      </c>
      <c r="CN22731" s="35" t="s">
        <v>217</v>
      </c>
      <c r="CO22731" s="52"/>
      <c r="CP22731" s="52"/>
      <c r="CQ22731" s="52"/>
      <c r="CR22731" s="52"/>
      <c r="CS22731" s="52"/>
      <c r="CT22731" s="52"/>
      <c r="CU22731" s="33"/>
      <c r="CV22731" s="33"/>
    </row>
    <row r="22732" spans="74:100">
      <c r="BV22732" s="62"/>
      <c r="BW22732" s="62"/>
      <c r="BX22732" s="62"/>
      <c r="BY22732" s="62"/>
      <c r="BZ22732" s="62"/>
      <c r="CA22732" s="62"/>
      <c r="CB22732" s="62"/>
      <c r="CC22732" s="62"/>
      <c r="CD22732" s="62"/>
      <c r="CE22732" s="62"/>
      <c r="CF22732" s="62"/>
      <c r="CL22732" s="56" t="s">
        <v>1915</v>
      </c>
      <c r="CM22732" s="56" t="s">
        <v>214</v>
      </c>
      <c r="CN22732" s="56" t="s">
        <v>214</v>
      </c>
      <c r="CO22732" s="52"/>
      <c r="CP22732" s="52"/>
      <c r="CQ22732" s="52"/>
      <c r="CR22732" s="52"/>
      <c r="CS22732" s="52"/>
      <c r="CT22732" s="52"/>
      <c r="CU22732" s="33"/>
      <c r="CV22732" s="33"/>
    </row>
    <row r="22733" spans="74:100">
      <c r="BV22733" s="62"/>
      <c r="BW22733" s="62"/>
      <c r="BX22733" s="62"/>
      <c r="BY22733" s="62"/>
      <c r="BZ22733" s="62"/>
      <c r="CA22733" s="62"/>
      <c r="CB22733" s="62"/>
      <c r="CC22733" s="62"/>
      <c r="CD22733" s="62"/>
      <c r="CE22733" s="62"/>
      <c r="CF22733" s="62"/>
      <c r="CL22733" s="56" t="s">
        <v>24156</v>
      </c>
      <c r="CM22733" s="56" t="s">
        <v>214</v>
      </c>
      <c r="CN22733" s="56" t="s">
        <v>214</v>
      </c>
      <c r="CO22733" s="52"/>
      <c r="CP22733" s="52"/>
      <c r="CQ22733" s="52"/>
      <c r="CR22733" s="52"/>
      <c r="CS22733" s="52"/>
      <c r="CT22733" s="52"/>
      <c r="CU22733" s="33"/>
      <c r="CV22733" s="33"/>
    </row>
    <row r="22734" spans="74:100">
      <c r="BV22734" s="62"/>
      <c r="BW22734" s="62"/>
      <c r="BX22734" s="62"/>
      <c r="BY22734" s="62"/>
      <c r="BZ22734" s="62"/>
      <c r="CA22734" s="62"/>
      <c r="CB22734" s="62"/>
      <c r="CC22734" s="62"/>
      <c r="CD22734" s="62"/>
      <c r="CE22734" s="62"/>
      <c r="CF22734" s="62"/>
      <c r="CL22734" s="35" t="s">
        <v>12419</v>
      </c>
      <c r="CM22734" s="35" t="s">
        <v>217</v>
      </c>
      <c r="CN22734" s="35" t="s">
        <v>217</v>
      </c>
      <c r="CO22734" s="52"/>
      <c r="CP22734" s="52"/>
      <c r="CQ22734" s="52"/>
      <c r="CR22734" s="52"/>
      <c r="CS22734" s="52"/>
      <c r="CT22734" s="52"/>
      <c r="CU22734" s="33"/>
      <c r="CV22734" s="33"/>
    </row>
    <row r="22735" spans="74:100">
      <c r="BV22735" s="62"/>
      <c r="BW22735" s="62"/>
      <c r="BX22735" s="62"/>
      <c r="BY22735" s="62"/>
      <c r="BZ22735" s="62"/>
      <c r="CA22735" s="62"/>
      <c r="CB22735" s="62"/>
      <c r="CC22735" s="62"/>
      <c r="CD22735" s="62"/>
      <c r="CE22735" s="62"/>
      <c r="CF22735" s="62"/>
      <c r="CL22735" s="56" t="s">
        <v>12365</v>
      </c>
      <c r="CM22735" s="56" t="s">
        <v>214</v>
      </c>
      <c r="CN22735" s="56" t="s">
        <v>214</v>
      </c>
      <c r="CO22735" s="52"/>
      <c r="CP22735" s="52"/>
      <c r="CQ22735" s="52"/>
      <c r="CR22735" s="52"/>
      <c r="CS22735" s="52"/>
      <c r="CT22735" s="52"/>
      <c r="CU22735" s="33"/>
      <c r="CV22735" s="33"/>
    </row>
    <row r="22736" spans="74:100">
      <c r="BV22736" s="62"/>
      <c r="BW22736" s="62"/>
      <c r="BX22736" s="62"/>
      <c r="BY22736" s="62"/>
      <c r="BZ22736" s="62"/>
      <c r="CA22736" s="62"/>
      <c r="CB22736" s="62"/>
      <c r="CC22736" s="62"/>
      <c r="CD22736" s="62"/>
      <c r="CE22736" s="62"/>
      <c r="CF22736" s="62"/>
      <c r="CL22736" s="56" t="s">
        <v>12365</v>
      </c>
      <c r="CM22736" s="56" t="s">
        <v>214</v>
      </c>
      <c r="CN22736" s="56" t="s">
        <v>214</v>
      </c>
      <c r="CO22736" s="52"/>
      <c r="CP22736" s="52"/>
      <c r="CQ22736" s="52"/>
      <c r="CR22736" s="52"/>
      <c r="CS22736" s="52"/>
      <c r="CT22736" s="52"/>
      <c r="CU22736" s="33"/>
      <c r="CV22736" s="33"/>
    </row>
    <row r="22737" spans="74:100">
      <c r="BV22737" s="62"/>
      <c r="BW22737" s="62"/>
      <c r="BX22737" s="62"/>
      <c r="BY22737" s="62"/>
      <c r="BZ22737" s="62"/>
      <c r="CA22737" s="62"/>
      <c r="CB22737" s="62"/>
      <c r="CC22737" s="62"/>
      <c r="CD22737" s="62"/>
      <c r="CE22737" s="62"/>
      <c r="CF22737" s="62"/>
      <c r="CL22737" s="56" t="s">
        <v>12400</v>
      </c>
      <c r="CM22737" s="56" t="s">
        <v>216</v>
      </c>
      <c r="CN22737" s="56" t="s">
        <v>216</v>
      </c>
      <c r="CO22737" s="52"/>
      <c r="CP22737" s="52"/>
      <c r="CQ22737" s="52"/>
      <c r="CR22737" s="52"/>
      <c r="CS22737" s="52"/>
      <c r="CT22737" s="52"/>
      <c r="CU22737" s="33"/>
      <c r="CV22737" s="33"/>
    </row>
    <row r="22738" spans="74:100">
      <c r="BV22738" s="62"/>
      <c r="BW22738" s="62"/>
      <c r="BX22738" s="62"/>
      <c r="BY22738" s="62"/>
      <c r="BZ22738" s="62"/>
      <c r="CA22738" s="62"/>
      <c r="CB22738" s="62"/>
      <c r="CC22738" s="62"/>
      <c r="CD22738" s="62"/>
      <c r="CE22738" s="62"/>
      <c r="CF22738" s="62"/>
      <c r="CL22738" s="56" t="s">
        <v>12401</v>
      </c>
      <c r="CM22738" s="56" t="s">
        <v>216</v>
      </c>
      <c r="CN22738" s="56" t="s">
        <v>216</v>
      </c>
      <c r="CO22738" s="52"/>
      <c r="CP22738" s="52"/>
      <c r="CQ22738" s="52"/>
      <c r="CR22738" s="52"/>
      <c r="CS22738" s="52"/>
      <c r="CT22738" s="52"/>
      <c r="CU22738" s="33"/>
      <c r="CV22738" s="33"/>
    </row>
    <row r="22739" spans="74:100">
      <c r="BV22739" s="62"/>
      <c r="BW22739" s="62"/>
      <c r="BX22739" s="62"/>
      <c r="BY22739" s="62"/>
      <c r="BZ22739" s="62"/>
      <c r="CA22739" s="62"/>
      <c r="CB22739" s="62"/>
      <c r="CC22739" s="62"/>
      <c r="CD22739" s="62"/>
      <c r="CE22739" s="62"/>
      <c r="CF22739" s="62"/>
      <c r="CL22739" s="56" t="s">
        <v>12402</v>
      </c>
      <c r="CM22739" s="56" t="s">
        <v>216</v>
      </c>
      <c r="CN22739" s="56" t="s">
        <v>216</v>
      </c>
      <c r="CO22739" s="52"/>
      <c r="CP22739" s="52"/>
      <c r="CQ22739" s="52"/>
      <c r="CR22739" s="52"/>
      <c r="CS22739" s="52"/>
      <c r="CT22739" s="52"/>
      <c r="CU22739" s="33"/>
      <c r="CV22739" s="33"/>
    </row>
    <row r="22740" spans="74:100">
      <c r="BV22740" s="62"/>
      <c r="BW22740" s="62"/>
      <c r="BX22740" s="62"/>
      <c r="BY22740" s="62"/>
      <c r="BZ22740" s="62"/>
      <c r="CA22740" s="62"/>
      <c r="CB22740" s="62"/>
      <c r="CC22740" s="62"/>
      <c r="CD22740" s="62"/>
      <c r="CE22740" s="62"/>
      <c r="CF22740" s="62"/>
      <c r="CL22740" s="56" t="s">
        <v>12403</v>
      </c>
      <c r="CM22740" s="56" t="s">
        <v>216</v>
      </c>
      <c r="CN22740" s="56" t="s">
        <v>216</v>
      </c>
      <c r="CO22740" s="52"/>
      <c r="CP22740" s="52"/>
      <c r="CQ22740" s="52"/>
      <c r="CR22740" s="52"/>
      <c r="CS22740" s="52"/>
      <c r="CT22740" s="52"/>
      <c r="CU22740" s="33"/>
      <c r="CV22740" s="33"/>
    </row>
    <row r="22741" spans="74:100">
      <c r="BV22741" s="62"/>
      <c r="BW22741" s="62"/>
      <c r="BX22741" s="62"/>
      <c r="BY22741" s="62"/>
      <c r="BZ22741" s="62"/>
      <c r="CA22741" s="62"/>
      <c r="CB22741" s="62"/>
      <c r="CC22741" s="62"/>
      <c r="CD22741" s="62"/>
      <c r="CE22741" s="62"/>
      <c r="CF22741" s="62"/>
      <c r="CL22741" s="56" t="s">
        <v>12378</v>
      </c>
      <c r="CM22741" s="56" t="s">
        <v>215</v>
      </c>
      <c r="CN22741" s="56" t="s">
        <v>215</v>
      </c>
      <c r="CO22741" s="52"/>
      <c r="CP22741" s="52"/>
      <c r="CQ22741" s="52"/>
      <c r="CR22741" s="52"/>
      <c r="CS22741" s="52"/>
      <c r="CT22741" s="52"/>
      <c r="CU22741" s="33"/>
      <c r="CV22741" s="33"/>
    </row>
    <row r="22742" spans="74:100">
      <c r="BV22742" s="62"/>
      <c r="BW22742" s="62"/>
      <c r="BX22742" s="62"/>
      <c r="BY22742" s="62"/>
      <c r="BZ22742" s="62"/>
      <c r="CA22742" s="62"/>
      <c r="CB22742" s="62"/>
      <c r="CC22742" s="62"/>
      <c r="CD22742" s="62"/>
      <c r="CE22742" s="62"/>
      <c r="CF22742" s="62"/>
      <c r="CL22742" s="56" t="s">
        <v>12404</v>
      </c>
      <c r="CM22742" s="56" t="s">
        <v>216</v>
      </c>
      <c r="CN22742" s="56" t="s">
        <v>216</v>
      </c>
      <c r="CO22742" s="52"/>
      <c r="CP22742" s="52"/>
      <c r="CQ22742" s="52"/>
      <c r="CR22742" s="52"/>
      <c r="CS22742" s="52"/>
      <c r="CT22742" s="52"/>
      <c r="CU22742" s="33"/>
      <c r="CV22742" s="33"/>
    </row>
    <row r="22743" spans="74:100">
      <c r="BV22743" s="62"/>
      <c r="BW22743" s="62"/>
      <c r="BX22743" s="62"/>
      <c r="BY22743" s="62"/>
      <c r="BZ22743" s="62"/>
      <c r="CA22743" s="62"/>
      <c r="CB22743" s="62"/>
      <c r="CC22743" s="62"/>
      <c r="CD22743" s="62"/>
      <c r="CE22743" s="62"/>
      <c r="CF22743" s="62"/>
      <c r="CL22743" s="56" t="s">
        <v>12405</v>
      </c>
      <c r="CM22743" s="56" t="s">
        <v>216</v>
      </c>
      <c r="CN22743" s="56" t="s">
        <v>216</v>
      </c>
      <c r="CO22743" s="52"/>
      <c r="CP22743" s="52"/>
      <c r="CQ22743" s="52"/>
      <c r="CR22743" s="52"/>
      <c r="CS22743" s="52"/>
      <c r="CT22743" s="52"/>
      <c r="CU22743" s="33"/>
      <c r="CV22743" s="33"/>
    </row>
    <row r="22744" spans="74:100">
      <c r="BV22744" s="62"/>
      <c r="BW22744" s="62"/>
      <c r="BX22744" s="62"/>
      <c r="BY22744" s="62"/>
      <c r="BZ22744" s="62"/>
      <c r="CA22744" s="62"/>
      <c r="CB22744" s="62"/>
      <c r="CC22744" s="62"/>
      <c r="CD22744" s="62"/>
      <c r="CE22744" s="62"/>
      <c r="CF22744" s="62"/>
      <c r="CL22744" s="56" t="s">
        <v>12379</v>
      </c>
      <c r="CM22744" s="56" t="s">
        <v>215</v>
      </c>
      <c r="CN22744" s="56" t="s">
        <v>215</v>
      </c>
      <c r="CO22744" s="52"/>
      <c r="CP22744" s="52"/>
      <c r="CQ22744" s="52"/>
      <c r="CR22744" s="52"/>
      <c r="CS22744" s="52"/>
      <c r="CT22744" s="52"/>
      <c r="CU22744" s="33"/>
      <c r="CV22744" s="33"/>
    </row>
    <row r="22745" spans="74:100">
      <c r="BV22745" s="62"/>
      <c r="BW22745" s="62"/>
      <c r="BX22745" s="62"/>
      <c r="BY22745" s="62"/>
      <c r="BZ22745" s="62"/>
      <c r="CA22745" s="62"/>
      <c r="CB22745" s="62"/>
      <c r="CC22745" s="62"/>
      <c r="CD22745" s="62"/>
      <c r="CE22745" s="62"/>
      <c r="CF22745" s="62"/>
      <c r="CL22745" s="56" t="s">
        <v>12380</v>
      </c>
      <c r="CM22745" s="56" t="s">
        <v>215</v>
      </c>
      <c r="CN22745" s="56" t="s">
        <v>215</v>
      </c>
      <c r="CO22745" s="52"/>
      <c r="CP22745" s="52"/>
      <c r="CQ22745" s="52"/>
      <c r="CR22745" s="52"/>
      <c r="CS22745" s="52"/>
      <c r="CT22745" s="52"/>
      <c r="CU22745" s="33"/>
      <c r="CV22745" s="33"/>
    </row>
    <row r="22746" spans="74:100">
      <c r="BV22746" s="62"/>
      <c r="BW22746" s="62"/>
      <c r="BX22746" s="62"/>
      <c r="BY22746" s="62"/>
      <c r="BZ22746" s="62"/>
      <c r="CA22746" s="62"/>
      <c r="CB22746" s="62"/>
      <c r="CC22746" s="62"/>
      <c r="CD22746" s="62"/>
      <c r="CE22746" s="62"/>
      <c r="CF22746" s="62"/>
      <c r="CL22746" s="56" t="s">
        <v>1917</v>
      </c>
      <c r="CM22746" s="56" t="s">
        <v>216</v>
      </c>
      <c r="CN22746" s="56" t="s">
        <v>216</v>
      </c>
      <c r="CO22746" s="52"/>
      <c r="CP22746" s="52"/>
      <c r="CQ22746" s="52"/>
      <c r="CR22746" s="52"/>
      <c r="CS22746" s="52"/>
      <c r="CT22746" s="52"/>
      <c r="CU22746" s="33"/>
      <c r="CV22746" s="33"/>
    </row>
    <row r="22747" spans="74:100">
      <c r="BV22747" s="62"/>
      <c r="BW22747" s="62"/>
      <c r="BX22747" s="62"/>
      <c r="BY22747" s="62"/>
      <c r="BZ22747" s="62"/>
      <c r="CA22747" s="62"/>
      <c r="CB22747" s="62"/>
      <c r="CC22747" s="62"/>
      <c r="CD22747" s="62"/>
      <c r="CE22747" s="62"/>
      <c r="CF22747" s="62"/>
      <c r="CL22747" s="56" t="s">
        <v>12387</v>
      </c>
      <c r="CM22747" s="56" t="s">
        <v>216</v>
      </c>
      <c r="CN22747" s="56" t="s">
        <v>216</v>
      </c>
      <c r="CO22747" s="52"/>
      <c r="CP22747" s="52"/>
      <c r="CQ22747" s="52"/>
      <c r="CR22747" s="52"/>
      <c r="CS22747" s="52"/>
      <c r="CT22747" s="52"/>
      <c r="CU22747" s="33"/>
      <c r="CV22747" s="33"/>
    </row>
    <row r="22748" spans="74:100">
      <c r="BV22748" s="62"/>
      <c r="BW22748" s="62"/>
      <c r="BX22748" s="62"/>
      <c r="BY22748" s="62"/>
      <c r="BZ22748" s="62"/>
      <c r="CA22748" s="62"/>
      <c r="CB22748" s="62"/>
      <c r="CC22748" s="62"/>
      <c r="CD22748" s="62"/>
      <c r="CE22748" s="62"/>
      <c r="CF22748" s="62"/>
      <c r="CL22748" s="35" t="s">
        <v>12420</v>
      </c>
      <c r="CM22748" s="35" t="s">
        <v>217</v>
      </c>
      <c r="CN22748" s="35" t="s">
        <v>217</v>
      </c>
      <c r="CO22748" s="52"/>
      <c r="CP22748" s="52"/>
      <c r="CQ22748" s="52"/>
      <c r="CR22748" s="52"/>
      <c r="CS22748" s="52"/>
      <c r="CT22748" s="52"/>
      <c r="CU22748" s="33"/>
      <c r="CV22748" s="33"/>
    </row>
    <row r="22749" spans="74:100">
      <c r="BV22749" s="62"/>
      <c r="BW22749" s="62"/>
      <c r="BX22749" s="62"/>
      <c r="BY22749" s="62"/>
      <c r="BZ22749" s="62"/>
      <c r="CA22749" s="62"/>
      <c r="CB22749" s="62"/>
      <c r="CC22749" s="62"/>
      <c r="CD22749" s="62"/>
      <c r="CE22749" s="62"/>
      <c r="CF22749" s="62"/>
      <c r="CL22749" s="56" t="s">
        <v>12388</v>
      </c>
      <c r="CM22749" s="56" t="s">
        <v>216</v>
      </c>
      <c r="CN22749" s="56" t="s">
        <v>216</v>
      </c>
      <c r="CO22749" s="52"/>
      <c r="CP22749" s="52"/>
      <c r="CQ22749" s="52"/>
      <c r="CR22749" s="52"/>
      <c r="CS22749" s="52"/>
      <c r="CT22749" s="52"/>
      <c r="CU22749" s="33"/>
      <c r="CV22749" s="33"/>
    </row>
    <row r="22750" spans="74:100">
      <c r="BV22750" s="62"/>
      <c r="BW22750" s="62"/>
      <c r="BX22750" s="62"/>
      <c r="BY22750" s="62"/>
      <c r="BZ22750" s="62"/>
      <c r="CA22750" s="62"/>
      <c r="CB22750" s="62"/>
      <c r="CC22750" s="62"/>
      <c r="CD22750" s="62"/>
      <c r="CE22750" s="62"/>
      <c r="CF22750" s="62"/>
      <c r="CL22750" s="35" t="s">
        <v>12421</v>
      </c>
      <c r="CM22750" s="35" t="s">
        <v>217</v>
      </c>
      <c r="CN22750" s="35" t="s">
        <v>217</v>
      </c>
      <c r="CO22750" s="52"/>
      <c r="CP22750" s="52"/>
      <c r="CQ22750" s="52"/>
      <c r="CR22750" s="52"/>
      <c r="CS22750" s="52"/>
      <c r="CT22750" s="52"/>
      <c r="CU22750" s="33"/>
      <c r="CV22750" s="33"/>
    </row>
    <row r="22751" spans="74:100">
      <c r="BV22751" s="62"/>
      <c r="BW22751" s="62"/>
      <c r="BX22751" s="62"/>
      <c r="BY22751" s="62"/>
      <c r="BZ22751" s="62"/>
      <c r="CA22751" s="62"/>
      <c r="CB22751" s="62"/>
      <c r="CC22751" s="62"/>
      <c r="CD22751" s="62"/>
      <c r="CE22751" s="62"/>
      <c r="CF22751" s="62"/>
      <c r="CL22751" s="35" t="s">
        <v>12424</v>
      </c>
      <c r="CM22751" s="35" t="s">
        <v>217</v>
      </c>
      <c r="CN22751" s="35" t="s">
        <v>217</v>
      </c>
      <c r="CO22751" s="52"/>
      <c r="CP22751" s="52"/>
      <c r="CQ22751" s="52"/>
      <c r="CR22751" s="52"/>
      <c r="CS22751" s="52"/>
      <c r="CT22751" s="52"/>
      <c r="CU22751" s="33"/>
      <c r="CV22751" s="33"/>
    </row>
    <row r="22752" spans="74:100">
      <c r="BV22752" s="62"/>
      <c r="BW22752" s="62"/>
      <c r="BX22752" s="62"/>
      <c r="BY22752" s="62"/>
      <c r="BZ22752" s="62"/>
      <c r="CA22752" s="62"/>
      <c r="CB22752" s="62"/>
      <c r="CC22752" s="62"/>
      <c r="CD22752" s="62"/>
      <c r="CE22752" s="62"/>
      <c r="CF22752" s="62"/>
      <c r="CL22752" s="35" t="s">
        <v>12393</v>
      </c>
      <c r="CM22752" s="35" t="s">
        <v>217</v>
      </c>
      <c r="CN22752" s="35" t="s">
        <v>217</v>
      </c>
      <c r="CO22752" s="52"/>
      <c r="CP22752" s="52"/>
      <c r="CQ22752" s="52"/>
      <c r="CR22752" s="52"/>
      <c r="CS22752" s="52"/>
      <c r="CT22752" s="52"/>
      <c r="CU22752" s="33"/>
      <c r="CV22752" s="33"/>
    </row>
    <row r="22753" spans="74:100">
      <c r="BV22753" s="62"/>
      <c r="BW22753" s="62"/>
      <c r="BX22753" s="62"/>
      <c r="BY22753" s="62"/>
      <c r="BZ22753" s="62"/>
      <c r="CA22753" s="62"/>
      <c r="CB22753" s="62"/>
      <c r="CC22753" s="62"/>
      <c r="CD22753" s="62"/>
      <c r="CE22753" s="62"/>
      <c r="CF22753" s="62"/>
      <c r="CL22753" s="35" t="s">
        <v>12425</v>
      </c>
      <c r="CM22753" s="35" t="s">
        <v>217</v>
      </c>
      <c r="CN22753" s="35" t="s">
        <v>217</v>
      </c>
      <c r="CO22753" s="52"/>
      <c r="CP22753" s="52"/>
      <c r="CQ22753" s="52"/>
      <c r="CR22753" s="52"/>
      <c r="CS22753" s="52"/>
      <c r="CT22753" s="52"/>
      <c r="CU22753" s="33"/>
      <c r="CV22753" s="33"/>
    </row>
    <row r="22754" spans="74:100">
      <c r="BV22754" s="62"/>
      <c r="BW22754" s="62"/>
      <c r="BX22754" s="62"/>
      <c r="BY22754" s="62"/>
      <c r="BZ22754" s="62"/>
      <c r="CA22754" s="62"/>
      <c r="CB22754" s="62"/>
      <c r="CC22754" s="62"/>
      <c r="CD22754" s="62"/>
      <c r="CE22754" s="62"/>
      <c r="CF22754" s="62"/>
      <c r="CL22754" s="35" t="s">
        <v>12396</v>
      </c>
      <c r="CM22754" s="35" t="s">
        <v>217</v>
      </c>
      <c r="CN22754" s="35" t="s">
        <v>217</v>
      </c>
      <c r="CO22754" s="52"/>
      <c r="CP22754" s="52"/>
      <c r="CQ22754" s="52"/>
      <c r="CR22754" s="52"/>
      <c r="CS22754" s="52"/>
      <c r="CT22754" s="52"/>
      <c r="CU22754" s="33"/>
      <c r="CV22754" s="33"/>
    </row>
    <row r="22755" spans="74:100">
      <c r="BV22755" s="62"/>
      <c r="BW22755" s="62"/>
      <c r="BX22755" s="62"/>
      <c r="BY22755" s="62"/>
      <c r="BZ22755" s="62"/>
      <c r="CA22755" s="62"/>
      <c r="CB22755" s="62"/>
      <c r="CC22755" s="62"/>
      <c r="CD22755" s="62"/>
      <c r="CE22755" s="62"/>
      <c r="CF22755" s="62"/>
      <c r="CL22755" s="35" t="s">
        <v>12422</v>
      </c>
      <c r="CM22755" s="35" t="s">
        <v>217</v>
      </c>
      <c r="CN22755" s="35" t="s">
        <v>217</v>
      </c>
      <c r="CO22755" s="52"/>
      <c r="CP22755" s="52"/>
      <c r="CQ22755" s="52"/>
      <c r="CR22755" s="52"/>
      <c r="CS22755" s="52"/>
      <c r="CT22755" s="52"/>
      <c r="CU22755" s="33"/>
      <c r="CV22755" s="33"/>
    </row>
    <row r="22756" spans="74:100">
      <c r="BV22756" s="62"/>
      <c r="BW22756" s="62"/>
      <c r="BX22756" s="62"/>
      <c r="BY22756" s="62"/>
      <c r="BZ22756" s="62"/>
      <c r="CA22756" s="62"/>
      <c r="CB22756" s="62"/>
      <c r="CC22756" s="62"/>
      <c r="CD22756" s="62"/>
      <c r="CE22756" s="62"/>
      <c r="CF22756" s="62"/>
      <c r="CL22756" s="56" t="s">
        <v>1918</v>
      </c>
      <c r="CM22756" s="56" t="s">
        <v>216</v>
      </c>
      <c r="CN22756" s="56" t="s">
        <v>216</v>
      </c>
      <c r="CO22756" s="52"/>
      <c r="CP22756" s="52"/>
      <c r="CQ22756" s="52"/>
      <c r="CR22756" s="52"/>
      <c r="CS22756" s="52"/>
      <c r="CT22756" s="52"/>
      <c r="CU22756" s="33"/>
      <c r="CV22756" s="33"/>
    </row>
    <row r="22757" spans="74:100">
      <c r="BV22757" s="62"/>
      <c r="BW22757" s="62"/>
      <c r="BX22757" s="62"/>
      <c r="BY22757" s="62"/>
      <c r="BZ22757" s="62"/>
      <c r="CA22757" s="62"/>
      <c r="CB22757" s="62"/>
      <c r="CC22757" s="62"/>
      <c r="CD22757" s="62"/>
      <c r="CE22757" s="62"/>
      <c r="CF22757" s="62"/>
      <c r="CL22757" s="56" t="s">
        <v>12377</v>
      </c>
      <c r="CM22757" s="56" t="s">
        <v>215</v>
      </c>
      <c r="CN22757" s="56" t="s">
        <v>215</v>
      </c>
      <c r="CO22757" s="52"/>
      <c r="CP22757" s="52"/>
      <c r="CQ22757" s="52"/>
      <c r="CR22757" s="52"/>
      <c r="CS22757" s="52"/>
      <c r="CT22757" s="52"/>
      <c r="CU22757" s="33"/>
      <c r="CV22757" s="33"/>
    </row>
    <row r="22758" spans="74:100">
      <c r="BV22758" s="62"/>
      <c r="BW22758" s="62"/>
      <c r="BX22758" s="62"/>
      <c r="BY22758" s="62"/>
      <c r="BZ22758" s="62"/>
      <c r="CA22758" s="62"/>
      <c r="CB22758" s="62"/>
      <c r="CC22758" s="62"/>
      <c r="CD22758" s="62"/>
      <c r="CE22758" s="62"/>
      <c r="CF22758" s="62"/>
      <c r="CL22758" s="35" t="s">
        <v>12394</v>
      </c>
      <c r="CM22758" s="35" t="s">
        <v>217</v>
      </c>
      <c r="CN22758" s="35" t="s">
        <v>217</v>
      </c>
      <c r="CO22758" s="52"/>
      <c r="CP22758" s="52"/>
      <c r="CQ22758" s="52"/>
      <c r="CR22758" s="52"/>
      <c r="CS22758" s="52"/>
      <c r="CT22758" s="52"/>
      <c r="CU22758" s="33"/>
      <c r="CV22758" s="33"/>
    </row>
    <row r="22759" spans="74:100">
      <c r="BV22759" s="62"/>
      <c r="BW22759" s="62"/>
      <c r="BX22759" s="62"/>
      <c r="BY22759" s="62"/>
      <c r="BZ22759" s="62"/>
      <c r="CA22759" s="62"/>
      <c r="CB22759" s="62"/>
      <c r="CC22759" s="62"/>
      <c r="CD22759" s="62"/>
      <c r="CE22759" s="62"/>
      <c r="CF22759" s="62"/>
      <c r="CL22759" s="35" t="s">
        <v>12395</v>
      </c>
      <c r="CM22759" s="35" t="s">
        <v>217</v>
      </c>
      <c r="CN22759" s="35" t="s">
        <v>217</v>
      </c>
      <c r="CO22759" s="52"/>
      <c r="CP22759" s="52"/>
      <c r="CQ22759" s="52"/>
      <c r="CR22759" s="52"/>
      <c r="CS22759" s="52"/>
      <c r="CT22759" s="52"/>
      <c r="CU22759" s="33"/>
      <c r="CV22759" s="33"/>
    </row>
    <row r="22760" spans="74:100">
      <c r="BV22760" s="62"/>
      <c r="BW22760" s="62"/>
      <c r="BX22760" s="62"/>
      <c r="BY22760" s="62"/>
      <c r="BZ22760" s="62"/>
      <c r="CA22760" s="62"/>
      <c r="CB22760" s="62"/>
      <c r="CC22760" s="62"/>
      <c r="CD22760" s="62"/>
      <c r="CE22760" s="62"/>
      <c r="CF22760" s="62"/>
      <c r="CL22760" s="56" t="s">
        <v>1919</v>
      </c>
      <c r="CM22760" s="56" t="s">
        <v>213</v>
      </c>
      <c r="CN22760" s="56" t="s">
        <v>213</v>
      </c>
      <c r="CO22760" s="52"/>
      <c r="CP22760" s="52"/>
      <c r="CQ22760" s="52"/>
      <c r="CR22760" s="52"/>
      <c r="CS22760" s="52"/>
      <c r="CT22760" s="52"/>
      <c r="CU22760" s="33"/>
      <c r="CV22760" s="33"/>
    </row>
    <row r="22761" spans="74:100">
      <c r="BV22761" s="62"/>
      <c r="BW22761" s="62"/>
      <c r="BX22761" s="62"/>
      <c r="BY22761" s="62"/>
      <c r="BZ22761" s="62"/>
      <c r="CA22761" s="62"/>
      <c r="CB22761" s="62"/>
      <c r="CC22761" s="62"/>
      <c r="CD22761" s="62"/>
      <c r="CE22761" s="62"/>
      <c r="CF22761" s="62"/>
      <c r="CL22761" s="56" t="s">
        <v>12361</v>
      </c>
      <c r="CM22761" s="56" t="s">
        <v>214</v>
      </c>
      <c r="CN22761" s="56" t="s">
        <v>214</v>
      </c>
      <c r="CO22761" s="52"/>
      <c r="CP22761" s="52"/>
      <c r="CQ22761" s="52"/>
      <c r="CR22761" s="52"/>
      <c r="CS22761" s="52"/>
      <c r="CT22761" s="52"/>
      <c r="CU22761" s="33"/>
      <c r="CV22761" s="33"/>
    </row>
    <row r="22762" spans="74:100">
      <c r="BV22762" s="62"/>
      <c r="BW22762" s="62"/>
      <c r="BX22762" s="62"/>
      <c r="BY22762" s="62"/>
      <c r="BZ22762" s="62"/>
      <c r="CA22762" s="62"/>
      <c r="CB22762" s="62"/>
      <c r="CC22762" s="62"/>
      <c r="CD22762" s="62"/>
      <c r="CE22762" s="62"/>
      <c r="CF22762" s="62"/>
      <c r="CL22762" s="56" t="s">
        <v>12366</v>
      </c>
      <c r="CM22762" s="56" t="s">
        <v>214</v>
      </c>
      <c r="CN22762" s="56" t="s">
        <v>214</v>
      </c>
      <c r="CO22762" s="52"/>
      <c r="CP22762" s="52"/>
      <c r="CQ22762" s="52"/>
      <c r="CR22762" s="52"/>
      <c r="CS22762" s="52"/>
      <c r="CT22762" s="52"/>
      <c r="CU22762" s="33"/>
      <c r="CV22762" s="33"/>
    </row>
    <row r="22763" spans="74:100">
      <c r="BV22763" s="62"/>
      <c r="BW22763" s="62"/>
      <c r="BX22763" s="62"/>
      <c r="BY22763" s="62"/>
      <c r="BZ22763" s="62"/>
      <c r="CA22763" s="62"/>
      <c r="CB22763" s="62"/>
      <c r="CC22763" s="62"/>
      <c r="CD22763" s="62"/>
      <c r="CE22763" s="62"/>
      <c r="CF22763" s="62"/>
      <c r="CL22763" s="56" t="s">
        <v>12367</v>
      </c>
      <c r="CM22763" s="56" t="s">
        <v>214</v>
      </c>
      <c r="CN22763" s="56" t="s">
        <v>214</v>
      </c>
      <c r="CO22763" s="52"/>
      <c r="CP22763" s="52"/>
      <c r="CQ22763" s="52"/>
      <c r="CR22763" s="52"/>
      <c r="CS22763" s="52"/>
      <c r="CT22763" s="52"/>
      <c r="CU22763" s="33"/>
      <c r="CV22763" s="33"/>
    </row>
    <row r="22764" spans="74:100">
      <c r="BV22764" s="62"/>
      <c r="BW22764" s="62"/>
      <c r="BX22764" s="62"/>
      <c r="BY22764" s="62"/>
      <c r="BZ22764" s="62"/>
      <c r="CA22764" s="62"/>
      <c r="CB22764" s="62"/>
      <c r="CC22764" s="62"/>
      <c r="CD22764" s="62"/>
      <c r="CE22764" s="62"/>
      <c r="CF22764" s="62"/>
      <c r="CL22764" s="56" t="s">
        <v>12369</v>
      </c>
      <c r="CM22764" s="56" t="s">
        <v>214</v>
      </c>
      <c r="CN22764" s="56" t="s">
        <v>214</v>
      </c>
      <c r="CO22764" s="52"/>
      <c r="CP22764" s="52"/>
      <c r="CQ22764" s="52"/>
      <c r="CR22764" s="52"/>
      <c r="CS22764" s="52"/>
      <c r="CT22764" s="52"/>
      <c r="CU22764" s="33"/>
      <c r="CV22764" s="33"/>
    </row>
    <row r="22765" spans="74:100">
      <c r="BV22765" s="62"/>
      <c r="BW22765" s="62"/>
      <c r="BX22765" s="62"/>
      <c r="BY22765" s="62"/>
      <c r="BZ22765" s="62"/>
      <c r="CA22765" s="62"/>
      <c r="CB22765" s="62"/>
      <c r="CC22765" s="62"/>
      <c r="CD22765" s="62"/>
      <c r="CE22765" s="62"/>
      <c r="CF22765" s="62"/>
      <c r="CL22765" s="56" t="s">
        <v>12370</v>
      </c>
      <c r="CM22765" s="56" t="s">
        <v>214</v>
      </c>
      <c r="CN22765" s="56" t="s">
        <v>214</v>
      </c>
      <c r="CO22765" s="52"/>
      <c r="CP22765" s="52"/>
      <c r="CQ22765" s="52"/>
      <c r="CR22765" s="52"/>
      <c r="CS22765" s="52"/>
      <c r="CT22765" s="52"/>
      <c r="CU22765" s="33"/>
      <c r="CV22765" s="33"/>
    </row>
    <row r="22766" spans="74:100">
      <c r="BV22766" s="62"/>
      <c r="BW22766" s="62"/>
      <c r="BX22766" s="62"/>
      <c r="BY22766" s="62"/>
      <c r="BZ22766" s="62"/>
      <c r="CA22766" s="62"/>
      <c r="CB22766" s="62"/>
      <c r="CC22766" s="62"/>
      <c r="CD22766" s="62"/>
      <c r="CE22766" s="62"/>
      <c r="CF22766" s="62"/>
      <c r="CL22766" s="56" t="s">
        <v>1920</v>
      </c>
      <c r="CM22766" s="56" t="s">
        <v>215</v>
      </c>
      <c r="CN22766" s="56" t="s">
        <v>215</v>
      </c>
      <c r="CO22766" s="52"/>
      <c r="CP22766" s="52"/>
      <c r="CQ22766" s="52"/>
      <c r="CR22766" s="52"/>
      <c r="CS22766" s="52"/>
      <c r="CT22766" s="52"/>
      <c r="CU22766" s="33"/>
      <c r="CV22766" s="33"/>
    </row>
    <row r="22767" spans="74:100">
      <c r="BV22767" s="62"/>
      <c r="BW22767" s="62"/>
      <c r="BX22767" s="62"/>
      <c r="BY22767" s="62"/>
      <c r="BZ22767" s="62"/>
      <c r="CA22767" s="62"/>
      <c r="CB22767" s="62"/>
      <c r="CC22767" s="62"/>
      <c r="CD22767" s="62"/>
      <c r="CE22767" s="62"/>
      <c r="CF22767" s="62"/>
      <c r="CL22767" s="56" t="s">
        <v>11648</v>
      </c>
      <c r="CM22767" s="56" t="s">
        <v>216</v>
      </c>
      <c r="CN22767" s="56" t="s">
        <v>216</v>
      </c>
      <c r="CO22767" s="52"/>
      <c r="CP22767" s="52"/>
      <c r="CQ22767" s="52"/>
      <c r="CR22767" s="52"/>
      <c r="CS22767" s="52"/>
      <c r="CT22767" s="52"/>
      <c r="CU22767" s="33"/>
      <c r="CV22767" s="33"/>
    </row>
    <row r="22768" spans="74:100">
      <c r="BV22768" s="62"/>
      <c r="BW22768" s="62"/>
      <c r="BX22768" s="62"/>
      <c r="BY22768" s="62"/>
      <c r="BZ22768" s="62"/>
      <c r="CA22768" s="62"/>
      <c r="CB22768" s="62"/>
      <c r="CC22768" s="62"/>
      <c r="CD22768" s="62"/>
      <c r="CE22768" s="62"/>
      <c r="CF22768" s="62"/>
      <c r="CL22768" s="56" t="s">
        <v>11643</v>
      </c>
      <c r="CM22768" s="56" t="s">
        <v>215</v>
      </c>
      <c r="CN22768" s="56" t="s">
        <v>215</v>
      </c>
      <c r="CO22768" s="52"/>
      <c r="CP22768" s="52"/>
      <c r="CQ22768" s="52"/>
      <c r="CR22768" s="52"/>
      <c r="CS22768" s="52"/>
      <c r="CT22768" s="52"/>
      <c r="CU22768" s="33"/>
      <c r="CV22768" s="33"/>
    </row>
    <row r="22769" spans="74:100">
      <c r="BV22769" s="62"/>
      <c r="BW22769" s="62"/>
      <c r="BX22769" s="62"/>
      <c r="BY22769" s="62"/>
      <c r="BZ22769" s="62"/>
      <c r="CA22769" s="62"/>
      <c r="CB22769" s="62"/>
      <c r="CC22769" s="62"/>
      <c r="CD22769" s="62"/>
      <c r="CE22769" s="62"/>
      <c r="CF22769" s="62"/>
      <c r="CL22769" s="56" t="s">
        <v>24157</v>
      </c>
      <c r="CM22769" s="56" t="s">
        <v>214</v>
      </c>
      <c r="CN22769" s="56" t="s">
        <v>214</v>
      </c>
      <c r="CO22769" s="52"/>
      <c r="CP22769" s="52"/>
      <c r="CQ22769" s="52"/>
      <c r="CR22769" s="52"/>
      <c r="CS22769" s="52"/>
      <c r="CT22769" s="52"/>
      <c r="CU22769" s="33"/>
      <c r="CV22769" s="33"/>
    </row>
    <row r="22770" spans="74:100">
      <c r="BV22770" s="62"/>
      <c r="BW22770" s="62"/>
      <c r="BX22770" s="62"/>
      <c r="BY22770" s="62"/>
      <c r="BZ22770" s="62"/>
      <c r="CA22770" s="62"/>
      <c r="CB22770" s="62"/>
      <c r="CC22770" s="62"/>
      <c r="CD22770" s="62"/>
      <c r="CE22770" s="62"/>
      <c r="CF22770" s="62"/>
      <c r="CL22770" s="56" t="s">
        <v>1921</v>
      </c>
      <c r="CM22770" s="56" t="s">
        <v>216</v>
      </c>
      <c r="CN22770" s="56" t="s">
        <v>216</v>
      </c>
      <c r="CO22770" s="52"/>
      <c r="CP22770" s="52"/>
      <c r="CQ22770" s="52"/>
      <c r="CR22770" s="52"/>
      <c r="CS22770" s="52"/>
      <c r="CT22770" s="52"/>
      <c r="CU22770" s="33"/>
      <c r="CV22770" s="33"/>
    </row>
    <row r="22771" spans="74:100">
      <c r="BV22771" s="62"/>
      <c r="BW22771" s="62"/>
      <c r="BX22771" s="62"/>
      <c r="BY22771" s="62"/>
      <c r="BZ22771" s="62"/>
      <c r="CA22771" s="62"/>
      <c r="CB22771" s="62"/>
      <c r="CC22771" s="62"/>
      <c r="CD22771" s="62"/>
      <c r="CE22771" s="62"/>
      <c r="CF22771" s="62"/>
      <c r="CL22771" s="56" t="s">
        <v>12389</v>
      </c>
      <c r="CM22771" s="56" t="s">
        <v>216</v>
      </c>
      <c r="CN22771" s="56" t="s">
        <v>216</v>
      </c>
      <c r="CO22771" s="52"/>
      <c r="CP22771" s="52"/>
      <c r="CQ22771" s="52"/>
      <c r="CR22771" s="52"/>
      <c r="CS22771" s="52"/>
      <c r="CT22771" s="52"/>
      <c r="CU22771" s="33"/>
      <c r="CV22771" s="33"/>
    </row>
    <row r="22772" spans="74:100">
      <c r="BV22772" s="62"/>
      <c r="BW22772" s="62"/>
      <c r="BX22772" s="62"/>
      <c r="BY22772" s="62"/>
      <c r="BZ22772" s="62"/>
      <c r="CA22772" s="62"/>
      <c r="CB22772" s="62"/>
      <c r="CC22772" s="62"/>
      <c r="CD22772" s="62"/>
      <c r="CE22772" s="62"/>
      <c r="CF22772" s="62"/>
      <c r="CL22772" s="56" t="s">
        <v>12390</v>
      </c>
      <c r="CM22772" s="56" t="s">
        <v>216</v>
      </c>
      <c r="CN22772" s="56" t="s">
        <v>216</v>
      </c>
      <c r="CO22772" s="52"/>
      <c r="CP22772" s="52"/>
      <c r="CQ22772" s="52"/>
      <c r="CR22772" s="52"/>
      <c r="CS22772" s="52"/>
      <c r="CT22772" s="52"/>
      <c r="CU22772" s="33"/>
      <c r="CV22772" s="33"/>
    </row>
    <row r="22773" spans="74:100">
      <c r="BV22773" s="62"/>
      <c r="BW22773" s="62"/>
      <c r="BX22773" s="62"/>
      <c r="BY22773" s="62"/>
      <c r="BZ22773" s="62"/>
      <c r="CA22773" s="62"/>
      <c r="CB22773" s="62"/>
      <c r="CC22773" s="62"/>
      <c r="CD22773" s="62"/>
      <c r="CE22773" s="62"/>
      <c r="CF22773" s="62"/>
      <c r="CL22773" s="35" t="s">
        <v>12399</v>
      </c>
      <c r="CM22773" s="35" t="s">
        <v>217</v>
      </c>
      <c r="CN22773" s="35" t="s">
        <v>217</v>
      </c>
      <c r="CO22773" s="52"/>
      <c r="CP22773" s="52"/>
      <c r="CQ22773" s="52"/>
      <c r="CR22773" s="52"/>
      <c r="CS22773" s="52"/>
      <c r="CT22773" s="52"/>
      <c r="CU22773" s="33"/>
      <c r="CV22773" s="33"/>
    </row>
    <row r="22774" spans="74:100">
      <c r="BV22774" s="62"/>
      <c r="BW22774" s="62"/>
      <c r="BX22774" s="62"/>
      <c r="BY22774" s="62"/>
      <c r="BZ22774" s="62"/>
      <c r="CA22774" s="62"/>
      <c r="CB22774" s="62"/>
      <c r="CC22774" s="62"/>
      <c r="CD22774" s="62"/>
      <c r="CE22774" s="62"/>
      <c r="CF22774" s="62"/>
      <c r="CL22774" s="56" t="s">
        <v>1922</v>
      </c>
      <c r="CM22774" s="56" t="s">
        <v>216</v>
      </c>
      <c r="CN22774" s="56" t="s">
        <v>216</v>
      </c>
      <c r="CO22774" s="52"/>
      <c r="CP22774" s="52"/>
      <c r="CQ22774" s="52"/>
      <c r="CR22774" s="52"/>
      <c r="CS22774" s="52"/>
      <c r="CT22774" s="52"/>
      <c r="CU22774" s="33"/>
      <c r="CV22774" s="33"/>
    </row>
    <row r="22775" spans="74:100">
      <c r="BV22775" s="62"/>
      <c r="BW22775" s="62"/>
      <c r="BX22775" s="62"/>
      <c r="BY22775" s="62"/>
      <c r="BZ22775" s="62"/>
      <c r="CA22775" s="62"/>
      <c r="CB22775" s="62"/>
      <c r="CC22775" s="62"/>
      <c r="CD22775" s="62"/>
      <c r="CE22775" s="62"/>
      <c r="CF22775" s="62"/>
      <c r="CL22775" s="56" t="s">
        <v>11644</v>
      </c>
      <c r="CM22775" s="56" t="s">
        <v>215</v>
      </c>
      <c r="CN22775" s="56" t="s">
        <v>215</v>
      </c>
      <c r="CO22775" s="52"/>
      <c r="CP22775" s="52"/>
      <c r="CQ22775" s="52"/>
      <c r="CR22775" s="52"/>
      <c r="CS22775" s="52"/>
      <c r="CT22775" s="52"/>
      <c r="CU22775" s="33"/>
      <c r="CV22775" s="33"/>
    </row>
    <row r="22776" spans="74:100">
      <c r="BV22776" s="62"/>
      <c r="BW22776" s="62"/>
      <c r="BX22776" s="62"/>
      <c r="BY22776" s="62"/>
      <c r="BZ22776" s="62"/>
      <c r="CA22776" s="62"/>
      <c r="CB22776" s="62"/>
      <c r="CC22776" s="62"/>
      <c r="CD22776" s="62"/>
      <c r="CE22776" s="62"/>
      <c r="CF22776" s="62"/>
      <c r="CL22776" s="35" t="s">
        <v>15818</v>
      </c>
      <c r="CM22776" s="35" t="s">
        <v>217</v>
      </c>
      <c r="CN22776" s="35" t="s">
        <v>217</v>
      </c>
      <c r="CO22776" s="52"/>
      <c r="CP22776" s="52"/>
      <c r="CQ22776" s="52"/>
      <c r="CR22776" s="52"/>
      <c r="CS22776" s="52"/>
      <c r="CT22776" s="52"/>
      <c r="CU22776" s="33"/>
      <c r="CV22776" s="33"/>
    </row>
    <row r="22777" spans="74:100">
      <c r="BV22777" s="62"/>
      <c r="BW22777" s="62"/>
      <c r="BX22777" s="62"/>
      <c r="BY22777" s="62"/>
      <c r="BZ22777" s="62"/>
      <c r="CA22777" s="62"/>
      <c r="CB22777" s="62"/>
      <c r="CC22777" s="62"/>
      <c r="CD22777" s="62"/>
      <c r="CE22777" s="62"/>
      <c r="CF22777" s="62"/>
      <c r="CL22777" s="35" t="s">
        <v>12413</v>
      </c>
      <c r="CM22777" s="35" t="s">
        <v>217</v>
      </c>
      <c r="CN22777" s="35" t="s">
        <v>217</v>
      </c>
      <c r="CO22777" s="52"/>
      <c r="CP22777" s="52"/>
      <c r="CQ22777" s="52"/>
      <c r="CR22777" s="52"/>
      <c r="CS22777" s="52"/>
      <c r="CT22777" s="52"/>
      <c r="CU22777" s="33"/>
      <c r="CV22777" s="33"/>
    </row>
    <row r="22778" spans="74:100">
      <c r="BV22778" s="62"/>
      <c r="BW22778" s="62"/>
      <c r="BX22778" s="62"/>
      <c r="BY22778" s="62"/>
      <c r="BZ22778" s="62"/>
      <c r="CA22778" s="62"/>
      <c r="CB22778" s="62"/>
      <c r="CC22778" s="62"/>
      <c r="CD22778" s="62"/>
      <c r="CE22778" s="62"/>
      <c r="CF22778" s="62"/>
      <c r="CL22778" s="35" t="s">
        <v>12408</v>
      </c>
      <c r="CM22778" s="35" t="s">
        <v>217</v>
      </c>
      <c r="CN22778" s="35" t="s">
        <v>217</v>
      </c>
      <c r="CO22778" s="52"/>
      <c r="CP22778" s="52"/>
      <c r="CQ22778" s="52"/>
      <c r="CR22778" s="52"/>
      <c r="CS22778" s="52"/>
      <c r="CT22778" s="52"/>
      <c r="CU22778" s="33"/>
      <c r="CV22778" s="33"/>
    </row>
    <row r="22779" spans="74:100">
      <c r="BV22779" s="62"/>
      <c r="BW22779" s="62"/>
      <c r="BX22779" s="62"/>
      <c r="BY22779" s="62"/>
      <c r="BZ22779" s="62"/>
      <c r="CA22779" s="62"/>
      <c r="CB22779" s="62"/>
      <c r="CC22779" s="62"/>
      <c r="CD22779" s="62"/>
      <c r="CE22779" s="62"/>
      <c r="CF22779" s="62"/>
      <c r="CL22779" s="35" t="s">
        <v>12409</v>
      </c>
      <c r="CM22779" s="35" t="s">
        <v>217</v>
      </c>
      <c r="CN22779" s="35" t="s">
        <v>217</v>
      </c>
      <c r="CO22779" s="52"/>
      <c r="CP22779" s="52"/>
      <c r="CQ22779" s="52"/>
      <c r="CR22779" s="52"/>
      <c r="CS22779" s="52"/>
      <c r="CT22779" s="52"/>
      <c r="CU22779" s="33"/>
      <c r="CV22779" s="33"/>
    </row>
    <row r="22780" spans="74:100">
      <c r="BV22780" s="62"/>
      <c r="BW22780" s="62"/>
      <c r="BX22780" s="62"/>
      <c r="BY22780" s="62"/>
      <c r="BZ22780" s="62"/>
      <c r="CA22780" s="62"/>
      <c r="CB22780" s="62"/>
      <c r="CC22780" s="62"/>
      <c r="CD22780" s="62"/>
      <c r="CE22780" s="62"/>
      <c r="CF22780" s="62"/>
      <c r="CL22780" s="35" t="s">
        <v>12414</v>
      </c>
      <c r="CM22780" s="35" t="s">
        <v>217</v>
      </c>
      <c r="CN22780" s="35" t="s">
        <v>217</v>
      </c>
      <c r="CO22780" s="52"/>
      <c r="CP22780" s="52"/>
      <c r="CQ22780" s="52"/>
      <c r="CR22780" s="52"/>
      <c r="CS22780" s="52"/>
      <c r="CT22780" s="52"/>
      <c r="CU22780" s="33"/>
      <c r="CV22780" s="33"/>
    </row>
    <row r="22781" spans="74:100">
      <c r="BV22781" s="62"/>
      <c r="BW22781" s="62"/>
      <c r="BX22781" s="62"/>
      <c r="BY22781" s="62"/>
      <c r="BZ22781" s="62"/>
      <c r="CA22781" s="62"/>
      <c r="CB22781" s="62"/>
      <c r="CC22781" s="62"/>
      <c r="CD22781" s="62"/>
      <c r="CE22781" s="62"/>
      <c r="CF22781" s="62"/>
      <c r="CL22781" s="35" t="s">
        <v>12410</v>
      </c>
      <c r="CM22781" s="35" t="s">
        <v>217</v>
      </c>
      <c r="CN22781" s="35" t="s">
        <v>217</v>
      </c>
      <c r="CO22781" s="52"/>
      <c r="CP22781" s="52"/>
      <c r="CQ22781" s="52"/>
      <c r="CR22781" s="52"/>
      <c r="CS22781" s="52"/>
      <c r="CT22781" s="52"/>
      <c r="CU22781" s="33"/>
      <c r="CV22781" s="33"/>
    </row>
    <row r="22782" spans="74:100">
      <c r="BV22782" s="62"/>
      <c r="BW22782" s="62"/>
      <c r="BX22782" s="62"/>
      <c r="BY22782" s="62"/>
      <c r="BZ22782" s="62"/>
      <c r="CA22782" s="62"/>
      <c r="CB22782" s="62"/>
      <c r="CC22782" s="62"/>
      <c r="CD22782" s="62"/>
      <c r="CE22782" s="62"/>
      <c r="CF22782" s="62"/>
      <c r="CL22782" s="56" t="s">
        <v>1923</v>
      </c>
      <c r="CM22782" s="56" t="s">
        <v>216</v>
      </c>
      <c r="CN22782" s="56" t="s">
        <v>216</v>
      </c>
      <c r="CO22782" s="52"/>
      <c r="CP22782" s="52"/>
      <c r="CQ22782" s="52"/>
      <c r="CR22782" s="52"/>
      <c r="CS22782" s="52"/>
      <c r="CT22782" s="52"/>
      <c r="CU22782" s="33"/>
      <c r="CV22782" s="33"/>
    </row>
    <row r="22783" spans="74:100">
      <c r="BV22783" s="62"/>
      <c r="BW22783" s="62"/>
      <c r="BX22783" s="62"/>
      <c r="BY22783" s="62"/>
      <c r="BZ22783" s="62"/>
      <c r="CA22783" s="62"/>
      <c r="CB22783" s="62"/>
      <c r="CC22783" s="62"/>
      <c r="CD22783" s="62"/>
      <c r="CE22783" s="62"/>
      <c r="CF22783" s="62"/>
      <c r="CL22783" s="56" t="s">
        <v>11656</v>
      </c>
      <c r="CM22783" s="56" t="s">
        <v>216</v>
      </c>
      <c r="CN22783" s="56" t="s">
        <v>216</v>
      </c>
      <c r="CO22783" s="52"/>
      <c r="CP22783" s="52"/>
      <c r="CQ22783" s="52"/>
      <c r="CR22783" s="52"/>
      <c r="CS22783" s="52"/>
      <c r="CT22783" s="52"/>
      <c r="CU22783" s="33"/>
      <c r="CV22783" s="33"/>
    </row>
    <row r="22784" spans="74:100">
      <c r="BV22784" s="62"/>
      <c r="BW22784" s="62"/>
      <c r="BX22784" s="62"/>
      <c r="BY22784" s="62"/>
      <c r="BZ22784" s="62"/>
      <c r="CA22784" s="62"/>
      <c r="CB22784" s="62"/>
      <c r="CC22784" s="62"/>
      <c r="CD22784" s="62"/>
      <c r="CE22784" s="62"/>
      <c r="CF22784" s="62"/>
      <c r="CL22784" s="56" t="s">
        <v>11657</v>
      </c>
      <c r="CM22784" s="56" t="s">
        <v>216</v>
      </c>
      <c r="CN22784" s="56" t="s">
        <v>216</v>
      </c>
      <c r="CO22784" s="52"/>
      <c r="CP22784" s="52"/>
      <c r="CQ22784" s="52"/>
      <c r="CR22784" s="52"/>
      <c r="CS22784" s="52"/>
      <c r="CT22784" s="52"/>
      <c r="CU22784" s="33"/>
      <c r="CV22784" s="33"/>
    </row>
    <row r="22785" spans="74:100">
      <c r="BV22785" s="62"/>
      <c r="BW22785" s="62"/>
      <c r="BX22785" s="62"/>
      <c r="BY22785" s="62"/>
      <c r="BZ22785" s="62"/>
      <c r="CA22785" s="62"/>
      <c r="CB22785" s="62"/>
      <c r="CC22785" s="62"/>
      <c r="CD22785" s="62"/>
      <c r="CE22785" s="62"/>
      <c r="CF22785" s="62"/>
      <c r="CL22785" s="56" t="s">
        <v>11649</v>
      </c>
      <c r="CM22785" s="56" t="s">
        <v>216</v>
      </c>
      <c r="CN22785" s="56" t="s">
        <v>216</v>
      </c>
      <c r="CO22785" s="52"/>
      <c r="CP22785" s="52"/>
      <c r="CQ22785" s="52"/>
      <c r="CR22785" s="52"/>
      <c r="CS22785" s="52"/>
      <c r="CT22785" s="52"/>
      <c r="CU22785" s="33"/>
      <c r="CV22785" s="33"/>
    </row>
    <row r="22786" spans="74:100">
      <c r="BV22786" s="62"/>
      <c r="BW22786" s="62"/>
      <c r="BX22786" s="62"/>
      <c r="BY22786" s="62"/>
      <c r="BZ22786" s="62"/>
      <c r="CA22786" s="62"/>
      <c r="CB22786" s="62"/>
      <c r="CC22786" s="62"/>
      <c r="CD22786" s="62"/>
      <c r="CE22786" s="62"/>
      <c r="CF22786" s="62"/>
      <c r="CL22786" s="56" t="s">
        <v>11658</v>
      </c>
      <c r="CM22786" s="56" t="s">
        <v>216</v>
      </c>
      <c r="CN22786" s="56" t="s">
        <v>216</v>
      </c>
      <c r="CO22786" s="52"/>
      <c r="CP22786" s="52"/>
      <c r="CQ22786" s="52"/>
      <c r="CR22786" s="52"/>
      <c r="CS22786" s="52"/>
      <c r="CT22786" s="52"/>
      <c r="CU22786" s="33"/>
      <c r="CV22786" s="33"/>
    </row>
    <row r="22787" spans="74:100">
      <c r="BV22787" s="62"/>
      <c r="BW22787" s="62"/>
      <c r="BX22787" s="62"/>
      <c r="BY22787" s="62"/>
      <c r="BZ22787" s="62"/>
      <c r="CA22787" s="62"/>
      <c r="CB22787" s="62"/>
      <c r="CC22787" s="62"/>
      <c r="CD22787" s="62"/>
      <c r="CE22787" s="62"/>
      <c r="CF22787" s="62"/>
      <c r="CL22787" s="56" t="s">
        <v>11650</v>
      </c>
      <c r="CM22787" s="56" t="s">
        <v>216</v>
      </c>
      <c r="CN22787" s="56" t="s">
        <v>216</v>
      </c>
      <c r="CO22787" s="52"/>
      <c r="CP22787" s="52"/>
      <c r="CQ22787" s="52"/>
      <c r="CR22787" s="52"/>
      <c r="CS22787" s="52"/>
      <c r="CT22787" s="52"/>
      <c r="CU22787" s="33"/>
      <c r="CV22787" s="33"/>
    </row>
    <row r="22788" spans="74:100">
      <c r="BV22788" s="62"/>
      <c r="BW22788" s="62"/>
      <c r="BX22788" s="62"/>
      <c r="BY22788" s="62"/>
      <c r="BZ22788" s="62"/>
      <c r="CA22788" s="62"/>
      <c r="CB22788" s="62"/>
      <c r="CC22788" s="62"/>
      <c r="CD22788" s="62"/>
      <c r="CE22788" s="62"/>
      <c r="CF22788" s="62"/>
      <c r="CL22788" s="56" t="s">
        <v>11651</v>
      </c>
      <c r="CM22788" s="56" t="s">
        <v>216</v>
      </c>
      <c r="CN22788" s="56" t="s">
        <v>216</v>
      </c>
      <c r="CO22788" s="52"/>
      <c r="CP22788" s="52"/>
      <c r="CQ22788" s="52"/>
      <c r="CR22788" s="52"/>
      <c r="CS22788" s="52"/>
      <c r="CT22788" s="52"/>
      <c r="CU22788" s="33"/>
      <c r="CV22788" s="33"/>
    </row>
    <row r="22789" spans="74:100">
      <c r="BV22789" s="62"/>
      <c r="BW22789" s="62"/>
      <c r="BX22789" s="62"/>
      <c r="BY22789" s="62"/>
      <c r="BZ22789" s="62"/>
      <c r="CA22789" s="62"/>
      <c r="CB22789" s="62"/>
      <c r="CC22789" s="62"/>
      <c r="CD22789" s="62"/>
      <c r="CE22789" s="62"/>
      <c r="CF22789" s="62"/>
      <c r="CL22789" s="35" t="s">
        <v>12426</v>
      </c>
      <c r="CM22789" s="35" t="s">
        <v>217</v>
      </c>
      <c r="CN22789" s="35" t="s">
        <v>217</v>
      </c>
      <c r="CO22789" s="52"/>
      <c r="CP22789" s="52"/>
      <c r="CQ22789" s="52"/>
      <c r="CR22789" s="52"/>
      <c r="CS22789" s="52"/>
      <c r="CT22789" s="52"/>
      <c r="CU22789" s="33"/>
      <c r="CV22789" s="33"/>
    </row>
    <row r="22790" spans="74:100">
      <c r="BV22790" s="62"/>
      <c r="BW22790" s="62"/>
      <c r="BX22790" s="62"/>
      <c r="BY22790" s="62"/>
      <c r="BZ22790" s="62"/>
      <c r="CA22790" s="62"/>
      <c r="CB22790" s="62"/>
      <c r="CC22790" s="62"/>
      <c r="CD22790" s="62"/>
      <c r="CE22790" s="62"/>
      <c r="CF22790" s="62"/>
      <c r="CL22790" s="35" t="s">
        <v>12397</v>
      </c>
      <c r="CM22790" s="35" t="s">
        <v>217</v>
      </c>
      <c r="CN22790" s="35" t="s">
        <v>217</v>
      </c>
      <c r="CO22790" s="52"/>
      <c r="CP22790" s="52"/>
      <c r="CQ22790" s="52"/>
      <c r="CR22790" s="52"/>
      <c r="CS22790" s="52"/>
      <c r="CT22790" s="52"/>
      <c r="CU22790" s="33"/>
      <c r="CV22790" s="33"/>
    </row>
    <row r="22791" spans="74:100">
      <c r="BV22791" s="62"/>
      <c r="BW22791" s="62"/>
      <c r="BX22791" s="62"/>
      <c r="BY22791" s="62"/>
      <c r="BZ22791" s="62"/>
      <c r="CA22791" s="62"/>
      <c r="CB22791" s="62"/>
      <c r="CC22791" s="62"/>
      <c r="CD22791" s="62"/>
      <c r="CE22791" s="62"/>
      <c r="CF22791" s="62"/>
      <c r="CL22791" s="35" t="s">
        <v>12398</v>
      </c>
      <c r="CM22791" s="35" t="s">
        <v>217</v>
      </c>
      <c r="CN22791" s="35" t="s">
        <v>217</v>
      </c>
      <c r="CO22791" s="52"/>
      <c r="CP22791" s="52"/>
      <c r="CQ22791" s="52"/>
      <c r="CR22791" s="52"/>
      <c r="CS22791" s="52"/>
      <c r="CT22791" s="52"/>
      <c r="CU22791" s="33"/>
      <c r="CV22791" s="33"/>
    </row>
    <row r="22792" spans="74:100">
      <c r="BV22792" s="62"/>
      <c r="BW22792" s="62"/>
      <c r="BX22792" s="62"/>
      <c r="BY22792" s="62"/>
      <c r="BZ22792" s="62"/>
      <c r="CA22792" s="62"/>
      <c r="CB22792" s="62"/>
      <c r="CC22792" s="62"/>
      <c r="CD22792" s="62"/>
      <c r="CE22792" s="62"/>
      <c r="CF22792" s="62"/>
      <c r="CL22792" s="35" t="s">
        <v>29698</v>
      </c>
      <c r="CM22792" s="35" t="s">
        <v>217</v>
      </c>
      <c r="CN22792" s="35" t="s">
        <v>217</v>
      </c>
      <c r="CO22792" s="52"/>
      <c r="CP22792" s="52"/>
      <c r="CQ22792" s="52"/>
      <c r="CR22792" s="52"/>
      <c r="CS22792" s="52"/>
      <c r="CT22792" s="52"/>
      <c r="CU22792" s="33"/>
      <c r="CV22792" s="33"/>
    </row>
    <row r="22793" spans="74:100">
      <c r="BV22793" s="62"/>
      <c r="BW22793" s="62"/>
      <c r="BX22793" s="62"/>
      <c r="BY22793" s="62"/>
      <c r="BZ22793" s="62"/>
      <c r="CA22793" s="62"/>
      <c r="CB22793" s="62"/>
      <c r="CC22793" s="62"/>
      <c r="CD22793" s="62"/>
      <c r="CE22793" s="62"/>
      <c r="CF22793" s="62"/>
      <c r="CL22793" s="35" t="s">
        <v>29699</v>
      </c>
      <c r="CM22793" s="35" t="s">
        <v>217</v>
      </c>
      <c r="CN22793" s="35" t="s">
        <v>217</v>
      </c>
      <c r="CO22793" s="52"/>
      <c r="CP22793" s="52"/>
      <c r="CQ22793" s="52"/>
      <c r="CR22793" s="52"/>
      <c r="CS22793" s="52"/>
      <c r="CT22793" s="52"/>
      <c r="CU22793" s="33"/>
      <c r="CV22793" s="33"/>
    </row>
    <row r="22794" spans="74:100">
      <c r="BV22794" s="62"/>
      <c r="BW22794" s="62"/>
      <c r="BX22794" s="62"/>
      <c r="BY22794" s="62"/>
      <c r="BZ22794" s="62"/>
      <c r="CA22794" s="62"/>
      <c r="CB22794" s="62"/>
      <c r="CC22794" s="62"/>
      <c r="CD22794" s="62"/>
      <c r="CE22794" s="62"/>
      <c r="CF22794" s="62"/>
      <c r="CL22794" s="56" t="s">
        <v>24158</v>
      </c>
      <c r="CM22794" s="56" t="s">
        <v>214</v>
      </c>
      <c r="CN22794" s="56" t="s">
        <v>214</v>
      </c>
      <c r="CO22794" s="52"/>
      <c r="CP22794" s="52"/>
      <c r="CQ22794" s="52"/>
      <c r="CR22794" s="52"/>
      <c r="CS22794" s="52"/>
      <c r="CT22794" s="52"/>
      <c r="CU22794" s="33"/>
      <c r="CV22794" s="33"/>
    </row>
    <row r="22795" spans="74:100">
      <c r="BV22795" s="62"/>
      <c r="BW22795" s="62"/>
      <c r="BX22795" s="62"/>
      <c r="BY22795" s="62"/>
      <c r="BZ22795" s="62"/>
      <c r="CA22795" s="62"/>
      <c r="CB22795" s="62"/>
      <c r="CC22795" s="62"/>
      <c r="CD22795" s="62"/>
      <c r="CE22795" s="62"/>
      <c r="CF22795" s="62"/>
      <c r="CL22795" s="35" t="s">
        <v>7539</v>
      </c>
      <c r="CM22795" s="35" t="s">
        <v>217</v>
      </c>
      <c r="CN22795" s="35" t="s">
        <v>217</v>
      </c>
      <c r="CO22795" s="52"/>
      <c r="CP22795" s="52"/>
      <c r="CQ22795" s="52"/>
      <c r="CR22795" s="52"/>
      <c r="CS22795" s="52"/>
      <c r="CT22795" s="52"/>
      <c r="CU22795" s="33"/>
      <c r="CV22795" s="33"/>
    </row>
    <row r="22796" spans="74:100">
      <c r="BV22796" s="62"/>
      <c r="BW22796" s="62"/>
      <c r="BX22796" s="62"/>
      <c r="BY22796" s="62"/>
      <c r="BZ22796" s="62"/>
      <c r="CA22796" s="62"/>
      <c r="CB22796" s="62"/>
      <c r="CC22796" s="62"/>
      <c r="CD22796" s="62"/>
      <c r="CE22796" s="62"/>
      <c r="CF22796" s="62"/>
      <c r="CL22796" s="56" t="s">
        <v>12427</v>
      </c>
      <c r="CM22796" s="56" t="s">
        <v>213</v>
      </c>
      <c r="CN22796" s="56" t="s">
        <v>213</v>
      </c>
      <c r="CO22796" s="52"/>
      <c r="CP22796" s="52"/>
      <c r="CQ22796" s="52"/>
      <c r="CR22796" s="52"/>
      <c r="CS22796" s="52"/>
      <c r="CT22796" s="52"/>
      <c r="CU22796" s="33"/>
      <c r="CV22796" s="33"/>
    </row>
    <row r="22797" spans="74:100">
      <c r="BV22797" s="62"/>
      <c r="BW22797" s="62"/>
      <c r="BX22797" s="62"/>
      <c r="BY22797" s="62"/>
      <c r="BZ22797" s="62"/>
      <c r="CA22797" s="62"/>
      <c r="CB22797" s="62"/>
      <c r="CC22797" s="62"/>
      <c r="CD22797" s="62"/>
      <c r="CE22797" s="62"/>
      <c r="CF22797" s="62"/>
      <c r="CL22797" s="56" t="s">
        <v>12428</v>
      </c>
      <c r="CM22797" s="56" t="s">
        <v>213</v>
      </c>
      <c r="CN22797" s="56" t="s">
        <v>213</v>
      </c>
      <c r="CO22797" s="52"/>
      <c r="CP22797" s="52"/>
      <c r="CQ22797" s="52"/>
      <c r="CR22797" s="52"/>
      <c r="CS22797" s="52"/>
      <c r="CT22797" s="52"/>
      <c r="CU22797" s="33"/>
      <c r="CV22797" s="33"/>
    </row>
    <row r="22798" spans="74:100">
      <c r="BV22798" s="62"/>
      <c r="BW22798" s="62"/>
      <c r="BX22798" s="62"/>
      <c r="BY22798" s="62"/>
      <c r="BZ22798" s="62"/>
      <c r="CA22798" s="62"/>
      <c r="CB22798" s="62"/>
      <c r="CC22798" s="62"/>
      <c r="CD22798" s="62"/>
      <c r="CE22798" s="62"/>
      <c r="CF22798" s="62"/>
      <c r="CL22798" s="56" t="s">
        <v>12430</v>
      </c>
      <c r="CM22798" s="56" t="s">
        <v>213</v>
      </c>
      <c r="CN22798" s="56" t="s">
        <v>213</v>
      </c>
      <c r="CO22798" s="52"/>
      <c r="CP22798" s="52"/>
      <c r="CQ22798" s="52"/>
      <c r="CR22798" s="52"/>
      <c r="CS22798" s="52"/>
      <c r="CT22798" s="52"/>
      <c r="CU22798" s="33"/>
      <c r="CV22798" s="33"/>
    </row>
    <row r="22799" spans="74:100">
      <c r="BV22799" s="62"/>
      <c r="BW22799" s="62"/>
      <c r="BX22799" s="62"/>
      <c r="BY22799" s="62"/>
      <c r="BZ22799" s="62"/>
      <c r="CA22799" s="62"/>
      <c r="CB22799" s="62"/>
      <c r="CC22799" s="62"/>
      <c r="CD22799" s="62"/>
      <c r="CE22799" s="62"/>
      <c r="CF22799" s="62"/>
      <c r="CL22799" s="56" t="s">
        <v>12438</v>
      </c>
      <c r="CM22799" s="56" t="s">
        <v>213</v>
      </c>
      <c r="CN22799" s="56" t="s">
        <v>213</v>
      </c>
      <c r="CO22799" s="52"/>
      <c r="CP22799" s="52"/>
      <c r="CQ22799" s="52"/>
      <c r="CR22799" s="52"/>
      <c r="CS22799" s="52"/>
      <c r="CT22799" s="52"/>
      <c r="CU22799" s="33"/>
      <c r="CV22799" s="33"/>
    </row>
    <row r="22800" spans="74:100">
      <c r="BV22800" s="62"/>
      <c r="BW22800" s="62"/>
      <c r="BX22800" s="62"/>
      <c r="BY22800" s="62"/>
      <c r="BZ22800" s="62"/>
      <c r="CA22800" s="62"/>
      <c r="CB22800" s="62"/>
      <c r="CC22800" s="62"/>
      <c r="CD22800" s="62"/>
      <c r="CE22800" s="62"/>
      <c r="CF22800" s="62"/>
      <c r="CL22800" s="56" t="s">
        <v>12436</v>
      </c>
      <c r="CM22800" s="56" t="s">
        <v>213</v>
      </c>
      <c r="CN22800" s="56" t="s">
        <v>213</v>
      </c>
      <c r="CO22800" s="52"/>
      <c r="CP22800" s="52"/>
      <c r="CQ22800" s="52"/>
      <c r="CR22800" s="52"/>
      <c r="CS22800" s="52"/>
      <c r="CT22800" s="52"/>
      <c r="CU22800" s="33"/>
      <c r="CV22800" s="33"/>
    </row>
    <row r="22801" spans="74:100">
      <c r="BV22801" s="62"/>
      <c r="BW22801" s="62"/>
      <c r="BX22801" s="62"/>
      <c r="BY22801" s="62"/>
      <c r="BZ22801" s="62"/>
      <c r="CA22801" s="62"/>
      <c r="CB22801" s="62"/>
      <c r="CC22801" s="62"/>
      <c r="CD22801" s="62"/>
      <c r="CE22801" s="62"/>
      <c r="CF22801" s="62"/>
      <c r="CL22801" s="56" t="s">
        <v>12437</v>
      </c>
      <c r="CM22801" s="56" t="s">
        <v>213</v>
      </c>
      <c r="CN22801" s="56" t="s">
        <v>213</v>
      </c>
      <c r="CO22801" s="52"/>
      <c r="CP22801" s="52"/>
      <c r="CQ22801" s="52"/>
      <c r="CR22801" s="52"/>
      <c r="CS22801" s="52"/>
      <c r="CT22801" s="52"/>
      <c r="CU22801" s="33"/>
      <c r="CV22801" s="33"/>
    </row>
    <row r="22802" spans="74:100">
      <c r="BV22802" s="62"/>
      <c r="BW22802" s="62"/>
      <c r="BX22802" s="62"/>
      <c r="BY22802" s="62"/>
      <c r="BZ22802" s="62"/>
      <c r="CA22802" s="62"/>
      <c r="CB22802" s="62"/>
      <c r="CC22802" s="62"/>
      <c r="CD22802" s="62"/>
      <c r="CE22802" s="62"/>
      <c r="CF22802" s="62"/>
      <c r="CL22802" s="56" t="s">
        <v>12433</v>
      </c>
      <c r="CM22802" s="56" t="s">
        <v>213</v>
      </c>
      <c r="CN22802" s="56" t="s">
        <v>213</v>
      </c>
      <c r="CO22802" s="52"/>
      <c r="CP22802" s="52"/>
      <c r="CQ22802" s="52"/>
      <c r="CR22802" s="52"/>
      <c r="CS22802" s="52"/>
      <c r="CT22802" s="52"/>
      <c r="CU22802" s="33"/>
      <c r="CV22802" s="33"/>
    </row>
    <row r="22803" spans="74:100">
      <c r="BV22803" s="62"/>
      <c r="BW22803" s="62"/>
      <c r="BX22803" s="62"/>
      <c r="BY22803" s="62"/>
      <c r="BZ22803" s="62"/>
      <c r="CA22803" s="62"/>
      <c r="CB22803" s="62"/>
      <c r="CC22803" s="62"/>
      <c r="CD22803" s="62"/>
      <c r="CE22803" s="62"/>
      <c r="CF22803" s="62"/>
      <c r="CL22803" s="56" t="s">
        <v>12434</v>
      </c>
      <c r="CM22803" s="56" t="s">
        <v>213</v>
      </c>
      <c r="CN22803" s="56" t="s">
        <v>213</v>
      </c>
      <c r="CO22803" s="52"/>
      <c r="CP22803" s="52"/>
      <c r="CQ22803" s="52"/>
      <c r="CR22803" s="52"/>
      <c r="CS22803" s="52"/>
      <c r="CT22803" s="52"/>
      <c r="CU22803" s="33"/>
      <c r="CV22803" s="33"/>
    </row>
    <row r="22804" spans="74:100">
      <c r="BV22804" s="62"/>
      <c r="BW22804" s="62"/>
      <c r="BX22804" s="62"/>
      <c r="BY22804" s="62"/>
      <c r="BZ22804" s="62"/>
      <c r="CA22804" s="62"/>
      <c r="CB22804" s="62"/>
      <c r="CC22804" s="62"/>
      <c r="CD22804" s="62"/>
      <c r="CE22804" s="62"/>
      <c r="CF22804" s="62"/>
      <c r="CL22804" s="56" t="s">
        <v>12435</v>
      </c>
      <c r="CM22804" s="56" t="s">
        <v>213</v>
      </c>
      <c r="CN22804" s="56" t="s">
        <v>213</v>
      </c>
      <c r="CO22804" s="52"/>
      <c r="CP22804" s="52"/>
      <c r="CQ22804" s="52"/>
      <c r="CR22804" s="52"/>
      <c r="CS22804" s="52"/>
      <c r="CT22804" s="52"/>
      <c r="CU22804" s="33"/>
      <c r="CV22804" s="33"/>
    </row>
    <row r="22805" spans="74:100">
      <c r="BV22805" s="62"/>
      <c r="BW22805" s="62"/>
      <c r="BX22805" s="62"/>
      <c r="BY22805" s="62"/>
      <c r="BZ22805" s="62"/>
      <c r="CA22805" s="62"/>
      <c r="CB22805" s="62"/>
      <c r="CC22805" s="62"/>
      <c r="CD22805" s="62"/>
      <c r="CE22805" s="62"/>
      <c r="CF22805" s="62"/>
      <c r="CL22805" s="56" t="s">
        <v>12431</v>
      </c>
      <c r="CM22805" s="56" t="s">
        <v>213</v>
      </c>
      <c r="CN22805" s="56" t="s">
        <v>213</v>
      </c>
      <c r="CO22805" s="52"/>
      <c r="CP22805" s="52"/>
      <c r="CQ22805" s="52"/>
      <c r="CR22805" s="52"/>
      <c r="CS22805" s="52"/>
      <c r="CT22805" s="52"/>
      <c r="CU22805" s="33"/>
      <c r="CV22805" s="33"/>
    </row>
    <row r="22806" spans="74:100">
      <c r="BV22806" s="62"/>
      <c r="BW22806" s="62"/>
      <c r="BX22806" s="62"/>
      <c r="BY22806" s="62"/>
      <c r="BZ22806" s="62"/>
      <c r="CA22806" s="62"/>
      <c r="CB22806" s="62"/>
      <c r="CC22806" s="62"/>
      <c r="CD22806" s="62"/>
      <c r="CE22806" s="62"/>
      <c r="CF22806" s="62"/>
      <c r="CL22806" s="56" t="s">
        <v>12439</v>
      </c>
      <c r="CM22806" s="56" t="s">
        <v>213</v>
      </c>
      <c r="CN22806" s="56" t="s">
        <v>213</v>
      </c>
      <c r="CO22806" s="52"/>
      <c r="CP22806" s="52"/>
      <c r="CQ22806" s="52"/>
      <c r="CR22806" s="52"/>
      <c r="CS22806" s="52"/>
      <c r="CT22806" s="52"/>
      <c r="CU22806" s="33"/>
      <c r="CV22806" s="33"/>
    </row>
    <row r="22807" spans="74:100">
      <c r="BV22807" s="62"/>
      <c r="BW22807" s="62"/>
      <c r="BX22807" s="62"/>
      <c r="BY22807" s="62"/>
      <c r="BZ22807" s="62"/>
      <c r="CA22807" s="62"/>
      <c r="CB22807" s="62"/>
      <c r="CC22807" s="62"/>
      <c r="CD22807" s="62"/>
      <c r="CE22807" s="62"/>
      <c r="CF22807" s="62"/>
      <c r="CL22807" s="56" t="s">
        <v>12440</v>
      </c>
      <c r="CM22807" s="56" t="s">
        <v>213</v>
      </c>
      <c r="CN22807" s="56" t="s">
        <v>213</v>
      </c>
      <c r="CO22807" s="52"/>
      <c r="CP22807" s="52"/>
      <c r="CQ22807" s="52"/>
      <c r="CR22807" s="52"/>
      <c r="CS22807" s="52"/>
      <c r="CT22807" s="52"/>
      <c r="CU22807" s="33"/>
      <c r="CV22807" s="33"/>
    </row>
    <row r="22808" spans="74:100">
      <c r="BV22808" s="62"/>
      <c r="BW22808" s="62"/>
      <c r="BX22808" s="62"/>
      <c r="BY22808" s="62"/>
      <c r="BZ22808" s="62"/>
      <c r="CA22808" s="62"/>
      <c r="CB22808" s="62"/>
      <c r="CC22808" s="62"/>
      <c r="CD22808" s="62"/>
      <c r="CE22808" s="62"/>
      <c r="CF22808" s="62"/>
      <c r="CL22808" s="56" t="s">
        <v>12441</v>
      </c>
      <c r="CM22808" s="56" t="s">
        <v>213</v>
      </c>
      <c r="CN22808" s="56" t="s">
        <v>213</v>
      </c>
      <c r="CO22808" s="52"/>
      <c r="CP22808" s="52"/>
      <c r="CQ22808" s="52"/>
      <c r="CR22808" s="52"/>
      <c r="CS22808" s="52"/>
      <c r="CT22808" s="52"/>
      <c r="CU22808" s="33"/>
      <c r="CV22808" s="33"/>
    </row>
    <row r="22809" spans="74:100">
      <c r="BV22809" s="62"/>
      <c r="BW22809" s="62"/>
      <c r="BX22809" s="62"/>
      <c r="BY22809" s="62"/>
      <c r="BZ22809" s="62"/>
      <c r="CA22809" s="62"/>
      <c r="CB22809" s="62"/>
      <c r="CC22809" s="62"/>
      <c r="CD22809" s="62"/>
      <c r="CE22809" s="62"/>
      <c r="CF22809" s="62"/>
      <c r="CL22809" s="56" t="s">
        <v>12432</v>
      </c>
      <c r="CM22809" s="56" t="s">
        <v>213</v>
      </c>
      <c r="CN22809" s="56" t="s">
        <v>213</v>
      </c>
      <c r="CO22809" s="52"/>
      <c r="CP22809" s="52"/>
      <c r="CQ22809" s="52"/>
      <c r="CR22809" s="52"/>
      <c r="CS22809" s="52"/>
      <c r="CT22809" s="52"/>
      <c r="CU22809" s="33"/>
      <c r="CV22809" s="33"/>
    </row>
    <row r="22810" spans="74:100">
      <c r="BV22810" s="62"/>
      <c r="BW22810" s="62"/>
      <c r="BX22810" s="62"/>
      <c r="BY22810" s="62"/>
      <c r="BZ22810" s="62"/>
      <c r="CA22810" s="62"/>
      <c r="CB22810" s="62"/>
      <c r="CC22810" s="62"/>
      <c r="CD22810" s="62"/>
      <c r="CE22810" s="62"/>
      <c r="CF22810" s="62"/>
      <c r="CL22810" s="56" t="s">
        <v>12429</v>
      </c>
      <c r="CM22810" s="56" t="s">
        <v>213</v>
      </c>
      <c r="CN22810" s="56" t="s">
        <v>213</v>
      </c>
      <c r="CO22810" s="52"/>
      <c r="CP22810" s="52"/>
      <c r="CQ22810" s="52"/>
      <c r="CR22810" s="52"/>
      <c r="CS22810" s="52"/>
      <c r="CT22810" s="52"/>
      <c r="CU22810" s="33"/>
      <c r="CV22810" s="33"/>
    </row>
    <row r="22811" spans="74:100">
      <c r="BV22811" s="62"/>
      <c r="BW22811" s="62"/>
      <c r="BX22811" s="62"/>
      <c r="BY22811" s="62"/>
      <c r="BZ22811" s="62"/>
      <c r="CA22811" s="62"/>
      <c r="CB22811" s="62"/>
      <c r="CC22811" s="62"/>
      <c r="CD22811" s="62"/>
      <c r="CE22811" s="62"/>
      <c r="CF22811" s="62"/>
      <c r="CL22811" s="56" t="s">
        <v>25969</v>
      </c>
      <c r="CM22811" s="56" t="s">
        <v>213</v>
      </c>
      <c r="CN22811" s="56" t="s">
        <v>213</v>
      </c>
      <c r="CO22811" s="52"/>
      <c r="CP22811" s="52"/>
      <c r="CQ22811" s="52"/>
      <c r="CR22811" s="52"/>
      <c r="CS22811" s="52"/>
      <c r="CT22811" s="52"/>
      <c r="CU22811" s="33"/>
      <c r="CV22811" s="33"/>
    </row>
    <row r="22812" spans="74:100">
      <c r="BV22812" s="62"/>
      <c r="BW22812" s="62"/>
      <c r="BX22812" s="62"/>
      <c r="BY22812" s="62"/>
      <c r="BZ22812" s="62"/>
      <c r="CA22812" s="62"/>
      <c r="CB22812" s="62"/>
      <c r="CC22812" s="62"/>
      <c r="CD22812" s="62"/>
      <c r="CE22812" s="62"/>
      <c r="CF22812" s="62"/>
      <c r="CL22812" s="56" t="s">
        <v>25970</v>
      </c>
      <c r="CM22812" s="56" t="s">
        <v>213</v>
      </c>
      <c r="CN22812" s="56" t="s">
        <v>213</v>
      </c>
      <c r="CO22812" s="52"/>
      <c r="CP22812" s="52"/>
      <c r="CQ22812" s="52"/>
      <c r="CR22812" s="52"/>
      <c r="CS22812" s="52"/>
      <c r="CT22812" s="52"/>
      <c r="CU22812" s="33"/>
      <c r="CV22812" s="33"/>
    </row>
    <row r="22813" spans="74:100">
      <c r="BV22813" s="62"/>
      <c r="BW22813" s="62"/>
      <c r="BX22813" s="62"/>
      <c r="BY22813" s="62"/>
      <c r="BZ22813" s="62"/>
      <c r="CA22813" s="62"/>
      <c r="CB22813" s="62"/>
      <c r="CC22813" s="62"/>
      <c r="CD22813" s="62"/>
      <c r="CE22813" s="62"/>
      <c r="CF22813" s="62"/>
      <c r="CL22813" s="56" t="s">
        <v>12442</v>
      </c>
      <c r="CM22813" s="56" t="s">
        <v>213</v>
      </c>
      <c r="CN22813" s="56" t="s">
        <v>213</v>
      </c>
      <c r="CO22813" s="52"/>
      <c r="CP22813" s="52"/>
      <c r="CQ22813" s="52"/>
      <c r="CR22813" s="52"/>
      <c r="CS22813" s="52"/>
      <c r="CT22813" s="52"/>
      <c r="CU22813" s="33"/>
      <c r="CV22813" s="33"/>
    </row>
    <row r="22814" spans="74:100">
      <c r="BV22814" s="62"/>
      <c r="BW22814" s="62"/>
      <c r="BX22814" s="62"/>
      <c r="BY22814" s="62"/>
      <c r="BZ22814" s="62"/>
      <c r="CA22814" s="62"/>
      <c r="CB22814" s="62"/>
      <c r="CC22814" s="62"/>
      <c r="CD22814" s="62"/>
      <c r="CE22814" s="62"/>
      <c r="CF22814" s="62"/>
      <c r="CL22814" s="56" t="s">
        <v>12443</v>
      </c>
      <c r="CM22814" s="56" t="s">
        <v>213</v>
      </c>
      <c r="CN22814" s="56" t="s">
        <v>213</v>
      </c>
      <c r="CO22814" s="52"/>
      <c r="CP22814" s="52"/>
      <c r="CQ22814" s="52"/>
      <c r="CR22814" s="52"/>
      <c r="CS22814" s="52"/>
      <c r="CT22814" s="52"/>
      <c r="CU22814" s="33"/>
      <c r="CV22814" s="33"/>
    </row>
    <row r="22815" spans="74:100">
      <c r="BV22815" s="62"/>
      <c r="BW22815" s="62"/>
      <c r="BX22815" s="62"/>
      <c r="BY22815" s="62"/>
      <c r="BZ22815" s="62"/>
      <c r="CA22815" s="62"/>
      <c r="CB22815" s="62"/>
      <c r="CC22815" s="62"/>
      <c r="CD22815" s="62"/>
      <c r="CE22815" s="62"/>
      <c r="CF22815" s="62"/>
      <c r="CL22815" s="35" t="s">
        <v>14356</v>
      </c>
      <c r="CM22815" s="35" t="s">
        <v>217</v>
      </c>
      <c r="CN22815" s="35" t="s">
        <v>217</v>
      </c>
      <c r="CO22815" s="52"/>
      <c r="CP22815" s="52"/>
      <c r="CQ22815" s="52"/>
      <c r="CR22815" s="52"/>
      <c r="CS22815" s="52"/>
      <c r="CT22815" s="52"/>
      <c r="CU22815" s="33"/>
      <c r="CV22815" s="33"/>
    </row>
    <row r="22816" spans="74:100">
      <c r="BV22816" s="62"/>
      <c r="BW22816" s="62"/>
      <c r="BX22816" s="62"/>
      <c r="BY22816" s="62"/>
      <c r="BZ22816" s="62"/>
      <c r="CA22816" s="62"/>
      <c r="CB22816" s="62"/>
      <c r="CC22816" s="62"/>
      <c r="CD22816" s="62"/>
      <c r="CE22816" s="62"/>
      <c r="CF22816" s="62"/>
      <c r="CL22816" s="35" t="s">
        <v>15876</v>
      </c>
      <c r="CM22816" s="35" t="s">
        <v>217</v>
      </c>
      <c r="CN22816" s="35" t="s">
        <v>217</v>
      </c>
      <c r="CO22816" s="52"/>
      <c r="CP22816" s="52"/>
      <c r="CQ22816" s="52"/>
      <c r="CR22816" s="52"/>
      <c r="CS22816" s="52"/>
      <c r="CT22816" s="52"/>
      <c r="CU22816" s="33"/>
      <c r="CV22816" s="33"/>
    </row>
    <row r="22817" spans="74:100">
      <c r="BV22817" s="62"/>
      <c r="BW22817" s="62"/>
      <c r="BX22817" s="62"/>
      <c r="BY22817" s="62"/>
      <c r="BZ22817" s="62"/>
      <c r="CA22817" s="62"/>
      <c r="CB22817" s="62"/>
      <c r="CC22817" s="62"/>
      <c r="CD22817" s="62"/>
      <c r="CE22817" s="62"/>
      <c r="CF22817" s="62"/>
      <c r="CL22817" s="56" t="s">
        <v>24159</v>
      </c>
      <c r="CM22817" s="56" t="s">
        <v>214</v>
      </c>
      <c r="CN22817" s="56" t="s">
        <v>214</v>
      </c>
      <c r="CO22817" s="52"/>
      <c r="CP22817" s="52"/>
      <c r="CQ22817" s="52"/>
      <c r="CR22817" s="52"/>
      <c r="CS22817" s="52"/>
      <c r="CT22817" s="52"/>
      <c r="CU22817" s="33"/>
      <c r="CV22817" s="33"/>
    </row>
    <row r="22818" spans="74:100">
      <c r="BV22818" s="62"/>
      <c r="BW22818" s="62"/>
      <c r="BX22818" s="62"/>
      <c r="BY22818" s="62"/>
      <c r="BZ22818" s="62"/>
      <c r="CA22818" s="62"/>
      <c r="CB22818" s="62"/>
      <c r="CC22818" s="62"/>
      <c r="CD22818" s="62"/>
      <c r="CE22818" s="62"/>
      <c r="CF22818" s="62"/>
      <c r="CL22818" s="56" t="s">
        <v>25971</v>
      </c>
      <c r="CM22818" s="56" t="s">
        <v>214</v>
      </c>
      <c r="CN22818" s="56" t="s">
        <v>214</v>
      </c>
      <c r="CO22818" s="52"/>
      <c r="CP22818" s="52"/>
      <c r="CQ22818" s="52"/>
      <c r="CR22818" s="52"/>
      <c r="CS22818" s="52"/>
      <c r="CT22818" s="52"/>
      <c r="CU22818" s="33"/>
      <c r="CV22818" s="33"/>
    </row>
    <row r="22819" spans="74:100">
      <c r="BV22819" s="62"/>
      <c r="BW22819" s="62"/>
      <c r="BX22819" s="62"/>
      <c r="BY22819" s="62"/>
      <c r="BZ22819" s="62"/>
      <c r="CA22819" s="62"/>
      <c r="CB22819" s="62"/>
      <c r="CC22819" s="62"/>
      <c r="CD22819" s="62"/>
      <c r="CE22819" s="62"/>
      <c r="CF22819" s="62"/>
      <c r="CL22819" s="56" t="s">
        <v>25972</v>
      </c>
      <c r="CM22819" s="56" t="s">
        <v>214</v>
      </c>
      <c r="CN22819" s="56" t="s">
        <v>214</v>
      </c>
      <c r="CO22819" s="52"/>
      <c r="CP22819" s="52"/>
      <c r="CQ22819" s="52"/>
      <c r="CR22819" s="52"/>
      <c r="CS22819" s="52"/>
      <c r="CT22819" s="52"/>
      <c r="CU22819" s="33"/>
      <c r="CV22819" s="33"/>
    </row>
    <row r="22820" spans="74:100">
      <c r="BV22820" s="62"/>
      <c r="BW22820" s="62"/>
      <c r="BX22820" s="62"/>
      <c r="BY22820" s="62"/>
      <c r="BZ22820" s="62"/>
      <c r="CA22820" s="62"/>
      <c r="CB22820" s="62"/>
      <c r="CC22820" s="62"/>
      <c r="CD22820" s="62"/>
      <c r="CE22820" s="62"/>
      <c r="CF22820" s="62"/>
      <c r="CL22820" s="56" t="s">
        <v>24160</v>
      </c>
      <c r="CM22820" s="56" t="s">
        <v>214</v>
      </c>
      <c r="CN22820" s="56" t="s">
        <v>214</v>
      </c>
      <c r="CO22820" s="52"/>
      <c r="CP22820" s="52"/>
      <c r="CQ22820" s="52"/>
      <c r="CR22820" s="52"/>
      <c r="CS22820" s="52"/>
      <c r="CT22820" s="52"/>
      <c r="CU22820" s="33"/>
      <c r="CV22820" s="33"/>
    </row>
    <row r="22821" spans="74:100">
      <c r="BV22821" s="62"/>
      <c r="BW22821" s="62"/>
      <c r="BX22821" s="62"/>
      <c r="BY22821" s="62"/>
      <c r="BZ22821" s="62"/>
      <c r="CA22821" s="62"/>
      <c r="CB22821" s="62"/>
      <c r="CC22821" s="62"/>
      <c r="CD22821" s="62"/>
      <c r="CE22821" s="62"/>
      <c r="CF22821" s="62"/>
      <c r="CL22821" s="56" t="s">
        <v>13843</v>
      </c>
      <c r="CM22821" s="56" t="s">
        <v>215</v>
      </c>
      <c r="CN22821" s="56" t="s">
        <v>215</v>
      </c>
      <c r="CO22821" s="52"/>
      <c r="CP22821" s="52"/>
      <c r="CQ22821" s="52"/>
      <c r="CR22821" s="52"/>
      <c r="CS22821" s="52"/>
      <c r="CT22821" s="52"/>
      <c r="CU22821" s="33"/>
      <c r="CV22821" s="33"/>
    </row>
    <row r="22822" spans="74:100">
      <c r="BV22822" s="62"/>
      <c r="BW22822" s="62"/>
      <c r="BX22822" s="62"/>
      <c r="BY22822" s="62"/>
      <c r="BZ22822" s="62"/>
      <c r="CA22822" s="62"/>
      <c r="CB22822" s="62"/>
      <c r="CC22822" s="62"/>
      <c r="CD22822" s="62"/>
      <c r="CE22822" s="62"/>
      <c r="CF22822" s="62"/>
      <c r="CL22822" s="56" t="s">
        <v>13863</v>
      </c>
      <c r="CM22822" s="56" t="s">
        <v>215</v>
      </c>
      <c r="CN22822" s="56" t="s">
        <v>215</v>
      </c>
      <c r="CO22822" s="52"/>
      <c r="CP22822" s="52"/>
      <c r="CQ22822" s="52"/>
      <c r="CR22822" s="52"/>
      <c r="CS22822" s="52"/>
      <c r="CT22822" s="52"/>
      <c r="CU22822" s="33"/>
      <c r="CV22822" s="33"/>
    </row>
    <row r="22823" spans="74:100">
      <c r="BV22823" s="62"/>
      <c r="BW22823" s="62"/>
      <c r="BX22823" s="62"/>
      <c r="BY22823" s="62"/>
      <c r="BZ22823" s="62"/>
      <c r="CA22823" s="62"/>
      <c r="CB22823" s="62"/>
      <c r="CC22823" s="62"/>
      <c r="CD22823" s="62"/>
      <c r="CE22823" s="62"/>
      <c r="CF22823" s="62"/>
      <c r="CL22823" s="56" t="s">
        <v>13859</v>
      </c>
      <c r="CM22823" s="56" t="s">
        <v>214</v>
      </c>
      <c r="CN22823" s="56" t="s">
        <v>214</v>
      </c>
      <c r="CO22823" s="52"/>
      <c r="CP22823" s="52"/>
      <c r="CQ22823" s="52"/>
      <c r="CR22823" s="52"/>
      <c r="CS22823" s="52"/>
      <c r="CT22823" s="52"/>
      <c r="CU22823" s="33"/>
      <c r="CV22823" s="33"/>
    </row>
    <row r="22824" spans="74:100">
      <c r="BV22824" s="62"/>
      <c r="BW22824" s="62"/>
      <c r="BX22824" s="62"/>
      <c r="BY22824" s="62"/>
      <c r="BZ22824" s="62"/>
      <c r="CA22824" s="62"/>
      <c r="CB22824" s="62"/>
      <c r="CC22824" s="62"/>
      <c r="CD22824" s="62"/>
      <c r="CE22824" s="62"/>
      <c r="CF22824" s="62"/>
      <c r="CL22824" s="56" t="s">
        <v>25973</v>
      </c>
      <c r="CM22824" s="56" t="s">
        <v>215</v>
      </c>
      <c r="CN22824" s="56" t="s">
        <v>215</v>
      </c>
      <c r="CO22824" s="52"/>
      <c r="CP22824" s="52"/>
      <c r="CQ22824" s="52"/>
      <c r="CR22824" s="52"/>
      <c r="CS22824" s="52"/>
      <c r="CT22824" s="52"/>
      <c r="CU22824" s="33"/>
      <c r="CV22824" s="33"/>
    </row>
    <row r="22825" spans="74:100">
      <c r="BV22825" s="62"/>
      <c r="BW22825" s="62"/>
      <c r="BX22825" s="62"/>
      <c r="BY22825" s="62"/>
      <c r="BZ22825" s="62"/>
      <c r="CA22825" s="62"/>
      <c r="CB22825" s="62"/>
      <c r="CC22825" s="62"/>
      <c r="CD22825" s="62"/>
      <c r="CE22825" s="62"/>
      <c r="CF22825" s="62"/>
      <c r="CL22825" s="56" t="s">
        <v>12450</v>
      </c>
      <c r="CM22825" s="56" t="s">
        <v>213</v>
      </c>
      <c r="CN22825" s="56" t="s">
        <v>213</v>
      </c>
      <c r="CO22825" s="52"/>
      <c r="CP22825" s="52"/>
      <c r="CQ22825" s="52"/>
      <c r="CR22825" s="52"/>
      <c r="CS22825" s="52"/>
      <c r="CT22825" s="52"/>
      <c r="CU22825" s="33"/>
      <c r="CV22825" s="33"/>
    </row>
    <row r="22826" spans="74:100">
      <c r="BV22826" s="62"/>
      <c r="BW22826" s="62"/>
      <c r="BX22826" s="62"/>
      <c r="BY22826" s="62"/>
      <c r="BZ22826" s="62"/>
      <c r="CA22826" s="62"/>
      <c r="CB22826" s="62"/>
      <c r="CC22826" s="62"/>
      <c r="CD22826" s="62"/>
      <c r="CE22826" s="62"/>
      <c r="CF22826" s="62"/>
      <c r="CL22826" s="56" t="s">
        <v>12451</v>
      </c>
      <c r="CM22826" s="56" t="s">
        <v>213</v>
      </c>
      <c r="CN22826" s="56" t="s">
        <v>213</v>
      </c>
      <c r="CO22826" s="52"/>
      <c r="CP22826" s="52"/>
      <c r="CQ22826" s="52"/>
      <c r="CR22826" s="52"/>
      <c r="CS22826" s="52"/>
      <c r="CT22826" s="52"/>
      <c r="CU22826" s="33"/>
      <c r="CV22826" s="33"/>
    </row>
    <row r="22827" spans="74:100">
      <c r="BV22827" s="62"/>
      <c r="BW22827" s="62"/>
      <c r="BX22827" s="62"/>
      <c r="BY22827" s="62"/>
      <c r="BZ22827" s="62"/>
      <c r="CA22827" s="62"/>
      <c r="CB22827" s="62"/>
      <c r="CC22827" s="62"/>
      <c r="CD22827" s="62"/>
      <c r="CE22827" s="62"/>
      <c r="CF22827" s="62"/>
      <c r="CL22827" s="56" t="s">
        <v>12456</v>
      </c>
      <c r="CM22827" s="56" t="s">
        <v>215</v>
      </c>
      <c r="CN22827" s="56" t="s">
        <v>215</v>
      </c>
      <c r="CO22827" s="52"/>
      <c r="CP22827" s="52"/>
      <c r="CQ22827" s="52"/>
      <c r="CR22827" s="52"/>
      <c r="CS22827" s="52"/>
      <c r="CT22827" s="52"/>
      <c r="CU22827" s="33"/>
      <c r="CV22827" s="33"/>
    </row>
    <row r="22828" spans="74:100">
      <c r="BV22828" s="62"/>
      <c r="BW22828" s="62"/>
      <c r="BX22828" s="62"/>
      <c r="BY22828" s="62"/>
      <c r="BZ22828" s="62"/>
      <c r="CA22828" s="62"/>
      <c r="CB22828" s="62"/>
      <c r="CC22828" s="62"/>
      <c r="CD22828" s="62"/>
      <c r="CE22828" s="62"/>
      <c r="CF22828" s="62"/>
      <c r="CL22828" s="56" t="s">
        <v>12452</v>
      </c>
      <c r="CM22828" s="56" t="s">
        <v>213</v>
      </c>
      <c r="CN22828" s="56" t="s">
        <v>213</v>
      </c>
      <c r="CO22828" s="52"/>
      <c r="CP22828" s="52"/>
      <c r="CQ22828" s="52"/>
      <c r="CR22828" s="52"/>
      <c r="CS22828" s="52"/>
      <c r="CT22828" s="52"/>
      <c r="CU22828" s="33"/>
      <c r="CV22828" s="33"/>
    </row>
    <row r="22829" spans="74:100">
      <c r="BV22829" s="62"/>
      <c r="BW22829" s="62"/>
      <c r="BX22829" s="62"/>
      <c r="BY22829" s="62"/>
      <c r="BZ22829" s="62"/>
      <c r="CA22829" s="62"/>
      <c r="CB22829" s="62"/>
      <c r="CC22829" s="62"/>
      <c r="CD22829" s="62"/>
      <c r="CE22829" s="62"/>
      <c r="CF22829" s="62"/>
      <c r="CL22829" s="56" t="s">
        <v>12460</v>
      </c>
      <c r="CM22829" s="56" t="s">
        <v>213</v>
      </c>
      <c r="CN22829" s="56" t="s">
        <v>213</v>
      </c>
      <c r="CO22829" s="52"/>
      <c r="CP22829" s="52"/>
      <c r="CQ22829" s="52"/>
      <c r="CR22829" s="52"/>
      <c r="CS22829" s="52"/>
      <c r="CT22829" s="52"/>
      <c r="CU22829" s="33"/>
      <c r="CV22829" s="33"/>
    </row>
    <row r="22830" spans="74:100">
      <c r="BV22830" s="62"/>
      <c r="BW22830" s="62"/>
      <c r="BX22830" s="62"/>
      <c r="BY22830" s="62"/>
      <c r="BZ22830" s="62"/>
      <c r="CA22830" s="62"/>
      <c r="CB22830" s="62"/>
      <c r="CC22830" s="62"/>
      <c r="CD22830" s="62"/>
      <c r="CE22830" s="62"/>
      <c r="CF22830" s="62"/>
      <c r="CL22830" s="56" t="s">
        <v>12459</v>
      </c>
      <c r="CM22830" s="56" t="s">
        <v>213</v>
      </c>
      <c r="CN22830" s="56" t="s">
        <v>213</v>
      </c>
      <c r="CO22830" s="52"/>
      <c r="CP22830" s="52"/>
      <c r="CQ22830" s="52"/>
      <c r="CR22830" s="52"/>
      <c r="CS22830" s="52"/>
      <c r="CT22830" s="52"/>
      <c r="CU22830" s="33"/>
      <c r="CV22830" s="33"/>
    </row>
    <row r="22831" spans="74:100">
      <c r="BV22831" s="62"/>
      <c r="BW22831" s="62"/>
      <c r="BX22831" s="62"/>
      <c r="BY22831" s="62"/>
      <c r="BZ22831" s="62"/>
      <c r="CA22831" s="62"/>
      <c r="CB22831" s="62"/>
      <c r="CC22831" s="62"/>
      <c r="CD22831" s="62"/>
      <c r="CE22831" s="62"/>
      <c r="CF22831" s="62"/>
      <c r="CL22831" s="56" t="s">
        <v>12462</v>
      </c>
      <c r="CM22831" s="56" t="s">
        <v>213</v>
      </c>
      <c r="CN22831" s="56" t="s">
        <v>213</v>
      </c>
      <c r="CO22831" s="52"/>
      <c r="CP22831" s="52"/>
      <c r="CQ22831" s="52"/>
      <c r="CR22831" s="52"/>
      <c r="CS22831" s="52"/>
      <c r="CT22831" s="52"/>
      <c r="CU22831" s="33"/>
      <c r="CV22831" s="33"/>
    </row>
    <row r="22832" spans="74:100">
      <c r="BV22832" s="62"/>
      <c r="BW22832" s="62"/>
      <c r="BX22832" s="62"/>
      <c r="BY22832" s="62"/>
      <c r="BZ22832" s="62"/>
      <c r="CA22832" s="62"/>
      <c r="CB22832" s="62"/>
      <c r="CC22832" s="62"/>
      <c r="CD22832" s="62"/>
      <c r="CE22832" s="62"/>
      <c r="CF22832" s="62"/>
      <c r="CL22832" s="56" t="s">
        <v>12465</v>
      </c>
      <c r="CM22832" s="56" t="s">
        <v>213</v>
      </c>
      <c r="CN22832" s="56" t="s">
        <v>213</v>
      </c>
      <c r="CO22832" s="52"/>
      <c r="CP22832" s="52"/>
      <c r="CQ22832" s="52"/>
      <c r="CR22832" s="52"/>
      <c r="CS22832" s="52"/>
      <c r="CT22832" s="52"/>
      <c r="CU22832" s="33"/>
      <c r="CV22832" s="33"/>
    </row>
    <row r="22833" spans="74:100">
      <c r="BV22833" s="62"/>
      <c r="BW22833" s="62"/>
      <c r="BX22833" s="62"/>
      <c r="BY22833" s="62"/>
      <c r="BZ22833" s="62"/>
      <c r="CA22833" s="62"/>
      <c r="CB22833" s="62"/>
      <c r="CC22833" s="62"/>
      <c r="CD22833" s="62"/>
      <c r="CE22833" s="62"/>
      <c r="CF22833" s="62"/>
      <c r="CL22833" s="56" t="s">
        <v>25974</v>
      </c>
      <c r="CM22833" s="56" t="s">
        <v>213</v>
      </c>
      <c r="CN22833" s="56" t="s">
        <v>213</v>
      </c>
      <c r="CO22833" s="52"/>
      <c r="CP22833" s="52"/>
      <c r="CQ22833" s="52"/>
      <c r="CR22833" s="52"/>
      <c r="CS22833" s="52"/>
      <c r="CT22833" s="52"/>
      <c r="CU22833" s="33"/>
      <c r="CV22833" s="33"/>
    </row>
    <row r="22834" spans="74:100">
      <c r="BV22834" s="62"/>
      <c r="BW22834" s="62"/>
      <c r="BX22834" s="62"/>
      <c r="BY22834" s="62"/>
      <c r="BZ22834" s="62"/>
      <c r="CA22834" s="62"/>
      <c r="CB22834" s="62"/>
      <c r="CC22834" s="62"/>
      <c r="CD22834" s="62"/>
      <c r="CE22834" s="62"/>
      <c r="CF22834" s="62"/>
      <c r="CL22834" s="56" t="s">
        <v>25975</v>
      </c>
      <c r="CM22834" s="56" t="s">
        <v>213</v>
      </c>
      <c r="CN22834" s="56" t="s">
        <v>213</v>
      </c>
      <c r="CO22834" s="52"/>
      <c r="CP22834" s="52"/>
      <c r="CQ22834" s="52"/>
      <c r="CR22834" s="52"/>
      <c r="CS22834" s="52"/>
      <c r="CT22834" s="52"/>
      <c r="CU22834" s="33"/>
      <c r="CV22834" s="33"/>
    </row>
    <row r="22835" spans="74:100">
      <c r="BV22835" s="62"/>
      <c r="BW22835" s="62"/>
      <c r="BX22835" s="62"/>
      <c r="BY22835" s="62"/>
      <c r="BZ22835" s="62"/>
      <c r="CA22835" s="62"/>
      <c r="CB22835" s="62"/>
      <c r="CC22835" s="62"/>
      <c r="CD22835" s="62"/>
      <c r="CE22835" s="62"/>
      <c r="CF22835" s="62"/>
      <c r="CL22835" s="56" t="s">
        <v>25976</v>
      </c>
      <c r="CM22835" s="56" t="s">
        <v>213</v>
      </c>
      <c r="CN22835" s="56" t="s">
        <v>213</v>
      </c>
      <c r="CO22835" s="52"/>
      <c r="CP22835" s="52"/>
      <c r="CQ22835" s="52"/>
      <c r="CR22835" s="52"/>
      <c r="CS22835" s="52"/>
      <c r="CT22835" s="52"/>
      <c r="CU22835" s="33"/>
      <c r="CV22835" s="33"/>
    </row>
    <row r="22836" spans="74:100">
      <c r="BV22836" s="62"/>
      <c r="BW22836" s="62"/>
      <c r="BX22836" s="62"/>
      <c r="BY22836" s="62"/>
      <c r="BZ22836" s="62"/>
      <c r="CA22836" s="62"/>
      <c r="CB22836" s="62"/>
      <c r="CC22836" s="62"/>
      <c r="CD22836" s="62"/>
      <c r="CE22836" s="62"/>
      <c r="CF22836" s="62"/>
      <c r="CL22836" s="56" t="s">
        <v>12464</v>
      </c>
      <c r="CM22836" s="56" t="s">
        <v>213</v>
      </c>
      <c r="CN22836" s="56" t="s">
        <v>213</v>
      </c>
      <c r="CO22836" s="52"/>
      <c r="CP22836" s="52"/>
      <c r="CQ22836" s="52"/>
      <c r="CR22836" s="52"/>
      <c r="CS22836" s="52"/>
      <c r="CT22836" s="52"/>
      <c r="CU22836" s="33"/>
      <c r="CV22836" s="33"/>
    </row>
    <row r="22837" spans="74:100">
      <c r="BV22837" s="62"/>
      <c r="BW22837" s="62"/>
      <c r="BX22837" s="62"/>
      <c r="BY22837" s="62"/>
      <c r="BZ22837" s="62"/>
      <c r="CA22837" s="62"/>
      <c r="CB22837" s="62"/>
      <c r="CC22837" s="62"/>
      <c r="CD22837" s="62"/>
      <c r="CE22837" s="62"/>
      <c r="CF22837" s="62"/>
      <c r="CL22837" s="35" t="s">
        <v>1945</v>
      </c>
      <c r="CM22837" s="35" t="s">
        <v>217</v>
      </c>
      <c r="CN22837" s="35" t="s">
        <v>217</v>
      </c>
      <c r="CO22837" s="52"/>
      <c r="CP22837" s="52"/>
      <c r="CQ22837" s="52"/>
      <c r="CR22837" s="52"/>
      <c r="CS22837" s="52"/>
      <c r="CT22837" s="52"/>
      <c r="CU22837" s="33"/>
      <c r="CV22837" s="33"/>
    </row>
    <row r="22838" spans="74:100">
      <c r="BV22838" s="62"/>
      <c r="BW22838" s="62"/>
      <c r="BX22838" s="62"/>
      <c r="BY22838" s="62"/>
      <c r="BZ22838" s="62"/>
      <c r="CA22838" s="62"/>
      <c r="CB22838" s="62"/>
      <c r="CC22838" s="62"/>
      <c r="CD22838" s="62"/>
      <c r="CE22838" s="62"/>
      <c r="CF22838" s="62"/>
      <c r="CL22838" s="56" t="s">
        <v>24162</v>
      </c>
      <c r="CM22838" s="56" t="s">
        <v>213</v>
      </c>
      <c r="CN22838" s="56" t="s">
        <v>213</v>
      </c>
      <c r="CO22838" s="52"/>
      <c r="CP22838" s="52"/>
      <c r="CQ22838" s="52"/>
      <c r="CR22838" s="52"/>
      <c r="CS22838" s="52"/>
      <c r="CT22838" s="52"/>
      <c r="CU22838" s="33"/>
      <c r="CV22838" s="33"/>
    </row>
    <row r="22839" spans="74:100">
      <c r="BV22839" s="62"/>
      <c r="BW22839" s="62"/>
      <c r="BX22839" s="62"/>
      <c r="BY22839" s="62"/>
      <c r="BZ22839" s="62"/>
      <c r="CA22839" s="62"/>
      <c r="CB22839" s="62"/>
      <c r="CC22839" s="62"/>
      <c r="CD22839" s="62"/>
      <c r="CE22839" s="62"/>
      <c r="CF22839" s="62"/>
      <c r="CL22839" s="56" t="s">
        <v>12467</v>
      </c>
      <c r="CM22839" s="56" t="s">
        <v>213</v>
      </c>
      <c r="CN22839" s="56" t="s">
        <v>213</v>
      </c>
      <c r="CO22839" s="52"/>
      <c r="CP22839" s="52"/>
      <c r="CQ22839" s="52"/>
      <c r="CR22839" s="52"/>
      <c r="CS22839" s="52"/>
      <c r="CT22839" s="52"/>
      <c r="CU22839" s="33"/>
      <c r="CV22839" s="33"/>
    </row>
    <row r="22840" spans="74:100">
      <c r="BV22840" s="62"/>
      <c r="BW22840" s="62"/>
      <c r="BX22840" s="62"/>
      <c r="BY22840" s="62"/>
      <c r="BZ22840" s="62"/>
      <c r="CA22840" s="62"/>
      <c r="CB22840" s="62"/>
      <c r="CC22840" s="62"/>
      <c r="CD22840" s="62"/>
      <c r="CE22840" s="62"/>
      <c r="CF22840" s="62"/>
      <c r="CL22840" s="56" t="s">
        <v>12468</v>
      </c>
      <c r="CM22840" s="56" t="s">
        <v>213</v>
      </c>
      <c r="CN22840" s="56" t="s">
        <v>213</v>
      </c>
      <c r="CO22840" s="52"/>
      <c r="CP22840" s="52"/>
      <c r="CQ22840" s="52"/>
      <c r="CR22840" s="52"/>
      <c r="CS22840" s="52"/>
      <c r="CT22840" s="52"/>
      <c r="CU22840" s="33"/>
      <c r="CV22840" s="33"/>
    </row>
    <row r="22841" spans="74:100">
      <c r="BV22841" s="62"/>
      <c r="BW22841" s="62"/>
      <c r="BX22841" s="62"/>
      <c r="BY22841" s="62"/>
      <c r="BZ22841" s="62"/>
      <c r="CA22841" s="62"/>
      <c r="CB22841" s="62"/>
      <c r="CC22841" s="62"/>
      <c r="CD22841" s="62"/>
      <c r="CE22841" s="62"/>
      <c r="CF22841" s="62"/>
      <c r="CL22841" s="56" t="s">
        <v>12469</v>
      </c>
      <c r="CM22841" s="56" t="s">
        <v>213</v>
      </c>
      <c r="CN22841" s="56" t="s">
        <v>213</v>
      </c>
      <c r="CO22841" s="52"/>
      <c r="CP22841" s="52"/>
      <c r="CQ22841" s="52"/>
      <c r="CR22841" s="52"/>
      <c r="CS22841" s="52"/>
      <c r="CT22841" s="52"/>
      <c r="CU22841" s="33"/>
      <c r="CV22841" s="33"/>
    </row>
    <row r="22842" spans="74:100">
      <c r="BV22842" s="62"/>
      <c r="BW22842" s="62"/>
      <c r="BX22842" s="62"/>
      <c r="BY22842" s="62"/>
      <c r="BZ22842" s="62"/>
      <c r="CA22842" s="62"/>
      <c r="CB22842" s="62"/>
      <c r="CC22842" s="62"/>
      <c r="CD22842" s="62"/>
      <c r="CE22842" s="62"/>
      <c r="CF22842" s="62"/>
      <c r="CL22842" s="56" t="s">
        <v>12480</v>
      </c>
      <c r="CM22842" s="56" t="s">
        <v>215</v>
      </c>
      <c r="CN22842" s="56" t="s">
        <v>215</v>
      </c>
      <c r="CO22842" s="52"/>
      <c r="CP22842" s="52"/>
      <c r="CQ22842" s="52"/>
      <c r="CR22842" s="52"/>
      <c r="CS22842" s="52"/>
      <c r="CT22842" s="52"/>
      <c r="CU22842" s="33"/>
      <c r="CV22842" s="33"/>
    </row>
    <row r="22843" spans="74:100">
      <c r="BV22843" s="62"/>
      <c r="BW22843" s="62"/>
      <c r="BX22843" s="62"/>
      <c r="BY22843" s="62"/>
      <c r="BZ22843" s="62"/>
      <c r="CA22843" s="62"/>
      <c r="CB22843" s="62"/>
      <c r="CC22843" s="62"/>
      <c r="CD22843" s="62"/>
      <c r="CE22843" s="62"/>
      <c r="CF22843" s="62"/>
      <c r="CL22843" s="56" t="s">
        <v>12480</v>
      </c>
      <c r="CM22843" s="56" t="s">
        <v>215</v>
      </c>
      <c r="CN22843" s="56" t="s">
        <v>215</v>
      </c>
      <c r="CO22843" s="52"/>
      <c r="CP22843" s="52"/>
      <c r="CQ22843" s="52"/>
      <c r="CR22843" s="52"/>
      <c r="CS22843" s="52"/>
      <c r="CT22843" s="52"/>
      <c r="CU22843" s="33"/>
      <c r="CV22843" s="33"/>
    </row>
    <row r="22844" spans="74:100">
      <c r="BV22844" s="62"/>
      <c r="BW22844" s="62"/>
      <c r="BX22844" s="62"/>
      <c r="BY22844" s="62"/>
      <c r="BZ22844" s="62"/>
      <c r="CA22844" s="62"/>
      <c r="CB22844" s="62"/>
      <c r="CC22844" s="62"/>
      <c r="CD22844" s="62"/>
      <c r="CE22844" s="62"/>
      <c r="CF22844" s="62"/>
      <c r="CL22844" s="56" t="s">
        <v>24163</v>
      </c>
      <c r="CM22844" s="56" t="s">
        <v>215</v>
      </c>
      <c r="CN22844" s="56" t="s">
        <v>215</v>
      </c>
      <c r="CO22844" s="52"/>
      <c r="CP22844" s="52"/>
      <c r="CQ22844" s="52"/>
      <c r="CR22844" s="52"/>
      <c r="CS22844" s="52"/>
      <c r="CT22844" s="52"/>
      <c r="CU22844" s="33"/>
      <c r="CV22844" s="33"/>
    </row>
    <row r="22845" spans="74:100">
      <c r="BV22845" s="62"/>
      <c r="BW22845" s="62"/>
      <c r="BX22845" s="62"/>
      <c r="BY22845" s="62"/>
      <c r="BZ22845" s="62"/>
      <c r="CA22845" s="62"/>
      <c r="CB22845" s="62"/>
      <c r="CC22845" s="62"/>
      <c r="CD22845" s="62"/>
      <c r="CE22845" s="62"/>
      <c r="CF22845" s="62"/>
      <c r="CL22845" s="56" t="s">
        <v>5421</v>
      </c>
      <c r="CM22845" s="56" t="s">
        <v>215</v>
      </c>
      <c r="CN22845" s="56" t="s">
        <v>215</v>
      </c>
      <c r="CO22845" s="52"/>
      <c r="CP22845" s="52"/>
      <c r="CQ22845" s="52"/>
      <c r="CR22845" s="52"/>
      <c r="CS22845" s="52"/>
      <c r="CT22845" s="52"/>
      <c r="CU22845" s="33"/>
      <c r="CV22845" s="33"/>
    </row>
    <row r="22846" spans="74:100">
      <c r="BV22846" s="62"/>
      <c r="BW22846" s="62"/>
      <c r="BX22846" s="62"/>
      <c r="BY22846" s="62"/>
      <c r="BZ22846" s="62"/>
      <c r="CA22846" s="62"/>
      <c r="CB22846" s="62"/>
      <c r="CC22846" s="62"/>
      <c r="CD22846" s="62"/>
      <c r="CE22846" s="62"/>
      <c r="CF22846" s="62"/>
      <c r="CL22846" s="56" t="s">
        <v>25977</v>
      </c>
      <c r="CM22846" s="56" t="s">
        <v>215</v>
      </c>
      <c r="CN22846" s="56" t="s">
        <v>215</v>
      </c>
      <c r="CO22846" s="52"/>
      <c r="CP22846" s="52"/>
      <c r="CQ22846" s="52"/>
      <c r="CR22846" s="52"/>
      <c r="CS22846" s="52"/>
      <c r="CT22846" s="52"/>
      <c r="CU22846" s="33"/>
      <c r="CV22846" s="33"/>
    </row>
    <row r="22847" spans="74:100">
      <c r="BV22847" s="62"/>
      <c r="BW22847" s="62"/>
      <c r="BX22847" s="62"/>
      <c r="BY22847" s="62"/>
      <c r="BZ22847" s="62"/>
      <c r="CA22847" s="62"/>
      <c r="CB22847" s="62"/>
      <c r="CC22847" s="62"/>
      <c r="CD22847" s="62"/>
      <c r="CE22847" s="62"/>
      <c r="CF22847" s="62"/>
      <c r="CL22847" s="56" t="s">
        <v>24164</v>
      </c>
      <c r="CM22847" s="56" t="s">
        <v>215</v>
      </c>
      <c r="CN22847" s="56" t="s">
        <v>215</v>
      </c>
      <c r="CO22847" s="52"/>
      <c r="CP22847" s="52"/>
      <c r="CQ22847" s="52"/>
      <c r="CR22847" s="52"/>
      <c r="CS22847" s="52"/>
      <c r="CT22847" s="52"/>
      <c r="CU22847" s="33"/>
      <c r="CV22847" s="33"/>
    </row>
    <row r="22848" spans="74:100">
      <c r="BV22848" s="62"/>
      <c r="BW22848" s="62"/>
      <c r="BX22848" s="62"/>
      <c r="BY22848" s="62"/>
      <c r="BZ22848" s="62"/>
      <c r="CA22848" s="62"/>
      <c r="CB22848" s="62"/>
      <c r="CC22848" s="62"/>
      <c r="CD22848" s="62"/>
      <c r="CE22848" s="62"/>
      <c r="CF22848" s="62"/>
      <c r="CL22848" s="56" t="s">
        <v>24165</v>
      </c>
      <c r="CM22848" s="56" t="s">
        <v>215</v>
      </c>
      <c r="CN22848" s="56" t="s">
        <v>215</v>
      </c>
      <c r="CO22848" s="52"/>
      <c r="CP22848" s="52"/>
      <c r="CQ22848" s="52"/>
      <c r="CR22848" s="52"/>
      <c r="CS22848" s="52"/>
      <c r="CT22848" s="52"/>
      <c r="CU22848" s="33"/>
      <c r="CV22848" s="33"/>
    </row>
    <row r="22849" spans="74:100">
      <c r="BV22849" s="62"/>
      <c r="BW22849" s="62"/>
      <c r="BX22849" s="62"/>
      <c r="BY22849" s="62"/>
      <c r="BZ22849" s="62"/>
      <c r="CA22849" s="62"/>
      <c r="CB22849" s="62"/>
      <c r="CC22849" s="62"/>
      <c r="CD22849" s="62"/>
      <c r="CE22849" s="62"/>
      <c r="CF22849" s="62"/>
      <c r="CL22849" s="56" t="s">
        <v>24166</v>
      </c>
      <c r="CM22849" s="56" t="s">
        <v>215</v>
      </c>
      <c r="CN22849" s="56" t="s">
        <v>215</v>
      </c>
      <c r="CO22849" s="52"/>
      <c r="CP22849" s="52"/>
      <c r="CQ22849" s="52"/>
      <c r="CR22849" s="52"/>
      <c r="CS22849" s="52"/>
      <c r="CT22849" s="52"/>
      <c r="CU22849" s="33"/>
      <c r="CV22849" s="33"/>
    </row>
    <row r="22850" spans="74:100">
      <c r="BV22850" s="62"/>
      <c r="BW22850" s="62"/>
      <c r="BX22850" s="62"/>
      <c r="BY22850" s="62"/>
      <c r="BZ22850" s="62"/>
      <c r="CA22850" s="62"/>
      <c r="CB22850" s="62"/>
      <c r="CC22850" s="62"/>
      <c r="CD22850" s="62"/>
      <c r="CE22850" s="62"/>
      <c r="CF22850" s="62"/>
      <c r="CL22850" s="56" t="s">
        <v>25978</v>
      </c>
      <c r="CM22850" s="56" t="s">
        <v>215</v>
      </c>
      <c r="CN22850" s="56" t="s">
        <v>215</v>
      </c>
      <c r="CO22850" s="52"/>
      <c r="CP22850" s="52"/>
      <c r="CQ22850" s="52"/>
      <c r="CR22850" s="52"/>
      <c r="CS22850" s="52"/>
      <c r="CT22850" s="52"/>
      <c r="CU22850" s="33"/>
      <c r="CV22850" s="33"/>
    </row>
    <row r="22851" spans="74:100">
      <c r="BV22851" s="62"/>
      <c r="BW22851" s="62"/>
      <c r="BX22851" s="62"/>
      <c r="BY22851" s="62"/>
      <c r="BZ22851" s="62"/>
      <c r="CA22851" s="62"/>
      <c r="CB22851" s="62"/>
      <c r="CC22851" s="62"/>
      <c r="CD22851" s="62"/>
      <c r="CE22851" s="62"/>
      <c r="CF22851" s="62"/>
      <c r="CL22851" s="56" t="s">
        <v>24167</v>
      </c>
      <c r="CM22851" s="56" t="s">
        <v>215</v>
      </c>
      <c r="CN22851" s="56" t="s">
        <v>215</v>
      </c>
      <c r="CO22851" s="52"/>
      <c r="CP22851" s="52"/>
      <c r="CQ22851" s="52"/>
      <c r="CR22851" s="52"/>
      <c r="CS22851" s="52"/>
      <c r="CT22851" s="52"/>
      <c r="CU22851" s="33"/>
      <c r="CV22851" s="33"/>
    </row>
    <row r="22852" spans="74:100">
      <c r="BV22852" s="62"/>
      <c r="BW22852" s="62"/>
      <c r="BX22852" s="62"/>
      <c r="BY22852" s="62"/>
      <c r="BZ22852" s="62"/>
      <c r="CA22852" s="62"/>
      <c r="CB22852" s="62"/>
      <c r="CC22852" s="62"/>
      <c r="CD22852" s="62"/>
      <c r="CE22852" s="62"/>
      <c r="CF22852" s="62"/>
      <c r="CL22852" s="56" t="s">
        <v>12481</v>
      </c>
      <c r="CM22852" s="56" t="s">
        <v>215</v>
      </c>
      <c r="CN22852" s="56" t="s">
        <v>215</v>
      </c>
      <c r="CO22852" s="52"/>
      <c r="CP22852" s="52"/>
      <c r="CQ22852" s="52"/>
      <c r="CR22852" s="52"/>
      <c r="CS22852" s="52"/>
      <c r="CT22852" s="52"/>
      <c r="CU22852" s="33"/>
      <c r="CV22852" s="33"/>
    </row>
    <row r="22853" spans="74:100">
      <c r="BV22853" s="62"/>
      <c r="BW22853" s="62"/>
      <c r="BX22853" s="62"/>
      <c r="BY22853" s="62"/>
      <c r="BZ22853" s="62"/>
      <c r="CA22853" s="62"/>
      <c r="CB22853" s="62"/>
      <c r="CC22853" s="62"/>
      <c r="CD22853" s="62"/>
      <c r="CE22853" s="62"/>
      <c r="CF22853" s="62"/>
      <c r="CL22853" s="56" t="s">
        <v>24168</v>
      </c>
      <c r="CM22853" s="56" t="s">
        <v>215</v>
      </c>
      <c r="CN22853" s="56" t="s">
        <v>215</v>
      </c>
      <c r="CO22853" s="52"/>
      <c r="CP22853" s="52"/>
      <c r="CQ22853" s="52"/>
      <c r="CR22853" s="52"/>
      <c r="CS22853" s="52"/>
      <c r="CT22853" s="52"/>
      <c r="CU22853" s="33"/>
      <c r="CV22853" s="33"/>
    </row>
    <row r="22854" spans="74:100">
      <c r="BV22854" s="62"/>
      <c r="BW22854" s="62"/>
      <c r="BX22854" s="62"/>
      <c r="BY22854" s="62"/>
      <c r="BZ22854" s="62"/>
      <c r="CA22854" s="62"/>
      <c r="CB22854" s="62"/>
      <c r="CC22854" s="62"/>
      <c r="CD22854" s="62"/>
      <c r="CE22854" s="62"/>
      <c r="CF22854" s="62"/>
      <c r="CL22854" s="56" t="s">
        <v>12482</v>
      </c>
      <c r="CM22854" s="56" t="s">
        <v>215</v>
      </c>
      <c r="CN22854" s="56" t="s">
        <v>215</v>
      </c>
      <c r="CO22854" s="52"/>
      <c r="CP22854" s="52"/>
      <c r="CQ22854" s="52"/>
      <c r="CR22854" s="52"/>
      <c r="CS22854" s="52"/>
      <c r="CT22854" s="52"/>
      <c r="CU22854" s="33"/>
      <c r="CV22854" s="33"/>
    </row>
    <row r="22855" spans="74:100">
      <c r="BV22855" s="62"/>
      <c r="BW22855" s="62"/>
      <c r="BX22855" s="62"/>
      <c r="BY22855" s="62"/>
      <c r="BZ22855" s="62"/>
      <c r="CA22855" s="62"/>
      <c r="CB22855" s="62"/>
      <c r="CC22855" s="62"/>
      <c r="CD22855" s="62"/>
      <c r="CE22855" s="62"/>
      <c r="CF22855" s="62"/>
      <c r="CL22855" s="56" t="s">
        <v>24169</v>
      </c>
      <c r="CM22855" s="56" t="s">
        <v>215</v>
      </c>
      <c r="CN22855" s="56" t="s">
        <v>215</v>
      </c>
      <c r="CO22855" s="52"/>
      <c r="CP22855" s="52"/>
      <c r="CQ22855" s="52"/>
      <c r="CR22855" s="52"/>
      <c r="CS22855" s="52"/>
      <c r="CT22855" s="52"/>
      <c r="CU22855" s="33"/>
      <c r="CV22855" s="33"/>
    </row>
    <row r="22856" spans="74:100">
      <c r="BV22856" s="62"/>
      <c r="BW22856" s="62"/>
      <c r="BX22856" s="62"/>
      <c r="BY22856" s="62"/>
      <c r="BZ22856" s="62"/>
      <c r="CA22856" s="62"/>
      <c r="CB22856" s="62"/>
      <c r="CC22856" s="62"/>
      <c r="CD22856" s="62"/>
      <c r="CE22856" s="62"/>
      <c r="CF22856" s="62"/>
      <c r="CL22856" s="56" t="s">
        <v>24170</v>
      </c>
      <c r="CM22856" s="56" t="s">
        <v>215</v>
      </c>
      <c r="CN22856" s="56" t="s">
        <v>215</v>
      </c>
      <c r="CO22856" s="52"/>
      <c r="CP22856" s="52"/>
      <c r="CQ22856" s="52"/>
      <c r="CR22856" s="52"/>
      <c r="CS22856" s="52"/>
      <c r="CT22856" s="52"/>
      <c r="CU22856" s="33"/>
      <c r="CV22856" s="33"/>
    </row>
    <row r="22857" spans="74:100">
      <c r="BV22857" s="62"/>
      <c r="BW22857" s="62"/>
      <c r="BX22857" s="62"/>
      <c r="BY22857" s="62"/>
      <c r="BZ22857" s="62"/>
      <c r="CA22857" s="62"/>
      <c r="CB22857" s="62"/>
      <c r="CC22857" s="62"/>
      <c r="CD22857" s="62"/>
      <c r="CE22857" s="62"/>
      <c r="CF22857" s="62"/>
      <c r="CL22857" s="56" t="s">
        <v>24171</v>
      </c>
      <c r="CM22857" s="56" t="s">
        <v>215</v>
      </c>
      <c r="CN22857" s="56" t="s">
        <v>215</v>
      </c>
      <c r="CO22857" s="52"/>
      <c r="CP22857" s="52"/>
      <c r="CQ22857" s="52"/>
      <c r="CR22857" s="52"/>
      <c r="CS22857" s="52"/>
      <c r="CT22857" s="52"/>
      <c r="CU22857" s="33"/>
      <c r="CV22857" s="33"/>
    </row>
    <row r="22858" spans="74:100">
      <c r="BV22858" s="62"/>
      <c r="BW22858" s="62"/>
      <c r="BX22858" s="62"/>
      <c r="BY22858" s="62"/>
      <c r="BZ22858" s="62"/>
      <c r="CA22858" s="62"/>
      <c r="CB22858" s="62"/>
      <c r="CC22858" s="62"/>
      <c r="CD22858" s="62"/>
      <c r="CE22858" s="62"/>
      <c r="CF22858" s="62"/>
      <c r="CL22858" s="56" t="s">
        <v>24172</v>
      </c>
      <c r="CM22858" s="56" t="s">
        <v>215</v>
      </c>
      <c r="CN22858" s="56" t="s">
        <v>215</v>
      </c>
      <c r="CO22858" s="52"/>
      <c r="CP22858" s="52"/>
      <c r="CQ22858" s="52"/>
      <c r="CR22858" s="52"/>
      <c r="CS22858" s="52"/>
      <c r="CT22858" s="52"/>
      <c r="CU22858" s="33"/>
      <c r="CV22858" s="33"/>
    </row>
    <row r="22859" spans="74:100">
      <c r="BV22859" s="62"/>
      <c r="BW22859" s="62"/>
      <c r="BX22859" s="62"/>
      <c r="BY22859" s="62"/>
      <c r="BZ22859" s="62"/>
      <c r="CA22859" s="62"/>
      <c r="CB22859" s="62"/>
      <c r="CC22859" s="62"/>
      <c r="CD22859" s="62"/>
      <c r="CE22859" s="62"/>
      <c r="CF22859" s="62"/>
      <c r="CL22859" s="56" t="s">
        <v>24173</v>
      </c>
      <c r="CM22859" s="56" t="s">
        <v>215</v>
      </c>
      <c r="CN22859" s="56" t="s">
        <v>215</v>
      </c>
      <c r="CO22859" s="52"/>
      <c r="CP22859" s="52"/>
      <c r="CQ22859" s="52"/>
      <c r="CR22859" s="52"/>
      <c r="CS22859" s="52"/>
      <c r="CT22859" s="52"/>
      <c r="CU22859" s="33"/>
      <c r="CV22859" s="33"/>
    </row>
    <row r="22860" spans="74:100">
      <c r="BV22860" s="62"/>
      <c r="BW22860" s="62"/>
      <c r="BX22860" s="62"/>
      <c r="BY22860" s="62"/>
      <c r="BZ22860" s="62"/>
      <c r="CA22860" s="62"/>
      <c r="CB22860" s="62"/>
      <c r="CC22860" s="62"/>
      <c r="CD22860" s="62"/>
      <c r="CE22860" s="62"/>
      <c r="CF22860" s="62"/>
      <c r="CL22860" s="56" t="s">
        <v>24174</v>
      </c>
      <c r="CM22860" s="56" t="s">
        <v>215</v>
      </c>
      <c r="CN22860" s="56" t="s">
        <v>215</v>
      </c>
      <c r="CO22860" s="52"/>
      <c r="CP22860" s="52"/>
      <c r="CQ22860" s="52"/>
      <c r="CR22860" s="52"/>
      <c r="CS22860" s="52"/>
      <c r="CT22860" s="52"/>
      <c r="CU22860" s="33"/>
      <c r="CV22860" s="33"/>
    </row>
    <row r="22861" spans="74:100">
      <c r="BV22861" s="62"/>
      <c r="BW22861" s="62"/>
      <c r="BX22861" s="62"/>
      <c r="BY22861" s="62"/>
      <c r="BZ22861" s="62"/>
      <c r="CA22861" s="62"/>
      <c r="CB22861" s="62"/>
      <c r="CC22861" s="62"/>
      <c r="CD22861" s="62"/>
      <c r="CE22861" s="62"/>
      <c r="CF22861" s="62"/>
      <c r="CL22861" s="56" t="s">
        <v>12483</v>
      </c>
      <c r="CM22861" s="56" t="s">
        <v>215</v>
      </c>
      <c r="CN22861" s="56" t="s">
        <v>215</v>
      </c>
      <c r="CO22861" s="52"/>
      <c r="CP22861" s="52"/>
      <c r="CQ22861" s="52"/>
      <c r="CR22861" s="52"/>
      <c r="CS22861" s="52"/>
      <c r="CT22861" s="52"/>
      <c r="CU22861" s="33"/>
      <c r="CV22861" s="33"/>
    </row>
    <row r="22862" spans="74:100">
      <c r="BV22862" s="62"/>
      <c r="BW22862" s="62"/>
      <c r="BX22862" s="62"/>
      <c r="BY22862" s="62"/>
      <c r="BZ22862" s="62"/>
      <c r="CA22862" s="62"/>
      <c r="CB22862" s="62"/>
      <c r="CC22862" s="62"/>
      <c r="CD22862" s="62"/>
      <c r="CE22862" s="62"/>
      <c r="CF22862" s="62"/>
      <c r="CL22862" s="56" t="s">
        <v>24175</v>
      </c>
      <c r="CM22862" s="56" t="s">
        <v>215</v>
      </c>
      <c r="CN22862" s="56" t="s">
        <v>215</v>
      </c>
      <c r="CO22862" s="52"/>
      <c r="CP22862" s="52"/>
      <c r="CQ22862" s="52"/>
      <c r="CR22862" s="52"/>
      <c r="CS22862" s="52"/>
      <c r="CT22862" s="52"/>
      <c r="CU22862" s="33"/>
      <c r="CV22862" s="33"/>
    </row>
    <row r="22863" spans="74:100">
      <c r="BV22863" s="62"/>
      <c r="BW22863" s="62"/>
      <c r="BX22863" s="62"/>
      <c r="BY22863" s="62"/>
      <c r="BZ22863" s="62"/>
      <c r="CA22863" s="62"/>
      <c r="CB22863" s="62"/>
      <c r="CC22863" s="62"/>
      <c r="CD22863" s="62"/>
      <c r="CE22863" s="62"/>
      <c r="CF22863" s="62"/>
      <c r="CL22863" s="56" t="s">
        <v>24176</v>
      </c>
      <c r="CM22863" s="56" t="s">
        <v>215</v>
      </c>
      <c r="CN22863" s="56" t="s">
        <v>215</v>
      </c>
      <c r="CO22863" s="52"/>
      <c r="CP22863" s="52"/>
      <c r="CQ22863" s="52"/>
      <c r="CR22863" s="52"/>
      <c r="CS22863" s="52"/>
      <c r="CT22863" s="52"/>
      <c r="CU22863" s="33"/>
      <c r="CV22863" s="33"/>
    </row>
    <row r="22864" spans="74:100">
      <c r="BV22864" s="62"/>
      <c r="BW22864" s="62"/>
      <c r="BX22864" s="62"/>
      <c r="BY22864" s="62"/>
      <c r="BZ22864" s="62"/>
      <c r="CA22864" s="62"/>
      <c r="CB22864" s="62"/>
      <c r="CC22864" s="62"/>
      <c r="CD22864" s="62"/>
      <c r="CE22864" s="62"/>
      <c r="CF22864" s="62"/>
      <c r="CL22864" s="35" t="s">
        <v>12508</v>
      </c>
      <c r="CM22864" s="35" t="s">
        <v>217</v>
      </c>
      <c r="CN22864" s="35" t="s">
        <v>217</v>
      </c>
      <c r="CO22864" s="52"/>
      <c r="CP22864" s="52"/>
      <c r="CQ22864" s="52"/>
      <c r="CR22864" s="52"/>
      <c r="CS22864" s="52"/>
      <c r="CT22864" s="52"/>
      <c r="CU22864" s="33"/>
      <c r="CV22864" s="33"/>
    </row>
    <row r="22865" spans="74:100">
      <c r="BV22865" s="62"/>
      <c r="BW22865" s="62"/>
      <c r="BX22865" s="62"/>
      <c r="BY22865" s="62"/>
      <c r="BZ22865" s="62"/>
      <c r="CA22865" s="62"/>
      <c r="CB22865" s="62"/>
      <c r="CC22865" s="62"/>
      <c r="CD22865" s="62"/>
      <c r="CE22865" s="62"/>
      <c r="CF22865" s="62"/>
      <c r="CL22865" s="56" t="s">
        <v>12484</v>
      </c>
      <c r="CM22865" s="56" t="s">
        <v>215</v>
      </c>
      <c r="CN22865" s="56" t="s">
        <v>215</v>
      </c>
      <c r="CO22865" s="52"/>
      <c r="CP22865" s="52"/>
      <c r="CQ22865" s="52"/>
      <c r="CR22865" s="52"/>
      <c r="CS22865" s="52"/>
      <c r="CT22865" s="52"/>
      <c r="CU22865" s="33"/>
      <c r="CV22865" s="33"/>
    </row>
    <row r="22866" spans="74:100">
      <c r="BV22866" s="62"/>
      <c r="BW22866" s="62"/>
      <c r="BX22866" s="62"/>
      <c r="BY22866" s="62"/>
      <c r="BZ22866" s="62"/>
      <c r="CA22866" s="62"/>
      <c r="CB22866" s="62"/>
      <c r="CC22866" s="62"/>
      <c r="CD22866" s="62"/>
      <c r="CE22866" s="62"/>
      <c r="CF22866" s="62"/>
      <c r="CL22866" s="56" t="s">
        <v>24177</v>
      </c>
      <c r="CM22866" s="56" t="s">
        <v>215</v>
      </c>
      <c r="CN22866" s="56" t="s">
        <v>215</v>
      </c>
      <c r="CO22866" s="52"/>
      <c r="CP22866" s="52"/>
      <c r="CQ22866" s="52"/>
      <c r="CR22866" s="52"/>
      <c r="CS22866" s="52"/>
      <c r="CT22866" s="52"/>
      <c r="CU22866" s="33"/>
      <c r="CV22866" s="33"/>
    </row>
    <row r="22867" spans="74:100">
      <c r="BV22867" s="62"/>
      <c r="BW22867" s="62"/>
      <c r="BX22867" s="62"/>
      <c r="BY22867" s="62"/>
      <c r="BZ22867" s="62"/>
      <c r="CA22867" s="62"/>
      <c r="CB22867" s="62"/>
      <c r="CC22867" s="62"/>
      <c r="CD22867" s="62"/>
      <c r="CE22867" s="62"/>
      <c r="CF22867" s="62"/>
      <c r="CL22867" s="56" t="s">
        <v>24178</v>
      </c>
      <c r="CM22867" s="56" t="s">
        <v>215</v>
      </c>
      <c r="CN22867" s="56" t="s">
        <v>215</v>
      </c>
      <c r="CO22867" s="52"/>
      <c r="CP22867" s="52"/>
      <c r="CQ22867" s="52"/>
      <c r="CR22867" s="52"/>
      <c r="CS22867" s="52"/>
      <c r="CT22867" s="52"/>
      <c r="CU22867" s="33"/>
      <c r="CV22867" s="33"/>
    </row>
    <row r="22868" spans="74:100">
      <c r="BV22868" s="62"/>
      <c r="BW22868" s="62"/>
      <c r="BX22868" s="62"/>
      <c r="BY22868" s="62"/>
      <c r="BZ22868" s="62"/>
      <c r="CA22868" s="62"/>
      <c r="CB22868" s="62"/>
      <c r="CC22868" s="62"/>
      <c r="CD22868" s="62"/>
      <c r="CE22868" s="62"/>
      <c r="CF22868" s="62"/>
      <c r="CL22868" s="56" t="s">
        <v>12485</v>
      </c>
      <c r="CM22868" s="56" t="s">
        <v>215</v>
      </c>
      <c r="CN22868" s="56" t="s">
        <v>215</v>
      </c>
      <c r="CO22868" s="52"/>
      <c r="CP22868" s="52"/>
      <c r="CQ22868" s="52"/>
      <c r="CR22868" s="52"/>
      <c r="CS22868" s="52"/>
      <c r="CT22868" s="52"/>
      <c r="CU22868" s="33"/>
      <c r="CV22868" s="33"/>
    </row>
    <row r="22869" spans="74:100">
      <c r="BV22869" s="62"/>
      <c r="BW22869" s="62"/>
      <c r="BX22869" s="62"/>
      <c r="BY22869" s="62"/>
      <c r="BZ22869" s="62"/>
      <c r="CA22869" s="62"/>
      <c r="CB22869" s="62"/>
      <c r="CC22869" s="62"/>
      <c r="CD22869" s="62"/>
      <c r="CE22869" s="62"/>
      <c r="CF22869" s="62"/>
      <c r="CL22869" s="56" t="s">
        <v>24179</v>
      </c>
      <c r="CM22869" s="56" t="s">
        <v>215</v>
      </c>
      <c r="CN22869" s="56" t="s">
        <v>215</v>
      </c>
      <c r="CO22869" s="52"/>
      <c r="CP22869" s="52"/>
      <c r="CQ22869" s="52"/>
      <c r="CR22869" s="52"/>
      <c r="CS22869" s="52"/>
      <c r="CT22869" s="52"/>
      <c r="CU22869" s="33"/>
      <c r="CV22869" s="33"/>
    </row>
    <row r="22870" spans="74:100">
      <c r="BV22870" s="62"/>
      <c r="BW22870" s="62"/>
      <c r="BX22870" s="62"/>
      <c r="BY22870" s="62"/>
      <c r="BZ22870" s="62"/>
      <c r="CA22870" s="62"/>
      <c r="CB22870" s="62"/>
      <c r="CC22870" s="62"/>
      <c r="CD22870" s="62"/>
      <c r="CE22870" s="62"/>
      <c r="CF22870" s="62"/>
      <c r="CL22870" s="56" t="s">
        <v>24180</v>
      </c>
      <c r="CM22870" s="56" t="s">
        <v>215</v>
      </c>
      <c r="CN22870" s="56" t="s">
        <v>215</v>
      </c>
      <c r="CO22870" s="52"/>
      <c r="CP22870" s="52"/>
      <c r="CQ22870" s="52"/>
      <c r="CR22870" s="52"/>
      <c r="CS22870" s="52"/>
      <c r="CT22870" s="52"/>
      <c r="CU22870" s="33"/>
      <c r="CV22870" s="33"/>
    </row>
    <row r="22871" spans="74:100">
      <c r="BV22871" s="62"/>
      <c r="BW22871" s="62"/>
      <c r="BX22871" s="62"/>
      <c r="BY22871" s="62"/>
      <c r="BZ22871" s="62"/>
      <c r="CA22871" s="62"/>
      <c r="CB22871" s="62"/>
      <c r="CC22871" s="62"/>
      <c r="CD22871" s="62"/>
      <c r="CE22871" s="62"/>
      <c r="CF22871" s="62"/>
      <c r="CL22871" s="56" t="s">
        <v>24181</v>
      </c>
      <c r="CM22871" s="56" t="s">
        <v>215</v>
      </c>
      <c r="CN22871" s="56" t="s">
        <v>215</v>
      </c>
      <c r="CO22871" s="52"/>
      <c r="CP22871" s="52"/>
      <c r="CQ22871" s="52"/>
      <c r="CR22871" s="52"/>
      <c r="CS22871" s="52"/>
      <c r="CT22871" s="52"/>
      <c r="CU22871" s="33"/>
      <c r="CV22871" s="33"/>
    </row>
    <row r="22872" spans="74:100">
      <c r="BV22872" s="62"/>
      <c r="BW22872" s="62"/>
      <c r="BX22872" s="62"/>
      <c r="BY22872" s="62"/>
      <c r="BZ22872" s="62"/>
      <c r="CA22872" s="62"/>
      <c r="CB22872" s="62"/>
      <c r="CC22872" s="62"/>
      <c r="CD22872" s="62"/>
      <c r="CE22872" s="62"/>
      <c r="CF22872" s="62"/>
      <c r="CL22872" s="56" t="s">
        <v>24182</v>
      </c>
      <c r="CM22872" s="56" t="s">
        <v>215</v>
      </c>
      <c r="CN22872" s="56" t="s">
        <v>215</v>
      </c>
      <c r="CO22872" s="52"/>
      <c r="CP22872" s="52"/>
      <c r="CQ22872" s="52"/>
      <c r="CR22872" s="52"/>
      <c r="CS22872" s="52"/>
      <c r="CT22872" s="52"/>
      <c r="CU22872" s="33"/>
      <c r="CV22872" s="33"/>
    </row>
    <row r="22873" spans="74:100">
      <c r="BV22873" s="62"/>
      <c r="BW22873" s="62"/>
      <c r="BX22873" s="62"/>
      <c r="BY22873" s="62"/>
      <c r="BZ22873" s="62"/>
      <c r="CA22873" s="62"/>
      <c r="CB22873" s="62"/>
      <c r="CC22873" s="62"/>
      <c r="CD22873" s="62"/>
      <c r="CE22873" s="62"/>
      <c r="CF22873" s="62"/>
      <c r="CL22873" s="56" t="s">
        <v>24183</v>
      </c>
      <c r="CM22873" s="56" t="s">
        <v>215</v>
      </c>
      <c r="CN22873" s="56" t="s">
        <v>215</v>
      </c>
      <c r="CO22873" s="52"/>
      <c r="CP22873" s="52"/>
      <c r="CQ22873" s="52"/>
      <c r="CR22873" s="52"/>
      <c r="CS22873" s="52"/>
      <c r="CT22873" s="52"/>
      <c r="CU22873" s="33"/>
      <c r="CV22873" s="33"/>
    </row>
    <row r="22874" spans="74:100">
      <c r="BV22874" s="62"/>
      <c r="BW22874" s="62"/>
      <c r="BX22874" s="62"/>
      <c r="BY22874" s="62"/>
      <c r="BZ22874" s="62"/>
      <c r="CA22874" s="62"/>
      <c r="CB22874" s="62"/>
      <c r="CC22874" s="62"/>
      <c r="CD22874" s="62"/>
      <c r="CE22874" s="62"/>
      <c r="CF22874" s="62"/>
      <c r="CL22874" s="56" t="s">
        <v>12486</v>
      </c>
      <c r="CM22874" s="56" t="s">
        <v>215</v>
      </c>
      <c r="CN22874" s="56" t="s">
        <v>215</v>
      </c>
      <c r="CO22874" s="52"/>
      <c r="CP22874" s="52"/>
      <c r="CQ22874" s="52"/>
      <c r="CR22874" s="52"/>
      <c r="CS22874" s="52"/>
      <c r="CT22874" s="52"/>
      <c r="CU22874" s="33"/>
      <c r="CV22874" s="33"/>
    </row>
    <row r="22875" spans="74:100">
      <c r="BV22875" s="62"/>
      <c r="BW22875" s="62"/>
      <c r="BX22875" s="62"/>
      <c r="BY22875" s="62"/>
      <c r="BZ22875" s="62"/>
      <c r="CA22875" s="62"/>
      <c r="CB22875" s="62"/>
      <c r="CC22875" s="62"/>
      <c r="CD22875" s="62"/>
      <c r="CE22875" s="62"/>
      <c r="CF22875" s="62"/>
      <c r="CL22875" s="56" t="s">
        <v>12487</v>
      </c>
      <c r="CM22875" s="56" t="s">
        <v>215</v>
      </c>
      <c r="CN22875" s="56" t="s">
        <v>215</v>
      </c>
      <c r="CO22875" s="52"/>
      <c r="CP22875" s="52"/>
      <c r="CQ22875" s="52"/>
      <c r="CR22875" s="52"/>
      <c r="CS22875" s="52"/>
      <c r="CT22875" s="52"/>
      <c r="CU22875" s="33"/>
      <c r="CV22875" s="33"/>
    </row>
    <row r="22876" spans="74:100">
      <c r="BV22876" s="62"/>
      <c r="BW22876" s="62"/>
      <c r="BX22876" s="62"/>
      <c r="BY22876" s="62"/>
      <c r="BZ22876" s="62"/>
      <c r="CA22876" s="62"/>
      <c r="CB22876" s="62"/>
      <c r="CC22876" s="62"/>
      <c r="CD22876" s="62"/>
      <c r="CE22876" s="62"/>
      <c r="CF22876" s="62"/>
      <c r="CL22876" s="56" t="s">
        <v>12488</v>
      </c>
      <c r="CM22876" s="56" t="s">
        <v>215</v>
      </c>
      <c r="CN22876" s="56" t="s">
        <v>215</v>
      </c>
      <c r="CO22876" s="52"/>
      <c r="CP22876" s="52"/>
      <c r="CQ22876" s="52"/>
      <c r="CR22876" s="52"/>
      <c r="CS22876" s="52"/>
      <c r="CT22876" s="52"/>
      <c r="CU22876" s="33"/>
      <c r="CV22876" s="33"/>
    </row>
    <row r="22877" spans="74:100">
      <c r="BV22877" s="62"/>
      <c r="BW22877" s="62"/>
      <c r="BX22877" s="62"/>
      <c r="BY22877" s="62"/>
      <c r="BZ22877" s="62"/>
      <c r="CA22877" s="62"/>
      <c r="CB22877" s="62"/>
      <c r="CC22877" s="62"/>
      <c r="CD22877" s="62"/>
      <c r="CE22877" s="62"/>
      <c r="CF22877" s="62"/>
      <c r="CL22877" s="56" t="s">
        <v>24184</v>
      </c>
      <c r="CM22877" s="56" t="s">
        <v>215</v>
      </c>
      <c r="CN22877" s="56" t="s">
        <v>215</v>
      </c>
      <c r="CO22877" s="52"/>
      <c r="CP22877" s="52"/>
      <c r="CQ22877" s="52"/>
      <c r="CR22877" s="52"/>
      <c r="CS22877" s="52"/>
      <c r="CT22877" s="52"/>
      <c r="CU22877" s="33"/>
      <c r="CV22877" s="33"/>
    </row>
    <row r="22878" spans="74:100">
      <c r="BV22878" s="62"/>
      <c r="BW22878" s="62"/>
      <c r="BX22878" s="62"/>
      <c r="BY22878" s="62"/>
      <c r="BZ22878" s="62"/>
      <c r="CA22878" s="62"/>
      <c r="CB22878" s="62"/>
      <c r="CC22878" s="62"/>
      <c r="CD22878" s="62"/>
      <c r="CE22878" s="62"/>
      <c r="CF22878" s="62"/>
      <c r="CL22878" s="56" t="s">
        <v>12489</v>
      </c>
      <c r="CM22878" s="56" t="s">
        <v>215</v>
      </c>
      <c r="CN22878" s="56" t="s">
        <v>215</v>
      </c>
      <c r="CO22878" s="52"/>
      <c r="CP22878" s="52"/>
      <c r="CQ22878" s="52"/>
      <c r="CR22878" s="52"/>
      <c r="CS22878" s="52"/>
      <c r="CT22878" s="52"/>
      <c r="CU22878" s="33"/>
      <c r="CV22878" s="33"/>
    </row>
    <row r="22879" spans="74:100">
      <c r="BV22879" s="62"/>
      <c r="BW22879" s="62"/>
      <c r="BX22879" s="62"/>
      <c r="BY22879" s="62"/>
      <c r="BZ22879" s="62"/>
      <c r="CA22879" s="62"/>
      <c r="CB22879" s="62"/>
      <c r="CC22879" s="62"/>
      <c r="CD22879" s="62"/>
      <c r="CE22879" s="62"/>
      <c r="CF22879" s="62"/>
      <c r="CL22879" s="56" t="s">
        <v>12489</v>
      </c>
      <c r="CM22879" s="56" t="s">
        <v>215</v>
      </c>
      <c r="CN22879" s="56" t="s">
        <v>215</v>
      </c>
      <c r="CO22879" s="52"/>
      <c r="CP22879" s="52"/>
      <c r="CQ22879" s="52"/>
      <c r="CR22879" s="52"/>
      <c r="CS22879" s="52"/>
      <c r="CT22879" s="52"/>
      <c r="CU22879" s="33"/>
      <c r="CV22879" s="33"/>
    </row>
    <row r="22880" spans="74:100">
      <c r="BV22880" s="62"/>
      <c r="BW22880" s="62"/>
      <c r="BX22880" s="62"/>
      <c r="BY22880" s="62"/>
      <c r="BZ22880" s="62"/>
      <c r="CA22880" s="62"/>
      <c r="CB22880" s="62"/>
      <c r="CC22880" s="62"/>
      <c r="CD22880" s="62"/>
      <c r="CE22880" s="62"/>
      <c r="CF22880" s="62"/>
      <c r="CL22880" s="56" t="s">
        <v>24185</v>
      </c>
      <c r="CM22880" s="56" t="s">
        <v>215</v>
      </c>
      <c r="CN22880" s="56" t="s">
        <v>215</v>
      </c>
      <c r="CO22880" s="52"/>
      <c r="CP22880" s="52"/>
      <c r="CQ22880" s="52"/>
      <c r="CR22880" s="52"/>
      <c r="CS22880" s="52"/>
      <c r="CT22880" s="52"/>
      <c r="CU22880" s="33"/>
      <c r="CV22880" s="33"/>
    </row>
    <row r="22881" spans="74:100">
      <c r="BV22881" s="62"/>
      <c r="BW22881" s="62"/>
      <c r="BX22881" s="62"/>
      <c r="BY22881" s="62"/>
      <c r="BZ22881" s="62"/>
      <c r="CA22881" s="62"/>
      <c r="CB22881" s="62"/>
      <c r="CC22881" s="62"/>
      <c r="CD22881" s="62"/>
      <c r="CE22881" s="62"/>
      <c r="CF22881" s="62"/>
      <c r="CL22881" s="56" t="s">
        <v>12490</v>
      </c>
      <c r="CM22881" s="56" t="s">
        <v>215</v>
      </c>
      <c r="CN22881" s="56" t="s">
        <v>215</v>
      </c>
      <c r="CO22881" s="52"/>
      <c r="CP22881" s="52"/>
      <c r="CQ22881" s="52"/>
      <c r="CR22881" s="52"/>
      <c r="CS22881" s="52"/>
      <c r="CT22881" s="52"/>
      <c r="CU22881" s="33"/>
      <c r="CV22881" s="33"/>
    </row>
    <row r="22882" spans="74:100">
      <c r="BV22882" s="62"/>
      <c r="BW22882" s="62"/>
      <c r="BX22882" s="62"/>
      <c r="BY22882" s="62"/>
      <c r="BZ22882" s="62"/>
      <c r="CA22882" s="62"/>
      <c r="CB22882" s="62"/>
      <c r="CC22882" s="62"/>
      <c r="CD22882" s="62"/>
      <c r="CE22882" s="62"/>
      <c r="CF22882" s="62"/>
      <c r="CL22882" s="56" t="s">
        <v>24186</v>
      </c>
      <c r="CM22882" s="56" t="s">
        <v>215</v>
      </c>
      <c r="CN22882" s="56" t="s">
        <v>215</v>
      </c>
      <c r="CO22882" s="52"/>
      <c r="CP22882" s="52"/>
      <c r="CQ22882" s="52"/>
      <c r="CR22882" s="52"/>
      <c r="CS22882" s="52"/>
      <c r="CT22882" s="52"/>
      <c r="CU22882" s="33"/>
      <c r="CV22882" s="33"/>
    </row>
    <row r="22883" spans="74:100">
      <c r="BV22883" s="62"/>
      <c r="BW22883" s="62"/>
      <c r="BX22883" s="62"/>
      <c r="BY22883" s="62"/>
      <c r="BZ22883" s="62"/>
      <c r="CA22883" s="62"/>
      <c r="CB22883" s="62"/>
      <c r="CC22883" s="62"/>
      <c r="CD22883" s="62"/>
      <c r="CE22883" s="62"/>
      <c r="CF22883" s="62"/>
      <c r="CL22883" s="56" t="s">
        <v>12491</v>
      </c>
      <c r="CM22883" s="56" t="s">
        <v>215</v>
      </c>
      <c r="CN22883" s="56" t="s">
        <v>215</v>
      </c>
      <c r="CO22883" s="52"/>
      <c r="CP22883" s="52"/>
      <c r="CQ22883" s="52"/>
      <c r="CR22883" s="52"/>
      <c r="CS22883" s="52"/>
      <c r="CT22883" s="52"/>
      <c r="CU22883" s="33"/>
      <c r="CV22883" s="33"/>
    </row>
    <row r="22884" spans="74:100">
      <c r="BV22884" s="62"/>
      <c r="BW22884" s="62"/>
      <c r="BX22884" s="62"/>
      <c r="BY22884" s="62"/>
      <c r="BZ22884" s="62"/>
      <c r="CA22884" s="62"/>
      <c r="CB22884" s="62"/>
      <c r="CC22884" s="62"/>
      <c r="CD22884" s="62"/>
      <c r="CE22884" s="62"/>
      <c r="CF22884" s="62"/>
      <c r="CL22884" s="35" t="s">
        <v>12509</v>
      </c>
      <c r="CM22884" s="35" t="s">
        <v>217</v>
      </c>
      <c r="CN22884" s="35" t="s">
        <v>217</v>
      </c>
      <c r="CO22884" s="52"/>
      <c r="CP22884" s="52"/>
      <c r="CQ22884" s="52"/>
      <c r="CR22884" s="52"/>
      <c r="CS22884" s="52"/>
      <c r="CT22884" s="52"/>
      <c r="CU22884" s="33"/>
      <c r="CV22884" s="33"/>
    </row>
    <row r="22885" spans="74:100">
      <c r="BV22885" s="62"/>
      <c r="BW22885" s="62"/>
      <c r="BX22885" s="62"/>
      <c r="BY22885" s="62"/>
      <c r="BZ22885" s="62"/>
      <c r="CA22885" s="62"/>
      <c r="CB22885" s="62"/>
      <c r="CC22885" s="62"/>
      <c r="CD22885" s="62"/>
      <c r="CE22885" s="62"/>
      <c r="CF22885" s="62"/>
      <c r="CL22885" s="56" t="s">
        <v>12492</v>
      </c>
      <c r="CM22885" s="56" t="s">
        <v>215</v>
      </c>
      <c r="CN22885" s="56" t="s">
        <v>215</v>
      </c>
      <c r="CO22885" s="52"/>
      <c r="CP22885" s="52"/>
      <c r="CQ22885" s="52"/>
      <c r="CR22885" s="52"/>
      <c r="CS22885" s="52"/>
      <c r="CT22885" s="52"/>
      <c r="CU22885" s="33"/>
      <c r="CV22885" s="33"/>
    </row>
    <row r="22886" spans="74:100">
      <c r="BV22886" s="62"/>
      <c r="BW22886" s="62"/>
      <c r="BX22886" s="62"/>
      <c r="BY22886" s="62"/>
      <c r="BZ22886" s="62"/>
      <c r="CA22886" s="62"/>
      <c r="CB22886" s="62"/>
      <c r="CC22886" s="62"/>
      <c r="CD22886" s="62"/>
      <c r="CE22886" s="62"/>
      <c r="CF22886" s="62"/>
      <c r="CL22886" s="56" t="s">
        <v>12493</v>
      </c>
      <c r="CM22886" s="56" t="s">
        <v>215</v>
      </c>
      <c r="CN22886" s="56" t="s">
        <v>215</v>
      </c>
      <c r="CO22886" s="52"/>
      <c r="CP22886" s="52"/>
      <c r="CQ22886" s="52"/>
      <c r="CR22886" s="52"/>
      <c r="CS22886" s="52"/>
      <c r="CT22886" s="52"/>
      <c r="CU22886" s="33"/>
      <c r="CV22886" s="33"/>
    </row>
    <row r="22887" spans="74:100">
      <c r="BV22887" s="62"/>
      <c r="BW22887" s="62"/>
      <c r="BX22887" s="62"/>
      <c r="BY22887" s="62"/>
      <c r="BZ22887" s="62"/>
      <c r="CA22887" s="62"/>
      <c r="CB22887" s="62"/>
      <c r="CC22887" s="62"/>
      <c r="CD22887" s="62"/>
      <c r="CE22887" s="62"/>
      <c r="CF22887" s="62"/>
      <c r="CL22887" s="56" t="s">
        <v>24187</v>
      </c>
      <c r="CM22887" s="56" t="s">
        <v>215</v>
      </c>
      <c r="CN22887" s="56" t="s">
        <v>215</v>
      </c>
      <c r="CO22887" s="52"/>
      <c r="CP22887" s="52"/>
      <c r="CQ22887" s="52"/>
      <c r="CR22887" s="52"/>
      <c r="CS22887" s="52"/>
      <c r="CT22887" s="52"/>
      <c r="CU22887" s="33"/>
      <c r="CV22887" s="33"/>
    </row>
    <row r="22888" spans="74:100">
      <c r="BV22888" s="62"/>
      <c r="BW22888" s="62"/>
      <c r="BX22888" s="62"/>
      <c r="BY22888" s="62"/>
      <c r="BZ22888" s="62"/>
      <c r="CA22888" s="62"/>
      <c r="CB22888" s="62"/>
      <c r="CC22888" s="62"/>
      <c r="CD22888" s="62"/>
      <c r="CE22888" s="62"/>
      <c r="CF22888" s="62"/>
      <c r="CL22888" s="56" t="s">
        <v>12494</v>
      </c>
      <c r="CM22888" s="56" t="s">
        <v>215</v>
      </c>
      <c r="CN22888" s="56" t="s">
        <v>215</v>
      </c>
      <c r="CO22888" s="52"/>
      <c r="CP22888" s="52"/>
      <c r="CQ22888" s="52"/>
      <c r="CR22888" s="52"/>
      <c r="CS22888" s="52"/>
      <c r="CT22888" s="52"/>
      <c r="CU22888" s="33"/>
      <c r="CV22888" s="33"/>
    </row>
    <row r="22889" spans="74:100">
      <c r="BV22889" s="62"/>
      <c r="BW22889" s="62"/>
      <c r="BX22889" s="62"/>
      <c r="BY22889" s="62"/>
      <c r="BZ22889" s="62"/>
      <c r="CA22889" s="62"/>
      <c r="CB22889" s="62"/>
      <c r="CC22889" s="62"/>
      <c r="CD22889" s="62"/>
      <c r="CE22889" s="62"/>
      <c r="CF22889" s="62"/>
      <c r="CL22889" s="56" t="s">
        <v>24188</v>
      </c>
      <c r="CM22889" s="56" t="s">
        <v>215</v>
      </c>
      <c r="CN22889" s="56" t="s">
        <v>215</v>
      </c>
      <c r="CO22889" s="52"/>
      <c r="CP22889" s="52"/>
      <c r="CQ22889" s="52"/>
      <c r="CR22889" s="52"/>
      <c r="CS22889" s="52"/>
      <c r="CT22889" s="52"/>
      <c r="CU22889" s="33"/>
      <c r="CV22889" s="33"/>
    </row>
    <row r="22890" spans="74:100">
      <c r="BV22890" s="62"/>
      <c r="BW22890" s="62"/>
      <c r="BX22890" s="62"/>
      <c r="BY22890" s="62"/>
      <c r="BZ22890" s="62"/>
      <c r="CA22890" s="62"/>
      <c r="CB22890" s="62"/>
      <c r="CC22890" s="62"/>
      <c r="CD22890" s="62"/>
      <c r="CE22890" s="62"/>
      <c r="CF22890" s="62"/>
      <c r="CL22890" s="56" t="s">
        <v>24189</v>
      </c>
      <c r="CM22890" s="56" t="s">
        <v>215</v>
      </c>
      <c r="CN22890" s="56" t="s">
        <v>215</v>
      </c>
      <c r="CO22890" s="52"/>
      <c r="CP22890" s="52"/>
      <c r="CQ22890" s="52"/>
      <c r="CR22890" s="52"/>
      <c r="CS22890" s="52"/>
      <c r="CT22890" s="52"/>
      <c r="CU22890" s="33"/>
      <c r="CV22890" s="33"/>
    </row>
    <row r="22891" spans="74:100">
      <c r="BV22891" s="62"/>
      <c r="BW22891" s="62"/>
      <c r="BX22891" s="62"/>
      <c r="BY22891" s="62"/>
      <c r="BZ22891" s="62"/>
      <c r="CA22891" s="62"/>
      <c r="CB22891" s="62"/>
      <c r="CC22891" s="62"/>
      <c r="CD22891" s="62"/>
      <c r="CE22891" s="62"/>
      <c r="CF22891" s="62"/>
      <c r="CL22891" s="56" t="s">
        <v>12495</v>
      </c>
      <c r="CM22891" s="56" t="s">
        <v>215</v>
      </c>
      <c r="CN22891" s="56" t="s">
        <v>215</v>
      </c>
      <c r="CO22891" s="52"/>
      <c r="CP22891" s="52"/>
      <c r="CQ22891" s="52"/>
      <c r="CR22891" s="52"/>
      <c r="CS22891" s="52"/>
      <c r="CT22891" s="52"/>
      <c r="CU22891" s="33"/>
      <c r="CV22891" s="33"/>
    </row>
    <row r="22892" spans="74:100">
      <c r="BV22892" s="62"/>
      <c r="BW22892" s="62"/>
      <c r="BX22892" s="62"/>
      <c r="BY22892" s="62"/>
      <c r="BZ22892" s="62"/>
      <c r="CA22892" s="62"/>
      <c r="CB22892" s="62"/>
      <c r="CC22892" s="62"/>
      <c r="CD22892" s="62"/>
      <c r="CE22892" s="62"/>
      <c r="CF22892" s="62"/>
      <c r="CL22892" s="56" t="s">
        <v>24190</v>
      </c>
      <c r="CM22892" s="56" t="s">
        <v>215</v>
      </c>
      <c r="CN22892" s="56" t="s">
        <v>215</v>
      </c>
      <c r="CO22892" s="52"/>
      <c r="CP22892" s="52"/>
      <c r="CQ22892" s="52"/>
      <c r="CR22892" s="52"/>
      <c r="CS22892" s="52"/>
      <c r="CT22892" s="52"/>
      <c r="CU22892" s="33"/>
      <c r="CV22892" s="33"/>
    </row>
    <row r="22893" spans="74:100">
      <c r="BV22893" s="62"/>
      <c r="BW22893" s="62"/>
      <c r="BX22893" s="62"/>
      <c r="BY22893" s="62"/>
      <c r="BZ22893" s="62"/>
      <c r="CA22893" s="62"/>
      <c r="CB22893" s="62"/>
      <c r="CC22893" s="62"/>
      <c r="CD22893" s="62"/>
      <c r="CE22893" s="62"/>
      <c r="CF22893" s="62"/>
      <c r="CL22893" s="56" t="s">
        <v>24191</v>
      </c>
      <c r="CM22893" s="56" t="s">
        <v>215</v>
      </c>
      <c r="CN22893" s="56" t="s">
        <v>215</v>
      </c>
      <c r="CO22893" s="52"/>
      <c r="CP22893" s="52"/>
      <c r="CQ22893" s="52"/>
      <c r="CR22893" s="52"/>
      <c r="CS22893" s="52"/>
      <c r="CT22893" s="52"/>
      <c r="CU22893" s="33"/>
      <c r="CV22893" s="33"/>
    </row>
    <row r="22894" spans="74:100">
      <c r="BV22894" s="62"/>
      <c r="BW22894" s="62"/>
      <c r="BX22894" s="62"/>
      <c r="BY22894" s="62"/>
      <c r="BZ22894" s="62"/>
      <c r="CA22894" s="62"/>
      <c r="CB22894" s="62"/>
      <c r="CC22894" s="62"/>
      <c r="CD22894" s="62"/>
      <c r="CE22894" s="62"/>
      <c r="CF22894" s="62"/>
      <c r="CL22894" s="56" t="s">
        <v>24192</v>
      </c>
      <c r="CM22894" s="56" t="s">
        <v>215</v>
      </c>
      <c r="CN22894" s="56" t="s">
        <v>215</v>
      </c>
      <c r="CO22894" s="52"/>
      <c r="CP22894" s="52"/>
      <c r="CQ22894" s="52"/>
      <c r="CR22894" s="52"/>
      <c r="CS22894" s="52"/>
      <c r="CT22894" s="52"/>
      <c r="CU22894" s="33"/>
      <c r="CV22894" s="33"/>
    </row>
    <row r="22895" spans="74:100">
      <c r="BV22895" s="62"/>
      <c r="BW22895" s="62"/>
      <c r="BX22895" s="62"/>
      <c r="BY22895" s="62"/>
      <c r="BZ22895" s="62"/>
      <c r="CA22895" s="62"/>
      <c r="CB22895" s="62"/>
      <c r="CC22895" s="62"/>
      <c r="CD22895" s="62"/>
      <c r="CE22895" s="62"/>
      <c r="CF22895" s="62"/>
      <c r="CL22895" s="56" t="s">
        <v>12496</v>
      </c>
      <c r="CM22895" s="56" t="s">
        <v>215</v>
      </c>
      <c r="CN22895" s="56" t="s">
        <v>215</v>
      </c>
      <c r="CO22895" s="52"/>
      <c r="CP22895" s="52"/>
      <c r="CQ22895" s="52"/>
      <c r="CR22895" s="52"/>
      <c r="CS22895" s="52"/>
      <c r="CT22895" s="52"/>
      <c r="CU22895" s="33"/>
      <c r="CV22895" s="33"/>
    </row>
    <row r="22896" spans="74:100">
      <c r="BV22896" s="62"/>
      <c r="BW22896" s="62"/>
      <c r="BX22896" s="62"/>
      <c r="BY22896" s="62"/>
      <c r="BZ22896" s="62"/>
      <c r="CA22896" s="62"/>
      <c r="CB22896" s="62"/>
      <c r="CC22896" s="62"/>
      <c r="CD22896" s="62"/>
      <c r="CE22896" s="62"/>
      <c r="CF22896" s="62"/>
      <c r="CL22896" s="56" t="s">
        <v>12497</v>
      </c>
      <c r="CM22896" s="56" t="s">
        <v>215</v>
      </c>
      <c r="CN22896" s="56" t="s">
        <v>215</v>
      </c>
      <c r="CO22896" s="52"/>
      <c r="CP22896" s="52"/>
      <c r="CQ22896" s="52"/>
      <c r="CR22896" s="52"/>
      <c r="CS22896" s="52"/>
      <c r="CT22896" s="52"/>
      <c r="CU22896" s="33"/>
      <c r="CV22896" s="33"/>
    </row>
    <row r="22897" spans="74:100">
      <c r="BV22897" s="62"/>
      <c r="BW22897" s="62"/>
      <c r="BX22897" s="62"/>
      <c r="BY22897" s="62"/>
      <c r="BZ22897" s="62"/>
      <c r="CA22897" s="62"/>
      <c r="CB22897" s="62"/>
      <c r="CC22897" s="62"/>
      <c r="CD22897" s="62"/>
      <c r="CE22897" s="62"/>
      <c r="CF22897" s="62"/>
      <c r="CL22897" s="56" t="s">
        <v>12498</v>
      </c>
      <c r="CM22897" s="56" t="s">
        <v>215</v>
      </c>
      <c r="CN22897" s="56" t="s">
        <v>215</v>
      </c>
      <c r="CO22897" s="52"/>
      <c r="CP22897" s="52"/>
      <c r="CQ22897" s="52"/>
      <c r="CR22897" s="52"/>
      <c r="CS22897" s="52"/>
      <c r="CT22897" s="52"/>
      <c r="CU22897" s="33"/>
      <c r="CV22897" s="33"/>
    </row>
    <row r="22898" spans="74:100">
      <c r="BV22898" s="62"/>
      <c r="BW22898" s="62"/>
      <c r="BX22898" s="62"/>
      <c r="BY22898" s="62"/>
      <c r="BZ22898" s="62"/>
      <c r="CA22898" s="62"/>
      <c r="CB22898" s="62"/>
      <c r="CC22898" s="62"/>
      <c r="CD22898" s="62"/>
      <c r="CE22898" s="62"/>
      <c r="CF22898" s="62"/>
      <c r="CL22898" s="56" t="s">
        <v>12499</v>
      </c>
      <c r="CM22898" s="56" t="s">
        <v>215</v>
      </c>
      <c r="CN22898" s="56" t="s">
        <v>215</v>
      </c>
      <c r="CO22898" s="52"/>
      <c r="CP22898" s="52"/>
      <c r="CQ22898" s="52"/>
      <c r="CR22898" s="52"/>
      <c r="CS22898" s="52"/>
      <c r="CT22898" s="52"/>
      <c r="CU22898" s="33"/>
      <c r="CV22898" s="33"/>
    </row>
    <row r="22899" spans="74:100">
      <c r="BV22899" s="62"/>
      <c r="BW22899" s="62"/>
      <c r="BX22899" s="62"/>
      <c r="BY22899" s="62"/>
      <c r="BZ22899" s="62"/>
      <c r="CA22899" s="62"/>
      <c r="CB22899" s="62"/>
      <c r="CC22899" s="62"/>
      <c r="CD22899" s="62"/>
      <c r="CE22899" s="62"/>
      <c r="CF22899" s="62"/>
      <c r="CL22899" s="56" t="s">
        <v>12500</v>
      </c>
      <c r="CM22899" s="56" t="s">
        <v>215</v>
      </c>
      <c r="CN22899" s="56" t="s">
        <v>215</v>
      </c>
      <c r="CO22899" s="52"/>
      <c r="CP22899" s="52"/>
      <c r="CQ22899" s="52"/>
      <c r="CR22899" s="52"/>
      <c r="CS22899" s="52"/>
      <c r="CT22899" s="52"/>
      <c r="CU22899" s="33"/>
      <c r="CV22899" s="33"/>
    </row>
    <row r="22900" spans="74:100">
      <c r="BV22900" s="62"/>
      <c r="BW22900" s="62"/>
      <c r="BX22900" s="62"/>
      <c r="BY22900" s="62"/>
      <c r="BZ22900" s="62"/>
      <c r="CA22900" s="62"/>
      <c r="CB22900" s="62"/>
      <c r="CC22900" s="62"/>
      <c r="CD22900" s="62"/>
      <c r="CE22900" s="62"/>
      <c r="CF22900" s="62"/>
      <c r="CL22900" s="56" t="s">
        <v>12501</v>
      </c>
      <c r="CM22900" s="56" t="s">
        <v>215</v>
      </c>
      <c r="CN22900" s="56" t="s">
        <v>215</v>
      </c>
      <c r="CO22900" s="52"/>
      <c r="CP22900" s="52"/>
      <c r="CQ22900" s="52"/>
      <c r="CR22900" s="52"/>
      <c r="CS22900" s="52"/>
      <c r="CT22900" s="52"/>
      <c r="CU22900" s="33"/>
      <c r="CV22900" s="33"/>
    </row>
    <row r="22901" spans="74:100">
      <c r="BV22901" s="62"/>
      <c r="BW22901" s="62"/>
      <c r="BX22901" s="62"/>
      <c r="BY22901" s="62"/>
      <c r="BZ22901" s="62"/>
      <c r="CA22901" s="62"/>
      <c r="CB22901" s="62"/>
      <c r="CC22901" s="62"/>
      <c r="CD22901" s="62"/>
      <c r="CE22901" s="62"/>
      <c r="CF22901" s="62"/>
      <c r="CL22901" s="56" t="s">
        <v>24193</v>
      </c>
      <c r="CM22901" s="56" t="s">
        <v>215</v>
      </c>
      <c r="CN22901" s="56" t="s">
        <v>215</v>
      </c>
      <c r="CO22901" s="52"/>
      <c r="CP22901" s="52"/>
      <c r="CQ22901" s="52"/>
      <c r="CR22901" s="52"/>
      <c r="CS22901" s="52"/>
      <c r="CT22901" s="52"/>
      <c r="CU22901" s="33"/>
      <c r="CV22901" s="33"/>
    </row>
    <row r="22902" spans="74:100">
      <c r="BV22902" s="62"/>
      <c r="BW22902" s="62"/>
      <c r="BX22902" s="62"/>
      <c r="BY22902" s="62"/>
      <c r="BZ22902" s="62"/>
      <c r="CA22902" s="62"/>
      <c r="CB22902" s="62"/>
      <c r="CC22902" s="62"/>
      <c r="CD22902" s="62"/>
      <c r="CE22902" s="62"/>
      <c r="CF22902" s="62"/>
      <c r="CL22902" s="56" t="s">
        <v>12502</v>
      </c>
      <c r="CM22902" s="56" t="s">
        <v>215</v>
      </c>
      <c r="CN22902" s="56" t="s">
        <v>215</v>
      </c>
      <c r="CO22902" s="52"/>
      <c r="CP22902" s="52"/>
      <c r="CQ22902" s="52"/>
      <c r="CR22902" s="52"/>
      <c r="CS22902" s="52"/>
      <c r="CT22902" s="52"/>
      <c r="CU22902" s="33"/>
      <c r="CV22902" s="33"/>
    </row>
    <row r="22903" spans="74:100">
      <c r="BV22903" s="62"/>
      <c r="BW22903" s="62"/>
      <c r="BX22903" s="62"/>
      <c r="BY22903" s="62"/>
      <c r="BZ22903" s="62"/>
      <c r="CA22903" s="62"/>
      <c r="CB22903" s="62"/>
      <c r="CC22903" s="62"/>
      <c r="CD22903" s="62"/>
      <c r="CE22903" s="62"/>
      <c r="CF22903" s="62"/>
      <c r="CL22903" s="56" t="s">
        <v>8030</v>
      </c>
      <c r="CM22903" s="56" t="s">
        <v>213</v>
      </c>
      <c r="CN22903" s="56" t="s">
        <v>213</v>
      </c>
      <c r="CO22903" s="52"/>
      <c r="CP22903" s="52"/>
      <c r="CQ22903" s="52"/>
      <c r="CR22903" s="52"/>
      <c r="CS22903" s="52"/>
      <c r="CT22903" s="52"/>
      <c r="CU22903" s="33"/>
      <c r="CV22903" s="33"/>
    </row>
    <row r="22904" spans="74:100">
      <c r="BV22904" s="62"/>
      <c r="BW22904" s="62"/>
      <c r="BX22904" s="62"/>
      <c r="BY22904" s="62"/>
      <c r="BZ22904" s="62"/>
      <c r="CA22904" s="62"/>
      <c r="CB22904" s="62"/>
      <c r="CC22904" s="62"/>
      <c r="CD22904" s="62"/>
      <c r="CE22904" s="62"/>
      <c r="CF22904" s="62"/>
      <c r="CL22904" s="35" t="s">
        <v>12514</v>
      </c>
      <c r="CM22904" s="35" t="s">
        <v>217</v>
      </c>
      <c r="CN22904" s="35" t="s">
        <v>217</v>
      </c>
      <c r="CO22904" s="52"/>
      <c r="CP22904" s="52"/>
      <c r="CQ22904" s="52"/>
      <c r="CR22904" s="52"/>
      <c r="CS22904" s="52"/>
      <c r="CT22904" s="52"/>
      <c r="CU22904" s="33"/>
      <c r="CV22904" s="33"/>
    </row>
    <row r="22905" spans="74:100">
      <c r="BV22905" s="62"/>
      <c r="BW22905" s="62"/>
      <c r="BX22905" s="62"/>
      <c r="BY22905" s="62"/>
      <c r="BZ22905" s="62"/>
      <c r="CA22905" s="62"/>
      <c r="CB22905" s="62"/>
      <c r="CC22905" s="62"/>
      <c r="CD22905" s="62"/>
      <c r="CE22905" s="62"/>
      <c r="CF22905" s="62"/>
      <c r="CL22905" s="35" t="s">
        <v>12515</v>
      </c>
      <c r="CM22905" s="35" t="s">
        <v>217</v>
      </c>
      <c r="CN22905" s="35" t="s">
        <v>217</v>
      </c>
      <c r="CO22905" s="52"/>
      <c r="CP22905" s="52"/>
      <c r="CQ22905" s="52"/>
      <c r="CR22905" s="52"/>
      <c r="CS22905" s="52"/>
      <c r="CT22905" s="52"/>
      <c r="CU22905" s="33"/>
      <c r="CV22905" s="33"/>
    </row>
    <row r="22906" spans="74:100">
      <c r="BV22906" s="62"/>
      <c r="BW22906" s="62"/>
      <c r="BX22906" s="62"/>
      <c r="BY22906" s="62"/>
      <c r="BZ22906" s="62"/>
      <c r="CA22906" s="62"/>
      <c r="CB22906" s="62"/>
      <c r="CC22906" s="62"/>
      <c r="CD22906" s="62"/>
      <c r="CE22906" s="62"/>
      <c r="CF22906" s="62"/>
      <c r="CL22906" s="35" t="s">
        <v>12516</v>
      </c>
      <c r="CM22906" s="35" t="s">
        <v>217</v>
      </c>
      <c r="CN22906" s="35" t="s">
        <v>217</v>
      </c>
      <c r="CO22906" s="52"/>
      <c r="CP22906" s="52"/>
      <c r="CQ22906" s="52"/>
      <c r="CR22906" s="52"/>
      <c r="CS22906" s="52"/>
      <c r="CT22906" s="52"/>
      <c r="CU22906" s="33"/>
      <c r="CV22906" s="33"/>
    </row>
    <row r="22907" spans="74:100">
      <c r="BV22907" s="62"/>
      <c r="BW22907" s="62"/>
      <c r="BX22907" s="62"/>
      <c r="BY22907" s="62"/>
      <c r="BZ22907" s="62"/>
      <c r="CA22907" s="62"/>
      <c r="CB22907" s="62"/>
      <c r="CC22907" s="62"/>
      <c r="CD22907" s="62"/>
      <c r="CE22907" s="62"/>
      <c r="CF22907" s="62"/>
      <c r="CL22907" s="56" t="s">
        <v>29700</v>
      </c>
      <c r="CM22907" s="56" t="s">
        <v>216</v>
      </c>
      <c r="CN22907" s="56" t="s">
        <v>216</v>
      </c>
      <c r="CO22907" s="52"/>
      <c r="CP22907" s="52"/>
      <c r="CQ22907" s="52"/>
      <c r="CR22907" s="52"/>
      <c r="CS22907" s="52"/>
      <c r="CT22907" s="52"/>
      <c r="CU22907" s="33"/>
      <c r="CV22907" s="33"/>
    </row>
    <row r="22908" spans="74:100">
      <c r="BV22908" s="62"/>
      <c r="BW22908" s="62"/>
      <c r="BX22908" s="62"/>
      <c r="BY22908" s="62"/>
      <c r="BZ22908" s="62"/>
      <c r="CA22908" s="62"/>
      <c r="CB22908" s="62"/>
      <c r="CC22908" s="62"/>
      <c r="CD22908" s="62"/>
      <c r="CE22908" s="62"/>
      <c r="CF22908" s="62"/>
      <c r="CL22908" s="56" t="s">
        <v>29701</v>
      </c>
      <c r="CM22908" s="56" t="s">
        <v>216</v>
      </c>
      <c r="CN22908" s="56" t="s">
        <v>216</v>
      </c>
      <c r="CO22908" s="52"/>
      <c r="CP22908" s="52"/>
      <c r="CQ22908" s="52"/>
      <c r="CR22908" s="52"/>
      <c r="CS22908" s="52"/>
      <c r="CT22908" s="52"/>
      <c r="CU22908" s="33"/>
      <c r="CV22908" s="33"/>
    </row>
    <row r="22909" spans="74:100">
      <c r="BV22909" s="62"/>
      <c r="BW22909" s="62"/>
      <c r="BX22909" s="62"/>
      <c r="BY22909" s="62"/>
      <c r="BZ22909" s="62"/>
      <c r="CA22909" s="62"/>
      <c r="CB22909" s="62"/>
      <c r="CC22909" s="62"/>
      <c r="CD22909" s="62"/>
      <c r="CE22909" s="62"/>
      <c r="CF22909" s="62"/>
      <c r="CL22909" s="56" t="s">
        <v>29702</v>
      </c>
      <c r="CM22909" s="56" t="s">
        <v>216</v>
      </c>
      <c r="CN22909" s="56" t="s">
        <v>216</v>
      </c>
      <c r="CO22909" s="52"/>
      <c r="CP22909" s="52"/>
      <c r="CQ22909" s="52"/>
      <c r="CR22909" s="52"/>
      <c r="CS22909" s="52"/>
      <c r="CT22909" s="52"/>
      <c r="CU22909" s="33"/>
      <c r="CV22909" s="33"/>
    </row>
    <row r="22910" spans="74:100">
      <c r="BV22910" s="62"/>
      <c r="BW22910" s="62"/>
      <c r="BX22910" s="62"/>
      <c r="BY22910" s="62"/>
      <c r="BZ22910" s="62"/>
      <c r="CA22910" s="62"/>
      <c r="CB22910" s="62"/>
      <c r="CC22910" s="62"/>
      <c r="CD22910" s="62"/>
      <c r="CE22910" s="62"/>
      <c r="CF22910" s="62"/>
      <c r="CL22910" s="56" t="s">
        <v>29703</v>
      </c>
      <c r="CM22910" s="56" t="s">
        <v>216</v>
      </c>
      <c r="CN22910" s="56" t="s">
        <v>216</v>
      </c>
      <c r="CO22910" s="52"/>
      <c r="CP22910" s="52"/>
      <c r="CQ22910" s="52"/>
      <c r="CR22910" s="52"/>
      <c r="CS22910" s="52"/>
      <c r="CT22910" s="52"/>
      <c r="CU22910" s="33"/>
      <c r="CV22910" s="33"/>
    </row>
    <row r="22911" spans="74:100">
      <c r="BV22911" s="62"/>
      <c r="BW22911" s="62"/>
      <c r="BX22911" s="62"/>
      <c r="BY22911" s="62"/>
      <c r="BZ22911" s="62"/>
      <c r="CA22911" s="62"/>
      <c r="CB22911" s="62"/>
      <c r="CC22911" s="62"/>
      <c r="CD22911" s="62"/>
      <c r="CE22911" s="62"/>
      <c r="CF22911" s="62"/>
      <c r="CL22911" s="56" t="s">
        <v>12520</v>
      </c>
      <c r="CM22911" s="56" t="s">
        <v>214</v>
      </c>
      <c r="CN22911" s="56" t="s">
        <v>214</v>
      </c>
      <c r="CO22911" s="52"/>
      <c r="CP22911" s="52"/>
      <c r="CQ22911" s="52"/>
      <c r="CR22911" s="52"/>
      <c r="CS22911" s="52"/>
      <c r="CT22911" s="52"/>
      <c r="CU22911" s="33"/>
      <c r="CV22911" s="33"/>
    </row>
    <row r="22912" spans="74:100">
      <c r="BV22912" s="62"/>
      <c r="BW22912" s="62"/>
      <c r="BX22912" s="62"/>
      <c r="BY22912" s="62"/>
      <c r="BZ22912" s="62"/>
      <c r="CA22912" s="62"/>
      <c r="CB22912" s="62"/>
      <c r="CC22912" s="62"/>
      <c r="CD22912" s="62"/>
      <c r="CE22912" s="62"/>
      <c r="CF22912" s="62"/>
      <c r="CL22912" s="56" t="s">
        <v>12521</v>
      </c>
      <c r="CM22912" s="56" t="s">
        <v>214</v>
      </c>
      <c r="CN22912" s="56" t="s">
        <v>214</v>
      </c>
      <c r="CO22912" s="52"/>
      <c r="CP22912" s="52"/>
      <c r="CQ22912" s="52"/>
      <c r="CR22912" s="52"/>
      <c r="CS22912" s="52"/>
      <c r="CT22912" s="52"/>
      <c r="CU22912" s="33"/>
      <c r="CV22912" s="33"/>
    </row>
    <row r="22913" spans="74:100">
      <c r="BV22913" s="62"/>
      <c r="BW22913" s="62"/>
      <c r="BX22913" s="62"/>
      <c r="BY22913" s="62"/>
      <c r="BZ22913" s="62"/>
      <c r="CA22913" s="62"/>
      <c r="CB22913" s="62"/>
      <c r="CC22913" s="62"/>
      <c r="CD22913" s="62"/>
      <c r="CE22913" s="62"/>
      <c r="CF22913" s="62"/>
      <c r="CL22913" s="56" t="s">
        <v>12519</v>
      </c>
      <c r="CM22913" s="56" t="s">
        <v>216</v>
      </c>
      <c r="CN22913" s="56" t="s">
        <v>216</v>
      </c>
      <c r="CO22913" s="52"/>
      <c r="CP22913" s="52"/>
      <c r="CQ22913" s="52"/>
      <c r="CR22913" s="52"/>
      <c r="CS22913" s="52"/>
      <c r="CT22913" s="52"/>
      <c r="CU22913" s="33"/>
      <c r="CV22913" s="33"/>
    </row>
    <row r="22914" spans="74:100">
      <c r="BV22914" s="62"/>
      <c r="BW22914" s="62"/>
      <c r="BX22914" s="62"/>
      <c r="BY22914" s="62"/>
      <c r="BZ22914" s="62"/>
      <c r="CA22914" s="62"/>
      <c r="CB22914" s="62"/>
      <c r="CC22914" s="62"/>
      <c r="CD22914" s="62"/>
      <c r="CE22914" s="62"/>
      <c r="CF22914" s="62"/>
      <c r="CL22914" s="35" t="s">
        <v>12532</v>
      </c>
      <c r="CM22914" s="35" t="s">
        <v>217</v>
      </c>
      <c r="CN22914" s="35" t="s">
        <v>217</v>
      </c>
      <c r="CO22914" s="52"/>
      <c r="CP22914" s="52"/>
      <c r="CQ22914" s="52"/>
      <c r="CR22914" s="52"/>
      <c r="CS22914" s="52"/>
      <c r="CT22914" s="52"/>
      <c r="CU22914" s="33"/>
      <c r="CV22914" s="33"/>
    </row>
    <row r="22915" spans="74:100">
      <c r="BV22915" s="62"/>
      <c r="BW22915" s="62"/>
      <c r="BX22915" s="62"/>
      <c r="BY22915" s="62"/>
      <c r="BZ22915" s="62"/>
      <c r="CA22915" s="62"/>
      <c r="CB22915" s="62"/>
      <c r="CC22915" s="62"/>
      <c r="CD22915" s="62"/>
      <c r="CE22915" s="62"/>
      <c r="CF22915" s="62"/>
      <c r="CL22915" s="56" t="s">
        <v>25979</v>
      </c>
      <c r="CM22915" s="56" t="s">
        <v>217</v>
      </c>
      <c r="CN22915" s="56" t="s">
        <v>217</v>
      </c>
      <c r="CO22915" s="52"/>
      <c r="CP22915" s="52"/>
      <c r="CQ22915" s="52"/>
      <c r="CR22915" s="52"/>
      <c r="CS22915" s="52"/>
      <c r="CT22915" s="52"/>
      <c r="CU22915" s="33"/>
      <c r="CV22915" s="33"/>
    </row>
    <row r="22916" spans="74:100">
      <c r="BV22916" s="62"/>
      <c r="BW22916" s="62"/>
      <c r="BX22916" s="62"/>
      <c r="BY22916" s="62"/>
      <c r="BZ22916" s="62"/>
      <c r="CA22916" s="62"/>
      <c r="CB22916" s="62"/>
      <c r="CC22916" s="62"/>
      <c r="CD22916" s="62"/>
      <c r="CE22916" s="62"/>
      <c r="CF22916" s="62"/>
      <c r="CL22916" s="56" t="s">
        <v>12525</v>
      </c>
      <c r="CM22916" s="56" t="s">
        <v>217</v>
      </c>
      <c r="CN22916" s="56" t="s">
        <v>217</v>
      </c>
      <c r="CO22916" s="52"/>
      <c r="CP22916" s="52"/>
      <c r="CQ22916" s="52"/>
      <c r="CR22916" s="52"/>
      <c r="CS22916" s="52"/>
      <c r="CT22916" s="52"/>
      <c r="CU22916" s="33"/>
      <c r="CV22916" s="33"/>
    </row>
    <row r="22917" spans="74:100">
      <c r="BV22917" s="62"/>
      <c r="BW22917" s="62"/>
      <c r="BX22917" s="62"/>
      <c r="BY22917" s="62"/>
      <c r="BZ22917" s="62"/>
      <c r="CA22917" s="62"/>
      <c r="CB22917" s="62"/>
      <c r="CC22917" s="62"/>
      <c r="CD22917" s="62"/>
      <c r="CE22917" s="62"/>
      <c r="CF22917" s="62"/>
      <c r="CL22917" s="35" t="s">
        <v>12533</v>
      </c>
      <c r="CM22917" s="35" t="s">
        <v>217</v>
      </c>
      <c r="CN22917" s="35" t="s">
        <v>217</v>
      </c>
      <c r="CO22917" s="52"/>
      <c r="CP22917" s="52"/>
      <c r="CQ22917" s="52"/>
      <c r="CR22917" s="52"/>
      <c r="CS22917" s="52"/>
      <c r="CT22917" s="52"/>
      <c r="CU22917" s="33"/>
      <c r="CV22917" s="33"/>
    </row>
    <row r="22918" spans="74:100">
      <c r="BV22918" s="62"/>
      <c r="BW22918" s="62"/>
      <c r="BX22918" s="62"/>
      <c r="BY22918" s="62"/>
      <c r="BZ22918" s="62"/>
      <c r="CA22918" s="62"/>
      <c r="CB22918" s="62"/>
      <c r="CC22918" s="62"/>
      <c r="CD22918" s="62"/>
      <c r="CE22918" s="62"/>
      <c r="CF22918" s="62"/>
      <c r="CL22918" s="35" t="s">
        <v>12534</v>
      </c>
      <c r="CM22918" s="35" t="s">
        <v>217</v>
      </c>
      <c r="CN22918" s="35" t="s">
        <v>217</v>
      </c>
      <c r="CO22918" s="52"/>
      <c r="CP22918" s="52"/>
      <c r="CQ22918" s="52"/>
      <c r="CR22918" s="52"/>
      <c r="CS22918" s="52"/>
      <c r="CT22918" s="52"/>
      <c r="CU22918" s="33"/>
      <c r="CV22918" s="33"/>
    </row>
    <row r="22919" spans="74:100">
      <c r="BV22919" s="62"/>
      <c r="BW22919" s="62"/>
      <c r="BX22919" s="62"/>
      <c r="BY22919" s="62"/>
      <c r="BZ22919" s="62"/>
      <c r="CA22919" s="62"/>
      <c r="CB22919" s="62"/>
      <c r="CC22919" s="62"/>
      <c r="CD22919" s="62"/>
      <c r="CE22919" s="62"/>
      <c r="CF22919" s="62"/>
      <c r="CL22919" s="56" t="s">
        <v>24194</v>
      </c>
      <c r="CM22919" s="56" t="s">
        <v>216</v>
      </c>
      <c r="CN22919" s="56" t="s">
        <v>216</v>
      </c>
      <c r="CO22919" s="52"/>
      <c r="CP22919" s="52"/>
      <c r="CQ22919" s="52"/>
      <c r="CR22919" s="52"/>
      <c r="CS22919" s="52"/>
      <c r="CT22919" s="52"/>
      <c r="CU22919" s="33"/>
      <c r="CV22919" s="33"/>
    </row>
    <row r="22920" spans="74:100">
      <c r="BV22920" s="62"/>
      <c r="BW22920" s="62"/>
      <c r="BX22920" s="62"/>
      <c r="BY22920" s="62"/>
      <c r="BZ22920" s="62"/>
      <c r="CA22920" s="62"/>
      <c r="CB22920" s="62"/>
      <c r="CC22920" s="62"/>
      <c r="CD22920" s="62"/>
      <c r="CE22920" s="62"/>
      <c r="CF22920" s="62"/>
      <c r="CL22920" s="56" t="s">
        <v>12537</v>
      </c>
      <c r="CM22920" s="56" t="s">
        <v>216</v>
      </c>
      <c r="CN22920" s="56" t="s">
        <v>216</v>
      </c>
      <c r="CO22920" s="52"/>
      <c r="CP22920" s="52"/>
      <c r="CQ22920" s="52"/>
      <c r="CR22920" s="52"/>
      <c r="CS22920" s="52"/>
      <c r="CT22920" s="52"/>
      <c r="CU22920" s="33"/>
      <c r="CV22920" s="33"/>
    </row>
    <row r="22921" spans="74:100">
      <c r="BV22921" s="62"/>
      <c r="BW22921" s="62"/>
      <c r="BX22921" s="62"/>
      <c r="BY22921" s="62"/>
      <c r="BZ22921" s="62"/>
      <c r="CA22921" s="62"/>
      <c r="CB22921" s="62"/>
      <c r="CC22921" s="62"/>
      <c r="CD22921" s="62"/>
      <c r="CE22921" s="62"/>
      <c r="CF22921" s="62"/>
      <c r="CL22921" s="56" t="s">
        <v>12538</v>
      </c>
      <c r="CM22921" s="56" t="s">
        <v>216</v>
      </c>
      <c r="CN22921" s="56" t="s">
        <v>216</v>
      </c>
      <c r="CO22921" s="52"/>
      <c r="CP22921" s="52"/>
      <c r="CQ22921" s="52"/>
      <c r="CR22921" s="52"/>
      <c r="CS22921" s="52"/>
      <c r="CT22921" s="52"/>
      <c r="CU22921" s="33"/>
      <c r="CV22921" s="33"/>
    </row>
    <row r="22922" spans="74:100">
      <c r="BV22922" s="62"/>
      <c r="BW22922" s="62"/>
      <c r="BX22922" s="62"/>
      <c r="BY22922" s="62"/>
      <c r="BZ22922" s="62"/>
      <c r="CA22922" s="62"/>
      <c r="CB22922" s="62"/>
      <c r="CC22922" s="62"/>
      <c r="CD22922" s="62"/>
      <c r="CE22922" s="62"/>
      <c r="CF22922" s="62"/>
      <c r="CL22922" s="56" t="s">
        <v>25980</v>
      </c>
      <c r="CM22922" s="56" t="s">
        <v>216</v>
      </c>
      <c r="CN22922" s="56" t="s">
        <v>216</v>
      </c>
      <c r="CO22922" s="52"/>
      <c r="CP22922" s="52"/>
      <c r="CQ22922" s="52"/>
      <c r="CR22922" s="52"/>
      <c r="CS22922" s="52"/>
      <c r="CT22922" s="52"/>
      <c r="CU22922" s="33"/>
      <c r="CV22922" s="33"/>
    </row>
    <row r="22923" spans="74:100">
      <c r="BV22923" s="62"/>
      <c r="BW22923" s="62"/>
      <c r="BX22923" s="62"/>
      <c r="BY22923" s="62"/>
      <c r="BZ22923" s="62"/>
      <c r="CA22923" s="62"/>
      <c r="CB22923" s="62"/>
      <c r="CC22923" s="62"/>
      <c r="CD22923" s="62"/>
      <c r="CE22923" s="62"/>
      <c r="CF22923" s="62"/>
      <c r="CL22923" s="56" t="s">
        <v>25981</v>
      </c>
      <c r="CM22923" s="56" t="s">
        <v>216</v>
      </c>
      <c r="CN22923" s="56" t="s">
        <v>216</v>
      </c>
      <c r="CO22923" s="52"/>
      <c r="CP22923" s="52"/>
      <c r="CQ22923" s="52"/>
      <c r="CR22923" s="52"/>
      <c r="CS22923" s="52"/>
      <c r="CT22923" s="52"/>
      <c r="CU22923" s="33"/>
      <c r="CV22923" s="33"/>
    </row>
    <row r="22924" spans="74:100">
      <c r="BV22924" s="62"/>
      <c r="BW22924" s="62"/>
      <c r="BX22924" s="62"/>
      <c r="BY22924" s="62"/>
      <c r="BZ22924" s="62"/>
      <c r="CA22924" s="62"/>
      <c r="CB22924" s="62"/>
      <c r="CC22924" s="62"/>
      <c r="CD22924" s="62"/>
      <c r="CE22924" s="62"/>
      <c r="CF22924" s="62"/>
      <c r="CL22924" s="56" t="s">
        <v>24195</v>
      </c>
      <c r="CM22924" s="56" t="s">
        <v>216</v>
      </c>
      <c r="CN22924" s="56" t="s">
        <v>216</v>
      </c>
      <c r="CO22924" s="52"/>
      <c r="CP22924" s="52"/>
      <c r="CQ22924" s="52"/>
      <c r="CR22924" s="52"/>
      <c r="CS22924" s="52"/>
      <c r="CT22924" s="52"/>
      <c r="CU22924" s="33"/>
      <c r="CV22924" s="33"/>
    </row>
    <row r="22925" spans="74:100">
      <c r="BV22925" s="62"/>
      <c r="BW22925" s="62"/>
      <c r="BX22925" s="62"/>
      <c r="BY22925" s="62"/>
      <c r="BZ22925" s="62"/>
      <c r="CA22925" s="62"/>
      <c r="CB22925" s="62"/>
      <c r="CC22925" s="62"/>
      <c r="CD22925" s="62"/>
      <c r="CE22925" s="62"/>
      <c r="CF22925" s="62"/>
      <c r="CL22925" s="56" t="s">
        <v>7738</v>
      </c>
      <c r="CM22925" s="56" t="s">
        <v>215</v>
      </c>
      <c r="CN22925" s="56" t="s">
        <v>215</v>
      </c>
      <c r="CO22925" s="52"/>
      <c r="CP22925" s="52"/>
      <c r="CQ22925" s="52"/>
      <c r="CR22925" s="52"/>
      <c r="CS22925" s="52"/>
      <c r="CT22925" s="52"/>
      <c r="CU22925" s="33"/>
      <c r="CV22925" s="33"/>
    </row>
    <row r="22926" spans="74:100">
      <c r="BV22926" s="62"/>
      <c r="BW22926" s="62"/>
      <c r="BX22926" s="62"/>
      <c r="BY22926" s="62"/>
      <c r="BZ22926" s="62"/>
      <c r="CA22926" s="62"/>
      <c r="CB22926" s="62"/>
      <c r="CC22926" s="62"/>
      <c r="CD22926" s="62"/>
      <c r="CE22926" s="62"/>
      <c r="CF22926" s="62"/>
      <c r="CL22926" s="35" t="s">
        <v>13285</v>
      </c>
      <c r="CM22926" s="35" t="s">
        <v>217</v>
      </c>
      <c r="CN22926" s="35" t="s">
        <v>217</v>
      </c>
      <c r="CO22926" s="52"/>
      <c r="CP22926" s="52"/>
      <c r="CQ22926" s="52"/>
      <c r="CR22926" s="52"/>
      <c r="CS22926" s="52"/>
      <c r="CT22926" s="52"/>
      <c r="CU22926" s="33"/>
      <c r="CV22926" s="33"/>
    </row>
    <row r="22927" spans="74:100">
      <c r="BV22927" s="62"/>
      <c r="BW22927" s="62"/>
      <c r="BX22927" s="62"/>
      <c r="BY22927" s="62"/>
      <c r="BZ22927" s="62"/>
      <c r="CA22927" s="62"/>
      <c r="CB22927" s="62"/>
      <c r="CC22927" s="62"/>
      <c r="CD22927" s="62"/>
      <c r="CE22927" s="62"/>
      <c r="CF22927" s="62"/>
      <c r="CL22927" s="35" t="s">
        <v>13286</v>
      </c>
      <c r="CM22927" s="35" t="s">
        <v>217</v>
      </c>
      <c r="CN22927" s="35" t="s">
        <v>217</v>
      </c>
      <c r="CO22927" s="52"/>
      <c r="CP22927" s="52"/>
      <c r="CQ22927" s="52"/>
      <c r="CR22927" s="52"/>
      <c r="CS22927" s="52"/>
      <c r="CT22927" s="52"/>
      <c r="CU22927" s="33"/>
      <c r="CV22927" s="33"/>
    </row>
    <row r="22928" spans="74:100">
      <c r="BV22928" s="62"/>
      <c r="BW22928" s="62"/>
      <c r="BX22928" s="62"/>
      <c r="BY22928" s="62"/>
      <c r="BZ22928" s="62"/>
      <c r="CA22928" s="62"/>
      <c r="CB22928" s="62"/>
      <c r="CC22928" s="62"/>
      <c r="CD22928" s="62"/>
      <c r="CE22928" s="62"/>
      <c r="CF22928" s="62"/>
      <c r="CL22928" s="56" t="s">
        <v>12964</v>
      </c>
      <c r="CM22928" s="56" t="s">
        <v>215</v>
      </c>
      <c r="CN22928" s="56" t="s">
        <v>215</v>
      </c>
      <c r="CO22928" s="52"/>
      <c r="CP22928" s="52"/>
      <c r="CQ22928" s="52"/>
      <c r="CR22928" s="52"/>
      <c r="CS22928" s="52"/>
      <c r="CT22928" s="52"/>
      <c r="CU22928" s="33"/>
      <c r="CV22928" s="33"/>
    </row>
    <row r="22929" spans="74:100">
      <c r="BV22929" s="62"/>
      <c r="BW22929" s="62"/>
      <c r="BX22929" s="62"/>
      <c r="BY22929" s="62"/>
      <c r="BZ22929" s="62"/>
      <c r="CA22929" s="62"/>
      <c r="CB22929" s="62"/>
      <c r="CC22929" s="62"/>
      <c r="CD22929" s="62"/>
      <c r="CE22929" s="62"/>
      <c r="CF22929" s="62"/>
      <c r="CL22929" s="56" t="s">
        <v>5440</v>
      </c>
      <c r="CM22929" s="56" t="s">
        <v>214</v>
      </c>
      <c r="CN22929" s="56" t="s">
        <v>214</v>
      </c>
      <c r="CO22929" s="52"/>
      <c r="CP22929" s="52"/>
      <c r="CQ22929" s="52"/>
      <c r="CR22929" s="52"/>
      <c r="CS22929" s="52"/>
      <c r="CT22929" s="52"/>
      <c r="CU22929" s="33"/>
      <c r="CV22929" s="33"/>
    </row>
    <row r="22930" spans="74:100">
      <c r="BV22930" s="62"/>
      <c r="BW22930" s="62"/>
      <c r="BX22930" s="62"/>
      <c r="BY22930" s="62"/>
      <c r="BZ22930" s="62"/>
      <c r="CA22930" s="62"/>
      <c r="CB22930" s="62"/>
      <c r="CC22930" s="62"/>
      <c r="CD22930" s="62"/>
      <c r="CE22930" s="62"/>
      <c r="CF22930" s="62"/>
      <c r="CL22930" s="56" t="s">
        <v>25982</v>
      </c>
      <c r="CM22930" s="56" t="s">
        <v>214</v>
      </c>
      <c r="CN22930" s="56" t="s">
        <v>214</v>
      </c>
      <c r="CO22930" s="52"/>
      <c r="CP22930" s="52"/>
      <c r="CQ22930" s="52"/>
      <c r="CR22930" s="52"/>
      <c r="CS22930" s="52"/>
      <c r="CT22930" s="52"/>
      <c r="CU22930" s="33"/>
      <c r="CV22930" s="33"/>
    </row>
    <row r="22931" spans="74:100">
      <c r="BV22931" s="62"/>
      <c r="BW22931" s="62"/>
      <c r="BX22931" s="62"/>
      <c r="BY22931" s="62"/>
      <c r="BZ22931" s="62"/>
      <c r="CA22931" s="62"/>
      <c r="CB22931" s="62"/>
      <c r="CC22931" s="62"/>
      <c r="CD22931" s="62"/>
      <c r="CE22931" s="62"/>
      <c r="CF22931" s="62"/>
      <c r="CL22931" s="56" t="s">
        <v>12562</v>
      </c>
      <c r="CM22931" s="56" t="s">
        <v>214</v>
      </c>
      <c r="CN22931" s="56" t="s">
        <v>214</v>
      </c>
      <c r="CO22931" s="52"/>
      <c r="CP22931" s="52"/>
      <c r="CQ22931" s="52"/>
      <c r="CR22931" s="52"/>
      <c r="CS22931" s="52"/>
      <c r="CT22931" s="52"/>
      <c r="CU22931" s="33"/>
      <c r="CV22931" s="33"/>
    </row>
    <row r="22932" spans="74:100">
      <c r="BV22932" s="62"/>
      <c r="BW22932" s="62"/>
      <c r="BX22932" s="62"/>
      <c r="BY22932" s="62"/>
      <c r="BZ22932" s="62"/>
      <c r="CA22932" s="62"/>
      <c r="CB22932" s="62"/>
      <c r="CC22932" s="62"/>
      <c r="CD22932" s="62"/>
      <c r="CE22932" s="62"/>
      <c r="CF22932" s="62"/>
      <c r="CL22932" s="56" t="s">
        <v>12563</v>
      </c>
      <c r="CM22932" s="56" t="s">
        <v>214</v>
      </c>
      <c r="CN22932" s="56" t="s">
        <v>214</v>
      </c>
      <c r="CO22932" s="52"/>
      <c r="CP22932" s="52"/>
      <c r="CQ22932" s="52"/>
      <c r="CR22932" s="52"/>
      <c r="CS22932" s="52"/>
      <c r="CT22932" s="52"/>
      <c r="CU22932" s="33"/>
      <c r="CV22932" s="33"/>
    </row>
    <row r="22933" spans="74:100">
      <c r="BV22933" s="62"/>
      <c r="BW22933" s="62"/>
      <c r="BX22933" s="62"/>
      <c r="BY22933" s="62"/>
      <c r="BZ22933" s="62"/>
      <c r="CA22933" s="62"/>
      <c r="CB22933" s="62"/>
      <c r="CC22933" s="62"/>
      <c r="CD22933" s="62"/>
      <c r="CE22933" s="62"/>
      <c r="CF22933" s="62"/>
      <c r="CL22933" s="56" t="s">
        <v>25983</v>
      </c>
      <c r="CM22933" s="56" t="s">
        <v>214</v>
      </c>
      <c r="CN22933" s="56" t="s">
        <v>214</v>
      </c>
      <c r="CO22933" s="52"/>
      <c r="CP22933" s="52"/>
      <c r="CQ22933" s="52"/>
      <c r="CR22933" s="52"/>
      <c r="CS22933" s="52"/>
      <c r="CT22933" s="52"/>
      <c r="CU22933" s="33"/>
      <c r="CV22933" s="33"/>
    </row>
    <row r="22934" spans="74:100">
      <c r="BV22934" s="62"/>
      <c r="BW22934" s="62"/>
      <c r="BX22934" s="62"/>
      <c r="BY22934" s="62"/>
      <c r="BZ22934" s="62"/>
      <c r="CA22934" s="62"/>
      <c r="CB22934" s="62"/>
      <c r="CC22934" s="62"/>
      <c r="CD22934" s="62"/>
      <c r="CE22934" s="62"/>
      <c r="CF22934" s="62"/>
      <c r="CL22934" s="56" t="s">
        <v>25984</v>
      </c>
      <c r="CM22934" s="56" t="s">
        <v>214</v>
      </c>
      <c r="CN22934" s="56" t="s">
        <v>214</v>
      </c>
      <c r="CO22934" s="52"/>
      <c r="CP22934" s="52"/>
      <c r="CQ22934" s="52"/>
      <c r="CR22934" s="52"/>
      <c r="CS22934" s="52"/>
      <c r="CT22934" s="52"/>
      <c r="CU22934" s="33"/>
      <c r="CV22934" s="33"/>
    </row>
    <row r="22935" spans="74:100">
      <c r="BV22935" s="62"/>
      <c r="BW22935" s="62"/>
      <c r="BX22935" s="62"/>
      <c r="BY22935" s="62"/>
      <c r="BZ22935" s="62"/>
      <c r="CA22935" s="62"/>
      <c r="CB22935" s="62"/>
      <c r="CC22935" s="62"/>
      <c r="CD22935" s="62"/>
      <c r="CE22935" s="62"/>
      <c r="CF22935" s="62"/>
      <c r="CL22935" s="56" t="s">
        <v>1954</v>
      </c>
      <c r="CM22935" s="56" t="s">
        <v>213</v>
      </c>
      <c r="CN22935" s="56" t="s">
        <v>213</v>
      </c>
      <c r="CO22935" s="52"/>
      <c r="CP22935" s="52"/>
      <c r="CQ22935" s="52"/>
      <c r="CR22935" s="52"/>
      <c r="CS22935" s="52"/>
      <c r="CT22935" s="52"/>
      <c r="CU22935" s="33"/>
      <c r="CV22935" s="33"/>
    </row>
    <row r="22936" spans="74:100">
      <c r="BV22936" s="62"/>
      <c r="BW22936" s="62"/>
      <c r="BX22936" s="62"/>
      <c r="BY22936" s="62"/>
      <c r="BZ22936" s="62"/>
      <c r="CA22936" s="62"/>
      <c r="CB22936" s="62"/>
      <c r="CC22936" s="62"/>
      <c r="CD22936" s="62"/>
      <c r="CE22936" s="62"/>
      <c r="CF22936" s="62"/>
      <c r="CL22936" s="35" t="s">
        <v>12566</v>
      </c>
      <c r="CM22936" s="35" t="s">
        <v>217</v>
      </c>
      <c r="CN22936" s="35" t="s">
        <v>217</v>
      </c>
      <c r="CO22936" s="52"/>
      <c r="CP22936" s="52"/>
      <c r="CQ22936" s="52"/>
      <c r="CR22936" s="52"/>
      <c r="CS22936" s="52"/>
      <c r="CT22936" s="52"/>
      <c r="CU22936" s="33"/>
      <c r="CV22936" s="33"/>
    </row>
    <row r="22937" spans="74:100">
      <c r="BV22937" s="62"/>
      <c r="BW22937" s="62"/>
      <c r="BX22937" s="62"/>
      <c r="BY22937" s="62"/>
      <c r="BZ22937" s="62"/>
      <c r="CA22937" s="62"/>
      <c r="CB22937" s="62"/>
      <c r="CC22937" s="62"/>
      <c r="CD22937" s="62"/>
      <c r="CE22937" s="62"/>
      <c r="CF22937" s="62"/>
      <c r="CL22937" s="35" t="s">
        <v>12583</v>
      </c>
      <c r="CM22937" s="35" t="s">
        <v>217</v>
      </c>
      <c r="CN22937" s="35" t="s">
        <v>217</v>
      </c>
      <c r="CO22937" s="52"/>
      <c r="CP22937" s="52"/>
      <c r="CQ22937" s="52"/>
      <c r="CR22937" s="52"/>
      <c r="CS22937" s="52"/>
      <c r="CT22937" s="52"/>
      <c r="CU22937" s="33"/>
      <c r="CV22937" s="33"/>
    </row>
    <row r="22938" spans="74:100">
      <c r="BV22938" s="62"/>
      <c r="BW22938" s="62"/>
      <c r="BX22938" s="62"/>
      <c r="BY22938" s="62"/>
      <c r="BZ22938" s="62"/>
      <c r="CA22938" s="62"/>
      <c r="CB22938" s="62"/>
      <c r="CC22938" s="62"/>
      <c r="CD22938" s="62"/>
      <c r="CE22938" s="62"/>
      <c r="CF22938" s="62"/>
      <c r="CL22938" s="35" t="s">
        <v>12567</v>
      </c>
      <c r="CM22938" s="35" t="s">
        <v>217</v>
      </c>
      <c r="CN22938" s="35" t="s">
        <v>217</v>
      </c>
      <c r="CO22938" s="52"/>
      <c r="CP22938" s="52"/>
      <c r="CQ22938" s="52"/>
      <c r="CR22938" s="52"/>
      <c r="CS22938" s="52"/>
      <c r="CT22938" s="52"/>
      <c r="CU22938" s="33"/>
      <c r="CV22938" s="33"/>
    </row>
    <row r="22939" spans="74:100">
      <c r="BV22939" s="62"/>
      <c r="BW22939" s="62"/>
      <c r="BX22939" s="62"/>
      <c r="BY22939" s="62"/>
      <c r="BZ22939" s="62"/>
      <c r="CA22939" s="62"/>
      <c r="CB22939" s="62"/>
      <c r="CC22939" s="62"/>
      <c r="CD22939" s="62"/>
      <c r="CE22939" s="62"/>
      <c r="CF22939" s="62"/>
      <c r="CL22939" s="35" t="s">
        <v>12568</v>
      </c>
      <c r="CM22939" s="35" t="s">
        <v>217</v>
      </c>
      <c r="CN22939" s="35" t="s">
        <v>217</v>
      </c>
      <c r="CO22939" s="52"/>
      <c r="CP22939" s="52"/>
      <c r="CQ22939" s="52"/>
      <c r="CR22939" s="52"/>
      <c r="CS22939" s="52"/>
      <c r="CT22939" s="52"/>
      <c r="CU22939" s="33"/>
      <c r="CV22939" s="33"/>
    </row>
    <row r="22940" spans="74:100">
      <c r="BV22940" s="62"/>
      <c r="BW22940" s="62"/>
      <c r="BX22940" s="62"/>
      <c r="BY22940" s="62"/>
      <c r="BZ22940" s="62"/>
      <c r="CA22940" s="62"/>
      <c r="CB22940" s="62"/>
      <c r="CC22940" s="62"/>
      <c r="CD22940" s="62"/>
      <c r="CE22940" s="62"/>
      <c r="CF22940" s="62"/>
      <c r="CL22940" s="35" t="s">
        <v>12569</v>
      </c>
      <c r="CM22940" s="35" t="s">
        <v>217</v>
      </c>
      <c r="CN22940" s="35" t="s">
        <v>217</v>
      </c>
      <c r="CO22940" s="52"/>
      <c r="CP22940" s="52"/>
      <c r="CQ22940" s="52"/>
      <c r="CR22940" s="52"/>
      <c r="CS22940" s="52"/>
      <c r="CT22940" s="52"/>
      <c r="CU22940" s="33"/>
      <c r="CV22940" s="33"/>
    </row>
    <row r="22941" spans="74:100">
      <c r="BV22941" s="62"/>
      <c r="BW22941" s="62"/>
      <c r="BX22941" s="62"/>
      <c r="BY22941" s="62"/>
      <c r="BZ22941" s="62"/>
      <c r="CA22941" s="62"/>
      <c r="CB22941" s="62"/>
      <c r="CC22941" s="62"/>
      <c r="CD22941" s="62"/>
      <c r="CE22941" s="62"/>
      <c r="CF22941" s="62"/>
      <c r="CL22941" s="35" t="s">
        <v>12570</v>
      </c>
      <c r="CM22941" s="35" t="s">
        <v>217</v>
      </c>
      <c r="CN22941" s="35" t="s">
        <v>217</v>
      </c>
      <c r="CO22941" s="52"/>
      <c r="CP22941" s="52"/>
      <c r="CQ22941" s="52"/>
      <c r="CR22941" s="52"/>
      <c r="CS22941" s="52"/>
      <c r="CT22941" s="52"/>
      <c r="CU22941" s="33"/>
      <c r="CV22941" s="33"/>
    </row>
    <row r="22942" spans="74:100">
      <c r="BV22942" s="62"/>
      <c r="BW22942" s="62"/>
      <c r="BX22942" s="62"/>
      <c r="BY22942" s="62"/>
      <c r="BZ22942" s="62"/>
      <c r="CA22942" s="62"/>
      <c r="CB22942" s="62"/>
      <c r="CC22942" s="62"/>
      <c r="CD22942" s="62"/>
      <c r="CE22942" s="62"/>
      <c r="CF22942" s="62"/>
      <c r="CL22942" s="35" t="s">
        <v>12584</v>
      </c>
      <c r="CM22942" s="35" t="s">
        <v>217</v>
      </c>
      <c r="CN22942" s="35" t="s">
        <v>217</v>
      </c>
      <c r="CO22942" s="52"/>
      <c r="CP22942" s="52"/>
      <c r="CQ22942" s="52"/>
      <c r="CR22942" s="52"/>
      <c r="CS22942" s="52"/>
      <c r="CT22942" s="52"/>
      <c r="CU22942" s="33"/>
      <c r="CV22942" s="33"/>
    </row>
    <row r="22943" spans="74:100">
      <c r="BV22943" s="62"/>
      <c r="BW22943" s="62"/>
      <c r="BX22943" s="62"/>
      <c r="BY22943" s="62"/>
      <c r="BZ22943" s="62"/>
      <c r="CA22943" s="62"/>
      <c r="CB22943" s="62"/>
      <c r="CC22943" s="62"/>
      <c r="CD22943" s="62"/>
      <c r="CE22943" s="62"/>
      <c r="CF22943" s="62"/>
      <c r="CL22943" s="35" t="s">
        <v>12571</v>
      </c>
      <c r="CM22943" s="35" t="s">
        <v>217</v>
      </c>
      <c r="CN22943" s="35" t="s">
        <v>217</v>
      </c>
      <c r="CO22943" s="52"/>
      <c r="CP22943" s="52"/>
      <c r="CQ22943" s="52"/>
      <c r="CR22943" s="52"/>
      <c r="CS22943" s="52"/>
      <c r="CT22943" s="52"/>
      <c r="CU22943" s="33"/>
      <c r="CV22943" s="33"/>
    </row>
    <row r="22944" spans="74:100">
      <c r="BV22944" s="62"/>
      <c r="BW22944" s="62"/>
      <c r="BX22944" s="62"/>
      <c r="BY22944" s="62"/>
      <c r="BZ22944" s="62"/>
      <c r="CA22944" s="62"/>
      <c r="CB22944" s="62"/>
      <c r="CC22944" s="62"/>
      <c r="CD22944" s="62"/>
      <c r="CE22944" s="62"/>
      <c r="CF22944" s="62"/>
      <c r="CL22944" s="35" t="s">
        <v>12572</v>
      </c>
      <c r="CM22944" s="35" t="s">
        <v>217</v>
      </c>
      <c r="CN22944" s="35" t="s">
        <v>217</v>
      </c>
      <c r="CO22944" s="52"/>
      <c r="CP22944" s="52"/>
      <c r="CQ22944" s="52"/>
      <c r="CR22944" s="52"/>
      <c r="CS22944" s="52"/>
      <c r="CT22944" s="52"/>
      <c r="CU22944" s="33"/>
      <c r="CV22944" s="33"/>
    </row>
    <row r="22945" spans="74:100">
      <c r="BV22945" s="62"/>
      <c r="BW22945" s="62"/>
      <c r="BX22945" s="62"/>
      <c r="BY22945" s="62"/>
      <c r="BZ22945" s="62"/>
      <c r="CA22945" s="62"/>
      <c r="CB22945" s="62"/>
      <c r="CC22945" s="62"/>
      <c r="CD22945" s="62"/>
      <c r="CE22945" s="62"/>
      <c r="CF22945" s="62"/>
      <c r="CL22945" s="35" t="s">
        <v>12573</v>
      </c>
      <c r="CM22945" s="35" t="s">
        <v>217</v>
      </c>
      <c r="CN22945" s="35" t="s">
        <v>217</v>
      </c>
      <c r="CO22945" s="52"/>
      <c r="CP22945" s="52"/>
      <c r="CQ22945" s="52"/>
      <c r="CR22945" s="52"/>
      <c r="CS22945" s="52"/>
      <c r="CT22945" s="52"/>
      <c r="CU22945" s="33"/>
      <c r="CV22945" s="33"/>
    </row>
    <row r="22946" spans="74:100">
      <c r="BV22946" s="62"/>
      <c r="BW22946" s="62"/>
      <c r="BX22946" s="62"/>
      <c r="BY22946" s="62"/>
      <c r="BZ22946" s="62"/>
      <c r="CA22946" s="62"/>
      <c r="CB22946" s="62"/>
      <c r="CC22946" s="62"/>
      <c r="CD22946" s="62"/>
      <c r="CE22946" s="62"/>
      <c r="CF22946" s="62"/>
      <c r="CL22946" s="35" t="s">
        <v>29704</v>
      </c>
      <c r="CM22946" s="35" t="s">
        <v>217</v>
      </c>
      <c r="CN22946" s="35" t="s">
        <v>217</v>
      </c>
      <c r="CO22946" s="52"/>
      <c r="CP22946" s="52"/>
      <c r="CQ22946" s="52"/>
      <c r="CR22946" s="52"/>
      <c r="CS22946" s="52"/>
      <c r="CT22946" s="52"/>
      <c r="CU22946" s="33"/>
      <c r="CV22946" s="33"/>
    </row>
    <row r="22947" spans="74:100">
      <c r="BV22947" s="62"/>
      <c r="BW22947" s="62"/>
      <c r="BX22947" s="62"/>
      <c r="BY22947" s="62"/>
      <c r="BZ22947" s="62"/>
      <c r="CA22947" s="62"/>
      <c r="CB22947" s="62"/>
      <c r="CC22947" s="62"/>
      <c r="CD22947" s="62"/>
      <c r="CE22947" s="62"/>
      <c r="CF22947" s="62"/>
      <c r="CL22947" s="35" t="s">
        <v>12585</v>
      </c>
      <c r="CM22947" s="35" t="s">
        <v>217</v>
      </c>
      <c r="CN22947" s="35" t="s">
        <v>217</v>
      </c>
      <c r="CO22947" s="52"/>
      <c r="CP22947" s="52"/>
      <c r="CQ22947" s="52"/>
      <c r="CR22947" s="52"/>
      <c r="CS22947" s="52"/>
      <c r="CT22947" s="52"/>
      <c r="CU22947" s="33"/>
      <c r="CV22947" s="33"/>
    </row>
    <row r="22948" spans="74:100">
      <c r="BV22948" s="62"/>
      <c r="BW22948" s="62"/>
      <c r="BX22948" s="62"/>
      <c r="BY22948" s="62"/>
      <c r="BZ22948" s="62"/>
      <c r="CA22948" s="62"/>
      <c r="CB22948" s="62"/>
      <c r="CC22948" s="62"/>
      <c r="CD22948" s="62"/>
      <c r="CE22948" s="62"/>
      <c r="CF22948" s="62"/>
      <c r="CL22948" s="35" t="s">
        <v>12581</v>
      </c>
      <c r="CM22948" s="35" t="s">
        <v>217</v>
      </c>
      <c r="CN22948" s="35" t="s">
        <v>217</v>
      </c>
      <c r="CO22948" s="52"/>
      <c r="CP22948" s="52"/>
      <c r="CQ22948" s="52"/>
      <c r="CR22948" s="52"/>
      <c r="CS22948" s="52"/>
      <c r="CT22948" s="52"/>
      <c r="CU22948" s="33"/>
      <c r="CV22948" s="33"/>
    </row>
    <row r="22949" spans="74:100">
      <c r="BV22949" s="62"/>
      <c r="BW22949" s="62"/>
      <c r="BX22949" s="62"/>
      <c r="BY22949" s="62"/>
      <c r="BZ22949" s="62"/>
      <c r="CA22949" s="62"/>
      <c r="CB22949" s="62"/>
      <c r="CC22949" s="62"/>
      <c r="CD22949" s="62"/>
      <c r="CE22949" s="62"/>
      <c r="CF22949" s="62"/>
      <c r="CL22949" s="35" t="s">
        <v>12586</v>
      </c>
      <c r="CM22949" s="35" t="s">
        <v>217</v>
      </c>
      <c r="CN22949" s="35" t="s">
        <v>217</v>
      </c>
      <c r="CO22949" s="52"/>
      <c r="CP22949" s="52"/>
      <c r="CQ22949" s="52"/>
      <c r="CR22949" s="52"/>
      <c r="CS22949" s="52"/>
      <c r="CT22949" s="52"/>
      <c r="CU22949" s="33"/>
      <c r="CV22949" s="33"/>
    </row>
    <row r="22950" spans="74:100">
      <c r="BV22950" s="62"/>
      <c r="BW22950" s="62"/>
      <c r="BX22950" s="62"/>
      <c r="BY22950" s="62"/>
      <c r="BZ22950" s="62"/>
      <c r="CA22950" s="62"/>
      <c r="CB22950" s="62"/>
      <c r="CC22950" s="62"/>
      <c r="CD22950" s="62"/>
      <c r="CE22950" s="62"/>
      <c r="CF22950" s="62"/>
      <c r="CL22950" s="35" t="s">
        <v>12590</v>
      </c>
      <c r="CM22950" s="35" t="s">
        <v>217</v>
      </c>
      <c r="CN22950" s="35" t="s">
        <v>217</v>
      </c>
      <c r="CO22950" s="52"/>
      <c r="CP22950" s="52"/>
      <c r="CQ22950" s="52"/>
      <c r="CR22950" s="52"/>
      <c r="CS22950" s="52"/>
      <c r="CT22950" s="52"/>
      <c r="CU22950" s="33"/>
      <c r="CV22950" s="33"/>
    </row>
    <row r="22951" spans="74:100">
      <c r="BV22951" s="62"/>
      <c r="BW22951" s="62"/>
      <c r="BX22951" s="62"/>
      <c r="BY22951" s="62"/>
      <c r="BZ22951" s="62"/>
      <c r="CA22951" s="62"/>
      <c r="CB22951" s="62"/>
      <c r="CC22951" s="62"/>
      <c r="CD22951" s="62"/>
      <c r="CE22951" s="62"/>
      <c r="CF22951" s="62"/>
      <c r="CL22951" s="35" t="s">
        <v>12591</v>
      </c>
      <c r="CM22951" s="35" t="s">
        <v>217</v>
      </c>
      <c r="CN22951" s="35" t="s">
        <v>217</v>
      </c>
      <c r="CO22951" s="52"/>
      <c r="CP22951" s="52"/>
      <c r="CQ22951" s="52"/>
      <c r="CR22951" s="52"/>
      <c r="CS22951" s="52"/>
      <c r="CT22951" s="52"/>
      <c r="CU22951" s="33"/>
      <c r="CV22951" s="33"/>
    </row>
    <row r="22952" spans="74:100">
      <c r="BV22952" s="62"/>
      <c r="BW22952" s="62"/>
      <c r="BX22952" s="62"/>
      <c r="BY22952" s="62"/>
      <c r="BZ22952" s="62"/>
      <c r="CA22952" s="62"/>
      <c r="CB22952" s="62"/>
      <c r="CC22952" s="62"/>
      <c r="CD22952" s="62"/>
      <c r="CE22952" s="62"/>
      <c r="CF22952" s="62"/>
      <c r="CL22952" s="35" t="s">
        <v>29705</v>
      </c>
      <c r="CM22952" s="35" t="s">
        <v>217</v>
      </c>
      <c r="CN22952" s="35" t="s">
        <v>217</v>
      </c>
      <c r="CO22952" s="52"/>
      <c r="CP22952" s="52"/>
      <c r="CQ22952" s="52"/>
      <c r="CR22952" s="52"/>
      <c r="CS22952" s="52"/>
      <c r="CT22952" s="52"/>
      <c r="CU22952" s="33"/>
      <c r="CV22952" s="33"/>
    </row>
    <row r="22953" spans="74:100">
      <c r="BV22953" s="62"/>
      <c r="BW22953" s="62"/>
      <c r="BX22953" s="62"/>
      <c r="BY22953" s="62"/>
      <c r="BZ22953" s="62"/>
      <c r="CA22953" s="62"/>
      <c r="CB22953" s="62"/>
      <c r="CC22953" s="62"/>
      <c r="CD22953" s="62"/>
      <c r="CE22953" s="62"/>
      <c r="CF22953" s="62"/>
      <c r="CL22953" s="35" t="s">
        <v>12587</v>
      </c>
      <c r="CM22953" s="35" t="s">
        <v>217</v>
      </c>
      <c r="CN22953" s="35" t="s">
        <v>217</v>
      </c>
      <c r="CO22953" s="52"/>
      <c r="CP22953" s="52"/>
      <c r="CQ22953" s="52"/>
      <c r="CR22953" s="52"/>
      <c r="CS22953" s="52"/>
      <c r="CT22953" s="52"/>
      <c r="CU22953" s="33"/>
      <c r="CV22953" s="33"/>
    </row>
    <row r="22954" spans="74:100">
      <c r="BV22954" s="62"/>
      <c r="BW22954" s="62"/>
      <c r="BX22954" s="62"/>
      <c r="BY22954" s="62"/>
      <c r="BZ22954" s="62"/>
      <c r="CA22954" s="62"/>
      <c r="CB22954" s="62"/>
      <c r="CC22954" s="62"/>
      <c r="CD22954" s="62"/>
      <c r="CE22954" s="62"/>
      <c r="CF22954" s="62"/>
      <c r="CL22954" s="35" t="s">
        <v>12588</v>
      </c>
      <c r="CM22954" s="35" t="s">
        <v>217</v>
      </c>
      <c r="CN22954" s="35" t="s">
        <v>217</v>
      </c>
      <c r="CO22954" s="52"/>
      <c r="CP22954" s="52"/>
      <c r="CQ22954" s="52"/>
      <c r="CR22954" s="52"/>
      <c r="CS22954" s="52"/>
      <c r="CT22954" s="52"/>
      <c r="CU22954" s="33"/>
      <c r="CV22954" s="33"/>
    </row>
    <row r="22955" spans="74:100">
      <c r="BV22955" s="62"/>
      <c r="BW22955" s="62"/>
      <c r="BX22955" s="62"/>
      <c r="BY22955" s="62"/>
      <c r="BZ22955" s="62"/>
      <c r="CA22955" s="62"/>
      <c r="CB22955" s="62"/>
      <c r="CC22955" s="62"/>
      <c r="CD22955" s="62"/>
      <c r="CE22955" s="62"/>
      <c r="CF22955" s="62"/>
      <c r="CL22955" s="35" t="s">
        <v>29706</v>
      </c>
      <c r="CM22955" s="35" t="s">
        <v>217</v>
      </c>
      <c r="CN22955" s="35" t="s">
        <v>217</v>
      </c>
      <c r="CO22955" s="52"/>
      <c r="CP22955" s="52"/>
      <c r="CQ22955" s="52"/>
      <c r="CR22955" s="52"/>
      <c r="CS22955" s="52"/>
      <c r="CT22955" s="52"/>
      <c r="CU22955" s="33"/>
      <c r="CV22955" s="33"/>
    </row>
    <row r="22956" spans="74:100">
      <c r="BV22956" s="62"/>
      <c r="BW22956" s="62"/>
      <c r="BX22956" s="62"/>
      <c r="BY22956" s="62"/>
      <c r="BZ22956" s="62"/>
      <c r="CA22956" s="62"/>
      <c r="CB22956" s="62"/>
      <c r="CC22956" s="62"/>
      <c r="CD22956" s="62"/>
      <c r="CE22956" s="62"/>
      <c r="CF22956" s="62"/>
      <c r="CL22956" s="35" t="s">
        <v>29707</v>
      </c>
      <c r="CM22956" s="35" t="s">
        <v>217</v>
      </c>
      <c r="CN22956" s="35" t="s">
        <v>217</v>
      </c>
      <c r="CO22956" s="52"/>
      <c r="CP22956" s="52"/>
      <c r="CQ22956" s="52"/>
      <c r="CR22956" s="52"/>
      <c r="CS22956" s="52"/>
      <c r="CT22956" s="52"/>
      <c r="CU22956" s="33"/>
      <c r="CV22956" s="33"/>
    </row>
    <row r="22957" spans="74:100">
      <c r="BV22957" s="62"/>
      <c r="BW22957" s="62"/>
      <c r="BX22957" s="62"/>
      <c r="BY22957" s="62"/>
      <c r="BZ22957" s="62"/>
      <c r="CA22957" s="62"/>
      <c r="CB22957" s="62"/>
      <c r="CC22957" s="62"/>
      <c r="CD22957" s="62"/>
      <c r="CE22957" s="62"/>
      <c r="CF22957" s="62"/>
      <c r="CL22957" s="35" t="s">
        <v>29708</v>
      </c>
      <c r="CM22957" s="35" t="s">
        <v>217</v>
      </c>
      <c r="CN22957" s="35" t="s">
        <v>217</v>
      </c>
      <c r="CO22957" s="52"/>
      <c r="CP22957" s="52"/>
      <c r="CQ22957" s="52"/>
      <c r="CR22957" s="52"/>
      <c r="CS22957" s="52"/>
      <c r="CT22957" s="52"/>
      <c r="CU22957" s="33"/>
      <c r="CV22957" s="33"/>
    </row>
    <row r="22958" spans="74:100">
      <c r="BV22958" s="62"/>
      <c r="BW22958" s="62"/>
      <c r="BX22958" s="62"/>
      <c r="BY22958" s="62"/>
      <c r="BZ22958" s="62"/>
      <c r="CA22958" s="62"/>
      <c r="CB22958" s="62"/>
      <c r="CC22958" s="62"/>
      <c r="CD22958" s="62"/>
      <c r="CE22958" s="62"/>
      <c r="CF22958" s="62"/>
      <c r="CL22958" s="56" t="s">
        <v>12600</v>
      </c>
      <c r="CM22958" s="56" t="s">
        <v>216</v>
      </c>
      <c r="CN22958" s="56" t="s">
        <v>216</v>
      </c>
      <c r="CO22958" s="52"/>
      <c r="CP22958" s="52"/>
      <c r="CQ22958" s="52"/>
      <c r="CR22958" s="52"/>
      <c r="CS22958" s="52"/>
      <c r="CT22958" s="52"/>
      <c r="CU22958" s="33"/>
      <c r="CV22958" s="33"/>
    </row>
    <row r="22959" spans="74:100">
      <c r="BV22959" s="62"/>
      <c r="BW22959" s="62"/>
      <c r="BX22959" s="62"/>
      <c r="BY22959" s="62"/>
      <c r="BZ22959" s="62"/>
      <c r="CA22959" s="62"/>
      <c r="CB22959" s="62"/>
      <c r="CC22959" s="62"/>
      <c r="CD22959" s="62"/>
      <c r="CE22959" s="62"/>
      <c r="CF22959" s="62"/>
      <c r="CL22959" s="35" t="s">
        <v>12598</v>
      </c>
      <c r="CM22959" s="35" t="s">
        <v>217</v>
      </c>
      <c r="CN22959" s="35" t="s">
        <v>217</v>
      </c>
      <c r="CO22959" s="52"/>
      <c r="CP22959" s="52"/>
      <c r="CQ22959" s="52"/>
      <c r="CR22959" s="52"/>
      <c r="CS22959" s="52"/>
      <c r="CT22959" s="52"/>
      <c r="CU22959" s="33"/>
      <c r="CV22959" s="33"/>
    </row>
    <row r="22960" spans="74:100">
      <c r="BV22960" s="62"/>
      <c r="BW22960" s="62"/>
      <c r="BX22960" s="62"/>
      <c r="BY22960" s="62"/>
      <c r="BZ22960" s="62"/>
      <c r="CA22960" s="62"/>
      <c r="CB22960" s="62"/>
      <c r="CC22960" s="62"/>
      <c r="CD22960" s="62"/>
      <c r="CE22960" s="62"/>
      <c r="CF22960" s="62"/>
      <c r="CL22960" s="35" t="s">
        <v>12595</v>
      </c>
      <c r="CM22960" s="35" t="s">
        <v>217</v>
      </c>
      <c r="CN22960" s="35" t="s">
        <v>217</v>
      </c>
      <c r="CO22960" s="52"/>
      <c r="CP22960" s="52"/>
      <c r="CQ22960" s="52"/>
      <c r="CR22960" s="52"/>
      <c r="CS22960" s="52"/>
      <c r="CT22960" s="52"/>
      <c r="CU22960" s="33"/>
      <c r="CV22960" s="33"/>
    </row>
    <row r="22961" spans="74:100">
      <c r="BV22961" s="62"/>
      <c r="BW22961" s="62"/>
      <c r="BX22961" s="62"/>
      <c r="BY22961" s="62"/>
      <c r="BZ22961" s="62"/>
      <c r="CA22961" s="62"/>
      <c r="CB22961" s="62"/>
      <c r="CC22961" s="62"/>
      <c r="CD22961" s="62"/>
      <c r="CE22961" s="62"/>
      <c r="CF22961" s="62"/>
      <c r="CL22961" s="35" t="s">
        <v>12593</v>
      </c>
      <c r="CM22961" s="35" t="s">
        <v>217</v>
      </c>
      <c r="CN22961" s="35" t="s">
        <v>217</v>
      </c>
      <c r="CO22961" s="52"/>
      <c r="CP22961" s="52"/>
      <c r="CQ22961" s="52"/>
      <c r="CR22961" s="52"/>
      <c r="CS22961" s="52"/>
      <c r="CT22961" s="52"/>
      <c r="CU22961" s="33"/>
      <c r="CV22961" s="33"/>
    </row>
    <row r="22962" spans="74:100">
      <c r="BV22962" s="62"/>
      <c r="BW22962" s="62"/>
      <c r="BX22962" s="62"/>
      <c r="BY22962" s="62"/>
      <c r="BZ22962" s="62"/>
      <c r="CA22962" s="62"/>
      <c r="CB22962" s="62"/>
      <c r="CC22962" s="62"/>
      <c r="CD22962" s="62"/>
      <c r="CE22962" s="62"/>
      <c r="CF22962" s="62"/>
      <c r="CL22962" s="35" t="s">
        <v>12594</v>
      </c>
      <c r="CM22962" s="35" t="s">
        <v>217</v>
      </c>
      <c r="CN22962" s="35" t="s">
        <v>217</v>
      </c>
      <c r="CO22962" s="52"/>
      <c r="CP22962" s="52"/>
      <c r="CQ22962" s="52"/>
      <c r="CR22962" s="52"/>
      <c r="CS22962" s="52"/>
      <c r="CT22962" s="52"/>
      <c r="CU22962" s="33"/>
      <c r="CV22962" s="33"/>
    </row>
    <row r="22963" spans="74:100">
      <c r="BV22963" s="62"/>
      <c r="BW22963" s="62"/>
      <c r="BX22963" s="62"/>
      <c r="BY22963" s="62"/>
      <c r="BZ22963" s="62"/>
      <c r="CA22963" s="62"/>
      <c r="CB22963" s="62"/>
      <c r="CC22963" s="62"/>
      <c r="CD22963" s="62"/>
      <c r="CE22963" s="62"/>
      <c r="CF22963" s="62"/>
      <c r="CL22963" s="35" t="s">
        <v>12594</v>
      </c>
      <c r="CM22963" s="35" t="s">
        <v>217</v>
      </c>
      <c r="CN22963" s="35" t="s">
        <v>217</v>
      </c>
      <c r="CO22963" s="52"/>
      <c r="CP22963" s="52"/>
      <c r="CQ22963" s="52"/>
      <c r="CR22963" s="52"/>
      <c r="CS22963" s="52"/>
      <c r="CT22963" s="52"/>
      <c r="CU22963" s="33"/>
      <c r="CV22963" s="33"/>
    </row>
    <row r="22964" spans="74:100">
      <c r="BV22964" s="62"/>
      <c r="BW22964" s="62"/>
      <c r="BX22964" s="62"/>
      <c r="BY22964" s="62"/>
      <c r="BZ22964" s="62"/>
      <c r="CA22964" s="62"/>
      <c r="CB22964" s="62"/>
      <c r="CC22964" s="62"/>
      <c r="CD22964" s="62"/>
      <c r="CE22964" s="62"/>
      <c r="CF22964" s="62"/>
      <c r="CL22964" s="35" t="s">
        <v>12596</v>
      </c>
      <c r="CM22964" s="35" t="s">
        <v>217</v>
      </c>
      <c r="CN22964" s="35" t="s">
        <v>217</v>
      </c>
      <c r="CO22964" s="52"/>
      <c r="CP22964" s="52"/>
      <c r="CQ22964" s="52"/>
      <c r="CR22964" s="52"/>
      <c r="CS22964" s="52"/>
      <c r="CT22964" s="52"/>
      <c r="CU22964" s="33"/>
      <c r="CV22964" s="33"/>
    </row>
    <row r="22965" spans="74:100">
      <c r="BV22965" s="62"/>
      <c r="BW22965" s="62"/>
      <c r="BX22965" s="62"/>
      <c r="BY22965" s="62"/>
      <c r="BZ22965" s="62"/>
      <c r="CA22965" s="62"/>
      <c r="CB22965" s="62"/>
      <c r="CC22965" s="62"/>
      <c r="CD22965" s="62"/>
      <c r="CE22965" s="62"/>
      <c r="CF22965" s="62"/>
      <c r="CL22965" s="35" t="s">
        <v>12597</v>
      </c>
      <c r="CM22965" s="35" t="s">
        <v>217</v>
      </c>
      <c r="CN22965" s="35" t="s">
        <v>217</v>
      </c>
      <c r="CO22965" s="52"/>
      <c r="CP22965" s="52"/>
      <c r="CQ22965" s="52"/>
      <c r="CR22965" s="52"/>
      <c r="CS22965" s="52"/>
      <c r="CT22965" s="52"/>
      <c r="CU22965" s="33"/>
      <c r="CV22965" s="33"/>
    </row>
    <row r="22966" spans="74:100">
      <c r="BV22966" s="62"/>
      <c r="BW22966" s="62"/>
      <c r="BX22966" s="62"/>
      <c r="BY22966" s="62"/>
      <c r="BZ22966" s="62"/>
      <c r="CA22966" s="62"/>
      <c r="CB22966" s="62"/>
      <c r="CC22966" s="62"/>
      <c r="CD22966" s="62"/>
      <c r="CE22966" s="62"/>
      <c r="CF22966" s="62"/>
      <c r="CL22966" s="35" t="s">
        <v>12599</v>
      </c>
      <c r="CM22966" s="35" t="s">
        <v>217</v>
      </c>
      <c r="CN22966" s="35" t="s">
        <v>217</v>
      </c>
      <c r="CO22966" s="52"/>
      <c r="CP22966" s="52"/>
      <c r="CQ22966" s="52"/>
      <c r="CR22966" s="52"/>
      <c r="CS22966" s="52"/>
      <c r="CT22966" s="52"/>
      <c r="CU22966" s="33"/>
      <c r="CV22966" s="33"/>
    </row>
    <row r="22967" spans="74:100">
      <c r="BV22967" s="62"/>
      <c r="BW22967" s="62"/>
      <c r="BX22967" s="62"/>
      <c r="BY22967" s="62"/>
      <c r="BZ22967" s="62"/>
      <c r="CA22967" s="62"/>
      <c r="CB22967" s="62"/>
      <c r="CC22967" s="62"/>
      <c r="CD22967" s="62"/>
      <c r="CE22967" s="62"/>
      <c r="CF22967" s="62"/>
      <c r="CL22967" s="35" t="s">
        <v>29709</v>
      </c>
      <c r="CM22967" s="35" t="s">
        <v>217</v>
      </c>
      <c r="CN22967" s="35" t="s">
        <v>217</v>
      </c>
      <c r="CO22967" s="52"/>
      <c r="CP22967" s="52"/>
      <c r="CQ22967" s="52"/>
      <c r="CR22967" s="52"/>
      <c r="CS22967" s="52"/>
      <c r="CT22967" s="52"/>
      <c r="CU22967" s="33"/>
      <c r="CV22967" s="33"/>
    </row>
    <row r="22968" spans="74:100">
      <c r="BV22968" s="62"/>
      <c r="BW22968" s="62"/>
      <c r="BX22968" s="62"/>
      <c r="BY22968" s="62"/>
      <c r="BZ22968" s="62"/>
      <c r="CA22968" s="62"/>
      <c r="CB22968" s="62"/>
      <c r="CC22968" s="62"/>
      <c r="CD22968" s="62"/>
      <c r="CE22968" s="62"/>
      <c r="CF22968" s="62"/>
      <c r="CL22968" s="35" t="s">
        <v>29710</v>
      </c>
      <c r="CM22968" s="35" t="s">
        <v>217</v>
      </c>
      <c r="CN22968" s="35" t="s">
        <v>217</v>
      </c>
      <c r="CO22968" s="52"/>
      <c r="CP22968" s="52"/>
      <c r="CQ22968" s="52"/>
      <c r="CR22968" s="52"/>
      <c r="CS22968" s="52"/>
      <c r="CT22968" s="52"/>
      <c r="CU22968" s="33"/>
      <c r="CV22968" s="33"/>
    </row>
    <row r="22969" spans="74:100">
      <c r="BV22969" s="62"/>
      <c r="BW22969" s="62"/>
      <c r="BX22969" s="62"/>
      <c r="BY22969" s="62"/>
      <c r="BZ22969" s="62"/>
      <c r="CA22969" s="62"/>
      <c r="CB22969" s="62"/>
      <c r="CC22969" s="62"/>
      <c r="CD22969" s="62"/>
      <c r="CE22969" s="62"/>
      <c r="CF22969" s="62"/>
      <c r="CL22969" s="35" t="s">
        <v>29711</v>
      </c>
      <c r="CM22969" s="35" t="s">
        <v>217</v>
      </c>
      <c r="CN22969" s="35" t="s">
        <v>217</v>
      </c>
      <c r="CO22969" s="52"/>
      <c r="CP22969" s="52"/>
      <c r="CQ22969" s="52"/>
      <c r="CR22969" s="52"/>
      <c r="CS22969" s="52"/>
      <c r="CT22969" s="52"/>
      <c r="CU22969" s="33"/>
      <c r="CV22969" s="33"/>
    </row>
    <row r="22970" spans="74:100">
      <c r="BV22970" s="62"/>
      <c r="BW22970" s="62"/>
      <c r="BX22970" s="62"/>
      <c r="BY22970" s="62"/>
      <c r="BZ22970" s="62"/>
      <c r="CA22970" s="62"/>
      <c r="CB22970" s="62"/>
      <c r="CC22970" s="62"/>
      <c r="CD22970" s="62"/>
      <c r="CE22970" s="62"/>
      <c r="CF22970" s="62"/>
      <c r="CL22970" s="35" t="s">
        <v>29712</v>
      </c>
      <c r="CM22970" s="35" t="s">
        <v>217</v>
      </c>
      <c r="CN22970" s="35" t="s">
        <v>217</v>
      </c>
      <c r="CO22970" s="52"/>
      <c r="CP22970" s="52"/>
      <c r="CQ22970" s="52"/>
      <c r="CR22970" s="52"/>
      <c r="CS22970" s="52"/>
      <c r="CT22970" s="52"/>
      <c r="CU22970" s="33"/>
      <c r="CV22970" s="33"/>
    </row>
    <row r="22971" spans="74:100">
      <c r="BV22971" s="62"/>
      <c r="BW22971" s="62"/>
      <c r="BX22971" s="62"/>
      <c r="BY22971" s="62"/>
      <c r="BZ22971" s="62"/>
      <c r="CA22971" s="62"/>
      <c r="CB22971" s="62"/>
      <c r="CC22971" s="62"/>
      <c r="CD22971" s="62"/>
      <c r="CE22971" s="62"/>
      <c r="CF22971" s="62"/>
      <c r="CL22971" s="35" t="s">
        <v>29713</v>
      </c>
      <c r="CM22971" s="35" t="s">
        <v>217</v>
      </c>
      <c r="CN22971" s="35" t="s">
        <v>217</v>
      </c>
      <c r="CO22971" s="52"/>
      <c r="CP22971" s="52"/>
      <c r="CQ22971" s="52"/>
      <c r="CR22971" s="52"/>
      <c r="CS22971" s="52"/>
      <c r="CT22971" s="52"/>
      <c r="CU22971" s="33"/>
      <c r="CV22971" s="33"/>
    </row>
    <row r="22972" spans="74:100">
      <c r="BV22972" s="62"/>
      <c r="BW22972" s="62"/>
      <c r="BX22972" s="62"/>
      <c r="BY22972" s="62"/>
      <c r="BZ22972" s="62"/>
      <c r="CA22972" s="62"/>
      <c r="CB22972" s="62"/>
      <c r="CC22972" s="62"/>
      <c r="CD22972" s="62"/>
      <c r="CE22972" s="62"/>
      <c r="CF22972" s="62"/>
      <c r="CL22972" s="35" t="s">
        <v>29714</v>
      </c>
      <c r="CM22972" s="35" t="s">
        <v>217</v>
      </c>
      <c r="CN22972" s="35" t="s">
        <v>217</v>
      </c>
      <c r="CO22972" s="52"/>
      <c r="CP22972" s="52"/>
      <c r="CQ22972" s="52"/>
      <c r="CR22972" s="52"/>
      <c r="CS22972" s="52"/>
      <c r="CT22972" s="52"/>
      <c r="CU22972" s="33"/>
      <c r="CV22972" s="33"/>
    </row>
    <row r="22973" spans="74:100">
      <c r="BV22973" s="62"/>
      <c r="BW22973" s="62"/>
      <c r="BX22973" s="62"/>
      <c r="BY22973" s="62"/>
      <c r="BZ22973" s="62"/>
      <c r="CA22973" s="62"/>
      <c r="CB22973" s="62"/>
      <c r="CC22973" s="62"/>
      <c r="CD22973" s="62"/>
      <c r="CE22973" s="62"/>
      <c r="CF22973" s="62"/>
      <c r="CL22973" s="35" t="s">
        <v>29715</v>
      </c>
      <c r="CM22973" s="35" t="s">
        <v>217</v>
      </c>
      <c r="CN22973" s="35" t="s">
        <v>217</v>
      </c>
      <c r="CO22973" s="52"/>
      <c r="CP22973" s="52"/>
      <c r="CQ22973" s="52"/>
      <c r="CR22973" s="52"/>
      <c r="CS22973" s="52"/>
      <c r="CT22973" s="52"/>
      <c r="CU22973" s="33"/>
      <c r="CV22973" s="33"/>
    </row>
    <row r="22974" spans="74:100">
      <c r="BV22974" s="62"/>
      <c r="BW22974" s="62"/>
      <c r="BX22974" s="62"/>
      <c r="BY22974" s="62"/>
      <c r="BZ22974" s="62"/>
      <c r="CA22974" s="62"/>
      <c r="CB22974" s="62"/>
      <c r="CC22974" s="62"/>
      <c r="CD22974" s="62"/>
      <c r="CE22974" s="62"/>
      <c r="CF22974" s="62"/>
      <c r="CL22974" s="56" t="s">
        <v>24196</v>
      </c>
      <c r="CM22974" s="56" t="s">
        <v>216</v>
      </c>
      <c r="CN22974" s="56" t="s">
        <v>216</v>
      </c>
      <c r="CO22974" s="52"/>
      <c r="CP22974" s="52"/>
      <c r="CQ22974" s="52"/>
      <c r="CR22974" s="52"/>
      <c r="CS22974" s="52"/>
      <c r="CT22974" s="52"/>
      <c r="CU22974" s="33"/>
      <c r="CV22974" s="33"/>
    </row>
    <row r="22975" spans="74:100">
      <c r="BV22975" s="62"/>
      <c r="BW22975" s="62"/>
      <c r="BX22975" s="62"/>
      <c r="BY22975" s="62"/>
      <c r="BZ22975" s="62"/>
      <c r="CA22975" s="62"/>
      <c r="CB22975" s="62"/>
      <c r="CC22975" s="62"/>
      <c r="CD22975" s="62"/>
      <c r="CE22975" s="62"/>
      <c r="CF22975" s="62"/>
      <c r="CL22975" s="56" t="s">
        <v>24197</v>
      </c>
      <c r="CM22975" s="56" t="s">
        <v>216</v>
      </c>
      <c r="CN22975" s="56" t="s">
        <v>216</v>
      </c>
      <c r="CO22975" s="52"/>
      <c r="CP22975" s="52"/>
      <c r="CQ22975" s="52"/>
      <c r="CR22975" s="52"/>
      <c r="CS22975" s="52"/>
      <c r="CT22975" s="52"/>
      <c r="CU22975" s="33"/>
      <c r="CV22975" s="33"/>
    </row>
    <row r="22976" spans="74:100">
      <c r="BV22976" s="62"/>
      <c r="BW22976" s="62"/>
      <c r="BX22976" s="62"/>
      <c r="BY22976" s="62"/>
      <c r="BZ22976" s="62"/>
      <c r="CA22976" s="62"/>
      <c r="CB22976" s="62"/>
      <c r="CC22976" s="62"/>
      <c r="CD22976" s="62"/>
      <c r="CE22976" s="62"/>
      <c r="CF22976" s="62"/>
      <c r="CL22976" s="35" t="s">
        <v>9692</v>
      </c>
      <c r="CM22976" s="35" t="s">
        <v>217</v>
      </c>
      <c r="CN22976" s="35" t="s">
        <v>217</v>
      </c>
      <c r="CO22976" s="52"/>
      <c r="CP22976" s="52"/>
      <c r="CQ22976" s="52"/>
      <c r="CR22976" s="52"/>
      <c r="CS22976" s="52"/>
      <c r="CT22976" s="52"/>
      <c r="CU22976" s="33"/>
      <c r="CV22976" s="33"/>
    </row>
    <row r="22977" spans="74:100">
      <c r="BV22977" s="62"/>
      <c r="BW22977" s="62"/>
      <c r="BX22977" s="62"/>
      <c r="BY22977" s="62"/>
      <c r="BZ22977" s="62"/>
      <c r="CA22977" s="62"/>
      <c r="CB22977" s="62"/>
      <c r="CC22977" s="62"/>
      <c r="CD22977" s="62"/>
      <c r="CE22977" s="62"/>
      <c r="CF22977" s="62"/>
      <c r="CL22977" s="56" t="s">
        <v>29716</v>
      </c>
      <c r="CM22977" s="56" t="s">
        <v>217</v>
      </c>
      <c r="CN22977" s="56" t="s">
        <v>217</v>
      </c>
      <c r="CO22977" s="52"/>
      <c r="CP22977" s="52"/>
      <c r="CQ22977" s="52"/>
      <c r="CR22977" s="52"/>
      <c r="CS22977" s="52"/>
      <c r="CT22977" s="52"/>
      <c r="CU22977" s="33"/>
      <c r="CV22977" s="33"/>
    </row>
    <row r="22978" spans="74:100">
      <c r="BV22978" s="62"/>
      <c r="BW22978" s="62"/>
      <c r="BX22978" s="62"/>
      <c r="BY22978" s="62"/>
      <c r="BZ22978" s="62"/>
      <c r="CA22978" s="62"/>
      <c r="CB22978" s="62"/>
      <c r="CC22978" s="62"/>
      <c r="CD22978" s="62"/>
      <c r="CE22978" s="62"/>
      <c r="CF22978" s="62"/>
      <c r="CL22978" s="35" t="s">
        <v>15911</v>
      </c>
      <c r="CM22978" s="35" t="s">
        <v>217</v>
      </c>
      <c r="CN22978" s="35" t="s">
        <v>217</v>
      </c>
      <c r="CO22978" s="52"/>
      <c r="CP22978" s="52"/>
      <c r="CQ22978" s="52"/>
      <c r="CR22978" s="52"/>
      <c r="CS22978" s="52"/>
      <c r="CT22978" s="52"/>
      <c r="CU22978" s="33"/>
      <c r="CV22978" s="33"/>
    </row>
    <row r="22979" spans="74:100">
      <c r="BV22979" s="62"/>
      <c r="BW22979" s="62"/>
      <c r="BX22979" s="62"/>
      <c r="BY22979" s="62"/>
      <c r="BZ22979" s="62"/>
      <c r="CA22979" s="62"/>
      <c r="CB22979" s="62"/>
      <c r="CC22979" s="62"/>
      <c r="CD22979" s="62"/>
      <c r="CE22979" s="62"/>
      <c r="CF22979" s="62"/>
      <c r="CL22979" s="56" t="s">
        <v>9775</v>
      </c>
      <c r="CM22979" s="56" t="s">
        <v>216</v>
      </c>
      <c r="CN22979" s="56" t="s">
        <v>216</v>
      </c>
      <c r="CO22979" s="52"/>
      <c r="CP22979" s="52"/>
      <c r="CQ22979" s="52"/>
      <c r="CR22979" s="52"/>
      <c r="CS22979" s="52"/>
      <c r="CT22979" s="52"/>
      <c r="CU22979" s="33"/>
      <c r="CV22979" s="33"/>
    </row>
    <row r="22980" spans="74:100">
      <c r="BV22980" s="62"/>
      <c r="BW22980" s="62"/>
      <c r="BX22980" s="62"/>
      <c r="BY22980" s="62"/>
      <c r="BZ22980" s="62"/>
      <c r="CA22980" s="62"/>
      <c r="CB22980" s="62"/>
      <c r="CC22980" s="62"/>
      <c r="CD22980" s="62"/>
      <c r="CE22980" s="62"/>
      <c r="CF22980" s="62"/>
      <c r="CL22980" s="56" t="s">
        <v>9739</v>
      </c>
      <c r="CM22980" s="56" t="s">
        <v>216</v>
      </c>
      <c r="CN22980" s="56" t="s">
        <v>216</v>
      </c>
      <c r="CO22980" s="52"/>
      <c r="CP22980" s="52"/>
      <c r="CQ22980" s="52"/>
      <c r="CR22980" s="52"/>
      <c r="CS22980" s="52"/>
      <c r="CT22980" s="52"/>
      <c r="CU22980" s="33"/>
      <c r="CV22980" s="33"/>
    </row>
    <row r="22981" spans="74:100">
      <c r="BV22981" s="62"/>
      <c r="BW22981" s="62"/>
      <c r="BX22981" s="62"/>
      <c r="BY22981" s="62"/>
      <c r="BZ22981" s="62"/>
      <c r="CA22981" s="62"/>
      <c r="CB22981" s="62"/>
      <c r="CC22981" s="62"/>
      <c r="CD22981" s="62"/>
      <c r="CE22981" s="62"/>
      <c r="CF22981" s="62"/>
      <c r="CL22981" s="56" t="s">
        <v>9752</v>
      </c>
      <c r="CM22981" s="56" t="s">
        <v>213</v>
      </c>
      <c r="CN22981" s="56" t="s">
        <v>213</v>
      </c>
      <c r="CO22981" s="52"/>
      <c r="CP22981" s="52"/>
      <c r="CQ22981" s="52"/>
      <c r="CR22981" s="52"/>
      <c r="CS22981" s="52"/>
      <c r="CT22981" s="52"/>
      <c r="CU22981" s="33"/>
      <c r="CV22981" s="33"/>
    </row>
    <row r="22982" spans="74:100">
      <c r="BV22982" s="62"/>
      <c r="BW22982" s="62"/>
      <c r="BX22982" s="62"/>
      <c r="BY22982" s="62"/>
      <c r="BZ22982" s="62"/>
      <c r="CA22982" s="62"/>
      <c r="CB22982" s="62"/>
      <c r="CC22982" s="62"/>
      <c r="CD22982" s="62"/>
      <c r="CE22982" s="62"/>
      <c r="CF22982" s="62"/>
      <c r="CL22982" s="56" t="s">
        <v>9140</v>
      </c>
      <c r="CM22982" s="56" t="s">
        <v>213</v>
      </c>
      <c r="CN22982" s="56" t="s">
        <v>213</v>
      </c>
      <c r="CO22982" s="52"/>
      <c r="CP22982" s="52"/>
      <c r="CQ22982" s="52"/>
      <c r="CR22982" s="52"/>
      <c r="CS22982" s="52"/>
      <c r="CT22982" s="52"/>
      <c r="CU22982" s="33"/>
      <c r="CV22982" s="33"/>
    </row>
    <row r="22983" spans="74:100">
      <c r="BV22983" s="62"/>
      <c r="BW22983" s="62"/>
      <c r="BX22983" s="62"/>
      <c r="BY22983" s="62"/>
      <c r="BZ22983" s="62"/>
      <c r="CA22983" s="62"/>
      <c r="CB22983" s="62"/>
      <c r="CC22983" s="62"/>
      <c r="CD22983" s="62"/>
      <c r="CE22983" s="62"/>
      <c r="CF22983" s="62"/>
      <c r="CL22983" s="56" t="s">
        <v>24198</v>
      </c>
      <c r="CM22983" s="56" t="s">
        <v>214</v>
      </c>
      <c r="CN22983" s="56" t="s">
        <v>214</v>
      </c>
      <c r="CO22983" s="52"/>
      <c r="CP22983" s="52"/>
      <c r="CQ22983" s="52"/>
      <c r="CR22983" s="52"/>
      <c r="CS22983" s="52"/>
      <c r="CT22983" s="52"/>
      <c r="CU22983" s="33"/>
      <c r="CV22983" s="33"/>
    </row>
    <row r="22984" spans="74:100">
      <c r="BV22984" s="62"/>
      <c r="BW22984" s="62"/>
      <c r="BX22984" s="62"/>
      <c r="BY22984" s="62"/>
      <c r="BZ22984" s="62"/>
      <c r="CA22984" s="62"/>
      <c r="CB22984" s="62"/>
      <c r="CC22984" s="62"/>
      <c r="CD22984" s="62"/>
      <c r="CE22984" s="62"/>
      <c r="CF22984" s="62"/>
      <c r="CL22984" s="56" t="s">
        <v>9777</v>
      </c>
      <c r="CM22984" s="56" t="s">
        <v>216</v>
      </c>
      <c r="CN22984" s="56" t="s">
        <v>216</v>
      </c>
      <c r="CO22984" s="52"/>
      <c r="CP22984" s="52"/>
      <c r="CQ22984" s="52"/>
      <c r="CR22984" s="52"/>
      <c r="CS22984" s="52"/>
      <c r="CT22984" s="52"/>
      <c r="CU22984" s="33"/>
      <c r="CV22984" s="33"/>
    </row>
    <row r="22985" spans="74:100">
      <c r="BV22985" s="62"/>
      <c r="BW22985" s="62"/>
      <c r="BX22985" s="62"/>
      <c r="BY22985" s="62"/>
      <c r="BZ22985" s="62"/>
      <c r="CA22985" s="62"/>
      <c r="CB22985" s="62"/>
      <c r="CC22985" s="62"/>
      <c r="CD22985" s="62"/>
      <c r="CE22985" s="62"/>
      <c r="CF22985" s="62"/>
      <c r="CL22985" s="56" t="s">
        <v>29717</v>
      </c>
      <c r="CM22985" s="56" t="s">
        <v>213</v>
      </c>
      <c r="CN22985" s="56" t="s">
        <v>213</v>
      </c>
      <c r="CO22985" s="52"/>
      <c r="CP22985" s="52"/>
      <c r="CQ22985" s="52"/>
      <c r="CR22985" s="52"/>
      <c r="CS22985" s="52"/>
      <c r="CT22985" s="52"/>
      <c r="CU22985" s="33"/>
      <c r="CV22985" s="33"/>
    </row>
    <row r="22986" spans="74:100">
      <c r="BV22986" s="62"/>
      <c r="BW22986" s="62"/>
      <c r="BX22986" s="62"/>
      <c r="BY22986" s="62"/>
      <c r="BZ22986" s="62"/>
      <c r="CA22986" s="62"/>
      <c r="CB22986" s="62"/>
      <c r="CC22986" s="62"/>
      <c r="CD22986" s="62"/>
      <c r="CE22986" s="62"/>
      <c r="CF22986" s="62"/>
      <c r="CL22986" s="56" t="s">
        <v>29718</v>
      </c>
      <c r="CM22986" s="56" t="s">
        <v>213</v>
      </c>
      <c r="CN22986" s="56" t="s">
        <v>213</v>
      </c>
      <c r="CO22986" s="52"/>
      <c r="CP22986" s="52"/>
      <c r="CQ22986" s="52"/>
      <c r="CR22986" s="52"/>
      <c r="CS22986" s="52"/>
      <c r="CT22986" s="52"/>
      <c r="CU22986" s="33"/>
      <c r="CV22986" s="33"/>
    </row>
    <row r="22987" spans="74:100">
      <c r="BV22987" s="62"/>
      <c r="BW22987" s="62"/>
      <c r="BX22987" s="62"/>
      <c r="BY22987" s="62"/>
      <c r="BZ22987" s="62"/>
      <c r="CA22987" s="62"/>
      <c r="CB22987" s="62"/>
      <c r="CC22987" s="62"/>
      <c r="CD22987" s="62"/>
      <c r="CE22987" s="62"/>
      <c r="CF22987" s="62"/>
      <c r="CL22987" s="56" t="s">
        <v>29719</v>
      </c>
      <c r="CM22987" s="56" t="s">
        <v>213</v>
      </c>
      <c r="CN22987" s="56" t="s">
        <v>213</v>
      </c>
      <c r="CO22987" s="52"/>
      <c r="CP22987" s="52"/>
      <c r="CQ22987" s="52"/>
      <c r="CR22987" s="52"/>
      <c r="CS22987" s="52"/>
      <c r="CT22987" s="52"/>
      <c r="CU22987" s="33"/>
      <c r="CV22987" s="33"/>
    </row>
    <row r="22988" spans="74:100">
      <c r="BV22988" s="62"/>
      <c r="BW22988" s="62"/>
      <c r="BX22988" s="62"/>
      <c r="BY22988" s="62"/>
      <c r="BZ22988" s="62"/>
      <c r="CA22988" s="62"/>
      <c r="CB22988" s="62"/>
      <c r="CC22988" s="62"/>
      <c r="CD22988" s="62"/>
      <c r="CE22988" s="62"/>
      <c r="CF22988" s="62"/>
      <c r="CL22988" s="56" t="s">
        <v>29720</v>
      </c>
      <c r="CM22988" s="56" t="s">
        <v>213</v>
      </c>
      <c r="CN22988" s="56" t="s">
        <v>213</v>
      </c>
      <c r="CO22988" s="52"/>
      <c r="CP22988" s="52"/>
      <c r="CQ22988" s="52"/>
      <c r="CR22988" s="52"/>
      <c r="CS22988" s="52"/>
      <c r="CT22988" s="52"/>
      <c r="CU22988" s="33"/>
      <c r="CV22988" s="33"/>
    </row>
    <row r="22989" spans="74:100">
      <c r="BV22989" s="62"/>
      <c r="BW22989" s="62"/>
      <c r="BX22989" s="62"/>
      <c r="BY22989" s="62"/>
      <c r="BZ22989" s="62"/>
      <c r="CA22989" s="62"/>
      <c r="CB22989" s="62"/>
      <c r="CC22989" s="62"/>
      <c r="CD22989" s="62"/>
      <c r="CE22989" s="62"/>
      <c r="CF22989" s="62"/>
      <c r="CL22989" s="56" t="s">
        <v>29721</v>
      </c>
      <c r="CM22989" s="56" t="s">
        <v>213</v>
      </c>
      <c r="CN22989" s="56" t="s">
        <v>213</v>
      </c>
      <c r="CO22989" s="52"/>
      <c r="CP22989" s="52"/>
      <c r="CQ22989" s="52"/>
      <c r="CR22989" s="52"/>
      <c r="CS22989" s="52"/>
      <c r="CT22989" s="52"/>
      <c r="CU22989" s="33"/>
      <c r="CV22989" s="33"/>
    </row>
    <row r="22990" spans="74:100">
      <c r="BV22990" s="62"/>
      <c r="BW22990" s="62"/>
      <c r="BX22990" s="62"/>
      <c r="BY22990" s="62"/>
      <c r="BZ22990" s="62"/>
      <c r="CA22990" s="62"/>
      <c r="CB22990" s="62"/>
      <c r="CC22990" s="62"/>
      <c r="CD22990" s="62"/>
      <c r="CE22990" s="62"/>
      <c r="CF22990" s="62"/>
      <c r="CL22990" s="56" t="s">
        <v>29722</v>
      </c>
      <c r="CM22990" s="56" t="s">
        <v>213</v>
      </c>
      <c r="CN22990" s="56" t="s">
        <v>213</v>
      </c>
      <c r="CO22990" s="52"/>
      <c r="CP22990" s="52"/>
      <c r="CQ22990" s="52"/>
      <c r="CR22990" s="52"/>
      <c r="CS22990" s="52"/>
      <c r="CT22990" s="52"/>
      <c r="CU22990" s="33"/>
      <c r="CV22990" s="33"/>
    </row>
    <row r="22991" spans="74:100">
      <c r="BV22991" s="62"/>
      <c r="BW22991" s="62"/>
      <c r="BX22991" s="62"/>
      <c r="BY22991" s="62"/>
      <c r="BZ22991" s="62"/>
      <c r="CA22991" s="62"/>
      <c r="CB22991" s="62"/>
      <c r="CC22991" s="62"/>
      <c r="CD22991" s="62"/>
      <c r="CE22991" s="62"/>
      <c r="CF22991" s="62"/>
      <c r="CL22991" s="35" t="s">
        <v>29723</v>
      </c>
      <c r="CM22991" s="35" t="s">
        <v>217</v>
      </c>
      <c r="CN22991" s="35" t="s">
        <v>217</v>
      </c>
      <c r="CO22991" s="52"/>
      <c r="CP22991" s="52"/>
      <c r="CQ22991" s="52"/>
      <c r="CR22991" s="52"/>
      <c r="CS22991" s="52"/>
      <c r="CT22991" s="52"/>
      <c r="CU22991" s="33"/>
      <c r="CV22991" s="33"/>
    </row>
    <row r="22992" spans="74:100">
      <c r="BV22992" s="62"/>
      <c r="BW22992" s="62"/>
      <c r="BX22992" s="62"/>
      <c r="BY22992" s="62"/>
      <c r="BZ22992" s="62"/>
      <c r="CA22992" s="62"/>
      <c r="CB22992" s="62"/>
      <c r="CC22992" s="62"/>
      <c r="CD22992" s="62"/>
      <c r="CE22992" s="62"/>
      <c r="CF22992" s="62"/>
      <c r="CL22992" s="56" t="s">
        <v>29724</v>
      </c>
      <c r="CM22992" s="56" t="s">
        <v>213</v>
      </c>
      <c r="CN22992" s="56" t="s">
        <v>213</v>
      </c>
      <c r="CO22992" s="52"/>
      <c r="CP22992" s="52"/>
      <c r="CQ22992" s="52"/>
      <c r="CR22992" s="52"/>
      <c r="CS22992" s="52"/>
      <c r="CT22992" s="52"/>
      <c r="CU22992" s="33"/>
      <c r="CV22992" s="33"/>
    </row>
    <row r="22993" spans="74:100">
      <c r="BV22993" s="62"/>
      <c r="BW22993" s="62"/>
      <c r="BX22993" s="62"/>
      <c r="BY22993" s="62"/>
      <c r="BZ22993" s="62"/>
      <c r="CA22993" s="62"/>
      <c r="CB22993" s="62"/>
      <c r="CC22993" s="62"/>
      <c r="CD22993" s="62"/>
      <c r="CE22993" s="62"/>
      <c r="CF22993" s="62"/>
      <c r="CL22993" s="56" t="s">
        <v>9191</v>
      </c>
      <c r="CM22993" s="56" t="s">
        <v>216</v>
      </c>
      <c r="CN22993" s="56" t="s">
        <v>216</v>
      </c>
      <c r="CO22993" s="52"/>
      <c r="CP22993" s="52"/>
      <c r="CQ22993" s="52"/>
      <c r="CR22993" s="52"/>
      <c r="CS22993" s="52"/>
      <c r="CT22993" s="52"/>
      <c r="CU22993" s="33"/>
      <c r="CV22993" s="33"/>
    </row>
    <row r="22994" spans="74:100">
      <c r="BV22994" s="62"/>
      <c r="BW22994" s="62"/>
      <c r="BX22994" s="62"/>
      <c r="BY22994" s="62"/>
      <c r="BZ22994" s="62"/>
      <c r="CA22994" s="62"/>
      <c r="CB22994" s="62"/>
      <c r="CC22994" s="62"/>
      <c r="CD22994" s="62"/>
      <c r="CE22994" s="62"/>
      <c r="CF22994" s="62"/>
      <c r="CL22994" s="56" t="s">
        <v>14379</v>
      </c>
      <c r="CM22994" s="56" t="s">
        <v>215</v>
      </c>
      <c r="CN22994" s="56" t="s">
        <v>215</v>
      </c>
      <c r="CO22994" s="52"/>
      <c r="CP22994" s="52"/>
      <c r="CQ22994" s="52"/>
      <c r="CR22994" s="52"/>
      <c r="CS22994" s="52"/>
      <c r="CT22994" s="52"/>
      <c r="CU22994" s="33"/>
      <c r="CV22994" s="33"/>
    </row>
    <row r="22995" spans="74:100">
      <c r="BV22995" s="62"/>
      <c r="BW22995" s="62"/>
      <c r="BX22995" s="62"/>
      <c r="BY22995" s="62"/>
      <c r="BZ22995" s="62"/>
      <c r="CA22995" s="62"/>
      <c r="CB22995" s="62"/>
      <c r="CC22995" s="62"/>
      <c r="CD22995" s="62"/>
      <c r="CE22995" s="62"/>
      <c r="CF22995" s="62"/>
      <c r="CL22995" s="56" t="s">
        <v>14381</v>
      </c>
      <c r="CM22995" s="56" t="s">
        <v>215</v>
      </c>
      <c r="CN22995" s="56" t="s">
        <v>215</v>
      </c>
      <c r="CO22995" s="52"/>
      <c r="CP22995" s="52"/>
      <c r="CQ22995" s="52"/>
      <c r="CR22995" s="52"/>
      <c r="CS22995" s="52"/>
      <c r="CT22995" s="52"/>
      <c r="CU22995" s="33"/>
      <c r="CV22995" s="33"/>
    </row>
    <row r="22996" spans="74:100">
      <c r="BV22996" s="62"/>
      <c r="BW22996" s="62"/>
      <c r="BX22996" s="62"/>
      <c r="BY22996" s="62"/>
      <c r="BZ22996" s="62"/>
      <c r="CA22996" s="62"/>
      <c r="CB22996" s="62"/>
      <c r="CC22996" s="62"/>
      <c r="CD22996" s="62"/>
      <c r="CE22996" s="62"/>
      <c r="CF22996" s="62"/>
      <c r="CL22996" s="56" t="s">
        <v>7624</v>
      </c>
      <c r="CM22996" s="56" t="s">
        <v>216</v>
      </c>
      <c r="CN22996" s="56" t="s">
        <v>216</v>
      </c>
      <c r="CO22996" s="52"/>
      <c r="CP22996" s="52"/>
      <c r="CQ22996" s="52"/>
      <c r="CR22996" s="52"/>
      <c r="CS22996" s="52"/>
      <c r="CT22996" s="52"/>
      <c r="CU22996" s="33"/>
      <c r="CV22996" s="33"/>
    </row>
    <row r="22997" spans="74:100">
      <c r="BV22997" s="62"/>
      <c r="BW22997" s="62"/>
      <c r="BX22997" s="62"/>
      <c r="BY22997" s="62"/>
      <c r="BZ22997" s="62"/>
      <c r="CA22997" s="62"/>
      <c r="CB22997" s="62"/>
      <c r="CC22997" s="62"/>
      <c r="CD22997" s="62"/>
      <c r="CE22997" s="62"/>
      <c r="CF22997" s="62"/>
      <c r="CL22997" s="35" t="s">
        <v>12603</v>
      </c>
      <c r="CM22997" s="35" t="s">
        <v>217</v>
      </c>
      <c r="CN22997" s="35" t="s">
        <v>217</v>
      </c>
      <c r="CO22997" s="52"/>
      <c r="CP22997" s="52"/>
      <c r="CQ22997" s="52"/>
      <c r="CR22997" s="52"/>
      <c r="CS22997" s="52"/>
      <c r="CT22997" s="52"/>
      <c r="CU22997" s="33"/>
      <c r="CV22997" s="33"/>
    </row>
    <row r="22998" spans="74:100">
      <c r="BV22998" s="62"/>
      <c r="BW22998" s="62"/>
      <c r="BX22998" s="62"/>
      <c r="BY22998" s="62"/>
      <c r="BZ22998" s="62"/>
      <c r="CA22998" s="62"/>
      <c r="CB22998" s="62"/>
      <c r="CC22998" s="62"/>
      <c r="CD22998" s="62"/>
      <c r="CE22998" s="62"/>
      <c r="CF22998" s="62"/>
      <c r="CL22998" s="35" t="s">
        <v>29725</v>
      </c>
      <c r="CM22998" s="35" t="s">
        <v>217</v>
      </c>
      <c r="CN22998" s="35" t="s">
        <v>217</v>
      </c>
      <c r="CO22998" s="52"/>
      <c r="CP22998" s="52"/>
      <c r="CQ22998" s="52"/>
      <c r="CR22998" s="52"/>
      <c r="CS22998" s="52"/>
      <c r="CT22998" s="52"/>
      <c r="CU22998" s="33"/>
      <c r="CV22998" s="33"/>
    </row>
    <row r="22999" spans="74:100">
      <c r="BV22999" s="62"/>
      <c r="BW22999" s="62"/>
      <c r="BX22999" s="62"/>
      <c r="BY22999" s="62"/>
      <c r="BZ22999" s="62"/>
      <c r="CA22999" s="62"/>
      <c r="CB22999" s="62"/>
      <c r="CC22999" s="62"/>
      <c r="CD22999" s="62"/>
      <c r="CE22999" s="62"/>
      <c r="CF22999" s="62"/>
      <c r="CL22999" s="56" t="s">
        <v>16902</v>
      </c>
      <c r="CM22999" s="56" t="s">
        <v>215</v>
      </c>
      <c r="CN22999" s="56" t="s">
        <v>215</v>
      </c>
      <c r="CO22999" s="52"/>
      <c r="CP22999" s="52"/>
      <c r="CQ22999" s="52"/>
      <c r="CR22999" s="52"/>
      <c r="CS22999" s="52"/>
      <c r="CT22999" s="52"/>
      <c r="CU22999" s="33"/>
      <c r="CV22999" s="33"/>
    </row>
    <row r="23000" spans="74:100">
      <c r="BV23000" s="62"/>
      <c r="BW23000" s="62"/>
      <c r="BX23000" s="62"/>
      <c r="BY23000" s="62"/>
      <c r="BZ23000" s="62"/>
      <c r="CA23000" s="62"/>
      <c r="CB23000" s="62"/>
      <c r="CC23000" s="62"/>
      <c r="CD23000" s="62"/>
      <c r="CE23000" s="62"/>
      <c r="CF23000" s="62"/>
      <c r="CL23000" s="35" t="s">
        <v>12617</v>
      </c>
      <c r="CM23000" s="35" t="s">
        <v>217</v>
      </c>
      <c r="CN23000" s="35" t="s">
        <v>217</v>
      </c>
      <c r="CO23000" s="52"/>
      <c r="CP23000" s="52"/>
      <c r="CQ23000" s="52"/>
      <c r="CR23000" s="52"/>
      <c r="CS23000" s="52"/>
      <c r="CT23000" s="52"/>
      <c r="CU23000" s="33"/>
      <c r="CV23000" s="33"/>
    </row>
    <row r="23001" spans="74:100">
      <c r="BV23001" s="62"/>
      <c r="BW23001" s="62"/>
      <c r="BX23001" s="62"/>
      <c r="BY23001" s="62"/>
      <c r="BZ23001" s="62"/>
      <c r="CA23001" s="62"/>
      <c r="CB23001" s="62"/>
      <c r="CC23001" s="62"/>
      <c r="CD23001" s="62"/>
      <c r="CE23001" s="62"/>
      <c r="CF23001" s="62"/>
      <c r="CL23001" s="35" t="s">
        <v>12618</v>
      </c>
      <c r="CM23001" s="35" t="s">
        <v>217</v>
      </c>
      <c r="CN23001" s="35" t="s">
        <v>217</v>
      </c>
      <c r="CO23001" s="52"/>
      <c r="CP23001" s="52"/>
      <c r="CQ23001" s="52"/>
      <c r="CR23001" s="52"/>
      <c r="CS23001" s="52"/>
      <c r="CT23001" s="52"/>
      <c r="CU23001" s="33"/>
      <c r="CV23001" s="33"/>
    </row>
    <row r="23002" spans="74:100">
      <c r="BV23002" s="62"/>
      <c r="BW23002" s="62"/>
      <c r="BX23002" s="62"/>
      <c r="BY23002" s="62"/>
      <c r="BZ23002" s="62"/>
      <c r="CA23002" s="62"/>
      <c r="CB23002" s="62"/>
      <c r="CC23002" s="62"/>
      <c r="CD23002" s="62"/>
      <c r="CE23002" s="62"/>
      <c r="CF23002" s="62"/>
      <c r="CL23002" s="56" t="s">
        <v>16903</v>
      </c>
      <c r="CM23002" s="56" t="s">
        <v>215</v>
      </c>
      <c r="CN23002" s="56" t="s">
        <v>215</v>
      </c>
      <c r="CO23002" s="52"/>
      <c r="CP23002" s="52"/>
      <c r="CQ23002" s="52"/>
      <c r="CR23002" s="52"/>
      <c r="CS23002" s="52"/>
      <c r="CT23002" s="52"/>
      <c r="CU23002" s="33"/>
      <c r="CV23002" s="33"/>
    </row>
    <row r="23003" spans="74:100">
      <c r="BV23003" s="62"/>
      <c r="BW23003" s="62"/>
      <c r="BX23003" s="62"/>
      <c r="BY23003" s="62"/>
      <c r="BZ23003" s="62"/>
      <c r="CA23003" s="62"/>
      <c r="CB23003" s="62"/>
      <c r="CC23003" s="62"/>
      <c r="CD23003" s="62"/>
      <c r="CE23003" s="62"/>
      <c r="CF23003" s="62"/>
      <c r="CL23003" s="56" t="s">
        <v>16904</v>
      </c>
      <c r="CM23003" s="56" t="s">
        <v>215</v>
      </c>
      <c r="CN23003" s="56" t="s">
        <v>215</v>
      </c>
      <c r="CO23003" s="52"/>
      <c r="CP23003" s="52"/>
      <c r="CQ23003" s="52"/>
      <c r="CR23003" s="52"/>
      <c r="CS23003" s="52"/>
      <c r="CT23003" s="52"/>
      <c r="CU23003" s="33"/>
      <c r="CV23003" s="33"/>
    </row>
    <row r="23004" spans="74:100">
      <c r="BV23004" s="62"/>
      <c r="BW23004" s="62"/>
      <c r="BX23004" s="62"/>
      <c r="BY23004" s="62"/>
      <c r="BZ23004" s="62"/>
      <c r="CA23004" s="62"/>
      <c r="CB23004" s="62"/>
      <c r="CC23004" s="62"/>
      <c r="CD23004" s="62"/>
      <c r="CE23004" s="62"/>
      <c r="CF23004" s="62"/>
      <c r="CL23004" s="56" t="s">
        <v>16909</v>
      </c>
      <c r="CM23004" s="56" t="s">
        <v>215</v>
      </c>
      <c r="CN23004" s="56" t="s">
        <v>215</v>
      </c>
      <c r="CO23004" s="52"/>
      <c r="CP23004" s="52"/>
      <c r="CQ23004" s="52"/>
      <c r="CR23004" s="52"/>
      <c r="CS23004" s="52"/>
      <c r="CT23004" s="52"/>
      <c r="CU23004" s="33"/>
      <c r="CV23004" s="33"/>
    </row>
    <row r="23005" spans="74:100">
      <c r="BV23005" s="62"/>
      <c r="BW23005" s="62"/>
      <c r="BX23005" s="62"/>
      <c r="BY23005" s="62"/>
      <c r="BZ23005" s="62"/>
      <c r="CA23005" s="62"/>
      <c r="CB23005" s="62"/>
      <c r="CC23005" s="62"/>
      <c r="CD23005" s="62"/>
      <c r="CE23005" s="62"/>
      <c r="CF23005" s="62"/>
      <c r="CL23005" s="56" t="s">
        <v>1958</v>
      </c>
      <c r="CM23005" s="56" t="s">
        <v>215</v>
      </c>
      <c r="CN23005" s="56" t="s">
        <v>215</v>
      </c>
      <c r="CO23005" s="52"/>
      <c r="CP23005" s="52"/>
      <c r="CQ23005" s="52"/>
      <c r="CR23005" s="52"/>
      <c r="CS23005" s="52"/>
      <c r="CT23005" s="52"/>
      <c r="CU23005" s="33"/>
      <c r="CV23005" s="33"/>
    </row>
    <row r="23006" spans="74:100">
      <c r="BV23006" s="62"/>
      <c r="BW23006" s="62"/>
      <c r="BX23006" s="62"/>
      <c r="BY23006" s="62"/>
      <c r="BZ23006" s="62"/>
      <c r="CA23006" s="62"/>
      <c r="CB23006" s="62"/>
      <c r="CC23006" s="62"/>
      <c r="CD23006" s="62"/>
      <c r="CE23006" s="62"/>
      <c r="CF23006" s="62"/>
      <c r="CL23006" s="56" t="s">
        <v>16910</v>
      </c>
      <c r="CM23006" s="56" t="s">
        <v>215</v>
      </c>
      <c r="CN23006" s="56" t="s">
        <v>215</v>
      </c>
      <c r="CO23006" s="52"/>
      <c r="CP23006" s="52"/>
      <c r="CQ23006" s="52"/>
      <c r="CR23006" s="52"/>
      <c r="CS23006" s="52"/>
      <c r="CT23006" s="52"/>
      <c r="CU23006" s="33"/>
      <c r="CV23006" s="33"/>
    </row>
    <row r="23007" spans="74:100">
      <c r="BV23007" s="62"/>
      <c r="BW23007" s="62"/>
      <c r="BX23007" s="62"/>
      <c r="BY23007" s="62"/>
      <c r="BZ23007" s="62"/>
      <c r="CA23007" s="62"/>
      <c r="CB23007" s="62"/>
      <c r="CC23007" s="62"/>
      <c r="CD23007" s="62"/>
      <c r="CE23007" s="62"/>
      <c r="CF23007" s="62"/>
      <c r="CL23007" s="56" t="s">
        <v>16905</v>
      </c>
      <c r="CM23007" s="56" t="s">
        <v>215</v>
      </c>
      <c r="CN23007" s="56" t="s">
        <v>215</v>
      </c>
      <c r="CO23007" s="52"/>
      <c r="CP23007" s="52"/>
      <c r="CQ23007" s="52"/>
      <c r="CR23007" s="52"/>
      <c r="CS23007" s="52"/>
      <c r="CT23007" s="52"/>
      <c r="CU23007" s="33"/>
      <c r="CV23007" s="33"/>
    </row>
    <row r="23008" spans="74:100">
      <c r="BV23008" s="62"/>
      <c r="BW23008" s="62"/>
      <c r="BX23008" s="62"/>
      <c r="BY23008" s="62"/>
      <c r="BZ23008" s="62"/>
      <c r="CA23008" s="62"/>
      <c r="CB23008" s="62"/>
      <c r="CC23008" s="62"/>
      <c r="CD23008" s="62"/>
      <c r="CE23008" s="62"/>
      <c r="CF23008" s="62"/>
      <c r="CL23008" s="56" t="s">
        <v>16911</v>
      </c>
      <c r="CM23008" s="56" t="s">
        <v>215</v>
      </c>
      <c r="CN23008" s="56" t="s">
        <v>215</v>
      </c>
      <c r="CO23008" s="52"/>
      <c r="CP23008" s="52"/>
      <c r="CQ23008" s="52"/>
      <c r="CR23008" s="52"/>
      <c r="CS23008" s="52"/>
      <c r="CT23008" s="52"/>
      <c r="CU23008" s="33"/>
      <c r="CV23008" s="33"/>
    </row>
    <row r="23009" spans="74:100">
      <c r="BV23009" s="62"/>
      <c r="BW23009" s="62"/>
      <c r="BX23009" s="62"/>
      <c r="BY23009" s="62"/>
      <c r="BZ23009" s="62"/>
      <c r="CA23009" s="62"/>
      <c r="CB23009" s="62"/>
      <c r="CC23009" s="62"/>
      <c r="CD23009" s="62"/>
      <c r="CE23009" s="62"/>
      <c r="CF23009" s="62"/>
      <c r="CL23009" s="56" t="s">
        <v>16906</v>
      </c>
      <c r="CM23009" s="56" t="s">
        <v>215</v>
      </c>
      <c r="CN23009" s="56" t="s">
        <v>215</v>
      </c>
      <c r="CO23009" s="52"/>
      <c r="CP23009" s="52"/>
      <c r="CQ23009" s="52"/>
      <c r="CR23009" s="52"/>
      <c r="CS23009" s="52"/>
      <c r="CT23009" s="52"/>
      <c r="CU23009" s="33"/>
      <c r="CV23009" s="33"/>
    </row>
    <row r="23010" spans="74:100">
      <c r="BV23010" s="62"/>
      <c r="BW23010" s="62"/>
      <c r="BX23010" s="62"/>
      <c r="BY23010" s="62"/>
      <c r="BZ23010" s="62"/>
      <c r="CA23010" s="62"/>
      <c r="CB23010" s="62"/>
      <c r="CC23010" s="62"/>
      <c r="CD23010" s="62"/>
      <c r="CE23010" s="62"/>
      <c r="CF23010" s="62"/>
      <c r="CL23010" s="56" t="s">
        <v>1959</v>
      </c>
      <c r="CM23010" s="56" t="s">
        <v>216</v>
      </c>
      <c r="CN23010" s="56" t="s">
        <v>216</v>
      </c>
      <c r="CO23010" s="52"/>
      <c r="CP23010" s="52"/>
      <c r="CQ23010" s="52"/>
      <c r="CR23010" s="52"/>
      <c r="CS23010" s="52"/>
      <c r="CT23010" s="52"/>
      <c r="CU23010" s="33"/>
      <c r="CV23010" s="33"/>
    </row>
    <row r="23011" spans="74:100">
      <c r="BV23011" s="62"/>
      <c r="BW23011" s="62"/>
      <c r="BX23011" s="62"/>
      <c r="BY23011" s="62"/>
      <c r="BZ23011" s="62"/>
      <c r="CA23011" s="62"/>
      <c r="CB23011" s="62"/>
      <c r="CC23011" s="62"/>
      <c r="CD23011" s="62"/>
      <c r="CE23011" s="62"/>
      <c r="CF23011" s="62"/>
      <c r="CL23011" s="35" t="s">
        <v>16615</v>
      </c>
      <c r="CM23011" s="35" t="s">
        <v>217</v>
      </c>
      <c r="CN23011" s="35" t="s">
        <v>217</v>
      </c>
      <c r="CO23011" s="52"/>
      <c r="CP23011" s="52"/>
      <c r="CQ23011" s="52"/>
      <c r="CR23011" s="52"/>
      <c r="CS23011" s="52"/>
      <c r="CT23011" s="52"/>
      <c r="CU23011" s="33"/>
      <c r="CV23011" s="33"/>
    </row>
    <row r="23012" spans="74:100">
      <c r="BV23012" s="62"/>
      <c r="BW23012" s="62"/>
      <c r="BX23012" s="62"/>
      <c r="BY23012" s="62"/>
      <c r="BZ23012" s="62"/>
      <c r="CA23012" s="62"/>
      <c r="CB23012" s="62"/>
      <c r="CC23012" s="62"/>
      <c r="CD23012" s="62"/>
      <c r="CE23012" s="62"/>
      <c r="CF23012" s="62"/>
      <c r="CL23012" s="56" t="s">
        <v>1960</v>
      </c>
      <c r="CM23012" s="56" t="s">
        <v>215</v>
      </c>
      <c r="CN23012" s="56" t="s">
        <v>215</v>
      </c>
      <c r="CO23012" s="52"/>
      <c r="CP23012" s="52"/>
      <c r="CQ23012" s="52"/>
      <c r="CR23012" s="52"/>
      <c r="CS23012" s="52"/>
      <c r="CT23012" s="52"/>
      <c r="CU23012" s="33"/>
      <c r="CV23012" s="33"/>
    </row>
    <row r="23013" spans="74:100">
      <c r="BV23013" s="62"/>
      <c r="BW23013" s="62"/>
      <c r="BX23013" s="62"/>
      <c r="BY23013" s="62"/>
      <c r="BZ23013" s="62"/>
      <c r="CA23013" s="62"/>
      <c r="CB23013" s="62"/>
      <c r="CC23013" s="62"/>
      <c r="CD23013" s="62"/>
      <c r="CE23013" s="62"/>
      <c r="CF23013" s="62"/>
      <c r="CL23013" s="56" t="s">
        <v>12612</v>
      </c>
      <c r="CM23013" s="56" t="s">
        <v>216</v>
      </c>
      <c r="CN23013" s="56" t="s">
        <v>216</v>
      </c>
      <c r="CO23013" s="52"/>
      <c r="CP23013" s="52"/>
      <c r="CQ23013" s="52"/>
      <c r="CR23013" s="52"/>
      <c r="CS23013" s="52"/>
      <c r="CT23013" s="52"/>
      <c r="CU23013" s="33"/>
      <c r="CV23013" s="33"/>
    </row>
    <row r="23014" spans="74:100">
      <c r="BV23014" s="62"/>
      <c r="BW23014" s="62"/>
      <c r="BX23014" s="62"/>
      <c r="BY23014" s="62"/>
      <c r="BZ23014" s="62"/>
      <c r="CA23014" s="62"/>
      <c r="CB23014" s="62"/>
      <c r="CC23014" s="62"/>
      <c r="CD23014" s="62"/>
      <c r="CE23014" s="62"/>
      <c r="CF23014" s="62"/>
      <c r="CL23014" s="56" t="s">
        <v>12619</v>
      </c>
      <c r="CM23014" s="56" t="s">
        <v>215</v>
      </c>
      <c r="CN23014" s="56" t="s">
        <v>215</v>
      </c>
      <c r="CO23014" s="52"/>
      <c r="CP23014" s="52"/>
      <c r="CQ23014" s="52"/>
      <c r="CR23014" s="52"/>
      <c r="CS23014" s="52"/>
      <c r="CT23014" s="52"/>
      <c r="CU23014" s="33"/>
      <c r="CV23014" s="33"/>
    </row>
    <row r="23015" spans="74:100">
      <c r="BV23015" s="62"/>
      <c r="BW23015" s="62"/>
      <c r="BX23015" s="62"/>
      <c r="BY23015" s="62"/>
      <c r="BZ23015" s="62"/>
      <c r="CA23015" s="62"/>
      <c r="CB23015" s="62"/>
      <c r="CC23015" s="62"/>
      <c r="CD23015" s="62"/>
      <c r="CE23015" s="62"/>
      <c r="CF23015" s="62"/>
      <c r="CL23015" s="56" t="s">
        <v>12620</v>
      </c>
      <c r="CM23015" s="56" t="s">
        <v>215</v>
      </c>
      <c r="CN23015" s="56" t="s">
        <v>215</v>
      </c>
      <c r="CO23015" s="52"/>
      <c r="CP23015" s="52"/>
      <c r="CQ23015" s="52"/>
      <c r="CR23015" s="52"/>
      <c r="CS23015" s="52"/>
      <c r="CT23015" s="52"/>
      <c r="CU23015" s="33"/>
      <c r="CV23015" s="33"/>
    </row>
    <row r="23016" spans="74:100">
      <c r="BV23016" s="62"/>
      <c r="BW23016" s="62"/>
      <c r="BX23016" s="62"/>
      <c r="BY23016" s="62"/>
      <c r="BZ23016" s="62"/>
      <c r="CA23016" s="62"/>
      <c r="CB23016" s="62"/>
      <c r="CC23016" s="62"/>
      <c r="CD23016" s="62"/>
      <c r="CE23016" s="62"/>
      <c r="CF23016" s="62"/>
      <c r="CL23016" s="56" t="s">
        <v>12621</v>
      </c>
      <c r="CM23016" s="56" t="s">
        <v>215</v>
      </c>
      <c r="CN23016" s="56" t="s">
        <v>215</v>
      </c>
      <c r="CO23016" s="52"/>
      <c r="CP23016" s="52"/>
      <c r="CQ23016" s="52"/>
      <c r="CR23016" s="52"/>
      <c r="CS23016" s="52"/>
      <c r="CT23016" s="52"/>
      <c r="CU23016" s="33"/>
      <c r="CV23016" s="33"/>
    </row>
    <row r="23017" spans="74:100">
      <c r="BV23017" s="62"/>
      <c r="BW23017" s="62"/>
      <c r="BX23017" s="62"/>
      <c r="BY23017" s="62"/>
      <c r="BZ23017" s="62"/>
      <c r="CA23017" s="62"/>
      <c r="CB23017" s="62"/>
      <c r="CC23017" s="62"/>
      <c r="CD23017" s="62"/>
      <c r="CE23017" s="62"/>
      <c r="CF23017" s="62"/>
      <c r="CL23017" s="35" t="s">
        <v>12626</v>
      </c>
      <c r="CM23017" s="35" t="s">
        <v>217</v>
      </c>
      <c r="CN23017" s="35" t="s">
        <v>217</v>
      </c>
      <c r="CO23017" s="52"/>
      <c r="CP23017" s="52"/>
      <c r="CQ23017" s="52"/>
      <c r="CR23017" s="52"/>
      <c r="CS23017" s="52"/>
      <c r="CT23017" s="52"/>
      <c r="CU23017" s="33"/>
      <c r="CV23017" s="33"/>
    </row>
    <row r="23018" spans="74:100">
      <c r="BV23018" s="62"/>
      <c r="BW23018" s="62"/>
      <c r="BX23018" s="62"/>
      <c r="BY23018" s="62"/>
      <c r="BZ23018" s="62"/>
      <c r="CA23018" s="62"/>
      <c r="CB23018" s="62"/>
      <c r="CC23018" s="62"/>
      <c r="CD23018" s="62"/>
      <c r="CE23018" s="62"/>
      <c r="CF23018" s="62"/>
      <c r="CL23018" s="35" t="s">
        <v>12627</v>
      </c>
      <c r="CM23018" s="35" t="s">
        <v>217</v>
      </c>
      <c r="CN23018" s="35" t="s">
        <v>217</v>
      </c>
      <c r="CO23018" s="52"/>
      <c r="CP23018" s="52"/>
      <c r="CQ23018" s="52"/>
      <c r="CR23018" s="52"/>
      <c r="CS23018" s="52"/>
      <c r="CT23018" s="52"/>
      <c r="CU23018" s="33"/>
      <c r="CV23018" s="33"/>
    </row>
    <row r="23019" spans="74:100">
      <c r="BV23019" s="62"/>
      <c r="BW23019" s="62"/>
      <c r="BX23019" s="62"/>
      <c r="BY23019" s="62"/>
      <c r="BZ23019" s="62"/>
      <c r="CA23019" s="62"/>
      <c r="CB23019" s="62"/>
      <c r="CC23019" s="62"/>
      <c r="CD23019" s="62"/>
      <c r="CE23019" s="62"/>
      <c r="CF23019" s="62"/>
      <c r="CL23019" s="56" t="s">
        <v>1962</v>
      </c>
      <c r="CM23019" s="56" t="s">
        <v>217</v>
      </c>
      <c r="CN23019" s="56" t="s">
        <v>217</v>
      </c>
      <c r="CO23019" s="52"/>
      <c r="CP23019" s="52"/>
      <c r="CQ23019" s="52"/>
      <c r="CR23019" s="52"/>
      <c r="CS23019" s="52"/>
      <c r="CT23019" s="52"/>
      <c r="CU23019" s="33"/>
      <c r="CV23019" s="33"/>
    </row>
    <row r="23020" spans="74:100">
      <c r="BV23020" s="62"/>
      <c r="BW23020" s="62"/>
      <c r="BX23020" s="62"/>
      <c r="BY23020" s="62"/>
      <c r="BZ23020" s="62"/>
      <c r="CA23020" s="62"/>
      <c r="CB23020" s="62"/>
      <c r="CC23020" s="62"/>
      <c r="CD23020" s="62"/>
      <c r="CE23020" s="62"/>
      <c r="CF23020" s="62"/>
      <c r="CL23020" s="35" t="s">
        <v>12628</v>
      </c>
      <c r="CM23020" s="35" t="s">
        <v>217</v>
      </c>
      <c r="CN23020" s="35" t="s">
        <v>217</v>
      </c>
      <c r="CO23020" s="52"/>
      <c r="CP23020" s="52"/>
      <c r="CQ23020" s="52"/>
      <c r="CR23020" s="52"/>
      <c r="CS23020" s="52"/>
      <c r="CT23020" s="52"/>
      <c r="CU23020" s="33"/>
      <c r="CV23020" s="33"/>
    </row>
    <row r="23021" spans="74:100">
      <c r="BV23021" s="62"/>
      <c r="BW23021" s="62"/>
      <c r="BX23021" s="62"/>
      <c r="BY23021" s="62"/>
      <c r="BZ23021" s="62"/>
      <c r="CA23021" s="62"/>
      <c r="CB23021" s="62"/>
      <c r="CC23021" s="62"/>
      <c r="CD23021" s="62"/>
      <c r="CE23021" s="62"/>
      <c r="CF23021" s="62"/>
      <c r="CL23021" s="56" t="s">
        <v>12640</v>
      </c>
      <c r="CM23021" s="56" t="s">
        <v>216</v>
      </c>
      <c r="CN23021" s="56" t="s">
        <v>216</v>
      </c>
      <c r="CO23021" s="52"/>
      <c r="CP23021" s="52"/>
      <c r="CQ23021" s="52"/>
      <c r="CR23021" s="52"/>
      <c r="CS23021" s="52"/>
      <c r="CT23021" s="52"/>
      <c r="CU23021" s="33"/>
      <c r="CV23021" s="33"/>
    </row>
    <row r="23022" spans="74:100">
      <c r="BV23022" s="62"/>
      <c r="BW23022" s="62"/>
      <c r="BX23022" s="62"/>
      <c r="BY23022" s="62"/>
      <c r="BZ23022" s="62"/>
      <c r="CA23022" s="62"/>
      <c r="CB23022" s="62"/>
      <c r="CC23022" s="62"/>
      <c r="CD23022" s="62"/>
      <c r="CE23022" s="62"/>
      <c r="CF23022" s="62"/>
      <c r="CL23022" s="35" t="s">
        <v>12629</v>
      </c>
      <c r="CM23022" s="35" t="s">
        <v>217</v>
      </c>
      <c r="CN23022" s="35" t="s">
        <v>217</v>
      </c>
      <c r="CO23022" s="52"/>
      <c r="CP23022" s="52"/>
      <c r="CQ23022" s="52"/>
      <c r="CR23022" s="52"/>
      <c r="CS23022" s="52"/>
      <c r="CT23022" s="52"/>
      <c r="CU23022" s="33"/>
      <c r="CV23022" s="33"/>
    </row>
    <row r="23023" spans="74:100">
      <c r="BV23023" s="62"/>
      <c r="BW23023" s="62"/>
      <c r="BX23023" s="62"/>
      <c r="BY23023" s="62"/>
      <c r="BZ23023" s="62"/>
      <c r="CA23023" s="62"/>
      <c r="CB23023" s="62"/>
      <c r="CC23023" s="62"/>
      <c r="CD23023" s="62"/>
      <c r="CE23023" s="62"/>
      <c r="CF23023" s="62"/>
      <c r="CL23023" s="35" t="s">
        <v>12631</v>
      </c>
      <c r="CM23023" s="35" t="s">
        <v>217</v>
      </c>
      <c r="CN23023" s="35" t="s">
        <v>217</v>
      </c>
      <c r="CO23023" s="52"/>
      <c r="CP23023" s="52"/>
      <c r="CQ23023" s="52"/>
      <c r="CR23023" s="52"/>
      <c r="CS23023" s="52"/>
      <c r="CT23023" s="52"/>
      <c r="CU23023" s="33"/>
      <c r="CV23023" s="33"/>
    </row>
    <row r="23024" spans="74:100">
      <c r="BV23024" s="62"/>
      <c r="BW23024" s="62"/>
      <c r="BX23024" s="62"/>
      <c r="BY23024" s="62"/>
      <c r="BZ23024" s="62"/>
      <c r="CA23024" s="62"/>
      <c r="CB23024" s="62"/>
      <c r="CC23024" s="62"/>
      <c r="CD23024" s="62"/>
      <c r="CE23024" s="62"/>
      <c r="CF23024" s="62"/>
      <c r="CL23024" s="35" t="s">
        <v>12641</v>
      </c>
      <c r="CM23024" s="35" t="s">
        <v>217</v>
      </c>
      <c r="CN23024" s="35" t="s">
        <v>217</v>
      </c>
      <c r="CO23024" s="52"/>
      <c r="CP23024" s="52"/>
      <c r="CQ23024" s="52"/>
      <c r="CR23024" s="52"/>
      <c r="CS23024" s="52"/>
      <c r="CT23024" s="52"/>
      <c r="CU23024" s="33"/>
      <c r="CV23024" s="33"/>
    </row>
    <row r="23025" spans="74:100">
      <c r="BV23025" s="62"/>
      <c r="BW23025" s="62"/>
      <c r="BX23025" s="62"/>
      <c r="BY23025" s="62"/>
      <c r="BZ23025" s="62"/>
      <c r="CA23025" s="62"/>
      <c r="CB23025" s="62"/>
      <c r="CC23025" s="62"/>
      <c r="CD23025" s="62"/>
      <c r="CE23025" s="62"/>
      <c r="CF23025" s="62"/>
      <c r="CL23025" s="56" t="s">
        <v>12652</v>
      </c>
      <c r="CM23025" s="56" t="s">
        <v>217</v>
      </c>
      <c r="CN23025" s="56" t="s">
        <v>217</v>
      </c>
      <c r="CO23025" s="52"/>
      <c r="CP23025" s="52"/>
      <c r="CQ23025" s="52"/>
      <c r="CR23025" s="52"/>
      <c r="CS23025" s="52"/>
      <c r="CT23025" s="52"/>
      <c r="CU23025" s="33"/>
      <c r="CV23025" s="33"/>
    </row>
    <row r="23026" spans="74:100">
      <c r="BV23026" s="62"/>
      <c r="BW23026" s="62"/>
      <c r="BX23026" s="62"/>
      <c r="BY23026" s="62"/>
      <c r="BZ23026" s="62"/>
      <c r="CA23026" s="62"/>
      <c r="CB23026" s="62"/>
      <c r="CC23026" s="62"/>
      <c r="CD23026" s="62"/>
      <c r="CE23026" s="62"/>
      <c r="CF23026" s="62"/>
      <c r="CL23026" s="56" t="s">
        <v>25985</v>
      </c>
      <c r="CM23026" s="56" t="s">
        <v>217</v>
      </c>
      <c r="CN23026" s="56" t="s">
        <v>217</v>
      </c>
      <c r="CO23026" s="52"/>
      <c r="CP23026" s="52"/>
      <c r="CQ23026" s="52"/>
      <c r="CR23026" s="52"/>
      <c r="CS23026" s="52"/>
      <c r="CT23026" s="52"/>
      <c r="CU23026" s="33"/>
      <c r="CV23026" s="33"/>
    </row>
    <row r="23027" spans="74:100">
      <c r="BV23027" s="62"/>
      <c r="BW23027" s="62"/>
      <c r="BX23027" s="62"/>
      <c r="BY23027" s="62"/>
      <c r="BZ23027" s="62"/>
      <c r="CA23027" s="62"/>
      <c r="CB23027" s="62"/>
      <c r="CC23027" s="62"/>
      <c r="CD23027" s="62"/>
      <c r="CE23027" s="62"/>
      <c r="CF23027" s="62"/>
      <c r="CL23027" s="56" t="s">
        <v>12642</v>
      </c>
      <c r="CM23027" s="56" t="s">
        <v>216</v>
      </c>
      <c r="CN23027" s="56" t="s">
        <v>216</v>
      </c>
      <c r="CO23027" s="52"/>
      <c r="CP23027" s="52"/>
      <c r="CQ23027" s="52"/>
      <c r="CR23027" s="52"/>
      <c r="CS23027" s="52"/>
      <c r="CT23027" s="52"/>
      <c r="CU23027" s="33"/>
      <c r="CV23027" s="33"/>
    </row>
    <row r="23028" spans="74:100">
      <c r="BV23028" s="62"/>
      <c r="BW23028" s="62"/>
      <c r="BX23028" s="62"/>
      <c r="BY23028" s="62"/>
      <c r="BZ23028" s="62"/>
      <c r="CA23028" s="62"/>
      <c r="CB23028" s="62"/>
      <c r="CC23028" s="62"/>
      <c r="CD23028" s="62"/>
      <c r="CE23028" s="62"/>
      <c r="CF23028" s="62"/>
      <c r="CL23028" s="56" t="s">
        <v>12643</v>
      </c>
      <c r="CM23028" s="56" t="s">
        <v>216</v>
      </c>
      <c r="CN23028" s="56" t="s">
        <v>216</v>
      </c>
      <c r="CO23028" s="52"/>
      <c r="CP23028" s="52"/>
      <c r="CQ23028" s="52"/>
      <c r="CR23028" s="52"/>
      <c r="CS23028" s="52"/>
      <c r="CT23028" s="52"/>
      <c r="CU23028" s="33"/>
      <c r="CV23028" s="33"/>
    </row>
    <row r="23029" spans="74:100">
      <c r="BV23029" s="62"/>
      <c r="BW23029" s="62"/>
      <c r="BX23029" s="62"/>
      <c r="BY23029" s="62"/>
      <c r="BZ23029" s="62"/>
      <c r="CA23029" s="62"/>
      <c r="CB23029" s="62"/>
      <c r="CC23029" s="62"/>
      <c r="CD23029" s="62"/>
      <c r="CE23029" s="62"/>
      <c r="CF23029" s="62"/>
      <c r="CL23029" s="56" t="s">
        <v>12644</v>
      </c>
      <c r="CM23029" s="56" t="s">
        <v>216</v>
      </c>
      <c r="CN23029" s="56" t="s">
        <v>216</v>
      </c>
      <c r="CO23029" s="52"/>
      <c r="CP23029" s="52"/>
      <c r="CQ23029" s="52"/>
      <c r="CR23029" s="52"/>
      <c r="CS23029" s="52"/>
      <c r="CT23029" s="52"/>
      <c r="CU23029" s="33"/>
      <c r="CV23029" s="33"/>
    </row>
    <row r="23030" spans="74:100">
      <c r="BV23030" s="62"/>
      <c r="BW23030" s="62"/>
      <c r="BX23030" s="62"/>
      <c r="BY23030" s="62"/>
      <c r="BZ23030" s="62"/>
      <c r="CA23030" s="62"/>
      <c r="CB23030" s="62"/>
      <c r="CC23030" s="62"/>
      <c r="CD23030" s="62"/>
      <c r="CE23030" s="62"/>
      <c r="CF23030" s="62"/>
      <c r="CL23030" s="35" t="s">
        <v>29726</v>
      </c>
      <c r="CM23030" s="35" t="s">
        <v>217</v>
      </c>
      <c r="CN23030" s="35" t="s">
        <v>217</v>
      </c>
      <c r="CO23030" s="52"/>
      <c r="CP23030" s="52"/>
      <c r="CQ23030" s="52"/>
      <c r="CR23030" s="52"/>
      <c r="CS23030" s="52"/>
      <c r="CT23030" s="52"/>
      <c r="CU23030" s="33"/>
      <c r="CV23030" s="33"/>
    </row>
    <row r="23031" spans="74:100">
      <c r="BV23031" s="62"/>
      <c r="BW23031" s="62"/>
      <c r="BX23031" s="62"/>
      <c r="BY23031" s="62"/>
      <c r="BZ23031" s="62"/>
      <c r="CA23031" s="62"/>
      <c r="CB23031" s="62"/>
      <c r="CC23031" s="62"/>
      <c r="CD23031" s="62"/>
      <c r="CE23031" s="62"/>
      <c r="CF23031" s="62"/>
      <c r="CL23031" s="56" t="s">
        <v>12633</v>
      </c>
      <c r="CM23031" s="56" t="s">
        <v>216</v>
      </c>
      <c r="CN23031" s="56" t="s">
        <v>216</v>
      </c>
      <c r="CO23031" s="52"/>
      <c r="CP23031" s="52"/>
      <c r="CQ23031" s="52"/>
      <c r="CR23031" s="52"/>
      <c r="CS23031" s="52"/>
      <c r="CT23031" s="52"/>
      <c r="CU23031" s="33"/>
      <c r="CV23031" s="33"/>
    </row>
    <row r="23032" spans="74:100">
      <c r="BV23032" s="62"/>
      <c r="BW23032" s="62"/>
      <c r="BX23032" s="62"/>
      <c r="BY23032" s="62"/>
      <c r="BZ23032" s="62"/>
      <c r="CA23032" s="62"/>
      <c r="CB23032" s="62"/>
      <c r="CC23032" s="62"/>
      <c r="CD23032" s="62"/>
      <c r="CE23032" s="62"/>
      <c r="CF23032" s="62"/>
      <c r="CL23032" s="56" t="s">
        <v>12634</v>
      </c>
      <c r="CM23032" s="56" t="s">
        <v>216</v>
      </c>
      <c r="CN23032" s="56" t="s">
        <v>216</v>
      </c>
      <c r="CO23032" s="52"/>
      <c r="CP23032" s="52"/>
      <c r="CQ23032" s="52"/>
      <c r="CR23032" s="52"/>
      <c r="CS23032" s="52"/>
      <c r="CT23032" s="52"/>
      <c r="CU23032" s="33"/>
      <c r="CV23032" s="33"/>
    </row>
    <row r="23033" spans="74:100">
      <c r="BV23033" s="62"/>
      <c r="BW23033" s="62"/>
      <c r="BX23033" s="62"/>
      <c r="BY23033" s="62"/>
      <c r="BZ23033" s="62"/>
      <c r="CA23033" s="62"/>
      <c r="CB23033" s="62"/>
      <c r="CC23033" s="62"/>
      <c r="CD23033" s="62"/>
      <c r="CE23033" s="62"/>
      <c r="CF23033" s="62"/>
      <c r="CL23033" s="35" t="s">
        <v>12630</v>
      </c>
      <c r="CM23033" s="35" t="s">
        <v>217</v>
      </c>
      <c r="CN23033" s="35" t="s">
        <v>217</v>
      </c>
      <c r="CO23033" s="52"/>
      <c r="CP23033" s="52"/>
      <c r="CQ23033" s="52"/>
      <c r="CR23033" s="52"/>
      <c r="CS23033" s="52"/>
      <c r="CT23033" s="52"/>
      <c r="CU23033" s="33"/>
      <c r="CV23033" s="33"/>
    </row>
    <row r="23034" spans="74:100">
      <c r="BV23034" s="62"/>
      <c r="BW23034" s="62"/>
      <c r="BX23034" s="62"/>
      <c r="BY23034" s="62"/>
      <c r="BZ23034" s="62"/>
      <c r="CA23034" s="62"/>
      <c r="CB23034" s="62"/>
      <c r="CC23034" s="62"/>
      <c r="CD23034" s="62"/>
      <c r="CE23034" s="62"/>
      <c r="CF23034" s="62"/>
      <c r="CL23034" s="35" t="s">
        <v>12635</v>
      </c>
      <c r="CM23034" s="35" t="s">
        <v>217</v>
      </c>
      <c r="CN23034" s="35" t="s">
        <v>217</v>
      </c>
      <c r="CO23034" s="52"/>
      <c r="CP23034" s="52"/>
      <c r="CQ23034" s="52"/>
      <c r="CR23034" s="52"/>
      <c r="CS23034" s="52"/>
      <c r="CT23034" s="52"/>
      <c r="CU23034" s="33"/>
      <c r="CV23034" s="33"/>
    </row>
    <row r="23035" spans="74:100">
      <c r="BV23035" s="62"/>
      <c r="BW23035" s="62"/>
      <c r="BX23035" s="62"/>
      <c r="BY23035" s="62"/>
      <c r="BZ23035" s="62"/>
      <c r="CA23035" s="62"/>
      <c r="CB23035" s="62"/>
      <c r="CC23035" s="62"/>
      <c r="CD23035" s="62"/>
      <c r="CE23035" s="62"/>
      <c r="CF23035" s="62"/>
      <c r="CL23035" s="35" t="s">
        <v>12636</v>
      </c>
      <c r="CM23035" s="35" t="s">
        <v>217</v>
      </c>
      <c r="CN23035" s="35" t="s">
        <v>217</v>
      </c>
      <c r="CO23035" s="52"/>
      <c r="CP23035" s="52"/>
      <c r="CQ23035" s="52"/>
      <c r="CR23035" s="52"/>
      <c r="CS23035" s="52"/>
      <c r="CT23035" s="52"/>
      <c r="CU23035" s="33"/>
      <c r="CV23035" s="33"/>
    </row>
    <row r="23036" spans="74:100">
      <c r="BV23036" s="62"/>
      <c r="BW23036" s="62"/>
      <c r="BX23036" s="62"/>
      <c r="BY23036" s="62"/>
      <c r="BZ23036" s="62"/>
      <c r="CA23036" s="62"/>
      <c r="CB23036" s="62"/>
      <c r="CC23036" s="62"/>
      <c r="CD23036" s="62"/>
      <c r="CE23036" s="62"/>
      <c r="CF23036" s="62"/>
      <c r="CL23036" s="35" t="s">
        <v>12637</v>
      </c>
      <c r="CM23036" s="35" t="s">
        <v>217</v>
      </c>
      <c r="CN23036" s="35" t="s">
        <v>217</v>
      </c>
      <c r="CO23036" s="52"/>
      <c r="CP23036" s="52"/>
      <c r="CQ23036" s="52"/>
      <c r="CR23036" s="52"/>
      <c r="CS23036" s="52"/>
      <c r="CT23036" s="52"/>
      <c r="CU23036" s="33"/>
      <c r="CV23036" s="33"/>
    </row>
    <row r="23037" spans="74:100">
      <c r="BV23037" s="62"/>
      <c r="BW23037" s="62"/>
      <c r="BX23037" s="62"/>
      <c r="BY23037" s="62"/>
      <c r="BZ23037" s="62"/>
      <c r="CA23037" s="62"/>
      <c r="CB23037" s="62"/>
      <c r="CC23037" s="62"/>
      <c r="CD23037" s="62"/>
      <c r="CE23037" s="62"/>
      <c r="CF23037" s="62"/>
      <c r="CL23037" s="35" t="s">
        <v>29727</v>
      </c>
      <c r="CM23037" s="35" t="s">
        <v>217</v>
      </c>
      <c r="CN23037" s="35" t="s">
        <v>217</v>
      </c>
      <c r="CO23037" s="52"/>
      <c r="CP23037" s="52"/>
      <c r="CQ23037" s="52"/>
      <c r="CR23037" s="52"/>
      <c r="CS23037" s="52"/>
      <c r="CT23037" s="52"/>
      <c r="CU23037" s="33"/>
      <c r="CV23037" s="33"/>
    </row>
    <row r="23038" spans="74:100">
      <c r="BV23038" s="62"/>
      <c r="BW23038" s="62"/>
      <c r="BX23038" s="62"/>
      <c r="BY23038" s="62"/>
      <c r="BZ23038" s="62"/>
      <c r="CA23038" s="62"/>
      <c r="CB23038" s="62"/>
      <c r="CC23038" s="62"/>
      <c r="CD23038" s="62"/>
      <c r="CE23038" s="62"/>
      <c r="CF23038" s="62"/>
      <c r="CL23038" s="35" t="s">
        <v>12645</v>
      </c>
      <c r="CM23038" s="35" t="s">
        <v>217</v>
      </c>
      <c r="CN23038" s="35" t="s">
        <v>217</v>
      </c>
      <c r="CO23038" s="52"/>
      <c r="CP23038" s="52"/>
      <c r="CQ23038" s="52"/>
      <c r="CR23038" s="52"/>
      <c r="CS23038" s="52"/>
      <c r="CT23038" s="52"/>
      <c r="CU23038" s="33"/>
      <c r="CV23038" s="33"/>
    </row>
    <row r="23039" spans="74:100">
      <c r="BV23039" s="62"/>
      <c r="BW23039" s="62"/>
      <c r="BX23039" s="62"/>
      <c r="BY23039" s="62"/>
      <c r="BZ23039" s="62"/>
      <c r="CA23039" s="62"/>
      <c r="CB23039" s="62"/>
      <c r="CC23039" s="62"/>
      <c r="CD23039" s="62"/>
      <c r="CE23039" s="62"/>
      <c r="CF23039" s="62"/>
      <c r="CL23039" s="35" t="s">
        <v>12651</v>
      </c>
      <c r="CM23039" s="35" t="s">
        <v>217</v>
      </c>
      <c r="CN23039" s="35" t="s">
        <v>217</v>
      </c>
      <c r="CO23039" s="52"/>
      <c r="CP23039" s="52"/>
      <c r="CQ23039" s="52"/>
      <c r="CR23039" s="52"/>
      <c r="CS23039" s="52"/>
      <c r="CT23039" s="52"/>
      <c r="CU23039" s="33"/>
      <c r="CV23039" s="33"/>
    </row>
    <row r="23040" spans="74:100">
      <c r="BV23040" s="62"/>
      <c r="BW23040" s="62"/>
      <c r="BX23040" s="62"/>
      <c r="BY23040" s="62"/>
      <c r="BZ23040" s="62"/>
      <c r="CA23040" s="62"/>
      <c r="CB23040" s="62"/>
      <c r="CC23040" s="62"/>
      <c r="CD23040" s="62"/>
      <c r="CE23040" s="62"/>
      <c r="CF23040" s="62"/>
      <c r="CL23040" s="56" t="s">
        <v>12646</v>
      </c>
      <c r="CM23040" s="56" t="s">
        <v>216</v>
      </c>
      <c r="CN23040" s="56" t="s">
        <v>216</v>
      </c>
      <c r="CO23040" s="52"/>
      <c r="CP23040" s="52"/>
      <c r="CQ23040" s="52"/>
      <c r="CR23040" s="52"/>
      <c r="CS23040" s="52"/>
      <c r="CT23040" s="52"/>
      <c r="CU23040" s="33"/>
      <c r="CV23040" s="33"/>
    </row>
    <row r="23041" spans="74:100">
      <c r="BV23041" s="62"/>
      <c r="BW23041" s="62"/>
      <c r="BX23041" s="62"/>
      <c r="BY23041" s="62"/>
      <c r="BZ23041" s="62"/>
      <c r="CA23041" s="62"/>
      <c r="CB23041" s="62"/>
      <c r="CC23041" s="62"/>
      <c r="CD23041" s="62"/>
      <c r="CE23041" s="62"/>
      <c r="CF23041" s="62"/>
      <c r="CL23041" s="56" t="s">
        <v>12647</v>
      </c>
      <c r="CM23041" s="56" t="s">
        <v>216</v>
      </c>
      <c r="CN23041" s="56" t="s">
        <v>216</v>
      </c>
      <c r="CO23041" s="52"/>
      <c r="CP23041" s="52"/>
      <c r="CQ23041" s="52"/>
      <c r="CR23041" s="52"/>
      <c r="CS23041" s="52"/>
      <c r="CT23041" s="52"/>
      <c r="CU23041" s="33"/>
      <c r="CV23041" s="33"/>
    </row>
    <row r="23042" spans="74:100">
      <c r="BV23042" s="62"/>
      <c r="BW23042" s="62"/>
      <c r="BX23042" s="62"/>
      <c r="BY23042" s="62"/>
      <c r="BZ23042" s="62"/>
      <c r="CA23042" s="62"/>
      <c r="CB23042" s="62"/>
      <c r="CC23042" s="62"/>
      <c r="CD23042" s="62"/>
      <c r="CE23042" s="62"/>
      <c r="CF23042" s="62"/>
      <c r="CL23042" s="56" t="s">
        <v>12648</v>
      </c>
      <c r="CM23042" s="56" t="s">
        <v>216</v>
      </c>
      <c r="CN23042" s="56" t="s">
        <v>216</v>
      </c>
      <c r="CO23042" s="52"/>
      <c r="CP23042" s="52"/>
      <c r="CQ23042" s="52"/>
      <c r="CR23042" s="52"/>
      <c r="CS23042" s="52"/>
      <c r="CT23042" s="52"/>
      <c r="CU23042" s="33"/>
      <c r="CV23042" s="33"/>
    </row>
    <row r="23043" spans="74:100">
      <c r="BV23043" s="62"/>
      <c r="BW23043" s="62"/>
      <c r="BX23043" s="62"/>
      <c r="BY23043" s="62"/>
      <c r="BZ23043" s="62"/>
      <c r="CA23043" s="62"/>
      <c r="CB23043" s="62"/>
      <c r="CC23043" s="62"/>
      <c r="CD23043" s="62"/>
      <c r="CE23043" s="62"/>
      <c r="CF23043" s="62"/>
      <c r="CL23043" s="56" t="s">
        <v>12649</v>
      </c>
      <c r="CM23043" s="56" t="s">
        <v>216</v>
      </c>
      <c r="CN23043" s="56" t="s">
        <v>216</v>
      </c>
      <c r="CO23043" s="52"/>
      <c r="CP23043" s="52"/>
      <c r="CQ23043" s="52"/>
      <c r="CR23043" s="52"/>
      <c r="CS23043" s="52"/>
      <c r="CT23043" s="52"/>
      <c r="CU23043" s="33"/>
      <c r="CV23043" s="33"/>
    </row>
    <row r="23044" spans="74:100">
      <c r="BV23044" s="62"/>
      <c r="BW23044" s="62"/>
      <c r="BX23044" s="62"/>
      <c r="BY23044" s="62"/>
      <c r="BZ23044" s="62"/>
      <c r="CA23044" s="62"/>
      <c r="CB23044" s="62"/>
      <c r="CC23044" s="62"/>
      <c r="CD23044" s="62"/>
      <c r="CE23044" s="62"/>
      <c r="CF23044" s="62"/>
      <c r="CL23044" s="56" t="s">
        <v>12650</v>
      </c>
      <c r="CM23044" s="56" t="s">
        <v>216</v>
      </c>
      <c r="CN23044" s="56" t="s">
        <v>216</v>
      </c>
      <c r="CO23044" s="52"/>
      <c r="CP23044" s="52"/>
      <c r="CQ23044" s="52"/>
      <c r="CR23044" s="52"/>
      <c r="CS23044" s="52"/>
      <c r="CT23044" s="52"/>
      <c r="CU23044" s="33"/>
      <c r="CV23044" s="33"/>
    </row>
    <row r="23045" spans="74:100">
      <c r="BV23045" s="62"/>
      <c r="BW23045" s="62"/>
      <c r="BX23045" s="62"/>
      <c r="BY23045" s="62"/>
      <c r="BZ23045" s="62"/>
      <c r="CA23045" s="62"/>
      <c r="CB23045" s="62"/>
      <c r="CC23045" s="62"/>
      <c r="CD23045" s="62"/>
      <c r="CE23045" s="62"/>
      <c r="CF23045" s="62"/>
      <c r="CL23045" s="56" t="s">
        <v>25986</v>
      </c>
      <c r="CM23045" s="56" t="s">
        <v>217</v>
      </c>
      <c r="CN23045" s="56" t="s">
        <v>217</v>
      </c>
      <c r="CO23045" s="52"/>
      <c r="CP23045" s="52"/>
      <c r="CQ23045" s="52"/>
      <c r="CR23045" s="52"/>
      <c r="CS23045" s="52"/>
      <c r="CT23045" s="52"/>
      <c r="CU23045" s="33"/>
      <c r="CV23045" s="33"/>
    </row>
    <row r="23046" spans="74:100">
      <c r="BV23046" s="62"/>
      <c r="BW23046" s="62"/>
      <c r="BX23046" s="62"/>
      <c r="BY23046" s="62"/>
      <c r="BZ23046" s="62"/>
      <c r="CA23046" s="62"/>
      <c r="CB23046" s="62"/>
      <c r="CC23046" s="62"/>
      <c r="CD23046" s="62"/>
      <c r="CE23046" s="62"/>
      <c r="CF23046" s="62"/>
      <c r="CL23046" s="56" t="s">
        <v>25987</v>
      </c>
      <c r="CM23046" s="56" t="s">
        <v>217</v>
      </c>
      <c r="CN23046" s="56" t="s">
        <v>217</v>
      </c>
      <c r="CO23046" s="52"/>
      <c r="CP23046" s="52"/>
      <c r="CQ23046" s="52"/>
      <c r="CR23046" s="52"/>
      <c r="CS23046" s="52"/>
      <c r="CT23046" s="52"/>
      <c r="CU23046" s="33"/>
      <c r="CV23046" s="33"/>
    </row>
    <row r="23047" spans="74:100">
      <c r="BV23047" s="62"/>
      <c r="BW23047" s="62"/>
      <c r="BX23047" s="62"/>
      <c r="BY23047" s="62"/>
      <c r="BZ23047" s="62"/>
      <c r="CA23047" s="62"/>
      <c r="CB23047" s="62"/>
      <c r="CC23047" s="62"/>
      <c r="CD23047" s="62"/>
      <c r="CE23047" s="62"/>
      <c r="CF23047" s="62"/>
      <c r="CL23047" s="56" t="s">
        <v>25988</v>
      </c>
      <c r="CM23047" s="56" t="s">
        <v>217</v>
      </c>
      <c r="CN23047" s="56" t="s">
        <v>217</v>
      </c>
      <c r="CO23047" s="52"/>
      <c r="CP23047" s="52"/>
      <c r="CQ23047" s="52"/>
      <c r="CR23047" s="52"/>
      <c r="CS23047" s="52"/>
      <c r="CT23047" s="52"/>
      <c r="CU23047" s="33"/>
      <c r="CV23047" s="33"/>
    </row>
    <row r="23048" spans="74:100">
      <c r="BV23048" s="62"/>
      <c r="BW23048" s="62"/>
      <c r="BX23048" s="62"/>
      <c r="BY23048" s="62"/>
      <c r="BZ23048" s="62"/>
      <c r="CA23048" s="62"/>
      <c r="CB23048" s="62"/>
      <c r="CC23048" s="62"/>
      <c r="CD23048" s="62"/>
      <c r="CE23048" s="62"/>
      <c r="CF23048" s="62"/>
      <c r="CL23048" s="56" t="s">
        <v>12653</v>
      </c>
      <c r="CM23048" s="56" t="s">
        <v>217</v>
      </c>
      <c r="CN23048" s="56" t="s">
        <v>217</v>
      </c>
      <c r="CO23048" s="52"/>
      <c r="CP23048" s="52"/>
      <c r="CQ23048" s="52"/>
      <c r="CR23048" s="52"/>
      <c r="CS23048" s="52"/>
      <c r="CT23048" s="52"/>
      <c r="CU23048" s="33"/>
      <c r="CV23048" s="33"/>
    </row>
    <row r="23049" spans="74:100">
      <c r="BV23049" s="62"/>
      <c r="BW23049" s="62"/>
      <c r="BX23049" s="62"/>
      <c r="BY23049" s="62"/>
      <c r="BZ23049" s="62"/>
      <c r="CA23049" s="62"/>
      <c r="CB23049" s="62"/>
      <c r="CC23049" s="62"/>
      <c r="CD23049" s="62"/>
      <c r="CE23049" s="62"/>
      <c r="CF23049" s="62"/>
      <c r="CL23049" s="35" t="s">
        <v>29728</v>
      </c>
      <c r="CM23049" s="35" t="s">
        <v>217</v>
      </c>
      <c r="CN23049" s="35" t="s">
        <v>217</v>
      </c>
      <c r="CO23049" s="52"/>
      <c r="CP23049" s="52"/>
      <c r="CQ23049" s="52"/>
      <c r="CR23049" s="52"/>
      <c r="CS23049" s="52"/>
      <c r="CT23049" s="52"/>
      <c r="CU23049" s="33"/>
      <c r="CV23049" s="33"/>
    </row>
    <row r="23050" spans="74:100">
      <c r="BV23050" s="62"/>
      <c r="BW23050" s="62"/>
      <c r="BX23050" s="62"/>
      <c r="BY23050" s="62"/>
      <c r="BZ23050" s="62"/>
      <c r="CA23050" s="62"/>
      <c r="CB23050" s="62"/>
      <c r="CC23050" s="62"/>
      <c r="CD23050" s="62"/>
      <c r="CE23050" s="62"/>
      <c r="CF23050" s="62"/>
      <c r="CL23050" s="35" t="s">
        <v>29729</v>
      </c>
      <c r="CM23050" s="35" t="s">
        <v>217</v>
      </c>
      <c r="CN23050" s="35" t="s">
        <v>217</v>
      </c>
      <c r="CO23050" s="52"/>
      <c r="CP23050" s="52"/>
      <c r="CQ23050" s="52"/>
      <c r="CR23050" s="52"/>
      <c r="CS23050" s="52"/>
      <c r="CT23050" s="52"/>
      <c r="CU23050" s="33"/>
      <c r="CV23050" s="33"/>
    </row>
    <row r="23051" spans="74:100">
      <c r="BV23051" s="62"/>
      <c r="BW23051" s="62"/>
      <c r="BX23051" s="62"/>
      <c r="BY23051" s="62"/>
      <c r="BZ23051" s="62"/>
      <c r="CA23051" s="62"/>
      <c r="CB23051" s="62"/>
      <c r="CC23051" s="62"/>
      <c r="CD23051" s="62"/>
      <c r="CE23051" s="62"/>
      <c r="CF23051" s="62"/>
      <c r="CL23051" s="56" t="s">
        <v>24199</v>
      </c>
      <c r="CM23051" s="56" t="s">
        <v>217</v>
      </c>
      <c r="CN23051" s="56" t="s">
        <v>217</v>
      </c>
      <c r="CO23051" s="52"/>
      <c r="CP23051" s="52"/>
      <c r="CQ23051" s="52"/>
      <c r="CR23051" s="52"/>
      <c r="CS23051" s="52"/>
      <c r="CT23051" s="52"/>
      <c r="CU23051" s="33"/>
      <c r="CV23051" s="33"/>
    </row>
    <row r="23052" spans="74:100">
      <c r="BV23052" s="62"/>
      <c r="BW23052" s="62"/>
      <c r="BX23052" s="62"/>
      <c r="BY23052" s="62"/>
      <c r="BZ23052" s="62"/>
      <c r="CA23052" s="62"/>
      <c r="CB23052" s="62"/>
      <c r="CC23052" s="62"/>
      <c r="CD23052" s="62"/>
      <c r="CE23052" s="62"/>
      <c r="CF23052" s="62"/>
      <c r="CL23052" s="56" t="s">
        <v>1964</v>
      </c>
      <c r="CM23052" s="56" t="s">
        <v>213</v>
      </c>
      <c r="CN23052" s="56" t="s">
        <v>213</v>
      </c>
      <c r="CO23052" s="52"/>
      <c r="CP23052" s="52"/>
      <c r="CQ23052" s="52"/>
      <c r="CR23052" s="52"/>
      <c r="CS23052" s="52"/>
      <c r="CT23052" s="52"/>
      <c r="CU23052" s="33"/>
      <c r="CV23052" s="33"/>
    </row>
    <row r="23053" spans="74:100">
      <c r="BV23053" s="62"/>
      <c r="BW23053" s="62"/>
      <c r="BX23053" s="62"/>
      <c r="BY23053" s="62"/>
      <c r="BZ23053" s="62"/>
      <c r="CA23053" s="62"/>
      <c r="CB23053" s="62"/>
      <c r="CC23053" s="62"/>
      <c r="CD23053" s="62"/>
      <c r="CE23053" s="62"/>
      <c r="CF23053" s="62"/>
      <c r="CL23053" s="35" t="s">
        <v>8120</v>
      </c>
      <c r="CM23053" s="35" t="s">
        <v>217</v>
      </c>
      <c r="CN23053" s="35" t="s">
        <v>217</v>
      </c>
      <c r="CO23053" s="52"/>
      <c r="CP23053" s="52"/>
      <c r="CQ23053" s="52"/>
      <c r="CR23053" s="52"/>
      <c r="CS23053" s="52"/>
      <c r="CT23053" s="52"/>
      <c r="CU23053" s="33"/>
      <c r="CV23053" s="33"/>
    </row>
    <row r="23054" spans="74:100">
      <c r="BV23054" s="62"/>
      <c r="BW23054" s="62"/>
      <c r="BX23054" s="62"/>
      <c r="BY23054" s="62"/>
      <c r="BZ23054" s="62"/>
      <c r="CA23054" s="62"/>
      <c r="CB23054" s="62"/>
      <c r="CC23054" s="62"/>
      <c r="CD23054" s="62"/>
      <c r="CE23054" s="62"/>
      <c r="CF23054" s="62"/>
      <c r="CL23054" s="56" t="s">
        <v>8121</v>
      </c>
      <c r="CM23054" s="56" t="s">
        <v>213</v>
      </c>
      <c r="CN23054" s="56" t="s">
        <v>213</v>
      </c>
      <c r="CO23054" s="52"/>
      <c r="CP23054" s="52"/>
      <c r="CQ23054" s="52"/>
      <c r="CR23054" s="52"/>
      <c r="CS23054" s="52"/>
      <c r="CT23054" s="52"/>
      <c r="CU23054" s="33"/>
      <c r="CV23054" s="33"/>
    </row>
    <row r="23055" spans="74:100">
      <c r="BV23055" s="62"/>
      <c r="BW23055" s="62"/>
      <c r="BX23055" s="62"/>
      <c r="BY23055" s="62"/>
      <c r="BZ23055" s="62"/>
      <c r="CA23055" s="62"/>
      <c r="CB23055" s="62"/>
      <c r="CC23055" s="62"/>
      <c r="CD23055" s="62"/>
      <c r="CE23055" s="62"/>
      <c r="CF23055" s="62"/>
      <c r="CL23055" s="56" t="s">
        <v>8122</v>
      </c>
      <c r="CM23055" s="56" t="s">
        <v>213</v>
      </c>
      <c r="CN23055" s="56" t="s">
        <v>213</v>
      </c>
      <c r="CO23055" s="52"/>
      <c r="CP23055" s="52"/>
      <c r="CQ23055" s="52"/>
      <c r="CR23055" s="52"/>
      <c r="CS23055" s="52"/>
      <c r="CT23055" s="52"/>
      <c r="CU23055" s="33"/>
      <c r="CV23055" s="33"/>
    </row>
    <row r="23056" spans="74:100">
      <c r="BV23056" s="62"/>
      <c r="BW23056" s="62"/>
      <c r="BX23056" s="62"/>
      <c r="BY23056" s="62"/>
      <c r="BZ23056" s="62"/>
      <c r="CA23056" s="62"/>
      <c r="CB23056" s="62"/>
      <c r="CC23056" s="62"/>
      <c r="CD23056" s="62"/>
      <c r="CE23056" s="62"/>
      <c r="CF23056" s="62"/>
      <c r="CL23056" s="56" t="s">
        <v>12056</v>
      </c>
      <c r="CM23056" s="56" t="s">
        <v>213</v>
      </c>
      <c r="CN23056" s="56" t="s">
        <v>213</v>
      </c>
      <c r="CO23056" s="52"/>
      <c r="CP23056" s="52"/>
      <c r="CQ23056" s="52"/>
      <c r="CR23056" s="52"/>
      <c r="CS23056" s="52"/>
      <c r="CT23056" s="52"/>
      <c r="CU23056" s="33"/>
      <c r="CV23056" s="33"/>
    </row>
    <row r="23057" spans="74:100">
      <c r="BV23057" s="62"/>
      <c r="BW23057" s="62"/>
      <c r="BX23057" s="62"/>
      <c r="BY23057" s="62"/>
      <c r="BZ23057" s="62"/>
      <c r="CA23057" s="62"/>
      <c r="CB23057" s="62"/>
      <c r="CC23057" s="62"/>
      <c r="CD23057" s="62"/>
      <c r="CE23057" s="62"/>
      <c r="CF23057" s="62"/>
      <c r="CL23057" s="35" t="s">
        <v>9928</v>
      </c>
      <c r="CM23057" s="35" t="s">
        <v>217</v>
      </c>
      <c r="CN23057" s="35" t="s">
        <v>217</v>
      </c>
      <c r="CO23057" s="52"/>
      <c r="CP23057" s="52"/>
      <c r="CQ23057" s="52"/>
      <c r="CR23057" s="52"/>
      <c r="CS23057" s="52"/>
      <c r="CT23057" s="52"/>
      <c r="CU23057" s="33"/>
      <c r="CV23057" s="33"/>
    </row>
    <row r="23058" spans="74:100">
      <c r="BV23058" s="62"/>
      <c r="BW23058" s="62"/>
      <c r="BX23058" s="62"/>
      <c r="BY23058" s="62"/>
      <c r="BZ23058" s="62"/>
      <c r="CA23058" s="62"/>
      <c r="CB23058" s="62"/>
      <c r="CC23058" s="62"/>
      <c r="CD23058" s="62"/>
      <c r="CE23058" s="62"/>
      <c r="CF23058" s="62"/>
      <c r="CL23058" s="56" t="s">
        <v>9920</v>
      </c>
      <c r="CM23058" s="56" t="s">
        <v>215</v>
      </c>
      <c r="CN23058" s="56" t="s">
        <v>215</v>
      </c>
      <c r="CO23058" s="52"/>
      <c r="CP23058" s="52"/>
      <c r="CQ23058" s="52"/>
      <c r="CR23058" s="52"/>
      <c r="CS23058" s="52"/>
      <c r="CT23058" s="52"/>
      <c r="CU23058" s="33"/>
      <c r="CV23058" s="33"/>
    </row>
    <row r="23059" spans="74:100">
      <c r="BV23059" s="62"/>
      <c r="BW23059" s="62"/>
      <c r="BX23059" s="62"/>
      <c r="BY23059" s="62"/>
      <c r="BZ23059" s="62"/>
      <c r="CA23059" s="62"/>
      <c r="CB23059" s="62"/>
      <c r="CC23059" s="62"/>
      <c r="CD23059" s="62"/>
      <c r="CE23059" s="62"/>
      <c r="CF23059" s="62"/>
      <c r="CL23059" s="35" t="s">
        <v>9923</v>
      </c>
      <c r="CM23059" s="35" t="s">
        <v>217</v>
      </c>
      <c r="CN23059" s="35" t="s">
        <v>217</v>
      </c>
      <c r="CO23059" s="52"/>
      <c r="CP23059" s="52"/>
      <c r="CQ23059" s="52"/>
      <c r="CR23059" s="52"/>
      <c r="CS23059" s="52"/>
      <c r="CT23059" s="52"/>
      <c r="CU23059" s="33"/>
      <c r="CV23059" s="33"/>
    </row>
    <row r="23060" spans="74:100">
      <c r="BV23060" s="62"/>
      <c r="BW23060" s="62"/>
      <c r="BX23060" s="62"/>
      <c r="BY23060" s="62"/>
      <c r="BZ23060" s="62"/>
      <c r="CA23060" s="62"/>
      <c r="CB23060" s="62"/>
      <c r="CC23060" s="62"/>
      <c r="CD23060" s="62"/>
      <c r="CE23060" s="62"/>
      <c r="CF23060" s="62"/>
      <c r="CL23060" s="56" t="s">
        <v>9941</v>
      </c>
      <c r="CM23060" s="56" t="s">
        <v>216</v>
      </c>
      <c r="CN23060" s="56" t="s">
        <v>216</v>
      </c>
      <c r="CO23060" s="52"/>
      <c r="CP23060" s="52"/>
      <c r="CQ23060" s="52"/>
      <c r="CR23060" s="52"/>
      <c r="CS23060" s="52"/>
      <c r="CT23060" s="52"/>
      <c r="CU23060" s="33"/>
      <c r="CV23060" s="33"/>
    </row>
    <row r="23061" spans="74:100">
      <c r="BV23061" s="62"/>
      <c r="BW23061" s="62"/>
      <c r="BX23061" s="62"/>
      <c r="BY23061" s="62"/>
      <c r="BZ23061" s="62"/>
      <c r="CA23061" s="62"/>
      <c r="CB23061" s="62"/>
      <c r="CC23061" s="62"/>
      <c r="CD23061" s="62"/>
      <c r="CE23061" s="62"/>
      <c r="CF23061" s="62"/>
      <c r="CL23061" s="35" t="s">
        <v>9946</v>
      </c>
      <c r="CM23061" s="35" t="s">
        <v>217</v>
      </c>
      <c r="CN23061" s="35" t="s">
        <v>217</v>
      </c>
      <c r="CO23061" s="52"/>
      <c r="CP23061" s="52"/>
      <c r="CQ23061" s="52"/>
      <c r="CR23061" s="52"/>
      <c r="CS23061" s="52"/>
      <c r="CT23061" s="52"/>
      <c r="CU23061" s="33"/>
      <c r="CV23061" s="33"/>
    </row>
    <row r="23062" spans="74:100">
      <c r="BV23062" s="62"/>
      <c r="BW23062" s="62"/>
      <c r="BX23062" s="62"/>
      <c r="BY23062" s="62"/>
      <c r="BZ23062" s="62"/>
      <c r="CA23062" s="62"/>
      <c r="CB23062" s="62"/>
      <c r="CC23062" s="62"/>
      <c r="CD23062" s="62"/>
      <c r="CE23062" s="62"/>
      <c r="CF23062" s="62"/>
      <c r="CL23062" s="35" t="s">
        <v>9926</v>
      </c>
      <c r="CM23062" s="35" t="s">
        <v>217</v>
      </c>
      <c r="CN23062" s="35" t="s">
        <v>217</v>
      </c>
      <c r="CO23062" s="52"/>
      <c r="CP23062" s="52"/>
      <c r="CQ23062" s="52"/>
      <c r="CR23062" s="52"/>
      <c r="CS23062" s="52"/>
      <c r="CT23062" s="52"/>
      <c r="CU23062" s="33"/>
      <c r="CV23062" s="33"/>
    </row>
    <row r="23063" spans="74:100">
      <c r="BV23063" s="62"/>
      <c r="BW23063" s="62"/>
      <c r="BX23063" s="62"/>
      <c r="BY23063" s="62"/>
      <c r="BZ23063" s="62"/>
      <c r="CA23063" s="62"/>
      <c r="CB23063" s="62"/>
      <c r="CC23063" s="62"/>
      <c r="CD23063" s="62"/>
      <c r="CE23063" s="62"/>
      <c r="CF23063" s="62"/>
      <c r="CL23063" s="35" t="s">
        <v>29730</v>
      </c>
      <c r="CM23063" s="35" t="s">
        <v>217</v>
      </c>
      <c r="CN23063" s="35" t="s">
        <v>217</v>
      </c>
      <c r="CO23063" s="52"/>
      <c r="CP23063" s="52"/>
      <c r="CQ23063" s="52"/>
      <c r="CR23063" s="52"/>
      <c r="CS23063" s="52"/>
      <c r="CT23063" s="52"/>
      <c r="CU23063" s="33"/>
      <c r="CV23063" s="33"/>
    </row>
    <row r="23064" spans="74:100">
      <c r="BV23064" s="62"/>
      <c r="BW23064" s="62"/>
      <c r="BX23064" s="62"/>
      <c r="BY23064" s="62"/>
      <c r="BZ23064" s="62"/>
      <c r="CA23064" s="62"/>
      <c r="CB23064" s="62"/>
      <c r="CC23064" s="62"/>
      <c r="CD23064" s="62"/>
      <c r="CE23064" s="62"/>
      <c r="CF23064" s="62"/>
      <c r="CL23064" s="35" t="s">
        <v>9924</v>
      </c>
      <c r="CM23064" s="35" t="s">
        <v>217</v>
      </c>
      <c r="CN23064" s="35" t="s">
        <v>217</v>
      </c>
      <c r="CO23064" s="52"/>
      <c r="CP23064" s="52"/>
      <c r="CQ23064" s="52"/>
      <c r="CR23064" s="52"/>
      <c r="CS23064" s="52"/>
      <c r="CT23064" s="52"/>
      <c r="CU23064" s="33"/>
      <c r="CV23064" s="33"/>
    </row>
    <row r="23065" spans="74:100">
      <c r="BV23065" s="62"/>
      <c r="BW23065" s="62"/>
      <c r="BX23065" s="62"/>
      <c r="BY23065" s="62"/>
      <c r="BZ23065" s="62"/>
      <c r="CA23065" s="62"/>
      <c r="CB23065" s="62"/>
      <c r="CC23065" s="62"/>
      <c r="CD23065" s="62"/>
      <c r="CE23065" s="62"/>
      <c r="CF23065" s="62"/>
      <c r="CL23065" s="35" t="s">
        <v>9929</v>
      </c>
      <c r="CM23065" s="35" t="s">
        <v>217</v>
      </c>
      <c r="CN23065" s="35" t="s">
        <v>217</v>
      </c>
      <c r="CO23065" s="52"/>
      <c r="CP23065" s="52"/>
      <c r="CQ23065" s="52"/>
      <c r="CR23065" s="52"/>
      <c r="CS23065" s="52"/>
      <c r="CT23065" s="52"/>
      <c r="CU23065" s="33"/>
      <c r="CV23065" s="33"/>
    </row>
    <row r="23066" spans="74:100">
      <c r="BV23066" s="62"/>
      <c r="BW23066" s="62"/>
      <c r="BX23066" s="62"/>
      <c r="BY23066" s="62"/>
      <c r="BZ23066" s="62"/>
      <c r="CA23066" s="62"/>
      <c r="CB23066" s="62"/>
      <c r="CC23066" s="62"/>
      <c r="CD23066" s="62"/>
      <c r="CE23066" s="62"/>
      <c r="CF23066" s="62"/>
      <c r="CL23066" s="35" t="s">
        <v>9930</v>
      </c>
      <c r="CM23066" s="35" t="s">
        <v>217</v>
      </c>
      <c r="CN23066" s="35" t="s">
        <v>217</v>
      </c>
      <c r="CO23066" s="52"/>
      <c r="CP23066" s="52"/>
      <c r="CQ23066" s="52"/>
      <c r="CR23066" s="52"/>
      <c r="CS23066" s="52"/>
      <c r="CT23066" s="52"/>
      <c r="CU23066" s="33"/>
      <c r="CV23066" s="33"/>
    </row>
    <row r="23067" spans="74:100">
      <c r="BV23067" s="62"/>
      <c r="BW23067" s="62"/>
      <c r="BX23067" s="62"/>
      <c r="BY23067" s="62"/>
      <c r="BZ23067" s="62"/>
      <c r="CA23067" s="62"/>
      <c r="CB23067" s="62"/>
      <c r="CC23067" s="62"/>
      <c r="CD23067" s="62"/>
      <c r="CE23067" s="62"/>
      <c r="CF23067" s="62"/>
      <c r="CL23067" s="35" t="s">
        <v>9931</v>
      </c>
      <c r="CM23067" s="35" t="s">
        <v>217</v>
      </c>
      <c r="CN23067" s="35" t="s">
        <v>217</v>
      </c>
      <c r="CO23067" s="52"/>
      <c r="CP23067" s="52"/>
      <c r="CQ23067" s="52"/>
      <c r="CR23067" s="52"/>
      <c r="CS23067" s="52"/>
      <c r="CT23067" s="52"/>
      <c r="CU23067" s="33"/>
      <c r="CV23067" s="33"/>
    </row>
    <row r="23068" spans="74:100">
      <c r="BV23068" s="62"/>
      <c r="BW23068" s="62"/>
      <c r="BX23068" s="62"/>
      <c r="BY23068" s="62"/>
      <c r="BZ23068" s="62"/>
      <c r="CA23068" s="62"/>
      <c r="CB23068" s="62"/>
      <c r="CC23068" s="62"/>
      <c r="CD23068" s="62"/>
      <c r="CE23068" s="62"/>
      <c r="CF23068" s="62"/>
      <c r="CL23068" s="35" t="s">
        <v>9932</v>
      </c>
      <c r="CM23068" s="35" t="s">
        <v>217</v>
      </c>
      <c r="CN23068" s="35" t="s">
        <v>217</v>
      </c>
      <c r="CO23068" s="52"/>
      <c r="CP23068" s="52"/>
      <c r="CQ23068" s="52"/>
      <c r="CR23068" s="52"/>
      <c r="CS23068" s="52"/>
      <c r="CT23068" s="52"/>
      <c r="CU23068" s="33"/>
      <c r="CV23068" s="33"/>
    </row>
    <row r="23069" spans="74:100">
      <c r="BV23069" s="62"/>
      <c r="BW23069" s="62"/>
      <c r="BX23069" s="62"/>
      <c r="BY23069" s="62"/>
      <c r="BZ23069" s="62"/>
      <c r="CA23069" s="62"/>
      <c r="CB23069" s="62"/>
      <c r="CC23069" s="62"/>
      <c r="CD23069" s="62"/>
      <c r="CE23069" s="62"/>
      <c r="CF23069" s="62"/>
      <c r="CL23069" s="35" t="s">
        <v>9948</v>
      </c>
      <c r="CM23069" s="35" t="s">
        <v>217</v>
      </c>
      <c r="CN23069" s="35" t="s">
        <v>217</v>
      </c>
      <c r="CO23069" s="52"/>
      <c r="CP23069" s="52"/>
      <c r="CQ23069" s="52"/>
      <c r="CR23069" s="52"/>
      <c r="CS23069" s="52"/>
      <c r="CT23069" s="52"/>
      <c r="CU23069" s="33"/>
      <c r="CV23069" s="33"/>
    </row>
    <row r="23070" spans="74:100">
      <c r="BV23070" s="62"/>
      <c r="BW23070" s="62"/>
      <c r="BX23070" s="62"/>
      <c r="BY23070" s="62"/>
      <c r="BZ23070" s="62"/>
      <c r="CA23070" s="62"/>
      <c r="CB23070" s="62"/>
      <c r="CC23070" s="62"/>
      <c r="CD23070" s="62"/>
      <c r="CE23070" s="62"/>
      <c r="CF23070" s="62"/>
      <c r="CL23070" s="35" t="s">
        <v>29731</v>
      </c>
      <c r="CM23070" s="35" t="s">
        <v>217</v>
      </c>
      <c r="CN23070" s="35" t="s">
        <v>217</v>
      </c>
      <c r="CO23070" s="52"/>
      <c r="CP23070" s="52"/>
      <c r="CQ23070" s="52"/>
      <c r="CR23070" s="52"/>
      <c r="CS23070" s="52"/>
      <c r="CT23070" s="52"/>
      <c r="CU23070" s="33"/>
      <c r="CV23070" s="33"/>
    </row>
    <row r="23071" spans="74:100">
      <c r="BV23071" s="62"/>
      <c r="BW23071" s="62"/>
      <c r="BX23071" s="62"/>
      <c r="BY23071" s="62"/>
      <c r="BZ23071" s="62"/>
      <c r="CA23071" s="62"/>
      <c r="CB23071" s="62"/>
      <c r="CC23071" s="62"/>
      <c r="CD23071" s="62"/>
      <c r="CE23071" s="62"/>
      <c r="CF23071" s="62"/>
      <c r="CL23071" s="35" t="s">
        <v>9933</v>
      </c>
      <c r="CM23071" s="35" t="s">
        <v>217</v>
      </c>
      <c r="CN23071" s="35" t="s">
        <v>217</v>
      </c>
      <c r="CO23071" s="52"/>
      <c r="CP23071" s="52"/>
      <c r="CQ23071" s="52"/>
      <c r="CR23071" s="52"/>
      <c r="CS23071" s="52"/>
      <c r="CT23071" s="52"/>
      <c r="CU23071" s="33"/>
      <c r="CV23071" s="33"/>
    </row>
    <row r="23072" spans="74:100">
      <c r="BV23072" s="62"/>
      <c r="BW23072" s="62"/>
      <c r="BX23072" s="62"/>
      <c r="BY23072" s="62"/>
      <c r="BZ23072" s="62"/>
      <c r="CA23072" s="62"/>
      <c r="CB23072" s="62"/>
      <c r="CC23072" s="62"/>
      <c r="CD23072" s="62"/>
      <c r="CE23072" s="62"/>
      <c r="CF23072" s="62"/>
      <c r="CL23072" s="35" t="s">
        <v>9934</v>
      </c>
      <c r="CM23072" s="35" t="s">
        <v>217</v>
      </c>
      <c r="CN23072" s="35" t="s">
        <v>217</v>
      </c>
      <c r="CO23072" s="52"/>
      <c r="CP23072" s="52"/>
      <c r="CQ23072" s="52"/>
      <c r="CR23072" s="52"/>
      <c r="CS23072" s="52"/>
      <c r="CT23072" s="52"/>
      <c r="CU23072" s="33"/>
      <c r="CV23072" s="33"/>
    </row>
    <row r="23073" spans="74:100">
      <c r="BV23073" s="62"/>
      <c r="BW23073" s="62"/>
      <c r="BX23073" s="62"/>
      <c r="BY23073" s="62"/>
      <c r="BZ23073" s="62"/>
      <c r="CA23073" s="62"/>
      <c r="CB23073" s="62"/>
      <c r="CC23073" s="62"/>
      <c r="CD23073" s="62"/>
      <c r="CE23073" s="62"/>
      <c r="CF23073" s="62"/>
      <c r="CL23073" s="35" t="s">
        <v>9936</v>
      </c>
      <c r="CM23073" s="35" t="s">
        <v>217</v>
      </c>
      <c r="CN23073" s="35" t="s">
        <v>217</v>
      </c>
      <c r="CO23073" s="52"/>
      <c r="CP23073" s="52"/>
      <c r="CQ23073" s="52"/>
      <c r="CR23073" s="52"/>
      <c r="CS23073" s="52"/>
      <c r="CT23073" s="52"/>
      <c r="CU23073" s="33"/>
      <c r="CV23073" s="33"/>
    </row>
    <row r="23074" spans="74:100">
      <c r="BV23074" s="62"/>
      <c r="BW23074" s="62"/>
      <c r="BX23074" s="62"/>
      <c r="BY23074" s="62"/>
      <c r="BZ23074" s="62"/>
      <c r="CA23074" s="62"/>
      <c r="CB23074" s="62"/>
      <c r="CC23074" s="62"/>
      <c r="CD23074" s="62"/>
      <c r="CE23074" s="62"/>
      <c r="CF23074" s="62"/>
      <c r="CL23074" s="35" t="s">
        <v>29732</v>
      </c>
      <c r="CM23074" s="35" t="s">
        <v>217</v>
      </c>
      <c r="CN23074" s="35" t="s">
        <v>217</v>
      </c>
      <c r="CO23074" s="52"/>
      <c r="CP23074" s="52"/>
      <c r="CQ23074" s="52"/>
      <c r="CR23074" s="52"/>
      <c r="CS23074" s="52"/>
      <c r="CT23074" s="52"/>
      <c r="CU23074" s="33"/>
      <c r="CV23074" s="33"/>
    </row>
    <row r="23075" spans="74:100">
      <c r="BV23075" s="62"/>
      <c r="BW23075" s="62"/>
      <c r="BX23075" s="62"/>
      <c r="BY23075" s="62"/>
      <c r="BZ23075" s="62"/>
      <c r="CA23075" s="62"/>
      <c r="CB23075" s="62"/>
      <c r="CC23075" s="62"/>
      <c r="CD23075" s="62"/>
      <c r="CE23075" s="62"/>
      <c r="CF23075" s="62"/>
      <c r="CL23075" s="56" t="s">
        <v>9942</v>
      </c>
      <c r="CM23075" s="56" t="s">
        <v>216</v>
      </c>
      <c r="CN23075" s="56" t="s">
        <v>216</v>
      </c>
      <c r="CO23075" s="52"/>
      <c r="CP23075" s="52"/>
      <c r="CQ23075" s="52"/>
      <c r="CR23075" s="52"/>
      <c r="CS23075" s="52"/>
      <c r="CT23075" s="52"/>
      <c r="CU23075" s="33"/>
      <c r="CV23075" s="33"/>
    </row>
    <row r="23076" spans="74:100">
      <c r="BV23076" s="62"/>
      <c r="BW23076" s="62"/>
      <c r="BX23076" s="62"/>
      <c r="BY23076" s="62"/>
      <c r="BZ23076" s="62"/>
      <c r="CA23076" s="62"/>
      <c r="CB23076" s="62"/>
      <c r="CC23076" s="62"/>
      <c r="CD23076" s="62"/>
      <c r="CE23076" s="62"/>
      <c r="CF23076" s="62"/>
      <c r="CL23076" s="35" t="s">
        <v>9944</v>
      </c>
      <c r="CM23076" s="35" t="s">
        <v>217</v>
      </c>
      <c r="CN23076" s="35" t="s">
        <v>217</v>
      </c>
      <c r="CO23076" s="52"/>
      <c r="CP23076" s="52"/>
      <c r="CQ23076" s="52"/>
      <c r="CR23076" s="52"/>
      <c r="CS23076" s="52"/>
      <c r="CT23076" s="52"/>
      <c r="CU23076" s="33"/>
      <c r="CV23076" s="33"/>
    </row>
    <row r="23077" spans="74:100">
      <c r="BV23077" s="62"/>
      <c r="BW23077" s="62"/>
      <c r="BX23077" s="62"/>
      <c r="BY23077" s="62"/>
      <c r="BZ23077" s="62"/>
      <c r="CA23077" s="62"/>
      <c r="CB23077" s="62"/>
      <c r="CC23077" s="62"/>
      <c r="CD23077" s="62"/>
      <c r="CE23077" s="62"/>
      <c r="CF23077" s="62"/>
      <c r="CL23077" s="56" t="s">
        <v>9943</v>
      </c>
      <c r="CM23077" s="56" t="s">
        <v>216</v>
      </c>
      <c r="CN23077" s="56" t="s">
        <v>216</v>
      </c>
      <c r="CO23077" s="52"/>
      <c r="CP23077" s="52"/>
      <c r="CQ23077" s="52"/>
      <c r="CR23077" s="52"/>
      <c r="CS23077" s="52"/>
      <c r="CT23077" s="52"/>
      <c r="CU23077" s="33"/>
      <c r="CV23077" s="33"/>
    </row>
    <row r="23078" spans="74:100">
      <c r="BV23078" s="62"/>
      <c r="BW23078" s="62"/>
      <c r="BX23078" s="62"/>
      <c r="BY23078" s="62"/>
      <c r="BZ23078" s="62"/>
      <c r="CA23078" s="62"/>
      <c r="CB23078" s="62"/>
      <c r="CC23078" s="62"/>
      <c r="CD23078" s="62"/>
      <c r="CE23078" s="62"/>
      <c r="CF23078" s="62"/>
      <c r="CL23078" s="35" t="s">
        <v>9937</v>
      </c>
      <c r="CM23078" s="35" t="s">
        <v>217</v>
      </c>
      <c r="CN23078" s="35" t="s">
        <v>217</v>
      </c>
      <c r="CO23078" s="52"/>
      <c r="CP23078" s="52"/>
      <c r="CQ23078" s="52"/>
      <c r="CR23078" s="52"/>
      <c r="CS23078" s="52"/>
      <c r="CT23078" s="52"/>
      <c r="CU23078" s="33"/>
      <c r="CV23078" s="33"/>
    </row>
    <row r="23079" spans="74:100">
      <c r="BV23079" s="62"/>
      <c r="BW23079" s="62"/>
      <c r="BX23079" s="62"/>
      <c r="BY23079" s="62"/>
      <c r="BZ23079" s="62"/>
      <c r="CA23079" s="62"/>
      <c r="CB23079" s="62"/>
      <c r="CC23079" s="62"/>
      <c r="CD23079" s="62"/>
      <c r="CE23079" s="62"/>
      <c r="CF23079" s="62"/>
      <c r="CL23079" s="35" t="s">
        <v>9949</v>
      </c>
      <c r="CM23079" s="35" t="s">
        <v>217</v>
      </c>
      <c r="CN23079" s="35" t="s">
        <v>217</v>
      </c>
      <c r="CO23079" s="52"/>
      <c r="CP23079" s="52"/>
      <c r="CQ23079" s="52"/>
      <c r="CR23079" s="52"/>
      <c r="CS23079" s="52"/>
      <c r="CT23079" s="52"/>
      <c r="CU23079" s="33"/>
      <c r="CV23079" s="33"/>
    </row>
    <row r="23080" spans="74:100">
      <c r="BV23080" s="62"/>
      <c r="BW23080" s="62"/>
      <c r="BX23080" s="62"/>
      <c r="BY23080" s="62"/>
      <c r="BZ23080" s="62"/>
      <c r="CA23080" s="62"/>
      <c r="CB23080" s="62"/>
      <c r="CC23080" s="62"/>
      <c r="CD23080" s="62"/>
      <c r="CE23080" s="62"/>
      <c r="CF23080" s="62"/>
      <c r="CL23080" s="35" t="s">
        <v>9950</v>
      </c>
      <c r="CM23080" s="35" t="s">
        <v>217</v>
      </c>
      <c r="CN23080" s="35" t="s">
        <v>217</v>
      </c>
      <c r="CO23080" s="52"/>
      <c r="CP23080" s="52"/>
      <c r="CQ23080" s="52"/>
      <c r="CR23080" s="52"/>
      <c r="CS23080" s="52"/>
      <c r="CT23080" s="52"/>
      <c r="CU23080" s="33"/>
      <c r="CV23080" s="33"/>
    </row>
    <row r="23081" spans="74:100">
      <c r="BV23081" s="62"/>
      <c r="BW23081" s="62"/>
      <c r="BX23081" s="62"/>
      <c r="BY23081" s="62"/>
      <c r="BZ23081" s="62"/>
      <c r="CA23081" s="62"/>
      <c r="CB23081" s="62"/>
      <c r="CC23081" s="62"/>
      <c r="CD23081" s="62"/>
      <c r="CE23081" s="62"/>
      <c r="CF23081" s="62"/>
      <c r="CL23081" s="35" t="s">
        <v>29733</v>
      </c>
      <c r="CM23081" s="35" t="s">
        <v>217</v>
      </c>
      <c r="CN23081" s="35" t="s">
        <v>217</v>
      </c>
      <c r="CO23081" s="52"/>
      <c r="CP23081" s="52"/>
      <c r="CQ23081" s="52"/>
      <c r="CR23081" s="52"/>
      <c r="CS23081" s="52"/>
      <c r="CT23081" s="52"/>
      <c r="CU23081" s="33"/>
      <c r="CV23081" s="33"/>
    </row>
    <row r="23082" spans="74:100">
      <c r="BV23082" s="62"/>
      <c r="BW23082" s="62"/>
      <c r="BX23082" s="62"/>
      <c r="BY23082" s="62"/>
      <c r="BZ23082" s="62"/>
      <c r="CA23082" s="62"/>
      <c r="CB23082" s="62"/>
      <c r="CC23082" s="62"/>
      <c r="CD23082" s="62"/>
      <c r="CE23082" s="62"/>
      <c r="CF23082" s="62"/>
      <c r="CL23082" s="35" t="s">
        <v>9951</v>
      </c>
      <c r="CM23082" s="35" t="s">
        <v>217</v>
      </c>
      <c r="CN23082" s="35" t="s">
        <v>217</v>
      </c>
      <c r="CO23082" s="52"/>
      <c r="CP23082" s="52"/>
      <c r="CQ23082" s="52"/>
      <c r="CR23082" s="52"/>
      <c r="CS23082" s="52"/>
      <c r="CT23082" s="52"/>
      <c r="CU23082" s="33"/>
      <c r="CV23082" s="33"/>
    </row>
    <row r="23083" spans="74:100">
      <c r="BV23083" s="62"/>
      <c r="BW23083" s="62"/>
      <c r="BX23083" s="62"/>
      <c r="BY23083" s="62"/>
      <c r="BZ23083" s="62"/>
      <c r="CA23083" s="62"/>
      <c r="CB23083" s="62"/>
      <c r="CC23083" s="62"/>
      <c r="CD23083" s="62"/>
      <c r="CE23083" s="62"/>
      <c r="CF23083" s="62"/>
      <c r="CL23083" s="35" t="s">
        <v>7116</v>
      </c>
      <c r="CM23083" s="35" t="s">
        <v>217</v>
      </c>
      <c r="CN23083" s="35" t="s">
        <v>217</v>
      </c>
      <c r="CO23083" s="52"/>
      <c r="CP23083" s="52"/>
      <c r="CQ23083" s="52"/>
      <c r="CR23083" s="52"/>
      <c r="CS23083" s="52"/>
      <c r="CT23083" s="52"/>
      <c r="CU23083" s="33"/>
      <c r="CV23083" s="33"/>
    </row>
    <row r="23084" spans="74:100">
      <c r="BV23084" s="62"/>
      <c r="BW23084" s="62"/>
      <c r="BX23084" s="62"/>
      <c r="BY23084" s="62"/>
      <c r="BZ23084" s="62"/>
      <c r="CA23084" s="62"/>
      <c r="CB23084" s="62"/>
      <c r="CC23084" s="62"/>
      <c r="CD23084" s="62"/>
      <c r="CE23084" s="62"/>
      <c r="CF23084" s="62"/>
      <c r="CL23084" s="35" t="s">
        <v>7117</v>
      </c>
      <c r="CM23084" s="35" t="s">
        <v>217</v>
      </c>
      <c r="CN23084" s="35" t="s">
        <v>217</v>
      </c>
      <c r="CO23084" s="52"/>
      <c r="CP23084" s="52"/>
      <c r="CQ23084" s="52"/>
      <c r="CR23084" s="52"/>
      <c r="CS23084" s="52"/>
      <c r="CT23084" s="52"/>
      <c r="CU23084" s="33"/>
      <c r="CV23084" s="33"/>
    </row>
    <row r="23085" spans="74:100">
      <c r="BV23085" s="62"/>
      <c r="BW23085" s="62"/>
      <c r="BX23085" s="62"/>
      <c r="BY23085" s="62"/>
      <c r="BZ23085" s="62"/>
      <c r="CA23085" s="62"/>
      <c r="CB23085" s="62"/>
      <c r="CC23085" s="62"/>
      <c r="CD23085" s="62"/>
      <c r="CE23085" s="62"/>
      <c r="CF23085" s="62"/>
      <c r="CL23085" s="56" t="s">
        <v>12654</v>
      </c>
      <c r="CM23085" s="56" t="s">
        <v>216</v>
      </c>
      <c r="CN23085" s="56" t="s">
        <v>216</v>
      </c>
      <c r="CO23085" s="52"/>
      <c r="CP23085" s="52"/>
      <c r="CQ23085" s="52"/>
      <c r="CR23085" s="52"/>
      <c r="CS23085" s="52"/>
      <c r="CT23085" s="52"/>
      <c r="CU23085" s="33"/>
      <c r="CV23085" s="33"/>
    </row>
    <row r="23086" spans="74:100">
      <c r="BV23086" s="62"/>
      <c r="BW23086" s="62"/>
      <c r="BX23086" s="62"/>
      <c r="BY23086" s="62"/>
      <c r="BZ23086" s="62"/>
      <c r="CA23086" s="62"/>
      <c r="CB23086" s="62"/>
      <c r="CC23086" s="62"/>
      <c r="CD23086" s="62"/>
      <c r="CE23086" s="62"/>
      <c r="CF23086" s="62"/>
      <c r="CL23086" s="56" t="s">
        <v>12655</v>
      </c>
      <c r="CM23086" s="56" t="s">
        <v>216</v>
      </c>
      <c r="CN23086" s="56" t="s">
        <v>216</v>
      </c>
      <c r="CO23086" s="52"/>
      <c r="CP23086" s="52"/>
      <c r="CQ23086" s="52"/>
      <c r="CR23086" s="52"/>
      <c r="CS23086" s="52"/>
      <c r="CT23086" s="52"/>
      <c r="CU23086" s="33"/>
      <c r="CV23086" s="33"/>
    </row>
    <row r="23087" spans="74:100">
      <c r="BV23087" s="62"/>
      <c r="BW23087" s="62"/>
      <c r="BX23087" s="62"/>
      <c r="BY23087" s="62"/>
      <c r="BZ23087" s="62"/>
      <c r="CA23087" s="62"/>
      <c r="CB23087" s="62"/>
      <c r="CC23087" s="62"/>
      <c r="CD23087" s="62"/>
      <c r="CE23087" s="62"/>
      <c r="CF23087" s="62"/>
      <c r="CL23087" s="56" t="s">
        <v>25989</v>
      </c>
      <c r="CM23087" s="56" t="s">
        <v>216</v>
      </c>
      <c r="CN23087" s="56" t="s">
        <v>216</v>
      </c>
      <c r="CO23087" s="52"/>
      <c r="CP23087" s="52"/>
      <c r="CQ23087" s="52"/>
      <c r="CR23087" s="52"/>
      <c r="CS23087" s="52"/>
      <c r="CT23087" s="52"/>
      <c r="CU23087" s="33"/>
      <c r="CV23087" s="33"/>
    </row>
    <row r="23088" spans="74:100">
      <c r="BV23088" s="62"/>
      <c r="BW23088" s="62"/>
      <c r="BX23088" s="62"/>
      <c r="BY23088" s="62"/>
      <c r="BZ23088" s="62"/>
      <c r="CA23088" s="62"/>
      <c r="CB23088" s="62"/>
      <c r="CC23088" s="62"/>
      <c r="CD23088" s="62"/>
      <c r="CE23088" s="62"/>
      <c r="CF23088" s="62"/>
      <c r="CL23088" s="56" t="s">
        <v>25990</v>
      </c>
      <c r="CM23088" s="56" t="s">
        <v>216</v>
      </c>
      <c r="CN23088" s="56" t="s">
        <v>216</v>
      </c>
      <c r="CO23088" s="52"/>
      <c r="CP23088" s="52"/>
      <c r="CQ23088" s="52"/>
      <c r="CR23088" s="52"/>
      <c r="CS23088" s="52"/>
      <c r="CT23088" s="52"/>
      <c r="CU23088" s="33"/>
      <c r="CV23088" s="33"/>
    </row>
    <row r="23089" spans="74:100">
      <c r="BV23089" s="62"/>
      <c r="BW23089" s="62"/>
      <c r="BX23089" s="62"/>
      <c r="BY23089" s="62"/>
      <c r="BZ23089" s="62"/>
      <c r="CA23089" s="62"/>
      <c r="CB23089" s="62"/>
      <c r="CC23089" s="62"/>
      <c r="CD23089" s="62"/>
      <c r="CE23089" s="62"/>
      <c r="CF23089" s="62"/>
      <c r="CL23089" s="56" t="s">
        <v>25991</v>
      </c>
      <c r="CM23089" s="56" t="s">
        <v>216</v>
      </c>
      <c r="CN23089" s="56" t="s">
        <v>216</v>
      </c>
      <c r="CO23089" s="52"/>
      <c r="CP23089" s="52"/>
      <c r="CQ23089" s="52"/>
      <c r="CR23089" s="52"/>
      <c r="CS23089" s="52"/>
      <c r="CT23089" s="52"/>
      <c r="CU23089" s="33"/>
      <c r="CV23089" s="33"/>
    </row>
    <row r="23090" spans="74:100">
      <c r="BV23090" s="62"/>
      <c r="BW23090" s="62"/>
      <c r="BX23090" s="62"/>
      <c r="BY23090" s="62"/>
      <c r="BZ23090" s="62"/>
      <c r="CA23090" s="62"/>
      <c r="CB23090" s="62"/>
      <c r="CC23090" s="62"/>
      <c r="CD23090" s="62"/>
      <c r="CE23090" s="62"/>
      <c r="CF23090" s="62"/>
      <c r="CL23090" s="35" t="s">
        <v>15896</v>
      </c>
      <c r="CM23090" s="35" t="s">
        <v>217</v>
      </c>
      <c r="CN23090" s="35" t="s">
        <v>217</v>
      </c>
      <c r="CO23090" s="52"/>
      <c r="CP23090" s="52"/>
      <c r="CQ23090" s="52"/>
      <c r="CR23090" s="52"/>
      <c r="CS23090" s="52"/>
      <c r="CT23090" s="52"/>
      <c r="CU23090" s="33"/>
      <c r="CV23090" s="33"/>
    </row>
    <row r="23091" spans="74:100">
      <c r="BV23091" s="62"/>
      <c r="BW23091" s="62"/>
      <c r="BX23091" s="62"/>
      <c r="BY23091" s="62"/>
      <c r="BZ23091" s="62"/>
      <c r="CA23091" s="62"/>
      <c r="CB23091" s="62"/>
      <c r="CC23091" s="62"/>
      <c r="CD23091" s="62"/>
      <c r="CE23091" s="62"/>
      <c r="CF23091" s="62"/>
      <c r="CL23091" s="35" t="s">
        <v>15897</v>
      </c>
      <c r="CM23091" s="35" t="s">
        <v>217</v>
      </c>
      <c r="CN23091" s="35" t="s">
        <v>217</v>
      </c>
      <c r="CO23091" s="52"/>
      <c r="CP23091" s="52"/>
      <c r="CQ23091" s="52"/>
      <c r="CR23091" s="52"/>
      <c r="CS23091" s="52"/>
      <c r="CT23091" s="52"/>
      <c r="CU23091" s="33"/>
      <c r="CV23091" s="33"/>
    </row>
    <row r="23092" spans="74:100">
      <c r="BV23092" s="62"/>
      <c r="BW23092" s="62"/>
      <c r="BX23092" s="62"/>
      <c r="BY23092" s="62"/>
      <c r="BZ23092" s="62"/>
      <c r="CA23092" s="62"/>
      <c r="CB23092" s="62"/>
      <c r="CC23092" s="62"/>
      <c r="CD23092" s="62"/>
      <c r="CE23092" s="62"/>
      <c r="CF23092" s="62"/>
      <c r="CL23092" s="35" t="s">
        <v>15900</v>
      </c>
      <c r="CM23092" s="35" t="s">
        <v>217</v>
      </c>
      <c r="CN23092" s="35" t="s">
        <v>217</v>
      </c>
      <c r="CO23092" s="52"/>
      <c r="CP23092" s="52"/>
      <c r="CQ23092" s="52"/>
      <c r="CR23092" s="52"/>
      <c r="CS23092" s="52"/>
      <c r="CT23092" s="52"/>
      <c r="CU23092" s="33"/>
      <c r="CV23092" s="33"/>
    </row>
    <row r="23093" spans="74:100">
      <c r="BV23093" s="62"/>
      <c r="BW23093" s="62"/>
      <c r="BX23093" s="62"/>
      <c r="BY23093" s="62"/>
      <c r="BZ23093" s="62"/>
      <c r="CA23093" s="62"/>
      <c r="CB23093" s="62"/>
      <c r="CC23093" s="62"/>
      <c r="CD23093" s="62"/>
      <c r="CE23093" s="62"/>
      <c r="CF23093" s="62"/>
      <c r="CL23093" s="35" t="s">
        <v>15898</v>
      </c>
      <c r="CM23093" s="35" t="s">
        <v>217</v>
      </c>
      <c r="CN23093" s="35" t="s">
        <v>217</v>
      </c>
      <c r="CO23093" s="52"/>
      <c r="CP23093" s="52"/>
      <c r="CQ23093" s="52"/>
      <c r="CR23093" s="52"/>
      <c r="CS23093" s="52"/>
      <c r="CT23093" s="52"/>
      <c r="CU23093" s="33"/>
      <c r="CV23093" s="33"/>
    </row>
    <row r="23094" spans="74:100">
      <c r="BV23094" s="62"/>
      <c r="BW23094" s="62"/>
      <c r="BX23094" s="62"/>
      <c r="BY23094" s="62"/>
      <c r="BZ23094" s="62"/>
      <c r="CA23094" s="62"/>
      <c r="CB23094" s="62"/>
      <c r="CC23094" s="62"/>
      <c r="CD23094" s="62"/>
      <c r="CE23094" s="62"/>
      <c r="CF23094" s="62"/>
      <c r="CL23094" s="56" t="s">
        <v>17129</v>
      </c>
      <c r="CM23094" s="56" t="s">
        <v>214</v>
      </c>
      <c r="CN23094" s="56" t="s">
        <v>214</v>
      </c>
      <c r="CO23094" s="52"/>
      <c r="CP23094" s="52"/>
      <c r="CQ23094" s="52"/>
      <c r="CR23094" s="52"/>
      <c r="CS23094" s="52"/>
      <c r="CT23094" s="52"/>
      <c r="CU23094" s="33"/>
      <c r="CV23094" s="33"/>
    </row>
    <row r="23095" spans="74:100">
      <c r="BV23095" s="62"/>
      <c r="BW23095" s="62"/>
      <c r="BX23095" s="62"/>
      <c r="BY23095" s="62"/>
      <c r="BZ23095" s="62"/>
      <c r="CA23095" s="62"/>
      <c r="CB23095" s="62"/>
      <c r="CC23095" s="62"/>
      <c r="CD23095" s="62"/>
      <c r="CE23095" s="62"/>
      <c r="CF23095" s="62"/>
      <c r="CL23095" s="56" t="s">
        <v>17128</v>
      </c>
      <c r="CM23095" s="56" t="s">
        <v>216</v>
      </c>
      <c r="CN23095" s="56" t="s">
        <v>216</v>
      </c>
      <c r="CO23095" s="52"/>
      <c r="CP23095" s="52"/>
      <c r="CQ23095" s="52"/>
      <c r="CR23095" s="52"/>
      <c r="CS23095" s="52"/>
      <c r="CT23095" s="52"/>
      <c r="CU23095" s="33"/>
      <c r="CV23095" s="33"/>
    </row>
    <row r="23096" spans="74:100">
      <c r="BV23096" s="62"/>
      <c r="BW23096" s="62"/>
      <c r="BX23096" s="62"/>
      <c r="BY23096" s="62"/>
      <c r="BZ23096" s="62"/>
      <c r="CA23096" s="62"/>
      <c r="CB23096" s="62"/>
      <c r="CC23096" s="62"/>
      <c r="CD23096" s="62"/>
      <c r="CE23096" s="62"/>
      <c r="CF23096" s="62"/>
      <c r="CL23096" s="56" t="s">
        <v>1966</v>
      </c>
      <c r="CM23096" s="56" t="s">
        <v>216</v>
      </c>
      <c r="CN23096" s="56" t="s">
        <v>216</v>
      </c>
      <c r="CO23096" s="52"/>
      <c r="CP23096" s="52"/>
      <c r="CQ23096" s="52"/>
      <c r="CR23096" s="52"/>
      <c r="CS23096" s="52"/>
      <c r="CT23096" s="52"/>
      <c r="CU23096" s="33"/>
      <c r="CV23096" s="33"/>
    </row>
    <row r="23097" spans="74:100">
      <c r="BV23097" s="62"/>
      <c r="BW23097" s="62"/>
      <c r="BX23097" s="62"/>
      <c r="BY23097" s="62"/>
      <c r="BZ23097" s="62"/>
      <c r="CA23097" s="62"/>
      <c r="CB23097" s="62"/>
      <c r="CC23097" s="62"/>
      <c r="CD23097" s="62"/>
      <c r="CE23097" s="62"/>
      <c r="CF23097" s="62"/>
      <c r="CL23097" s="35" t="s">
        <v>29734</v>
      </c>
      <c r="CM23097" s="35" t="s">
        <v>217</v>
      </c>
      <c r="CN23097" s="35" t="s">
        <v>217</v>
      </c>
      <c r="CO23097" s="52"/>
      <c r="CP23097" s="52"/>
      <c r="CQ23097" s="52"/>
      <c r="CR23097" s="52"/>
      <c r="CS23097" s="52"/>
      <c r="CT23097" s="52"/>
      <c r="CU23097" s="33"/>
      <c r="CV23097" s="33"/>
    </row>
    <row r="23098" spans="74:100">
      <c r="BV23098" s="62"/>
      <c r="BW23098" s="62"/>
      <c r="BX23098" s="62"/>
      <c r="BY23098" s="62"/>
      <c r="BZ23098" s="62"/>
      <c r="CA23098" s="62"/>
      <c r="CB23098" s="62"/>
      <c r="CC23098" s="62"/>
      <c r="CD23098" s="62"/>
      <c r="CE23098" s="62"/>
      <c r="CF23098" s="62"/>
      <c r="CL23098" s="56" t="s">
        <v>1967</v>
      </c>
      <c r="CM23098" s="56" t="s">
        <v>214</v>
      </c>
      <c r="CN23098" s="56" t="s">
        <v>214</v>
      </c>
      <c r="CO23098" s="52"/>
      <c r="CP23098" s="52"/>
      <c r="CQ23098" s="52"/>
      <c r="CR23098" s="52"/>
      <c r="CS23098" s="52"/>
      <c r="CT23098" s="52"/>
      <c r="CU23098" s="33"/>
      <c r="CV23098" s="33"/>
    </row>
    <row r="23099" spans="74:100">
      <c r="BV23099" s="62"/>
      <c r="BW23099" s="62"/>
      <c r="BX23099" s="62"/>
      <c r="BY23099" s="62"/>
      <c r="BZ23099" s="62"/>
      <c r="CA23099" s="62"/>
      <c r="CB23099" s="62"/>
      <c r="CC23099" s="62"/>
      <c r="CD23099" s="62"/>
      <c r="CE23099" s="62"/>
      <c r="CF23099" s="62"/>
      <c r="CL23099" s="35" t="s">
        <v>29735</v>
      </c>
      <c r="CM23099" s="35" t="s">
        <v>217</v>
      </c>
      <c r="CN23099" s="35" t="s">
        <v>217</v>
      </c>
      <c r="CO23099" s="52"/>
      <c r="CP23099" s="52"/>
      <c r="CQ23099" s="52"/>
      <c r="CR23099" s="52"/>
      <c r="CS23099" s="52"/>
      <c r="CT23099" s="52"/>
      <c r="CU23099" s="33"/>
      <c r="CV23099" s="33"/>
    </row>
    <row r="23100" spans="74:100">
      <c r="BV23100" s="62"/>
      <c r="BW23100" s="62"/>
      <c r="BX23100" s="62"/>
      <c r="BY23100" s="62"/>
      <c r="BZ23100" s="62"/>
      <c r="CA23100" s="62"/>
      <c r="CB23100" s="62"/>
      <c r="CC23100" s="62"/>
      <c r="CD23100" s="62"/>
      <c r="CE23100" s="62"/>
      <c r="CF23100" s="62"/>
      <c r="CL23100" s="56" t="s">
        <v>29736</v>
      </c>
      <c r="CM23100" s="56" t="s">
        <v>216</v>
      </c>
      <c r="CN23100" s="56" t="s">
        <v>216</v>
      </c>
      <c r="CO23100" s="52"/>
      <c r="CP23100" s="52"/>
      <c r="CQ23100" s="52"/>
      <c r="CR23100" s="52"/>
      <c r="CS23100" s="52"/>
      <c r="CT23100" s="52"/>
      <c r="CU23100" s="33"/>
      <c r="CV23100" s="33"/>
    </row>
    <row r="23101" spans="74:100">
      <c r="BV23101" s="62"/>
      <c r="BW23101" s="62"/>
      <c r="BX23101" s="62"/>
      <c r="BY23101" s="62"/>
      <c r="BZ23101" s="62"/>
      <c r="CA23101" s="62"/>
      <c r="CB23101" s="62"/>
      <c r="CC23101" s="62"/>
      <c r="CD23101" s="62"/>
      <c r="CE23101" s="62"/>
      <c r="CF23101" s="62"/>
      <c r="CL23101" s="56" t="s">
        <v>15665</v>
      </c>
      <c r="CM23101" s="56" t="s">
        <v>216</v>
      </c>
      <c r="CN23101" s="56" t="s">
        <v>216</v>
      </c>
      <c r="CO23101" s="52"/>
      <c r="CP23101" s="52"/>
      <c r="CQ23101" s="52"/>
      <c r="CR23101" s="52"/>
      <c r="CS23101" s="52"/>
      <c r="CT23101" s="52"/>
      <c r="CU23101" s="33"/>
      <c r="CV23101" s="33"/>
    </row>
    <row r="23102" spans="74:100">
      <c r="BV23102" s="62"/>
      <c r="BW23102" s="62"/>
      <c r="BX23102" s="62"/>
      <c r="BY23102" s="62"/>
      <c r="BZ23102" s="62"/>
      <c r="CA23102" s="62"/>
      <c r="CB23102" s="62"/>
      <c r="CC23102" s="62"/>
      <c r="CD23102" s="62"/>
      <c r="CE23102" s="62"/>
      <c r="CF23102" s="62"/>
      <c r="CL23102" s="35" t="s">
        <v>1968</v>
      </c>
      <c r="CM23102" s="35" t="s">
        <v>217</v>
      </c>
      <c r="CN23102" s="35" t="s">
        <v>217</v>
      </c>
      <c r="CO23102" s="52"/>
      <c r="CP23102" s="52"/>
      <c r="CQ23102" s="52"/>
      <c r="CR23102" s="52"/>
      <c r="CS23102" s="52"/>
      <c r="CT23102" s="52"/>
      <c r="CU23102" s="33"/>
      <c r="CV23102" s="33"/>
    </row>
    <row r="23103" spans="74:100">
      <c r="BV23103" s="62"/>
      <c r="BW23103" s="62"/>
      <c r="BX23103" s="62"/>
      <c r="BY23103" s="62"/>
      <c r="BZ23103" s="62"/>
      <c r="CA23103" s="62"/>
      <c r="CB23103" s="62"/>
      <c r="CC23103" s="62"/>
      <c r="CD23103" s="62"/>
      <c r="CE23103" s="62"/>
      <c r="CF23103" s="62"/>
      <c r="CL23103" s="56" t="s">
        <v>12659</v>
      </c>
      <c r="CM23103" s="56" t="s">
        <v>216</v>
      </c>
      <c r="CN23103" s="56" t="s">
        <v>216</v>
      </c>
      <c r="CO23103" s="52"/>
      <c r="CP23103" s="52"/>
      <c r="CQ23103" s="52"/>
      <c r="CR23103" s="52"/>
      <c r="CS23103" s="52"/>
      <c r="CT23103" s="52"/>
      <c r="CU23103" s="33"/>
      <c r="CV23103" s="33"/>
    </row>
    <row r="23104" spans="74:100">
      <c r="BV23104" s="62"/>
      <c r="BW23104" s="62"/>
      <c r="BX23104" s="62"/>
      <c r="BY23104" s="62"/>
      <c r="BZ23104" s="62"/>
      <c r="CA23104" s="62"/>
      <c r="CB23104" s="62"/>
      <c r="CC23104" s="62"/>
      <c r="CD23104" s="62"/>
      <c r="CE23104" s="62"/>
      <c r="CF23104" s="62"/>
      <c r="CL23104" s="56" t="s">
        <v>12660</v>
      </c>
      <c r="CM23104" s="56" t="s">
        <v>216</v>
      </c>
      <c r="CN23104" s="56" t="s">
        <v>216</v>
      </c>
      <c r="CO23104" s="52"/>
      <c r="CP23104" s="52"/>
      <c r="CQ23104" s="52"/>
      <c r="CR23104" s="52"/>
      <c r="CS23104" s="52"/>
      <c r="CT23104" s="52"/>
      <c r="CU23104" s="33"/>
      <c r="CV23104" s="33"/>
    </row>
    <row r="23105" spans="74:100">
      <c r="BV23105" s="62"/>
      <c r="BW23105" s="62"/>
      <c r="BX23105" s="62"/>
      <c r="BY23105" s="62"/>
      <c r="BZ23105" s="62"/>
      <c r="CA23105" s="62"/>
      <c r="CB23105" s="62"/>
      <c r="CC23105" s="62"/>
      <c r="CD23105" s="62"/>
      <c r="CE23105" s="62"/>
      <c r="CF23105" s="62"/>
      <c r="CL23105" s="35" t="s">
        <v>12658</v>
      </c>
      <c r="CM23105" s="35" t="s">
        <v>217</v>
      </c>
      <c r="CN23105" s="35" t="s">
        <v>217</v>
      </c>
      <c r="CO23105" s="52"/>
      <c r="CP23105" s="52"/>
      <c r="CQ23105" s="52"/>
      <c r="CR23105" s="52"/>
      <c r="CS23105" s="52"/>
      <c r="CT23105" s="52"/>
      <c r="CU23105" s="33"/>
      <c r="CV23105" s="33"/>
    </row>
    <row r="23106" spans="74:100">
      <c r="BV23106" s="62"/>
      <c r="BW23106" s="62"/>
      <c r="BX23106" s="62"/>
      <c r="BY23106" s="62"/>
      <c r="BZ23106" s="62"/>
      <c r="CA23106" s="62"/>
      <c r="CB23106" s="62"/>
      <c r="CC23106" s="62"/>
      <c r="CD23106" s="62"/>
      <c r="CE23106" s="62"/>
      <c r="CF23106" s="62"/>
      <c r="CL23106" s="35" t="s">
        <v>12661</v>
      </c>
      <c r="CM23106" s="35" t="s">
        <v>217</v>
      </c>
      <c r="CN23106" s="35" t="s">
        <v>217</v>
      </c>
      <c r="CO23106" s="52"/>
      <c r="CP23106" s="52"/>
      <c r="CQ23106" s="52"/>
      <c r="CR23106" s="52"/>
      <c r="CS23106" s="52"/>
      <c r="CT23106" s="52"/>
      <c r="CU23106" s="33"/>
      <c r="CV23106" s="33"/>
    </row>
    <row r="23107" spans="74:100">
      <c r="BV23107" s="62"/>
      <c r="BW23107" s="62"/>
      <c r="BX23107" s="62"/>
      <c r="BY23107" s="62"/>
      <c r="BZ23107" s="62"/>
      <c r="CA23107" s="62"/>
      <c r="CB23107" s="62"/>
      <c r="CC23107" s="62"/>
      <c r="CD23107" s="62"/>
      <c r="CE23107" s="62"/>
      <c r="CF23107" s="62"/>
      <c r="CL23107" s="35" t="s">
        <v>29737</v>
      </c>
      <c r="CM23107" s="35" t="s">
        <v>217</v>
      </c>
      <c r="CN23107" s="35" t="s">
        <v>217</v>
      </c>
      <c r="CO23107" s="52"/>
      <c r="CP23107" s="52"/>
      <c r="CQ23107" s="52"/>
      <c r="CR23107" s="52"/>
      <c r="CS23107" s="52"/>
      <c r="CT23107" s="52"/>
      <c r="CU23107" s="33"/>
      <c r="CV23107" s="33"/>
    </row>
    <row r="23108" spans="74:100">
      <c r="BV23108" s="62"/>
      <c r="BW23108" s="62"/>
      <c r="BX23108" s="62"/>
      <c r="BY23108" s="62"/>
      <c r="BZ23108" s="62"/>
      <c r="CA23108" s="62"/>
      <c r="CB23108" s="62"/>
      <c r="CC23108" s="62"/>
      <c r="CD23108" s="62"/>
      <c r="CE23108" s="62"/>
      <c r="CF23108" s="62"/>
      <c r="CL23108" s="35" t="s">
        <v>1969</v>
      </c>
      <c r="CM23108" s="35" t="s">
        <v>217</v>
      </c>
      <c r="CN23108" s="35" t="s">
        <v>217</v>
      </c>
      <c r="CO23108" s="52"/>
      <c r="CP23108" s="52"/>
      <c r="CQ23108" s="52"/>
      <c r="CR23108" s="52"/>
      <c r="CS23108" s="52"/>
      <c r="CT23108" s="52"/>
      <c r="CU23108" s="33"/>
      <c r="CV23108" s="33"/>
    </row>
    <row r="23109" spans="74:100">
      <c r="BV23109" s="62"/>
      <c r="BW23109" s="62"/>
      <c r="BX23109" s="62"/>
      <c r="BY23109" s="62"/>
      <c r="BZ23109" s="62"/>
      <c r="CA23109" s="62"/>
      <c r="CB23109" s="62"/>
      <c r="CC23109" s="62"/>
      <c r="CD23109" s="62"/>
      <c r="CE23109" s="62"/>
      <c r="CF23109" s="62"/>
      <c r="CL23109" s="35" t="s">
        <v>12662</v>
      </c>
      <c r="CM23109" s="35" t="s">
        <v>217</v>
      </c>
      <c r="CN23109" s="35" t="s">
        <v>217</v>
      </c>
      <c r="CO23109" s="52"/>
      <c r="CP23109" s="52"/>
      <c r="CQ23109" s="52"/>
      <c r="CR23109" s="52"/>
      <c r="CS23109" s="52"/>
      <c r="CT23109" s="52"/>
      <c r="CU23109" s="33"/>
      <c r="CV23109" s="33"/>
    </row>
    <row r="23110" spans="74:100">
      <c r="BV23110" s="62"/>
      <c r="BW23110" s="62"/>
      <c r="BX23110" s="62"/>
      <c r="BY23110" s="62"/>
      <c r="BZ23110" s="62"/>
      <c r="CA23110" s="62"/>
      <c r="CB23110" s="62"/>
      <c r="CC23110" s="62"/>
      <c r="CD23110" s="62"/>
      <c r="CE23110" s="62"/>
      <c r="CF23110" s="62"/>
      <c r="CL23110" s="56" t="s">
        <v>12663</v>
      </c>
      <c r="CM23110" s="56" t="s">
        <v>216</v>
      </c>
      <c r="CN23110" s="56" t="s">
        <v>216</v>
      </c>
      <c r="CO23110" s="52"/>
      <c r="CP23110" s="52"/>
      <c r="CQ23110" s="52"/>
      <c r="CR23110" s="52"/>
      <c r="CS23110" s="52"/>
      <c r="CT23110" s="52"/>
      <c r="CU23110" s="33"/>
      <c r="CV23110" s="33"/>
    </row>
    <row r="23111" spans="74:100">
      <c r="BV23111" s="62"/>
      <c r="BW23111" s="62"/>
      <c r="BX23111" s="62"/>
      <c r="BY23111" s="62"/>
      <c r="BZ23111" s="62"/>
      <c r="CA23111" s="62"/>
      <c r="CB23111" s="62"/>
      <c r="CC23111" s="62"/>
      <c r="CD23111" s="62"/>
      <c r="CE23111" s="62"/>
      <c r="CF23111" s="62"/>
      <c r="CL23111" s="35" t="s">
        <v>29738</v>
      </c>
      <c r="CM23111" s="35" t="s">
        <v>217</v>
      </c>
      <c r="CN23111" s="35" t="s">
        <v>217</v>
      </c>
      <c r="CO23111" s="52"/>
      <c r="CP23111" s="52"/>
      <c r="CQ23111" s="52"/>
      <c r="CR23111" s="52"/>
      <c r="CS23111" s="52"/>
      <c r="CT23111" s="52"/>
      <c r="CU23111" s="33"/>
      <c r="CV23111" s="33"/>
    </row>
    <row r="23112" spans="74:100">
      <c r="BV23112" s="62"/>
      <c r="BW23112" s="62"/>
      <c r="BX23112" s="62"/>
      <c r="BY23112" s="62"/>
      <c r="BZ23112" s="62"/>
      <c r="CA23112" s="62"/>
      <c r="CB23112" s="62"/>
      <c r="CC23112" s="62"/>
      <c r="CD23112" s="62"/>
      <c r="CE23112" s="62"/>
      <c r="CF23112" s="62"/>
      <c r="CL23112" s="35" t="s">
        <v>12664</v>
      </c>
      <c r="CM23112" s="35" t="s">
        <v>217</v>
      </c>
      <c r="CN23112" s="35" t="s">
        <v>217</v>
      </c>
      <c r="CO23112" s="52"/>
      <c r="CP23112" s="52"/>
      <c r="CQ23112" s="52"/>
      <c r="CR23112" s="52"/>
      <c r="CS23112" s="52"/>
      <c r="CT23112" s="52"/>
      <c r="CU23112" s="33"/>
      <c r="CV23112" s="33"/>
    </row>
    <row r="23113" spans="74:100">
      <c r="BV23113" s="62"/>
      <c r="BW23113" s="62"/>
      <c r="BX23113" s="62"/>
      <c r="BY23113" s="62"/>
      <c r="BZ23113" s="62"/>
      <c r="CA23113" s="62"/>
      <c r="CB23113" s="62"/>
      <c r="CC23113" s="62"/>
      <c r="CD23113" s="62"/>
      <c r="CE23113" s="62"/>
      <c r="CF23113" s="62"/>
      <c r="CL23113" s="35" t="s">
        <v>11416</v>
      </c>
      <c r="CM23113" s="35" t="s">
        <v>217</v>
      </c>
      <c r="CN23113" s="35" t="s">
        <v>217</v>
      </c>
      <c r="CO23113" s="52"/>
      <c r="CP23113" s="52"/>
      <c r="CQ23113" s="52"/>
      <c r="CR23113" s="52"/>
      <c r="CS23113" s="52"/>
      <c r="CT23113" s="52"/>
      <c r="CU23113" s="33"/>
      <c r="CV23113" s="33"/>
    </row>
    <row r="23114" spans="74:100">
      <c r="BV23114" s="62"/>
      <c r="BW23114" s="62"/>
      <c r="BX23114" s="62"/>
      <c r="BY23114" s="62"/>
      <c r="BZ23114" s="62"/>
      <c r="CA23114" s="62"/>
      <c r="CB23114" s="62"/>
      <c r="CC23114" s="62"/>
      <c r="CD23114" s="62"/>
      <c r="CE23114" s="62"/>
      <c r="CF23114" s="62"/>
      <c r="CL23114" s="56" t="s">
        <v>12688</v>
      </c>
      <c r="CM23114" s="56" t="s">
        <v>215</v>
      </c>
      <c r="CN23114" s="56" t="s">
        <v>215</v>
      </c>
      <c r="CO23114" s="52"/>
      <c r="CP23114" s="52"/>
      <c r="CQ23114" s="52"/>
      <c r="CR23114" s="52"/>
      <c r="CS23114" s="52"/>
      <c r="CT23114" s="52"/>
      <c r="CU23114" s="33"/>
      <c r="CV23114" s="33"/>
    </row>
    <row r="23115" spans="74:100">
      <c r="BV23115" s="62"/>
      <c r="BW23115" s="62"/>
      <c r="BX23115" s="62"/>
      <c r="BY23115" s="62"/>
      <c r="BZ23115" s="62"/>
      <c r="CA23115" s="62"/>
      <c r="CB23115" s="62"/>
      <c r="CC23115" s="62"/>
      <c r="CD23115" s="62"/>
      <c r="CE23115" s="62"/>
      <c r="CF23115" s="62"/>
      <c r="CL23115" s="56" t="s">
        <v>25992</v>
      </c>
      <c r="CM23115" s="56" t="s">
        <v>213</v>
      </c>
      <c r="CN23115" s="56" t="s">
        <v>213</v>
      </c>
      <c r="CO23115" s="52"/>
      <c r="CP23115" s="52"/>
      <c r="CQ23115" s="52"/>
      <c r="CR23115" s="52"/>
      <c r="CS23115" s="52"/>
      <c r="CT23115" s="52"/>
      <c r="CU23115" s="33"/>
      <c r="CV23115" s="33"/>
    </row>
    <row r="23116" spans="74:100">
      <c r="BV23116" s="62"/>
      <c r="BW23116" s="62"/>
      <c r="BX23116" s="62"/>
      <c r="BY23116" s="62"/>
      <c r="BZ23116" s="62"/>
      <c r="CA23116" s="62"/>
      <c r="CB23116" s="62"/>
      <c r="CC23116" s="62"/>
      <c r="CD23116" s="62"/>
      <c r="CE23116" s="62"/>
      <c r="CF23116" s="62"/>
      <c r="CL23116" s="56" t="s">
        <v>12677</v>
      </c>
      <c r="CM23116" s="56" t="s">
        <v>213</v>
      </c>
      <c r="CN23116" s="56" t="s">
        <v>213</v>
      </c>
      <c r="CO23116" s="52"/>
      <c r="CP23116" s="52"/>
      <c r="CQ23116" s="52"/>
      <c r="CR23116" s="52"/>
      <c r="CS23116" s="52"/>
      <c r="CT23116" s="52"/>
      <c r="CU23116" s="33"/>
      <c r="CV23116" s="33"/>
    </row>
    <row r="23117" spans="74:100">
      <c r="BV23117" s="62"/>
      <c r="BW23117" s="62"/>
      <c r="BX23117" s="62"/>
      <c r="BY23117" s="62"/>
      <c r="BZ23117" s="62"/>
      <c r="CA23117" s="62"/>
      <c r="CB23117" s="62"/>
      <c r="CC23117" s="62"/>
      <c r="CD23117" s="62"/>
      <c r="CE23117" s="62"/>
      <c r="CF23117" s="62"/>
      <c r="CL23117" s="56" t="s">
        <v>12666</v>
      </c>
      <c r="CM23117" s="56" t="s">
        <v>214</v>
      </c>
      <c r="CN23117" s="56" t="s">
        <v>214</v>
      </c>
      <c r="CO23117" s="52"/>
      <c r="CP23117" s="52"/>
      <c r="CQ23117" s="52"/>
      <c r="CR23117" s="52"/>
      <c r="CS23117" s="52"/>
      <c r="CT23117" s="52"/>
      <c r="CU23117" s="33"/>
      <c r="CV23117" s="33"/>
    </row>
    <row r="23118" spans="74:100">
      <c r="BV23118" s="62"/>
      <c r="BW23118" s="62"/>
      <c r="BX23118" s="62"/>
      <c r="BY23118" s="62"/>
      <c r="BZ23118" s="62"/>
      <c r="CA23118" s="62"/>
      <c r="CB23118" s="62"/>
      <c r="CC23118" s="62"/>
      <c r="CD23118" s="62"/>
      <c r="CE23118" s="62"/>
      <c r="CF23118" s="62"/>
      <c r="CL23118" s="56" t="s">
        <v>12667</v>
      </c>
      <c r="CM23118" s="56" t="s">
        <v>214</v>
      </c>
      <c r="CN23118" s="56" t="s">
        <v>214</v>
      </c>
      <c r="CO23118" s="52"/>
      <c r="CP23118" s="52"/>
      <c r="CQ23118" s="52"/>
      <c r="CR23118" s="52"/>
      <c r="CS23118" s="52"/>
      <c r="CT23118" s="52"/>
      <c r="CU23118" s="33"/>
      <c r="CV23118" s="33"/>
    </row>
    <row r="23119" spans="74:100">
      <c r="BV23119" s="62"/>
      <c r="BW23119" s="62"/>
      <c r="BX23119" s="62"/>
      <c r="BY23119" s="62"/>
      <c r="BZ23119" s="62"/>
      <c r="CA23119" s="62"/>
      <c r="CB23119" s="62"/>
      <c r="CC23119" s="62"/>
      <c r="CD23119" s="62"/>
      <c r="CE23119" s="62"/>
      <c r="CF23119" s="62"/>
      <c r="CL23119" s="56" t="s">
        <v>25993</v>
      </c>
      <c r="CM23119" s="56" t="s">
        <v>214</v>
      </c>
      <c r="CN23119" s="56" t="s">
        <v>214</v>
      </c>
      <c r="CO23119" s="52"/>
      <c r="CP23119" s="52"/>
      <c r="CQ23119" s="52"/>
      <c r="CR23119" s="52"/>
      <c r="CS23119" s="52"/>
      <c r="CT23119" s="52"/>
      <c r="CU23119" s="33"/>
      <c r="CV23119" s="33"/>
    </row>
    <row r="23120" spans="74:100">
      <c r="BV23120" s="62"/>
      <c r="BW23120" s="62"/>
      <c r="BX23120" s="62"/>
      <c r="BY23120" s="62"/>
      <c r="BZ23120" s="62"/>
      <c r="CA23120" s="62"/>
      <c r="CB23120" s="62"/>
      <c r="CC23120" s="62"/>
      <c r="CD23120" s="62"/>
      <c r="CE23120" s="62"/>
      <c r="CF23120" s="62"/>
      <c r="CL23120" s="56" t="s">
        <v>12668</v>
      </c>
      <c r="CM23120" s="56" t="s">
        <v>214</v>
      </c>
      <c r="CN23120" s="56" t="s">
        <v>214</v>
      </c>
      <c r="CO23120" s="52"/>
      <c r="CP23120" s="52"/>
      <c r="CQ23120" s="52"/>
      <c r="CR23120" s="52"/>
      <c r="CS23120" s="52"/>
      <c r="CT23120" s="52"/>
      <c r="CU23120" s="33"/>
      <c r="CV23120" s="33"/>
    </row>
    <row r="23121" spans="74:100">
      <c r="BV23121" s="62"/>
      <c r="BW23121" s="62"/>
      <c r="BX23121" s="62"/>
      <c r="BY23121" s="62"/>
      <c r="BZ23121" s="62"/>
      <c r="CA23121" s="62"/>
      <c r="CB23121" s="62"/>
      <c r="CC23121" s="62"/>
      <c r="CD23121" s="62"/>
      <c r="CE23121" s="62"/>
      <c r="CF23121" s="62"/>
      <c r="CL23121" s="56" t="s">
        <v>12669</v>
      </c>
      <c r="CM23121" s="56" t="s">
        <v>214</v>
      </c>
      <c r="CN23121" s="56" t="s">
        <v>214</v>
      </c>
      <c r="CO23121" s="52"/>
      <c r="CP23121" s="52"/>
      <c r="CQ23121" s="52"/>
      <c r="CR23121" s="52"/>
      <c r="CS23121" s="52"/>
      <c r="CT23121" s="52"/>
      <c r="CU23121" s="33"/>
      <c r="CV23121" s="33"/>
    </row>
    <row r="23122" spans="74:100">
      <c r="BV23122" s="62"/>
      <c r="BW23122" s="62"/>
      <c r="BX23122" s="62"/>
      <c r="BY23122" s="62"/>
      <c r="BZ23122" s="62"/>
      <c r="CA23122" s="62"/>
      <c r="CB23122" s="62"/>
      <c r="CC23122" s="62"/>
      <c r="CD23122" s="62"/>
      <c r="CE23122" s="62"/>
      <c r="CF23122" s="62"/>
      <c r="CL23122" s="56" t="s">
        <v>12670</v>
      </c>
      <c r="CM23122" s="56" t="s">
        <v>214</v>
      </c>
      <c r="CN23122" s="56" t="s">
        <v>214</v>
      </c>
      <c r="CO23122" s="52"/>
      <c r="CP23122" s="52"/>
      <c r="CQ23122" s="52"/>
      <c r="CR23122" s="52"/>
      <c r="CS23122" s="52"/>
      <c r="CT23122" s="52"/>
      <c r="CU23122" s="33"/>
      <c r="CV23122" s="33"/>
    </row>
    <row r="23123" spans="74:100">
      <c r="BV23123" s="62"/>
      <c r="BW23123" s="62"/>
      <c r="BX23123" s="62"/>
      <c r="BY23123" s="62"/>
      <c r="BZ23123" s="62"/>
      <c r="CA23123" s="62"/>
      <c r="CB23123" s="62"/>
      <c r="CC23123" s="62"/>
      <c r="CD23123" s="62"/>
      <c r="CE23123" s="62"/>
      <c r="CF23123" s="62"/>
      <c r="CL23123" s="56" t="s">
        <v>25994</v>
      </c>
      <c r="CM23123" s="56" t="s">
        <v>214</v>
      </c>
      <c r="CN23123" s="56" t="s">
        <v>214</v>
      </c>
      <c r="CO23123" s="52"/>
      <c r="CP23123" s="52"/>
      <c r="CQ23123" s="52"/>
      <c r="CR23123" s="52"/>
      <c r="CS23123" s="52"/>
      <c r="CT23123" s="52"/>
      <c r="CU23123" s="33"/>
      <c r="CV23123" s="33"/>
    </row>
    <row r="23124" spans="74:100">
      <c r="BV23124" s="62"/>
      <c r="BW23124" s="62"/>
      <c r="BX23124" s="62"/>
      <c r="BY23124" s="62"/>
      <c r="BZ23124" s="62"/>
      <c r="CA23124" s="62"/>
      <c r="CB23124" s="62"/>
      <c r="CC23124" s="62"/>
      <c r="CD23124" s="62"/>
      <c r="CE23124" s="62"/>
      <c r="CF23124" s="62"/>
      <c r="CL23124" s="56" t="s">
        <v>12671</v>
      </c>
      <c r="CM23124" s="56" t="s">
        <v>214</v>
      </c>
      <c r="CN23124" s="56" t="s">
        <v>214</v>
      </c>
      <c r="CO23124" s="52"/>
      <c r="CP23124" s="52"/>
      <c r="CQ23124" s="52"/>
      <c r="CR23124" s="52"/>
      <c r="CS23124" s="52"/>
      <c r="CT23124" s="52"/>
      <c r="CU23124" s="33"/>
      <c r="CV23124" s="33"/>
    </row>
    <row r="23125" spans="74:100">
      <c r="BV23125" s="62"/>
      <c r="BW23125" s="62"/>
      <c r="BX23125" s="62"/>
      <c r="BY23125" s="62"/>
      <c r="BZ23125" s="62"/>
      <c r="CA23125" s="62"/>
      <c r="CB23125" s="62"/>
      <c r="CC23125" s="62"/>
      <c r="CD23125" s="62"/>
      <c r="CE23125" s="62"/>
      <c r="CF23125" s="62"/>
      <c r="CL23125" s="56" t="s">
        <v>12672</v>
      </c>
      <c r="CM23125" s="56" t="s">
        <v>214</v>
      </c>
      <c r="CN23125" s="56" t="s">
        <v>214</v>
      </c>
      <c r="CO23125" s="52"/>
      <c r="CP23125" s="52"/>
      <c r="CQ23125" s="52"/>
      <c r="CR23125" s="52"/>
      <c r="CS23125" s="52"/>
      <c r="CT23125" s="52"/>
      <c r="CU23125" s="33"/>
      <c r="CV23125" s="33"/>
    </row>
    <row r="23126" spans="74:100">
      <c r="BV23126" s="62"/>
      <c r="BW23126" s="62"/>
      <c r="BX23126" s="62"/>
      <c r="BY23126" s="62"/>
      <c r="BZ23126" s="62"/>
      <c r="CA23126" s="62"/>
      <c r="CB23126" s="62"/>
      <c r="CC23126" s="62"/>
      <c r="CD23126" s="62"/>
      <c r="CE23126" s="62"/>
      <c r="CF23126" s="62"/>
      <c r="CL23126" s="56" t="s">
        <v>12673</v>
      </c>
      <c r="CM23126" s="56" t="s">
        <v>214</v>
      </c>
      <c r="CN23126" s="56" t="s">
        <v>214</v>
      </c>
      <c r="CO23126" s="52"/>
      <c r="CP23126" s="52"/>
      <c r="CQ23126" s="52"/>
      <c r="CR23126" s="52"/>
      <c r="CS23126" s="52"/>
      <c r="CT23126" s="52"/>
      <c r="CU23126" s="33"/>
      <c r="CV23126" s="33"/>
    </row>
    <row r="23127" spans="74:100">
      <c r="BV23127" s="62"/>
      <c r="BW23127" s="62"/>
      <c r="BX23127" s="62"/>
      <c r="BY23127" s="62"/>
      <c r="BZ23127" s="62"/>
      <c r="CA23127" s="62"/>
      <c r="CB23127" s="62"/>
      <c r="CC23127" s="62"/>
      <c r="CD23127" s="62"/>
      <c r="CE23127" s="62"/>
      <c r="CF23127" s="62"/>
      <c r="CL23127" s="56" t="s">
        <v>1974</v>
      </c>
      <c r="CM23127" s="56" t="s">
        <v>213</v>
      </c>
      <c r="CN23127" s="56" t="s">
        <v>213</v>
      </c>
      <c r="CO23127" s="52"/>
      <c r="CP23127" s="52"/>
      <c r="CQ23127" s="52"/>
      <c r="CR23127" s="52"/>
      <c r="CS23127" s="52"/>
      <c r="CT23127" s="52"/>
      <c r="CU23127" s="33"/>
      <c r="CV23127" s="33"/>
    </row>
    <row r="23128" spans="74:100">
      <c r="BV23128" s="62"/>
      <c r="BW23128" s="62"/>
      <c r="BX23128" s="62"/>
      <c r="BY23128" s="62"/>
      <c r="BZ23128" s="62"/>
      <c r="CA23128" s="62"/>
      <c r="CB23128" s="62"/>
      <c r="CC23128" s="62"/>
      <c r="CD23128" s="62"/>
      <c r="CE23128" s="62"/>
      <c r="CF23128" s="62"/>
      <c r="CL23128" s="56" t="s">
        <v>1975</v>
      </c>
      <c r="CM23128" s="56" t="s">
        <v>213</v>
      </c>
      <c r="CN23128" s="56" t="s">
        <v>213</v>
      </c>
      <c r="CO23128" s="52"/>
      <c r="CP23128" s="52"/>
      <c r="CQ23128" s="52"/>
      <c r="CR23128" s="52"/>
      <c r="CS23128" s="52"/>
      <c r="CT23128" s="52"/>
      <c r="CU23128" s="33"/>
      <c r="CV23128" s="33"/>
    </row>
    <row r="23129" spans="74:100">
      <c r="BV23129" s="62"/>
      <c r="BW23129" s="62"/>
      <c r="BX23129" s="62"/>
      <c r="BY23129" s="62"/>
      <c r="BZ23129" s="62"/>
      <c r="CA23129" s="62"/>
      <c r="CB23129" s="62"/>
      <c r="CC23129" s="62"/>
      <c r="CD23129" s="62"/>
      <c r="CE23129" s="62"/>
      <c r="CF23129" s="62"/>
      <c r="CL23129" s="56" t="s">
        <v>12680</v>
      </c>
      <c r="CM23129" s="56" t="s">
        <v>214</v>
      </c>
      <c r="CN23129" s="56" t="s">
        <v>214</v>
      </c>
      <c r="CO23129" s="52"/>
      <c r="CP23129" s="52"/>
      <c r="CQ23129" s="52"/>
      <c r="CR23129" s="52"/>
      <c r="CS23129" s="52"/>
      <c r="CT23129" s="52"/>
      <c r="CU23129" s="33"/>
      <c r="CV23129" s="33"/>
    </row>
    <row r="23130" spans="74:100">
      <c r="BV23130" s="62"/>
      <c r="BW23130" s="62"/>
      <c r="BX23130" s="62"/>
      <c r="BY23130" s="62"/>
      <c r="BZ23130" s="62"/>
      <c r="CA23130" s="62"/>
      <c r="CB23130" s="62"/>
      <c r="CC23130" s="62"/>
      <c r="CD23130" s="62"/>
      <c r="CE23130" s="62"/>
      <c r="CF23130" s="62"/>
      <c r="CL23130" s="56" t="s">
        <v>12678</v>
      </c>
      <c r="CM23130" s="56" t="s">
        <v>213</v>
      </c>
      <c r="CN23130" s="56" t="s">
        <v>213</v>
      </c>
      <c r="CO23130" s="52"/>
      <c r="CP23130" s="52"/>
      <c r="CQ23130" s="52"/>
      <c r="CR23130" s="52"/>
      <c r="CS23130" s="52"/>
      <c r="CT23130" s="52"/>
      <c r="CU23130" s="33"/>
      <c r="CV23130" s="33"/>
    </row>
    <row r="23131" spans="74:100">
      <c r="BV23131" s="62"/>
      <c r="BW23131" s="62"/>
      <c r="BX23131" s="62"/>
      <c r="BY23131" s="62"/>
      <c r="BZ23131" s="62"/>
      <c r="CA23131" s="62"/>
      <c r="CB23131" s="62"/>
      <c r="CC23131" s="62"/>
      <c r="CD23131" s="62"/>
      <c r="CE23131" s="62"/>
      <c r="CF23131" s="62"/>
      <c r="CL23131" s="56" t="s">
        <v>12679</v>
      </c>
      <c r="CM23131" s="56" t="s">
        <v>213</v>
      </c>
      <c r="CN23131" s="56" t="s">
        <v>213</v>
      </c>
      <c r="CO23131" s="52"/>
      <c r="CP23131" s="52"/>
      <c r="CQ23131" s="52"/>
      <c r="CR23131" s="52"/>
      <c r="CS23131" s="52"/>
      <c r="CT23131" s="52"/>
      <c r="CU23131" s="33"/>
      <c r="CV23131" s="33"/>
    </row>
    <row r="23132" spans="74:100">
      <c r="BV23132" s="62"/>
      <c r="BW23132" s="62"/>
      <c r="BX23132" s="62"/>
      <c r="BY23132" s="62"/>
      <c r="BZ23132" s="62"/>
      <c r="CA23132" s="62"/>
      <c r="CB23132" s="62"/>
      <c r="CC23132" s="62"/>
      <c r="CD23132" s="62"/>
      <c r="CE23132" s="62"/>
      <c r="CF23132" s="62"/>
      <c r="CL23132" s="56" t="s">
        <v>12674</v>
      </c>
      <c r="CM23132" s="56" t="s">
        <v>214</v>
      </c>
      <c r="CN23132" s="56" t="s">
        <v>214</v>
      </c>
      <c r="CO23132" s="52"/>
      <c r="CP23132" s="52"/>
      <c r="CQ23132" s="52"/>
      <c r="CR23132" s="52"/>
      <c r="CS23132" s="52"/>
      <c r="CT23132" s="52"/>
      <c r="CU23132" s="33"/>
      <c r="CV23132" s="33"/>
    </row>
    <row r="23133" spans="74:100">
      <c r="BV23133" s="62"/>
      <c r="BW23133" s="62"/>
      <c r="BX23133" s="62"/>
      <c r="BY23133" s="62"/>
      <c r="BZ23133" s="62"/>
      <c r="CA23133" s="62"/>
      <c r="CB23133" s="62"/>
      <c r="CC23133" s="62"/>
      <c r="CD23133" s="62"/>
      <c r="CE23133" s="62"/>
      <c r="CF23133" s="62"/>
      <c r="CL23133" s="56" t="s">
        <v>12674</v>
      </c>
      <c r="CM23133" s="56" t="s">
        <v>213</v>
      </c>
      <c r="CN23133" s="56" t="s">
        <v>213</v>
      </c>
      <c r="CO23133" s="52"/>
      <c r="CP23133" s="52"/>
      <c r="CQ23133" s="52"/>
      <c r="CR23133" s="52"/>
      <c r="CS23133" s="52"/>
      <c r="CT23133" s="52"/>
      <c r="CU23133" s="33"/>
      <c r="CV23133" s="33"/>
    </row>
    <row r="23134" spans="74:100">
      <c r="BV23134" s="62"/>
      <c r="BW23134" s="62"/>
      <c r="BX23134" s="62"/>
      <c r="BY23134" s="62"/>
      <c r="BZ23134" s="62"/>
      <c r="CA23134" s="62"/>
      <c r="CB23134" s="62"/>
      <c r="CC23134" s="62"/>
      <c r="CD23134" s="62"/>
      <c r="CE23134" s="62"/>
      <c r="CF23134" s="62"/>
      <c r="CL23134" s="56" t="s">
        <v>12675</v>
      </c>
      <c r="CM23134" s="56" t="s">
        <v>214</v>
      </c>
      <c r="CN23134" s="56" t="s">
        <v>214</v>
      </c>
      <c r="CO23134" s="52"/>
      <c r="CP23134" s="52"/>
      <c r="CQ23134" s="52"/>
      <c r="CR23134" s="52"/>
      <c r="CS23134" s="52"/>
      <c r="CT23134" s="52"/>
      <c r="CU23134" s="33"/>
      <c r="CV23134" s="33"/>
    </row>
    <row r="23135" spans="74:100">
      <c r="BV23135" s="62"/>
      <c r="BW23135" s="62"/>
      <c r="BX23135" s="62"/>
      <c r="BY23135" s="62"/>
      <c r="BZ23135" s="62"/>
      <c r="CA23135" s="62"/>
      <c r="CB23135" s="62"/>
      <c r="CC23135" s="62"/>
      <c r="CD23135" s="62"/>
      <c r="CE23135" s="62"/>
      <c r="CF23135" s="62"/>
      <c r="CL23135" s="56" t="s">
        <v>1976</v>
      </c>
      <c r="CM23135" s="56" t="s">
        <v>214</v>
      </c>
      <c r="CN23135" s="56" t="s">
        <v>214</v>
      </c>
      <c r="CO23135" s="52"/>
      <c r="CP23135" s="52"/>
      <c r="CQ23135" s="52"/>
      <c r="CR23135" s="52"/>
      <c r="CS23135" s="52"/>
      <c r="CT23135" s="52"/>
      <c r="CU23135" s="33"/>
      <c r="CV23135" s="33"/>
    </row>
    <row r="23136" spans="74:100">
      <c r="BV23136" s="62"/>
      <c r="BW23136" s="62"/>
      <c r="BX23136" s="62"/>
      <c r="BY23136" s="62"/>
      <c r="BZ23136" s="62"/>
      <c r="CA23136" s="62"/>
      <c r="CB23136" s="62"/>
      <c r="CC23136" s="62"/>
      <c r="CD23136" s="62"/>
      <c r="CE23136" s="62"/>
      <c r="CF23136" s="62"/>
      <c r="CL23136" s="35" t="s">
        <v>12681</v>
      </c>
      <c r="CM23136" s="35" t="s">
        <v>217</v>
      </c>
      <c r="CN23136" s="35" t="s">
        <v>217</v>
      </c>
      <c r="CO23136" s="52"/>
      <c r="CP23136" s="52"/>
      <c r="CQ23136" s="52"/>
      <c r="CR23136" s="52"/>
      <c r="CS23136" s="52"/>
      <c r="CT23136" s="52"/>
      <c r="CU23136" s="33"/>
      <c r="CV23136" s="33"/>
    </row>
    <row r="23137" spans="74:100">
      <c r="BV23137" s="62"/>
      <c r="BW23137" s="62"/>
      <c r="BX23137" s="62"/>
      <c r="BY23137" s="62"/>
      <c r="BZ23137" s="62"/>
      <c r="CA23137" s="62"/>
      <c r="CB23137" s="62"/>
      <c r="CC23137" s="62"/>
      <c r="CD23137" s="62"/>
      <c r="CE23137" s="62"/>
      <c r="CF23137" s="62"/>
      <c r="CL23137" s="35" t="s">
        <v>12682</v>
      </c>
      <c r="CM23137" s="35" t="s">
        <v>217</v>
      </c>
      <c r="CN23137" s="35" t="s">
        <v>217</v>
      </c>
      <c r="CO23137" s="52"/>
      <c r="CP23137" s="52"/>
      <c r="CQ23137" s="52"/>
      <c r="CR23137" s="52"/>
      <c r="CS23137" s="52"/>
      <c r="CT23137" s="52"/>
      <c r="CU23137" s="33"/>
      <c r="CV23137" s="33"/>
    </row>
    <row r="23138" spans="74:100">
      <c r="BV23138" s="62"/>
      <c r="BW23138" s="62"/>
      <c r="BX23138" s="62"/>
      <c r="BY23138" s="62"/>
      <c r="BZ23138" s="62"/>
      <c r="CA23138" s="62"/>
      <c r="CB23138" s="62"/>
      <c r="CC23138" s="62"/>
      <c r="CD23138" s="62"/>
      <c r="CE23138" s="62"/>
      <c r="CF23138" s="62"/>
      <c r="CL23138" s="56" t="s">
        <v>12689</v>
      </c>
      <c r="CM23138" s="56" t="s">
        <v>215</v>
      </c>
      <c r="CN23138" s="56" t="s">
        <v>215</v>
      </c>
      <c r="CO23138" s="52"/>
      <c r="CP23138" s="52"/>
      <c r="CQ23138" s="52"/>
      <c r="CR23138" s="52"/>
      <c r="CS23138" s="52"/>
      <c r="CT23138" s="52"/>
      <c r="CU23138" s="33"/>
      <c r="CV23138" s="33"/>
    </row>
    <row r="23139" spans="74:100">
      <c r="BV23139" s="62"/>
      <c r="BW23139" s="62"/>
      <c r="BX23139" s="62"/>
      <c r="BY23139" s="62"/>
      <c r="BZ23139" s="62"/>
      <c r="CA23139" s="62"/>
      <c r="CB23139" s="62"/>
      <c r="CC23139" s="62"/>
      <c r="CD23139" s="62"/>
      <c r="CE23139" s="62"/>
      <c r="CF23139" s="62"/>
      <c r="CL23139" s="56" t="s">
        <v>12676</v>
      </c>
      <c r="CM23139" s="56" t="s">
        <v>214</v>
      </c>
      <c r="CN23139" s="56" t="s">
        <v>214</v>
      </c>
      <c r="CO23139" s="52"/>
      <c r="CP23139" s="52"/>
      <c r="CQ23139" s="52"/>
      <c r="CR23139" s="52"/>
      <c r="CS23139" s="52"/>
      <c r="CT23139" s="52"/>
      <c r="CU23139" s="33"/>
      <c r="CV23139" s="33"/>
    </row>
    <row r="23140" spans="74:100">
      <c r="BV23140" s="62"/>
      <c r="BW23140" s="62"/>
      <c r="BX23140" s="62"/>
      <c r="BY23140" s="62"/>
      <c r="BZ23140" s="62"/>
      <c r="CA23140" s="62"/>
      <c r="CB23140" s="62"/>
      <c r="CC23140" s="62"/>
      <c r="CD23140" s="62"/>
      <c r="CE23140" s="62"/>
      <c r="CF23140" s="62"/>
      <c r="CL23140" s="56" t="s">
        <v>12665</v>
      </c>
      <c r="CM23140" s="56" t="s">
        <v>213</v>
      </c>
      <c r="CN23140" s="56" t="s">
        <v>213</v>
      </c>
      <c r="CO23140" s="52"/>
      <c r="CP23140" s="52"/>
      <c r="CQ23140" s="52"/>
      <c r="CR23140" s="52"/>
      <c r="CS23140" s="52"/>
      <c r="CT23140" s="52"/>
      <c r="CU23140" s="33"/>
      <c r="CV23140" s="33"/>
    </row>
    <row r="23141" spans="74:100">
      <c r="BV23141" s="62"/>
      <c r="BW23141" s="62"/>
      <c r="BX23141" s="62"/>
      <c r="BY23141" s="62"/>
      <c r="BZ23141" s="62"/>
      <c r="CA23141" s="62"/>
      <c r="CB23141" s="62"/>
      <c r="CC23141" s="62"/>
      <c r="CD23141" s="62"/>
      <c r="CE23141" s="62"/>
      <c r="CF23141" s="62"/>
      <c r="CL23141" s="56" t="s">
        <v>1977</v>
      </c>
      <c r="CM23141" s="56" t="s">
        <v>215</v>
      </c>
      <c r="CN23141" s="56" t="s">
        <v>215</v>
      </c>
      <c r="CO23141" s="52"/>
      <c r="CP23141" s="52"/>
      <c r="CQ23141" s="52"/>
      <c r="CR23141" s="52"/>
      <c r="CS23141" s="52"/>
      <c r="CT23141" s="52"/>
      <c r="CU23141" s="33"/>
      <c r="CV23141" s="33"/>
    </row>
    <row r="23142" spans="74:100">
      <c r="BV23142" s="62"/>
      <c r="BW23142" s="62"/>
      <c r="BX23142" s="62"/>
      <c r="BY23142" s="62"/>
      <c r="BZ23142" s="62"/>
      <c r="CA23142" s="62"/>
      <c r="CB23142" s="62"/>
      <c r="CC23142" s="62"/>
      <c r="CD23142" s="62"/>
      <c r="CE23142" s="62"/>
      <c r="CF23142" s="62"/>
      <c r="CL23142" s="35" t="s">
        <v>12687</v>
      </c>
      <c r="CM23142" s="35" t="s">
        <v>217</v>
      </c>
      <c r="CN23142" s="35" t="s">
        <v>217</v>
      </c>
      <c r="CO23142" s="52"/>
      <c r="CP23142" s="52"/>
      <c r="CQ23142" s="52"/>
      <c r="CR23142" s="52"/>
      <c r="CS23142" s="52"/>
      <c r="CT23142" s="52"/>
      <c r="CU23142" s="33"/>
      <c r="CV23142" s="33"/>
    </row>
    <row r="23143" spans="74:100">
      <c r="BV23143" s="62"/>
      <c r="BW23143" s="62"/>
      <c r="BX23143" s="62"/>
      <c r="BY23143" s="62"/>
      <c r="BZ23143" s="62"/>
      <c r="CA23143" s="62"/>
      <c r="CB23143" s="62"/>
      <c r="CC23143" s="62"/>
      <c r="CD23143" s="62"/>
      <c r="CE23143" s="62"/>
      <c r="CF23143" s="62"/>
      <c r="CL23143" s="35" t="s">
        <v>12683</v>
      </c>
      <c r="CM23143" s="35" t="s">
        <v>217</v>
      </c>
      <c r="CN23143" s="35" t="s">
        <v>217</v>
      </c>
      <c r="CO23143" s="52"/>
      <c r="CP23143" s="52"/>
      <c r="CQ23143" s="52"/>
      <c r="CR23143" s="52"/>
      <c r="CS23143" s="52"/>
      <c r="CT23143" s="52"/>
      <c r="CU23143" s="33"/>
      <c r="CV23143" s="33"/>
    </row>
    <row r="23144" spans="74:100">
      <c r="BV23144" s="62"/>
      <c r="BW23144" s="62"/>
      <c r="BX23144" s="62"/>
      <c r="BY23144" s="62"/>
      <c r="BZ23144" s="62"/>
      <c r="CA23144" s="62"/>
      <c r="CB23144" s="62"/>
      <c r="CC23144" s="62"/>
      <c r="CD23144" s="62"/>
      <c r="CE23144" s="62"/>
      <c r="CF23144" s="62"/>
      <c r="CL23144" s="35" t="s">
        <v>12684</v>
      </c>
      <c r="CM23144" s="35" t="s">
        <v>217</v>
      </c>
      <c r="CN23144" s="35" t="s">
        <v>217</v>
      </c>
      <c r="CO23144" s="52"/>
      <c r="CP23144" s="52"/>
      <c r="CQ23144" s="52"/>
      <c r="CR23144" s="52"/>
      <c r="CS23144" s="52"/>
      <c r="CT23144" s="52"/>
      <c r="CU23144" s="33"/>
      <c r="CV23144" s="33"/>
    </row>
    <row r="23145" spans="74:100">
      <c r="BV23145" s="62"/>
      <c r="BW23145" s="62"/>
      <c r="BX23145" s="62"/>
      <c r="BY23145" s="62"/>
      <c r="BZ23145" s="62"/>
      <c r="CA23145" s="62"/>
      <c r="CB23145" s="62"/>
      <c r="CC23145" s="62"/>
      <c r="CD23145" s="62"/>
      <c r="CE23145" s="62"/>
      <c r="CF23145" s="62"/>
      <c r="CL23145" s="56" t="s">
        <v>12685</v>
      </c>
      <c r="CM23145" s="56" t="s">
        <v>214</v>
      </c>
      <c r="CN23145" s="56" t="s">
        <v>214</v>
      </c>
      <c r="CO23145" s="52"/>
      <c r="CP23145" s="52"/>
      <c r="CQ23145" s="52"/>
      <c r="CR23145" s="52"/>
      <c r="CS23145" s="52"/>
      <c r="CT23145" s="52"/>
      <c r="CU23145" s="33"/>
      <c r="CV23145" s="33"/>
    </row>
    <row r="23146" spans="74:100">
      <c r="BV23146" s="62"/>
      <c r="BW23146" s="62"/>
      <c r="BX23146" s="62"/>
      <c r="BY23146" s="62"/>
      <c r="BZ23146" s="62"/>
      <c r="CA23146" s="62"/>
      <c r="CB23146" s="62"/>
      <c r="CC23146" s="62"/>
      <c r="CD23146" s="62"/>
      <c r="CE23146" s="62"/>
      <c r="CF23146" s="62"/>
      <c r="CL23146" s="56" t="s">
        <v>12686</v>
      </c>
      <c r="CM23146" s="56" t="s">
        <v>214</v>
      </c>
      <c r="CN23146" s="56" t="s">
        <v>214</v>
      </c>
      <c r="CO23146" s="52"/>
      <c r="CP23146" s="52"/>
      <c r="CQ23146" s="52"/>
      <c r="CR23146" s="52"/>
      <c r="CS23146" s="52"/>
      <c r="CT23146" s="52"/>
      <c r="CU23146" s="33"/>
      <c r="CV23146" s="33"/>
    </row>
    <row r="23147" spans="74:100">
      <c r="BV23147" s="62"/>
      <c r="BW23147" s="62"/>
      <c r="BX23147" s="62"/>
      <c r="BY23147" s="62"/>
      <c r="BZ23147" s="62"/>
      <c r="CA23147" s="62"/>
      <c r="CB23147" s="62"/>
      <c r="CC23147" s="62"/>
      <c r="CD23147" s="62"/>
      <c r="CE23147" s="62"/>
      <c r="CF23147" s="62"/>
      <c r="CL23147" s="56" t="s">
        <v>24200</v>
      </c>
      <c r="CM23147" s="56" t="s">
        <v>213</v>
      </c>
      <c r="CN23147" s="56" t="s">
        <v>213</v>
      </c>
      <c r="CO23147" s="52"/>
      <c r="CP23147" s="52"/>
      <c r="CQ23147" s="52"/>
      <c r="CR23147" s="52"/>
      <c r="CS23147" s="52"/>
      <c r="CT23147" s="52"/>
      <c r="CU23147" s="33"/>
      <c r="CV23147" s="33"/>
    </row>
    <row r="23148" spans="74:100">
      <c r="BV23148" s="62"/>
      <c r="BW23148" s="62"/>
      <c r="BX23148" s="62"/>
      <c r="BY23148" s="62"/>
      <c r="BZ23148" s="62"/>
      <c r="CA23148" s="62"/>
      <c r="CB23148" s="62"/>
      <c r="CC23148" s="62"/>
      <c r="CD23148" s="62"/>
      <c r="CE23148" s="62"/>
      <c r="CF23148" s="62"/>
      <c r="CL23148" s="56" t="s">
        <v>24201</v>
      </c>
      <c r="CM23148" s="56" t="s">
        <v>213</v>
      </c>
      <c r="CN23148" s="56" t="s">
        <v>213</v>
      </c>
      <c r="CO23148" s="52"/>
      <c r="CP23148" s="52"/>
      <c r="CQ23148" s="52"/>
      <c r="CR23148" s="52"/>
      <c r="CS23148" s="52"/>
      <c r="CT23148" s="52"/>
      <c r="CU23148" s="33"/>
      <c r="CV23148" s="33"/>
    </row>
    <row r="23149" spans="74:100">
      <c r="BV23149" s="62"/>
      <c r="BW23149" s="62"/>
      <c r="BX23149" s="62"/>
      <c r="BY23149" s="62"/>
      <c r="BZ23149" s="62"/>
      <c r="CA23149" s="62"/>
      <c r="CB23149" s="62"/>
      <c r="CC23149" s="62"/>
      <c r="CD23149" s="62"/>
      <c r="CE23149" s="62"/>
      <c r="CF23149" s="62"/>
      <c r="CL23149" s="56" t="s">
        <v>24202</v>
      </c>
      <c r="CM23149" s="56" t="s">
        <v>213</v>
      </c>
      <c r="CN23149" s="56" t="s">
        <v>213</v>
      </c>
      <c r="CO23149" s="52"/>
      <c r="CP23149" s="52"/>
      <c r="CQ23149" s="52"/>
      <c r="CR23149" s="52"/>
      <c r="CS23149" s="52"/>
      <c r="CT23149" s="52"/>
      <c r="CU23149" s="33"/>
      <c r="CV23149" s="33"/>
    </row>
    <row r="23150" spans="74:100">
      <c r="BV23150" s="62"/>
      <c r="BW23150" s="62"/>
      <c r="BX23150" s="62"/>
      <c r="BY23150" s="62"/>
      <c r="BZ23150" s="62"/>
      <c r="CA23150" s="62"/>
      <c r="CB23150" s="62"/>
      <c r="CC23150" s="62"/>
      <c r="CD23150" s="62"/>
      <c r="CE23150" s="62"/>
      <c r="CF23150" s="62"/>
      <c r="CL23150" s="35" t="s">
        <v>24203</v>
      </c>
      <c r="CM23150" s="35" t="s">
        <v>217</v>
      </c>
      <c r="CN23150" s="35" t="s">
        <v>217</v>
      </c>
      <c r="CO23150" s="52"/>
      <c r="CP23150" s="52"/>
      <c r="CQ23150" s="52"/>
      <c r="CR23150" s="52"/>
      <c r="CS23150" s="52"/>
      <c r="CT23150" s="52"/>
      <c r="CU23150" s="33"/>
      <c r="CV23150" s="33"/>
    </row>
    <row r="23151" spans="74:100">
      <c r="BV23151" s="62"/>
      <c r="BW23151" s="62"/>
      <c r="BX23151" s="62"/>
      <c r="BY23151" s="62"/>
      <c r="BZ23151" s="62"/>
      <c r="CA23151" s="62"/>
      <c r="CB23151" s="62"/>
      <c r="CC23151" s="62"/>
      <c r="CD23151" s="62"/>
      <c r="CE23151" s="62"/>
      <c r="CF23151" s="62"/>
      <c r="CL23151" s="56" t="s">
        <v>24204</v>
      </c>
      <c r="CM23151" s="56" t="s">
        <v>215</v>
      </c>
      <c r="CN23151" s="56" t="s">
        <v>215</v>
      </c>
      <c r="CO23151" s="52"/>
      <c r="CP23151" s="52"/>
      <c r="CQ23151" s="52"/>
      <c r="CR23151" s="52"/>
      <c r="CS23151" s="52"/>
      <c r="CT23151" s="52"/>
      <c r="CU23151" s="33"/>
      <c r="CV23151" s="33"/>
    </row>
    <row r="23152" spans="74:100">
      <c r="BV23152" s="62"/>
      <c r="BW23152" s="62"/>
      <c r="BX23152" s="62"/>
      <c r="BY23152" s="62"/>
      <c r="BZ23152" s="62"/>
      <c r="CA23152" s="62"/>
      <c r="CB23152" s="62"/>
      <c r="CC23152" s="62"/>
      <c r="CD23152" s="62"/>
      <c r="CE23152" s="62"/>
      <c r="CF23152" s="62"/>
      <c r="CL23152" s="56" t="s">
        <v>12690</v>
      </c>
      <c r="CM23152" s="56" t="s">
        <v>213</v>
      </c>
      <c r="CN23152" s="56" t="s">
        <v>213</v>
      </c>
      <c r="CO23152" s="52"/>
      <c r="CP23152" s="52"/>
      <c r="CQ23152" s="52"/>
      <c r="CR23152" s="52"/>
      <c r="CS23152" s="52"/>
      <c r="CT23152" s="52"/>
      <c r="CU23152" s="33"/>
      <c r="CV23152" s="33"/>
    </row>
    <row r="23153" spans="74:100">
      <c r="BV23153" s="62"/>
      <c r="BW23153" s="62"/>
      <c r="BX23153" s="62"/>
      <c r="BY23153" s="62"/>
      <c r="BZ23153" s="62"/>
      <c r="CA23153" s="62"/>
      <c r="CB23153" s="62"/>
      <c r="CC23153" s="62"/>
      <c r="CD23153" s="62"/>
      <c r="CE23153" s="62"/>
      <c r="CF23153" s="62"/>
      <c r="CL23153" s="35" t="s">
        <v>8406</v>
      </c>
      <c r="CM23153" s="35" t="s">
        <v>217</v>
      </c>
      <c r="CN23153" s="35" t="s">
        <v>217</v>
      </c>
      <c r="CO23153" s="52"/>
      <c r="CP23153" s="52"/>
      <c r="CQ23153" s="52"/>
      <c r="CR23153" s="52"/>
      <c r="CS23153" s="52"/>
      <c r="CT23153" s="52"/>
      <c r="CU23153" s="33"/>
      <c r="CV23153" s="33"/>
    </row>
    <row r="23154" spans="74:100">
      <c r="BV23154" s="62"/>
      <c r="BW23154" s="62"/>
      <c r="BX23154" s="62"/>
      <c r="BY23154" s="62"/>
      <c r="BZ23154" s="62"/>
      <c r="CA23154" s="62"/>
      <c r="CB23154" s="62"/>
      <c r="CC23154" s="62"/>
      <c r="CD23154" s="62"/>
      <c r="CE23154" s="62"/>
      <c r="CF23154" s="62"/>
      <c r="CL23154" s="35" t="s">
        <v>8407</v>
      </c>
      <c r="CM23154" s="35" t="s">
        <v>217</v>
      </c>
      <c r="CN23154" s="35" t="s">
        <v>217</v>
      </c>
      <c r="CO23154" s="52"/>
      <c r="CP23154" s="52"/>
      <c r="CQ23154" s="52"/>
      <c r="CR23154" s="52"/>
      <c r="CS23154" s="52"/>
      <c r="CT23154" s="52"/>
      <c r="CU23154" s="33"/>
      <c r="CV23154" s="33"/>
    </row>
    <row r="23155" spans="74:100">
      <c r="BV23155" s="62"/>
      <c r="BW23155" s="62"/>
      <c r="BX23155" s="62"/>
      <c r="BY23155" s="62"/>
      <c r="BZ23155" s="62"/>
      <c r="CA23155" s="62"/>
      <c r="CB23155" s="62"/>
      <c r="CC23155" s="62"/>
      <c r="CD23155" s="62"/>
      <c r="CE23155" s="62"/>
      <c r="CF23155" s="62"/>
      <c r="CL23155" s="35" t="s">
        <v>8408</v>
      </c>
      <c r="CM23155" s="35" t="s">
        <v>217</v>
      </c>
      <c r="CN23155" s="35" t="s">
        <v>217</v>
      </c>
      <c r="CO23155" s="52"/>
      <c r="CP23155" s="52"/>
      <c r="CQ23155" s="52"/>
      <c r="CR23155" s="52"/>
      <c r="CS23155" s="52"/>
      <c r="CT23155" s="52"/>
      <c r="CU23155" s="33"/>
      <c r="CV23155" s="33"/>
    </row>
    <row r="23156" spans="74:100">
      <c r="BV23156" s="62"/>
      <c r="BW23156" s="62"/>
      <c r="BX23156" s="62"/>
      <c r="BY23156" s="62"/>
      <c r="BZ23156" s="62"/>
      <c r="CA23156" s="62"/>
      <c r="CB23156" s="62"/>
      <c r="CC23156" s="62"/>
      <c r="CD23156" s="62"/>
      <c r="CE23156" s="62"/>
      <c r="CF23156" s="62"/>
      <c r="CL23156" s="56" t="s">
        <v>24205</v>
      </c>
      <c r="CM23156" s="56" t="s">
        <v>215</v>
      </c>
      <c r="CN23156" s="56" t="s">
        <v>215</v>
      </c>
      <c r="CO23156" s="52"/>
      <c r="CP23156" s="52"/>
      <c r="CQ23156" s="52"/>
      <c r="CR23156" s="52"/>
      <c r="CS23156" s="52"/>
      <c r="CT23156" s="52"/>
      <c r="CU23156" s="33"/>
      <c r="CV23156" s="33"/>
    </row>
    <row r="23157" spans="74:100">
      <c r="BV23157" s="62"/>
      <c r="BW23157" s="62"/>
      <c r="BX23157" s="62"/>
      <c r="BY23157" s="62"/>
      <c r="BZ23157" s="62"/>
      <c r="CA23157" s="62"/>
      <c r="CB23157" s="62"/>
      <c r="CC23157" s="62"/>
      <c r="CD23157" s="62"/>
      <c r="CE23157" s="62"/>
      <c r="CF23157" s="62"/>
      <c r="CL23157" s="56" t="s">
        <v>24206</v>
      </c>
      <c r="CM23157" s="56" t="s">
        <v>214</v>
      </c>
      <c r="CN23157" s="56" t="s">
        <v>214</v>
      </c>
      <c r="CO23157" s="52"/>
      <c r="CP23157" s="52"/>
      <c r="CQ23157" s="52"/>
      <c r="CR23157" s="52"/>
      <c r="CS23157" s="52"/>
      <c r="CT23157" s="52"/>
      <c r="CU23157" s="33"/>
      <c r="CV23157" s="33"/>
    </row>
    <row r="23158" spans="74:100">
      <c r="BV23158" s="62"/>
      <c r="BW23158" s="62"/>
      <c r="BX23158" s="62"/>
      <c r="BY23158" s="62"/>
      <c r="BZ23158" s="62"/>
      <c r="CA23158" s="62"/>
      <c r="CB23158" s="62"/>
      <c r="CC23158" s="62"/>
      <c r="CD23158" s="62"/>
      <c r="CE23158" s="62"/>
      <c r="CF23158" s="62"/>
      <c r="CL23158" s="56" t="s">
        <v>25995</v>
      </c>
      <c r="CM23158" s="56" t="s">
        <v>214</v>
      </c>
      <c r="CN23158" s="56" t="s">
        <v>214</v>
      </c>
      <c r="CO23158" s="52"/>
      <c r="CP23158" s="52"/>
      <c r="CQ23158" s="52"/>
      <c r="CR23158" s="52"/>
      <c r="CS23158" s="52"/>
      <c r="CT23158" s="52"/>
      <c r="CU23158" s="33"/>
      <c r="CV23158" s="33"/>
    </row>
    <row r="23159" spans="74:100">
      <c r="BV23159" s="62"/>
      <c r="BW23159" s="62"/>
      <c r="BX23159" s="62"/>
      <c r="BY23159" s="62"/>
      <c r="BZ23159" s="62"/>
      <c r="CA23159" s="62"/>
      <c r="CB23159" s="62"/>
      <c r="CC23159" s="62"/>
      <c r="CD23159" s="62"/>
      <c r="CE23159" s="62"/>
      <c r="CF23159" s="62"/>
      <c r="CL23159" s="56" t="s">
        <v>25996</v>
      </c>
      <c r="CM23159" s="56" t="s">
        <v>214</v>
      </c>
      <c r="CN23159" s="56" t="s">
        <v>214</v>
      </c>
      <c r="CO23159" s="52"/>
      <c r="CP23159" s="52"/>
      <c r="CQ23159" s="52"/>
      <c r="CR23159" s="52"/>
      <c r="CS23159" s="52"/>
      <c r="CT23159" s="52"/>
      <c r="CU23159" s="33"/>
      <c r="CV23159" s="33"/>
    </row>
    <row r="23160" spans="74:100">
      <c r="BV23160" s="62"/>
      <c r="BW23160" s="62"/>
      <c r="BX23160" s="62"/>
      <c r="BY23160" s="62"/>
      <c r="BZ23160" s="62"/>
      <c r="CA23160" s="62"/>
      <c r="CB23160" s="62"/>
      <c r="CC23160" s="62"/>
      <c r="CD23160" s="62"/>
      <c r="CE23160" s="62"/>
      <c r="CF23160" s="62"/>
      <c r="CL23160" s="56" t="s">
        <v>12691</v>
      </c>
      <c r="CM23160" s="56" t="s">
        <v>215</v>
      </c>
      <c r="CN23160" s="56" t="s">
        <v>215</v>
      </c>
      <c r="CO23160" s="52"/>
      <c r="CP23160" s="52"/>
      <c r="CQ23160" s="52"/>
      <c r="CR23160" s="52"/>
      <c r="CS23160" s="52"/>
      <c r="CT23160" s="52"/>
      <c r="CU23160" s="33"/>
      <c r="CV23160" s="33"/>
    </row>
    <row r="23161" spans="74:100">
      <c r="BV23161" s="62"/>
      <c r="BW23161" s="62"/>
      <c r="BX23161" s="62"/>
      <c r="BY23161" s="62"/>
      <c r="BZ23161" s="62"/>
      <c r="CA23161" s="62"/>
      <c r="CB23161" s="62"/>
      <c r="CC23161" s="62"/>
      <c r="CD23161" s="62"/>
      <c r="CE23161" s="62"/>
      <c r="CF23161" s="62"/>
      <c r="CL23161" s="56" t="s">
        <v>25997</v>
      </c>
      <c r="CM23161" s="56" t="s">
        <v>215</v>
      </c>
      <c r="CN23161" s="56" t="s">
        <v>215</v>
      </c>
      <c r="CO23161" s="52"/>
      <c r="CP23161" s="52"/>
      <c r="CQ23161" s="52"/>
      <c r="CR23161" s="52"/>
      <c r="CS23161" s="52"/>
      <c r="CT23161" s="52"/>
      <c r="CU23161" s="33"/>
      <c r="CV23161" s="33"/>
    </row>
    <row r="23162" spans="74:100">
      <c r="BV23162" s="62"/>
      <c r="BW23162" s="62"/>
      <c r="BX23162" s="62"/>
      <c r="BY23162" s="62"/>
      <c r="BZ23162" s="62"/>
      <c r="CA23162" s="62"/>
      <c r="CB23162" s="62"/>
      <c r="CC23162" s="62"/>
      <c r="CD23162" s="62"/>
      <c r="CE23162" s="62"/>
      <c r="CF23162" s="62"/>
      <c r="CL23162" s="56" t="s">
        <v>25998</v>
      </c>
      <c r="CM23162" s="56" t="s">
        <v>215</v>
      </c>
      <c r="CN23162" s="56" t="s">
        <v>215</v>
      </c>
      <c r="CO23162" s="52"/>
      <c r="CP23162" s="52"/>
      <c r="CQ23162" s="52"/>
      <c r="CR23162" s="52"/>
      <c r="CS23162" s="52"/>
      <c r="CT23162" s="52"/>
      <c r="CU23162" s="33"/>
      <c r="CV23162" s="33"/>
    </row>
    <row r="23163" spans="74:100">
      <c r="BV23163" s="62"/>
      <c r="BW23163" s="62"/>
      <c r="BX23163" s="62"/>
      <c r="BY23163" s="62"/>
      <c r="BZ23163" s="62"/>
      <c r="CA23163" s="62"/>
      <c r="CB23163" s="62"/>
      <c r="CC23163" s="62"/>
      <c r="CD23163" s="62"/>
      <c r="CE23163" s="62"/>
      <c r="CF23163" s="62"/>
      <c r="CL23163" s="56" t="s">
        <v>25999</v>
      </c>
      <c r="CM23163" s="56" t="s">
        <v>215</v>
      </c>
      <c r="CN23163" s="56" t="s">
        <v>215</v>
      </c>
      <c r="CO23163" s="52"/>
      <c r="CP23163" s="52"/>
      <c r="CQ23163" s="52"/>
      <c r="CR23163" s="52"/>
      <c r="CS23163" s="52"/>
      <c r="CT23163" s="52"/>
      <c r="CU23163" s="33"/>
      <c r="CV23163" s="33"/>
    </row>
    <row r="23164" spans="74:100">
      <c r="BV23164" s="62"/>
      <c r="BW23164" s="62"/>
      <c r="BX23164" s="62"/>
      <c r="BY23164" s="62"/>
      <c r="BZ23164" s="62"/>
      <c r="CA23164" s="62"/>
      <c r="CB23164" s="62"/>
      <c r="CC23164" s="62"/>
      <c r="CD23164" s="62"/>
      <c r="CE23164" s="62"/>
      <c r="CF23164" s="62"/>
      <c r="CL23164" s="56" t="s">
        <v>12692</v>
      </c>
      <c r="CM23164" s="56" t="s">
        <v>215</v>
      </c>
      <c r="CN23164" s="56" t="s">
        <v>215</v>
      </c>
      <c r="CO23164" s="52"/>
      <c r="CP23164" s="52"/>
      <c r="CQ23164" s="52"/>
      <c r="CR23164" s="52"/>
      <c r="CS23164" s="52"/>
      <c r="CT23164" s="52"/>
      <c r="CU23164" s="33"/>
      <c r="CV23164" s="33"/>
    </row>
    <row r="23165" spans="74:100">
      <c r="BV23165" s="62"/>
      <c r="BW23165" s="62"/>
      <c r="BX23165" s="62"/>
      <c r="BY23165" s="62"/>
      <c r="BZ23165" s="62"/>
      <c r="CA23165" s="62"/>
      <c r="CB23165" s="62"/>
      <c r="CC23165" s="62"/>
      <c r="CD23165" s="62"/>
      <c r="CE23165" s="62"/>
      <c r="CF23165" s="62"/>
      <c r="CL23165" s="35" t="s">
        <v>7834</v>
      </c>
      <c r="CM23165" s="35" t="s">
        <v>217</v>
      </c>
      <c r="CN23165" s="35" t="s">
        <v>217</v>
      </c>
      <c r="CO23165" s="52"/>
      <c r="CP23165" s="52"/>
      <c r="CQ23165" s="52"/>
      <c r="CR23165" s="52"/>
      <c r="CS23165" s="52"/>
      <c r="CT23165" s="52"/>
      <c r="CU23165" s="33"/>
      <c r="CV23165" s="33"/>
    </row>
    <row r="23166" spans="74:100">
      <c r="BV23166" s="62"/>
      <c r="BW23166" s="62"/>
      <c r="BX23166" s="62"/>
      <c r="BY23166" s="62"/>
      <c r="BZ23166" s="62"/>
      <c r="CA23166" s="62"/>
      <c r="CB23166" s="62"/>
      <c r="CC23166" s="62"/>
      <c r="CD23166" s="62"/>
      <c r="CE23166" s="62"/>
      <c r="CF23166" s="62"/>
      <c r="CL23166" s="35" t="s">
        <v>7843</v>
      </c>
      <c r="CM23166" s="35" t="s">
        <v>217</v>
      </c>
      <c r="CN23166" s="35" t="s">
        <v>217</v>
      </c>
      <c r="CO23166" s="52"/>
      <c r="CP23166" s="52"/>
      <c r="CQ23166" s="52"/>
      <c r="CR23166" s="52"/>
      <c r="CS23166" s="52"/>
      <c r="CT23166" s="52"/>
      <c r="CU23166" s="33"/>
      <c r="CV23166" s="33"/>
    </row>
    <row r="23167" spans="74:100">
      <c r="BV23167" s="62"/>
      <c r="BW23167" s="62"/>
      <c r="BX23167" s="62"/>
      <c r="BY23167" s="62"/>
      <c r="BZ23167" s="62"/>
      <c r="CA23167" s="62"/>
      <c r="CB23167" s="62"/>
      <c r="CC23167" s="62"/>
      <c r="CD23167" s="62"/>
      <c r="CE23167" s="62"/>
      <c r="CF23167" s="62"/>
      <c r="CL23167" s="56" t="s">
        <v>7839</v>
      </c>
      <c r="CM23167" s="56" t="s">
        <v>215</v>
      </c>
      <c r="CN23167" s="56" t="s">
        <v>215</v>
      </c>
      <c r="CO23167" s="52"/>
      <c r="CP23167" s="52"/>
      <c r="CQ23167" s="52"/>
      <c r="CR23167" s="52"/>
      <c r="CS23167" s="52"/>
      <c r="CT23167" s="52"/>
      <c r="CU23167" s="33"/>
      <c r="CV23167" s="33"/>
    </row>
    <row r="23168" spans="74:100">
      <c r="BV23168" s="62"/>
      <c r="BW23168" s="62"/>
      <c r="BX23168" s="62"/>
      <c r="BY23168" s="62"/>
      <c r="BZ23168" s="62"/>
      <c r="CA23168" s="62"/>
      <c r="CB23168" s="62"/>
      <c r="CC23168" s="62"/>
      <c r="CD23168" s="62"/>
      <c r="CE23168" s="62"/>
      <c r="CF23168" s="62"/>
      <c r="CL23168" s="35" t="s">
        <v>29739</v>
      </c>
      <c r="CM23168" s="35" t="s">
        <v>217</v>
      </c>
      <c r="CN23168" s="35" t="s">
        <v>217</v>
      </c>
      <c r="CO23168" s="52"/>
      <c r="CP23168" s="52"/>
      <c r="CQ23168" s="52"/>
      <c r="CR23168" s="52"/>
      <c r="CS23168" s="52"/>
      <c r="CT23168" s="52"/>
      <c r="CU23168" s="33"/>
      <c r="CV23168" s="33"/>
    </row>
    <row r="23169" spans="74:100">
      <c r="BV23169" s="62"/>
      <c r="BW23169" s="62"/>
      <c r="BX23169" s="62"/>
      <c r="BY23169" s="62"/>
      <c r="BZ23169" s="62"/>
      <c r="CA23169" s="62"/>
      <c r="CB23169" s="62"/>
      <c r="CC23169" s="62"/>
      <c r="CD23169" s="62"/>
      <c r="CE23169" s="62"/>
      <c r="CF23169" s="62"/>
      <c r="CL23169" s="56" t="s">
        <v>10340</v>
      </c>
      <c r="CM23169" s="56" t="s">
        <v>214</v>
      </c>
      <c r="CN23169" s="56" t="s">
        <v>214</v>
      </c>
      <c r="CO23169" s="52"/>
      <c r="CP23169" s="52"/>
      <c r="CQ23169" s="52"/>
      <c r="CR23169" s="52"/>
      <c r="CS23169" s="52"/>
      <c r="CT23169" s="52"/>
      <c r="CU23169" s="33"/>
      <c r="CV23169" s="33"/>
    </row>
    <row r="23170" spans="74:100">
      <c r="BV23170" s="62"/>
      <c r="BW23170" s="62"/>
      <c r="BX23170" s="62"/>
      <c r="BY23170" s="62"/>
      <c r="BZ23170" s="62"/>
      <c r="CA23170" s="62"/>
      <c r="CB23170" s="62"/>
      <c r="CC23170" s="62"/>
      <c r="CD23170" s="62"/>
      <c r="CE23170" s="62"/>
      <c r="CF23170" s="62"/>
      <c r="CL23170" s="35" t="s">
        <v>13078</v>
      </c>
      <c r="CM23170" s="35" t="s">
        <v>217</v>
      </c>
      <c r="CN23170" s="35" t="s">
        <v>217</v>
      </c>
      <c r="CO23170" s="52"/>
      <c r="CP23170" s="52"/>
      <c r="CQ23170" s="52"/>
      <c r="CR23170" s="52"/>
      <c r="CS23170" s="52"/>
      <c r="CT23170" s="52"/>
      <c r="CU23170" s="33"/>
      <c r="CV23170" s="33"/>
    </row>
    <row r="23171" spans="74:100">
      <c r="BV23171" s="62"/>
      <c r="BW23171" s="62"/>
      <c r="BX23171" s="62"/>
      <c r="BY23171" s="62"/>
      <c r="BZ23171" s="62"/>
      <c r="CA23171" s="62"/>
      <c r="CB23171" s="62"/>
      <c r="CC23171" s="62"/>
      <c r="CD23171" s="62"/>
      <c r="CE23171" s="62"/>
      <c r="CF23171" s="62"/>
      <c r="CL23171" s="56" t="s">
        <v>26000</v>
      </c>
      <c r="CM23171" s="56" t="s">
        <v>217</v>
      </c>
      <c r="CN23171" s="56" t="s">
        <v>217</v>
      </c>
      <c r="CO23171" s="52"/>
      <c r="CP23171" s="52"/>
      <c r="CQ23171" s="52"/>
      <c r="CR23171" s="52"/>
      <c r="CS23171" s="52"/>
      <c r="CT23171" s="52"/>
      <c r="CU23171" s="33"/>
      <c r="CV23171" s="33"/>
    </row>
    <row r="23172" spans="74:100">
      <c r="BV23172" s="62"/>
      <c r="BW23172" s="62"/>
      <c r="BX23172" s="62"/>
      <c r="BY23172" s="62"/>
      <c r="BZ23172" s="62"/>
      <c r="CA23172" s="62"/>
      <c r="CB23172" s="62"/>
      <c r="CC23172" s="62"/>
      <c r="CD23172" s="62"/>
      <c r="CE23172" s="62"/>
      <c r="CF23172" s="62"/>
      <c r="CL23172" s="56" t="s">
        <v>26001</v>
      </c>
      <c r="CM23172" s="56" t="s">
        <v>217</v>
      </c>
      <c r="CN23172" s="56" t="s">
        <v>217</v>
      </c>
      <c r="CO23172" s="52"/>
      <c r="CP23172" s="52"/>
      <c r="CQ23172" s="52"/>
      <c r="CR23172" s="52"/>
      <c r="CS23172" s="52"/>
      <c r="CT23172" s="52"/>
      <c r="CU23172" s="33"/>
      <c r="CV23172" s="33"/>
    </row>
    <row r="23173" spans="74:100">
      <c r="BV23173" s="62"/>
      <c r="BW23173" s="62"/>
      <c r="BX23173" s="62"/>
      <c r="BY23173" s="62"/>
      <c r="BZ23173" s="62"/>
      <c r="CA23173" s="62"/>
      <c r="CB23173" s="62"/>
      <c r="CC23173" s="62"/>
      <c r="CD23173" s="62"/>
      <c r="CE23173" s="62"/>
      <c r="CF23173" s="62"/>
      <c r="CL23173" s="56" t="s">
        <v>26002</v>
      </c>
      <c r="CM23173" s="56" t="s">
        <v>217</v>
      </c>
      <c r="CN23173" s="56" t="s">
        <v>217</v>
      </c>
      <c r="CO23173" s="52"/>
      <c r="CP23173" s="52"/>
      <c r="CQ23173" s="52"/>
      <c r="CR23173" s="52"/>
      <c r="CS23173" s="52"/>
      <c r="CT23173" s="52"/>
      <c r="CU23173" s="33"/>
      <c r="CV23173" s="33"/>
    </row>
    <row r="23174" spans="74:100">
      <c r="BV23174" s="62"/>
      <c r="BW23174" s="62"/>
      <c r="BX23174" s="62"/>
      <c r="BY23174" s="62"/>
      <c r="BZ23174" s="62"/>
      <c r="CA23174" s="62"/>
      <c r="CB23174" s="62"/>
      <c r="CC23174" s="62"/>
      <c r="CD23174" s="62"/>
      <c r="CE23174" s="62"/>
      <c r="CF23174" s="62"/>
      <c r="CL23174" s="56" t="s">
        <v>24207</v>
      </c>
      <c r="CM23174" s="56" t="s">
        <v>217</v>
      </c>
      <c r="CN23174" s="56" t="s">
        <v>217</v>
      </c>
      <c r="CO23174" s="52"/>
      <c r="CP23174" s="52"/>
      <c r="CQ23174" s="52"/>
      <c r="CR23174" s="52"/>
      <c r="CS23174" s="52"/>
      <c r="CT23174" s="52"/>
      <c r="CU23174" s="33"/>
      <c r="CV23174" s="33"/>
    </row>
    <row r="23175" spans="74:100">
      <c r="BV23175" s="62"/>
      <c r="BW23175" s="62"/>
      <c r="BX23175" s="62"/>
      <c r="BY23175" s="62"/>
      <c r="BZ23175" s="62"/>
      <c r="CA23175" s="62"/>
      <c r="CB23175" s="62"/>
      <c r="CC23175" s="62"/>
      <c r="CD23175" s="62"/>
      <c r="CE23175" s="62"/>
      <c r="CF23175" s="62"/>
      <c r="CL23175" s="56" t="s">
        <v>26003</v>
      </c>
      <c r="CM23175" s="56" t="s">
        <v>217</v>
      </c>
      <c r="CN23175" s="56" t="s">
        <v>217</v>
      </c>
      <c r="CO23175" s="52"/>
      <c r="CP23175" s="52"/>
      <c r="CQ23175" s="52"/>
      <c r="CR23175" s="52"/>
      <c r="CS23175" s="52"/>
      <c r="CT23175" s="52"/>
      <c r="CU23175" s="33"/>
      <c r="CV23175" s="33"/>
    </row>
    <row r="23176" spans="74:100">
      <c r="BV23176" s="62"/>
      <c r="BW23176" s="62"/>
      <c r="BX23176" s="62"/>
      <c r="BY23176" s="62"/>
      <c r="BZ23176" s="62"/>
      <c r="CA23176" s="62"/>
      <c r="CB23176" s="62"/>
      <c r="CC23176" s="62"/>
      <c r="CD23176" s="62"/>
      <c r="CE23176" s="62"/>
      <c r="CF23176" s="62"/>
      <c r="CL23176" s="56" t="s">
        <v>12696</v>
      </c>
      <c r="CM23176" s="56" t="s">
        <v>215</v>
      </c>
      <c r="CN23176" s="56" t="s">
        <v>215</v>
      </c>
      <c r="CO23176" s="52"/>
      <c r="CP23176" s="52"/>
      <c r="CQ23176" s="52"/>
      <c r="CR23176" s="52"/>
      <c r="CS23176" s="52"/>
      <c r="CT23176" s="52"/>
      <c r="CU23176" s="33"/>
      <c r="CV23176" s="33"/>
    </row>
    <row r="23177" spans="74:100">
      <c r="BV23177" s="62"/>
      <c r="BW23177" s="62"/>
      <c r="BX23177" s="62"/>
      <c r="BY23177" s="62"/>
      <c r="BZ23177" s="62"/>
      <c r="CA23177" s="62"/>
      <c r="CB23177" s="62"/>
      <c r="CC23177" s="62"/>
      <c r="CD23177" s="62"/>
      <c r="CE23177" s="62"/>
      <c r="CF23177" s="62"/>
      <c r="CL23177" s="56" t="s">
        <v>12565</v>
      </c>
      <c r="CM23177" s="56" t="s">
        <v>215</v>
      </c>
      <c r="CN23177" s="56" t="s">
        <v>215</v>
      </c>
      <c r="CO23177" s="52"/>
      <c r="CP23177" s="52"/>
      <c r="CQ23177" s="52"/>
      <c r="CR23177" s="52"/>
      <c r="CS23177" s="52"/>
      <c r="CT23177" s="52"/>
      <c r="CU23177" s="33"/>
      <c r="CV23177" s="33"/>
    </row>
    <row r="23178" spans="74:100">
      <c r="BV23178" s="62"/>
      <c r="BW23178" s="62"/>
      <c r="BX23178" s="62"/>
      <c r="BY23178" s="62"/>
      <c r="BZ23178" s="62"/>
      <c r="CA23178" s="62"/>
      <c r="CB23178" s="62"/>
      <c r="CC23178" s="62"/>
      <c r="CD23178" s="62"/>
      <c r="CE23178" s="62"/>
      <c r="CF23178" s="62"/>
      <c r="CL23178" s="56" t="s">
        <v>12698</v>
      </c>
      <c r="CM23178" s="56" t="s">
        <v>213</v>
      </c>
      <c r="CN23178" s="56" t="s">
        <v>213</v>
      </c>
      <c r="CO23178" s="52"/>
      <c r="CP23178" s="52"/>
      <c r="CQ23178" s="52"/>
      <c r="CR23178" s="52"/>
      <c r="CS23178" s="52"/>
      <c r="CT23178" s="52"/>
      <c r="CU23178" s="33"/>
      <c r="CV23178" s="33"/>
    </row>
    <row r="23179" spans="74:100">
      <c r="BV23179" s="62"/>
      <c r="BW23179" s="62"/>
      <c r="BX23179" s="62"/>
      <c r="BY23179" s="62"/>
      <c r="BZ23179" s="62"/>
      <c r="CA23179" s="62"/>
      <c r="CB23179" s="62"/>
      <c r="CC23179" s="62"/>
      <c r="CD23179" s="62"/>
      <c r="CE23179" s="62"/>
      <c r="CF23179" s="62"/>
      <c r="CL23179" s="56" t="s">
        <v>12699</v>
      </c>
      <c r="CM23179" s="56" t="s">
        <v>213</v>
      </c>
      <c r="CN23179" s="56" t="s">
        <v>213</v>
      </c>
      <c r="CO23179" s="52"/>
      <c r="CP23179" s="52"/>
      <c r="CQ23179" s="52"/>
      <c r="CR23179" s="52"/>
      <c r="CS23179" s="52"/>
      <c r="CT23179" s="52"/>
      <c r="CU23179" s="33"/>
      <c r="CV23179" s="33"/>
    </row>
    <row r="23180" spans="74:100">
      <c r="BV23180" s="62"/>
      <c r="BW23180" s="62"/>
      <c r="BX23180" s="62"/>
      <c r="BY23180" s="62"/>
      <c r="BZ23180" s="62"/>
      <c r="CA23180" s="62"/>
      <c r="CB23180" s="62"/>
      <c r="CC23180" s="62"/>
      <c r="CD23180" s="62"/>
      <c r="CE23180" s="62"/>
      <c r="CF23180" s="62"/>
      <c r="CL23180" s="56" t="s">
        <v>29740</v>
      </c>
      <c r="CM23180" s="56" t="s">
        <v>216</v>
      </c>
      <c r="CN23180" s="56" t="s">
        <v>216</v>
      </c>
      <c r="CO23180" s="52"/>
      <c r="CP23180" s="52"/>
      <c r="CQ23180" s="52"/>
      <c r="CR23180" s="52"/>
      <c r="CS23180" s="52"/>
      <c r="CT23180" s="52"/>
      <c r="CU23180" s="33"/>
      <c r="CV23180" s="33"/>
    </row>
    <row r="23181" spans="74:100">
      <c r="BV23181" s="62"/>
      <c r="BW23181" s="62"/>
      <c r="BX23181" s="62"/>
      <c r="BY23181" s="62"/>
      <c r="BZ23181" s="62"/>
      <c r="CA23181" s="62"/>
      <c r="CB23181" s="62"/>
      <c r="CC23181" s="62"/>
      <c r="CD23181" s="62"/>
      <c r="CE23181" s="62"/>
      <c r="CF23181" s="62"/>
      <c r="CL23181" s="56" t="s">
        <v>29741</v>
      </c>
      <c r="CM23181" s="56" t="s">
        <v>216</v>
      </c>
      <c r="CN23181" s="56" t="s">
        <v>216</v>
      </c>
      <c r="CO23181" s="52"/>
      <c r="CP23181" s="52"/>
      <c r="CQ23181" s="52"/>
      <c r="CR23181" s="52"/>
      <c r="CS23181" s="52"/>
      <c r="CT23181" s="52"/>
      <c r="CU23181" s="33"/>
      <c r="CV23181" s="33"/>
    </row>
    <row r="23182" spans="74:100">
      <c r="BV23182" s="62"/>
      <c r="BW23182" s="62"/>
      <c r="BX23182" s="62"/>
      <c r="BY23182" s="62"/>
      <c r="BZ23182" s="62"/>
      <c r="CA23182" s="62"/>
      <c r="CB23182" s="62"/>
      <c r="CC23182" s="62"/>
      <c r="CD23182" s="62"/>
      <c r="CE23182" s="62"/>
      <c r="CF23182" s="62"/>
      <c r="CL23182" s="35" t="s">
        <v>14535</v>
      </c>
      <c r="CM23182" s="35" t="s">
        <v>217</v>
      </c>
      <c r="CN23182" s="35" t="s">
        <v>217</v>
      </c>
      <c r="CO23182" s="52"/>
      <c r="CP23182" s="52"/>
      <c r="CQ23182" s="52"/>
      <c r="CR23182" s="52"/>
      <c r="CS23182" s="52"/>
      <c r="CT23182" s="52"/>
      <c r="CU23182" s="33"/>
      <c r="CV23182" s="33"/>
    </row>
    <row r="23183" spans="74:100">
      <c r="BV23183" s="62"/>
      <c r="BW23183" s="62"/>
      <c r="BX23183" s="62"/>
      <c r="BY23183" s="62"/>
      <c r="BZ23183" s="62"/>
      <c r="CA23183" s="62"/>
      <c r="CB23183" s="62"/>
      <c r="CC23183" s="62"/>
      <c r="CD23183" s="62"/>
      <c r="CE23183" s="62"/>
      <c r="CF23183" s="62"/>
      <c r="CL23183" s="56" t="s">
        <v>9919</v>
      </c>
      <c r="CM23183" s="56" t="s">
        <v>216</v>
      </c>
      <c r="CN23183" s="56" t="s">
        <v>216</v>
      </c>
      <c r="CO23183" s="52"/>
      <c r="CP23183" s="52"/>
      <c r="CQ23183" s="52"/>
      <c r="CR23183" s="52"/>
      <c r="CS23183" s="52"/>
      <c r="CT23183" s="52"/>
      <c r="CU23183" s="33"/>
      <c r="CV23183" s="33"/>
    </row>
    <row r="23184" spans="74:100">
      <c r="BV23184" s="62"/>
      <c r="BW23184" s="62"/>
      <c r="BX23184" s="62"/>
      <c r="BY23184" s="62"/>
      <c r="BZ23184" s="62"/>
      <c r="CA23184" s="62"/>
      <c r="CB23184" s="62"/>
      <c r="CC23184" s="62"/>
      <c r="CD23184" s="62"/>
      <c r="CE23184" s="62"/>
      <c r="CF23184" s="62"/>
      <c r="CL23184" s="56" t="s">
        <v>26004</v>
      </c>
      <c r="CM23184" s="56" t="s">
        <v>216</v>
      </c>
      <c r="CN23184" s="56" t="s">
        <v>216</v>
      </c>
      <c r="CO23184" s="52"/>
      <c r="CP23184" s="52"/>
      <c r="CQ23184" s="52"/>
      <c r="CR23184" s="52"/>
      <c r="CS23184" s="52"/>
      <c r="CT23184" s="52"/>
      <c r="CU23184" s="33"/>
      <c r="CV23184" s="33"/>
    </row>
    <row r="23185" spans="74:100">
      <c r="BV23185" s="62"/>
      <c r="BW23185" s="62"/>
      <c r="BX23185" s="62"/>
      <c r="BY23185" s="62"/>
      <c r="BZ23185" s="62"/>
      <c r="CA23185" s="62"/>
      <c r="CB23185" s="62"/>
      <c r="CC23185" s="62"/>
      <c r="CD23185" s="62"/>
      <c r="CE23185" s="62"/>
      <c r="CF23185" s="62"/>
      <c r="CL23185" s="56" t="s">
        <v>26005</v>
      </c>
      <c r="CM23185" s="56" t="s">
        <v>216</v>
      </c>
      <c r="CN23185" s="56" t="s">
        <v>216</v>
      </c>
      <c r="CO23185" s="52"/>
      <c r="CP23185" s="52"/>
      <c r="CQ23185" s="52"/>
      <c r="CR23185" s="52"/>
      <c r="CS23185" s="52"/>
      <c r="CT23185" s="52"/>
      <c r="CU23185" s="33"/>
      <c r="CV23185" s="33"/>
    </row>
    <row r="23186" spans="74:100">
      <c r="BV23186" s="62"/>
      <c r="BW23186" s="62"/>
      <c r="BX23186" s="62"/>
      <c r="BY23186" s="62"/>
      <c r="BZ23186" s="62"/>
      <c r="CA23186" s="62"/>
      <c r="CB23186" s="62"/>
      <c r="CC23186" s="62"/>
      <c r="CD23186" s="62"/>
      <c r="CE23186" s="62"/>
      <c r="CF23186" s="62"/>
      <c r="CL23186" s="35" t="s">
        <v>12704</v>
      </c>
      <c r="CM23186" s="35" t="s">
        <v>217</v>
      </c>
      <c r="CN23186" s="35" t="s">
        <v>217</v>
      </c>
      <c r="CO23186" s="52"/>
      <c r="CP23186" s="52"/>
      <c r="CQ23186" s="52"/>
      <c r="CR23186" s="52"/>
      <c r="CS23186" s="52"/>
      <c r="CT23186" s="52"/>
      <c r="CU23186" s="33"/>
      <c r="CV23186" s="33"/>
    </row>
    <row r="23187" spans="74:100">
      <c r="BV23187" s="62"/>
      <c r="BW23187" s="62"/>
      <c r="BX23187" s="62"/>
      <c r="BY23187" s="62"/>
      <c r="BZ23187" s="62"/>
      <c r="CA23187" s="62"/>
      <c r="CB23187" s="62"/>
      <c r="CC23187" s="62"/>
      <c r="CD23187" s="62"/>
      <c r="CE23187" s="62"/>
      <c r="CF23187" s="62"/>
      <c r="CL23187" s="35" t="s">
        <v>12712</v>
      </c>
      <c r="CM23187" s="35" t="s">
        <v>217</v>
      </c>
      <c r="CN23187" s="35" t="s">
        <v>217</v>
      </c>
      <c r="CO23187" s="52"/>
      <c r="CP23187" s="52"/>
      <c r="CQ23187" s="52"/>
      <c r="CR23187" s="52"/>
      <c r="CS23187" s="52"/>
      <c r="CT23187" s="52"/>
      <c r="CU23187" s="33"/>
      <c r="CV23187" s="33"/>
    </row>
    <row r="23188" spans="74:100">
      <c r="BV23188" s="62"/>
      <c r="BW23188" s="62"/>
      <c r="BX23188" s="62"/>
      <c r="BY23188" s="62"/>
      <c r="BZ23188" s="62"/>
      <c r="CA23188" s="62"/>
      <c r="CB23188" s="62"/>
      <c r="CC23188" s="62"/>
      <c r="CD23188" s="62"/>
      <c r="CE23188" s="62"/>
      <c r="CF23188" s="62"/>
      <c r="CL23188" s="56" t="s">
        <v>12722</v>
      </c>
      <c r="CM23188" s="56" t="s">
        <v>213</v>
      </c>
      <c r="CN23188" s="56" t="s">
        <v>213</v>
      </c>
      <c r="CO23188" s="52"/>
      <c r="CP23188" s="52"/>
      <c r="CQ23188" s="52"/>
      <c r="CR23188" s="52"/>
      <c r="CS23188" s="52"/>
      <c r="CT23188" s="52"/>
      <c r="CU23188" s="33"/>
      <c r="CV23188" s="33"/>
    </row>
    <row r="23189" spans="74:100">
      <c r="BV23189" s="62"/>
      <c r="BW23189" s="62"/>
      <c r="BX23189" s="62"/>
      <c r="BY23189" s="62"/>
      <c r="BZ23189" s="62"/>
      <c r="CA23189" s="62"/>
      <c r="CB23189" s="62"/>
      <c r="CC23189" s="62"/>
      <c r="CD23189" s="62"/>
      <c r="CE23189" s="62"/>
      <c r="CF23189" s="62"/>
      <c r="CL23189" s="56" t="s">
        <v>12723</v>
      </c>
      <c r="CM23189" s="56" t="s">
        <v>213</v>
      </c>
      <c r="CN23189" s="56" t="s">
        <v>213</v>
      </c>
      <c r="CO23189" s="52"/>
      <c r="CP23189" s="52"/>
      <c r="CQ23189" s="52"/>
      <c r="CR23189" s="52"/>
      <c r="CS23189" s="52"/>
      <c r="CT23189" s="52"/>
      <c r="CU23189" s="33"/>
      <c r="CV23189" s="33"/>
    </row>
    <row r="23190" spans="74:100">
      <c r="BV23190" s="62"/>
      <c r="BW23190" s="62"/>
      <c r="BX23190" s="62"/>
      <c r="BY23190" s="62"/>
      <c r="BZ23190" s="62"/>
      <c r="CA23190" s="62"/>
      <c r="CB23190" s="62"/>
      <c r="CC23190" s="62"/>
      <c r="CD23190" s="62"/>
      <c r="CE23190" s="62"/>
      <c r="CF23190" s="62"/>
      <c r="CL23190" s="56" t="s">
        <v>12724</v>
      </c>
      <c r="CM23190" s="56" t="s">
        <v>213</v>
      </c>
      <c r="CN23190" s="56" t="s">
        <v>213</v>
      </c>
      <c r="CO23190" s="52"/>
      <c r="CP23190" s="52"/>
      <c r="CQ23190" s="52"/>
      <c r="CR23190" s="52"/>
      <c r="CS23190" s="52"/>
      <c r="CT23190" s="52"/>
      <c r="CU23190" s="33"/>
      <c r="CV23190" s="33"/>
    </row>
    <row r="23191" spans="74:100">
      <c r="BV23191" s="62"/>
      <c r="BW23191" s="62"/>
      <c r="BX23191" s="62"/>
      <c r="BY23191" s="62"/>
      <c r="BZ23191" s="62"/>
      <c r="CA23191" s="62"/>
      <c r="CB23191" s="62"/>
      <c r="CC23191" s="62"/>
      <c r="CD23191" s="62"/>
      <c r="CE23191" s="62"/>
      <c r="CF23191" s="62"/>
      <c r="CL23191" s="56" t="s">
        <v>12725</v>
      </c>
      <c r="CM23191" s="56" t="s">
        <v>213</v>
      </c>
      <c r="CN23191" s="56" t="s">
        <v>213</v>
      </c>
      <c r="CO23191" s="52"/>
      <c r="CP23191" s="52"/>
      <c r="CQ23191" s="52"/>
      <c r="CR23191" s="52"/>
      <c r="CS23191" s="52"/>
      <c r="CT23191" s="52"/>
      <c r="CU23191" s="33"/>
      <c r="CV23191" s="33"/>
    </row>
    <row r="23192" spans="74:100">
      <c r="BV23192" s="62"/>
      <c r="BW23192" s="62"/>
      <c r="BX23192" s="62"/>
      <c r="BY23192" s="62"/>
      <c r="BZ23192" s="62"/>
      <c r="CA23192" s="62"/>
      <c r="CB23192" s="62"/>
      <c r="CC23192" s="62"/>
      <c r="CD23192" s="62"/>
      <c r="CE23192" s="62"/>
      <c r="CF23192" s="62"/>
      <c r="CL23192" s="56" t="s">
        <v>12726</v>
      </c>
      <c r="CM23192" s="56" t="s">
        <v>213</v>
      </c>
      <c r="CN23192" s="56" t="s">
        <v>213</v>
      </c>
      <c r="CO23192" s="52"/>
      <c r="CP23192" s="52"/>
      <c r="CQ23192" s="52"/>
      <c r="CR23192" s="52"/>
      <c r="CS23192" s="52"/>
      <c r="CT23192" s="52"/>
      <c r="CU23192" s="33"/>
      <c r="CV23192" s="33"/>
    </row>
    <row r="23193" spans="74:100">
      <c r="BV23193" s="62"/>
      <c r="BW23193" s="62"/>
      <c r="BX23193" s="62"/>
      <c r="BY23193" s="62"/>
      <c r="BZ23193" s="62"/>
      <c r="CA23193" s="62"/>
      <c r="CB23193" s="62"/>
      <c r="CC23193" s="62"/>
      <c r="CD23193" s="62"/>
      <c r="CE23193" s="62"/>
      <c r="CF23193" s="62"/>
      <c r="CL23193" s="56" t="s">
        <v>26006</v>
      </c>
      <c r="CM23193" s="56" t="s">
        <v>213</v>
      </c>
      <c r="CN23193" s="56" t="s">
        <v>213</v>
      </c>
      <c r="CO23193" s="52"/>
      <c r="CP23193" s="52"/>
      <c r="CQ23193" s="52"/>
      <c r="CR23193" s="52"/>
      <c r="CS23193" s="52"/>
      <c r="CT23193" s="52"/>
      <c r="CU23193" s="33"/>
      <c r="CV23193" s="33"/>
    </row>
    <row r="23194" spans="74:100">
      <c r="BV23194" s="62"/>
      <c r="BW23194" s="62"/>
      <c r="BX23194" s="62"/>
      <c r="BY23194" s="62"/>
      <c r="BZ23194" s="62"/>
      <c r="CA23194" s="62"/>
      <c r="CB23194" s="62"/>
      <c r="CC23194" s="62"/>
      <c r="CD23194" s="62"/>
      <c r="CE23194" s="62"/>
      <c r="CF23194" s="62"/>
      <c r="CL23194" s="56" t="s">
        <v>12727</v>
      </c>
      <c r="CM23194" s="56" t="s">
        <v>213</v>
      </c>
      <c r="CN23194" s="56" t="s">
        <v>213</v>
      </c>
      <c r="CO23194" s="52"/>
      <c r="CP23194" s="52"/>
      <c r="CQ23194" s="52"/>
      <c r="CR23194" s="52"/>
      <c r="CS23194" s="52"/>
      <c r="CT23194" s="52"/>
      <c r="CU23194" s="33"/>
      <c r="CV23194" s="33"/>
    </row>
    <row r="23195" spans="74:100">
      <c r="BV23195" s="62"/>
      <c r="BW23195" s="62"/>
      <c r="BX23195" s="62"/>
      <c r="BY23195" s="62"/>
      <c r="BZ23195" s="62"/>
      <c r="CA23195" s="62"/>
      <c r="CB23195" s="62"/>
      <c r="CC23195" s="62"/>
      <c r="CD23195" s="62"/>
      <c r="CE23195" s="62"/>
      <c r="CF23195" s="62"/>
      <c r="CL23195" s="56" t="s">
        <v>12728</v>
      </c>
      <c r="CM23195" s="56" t="s">
        <v>213</v>
      </c>
      <c r="CN23195" s="56" t="s">
        <v>213</v>
      </c>
      <c r="CO23195" s="52"/>
      <c r="CP23195" s="52"/>
      <c r="CQ23195" s="52"/>
      <c r="CR23195" s="52"/>
      <c r="CS23195" s="52"/>
      <c r="CT23195" s="52"/>
      <c r="CU23195" s="33"/>
      <c r="CV23195" s="33"/>
    </row>
    <row r="23196" spans="74:100">
      <c r="BV23196" s="62"/>
      <c r="BW23196" s="62"/>
      <c r="BX23196" s="62"/>
      <c r="BY23196" s="62"/>
      <c r="BZ23196" s="62"/>
      <c r="CA23196" s="62"/>
      <c r="CB23196" s="62"/>
      <c r="CC23196" s="62"/>
      <c r="CD23196" s="62"/>
      <c r="CE23196" s="62"/>
      <c r="CF23196" s="62"/>
      <c r="CL23196" s="56" t="s">
        <v>24208</v>
      </c>
      <c r="CM23196" s="56" t="s">
        <v>213</v>
      </c>
      <c r="CN23196" s="56" t="s">
        <v>213</v>
      </c>
      <c r="CO23196" s="52"/>
      <c r="CP23196" s="52"/>
      <c r="CQ23196" s="52"/>
      <c r="CR23196" s="52"/>
      <c r="CS23196" s="52"/>
      <c r="CT23196" s="52"/>
      <c r="CU23196" s="33"/>
      <c r="CV23196" s="33"/>
    </row>
    <row r="23197" spans="74:100">
      <c r="BV23197" s="62"/>
      <c r="BW23197" s="62"/>
      <c r="BX23197" s="62"/>
      <c r="BY23197" s="62"/>
      <c r="BZ23197" s="62"/>
      <c r="CA23197" s="62"/>
      <c r="CB23197" s="62"/>
      <c r="CC23197" s="62"/>
      <c r="CD23197" s="62"/>
      <c r="CE23197" s="62"/>
      <c r="CF23197" s="62"/>
      <c r="CL23197" s="56" t="s">
        <v>12729</v>
      </c>
      <c r="CM23197" s="56" t="s">
        <v>213</v>
      </c>
      <c r="CN23197" s="56" t="s">
        <v>213</v>
      </c>
      <c r="CO23197" s="52"/>
      <c r="CP23197" s="52"/>
      <c r="CQ23197" s="52"/>
      <c r="CR23197" s="52"/>
      <c r="CS23197" s="52"/>
      <c r="CT23197" s="52"/>
      <c r="CU23197" s="33"/>
      <c r="CV23197" s="33"/>
    </row>
    <row r="23198" spans="74:100">
      <c r="BV23198" s="62"/>
      <c r="BW23198" s="62"/>
      <c r="BX23198" s="62"/>
      <c r="BY23198" s="62"/>
      <c r="BZ23198" s="62"/>
      <c r="CA23198" s="62"/>
      <c r="CB23198" s="62"/>
      <c r="CC23198" s="62"/>
      <c r="CD23198" s="62"/>
      <c r="CE23198" s="62"/>
      <c r="CF23198" s="62"/>
      <c r="CL23198" s="56" t="s">
        <v>12715</v>
      </c>
      <c r="CM23198" s="56" t="s">
        <v>213</v>
      </c>
      <c r="CN23198" s="56" t="s">
        <v>213</v>
      </c>
      <c r="CO23198" s="52"/>
      <c r="CP23198" s="52"/>
      <c r="CQ23198" s="52"/>
      <c r="CR23198" s="52"/>
      <c r="CS23198" s="52"/>
      <c r="CT23198" s="52"/>
      <c r="CU23198" s="33"/>
      <c r="CV23198" s="33"/>
    </row>
    <row r="23199" spans="74:100">
      <c r="BV23199" s="62"/>
      <c r="BW23199" s="62"/>
      <c r="BX23199" s="62"/>
      <c r="BY23199" s="62"/>
      <c r="BZ23199" s="62"/>
      <c r="CA23199" s="62"/>
      <c r="CB23199" s="62"/>
      <c r="CC23199" s="62"/>
      <c r="CD23199" s="62"/>
      <c r="CE23199" s="62"/>
      <c r="CF23199" s="62"/>
      <c r="CL23199" s="56" t="s">
        <v>26007</v>
      </c>
      <c r="CM23199" s="56" t="s">
        <v>213</v>
      </c>
      <c r="CN23199" s="56" t="s">
        <v>213</v>
      </c>
      <c r="CO23199" s="52"/>
      <c r="CP23199" s="52"/>
      <c r="CQ23199" s="52"/>
      <c r="CR23199" s="52"/>
      <c r="CS23199" s="52"/>
      <c r="CT23199" s="52"/>
      <c r="CU23199" s="33"/>
      <c r="CV23199" s="33"/>
    </row>
    <row r="23200" spans="74:100">
      <c r="BV23200" s="62"/>
      <c r="BW23200" s="62"/>
      <c r="BX23200" s="62"/>
      <c r="BY23200" s="62"/>
      <c r="BZ23200" s="62"/>
      <c r="CA23200" s="62"/>
      <c r="CB23200" s="62"/>
      <c r="CC23200" s="62"/>
      <c r="CD23200" s="62"/>
      <c r="CE23200" s="62"/>
      <c r="CF23200" s="62"/>
      <c r="CL23200" s="56" t="s">
        <v>12721</v>
      </c>
      <c r="CM23200" s="56" t="s">
        <v>213</v>
      </c>
      <c r="CN23200" s="56" t="s">
        <v>213</v>
      </c>
      <c r="CO23200" s="52"/>
      <c r="CP23200" s="52"/>
      <c r="CQ23200" s="52"/>
      <c r="CR23200" s="52"/>
      <c r="CS23200" s="52"/>
      <c r="CT23200" s="52"/>
      <c r="CU23200" s="33"/>
      <c r="CV23200" s="33"/>
    </row>
    <row r="23201" spans="74:100">
      <c r="BV23201" s="62"/>
      <c r="BW23201" s="62"/>
      <c r="BX23201" s="62"/>
      <c r="BY23201" s="62"/>
      <c r="BZ23201" s="62"/>
      <c r="CA23201" s="62"/>
      <c r="CB23201" s="62"/>
      <c r="CC23201" s="62"/>
      <c r="CD23201" s="62"/>
      <c r="CE23201" s="62"/>
      <c r="CF23201" s="62"/>
      <c r="CL23201" s="56" t="s">
        <v>24209</v>
      </c>
      <c r="CM23201" s="56" t="s">
        <v>213</v>
      </c>
      <c r="CN23201" s="56" t="s">
        <v>213</v>
      </c>
      <c r="CO23201" s="52"/>
      <c r="CP23201" s="52"/>
      <c r="CQ23201" s="52"/>
      <c r="CR23201" s="52"/>
      <c r="CS23201" s="52"/>
      <c r="CT23201" s="52"/>
      <c r="CU23201" s="33"/>
      <c r="CV23201" s="33"/>
    </row>
    <row r="23202" spans="74:100">
      <c r="BV23202" s="62"/>
      <c r="BW23202" s="62"/>
      <c r="BX23202" s="62"/>
      <c r="BY23202" s="62"/>
      <c r="BZ23202" s="62"/>
      <c r="CA23202" s="62"/>
      <c r="CB23202" s="62"/>
      <c r="CC23202" s="62"/>
      <c r="CD23202" s="62"/>
      <c r="CE23202" s="62"/>
      <c r="CF23202" s="62"/>
      <c r="CL23202" s="56" t="s">
        <v>24210</v>
      </c>
      <c r="CM23202" s="56" t="s">
        <v>213</v>
      </c>
      <c r="CN23202" s="56" t="s">
        <v>213</v>
      </c>
      <c r="CO23202" s="52"/>
      <c r="CP23202" s="52"/>
      <c r="CQ23202" s="52"/>
      <c r="CR23202" s="52"/>
      <c r="CS23202" s="52"/>
      <c r="CT23202" s="52"/>
      <c r="CU23202" s="33"/>
      <c r="CV23202" s="33"/>
    </row>
    <row r="23203" spans="74:100">
      <c r="BV23203" s="62"/>
      <c r="BW23203" s="62"/>
      <c r="BX23203" s="62"/>
      <c r="BY23203" s="62"/>
      <c r="BZ23203" s="62"/>
      <c r="CA23203" s="62"/>
      <c r="CB23203" s="62"/>
      <c r="CC23203" s="62"/>
      <c r="CD23203" s="62"/>
      <c r="CE23203" s="62"/>
      <c r="CF23203" s="62"/>
      <c r="CL23203" s="56" t="s">
        <v>12730</v>
      </c>
      <c r="CM23203" s="56" t="s">
        <v>213</v>
      </c>
      <c r="CN23203" s="56" t="s">
        <v>213</v>
      </c>
      <c r="CO23203" s="52"/>
      <c r="CP23203" s="52"/>
      <c r="CQ23203" s="52"/>
      <c r="CR23203" s="52"/>
      <c r="CS23203" s="52"/>
      <c r="CT23203" s="52"/>
      <c r="CU23203" s="33"/>
      <c r="CV23203" s="33"/>
    </row>
    <row r="23204" spans="74:100">
      <c r="BV23204" s="62"/>
      <c r="BW23204" s="62"/>
      <c r="BX23204" s="62"/>
      <c r="BY23204" s="62"/>
      <c r="BZ23204" s="62"/>
      <c r="CA23204" s="62"/>
      <c r="CB23204" s="62"/>
      <c r="CC23204" s="62"/>
      <c r="CD23204" s="62"/>
      <c r="CE23204" s="62"/>
      <c r="CF23204" s="62"/>
      <c r="CL23204" s="56" t="s">
        <v>12716</v>
      </c>
      <c r="CM23204" s="56" t="s">
        <v>213</v>
      </c>
      <c r="CN23204" s="56" t="s">
        <v>213</v>
      </c>
      <c r="CO23204" s="52"/>
      <c r="CP23204" s="52"/>
      <c r="CQ23204" s="52"/>
      <c r="CR23204" s="52"/>
      <c r="CS23204" s="52"/>
      <c r="CT23204" s="52"/>
      <c r="CU23204" s="33"/>
      <c r="CV23204" s="33"/>
    </row>
    <row r="23205" spans="74:100">
      <c r="BV23205" s="62"/>
      <c r="BW23205" s="62"/>
      <c r="BX23205" s="62"/>
      <c r="BY23205" s="62"/>
      <c r="BZ23205" s="62"/>
      <c r="CA23205" s="62"/>
      <c r="CB23205" s="62"/>
      <c r="CC23205" s="62"/>
      <c r="CD23205" s="62"/>
      <c r="CE23205" s="62"/>
      <c r="CF23205" s="62"/>
      <c r="CL23205" s="56" t="s">
        <v>26008</v>
      </c>
      <c r="CM23205" s="56" t="s">
        <v>213</v>
      </c>
      <c r="CN23205" s="56" t="s">
        <v>213</v>
      </c>
      <c r="CO23205" s="52"/>
      <c r="CP23205" s="52"/>
      <c r="CQ23205" s="52"/>
      <c r="CR23205" s="52"/>
      <c r="CS23205" s="52"/>
      <c r="CT23205" s="52"/>
      <c r="CU23205" s="33"/>
      <c r="CV23205" s="33"/>
    </row>
    <row r="23206" spans="74:100">
      <c r="BV23206" s="62"/>
      <c r="BW23206" s="62"/>
      <c r="BX23206" s="62"/>
      <c r="BY23206" s="62"/>
      <c r="BZ23206" s="62"/>
      <c r="CA23206" s="62"/>
      <c r="CB23206" s="62"/>
      <c r="CC23206" s="62"/>
      <c r="CD23206" s="62"/>
      <c r="CE23206" s="62"/>
      <c r="CF23206" s="62"/>
      <c r="CL23206" s="56" t="s">
        <v>5522</v>
      </c>
      <c r="CM23206" s="56" t="s">
        <v>213</v>
      </c>
      <c r="CN23206" s="56" t="s">
        <v>213</v>
      </c>
      <c r="CO23206" s="52"/>
      <c r="CP23206" s="52"/>
      <c r="CQ23206" s="52"/>
      <c r="CR23206" s="52"/>
      <c r="CS23206" s="52"/>
      <c r="CT23206" s="52"/>
      <c r="CU23206" s="33"/>
      <c r="CV23206" s="33"/>
    </row>
    <row r="23207" spans="74:100">
      <c r="BV23207" s="62"/>
      <c r="BW23207" s="62"/>
      <c r="BX23207" s="62"/>
      <c r="BY23207" s="62"/>
      <c r="BZ23207" s="62"/>
      <c r="CA23207" s="62"/>
      <c r="CB23207" s="62"/>
      <c r="CC23207" s="62"/>
      <c r="CD23207" s="62"/>
      <c r="CE23207" s="62"/>
      <c r="CF23207" s="62"/>
      <c r="CL23207" s="56" t="s">
        <v>26009</v>
      </c>
      <c r="CM23207" s="56" t="s">
        <v>213</v>
      </c>
      <c r="CN23207" s="56" t="s">
        <v>213</v>
      </c>
      <c r="CO23207" s="52"/>
      <c r="CP23207" s="52"/>
      <c r="CQ23207" s="52"/>
      <c r="CR23207" s="52"/>
      <c r="CS23207" s="52"/>
      <c r="CT23207" s="52"/>
      <c r="CU23207" s="33"/>
      <c r="CV23207" s="33"/>
    </row>
    <row r="23208" spans="74:100">
      <c r="BV23208" s="62"/>
      <c r="BW23208" s="62"/>
      <c r="BX23208" s="62"/>
      <c r="BY23208" s="62"/>
      <c r="BZ23208" s="62"/>
      <c r="CA23208" s="62"/>
      <c r="CB23208" s="62"/>
      <c r="CC23208" s="62"/>
      <c r="CD23208" s="62"/>
      <c r="CE23208" s="62"/>
      <c r="CF23208" s="62"/>
      <c r="CL23208" s="56" t="s">
        <v>12731</v>
      </c>
      <c r="CM23208" s="56" t="s">
        <v>213</v>
      </c>
      <c r="CN23208" s="56" t="s">
        <v>213</v>
      </c>
      <c r="CO23208" s="52"/>
      <c r="CP23208" s="52"/>
      <c r="CQ23208" s="52"/>
      <c r="CR23208" s="52"/>
      <c r="CS23208" s="52"/>
      <c r="CT23208" s="52"/>
      <c r="CU23208" s="33"/>
      <c r="CV23208" s="33"/>
    </row>
    <row r="23209" spans="74:100">
      <c r="BV23209" s="62"/>
      <c r="BW23209" s="62"/>
      <c r="BX23209" s="62"/>
      <c r="BY23209" s="62"/>
      <c r="BZ23209" s="62"/>
      <c r="CA23209" s="62"/>
      <c r="CB23209" s="62"/>
      <c r="CC23209" s="62"/>
      <c r="CD23209" s="62"/>
      <c r="CE23209" s="62"/>
      <c r="CF23209" s="62"/>
      <c r="CL23209" s="56" t="s">
        <v>12732</v>
      </c>
      <c r="CM23209" s="56" t="s">
        <v>213</v>
      </c>
      <c r="CN23209" s="56" t="s">
        <v>213</v>
      </c>
      <c r="CO23209" s="52"/>
      <c r="CP23209" s="52"/>
      <c r="CQ23209" s="52"/>
      <c r="CR23209" s="52"/>
      <c r="CS23209" s="52"/>
      <c r="CT23209" s="52"/>
      <c r="CU23209" s="33"/>
      <c r="CV23209" s="33"/>
    </row>
    <row r="23210" spans="74:100">
      <c r="BV23210" s="62"/>
      <c r="BW23210" s="62"/>
      <c r="BX23210" s="62"/>
      <c r="BY23210" s="62"/>
      <c r="BZ23210" s="62"/>
      <c r="CA23210" s="62"/>
      <c r="CB23210" s="62"/>
      <c r="CC23210" s="62"/>
      <c r="CD23210" s="62"/>
      <c r="CE23210" s="62"/>
      <c r="CF23210" s="62"/>
      <c r="CL23210" s="56" t="s">
        <v>12733</v>
      </c>
      <c r="CM23210" s="56" t="s">
        <v>213</v>
      </c>
      <c r="CN23210" s="56" t="s">
        <v>213</v>
      </c>
      <c r="CO23210" s="52"/>
      <c r="CP23210" s="52"/>
      <c r="CQ23210" s="52"/>
      <c r="CR23210" s="52"/>
      <c r="CS23210" s="52"/>
      <c r="CT23210" s="52"/>
      <c r="CU23210" s="33"/>
      <c r="CV23210" s="33"/>
    </row>
    <row r="23211" spans="74:100">
      <c r="BV23211" s="62"/>
      <c r="BW23211" s="62"/>
      <c r="BX23211" s="62"/>
      <c r="BY23211" s="62"/>
      <c r="BZ23211" s="62"/>
      <c r="CA23211" s="62"/>
      <c r="CB23211" s="62"/>
      <c r="CC23211" s="62"/>
      <c r="CD23211" s="62"/>
      <c r="CE23211" s="62"/>
      <c r="CF23211" s="62"/>
      <c r="CL23211" s="56" t="s">
        <v>12734</v>
      </c>
      <c r="CM23211" s="56" t="s">
        <v>213</v>
      </c>
      <c r="CN23211" s="56" t="s">
        <v>213</v>
      </c>
      <c r="CO23211" s="52"/>
      <c r="CP23211" s="52"/>
      <c r="CQ23211" s="52"/>
      <c r="CR23211" s="52"/>
      <c r="CS23211" s="52"/>
      <c r="CT23211" s="52"/>
      <c r="CU23211" s="33"/>
      <c r="CV23211" s="33"/>
    </row>
    <row r="23212" spans="74:100">
      <c r="BV23212" s="62"/>
      <c r="BW23212" s="62"/>
      <c r="BX23212" s="62"/>
      <c r="BY23212" s="62"/>
      <c r="BZ23212" s="62"/>
      <c r="CA23212" s="62"/>
      <c r="CB23212" s="62"/>
      <c r="CC23212" s="62"/>
      <c r="CD23212" s="62"/>
      <c r="CE23212" s="62"/>
      <c r="CF23212" s="62"/>
      <c r="CL23212" s="56" t="s">
        <v>12735</v>
      </c>
      <c r="CM23212" s="56" t="s">
        <v>213</v>
      </c>
      <c r="CN23212" s="56" t="s">
        <v>213</v>
      </c>
      <c r="CO23212" s="52"/>
      <c r="CP23212" s="52"/>
      <c r="CQ23212" s="52"/>
      <c r="CR23212" s="52"/>
      <c r="CS23212" s="52"/>
      <c r="CT23212" s="52"/>
      <c r="CU23212" s="33"/>
      <c r="CV23212" s="33"/>
    </row>
    <row r="23213" spans="74:100">
      <c r="BV23213" s="62"/>
      <c r="BW23213" s="62"/>
      <c r="BX23213" s="62"/>
      <c r="BY23213" s="62"/>
      <c r="BZ23213" s="62"/>
      <c r="CA23213" s="62"/>
      <c r="CB23213" s="62"/>
      <c r="CC23213" s="62"/>
      <c r="CD23213" s="62"/>
      <c r="CE23213" s="62"/>
      <c r="CF23213" s="62"/>
      <c r="CL23213" s="56" t="s">
        <v>12736</v>
      </c>
      <c r="CM23213" s="56" t="s">
        <v>213</v>
      </c>
      <c r="CN23213" s="56" t="s">
        <v>213</v>
      </c>
      <c r="CO23213" s="52"/>
      <c r="CP23213" s="52"/>
      <c r="CQ23213" s="52"/>
      <c r="CR23213" s="52"/>
      <c r="CS23213" s="52"/>
      <c r="CT23213" s="52"/>
      <c r="CU23213" s="33"/>
      <c r="CV23213" s="33"/>
    </row>
    <row r="23214" spans="74:100">
      <c r="BV23214" s="62"/>
      <c r="BW23214" s="62"/>
      <c r="BX23214" s="62"/>
      <c r="BY23214" s="62"/>
      <c r="BZ23214" s="62"/>
      <c r="CA23214" s="62"/>
      <c r="CB23214" s="62"/>
      <c r="CC23214" s="62"/>
      <c r="CD23214" s="62"/>
      <c r="CE23214" s="62"/>
      <c r="CF23214" s="62"/>
      <c r="CL23214" s="56" t="s">
        <v>12737</v>
      </c>
      <c r="CM23214" s="56" t="s">
        <v>213</v>
      </c>
      <c r="CN23214" s="56" t="s">
        <v>213</v>
      </c>
      <c r="CO23214" s="52"/>
      <c r="CP23214" s="52"/>
      <c r="CQ23214" s="52"/>
      <c r="CR23214" s="52"/>
      <c r="CS23214" s="52"/>
      <c r="CT23214" s="52"/>
      <c r="CU23214" s="33"/>
      <c r="CV23214" s="33"/>
    </row>
    <row r="23215" spans="74:100">
      <c r="BV23215" s="62"/>
      <c r="BW23215" s="62"/>
      <c r="BX23215" s="62"/>
      <c r="BY23215" s="62"/>
      <c r="BZ23215" s="62"/>
      <c r="CA23215" s="62"/>
      <c r="CB23215" s="62"/>
      <c r="CC23215" s="62"/>
      <c r="CD23215" s="62"/>
      <c r="CE23215" s="62"/>
      <c r="CF23215" s="62"/>
      <c r="CL23215" s="56" t="s">
        <v>12738</v>
      </c>
      <c r="CM23215" s="56" t="s">
        <v>213</v>
      </c>
      <c r="CN23215" s="56" t="s">
        <v>213</v>
      </c>
      <c r="CO23215" s="52"/>
      <c r="CP23215" s="52"/>
      <c r="CQ23215" s="52"/>
      <c r="CR23215" s="52"/>
      <c r="CS23215" s="52"/>
      <c r="CT23215" s="52"/>
      <c r="CU23215" s="33"/>
      <c r="CV23215" s="33"/>
    </row>
    <row r="23216" spans="74:100">
      <c r="BV23216" s="62"/>
      <c r="BW23216" s="62"/>
      <c r="BX23216" s="62"/>
      <c r="BY23216" s="62"/>
      <c r="BZ23216" s="62"/>
      <c r="CA23216" s="62"/>
      <c r="CB23216" s="62"/>
      <c r="CC23216" s="62"/>
      <c r="CD23216" s="62"/>
      <c r="CE23216" s="62"/>
      <c r="CF23216" s="62"/>
      <c r="CL23216" s="56" t="s">
        <v>12739</v>
      </c>
      <c r="CM23216" s="56" t="s">
        <v>213</v>
      </c>
      <c r="CN23216" s="56" t="s">
        <v>213</v>
      </c>
      <c r="CO23216" s="52"/>
      <c r="CP23216" s="52"/>
      <c r="CQ23216" s="52"/>
      <c r="CR23216" s="52"/>
      <c r="CS23216" s="52"/>
      <c r="CT23216" s="52"/>
      <c r="CU23216" s="33"/>
      <c r="CV23216" s="33"/>
    </row>
    <row r="23217" spans="74:100">
      <c r="BV23217" s="62"/>
      <c r="BW23217" s="62"/>
      <c r="BX23217" s="62"/>
      <c r="BY23217" s="62"/>
      <c r="BZ23217" s="62"/>
      <c r="CA23217" s="62"/>
      <c r="CB23217" s="62"/>
      <c r="CC23217" s="62"/>
      <c r="CD23217" s="62"/>
      <c r="CE23217" s="62"/>
      <c r="CF23217" s="62"/>
      <c r="CL23217" s="56" t="s">
        <v>12740</v>
      </c>
      <c r="CM23217" s="56" t="s">
        <v>213</v>
      </c>
      <c r="CN23217" s="56" t="s">
        <v>213</v>
      </c>
      <c r="CO23217" s="52"/>
      <c r="CP23217" s="52"/>
      <c r="CQ23217" s="52"/>
      <c r="CR23217" s="52"/>
      <c r="CS23217" s="52"/>
      <c r="CT23217" s="52"/>
      <c r="CU23217" s="33"/>
      <c r="CV23217" s="33"/>
    </row>
    <row r="23218" spans="74:100">
      <c r="BV23218" s="62"/>
      <c r="BW23218" s="62"/>
      <c r="BX23218" s="62"/>
      <c r="BY23218" s="62"/>
      <c r="BZ23218" s="62"/>
      <c r="CA23218" s="62"/>
      <c r="CB23218" s="62"/>
      <c r="CC23218" s="62"/>
      <c r="CD23218" s="62"/>
      <c r="CE23218" s="62"/>
      <c r="CF23218" s="62"/>
      <c r="CL23218" s="56" t="s">
        <v>12741</v>
      </c>
      <c r="CM23218" s="56" t="s">
        <v>213</v>
      </c>
      <c r="CN23218" s="56" t="s">
        <v>213</v>
      </c>
      <c r="CO23218" s="52"/>
      <c r="CP23218" s="52"/>
      <c r="CQ23218" s="52"/>
      <c r="CR23218" s="52"/>
      <c r="CS23218" s="52"/>
      <c r="CT23218" s="52"/>
      <c r="CU23218" s="33"/>
      <c r="CV23218" s="33"/>
    </row>
    <row r="23219" spans="74:100">
      <c r="BV23219" s="62"/>
      <c r="BW23219" s="62"/>
      <c r="BX23219" s="62"/>
      <c r="BY23219" s="62"/>
      <c r="BZ23219" s="62"/>
      <c r="CA23219" s="62"/>
      <c r="CB23219" s="62"/>
      <c r="CC23219" s="62"/>
      <c r="CD23219" s="62"/>
      <c r="CE23219" s="62"/>
      <c r="CF23219" s="62"/>
      <c r="CL23219" s="56" t="s">
        <v>12742</v>
      </c>
      <c r="CM23219" s="56" t="s">
        <v>213</v>
      </c>
      <c r="CN23219" s="56" t="s">
        <v>213</v>
      </c>
      <c r="CO23219" s="52"/>
      <c r="CP23219" s="52"/>
      <c r="CQ23219" s="52"/>
      <c r="CR23219" s="52"/>
      <c r="CS23219" s="52"/>
      <c r="CT23219" s="52"/>
      <c r="CU23219" s="33"/>
      <c r="CV23219" s="33"/>
    </row>
    <row r="23220" spans="74:100">
      <c r="BV23220" s="62"/>
      <c r="BW23220" s="62"/>
      <c r="BX23220" s="62"/>
      <c r="BY23220" s="62"/>
      <c r="BZ23220" s="62"/>
      <c r="CA23220" s="62"/>
      <c r="CB23220" s="62"/>
      <c r="CC23220" s="62"/>
      <c r="CD23220" s="62"/>
      <c r="CE23220" s="62"/>
      <c r="CF23220" s="62"/>
      <c r="CL23220" s="56" t="s">
        <v>12743</v>
      </c>
      <c r="CM23220" s="56" t="s">
        <v>213</v>
      </c>
      <c r="CN23220" s="56" t="s">
        <v>213</v>
      </c>
      <c r="CO23220" s="52"/>
      <c r="CP23220" s="52"/>
      <c r="CQ23220" s="52"/>
      <c r="CR23220" s="52"/>
      <c r="CS23220" s="52"/>
      <c r="CT23220" s="52"/>
      <c r="CU23220" s="33"/>
      <c r="CV23220" s="33"/>
    </row>
    <row r="23221" spans="74:100">
      <c r="BV23221" s="62"/>
      <c r="BW23221" s="62"/>
      <c r="BX23221" s="62"/>
      <c r="BY23221" s="62"/>
      <c r="BZ23221" s="62"/>
      <c r="CA23221" s="62"/>
      <c r="CB23221" s="62"/>
      <c r="CC23221" s="62"/>
      <c r="CD23221" s="62"/>
      <c r="CE23221" s="62"/>
      <c r="CF23221" s="62"/>
      <c r="CL23221" s="56" t="s">
        <v>12744</v>
      </c>
      <c r="CM23221" s="56" t="s">
        <v>213</v>
      </c>
      <c r="CN23221" s="56" t="s">
        <v>213</v>
      </c>
      <c r="CO23221" s="52"/>
      <c r="CP23221" s="52"/>
      <c r="CQ23221" s="52"/>
      <c r="CR23221" s="52"/>
      <c r="CS23221" s="52"/>
      <c r="CT23221" s="52"/>
      <c r="CU23221" s="33"/>
      <c r="CV23221" s="33"/>
    </row>
    <row r="23222" spans="74:100">
      <c r="BV23222" s="62"/>
      <c r="BW23222" s="62"/>
      <c r="BX23222" s="62"/>
      <c r="BY23222" s="62"/>
      <c r="BZ23222" s="62"/>
      <c r="CA23222" s="62"/>
      <c r="CB23222" s="62"/>
      <c r="CC23222" s="62"/>
      <c r="CD23222" s="62"/>
      <c r="CE23222" s="62"/>
      <c r="CF23222" s="62"/>
      <c r="CL23222" s="56" t="s">
        <v>12745</v>
      </c>
      <c r="CM23222" s="56" t="s">
        <v>213</v>
      </c>
      <c r="CN23222" s="56" t="s">
        <v>213</v>
      </c>
      <c r="CO23222" s="52"/>
      <c r="CP23222" s="52"/>
      <c r="CQ23222" s="52"/>
      <c r="CR23222" s="52"/>
      <c r="CS23222" s="52"/>
      <c r="CT23222" s="52"/>
      <c r="CU23222" s="33"/>
      <c r="CV23222" s="33"/>
    </row>
    <row r="23223" spans="74:100">
      <c r="BV23223" s="62"/>
      <c r="BW23223" s="62"/>
      <c r="BX23223" s="62"/>
      <c r="BY23223" s="62"/>
      <c r="BZ23223" s="62"/>
      <c r="CA23223" s="62"/>
      <c r="CB23223" s="62"/>
      <c r="CC23223" s="62"/>
      <c r="CD23223" s="62"/>
      <c r="CE23223" s="62"/>
      <c r="CF23223" s="62"/>
      <c r="CL23223" s="56" t="s">
        <v>12746</v>
      </c>
      <c r="CM23223" s="56" t="s">
        <v>213</v>
      </c>
      <c r="CN23223" s="56" t="s">
        <v>213</v>
      </c>
      <c r="CO23223" s="52"/>
      <c r="CP23223" s="52"/>
      <c r="CQ23223" s="52"/>
      <c r="CR23223" s="52"/>
      <c r="CS23223" s="52"/>
      <c r="CT23223" s="52"/>
      <c r="CU23223" s="33"/>
      <c r="CV23223" s="33"/>
    </row>
    <row r="23224" spans="74:100">
      <c r="BV23224" s="62"/>
      <c r="BW23224" s="62"/>
      <c r="BX23224" s="62"/>
      <c r="BY23224" s="62"/>
      <c r="BZ23224" s="62"/>
      <c r="CA23224" s="62"/>
      <c r="CB23224" s="62"/>
      <c r="CC23224" s="62"/>
      <c r="CD23224" s="62"/>
      <c r="CE23224" s="62"/>
      <c r="CF23224" s="62"/>
      <c r="CL23224" s="56" t="s">
        <v>12747</v>
      </c>
      <c r="CM23224" s="56" t="s">
        <v>213</v>
      </c>
      <c r="CN23224" s="56" t="s">
        <v>213</v>
      </c>
      <c r="CO23224" s="52"/>
      <c r="CP23224" s="52"/>
      <c r="CQ23224" s="52"/>
      <c r="CR23224" s="52"/>
      <c r="CS23224" s="52"/>
      <c r="CT23224" s="52"/>
      <c r="CU23224" s="33"/>
      <c r="CV23224" s="33"/>
    </row>
    <row r="23225" spans="74:100">
      <c r="BV23225" s="62"/>
      <c r="BW23225" s="62"/>
      <c r="BX23225" s="62"/>
      <c r="BY23225" s="62"/>
      <c r="BZ23225" s="62"/>
      <c r="CA23225" s="62"/>
      <c r="CB23225" s="62"/>
      <c r="CC23225" s="62"/>
      <c r="CD23225" s="62"/>
      <c r="CE23225" s="62"/>
      <c r="CF23225" s="62"/>
      <c r="CL23225" s="56" t="s">
        <v>12748</v>
      </c>
      <c r="CM23225" s="56" t="s">
        <v>213</v>
      </c>
      <c r="CN23225" s="56" t="s">
        <v>213</v>
      </c>
      <c r="CO23225" s="52"/>
      <c r="CP23225" s="52"/>
      <c r="CQ23225" s="52"/>
      <c r="CR23225" s="52"/>
      <c r="CS23225" s="52"/>
      <c r="CT23225" s="52"/>
      <c r="CU23225" s="33"/>
      <c r="CV23225" s="33"/>
    </row>
    <row r="23226" spans="74:100">
      <c r="BV23226" s="62"/>
      <c r="BW23226" s="62"/>
      <c r="BX23226" s="62"/>
      <c r="BY23226" s="62"/>
      <c r="BZ23226" s="62"/>
      <c r="CA23226" s="62"/>
      <c r="CB23226" s="62"/>
      <c r="CC23226" s="62"/>
      <c r="CD23226" s="62"/>
      <c r="CE23226" s="62"/>
      <c r="CF23226" s="62"/>
      <c r="CL23226" s="56" t="s">
        <v>12749</v>
      </c>
      <c r="CM23226" s="56" t="s">
        <v>213</v>
      </c>
      <c r="CN23226" s="56" t="s">
        <v>213</v>
      </c>
      <c r="CO23226" s="52"/>
      <c r="CP23226" s="52"/>
      <c r="CQ23226" s="52"/>
      <c r="CR23226" s="52"/>
      <c r="CS23226" s="52"/>
      <c r="CT23226" s="52"/>
      <c r="CU23226" s="33"/>
      <c r="CV23226" s="33"/>
    </row>
    <row r="23227" spans="74:100">
      <c r="BV23227" s="62"/>
      <c r="BW23227" s="62"/>
      <c r="BX23227" s="62"/>
      <c r="BY23227" s="62"/>
      <c r="BZ23227" s="62"/>
      <c r="CA23227" s="62"/>
      <c r="CB23227" s="62"/>
      <c r="CC23227" s="62"/>
      <c r="CD23227" s="62"/>
      <c r="CE23227" s="62"/>
      <c r="CF23227" s="62"/>
      <c r="CL23227" s="56" t="s">
        <v>12750</v>
      </c>
      <c r="CM23227" s="56" t="s">
        <v>213</v>
      </c>
      <c r="CN23227" s="56" t="s">
        <v>213</v>
      </c>
      <c r="CO23227" s="52"/>
      <c r="CP23227" s="52"/>
      <c r="CQ23227" s="52"/>
      <c r="CR23227" s="52"/>
      <c r="CS23227" s="52"/>
      <c r="CT23227" s="52"/>
      <c r="CU23227" s="33"/>
      <c r="CV23227" s="33"/>
    </row>
    <row r="23228" spans="74:100">
      <c r="BV23228" s="62"/>
      <c r="BW23228" s="62"/>
      <c r="BX23228" s="62"/>
      <c r="BY23228" s="62"/>
      <c r="BZ23228" s="62"/>
      <c r="CA23228" s="62"/>
      <c r="CB23228" s="62"/>
      <c r="CC23228" s="62"/>
      <c r="CD23228" s="62"/>
      <c r="CE23228" s="62"/>
      <c r="CF23228" s="62"/>
      <c r="CL23228" s="56" t="s">
        <v>12751</v>
      </c>
      <c r="CM23228" s="56" t="s">
        <v>213</v>
      </c>
      <c r="CN23228" s="56" t="s">
        <v>213</v>
      </c>
      <c r="CO23228" s="52"/>
      <c r="CP23228" s="52"/>
      <c r="CQ23228" s="52"/>
      <c r="CR23228" s="52"/>
      <c r="CS23228" s="52"/>
      <c r="CT23228" s="52"/>
      <c r="CU23228" s="33"/>
      <c r="CV23228" s="33"/>
    </row>
    <row r="23229" spans="74:100">
      <c r="BV23229" s="62"/>
      <c r="BW23229" s="62"/>
      <c r="BX23229" s="62"/>
      <c r="BY23229" s="62"/>
      <c r="BZ23229" s="62"/>
      <c r="CA23229" s="62"/>
      <c r="CB23229" s="62"/>
      <c r="CC23229" s="62"/>
      <c r="CD23229" s="62"/>
      <c r="CE23229" s="62"/>
      <c r="CF23229" s="62"/>
      <c r="CL23229" s="56" t="s">
        <v>12752</v>
      </c>
      <c r="CM23229" s="56" t="s">
        <v>213</v>
      </c>
      <c r="CN23229" s="56" t="s">
        <v>213</v>
      </c>
      <c r="CO23229" s="52"/>
      <c r="CP23229" s="52"/>
      <c r="CQ23229" s="52"/>
      <c r="CR23229" s="52"/>
      <c r="CS23229" s="52"/>
      <c r="CT23229" s="52"/>
      <c r="CU23229" s="33"/>
      <c r="CV23229" s="33"/>
    </row>
    <row r="23230" spans="74:100">
      <c r="BV23230" s="62"/>
      <c r="BW23230" s="62"/>
      <c r="BX23230" s="62"/>
      <c r="BY23230" s="62"/>
      <c r="BZ23230" s="62"/>
      <c r="CA23230" s="62"/>
      <c r="CB23230" s="62"/>
      <c r="CC23230" s="62"/>
      <c r="CD23230" s="62"/>
      <c r="CE23230" s="62"/>
      <c r="CF23230" s="62"/>
      <c r="CL23230" s="56" t="s">
        <v>12753</v>
      </c>
      <c r="CM23230" s="56" t="s">
        <v>213</v>
      </c>
      <c r="CN23230" s="56" t="s">
        <v>213</v>
      </c>
      <c r="CO23230" s="52"/>
      <c r="CP23230" s="52"/>
      <c r="CQ23230" s="52"/>
      <c r="CR23230" s="52"/>
      <c r="CS23230" s="52"/>
      <c r="CT23230" s="52"/>
      <c r="CU23230" s="33"/>
      <c r="CV23230" s="33"/>
    </row>
    <row r="23231" spans="74:100">
      <c r="BV23231" s="62"/>
      <c r="BW23231" s="62"/>
      <c r="BX23231" s="62"/>
      <c r="BY23231" s="62"/>
      <c r="BZ23231" s="62"/>
      <c r="CA23231" s="62"/>
      <c r="CB23231" s="62"/>
      <c r="CC23231" s="62"/>
      <c r="CD23231" s="62"/>
      <c r="CE23231" s="62"/>
      <c r="CF23231" s="62"/>
      <c r="CL23231" s="56" t="s">
        <v>12717</v>
      </c>
      <c r="CM23231" s="56" t="s">
        <v>213</v>
      </c>
      <c r="CN23231" s="56" t="s">
        <v>213</v>
      </c>
      <c r="CO23231" s="52"/>
      <c r="CP23231" s="52"/>
      <c r="CQ23231" s="52"/>
      <c r="CR23231" s="52"/>
      <c r="CS23231" s="52"/>
      <c r="CT23231" s="52"/>
      <c r="CU23231" s="33"/>
      <c r="CV23231" s="33"/>
    </row>
    <row r="23232" spans="74:100">
      <c r="BV23232" s="62"/>
      <c r="BW23232" s="62"/>
      <c r="BX23232" s="62"/>
      <c r="BY23232" s="62"/>
      <c r="BZ23232" s="62"/>
      <c r="CA23232" s="62"/>
      <c r="CB23232" s="62"/>
      <c r="CC23232" s="62"/>
      <c r="CD23232" s="62"/>
      <c r="CE23232" s="62"/>
      <c r="CF23232" s="62"/>
      <c r="CL23232" s="56" t="s">
        <v>24211</v>
      </c>
      <c r="CM23232" s="56" t="s">
        <v>213</v>
      </c>
      <c r="CN23232" s="56" t="s">
        <v>213</v>
      </c>
      <c r="CO23232" s="52"/>
      <c r="CP23232" s="52"/>
      <c r="CQ23232" s="52"/>
      <c r="CR23232" s="52"/>
      <c r="CS23232" s="52"/>
      <c r="CT23232" s="52"/>
      <c r="CU23232" s="33"/>
      <c r="CV23232" s="33"/>
    </row>
    <row r="23233" spans="74:100">
      <c r="BV23233" s="62"/>
      <c r="BW23233" s="62"/>
      <c r="BX23233" s="62"/>
      <c r="BY23233" s="62"/>
      <c r="BZ23233" s="62"/>
      <c r="CA23233" s="62"/>
      <c r="CB23233" s="62"/>
      <c r="CC23233" s="62"/>
      <c r="CD23233" s="62"/>
      <c r="CE23233" s="62"/>
      <c r="CF23233" s="62"/>
      <c r="CL23233" s="56" t="s">
        <v>12718</v>
      </c>
      <c r="CM23233" s="56" t="s">
        <v>213</v>
      </c>
      <c r="CN23233" s="56" t="s">
        <v>213</v>
      </c>
      <c r="CO23233" s="52"/>
      <c r="CP23233" s="52"/>
      <c r="CQ23233" s="52"/>
      <c r="CR23233" s="52"/>
      <c r="CS23233" s="52"/>
      <c r="CT23233" s="52"/>
      <c r="CU23233" s="33"/>
      <c r="CV23233" s="33"/>
    </row>
    <row r="23234" spans="74:100">
      <c r="BV23234" s="62"/>
      <c r="BW23234" s="62"/>
      <c r="BX23234" s="62"/>
      <c r="BY23234" s="62"/>
      <c r="BZ23234" s="62"/>
      <c r="CA23234" s="62"/>
      <c r="CB23234" s="62"/>
      <c r="CC23234" s="62"/>
      <c r="CD23234" s="62"/>
      <c r="CE23234" s="62"/>
      <c r="CF23234" s="62"/>
      <c r="CL23234" s="56" t="s">
        <v>12719</v>
      </c>
      <c r="CM23234" s="56" t="s">
        <v>213</v>
      </c>
      <c r="CN23234" s="56" t="s">
        <v>213</v>
      </c>
      <c r="CO23234" s="52"/>
      <c r="CP23234" s="52"/>
      <c r="CQ23234" s="52"/>
      <c r="CR23234" s="52"/>
      <c r="CS23234" s="52"/>
      <c r="CT23234" s="52"/>
      <c r="CU23234" s="33"/>
      <c r="CV23234" s="33"/>
    </row>
    <row r="23235" spans="74:100">
      <c r="BV23235" s="62"/>
      <c r="BW23235" s="62"/>
      <c r="BX23235" s="62"/>
      <c r="BY23235" s="62"/>
      <c r="BZ23235" s="62"/>
      <c r="CA23235" s="62"/>
      <c r="CB23235" s="62"/>
      <c r="CC23235" s="62"/>
      <c r="CD23235" s="62"/>
      <c r="CE23235" s="62"/>
      <c r="CF23235" s="62"/>
      <c r="CL23235" s="56" t="s">
        <v>24212</v>
      </c>
      <c r="CM23235" s="56" t="s">
        <v>213</v>
      </c>
      <c r="CN23235" s="56" t="s">
        <v>213</v>
      </c>
      <c r="CO23235" s="52"/>
      <c r="CP23235" s="52"/>
      <c r="CQ23235" s="52"/>
      <c r="CR23235" s="52"/>
      <c r="CS23235" s="52"/>
      <c r="CT23235" s="52"/>
      <c r="CU23235" s="33"/>
      <c r="CV23235" s="33"/>
    </row>
    <row r="23236" spans="74:100">
      <c r="BV23236" s="62"/>
      <c r="BW23236" s="62"/>
      <c r="BX23236" s="62"/>
      <c r="BY23236" s="62"/>
      <c r="BZ23236" s="62"/>
      <c r="CA23236" s="62"/>
      <c r="CB23236" s="62"/>
      <c r="CC23236" s="62"/>
      <c r="CD23236" s="62"/>
      <c r="CE23236" s="62"/>
      <c r="CF23236" s="62"/>
      <c r="CL23236" s="35" t="s">
        <v>12754</v>
      </c>
      <c r="CM23236" s="35" t="s">
        <v>217</v>
      </c>
      <c r="CN23236" s="35" t="s">
        <v>217</v>
      </c>
      <c r="CO23236" s="52"/>
      <c r="CP23236" s="52"/>
      <c r="CQ23236" s="52"/>
      <c r="CR23236" s="52"/>
      <c r="CS23236" s="52"/>
      <c r="CT23236" s="52"/>
      <c r="CU23236" s="33"/>
      <c r="CV23236" s="33"/>
    </row>
    <row r="23237" spans="74:100">
      <c r="BV23237" s="62"/>
      <c r="BW23237" s="62"/>
      <c r="BX23237" s="62"/>
      <c r="BY23237" s="62"/>
      <c r="BZ23237" s="62"/>
      <c r="CA23237" s="62"/>
      <c r="CB23237" s="62"/>
      <c r="CC23237" s="62"/>
      <c r="CD23237" s="62"/>
      <c r="CE23237" s="62"/>
      <c r="CF23237" s="62"/>
      <c r="CL23237" s="35" t="s">
        <v>12755</v>
      </c>
      <c r="CM23237" s="35" t="s">
        <v>217</v>
      </c>
      <c r="CN23237" s="35" t="s">
        <v>217</v>
      </c>
      <c r="CO23237" s="52"/>
      <c r="CP23237" s="52"/>
      <c r="CQ23237" s="52"/>
      <c r="CR23237" s="52"/>
      <c r="CS23237" s="52"/>
      <c r="CT23237" s="52"/>
      <c r="CU23237" s="33"/>
      <c r="CV23237" s="33"/>
    </row>
    <row r="23238" spans="74:100">
      <c r="BV23238" s="62"/>
      <c r="BW23238" s="62"/>
      <c r="BX23238" s="62"/>
      <c r="BY23238" s="62"/>
      <c r="BZ23238" s="62"/>
      <c r="CA23238" s="62"/>
      <c r="CB23238" s="62"/>
      <c r="CC23238" s="62"/>
      <c r="CD23238" s="62"/>
      <c r="CE23238" s="62"/>
      <c r="CF23238" s="62"/>
      <c r="CL23238" s="35" t="s">
        <v>12756</v>
      </c>
      <c r="CM23238" s="35" t="s">
        <v>217</v>
      </c>
      <c r="CN23238" s="35" t="s">
        <v>217</v>
      </c>
      <c r="CO23238" s="52"/>
      <c r="CP23238" s="52"/>
      <c r="CQ23238" s="52"/>
      <c r="CR23238" s="52"/>
      <c r="CS23238" s="52"/>
      <c r="CT23238" s="52"/>
      <c r="CU23238" s="33"/>
      <c r="CV23238" s="33"/>
    </row>
    <row r="23239" spans="74:100">
      <c r="BV23239" s="62"/>
      <c r="BW23239" s="62"/>
      <c r="BX23239" s="62"/>
      <c r="BY23239" s="62"/>
      <c r="BZ23239" s="62"/>
      <c r="CA23239" s="62"/>
      <c r="CB23239" s="62"/>
      <c r="CC23239" s="62"/>
      <c r="CD23239" s="62"/>
      <c r="CE23239" s="62"/>
      <c r="CF23239" s="62"/>
      <c r="CL23239" s="35" t="s">
        <v>12757</v>
      </c>
      <c r="CM23239" s="35" t="s">
        <v>217</v>
      </c>
      <c r="CN23239" s="35" t="s">
        <v>217</v>
      </c>
      <c r="CO23239" s="52"/>
      <c r="CP23239" s="52"/>
      <c r="CQ23239" s="52"/>
      <c r="CR23239" s="52"/>
      <c r="CS23239" s="52"/>
      <c r="CT23239" s="52"/>
      <c r="CU23239" s="33"/>
      <c r="CV23239" s="33"/>
    </row>
    <row r="23240" spans="74:100">
      <c r="BV23240" s="62"/>
      <c r="BW23240" s="62"/>
      <c r="BX23240" s="62"/>
      <c r="BY23240" s="62"/>
      <c r="BZ23240" s="62"/>
      <c r="CA23240" s="62"/>
      <c r="CB23240" s="62"/>
      <c r="CC23240" s="62"/>
      <c r="CD23240" s="62"/>
      <c r="CE23240" s="62"/>
      <c r="CF23240" s="62"/>
      <c r="CL23240" s="35" t="s">
        <v>12758</v>
      </c>
      <c r="CM23240" s="35" t="s">
        <v>217</v>
      </c>
      <c r="CN23240" s="35" t="s">
        <v>217</v>
      </c>
      <c r="CO23240" s="52"/>
      <c r="CP23240" s="52"/>
      <c r="CQ23240" s="52"/>
      <c r="CR23240" s="52"/>
      <c r="CS23240" s="52"/>
      <c r="CT23240" s="52"/>
      <c r="CU23240" s="33"/>
      <c r="CV23240" s="33"/>
    </row>
    <row r="23241" spans="74:100">
      <c r="BV23241" s="62"/>
      <c r="BW23241" s="62"/>
      <c r="BX23241" s="62"/>
      <c r="BY23241" s="62"/>
      <c r="BZ23241" s="62"/>
      <c r="CA23241" s="62"/>
      <c r="CB23241" s="62"/>
      <c r="CC23241" s="62"/>
      <c r="CD23241" s="62"/>
      <c r="CE23241" s="62"/>
      <c r="CF23241" s="62"/>
      <c r="CL23241" s="35" t="s">
        <v>12759</v>
      </c>
      <c r="CM23241" s="35" t="s">
        <v>217</v>
      </c>
      <c r="CN23241" s="35" t="s">
        <v>217</v>
      </c>
      <c r="CO23241" s="52"/>
      <c r="CP23241" s="52"/>
      <c r="CQ23241" s="52"/>
      <c r="CR23241" s="52"/>
      <c r="CS23241" s="52"/>
      <c r="CT23241" s="52"/>
      <c r="CU23241" s="33"/>
      <c r="CV23241" s="33"/>
    </row>
    <row r="23242" spans="74:100">
      <c r="BV23242" s="62"/>
      <c r="BW23242" s="62"/>
      <c r="BX23242" s="62"/>
      <c r="BY23242" s="62"/>
      <c r="BZ23242" s="62"/>
      <c r="CA23242" s="62"/>
      <c r="CB23242" s="62"/>
      <c r="CC23242" s="62"/>
      <c r="CD23242" s="62"/>
      <c r="CE23242" s="62"/>
      <c r="CF23242" s="62"/>
      <c r="CL23242" s="35" t="s">
        <v>12760</v>
      </c>
      <c r="CM23242" s="35" t="s">
        <v>217</v>
      </c>
      <c r="CN23242" s="35" t="s">
        <v>217</v>
      </c>
      <c r="CO23242" s="52"/>
      <c r="CP23242" s="52"/>
      <c r="CQ23242" s="52"/>
      <c r="CR23242" s="52"/>
      <c r="CS23242" s="52"/>
      <c r="CT23242" s="52"/>
      <c r="CU23242" s="33"/>
      <c r="CV23242" s="33"/>
    </row>
    <row r="23243" spans="74:100">
      <c r="BV23243" s="62"/>
      <c r="BW23243" s="62"/>
      <c r="BX23243" s="62"/>
      <c r="BY23243" s="62"/>
      <c r="BZ23243" s="62"/>
      <c r="CA23243" s="62"/>
      <c r="CB23243" s="62"/>
      <c r="CC23243" s="62"/>
      <c r="CD23243" s="62"/>
      <c r="CE23243" s="62"/>
      <c r="CF23243" s="62"/>
      <c r="CL23243" s="35" t="s">
        <v>12761</v>
      </c>
      <c r="CM23243" s="35" t="s">
        <v>217</v>
      </c>
      <c r="CN23243" s="35" t="s">
        <v>217</v>
      </c>
      <c r="CO23243" s="52"/>
      <c r="CP23243" s="52"/>
      <c r="CQ23243" s="52"/>
      <c r="CR23243" s="52"/>
      <c r="CS23243" s="52"/>
      <c r="CT23243" s="52"/>
      <c r="CU23243" s="33"/>
      <c r="CV23243" s="33"/>
    </row>
    <row r="23244" spans="74:100">
      <c r="BV23244" s="62"/>
      <c r="BW23244" s="62"/>
      <c r="BX23244" s="62"/>
      <c r="BY23244" s="62"/>
      <c r="BZ23244" s="62"/>
      <c r="CA23244" s="62"/>
      <c r="CB23244" s="62"/>
      <c r="CC23244" s="62"/>
      <c r="CD23244" s="62"/>
      <c r="CE23244" s="62"/>
      <c r="CF23244" s="62"/>
      <c r="CL23244" s="35" t="s">
        <v>12762</v>
      </c>
      <c r="CM23244" s="35" t="s">
        <v>217</v>
      </c>
      <c r="CN23244" s="35" t="s">
        <v>217</v>
      </c>
      <c r="CO23244" s="52"/>
      <c r="CP23244" s="52"/>
      <c r="CQ23244" s="52"/>
      <c r="CR23244" s="52"/>
      <c r="CS23244" s="52"/>
      <c r="CT23244" s="52"/>
      <c r="CU23244" s="33"/>
      <c r="CV23244" s="33"/>
    </row>
    <row r="23245" spans="74:100">
      <c r="BV23245" s="62"/>
      <c r="BW23245" s="62"/>
      <c r="BX23245" s="62"/>
      <c r="BY23245" s="62"/>
      <c r="BZ23245" s="62"/>
      <c r="CA23245" s="62"/>
      <c r="CB23245" s="62"/>
      <c r="CC23245" s="62"/>
      <c r="CD23245" s="62"/>
      <c r="CE23245" s="62"/>
      <c r="CF23245" s="62"/>
      <c r="CL23245" s="35" t="s">
        <v>12763</v>
      </c>
      <c r="CM23245" s="35" t="s">
        <v>217</v>
      </c>
      <c r="CN23245" s="35" t="s">
        <v>217</v>
      </c>
      <c r="CO23245" s="52"/>
      <c r="CP23245" s="52"/>
      <c r="CQ23245" s="52"/>
      <c r="CR23245" s="52"/>
      <c r="CS23245" s="52"/>
      <c r="CT23245" s="52"/>
      <c r="CU23245" s="33"/>
      <c r="CV23245" s="33"/>
    </row>
    <row r="23246" spans="74:100">
      <c r="BV23246" s="62"/>
      <c r="BW23246" s="62"/>
      <c r="BX23246" s="62"/>
      <c r="BY23246" s="62"/>
      <c r="BZ23246" s="62"/>
      <c r="CA23246" s="62"/>
      <c r="CB23246" s="62"/>
      <c r="CC23246" s="62"/>
      <c r="CD23246" s="62"/>
      <c r="CE23246" s="62"/>
      <c r="CF23246" s="62"/>
      <c r="CL23246" s="35" t="s">
        <v>12764</v>
      </c>
      <c r="CM23246" s="35" t="s">
        <v>217</v>
      </c>
      <c r="CN23246" s="35" t="s">
        <v>217</v>
      </c>
      <c r="CO23246" s="52"/>
      <c r="CP23246" s="52"/>
      <c r="CQ23246" s="52"/>
      <c r="CR23246" s="52"/>
      <c r="CS23246" s="52"/>
      <c r="CT23246" s="52"/>
      <c r="CU23246" s="33"/>
      <c r="CV23246" s="33"/>
    </row>
    <row r="23247" spans="74:100">
      <c r="BV23247" s="62"/>
      <c r="BW23247" s="62"/>
      <c r="BX23247" s="62"/>
      <c r="BY23247" s="62"/>
      <c r="BZ23247" s="62"/>
      <c r="CA23247" s="62"/>
      <c r="CB23247" s="62"/>
      <c r="CC23247" s="62"/>
      <c r="CD23247" s="62"/>
      <c r="CE23247" s="62"/>
      <c r="CF23247" s="62"/>
      <c r="CL23247" s="56" t="s">
        <v>24213</v>
      </c>
      <c r="CM23247" s="56" t="s">
        <v>213</v>
      </c>
      <c r="CN23247" s="56" t="s">
        <v>213</v>
      </c>
      <c r="CO23247" s="52"/>
      <c r="CP23247" s="52"/>
      <c r="CQ23247" s="52"/>
      <c r="CR23247" s="52"/>
      <c r="CS23247" s="52"/>
      <c r="CT23247" s="52"/>
      <c r="CU23247" s="33"/>
      <c r="CV23247" s="33"/>
    </row>
    <row r="23248" spans="74:100">
      <c r="BV23248" s="62"/>
      <c r="BW23248" s="62"/>
      <c r="BX23248" s="62"/>
      <c r="BY23248" s="62"/>
      <c r="BZ23248" s="62"/>
      <c r="CA23248" s="62"/>
      <c r="CB23248" s="62"/>
      <c r="CC23248" s="62"/>
      <c r="CD23248" s="62"/>
      <c r="CE23248" s="62"/>
      <c r="CF23248" s="62"/>
      <c r="CL23248" s="56" t="s">
        <v>24214</v>
      </c>
      <c r="CM23248" s="56" t="s">
        <v>213</v>
      </c>
      <c r="CN23248" s="56" t="s">
        <v>213</v>
      </c>
      <c r="CO23248" s="52"/>
      <c r="CP23248" s="52"/>
      <c r="CQ23248" s="52"/>
      <c r="CR23248" s="52"/>
      <c r="CS23248" s="52"/>
      <c r="CT23248" s="52"/>
      <c r="CU23248" s="33"/>
      <c r="CV23248" s="33"/>
    </row>
    <row r="23249" spans="74:100">
      <c r="BV23249" s="62"/>
      <c r="BW23249" s="62"/>
      <c r="BX23249" s="62"/>
      <c r="BY23249" s="62"/>
      <c r="BZ23249" s="62"/>
      <c r="CA23249" s="62"/>
      <c r="CB23249" s="62"/>
      <c r="CC23249" s="62"/>
      <c r="CD23249" s="62"/>
      <c r="CE23249" s="62"/>
      <c r="CF23249" s="62"/>
      <c r="CL23249" s="56" t="s">
        <v>24215</v>
      </c>
      <c r="CM23249" s="56" t="s">
        <v>213</v>
      </c>
      <c r="CN23249" s="56" t="s">
        <v>213</v>
      </c>
      <c r="CO23249" s="52"/>
      <c r="CP23249" s="52"/>
      <c r="CQ23249" s="52"/>
      <c r="CR23249" s="52"/>
      <c r="CS23249" s="52"/>
      <c r="CT23249" s="52"/>
      <c r="CU23249" s="33"/>
      <c r="CV23249" s="33"/>
    </row>
    <row r="23250" spans="74:100">
      <c r="BV23250" s="62"/>
      <c r="BW23250" s="62"/>
      <c r="BX23250" s="62"/>
      <c r="BY23250" s="62"/>
      <c r="BZ23250" s="62"/>
      <c r="CA23250" s="62"/>
      <c r="CB23250" s="62"/>
      <c r="CC23250" s="62"/>
      <c r="CD23250" s="62"/>
      <c r="CE23250" s="62"/>
      <c r="CF23250" s="62"/>
      <c r="CL23250" s="56" t="s">
        <v>24216</v>
      </c>
      <c r="CM23250" s="56" t="s">
        <v>213</v>
      </c>
      <c r="CN23250" s="56" t="s">
        <v>213</v>
      </c>
      <c r="CO23250" s="52"/>
      <c r="CP23250" s="52"/>
      <c r="CQ23250" s="52"/>
      <c r="CR23250" s="52"/>
      <c r="CS23250" s="52"/>
      <c r="CT23250" s="52"/>
      <c r="CU23250" s="33"/>
      <c r="CV23250" s="33"/>
    </row>
    <row r="23251" spans="74:100">
      <c r="BV23251" s="62"/>
      <c r="BW23251" s="62"/>
      <c r="BX23251" s="62"/>
      <c r="BY23251" s="62"/>
      <c r="BZ23251" s="62"/>
      <c r="CA23251" s="62"/>
      <c r="CB23251" s="62"/>
      <c r="CC23251" s="62"/>
      <c r="CD23251" s="62"/>
      <c r="CE23251" s="62"/>
      <c r="CF23251" s="62"/>
      <c r="CL23251" s="56" t="s">
        <v>24217</v>
      </c>
      <c r="CM23251" s="56" t="s">
        <v>213</v>
      </c>
      <c r="CN23251" s="56" t="s">
        <v>213</v>
      </c>
      <c r="CO23251" s="52"/>
      <c r="CP23251" s="52"/>
      <c r="CQ23251" s="52"/>
      <c r="CR23251" s="52"/>
      <c r="CS23251" s="52"/>
      <c r="CT23251" s="52"/>
      <c r="CU23251" s="33"/>
      <c r="CV23251" s="33"/>
    </row>
    <row r="23252" spans="74:100">
      <c r="BV23252" s="62"/>
      <c r="BW23252" s="62"/>
      <c r="BX23252" s="62"/>
      <c r="BY23252" s="62"/>
      <c r="BZ23252" s="62"/>
      <c r="CA23252" s="62"/>
      <c r="CB23252" s="62"/>
      <c r="CC23252" s="62"/>
      <c r="CD23252" s="62"/>
      <c r="CE23252" s="62"/>
      <c r="CF23252" s="62"/>
      <c r="CL23252" s="56" t="s">
        <v>24218</v>
      </c>
      <c r="CM23252" s="56" t="s">
        <v>213</v>
      </c>
      <c r="CN23252" s="56" t="s">
        <v>213</v>
      </c>
      <c r="CO23252" s="52"/>
      <c r="CP23252" s="52"/>
      <c r="CQ23252" s="52"/>
      <c r="CR23252" s="52"/>
      <c r="CS23252" s="52"/>
      <c r="CT23252" s="52"/>
      <c r="CU23252" s="33"/>
      <c r="CV23252" s="33"/>
    </row>
    <row r="23253" spans="74:100">
      <c r="BV23253" s="62"/>
      <c r="BW23253" s="62"/>
      <c r="BX23253" s="62"/>
      <c r="BY23253" s="62"/>
      <c r="BZ23253" s="62"/>
      <c r="CA23253" s="62"/>
      <c r="CB23253" s="62"/>
      <c r="CC23253" s="62"/>
      <c r="CD23253" s="62"/>
      <c r="CE23253" s="62"/>
      <c r="CF23253" s="62"/>
      <c r="CL23253" s="56" t="s">
        <v>24219</v>
      </c>
      <c r="CM23253" s="56" t="s">
        <v>213</v>
      </c>
      <c r="CN23253" s="56" t="s">
        <v>213</v>
      </c>
      <c r="CO23253" s="52"/>
      <c r="CP23253" s="52"/>
      <c r="CQ23253" s="52"/>
      <c r="CR23253" s="52"/>
      <c r="CS23253" s="52"/>
      <c r="CT23253" s="52"/>
      <c r="CU23253" s="33"/>
      <c r="CV23253" s="33"/>
    </row>
    <row r="23254" spans="74:100">
      <c r="BV23254" s="62"/>
      <c r="BW23254" s="62"/>
      <c r="BX23254" s="62"/>
      <c r="BY23254" s="62"/>
      <c r="BZ23254" s="62"/>
      <c r="CA23254" s="62"/>
      <c r="CB23254" s="62"/>
      <c r="CC23254" s="62"/>
      <c r="CD23254" s="62"/>
      <c r="CE23254" s="62"/>
      <c r="CF23254" s="62"/>
      <c r="CL23254" s="56" t="s">
        <v>24220</v>
      </c>
      <c r="CM23254" s="56" t="s">
        <v>213</v>
      </c>
      <c r="CN23254" s="56" t="s">
        <v>213</v>
      </c>
      <c r="CO23254" s="52"/>
      <c r="CP23254" s="52"/>
      <c r="CQ23254" s="52"/>
      <c r="CR23254" s="52"/>
      <c r="CS23254" s="52"/>
      <c r="CT23254" s="52"/>
      <c r="CU23254" s="33"/>
      <c r="CV23254" s="33"/>
    </row>
    <row r="23255" spans="74:100">
      <c r="BV23255" s="62"/>
      <c r="BW23255" s="62"/>
      <c r="BX23255" s="62"/>
      <c r="BY23255" s="62"/>
      <c r="BZ23255" s="62"/>
      <c r="CA23255" s="62"/>
      <c r="CB23255" s="62"/>
      <c r="CC23255" s="62"/>
      <c r="CD23255" s="62"/>
      <c r="CE23255" s="62"/>
      <c r="CF23255" s="62"/>
      <c r="CL23255" s="56" t="s">
        <v>24221</v>
      </c>
      <c r="CM23255" s="56" t="s">
        <v>213</v>
      </c>
      <c r="CN23255" s="56" t="s">
        <v>213</v>
      </c>
      <c r="CO23255" s="52"/>
      <c r="CP23255" s="52"/>
      <c r="CQ23255" s="52"/>
      <c r="CR23255" s="52"/>
      <c r="CS23255" s="52"/>
      <c r="CT23255" s="52"/>
      <c r="CU23255" s="33"/>
      <c r="CV23255" s="33"/>
    </row>
    <row r="23256" spans="74:100">
      <c r="BV23256" s="62"/>
      <c r="BW23256" s="62"/>
      <c r="BX23256" s="62"/>
      <c r="BY23256" s="62"/>
      <c r="BZ23256" s="62"/>
      <c r="CA23256" s="62"/>
      <c r="CB23256" s="62"/>
      <c r="CC23256" s="62"/>
      <c r="CD23256" s="62"/>
      <c r="CE23256" s="62"/>
      <c r="CF23256" s="62"/>
      <c r="CL23256" s="56" t="s">
        <v>24222</v>
      </c>
      <c r="CM23256" s="56" t="s">
        <v>213</v>
      </c>
      <c r="CN23256" s="56" t="s">
        <v>213</v>
      </c>
      <c r="CO23256" s="52"/>
      <c r="CP23256" s="52"/>
      <c r="CQ23256" s="52"/>
      <c r="CR23256" s="52"/>
      <c r="CS23256" s="52"/>
      <c r="CT23256" s="52"/>
      <c r="CU23256" s="33"/>
      <c r="CV23256" s="33"/>
    </row>
    <row r="23257" spans="74:100">
      <c r="BV23257" s="62"/>
      <c r="BW23257" s="62"/>
      <c r="BX23257" s="62"/>
      <c r="BY23257" s="62"/>
      <c r="BZ23257" s="62"/>
      <c r="CA23257" s="62"/>
      <c r="CB23257" s="62"/>
      <c r="CC23257" s="62"/>
      <c r="CD23257" s="62"/>
      <c r="CE23257" s="62"/>
      <c r="CF23257" s="62"/>
      <c r="CL23257" s="56" t="s">
        <v>24223</v>
      </c>
      <c r="CM23257" s="56" t="s">
        <v>213</v>
      </c>
      <c r="CN23257" s="56" t="s">
        <v>213</v>
      </c>
      <c r="CO23257" s="52"/>
      <c r="CP23257" s="52"/>
      <c r="CQ23257" s="52"/>
      <c r="CR23257" s="52"/>
      <c r="CS23257" s="52"/>
      <c r="CT23257" s="52"/>
      <c r="CU23257" s="33"/>
      <c r="CV23257" s="33"/>
    </row>
    <row r="23258" spans="74:100">
      <c r="BV23258" s="62"/>
      <c r="BW23258" s="62"/>
      <c r="BX23258" s="62"/>
      <c r="BY23258" s="62"/>
      <c r="BZ23258" s="62"/>
      <c r="CA23258" s="62"/>
      <c r="CB23258" s="62"/>
      <c r="CC23258" s="62"/>
      <c r="CD23258" s="62"/>
      <c r="CE23258" s="62"/>
      <c r="CF23258" s="62"/>
      <c r="CL23258" s="56" t="s">
        <v>12765</v>
      </c>
      <c r="CM23258" s="56" t="s">
        <v>213</v>
      </c>
      <c r="CN23258" s="56" t="s">
        <v>213</v>
      </c>
      <c r="CO23258" s="52"/>
      <c r="CP23258" s="52"/>
      <c r="CQ23258" s="52"/>
      <c r="CR23258" s="52"/>
      <c r="CS23258" s="52"/>
      <c r="CT23258" s="52"/>
      <c r="CU23258" s="33"/>
      <c r="CV23258" s="33"/>
    </row>
    <row r="23259" spans="74:100">
      <c r="BV23259" s="62"/>
      <c r="BW23259" s="62"/>
      <c r="BX23259" s="62"/>
      <c r="BY23259" s="62"/>
      <c r="BZ23259" s="62"/>
      <c r="CA23259" s="62"/>
      <c r="CB23259" s="62"/>
      <c r="CC23259" s="62"/>
      <c r="CD23259" s="62"/>
      <c r="CE23259" s="62"/>
      <c r="CF23259" s="62"/>
      <c r="CL23259" s="56" t="s">
        <v>24224</v>
      </c>
      <c r="CM23259" s="56" t="s">
        <v>213</v>
      </c>
      <c r="CN23259" s="56" t="s">
        <v>213</v>
      </c>
      <c r="CO23259" s="52"/>
      <c r="CP23259" s="52"/>
      <c r="CQ23259" s="52"/>
      <c r="CR23259" s="52"/>
      <c r="CS23259" s="52"/>
      <c r="CT23259" s="52"/>
      <c r="CU23259" s="33"/>
      <c r="CV23259" s="33"/>
    </row>
    <row r="23260" spans="74:100">
      <c r="BV23260" s="62"/>
      <c r="BW23260" s="62"/>
      <c r="BX23260" s="62"/>
      <c r="BY23260" s="62"/>
      <c r="BZ23260" s="62"/>
      <c r="CA23260" s="62"/>
      <c r="CB23260" s="62"/>
      <c r="CC23260" s="62"/>
      <c r="CD23260" s="62"/>
      <c r="CE23260" s="62"/>
      <c r="CF23260" s="62"/>
      <c r="CL23260" s="56" t="s">
        <v>12766</v>
      </c>
      <c r="CM23260" s="56" t="s">
        <v>213</v>
      </c>
      <c r="CN23260" s="56" t="s">
        <v>213</v>
      </c>
      <c r="CO23260" s="52"/>
      <c r="CP23260" s="52"/>
      <c r="CQ23260" s="52"/>
      <c r="CR23260" s="52"/>
      <c r="CS23260" s="52"/>
      <c r="CT23260" s="52"/>
      <c r="CU23260" s="33"/>
      <c r="CV23260" s="33"/>
    </row>
    <row r="23261" spans="74:100">
      <c r="BV23261" s="62"/>
      <c r="BW23261" s="62"/>
      <c r="BX23261" s="62"/>
      <c r="BY23261" s="62"/>
      <c r="BZ23261" s="62"/>
      <c r="CA23261" s="62"/>
      <c r="CB23261" s="62"/>
      <c r="CC23261" s="62"/>
      <c r="CD23261" s="62"/>
      <c r="CE23261" s="62"/>
      <c r="CF23261" s="62"/>
      <c r="CL23261" s="56" t="s">
        <v>12767</v>
      </c>
      <c r="CM23261" s="56" t="s">
        <v>213</v>
      </c>
      <c r="CN23261" s="56" t="s">
        <v>213</v>
      </c>
      <c r="CO23261" s="52"/>
      <c r="CP23261" s="52"/>
      <c r="CQ23261" s="52"/>
      <c r="CR23261" s="52"/>
      <c r="CS23261" s="52"/>
      <c r="CT23261" s="52"/>
      <c r="CU23261" s="33"/>
      <c r="CV23261" s="33"/>
    </row>
    <row r="23262" spans="74:100">
      <c r="BV23262" s="62"/>
      <c r="BW23262" s="62"/>
      <c r="BX23262" s="62"/>
      <c r="BY23262" s="62"/>
      <c r="BZ23262" s="62"/>
      <c r="CA23262" s="62"/>
      <c r="CB23262" s="62"/>
      <c r="CC23262" s="62"/>
      <c r="CD23262" s="62"/>
      <c r="CE23262" s="62"/>
      <c r="CF23262" s="62"/>
      <c r="CL23262" s="56" t="s">
        <v>12768</v>
      </c>
      <c r="CM23262" s="56" t="s">
        <v>213</v>
      </c>
      <c r="CN23262" s="56" t="s">
        <v>213</v>
      </c>
      <c r="CO23262" s="52"/>
      <c r="CP23262" s="52"/>
      <c r="CQ23262" s="52"/>
      <c r="CR23262" s="52"/>
      <c r="CS23262" s="52"/>
      <c r="CT23262" s="52"/>
      <c r="CU23262" s="33"/>
      <c r="CV23262" s="33"/>
    </row>
    <row r="23263" spans="74:100">
      <c r="BV23263" s="62"/>
      <c r="BW23263" s="62"/>
      <c r="BX23263" s="62"/>
      <c r="BY23263" s="62"/>
      <c r="BZ23263" s="62"/>
      <c r="CA23263" s="62"/>
      <c r="CB23263" s="62"/>
      <c r="CC23263" s="62"/>
      <c r="CD23263" s="62"/>
      <c r="CE23263" s="62"/>
      <c r="CF23263" s="62"/>
      <c r="CL23263" s="56" t="s">
        <v>12769</v>
      </c>
      <c r="CM23263" s="56" t="s">
        <v>213</v>
      </c>
      <c r="CN23263" s="56" t="s">
        <v>213</v>
      </c>
      <c r="CO23263" s="52"/>
      <c r="CP23263" s="52"/>
      <c r="CQ23263" s="52"/>
      <c r="CR23263" s="52"/>
      <c r="CS23263" s="52"/>
      <c r="CT23263" s="52"/>
      <c r="CU23263" s="33"/>
      <c r="CV23263" s="33"/>
    </row>
    <row r="23264" spans="74:100">
      <c r="BV23264" s="62"/>
      <c r="BW23264" s="62"/>
      <c r="BX23264" s="62"/>
      <c r="BY23264" s="62"/>
      <c r="BZ23264" s="62"/>
      <c r="CA23264" s="62"/>
      <c r="CB23264" s="62"/>
      <c r="CC23264" s="62"/>
      <c r="CD23264" s="62"/>
      <c r="CE23264" s="62"/>
      <c r="CF23264" s="62"/>
      <c r="CL23264" s="56" t="s">
        <v>24225</v>
      </c>
      <c r="CM23264" s="56" t="s">
        <v>213</v>
      </c>
      <c r="CN23264" s="56" t="s">
        <v>213</v>
      </c>
      <c r="CO23264" s="52"/>
      <c r="CP23264" s="52"/>
      <c r="CQ23264" s="52"/>
      <c r="CR23264" s="52"/>
      <c r="CS23264" s="52"/>
      <c r="CT23264" s="52"/>
      <c r="CU23264" s="33"/>
      <c r="CV23264" s="33"/>
    </row>
    <row r="23265" spans="74:100">
      <c r="BV23265" s="62"/>
      <c r="BW23265" s="62"/>
      <c r="BX23265" s="62"/>
      <c r="BY23265" s="62"/>
      <c r="BZ23265" s="62"/>
      <c r="CA23265" s="62"/>
      <c r="CB23265" s="62"/>
      <c r="CC23265" s="62"/>
      <c r="CD23265" s="62"/>
      <c r="CE23265" s="62"/>
      <c r="CF23265" s="62"/>
      <c r="CL23265" s="56" t="s">
        <v>12770</v>
      </c>
      <c r="CM23265" s="56" t="s">
        <v>213</v>
      </c>
      <c r="CN23265" s="56" t="s">
        <v>213</v>
      </c>
      <c r="CO23265" s="52"/>
      <c r="CP23265" s="52"/>
      <c r="CQ23265" s="52"/>
      <c r="CR23265" s="52"/>
      <c r="CS23265" s="52"/>
      <c r="CT23265" s="52"/>
      <c r="CU23265" s="33"/>
      <c r="CV23265" s="33"/>
    </row>
    <row r="23266" spans="74:100">
      <c r="BV23266" s="62"/>
      <c r="BW23266" s="62"/>
      <c r="BX23266" s="62"/>
      <c r="BY23266" s="62"/>
      <c r="BZ23266" s="62"/>
      <c r="CA23266" s="62"/>
      <c r="CB23266" s="62"/>
      <c r="CC23266" s="62"/>
      <c r="CD23266" s="62"/>
      <c r="CE23266" s="62"/>
      <c r="CF23266" s="62"/>
      <c r="CL23266" s="56" t="s">
        <v>12771</v>
      </c>
      <c r="CM23266" s="56" t="s">
        <v>213</v>
      </c>
      <c r="CN23266" s="56" t="s">
        <v>213</v>
      </c>
      <c r="CO23266" s="52"/>
      <c r="CP23266" s="52"/>
      <c r="CQ23266" s="52"/>
      <c r="CR23266" s="52"/>
      <c r="CS23266" s="52"/>
      <c r="CT23266" s="52"/>
      <c r="CU23266" s="33"/>
      <c r="CV23266" s="33"/>
    </row>
    <row r="23267" spans="74:100">
      <c r="BV23267" s="62"/>
      <c r="BW23267" s="62"/>
      <c r="BX23267" s="62"/>
      <c r="BY23267" s="62"/>
      <c r="BZ23267" s="62"/>
      <c r="CA23267" s="62"/>
      <c r="CB23267" s="62"/>
      <c r="CC23267" s="62"/>
      <c r="CD23267" s="62"/>
      <c r="CE23267" s="62"/>
      <c r="CF23267" s="62"/>
      <c r="CL23267" s="56" t="s">
        <v>12772</v>
      </c>
      <c r="CM23267" s="56" t="s">
        <v>213</v>
      </c>
      <c r="CN23267" s="56" t="s">
        <v>213</v>
      </c>
      <c r="CO23267" s="52"/>
      <c r="CP23267" s="52"/>
      <c r="CQ23267" s="52"/>
      <c r="CR23267" s="52"/>
      <c r="CS23267" s="52"/>
      <c r="CT23267" s="52"/>
      <c r="CU23267" s="33"/>
      <c r="CV23267" s="33"/>
    </row>
    <row r="23268" spans="74:100">
      <c r="BV23268" s="62"/>
      <c r="BW23268" s="62"/>
      <c r="BX23268" s="62"/>
      <c r="BY23268" s="62"/>
      <c r="BZ23268" s="62"/>
      <c r="CA23268" s="62"/>
      <c r="CB23268" s="62"/>
      <c r="CC23268" s="62"/>
      <c r="CD23268" s="62"/>
      <c r="CE23268" s="62"/>
      <c r="CF23268" s="62"/>
      <c r="CL23268" s="56" t="s">
        <v>12773</v>
      </c>
      <c r="CM23268" s="56" t="s">
        <v>213</v>
      </c>
      <c r="CN23268" s="56" t="s">
        <v>213</v>
      </c>
      <c r="CO23268" s="52"/>
      <c r="CP23268" s="52"/>
      <c r="CQ23268" s="52"/>
      <c r="CR23268" s="52"/>
      <c r="CS23268" s="52"/>
      <c r="CT23268" s="52"/>
      <c r="CU23268" s="33"/>
      <c r="CV23268" s="33"/>
    </row>
    <row r="23269" spans="74:100">
      <c r="BV23269" s="62"/>
      <c r="BW23269" s="62"/>
      <c r="BX23269" s="62"/>
      <c r="BY23269" s="62"/>
      <c r="BZ23269" s="62"/>
      <c r="CA23269" s="62"/>
      <c r="CB23269" s="62"/>
      <c r="CC23269" s="62"/>
      <c r="CD23269" s="62"/>
      <c r="CE23269" s="62"/>
      <c r="CF23269" s="62"/>
      <c r="CL23269" s="56" t="s">
        <v>12790</v>
      </c>
      <c r="CM23269" s="56" t="s">
        <v>213</v>
      </c>
      <c r="CN23269" s="56" t="s">
        <v>213</v>
      </c>
      <c r="CO23269" s="52"/>
      <c r="CP23269" s="52"/>
      <c r="CQ23269" s="52"/>
      <c r="CR23269" s="52"/>
      <c r="CS23269" s="52"/>
      <c r="CT23269" s="52"/>
      <c r="CU23269" s="33"/>
      <c r="CV23269" s="33"/>
    </row>
    <row r="23270" spans="74:100">
      <c r="BV23270" s="62"/>
      <c r="BW23270" s="62"/>
      <c r="BX23270" s="62"/>
      <c r="BY23270" s="62"/>
      <c r="BZ23270" s="62"/>
      <c r="CA23270" s="62"/>
      <c r="CB23270" s="62"/>
      <c r="CC23270" s="62"/>
      <c r="CD23270" s="62"/>
      <c r="CE23270" s="62"/>
      <c r="CF23270" s="62"/>
      <c r="CL23270" s="56" t="s">
        <v>24226</v>
      </c>
      <c r="CM23270" s="56" t="s">
        <v>213</v>
      </c>
      <c r="CN23270" s="56" t="s">
        <v>213</v>
      </c>
      <c r="CO23270" s="52"/>
      <c r="CP23270" s="52"/>
      <c r="CQ23270" s="52"/>
      <c r="CR23270" s="52"/>
      <c r="CS23270" s="52"/>
      <c r="CT23270" s="52"/>
      <c r="CU23270" s="33"/>
      <c r="CV23270" s="33"/>
    </row>
    <row r="23271" spans="74:100">
      <c r="BV23271" s="62"/>
      <c r="BW23271" s="62"/>
      <c r="BX23271" s="62"/>
      <c r="BY23271" s="62"/>
      <c r="BZ23271" s="62"/>
      <c r="CA23271" s="62"/>
      <c r="CB23271" s="62"/>
      <c r="CC23271" s="62"/>
      <c r="CD23271" s="62"/>
      <c r="CE23271" s="62"/>
      <c r="CF23271" s="62"/>
      <c r="CL23271" s="56" t="s">
        <v>26010</v>
      </c>
      <c r="CM23271" s="56" t="s">
        <v>213</v>
      </c>
      <c r="CN23271" s="56" t="s">
        <v>213</v>
      </c>
      <c r="CO23271" s="52"/>
      <c r="CP23271" s="52"/>
      <c r="CQ23271" s="52"/>
      <c r="CR23271" s="52"/>
      <c r="CS23271" s="52"/>
      <c r="CT23271" s="52"/>
      <c r="CU23271" s="33"/>
      <c r="CV23271" s="33"/>
    </row>
    <row r="23272" spans="74:100">
      <c r="BV23272" s="62"/>
      <c r="BW23272" s="62"/>
      <c r="BX23272" s="62"/>
      <c r="BY23272" s="62"/>
      <c r="BZ23272" s="62"/>
      <c r="CA23272" s="62"/>
      <c r="CB23272" s="62"/>
      <c r="CC23272" s="62"/>
      <c r="CD23272" s="62"/>
      <c r="CE23272" s="62"/>
      <c r="CF23272" s="62"/>
      <c r="CL23272" s="56" t="s">
        <v>26011</v>
      </c>
      <c r="CM23272" s="56" t="s">
        <v>213</v>
      </c>
      <c r="CN23272" s="56" t="s">
        <v>213</v>
      </c>
      <c r="CO23272" s="52"/>
      <c r="CP23272" s="52"/>
      <c r="CQ23272" s="52"/>
      <c r="CR23272" s="52"/>
      <c r="CS23272" s="52"/>
      <c r="CT23272" s="52"/>
      <c r="CU23272" s="33"/>
      <c r="CV23272" s="33"/>
    </row>
    <row r="23273" spans="74:100">
      <c r="BV23273" s="62"/>
      <c r="BW23273" s="62"/>
      <c r="BX23273" s="62"/>
      <c r="BY23273" s="62"/>
      <c r="BZ23273" s="62"/>
      <c r="CA23273" s="62"/>
      <c r="CB23273" s="62"/>
      <c r="CC23273" s="62"/>
      <c r="CD23273" s="62"/>
      <c r="CE23273" s="62"/>
      <c r="CF23273" s="62"/>
      <c r="CL23273" s="56" t="s">
        <v>24227</v>
      </c>
      <c r="CM23273" s="56" t="s">
        <v>213</v>
      </c>
      <c r="CN23273" s="56" t="s">
        <v>213</v>
      </c>
      <c r="CO23273" s="52"/>
      <c r="CP23273" s="52"/>
      <c r="CQ23273" s="52"/>
      <c r="CR23273" s="52"/>
      <c r="CS23273" s="52"/>
      <c r="CT23273" s="52"/>
      <c r="CU23273" s="33"/>
      <c r="CV23273" s="33"/>
    </row>
    <row r="23274" spans="74:100">
      <c r="BV23274" s="62"/>
      <c r="BW23274" s="62"/>
      <c r="BX23274" s="62"/>
      <c r="BY23274" s="62"/>
      <c r="BZ23274" s="62"/>
      <c r="CA23274" s="62"/>
      <c r="CB23274" s="62"/>
      <c r="CC23274" s="62"/>
      <c r="CD23274" s="62"/>
      <c r="CE23274" s="62"/>
      <c r="CF23274" s="62"/>
      <c r="CL23274" s="56" t="s">
        <v>26012</v>
      </c>
      <c r="CM23274" s="56" t="s">
        <v>213</v>
      </c>
      <c r="CN23274" s="56" t="s">
        <v>213</v>
      </c>
      <c r="CO23274" s="52"/>
      <c r="CP23274" s="52"/>
      <c r="CQ23274" s="52"/>
      <c r="CR23274" s="52"/>
      <c r="CS23274" s="52"/>
      <c r="CT23274" s="52"/>
      <c r="CU23274" s="33"/>
      <c r="CV23274" s="33"/>
    </row>
    <row r="23275" spans="74:100">
      <c r="BV23275" s="62"/>
      <c r="BW23275" s="62"/>
      <c r="BX23275" s="62"/>
      <c r="BY23275" s="62"/>
      <c r="BZ23275" s="62"/>
      <c r="CA23275" s="62"/>
      <c r="CB23275" s="62"/>
      <c r="CC23275" s="62"/>
      <c r="CD23275" s="62"/>
      <c r="CE23275" s="62"/>
      <c r="CF23275" s="62"/>
      <c r="CL23275" s="56" t="s">
        <v>12774</v>
      </c>
      <c r="CM23275" s="56" t="s">
        <v>213</v>
      </c>
      <c r="CN23275" s="56" t="s">
        <v>213</v>
      </c>
      <c r="CO23275" s="52"/>
      <c r="CP23275" s="52"/>
      <c r="CQ23275" s="52"/>
      <c r="CR23275" s="52"/>
      <c r="CS23275" s="52"/>
      <c r="CT23275" s="52"/>
      <c r="CU23275" s="33"/>
      <c r="CV23275" s="33"/>
    </row>
    <row r="23276" spans="74:100">
      <c r="BV23276" s="62"/>
      <c r="BW23276" s="62"/>
      <c r="BX23276" s="62"/>
      <c r="BY23276" s="62"/>
      <c r="BZ23276" s="62"/>
      <c r="CA23276" s="62"/>
      <c r="CB23276" s="62"/>
      <c r="CC23276" s="62"/>
      <c r="CD23276" s="62"/>
      <c r="CE23276" s="62"/>
      <c r="CF23276" s="62"/>
      <c r="CL23276" s="56" t="s">
        <v>12775</v>
      </c>
      <c r="CM23276" s="56" t="s">
        <v>213</v>
      </c>
      <c r="CN23276" s="56" t="s">
        <v>213</v>
      </c>
      <c r="CO23276" s="52"/>
      <c r="CP23276" s="52"/>
      <c r="CQ23276" s="52"/>
      <c r="CR23276" s="52"/>
      <c r="CS23276" s="52"/>
      <c r="CT23276" s="52"/>
      <c r="CU23276" s="33"/>
      <c r="CV23276" s="33"/>
    </row>
    <row r="23277" spans="74:100">
      <c r="BV23277" s="62"/>
      <c r="BW23277" s="62"/>
      <c r="BX23277" s="62"/>
      <c r="BY23277" s="62"/>
      <c r="BZ23277" s="62"/>
      <c r="CA23277" s="62"/>
      <c r="CB23277" s="62"/>
      <c r="CC23277" s="62"/>
      <c r="CD23277" s="62"/>
      <c r="CE23277" s="62"/>
      <c r="CF23277" s="62"/>
      <c r="CL23277" s="56" t="s">
        <v>12791</v>
      </c>
      <c r="CM23277" s="56" t="s">
        <v>213</v>
      </c>
      <c r="CN23277" s="56" t="s">
        <v>213</v>
      </c>
      <c r="CO23277" s="52"/>
      <c r="CP23277" s="52"/>
      <c r="CQ23277" s="52"/>
      <c r="CR23277" s="52"/>
      <c r="CS23277" s="52"/>
      <c r="CT23277" s="52"/>
      <c r="CU23277" s="33"/>
      <c r="CV23277" s="33"/>
    </row>
    <row r="23278" spans="74:100">
      <c r="BV23278" s="62"/>
      <c r="BW23278" s="62"/>
      <c r="BX23278" s="62"/>
      <c r="BY23278" s="62"/>
      <c r="BZ23278" s="62"/>
      <c r="CA23278" s="62"/>
      <c r="CB23278" s="62"/>
      <c r="CC23278" s="62"/>
      <c r="CD23278" s="62"/>
      <c r="CE23278" s="62"/>
      <c r="CF23278" s="62"/>
      <c r="CL23278" s="56" t="s">
        <v>12776</v>
      </c>
      <c r="CM23278" s="56" t="s">
        <v>213</v>
      </c>
      <c r="CN23278" s="56" t="s">
        <v>213</v>
      </c>
      <c r="CO23278" s="52"/>
      <c r="CP23278" s="52"/>
      <c r="CQ23278" s="52"/>
      <c r="CR23278" s="52"/>
      <c r="CS23278" s="52"/>
      <c r="CT23278" s="52"/>
      <c r="CU23278" s="33"/>
      <c r="CV23278" s="33"/>
    </row>
    <row r="23279" spans="74:100">
      <c r="BV23279" s="62"/>
      <c r="BW23279" s="62"/>
      <c r="BX23279" s="62"/>
      <c r="BY23279" s="62"/>
      <c r="BZ23279" s="62"/>
      <c r="CA23279" s="62"/>
      <c r="CB23279" s="62"/>
      <c r="CC23279" s="62"/>
      <c r="CD23279" s="62"/>
      <c r="CE23279" s="62"/>
      <c r="CF23279" s="62"/>
      <c r="CL23279" s="56" t="s">
        <v>12777</v>
      </c>
      <c r="CM23279" s="56" t="s">
        <v>213</v>
      </c>
      <c r="CN23279" s="56" t="s">
        <v>213</v>
      </c>
      <c r="CO23279" s="52"/>
      <c r="CP23279" s="52"/>
      <c r="CQ23279" s="52"/>
      <c r="CR23279" s="52"/>
      <c r="CS23279" s="52"/>
      <c r="CT23279" s="52"/>
      <c r="CU23279" s="33"/>
      <c r="CV23279" s="33"/>
    </row>
    <row r="23280" spans="74:100">
      <c r="BV23280" s="62"/>
      <c r="BW23280" s="62"/>
      <c r="BX23280" s="62"/>
      <c r="BY23280" s="62"/>
      <c r="BZ23280" s="62"/>
      <c r="CA23280" s="62"/>
      <c r="CB23280" s="62"/>
      <c r="CC23280" s="62"/>
      <c r="CD23280" s="62"/>
      <c r="CE23280" s="62"/>
      <c r="CF23280" s="62"/>
      <c r="CL23280" s="56" t="s">
        <v>12778</v>
      </c>
      <c r="CM23280" s="56" t="s">
        <v>213</v>
      </c>
      <c r="CN23280" s="56" t="s">
        <v>213</v>
      </c>
      <c r="CO23280" s="52"/>
      <c r="CP23280" s="52"/>
      <c r="CQ23280" s="52"/>
      <c r="CR23280" s="52"/>
      <c r="CS23280" s="52"/>
      <c r="CT23280" s="52"/>
      <c r="CU23280" s="33"/>
      <c r="CV23280" s="33"/>
    </row>
    <row r="23281" spans="74:100">
      <c r="BV23281" s="62"/>
      <c r="BW23281" s="62"/>
      <c r="BX23281" s="62"/>
      <c r="BY23281" s="62"/>
      <c r="BZ23281" s="62"/>
      <c r="CA23281" s="62"/>
      <c r="CB23281" s="62"/>
      <c r="CC23281" s="62"/>
      <c r="CD23281" s="62"/>
      <c r="CE23281" s="62"/>
      <c r="CF23281" s="62"/>
      <c r="CL23281" s="56" t="s">
        <v>12779</v>
      </c>
      <c r="CM23281" s="56" t="s">
        <v>213</v>
      </c>
      <c r="CN23281" s="56" t="s">
        <v>213</v>
      </c>
      <c r="CO23281" s="52"/>
      <c r="CP23281" s="52"/>
      <c r="CQ23281" s="52"/>
      <c r="CR23281" s="52"/>
      <c r="CS23281" s="52"/>
      <c r="CT23281" s="52"/>
      <c r="CU23281" s="33"/>
      <c r="CV23281" s="33"/>
    </row>
    <row r="23282" spans="74:100">
      <c r="BV23282" s="62"/>
      <c r="BW23282" s="62"/>
      <c r="BX23282" s="62"/>
      <c r="BY23282" s="62"/>
      <c r="BZ23282" s="62"/>
      <c r="CA23282" s="62"/>
      <c r="CB23282" s="62"/>
      <c r="CC23282" s="62"/>
      <c r="CD23282" s="62"/>
      <c r="CE23282" s="62"/>
      <c r="CF23282" s="62"/>
      <c r="CL23282" s="56" t="s">
        <v>26013</v>
      </c>
      <c r="CM23282" s="56" t="s">
        <v>213</v>
      </c>
      <c r="CN23282" s="56" t="s">
        <v>213</v>
      </c>
      <c r="CO23282" s="52"/>
      <c r="CP23282" s="52"/>
      <c r="CQ23282" s="52"/>
      <c r="CR23282" s="52"/>
      <c r="CS23282" s="52"/>
      <c r="CT23282" s="52"/>
      <c r="CU23282" s="33"/>
      <c r="CV23282" s="33"/>
    </row>
    <row r="23283" spans="74:100">
      <c r="BV23283" s="62"/>
      <c r="BW23283" s="62"/>
      <c r="BX23283" s="62"/>
      <c r="BY23283" s="62"/>
      <c r="BZ23283" s="62"/>
      <c r="CA23283" s="62"/>
      <c r="CB23283" s="62"/>
      <c r="CC23283" s="62"/>
      <c r="CD23283" s="62"/>
      <c r="CE23283" s="62"/>
      <c r="CF23283" s="62"/>
      <c r="CL23283" s="56" t="s">
        <v>12780</v>
      </c>
      <c r="CM23283" s="56" t="s">
        <v>213</v>
      </c>
      <c r="CN23283" s="56" t="s">
        <v>213</v>
      </c>
      <c r="CO23283" s="52"/>
      <c r="CP23283" s="52"/>
      <c r="CQ23283" s="52"/>
      <c r="CR23283" s="52"/>
      <c r="CS23283" s="52"/>
      <c r="CT23283" s="52"/>
      <c r="CU23283" s="33"/>
      <c r="CV23283" s="33"/>
    </row>
    <row r="23284" spans="74:100">
      <c r="BV23284" s="62"/>
      <c r="BW23284" s="62"/>
      <c r="BX23284" s="62"/>
      <c r="BY23284" s="62"/>
      <c r="BZ23284" s="62"/>
      <c r="CA23284" s="62"/>
      <c r="CB23284" s="62"/>
      <c r="CC23284" s="62"/>
      <c r="CD23284" s="62"/>
      <c r="CE23284" s="62"/>
      <c r="CF23284" s="62"/>
      <c r="CL23284" s="56" t="s">
        <v>12781</v>
      </c>
      <c r="CM23284" s="56" t="s">
        <v>213</v>
      </c>
      <c r="CN23284" s="56" t="s">
        <v>213</v>
      </c>
      <c r="CO23284" s="52"/>
      <c r="CP23284" s="52"/>
      <c r="CQ23284" s="52"/>
      <c r="CR23284" s="52"/>
      <c r="CS23284" s="52"/>
      <c r="CT23284" s="52"/>
      <c r="CU23284" s="33"/>
      <c r="CV23284" s="33"/>
    </row>
    <row r="23285" spans="74:100">
      <c r="BV23285" s="62"/>
      <c r="BW23285" s="62"/>
      <c r="BX23285" s="62"/>
      <c r="BY23285" s="62"/>
      <c r="BZ23285" s="62"/>
      <c r="CA23285" s="62"/>
      <c r="CB23285" s="62"/>
      <c r="CC23285" s="62"/>
      <c r="CD23285" s="62"/>
      <c r="CE23285" s="62"/>
      <c r="CF23285" s="62"/>
      <c r="CL23285" s="56" t="s">
        <v>12782</v>
      </c>
      <c r="CM23285" s="56" t="s">
        <v>213</v>
      </c>
      <c r="CN23285" s="56" t="s">
        <v>213</v>
      </c>
      <c r="CO23285" s="52"/>
      <c r="CP23285" s="52"/>
      <c r="CQ23285" s="52"/>
      <c r="CR23285" s="52"/>
      <c r="CS23285" s="52"/>
      <c r="CT23285" s="52"/>
      <c r="CU23285" s="33"/>
      <c r="CV23285" s="33"/>
    </row>
    <row r="23286" spans="74:100">
      <c r="BV23286" s="62"/>
      <c r="BW23286" s="62"/>
      <c r="BX23286" s="62"/>
      <c r="BY23286" s="62"/>
      <c r="BZ23286" s="62"/>
      <c r="CA23286" s="62"/>
      <c r="CB23286" s="62"/>
      <c r="CC23286" s="62"/>
      <c r="CD23286" s="62"/>
      <c r="CE23286" s="62"/>
      <c r="CF23286" s="62"/>
      <c r="CL23286" s="56" t="s">
        <v>12783</v>
      </c>
      <c r="CM23286" s="56" t="s">
        <v>213</v>
      </c>
      <c r="CN23286" s="56" t="s">
        <v>213</v>
      </c>
      <c r="CO23286" s="52"/>
      <c r="CP23286" s="52"/>
      <c r="CQ23286" s="52"/>
      <c r="CR23286" s="52"/>
      <c r="CS23286" s="52"/>
      <c r="CT23286" s="52"/>
      <c r="CU23286" s="33"/>
      <c r="CV23286" s="33"/>
    </row>
    <row r="23287" spans="74:100">
      <c r="BV23287" s="62"/>
      <c r="BW23287" s="62"/>
      <c r="BX23287" s="62"/>
      <c r="BY23287" s="62"/>
      <c r="BZ23287" s="62"/>
      <c r="CA23287" s="62"/>
      <c r="CB23287" s="62"/>
      <c r="CC23287" s="62"/>
      <c r="CD23287" s="62"/>
      <c r="CE23287" s="62"/>
      <c r="CF23287" s="62"/>
      <c r="CL23287" s="56" t="s">
        <v>12720</v>
      </c>
      <c r="CM23287" s="56" t="s">
        <v>213</v>
      </c>
      <c r="CN23287" s="56" t="s">
        <v>213</v>
      </c>
      <c r="CO23287" s="52"/>
      <c r="CP23287" s="52"/>
      <c r="CQ23287" s="52"/>
      <c r="CR23287" s="52"/>
      <c r="CS23287" s="52"/>
      <c r="CT23287" s="52"/>
      <c r="CU23287" s="33"/>
      <c r="CV23287" s="33"/>
    </row>
    <row r="23288" spans="74:100">
      <c r="BV23288" s="62"/>
      <c r="BW23288" s="62"/>
      <c r="BX23288" s="62"/>
      <c r="BY23288" s="62"/>
      <c r="BZ23288" s="62"/>
      <c r="CA23288" s="62"/>
      <c r="CB23288" s="62"/>
      <c r="CC23288" s="62"/>
      <c r="CD23288" s="62"/>
      <c r="CE23288" s="62"/>
      <c r="CF23288" s="62"/>
      <c r="CL23288" s="56" t="s">
        <v>26014</v>
      </c>
      <c r="CM23288" s="56" t="s">
        <v>213</v>
      </c>
      <c r="CN23288" s="56" t="s">
        <v>213</v>
      </c>
      <c r="CO23288" s="52"/>
      <c r="CP23288" s="52"/>
      <c r="CQ23288" s="52"/>
      <c r="CR23288" s="52"/>
      <c r="CS23288" s="52"/>
      <c r="CT23288" s="52"/>
      <c r="CU23288" s="33"/>
      <c r="CV23288" s="33"/>
    </row>
    <row r="23289" spans="74:100">
      <c r="BV23289" s="62"/>
      <c r="BW23289" s="62"/>
      <c r="BX23289" s="62"/>
      <c r="BY23289" s="62"/>
      <c r="BZ23289" s="62"/>
      <c r="CA23289" s="62"/>
      <c r="CB23289" s="62"/>
      <c r="CC23289" s="62"/>
      <c r="CD23289" s="62"/>
      <c r="CE23289" s="62"/>
      <c r="CF23289" s="62"/>
      <c r="CL23289" s="56" t="s">
        <v>12792</v>
      </c>
      <c r="CM23289" s="56" t="s">
        <v>213</v>
      </c>
      <c r="CN23289" s="56" t="s">
        <v>213</v>
      </c>
      <c r="CO23289" s="52"/>
      <c r="CP23289" s="52"/>
      <c r="CQ23289" s="52"/>
      <c r="CR23289" s="52"/>
      <c r="CS23289" s="52"/>
      <c r="CT23289" s="52"/>
      <c r="CU23289" s="33"/>
      <c r="CV23289" s="33"/>
    </row>
    <row r="23290" spans="74:100">
      <c r="BV23290" s="62"/>
      <c r="BW23290" s="62"/>
      <c r="BX23290" s="62"/>
      <c r="BY23290" s="62"/>
      <c r="BZ23290" s="62"/>
      <c r="CA23290" s="62"/>
      <c r="CB23290" s="62"/>
      <c r="CC23290" s="62"/>
      <c r="CD23290" s="62"/>
      <c r="CE23290" s="62"/>
      <c r="CF23290" s="62"/>
      <c r="CL23290" s="56" t="s">
        <v>12793</v>
      </c>
      <c r="CM23290" s="56" t="s">
        <v>213</v>
      </c>
      <c r="CN23290" s="56" t="s">
        <v>213</v>
      </c>
      <c r="CO23290" s="52"/>
      <c r="CP23290" s="52"/>
      <c r="CQ23290" s="52"/>
      <c r="CR23290" s="52"/>
      <c r="CS23290" s="52"/>
      <c r="CT23290" s="52"/>
      <c r="CU23290" s="33"/>
      <c r="CV23290" s="33"/>
    </row>
    <row r="23291" spans="74:100">
      <c r="BV23291" s="62"/>
      <c r="BW23291" s="62"/>
      <c r="BX23291" s="62"/>
      <c r="BY23291" s="62"/>
      <c r="BZ23291" s="62"/>
      <c r="CA23291" s="62"/>
      <c r="CB23291" s="62"/>
      <c r="CC23291" s="62"/>
      <c r="CD23291" s="62"/>
      <c r="CE23291" s="62"/>
      <c r="CF23291" s="62"/>
      <c r="CL23291" s="56" t="s">
        <v>26015</v>
      </c>
      <c r="CM23291" s="56" t="s">
        <v>213</v>
      </c>
      <c r="CN23291" s="56" t="s">
        <v>213</v>
      </c>
      <c r="CO23291" s="52"/>
      <c r="CP23291" s="52"/>
      <c r="CQ23291" s="52"/>
      <c r="CR23291" s="52"/>
      <c r="CS23291" s="52"/>
      <c r="CT23291" s="52"/>
      <c r="CU23291" s="33"/>
      <c r="CV23291" s="33"/>
    </row>
    <row r="23292" spans="74:100">
      <c r="BV23292" s="62"/>
      <c r="BW23292" s="62"/>
      <c r="BX23292" s="62"/>
      <c r="BY23292" s="62"/>
      <c r="BZ23292" s="62"/>
      <c r="CA23292" s="62"/>
      <c r="CB23292" s="62"/>
      <c r="CC23292" s="62"/>
      <c r="CD23292" s="62"/>
      <c r="CE23292" s="62"/>
      <c r="CF23292" s="62"/>
      <c r="CL23292" s="56" t="s">
        <v>12784</v>
      </c>
      <c r="CM23292" s="56" t="s">
        <v>213</v>
      </c>
      <c r="CN23292" s="56" t="s">
        <v>213</v>
      </c>
      <c r="CO23292" s="52"/>
      <c r="CP23292" s="52"/>
      <c r="CQ23292" s="52"/>
      <c r="CR23292" s="52"/>
      <c r="CS23292" s="52"/>
      <c r="CT23292" s="52"/>
      <c r="CU23292" s="33"/>
      <c r="CV23292" s="33"/>
    </row>
    <row r="23293" spans="74:100">
      <c r="BV23293" s="62"/>
      <c r="BW23293" s="62"/>
      <c r="BX23293" s="62"/>
      <c r="BY23293" s="62"/>
      <c r="BZ23293" s="62"/>
      <c r="CA23293" s="62"/>
      <c r="CB23293" s="62"/>
      <c r="CC23293" s="62"/>
      <c r="CD23293" s="62"/>
      <c r="CE23293" s="62"/>
      <c r="CF23293" s="62"/>
      <c r="CL23293" s="56" t="s">
        <v>12785</v>
      </c>
      <c r="CM23293" s="56" t="s">
        <v>213</v>
      </c>
      <c r="CN23293" s="56" t="s">
        <v>213</v>
      </c>
      <c r="CO23293" s="52"/>
      <c r="CP23293" s="52"/>
      <c r="CQ23293" s="52"/>
      <c r="CR23293" s="52"/>
      <c r="CS23293" s="52"/>
      <c r="CT23293" s="52"/>
      <c r="CU23293" s="33"/>
      <c r="CV23293" s="33"/>
    </row>
    <row r="23294" spans="74:100">
      <c r="BV23294" s="62"/>
      <c r="BW23294" s="62"/>
      <c r="BX23294" s="62"/>
      <c r="BY23294" s="62"/>
      <c r="BZ23294" s="62"/>
      <c r="CA23294" s="62"/>
      <c r="CB23294" s="62"/>
      <c r="CC23294" s="62"/>
      <c r="CD23294" s="62"/>
      <c r="CE23294" s="62"/>
      <c r="CF23294" s="62"/>
      <c r="CL23294" s="35" t="s">
        <v>29742</v>
      </c>
      <c r="CM23294" s="35" t="s">
        <v>217</v>
      </c>
      <c r="CN23294" s="35" t="s">
        <v>217</v>
      </c>
      <c r="CO23294" s="52"/>
      <c r="CP23294" s="52"/>
      <c r="CQ23294" s="52"/>
      <c r="CR23294" s="52"/>
      <c r="CS23294" s="52"/>
      <c r="CT23294" s="52"/>
      <c r="CU23294" s="33"/>
      <c r="CV23294" s="33"/>
    </row>
    <row r="23295" spans="74:100">
      <c r="BV23295" s="62"/>
      <c r="BW23295" s="62"/>
      <c r="BX23295" s="62"/>
      <c r="BY23295" s="62"/>
      <c r="BZ23295" s="62"/>
      <c r="CA23295" s="62"/>
      <c r="CB23295" s="62"/>
      <c r="CC23295" s="62"/>
      <c r="CD23295" s="62"/>
      <c r="CE23295" s="62"/>
      <c r="CF23295" s="62"/>
      <c r="CL23295" s="56" t="s">
        <v>12786</v>
      </c>
      <c r="CM23295" s="56" t="s">
        <v>213</v>
      </c>
      <c r="CN23295" s="56" t="s">
        <v>213</v>
      </c>
      <c r="CO23295" s="52"/>
      <c r="CP23295" s="52"/>
      <c r="CQ23295" s="52"/>
      <c r="CR23295" s="52"/>
      <c r="CS23295" s="52"/>
      <c r="CT23295" s="52"/>
      <c r="CU23295" s="33"/>
      <c r="CV23295" s="33"/>
    </row>
    <row r="23296" spans="74:100">
      <c r="BV23296" s="62"/>
      <c r="BW23296" s="62"/>
      <c r="BX23296" s="62"/>
      <c r="BY23296" s="62"/>
      <c r="BZ23296" s="62"/>
      <c r="CA23296" s="62"/>
      <c r="CB23296" s="62"/>
      <c r="CC23296" s="62"/>
      <c r="CD23296" s="62"/>
      <c r="CE23296" s="62"/>
      <c r="CF23296" s="62"/>
      <c r="CL23296" s="56" t="s">
        <v>12787</v>
      </c>
      <c r="CM23296" s="56" t="s">
        <v>213</v>
      </c>
      <c r="CN23296" s="56" t="s">
        <v>213</v>
      </c>
      <c r="CO23296" s="52"/>
      <c r="CP23296" s="52"/>
      <c r="CQ23296" s="52"/>
      <c r="CR23296" s="52"/>
      <c r="CS23296" s="52"/>
      <c r="CT23296" s="52"/>
      <c r="CU23296" s="33"/>
      <c r="CV23296" s="33"/>
    </row>
    <row r="23297" spans="74:100">
      <c r="BV23297" s="62"/>
      <c r="BW23297" s="62"/>
      <c r="BX23297" s="62"/>
      <c r="BY23297" s="62"/>
      <c r="BZ23297" s="62"/>
      <c r="CA23297" s="62"/>
      <c r="CB23297" s="62"/>
      <c r="CC23297" s="62"/>
      <c r="CD23297" s="62"/>
      <c r="CE23297" s="62"/>
      <c r="CF23297" s="62"/>
      <c r="CL23297" s="56" t="s">
        <v>12788</v>
      </c>
      <c r="CM23297" s="56" t="s">
        <v>213</v>
      </c>
      <c r="CN23297" s="56" t="s">
        <v>213</v>
      </c>
      <c r="CO23297" s="52"/>
      <c r="CP23297" s="52"/>
      <c r="CQ23297" s="52"/>
      <c r="CR23297" s="52"/>
      <c r="CS23297" s="52"/>
      <c r="CT23297" s="52"/>
      <c r="CU23297" s="33"/>
      <c r="CV23297" s="33"/>
    </row>
    <row r="23298" spans="74:100">
      <c r="BV23298" s="62"/>
      <c r="BW23298" s="62"/>
      <c r="BX23298" s="62"/>
      <c r="BY23298" s="62"/>
      <c r="BZ23298" s="62"/>
      <c r="CA23298" s="62"/>
      <c r="CB23298" s="62"/>
      <c r="CC23298" s="62"/>
      <c r="CD23298" s="62"/>
      <c r="CE23298" s="62"/>
      <c r="CF23298" s="62"/>
      <c r="CL23298" s="56" t="s">
        <v>12789</v>
      </c>
      <c r="CM23298" s="56" t="s">
        <v>213</v>
      </c>
      <c r="CN23298" s="56" t="s">
        <v>213</v>
      </c>
      <c r="CO23298" s="52"/>
      <c r="CP23298" s="52"/>
      <c r="CQ23298" s="52"/>
      <c r="CR23298" s="52"/>
      <c r="CS23298" s="52"/>
      <c r="CT23298" s="52"/>
      <c r="CU23298" s="33"/>
      <c r="CV23298" s="33"/>
    </row>
    <row r="23299" spans="74:100">
      <c r="BV23299" s="62"/>
      <c r="BW23299" s="62"/>
      <c r="BX23299" s="62"/>
      <c r="BY23299" s="62"/>
      <c r="BZ23299" s="62"/>
      <c r="CA23299" s="62"/>
      <c r="CB23299" s="62"/>
      <c r="CC23299" s="62"/>
      <c r="CD23299" s="62"/>
      <c r="CE23299" s="62"/>
      <c r="CF23299" s="62"/>
      <c r="CL23299" s="56" t="s">
        <v>26016</v>
      </c>
      <c r="CM23299" s="56" t="s">
        <v>213</v>
      </c>
      <c r="CN23299" s="56" t="s">
        <v>213</v>
      </c>
      <c r="CO23299" s="52"/>
      <c r="CP23299" s="52"/>
      <c r="CQ23299" s="52"/>
      <c r="CR23299" s="52"/>
      <c r="CS23299" s="52"/>
      <c r="CT23299" s="52"/>
      <c r="CU23299" s="33"/>
      <c r="CV23299" s="33"/>
    </row>
    <row r="23300" spans="74:100">
      <c r="BV23300" s="62"/>
      <c r="BW23300" s="62"/>
      <c r="BX23300" s="62"/>
      <c r="BY23300" s="62"/>
      <c r="BZ23300" s="62"/>
      <c r="CA23300" s="62"/>
      <c r="CB23300" s="62"/>
      <c r="CC23300" s="62"/>
      <c r="CD23300" s="62"/>
      <c r="CE23300" s="62"/>
      <c r="CF23300" s="62"/>
      <c r="CL23300" s="56" t="s">
        <v>5526</v>
      </c>
      <c r="CM23300" s="56" t="s">
        <v>217</v>
      </c>
      <c r="CN23300" s="56" t="s">
        <v>217</v>
      </c>
      <c r="CO23300" s="52"/>
      <c r="CP23300" s="52"/>
      <c r="CQ23300" s="52"/>
      <c r="CR23300" s="52"/>
      <c r="CS23300" s="52"/>
      <c r="CT23300" s="52"/>
      <c r="CU23300" s="33"/>
      <c r="CV23300" s="33"/>
    </row>
    <row r="23301" spans="74:100">
      <c r="BV23301" s="62"/>
      <c r="BW23301" s="62"/>
      <c r="BX23301" s="62"/>
      <c r="BY23301" s="62"/>
      <c r="BZ23301" s="62"/>
      <c r="CA23301" s="62"/>
      <c r="CB23301" s="62"/>
      <c r="CC23301" s="62"/>
      <c r="CD23301" s="62"/>
      <c r="CE23301" s="62"/>
      <c r="CF23301" s="62"/>
      <c r="CL23301" s="56" t="s">
        <v>12805</v>
      </c>
      <c r="CM23301" s="56" t="s">
        <v>217</v>
      </c>
      <c r="CN23301" s="56" t="s">
        <v>217</v>
      </c>
      <c r="CO23301" s="52"/>
      <c r="CP23301" s="52"/>
      <c r="CQ23301" s="52"/>
      <c r="CR23301" s="52"/>
      <c r="CS23301" s="52"/>
      <c r="CT23301" s="52"/>
      <c r="CU23301" s="33"/>
      <c r="CV23301" s="33"/>
    </row>
    <row r="23302" spans="74:100">
      <c r="BV23302" s="62"/>
      <c r="BW23302" s="62"/>
      <c r="BX23302" s="62"/>
      <c r="BY23302" s="62"/>
      <c r="BZ23302" s="62"/>
      <c r="CA23302" s="62"/>
      <c r="CB23302" s="62"/>
      <c r="CC23302" s="62"/>
      <c r="CD23302" s="62"/>
      <c r="CE23302" s="62"/>
      <c r="CF23302" s="62"/>
      <c r="CL23302" s="56" t="s">
        <v>12820</v>
      </c>
      <c r="CM23302" s="56" t="s">
        <v>217</v>
      </c>
      <c r="CN23302" s="56" t="s">
        <v>217</v>
      </c>
      <c r="CO23302" s="52"/>
      <c r="CP23302" s="52"/>
      <c r="CQ23302" s="52"/>
      <c r="CR23302" s="52"/>
      <c r="CS23302" s="52"/>
      <c r="CT23302" s="52"/>
      <c r="CU23302" s="33"/>
      <c r="CV23302" s="33"/>
    </row>
    <row r="23303" spans="74:100">
      <c r="BV23303" s="62"/>
      <c r="BW23303" s="62"/>
      <c r="BX23303" s="62"/>
      <c r="BY23303" s="62"/>
      <c r="BZ23303" s="62"/>
      <c r="CA23303" s="62"/>
      <c r="CB23303" s="62"/>
      <c r="CC23303" s="62"/>
      <c r="CD23303" s="62"/>
      <c r="CE23303" s="62"/>
      <c r="CF23303" s="62"/>
      <c r="CL23303" s="35" t="s">
        <v>12795</v>
      </c>
      <c r="CM23303" s="35" t="s">
        <v>217</v>
      </c>
      <c r="CN23303" s="35" t="s">
        <v>217</v>
      </c>
      <c r="CO23303" s="52"/>
      <c r="CP23303" s="52"/>
      <c r="CQ23303" s="52"/>
      <c r="CR23303" s="52"/>
      <c r="CS23303" s="52"/>
      <c r="CT23303" s="52"/>
      <c r="CU23303" s="33"/>
      <c r="CV23303" s="33"/>
    </row>
    <row r="23304" spans="74:100">
      <c r="BV23304" s="62"/>
      <c r="BW23304" s="62"/>
      <c r="BX23304" s="62"/>
      <c r="BY23304" s="62"/>
      <c r="BZ23304" s="62"/>
      <c r="CA23304" s="62"/>
      <c r="CB23304" s="62"/>
      <c r="CC23304" s="62"/>
      <c r="CD23304" s="62"/>
      <c r="CE23304" s="62"/>
      <c r="CF23304" s="62"/>
      <c r="CL23304" s="35" t="s">
        <v>12829</v>
      </c>
      <c r="CM23304" s="35" t="s">
        <v>217</v>
      </c>
      <c r="CN23304" s="35" t="s">
        <v>217</v>
      </c>
      <c r="CO23304" s="52"/>
      <c r="CP23304" s="52"/>
      <c r="CQ23304" s="52"/>
      <c r="CR23304" s="52"/>
      <c r="CS23304" s="52"/>
      <c r="CT23304" s="52"/>
      <c r="CU23304" s="33"/>
      <c r="CV23304" s="33"/>
    </row>
    <row r="23305" spans="74:100">
      <c r="BV23305" s="62"/>
      <c r="BW23305" s="62"/>
      <c r="BX23305" s="62"/>
      <c r="BY23305" s="62"/>
      <c r="BZ23305" s="62"/>
      <c r="CA23305" s="62"/>
      <c r="CB23305" s="62"/>
      <c r="CC23305" s="62"/>
      <c r="CD23305" s="62"/>
      <c r="CE23305" s="62"/>
      <c r="CF23305" s="62"/>
      <c r="CL23305" s="35" t="s">
        <v>12830</v>
      </c>
      <c r="CM23305" s="35" t="s">
        <v>217</v>
      </c>
      <c r="CN23305" s="35" t="s">
        <v>217</v>
      </c>
      <c r="CO23305" s="52"/>
      <c r="CP23305" s="52"/>
      <c r="CQ23305" s="52"/>
      <c r="CR23305" s="52"/>
      <c r="CS23305" s="52"/>
      <c r="CT23305" s="52"/>
      <c r="CU23305" s="33"/>
      <c r="CV23305" s="33"/>
    </row>
    <row r="23306" spans="74:100">
      <c r="BV23306" s="62"/>
      <c r="BW23306" s="62"/>
      <c r="BX23306" s="62"/>
      <c r="BY23306" s="62"/>
      <c r="BZ23306" s="62"/>
      <c r="CA23306" s="62"/>
      <c r="CB23306" s="62"/>
      <c r="CC23306" s="62"/>
      <c r="CD23306" s="62"/>
      <c r="CE23306" s="62"/>
      <c r="CF23306" s="62"/>
      <c r="CL23306" s="35" t="s">
        <v>12831</v>
      </c>
      <c r="CM23306" s="35" t="s">
        <v>217</v>
      </c>
      <c r="CN23306" s="35" t="s">
        <v>217</v>
      </c>
      <c r="CO23306" s="52"/>
      <c r="CP23306" s="52"/>
      <c r="CQ23306" s="52"/>
      <c r="CR23306" s="52"/>
      <c r="CS23306" s="52"/>
      <c r="CT23306" s="52"/>
      <c r="CU23306" s="33"/>
      <c r="CV23306" s="33"/>
    </row>
    <row r="23307" spans="74:100">
      <c r="BV23307" s="62"/>
      <c r="BW23307" s="62"/>
      <c r="BX23307" s="62"/>
      <c r="BY23307" s="62"/>
      <c r="BZ23307" s="62"/>
      <c r="CA23307" s="62"/>
      <c r="CB23307" s="62"/>
      <c r="CC23307" s="62"/>
      <c r="CD23307" s="62"/>
      <c r="CE23307" s="62"/>
      <c r="CF23307" s="62"/>
      <c r="CL23307" s="56" t="s">
        <v>12867</v>
      </c>
      <c r="CM23307" s="56" t="s">
        <v>217</v>
      </c>
      <c r="CN23307" s="56" t="s">
        <v>217</v>
      </c>
      <c r="CO23307" s="52"/>
      <c r="CP23307" s="52"/>
      <c r="CQ23307" s="52"/>
      <c r="CR23307" s="52"/>
      <c r="CS23307" s="52"/>
      <c r="CT23307" s="52"/>
      <c r="CU23307" s="33"/>
      <c r="CV23307" s="33"/>
    </row>
    <row r="23308" spans="74:100">
      <c r="BV23308" s="62"/>
      <c r="BW23308" s="62"/>
      <c r="BX23308" s="62"/>
      <c r="BY23308" s="62"/>
      <c r="BZ23308" s="62"/>
      <c r="CA23308" s="62"/>
      <c r="CB23308" s="62"/>
      <c r="CC23308" s="62"/>
      <c r="CD23308" s="62"/>
      <c r="CE23308" s="62"/>
      <c r="CF23308" s="62"/>
      <c r="CL23308" s="35" t="s">
        <v>12852</v>
      </c>
      <c r="CM23308" s="35" t="s">
        <v>217</v>
      </c>
      <c r="CN23308" s="35" t="s">
        <v>217</v>
      </c>
      <c r="CO23308" s="52"/>
      <c r="CP23308" s="52"/>
      <c r="CQ23308" s="52"/>
      <c r="CR23308" s="52"/>
      <c r="CS23308" s="52"/>
      <c r="CT23308" s="52"/>
      <c r="CU23308" s="33"/>
      <c r="CV23308" s="33"/>
    </row>
    <row r="23309" spans="74:100">
      <c r="BV23309" s="62"/>
      <c r="BW23309" s="62"/>
      <c r="BX23309" s="62"/>
      <c r="BY23309" s="62"/>
      <c r="BZ23309" s="62"/>
      <c r="CA23309" s="62"/>
      <c r="CB23309" s="62"/>
      <c r="CC23309" s="62"/>
      <c r="CD23309" s="62"/>
      <c r="CE23309" s="62"/>
      <c r="CF23309" s="62"/>
      <c r="CL23309" s="35" t="s">
        <v>12853</v>
      </c>
      <c r="CM23309" s="35" t="s">
        <v>217</v>
      </c>
      <c r="CN23309" s="35" t="s">
        <v>217</v>
      </c>
      <c r="CO23309" s="52"/>
      <c r="CP23309" s="52"/>
      <c r="CQ23309" s="52"/>
      <c r="CR23309" s="52"/>
      <c r="CS23309" s="52"/>
      <c r="CT23309" s="52"/>
      <c r="CU23309" s="33"/>
      <c r="CV23309" s="33"/>
    </row>
    <row r="23310" spans="74:100">
      <c r="BV23310" s="62"/>
      <c r="BW23310" s="62"/>
      <c r="BX23310" s="62"/>
      <c r="BY23310" s="62"/>
      <c r="BZ23310" s="62"/>
      <c r="CA23310" s="62"/>
      <c r="CB23310" s="62"/>
      <c r="CC23310" s="62"/>
      <c r="CD23310" s="62"/>
      <c r="CE23310" s="62"/>
      <c r="CF23310" s="62"/>
      <c r="CL23310" s="35" t="s">
        <v>12832</v>
      </c>
      <c r="CM23310" s="35" t="s">
        <v>217</v>
      </c>
      <c r="CN23310" s="35" t="s">
        <v>217</v>
      </c>
      <c r="CO23310" s="52"/>
      <c r="CP23310" s="52"/>
      <c r="CQ23310" s="52"/>
      <c r="CR23310" s="52"/>
      <c r="CS23310" s="52"/>
      <c r="CT23310" s="52"/>
      <c r="CU23310" s="33"/>
      <c r="CV23310" s="33"/>
    </row>
    <row r="23311" spans="74:100">
      <c r="BV23311" s="62"/>
      <c r="BW23311" s="62"/>
      <c r="BX23311" s="62"/>
      <c r="BY23311" s="62"/>
      <c r="BZ23311" s="62"/>
      <c r="CA23311" s="62"/>
      <c r="CB23311" s="62"/>
      <c r="CC23311" s="62"/>
      <c r="CD23311" s="62"/>
      <c r="CE23311" s="62"/>
      <c r="CF23311" s="62"/>
      <c r="CL23311" s="35" t="s">
        <v>12833</v>
      </c>
      <c r="CM23311" s="35" t="s">
        <v>217</v>
      </c>
      <c r="CN23311" s="35" t="s">
        <v>217</v>
      </c>
      <c r="CO23311" s="52"/>
      <c r="CP23311" s="52"/>
      <c r="CQ23311" s="52"/>
      <c r="CR23311" s="52"/>
      <c r="CS23311" s="52"/>
      <c r="CT23311" s="52"/>
      <c r="CU23311" s="33"/>
      <c r="CV23311" s="33"/>
    </row>
    <row r="23312" spans="74:100">
      <c r="BV23312" s="62"/>
      <c r="BW23312" s="62"/>
      <c r="BX23312" s="62"/>
      <c r="BY23312" s="62"/>
      <c r="BZ23312" s="62"/>
      <c r="CA23312" s="62"/>
      <c r="CB23312" s="62"/>
      <c r="CC23312" s="62"/>
      <c r="CD23312" s="62"/>
      <c r="CE23312" s="62"/>
      <c r="CF23312" s="62"/>
      <c r="CL23312" s="35" t="s">
        <v>12854</v>
      </c>
      <c r="CM23312" s="35" t="s">
        <v>217</v>
      </c>
      <c r="CN23312" s="35" t="s">
        <v>217</v>
      </c>
      <c r="CO23312" s="52"/>
      <c r="CP23312" s="52"/>
      <c r="CQ23312" s="52"/>
      <c r="CR23312" s="52"/>
      <c r="CS23312" s="52"/>
      <c r="CT23312" s="52"/>
      <c r="CU23312" s="33"/>
      <c r="CV23312" s="33"/>
    </row>
    <row r="23313" spans="74:100">
      <c r="BV23313" s="62"/>
      <c r="BW23313" s="62"/>
      <c r="BX23313" s="62"/>
      <c r="BY23313" s="62"/>
      <c r="BZ23313" s="62"/>
      <c r="CA23313" s="62"/>
      <c r="CB23313" s="62"/>
      <c r="CC23313" s="62"/>
      <c r="CD23313" s="62"/>
      <c r="CE23313" s="62"/>
      <c r="CF23313" s="62"/>
      <c r="CL23313" s="35" t="s">
        <v>12834</v>
      </c>
      <c r="CM23313" s="35" t="s">
        <v>217</v>
      </c>
      <c r="CN23313" s="35" t="s">
        <v>217</v>
      </c>
      <c r="CO23313" s="52"/>
      <c r="CP23313" s="52"/>
      <c r="CQ23313" s="52"/>
      <c r="CR23313" s="52"/>
      <c r="CS23313" s="52"/>
      <c r="CT23313" s="52"/>
      <c r="CU23313" s="33"/>
      <c r="CV23313" s="33"/>
    </row>
    <row r="23314" spans="74:100">
      <c r="BV23314" s="62"/>
      <c r="BW23314" s="62"/>
      <c r="BX23314" s="62"/>
      <c r="BY23314" s="62"/>
      <c r="BZ23314" s="62"/>
      <c r="CA23314" s="62"/>
      <c r="CB23314" s="62"/>
      <c r="CC23314" s="62"/>
      <c r="CD23314" s="62"/>
      <c r="CE23314" s="62"/>
      <c r="CF23314" s="62"/>
      <c r="CL23314" s="35" t="s">
        <v>12855</v>
      </c>
      <c r="CM23314" s="35" t="s">
        <v>217</v>
      </c>
      <c r="CN23314" s="35" t="s">
        <v>217</v>
      </c>
      <c r="CO23314" s="52"/>
      <c r="CP23314" s="52"/>
      <c r="CQ23314" s="52"/>
      <c r="CR23314" s="52"/>
      <c r="CS23314" s="52"/>
      <c r="CT23314" s="52"/>
      <c r="CU23314" s="33"/>
      <c r="CV23314" s="33"/>
    </row>
    <row r="23315" spans="74:100">
      <c r="BV23315" s="62"/>
      <c r="BW23315" s="62"/>
      <c r="BX23315" s="62"/>
      <c r="BY23315" s="62"/>
      <c r="BZ23315" s="62"/>
      <c r="CA23315" s="62"/>
      <c r="CB23315" s="62"/>
      <c r="CC23315" s="62"/>
      <c r="CD23315" s="62"/>
      <c r="CE23315" s="62"/>
      <c r="CF23315" s="62"/>
      <c r="CL23315" s="56" t="s">
        <v>12846</v>
      </c>
      <c r="CM23315" s="56" t="s">
        <v>217</v>
      </c>
      <c r="CN23315" s="56" t="s">
        <v>217</v>
      </c>
      <c r="CO23315" s="52"/>
      <c r="CP23315" s="52"/>
      <c r="CQ23315" s="52"/>
      <c r="CR23315" s="52"/>
      <c r="CS23315" s="52"/>
      <c r="CT23315" s="52"/>
      <c r="CU23315" s="33"/>
      <c r="CV23315" s="33"/>
    </row>
    <row r="23316" spans="74:100">
      <c r="BV23316" s="62"/>
      <c r="BW23316" s="62"/>
      <c r="BX23316" s="62"/>
      <c r="BY23316" s="62"/>
      <c r="BZ23316" s="62"/>
      <c r="CA23316" s="62"/>
      <c r="CB23316" s="62"/>
      <c r="CC23316" s="62"/>
      <c r="CD23316" s="62"/>
      <c r="CE23316" s="62"/>
      <c r="CF23316" s="62"/>
      <c r="CL23316" s="35" t="s">
        <v>12856</v>
      </c>
      <c r="CM23316" s="35" t="s">
        <v>217</v>
      </c>
      <c r="CN23316" s="35" t="s">
        <v>217</v>
      </c>
      <c r="CO23316" s="52"/>
      <c r="CP23316" s="52"/>
      <c r="CQ23316" s="52"/>
      <c r="CR23316" s="52"/>
      <c r="CS23316" s="52"/>
      <c r="CT23316" s="52"/>
      <c r="CU23316" s="33"/>
      <c r="CV23316" s="33"/>
    </row>
    <row r="23317" spans="74:100">
      <c r="BV23317" s="62"/>
      <c r="BW23317" s="62"/>
      <c r="BX23317" s="62"/>
      <c r="BY23317" s="62"/>
      <c r="BZ23317" s="62"/>
      <c r="CA23317" s="62"/>
      <c r="CB23317" s="62"/>
      <c r="CC23317" s="62"/>
      <c r="CD23317" s="62"/>
      <c r="CE23317" s="62"/>
      <c r="CF23317" s="62"/>
      <c r="CL23317" s="56" t="s">
        <v>12847</v>
      </c>
      <c r="CM23317" s="56" t="s">
        <v>217</v>
      </c>
      <c r="CN23317" s="56" t="s">
        <v>217</v>
      </c>
      <c r="CO23317" s="52"/>
      <c r="CP23317" s="52"/>
      <c r="CQ23317" s="52"/>
      <c r="CR23317" s="52"/>
      <c r="CS23317" s="52"/>
      <c r="CT23317" s="52"/>
      <c r="CU23317" s="33"/>
      <c r="CV23317" s="33"/>
    </row>
    <row r="23318" spans="74:100">
      <c r="BV23318" s="62"/>
      <c r="BW23318" s="62"/>
      <c r="BX23318" s="62"/>
      <c r="BY23318" s="62"/>
      <c r="BZ23318" s="62"/>
      <c r="CA23318" s="62"/>
      <c r="CB23318" s="62"/>
      <c r="CC23318" s="62"/>
      <c r="CD23318" s="62"/>
      <c r="CE23318" s="62"/>
      <c r="CF23318" s="62"/>
      <c r="CL23318" s="35" t="s">
        <v>12857</v>
      </c>
      <c r="CM23318" s="35" t="s">
        <v>217</v>
      </c>
      <c r="CN23318" s="35" t="s">
        <v>217</v>
      </c>
      <c r="CO23318" s="52"/>
      <c r="CP23318" s="52"/>
      <c r="CQ23318" s="52"/>
      <c r="CR23318" s="52"/>
      <c r="CS23318" s="52"/>
      <c r="CT23318" s="52"/>
      <c r="CU23318" s="33"/>
      <c r="CV23318" s="33"/>
    </row>
    <row r="23319" spans="74:100">
      <c r="BV23319" s="62"/>
      <c r="BW23319" s="62"/>
      <c r="BX23319" s="62"/>
      <c r="BY23319" s="62"/>
      <c r="BZ23319" s="62"/>
      <c r="CA23319" s="62"/>
      <c r="CB23319" s="62"/>
      <c r="CC23319" s="62"/>
      <c r="CD23319" s="62"/>
      <c r="CE23319" s="62"/>
      <c r="CF23319" s="62"/>
      <c r="CL23319" s="35" t="s">
        <v>12858</v>
      </c>
      <c r="CM23319" s="35" t="s">
        <v>217</v>
      </c>
      <c r="CN23319" s="35" t="s">
        <v>217</v>
      </c>
      <c r="CO23319" s="52"/>
      <c r="CP23319" s="52"/>
      <c r="CQ23319" s="52"/>
      <c r="CR23319" s="52"/>
      <c r="CS23319" s="52"/>
      <c r="CT23319" s="52"/>
      <c r="CU23319" s="33"/>
      <c r="CV23319" s="33"/>
    </row>
    <row r="23320" spans="74:100">
      <c r="BV23320" s="62"/>
      <c r="BW23320" s="62"/>
      <c r="BX23320" s="62"/>
      <c r="BY23320" s="62"/>
      <c r="BZ23320" s="62"/>
      <c r="CA23320" s="62"/>
      <c r="CB23320" s="62"/>
      <c r="CC23320" s="62"/>
      <c r="CD23320" s="62"/>
      <c r="CE23320" s="62"/>
      <c r="CF23320" s="62"/>
      <c r="CL23320" s="35" t="s">
        <v>12835</v>
      </c>
      <c r="CM23320" s="35" t="s">
        <v>217</v>
      </c>
      <c r="CN23320" s="35" t="s">
        <v>217</v>
      </c>
      <c r="CO23320" s="52"/>
      <c r="CP23320" s="52"/>
      <c r="CQ23320" s="52"/>
      <c r="CR23320" s="52"/>
      <c r="CS23320" s="52"/>
      <c r="CT23320" s="52"/>
      <c r="CU23320" s="33"/>
      <c r="CV23320" s="33"/>
    </row>
    <row r="23321" spans="74:100">
      <c r="BV23321" s="62"/>
      <c r="BW23321" s="62"/>
      <c r="BX23321" s="62"/>
      <c r="BY23321" s="62"/>
      <c r="BZ23321" s="62"/>
      <c r="CA23321" s="62"/>
      <c r="CB23321" s="62"/>
      <c r="CC23321" s="62"/>
      <c r="CD23321" s="62"/>
      <c r="CE23321" s="62"/>
      <c r="CF23321" s="62"/>
      <c r="CL23321" s="35" t="s">
        <v>12836</v>
      </c>
      <c r="CM23321" s="35" t="s">
        <v>217</v>
      </c>
      <c r="CN23321" s="35" t="s">
        <v>217</v>
      </c>
      <c r="CO23321" s="52"/>
      <c r="CP23321" s="52"/>
      <c r="CQ23321" s="52"/>
      <c r="CR23321" s="52"/>
      <c r="CS23321" s="52"/>
      <c r="CT23321" s="52"/>
      <c r="CU23321" s="33"/>
      <c r="CV23321" s="33"/>
    </row>
    <row r="23322" spans="74:100">
      <c r="BV23322" s="62"/>
      <c r="BW23322" s="62"/>
      <c r="BX23322" s="62"/>
      <c r="BY23322" s="62"/>
      <c r="BZ23322" s="62"/>
      <c r="CA23322" s="62"/>
      <c r="CB23322" s="62"/>
      <c r="CC23322" s="62"/>
      <c r="CD23322" s="62"/>
      <c r="CE23322" s="62"/>
      <c r="CF23322" s="62"/>
      <c r="CL23322" s="35" t="s">
        <v>12837</v>
      </c>
      <c r="CM23322" s="35" t="s">
        <v>217</v>
      </c>
      <c r="CN23322" s="35" t="s">
        <v>217</v>
      </c>
      <c r="CO23322" s="52"/>
      <c r="CP23322" s="52"/>
      <c r="CQ23322" s="52"/>
      <c r="CR23322" s="52"/>
      <c r="CS23322" s="52"/>
      <c r="CT23322" s="52"/>
      <c r="CU23322" s="33"/>
      <c r="CV23322" s="33"/>
    </row>
    <row r="23323" spans="74:100">
      <c r="BV23323" s="62"/>
      <c r="BW23323" s="62"/>
      <c r="BX23323" s="62"/>
      <c r="BY23323" s="62"/>
      <c r="BZ23323" s="62"/>
      <c r="CA23323" s="62"/>
      <c r="CB23323" s="62"/>
      <c r="CC23323" s="62"/>
      <c r="CD23323" s="62"/>
      <c r="CE23323" s="62"/>
      <c r="CF23323" s="62"/>
      <c r="CL23323" s="35" t="s">
        <v>12838</v>
      </c>
      <c r="CM23323" s="35" t="s">
        <v>217</v>
      </c>
      <c r="CN23323" s="35" t="s">
        <v>217</v>
      </c>
      <c r="CO23323" s="52"/>
      <c r="CP23323" s="52"/>
      <c r="CQ23323" s="52"/>
      <c r="CR23323" s="52"/>
      <c r="CS23323" s="52"/>
      <c r="CT23323" s="52"/>
      <c r="CU23323" s="33"/>
      <c r="CV23323" s="33"/>
    </row>
    <row r="23324" spans="74:100">
      <c r="BV23324" s="62"/>
      <c r="BW23324" s="62"/>
      <c r="BX23324" s="62"/>
      <c r="BY23324" s="62"/>
      <c r="BZ23324" s="62"/>
      <c r="CA23324" s="62"/>
      <c r="CB23324" s="62"/>
      <c r="CC23324" s="62"/>
      <c r="CD23324" s="62"/>
      <c r="CE23324" s="62"/>
      <c r="CF23324" s="62"/>
      <c r="CL23324" s="35" t="s">
        <v>12869</v>
      </c>
      <c r="CM23324" s="35" t="s">
        <v>217</v>
      </c>
      <c r="CN23324" s="35" t="s">
        <v>217</v>
      </c>
      <c r="CO23324" s="52"/>
      <c r="CP23324" s="52"/>
      <c r="CQ23324" s="52"/>
      <c r="CR23324" s="52"/>
      <c r="CS23324" s="52"/>
      <c r="CT23324" s="52"/>
      <c r="CU23324" s="33"/>
      <c r="CV23324" s="33"/>
    </row>
    <row r="23325" spans="74:100">
      <c r="BV23325" s="62"/>
      <c r="BW23325" s="62"/>
      <c r="BX23325" s="62"/>
      <c r="BY23325" s="62"/>
      <c r="BZ23325" s="62"/>
      <c r="CA23325" s="62"/>
      <c r="CB23325" s="62"/>
      <c r="CC23325" s="62"/>
      <c r="CD23325" s="62"/>
      <c r="CE23325" s="62"/>
      <c r="CF23325" s="62"/>
      <c r="CL23325" s="56" t="s">
        <v>12870</v>
      </c>
      <c r="CM23325" s="56" t="s">
        <v>217</v>
      </c>
      <c r="CN23325" s="56" t="s">
        <v>217</v>
      </c>
      <c r="CO23325" s="52"/>
      <c r="CP23325" s="52"/>
      <c r="CQ23325" s="52"/>
      <c r="CR23325" s="52"/>
      <c r="CS23325" s="52"/>
      <c r="CT23325" s="52"/>
      <c r="CU23325" s="33"/>
      <c r="CV23325" s="33"/>
    </row>
    <row r="23326" spans="74:100">
      <c r="BV23326" s="62"/>
      <c r="BW23326" s="62"/>
      <c r="BX23326" s="62"/>
      <c r="BY23326" s="62"/>
      <c r="BZ23326" s="62"/>
      <c r="CA23326" s="62"/>
      <c r="CB23326" s="62"/>
      <c r="CC23326" s="62"/>
      <c r="CD23326" s="62"/>
      <c r="CE23326" s="62"/>
      <c r="CF23326" s="62"/>
      <c r="CL23326" s="35" t="s">
        <v>12871</v>
      </c>
      <c r="CM23326" s="35" t="s">
        <v>217</v>
      </c>
      <c r="CN23326" s="35" t="s">
        <v>217</v>
      </c>
      <c r="CO23326" s="52"/>
      <c r="CP23326" s="52"/>
      <c r="CQ23326" s="52"/>
      <c r="CR23326" s="52"/>
      <c r="CS23326" s="52"/>
      <c r="CT23326" s="52"/>
      <c r="CU23326" s="33"/>
      <c r="CV23326" s="33"/>
    </row>
    <row r="23327" spans="74:100">
      <c r="BV23327" s="62"/>
      <c r="BW23327" s="62"/>
      <c r="BX23327" s="62"/>
      <c r="BY23327" s="62"/>
      <c r="BZ23327" s="62"/>
      <c r="CA23327" s="62"/>
      <c r="CB23327" s="62"/>
      <c r="CC23327" s="62"/>
      <c r="CD23327" s="62"/>
      <c r="CE23327" s="62"/>
      <c r="CF23327" s="62"/>
      <c r="CL23327" s="56" t="s">
        <v>12872</v>
      </c>
      <c r="CM23327" s="56" t="s">
        <v>217</v>
      </c>
      <c r="CN23327" s="56" t="s">
        <v>217</v>
      </c>
      <c r="CO23327" s="52"/>
      <c r="CP23327" s="52"/>
      <c r="CQ23327" s="52"/>
      <c r="CR23327" s="52"/>
      <c r="CS23327" s="52"/>
      <c r="CT23327" s="52"/>
      <c r="CU23327" s="33"/>
      <c r="CV23327" s="33"/>
    </row>
    <row r="23328" spans="74:100">
      <c r="BV23328" s="62"/>
      <c r="BW23328" s="62"/>
      <c r="BX23328" s="62"/>
      <c r="BY23328" s="62"/>
      <c r="BZ23328" s="62"/>
      <c r="CA23328" s="62"/>
      <c r="CB23328" s="62"/>
      <c r="CC23328" s="62"/>
      <c r="CD23328" s="62"/>
      <c r="CE23328" s="62"/>
      <c r="CF23328" s="62"/>
      <c r="CL23328" s="56" t="s">
        <v>12873</v>
      </c>
      <c r="CM23328" s="56" t="s">
        <v>217</v>
      </c>
      <c r="CN23328" s="56" t="s">
        <v>217</v>
      </c>
      <c r="CO23328" s="52"/>
      <c r="CP23328" s="52"/>
      <c r="CQ23328" s="52"/>
      <c r="CR23328" s="52"/>
      <c r="CS23328" s="52"/>
      <c r="CT23328" s="52"/>
      <c r="CU23328" s="33"/>
      <c r="CV23328" s="33"/>
    </row>
    <row r="23329" spans="74:100">
      <c r="BV23329" s="62"/>
      <c r="BW23329" s="62"/>
      <c r="BX23329" s="62"/>
      <c r="BY23329" s="62"/>
      <c r="BZ23329" s="62"/>
      <c r="CA23329" s="62"/>
      <c r="CB23329" s="62"/>
      <c r="CC23329" s="62"/>
      <c r="CD23329" s="62"/>
      <c r="CE23329" s="62"/>
      <c r="CF23329" s="62"/>
      <c r="CL23329" s="56" t="s">
        <v>12876</v>
      </c>
      <c r="CM23329" s="56" t="s">
        <v>216</v>
      </c>
      <c r="CN23329" s="56" t="s">
        <v>216</v>
      </c>
      <c r="CO23329" s="52"/>
      <c r="CP23329" s="52"/>
      <c r="CQ23329" s="52"/>
      <c r="CR23329" s="52"/>
      <c r="CS23329" s="52"/>
      <c r="CT23329" s="52"/>
      <c r="CU23329" s="33"/>
      <c r="CV23329" s="33"/>
    </row>
    <row r="23330" spans="74:100">
      <c r="BV23330" s="62"/>
      <c r="BW23330" s="62"/>
      <c r="BX23330" s="62"/>
      <c r="BY23330" s="62"/>
      <c r="BZ23330" s="62"/>
      <c r="CA23330" s="62"/>
      <c r="CB23330" s="62"/>
      <c r="CC23330" s="62"/>
      <c r="CD23330" s="62"/>
      <c r="CE23330" s="62"/>
      <c r="CF23330" s="62"/>
      <c r="CL23330" s="56" t="s">
        <v>5540</v>
      </c>
      <c r="CM23330" s="56" t="s">
        <v>214</v>
      </c>
      <c r="CN23330" s="56" t="s">
        <v>214</v>
      </c>
      <c r="CO23330" s="52"/>
      <c r="CP23330" s="52"/>
      <c r="CQ23330" s="52"/>
      <c r="CR23330" s="52"/>
      <c r="CS23330" s="52"/>
      <c r="CT23330" s="52"/>
      <c r="CU23330" s="33"/>
      <c r="CV23330" s="33"/>
    </row>
    <row r="23331" spans="74:100">
      <c r="BV23331" s="62"/>
      <c r="BW23331" s="62"/>
      <c r="BX23331" s="62"/>
      <c r="BY23331" s="62"/>
      <c r="BZ23331" s="62"/>
      <c r="CA23331" s="62"/>
      <c r="CB23331" s="62"/>
      <c r="CC23331" s="62"/>
      <c r="CD23331" s="62"/>
      <c r="CE23331" s="62"/>
      <c r="CF23331" s="62"/>
      <c r="CL23331" s="56" t="s">
        <v>24228</v>
      </c>
      <c r="CM23331" s="56" t="s">
        <v>216</v>
      </c>
      <c r="CN23331" s="56" t="s">
        <v>216</v>
      </c>
      <c r="CO23331" s="52"/>
      <c r="CP23331" s="52"/>
      <c r="CQ23331" s="52"/>
      <c r="CR23331" s="52"/>
      <c r="CS23331" s="52"/>
      <c r="CT23331" s="52"/>
      <c r="CU23331" s="33"/>
      <c r="CV23331" s="33"/>
    </row>
    <row r="23332" spans="74:100">
      <c r="BV23332" s="62"/>
      <c r="BW23332" s="62"/>
      <c r="BX23332" s="62"/>
      <c r="BY23332" s="62"/>
      <c r="BZ23332" s="62"/>
      <c r="CA23332" s="62"/>
      <c r="CB23332" s="62"/>
      <c r="CC23332" s="62"/>
      <c r="CD23332" s="62"/>
      <c r="CE23332" s="62"/>
      <c r="CF23332" s="62"/>
      <c r="CL23332" s="35" t="s">
        <v>29743</v>
      </c>
      <c r="CM23332" s="35" t="s">
        <v>217</v>
      </c>
      <c r="CN23332" s="35" t="s">
        <v>217</v>
      </c>
      <c r="CO23332" s="52"/>
      <c r="CP23332" s="52"/>
      <c r="CQ23332" s="52"/>
      <c r="CR23332" s="52"/>
      <c r="CS23332" s="52"/>
      <c r="CT23332" s="52"/>
      <c r="CU23332" s="33"/>
      <c r="CV23332" s="33"/>
    </row>
    <row r="23333" spans="74:100">
      <c r="BV23333" s="62"/>
      <c r="BW23333" s="62"/>
      <c r="BX23333" s="62"/>
      <c r="BY23333" s="62"/>
      <c r="BZ23333" s="62"/>
      <c r="CA23333" s="62"/>
      <c r="CB23333" s="62"/>
      <c r="CC23333" s="62"/>
      <c r="CD23333" s="62"/>
      <c r="CE23333" s="62"/>
      <c r="CF23333" s="62"/>
      <c r="CL23333" s="35" t="s">
        <v>29744</v>
      </c>
      <c r="CM23333" s="35" t="s">
        <v>217</v>
      </c>
      <c r="CN23333" s="35" t="s">
        <v>217</v>
      </c>
      <c r="CO23333" s="52"/>
      <c r="CP23333" s="52"/>
      <c r="CQ23333" s="52"/>
      <c r="CR23333" s="52"/>
      <c r="CS23333" s="52"/>
      <c r="CT23333" s="52"/>
      <c r="CU23333" s="33"/>
      <c r="CV23333" s="33"/>
    </row>
    <row r="23334" spans="74:100">
      <c r="BV23334" s="62"/>
      <c r="BW23334" s="62"/>
      <c r="BX23334" s="62"/>
      <c r="BY23334" s="62"/>
      <c r="BZ23334" s="62"/>
      <c r="CA23334" s="62"/>
      <c r="CB23334" s="62"/>
      <c r="CC23334" s="62"/>
      <c r="CD23334" s="62"/>
      <c r="CE23334" s="62"/>
      <c r="CF23334" s="62"/>
      <c r="CL23334" s="35" t="s">
        <v>29745</v>
      </c>
      <c r="CM23334" s="35" t="s">
        <v>217</v>
      </c>
      <c r="CN23334" s="35" t="s">
        <v>217</v>
      </c>
      <c r="CO23334" s="52"/>
      <c r="CP23334" s="52"/>
      <c r="CQ23334" s="52"/>
      <c r="CR23334" s="52"/>
      <c r="CS23334" s="52"/>
      <c r="CT23334" s="52"/>
      <c r="CU23334" s="33"/>
      <c r="CV23334" s="33"/>
    </row>
    <row r="23335" spans="74:100">
      <c r="BV23335" s="62"/>
      <c r="BW23335" s="62"/>
      <c r="BX23335" s="62"/>
      <c r="BY23335" s="62"/>
      <c r="BZ23335" s="62"/>
      <c r="CA23335" s="62"/>
      <c r="CB23335" s="62"/>
      <c r="CC23335" s="62"/>
      <c r="CD23335" s="62"/>
      <c r="CE23335" s="62"/>
      <c r="CF23335" s="62"/>
      <c r="CL23335" s="35" t="s">
        <v>29746</v>
      </c>
      <c r="CM23335" s="35" t="s">
        <v>217</v>
      </c>
      <c r="CN23335" s="35" t="s">
        <v>217</v>
      </c>
      <c r="CO23335" s="52"/>
      <c r="CP23335" s="52"/>
      <c r="CQ23335" s="52"/>
      <c r="CR23335" s="52"/>
      <c r="CS23335" s="52"/>
      <c r="CT23335" s="52"/>
      <c r="CU23335" s="33"/>
      <c r="CV23335" s="33"/>
    </row>
    <row r="23336" spans="74:100">
      <c r="BV23336" s="62"/>
      <c r="BW23336" s="62"/>
      <c r="BX23336" s="62"/>
      <c r="BY23336" s="62"/>
      <c r="BZ23336" s="62"/>
      <c r="CA23336" s="62"/>
      <c r="CB23336" s="62"/>
      <c r="CC23336" s="62"/>
      <c r="CD23336" s="62"/>
      <c r="CE23336" s="62"/>
      <c r="CF23336" s="62"/>
      <c r="CL23336" s="35" t="s">
        <v>29747</v>
      </c>
      <c r="CM23336" s="35" t="s">
        <v>217</v>
      </c>
      <c r="CN23336" s="35" t="s">
        <v>217</v>
      </c>
      <c r="CO23336" s="52"/>
      <c r="CP23336" s="52"/>
      <c r="CQ23336" s="52"/>
      <c r="CR23336" s="52"/>
      <c r="CS23336" s="52"/>
      <c r="CT23336" s="52"/>
      <c r="CU23336" s="33"/>
      <c r="CV23336" s="33"/>
    </row>
    <row r="23337" spans="74:100">
      <c r="BV23337" s="62"/>
      <c r="BW23337" s="62"/>
      <c r="BX23337" s="62"/>
      <c r="BY23337" s="62"/>
      <c r="BZ23337" s="62"/>
      <c r="CA23337" s="62"/>
      <c r="CB23337" s="62"/>
      <c r="CC23337" s="62"/>
      <c r="CD23337" s="62"/>
      <c r="CE23337" s="62"/>
      <c r="CF23337" s="62"/>
      <c r="CL23337" s="56" t="s">
        <v>12877</v>
      </c>
      <c r="CM23337" s="56" t="s">
        <v>216</v>
      </c>
      <c r="CN23337" s="56" t="s">
        <v>216</v>
      </c>
      <c r="CO23337" s="52"/>
      <c r="CP23337" s="52"/>
      <c r="CQ23337" s="52"/>
      <c r="CR23337" s="52"/>
      <c r="CS23337" s="52"/>
      <c r="CT23337" s="52"/>
      <c r="CU23337" s="33"/>
      <c r="CV23337" s="33"/>
    </row>
    <row r="23338" spans="74:100">
      <c r="BV23338" s="62"/>
      <c r="BW23338" s="62"/>
      <c r="BX23338" s="62"/>
      <c r="BY23338" s="62"/>
      <c r="BZ23338" s="62"/>
      <c r="CA23338" s="62"/>
      <c r="CB23338" s="62"/>
      <c r="CC23338" s="62"/>
      <c r="CD23338" s="62"/>
      <c r="CE23338" s="62"/>
      <c r="CF23338" s="62"/>
      <c r="CL23338" s="35" t="s">
        <v>29748</v>
      </c>
      <c r="CM23338" s="35" t="s">
        <v>217</v>
      </c>
      <c r="CN23338" s="35" t="s">
        <v>217</v>
      </c>
      <c r="CO23338" s="52"/>
      <c r="CP23338" s="52"/>
      <c r="CQ23338" s="52"/>
      <c r="CR23338" s="52"/>
      <c r="CS23338" s="52"/>
      <c r="CT23338" s="52"/>
      <c r="CU23338" s="33"/>
      <c r="CV23338" s="33"/>
    </row>
    <row r="23339" spans="74:100">
      <c r="BV23339" s="62"/>
      <c r="BW23339" s="62"/>
      <c r="BX23339" s="62"/>
      <c r="BY23339" s="62"/>
      <c r="BZ23339" s="62"/>
      <c r="CA23339" s="62"/>
      <c r="CB23339" s="62"/>
      <c r="CC23339" s="62"/>
      <c r="CD23339" s="62"/>
      <c r="CE23339" s="62"/>
      <c r="CF23339" s="62"/>
      <c r="CL23339" s="35" t="s">
        <v>10290</v>
      </c>
      <c r="CM23339" s="35" t="s">
        <v>217</v>
      </c>
      <c r="CN23339" s="35" t="s">
        <v>217</v>
      </c>
      <c r="CO23339" s="52"/>
      <c r="CP23339" s="52"/>
      <c r="CQ23339" s="52"/>
      <c r="CR23339" s="52"/>
      <c r="CS23339" s="52"/>
      <c r="CT23339" s="52"/>
      <c r="CU23339" s="33"/>
      <c r="CV23339" s="33"/>
    </row>
    <row r="23340" spans="74:100">
      <c r="BV23340" s="62"/>
      <c r="BW23340" s="62"/>
      <c r="BX23340" s="62"/>
      <c r="BY23340" s="62"/>
      <c r="BZ23340" s="62"/>
      <c r="CA23340" s="62"/>
      <c r="CB23340" s="62"/>
      <c r="CC23340" s="62"/>
      <c r="CD23340" s="62"/>
      <c r="CE23340" s="62"/>
      <c r="CF23340" s="62"/>
      <c r="CL23340" s="56" t="s">
        <v>10291</v>
      </c>
      <c r="CM23340" s="56" t="s">
        <v>216</v>
      </c>
      <c r="CN23340" s="56" t="s">
        <v>216</v>
      </c>
      <c r="CO23340" s="52"/>
      <c r="CP23340" s="52"/>
      <c r="CQ23340" s="52"/>
      <c r="CR23340" s="52"/>
      <c r="CS23340" s="52"/>
      <c r="CT23340" s="52"/>
      <c r="CU23340" s="33"/>
      <c r="CV23340" s="33"/>
    </row>
    <row r="23341" spans="74:100">
      <c r="BV23341" s="62"/>
      <c r="BW23341" s="62"/>
      <c r="BX23341" s="62"/>
      <c r="BY23341" s="62"/>
      <c r="BZ23341" s="62"/>
      <c r="CA23341" s="62"/>
      <c r="CB23341" s="62"/>
      <c r="CC23341" s="62"/>
      <c r="CD23341" s="62"/>
      <c r="CE23341" s="62"/>
      <c r="CF23341" s="62"/>
      <c r="CL23341" s="35" t="s">
        <v>10292</v>
      </c>
      <c r="CM23341" s="35" t="s">
        <v>217</v>
      </c>
      <c r="CN23341" s="35" t="s">
        <v>217</v>
      </c>
      <c r="CO23341" s="52"/>
      <c r="CP23341" s="52"/>
      <c r="CQ23341" s="52"/>
      <c r="CR23341" s="52"/>
      <c r="CS23341" s="52"/>
      <c r="CT23341" s="52"/>
      <c r="CU23341" s="33"/>
      <c r="CV23341" s="33"/>
    </row>
    <row r="23342" spans="74:100">
      <c r="BV23342" s="62"/>
      <c r="BW23342" s="62"/>
      <c r="BX23342" s="62"/>
      <c r="BY23342" s="62"/>
      <c r="BZ23342" s="62"/>
      <c r="CA23342" s="62"/>
      <c r="CB23342" s="62"/>
      <c r="CC23342" s="62"/>
      <c r="CD23342" s="62"/>
      <c r="CE23342" s="62"/>
      <c r="CF23342" s="62"/>
      <c r="CL23342" s="56" t="s">
        <v>11335</v>
      </c>
      <c r="CM23342" s="56" t="s">
        <v>213</v>
      </c>
      <c r="CN23342" s="56" t="s">
        <v>213</v>
      </c>
      <c r="CO23342" s="52"/>
      <c r="CP23342" s="52"/>
      <c r="CQ23342" s="52"/>
      <c r="CR23342" s="52"/>
      <c r="CS23342" s="52"/>
      <c r="CT23342" s="52"/>
      <c r="CU23342" s="33"/>
      <c r="CV23342" s="33"/>
    </row>
    <row r="23343" spans="74:100">
      <c r="BV23343" s="62"/>
      <c r="BW23343" s="62"/>
      <c r="BX23343" s="62"/>
      <c r="BY23343" s="62"/>
      <c r="BZ23343" s="62"/>
      <c r="CA23343" s="62"/>
      <c r="CB23343" s="62"/>
      <c r="CC23343" s="62"/>
      <c r="CD23343" s="62"/>
      <c r="CE23343" s="62"/>
      <c r="CF23343" s="62"/>
      <c r="CL23343" s="56" t="s">
        <v>12883</v>
      </c>
      <c r="CM23343" s="56" t="s">
        <v>215</v>
      </c>
      <c r="CN23343" s="56" t="s">
        <v>215</v>
      </c>
      <c r="CO23343" s="52"/>
      <c r="CP23343" s="52"/>
      <c r="CQ23343" s="52"/>
      <c r="CR23343" s="52"/>
      <c r="CS23343" s="52"/>
      <c r="CT23343" s="52"/>
      <c r="CU23343" s="33"/>
      <c r="CV23343" s="33"/>
    </row>
    <row r="23344" spans="74:100">
      <c r="BV23344" s="62"/>
      <c r="BW23344" s="62"/>
      <c r="BX23344" s="62"/>
      <c r="BY23344" s="62"/>
      <c r="BZ23344" s="62"/>
      <c r="CA23344" s="62"/>
      <c r="CB23344" s="62"/>
      <c r="CC23344" s="62"/>
      <c r="CD23344" s="62"/>
      <c r="CE23344" s="62"/>
      <c r="CF23344" s="62"/>
      <c r="CL23344" s="35" t="s">
        <v>10313</v>
      </c>
      <c r="CM23344" s="35" t="s">
        <v>217</v>
      </c>
      <c r="CN23344" s="35" t="s">
        <v>217</v>
      </c>
      <c r="CO23344" s="52"/>
      <c r="CP23344" s="52"/>
      <c r="CQ23344" s="52"/>
      <c r="CR23344" s="52"/>
      <c r="CS23344" s="52"/>
      <c r="CT23344" s="52"/>
      <c r="CU23344" s="33"/>
      <c r="CV23344" s="33"/>
    </row>
    <row r="23345" spans="74:100">
      <c r="BV23345" s="62"/>
      <c r="BW23345" s="62"/>
      <c r="BX23345" s="62"/>
      <c r="BY23345" s="62"/>
      <c r="BZ23345" s="62"/>
      <c r="CA23345" s="62"/>
      <c r="CB23345" s="62"/>
      <c r="CC23345" s="62"/>
      <c r="CD23345" s="62"/>
      <c r="CE23345" s="62"/>
      <c r="CF23345" s="62"/>
      <c r="CL23345" s="56" t="s">
        <v>9139</v>
      </c>
      <c r="CM23345" s="56" t="s">
        <v>217</v>
      </c>
      <c r="CN23345" s="56" t="s">
        <v>217</v>
      </c>
      <c r="CO23345" s="52"/>
      <c r="CP23345" s="52"/>
      <c r="CQ23345" s="52"/>
      <c r="CR23345" s="52"/>
      <c r="CS23345" s="52"/>
      <c r="CT23345" s="52"/>
      <c r="CU23345" s="33"/>
      <c r="CV23345" s="33"/>
    </row>
    <row r="23346" spans="74:100">
      <c r="BV23346" s="62"/>
      <c r="BW23346" s="62"/>
      <c r="BX23346" s="62"/>
      <c r="BY23346" s="62"/>
      <c r="BZ23346" s="62"/>
      <c r="CA23346" s="62"/>
      <c r="CB23346" s="62"/>
      <c r="CC23346" s="62"/>
      <c r="CD23346" s="62"/>
      <c r="CE23346" s="62"/>
      <c r="CF23346" s="62"/>
      <c r="CL23346" s="56" t="s">
        <v>29749</v>
      </c>
      <c r="CM23346" s="56" t="s">
        <v>216</v>
      </c>
      <c r="CN23346" s="56" t="s">
        <v>216</v>
      </c>
      <c r="CO23346" s="52"/>
      <c r="CP23346" s="52"/>
      <c r="CQ23346" s="52"/>
      <c r="CR23346" s="52"/>
      <c r="CS23346" s="52"/>
      <c r="CT23346" s="52"/>
      <c r="CU23346" s="33"/>
      <c r="CV23346" s="33"/>
    </row>
    <row r="23347" spans="74:100">
      <c r="BV23347" s="62"/>
      <c r="BW23347" s="62"/>
      <c r="BX23347" s="62"/>
      <c r="BY23347" s="62"/>
      <c r="BZ23347" s="62"/>
      <c r="CA23347" s="62"/>
      <c r="CB23347" s="62"/>
      <c r="CC23347" s="62"/>
      <c r="CD23347" s="62"/>
      <c r="CE23347" s="62"/>
      <c r="CF23347" s="62"/>
      <c r="CL23347" s="56" t="s">
        <v>26017</v>
      </c>
      <c r="CM23347" s="56" t="s">
        <v>216</v>
      </c>
      <c r="CN23347" s="56" t="s">
        <v>216</v>
      </c>
      <c r="CO23347" s="52"/>
      <c r="CP23347" s="52"/>
      <c r="CQ23347" s="52"/>
      <c r="CR23347" s="52"/>
      <c r="CS23347" s="52"/>
      <c r="CT23347" s="52"/>
      <c r="CU23347" s="33"/>
      <c r="CV23347" s="33"/>
    </row>
    <row r="23348" spans="74:100">
      <c r="BV23348" s="62"/>
      <c r="BW23348" s="62"/>
      <c r="BX23348" s="62"/>
      <c r="BY23348" s="62"/>
      <c r="BZ23348" s="62"/>
      <c r="CA23348" s="62"/>
      <c r="CB23348" s="62"/>
      <c r="CC23348" s="62"/>
      <c r="CD23348" s="62"/>
      <c r="CE23348" s="62"/>
      <c r="CF23348" s="62"/>
      <c r="CL23348" s="56" t="s">
        <v>26018</v>
      </c>
      <c r="CM23348" s="56" t="s">
        <v>216</v>
      </c>
      <c r="CN23348" s="56" t="s">
        <v>216</v>
      </c>
      <c r="CO23348" s="52"/>
      <c r="CP23348" s="52"/>
      <c r="CQ23348" s="52"/>
      <c r="CR23348" s="52"/>
      <c r="CS23348" s="52"/>
      <c r="CT23348" s="52"/>
      <c r="CU23348" s="33"/>
      <c r="CV23348" s="33"/>
    </row>
    <row r="23349" spans="74:100">
      <c r="BV23349" s="62"/>
      <c r="BW23349" s="62"/>
      <c r="BX23349" s="62"/>
      <c r="BY23349" s="62"/>
      <c r="BZ23349" s="62"/>
      <c r="CA23349" s="62"/>
      <c r="CB23349" s="62"/>
      <c r="CC23349" s="62"/>
      <c r="CD23349" s="62"/>
      <c r="CE23349" s="62"/>
      <c r="CF23349" s="62"/>
      <c r="CL23349" s="56" t="s">
        <v>26019</v>
      </c>
      <c r="CM23349" s="56" t="s">
        <v>216</v>
      </c>
      <c r="CN23349" s="56" t="s">
        <v>216</v>
      </c>
      <c r="CO23349" s="52"/>
      <c r="CP23349" s="52"/>
      <c r="CQ23349" s="52"/>
      <c r="CR23349" s="52"/>
      <c r="CS23349" s="52"/>
      <c r="CT23349" s="52"/>
      <c r="CU23349" s="33"/>
      <c r="CV23349" s="33"/>
    </row>
    <row r="23350" spans="74:100">
      <c r="BV23350" s="62"/>
      <c r="BW23350" s="62"/>
      <c r="BX23350" s="62"/>
      <c r="BY23350" s="62"/>
      <c r="BZ23350" s="62"/>
      <c r="CA23350" s="62"/>
      <c r="CB23350" s="62"/>
      <c r="CC23350" s="62"/>
      <c r="CD23350" s="62"/>
      <c r="CE23350" s="62"/>
      <c r="CF23350" s="62"/>
      <c r="CL23350" s="56" t="s">
        <v>26020</v>
      </c>
      <c r="CM23350" s="56" t="s">
        <v>216</v>
      </c>
      <c r="CN23350" s="56" t="s">
        <v>216</v>
      </c>
      <c r="CO23350" s="52"/>
      <c r="CP23350" s="52"/>
      <c r="CQ23350" s="52"/>
      <c r="CR23350" s="52"/>
      <c r="CS23350" s="52"/>
      <c r="CT23350" s="52"/>
      <c r="CU23350" s="33"/>
      <c r="CV23350" s="33"/>
    </row>
    <row r="23351" spans="74:100">
      <c r="BV23351" s="62"/>
      <c r="BW23351" s="62"/>
      <c r="BX23351" s="62"/>
      <c r="BY23351" s="62"/>
      <c r="BZ23351" s="62"/>
      <c r="CA23351" s="62"/>
      <c r="CB23351" s="62"/>
      <c r="CC23351" s="62"/>
      <c r="CD23351" s="62"/>
      <c r="CE23351" s="62"/>
      <c r="CF23351" s="62"/>
      <c r="CL23351" s="56" t="s">
        <v>26021</v>
      </c>
      <c r="CM23351" s="56" t="s">
        <v>216</v>
      </c>
      <c r="CN23351" s="56" t="s">
        <v>216</v>
      </c>
      <c r="CO23351" s="52"/>
      <c r="CP23351" s="52"/>
      <c r="CQ23351" s="52"/>
      <c r="CR23351" s="52"/>
      <c r="CS23351" s="52"/>
      <c r="CT23351" s="52"/>
      <c r="CU23351" s="33"/>
      <c r="CV23351" s="33"/>
    </row>
    <row r="23352" spans="74:100">
      <c r="BV23352" s="62"/>
      <c r="BW23352" s="62"/>
      <c r="BX23352" s="62"/>
      <c r="BY23352" s="62"/>
      <c r="BZ23352" s="62"/>
      <c r="CA23352" s="62"/>
      <c r="CB23352" s="62"/>
      <c r="CC23352" s="62"/>
      <c r="CD23352" s="62"/>
      <c r="CE23352" s="62"/>
      <c r="CF23352" s="62"/>
      <c r="CL23352" s="56" t="s">
        <v>26022</v>
      </c>
      <c r="CM23352" s="56" t="s">
        <v>216</v>
      </c>
      <c r="CN23352" s="56" t="s">
        <v>216</v>
      </c>
      <c r="CO23352" s="52"/>
      <c r="CP23352" s="52"/>
      <c r="CQ23352" s="52"/>
      <c r="CR23352" s="52"/>
      <c r="CS23352" s="52"/>
      <c r="CT23352" s="52"/>
      <c r="CU23352" s="33"/>
      <c r="CV23352" s="33"/>
    </row>
    <row r="23353" spans="74:100">
      <c r="BV23353" s="62"/>
      <c r="BW23353" s="62"/>
      <c r="BX23353" s="62"/>
      <c r="BY23353" s="62"/>
      <c r="BZ23353" s="62"/>
      <c r="CA23353" s="62"/>
      <c r="CB23353" s="62"/>
      <c r="CC23353" s="62"/>
      <c r="CD23353" s="62"/>
      <c r="CE23353" s="62"/>
      <c r="CF23353" s="62"/>
      <c r="CL23353" s="56" t="s">
        <v>26023</v>
      </c>
      <c r="CM23353" s="56" t="s">
        <v>216</v>
      </c>
      <c r="CN23353" s="56" t="s">
        <v>216</v>
      </c>
      <c r="CO23353" s="52"/>
      <c r="CP23353" s="52"/>
      <c r="CQ23353" s="52"/>
      <c r="CR23353" s="52"/>
      <c r="CS23353" s="52"/>
      <c r="CT23353" s="52"/>
      <c r="CU23353" s="33"/>
      <c r="CV23353" s="33"/>
    </row>
    <row r="23354" spans="74:100">
      <c r="BV23354" s="62"/>
      <c r="BW23354" s="62"/>
      <c r="BX23354" s="62"/>
      <c r="BY23354" s="62"/>
      <c r="BZ23354" s="62"/>
      <c r="CA23354" s="62"/>
      <c r="CB23354" s="62"/>
      <c r="CC23354" s="62"/>
      <c r="CD23354" s="62"/>
      <c r="CE23354" s="62"/>
      <c r="CF23354" s="62"/>
      <c r="CL23354" s="56" t="s">
        <v>26024</v>
      </c>
      <c r="CM23354" s="56" t="s">
        <v>216</v>
      </c>
      <c r="CN23354" s="56" t="s">
        <v>216</v>
      </c>
      <c r="CO23354" s="52"/>
      <c r="CP23354" s="52"/>
      <c r="CQ23354" s="52"/>
      <c r="CR23354" s="52"/>
      <c r="CS23354" s="52"/>
      <c r="CT23354" s="52"/>
      <c r="CU23354" s="33"/>
      <c r="CV23354" s="33"/>
    </row>
    <row r="23355" spans="74:100">
      <c r="BV23355" s="62"/>
      <c r="BW23355" s="62"/>
      <c r="BX23355" s="62"/>
      <c r="BY23355" s="62"/>
      <c r="BZ23355" s="62"/>
      <c r="CA23355" s="62"/>
      <c r="CB23355" s="62"/>
      <c r="CC23355" s="62"/>
      <c r="CD23355" s="62"/>
      <c r="CE23355" s="62"/>
      <c r="CF23355" s="62"/>
      <c r="CL23355" s="56" t="s">
        <v>26025</v>
      </c>
      <c r="CM23355" s="56" t="s">
        <v>216</v>
      </c>
      <c r="CN23355" s="56" t="s">
        <v>216</v>
      </c>
      <c r="CO23355" s="52"/>
      <c r="CP23355" s="52"/>
      <c r="CQ23355" s="52"/>
      <c r="CR23355" s="52"/>
      <c r="CS23355" s="52"/>
      <c r="CT23355" s="52"/>
      <c r="CU23355" s="33"/>
      <c r="CV23355" s="33"/>
    </row>
    <row r="23356" spans="74:100">
      <c r="BV23356" s="62"/>
      <c r="BW23356" s="62"/>
      <c r="BX23356" s="62"/>
      <c r="BY23356" s="62"/>
      <c r="BZ23356" s="62"/>
      <c r="CA23356" s="62"/>
      <c r="CB23356" s="62"/>
      <c r="CC23356" s="62"/>
      <c r="CD23356" s="62"/>
      <c r="CE23356" s="62"/>
      <c r="CF23356" s="62"/>
      <c r="CL23356" s="56" t="s">
        <v>26026</v>
      </c>
      <c r="CM23356" s="56" t="s">
        <v>216</v>
      </c>
      <c r="CN23356" s="56" t="s">
        <v>216</v>
      </c>
      <c r="CO23356" s="52"/>
      <c r="CP23356" s="52"/>
      <c r="CQ23356" s="52"/>
      <c r="CR23356" s="52"/>
      <c r="CS23356" s="52"/>
      <c r="CT23356" s="52"/>
      <c r="CU23356" s="33"/>
      <c r="CV23356" s="33"/>
    </row>
    <row r="23357" spans="74:100">
      <c r="BV23357" s="62"/>
      <c r="BW23357" s="62"/>
      <c r="BX23357" s="62"/>
      <c r="BY23357" s="62"/>
      <c r="BZ23357" s="62"/>
      <c r="CA23357" s="62"/>
      <c r="CB23357" s="62"/>
      <c r="CC23357" s="62"/>
      <c r="CD23357" s="62"/>
      <c r="CE23357" s="62"/>
      <c r="CF23357" s="62"/>
      <c r="CL23357" s="56" t="s">
        <v>24229</v>
      </c>
      <c r="CM23357" s="56" t="s">
        <v>216</v>
      </c>
      <c r="CN23357" s="56" t="s">
        <v>216</v>
      </c>
      <c r="CO23357" s="52"/>
      <c r="CP23357" s="52"/>
      <c r="CQ23357" s="52"/>
      <c r="CR23357" s="52"/>
      <c r="CS23357" s="52"/>
      <c r="CT23357" s="52"/>
      <c r="CU23357" s="33"/>
      <c r="CV23357" s="33"/>
    </row>
    <row r="23358" spans="74:100">
      <c r="BV23358" s="62"/>
      <c r="BW23358" s="62"/>
      <c r="BX23358" s="62"/>
      <c r="BY23358" s="62"/>
      <c r="BZ23358" s="62"/>
      <c r="CA23358" s="62"/>
      <c r="CB23358" s="62"/>
      <c r="CC23358" s="62"/>
      <c r="CD23358" s="62"/>
      <c r="CE23358" s="62"/>
      <c r="CF23358" s="62"/>
      <c r="CL23358" s="56" t="s">
        <v>29750</v>
      </c>
      <c r="CM23358" s="56" t="s">
        <v>216</v>
      </c>
      <c r="CN23358" s="56" t="s">
        <v>216</v>
      </c>
      <c r="CO23358" s="52"/>
      <c r="CP23358" s="52"/>
      <c r="CQ23358" s="52"/>
      <c r="CR23358" s="52"/>
      <c r="CS23358" s="52"/>
      <c r="CT23358" s="52"/>
      <c r="CU23358" s="33"/>
      <c r="CV23358" s="33"/>
    </row>
    <row r="23359" spans="74:100">
      <c r="BV23359" s="62"/>
      <c r="BW23359" s="62"/>
      <c r="BX23359" s="62"/>
      <c r="BY23359" s="62"/>
      <c r="BZ23359" s="62"/>
      <c r="CA23359" s="62"/>
      <c r="CB23359" s="62"/>
      <c r="CC23359" s="62"/>
      <c r="CD23359" s="62"/>
      <c r="CE23359" s="62"/>
      <c r="CF23359" s="62"/>
      <c r="CL23359" s="56" t="s">
        <v>24230</v>
      </c>
      <c r="CM23359" s="56" t="s">
        <v>217</v>
      </c>
      <c r="CN23359" s="56" t="s">
        <v>217</v>
      </c>
      <c r="CO23359" s="52"/>
      <c r="CP23359" s="52"/>
      <c r="CQ23359" s="52"/>
      <c r="CR23359" s="52"/>
      <c r="CS23359" s="52"/>
      <c r="CT23359" s="52"/>
      <c r="CU23359" s="33"/>
      <c r="CV23359" s="33"/>
    </row>
    <row r="23360" spans="74:100">
      <c r="BV23360" s="62"/>
      <c r="BW23360" s="62"/>
      <c r="BX23360" s="62"/>
      <c r="BY23360" s="62"/>
      <c r="BZ23360" s="62"/>
      <c r="CA23360" s="62"/>
      <c r="CB23360" s="62"/>
      <c r="CC23360" s="62"/>
      <c r="CD23360" s="62"/>
      <c r="CE23360" s="62"/>
      <c r="CF23360" s="62"/>
      <c r="CL23360" s="56" t="s">
        <v>12886</v>
      </c>
      <c r="CM23360" s="56" t="s">
        <v>216</v>
      </c>
      <c r="CN23360" s="56" t="s">
        <v>216</v>
      </c>
      <c r="CO23360" s="52"/>
      <c r="CP23360" s="52"/>
      <c r="CQ23360" s="52"/>
      <c r="CR23360" s="52"/>
      <c r="CS23360" s="52"/>
      <c r="CT23360" s="52"/>
      <c r="CU23360" s="33"/>
      <c r="CV23360" s="33"/>
    </row>
    <row r="23361" spans="74:100">
      <c r="BV23361" s="62"/>
      <c r="BW23361" s="62"/>
      <c r="BX23361" s="62"/>
      <c r="BY23361" s="62"/>
      <c r="BZ23361" s="62"/>
      <c r="CA23361" s="62"/>
      <c r="CB23361" s="62"/>
      <c r="CC23361" s="62"/>
      <c r="CD23361" s="62"/>
      <c r="CE23361" s="62"/>
      <c r="CF23361" s="62"/>
      <c r="CL23361" s="56" t="s">
        <v>12887</v>
      </c>
      <c r="CM23361" s="56" t="s">
        <v>216</v>
      </c>
      <c r="CN23361" s="56" t="s">
        <v>216</v>
      </c>
      <c r="CO23361" s="52"/>
      <c r="CP23361" s="52"/>
      <c r="CQ23361" s="52"/>
      <c r="CR23361" s="52"/>
      <c r="CS23361" s="52"/>
      <c r="CT23361" s="52"/>
      <c r="CU23361" s="33"/>
      <c r="CV23361" s="33"/>
    </row>
    <row r="23362" spans="74:100">
      <c r="BV23362" s="62"/>
      <c r="BW23362" s="62"/>
      <c r="BX23362" s="62"/>
      <c r="BY23362" s="62"/>
      <c r="BZ23362" s="62"/>
      <c r="CA23362" s="62"/>
      <c r="CB23362" s="62"/>
      <c r="CC23362" s="62"/>
      <c r="CD23362" s="62"/>
      <c r="CE23362" s="62"/>
      <c r="CF23362" s="62"/>
      <c r="CL23362" s="56" t="s">
        <v>24231</v>
      </c>
      <c r="CM23362" s="56" t="s">
        <v>217</v>
      </c>
      <c r="CN23362" s="56" t="s">
        <v>217</v>
      </c>
      <c r="CO23362" s="52"/>
      <c r="CP23362" s="52"/>
      <c r="CQ23362" s="52"/>
      <c r="CR23362" s="52"/>
      <c r="CS23362" s="52"/>
      <c r="CT23362" s="52"/>
      <c r="CU23362" s="33"/>
      <c r="CV23362" s="33"/>
    </row>
    <row r="23363" spans="74:100">
      <c r="BV23363" s="62"/>
      <c r="BW23363" s="62"/>
      <c r="BX23363" s="62"/>
      <c r="BY23363" s="62"/>
      <c r="BZ23363" s="62"/>
      <c r="CA23363" s="62"/>
      <c r="CB23363" s="62"/>
      <c r="CC23363" s="62"/>
      <c r="CD23363" s="62"/>
      <c r="CE23363" s="62"/>
      <c r="CF23363" s="62"/>
      <c r="CL23363" s="56" t="s">
        <v>24232</v>
      </c>
      <c r="CM23363" s="56" t="s">
        <v>217</v>
      </c>
      <c r="CN23363" s="56" t="s">
        <v>217</v>
      </c>
      <c r="CO23363" s="52"/>
      <c r="CP23363" s="52"/>
      <c r="CQ23363" s="52"/>
      <c r="CR23363" s="52"/>
      <c r="CS23363" s="52"/>
      <c r="CT23363" s="52"/>
      <c r="CU23363" s="33"/>
      <c r="CV23363" s="33"/>
    </row>
    <row r="23364" spans="74:100">
      <c r="BV23364" s="62"/>
      <c r="BW23364" s="62"/>
      <c r="BX23364" s="62"/>
      <c r="BY23364" s="62"/>
      <c r="BZ23364" s="62"/>
      <c r="CA23364" s="62"/>
      <c r="CB23364" s="62"/>
      <c r="CC23364" s="62"/>
      <c r="CD23364" s="62"/>
      <c r="CE23364" s="62"/>
      <c r="CF23364" s="62"/>
      <c r="CL23364" s="56" t="s">
        <v>26027</v>
      </c>
      <c r="CM23364" s="56" t="s">
        <v>217</v>
      </c>
      <c r="CN23364" s="56" t="s">
        <v>217</v>
      </c>
      <c r="CO23364" s="52"/>
      <c r="CP23364" s="52"/>
      <c r="CQ23364" s="52"/>
      <c r="CR23364" s="52"/>
      <c r="CS23364" s="52"/>
      <c r="CT23364" s="52"/>
      <c r="CU23364" s="33"/>
      <c r="CV23364" s="33"/>
    </row>
    <row r="23365" spans="74:100">
      <c r="BV23365" s="62"/>
      <c r="BW23365" s="62"/>
      <c r="BX23365" s="62"/>
      <c r="BY23365" s="62"/>
      <c r="BZ23365" s="62"/>
      <c r="CA23365" s="62"/>
      <c r="CB23365" s="62"/>
      <c r="CC23365" s="62"/>
      <c r="CD23365" s="62"/>
      <c r="CE23365" s="62"/>
      <c r="CF23365" s="62"/>
      <c r="CL23365" s="56" t="s">
        <v>24233</v>
      </c>
      <c r="CM23365" s="56" t="s">
        <v>217</v>
      </c>
      <c r="CN23365" s="56" t="s">
        <v>217</v>
      </c>
      <c r="CO23365" s="52"/>
      <c r="CP23365" s="52"/>
      <c r="CQ23365" s="52"/>
      <c r="CR23365" s="52"/>
      <c r="CS23365" s="52"/>
      <c r="CT23365" s="52"/>
      <c r="CU23365" s="33"/>
      <c r="CV23365" s="33"/>
    </row>
    <row r="23366" spans="74:100">
      <c r="BV23366" s="62"/>
      <c r="BW23366" s="62"/>
      <c r="BX23366" s="62"/>
      <c r="BY23366" s="62"/>
      <c r="BZ23366" s="62"/>
      <c r="CA23366" s="62"/>
      <c r="CB23366" s="62"/>
      <c r="CC23366" s="62"/>
      <c r="CD23366" s="62"/>
      <c r="CE23366" s="62"/>
      <c r="CF23366" s="62"/>
      <c r="CL23366" s="56" t="s">
        <v>12889</v>
      </c>
      <c r="CM23366" s="56" t="s">
        <v>217</v>
      </c>
      <c r="CN23366" s="56" t="s">
        <v>217</v>
      </c>
      <c r="CO23366" s="52"/>
      <c r="CP23366" s="52"/>
      <c r="CQ23366" s="52"/>
      <c r="CR23366" s="52"/>
      <c r="CS23366" s="52"/>
      <c r="CT23366" s="52"/>
      <c r="CU23366" s="33"/>
      <c r="CV23366" s="33"/>
    </row>
    <row r="23367" spans="74:100">
      <c r="BV23367" s="62"/>
      <c r="BW23367" s="62"/>
      <c r="BX23367" s="62"/>
      <c r="BY23367" s="62"/>
      <c r="BZ23367" s="62"/>
      <c r="CA23367" s="62"/>
      <c r="CB23367" s="62"/>
      <c r="CC23367" s="62"/>
      <c r="CD23367" s="62"/>
      <c r="CE23367" s="62"/>
      <c r="CF23367" s="62"/>
      <c r="CL23367" s="56" t="s">
        <v>26028</v>
      </c>
      <c r="CM23367" s="56" t="s">
        <v>217</v>
      </c>
      <c r="CN23367" s="56" t="s">
        <v>217</v>
      </c>
      <c r="CO23367" s="52"/>
      <c r="CP23367" s="52"/>
      <c r="CQ23367" s="52"/>
      <c r="CR23367" s="52"/>
      <c r="CS23367" s="52"/>
      <c r="CT23367" s="52"/>
      <c r="CU23367" s="33"/>
      <c r="CV23367" s="33"/>
    </row>
    <row r="23368" spans="74:100">
      <c r="BV23368" s="62"/>
      <c r="BW23368" s="62"/>
      <c r="BX23368" s="62"/>
      <c r="BY23368" s="62"/>
      <c r="BZ23368" s="62"/>
      <c r="CA23368" s="62"/>
      <c r="CB23368" s="62"/>
      <c r="CC23368" s="62"/>
      <c r="CD23368" s="62"/>
      <c r="CE23368" s="62"/>
      <c r="CF23368" s="62"/>
      <c r="CL23368" s="56" t="s">
        <v>26029</v>
      </c>
      <c r="CM23368" s="56" t="s">
        <v>217</v>
      </c>
      <c r="CN23368" s="56" t="s">
        <v>217</v>
      </c>
      <c r="CO23368" s="52"/>
      <c r="CP23368" s="52"/>
      <c r="CQ23368" s="52"/>
      <c r="CR23368" s="52"/>
      <c r="CS23368" s="52"/>
      <c r="CT23368" s="52"/>
      <c r="CU23368" s="33"/>
      <c r="CV23368" s="33"/>
    </row>
    <row r="23369" spans="74:100">
      <c r="BV23369" s="62"/>
      <c r="BW23369" s="62"/>
      <c r="BX23369" s="62"/>
      <c r="BY23369" s="62"/>
      <c r="BZ23369" s="62"/>
      <c r="CA23369" s="62"/>
      <c r="CB23369" s="62"/>
      <c r="CC23369" s="62"/>
      <c r="CD23369" s="62"/>
      <c r="CE23369" s="62"/>
      <c r="CF23369" s="62"/>
      <c r="CL23369" s="56" t="s">
        <v>26030</v>
      </c>
      <c r="CM23369" s="56" t="s">
        <v>217</v>
      </c>
      <c r="CN23369" s="56" t="s">
        <v>217</v>
      </c>
      <c r="CO23369" s="52"/>
      <c r="CP23369" s="52"/>
      <c r="CQ23369" s="52"/>
      <c r="CR23369" s="52"/>
      <c r="CS23369" s="52"/>
      <c r="CT23369" s="52"/>
      <c r="CU23369" s="33"/>
      <c r="CV23369" s="33"/>
    </row>
    <row r="23370" spans="74:100">
      <c r="BV23370" s="62"/>
      <c r="BW23370" s="62"/>
      <c r="BX23370" s="62"/>
      <c r="BY23370" s="62"/>
      <c r="BZ23370" s="62"/>
      <c r="CA23370" s="62"/>
      <c r="CB23370" s="62"/>
      <c r="CC23370" s="62"/>
      <c r="CD23370" s="62"/>
      <c r="CE23370" s="62"/>
      <c r="CF23370" s="62"/>
      <c r="CL23370" s="56" t="s">
        <v>26031</v>
      </c>
      <c r="CM23370" s="56" t="s">
        <v>217</v>
      </c>
      <c r="CN23370" s="56" t="s">
        <v>217</v>
      </c>
      <c r="CO23370" s="52"/>
      <c r="CP23370" s="52"/>
      <c r="CQ23370" s="52"/>
      <c r="CR23370" s="52"/>
      <c r="CS23370" s="52"/>
      <c r="CT23370" s="52"/>
      <c r="CU23370" s="33"/>
      <c r="CV23370" s="33"/>
    </row>
    <row r="23371" spans="74:100">
      <c r="BV23371" s="62"/>
      <c r="BW23371" s="62"/>
      <c r="BX23371" s="62"/>
      <c r="BY23371" s="62"/>
      <c r="BZ23371" s="62"/>
      <c r="CA23371" s="62"/>
      <c r="CB23371" s="62"/>
      <c r="CC23371" s="62"/>
      <c r="CD23371" s="62"/>
      <c r="CE23371" s="62"/>
      <c r="CF23371" s="62"/>
      <c r="CL23371" s="56" t="s">
        <v>26032</v>
      </c>
      <c r="CM23371" s="56" t="s">
        <v>217</v>
      </c>
      <c r="CN23371" s="56" t="s">
        <v>217</v>
      </c>
      <c r="CO23371" s="52"/>
      <c r="CP23371" s="52"/>
      <c r="CQ23371" s="52"/>
      <c r="CR23371" s="52"/>
      <c r="CS23371" s="52"/>
      <c r="CT23371" s="52"/>
      <c r="CU23371" s="33"/>
      <c r="CV23371" s="33"/>
    </row>
    <row r="23372" spans="74:100">
      <c r="BV23372" s="62"/>
      <c r="BW23372" s="62"/>
      <c r="BX23372" s="62"/>
      <c r="BY23372" s="62"/>
      <c r="BZ23372" s="62"/>
      <c r="CA23372" s="62"/>
      <c r="CB23372" s="62"/>
      <c r="CC23372" s="62"/>
      <c r="CD23372" s="62"/>
      <c r="CE23372" s="62"/>
      <c r="CF23372" s="62"/>
      <c r="CL23372" s="56" t="s">
        <v>26033</v>
      </c>
      <c r="CM23372" s="56" t="s">
        <v>217</v>
      </c>
      <c r="CN23372" s="56" t="s">
        <v>217</v>
      </c>
      <c r="CO23372" s="52"/>
      <c r="CP23372" s="52"/>
      <c r="CQ23372" s="52"/>
      <c r="CR23372" s="52"/>
      <c r="CS23372" s="52"/>
      <c r="CT23372" s="52"/>
      <c r="CU23372" s="33"/>
      <c r="CV23372" s="33"/>
    </row>
    <row r="23373" spans="74:100">
      <c r="BV23373" s="62"/>
      <c r="BW23373" s="62"/>
      <c r="BX23373" s="62"/>
      <c r="BY23373" s="62"/>
      <c r="BZ23373" s="62"/>
      <c r="CA23373" s="62"/>
      <c r="CB23373" s="62"/>
      <c r="CC23373" s="62"/>
      <c r="CD23373" s="62"/>
      <c r="CE23373" s="62"/>
      <c r="CF23373" s="62"/>
      <c r="CL23373" s="56" t="s">
        <v>26034</v>
      </c>
      <c r="CM23373" s="56" t="s">
        <v>217</v>
      </c>
      <c r="CN23373" s="56" t="s">
        <v>217</v>
      </c>
      <c r="CO23373" s="52"/>
      <c r="CP23373" s="52"/>
      <c r="CQ23373" s="52"/>
      <c r="CR23373" s="52"/>
      <c r="CS23373" s="52"/>
      <c r="CT23373" s="52"/>
      <c r="CU23373" s="33"/>
      <c r="CV23373" s="33"/>
    </row>
    <row r="23374" spans="74:100">
      <c r="BV23374" s="62"/>
      <c r="BW23374" s="62"/>
      <c r="BX23374" s="62"/>
      <c r="BY23374" s="62"/>
      <c r="BZ23374" s="62"/>
      <c r="CA23374" s="62"/>
      <c r="CB23374" s="62"/>
      <c r="CC23374" s="62"/>
      <c r="CD23374" s="62"/>
      <c r="CE23374" s="62"/>
      <c r="CF23374" s="62"/>
      <c r="CL23374" s="56" t="s">
        <v>26035</v>
      </c>
      <c r="CM23374" s="56" t="s">
        <v>217</v>
      </c>
      <c r="CN23374" s="56" t="s">
        <v>217</v>
      </c>
      <c r="CO23374" s="52"/>
      <c r="CP23374" s="52"/>
      <c r="CQ23374" s="52"/>
      <c r="CR23374" s="52"/>
      <c r="CS23374" s="52"/>
      <c r="CT23374" s="52"/>
      <c r="CU23374" s="33"/>
      <c r="CV23374" s="33"/>
    </row>
    <row r="23375" spans="74:100">
      <c r="BV23375" s="62"/>
      <c r="BW23375" s="62"/>
      <c r="BX23375" s="62"/>
      <c r="BY23375" s="62"/>
      <c r="BZ23375" s="62"/>
      <c r="CA23375" s="62"/>
      <c r="CB23375" s="62"/>
      <c r="CC23375" s="62"/>
      <c r="CD23375" s="62"/>
      <c r="CE23375" s="62"/>
      <c r="CF23375" s="62"/>
      <c r="CL23375" s="56" t="s">
        <v>26036</v>
      </c>
      <c r="CM23375" s="56" t="s">
        <v>217</v>
      </c>
      <c r="CN23375" s="56" t="s">
        <v>217</v>
      </c>
      <c r="CO23375" s="52"/>
      <c r="CP23375" s="52"/>
      <c r="CQ23375" s="52"/>
      <c r="CR23375" s="52"/>
      <c r="CS23375" s="52"/>
      <c r="CT23375" s="52"/>
      <c r="CU23375" s="33"/>
      <c r="CV23375" s="33"/>
    </row>
    <row r="23376" spans="74:100">
      <c r="BV23376" s="62"/>
      <c r="BW23376" s="62"/>
      <c r="BX23376" s="62"/>
      <c r="BY23376" s="62"/>
      <c r="BZ23376" s="62"/>
      <c r="CA23376" s="62"/>
      <c r="CB23376" s="62"/>
      <c r="CC23376" s="62"/>
      <c r="CD23376" s="62"/>
      <c r="CE23376" s="62"/>
      <c r="CF23376" s="62"/>
      <c r="CL23376" s="56" t="s">
        <v>12891</v>
      </c>
      <c r="CM23376" s="56" t="s">
        <v>217</v>
      </c>
      <c r="CN23376" s="56" t="s">
        <v>217</v>
      </c>
      <c r="CO23376" s="52"/>
      <c r="CP23376" s="52"/>
      <c r="CQ23376" s="52"/>
      <c r="CR23376" s="52"/>
      <c r="CS23376" s="52"/>
      <c r="CT23376" s="52"/>
      <c r="CU23376" s="33"/>
      <c r="CV23376" s="33"/>
    </row>
    <row r="23377" spans="74:100">
      <c r="BV23377" s="62"/>
      <c r="BW23377" s="62"/>
      <c r="BX23377" s="62"/>
      <c r="BY23377" s="62"/>
      <c r="BZ23377" s="62"/>
      <c r="CA23377" s="62"/>
      <c r="CB23377" s="62"/>
      <c r="CC23377" s="62"/>
      <c r="CD23377" s="62"/>
      <c r="CE23377" s="62"/>
      <c r="CF23377" s="62"/>
      <c r="CL23377" s="56" t="s">
        <v>24234</v>
      </c>
      <c r="CM23377" s="56" t="s">
        <v>217</v>
      </c>
      <c r="CN23377" s="56" t="s">
        <v>217</v>
      </c>
      <c r="CO23377" s="52"/>
      <c r="CP23377" s="52"/>
      <c r="CQ23377" s="52"/>
      <c r="CR23377" s="52"/>
      <c r="CS23377" s="52"/>
      <c r="CT23377" s="52"/>
      <c r="CU23377" s="33"/>
      <c r="CV23377" s="33"/>
    </row>
    <row r="23378" spans="74:100">
      <c r="BV23378" s="62"/>
      <c r="BW23378" s="62"/>
      <c r="BX23378" s="62"/>
      <c r="BY23378" s="62"/>
      <c r="BZ23378" s="62"/>
      <c r="CA23378" s="62"/>
      <c r="CB23378" s="62"/>
      <c r="CC23378" s="62"/>
      <c r="CD23378" s="62"/>
      <c r="CE23378" s="62"/>
      <c r="CF23378" s="62"/>
      <c r="CL23378" s="56" t="s">
        <v>12890</v>
      </c>
      <c r="CM23378" s="56" t="s">
        <v>217</v>
      </c>
      <c r="CN23378" s="56" t="s">
        <v>217</v>
      </c>
      <c r="CO23378" s="52"/>
      <c r="CP23378" s="52"/>
      <c r="CQ23378" s="52"/>
      <c r="CR23378" s="52"/>
      <c r="CS23378" s="52"/>
      <c r="CT23378" s="52"/>
      <c r="CU23378" s="33"/>
      <c r="CV23378" s="33"/>
    </row>
    <row r="23379" spans="74:100">
      <c r="BV23379" s="62"/>
      <c r="BW23379" s="62"/>
      <c r="BX23379" s="62"/>
      <c r="BY23379" s="62"/>
      <c r="BZ23379" s="62"/>
      <c r="CA23379" s="62"/>
      <c r="CB23379" s="62"/>
      <c r="CC23379" s="62"/>
      <c r="CD23379" s="62"/>
      <c r="CE23379" s="62"/>
      <c r="CF23379" s="62"/>
      <c r="CL23379" s="35" t="s">
        <v>12884</v>
      </c>
      <c r="CM23379" s="35" t="s">
        <v>217</v>
      </c>
      <c r="CN23379" s="35" t="s">
        <v>217</v>
      </c>
      <c r="CO23379" s="52"/>
      <c r="CP23379" s="52"/>
      <c r="CQ23379" s="52"/>
      <c r="CR23379" s="52"/>
      <c r="CS23379" s="52"/>
      <c r="CT23379" s="52"/>
      <c r="CU23379" s="33"/>
      <c r="CV23379" s="33"/>
    </row>
    <row r="23380" spans="74:100">
      <c r="BV23380" s="62"/>
      <c r="BW23380" s="62"/>
      <c r="BX23380" s="62"/>
      <c r="BY23380" s="62"/>
      <c r="BZ23380" s="62"/>
      <c r="CA23380" s="62"/>
      <c r="CB23380" s="62"/>
      <c r="CC23380" s="62"/>
      <c r="CD23380" s="62"/>
      <c r="CE23380" s="62"/>
      <c r="CF23380" s="62"/>
      <c r="CL23380" s="56" t="s">
        <v>12888</v>
      </c>
      <c r="CM23380" s="56" t="s">
        <v>216</v>
      </c>
      <c r="CN23380" s="56" t="s">
        <v>216</v>
      </c>
      <c r="CO23380" s="52"/>
      <c r="CP23380" s="52"/>
      <c r="CQ23380" s="52"/>
      <c r="CR23380" s="52"/>
      <c r="CS23380" s="52"/>
      <c r="CT23380" s="52"/>
      <c r="CU23380" s="33"/>
      <c r="CV23380" s="33"/>
    </row>
    <row r="23381" spans="74:100">
      <c r="BV23381" s="62"/>
      <c r="BW23381" s="62"/>
      <c r="BX23381" s="62"/>
      <c r="BY23381" s="62"/>
      <c r="BZ23381" s="62"/>
      <c r="CA23381" s="62"/>
      <c r="CB23381" s="62"/>
      <c r="CC23381" s="62"/>
      <c r="CD23381" s="62"/>
      <c r="CE23381" s="62"/>
      <c r="CF23381" s="62"/>
      <c r="CL23381" s="56" t="s">
        <v>24235</v>
      </c>
      <c r="CM23381" s="56" t="s">
        <v>216</v>
      </c>
      <c r="CN23381" s="56" t="s">
        <v>216</v>
      </c>
      <c r="CO23381" s="52"/>
      <c r="CP23381" s="52"/>
      <c r="CQ23381" s="52"/>
      <c r="CR23381" s="52"/>
      <c r="CS23381" s="52"/>
      <c r="CT23381" s="52"/>
      <c r="CU23381" s="33"/>
      <c r="CV23381" s="33"/>
    </row>
    <row r="23382" spans="74:100">
      <c r="BV23382" s="62"/>
      <c r="BW23382" s="62"/>
      <c r="BX23382" s="62"/>
      <c r="BY23382" s="62"/>
      <c r="BZ23382" s="62"/>
      <c r="CA23382" s="62"/>
      <c r="CB23382" s="62"/>
      <c r="CC23382" s="62"/>
      <c r="CD23382" s="62"/>
      <c r="CE23382" s="62"/>
      <c r="CF23382" s="62"/>
      <c r="CL23382" s="35" t="s">
        <v>12885</v>
      </c>
      <c r="CM23382" s="35" t="s">
        <v>217</v>
      </c>
      <c r="CN23382" s="35" t="s">
        <v>217</v>
      </c>
      <c r="CO23382" s="52"/>
      <c r="CP23382" s="52"/>
      <c r="CQ23382" s="52"/>
      <c r="CR23382" s="52"/>
      <c r="CS23382" s="52"/>
      <c r="CT23382" s="52"/>
      <c r="CU23382" s="33"/>
      <c r="CV23382" s="33"/>
    </row>
    <row r="23383" spans="74:100">
      <c r="BV23383" s="62"/>
      <c r="BW23383" s="62"/>
      <c r="BX23383" s="62"/>
      <c r="BY23383" s="62"/>
      <c r="BZ23383" s="62"/>
      <c r="CA23383" s="62"/>
      <c r="CB23383" s="62"/>
      <c r="CC23383" s="62"/>
      <c r="CD23383" s="62"/>
      <c r="CE23383" s="62"/>
      <c r="CF23383" s="62"/>
      <c r="CL23383" s="56" t="s">
        <v>12892</v>
      </c>
      <c r="CM23383" s="56" t="s">
        <v>215</v>
      </c>
      <c r="CN23383" s="56" t="s">
        <v>215</v>
      </c>
      <c r="CO23383" s="52"/>
      <c r="CP23383" s="52"/>
      <c r="CQ23383" s="52"/>
      <c r="CR23383" s="52"/>
      <c r="CS23383" s="52"/>
      <c r="CT23383" s="52"/>
      <c r="CU23383" s="33"/>
      <c r="CV23383" s="33"/>
    </row>
    <row r="23384" spans="74:100">
      <c r="BV23384" s="62"/>
      <c r="BW23384" s="62"/>
      <c r="BX23384" s="62"/>
      <c r="BY23384" s="62"/>
      <c r="BZ23384" s="62"/>
      <c r="CA23384" s="62"/>
      <c r="CB23384" s="62"/>
      <c r="CC23384" s="62"/>
      <c r="CD23384" s="62"/>
      <c r="CE23384" s="62"/>
      <c r="CF23384" s="62"/>
      <c r="CL23384" s="56" t="s">
        <v>12893</v>
      </c>
      <c r="CM23384" s="56" t="s">
        <v>215</v>
      </c>
      <c r="CN23384" s="56" t="s">
        <v>215</v>
      </c>
      <c r="CO23384" s="52"/>
      <c r="CP23384" s="52"/>
      <c r="CQ23384" s="52"/>
      <c r="CR23384" s="52"/>
      <c r="CS23384" s="52"/>
      <c r="CT23384" s="52"/>
      <c r="CU23384" s="33"/>
      <c r="CV23384" s="33"/>
    </row>
    <row r="23385" spans="74:100">
      <c r="BV23385" s="62"/>
      <c r="BW23385" s="62"/>
      <c r="BX23385" s="62"/>
      <c r="BY23385" s="62"/>
      <c r="BZ23385" s="62"/>
      <c r="CA23385" s="62"/>
      <c r="CB23385" s="62"/>
      <c r="CC23385" s="62"/>
      <c r="CD23385" s="62"/>
      <c r="CE23385" s="62"/>
      <c r="CF23385" s="62"/>
      <c r="CL23385" s="56" t="s">
        <v>14207</v>
      </c>
      <c r="CM23385" s="56" t="s">
        <v>215</v>
      </c>
      <c r="CN23385" s="56" t="s">
        <v>215</v>
      </c>
      <c r="CO23385" s="52"/>
      <c r="CP23385" s="52"/>
      <c r="CQ23385" s="52"/>
      <c r="CR23385" s="52"/>
      <c r="CS23385" s="52"/>
      <c r="CT23385" s="52"/>
      <c r="CU23385" s="33"/>
      <c r="CV23385" s="33"/>
    </row>
    <row r="23386" spans="74:100">
      <c r="BV23386" s="62"/>
      <c r="BW23386" s="62"/>
      <c r="BX23386" s="62"/>
      <c r="BY23386" s="62"/>
      <c r="BZ23386" s="62"/>
      <c r="CA23386" s="62"/>
      <c r="CB23386" s="62"/>
      <c r="CC23386" s="62"/>
      <c r="CD23386" s="62"/>
      <c r="CE23386" s="62"/>
      <c r="CF23386" s="62"/>
      <c r="CL23386" s="56" t="s">
        <v>12906</v>
      </c>
      <c r="CM23386" s="56" t="s">
        <v>216</v>
      </c>
      <c r="CN23386" s="56" t="s">
        <v>216</v>
      </c>
      <c r="CO23386" s="52"/>
      <c r="CP23386" s="52"/>
      <c r="CQ23386" s="52"/>
      <c r="CR23386" s="52"/>
      <c r="CS23386" s="52"/>
      <c r="CT23386" s="52"/>
      <c r="CU23386" s="33"/>
      <c r="CV23386" s="33"/>
    </row>
    <row r="23387" spans="74:100">
      <c r="BV23387" s="62"/>
      <c r="BW23387" s="62"/>
      <c r="BX23387" s="62"/>
      <c r="BY23387" s="62"/>
      <c r="BZ23387" s="62"/>
      <c r="CA23387" s="62"/>
      <c r="CB23387" s="62"/>
      <c r="CC23387" s="62"/>
      <c r="CD23387" s="62"/>
      <c r="CE23387" s="62"/>
      <c r="CF23387" s="62"/>
      <c r="CL23387" s="35" t="s">
        <v>12900</v>
      </c>
      <c r="CM23387" s="35" t="s">
        <v>217</v>
      </c>
      <c r="CN23387" s="35" t="s">
        <v>217</v>
      </c>
      <c r="CO23387" s="52"/>
      <c r="CP23387" s="52"/>
      <c r="CQ23387" s="52"/>
      <c r="CR23387" s="52"/>
      <c r="CS23387" s="52"/>
      <c r="CT23387" s="52"/>
      <c r="CU23387" s="33"/>
      <c r="CV23387" s="33"/>
    </row>
    <row r="23388" spans="74:100">
      <c r="BV23388" s="62"/>
      <c r="BW23388" s="62"/>
      <c r="BX23388" s="62"/>
      <c r="BY23388" s="62"/>
      <c r="BZ23388" s="62"/>
      <c r="CA23388" s="62"/>
      <c r="CB23388" s="62"/>
      <c r="CC23388" s="62"/>
      <c r="CD23388" s="62"/>
      <c r="CE23388" s="62"/>
      <c r="CF23388" s="62"/>
      <c r="CL23388" s="35" t="s">
        <v>12901</v>
      </c>
      <c r="CM23388" s="35" t="s">
        <v>217</v>
      </c>
      <c r="CN23388" s="35" t="s">
        <v>217</v>
      </c>
      <c r="CO23388" s="52"/>
      <c r="CP23388" s="52"/>
      <c r="CQ23388" s="52"/>
      <c r="CR23388" s="52"/>
      <c r="CS23388" s="52"/>
      <c r="CT23388" s="52"/>
      <c r="CU23388" s="33"/>
      <c r="CV23388" s="33"/>
    </row>
    <row r="23389" spans="74:100">
      <c r="BV23389" s="62"/>
      <c r="BW23389" s="62"/>
      <c r="BX23389" s="62"/>
      <c r="BY23389" s="62"/>
      <c r="BZ23389" s="62"/>
      <c r="CA23389" s="62"/>
      <c r="CB23389" s="62"/>
      <c r="CC23389" s="62"/>
      <c r="CD23389" s="62"/>
      <c r="CE23389" s="62"/>
      <c r="CF23389" s="62"/>
      <c r="CL23389" s="35" t="s">
        <v>12902</v>
      </c>
      <c r="CM23389" s="35" t="s">
        <v>217</v>
      </c>
      <c r="CN23389" s="35" t="s">
        <v>217</v>
      </c>
      <c r="CO23389" s="52"/>
      <c r="CP23389" s="52"/>
      <c r="CQ23389" s="52"/>
      <c r="CR23389" s="52"/>
      <c r="CS23389" s="52"/>
      <c r="CT23389" s="52"/>
      <c r="CU23389" s="33"/>
      <c r="CV23389" s="33"/>
    </row>
    <row r="23390" spans="74:100">
      <c r="BV23390" s="62"/>
      <c r="BW23390" s="62"/>
      <c r="BX23390" s="62"/>
      <c r="BY23390" s="62"/>
      <c r="BZ23390" s="62"/>
      <c r="CA23390" s="62"/>
      <c r="CB23390" s="62"/>
      <c r="CC23390" s="62"/>
      <c r="CD23390" s="62"/>
      <c r="CE23390" s="62"/>
      <c r="CF23390" s="62"/>
      <c r="CL23390" s="35" t="s">
        <v>12903</v>
      </c>
      <c r="CM23390" s="35" t="s">
        <v>217</v>
      </c>
      <c r="CN23390" s="35" t="s">
        <v>217</v>
      </c>
      <c r="CO23390" s="52"/>
      <c r="CP23390" s="52"/>
      <c r="CQ23390" s="52"/>
      <c r="CR23390" s="52"/>
      <c r="CS23390" s="52"/>
      <c r="CT23390" s="52"/>
      <c r="CU23390" s="33"/>
      <c r="CV23390" s="33"/>
    </row>
    <row r="23391" spans="74:100">
      <c r="BV23391" s="62"/>
      <c r="BW23391" s="62"/>
      <c r="BX23391" s="62"/>
      <c r="BY23391" s="62"/>
      <c r="BZ23391" s="62"/>
      <c r="CA23391" s="62"/>
      <c r="CB23391" s="62"/>
      <c r="CC23391" s="62"/>
      <c r="CD23391" s="62"/>
      <c r="CE23391" s="62"/>
      <c r="CF23391" s="62"/>
      <c r="CL23391" s="35" t="s">
        <v>12904</v>
      </c>
      <c r="CM23391" s="35" t="s">
        <v>217</v>
      </c>
      <c r="CN23391" s="35" t="s">
        <v>217</v>
      </c>
      <c r="CO23391" s="52"/>
      <c r="CP23391" s="52"/>
      <c r="CQ23391" s="52"/>
      <c r="CR23391" s="52"/>
      <c r="CS23391" s="52"/>
      <c r="CT23391" s="52"/>
      <c r="CU23391" s="33"/>
      <c r="CV23391" s="33"/>
    </row>
    <row r="23392" spans="74:100">
      <c r="BV23392" s="62"/>
      <c r="BW23392" s="62"/>
      <c r="BX23392" s="62"/>
      <c r="BY23392" s="62"/>
      <c r="BZ23392" s="62"/>
      <c r="CA23392" s="62"/>
      <c r="CB23392" s="62"/>
      <c r="CC23392" s="62"/>
      <c r="CD23392" s="62"/>
      <c r="CE23392" s="62"/>
      <c r="CF23392" s="62"/>
      <c r="CL23392" s="35" t="s">
        <v>12905</v>
      </c>
      <c r="CM23392" s="35" t="s">
        <v>217</v>
      </c>
      <c r="CN23392" s="35" t="s">
        <v>217</v>
      </c>
      <c r="CO23392" s="52"/>
      <c r="CP23392" s="52"/>
      <c r="CQ23392" s="52"/>
      <c r="CR23392" s="52"/>
      <c r="CS23392" s="52"/>
      <c r="CT23392" s="52"/>
      <c r="CU23392" s="33"/>
      <c r="CV23392" s="33"/>
    </row>
    <row r="23393" spans="74:100">
      <c r="BV23393" s="62"/>
      <c r="BW23393" s="62"/>
      <c r="BX23393" s="62"/>
      <c r="BY23393" s="62"/>
      <c r="BZ23393" s="62"/>
      <c r="CA23393" s="62"/>
      <c r="CB23393" s="62"/>
      <c r="CC23393" s="62"/>
      <c r="CD23393" s="62"/>
      <c r="CE23393" s="62"/>
      <c r="CF23393" s="62"/>
      <c r="CL23393" s="35" t="s">
        <v>29751</v>
      </c>
      <c r="CM23393" s="35" t="s">
        <v>217</v>
      </c>
      <c r="CN23393" s="35" t="s">
        <v>217</v>
      </c>
      <c r="CO23393" s="52"/>
      <c r="CP23393" s="52"/>
      <c r="CQ23393" s="52"/>
      <c r="CR23393" s="52"/>
      <c r="CS23393" s="52"/>
      <c r="CT23393" s="52"/>
      <c r="CU23393" s="33"/>
      <c r="CV23393" s="33"/>
    </row>
    <row r="23394" spans="74:100">
      <c r="BV23394" s="62"/>
      <c r="BW23394" s="62"/>
      <c r="BX23394" s="62"/>
      <c r="BY23394" s="62"/>
      <c r="BZ23394" s="62"/>
      <c r="CA23394" s="62"/>
      <c r="CB23394" s="62"/>
      <c r="CC23394" s="62"/>
      <c r="CD23394" s="62"/>
      <c r="CE23394" s="62"/>
      <c r="CF23394" s="62"/>
      <c r="CL23394" s="35" t="s">
        <v>29752</v>
      </c>
      <c r="CM23394" s="35" t="s">
        <v>217</v>
      </c>
      <c r="CN23394" s="35" t="s">
        <v>217</v>
      </c>
      <c r="CO23394" s="52"/>
      <c r="CP23394" s="52"/>
      <c r="CQ23394" s="52"/>
      <c r="CR23394" s="52"/>
      <c r="CS23394" s="52"/>
      <c r="CT23394" s="52"/>
      <c r="CU23394" s="33"/>
      <c r="CV23394" s="33"/>
    </row>
    <row r="23395" spans="74:100">
      <c r="BV23395" s="62"/>
      <c r="BW23395" s="62"/>
      <c r="BX23395" s="62"/>
      <c r="BY23395" s="62"/>
      <c r="BZ23395" s="62"/>
      <c r="CA23395" s="62"/>
      <c r="CB23395" s="62"/>
      <c r="CC23395" s="62"/>
      <c r="CD23395" s="62"/>
      <c r="CE23395" s="62"/>
      <c r="CF23395" s="62"/>
      <c r="CL23395" s="35" t="s">
        <v>29753</v>
      </c>
      <c r="CM23395" s="35" t="s">
        <v>217</v>
      </c>
      <c r="CN23395" s="35" t="s">
        <v>217</v>
      </c>
      <c r="CO23395" s="52"/>
      <c r="CP23395" s="52"/>
      <c r="CQ23395" s="52"/>
      <c r="CR23395" s="52"/>
      <c r="CS23395" s="52"/>
      <c r="CT23395" s="52"/>
      <c r="CU23395" s="33"/>
      <c r="CV23395" s="33"/>
    </row>
    <row r="23396" spans="74:100">
      <c r="BV23396" s="62"/>
      <c r="BW23396" s="62"/>
      <c r="BX23396" s="62"/>
      <c r="BY23396" s="62"/>
      <c r="BZ23396" s="62"/>
      <c r="CA23396" s="62"/>
      <c r="CB23396" s="62"/>
      <c r="CC23396" s="62"/>
      <c r="CD23396" s="62"/>
      <c r="CE23396" s="62"/>
      <c r="CF23396" s="62"/>
      <c r="CL23396" s="56" t="s">
        <v>12910</v>
      </c>
      <c r="CM23396" s="56" t="s">
        <v>213</v>
      </c>
      <c r="CN23396" s="56" t="s">
        <v>213</v>
      </c>
      <c r="CO23396" s="52"/>
      <c r="CP23396" s="52"/>
      <c r="CQ23396" s="52"/>
      <c r="CR23396" s="52"/>
      <c r="CS23396" s="52"/>
      <c r="CT23396" s="52"/>
      <c r="CU23396" s="33"/>
      <c r="CV23396" s="33"/>
    </row>
    <row r="23397" spans="74:100">
      <c r="BV23397" s="62"/>
      <c r="BW23397" s="62"/>
      <c r="BX23397" s="62"/>
      <c r="BY23397" s="62"/>
      <c r="BZ23397" s="62"/>
      <c r="CA23397" s="62"/>
      <c r="CB23397" s="62"/>
      <c r="CC23397" s="62"/>
      <c r="CD23397" s="62"/>
      <c r="CE23397" s="62"/>
      <c r="CF23397" s="62"/>
      <c r="CL23397" s="56" t="s">
        <v>12911</v>
      </c>
      <c r="CM23397" s="56" t="s">
        <v>213</v>
      </c>
      <c r="CN23397" s="56" t="s">
        <v>213</v>
      </c>
      <c r="CO23397" s="52"/>
      <c r="CP23397" s="52"/>
      <c r="CQ23397" s="52"/>
      <c r="CR23397" s="52"/>
      <c r="CS23397" s="52"/>
      <c r="CT23397" s="52"/>
      <c r="CU23397" s="33"/>
      <c r="CV23397" s="33"/>
    </row>
    <row r="23398" spans="74:100">
      <c r="BV23398" s="62"/>
      <c r="BW23398" s="62"/>
      <c r="BX23398" s="62"/>
      <c r="BY23398" s="62"/>
      <c r="BZ23398" s="62"/>
      <c r="CA23398" s="62"/>
      <c r="CB23398" s="62"/>
      <c r="CC23398" s="62"/>
      <c r="CD23398" s="62"/>
      <c r="CE23398" s="62"/>
      <c r="CF23398" s="62"/>
      <c r="CL23398" s="56" t="s">
        <v>12912</v>
      </c>
      <c r="CM23398" s="56" t="s">
        <v>213</v>
      </c>
      <c r="CN23398" s="56" t="s">
        <v>213</v>
      </c>
      <c r="CO23398" s="52"/>
      <c r="CP23398" s="52"/>
      <c r="CQ23398" s="52"/>
      <c r="CR23398" s="52"/>
      <c r="CS23398" s="52"/>
      <c r="CT23398" s="52"/>
      <c r="CU23398" s="33"/>
      <c r="CV23398" s="33"/>
    </row>
    <row r="23399" spans="74:100">
      <c r="BV23399" s="62"/>
      <c r="BW23399" s="62"/>
      <c r="BX23399" s="62"/>
      <c r="BY23399" s="62"/>
      <c r="BZ23399" s="62"/>
      <c r="CA23399" s="62"/>
      <c r="CB23399" s="62"/>
      <c r="CC23399" s="62"/>
      <c r="CD23399" s="62"/>
      <c r="CE23399" s="62"/>
      <c r="CF23399" s="62"/>
      <c r="CL23399" s="56" t="s">
        <v>12913</v>
      </c>
      <c r="CM23399" s="56" t="s">
        <v>213</v>
      </c>
      <c r="CN23399" s="56" t="s">
        <v>213</v>
      </c>
      <c r="CO23399" s="52"/>
      <c r="CP23399" s="52"/>
      <c r="CQ23399" s="52"/>
      <c r="CR23399" s="52"/>
      <c r="CS23399" s="52"/>
      <c r="CT23399" s="52"/>
      <c r="CU23399" s="33"/>
      <c r="CV23399" s="33"/>
    </row>
    <row r="23400" spans="74:100">
      <c r="BV23400" s="62"/>
      <c r="BW23400" s="62"/>
      <c r="BX23400" s="62"/>
      <c r="BY23400" s="62"/>
      <c r="BZ23400" s="62"/>
      <c r="CA23400" s="62"/>
      <c r="CB23400" s="62"/>
      <c r="CC23400" s="62"/>
      <c r="CD23400" s="62"/>
      <c r="CE23400" s="62"/>
      <c r="CF23400" s="62"/>
      <c r="CL23400" s="56" t="s">
        <v>26037</v>
      </c>
      <c r="CM23400" s="56" t="s">
        <v>213</v>
      </c>
      <c r="CN23400" s="56" t="s">
        <v>213</v>
      </c>
      <c r="CO23400" s="52"/>
      <c r="CP23400" s="52"/>
      <c r="CQ23400" s="52"/>
      <c r="CR23400" s="52"/>
      <c r="CS23400" s="52"/>
      <c r="CT23400" s="52"/>
      <c r="CU23400" s="33"/>
      <c r="CV23400" s="33"/>
    </row>
    <row r="23401" spans="74:100">
      <c r="BV23401" s="62"/>
      <c r="BW23401" s="62"/>
      <c r="BX23401" s="62"/>
      <c r="BY23401" s="62"/>
      <c r="BZ23401" s="62"/>
      <c r="CA23401" s="62"/>
      <c r="CB23401" s="62"/>
      <c r="CC23401" s="62"/>
      <c r="CD23401" s="62"/>
      <c r="CE23401" s="62"/>
      <c r="CF23401" s="62"/>
      <c r="CL23401" s="56" t="s">
        <v>12914</v>
      </c>
      <c r="CM23401" s="56" t="s">
        <v>213</v>
      </c>
      <c r="CN23401" s="56" t="s">
        <v>213</v>
      </c>
      <c r="CO23401" s="52"/>
      <c r="CP23401" s="52"/>
      <c r="CQ23401" s="52"/>
      <c r="CR23401" s="52"/>
      <c r="CS23401" s="52"/>
      <c r="CT23401" s="52"/>
      <c r="CU23401" s="33"/>
      <c r="CV23401" s="33"/>
    </row>
    <row r="23402" spans="74:100">
      <c r="BV23402" s="62"/>
      <c r="BW23402" s="62"/>
      <c r="BX23402" s="62"/>
      <c r="BY23402" s="62"/>
      <c r="BZ23402" s="62"/>
      <c r="CA23402" s="62"/>
      <c r="CB23402" s="62"/>
      <c r="CC23402" s="62"/>
      <c r="CD23402" s="62"/>
      <c r="CE23402" s="62"/>
      <c r="CF23402" s="62"/>
      <c r="CL23402" s="56" t="s">
        <v>12915</v>
      </c>
      <c r="CM23402" s="56" t="s">
        <v>213</v>
      </c>
      <c r="CN23402" s="56" t="s">
        <v>213</v>
      </c>
      <c r="CO23402" s="52"/>
      <c r="CP23402" s="52"/>
      <c r="CQ23402" s="52"/>
      <c r="CR23402" s="52"/>
      <c r="CS23402" s="52"/>
      <c r="CT23402" s="52"/>
      <c r="CU23402" s="33"/>
      <c r="CV23402" s="33"/>
    </row>
    <row r="23403" spans="74:100">
      <c r="BV23403" s="62"/>
      <c r="BW23403" s="62"/>
      <c r="BX23403" s="62"/>
      <c r="BY23403" s="62"/>
      <c r="BZ23403" s="62"/>
      <c r="CA23403" s="62"/>
      <c r="CB23403" s="62"/>
      <c r="CC23403" s="62"/>
      <c r="CD23403" s="62"/>
      <c r="CE23403" s="62"/>
      <c r="CF23403" s="62"/>
      <c r="CL23403" s="56" t="s">
        <v>24236</v>
      </c>
      <c r="CM23403" s="56" t="s">
        <v>213</v>
      </c>
      <c r="CN23403" s="56" t="s">
        <v>213</v>
      </c>
      <c r="CO23403" s="52"/>
      <c r="CP23403" s="52"/>
      <c r="CQ23403" s="52"/>
      <c r="CR23403" s="52"/>
      <c r="CS23403" s="52"/>
      <c r="CT23403" s="52"/>
      <c r="CU23403" s="33"/>
      <c r="CV23403" s="33"/>
    </row>
    <row r="23404" spans="74:100">
      <c r="BV23404" s="62"/>
      <c r="BW23404" s="62"/>
      <c r="BX23404" s="62"/>
      <c r="BY23404" s="62"/>
      <c r="BZ23404" s="62"/>
      <c r="CA23404" s="62"/>
      <c r="CB23404" s="62"/>
      <c r="CC23404" s="62"/>
      <c r="CD23404" s="62"/>
      <c r="CE23404" s="62"/>
      <c r="CF23404" s="62"/>
      <c r="CL23404" s="56" t="s">
        <v>12916</v>
      </c>
      <c r="CM23404" s="56" t="s">
        <v>213</v>
      </c>
      <c r="CN23404" s="56" t="s">
        <v>213</v>
      </c>
      <c r="CO23404" s="52"/>
      <c r="CP23404" s="52"/>
      <c r="CQ23404" s="52"/>
      <c r="CR23404" s="52"/>
      <c r="CS23404" s="52"/>
      <c r="CT23404" s="52"/>
      <c r="CU23404" s="33"/>
      <c r="CV23404" s="33"/>
    </row>
    <row r="23405" spans="74:100">
      <c r="BV23405" s="62"/>
      <c r="BW23405" s="62"/>
      <c r="BX23405" s="62"/>
      <c r="BY23405" s="62"/>
      <c r="BZ23405" s="62"/>
      <c r="CA23405" s="62"/>
      <c r="CB23405" s="62"/>
      <c r="CC23405" s="62"/>
      <c r="CD23405" s="62"/>
      <c r="CE23405" s="62"/>
      <c r="CF23405" s="62"/>
      <c r="CL23405" s="56" t="s">
        <v>24237</v>
      </c>
      <c r="CM23405" s="56" t="s">
        <v>214</v>
      </c>
      <c r="CN23405" s="56" t="s">
        <v>214</v>
      </c>
      <c r="CO23405" s="52"/>
      <c r="CP23405" s="52"/>
      <c r="CQ23405" s="52"/>
      <c r="CR23405" s="52"/>
      <c r="CS23405" s="52"/>
      <c r="CT23405" s="52"/>
      <c r="CU23405" s="33"/>
      <c r="CV23405" s="33"/>
    </row>
    <row r="23406" spans="74:100">
      <c r="BV23406" s="62"/>
      <c r="BW23406" s="62"/>
      <c r="BX23406" s="62"/>
      <c r="BY23406" s="62"/>
      <c r="BZ23406" s="62"/>
      <c r="CA23406" s="62"/>
      <c r="CB23406" s="62"/>
      <c r="CC23406" s="62"/>
      <c r="CD23406" s="62"/>
      <c r="CE23406" s="62"/>
      <c r="CF23406" s="62"/>
      <c r="CL23406" s="56" t="s">
        <v>2007</v>
      </c>
      <c r="CM23406" s="56" t="s">
        <v>213</v>
      </c>
      <c r="CN23406" s="56" t="s">
        <v>213</v>
      </c>
      <c r="CO23406" s="52"/>
      <c r="CP23406" s="52"/>
      <c r="CQ23406" s="52"/>
      <c r="CR23406" s="52"/>
      <c r="CS23406" s="52"/>
      <c r="CT23406" s="52"/>
      <c r="CU23406" s="33"/>
      <c r="CV23406" s="33"/>
    </row>
    <row r="23407" spans="74:100">
      <c r="BV23407" s="62"/>
      <c r="BW23407" s="62"/>
      <c r="BX23407" s="62"/>
      <c r="BY23407" s="62"/>
      <c r="BZ23407" s="62"/>
      <c r="CA23407" s="62"/>
      <c r="CB23407" s="62"/>
      <c r="CC23407" s="62"/>
      <c r="CD23407" s="62"/>
      <c r="CE23407" s="62"/>
      <c r="CF23407" s="62"/>
      <c r="CL23407" s="56" t="s">
        <v>12917</v>
      </c>
      <c r="CM23407" s="56" t="s">
        <v>213</v>
      </c>
      <c r="CN23407" s="56" t="s">
        <v>213</v>
      </c>
      <c r="CO23407" s="52"/>
      <c r="CP23407" s="52"/>
      <c r="CQ23407" s="52"/>
      <c r="CR23407" s="52"/>
      <c r="CS23407" s="52"/>
      <c r="CT23407" s="52"/>
      <c r="CU23407" s="33"/>
      <c r="CV23407" s="33"/>
    </row>
    <row r="23408" spans="74:100">
      <c r="BV23408" s="62"/>
      <c r="BW23408" s="62"/>
      <c r="BX23408" s="62"/>
      <c r="BY23408" s="62"/>
      <c r="BZ23408" s="62"/>
      <c r="CA23408" s="62"/>
      <c r="CB23408" s="62"/>
      <c r="CC23408" s="62"/>
      <c r="CD23408" s="62"/>
      <c r="CE23408" s="62"/>
      <c r="CF23408" s="62"/>
      <c r="CL23408" s="56" t="s">
        <v>9145</v>
      </c>
      <c r="CM23408" s="56" t="s">
        <v>216</v>
      </c>
      <c r="CN23408" s="56" t="s">
        <v>216</v>
      </c>
      <c r="CO23408" s="52"/>
      <c r="CP23408" s="52"/>
      <c r="CQ23408" s="52"/>
      <c r="CR23408" s="52"/>
      <c r="CS23408" s="52"/>
      <c r="CT23408" s="52"/>
      <c r="CU23408" s="33"/>
      <c r="CV23408" s="33"/>
    </row>
    <row r="23409" spans="74:100">
      <c r="BV23409" s="62"/>
      <c r="BW23409" s="62"/>
      <c r="BX23409" s="62"/>
      <c r="BY23409" s="62"/>
      <c r="BZ23409" s="62"/>
      <c r="CA23409" s="62"/>
      <c r="CB23409" s="62"/>
      <c r="CC23409" s="62"/>
      <c r="CD23409" s="62"/>
      <c r="CE23409" s="62"/>
      <c r="CF23409" s="62"/>
      <c r="CL23409" s="56" t="s">
        <v>9146</v>
      </c>
      <c r="CM23409" s="56" t="s">
        <v>214</v>
      </c>
      <c r="CN23409" s="56" t="s">
        <v>214</v>
      </c>
      <c r="CO23409" s="52"/>
      <c r="CP23409" s="52"/>
      <c r="CQ23409" s="52"/>
      <c r="CR23409" s="52"/>
      <c r="CS23409" s="52"/>
      <c r="CT23409" s="52"/>
      <c r="CU23409" s="33"/>
      <c r="CV23409" s="33"/>
    </row>
    <row r="23410" spans="74:100">
      <c r="BV23410" s="62"/>
      <c r="BW23410" s="62"/>
      <c r="BX23410" s="62"/>
      <c r="BY23410" s="62"/>
      <c r="BZ23410" s="62"/>
      <c r="CA23410" s="62"/>
      <c r="CB23410" s="62"/>
      <c r="CC23410" s="62"/>
      <c r="CD23410" s="62"/>
      <c r="CE23410" s="62"/>
      <c r="CF23410" s="62"/>
      <c r="CL23410" s="56" t="s">
        <v>24238</v>
      </c>
      <c r="CM23410" s="56" t="s">
        <v>214</v>
      </c>
      <c r="CN23410" s="56" t="s">
        <v>214</v>
      </c>
      <c r="CO23410" s="52"/>
      <c r="CP23410" s="52"/>
      <c r="CQ23410" s="52"/>
      <c r="CR23410" s="52"/>
      <c r="CS23410" s="52"/>
      <c r="CT23410" s="52"/>
      <c r="CU23410" s="33"/>
      <c r="CV23410" s="33"/>
    </row>
    <row r="23411" spans="74:100">
      <c r="BV23411" s="62"/>
      <c r="BW23411" s="62"/>
      <c r="BX23411" s="62"/>
      <c r="BY23411" s="62"/>
      <c r="BZ23411" s="62"/>
      <c r="CA23411" s="62"/>
      <c r="CB23411" s="62"/>
      <c r="CC23411" s="62"/>
      <c r="CD23411" s="62"/>
      <c r="CE23411" s="62"/>
      <c r="CF23411" s="62"/>
      <c r="CL23411" s="56" t="s">
        <v>24239</v>
      </c>
      <c r="CM23411" s="56" t="s">
        <v>214</v>
      </c>
      <c r="CN23411" s="56" t="s">
        <v>214</v>
      </c>
      <c r="CO23411" s="52"/>
      <c r="CP23411" s="52"/>
      <c r="CQ23411" s="52"/>
      <c r="CR23411" s="52"/>
      <c r="CS23411" s="52"/>
      <c r="CT23411" s="52"/>
      <c r="CU23411" s="33"/>
      <c r="CV23411" s="33"/>
    </row>
    <row r="23412" spans="74:100">
      <c r="BV23412" s="62"/>
      <c r="BW23412" s="62"/>
      <c r="BX23412" s="62"/>
      <c r="BY23412" s="62"/>
      <c r="BZ23412" s="62"/>
      <c r="CA23412" s="62"/>
      <c r="CB23412" s="62"/>
      <c r="CC23412" s="62"/>
      <c r="CD23412" s="62"/>
      <c r="CE23412" s="62"/>
      <c r="CF23412" s="62"/>
      <c r="CL23412" s="56" t="s">
        <v>12918</v>
      </c>
      <c r="CM23412" s="56" t="s">
        <v>213</v>
      </c>
      <c r="CN23412" s="56" t="s">
        <v>213</v>
      </c>
      <c r="CO23412" s="52"/>
      <c r="CP23412" s="52"/>
      <c r="CQ23412" s="52"/>
      <c r="CR23412" s="52"/>
      <c r="CS23412" s="52"/>
      <c r="CT23412" s="52"/>
      <c r="CU23412" s="33"/>
      <c r="CV23412" s="33"/>
    </row>
    <row r="23413" spans="74:100">
      <c r="BV23413" s="62"/>
      <c r="BW23413" s="62"/>
      <c r="BX23413" s="62"/>
      <c r="BY23413" s="62"/>
      <c r="BZ23413" s="62"/>
      <c r="CA23413" s="62"/>
      <c r="CB23413" s="62"/>
      <c r="CC23413" s="62"/>
      <c r="CD23413" s="62"/>
      <c r="CE23413" s="62"/>
      <c r="CF23413" s="62"/>
      <c r="CL23413" s="56" t="s">
        <v>12920</v>
      </c>
      <c r="CM23413" s="56" t="s">
        <v>215</v>
      </c>
      <c r="CN23413" s="56" t="s">
        <v>215</v>
      </c>
      <c r="CO23413" s="52"/>
      <c r="CP23413" s="52"/>
      <c r="CQ23413" s="52"/>
      <c r="CR23413" s="52"/>
      <c r="CS23413" s="52"/>
      <c r="CT23413" s="52"/>
      <c r="CU23413" s="33"/>
      <c r="CV23413" s="33"/>
    </row>
    <row r="23414" spans="74:100">
      <c r="BV23414" s="62"/>
      <c r="BW23414" s="62"/>
      <c r="BX23414" s="62"/>
      <c r="BY23414" s="62"/>
      <c r="BZ23414" s="62"/>
      <c r="CA23414" s="62"/>
      <c r="CB23414" s="62"/>
      <c r="CC23414" s="62"/>
      <c r="CD23414" s="62"/>
      <c r="CE23414" s="62"/>
      <c r="CF23414" s="62"/>
      <c r="CL23414" s="35" t="s">
        <v>12923</v>
      </c>
      <c r="CM23414" s="35" t="s">
        <v>217</v>
      </c>
      <c r="CN23414" s="35" t="s">
        <v>217</v>
      </c>
      <c r="CO23414" s="52"/>
      <c r="CP23414" s="52"/>
      <c r="CQ23414" s="52"/>
      <c r="CR23414" s="52"/>
      <c r="CS23414" s="52"/>
      <c r="CT23414" s="52"/>
      <c r="CU23414" s="33"/>
      <c r="CV23414" s="33"/>
    </row>
    <row r="23415" spans="74:100">
      <c r="BV23415" s="62"/>
      <c r="BW23415" s="62"/>
      <c r="BX23415" s="62"/>
      <c r="BY23415" s="62"/>
      <c r="BZ23415" s="62"/>
      <c r="CA23415" s="62"/>
      <c r="CB23415" s="62"/>
      <c r="CC23415" s="62"/>
      <c r="CD23415" s="62"/>
      <c r="CE23415" s="62"/>
      <c r="CF23415" s="62"/>
      <c r="CL23415" s="56" t="s">
        <v>26038</v>
      </c>
      <c r="CM23415" s="56" t="s">
        <v>215</v>
      </c>
      <c r="CN23415" s="56" t="s">
        <v>215</v>
      </c>
      <c r="CO23415" s="52"/>
      <c r="CP23415" s="52"/>
      <c r="CQ23415" s="52"/>
      <c r="CR23415" s="52"/>
      <c r="CS23415" s="52"/>
      <c r="CT23415" s="52"/>
      <c r="CU23415" s="33"/>
      <c r="CV23415" s="33"/>
    </row>
    <row r="23416" spans="74:100">
      <c r="BV23416" s="62"/>
      <c r="BW23416" s="62"/>
      <c r="BX23416" s="62"/>
      <c r="BY23416" s="62"/>
      <c r="BZ23416" s="62"/>
      <c r="CA23416" s="62"/>
      <c r="CB23416" s="62"/>
      <c r="CC23416" s="62"/>
      <c r="CD23416" s="62"/>
      <c r="CE23416" s="62"/>
      <c r="CF23416" s="62"/>
      <c r="CL23416" s="56" t="s">
        <v>9039</v>
      </c>
      <c r="CM23416" s="56" t="s">
        <v>216</v>
      </c>
      <c r="CN23416" s="56" t="s">
        <v>216</v>
      </c>
      <c r="CO23416" s="52"/>
      <c r="CP23416" s="52"/>
      <c r="CQ23416" s="52"/>
      <c r="CR23416" s="52"/>
      <c r="CS23416" s="52"/>
      <c r="CT23416" s="52"/>
      <c r="CU23416" s="33"/>
      <c r="CV23416" s="33"/>
    </row>
    <row r="23417" spans="74:100">
      <c r="BV23417" s="62"/>
      <c r="BW23417" s="62"/>
      <c r="BX23417" s="62"/>
      <c r="BY23417" s="62"/>
      <c r="BZ23417" s="62"/>
      <c r="CA23417" s="62"/>
      <c r="CB23417" s="62"/>
      <c r="CC23417" s="62"/>
      <c r="CD23417" s="62"/>
      <c r="CE23417" s="62"/>
      <c r="CF23417" s="62"/>
      <c r="CL23417" s="35" t="s">
        <v>12705</v>
      </c>
      <c r="CM23417" s="35" t="s">
        <v>217</v>
      </c>
      <c r="CN23417" s="35" t="s">
        <v>217</v>
      </c>
      <c r="CO23417" s="52"/>
      <c r="CP23417" s="52"/>
      <c r="CQ23417" s="52"/>
      <c r="CR23417" s="52"/>
      <c r="CS23417" s="52"/>
      <c r="CT23417" s="52"/>
      <c r="CU23417" s="33"/>
      <c r="CV23417" s="33"/>
    </row>
    <row r="23418" spans="74:100">
      <c r="BV23418" s="62"/>
      <c r="BW23418" s="62"/>
      <c r="BX23418" s="62"/>
      <c r="BY23418" s="62"/>
      <c r="BZ23418" s="62"/>
      <c r="CA23418" s="62"/>
      <c r="CB23418" s="62"/>
      <c r="CC23418" s="62"/>
      <c r="CD23418" s="62"/>
      <c r="CE23418" s="62"/>
      <c r="CF23418" s="62"/>
      <c r="CL23418" s="35" t="s">
        <v>12706</v>
      </c>
      <c r="CM23418" s="35" t="s">
        <v>217</v>
      </c>
      <c r="CN23418" s="35" t="s">
        <v>217</v>
      </c>
      <c r="CO23418" s="52"/>
      <c r="CP23418" s="52"/>
      <c r="CQ23418" s="52"/>
      <c r="CR23418" s="52"/>
      <c r="CS23418" s="52"/>
      <c r="CT23418" s="52"/>
      <c r="CU23418" s="33"/>
      <c r="CV23418" s="33"/>
    </row>
    <row r="23419" spans="74:100">
      <c r="BV23419" s="62"/>
      <c r="BW23419" s="62"/>
      <c r="BX23419" s="62"/>
      <c r="BY23419" s="62"/>
      <c r="BZ23419" s="62"/>
      <c r="CA23419" s="62"/>
      <c r="CB23419" s="62"/>
      <c r="CC23419" s="62"/>
      <c r="CD23419" s="62"/>
      <c r="CE23419" s="62"/>
      <c r="CF23419" s="62"/>
      <c r="CL23419" s="35" t="s">
        <v>12707</v>
      </c>
      <c r="CM23419" s="35" t="s">
        <v>217</v>
      </c>
      <c r="CN23419" s="35" t="s">
        <v>217</v>
      </c>
      <c r="CO23419" s="52"/>
      <c r="CP23419" s="52"/>
      <c r="CQ23419" s="52"/>
      <c r="CR23419" s="52"/>
      <c r="CS23419" s="52"/>
      <c r="CT23419" s="52"/>
      <c r="CU23419" s="33"/>
      <c r="CV23419" s="33"/>
    </row>
    <row r="23420" spans="74:100">
      <c r="BV23420" s="62"/>
      <c r="BW23420" s="62"/>
      <c r="BX23420" s="62"/>
      <c r="BY23420" s="62"/>
      <c r="BZ23420" s="62"/>
      <c r="CA23420" s="62"/>
      <c r="CB23420" s="62"/>
      <c r="CC23420" s="62"/>
      <c r="CD23420" s="62"/>
      <c r="CE23420" s="62"/>
      <c r="CF23420" s="62"/>
      <c r="CL23420" s="35" t="s">
        <v>12925</v>
      </c>
      <c r="CM23420" s="35" t="s">
        <v>217</v>
      </c>
      <c r="CN23420" s="35" t="s">
        <v>217</v>
      </c>
      <c r="CO23420" s="52"/>
      <c r="CP23420" s="52"/>
      <c r="CQ23420" s="52"/>
      <c r="CR23420" s="52"/>
      <c r="CS23420" s="52"/>
      <c r="CT23420" s="52"/>
      <c r="CU23420" s="33"/>
      <c r="CV23420" s="33"/>
    </row>
    <row r="23421" spans="74:100">
      <c r="BV23421" s="62"/>
      <c r="BW23421" s="62"/>
      <c r="BX23421" s="62"/>
      <c r="BY23421" s="62"/>
      <c r="BZ23421" s="62"/>
      <c r="CA23421" s="62"/>
      <c r="CB23421" s="62"/>
      <c r="CC23421" s="62"/>
      <c r="CD23421" s="62"/>
      <c r="CE23421" s="62"/>
      <c r="CF23421" s="62"/>
      <c r="CL23421" s="56" t="s">
        <v>12926</v>
      </c>
      <c r="CM23421" s="56" t="s">
        <v>216</v>
      </c>
      <c r="CN23421" s="56" t="s">
        <v>216</v>
      </c>
      <c r="CO23421" s="52"/>
      <c r="CP23421" s="52"/>
      <c r="CQ23421" s="52"/>
      <c r="CR23421" s="52"/>
      <c r="CS23421" s="52"/>
      <c r="CT23421" s="52"/>
      <c r="CU23421" s="33"/>
      <c r="CV23421" s="33"/>
    </row>
    <row r="23422" spans="74:100">
      <c r="BV23422" s="62"/>
      <c r="BW23422" s="62"/>
      <c r="BX23422" s="62"/>
      <c r="BY23422" s="62"/>
      <c r="BZ23422" s="62"/>
      <c r="CA23422" s="62"/>
      <c r="CB23422" s="62"/>
      <c r="CC23422" s="62"/>
      <c r="CD23422" s="62"/>
      <c r="CE23422" s="62"/>
      <c r="CF23422" s="62"/>
      <c r="CL23422" s="56" t="s">
        <v>24240</v>
      </c>
      <c r="CM23422" s="56" t="s">
        <v>216</v>
      </c>
      <c r="CN23422" s="56" t="s">
        <v>216</v>
      </c>
      <c r="CO23422" s="52"/>
      <c r="CP23422" s="52"/>
      <c r="CQ23422" s="52"/>
      <c r="CR23422" s="52"/>
      <c r="CS23422" s="52"/>
      <c r="CT23422" s="52"/>
      <c r="CU23422" s="33"/>
      <c r="CV23422" s="33"/>
    </row>
    <row r="23423" spans="74:100">
      <c r="BV23423" s="62"/>
      <c r="BW23423" s="62"/>
      <c r="BX23423" s="62"/>
      <c r="BY23423" s="62"/>
      <c r="BZ23423" s="62"/>
      <c r="CA23423" s="62"/>
      <c r="CB23423" s="62"/>
      <c r="CC23423" s="62"/>
      <c r="CD23423" s="62"/>
      <c r="CE23423" s="62"/>
      <c r="CF23423" s="62"/>
      <c r="CL23423" s="56" t="s">
        <v>8320</v>
      </c>
      <c r="CM23423" s="56" t="s">
        <v>217</v>
      </c>
      <c r="CN23423" s="56" t="s">
        <v>217</v>
      </c>
      <c r="CO23423" s="52"/>
      <c r="CP23423" s="52"/>
      <c r="CQ23423" s="52"/>
      <c r="CR23423" s="52"/>
      <c r="CS23423" s="52"/>
      <c r="CT23423" s="52"/>
      <c r="CU23423" s="33"/>
      <c r="CV23423" s="33"/>
    </row>
    <row r="23424" spans="74:100">
      <c r="BV23424" s="62"/>
      <c r="BW23424" s="62"/>
      <c r="BX23424" s="62"/>
      <c r="BY23424" s="62"/>
      <c r="BZ23424" s="62"/>
      <c r="CA23424" s="62"/>
      <c r="CB23424" s="62"/>
      <c r="CC23424" s="62"/>
      <c r="CD23424" s="62"/>
      <c r="CE23424" s="62"/>
      <c r="CF23424" s="62"/>
      <c r="CL23424" s="35" t="s">
        <v>24241</v>
      </c>
      <c r="CM23424" s="35" t="s">
        <v>217</v>
      </c>
      <c r="CN23424" s="35" t="s">
        <v>217</v>
      </c>
      <c r="CO23424" s="52"/>
      <c r="CP23424" s="52"/>
      <c r="CQ23424" s="52"/>
      <c r="CR23424" s="52"/>
      <c r="CS23424" s="52"/>
      <c r="CT23424" s="52"/>
      <c r="CU23424" s="33"/>
      <c r="CV23424" s="33"/>
    </row>
    <row r="23425" spans="74:100">
      <c r="BV23425" s="62"/>
      <c r="BW23425" s="62"/>
      <c r="BX23425" s="62"/>
      <c r="BY23425" s="62"/>
      <c r="BZ23425" s="62"/>
      <c r="CA23425" s="62"/>
      <c r="CB23425" s="62"/>
      <c r="CC23425" s="62"/>
      <c r="CD23425" s="62"/>
      <c r="CE23425" s="62"/>
      <c r="CF23425" s="62"/>
      <c r="CL23425" s="56" t="s">
        <v>26039</v>
      </c>
      <c r="CM23425" s="56" t="s">
        <v>216</v>
      </c>
      <c r="CN23425" s="56" t="s">
        <v>216</v>
      </c>
      <c r="CO23425" s="52"/>
      <c r="CP23425" s="52"/>
      <c r="CQ23425" s="52"/>
      <c r="CR23425" s="52"/>
      <c r="CS23425" s="52"/>
      <c r="CT23425" s="52"/>
      <c r="CU23425" s="33"/>
      <c r="CV23425" s="33"/>
    </row>
    <row r="23426" spans="74:100">
      <c r="BV23426" s="62"/>
      <c r="BW23426" s="62"/>
      <c r="BX23426" s="62"/>
      <c r="BY23426" s="62"/>
      <c r="BZ23426" s="62"/>
      <c r="CA23426" s="62"/>
      <c r="CB23426" s="62"/>
      <c r="CC23426" s="62"/>
      <c r="CD23426" s="62"/>
      <c r="CE23426" s="62"/>
      <c r="CF23426" s="62"/>
      <c r="CL23426" s="56" t="s">
        <v>12927</v>
      </c>
      <c r="CM23426" s="56" t="s">
        <v>216</v>
      </c>
      <c r="CN23426" s="56" t="s">
        <v>216</v>
      </c>
      <c r="CO23426" s="52"/>
      <c r="CP23426" s="52"/>
      <c r="CQ23426" s="52"/>
      <c r="CR23426" s="52"/>
      <c r="CS23426" s="52"/>
      <c r="CT23426" s="52"/>
      <c r="CU23426" s="33"/>
      <c r="CV23426" s="33"/>
    </row>
    <row r="23427" spans="74:100">
      <c r="BV23427" s="62"/>
      <c r="BW23427" s="62"/>
      <c r="BX23427" s="62"/>
      <c r="BY23427" s="62"/>
      <c r="BZ23427" s="62"/>
      <c r="CA23427" s="62"/>
      <c r="CB23427" s="62"/>
      <c r="CC23427" s="62"/>
      <c r="CD23427" s="62"/>
      <c r="CE23427" s="62"/>
      <c r="CF23427" s="62"/>
      <c r="CL23427" s="56" t="s">
        <v>12936</v>
      </c>
      <c r="CM23427" s="56" t="s">
        <v>214</v>
      </c>
      <c r="CN23427" s="56" t="s">
        <v>214</v>
      </c>
      <c r="CO23427" s="52"/>
      <c r="CP23427" s="52"/>
      <c r="CQ23427" s="52"/>
      <c r="CR23427" s="52"/>
      <c r="CS23427" s="52"/>
      <c r="CT23427" s="52"/>
      <c r="CU23427" s="33"/>
      <c r="CV23427" s="33"/>
    </row>
    <row r="23428" spans="74:100">
      <c r="BV23428" s="62"/>
      <c r="BW23428" s="62"/>
      <c r="BX23428" s="62"/>
      <c r="BY23428" s="62"/>
      <c r="BZ23428" s="62"/>
      <c r="CA23428" s="62"/>
      <c r="CB23428" s="62"/>
      <c r="CC23428" s="62"/>
      <c r="CD23428" s="62"/>
      <c r="CE23428" s="62"/>
      <c r="CF23428" s="62"/>
      <c r="CL23428" s="35" t="s">
        <v>29754</v>
      </c>
      <c r="CM23428" s="35" t="s">
        <v>217</v>
      </c>
      <c r="CN23428" s="35" t="s">
        <v>217</v>
      </c>
      <c r="CO23428" s="52"/>
      <c r="CP23428" s="52"/>
      <c r="CQ23428" s="52"/>
      <c r="CR23428" s="52"/>
      <c r="CS23428" s="52"/>
      <c r="CT23428" s="52"/>
      <c r="CU23428" s="33"/>
      <c r="CV23428" s="33"/>
    </row>
    <row r="23429" spans="74:100">
      <c r="BV23429" s="62"/>
      <c r="BW23429" s="62"/>
      <c r="BX23429" s="62"/>
      <c r="BY23429" s="62"/>
      <c r="BZ23429" s="62"/>
      <c r="CA23429" s="62"/>
      <c r="CB23429" s="62"/>
      <c r="CC23429" s="62"/>
      <c r="CD23429" s="62"/>
      <c r="CE23429" s="62"/>
      <c r="CF23429" s="62"/>
      <c r="CL23429" s="35" t="s">
        <v>12930</v>
      </c>
      <c r="CM23429" s="35" t="s">
        <v>217</v>
      </c>
      <c r="CN23429" s="35" t="s">
        <v>217</v>
      </c>
      <c r="CO23429" s="52"/>
      <c r="CP23429" s="52"/>
      <c r="CQ23429" s="52"/>
      <c r="CR23429" s="52"/>
      <c r="CS23429" s="52"/>
      <c r="CT23429" s="52"/>
      <c r="CU23429" s="33"/>
      <c r="CV23429" s="33"/>
    </row>
    <row r="23430" spans="74:100">
      <c r="BV23430" s="62"/>
      <c r="BW23430" s="62"/>
      <c r="BX23430" s="62"/>
      <c r="BY23430" s="62"/>
      <c r="BZ23430" s="62"/>
      <c r="CA23430" s="62"/>
      <c r="CB23430" s="62"/>
      <c r="CC23430" s="62"/>
      <c r="CD23430" s="62"/>
      <c r="CE23430" s="62"/>
      <c r="CF23430" s="62"/>
      <c r="CL23430" s="35" t="s">
        <v>12929</v>
      </c>
      <c r="CM23430" s="35" t="s">
        <v>217</v>
      </c>
      <c r="CN23430" s="35" t="s">
        <v>217</v>
      </c>
      <c r="CO23430" s="52"/>
      <c r="CP23430" s="52"/>
      <c r="CQ23430" s="52"/>
      <c r="CR23430" s="52"/>
      <c r="CS23430" s="52"/>
      <c r="CT23430" s="52"/>
      <c r="CU23430" s="33"/>
      <c r="CV23430" s="33"/>
    </row>
    <row r="23431" spans="74:100">
      <c r="BV23431" s="62"/>
      <c r="BW23431" s="62"/>
      <c r="BX23431" s="62"/>
      <c r="BY23431" s="62"/>
      <c r="BZ23431" s="62"/>
      <c r="CA23431" s="62"/>
      <c r="CB23431" s="62"/>
      <c r="CC23431" s="62"/>
      <c r="CD23431" s="62"/>
      <c r="CE23431" s="62"/>
      <c r="CF23431" s="62"/>
      <c r="CL23431" s="56" t="s">
        <v>24242</v>
      </c>
      <c r="CM23431" s="56" t="s">
        <v>214</v>
      </c>
      <c r="CN23431" s="56" t="s">
        <v>214</v>
      </c>
      <c r="CO23431" s="52"/>
      <c r="CP23431" s="52"/>
      <c r="CQ23431" s="52"/>
      <c r="CR23431" s="52"/>
      <c r="CS23431" s="52"/>
      <c r="CT23431" s="52"/>
      <c r="CU23431" s="33"/>
      <c r="CV23431" s="33"/>
    </row>
    <row r="23432" spans="74:100">
      <c r="BV23432" s="62"/>
      <c r="BW23432" s="62"/>
      <c r="BX23432" s="62"/>
      <c r="BY23432" s="62"/>
      <c r="BZ23432" s="62"/>
      <c r="CA23432" s="62"/>
      <c r="CB23432" s="62"/>
      <c r="CC23432" s="62"/>
      <c r="CD23432" s="62"/>
      <c r="CE23432" s="62"/>
      <c r="CF23432" s="62"/>
      <c r="CL23432" s="56" t="s">
        <v>12932</v>
      </c>
      <c r="CM23432" s="56" t="s">
        <v>214</v>
      </c>
      <c r="CN23432" s="56" t="s">
        <v>214</v>
      </c>
      <c r="CO23432" s="52"/>
      <c r="CP23432" s="52"/>
      <c r="CQ23432" s="52"/>
      <c r="CR23432" s="52"/>
      <c r="CS23432" s="52"/>
      <c r="CT23432" s="52"/>
      <c r="CU23432" s="33"/>
      <c r="CV23432" s="33"/>
    </row>
    <row r="23433" spans="74:100">
      <c r="BV23433" s="62"/>
      <c r="BW23433" s="62"/>
      <c r="BX23433" s="62"/>
      <c r="BY23433" s="62"/>
      <c r="BZ23433" s="62"/>
      <c r="CA23433" s="62"/>
      <c r="CB23433" s="62"/>
      <c r="CC23433" s="62"/>
      <c r="CD23433" s="62"/>
      <c r="CE23433" s="62"/>
      <c r="CF23433" s="62"/>
      <c r="CL23433" s="56" t="s">
        <v>12937</v>
      </c>
      <c r="CM23433" s="56" t="s">
        <v>214</v>
      </c>
      <c r="CN23433" s="56" t="s">
        <v>214</v>
      </c>
      <c r="CO23433" s="52"/>
      <c r="CP23433" s="52"/>
      <c r="CQ23433" s="52"/>
      <c r="CR23433" s="52"/>
      <c r="CS23433" s="52"/>
      <c r="CT23433" s="52"/>
      <c r="CU23433" s="33"/>
      <c r="CV23433" s="33"/>
    </row>
    <row r="23434" spans="74:100">
      <c r="BV23434" s="62"/>
      <c r="BW23434" s="62"/>
      <c r="BX23434" s="62"/>
      <c r="BY23434" s="62"/>
      <c r="BZ23434" s="62"/>
      <c r="CA23434" s="62"/>
      <c r="CB23434" s="62"/>
      <c r="CC23434" s="62"/>
      <c r="CD23434" s="62"/>
      <c r="CE23434" s="62"/>
      <c r="CF23434" s="62"/>
      <c r="CL23434" s="56" t="s">
        <v>12938</v>
      </c>
      <c r="CM23434" s="56" t="s">
        <v>214</v>
      </c>
      <c r="CN23434" s="56" t="s">
        <v>214</v>
      </c>
      <c r="CO23434" s="52"/>
      <c r="CP23434" s="52"/>
      <c r="CQ23434" s="52"/>
      <c r="CR23434" s="52"/>
      <c r="CS23434" s="52"/>
      <c r="CT23434" s="52"/>
      <c r="CU23434" s="33"/>
      <c r="CV23434" s="33"/>
    </row>
    <row r="23435" spans="74:100">
      <c r="BV23435" s="62"/>
      <c r="BW23435" s="62"/>
      <c r="BX23435" s="62"/>
      <c r="BY23435" s="62"/>
      <c r="BZ23435" s="62"/>
      <c r="CA23435" s="62"/>
      <c r="CB23435" s="62"/>
      <c r="CC23435" s="62"/>
      <c r="CD23435" s="62"/>
      <c r="CE23435" s="62"/>
      <c r="CF23435" s="62"/>
      <c r="CL23435" s="56" t="s">
        <v>12939</v>
      </c>
      <c r="CM23435" s="56" t="s">
        <v>214</v>
      </c>
      <c r="CN23435" s="56" t="s">
        <v>214</v>
      </c>
      <c r="CO23435" s="52"/>
      <c r="CP23435" s="52"/>
      <c r="CQ23435" s="52"/>
      <c r="CR23435" s="52"/>
      <c r="CS23435" s="52"/>
      <c r="CT23435" s="52"/>
      <c r="CU23435" s="33"/>
      <c r="CV23435" s="33"/>
    </row>
    <row r="23436" spans="74:100">
      <c r="BV23436" s="62"/>
      <c r="BW23436" s="62"/>
      <c r="BX23436" s="62"/>
      <c r="BY23436" s="62"/>
      <c r="BZ23436" s="62"/>
      <c r="CA23436" s="62"/>
      <c r="CB23436" s="62"/>
      <c r="CC23436" s="62"/>
      <c r="CD23436" s="62"/>
      <c r="CE23436" s="62"/>
      <c r="CF23436" s="62"/>
      <c r="CL23436" s="56" t="s">
        <v>12933</v>
      </c>
      <c r="CM23436" s="56" t="s">
        <v>213</v>
      </c>
      <c r="CN23436" s="56" t="s">
        <v>213</v>
      </c>
      <c r="CO23436" s="52"/>
      <c r="CP23436" s="52"/>
      <c r="CQ23436" s="52"/>
      <c r="CR23436" s="52"/>
      <c r="CS23436" s="52"/>
      <c r="CT23436" s="52"/>
      <c r="CU23436" s="33"/>
      <c r="CV23436" s="33"/>
    </row>
    <row r="23437" spans="74:100">
      <c r="BV23437" s="62"/>
      <c r="BW23437" s="62"/>
      <c r="BX23437" s="62"/>
      <c r="BY23437" s="62"/>
      <c r="BZ23437" s="62"/>
      <c r="CA23437" s="62"/>
      <c r="CB23437" s="62"/>
      <c r="CC23437" s="62"/>
      <c r="CD23437" s="62"/>
      <c r="CE23437" s="62"/>
      <c r="CF23437" s="62"/>
      <c r="CL23437" s="56" t="s">
        <v>12940</v>
      </c>
      <c r="CM23437" s="56" t="s">
        <v>214</v>
      </c>
      <c r="CN23437" s="56" t="s">
        <v>214</v>
      </c>
      <c r="CO23437" s="52"/>
      <c r="CP23437" s="52"/>
      <c r="CQ23437" s="52"/>
      <c r="CR23437" s="52"/>
      <c r="CS23437" s="52"/>
      <c r="CT23437" s="52"/>
      <c r="CU23437" s="33"/>
      <c r="CV23437" s="33"/>
    </row>
    <row r="23438" spans="74:100">
      <c r="BV23438" s="62"/>
      <c r="BW23438" s="62"/>
      <c r="BX23438" s="62"/>
      <c r="BY23438" s="62"/>
      <c r="BZ23438" s="62"/>
      <c r="CA23438" s="62"/>
      <c r="CB23438" s="62"/>
      <c r="CC23438" s="62"/>
      <c r="CD23438" s="62"/>
      <c r="CE23438" s="62"/>
      <c r="CF23438" s="62"/>
      <c r="CL23438" s="56" t="s">
        <v>12943</v>
      </c>
      <c r="CM23438" s="56" t="s">
        <v>215</v>
      </c>
      <c r="CN23438" s="56" t="s">
        <v>215</v>
      </c>
      <c r="CO23438" s="52"/>
      <c r="CP23438" s="52"/>
      <c r="CQ23438" s="52"/>
      <c r="CR23438" s="52"/>
      <c r="CS23438" s="52"/>
      <c r="CT23438" s="52"/>
      <c r="CU23438" s="33"/>
      <c r="CV23438" s="33"/>
    </row>
    <row r="23439" spans="74:100">
      <c r="BV23439" s="62"/>
      <c r="BW23439" s="62"/>
      <c r="BX23439" s="62"/>
      <c r="BY23439" s="62"/>
      <c r="BZ23439" s="62"/>
      <c r="CA23439" s="62"/>
      <c r="CB23439" s="62"/>
      <c r="CC23439" s="62"/>
      <c r="CD23439" s="62"/>
      <c r="CE23439" s="62"/>
      <c r="CF23439" s="62"/>
      <c r="CL23439" s="56" t="s">
        <v>12934</v>
      </c>
      <c r="CM23439" s="56" t="s">
        <v>213</v>
      </c>
      <c r="CN23439" s="56" t="s">
        <v>213</v>
      </c>
      <c r="CO23439" s="52"/>
      <c r="CP23439" s="52"/>
      <c r="CQ23439" s="52"/>
      <c r="CR23439" s="52"/>
      <c r="CS23439" s="52"/>
      <c r="CT23439" s="52"/>
      <c r="CU23439" s="33"/>
      <c r="CV23439" s="33"/>
    </row>
    <row r="23440" spans="74:100">
      <c r="BV23440" s="62"/>
      <c r="BW23440" s="62"/>
      <c r="BX23440" s="62"/>
      <c r="BY23440" s="62"/>
      <c r="BZ23440" s="62"/>
      <c r="CA23440" s="62"/>
      <c r="CB23440" s="62"/>
      <c r="CC23440" s="62"/>
      <c r="CD23440" s="62"/>
      <c r="CE23440" s="62"/>
      <c r="CF23440" s="62"/>
      <c r="CL23440" s="35" t="s">
        <v>29755</v>
      </c>
      <c r="CM23440" s="35" t="s">
        <v>217</v>
      </c>
      <c r="CN23440" s="35" t="s">
        <v>217</v>
      </c>
      <c r="CO23440" s="52"/>
      <c r="CP23440" s="52"/>
      <c r="CQ23440" s="52"/>
      <c r="CR23440" s="52"/>
      <c r="CS23440" s="52"/>
      <c r="CT23440" s="52"/>
      <c r="CU23440" s="33"/>
      <c r="CV23440" s="33"/>
    </row>
    <row r="23441" spans="74:100">
      <c r="BV23441" s="62"/>
      <c r="BW23441" s="62"/>
      <c r="BX23441" s="62"/>
      <c r="BY23441" s="62"/>
      <c r="BZ23441" s="62"/>
      <c r="CA23441" s="62"/>
      <c r="CB23441" s="62"/>
      <c r="CC23441" s="62"/>
      <c r="CD23441" s="62"/>
      <c r="CE23441" s="62"/>
      <c r="CF23441" s="62"/>
      <c r="CL23441" s="35" t="s">
        <v>29756</v>
      </c>
      <c r="CM23441" s="35" t="s">
        <v>217</v>
      </c>
      <c r="CN23441" s="35" t="s">
        <v>217</v>
      </c>
      <c r="CO23441" s="52"/>
      <c r="CP23441" s="52"/>
      <c r="CQ23441" s="52"/>
      <c r="CR23441" s="52"/>
      <c r="CS23441" s="52"/>
      <c r="CT23441" s="52"/>
      <c r="CU23441" s="33"/>
      <c r="CV23441" s="33"/>
    </row>
    <row r="23442" spans="74:100">
      <c r="BV23442" s="62"/>
      <c r="BW23442" s="62"/>
      <c r="BX23442" s="62"/>
      <c r="BY23442" s="62"/>
      <c r="BZ23442" s="62"/>
      <c r="CA23442" s="62"/>
      <c r="CB23442" s="62"/>
      <c r="CC23442" s="62"/>
      <c r="CD23442" s="62"/>
      <c r="CE23442" s="62"/>
      <c r="CF23442" s="62"/>
      <c r="CL23442" s="56" t="s">
        <v>12944</v>
      </c>
      <c r="CM23442" s="56" t="s">
        <v>215</v>
      </c>
      <c r="CN23442" s="56" t="s">
        <v>215</v>
      </c>
      <c r="CO23442" s="52"/>
      <c r="CP23442" s="52"/>
      <c r="CQ23442" s="52"/>
      <c r="CR23442" s="52"/>
      <c r="CS23442" s="52"/>
      <c r="CT23442" s="52"/>
      <c r="CU23442" s="33"/>
      <c r="CV23442" s="33"/>
    </row>
    <row r="23443" spans="74:100">
      <c r="BV23443" s="62"/>
      <c r="BW23443" s="62"/>
      <c r="BX23443" s="62"/>
      <c r="BY23443" s="62"/>
      <c r="BZ23443" s="62"/>
      <c r="CA23443" s="62"/>
      <c r="CB23443" s="62"/>
      <c r="CC23443" s="62"/>
      <c r="CD23443" s="62"/>
      <c r="CE23443" s="62"/>
      <c r="CF23443" s="62"/>
      <c r="CL23443" s="35" t="s">
        <v>12946</v>
      </c>
      <c r="CM23443" s="35" t="s">
        <v>217</v>
      </c>
      <c r="CN23443" s="35" t="s">
        <v>217</v>
      </c>
      <c r="CO23443" s="52"/>
      <c r="CP23443" s="52"/>
      <c r="CQ23443" s="52"/>
      <c r="CR23443" s="52"/>
      <c r="CS23443" s="52"/>
      <c r="CT23443" s="52"/>
      <c r="CU23443" s="33"/>
      <c r="CV23443" s="33"/>
    </row>
    <row r="23444" spans="74:100">
      <c r="BV23444" s="62"/>
      <c r="BW23444" s="62"/>
      <c r="BX23444" s="62"/>
      <c r="BY23444" s="62"/>
      <c r="BZ23444" s="62"/>
      <c r="CA23444" s="62"/>
      <c r="CB23444" s="62"/>
      <c r="CC23444" s="62"/>
      <c r="CD23444" s="62"/>
      <c r="CE23444" s="62"/>
      <c r="CF23444" s="62"/>
      <c r="CL23444" s="56" t="s">
        <v>12942</v>
      </c>
      <c r="CM23444" s="56" t="s">
        <v>214</v>
      </c>
      <c r="CN23444" s="56" t="s">
        <v>214</v>
      </c>
      <c r="CO23444" s="52"/>
      <c r="CP23444" s="52"/>
      <c r="CQ23444" s="52"/>
      <c r="CR23444" s="52"/>
      <c r="CS23444" s="52"/>
      <c r="CT23444" s="52"/>
      <c r="CU23444" s="33"/>
      <c r="CV23444" s="33"/>
    </row>
    <row r="23445" spans="74:100">
      <c r="BV23445" s="62"/>
      <c r="BW23445" s="62"/>
      <c r="BX23445" s="62"/>
      <c r="BY23445" s="62"/>
      <c r="BZ23445" s="62"/>
      <c r="CA23445" s="62"/>
      <c r="CB23445" s="62"/>
      <c r="CC23445" s="62"/>
      <c r="CD23445" s="62"/>
      <c r="CE23445" s="62"/>
      <c r="CF23445" s="62"/>
      <c r="CL23445" s="56" t="s">
        <v>12947</v>
      </c>
      <c r="CM23445" s="56" t="s">
        <v>214</v>
      </c>
      <c r="CN23445" s="56" t="s">
        <v>214</v>
      </c>
      <c r="CO23445" s="52"/>
      <c r="CP23445" s="52"/>
      <c r="CQ23445" s="52"/>
      <c r="CR23445" s="52"/>
      <c r="CS23445" s="52"/>
      <c r="CT23445" s="52"/>
      <c r="CU23445" s="33"/>
      <c r="CV23445" s="33"/>
    </row>
    <row r="23446" spans="74:100">
      <c r="BV23446" s="62"/>
      <c r="BW23446" s="62"/>
      <c r="BX23446" s="62"/>
      <c r="BY23446" s="62"/>
      <c r="BZ23446" s="62"/>
      <c r="CA23446" s="62"/>
      <c r="CB23446" s="62"/>
      <c r="CC23446" s="62"/>
      <c r="CD23446" s="62"/>
      <c r="CE23446" s="62"/>
      <c r="CF23446" s="62"/>
      <c r="CL23446" s="56" t="s">
        <v>29757</v>
      </c>
      <c r="CM23446" s="56" t="s">
        <v>216</v>
      </c>
      <c r="CN23446" s="56" t="s">
        <v>216</v>
      </c>
      <c r="CO23446" s="52"/>
      <c r="CP23446" s="52"/>
      <c r="CQ23446" s="52"/>
      <c r="CR23446" s="52"/>
      <c r="CS23446" s="52"/>
      <c r="CT23446" s="52"/>
      <c r="CU23446" s="33"/>
      <c r="CV23446" s="33"/>
    </row>
    <row r="23447" spans="74:100">
      <c r="BV23447" s="62"/>
      <c r="BW23447" s="62"/>
      <c r="BX23447" s="62"/>
      <c r="BY23447" s="62"/>
      <c r="BZ23447" s="62"/>
      <c r="CA23447" s="62"/>
      <c r="CB23447" s="62"/>
      <c r="CC23447" s="62"/>
      <c r="CD23447" s="62"/>
      <c r="CE23447" s="62"/>
      <c r="CF23447" s="62"/>
      <c r="CL23447" s="56" t="s">
        <v>29758</v>
      </c>
      <c r="CM23447" s="56" t="s">
        <v>216</v>
      </c>
      <c r="CN23447" s="56" t="s">
        <v>216</v>
      </c>
      <c r="CO23447" s="52"/>
      <c r="CP23447" s="52"/>
      <c r="CQ23447" s="52"/>
      <c r="CR23447" s="52"/>
      <c r="CS23447" s="52"/>
      <c r="CT23447" s="52"/>
      <c r="CU23447" s="33"/>
      <c r="CV23447" s="33"/>
    </row>
    <row r="23448" spans="74:100">
      <c r="BV23448" s="62"/>
      <c r="BW23448" s="62"/>
      <c r="BX23448" s="62"/>
      <c r="BY23448" s="62"/>
      <c r="BZ23448" s="62"/>
      <c r="CA23448" s="62"/>
      <c r="CB23448" s="62"/>
      <c r="CC23448" s="62"/>
      <c r="CD23448" s="62"/>
      <c r="CE23448" s="62"/>
      <c r="CF23448" s="62"/>
      <c r="CL23448" s="56" t="s">
        <v>12948</v>
      </c>
      <c r="CM23448" s="56" t="s">
        <v>214</v>
      </c>
      <c r="CN23448" s="56" t="s">
        <v>214</v>
      </c>
      <c r="CO23448" s="52"/>
      <c r="CP23448" s="52"/>
      <c r="CQ23448" s="52"/>
      <c r="CR23448" s="52"/>
      <c r="CS23448" s="52"/>
      <c r="CT23448" s="52"/>
      <c r="CU23448" s="33"/>
      <c r="CV23448" s="33"/>
    </row>
    <row r="23449" spans="74:100">
      <c r="BV23449" s="62"/>
      <c r="BW23449" s="62"/>
      <c r="BX23449" s="62"/>
      <c r="BY23449" s="62"/>
      <c r="BZ23449" s="62"/>
      <c r="CA23449" s="62"/>
      <c r="CB23449" s="62"/>
      <c r="CC23449" s="62"/>
      <c r="CD23449" s="62"/>
      <c r="CE23449" s="62"/>
      <c r="CF23449" s="62"/>
      <c r="CL23449" s="56" t="s">
        <v>12949</v>
      </c>
      <c r="CM23449" s="56" t="s">
        <v>213</v>
      </c>
      <c r="CN23449" s="56" t="s">
        <v>213</v>
      </c>
      <c r="CO23449" s="52"/>
      <c r="CP23449" s="52"/>
      <c r="CQ23449" s="52"/>
      <c r="CR23449" s="52"/>
      <c r="CS23449" s="52"/>
      <c r="CT23449" s="52"/>
      <c r="CU23449" s="33"/>
      <c r="CV23449" s="33"/>
    </row>
    <row r="23450" spans="74:100">
      <c r="BV23450" s="62"/>
      <c r="BW23450" s="62"/>
      <c r="BX23450" s="62"/>
      <c r="BY23450" s="62"/>
      <c r="BZ23450" s="62"/>
      <c r="CA23450" s="62"/>
      <c r="CB23450" s="62"/>
      <c r="CC23450" s="62"/>
      <c r="CD23450" s="62"/>
      <c r="CE23450" s="62"/>
      <c r="CF23450" s="62"/>
      <c r="CL23450" s="56" t="s">
        <v>11932</v>
      </c>
      <c r="CM23450" s="56" t="s">
        <v>216</v>
      </c>
      <c r="CN23450" s="56" t="s">
        <v>216</v>
      </c>
      <c r="CO23450" s="52"/>
      <c r="CP23450" s="52"/>
      <c r="CQ23450" s="52"/>
      <c r="CR23450" s="52"/>
      <c r="CS23450" s="52"/>
      <c r="CT23450" s="52"/>
      <c r="CU23450" s="33"/>
      <c r="CV23450" s="33"/>
    </row>
    <row r="23451" spans="74:100">
      <c r="BV23451" s="62"/>
      <c r="BW23451" s="62"/>
      <c r="BX23451" s="62"/>
      <c r="BY23451" s="62"/>
      <c r="BZ23451" s="62"/>
      <c r="CA23451" s="62"/>
      <c r="CB23451" s="62"/>
      <c r="CC23451" s="62"/>
      <c r="CD23451" s="62"/>
      <c r="CE23451" s="62"/>
      <c r="CF23451" s="62"/>
      <c r="CL23451" s="56" t="s">
        <v>26040</v>
      </c>
      <c r="CM23451" s="56" t="s">
        <v>215</v>
      </c>
      <c r="CN23451" s="56" t="s">
        <v>215</v>
      </c>
      <c r="CO23451" s="52"/>
      <c r="CP23451" s="52"/>
      <c r="CQ23451" s="52"/>
      <c r="CR23451" s="52"/>
      <c r="CS23451" s="52"/>
      <c r="CT23451" s="52"/>
      <c r="CU23451" s="33"/>
      <c r="CV23451" s="33"/>
    </row>
    <row r="23452" spans="74:100">
      <c r="BV23452" s="62"/>
      <c r="BW23452" s="62"/>
      <c r="BX23452" s="62"/>
      <c r="BY23452" s="62"/>
      <c r="BZ23452" s="62"/>
      <c r="CA23452" s="62"/>
      <c r="CB23452" s="62"/>
      <c r="CC23452" s="62"/>
      <c r="CD23452" s="62"/>
      <c r="CE23452" s="62"/>
      <c r="CF23452" s="62"/>
      <c r="CL23452" s="56" t="s">
        <v>11944</v>
      </c>
      <c r="CM23452" s="56" t="s">
        <v>215</v>
      </c>
      <c r="CN23452" s="56" t="s">
        <v>215</v>
      </c>
      <c r="CO23452" s="52"/>
      <c r="CP23452" s="52"/>
      <c r="CQ23452" s="52"/>
      <c r="CR23452" s="52"/>
      <c r="CS23452" s="52"/>
      <c r="CT23452" s="52"/>
      <c r="CU23452" s="33"/>
      <c r="CV23452" s="33"/>
    </row>
    <row r="23453" spans="74:100">
      <c r="BV23453" s="62"/>
      <c r="BW23453" s="62"/>
      <c r="BX23453" s="62"/>
      <c r="BY23453" s="62"/>
      <c r="BZ23453" s="62"/>
      <c r="CA23453" s="62"/>
      <c r="CB23453" s="62"/>
      <c r="CC23453" s="62"/>
      <c r="CD23453" s="62"/>
      <c r="CE23453" s="62"/>
      <c r="CF23453" s="62"/>
      <c r="CL23453" s="56" t="s">
        <v>11923</v>
      </c>
      <c r="CM23453" s="56" t="s">
        <v>215</v>
      </c>
      <c r="CN23453" s="56" t="s">
        <v>215</v>
      </c>
      <c r="CO23453" s="52"/>
      <c r="CP23453" s="52"/>
      <c r="CQ23453" s="52"/>
      <c r="CR23453" s="52"/>
      <c r="CS23453" s="52"/>
      <c r="CT23453" s="52"/>
      <c r="CU23453" s="33"/>
      <c r="CV23453" s="33"/>
    </row>
    <row r="23454" spans="74:100">
      <c r="BV23454" s="62"/>
      <c r="BW23454" s="62"/>
      <c r="BX23454" s="62"/>
      <c r="BY23454" s="62"/>
      <c r="BZ23454" s="62"/>
      <c r="CA23454" s="62"/>
      <c r="CB23454" s="62"/>
      <c r="CC23454" s="62"/>
      <c r="CD23454" s="62"/>
      <c r="CE23454" s="62"/>
      <c r="CF23454" s="62"/>
      <c r="CL23454" s="56" t="s">
        <v>11924</v>
      </c>
      <c r="CM23454" s="56" t="s">
        <v>215</v>
      </c>
      <c r="CN23454" s="56" t="s">
        <v>215</v>
      </c>
      <c r="CO23454" s="52"/>
      <c r="CP23454" s="52"/>
      <c r="CQ23454" s="52"/>
      <c r="CR23454" s="52"/>
      <c r="CS23454" s="52"/>
      <c r="CT23454" s="52"/>
      <c r="CU23454" s="33"/>
      <c r="CV23454" s="33"/>
    </row>
    <row r="23455" spans="74:100">
      <c r="BV23455" s="62"/>
      <c r="BW23455" s="62"/>
      <c r="BX23455" s="62"/>
      <c r="BY23455" s="62"/>
      <c r="BZ23455" s="62"/>
      <c r="CA23455" s="62"/>
      <c r="CB23455" s="62"/>
      <c r="CC23455" s="62"/>
      <c r="CD23455" s="62"/>
      <c r="CE23455" s="62"/>
      <c r="CF23455" s="62"/>
      <c r="CL23455" s="56" t="s">
        <v>11934</v>
      </c>
      <c r="CM23455" s="56" t="s">
        <v>216</v>
      </c>
      <c r="CN23455" s="56" t="s">
        <v>216</v>
      </c>
      <c r="CO23455" s="52"/>
      <c r="CP23455" s="52"/>
      <c r="CQ23455" s="52"/>
      <c r="CR23455" s="52"/>
      <c r="CS23455" s="52"/>
      <c r="CT23455" s="52"/>
      <c r="CU23455" s="33"/>
      <c r="CV23455" s="33"/>
    </row>
    <row r="23456" spans="74:100">
      <c r="BV23456" s="62"/>
      <c r="BW23456" s="62"/>
      <c r="BX23456" s="62"/>
      <c r="BY23456" s="62"/>
      <c r="BZ23456" s="62"/>
      <c r="CA23456" s="62"/>
      <c r="CB23456" s="62"/>
      <c r="CC23456" s="62"/>
      <c r="CD23456" s="62"/>
      <c r="CE23456" s="62"/>
      <c r="CF23456" s="62"/>
      <c r="CL23456" s="35" t="s">
        <v>29759</v>
      </c>
      <c r="CM23456" s="35" t="s">
        <v>217</v>
      </c>
      <c r="CN23456" s="35" t="s">
        <v>217</v>
      </c>
      <c r="CO23456" s="52"/>
      <c r="CP23456" s="52"/>
      <c r="CQ23456" s="52"/>
      <c r="CR23456" s="52"/>
      <c r="CS23456" s="52"/>
      <c r="CT23456" s="52"/>
      <c r="CU23456" s="33"/>
      <c r="CV23456" s="33"/>
    </row>
    <row r="23457" spans="74:100">
      <c r="BV23457" s="62"/>
      <c r="BW23457" s="62"/>
      <c r="BX23457" s="62"/>
      <c r="BY23457" s="62"/>
      <c r="BZ23457" s="62"/>
      <c r="CA23457" s="62"/>
      <c r="CB23457" s="62"/>
      <c r="CC23457" s="62"/>
      <c r="CD23457" s="62"/>
      <c r="CE23457" s="62"/>
      <c r="CF23457" s="62"/>
      <c r="CL23457" s="56" t="s">
        <v>7777</v>
      </c>
      <c r="CM23457" s="56" t="s">
        <v>214</v>
      </c>
      <c r="CN23457" s="56" t="s">
        <v>214</v>
      </c>
      <c r="CO23457" s="52"/>
      <c r="CP23457" s="52"/>
      <c r="CQ23457" s="52"/>
      <c r="CR23457" s="52"/>
      <c r="CS23457" s="52"/>
      <c r="CT23457" s="52"/>
      <c r="CU23457" s="33"/>
      <c r="CV23457" s="33"/>
    </row>
    <row r="23458" spans="74:100">
      <c r="BV23458" s="62"/>
      <c r="BW23458" s="62"/>
      <c r="BX23458" s="62"/>
      <c r="BY23458" s="62"/>
      <c r="BZ23458" s="62"/>
      <c r="CA23458" s="62"/>
      <c r="CB23458" s="62"/>
      <c r="CC23458" s="62"/>
      <c r="CD23458" s="62"/>
      <c r="CE23458" s="62"/>
      <c r="CF23458" s="62"/>
      <c r="CL23458" s="35" t="s">
        <v>12952</v>
      </c>
      <c r="CM23458" s="35" t="s">
        <v>217</v>
      </c>
      <c r="CN23458" s="35" t="s">
        <v>217</v>
      </c>
      <c r="CO23458" s="52"/>
      <c r="CP23458" s="52"/>
      <c r="CQ23458" s="52"/>
      <c r="CR23458" s="52"/>
      <c r="CS23458" s="52"/>
      <c r="CT23458" s="52"/>
      <c r="CU23458" s="33"/>
      <c r="CV23458" s="33"/>
    </row>
    <row r="23459" spans="74:100">
      <c r="BV23459" s="62"/>
      <c r="BW23459" s="62"/>
      <c r="BX23459" s="62"/>
      <c r="BY23459" s="62"/>
      <c r="BZ23459" s="62"/>
      <c r="CA23459" s="62"/>
      <c r="CB23459" s="62"/>
      <c r="CC23459" s="62"/>
      <c r="CD23459" s="62"/>
      <c r="CE23459" s="62"/>
      <c r="CF23459" s="62"/>
      <c r="CL23459" s="35" t="s">
        <v>12953</v>
      </c>
      <c r="CM23459" s="35" t="s">
        <v>217</v>
      </c>
      <c r="CN23459" s="35" t="s">
        <v>217</v>
      </c>
      <c r="CO23459" s="52"/>
      <c r="CP23459" s="52"/>
      <c r="CQ23459" s="52"/>
      <c r="CR23459" s="52"/>
      <c r="CS23459" s="52"/>
      <c r="CT23459" s="52"/>
      <c r="CU23459" s="33"/>
      <c r="CV23459" s="33"/>
    </row>
    <row r="23460" spans="74:100">
      <c r="BV23460" s="62"/>
      <c r="BW23460" s="62"/>
      <c r="BX23460" s="62"/>
      <c r="BY23460" s="62"/>
      <c r="BZ23460" s="62"/>
      <c r="CA23460" s="62"/>
      <c r="CB23460" s="62"/>
      <c r="CC23460" s="62"/>
      <c r="CD23460" s="62"/>
      <c r="CE23460" s="62"/>
      <c r="CF23460" s="62"/>
      <c r="CL23460" s="35" t="s">
        <v>13069</v>
      </c>
      <c r="CM23460" s="35" t="s">
        <v>217</v>
      </c>
      <c r="CN23460" s="35" t="s">
        <v>217</v>
      </c>
      <c r="CO23460" s="52"/>
      <c r="CP23460" s="52"/>
      <c r="CQ23460" s="52"/>
      <c r="CR23460" s="52"/>
      <c r="CS23460" s="52"/>
      <c r="CT23460" s="52"/>
      <c r="CU23460" s="33"/>
      <c r="CV23460" s="33"/>
    </row>
    <row r="23461" spans="74:100">
      <c r="BV23461" s="62"/>
      <c r="BW23461" s="62"/>
      <c r="BX23461" s="62"/>
      <c r="BY23461" s="62"/>
      <c r="BZ23461" s="62"/>
      <c r="CA23461" s="62"/>
      <c r="CB23461" s="62"/>
      <c r="CC23461" s="62"/>
      <c r="CD23461" s="62"/>
      <c r="CE23461" s="62"/>
      <c r="CF23461" s="62"/>
      <c r="CL23461" s="56" t="s">
        <v>14807</v>
      </c>
      <c r="CM23461" s="56" t="s">
        <v>215</v>
      </c>
      <c r="CN23461" s="56" t="s">
        <v>215</v>
      </c>
      <c r="CO23461" s="52"/>
      <c r="CP23461" s="52"/>
      <c r="CQ23461" s="52"/>
      <c r="CR23461" s="52"/>
      <c r="CS23461" s="52"/>
      <c r="CT23461" s="52"/>
      <c r="CU23461" s="33"/>
      <c r="CV23461" s="33"/>
    </row>
    <row r="23462" spans="74:100">
      <c r="BV23462" s="62"/>
      <c r="BW23462" s="62"/>
      <c r="BX23462" s="62"/>
      <c r="BY23462" s="62"/>
      <c r="BZ23462" s="62"/>
      <c r="CA23462" s="62"/>
      <c r="CB23462" s="62"/>
      <c r="CC23462" s="62"/>
      <c r="CD23462" s="62"/>
      <c r="CE23462" s="62"/>
      <c r="CF23462" s="62"/>
      <c r="CL23462" s="35" t="s">
        <v>14640</v>
      </c>
      <c r="CM23462" s="35" t="s">
        <v>217</v>
      </c>
      <c r="CN23462" s="35" t="s">
        <v>217</v>
      </c>
      <c r="CO23462" s="52"/>
      <c r="CP23462" s="52"/>
      <c r="CQ23462" s="52"/>
      <c r="CR23462" s="52"/>
      <c r="CS23462" s="52"/>
      <c r="CT23462" s="52"/>
      <c r="CU23462" s="33"/>
      <c r="CV23462" s="33"/>
    </row>
    <row r="23463" spans="74:100">
      <c r="BV23463" s="62"/>
      <c r="BW23463" s="62"/>
      <c r="BX23463" s="62"/>
      <c r="BY23463" s="62"/>
      <c r="BZ23463" s="62"/>
      <c r="CA23463" s="62"/>
      <c r="CB23463" s="62"/>
      <c r="CC23463" s="62"/>
      <c r="CD23463" s="62"/>
      <c r="CE23463" s="62"/>
      <c r="CF23463" s="62"/>
      <c r="CL23463" s="56" t="s">
        <v>8430</v>
      </c>
      <c r="CM23463" s="56" t="s">
        <v>216</v>
      </c>
      <c r="CN23463" s="56" t="s">
        <v>216</v>
      </c>
      <c r="CO23463" s="52"/>
      <c r="CP23463" s="52"/>
      <c r="CQ23463" s="52"/>
      <c r="CR23463" s="52"/>
      <c r="CS23463" s="52"/>
      <c r="CT23463" s="52"/>
      <c r="CU23463" s="33"/>
      <c r="CV23463" s="33"/>
    </row>
    <row r="23464" spans="74:100">
      <c r="BV23464" s="62"/>
      <c r="BW23464" s="62"/>
      <c r="BX23464" s="62"/>
      <c r="BY23464" s="62"/>
      <c r="BZ23464" s="62"/>
      <c r="CA23464" s="62"/>
      <c r="CB23464" s="62"/>
      <c r="CC23464" s="62"/>
      <c r="CD23464" s="62"/>
      <c r="CE23464" s="62"/>
      <c r="CF23464" s="62"/>
      <c r="CL23464" s="35" t="s">
        <v>8323</v>
      </c>
      <c r="CM23464" s="35" t="s">
        <v>217</v>
      </c>
      <c r="CN23464" s="35" t="s">
        <v>217</v>
      </c>
      <c r="CO23464" s="52"/>
      <c r="CP23464" s="52"/>
      <c r="CQ23464" s="52"/>
      <c r="CR23464" s="52"/>
      <c r="CS23464" s="52"/>
      <c r="CT23464" s="52"/>
      <c r="CU23464" s="33"/>
      <c r="CV23464" s="33"/>
    </row>
    <row r="23465" spans="74:100">
      <c r="BV23465" s="62"/>
      <c r="BW23465" s="62"/>
      <c r="BX23465" s="62"/>
      <c r="BY23465" s="62"/>
      <c r="BZ23465" s="62"/>
      <c r="CA23465" s="62"/>
      <c r="CB23465" s="62"/>
      <c r="CC23465" s="62"/>
      <c r="CD23465" s="62"/>
      <c r="CE23465" s="62"/>
      <c r="CF23465" s="62"/>
      <c r="CL23465" s="35" t="s">
        <v>12960</v>
      </c>
      <c r="CM23465" s="35" t="s">
        <v>217</v>
      </c>
      <c r="CN23465" s="35" t="s">
        <v>217</v>
      </c>
      <c r="CO23465" s="52"/>
      <c r="CP23465" s="52"/>
      <c r="CQ23465" s="52"/>
      <c r="CR23465" s="52"/>
      <c r="CS23465" s="52"/>
      <c r="CT23465" s="52"/>
      <c r="CU23465" s="33"/>
      <c r="CV23465" s="33"/>
    </row>
    <row r="23466" spans="74:100">
      <c r="BV23466" s="62"/>
      <c r="BW23466" s="62"/>
      <c r="BX23466" s="62"/>
      <c r="BY23466" s="62"/>
      <c r="BZ23466" s="62"/>
      <c r="CA23466" s="62"/>
      <c r="CB23466" s="62"/>
      <c r="CC23466" s="62"/>
      <c r="CD23466" s="62"/>
      <c r="CE23466" s="62"/>
      <c r="CF23466" s="62"/>
      <c r="CL23466" s="56" t="s">
        <v>12959</v>
      </c>
      <c r="CM23466" s="56" t="s">
        <v>213</v>
      </c>
      <c r="CN23466" s="56" t="s">
        <v>213</v>
      </c>
      <c r="CO23466" s="52"/>
      <c r="CP23466" s="52"/>
      <c r="CQ23466" s="52"/>
      <c r="CR23466" s="52"/>
      <c r="CS23466" s="52"/>
      <c r="CT23466" s="52"/>
      <c r="CU23466" s="33"/>
      <c r="CV23466" s="33"/>
    </row>
    <row r="23467" spans="74:100">
      <c r="BV23467" s="62"/>
      <c r="BW23467" s="62"/>
      <c r="BX23467" s="62"/>
      <c r="BY23467" s="62"/>
      <c r="BZ23467" s="62"/>
      <c r="CA23467" s="62"/>
      <c r="CB23467" s="62"/>
      <c r="CC23467" s="62"/>
      <c r="CD23467" s="62"/>
      <c r="CE23467" s="62"/>
      <c r="CF23467" s="62"/>
      <c r="CL23467" s="56" t="s">
        <v>12955</v>
      </c>
      <c r="CM23467" s="56" t="s">
        <v>216</v>
      </c>
      <c r="CN23467" s="56" t="s">
        <v>216</v>
      </c>
      <c r="CO23467" s="52"/>
      <c r="CP23467" s="52"/>
      <c r="CQ23467" s="52"/>
      <c r="CR23467" s="52"/>
      <c r="CS23467" s="52"/>
      <c r="CT23467" s="52"/>
      <c r="CU23467" s="33"/>
      <c r="CV23467" s="33"/>
    </row>
    <row r="23468" spans="74:100">
      <c r="BV23468" s="62"/>
      <c r="BW23468" s="62"/>
      <c r="BX23468" s="62"/>
      <c r="BY23468" s="62"/>
      <c r="BZ23468" s="62"/>
      <c r="CA23468" s="62"/>
      <c r="CB23468" s="62"/>
      <c r="CC23468" s="62"/>
      <c r="CD23468" s="62"/>
      <c r="CE23468" s="62"/>
      <c r="CF23468" s="62"/>
      <c r="CL23468" s="56" t="s">
        <v>12957</v>
      </c>
      <c r="CM23468" s="56" t="s">
        <v>215</v>
      </c>
      <c r="CN23468" s="56" t="s">
        <v>215</v>
      </c>
      <c r="CO23468" s="52"/>
      <c r="CP23468" s="52"/>
      <c r="CQ23468" s="52"/>
      <c r="CR23468" s="52"/>
      <c r="CS23468" s="52"/>
      <c r="CT23468" s="52"/>
      <c r="CU23468" s="33"/>
      <c r="CV23468" s="33"/>
    </row>
    <row r="23469" spans="74:100">
      <c r="BV23469" s="62"/>
      <c r="BW23469" s="62"/>
      <c r="BX23469" s="62"/>
      <c r="BY23469" s="62"/>
      <c r="BZ23469" s="62"/>
      <c r="CA23469" s="62"/>
      <c r="CB23469" s="62"/>
      <c r="CC23469" s="62"/>
      <c r="CD23469" s="62"/>
      <c r="CE23469" s="62"/>
      <c r="CF23469" s="62"/>
      <c r="CL23469" s="56" t="s">
        <v>12956</v>
      </c>
      <c r="CM23469" s="56" t="s">
        <v>217</v>
      </c>
      <c r="CN23469" s="56" t="s">
        <v>217</v>
      </c>
      <c r="CO23469" s="52"/>
      <c r="CP23469" s="52"/>
      <c r="CQ23469" s="52"/>
      <c r="CR23469" s="52"/>
      <c r="CS23469" s="52"/>
      <c r="CT23469" s="52"/>
      <c r="CU23469" s="33"/>
      <c r="CV23469" s="33"/>
    </row>
    <row r="23470" spans="74:100">
      <c r="BV23470" s="62"/>
      <c r="BW23470" s="62"/>
      <c r="BX23470" s="62"/>
      <c r="BY23470" s="62"/>
      <c r="BZ23470" s="62"/>
      <c r="CA23470" s="62"/>
      <c r="CB23470" s="62"/>
      <c r="CC23470" s="62"/>
      <c r="CD23470" s="62"/>
      <c r="CE23470" s="62"/>
      <c r="CF23470" s="62"/>
      <c r="CL23470" s="56" t="s">
        <v>11407</v>
      </c>
      <c r="CM23470" s="56" t="s">
        <v>216</v>
      </c>
      <c r="CN23470" s="56" t="s">
        <v>216</v>
      </c>
      <c r="CO23470" s="52"/>
      <c r="CP23470" s="52"/>
      <c r="CQ23470" s="52"/>
      <c r="CR23470" s="52"/>
      <c r="CS23470" s="52"/>
      <c r="CT23470" s="52"/>
      <c r="CU23470" s="33"/>
      <c r="CV23470" s="33"/>
    </row>
    <row r="23471" spans="74:100">
      <c r="BV23471" s="62"/>
      <c r="BW23471" s="62"/>
      <c r="BX23471" s="62"/>
      <c r="BY23471" s="62"/>
      <c r="BZ23471" s="62"/>
      <c r="CA23471" s="62"/>
      <c r="CB23471" s="62"/>
      <c r="CC23471" s="62"/>
      <c r="CD23471" s="62"/>
      <c r="CE23471" s="62"/>
      <c r="CF23471" s="62"/>
      <c r="CL23471" s="56" t="s">
        <v>12961</v>
      </c>
      <c r="CM23471" s="56" t="s">
        <v>216</v>
      </c>
      <c r="CN23471" s="56" t="s">
        <v>216</v>
      </c>
      <c r="CO23471" s="52"/>
      <c r="CP23471" s="52"/>
      <c r="CQ23471" s="52"/>
      <c r="CR23471" s="52"/>
      <c r="CS23471" s="52"/>
      <c r="CT23471" s="52"/>
      <c r="CU23471" s="33"/>
      <c r="CV23471" s="33"/>
    </row>
    <row r="23472" spans="74:100">
      <c r="BV23472" s="62"/>
      <c r="BW23472" s="62"/>
      <c r="BX23472" s="62"/>
      <c r="BY23472" s="62"/>
      <c r="BZ23472" s="62"/>
      <c r="CA23472" s="62"/>
      <c r="CB23472" s="62"/>
      <c r="CC23472" s="62"/>
      <c r="CD23472" s="62"/>
      <c r="CE23472" s="62"/>
      <c r="CF23472" s="62"/>
      <c r="CL23472" s="56" t="s">
        <v>12958</v>
      </c>
      <c r="CM23472" s="56" t="s">
        <v>215</v>
      </c>
      <c r="CN23472" s="56" t="s">
        <v>215</v>
      </c>
      <c r="CO23472" s="52"/>
      <c r="CP23472" s="52"/>
      <c r="CQ23472" s="52"/>
      <c r="CR23472" s="52"/>
      <c r="CS23472" s="52"/>
      <c r="CT23472" s="52"/>
      <c r="CU23472" s="33"/>
      <c r="CV23472" s="33"/>
    </row>
    <row r="23473" spans="74:100">
      <c r="BV23473" s="62"/>
      <c r="BW23473" s="62"/>
      <c r="BX23473" s="62"/>
      <c r="BY23473" s="62"/>
      <c r="BZ23473" s="62"/>
      <c r="CA23473" s="62"/>
      <c r="CB23473" s="62"/>
      <c r="CC23473" s="62"/>
      <c r="CD23473" s="62"/>
      <c r="CE23473" s="62"/>
      <c r="CF23473" s="62"/>
      <c r="CL23473" s="56" t="s">
        <v>12966</v>
      </c>
      <c r="CM23473" s="56" t="s">
        <v>215</v>
      </c>
      <c r="CN23473" s="56" t="s">
        <v>215</v>
      </c>
      <c r="CO23473" s="52"/>
      <c r="CP23473" s="52"/>
      <c r="CQ23473" s="52"/>
      <c r="CR23473" s="52"/>
      <c r="CS23473" s="52"/>
      <c r="CT23473" s="52"/>
      <c r="CU23473" s="33"/>
      <c r="CV23473" s="33"/>
    </row>
    <row r="23474" spans="74:100">
      <c r="BV23474" s="62"/>
      <c r="BW23474" s="62"/>
      <c r="BX23474" s="62"/>
      <c r="BY23474" s="62"/>
      <c r="BZ23474" s="62"/>
      <c r="CA23474" s="62"/>
      <c r="CB23474" s="62"/>
      <c r="CC23474" s="62"/>
      <c r="CD23474" s="62"/>
      <c r="CE23474" s="62"/>
      <c r="CF23474" s="62"/>
      <c r="CL23474" s="56" t="s">
        <v>12967</v>
      </c>
      <c r="CM23474" s="56" t="s">
        <v>215</v>
      </c>
      <c r="CN23474" s="56" t="s">
        <v>215</v>
      </c>
      <c r="CO23474" s="52"/>
      <c r="CP23474" s="52"/>
      <c r="CQ23474" s="52"/>
      <c r="CR23474" s="52"/>
      <c r="CS23474" s="52"/>
      <c r="CT23474" s="52"/>
      <c r="CU23474" s="33"/>
      <c r="CV23474" s="33"/>
    </row>
    <row r="23475" spans="74:100">
      <c r="BV23475" s="62"/>
      <c r="BW23475" s="62"/>
      <c r="BX23475" s="62"/>
      <c r="BY23475" s="62"/>
      <c r="BZ23475" s="62"/>
      <c r="CA23475" s="62"/>
      <c r="CB23475" s="62"/>
      <c r="CC23475" s="62"/>
      <c r="CD23475" s="62"/>
      <c r="CE23475" s="62"/>
      <c r="CF23475" s="62"/>
      <c r="CL23475" s="56" t="s">
        <v>12968</v>
      </c>
      <c r="CM23475" s="56" t="s">
        <v>215</v>
      </c>
      <c r="CN23475" s="56" t="s">
        <v>215</v>
      </c>
      <c r="CO23475" s="52"/>
      <c r="CP23475" s="52"/>
      <c r="CQ23475" s="52"/>
      <c r="CR23475" s="52"/>
      <c r="CS23475" s="52"/>
      <c r="CT23475" s="52"/>
      <c r="CU23475" s="33"/>
      <c r="CV23475" s="33"/>
    </row>
    <row r="23476" spans="74:100">
      <c r="BV23476" s="62"/>
      <c r="BW23476" s="62"/>
      <c r="BX23476" s="62"/>
      <c r="BY23476" s="62"/>
      <c r="BZ23476" s="62"/>
      <c r="CA23476" s="62"/>
      <c r="CB23476" s="62"/>
      <c r="CC23476" s="62"/>
      <c r="CD23476" s="62"/>
      <c r="CE23476" s="62"/>
      <c r="CF23476" s="62"/>
      <c r="CL23476" s="56" t="s">
        <v>12969</v>
      </c>
      <c r="CM23476" s="56" t="s">
        <v>215</v>
      </c>
      <c r="CN23476" s="56" t="s">
        <v>215</v>
      </c>
      <c r="CO23476" s="52"/>
      <c r="CP23476" s="52"/>
      <c r="CQ23476" s="52"/>
      <c r="CR23476" s="52"/>
      <c r="CS23476" s="52"/>
      <c r="CT23476" s="52"/>
      <c r="CU23476" s="33"/>
      <c r="CV23476" s="33"/>
    </row>
    <row r="23477" spans="74:100">
      <c r="BV23477" s="62"/>
      <c r="BW23477" s="62"/>
      <c r="BX23477" s="62"/>
      <c r="BY23477" s="62"/>
      <c r="BZ23477" s="62"/>
      <c r="CA23477" s="62"/>
      <c r="CB23477" s="62"/>
      <c r="CC23477" s="62"/>
      <c r="CD23477" s="62"/>
      <c r="CE23477" s="62"/>
      <c r="CF23477" s="62"/>
      <c r="CL23477" s="56" t="s">
        <v>12970</v>
      </c>
      <c r="CM23477" s="56" t="s">
        <v>215</v>
      </c>
      <c r="CN23477" s="56" t="s">
        <v>215</v>
      </c>
      <c r="CO23477" s="52"/>
      <c r="CP23477" s="52"/>
      <c r="CQ23477" s="52"/>
      <c r="CR23477" s="52"/>
      <c r="CS23477" s="52"/>
      <c r="CT23477" s="52"/>
      <c r="CU23477" s="33"/>
      <c r="CV23477" s="33"/>
    </row>
    <row r="23478" spans="74:100">
      <c r="BV23478" s="62"/>
      <c r="BW23478" s="62"/>
      <c r="BX23478" s="62"/>
      <c r="BY23478" s="62"/>
      <c r="BZ23478" s="62"/>
      <c r="CA23478" s="62"/>
      <c r="CB23478" s="62"/>
      <c r="CC23478" s="62"/>
      <c r="CD23478" s="62"/>
      <c r="CE23478" s="62"/>
      <c r="CF23478" s="62"/>
      <c r="CL23478" s="56" t="s">
        <v>12971</v>
      </c>
      <c r="CM23478" s="56" t="s">
        <v>215</v>
      </c>
      <c r="CN23478" s="56" t="s">
        <v>215</v>
      </c>
      <c r="CO23478" s="52"/>
      <c r="CP23478" s="52"/>
      <c r="CQ23478" s="52"/>
      <c r="CR23478" s="52"/>
      <c r="CS23478" s="52"/>
      <c r="CT23478" s="52"/>
      <c r="CU23478" s="33"/>
      <c r="CV23478" s="33"/>
    </row>
    <row r="23479" spans="74:100">
      <c r="BV23479" s="62"/>
      <c r="BW23479" s="62"/>
      <c r="BX23479" s="62"/>
      <c r="BY23479" s="62"/>
      <c r="BZ23479" s="62"/>
      <c r="CA23479" s="62"/>
      <c r="CB23479" s="62"/>
      <c r="CC23479" s="62"/>
      <c r="CD23479" s="62"/>
      <c r="CE23479" s="62"/>
      <c r="CF23479" s="62"/>
      <c r="CL23479" s="56" t="s">
        <v>12972</v>
      </c>
      <c r="CM23479" s="56" t="s">
        <v>215</v>
      </c>
      <c r="CN23479" s="56" t="s">
        <v>215</v>
      </c>
      <c r="CO23479" s="52"/>
      <c r="CP23479" s="52"/>
      <c r="CQ23479" s="52"/>
      <c r="CR23479" s="52"/>
      <c r="CS23479" s="52"/>
      <c r="CT23479" s="52"/>
      <c r="CU23479" s="33"/>
      <c r="CV23479" s="33"/>
    </row>
    <row r="23480" spans="74:100">
      <c r="BV23480" s="62"/>
      <c r="BW23480" s="62"/>
      <c r="BX23480" s="62"/>
      <c r="BY23480" s="62"/>
      <c r="BZ23480" s="62"/>
      <c r="CA23480" s="62"/>
      <c r="CB23480" s="62"/>
      <c r="CC23480" s="62"/>
      <c r="CD23480" s="62"/>
      <c r="CE23480" s="62"/>
      <c r="CF23480" s="62"/>
      <c r="CL23480" s="56" t="s">
        <v>12973</v>
      </c>
      <c r="CM23480" s="56" t="s">
        <v>215</v>
      </c>
      <c r="CN23480" s="56" t="s">
        <v>215</v>
      </c>
      <c r="CO23480" s="52"/>
      <c r="CP23480" s="52"/>
      <c r="CQ23480" s="52"/>
      <c r="CR23480" s="52"/>
      <c r="CS23480" s="52"/>
      <c r="CT23480" s="52"/>
      <c r="CU23480" s="33"/>
      <c r="CV23480" s="33"/>
    </row>
    <row r="23481" spans="74:100">
      <c r="BV23481" s="62"/>
      <c r="BW23481" s="62"/>
      <c r="BX23481" s="62"/>
      <c r="BY23481" s="62"/>
      <c r="BZ23481" s="62"/>
      <c r="CA23481" s="62"/>
      <c r="CB23481" s="62"/>
      <c r="CC23481" s="62"/>
      <c r="CD23481" s="62"/>
      <c r="CE23481" s="62"/>
      <c r="CF23481" s="62"/>
      <c r="CL23481" s="56" t="s">
        <v>12974</v>
      </c>
      <c r="CM23481" s="56" t="s">
        <v>215</v>
      </c>
      <c r="CN23481" s="56" t="s">
        <v>215</v>
      </c>
      <c r="CO23481" s="52"/>
      <c r="CP23481" s="52"/>
      <c r="CQ23481" s="52"/>
      <c r="CR23481" s="52"/>
      <c r="CS23481" s="52"/>
      <c r="CT23481" s="52"/>
      <c r="CU23481" s="33"/>
      <c r="CV23481" s="33"/>
    </row>
    <row r="23482" spans="74:100">
      <c r="BV23482" s="62"/>
      <c r="BW23482" s="62"/>
      <c r="BX23482" s="62"/>
      <c r="BY23482" s="62"/>
      <c r="BZ23482" s="62"/>
      <c r="CA23482" s="62"/>
      <c r="CB23482" s="62"/>
      <c r="CC23482" s="62"/>
      <c r="CD23482" s="62"/>
      <c r="CE23482" s="62"/>
      <c r="CF23482" s="62"/>
      <c r="CL23482" s="56" t="s">
        <v>12975</v>
      </c>
      <c r="CM23482" s="56" t="s">
        <v>215</v>
      </c>
      <c r="CN23482" s="56" t="s">
        <v>215</v>
      </c>
      <c r="CO23482" s="52"/>
      <c r="CP23482" s="52"/>
      <c r="CQ23482" s="52"/>
      <c r="CR23482" s="52"/>
      <c r="CS23482" s="52"/>
      <c r="CT23482" s="52"/>
      <c r="CU23482" s="33"/>
      <c r="CV23482" s="33"/>
    </row>
    <row r="23483" spans="74:100">
      <c r="BV23483" s="62"/>
      <c r="BW23483" s="62"/>
      <c r="BX23483" s="62"/>
      <c r="BY23483" s="62"/>
      <c r="BZ23483" s="62"/>
      <c r="CA23483" s="62"/>
      <c r="CB23483" s="62"/>
      <c r="CC23483" s="62"/>
      <c r="CD23483" s="62"/>
      <c r="CE23483" s="62"/>
      <c r="CF23483" s="62"/>
      <c r="CL23483" s="35" t="s">
        <v>9218</v>
      </c>
      <c r="CM23483" s="35" t="s">
        <v>217</v>
      </c>
      <c r="CN23483" s="35" t="s">
        <v>217</v>
      </c>
      <c r="CO23483" s="52"/>
      <c r="CP23483" s="52"/>
      <c r="CQ23483" s="52"/>
      <c r="CR23483" s="52"/>
      <c r="CS23483" s="52"/>
      <c r="CT23483" s="52"/>
      <c r="CU23483" s="33"/>
      <c r="CV23483" s="33"/>
    </row>
    <row r="23484" spans="74:100">
      <c r="BV23484" s="62"/>
      <c r="BW23484" s="62"/>
      <c r="BX23484" s="62"/>
      <c r="BY23484" s="62"/>
      <c r="BZ23484" s="62"/>
      <c r="CA23484" s="62"/>
      <c r="CB23484" s="62"/>
      <c r="CC23484" s="62"/>
      <c r="CD23484" s="62"/>
      <c r="CE23484" s="62"/>
      <c r="CF23484" s="62"/>
      <c r="CL23484" s="35" t="s">
        <v>9219</v>
      </c>
      <c r="CM23484" s="35" t="s">
        <v>217</v>
      </c>
      <c r="CN23484" s="35" t="s">
        <v>217</v>
      </c>
      <c r="CO23484" s="52"/>
      <c r="CP23484" s="52"/>
      <c r="CQ23484" s="52"/>
      <c r="CR23484" s="52"/>
      <c r="CS23484" s="52"/>
      <c r="CT23484" s="52"/>
      <c r="CU23484" s="33"/>
      <c r="CV23484" s="33"/>
    </row>
    <row r="23485" spans="74:100">
      <c r="BV23485" s="62"/>
      <c r="BW23485" s="62"/>
      <c r="BX23485" s="62"/>
      <c r="BY23485" s="62"/>
      <c r="BZ23485" s="62"/>
      <c r="CA23485" s="62"/>
      <c r="CB23485" s="62"/>
      <c r="CC23485" s="62"/>
      <c r="CD23485" s="62"/>
      <c r="CE23485" s="62"/>
      <c r="CF23485" s="62"/>
      <c r="CL23485" s="56" t="s">
        <v>2029</v>
      </c>
      <c r="CM23485" s="56" t="s">
        <v>215</v>
      </c>
      <c r="CN23485" s="56" t="s">
        <v>215</v>
      </c>
      <c r="CO23485" s="52"/>
      <c r="CP23485" s="52"/>
      <c r="CQ23485" s="52"/>
      <c r="CR23485" s="52"/>
      <c r="CS23485" s="52"/>
      <c r="CT23485" s="52"/>
      <c r="CU23485" s="33"/>
      <c r="CV23485" s="33"/>
    </row>
    <row r="23486" spans="74:100">
      <c r="BV23486" s="62"/>
      <c r="BW23486" s="62"/>
      <c r="BX23486" s="62"/>
      <c r="BY23486" s="62"/>
      <c r="BZ23486" s="62"/>
      <c r="CA23486" s="62"/>
      <c r="CB23486" s="62"/>
      <c r="CC23486" s="62"/>
      <c r="CD23486" s="62"/>
      <c r="CE23486" s="62"/>
      <c r="CF23486" s="62"/>
      <c r="CL23486" s="56" t="s">
        <v>12924</v>
      </c>
      <c r="CM23486" s="56" t="s">
        <v>215</v>
      </c>
      <c r="CN23486" s="56" t="s">
        <v>215</v>
      </c>
      <c r="CO23486" s="52"/>
      <c r="CP23486" s="52"/>
      <c r="CQ23486" s="52"/>
      <c r="CR23486" s="52"/>
      <c r="CS23486" s="52"/>
      <c r="CT23486" s="52"/>
      <c r="CU23486" s="33"/>
      <c r="CV23486" s="33"/>
    </row>
    <row r="23487" spans="74:100">
      <c r="BV23487" s="62"/>
      <c r="BW23487" s="62"/>
      <c r="BX23487" s="62"/>
      <c r="BY23487" s="62"/>
      <c r="BZ23487" s="62"/>
      <c r="CA23487" s="62"/>
      <c r="CB23487" s="62"/>
      <c r="CC23487" s="62"/>
      <c r="CD23487" s="62"/>
      <c r="CE23487" s="62"/>
      <c r="CF23487" s="62"/>
      <c r="CL23487" s="56" t="s">
        <v>12977</v>
      </c>
      <c r="CM23487" s="56" t="s">
        <v>213</v>
      </c>
      <c r="CN23487" s="56" t="s">
        <v>213</v>
      </c>
      <c r="CO23487" s="52"/>
      <c r="CP23487" s="52"/>
      <c r="CQ23487" s="52"/>
      <c r="CR23487" s="52"/>
      <c r="CS23487" s="52"/>
      <c r="CT23487" s="52"/>
      <c r="CU23487" s="33"/>
      <c r="CV23487" s="33"/>
    </row>
    <row r="23488" spans="74:100">
      <c r="BV23488" s="62"/>
      <c r="BW23488" s="62"/>
      <c r="BX23488" s="62"/>
      <c r="BY23488" s="62"/>
      <c r="BZ23488" s="62"/>
      <c r="CA23488" s="62"/>
      <c r="CB23488" s="62"/>
      <c r="CC23488" s="62"/>
      <c r="CD23488" s="62"/>
      <c r="CE23488" s="62"/>
      <c r="CF23488" s="62"/>
      <c r="CL23488" s="56" t="s">
        <v>12978</v>
      </c>
      <c r="CM23488" s="56" t="s">
        <v>213</v>
      </c>
      <c r="CN23488" s="56" t="s">
        <v>213</v>
      </c>
      <c r="CO23488" s="52"/>
      <c r="CP23488" s="52"/>
      <c r="CQ23488" s="52"/>
      <c r="CR23488" s="52"/>
      <c r="CS23488" s="52"/>
      <c r="CT23488" s="52"/>
      <c r="CU23488" s="33"/>
      <c r="CV23488" s="33"/>
    </row>
    <row r="23489" spans="74:100">
      <c r="BV23489" s="62"/>
      <c r="BW23489" s="62"/>
      <c r="BX23489" s="62"/>
      <c r="BY23489" s="62"/>
      <c r="BZ23489" s="62"/>
      <c r="CA23489" s="62"/>
      <c r="CB23489" s="62"/>
      <c r="CC23489" s="62"/>
      <c r="CD23489" s="62"/>
      <c r="CE23489" s="62"/>
      <c r="CF23489" s="62"/>
      <c r="CL23489" s="56" t="s">
        <v>12979</v>
      </c>
      <c r="CM23489" s="56" t="s">
        <v>213</v>
      </c>
      <c r="CN23489" s="56" t="s">
        <v>213</v>
      </c>
      <c r="CO23489" s="52"/>
      <c r="CP23489" s="52"/>
      <c r="CQ23489" s="52"/>
      <c r="CR23489" s="52"/>
      <c r="CS23489" s="52"/>
      <c r="CT23489" s="52"/>
      <c r="CU23489" s="33"/>
      <c r="CV23489" s="33"/>
    </row>
    <row r="23490" spans="74:100">
      <c r="BV23490" s="62"/>
      <c r="BW23490" s="62"/>
      <c r="BX23490" s="62"/>
      <c r="BY23490" s="62"/>
      <c r="BZ23490" s="62"/>
      <c r="CA23490" s="62"/>
      <c r="CB23490" s="62"/>
      <c r="CC23490" s="62"/>
      <c r="CD23490" s="62"/>
      <c r="CE23490" s="62"/>
      <c r="CF23490" s="62"/>
      <c r="CL23490" s="56" t="s">
        <v>2031</v>
      </c>
      <c r="CM23490" s="56" t="s">
        <v>215</v>
      </c>
      <c r="CN23490" s="56" t="s">
        <v>215</v>
      </c>
      <c r="CO23490" s="52"/>
      <c r="CP23490" s="52"/>
      <c r="CQ23490" s="52"/>
      <c r="CR23490" s="52"/>
      <c r="CS23490" s="52"/>
      <c r="CT23490" s="52"/>
      <c r="CU23490" s="33"/>
      <c r="CV23490" s="33"/>
    </row>
    <row r="23491" spans="74:100">
      <c r="BV23491" s="62"/>
      <c r="BW23491" s="62"/>
      <c r="BX23491" s="62"/>
      <c r="BY23491" s="62"/>
      <c r="BZ23491" s="62"/>
      <c r="CA23491" s="62"/>
      <c r="CB23491" s="62"/>
      <c r="CC23491" s="62"/>
      <c r="CD23491" s="62"/>
      <c r="CE23491" s="62"/>
      <c r="CF23491" s="62"/>
      <c r="CL23491" s="35" t="s">
        <v>9220</v>
      </c>
      <c r="CM23491" s="35" t="s">
        <v>217</v>
      </c>
      <c r="CN23491" s="35" t="s">
        <v>217</v>
      </c>
      <c r="CO23491" s="52"/>
      <c r="CP23491" s="52"/>
      <c r="CQ23491" s="52"/>
      <c r="CR23491" s="52"/>
      <c r="CS23491" s="52"/>
      <c r="CT23491" s="52"/>
      <c r="CU23491" s="33"/>
      <c r="CV23491" s="33"/>
    </row>
    <row r="23492" spans="74:100">
      <c r="BV23492" s="62"/>
      <c r="BW23492" s="62"/>
      <c r="BX23492" s="62"/>
      <c r="BY23492" s="62"/>
      <c r="BZ23492" s="62"/>
      <c r="CA23492" s="62"/>
      <c r="CB23492" s="62"/>
      <c r="CC23492" s="62"/>
      <c r="CD23492" s="62"/>
      <c r="CE23492" s="62"/>
      <c r="CF23492" s="62"/>
      <c r="CL23492" s="56" t="s">
        <v>2032</v>
      </c>
      <c r="CM23492" s="56" t="s">
        <v>215</v>
      </c>
      <c r="CN23492" s="56" t="s">
        <v>215</v>
      </c>
      <c r="CO23492" s="52"/>
      <c r="CP23492" s="52"/>
      <c r="CQ23492" s="52"/>
      <c r="CR23492" s="52"/>
      <c r="CS23492" s="52"/>
      <c r="CT23492" s="52"/>
      <c r="CU23492" s="33"/>
      <c r="CV23492" s="33"/>
    </row>
    <row r="23493" spans="74:100">
      <c r="BV23493" s="62"/>
      <c r="BW23493" s="62"/>
      <c r="BX23493" s="62"/>
      <c r="BY23493" s="62"/>
      <c r="BZ23493" s="62"/>
      <c r="CA23493" s="62"/>
      <c r="CB23493" s="62"/>
      <c r="CC23493" s="62"/>
      <c r="CD23493" s="62"/>
      <c r="CE23493" s="62"/>
      <c r="CF23493" s="62"/>
      <c r="CL23493" s="35" t="s">
        <v>29760</v>
      </c>
      <c r="CM23493" s="35" t="s">
        <v>217</v>
      </c>
      <c r="CN23493" s="35" t="s">
        <v>217</v>
      </c>
      <c r="CO23493" s="52"/>
      <c r="CP23493" s="52"/>
      <c r="CQ23493" s="52"/>
      <c r="CR23493" s="52"/>
      <c r="CS23493" s="52"/>
      <c r="CT23493" s="52"/>
      <c r="CU23493" s="33"/>
      <c r="CV23493" s="33"/>
    </row>
    <row r="23494" spans="74:100">
      <c r="BV23494" s="62"/>
      <c r="BW23494" s="62"/>
      <c r="BX23494" s="62"/>
      <c r="BY23494" s="62"/>
      <c r="BZ23494" s="62"/>
      <c r="CA23494" s="62"/>
      <c r="CB23494" s="62"/>
      <c r="CC23494" s="62"/>
      <c r="CD23494" s="62"/>
      <c r="CE23494" s="62"/>
      <c r="CF23494" s="62"/>
      <c r="CL23494" s="56" t="s">
        <v>12980</v>
      </c>
      <c r="CM23494" s="56" t="s">
        <v>213</v>
      </c>
      <c r="CN23494" s="56" t="s">
        <v>213</v>
      </c>
      <c r="CO23494" s="52"/>
      <c r="CP23494" s="52"/>
      <c r="CQ23494" s="52"/>
      <c r="CR23494" s="52"/>
      <c r="CS23494" s="52"/>
      <c r="CT23494" s="52"/>
      <c r="CU23494" s="33"/>
      <c r="CV23494" s="33"/>
    </row>
    <row r="23495" spans="74:100">
      <c r="BV23495" s="62"/>
      <c r="BW23495" s="62"/>
      <c r="BX23495" s="62"/>
      <c r="BY23495" s="62"/>
      <c r="BZ23495" s="62"/>
      <c r="CA23495" s="62"/>
      <c r="CB23495" s="62"/>
      <c r="CC23495" s="62"/>
      <c r="CD23495" s="62"/>
      <c r="CE23495" s="62"/>
      <c r="CF23495" s="62"/>
      <c r="CL23495" s="56" t="s">
        <v>2034</v>
      </c>
      <c r="CM23495" s="56" t="s">
        <v>213</v>
      </c>
      <c r="CN23495" s="56" t="s">
        <v>213</v>
      </c>
      <c r="CO23495" s="52"/>
      <c r="CP23495" s="52"/>
      <c r="CQ23495" s="52"/>
      <c r="CR23495" s="52"/>
      <c r="CS23495" s="52"/>
      <c r="CT23495" s="52"/>
      <c r="CU23495" s="33"/>
      <c r="CV23495" s="33"/>
    </row>
    <row r="23496" spans="74:100">
      <c r="BV23496" s="62"/>
      <c r="BW23496" s="62"/>
      <c r="BX23496" s="62"/>
      <c r="BY23496" s="62"/>
      <c r="BZ23496" s="62"/>
      <c r="CA23496" s="62"/>
      <c r="CB23496" s="62"/>
      <c r="CC23496" s="62"/>
      <c r="CD23496" s="62"/>
      <c r="CE23496" s="62"/>
      <c r="CF23496" s="62"/>
      <c r="CL23496" s="56" t="s">
        <v>12987</v>
      </c>
      <c r="CM23496" s="56" t="s">
        <v>213</v>
      </c>
      <c r="CN23496" s="56" t="s">
        <v>213</v>
      </c>
      <c r="CO23496" s="52"/>
      <c r="CP23496" s="52"/>
      <c r="CQ23496" s="52"/>
      <c r="CR23496" s="52"/>
      <c r="CS23496" s="52"/>
      <c r="CT23496" s="52"/>
      <c r="CU23496" s="33"/>
      <c r="CV23496" s="33"/>
    </row>
    <row r="23497" spans="74:100">
      <c r="BV23497" s="62"/>
      <c r="BW23497" s="62"/>
      <c r="BX23497" s="62"/>
      <c r="BY23497" s="62"/>
      <c r="BZ23497" s="62"/>
      <c r="CA23497" s="62"/>
      <c r="CB23497" s="62"/>
      <c r="CC23497" s="62"/>
      <c r="CD23497" s="62"/>
      <c r="CE23497" s="62"/>
      <c r="CF23497" s="62"/>
      <c r="CL23497" s="56" t="s">
        <v>12988</v>
      </c>
      <c r="CM23497" s="56" t="s">
        <v>213</v>
      </c>
      <c r="CN23497" s="56" t="s">
        <v>213</v>
      </c>
      <c r="CO23497" s="52"/>
      <c r="CP23497" s="52"/>
      <c r="CQ23497" s="52"/>
      <c r="CR23497" s="52"/>
      <c r="CS23497" s="52"/>
      <c r="CT23497" s="52"/>
      <c r="CU23497" s="33"/>
      <c r="CV23497" s="33"/>
    </row>
    <row r="23498" spans="74:100">
      <c r="BV23498" s="62"/>
      <c r="BW23498" s="62"/>
      <c r="BX23498" s="62"/>
      <c r="BY23498" s="62"/>
      <c r="BZ23498" s="62"/>
      <c r="CA23498" s="62"/>
      <c r="CB23498" s="62"/>
      <c r="CC23498" s="62"/>
      <c r="CD23498" s="62"/>
      <c r="CE23498" s="62"/>
      <c r="CF23498" s="62"/>
      <c r="CL23498" s="56" t="s">
        <v>12989</v>
      </c>
      <c r="CM23498" s="56" t="s">
        <v>213</v>
      </c>
      <c r="CN23498" s="56" t="s">
        <v>213</v>
      </c>
      <c r="CO23498" s="52"/>
      <c r="CP23498" s="52"/>
      <c r="CQ23498" s="52"/>
      <c r="CR23498" s="52"/>
      <c r="CS23498" s="52"/>
      <c r="CT23498" s="52"/>
      <c r="CU23498" s="33"/>
      <c r="CV23498" s="33"/>
    </row>
    <row r="23499" spans="74:100">
      <c r="BV23499" s="62"/>
      <c r="BW23499" s="62"/>
      <c r="BX23499" s="62"/>
      <c r="BY23499" s="62"/>
      <c r="BZ23499" s="62"/>
      <c r="CA23499" s="62"/>
      <c r="CB23499" s="62"/>
      <c r="CC23499" s="62"/>
      <c r="CD23499" s="62"/>
      <c r="CE23499" s="62"/>
      <c r="CF23499" s="62"/>
      <c r="CL23499" s="56" t="s">
        <v>12982</v>
      </c>
      <c r="CM23499" s="56" t="s">
        <v>213</v>
      </c>
      <c r="CN23499" s="56" t="s">
        <v>213</v>
      </c>
      <c r="CO23499" s="52"/>
      <c r="CP23499" s="52"/>
      <c r="CQ23499" s="52"/>
      <c r="CR23499" s="52"/>
      <c r="CS23499" s="52"/>
      <c r="CT23499" s="52"/>
      <c r="CU23499" s="33"/>
      <c r="CV23499" s="33"/>
    </row>
    <row r="23500" spans="74:100">
      <c r="BV23500" s="62"/>
      <c r="BW23500" s="62"/>
      <c r="BX23500" s="62"/>
      <c r="BY23500" s="62"/>
      <c r="BZ23500" s="62"/>
      <c r="CA23500" s="62"/>
      <c r="CB23500" s="62"/>
      <c r="CC23500" s="62"/>
      <c r="CD23500" s="62"/>
      <c r="CE23500" s="62"/>
      <c r="CF23500" s="62"/>
      <c r="CL23500" s="56" t="s">
        <v>12984</v>
      </c>
      <c r="CM23500" s="56" t="s">
        <v>213</v>
      </c>
      <c r="CN23500" s="56" t="s">
        <v>213</v>
      </c>
      <c r="CO23500" s="52"/>
      <c r="CP23500" s="52"/>
      <c r="CQ23500" s="52"/>
      <c r="CR23500" s="52"/>
      <c r="CS23500" s="52"/>
      <c r="CT23500" s="52"/>
      <c r="CU23500" s="33"/>
      <c r="CV23500" s="33"/>
    </row>
    <row r="23501" spans="74:100">
      <c r="BV23501" s="62"/>
      <c r="BW23501" s="62"/>
      <c r="BX23501" s="62"/>
      <c r="BY23501" s="62"/>
      <c r="BZ23501" s="62"/>
      <c r="CA23501" s="62"/>
      <c r="CB23501" s="62"/>
      <c r="CC23501" s="62"/>
      <c r="CD23501" s="62"/>
      <c r="CE23501" s="62"/>
      <c r="CF23501" s="62"/>
      <c r="CL23501" s="56" t="s">
        <v>12990</v>
      </c>
      <c r="CM23501" s="56" t="s">
        <v>213</v>
      </c>
      <c r="CN23501" s="56" t="s">
        <v>213</v>
      </c>
      <c r="CO23501" s="52"/>
      <c r="CP23501" s="52"/>
      <c r="CQ23501" s="52"/>
      <c r="CR23501" s="52"/>
      <c r="CS23501" s="52"/>
      <c r="CT23501" s="52"/>
      <c r="CU23501" s="33"/>
      <c r="CV23501" s="33"/>
    </row>
    <row r="23502" spans="74:100">
      <c r="BV23502" s="62"/>
      <c r="BW23502" s="62"/>
      <c r="BX23502" s="62"/>
      <c r="BY23502" s="62"/>
      <c r="BZ23502" s="62"/>
      <c r="CA23502" s="62"/>
      <c r="CB23502" s="62"/>
      <c r="CC23502" s="62"/>
      <c r="CD23502" s="62"/>
      <c r="CE23502" s="62"/>
      <c r="CF23502" s="62"/>
      <c r="CL23502" s="56" t="s">
        <v>12991</v>
      </c>
      <c r="CM23502" s="56" t="s">
        <v>213</v>
      </c>
      <c r="CN23502" s="56" t="s">
        <v>213</v>
      </c>
      <c r="CO23502" s="52"/>
      <c r="CP23502" s="52"/>
      <c r="CQ23502" s="52"/>
      <c r="CR23502" s="52"/>
      <c r="CS23502" s="52"/>
      <c r="CT23502" s="52"/>
      <c r="CU23502" s="33"/>
      <c r="CV23502" s="33"/>
    </row>
    <row r="23503" spans="74:100">
      <c r="BV23503" s="62"/>
      <c r="BW23503" s="62"/>
      <c r="BX23503" s="62"/>
      <c r="BY23503" s="62"/>
      <c r="BZ23503" s="62"/>
      <c r="CA23503" s="62"/>
      <c r="CB23503" s="62"/>
      <c r="CC23503" s="62"/>
      <c r="CD23503" s="62"/>
      <c r="CE23503" s="62"/>
      <c r="CF23503" s="62"/>
      <c r="CL23503" s="56" t="s">
        <v>12992</v>
      </c>
      <c r="CM23503" s="56" t="s">
        <v>213</v>
      </c>
      <c r="CN23503" s="56" t="s">
        <v>213</v>
      </c>
      <c r="CO23503" s="52"/>
      <c r="CP23503" s="52"/>
      <c r="CQ23503" s="52"/>
      <c r="CR23503" s="52"/>
      <c r="CS23503" s="52"/>
      <c r="CT23503" s="52"/>
      <c r="CU23503" s="33"/>
      <c r="CV23503" s="33"/>
    </row>
    <row r="23504" spans="74:100">
      <c r="BV23504" s="62"/>
      <c r="BW23504" s="62"/>
      <c r="BX23504" s="62"/>
      <c r="BY23504" s="62"/>
      <c r="BZ23504" s="62"/>
      <c r="CA23504" s="62"/>
      <c r="CB23504" s="62"/>
      <c r="CC23504" s="62"/>
      <c r="CD23504" s="62"/>
      <c r="CE23504" s="62"/>
      <c r="CF23504" s="62"/>
      <c r="CL23504" s="56" t="s">
        <v>12993</v>
      </c>
      <c r="CM23504" s="56" t="s">
        <v>213</v>
      </c>
      <c r="CN23504" s="56" t="s">
        <v>213</v>
      </c>
      <c r="CO23504" s="52"/>
      <c r="CP23504" s="52"/>
      <c r="CQ23504" s="52"/>
      <c r="CR23504" s="52"/>
      <c r="CS23504" s="52"/>
      <c r="CT23504" s="52"/>
      <c r="CU23504" s="33"/>
      <c r="CV23504" s="33"/>
    </row>
    <row r="23505" spans="74:100">
      <c r="BV23505" s="62"/>
      <c r="BW23505" s="62"/>
      <c r="BX23505" s="62"/>
      <c r="BY23505" s="62"/>
      <c r="BZ23505" s="62"/>
      <c r="CA23505" s="62"/>
      <c r="CB23505" s="62"/>
      <c r="CC23505" s="62"/>
      <c r="CD23505" s="62"/>
      <c r="CE23505" s="62"/>
      <c r="CF23505" s="62"/>
      <c r="CL23505" s="56" t="s">
        <v>12994</v>
      </c>
      <c r="CM23505" s="56" t="s">
        <v>213</v>
      </c>
      <c r="CN23505" s="56" t="s">
        <v>213</v>
      </c>
      <c r="CO23505" s="52"/>
      <c r="CP23505" s="52"/>
      <c r="CQ23505" s="52"/>
      <c r="CR23505" s="52"/>
      <c r="CS23505" s="52"/>
      <c r="CT23505" s="52"/>
      <c r="CU23505" s="33"/>
      <c r="CV23505" s="33"/>
    </row>
    <row r="23506" spans="74:100">
      <c r="BV23506" s="62"/>
      <c r="BW23506" s="62"/>
      <c r="BX23506" s="62"/>
      <c r="BY23506" s="62"/>
      <c r="BZ23506" s="62"/>
      <c r="CA23506" s="62"/>
      <c r="CB23506" s="62"/>
      <c r="CC23506" s="62"/>
      <c r="CD23506" s="62"/>
      <c r="CE23506" s="62"/>
      <c r="CF23506" s="62"/>
      <c r="CL23506" s="56" t="s">
        <v>12985</v>
      </c>
      <c r="CM23506" s="56" t="s">
        <v>213</v>
      </c>
      <c r="CN23506" s="56" t="s">
        <v>213</v>
      </c>
      <c r="CO23506" s="52"/>
      <c r="CP23506" s="52"/>
      <c r="CQ23506" s="52"/>
      <c r="CR23506" s="52"/>
      <c r="CS23506" s="52"/>
      <c r="CT23506" s="52"/>
      <c r="CU23506" s="33"/>
      <c r="CV23506" s="33"/>
    </row>
    <row r="23507" spans="74:100">
      <c r="BV23507" s="62"/>
      <c r="BW23507" s="62"/>
      <c r="BX23507" s="62"/>
      <c r="BY23507" s="62"/>
      <c r="BZ23507" s="62"/>
      <c r="CA23507" s="62"/>
      <c r="CB23507" s="62"/>
      <c r="CC23507" s="62"/>
      <c r="CD23507" s="62"/>
      <c r="CE23507" s="62"/>
      <c r="CF23507" s="62"/>
      <c r="CL23507" s="56" t="s">
        <v>12995</v>
      </c>
      <c r="CM23507" s="56" t="s">
        <v>213</v>
      </c>
      <c r="CN23507" s="56" t="s">
        <v>213</v>
      </c>
      <c r="CO23507" s="52"/>
      <c r="CP23507" s="52"/>
      <c r="CQ23507" s="52"/>
      <c r="CR23507" s="52"/>
      <c r="CS23507" s="52"/>
      <c r="CT23507" s="52"/>
      <c r="CU23507" s="33"/>
      <c r="CV23507" s="33"/>
    </row>
    <row r="23508" spans="74:100">
      <c r="BV23508" s="62"/>
      <c r="BW23508" s="62"/>
      <c r="BX23508" s="62"/>
      <c r="BY23508" s="62"/>
      <c r="BZ23508" s="62"/>
      <c r="CA23508" s="62"/>
      <c r="CB23508" s="62"/>
      <c r="CC23508" s="62"/>
      <c r="CD23508" s="62"/>
      <c r="CE23508" s="62"/>
      <c r="CF23508" s="62"/>
      <c r="CL23508" s="56" t="s">
        <v>12996</v>
      </c>
      <c r="CM23508" s="56" t="s">
        <v>213</v>
      </c>
      <c r="CN23508" s="56" t="s">
        <v>213</v>
      </c>
      <c r="CO23508" s="52"/>
      <c r="CP23508" s="52"/>
      <c r="CQ23508" s="52"/>
      <c r="CR23508" s="52"/>
      <c r="CS23508" s="52"/>
      <c r="CT23508" s="52"/>
      <c r="CU23508" s="33"/>
      <c r="CV23508" s="33"/>
    </row>
    <row r="23509" spans="74:100">
      <c r="BV23509" s="62"/>
      <c r="BW23509" s="62"/>
      <c r="BX23509" s="62"/>
      <c r="BY23509" s="62"/>
      <c r="BZ23509" s="62"/>
      <c r="CA23509" s="62"/>
      <c r="CB23509" s="62"/>
      <c r="CC23509" s="62"/>
      <c r="CD23509" s="62"/>
      <c r="CE23509" s="62"/>
      <c r="CF23509" s="62"/>
      <c r="CL23509" s="56" t="s">
        <v>12997</v>
      </c>
      <c r="CM23509" s="56" t="s">
        <v>213</v>
      </c>
      <c r="CN23509" s="56" t="s">
        <v>213</v>
      </c>
      <c r="CO23509" s="52"/>
      <c r="CP23509" s="52"/>
      <c r="CQ23509" s="52"/>
      <c r="CR23509" s="52"/>
      <c r="CS23509" s="52"/>
      <c r="CT23509" s="52"/>
      <c r="CU23509" s="33"/>
      <c r="CV23509" s="33"/>
    </row>
    <row r="23510" spans="74:100">
      <c r="BV23510" s="62"/>
      <c r="BW23510" s="62"/>
      <c r="BX23510" s="62"/>
      <c r="BY23510" s="62"/>
      <c r="BZ23510" s="62"/>
      <c r="CA23510" s="62"/>
      <c r="CB23510" s="62"/>
      <c r="CC23510" s="62"/>
      <c r="CD23510" s="62"/>
      <c r="CE23510" s="62"/>
      <c r="CF23510" s="62"/>
      <c r="CL23510" s="35" t="s">
        <v>29761</v>
      </c>
      <c r="CM23510" s="35" t="s">
        <v>217</v>
      </c>
      <c r="CN23510" s="35" t="s">
        <v>217</v>
      </c>
      <c r="CO23510" s="52"/>
      <c r="CP23510" s="52"/>
      <c r="CQ23510" s="52"/>
      <c r="CR23510" s="52"/>
      <c r="CS23510" s="52"/>
      <c r="CT23510" s="52"/>
      <c r="CU23510" s="33"/>
      <c r="CV23510" s="33"/>
    </row>
    <row r="23511" spans="74:100">
      <c r="BV23511" s="62"/>
      <c r="BW23511" s="62"/>
      <c r="BX23511" s="62"/>
      <c r="BY23511" s="62"/>
      <c r="BZ23511" s="62"/>
      <c r="CA23511" s="62"/>
      <c r="CB23511" s="62"/>
      <c r="CC23511" s="62"/>
      <c r="CD23511" s="62"/>
      <c r="CE23511" s="62"/>
      <c r="CF23511" s="62"/>
      <c r="CL23511" s="35" t="s">
        <v>14360</v>
      </c>
      <c r="CM23511" s="35" t="s">
        <v>217</v>
      </c>
      <c r="CN23511" s="35" t="s">
        <v>217</v>
      </c>
      <c r="CO23511" s="52"/>
      <c r="CP23511" s="52"/>
      <c r="CQ23511" s="52"/>
      <c r="CR23511" s="52"/>
      <c r="CS23511" s="52"/>
      <c r="CT23511" s="52"/>
      <c r="CU23511" s="33"/>
      <c r="CV23511" s="33"/>
    </row>
    <row r="23512" spans="74:100">
      <c r="BV23512" s="62"/>
      <c r="BW23512" s="62"/>
      <c r="BX23512" s="62"/>
      <c r="BY23512" s="62"/>
      <c r="BZ23512" s="62"/>
      <c r="CA23512" s="62"/>
      <c r="CB23512" s="62"/>
      <c r="CC23512" s="62"/>
      <c r="CD23512" s="62"/>
      <c r="CE23512" s="62"/>
      <c r="CF23512" s="62"/>
      <c r="CL23512" s="35" t="s">
        <v>14361</v>
      </c>
      <c r="CM23512" s="35" t="s">
        <v>217</v>
      </c>
      <c r="CN23512" s="35" t="s">
        <v>217</v>
      </c>
      <c r="CO23512" s="52"/>
      <c r="CP23512" s="52"/>
      <c r="CQ23512" s="52"/>
      <c r="CR23512" s="52"/>
      <c r="CS23512" s="52"/>
      <c r="CT23512" s="52"/>
      <c r="CU23512" s="33"/>
      <c r="CV23512" s="33"/>
    </row>
    <row r="23513" spans="74:100">
      <c r="BV23513" s="62"/>
      <c r="BW23513" s="62"/>
      <c r="BX23513" s="62"/>
      <c r="BY23513" s="62"/>
      <c r="BZ23513" s="62"/>
      <c r="CA23513" s="62"/>
      <c r="CB23513" s="62"/>
      <c r="CC23513" s="62"/>
      <c r="CD23513" s="62"/>
      <c r="CE23513" s="62"/>
      <c r="CF23513" s="62"/>
      <c r="CL23513" s="35" t="s">
        <v>14368</v>
      </c>
      <c r="CM23513" s="35" t="s">
        <v>217</v>
      </c>
      <c r="CN23513" s="35" t="s">
        <v>217</v>
      </c>
      <c r="CO23513" s="52"/>
      <c r="CP23513" s="52"/>
      <c r="CQ23513" s="52"/>
      <c r="CR23513" s="52"/>
      <c r="CS23513" s="52"/>
      <c r="CT23513" s="52"/>
      <c r="CU23513" s="33"/>
      <c r="CV23513" s="33"/>
    </row>
    <row r="23514" spans="74:100">
      <c r="BV23514" s="62"/>
      <c r="BW23514" s="62"/>
      <c r="BX23514" s="62"/>
      <c r="BY23514" s="62"/>
      <c r="BZ23514" s="62"/>
      <c r="CA23514" s="62"/>
      <c r="CB23514" s="62"/>
      <c r="CC23514" s="62"/>
      <c r="CD23514" s="62"/>
      <c r="CE23514" s="62"/>
      <c r="CF23514" s="62"/>
      <c r="CL23514" s="35" t="s">
        <v>14363</v>
      </c>
      <c r="CM23514" s="35" t="s">
        <v>217</v>
      </c>
      <c r="CN23514" s="35" t="s">
        <v>217</v>
      </c>
      <c r="CO23514" s="52"/>
      <c r="CP23514" s="52"/>
      <c r="CQ23514" s="52"/>
      <c r="CR23514" s="52"/>
      <c r="CS23514" s="52"/>
      <c r="CT23514" s="52"/>
      <c r="CU23514" s="33"/>
      <c r="CV23514" s="33"/>
    </row>
    <row r="23515" spans="74:100">
      <c r="BV23515" s="62"/>
      <c r="BW23515" s="62"/>
      <c r="BX23515" s="62"/>
      <c r="BY23515" s="62"/>
      <c r="BZ23515" s="62"/>
      <c r="CA23515" s="62"/>
      <c r="CB23515" s="62"/>
      <c r="CC23515" s="62"/>
      <c r="CD23515" s="62"/>
      <c r="CE23515" s="62"/>
      <c r="CF23515" s="62"/>
      <c r="CL23515" s="35" t="s">
        <v>14369</v>
      </c>
      <c r="CM23515" s="35" t="s">
        <v>217</v>
      </c>
      <c r="CN23515" s="35" t="s">
        <v>217</v>
      </c>
      <c r="CO23515" s="52"/>
      <c r="CP23515" s="52"/>
      <c r="CQ23515" s="52"/>
      <c r="CR23515" s="52"/>
      <c r="CS23515" s="52"/>
      <c r="CT23515" s="52"/>
      <c r="CU23515" s="33"/>
      <c r="CV23515" s="33"/>
    </row>
    <row r="23516" spans="74:100">
      <c r="BV23516" s="62"/>
      <c r="BW23516" s="62"/>
      <c r="BX23516" s="62"/>
      <c r="BY23516" s="62"/>
      <c r="BZ23516" s="62"/>
      <c r="CA23516" s="62"/>
      <c r="CB23516" s="62"/>
      <c r="CC23516" s="62"/>
      <c r="CD23516" s="62"/>
      <c r="CE23516" s="62"/>
      <c r="CF23516" s="62"/>
      <c r="CL23516" s="35" t="s">
        <v>14371</v>
      </c>
      <c r="CM23516" s="35" t="s">
        <v>217</v>
      </c>
      <c r="CN23516" s="35" t="s">
        <v>217</v>
      </c>
      <c r="CO23516" s="52"/>
      <c r="CP23516" s="52"/>
      <c r="CQ23516" s="52"/>
      <c r="CR23516" s="52"/>
      <c r="CS23516" s="52"/>
      <c r="CT23516" s="52"/>
      <c r="CU23516" s="33"/>
      <c r="CV23516" s="33"/>
    </row>
    <row r="23517" spans="74:100">
      <c r="BV23517" s="62"/>
      <c r="BW23517" s="62"/>
      <c r="BX23517" s="62"/>
      <c r="BY23517" s="62"/>
      <c r="BZ23517" s="62"/>
      <c r="CA23517" s="62"/>
      <c r="CB23517" s="62"/>
      <c r="CC23517" s="62"/>
      <c r="CD23517" s="62"/>
      <c r="CE23517" s="62"/>
      <c r="CF23517" s="62"/>
      <c r="CL23517" s="56" t="s">
        <v>12999</v>
      </c>
      <c r="CM23517" s="56" t="s">
        <v>213</v>
      </c>
      <c r="CN23517" s="56" t="s">
        <v>213</v>
      </c>
      <c r="CO23517" s="52"/>
      <c r="CP23517" s="52"/>
      <c r="CQ23517" s="52"/>
      <c r="CR23517" s="52"/>
      <c r="CS23517" s="52"/>
      <c r="CT23517" s="52"/>
      <c r="CU23517" s="33"/>
      <c r="CV23517" s="33"/>
    </row>
    <row r="23518" spans="74:100">
      <c r="BV23518" s="62"/>
      <c r="BW23518" s="62"/>
      <c r="BX23518" s="62"/>
      <c r="BY23518" s="62"/>
      <c r="BZ23518" s="62"/>
      <c r="CA23518" s="62"/>
      <c r="CB23518" s="62"/>
      <c r="CC23518" s="62"/>
      <c r="CD23518" s="62"/>
      <c r="CE23518" s="62"/>
      <c r="CF23518" s="62"/>
      <c r="CL23518" s="56" t="s">
        <v>13000</v>
      </c>
      <c r="CM23518" s="56" t="s">
        <v>213</v>
      </c>
      <c r="CN23518" s="56" t="s">
        <v>213</v>
      </c>
      <c r="CO23518" s="52"/>
      <c r="CP23518" s="52"/>
      <c r="CQ23518" s="52"/>
      <c r="CR23518" s="52"/>
      <c r="CS23518" s="52"/>
      <c r="CT23518" s="52"/>
      <c r="CU23518" s="33"/>
      <c r="CV23518" s="33"/>
    </row>
    <row r="23519" spans="74:100">
      <c r="BV23519" s="62"/>
      <c r="BW23519" s="62"/>
      <c r="BX23519" s="62"/>
      <c r="BY23519" s="62"/>
      <c r="BZ23519" s="62"/>
      <c r="CA23519" s="62"/>
      <c r="CB23519" s="62"/>
      <c r="CC23519" s="62"/>
      <c r="CD23519" s="62"/>
      <c r="CE23519" s="62"/>
      <c r="CF23519" s="62"/>
      <c r="CL23519" s="56" t="s">
        <v>13001</v>
      </c>
      <c r="CM23519" s="56" t="s">
        <v>213</v>
      </c>
      <c r="CN23519" s="56" t="s">
        <v>213</v>
      </c>
      <c r="CO23519" s="52"/>
      <c r="CP23519" s="52"/>
      <c r="CQ23519" s="52"/>
      <c r="CR23519" s="52"/>
      <c r="CS23519" s="52"/>
      <c r="CT23519" s="52"/>
      <c r="CU23519" s="33"/>
      <c r="CV23519" s="33"/>
    </row>
    <row r="23520" spans="74:100">
      <c r="BV23520" s="62"/>
      <c r="BW23520" s="62"/>
      <c r="BX23520" s="62"/>
      <c r="BY23520" s="62"/>
      <c r="BZ23520" s="62"/>
      <c r="CA23520" s="62"/>
      <c r="CB23520" s="62"/>
      <c r="CC23520" s="62"/>
      <c r="CD23520" s="62"/>
      <c r="CE23520" s="62"/>
      <c r="CF23520" s="62"/>
      <c r="CL23520" s="56" t="s">
        <v>13002</v>
      </c>
      <c r="CM23520" s="56" t="s">
        <v>213</v>
      </c>
      <c r="CN23520" s="56" t="s">
        <v>213</v>
      </c>
      <c r="CO23520" s="52"/>
      <c r="CP23520" s="52"/>
      <c r="CQ23520" s="52"/>
      <c r="CR23520" s="52"/>
      <c r="CS23520" s="52"/>
      <c r="CT23520" s="52"/>
      <c r="CU23520" s="33"/>
      <c r="CV23520" s="33"/>
    </row>
    <row r="23521" spans="74:100">
      <c r="BV23521" s="62"/>
      <c r="BW23521" s="62"/>
      <c r="BX23521" s="62"/>
      <c r="BY23521" s="62"/>
      <c r="BZ23521" s="62"/>
      <c r="CA23521" s="62"/>
      <c r="CB23521" s="62"/>
      <c r="CC23521" s="62"/>
      <c r="CD23521" s="62"/>
      <c r="CE23521" s="62"/>
      <c r="CF23521" s="62"/>
      <c r="CL23521" s="56" t="s">
        <v>13009</v>
      </c>
      <c r="CM23521" s="56" t="s">
        <v>213</v>
      </c>
      <c r="CN23521" s="56" t="s">
        <v>213</v>
      </c>
      <c r="CO23521" s="52"/>
      <c r="CP23521" s="52"/>
      <c r="CQ23521" s="52"/>
      <c r="CR23521" s="52"/>
      <c r="CS23521" s="52"/>
      <c r="CT23521" s="52"/>
      <c r="CU23521" s="33"/>
      <c r="CV23521" s="33"/>
    </row>
    <row r="23522" spans="74:100">
      <c r="BV23522" s="62"/>
      <c r="BW23522" s="62"/>
      <c r="BX23522" s="62"/>
      <c r="BY23522" s="62"/>
      <c r="BZ23522" s="62"/>
      <c r="CA23522" s="62"/>
      <c r="CB23522" s="62"/>
      <c r="CC23522" s="62"/>
      <c r="CD23522" s="62"/>
      <c r="CE23522" s="62"/>
      <c r="CF23522" s="62"/>
      <c r="CL23522" s="56" t="s">
        <v>26041</v>
      </c>
      <c r="CM23522" s="56" t="s">
        <v>213</v>
      </c>
      <c r="CN23522" s="56" t="s">
        <v>213</v>
      </c>
      <c r="CO23522" s="52"/>
      <c r="CP23522" s="52"/>
      <c r="CQ23522" s="52"/>
      <c r="CR23522" s="52"/>
      <c r="CS23522" s="52"/>
      <c r="CT23522" s="52"/>
      <c r="CU23522" s="33"/>
      <c r="CV23522" s="33"/>
    </row>
    <row r="23523" spans="74:100">
      <c r="BV23523" s="62"/>
      <c r="BW23523" s="62"/>
      <c r="BX23523" s="62"/>
      <c r="BY23523" s="62"/>
      <c r="BZ23523" s="62"/>
      <c r="CA23523" s="62"/>
      <c r="CB23523" s="62"/>
      <c r="CC23523" s="62"/>
      <c r="CD23523" s="62"/>
      <c r="CE23523" s="62"/>
      <c r="CF23523" s="62"/>
      <c r="CL23523" s="56" t="s">
        <v>26042</v>
      </c>
      <c r="CM23523" s="56" t="s">
        <v>213</v>
      </c>
      <c r="CN23523" s="56" t="s">
        <v>213</v>
      </c>
      <c r="CO23523" s="52"/>
      <c r="CP23523" s="52"/>
      <c r="CQ23523" s="52"/>
      <c r="CR23523" s="52"/>
      <c r="CS23523" s="52"/>
      <c r="CT23523" s="52"/>
      <c r="CU23523" s="33"/>
      <c r="CV23523" s="33"/>
    </row>
    <row r="23524" spans="74:100">
      <c r="BV23524" s="62"/>
      <c r="BW23524" s="62"/>
      <c r="BX23524" s="62"/>
      <c r="BY23524" s="62"/>
      <c r="BZ23524" s="62"/>
      <c r="CA23524" s="62"/>
      <c r="CB23524" s="62"/>
      <c r="CC23524" s="62"/>
      <c r="CD23524" s="62"/>
      <c r="CE23524" s="62"/>
      <c r="CF23524" s="62"/>
      <c r="CL23524" s="56" t="s">
        <v>26043</v>
      </c>
      <c r="CM23524" s="56" t="s">
        <v>213</v>
      </c>
      <c r="CN23524" s="56" t="s">
        <v>213</v>
      </c>
      <c r="CO23524" s="52"/>
      <c r="CP23524" s="52"/>
      <c r="CQ23524" s="52"/>
      <c r="CR23524" s="52"/>
      <c r="CS23524" s="52"/>
      <c r="CT23524" s="52"/>
      <c r="CU23524" s="33"/>
      <c r="CV23524" s="33"/>
    </row>
    <row r="23525" spans="74:100">
      <c r="BV23525" s="62"/>
      <c r="BW23525" s="62"/>
      <c r="BX23525" s="62"/>
      <c r="BY23525" s="62"/>
      <c r="BZ23525" s="62"/>
      <c r="CA23525" s="62"/>
      <c r="CB23525" s="62"/>
      <c r="CC23525" s="62"/>
      <c r="CD23525" s="62"/>
      <c r="CE23525" s="62"/>
      <c r="CF23525" s="62"/>
      <c r="CL23525" s="56" t="s">
        <v>26044</v>
      </c>
      <c r="CM23525" s="56" t="s">
        <v>213</v>
      </c>
      <c r="CN23525" s="56" t="s">
        <v>213</v>
      </c>
      <c r="CO23525" s="52"/>
      <c r="CP23525" s="52"/>
      <c r="CQ23525" s="52"/>
      <c r="CR23525" s="52"/>
      <c r="CS23525" s="52"/>
      <c r="CT23525" s="52"/>
      <c r="CU23525" s="33"/>
      <c r="CV23525" s="33"/>
    </row>
    <row r="23526" spans="74:100">
      <c r="BV23526" s="62"/>
      <c r="BW23526" s="62"/>
      <c r="BX23526" s="62"/>
      <c r="BY23526" s="62"/>
      <c r="BZ23526" s="62"/>
      <c r="CA23526" s="62"/>
      <c r="CB23526" s="62"/>
      <c r="CC23526" s="62"/>
      <c r="CD23526" s="62"/>
      <c r="CE23526" s="62"/>
      <c r="CF23526" s="62"/>
      <c r="CL23526" s="56" t="s">
        <v>24243</v>
      </c>
      <c r="CM23526" s="56" t="s">
        <v>213</v>
      </c>
      <c r="CN23526" s="56" t="s">
        <v>213</v>
      </c>
      <c r="CO23526" s="52"/>
      <c r="CP23526" s="52"/>
      <c r="CQ23526" s="52"/>
      <c r="CR23526" s="52"/>
      <c r="CS23526" s="52"/>
      <c r="CT23526" s="52"/>
      <c r="CU23526" s="33"/>
      <c r="CV23526" s="33"/>
    </row>
    <row r="23527" spans="74:100">
      <c r="BV23527" s="62"/>
      <c r="BW23527" s="62"/>
      <c r="BX23527" s="62"/>
      <c r="BY23527" s="62"/>
      <c r="BZ23527" s="62"/>
      <c r="CA23527" s="62"/>
      <c r="CB23527" s="62"/>
      <c r="CC23527" s="62"/>
      <c r="CD23527" s="62"/>
      <c r="CE23527" s="62"/>
      <c r="CF23527" s="62"/>
      <c r="CL23527" s="56" t="s">
        <v>13005</v>
      </c>
      <c r="CM23527" s="56" t="s">
        <v>213</v>
      </c>
      <c r="CN23527" s="56" t="s">
        <v>213</v>
      </c>
      <c r="CO23527" s="52"/>
      <c r="CP23527" s="52"/>
      <c r="CQ23527" s="52"/>
      <c r="CR23527" s="52"/>
      <c r="CS23527" s="52"/>
      <c r="CT23527" s="52"/>
      <c r="CU23527" s="33"/>
      <c r="CV23527" s="33"/>
    </row>
    <row r="23528" spans="74:100">
      <c r="BV23528" s="62"/>
      <c r="BW23528" s="62"/>
      <c r="BX23528" s="62"/>
      <c r="BY23528" s="62"/>
      <c r="BZ23528" s="62"/>
      <c r="CA23528" s="62"/>
      <c r="CB23528" s="62"/>
      <c r="CC23528" s="62"/>
      <c r="CD23528" s="62"/>
      <c r="CE23528" s="62"/>
      <c r="CF23528" s="62"/>
      <c r="CL23528" s="56" t="s">
        <v>13007</v>
      </c>
      <c r="CM23528" s="56" t="s">
        <v>213</v>
      </c>
      <c r="CN23528" s="56" t="s">
        <v>213</v>
      </c>
      <c r="CO23528" s="52"/>
      <c r="CP23528" s="52"/>
      <c r="CQ23528" s="52"/>
      <c r="CR23528" s="52"/>
      <c r="CS23528" s="52"/>
      <c r="CT23528" s="52"/>
      <c r="CU23528" s="33"/>
      <c r="CV23528" s="33"/>
    </row>
    <row r="23529" spans="74:100">
      <c r="BV23529" s="62"/>
      <c r="BW23529" s="62"/>
      <c r="BX23529" s="62"/>
      <c r="BY23529" s="62"/>
      <c r="BZ23529" s="62"/>
      <c r="CA23529" s="62"/>
      <c r="CB23529" s="62"/>
      <c r="CC23529" s="62"/>
      <c r="CD23529" s="62"/>
      <c r="CE23529" s="62"/>
      <c r="CF23529" s="62"/>
      <c r="CL23529" s="56" t="s">
        <v>13003</v>
      </c>
      <c r="CM23529" s="56" t="s">
        <v>213</v>
      </c>
      <c r="CN23529" s="56" t="s">
        <v>213</v>
      </c>
      <c r="CO23529" s="52"/>
      <c r="CP23529" s="52"/>
      <c r="CQ23529" s="52"/>
      <c r="CR23529" s="52"/>
      <c r="CS23529" s="52"/>
      <c r="CT23529" s="52"/>
      <c r="CU23529" s="33"/>
      <c r="CV23529" s="33"/>
    </row>
    <row r="23530" spans="74:100">
      <c r="BV23530" s="62"/>
      <c r="BW23530" s="62"/>
      <c r="BX23530" s="62"/>
      <c r="BY23530" s="62"/>
      <c r="BZ23530" s="62"/>
      <c r="CA23530" s="62"/>
      <c r="CB23530" s="62"/>
      <c r="CC23530" s="62"/>
      <c r="CD23530" s="62"/>
      <c r="CE23530" s="62"/>
      <c r="CF23530" s="62"/>
      <c r="CL23530" s="56" t="s">
        <v>13010</v>
      </c>
      <c r="CM23530" s="56" t="s">
        <v>213</v>
      </c>
      <c r="CN23530" s="56" t="s">
        <v>213</v>
      </c>
      <c r="CO23530" s="52"/>
      <c r="CP23530" s="52"/>
      <c r="CQ23530" s="52"/>
      <c r="CR23530" s="52"/>
      <c r="CS23530" s="52"/>
      <c r="CT23530" s="52"/>
      <c r="CU23530" s="33"/>
      <c r="CV23530" s="33"/>
    </row>
    <row r="23531" spans="74:100">
      <c r="BV23531" s="62"/>
      <c r="BW23531" s="62"/>
      <c r="BX23531" s="62"/>
      <c r="BY23531" s="62"/>
      <c r="BZ23531" s="62"/>
      <c r="CA23531" s="62"/>
      <c r="CB23531" s="62"/>
      <c r="CC23531" s="62"/>
      <c r="CD23531" s="62"/>
      <c r="CE23531" s="62"/>
      <c r="CF23531" s="62"/>
      <c r="CL23531" s="56" t="s">
        <v>13011</v>
      </c>
      <c r="CM23531" s="56" t="s">
        <v>213</v>
      </c>
      <c r="CN23531" s="56" t="s">
        <v>213</v>
      </c>
      <c r="CO23531" s="52"/>
      <c r="CP23531" s="52"/>
      <c r="CQ23531" s="52"/>
      <c r="CR23531" s="52"/>
      <c r="CS23531" s="52"/>
      <c r="CT23531" s="52"/>
      <c r="CU23531" s="33"/>
      <c r="CV23531" s="33"/>
    </row>
    <row r="23532" spans="74:100">
      <c r="BV23532" s="62"/>
      <c r="BW23532" s="62"/>
      <c r="BX23532" s="62"/>
      <c r="BY23532" s="62"/>
      <c r="BZ23532" s="62"/>
      <c r="CA23532" s="62"/>
      <c r="CB23532" s="62"/>
      <c r="CC23532" s="62"/>
      <c r="CD23532" s="62"/>
      <c r="CE23532" s="62"/>
      <c r="CF23532" s="62"/>
      <c r="CL23532" s="56" t="s">
        <v>13012</v>
      </c>
      <c r="CM23532" s="56" t="s">
        <v>213</v>
      </c>
      <c r="CN23532" s="56" t="s">
        <v>213</v>
      </c>
      <c r="CO23532" s="52"/>
      <c r="CP23532" s="52"/>
      <c r="CQ23532" s="52"/>
      <c r="CR23532" s="52"/>
      <c r="CS23532" s="52"/>
      <c r="CT23532" s="52"/>
      <c r="CU23532" s="33"/>
      <c r="CV23532" s="33"/>
    </row>
    <row r="23533" spans="74:100">
      <c r="BV23533" s="62"/>
      <c r="BW23533" s="62"/>
      <c r="BX23533" s="62"/>
      <c r="BY23533" s="62"/>
      <c r="BZ23533" s="62"/>
      <c r="CA23533" s="62"/>
      <c r="CB23533" s="62"/>
      <c r="CC23533" s="62"/>
      <c r="CD23533" s="62"/>
      <c r="CE23533" s="62"/>
      <c r="CF23533" s="62"/>
      <c r="CL23533" s="56" t="s">
        <v>13006</v>
      </c>
      <c r="CM23533" s="56" t="s">
        <v>213</v>
      </c>
      <c r="CN23533" s="56" t="s">
        <v>213</v>
      </c>
      <c r="CO23533" s="52"/>
      <c r="CP23533" s="52"/>
      <c r="CQ23533" s="52"/>
      <c r="CR23533" s="52"/>
      <c r="CS23533" s="52"/>
      <c r="CT23533" s="52"/>
      <c r="CU23533" s="33"/>
      <c r="CV23533" s="33"/>
    </row>
    <row r="23534" spans="74:100">
      <c r="BV23534" s="62"/>
      <c r="BW23534" s="62"/>
      <c r="BX23534" s="62"/>
      <c r="BY23534" s="62"/>
      <c r="BZ23534" s="62"/>
      <c r="CA23534" s="62"/>
      <c r="CB23534" s="62"/>
      <c r="CC23534" s="62"/>
      <c r="CD23534" s="62"/>
      <c r="CE23534" s="62"/>
      <c r="CF23534" s="62"/>
      <c r="CL23534" s="56" t="s">
        <v>13008</v>
      </c>
      <c r="CM23534" s="56" t="s">
        <v>213</v>
      </c>
      <c r="CN23534" s="56" t="s">
        <v>213</v>
      </c>
      <c r="CO23534" s="52"/>
      <c r="CP23534" s="52"/>
      <c r="CQ23534" s="52"/>
      <c r="CR23534" s="52"/>
      <c r="CS23534" s="52"/>
      <c r="CT23534" s="52"/>
      <c r="CU23534" s="33"/>
      <c r="CV23534" s="33"/>
    </row>
    <row r="23535" spans="74:100">
      <c r="BV23535" s="62"/>
      <c r="BW23535" s="62"/>
      <c r="BX23535" s="62"/>
      <c r="BY23535" s="62"/>
      <c r="BZ23535" s="62"/>
      <c r="CA23535" s="62"/>
      <c r="CB23535" s="62"/>
      <c r="CC23535" s="62"/>
      <c r="CD23535" s="62"/>
      <c r="CE23535" s="62"/>
      <c r="CF23535" s="62"/>
      <c r="CL23535" s="56" t="s">
        <v>15882</v>
      </c>
      <c r="CM23535" s="56" t="s">
        <v>216</v>
      </c>
      <c r="CN23535" s="56" t="s">
        <v>216</v>
      </c>
      <c r="CO23535" s="52"/>
      <c r="CP23535" s="52"/>
      <c r="CQ23535" s="52"/>
      <c r="CR23535" s="52"/>
      <c r="CS23535" s="52"/>
      <c r="CT23535" s="52"/>
      <c r="CU23535" s="33"/>
      <c r="CV23535" s="33"/>
    </row>
    <row r="23536" spans="74:100">
      <c r="BV23536" s="62"/>
      <c r="BW23536" s="62"/>
      <c r="BX23536" s="62"/>
      <c r="BY23536" s="62"/>
      <c r="BZ23536" s="62"/>
      <c r="CA23536" s="62"/>
      <c r="CB23536" s="62"/>
      <c r="CC23536" s="62"/>
      <c r="CD23536" s="62"/>
      <c r="CE23536" s="62"/>
      <c r="CF23536" s="62"/>
      <c r="CL23536" s="35" t="s">
        <v>13014</v>
      </c>
      <c r="CM23536" s="35" t="s">
        <v>217</v>
      </c>
      <c r="CN23536" s="35" t="s">
        <v>217</v>
      </c>
      <c r="CO23536" s="52"/>
      <c r="CP23536" s="52"/>
      <c r="CQ23536" s="52"/>
      <c r="CR23536" s="52"/>
      <c r="CS23536" s="52"/>
      <c r="CT23536" s="52"/>
      <c r="CU23536" s="33"/>
      <c r="CV23536" s="33"/>
    </row>
    <row r="23537" spans="74:100">
      <c r="BV23537" s="62"/>
      <c r="BW23537" s="62"/>
      <c r="BX23537" s="62"/>
      <c r="BY23537" s="62"/>
      <c r="BZ23537" s="62"/>
      <c r="CA23537" s="62"/>
      <c r="CB23537" s="62"/>
      <c r="CC23537" s="62"/>
      <c r="CD23537" s="62"/>
      <c r="CE23537" s="62"/>
      <c r="CF23537" s="62"/>
      <c r="CL23537" s="35" t="s">
        <v>13015</v>
      </c>
      <c r="CM23537" s="35" t="s">
        <v>217</v>
      </c>
      <c r="CN23537" s="35" t="s">
        <v>217</v>
      </c>
      <c r="CO23537" s="52"/>
      <c r="CP23537" s="52"/>
      <c r="CQ23537" s="52"/>
      <c r="CR23537" s="52"/>
      <c r="CS23537" s="52"/>
      <c r="CT23537" s="52"/>
      <c r="CU23537" s="33"/>
      <c r="CV23537" s="33"/>
    </row>
    <row r="23538" spans="74:100">
      <c r="BV23538" s="62"/>
      <c r="BW23538" s="62"/>
      <c r="BX23538" s="62"/>
      <c r="BY23538" s="62"/>
      <c r="BZ23538" s="62"/>
      <c r="CA23538" s="62"/>
      <c r="CB23538" s="62"/>
      <c r="CC23538" s="62"/>
      <c r="CD23538" s="62"/>
      <c r="CE23538" s="62"/>
      <c r="CF23538" s="62"/>
      <c r="CL23538" s="35" t="s">
        <v>13016</v>
      </c>
      <c r="CM23538" s="35" t="s">
        <v>217</v>
      </c>
      <c r="CN23538" s="35" t="s">
        <v>217</v>
      </c>
      <c r="CO23538" s="52"/>
      <c r="CP23538" s="52"/>
      <c r="CQ23538" s="52"/>
      <c r="CR23538" s="52"/>
      <c r="CS23538" s="52"/>
      <c r="CT23538" s="52"/>
      <c r="CU23538" s="33"/>
      <c r="CV23538" s="33"/>
    </row>
    <row r="23539" spans="74:100">
      <c r="BV23539" s="62"/>
      <c r="BW23539" s="62"/>
      <c r="BX23539" s="62"/>
      <c r="BY23539" s="62"/>
      <c r="BZ23539" s="62"/>
      <c r="CA23539" s="62"/>
      <c r="CB23539" s="62"/>
      <c r="CC23539" s="62"/>
      <c r="CD23539" s="62"/>
      <c r="CE23539" s="62"/>
      <c r="CF23539" s="62"/>
      <c r="CL23539" s="56" t="s">
        <v>13581</v>
      </c>
      <c r="CM23539" s="56" t="s">
        <v>214</v>
      </c>
      <c r="CN23539" s="56" t="s">
        <v>214</v>
      </c>
      <c r="CO23539" s="52"/>
      <c r="CP23539" s="52"/>
      <c r="CQ23539" s="52"/>
      <c r="CR23539" s="52"/>
      <c r="CS23539" s="52"/>
      <c r="CT23539" s="52"/>
      <c r="CU23539" s="33"/>
      <c r="CV23539" s="33"/>
    </row>
    <row r="23540" spans="74:100">
      <c r="BV23540" s="62"/>
      <c r="BW23540" s="62"/>
      <c r="BX23540" s="62"/>
      <c r="BY23540" s="62"/>
      <c r="BZ23540" s="62"/>
      <c r="CA23540" s="62"/>
      <c r="CB23540" s="62"/>
      <c r="CC23540" s="62"/>
      <c r="CD23540" s="62"/>
      <c r="CE23540" s="62"/>
      <c r="CF23540" s="62"/>
      <c r="CL23540" s="56" t="s">
        <v>13588</v>
      </c>
      <c r="CM23540" s="56" t="s">
        <v>214</v>
      </c>
      <c r="CN23540" s="56" t="s">
        <v>214</v>
      </c>
      <c r="CO23540" s="52"/>
      <c r="CP23540" s="52"/>
      <c r="CQ23540" s="52"/>
      <c r="CR23540" s="52"/>
      <c r="CS23540" s="52"/>
      <c r="CT23540" s="52"/>
      <c r="CU23540" s="33"/>
      <c r="CV23540" s="33"/>
    </row>
    <row r="23541" spans="74:100">
      <c r="BV23541" s="62"/>
      <c r="BW23541" s="62"/>
      <c r="BX23541" s="62"/>
      <c r="BY23541" s="62"/>
      <c r="BZ23541" s="62"/>
      <c r="CA23541" s="62"/>
      <c r="CB23541" s="62"/>
      <c r="CC23541" s="62"/>
      <c r="CD23541" s="62"/>
      <c r="CE23541" s="62"/>
      <c r="CF23541" s="62"/>
      <c r="CL23541" s="56" t="s">
        <v>16811</v>
      </c>
      <c r="CM23541" s="56" t="s">
        <v>213</v>
      </c>
      <c r="CN23541" s="56" t="s">
        <v>213</v>
      </c>
      <c r="CO23541" s="52"/>
      <c r="CP23541" s="52"/>
      <c r="CQ23541" s="52"/>
      <c r="CR23541" s="52"/>
      <c r="CS23541" s="52"/>
      <c r="CT23541" s="52"/>
      <c r="CU23541" s="33"/>
      <c r="CV23541" s="33"/>
    </row>
    <row r="23542" spans="74:100">
      <c r="BV23542" s="62"/>
      <c r="BW23542" s="62"/>
      <c r="BX23542" s="62"/>
      <c r="BY23542" s="62"/>
      <c r="BZ23542" s="62"/>
      <c r="CA23542" s="62"/>
      <c r="CB23542" s="62"/>
      <c r="CC23542" s="62"/>
      <c r="CD23542" s="62"/>
      <c r="CE23542" s="62"/>
      <c r="CF23542" s="62"/>
      <c r="CL23542" s="56" t="s">
        <v>16759</v>
      </c>
      <c r="CM23542" s="56" t="s">
        <v>214</v>
      </c>
      <c r="CN23542" s="56" t="s">
        <v>214</v>
      </c>
      <c r="CO23542" s="52"/>
      <c r="CP23542" s="52"/>
      <c r="CQ23542" s="52"/>
      <c r="CR23542" s="52"/>
      <c r="CS23542" s="52"/>
      <c r="CT23542" s="52"/>
      <c r="CU23542" s="33"/>
      <c r="CV23542" s="33"/>
    </row>
    <row r="23543" spans="74:100">
      <c r="BV23543" s="62"/>
      <c r="BW23543" s="62"/>
      <c r="BX23543" s="62"/>
      <c r="BY23543" s="62"/>
      <c r="BZ23543" s="62"/>
      <c r="CA23543" s="62"/>
      <c r="CB23543" s="62"/>
      <c r="CC23543" s="62"/>
      <c r="CD23543" s="62"/>
      <c r="CE23543" s="62"/>
      <c r="CF23543" s="62"/>
      <c r="CL23543" s="56" t="s">
        <v>14775</v>
      </c>
      <c r="CM23543" s="56" t="s">
        <v>214</v>
      </c>
      <c r="CN23543" s="56" t="s">
        <v>214</v>
      </c>
      <c r="CO23543" s="52"/>
      <c r="CP23543" s="52"/>
      <c r="CQ23543" s="52"/>
      <c r="CR23543" s="52"/>
      <c r="CS23543" s="52"/>
      <c r="CT23543" s="52"/>
      <c r="CU23543" s="33"/>
      <c r="CV23543" s="33"/>
    </row>
    <row r="23544" spans="74:100">
      <c r="BV23544" s="62"/>
      <c r="BW23544" s="62"/>
      <c r="BX23544" s="62"/>
      <c r="BY23544" s="62"/>
      <c r="BZ23544" s="62"/>
      <c r="CA23544" s="62"/>
      <c r="CB23544" s="62"/>
      <c r="CC23544" s="62"/>
      <c r="CD23544" s="62"/>
      <c r="CE23544" s="62"/>
      <c r="CF23544" s="62"/>
      <c r="CL23544" s="35" t="s">
        <v>7819</v>
      </c>
      <c r="CM23544" s="35" t="s">
        <v>217</v>
      </c>
      <c r="CN23544" s="35" t="s">
        <v>217</v>
      </c>
      <c r="CO23544" s="52"/>
      <c r="CP23544" s="52"/>
      <c r="CQ23544" s="52"/>
      <c r="CR23544" s="52"/>
      <c r="CS23544" s="52"/>
      <c r="CT23544" s="52"/>
      <c r="CU23544" s="33"/>
      <c r="CV23544" s="33"/>
    </row>
    <row r="23545" spans="74:100">
      <c r="BV23545" s="62"/>
      <c r="BW23545" s="62"/>
      <c r="BX23545" s="62"/>
      <c r="BY23545" s="62"/>
      <c r="BZ23545" s="62"/>
      <c r="CA23545" s="62"/>
      <c r="CB23545" s="62"/>
      <c r="CC23545" s="62"/>
      <c r="CD23545" s="62"/>
      <c r="CE23545" s="62"/>
      <c r="CF23545" s="62"/>
      <c r="CL23545" s="56" t="s">
        <v>14777</v>
      </c>
      <c r="CM23545" s="56" t="s">
        <v>215</v>
      </c>
      <c r="CN23545" s="56" t="s">
        <v>215</v>
      </c>
      <c r="CO23545" s="52"/>
      <c r="CP23545" s="52"/>
      <c r="CQ23545" s="52"/>
      <c r="CR23545" s="52"/>
      <c r="CS23545" s="52"/>
      <c r="CT23545" s="52"/>
      <c r="CU23545" s="33"/>
      <c r="CV23545" s="33"/>
    </row>
    <row r="23546" spans="74:100">
      <c r="BV23546" s="62"/>
      <c r="BW23546" s="62"/>
      <c r="BX23546" s="62"/>
      <c r="BY23546" s="62"/>
      <c r="BZ23546" s="62"/>
      <c r="CA23546" s="62"/>
      <c r="CB23546" s="62"/>
      <c r="CC23546" s="62"/>
      <c r="CD23546" s="62"/>
      <c r="CE23546" s="62"/>
      <c r="CF23546" s="62"/>
      <c r="CL23546" s="56" t="s">
        <v>14783</v>
      </c>
      <c r="CM23546" s="56" t="s">
        <v>214</v>
      </c>
      <c r="CN23546" s="56" t="s">
        <v>214</v>
      </c>
      <c r="CO23546" s="52"/>
      <c r="CP23546" s="52"/>
      <c r="CQ23546" s="52"/>
      <c r="CR23546" s="52"/>
      <c r="CS23546" s="52"/>
      <c r="CT23546" s="52"/>
      <c r="CU23546" s="33"/>
      <c r="CV23546" s="33"/>
    </row>
    <row r="23547" spans="74:100">
      <c r="BV23547" s="62"/>
      <c r="BW23547" s="62"/>
      <c r="BX23547" s="62"/>
      <c r="BY23547" s="62"/>
      <c r="BZ23547" s="62"/>
      <c r="CA23547" s="62"/>
      <c r="CB23547" s="62"/>
      <c r="CC23547" s="62"/>
      <c r="CD23547" s="62"/>
      <c r="CE23547" s="62"/>
      <c r="CF23547" s="62"/>
      <c r="CL23547" s="56" t="s">
        <v>13038</v>
      </c>
      <c r="CM23547" s="56" t="s">
        <v>213</v>
      </c>
      <c r="CN23547" s="56" t="s">
        <v>213</v>
      </c>
      <c r="CO23547" s="52"/>
      <c r="CP23547" s="52"/>
      <c r="CQ23547" s="52"/>
      <c r="CR23547" s="52"/>
      <c r="CS23547" s="52"/>
      <c r="CT23547" s="52"/>
      <c r="CU23547" s="33"/>
      <c r="CV23547" s="33"/>
    </row>
    <row r="23548" spans="74:100">
      <c r="BV23548" s="62"/>
      <c r="BW23548" s="62"/>
      <c r="BX23548" s="62"/>
      <c r="BY23548" s="62"/>
      <c r="BZ23548" s="62"/>
      <c r="CA23548" s="62"/>
      <c r="CB23548" s="62"/>
      <c r="CC23548" s="62"/>
      <c r="CD23548" s="62"/>
      <c r="CE23548" s="62"/>
      <c r="CF23548" s="62"/>
      <c r="CL23548" s="35" t="s">
        <v>14778</v>
      </c>
      <c r="CM23548" s="35" t="s">
        <v>217</v>
      </c>
      <c r="CN23548" s="35" t="s">
        <v>217</v>
      </c>
      <c r="CO23548" s="52"/>
      <c r="CP23548" s="52"/>
      <c r="CQ23548" s="52"/>
      <c r="CR23548" s="52"/>
      <c r="CS23548" s="52"/>
      <c r="CT23548" s="52"/>
      <c r="CU23548" s="33"/>
      <c r="CV23548" s="33"/>
    </row>
    <row r="23549" spans="74:100">
      <c r="BV23549" s="62"/>
      <c r="BW23549" s="62"/>
      <c r="BX23549" s="62"/>
      <c r="BY23549" s="62"/>
      <c r="BZ23549" s="62"/>
      <c r="CA23549" s="62"/>
      <c r="CB23549" s="62"/>
      <c r="CC23549" s="62"/>
      <c r="CD23549" s="62"/>
      <c r="CE23549" s="62"/>
      <c r="CF23549" s="62"/>
      <c r="CL23549" s="35" t="s">
        <v>13021</v>
      </c>
      <c r="CM23549" s="35" t="s">
        <v>217</v>
      </c>
      <c r="CN23549" s="35" t="s">
        <v>217</v>
      </c>
      <c r="CO23549" s="52"/>
      <c r="CP23549" s="52"/>
      <c r="CQ23549" s="52"/>
      <c r="CR23549" s="52"/>
      <c r="CS23549" s="52"/>
      <c r="CT23549" s="52"/>
      <c r="CU23549" s="33"/>
      <c r="CV23549" s="33"/>
    </row>
    <row r="23550" spans="74:100">
      <c r="BV23550" s="62"/>
      <c r="BW23550" s="62"/>
      <c r="BX23550" s="62"/>
      <c r="BY23550" s="62"/>
      <c r="BZ23550" s="62"/>
      <c r="CA23550" s="62"/>
      <c r="CB23550" s="62"/>
      <c r="CC23550" s="62"/>
      <c r="CD23550" s="62"/>
      <c r="CE23550" s="62"/>
      <c r="CF23550" s="62"/>
      <c r="CL23550" s="56" t="s">
        <v>13018</v>
      </c>
      <c r="CM23550" s="56" t="s">
        <v>213</v>
      </c>
      <c r="CN23550" s="56" t="s">
        <v>213</v>
      </c>
      <c r="CO23550" s="52"/>
      <c r="CP23550" s="52"/>
      <c r="CQ23550" s="52"/>
      <c r="CR23550" s="52"/>
      <c r="CS23550" s="52"/>
      <c r="CT23550" s="52"/>
      <c r="CU23550" s="33"/>
      <c r="CV23550" s="33"/>
    </row>
    <row r="23551" spans="74:100">
      <c r="BV23551" s="62"/>
      <c r="BW23551" s="62"/>
      <c r="BX23551" s="62"/>
      <c r="BY23551" s="62"/>
      <c r="BZ23551" s="62"/>
      <c r="CA23551" s="62"/>
      <c r="CB23551" s="62"/>
      <c r="CC23551" s="62"/>
      <c r="CD23551" s="62"/>
      <c r="CE23551" s="62"/>
      <c r="CF23551" s="62"/>
      <c r="CL23551" s="56" t="s">
        <v>13022</v>
      </c>
      <c r="CM23551" s="56" t="s">
        <v>213</v>
      </c>
      <c r="CN23551" s="56" t="s">
        <v>213</v>
      </c>
      <c r="CO23551" s="52"/>
      <c r="CP23551" s="52"/>
      <c r="CQ23551" s="52"/>
      <c r="CR23551" s="52"/>
      <c r="CS23551" s="52"/>
      <c r="CT23551" s="52"/>
      <c r="CU23551" s="33"/>
      <c r="CV23551" s="33"/>
    </row>
    <row r="23552" spans="74:100">
      <c r="BV23552" s="62"/>
      <c r="BW23552" s="62"/>
      <c r="BX23552" s="62"/>
      <c r="BY23552" s="62"/>
      <c r="BZ23552" s="62"/>
      <c r="CA23552" s="62"/>
      <c r="CB23552" s="62"/>
      <c r="CC23552" s="62"/>
      <c r="CD23552" s="62"/>
      <c r="CE23552" s="62"/>
      <c r="CF23552" s="62"/>
      <c r="CL23552" s="56" t="s">
        <v>14808</v>
      </c>
      <c r="CM23552" s="56" t="s">
        <v>213</v>
      </c>
      <c r="CN23552" s="56" t="s">
        <v>213</v>
      </c>
      <c r="CO23552" s="52"/>
      <c r="CP23552" s="52"/>
      <c r="CQ23552" s="52"/>
      <c r="CR23552" s="52"/>
      <c r="CS23552" s="52"/>
      <c r="CT23552" s="52"/>
      <c r="CU23552" s="33"/>
      <c r="CV23552" s="33"/>
    </row>
    <row r="23553" spans="74:100">
      <c r="BV23553" s="62"/>
      <c r="BW23553" s="62"/>
      <c r="BX23553" s="62"/>
      <c r="BY23553" s="62"/>
      <c r="BZ23553" s="62"/>
      <c r="CA23553" s="62"/>
      <c r="CB23553" s="62"/>
      <c r="CC23553" s="62"/>
      <c r="CD23553" s="62"/>
      <c r="CE23553" s="62"/>
      <c r="CF23553" s="62"/>
      <c r="CL23553" s="56" t="s">
        <v>14810</v>
      </c>
      <c r="CM23553" s="56" t="s">
        <v>214</v>
      </c>
      <c r="CN23553" s="56" t="s">
        <v>214</v>
      </c>
      <c r="CO23553" s="52"/>
      <c r="CP23553" s="52"/>
      <c r="CQ23553" s="52"/>
      <c r="CR23553" s="52"/>
      <c r="CS23553" s="52"/>
      <c r="CT23553" s="52"/>
      <c r="CU23553" s="33"/>
      <c r="CV23553" s="33"/>
    </row>
    <row r="23554" spans="74:100">
      <c r="BV23554" s="62"/>
      <c r="BW23554" s="62"/>
      <c r="BX23554" s="62"/>
      <c r="BY23554" s="62"/>
      <c r="BZ23554" s="62"/>
      <c r="CA23554" s="62"/>
      <c r="CB23554" s="62"/>
      <c r="CC23554" s="62"/>
      <c r="CD23554" s="62"/>
      <c r="CE23554" s="62"/>
      <c r="CF23554" s="62"/>
      <c r="CL23554" s="56" t="s">
        <v>12463</v>
      </c>
      <c r="CM23554" s="56" t="s">
        <v>213</v>
      </c>
      <c r="CN23554" s="56" t="s">
        <v>213</v>
      </c>
      <c r="CO23554" s="52"/>
      <c r="CP23554" s="52"/>
      <c r="CQ23554" s="52"/>
      <c r="CR23554" s="52"/>
      <c r="CS23554" s="52"/>
      <c r="CT23554" s="52"/>
      <c r="CU23554" s="33"/>
      <c r="CV23554" s="33"/>
    </row>
    <row r="23555" spans="74:100">
      <c r="BV23555" s="62"/>
      <c r="BW23555" s="62"/>
      <c r="BX23555" s="62"/>
      <c r="BY23555" s="62"/>
      <c r="BZ23555" s="62"/>
      <c r="CA23555" s="62"/>
      <c r="CB23555" s="62"/>
      <c r="CC23555" s="62"/>
      <c r="CD23555" s="62"/>
      <c r="CE23555" s="62"/>
      <c r="CF23555" s="62"/>
      <c r="CL23555" s="56" t="s">
        <v>24244</v>
      </c>
      <c r="CM23555" s="56" t="s">
        <v>213</v>
      </c>
      <c r="CN23555" s="56" t="s">
        <v>213</v>
      </c>
      <c r="CO23555" s="52"/>
      <c r="CP23555" s="52"/>
      <c r="CQ23555" s="52"/>
      <c r="CR23555" s="52"/>
      <c r="CS23555" s="52"/>
      <c r="CT23555" s="52"/>
      <c r="CU23555" s="33"/>
      <c r="CV23555" s="33"/>
    </row>
    <row r="23556" spans="74:100">
      <c r="BV23556" s="62"/>
      <c r="BW23556" s="62"/>
      <c r="BX23556" s="62"/>
      <c r="BY23556" s="62"/>
      <c r="BZ23556" s="62"/>
      <c r="CA23556" s="62"/>
      <c r="CB23556" s="62"/>
      <c r="CC23556" s="62"/>
      <c r="CD23556" s="62"/>
      <c r="CE23556" s="62"/>
      <c r="CF23556" s="62"/>
      <c r="CL23556" s="56" t="s">
        <v>26045</v>
      </c>
      <c r="CM23556" s="56" t="s">
        <v>214</v>
      </c>
      <c r="CN23556" s="56" t="s">
        <v>214</v>
      </c>
      <c r="CO23556" s="52"/>
      <c r="CP23556" s="52"/>
      <c r="CQ23556" s="52"/>
      <c r="CR23556" s="52"/>
      <c r="CS23556" s="52"/>
      <c r="CT23556" s="52"/>
      <c r="CU23556" s="33"/>
      <c r="CV23556" s="33"/>
    </row>
    <row r="23557" spans="74:100">
      <c r="BV23557" s="62"/>
      <c r="BW23557" s="62"/>
      <c r="BX23557" s="62"/>
      <c r="BY23557" s="62"/>
      <c r="BZ23557" s="62"/>
      <c r="CA23557" s="62"/>
      <c r="CB23557" s="62"/>
      <c r="CC23557" s="62"/>
      <c r="CD23557" s="62"/>
      <c r="CE23557" s="62"/>
      <c r="CF23557" s="62"/>
      <c r="CL23557" s="56" t="s">
        <v>26046</v>
      </c>
      <c r="CM23557" s="56" t="s">
        <v>214</v>
      </c>
      <c r="CN23557" s="56" t="s">
        <v>214</v>
      </c>
      <c r="CO23557" s="52"/>
      <c r="CP23557" s="52"/>
      <c r="CQ23557" s="52"/>
      <c r="CR23557" s="52"/>
      <c r="CS23557" s="52"/>
      <c r="CT23557" s="52"/>
      <c r="CU23557" s="33"/>
      <c r="CV23557" s="33"/>
    </row>
    <row r="23558" spans="74:100">
      <c r="BV23558" s="62"/>
      <c r="BW23558" s="62"/>
      <c r="BX23558" s="62"/>
      <c r="BY23558" s="62"/>
      <c r="BZ23558" s="62"/>
      <c r="CA23558" s="62"/>
      <c r="CB23558" s="62"/>
      <c r="CC23558" s="62"/>
      <c r="CD23558" s="62"/>
      <c r="CE23558" s="62"/>
      <c r="CF23558" s="62"/>
      <c r="CL23558" s="56" t="s">
        <v>13027</v>
      </c>
      <c r="CM23558" s="56" t="s">
        <v>214</v>
      </c>
      <c r="CN23558" s="56" t="s">
        <v>214</v>
      </c>
      <c r="CO23558" s="52"/>
      <c r="CP23558" s="52"/>
      <c r="CQ23558" s="52"/>
      <c r="CR23558" s="52"/>
      <c r="CS23558" s="52"/>
      <c r="CT23558" s="52"/>
      <c r="CU23558" s="33"/>
      <c r="CV23558" s="33"/>
    </row>
    <row r="23559" spans="74:100">
      <c r="BV23559" s="62"/>
      <c r="BW23559" s="62"/>
      <c r="BX23559" s="62"/>
      <c r="BY23559" s="62"/>
      <c r="BZ23559" s="62"/>
      <c r="CA23559" s="62"/>
      <c r="CB23559" s="62"/>
      <c r="CC23559" s="62"/>
      <c r="CD23559" s="62"/>
      <c r="CE23559" s="62"/>
      <c r="CF23559" s="62"/>
      <c r="CL23559" s="56" t="s">
        <v>26047</v>
      </c>
      <c r="CM23559" s="56" t="s">
        <v>213</v>
      </c>
      <c r="CN23559" s="56" t="s">
        <v>213</v>
      </c>
      <c r="CO23559" s="52"/>
      <c r="CP23559" s="52"/>
      <c r="CQ23559" s="52"/>
      <c r="CR23559" s="52"/>
      <c r="CS23559" s="52"/>
      <c r="CT23559" s="52"/>
      <c r="CU23559" s="33"/>
      <c r="CV23559" s="33"/>
    </row>
    <row r="23560" spans="74:100">
      <c r="BV23560" s="62"/>
      <c r="BW23560" s="62"/>
      <c r="BX23560" s="62"/>
      <c r="BY23560" s="62"/>
      <c r="BZ23560" s="62"/>
      <c r="CA23560" s="62"/>
      <c r="CB23560" s="62"/>
      <c r="CC23560" s="62"/>
      <c r="CD23560" s="62"/>
      <c r="CE23560" s="62"/>
      <c r="CF23560" s="62"/>
      <c r="CL23560" s="56" t="s">
        <v>26048</v>
      </c>
      <c r="CM23560" s="56" t="s">
        <v>213</v>
      </c>
      <c r="CN23560" s="56" t="s">
        <v>213</v>
      </c>
      <c r="CO23560" s="52"/>
      <c r="CP23560" s="52"/>
      <c r="CQ23560" s="52"/>
      <c r="CR23560" s="52"/>
      <c r="CS23560" s="52"/>
      <c r="CT23560" s="52"/>
      <c r="CU23560" s="33"/>
      <c r="CV23560" s="33"/>
    </row>
    <row r="23561" spans="74:100">
      <c r="BV23561" s="62"/>
      <c r="BW23561" s="62"/>
      <c r="BX23561" s="62"/>
      <c r="BY23561" s="62"/>
      <c r="BZ23561" s="62"/>
      <c r="CA23561" s="62"/>
      <c r="CB23561" s="62"/>
      <c r="CC23561" s="62"/>
      <c r="CD23561" s="62"/>
      <c r="CE23561" s="62"/>
      <c r="CF23561" s="62"/>
      <c r="CL23561" s="56" t="s">
        <v>26049</v>
      </c>
      <c r="CM23561" s="56" t="s">
        <v>213</v>
      </c>
      <c r="CN23561" s="56" t="s">
        <v>213</v>
      </c>
      <c r="CO23561" s="52"/>
      <c r="CP23561" s="52"/>
      <c r="CQ23561" s="52"/>
      <c r="CR23561" s="52"/>
      <c r="CS23561" s="52"/>
      <c r="CT23561" s="52"/>
      <c r="CU23561" s="33"/>
      <c r="CV23561" s="33"/>
    </row>
    <row r="23562" spans="74:100">
      <c r="BV23562" s="62"/>
      <c r="BW23562" s="62"/>
      <c r="BX23562" s="62"/>
      <c r="BY23562" s="62"/>
      <c r="BZ23562" s="62"/>
      <c r="CA23562" s="62"/>
      <c r="CB23562" s="62"/>
      <c r="CC23562" s="62"/>
      <c r="CD23562" s="62"/>
      <c r="CE23562" s="62"/>
      <c r="CF23562" s="62"/>
      <c r="CL23562" s="56" t="s">
        <v>26050</v>
      </c>
      <c r="CM23562" s="56" t="s">
        <v>213</v>
      </c>
      <c r="CN23562" s="56" t="s">
        <v>213</v>
      </c>
      <c r="CO23562" s="52"/>
      <c r="CP23562" s="52"/>
      <c r="CQ23562" s="52"/>
      <c r="CR23562" s="52"/>
      <c r="CS23562" s="52"/>
      <c r="CT23562" s="52"/>
      <c r="CU23562" s="33"/>
      <c r="CV23562" s="33"/>
    </row>
    <row r="23563" spans="74:100">
      <c r="BV23563" s="62"/>
      <c r="BW23563" s="62"/>
      <c r="BX23563" s="62"/>
      <c r="BY23563" s="62"/>
      <c r="BZ23563" s="62"/>
      <c r="CA23563" s="62"/>
      <c r="CB23563" s="62"/>
      <c r="CC23563" s="62"/>
      <c r="CD23563" s="62"/>
      <c r="CE23563" s="62"/>
      <c r="CF23563" s="62"/>
      <c r="CL23563" s="56" t="s">
        <v>26051</v>
      </c>
      <c r="CM23563" s="56" t="s">
        <v>213</v>
      </c>
      <c r="CN23563" s="56" t="s">
        <v>213</v>
      </c>
      <c r="CO23563" s="52"/>
      <c r="CP23563" s="52"/>
      <c r="CQ23563" s="52"/>
      <c r="CR23563" s="52"/>
      <c r="CS23563" s="52"/>
      <c r="CT23563" s="52"/>
      <c r="CU23563" s="33"/>
      <c r="CV23563" s="33"/>
    </row>
    <row r="23564" spans="74:100">
      <c r="BV23564" s="62"/>
      <c r="BW23564" s="62"/>
      <c r="BX23564" s="62"/>
      <c r="BY23564" s="62"/>
      <c r="BZ23564" s="62"/>
      <c r="CA23564" s="62"/>
      <c r="CB23564" s="62"/>
      <c r="CC23564" s="62"/>
      <c r="CD23564" s="62"/>
      <c r="CE23564" s="62"/>
      <c r="CF23564" s="62"/>
      <c r="CL23564" s="56" t="s">
        <v>26052</v>
      </c>
      <c r="CM23564" s="56" t="s">
        <v>213</v>
      </c>
      <c r="CN23564" s="56" t="s">
        <v>213</v>
      </c>
      <c r="CO23564" s="52"/>
      <c r="CP23564" s="52"/>
      <c r="CQ23564" s="52"/>
      <c r="CR23564" s="52"/>
      <c r="CS23564" s="52"/>
      <c r="CT23564" s="52"/>
      <c r="CU23564" s="33"/>
      <c r="CV23564" s="33"/>
    </row>
    <row r="23565" spans="74:100">
      <c r="BV23565" s="62"/>
      <c r="BW23565" s="62"/>
      <c r="BX23565" s="62"/>
      <c r="BY23565" s="62"/>
      <c r="BZ23565" s="62"/>
      <c r="CA23565" s="62"/>
      <c r="CB23565" s="62"/>
      <c r="CC23565" s="62"/>
      <c r="CD23565" s="62"/>
      <c r="CE23565" s="62"/>
      <c r="CF23565" s="62"/>
      <c r="CL23565" s="56" t="s">
        <v>13029</v>
      </c>
      <c r="CM23565" s="56" t="s">
        <v>213</v>
      </c>
      <c r="CN23565" s="56" t="s">
        <v>213</v>
      </c>
      <c r="CO23565" s="52"/>
      <c r="CP23565" s="52"/>
      <c r="CQ23565" s="52"/>
      <c r="CR23565" s="52"/>
      <c r="CS23565" s="52"/>
      <c r="CT23565" s="52"/>
      <c r="CU23565" s="33"/>
      <c r="CV23565" s="33"/>
    </row>
    <row r="23566" spans="74:100">
      <c r="BV23566" s="62"/>
      <c r="BW23566" s="62"/>
      <c r="BX23566" s="62"/>
      <c r="BY23566" s="62"/>
      <c r="BZ23566" s="62"/>
      <c r="CA23566" s="62"/>
      <c r="CB23566" s="62"/>
      <c r="CC23566" s="62"/>
      <c r="CD23566" s="62"/>
      <c r="CE23566" s="62"/>
      <c r="CF23566" s="62"/>
      <c r="CL23566" s="56" t="s">
        <v>24245</v>
      </c>
      <c r="CM23566" s="56" t="s">
        <v>214</v>
      </c>
      <c r="CN23566" s="56" t="s">
        <v>214</v>
      </c>
      <c r="CO23566" s="52"/>
      <c r="CP23566" s="52"/>
      <c r="CQ23566" s="52"/>
      <c r="CR23566" s="52"/>
      <c r="CS23566" s="52"/>
      <c r="CT23566" s="52"/>
      <c r="CU23566" s="33"/>
      <c r="CV23566" s="33"/>
    </row>
    <row r="23567" spans="74:100">
      <c r="BV23567" s="62"/>
      <c r="BW23567" s="62"/>
      <c r="BX23567" s="62"/>
      <c r="BY23567" s="62"/>
      <c r="BZ23567" s="62"/>
      <c r="CA23567" s="62"/>
      <c r="CB23567" s="62"/>
      <c r="CC23567" s="62"/>
      <c r="CD23567" s="62"/>
      <c r="CE23567" s="62"/>
      <c r="CF23567" s="62"/>
      <c r="CL23567" s="56" t="s">
        <v>24246</v>
      </c>
      <c r="CM23567" s="56" t="s">
        <v>213</v>
      </c>
      <c r="CN23567" s="56" t="s">
        <v>213</v>
      </c>
      <c r="CO23567" s="52"/>
      <c r="CP23567" s="52"/>
      <c r="CQ23567" s="52"/>
      <c r="CR23567" s="52"/>
      <c r="CS23567" s="52"/>
      <c r="CT23567" s="52"/>
      <c r="CU23567" s="33"/>
      <c r="CV23567" s="33"/>
    </row>
    <row r="23568" spans="74:100">
      <c r="BV23568" s="62"/>
      <c r="BW23568" s="62"/>
      <c r="BX23568" s="62"/>
      <c r="BY23568" s="62"/>
      <c r="BZ23568" s="62"/>
      <c r="CA23568" s="62"/>
      <c r="CB23568" s="62"/>
      <c r="CC23568" s="62"/>
      <c r="CD23568" s="62"/>
      <c r="CE23568" s="62"/>
      <c r="CF23568" s="62"/>
      <c r="CL23568" s="56" t="s">
        <v>24247</v>
      </c>
      <c r="CM23568" s="56" t="s">
        <v>213</v>
      </c>
      <c r="CN23568" s="56" t="s">
        <v>213</v>
      </c>
      <c r="CO23568" s="52"/>
      <c r="CP23568" s="52"/>
      <c r="CQ23568" s="52"/>
      <c r="CR23568" s="52"/>
      <c r="CS23568" s="52"/>
      <c r="CT23568" s="52"/>
      <c r="CU23568" s="33"/>
      <c r="CV23568" s="33"/>
    </row>
    <row r="23569" spans="74:100">
      <c r="BV23569" s="62"/>
      <c r="BW23569" s="62"/>
      <c r="BX23569" s="62"/>
      <c r="BY23569" s="62"/>
      <c r="BZ23569" s="62"/>
      <c r="CA23569" s="62"/>
      <c r="CB23569" s="62"/>
      <c r="CC23569" s="62"/>
      <c r="CD23569" s="62"/>
      <c r="CE23569" s="62"/>
      <c r="CF23569" s="62"/>
      <c r="CL23569" s="56" t="s">
        <v>13028</v>
      </c>
      <c r="CM23569" s="56" t="s">
        <v>214</v>
      </c>
      <c r="CN23569" s="56" t="s">
        <v>214</v>
      </c>
      <c r="CO23569" s="52"/>
      <c r="CP23569" s="52"/>
      <c r="CQ23569" s="52"/>
      <c r="CR23569" s="52"/>
      <c r="CS23569" s="52"/>
      <c r="CT23569" s="52"/>
      <c r="CU23569" s="33"/>
      <c r="CV23569" s="33"/>
    </row>
    <row r="23570" spans="74:100">
      <c r="BV23570" s="62"/>
      <c r="BW23570" s="62"/>
      <c r="BX23570" s="62"/>
      <c r="BY23570" s="62"/>
      <c r="BZ23570" s="62"/>
      <c r="CA23570" s="62"/>
      <c r="CB23570" s="62"/>
      <c r="CC23570" s="62"/>
      <c r="CD23570" s="62"/>
      <c r="CE23570" s="62"/>
      <c r="CF23570" s="62"/>
      <c r="CL23570" s="35" t="s">
        <v>16798</v>
      </c>
      <c r="CM23570" s="35" t="s">
        <v>217</v>
      </c>
      <c r="CN23570" s="35" t="s">
        <v>217</v>
      </c>
      <c r="CO23570" s="52"/>
      <c r="CP23570" s="52"/>
      <c r="CQ23570" s="52"/>
      <c r="CR23570" s="52"/>
      <c r="CS23570" s="52"/>
      <c r="CT23570" s="52"/>
      <c r="CU23570" s="33"/>
      <c r="CV23570" s="33"/>
    </row>
    <row r="23571" spans="74:100">
      <c r="BV23571" s="62"/>
      <c r="BW23571" s="62"/>
      <c r="BX23571" s="62"/>
      <c r="BY23571" s="62"/>
      <c r="BZ23571" s="62"/>
      <c r="CA23571" s="62"/>
      <c r="CB23571" s="62"/>
      <c r="CC23571" s="62"/>
      <c r="CD23571" s="62"/>
      <c r="CE23571" s="62"/>
      <c r="CF23571" s="62"/>
      <c r="CL23571" s="35" t="s">
        <v>16800</v>
      </c>
      <c r="CM23571" s="35" t="s">
        <v>217</v>
      </c>
      <c r="CN23571" s="35" t="s">
        <v>217</v>
      </c>
      <c r="CO23571" s="52"/>
      <c r="CP23571" s="52"/>
      <c r="CQ23571" s="52"/>
      <c r="CR23571" s="52"/>
      <c r="CS23571" s="52"/>
      <c r="CT23571" s="52"/>
      <c r="CU23571" s="33"/>
      <c r="CV23571" s="33"/>
    </row>
    <row r="23572" spans="74:100">
      <c r="BV23572" s="62"/>
      <c r="BW23572" s="62"/>
      <c r="BX23572" s="62"/>
      <c r="BY23572" s="62"/>
      <c r="BZ23572" s="62"/>
      <c r="CA23572" s="62"/>
      <c r="CB23572" s="62"/>
      <c r="CC23572" s="62"/>
      <c r="CD23572" s="62"/>
      <c r="CE23572" s="62"/>
      <c r="CF23572" s="62"/>
      <c r="CL23572" s="56" t="s">
        <v>24895</v>
      </c>
      <c r="CM23572" s="56" t="s">
        <v>213</v>
      </c>
      <c r="CN23572" s="56" t="s">
        <v>213</v>
      </c>
      <c r="CO23572" s="52"/>
      <c r="CP23572" s="52"/>
      <c r="CQ23572" s="52"/>
      <c r="CR23572" s="52"/>
      <c r="CS23572" s="52"/>
      <c r="CT23572" s="52"/>
      <c r="CU23572" s="33"/>
      <c r="CV23572" s="33"/>
    </row>
    <row r="23573" spans="74:100">
      <c r="BV23573" s="62"/>
      <c r="BW23573" s="62"/>
      <c r="BX23573" s="62"/>
      <c r="BY23573" s="62"/>
      <c r="BZ23573" s="62"/>
      <c r="CA23573" s="62"/>
      <c r="CB23573" s="62"/>
      <c r="CC23573" s="62"/>
      <c r="CD23573" s="62"/>
      <c r="CE23573" s="62"/>
      <c r="CF23573" s="62"/>
      <c r="CL23573" s="56" t="s">
        <v>7123</v>
      </c>
      <c r="CM23573" s="56" t="s">
        <v>215</v>
      </c>
      <c r="CN23573" s="56" t="s">
        <v>215</v>
      </c>
      <c r="CO23573" s="52"/>
      <c r="CP23573" s="52"/>
      <c r="CQ23573" s="52"/>
      <c r="CR23573" s="52"/>
      <c r="CS23573" s="52"/>
      <c r="CT23573" s="52"/>
      <c r="CU23573" s="33"/>
      <c r="CV23573" s="33"/>
    </row>
    <row r="23574" spans="74:100">
      <c r="BV23574" s="62"/>
      <c r="BW23574" s="62"/>
      <c r="BX23574" s="62"/>
      <c r="BY23574" s="62"/>
      <c r="BZ23574" s="62"/>
      <c r="CA23574" s="62"/>
      <c r="CB23574" s="62"/>
      <c r="CC23574" s="62"/>
      <c r="CD23574" s="62"/>
      <c r="CE23574" s="62"/>
      <c r="CF23574" s="62"/>
      <c r="CL23574" s="56" t="s">
        <v>7121</v>
      </c>
      <c r="CM23574" s="56" t="s">
        <v>215</v>
      </c>
      <c r="CN23574" s="56" t="s">
        <v>215</v>
      </c>
      <c r="CO23574" s="52"/>
      <c r="CP23574" s="52"/>
      <c r="CQ23574" s="52"/>
      <c r="CR23574" s="52"/>
      <c r="CS23574" s="52"/>
      <c r="CT23574" s="52"/>
      <c r="CU23574" s="33"/>
      <c r="CV23574" s="33"/>
    </row>
    <row r="23575" spans="74:100">
      <c r="BV23575" s="62"/>
      <c r="BW23575" s="62"/>
      <c r="BX23575" s="62"/>
      <c r="BY23575" s="62"/>
      <c r="BZ23575" s="62"/>
      <c r="CA23575" s="62"/>
      <c r="CB23575" s="62"/>
      <c r="CC23575" s="62"/>
      <c r="CD23575" s="62"/>
      <c r="CE23575" s="62"/>
      <c r="CF23575" s="62"/>
      <c r="CL23575" s="56" t="s">
        <v>7126</v>
      </c>
      <c r="CM23575" s="56" t="s">
        <v>215</v>
      </c>
      <c r="CN23575" s="56" t="s">
        <v>215</v>
      </c>
      <c r="CO23575" s="52"/>
      <c r="CP23575" s="52"/>
      <c r="CQ23575" s="52"/>
      <c r="CR23575" s="52"/>
      <c r="CS23575" s="52"/>
      <c r="CT23575" s="52"/>
      <c r="CU23575" s="33"/>
      <c r="CV23575" s="33"/>
    </row>
    <row r="23576" spans="74:100">
      <c r="BV23576" s="62"/>
      <c r="BW23576" s="62"/>
      <c r="BX23576" s="62"/>
      <c r="BY23576" s="62"/>
      <c r="BZ23576" s="62"/>
      <c r="CA23576" s="62"/>
      <c r="CB23576" s="62"/>
      <c r="CC23576" s="62"/>
      <c r="CD23576" s="62"/>
      <c r="CE23576" s="62"/>
      <c r="CF23576" s="62"/>
      <c r="CL23576" s="56" t="s">
        <v>24248</v>
      </c>
      <c r="CM23576" s="56" t="s">
        <v>215</v>
      </c>
      <c r="CN23576" s="56" t="s">
        <v>215</v>
      </c>
      <c r="CO23576" s="52"/>
      <c r="CP23576" s="52"/>
      <c r="CQ23576" s="52"/>
      <c r="CR23576" s="52"/>
      <c r="CS23576" s="52"/>
      <c r="CT23576" s="52"/>
      <c r="CU23576" s="33"/>
      <c r="CV23576" s="33"/>
    </row>
    <row r="23577" spans="74:100">
      <c r="BV23577" s="62"/>
      <c r="BW23577" s="62"/>
      <c r="BX23577" s="62"/>
      <c r="BY23577" s="62"/>
      <c r="BZ23577" s="62"/>
      <c r="CA23577" s="62"/>
      <c r="CB23577" s="62"/>
      <c r="CC23577" s="62"/>
      <c r="CD23577" s="62"/>
      <c r="CE23577" s="62"/>
      <c r="CF23577" s="62"/>
      <c r="CL23577" s="56" t="s">
        <v>7122</v>
      </c>
      <c r="CM23577" s="56" t="s">
        <v>215</v>
      </c>
      <c r="CN23577" s="56" t="s">
        <v>215</v>
      </c>
      <c r="CO23577" s="52"/>
      <c r="CP23577" s="52"/>
      <c r="CQ23577" s="52"/>
      <c r="CR23577" s="52"/>
      <c r="CS23577" s="52"/>
      <c r="CT23577" s="52"/>
      <c r="CU23577" s="33"/>
      <c r="CV23577" s="33"/>
    </row>
    <row r="23578" spans="74:100">
      <c r="BV23578" s="62"/>
      <c r="BW23578" s="62"/>
      <c r="BX23578" s="62"/>
      <c r="BY23578" s="62"/>
      <c r="BZ23578" s="62"/>
      <c r="CA23578" s="62"/>
      <c r="CB23578" s="62"/>
      <c r="CC23578" s="62"/>
      <c r="CD23578" s="62"/>
      <c r="CE23578" s="62"/>
      <c r="CF23578" s="62"/>
      <c r="CL23578" s="56" t="s">
        <v>7124</v>
      </c>
      <c r="CM23578" s="56" t="s">
        <v>215</v>
      </c>
      <c r="CN23578" s="56" t="s">
        <v>215</v>
      </c>
      <c r="CO23578" s="52"/>
      <c r="CP23578" s="52"/>
      <c r="CQ23578" s="52"/>
      <c r="CR23578" s="52"/>
      <c r="CS23578" s="52"/>
      <c r="CT23578" s="52"/>
      <c r="CU23578" s="33"/>
      <c r="CV23578" s="33"/>
    </row>
    <row r="23579" spans="74:100">
      <c r="BV23579" s="62"/>
      <c r="BW23579" s="62"/>
      <c r="BX23579" s="62"/>
      <c r="BY23579" s="62"/>
      <c r="BZ23579" s="62"/>
      <c r="CA23579" s="62"/>
      <c r="CB23579" s="62"/>
      <c r="CC23579" s="62"/>
      <c r="CD23579" s="62"/>
      <c r="CE23579" s="62"/>
      <c r="CF23579" s="62"/>
      <c r="CL23579" s="56" t="s">
        <v>13032</v>
      </c>
      <c r="CM23579" s="56" t="s">
        <v>213</v>
      </c>
      <c r="CN23579" s="56" t="s">
        <v>213</v>
      </c>
      <c r="CO23579" s="52"/>
      <c r="CP23579" s="52"/>
      <c r="CQ23579" s="52"/>
      <c r="CR23579" s="52"/>
      <c r="CS23579" s="52"/>
      <c r="CT23579" s="52"/>
      <c r="CU23579" s="33"/>
      <c r="CV23579" s="33"/>
    </row>
    <row r="23580" spans="74:100">
      <c r="BV23580" s="62"/>
      <c r="BW23580" s="62"/>
      <c r="BX23580" s="62"/>
      <c r="BY23580" s="62"/>
      <c r="BZ23580" s="62"/>
      <c r="CA23580" s="62"/>
      <c r="CB23580" s="62"/>
      <c r="CC23580" s="62"/>
      <c r="CD23580" s="62"/>
      <c r="CE23580" s="62"/>
      <c r="CF23580" s="62"/>
      <c r="CL23580" s="35" t="s">
        <v>13034</v>
      </c>
      <c r="CM23580" s="35" t="s">
        <v>217</v>
      </c>
      <c r="CN23580" s="35" t="s">
        <v>217</v>
      </c>
      <c r="CO23580" s="52"/>
      <c r="CP23580" s="52"/>
      <c r="CQ23580" s="52"/>
      <c r="CR23580" s="52"/>
      <c r="CS23580" s="52"/>
      <c r="CT23580" s="52"/>
      <c r="CU23580" s="33"/>
      <c r="CV23580" s="33"/>
    </row>
    <row r="23581" spans="74:100">
      <c r="BV23581" s="62"/>
      <c r="BW23581" s="62"/>
      <c r="BX23581" s="62"/>
      <c r="BY23581" s="62"/>
      <c r="BZ23581" s="62"/>
      <c r="CA23581" s="62"/>
      <c r="CB23581" s="62"/>
      <c r="CC23581" s="62"/>
      <c r="CD23581" s="62"/>
      <c r="CE23581" s="62"/>
      <c r="CF23581" s="62"/>
      <c r="CL23581" s="35" t="s">
        <v>13035</v>
      </c>
      <c r="CM23581" s="35" t="s">
        <v>217</v>
      </c>
      <c r="CN23581" s="35" t="s">
        <v>217</v>
      </c>
      <c r="CO23581" s="52"/>
      <c r="CP23581" s="52"/>
      <c r="CQ23581" s="52"/>
      <c r="CR23581" s="52"/>
      <c r="CS23581" s="52"/>
      <c r="CT23581" s="52"/>
      <c r="CU23581" s="33"/>
      <c r="CV23581" s="33"/>
    </row>
    <row r="23582" spans="74:100">
      <c r="BV23582" s="62"/>
      <c r="BW23582" s="62"/>
      <c r="BX23582" s="62"/>
      <c r="BY23582" s="62"/>
      <c r="BZ23582" s="62"/>
      <c r="CA23582" s="62"/>
      <c r="CB23582" s="62"/>
      <c r="CC23582" s="62"/>
      <c r="CD23582" s="62"/>
      <c r="CE23582" s="62"/>
      <c r="CF23582" s="62"/>
      <c r="CL23582" s="56" t="s">
        <v>13033</v>
      </c>
      <c r="CM23582" s="56" t="s">
        <v>213</v>
      </c>
      <c r="CN23582" s="56" t="s">
        <v>213</v>
      </c>
      <c r="CO23582" s="52"/>
      <c r="CP23582" s="52"/>
      <c r="CQ23582" s="52"/>
      <c r="CR23582" s="52"/>
      <c r="CS23582" s="52"/>
      <c r="CT23582" s="52"/>
      <c r="CU23582" s="33"/>
      <c r="CV23582" s="33"/>
    </row>
    <row r="23583" spans="74:100">
      <c r="BV23583" s="62"/>
      <c r="BW23583" s="62"/>
      <c r="BX23583" s="62"/>
      <c r="BY23583" s="62"/>
      <c r="BZ23583" s="62"/>
      <c r="CA23583" s="62"/>
      <c r="CB23583" s="62"/>
      <c r="CC23583" s="62"/>
      <c r="CD23583" s="62"/>
      <c r="CE23583" s="62"/>
      <c r="CF23583" s="62"/>
      <c r="CL23583" s="56" t="s">
        <v>13036</v>
      </c>
      <c r="CM23583" s="56" t="s">
        <v>213</v>
      </c>
      <c r="CN23583" s="56" t="s">
        <v>213</v>
      </c>
      <c r="CO23583" s="52"/>
      <c r="CP23583" s="52"/>
      <c r="CQ23583" s="52"/>
      <c r="CR23583" s="52"/>
      <c r="CS23583" s="52"/>
      <c r="CT23583" s="52"/>
      <c r="CU23583" s="33"/>
      <c r="CV23583" s="33"/>
    </row>
    <row r="23584" spans="74:100">
      <c r="BV23584" s="62"/>
      <c r="BW23584" s="62"/>
      <c r="BX23584" s="62"/>
      <c r="BY23584" s="62"/>
      <c r="BZ23584" s="62"/>
      <c r="CA23584" s="62"/>
      <c r="CB23584" s="62"/>
      <c r="CC23584" s="62"/>
      <c r="CD23584" s="62"/>
      <c r="CE23584" s="62"/>
      <c r="CF23584" s="62"/>
      <c r="CL23584" s="35" t="s">
        <v>15940</v>
      </c>
      <c r="CM23584" s="35" t="s">
        <v>217</v>
      </c>
      <c r="CN23584" s="35" t="s">
        <v>217</v>
      </c>
      <c r="CO23584" s="52"/>
      <c r="CP23584" s="52"/>
      <c r="CQ23584" s="52"/>
      <c r="CR23584" s="52"/>
      <c r="CS23584" s="52"/>
      <c r="CT23584" s="52"/>
      <c r="CU23584" s="33"/>
      <c r="CV23584" s="33"/>
    </row>
    <row r="23585" spans="74:100">
      <c r="BV23585" s="62"/>
      <c r="BW23585" s="62"/>
      <c r="BX23585" s="62"/>
      <c r="BY23585" s="62"/>
      <c r="BZ23585" s="62"/>
      <c r="CA23585" s="62"/>
      <c r="CB23585" s="62"/>
      <c r="CC23585" s="62"/>
      <c r="CD23585" s="62"/>
      <c r="CE23585" s="62"/>
      <c r="CF23585" s="62"/>
      <c r="CL23585" s="56" t="s">
        <v>15943</v>
      </c>
      <c r="CM23585" s="56" t="s">
        <v>215</v>
      </c>
      <c r="CN23585" s="56" t="s">
        <v>215</v>
      </c>
      <c r="CO23585" s="52"/>
      <c r="CP23585" s="52"/>
      <c r="CQ23585" s="52"/>
      <c r="CR23585" s="52"/>
      <c r="CS23585" s="52"/>
      <c r="CT23585" s="52"/>
      <c r="CU23585" s="33"/>
      <c r="CV23585" s="33"/>
    </row>
    <row r="23586" spans="74:100">
      <c r="BV23586" s="62"/>
      <c r="BW23586" s="62"/>
      <c r="BX23586" s="62"/>
      <c r="BY23586" s="62"/>
      <c r="BZ23586" s="62"/>
      <c r="CA23586" s="62"/>
      <c r="CB23586" s="62"/>
      <c r="CC23586" s="62"/>
      <c r="CD23586" s="62"/>
      <c r="CE23586" s="62"/>
      <c r="CF23586" s="62"/>
      <c r="CL23586" s="35" t="s">
        <v>15944</v>
      </c>
      <c r="CM23586" s="35" t="s">
        <v>217</v>
      </c>
      <c r="CN23586" s="35" t="s">
        <v>217</v>
      </c>
      <c r="CO23586" s="52"/>
      <c r="CP23586" s="52"/>
      <c r="CQ23586" s="52"/>
      <c r="CR23586" s="52"/>
      <c r="CS23586" s="52"/>
      <c r="CT23586" s="52"/>
      <c r="CU23586" s="33"/>
      <c r="CV23586" s="33"/>
    </row>
    <row r="23587" spans="74:100">
      <c r="BV23587" s="62"/>
      <c r="BW23587" s="62"/>
      <c r="BX23587" s="62"/>
      <c r="BY23587" s="62"/>
      <c r="BZ23587" s="62"/>
      <c r="CA23587" s="62"/>
      <c r="CB23587" s="62"/>
      <c r="CC23587" s="62"/>
      <c r="CD23587" s="62"/>
      <c r="CE23587" s="62"/>
      <c r="CF23587" s="62"/>
      <c r="CL23587" s="56" t="s">
        <v>15946</v>
      </c>
      <c r="CM23587" s="56" t="s">
        <v>215</v>
      </c>
      <c r="CN23587" s="56" t="s">
        <v>215</v>
      </c>
      <c r="CO23587" s="52"/>
      <c r="CP23587" s="52"/>
      <c r="CQ23587" s="52"/>
      <c r="CR23587" s="52"/>
      <c r="CS23587" s="52"/>
      <c r="CT23587" s="52"/>
      <c r="CU23587" s="33"/>
      <c r="CV23587" s="33"/>
    </row>
    <row r="23588" spans="74:100">
      <c r="BV23588" s="62"/>
      <c r="BW23588" s="62"/>
      <c r="BX23588" s="62"/>
      <c r="BY23588" s="62"/>
      <c r="BZ23588" s="62"/>
      <c r="CA23588" s="62"/>
      <c r="CB23588" s="62"/>
      <c r="CC23588" s="62"/>
      <c r="CD23588" s="62"/>
      <c r="CE23588" s="62"/>
      <c r="CF23588" s="62"/>
      <c r="CL23588" s="56" t="s">
        <v>15950</v>
      </c>
      <c r="CM23588" s="56" t="s">
        <v>216</v>
      </c>
      <c r="CN23588" s="56" t="s">
        <v>216</v>
      </c>
      <c r="CO23588" s="52"/>
      <c r="CP23588" s="52"/>
      <c r="CQ23588" s="52"/>
      <c r="CR23588" s="52"/>
      <c r="CS23588" s="52"/>
      <c r="CT23588" s="52"/>
      <c r="CU23588" s="33"/>
      <c r="CV23588" s="33"/>
    </row>
    <row r="23589" spans="74:100">
      <c r="BV23589" s="62"/>
      <c r="BW23589" s="62"/>
      <c r="BX23589" s="62"/>
      <c r="BY23589" s="62"/>
      <c r="BZ23589" s="62"/>
      <c r="CA23589" s="62"/>
      <c r="CB23589" s="62"/>
      <c r="CC23589" s="62"/>
      <c r="CD23589" s="62"/>
      <c r="CE23589" s="62"/>
      <c r="CF23589" s="62"/>
      <c r="CL23589" s="56" t="s">
        <v>15947</v>
      </c>
      <c r="CM23589" s="56" t="s">
        <v>215</v>
      </c>
      <c r="CN23589" s="56" t="s">
        <v>215</v>
      </c>
      <c r="CO23589" s="52"/>
      <c r="CP23589" s="52"/>
      <c r="CQ23589" s="52"/>
      <c r="CR23589" s="52"/>
      <c r="CS23589" s="52"/>
      <c r="CT23589" s="52"/>
      <c r="CU23589" s="33"/>
      <c r="CV23589" s="33"/>
    </row>
    <row r="23590" spans="74:100">
      <c r="BV23590" s="62"/>
      <c r="BW23590" s="62"/>
      <c r="BX23590" s="62"/>
      <c r="BY23590" s="62"/>
      <c r="BZ23590" s="62"/>
      <c r="CA23590" s="62"/>
      <c r="CB23590" s="62"/>
      <c r="CC23590" s="62"/>
      <c r="CD23590" s="62"/>
      <c r="CE23590" s="62"/>
      <c r="CF23590" s="62"/>
      <c r="CL23590" s="56" t="s">
        <v>5598</v>
      </c>
      <c r="CM23590" s="56" t="s">
        <v>213</v>
      </c>
      <c r="CN23590" s="56" t="s">
        <v>213</v>
      </c>
      <c r="CO23590" s="52"/>
      <c r="CP23590" s="52"/>
      <c r="CQ23590" s="52"/>
      <c r="CR23590" s="52"/>
      <c r="CS23590" s="52"/>
      <c r="CT23590" s="52"/>
      <c r="CU23590" s="33"/>
      <c r="CV23590" s="33"/>
    </row>
    <row r="23591" spans="74:100">
      <c r="BV23591" s="62"/>
      <c r="BW23591" s="62"/>
      <c r="BX23591" s="62"/>
      <c r="BY23591" s="62"/>
      <c r="BZ23591" s="62"/>
      <c r="CA23591" s="62"/>
      <c r="CB23591" s="62"/>
      <c r="CC23591" s="62"/>
      <c r="CD23591" s="62"/>
      <c r="CE23591" s="62"/>
      <c r="CF23591" s="62"/>
      <c r="CL23591" s="35" t="s">
        <v>29762</v>
      </c>
      <c r="CM23591" s="35" t="s">
        <v>217</v>
      </c>
      <c r="CN23591" s="35" t="s">
        <v>217</v>
      </c>
      <c r="CO23591" s="52"/>
      <c r="CP23591" s="52"/>
      <c r="CQ23591" s="52"/>
      <c r="CR23591" s="52"/>
      <c r="CS23591" s="52"/>
      <c r="CT23591" s="52"/>
      <c r="CU23591" s="33"/>
      <c r="CV23591" s="33"/>
    </row>
    <row r="23592" spans="74:100">
      <c r="BV23592" s="62"/>
      <c r="BW23592" s="62"/>
      <c r="BX23592" s="62"/>
      <c r="BY23592" s="62"/>
      <c r="BZ23592" s="62"/>
      <c r="CA23592" s="62"/>
      <c r="CB23592" s="62"/>
      <c r="CC23592" s="62"/>
      <c r="CD23592" s="62"/>
      <c r="CE23592" s="62"/>
      <c r="CF23592" s="62"/>
      <c r="CL23592" s="35" t="s">
        <v>29763</v>
      </c>
      <c r="CM23592" s="35" t="s">
        <v>217</v>
      </c>
      <c r="CN23592" s="35" t="s">
        <v>217</v>
      </c>
      <c r="CO23592" s="52"/>
      <c r="CP23592" s="52"/>
      <c r="CQ23592" s="52"/>
      <c r="CR23592" s="52"/>
      <c r="CS23592" s="52"/>
      <c r="CT23592" s="52"/>
      <c r="CU23592" s="33"/>
      <c r="CV23592" s="33"/>
    </row>
    <row r="23593" spans="74:100">
      <c r="BV23593" s="62"/>
      <c r="BW23593" s="62"/>
      <c r="BX23593" s="62"/>
      <c r="BY23593" s="62"/>
      <c r="BZ23593" s="62"/>
      <c r="CA23593" s="62"/>
      <c r="CB23593" s="62"/>
      <c r="CC23593" s="62"/>
      <c r="CD23593" s="62"/>
      <c r="CE23593" s="62"/>
      <c r="CF23593" s="62"/>
      <c r="CL23593" s="35" t="s">
        <v>12040</v>
      </c>
      <c r="CM23593" s="35" t="s">
        <v>217</v>
      </c>
      <c r="CN23593" s="35" t="s">
        <v>217</v>
      </c>
      <c r="CO23593" s="52"/>
      <c r="CP23593" s="52"/>
      <c r="CQ23593" s="52"/>
      <c r="CR23593" s="52"/>
      <c r="CS23593" s="52"/>
      <c r="CT23593" s="52"/>
      <c r="CU23593" s="33"/>
      <c r="CV23593" s="33"/>
    </row>
    <row r="23594" spans="74:100">
      <c r="BV23594" s="62"/>
      <c r="BW23594" s="62"/>
      <c r="BX23594" s="62"/>
      <c r="BY23594" s="62"/>
      <c r="BZ23594" s="62"/>
      <c r="CA23594" s="62"/>
      <c r="CB23594" s="62"/>
      <c r="CC23594" s="62"/>
      <c r="CD23594" s="62"/>
      <c r="CE23594" s="62"/>
      <c r="CF23594" s="62"/>
      <c r="CL23594" s="35" t="s">
        <v>29764</v>
      </c>
      <c r="CM23594" s="35" t="s">
        <v>217</v>
      </c>
      <c r="CN23594" s="35" t="s">
        <v>217</v>
      </c>
      <c r="CO23594" s="52"/>
      <c r="CP23594" s="52"/>
      <c r="CQ23594" s="52"/>
      <c r="CR23594" s="52"/>
      <c r="CS23594" s="52"/>
      <c r="CT23594" s="52"/>
      <c r="CU23594" s="33"/>
      <c r="CV23594" s="33"/>
    </row>
    <row r="23595" spans="74:100">
      <c r="BV23595" s="62"/>
      <c r="BW23595" s="62"/>
      <c r="BX23595" s="62"/>
      <c r="BY23595" s="62"/>
      <c r="BZ23595" s="62"/>
      <c r="CA23595" s="62"/>
      <c r="CB23595" s="62"/>
      <c r="CC23595" s="62"/>
      <c r="CD23595" s="62"/>
      <c r="CE23595" s="62"/>
      <c r="CF23595" s="62"/>
      <c r="CL23595" s="56" t="s">
        <v>12446</v>
      </c>
      <c r="CM23595" s="56" t="s">
        <v>215</v>
      </c>
      <c r="CN23595" s="56" t="s">
        <v>215</v>
      </c>
      <c r="CO23595" s="52"/>
      <c r="CP23595" s="52"/>
      <c r="CQ23595" s="52"/>
      <c r="CR23595" s="52"/>
      <c r="CS23595" s="52"/>
      <c r="CT23595" s="52"/>
      <c r="CU23595" s="33"/>
      <c r="CV23595" s="33"/>
    </row>
    <row r="23596" spans="74:100">
      <c r="BV23596" s="62"/>
      <c r="BW23596" s="62"/>
      <c r="BX23596" s="62"/>
      <c r="BY23596" s="62"/>
      <c r="BZ23596" s="62"/>
      <c r="CA23596" s="62"/>
      <c r="CB23596" s="62"/>
      <c r="CC23596" s="62"/>
      <c r="CD23596" s="62"/>
      <c r="CE23596" s="62"/>
      <c r="CF23596" s="62"/>
      <c r="CL23596" s="56" t="s">
        <v>5599</v>
      </c>
      <c r="CM23596" s="56" t="s">
        <v>216</v>
      </c>
      <c r="CN23596" s="56" t="s">
        <v>216</v>
      </c>
      <c r="CO23596" s="52"/>
      <c r="CP23596" s="52"/>
      <c r="CQ23596" s="52"/>
      <c r="CR23596" s="52"/>
      <c r="CS23596" s="52"/>
      <c r="CT23596" s="52"/>
      <c r="CU23596" s="33"/>
      <c r="CV23596" s="33"/>
    </row>
    <row r="23597" spans="74:100">
      <c r="BV23597" s="62"/>
      <c r="BW23597" s="62"/>
      <c r="BX23597" s="62"/>
      <c r="BY23597" s="62"/>
      <c r="BZ23597" s="62"/>
      <c r="CA23597" s="62"/>
      <c r="CB23597" s="62"/>
      <c r="CC23597" s="62"/>
      <c r="CD23597" s="62"/>
      <c r="CE23597" s="62"/>
      <c r="CF23597" s="62"/>
      <c r="CL23597" s="56" t="s">
        <v>12188</v>
      </c>
      <c r="CM23597" s="56" t="s">
        <v>214</v>
      </c>
      <c r="CN23597" s="56" t="s">
        <v>214</v>
      </c>
      <c r="CO23597" s="52"/>
      <c r="CP23597" s="52"/>
      <c r="CQ23597" s="52"/>
      <c r="CR23597" s="52"/>
      <c r="CS23597" s="52"/>
      <c r="CT23597" s="52"/>
      <c r="CU23597" s="33"/>
      <c r="CV23597" s="33"/>
    </row>
    <row r="23598" spans="74:100">
      <c r="BV23598" s="62"/>
      <c r="BW23598" s="62"/>
      <c r="BX23598" s="62"/>
      <c r="BY23598" s="62"/>
      <c r="BZ23598" s="62"/>
      <c r="CA23598" s="62"/>
      <c r="CB23598" s="62"/>
      <c r="CC23598" s="62"/>
      <c r="CD23598" s="62"/>
      <c r="CE23598" s="62"/>
      <c r="CF23598" s="62"/>
      <c r="CL23598" s="56" t="s">
        <v>24249</v>
      </c>
      <c r="CM23598" s="56" t="s">
        <v>214</v>
      </c>
      <c r="CN23598" s="56" t="s">
        <v>214</v>
      </c>
      <c r="CO23598" s="52"/>
      <c r="CP23598" s="52"/>
      <c r="CQ23598" s="52"/>
      <c r="CR23598" s="52"/>
      <c r="CS23598" s="52"/>
      <c r="CT23598" s="52"/>
      <c r="CU23598" s="33"/>
      <c r="CV23598" s="33"/>
    </row>
    <row r="23599" spans="74:100">
      <c r="BV23599" s="62"/>
      <c r="BW23599" s="62"/>
      <c r="BX23599" s="62"/>
      <c r="BY23599" s="62"/>
      <c r="BZ23599" s="62"/>
      <c r="CA23599" s="62"/>
      <c r="CB23599" s="62"/>
      <c r="CC23599" s="62"/>
      <c r="CD23599" s="62"/>
      <c r="CE23599" s="62"/>
      <c r="CF23599" s="62"/>
      <c r="CL23599" s="56" t="s">
        <v>11323</v>
      </c>
      <c r="CM23599" s="56" t="s">
        <v>216</v>
      </c>
      <c r="CN23599" s="56" t="s">
        <v>216</v>
      </c>
      <c r="CO23599" s="52"/>
      <c r="CP23599" s="52"/>
      <c r="CQ23599" s="52"/>
      <c r="CR23599" s="52"/>
      <c r="CS23599" s="52"/>
      <c r="CT23599" s="52"/>
      <c r="CU23599" s="33"/>
      <c r="CV23599" s="33"/>
    </row>
    <row r="23600" spans="74:100">
      <c r="BV23600" s="62"/>
      <c r="BW23600" s="62"/>
      <c r="BX23600" s="62"/>
      <c r="BY23600" s="62"/>
      <c r="BZ23600" s="62"/>
      <c r="CA23600" s="62"/>
      <c r="CB23600" s="62"/>
      <c r="CC23600" s="62"/>
      <c r="CD23600" s="62"/>
      <c r="CE23600" s="62"/>
      <c r="CF23600" s="62"/>
      <c r="CL23600" s="35" t="s">
        <v>13068</v>
      </c>
      <c r="CM23600" s="35" t="s">
        <v>217</v>
      </c>
      <c r="CN23600" s="35" t="s">
        <v>217</v>
      </c>
      <c r="CO23600" s="52"/>
      <c r="CP23600" s="52"/>
      <c r="CQ23600" s="52"/>
      <c r="CR23600" s="52"/>
      <c r="CS23600" s="52"/>
      <c r="CT23600" s="52"/>
      <c r="CU23600" s="33"/>
      <c r="CV23600" s="33"/>
    </row>
    <row r="23601" spans="74:100">
      <c r="BV23601" s="62"/>
      <c r="BW23601" s="62"/>
      <c r="BX23601" s="62"/>
      <c r="BY23601" s="62"/>
      <c r="BZ23601" s="62"/>
      <c r="CA23601" s="62"/>
      <c r="CB23601" s="62"/>
      <c r="CC23601" s="62"/>
      <c r="CD23601" s="62"/>
      <c r="CE23601" s="62"/>
      <c r="CF23601" s="62"/>
      <c r="CL23601" s="35" t="s">
        <v>29765</v>
      </c>
      <c r="CM23601" s="35" t="s">
        <v>217</v>
      </c>
      <c r="CN23601" s="35" t="s">
        <v>217</v>
      </c>
      <c r="CO23601" s="52"/>
      <c r="CP23601" s="52"/>
      <c r="CQ23601" s="52"/>
      <c r="CR23601" s="52"/>
      <c r="CS23601" s="52"/>
      <c r="CT23601" s="52"/>
      <c r="CU23601" s="33"/>
      <c r="CV23601" s="33"/>
    </row>
    <row r="23602" spans="74:100">
      <c r="BV23602" s="62"/>
      <c r="BW23602" s="62"/>
      <c r="BX23602" s="62"/>
      <c r="BY23602" s="62"/>
      <c r="BZ23602" s="62"/>
      <c r="CA23602" s="62"/>
      <c r="CB23602" s="62"/>
      <c r="CC23602" s="62"/>
      <c r="CD23602" s="62"/>
      <c r="CE23602" s="62"/>
      <c r="CF23602" s="62"/>
      <c r="CL23602" s="35" t="s">
        <v>11756</v>
      </c>
      <c r="CM23602" s="35" t="s">
        <v>217</v>
      </c>
      <c r="CN23602" s="35" t="s">
        <v>217</v>
      </c>
      <c r="CO23602" s="52"/>
      <c r="CP23602" s="52"/>
      <c r="CQ23602" s="52"/>
      <c r="CR23602" s="52"/>
      <c r="CS23602" s="52"/>
      <c r="CT23602" s="52"/>
      <c r="CU23602" s="33"/>
      <c r="CV23602" s="33"/>
    </row>
    <row r="23603" spans="74:100">
      <c r="BV23603" s="62"/>
      <c r="BW23603" s="62"/>
      <c r="BX23603" s="62"/>
      <c r="BY23603" s="62"/>
      <c r="BZ23603" s="62"/>
      <c r="CA23603" s="62"/>
      <c r="CB23603" s="62"/>
      <c r="CC23603" s="62"/>
      <c r="CD23603" s="62"/>
      <c r="CE23603" s="62"/>
      <c r="CF23603" s="62"/>
      <c r="CL23603" s="56" t="s">
        <v>12176</v>
      </c>
      <c r="CM23603" s="56" t="s">
        <v>214</v>
      </c>
      <c r="CN23603" s="56" t="s">
        <v>214</v>
      </c>
      <c r="CO23603" s="52"/>
      <c r="CP23603" s="52"/>
      <c r="CQ23603" s="52"/>
      <c r="CR23603" s="52"/>
      <c r="CS23603" s="52"/>
      <c r="CT23603" s="52"/>
      <c r="CU23603" s="33"/>
      <c r="CV23603" s="33"/>
    </row>
    <row r="23604" spans="74:100">
      <c r="BV23604" s="62"/>
      <c r="BW23604" s="62"/>
      <c r="BX23604" s="62"/>
      <c r="BY23604" s="62"/>
      <c r="BZ23604" s="62"/>
      <c r="CA23604" s="62"/>
      <c r="CB23604" s="62"/>
      <c r="CC23604" s="62"/>
      <c r="CD23604" s="62"/>
      <c r="CE23604" s="62"/>
      <c r="CF23604" s="62"/>
      <c r="CL23604" s="56" t="s">
        <v>12180</v>
      </c>
      <c r="CM23604" s="56" t="s">
        <v>215</v>
      </c>
      <c r="CN23604" s="56" t="s">
        <v>215</v>
      </c>
      <c r="CO23604" s="52"/>
      <c r="CP23604" s="52"/>
      <c r="CQ23604" s="52"/>
      <c r="CR23604" s="52"/>
      <c r="CS23604" s="52"/>
      <c r="CT23604" s="52"/>
      <c r="CU23604" s="33"/>
      <c r="CV23604" s="33"/>
    </row>
    <row r="23605" spans="74:100">
      <c r="BV23605" s="62"/>
      <c r="BW23605" s="62"/>
      <c r="BX23605" s="62"/>
      <c r="BY23605" s="62"/>
      <c r="BZ23605" s="62"/>
      <c r="CA23605" s="62"/>
      <c r="CB23605" s="62"/>
      <c r="CC23605" s="62"/>
      <c r="CD23605" s="62"/>
      <c r="CE23605" s="62"/>
      <c r="CF23605" s="62"/>
      <c r="CL23605" s="35" t="s">
        <v>13072</v>
      </c>
      <c r="CM23605" s="35" t="s">
        <v>217</v>
      </c>
      <c r="CN23605" s="35" t="s">
        <v>217</v>
      </c>
      <c r="CO23605" s="52"/>
      <c r="CP23605" s="52"/>
      <c r="CQ23605" s="52"/>
      <c r="CR23605" s="52"/>
      <c r="CS23605" s="52"/>
      <c r="CT23605" s="52"/>
      <c r="CU23605" s="33"/>
      <c r="CV23605" s="33"/>
    </row>
    <row r="23606" spans="74:100">
      <c r="BV23606" s="62"/>
      <c r="BW23606" s="62"/>
      <c r="BX23606" s="62"/>
      <c r="BY23606" s="62"/>
      <c r="BZ23606" s="62"/>
      <c r="CA23606" s="62"/>
      <c r="CB23606" s="62"/>
      <c r="CC23606" s="62"/>
      <c r="CD23606" s="62"/>
      <c r="CE23606" s="62"/>
      <c r="CF23606" s="62"/>
      <c r="CL23606" s="35" t="s">
        <v>13073</v>
      </c>
      <c r="CM23606" s="35" t="s">
        <v>217</v>
      </c>
      <c r="CN23606" s="35" t="s">
        <v>217</v>
      </c>
      <c r="CO23606" s="52"/>
      <c r="CP23606" s="52"/>
      <c r="CQ23606" s="52"/>
      <c r="CR23606" s="52"/>
      <c r="CS23606" s="52"/>
      <c r="CT23606" s="52"/>
      <c r="CU23606" s="33"/>
      <c r="CV23606" s="33"/>
    </row>
    <row r="23607" spans="74:100">
      <c r="BV23607" s="62"/>
      <c r="BW23607" s="62"/>
      <c r="BX23607" s="62"/>
      <c r="BY23607" s="62"/>
      <c r="BZ23607" s="62"/>
      <c r="CA23607" s="62"/>
      <c r="CB23607" s="62"/>
      <c r="CC23607" s="62"/>
      <c r="CD23607" s="62"/>
      <c r="CE23607" s="62"/>
      <c r="CF23607" s="62"/>
      <c r="CL23607" s="56" t="s">
        <v>13074</v>
      </c>
      <c r="CM23607" s="56" t="s">
        <v>216</v>
      </c>
      <c r="CN23607" s="56" t="s">
        <v>216</v>
      </c>
      <c r="CO23607" s="52"/>
      <c r="CP23607" s="52"/>
      <c r="CQ23607" s="52"/>
      <c r="CR23607" s="52"/>
      <c r="CS23607" s="52"/>
      <c r="CT23607" s="52"/>
      <c r="CU23607" s="33"/>
      <c r="CV23607" s="33"/>
    </row>
    <row r="23608" spans="74:100">
      <c r="BV23608" s="62"/>
      <c r="BW23608" s="62"/>
      <c r="BX23608" s="62"/>
      <c r="BY23608" s="62"/>
      <c r="BZ23608" s="62"/>
      <c r="CA23608" s="62"/>
      <c r="CB23608" s="62"/>
      <c r="CC23608" s="62"/>
      <c r="CD23608" s="62"/>
      <c r="CE23608" s="62"/>
      <c r="CF23608" s="62"/>
      <c r="CL23608" s="56" t="s">
        <v>24250</v>
      </c>
      <c r="CM23608" s="56" t="s">
        <v>216</v>
      </c>
      <c r="CN23608" s="56" t="s">
        <v>216</v>
      </c>
      <c r="CO23608" s="52"/>
      <c r="CP23608" s="52"/>
      <c r="CQ23608" s="52"/>
      <c r="CR23608" s="52"/>
      <c r="CS23608" s="52"/>
      <c r="CT23608" s="52"/>
      <c r="CU23608" s="33"/>
      <c r="CV23608" s="33"/>
    </row>
    <row r="23609" spans="74:100">
      <c r="BV23609" s="62"/>
      <c r="BW23609" s="62"/>
      <c r="BX23609" s="62"/>
      <c r="BY23609" s="62"/>
      <c r="BZ23609" s="62"/>
      <c r="CA23609" s="62"/>
      <c r="CB23609" s="62"/>
      <c r="CC23609" s="62"/>
      <c r="CD23609" s="62"/>
      <c r="CE23609" s="62"/>
      <c r="CF23609" s="62"/>
      <c r="CL23609" s="56" t="s">
        <v>24251</v>
      </c>
      <c r="CM23609" s="56" t="s">
        <v>216</v>
      </c>
      <c r="CN23609" s="56" t="s">
        <v>216</v>
      </c>
      <c r="CO23609" s="52"/>
      <c r="CP23609" s="52"/>
      <c r="CQ23609" s="52"/>
      <c r="CR23609" s="52"/>
      <c r="CS23609" s="52"/>
      <c r="CT23609" s="52"/>
      <c r="CU23609" s="33"/>
      <c r="CV23609" s="33"/>
    </row>
    <row r="23610" spans="74:100">
      <c r="BV23610" s="62"/>
      <c r="BW23610" s="62"/>
      <c r="BX23610" s="62"/>
      <c r="BY23610" s="62"/>
      <c r="BZ23610" s="62"/>
      <c r="CA23610" s="62"/>
      <c r="CB23610" s="62"/>
      <c r="CC23610" s="62"/>
      <c r="CD23610" s="62"/>
      <c r="CE23610" s="62"/>
      <c r="CF23610" s="62"/>
      <c r="CL23610" s="56" t="s">
        <v>26053</v>
      </c>
      <c r="CM23610" s="56" t="s">
        <v>216</v>
      </c>
      <c r="CN23610" s="56" t="s">
        <v>216</v>
      </c>
      <c r="CO23610" s="52"/>
      <c r="CP23610" s="52"/>
      <c r="CQ23610" s="52"/>
      <c r="CR23610" s="52"/>
      <c r="CS23610" s="52"/>
      <c r="CT23610" s="52"/>
      <c r="CU23610" s="33"/>
      <c r="CV23610" s="33"/>
    </row>
    <row r="23611" spans="74:100">
      <c r="BV23611" s="62"/>
      <c r="BW23611" s="62"/>
      <c r="BX23611" s="62"/>
      <c r="BY23611" s="62"/>
      <c r="BZ23611" s="62"/>
      <c r="CA23611" s="62"/>
      <c r="CB23611" s="62"/>
      <c r="CC23611" s="62"/>
      <c r="CD23611" s="62"/>
      <c r="CE23611" s="62"/>
      <c r="CF23611" s="62"/>
      <c r="CL23611" s="56" t="s">
        <v>24252</v>
      </c>
      <c r="CM23611" s="56" t="s">
        <v>216</v>
      </c>
      <c r="CN23611" s="56" t="s">
        <v>216</v>
      </c>
      <c r="CO23611" s="52"/>
      <c r="CP23611" s="52"/>
      <c r="CQ23611" s="52"/>
      <c r="CR23611" s="52"/>
      <c r="CS23611" s="52"/>
      <c r="CT23611" s="52"/>
      <c r="CU23611" s="33"/>
      <c r="CV23611" s="33"/>
    </row>
    <row r="23612" spans="74:100">
      <c r="BV23612" s="62"/>
      <c r="BW23612" s="62"/>
      <c r="BX23612" s="62"/>
      <c r="BY23612" s="62"/>
      <c r="BZ23612" s="62"/>
      <c r="CA23612" s="62"/>
      <c r="CB23612" s="62"/>
      <c r="CC23612" s="62"/>
      <c r="CD23612" s="62"/>
      <c r="CE23612" s="62"/>
      <c r="CF23612" s="62"/>
      <c r="CL23612" s="56" t="s">
        <v>26054</v>
      </c>
      <c r="CM23612" s="56" t="s">
        <v>216</v>
      </c>
      <c r="CN23612" s="56" t="s">
        <v>216</v>
      </c>
      <c r="CO23612" s="52"/>
      <c r="CP23612" s="52"/>
      <c r="CQ23612" s="52"/>
      <c r="CR23612" s="52"/>
      <c r="CS23612" s="52"/>
      <c r="CT23612" s="52"/>
      <c r="CU23612" s="33"/>
      <c r="CV23612" s="33"/>
    </row>
    <row r="23613" spans="74:100">
      <c r="BV23613" s="62"/>
      <c r="BW23613" s="62"/>
      <c r="BX23613" s="62"/>
      <c r="BY23613" s="62"/>
      <c r="BZ23613" s="62"/>
      <c r="CA23613" s="62"/>
      <c r="CB23613" s="62"/>
      <c r="CC23613" s="62"/>
      <c r="CD23613" s="62"/>
      <c r="CE23613" s="62"/>
      <c r="CF23613" s="62"/>
      <c r="CL23613" s="56" t="s">
        <v>12257</v>
      </c>
      <c r="CM23613" s="56" t="s">
        <v>216</v>
      </c>
      <c r="CN23613" s="56" t="s">
        <v>216</v>
      </c>
      <c r="CO23613" s="52"/>
      <c r="CP23613" s="52"/>
      <c r="CQ23613" s="52"/>
      <c r="CR23613" s="52"/>
      <c r="CS23613" s="52"/>
      <c r="CT23613" s="52"/>
      <c r="CU23613" s="33"/>
      <c r="CV23613" s="33"/>
    </row>
    <row r="23614" spans="74:100">
      <c r="BV23614" s="62"/>
      <c r="BW23614" s="62"/>
      <c r="BX23614" s="62"/>
      <c r="BY23614" s="62"/>
      <c r="BZ23614" s="62"/>
      <c r="CA23614" s="62"/>
      <c r="CB23614" s="62"/>
      <c r="CC23614" s="62"/>
      <c r="CD23614" s="62"/>
      <c r="CE23614" s="62"/>
      <c r="CF23614" s="62"/>
      <c r="CL23614" s="35" t="s">
        <v>11610</v>
      </c>
      <c r="CM23614" s="35" t="s">
        <v>217</v>
      </c>
      <c r="CN23614" s="35" t="s">
        <v>217</v>
      </c>
      <c r="CO23614" s="52"/>
      <c r="CP23614" s="52"/>
      <c r="CQ23614" s="52"/>
      <c r="CR23614" s="52"/>
      <c r="CS23614" s="52"/>
      <c r="CT23614" s="52"/>
      <c r="CU23614" s="33"/>
      <c r="CV23614" s="33"/>
    </row>
    <row r="23615" spans="74:100">
      <c r="BV23615" s="62"/>
      <c r="BW23615" s="62"/>
      <c r="BX23615" s="62"/>
      <c r="BY23615" s="62"/>
      <c r="BZ23615" s="62"/>
      <c r="CA23615" s="62"/>
      <c r="CB23615" s="62"/>
      <c r="CC23615" s="62"/>
      <c r="CD23615" s="62"/>
      <c r="CE23615" s="62"/>
      <c r="CF23615" s="62"/>
      <c r="CL23615" s="35" t="s">
        <v>11611</v>
      </c>
      <c r="CM23615" s="35" t="s">
        <v>217</v>
      </c>
      <c r="CN23615" s="35" t="s">
        <v>217</v>
      </c>
      <c r="CO23615" s="52"/>
      <c r="CP23615" s="52"/>
      <c r="CQ23615" s="52"/>
      <c r="CR23615" s="52"/>
      <c r="CS23615" s="52"/>
      <c r="CT23615" s="52"/>
      <c r="CU23615" s="33"/>
      <c r="CV23615" s="33"/>
    </row>
    <row r="23616" spans="74:100">
      <c r="BV23616" s="62"/>
      <c r="BW23616" s="62"/>
      <c r="BX23616" s="62"/>
      <c r="BY23616" s="62"/>
      <c r="BZ23616" s="62"/>
      <c r="CA23616" s="62"/>
      <c r="CB23616" s="62"/>
      <c r="CC23616" s="62"/>
      <c r="CD23616" s="62"/>
      <c r="CE23616" s="62"/>
      <c r="CF23616" s="62"/>
      <c r="CL23616" s="35" t="s">
        <v>11607</v>
      </c>
      <c r="CM23616" s="35" t="s">
        <v>217</v>
      </c>
      <c r="CN23616" s="35" t="s">
        <v>217</v>
      </c>
      <c r="CO23616" s="52"/>
      <c r="CP23616" s="52"/>
      <c r="CQ23616" s="52"/>
      <c r="CR23616" s="52"/>
      <c r="CS23616" s="52"/>
      <c r="CT23616" s="52"/>
      <c r="CU23616" s="33"/>
      <c r="CV23616" s="33"/>
    </row>
    <row r="23617" spans="74:100">
      <c r="BV23617" s="62"/>
      <c r="BW23617" s="62"/>
      <c r="BX23617" s="62"/>
      <c r="BY23617" s="62"/>
      <c r="BZ23617" s="62"/>
      <c r="CA23617" s="62"/>
      <c r="CB23617" s="62"/>
      <c r="CC23617" s="62"/>
      <c r="CD23617" s="62"/>
      <c r="CE23617" s="62"/>
      <c r="CF23617" s="62"/>
      <c r="CL23617" s="56" t="s">
        <v>15912</v>
      </c>
      <c r="CM23617" s="56" t="s">
        <v>216</v>
      </c>
      <c r="CN23617" s="56" t="s">
        <v>216</v>
      </c>
      <c r="CO23617" s="52"/>
      <c r="CP23617" s="52"/>
      <c r="CQ23617" s="52"/>
      <c r="CR23617" s="52"/>
      <c r="CS23617" s="52"/>
      <c r="CT23617" s="52"/>
      <c r="CU23617" s="33"/>
      <c r="CV23617" s="33"/>
    </row>
    <row r="23618" spans="74:100">
      <c r="BV23618" s="62"/>
      <c r="BW23618" s="62"/>
      <c r="BX23618" s="62"/>
      <c r="BY23618" s="62"/>
      <c r="BZ23618" s="62"/>
      <c r="CA23618" s="62"/>
      <c r="CB23618" s="62"/>
      <c r="CC23618" s="62"/>
      <c r="CD23618" s="62"/>
      <c r="CE23618" s="62"/>
      <c r="CF23618" s="62"/>
      <c r="CL23618" s="35" t="s">
        <v>15913</v>
      </c>
      <c r="CM23618" s="35" t="s">
        <v>217</v>
      </c>
      <c r="CN23618" s="35" t="s">
        <v>217</v>
      </c>
      <c r="CO23618" s="52"/>
      <c r="CP23618" s="52"/>
      <c r="CQ23618" s="52"/>
      <c r="CR23618" s="52"/>
      <c r="CS23618" s="52"/>
      <c r="CT23618" s="52"/>
      <c r="CU23618" s="33"/>
      <c r="CV23618" s="33"/>
    </row>
    <row r="23619" spans="74:100">
      <c r="BV23619" s="62"/>
      <c r="BW23619" s="62"/>
      <c r="BX23619" s="62"/>
      <c r="BY23619" s="62"/>
      <c r="BZ23619" s="62"/>
      <c r="CA23619" s="62"/>
      <c r="CB23619" s="62"/>
      <c r="CC23619" s="62"/>
      <c r="CD23619" s="62"/>
      <c r="CE23619" s="62"/>
      <c r="CF23619" s="62"/>
      <c r="CL23619" s="56" t="s">
        <v>11572</v>
      </c>
      <c r="CM23619" s="56" t="s">
        <v>216</v>
      </c>
      <c r="CN23619" s="56" t="s">
        <v>216</v>
      </c>
      <c r="CO23619" s="52"/>
      <c r="CP23619" s="52"/>
      <c r="CQ23619" s="52"/>
      <c r="CR23619" s="52"/>
      <c r="CS23619" s="52"/>
      <c r="CT23619" s="52"/>
      <c r="CU23619" s="33"/>
      <c r="CV23619" s="33"/>
    </row>
    <row r="23620" spans="74:100">
      <c r="BV23620" s="62"/>
      <c r="BW23620" s="62"/>
      <c r="BX23620" s="62"/>
      <c r="BY23620" s="62"/>
      <c r="BZ23620" s="62"/>
      <c r="CA23620" s="62"/>
      <c r="CB23620" s="62"/>
      <c r="CC23620" s="62"/>
      <c r="CD23620" s="62"/>
      <c r="CE23620" s="62"/>
      <c r="CF23620" s="62"/>
      <c r="CL23620" s="35" t="s">
        <v>29766</v>
      </c>
      <c r="CM23620" s="35" t="s">
        <v>217</v>
      </c>
      <c r="CN23620" s="35" t="s">
        <v>217</v>
      </c>
      <c r="CO23620" s="52"/>
      <c r="CP23620" s="52"/>
      <c r="CQ23620" s="52"/>
      <c r="CR23620" s="52"/>
      <c r="CS23620" s="52"/>
      <c r="CT23620" s="52"/>
      <c r="CU23620" s="33"/>
      <c r="CV23620" s="33"/>
    </row>
    <row r="23621" spans="74:100">
      <c r="BV23621" s="62"/>
      <c r="BW23621" s="62"/>
      <c r="BX23621" s="62"/>
      <c r="BY23621" s="62"/>
      <c r="BZ23621" s="62"/>
      <c r="CA23621" s="62"/>
      <c r="CB23621" s="62"/>
      <c r="CC23621" s="62"/>
      <c r="CD23621" s="62"/>
      <c r="CE23621" s="62"/>
      <c r="CF23621" s="62"/>
      <c r="CL23621" s="56" t="s">
        <v>26055</v>
      </c>
      <c r="CM23621" s="56" t="s">
        <v>213</v>
      </c>
      <c r="CN23621" s="56" t="s">
        <v>213</v>
      </c>
      <c r="CO23621" s="52"/>
      <c r="CP23621" s="52"/>
      <c r="CQ23621" s="52"/>
      <c r="CR23621" s="52"/>
      <c r="CS23621" s="52"/>
      <c r="CT23621" s="52"/>
      <c r="CU23621" s="33"/>
      <c r="CV23621" s="33"/>
    </row>
    <row r="23622" spans="74:100">
      <c r="BV23622" s="62"/>
      <c r="BW23622" s="62"/>
      <c r="BX23622" s="62"/>
      <c r="BY23622" s="62"/>
      <c r="BZ23622" s="62"/>
      <c r="CA23622" s="62"/>
      <c r="CB23622" s="62"/>
      <c r="CC23622" s="62"/>
      <c r="CD23622" s="62"/>
      <c r="CE23622" s="62"/>
      <c r="CF23622" s="62"/>
      <c r="CL23622" s="56" t="s">
        <v>24253</v>
      </c>
      <c r="CM23622" s="56" t="s">
        <v>213</v>
      </c>
      <c r="CN23622" s="56" t="s">
        <v>213</v>
      </c>
      <c r="CO23622" s="52"/>
      <c r="CP23622" s="52"/>
      <c r="CQ23622" s="52"/>
      <c r="CR23622" s="52"/>
      <c r="CS23622" s="52"/>
      <c r="CT23622" s="52"/>
      <c r="CU23622" s="33"/>
      <c r="CV23622" s="33"/>
    </row>
    <row r="23623" spans="74:100">
      <c r="BV23623" s="62"/>
      <c r="BW23623" s="62"/>
      <c r="BX23623" s="62"/>
      <c r="BY23623" s="62"/>
      <c r="BZ23623" s="62"/>
      <c r="CA23623" s="62"/>
      <c r="CB23623" s="62"/>
      <c r="CC23623" s="62"/>
      <c r="CD23623" s="62"/>
      <c r="CE23623" s="62"/>
      <c r="CF23623" s="62"/>
      <c r="CL23623" s="56" t="s">
        <v>13080</v>
      </c>
      <c r="CM23623" s="56" t="s">
        <v>213</v>
      </c>
      <c r="CN23623" s="56" t="s">
        <v>213</v>
      </c>
      <c r="CO23623" s="52"/>
      <c r="CP23623" s="52"/>
      <c r="CQ23623" s="52"/>
      <c r="CR23623" s="52"/>
      <c r="CS23623" s="52"/>
      <c r="CT23623" s="52"/>
      <c r="CU23623" s="33"/>
      <c r="CV23623" s="33"/>
    </row>
    <row r="23624" spans="74:100">
      <c r="BV23624" s="62"/>
      <c r="BW23624" s="62"/>
      <c r="BX23624" s="62"/>
      <c r="BY23624" s="62"/>
      <c r="BZ23624" s="62"/>
      <c r="CA23624" s="62"/>
      <c r="CB23624" s="62"/>
      <c r="CC23624" s="62"/>
      <c r="CD23624" s="62"/>
      <c r="CE23624" s="62"/>
      <c r="CF23624" s="62"/>
      <c r="CL23624" s="56" t="s">
        <v>24254</v>
      </c>
      <c r="CM23624" s="56" t="s">
        <v>213</v>
      </c>
      <c r="CN23624" s="56" t="s">
        <v>213</v>
      </c>
      <c r="CO23624" s="52"/>
      <c r="CP23624" s="52"/>
      <c r="CQ23624" s="52"/>
      <c r="CR23624" s="52"/>
      <c r="CS23624" s="52"/>
      <c r="CT23624" s="52"/>
      <c r="CU23624" s="33"/>
      <c r="CV23624" s="33"/>
    </row>
    <row r="23625" spans="74:100">
      <c r="BV23625" s="62"/>
      <c r="BW23625" s="62"/>
      <c r="BX23625" s="62"/>
      <c r="BY23625" s="62"/>
      <c r="BZ23625" s="62"/>
      <c r="CA23625" s="62"/>
      <c r="CB23625" s="62"/>
      <c r="CC23625" s="62"/>
      <c r="CD23625" s="62"/>
      <c r="CE23625" s="62"/>
      <c r="CF23625" s="62"/>
      <c r="CL23625" s="56" t="s">
        <v>13099</v>
      </c>
      <c r="CM23625" s="56" t="s">
        <v>213</v>
      </c>
      <c r="CN23625" s="56" t="s">
        <v>213</v>
      </c>
      <c r="CO23625" s="52"/>
      <c r="CP23625" s="52"/>
      <c r="CQ23625" s="52"/>
      <c r="CR23625" s="52"/>
      <c r="CS23625" s="52"/>
      <c r="CT23625" s="52"/>
      <c r="CU23625" s="33"/>
      <c r="CV23625" s="33"/>
    </row>
    <row r="23626" spans="74:100">
      <c r="BV23626" s="62"/>
      <c r="BW23626" s="62"/>
      <c r="BX23626" s="62"/>
      <c r="BY23626" s="62"/>
      <c r="BZ23626" s="62"/>
      <c r="CA23626" s="62"/>
      <c r="CB23626" s="62"/>
      <c r="CC23626" s="62"/>
      <c r="CD23626" s="62"/>
      <c r="CE23626" s="62"/>
      <c r="CF23626" s="62"/>
      <c r="CL23626" s="56" t="s">
        <v>13081</v>
      </c>
      <c r="CM23626" s="56" t="s">
        <v>213</v>
      </c>
      <c r="CN23626" s="56" t="s">
        <v>213</v>
      </c>
      <c r="CO23626" s="52"/>
      <c r="CP23626" s="52"/>
      <c r="CQ23626" s="52"/>
      <c r="CR23626" s="52"/>
      <c r="CS23626" s="52"/>
      <c r="CT23626" s="52"/>
      <c r="CU23626" s="33"/>
      <c r="CV23626" s="33"/>
    </row>
    <row r="23627" spans="74:100">
      <c r="BV23627" s="62"/>
      <c r="BW23627" s="62"/>
      <c r="BX23627" s="62"/>
      <c r="BY23627" s="62"/>
      <c r="BZ23627" s="62"/>
      <c r="CA23627" s="62"/>
      <c r="CB23627" s="62"/>
      <c r="CC23627" s="62"/>
      <c r="CD23627" s="62"/>
      <c r="CE23627" s="62"/>
      <c r="CF23627" s="62"/>
      <c r="CL23627" s="56" t="s">
        <v>13082</v>
      </c>
      <c r="CM23627" s="56" t="s">
        <v>213</v>
      </c>
      <c r="CN23627" s="56" t="s">
        <v>213</v>
      </c>
      <c r="CO23627" s="52"/>
      <c r="CP23627" s="52"/>
      <c r="CQ23627" s="52"/>
      <c r="CR23627" s="52"/>
      <c r="CS23627" s="52"/>
      <c r="CT23627" s="52"/>
      <c r="CU23627" s="33"/>
      <c r="CV23627" s="33"/>
    </row>
    <row r="23628" spans="74:100">
      <c r="BV23628" s="62"/>
      <c r="BW23628" s="62"/>
      <c r="BX23628" s="62"/>
      <c r="BY23628" s="62"/>
      <c r="BZ23628" s="62"/>
      <c r="CA23628" s="62"/>
      <c r="CB23628" s="62"/>
      <c r="CC23628" s="62"/>
      <c r="CD23628" s="62"/>
      <c r="CE23628" s="62"/>
      <c r="CF23628" s="62"/>
      <c r="CL23628" s="56" t="s">
        <v>26056</v>
      </c>
      <c r="CM23628" s="56" t="s">
        <v>213</v>
      </c>
      <c r="CN23628" s="56" t="s">
        <v>213</v>
      </c>
      <c r="CO23628" s="52"/>
      <c r="CP23628" s="52"/>
      <c r="CQ23628" s="52"/>
      <c r="CR23628" s="52"/>
      <c r="CS23628" s="52"/>
      <c r="CT23628" s="52"/>
      <c r="CU23628" s="33"/>
      <c r="CV23628" s="33"/>
    </row>
    <row r="23629" spans="74:100">
      <c r="BV23629" s="62"/>
      <c r="BW23629" s="62"/>
      <c r="BX23629" s="62"/>
      <c r="BY23629" s="62"/>
      <c r="BZ23629" s="62"/>
      <c r="CA23629" s="62"/>
      <c r="CB23629" s="62"/>
      <c r="CC23629" s="62"/>
      <c r="CD23629" s="62"/>
      <c r="CE23629" s="62"/>
      <c r="CF23629" s="62"/>
      <c r="CL23629" s="56" t="s">
        <v>13083</v>
      </c>
      <c r="CM23629" s="56" t="s">
        <v>213</v>
      </c>
      <c r="CN23629" s="56" t="s">
        <v>213</v>
      </c>
      <c r="CO23629" s="52"/>
      <c r="CP23629" s="52"/>
      <c r="CQ23629" s="52"/>
      <c r="CR23629" s="52"/>
      <c r="CS23629" s="52"/>
      <c r="CT23629" s="52"/>
      <c r="CU23629" s="33"/>
      <c r="CV23629" s="33"/>
    </row>
    <row r="23630" spans="74:100">
      <c r="BV23630" s="62"/>
      <c r="BW23630" s="62"/>
      <c r="BX23630" s="62"/>
      <c r="BY23630" s="62"/>
      <c r="BZ23630" s="62"/>
      <c r="CA23630" s="62"/>
      <c r="CB23630" s="62"/>
      <c r="CC23630" s="62"/>
      <c r="CD23630" s="62"/>
      <c r="CE23630" s="62"/>
      <c r="CF23630" s="62"/>
      <c r="CL23630" s="56" t="s">
        <v>26057</v>
      </c>
      <c r="CM23630" s="56" t="s">
        <v>213</v>
      </c>
      <c r="CN23630" s="56" t="s">
        <v>213</v>
      </c>
      <c r="CO23630" s="52"/>
      <c r="CP23630" s="52"/>
      <c r="CQ23630" s="52"/>
      <c r="CR23630" s="52"/>
      <c r="CS23630" s="52"/>
      <c r="CT23630" s="52"/>
      <c r="CU23630" s="33"/>
      <c r="CV23630" s="33"/>
    </row>
    <row r="23631" spans="74:100">
      <c r="BV23631" s="62"/>
      <c r="BW23631" s="62"/>
      <c r="BX23631" s="62"/>
      <c r="BY23631" s="62"/>
      <c r="BZ23631" s="62"/>
      <c r="CA23631" s="62"/>
      <c r="CB23631" s="62"/>
      <c r="CC23631" s="62"/>
      <c r="CD23631" s="62"/>
      <c r="CE23631" s="62"/>
      <c r="CF23631" s="62"/>
      <c r="CL23631" s="56" t="s">
        <v>13084</v>
      </c>
      <c r="CM23631" s="56" t="s">
        <v>213</v>
      </c>
      <c r="CN23631" s="56" t="s">
        <v>213</v>
      </c>
      <c r="CO23631" s="52"/>
      <c r="CP23631" s="52"/>
      <c r="CQ23631" s="52"/>
      <c r="CR23631" s="52"/>
      <c r="CS23631" s="52"/>
      <c r="CT23631" s="52"/>
      <c r="CU23631" s="33"/>
      <c r="CV23631" s="33"/>
    </row>
    <row r="23632" spans="74:100">
      <c r="BV23632" s="62"/>
      <c r="BW23632" s="62"/>
      <c r="BX23632" s="62"/>
      <c r="BY23632" s="62"/>
      <c r="BZ23632" s="62"/>
      <c r="CA23632" s="62"/>
      <c r="CB23632" s="62"/>
      <c r="CC23632" s="62"/>
      <c r="CD23632" s="62"/>
      <c r="CE23632" s="62"/>
      <c r="CF23632" s="62"/>
      <c r="CL23632" s="56" t="s">
        <v>26058</v>
      </c>
      <c r="CM23632" s="56" t="s">
        <v>213</v>
      </c>
      <c r="CN23632" s="56" t="s">
        <v>213</v>
      </c>
      <c r="CO23632" s="52"/>
      <c r="CP23632" s="52"/>
      <c r="CQ23632" s="52"/>
      <c r="CR23632" s="52"/>
      <c r="CS23632" s="52"/>
      <c r="CT23632" s="52"/>
      <c r="CU23632" s="33"/>
      <c r="CV23632" s="33"/>
    </row>
    <row r="23633" spans="74:100">
      <c r="BV23633" s="62"/>
      <c r="BW23633" s="62"/>
      <c r="BX23633" s="62"/>
      <c r="BY23633" s="62"/>
      <c r="BZ23633" s="62"/>
      <c r="CA23633" s="62"/>
      <c r="CB23633" s="62"/>
      <c r="CC23633" s="62"/>
      <c r="CD23633" s="62"/>
      <c r="CE23633" s="62"/>
      <c r="CF23633" s="62"/>
      <c r="CL23633" s="56" t="s">
        <v>26059</v>
      </c>
      <c r="CM23633" s="56" t="s">
        <v>213</v>
      </c>
      <c r="CN23633" s="56" t="s">
        <v>213</v>
      </c>
      <c r="CO23633" s="52"/>
      <c r="CP23633" s="52"/>
      <c r="CQ23633" s="52"/>
      <c r="CR23633" s="52"/>
      <c r="CS23633" s="52"/>
      <c r="CT23633" s="52"/>
      <c r="CU23633" s="33"/>
      <c r="CV23633" s="33"/>
    </row>
    <row r="23634" spans="74:100">
      <c r="BV23634" s="62"/>
      <c r="BW23634" s="62"/>
      <c r="BX23634" s="62"/>
      <c r="BY23634" s="62"/>
      <c r="BZ23634" s="62"/>
      <c r="CA23634" s="62"/>
      <c r="CB23634" s="62"/>
      <c r="CC23634" s="62"/>
      <c r="CD23634" s="62"/>
      <c r="CE23634" s="62"/>
      <c r="CF23634" s="62"/>
      <c r="CL23634" s="56" t="s">
        <v>29767</v>
      </c>
      <c r="CM23634" s="56" t="s">
        <v>213</v>
      </c>
      <c r="CN23634" s="56" t="s">
        <v>213</v>
      </c>
      <c r="CO23634" s="52"/>
      <c r="CP23634" s="52"/>
      <c r="CQ23634" s="52"/>
      <c r="CR23634" s="52"/>
      <c r="CS23634" s="52"/>
      <c r="CT23634" s="52"/>
      <c r="CU23634" s="33"/>
      <c r="CV23634" s="33"/>
    </row>
    <row r="23635" spans="74:100">
      <c r="BV23635" s="62"/>
      <c r="BW23635" s="62"/>
      <c r="BX23635" s="62"/>
      <c r="BY23635" s="62"/>
      <c r="BZ23635" s="62"/>
      <c r="CA23635" s="62"/>
      <c r="CB23635" s="62"/>
      <c r="CC23635" s="62"/>
      <c r="CD23635" s="62"/>
      <c r="CE23635" s="62"/>
      <c r="CF23635" s="62"/>
      <c r="CL23635" s="56" t="s">
        <v>26060</v>
      </c>
      <c r="CM23635" s="56" t="s">
        <v>213</v>
      </c>
      <c r="CN23635" s="56" t="s">
        <v>213</v>
      </c>
      <c r="CO23635" s="52"/>
      <c r="CP23635" s="52"/>
      <c r="CQ23635" s="52"/>
      <c r="CR23635" s="52"/>
      <c r="CS23635" s="52"/>
      <c r="CT23635" s="52"/>
      <c r="CU23635" s="33"/>
      <c r="CV23635" s="33"/>
    </row>
    <row r="23636" spans="74:100">
      <c r="BV23636" s="62"/>
      <c r="BW23636" s="62"/>
      <c r="BX23636" s="62"/>
      <c r="BY23636" s="62"/>
      <c r="BZ23636" s="62"/>
      <c r="CA23636" s="62"/>
      <c r="CB23636" s="62"/>
      <c r="CC23636" s="62"/>
      <c r="CD23636" s="62"/>
      <c r="CE23636" s="62"/>
      <c r="CF23636" s="62"/>
      <c r="CL23636" s="56" t="s">
        <v>26061</v>
      </c>
      <c r="CM23636" s="56" t="s">
        <v>213</v>
      </c>
      <c r="CN23636" s="56" t="s">
        <v>213</v>
      </c>
      <c r="CO23636" s="52"/>
      <c r="CP23636" s="52"/>
      <c r="CQ23636" s="52"/>
      <c r="CR23636" s="52"/>
      <c r="CS23636" s="52"/>
      <c r="CT23636" s="52"/>
      <c r="CU23636" s="33"/>
      <c r="CV23636" s="33"/>
    </row>
    <row r="23637" spans="74:100">
      <c r="BV23637" s="62"/>
      <c r="BW23637" s="62"/>
      <c r="BX23637" s="62"/>
      <c r="BY23637" s="62"/>
      <c r="BZ23637" s="62"/>
      <c r="CA23637" s="62"/>
      <c r="CB23637" s="62"/>
      <c r="CC23637" s="62"/>
      <c r="CD23637" s="62"/>
      <c r="CE23637" s="62"/>
      <c r="CF23637" s="62"/>
      <c r="CL23637" s="56" t="s">
        <v>13085</v>
      </c>
      <c r="CM23637" s="56" t="s">
        <v>213</v>
      </c>
      <c r="CN23637" s="56" t="s">
        <v>213</v>
      </c>
      <c r="CO23637" s="52"/>
      <c r="CP23637" s="52"/>
      <c r="CQ23637" s="52"/>
      <c r="CR23637" s="52"/>
      <c r="CS23637" s="52"/>
      <c r="CT23637" s="52"/>
      <c r="CU23637" s="33"/>
      <c r="CV23637" s="33"/>
    </row>
    <row r="23638" spans="74:100">
      <c r="BV23638" s="62"/>
      <c r="BW23638" s="62"/>
      <c r="BX23638" s="62"/>
      <c r="BY23638" s="62"/>
      <c r="BZ23638" s="62"/>
      <c r="CA23638" s="62"/>
      <c r="CB23638" s="62"/>
      <c r="CC23638" s="62"/>
      <c r="CD23638" s="62"/>
      <c r="CE23638" s="62"/>
      <c r="CF23638" s="62"/>
      <c r="CL23638" s="56" t="s">
        <v>24255</v>
      </c>
      <c r="CM23638" s="56" t="s">
        <v>213</v>
      </c>
      <c r="CN23638" s="56" t="s">
        <v>213</v>
      </c>
      <c r="CO23638" s="52"/>
      <c r="CP23638" s="52"/>
      <c r="CQ23638" s="52"/>
      <c r="CR23638" s="52"/>
      <c r="CS23638" s="52"/>
      <c r="CT23638" s="52"/>
      <c r="CU23638" s="33"/>
      <c r="CV23638" s="33"/>
    </row>
    <row r="23639" spans="74:100">
      <c r="BV23639" s="62"/>
      <c r="BW23639" s="62"/>
      <c r="BX23639" s="62"/>
      <c r="BY23639" s="62"/>
      <c r="BZ23639" s="62"/>
      <c r="CA23639" s="62"/>
      <c r="CB23639" s="62"/>
      <c r="CC23639" s="62"/>
      <c r="CD23639" s="62"/>
      <c r="CE23639" s="62"/>
      <c r="CF23639" s="62"/>
      <c r="CL23639" s="56" t="s">
        <v>13086</v>
      </c>
      <c r="CM23639" s="56" t="s">
        <v>213</v>
      </c>
      <c r="CN23639" s="56" t="s">
        <v>213</v>
      </c>
      <c r="CO23639" s="52"/>
      <c r="CP23639" s="52"/>
      <c r="CQ23639" s="52"/>
      <c r="CR23639" s="52"/>
      <c r="CS23639" s="52"/>
      <c r="CT23639" s="52"/>
      <c r="CU23639" s="33"/>
      <c r="CV23639" s="33"/>
    </row>
    <row r="23640" spans="74:100">
      <c r="BV23640" s="62"/>
      <c r="BW23640" s="62"/>
      <c r="BX23640" s="62"/>
      <c r="BY23640" s="62"/>
      <c r="BZ23640" s="62"/>
      <c r="CA23640" s="62"/>
      <c r="CB23640" s="62"/>
      <c r="CC23640" s="62"/>
      <c r="CD23640" s="62"/>
      <c r="CE23640" s="62"/>
      <c r="CF23640" s="62"/>
      <c r="CL23640" s="56" t="s">
        <v>13087</v>
      </c>
      <c r="CM23640" s="56" t="s">
        <v>213</v>
      </c>
      <c r="CN23640" s="56" t="s">
        <v>213</v>
      </c>
      <c r="CO23640" s="52"/>
      <c r="CP23640" s="52"/>
      <c r="CQ23640" s="52"/>
      <c r="CR23640" s="52"/>
      <c r="CS23640" s="52"/>
      <c r="CT23640" s="52"/>
      <c r="CU23640" s="33"/>
      <c r="CV23640" s="33"/>
    </row>
    <row r="23641" spans="74:100">
      <c r="BV23641" s="62"/>
      <c r="BW23641" s="62"/>
      <c r="BX23641" s="62"/>
      <c r="BY23641" s="62"/>
      <c r="BZ23641" s="62"/>
      <c r="CA23641" s="62"/>
      <c r="CB23641" s="62"/>
      <c r="CC23641" s="62"/>
      <c r="CD23641" s="62"/>
      <c r="CE23641" s="62"/>
      <c r="CF23641" s="62"/>
      <c r="CL23641" s="56" t="s">
        <v>13096</v>
      </c>
      <c r="CM23641" s="56" t="s">
        <v>213</v>
      </c>
      <c r="CN23641" s="56" t="s">
        <v>213</v>
      </c>
      <c r="CO23641" s="52"/>
      <c r="CP23641" s="52"/>
      <c r="CQ23641" s="52"/>
      <c r="CR23641" s="52"/>
      <c r="CS23641" s="52"/>
      <c r="CT23641" s="52"/>
      <c r="CU23641" s="33"/>
      <c r="CV23641" s="33"/>
    </row>
    <row r="23642" spans="74:100">
      <c r="BV23642" s="62"/>
      <c r="BW23642" s="62"/>
      <c r="BX23642" s="62"/>
      <c r="BY23642" s="62"/>
      <c r="BZ23642" s="62"/>
      <c r="CA23642" s="62"/>
      <c r="CB23642" s="62"/>
      <c r="CC23642" s="62"/>
      <c r="CD23642" s="62"/>
      <c r="CE23642" s="62"/>
      <c r="CF23642" s="62"/>
      <c r="CL23642" s="56" t="s">
        <v>13088</v>
      </c>
      <c r="CM23642" s="56" t="s">
        <v>213</v>
      </c>
      <c r="CN23642" s="56" t="s">
        <v>213</v>
      </c>
      <c r="CO23642" s="52"/>
      <c r="CP23642" s="52"/>
      <c r="CQ23642" s="52"/>
      <c r="CR23642" s="52"/>
      <c r="CS23642" s="52"/>
      <c r="CT23642" s="52"/>
      <c r="CU23642" s="33"/>
      <c r="CV23642" s="33"/>
    </row>
    <row r="23643" spans="74:100">
      <c r="BV23643" s="62"/>
      <c r="BW23643" s="62"/>
      <c r="BX23643" s="62"/>
      <c r="BY23643" s="62"/>
      <c r="BZ23643" s="62"/>
      <c r="CA23643" s="62"/>
      <c r="CB23643" s="62"/>
      <c r="CC23643" s="62"/>
      <c r="CD23643" s="62"/>
      <c r="CE23643" s="62"/>
      <c r="CF23643" s="62"/>
      <c r="CL23643" s="56" t="s">
        <v>26062</v>
      </c>
      <c r="CM23643" s="56" t="s">
        <v>213</v>
      </c>
      <c r="CN23643" s="56" t="s">
        <v>213</v>
      </c>
      <c r="CO23643" s="52"/>
      <c r="CP23643" s="52"/>
      <c r="CQ23643" s="52"/>
      <c r="CR23643" s="52"/>
      <c r="CS23643" s="52"/>
      <c r="CT23643" s="52"/>
      <c r="CU23643" s="33"/>
      <c r="CV23643" s="33"/>
    </row>
    <row r="23644" spans="74:100">
      <c r="BV23644" s="62"/>
      <c r="BW23644" s="62"/>
      <c r="BX23644" s="62"/>
      <c r="BY23644" s="62"/>
      <c r="BZ23644" s="62"/>
      <c r="CA23644" s="62"/>
      <c r="CB23644" s="62"/>
      <c r="CC23644" s="62"/>
      <c r="CD23644" s="62"/>
      <c r="CE23644" s="62"/>
      <c r="CF23644" s="62"/>
      <c r="CL23644" s="56" t="s">
        <v>24256</v>
      </c>
      <c r="CM23644" s="56" t="s">
        <v>213</v>
      </c>
      <c r="CN23644" s="56" t="s">
        <v>213</v>
      </c>
      <c r="CO23644" s="52"/>
      <c r="CP23644" s="52"/>
      <c r="CQ23644" s="52"/>
      <c r="CR23644" s="52"/>
      <c r="CS23644" s="52"/>
      <c r="CT23644" s="52"/>
      <c r="CU23644" s="33"/>
      <c r="CV23644" s="33"/>
    </row>
    <row r="23645" spans="74:100">
      <c r="BV23645" s="62"/>
      <c r="BW23645" s="62"/>
      <c r="BX23645" s="62"/>
      <c r="BY23645" s="62"/>
      <c r="BZ23645" s="62"/>
      <c r="CA23645" s="62"/>
      <c r="CB23645" s="62"/>
      <c r="CC23645" s="62"/>
      <c r="CD23645" s="62"/>
      <c r="CE23645" s="62"/>
      <c r="CF23645" s="62"/>
      <c r="CL23645" s="35" t="s">
        <v>29768</v>
      </c>
      <c r="CM23645" s="35" t="s">
        <v>217</v>
      </c>
      <c r="CN23645" s="35" t="s">
        <v>217</v>
      </c>
      <c r="CO23645" s="52"/>
      <c r="CP23645" s="52"/>
      <c r="CQ23645" s="52"/>
      <c r="CR23645" s="52"/>
      <c r="CS23645" s="52"/>
      <c r="CT23645" s="52"/>
      <c r="CU23645" s="33"/>
      <c r="CV23645" s="33"/>
    </row>
    <row r="23646" spans="74:100">
      <c r="BV23646" s="62"/>
      <c r="BW23646" s="62"/>
      <c r="BX23646" s="62"/>
      <c r="BY23646" s="62"/>
      <c r="BZ23646" s="62"/>
      <c r="CA23646" s="62"/>
      <c r="CB23646" s="62"/>
      <c r="CC23646" s="62"/>
      <c r="CD23646" s="62"/>
      <c r="CE23646" s="62"/>
      <c r="CF23646" s="62"/>
      <c r="CL23646" s="56" t="s">
        <v>10458</v>
      </c>
      <c r="CM23646" s="56" t="s">
        <v>215</v>
      </c>
      <c r="CN23646" s="56" t="s">
        <v>215</v>
      </c>
      <c r="CO23646" s="52"/>
      <c r="CP23646" s="52"/>
      <c r="CQ23646" s="52"/>
      <c r="CR23646" s="52"/>
      <c r="CS23646" s="52"/>
      <c r="CT23646" s="52"/>
      <c r="CU23646" s="33"/>
      <c r="CV23646" s="33"/>
    </row>
    <row r="23647" spans="74:100">
      <c r="BV23647" s="62"/>
      <c r="BW23647" s="62"/>
      <c r="BX23647" s="62"/>
      <c r="BY23647" s="62"/>
      <c r="BZ23647" s="62"/>
      <c r="CA23647" s="62"/>
      <c r="CB23647" s="62"/>
      <c r="CC23647" s="62"/>
      <c r="CD23647" s="62"/>
      <c r="CE23647" s="62"/>
      <c r="CF23647" s="62"/>
      <c r="CL23647" s="56" t="s">
        <v>13089</v>
      </c>
      <c r="CM23647" s="56" t="s">
        <v>213</v>
      </c>
      <c r="CN23647" s="56" t="s">
        <v>213</v>
      </c>
      <c r="CO23647" s="52"/>
      <c r="CP23647" s="52"/>
      <c r="CQ23647" s="52"/>
      <c r="CR23647" s="52"/>
      <c r="CS23647" s="52"/>
      <c r="CT23647" s="52"/>
      <c r="CU23647" s="33"/>
      <c r="CV23647" s="33"/>
    </row>
    <row r="23648" spans="74:100">
      <c r="BV23648" s="62"/>
      <c r="BW23648" s="62"/>
      <c r="BX23648" s="62"/>
      <c r="BY23648" s="62"/>
      <c r="BZ23648" s="62"/>
      <c r="CA23648" s="62"/>
      <c r="CB23648" s="62"/>
      <c r="CC23648" s="62"/>
      <c r="CD23648" s="62"/>
      <c r="CE23648" s="62"/>
      <c r="CF23648" s="62"/>
      <c r="CL23648" s="56" t="s">
        <v>24257</v>
      </c>
      <c r="CM23648" s="56" t="s">
        <v>213</v>
      </c>
      <c r="CN23648" s="56" t="s">
        <v>213</v>
      </c>
      <c r="CO23648" s="52"/>
      <c r="CP23648" s="52"/>
      <c r="CQ23648" s="52"/>
      <c r="CR23648" s="52"/>
      <c r="CS23648" s="52"/>
      <c r="CT23648" s="52"/>
      <c r="CU23648" s="33"/>
      <c r="CV23648" s="33"/>
    </row>
    <row r="23649" spans="74:100">
      <c r="BV23649" s="62"/>
      <c r="BW23649" s="62"/>
      <c r="BX23649" s="62"/>
      <c r="BY23649" s="62"/>
      <c r="BZ23649" s="62"/>
      <c r="CA23649" s="62"/>
      <c r="CB23649" s="62"/>
      <c r="CC23649" s="62"/>
      <c r="CD23649" s="62"/>
      <c r="CE23649" s="62"/>
      <c r="CF23649" s="62"/>
      <c r="CL23649" s="56" t="s">
        <v>13090</v>
      </c>
      <c r="CM23649" s="56" t="s">
        <v>213</v>
      </c>
      <c r="CN23649" s="56" t="s">
        <v>213</v>
      </c>
      <c r="CO23649" s="52"/>
      <c r="CP23649" s="52"/>
      <c r="CQ23649" s="52"/>
      <c r="CR23649" s="52"/>
      <c r="CS23649" s="52"/>
      <c r="CT23649" s="52"/>
      <c r="CU23649" s="33"/>
      <c r="CV23649" s="33"/>
    </row>
    <row r="23650" spans="74:100">
      <c r="BV23650" s="62"/>
      <c r="BW23650" s="62"/>
      <c r="BX23650" s="62"/>
      <c r="BY23650" s="62"/>
      <c r="BZ23650" s="62"/>
      <c r="CA23650" s="62"/>
      <c r="CB23650" s="62"/>
      <c r="CC23650" s="62"/>
      <c r="CD23650" s="62"/>
      <c r="CE23650" s="62"/>
      <c r="CF23650" s="62"/>
      <c r="CL23650" s="56" t="s">
        <v>13091</v>
      </c>
      <c r="CM23650" s="56" t="s">
        <v>213</v>
      </c>
      <c r="CN23650" s="56" t="s">
        <v>213</v>
      </c>
      <c r="CO23650" s="52"/>
      <c r="CP23650" s="52"/>
      <c r="CQ23650" s="52"/>
      <c r="CR23650" s="52"/>
      <c r="CS23650" s="52"/>
      <c r="CT23650" s="52"/>
      <c r="CU23650" s="33"/>
      <c r="CV23650" s="33"/>
    </row>
    <row r="23651" spans="74:100">
      <c r="BV23651" s="62"/>
      <c r="BW23651" s="62"/>
      <c r="BX23651" s="62"/>
      <c r="BY23651" s="62"/>
      <c r="BZ23651" s="62"/>
      <c r="CA23651" s="62"/>
      <c r="CB23651" s="62"/>
      <c r="CC23651" s="62"/>
      <c r="CD23651" s="62"/>
      <c r="CE23651" s="62"/>
      <c r="CF23651" s="62"/>
      <c r="CL23651" s="56" t="s">
        <v>13101</v>
      </c>
      <c r="CM23651" s="56" t="s">
        <v>213</v>
      </c>
      <c r="CN23651" s="56" t="s">
        <v>213</v>
      </c>
      <c r="CO23651" s="52"/>
      <c r="CP23651" s="52"/>
      <c r="CQ23651" s="52"/>
      <c r="CR23651" s="52"/>
      <c r="CS23651" s="52"/>
      <c r="CT23651" s="52"/>
      <c r="CU23651" s="33"/>
      <c r="CV23651" s="33"/>
    </row>
    <row r="23652" spans="74:100">
      <c r="BV23652" s="62"/>
      <c r="BW23652" s="62"/>
      <c r="BX23652" s="62"/>
      <c r="BY23652" s="62"/>
      <c r="BZ23652" s="62"/>
      <c r="CA23652" s="62"/>
      <c r="CB23652" s="62"/>
      <c r="CC23652" s="62"/>
      <c r="CD23652" s="62"/>
      <c r="CE23652" s="62"/>
      <c r="CF23652" s="62"/>
      <c r="CL23652" s="56" t="s">
        <v>13092</v>
      </c>
      <c r="CM23652" s="56" t="s">
        <v>213</v>
      </c>
      <c r="CN23652" s="56" t="s">
        <v>213</v>
      </c>
      <c r="CO23652" s="52"/>
      <c r="CP23652" s="52"/>
      <c r="CQ23652" s="52"/>
      <c r="CR23652" s="52"/>
      <c r="CS23652" s="52"/>
      <c r="CT23652" s="52"/>
      <c r="CU23652" s="33"/>
      <c r="CV23652" s="33"/>
    </row>
    <row r="23653" spans="74:100">
      <c r="BV23653" s="62"/>
      <c r="BW23653" s="62"/>
      <c r="BX23653" s="62"/>
      <c r="BY23653" s="62"/>
      <c r="BZ23653" s="62"/>
      <c r="CA23653" s="62"/>
      <c r="CB23653" s="62"/>
      <c r="CC23653" s="62"/>
      <c r="CD23653" s="62"/>
      <c r="CE23653" s="62"/>
      <c r="CF23653" s="62"/>
      <c r="CL23653" s="56" t="s">
        <v>13111</v>
      </c>
      <c r="CM23653" s="56" t="s">
        <v>213</v>
      </c>
      <c r="CN23653" s="56" t="s">
        <v>213</v>
      </c>
      <c r="CO23653" s="52"/>
      <c r="CP23653" s="52"/>
      <c r="CQ23653" s="52"/>
      <c r="CR23653" s="52"/>
      <c r="CS23653" s="52"/>
      <c r="CT23653" s="52"/>
      <c r="CU23653" s="33"/>
      <c r="CV23653" s="33"/>
    </row>
    <row r="23654" spans="74:100">
      <c r="BV23654" s="62"/>
      <c r="BW23654" s="62"/>
      <c r="BX23654" s="62"/>
      <c r="BY23654" s="62"/>
      <c r="BZ23654" s="62"/>
      <c r="CA23654" s="62"/>
      <c r="CB23654" s="62"/>
      <c r="CC23654" s="62"/>
      <c r="CD23654" s="62"/>
      <c r="CE23654" s="62"/>
      <c r="CF23654" s="62"/>
      <c r="CL23654" s="56" t="s">
        <v>26063</v>
      </c>
      <c r="CM23654" s="56" t="s">
        <v>213</v>
      </c>
      <c r="CN23654" s="56" t="s">
        <v>213</v>
      </c>
      <c r="CO23654" s="52"/>
      <c r="CP23654" s="52"/>
      <c r="CQ23654" s="52"/>
      <c r="CR23654" s="52"/>
      <c r="CS23654" s="52"/>
      <c r="CT23654" s="52"/>
      <c r="CU23654" s="33"/>
      <c r="CV23654" s="33"/>
    </row>
    <row r="23655" spans="74:100">
      <c r="BV23655" s="62"/>
      <c r="BW23655" s="62"/>
      <c r="BX23655" s="62"/>
      <c r="BY23655" s="62"/>
      <c r="BZ23655" s="62"/>
      <c r="CA23655" s="62"/>
      <c r="CB23655" s="62"/>
      <c r="CC23655" s="62"/>
      <c r="CD23655" s="62"/>
      <c r="CE23655" s="62"/>
      <c r="CF23655" s="62"/>
      <c r="CL23655" s="56" t="s">
        <v>26064</v>
      </c>
      <c r="CM23655" s="56" t="s">
        <v>213</v>
      </c>
      <c r="CN23655" s="56" t="s">
        <v>213</v>
      </c>
      <c r="CO23655" s="52"/>
      <c r="CP23655" s="52"/>
      <c r="CQ23655" s="52"/>
      <c r="CR23655" s="52"/>
      <c r="CS23655" s="52"/>
      <c r="CT23655" s="52"/>
      <c r="CU23655" s="33"/>
      <c r="CV23655" s="33"/>
    </row>
    <row r="23656" spans="74:100">
      <c r="BV23656" s="62"/>
      <c r="BW23656" s="62"/>
      <c r="BX23656" s="62"/>
      <c r="BY23656" s="62"/>
      <c r="BZ23656" s="62"/>
      <c r="CA23656" s="62"/>
      <c r="CB23656" s="62"/>
      <c r="CC23656" s="62"/>
      <c r="CD23656" s="62"/>
      <c r="CE23656" s="62"/>
      <c r="CF23656" s="62"/>
      <c r="CL23656" s="56" t="s">
        <v>13112</v>
      </c>
      <c r="CM23656" s="56" t="s">
        <v>213</v>
      </c>
      <c r="CN23656" s="56" t="s">
        <v>213</v>
      </c>
      <c r="CO23656" s="52"/>
      <c r="CP23656" s="52"/>
      <c r="CQ23656" s="52"/>
      <c r="CR23656" s="52"/>
      <c r="CS23656" s="52"/>
      <c r="CT23656" s="52"/>
      <c r="CU23656" s="33"/>
      <c r="CV23656" s="33"/>
    </row>
    <row r="23657" spans="74:100">
      <c r="BV23657" s="62"/>
      <c r="BW23657" s="62"/>
      <c r="BX23657" s="62"/>
      <c r="BY23657" s="62"/>
      <c r="BZ23657" s="62"/>
      <c r="CA23657" s="62"/>
      <c r="CB23657" s="62"/>
      <c r="CC23657" s="62"/>
      <c r="CD23657" s="62"/>
      <c r="CE23657" s="62"/>
      <c r="CF23657" s="62"/>
      <c r="CL23657" s="56" t="s">
        <v>13113</v>
      </c>
      <c r="CM23657" s="56" t="s">
        <v>213</v>
      </c>
      <c r="CN23657" s="56" t="s">
        <v>213</v>
      </c>
      <c r="CO23657" s="52"/>
      <c r="CP23657" s="52"/>
      <c r="CQ23657" s="52"/>
      <c r="CR23657" s="52"/>
      <c r="CS23657" s="52"/>
      <c r="CT23657" s="52"/>
      <c r="CU23657" s="33"/>
      <c r="CV23657" s="33"/>
    </row>
    <row r="23658" spans="74:100">
      <c r="BV23658" s="62"/>
      <c r="BW23658" s="62"/>
      <c r="BX23658" s="62"/>
      <c r="BY23658" s="62"/>
      <c r="BZ23658" s="62"/>
      <c r="CA23658" s="62"/>
      <c r="CB23658" s="62"/>
      <c r="CC23658" s="62"/>
      <c r="CD23658" s="62"/>
      <c r="CE23658" s="62"/>
      <c r="CF23658" s="62"/>
      <c r="CL23658" s="56" t="s">
        <v>13119</v>
      </c>
      <c r="CM23658" s="56" t="s">
        <v>213</v>
      </c>
      <c r="CN23658" s="56" t="s">
        <v>213</v>
      </c>
      <c r="CO23658" s="52"/>
      <c r="CP23658" s="52"/>
      <c r="CQ23658" s="52"/>
      <c r="CR23658" s="52"/>
      <c r="CS23658" s="52"/>
      <c r="CT23658" s="52"/>
      <c r="CU23658" s="33"/>
      <c r="CV23658" s="33"/>
    </row>
    <row r="23659" spans="74:100">
      <c r="BV23659" s="62"/>
      <c r="BW23659" s="62"/>
      <c r="BX23659" s="62"/>
      <c r="BY23659" s="62"/>
      <c r="BZ23659" s="62"/>
      <c r="CA23659" s="62"/>
      <c r="CB23659" s="62"/>
      <c r="CC23659" s="62"/>
      <c r="CD23659" s="62"/>
      <c r="CE23659" s="62"/>
      <c r="CF23659" s="62"/>
      <c r="CL23659" s="56" t="s">
        <v>13114</v>
      </c>
      <c r="CM23659" s="56" t="s">
        <v>213</v>
      </c>
      <c r="CN23659" s="56" t="s">
        <v>213</v>
      </c>
      <c r="CO23659" s="52"/>
      <c r="CP23659" s="52"/>
      <c r="CQ23659" s="52"/>
      <c r="CR23659" s="52"/>
      <c r="CS23659" s="52"/>
      <c r="CT23659" s="52"/>
      <c r="CU23659" s="33"/>
      <c r="CV23659" s="33"/>
    </row>
    <row r="23660" spans="74:100">
      <c r="BV23660" s="62"/>
      <c r="BW23660" s="62"/>
      <c r="BX23660" s="62"/>
      <c r="BY23660" s="62"/>
      <c r="BZ23660" s="62"/>
      <c r="CA23660" s="62"/>
      <c r="CB23660" s="62"/>
      <c r="CC23660" s="62"/>
      <c r="CD23660" s="62"/>
      <c r="CE23660" s="62"/>
      <c r="CF23660" s="62"/>
      <c r="CL23660" s="56" t="s">
        <v>13115</v>
      </c>
      <c r="CM23660" s="56" t="s">
        <v>213</v>
      </c>
      <c r="CN23660" s="56" t="s">
        <v>213</v>
      </c>
      <c r="CO23660" s="52"/>
      <c r="CP23660" s="52"/>
      <c r="CQ23660" s="52"/>
      <c r="CR23660" s="52"/>
      <c r="CS23660" s="52"/>
      <c r="CT23660" s="52"/>
      <c r="CU23660" s="33"/>
      <c r="CV23660" s="33"/>
    </row>
    <row r="23661" spans="74:100">
      <c r="BV23661" s="62"/>
      <c r="BW23661" s="62"/>
      <c r="BX23661" s="62"/>
      <c r="BY23661" s="62"/>
      <c r="BZ23661" s="62"/>
      <c r="CA23661" s="62"/>
      <c r="CB23661" s="62"/>
      <c r="CC23661" s="62"/>
      <c r="CD23661" s="62"/>
      <c r="CE23661" s="62"/>
      <c r="CF23661" s="62"/>
      <c r="CL23661" s="56" t="s">
        <v>13116</v>
      </c>
      <c r="CM23661" s="56" t="s">
        <v>213</v>
      </c>
      <c r="CN23661" s="56" t="s">
        <v>213</v>
      </c>
      <c r="CO23661" s="52"/>
      <c r="CP23661" s="52"/>
      <c r="CQ23661" s="52"/>
      <c r="CR23661" s="52"/>
      <c r="CS23661" s="52"/>
      <c r="CT23661" s="52"/>
      <c r="CU23661" s="33"/>
      <c r="CV23661" s="33"/>
    </row>
    <row r="23662" spans="74:100">
      <c r="BV23662" s="62"/>
      <c r="BW23662" s="62"/>
      <c r="BX23662" s="62"/>
      <c r="BY23662" s="62"/>
      <c r="BZ23662" s="62"/>
      <c r="CA23662" s="62"/>
      <c r="CB23662" s="62"/>
      <c r="CC23662" s="62"/>
      <c r="CD23662" s="62"/>
      <c r="CE23662" s="62"/>
      <c r="CF23662" s="62"/>
      <c r="CL23662" s="56" t="s">
        <v>13117</v>
      </c>
      <c r="CM23662" s="56" t="s">
        <v>213</v>
      </c>
      <c r="CN23662" s="56" t="s">
        <v>213</v>
      </c>
      <c r="CO23662" s="52"/>
      <c r="CP23662" s="52"/>
      <c r="CQ23662" s="52"/>
      <c r="CR23662" s="52"/>
      <c r="CS23662" s="52"/>
      <c r="CT23662" s="52"/>
      <c r="CU23662" s="33"/>
      <c r="CV23662" s="33"/>
    </row>
    <row r="23663" spans="74:100">
      <c r="BV23663" s="62"/>
      <c r="BW23663" s="62"/>
      <c r="BX23663" s="62"/>
      <c r="BY23663" s="62"/>
      <c r="BZ23663" s="62"/>
      <c r="CA23663" s="62"/>
      <c r="CB23663" s="62"/>
      <c r="CC23663" s="62"/>
      <c r="CD23663" s="62"/>
      <c r="CE23663" s="62"/>
      <c r="CF23663" s="62"/>
      <c r="CL23663" s="56" t="s">
        <v>24258</v>
      </c>
      <c r="CM23663" s="56" t="s">
        <v>213</v>
      </c>
      <c r="CN23663" s="56" t="s">
        <v>213</v>
      </c>
      <c r="CO23663" s="52"/>
      <c r="CP23663" s="52"/>
      <c r="CQ23663" s="52"/>
      <c r="CR23663" s="52"/>
      <c r="CS23663" s="52"/>
      <c r="CT23663" s="52"/>
      <c r="CU23663" s="33"/>
      <c r="CV23663" s="33"/>
    </row>
    <row r="23664" spans="74:100">
      <c r="BV23664" s="62"/>
      <c r="BW23664" s="62"/>
      <c r="BX23664" s="62"/>
      <c r="BY23664" s="62"/>
      <c r="BZ23664" s="62"/>
      <c r="CA23664" s="62"/>
      <c r="CB23664" s="62"/>
      <c r="CC23664" s="62"/>
      <c r="CD23664" s="62"/>
      <c r="CE23664" s="62"/>
      <c r="CF23664" s="62"/>
      <c r="CL23664" s="56" t="s">
        <v>13097</v>
      </c>
      <c r="CM23664" s="56" t="s">
        <v>213</v>
      </c>
      <c r="CN23664" s="56" t="s">
        <v>213</v>
      </c>
      <c r="CO23664" s="52"/>
      <c r="CP23664" s="52"/>
      <c r="CQ23664" s="52"/>
      <c r="CR23664" s="52"/>
      <c r="CS23664" s="52"/>
      <c r="CT23664" s="52"/>
      <c r="CU23664" s="33"/>
      <c r="CV23664" s="33"/>
    </row>
    <row r="23665" spans="74:100">
      <c r="BV23665" s="62"/>
      <c r="BW23665" s="62"/>
      <c r="BX23665" s="62"/>
      <c r="BY23665" s="62"/>
      <c r="BZ23665" s="62"/>
      <c r="CA23665" s="62"/>
      <c r="CB23665" s="62"/>
      <c r="CC23665" s="62"/>
      <c r="CD23665" s="62"/>
      <c r="CE23665" s="62"/>
      <c r="CF23665" s="62"/>
      <c r="CL23665" s="56" t="s">
        <v>29769</v>
      </c>
      <c r="CM23665" s="56" t="s">
        <v>213</v>
      </c>
      <c r="CN23665" s="56" t="s">
        <v>213</v>
      </c>
      <c r="CO23665" s="52"/>
      <c r="CP23665" s="52"/>
      <c r="CQ23665" s="52"/>
      <c r="CR23665" s="52"/>
      <c r="CS23665" s="52"/>
      <c r="CT23665" s="52"/>
      <c r="CU23665" s="33"/>
      <c r="CV23665" s="33"/>
    </row>
    <row r="23666" spans="74:100">
      <c r="BV23666" s="62"/>
      <c r="BW23666" s="62"/>
      <c r="BX23666" s="62"/>
      <c r="BY23666" s="62"/>
      <c r="BZ23666" s="62"/>
      <c r="CA23666" s="62"/>
      <c r="CB23666" s="62"/>
      <c r="CC23666" s="62"/>
      <c r="CD23666" s="62"/>
      <c r="CE23666" s="62"/>
      <c r="CF23666" s="62"/>
      <c r="CL23666" s="56" t="s">
        <v>13105</v>
      </c>
      <c r="CM23666" s="56" t="s">
        <v>213</v>
      </c>
      <c r="CN23666" s="56" t="s">
        <v>213</v>
      </c>
      <c r="CO23666" s="52"/>
      <c r="CP23666" s="52"/>
      <c r="CQ23666" s="52"/>
      <c r="CR23666" s="52"/>
      <c r="CS23666" s="52"/>
      <c r="CT23666" s="52"/>
      <c r="CU23666" s="33"/>
      <c r="CV23666" s="33"/>
    </row>
    <row r="23667" spans="74:100">
      <c r="BV23667" s="62"/>
      <c r="BW23667" s="62"/>
      <c r="BX23667" s="62"/>
      <c r="BY23667" s="62"/>
      <c r="BZ23667" s="62"/>
      <c r="CA23667" s="62"/>
      <c r="CB23667" s="62"/>
      <c r="CC23667" s="62"/>
      <c r="CD23667" s="62"/>
      <c r="CE23667" s="62"/>
      <c r="CF23667" s="62"/>
      <c r="CL23667" s="56" t="s">
        <v>13106</v>
      </c>
      <c r="CM23667" s="56" t="s">
        <v>213</v>
      </c>
      <c r="CN23667" s="56" t="s">
        <v>213</v>
      </c>
      <c r="CO23667" s="52"/>
      <c r="CP23667" s="52"/>
      <c r="CQ23667" s="52"/>
      <c r="CR23667" s="52"/>
      <c r="CS23667" s="52"/>
      <c r="CT23667" s="52"/>
      <c r="CU23667" s="33"/>
      <c r="CV23667" s="33"/>
    </row>
    <row r="23668" spans="74:100">
      <c r="BV23668" s="62"/>
      <c r="BW23668" s="62"/>
      <c r="BX23668" s="62"/>
      <c r="BY23668" s="62"/>
      <c r="BZ23668" s="62"/>
      <c r="CA23668" s="62"/>
      <c r="CB23668" s="62"/>
      <c r="CC23668" s="62"/>
      <c r="CD23668" s="62"/>
      <c r="CE23668" s="62"/>
      <c r="CF23668" s="62"/>
      <c r="CL23668" s="56" t="s">
        <v>2056</v>
      </c>
      <c r="CM23668" s="56" t="s">
        <v>213</v>
      </c>
      <c r="CN23668" s="56" t="s">
        <v>213</v>
      </c>
      <c r="CO23668" s="52"/>
      <c r="CP23668" s="52"/>
      <c r="CQ23668" s="52"/>
      <c r="CR23668" s="52"/>
      <c r="CS23668" s="52"/>
      <c r="CT23668" s="52"/>
      <c r="CU23668" s="33"/>
      <c r="CV23668" s="33"/>
    </row>
    <row r="23669" spans="74:100">
      <c r="BV23669" s="62"/>
      <c r="BW23669" s="62"/>
      <c r="BX23669" s="62"/>
      <c r="BY23669" s="62"/>
      <c r="BZ23669" s="62"/>
      <c r="CA23669" s="62"/>
      <c r="CB23669" s="62"/>
      <c r="CC23669" s="62"/>
      <c r="CD23669" s="62"/>
      <c r="CE23669" s="62"/>
      <c r="CF23669" s="62"/>
      <c r="CL23669" s="56" t="s">
        <v>24259</v>
      </c>
      <c r="CM23669" s="56" t="s">
        <v>213</v>
      </c>
      <c r="CN23669" s="56" t="s">
        <v>213</v>
      </c>
      <c r="CO23669" s="52"/>
      <c r="CP23669" s="52"/>
      <c r="CQ23669" s="52"/>
      <c r="CR23669" s="52"/>
      <c r="CS23669" s="52"/>
      <c r="CT23669" s="52"/>
      <c r="CU23669" s="33"/>
      <c r="CV23669" s="33"/>
    </row>
    <row r="23670" spans="74:100">
      <c r="BV23670" s="62"/>
      <c r="BW23670" s="62"/>
      <c r="BX23670" s="62"/>
      <c r="BY23670" s="62"/>
      <c r="BZ23670" s="62"/>
      <c r="CA23670" s="62"/>
      <c r="CB23670" s="62"/>
      <c r="CC23670" s="62"/>
      <c r="CD23670" s="62"/>
      <c r="CE23670" s="62"/>
      <c r="CF23670" s="62"/>
      <c r="CL23670" s="56" t="s">
        <v>13120</v>
      </c>
      <c r="CM23670" s="56" t="s">
        <v>213</v>
      </c>
      <c r="CN23670" s="56" t="s">
        <v>213</v>
      </c>
      <c r="CO23670" s="52"/>
      <c r="CP23670" s="52"/>
      <c r="CQ23670" s="52"/>
      <c r="CR23670" s="52"/>
      <c r="CS23670" s="52"/>
      <c r="CT23670" s="52"/>
      <c r="CU23670" s="33"/>
      <c r="CV23670" s="33"/>
    </row>
    <row r="23671" spans="74:100">
      <c r="BV23671" s="62"/>
      <c r="BW23671" s="62"/>
      <c r="BX23671" s="62"/>
      <c r="BY23671" s="62"/>
      <c r="BZ23671" s="62"/>
      <c r="CA23671" s="62"/>
      <c r="CB23671" s="62"/>
      <c r="CC23671" s="62"/>
      <c r="CD23671" s="62"/>
      <c r="CE23671" s="62"/>
      <c r="CF23671" s="62"/>
      <c r="CL23671" s="56" t="s">
        <v>13123</v>
      </c>
      <c r="CM23671" s="56" t="s">
        <v>213</v>
      </c>
      <c r="CN23671" s="56" t="s">
        <v>213</v>
      </c>
      <c r="CO23671" s="52"/>
      <c r="CP23671" s="52"/>
      <c r="CQ23671" s="52"/>
      <c r="CR23671" s="52"/>
      <c r="CS23671" s="52"/>
      <c r="CT23671" s="52"/>
      <c r="CU23671" s="33"/>
      <c r="CV23671" s="33"/>
    </row>
    <row r="23672" spans="74:100">
      <c r="BV23672" s="62"/>
      <c r="BW23672" s="62"/>
      <c r="BX23672" s="62"/>
      <c r="BY23672" s="62"/>
      <c r="BZ23672" s="62"/>
      <c r="CA23672" s="62"/>
      <c r="CB23672" s="62"/>
      <c r="CC23672" s="62"/>
      <c r="CD23672" s="62"/>
      <c r="CE23672" s="62"/>
      <c r="CF23672" s="62"/>
      <c r="CL23672" s="56" t="s">
        <v>13093</v>
      </c>
      <c r="CM23672" s="56" t="s">
        <v>213</v>
      </c>
      <c r="CN23672" s="56" t="s">
        <v>213</v>
      </c>
      <c r="CO23672" s="52"/>
      <c r="CP23672" s="52"/>
      <c r="CQ23672" s="52"/>
      <c r="CR23672" s="52"/>
      <c r="CS23672" s="52"/>
      <c r="CT23672" s="52"/>
      <c r="CU23672" s="33"/>
      <c r="CV23672" s="33"/>
    </row>
    <row r="23673" spans="74:100">
      <c r="BV23673" s="62"/>
      <c r="BW23673" s="62"/>
      <c r="BX23673" s="62"/>
      <c r="BY23673" s="62"/>
      <c r="BZ23673" s="62"/>
      <c r="CA23673" s="62"/>
      <c r="CB23673" s="62"/>
      <c r="CC23673" s="62"/>
      <c r="CD23673" s="62"/>
      <c r="CE23673" s="62"/>
      <c r="CF23673" s="62"/>
      <c r="CL23673" s="56" t="s">
        <v>13094</v>
      </c>
      <c r="CM23673" s="56" t="s">
        <v>213</v>
      </c>
      <c r="CN23673" s="56" t="s">
        <v>213</v>
      </c>
      <c r="CO23673" s="52"/>
      <c r="CP23673" s="52"/>
      <c r="CQ23673" s="52"/>
      <c r="CR23673" s="52"/>
      <c r="CS23673" s="52"/>
      <c r="CT23673" s="52"/>
      <c r="CU23673" s="33"/>
      <c r="CV23673" s="33"/>
    </row>
    <row r="23674" spans="74:100">
      <c r="BV23674" s="62"/>
      <c r="BW23674" s="62"/>
      <c r="BX23674" s="62"/>
      <c r="BY23674" s="62"/>
      <c r="BZ23674" s="62"/>
      <c r="CA23674" s="62"/>
      <c r="CB23674" s="62"/>
      <c r="CC23674" s="62"/>
      <c r="CD23674" s="62"/>
      <c r="CE23674" s="62"/>
      <c r="CF23674" s="62"/>
      <c r="CL23674" s="56" t="s">
        <v>13098</v>
      </c>
      <c r="CM23674" s="56" t="s">
        <v>213</v>
      </c>
      <c r="CN23674" s="56" t="s">
        <v>213</v>
      </c>
      <c r="CO23674" s="52"/>
      <c r="CP23674" s="52"/>
      <c r="CQ23674" s="52"/>
      <c r="CR23674" s="52"/>
      <c r="CS23674" s="52"/>
      <c r="CT23674" s="52"/>
      <c r="CU23674" s="33"/>
      <c r="CV23674" s="33"/>
    </row>
    <row r="23675" spans="74:100">
      <c r="BV23675" s="62"/>
      <c r="BW23675" s="62"/>
      <c r="BX23675" s="62"/>
      <c r="BY23675" s="62"/>
      <c r="BZ23675" s="62"/>
      <c r="CA23675" s="62"/>
      <c r="CB23675" s="62"/>
      <c r="CC23675" s="62"/>
      <c r="CD23675" s="62"/>
      <c r="CE23675" s="62"/>
      <c r="CF23675" s="62"/>
      <c r="CL23675" s="56" t="s">
        <v>29770</v>
      </c>
      <c r="CM23675" s="56" t="s">
        <v>213</v>
      </c>
      <c r="CN23675" s="56" t="s">
        <v>213</v>
      </c>
      <c r="CO23675" s="52"/>
      <c r="CP23675" s="52"/>
      <c r="CQ23675" s="52"/>
      <c r="CR23675" s="52"/>
      <c r="CS23675" s="52"/>
      <c r="CT23675" s="52"/>
      <c r="CU23675" s="33"/>
      <c r="CV23675" s="33"/>
    </row>
    <row r="23676" spans="74:100">
      <c r="BV23676" s="62"/>
      <c r="BW23676" s="62"/>
      <c r="BX23676" s="62"/>
      <c r="BY23676" s="62"/>
      <c r="BZ23676" s="62"/>
      <c r="CA23676" s="62"/>
      <c r="CB23676" s="62"/>
      <c r="CC23676" s="62"/>
      <c r="CD23676" s="62"/>
      <c r="CE23676" s="62"/>
      <c r="CF23676" s="62"/>
      <c r="CL23676" s="56" t="s">
        <v>13124</v>
      </c>
      <c r="CM23676" s="56" t="s">
        <v>213</v>
      </c>
      <c r="CN23676" s="56" t="s">
        <v>213</v>
      </c>
      <c r="CO23676" s="52"/>
      <c r="CP23676" s="52"/>
      <c r="CQ23676" s="52"/>
      <c r="CR23676" s="52"/>
      <c r="CS23676" s="52"/>
      <c r="CT23676" s="52"/>
      <c r="CU23676" s="33"/>
      <c r="CV23676" s="33"/>
    </row>
    <row r="23677" spans="74:100">
      <c r="BV23677" s="62"/>
      <c r="BW23677" s="62"/>
      <c r="BX23677" s="62"/>
      <c r="BY23677" s="62"/>
      <c r="BZ23677" s="62"/>
      <c r="CA23677" s="62"/>
      <c r="CB23677" s="62"/>
      <c r="CC23677" s="62"/>
      <c r="CD23677" s="62"/>
      <c r="CE23677" s="62"/>
      <c r="CF23677" s="62"/>
      <c r="CL23677" s="56" t="s">
        <v>13125</v>
      </c>
      <c r="CM23677" s="56" t="s">
        <v>215</v>
      </c>
      <c r="CN23677" s="56" t="s">
        <v>215</v>
      </c>
      <c r="CO23677" s="52"/>
      <c r="CP23677" s="52"/>
      <c r="CQ23677" s="52"/>
      <c r="CR23677" s="52"/>
      <c r="CS23677" s="52"/>
      <c r="CT23677" s="52"/>
      <c r="CU23677" s="33"/>
      <c r="CV23677" s="33"/>
    </row>
    <row r="23678" spans="74:100">
      <c r="BV23678" s="62"/>
      <c r="BW23678" s="62"/>
      <c r="BX23678" s="62"/>
      <c r="BY23678" s="62"/>
      <c r="BZ23678" s="62"/>
      <c r="CA23678" s="62"/>
      <c r="CB23678" s="62"/>
      <c r="CC23678" s="62"/>
      <c r="CD23678" s="62"/>
      <c r="CE23678" s="62"/>
      <c r="CF23678" s="62"/>
      <c r="CL23678" s="56" t="s">
        <v>13126</v>
      </c>
      <c r="CM23678" s="56" t="s">
        <v>215</v>
      </c>
      <c r="CN23678" s="56" t="s">
        <v>215</v>
      </c>
      <c r="CO23678" s="52"/>
      <c r="CP23678" s="52"/>
      <c r="CQ23678" s="52"/>
      <c r="CR23678" s="52"/>
      <c r="CS23678" s="52"/>
      <c r="CT23678" s="52"/>
      <c r="CU23678" s="33"/>
      <c r="CV23678" s="33"/>
    </row>
    <row r="23679" spans="74:100">
      <c r="BV23679" s="62"/>
      <c r="BW23679" s="62"/>
      <c r="BX23679" s="62"/>
      <c r="BY23679" s="62"/>
      <c r="BZ23679" s="62"/>
      <c r="CA23679" s="62"/>
      <c r="CB23679" s="62"/>
      <c r="CC23679" s="62"/>
      <c r="CD23679" s="62"/>
      <c r="CE23679" s="62"/>
      <c r="CF23679" s="62"/>
      <c r="CL23679" s="56" t="s">
        <v>13127</v>
      </c>
      <c r="CM23679" s="56" t="s">
        <v>215</v>
      </c>
      <c r="CN23679" s="56" t="s">
        <v>215</v>
      </c>
      <c r="CO23679" s="52"/>
      <c r="CP23679" s="52"/>
      <c r="CQ23679" s="52"/>
      <c r="CR23679" s="52"/>
      <c r="CS23679" s="52"/>
      <c r="CT23679" s="52"/>
      <c r="CU23679" s="33"/>
      <c r="CV23679" s="33"/>
    </row>
    <row r="23680" spans="74:100">
      <c r="BV23680" s="62"/>
      <c r="BW23680" s="62"/>
      <c r="BX23680" s="62"/>
      <c r="BY23680" s="62"/>
      <c r="BZ23680" s="62"/>
      <c r="CA23680" s="62"/>
      <c r="CB23680" s="62"/>
      <c r="CC23680" s="62"/>
      <c r="CD23680" s="62"/>
      <c r="CE23680" s="62"/>
      <c r="CF23680" s="62"/>
      <c r="CL23680" s="56" t="s">
        <v>16999</v>
      </c>
      <c r="CM23680" s="56" t="s">
        <v>216</v>
      </c>
      <c r="CN23680" s="56" t="s">
        <v>216</v>
      </c>
      <c r="CO23680" s="52"/>
      <c r="CP23680" s="52"/>
      <c r="CQ23680" s="52"/>
      <c r="CR23680" s="52"/>
      <c r="CS23680" s="52"/>
      <c r="CT23680" s="52"/>
      <c r="CU23680" s="33"/>
      <c r="CV23680" s="33"/>
    </row>
    <row r="23681" spans="74:100">
      <c r="BV23681" s="62"/>
      <c r="BW23681" s="62"/>
      <c r="BX23681" s="62"/>
      <c r="BY23681" s="62"/>
      <c r="BZ23681" s="62"/>
      <c r="CA23681" s="62"/>
      <c r="CB23681" s="62"/>
      <c r="CC23681" s="62"/>
      <c r="CD23681" s="62"/>
      <c r="CE23681" s="62"/>
      <c r="CF23681" s="62"/>
      <c r="CL23681" s="56" t="s">
        <v>17005</v>
      </c>
      <c r="CM23681" s="56" t="s">
        <v>216</v>
      </c>
      <c r="CN23681" s="56" t="s">
        <v>216</v>
      </c>
      <c r="CO23681" s="52"/>
      <c r="CP23681" s="52"/>
      <c r="CQ23681" s="52"/>
      <c r="CR23681" s="52"/>
      <c r="CS23681" s="52"/>
      <c r="CT23681" s="52"/>
      <c r="CU23681" s="33"/>
      <c r="CV23681" s="33"/>
    </row>
    <row r="23682" spans="74:100">
      <c r="BV23682" s="62"/>
      <c r="BW23682" s="62"/>
      <c r="BX23682" s="62"/>
      <c r="BY23682" s="62"/>
      <c r="BZ23682" s="62"/>
      <c r="CA23682" s="62"/>
      <c r="CB23682" s="62"/>
      <c r="CC23682" s="62"/>
      <c r="CD23682" s="62"/>
      <c r="CE23682" s="62"/>
      <c r="CF23682" s="62"/>
      <c r="CL23682" s="35" t="s">
        <v>15902</v>
      </c>
      <c r="CM23682" s="35" t="s">
        <v>217</v>
      </c>
      <c r="CN23682" s="35" t="s">
        <v>217</v>
      </c>
      <c r="CO23682" s="52"/>
      <c r="CP23682" s="52"/>
      <c r="CQ23682" s="52"/>
      <c r="CR23682" s="52"/>
      <c r="CS23682" s="52"/>
      <c r="CT23682" s="52"/>
      <c r="CU23682" s="33"/>
      <c r="CV23682" s="33"/>
    </row>
    <row r="23683" spans="74:100">
      <c r="BV23683" s="62"/>
      <c r="BW23683" s="62"/>
      <c r="BX23683" s="62"/>
      <c r="BY23683" s="62"/>
      <c r="BZ23683" s="62"/>
      <c r="CA23683" s="62"/>
      <c r="CB23683" s="62"/>
      <c r="CC23683" s="62"/>
      <c r="CD23683" s="62"/>
      <c r="CE23683" s="62"/>
      <c r="CF23683" s="62"/>
      <c r="CL23683" s="56" t="s">
        <v>17483</v>
      </c>
      <c r="CM23683" s="56" t="s">
        <v>213</v>
      </c>
      <c r="CN23683" s="56" t="s">
        <v>213</v>
      </c>
      <c r="CO23683" s="52"/>
      <c r="CP23683" s="52"/>
      <c r="CQ23683" s="52"/>
      <c r="CR23683" s="52"/>
      <c r="CS23683" s="52"/>
      <c r="CT23683" s="52"/>
      <c r="CU23683" s="33"/>
      <c r="CV23683" s="33"/>
    </row>
    <row r="23684" spans="74:100">
      <c r="BV23684" s="62"/>
      <c r="BW23684" s="62"/>
      <c r="BX23684" s="62"/>
      <c r="BY23684" s="62"/>
      <c r="BZ23684" s="62"/>
      <c r="CA23684" s="62"/>
      <c r="CB23684" s="62"/>
      <c r="CC23684" s="62"/>
      <c r="CD23684" s="62"/>
      <c r="CE23684" s="62"/>
      <c r="CF23684" s="62"/>
      <c r="CL23684" s="35" t="s">
        <v>13128</v>
      </c>
      <c r="CM23684" s="35" t="s">
        <v>217</v>
      </c>
      <c r="CN23684" s="35" t="s">
        <v>217</v>
      </c>
      <c r="CO23684" s="52"/>
      <c r="CP23684" s="52"/>
      <c r="CQ23684" s="52"/>
      <c r="CR23684" s="52"/>
      <c r="CS23684" s="52"/>
      <c r="CT23684" s="52"/>
      <c r="CU23684" s="33"/>
      <c r="CV23684" s="33"/>
    </row>
    <row r="23685" spans="74:100">
      <c r="BV23685" s="62"/>
      <c r="BW23685" s="62"/>
      <c r="BX23685" s="62"/>
      <c r="BY23685" s="62"/>
      <c r="BZ23685" s="62"/>
      <c r="CA23685" s="62"/>
      <c r="CB23685" s="62"/>
      <c r="CC23685" s="62"/>
      <c r="CD23685" s="62"/>
      <c r="CE23685" s="62"/>
      <c r="CF23685" s="62"/>
      <c r="CL23685" s="35" t="s">
        <v>29771</v>
      </c>
      <c r="CM23685" s="35" t="s">
        <v>217</v>
      </c>
      <c r="CN23685" s="35" t="s">
        <v>217</v>
      </c>
      <c r="CO23685" s="52"/>
      <c r="CP23685" s="52"/>
      <c r="CQ23685" s="52"/>
      <c r="CR23685" s="52"/>
      <c r="CS23685" s="52"/>
      <c r="CT23685" s="52"/>
      <c r="CU23685" s="33"/>
      <c r="CV23685" s="33"/>
    </row>
    <row r="23686" spans="74:100">
      <c r="BV23686" s="62"/>
      <c r="BW23686" s="62"/>
      <c r="BX23686" s="62"/>
      <c r="BY23686" s="62"/>
      <c r="BZ23686" s="62"/>
      <c r="CA23686" s="62"/>
      <c r="CB23686" s="62"/>
      <c r="CC23686" s="62"/>
      <c r="CD23686" s="62"/>
      <c r="CE23686" s="62"/>
      <c r="CF23686" s="62"/>
      <c r="CL23686" s="35" t="s">
        <v>12604</v>
      </c>
      <c r="CM23686" s="35" t="s">
        <v>217</v>
      </c>
      <c r="CN23686" s="35" t="s">
        <v>217</v>
      </c>
      <c r="CO23686" s="52"/>
      <c r="CP23686" s="52"/>
      <c r="CQ23686" s="52"/>
      <c r="CR23686" s="52"/>
      <c r="CS23686" s="52"/>
      <c r="CT23686" s="52"/>
      <c r="CU23686" s="33"/>
      <c r="CV23686" s="33"/>
    </row>
    <row r="23687" spans="74:100">
      <c r="BV23687" s="62"/>
      <c r="BW23687" s="62"/>
      <c r="BX23687" s="62"/>
      <c r="BY23687" s="62"/>
      <c r="BZ23687" s="62"/>
      <c r="CA23687" s="62"/>
      <c r="CB23687" s="62"/>
      <c r="CC23687" s="62"/>
      <c r="CD23687" s="62"/>
      <c r="CE23687" s="62"/>
      <c r="CF23687" s="62"/>
      <c r="CL23687" s="35" t="s">
        <v>12605</v>
      </c>
      <c r="CM23687" s="35" t="s">
        <v>217</v>
      </c>
      <c r="CN23687" s="35" t="s">
        <v>217</v>
      </c>
      <c r="CO23687" s="52"/>
      <c r="CP23687" s="52"/>
      <c r="CQ23687" s="52"/>
      <c r="CR23687" s="52"/>
      <c r="CS23687" s="52"/>
      <c r="CT23687" s="52"/>
      <c r="CU23687" s="33"/>
      <c r="CV23687" s="33"/>
    </row>
    <row r="23688" spans="74:100">
      <c r="BV23688" s="62"/>
      <c r="BW23688" s="62"/>
      <c r="BX23688" s="62"/>
      <c r="BY23688" s="62"/>
      <c r="BZ23688" s="62"/>
      <c r="CA23688" s="62"/>
      <c r="CB23688" s="62"/>
      <c r="CC23688" s="62"/>
      <c r="CD23688" s="62"/>
      <c r="CE23688" s="62"/>
      <c r="CF23688" s="62"/>
      <c r="CL23688" s="56" t="s">
        <v>12526</v>
      </c>
      <c r="CM23688" s="56" t="s">
        <v>217</v>
      </c>
      <c r="CN23688" s="56" t="s">
        <v>217</v>
      </c>
      <c r="CO23688" s="52"/>
      <c r="CP23688" s="52"/>
      <c r="CQ23688" s="52"/>
      <c r="CR23688" s="52"/>
      <c r="CS23688" s="52"/>
      <c r="CT23688" s="52"/>
      <c r="CU23688" s="33"/>
      <c r="CV23688" s="33"/>
    </row>
    <row r="23689" spans="74:100">
      <c r="BV23689" s="62"/>
      <c r="BW23689" s="62"/>
      <c r="BX23689" s="62"/>
      <c r="BY23689" s="62"/>
      <c r="BZ23689" s="62"/>
      <c r="CA23689" s="62"/>
      <c r="CB23689" s="62"/>
      <c r="CC23689" s="62"/>
      <c r="CD23689" s="62"/>
      <c r="CE23689" s="62"/>
      <c r="CF23689" s="62"/>
      <c r="CL23689" s="35" t="s">
        <v>12535</v>
      </c>
      <c r="CM23689" s="35" t="s">
        <v>217</v>
      </c>
      <c r="CN23689" s="35" t="s">
        <v>217</v>
      </c>
      <c r="CO23689" s="52"/>
      <c r="CP23689" s="52"/>
      <c r="CQ23689" s="52"/>
      <c r="CR23689" s="52"/>
      <c r="CS23689" s="52"/>
      <c r="CT23689" s="52"/>
      <c r="CU23689" s="33"/>
      <c r="CV23689" s="33"/>
    </row>
    <row r="23690" spans="74:100">
      <c r="BV23690" s="62"/>
      <c r="BW23690" s="62"/>
      <c r="BX23690" s="62"/>
      <c r="BY23690" s="62"/>
      <c r="BZ23690" s="62"/>
      <c r="CA23690" s="62"/>
      <c r="CB23690" s="62"/>
      <c r="CC23690" s="62"/>
      <c r="CD23690" s="62"/>
      <c r="CE23690" s="62"/>
      <c r="CF23690" s="62"/>
      <c r="CL23690" s="35" t="s">
        <v>12536</v>
      </c>
      <c r="CM23690" s="35" t="s">
        <v>217</v>
      </c>
      <c r="CN23690" s="35" t="s">
        <v>217</v>
      </c>
      <c r="CO23690" s="52"/>
      <c r="CP23690" s="52"/>
      <c r="CQ23690" s="52"/>
      <c r="CR23690" s="52"/>
      <c r="CS23690" s="52"/>
      <c r="CT23690" s="52"/>
      <c r="CU23690" s="33"/>
      <c r="CV23690" s="33"/>
    </row>
    <row r="23691" spans="74:100">
      <c r="BV23691" s="62"/>
      <c r="BW23691" s="62"/>
      <c r="BX23691" s="62"/>
      <c r="BY23691" s="62"/>
      <c r="BZ23691" s="62"/>
      <c r="CA23691" s="62"/>
      <c r="CB23691" s="62"/>
      <c r="CC23691" s="62"/>
      <c r="CD23691" s="62"/>
      <c r="CE23691" s="62"/>
      <c r="CF23691" s="62"/>
      <c r="CL23691" s="56" t="s">
        <v>11044</v>
      </c>
      <c r="CM23691" s="56" t="s">
        <v>214</v>
      </c>
      <c r="CN23691" s="56" t="s">
        <v>214</v>
      </c>
      <c r="CO23691" s="52"/>
      <c r="CP23691" s="52"/>
      <c r="CQ23691" s="52"/>
      <c r="CR23691" s="52"/>
      <c r="CS23691" s="52"/>
      <c r="CT23691" s="52"/>
      <c r="CU23691" s="33"/>
      <c r="CV23691" s="33"/>
    </row>
    <row r="23692" spans="74:100">
      <c r="BV23692" s="62"/>
      <c r="BW23692" s="62"/>
      <c r="BX23692" s="62"/>
      <c r="BY23692" s="62"/>
      <c r="BZ23692" s="62"/>
      <c r="CA23692" s="62"/>
      <c r="CB23692" s="62"/>
      <c r="CC23692" s="62"/>
      <c r="CD23692" s="62"/>
      <c r="CE23692" s="62"/>
      <c r="CF23692" s="62"/>
      <c r="CL23692" s="56" t="s">
        <v>13216</v>
      </c>
      <c r="CM23692" s="56" t="s">
        <v>215</v>
      </c>
      <c r="CN23692" s="56" t="s">
        <v>215</v>
      </c>
      <c r="CO23692" s="52"/>
      <c r="CP23692" s="52"/>
      <c r="CQ23692" s="52"/>
      <c r="CR23692" s="52"/>
      <c r="CS23692" s="52"/>
      <c r="CT23692" s="52"/>
      <c r="CU23692" s="33"/>
      <c r="CV23692" s="33"/>
    </row>
    <row r="23693" spans="74:100">
      <c r="BV23693" s="62"/>
      <c r="BW23693" s="62"/>
      <c r="BX23693" s="62"/>
      <c r="BY23693" s="62"/>
      <c r="BZ23693" s="62"/>
      <c r="CA23693" s="62"/>
      <c r="CB23693" s="62"/>
      <c r="CC23693" s="62"/>
      <c r="CD23693" s="62"/>
      <c r="CE23693" s="62"/>
      <c r="CF23693" s="62"/>
      <c r="CL23693" s="35" t="s">
        <v>13182</v>
      </c>
      <c r="CM23693" s="35" t="s">
        <v>217</v>
      </c>
      <c r="CN23693" s="35" t="s">
        <v>217</v>
      </c>
      <c r="CO23693" s="52"/>
      <c r="CP23693" s="52"/>
      <c r="CQ23693" s="52"/>
      <c r="CR23693" s="52"/>
      <c r="CS23693" s="52"/>
      <c r="CT23693" s="52"/>
      <c r="CU23693" s="33"/>
      <c r="CV23693" s="33"/>
    </row>
    <row r="23694" spans="74:100">
      <c r="BV23694" s="62"/>
      <c r="BW23694" s="62"/>
      <c r="BX23694" s="62"/>
      <c r="BY23694" s="62"/>
      <c r="BZ23694" s="62"/>
      <c r="CA23694" s="62"/>
      <c r="CB23694" s="62"/>
      <c r="CC23694" s="62"/>
      <c r="CD23694" s="62"/>
      <c r="CE23694" s="62"/>
      <c r="CF23694" s="62"/>
      <c r="CL23694" s="56" t="s">
        <v>13148</v>
      </c>
      <c r="CM23694" s="56" t="s">
        <v>216</v>
      </c>
      <c r="CN23694" s="56" t="s">
        <v>216</v>
      </c>
      <c r="CO23694" s="52"/>
      <c r="CP23694" s="52"/>
      <c r="CQ23694" s="52"/>
      <c r="CR23694" s="52"/>
      <c r="CS23694" s="52"/>
      <c r="CT23694" s="52"/>
      <c r="CU23694" s="33"/>
      <c r="CV23694" s="33"/>
    </row>
    <row r="23695" spans="74:100">
      <c r="BV23695" s="62"/>
      <c r="BW23695" s="62"/>
      <c r="BX23695" s="62"/>
      <c r="BY23695" s="62"/>
      <c r="BZ23695" s="62"/>
      <c r="CA23695" s="62"/>
      <c r="CB23695" s="62"/>
      <c r="CC23695" s="62"/>
      <c r="CD23695" s="62"/>
      <c r="CE23695" s="62"/>
      <c r="CF23695" s="62"/>
      <c r="CL23695" s="35" t="s">
        <v>29772</v>
      </c>
      <c r="CM23695" s="35" t="s">
        <v>217</v>
      </c>
      <c r="CN23695" s="35" t="s">
        <v>217</v>
      </c>
      <c r="CO23695" s="52"/>
      <c r="CP23695" s="52"/>
      <c r="CQ23695" s="52"/>
      <c r="CR23695" s="52"/>
      <c r="CS23695" s="52"/>
      <c r="CT23695" s="52"/>
      <c r="CU23695" s="33"/>
      <c r="CV23695" s="33"/>
    </row>
    <row r="23696" spans="74:100">
      <c r="BV23696" s="62"/>
      <c r="BW23696" s="62"/>
      <c r="BX23696" s="62"/>
      <c r="BY23696" s="62"/>
      <c r="BZ23696" s="62"/>
      <c r="CA23696" s="62"/>
      <c r="CB23696" s="62"/>
      <c r="CC23696" s="62"/>
      <c r="CD23696" s="62"/>
      <c r="CE23696" s="62"/>
      <c r="CF23696" s="62"/>
      <c r="CL23696" s="35" t="s">
        <v>13177</v>
      </c>
      <c r="CM23696" s="35" t="s">
        <v>217</v>
      </c>
      <c r="CN23696" s="35" t="s">
        <v>217</v>
      </c>
      <c r="CO23696" s="52"/>
      <c r="CP23696" s="52"/>
      <c r="CQ23696" s="52"/>
      <c r="CR23696" s="52"/>
      <c r="CS23696" s="52"/>
      <c r="CT23696" s="52"/>
      <c r="CU23696" s="33"/>
      <c r="CV23696" s="33"/>
    </row>
    <row r="23697" spans="74:100">
      <c r="BV23697" s="62"/>
      <c r="BW23697" s="62"/>
      <c r="BX23697" s="62"/>
      <c r="BY23697" s="62"/>
      <c r="BZ23697" s="62"/>
      <c r="CA23697" s="62"/>
      <c r="CB23697" s="62"/>
      <c r="CC23697" s="62"/>
      <c r="CD23697" s="62"/>
      <c r="CE23697" s="62"/>
      <c r="CF23697" s="62"/>
      <c r="CL23697" s="35" t="s">
        <v>13178</v>
      </c>
      <c r="CM23697" s="35" t="s">
        <v>217</v>
      </c>
      <c r="CN23697" s="35" t="s">
        <v>217</v>
      </c>
      <c r="CO23697" s="52"/>
      <c r="CP23697" s="52"/>
      <c r="CQ23697" s="52"/>
      <c r="CR23697" s="52"/>
      <c r="CS23697" s="52"/>
      <c r="CT23697" s="52"/>
      <c r="CU23697" s="33"/>
      <c r="CV23697" s="33"/>
    </row>
    <row r="23698" spans="74:100">
      <c r="BV23698" s="62"/>
      <c r="BW23698" s="62"/>
      <c r="BX23698" s="62"/>
      <c r="BY23698" s="62"/>
      <c r="BZ23698" s="62"/>
      <c r="CA23698" s="62"/>
      <c r="CB23698" s="62"/>
      <c r="CC23698" s="62"/>
      <c r="CD23698" s="62"/>
      <c r="CE23698" s="62"/>
      <c r="CF23698" s="62"/>
      <c r="CL23698" s="56" t="s">
        <v>13134</v>
      </c>
      <c r="CM23698" s="56" t="s">
        <v>216</v>
      </c>
      <c r="CN23698" s="56" t="s">
        <v>216</v>
      </c>
      <c r="CO23698" s="52"/>
      <c r="CP23698" s="52"/>
      <c r="CQ23698" s="52"/>
      <c r="CR23698" s="52"/>
      <c r="CS23698" s="52"/>
      <c r="CT23698" s="52"/>
      <c r="CU23698" s="33"/>
      <c r="CV23698" s="33"/>
    </row>
    <row r="23699" spans="74:100">
      <c r="BV23699" s="62"/>
      <c r="BW23699" s="62"/>
      <c r="BX23699" s="62"/>
      <c r="BY23699" s="62"/>
      <c r="BZ23699" s="62"/>
      <c r="CA23699" s="62"/>
      <c r="CB23699" s="62"/>
      <c r="CC23699" s="62"/>
      <c r="CD23699" s="62"/>
      <c r="CE23699" s="62"/>
      <c r="CF23699" s="62"/>
      <c r="CL23699" s="56" t="s">
        <v>13135</v>
      </c>
      <c r="CM23699" s="56" t="s">
        <v>216</v>
      </c>
      <c r="CN23699" s="56" t="s">
        <v>216</v>
      </c>
      <c r="CO23699" s="52"/>
      <c r="CP23699" s="52"/>
      <c r="CQ23699" s="52"/>
      <c r="CR23699" s="52"/>
      <c r="CS23699" s="52"/>
      <c r="CT23699" s="52"/>
      <c r="CU23699" s="33"/>
      <c r="CV23699" s="33"/>
    </row>
    <row r="23700" spans="74:100">
      <c r="BV23700" s="62"/>
      <c r="BW23700" s="62"/>
      <c r="BX23700" s="62"/>
      <c r="BY23700" s="62"/>
      <c r="BZ23700" s="62"/>
      <c r="CA23700" s="62"/>
      <c r="CB23700" s="62"/>
      <c r="CC23700" s="62"/>
      <c r="CD23700" s="62"/>
      <c r="CE23700" s="62"/>
      <c r="CF23700" s="62"/>
      <c r="CL23700" s="35" t="s">
        <v>13179</v>
      </c>
      <c r="CM23700" s="35" t="s">
        <v>217</v>
      </c>
      <c r="CN23700" s="35" t="s">
        <v>217</v>
      </c>
      <c r="CO23700" s="52"/>
      <c r="CP23700" s="52"/>
      <c r="CQ23700" s="52"/>
      <c r="CR23700" s="52"/>
      <c r="CS23700" s="52"/>
      <c r="CT23700" s="52"/>
      <c r="CU23700" s="33"/>
      <c r="CV23700" s="33"/>
    </row>
    <row r="23701" spans="74:100">
      <c r="BV23701" s="62"/>
      <c r="BW23701" s="62"/>
      <c r="BX23701" s="62"/>
      <c r="BY23701" s="62"/>
      <c r="BZ23701" s="62"/>
      <c r="CA23701" s="62"/>
      <c r="CB23701" s="62"/>
      <c r="CC23701" s="62"/>
      <c r="CD23701" s="62"/>
      <c r="CE23701" s="62"/>
      <c r="CF23701" s="62"/>
      <c r="CL23701" s="56" t="s">
        <v>13217</v>
      </c>
      <c r="CM23701" s="56" t="s">
        <v>215</v>
      </c>
      <c r="CN23701" s="56" t="s">
        <v>215</v>
      </c>
      <c r="CO23701" s="52"/>
      <c r="CP23701" s="52"/>
      <c r="CQ23701" s="52"/>
      <c r="CR23701" s="52"/>
      <c r="CS23701" s="52"/>
      <c r="CT23701" s="52"/>
      <c r="CU23701" s="33"/>
      <c r="CV23701" s="33"/>
    </row>
    <row r="23702" spans="74:100">
      <c r="BV23702" s="62"/>
      <c r="BW23702" s="62"/>
      <c r="BX23702" s="62"/>
      <c r="BY23702" s="62"/>
      <c r="BZ23702" s="62"/>
      <c r="CA23702" s="62"/>
      <c r="CB23702" s="62"/>
      <c r="CC23702" s="62"/>
      <c r="CD23702" s="62"/>
      <c r="CE23702" s="62"/>
      <c r="CF23702" s="62"/>
      <c r="CL23702" s="35" t="s">
        <v>13180</v>
      </c>
      <c r="CM23702" s="35" t="s">
        <v>217</v>
      </c>
      <c r="CN23702" s="35" t="s">
        <v>217</v>
      </c>
      <c r="CO23702" s="52"/>
      <c r="CP23702" s="52"/>
      <c r="CQ23702" s="52"/>
      <c r="CR23702" s="52"/>
      <c r="CS23702" s="52"/>
      <c r="CT23702" s="52"/>
      <c r="CU23702" s="33"/>
      <c r="CV23702" s="33"/>
    </row>
    <row r="23703" spans="74:100">
      <c r="BV23703" s="62"/>
      <c r="BW23703" s="62"/>
      <c r="BX23703" s="62"/>
      <c r="BY23703" s="62"/>
      <c r="BZ23703" s="62"/>
      <c r="CA23703" s="62"/>
      <c r="CB23703" s="62"/>
      <c r="CC23703" s="62"/>
      <c r="CD23703" s="62"/>
      <c r="CE23703" s="62"/>
      <c r="CF23703" s="62"/>
      <c r="CL23703" s="35" t="s">
        <v>13183</v>
      </c>
      <c r="CM23703" s="35" t="s">
        <v>217</v>
      </c>
      <c r="CN23703" s="35" t="s">
        <v>217</v>
      </c>
      <c r="CO23703" s="52"/>
      <c r="CP23703" s="52"/>
      <c r="CQ23703" s="52"/>
      <c r="CR23703" s="52"/>
      <c r="CS23703" s="52"/>
      <c r="CT23703" s="52"/>
      <c r="CU23703" s="33"/>
      <c r="CV23703" s="33"/>
    </row>
    <row r="23704" spans="74:100">
      <c r="BV23704" s="62"/>
      <c r="BW23704" s="62"/>
      <c r="BX23704" s="62"/>
      <c r="BY23704" s="62"/>
      <c r="BZ23704" s="62"/>
      <c r="CA23704" s="62"/>
      <c r="CB23704" s="62"/>
      <c r="CC23704" s="62"/>
      <c r="CD23704" s="62"/>
      <c r="CE23704" s="62"/>
      <c r="CF23704" s="62"/>
      <c r="CL23704" s="56" t="s">
        <v>13136</v>
      </c>
      <c r="CM23704" s="56" t="s">
        <v>216</v>
      </c>
      <c r="CN23704" s="56" t="s">
        <v>216</v>
      </c>
      <c r="CO23704" s="52"/>
      <c r="CP23704" s="52"/>
      <c r="CQ23704" s="52"/>
      <c r="CR23704" s="52"/>
      <c r="CS23704" s="52"/>
      <c r="CT23704" s="52"/>
      <c r="CU23704" s="33"/>
      <c r="CV23704" s="33"/>
    </row>
    <row r="23705" spans="74:100">
      <c r="BV23705" s="62"/>
      <c r="BW23705" s="62"/>
      <c r="BX23705" s="62"/>
      <c r="BY23705" s="62"/>
      <c r="BZ23705" s="62"/>
      <c r="CA23705" s="62"/>
      <c r="CB23705" s="62"/>
      <c r="CC23705" s="62"/>
      <c r="CD23705" s="62"/>
      <c r="CE23705" s="62"/>
      <c r="CF23705" s="62"/>
      <c r="CL23705" s="56" t="s">
        <v>13207</v>
      </c>
      <c r="CM23705" s="56" t="s">
        <v>215</v>
      </c>
      <c r="CN23705" s="56" t="s">
        <v>215</v>
      </c>
      <c r="CO23705" s="52"/>
      <c r="CP23705" s="52"/>
      <c r="CQ23705" s="52"/>
      <c r="CR23705" s="52"/>
      <c r="CS23705" s="52"/>
      <c r="CT23705" s="52"/>
      <c r="CU23705" s="33"/>
      <c r="CV23705" s="33"/>
    </row>
    <row r="23706" spans="74:100">
      <c r="BV23706" s="62"/>
      <c r="BW23706" s="62"/>
      <c r="BX23706" s="62"/>
      <c r="BY23706" s="62"/>
      <c r="BZ23706" s="62"/>
      <c r="CA23706" s="62"/>
      <c r="CB23706" s="62"/>
      <c r="CC23706" s="62"/>
      <c r="CD23706" s="62"/>
      <c r="CE23706" s="62"/>
      <c r="CF23706" s="62"/>
      <c r="CL23706" s="35" t="s">
        <v>8431</v>
      </c>
      <c r="CM23706" s="35" t="s">
        <v>217</v>
      </c>
      <c r="CN23706" s="35" t="s">
        <v>217</v>
      </c>
      <c r="CO23706" s="52"/>
      <c r="CP23706" s="52"/>
      <c r="CQ23706" s="52"/>
      <c r="CR23706" s="52"/>
      <c r="CS23706" s="52"/>
      <c r="CT23706" s="52"/>
      <c r="CU23706" s="33"/>
      <c r="CV23706" s="33"/>
    </row>
    <row r="23707" spans="74:100">
      <c r="BV23707" s="62"/>
      <c r="BW23707" s="62"/>
      <c r="BX23707" s="62"/>
      <c r="BY23707" s="62"/>
      <c r="BZ23707" s="62"/>
      <c r="CA23707" s="62"/>
      <c r="CB23707" s="62"/>
      <c r="CC23707" s="62"/>
      <c r="CD23707" s="62"/>
      <c r="CE23707" s="62"/>
      <c r="CF23707" s="62"/>
      <c r="CL23707" s="35" t="s">
        <v>8432</v>
      </c>
      <c r="CM23707" s="35" t="s">
        <v>217</v>
      </c>
      <c r="CN23707" s="35" t="s">
        <v>217</v>
      </c>
      <c r="CO23707" s="52"/>
      <c r="CP23707" s="52"/>
      <c r="CQ23707" s="52"/>
      <c r="CR23707" s="52"/>
      <c r="CS23707" s="52"/>
      <c r="CT23707" s="52"/>
      <c r="CU23707" s="33"/>
      <c r="CV23707" s="33"/>
    </row>
    <row r="23708" spans="74:100">
      <c r="BV23708" s="62"/>
      <c r="BW23708" s="62"/>
      <c r="BX23708" s="62"/>
      <c r="BY23708" s="62"/>
      <c r="BZ23708" s="62"/>
      <c r="CA23708" s="62"/>
      <c r="CB23708" s="62"/>
      <c r="CC23708" s="62"/>
      <c r="CD23708" s="62"/>
      <c r="CE23708" s="62"/>
      <c r="CF23708" s="62"/>
      <c r="CL23708" s="56" t="s">
        <v>13218</v>
      </c>
      <c r="CM23708" s="56" t="s">
        <v>215</v>
      </c>
      <c r="CN23708" s="56" t="s">
        <v>215</v>
      </c>
      <c r="CO23708" s="52"/>
      <c r="CP23708" s="52"/>
      <c r="CQ23708" s="52"/>
      <c r="CR23708" s="52"/>
      <c r="CS23708" s="52"/>
      <c r="CT23708" s="52"/>
      <c r="CU23708" s="33"/>
      <c r="CV23708" s="33"/>
    </row>
    <row r="23709" spans="74:100">
      <c r="BV23709" s="62"/>
      <c r="BW23709" s="62"/>
      <c r="BX23709" s="62"/>
      <c r="BY23709" s="62"/>
      <c r="BZ23709" s="62"/>
      <c r="CA23709" s="62"/>
      <c r="CB23709" s="62"/>
      <c r="CC23709" s="62"/>
      <c r="CD23709" s="62"/>
      <c r="CE23709" s="62"/>
      <c r="CF23709" s="62"/>
      <c r="CL23709" s="56" t="s">
        <v>13208</v>
      </c>
      <c r="CM23709" s="56" t="s">
        <v>215</v>
      </c>
      <c r="CN23709" s="56" t="s">
        <v>215</v>
      </c>
      <c r="CO23709" s="52"/>
      <c r="CP23709" s="52"/>
      <c r="CQ23709" s="52"/>
      <c r="CR23709" s="52"/>
      <c r="CS23709" s="52"/>
      <c r="CT23709" s="52"/>
      <c r="CU23709" s="33"/>
      <c r="CV23709" s="33"/>
    </row>
    <row r="23710" spans="74:100">
      <c r="BV23710" s="62"/>
      <c r="BW23710" s="62"/>
      <c r="BX23710" s="62"/>
      <c r="BY23710" s="62"/>
      <c r="BZ23710" s="62"/>
      <c r="CA23710" s="62"/>
      <c r="CB23710" s="62"/>
      <c r="CC23710" s="62"/>
      <c r="CD23710" s="62"/>
      <c r="CE23710" s="62"/>
      <c r="CF23710" s="62"/>
      <c r="CL23710" s="56" t="s">
        <v>13189</v>
      </c>
      <c r="CM23710" s="56" t="s">
        <v>216</v>
      </c>
      <c r="CN23710" s="56" t="s">
        <v>216</v>
      </c>
      <c r="CO23710" s="52"/>
      <c r="CP23710" s="52"/>
      <c r="CQ23710" s="52"/>
      <c r="CR23710" s="52"/>
      <c r="CS23710" s="52"/>
      <c r="CT23710" s="52"/>
      <c r="CU23710" s="33"/>
      <c r="CV23710" s="33"/>
    </row>
    <row r="23711" spans="74:100">
      <c r="BV23711" s="62"/>
      <c r="BW23711" s="62"/>
      <c r="BX23711" s="62"/>
      <c r="BY23711" s="62"/>
      <c r="BZ23711" s="62"/>
      <c r="CA23711" s="62"/>
      <c r="CB23711" s="62"/>
      <c r="CC23711" s="62"/>
      <c r="CD23711" s="62"/>
      <c r="CE23711" s="62"/>
      <c r="CF23711" s="62"/>
      <c r="CL23711" s="56" t="s">
        <v>13190</v>
      </c>
      <c r="CM23711" s="56" t="s">
        <v>216</v>
      </c>
      <c r="CN23711" s="56" t="s">
        <v>216</v>
      </c>
      <c r="CO23711" s="52"/>
      <c r="CP23711" s="52"/>
      <c r="CQ23711" s="52"/>
      <c r="CR23711" s="52"/>
      <c r="CS23711" s="52"/>
      <c r="CT23711" s="52"/>
      <c r="CU23711" s="33"/>
      <c r="CV23711" s="33"/>
    </row>
    <row r="23712" spans="74:100">
      <c r="BV23712" s="62"/>
      <c r="BW23712" s="62"/>
      <c r="BX23712" s="62"/>
      <c r="BY23712" s="62"/>
      <c r="BZ23712" s="62"/>
      <c r="CA23712" s="62"/>
      <c r="CB23712" s="62"/>
      <c r="CC23712" s="62"/>
      <c r="CD23712" s="62"/>
      <c r="CE23712" s="62"/>
      <c r="CF23712" s="62"/>
      <c r="CL23712" s="35" t="s">
        <v>13184</v>
      </c>
      <c r="CM23712" s="35" t="s">
        <v>217</v>
      </c>
      <c r="CN23712" s="35" t="s">
        <v>217</v>
      </c>
      <c r="CO23712" s="52"/>
      <c r="CP23712" s="52"/>
      <c r="CQ23712" s="52"/>
      <c r="CR23712" s="52"/>
      <c r="CS23712" s="52"/>
      <c r="CT23712" s="52"/>
      <c r="CU23712" s="33"/>
      <c r="CV23712" s="33"/>
    </row>
    <row r="23713" spans="74:100">
      <c r="BV23713" s="62"/>
      <c r="BW23713" s="62"/>
      <c r="BX23713" s="62"/>
      <c r="BY23713" s="62"/>
      <c r="BZ23713" s="62"/>
      <c r="CA23713" s="62"/>
      <c r="CB23713" s="62"/>
      <c r="CC23713" s="62"/>
      <c r="CD23713" s="62"/>
      <c r="CE23713" s="62"/>
      <c r="CF23713" s="62"/>
      <c r="CL23713" s="35" t="s">
        <v>13133</v>
      </c>
      <c r="CM23713" s="35" t="s">
        <v>217</v>
      </c>
      <c r="CN23713" s="35" t="s">
        <v>217</v>
      </c>
      <c r="CO23713" s="52"/>
      <c r="CP23713" s="52"/>
      <c r="CQ23713" s="52"/>
      <c r="CR23713" s="52"/>
      <c r="CS23713" s="52"/>
      <c r="CT23713" s="52"/>
      <c r="CU23713" s="33"/>
      <c r="CV23713" s="33"/>
    </row>
    <row r="23714" spans="74:100">
      <c r="BV23714" s="62"/>
      <c r="BW23714" s="62"/>
      <c r="BX23714" s="62"/>
      <c r="BY23714" s="62"/>
      <c r="BZ23714" s="62"/>
      <c r="CA23714" s="62"/>
      <c r="CB23714" s="62"/>
      <c r="CC23714" s="62"/>
      <c r="CD23714" s="62"/>
      <c r="CE23714" s="62"/>
      <c r="CF23714" s="62"/>
      <c r="CL23714" s="56" t="s">
        <v>13191</v>
      </c>
      <c r="CM23714" s="56" t="s">
        <v>216</v>
      </c>
      <c r="CN23714" s="56" t="s">
        <v>216</v>
      </c>
      <c r="CO23714" s="52"/>
      <c r="CP23714" s="52"/>
      <c r="CQ23714" s="52"/>
      <c r="CR23714" s="52"/>
      <c r="CS23714" s="52"/>
      <c r="CT23714" s="52"/>
      <c r="CU23714" s="33"/>
      <c r="CV23714" s="33"/>
    </row>
    <row r="23715" spans="74:100">
      <c r="BV23715" s="62"/>
      <c r="BW23715" s="62"/>
      <c r="BX23715" s="62"/>
      <c r="BY23715" s="62"/>
      <c r="BZ23715" s="62"/>
      <c r="CA23715" s="62"/>
      <c r="CB23715" s="62"/>
      <c r="CC23715" s="62"/>
      <c r="CD23715" s="62"/>
      <c r="CE23715" s="62"/>
      <c r="CF23715" s="62"/>
      <c r="CL23715" s="35" t="s">
        <v>13202</v>
      </c>
      <c r="CM23715" s="35" t="s">
        <v>217</v>
      </c>
      <c r="CN23715" s="35" t="s">
        <v>217</v>
      </c>
      <c r="CO23715" s="52"/>
      <c r="CP23715" s="52"/>
      <c r="CQ23715" s="52"/>
      <c r="CR23715" s="52"/>
      <c r="CS23715" s="52"/>
      <c r="CT23715" s="52"/>
      <c r="CU23715" s="33"/>
      <c r="CV23715" s="33"/>
    </row>
    <row r="23716" spans="74:100">
      <c r="BV23716" s="62"/>
      <c r="BW23716" s="62"/>
      <c r="BX23716" s="62"/>
      <c r="BY23716" s="62"/>
      <c r="BZ23716" s="62"/>
      <c r="CA23716" s="62"/>
      <c r="CB23716" s="62"/>
      <c r="CC23716" s="62"/>
      <c r="CD23716" s="62"/>
      <c r="CE23716" s="62"/>
      <c r="CF23716" s="62"/>
      <c r="CL23716" s="56" t="s">
        <v>13219</v>
      </c>
      <c r="CM23716" s="56" t="s">
        <v>215</v>
      </c>
      <c r="CN23716" s="56" t="s">
        <v>215</v>
      </c>
      <c r="CO23716" s="52"/>
      <c r="CP23716" s="52"/>
      <c r="CQ23716" s="52"/>
      <c r="CR23716" s="52"/>
      <c r="CS23716" s="52"/>
      <c r="CT23716" s="52"/>
      <c r="CU23716" s="33"/>
      <c r="CV23716" s="33"/>
    </row>
    <row r="23717" spans="74:100">
      <c r="BV23717" s="62"/>
      <c r="BW23717" s="62"/>
      <c r="BX23717" s="62"/>
      <c r="BY23717" s="62"/>
      <c r="BZ23717" s="62"/>
      <c r="CA23717" s="62"/>
      <c r="CB23717" s="62"/>
      <c r="CC23717" s="62"/>
      <c r="CD23717" s="62"/>
      <c r="CE23717" s="62"/>
      <c r="CF23717" s="62"/>
      <c r="CL23717" s="56" t="s">
        <v>13209</v>
      </c>
      <c r="CM23717" s="56" t="s">
        <v>215</v>
      </c>
      <c r="CN23717" s="56" t="s">
        <v>215</v>
      </c>
      <c r="CO23717" s="52"/>
      <c r="CP23717" s="52"/>
      <c r="CQ23717" s="52"/>
      <c r="CR23717" s="52"/>
      <c r="CS23717" s="52"/>
      <c r="CT23717" s="52"/>
      <c r="CU23717" s="33"/>
      <c r="CV23717" s="33"/>
    </row>
    <row r="23718" spans="74:100">
      <c r="BV23718" s="62"/>
      <c r="BW23718" s="62"/>
      <c r="BX23718" s="62"/>
      <c r="BY23718" s="62"/>
      <c r="BZ23718" s="62"/>
      <c r="CA23718" s="62"/>
      <c r="CB23718" s="62"/>
      <c r="CC23718" s="62"/>
      <c r="CD23718" s="62"/>
      <c r="CE23718" s="62"/>
      <c r="CF23718" s="62"/>
      <c r="CL23718" s="35" t="s">
        <v>13172</v>
      </c>
      <c r="CM23718" s="35" t="s">
        <v>217</v>
      </c>
      <c r="CN23718" s="35" t="s">
        <v>217</v>
      </c>
      <c r="CO23718" s="52"/>
      <c r="CP23718" s="52"/>
      <c r="CQ23718" s="52"/>
      <c r="CR23718" s="52"/>
      <c r="CS23718" s="52"/>
      <c r="CT23718" s="52"/>
      <c r="CU23718" s="33"/>
      <c r="CV23718" s="33"/>
    </row>
    <row r="23719" spans="74:100">
      <c r="BV23719" s="62"/>
      <c r="BW23719" s="62"/>
      <c r="BX23719" s="62"/>
      <c r="BY23719" s="62"/>
      <c r="BZ23719" s="62"/>
      <c r="CA23719" s="62"/>
      <c r="CB23719" s="62"/>
      <c r="CC23719" s="62"/>
      <c r="CD23719" s="62"/>
      <c r="CE23719" s="62"/>
      <c r="CF23719" s="62"/>
      <c r="CL23719" s="56" t="s">
        <v>24260</v>
      </c>
      <c r="CM23719" s="56" t="s">
        <v>216</v>
      </c>
      <c r="CN23719" s="56" t="s">
        <v>216</v>
      </c>
      <c r="CO23719" s="52"/>
      <c r="CP23719" s="52"/>
      <c r="CQ23719" s="52"/>
      <c r="CR23719" s="52"/>
      <c r="CS23719" s="52"/>
      <c r="CT23719" s="52"/>
      <c r="CU23719" s="33"/>
      <c r="CV23719" s="33"/>
    </row>
    <row r="23720" spans="74:100">
      <c r="BV23720" s="62"/>
      <c r="BW23720" s="62"/>
      <c r="BX23720" s="62"/>
      <c r="BY23720" s="62"/>
      <c r="BZ23720" s="62"/>
      <c r="CA23720" s="62"/>
      <c r="CB23720" s="62"/>
      <c r="CC23720" s="62"/>
      <c r="CD23720" s="62"/>
      <c r="CE23720" s="62"/>
      <c r="CF23720" s="62"/>
      <c r="CL23720" s="56" t="s">
        <v>26065</v>
      </c>
      <c r="CM23720" s="56" t="s">
        <v>216</v>
      </c>
      <c r="CN23720" s="56" t="s">
        <v>216</v>
      </c>
      <c r="CO23720" s="52"/>
      <c r="CP23720" s="52"/>
      <c r="CQ23720" s="52"/>
      <c r="CR23720" s="52"/>
      <c r="CS23720" s="52"/>
      <c r="CT23720" s="52"/>
      <c r="CU23720" s="33"/>
      <c r="CV23720" s="33"/>
    </row>
    <row r="23721" spans="74:100">
      <c r="BV23721" s="62"/>
      <c r="BW23721" s="62"/>
      <c r="BX23721" s="62"/>
      <c r="BY23721" s="62"/>
      <c r="BZ23721" s="62"/>
      <c r="CA23721" s="62"/>
      <c r="CB23721" s="62"/>
      <c r="CC23721" s="62"/>
      <c r="CD23721" s="62"/>
      <c r="CE23721" s="62"/>
      <c r="CF23721" s="62"/>
      <c r="CL23721" s="56" t="s">
        <v>26066</v>
      </c>
      <c r="CM23721" s="56" t="s">
        <v>216</v>
      </c>
      <c r="CN23721" s="56" t="s">
        <v>216</v>
      </c>
      <c r="CO23721" s="52"/>
      <c r="CP23721" s="52"/>
      <c r="CQ23721" s="52"/>
      <c r="CR23721" s="52"/>
      <c r="CS23721" s="52"/>
      <c r="CT23721" s="52"/>
      <c r="CU23721" s="33"/>
      <c r="CV23721" s="33"/>
    </row>
    <row r="23722" spans="74:100">
      <c r="BV23722" s="62"/>
      <c r="BW23722" s="62"/>
      <c r="BX23722" s="62"/>
      <c r="BY23722" s="62"/>
      <c r="BZ23722" s="62"/>
      <c r="CA23722" s="62"/>
      <c r="CB23722" s="62"/>
      <c r="CC23722" s="62"/>
      <c r="CD23722" s="62"/>
      <c r="CE23722" s="62"/>
      <c r="CF23722" s="62"/>
      <c r="CL23722" s="56" t="s">
        <v>24261</v>
      </c>
      <c r="CM23722" s="56" t="s">
        <v>216</v>
      </c>
      <c r="CN23722" s="56" t="s">
        <v>216</v>
      </c>
      <c r="CO23722" s="52"/>
      <c r="CP23722" s="52"/>
      <c r="CQ23722" s="52"/>
      <c r="CR23722" s="52"/>
      <c r="CS23722" s="52"/>
      <c r="CT23722" s="52"/>
      <c r="CU23722" s="33"/>
      <c r="CV23722" s="33"/>
    </row>
    <row r="23723" spans="74:100">
      <c r="BV23723" s="62"/>
      <c r="BW23723" s="62"/>
      <c r="BX23723" s="62"/>
      <c r="BY23723" s="62"/>
      <c r="BZ23723" s="62"/>
      <c r="CA23723" s="62"/>
      <c r="CB23723" s="62"/>
      <c r="CC23723" s="62"/>
      <c r="CD23723" s="62"/>
      <c r="CE23723" s="62"/>
      <c r="CF23723" s="62"/>
      <c r="CL23723" s="56" t="s">
        <v>13149</v>
      </c>
      <c r="CM23723" s="56" t="s">
        <v>216</v>
      </c>
      <c r="CN23723" s="56" t="s">
        <v>216</v>
      </c>
      <c r="CO23723" s="52"/>
      <c r="CP23723" s="52"/>
      <c r="CQ23723" s="52"/>
      <c r="CR23723" s="52"/>
      <c r="CS23723" s="52"/>
      <c r="CT23723" s="52"/>
      <c r="CU23723" s="33"/>
      <c r="CV23723" s="33"/>
    </row>
    <row r="23724" spans="74:100">
      <c r="BV23724" s="62"/>
      <c r="BW23724" s="62"/>
      <c r="BX23724" s="62"/>
      <c r="BY23724" s="62"/>
      <c r="BZ23724" s="62"/>
      <c r="CA23724" s="62"/>
      <c r="CB23724" s="62"/>
      <c r="CC23724" s="62"/>
      <c r="CD23724" s="62"/>
      <c r="CE23724" s="62"/>
      <c r="CF23724" s="62"/>
      <c r="CL23724" s="56" t="s">
        <v>13150</v>
      </c>
      <c r="CM23724" s="56" t="s">
        <v>216</v>
      </c>
      <c r="CN23724" s="56" t="s">
        <v>216</v>
      </c>
      <c r="CO23724" s="52"/>
      <c r="CP23724" s="52"/>
      <c r="CQ23724" s="52"/>
      <c r="CR23724" s="52"/>
      <c r="CS23724" s="52"/>
      <c r="CT23724" s="52"/>
      <c r="CU23724" s="33"/>
      <c r="CV23724" s="33"/>
    </row>
    <row r="23725" spans="74:100">
      <c r="BV23725" s="62"/>
      <c r="BW23725" s="62"/>
      <c r="BX23725" s="62"/>
      <c r="BY23725" s="62"/>
      <c r="BZ23725" s="62"/>
      <c r="CA23725" s="62"/>
      <c r="CB23725" s="62"/>
      <c r="CC23725" s="62"/>
      <c r="CD23725" s="62"/>
      <c r="CE23725" s="62"/>
      <c r="CF23725" s="62"/>
      <c r="CL23725" s="56" t="s">
        <v>13151</v>
      </c>
      <c r="CM23725" s="56" t="s">
        <v>216</v>
      </c>
      <c r="CN23725" s="56" t="s">
        <v>216</v>
      </c>
      <c r="CO23725" s="52"/>
      <c r="CP23725" s="52"/>
      <c r="CQ23725" s="52"/>
      <c r="CR23725" s="52"/>
      <c r="CS23725" s="52"/>
      <c r="CT23725" s="52"/>
      <c r="CU23725" s="33"/>
      <c r="CV23725" s="33"/>
    </row>
    <row r="23726" spans="74:100">
      <c r="BV23726" s="62"/>
      <c r="BW23726" s="62"/>
      <c r="BX23726" s="62"/>
      <c r="BY23726" s="62"/>
      <c r="BZ23726" s="62"/>
      <c r="CA23726" s="62"/>
      <c r="CB23726" s="62"/>
      <c r="CC23726" s="62"/>
      <c r="CD23726" s="62"/>
      <c r="CE23726" s="62"/>
      <c r="CF23726" s="62"/>
      <c r="CL23726" s="56" t="s">
        <v>13152</v>
      </c>
      <c r="CM23726" s="56" t="s">
        <v>216</v>
      </c>
      <c r="CN23726" s="56" t="s">
        <v>216</v>
      </c>
      <c r="CO23726" s="52"/>
      <c r="CP23726" s="52"/>
      <c r="CQ23726" s="52"/>
      <c r="CR23726" s="52"/>
      <c r="CS23726" s="52"/>
      <c r="CT23726" s="52"/>
      <c r="CU23726" s="33"/>
      <c r="CV23726" s="33"/>
    </row>
    <row r="23727" spans="74:100">
      <c r="BV23727" s="62"/>
      <c r="BW23727" s="62"/>
      <c r="BX23727" s="62"/>
      <c r="BY23727" s="62"/>
      <c r="BZ23727" s="62"/>
      <c r="CA23727" s="62"/>
      <c r="CB23727" s="62"/>
      <c r="CC23727" s="62"/>
      <c r="CD23727" s="62"/>
      <c r="CE23727" s="62"/>
      <c r="CF23727" s="62"/>
      <c r="CL23727" s="56" t="s">
        <v>13153</v>
      </c>
      <c r="CM23727" s="56" t="s">
        <v>216</v>
      </c>
      <c r="CN23727" s="56" t="s">
        <v>216</v>
      </c>
      <c r="CO23727" s="52"/>
      <c r="CP23727" s="52"/>
      <c r="CQ23727" s="52"/>
      <c r="CR23727" s="52"/>
      <c r="CS23727" s="52"/>
      <c r="CT23727" s="52"/>
      <c r="CU23727" s="33"/>
      <c r="CV23727" s="33"/>
    </row>
    <row r="23728" spans="74:100">
      <c r="BV23728" s="62"/>
      <c r="BW23728" s="62"/>
      <c r="BX23728" s="62"/>
      <c r="BY23728" s="62"/>
      <c r="BZ23728" s="62"/>
      <c r="CA23728" s="62"/>
      <c r="CB23728" s="62"/>
      <c r="CC23728" s="62"/>
      <c r="CD23728" s="62"/>
      <c r="CE23728" s="62"/>
      <c r="CF23728" s="62"/>
      <c r="CL23728" s="56" t="s">
        <v>13154</v>
      </c>
      <c r="CM23728" s="56" t="s">
        <v>216</v>
      </c>
      <c r="CN23728" s="56" t="s">
        <v>216</v>
      </c>
      <c r="CO23728" s="52"/>
      <c r="CP23728" s="52"/>
      <c r="CQ23728" s="52"/>
      <c r="CR23728" s="52"/>
      <c r="CS23728" s="52"/>
      <c r="CT23728" s="52"/>
      <c r="CU23728" s="33"/>
      <c r="CV23728" s="33"/>
    </row>
    <row r="23729" spans="74:100">
      <c r="BV23729" s="62"/>
      <c r="BW23729" s="62"/>
      <c r="BX23729" s="62"/>
      <c r="BY23729" s="62"/>
      <c r="BZ23729" s="62"/>
      <c r="CA23729" s="62"/>
      <c r="CB23729" s="62"/>
      <c r="CC23729" s="62"/>
      <c r="CD23729" s="62"/>
      <c r="CE23729" s="62"/>
      <c r="CF23729" s="62"/>
      <c r="CL23729" s="56" t="s">
        <v>13155</v>
      </c>
      <c r="CM23729" s="56" t="s">
        <v>216</v>
      </c>
      <c r="CN23729" s="56" t="s">
        <v>216</v>
      </c>
      <c r="CO23729" s="52"/>
      <c r="CP23729" s="52"/>
      <c r="CQ23729" s="52"/>
      <c r="CR23729" s="52"/>
      <c r="CS23729" s="52"/>
      <c r="CT23729" s="52"/>
      <c r="CU23729" s="33"/>
      <c r="CV23729" s="33"/>
    </row>
    <row r="23730" spans="74:100">
      <c r="BV23730" s="62"/>
      <c r="BW23730" s="62"/>
      <c r="BX23730" s="62"/>
      <c r="BY23730" s="62"/>
      <c r="BZ23730" s="62"/>
      <c r="CA23730" s="62"/>
      <c r="CB23730" s="62"/>
      <c r="CC23730" s="62"/>
      <c r="CD23730" s="62"/>
      <c r="CE23730" s="62"/>
      <c r="CF23730" s="62"/>
      <c r="CL23730" s="56" t="s">
        <v>13156</v>
      </c>
      <c r="CM23730" s="56" t="s">
        <v>216</v>
      </c>
      <c r="CN23730" s="56" t="s">
        <v>216</v>
      </c>
      <c r="CO23730" s="52"/>
      <c r="CP23730" s="52"/>
      <c r="CQ23730" s="52"/>
      <c r="CR23730" s="52"/>
      <c r="CS23730" s="52"/>
      <c r="CT23730" s="52"/>
      <c r="CU23730" s="33"/>
      <c r="CV23730" s="33"/>
    </row>
    <row r="23731" spans="74:100">
      <c r="BV23731" s="62"/>
      <c r="BW23731" s="62"/>
      <c r="BX23731" s="62"/>
      <c r="BY23731" s="62"/>
      <c r="BZ23731" s="62"/>
      <c r="CA23731" s="62"/>
      <c r="CB23731" s="62"/>
      <c r="CC23731" s="62"/>
      <c r="CD23731" s="62"/>
      <c r="CE23731" s="62"/>
      <c r="CF23731" s="62"/>
      <c r="CL23731" s="35" t="s">
        <v>13206</v>
      </c>
      <c r="CM23731" s="35" t="s">
        <v>217</v>
      </c>
      <c r="CN23731" s="35" t="s">
        <v>217</v>
      </c>
      <c r="CO23731" s="52"/>
      <c r="CP23731" s="52"/>
      <c r="CQ23731" s="52"/>
      <c r="CR23731" s="52"/>
      <c r="CS23731" s="52"/>
      <c r="CT23731" s="52"/>
      <c r="CU23731" s="33"/>
      <c r="CV23731" s="33"/>
    </row>
    <row r="23732" spans="74:100">
      <c r="BV23732" s="62"/>
      <c r="BW23732" s="62"/>
      <c r="BX23732" s="62"/>
      <c r="BY23732" s="62"/>
      <c r="BZ23732" s="62"/>
      <c r="CA23732" s="62"/>
      <c r="CB23732" s="62"/>
      <c r="CC23732" s="62"/>
      <c r="CD23732" s="62"/>
      <c r="CE23732" s="62"/>
      <c r="CF23732" s="62"/>
      <c r="CL23732" s="56" t="s">
        <v>13199</v>
      </c>
      <c r="CM23732" s="56" t="s">
        <v>216</v>
      </c>
      <c r="CN23732" s="56" t="s">
        <v>216</v>
      </c>
      <c r="CO23732" s="52"/>
      <c r="CP23732" s="52"/>
      <c r="CQ23732" s="52"/>
      <c r="CR23732" s="52"/>
      <c r="CS23732" s="52"/>
      <c r="CT23732" s="52"/>
      <c r="CU23732" s="33"/>
      <c r="CV23732" s="33"/>
    </row>
    <row r="23733" spans="74:100">
      <c r="BV23733" s="62"/>
      <c r="BW23733" s="62"/>
      <c r="BX23733" s="62"/>
      <c r="BY23733" s="62"/>
      <c r="BZ23733" s="62"/>
      <c r="CA23733" s="62"/>
      <c r="CB23733" s="62"/>
      <c r="CC23733" s="62"/>
      <c r="CD23733" s="62"/>
      <c r="CE23733" s="62"/>
      <c r="CF23733" s="62"/>
      <c r="CL23733" s="35" t="s">
        <v>13174</v>
      </c>
      <c r="CM23733" s="35" t="s">
        <v>217</v>
      </c>
      <c r="CN23733" s="35" t="s">
        <v>217</v>
      </c>
      <c r="CO23733" s="52"/>
      <c r="CP23733" s="52"/>
      <c r="CQ23733" s="52"/>
      <c r="CR23733" s="52"/>
      <c r="CS23733" s="52"/>
      <c r="CT23733" s="52"/>
      <c r="CU23733" s="33"/>
      <c r="CV23733" s="33"/>
    </row>
    <row r="23734" spans="74:100">
      <c r="BV23734" s="62"/>
      <c r="BW23734" s="62"/>
      <c r="BX23734" s="62"/>
      <c r="BY23734" s="62"/>
      <c r="BZ23734" s="62"/>
      <c r="CA23734" s="62"/>
      <c r="CB23734" s="62"/>
      <c r="CC23734" s="62"/>
      <c r="CD23734" s="62"/>
      <c r="CE23734" s="62"/>
      <c r="CF23734" s="62"/>
      <c r="CL23734" s="35" t="s">
        <v>13173</v>
      </c>
      <c r="CM23734" s="35" t="s">
        <v>217</v>
      </c>
      <c r="CN23734" s="35" t="s">
        <v>217</v>
      </c>
      <c r="CO23734" s="52"/>
      <c r="CP23734" s="52"/>
      <c r="CQ23734" s="52"/>
      <c r="CR23734" s="52"/>
      <c r="CS23734" s="52"/>
      <c r="CT23734" s="52"/>
      <c r="CU23734" s="33"/>
      <c r="CV23734" s="33"/>
    </row>
    <row r="23735" spans="74:100">
      <c r="BV23735" s="62"/>
      <c r="BW23735" s="62"/>
      <c r="BX23735" s="62"/>
      <c r="BY23735" s="62"/>
      <c r="BZ23735" s="62"/>
      <c r="CA23735" s="62"/>
      <c r="CB23735" s="62"/>
      <c r="CC23735" s="62"/>
      <c r="CD23735" s="62"/>
      <c r="CE23735" s="62"/>
      <c r="CF23735" s="62"/>
      <c r="CL23735" s="35" t="s">
        <v>29773</v>
      </c>
      <c r="CM23735" s="35" t="s">
        <v>217</v>
      </c>
      <c r="CN23735" s="35" t="s">
        <v>217</v>
      </c>
      <c r="CO23735" s="52"/>
      <c r="CP23735" s="52"/>
      <c r="CQ23735" s="52"/>
      <c r="CR23735" s="52"/>
      <c r="CS23735" s="52"/>
      <c r="CT23735" s="52"/>
      <c r="CU23735" s="33"/>
      <c r="CV23735" s="33"/>
    </row>
    <row r="23736" spans="74:100">
      <c r="BV23736" s="62"/>
      <c r="BW23736" s="62"/>
      <c r="BX23736" s="62"/>
      <c r="BY23736" s="62"/>
      <c r="BZ23736" s="62"/>
      <c r="CA23736" s="62"/>
      <c r="CB23736" s="62"/>
      <c r="CC23736" s="62"/>
      <c r="CD23736" s="62"/>
      <c r="CE23736" s="62"/>
      <c r="CF23736" s="62"/>
      <c r="CL23736" s="56" t="s">
        <v>13137</v>
      </c>
      <c r="CM23736" s="56" t="s">
        <v>216</v>
      </c>
      <c r="CN23736" s="56" t="s">
        <v>216</v>
      </c>
      <c r="CO23736" s="52"/>
      <c r="CP23736" s="52"/>
      <c r="CQ23736" s="52"/>
      <c r="CR23736" s="52"/>
      <c r="CS23736" s="52"/>
      <c r="CT23736" s="52"/>
      <c r="CU23736" s="33"/>
      <c r="CV23736" s="33"/>
    </row>
    <row r="23737" spans="74:100">
      <c r="BV23737" s="62"/>
      <c r="BW23737" s="62"/>
      <c r="BX23737" s="62"/>
      <c r="BY23737" s="62"/>
      <c r="BZ23737" s="62"/>
      <c r="CA23737" s="62"/>
      <c r="CB23737" s="62"/>
      <c r="CC23737" s="62"/>
      <c r="CD23737" s="62"/>
      <c r="CE23737" s="62"/>
      <c r="CF23737" s="62"/>
      <c r="CL23737" s="35" t="s">
        <v>13185</v>
      </c>
      <c r="CM23737" s="35" t="s">
        <v>217</v>
      </c>
      <c r="CN23737" s="35" t="s">
        <v>217</v>
      </c>
      <c r="CO23737" s="52"/>
      <c r="CP23737" s="52"/>
      <c r="CQ23737" s="52"/>
      <c r="CR23737" s="52"/>
      <c r="CS23737" s="52"/>
      <c r="CT23737" s="52"/>
      <c r="CU23737" s="33"/>
      <c r="CV23737" s="33"/>
    </row>
    <row r="23738" spans="74:100">
      <c r="BV23738" s="62"/>
      <c r="BW23738" s="62"/>
      <c r="BX23738" s="62"/>
      <c r="BY23738" s="62"/>
      <c r="BZ23738" s="62"/>
      <c r="CA23738" s="62"/>
      <c r="CB23738" s="62"/>
      <c r="CC23738" s="62"/>
      <c r="CD23738" s="62"/>
      <c r="CE23738" s="62"/>
      <c r="CF23738" s="62"/>
      <c r="CL23738" s="35" t="s">
        <v>13186</v>
      </c>
      <c r="CM23738" s="35" t="s">
        <v>217</v>
      </c>
      <c r="CN23738" s="35" t="s">
        <v>217</v>
      </c>
      <c r="CO23738" s="52"/>
      <c r="CP23738" s="52"/>
      <c r="CQ23738" s="52"/>
      <c r="CR23738" s="52"/>
      <c r="CS23738" s="52"/>
      <c r="CT23738" s="52"/>
      <c r="CU23738" s="33"/>
      <c r="CV23738" s="33"/>
    </row>
    <row r="23739" spans="74:100">
      <c r="BV23739" s="62"/>
      <c r="BW23739" s="62"/>
      <c r="BX23739" s="62"/>
      <c r="BY23739" s="62"/>
      <c r="BZ23739" s="62"/>
      <c r="CA23739" s="62"/>
      <c r="CB23739" s="62"/>
      <c r="CC23739" s="62"/>
      <c r="CD23739" s="62"/>
      <c r="CE23739" s="62"/>
      <c r="CF23739" s="62"/>
      <c r="CL23739" s="35" t="s">
        <v>13187</v>
      </c>
      <c r="CM23739" s="35" t="s">
        <v>217</v>
      </c>
      <c r="CN23739" s="35" t="s">
        <v>217</v>
      </c>
      <c r="CO23739" s="52"/>
      <c r="CP23739" s="52"/>
      <c r="CQ23739" s="52"/>
      <c r="CR23739" s="52"/>
      <c r="CS23739" s="52"/>
      <c r="CT23739" s="52"/>
      <c r="CU23739" s="33"/>
      <c r="CV23739" s="33"/>
    </row>
    <row r="23740" spans="74:100">
      <c r="BV23740" s="62"/>
      <c r="BW23740" s="62"/>
      <c r="BX23740" s="62"/>
      <c r="BY23740" s="62"/>
      <c r="BZ23740" s="62"/>
      <c r="CA23740" s="62"/>
      <c r="CB23740" s="62"/>
      <c r="CC23740" s="62"/>
      <c r="CD23740" s="62"/>
      <c r="CE23740" s="62"/>
      <c r="CF23740" s="62"/>
      <c r="CL23740" s="56" t="s">
        <v>13195</v>
      </c>
      <c r="CM23740" s="56" t="s">
        <v>215</v>
      </c>
      <c r="CN23740" s="56" t="s">
        <v>215</v>
      </c>
      <c r="CO23740" s="52"/>
      <c r="CP23740" s="52"/>
      <c r="CQ23740" s="52"/>
      <c r="CR23740" s="52"/>
      <c r="CS23740" s="52"/>
      <c r="CT23740" s="52"/>
      <c r="CU23740" s="33"/>
      <c r="CV23740" s="33"/>
    </row>
    <row r="23741" spans="74:100">
      <c r="BV23741" s="62"/>
      <c r="BW23741" s="62"/>
      <c r="BX23741" s="62"/>
      <c r="BY23741" s="62"/>
      <c r="BZ23741" s="62"/>
      <c r="CA23741" s="62"/>
      <c r="CB23741" s="62"/>
      <c r="CC23741" s="62"/>
      <c r="CD23741" s="62"/>
      <c r="CE23741" s="62"/>
      <c r="CF23741" s="62"/>
      <c r="CL23741" s="56" t="s">
        <v>13196</v>
      </c>
      <c r="CM23741" s="56" t="s">
        <v>215</v>
      </c>
      <c r="CN23741" s="56" t="s">
        <v>215</v>
      </c>
      <c r="CO23741" s="52"/>
      <c r="CP23741" s="52"/>
      <c r="CQ23741" s="52"/>
      <c r="CR23741" s="52"/>
      <c r="CS23741" s="52"/>
      <c r="CT23741" s="52"/>
      <c r="CU23741" s="33"/>
      <c r="CV23741" s="33"/>
    </row>
    <row r="23742" spans="74:100">
      <c r="BV23742" s="62"/>
      <c r="BW23742" s="62"/>
      <c r="BX23742" s="62"/>
      <c r="BY23742" s="62"/>
      <c r="BZ23742" s="62"/>
      <c r="CA23742" s="62"/>
      <c r="CB23742" s="62"/>
      <c r="CC23742" s="62"/>
      <c r="CD23742" s="62"/>
      <c r="CE23742" s="62"/>
      <c r="CF23742" s="62"/>
      <c r="CL23742" s="56" t="s">
        <v>26067</v>
      </c>
      <c r="CM23742" s="56" t="s">
        <v>215</v>
      </c>
      <c r="CN23742" s="56" t="s">
        <v>215</v>
      </c>
      <c r="CO23742" s="52"/>
      <c r="CP23742" s="52"/>
      <c r="CQ23742" s="52"/>
      <c r="CR23742" s="52"/>
      <c r="CS23742" s="52"/>
      <c r="CT23742" s="52"/>
      <c r="CU23742" s="33"/>
      <c r="CV23742" s="33"/>
    </row>
    <row r="23743" spans="74:100">
      <c r="BV23743" s="62"/>
      <c r="BW23743" s="62"/>
      <c r="BX23743" s="62"/>
      <c r="BY23743" s="62"/>
      <c r="BZ23743" s="62"/>
      <c r="CA23743" s="62"/>
      <c r="CB23743" s="62"/>
      <c r="CC23743" s="62"/>
      <c r="CD23743" s="62"/>
      <c r="CE23743" s="62"/>
      <c r="CF23743" s="62"/>
      <c r="CL23743" s="56" t="s">
        <v>26068</v>
      </c>
      <c r="CM23743" s="56" t="s">
        <v>215</v>
      </c>
      <c r="CN23743" s="56" t="s">
        <v>215</v>
      </c>
      <c r="CO23743" s="52"/>
      <c r="CP23743" s="52"/>
      <c r="CQ23743" s="52"/>
      <c r="CR23743" s="52"/>
      <c r="CS23743" s="52"/>
      <c r="CT23743" s="52"/>
      <c r="CU23743" s="33"/>
      <c r="CV23743" s="33"/>
    </row>
    <row r="23744" spans="74:100">
      <c r="BV23744" s="62"/>
      <c r="BW23744" s="62"/>
      <c r="BX23744" s="62"/>
      <c r="BY23744" s="62"/>
      <c r="BZ23744" s="62"/>
      <c r="CA23744" s="62"/>
      <c r="CB23744" s="62"/>
      <c r="CC23744" s="62"/>
      <c r="CD23744" s="62"/>
      <c r="CE23744" s="62"/>
      <c r="CF23744" s="62"/>
      <c r="CL23744" s="56" t="s">
        <v>13210</v>
      </c>
      <c r="CM23744" s="56" t="s">
        <v>215</v>
      </c>
      <c r="CN23744" s="56" t="s">
        <v>215</v>
      </c>
      <c r="CO23744" s="52"/>
      <c r="CP23744" s="52"/>
      <c r="CQ23744" s="52"/>
      <c r="CR23744" s="52"/>
      <c r="CS23744" s="52"/>
      <c r="CT23744" s="52"/>
      <c r="CU23744" s="33"/>
      <c r="CV23744" s="33"/>
    </row>
    <row r="23745" spans="74:100">
      <c r="BV23745" s="62"/>
      <c r="BW23745" s="62"/>
      <c r="BX23745" s="62"/>
      <c r="BY23745" s="62"/>
      <c r="BZ23745" s="62"/>
      <c r="CA23745" s="62"/>
      <c r="CB23745" s="62"/>
      <c r="CC23745" s="62"/>
      <c r="CD23745" s="62"/>
      <c r="CE23745" s="62"/>
      <c r="CF23745" s="62"/>
      <c r="CL23745" s="56" t="s">
        <v>13138</v>
      </c>
      <c r="CM23745" s="56" t="s">
        <v>216</v>
      </c>
      <c r="CN23745" s="56" t="s">
        <v>216</v>
      </c>
      <c r="CO23745" s="52"/>
      <c r="CP23745" s="52"/>
      <c r="CQ23745" s="52"/>
      <c r="CR23745" s="52"/>
      <c r="CS23745" s="52"/>
      <c r="CT23745" s="52"/>
      <c r="CU23745" s="33"/>
      <c r="CV23745" s="33"/>
    </row>
    <row r="23746" spans="74:100">
      <c r="BV23746" s="62"/>
      <c r="BW23746" s="62"/>
      <c r="BX23746" s="62"/>
      <c r="BY23746" s="62"/>
      <c r="BZ23746" s="62"/>
      <c r="CA23746" s="62"/>
      <c r="CB23746" s="62"/>
      <c r="CC23746" s="62"/>
      <c r="CD23746" s="62"/>
      <c r="CE23746" s="62"/>
      <c r="CF23746" s="62"/>
      <c r="CL23746" s="56" t="s">
        <v>13166</v>
      </c>
      <c r="CM23746" s="56" t="s">
        <v>216</v>
      </c>
      <c r="CN23746" s="56" t="s">
        <v>216</v>
      </c>
      <c r="CO23746" s="52"/>
      <c r="CP23746" s="52"/>
      <c r="CQ23746" s="52"/>
      <c r="CR23746" s="52"/>
      <c r="CS23746" s="52"/>
      <c r="CT23746" s="52"/>
      <c r="CU23746" s="33"/>
      <c r="CV23746" s="33"/>
    </row>
    <row r="23747" spans="74:100">
      <c r="BV23747" s="62"/>
      <c r="BW23747" s="62"/>
      <c r="BX23747" s="62"/>
      <c r="BY23747" s="62"/>
      <c r="BZ23747" s="62"/>
      <c r="CA23747" s="62"/>
      <c r="CB23747" s="62"/>
      <c r="CC23747" s="62"/>
      <c r="CD23747" s="62"/>
      <c r="CE23747" s="62"/>
      <c r="CF23747" s="62"/>
      <c r="CL23747" s="56" t="s">
        <v>13192</v>
      </c>
      <c r="CM23747" s="56" t="s">
        <v>216</v>
      </c>
      <c r="CN23747" s="56" t="s">
        <v>216</v>
      </c>
      <c r="CO23747" s="52"/>
      <c r="CP23747" s="52"/>
      <c r="CQ23747" s="52"/>
      <c r="CR23747" s="52"/>
      <c r="CS23747" s="52"/>
      <c r="CT23747" s="52"/>
      <c r="CU23747" s="33"/>
      <c r="CV23747" s="33"/>
    </row>
    <row r="23748" spans="74:100">
      <c r="BV23748" s="62"/>
      <c r="BW23748" s="62"/>
      <c r="BX23748" s="62"/>
      <c r="BY23748" s="62"/>
      <c r="BZ23748" s="62"/>
      <c r="CA23748" s="62"/>
      <c r="CB23748" s="62"/>
      <c r="CC23748" s="62"/>
      <c r="CD23748" s="62"/>
      <c r="CE23748" s="62"/>
      <c r="CF23748" s="62"/>
      <c r="CL23748" s="56" t="s">
        <v>13211</v>
      </c>
      <c r="CM23748" s="56" t="s">
        <v>215</v>
      </c>
      <c r="CN23748" s="56" t="s">
        <v>215</v>
      </c>
      <c r="CO23748" s="52"/>
      <c r="CP23748" s="52"/>
      <c r="CQ23748" s="52"/>
      <c r="CR23748" s="52"/>
      <c r="CS23748" s="52"/>
      <c r="CT23748" s="52"/>
      <c r="CU23748" s="33"/>
      <c r="CV23748" s="33"/>
    </row>
    <row r="23749" spans="74:100">
      <c r="BV23749" s="62"/>
      <c r="BW23749" s="62"/>
      <c r="BX23749" s="62"/>
      <c r="BY23749" s="62"/>
      <c r="BZ23749" s="62"/>
      <c r="CA23749" s="62"/>
      <c r="CB23749" s="62"/>
      <c r="CC23749" s="62"/>
      <c r="CD23749" s="62"/>
      <c r="CE23749" s="62"/>
      <c r="CF23749" s="62"/>
      <c r="CL23749" s="35" t="s">
        <v>8409</v>
      </c>
      <c r="CM23749" s="35" t="s">
        <v>217</v>
      </c>
      <c r="CN23749" s="35" t="s">
        <v>217</v>
      </c>
      <c r="CO23749" s="52"/>
      <c r="CP23749" s="52"/>
      <c r="CQ23749" s="52"/>
      <c r="CR23749" s="52"/>
      <c r="CS23749" s="52"/>
      <c r="CT23749" s="52"/>
      <c r="CU23749" s="33"/>
      <c r="CV23749" s="33"/>
    </row>
    <row r="23750" spans="74:100">
      <c r="BV23750" s="62"/>
      <c r="BW23750" s="62"/>
      <c r="BX23750" s="62"/>
      <c r="BY23750" s="62"/>
      <c r="BZ23750" s="62"/>
      <c r="CA23750" s="62"/>
      <c r="CB23750" s="62"/>
      <c r="CC23750" s="62"/>
      <c r="CD23750" s="62"/>
      <c r="CE23750" s="62"/>
      <c r="CF23750" s="62"/>
      <c r="CL23750" s="35" t="s">
        <v>8410</v>
      </c>
      <c r="CM23750" s="35" t="s">
        <v>217</v>
      </c>
      <c r="CN23750" s="35" t="s">
        <v>217</v>
      </c>
      <c r="CO23750" s="52"/>
      <c r="CP23750" s="52"/>
      <c r="CQ23750" s="52"/>
      <c r="CR23750" s="52"/>
      <c r="CS23750" s="52"/>
      <c r="CT23750" s="52"/>
      <c r="CU23750" s="33"/>
      <c r="CV23750" s="33"/>
    </row>
    <row r="23751" spans="74:100">
      <c r="BV23751" s="62"/>
      <c r="BW23751" s="62"/>
      <c r="BX23751" s="62"/>
      <c r="BY23751" s="62"/>
      <c r="BZ23751" s="62"/>
      <c r="CA23751" s="62"/>
      <c r="CB23751" s="62"/>
      <c r="CC23751" s="62"/>
      <c r="CD23751" s="62"/>
      <c r="CE23751" s="62"/>
      <c r="CF23751" s="62"/>
      <c r="CL23751" s="56" t="s">
        <v>24262</v>
      </c>
      <c r="CM23751" s="56" t="s">
        <v>215</v>
      </c>
      <c r="CN23751" s="56" t="s">
        <v>215</v>
      </c>
      <c r="CO23751" s="52"/>
      <c r="CP23751" s="52"/>
      <c r="CQ23751" s="52"/>
      <c r="CR23751" s="52"/>
      <c r="CS23751" s="52"/>
      <c r="CT23751" s="52"/>
      <c r="CU23751" s="33"/>
      <c r="CV23751" s="33"/>
    </row>
    <row r="23752" spans="74:100">
      <c r="BV23752" s="62"/>
      <c r="BW23752" s="62"/>
      <c r="BX23752" s="62"/>
      <c r="BY23752" s="62"/>
      <c r="BZ23752" s="62"/>
      <c r="CA23752" s="62"/>
      <c r="CB23752" s="62"/>
      <c r="CC23752" s="62"/>
      <c r="CD23752" s="62"/>
      <c r="CE23752" s="62"/>
      <c r="CF23752" s="62"/>
      <c r="CL23752" s="35" t="s">
        <v>13203</v>
      </c>
      <c r="CM23752" s="35" t="s">
        <v>217</v>
      </c>
      <c r="CN23752" s="35" t="s">
        <v>217</v>
      </c>
      <c r="CO23752" s="52"/>
      <c r="CP23752" s="52"/>
      <c r="CQ23752" s="52"/>
      <c r="CR23752" s="52"/>
      <c r="CS23752" s="52"/>
      <c r="CT23752" s="52"/>
      <c r="CU23752" s="33"/>
      <c r="CV23752" s="33"/>
    </row>
    <row r="23753" spans="74:100">
      <c r="BV23753" s="62"/>
      <c r="BW23753" s="62"/>
      <c r="BX23753" s="62"/>
      <c r="BY23753" s="62"/>
      <c r="BZ23753" s="62"/>
      <c r="CA23753" s="62"/>
      <c r="CB23753" s="62"/>
      <c r="CC23753" s="62"/>
      <c r="CD23753" s="62"/>
      <c r="CE23753" s="62"/>
      <c r="CF23753" s="62"/>
      <c r="CL23753" s="56" t="s">
        <v>13212</v>
      </c>
      <c r="CM23753" s="56" t="s">
        <v>215</v>
      </c>
      <c r="CN23753" s="56" t="s">
        <v>215</v>
      </c>
      <c r="CO23753" s="52"/>
      <c r="CP23753" s="52"/>
      <c r="CQ23753" s="52"/>
      <c r="CR23753" s="52"/>
      <c r="CS23753" s="52"/>
      <c r="CT23753" s="52"/>
      <c r="CU23753" s="33"/>
      <c r="CV23753" s="33"/>
    </row>
    <row r="23754" spans="74:100">
      <c r="BV23754" s="62"/>
      <c r="BW23754" s="62"/>
      <c r="BX23754" s="62"/>
      <c r="BY23754" s="62"/>
      <c r="BZ23754" s="62"/>
      <c r="CA23754" s="62"/>
      <c r="CB23754" s="62"/>
      <c r="CC23754" s="62"/>
      <c r="CD23754" s="62"/>
      <c r="CE23754" s="62"/>
      <c r="CF23754" s="62"/>
      <c r="CL23754" s="56" t="s">
        <v>13220</v>
      </c>
      <c r="CM23754" s="56" t="s">
        <v>215</v>
      </c>
      <c r="CN23754" s="56" t="s">
        <v>215</v>
      </c>
      <c r="CO23754" s="52"/>
      <c r="CP23754" s="52"/>
      <c r="CQ23754" s="52"/>
      <c r="CR23754" s="52"/>
      <c r="CS23754" s="52"/>
      <c r="CT23754" s="52"/>
      <c r="CU23754" s="33"/>
      <c r="CV23754" s="33"/>
    </row>
    <row r="23755" spans="74:100">
      <c r="BV23755" s="62"/>
      <c r="BW23755" s="62"/>
      <c r="BX23755" s="62"/>
      <c r="BY23755" s="62"/>
      <c r="BZ23755" s="62"/>
      <c r="CA23755" s="62"/>
      <c r="CB23755" s="62"/>
      <c r="CC23755" s="62"/>
      <c r="CD23755" s="62"/>
      <c r="CE23755" s="62"/>
      <c r="CF23755" s="62"/>
      <c r="CL23755" s="56" t="s">
        <v>13213</v>
      </c>
      <c r="CM23755" s="56" t="s">
        <v>215</v>
      </c>
      <c r="CN23755" s="56" t="s">
        <v>215</v>
      </c>
      <c r="CO23755" s="52"/>
      <c r="CP23755" s="52"/>
      <c r="CQ23755" s="52"/>
      <c r="CR23755" s="52"/>
      <c r="CS23755" s="52"/>
      <c r="CT23755" s="52"/>
      <c r="CU23755" s="33"/>
      <c r="CV23755" s="33"/>
    </row>
    <row r="23756" spans="74:100">
      <c r="BV23756" s="62"/>
      <c r="BW23756" s="62"/>
      <c r="BX23756" s="62"/>
      <c r="BY23756" s="62"/>
      <c r="BZ23756" s="62"/>
      <c r="CA23756" s="62"/>
      <c r="CB23756" s="62"/>
      <c r="CC23756" s="62"/>
      <c r="CD23756" s="62"/>
      <c r="CE23756" s="62"/>
      <c r="CF23756" s="62"/>
      <c r="CL23756" s="56" t="s">
        <v>13167</v>
      </c>
      <c r="CM23756" s="56" t="s">
        <v>216</v>
      </c>
      <c r="CN23756" s="56" t="s">
        <v>216</v>
      </c>
      <c r="CO23756" s="52"/>
      <c r="CP23756" s="52"/>
      <c r="CQ23756" s="52"/>
      <c r="CR23756" s="52"/>
      <c r="CS23756" s="52"/>
      <c r="CT23756" s="52"/>
      <c r="CU23756" s="33"/>
      <c r="CV23756" s="33"/>
    </row>
    <row r="23757" spans="74:100">
      <c r="BV23757" s="62"/>
      <c r="BW23757" s="62"/>
      <c r="BX23757" s="62"/>
      <c r="BY23757" s="62"/>
      <c r="BZ23757" s="62"/>
      <c r="CA23757" s="62"/>
      <c r="CB23757" s="62"/>
      <c r="CC23757" s="62"/>
      <c r="CD23757" s="62"/>
      <c r="CE23757" s="62"/>
      <c r="CF23757" s="62"/>
      <c r="CL23757" s="56" t="s">
        <v>13168</v>
      </c>
      <c r="CM23757" s="56" t="s">
        <v>216</v>
      </c>
      <c r="CN23757" s="56" t="s">
        <v>216</v>
      </c>
      <c r="CO23757" s="52"/>
      <c r="CP23757" s="52"/>
      <c r="CQ23757" s="52"/>
      <c r="CR23757" s="52"/>
      <c r="CS23757" s="52"/>
      <c r="CT23757" s="52"/>
      <c r="CU23757" s="33"/>
      <c r="CV23757" s="33"/>
    </row>
    <row r="23758" spans="74:100">
      <c r="BV23758" s="62"/>
      <c r="BW23758" s="62"/>
      <c r="BX23758" s="62"/>
      <c r="BY23758" s="62"/>
      <c r="BZ23758" s="62"/>
      <c r="CA23758" s="62"/>
      <c r="CB23758" s="62"/>
      <c r="CC23758" s="62"/>
      <c r="CD23758" s="62"/>
      <c r="CE23758" s="62"/>
      <c r="CF23758" s="62"/>
      <c r="CL23758" s="56" t="s">
        <v>13157</v>
      </c>
      <c r="CM23758" s="56" t="s">
        <v>216</v>
      </c>
      <c r="CN23758" s="56" t="s">
        <v>216</v>
      </c>
      <c r="CO23758" s="52"/>
      <c r="CP23758" s="52"/>
      <c r="CQ23758" s="52"/>
      <c r="CR23758" s="52"/>
      <c r="CS23758" s="52"/>
      <c r="CT23758" s="52"/>
      <c r="CU23758" s="33"/>
      <c r="CV23758" s="33"/>
    </row>
    <row r="23759" spans="74:100">
      <c r="BV23759" s="62"/>
      <c r="BW23759" s="62"/>
      <c r="BX23759" s="62"/>
      <c r="BY23759" s="62"/>
      <c r="BZ23759" s="62"/>
      <c r="CA23759" s="62"/>
      <c r="CB23759" s="62"/>
      <c r="CC23759" s="62"/>
      <c r="CD23759" s="62"/>
      <c r="CE23759" s="62"/>
      <c r="CF23759" s="62"/>
      <c r="CL23759" s="56" t="s">
        <v>13169</v>
      </c>
      <c r="CM23759" s="56" t="s">
        <v>216</v>
      </c>
      <c r="CN23759" s="56" t="s">
        <v>216</v>
      </c>
      <c r="CO23759" s="52"/>
      <c r="CP23759" s="52"/>
      <c r="CQ23759" s="52"/>
      <c r="CR23759" s="52"/>
      <c r="CS23759" s="52"/>
      <c r="CT23759" s="52"/>
      <c r="CU23759" s="33"/>
      <c r="CV23759" s="33"/>
    </row>
    <row r="23760" spans="74:100">
      <c r="BV23760" s="62"/>
      <c r="BW23760" s="62"/>
      <c r="BX23760" s="62"/>
      <c r="BY23760" s="62"/>
      <c r="BZ23760" s="62"/>
      <c r="CA23760" s="62"/>
      <c r="CB23760" s="62"/>
      <c r="CC23760" s="62"/>
      <c r="CD23760" s="62"/>
      <c r="CE23760" s="62"/>
      <c r="CF23760" s="62"/>
      <c r="CL23760" s="56" t="s">
        <v>13170</v>
      </c>
      <c r="CM23760" s="56" t="s">
        <v>216</v>
      </c>
      <c r="CN23760" s="56" t="s">
        <v>216</v>
      </c>
      <c r="CO23760" s="52"/>
      <c r="CP23760" s="52"/>
      <c r="CQ23760" s="52"/>
      <c r="CR23760" s="52"/>
      <c r="CS23760" s="52"/>
      <c r="CT23760" s="52"/>
      <c r="CU23760" s="33"/>
      <c r="CV23760" s="33"/>
    </row>
    <row r="23761" spans="74:100">
      <c r="BV23761" s="62"/>
      <c r="BW23761" s="62"/>
      <c r="BX23761" s="62"/>
      <c r="BY23761" s="62"/>
      <c r="BZ23761" s="62"/>
      <c r="CA23761" s="62"/>
      <c r="CB23761" s="62"/>
      <c r="CC23761" s="62"/>
      <c r="CD23761" s="62"/>
      <c r="CE23761" s="62"/>
      <c r="CF23761" s="62"/>
      <c r="CL23761" s="56" t="s">
        <v>13171</v>
      </c>
      <c r="CM23761" s="56" t="s">
        <v>216</v>
      </c>
      <c r="CN23761" s="56" t="s">
        <v>216</v>
      </c>
      <c r="CO23761" s="52"/>
      <c r="CP23761" s="52"/>
      <c r="CQ23761" s="52"/>
      <c r="CR23761" s="52"/>
      <c r="CS23761" s="52"/>
      <c r="CT23761" s="52"/>
      <c r="CU23761" s="33"/>
      <c r="CV23761" s="33"/>
    </row>
    <row r="23762" spans="74:100">
      <c r="BV23762" s="62"/>
      <c r="BW23762" s="62"/>
      <c r="BX23762" s="62"/>
      <c r="BY23762" s="62"/>
      <c r="BZ23762" s="62"/>
      <c r="CA23762" s="62"/>
      <c r="CB23762" s="62"/>
      <c r="CC23762" s="62"/>
      <c r="CD23762" s="62"/>
      <c r="CE23762" s="62"/>
      <c r="CF23762" s="62"/>
      <c r="CL23762" s="56" t="s">
        <v>13158</v>
      </c>
      <c r="CM23762" s="56" t="s">
        <v>216</v>
      </c>
      <c r="CN23762" s="56" t="s">
        <v>216</v>
      </c>
      <c r="CO23762" s="52"/>
      <c r="CP23762" s="52"/>
      <c r="CQ23762" s="52"/>
      <c r="CR23762" s="52"/>
      <c r="CS23762" s="52"/>
      <c r="CT23762" s="52"/>
      <c r="CU23762" s="33"/>
      <c r="CV23762" s="33"/>
    </row>
    <row r="23763" spans="74:100">
      <c r="BV23763" s="62"/>
      <c r="BW23763" s="62"/>
      <c r="BX23763" s="62"/>
      <c r="BY23763" s="62"/>
      <c r="BZ23763" s="62"/>
      <c r="CA23763" s="62"/>
      <c r="CB23763" s="62"/>
      <c r="CC23763" s="62"/>
      <c r="CD23763" s="62"/>
      <c r="CE23763" s="62"/>
      <c r="CF23763" s="62"/>
      <c r="CL23763" s="56" t="s">
        <v>13159</v>
      </c>
      <c r="CM23763" s="56" t="s">
        <v>216</v>
      </c>
      <c r="CN23763" s="56" t="s">
        <v>216</v>
      </c>
      <c r="CO23763" s="52"/>
      <c r="CP23763" s="52"/>
      <c r="CQ23763" s="52"/>
      <c r="CR23763" s="52"/>
      <c r="CS23763" s="52"/>
      <c r="CT23763" s="52"/>
      <c r="CU23763" s="33"/>
      <c r="CV23763" s="33"/>
    </row>
    <row r="23764" spans="74:100">
      <c r="BV23764" s="62"/>
      <c r="BW23764" s="62"/>
      <c r="BX23764" s="62"/>
      <c r="BY23764" s="62"/>
      <c r="BZ23764" s="62"/>
      <c r="CA23764" s="62"/>
      <c r="CB23764" s="62"/>
      <c r="CC23764" s="62"/>
      <c r="CD23764" s="62"/>
      <c r="CE23764" s="62"/>
      <c r="CF23764" s="62"/>
      <c r="CL23764" s="56" t="s">
        <v>13160</v>
      </c>
      <c r="CM23764" s="56" t="s">
        <v>216</v>
      </c>
      <c r="CN23764" s="56" t="s">
        <v>216</v>
      </c>
      <c r="CO23764" s="52"/>
      <c r="CP23764" s="52"/>
      <c r="CQ23764" s="52"/>
      <c r="CR23764" s="52"/>
      <c r="CS23764" s="52"/>
      <c r="CT23764" s="52"/>
      <c r="CU23764" s="33"/>
      <c r="CV23764" s="33"/>
    </row>
    <row r="23765" spans="74:100">
      <c r="BV23765" s="62"/>
      <c r="BW23765" s="62"/>
      <c r="BX23765" s="62"/>
      <c r="BY23765" s="62"/>
      <c r="BZ23765" s="62"/>
      <c r="CA23765" s="62"/>
      <c r="CB23765" s="62"/>
      <c r="CC23765" s="62"/>
      <c r="CD23765" s="62"/>
      <c r="CE23765" s="62"/>
      <c r="CF23765" s="62"/>
      <c r="CL23765" s="56" t="s">
        <v>13161</v>
      </c>
      <c r="CM23765" s="56" t="s">
        <v>216</v>
      </c>
      <c r="CN23765" s="56" t="s">
        <v>216</v>
      </c>
      <c r="CO23765" s="52"/>
      <c r="CP23765" s="52"/>
      <c r="CQ23765" s="52"/>
      <c r="CR23765" s="52"/>
      <c r="CS23765" s="52"/>
      <c r="CT23765" s="52"/>
      <c r="CU23765" s="33"/>
      <c r="CV23765" s="33"/>
    </row>
    <row r="23766" spans="74:100">
      <c r="BV23766" s="62"/>
      <c r="BW23766" s="62"/>
      <c r="BX23766" s="62"/>
      <c r="BY23766" s="62"/>
      <c r="BZ23766" s="62"/>
      <c r="CA23766" s="62"/>
      <c r="CB23766" s="62"/>
      <c r="CC23766" s="62"/>
      <c r="CD23766" s="62"/>
      <c r="CE23766" s="62"/>
      <c r="CF23766" s="62"/>
      <c r="CL23766" s="56" t="s">
        <v>13221</v>
      </c>
      <c r="CM23766" s="56" t="s">
        <v>215</v>
      </c>
      <c r="CN23766" s="56" t="s">
        <v>215</v>
      </c>
      <c r="CO23766" s="52"/>
      <c r="CP23766" s="52"/>
      <c r="CQ23766" s="52"/>
      <c r="CR23766" s="52"/>
      <c r="CS23766" s="52"/>
      <c r="CT23766" s="52"/>
      <c r="CU23766" s="33"/>
      <c r="CV23766" s="33"/>
    </row>
    <row r="23767" spans="74:100">
      <c r="BV23767" s="62"/>
      <c r="BW23767" s="62"/>
      <c r="BX23767" s="62"/>
      <c r="BY23767" s="62"/>
      <c r="BZ23767" s="62"/>
      <c r="CA23767" s="62"/>
      <c r="CB23767" s="62"/>
      <c r="CC23767" s="62"/>
      <c r="CD23767" s="62"/>
      <c r="CE23767" s="62"/>
      <c r="CF23767" s="62"/>
      <c r="CL23767" s="56" t="s">
        <v>13214</v>
      </c>
      <c r="CM23767" s="56" t="s">
        <v>215</v>
      </c>
      <c r="CN23767" s="56" t="s">
        <v>215</v>
      </c>
      <c r="CO23767" s="52"/>
      <c r="CP23767" s="52"/>
      <c r="CQ23767" s="52"/>
      <c r="CR23767" s="52"/>
      <c r="CS23767" s="52"/>
      <c r="CT23767" s="52"/>
      <c r="CU23767" s="33"/>
      <c r="CV23767" s="33"/>
    </row>
    <row r="23768" spans="74:100">
      <c r="BV23768" s="62"/>
      <c r="BW23768" s="62"/>
      <c r="BX23768" s="62"/>
      <c r="BY23768" s="62"/>
      <c r="BZ23768" s="62"/>
      <c r="CA23768" s="62"/>
      <c r="CB23768" s="62"/>
      <c r="CC23768" s="62"/>
      <c r="CD23768" s="62"/>
      <c r="CE23768" s="62"/>
      <c r="CF23768" s="62"/>
      <c r="CL23768" s="56" t="s">
        <v>26069</v>
      </c>
      <c r="CM23768" s="56" t="s">
        <v>215</v>
      </c>
      <c r="CN23768" s="56" t="s">
        <v>215</v>
      </c>
      <c r="CO23768" s="52"/>
      <c r="CP23768" s="52"/>
      <c r="CQ23768" s="52"/>
      <c r="CR23768" s="52"/>
      <c r="CS23768" s="52"/>
      <c r="CT23768" s="52"/>
      <c r="CU23768" s="33"/>
      <c r="CV23768" s="33"/>
    </row>
    <row r="23769" spans="74:100">
      <c r="BV23769" s="62"/>
      <c r="BW23769" s="62"/>
      <c r="BX23769" s="62"/>
      <c r="BY23769" s="62"/>
      <c r="BZ23769" s="62"/>
      <c r="CA23769" s="62"/>
      <c r="CB23769" s="62"/>
      <c r="CC23769" s="62"/>
      <c r="CD23769" s="62"/>
      <c r="CE23769" s="62"/>
      <c r="CF23769" s="62"/>
      <c r="CL23769" s="56" t="s">
        <v>26070</v>
      </c>
      <c r="CM23769" s="56" t="s">
        <v>215</v>
      </c>
      <c r="CN23769" s="56" t="s">
        <v>215</v>
      </c>
      <c r="CO23769" s="52"/>
      <c r="CP23769" s="52"/>
      <c r="CQ23769" s="52"/>
      <c r="CR23769" s="52"/>
      <c r="CS23769" s="52"/>
      <c r="CT23769" s="52"/>
      <c r="CU23769" s="33"/>
      <c r="CV23769" s="33"/>
    </row>
    <row r="23770" spans="74:100">
      <c r="BV23770" s="62"/>
      <c r="BW23770" s="62"/>
      <c r="BX23770" s="62"/>
      <c r="BY23770" s="62"/>
      <c r="BZ23770" s="62"/>
      <c r="CA23770" s="62"/>
      <c r="CB23770" s="62"/>
      <c r="CC23770" s="62"/>
      <c r="CD23770" s="62"/>
      <c r="CE23770" s="62"/>
      <c r="CF23770" s="62"/>
      <c r="CL23770" s="56" t="s">
        <v>13215</v>
      </c>
      <c r="CM23770" s="56" t="s">
        <v>215</v>
      </c>
      <c r="CN23770" s="56" t="s">
        <v>215</v>
      </c>
      <c r="CO23770" s="52"/>
      <c r="CP23770" s="52"/>
      <c r="CQ23770" s="52"/>
      <c r="CR23770" s="52"/>
      <c r="CS23770" s="52"/>
      <c r="CT23770" s="52"/>
      <c r="CU23770" s="33"/>
      <c r="CV23770" s="33"/>
    </row>
    <row r="23771" spans="74:100">
      <c r="BV23771" s="62"/>
      <c r="BW23771" s="62"/>
      <c r="BX23771" s="62"/>
      <c r="BY23771" s="62"/>
      <c r="BZ23771" s="62"/>
      <c r="CA23771" s="62"/>
      <c r="CB23771" s="62"/>
      <c r="CC23771" s="62"/>
      <c r="CD23771" s="62"/>
      <c r="CE23771" s="62"/>
      <c r="CF23771" s="62"/>
      <c r="CL23771" s="35" t="s">
        <v>12223</v>
      </c>
      <c r="CM23771" s="35" t="s">
        <v>217</v>
      </c>
      <c r="CN23771" s="35" t="s">
        <v>217</v>
      </c>
      <c r="CO23771" s="52"/>
      <c r="CP23771" s="52"/>
      <c r="CQ23771" s="52"/>
      <c r="CR23771" s="52"/>
      <c r="CS23771" s="52"/>
      <c r="CT23771" s="52"/>
      <c r="CU23771" s="33"/>
      <c r="CV23771" s="33"/>
    </row>
    <row r="23772" spans="74:100">
      <c r="BV23772" s="62"/>
      <c r="BW23772" s="62"/>
      <c r="BX23772" s="62"/>
      <c r="BY23772" s="62"/>
      <c r="BZ23772" s="62"/>
      <c r="CA23772" s="62"/>
      <c r="CB23772" s="62"/>
      <c r="CC23772" s="62"/>
      <c r="CD23772" s="62"/>
      <c r="CE23772" s="62"/>
      <c r="CF23772" s="62"/>
      <c r="CL23772" s="35" t="s">
        <v>12225</v>
      </c>
      <c r="CM23772" s="35" t="s">
        <v>217</v>
      </c>
      <c r="CN23772" s="35" t="s">
        <v>217</v>
      </c>
      <c r="CO23772" s="52"/>
      <c r="CP23772" s="52"/>
      <c r="CQ23772" s="52"/>
      <c r="CR23772" s="52"/>
      <c r="CS23772" s="52"/>
      <c r="CT23772" s="52"/>
      <c r="CU23772" s="33"/>
      <c r="CV23772" s="33"/>
    </row>
    <row r="23773" spans="74:100">
      <c r="BV23773" s="62"/>
      <c r="BW23773" s="62"/>
      <c r="BX23773" s="62"/>
      <c r="BY23773" s="62"/>
      <c r="BZ23773" s="62"/>
      <c r="CA23773" s="62"/>
      <c r="CB23773" s="62"/>
      <c r="CC23773" s="62"/>
      <c r="CD23773" s="62"/>
      <c r="CE23773" s="62"/>
      <c r="CF23773" s="62"/>
      <c r="CL23773" s="56" t="s">
        <v>13225</v>
      </c>
      <c r="CM23773" s="56" t="s">
        <v>214</v>
      </c>
      <c r="CN23773" s="56" t="s">
        <v>214</v>
      </c>
      <c r="CO23773" s="52"/>
      <c r="CP23773" s="52"/>
      <c r="CQ23773" s="52"/>
      <c r="CR23773" s="52"/>
      <c r="CS23773" s="52"/>
      <c r="CT23773" s="52"/>
      <c r="CU23773" s="33"/>
      <c r="CV23773" s="33"/>
    </row>
    <row r="23774" spans="74:100">
      <c r="BV23774" s="62"/>
      <c r="BW23774" s="62"/>
      <c r="BX23774" s="62"/>
      <c r="BY23774" s="62"/>
      <c r="BZ23774" s="62"/>
      <c r="CA23774" s="62"/>
      <c r="CB23774" s="62"/>
      <c r="CC23774" s="62"/>
      <c r="CD23774" s="62"/>
      <c r="CE23774" s="62"/>
      <c r="CF23774" s="62"/>
      <c r="CL23774" s="35" t="s">
        <v>11631</v>
      </c>
      <c r="CM23774" s="35" t="s">
        <v>217</v>
      </c>
      <c r="CN23774" s="35" t="s">
        <v>217</v>
      </c>
      <c r="CO23774" s="52"/>
      <c r="CP23774" s="52"/>
      <c r="CQ23774" s="52"/>
      <c r="CR23774" s="52"/>
      <c r="CS23774" s="52"/>
      <c r="CT23774" s="52"/>
      <c r="CU23774" s="33"/>
      <c r="CV23774" s="33"/>
    </row>
    <row r="23775" spans="74:100">
      <c r="BV23775" s="62"/>
      <c r="BW23775" s="62"/>
      <c r="BX23775" s="62"/>
      <c r="BY23775" s="62"/>
      <c r="BZ23775" s="62"/>
      <c r="CA23775" s="62"/>
      <c r="CB23775" s="62"/>
      <c r="CC23775" s="62"/>
      <c r="CD23775" s="62"/>
      <c r="CE23775" s="62"/>
      <c r="CF23775" s="62"/>
      <c r="CL23775" s="56" t="s">
        <v>13243</v>
      </c>
      <c r="CM23775" s="56" t="s">
        <v>216</v>
      </c>
      <c r="CN23775" s="56" t="s">
        <v>216</v>
      </c>
      <c r="CO23775" s="52"/>
      <c r="CP23775" s="52"/>
      <c r="CQ23775" s="52"/>
      <c r="CR23775" s="52"/>
      <c r="CS23775" s="52"/>
      <c r="CT23775" s="52"/>
      <c r="CU23775" s="33"/>
      <c r="CV23775" s="33"/>
    </row>
    <row r="23776" spans="74:100">
      <c r="BV23776" s="62"/>
      <c r="BW23776" s="62"/>
      <c r="BX23776" s="62"/>
      <c r="BY23776" s="62"/>
      <c r="BZ23776" s="62"/>
      <c r="CA23776" s="62"/>
      <c r="CB23776" s="62"/>
      <c r="CC23776" s="62"/>
      <c r="CD23776" s="62"/>
      <c r="CE23776" s="62"/>
      <c r="CF23776" s="62"/>
      <c r="CL23776" s="56" t="s">
        <v>13244</v>
      </c>
      <c r="CM23776" s="56" t="s">
        <v>216</v>
      </c>
      <c r="CN23776" s="56" t="s">
        <v>216</v>
      </c>
      <c r="CO23776" s="52"/>
      <c r="CP23776" s="52"/>
      <c r="CQ23776" s="52"/>
      <c r="CR23776" s="52"/>
      <c r="CS23776" s="52"/>
      <c r="CT23776" s="52"/>
      <c r="CU23776" s="33"/>
      <c r="CV23776" s="33"/>
    </row>
    <row r="23777" spans="74:100">
      <c r="BV23777" s="62"/>
      <c r="BW23777" s="62"/>
      <c r="BX23777" s="62"/>
      <c r="BY23777" s="62"/>
      <c r="BZ23777" s="62"/>
      <c r="CA23777" s="62"/>
      <c r="CB23777" s="62"/>
      <c r="CC23777" s="62"/>
      <c r="CD23777" s="62"/>
      <c r="CE23777" s="62"/>
      <c r="CF23777" s="62"/>
      <c r="CL23777" s="56" t="s">
        <v>13250</v>
      </c>
      <c r="CM23777" s="56" t="s">
        <v>216</v>
      </c>
      <c r="CN23777" s="56" t="s">
        <v>216</v>
      </c>
      <c r="CO23777" s="52"/>
      <c r="CP23777" s="52"/>
      <c r="CQ23777" s="52"/>
      <c r="CR23777" s="52"/>
      <c r="CS23777" s="52"/>
      <c r="CT23777" s="52"/>
      <c r="CU23777" s="33"/>
      <c r="CV23777" s="33"/>
    </row>
    <row r="23778" spans="74:100">
      <c r="BV23778" s="62"/>
      <c r="BW23778" s="62"/>
      <c r="BX23778" s="62"/>
      <c r="BY23778" s="62"/>
      <c r="BZ23778" s="62"/>
      <c r="CA23778" s="62"/>
      <c r="CB23778" s="62"/>
      <c r="CC23778" s="62"/>
      <c r="CD23778" s="62"/>
      <c r="CE23778" s="62"/>
      <c r="CF23778" s="62"/>
      <c r="CL23778" s="56" t="s">
        <v>24896</v>
      </c>
      <c r="CM23778" s="56" t="s">
        <v>213</v>
      </c>
      <c r="CN23778" s="56" t="s">
        <v>213</v>
      </c>
      <c r="CO23778" s="52"/>
      <c r="CP23778" s="52"/>
      <c r="CQ23778" s="52"/>
      <c r="CR23778" s="52"/>
      <c r="CS23778" s="52"/>
      <c r="CT23778" s="52"/>
      <c r="CU23778" s="33"/>
      <c r="CV23778" s="33"/>
    </row>
    <row r="23779" spans="74:100">
      <c r="BV23779" s="62"/>
      <c r="BW23779" s="62"/>
      <c r="BX23779" s="62"/>
      <c r="BY23779" s="62"/>
      <c r="BZ23779" s="62"/>
      <c r="CA23779" s="62"/>
      <c r="CB23779" s="62"/>
      <c r="CC23779" s="62"/>
      <c r="CD23779" s="62"/>
      <c r="CE23779" s="62"/>
      <c r="CF23779" s="62"/>
      <c r="CL23779" s="56" t="s">
        <v>13237</v>
      </c>
      <c r="CM23779" s="56" t="s">
        <v>216</v>
      </c>
      <c r="CN23779" s="56" t="s">
        <v>216</v>
      </c>
      <c r="CO23779" s="52"/>
      <c r="CP23779" s="52"/>
      <c r="CQ23779" s="52"/>
      <c r="CR23779" s="52"/>
      <c r="CS23779" s="52"/>
      <c r="CT23779" s="52"/>
      <c r="CU23779" s="33"/>
      <c r="CV23779" s="33"/>
    </row>
    <row r="23780" spans="74:100">
      <c r="BV23780" s="62"/>
      <c r="BW23780" s="62"/>
      <c r="BX23780" s="62"/>
      <c r="BY23780" s="62"/>
      <c r="BZ23780" s="62"/>
      <c r="CA23780" s="62"/>
      <c r="CB23780" s="62"/>
      <c r="CC23780" s="62"/>
      <c r="CD23780" s="62"/>
      <c r="CE23780" s="62"/>
      <c r="CF23780" s="62"/>
      <c r="CL23780" s="56" t="s">
        <v>24897</v>
      </c>
      <c r="CM23780" s="56" t="s">
        <v>213</v>
      </c>
      <c r="CN23780" s="56" t="s">
        <v>213</v>
      </c>
      <c r="CO23780" s="52"/>
      <c r="CP23780" s="52"/>
      <c r="CQ23780" s="52"/>
      <c r="CR23780" s="52"/>
      <c r="CS23780" s="52"/>
      <c r="CT23780" s="52"/>
      <c r="CU23780" s="33"/>
      <c r="CV23780" s="33"/>
    </row>
    <row r="23781" spans="74:100">
      <c r="BV23781" s="62"/>
      <c r="BW23781" s="62"/>
      <c r="BX23781" s="62"/>
      <c r="BY23781" s="62"/>
      <c r="BZ23781" s="62"/>
      <c r="CA23781" s="62"/>
      <c r="CB23781" s="62"/>
      <c r="CC23781" s="62"/>
      <c r="CD23781" s="62"/>
      <c r="CE23781" s="62"/>
      <c r="CF23781" s="62"/>
      <c r="CL23781" s="56" t="s">
        <v>24898</v>
      </c>
      <c r="CM23781" s="56" t="s">
        <v>213</v>
      </c>
      <c r="CN23781" s="56" t="s">
        <v>213</v>
      </c>
      <c r="CO23781" s="52"/>
      <c r="CP23781" s="52"/>
      <c r="CQ23781" s="52"/>
      <c r="CR23781" s="52"/>
      <c r="CS23781" s="52"/>
      <c r="CT23781" s="52"/>
      <c r="CU23781" s="33"/>
      <c r="CV23781" s="33"/>
    </row>
    <row r="23782" spans="74:100">
      <c r="BV23782" s="62"/>
      <c r="BW23782" s="62"/>
      <c r="BX23782" s="62"/>
      <c r="BY23782" s="62"/>
      <c r="BZ23782" s="62"/>
      <c r="CA23782" s="62"/>
      <c r="CB23782" s="62"/>
      <c r="CC23782" s="62"/>
      <c r="CD23782" s="62"/>
      <c r="CE23782" s="62"/>
      <c r="CF23782" s="62"/>
      <c r="CL23782" s="56" t="s">
        <v>5658</v>
      </c>
      <c r="CM23782" s="56" t="s">
        <v>216</v>
      </c>
      <c r="CN23782" s="56" t="s">
        <v>216</v>
      </c>
      <c r="CO23782" s="52"/>
      <c r="CP23782" s="52"/>
      <c r="CQ23782" s="52"/>
      <c r="CR23782" s="52"/>
      <c r="CS23782" s="52"/>
      <c r="CT23782" s="52"/>
      <c r="CU23782" s="33"/>
      <c r="CV23782" s="33"/>
    </row>
    <row r="23783" spans="74:100">
      <c r="BV23783" s="62"/>
      <c r="BW23783" s="62"/>
      <c r="BX23783" s="62"/>
      <c r="BY23783" s="62"/>
      <c r="BZ23783" s="62"/>
      <c r="CA23783" s="62"/>
      <c r="CB23783" s="62"/>
      <c r="CC23783" s="62"/>
      <c r="CD23783" s="62"/>
      <c r="CE23783" s="62"/>
      <c r="CF23783" s="62"/>
      <c r="CL23783" s="56" t="s">
        <v>26071</v>
      </c>
      <c r="CM23783" s="56" t="s">
        <v>216</v>
      </c>
      <c r="CN23783" s="56" t="s">
        <v>216</v>
      </c>
      <c r="CO23783" s="52"/>
      <c r="CP23783" s="52"/>
      <c r="CQ23783" s="52"/>
      <c r="CR23783" s="52"/>
      <c r="CS23783" s="52"/>
      <c r="CT23783" s="52"/>
      <c r="CU23783" s="33"/>
      <c r="CV23783" s="33"/>
    </row>
    <row r="23784" spans="74:100">
      <c r="BV23784" s="62"/>
      <c r="BW23784" s="62"/>
      <c r="BX23784" s="62"/>
      <c r="BY23784" s="62"/>
      <c r="BZ23784" s="62"/>
      <c r="CA23784" s="62"/>
      <c r="CB23784" s="62"/>
      <c r="CC23784" s="62"/>
      <c r="CD23784" s="62"/>
      <c r="CE23784" s="62"/>
      <c r="CF23784" s="62"/>
      <c r="CL23784" s="56" t="s">
        <v>26072</v>
      </c>
      <c r="CM23784" s="56" t="s">
        <v>216</v>
      </c>
      <c r="CN23784" s="56" t="s">
        <v>216</v>
      </c>
      <c r="CO23784" s="52"/>
      <c r="CP23784" s="52"/>
      <c r="CQ23784" s="52"/>
      <c r="CR23784" s="52"/>
      <c r="CS23784" s="52"/>
      <c r="CT23784" s="52"/>
      <c r="CU23784" s="33"/>
      <c r="CV23784" s="33"/>
    </row>
    <row r="23785" spans="74:100">
      <c r="BV23785" s="62"/>
      <c r="BW23785" s="62"/>
      <c r="BX23785" s="62"/>
      <c r="BY23785" s="62"/>
      <c r="BZ23785" s="62"/>
      <c r="CA23785" s="62"/>
      <c r="CB23785" s="62"/>
      <c r="CC23785" s="62"/>
      <c r="CD23785" s="62"/>
      <c r="CE23785" s="62"/>
      <c r="CF23785" s="62"/>
      <c r="CL23785" s="56" t="s">
        <v>7859</v>
      </c>
      <c r="CM23785" s="56" t="s">
        <v>217</v>
      </c>
      <c r="CN23785" s="56" t="s">
        <v>217</v>
      </c>
      <c r="CO23785" s="52"/>
      <c r="CP23785" s="52"/>
      <c r="CQ23785" s="52"/>
      <c r="CR23785" s="52"/>
      <c r="CS23785" s="52"/>
      <c r="CT23785" s="52"/>
      <c r="CU23785" s="33"/>
      <c r="CV23785" s="33"/>
    </row>
    <row r="23786" spans="74:100">
      <c r="BV23786" s="62"/>
      <c r="BW23786" s="62"/>
      <c r="BX23786" s="62"/>
      <c r="BY23786" s="62"/>
      <c r="BZ23786" s="62"/>
      <c r="CA23786" s="62"/>
      <c r="CB23786" s="62"/>
      <c r="CC23786" s="62"/>
      <c r="CD23786" s="62"/>
      <c r="CE23786" s="62"/>
      <c r="CF23786" s="62"/>
      <c r="CL23786" s="56" t="s">
        <v>29774</v>
      </c>
      <c r="CM23786" s="56" t="s">
        <v>217</v>
      </c>
      <c r="CN23786" s="56" t="s">
        <v>217</v>
      </c>
      <c r="CO23786" s="52"/>
      <c r="CP23786" s="52"/>
      <c r="CQ23786" s="52"/>
      <c r="CR23786" s="52"/>
      <c r="CS23786" s="52"/>
      <c r="CT23786" s="52"/>
      <c r="CU23786" s="33"/>
      <c r="CV23786" s="33"/>
    </row>
    <row r="23787" spans="74:100">
      <c r="BV23787" s="62"/>
      <c r="BW23787" s="62"/>
      <c r="BX23787" s="62"/>
      <c r="BY23787" s="62"/>
      <c r="BZ23787" s="62"/>
      <c r="CA23787" s="62"/>
      <c r="CB23787" s="62"/>
      <c r="CC23787" s="62"/>
      <c r="CD23787" s="62"/>
      <c r="CE23787" s="62"/>
      <c r="CF23787" s="62"/>
      <c r="CL23787" s="56" t="s">
        <v>7860</v>
      </c>
      <c r="CM23787" s="56" t="s">
        <v>217</v>
      </c>
      <c r="CN23787" s="56" t="s">
        <v>217</v>
      </c>
      <c r="CO23787" s="52"/>
      <c r="CP23787" s="52"/>
      <c r="CQ23787" s="52"/>
      <c r="CR23787" s="52"/>
      <c r="CS23787" s="52"/>
      <c r="CT23787" s="52"/>
      <c r="CU23787" s="33"/>
      <c r="CV23787" s="33"/>
    </row>
    <row r="23788" spans="74:100">
      <c r="BV23788" s="62"/>
      <c r="BW23788" s="62"/>
      <c r="BX23788" s="62"/>
      <c r="BY23788" s="62"/>
      <c r="BZ23788" s="62"/>
      <c r="CA23788" s="62"/>
      <c r="CB23788" s="62"/>
      <c r="CC23788" s="62"/>
      <c r="CD23788" s="62"/>
      <c r="CE23788" s="62"/>
      <c r="CF23788" s="62"/>
      <c r="CL23788" s="35" t="s">
        <v>7869</v>
      </c>
      <c r="CM23788" s="35" t="s">
        <v>217</v>
      </c>
      <c r="CN23788" s="35" t="s">
        <v>217</v>
      </c>
      <c r="CO23788" s="52"/>
      <c r="CP23788" s="52"/>
      <c r="CQ23788" s="52"/>
      <c r="CR23788" s="52"/>
      <c r="CS23788" s="52"/>
      <c r="CT23788" s="52"/>
      <c r="CU23788" s="33"/>
      <c r="CV23788" s="33"/>
    </row>
    <row r="23789" spans="74:100">
      <c r="BV23789" s="62"/>
      <c r="BW23789" s="62"/>
      <c r="BX23789" s="62"/>
      <c r="BY23789" s="62"/>
      <c r="BZ23789" s="62"/>
      <c r="CA23789" s="62"/>
      <c r="CB23789" s="62"/>
      <c r="CC23789" s="62"/>
      <c r="CD23789" s="62"/>
      <c r="CE23789" s="62"/>
      <c r="CF23789" s="62"/>
      <c r="CL23789" s="35" t="s">
        <v>7870</v>
      </c>
      <c r="CM23789" s="35" t="s">
        <v>217</v>
      </c>
      <c r="CN23789" s="35" t="s">
        <v>217</v>
      </c>
      <c r="CO23789" s="52"/>
      <c r="CP23789" s="52"/>
      <c r="CQ23789" s="52"/>
      <c r="CR23789" s="52"/>
      <c r="CS23789" s="52"/>
      <c r="CT23789" s="52"/>
      <c r="CU23789" s="33"/>
      <c r="CV23789" s="33"/>
    </row>
    <row r="23790" spans="74:100">
      <c r="BV23790" s="62"/>
      <c r="BW23790" s="62"/>
      <c r="BX23790" s="62"/>
      <c r="BY23790" s="62"/>
      <c r="BZ23790" s="62"/>
      <c r="CA23790" s="62"/>
      <c r="CB23790" s="62"/>
      <c r="CC23790" s="62"/>
      <c r="CD23790" s="62"/>
      <c r="CE23790" s="62"/>
      <c r="CF23790" s="62"/>
      <c r="CL23790" s="35" t="s">
        <v>7871</v>
      </c>
      <c r="CM23790" s="35" t="s">
        <v>217</v>
      </c>
      <c r="CN23790" s="35" t="s">
        <v>217</v>
      </c>
      <c r="CO23790" s="52"/>
      <c r="CP23790" s="52"/>
      <c r="CQ23790" s="52"/>
      <c r="CR23790" s="52"/>
      <c r="CS23790" s="52"/>
      <c r="CT23790" s="52"/>
      <c r="CU23790" s="33"/>
      <c r="CV23790" s="33"/>
    </row>
    <row r="23791" spans="74:100">
      <c r="BV23791" s="62"/>
      <c r="BW23791" s="62"/>
      <c r="BX23791" s="62"/>
      <c r="BY23791" s="62"/>
      <c r="BZ23791" s="62"/>
      <c r="CA23791" s="62"/>
      <c r="CB23791" s="62"/>
      <c r="CC23791" s="62"/>
      <c r="CD23791" s="62"/>
      <c r="CE23791" s="62"/>
      <c r="CF23791" s="62"/>
      <c r="CL23791" s="35" t="s">
        <v>7872</v>
      </c>
      <c r="CM23791" s="35" t="s">
        <v>217</v>
      </c>
      <c r="CN23791" s="35" t="s">
        <v>217</v>
      </c>
      <c r="CO23791" s="52"/>
      <c r="CP23791" s="52"/>
      <c r="CQ23791" s="52"/>
      <c r="CR23791" s="52"/>
      <c r="CS23791" s="52"/>
      <c r="CT23791" s="52"/>
      <c r="CU23791" s="33"/>
      <c r="CV23791" s="33"/>
    </row>
    <row r="23792" spans="74:100">
      <c r="BV23792" s="62"/>
      <c r="BW23792" s="62"/>
      <c r="BX23792" s="62"/>
      <c r="BY23792" s="62"/>
      <c r="BZ23792" s="62"/>
      <c r="CA23792" s="62"/>
      <c r="CB23792" s="62"/>
      <c r="CC23792" s="62"/>
      <c r="CD23792" s="62"/>
      <c r="CE23792" s="62"/>
      <c r="CF23792" s="62"/>
      <c r="CL23792" s="56" t="s">
        <v>29775</v>
      </c>
      <c r="CM23792" s="56" t="s">
        <v>217</v>
      </c>
      <c r="CN23792" s="56" t="s">
        <v>217</v>
      </c>
      <c r="CO23792" s="52"/>
      <c r="CP23792" s="52"/>
      <c r="CQ23792" s="52"/>
      <c r="CR23792" s="52"/>
      <c r="CS23792" s="52"/>
      <c r="CT23792" s="52"/>
      <c r="CU23792" s="33"/>
      <c r="CV23792" s="33"/>
    </row>
    <row r="23793" spans="74:100">
      <c r="BV23793" s="62"/>
      <c r="BW23793" s="62"/>
      <c r="BX23793" s="62"/>
      <c r="BY23793" s="62"/>
      <c r="BZ23793" s="62"/>
      <c r="CA23793" s="62"/>
      <c r="CB23793" s="62"/>
      <c r="CC23793" s="62"/>
      <c r="CD23793" s="62"/>
      <c r="CE23793" s="62"/>
      <c r="CF23793" s="62"/>
      <c r="CL23793" s="35" t="s">
        <v>13255</v>
      </c>
      <c r="CM23793" s="35" t="s">
        <v>217</v>
      </c>
      <c r="CN23793" s="35" t="s">
        <v>217</v>
      </c>
      <c r="CO23793" s="52"/>
      <c r="CP23793" s="52"/>
      <c r="CQ23793" s="52"/>
      <c r="CR23793" s="52"/>
      <c r="CS23793" s="52"/>
      <c r="CT23793" s="52"/>
      <c r="CU23793" s="33"/>
      <c r="CV23793" s="33"/>
    </row>
    <row r="23794" spans="74:100">
      <c r="BV23794" s="62"/>
      <c r="BW23794" s="62"/>
      <c r="BX23794" s="62"/>
      <c r="BY23794" s="62"/>
      <c r="BZ23794" s="62"/>
      <c r="CA23794" s="62"/>
      <c r="CB23794" s="62"/>
      <c r="CC23794" s="62"/>
      <c r="CD23794" s="62"/>
      <c r="CE23794" s="62"/>
      <c r="CF23794" s="62"/>
      <c r="CL23794" s="35" t="s">
        <v>13256</v>
      </c>
      <c r="CM23794" s="35" t="s">
        <v>217</v>
      </c>
      <c r="CN23794" s="35" t="s">
        <v>217</v>
      </c>
      <c r="CO23794" s="52"/>
      <c r="CP23794" s="52"/>
      <c r="CQ23794" s="52"/>
      <c r="CR23794" s="52"/>
      <c r="CS23794" s="52"/>
      <c r="CT23794" s="52"/>
      <c r="CU23794" s="33"/>
      <c r="CV23794" s="33"/>
    </row>
    <row r="23795" spans="74:100">
      <c r="BV23795" s="62"/>
      <c r="BW23795" s="62"/>
      <c r="BX23795" s="62"/>
      <c r="BY23795" s="62"/>
      <c r="BZ23795" s="62"/>
      <c r="CA23795" s="62"/>
      <c r="CB23795" s="62"/>
      <c r="CC23795" s="62"/>
      <c r="CD23795" s="62"/>
      <c r="CE23795" s="62"/>
      <c r="CF23795" s="62"/>
      <c r="CL23795" s="56" t="s">
        <v>12622</v>
      </c>
      <c r="CM23795" s="56" t="s">
        <v>215</v>
      </c>
      <c r="CN23795" s="56" t="s">
        <v>215</v>
      </c>
      <c r="CO23795" s="52"/>
      <c r="CP23795" s="52"/>
      <c r="CQ23795" s="52"/>
      <c r="CR23795" s="52"/>
      <c r="CS23795" s="52"/>
      <c r="CT23795" s="52"/>
      <c r="CU23795" s="33"/>
      <c r="CV23795" s="33"/>
    </row>
    <row r="23796" spans="74:100">
      <c r="BV23796" s="62"/>
      <c r="BW23796" s="62"/>
      <c r="BX23796" s="62"/>
      <c r="BY23796" s="62"/>
      <c r="BZ23796" s="62"/>
      <c r="CA23796" s="62"/>
      <c r="CB23796" s="62"/>
      <c r="CC23796" s="62"/>
      <c r="CD23796" s="62"/>
      <c r="CE23796" s="62"/>
      <c r="CF23796" s="62"/>
      <c r="CL23796" s="56" t="s">
        <v>12623</v>
      </c>
      <c r="CM23796" s="56" t="s">
        <v>215</v>
      </c>
      <c r="CN23796" s="56" t="s">
        <v>215</v>
      </c>
      <c r="CO23796" s="52"/>
      <c r="CP23796" s="52"/>
      <c r="CQ23796" s="52"/>
      <c r="CR23796" s="52"/>
      <c r="CS23796" s="52"/>
      <c r="CT23796" s="52"/>
      <c r="CU23796" s="33"/>
      <c r="CV23796" s="33"/>
    </row>
    <row r="23797" spans="74:100">
      <c r="BV23797" s="62"/>
      <c r="BW23797" s="62"/>
      <c r="BX23797" s="62"/>
      <c r="BY23797" s="62"/>
      <c r="BZ23797" s="62"/>
      <c r="CA23797" s="62"/>
      <c r="CB23797" s="62"/>
      <c r="CC23797" s="62"/>
      <c r="CD23797" s="62"/>
      <c r="CE23797" s="62"/>
      <c r="CF23797" s="62"/>
      <c r="CL23797" s="35" t="s">
        <v>13257</v>
      </c>
      <c r="CM23797" s="35" t="s">
        <v>217</v>
      </c>
      <c r="CN23797" s="35" t="s">
        <v>217</v>
      </c>
      <c r="CO23797" s="52"/>
      <c r="CP23797" s="52"/>
      <c r="CQ23797" s="52"/>
      <c r="CR23797" s="52"/>
      <c r="CS23797" s="52"/>
      <c r="CT23797" s="52"/>
      <c r="CU23797" s="33"/>
      <c r="CV23797" s="33"/>
    </row>
    <row r="23798" spans="74:100">
      <c r="BV23798" s="62"/>
      <c r="BW23798" s="62"/>
      <c r="BX23798" s="62"/>
      <c r="BY23798" s="62"/>
      <c r="BZ23798" s="62"/>
      <c r="CA23798" s="62"/>
      <c r="CB23798" s="62"/>
      <c r="CC23798" s="62"/>
      <c r="CD23798" s="62"/>
      <c r="CE23798" s="62"/>
      <c r="CF23798" s="62"/>
      <c r="CL23798" s="35" t="s">
        <v>13258</v>
      </c>
      <c r="CM23798" s="35" t="s">
        <v>217</v>
      </c>
      <c r="CN23798" s="35" t="s">
        <v>217</v>
      </c>
      <c r="CO23798" s="52"/>
      <c r="CP23798" s="52"/>
      <c r="CQ23798" s="52"/>
      <c r="CR23798" s="52"/>
      <c r="CS23798" s="52"/>
      <c r="CT23798" s="52"/>
      <c r="CU23798" s="33"/>
      <c r="CV23798" s="33"/>
    </row>
    <row r="23799" spans="74:100">
      <c r="BV23799" s="62"/>
      <c r="BW23799" s="62"/>
      <c r="BX23799" s="62"/>
      <c r="BY23799" s="62"/>
      <c r="BZ23799" s="62"/>
      <c r="CA23799" s="62"/>
      <c r="CB23799" s="62"/>
      <c r="CC23799" s="62"/>
      <c r="CD23799" s="62"/>
      <c r="CE23799" s="62"/>
      <c r="CF23799" s="62"/>
      <c r="CL23799" s="35" t="s">
        <v>13259</v>
      </c>
      <c r="CM23799" s="35" t="s">
        <v>217</v>
      </c>
      <c r="CN23799" s="35" t="s">
        <v>217</v>
      </c>
      <c r="CO23799" s="52"/>
      <c r="CP23799" s="52"/>
      <c r="CQ23799" s="52"/>
      <c r="CR23799" s="52"/>
      <c r="CS23799" s="52"/>
      <c r="CT23799" s="52"/>
      <c r="CU23799" s="33"/>
      <c r="CV23799" s="33"/>
    </row>
    <row r="23800" spans="74:100">
      <c r="BV23800" s="62"/>
      <c r="BW23800" s="62"/>
      <c r="BX23800" s="62"/>
      <c r="BY23800" s="62"/>
      <c r="BZ23800" s="62"/>
      <c r="CA23800" s="62"/>
      <c r="CB23800" s="62"/>
      <c r="CC23800" s="62"/>
      <c r="CD23800" s="62"/>
      <c r="CE23800" s="62"/>
      <c r="CF23800" s="62"/>
      <c r="CL23800" s="56" t="s">
        <v>13262</v>
      </c>
      <c r="CM23800" s="56" t="s">
        <v>214</v>
      </c>
      <c r="CN23800" s="56" t="s">
        <v>214</v>
      </c>
      <c r="CO23800" s="52"/>
      <c r="CP23800" s="52"/>
      <c r="CQ23800" s="52"/>
      <c r="CR23800" s="52"/>
      <c r="CS23800" s="52"/>
      <c r="CT23800" s="52"/>
      <c r="CU23800" s="33"/>
      <c r="CV23800" s="33"/>
    </row>
    <row r="23801" spans="74:100">
      <c r="BV23801" s="62"/>
      <c r="BW23801" s="62"/>
      <c r="BX23801" s="62"/>
      <c r="BY23801" s="62"/>
      <c r="BZ23801" s="62"/>
      <c r="CA23801" s="62"/>
      <c r="CB23801" s="62"/>
      <c r="CC23801" s="62"/>
      <c r="CD23801" s="62"/>
      <c r="CE23801" s="62"/>
      <c r="CF23801" s="62"/>
      <c r="CL23801" s="56" t="s">
        <v>2071</v>
      </c>
      <c r="CM23801" s="56" t="s">
        <v>214</v>
      </c>
      <c r="CN23801" s="56" t="s">
        <v>214</v>
      </c>
      <c r="CO23801" s="52"/>
      <c r="CP23801" s="52"/>
      <c r="CQ23801" s="52"/>
      <c r="CR23801" s="52"/>
      <c r="CS23801" s="52"/>
      <c r="CT23801" s="52"/>
      <c r="CU23801" s="33"/>
      <c r="CV23801" s="33"/>
    </row>
    <row r="23802" spans="74:100">
      <c r="BV23802" s="62"/>
      <c r="BW23802" s="62"/>
      <c r="BX23802" s="62"/>
      <c r="BY23802" s="62"/>
      <c r="BZ23802" s="62"/>
      <c r="CA23802" s="62"/>
      <c r="CB23802" s="62"/>
      <c r="CC23802" s="62"/>
      <c r="CD23802" s="62"/>
      <c r="CE23802" s="62"/>
      <c r="CF23802" s="62"/>
      <c r="CL23802" s="56" t="s">
        <v>13260</v>
      </c>
      <c r="CM23802" s="56" t="s">
        <v>214</v>
      </c>
      <c r="CN23802" s="56" t="s">
        <v>214</v>
      </c>
      <c r="CO23802" s="52"/>
      <c r="CP23802" s="52"/>
      <c r="CQ23802" s="52"/>
      <c r="CR23802" s="52"/>
      <c r="CS23802" s="52"/>
      <c r="CT23802" s="52"/>
      <c r="CU23802" s="33"/>
      <c r="CV23802" s="33"/>
    </row>
    <row r="23803" spans="74:100">
      <c r="BV23803" s="62"/>
      <c r="BW23803" s="62"/>
      <c r="BX23803" s="62"/>
      <c r="BY23803" s="62"/>
      <c r="BZ23803" s="62"/>
      <c r="CA23803" s="62"/>
      <c r="CB23803" s="62"/>
      <c r="CC23803" s="62"/>
      <c r="CD23803" s="62"/>
      <c r="CE23803" s="62"/>
      <c r="CF23803" s="62"/>
      <c r="CL23803" s="56" t="s">
        <v>13261</v>
      </c>
      <c r="CM23803" s="56" t="s">
        <v>214</v>
      </c>
      <c r="CN23803" s="56" t="s">
        <v>214</v>
      </c>
      <c r="CO23803" s="52"/>
      <c r="CP23803" s="52"/>
      <c r="CQ23803" s="52"/>
      <c r="CR23803" s="52"/>
      <c r="CS23803" s="52"/>
      <c r="CT23803" s="52"/>
      <c r="CU23803" s="33"/>
      <c r="CV23803" s="33"/>
    </row>
    <row r="23804" spans="74:100">
      <c r="BV23804" s="62"/>
      <c r="BW23804" s="62"/>
      <c r="BX23804" s="62"/>
      <c r="BY23804" s="62"/>
      <c r="BZ23804" s="62"/>
      <c r="CA23804" s="62"/>
      <c r="CB23804" s="62"/>
      <c r="CC23804" s="62"/>
      <c r="CD23804" s="62"/>
      <c r="CE23804" s="62"/>
      <c r="CF23804" s="62"/>
      <c r="CL23804" s="56" t="s">
        <v>13263</v>
      </c>
      <c r="CM23804" s="56" t="s">
        <v>214</v>
      </c>
      <c r="CN23804" s="56" t="s">
        <v>214</v>
      </c>
      <c r="CO23804" s="52"/>
      <c r="CP23804" s="52"/>
      <c r="CQ23804" s="52"/>
      <c r="CR23804" s="52"/>
      <c r="CS23804" s="52"/>
      <c r="CT23804" s="52"/>
      <c r="CU23804" s="33"/>
      <c r="CV23804" s="33"/>
    </row>
    <row r="23805" spans="74:100">
      <c r="BV23805" s="62"/>
      <c r="BW23805" s="62"/>
      <c r="BX23805" s="62"/>
      <c r="BY23805" s="62"/>
      <c r="BZ23805" s="62"/>
      <c r="CA23805" s="62"/>
      <c r="CB23805" s="62"/>
      <c r="CC23805" s="62"/>
      <c r="CD23805" s="62"/>
      <c r="CE23805" s="62"/>
      <c r="CF23805" s="62"/>
      <c r="CL23805" s="56" t="s">
        <v>12187</v>
      </c>
      <c r="CM23805" s="56" t="s">
        <v>214</v>
      </c>
      <c r="CN23805" s="56" t="s">
        <v>214</v>
      </c>
      <c r="CO23805" s="52"/>
      <c r="CP23805" s="52"/>
      <c r="CQ23805" s="52"/>
      <c r="CR23805" s="52"/>
      <c r="CS23805" s="52"/>
      <c r="CT23805" s="52"/>
      <c r="CU23805" s="33"/>
      <c r="CV23805" s="33"/>
    </row>
    <row r="23806" spans="74:100">
      <c r="BV23806" s="62"/>
      <c r="BW23806" s="62"/>
      <c r="BX23806" s="62"/>
      <c r="BY23806" s="62"/>
      <c r="BZ23806" s="62"/>
      <c r="CA23806" s="62"/>
      <c r="CB23806" s="62"/>
      <c r="CC23806" s="62"/>
      <c r="CD23806" s="62"/>
      <c r="CE23806" s="62"/>
      <c r="CF23806" s="62"/>
      <c r="CL23806" s="56" t="s">
        <v>12189</v>
      </c>
      <c r="CM23806" s="56" t="s">
        <v>214</v>
      </c>
      <c r="CN23806" s="56" t="s">
        <v>214</v>
      </c>
      <c r="CO23806" s="52"/>
      <c r="CP23806" s="52"/>
      <c r="CQ23806" s="52"/>
      <c r="CR23806" s="52"/>
      <c r="CS23806" s="52"/>
      <c r="CT23806" s="52"/>
      <c r="CU23806" s="33"/>
      <c r="CV23806" s="33"/>
    </row>
    <row r="23807" spans="74:100">
      <c r="BV23807" s="62"/>
      <c r="BW23807" s="62"/>
      <c r="BX23807" s="62"/>
      <c r="BY23807" s="62"/>
      <c r="BZ23807" s="62"/>
      <c r="CA23807" s="62"/>
      <c r="CB23807" s="62"/>
      <c r="CC23807" s="62"/>
      <c r="CD23807" s="62"/>
      <c r="CE23807" s="62"/>
      <c r="CF23807" s="62"/>
      <c r="CL23807" s="56" t="s">
        <v>12190</v>
      </c>
      <c r="CM23807" s="56" t="s">
        <v>214</v>
      </c>
      <c r="CN23807" s="56" t="s">
        <v>214</v>
      </c>
      <c r="CO23807" s="52"/>
      <c r="CP23807" s="52"/>
      <c r="CQ23807" s="52"/>
      <c r="CR23807" s="52"/>
      <c r="CS23807" s="52"/>
      <c r="CT23807" s="52"/>
      <c r="CU23807" s="33"/>
      <c r="CV23807" s="33"/>
    </row>
    <row r="23808" spans="74:100">
      <c r="BV23808" s="62"/>
      <c r="BW23808" s="62"/>
      <c r="BX23808" s="62"/>
      <c r="BY23808" s="62"/>
      <c r="BZ23808" s="62"/>
      <c r="CA23808" s="62"/>
      <c r="CB23808" s="62"/>
      <c r="CC23808" s="62"/>
      <c r="CD23808" s="62"/>
      <c r="CE23808" s="62"/>
      <c r="CF23808" s="62"/>
      <c r="CL23808" s="56" t="s">
        <v>12191</v>
      </c>
      <c r="CM23808" s="56" t="s">
        <v>214</v>
      </c>
      <c r="CN23808" s="56" t="s">
        <v>214</v>
      </c>
      <c r="CO23808" s="52"/>
      <c r="CP23808" s="52"/>
      <c r="CQ23808" s="52"/>
      <c r="CR23808" s="52"/>
      <c r="CS23808" s="52"/>
      <c r="CT23808" s="52"/>
      <c r="CU23808" s="33"/>
      <c r="CV23808" s="33"/>
    </row>
    <row r="23809" spans="74:100">
      <c r="BV23809" s="62"/>
      <c r="BW23809" s="62"/>
      <c r="BX23809" s="62"/>
      <c r="BY23809" s="62"/>
      <c r="BZ23809" s="62"/>
      <c r="CA23809" s="62"/>
      <c r="CB23809" s="62"/>
      <c r="CC23809" s="62"/>
      <c r="CD23809" s="62"/>
      <c r="CE23809" s="62"/>
      <c r="CF23809" s="62"/>
      <c r="CL23809" s="56" t="s">
        <v>12193</v>
      </c>
      <c r="CM23809" s="56" t="s">
        <v>214</v>
      </c>
      <c r="CN23809" s="56" t="s">
        <v>214</v>
      </c>
      <c r="CO23809" s="52"/>
      <c r="CP23809" s="52"/>
      <c r="CQ23809" s="52"/>
      <c r="CR23809" s="52"/>
      <c r="CS23809" s="52"/>
      <c r="CT23809" s="52"/>
      <c r="CU23809" s="33"/>
      <c r="CV23809" s="33"/>
    </row>
    <row r="23810" spans="74:100">
      <c r="BV23810" s="62"/>
      <c r="BW23810" s="62"/>
      <c r="BX23810" s="62"/>
      <c r="BY23810" s="62"/>
      <c r="BZ23810" s="62"/>
      <c r="CA23810" s="62"/>
      <c r="CB23810" s="62"/>
      <c r="CC23810" s="62"/>
      <c r="CD23810" s="62"/>
      <c r="CE23810" s="62"/>
      <c r="CF23810" s="62"/>
      <c r="CL23810" s="35" t="s">
        <v>11093</v>
      </c>
      <c r="CM23810" s="35" t="s">
        <v>217</v>
      </c>
      <c r="CN23810" s="35" t="s">
        <v>217</v>
      </c>
      <c r="CO23810" s="52"/>
      <c r="CP23810" s="52"/>
      <c r="CQ23810" s="52"/>
      <c r="CR23810" s="52"/>
      <c r="CS23810" s="52"/>
      <c r="CT23810" s="52"/>
      <c r="CU23810" s="33"/>
      <c r="CV23810" s="33"/>
    </row>
    <row r="23811" spans="74:100">
      <c r="BV23811" s="62"/>
      <c r="BW23811" s="62"/>
      <c r="BX23811" s="62"/>
      <c r="BY23811" s="62"/>
      <c r="BZ23811" s="62"/>
      <c r="CA23811" s="62"/>
      <c r="CB23811" s="62"/>
      <c r="CC23811" s="62"/>
      <c r="CD23811" s="62"/>
      <c r="CE23811" s="62"/>
      <c r="CF23811" s="62"/>
      <c r="CL23811" s="56" t="s">
        <v>26073</v>
      </c>
      <c r="CM23811" s="56" t="s">
        <v>216</v>
      </c>
      <c r="CN23811" s="56" t="s">
        <v>216</v>
      </c>
      <c r="CO23811" s="52"/>
      <c r="CP23811" s="52"/>
      <c r="CQ23811" s="52"/>
      <c r="CR23811" s="52"/>
      <c r="CS23811" s="52"/>
      <c r="CT23811" s="52"/>
      <c r="CU23811" s="33"/>
      <c r="CV23811" s="33"/>
    </row>
    <row r="23812" spans="74:100">
      <c r="BV23812" s="62"/>
      <c r="BW23812" s="62"/>
      <c r="BX23812" s="62"/>
      <c r="BY23812" s="62"/>
      <c r="BZ23812" s="62"/>
      <c r="CA23812" s="62"/>
      <c r="CB23812" s="62"/>
      <c r="CC23812" s="62"/>
      <c r="CD23812" s="62"/>
      <c r="CE23812" s="62"/>
      <c r="CF23812" s="62"/>
      <c r="CL23812" s="56" t="s">
        <v>13697</v>
      </c>
      <c r="CM23812" s="56" t="s">
        <v>214</v>
      </c>
      <c r="CN23812" s="56" t="s">
        <v>214</v>
      </c>
      <c r="CO23812" s="52"/>
      <c r="CP23812" s="52"/>
      <c r="CQ23812" s="52"/>
      <c r="CR23812" s="52"/>
      <c r="CS23812" s="52"/>
      <c r="CT23812" s="52"/>
      <c r="CU23812" s="33"/>
      <c r="CV23812" s="33"/>
    </row>
    <row r="23813" spans="74:100">
      <c r="BV23813" s="62"/>
      <c r="BW23813" s="62"/>
      <c r="BX23813" s="62"/>
      <c r="BY23813" s="62"/>
      <c r="BZ23813" s="62"/>
      <c r="CA23813" s="62"/>
      <c r="CB23813" s="62"/>
      <c r="CC23813" s="62"/>
      <c r="CD23813" s="62"/>
      <c r="CE23813" s="62"/>
      <c r="CF23813" s="62"/>
      <c r="CL23813" s="56" t="s">
        <v>13698</v>
      </c>
      <c r="CM23813" s="56" t="s">
        <v>214</v>
      </c>
      <c r="CN23813" s="56" t="s">
        <v>214</v>
      </c>
      <c r="CO23813" s="52"/>
      <c r="CP23813" s="52"/>
      <c r="CQ23813" s="52"/>
      <c r="CR23813" s="52"/>
      <c r="CS23813" s="52"/>
      <c r="CT23813" s="52"/>
      <c r="CU23813" s="33"/>
      <c r="CV23813" s="33"/>
    </row>
    <row r="23814" spans="74:100">
      <c r="BV23814" s="62"/>
      <c r="BW23814" s="62"/>
      <c r="BX23814" s="62"/>
      <c r="BY23814" s="62"/>
      <c r="BZ23814" s="62"/>
      <c r="CA23814" s="62"/>
      <c r="CB23814" s="62"/>
      <c r="CC23814" s="62"/>
      <c r="CD23814" s="62"/>
      <c r="CE23814" s="62"/>
      <c r="CF23814" s="62"/>
      <c r="CL23814" s="56" t="s">
        <v>13695</v>
      </c>
      <c r="CM23814" s="56" t="s">
        <v>214</v>
      </c>
      <c r="CN23814" s="56" t="s">
        <v>214</v>
      </c>
      <c r="CO23814" s="52"/>
      <c r="CP23814" s="52"/>
      <c r="CQ23814" s="52"/>
      <c r="CR23814" s="52"/>
      <c r="CS23814" s="52"/>
      <c r="CT23814" s="52"/>
      <c r="CU23814" s="33"/>
      <c r="CV23814" s="33"/>
    </row>
    <row r="23815" spans="74:100">
      <c r="BV23815" s="62"/>
      <c r="BW23815" s="62"/>
      <c r="BX23815" s="62"/>
      <c r="BY23815" s="62"/>
      <c r="BZ23815" s="62"/>
      <c r="CA23815" s="62"/>
      <c r="CB23815" s="62"/>
      <c r="CC23815" s="62"/>
      <c r="CD23815" s="62"/>
      <c r="CE23815" s="62"/>
      <c r="CF23815" s="62"/>
      <c r="CL23815" s="56" t="s">
        <v>13699</v>
      </c>
      <c r="CM23815" s="56" t="s">
        <v>214</v>
      </c>
      <c r="CN23815" s="56" t="s">
        <v>214</v>
      </c>
      <c r="CO23815" s="52"/>
      <c r="CP23815" s="52"/>
      <c r="CQ23815" s="52"/>
      <c r="CR23815" s="52"/>
      <c r="CS23815" s="52"/>
      <c r="CT23815" s="52"/>
      <c r="CU23815" s="33"/>
      <c r="CV23815" s="33"/>
    </row>
    <row r="23816" spans="74:100">
      <c r="BV23816" s="62"/>
      <c r="BW23816" s="62"/>
      <c r="BX23816" s="62"/>
      <c r="BY23816" s="62"/>
      <c r="BZ23816" s="62"/>
      <c r="CA23816" s="62"/>
      <c r="CB23816" s="62"/>
      <c r="CC23816" s="62"/>
      <c r="CD23816" s="62"/>
      <c r="CE23816" s="62"/>
      <c r="CF23816" s="62"/>
      <c r="CL23816" s="56" t="s">
        <v>13700</v>
      </c>
      <c r="CM23816" s="56" t="s">
        <v>214</v>
      </c>
      <c r="CN23816" s="56" t="s">
        <v>214</v>
      </c>
      <c r="CO23816" s="52"/>
      <c r="CP23816" s="52"/>
      <c r="CQ23816" s="52"/>
      <c r="CR23816" s="52"/>
      <c r="CS23816" s="52"/>
      <c r="CT23816" s="52"/>
      <c r="CU23816" s="33"/>
      <c r="CV23816" s="33"/>
    </row>
    <row r="23817" spans="74:100">
      <c r="BV23817" s="62"/>
      <c r="BW23817" s="62"/>
      <c r="BX23817" s="62"/>
      <c r="BY23817" s="62"/>
      <c r="BZ23817" s="62"/>
      <c r="CA23817" s="62"/>
      <c r="CB23817" s="62"/>
      <c r="CC23817" s="62"/>
      <c r="CD23817" s="62"/>
      <c r="CE23817" s="62"/>
      <c r="CF23817" s="62"/>
      <c r="CL23817" s="35" t="s">
        <v>13267</v>
      </c>
      <c r="CM23817" s="35" t="s">
        <v>217</v>
      </c>
      <c r="CN23817" s="35" t="s">
        <v>217</v>
      </c>
      <c r="CO23817" s="52"/>
      <c r="CP23817" s="52"/>
      <c r="CQ23817" s="52"/>
      <c r="CR23817" s="52"/>
      <c r="CS23817" s="52"/>
      <c r="CT23817" s="52"/>
      <c r="CU23817" s="33"/>
      <c r="CV23817" s="33"/>
    </row>
    <row r="23818" spans="74:100">
      <c r="BV23818" s="62"/>
      <c r="BW23818" s="62"/>
      <c r="BX23818" s="62"/>
      <c r="BY23818" s="62"/>
      <c r="BZ23818" s="62"/>
      <c r="CA23818" s="62"/>
      <c r="CB23818" s="62"/>
      <c r="CC23818" s="62"/>
      <c r="CD23818" s="62"/>
      <c r="CE23818" s="62"/>
      <c r="CF23818" s="62"/>
      <c r="CL23818" s="35" t="s">
        <v>13272</v>
      </c>
      <c r="CM23818" s="35" t="s">
        <v>217</v>
      </c>
      <c r="CN23818" s="35" t="s">
        <v>217</v>
      </c>
      <c r="CO23818" s="52"/>
      <c r="CP23818" s="52"/>
      <c r="CQ23818" s="52"/>
      <c r="CR23818" s="52"/>
      <c r="CS23818" s="52"/>
      <c r="CT23818" s="52"/>
      <c r="CU23818" s="33"/>
      <c r="CV23818" s="33"/>
    </row>
    <row r="23819" spans="74:100">
      <c r="BV23819" s="62"/>
      <c r="BW23819" s="62"/>
      <c r="BX23819" s="62"/>
      <c r="BY23819" s="62"/>
      <c r="BZ23819" s="62"/>
      <c r="CA23819" s="62"/>
      <c r="CB23819" s="62"/>
      <c r="CC23819" s="62"/>
      <c r="CD23819" s="62"/>
      <c r="CE23819" s="62"/>
      <c r="CF23819" s="62"/>
      <c r="CL23819" s="35" t="s">
        <v>13273</v>
      </c>
      <c r="CM23819" s="35" t="s">
        <v>217</v>
      </c>
      <c r="CN23819" s="35" t="s">
        <v>217</v>
      </c>
      <c r="CO23819" s="52"/>
      <c r="CP23819" s="52"/>
      <c r="CQ23819" s="52"/>
      <c r="CR23819" s="52"/>
      <c r="CS23819" s="52"/>
      <c r="CT23819" s="52"/>
      <c r="CU23819" s="33"/>
      <c r="CV23819" s="33"/>
    </row>
    <row r="23820" spans="74:100">
      <c r="BV23820" s="62"/>
      <c r="BW23820" s="62"/>
      <c r="BX23820" s="62"/>
      <c r="BY23820" s="62"/>
      <c r="BZ23820" s="62"/>
      <c r="CA23820" s="62"/>
      <c r="CB23820" s="62"/>
      <c r="CC23820" s="62"/>
      <c r="CD23820" s="62"/>
      <c r="CE23820" s="62"/>
      <c r="CF23820" s="62"/>
      <c r="CL23820" s="35" t="s">
        <v>13274</v>
      </c>
      <c r="CM23820" s="35" t="s">
        <v>217</v>
      </c>
      <c r="CN23820" s="35" t="s">
        <v>217</v>
      </c>
      <c r="CO23820" s="52"/>
      <c r="CP23820" s="52"/>
      <c r="CQ23820" s="52"/>
      <c r="CR23820" s="52"/>
      <c r="CS23820" s="52"/>
      <c r="CT23820" s="52"/>
      <c r="CU23820" s="33"/>
      <c r="CV23820" s="33"/>
    </row>
    <row r="23821" spans="74:100">
      <c r="BV23821" s="62"/>
      <c r="BW23821" s="62"/>
      <c r="BX23821" s="62"/>
      <c r="BY23821" s="62"/>
      <c r="BZ23821" s="62"/>
      <c r="CA23821" s="62"/>
      <c r="CB23821" s="62"/>
      <c r="CC23821" s="62"/>
      <c r="CD23821" s="62"/>
      <c r="CE23821" s="62"/>
      <c r="CF23821" s="62"/>
      <c r="CL23821" s="35" t="s">
        <v>13275</v>
      </c>
      <c r="CM23821" s="35" t="s">
        <v>217</v>
      </c>
      <c r="CN23821" s="35" t="s">
        <v>217</v>
      </c>
      <c r="CO23821" s="52"/>
      <c r="CP23821" s="52"/>
      <c r="CQ23821" s="52"/>
      <c r="CR23821" s="52"/>
      <c r="CS23821" s="52"/>
      <c r="CT23821" s="52"/>
      <c r="CU23821" s="33"/>
      <c r="CV23821" s="33"/>
    </row>
    <row r="23822" spans="74:100">
      <c r="BV23822" s="62"/>
      <c r="BW23822" s="62"/>
      <c r="BX23822" s="62"/>
      <c r="BY23822" s="62"/>
      <c r="BZ23822" s="62"/>
      <c r="CA23822" s="62"/>
      <c r="CB23822" s="62"/>
      <c r="CC23822" s="62"/>
      <c r="CD23822" s="62"/>
      <c r="CE23822" s="62"/>
      <c r="CF23822" s="62"/>
      <c r="CL23822" s="35" t="s">
        <v>13276</v>
      </c>
      <c r="CM23822" s="35" t="s">
        <v>217</v>
      </c>
      <c r="CN23822" s="35" t="s">
        <v>217</v>
      </c>
      <c r="CO23822" s="52"/>
      <c r="CP23822" s="52"/>
      <c r="CQ23822" s="52"/>
      <c r="CR23822" s="52"/>
      <c r="CS23822" s="52"/>
      <c r="CT23822" s="52"/>
      <c r="CU23822" s="33"/>
      <c r="CV23822" s="33"/>
    </row>
    <row r="23823" spans="74:100">
      <c r="BV23823" s="62"/>
      <c r="BW23823" s="62"/>
      <c r="BX23823" s="62"/>
      <c r="BY23823" s="62"/>
      <c r="BZ23823" s="62"/>
      <c r="CA23823" s="62"/>
      <c r="CB23823" s="62"/>
      <c r="CC23823" s="62"/>
      <c r="CD23823" s="62"/>
      <c r="CE23823" s="62"/>
      <c r="CF23823" s="62"/>
      <c r="CL23823" s="35" t="s">
        <v>13277</v>
      </c>
      <c r="CM23823" s="35" t="s">
        <v>217</v>
      </c>
      <c r="CN23823" s="35" t="s">
        <v>217</v>
      </c>
      <c r="CO23823" s="52"/>
      <c r="CP23823" s="52"/>
      <c r="CQ23823" s="52"/>
      <c r="CR23823" s="52"/>
      <c r="CS23823" s="52"/>
      <c r="CT23823" s="52"/>
      <c r="CU23823" s="33"/>
      <c r="CV23823" s="33"/>
    </row>
    <row r="23824" spans="74:100">
      <c r="BV23824" s="62"/>
      <c r="BW23824" s="62"/>
      <c r="BX23824" s="62"/>
      <c r="BY23824" s="62"/>
      <c r="BZ23824" s="62"/>
      <c r="CA23824" s="62"/>
      <c r="CB23824" s="62"/>
      <c r="CC23824" s="62"/>
      <c r="CD23824" s="62"/>
      <c r="CE23824" s="62"/>
      <c r="CF23824" s="62"/>
      <c r="CL23824" s="35" t="s">
        <v>13268</v>
      </c>
      <c r="CM23824" s="35" t="s">
        <v>217</v>
      </c>
      <c r="CN23824" s="35" t="s">
        <v>217</v>
      </c>
      <c r="CO23824" s="52"/>
      <c r="CP23824" s="52"/>
      <c r="CQ23824" s="52"/>
      <c r="CR23824" s="52"/>
      <c r="CS23824" s="52"/>
      <c r="CT23824" s="52"/>
      <c r="CU23824" s="33"/>
      <c r="CV23824" s="33"/>
    </row>
    <row r="23825" spans="74:100">
      <c r="BV23825" s="62"/>
      <c r="BW23825" s="62"/>
      <c r="BX23825" s="62"/>
      <c r="BY23825" s="62"/>
      <c r="BZ23825" s="62"/>
      <c r="CA23825" s="62"/>
      <c r="CB23825" s="62"/>
      <c r="CC23825" s="62"/>
      <c r="CD23825" s="62"/>
      <c r="CE23825" s="62"/>
      <c r="CF23825" s="62"/>
      <c r="CL23825" s="35" t="s">
        <v>13269</v>
      </c>
      <c r="CM23825" s="35" t="s">
        <v>217</v>
      </c>
      <c r="CN23825" s="35" t="s">
        <v>217</v>
      </c>
      <c r="CO23825" s="52"/>
      <c r="CP23825" s="52"/>
      <c r="CQ23825" s="52"/>
      <c r="CR23825" s="52"/>
      <c r="CS23825" s="52"/>
      <c r="CT23825" s="52"/>
      <c r="CU23825" s="33"/>
      <c r="CV23825" s="33"/>
    </row>
    <row r="23826" spans="74:100">
      <c r="BV23826" s="62"/>
      <c r="BW23826" s="62"/>
      <c r="BX23826" s="62"/>
      <c r="BY23826" s="62"/>
      <c r="BZ23826" s="62"/>
      <c r="CA23826" s="62"/>
      <c r="CB23826" s="62"/>
      <c r="CC23826" s="62"/>
      <c r="CD23826" s="62"/>
      <c r="CE23826" s="62"/>
      <c r="CF23826" s="62"/>
      <c r="CL23826" s="35" t="s">
        <v>13270</v>
      </c>
      <c r="CM23826" s="35" t="s">
        <v>217</v>
      </c>
      <c r="CN23826" s="35" t="s">
        <v>217</v>
      </c>
      <c r="CO23826" s="52"/>
      <c r="CP23826" s="52"/>
      <c r="CQ23826" s="52"/>
      <c r="CR23826" s="52"/>
      <c r="CS23826" s="52"/>
      <c r="CT23826" s="52"/>
      <c r="CU23826" s="33"/>
      <c r="CV23826" s="33"/>
    </row>
    <row r="23827" spans="74:100">
      <c r="BV23827" s="62"/>
      <c r="BW23827" s="62"/>
      <c r="BX23827" s="62"/>
      <c r="BY23827" s="62"/>
      <c r="BZ23827" s="62"/>
      <c r="CA23827" s="62"/>
      <c r="CB23827" s="62"/>
      <c r="CC23827" s="62"/>
      <c r="CD23827" s="62"/>
      <c r="CE23827" s="62"/>
      <c r="CF23827" s="62"/>
      <c r="CL23827" s="35" t="s">
        <v>13271</v>
      </c>
      <c r="CM23827" s="35" t="s">
        <v>217</v>
      </c>
      <c r="CN23827" s="35" t="s">
        <v>217</v>
      </c>
      <c r="CO23827" s="52"/>
      <c r="CP23827" s="52"/>
      <c r="CQ23827" s="52"/>
      <c r="CR23827" s="52"/>
      <c r="CS23827" s="52"/>
      <c r="CT23827" s="52"/>
      <c r="CU23827" s="33"/>
      <c r="CV23827" s="33"/>
    </row>
    <row r="23828" spans="74:100">
      <c r="BV23828" s="62"/>
      <c r="BW23828" s="62"/>
      <c r="BX23828" s="62"/>
      <c r="BY23828" s="62"/>
      <c r="BZ23828" s="62"/>
      <c r="CA23828" s="62"/>
      <c r="CB23828" s="62"/>
      <c r="CC23828" s="62"/>
      <c r="CD23828" s="62"/>
      <c r="CE23828" s="62"/>
      <c r="CF23828" s="62"/>
      <c r="CL23828" s="35" t="s">
        <v>13278</v>
      </c>
      <c r="CM23828" s="35" t="s">
        <v>217</v>
      </c>
      <c r="CN23828" s="35" t="s">
        <v>217</v>
      </c>
      <c r="CO23828" s="52"/>
      <c r="CP23828" s="52"/>
      <c r="CQ23828" s="52"/>
      <c r="CR23828" s="52"/>
      <c r="CS23828" s="52"/>
      <c r="CT23828" s="52"/>
      <c r="CU23828" s="33"/>
      <c r="CV23828" s="33"/>
    </row>
    <row r="23829" spans="74:100">
      <c r="BV23829" s="62"/>
      <c r="BW23829" s="62"/>
      <c r="BX23829" s="62"/>
      <c r="BY23829" s="62"/>
      <c r="BZ23829" s="62"/>
      <c r="CA23829" s="62"/>
      <c r="CB23829" s="62"/>
      <c r="CC23829" s="62"/>
      <c r="CD23829" s="62"/>
      <c r="CE23829" s="62"/>
      <c r="CF23829" s="62"/>
      <c r="CL23829" s="35" t="s">
        <v>13279</v>
      </c>
      <c r="CM23829" s="35" t="s">
        <v>217</v>
      </c>
      <c r="CN23829" s="35" t="s">
        <v>217</v>
      </c>
      <c r="CO23829" s="52"/>
      <c r="CP23829" s="52"/>
      <c r="CQ23829" s="52"/>
      <c r="CR23829" s="52"/>
      <c r="CS23829" s="52"/>
      <c r="CT23829" s="52"/>
      <c r="CU23829" s="33"/>
      <c r="CV23829" s="33"/>
    </row>
    <row r="23830" spans="74:100">
      <c r="BV23830" s="62"/>
      <c r="BW23830" s="62"/>
      <c r="BX23830" s="62"/>
      <c r="BY23830" s="62"/>
      <c r="BZ23830" s="62"/>
      <c r="CA23830" s="62"/>
      <c r="CB23830" s="62"/>
      <c r="CC23830" s="62"/>
      <c r="CD23830" s="62"/>
      <c r="CE23830" s="62"/>
      <c r="CF23830" s="62"/>
      <c r="CL23830" s="56" t="s">
        <v>24263</v>
      </c>
      <c r="CM23830" s="56" t="s">
        <v>216</v>
      </c>
      <c r="CN23830" s="56" t="s">
        <v>216</v>
      </c>
      <c r="CO23830" s="52"/>
      <c r="CP23830" s="52"/>
      <c r="CQ23830" s="52"/>
      <c r="CR23830" s="52"/>
      <c r="CS23830" s="52"/>
      <c r="CT23830" s="52"/>
      <c r="CU23830" s="33"/>
      <c r="CV23830" s="33"/>
    </row>
    <row r="23831" spans="74:100">
      <c r="BV23831" s="62"/>
      <c r="BW23831" s="62"/>
      <c r="BX23831" s="62"/>
      <c r="BY23831" s="62"/>
      <c r="BZ23831" s="62"/>
      <c r="CA23831" s="62"/>
      <c r="CB23831" s="62"/>
      <c r="CC23831" s="62"/>
      <c r="CD23831" s="62"/>
      <c r="CE23831" s="62"/>
      <c r="CF23831" s="62"/>
      <c r="CL23831" s="56" t="s">
        <v>13282</v>
      </c>
      <c r="CM23831" s="56" t="s">
        <v>216</v>
      </c>
      <c r="CN23831" s="56" t="s">
        <v>216</v>
      </c>
      <c r="CO23831" s="52"/>
      <c r="CP23831" s="52"/>
      <c r="CQ23831" s="52"/>
      <c r="CR23831" s="52"/>
      <c r="CS23831" s="52"/>
      <c r="CT23831" s="52"/>
      <c r="CU23831" s="33"/>
      <c r="CV23831" s="33"/>
    </row>
    <row r="23832" spans="74:100">
      <c r="BV23832" s="62"/>
      <c r="BW23832" s="62"/>
      <c r="BX23832" s="62"/>
      <c r="BY23832" s="62"/>
      <c r="BZ23832" s="62"/>
      <c r="CA23832" s="62"/>
      <c r="CB23832" s="62"/>
      <c r="CC23832" s="62"/>
      <c r="CD23832" s="62"/>
      <c r="CE23832" s="62"/>
      <c r="CF23832" s="62"/>
      <c r="CL23832" s="56" t="s">
        <v>24264</v>
      </c>
      <c r="CM23832" s="56" t="s">
        <v>216</v>
      </c>
      <c r="CN23832" s="56" t="s">
        <v>216</v>
      </c>
      <c r="CO23832" s="52"/>
      <c r="CP23832" s="52"/>
      <c r="CQ23832" s="52"/>
      <c r="CR23832" s="52"/>
      <c r="CS23832" s="52"/>
      <c r="CT23832" s="52"/>
      <c r="CU23832" s="33"/>
      <c r="CV23832" s="33"/>
    </row>
    <row r="23833" spans="74:100">
      <c r="BV23833" s="62"/>
      <c r="BW23833" s="62"/>
      <c r="BX23833" s="62"/>
      <c r="BY23833" s="62"/>
      <c r="BZ23833" s="62"/>
      <c r="CA23833" s="62"/>
      <c r="CB23833" s="62"/>
      <c r="CC23833" s="62"/>
      <c r="CD23833" s="62"/>
      <c r="CE23833" s="62"/>
      <c r="CF23833" s="62"/>
      <c r="CL23833" s="56" t="s">
        <v>26074</v>
      </c>
      <c r="CM23833" s="56" t="s">
        <v>216</v>
      </c>
      <c r="CN23833" s="56" t="s">
        <v>216</v>
      </c>
      <c r="CO23833" s="52"/>
      <c r="CP23833" s="52"/>
      <c r="CQ23833" s="52"/>
      <c r="CR23833" s="52"/>
      <c r="CS23833" s="52"/>
      <c r="CT23833" s="52"/>
      <c r="CU23833" s="33"/>
      <c r="CV23833" s="33"/>
    </row>
    <row r="23834" spans="74:100">
      <c r="BV23834" s="62"/>
      <c r="BW23834" s="62"/>
      <c r="BX23834" s="62"/>
      <c r="BY23834" s="62"/>
      <c r="BZ23834" s="62"/>
      <c r="CA23834" s="62"/>
      <c r="CB23834" s="62"/>
      <c r="CC23834" s="62"/>
      <c r="CD23834" s="62"/>
      <c r="CE23834" s="62"/>
      <c r="CF23834" s="62"/>
      <c r="CL23834" s="56" t="s">
        <v>26075</v>
      </c>
      <c r="CM23834" s="56" t="s">
        <v>216</v>
      </c>
      <c r="CN23834" s="56" t="s">
        <v>216</v>
      </c>
      <c r="CO23834" s="52"/>
      <c r="CP23834" s="52"/>
      <c r="CQ23834" s="52"/>
      <c r="CR23834" s="52"/>
      <c r="CS23834" s="52"/>
      <c r="CT23834" s="52"/>
      <c r="CU23834" s="33"/>
      <c r="CV23834" s="33"/>
    </row>
    <row r="23835" spans="74:100">
      <c r="BV23835" s="62"/>
      <c r="BW23835" s="62"/>
      <c r="BX23835" s="62"/>
      <c r="BY23835" s="62"/>
      <c r="BZ23835" s="62"/>
      <c r="CA23835" s="62"/>
      <c r="CB23835" s="62"/>
      <c r="CC23835" s="62"/>
      <c r="CD23835" s="62"/>
      <c r="CE23835" s="62"/>
      <c r="CF23835" s="62"/>
      <c r="CL23835" s="35" t="s">
        <v>24265</v>
      </c>
      <c r="CM23835" s="35" t="s">
        <v>217</v>
      </c>
      <c r="CN23835" s="35" t="s">
        <v>217</v>
      </c>
      <c r="CO23835" s="52"/>
      <c r="CP23835" s="52"/>
      <c r="CQ23835" s="52"/>
      <c r="CR23835" s="52"/>
      <c r="CS23835" s="52"/>
      <c r="CT23835" s="52"/>
      <c r="CU23835" s="33"/>
      <c r="CV23835" s="33"/>
    </row>
    <row r="23836" spans="74:100">
      <c r="BV23836" s="62"/>
      <c r="BW23836" s="62"/>
      <c r="BX23836" s="62"/>
      <c r="BY23836" s="62"/>
      <c r="BZ23836" s="62"/>
      <c r="CA23836" s="62"/>
      <c r="CB23836" s="62"/>
      <c r="CC23836" s="62"/>
      <c r="CD23836" s="62"/>
      <c r="CE23836" s="62"/>
      <c r="CF23836" s="62"/>
      <c r="CL23836" s="56" t="s">
        <v>26076</v>
      </c>
      <c r="CM23836" s="56" t="s">
        <v>214</v>
      </c>
      <c r="CN23836" s="56" t="s">
        <v>214</v>
      </c>
      <c r="CO23836" s="52"/>
      <c r="CP23836" s="52"/>
      <c r="CQ23836" s="52"/>
      <c r="CR23836" s="52"/>
      <c r="CS23836" s="52"/>
      <c r="CT23836" s="52"/>
      <c r="CU23836" s="33"/>
      <c r="CV23836" s="33"/>
    </row>
    <row r="23837" spans="74:100">
      <c r="BV23837" s="62"/>
      <c r="BW23837" s="62"/>
      <c r="BX23837" s="62"/>
      <c r="BY23837" s="62"/>
      <c r="BZ23837" s="62"/>
      <c r="CA23837" s="62"/>
      <c r="CB23837" s="62"/>
      <c r="CC23837" s="62"/>
      <c r="CD23837" s="62"/>
      <c r="CE23837" s="62"/>
      <c r="CF23837" s="62"/>
      <c r="CL23837" s="35" t="s">
        <v>24266</v>
      </c>
      <c r="CM23837" s="35" t="s">
        <v>217</v>
      </c>
      <c r="CN23837" s="35" t="s">
        <v>217</v>
      </c>
      <c r="CO23837" s="52"/>
      <c r="CP23837" s="52"/>
      <c r="CQ23837" s="52"/>
      <c r="CR23837" s="52"/>
      <c r="CS23837" s="52"/>
      <c r="CT23837" s="52"/>
      <c r="CU23837" s="33"/>
      <c r="CV23837" s="33"/>
    </row>
    <row r="23838" spans="74:100">
      <c r="BV23838" s="62"/>
      <c r="BW23838" s="62"/>
      <c r="BX23838" s="62"/>
      <c r="BY23838" s="62"/>
      <c r="BZ23838" s="62"/>
      <c r="CA23838" s="62"/>
      <c r="CB23838" s="62"/>
      <c r="CC23838" s="62"/>
      <c r="CD23838" s="62"/>
      <c r="CE23838" s="62"/>
      <c r="CF23838" s="62"/>
      <c r="CL23838" s="35" t="s">
        <v>24267</v>
      </c>
      <c r="CM23838" s="35" t="s">
        <v>217</v>
      </c>
      <c r="CN23838" s="35" t="s">
        <v>217</v>
      </c>
      <c r="CO23838" s="52"/>
      <c r="CP23838" s="52"/>
      <c r="CQ23838" s="52"/>
      <c r="CR23838" s="52"/>
      <c r="CS23838" s="52"/>
      <c r="CT23838" s="52"/>
      <c r="CU23838" s="33"/>
      <c r="CV23838" s="33"/>
    </row>
    <row r="23839" spans="74:100">
      <c r="BV23839" s="62"/>
      <c r="BW23839" s="62"/>
      <c r="BX23839" s="62"/>
      <c r="BY23839" s="62"/>
      <c r="BZ23839" s="62"/>
      <c r="CA23839" s="62"/>
      <c r="CB23839" s="62"/>
      <c r="CC23839" s="62"/>
      <c r="CD23839" s="62"/>
      <c r="CE23839" s="62"/>
      <c r="CF23839" s="62"/>
      <c r="CL23839" s="56" t="s">
        <v>7480</v>
      </c>
      <c r="CM23839" s="56" t="s">
        <v>213</v>
      </c>
      <c r="CN23839" s="56" t="s">
        <v>213</v>
      </c>
      <c r="CO23839" s="52"/>
      <c r="CP23839" s="52"/>
      <c r="CQ23839" s="52"/>
      <c r="CR23839" s="52"/>
      <c r="CS23839" s="52"/>
      <c r="CT23839" s="52"/>
      <c r="CU23839" s="33"/>
      <c r="CV23839" s="33"/>
    </row>
    <row r="23840" spans="74:100">
      <c r="BV23840" s="62"/>
      <c r="BW23840" s="62"/>
      <c r="BX23840" s="62"/>
      <c r="BY23840" s="62"/>
      <c r="BZ23840" s="62"/>
      <c r="CA23840" s="62"/>
      <c r="CB23840" s="62"/>
      <c r="CC23840" s="62"/>
      <c r="CD23840" s="62"/>
      <c r="CE23840" s="62"/>
      <c r="CF23840" s="62"/>
      <c r="CL23840" s="56" t="s">
        <v>7481</v>
      </c>
      <c r="CM23840" s="56" t="s">
        <v>213</v>
      </c>
      <c r="CN23840" s="56" t="s">
        <v>213</v>
      </c>
      <c r="CO23840" s="52"/>
      <c r="CP23840" s="52"/>
      <c r="CQ23840" s="52"/>
      <c r="CR23840" s="52"/>
      <c r="CS23840" s="52"/>
      <c r="CT23840" s="52"/>
      <c r="CU23840" s="33"/>
      <c r="CV23840" s="33"/>
    </row>
    <row r="23841" spans="74:100">
      <c r="BV23841" s="62"/>
      <c r="BW23841" s="62"/>
      <c r="BX23841" s="62"/>
      <c r="BY23841" s="62"/>
      <c r="BZ23841" s="62"/>
      <c r="CA23841" s="62"/>
      <c r="CB23841" s="62"/>
      <c r="CC23841" s="62"/>
      <c r="CD23841" s="62"/>
      <c r="CE23841" s="62"/>
      <c r="CF23841" s="62"/>
      <c r="CL23841" s="35" t="s">
        <v>11108</v>
      </c>
      <c r="CM23841" s="35" t="s">
        <v>217</v>
      </c>
      <c r="CN23841" s="35" t="s">
        <v>217</v>
      </c>
      <c r="CO23841" s="52"/>
      <c r="CP23841" s="52"/>
      <c r="CQ23841" s="52"/>
      <c r="CR23841" s="52"/>
      <c r="CS23841" s="52"/>
      <c r="CT23841" s="52"/>
      <c r="CU23841" s="33"/>
      <c r="CV23841" s="33"/>
    </row>
    <row r="23842" spans="74:100">
      <c r="BV23842" s="62"/>
      <c r="BW23842" s="62"/>
      <c r="BX23842" s="62"/>
      <c r="BY23842" s="62"/>
      <c r="BZ23842" s="62"/>
      <c r="CA23842" s="62"/>
      <c r="CB23842" s="62"/>
      <c r="CC23842" s="62"/>
      <c r="CD23842" s="62"/>
      <c r="CE23842" s="62"/>
      <c r="CF23842" s="62"/>
      <c r="CL23842" s="35" t="s">
        <v>15811</v>
      </c>
      <c r="CM23842" s="35" t="s">
        <v>217</v>
      </c>
      <c r="CN23842" s="35" t="s">
        <v>217</v>
      </c>
      <c r="CO23842" s="52"/>
      <c r="CP23842" s="52"/>
      <c r="CQ23842" s="52"/>
      <c r="CR23842" s="52"/>
      <c r="CS23842" s="52"/>
      <c r="CT23842" s="52"/>
      <c r="CU23842" s="33"/>
      <c r="CV23842" s="33"/>
    </row>
    <row r="23843" spans="74:100">
      <c r="BV23843" s="62"/>
      <c r="BW23843" s="62"/>
      <c r="BX23843" s="62"/>
      <c r="BY23843" s="62"/>
      <c r="BZ23843" s="62"/>
      <c r="CA23843" s="62"/>
      <c r="CB23843" s="62"/>
      <c r="CC23843" s="62"/>
      <c r="CD23843" s="62"/>
      <c r="CE23843" s="62"/>
      <c r="CF23843" s="62"/>
      <c r="CL23843" s="35" t="s">
        <v>29776</v>
      </c>
      <c r="CM23843" s="35" t="s">
        <v>217</v>
      </c>
      <c r="CN23843" s="35" t="s">
        <v>217</v>
      </c>
      <c r="CO23843" s="52"/>
      <c r="CP23843" s="52"/>
      <c r="CQ23843" s="52"/>
      <c r="CR23843" s="52"/>
      <c r="CS23843" s="52"/>
      <c r="CT23843" s="52"/>
      <c r="CU23843" s="33"/>
      <c r="CV23843" s="33"/>
    </row>
    <row r="23844" spans="74:100">
      <c r="BV23844" s="62"/>
      <c r="BW23844" s="62"/>
      <c r="BX23844" s="62"/>
      <c r="BY23844" s="62"/>
      <c r="BZ23844" s="62"/>
      <c r="CA23844" s="62"/>
      <c r="CB23844" s="62"/>
      <c r="CC23844" s="62"/>
      <c r="CD23844" s="62"/>
      <c r="CE23844" s="62"/>
      <c r="CF23844" s="62"/>
      <c r="CL23844" s="35" t="s">
        <v>11098</v>
      </c>
      <c r="CM23844" s="35" t="s">
        <v>217</v>
      </c>
      <c r="CN23844" s="35" t="s">
        <v>217</v>
      </c>
      <c r="CO23844" s="52"/>
      <c r="CP23844" s="52"/>
      <c r="CQ23844" s="52"/>
      <c r="CR23844" s="52"/>
      <c r="CS23844" s="52"/>
      <c r="CT23844" s="52"/>
      <c r="CU23844" s="33"/>
      <c r="CV23844" s="33"/>
    </row>
    <row r="23845" spans="74:100">
      <c r="BV23845" s="62"/>
      <c r="BW23845" s="62"/>
      <c r="BX23845" s="62"/>
      <c r="BY23845" s="62"/>
      <c r="BZ23845" s="62"/>
      <c r="CA23845" s="62"/>
      <c r="CB23845" s="62"/>
      <c r="CC23845" s="62"/>
      <c r="CD23845" s="62"/>
      <c r="CE23845" s="62"/>
      <c r="CF23845" s="62"/>
      <c r="CL23845" s="56" t="s">
        <v>11707</v>
      </c>
      <c r="CM23845" s="56" t="s">
        <v>215</v>
      </c>
      <c r="CN23845" s="56" t="s">
        <v>215</v>
      </c>
      <c r="CO23845" s="52"/>
      <c r="CP23845" s="52"/>
      <c r="CQ23845" s="52"/>
      <c r="CR23845" s="52"/>
      <c r="CS23845" s="52"/>
      <c r="CT23845" s="52"/>
      <c r="CU23845" s="33"/>
      <c r="CV23845" s="33"/>
    </row>
    <row r="23846" spans="74:100">
      <c r="BV23846" s="62"/>
      <c r="BW23846" s="62"/>
      <c r="BX23846" s="62"/>
      <c r="BY23846" s="62"/>
      <c r="BZ23846" s="62"/>
      <c r="CA23846" s="62"/>
      <c r="CB23846" s="62"/>
      <c r="CC23846" s="62"/>
      <c r="CD23846" s="62"/>
      <c r="CE23846" s="62"/>
      <c r="CF23846" s="62"/>
      <c r="CL23846" s="35" t="s">
        <v>9223</v>
      </c>
      <c r="CM23846" s="35" t="s">
        <v>217</v>
      </c>
      <c r="CN23846" s="35" t="s">
        <v>217</v>
      </c>
      <c r="CO23846" s="52"/>
      <c r="CP23846" s="52"/>
      <c r="CQ23846" s="52"/>
      <c r="CR23846" s="52"/>
      <c r="CS23846" s="52"/>
      <c r="CT23846" s="52"/>
      <c r="CU23846" s="33"/>
      <c r="CV23846" s="33"/>
    </row>
    <row r="23847" spans="74:100">
      <c r="BV23847" s="62"/>
      <c r="BW23847" s="62"/>
      <c r="BX23847" s="62"/>
      <c r="BY23847" s="62"/>
      <c r="BZ23847" s="62"/>
      <c r="CA23847" s="62"/>
      <c r="CB23847" s="62"/>
      <c r="CC23847" s="62"/>
      <c r="CD23847" s="62"/>
      <c r="CE23847" s="62"/>
      <c r="CF23847" s="62"/>
      <c r="CL23847" s="35" t="s">
        <v>13289</v>
      </c>
      <c r="CM23847" s="35" t="s">
        <v>217</v>
      </c>
      <c r="CN23847" s="35" t="s">
        <v>217</v>
      </c>
      <c r="CO23847" s="52"/>
      <c r="CP23847" s="52"/>
      <c r="CQ23847" s="52"/>
      <c r="CR23847" s="52"/>
      <c r="CS23847" s="52"/>
      <c r="CT23847" s="52"/>
      <c r="CU23847" s="33"/>
      <c r="CV23847" s="33"/>
    </row>
    <row r="23848" spans="74:100">
      <c r="BV23848" s="62"/>
      <c r="BW23848" s="62"/>
      <c r="BX23848" s="62"/>
      <c r="BY23848" s="62"/>
      <c r="BZ23848" s="62"/>
      <c r="CA23848" s="62"/>
      <c r="CB23848" s="62"/>
      <c r="CC23848" s="62"/>
      <c r="CD23848" s="62"/>
      <c r="CE23848" s="62"/>
      <c r="CF23848" s="62"/>
      <c r="CL23848" s="35" t="s">
        <v>13290</v>
      </c>
      <c r="CM23848" s="35" t="s">
        <v>217</v>
      </c>
      <c r="CN23848" s="35" t="s">
        <v>217</v>
      </c>
      <c r="CO23848" s="52"/>
      <c r="CP23848" s="52"/>
      <c r="CQ23848" s="52"/>
      <c r="CR23848" s="52"/>
      <c r="CS23848" s="52"/>
      <c r="CT23848" s="52"/>
      <c r="CU23848" s="33"/>
      <c r="CV23848" s="33"/>
    </row>
    <row r="23849" spans="74:100">
      <c r="BV23849" s="62"/>
      <c r="BW23849" s="62"/>
      <c r="BX23849" s="62"/>
      <c r="BY23849" s="62"/>
      <c r="BZ23849" s="62"/>
      <c r="CA23849" s="62"/>
      <c r="CB23849" s="62"/>
      <c r="CC23849" s="62"/>
      <c r="CD23849" s="62"/>
      <c r="CE23849" s="62"/>
      <c r="CF23849" s="62"/>
      <c r="CL23849" s="35" t="s">
        <v>13291</v>
      </c>
      <c r="CM23849" s="35" t="s">
        <v>217</v>
      </c>
      <c r="CN23849" s="35" t="s">
        <v>217</v>
      </c>
      <c r="CO23849" s="52"/>
      <c r="CP23849" s="52"/>
      <c r="CQ23849" s="52"/>
      <c r="CR23849" s="52"/>
      <c r="CS23849" s="52"/>
      <c r="CT23849" s="52"/>
      <c r="CU23849" s="33"/>
      <c r="CV23849" s="33"/>
    </row>
    <row r="23850" spans="74:100">
      <c r="BV23850" s="62"/>
      <c r="BW23850" s="62"/>
      <c r="BX23850" s="62"/>
      <c r="BY23850" s="62"/>
      <c r="BZ23850" s="62"/>
      <c r="CA23850" s="62"/>
      <c r="CB23850" s="62"/>
      <c r="CC23850" s="62"/>
      <c r="CD23850" s="62"/>
      <c r="CE23850" s="62"/>
      <c r="CF23850" s="62"/>
      <c r="CL23850" s="35" t="s">
        <v>13292</v>
      </c>
      <c r="CM23850" s="35" t="s">
        <v>217</v>
      </c>
      <c r="CN23850" s="35" t="s">
        <v>217</v>
      </c>
      <c r="CO23850" s="52"/>
      <c r="CP23850" s="52"/>
      <c r="CQ23850" s="52"/>
      <c r="CR23850" s="52"/>
      <c r="CS23850" s="52"/>
      <c r="CT23850" s="52"/>
      <c r="CU23850" s="33"/>
      <c r="CV23850" s="33"/>
    </row>
    <row r="23851" spans="74:100">
      <c r="BV23851" s="62"/>
      <c r="BW23851" s="62"/>
      <c r="BX23851" s="62"/>
      <c r="BY23851" s="62"/>
      <c r="BZ23851" s="62"/>
      <c r="CA23851" s="62"/>
      <c r="CB23851" s="62"/>
      <c r="CC23851" s="62"/>
      <c r="CD23851" s="62"/>
      <c r="CE23851" s="62"/>
      <c r="CF23851" s="62"/>
      <c r="CL23851" s="56" t="s">
        <v>13296</v>
      </c>
      <c r="CM23851" s="56" t="s">
        <v>217</v>
      </c>
      <c r="CN23851" s="56" t="s">
        <v>217</v>
      </c>
      <c r="CO23851" s="52"/>
      <c r="CP23851" s="52"/>
      <c r="CQ23851" s="52"/>
      <c r="CR23851" s="52"/>
      <c r="CS23851" s="52"/>
      <c r="CT23851" s="52"/>
      <c r="CU23851" s="33"/>
      <c r="CV23851" s="33"/>
    </row>
    <row r="23852" spans="74:100">
      <c r="BV23852" s="62"/>
      <c r="BW23852" s="62"/>
      <c r="BX23852" s="62"/>
      <c r="BY23852" s="62"/>
      <c r="BZ23852" s="62"/>
      <c r="CA23852" s="62"/>
      <c r="CB23852" s="62"/>
      <c r="CC23852" s="62"/>
      <c r="CD23852" s="62"/>
      <c r="CE23852" s="62"/>
      <c r="CF23852" s="62"/>
      <c r="CL23852" s="56" t="s">
        <v>13297</v>
      </c>
      <c r="CM23852" s="56" t="s">
        <v>217</v>
      </c>
      <c r="CN23852" s="56" t="s">
        <v>217</v>
      </c>
      <c r="CO23852" s="52"/>
      <c r="CP23852" s="52"/>
      <c r="CQ23852" s="52"/>
      <c r="CR23852" s="52"/>
      <c r="CS23852" s="52"/>
      <c r="CT23852" s="52"/>
      <c r="CU23852" s="33"/>
      <c r="CV23852" s="33"/>
    </row>
    <row r="23853" spans="74:100">
      <c r="BV23853" s="62"/>
      <c r="BW23853" s="62"/>
      <c r="BX23853" s="62"/>
      <c r="BY23853" s="62"/>
      <c r="BZ23853" s="62"/>
      <c r="CA23853" s="62"/>
      <c r="CB23853" s="62"/>
      <c r="CC23853" s="62"/>
      <c r="CD23853" s="62"/>
      <c r="CE23853" s="62"/>
      <c r="CF23853" s="62"/>
      <c r="CL23853" s="56" t="s">
        <v>13298</v>
      </c>
      <c r="CM23853" s="56" t="s">
        <v>217</v>
      </c>
      <c r="CN23853" s="56" t="s">
        <v>217</v>
      </c>
      <c r="CO23853" s="52"/>
      <c r="CP23853" s="52"/>
      <c r="CQ23853" s="52"/>
      <c r="CR23853" s="52"/>
      <c r="CS23853" s="52"/>
      <c r="CT23853" s="52"/>
      <c r="CU23853" s="33"/>
      <c r="CV23853" s="33"/>
    </row>
    <row r="23854" spans="74:100">
      <c r="BV23854" s="62"/>
      <c r="BW23854" s="62"/>
      <c r="BX23854" s="62"/>
      <c r="BY23854" s="62"/>
      <c r="BZ23854" s="62"/>
      <c r="CA23854" s="62"/>
      <c r="CB23854" s="62"/>
      <c r="CC23854" s="62"/>
      <c r="CD23854" s="62"/>
      <c r="CE23854" s="62"/>
      <c r="CF23854" s="62"/>
      <c r="CL23854" s="56" t="s">
        <v>13299</v>
      </c>
      <c r="CM23854" s="56" t="s">
        <v>217</v>
      </c>
      <c r="CN23854" s="56" t="s">
        <v>217</v>
      </c>
      <c r="CO23854" s="52"/>
      <c r="CP23854" s="52"/>
      <c r="CQ23854" s="52"/>
      <c r="CR23854" s="52"/>
      <c r="CS23854" s="52"/>
      <c r="CT23854" s="52"/>
      <c r="CU23854" s="33"/>
      <c r="CV23854" s="33"/>
    </row>
    <row r="23855" spans="74:100">
      <c r="BV23855" s="62"/>
      <c r="BW23855" s="62"/>
      <c r="BX23855" s="62"/>
      <c r="BY23855" s="62"/>
      <c r="BZ23855" s="62"/>
      <c r="CA23855" s="62"/>
      <c r="CB23855" s="62"/>
      <c r="CC23855" s="62"/>
      <c r="CD23855" s="62"/>
      <c r="CE23855" s="62"/>
      <c r="CF23855" s="62"/>
      <c r="CL23855" s="56" t="s">
        <v>13300</v>
      </c>
      <c r="CM23855" s="56" t="s">
        <v>217</v>
      </c>
      <c r="CN23855" s="56" t="s">
        <v>217</v>
      </c>
      <c r="CO23855" s="52"/>
      <c r="CP23855" s="52"/>
      <c r="CQ23855" s="52"/>
      <c r="CR23855" s="52"/>
      <c r="CS23855" s="52"/>
      <c r="CT23855" s="52"/>
      <c r="CU23855" s="33"/>
      <c r="CV23855" s="33"/>
    </row>
    <row r="23856" spans="74:100">
      <c r="BV23856" s="62"/>
      <c r="BW23856" s="62"/>
      <c r="BX23856" s="62"/>
      <c r="BY23856" s="62"/>
      <c r="BZ23856" s="62"/>
      <c r="CA23856" s="62"/>
      <c r="CB23856" s="62"/>
      <c r="CC23856" s="62"/>
      <c r="CD23856" s="62"/>
      <c r="CE23856" s="62"/>
      <c r="CF23856" s="62"/>
      <c r="CL23856" s="56" t="s">
        <v>13301</v>
      </c>
      <c r="CM23856" s="56" t="s">
        <v>217</v>
      </c>
      <c r="CN23856" s="56" t="s">
        <v>217</v>
      </c>
      <c r="CO23856" s="52"/>
      <c r="CP23856" s="52"/>
      <c r="CQ23856" s="52"/>
      <c r="CR23856" s="52"/>
      <c r="CS23856" s="52"/>
      <c r="CT23856" s="52"/>
      <c r="CU23856" s="33"/>
      <c r="CV23856" s="33"/>
    </row>
    <row r="23857" spans="74:100">
      <c r="BV23857" s="62"/>
      <c r="BW23857" s="62"/>
      <c r="BX23857" s="62"/>
      <c r="BY23857" s="62"/>
      <c r="BZ23857" s="62"/>
      <c r="CA23857" s="62"/>
      <c r="CB23857" s="62"/>
      <c r="CC23857" s="62"/>
      <c r="CD23857" s="62"/>
      <c r="CE23857" s="62"/>
      <c r="CF23857" s="62"/>
      <c r="CL23857" s="56" t="s">
        <v>13302</v>
      </c>
      <c r="CM23857" s="56" t="s">
        <v>217</v>
      </c>
      <c r="CN23857" s="56" t="s">
        <v>217</v>
      </c>
      <c r="CO23857" s="52"/>
      <c r="CP23857" s="52"/>
      <c r="CQ23857" s="52"/>
      <c r="CR23857" s="52"/>
      <c r="CS23857" s="52"/>
      <c r="CT23857" s="52"/>
      <c r="CU23857" s="33"/>
      <c r="CV23857" s="33"/>
    </row>
    <row r="23858" spans="74:100">
      <c r="BV23858" s="62"/>
      <c r="BW23858" s="62"/>
      <c r="BX23858" s="62"/>
      <c r="BY23858" s="62"/>
      <c r="BZ23858" s="62"/>
      <c r="CA23858" s="62"/>
      <c r="CB23858" s="62"/>
      <c r="CC23858" s="62"/>
      <c r="CD23858" s="62"/>
      <c r="CE23858" s="62"/>
      <c r="CF23858" s="62"/>
      <c r="CL23858" s="56" t="s">
        <v>13303</v>
      </c>
      <c r="CM23858" s="56" t="s">
        <v>217</v>
      </c>
      <c r="CN23858" s="56" t="s">
        <v>217</v>
      </c>
      <c r="CO23858" s="52"/>
      <c r="CP23858" s="52"/>
      <c r="CQ23858" s="52"/>
      <c r="CR23858" s="52"/>
      <c r="CS23858" s="52"/>
      <c r="CT23858" s="52"/>
      <c r="CU23858" s="33"/>
      <c r="CV23858" s="33"/>
    </row>
    <row r="23859" spans="74:100">
      <c r="BV23859" s="62"/>
      <c r="BW23859" s="62"/>
      <c r="BX23859" s="62"/>
      <c r="BY23859" s="62"/>
      <c r="BZ23859" s="62"/>
      <c r="CA23859" s="62"/>
      <c r="CB23859" s="62"/>
      <c r="CC23859" s="62"/>
      <c r="CD23859" s="62"/>
      <c r="CE23859" s="62"/>
      <c r="CF23859" s="62"/>
      <c r="CL23859" s="56" t="s">
        <v>13304</v>
      </c>
      <c r="CM23859" s="56" t="s">
        <v>217</v>
      </c>
      <c r="CN23859" s="56" t="s">
        <v>217</v>
      </c>
      <c r="CO23859" s="52"/>
      <c r="CP23859" s="52"/>
      <c r="CQ23859" s="52"/>
      <c r="CR23859" s="52"/>
      <c r="CS23859" s="52"/>
      <c r="CT23859" s="52"/>
      <c r="CU23859" s="33"/>
      <c r="CV23859" s="33"/>
    </row>
    <row r="23860" spans="74:100">
      <c r="BV23860" s="62"/>
      <c r="BW23860" s="62"/>
      <c r="BX23860" s="62"/>
      <c r="BY23860" s="62"/>
      <c r="BZ23860" s="62"/>
      <c r="CA23860" s="62"/>
      <c r="CB23860" s="62"/>
      <c r="CC23860" s="62"/>
      <c r="CD23860" s="62"/>
      <c r="CE23860" s="62"/>
      <c r="CF23860" s="62"/>
      <c r="CL23860" s="56" t="s">
        <v>13305</v>
      </c>
      <c r="CM23860" s="56" t="s">
        <v>217</v>
      </c>
      <c r="CN23860" s="56" t="s">
        <v>217</v>
      </c>
      <c r="CO23860" s="52"/>
      <c r="CP23860" s="52"/>
      <c r="CQ23860" s="52"/>
      <c r="CR23860" s="52"/>
      <c r="CS23860" s="52"/>
      <c r="CT23860" s="52"/>
      <c r="CU23860" s="33"/>
      <c r="CV23860" s="33"/>
    </row>
    <row r="23861" spans="74:100">
      <c r="BV23861" s="62"/>
      <c r="BW23861" s="62"/>
      <c r="BX23861" s="62"/>
      <c r="BY23861" s="62"/>
      <c r="BZ23861" s="62"/>
      <c r="CA23861" s="62"/>
      <c r="CB23861" s="62"/>
      <c r="CC23861" s="62"/>
      <c r="CD23861" s="62"/>
      <c r="CE23861" s="62"/>
      <c r="CF23861" s="62"/>
      <c r="CL23861" s="56" t="s">
        <v>13306</v>
      </c>
      <c r="CM23861" s="56" t="s">
        <v>217</v>
      </c>
      <c r="CN23861" s="56" t="s">
        <v>217</v>
      </c>
      <c r="CO23861" s="52"/>
      <c r="CP23861" s="52"/>
      <c r="CQ23861" s="52"/>
      <c r="CR23861" s="52"/>
      <c r="CS23861" s="52"/>
      <c r="CT23861" s="52"/>
      <c r="CU23861" s="33"/>
      <c r="CV23861" s="33"/>
    </row>
    <row r="23862" spans="74:100">
      <c r="BV23862" s="62"/>
      <c r="BW23862" s="62"/>
      <c r="BX23862" s="62"/>
      <c r="BY23862" s="62"/>
      <c r="BZ23862" s="62"/>
      <c r="CA23862" s="62"/>
      <c r="CB23862" s="62"/>
      <c r="CC23862" s="62"/>
      <c r="CD23862" s="62"/>
      <c r="CE23862" s="62"/>
      <c r="CF23862" s="62"/>
      <c r="CL23862" s="56" t="s">
        <v>11988</v>
      </c>
      <c r="CM23862" s="56" t="s">
        <v>214</v>
      </c>
      <c r="CN23862" s="56" t="s">
        <v>214</v>
      </c>
      <c r="CO23862" s="52"/>
      <c r="CP23862" s="52"/>
      <c r="CQ23862" s="52"/>
      <c r="CR23862" s="52"/>
      <c r="CS23862" s="52"/>
      <c r="CT23862" s="52"/>
      <c r="CU23862" s="33"/>
      <c r="CV23862" s="33"/>
    </row>
    <row r="23863" spans="74:100">
      <c r="BV23863" s="62"/>
      <c r="BW23863" s="62"/>
      <c r="BX23863" s="62"/>
      <c r="BY23863" s="62"/>
      <c r="BZ23863" s="62"/>
      <c r="CA23863" s="62"/>
      <c r="CB23863" s="62"/>
      <c r="CC23863" s="62"/>
      <c r="CD23863" s="62"/>
      <c r="CE23863" s="62"/>
      <c r="CF23863" s="62"/>
      <c r="CL23863" s="56" t="s">
        <v>13308</v>
      </c>
      <c r="CM23863" s="56" t="s">
        <v>215</v>
      </c>
      <c r="CN23863" s="56" t="s">
        <v>215</v>
      </c>
      <c r="CO23863" s="52"/>
      <c r="CP23863" s="52"/>
      <c r="CQ23863" s="52"/>
      <c r="CR23863" s="52"/>
      <c r="CS23863" s="52"/>
      <c r="CT23863" s="52"/>
      <c r="CU23863" s="33"/>
      <c r="CV23863" s="33"/>
    </row>
    <row r="23864" spans="74:100">
      <c r="BV23864" s="62"/>
      <c r="BW23864" s="62"/>
      <c r="BX23864" s="62"/>
      <c r="BY23864" s="62"/>
      <c r="BZ23864" s="62"/>
      <c r="CA23864" s="62"/>
      <c r="CB23864" s="62"/>
      <c r="CC23864" s="62"/>
      <c r="CD23864" s="62"/>
      <c r="CE23864" s="62"/>
      <c r="CF23864" s="62"/>
      <c r="CL23864" s="56" t="s">
        <v>13309</v>
      </c>
      <c r="CM23864" s="56" t="s">
        <v>215</v>
      </c>
      <c r="CN23864" s="56" t="s">
        <v>215</v>
      </c>
      <c r="CO23864" s="52"/>
      <c r="CP23864" s="52"/>
      <c r="CQ23864" s="52"/>
      <c r="CR23864" s="52"/>
      <c r="CS23864" s="52"/>
      <c r="CT23864" s="52"/>
      <c r="CU23864" s="33"/>
      <c r="CV23864" s="33"/>
    </row>
    <row r="23865" spans="74:100">
      <c r="BV23865" s="62"/>
      <c r="BW23865" s="62"/>
      <c r="BX23865" s="62"/>
      <c r="BY23865" s="62"/>
      <c r="BZ23865" s="62"/>
      <c r="CA23865" s="62"/>
      <c r="CB23865" s="62"/>
      <c r="CC23865" s="62"/>
      <c r="CD23865" s="62"/>
      <c r="CE23865" s="62"/>
      <c r="CF23865" s="62"/>
      <c r="CL23865" s="56" t="s">
        <v>13314</v>
      </c>
      <c r="CM23865" s="56" t="s">
        <v>214</v>
      </c>
      <c r="CN23865" s="56" t="s">
        <v>214</v>
      </c>
      <c r="CO23865" s="52"/>
      <c r="CP23865" s="52"/>
      <c r="CQ23865" s="52"/>
      <c r="CR23865" s="52"/>
      <c r="CS23865" s="52"/>
      <c r="CT23865" s="52"/>
      <c r="CU23865" s="33"/>
      <c r="CV23865" s="33"/>
    </row>
    <row r="23866" spans="74:100">
      <c r="BV23866" s="62"/>
      <c r="BW23866" s="62"/>
      <c r="BX23866" s="62"/>
      <c r="BY23866" s="62"/>
      <c r="BZ23866" s="62"/>
      <c r="CA23866" s="62"/>
      <c r="CB23866" s="62"/>
      <c r="CC23866" s="62"/>
      <c r="CD23866" s="62"/>
      <c r="CE23866" s="62"/>
      <c r="CF23866" s="62"/>
      <c r="CL23866" s="35" t="s">
        <v>29777</v>
      </c>
      <c r="CM23866" s="35" t="s">
        <v>217</v>
      </c>
      <c r="CN23866" s="35" t="s">
        <v>217</v>
      </c>
      <c r="CO23866" s="52"/>
      <c r="CP23866" s="52"/>
      <c r="CQ23866" s="52"/>
      <c r="CR23866" s="52"/>
      <c r="CS23866" s="52"/>
      <c r="CT23866" s="52"/>
      <c r="CU23866" s="33"/>
      <c r="CV23866" s="33"/>
    </row>
    <row r="23867" spans="74:100">
      <c r="BV23867" s="62"/>
      <c r="BW23867" s="62"/>
      <c r="BX23867" s="62"/>
      <c r="BY23867" s="62"/>
      <c r="BZ23867" s="62"/>
      <c r="CA23867" s="62"/>
      <c r="CB23867" s="62"/>
      <c r="CC23867" s="62"/>
      <c r="CD23867" s="62"/>
      <c r="CE23867" s="62"/>
      <c r="CF23867" s="62"/>
      <c r="CL23867" s="35" t="s">
        <v>29778</v>
      </c>
      <c r="CM23867" s="35" t="s">
        <v>217</v>
      </c>
      <c r="CN23867" s="35" t="s">
        <v>217</v>
      </c>
      <c r="CO23867" s="52"/>
      <c r="CP23867" s="52"/>
      <c r="CQ23867" s="52"/>
      <c r="CR23867" s="52"/>
      <c r="CS23867" s="52"/>
      <c r="CT23867" s="52"/>
      <c r="CU23867" s="33"/>
      <c r="CV23867" s="33"/>
    </row>
    <row r="23868" spans="74:100">
      <c r="BV23868" s="62"/>
      <c r="BW23868" s="62"/>
      <c r="BX23868" s="62"/>
      <c r="BY23868" s="62"/>
      <c r="BZ23868" s="62"/>
      <c r="CA23868" s="62"/>
      <c r="CB23868" s="62"/>
      <c r="CC23868" s="62"/>
      <c r="CD23868" s="62"/>
      <c r="CE23868" s="62"/>
      <c r="CF23868" s="62"/>
      <c r="CL23868" s="35" t="s">
        <v>29779</v>
      </c>
      <c r="CM23868" s="35" t="s">
        <v>217</v>
      </c>
      <c r="CN23868" s="35" t="s">
        <v>217</v>
      </c>
      <c r="CO23868" s="52"/>
      <c r="CP23868" s="52"/>
      <c r="CQ23868" s="52"/>
      <c r="CR23868" s="52"/>
      <c r="CS23868" s="52"/>
      <c r="CT23868" s="52"/>
      <c r="CU23868" s="33"/>
      <c r="CV23868" s="33"/>
    </row>
    <row r="23869" spans="74:100">
      <c r="BV23869" s="62"/>
      <c r="BW23869" s="62"/>
      <c r="BX23869" s="62"/>
      <c r="BY23869" s="62"/>
      <c r="BZ23869" s="62"/>
      <c r="CA23869" s="62"/>
      <c r="CB23869" s="62"/>
      <c r="CC23869" s="62"/>
      <c r="CD23869" s="62"/>
      <c r="CE23869" s="62"/>
      <c r="CF23869" s="62"/>
      <c r="CL23869" s="35" t="s">
        <v>29780</v>
      </c>
      <c r="CM23869" s="35" t="s">
        <v>217</v>
      </c>
      <c r="CN23869" s="35" t="s">
        <v>217</v>
      </c>
      <c r="CO23869" s="52"/>
      <c r="CP23869" s="52"/>
      <c r="CQ23869" s="52"/>
      <c r="CR23869" s="52"/>
      <c r="CS23869" s="52"/>
      <c r="CT23869" s="52"/>
      <c r="CU23869" s="33"/>
      <c r="CV23869" s="33"/>
    </row>
    <row r="23870" spans="74:100">
      <c r="BV23870" s="62"/>
      <c r="BW23870" s="62"/>
      <c r="BX23870" s="62"/>
      <c r="BY23870" s="62"/>
      <c r="BZ23870" s="62"/>
      <c r="CA23870" s="62"/>
      <c r="CB23870" s="62"/>
      <c r="CC23870" s="62"/>
      <c r="CD23870" s="62"/>
      <c r="CE23870" s="62"/>
      <c r="CF23870" s="62"/>
      <c r="CL23870" s="35" t="s">
        <v>29781</v>
      </c>
      <c r="CM23870" s="35" t="s">
        <v>217</v>
      </c>
      <c r="CN23870" s="35" t="s">
        <v>217</v>
      </c>
      <c r="CO23870" s="52"/>
      <c r="CP23870" s="52"/>
      <c r="CQ23870" s="52"/>
      <c r="CR23870" s="52"/>
      <c r="CS23870" s="52"/>
      <c r="CT23870" s="52"/>
      <c r="CU23870" s="33"/>
      <c r="CV23870" s="33"/>
    </row>
    <row r="23871" spans="74:100">
      <c r="BV23871" s="62"/>
      <c r="BW23871" s="62"/>
      <c r="BX23871" s="62"/>
      <c r="BY23871" s="62"/>
      <c r="BZ23871" s="62"/>
      <c r="CA23871" s="62"/>
      <c r="CB23871" s="62"/>
      <c r="CC23871" s="62"/>
      <c r="CD23871" s="62"/>
      <c r="CE23871" s="62"/>
      <c r="CF23871" s="62"/>
      <c r="CL23871" s="35" t="s">
        <v>29782</v>
      </c>
      <c r="CM23871" s="35" t="s">
        <v>217</v>
      </c>
      <c r="CN23871" s="35" t="s">
        <v>217</v>
      </c>
      <c r="CO23871" s="52"/>
      <c r="CP23871" s="52"/>
      <c r="CQ23871" s="52"/>
      <c r="CR23871" s="52"/>
      <c r="CS23871" s="52"/>
      <c r="CT23871" s="52"/>
      <c r="CU23871" s="33"/>
      <c r="CV23871" s="33"/>
    </row>
    <row r="23872" spans="74:100">
      <c r="BV23872" s="62"/>
      <c r="BW23872" s="62"/>
      <c r="BX23872" s="62"/>
      <c r="BY23872" s="62"/>
      <c r="BZ23872" s="62"/>
      <c r="CA23872" s="62"/>
      <c r="CB23872" s="62"/>
      <c r="CC23872" s="62"/>
      <c r="CD23872" s="62"/>
      <c r="CE23872" s="62"/>
      <c r="CF23872" s="62"/>
      <c r="CL23872" s="35" t="s">
        <v>29783</v>
      </c>
      <c r="CM23872" s="35" t="s">
        <v>217</v>
      </c>
      <c r="CN23872" s="35" t="s">
        <v>217</v>
      </c>
      <c r="CO23872" s="52"/>
      <c r="CP23872" s="52"/>
      <c r="CQ23872" s="52"/>
      <c r="CR23872" s="52"/>
      <c r="CS23872" s="52"/>
      <c r="CT23872" s="52"/>
      <c r="CU23872" s="33"/>
      <c r="CV23872" s="33"/>
    </row>
    <row r="23873" spans="74:100">
      <c r="BV23873" s="62"/>
      <c r="BW23873" s="62"/>
      <c r="BX23873" s="62"/>
      <c r="BY23873" s="62"/>
      <c r="BZ23873" s="62"/>
      <c r="CA23873" s="62"/>
      <c r="CB23873" s="62"/>
      <c r="CC23873" s="62"/>
      <c r="CD23873" s="62"/>
      <c r="CE23873" s="62"/>
      <c r="CF23873" s="62"/>
      <c r="CL23873" s="35" t="s">
        <v>29784</v>
      </c>
      <c r="CM23873" s="35" t="s">
        <v>217</v>
      </c>
      <c r="CN23873" s="35" t="s">
        <v>217</v>
      </c>
      <c r="CO23873" s="52"/>
      <c r="CP23873" s="52"/>
      <c r="CQ23873" s="52"/>
      <c r="CR23873" s="52"/>
      <c r="CS23873" s="52"/>
      <c r="CT23873" s="52"/>
      <c r="CU23873" s="33"/>
      <c r="CV23873" s="33"/>
    </row>
    <row r="23874" spans="74:100">
      <c r="BV23874" s="62"/>
      <c r="BW23874" s="62"/>
      <c r="BX23874" s="62"/>
      <c r="BY23874" s="62"/>
      <c r="BZ23874" s="62"/>
      <c r="CA23874" s="62"/>
      <c r="CB23874" s="62"/>
      <c r="CC23874" s="62"/>
      <c r="CD23874" s="62"/>
      <c r="CE23874" s="62"/>
      <c r="CF23874" s="62"/>
      <c r="CL23874" s="35" t="s">
        <v>13747</v>
      </c>
      <c r="CM23874" s="35" t="s">
        <v>217</v>
      </c>
      <c r="CN23874" s="35" t="s">
        <v>217</v>
      </c>
      <c r="CO23874" s="52"/>
      <c r="CP23874" s="52"/>
      <c r="CQ23874" s="52"/>
      <c r="CR23874" s="52"/>
      <c r="CS23874" s="52"/>
      <c r="CT23874" s="52"/>
      <c r="CU23874" s="33"/>
      <c r="CV23874" s="33"/>
    </row>
    <row r="23875" spans="74:100">
      <c r="BV23875" s="62"/>
      <c r="BW23875" s="62"/>
      <c r="BX23875" s="62"/>
      <c r="BY23875" s="62"/>
      <c r="BZ23875" s="62"/>
      <c r="CA23875" s="62"/>
      <c r="CB23875" s="62"/>
      <c r="CC23875" s="62"/>
      <c r="CD23875" s="62"/>
      <c r="CE23875" s="62"/>
      <c r="CF23875" s="62"/>
      <c r="CL23875" s="56" t="s">
        <v>2077</v>
      </c>
      <c r="CM23875" s="56" t="s">
        <v>216</v>
      </c>
      <c r="CN23875" s="56" t="s">
        <v>216</v>
      </c>
      <c r="CO23875" s="52"/>
      <c r="CP23875" s="52"/>
      <c r="CQ23875" s="52"/>
      <c r="CR23875" s="52"/>
      <c r="CS23875" s="52"/>
      <c r="CT23875" s="52"/>
      <c r="CU23875" s="33"/>
      <c r="CV23875" s="33"/>
    </row>
    <row r="23876" spans="74:100">
      <c r="BV23876" s="62"/>
      <c r="BW23876" s="62"/>
      <c r="BX23876" s="62"/>
      <c r="BY23876" s="62"/>
      <c r="BZ23876" s="62"/>
      <c r="CA23876" s="62"/>
      <c r="CB23876" s="62"/>
      <c r="CC23876" s="62"/>
      <c r="CD23876" s="62"/>
      <c r="CE23876" s="62"/>
      <c r="CF23876" s="62"/>
      <c r="CL23876" s="35" t="s">
        <v>29785</v>
      </c>
      <c r="CM23876" s="35" t="s">
        <v>217</v>
      </c>
      <c r="CN23876" s="35" t="s">
        <v>217</v>
      </c>
      <c r="CO23876" s="52"/>
      <c r="CP23876" s="52"/>
      <c r="CQ23876" s="52"/>
      <c r="CR23876" s="52"/>
      <c r="CS23876" s="52"/>
      <c r="CT23876" s="52"/>
      <c r="CU23876" s="33"/>
      <c r="CV23876" s="33"/>
    </row>
    <row r="23877" spans="74:100">
      <c r="BV23877" s="62"/>
      <c r="BW23877" s="62"/>
      <c r="BX23877" s="62"/>
      <c r="BY23877" s="62"/>
      <c r="BZ23877" s="62"/>
      <c r="CA23877" s="62"/>
      <c r="CB23877" s="62"/>
      <c r="CC23877" s="62"/>
      <c r="CD23877" s="62"/>
      <c r="CE23877" s="62"/>
      <c r="CF23877" s="62"/>
      <c r="CL23877" s="35" t="s">
        <v>13749</v>
      </c>
      <c r="CM23877" s="35" t="s">
        <v>217</v>
      </c>
      <c r="CN23877" s="35" t="s">
        <v>217</v>
      </c>
      <c r="CO23877" s="52"/>
      <c r="CP23877" s="52"/>
      <c r="CQ23877" s="52"/>
      <c r="CR23877" s="52"/>
      <c r="CS23877" s="52"/>
      <c r="CT23877" s="52"/>
      <c r="CU23877" s="33"/>
      <c r="CV23877" s="33"/>
    </row>
    <row r="23878" spans="74:100">
      <c r="BV23878" s="62"/>
      <c r="BW23878" s="62"/>
      <c r="BX23878" s="62"/>
      <c r="BY23878" s="62"/>
      <c r="BZ23878" s="62"/>
      <c r="CA23878" s="62"/>
      <c r="CB23878" s="62"/>
      <c r="CC23878" s="62"/>
      <c r="CD23878" s="62"/>
      <c r="CE23878" s="62"/>
      <c r="CF23878" s="62"/>
      <c r="CL23878" s="35" t="s">
        <v>13750</v>
      </c>
      <c r="CM23878" s="35" t="s">
        <v>217</v>
      </c>
      <c r="CN23878" s="35" t="s">
        <v>217</v>
      </c>
      <c r="CO23878" s="52"/>
      <c r="CP23878" s="52"/>
      <c r="CQ23878" s="52"/>
      <c r="CR23878" s="52"/>
      <c r="CS23878" s="52"/>
      <c r="CT23878" s="52"/>
      <c r="CU23878" s="33"/>
      <c r="CV23878" s="33"/>
    </row>
    <row r="23879" spans="74:100">
      <c r="BV23879" s="62"/>
      <c r="BW23879" s="62"/>
      <c r="BX23879" s="62"/>
      <c r="BY23879" s="62"/>
      <c r="BZ23879" s="62"/>
      <c r="CA23879" s="62"/>
      <c r="CB23879" s="62"/>
      <c r="CC23879" s="62"/>
      <c r="CD23879" s="62"/>
      <c r="CE23879" s="62"/>
      <c r="CF23879" s="62"/>
      <c r="CL23879" s="56" t="s">
        <v>13320</v>
      </c>
      <c r="CM23879" s="56" t="s">
        <v>216</v>
      </c>
      <c r="CN23879" s="56" t="s">
        <v>216</v>
      </c>
      <c r="CO23879" s="52"/>
      <c r="CP23879" s="52"/>
      <c r="CQ23879" s="52"/>
      <c r="CR23879" s="52"/>
      <c r="CS23879" s="52"/>
      <c r="CT23879" s="52"/>
      <c r="CU23879" s="33"/>
      <c r="CV23879" s="33"/>
    </row>
    <row r="23880" spans="74:100">
      <c r="BV23880" s="62"/>
      <c r="BW23880" s="62"/>
      <c r="BX23880" s="62"/>
      <c r="BY23880" s="62"/>
      <c r="BZ23880" s="62"/>
      <c r="CA23880" s="62"/>
      <c r="CB23880" s="62"/>
      <c r="CC23880" s="62"/>
      <c r="CD23880" s="62"/>
      <c r="CE23880" s="62"/>
      <c r="CF23880" s="62"/>
      <c r="CL23880" s="56" t="s">
        <v>13325</v>
      </c>
      <c r="CM23880" s="56" t="s">
        <v>216</v>
      </c>
      <c r="CN23880" s="56" t="s">
        <v>216</v>
      </c>
      <c r="CO23880" s="52"/>
      <c r="CP23880" s="52"/>
      <c r="CQ23880" s="52"/>
      <c r="CR23880" s="52"/>
      <c r="CS23880" s="52"/>
      <c r="CT23880" s="52"/>
      <c r="CU23880" s="33"/>
      <c r="CV23880" s="33"/>
    </row>
    <row r="23881" spans="74:100">
      <c r="BV23881" s="62"/>
      <c r="BW23881" s="62"/>
      <c r="BX23881" s="62"/>
      <c r="BY23881" s="62"/>
      <c r="BZ23881" s="62"/>
      <c r="CA23881" s="62"/>
      <c r="CB23881" s="62"/>
      <c r="CC23881" s="62"/>
      <c r="CD23881" s="62"/>
      <c r="CE23881" s="62"/>
      <c r="CF23881" s="62"/>
      <c r="CL23881" s="56" t="s">
        <v>13315</v>
      </c>
      <c r="CM23881" s="56" t="s">
        <v>216</v>
      </c>
      <c r="CN23881" s="56" t="s">
        <v>216</v>
      </c>
      <c r="CO23881" s="52"/>
      <c r="CP23881" s="52"/>
      <c r="CQ23881" s="52"/>
      <c r="CR23881" s="52"/>
      <c r="CS23881" s="52"/>
      <c r="CT23881" s="52"/>
      <c r="CU23881" s="33"/>
      <c r="CV23881" s="33"/>
    </row>
    <row r="23882" spans="74:100">
      <c r="BV23882" s="62"/>
      <c r="BW23882" s="62"/>
      <c r="BX23882" s="62"/>
      <c r="BY23882" s="62"/>
      <c r="BZ23882" s="62"/>
      <c r="CA23882" s="62"/>
      <c r="CB23882" s="62"/>
      <c r="CC23882" s="62"/>
      <c r="CD23882" s="62"/>
      <c r="CE23882" s="62"/>
      <c r="CF23882" s="62"/>
      <c r="CL23882" s="56" t="s">
        <v>13316</v>
      </c>
      <c r="CM23882" s="56" t="s">
        <v>216</v>
      </c>
      <c r="CN23882" s="56" t="s">
        <v>216</v>
      </c>
      <c r="CO23882" s="52"/>
      <c r="CP23882" s="52"/>
      <c r="CQ23882" s="52"/>
      <c r="CR23882" s="52"/>
      <c r="CS23882" s="52"/>
      <c r="CT23882" s="52"/>
      <c r="CU23882" s="33"/>
      <c r="CV23882" s="33"/>
    </row>
    <row r="23883" spans="74:100">
      <c r="BV23883" s="62"/>
      <c r="BW23883" s="62"/>
      <c r="BX23883" s="62"/>
      <c r="BY23883" s="62"/>
      <c r="BZ23883" s="62"/>
      <c r="CA23883" s="62"/>
      <c r="CB23883" s="62"/>
      <c r="CC23883" s="62"/>
      <c r="CD23883" s="62"/>
      <c r="CE23883" s="62"/>
      <c r="CF23883" s="62"/>
      <c r="CL23883" s="35" t="s">
        <v>13322</v>
      </c>
      <c r="CM23883" s="35" t="s">
        <v>217</v>
      </c>
      <c r="CN23883" s="35" t="s">
        <v>217</v>
      </c>
      <c r="CO23883" s="52"/>
      <c r="CP23883" s="52"/>
      <c r="CQ23883" s="52"/>
      <c r="CR23883" s="52"/>
      <c r="CS23883" s="52"/>
      <c r="CT23883" s="52"/>
      <c r="CU23883" s="33"/>
      <c r="CV23883" s="33"/>
    </row>
    <row r="23884" spans="74:100">
      <c r="BV23884" s="62"/>
      <c r="BW23884" s="62"/>
      <c r="BX23884" s="62"/>
      <c r="BY23884" s="62"/>
      <c r="BZ23884" s="62"/>
      <c r="CA23884" s="62"/>
      <c r="CB23884" s="62"/>
      <c r="CC23884" s="62"/>
      <c r="CD23884" s="62"/>
      <c r="CE23884" s="62"/>
      <c r="CF23884" s="62"/>
      <c r="CL23884" s="56" t="s">
        <v>13317</v>
      </c>
      <c r="CM23884" s="56" t="s">
        <v>216</v>
      </c>
      <c r="CN23884" s="56" t="s">
        <v>216</v>
      </c>
      <c r="CO23884" s="52"/>
      <c r="CP23884" s="52"/>
      <c r="CQ23884" s="52"/>
      <c r="CR23884" s="52"/>
      <c r="CS23884" s="52"/>
      <c r="CT23884" s="52"/>
      <c r="CU23884" s="33"/>
      <c r="CV23884" s="33"/>
    </row>
    <row r="23885" spans="74:100">
      <c r="BV23885" s="62"/>
      <c r="BW23885" s="62"/>
      <c r="BX23885" s="62"/>
      <c r="BY23885" s="62"/>
      <c r="BZ23885" s="62"/>
      <c r="CA23885" s="62"/>
      <c r="CB23885" s="62"/>
      <c r="CC23885" s="62"/>
      <c r="CD23885" s="62"/>
      <c r="CE23885" s="62"/>
      <c r="CF23885" s="62"/>
      <c r="CL23885" s="56" t="s">
        <v>13326</v>
      </c>
      <c r="CM23885" s="56" t="s">
        <v>216</v>
      </c>
      <c r="CN23885" s="56" t="s">
        <v>216</v>
      </c>
      <c r="CO23885" s="52"/>
      <c r="CP23885" s="52"/>
      <c r="CQ23885" s="52"/>
      <c r="CR23885" s="52"/>
      <c r="CS23885" s="52"/>
      <c r="CT23885" s="52"/>
      <c r="CU23885" s="33"/>
      <c r="CV23885" s="33"/>
    </row>
    <row r="23886" spans="74:100">
      <c r="BV23886" s="62"/>
      <c r="BW23886" s="62"/>
      <c r="BX23886" s="62"/>
      <c r="BY23886" s="62"/>
      <c r="BZ23886" s="62"/>
      <c r="CA23886" s="62"/>
      <c r="CB23886" s="62"/>
      <c r="CC23886" s="62"/>
      <c r="CD23886" s="62"/>
      <c r="CE23886" s="62"/>
      <c r="CF23886" s="62"/>
      <c r="CL23886" s="56" t="s">
        <v>13327</v>
      </c>
      <c r="CM23886" s="56" t="s">
        <v>216</v>
      </c>
      <c r="CN23886" s="56" t="s">
        <v>216</v>
      </c>
      <c r="CO23886" s="52"/>
      <c r="CP23886" s="52"/>
      <c r="CQ23886" s="52"/>
      <c r="CR23886" s="52"/>
      <c r="CS23886" s="52"/>
      <c r="CT23886" s="52"/>
      <c r="CU23886" s="33"/>
      <c r="CV23886" s="33"/>
    </row>
    <row r="23887" spans="74:100">
      <c r="BV23887" s="62"/>
      <c r="BW23887" s="62"/>
      <c r="BX23887" s="62"/>
      <c r="BY23887" s="62"/>
      <c r="BZ23887" s="62"/>
      <c r="CA23887" s="62"/>
      <c r="CB23887" s="62"/>
      <c r="CC23887" s="62"/>
      <c r="CD23887" s="62"/>
      <c r="CE23887" s="62"/>
      <c r="CF23887" s="62"/>
      <c r="CL23887" s="56" t="s">
        <v>13328</v>
      </c>
      <c r="CM23887" s="56" t="s">
        <v>216</v>
      </c>
      <c r="CN23887" s="56" t="s">
        <v>216</v>
      </c>
      <c r="CO23887" s="52"/>
      <c r="CP23887" s="52"/>
      <c r="CQ23887" s="52"/>
      <c r="CR23887" s="52"/>
      <c r="CS23887" s="52"/>
      <c r="CT23887" s="52"/>
      <c r="CU23887" s="33"/>
      <c r="CV23887" s="33"/>
    </row>
    <row r="23888" spans="74:100">
      <c r="BV23888" s="62"/>
      <c r="BW23888" s="62"/>
      <c r="BX23888" s="62"/>
      <c r="BY23888" s="62"/>
      <c r="BZ23888" s="62"/>
      <c r="CA23888" s="62"/>
      <c r="CB23888" s="62"/>
      <c r="CC23888" s="62"/>
      <c r="CD23888" s="62"/>
      <c r="CE23888" s="62"/>
      <c r="CF23888" s="62"/>
      <c r="CL23888" s="56" t="s">
        <v>13318</v>
      </c>
      <c r="CM23888" s="56" t="s">
        <v>216</v>
      </c>
      <c r="CN23888" s="56" t="s">
        <v>216</v>
      </c>
      <c r="CO23888" s="52"/>
      <c r="CP23888" s="52"/>
      <c r="CQ23888" s="52"/>
      <c r="CR23888" s="52"/>
      <c r="CS23888" s="52"/>
      <c r="CT23888" s="52"/>
      <c r="CU23888" s="33"/>
      <c r="CV23888" s="33"/>
    </row>
    <row r="23889" spans="74:100">
      <c r="BV23889" s="62"/>
      <c r="BW23889" s="62"/>
      <c r="BX23889" s="62"/>
      <c r="BY23889" s="62"/>
      <c r="BZ23889" s="62"/>
      <c r="CA23889" s="62"/>
      <c r="CB23889" s="62"/>
      <c r="CC23889" s="62"/>
      <c r="CD23889" s="62"/>
      <c r="CE23889" s="62"/>
      <c r="CF23889" s="62"/>
      <c r="CL23889" s="35" t="s">
        <v>13323</v>
      </c>
      <c r="CM23889" s="35" t="s">
        <v>217</v>
      </c>
      <c r="CN23889" s="35" t="s">
        <v>217</v>
      </c>
      <c r="CO23889" s="52"/>
      <c r="CP23889" s="52"/>
      <c r="CQ23889" s="52"/>
      <c r="CR23889" s="52"/>
      <c r="CS23889" s="52"/>
      <c r="CT23889" s="52"/>
      <c r="CU23889" s="33"/>
      <c r="CV23889" s="33"/>
    </row>
    <row r="23890" spans="74:100">
      <c r="BV23890" s="62"/>
      <c r="BW23890" s="62"/>
      <c r="BX23890" s="62"/>
      <c r="BY23890" s="62"/>
      <c r="BZ23890" s="62"/>
      <c r="CA23890" s="62"/>
      <c r="CB23890" s="62"/>
      <c r="CC23890" s="62"/>
      <c r="CD23890" s="62"/>
      <c r="CE23890" s="62"/>
      <c r="CF23890" s="62"/>
      <c r="CL23890" s="56" t="s">
        <v>2080</v>
      </c>
      <c r="CM23890" s="56" t="s">
        <v>214</v>
      </c>
      <c r="CN23890" s="56" t="s">
        <v>214</v>
      </c>
      <c r="CO23890" s="52"/>
      <c r="CP23890" s="52"/>
      <c r="CQ23890" s="52"/>
      <c r="CR23890" s="52"/>
      <c r="CS23890" s="52"/>
      <c r="CT23890" s="52"/>
      <c r="CU23890" s="33"/>
      <c r="CV23890" s="33"/>
    </row>
    <row r="23891" spans="74:100">
      <c r="BV23891" s="62"/>
      <c r="BW23891" s="62"/>
      <c r="BX23891" s="62"/>
      <c r="BY23891" s="62"/>
      <c r="BZ23891" s="62"/>
      <c r="CA23891" s="62"/>
      <c r="CB23891" s="62"/>
      <c r="CC23891" s="62"/>
      <c r="CD23891" s="62"/>
      <c r="CE23891" s="62"/>
      <c r="CF23891" s="62"/>
      <c r="CL23891" s="56" t="s">
        <v>13330</v>
      </c>
      <c r="CM23891" s="56" t="s">
        <v>214</v>
      </c>
      <c r="CN23891" s="56" t="s">
        <v>214</v>
      </c>
      <c r="CO23891" s="52"/>
      <c r="CP23891" s="52"/>
      <c r="CQ23891" s="52"/>
      <c r="CR23891" s="52"/>
      <c r="CS23891" s="52"/>
      <c r="CT23891" s="52"/>
      <c r="CU23891" s="33"/>
      <c r="CV23891" s="33"/>
    </row>
    <row r="23892" spans="74:100">
      <c r="BV23892" s="62"/>
      <c r="BW23892" s="62"/>
      <c r="BX23892" s="62"/>
      <c r="BY23892" s="62"/>
      <c r="BZ23892" s="62"/>
      <c r="CA23892" s="62"/>
      <c r="CB23892" s="62"/>
      <c r="CC23892" s="62"/>
      <c r="CD23892" s="62"/>
      <c r="CE23892" s="62"/>
      <c r="CF23892" s="62"/>
      <c r="CL23892" s="56" t="s">
        <v>5705</v>
      </c>
      <c r="CM23892" s="56" t="s">
        <v>214</v>
      </c>
      <c r="CN23892" s="56" t="s">
        <v>214</v>
      </c>
      <c r="CO23892" s="52"/>
      <c r="CP23892" s="52"/>
      <c r="CQ23892" s="52"/>
      <c r="CR23892" s="52"/>
      <c r="CS23892" s="52"/>
      <c r="CT23892" s="52"/>
      <c r="CU23892" s="33"/>
      <c r="CV23892" s="33"/>
    </row>
    <row r="23893" spans="74:100">
      <c r="BV23893" s="62"/>
      <c r="BW23893" s="62"/>
      <c r="BX23893" s="62"/>
      <c r="BY23893" s="62"/>
      <c r="BZ23893" s="62"/>
      <c r="CA23893" s="62"/>
      <c r="CB23893" s="62"/>
      <c r="CC23893" s="62"/>
      <c r="CD23893" s="62"/>
      <c r="CE23893" s="62"/>
      <c r="CF23893" s="62"/>
      <c r="CL23893" s="56" t="s">
        <v>13331</v>
      </c>
      <c r="CM23893" s="56" t="s">
        <v>214</v>
      </c>
      <c r="CN23893" s="56" t="s">
        <v>214</v>
      </c>
      <c r="CO23893" s="52"/>
      <c r="CP23893" s="52"/>
      <c r="CQ23893" s="52"/>
      <c r="CR23893" s="52"/>
      <c r="CS23893" s="52"/>
      <c r="CT23893" s="52"/>
      <c r="CU23893" s="33"/>
      <c r="CV23893" s="33"/>
    </row>
    <row r="23894" spans="74:100">
      <c r="BV23894" s="62"/>
      <c r="BW23894" s="62"/>
      <c r="BX23894" s="62"/>
      <c r="BY23894" s="62"/>
      <c r="BZ23894" s="62"/>
      <c r="CA23894" s="62"/>
      <c r="CB23894" s="62"/>
      <c r="CC23894" s="62"/>
      <c r="CD23894" s="62"/>
      <c r="CE23894" s="62"/>
      <c r="CF23894" s="62"/>
      <c r="CL23894" s="56" t="s">
        <v>25006</v>
      </c>
      <c r="CM23894" s="56" t="s">
        <v>213</v>
      </c>
      <c r="CN23894" s="56" t="s">
        <v>213</v>
      </c>
      <c r="CO23894" s="52"/>
      <c r="CP23894" s="52"/>
      <c r="CQ23894" s="52"/>
      <c r="CR23894" s="52"/>
      <c r="CS23894" s="52"/>
      <c r="CT23894" s="52"/>
      <c r="CU23894" s="33"/>
      <c r="CV23894" s="33"/>
    </row>
    <row r="23895" spans="74:100">
      <c r="BV23895" s="62"/>
      <c r="BW23895" s="62"/>
      <c r="BX23895" s="62"/>
      <c r="BY23895" s="62"/>
      <c r="BZ23895" s="62"/>
      <c r="CA23895" s="62"/>
      <c r="CB23895" s="62"/>
      <c r="CC23895" s="62"/>
      <c r="CD23895" s="62"/>
      <c r="CE23895" s="62"/>
      <c r="CF23895" s="62"/>
      <c r="CL23895" s="56" t="s">
        <v>26077</v>
      </c>
      <c r="CM23895" s="56" t="s">
        <v>213</v>
      </c>
      <c r="CN23895" s="56" t="s">
        <v>213</v>
      </c>
      <c r="CO23895" s="52"/>
      <c r="CP23895" s="52"/>
      <c r="CQ23895" s="52"/>
      <c r="CR23895" s="52"/>
      <c r="CS23895" s="52"/>
      <c r="CT23895" s="52"/>
      <c r="CU23895" s="33"/>
      <c r="CV23895" s="33"/>
    </row>
    <row r="23896" spans="74:100">
      <c r="BV23896" s="62"/>
      <c r="BW23896" s="62"/>
      <c r="BX23896" s="62"/>
      <c r="BY23896" s="62"/>
      <c r="BZ23896" s="62"/>
      <c r="CA23896" s="62"/>
      <c r="CB23896" s="62"/>
      <c r="CC23896" s="62"/>
      <c r="CD23896" s="62"/>
      <c r="CE23896" s="62"/>
      <c r="CF23896" s="62"/>
      <c r="CL23896" s="56" t="s">
        <v>26078</v>
      </c>
      <c r="CM23896" s="56" t="s">
        <v>214</v>
      </c>
      <c r="CN23896" s="56" t="s">
        <v>214</v>
      </c>
      <c r="CO23896" s="52"/>
      <c r="CP23896" s="52"/>
      <c r="CQ23896" s="52"/>
      <c r="CR23896" s="52"/>
      <c r="CS23896" s="52"/>
      <c r="CT23896" s="52"/>
      <c r="CU23896" s="33"/>
      <c r="CV23896" s="33"/>
    </row>
    <row r="23897" spans="74:100">
      <c r="BV23897" s="62"/>
      <c r="BW23897" s="62"/>
      <c r="BX23897" s="62"/>
      <c r="BY23897" s="62"/>
      <c r="BZ23897" s="62"/>
      <c r="CA23897" s="62"/>
      <c r="CB23897" s="62"/>
      <c r="CC23897" s="62"/>
      <c r="CD23897" s="62"/>
      <c r="CE23897" s="62"/>
      <c r="CF23897" s="62"/>
      <c r="CL23897" s="56" t="s">
        <v>26079</v>
      </c>
      <c r="CM23897" s="56" t="s">
        <v>214</v>
      </c>
      <c r="CN23897" s="56" t="s">
        <v>214</v>
      </c>
      <c r="CO23897" s="52"/>
      <c r="CP23897" s="52"/>
      <c r="CQ23897" s="52"/>
      <c r="CR23897" s="52"/>
      <c r="CS23897" s="52"/>
      <c r="CT23897" s="52"/>
      <c r="CU23897" s="33"/>
      <c r="CV23897" s="33"/>
    </row>
    <row r="23898" spans="74:100">
      <c r="BV23898" s="62"/>
      <c r="BW23898" s="62"/>
      <c r="BX23898" s="62"/>
      <c r="BY23898" s="62"/>
      <c r="BZ23898" s="62"/>
      <c r="CA23898" s="62"/>
      <c r="CB23898" s="62"/>
      <c r="CC23898" s="62"/>
      <c r="CD23898" s="62"/>
      <c r="CE23898" s="62"/>
      <c r="CF23898" s="62"/>
      <c r="CL23898" s="56" t="s">
        <v>26080</v>
      </c>
      <c r="CM23898" s="56" t="s">
        <v>215</v>
      </c>
      <c r="CN23898" s="56" t="s">
        <v>215</v>
      </c>
      <c r="CO23898" s="52"/>
      <c r="CP23898" s="52"/>
      <c r="CQ23898" s="52"/>
      <c r="CR23898" s="52"/>
      <c r="CS23898" s="52"/>
      <c r="CT23898" s="52"/>
      <c r="CU23898" s="33"/>
      <c r="CV23898" s="33"/>
    </row>
    <row r="23899" spans="74:100">
      <c r="BV23899" s="62"/>
      <c r="BW23899" s="62"/>
      <c r="BX23899" s="62"/>
      <c r="BY23899" s="62"/>
      <c r="BZ23899" s="62"/>
      <c r="CA23899" s="62"/>
      <c r="CB23899" s="62"/>
      <c r="CC23899" s="62"/>
      <c r="CD23899" s="62"/>
      <c r="CE23899" s="62"/>
      <c r="CF23899" s="62"/>
      <c r="CL23899" s="35" t="s">
        <v>15936</v>
      </c>
      <c r="CM23899" s="35" t="s">
        <v>217</v>
      </c>
      <c r="CN23899" s="35" t="s">
        <v>217</v>
      </c>
      <c r="CO23899" s="52"/>
      <c r="CP23899" s="52"/>
      <c r="CQ23899" s="52"/>
      <c r="CR23899" s="52"/>
      <c r="CS23899" s="52"/>
      <c r="CT23899" s="52"/>
      <c r="CU23899" s="33"/>
      <c r="CV23899" s="33"/>
    </row>
    <row r="23900" spans="74:100">
      <c r="BV23900" s="62"/>
      <c r="BW23900" s="62"/>
      <c r="BX23900" s="62"/>
      <c r="BY23900" s="62"/>
      <c r="BZ23900" s="62"/>
      <c r="CA23900" s="62"/>
      <c r="CB23900" s="62"/>
      <c r="CC23900" s="62"/>
      <c r="CD23900" s="62"/>
      <c r="CE23900" s="62"/>
      <c r="CF23900" s="62"/>
      <c r="CL23900" s="56" t="s">
        <v>13332</v>
      </c>
      <c r="CM23900" s="56" t="s">
        <v>216</v>
      </c>
      <c r="CN23900" s="56" t="s">
        <v>216</v>
      </c>
      <c r="CO23900" s="52"/>
      <c r="CP23900" s="52"/>
      <c r="CQ23900" s="52"/>
      <c r="CR23900" s="52"/>
      <c r="CS23900" s="52"/>
      <c r="CT23900" s="52"/>
      <c r="CU23900" s="33"/>
      <c r="CV23900" s="33"/>
    </row>
    <row r="23901" spans="74:100">
      <c r="BV23901" s="62"/>
      <c r="BW23901" s="62"/>
      <c r="BX23901" s="62"/>
      <c r="BY23901" s="62"/>
      <c r="BZ23901" s="62"/>
      <c r="CA23901" s="62"/>
      <c r="CB23901" s="62"/>
      <c r="CC23901" s="62"/>
      <c r="CD23901" s="62"/>
      <c r="CE23901" s="62"/>
      <c r="CF23901" s="62"/>
      <c r="CL23901" s="35" t="s">
        <v>5707</v>
      </c>
      <c r="CM23901" s="35" t="s">
        <v>217</v>
      </c>
      <c r="CN23901" s="35" t="s">
        <v>217</v>
      </c>
      <c r="CO23901" s="52"/>
      <c r="CP23901" s="52"/>
      <c r="CQ23901" s="52"/>
      <c r="CR23901" s="52"/>
      <c r="CS23901" s="52"/>
      <c r="CT23901" s="52"/>
      <c r="CU23901" s="33"/>
      <c r="CV23901" s="33"/>
    </row>
    <row r="23902" spans="74:100">
      <c r="BV23902" s="62"/>
      <c r="BW23902" s="62"/>
      <c r="BX23902" s="62"/>
      <c r="BY23902" s="62"/>
      <c r="BZ23902" s="62"/>
      <c r="CA23902" s="62"/>
      <c r="CB23902" s="62"/>
      <c r="CC23902" s="62"/>
      <c r="CD23902" s="62"/>
      <c r="CE23902" s="62"/>
      <c r="CF23902" s="62"/>
      <c r="CL23902" s="35" t="s">
        <v>29786</v>
      </c>
      <c r="CM23902" s="35" t="s">
        <v>217</v>
      </c>
      <c r="CN23902" s="35" t="s">
        <v>217</v>
      </c>
      <c r="CO23902" s="52"/>
      <c r="CP23902" s="52"/>
      <c r="CQ23902" s="52"/>
      <c r="CR23902" s="52"/>
      <c r="CS23902" s="52"/>
      <c r="CT23902" s="52"/>
      <c r="CU23902" s="33"/>
      <c r="CV23902" s="33"/>
    </row>
    <row r="23903" spans="74:100">
      <c r="BV23903" s="62"/>
      <c r="BW23903" s="62"/>
      <c r="BX23903" s="62"/>
      <c r="BY23903" s="62"/>
      <c r="BZ23903" s="62"/>
      <c r="CA23903" s="62"/>
      <c r="CB23903" s="62"/>
      <c r="CC23903" s="62"/>
      <c r="CD23903" s="62"/>
      <c r="CE23903" s="62"/>
      <c r="CF23903" s="62"/>
      <c r="CL23903" s="35" t="s">
        <v>7225</v>
      </c>
      <c r="CM23903" s="35" t="s">
        <v>217</v>
      </c>
      <c r="CN23903" s="35" t="s">
        <v>217</v>
      </c>
      <c r="CO23903" s="52"/>
      <c r="CP23903" s="52"/>
      <c r="CQ23903" s="52"/>
      <c r="CR23903" s="52"/>
      <c r="CS23903" s="52"/>
      <c r="CT23903" s="52"/>
      <c r="CU23903" s="33"/>
      <c r="CV23903" s="33"/>
    </row>
    <row r="23904" spans="74:100">
      <c r="BV23904" s="62"/>
      <c r="BW23904" s="62"/>
      <c r="BX23904" s="62"/>
      <c r="BY23904" s="62"/>
      <c r="BZ23904" s="62"/>
      <c r="CA23904" s="62"/>
      <c r="CB23904" s="62"/>
      <c r="CC23904" s="62"/>
      <c r="CD23904" s="62"/>
      <c r="CE23904" s="62"/>
      <c r="CF23904" s="62"/>
      <c r="CL23904" s="56" t="s">
        <v>13366</v>
      </c>
      <c r="CM23904" s="56" t="s">
        <v>216</v>
      </c>
      <c r="CN23904" s="56" t="s">
        <v>216</v>
      </c>
      <c r="CO23904" s="52"/>
      <c r="CP23904" s="52"/>
      <c r="CQ23904" s="52"/>
      <c r="CR23904" s="52"/>
      <c r="CS23904" s="52"/>
      <c r="CT23904" s="52"/>
      <c r="CU23904" s="33"/>
      <c r="CV23904" s="33"/>
    </row>
    <row r="23905" spans="74:100">
      <c r="BV23905" s="62"/>
      <c r="BW23905" s="62"/>
      <c r="BX23905" s="62"/>
      <c r="BY23905" s="62"/>
      <c r="BZ23905" s="62"/>
      <c r="CA23905" s="62"/>
      <c r="CB23905" s="62"/>
      <c r="CC23905" s="62"/>
      <c r="CD23905" s="62"/>
      <c r="CE23905" s="62"/>
      <c r="CF23905" s="62"/>
      <c r="CL23905" s="56" t="s">
        <v>13367</v>
      </c>
      <c r="CM23905" s="56" t="s">
        <v>216</v>
      </c>
      <c r="CN23905" s="56" t="s">
        <v>216</v>
      </c>
      <c r="CO23905" s="52"/>
      <c r="CP23905" s="52"/>
      <c r="CQ23905" s="52"/>
      <c r="CR23905" s="52"/>
      <c r="CS23905" s="52"/>
      <c r="CT23905" s="52"/>
      <c r="CU23905" s="33"/>
      <c r="CV23905" s="33"/>
    </row>
    <row r="23906" spans="74:100">
      <c r="BV23906" s="62"/>
      <c r="BW23906" s="62"/>
      <c r="BX23906" s="62"/>
      <c r="BY23906" s="62"/>
      <c r="BZ23906" s="62"/>
      <c r="CA23906" s="62"/>
      <c r="CB23906" s="62"/>
      <c r="CC23906" s="62"/>
      <c r="CD23906" s="62"/>
      <c r="CE23906" s="62"/>
      <c r="CF23906" s="62"/>
      <c r="CL23906" s="56" t="s">
        <v>13368</v>
      </c>
      <c r="CM23906" s="56" t="s">
        <v>216</v>
      </c>
      <c r="CN23906" s="56" t="s">
        <v>216</v>
      </c>
      <c r="CO23906" s="52"/>
      <c r="CP23906" s="52"/>
      <c r="CQ23906" s="52"/>
      <c r="CR23906" s="52"/>
      <c r="CS23906" s="52"/>
      <c r="CT23906" s="52"/>
      <c r="CU23906" s="33"/>
      <c r="CV23906" s="33"/>
    </row>
    <row r="23907" spans="74:100">
      <c r="BV23907" s="62"/>
      <c r="BW23907" s="62"/>
      <c r="BX23907" s="62"/>
      <c r="BY23907" s="62"/>
      <c r="BZ23907" s="62"/>
      <c r="CA23907" s="62"/>
      <c r="CB23907" s="62"/>
      <c r="CC23907" s="62"/>
      <c r="CD23907" s="62"/>
      <c r="CE23907" s="62"/>
      <c r="CF23907" s="62"/>
      <c r="CL23907" s="56" t="s">
        <v>13350</v>
      </c>
      <c r="CM23907" s="56" t="s">
        <v>216</v>
      </c>
      <c r="CN23907" s="56" t="s">
        <v>216</v>
      </c>
      <c r="CO23907" s="52"/>
      <c r="CP23907" s="52"/>
      <c r="CQ23907" s="52"/>
      <c r="CR23907" s="52"/>
      <c r="CS23907" s="52"/>
      <c r="CT23907" s="52"/>
      <c r="CU23907" s="33"/>
      <c r="CV23907" s="33"/>
    </row>
    <row r="23908" spans="74:100">
      <c r="BV23908" s="62"/>
      <c r="BW23908" s="62"/>
      <c r="BX23908" s="62"/>
      <c r="BY23908" s="62"/>
      <c r="BZ23908" s="62"/>
      <c r="CA23908" s="62"/>
      <c r="CB23908" s="62"/>
      <c r="CC23908" s="62"/>
      <c r="CD23908" s="62"/>
      <c r="CE23908" s="62"/>
      <c r="CF23908" s="62"/>
      <c r="CL23908" s="56" t="s">
        <v>13371</v>
      </c>
      <c r="CM23908" s="56" t="s">
        <v>216</v>
      </c>
      <c r="CN23908" s="56" t="s">
        <v>216</v>
      </c>
      <c r="CO23908" s="52"/>
      <c r="CP23908" s="52"/>
      <c r="CQ23908" s="52"/>
      <c r="CR23908" s="52"/>
      <c r="CS23908" s="52"/>
      <c r="CT23908" s="52"/>
      <c r="CU23908" s="33"/>
      <c r="CV23908" s="33"/>
    </row>
    <row r="23909" spans="74:100">
      <c r="BV23909" s="62"/>
      <c r="BW23909" s="62"/>
      <c r="BX23909" s="62"/>
      <c r="BY23909" s="62"/>
      <c r="BZ23909" s="62"/>
      <c r="CA23909" s="62"/>
      <c r="CB23909" s="62"/>
      <c r="CC23909" s="62"/>
      <c r="CD23909" s="62"/>
      <c r="CE23909" s="62"/>
      <c r="CF23909" s="62"/>
      <c r="CL23909" s="56" t="s">
        <v>13372</v>
      </c>
      <c r="CM23909" s="56" t="s">
        <v>216</v>
      </c>
      <c r="CN23909" s="56" t="s">
        <v>216</v>
      </c>
      <c r="CO23909" s="52"/>
      <c r="CP23909" s="52"/>
      <c r="CQ23909" s="52"/>
      <c r="CR23909" s="52"/>
      <c r="CS23909" s="52"/>
      <c r="CT23909" s="52"/>
      <c r="CU23909" s="33"/>
      <c r="CV23909" s="33"/>
    </row>
    <row r="23910" spans="74:100">
      <c r="BV23910" s="62"/>
      <c r="BW23910" s="62"/>
      <c r="BX23910" s="62"/>
      <c r="BY23910" s="62"/>
      <c r="BZ23910" s="62"/>
      <c r="CA23910" s="62"/>
      <c r="CB23910" s="62"/>
      <c r="CC23910" s="62"/>
      <c r="CD23910" s="62"/>
      <c r="CE23910" s="62"/>
      <c r="CF23910" s="62"/>
      <c r="CL23910" s="56" t="s">
        <v>13334</v>
      </c>
      <c r="CM23910" s="56" t="s">
        <v>216</v>
      </c>
      <c r="CN23910" s="56" t="s">
        <v>216</v>
      </c>
      <c r="CO23910" s="52"/>
      <c r="CP23910" s="52"/>
      <c r="CQ23910" s="52"/>
      <c r="CR23910" s="52"/>
      <c r="CS23910" s="52"/>
      <c r="CT23910" s="52"/>
      <c r="CU23910" s="33"/>
      <c r="CV23910" s="33"/>
    </row>
    <row r="23911" spans="74:100">
      <c r="BV23911" s="62"/>
      <c r="BW23911" s="62"/>
      <c r="BX23911" s="62"/>
      <c r="BY23911" s="62"/>
      <c r="BZ23911" s="62"/>
      <c r="CA23911" s="62"/>
      <c r="CB23911" s="62"/>
      <c r="CC23911" s="62"/>
      <c r="CD23911" s="62"/>
      <c r="CE23911" s="62"/>
      <c r="CF23911" s="62"/>
      <c r="CL23911" s="56" t="s">
        <v>13351</v>
      </c>
      <c r="CM23911" s="56" t="s">
        <v>216</v>
      </c>
      <c r="CN23911" s="56" t="s">
        <v>216</v>
      </c>
      <c r="CO23911" s="52"/>
      <c r="CP23911" s="52"/>
      <c r="CQ23911" s="52"/>
      <c r="CR23911" s="52"/>
      <c r="CS23911" s="52"/>
      <c r="CT23911" s="52"/>
      <c r="CU23911" s="33"/>
      <c r="CV23911" s="33"/>
    </row>
    <row r="23912" spans="74:100">
      <c r="BV23912" s="62"/>
      <c r="BW23912" s="62"/>
      <c r="BX23912" s="62"/>
      <c r="BY23912" s="62"/>
      <c r="BZ23912" s="62"/>
      <c r="CA23912" s="62"/>
      <c r="CB23912" s="62"/>
      <c r="CC23912" s="62"/>
      <c r="CD23912" s="62"/>
      <c r="CE23912" s="62"/>
      <c r="CF23912" s="62"/>
      <c r="CL23912" s="56" t="s">
        <v>13335</v>
      </c>
      <c r="CM23912" s="56" t="s">
        <v>216</v>
      </c>
      <c r="CN23912" s="56" t="s">
        <v>216</v>
      </c>
      <c r="CO23912" s="52"/>
      <c r="CP23912" s="52"/>
      <c r="CQ23912" s="52"/>
      <c r="CR23912" s="52"/>
      <c r="CS23912" s="52"/>
      <c r="CT23912" s="52"/>
      <c r="CU23912" s="33"/>
      <c r="CV23912" s="33"/>
    </row>
    <row r="23913" spans="74:100">
      <c r="BV23913" s="62"/>
      <c r="BW23913" s="62"/>
      <c r="BX23913" s="62"/>
      <c r="BY23913" s="62"/>
      <c r="BZ23913" s="62"/>
      <c r="CA23913" s="62"/>
      <c r="CB23913" s="62"/>
      <c r="CC23913" s="62"/>
      <c r="CD23913" s="62"/>
      <c r="CE23913" s="62"/>
      <c r="CF23913" s="62"/>
      <c r="CL23913" s="56" t="s">
        <v>13336</v>
      </c>
      <c r="CM23913" s="56" t="s">
        <v>216</v>
      </c>
      <c r="CN23913" s="56" t="s">
        <v>216</v>
      </c>
      <c r="CO23913" s="52"/>
      <c r="CP23913" s="52"/>
      <c r="CQ23913" s="52"/>
      <c r="CR23913" s="52"/>
      <c r="CS23913" s="52"/>
      <c r="CT23913" s="52"/>
      <c r="CU23913" s="33"/>
      <c r="CV23913" s="33"/>
    </row>
    <row r="23914" spans="74:100">
      <c r="BV23914" s="62"/>
      <c r="BW23914" s="62"/>
      <c r="BX23914" s="62"/>
      <c r="BY23914" s="62"/>
      <c r="BZ23914" s="62"/>
      <c r="CA23914" s="62"/>
      <c r="CB23914" s="62"/>
      <c r="CC23914" s="62"/>
      <c r="CD23914" s="62"/>
      <c r="CE23914" s="62"/>
      <c r="CF23914" s="62"/>
      <c r="CL23914" s="56" t="s">
        <v>13337</v>
      </c>
      <c r="CM23914" s="56" t="s">
        <v>216</v>
      </c>
      <c r="CN23914" s="56" t="s">
        <v>216</v>
      </c>
      <c r="CO23914" s="52"/>
      <c r="CP23914" s="52"/>
      <c r="CQ23914" s="52"/>
      <c r="CR23914" s="52"/>
      <c r="CS23914" s="52"/>
      <c r="CT23914" s="52"/>
      <c r="CU23914" s="33"/>
      <c r="CV23914" s="33"/>
    </row>
    <row r="23915" spans="74:100">
      <c r="BV23915" s="62"/>
      <c r="BW23915" s="62"/>
      <c r="BX23915" s="62"/>
      <c r="BY23915" s="62"/>
      <c r="BZ23915" s="62"/>
      <c r="CA23915" s="62"/>
      <c r="CB23915" s="62"/>
      <c r="CC23915" s="62"/>
      <c r="CD23915" s="62"/>
      <c r="CE23915" s="62"/>
      <c r="CF23915" s="62"/>
      <c r="CL23915" s="56" t="s">
        <v>13338</v>
      </c>
      <c r="CM23915" s="56" t="s">
        <v>216</v>
      </c>
      <c r="CN23915" s="56" t="s">
        <v>216</v>
      </c>
      <c r="CO23915" s="52"/>
      <c r="CP23915" s="52"/>
      <c r="CQ23915" s="52"/>
      <c r="CR23915" s="52"/>
      <c r="CS23915" s="52"/>
      <c r="CT23915" s="52"/>
      <c r="CU23915" s="33"/>
      <c r="CV23915" s="33"/>
    </row>
    <row r="23916" spans="74:100">
      <c r="BV23916" s="62"/>
      <c r="BW23916" s="62"/>
      <c r="BX23916" s="62"/>
      <c r="BY23916" s="62"/>
      <c r="BZ23916" s="62"/>
      <c r="CA23916" s="62"/>
      <c r="CB23916" s="62"/>
      <c r="CC23916" s="62"/>
      <c r="CD23916" s="62"/>
      <c r="CE23916" s="62"/>
      <c r="CF23916" s="62"/>
      <c r="CL23916" s="56" t="s">
        <v>13339</v>
      </c>
      <c r="CM23916" s="56" t="s">
        <v>216</v>
      </c>
      <c r="CN23916" s="56" t="s">
        <v>216</v>
      </c>
      <c r="CO23916" s="52"/>
      <c r="CP23916" s="52"/>
      <c r="CQ23916" s="52"/>
      <c r="CR23916" s="52"/>
      <c r="CS23916" s="52"/>
      <c r="CT23916" s="52"/>
      <c r="CU23916" s="33"/>
      <c r="CV23916" s="33"/>
    </row>
    <row r="23917" spans="74:100">
      <c r="BV23917" s="62"/>
      <c r="BW23917" s="62"/>
      <c r="BX23917" s="62"/>
      <c r="BY23917" s="62"/>
      <c r="BZ23917" s="62"/>
      <c r="CA23917" s="62"/>
      <c r="CB23917" s="62"/>
      <c r="CC23917" s="62"/>
      <c r="CD23917" s="62"/>
      <c r="CE23917" s="62"/>
      <c r="CF23917" s="62"/>
      <c r="CL23917" s="56" t="s">
        <v>13340</v>
      </c>
      <c r="CM23917" s="56" t="s">
        <v>216</v>
      </c>
      <c r="CN23917" s="56" t="s">
        <v>216</v>
      </c>
      <c r="CO23917" s="52"/>
      <c r="CP23917" s="52"/>
      <c r="CQ23917" s="52"/>
      <c r="CR23917" s="52"/>
      <c r="CS23917" s="52"/>
      <c r="CT23917" s="52"/>
      <c r="CU23917" s="33"/>
      <c r="CV23917" s="33"/>
    </row>
    <row r="23918" spans="74:100">
      <c r="BV23918" s="62"/>
      <c r="BW23918" s="62"/>
      <c r="BX23918" s="62"/>
      <c r="BY23918" s="62"/>
      <c r="BZ23918" s="62"/>
      <c r="CA23918" s="62"/>
      <c r="CB23918" s="62"/>
      <c r="CC23918" s="62"/>
      <c r="CD23918" s="62"/>
      <c r="CE23918" s="62"/>
      <c r="CF23918" s="62"/>
      <c r="CL23918" s="56" t="s">
        <v>13341</v>
      </c>
      <c r="CM23918" s="56" t="s">
        <v>216</v>
      </c>
      <c r="CN23918" s="56" t="s">
        <v>216</v>
      </c>
      <c r="CO23918" s="52"/>
      <c r="CP23918" s="52"/>
      <c r="CQ23918" s="52"/>
      <c r="CR23918" s="52"/>
      <c r="CS23918" s="52"/>
      <c r="CT23918" s="52"/>
      <c r="CU23918" s="33"/>
      <c r="CV23918" s="33"/>
    </row>
    <row r="23919" spans="74:100">
      <c r="BV23919" s="62"/>
      <c r="BW23919" s="62"/>
      <c r="BX23919" s="62"/>
      <c r="BY23919" s="62"/>
      <c r="BZ23919" s="62"/>
      <c r="CA23919" s="62"/>
      <c r="CB23919" s="62"/>
      <c r="CC23919" s="62"/>
      <c r="CD23919" s="62"/>
      <c r="CE23919" s="62"/>
      <c r="CF23919" s="62"/>
      <c r="CL23919" s="56" t="s">
        <v>13373</v>
      </c>
      <c r="CM23919" s="56" t="s">
        <v>216</v>
      </c>
      <c r="CN23919" s="56" t="s">
        <v>216</v>
      </c>
      <c r="CO23919" s="52"/>
      <c r="CP23919" s="52"/>
      <c r="CQ23919" s="52"/>
      <c r="CR23919" s="52"/>
      <c r="CS23919" s="52"/>
      <c r="CT23919" s="52"/>
      <c r="CU23919" s="33"/>
      <c r="CV23919" s="33"/>
    </row>
    <row r="23920" spans="74:100">
      <c r="BV23920" s="62"/>
      <c r="BW23920" s="62"/>
      <c r="BX23920" s="62"/>
      <c r="BY23920" s="62"/>
      <c r="BZ23920" s="62"/>
      <c r="CA23920" s="62"/>
      <c r="CB23920" s="62"/>
      <c r="CC23920" s="62"/>
      <c r="CD23920" s="62"/>
      <c r="CE23920" s="62"/>
      <c r="CF23920" s="62"/>
      <c r="CL23920" s="56" t="s">
        <v>13352</v>
      </c>
      <c r="CM23920" s="56" t="s">
        <v>216</v>
      </c>
      <c r="CN23920" s="56" t="s">
        <v>216</v>
      </c>
      <c r="CO23920" s="52"/>
      <c r="CP23920" s="52"/>
      <c r="CQ23920" s="52"/>
      <c r="CR23920" s="52"/>
      <c r="CS23920" s="52"/>
      <c r="CT23920" s="52"/>
      <c r="CU23920" s="33"/>
      <c r="CV23920" s="33"/>
    </row>
    <row r="23921" spans="74:100">
      <c r="BV23921" s="62"/>
      <c r="BW23921" s="62"/>
      <c r="BX23921" s="62"/>
      <c r="BY23921" s="62"/>
      <c r="BZ23921" s="62"/>
      <c r="CA23921" s="62"/>
      <c r="CB23921" s="62"/>
      <c r="CC23921" s="62"/>
      <c r="CD23921" s="62"/>
      <c r="CE23921" s="62"/>
      <c r="CF23921" s="62"/>
      <c r="CL23921" s="56" t="s">
        <v>13353</v>
      </c>
      <c r="CM23921" s="56" t="s">
        <v>216</v>
      </c>
      <c r="CN23921" s="56" t="s">
        <v>216</v>
      </c>
      <c r="CO23921" s="52"/>
      <c r="CP23921" s="52"/>
      <c r="CQ23921" s="52"/>
      <c r="CR23921" s="52"/>
      <c r="CS23921" s="52"/>
      <c r="CT23921" s="52"/>
      <c r="CU23921" s="33"/>
      <c r="CV23921" s="33"/>
    </row>
    <row r="23922" spans="74:100">
      <c r="BV23922" s="62"/>
      <c r="BW23922" s="62"/>
      <c r="BX23922" s="62"/>
      <c r="BY23922" s="62"/>
      <c r="BZ23922" s="62"/>
      <c r="CA23922" s="62"/>
      <c r="CB23922" s="62"/>
      <c r="CC23922" s="62"/>
      <c r="CD23922" s="62"/>
      <c r="CE23922" s="62"/>
      <c r="CF23922" s="62"/>
      <c r="CL23922" s="56" t="s">
        <v>2084</v>
      </c>
      <c r="CM23922" s="56" t="s">
        <v>216</v>
      </c>
      <c r="CN23922" s="56" t="s">
        <v>216</v>
      </c>
      <c r="CO23922" s="52"/>
      <c r="CP23922" s="52"/>
      <c r="CQ23922" s="52"/>
      <c r="CR23922" s="52"/>
      <c r="CS23922" s="52"/>
      <c r="CT23922" s="52"/>
      <c r="CU23922" s="33"/>
      <c r="CV23922" s="33"/>
    </row>
    <row r="23923" spans="74:100">
      <c r="BV23923" s="62"/>
      <c r="BW23923" s="62"/>
      <c r="BX23923" s="62"/>
      <c r="BY23923" s="62"/>
      <c r="BZ23923" s="62"/>
      <c r="CA23923" s="62"/>
      <c r="CB23923" s="62"/>
      <c r="CC23923" s="62"/>
      <c r="CD23923" s="62"/>
      <c r="CE23923" s="62"/>
      <c r="CF23923" s="62"/>
      <c r="CL23923" s="56" t="s">
        <v>13374</v>
      </c>
      <c r="CM23923" s="56" t="s">
        <v>216</v>
      </c>
      <c r="CN23923" s="56" t="s">
        <v>216</v>
      </c>
      <c r="CO23923" s="52"/>
      <c r="CP23923" s="52"/>
      <c r="CQ23923" s="52"/>
      <c r="CR23923" s="52"/>
      <c r="CS23923" s="52"/>
      <c r="CT23923" s="52"/>
      <c r="CU23923" s="33"/>
      <c r="CV23923" s="33"/>
    </row>
    <row r="23924" spans="74:100">
      <c r="BV23924" s="62"/>
      <c r="BW23924" s="62"/>
      <c r="BX23924" s="62"/>
      <c r="BY23924" s="62"/>
      <c r="BZ23924" s="62"/>
      <c r="CA23924" s="62"/>
      <c r="CB23924" s="62"/>
      <c r="CC23924" s="62"/>
      <c r="CD23924" s="62"/>
      <c r="CE23924" s="62"/>
      <c r="CF23924" s="62"/>
      <c r="CL23924" s="56" t="s">
        <v>13375</v>
      </c>
      <c r="CM23924" s="56" t="s">
        <v>216</v>
      </c>
      <c r="CN23924" s="56" t="s">
        <v>216</v>
      </c>
      <c r="CO23924" s="52"/>
      <c r="CP23924" s="52"/>
      <c r="CQ23924" s="52"/>
      <c r="CR23924" s="52"/>
      <c r="CS23924" s="52"/>
      <c r="CT23924" s="52"/>
      <c r="CU23924" s="33"/>
      <c r="CV23924" s="33"/>
    </row>
    <row r="23925" spans="74:100">
      <c r="BV23925" s="62"/>
      <c r="BW23925" s="62"/>
      <c r="BX23925" s="62"/>
      <c r="BY23925" s="62"/>
      <c r="BZ23925" s="62"/>
      <c r="CA23925" s="62"/>
      <c r="CB23925" s="62"/>
      <c r="CC23925" s="62"/>
      <c r="CD23925" s="62"/>
      <c r="CE23925" s="62"/>
      <c r="CF23925" s="62"/>
      <c r="CL23925" s="56" t="s">
        <v>13354</v>
      </c>
      <c r="CM23925" s="56" t="s">
        <v>216</v>
      </c>
      <c r="CN23925" s="56" t="s">
        <v>216</v>
      </c>
      <c r="CO23925" s="52"/>
      <c r="CP23925" s="52"/>
      <c r="CQ23925" s="52"/>
      <c r="CR23925" s="52"/>
      <c r="CS23925" s="52"/>
      <c r="CT23925" s="52"/>
      <c r="CU23925" s="33"/>
      <c r="CV23925" s="33"/>
    </row>
    <row r="23926" spans="74:100">
      <c r="BV23926" s="62"/>
      <c r="BW23926" s="62"/>
      <c r="BX23926" s="62"/>
      <c r="BY23926" s="62"/>
      <c r="BZ23926" s="62"/>
      <c r="CA23926" s="62"/>
      <c r="CB23926" s="62"/>
      <c r="CC23926" s="62"/>
      <c r="CD23926" s="62"/>
      <c r="CE23926" s="62"/>
      <c r="CF23926" s="62"/>
      <c r="CL23926" s="56" t="s">
        <v>13355</v>
      </c>
      <c r="CM23926" s="56" t="s">
        <v>216</v>
      </c>
      <c r="CN23926" s="56" t="s">
        <v>216</v>
      </c>
      <c r="CO23926" s="52"/>
      <c r="CP23926" s="52"/>
      <c r="CQ23926" s="52"/>
      <c r="CR23926" s="52"/>
      <c r="CS23926" s="52"/>
      <c r="CT23926" s="52"/>
      <c r="CU23926" s="33"/>
      <c r="CV23926" s="33"/>
    </row>
    <row r="23927" spans="74:100">
      <c r="BV23927" s="62"/>
      <c r="BW23927" s="62"/>
      <c r="BX23927" s="62"/>
      <c r="BY23927" s="62"/>
      <c r="BZ23927" s="62"/>
      <c r="CA23927" s="62"/>
      <c r="CB23927" s="62"/>
      <c r="CC23927" s="62"/>
      <c r="CD23927" s="62"/>
      <c r="CE23927" s="62"/>
      <c r="CF23927" s="62"/>
      <c r="CL23927" s="56" t="s">
        <v>13356</v>
      </c>
      <c r="CM23927" s="56" t="s">
        <v>216</v>
      </c>
      <c r="CN23927" s="56" t="s">
        <v>216</v>
      </c>
      <c r="CO23927" s="52"/>
      <c r="CP23927" s="52"/>
      <c r="CQ23927" s="52"/>
      <c r="CR23927" s="52"/>
      <c r="CS23927" s="52"/>
      <c r="CT23927" s="52"/>
      <c r="CU23927" s="33"/>
      <c r="CV23927" s="33"/>
    </row>
    <row r="23928" spans="74:100">
      <c r="BV23928" s="62"/>
      <c r="BW23928" s="62"/>
      <c r="BX23928" s="62"/>
      <c r="BY23928" s="62"/>
      <c r="BZ23928" s="62"/>
      <c r="CA23928" s="62"/>
      <c r="CB23928" s="62"/>
      <c r="CC23928" s="62"/>
      <c r="CD23928" s="62"/>
      <c r="CE23928" s="62"/>
      <c r="CF23928" s="62"/>
      <c r="CL23928" s="56" t="s">
        <v>13357</v>
      </c>
      <c r="CM23928" s="56" t="s">
        <v>216</v>
      </c>
      <c r="CN23928" s="56" t="s">
        <v>216</v>
      </c>
      <c r="CO23928" s="52"/>
      <c r="CP23928" s="52"/>
      <c r="CQ23928" s="52"/>
      <c r="CR23928" s="52"/>
      <c r="CS23928" s="52"/>
      <c r="CT23928" s="52"/>
      <c r="CU23928" s="33"/>
      <c r="CV23928" s="33"/>
    </row>
    <row r="23929" spans="74:100">
      <c r="BV23929" s="62"/>
      <c r="BW23929" s="62"/>
      <c r="BX23929" s="62"/>
      <c r="BY23929" s="62"/>
      <c r="BZ23929" s="62"/>
      <c r="CA23929" s="62"/>
      <c r="CB23929" s="62"/>
      <c r="CC23929" s="62"/>
      <c r="CD23929" s="62"/>
      <c r="CE23929" s="62"/>
      <c r="CF23929" s="62"/>
      <c r="CL23929" s="56" t="s">
        <v>13376</v>
      </c>
      <c r="CM23929" s="56" t="s">
        <v>216</v>
      </c>
      <c r="CN23929" s="56" t="s">
        <v>216</v>
      </c>
      <c r="CO23929" s="52"/>
      <c r="CP23929" s="52"/>
      <c r="CQ23929" s="52"/>
      <c r="CR23929" s="52"/>
      <c r="CS23929" s="52"/>
      <c r="CT23929" s="52"/>
      <c r="CU23929" s="33"/>
      <c r="CV23929" s="33"/>
    </row>
    <row r="23930" spans="74:100">
      <c r="BV23930" s="62"/>
      <c r="BW23930" s="62"/>
      <c r="BX23930" s="62"/>
      <c r="BY23930" s="62"/>
      <c r="BZ23930" s="62"/>
      <c r="CA23930" s="62"/>
      <c r="CB23930" s="62"/>
      <c r="CC23930" s="62"/>
      <c r="CD23930" s="62"/>
      <c r="CE23930" s="62"/>
      <c r="CF23930" s="62"/>
      <c r="CL23930" s="56" t="s">
        <v>13377</v>
      </c>
      <c r="CM23930" s="56" t="s">
        <v>216</v>
      </c>
      <c r="CN23930" s="56" t="s">
        <v>216</v>
      </c>
      <c r="CO23930" s="52"/>
      <c r="CP23930" s="52"/>
      <c r="CQ23930" s="52"/>
      <c r="CR23930" s="52"/>
      <c r="CS23930" s="52"/>
      <c r="CT23930" s="52"/>
      <c r="CU23930" s="33"/>
      <c r="CV23930" s="33"/>
    </row>
    <row r="23931" spans="74:100">
      <c r="BV23931" s="62"/>
      <c r="BW23931" s="62"/>
      <c r="BX23931" s="62"/>
      <c r="BY23931" s="62"/>
      <c r="BZ23931" s="62"/>
      <c r="CA23931" s="62"/>
      <c r="CB23931" s="62"/>
      <c r="CC23931" s="62"/>
      <c r="CD23931" s="62"/>
      <c r="CE23931" s="62"/>
      <c r="CF23931" s="62"/>
      <c r="CL23931" s="56" t="s">
        <v>13378</v>
      </c>
      <c r="CM23931" s="56" t="s">
        <v>216</v>
      </c>
      <c r="CN23931" s="56" t="s">
        <v>216</v>
      </c>
      <c r="CO23931" s="52"/>
      <c r="CP23931" s="52"/>
      <c r="CQ23931" s="52"/>
      <c r="CR23931" s="52"/>
      <c r="CS23931" s="52"/>
      <c r="CT23931" s="52"/>
      <c r="CU23931" s="33"/>
      <c r="CV23931" s="33"/>
    </row>
    <row r="23932" spans="74:100">
      <c r="BV23932" s="62"/>
      <c r="BW23932" s="62"/>
      <c r="BX23932" s="62"/>
      <c r="BY23932" s="62"/>
      <c r="BZ23932" s="62"/>
      <c r="CA23932" s="62"/>
      <c r="CB23932" s="62"/>
      <c r="CC23932" s="62"/>
      <c r="CD23932" s="62"/>
      <c r="CE23932" s="62"/>
      <c r="CF23932" s="62"/>
      <c r="CL23932" s="56" t="s">
        <v>13342</v>
      </c>
      <c r="CM23932" s="56" t="s">
        <v>216</v>
      </c>
      <c r="CN23932" s="56" t="s">
        <v>216</v>
      </c>
      <c r="CO23932" s="52"/>
      <c r="CP23932" s="52"/>
      <c r="CQ23932" s="52"/>
      <c r="CR23932" s="52"/>
      <c r="CS23932" s="52"/>
      <c r="CT23932" s="52"/>
      <c r="CU23932" s="33"/>
      <c r="CV23932" s="33"/>
    </row>
    <row r="23933" spans="74:100">
      <c r="BV23933" s="62"/>
      <c r="BW23933" s="62"/>
      <c r="BX23933" s="62"/>
      <c r="BY23933" s="62"/>
      <c r="BZ23933" s="62"/>
      <c r="CA23933" s="62"/>
      <c r="CB23933" s="62"/>
      <c r="CC23933" s="62"/>
      <c r="CD23933" s="62"/>
      <c r="CE23933" s="62"/>
      <c r="CF23933" s="62"/>
      <c r="CL23933" s="56" t="s">
        <v>13358</v>
      </c>
      <c r="CM23933" s="56" t="s">
        <v>216</v>
      </c>
      <c r="CN23933" s="56" t="s">
        <v>216</v>
      </c>
      <c r="CO23933" s="52"/>
      <c r="CP23933" s="52"/>
      <c r="CQ23933" s="52"/>
      <c r="CR23933" s="52"/>
      <c r="CS23933" s="52"/>
      <c r="CT23933" s="52"/>
      <c r="CU23933" s="33"/>
      <c r="CV23933" s="33"/>
    </row>
    <row r="23934" spans="74:100">
      <c r="BV23934" s="62"/>
      <c r="BW23934" s="62"/>
      <c r="BX23934" s="62"/>
      <c r="BY23934" s="62"/>
      <c r="BZ23934" s="62"/>
      <c r="CA23934" s="62"/>
      <c r="CB23934" s="62"/>
      <c r="CC23934" s="62"/>
      <c r="CD23934" s="62"/>
      <c r="CE23934" s="62"/>
      <c r="CF23934" s="62"/>
      <c r="CL23934" s="56" t="s">
        <v>13343</v>
      </c>
      <c r="CM23934" s="56" t="s">
        <v>216</v>
      </c>
      <c r="CN23934" s="56" t="s">
        <v>216</v>
      </c>
      <c r="CO23934" s="52"/>
      <c r="CP23934" s="52"/>
      <c r="CQ23934" s="52"/>
      <c r="CR23934" s="52"/>
      <c r="CS23934" s="52"/>
      <c r="CT23934" s="52"/>
      <c r="CU23934" s="33"/>
      <c r="CV23934" s="33"/>
    </row>
    <row r="23935" spans="74:100">
      <c r="BV23935" s="62"/>
      <c r="BW23935" s="62"/>
      <c r="BX23935" s="62"/>
      <c r="BY23935" s="62"/>
      <c r="BZ23935" s="62"/>
      <c r="CA23935" s="62"/>
      <c r="CB23935" s="62"/>
      <c r="CC23935" s="62"/>
      <c r="CD23935" s="62"/>
      <c r="CE23935" s="62"/>
      <c r="CF23935" s="62"/>
      <c r="CL23935" s="35" t="s">
        <v>13364</v>
      </c>
      <c r="CM23935" s="35" t="s">
        <v>217</v>
      </c>
      <c r="CN23935" s="35" t="s">
        <v>217</v>
      </c>
      <c r="CO23935" s="52"/>
      <c r="CP23935" s="52"/>
      <c r="CQ23935" s="52"/>
      <c r="CR23935" s="52"/>
      <c r="CS23935" s="52"/>
      <c r="CT23935" s="52"/>
      <c r="CU23935" s="33"/>
      <c r="CV23935" s="33"/>
    </row>
    <row r="23936" spans="74:100">
      <c r="BV23936" s="62"/>
      <c r="BW23936" s="62"/>
      <c r="BX23936" s="62"/>
      <c r="BY23936" s="62"/>
      <c r="BZ23936" s="62"/>
      <c r="CA23936" s="62"/>
      <c r="CB23936" s="62"/>
      <c r="CC23936" s="62"/>
      <c r="CD23936" s="62"/>
      <c r="CE23936" s="62"/>
      <c r="CF23936" s="62"/>
      <c r="CL23936" s="56" t="s">
        <v>13344</v>
      </c>
      <c r="CM23936" s="56" t="s">
        <v>216</v>
      </c>
      <c r="CN23936" s="56" t="s">
        <v>216</v>
      </c>
      <c r="CO23936" s="52"/>
      <c r="CP23936" s="52"/>
      <c r="CQ23936" s="52"/>
      <c r="CR23936" s="52"/>
      <c r="CS23936" s="52"/>
      <c r="CT23936" s="52"/>
      <c r="CU23936" s="33"/>
      <c r="CV23936" s="33"/>
    </row>
    <row r="23937" spans="74:100">
      <c r="BV23937" s="62"/>
      <c r="BW23937" s="62"/>
      <c r="BX23937" s="62"/>
      <c r="BY23937" s="62"/>
      <c r="BZ23937" s="62"/>
      <c r="CA23937" s="62"/>
      <c r="CB23937" s="62"/>
      <c r="CC23937" s="62"/>
      <c r="CD23937" s="62"/>
      <c r="CE23937" s="62"/>
      <c r="CF23937" s="62"/>
      <c r="CL23937" s="56" t="s">
        <v>13379</v>
      </c>
      <c r="CM23937" s="56" t="s">
        <v>216</v>
      </c>
      <c r="CN23937" s="56" t="s">
        <v>216</v>
      </c>
      <c r="CO23937" s="52"/>
      <c r="CP23937" s="52"/>
      <c r="CQ23937" s="52"/>
      <c r="CR23937" s="52"/>
      <c r="CS23937" s="52"/>
      <c r="CT23937" s="52"/>
      <c r="CU23937" s="33"/>
      <c r="CV23937" s="33"/>
    </row>
    <row r="23938" spans="74:100">
      <c r="BV23938" s="62"/>
      <c r="BW23938" s="62"/>
      <c r="BX23938" s="62"/>
      <c r="BY23938" s="62"/>
      <c r="BZ23938" s="62"/>
      <c r="CA23938" s="62"/>
      <c r="CB23938" s="62"/>
      <c r="CC23938" s="62"/>
      <c r="CD23938" s="62"/>
      <c r="CE23938" s="62"/>
      <c r="CF23938" s="62"/>
      <c r="CL23938" s="56" t="s">
        <v>13359</v>
      </c>
      <c r="CM23938" s="56" t="s">
        <v>216</v>
      </c>
      <c r="CN23938" s="56" t="s">
        <v>216</v>
      </c>
      <c r="CO23938" s="52"/>
      <c r="CP23938" s="52"/>
      <c r="CQ23938" s="52"/>
      <c r="CR23938" s="52"/>
      <c r="CS23938" s="52"/>
      <c r="CT23938" s="52"/>
      <c r="CU23938" s="33"/>
      <c r="CV23938" s="33"/>
    </row>
    <row r="23939" spans="74:100">
      <c r="BV23939" s="62"/>
      <c r="BW23939" s="62"/>
      <c r="BX23939" s="62"/>
      <c r="BY23939" s="62"/>
      <c r="BZ23939" s="62"/>
      <c r="CA23939" s="62"/>
      <c r="CB23939" s="62"/>
      <c r="CC23939" s="62"/>
      <c r="CD23939" s="62"/>
      <c r="CE23939" s="62"/>
      <c r="CF23939" s="62"/>
      <c r="CL23939" s="56" t="s">
        <v>5711</v>
      </c>
      <c r="CM23939" s="56" t="s">
        <v>216</v>
      </c>
      <c r="CN23939" s="56" t="s">
        <v>216</v>
      </c>
      <c r="CO23939" s="52"/>
      <c r="CP23939" s="52"/>
      <c r="CQ23939" s="52"/>
      <c r="CR23939" s="52"/>
      <c r="CS23939" s="52"/>
      <c r="CT23939" s="52"/>
      <c r="CU23939" s="33"/>
      <c r="CV23939" s="33"/>
    </row>
    <row r="23940" spans="74:100">
      <c r="BV23940" s="62"/>
      <c r="BW23940" s="62"/>
      <c r="BX23940" s="62"/>
      <c r="BY23940" s="62"/>
      <c r="BZ23940" s="62"/>
      <c r="CA23940" s="62"/>
      <c r="CB23940" s="62"/>
      <c r="CC23940" s="62"/>
      <c r="CD23940" s="62"/>
      <c r="CE23940" s="62"/>
      <c r="CF23940" s="62"/>
      <c r="CL23940" s="56" t="s">
        <v>13380</v>
      </c>
      <c r="CM23940" s="56" t="s">
        <v>216</v>
      </c>
      <c r="CN23940" s="56" t="s">
        <v>216</v>
      </c>
      <c r="CO23940" s="52"/>
      <c r="CP23940" s="52"/>
      <c r="CQ23940" s="52"/>
      <c r="CR23940" s="52"/>
      <c r="CS23940" s="52"/>
      <c r="CT23940" s="52"/>
      <c r="CU23940" s="33"/>
      <c r="CV23940" s="33"/>
    </row>
    <row r="23941" spans="74:100">
      <c r="BV23941" s="62"/>
      <c r="BW23941" s="62"/>
      <c r="BX23941" s="62"/>
      <c r="BY23941" s="62"/>
      <c r="BZ23941" s="62"/>
      <c r="CA23941" s="62"/>
      <c r="CB23941" s="62"/>
      <c r="CC23941" s="62"/>
      <c r="CD23941" s="62"/>
      <c r="CE23941" s="62"/>
      <c r="CF23941" s="62"/>
      <c r="CL23941" s="56" t="s">
        <v>13381</v>
      </c>
      <c r="CM23941" s="56" t="s">
        <v>216</v>
      </c>
      <c r="CN23941" s="56" t="s">
        <v>216</v>
      </c>
      <c r="CO23941" s="52"/>
      <c r="CP23941" s="52"/>
      <c r="CQ23941" s="52"/>
      <c r="CR23941" s="52"/>
      <c r="CS23941" s="52"/>
      <c r="CT23941" s="52"/>
      <c r="CU23941" s="33"/>
      <c r="CV23941" s="33"/>
    </row>
    <row r="23942" spans="74:100">
      <c r="BV23942" s="62"/>
      <c r="BW23942" s="62"/>
      <c r="BX23942" s="62"/>
      <c r="BY23942" s="62"/>
      <c r="BZ23942" s="62"/>
      <c r="CA23942" s="62"/>
      <c r="CB23942" s="62"/>
      <c r="CC23942" s="62"/>
      <c r="CD23942" s="62"/>
      <c r="CE23942" s="62"/>
      <c r="CF23942" s="62"/>
      <c r="CL23942" s="56" t="s">
        <v>13382</v>
      </c>
      <c r="CM23942" s="56" t="s">
        <v>216</v>
      </c>
      <c r="CN23942" s="56" t="s">
        <v>216</v>
      </c>
      <c r="CO23942" s="52"/>
      <c r="CP23942" s="52"/>
      <c r="CQ23942" s="52"/>
      <c r="CR23942" s="52"/>
      <c r="CS23942" s="52"/>
      <c r="CT23942" s="52"/>
      <c r="CU23942" s="33"/>
      <c r="CV23942" s="33"/>
    </row>
    <row r="23943" spans="74:100">
      <c r="BV23943" s="62"/>
      <c r="BW23943" s="62"/>
      <c r="BX23943" s="62"/>
      <c r="BY23943" s="62"/>
      <c r="BZ23943" s="62"/>
      <c r="CA23943" s="62"/>
      <c r="CB23943" s="62"/>
      <c r="CC23943" s="62"/>
      <c r="CD23943" s="62"/>
      <c r="CE23943" s="62"/>
      <c r="CF23943" s="62"/>
      <c r="CL23943" s="56" t="s">
        <v>13383</v>
      </c>
      <c r="CM23943" s="56" t="s">
        <v>216</v>
      </c>
      <c r="CN23943" s="56" t="s">
        <v>216</v>
      </c>
      <c r="CO23943" s="52"/>
      <c r="CP23943" s="52"/>
      <c r="CQ23943" s="52"/>
      <c r="CR23943" s="52"/>
      <c r="CS23943" s="52"/>
      <c r="CT23943" s="52"/>
      <c r="CU23943" s="33"/>
      <c r="CV23943" s="33"/>
    </row>
    <row r="23944" spans="74:100">
      <c r="BV23944" s="62"/>
      <c r="BW23944" s="62"/>
      <c r="BX23944" s="62"/>
      <c r="BY23944" s="62"/>
      <c r="BZ23944" s="62"/>
      <c r="CA23944" s="62"/>
      <c r="CB23944" s="62"/>
      <c r="CC23944" s="62"/>
      <c r="CD23944" s="62"/>
      <c r="CE23944" s="62"/>
      <c r="CF23944" s="62"/>
      <c r="CL23944" s="56" t="s">
        <v>13345</v>
      </c>
      <c r="CM23944" s="56" t="s">
        <v>216</v>
      </c>
      <c r="CN23944" s="56" t="s">
        <v>216</v>
      </c>
      <c r="CO23944" s="52"/>
      <c r="CP23944" s="52"/>
      <c r="CQ23944" s="52"/>
      <c r="CR23944" s="52"/>
      <c r="CS23944" s="52"/>
      <c r="CT23944" s="52"/>
      <c r="CU23944" s="33"/>
      <c r="CV23944" s="33"/>
    </row>
    <row r="23945" spans="74:100">
      <c r="BV23945" s="62"/>
      <c r="BW23945" s="62"/>
      <c r="BX23945" s="62"/>
      <c r="BY23945" s="62"/>
      <c r="BZ23945" s="62"/>
      <c r="CA23945" s="62"/>
      <c r="CB23945" s="62"/>
      <c r="CC23945" s="62"/>
      <c r="CD23945" s="62"/>
      <c r="CE23945" s="62"/>
      <c r="CF23945" s="62"/>
      <c r="CL23945" s="35" t="s">
        <v>13393</v>
      </c>
      <c r="CM23945" s="35" t="s">
        <v>217</v>
      </c>
      <c r="CN23945" s="35" t="s">
        <v>217</v>
      </c>
      <c r="CO23945" s="52"/>
      <c r="CP23945" s="52"/>
      <c r="CQ23945" s="52"/>
      <c r="CR23945" s="52"/>
      <c r="CS23945" s="52"/>
      <c r="CT23945" s="52"/>
      <c r="CU23945" s="33"/>
      <c r="CV23945" s="33"/>
    </row>
    <row r="23946" spans="74:100">
      <c r="BV23946" s="62"/>
      <c r="BW23946" s="62"/>
      <c r="BX23946" s="62"/>
      <c r="BY23946" s="62"/>
      <c r="BZ23946" s="62"/>
      <c r="CA23946" s="62"/>
      <c r="CB23946" s="62"/>
      <c r="CC23946" s="62"/>
      <c r="CD23946" s="62"/>
      <c r="CE23946" s="62"/>
      <c r="CF23946" s="62"/>
      <c r="CL23946" s="35" t="s">
        <v>12839</v>
      </c>
      <c r="CM23946" s="35" t="s">
        <v>217</v>
      </c>
      <c r="CN23946" s="35" t="s">
        <v>217</v>
      </c>
      <c r="CO23946" s="52"/>
      <c r="CP23946" s="52"/>
      <c r="CQ23946" s="52"/>
      <c r="CR23946" s="52"/>
      <c r="CS23946" s="52"/>
      <c r="CT23946" s="52"/>
      <c r="CU23946" s="33"/>
      <c r="CV23946" s="33"/>
    </row>
    <row r="23947" spans="74:100">
      <c r="BV23947" s="62"/>
      <c r="BW23947" s="62"/>
      <c r="BX23947" s="62"/>
      <c r="BY23947" s="62"/>
      <c r="BZ23947" s="62"/>
      <c r="CA23947" s="62"/>
      <c r="CB23947" s="62"/>
      <c r="CC23947" s="62"/>
      <c r="CD23947" s="62"/>
      <c r="CE23947" s="62"/>
      <c r="CF23947" s="62"/>
      <c r="CL23947" s="35" t="s">
        <v>12859</v>
      </c>
      <c r="CM23947" s="35" t="s">
        <v>217</v>
      </c>
      <c r="CN23947" s="35" t="s">
        <v>217</v>
      </c>
      <c r="CO23947" s="52"/>
      <c r="CP23947" s="52"/>
      <c r="CQ23947" s="52"/>
      <c r="CR23947" s="52"/>
      <c r="CS23947" s="52"/>
      <c r="CT23947" s="52"/>
      <c r="CU23947" s="33"/>
      <c r="CV23947" s="33"/>
    </row>
    <row r="23948" spans="74:100">
      <c r="BV23948" s="62"/>
      <c r="BW23948" s="62"/>
      <c r="BX23948" s="62"/>
      <c r="BY23948" s="62"/>
      <c r="BZ23948" s="62"/>
      <c r="CA23948" s="62"/>
      <c r="CB23948" s="62"/>
      <c r="CC23948" s="62"/>
      <c r="CD23948" s="62"/>
      <c r="CE23948" s="62"/>
      <c r="CF23948" s="62"/>
      <c r="CL23948" s="35" t="s">
        <v>12840</v>
      </c>
      <c r="CM23948" s="35" t="s">
        <v>217</v>
      </c>
      <c r="CN23948" s="35" t="s">
        <v>217</v>
      </c>
      <c r="CO23948" s="52"/>
      <c r="CP23948" s="52"/>
      <c r="CQ23948" s="52"/>
      <c r="CR23948" s="52"/>
      <c r="CS23948" s="52"/>
      <c r="CT23948" s="52"/>
      <c r="CU23948" s="33"/>
      <c r="CV23948" s="33"/>
    </row>
    <row r="23949" spans="74:100">
      <c r="BV23949" s="62"/>
      <c r="BW23949" s="62"/>
      <c r="BX23949" s="62"/>
      <c r="BY23949" s="62"/>
      <c r="BZ23949" s="62"/>
      <c r="CA23949" s="62"/>
      <c r="CB23949" s="62"/>
      <c r="CC23949" s="62"/>
      <c r="CD23949" s="62"/>
      <c r="CE23949" s="62"/>
      <c r="CF23949" s="62"/>
      <c r="CL23949" s="35" t="s">
        <v>12860</v>
      </c>
      <c r="CM23949" s="35" t="s">
        <v>217</v>
      </c>
      <c r="CN23949" s="35" t="s">
        <v>217</v>
      </c>
      <c r="CO23949" s="52"/>
      <c r="CP23949" s="52"/>
      <c r="CQ23949" s="52"/>
      <c r="CR23949" s="52"/>
      <c r="CS23949" s="52"/>
      <c r="CT23949" s="52"/>
      <c r="CU23949" s="33"/>
      <c r="CV23949" s="33"/>
    </row>
    <row r="23950" spans="74:100">
      <c r="BV23950" s="62"/>
      <c r="BW23950" s="62"/>
      <c r="BX23950" s="62"/>
      <c r="BY23950" s="62"/>
      <c r="BZ23950" s="62"/>
      <c r="CA23950" s="62"/>
      <c r="CB23950" s="62"/>
      <c r="CC23950" s="62"/>
      <c r="CD23950" s="62"/>
      <c r="CE23950" s="62"/>
      <c r="CF23950" s="62"/>
      <c r="CL23950" s="35" t="s">
        <v>12861</v>
      </c>
      <c r="CM23950" s="35" t="s">
        <v>217</v>
      </c>
      <c r="CN23950" s="35" t="s">
        <v>217</v>
      </c>
      <c r="CO23950" s="52"/>
      <c r="CP23950" s="52"/>
      <c r="CQ23950" s="52"/>
      <c r="CR23950" s="52"/>
      <c r="CS23950" s="52"/>
      <c r="CT23950" s="52"/>
      <c r="CU23950" s="33"/>
      <c r="CV23950" s="33"/>
    </row>
    <row r="23951" spans="74:100">
      <c r="BV23951" s="62"/>
      <c r="BW23951" s="62"/>
      <c r="BX23951" s="62"/>
      <c r="BY23951" s="62"/>
      <c r="BZ23951" s="62"/>
      <c r="CA23951" s="62"/>
      <c r="CB23951" s="62"/>
      <c r="CC23951" s="62"/>
      <c r="CD23951" s="62"/>
      <c r="CE23951" s="62"/>
      <c r="CF23951" s="62"/>
      <c r="CL23951" s="35" t="s">
        <v>12862</v>
      </c>
      <c r="CM23951" s="35" t="s">
        <v>217</v>
      </c>
      <c r="CN23951" s="35" t="s">
        <v>217</v>
      </c>
      <c r="CO23951" s="52"/>
      <c r="CP23951" s="52"/>
      <c r="CQ23951" s="52"/>
      <c r="CR23951" s="52"/>
      <c r="CS23951" s="52"/>
      <c r="CT23951" s="52"/>
      <c r="CU23951" s="33"/>
      <c r="CV23951" s="33"/>
    </row>
    <row r="23952" spans="74:100">
      <c r="BV23952" s="62"/>
      <c r="BW23952" s="62"/>
      <c r="BX23952" s="62"/>
      <c r="BY23952" s="62"/>
      <c r="BZ23952" s="62"/>
      <c r="CA23952" s="62"/>
      <c r="CB23952" s="62"/>
      <c r="CC23952" s="62"/>
      <c r="CD23952" s="62"/>
      <c r="CE23952" s="62"/>
      <c r="CF23952" s="62"/>
      <c r="CL23952" s="35" t="s">
        <v>12845</v>
      </c>
      <c r="CM23952" s="35" t="s">
        <v>217</v>
      </c>
      <c r="CN23952" s="35" t="s">
        <v>217</v>
      </c>
      <c r="CO23952" s="52"/>
      <c r="CP23952" s="52"/>
      <c r="CQ23952" s="52"/>
      <c r="CR23952" s="52"/>
      <c r="CS23952" s="52"/>
      <c r="CT23952" s="52"/>
      <c r="CU23952" s="33"/>
      <c r="CV23952" s="33"/>
    </row>
    <row r="23953" spans="74:100">
      <c r="BV23953" s="62"/>
      <c r="BW23953" s="62"/>
      <c r="BX23953" s="62"/>
      <c r="BY23953" s="62"/>
      <c r="BZ23953" s="62"/>
      <c r="CA23953" s="62"/>
      <c r="CB23953" s="62"/>
      <c r="CC23953" s="62"/>
      <c r="CD23953" s="62"/>
      <c r="CE23953" s="62"/>
      <c r="CF23953" s="62"/>
      <c r="CL23953" s="35" t="s">
        <v>12863</v>
      </c>
      <c r="CM23953" s="35" t="s">
        <v>217</v>
      </c>
      <c r="CN23953" s="35" t="s">
        <v>217</v>
      </c>
      <c r="CO23953" s="52"/>
      <c r="CP23953" s="52"/>
      <c r="CQ23953" s="52"/>
      <c r="CR23953" s="52"/>
      <c r="CS23953" s="52"/>
      <c r="CT23953" s="52"/>
      <c r="CU23953" s="33"/>
      <c r="CV23953" s="33"/>
    </row>
    <row r="23954" spans="74:100">
      <c r="BV23954" s="62"/>
      <c r="BW23954" s="62"/>
      <c r="BX23954" s="62"/>
      <c r="BY23954" s="62"/>
      <c r="BZ23954" s="62"/>
      <c r="CA23954" s="62"/>
      <c r="CB23954" s="62"/>
      <c r="CC23954" s="62"/>
      <c r="CD23954" s="62"/>
      <c r="CE23954" s="62"/>
      <c r="CF23954" s="62"/>
      <c r="CL23954" s="35" t="s">
        <v>12864</v>
      </c>
      <c r="CM23954" s="35" t="s">
        <v>217</v>
      </c>
      <c r="CN23954" s="35" t="s">
        <v>217</v>
      </c>
      <c r="CO23954" s="52"/>
      <c r="CP23954" s="52"/>
      <c r="CQ23954" s="52"/>
      <c r="CR23954" s="52"/>
      <c r="CS23954" s="52"/>
      <c r="CT23954" s="52"/>
      <c r="CU23954" s="33"/>
      <c r="CV23954" s="33"/>
    </row>
    <row r="23955" spans="74:100">
      <c r="BV23955" s="62"/>
      <c r="BW23955" s="62"/>
      <c r="BX23955" s="62"/>
      <c r="BY23955" s="62"/>
      <c r="BZ23955" s="62"/>
      <c r="CA23955" s="62"/>
      <c r="CB23955" s="62"/>
      <c r="CC23955" s="62"/>
      <c r="CD23955" s="62"/>
      <c r="CE23955" s="62"/>
      <c r="CF23955" s="62"/>
      <c r="CL23955" s="35" t="s">
        <v>12865</v>
      </c>
      <c r="CM23955" s="35" t="s">
        <v>217</v>
      </c>
      <c r="CN23955" s="35" t="s">
        <v>217</v>
      </c>
      <c r="CO23955" s="52"/>
      <c r="CP23955" s="52"/>
      <c r="CQ23955" s="52"/>
      <c r="CR23955" s="52"/>
      <c r="CS23955" s="52"/>
      <c r="CT23955" s="52"/>
      <c r="CU23955" s="33"/>
      <c r="CV23955" s="33"/>
    </row>
    <row r="23956" spans="74:100">
      <c r="BV23956" s="62"/>
      <c r="BW23956" s="62"/>
      <c r="BX23956" s="62"/>
      <c r="BY23956" s="62"/>
      <c r="BZ23956" s="62"/>
      <c r="CA23956" s="62"/>
      <c r="CB23956" s="62"/>
      <c r="CC23956" s="62"/>
      <c r="CD23956" s="62"/>
      <c r="CE23956" s="62"/>
      <c r="CF23956" s="62"/>
      <c r="CL23956" s="56" t="s">
        <v>12868</v>
      </c>
      <c r="CM23956" s="56" t="s">
        <v>217</v>
      </c>
      <c r="CN23956" s="56" t="s">
        <v>217</v>
      </c>
      <c r="CO23956" s="52"/>
      <c r="CP23956" s="52"/>
      <c r="CQ23956" s="52"/>
      <c r="CR23956" s="52"/>
      <c r="CS23956" s="52"/>
      <c r="CT23956" s="52"/>
      <c r="CU23956" s="33"/>
      <c r="CV23956" s="33"/>
    </row>
    <row r="23957" spans="74:100">
      <c r="BV23957" s="62"/>
      <c r="BW23957" s="62"/>
      <c r="BX23957" s="62"/>
      <c r="BY23957" s="62"/>
      <c r="BZ23957" s="62"/>
      <c r="CA23957" s="62"/>
      <c r="CB23957" s="62"/>
      <c r="CC23957" s="62"/>
      <c r="CD23957" s="62"/>
      <c r="CE23957" s="62"/>
      <c r="CF23957" s="62"/>
      <c r="CL23957" s="35" t="s">
        <v>12841</v>
      </c>
      <c r="CM23957" s="35" t="s">
        <v>217</v>
      </c>
      <c r="CN23957" s="35" t="s">
        <v>217</v>
      </c>
      <c r="CO23957" s="52"/>
      <c r="CP23957" s="52"/>
      <c r="CQ23957" s="52"/>
      <c r="CR23957" s="52"/>
      <c r="CS23957" s="52"/>
      <c r="CT23957" s="52"/>
      <c r="CU23957" s="33"/>
      <c r="CV23957" s="33"/>
    </row>
    <row r="23958" spans="74:100">
      <c r="BV23958" s="62"/>
      <c r="BW23958" s="62"/>
      <c r="BX23958" s="62"/>
      <c r="BY23958" s="62"/>
      <c r="BZ23958" s="62"/>
      <c r="CA23958" s="62"/>
      <c r="CB23958" s="62"/>
      <c r="CC23958" s="62"/>
      <c r="CD23958" s="62"/>
      <c r="CE23958" s="62"/>
      <c r="CF23958" s="62"/>
      <c r="CL23958" s="35" t="s">
        <v>12842</v>
      </c>
      <c r="CM23958" s="35" t="s">
        <v>217</v>
      </c>
      <c r="CN23958" s="35" t="s">
        <v>217</v>
      </c>
      <c r="CO23958" s="52"/>
      <c r="CP23958" s="52"/>
      <c r="CQ23958" s="52"/>
      <c r="CR23958" s="52"/>
      <c r="CS23958" s="52"/>
      <c r="CT23958" s="52"/>
      <c r="CU23958" s="33"/>
      <c r="CV23958" s="33"/>
    </row>
    <row r="23959" spans="74:100">
      <c r="BV23959" s="62"/>
      <c r="BW23959" s="62"/>
      <c r="BX23959" s="62"/>
      <c r="BY23959" s="62"/>
      <c r="BZ23959" s="62"/>
      <c r="CA23959" s="62"/>
      <c r="CB23959" s="62"/>
      <c r="CC23959" s="62"/>
      <c r="CD23959" s="62"/>
      <c r="CE23959" s="62"/>
      <c r="CF23959" s="62"/>
      <c r="CL23959" s="35" t="s">
        <v>12843</v>
      </c>
      <c r="CM23959" s="35" t="s">
        <v>217</v>
      </c>
      <c r="CN23959" s="35" t="s">
        <v>217</v>
      </c>
      <c r="CO23959" s="52"/>
      <c r="CP23959" s="52"/>
      <c r="CQ23959" s="52"/>
      <c r="CR23959" s="52"/>
      <c r="CS23959" s="52"/>
      <c r="CT23959" s="52"/>
      <c r="CU23959" s="33"/>
      <c r="CV23959" s="33"/>
    </row>
    <row r="23960" spans="74:100">
      <c r="BV23960" s="62"/>
      <c r="BW23960" s="62"/>
      <c r="BX23960" s="62"/>
      <c r="BY23960" s="62"/>
      <c r="BZ23960" s="62"/>
      <c r="CA23960" s="62"/>
      <c r="CB23960" s="62"/>
      <c r="CC23960" s="62"/>
      <c r="CD23960" s="62"/>
      <c r="CE23960" s="62"/>
      <c r="CF23960" s="62"/>
      <c r="CL23960" s="56" t="s">
        <v>17043</v>
      </c>
      <c r="CM23960" s="56" t="s">
        <v>213</v>
      </c>
      <c r="CN23960" s="56" t="s">
        <v>213</v>
      </c>
      <c r="CO23960" s="52"/>
      <c r="CP23960" s="52"/>
      <c r="CQ23960" s="52"/>
      <c r="CR23960" s="52"/>
      <c r="CS23960" s="52"/>
      <c r="CT23960" s="52"/>
      <c r="CU23960" s="33"/>
      <c r="CV23960" s="33"/>
    </row>
    <row r="23961" spans="74:100">
      <c r="BV23961" s="62"/>
      <c r="BW23961" s="62"/>
      <c r="BX23961" s="62"/>
      <c r="BY23961" s="62"/>
      <c r="BZ23961" s="62"/>
      <c r="CA23961" s="62"/>
      <c r="CB23961" s="62"/>
      <c r="CC23961" s="62"/>
      <c r="CD23961" s="62"/>
      <c r="CE23961" s="62"/>
      <c r="CF23961" s="62"/>
      <c r="CL23961" s="56" t="s">
        <v>17044</v>
      </c>
      <c r="CM23961" s="56" t="s">
        <v>213</v>
      </c>
      <c r="CN23961" s="56" t="s">
        <v>213</v>
      </c>
      <c r="CO23961" s="52"/>
      <c r="CP23961" s="52"/>
      <c r="CQ23961" s="52"/>
      <c r="CR23961" s="52"/>
      <c r="CS23961" s="52"/>
      <c r="CT23961" s="52"/>
      <c r="CU23961" s="33"/>
      <c r="CV23961" s="33"/>
    </row>
    <row r="23962" spans="74:100">
      <c r="BV23962" s="62"/>
      <c r="BW23962" s="62"/>
      <c r="BX23962" s="62"/>
      <c r="BY23962" s="62"/>
      <c r="BZ23962" s="62"/>
      <c r="CA23962" s="62"/>
      <c r="CB23962" s="62"/>
      <c r="CC23962" s="62"/>
      <c r="CD23962" s="62"/>
      <c r="CE23962" s="62"/>
      <c r="CF23962" s="62"/>
      <c r="CL23962" s="56" t="s">
        <v>17036</v>
      </c>
      <c r="CM23962" s="56" t="s">
        <v>213</v>
      </c>
      <c r="CN23962" s="56" t="s">
        <v>213</v>
      </c>
      <c r="CO23962" s="52"/>
      <c r="CP23962" s="52"/>
      <c r="CQ23962" s="52"/>
      <c r="CR23962" s="52"/>
      <c r="CS23962" s="52"/>
      <c r="CT23962" s="52"/>
      <c r="CU23962" s="33"/>
      <c r="CV23962" s="33"/>
    </row>
    <row r="23963" spans="74:100">
      <c r="BV23963" s="62"/>
      <c r="BW23963" s="62"/>
      <c r="BX23963" s="62"/>
      <c r="BY23963" s="62"/>
      <c r="BZ23963" s="62"/>
      <c r="CA23963" s="62"/>
      <c r="CB23963" s="62"/>
      <c r="CC23963" s="62"/>
      <c r="CD23963" s="62"/>
      <c r="CE23963" s="62"/>
      <c r="CF23963" s="62"/>
      <c r="CL23963" s="56" t="s">
        <v>17045</v>
      </c>
      <c r="CM23963" s="56" t="s">
        <v>213</v>
      </c>
      <c r="CN23963" s="56" t="s">
        <v>213</v>
      </c>
      <c r="CO23963" s="52"/>
      <c r="CP23963" s="52"/>
      <c r="CQ23963" s="52"/>
      <c r="CR23963" s="52"/>
      <c r="CS23963" s="52"/>
      <c r="CT23963" s="52"/>
      <c r="CU23963" s="33"/>
      <c r="CV23963" s="33"/>
    </row>
    <row r="23964" spans="74:100">
      <c r="BV23964" s="62"/>
      <c r="BW23964" s="62"/>
      <c r="BX23964" s="62"/>
      <c r="BY23964" s="62"/>
      <c r="BZ23964" s="62"/>
      <c r="CA23964" s="62"/>
      <c r="CB23964" s="62"/>
      <c r="CC23964" s="62"/>
      <c r="CD23964" s="62"/>
      <c r="CE23964" s="62"/>
      <c r="CF23964" s="62"/>
      <c r="CL23964" s="56" t="s">
        <v>17046</v>
      </c>
      <c r="CM23964" s="56" t="s">
        <v>213</v>
      </c>
      <c r="CN23964" s="56" t="s">
        <v>213</v>
      </c>
      <c r="CO23964" s="52"/>
      <c r="CP23964" s="52"/>
      <c r="CQ23964" s="52"/>
      <c r="CR23964" s="52"/>
      <c r="CS23964" s="52"/>
      <c r="CT23964" s="52"/>
      <c r="CU23964" s="33"/>
      <c r="CV23964" s="33"/>
    </row>
    <row r="23965" spans="74:100">
      <c r="BV23965" s="62"/>
      <c r="BW23965" s="62"/>
      <c r="BX23965" s="62"/>
      <c r="BY23965" s="62"/>
      <c r="BZ23965" s="62"/>
      <c r="CA23965" s="62"/>
      <c r="CB23965" s="62"/>
      <c r="CC23965" s="62"/>
      <c r="CD23965" s="62"/>
      <c r="CE23965" s="62"/>
      <c r="CF23965" s="62"/>
      <c r="CL23965" s="56" t="s">
        <v>17047</v>
      </c>
      <c r="CM23965" s="56" t="s">
        <v>213</v>
      </c>
      <c r="CN23965" s="56" t="s">
        <v>213</v>
      </c>
      <c r="CO23965" s="52"/>
      <c r="CP23965" s="52"/>
      <c r="CQ23965" s="52"/>
      <c r="CR23965" s="52"/>
      <c r="CS23965" s="52"/>
      <c r="CT23965" s="52"/>
      <c r="CU23965" s="33"/>
      <c r="CV23965" s="33"/>
    </row>
    <row r="23966" spans="74:100">
      <c r="BV23966" s="62"/>
      <c r="BW23966" s="62"/>
      <c r="BX23966" s="62"/>
      <c r="BY23966" s="62"/>
      <c r="BZ23966" s="62"/>
      <c r="CA23966" s="62"/>
      <c r="CB23966" s="62"/>
      <c r="CC23966" s="62"/>
      <c r="CD23966" s="62"/>
      <c r="CE23966" s="62"/>
      <c r="CF23966" s="62"/>
      <c r="CL23966" s="56" t="s">
        <v>17047</v>
      </c>
      <c r="CM23966" s="56" t="s">
        <v>213</v>
      </c>
      <c r="CN23966" s="56" t="s">
        <v>213</v>
      </c>
      <c r="CO23966" s="52"/>
      <c r="CP23966" s="52"/>
      <c r="CQ23966" s="52"/>
      <c r="CR23966" s="52"/>
      <c r="CS23966" s="52"/>
      <c r="CT23966" s="52"/>
      <c r="CU23966" s="33"/>
      <c r="CV23966" s="33"/>
    </row>
    <row r="23967" spans="74:100">
      <c r="BV23967" s="62"/>
      <c r="BW23967" s="62"/>
      <c r="BX23967" s="62"/>
      <c r="BY23967" s="62"/>
      <c r="BZ23967" s="62"/>
      <c r="CA23967" s="62"/>
      <c r="CB23967" s="62"/>
      <c r="CC23967" s="62"/>
      <c r="CD23967" s="62"/>
      <c r="CE23967" s="62"/>
      <c r="CF23967" s="62"/>
      <c r="CL23967" s="56" t="s">
        <v>17048</v>
      </c>
      <c r="CM23967" s="56" t="s">
        <v>213</v>
      </c>
      <c r="CN23967" s="56" t="s">
        <v>213</v>
      </c>
      <c r="CO23967" s="52"/>
      <c r="CP23967" s="52"/>
      <c r="CQ23967" s="52"/>
      <c r="CR23967" s="52"/>
      <c r="CS23967" s="52"/>
      <c r="CT23967" s="52"/>
      <c r="CU23967" s="33"/>
      <c r="CV23967" s="33"/>
    </row>
    <row r="23968" spans="74:100">
      <c r="BV23968" s="62"/>
      <c r="BW23968" s="62"/>
      <c r="BX23968" s="62"/>
      <c r="BY23968" s="62"/>
      <c r="BZ23968" s="62"/>
      <c r="CA23968" s="62"/>
      <c r="CB23968" s="62"/>
      <c r="CC23968" s="62"/>
      <c r="CD23968" s="62"/>
      <c r="CE23968" s="62"/>
      <c r="CF23968" s="62"/>
      <c r="CL23968" s="56" t="s">
        <v>17049</v>
      </c>
      <c r="CM23968" s="56" t="s">
        <v>213</v>
      </c>
      <c r="CN23968" s="56" t="s">
        <v>213</v>
      </c>
      <c r="CO23968" s="52"/>
      <c r="CP23968" s="52"/>
      <c r="CQ23968" s="52"/>
      <c r="CR23968" s="52"/>
      <c r="CS23968" s="52"/>
      <c r="CT23968" s="52"/>
      <c r="CU23968" s="33"/>
      <c r="CV23968" s="33"/>
    </row>
    <row r="23969" spans="74:100">
      <c r="BV23969" s="62"/>
      <c r="BW23969" s="62"/>
      <c r="BX23969" s="62"/>
      <c r="BY23969" s="62"/>
      <c r="BZ23969" s="62"/>
      <c r="CA23969" s="62"/>
      <c r="CB23969" s="62"/>
      <c r="CC23969" s="62"/>
      <c r="CD23969" s="62"/>
      <c r="CE23969" s="62"/>
      <c r="CF23969" s="62"/>
      <c r="CL23969" s="56" t="s">
        <v>17050</v>
      </c>
      <c r="CM23969" s="56" t="s">
        <v>213</v>
      </c>
      <c r="CN23969" s="56" t="s">
        <v>213</v>
      </c>
      <c r="CO23969" s="52"/>
      <c r="CP23969" s="52"/>
      <c r="CQ23969" s="52"/>
      <c r="CR23969" s="52"/>
      <c r="CS23969" s="52"/>
      <c r="CT23969" s="52"/>
      <c r="CU23969" s="33"/>
      <c r="CV23969" s="33"/>
    </row>
    <row r="23970" spans="74:100">
      <c r="BV23970" s="62"/>
      <c r="BW23970" s="62"/>
      <c r="BX23970" s="62"/>
      <c r="BY23970" s="62"/>
      <c r="BZ23970" s="62"/>
      <c r="CA23970" s="62"/>
      <c r="CB23970" s="62"/>
      <c r="CC23970" s="62"/>
      <c r="CD23970" s="62"/>
      <c r="CE23970" s="62"/>
      <c r="CF23970" s="62"/>
      <c r="CL23970" s="56" t="s">
        <v>17051</v>
      </c>
      <c r="CM23970" s="56" t="s">
        <v>213</v>
      </c>
      <c r="CN23970" s="56" t="s">
        <v>213</v>
      </c>
      <c r="CO23970" s="52"/>
      <c r="CP23970" s="52"/>
      <c r="CQ23970" s="52"/>
      <c r="CR23970" s="52"/>
      <c r="CS23970" s="52"/>
      <c r="CT23970" s="52"/>
      <c r="CU23970" s="33"/>
      <c r="CV23970" s="33"/>
    </row>
    <row r="23971" spans="74:100">
      <c r="BV23971" s="62"/>
      <c r="BW23971" s="62"/>
      <c r="BX23971" s="62"/>
      <c r="BY23971" s="62"/>
      <c r="BZ23971" s="62"/>
      <c r="CA23971" s="62"/>
      <c r="CB23971" s="62"/>
      <c r="CC23971" s="62"/>
      <c r="CD23971" s="62"/>
      <c r="CE23971" s="62"/>
      <c r="CF23971" s="62"/>
      <c r="CL23971" s="56" t="s">
        <v>17052</v>
      </c>
      <c r="CM23971" s="56" t="s">
        <v>213</v>
      </c>
      <c r="CN23971" s="56" t="s">
        <v>213</v>
      </c>
      <c r="CO23971" s="52"/>
      <c r="CP23971" s="52"/>
      <c r="CQ23971" s="52"/>
      <c r="CR23971" s="52"/>
      <c r="CS23971" s="52"/>
      <c r="CT23971" s="52"/>
      <c r="CU23971" s="33"/>
      <c r="CV23971" s="33"/>
    </row>
    <row r="23972" spans="74:100">
      <c r="BV23972" s="62"/>
      <c r="BW23972" s="62"/>
      <c r="BX23972" s="62"/>
      <c r="BY23972" s="62"/>
      <c r="BZ23972" s="62"/>
      <c r="CA23972" s="62"/>
      <c r="CB23972" s="62"/>
      <c r="CC23972" s="62"/>
      <c r="CD23972" s="62"/>
      <c r="CE23972" s="62"/>
      <c r="CF23972" s="62"/>
      <c r="CL23972" s="56" t="s">
        <v>17053</v>
      </c>
      <c r="CM23972" s="56" t="s">
        <v>213</v>
      </c>
      <c r="CN23972" s="56" t="s">
        <v>213</v>
      </c>
      <c r="CO23972" s="52"/>
      <c r="CP23972" s="52"/>
      <c r="CQ23972" s="52"/>
      <c r="CR23972" s="52"/>
      <c r="CS23972" s="52"/>
      <c r="CT23972" s="52"/>
      <c r="CU23972" s="33"/>
      <c r="CV23972" s="33"/>
    </row>
    <row r="23973" spans="74:100">
      <c r="BV23973" s="62"/>
      <c r="BW23973" s="62"/>
      <c r="BX23973" s="62"/>
      <c r="BY23973" s="62"/>
      <c r="BZ23973" s="62"/>
      <c r="CA23973" s="62"/>
      <c r="CB23973" s="62"/>
      <c r="CC23973" s="62"/>
      <c r="CD23973" s="62"/>
      <c r="CE23973" s="62"/>
      <c r="CF23973" s="62"/>
      <c r="CL23973" s="56" t="s">
        <v>26081</v>
      </c>
      <c r="CM23973" s="56" t="s">
        <v>213</v>
      </c>
      <c r="CN23973" s="56" t="s">
        <v>213</v>
      </c>
      <c r="CO23973" s="52"/>
      <c r="CP23973" s="52"/>
      <c r="CQ23973" s="52"/>
      <c r="CR23973" s="52"/>
      <c r="CS23973" s="52"/>
      <c r="CT23973" s="52"/>
      <c r="CU23973" s="33"/>
      <c r="CV23973" s="33"/>
    </row>
    <row r="23974" spans="74:100">
      <c r="BV23974" s="62"/>
      <c r="BW23974" s="62"/>
      <c r="BX23974" s="62"/>
      <c r="BY23974" s="62"/>
      <c r="BZ23974" s="62"/>
      <c r="CA23974" s="62"/>
      <c r="CB23974" s="62"/>
      <c r="CC23974" s="62"/>
      <c r="CD23974" s="62"/>
      <c r="CE23974" s="62"/>
      <c r="CF23974" s="62"/>
      <c r="CL23974" s="56" t="s">
        <v>13395</v>
      </c>
      <c r="CM23974" s="56" t="s">
        <v>213</v>
      </c>
      <c r="CN23974" s="56" t="s">
        <v>213</v>
      </c>
      <c r="CO23974" s="52"/>
      <c r="CP23974" s="52"/>
      <c r="CQ23974" s="52"/>
      <c r="CR23974" s="52"/>
      <c r="CS23974" s="52"/>
      <c r="CT23974" s="52"/>
      <c r="CU23974" s="33"/>
      <c r="CV23974" s="33"/>
    </row>
    <row r="23975" spans="74:100">
      <c r="BV23975" s="62"/>
      <c r="BW23975" s="62"/>
      <c r="BX23975" s="62"/>
      <c r="BY23975" s="62"/>
      <c r="BZ23975" s="62"/>
      <c r="CA23975" s="62"/>
      <c r="CB23975" s="62"/>
      <c r="CC23975" s="62"/>
      <c r="CD23975" s="62"/>
      <c r="CE23975" s="62"/>
      <c r="CF23975" s="62"/>
      <c r="CL23975" s="56" t="s">
        <v>13396</v>
      </c>
      <c r="CM23975" s="56" t="s">
        <v>213</v>
      </c>
      <c r="CN23975" s="56" t="s">
        <v>213</v>
      </c>
      <c r="CO23975" s="52"/>
      <c r="CP23975" s="52"/>
      <c r="CQ23975" s="52"/>
      <c r="CR23975" s="52"/>
      <c r="CS23975" s="52"/>
      <c r="CT23975" s="52"/>
      <c r="CU23975" s="33"/>
      <c r="CV23975" s="33"/>
    </row>
    <row r="23976" spans="74:100">
      <c r="BV23976" s="62"/>
      <c r="BW23976" s="62"/>
      <c r="BX23976" s="62"/>
      <c r="BY23976" s="62"/>
      <c r="BZ23976" s="62"/>
      <c r="CA23976" s="62"/>
      <c r="CB23976" s="62"/>
      <c r="CC23976" s="62"/>
      <c r="CD23976" s="62"/>
      <c r="CE23976" s="62"/>
      <c r="CF23976" s="62"/>
      <c r="CL23976" s="56" t="s">
        <v>13397</v>
      </c>
      <c r="CM23976" s="56" t="s">
        <v>213</v>
      </c>
      <c r="CN23976" s="56" t="s">
        <v>213</v>
      </c>
      <c r="CO23976" s="52"/>
      <c r="CP23976" s="52"/>
      <c r="CQ23976" s="52"/>
      <c r="CR23976" s="52"/>
      <c r="CS23976" s="52"/>
      <c r="CT23976" s="52"/>
      <c r="CU23976" s="33"/>
      <c r="CV23976" s="33"/>
    </row>
    <row r="23977" spans="74:100">
      <c r="BV23977" s="62"/>
      <c r="BW23977" s="62"/>
      <c r="BX23977" s="62"/>
      <c r="BY23977" s="62"/>
      <c r="BZ23977" s="62"/>
      <c r="CA23977" s="62"/>
      <c r="CB23977" s="62"/>
      <c r="CC23977" s="62"/>
      <c r="CD23977" s="62"/>
      <c r="CE23977" s="62"/>
      <c r="CF23977" s="62"/>
      <c r="CL23977" s="56" t="s">
        <v>13398</v>
      </c>
      <c r="CM23977" s="56" t="s">
        <v>213</v>
      </c>
      <c r="CN23977" s="56" t="s">
        <v>213</v>
      </c>
      <c r="CO23977" s="52"/>
      <c r="CP23977" s="52"/>
      <c r="CQ23977" s="52"/>
      <c r="CR23977" s="52"/>
      <c r="CS23977" s="52"/>
      <c r="CT23977" s="52"/>
      <c r="CU23977" s="33"/>
      <c r="CV23977" s="33"/>
    </row>
    <row r="23978" spans="74:100">
      <c r="BV23978" s="62"/>
      <c r="BW23978" s="62"/>
      <c r="BX23978" s="62"/>
      <c r="BY23978" s="62"/>
      <c r="BZ23978" s="62"/>
      <c r="CA23978" s="62"/>
      <c r="CB23978" s="62"/>
      <c r="CC23978" s="62"/>
      <c r="CD23978" s="62"/>
      <c r="CE23978" s="62"/>
      <c r="CF23978" s="62"/>
      <c r="CL23978" s="35" t="s">
        <v>29787</v>
      </c>
      <c r="CM23978" s="35" t="s">
        <v>217</v>
      </c>
      <c r="CN23978" s="35" t="s">
        <v>217</v>
      </c>
      <c r="CO23978" s="52"/>
      <c r="CP23978" s="52"/>
      <c r="CQ23978" s="52"/>
      <c r="CR23978" s="52"/>
      <c r="CS23978" s="52"/>
      <c r="CT23978" s="52"/>
      <c r="CU23978" s="33"/>
      <c r="CV23978" s="33"/>
    </row>
    <row r="23979" spans="74:100">
      <c r="BV23979" s="62"/>
      <c r="BW23979" s="62"/>
      <c r="BX23979" s="62"/>
      <c r="BY23979" s="62"/>
      <c r="BZ23979" s="62"/>
      <c r="CA23979" s="62"/>
      <c r="CB23979" s="62"/>
      <c r="CC23979" s="62"/>
      <c r="CD23979" s="62"/>
      <c r="CE23979" s="62"/>
      <c r="CF23979" s="62"/>
      <c r="CL23979" s="35" t="s">
        <v>29788</v>
      </c>
      <c r="CM23979" s="35" t="s">
        <v>217</v>
      </c>
      <c r="CN23979" s="35" t="s">
        <v>217</v>
      </c>
      <c r="CO23979" s="52"/>
      <c r="CP23979" s="52"/>
      <c r="CQ23979" s="52"/>
      <c r="CR23979" s="52"/>
      <c r="CS23979" s="52"/>
      <c r="CT23979" s="52"/>
      <c r="CU23979" s="33"/>
      <c r="CV23979" s="33"/>
    </row>
    <row r="23980" spans="74:100">
      <c r="BV23980" s="62"/>
      <c r="BW23980" s="62"/>
      <c r="BX23980" s="62"/>
      <c r="BY23980" s="62"/>
      <c r="BZ23980" s="62"/>
      <c r="CA23980" s="62"/>
      <c r="CB23980" s="62"/>
      <c r="CC23980" s="62"/>
      <c r="CD23980" s="62"/>
      <c r="CE23980" s="62"/>
      <c r="CF23980" s="62"/>
      <c r="CL23980" s="35" t="s">
        <v>29789</v>
      </c>
      <c r="CM23980" s="35" t="s">
        <v>217</v>
      </c>
      <c r="CN23980" s="35" t="s">
        <v>217</v>
      </c>
      <c r="CO23980" s="52"/>
      <c r="CP23980" s="52"/>
      <c r="CQ23980" s="52"/>
      <c r="CR23980" s="52"/>
      <c r="CS23980" s="52"/>
      <c r="CT23980" s="52"/>
      <c r="CU23980" s="33"/>
      <c r="CV23980" s="33"/>
    </row>
    <row r="23981" spans="74:100">
      <c r="BV23981" s="62"/>
      <c r="BW23981" s="62"/>
      <c r="BX23981" s="62"/>
      <c r="BY23981" s="62"/>
      <c r="BZ23981" s="62"/>
      <c r="CA23981" s="62"/>
      <c r="CB23981" s="62"/>
      <c r="CC23981" s="62"/>
      <c r="CD23981" s="62"/>
      <c r="CE23981" s="62"/>
      <c r="CF23981" s="62"/>
      <c r="CL23981" s="35" t="s">
        <v>29790</v>
      </c>
      <c r="CM23981" s="35" t="s">
        <v>217</v>
      </c>
      <c r="CN23981" s="35" t="s">
        <v>217</v>
      </c>
      <c r="CO23981" s="52"/>
      <c r="CP23981" s="52"/>
      <c r="CQ23981" s="52"/>
      <c r="CR23981" s="52"/>
      <c r="CS23981" s="52"/>
      <c r="CT23981" s="52"/>
      <c r="CU23981" s="33"/>
      <c r="CV23981" s="33"/>
    </row>
    <row r="23982" spans="74:100">
      <c r="BV23982" s="62"/>
      <c r="BW23982" s="62"/>
      <c r="BX23982" s="62"/>
      <c r="BY23982" s="62"/>
      <c r="BZ23982" s="62"/>
      <c r="CA23982" s="62"/>
      <c r="CB23982" s="62"/>
      <c r="CC23982" s="62"/>
      <c r="CD23982" s="62"/>
      <c r="CE23982" s="62"/>
      <c r="CF23982" s="62"/>
      <c r="CL23982" s="56" t="s">
        <v>13400</v>
      </c>
      <c r="CM23982" s="56" t="s">
        <v>216</v>
      </c>
      <c r="CN23982" s="56" t="s">
        <v>216</v>
      </c>
      <c r="CO23982" s="52"/>
      <c r="CP23982" s="52"/>
      <c r="CQ23982" s="52"/>
      <c r="CR23982" s="52"/>
      <c r="CS23982" s="52"/>
      <c r="CT23982" s="52"/>
      <c r="CU23982" s="33"/>
      <c r="CV23982" s="33"/>
    </row>
    <row r="23983" spans="74:100">
      <c r="BV23983" s="62"/>
      <c r="BW23983" s="62"/>
      <c r="BX23983" s="62"/>
      <c r="BY23983" s="62"/>
      <c r="BZ23983" s="62"/>
      <c r="CA23983" s="62"/>
      <c r="CB23983" s="62"/>
      <c r="CC23983" s="62"/>
      <c r="CD23983" s="62"/>
      <c r="CE23983" s="62"/>
      <c r="CF23983" s="62"/>
      <c r="CL23983" s="56" t="s">
        <v>24268</v>
      </c>
      <c r="CM23983" s="56" t="s">
        <v>216</v>
      </c>
      <c r="CN23983" s="56" t="s">
        <v>216</v>
      </c>
      <c r="CO23983" s="52"/>
      <c r="CP23983" s="52"/>
      <c r="CQ23983" s="52"/>
      <c r="CR23983" s="52"/>
      <c r="CS23983" s="52"/>
      <c r="CT23983" s="52"/>
      <c r="CU23983" s="33"/>
      <c r="CV23983" s="33"/>
    </row>
    <row r="23984" spans="74:100">
      <c r="BV23984" s="62"/>
      <c r="BW23984" s="62"/>
      <c r="BX23984" s="62"/>
      <c r="BY23984" s="62"/>
      <c r="BZ23984" s="62"/>
      <c r="CA23984" s="62"/>
      <c r="CB23984" s="62"/>
      <c r="CC23984" s="62"/>
      <c r="CD23984" s="62"/>
      <c r="CE23984" s="62"/>
      <c r="CF23984" s="62"/>
      <c r="CL23984" s="56" t="s">
        <v>26082</v>
      </c>
      <c r="CM23984" s="56" t="s">
        <v>216</v>
      </c>
      <c r="CN23984" s="56" t="s">
        <v>216</v>
      </c>
      <c r="CO23984" s="52"/>
      <c r="CP23984" s="52"/>
      <c r="CQ23984" s="52"/>
      <c r="CR23984" s="52"/>
      <c r="CS23984" s="52"/>
      <c r="CT23984" s="52"/>
      <c r="CU23984" s="33"/>
      <c r="CV23984" s="33"/>
    </row>
    <row r="23985" spans="74:100">
      <c r="BV23985" s="62"/>
      <c r="BW23985" s="62"/>
      <c r="BX23985" s="62"/>
      <c r="BY23985" s="62"/>
      <c r="BZ23985" s="62"/>
      <c r="CA23985" s="62"/>
      <c r="CB23985" s="62"/>
      <c r="CC23985" s="62"/>
      <c r="CD23985" s="62"/>
      <c r="CE23985" s="62"/>
      <c r="CF23985" s="62"/>
      <c r="CL23985" s="56" t="s">
        <v>26083</v>
      </c>
      <c r="CM23985" s="56" t="s">
        <v>216</v>
      </c>
      <c r="CN23985" s="56" t="s">
        <v>216</v>
      </c>
      <c r="CO23985" s="52"/>
      <c r="CP23985" s="52"/>
      <c r="CQ23985" s="52"/>
      <c r="CR23985" s="52"/>
      <c r="CS23985" s="52"/>
      <c r="CT23985" s="52"/>
      <c r="CU23985" s="33"/>
      <c r="CV23985" s="33"/>
    </row>
    <row r="23986" spans="74:100">
      <c r="BV23986" s="62"/>
      <c r="BW23986" s="62"/>
      <c r="BX23986" s="62"/>
      <c r="BY23986" s="62"/>
      <c r="BZ23986" s="62"/>
      <c r="CA23986" s="62"/>
      <c r="CB23986" s="62"/>
      <c r="CC23986" s="62"/>
      <c r="CD23986" s="62"/>
      <c r="CE23986" s="62"/>
      <c r="CF23986" s="62"/>
      <c r="CL23986" s="56" t="s">
        <v>26084</v>
      </c>
      <c r="CM23986" s="56" t="s">
        <v>216</v>
      </c>
      <c r="CN23986" s="56" t="s">
        <v>216</v>
      </c>
      <c r="CO23986" s="52"/>
      <c r="CP23986" s="52"/>
      <c r="CQ23986" s="52"/>
      <c r="CR23986" s="52"/>
      <c r="CS23986" s="52"/>
      <c r="CT23986" s="52"/>
      <c r="CU23986" s="33"/>
      <c r="CV23986" s="33"/>
    </row>
    <row r="23987" spans="74:100">
      <c r="BV23987" s="62"/>
      <c r="BW23987" s="62"/>
      <c r="BX23987" s="62"/>
      <c r="BY23987" s="62"/>
      <c r="BZ23987" s="62"/>
      <c r="CA23987" s="62"/>
      <c r="CB23987" s="62"/>
      <c r="CC23987" s="62"/>
      <c r="CD23987" s="62"/>
      <c r="CE23987" s="62"/>
      <c r="CF23987" s="62"/>
      <c r="CL23987" s="56" t="s">
        <v>24269</v>
      </c>
      <c r="CM23987" s="56" t="s">
        <v>216</v>
      </c>
      <c r="CN23987" s="56" t="s">
        <v>216</v>
      </c>
      <c r="CO23987" s="52"/>
      <c r="CP23987" s="52"/>
      <c r="CQ23987" s="52"/>
      <c r="CR23987" s="52"/>
      <c r="CS23987" s="52"/>
      <c r="CT23987" s="52"/>
      <c r="CU23987" s="33"/>
      <c r="CV23987" s="33"/>
    </row>
    <row r="23988" spans="74:100">
      <c r="BV23988" s="62"/>
      <c r="BW23988" s="62"/>
      <c r="BX23988" s="62"/>
      <c r="BY23988" s="62"/>
      <c r="BZ23988" s="62"/>
      <c r="CA23988" s="62"/>
      <c r="CB23988" s="62"/>
      <c r="CC23988" s="62"/>
      <c r="CD23988" s="62"/>
      <c r="CE23988" s="62"/>
      <c r="CF23988" s="62"/>
      <c r="CL23988" s="35" t="s">
        <v>29791</v>
      </c>
      <c r="CM23988" s="35" t="s">
        <v>217</v>
      </c>
      <c r="CN23988" s="35" t="s">
        <v>217</v>
      </c>
      <c r="CO23988" s="52"/>
      <c r="CP23988" s="52"/>
      <c r="CQ23988" s="52"/>
      <c r="CR23988" s="52"/>
      <c r="CS23988" s="52"/>
      <c r="CT23988" s="52"/>
      <c r="CU23988" s="33"/>
      <c r="CV23988" s="33"/>
    </row>
    <row r="23989" spans="74:100">
      <c r="BV23989" s="62"/>
      <c r="BW23989" s="62"/>
      <c r="BX23989" s="62"/>
      <c r="BY23989" s="62"/>
      <c r="BZ23989" s="62"/>
      <c r="CA23989" s="62"/>
      <c r="CB23989" s="62"/>
      <c r="CC23989" s="62"/>
      <c r="CD23989" s="62"/>
      <c r="CE23989" s="62"/>
      <c r="CF23989" s="62"/>
      <c r="CL23989" s="56" t="s">
        <v>26085</v>
      </c>
      <c r="CM23989" s="56" t="s">
        <v>215</v>
      </c>
      <c r="CN23989" s="56" t="s">
        <v>215</v>
      </c>
      <c r="CO23989" s="52"/>
      <c r="CP23989" s="52"/>
      <c r="CQ23989" s="52"/>
      <c r="CR23989" s="52"/>
      <c r="CS23989" s="52"/>
      <c r="CT23989" s="52"/>
      <c r="CU23989" s="33"/>
      <c r="CV23989" s="33"/>
    </row>
    <row r="23990" spans="74:100">
      <c r="BV23990" s="62"/>
      <c r="BW23990" s="62"/>
      <c r="BX23990" s="62"/>
      <c r="BY23990" s="62"/>
      <c r="BZ23990" s="62"/>
      <c r="CA23990" s="62"/>
      <c r="CB23990" s="62"/>
      <c r="CC23990" s="62"/>
      <c r="CD23990" s="62"/>
      <c r="CE23990" s="62"/>
      <c r="CF23990" s="62"/>
      <c r="CL23990" s="56" t="s">
        <v>26086</v>
      </c>
      <c r="CM23990" s="56" t="s">
        <v>215</v>
      </c>
      <c r="CN23990" s="56" t="s">
        <v>215</v>
      </c>
      <c r="CO23990" s="52"/>
      <c r="CP23990" s="52"/>
      <c r="CQ23990" s="52"/>
      <c r="CR23990" s="52"/>
      <c r="CS23990" s="52"/>
      <c r="CT23990" s="52"/>
      <c r="CU23990" s="33"/>
      <c r="CV23990" s="33"/>
    </row>
    <row r="23991" spans="74:100">
      <c r="BV23991" s="62"/>
      <c r="BW23991" s="62"/>
      <c r="BX23991" s="62"/>
      <c r="BY23991" s="62"/>
      <c r="BZ23991" s="62"/>
      <c r="CA23991" s="62"/>
      <c r="CB23991" s="62"/>
      <c r="CC23991" s="62"/>
      <c r="CD23991" s="62"/>
      <c r="CE23991" s="62"/>
      <c r="CF23991" s="62"/>
      <c r="CL23991" s="56" t="s">
        <v>26087</v>
      </c>
      <c r="CM23991" s="56" t="s">
        <v>215</v>
      </c>
      <c r="CN23991" s="56" t="s">
        <v>215</v>
      </c>
      <c r="CO23991" s="52"/>
      <c r="CP23991" s="52"/>
      <c r="CQ23991" s="52"/>
      <c r="CR23991" s="52"/>
      <c r="CS23991" s="52"/>
      <c r="CT23991" s="52"/>
      <c r="CU23991" s="33"/>
      <c r="CV23991" s="33"/>
    </row>
    <row r="23992" spans="74:100">
      <c r="BV23992" s="62"/>
      <c r="BW23992" s="62"/>
      <c r="BX23992" s="62"/>
      <c r="BY23992" s="62"/>
      <c r="BZ23992" s="62"/>
      <c r="CA23992" s="62"/>
      <c r="CB23992" s="62"/>
      <c r="CC23992" s="62"/>
      <c r="CD23992" s="62"/>
      <c r="CE23992" s="62"/>
      <c r="CF23992" s="62"/>
      <c r="CL23992" s="56" t="s">
        <v>26088</v>
      </c>
      <c r="CM23992" s="56" t="s">
        <v>215</v>
      </c>
      <c r="CN23992" s="56" t="s">
        <v>215</v>
      </c>
      <c r="CO23992" s="52"/>
      <c r="CP23992" s="52"/>
      <c r="CQ23992" s="52"/>
      <c r="CR23992" s="52"/>
      <c r="CS23992" s="52"/>
      <c r="CT23992" s="52"/>
      <c r="CU23992" s="33"/>
      <c r="CV23992" s="33"/>
    </row>
    <row r="23993" spans="74:100">
      <c r="BV23993" s="62"/>
      <c r="BW23993" s="62"/>
      <c r="BX23993" s="62"/>
      <c r="BY23993" s="62"/>
      <c r="BZ23993" s="62"/>
      <c r="CA23993" s="62"/>
      <c r="CB23993" s="62"/>
      <c r="CC23993" s="62"/>
      <c r="CD23993" s="62"/>
      <c r="CE23993" s="62"/>
      <c r="CF23993" s="62"/>
      <c r="CL23993" s="56" t="s">
        <v>24270</v>
      </c>
      <c r="CM23993" s="56" t="s">
        <v>214</v>
      </c>
      <c r="CN23993" s="56" t="s">
        <v>214</v>
      </c>
      <c r="CO23993" s="52"/>
      <c r="CP23993" s="52"/>
      <c r="CQ23993" s="52"/>
      <c r="CR23993" s="52"/>
      <c r="CS23993" s="52"/>
      <c r="CT23993" s="52"/>
      <c r="CU23993" s="33"/>
      <c r="CV23993" s="33"/>
    </row>
    <row r="23994" spans="74:100">
      <c r="BV23994" s="62"/>
      <c r="BW23994" s="62"/>
      <c r="BX23994" s="62"/>
      <c r="BY23994" s="62"/>
      <c r="BZ23994" s="62"/>
      <c r="CA23994" s="62"/>
      <c r="CB23994" s="62"/>
      <c r="CC23994" s="62"/>
      <c r="CD23994" s="62"/>
      <c r="CE23994" s="62"/>
      <c r="CF23994" s="62"/>
      <c r="CL23994" s="56" t="s">
        <v>26089</v>
      </c>
      <c r="CM23994" s="56" t="s">
        <v>214</v>
      </c>
      <c r="CN23994" s="56" t="s">
        <v>214</v>
      </c>
      <c r="CO23994" s="52"/>
      <c r="CP23994" s="52"/>
      <c r="CQ23994" s="52"/>
      <c r="CR23994" s="52"/>
      <c r="CS23994" s="52"/>
      <c r="CT23994" s="52"/>
      <c r="CU23994" s="33"/>
      <c r="CV23994" s="33"/>
    </row>
    <row r="23995" spans="74:100">
      <c r="BV23995" s="62"/>
      <c r="BW23995" s="62"/>
      <c r="BX23995" s="62"/>
      <c r="BY23995" s="62"/>
      <c r="BZ23995" s="62"/>
      <c r="CA23995" s="62"/>
      <c r="CB23995" s="62"/>
      <c r="CC23995" s="62"/>
      <c r="CD23995" s="62"/>
      <c r="CE23995" s="62"/>
      <c r="CF23995" s="62"/>
      <c r="CL23995" s="56" t="s">
        <v>26090</v>
      </c>
      <c r="CM23995" s="56" t="s">
        <v>214</v>
      </c>
      <c r="CN23995" s="56" t="s">
        <v>214</v>
      </c>
      <c r="CO23995" s="52"/>
      <c r="CP23995" s="52"/>
      <c r="CQ23995" s="52"/>
      <c r="CR23995" s="52"/>
      <c r="CS23995" s="52"/>
      <c r="CT23995" s="52"/>
      <c r="CU23995" s="33"/>
      <c r="CV23995" s="33"/>
    </row>
    <row r="23996" spans="74:100">
      <c r="BV23996" s="62"/>
      <c r="BW23996" s="62"/>
      <c r="BX23996" s="62"/>
      <c r="BY23996" s="62"/>
      <c r="BZ23996" s="62"/>
      <c r="CA23996" s="62"/>
      <c r="CB23996" s="62"/>
      <c r="CC23996" s="62"/>
      <c r="CD23996" s="62"/>
      <c r="CE23996" s="62"/>
      <c r="CF23996" s="62"/>
      <c r="CL23996" s="56" t="s">
        <v>26091</v>
      </c>
      <c r="CM23996" s="56" t="s">
        <v>214</v>
      </c>
      <c r="CN23996" s="56" t="s">
        <v>214</v>
      </c>
      <c r="CO23996" s="52"/>
      <c r="CP23996" s="52"/>
      <c r="CQ23996" s="52"/>
      <c r="CR23996" s="52"/>
      <c r="CS23996" s="52"/>
      <c r="CT23996" s="52"/>
      <c r="CU23996" s="33"/>
      <c r="CV23996" s="33"/>
    </row>
    <row r="23997" spans="74:100">
      <c r="BV23997" s="62"/>
      <c r="BW23997" s="62"/>
      <c r="BX23997" s="62"/>
      <c r="BY23997" s="62"/>
      <c r="BZ23997" s="62"/>
      <c r="CA23997" s="62"/>
      <c r="CB23997" s="62"/>
      <c r="CC23997" s="62"/>
      <c r="CD23997" s="62"/>
      <c r="CE23997" s="62"/>
      <c r="CF23997" s="62"/>
      <c r="CL23997" s="56" t="s">
        <v>24271</v>
      </c>
      <c r="CM23997" s="56" t="s">
        <v>216</v>
      </c>
      <c r="CN23997" s="56" t="s">
        <v>216</v>
      </c>
      <c r="CO23997" s="52"/>
      <c r="CP23997" s="52"/>
      <c r="CQ23997" s="52"/>
      <c r="CR23997" s="52"/>
      <c r="CS23997" s="52"/>
      <c r="CT23997" s="52"/>
      <c r="CU23997" s="33"/>
      <c r="CV23997" s="33"/>
    </row>
    <row r="23998" spans="74:100">
      <c r="BV23998" s="62"/>
      <c r="BW23998" s="62"/>
      <c r="BX23998" s="62"/>
      <c r="BY23998" s="62"/>
      <c r="BZ23998" s="62"/>
      <c r="CA23998" s="62"/>
      <c r="CB23998" s="62"/>
      <c r="CC23998" s="62"/>
      <c r="CD23998" s="62"/>
      <c r="CE23998" s="62"/>
      <c r="CF23998" s="62"/>
      <c r="CL23998" s="56" t="s">
        <v>14420</v>
      </c>
      <c r="CM23998" s="56" t="s">
        <v>216</v>
      </c>
      <c r="CN23998" s="56" t="s">
        <v>216</v>
      </c>
      <c r="CO23998" s="52"/>
      <c r="CP23998" s="52"/>
      <c r="CQ23998" s="52"/>
      <c r="CR23998" s="52"/>
      <c r="CS23998" s="52"/>
      <c r="CT23998" s="52"/>
      <c r="CU23998" s="33"/>
      <c r="CV23998" s="33"/>
    </row>
    <row r="23999" spans="74:100">
      <c r="BV23999" s="62"/>
      <c r="BW23999" s="62"/>
      <c r="BX23999" s="62"/>
      <c r="BY23999" s="62"/>
      <c r="BZ23999" s="62"/>
      <c r="CA23999" s="62"/>
      <c r="CB23999" s="62"/>
      <c r="CC23999" s="62"/>
      <c r="CD23999" s="62"/>
      <c r="CE23999" s="62"/>
      <c r="CF23999" s="62"/>
      <c r="CL23999" s="56" t="s">
        <v>14421</v>
      </c>
      <c r="CM23999" s="56" t="s">
        <v>216</v>
      </c>
      <c r="CN23999" s="56" t="s">
        <v>216</v>
      </c>
      <c r="CO23999" s="52"/>
      <c r="CP23999" s="52"/>
      <c r="CQ23999" s="52"/>
      <c r="CR23999" s="52"/>
      <c r="CS23999" s="52"/>
      <c r="CT23999" s="52"/>
      <c r="CU23999" s="33"/>
      <c r="CV23999" s="33"/>
    </row>
    <row r="24000" spans="74:100">
      <c r="BV24000" s="62"/>
      <c r="BW24000" s="62"/>
      <c r="BX24000" s="62"/>
      <c r="BY24000" s="62"/>
      <c r="BZ24000" s="62"/>
      <c r="CA24000" s="62"/>
      <c r="CB24000" s="62"/>
      <c r="CC24000" s="62"/>
      <c r="CD24000" s="62"/>
      <c r="CE24000" s="62"/>
      <c r="CF24000" s="62"/>
      <c r="CL24000" s="56" t="s">
        <v>24272</v>
      </c>
      <c r="CM24000" s="56" t="s">
        <v>216</v>
      </c>
      <c r="CN24000" s="56" t="s">
        <v>216</v>
      </c>
      <c r="CO24000" s="52"/>
      <c r="CP24000" s="52"/>
      <c r="CQ24000" s="52"/>
      <c r="CR24000" s="52"/>
      <c r="CS24000" s="52"/>
      <c r="CT24000" s="52"/>
      <c r="CU24000" s="33"/>
      <c r="CV24000" s="33"/>
    </row>
    <row r="24001" spans="74:100">
      <c r="BV24001" s="62"/>
      <c r="BW24001" s="62"/>
      <c r="BX24001" s="62"/>
      <c r="BY24001" s="62"/>
      <c r="BZ24001" s="62"/>
      <c r="CA24001" s="62"/>
      <c r="CB24001" s="62"/>
      <c r="CC24001" s="62"/>
      <c r="CD24001" s="62"/>
      <c r="CE24001" s="62"/>
      <c r="CF24001" s="62"/>
      <c r="CL24001" s="56" t="s">
        <v>24273</v>
      </c>
      <c r="CM24001" s="56" t="s">
        <v>214</v>
      </c>
      <c r="CN24001" s="56" t="s">
        <v>214</v>
      </c>
      <c r="CO24001" s="52"/>
      <c r="CP24001" s="52"/>
      <c r="CQ24001" s="52"/>
      <c r="CR24001" s="52"/>
      <c r="CS24001" s="52"/>
      <c r="CT24001" s="52"/>
      <c r="CU24001" s="33"/>
      <c r="CV24001" s="33"/>
    </row>
    <row r="24002" spans="74:100">
      <c r="BV24002" s="62"/>
      <c r="BW24002" s="62"/>
      <c r="BX24002" s="62"/>
      <c r="BY24002" s="62"/>
      <c r="BZ24002" s="62"/>
      <c r="CA24002" s="62"/>
      <c r="CB24002" s="62"/>
      <c r="CC24002" s="62"/>
      <c r="CD24002" s="62"/>
      <c r="CE24002" s="62"/>
      <c r="CF24002" s="62"/>
      <c r="CL24002" s="56" t="s">
        <v>11326</v>
      </c>
      <c r="CM24002" s="56" t="s">
        <v>213</v>
      </c>
      <c r="CN24002" s="56" t="s">
        <v>213</v>
      </c>
      <c r="CO24002" s="52"/>
      <c r="CP24002" s="52"/>
      <c r="CQ24002" s="52"/>
      <c r="CR24002" s="52"/>
      <c r="CS24002" s="52"/>
      <c r="CT24002" s="52"/>
      <c r="CU24002" s="33"/>
      <c r="CV24002" s="33"/>
    </row>
    <row r="24003" spans="74:100">
      <c r="BV24003" s="62"/>
      <c r="BW24003" s="62"/>
      <c r="BX24003" s="62"/>
      <c r="BY24003" s="62"/>
      <c r="BZ24003" s="62"/>
      <c r="CA24003" s="62"/>
      <c r="CB24003" s="62"/>
      <c r="CC24003" s="62"/>
      <c r="CD24003" s="62"/>
      <c r="CE24003" s="62"/>
      <c r="CF24003" s="62"/>
      <c r="CL24003" s="56" t="s">
        <v>11327</v>
      </c>
      <c r="CM24003" s="56" t="s">
        <v>213</v>
      </c>
      <c r="CN24003" s="56" t="s">
        <v>213</v>
      </c>
      <c r="CO24003" s="52"/>
      <c r="CP24003" s="52"/>
      <c r="CQ24003" s="52"/>
      <c r="CR24003" s="52"/>
      <c r="CS24003" s="52"/>
      <c r="CT24003" s="52"/>
      <c r="CU24003" s="33"/>
      <c r="CV24003" s="33"/>
    </row>
    <row r="24004" spans="74:100">
      <c r="BV24004" s="62"/>
      <c r="BW24004" s="62"/>
      <c r="BX24004" s="62"/>
      <c r="BY24004" s="62"/>
      <c r="BZ24004" s="62"/>
      <c r="CA24004" s="62"/>
      <c r="CB24004" s="62"/>
      <c r="CC24004" s="62"/>
      <c r="CD24004" s="62"/>
      <c r="CE24004" s="62"/>
      <c r="CF24004" s="62"/>
      <c r="CL24004" s="56" t="s">
        <v>11328</v>
      </c>
      <c r="CM24004" s="56" t="s">
        <v>213</v>
      </c>
      <c r="CN24004" s="56" t="s">
        <v>213</v>
      </c>
      <c r="CO24004" s="52"/>
      <c r="CP24004" s="52"/>
      <c r="CQ24004" s="52"/>
      <c r="CR24004" s="52"/>
      <c r="CS24004" s="52"/>
      <c r="CT24004" s="52"/>
      <c r="CU24004" s="33"/>
      <c r="CV24004" s="33"/>
    </row>
    <row r="24005" spans="74:100">
      <c r="BV24005" s="62"/>
      <c r="BW24005" s="62"/>
      <c r="BX24005" s="62"/>
      <c r="BY24005" s="62"/>
      <c r="BZ24005" s="62"/>
      <c r="CA24005" s="62"/>
      <c r="CB24005" s="62"/>
      <c r="CC24005" s="62"/>
      <c r="CD24005" s="62"/>
      <c r="CE24005" s="62"/>
      <c r="CF24005" s="62"/>
      <c r="CL24005" s="56" t="s">
        <v>11330</v>
      </c>
      <c r="CM24005" s="56" t="s">
        <v>213</v>
      </c>
      <c r="CN24005" s="56" t="s">
        <v>213</v>
      </c>
      <c r="CO24005" s="52"/>
      <c r="CP24005" s="52"/>
      <c r="CQ24005" s="52"/>
      <c r="CR24005" s="52"/>
      <c r="CS24005" s="52"/>
      <c r="CT24005" s="52"/>
      <c r="CU24005" s="33"/>
      <c r="CV24005" s="33"/>
    </row>
    <row r="24006" spans="74:100">
      <c r="BV24006" s="62"/>
      <c r="BW24006" s="62"/>
      <c r="BX24006" s="62"/>
      <c r="BY24006" s="62"/>
      <c r="BZ24006" s="62"/>
      <c r="CA24006" s="62"/>
      <c r="CB24006" s="62"/>
      <c r="CC24006" s="62"/>
      <c r="CD24006" s="62"/>
      <c r="CE24006" s="62"/>
      <c r="CF24006" s="62"/>
      <c r="CL24006" s="56" t="s">
        <v>11333</v>
      </c>
      <c r="CM24006" s="56" t="s">
        <v>213</v>
      </c>
      <c r="CN24006" s="56" t="s">
        <v>213</v>
      </c>
      <c r="CO24006" s="52"/>
      <c r="CP24006" s="52"/>
      <c r="CQ24006" s="52"/>
      <c r="CR24006" s="52"/>
      <c r="CS24006" s="52"/>
      <c r="CT24006" s="52"/>
      <c r="CU24006" s="33"/>
      <c r="CV24006" s="33"/>
    </row>
    <row r="24007" spans="74:100">
      <c r="BV24007" s="62"/>
      <c r="BW24007" s="62"/>
      <c r="BX24007" s="62"/>
      <c r="BY24007" s="62"/>
      <c r="BZ24007" s="62"/>
      <c r="CA24007" s="62"/>
      <c r="CB24007" s="62"/>
      <c r="CC24007" s="62"/>
      <c r="CD24007" s="62"/>
      <c r="CE24007" s="62"/>
      <c r="CF24007" s="62"/>
      <c r="CL24007" s="56" t="s">
        <v>29792</v>
      </c>
      <c r="CM24007" s="56" t="s">
        <v>213</v>
      </c>
      <c r="CN24007" s="56" t="s">
        <v>213</v>
      </c>
      <c r="CO24007" s="52"/>
      <c r="CP24007" s="52"/>
      <c r="CQ24007" s="52"/>
      <c r="CR24007" s="52"/>
      <c r="CS24007" s="52"/>
      <c r="CT24007" s="52"/>
      <c r="CU24007" s="33"/>
      <c r="CV24007" s="33"/>
    </row>
    <row r="24008" spans="74:100">
      <c r="BV24008" s="62"/>
      <c r="BW24008" s="62"/>
      <c r="BX24008" s="62"/>
      <c r="BY24008" s="62"/>
      <c r="BZ24008" s="62"/>
      <c r="CA24008" s="62"/>
      <c r="CB24008" s="62"/>
      <c r="CC24008" s="62"/>
      <c r="CD24008" s="62"/>
      <c r="CE24008" s="62"/>
      <c r="CF24008" s="62"/>
      <c r="CL24008" s="56" t="s">
        <v>11336</v>
      </c>
      <c r="CM24008" s="56" t="s">
        <v>213</v>
      </c>
      <c r="CN24008" s="56" t="s">
        <v>213</v>
      </c>
      <c r="CO24008" s="52"/>
      <c r="CP24008" s="52"/>
      <c r="CQ24008" s="52"/>
      <c r="CR24008" s="52"/>
      <c r="CS24008" s="52"/>
      <c r="CT24008" s="52"/>
      <c r="CU24008" s="33"/>
      <c r="CV24008" s="33"/>
    </row>
    <row r="24009" spans="74:100">
      <c r="BV24009" s="62"/>
      <c r="BW24009" s="62"/>
      <c r="BX24009" s="62"/>
      <c r="BY24009" s="62"/>
      <c r="BZ24009" s="62"/>
      <c r="CA24009" s="62"/>
      <c r="CB24009" s="62"/>
      <c r="CC24009" s="62"/>
      <c r="CD24009" s="62"/>
      <c r="CE24009" s="62"/>
      <c r="CF24009" s="62"/>
      <c r="CL24009" s="56" t="s">
        <v>11342</v>
      </c>
      <c r="CM24009" s="56" t="s">
        <v>213</v>
      </c>
      <c r="CN24009" s="56" t="s">
        <v>213</v>
      </c>
      <c r="CO24009" s="52"/>
      <c r="CP24009" s="52"/>
      <c r="CQ24009" s="52"/>
      <c r="CR24009" s="52"/>
      <c r="CS24009" s="52"/>
      <c r="CT24009" s="52"/>
      <c r="CU24009" s="33"/>
      <c r="CV24009" s="33"/>
    </row>
    <row r="24010" spans="74:100">
      <c r="BV24010" s="62"/>
      <c r="BW24010" s="62"/>
      <c r="BX24010" s="62"/>
      <c r="BY24010" s="62"/>
      <c r="BZ24010" s="62"/>
      <c r="CA24010" s="62"/>
      <c r="CB24010" s="62"/>
      <c r="CC24010" s="62"/>
      <c r="CD24010" s="62"/>
      <c r="CE24010" s="62"/>
      <c r="CF24010" s="62"/>
      <c r="CL24010" s="56" t="s">
        <v>11337</v>
      </c>
      <c r="CM24010" s="56" t="s">
        <v>213</v>
      </c>
      <c r="CN24010" s="56" t="s">
        <v>213</v>
      </c>
      <c r="CO24010" s="52"/>
      <c r="CP24010" s="52"/>
      <c r="CQ24010" s="52"/>
      <c r="CR24010" s="52"/>
      <c r="CS24010" s="52"/>
      <c r="CT24010" s="52"/>
      <c r="CU24010" s="33"/>
      <c r="CV24010" s="33"/>
    </row>
    <row r="24011" spans="74:100">
      <c r="BV24011" s="62"/>
      <c r="BW24011" s="62"/>
      <c r="BX24011" s="62"/>
      <c r="BY24011" s="62"/>
      <c r="BZ24011" s="62"/>
      <c r="CA24011" s="62"/>
      <c r="CB24011" s="62"/>
      <c r="CC24011" s="62"/>
      <c r="CD24011" s="62"/>
      <c r="CE24011" s="62"/>
      <c r="CF24011" s="62"/>
      <c r="CL24011" s="56" t="s">
        <v>16765</v>
      </c>
      <c r="CM24011" s="56" t="s">
        <v>213</v>
      </c>
      <c r="CN24011" s="56" t="s">
        <v>213</v>
      </c>
      <c r="CO24011" s="52"/>
      <c r="CP24011" s="52"/>
      <c r="CQ24011" s="52"/>
      <c r="CR24011" s="52"/>
      <c r="CS24011" s="52"/>
      <c r="CT24011" s="52"/>
      <c r="CU24011" s="33"/>
      <c r="CV24011" s="33"/>
    </row>
    <row r="24012" spans="74:100">
      <c r="BV24012" s="62"/>
      <c r="BW24012" s="62"/>
      <c r="BX24012" s="62"/>
      <c r="BY24012" s="62"/>
      <c r="BZ24012" s="62"/>
      <c r="CA24012" s="62"/>
      <c r="CB24012" s="62"/>
      <c r="CC24012" s="62"/>
      <c r="CD24012" s="62"/>
      <c r="CE24012" s="62"/>
      <c r="CF24012" s="62"/>
      <c r="CL24012" s="56" t="s">
        <v>11338</v>
      </c>
      <c r="CM24012" s="56" t="s">
        <v>213</v>
      </c>
      <c r="CN24012" s="56" t="s">
        <v>213</v>
      </c>
      <c r="CO24012" s="52"/>
      <c r="CP24012" s="52"/>
      <c r="CQ24012" s="52"/>
      <c r="CR24012" s="52"/>
      <c r="CS24012" s="52"/>
      <c r="CT24012" s="52"/>
      <c r="CU24012" s="33"/>
      <c r="CV24012" s="33"/>
    </row>
    <row r="24013" spans="74:100">
      <c r="BV24013" s="62"/>
      <c r="BW24013" s="62"/>
      <c r="BX24013" s="62"/>
      <c r="BY24013" s="62"/>
      <c r="BZ24013" s="62"/>
      <c r="CA24013" s="62"/>
      <c r="CB24013" s="62"/>
      <c r="CC24013" s="62"/>
      <c r="CD24013" s="62"/>
      <c r="CE24013" s="62"/>
      <c r="CF24013" s="62"/>
      <c r="CL24013" s="56" t="s">
        <v>11343</v>
      </c>
      <c r="CM24013" s="56" t="s">
        <v>213</v>
      </c>
      <c r="CN24013" s="56" t="s">
        <v>213</v>
      </c>
      <c r="CO24013" s="52"/>
      <c r="CP24013" s="52"/>
      <c r="CQ24013" s="52"/>
      <c r="CR24013" s="52"/>
      <c r="CS24013" s="52"/>
      <c r="CT24013" s="52"/>
      <c r="CU24013" s="33"/>
      <c r="CV24013" s="33"/>
    </row>
    <row r="24014" spans="74:100">
      <c r="BV24014" s="62"/>
      <c r="BW24014" s="62"/>
      <c r="BX24014" s="62"/>
      <c r="BY24014" s="62"/>
      <c r="BZ24014" s="62"/>
      <c r="CA24014" s="62"/>
      <c r="CB24014" s="62"/>
      <c r="CC24014" s="62"/>
      <c r="CD24014" s="62"/>
      <c r="CE24014" s="62"/>
      <c r="CF24014" s="62"/>
      <c r="CL24014" s="56" t="s">
        <v>9970</v>
      </c>
      <c r="CM24014" s="56" t="s">
        <v>216</v>
      </c>
      <c r="CN24014" s="56" t="s">
        <v>216</v>
      </c>
      <c r="CO24014" s="52"/>
      <c r="CP24014" s="52"/>
      <c r="CQ24014" s="52"/>
      <c r="CR24014" s="52"/>
      <c r="CS24014" s="52"/>
      <c r="CT24014" s="52"/>
      <c r="CU24014" s="33"/>
      <c r="CV24014" s="33"/>
    </row>
    <row r="24015" spans="74:100">
      <c r="BV24015" s="62"/>
      <c r="BW24015" s="62"/>
      <c r="BX24015" s="62"/>
      <c r="BY24015" s="62"/>
      <c r="BZ24015" s="62"/>
      <c r="CA24015" s="62"/>
      <c r="CB24015" s="62"/>
      <c r="CC24015" s="62"/>
      <c r="CD24015" s="62"/>
      <c r="CE24015" s="62"/>
      <c r="CF24015" s="62"/>
      <c r="CL24015" s="56" t="s">
        <v>9971</v>
      </c>
      <c r="CM24015" s="56" t="s">
        <v>216</v>
      </c>
      <c r="CN24015" s="56" t="s">
        <v>216</v>
      </c>
      <c r="CO24015" s="52"/>
      <c r="CP24015" s="52"/>
      <c r="CQ24015" s="52"/>
      <c r="CR24015" s="52"/>
      <c r="CS24015" s="52"/>
      <c r="CT24015" s="52"/>
      <c r="CU24015" s="33"/>
      <c r="CV24015" s="33"/>
    </row>
    <row r="24016" spans="74:100">
      <c r="BV24016" s="62"/>
      <c r="BW24016" s="62"/>
      <c r="BX24016" s="62"/>
      <c r="BY24016" s="62"/>
      <c r="BZ24016" s="62"/>
      <c r="CA24016" s="62"/>
      <c r="CB24016" s="62"/>
      <c r="CC24016" s="62"/>
      <c r="CD24016" s="62"/>
      <c r="CE24016" s="62"/>
      <c r="CF24016" s="62"/>
      <c r="CL24016" s="56" t="s">
        <v>9972</v>
      </c>
      <c r="CM24016" s="56" t="s">
        <v>216</v>
      </c>
      <c r="CN24016" s="56" t="s">
        <v>216</v>
      </c>
      <c r="CO24016" s="52"/>
      <c r="CP24016" s="52"/>
      <c r="CQ24016" s="52"/>
      <c r="CR24016" s="52"/>
      <c r="CS24016" s="52"/>
      <c r="CT24016" s="52"/>
      <c r="CU24016" s="33"/>
      <c r="CV24016" s="33"/>
    </row>
    <row r="24017" spans="74:100">
      <c r="BV24017" s="62"/>
      <c r="BW24017" s="62"/>
      <c r="BX24017" s="62"/>
      <c r="BY24017" s="62"/>
      <c r="BZ24017" s="62"/>
      <c r="CA24017" s="62"/>
      <c r="CB24017" s="62"/>
      <c r="CC24017" s="62"/>
      <c r="CD24017" s="62"/>
      <c r="CE24017" s="62"/>
      <c r="CF24017" s="62"/>
      <c r="CL24017" s="56" t="s">
        <v>24274</v>
      </c>
      <c r="CM24017" s="56" t="s">
        <v>216</v>
      </c>
      <c r="CN24017" s="56" t="s">
        <v>216</v>
      </c>
      <c r="CO24017" s="52"/>
      <c r="CP24017" s="52"/>
      <c r="CQ24017" s="52"/>
      <c r="CR24017" s="52"/>
      <c r="CS24017" s="52"/>
      <c r="CT24017" s="52"/>
      <c r="CU24017" s="33"/>
      <c r="CV24017" s="33"/>
    </row>
    <row r="24018" spans="74:100">
      <c r="BV24018" s="62"/>
      <c r="BW24018" s="62"/>
      <c r="BX24018" s="62"/>
      <c r="BY24018" s="62"/>
      <c r="BZ24018" s="62"/>
      <c r="CA24018" s="62"/>
      <c r="CB24018" s="62"/>
      <c r="CC24018" s="62"/>
      <c r="CD24018" s="62"/>
      <c r="CE24018" s="62"/>
      <c r="CF24018" s="62"/>
      <c r="CL24018" s="56" t="s">
        <v>24275</v>
      </c>
      <c r="CM24018" s="56" t="s">
        <v>216</v>
      </c>
      <c r="CN24018" s="56" t="s">
        <v>216</v>
      </c>
      <c r="CO24018" s="52"/>
      <c r="CP24018" s="52"/>
      <c r="CQ24018" s="52"/>
      <c r="CR24018" s="52"/>
      <c r="CS24018" s="52"/>
      <c r="CT24018" s="52"/>
      <c r="CU24018" s="33"/>
      <c r="CV24018" s="33"/>
    </row>
    <row r="24019" spans="74:100">
      <c r="BV24019" s="62"/>
      <c r="BW24019" s="62"/>
      <c r="BX24019" s="62"/>
      <c r="BY24019" s="62"/>
      <c r="BZ24019" s="62"/>
      <c r="CA24019" s="62"/>
      <c r="CB24019" s="62"/>
      <c r="CC24019" s="62"/>
      <c r="CD24019" s="62"/>
      <c r="CE24019" s="62"/>
      <c r="CF24019" s="62"/>
      <c r="CL24019" s="56" t="s">
        <v>10161</v>
      </c>
      <c r="CM24019" s="56" t="s">
        <v>213</v>
      </c>
      <c r="CN24019" s="56" t="s">
        <v>213</v>
      </c>
      <c r="CO24019" s="52"/>
      <c r="CP24019" s="52"/>
      <c r="CQ24019" s="52"/>
      <c r="CR24019" s="52"/>
      <c r="CS24019" s="52"/>
      <c r="CT24019" s="52"/>
      <c r="CU24019" s="33"/>
      <c r="CV24019" s="33"/>
    </row>
    <row r="24020" spans="74:100">
      <c r="BV24020" s="62"/>
      <c r="BW24020" s="62"/>
      <c r="BX24020" s="62"/>
      <c r="BY24020" s="62"/>
      <c r="BZ24020" s="62"/>
      <c r="CA24020" s="62"/>
      <c r="CB24020" s="62"/>
      <c r="CC24020" s="62"/>
      <c r="CD24020" s="62"/>
      <c r="CE24020" s="62"/>
      <c r="CF24020" s="62"/>
      <c r="CL24020" s="56" t="s">
        <v>9983</v>
      </c>
      <c r="CM24020" s="56" t="s">
        <v>215</v>
      </c>
      <c r="CN24020" s="56" t="s">
        <v>215</v>
      </c>
      <c r="CO24020" s="52"/>
      <c r="CP24020" s="52"/>
      <c r="CQ24020" s="52"/>
      <c r="CR24020" s="52"/>
      <c r="CS24020" s="52"/>
      <c r="CT24020" s="52"/>
      <c r="CU24020" s="33"/>
      <c r="CV24020" s="33"/>
    </row>
    <row r="24021" spans="74:100">
      <c r="BV24021" s="62"/>
      <c r="BW24021" s="62"/>
      <c r="BX24021" s="62"/>
      <c r="BY24021" s="62"/>
      <c r="BZ24021" s="62"/>
      <c r="CA24021" s="62"/>
      <c r="CB24021" s="62"/>
      <c r="CC24021" s="62"/>
      <c r="CD24021" s="62"/>
      <c r="CE24021" s="62"/>
      <c r="CF24021" s="62"/>
      <c r="CL24021" s="56" t="s">
        <v>10151</v>
      </c>
      <c r="CM24021" s="56" t="s">
        <v>215</v>
      </c>
      <c r="CN24021" s="56" t="s">
        <v>215</v>
      </c>
      <c r="CO24021" s="52"/>
      <c r="CP24021" s="52"/>
      <c r="CQ24021" s="52"/>
      <c r="CR24021" s="52"/>
      <c r="CS24021" s="52"/>
      <c r="CT24021" s="52"/>
      <c r="CU24021" s="33"/>
      <c r="CV24021" s="33"/>
    </row>
    <row r="24022" spans="74:100">
      <c r="BV24022" s="62"/>
      <c r="BW24022" s="62"/>
      <c r="BX24022" s="62"/>
      <c r="BY24022" s="62"/>
      <c r="BZ24022" s="62"/>
      <c r="CA24022" s="62"/>
      <c r="CB24022" s="62"/>
      <c r="CC24022" s="62"/>
      <c r="CD24022" s="62"/>
      <c r="CE24022" s="62"/>
      <c r="CF24022" s="62"/>
      <c r="CL24022" s="56" t="s">
        <v>29793</v>
      </c>
      <c r="CM24022" s="56" t="s">
        <v>214</v>
      </c>
      <c r="CN24022" s="56" t="s">
        <v>214</v>
      </c>
      <c r="CO24022" s="52"/>
      <c r="CP24022" s="52"/>
      <c r="CQ24022" s="52"/>
      <c r="CR24022" s="52"/>
      <c r="CS24022" s="52"/>
      <c r="CT24022" s="52"/>
      <c r="CU24022" s="33"/>
      <c r="CV24022" s="33"/>
    </row>
    <row r="24023" spans="74:100">
      <c r="BV24023" s="62"/>
      <c r="BW24023" s="62"/>
      <c r="BX24023" s="62"/>
      <c r="BY24023" s="62"/>
      <c r="BZ24023" s="62"/>
      <c r="CA24023" s="62"/>
      <c r="CB24023" s="62"/>
      <c r="CC24023" s="62"/>
      <c r="CD24023" s="62"/>
      <c r="CE24023" s="62"/>
      <c r="CF24023" s="62"/>
      <c r="CL24023" s="56" t="s">
        <v>9991</v>
      </c>
      <c r="CM24023" s="56" t="s">
        <v>215</v>
      </c>
      <c r="CN24023" s="56" t="s">
        <v>215</v>
      </c>
      <c r="CO24023" s="52"/>
      <c r="CP24023" s="52"/>
      <c r="CQ24023" s="52"/>
      <c r="CR24023" s="52"/>
      <c r="CS24023" s="52"/>
      <c r="CT24023" s="52"/>
      <c r="CU24023" s="33"/>
      <c r="CV24023" s="33"/>
    </row>
    <row r="24024" spans="74:100">
      <c r="BV24024" s="62"/>
      <c r="BW24024" s="62"/>
      <c r="BX24024" s="62"/>
      <c r="BY24024" s="62"/>
      <c r="BZ24024" s="62"/>
      <c r="CA24024" s="62"/>
      <c r="CB24024" s="62"/>
      <c r="CC24024" s="62"/>
      <c r="CD24024" s="62"/>
      <c r="CE24024" s="62"/>
      <c r="CF24024" s="62"/>
      <c r="CL24024" s="56" t="s">
        <v>24276</v>
      </c>
      <c r="CM24024" s="56" t="s">
        <v>215</v>
      </c>
      <c r="CN24024" s="56" t="s">
        <v>215</v>
      </c>
      <c r="CO24024" s="52"/>
      <c r="CP24024" s="52"/>
      <c r="CQ24024" s="52"/>
      <c r="CR24024" s="52"/>
      <c r="CS24024" s="52"/>
      <c r="CT24024" s="52"/>
      <c r="CU24024" s="33"/>
      <c r="CV24024" s="33"/>
    </row>
    <row r="24025" spans="74:100">
      <c r="BV24025" s="62"/>
      <c r="BW24025" s="62"/>
      <c r="BX24025" s="62"/>
      <c r="BY24025" s="62"/>
      <c r="BZ24025" s="62"/>
      <c r="CA24025" s="62"/>
      <c r="CB24025" s="62"/>
      <c r="CC24025" s="62"/>
      <c r="CD24025" s="62"/>
      <c r="CE24025" s="62"/>
      <c r="CF24025" s="62"/>
      <c r="CL24025" s="56" t="s">
        <v>9992</v>
      </c>
      <c r="CM24025" s="56" t="s">
        <v>215</v>
      </c>
      <c r="CN24025" s="56" t="s">
        <v>215</v>
      </c>
      <c r="CO24025" s="52"/>
      <c r="CP24025" s="52"/>
      <c r="CQ24025" s="52"/>
      <c r="CR24025" s="52"/>
      <c r="CS24025" s="52"/>
      <c r="CT24025" s="52"/>
      <c r="CU24025" s="33"/>
      <c r="CV24025" s="33"/>
    </row>
    <row r="24026" spans="74:100">
      <c r="BV24026" s="62"/>
      <c r="BW24026" s="62"/>
      <c r="BX24026" s="62"/>
      <c r="BY24026" s="62"/>
      <c r="BZ24026" s="62"/>
      <c r="CA24026" s="62"/>
      <c r="CB24026" s="62"/>
      <c r="CC24026" s="62"/>
      <c r="CD24026" s="62"/>
      <c r="CE24026" s="62"/>
      <c r="CF24026" s="62"/>
      <c r="CL24026" s="56" t="s">
        <v>29794</v>
      </c>
      <c r="CM24026" s="56" t="s">
        <v>214</v>
      </c>
      <c r="CN24026" s="56" t="s">
        <v>214</v>
      </c>
      <c r="CO24026" s="52"/>
      <c r="CP24026" s="52"/>
      <c r="CQ24026" s="52"/>
      <c r="CR24026" s="52"/>
      <c r="CS24026" s="52"/>
      <c r="CT24026" s="52"/>
      <c r="CU24026" s="33"/>
      <c r="CV24026" s="33"/>
    </row>
    <row r="24027" spans="74:100">
      <c r="BV24027" s="62"/>
      <c r="BW24027" s="62"/>
      <c r="BX24027" s="62"/>
      <c r="BY24027" s="62"/>
      <c r="BZ24027" s="62"/>
      <c r="CA24027" s="62"/>
      <c r="CB24027" s="62"/>
      <c r="CC24027" s="62"/>
      <c r="CD24027" s="62"/>
      <c r="CE24027" s="62"/>
      <c r="CF24027" s="62"/>
      <c r="CL24027" s="56" t="s">
        <v>10013</v>
      </c>
      <c r="CM24027" s="56" t="s">
        <v>215</v>
      </c>
      <c r="CN24027" s="56" t="s">
        <v>215</v>
      </c>
      <c r="CO24027" s="52"/>
      <c r="CP24027" s="52"/>
      <c r="CQ24027" s="52"/>
      <c r="CR24027" s="52"/>
      <c r="CS24027" s="52"/>
      <c r="CT24027" s="52"/>
      <c r="CU24027" s="33"/>
      <c r="CV24027" s="33"/>
    </row>
    <row r="24028" spans="74:100">
      <c r="BV24028" s="62"/>
      <c r="BW24028" s="62"/>
      <c r="BX24028" s="62"/>
      <c r="BY24028" s="62"/>
      <c r="BZ24028" s="62"/>
      <c r="CA24028" s="62"/>
      <c r="CB24028" s="62"/>
      <c r="CC24028" s="62"/>
      <c r="CD24028" s="62"/>
      <c r="CE24028" s="62"/>
      <c r="CF24028" s="62"/>
      <c r="CL24028" s="56" t="s">
        <v>29795</v>
      </c>
      <c r="CM24028" s="56" t="s">
        <v>214</v>
      </c>
      <c r="CN24028" s="56" t="s">
        <v>214</v>
      </c>
      <c r="CO24028" s="52"/>
      <c r="CP24028" s="52"/>
      <c r="CQ24028" s="52"/>
      <c r="CR24028" s="52"/>
      <c r="CS24028" s="52"/>
      <c r="CT24028" s="52"/>
      <c r="CU24028" s="33"/>
      <c r="CV24028" s="33"/>
    </row>
    <row r="24029" spans="74:100">
      <c r="BV24029" s="62"/>
      <c r="BW24029" s="62"/>
      <c r="BX24029" s="62"/>
      <c r="BY24029" s="62"/>
      <c r="BZ24029" s="62"/>
      <c r="CA24029" s="62"/>
      <c r="CB24029" s="62"/>
      <c r="CC24029" s="62"/>
      <c r="CD24029" s="62"/>
      <c r="CE24029" s="62"/>
      <c r="CF24029" s="62"/>
      <c r="CL24029" s="56" t="s">
        <v>24277</v>
      </c>
      <c r="CM24029" s="56" t="s">
        <v>215</v>
      </c>
      <c r="CN24029" s="56" t="s">
        <v>215</v>
      </c>
      <c r="CO24029" s="52"/>
      <c r="CP24029" s="52"/>
      <c r="CQ24029" s="52"/>
      <c r="CR24029" s="52"/>
      <c r="CS24029" s="52"/>
      <c r="CT24029" s="52"/>
      <c r="CU24029" s="33"/>
      <c r="CV24029" s="33"/>
    </row>
    <row r="24030" spans="74:100">
      <c r="BV24030" s="62"/>
      <c r="BW24030" s="62"/>
      <c r="BX24030" s="62"/>
      <c r="BY24030" s="62"/>
      <c r="BZ24030" s="62"/>
      <c r="CA24030" s="62"/>
      <c r="CB24030" s="62"/>
      <c r="CC24030" s="62"/>
      <c r="CD24030" s="62"/>
      <c r="CE24030" s="62"/>
      <c r="CF24030" s="62"/>
      <c r="CL24030" s="56" t="s">
        <v>24278</v>
      </c>
      <c r="CM24030" s="56" t="s">
        <v>215</v>
      </c>
      <c r="CN24030" s="56" t="s">
        <v>215</v>
      </c>
      <c r="CO24030" s="52"/>
      <c r="CP24030" s="52"/>
      <c r="CQ24030" s="52"/>
      <c r="CR24030" s="52"/>
      <c r="CS24030" s="52"/>
      <c r="CT24030" s="52"/>
      <c r="CU24030" s="33"/>
      <c r="CV24030" s="33"/>
    </row>
    <row r="24031" spans="74:100">
      <c r="BV24031" s="62"/>
      <c r="BW24031" s="62"/>
      <c r="BX24031" s="62"/>
      <c r="BY24031" s="62"/>
      <c r="BZ24031" s="62"/>
      <c r="CA24031" s="62"/>
      <c r="CB24031" s="62"/>
      <c r="CC24031" s="62"/>
      <c r="CD24031" s="62"/>
      <c r="CE24031" s="62"/>
      <c r="CF24031" s="62"/>
      <c r="CL24031" s="56" t="s">
        <v>10109</v>
      </c>
      <c r="CM24031" s="56" t="s">
        <v>215</v>
      </c>
      <c r="CN24031" s="56" t="s">
        <v>215</v>
      </c>
      <c r="CO24031" s="52"/>
      <c r="CP24031" s="52"/>
      <c r="CQ24031" s="52"/>
      <c r="CR24031" s="52"/>
      <c r="CS24031" s="52"/>
      <c r="CT24031" s="52"/>
      <c r="CU24031" s="33"/>
      <c r="CV24031" s="33"/>
    </row>
    <row r="24032" spans="74:100">
      <c r="BV24032" s="62"/>
      <c r="BW24032" s="62"/>
      <c r="BX24032" s="62"/>
      <c r="BY24032" s="62"/>
      <c r="BZ24032" s="62"/>
      <c r="CA24032" s="62"/>
      <c r="CB24032" s="62"/>
      <c r="CC24032" s="62"/>
      <c r="CD24032" s="62"/>
      <c r="CE24032" s="62"/>
      <c r="CF24032" s="62"/>
      <c r="CL24032" s="56" t="s">
        <v>10184</v>
      </c>
      <c r="CM24032" s="56" t="s">
        <v>215</v>
      </c>
      <c r="CN24032" s="56" t="s">
        <v>215</v>
      </c>
      <c r="CO24032" s="52"/>
      <c r="CP24032" s="52"/>
      <c r="CQ24032" s="52"/>
      <c r="CR24032" s="52"/>
      <c r="CS24032" s="52"/>
      <c r="CT24032" s="52"/>
      <c r="CU24032" s="33"/>
      <c r="CV24032" s="33"/>
    </row>
    <row r="24033" spans="74:100">
      <c r="BV24033" s="62"/>
      <c r="BW24033" s="62"/>
      <c r="BX24033" s="62"/>
      <c r="BY24033" s="62"/>
      <c r="BZ24033" s="62"/>
      <c r="CA24033" s="62"/>
      <c r="CB24033" s="62"/>
      <c r="CC24033" s="62"/>
      <c r="CD24033" s="62"/>
      <c r="CE24033" s="62"/>
      <c r="CF24033" s="62"/>
      <c r="CL24033" s="56" t="s">
        <v>10185</v>
      </c>
      <c r="CM24033" s="56" t="s">
        <v>215</v>
      </c>
      <c r="CN24033" s="56" t="s">
        <v>215</v>
      </c>
      <c r="CO24033" s="52"/>
      <c r="CP24033" s="52"/>
      <c r="CQ24033" s="52"/>
      <c r="CR24033" s="52"/>
      <c r="CS24033" s="52"/>
      <c r="CT24033" s="52"/>
      <c r="CU24033" s="33"/>
      <c r="CV24033" s="33"/>
    </row>
    <row r="24034" spans="74:100">
      <c r="BV24034" s="62"/>
      <c r="BW24034" s="62"/>
      <c r="BX24034" s="62"/>
      <c r="BY24034" s="62"/>
      <c r="BZ24034" s="62"/>
      <c r="CA24034" s="62"/>
      <c r="CB24034" s="62"/>
      <c r="CC24034" s="62"/>
      <c r="CD24034" s="62"/>
      <c r="CE24034" s="62"/>
      <c r="CF24034" s="62"/>
      <c r="CL24034" s="35" t="s">
        <v>10196</v>
      </c>
      <c r="CM24034" s="35" t="s">
        <v>217</v>
      </c>
      <c r="CN24034" s="35" t="s">
        <v>217</v>
      </c>
      <c r="CO24034" s="52"/>
      <c r="CP24034" s="52"/>
      <c r="CQ24034" s="52"/>
      <c r="CR24034" s="52"/>
      <c r="CS24034" s="52"/>
      <c r="CT24034" s="52"/>
      <c r="CU24034" s="33"/>
      <c r="CV24034" s="33"/>
    </row>
    <row r="24035" spans="74:100">
      <c r="BV24035" s="62"/>
      <c r="BW24035" s="62"/>
      <c r="BX24035" s="62"/>
      <c r="BY24035" s="62"/>
      <c r="BZ24035" s="62"/>
      <c r="CA24035" s="62"/>
      <c r="CB24035" s="62"/>
      <c r="CC24035" s="62"/>
      <c r="CD24035" s="62"/>
      <c r="CE24035" s="62"/>
      <c r="CF24035" s="62"/>
      <c r="CL24035" s="56" t="s">
        <v>10122</v>
      </c>
      <c r="CM24035" s="56" t="s">
        <v>216</v>
      </c>
      <c r="CN24035" s="56" t="s">
        <v>216</v>
      </c>
      <c r="CO24035" s="52"/>
      <c r="CP24035" s="52"/>
      <c r="CQ24035" s="52"/>
      <c r="CR24035" s="52"/>
      <c r="CS24035" s="52"/>
      <c r="CT24035" s="52"/>
      <c r="CU24035" s="33"/>
      <c r="CV24035" s="33"/>
    </row>
    <row r="24036" spans="74:100">
      <c r="BV24036" s="62"/>
      <c r="BW24036" s="62"/>
      <c r="BX24036" s="62"/>
      <c r="BY24036" s="62"/>
      <c r="BZ24036" s="62"/>
      <c r="CA24036" s="62"/>
      <c r="CB24036" s="62"/>
      <c r="CC24036" s="62"/>
      <c r="CD24036" s="62"/>
      <c r="CE24036" s="62"/>
      <c r="CF24036" s="62"/>
      <c r="CL24036" s="56" t="s">
        <v>10212</v>
      </c>
      <c r="CM24036" s="56" t="s">
        <v>216</v>
      </c>
      <c r="CN24036" s="56" t="s">
        <v>216</v>
      </c>
      <c r="CO24036" s="52"/>
      <c r="CP24036" s="52"/>
      <c r="CQ24036" s="52"/>
      <c r="CR24036" s="52"/>
      <c r="CS24036" s="52"/>
      <c r="CT24036" s="52"/>
      <c r="CU24036" s="33"/>
      <c r="CV24036" s="33"/>
    </row>
    <row r="24037" spans="74:100">
      <c r="BV24037" s="62"/>
      <c r="BW24037" s="62"/>
      <c r="BX24037" s="62"/>
      <c r="BY24037" s="62"/>
      <c r="BZ24037" s="62"/>
      <c r="CA24037" s="62"/>
      <c r="CB24037" s="62"/>
      <c r="CC24037" s="62"/>
      <c r="CD24037" s="62"/>
      <c r="CE24037" s="62"/>
      <c r="CF24037" s="62"/>
      <c r="CL24037" s="35" t="s">
        <v>29796</v>
      </c>
      <c r="CM24037" s="35" t="s">
        <v>217</v>
      </c>
      <c r="CN24037" s="35" t="s">
        <v>217</v>
      </c>
      <c r="CO24037" s="52"/>
      <c r="CP24037" s="52"/>
      <c r="CQ24037" s="52"/>
      <c r="CR24037" s="52"/>
      <c r="CS24037" s="52"/>
      <c r="CT24037" s="52"/>
      <c r="CU24037" s="33"/>
      <c r="CV24037" s="33"/>
    </row>
    <row r="24038" spans="74:100">
      <c r="BV24038" s="62"/>
      <c r="BW24038" s="62"/>
      <c r="BX24038" s="62"/>
      <c r="BY24038" s="62"/>
      <c r="BZ24038" s="62"/>
      <c r="CA24038" s="62"/>
      <c r="CB24038" s="62"/>
      <c r="CC24038" s="62"/>
      <c r="CD24038" s="62"/>
      <c r="CE24038" s="62"/>
      <c r="CF24038" s="62"/>
      <c r="CL24038" s="56" t="s">
        <v>13462</v>
      </c>
      <c r="CM24038" s="56" t="s">
        <v>214</v>
      </c>
      <c r="CN24038" s="56" t="s">
        <v>214</v>
      </c>
      <c r="CO24038" s="52"/>
      <c r="CP24038" s="52"/>
      <c r="CQ24038" s="52"/>
      <c r="CR24038" s="52"/>
      <c r="CS24038" s="52"/>
      <c r="CT24038" s="52"/>
      <c r="CU24038" s="33"/>
      <c r="CV24038" s="33"/>
    </row>
    <row r="24039" spans="74:100">
      <c r="BV24039" s="62"/>
      <c r="BW24039" s="62"/>
      <c r="BX24039" s="62"/>
      <c r="BY24039" s="62"/>
      <c r="BZ24039" s="62"/>
      <c r="CA24039" s="62"/>
      <c r="CB24039" s="62"/>
      <c r="CC24039" s="62"/>
      <c r="CD24039" s="62"/>
      <c r="CE24039" s="62"/>
      <c r="CF24039" s="62"/>
      <c r="CL24039" s="56" t="s">
        <v>13463</v>
      </c>
      <c r="CM24039" s="56" t="s">
        <v>214</v>
      </c>
      <c r="CN24039" s="56" t="s">
        <v>214</v>
      </c>
      <c r="CO24039" s="52"/>
      <c r="CP24039" s="52"/>
      <c r="CQ24039" s="52"/>
      <c r="CR24039" s="52"/>
      <c r="CS24039" s="52"/>
      <c r="CT24039" s="52"/>
      <c r="CU24039" s="33"/>
      <c r="CV24039" s="33"/>
    </row>
    <row r="24040" spans="74:100">
      <c r="BV24040" s="62"/>
      <c r="BW24040" s="62"/>
      <c r="BX24040" s="62"/>
      <c r="BY24040" s="62"/>
      <c r="BZ24040" s="62"/>
      <c r="CA24040" s="62"/>
      <c r="CB24040" s="62"/>
      <c r="CC24040" s="62"/>
      <c r="CD24040" s="62"/>
      <c r="CE24040" s="62"/>
      <c r="CF24040" s="62"/>
      <c r="CL24040" s="56" t="s">
        <v>13456</v>
      </c>
      <c r="CM24040" s="56" t="s">
        <v>214</v>
      </c>
      <c r="CN24040" s="56" t="s">
        <v>214</v>
      </c>
      <c r="CO24040" s="52"/>
      <c r="CP24040" s="52"/>
      <c r="CQ24040" s="52"/>
      <c r="CR24040" s="52"/>
      <c r="CS24040" s="52"/>
      <c r="CT24040" s="52"/>
      <c r="CU24040" s="33"/>
      <c r="CV24040" s="33"/>
    </row>
    <row r="24041" spans="74:100">
      <c r="BV24041" s="62"/>
      <c r="BW24041" s="62"/>
      <c r="BX24041" s="62"/>
      <c r="BY24041" s="62"/>
      <c r="BZ24041" s="62"/>
      <c r="CA24041" s="62"/>
      <c r="CB24041" s="62"/>
      <c r="CC24041" s="62"/>
      <c r="CD24041" s="62"/>
      <c r="CE24041" s="62"/>
      <c r="CF24041" s="62"/>
      <c r="CL24041" s="56" t="s">
        <v>13464</v>
      </c>
      <c r="CM24041" s="56" t="s">
        <v>214</v>
      </c>
      <c r="CN24041" s="56" t="s">
        <v>214</v>
      </c>
      <c r="CO24041" s="52"/>
      <c r="CP24041" s="52"/>
      <c r="CQ24041" s="52"/>
      <c r="CR24041" s="52"/>
      <c r="CS24041" s="52"/>
      <c r="CT24041" s="52"/>
      <c r="CU24041" s="33"/>
      <c r="CV24041" s="33"/>
    </row>
    <row r="24042" spans="74:100">
      <c r="BV24042" s="62"/>
      <c r="BW24042" s="62"/>
      <c r="BX24042" s="62"/>
      <c r="BY24042" s="62"/>
      <c r="BZ24042" s="62"/>
      <c r="CA24042" s="62"/>
      <c r="CB24042" s="62"/>
      <c r="CC24042" s="62"/>
      <c r="CD24042" s="62"/>
      <c r="CE24042" s="62"/>
      <c r="CF24042" s="62"/>
      <c r="CL24042" s="56" t="s">
        <v>10123</v>
      </c>
      <c r="CM24042" s="56" t="s">
        <v>216</v>
      </c>
      <c r="CN24042" s="56" t="s">
        <v>216</v>
      </c>
      <c r="CO24042" s="52"/>
      <c r="CP24042" s="52"/>
      <c r="CQ24042" s="52"/>
      <c r="CR24042" s="52"/>
      <c r="CS24042" s="52"/>
      <c r="CT24042" s="52"/>
      <c r="CU24042" s="33"/>
      <c r="CV24042" s="33"/>
    </row>
    <row r="24043" spans="74:100">
      <c r="BV24043" s="62"/>
      <c r="BW24043" s="62"/>
      <c r="BX24043" s="62"/>
      <c r="BY24043" s="62"/>
      <c r="BZ24043" s="62"/>
      <c r="CA24043" s="62"/>
      <c r="CB24043" s="62"/>
      <c r="CC24043" s="62"/>
      <c r="CD24043" s="62"/>
      <c r="CE24043" s="62"/>
      <c r="CF24043" s="62"/>
      <c r="CL24043" s="56" t="s">
        <v>10110</v>
      </c>
      <c r="CM24043" s="56" t="s">
        <v>215</v>
      </c>
      <c r="CN24043" s="56" t="s">
        <v>215</v>
      </c>
      <c r="CO24043" s="52"/>
      <c r="CP24043" s="52"/>
      <c r="CQ24043" s="52"/>
      <c r="CR24043" s="52"/>
      <c r="CS24043" s="52"/>
      <c r="CT24043" s="52"/>
      <c r="CU24043" s="33"/>
      <c r="CV24043" s="33"/>
    </row>
    <row r="24044" spans="74:100">
      <c r="BV24044" s="62"/>
      <c r="BW24044" s="62"/>
      <c r="BX24044" s="62"/>
      <c r="BY24044" s="62"/>
      <c r="BZ24044" s="62"/>
      <c r="CA24044" s="62"/>
      <c r="CB24044" s="62"/>
      <c r="CC24044" s="62"/>
      <c r="CD24044" s="62"/>
      <c r="CE24044" s="62"/>
      <c r="CF24044" s="62"/>
      <c r="CL24044" s="56" t="s">
        <v>10085</v>
      </c>
      <c r="CM24044" s="56" t="s">
        <v>215</v>
      </c>
      <c r="CN24044" s="56" t="s">
        <v>215</v>
      </c>
      <c r="CO24044" s="52"/>
      <c r="CP24044" s="52"/>
      <c r="CQ24044" s="52"/>
      <c r="CR24044" s="52"/>
      <c r="CS24044" s="52"/>
      <c r="CT24044" s="52"/>
      <c r="CU24044" s="33"/>
      <c r="CV24044" s="33"/>
    </row>
    <row r="24045" spans="74:100">
      <c r="BV24045" s="62"/>
      <c r="BW24045" s="62"/>
      <c r="BX24045" s="62"/>
      <c r="BY24045" s="62"/>
      <c r="BZ24045" s="62"/>
      <c r="CA24045" s="62"/>
      <c r="CB24045" s="62"/>
      <c r="CC24045" s="62"/>
      <c r="CD24045" s="62"/>
      <c r="CE24045" s="62"/>
      <c r="CF24045" s="62"/>
      <c r="CL24045" s="35" t="s">
        <v>13559</v>
      </c>
      <c r="CM24045" s="35" t="s">
        <v>217</v>
      </c>
      <c r="CN24045" s="35" t="s">
        <v>217</v>
      </c>
      <c r="CO24045" s="52"/>
      <c r="CP24045" s="52"/>
      <c r="CQ24045" s="52"/>
      <c r="CR24045" s="52"/>
      <c r="CS24045" s="52"/>
      <c r="CT24045" s="52"/>
      <c r="CU24045" s="33"/>
      <c r="CV24045" s="33"/>
    </row>
    <row r="24046" spans="74:100">
      <c r="BV24046" s="62"/>
      <c r="BW24046" s="62"/>
      <c r="BX24046" s="62"/>
      <c r="BY24046" s="62"/>
      <c r="BZ24046" s="62"/>
      <c r="CA24046" s="62"/>
      <c r="CB24046" s="62"/>
      <c r="CC24046" s="62"/>
      <c r="CD24046" s="62"/>
      <c r="CE24046" s="62"/>
      <c r="CF24046" s="62"/>
      <c r="CL24046" s="56" t="s">
        <v>13436</v>
      </c>
      <c r="CM24046" s="56" t="s">
        <v>216</v>
      </c>
      <c r="CN24046" s="56" t="s">
        <v>216</v>
      </c>
      <c r="CO24046" s="52"/>
      <c r="CP24046" s="52"/>
      <c r="CQ24046" s="52"/>
      <c r="CR24046" s="52"/>
      <c r="CS24046" s="52"/>
      <c r="CT24046" s="52"/>
      <c r="CU24046" s="33"/>
      <c r="CV24046" s="33"/>
    </row>
    <row r="24047" spans="74:100">
      <c r="BV24047" s="62"/>
      <c r="BW24047" s="62"/>
      <c r="BX24047" s="62"/>
      <c r="BY24047" s="62"/>
      <c r="BZ24047" s="62"/>
      <c r="CA24047" s="62"/>
      <c r="CB24047" s="62"/>
      <c r="CC24047" s="62"/>
      <c r="CD24047" s="62"/>
      <c r="CE24047" s="62"/>
      <c r="CF24047" s="62"/>
      <c r="CL24047" s="56" t="s">
        <v>13437</v>
      </c>
      <c r="CM24047" s="56" t="s">
        <v>216</v>
      </c>
      <c r="CN24047" s="56" t="s">
        <v>216</v>
      </c>
      <c r="CO24047" s="52"/>
      <c r="CP24047" s="52"/>
      <c r="CQ24047" s="52"/>
      <c r="CR24047" s="52"/>
      <c r="CS24047" s="52"/>
      <c r="CT24047" s="52"/>
      <c r="CU24047" s="33"/>
      <c r="CV24047" s="33"/>
    </row>
    <row r="24048" spans="74:100">
      <c r="BV24048" s="62"/>
      <c r="BW24048" s="62"/>
      <c r="BX24048" s="62"/>
      <c r="BY24048" s="62"/>
      <c r="BZ24048" s="62"/>
      <c r="CA24048" s="62"/>
      <c r="CB24048" s="62"/>
      <c r="CC24048" s="62"/>
      <c r="CD24048" s="62"/>
      <c r="CE24048" s="62"/>
      <c r="CF24048" s="62"/>
      <c r="CL24048" s="56" t="s">
        <v>26092</v>
      </c>
      <c r="CM24048" s="56" t="s">
        <v>216</v>
      </c>
      <c r="CN24048" s="56" t="s">
        <v>216</v>
      </c>
      <c r="CO24048" s="52"/>
      <c r="CP24048" s="52"/>
      <c r="CQ24048" s="52"/>
      <c r="CR24048" s="52"/>
      <c r="CS24048" s="52"/>
      <c r="CT24048" s="52"/>
      <c r="CU24048" s="33"/>
      <c r="CV24048" s="33"/>
    </row>
    <row r="24049" spans="74:100">
      <c r="BV24049" s="62"/>
      <c r="BW24049" s="62"/>
      <c r="BX24049" s="62"/>
      <c r="BY24049" s="62"/>
      <c r="BZ24049" s="62"/>
      <c r="CA24049" s="62"/>
      <c r="CB24049" s="62"/>
      <c r="CC24049" s="62"/>
      <c r="CD24049" s="62"/>
      <c r="CE24049" s="62"/>
      <c r="CF24049" s="62"/>
      <c r="CL24049" s="56" t="s">
        <v>26093</v>
      </c>
      <c r="CM24049" s="56" t="s">
        <v>216</v>
      </c>
      <c r="CN24049" s="56" t="s">
        <v>216</v>
      </c>
      <c r="CO24049" s="52"/>
      <c r="CP24049" s="52"/>
      <c r="CQ24049" s="52"/>
      <c r="CR24049" s="52"/>
      <c r="CS24049" s="52"/>
      <c r="CT24049" s="52"/>
      <c r="CU24049" s="33"/>
      <c r="CV24049" s="33"/>
    </row>
    <row r="24050" spans="74:100">
      <c r="BV24050" s="62"/>
      <c r="BW24050" s="62"/>
      <c r="BX24050" s="62"/>
      <c r="BY24050" s="62"/>
      <c r="BZ24050" s="62"/>
      <c r="CA24050" s="62"/>
      <c r="CB24050" s="62"/>
      <c r="CC24050" s="62"/>
      <c r="CD24050" s="62"/>
      <c r="CE24050" s="62"/>
      <c r="CF24050" s="62"/>
      <c r="CL24050" s="56" t="s">
        <v>29797</v>
      </c>
      <c r="CM24050" s="56" t="s">
        <v>216</v>
      </c>
      <c r="CN24050" s="56" t="s">
        <v>216</v>
      </c>
      <c r="CO24050" s="52"/>
      <c r="CP24050" s="52"/>
      <c r="CQ24050" s="52"/>
      <c r="CR24050" s="52"/>
      <c r="CS24050" s="52"/>
      <c r="CT24050" s="52"/>
      <c r="CU24050" s="33"/>
      <c r="CV24050" s="33"/>
    </row>
    <row r="24051" spans="74:100">
      <c r="BV24051" s="62"/>
      <c r="BW24051" s="62"/>
      <c r="BX24051" s="62"/>
      <c r="BY24051" s="62"/>
      <c r="BZ24051" s="62"/>
      <c r="CA24051" s="62"/>
      <c r="CB24051" s="62"/>
      <c r="CC24051" s="62"/>
      <c r="CD24051" s="62"/>
      <c r="CE24051" s="62"/>
      <c r="CF24051" s="62"/>
      <c r="CL24051" s="56" t="s">
        <v>2091</v>
      </c>
      <c r="CM24051" s="56" t="s">
        <v>214</v>
      </c>
      <c r="CN24051" s="56" t="s">
        <v>214</v>
      </c>
      <c r="CO24051" s="52"/>
      <c r="CP24051" s="52"/>
      <c r="CQ24051" s="52"/>
      <c r="CR24051" s="52"/>
      <c r="CS24051" s="52"/>
      <c r="CT24051" s="52"/>
      <c r="CU24051" s="33"/>
      <c r="CV24051" s="33"/>
    </row>
    <row r="24052" spans="74:100">
      <c r="BV24052" s="62"/>
      <c r="BW24052" s="62"/>
      <c r="BX24052" s="62"/>
      <c r="BY24052" s="62"/>
      <c r="BZ24052" s="62"/>
      <c r="CA24052" s="62"/>
      <c r="CB24052" s="62"/>
      <c r="CC24052" s="62"/>
      <c r="CD24052" s="62"/>
      <c r="CE24052" s="62"/>
      <c r="CF24052" s="62"/>
      <c r="CL24052" s="56" t="s">
        <v>24279</v>
      </c>
      <c r="CM24052" s="56" t="s">
        <v>214</v>
      </c>
      <c r="CN24052" s="56" t="s">
        <v>214</v>
      </c>
      <c r="CO24052" s="52"/>
      <c r="CP24052" s="52"/>
      <c r="CQ24052" s="52"/>
      <c r="CR24052" s="52"/>
      <c r="CS24052" s="52"/>
      <c r="CT24052" s="52"/>
      <c r="CU24052" s="33"/>
      <c r="CV24052" s="33"/>
    </row>
    <row r="24053" spans="74:100">
      <c r="BV24053" s="62"/>
      <c r="BW24053" s="62"/>
      <c r="BX24053" s="62"/>
      <c r="BY24053" s="62"/>
      <c r="BZ24053" s="62"/>
      <c r="CA24053" s="62"/>
      <c r="CB24053" s="62"/>
      <c r="CC24053" s="62"/>
      <c r="CD24053" s="62"/>
      <c r="CE24053" s="62"/>
      <c r="CF24053" s="62"/>
      <c r="CL24053" s="56" t="s">
        <v>13459</v>
      </c>
      <c r="CM24053" s="56" t="s">
        <v>214</v>
      </c>
      <c r="CN24053" s="56" t="s">
        <v>214</v>
      </c>
      <c r="CO24053" s="52"/>
      <c r="CP24053" s="52"/>
      <c r="CQ24053" s="52"/>
      <c r="CR24053" s="52"/>
      <c r="CS24053" s="52"/>
      <c r="CT24053" s="52"/>
      <c r="CU24053" s="33"/>
      <c r="CV24053" s="33"/>
    </row>
    <row r="24054" spans="74:100">
      <c r="BV24054" s="62"/>
      <c r="BW24054" s="62"/>
      <c r="BX24054" s="62"/>
      <c r="BY24054" s="62"/>
      <c r="BZ24054" s="62"/>
      <c r="CA24054" s="62"/>
      <c r="CB24054" s="62"/>
      <c r="CC24054" s="62"/>
      <c r="CD24054" s="62"/>
      <c r="CE24054" s="62"/>
      <c r="CF24054" s="62"/>
      <c r="CL24054" s="56" t="s">
        <v>13438</v>
      </c>
      <c r="CM24054" s="56" t="s">
        <v>214</v>
      </c>
      <c r="CN24054" s="56" t="s">
        <v>214</v>
      </c>
      <c r="CO24054" s="52"/>
      <c r="CP24054" s="52"/>
      <c r="CQ24054" s="52"/>
      <c r="CR24054" s="52"/>
      <c r="CS24054" s="52"/>
      <c r="CT24054" s="52"/>
      <c r="CU24054" s="33"/>
      <c r="CV24054" s="33"/>
    </row>
    <row r="24055" spans="74:100">
      <c r="BV24055" s="62"/>
      <c r="BW24055" s="62"/>
      <c r="BX24055" s="62"/>
      <c r="BY24055" s="62"/>
      <c r="BZ24055" s="62"/>
      <c r="CA24055" s="62"/>
      <c r="CB24055" s="62"/>
      <c r="CC24055" s="62"/>
      <c r="CD24055" s="62"/>
      <c r="CE24055" s="62"/>
      <c r="CF24055" s="62"/>
      <c r="CL24055" s="56" t="s">
        <v>9973</v>
      </c>
      <c r="CM24055" s="56" t="s">
        <v>216</v>
      </c>
      <c r="CN24055" s="56" t="s">
        <v>216</v>
      </c>
      <c r="CO24055" s="52"/>
      <c r="CP24055" s="52"/>
      <c r="CQ24055" s="52"/>
      <c r="CR24055" s="52"/>
      <c r="CS24055" s="52"/>
      <c r="CT24055" s="52"/>
      <c r="CU24055" s="33"/>
      <c r="CV24055" s="33"/>
    </row>
    <row r="24056" spans="74:100">
      <c r="BV24056" s="62"/>
      <c r="BW24056" s="62"/>
      <c r="BX24056" s="62"/>
      <c r="BY24056" s="62"/>
      <c r="BZ24056" s="62"/>
      <c r="CA24056" s="62"/>
      <c r="CB24056" s="62"/>
      <c r="CC24056" s="62"/>
      <c r="CD24056" s="62"/>
      <c r="CE24056" s="62"/>
      <c r="CF24056" s="62"/>
      <c r="CL24056" s="56" t="s">
        <v>10053</v>
      </c>
      <c r="CM24056" s="56" t="s">
        <v>215</v>
      </c>
      <c r="CN24056" s="56" t="s">
        <v>215</v>
      </c>
      <c r="CO24056" s="52"/>
      <c r="CP24056" s="52"/>
      <c r="CQ24056" s="52"/>
      <c r="CR24056" s="52"/>
      <c r="CS24056" s="52"/>
      <c r="CT24056" s="52"/>
      <c r="CU24056" s="33"/>
      <c r="CV24056" s="33"/>
    </row>
    <row r="24057" spans="74:100">
      <c r="BV24057" s="62"/>
      <c r="BW24057" s="62"/>
      <c r="BX24057" s="62"/>
      <c r="BY24057" s="62"/>
      <c r="BZ24057" s="62"/>
      <c r="CA24057" s="62"/>
      <c r="CB24057" s="62"/>
      <c r="CC24057" s="62"/>
      <c r="CD24057" s="62"/>
      <c r="CE24057" s="62"/>
      <c r="CF24057" s="62"/>
      <c r="CL24057" s="56" t="s">
        <v>10054</v>
      </c>
      <c r="CM24057" s="56" t="s">
        <v>215</v>
      </c>
      <c r="CN24057" s="56" t="s">
        <v>215</v>
      </c>
      <c r="CO24057" s="52"/>
      <c r="CP24057" s="52"/>
      <c r="CQ24057" s="52"/>
      <c r="CR24057" s="52"/>
      <c r="CS24057" s="52"/>
      <c r="CT24057" s="52"/>
      <c r="CU24057" s="33"/>
      <c r="CV24057" s="33"/>
    </row>
    <row r="24058" spans="74:100">
      <c r="BV24058" s="62"/>
      <c r="BW24058" s="62"/>
      <c r="BX24058" s="62"/>
      <c r="BY24058" s="62"/>
      <c r="BZ24058" s="62"/>
      <c r="CA24058" s="62"/>
      <c r="CB24058" s="62"/>
      <c r="CC24058" s="62"/>
      <c r="CD24058" s="62"/>
      <c r="CE24058" s="62"/>
      <c r="CF24058" s="62"/>
      <c r="CL24058" s="56" t="s">
        <v>15302</v>
      </c>
      <c r="CM24058" s="56" t="s">
        <v>213</v>
      </c>
      <c r="CN24058" s="56" t="s">
        <v>213</v>
      </c>
      <c r="CO24058" s="52"/>
      <c r="CP24058" s="52"/>
      <c r="CQ24058" s="52"/>
      <c r="CR24058" s="52"/>
      <c r="CS24058" s="52"/>
      <c r="CT24058" s="52"/>
      <c r="CU24058" s="33"/>
      <c r="CV24058" s="33"/>
    </row>
    <row r="24059" spans="74:100">
      <c r="BV24059" s="62"/>
      <c r="BW24059" s="62"/>
      <c r="BX24059" s="62"/>
      <c r="BY24059" s="62"/>
      <c r="BZ24059" s="62"/>
      <c r="CA24059" s="62"/>
      <c r="CB24059" s="62"/>
      <c r="CC24059" s="62"/>
      <c r="CD24059" s="62"/>
      <c r="CE24059" s="62"/>
      <c r="CF24059" s="62"/>
      <c r="CL24059" s="56" t="s">
        <v>9974</v>
      </c>
      <c r="CM24059" s="56" t="s">
        <v>216</v>
      </c>
      <c r="CN24059" s="56" t="s">
        <v>216</v>
      </c>
      <c r="CO24059" s="52"/>
      <c r="CP24059" s="52"/>
      <c r="CQ24059" s="52"/>
      <c r="CR24059" s="52"/>
      <c r="CS24059" s="52"/>
      <c r="CT24059" s="52"/>
      <c r="CU24059" s="33"/>
      <c r="CV24059" s="33"/>
    </row>
    <row r="24060" spans="74:100">
      <c r="BV24060" s="62"/>
      <c r="BW24060" s="62"/>
      <c r="BX24060" s="62"/>
      <c r="BY24060" s="62"/>
      <c r="BZ24060" s="62"/>
      <c r="CA24060" s="62"/>
      <c r="CB24060" s="62"/>
      <c r="CC24060" s="62"/>
      <c r="CD24060" s="62"/>
      <c r="CE24060" s="62"/>
      <c r="CF24060" s="62"/>
      <c r="CL24060" s="56" t="s">
        <v>10029</v>
      </c>
      <c r="CM24060" s="56" t="s">
        <v>215</v>
      </c>
      <c r="CN24060" s="56" t="s">
        <v>215</v>
      </c>
      <c r="CO24060" s="52"/>
      <c r="CP24060" s="52"/>
      <c r="CQ24060" s="52"/>
      <c r="CR24060" s="52"/>
      <c r="CS24060" s="52"/>
      <c r="CT24060" s="52"/>
      <c r="CU24060" s="33"/>
      <c r="CV24060" s="33"/>
    </row>
    <row r="24061" spans="74:100">
      <c r="BV24061" s="62"/>
      <c r="BW24061" s="62"/>
      <c r="BX24061" s="62"/>
      <c r="BY24061" s="62"/>
      <c r="BZ24061" s="62"/>
      <c r="CA24061" s="62"/>
      <c r="CB24061" s="62"/>
      <c r="CC24061" s="62"/>
      <c r="CD24061" s="62"/>
      <c r="CE24061" s="62"/>
      <c r="CF24061" s="62"/>
      <c r="CL24061" s="56" t="s">
        <v>9984</v>
      </c>
      <c r="CM24061" s="56" t="s">
        <v>215</v>
      </c>
      <c r="CN24061" s="56" t="s">
        <v>215</v>
      </c>
      <c r="CO24061" s="52"/>
      <c r="CP24061" s="52"/>
      <c r="CQ24061" s="52"/>
      <c r="CR24061" s="52"/>
      <c r="CS24061" s="52"/>
      <c r="CT24061" s="52"/>
      <c r="CU24061" s="33"/>
      <c r="CV24061" s="33"/>
    </row>
    <row r="24062" spans="74:100">
      <c r="BV24062" s="62"/>
      <c r="BW24062" s="62"/>
      <c r="BX24062" s="62"/>
      <c r="BY24062" s="62"/>
      <c r="BZ24062" s="62"/>
      <c r="CA24062" s="62"/>
      <c r="CB24062" s="62"/>
      <c r="CC24062" s="62"/>
      <c r="CD24062" s="62"/>
      <c r="CE24062" s="62"/>
      <c r="CF24062" s="62"/>
      <c r="CL24062" s="56" t="s">
        <v>13440</v>
      </c>
      <c r="CM24062" s="56" t="s">
        <v>215</v>
      </c>
      <c r="CN24062" s="56" t="s">
        <v>215</v>
      </c>
      <c r="CO24062" s="52"/>
      <c r="CP24062" s="52"/>
      <c r="CQ24062" s="52"/>
      <c r="CR24062" s="52"/>
      <c r="CS24062" s="52"/>
      <c r="CT24062" s="52"/>
      <c r="CU24062" s="33"/>
      <c r="CV24062" s="33"/>
    </row>
    <row r="24063" spans="74:100">
      <c r="BV24063" s="62"/>
      <c r="BW24063" s="62"/>
      <c r="BX24063" s="62"/>
      <c r="BY24063" s="62"/>
      <c r="BZ24063" s="62"/>
      <c r="CA24063" s="62"/>
      <c r="CB24063" s="62"/>
      <c r="CC24063" s="62"/>
      <c r="CD24063" s="62"/>
      <c r="CE24063" s="62"/>
      <c r="CF24063" s="62"/>
      <c r="CL24063" s="56" t="s">
        <v>10055</v>
      </c>
      <c r="CM24063" s="56" t="s">
        <v>215</v>
      </c>
      <c r="CN24063" s="56" t="s">
        <v>215</v>
      </c>
      <c r="CO24063" s="52"/>
      <c r="CP24063" s="52"/>
      <c r="CQ24063" s="52"/>
      <c r="CR24063" s="52"/>
      <c r="CS24063" s="52"/>
      <c r="CT24063" s="52"/>
      <c r="CU24063" s="33"/>
      <c r="CV24063" s="33"/>
    </row>
    <row r="24064" spans="74:100">
      <c r="BV24064" s="62"/>
      <c r="BW24064" s="62"/>
      <c r="BX24064" s="62"/>
      <c r="BY24064" s="62"/>
      <c r="BZ24064" s="62"/>
      <c r="CA24064" s="62"/>
      <c r="CB24064" s="62"/>
      <c r="CC24064" s="62"/>
      <c r="CD24064" s="62"/>
      <c r="CE24064" s="62"/>
      <c r="CF24064" s="62"/>
      <c r="CL24064" s="56" t="s">
        <v>24280</v>
      </c>
      <c r="CM24064" s="56" t="s">
        <v>214</v>
      </c>
      <c r="CN24064" s="56" t="s">
        <v>214</v>
      </c>
      <c r="CO24064" s="52"/>
      <c r="CP24064" s="52"/>
      <c r="CQ24064" s="52"/>
      <c r="CR24064" s="52"/>
      <c r="CS24064" s="52"/>
      <c r="CT24064" s="52"/>
      <c r="CU24064" s="33"/>
      <c r="CV24064" s="33"/>
    </row>
    <row r="24065" spans="74:100">
      <c r="BV24065" s="62"/>
      <c r="BW24065" s="62"/>
      <c r="BX24065" s="62"/>
      <c r="BY24065" s="62"/>
      <c r="BZ24065" s="62"/>
      <c r="CA24065" s="62"/>
      <c r="CB24065" s="62"/>
      <c r="CC24065" s="62"/>
      <c r="CD24065" s="62"/>
      <c r="CE24065" s="62"/>
      <c r="CF24065" s="62"/>
      <c r="CL24065" s="56" t="s">
        <v>9985</v>
      </c>
      <c r="CM24065" s="56" t="s">
        <v>215</v>
      </c>
      <c r="CN24065" s="56" t="s">
        <v>215</v>
      </c>
      <c r="CO24065" s="52"/>
      <c r="CP24065" s="52"/>
      <c r="CQ24065" s="52"/>
      <c r="CR24065" s="52"/>
      <c r="CS24065" s="52"/>
      <c r="CT24065" s="52"/>
      <c r="CU24065" s="33"/>
      <c r="CV24065" s="33"/>
    </row>
    <row r="24066" spans="74:100">
      <c r="BV24066" s="62"/>
      <c r="BW24066" s="62"/>
      <c r="BX24066" s="62"/>
      <c r="BY24066" s="62"/>
      <c r="BZ24066" s="62"/>
      <c r="CA24066" s="62"/>
      <c r="CB24066" s="62"/>
      <c r="CC24066" s="62"/>
      <c r="CD24066" s="62"/>
      <c r="CE24066" s="62"/>
      <c r="CF24066" s="62"/>
      <c r="CL24066" s="56" t="s">
        <v>9975</v>
      </c>
      <c r="CM24066" s="56" t="s">
        <v>216</v>
      </c>
      <c r="CN24066" s="56" t="s">
        <v>216</v>
      </c>
      <c r="CO24066" s="52"/>
      <c r="CP24066" s="52"/>
      <c r="CQ24066" s="52"/>
      <c r="CR24066" s="52"/>
      <c r="CS24066" s="52"/>
      <c r="CT24066" s="52"/>
      <c r="CU24066" s="33"/>
      <c r="CV24066" s="33"/>
    </row>
    <row r="24067" spans="74:100">
      <c r="BV24067" s="62"/>
      <c r="BW24067" s="62"/>
      <c r="BX24067" s="62"/>
      <c r="BY24067" s="62"/>
      <c r="BZ24067" s="62"/>
      <c r="CA24067" s="62"/>
      <c r="CB24067" s="62"/>
      <c r="CC24067" s="62"/>
      <c r="CD24067" s="62"/>
      <c r="CE24067" s="62"/>
      <c r="CF24067" s="62"/>
      <c r="CL24067" s="56" t="s">
        <v>10017</v>
      </c>
      <c r="CM24067" s="56" t="s">
        <v>215</v>
      </c>
      <c r="CN24067" s="56" t="s">
        <v>215</v>
      </c>
      <c r="CO24067" s="52"/>
      <c r="CP24067" s="52"/>
      <c r="CQ24067" s="52"/>
      <c r="CR24067" s="52"/>
      <c r="CS24067" s="52"/>
      <c r="CT24067" s="52"/>
      <c r="CU24067" s="33"/>
      <c r="CV24067" s="33"/>
    </row>
    <row r="24068" spans="74:100">
      <c r="BV24068" s="62"/>
      <c r="BW24068" s="62"/>
      <c r="BX24068" s="62"/>
      <c r="BY24068" s="62"/>
      <c r="BZ24068" s="62"/>
      <c r="CA24068" s="62"/>
      <c r="CB24068" s="62"/>
      <c r="CC24068" s="62"/>
      <c r="CD24068" s="62"/>
      <c r="CE24068" s="62"/>
      <c r="CF24068" s="62"/>
      <c r="CL24068" s="56" t="s">
        <v>10018</v>
      </c>
      <c r="CM24068" s="56" t="s">
        <v>215</v>
      </c>
      <c r="CN24068" s="56" t="s">
        <v>215</v>
      </c>
      <c r="CO24068" s="52"/>
      <c r="CP24068" s="52"/>
      <c r="CQ24068" s="52"/>
      <c r="CR24068" s="52"/>
      <c r="CS24068" s="52"/>
      <c r="CT24068" s="52"/>
      <c r="CU24068" s="33"/>
      <c r="CV24068" s="33"/>
    </row>
    <row r="24069" spans="74:100">
      <c r="BV24069" s="62"/>
      <c r="BW24069" s="62"/>
      <c r="BX24069" s="62"/>
      <c r="BY24069" s="62"/>
      <c r="BZ24069" s="62"/>
      <c r="CA24069" s="62"/>
      <c r="CB24069" s="62"/>
      <c r="CC24069" s="62"/>
      <c r="CD24069" s="62"/>
      <c r="CE24069" s="62"/>
      <c r="CF24069" s="62"/>
      <c r="CL24069" s="56" t="s">
        <v>10019</v>
      </c>
      <c r="CM24069" s="56" t="s">
        <v>215</v>
      </c>
      <c r="CN24069" s="56" t="s">
        <v>215</v>
      </c>
      <c r="CO24069" s="52"/>
      <c r="CP24069" s="52"/>
      <c r="CQ24069" s="52"/>
      <c r="CR24069" s="52"/>
      <c r="CS24069" s="52"/>
      <c r="CT24069" s="52"/>
      <c r="CU24069" s="33"/>
      <c r="CV24069" s="33"/>
    </row>
    <row r="24070" spans="74:100">
      <c r="BV24070" s="62"/>
      <c r="BW24070" s="62"/>
      <c r="BX24070" s="62"/>
      <c r="BY24070" s="62"/>
      <c r="BZ24070" s="62"/>
      <c r="CA24070" s="62"/>
      <c r="CB24070" s="62"/>
      <c r="CC24070" s="62"/>
      <c r="CD24070" s="62"/>
      <c r="CE24070" s="62"/>
      <c r="CF24070" s="62"/>
      <c r="CL24070" s="56" t="s">
        <v>10020</v>
      </c>
      <c r="CM24070" s="56" t="s">
        <v>215</v>
      </c>
      <c r="CN24070" s="56" t="s">
        <v>215</v>
      </c>
      <c r="CO24070" s="52"/>
      <c r="CP24070" s="52"/>
      <c r="CQ24070" s="52"/>
      <c r="CR24070" s="52"/>
      <c r="CS24070" s="52"/>
      <c r="CT24070" s="52"/>
      <c r="CU24070" s="33"/>
      <c r="CV24070" s="33"/>
    </row>
    <row r="24071" spans="74:100">
      <c r="BV24071" s="62"/>
      <c r="BW24071" s="62"/>
      <c r="BX24071" s="62"/>
      <c r="BY24071" s="62"/>
      <c r="BZ24071" s="62"/>
      <c r="CA24071" s="62"/>
      <c r="CB24071" s="62"/>
      <c r="CC24071" s="62"/>
      <c r="CD24071" s="62"/>
      <c r="CE24071" s="62"/>
      <c r="CF24071" s="62"/>
      <c r="CL24071" s="35" t="s">
        <v>10024</v>
      </c>
      <c r="CM24071" s="35" t="s">
        <v>217</v>
      </c>
      <c r="CN24071" s="35" t="s">
        <v>217</v>
      </c>
      <c r="CO24071" s="52"/>
      <c r="CP24071" s="52"/>
      <c r="CQ24071" s="52"/>
      <c r="CR24071" s="52"/>
      <c r="CS24071" s="52"/>
      <c r="CT24071" s="52"/>
      <c r="CU24071" s="33"/>
      <c r="CV24071" s="33"/>
    </row>
    <row r="24072" spans="74:100">
      <c r="BV24072" s="62"/>
      <c r="BW24072" s="62"/>
      <c r="BX24072" s="62"/>
      <c r="BY24072" s="62"/>
      <c r="BZ24072" s="62"/>
      <c r="CA24072" s="62"/>
      <c r="CB24072" s="62"/>
      <c r="CC24072" s="62"/>
      <c r="CD24072" s="62"/>
      <c r="CE24072" s="62"/>
      <c r="CF24072" s="62"/>
      <c r="CL24072" s="35" t="s">
        <v>10025</v>
      </c>
      <c r="CM24072" s="35" t="s">
        <v>217</v>
      </c>
      <c r="CN24072" s="35" t="s">
        <v>217</v>
      </c>
      <c r="CO24072" s="52"/>
      <c r="CP24072" s="52"/>
      <c r="CQ24072" s="52"/>
      <c r="CR24072" s="52"/>
      <c r="CS24072" s="52"/>
      <c r="CT24072" s="52"/>
      <c r="CU24072" s="33"/>
      <c r="CV24072" s="33"/>
    </row>
    <row r="24073" spans="74:100">
      <c r="BV24073" s="62"/>
      <c r="BW24073" s="62"/>
      <c r="BX24073" s="62"/>
      <c r="BY24073" s="62"/>
      <c r="BZ24073" s="62"/>
      <c r="CA24073" s="62"/>
      <c r="CB24073" s="62"/>
      <c r="CC24073" s="62"/>
      <c r="CD24073" s="62"/>
      <c r="CE24073" s="62"/>
      <c r="CF24073" s="62"/>
      <c r="CL24073" s="56" t="s">
        <v>24281</v>
      </c>
      <c r="CM24073" s="56" t="s">
        <v>215</v>
      </c>
      <c r="CN24073" s="56" t="s">
        <v>215</v>
      </c>
      <c r="CO24073" s="52"/>
      <c r="CP24073" s="52"/>
      <c r="CQ24073" s="52"/>
      <c r="CR24073" s="52"/>
      <c r="CS24073" s="52"/>
      <c r="CT24073" s="52"/>
      <c r="CU24073" s="33"/>
      <c r="CV24073" s="33"/>
    </row>
    <row r="24074" spans="74:100">
      <c r="BV24074" s="62"/>
      <c r="BW24074" s="62"/>
      <c r="BX24074" s="62"/>
      <c r="BY24074" s="62"/>
      <c r="BZ24074" s="62"/>
      <c r="CA24074" s="62"/>
      <c r="CB24074" s="62"/>
      <c r="CC24074" s="62"/>
      <c r="CD24074" s="62"/>
      <c r="CE24074" s="62"/>
      <c r="CF24074" s="62"/>
      <c r="CL24074" s="56" t="s">
        <v>9993</v>
      </c>
      <c r="CM24074" s="56" t="s">
        <v>215</v>
      </c>
      <c r="CN24074" s="56" t="s">
        <v>215</v>
      </c>
      <c r="CO24074" s="52"/>
      <c r="CP24074" s="52"/>
      <c r="CQ24074" s="52"/>
      <c r="CR24074" s="52"/>
      <c r="CS24074" s="52"/>
      <c r="CT24074" s="52"/>
      <c r="CU24074" s="33"/>
      <c r="CV24074" s="33"/>
    </row>
    <row r="24075" spans="74:100">
      <c r="BV24075" s="62"/>
      <c r="BW24075" s="62"/>
      <c r="BX24075" s="62"/>
      <c r="BY24075" s="62"/>
      <c r="BZ24075" s="62"/>
      <c r="CA24075" s="62"/>
      <c r="CB24075" s="62"/>
      <c r="CC24075" s="62"/>
      <c r="CD24075" s="62"/>
      <c r="CE24075" s="62"/>
      <c r="CF24075" s="62"/>
      <c r="CL24075" s="56" t="s">
        <v>10021</v>
      </c>
      <c r="CM24075" s="56" t="s">
        <v>215</v>
      </c>
      <c r="CN24075" s="56" t="s">
        <v>215</v>
      </c>
      <c r="CO24075" s="52"/>
      <c r="CP24075" s="52"/>
      <c r="CQ24075" s="52"/>
      <c r="CR24075" s="52"/>
      <c r="CS24075" s="52"/>
      <c r="CT24075" s="52"/>
      <c r="CU24075" s="33"/>
      <c r="CV24075" s="33"/>
    </row>
    <row r="24076" spans="74:100">
      <c r="BV24076" s="62"/>
      <c r="BW24076" s="62"/>
      <c r="BX24076" s="62"/>
      <c r="BY24076" s="62"/>
      <c r="BZ24076" s="62"/>
      <c r="CA24076" s="62"/>
      <c r="CB24076" s="62"/>
      <c r="CC24076" s="62"/>
      <c r="CD24076" s="62"/>
      <c r="CE24076" s="62"/>
      <c r="CF24076" s="62"/>
      <c r="CL24076" s="56" t="s">
        <v>10056</v>
      </c>
      <c r="CM24076" s="56" t="s">
        <v>215</v>
      </c>
      <c r="CN24076" s="56" t="s">
        <v>215</v>
      </c>
      <c r="CO24076" s="52"/>
      <c r="CP24076" s="52"/>
      <c r="CQ24076" s="52"/>
      <c r="CR24076" s="52"/>
      <c r="CS24076" s="52"/>
      <c r="CT24076" s="52"/>
      <c r="CU24076" s="33"/>
      <c r="CV24076" s="33"/>
    </row>
    <row r="24077" spans="74:100">
      <c r="BV24077" s="62"/>
      <c r="BW24077" s="62"/>
      <c r="BX24077" s="62"/>
      <c r="BY24077" s="62"/>
      <c r="BZ24077" s="62"/>
      <c r="CA24077" s="62"/>
      <c r="CB24077" s="62"/>
      <c r="CC24077" s="62"/>
      <c r="CD24077" s="62"/>
      <c r="CE24077" s="62"/>
      <c r="CF24077" s="62"/>
      <c r="CL24077" s="56" t="s">
        <v>10022</v>
      </c>
      <c r="CM24077" s="56" t="s">
        <v>215</v>
      </c>
      <c r="CN24077" s="56" t="s">
        <v>215</v>
      </c>
      <c r="CO24077" s="52"/>
      <c r="CP24077" s="52"/>
      <c r="CQ24077" s="52"/>
      <c r="CR24077" s="52"/>
      <c r="CS24077" s="52"/>
      <c r="CT24077" s="52"/>
      <c r="CU24077" s="33"/>
      <c r="CV24077" s="33"/>
    </row>
    <row r="24078" spans="74:100">
      <c r="BV24078" s="62"/>
      <c r="BW24078" s="62"/>
      <c r="BX24078" s="62"/>
      <c r="BY24078" s="62"/>
      <c r="BZ24078" s="62"/>
      <c r="CA24078" s="62"/>
      <c r="CB24078" s="62"/>
      <c r="CC24078" s="62"/>
      <c r="CD24078" s="62"/>
      <c r="CE24078" s="62"/>
      <c r="CF24078" s="62"/>
      <c r="CL24078" s="56" t="s">
        <v>13441</v>
      </c>
      <c r="CM24078" s="56" t="s">
        <v>215</v>
      </c>
      <c r="CN24078" s="56" t="s">
        <v>215</v>
      </c>
      <c r="CO24078" s="52"/>
      <c r="CP24078" s="52"/>
      <c r="CQ24078" s="52"/>
      <c r="CR24078" s="52"/>
      <c r="CS24078" s="52"/>
      <c r="CT24078" s="52"/>
      <c r="CU24078" s="33"/>
      <c r="CV24078" s="33"/>
    </row>
    <row r="24079" spans="74:100">
      <c r="BV24079" s="62"/>
      <c r="BW24079" s="62"/>
      <c r="BX24079" s="62"/>
      <c r="BY24079" s="62"/>
      <c r="BZ24079" s="62"/>
      <c r="CA24079" s="62"/>
      <c r="CB24079" s="62"/>
      <c r="CC24079" s="62"/>
      <c r="CD24079" s="62"/>
      <c r="CE24079" s="62"/>
      <c r="CF24079" s="62"/>
      <c r="CL24079" s="56" t="s">
        <v>13442</v>
      </c>
      <c r="CM24079" s="56" t="s">
        <v>215</v>
      </c>
      <c r="CN24079" s="56" t="s">
        <v>215</v>
      </c>
      <c r="CO24079" s="52"/>
      <c r="CP24079" s="52"/>
      <c r="CQ24079" s="52"/>
      <c r="CR24079" s="52"/>
      <c r="CS24079" s="52"/>
      <c r="CT24079" s="52"/>
      <c r="CU24079" s="33"/>
      <c r="CV24079" s="33"/>
    </row>
    <row r="24080" spans="74:100">
      <c r="BV24080" s="62"/>
      <c r="BW24080" s="62"/>
      <c r="BX24080" s="62"/>
      <c r="BY24080" s="62"/>
      <c r="BZ24080" s="62"/>
      <c r="CA24080" s="62"/>
      <c r="CB24080" s="62"/>
      <c r="CC24080" s="62"/>
      <c r="CD24080" s="62"/>
      <c r="CE24080" s="62"/>
      <c r="CF24080" s="62"/>
      <c r="CL24080" s="56" t="s">
        <v>13443</v>
      </c>
      <c r="CM24080" s="56" t="s">
        <v>215</v>
      </c>
      <c r="CN24080" s="56" t="s">
        <v>215</v>
      </c>
      <c r="CO24080" s="52"/>
      <c r="CP24080" s="52"/>
      <c r="CQ24080" s="52"/>
      <c r="CR24080" s="52"/>
      <c r="CS24080" s="52"/>
      <c r="CT24080" s="52"/>
      <c r="CU24080" s="33"/>
      <c r="CV24080" s="33"/>
    </row>
    <row r="24081" spans="74:100">
      <c r="BV24081" s="62"/>
      <c r="BW24081" s="62"/>
      <c r="BX24081" s="62"/>
      <c r="BY24081" s="62"/>
      <c r="BZ24081" s="62"/>
      <c r="CA24081" s="62"/>
      <c r="CB24081" s="62"/>
      <c r="CC24081" s="62"/>
      <c r="CD24081" s="62"/>
      <c r="CE24081" s="62"/>
      <c r="CF24081" s="62"/>
      <c r="CL24081" s="56" t="s">
        <v>13444</v>
      </c>
      <c r="CM24081" s="56" t="s">
        <v>215</v>
      </c>
      <c r="CN24081" s="56" t="s">
        <v>215</v>
      </c>
      <c r="CO24081" s="52"/>
      <c r="CP24081" s="52"/>
      <c r="CQ24081" s="52"/>
      <c r="CR24081" s="52"/>
      <c r="CS24081" s="52"/>
      <c r="CT24081" s="52"/>
      <c r="CU24081" s="33"/>
      <c r="CV24081" s="33"/>
    </row>
    <row r="24082" spans="74:100">
      <c r="BV24082" s="62"/>
      <c r="BW24082" s="62"/>
      <c r="BX24082" s="62"/>
      <c r="BY24082" s="62"/>
      <c r="BZ24082" s="62"/>
      <c r="CA24082" s="62"/>
      <c r="CB24082" s="62"/>
      <c r="CC24082" s="62"/>
      <c r="CD24082" s="62"/>
      <c r="CE24082" s="62"/>
      <c r="CF24082" s="62"/>
      <c r="CL24082" s="56" t="s">
        <v>13449</v>
      </c>
      <c r="CM24082" s="56" t="s">
        <v>215</v>
      </c>
      <c r="CN24082" s="56" t="s">
        <v>215</v>
      </c>
      <c r="CO24082" s="52"/>
      <c r="CP24082" s="52"/>
      <c r="CQ24082" s="52"/>
      <c r="CR24082" s="52"/>
      <c r="CS24082" s="52"/>
      <c r="CT24082" s="52"/>
      <c r="CU24082" s="33"/>
      <c r="CV24082" s="33"/>
    </row>
    <row r="24083" spans="74:100">
      <c r="BV24083" s="62"/>
      <c r="BW24083" s="62"/>
      <c r="BX24083" s="62"/>
      <c r="BY24083" s="62"/>
      <c r="BZ24083" s="62"/>
      <c r="CA24083" s="62"/>
      <c r="CB24083" s="62"/>
      <c r="CC24083" s="62"/>
      <c r="CD24083" s="62"/>
      <c r="CE24083" s="62"/>
      <c r="CF24083" s="62"/>
      <c r="CL24083" s="56" t="s">
        <v>13448</v>
      </c>
      <c r="CM24083" s="56" t="s">
        <v>214</v>
      </c>
      <c r="CN24083" s="56" t="s">
        <v>214</v>
      </c>
      <c r="CO24083" s="52"/>
      <c r="CP24083" s="52"/>
      <c r="CQ24083" s="52"/>
      <c r="CR24083" s="52"/>
      <c r="CS24083" s="52"/>
      <c r="CT24083" s="52"/>
      <c r="CU24083" s="33"/>
      <c r="CV24083" s="33"/>
    </row>
    <row r="24084" spans="74:100">
      <c r="BV24084" s="62"/>
      <c r="BW24084" s="62"/>
      <c r="BX24084" s="62"/>
      <c r="BY24084" s="62"/>
      <c r="BZ24084" s="62"/>
      <c r="CA24084" s="62"/>
      <c r="CB24084" s="62"/>
      <c r="CC24084" s="62"/>
      <c r="CD24084" s="62"/>
      <c r="CE24084" s="62"/>
      <c r="CF24084" s="62"/>
      <c r="CL24084" s="56" t="s">
        <v>13445</v>
      </c>
      <c r="CM24084" s="56" t="s">
        <v>215</v>
      </c>
      <c r="CN24084" s="56" t="s">
        <v>215</v>
      </c>
      <c r="CO24084" s="52"/>
      <c r="CP24084" s="52"/>
      <c r="CQ24084" s="52"/>
      <c r="CR24084" s="52"/>
      <c r="CS24084" s="52"/>
      <c r="CT24084" s="52"/>
      <c r="CU24084" s="33"/>
      <c r="CV24084" s="33"/>
    </row>
    <row r="24085" spans="74:100">
      <c r="BV24085" s="62"/>
      <c r="BW24085" s="62"/>
      <c r="BX24085" s="62"/>
      <c r="BY24085" s="62"/>
      <c r="BZ24085" s="62"/>
      <c r="CA24085" s="62"/>
      <c r="CB24085" s="62"/>
      <c r="CC24085" s="62"/>
      <c r="CD24085" s="62"/>
      <c r="CE24085" s="62"/>
      <c r="CF24085" s="62"/>
      <c r="CL24085" s="56" t="s">
        <v>13451</v>
      </c>
      <c r="CM24085" s="56" t="s">
        <v>215</v>
      </c>
      <c r="CN24085" s="56" t="s">
        <v>215</v>
      </c>
      <c r="CO24085" s="52"/>
      <c r="CP24085" s="52"/>
      <c r="CQ24085" s="52"/>
      <c r="CR24085" s="52"/>
      <c r="CS24085" s="52"/>
      <c r="CT24085" s="52"/>
      <c r="CU24085" s="33"/>
      <c r="CV24085" s="33"/>
    </row>
    <row r="24086" spans="74:100">
      <c r="BV24086" s="62"/>
      <c r="BW24086" s="62"/>
      <c r="BX24086" s="62"/>
      <c r="BY24086" s="62"/>
      <c r="BZ24086" s="62"/>
      <c r="CA24086" s="62"/>
      <c r="CB24086" s="62"/>
      <c r="CC24086" s="62"/>
      <c r="CD24086" s="62"/>
      <c r="CE24086" s="62"/>
      <c r="CF24086" s="62"/>
      <c r="CL24086" s="56" t="s">
        <v>10077</v>
      </c>
      <c r="CM24086" s="56" t="s">
        <v>215</v>
      </c>
      <c r="CN24086" s="56" t="s">
        <v>215</v>
      </c>
      <c r="CO24086" s="52"/>
      <c r="CP24086" s="52"/>
      <c r="CQ24086" s="52"/>
      <c r="CR24086" s="52"/>
      <c r="CS24086" s="52"/>
      <c r="CT24086" s="52"/>
      <c r="CU24086" s="33"/>
      <c r="CV24086" s="33"/>
    </row>
    <row r="24087" spans="74:100">
      <c r="BV24087" s="62"/>
      <c r="BW24087" s="62"/>
      <c r="BX24087" s="62"/>
      <c r="BY24087" s="62"/>
      <c r="BZ24087" s="62"/>
      <c r="CA24087" s="62"/>
      <c r="CB24087" s="62"/>
      <c r="CC24087" s="62"/>
      <c r="CD24087" s="62"/>
      <c r="CE24087" s="62"/>
      <c r="CF24087" s="62"/>
      <c r="CL24087" s="56" t="s">
        <v>24282</v>
      </c>
      <c r="CM24087" s="56" t="s">
        <v>215</v>
      </c>
      <c r="CN24087" s="56" t="s">
        <v>215</v>
      </c>
      <c r="CO24087" s="52"/>
      <c r="CP24087" s="52"/>
      <c r="CQ24087" s="52"/>
      <c r="CR24087" s="52"/>
      <c r="CS24087" s="52"/>
      <c r="CT24087" s="52"/>
      <c r="CU24087" s="33"/>
      <c r="CV24087" s="33"/>
    </row>
    <row r="24088" spans="74:100">
      <c r="BV24088" s="62"/>
      <c r="BW24088" s="62"/>
      <c r="BX24088" s="62"/>
      <c r="BY24088" s="62"/>
      <c r="BZ24088" s="62"/>
      <c r="CA24088" s="62"/>
      <c r="CB24088" s="62"/>
      <c r="CC24088" s="62"/>
      <c r="CD24088" s="62"/>
      <c r="CE24088" s="62"/>
      <c r="CF24088" s="62"/>
      <c r="CL24088" s="56" t="s">
        <v>9986</v>
      </c>
      <c r="CM24088" s="56" t="s">
        <v>215</v>
      </c>
      <c r="CN24088" s="56" t="s">
        <v>215</v>
      </c>
      <c r="CO24088" s="52"/>
      <c r="CP24088" s="52"/>
      <c r="CQ24088" s="52"/>
      <c r="CR24088" s="52"/>
      <c r="CS24088" s="52"/>
      <c r="CT24088" s="52"/>
      <c r="CU24088" s="33"/>
      <c r="CV24088" s="33"/>
    </row>
    <row r="24089" spans="74:100">
      <c r="BV24089" s="62"/>
      <c r="BW24089" s="62"/>
      <c r="BX24089" s="62"/>
      <c r="BY24089" s="62"/>
      <c r="BZ24089" s="62"/>
      <c r="CA24089" s="62"/>
      <c r="CB24089" s="62"/>
      <c r="CC24089" s="62"/>
      <c r="CD24089" s="62"/>
      <c r="CE24089" s="62"/>
      <c r="CF24089" s="62"/>
      <c r="CL24089" s="56" t="s">
        <v>10213</v>
      </c>
      <c r="CM24089" s="56" t="s">
        <v>216</v>
      </c>
      <c r="CN24089" s="56" t="s">
        <v>216</v>
      </c>
      <c r="CO24089" s="52"/>
      <c r="CP24089" s="52"/>
      <c r="CQ24089" s="52"/>
      <c r="CR24089" s="52"/>
      <c r="CS24089" s="52"/>
      <c r="CT24089" s="52"/>
      <c r="CU24089" s="33"/>
      <c r="CV24089" s="33"/>
    </row>
    <row r="24090" spans="74:100">
      <c r="BV24090" s="62"/>
      <c r="BW24090" s="62"/>
      <c r="BX24090" s="62"/>
      <c r="BY24090" s="62"/>
      <c r="BZ24090" s="62"/>
      <c r="CA24090" s="62"/>
      <c r="CB24090" s="62"/>
      <c r="CC24090" s="62"/>
      <c r="CD24090" s="62"/>
      <c r="CE24090" s="62"/>
      <c r="CF24090" s="62"/>
      <c r="CL24090" s="56" t="s">
        <v>10026</v>
      </c>
      <c r="CM24090" s="56" t="s">
        <v>214</v>
      </c>
      <c r="CN24090" s="56" t="s">
        <v>214</v>
      </c>
      <c r="CO24090" s="52"/>
      <c r="CP24090" s="52"/>
      <c r="CQ24090" s="52"/>
      <c r="CR24090" s="52"/>
      <c r="CS24090" s="52"/>
      <c r="CT24090" s="52"/>
      <c r="CU24090" s="33"/>
      <c r="CV24090" s="33"/>
    </row>
    <row r="24091" spans="74:100">
      <c r="BV24091" s="62"/>
      <c r="BW24091" s="62"/>
      <c r="BX24091" s="62"/>
      <c r="BY24091" s="62"/>
      <c r="BZ24091" s="62"/>
      <c r="CA24091" s="62"/>
      <c r="CB24091" s="62"/>
      <c r="CC24091" s="62"/>
      <c r="CD24091" s="62"/>
      <c r="CE24091" s="62"/>
      <c r="CF24091" s="62"/>
      <c r="CL24091" s="56" t="s">
        <v>10057</v>
      </c>
      <c r="CM24091" s="56" t="s">
        <v>215</v>
      </c>
      <c r="CN24091" s="56" t="s">
        <v>215</v>
      </c>
      <c r="CO24091" s="52"/>
      <c r="CP24091" s="52"/>
      <c r="CQ24091" s="52"/>
      <c r="CR24091" s="52"/>
      <c r="CS24091" s="52"/>
      <c r="CT24091" s="52"/>
      <c r="CU24091" s="33"/>
      <c r="CV24091" s="33"/>
    </row>
    <row r="24092" spans="74:100">
      <c r="BV24092" s="62"/>
      <c r="BW24092" s="62"/>
      <c r="BX24092" s="62"/>
      <c r="BY24092" s="62"/>
      <c r="BZ24092" s="62"/>
      <c r="CA24092" s="62"/>
      <c r="CB24092" s="62"/>
      <c r="CC24092" s="62"/>
      <c r="CD24092" s="62"/>
      <c r="CE24092" s="62"/>
      <c r="CF24092" s="62"/>
      <c r="CL24092" s="56" t="s">
        <v>10319</v>
      </c>
      <c r="CM24092" s="56" t="s">
        <v>214</v>
      </c>
      <c r="CN24092" s="56" t="s">
        <v>214</v>
      </c>
      <c r="CO24092" s="52"/>
      <c r="CP24092" s="52"/>
      <c r="CQ24092" s="52"/>
      <c r="CR24092" s="52"/>
      <c r="CS24092" s="52"/>
      <c r="CT24092" s="52"/>
      <c r="CU24092" s="33"/>
      <c r="CV24092" s="33"/>
    </row>
    <row r="24093" spans="74:100">
      <c r="BV24093" s="62"/>
      <c r="BW24093" s="62"/>
      <c r="BX24093" s="62"/>
      <c r="BY24093" s="62"/>
      <c r="BZ24093" s="62"/>
      <c r="CA24093" s="62"/>
      <c r="CB24093" s="62"/>
      <c r="CC24093" s="62"/>
      <c r="CD24093" s="62"/>
      <c r="CE24093" s="62"/>
      <c r="CF24093" s="62"/>
      <c r="CL24093" s="56" t="s">
        <v>10152</v>
      </c>
      <c r="CM24093" s="56" t="s">
        <v>216</v>
      </c>
      <c r="CN24093" s="56" t="s">
        <v>216</v>
      </c>
      <c r="CO24093" s="52"/>
      <c r="CP24093" s="52"/>
      <c r="CQ24093" s="52"/>
      <c r="CR24093" s="52"/>
      <c r="CS24093" s="52"/>
      <c r="CT24093" s="52"/>
      <c r="CU24093" s="33"/>
      <c r="CV24093" s="33"/>
    </row>
    <row r="24094" spans="74:100">
      <c r="BV24094" s="62"/>
      <c r="BW24094" s="62"/>
      <c r="BX24094" s="62"/>
      <c r="BY24094" s="62"/>
      <c r="BZ24094" s="62"/>
      <c r="CA24094" s="62"/>
      <c r="CB24094" s="62"/>
      <c r="CC24094" s="62"/>
      <c r="CD24094" s="62"/>
      <c r="CE24094" s="62"/>
      <c r="CF24094" s="62"/>
      <c r="CL24094" s="56" t="s">
        <v>10124</v>
      </c>
      <c r="CM24094" s="56" t="s">
        <v>216</v>
      </c>
      <c r="CN24094" s="56" t="s">
        <v>216</v>
      </c>
      <c r="CO24094" s="52"/>
      <c r="CP24094" s="52"/>
      <c r="CQ24094" s="52"/>
      <c r="CR24094" s="52"/>
      <c r="CS24094" s="52"/>
      <c r="CT24094" s="52"/>
      <c r="CU24094" s="33"/>
      <c r="CV24094" s="33"/>
    </row>
    <row r="24095" spans="74:100">
      <c r="BV24095" s="62"/>
      <c r="BW24095" s="62"/>
      <c r="BX24095" s="62"/>
      <c r="BY24095" s="62"/>
      <c r="BZ24095" s="62"/>
      <c r="CA24095" s="62"/>
      <c r="CB24095" s="62"/>
      <c r="CC24095" s="62"/>
      <c r="CD24095" s="62"/>
      <c r="CE24095" s="62"/>
      <c r="CF24095" s="62"/>
      <c r="CL24095" s="56" t="s">
        <v>10153</v>
      </c>
      <c r="CM24095" s="56" t="s">
        <v>216</v>
      </c>
      <c r="CN24095" s="56" t="s">
        <v>216</v>
      </c>
      <c r="CO24095" s="52"/>
      <c r="CP24095" s="52"/>
      <c r="CQ24095" s="52"/>
      <c r="CR24095" s="52"/>
      <c r="CS24095" s="52"/>
      <c r="CT24095" s="52"/>
      <c r="CU24095" s="33"/>
      <c r="CV24095" s="33"/>
    </row>
    <row r="24096" spans="74:100">
      <c r="BV24096" s="62"/>
      <c r="BW24096" s="62"/>
      <c r="BX24096" s="62"/>
      <c r="BY24096" s="62"/>
      <c r="BZ24096" s="62"/>
      <c r="CA24096" s="62"/>
      <c r="CB24096" s="62"/>
      <c r="CC24096" s="62"/>
      <c r="CD24096" s="62"/>
      <c r="CE24096" s="62"/>
      <c r="CF24096" s="62"/>
      <c r="CL24096" s="56" t="s">
        <v>10134</v>
      </c>
      <c r="CM24096" s="56" t="s">
        <v>216</v>
      </c>
      <c r="CN24096" s="56" t="s">
        <v>216</v>
      </c>
      <c r="CO24096" s="52"/>
      <c r="CP24096" s="52"/>
      <c r="CQ24096" s="52"/>
      <c r="CR24096" s="52"/>
      <c r="CS24096" s="52"/>
      <c r="CT24096" s="52"/>
      <c r="CU24096" s="33"/>
      <c r="CV24096" s="33"/>
    </row>
    <row r="24097" spans="74:100">
      <c r="BV24097" s="62"/>
      <c r="BW24097" s="62"/>
      <c r="BX24097" s="62"/>
      <c r="BY24097" s="62"/>
      <c r="BZ24097" s="62"/>
      <c r="CA24097" s="62"/>
      <c r="CB24097" s="62"/>
      <c r="CC24097" s="62"/>
      <c r="CD24097" s="62"/>
      <c r="CE24097" s="62"/>
      <c r="CF24097" s="62"/>
      <c r="CL24097" s="56" t="s">
        <v>10154</v>
      </c>
      <c r="CM24097" s="56" t="s">
        <v>216</v>
      </c>
      <c r="CN24097" s="56" t="s">
        <v>216</v>
      </c>
      <c r="CO24097" s="52"/>
      <c r="CP24097" s="52"/>
      <c r="CQ24097" s="52"/>
      <c r="CR24097" s="52"/>
      <c r="CS24097" s="52"/>
      <c r="CT24097" s="52"/>
      <c r="CU24097" s="33"/>
      <c r="CV24097" s="33"/>
    </row>
    <row r="24098" spans="74:100">
      <c r="BV24098" s="62"/>
      <c r="BW24098" s="62"/>
      <c r="BX24098" s="62"/>
      <c r="BY24098" s="62"/>
      <c r="BZ24098" s="62"/>
      <c r="CA24098" s="62"/>
      <c r="CB24098" s="62"/>
      <c r="CC24098" s="62"/>
      <c r="CD24098" s="62"/>
      <c r="CE24098" s="62"/>
      <c r="CF24098" s="62"/>
      <c r="CL24098" s="56" t="s">
        <v>13454</v>
      </c>
      <c r="CM24098" s="56" t="s">
        <v>214</v>
      </c>
      <c r="CN24098" s="56" t="s">
        <v>214</v>
      </c>
      <c r="CO24098" s="52"/>
      <c r="CP24098" s="52"/>
      <c r="CQ24098" s="52"/>
      <c r="CR24098" s="52"/>
      <c r="CS24098" s="52"/>
      <c r="CT24098" s="52"/>
      <c r="CU24098" s="33"/>
      <c r="CV24098" s="33"/>
    </row>
    <row r="24099" spans="74:100">
      <c r="BV24099" s="62"/>
      <c r="BW24099" s="62"/>
      <c r="BX24099" s="62"/>
      <c r="BY24099" s="62"/>
      <c r="BZ24099" s="62"/>
      <c r="CA24099" s="62"/>
      <c r="CB24099" s="62"/>
      <c r="CC24099" s="62"/>
      <c r="CD24099" s="62"/>
      <c r="CE24099" s="62"/>
      <c r="CF24099" s="62"/>
      <c r="CL24099" s="56" t="s">
        <v>10125</v>
      </c>
      <c r="CM24099" s="56" t="s">
        <v>216</v>
      </c>
      <c r="CN24099" s="56" t="s">
        <v>216</v>
      </c>
      <c r="CO24099" s="52"/>
      <c r="CP24099" s="52"/>
      <c r="CQ24099" s="52"/>
      <c r="CR24099" s="52"/>
      <c r="CS24099" s="52"/>
      <c r="CT24099" s="52"/>
      <c r="CU24099" s="33"/>
      <c r="CV24099" s="33"/>
    </row>
    <row r="24100" spans="74:100">
      <c r="BV24100" s="62"/>
      <c r="BW24100" s="62"/>
      <c r="BX24100" s="62"/>
      <c r="BY24100" s="62"/>
      <c r="BZ24100" s="62"/>
      <c r="CA24100" s="62"/>
      <c r="CB24100" s="62"/>
      <c r="CC24100" s="62"/>
      <c r="CD24100" s="62"/>
      <c r="CE24100" s="62"/>
      <c r="CF24100" s="62"/>
      <c r="CL24100" s="56" t="s">
        <v>10126</v>
      </c>
      <c r="CM24100" s="56" t="s">
        <v>216</v>
      </c>
      <c r="CN24100" s="56" t="s">
        <v>216</v>
      </c>
      <c r="CO24100" s="52"/>
      <c r="CP24100" s="52"/>
      <c r="CQ24100" s="52"/>
      <c r="CR24100" s="52"/>
      <c r="CS24100" s="52"/>
      <c r="CT24100" s="52"/>
      <c r="CU24100" s="33"/>
      <c r="CV24100" s="33"/>
    </row>
    <row r="24101" spans="74:100">
      <c r="BV24101" s="62"/>
      <c r="BW24101" s="62"/>
      <c r="BX24101" s="62"/>
      <c r="BY24101" s="62"/>
      <c r="BZ24101" s="62"/>
      <c r="CA24101" s="62"/>
      <c r="CB24101" s="62"/>
      <c r="CC24101" s="62"/>
      <c r="CD24101" s="62"/>
      <c r="CE24101" s="62"/>
      <c r="CF24101" s="62"/>
      <c r="CL24101" s="56" t="s">
        <v>10126</v>
      </c>
      <c r="CM24101" s="56" t="s">
        <v>216</v>
      </c>
      <c r="CN24101" s="56" t="s">
        <v>216</v>
      </c>
      <c r="CO24101" s="52"/>
      <c r="CP24101" s="52"/>
      <c r="CQ24101" s="52"/>
      <c r="CR24101" s="52"/>
      <c r="CS24101" s="52"/>
      <c r="CT24101" s="52"/>
      <c r="CU24101" s="33"/>
      <c r="CV24101" s="33"/>
    </row>
    <row r="24102" spans="74:100">
      <c r="BV24102" s="62"/>
      <c r="BW24102" s="62"/>
      <c r="BX24102" s="62"/>
      <c r="BY24102" s="62"/>
      <c r="BZ24102" s="62"/>
      <c r="CA24102" s="62"/>
      <c r="CB24102" s="62"/>
      <c r="CC24102" s="62"/>
      <c r="CD24102" s="62"/>
      <c r="CE24102" s="62"/>
      <c r="CF24102" s="62"/>
      <c r="CL24102" s="56" t="s">
        <v>10135</v>
      </c>
      <c r="CM24102" s="56" t="s">
        <v>216</v>
      </c>
      <c r="CN24102" s="56" t="s">
        <v>216</v>
      </c>
      <c r="CO24102" s="52"/>
      <c r="CP24102" s="52"/>
      <c r="CQ24102" s="52"/>
      <c r="CR24102" s="52"/>
      <c r="CS24102" s="52"/>
      <c r="CT24102" s="52"/>
      <c r="CU24102" s="33"/>
      <c r="CV24102" s="33"/>
    </row>
    <row r="24103" spans="74:100">
      <c r="BV24103" s="62"/>
      <c r="BW24103" s="62"/>
      <c r="BX24103" s="62"/>
      <c r="BY24103" s="62"/>
      <c r="BZ24103" s="62"/>
      <c r="CA24103" s="62"/>
      <c r="CB24103" s="62"/>
      <c r="CC24103" s="62"/>
      <c r="CD24103" s="62"/>
      <c r="CE24103" s="62"/>
      <c r="CF24103" s="62"/>
      <c r="CL24103" s="56" t="s">
        <v>10030</v>
      </c>
      <c r="CM24103" s="56" t="s">
        <v>215</v>
      </c>
      <c r="CN24103" s="56" t="s">
        <v>215</v>
      </c>
      <c r="CO24103" s="52"/>
      <c r="CP24103" s="52"/>
      <c r="CQ24103" s="52"/>
      <c r="CR24103" s="52"/>
      <c r="CS24103" s="52"/>
      <c r="CT24103" s="52"/>
      <c r="CU24103" s="33"/>
      <c r="CV24103" s="33"/>
    </row>
    <row r="24104" spans="74:100">
      <c r="BV24104" s="62"/>
      <c r="BW24104" s="62"/>
      <c r="BX24104" s="62"/>
      <c r="BY24104" s="62"/>
      <c r="BZ24104" s="62"/>
      <c r="CA24104" s="62"/>
      <c r="CB24104" s="62"/>
      <c r="CC24104" s="62"/>
      <c r="CD24104" s="62"/>
      <c r="CE24104" s="62"/>
      <c r="CF24104" s="62"/>
      <c r="CL24104" s="56" t="s">
        <v>10031</v>
      </c>
      <c r="CM24104" s="56" t="s">
        <v>215</v>
      </c>
      <c r="CN24104" s="56" t="s">
        <v>215</v>
      </c>
      <c r="CO24104" s="52"/>
      <c r="CP24104" s="52"/>
      <c r="CQ24104" s="52"/>
      <c r="CR24104" s="52"/>
      <c r="CS24104" s="52"/>
      <c r="CT24104" s="52"/>
      <c r="CU24104" s="33"/>
      <c r="CV24104" s="33"/>
    </row>
    <row r="24105" spans="74:100">
      <c r="BV24105" s="62"/>
      <c r="BW24105" s="62"/>
      <c r="BX24105" s="62"/>
      <c r="BY24105" s="62"/>
      <c r="BZ24105" s="62"/>
      <c r="CA24105" s="62"/>
      <c r="CB24105" s="62"/>
      <c r="CC24105" s="62"/>
      <c r="CD24105" s="62"/>
      <c r="CE24105" s="62"/>
      <c r="CF24105" s="62"/>
      <c r="CL24105" s="56" t="s">
        <v>24283</v>
      </c>
      <c r="CM24105" s="56" t="s">
        <v>215</v>
      </c>
      <c r="CN24105" s="56" t="s">
        <v>215</v>
      </c>
      <c r="CO24105" s="52"/>
      <c r="CP24105" s="52"/>
      <c r="CQ24105" s="52"/>
      <c r="CR24105" s="52"/>
      <c r="CS24105" s="52"/>
      <c r="CT24105" s="52"/>
      <c r="CU24105" s="33"/>
      <c r="CV24105" s="33"/>
    </row>
    <row r="24106" spans="74:100">
      <c r="BV24106" s="62"/>
      <c r="BW24106" s="62"/>
      <c r="BX24106" s="62"/>
      <c r="BY24106" s="62"/>
      <c r="BZ24106" s="62"/>
      <c r="CA24106" s="62"/>
      <c r="CB24106" s="62"/>
      <c r="CC24106" s="62"/>
      <c r="CD24106" s="62"/>
      <c r="CE24106" s="62"/>
      <c r="CF24106" s="62"/>
      <c r="CL24106" s="56" t="s">
        <v>10032</v>
      </c>
      <c r="CM24106" s="56" t="s">
        <v>215</v>
      </c>
      <c r="CN24106" s="56" t="s">
        <v>215</v>
      </c>
      <c r="CO24106" s="52"/>
      <c r="CP24106" s="52"/>
      <c r="CQ24106" s="52"/>
      <c r="CR24106" s="52"/>
      <c r="CS24106" s="52"/>
      <c r="CT24106" s="52"/>
      <c r="CU24106" s="33"/>
      <c r="CV24106" s="33"/>
    </row>
    <row r="24107" spans="74:100">
      <c r="BV24107" s="62"/>
      <c r="BW24107" s="62"/>
      <c r="BX24107" s="62"/>
      <c r="BY24107" s="62"/>
      <c r="BZ24107" s="62"/>
      <c r="CA24107" s="62"/>
      <c r="CB24107" s="62"/>
      <c r="CC24107" s="62"/>
      <c r="CD24107" s="62"/>
      <c r="CE24107" s="62"/>
      <c r="CF24107" s="62"/>
      <c r="CL24107" s="56" t="s">
        <v>10086</v>
      </c>
      <c r="CM24107" s="56" t="s">
        <v>215</v>
      </c>
      <c r="CN24107" s="56" t="s">
        <v>215</v>
      </c>
      <c r="CO24107" s="52"/>
      <c r="CP24107" s="52"/>
      <c r="CQ24107" s="52"/>
      <c r="CR24107" s="52"/>
      <c r="CS24107" s="52"/>
      <c r="CT24107" s="52"/>
      <c r="CU24107" s="33"/>
      <c r="CV24107" s="33"/>
    </row>
    <row r="24108" spans="74:100">
      <c r="BV24108" s="62"/>
      <c r="BW24108" s="62"/>
      <c r="BX24108" s="62"/>
      <c r="BY24108" s="62"/>
      <c r="BZ24108" s="62"/>
      <c r="CA24108" s="62"/>
      <c r="CB24108" s="62"/>
      <c r="CC24108" s="62"/>
      <c r="CD24108" s="62"/>
      <c r="CE24108" s="62"/>
      <c r="CF24108" s="62"/>
      <c r="CL24108" s="56" t="s">
        <v>13465</v>
      </c>
      <c r="CM24108" s="56" t="s">
        <v>214</v>
      </c>
      <c r="CN24108" s="56" t="s">
        <v>214</v>
      </c>
      <c r="CO24108" s="52"/>
      <c r="CP24108" s="52"/>
      <c r="CQ24108" s="52"/>
      <c r="CR24108" s="52"/>
      <c r="CS24108" s="52"/>
      <c r="CT24108" s="52"/>
      <c r="CU24108" s="33"/>
      <c r="CV24108" s="33"/>
    </row>
    <row r="24109" spans="74:100">
      <c r="BV24109" s="62"/>
      <c r="BW24109" s="62"/>
      <c r="BX24109" s="62"/>
      <c r="BY24109" s="62"/>
      <c r="BZ24109" s="62"/>
      <c r="CA24109" s="62"/>
      <c r="CB24109" s="62"/>
      <c r="CC24109" s="62"/>
      <c r="CD24109" s="62"/>
      <c r="CE24109" s="62"/>
      <c r="CF24109" s="62"/>
      <c r="CL24109" s="56" t="s">
        <v>10321</v>
      </c>
      <c r="CM24109" s="56" t="s">
        <v>215</v>
      </c>
      <c r="CN24109" s="56" t="s">
        <v>215</v>
      </c>
      <c r="CO24109" s="52"/>
      <c r="CP24109" s="52"/>
      <c r="CQ24109" s="52"/>
      <c r="CR24109" s="52"/>
      <c r="CS24109" s="52"/>
      <c r="CT24109" s="52"/>
      <c r="CU24109" s="33"/>
      <c r="CV24109" s="33"/>
    </row>
    <row r="24110" spans="74:100">
      <c r="BV24110" s="62"/>
      <c r="BW24110" s="62"/>
      <c r="BX24110" s="62"/>
      <c r="BY24110" s="62"/>
      <c r="BZ24110" s="62"/>
      <c r="CA24110" s="62"/>
      <c r="CB24110" s="62"/>
      <c r="CC24110" s="62"/>
      <c r="CD24110" s="62"/>
      <c r="CE24110" s="62"/>
      <c r="CF24110" s="62"/>
      <c r="CL24110" s="56" t="s">
        <v>10162</v>
      </c>
      <c r="CM24110" s="56" t="s">
        <v>213</v>
      </c>
      <c r="CN24110" s="56" t="s">
        <v>213</v>
      </c>
      <c r="CO24110" s="52"/>
      <c r="CP24110" s="52"/>
      <c r="CQ24110" s="52"/>
      <c r="CR24110" s="52"/>
      <c r="CS24110" s="52"/>
      <c r="CT24110" s="52"/>
      <c r="CU24110" s="33"/>
      <c r="CV24110" s="33"/>
    </row>
    <row r="24111" spans="74:100">
      <c r="BV24111" s="62"/>
      <c r="BW24111" s="62"/>
      <c r="BX24111" s="62"/>
      <c r="BY24111" s="62"/>
      <c r="BZ24111" s="62"/>
      <c r="CA24111" s="62"/>
      <c r="CB24111" s="62"/>
      <c r="CC24111" s="62"/>
      <c r="CD24111" s="62"/>
      <c r="CE24111" s="62"/>
      <c r="CF24111" s="62"/>
      <c r="CL24111" s="56" t="s">
        <v>9994</v>
      </c>
      <c r="CM24111" s="56" t="s">
        <v>215</v>
      </c>
      <c r="CN24111" s="56" t="s">
        <v>215</v>
      </c>
      <c r="CO24111" s="52"/>
      <c r="CP24111" s="52"/>
      <c r="CQ24111" s="52"/>
      <c r="CR24111" s="52"/>
      <c r="CS24111" s="52"/>
      <c r="CT24111" s="52"/>
      <c r="CU24111" s="33"/>
      <c r="CV24111" s="33"/>
    </row>
    <row r="24112" spans="74:100">
      <c r="BV24112" s="62"/>
      <c r="BW24112" s="62"/>
      <c r="BX24112" s="62"/>
      <c r="BY24112" s="62"/>
      <c r="BZ24112" s="62"/>
      <c r="CA24112" s="62"/>
      <c r="CB24112" s="62"/>
      <c r="CC24112" s="62"/>
      <c r="CD24112" s="62"/>
      <c r="CE24112" s="62"/>
      <c r="CF24112" s="62"/>
      <c r="CL24112" s="56" t="s">
        <v>9718</v>
      </c>
      <c r="CM24112" s="56" t="s">
        <v>216</v>
      </c>
      <c r="CN24112" s="56" t="s">
        <v>216</v>
      </c>
      <c r="CO24112" s="52"/>
      <c r="CP24112" s="52"/>
      <c r="CQ24112" s="52"/>
      <c r="CR24112" s="52"/>
      <c r="CS24112" s="52"/>
      <c r="CT24112" s="52"/>
      <c r="CU24112" s="33"/>
      <c r="CV24112" s="33"/>
    </row>
    <row r="24113" spans="74:100">
      <c r="BV24113" s="62"/>
      <c r="BW24113" s="62"/>
      <c r="BX24113" s="62"/>
      <c r="BY24113" s="62"/>
      <c r="BZ24113" s="62"/>
      <c r="CA24113" s="62"/>
      <c r="CB24113" s="62"/>
      <c r="CC24113" s="62"/>
      <c r="CD24113" s="62"/>
      <c r="CE24113" s="62"/>
      <c r="CF24113" s="62"/>
      <c r="CL24113" s="56" t="s">
        <v>26094</v>
      </c>
      <c r="CM24113" s="56" t="s">
        <v>215</v>
      </c>
      <c r="CN24113" s="56" t="s">
        <v>215</v>
      </c>
      <c r="CO24113" s="52"/>
      <c r="CP24113" s="52"/>
      <c r="CQ24113" s="52"/>
      <c r="CR24113" s="52"/>
      <c r="CS24113" s="52"/>
      <c r="CT24113" s="52"/>
      <c r="CU24113" s="33"/>
      <c r="CV24113" s="33"/>
    </row>
    <row r="24114" spans="74:100">
      <c r="BV24114" s="62"/>
      <c r="BW24114" s="62"/>
      <c r="BX24114" s="62"/>
      <c r="BY24114" s="62"/>
      <c r="BZ24114" s="62"/>
      <c r="CA24114" s="62"/>
      <c r="CB24114" s="62"/>
      <c r="CC24114" s="62"/>
      <c r="CD24114" s="62"/>
      <c r="CE24114" s="62"/>
      <c r="CF24114" s="62"/>
      <c r="CL24114" s="35" t="s">
        <v>10197</v>
      </c>
      <c r="CM24114" s="35" t="s">
        <v>217</v>
      </c>
      <c r="CN24114" s="35" t="s">
        <v>217</v>
      </c>
      <c r="CO24114" s="52"/>
      <c r="CP24114" s="52"/>
      <c r="CQ24114" s="52"/>
      <c r="CR24114" s="52"/>
      <c r="CS24114" s="52"/>
      <c r="CT24114" s="52"/>
      <c r="CU24114" s="33"/>
      <c r="CV24114" s="33"/>
    </row>
    <row r="24115" spans="74:100">
      <c r="BV24115" s="62"/>
      <c r="BW24115" s="62"/>
      <c r="BX24115" s="62"/>
      <c r="BY24115" s="62"/>
      <c r="BZ24115" s="62"/>
      <c r="CA24115" s="62"/>
      <c r="CB24115" s="62"/>
      <c r="CC24115" s="62"/>
      <c r="CD24115" s="62"/>
      <c r="CE24115" s="62"/>
      <c r="CF24115" s="62"/>
      <c r="CL24115" s="35" t="s">
        <v>10036</v>
      </c>
      <c r="CM24115" s="35" t="s">
        <v>217</v>
      </c>
      <c r="CN24115" s="35" t="s">
        <v>217</v>
      </c>
      <c r="CO24115" s="52"/>
      <c r="CP24115" s="52"/>
      <c r="CQ24115" s="52"/>
      <c r="CR24115" s="52"/>
      <c r="CS24115" s="52"/>
      <c r="CT24115" s="52"/>
      <c r="CU24115" s="33"/>
      <c r="CV24115" s="33"/>
    </row>
    <row r="24116" spans="74:100">
      <c r="BV24116" s="62"/>
      <c r="BW24116" s="62"/>
      <c r="BX24116" s="62"/>
      <c r="BY24116" s="62"/>
      <c r="BZ24116" s="62"/>
      <c r="CA24116" s="62"/>
      <c r="CB24116" s="62"/>
      <c r="CC24116" s="62"/>
      <c r="CD24116" s="62"/>
      <c r="CE24116" s="62"/>
      <c r="CF24116" s="62"/>
      <c r="CL24116" s="35" t="s">
        <v>10037</v>
      </c>
      <c r="CM24116" s="35" t="s">
        <v>217</v>
      </c>
      <c r="CN24116" s="35" t="s">
        <v>217</v>
      </c>
      <c r="CO24116" s="52"/>
      <c r="CP24116" s="52"/>
      <c r="CQ24116" s="52"/>
      <c r="CR24116" s="52"/>
      <c r="CS24116" s="52"/>
      <c r="CT24116" s="52"/>
      <c r="CU24116" s="33"/>
      <c r="CV24116" s="33"/>
    </row>
    <row r="24117" spans="74:100">
      <c r="BV24117" s="62"/>
      <c r="BW24117" s="62"/>
      <c r="BX24117" s="62"/>
      <c r="BY24117" s="62"/>
      <c r="BZ24117" s="62"/>
      <c r="CA24117" s="62"/>
      <c r="CB24117" s="62"/>
      <c r="CC24117" s="62"/>
      <c r="CD24117" s="62"/>
      <c r="CE24117" s="62"/>
      <c r="CF24117" s="62"/>
      <c r="CL24117" s="35" t="s">
        <v>10038</v>
      </c>
      <c r="CM24117" s="35" t="s">
        <v>217</v>
      </c>
      <c r="CN24117" s="35" t="s">
        <v>217</v>
      </c>
      <c r="CO24117" s="52"/>
      <c r="CP24117" s="52"/>
      <c r="CQ24117" s="52"/>
      <c r="CR24117" s="52"/>
      <c r="CS24117" s="52"/>
      <c r="CT24117" s="52"/>
      <c r="CU24117" s="33"/>
      <c r="CV24117" s="33"/>
    </row>
    <row r="24118" spans="74:100">
      <c r="BV24118" s="62"/>
      <c r="BW24118" s="62"/>
      <c r="BX24118" s="62"/>
      <c r="BY24118" s="62"/>
      <c r="BZ24118" s="62"/>
      <c r="CA24118" s="62"/>
      <c r="CB24118" s="62"/>
      <c r="CC24118" s="62"/>
      <c r="CD24118" s="62"/>
      <c r="CE24118" s="62"/>
      <c r="CF24118" s="62"/>
      <c r="CL24118" s="56" t="s">
        <v>24284</v>
      </c>
      <c r="CM24118" s="56" t="s">
        <v>214</v>
      </c>
      <c r="CN24118" s="56" t="s">
        <v>214</v>
      </c>
      <c r="CO24118" s="52"/>
      <c r="CP24118" s="52"/>
      <c r="CQ24118" s="52"/>
      <c r="CR24118" s="52"/>
      <c r="CS24118" s="52"/>
      <c r="CT24118" s="52"/>
      <c r="CU24118" s="33"/>
      <c r="CV24118" s="33"/>
    </row>
    <row r="24119" spans="74:100">
      <c r="BV24119" s="62"/>
      <c r="BW24119" s="62"/>
      <c r="BX24119" s="62"/>
      <c r="BY24119" s="62"/>
      <c r="BZ24119" s="62"/>
      <c r="CA24119" s="62"/>
      <c r="CB24119" s="62"/>
      <c r="CC24119" s="62"/>
      <c r="CD24119" s="62"/>
      <c r="CE24119" s="62"/>
      <c r="CF24119" s="62"/>
      <c r="CL24119" s="56" t="s">
        <v>24285</v>
      </c>
      <c r="CM24119" s="56" t="s">
        <v>214</v>
      </c>
      <c r="CN24119" s="56" t="s">
        <v>214</v>
      </c>
      <c r="CO24119" s="52"/>
      <c r="CP24119" s="52"/>
      <c r="CQ24119" s="52"/>
      <c r="CR24119" s="52"/>
      <c r="CS24119" s="52"/>
      <c r="CT24119" s="52"/>
      <c r="CU24119" s="33"/>
      <c r="CV24119" s="33"/>
    </row>
    <row r="24120" spans="74:100">
      <c r="BV24120" s="62"/>
      <c r="BW24120" s="62"/>
      <c r="BX24120" s="62"/>
      <c r="BY24120" s="62"/>
      <c r="BZ24120" s="62"/>
      <c r="CA24120" s="62"/>
      <c r="CB24120" s="62"/>
      <c r="CC24120" s="62"/>
      <c r="CD24120" s="62"/>
      <c r="CE24120" s="62"/>
      <c r="CF24120" s="62"/>
      <c r="CL24120" s="56" t="s">
        <v>26095</v>
      </c>
      <c r="CM24120" s="56" t="s">
        <v>214</v>
      </c>
      <c r="CN24120" s="56" t="s">
        <v>214</v>
      </c>
      <c r="CO24120" s="52"/>
      <c r="CP24120" s="52"/>
      <c r="CQ24120" s="52"/>
      <c r="CR24120" s="52"/>
      <c r="CS24120" s="52"/>
      <c r="CT24120" s="52"/>
      <c r="CU24120" s="33"/>
      <c r="CV24120" s="33"/>
    </row>
    <row r="24121" spans="74:100">
      <c r="BV24121" s="62"/>
      <c r="BW24121" s="62"/>
      <c r="BX24121" s="62"/>
      <c r="BY24121" s="62"/>
      <c r="BZ24121" s="62"/>
      <c r="CA24121" s="62"/>
      <c r="CB24121" s="62"/>
      <c r="CC24121" s="62"/>
      <c r="CD24121" s="62"/>
      <c r="CE24121" s="62"/>
      <c r="CF24121" s="62"/>
      <c r="CL24121" s="56" t="s">
        <v>26096</v>
      </c>
      <c r="CM24121" s="56" t="s">
        <v>214</v>
      </c>
      <c r="CN24121" s="56" t="s">
        <v>214</v>
      </c>
      <c r="CO24121" s="52"/>
      <c r="CP24121" s="52"/>
      <c r="CQ24121" s="52"/>
      <c r="CR24121" s="52"/>
      <c r="CS24121" s="52"/>
      <c r="CT24121" s="52"/>
      <c r="CU24121" s="33"/>
      <c r="CV24121" s="33"/>
    </row>
    <row r="24122" spans="74:100">
      <c r="BV24122" s="62"/>
      <c r="BW24122" s="62"/>
      <c r="BX24122" s="62"/>
      <c r="BY24122" s="62"/>
      <c r="BZ24122" s="62"/>
      <c r="CA24122" s="62"/>
      <c r="CB24122" s="62"/>
      <c r="CC24122" s="62"/>
      <c r="CD24122" s="62"/>
      <c r="CE24122" s="62"/>
      <c r="CF24122" s="62"/>
      <c r="CL24122" s="56" t="s">
        <v>13446</v>
      </c>
      <c r="CM24122" s="56" t="s">
        <v>214</v>
      </c>
      <c r="CN24122" s="56" t="s">
        <v>214</v>
      </c>
      <c r="CO24122" s="52"/>
      <c r="CP24122" s="52"/>
      <c r="CQ24122" s="52"/>
      <c r="CR24122" s="52"/>
      <c r="CS24122" s="52"/>
      <c r="CT24122" s="52"/>
      <c r="CU24122" s="33"/>
      <c r="CV24122" s="33"/>
    </row>
    <row r="24123" spans="74:100">
      <c r="BV24123" s="62"/>
      <c r="BW24123" s="62"/>
      <c r="BX24123" s="62"/>
      <c r="BY24123" s="62"/>
      <c r="BZ24123" s="62"/>
      <c r="CA24123" s="62"/>
      <c r="CB24123" s="62"/>
      <c r="CC24123" s="62"/>
      <c r="CD24123" s="62"/>
      <c r="CE24123" s="62"/>
      <c r="CF24123" s="62"/>
      <c r="CL24123" s="56" t="s">
        <v>13447</v>
      </c>
      <c r="CM24123" s="56" t="s">
        <v>214</v>
      </c>
      <c r="CN24123" s="56" t="s">
        <v>214</v>
      </c>
      <c r="CO24123" s="52"/>
      <c r="CP24123" s="52"/>
      <c r="CQ24123" s="52"/>
      <c r="CR24123" s="52"/>
      <c r="CS24123" s="52"/>
      <c r="CT24123" s="52"/>
      <c r="CU24123" s="33"/>
      <c r="CV24123" s="33"/>
    </row>
    <row r="24124" spans="74:100">
      <c r="BV24124" s="62"/>
      <c r="BW24124" s="62"/>
      <c r="BX24124" s="62"/>
      <c r="BY24124" s="62"/>
      <c r="BZ24124" s="62"/>
      <c r="CA24124" s="62"/>
      <c r="CB24124" s="62"/>
      <c r="CC24124" s="62"/>
      <c r="CD24124" s="62"/>
      <c r="CE24124" s="62"/>
      <c r="CF24124" s="62"/>
      <c r="CL24124" s="56" t="s">
        <v>26097</v>
      </c>
      <c r="CM24124" s="56" t="s">
        <v>214</v>
      </c>
      <c r="CN24124" s="56" t="s">
        <v>214</v>
      </c>
      <c r="CO24124" s="52"/>
      <c r="CP24124" s="52"/>
      <c r="CQ24124" s="52"/>
      <c r="CR24124" s="52"/>
      <c r="CS24124" s="52"/>
      <c r="CT24124" s="52"/>
      <c r="CU24124" s="33"/>
      <c r="CV24124" s="33"/>
    </row>
    <row r="24125" spans="74:100">
      <c r="BV24125" s="62"/>
      <c r="BW24125" s="62"/>
      <c r="BX24125" s="62"/>
      <c r="BY24125" s="62"/>
      <c r="BZ24125" s="62"/>
      <c r="CA24125" s="62"/>
      <c r="CB24125" s="62"/>
      <c r="CC24125" s="62"/>
      <c r="CD24125" s="62"/>
      <c r="CE24125" s="62"/>
      <c r="CF24125" s="62"/>
      <c r="CL24125" s="56" t="s">
        <v>10058</v>
      </c>
      <c r="CM24125" s="56" t="s">
        <v>215</v>
      </c>
      <c r="CN24125" s="56" t="s">
        <v>215</v>
      </c>
      <c r="CO24125" s="52"/>
      <c r="CP24125" s="52"/>
      <c r="CQ24125" s="52"/>
      <c r="CR24125" s="52"/>
      <c r="CS24125" s="52"/>
      <c r="CT24125" s="52"/>
      <c r="CU24125" s="33"/>
      <c r="CV24125" s="33"/>
    </row>
    <row r="24126" spans="74:100">
      <c r="BV24126" s="62"/>
      <c r="BW24126" s="62"/>
      <c r="BX24126" s="62"/>
      <c r="BY24126" s="62"/>
      <c r="BZ24126" s="62"/>
      <c r="CA24126" s="62"/>
      <c r="CB24126" s="62"/>
      <c r="CC24126" s="62"/>
      <c r="CD24126" s="62"/>
      <c r="CE24126" s="62"/>
      <c r="CF24126" s="62"/>
      <c r="CL24126" s="56" t="s">
        <v>10059</v>
      </c>
      <c r="CM24126" s="56" t="s">
        <v>215</v>
      </c>
      <c r="CN24126" s="56" t="s">
        <v>215</v>
      </c>
      <c r="CO24126" s="52"/>
      <c r="CP24126" s="52"/>
      <c r="CQ24126" s="52"/>
      <c r="CR24126" s="52"/>
      <c r="CS24126" s="52"/>
      <c r="CT24126" s="52"/>
      <c r="CU24126" s="33"/>
      <c r="CV24126" s="33"/>
    </row>
    <row r="24127" spans="74:100">
      <c r="BV24127" s="62"/>
      <c r="BW24127" s="62"/>
      <c r="BX24127" s="62"/>
      <c r="BY24127" s="62"/>
      <c r="BZ24127" s="62"/>
      <c r="CA24127" s="62"/>
      <c r="CB24127" s="62"/>
      <c r="CC24127" s="62"/>
      <c r="CD24127" s="62"/>
      <c r="CE24127" s="62"/>
      <c r="CF24127" s="62"/>
      <c r="CL24127" s="56" t="s">
        <v>10060</v>
      </c>
      <c r="CM24127" s="56" t="s">
        <v>215</v>
      </c>
      <c r="CN24127" s="56" t="s">
        <v>215</v>
      </c>
      <c r="CO24127" s="52"/>
      <c r="CP24127" s="52"/>
      <c r="CQ24127" s="52"/>
      <c r="CR24127" s="52"/>
      <c r="CS24127" s="52"/>
      <c r="CT24127" s="52"/>
      <c r="CU24127" s="33"/>
      <c r="CV24127" s="33"/>
    </row>
    <row r="24128" spans="74:100">
      <c r="BV24128" s="62"/>
      <c r="BW24128" s="62"/>
      <c r="BX24128" s="62"/>
      <c r="BY24128" s="62"/>
      <c r="BZ24128" s="62"/>
      <c r="CA24128" s="62"/>
      <c r="CB24128" s="62"/>
      <c r="CC24128" s="62"/>
      <c r="CD24128" s="62"/>
      <c r="CE24128" s="62"/>
      <c r="CF24128" s="62"/>
      <c r="CL24128" s="56" t="s">
        <v>10078</v>
      </c>
      <c r="CM24128" s="56" t="s">
        <v>215</v>
      </c>
      <c r="CN24128" s="56" t="s">
        <v>215</v>
      </c>
      <c r="CO24128" s="52"/>
      <c r="CP24128" s="52"/>
      <c r="CQ24128" s="52"/>
      <c r="CR24128" s="52"/>
      <c r="CS24128" s="52"/>
      <c r="CT24128" s="52"/>
      <c r="CU24128" s="33"/>
      <c r="CV24128" s="33"/>
    </row>
    <row r="24129" spans="74:100">
      <c r="BV24129" s="62"/>
      <c r="BW24129" s="62"/>
      <c r="BX24129" s="62"/>
      <c r="BY24129" s="62"/>
      <c r="BZ24129" s="62"/>
      <c r="CA24129" s="62"/>
      <c r="CB24129" s="62"/>
      <c r="CC24129" s="62"/>
      <c r="CD24129" s="62"/>
      <c r="CE24129" s="62"/>
      <c r="CF24129" s="62"/>
      <c r="CL24129" s="56" t="s">
        <v>10061</v>
      </c>
      <c r="CM24129" s="56" t="s">
        <v>215</v>
      </c>
      <c r="CN24129" s="56" t="s">
        <v>215</v>
      </c>
      <c r="CO24129" s="52"/>
      <c r="CP24129" s="52"/>
      <c r="CQ24129" s="52"/>
      <c r="CR24129" s="52"/>
      <c r="CS24129" s="52"/>
      <c r="CT24129" s="52"/>
      <c r="CU24129" s="33"/>
      <c r="CV24129" s="33"/>
    </row>
    <row r="24130" spans="74:100">
      <c r="BV24130" s="62"/>
      <c r="BW24130" s="62"/>
      <c r="BX24130" s="62"/>
      <c r="BY24130" s="62"/>
      <c r="BZ24130" s="62"/>
      <c r="CA24130" s="62"/>
      <c r="CB24130" s="62"/>
      <c r="CC24130" s="62"/>
      <c r="CD24130" s="62"/>
      <c r="CE24130" s="62"/>
      <c r="CF24130" s="62"/>
      <c r="CL24130" s="56" t="s">
        <v>10062</v>
      </c>
      <c r="CM24130" s="56" t="s">
        <v>215</v>
      </c>
      <c r="CN24130" s="56" t="s">
        <v>215</v>
      </c>
      <c r="CO24130" s="52"/>
      <c r="CP24130" s="52"/>
      <c r="CQ24130" s="52"/>
      <c r="CR24130" s="52"/>
      <c r="CS24130" s="52"/>
      <c r="CT24130" s="52"/>
      <c r="CU24130" s="33"/>
      <c r="CV24130" s="33"/>
    </row>
    <row r="24131" spans="74:100">
      <c r="BV24131" s="62"/>
      <c r="BW24131" s="62"/>
      <c r="BX24131" s="62"/>
      <c r="BY24131" s="62"/>
      <c r="BZ24131" s="62"/>
      <c r="CA24131" s="62"/>
      <c r="CB24131" s="62"/>
      <c r="CC24131" s="62"/>
      <c r="CD24131" s="62"/>
      <c r="CE24131" s="62"/>
      <c r="CF24131" s="62"/>
      <c r="CL24131" s="56" t="s">
        <v>10079</v>
      </c>
      <c r="CM24131" s="56" t="s">
        <v>215</v>
      </c>
      <c r="CN24131" s="56" t="s">
        <v>215</v>
      </c>
      <c r="CO24131" s="52"/>
      <c r="CP24131" s="52"/>
      <c r="CQ24131" s="52"/>
      <c r="CR24131" s="52"/>
      <c r="CS24131" s="52"/>
      <c r="CT24131" s="52"/>
      <c r="CU24131" s="33"/>
      <c r="CV24131" s="33"/>
    </row>
    <row r="24132" spans="74:100">
      <c r="BV24132" s="62"/>
      <c r="BW24132" s="62"/>
      <c r="BX24132" s="62"/>
      <c r="BY24132" s="62"/>
      <c r="BZ24132" s="62"/>
      <c r="CA24132" s="62"/>
      <c r="CB24132" s="62"/>
      <c r="CC24132" s="62"/>
      <c r="CD24132" s="62"/>
      <c r="CE24132" s="62"/>
      <c r="CF24132" s="62"/>
      <c r="CL24132" s="56" t="s">
        <v>10063</v>
      </c>
      <c r="CM24132" s="56" t="s">
        <v>215</v>
      </c>
      <c r="CN24132" s="56" t="s">
        <v>215</v>
      </c>
      <c r="CO24132" s="52"/>
      <c r="CP24132" s="52"/>
      <c r="CQ24132" s="52"/>
      <c r="CR24132" s="52"/>
      <c r="CS24132" s="52"/>
      <c r="CT24132" s="52"/>
      <c r="CU24132" s="33"/>
      <c r="CV24132" s="33"/>
    </row>
    <row r="24133" spans="74:100">
      <c r="BV24133" s="62"/>
      <c r="BW24133" s="62"/>
      <c r="BX24133" s="62"/>
      <c r="BY24133" s="62"/>
      <c r="BZ24133" s="62"/>
      <c r="CA24133" s="62"/>
      <c r="CB24133" s="62"/>
      <c r="CC24133" s="62"/>
      <c r="CD24133" s="62"/>
      <c r="CE24133" s="62"/>
      <c r="CF24133" s="62"/>
      <c r="CL24133" s="56" t="s">
        <v>10064</v>
      </c>
      <c r="CM24133" s="56" t="s">
        <v>215</v>
      </c>
      <c r="CN24133" s="56" t="s">
        <v>215</v>
      </c>
      <c r="CO24133" s="52"/>
      <c r="CP24133" s="52"/>
      <c r="CQ24133" s="52"/>
      <c r="CR24133" s="52"/>
      <c r="CS24133" s="52"/>
      <c r="CT24133" s="52"/>
      <c r="CU24133" s="33"/>
      <c r="CV24133" s="33"/>
    </row>
    <row r="24134" spans="74:100">
      <c r="BV24134" s="62"/>
      <c r="BW24134" s="62"/>
      <c r="BX24134" s="62"/>
      <c r="BY24134" s="62"/>
      <c r="BZ24134" s="62"/>
      <c r="CA24134" s="62"/>
      <c r="CB24134" s="62"/>
      <c r="CC24134" s="62"/>
      <c r="CD24134" s="62"/>
      <c r="CE24134" s="62"/>
      <c r="CF24134" s="62"/>
      <c r="CL24134" s="56" t="s">
        <v>10087</v>
      </c>
      <c r="CM24134" s="56" t="s">
        <v>215</v>
      </c>
      <c r="CN24134" s="56" t="s">
        <v>215</v>
      </c>
      <c r="CO24134" s="52"/>
      <c r="CP24134" s="52"/>
      <c r="CQ24134" s="52"/>
      <c r="CR24134" s="52"/>
      <c r="CS24134" s="52"/>
      <c r="CT24134" s="52"/>
      <c r="CU24134" s="33"/>
      <c r="CV24134" s="33"/>
    </row>
    <row r="24135" spans="74:100">
      <c r="BV24135" s="62"/>
      <c r="BW24135" s="62"/>
      <c r="BX24135" s="62"/>
      <c r="BY24135" s="62"/>
      <c r="BZ24135" s="62"/>
      <c r="CA24135" s="62"/>
      <c r="CB24135" s="62"/>
      <c r="CC24135" s="62"/>
      <c r="CD24135" s="62"/>
      <c r="CE24135" s="62"/>
      <c r="CF24135" s="62"/>
      <c r="CL24135" s="56" t="s">
        <v>10088</v>
      </c>
      <c r="CM24135" s="56" t="s">
        <v>215</v>
      </c>
      <c r="CN24135" s="56" t="s">
        <v>215</v>
      </c>
      <c r="CO24135" s="52"/>
      <c r="CP24135" s="52"/>
      <c r="CQ24135" s="52"/>
      <c r="CR24135" s="52"/>
      <c r="CS24135" s="52"/>
      <c r="CT24135" s="52"/>
      <c r="CU24135" s="33"/>
      <c r="CV24135" s="33"/>
    </row>
    <row r="24136" spans="74:100">
      <c r="BV24136" s="62"/>
      <c r="BW24136" s="62"/>
      <c r="BX24136" s="62"/>
      <c r="BY24136" s="62"/>
      <c r="BZ24136" s="62"/>
      <c r="CA24136" s="62"/>
      <c r="CB24136" s="62"/>
      <c r="CC24136" s="62"/>
      <c r="CD24136" s="62"/>
      <c r="CE24136" s="62"/>
      <c r="CF24136" s="62"/>
      <c r="CL24136" s="56" t="s">
        <v>10065</v>
      </c>
      <c r="CM24136" s="56" t="s">
        <v>215</v>
      </c>
      <c r="CN24136" s="56" t="s">
        <v>215</v>
      </c>
      <c r="CO24136" s="52"/>
      <c r="CP24136" s="52"/>
      <c r="CQ24136" s="52"/>
      <c r="CR24136" s="52"/>
      <c r="CS24136" s="52"/>
      <c r="CT24136" s="52"/>
      <c r="CU24136" s="33"/>
      <c r="CV24136" s="33"/>
    </row>
    <row r="24137" spans="74:100">
      <c r="BV24137" s="62"/>
      <c r="BW24137" s="62"/>
      <c r="BX24137" s="62"/>
      <c r="BY24137" s="62"/>
      <c r="BZ24137" s="62"/>
      <c r="CA24137" s="62"/>
      <c r="CB24137" s="62"/>
      <c r="CC24137" s="62"/>
      <c r="CD24137" s="62"/>
      <c r="CE24137" s="62"/>
      <c r="CF24137" s="62"/>
      <c r="CL24137" s="56" t="s">
        <v>26098</v>
      </c>
      <c r="CM24137" s="56" t="s">
        <v>215</v>
      </c>
      <c r="CN24137" s="56" t="s">
        <v>215</v>
      </c>
      <c r="CO24137" s="52"/>
      <c r="CP24137" s="52"/>
      <c r="CQ24137" s="52"/>
      <c r="CR24137" s="52"/>
      <c r="CS24137" s="52"/>
      <c r="CT24137" s="52"/>
      <c r="CU24137" s="33"/>
      <c r="CV24137" s="33"/>
    </row>
    <row r="24138" spans="74:100">
      <c r="BV24138" s="62"/>
      <c r="BW24138" s="62"/>
      <c r="BX24138" s="62"/>
      <c r="BY24138" s="62"/>
      <c r="BZ24138" s="62"/>
      <c r="CA24138" s="62"/>
      <c r="CB24138" s="62"/>
      <c r="CC24138" s="62"/>
      <c r="CD24138" s="62"/>
      <c r="CE24138" s="62"/>
      <c r="CF24138" s="62"/>
      <c r="CL24138" s="56" t="s">
        <v>29798</v>
      </c>
      <c r="CM24138" s="56" t="s">
        <v>214</v>
      </c>
      <c r="CN24138" s="56" t="s">
        <v>214</v>
      </c>
      <c r="CO24138" s="52"/>
      <c r="CP24138" s="52"/>
      <c r="CQ24138" s="52"/>
      <c r="CR24138" s="52"/>
      <c r="CS24138" s="52"/>
      <c r="CT24138" s="52"/>
      <c r="CU24138" s="33"/>
      <c r="CV24138" s="33"/>
    </row>
    <row r="24139" spans="74:100">
      <c r="BV24139" s="62"/>
      <c r="BW24139" s="62"/>
      <c r="BX24139" s="62"/>
      <c r="BY24139" s="62"/>
      <c r="BZ24139" s="62"/>
      <c r="CA24139" s="62"/>
      <c r="CB24139" s="62"/>
      <c r="CC24139" s="62"/>
      <c r="CD24139" s="62"/>
      <c r="CE24139" s="62"/>
      <c r="CF24139" s="62"/>
      <c r="CL24139" s="35" t="s">
        <v>29799</v>
      </c>
      <c r="CM24139" s="35" t="s">
        <v>217</v>
      </c>
      <c r="CN24139" s="35" t="s">
        <v>217</v>
      </c>
      <c r="CO24139" s="52"/>
      <c r="CP24139" s="52"/>
      <c r="CQ24139" s="52"/>
      <c r="CR24139" s="52"/>
      <c r="CS24139" s="52"/>
      <c r="CT24139" s="52"/>
      <c r="CU24139" s="33"/>
      <c r="CV24139" s="33"/>
    </row>
    <row r="24140" spans="74:100">
      <c r="BV24140" s="62"/>
      <c r="BW24140" s="62"/>
      <c r="BX24140" s="62"/>
      <c r="BY24140" s="62"/>
      <c r="BZ24140" s="62"/>
      <c r="CA24140" s="62"/>
      <c r="CB24140" s="62"/>
      <c r="CC24140" s="62"/>
      <c r="CD24140" s="62"/>
      <c r="CE24140" s="62"/>
      <c r="CF24140" s="62"/>
      <c r="CL24140" s="56" t="s">
        <v>13457</v>
      </c>
      <c r="CM24140" s="56" t="s">
        <v>214</v>
      </c>
      <c r="CN24140" s="56" t="s">
        <v>214</v>
      </c>
      <c r="CO24140" s="52"/>
      <c r="CP24140" s="52"/>
      <c r="CQ24140" s="52"/>
      <c r="CR24140" s="52"/>
      <c r="CS24140" s="52"/>
      <c r="CT24140" s="52"/>
      <c r="CU24140" s="33"/>
      <c r="CV24140" s="33"/>
    </row>
    <row r="24141" spans="74:100">
      <c r="BV24141" s="62"/>
      <c r="BW24141" s="62"/>
      <c r="BX24141" s="62"/>
      <c r="BY24141" s="62"/>
      <c r="BZ24141" s="62"/>
      <c r="CA24141" s="62"/>
      <c r="CB24141" s="62"/>
      <c r="CC24141" s="62"/>
      <c r="CD24141" s="62"/>
      <c r="CE24141" s="62"/>
      <c r="CF24141" s="62"/>
      <c r="CL24141" s="56" t="s">
        <v>13466</v>
      </c>
      <c r="CM24141" s="56" t="s">
        <v>214</v>
      </c>
      <c r="CN24141" s="56" t="s">
        <v>214</v>
      </c>
      <c r="CO24141" s="52"/>
      <c r="CP24141" s="52"/>
      <c r="CQ24141" s="52"/>
      <c r="CR24141" s="52"/>
      <c r="CS24141" s="52"/>
      <c r="CT24141" s="52"/>
      <c r="CU24141" s="33"/>
      <c r="CV24141" s="33"/>
    </row>
    <row r="24142" spans="74:100">
      <c r="BV24142" s="62"/>
      <c r="BW24142" s="62"/>
      <c r="BX24142" s="62"/>
      <c r="BY24142" s="62"/>
      <c r="BZ24142" s="62"/>
      <c r="CA24142" s="62"/>
      <c r="CB24142" s="62"/>
      <c r="CC24142" s="62"/>
      <c r="CD24142" s="62"/>
      <c r="CE24142" s="62"/>
      <c r="CF24142" s="62"/>
      <c r="CL24142" s="56" t="s">
        <v>10080</v>
      </c>
      <c r="CM24142" s="56" t="s">
        <v>215</v>
      </c>
      <c r="CN24142" s="56" t="s">
        <v>215</v>
      </c>
      <c r="CO24142" s="52"/>
      <c r="CP24142" s="52"/>
      <c r="CQ24142" s="52"/>
      <c r="CR24142" s="52"/>
      <c r="CS24142" s="52"/>
      <c r="CT24142" s="52"/>
      <c r="CU24142" s="33"/>
      <c r="CV24142" s="33"/>
    </row>
    <row r="24143" spans="74:100">
      <c r="BV24143" s="62"/>
      <c r="BW24143" s="62"/>
      <c r="BX24143" s="62"/>
      <c r="BY24143" s="62"/>
      <c r="BZ24143" s="62"/>
      <c r="CA24143" s="62"/>
      <c r="CB24143" s="62"/>
      <c r="CC24143" s="62"/>
      <c r="CD24143" s="62"/>
      <c r="CE24143" s="62"/>
      <c r="CF24143" s="62"/>
      <c r="CL24143" s="56" t="s">
        <v>24286</v>
      </c>
      <c r="CM24143" s="56" t="s">
        <v>215</v>
      </c>
      <c r="CN24143" s="56" t="s">
        <v>215</v>
      </c>
      <c r="CO24143" s="52"/>
      <c r="CP24143" s="52"/>
      <c r="CQ24143" s="52"/>
      <c r="CR24143" s="52"/>
      <c r="CS24143" s="52"/>
      <c r="CT24143" s="52"/>
      <c r="CU24143" s="33"/>
      <c r="CV24143" s="33"/>
    </row>
    <row r="24144" spans="74:100">
      <c r="BV24144" s="62"/>
      <c r="BW24144" s="62"/>
      <c r="BX24144" s="62"/>
      <c r="BY24144" s="62"/>
      <c r="BZ24144" s="62"/>
      <c r="CA24144" s="62"/>
      <c r="CB24144" s="62"/>
      <c r="CC24144" s="62"/>
      <c r="CD24144" s="62"/>
      <c r="CE24144" s="62"/>
      <c r="CF24144" s="62"/>
      <c r="CL24144" s="56" t="s">
        <v>10081</v>
      </c>
      <c r="CM24144" s="56" t="s">
        <v>215</v>
      </c>
      <c r="CN24144" s="56" t="s">
        <v>215</v>
      </c>
      <c r="CO24144" s="52"/>
      <c r="CP24144" s="52"/>
      <c r="CQ24144" s="52"/>
      <c r="CR24144" s="52"/>
      <c r="CS24144" s="52"/>
      <c r="CT24144" s="52"/>
      <c r="CU24144" s="33"/>
      <c r="CV24144" s="33"/>
    </row>
    <row r="24145" spans="74:100">
      <c r="BV24145" s="62"/>
      <c r="BW24145" s="62"/>
      <c r="BX24145" s="62"/>
      <c r="BY24145" s="62"/>
      <c r="BZ24145" s="62"/>
      <c r="CA24145" s="62"/>
      <c r="CB24145" s="62"/>
      <c r="CC24145" s="62"/>
      <c r="CD24145" s="62"/>
      <c r="CE24145" s="62"/>
      <c r="CF24145" s="62"/>
      <c r="CL24145" s="56" t="s">
        <v>10033</v>
      </c>
      <c r="CM24145" s="56" t="s">
        <v>215</v>
      </c>
      <c r="CN24145" s="56" t="s">
        <v>215</v>
      </c>
      <c r="CO24145" s="52"/>
      <c r="CP24145" s="52"/>
      <c r="CQ24145" s="52"/>
      <c r="CR24145" s="52"/>
      <c r="CS24145" s="52"/>
      <c r="CT24145" s="52"/>
      <c r="CU24145" s="33"/>
      <c r="CV24145" s="33"/>
    </row>
    <row r="24146" spans="74:100">
      <c r="BV24146" s="62"/>
      <c r="BW24146" s="62"/>
      <c r="BX24146" s="62"/>
      <c r="BY24146" s="62"/>
      <c r="BZ24146" s="62"/>
      <c r="CA24146" s="62"/>
      <c r="CB24146" s="62"/>
      <c r="CC24146" s="62"/>
      <c r="CD24146" s="62"/>
      <c r="CE24146" s="62"/>
      <c r="CF24146" s="62"/>
      <c r="CL24146" s="56" t="s">
        <v>10136</v>
      </c>
      <c r="CM24146" s="56" t="s">
        <v>216</v>
      </c>
      <c r="CN24146" s="56" t="s">
        <v>216</v>
      </c>
      <c r="CO24146" s="52"/>
      <c r="CP24146" s="52"/>
      <c r="CQ24146" s="52"/>
      <c r="CR24146" s="52"/>
      <c r="CS24146" s="52"/>
      <c r="CT24146" s="52"/>
      <c r="CU24146" s="33"/>
      <c r="CV24146" s="33"/>
    </row>
    <row r="24147" spans="74:100">
      <c r="BV24147" s="62"/>
      <c r="BW24147" s="62"/>
      <c r="BX24147" s="62"/>
      <c r="BY24147" s="62"/>
      <c r="BZ24147" s="62"/>
      <c r="CA24147" s="62"/>
      <c r="CB24147" s="62"/>
      <c r="CC24147" s="62"/>
      <c r="CD24147" s="62"/>
      <c r="CE24147" s="62"/>
      <c r="CF24147" s="62"/>
      <c r="CL24147" s="56" t="s">
        <v>24287</v>
      </c>
      <c r="CM24147" s="56" t="s">
        <v>215</v>
      </c>
      <c r="CN24147" s="56" t="s">
        <v>215</v>
      </c>
      <c r="CO24147" s="52"/>
      <c r="CP24147" s="52"/>
      <c r="CQ24147" s="52"/>
      <c r="CR24147" s="52"/>
      <c r="CS24147" s="52"/>
      <c r="CT24147" s="52"/>
      <c r="CU24147" s="33"/>
      <c r="CV24147" s="33"/>
    </row>
    <row r="24148" spans="74:100">
      <c r="BV24148" s="62"/>
      <c r="BW24148" s="62"/>
      <c r="BX24148" s="62"/>
      <c r="BY24148" s="62"/>
      <c r="BZ24148" s="62"/>
      <c r="CA24148" s="62"/>
      <c r="CB24148" s="62"/>
      <c r="CC24148" s="62"/>
      <c r="CD24148" s="62"/>
      <c r="CE24148" s="62"/>
      <c r="CF24148" s="62"/>
      <c r="CL24148" s="56" t="s">
        <v>24288</v>
      </c>
      <c r="CM24148" s="56" t="s">
        <v>215</v>
      </c>
      <c r="CN24148" s="56" t="s">
        <v>215</v>
      </c>
      <c r="CO24148" s="52"/>
      <c r="CP24148" s="52"/>
      <c r="CQ24148" s="52"/>
      <c r="CR24148" s="52"/>
      <c r="CS24148" s="52"/>
      <c r="CT24148" s="52"/>
      <c r="CU24148" s="33"/>
      <c r="CV24148" s="33"/>
    </row>
    <row r="24149" spans="74:100">
      <c r="BV24149" s="62"/>
      <c r="BW24149" s="62"/>
      <c r="BX24149" s="62"/>
      <c r="BY24149" s="62"/>
      <c r="BZ24149" s="62"/>
      <c r="CA24149" s="62"/>
      <c r="CB24149" s="62"/>
      <c r="CC24149" s="62"/>
      <c r="CD24149" s="62"/>
      <c r="CE24149" s="62"/>
      <c r="CF24149" s="62"/>
      <c r="CL24149" s="56" t="s">
        <v>24289</v>
      </c>
      <c r="CM24149" s="56" t="s">
        <v>215</v>
      </c>
      <c r="CN24149" s="56" t="s">
        <v>215</v>
      </c>
      <c r="CO24149" s="52"/>
      <c r="CP24149" s="52"/>
      <c r="CQ24149" s="52"/>
      <c r="CR24149" s="52"/>
      <c r="CS24149" s="52"/>
      <c r="CT24149" s="52"/>
      <c r="CU24149" s="33"/>
      <c r="CV24149" s="33"/>
    </row>
    <row r="24150" spans="74:100">
      <c r="BV24150" s="62"/>
      <c r="BW24150" s="62"/>
      <c r="BX24150" s="62"/>
      <c r="BY24150" s="62"/>
      <c r="BZ24150" s="62"/>
      <c r="CA24150" s="62"/>
      <c r="CB24150" s="62"/>
      <c r="CC24150" s="62"/>
      <c r="CD24150" s="62"/>
      <c r="CE24150" s="62"/>
      <c r="CF24150" s="62"/>
      <c r="CL24150" s="35" t="s">
        <v>10219</v>
      </c>
      <c r="CM24150" s="35" t="s">
        <v>217</v>
      </c>
      <c r="CN24150" s="35" t="s">
        <v>217</v>
      </c>
      <c r="CO24150" s="52"/>
      <c r="CP24150" s="52"/>
      <c r="CQ24150" s="52"/>
      <c r="CR24150" s="52"/>
      <c r="CS24150" s="52"/>
      <c r="CT24150" s="52"/>
      <c r="CU24150" s="33"/>
      <c r="CV24150" s="33"/>
    </row>
    <row r="24151" spans="74:100">
      <c r="BV24151" s="62"/>
      <c r="BW24151" s="62"/>
      <c r="BX24151" s="62"/>
      <c r="BY24151" s="62"/>
      <c r="BZ24151" s="62"/>
      <c r="CA24151" s="62"/>
      <c r="CB24151" s="62"/>
      <c r="CC24151" s="62"/>
      <c r="CD24151" s="62"/>
      <c r="CE24151" s="62"/>
      <c r="CF24151" s="62"/>
      <c r="CL24151" s="56" t="s">
        <v>10082</v>
      </c>
      <c r="CM24151" s="56" t="s">
        <v>215</v>
      </c>
      <c r="CN24151" s="56" t="s">
        <v>215</v>
      </c>
      <c r="CO24151" s="52"/>
      <c r="CP24151" s="52"/>
      <c r="CQ24151" s="52"/>
      <c r="CR24151" s="52"/>
      <c r="CS24151" s="52"/>
      <c r="CT24151" s="52"/>
      <c r="CU24151" s="33"/>
      <c r="CV24151" s="33"/>
    </row>
    <row r="24152" spans="74:100">
      <c r="BV24152" s="62"/>
      <c r="BW24152" s="62"/>
      <c r="BX24152" s="62"/>
      <c r="BY24152" s="62"/>
      <c r="BZ24152" s="62"/>
      <c r="CA24152" s="62"/>
      <c r="CB24152" s="62"/>
      <c r="CC24152" s="62"/>
      <c r="CD24152" s="62"/>
      <c r="CE24152" s="62"/>
      <c r="CF24152" s="62"/>
      <c r="CL24152" s="56" t="s">
        <v>10324</v>
      </c>
      <c r="CM24152" s="56" t="s">
        <v>215</v>
      </c>
      <c r="CN24152" s="56" t="s">
        <v>215</v>
      </c>
      <c r="CO24152" s="52"/>
      <c r="CP24152" s="52"/>
      <c r="CQ24152" s="52"/>
      <c r="CR24152" s="52"/>
      <c r="CS24152" s="52"/>
      <c r="CT24152" s="52"/>
      <c r="CU24152" s="33"/>
      <c r="CV24152" s="33"/>
    </row>
    <row r="24153" spans="74:100">
      <c r="BV24153" s="62"/>
      <c r="BW24153" s="62"/>
      <c r="BX24153" s="62"/>
      <c r="BY24153" s="62"/>
      <c r="BZ24153" s="62"/>
      <c r="CA24153" s="62"/>
      <c r="CB24153" s="62"/>
      <c r="CC24153" s="62"/>
      <c r="CD24153" s="62"/>
      <c r="CE24153" s="62"/>
      <c r="CF24153" s="62"/>
      <c r="CL24153" s="56" t="s">
        <v>9976</v>
      </c>
      <c r="CM24153" s="56" t="s">
        <v>216</v>
      </c>
      <c r="CN24153" s="56" t="s">
        <v>216</v>
      </c>
      <c r="CO24153" s="52"/>
      <c r="CP24153" s="52"/>
      <c r="CQ24153" s="52"/>
      <c r="CR24153" s="52"/>
      <c r="CS24153" s="52"/>
      <c r="CT24153" s="52"/>
      <c r="CU24153" s="33"/>
      <c r="CV24153" s="33"/>
    </row>
    <row r="24154" spans="74:100">
      <c r="BV24154" s="62"/>
      <c r="BW24154" s="62"/>
      <c r="BX24154" s="62"/>
      <c r="BY24154" s="62"/>
      <c r="BZ24154" s="62"/>
      <c r="CA24154" s="62"/>
      <c r="CB24154" s="62"/>
      <c r="CC24154" s="62"/>
      <c r="CD24154" s="62"/>
      <c r="CE24154" s="62"/>
      <c r="CF24154" s="62"/>
      <c r="CL24154" s="56" t="s">
        <v>15858</v>
      </c>
      <c r="CM24154" s="56" t="s">
        <v>215</v>
      </c>
      <c r="CN24154" s="56" t="s">
        <v>215</v>
      </c>
      <c r="CO24154" s="52"/>
      <c r="CP24154" s="52"/>
      <c r="CQ24154" s="52"/>
      <c r="CR24154" s="52"/>
      <c r="CS24154" s="52"/>
      <c r="CT24154" s="52"/>
      <c r="CU24154" s="33"/>
      <c r="CV24154" s="33"/>
    </row>
    <row r="24155" spans="74:100">
      <c r="BV24155" s="62"/>
      <c r="BW24155" s="62"/>
      <c r="BX24155" s="62"/>
      <c r="BY24155" s="62"/>
      <c r="BZ24155" s="62"/>
      <c r="CA24155" s="62"/>
      <c r="CB24155" s="62"/>
      <c r="CC24155" s="62"/>
      <c r="CD24155" s="62"/>
      <c r="CE24155" s="62"/>
      <c r="CF24155" s="62"/>
      <c r="CL24155" s="56" t="s">
        <v>24290</v>
      </c>
      <c r="CM24155" s="56" t="s">
        <v>215</v>
      </c>
      <c r="CN24155" s="56" t="s">
        <v>215</v>
      </c>
      <c r="CO24155" s="52"/>
      <c r="CP24155" s="52"/>
      <c r="CQ24155" s="52"/>
      <c r="CR24155" s="52"/>
      <c r="CS24155" s="52"/>
      <c r="CT24155" s="52"/>
      <c r="CU24155" s="33"/>
      <c r="CV24155" s="33"/>
    </row>
    <row r="24156" spans="74:100">
      <c r="BV24156" s="62"/>
      <c r="BW24156" s="62"/>
      <c r="BX24156" s="62"/>
      <c r="BY24156" s="62"/>
      <c r="BZ24156" s="62"/>
      <c r="CA24156" s="62"/>
      <c r="CB24156" s="62"/>
      <c r="CC24156" s="62"/>
      <c r="CD24156" s="62"/>
      <c r="CE24156" s="62"/>
      <c r="CF24156" s="62"/>
      <c r="CL24156" s="56" t="s">
        <v>15862</v>
      </c>
      <c r="CM24156" s="56" t="s">
        <v>215</v>
      </c>
      <c r="CN24156" s="56" t="s">
        <v>215</v>
      </c>
      <c r="CO24156" s="52"/>
      <c r="CP24156" s="52"/>
      <c r="CQ24156" s="52"/>
      <c r="CR24156" s="52"/>
      <c r="CS24156" s="52"/>
      <c r="CT24156" s="52"/>
      <c r="CU24156" s="33"/>
      <c r="CV24156" s="33"/>
    </row>
    <row r="24157" spans="74:100">
      <c r="BV24157" s="62"/>
      <c r="BW24157" s="62"/>
      <c r="BX24157" s="62"/>
      <c r="BY24157" s="62"/>
      <c r="BZ24157" s="62"/>
      <c r="CA24157" s="62"/>
      <c r="CB24157" s="62"/>
      <c r="CC24157" s="62"/>
      <c r="CD24157" s="62"/>
      <c r="CE24157" s="62"/>
      <c r="CF24157" s="62"/>
      <c r="CL24157" s="56" t="s">
        <v>9995</v>
      </c>
      <c r="CM24157" s="56" t="s">
        <v>215</v>
      </c>
      <c r="CN24157" s="56" t="s">
        <v>215</v>
      </c>
      <c r="CO24157" s="52"/>
      <c r="CP24157" s="52"/>
      <c r="CQ24157" s="52"/>
      <c r="CR24157" s="52"/>
      <c r="CS24157" s="52"/>
      <c r="CT24157" s="52"/>
      <c r="CU24157" s="33"/>
      <c r="CV24157" s="33"/>
    </row>
    <row r="24158" spans="74:100">
      <c r="BV24158" s="62"/>
      <c r="BW24158" s="62"/>
      <c r="BX24158" s="62"/>
      <c r="BY24158" s="62"/>
      <c r="BZ24158" s="62"/>
      <c r="CA24158" s="62"/>
      <c r="CB24158" s="62"/>
      <c r="CC24158" s="62"/>
      <c r="CD24158" s="62"/>
      <c r="CE24158" s="62"/>
      <c r="CF24158" s="62"/>
      <c r="CL24158" s="56" t="s">
        <v>10115</v>
      </c>
      <c r="CM24158" s="56" t="s">
        <v>216</v>
      </c>
      <c r="CN24158" s="56" t="s">
        <v>216</v>
      </c>
      <c r="CO24158" s="52"/>
      <c r="CP24158" s="52"/>
      <c r="CQ24158" s="52"/>
      <c r="CR24158" s="52"/>
      <c r="CS24158" s="52"/>
      <c r="CT24158" s="52"/>
      <c r="CU24158" s="33"/>
      <c r="CV24158" s="33"/>
    </row>
    <row r="24159" spans="74:100">
      <c r="BV24159" s="62"/>
      <c r="BW24159" s="62"/>
      <c r="BX24159" s="62"/>
      <c r="BY24159" s="62"/>
      <c r="BZ24159" s="62"/>
      <c r="CA24159" s="62"/>
      <c r="CB24159" s="62"/>
      <c r="CC24159" s="62"/>
      <c r="CD24159" s="62"/>
      <c r="CE24159" s="62"/>
      <c r="CF24159" s="62"/>
      <c r="CL24159" s="56" t="s">
        <v>10155</v>
      </c>
      <c r="CM24159" s="56" t="s">
        <v>216</v>
      </c>
      <c r="CN24159" s="56" t="s">
        <v>216</v>
      </c>
      <c r="CO24159" s="52"/>
      <c r="CP24159" s="52"/>
      <c r="CQ24159" s="52"/>
      <c r="CR24159" s="52"/>
      <c r="CS24159" s="52"/>
      <c r="CT24159" s="52"/>
      <c r="CU24159" s="33"/>
      <c r="CV24159" s="33"/>
    </row>
    <row r="24160" spans="74:100">
      <c r="BV24160" s="62"/>
      <c r="BW24160" s="62"/>
      <c r="BX24160" s="62"/>
      <c r="BY24160" s="62"/>
      <c r="BZ24160" s="62"/>
      <c r="CA24160" s="62"/>
      <c r="CB24160" s="62"/>
      <c r="CC24160" s="62"/>
      <c r="CD24160" s="62"/>
      <c r="CE24160" s="62"/>
      <c r="CF24160" s="62"/>
      <c r="CL24160" s="56" t="s">
        <v>10156</v>
      </c>
      <c r="CM24160" s="56" t="s">
        <v>216</v>
      </c>
      <c r="CN24160" s="56" t="s">
        <v>216</v>
      </c>
      <c r="CO24160" s="52"/>
      <c r="CP24160" s="52"/>
      <c r="CQ24160" s="52"/>
      <c r="CR24160" s="52"/>
      <c r="CS24160" s="52"/>
      <c r="CT24160" s="52"/>
      <c r="CU24160" s="33"/>
      <c r="CV24160" s="33"/>
    </row>
    <row r="24161" spans="74:100">
      <c r="BV24161" s="62"/>
      <c r="BW24161" s="62"/>
      <c r="BX24161" s="62"/>
      <c r="BY24161" s="62"/>
      <c r="BZ24161" s="62"/>
      <c r="CA24161" s="62"/>
      <c r="CB24161" s="62"/>
      <c r="CC24161" s="62"/>
      <c r="CD24161" s="62"/>
      <c r="CE24161" s="62"/>
      <c r="CF24161" s="62"/>
      <c r="CL24161" s="56" t="s">
        <v>9996</v>
      </c>
      <c r="CM24161" s="56" t="s">
        <v>215</v>
      </c>
      <c r="CN24161" s="56" t="s">
        <v>215</v>
      </c>
      <c r="CO24161" s="52"/>
      <c r="CP24161" s="52"/>
      <c r="CQ24161" s="52"/>
      <c r="CR24161" s="52"/>
      <c r="CS24161" s="52"/>
      <c r="CT24161" s="52"/>
      <c r="CU24161" s="33"/>
      <c r="CV24161" s="33"/>
    </row>
    <row r="24162" spans="74:100">
      <c r="BV24162" s="62"/>
      <c r="BW24162" s="62"/>
      <c r="BX24162" s="62"/>
      <c r="BY24162" s="62"/>
      <c r="BZ24162" s="62"/>
      <c r="CA24162" s="62"/>
      <c r="CB24162" s="62"/>
      <c r="CC24162" s="62"/>
      <c r="CD24162" s="62"/>
      <c r="CE24162" s="62"/>
      <c r="CF24162" s="62"/>
      <c r="CL24162" s="56" t="s">
        <v>9997</v>
      </c>
      <c r="CM24162" s="56" t="s">
        <v>215</v>
      </c>
      <c r="CN24162" s="56" t="s">
        <v>215</v>
      </c>
      <c r="CO24162" s="52"/>
      <c r="CP24162" s="52"/>
      <c r="CQ24162" s="52"/>
      <c r="CR24162" s="52"/>
      <c r="CS24162" s="52"/>
      <c r="CT24162" s="52"/>
      <c r="CU24162" s="33"/>
      <c r="CV24162" s="33"/>
    </row>
    <row r="24163" spans="74:100">
      <c r="BV24163" s="62"/>
      <c r="BW24163" s="62"/>
      <c r="BX24163" s="62"/>
      <c r="BY24163" s="62"/>
      <c r="BZ24163" s="62"/>
      <c r="CA24163" s="62"/>
      <c r="CB24163" s="62"/>
      <c r="CC24163" s="62"/>
      <c r="CD24163" s="62"/>
      <c r="CE24163" s="62"/>
      <c r="CF24163" s="62"/>
      <c r="CL24163" s="56" t="s">
        <v>9998</v>
      </c>
      <c r="CM24163" s="56" t="s">
        <v>215</v>
      </c>
      <c r="CN24163" s="56" t="s">
        <v>215</v>
      </c>
      <c r="CO24163" s="52"/>
      <c r="CP24163" s="52"/>
      <c r="CQ24163" s="52"/>
      <c r="CR24163" s="52"/>
      <c r="CS24163" s="52"/>
      <c r="CT24163" s="52"/>
      <c r="CU24163" s="33"/>
      <c r="CV24163" s="33"/>
    </row>
    <row r="24164" spans="74:100">
      <c r="BV24164" s="62"/>
      <c r="BW24164" s="62"/>
      <c r="BX24164" s="62"/>
      <c r="BY24164" s="62"/>
      <c r="BZ24164" s="62"/>
      <c r="CA24164" s="62"/>
      <c r="CB24164" s="62"/>
      <c r="CC24164" s="62"/>
      <c r="CD24164" s="62"/>
      <c r="CE24164" s="62"/>
      <c r="CF24164" s="62"/>
      <c r="CL24164" s="56" t="s">
        <v>10222</v>
      </c>
      <c r="CM24164" s="56" t="s">
        <v>216</v>
      </c>
      <c r="CN24164" s="56" t="s">
        <v>216</v>
      </c>
      <c r="CO24164" s="52"/>
      <c r="CP24164" s="52"/>
      <c r="CQ24164" s="52"/>
      <c r="CR24164" s="52"/>
      <c r="CS24164" s="52"/>
      <c r="CT24164" s="52"/>
      <c r="CU24164" s="33"/>
      <c r="CV24164" s="33"/>
    </row>
    <row r="24165" spans="74:100">
      <c r="BV24165" s="62"/>
      <c r="BW24165" s="62"/>
      <c r="BX24165" s="62"/>
      <c r="BY24165" s="62"/>
      <c r="BZ24165" s="62"/>
      <c r="CA24165" s="62"/>
      <c r="CB24165" s="62"/>
      <c r="CC24165" s="62"/>
      <c r="CD24165" s="62"/>
      <c r="CE24165" s="62"/>
      <c r="CF24165" s="62"/>
      <c r="CL24165" s="56" t="s">
        <v>15852</v>
      </c>
      <c r="CM24165" s="56" t="s">
        <v>216</v>
      </c>
      <c r="CN24165" s="56" t="s">
        <v>216</v>
      </c>
      <c r="CO24165" s="52"/>
      <c r="CP24165" s="52"/>
      <c r="CQ24165" s="52"/>
      <c r="CR24165" s="52"/>
      <c r="CS24165" s="52"/>
      <c r="CT24165" s="52"/>
      <c r="CU24165" s="33"/>
      <c r="CV24165" s="33"/>
    </row>
    <row r="24166" spans="74:100">
      <c r="BV24166" s="62"/>
      <c r="BW24166" s="62"/>
      <c r="BX24166" s="62"/>
      <c r="BY24166" s="62"/>
      <c r="BZ24166" s="62"/>
      <c r="CA24166" s="62"/>
      <c r="CB24166" s="62"/>
      <c r="CC24166" s="62"/>
      <c r="CD24166" s="62"/>
      <c r="CE24166" s="62"/>
      <c r="CF24166" s="62"/>
      <c r="CL24166" s="56" t="s">
        <v>10034</v>
      </c>
      <c r="CM24166" s="56" t="s">
        <v>215</v>
      </c>
      <c r="CN24166" s="56" t="s">
        <v>215</v>
      </c>
      <c r="CO24166" s="52"/>
      <c r="CP24166" s="52"/>
      <c r="CQ24166" s="52"/>
      <c r="CR24166" s="52"/>
      <c r="CS24166" s="52"/>
      <c r="CT24166" s="52"/>
      <c r="CU24166" s="33"/>
      <c r="CV24166" s="33"/>
    </row>
    <row r="24167" spans="74:100">
      <c r="BV24167" s="62"/>
      <c r="BW24167" s="62"/>
      <c r="BX24167" s="62"/>
      <c r="BY24167" s="62"/>
      <c r="BZ24167" s="62"/>
      <c r="CA24167" s="62"/>
      <c r="CB24167" s="62"/>
      <c r="CC24167" s="62"/>
      <c r="CD24167" s="62"/>
      <c r="CE24167" s="62"/>
      <c r="CF24167" s="62"/>
      <c r="CL24167" s="56" t="s">
        <v>10137</v>
      </c>
      <c r="CM24167" s="56" t="s">
        <v>216</v>
      </c>
      <c r="CN24167" s="56" t="s">
        <v>216</v>
      </c>
      <c r="CO24167" s="52"/>
      <c r="CP24167" s="52"/>
      <c r="CQ24167" s="52"/>
      <c r="CR24167" s="52"/>
      <c r="CS24167" s="52"/>
      <c r="CT24167" s="52"/>
      <c r="CU24167" s="33"/>
      <c r="CV24167" s="33"/>
    </row>
    <row r="24168" spans="74:100">
      <c r="BV24168" s="62"/>
      <c r="BW24168" s="62"/>
      <c r="BX24168" s="62"/>
      <c r="BY24168" s="62"/>
      <c r="BZ24168" s="62"/>
      <c r="CA24168" s="62"/>
      <c r="CB24168" s="62"/>
      <c r="CC24168" s="62"/>
      <c r="CD24168" s="62"/>
      <c r="CE24168" s="62"/>
      <c r="CF24168" s="62"/>
      <c r="CL24168" s="56" t="s">
        <v>10138</v>
      </c>
      <c r="CM24168" s="56" t="s">
        <v>216</v>
      </c>
      <c r="CN24168" s="56" t="s">
        <v>216</v>
      </c>
      <c r="CO24168" s="52"/>
      <c r="CP24168" s="52"/>
      <c r="CQ24168" s="52"/>
      <c r="CR24168" s="52"/>
      <c r="CS24168" s="52"/>
      <c r="CT24168" s="52"/>
      <c r="CU24168" s="33"/>
      <c r="CV24168" s="33"/>
    </row>
    <row r="24169" spans="74:100">
      <c r="BV24169" s="62"/>
      <c r="BW24169" s="62"/>
      <c r="BX24169" s="62"/>
      <c r="BY24169" s="62"/>
      <c r="BZ24169" s="62"/>
      <c r="CA24169" s="62"/>
      <c r="CB24169" s="62"/>
      <c r="CC24169" s="62"/>
      <c r="CD24169" s="62"/>
      <c r="CE24169" s="62"/>
      <c r="CF24169" s="62"/>
      <c r="CL24169" s="56" t="s">
        <v>9999</v>
      </c>
      <c r="CM24169" s="56" t="s">
        <v>215</v>
      </c>
      <c r="CN24169" s="56" t="s">
        <v>215</v>
      </c>
      <c r="CO24169" s="52"/>
      <c r="CP24169" s="52"/>
      <c r="CQ24169" s="52"/>
      <c r="CR24169" s="52"/>
      <c r="CS24169" s="52"/>
      <c r="CT24169" s="52"/>
      <c r="CU24169" s="33"/>
      <c r="CV24169" s="33"/>
    </row>
    <row r="24170" spans="74:100">
      <c r="BV24170" s="62"/>
      <c r="BW24170" s="62"/>
      <c r="BX24170" s="62"/>
      <c r="BY24170" s="62"/>
      <c r="BZ24170" s="62"/>
      <c r="CA24170" s="62"/>
      <c r="CB24170" s="62"/>
      <c r="CC24170" s="62"/>
      <c r="CD24170" s="62"/>
      <c r="CE24170" s="62"/>
      <c r="CF24170" s="62"/>
      <c r="CL24170" s="56" t="s">
        <v>10000</v>
      </c>
      <c r="CM24170" s="56" t="s">
        <v>215</v>
      </c>
      <c r="CN24170" s="56" t="s">
        <v>215</v>
      </c>
      <c r="CO24170" s="52"/>
      <c r="CP24170" s="52"/>
      <c r="CQ24170" s="52"/>
      <c r="CR24170" s="52"/>
      <c r="CS24170" s="52"/>
      <c r="CT24170" s="52"/>
      <c r="CU24170" s="33"/>
      <c r="CV24170" s="33"/>
    </row>
    <row r="24171" spans="74:100">
      <c r="BV24171" s="62"/>
      <c r="BW24171" s="62"/>
      <c r="BX24171" s="62"/>
      <c r="BY24171" s="62"/>
      <c r="BZ24171" s="62"/>
      <c r="CA24171" s="62"/>
      <c r="CB24171" s="62"/>
      <c r="CC24171" s="62"/>
      <c r="CD24171" s="62"/>
      <c r="CE24171" s="62"/>
      <c r="CF24171" s="62"/>
      <c r="CL24171" s="56" t="s">
        <v>10000</v>
      </c>
      <c r="CM24171" s="56" t="s">
        <v>213</v>
      </c>
      <c r="CN24171" s="56" t="s">
        <v>213</v>
      </c>
      <c r="CO24171" s="52"/>
      <c r="CP24171" s="52"/>
      <c r="CQ24171" s="52"/>
      <c r="CR24171" s="52"/>
      <c r="CS24171" s="52"/>
      <c r="CT24171" s="52"/>
      <c r="CU24171" s="33"/>
      <c r="CV24171" s="33"/>
    </row>
    <row r="24172" spans="74:100">
      <c r="BV24172" s="62"/>
      <c r="BW24172" s="62"/>
      <c r="BX24172" s="62"/>
      <c r="BY24172" s="62"/>
      <c r="BZ24172" s="62"/>
      <c r="CA24172" s="62"/>
      <c r="CB24172" s="62"/>
      <c r="CC24172" s="62"/>
      <c r="CD24172" s="62"/>
      <c r="CE24172" s="62"/>
      <c r="CF24172" s="62"/>
      <c r="CL24172" s="56" t="s">
        <v>10001</v>
      </c>
      <c r="CM24172" s="56" t="s">
        <v>215</v>
      </c>
      <c r="CN24172" s="56" t="s">
        <v>215</v>
      </c>
      <c r="CO24172" s="52"/>
      <c r="CP24172" s="52"/>
      <c r="CQ24172" s="52"/>
      <c r="CR24172" s="52"/>
      <c r="CS24172" s="52"/>
      <c r="CT24172" s="52"/>
      <c r="CU24172" s="33"/>
      <c r="CV24172" s="33"/>
    </row>
    <row r="24173" spans="74:100">
      <c r="BV24173" s="62"/>
      <c r="BW24173" s="62"/>
      <c r="BX24173" s="62"/>
      <c r="BY24173" s="62"/>
      <c r="BZ24173" s="62"/>
      <c r="CA24173" s="62"/>
      <c r="CB24173" s="62"/>
      <c r="CC24173" s="62"/>
      <c r="CD24173" s="62"/>
      <c r="CE24173" s="62"/>
      <c r="CF24173" s="62"/>
      <c r="CL24173" s="56" t="s">
        <v>10002</v>
      </c>
      <c r="CM24173" s="56" t="s">
        <v>215</v>
      </c>
      <c r="CN24173" s="56" t="s">
        <v>215</v>
      </c>
      <c r="CO24173" s="52"/>
      <c r="CP24173" s="52"/>
      <c r="CQ24173" s="52"/>
      <c r="CR24173" s="52"/>
      <c r="CS24173" s="52"/>
      <c r="CT24173" s="52"/>
      <c r="CU24173" s="33"/>
      <c r="CV24173" s="33"/>
    </row>
    <row r="24174" spans="74:100">
      <c r="BV24174" s="62"/>
      <c r="BW24174" s="62"/>
      <c r="BX24174" s="62"/>
      <c r="BY24174" s="62"/>
      <c r="BZ24174" s="62"/>
      <c r="CA24174" s="62"/>
      <c r="CB24174" s="62"/>
      <c r="CC24174" s="62"/>
      <c r="CD24174" s="62"/>
      <c r="CE24174" s="62"/>
      <c r="CF24174" s="62"/>
      <c r="CL24174" s="56" t="s">
        <v>10003</v>
      </c>
      <c r="CM24174" s="56" t="s">
        <v>215</v>
      </c>
      <c r="CN24174" s="56" t="s">
        <v>215</v>
      </c>
      <c r="CO24174" s="52"/>
      <c r="CP24174" s="52"/>
      <c r="CQ24174" s="52"/>
      <c r="CR24174" s="52"/>
      <c r="CS24174" s="52"/>
      <c r="CT24174" s="52"/>
      <c r="CU24174" s="33"/>
      <c r="CV24174" s="33"/>
    </row>
    <row r="24175" spans="74:100">
      <c r="BV24175" s="62"/>
      <c r="BW24175" s="62"/>
      <c r="BX24175" s="62"/>
      <c r="BY24175" s="62"/>
      <c r="BZ24175" s="62"/>
      <c r="CA24175" s="62"/>
      <c r="CB24175" s="62"/>
      <c r="CC24175" s="62"/>
      <c r="CD24175" s="62"/>
      <c r="CE24175" s="62"/>
      <c r="CF24175" s="62"/>
      <c r="CL24175" s="56" t="s">
        <v>10014</v>
      </c>
      <c r="CM24175" s="56" t="s">
        <v>215</v>
      </c>
      <c r="CN24175" s="56" t="s">
        <v>215</v>
      </c>
      <c r="CO24175" s="52"/>
      <c r="CP24175" s="52"/>
      <c r="CQ24175" s="52"/>
      <c r="CR24175" s="52"/>
      <c r="CS24175" s="52"/>
      <c r="CT24175" s="52"/>
      <c r="CU24175" s="33"/>
      <c r="CV24175" s="33"/>
    </row>
    <row r="24176" spans="74:100">
      <c r="BV24176" s="62"/>
      <c r="BW24176" s="62"/>
      <c r="BX24176" s="62"/>
      <c r="BY24176" s="62"/>
      <c r="BZ24176" s="62"/>
      <c r="CA24176" s="62"/>
      <c r="CB24176" s="62"/>
      <c r="CC24176" s="62"/>
      <c r="CD24176" s="62"/>
      <c r="CE24176" s="62"/>
      <c r="CF24176" s="62"/>
      <c r="CL24176" s="56" t="s">
        <v>10178</v>
      </c>
      <c r="CM24176" s="56" t="s">
        <v>215</v>
      </c>
      <c r="CN24176" s="56" t="s">
        <v>215</v>
      </c>
      <c r="CO24176" s="52"/>
      <c r="CP24176" s="52"/>
      <c r="CQ24176" s="52"/>
      <c r="CR24176" s="52"/>
      <c r="CS24176" s="52"/>
      <c r="CT24176" s="52"/>
      <c r="CU24176" s="33"/>
      <c r="CV24176" s="33"/>
    </row>
    <row r="24177" spans="74:100">
      <c r="BV24177" s="62"/>
      <c r="BW24177" s="62"/>
      <c r="BX24177" s="62"/>
      <c r="BY24177" s="62"/>
      <c r="BZ24177" s="62"/>
      <c r="CA24177" s="62"/>
      <c r="CB24177" s="62"/>
      <c r="CC24177" s="62"/>
      <c r="CD24177" s="62"/>
      <c r="CE24177" s="62"/>
      <c r="CF24177" s="62"/>
      <c r="CL24177" s="56" t="s">
        <v>10015</v>
      </c>
      <c r="CM24177" s="56" t="s">
        <v>215</v>
      </c>
      <c r="CN24177" s="56" t="s">
        <v>215</v>
      </c>
      <c r="CO24177" s="52"/>
      <c r="CP24177" s="52"/>
      <c r="CQ24177" s="52"/>
      <c r="CR24177" s="52"/>
      <c r="CS24177" s="52"/>
      <c r="CT24177" s="52"/>
      <c r="CU24177" s="33"/>
      <c r="CV24177" s="33"/>
    </row>
    <row r="24178" spans="74:100">
      <c r="BV24178" s="62"/>
      <c r="BW24178" s="62"/>
      <c r="BX24178" s="62"/>
      <c r="BY24178" s="62"/>
      <c r="BZ24178" s="62"/>
      <c r="CA24178" s="62"/>
      <c r="CB24178" s="62"/>
      <c r="CC24178" s="62"/>
      <c r="CD24178" s="62"/>
      <c r="CE24178" s="62"/>
      <c r="CF24178" s="62"/>
      <c r="CL24178" s="56" t="s">
        <v>10139</v>
      </c>
      <c r="CM24178" s="56" t="s">
        <v>216</v>
      </c>
      <c r="CN24178" s="56" t="s">
        <v>216</v>
      </c>
      <c r="CO24178" s="52"/>
      <c r="CP24178" s="52"/>
      <c r="CQ24178" s="52"/>
      <c r="CR24178" s="52"/>
      <c r="CS24178" s="52"/>
      <c r="CT24178" s="52"/>
      <c r="CU24178" s="33"/>
      <c r="CV24178" s="33"/>
    </row>
    <row r="24179" spans="74:100">
      <c r="BV24179" s="62"/>
      <c r="BW24179" s="62"/>
      <c r="BX24179" s="62"/>
      <c r="BY24179" s="62"/>
      <c r="BZ24179" s="62"/>
      <c r="CA24179" s="62"/>
      <c r="CB24179" s="62"/>
      <c r="CC24179" s="62"/>
      <c r="CD24179" s="62"/>
      <c r="CE24179" s="62"/>
      <c r="CF24179" s="62"/>
      <c r="CL24179" s="56" t="s">
        <v>10004</v>
      </c>
      <c r="CM24179" s="56" t="s">
        <v>215</v>
      </c>
      <c r="CN24179" s="56" t="s">
        <v>215</v>
      </c>
      <c r="CO24179" s="52"/>
      <c r="CP24179" s="52"/>
      <c r="CQ24179" s="52"/>
      <c r="CR24179" s="52"/>
      <c r="CS24179" s="52"/>
      <c r="CT24179" s="52"/>
      <c r="CU24179" s="33"/>
      <c r="CV24179" s="33"/>
    </row>
    <row r="24180" spans="74:100">
      <c r="BV24180" s="62"/>
      <c r="BW24180" s="62"/>
      <c r="BX24180" s="62"/>
      <c r="BY24180" s="62"/>
      <c r="BZ24180" s="62"/>
      <c r="CA24180" s="62"/>
      <c r="CB24180" s="62"/>
      <c r="CC24180" s="62"/>
      <c r="CD24180" s="62"/>
      <c r="CE24180" s="62"/>
      <c r="CF24180" s="62"/>
      <c r="CL24180" s="56" t="s">
        <v>10005</v>
      </c>
      <c r="CM24180" s="56" t="s">
        <v>215</v>
      </c>
      <c r="CN24180" s="56" t="s">
        <v>215</v>
      </c>
      <c r="CO24180" s="52"/>
      <c r="CP24180" s="52"/>
      <c r="CQ24180" s="52"/>
      <c r="CR24180" s="52"/>
      <c r="CS24180" s="52"/>
      <c r="CT24180" s="52"/>
      <c r="CU24180" s="33"/>
      <c r="CV24180" s="33"/>
    </row>
    <row r="24181" spans="74:100">
      <c r="BV24181" s="62"/>
      <c r="BW24181" s="62"/>
      <c r="BX24181" s="62"/>
      <c r="BY24181" s="62"/>
      <c r="BZ24181" s="62"/>
      <c r="CA24181" s="62"/>
      <c r="CB24181" s="62"/>
      <c r="CC24181" s="62"/>
      <c r="CD24181" s="62"/>
      <c r="CE24181" s="62"/>
      <c r="CF24181" s="62"/>
      <c r="CL24181" s="56" t="s">
        <v>10091</v>
      </c>
      <c r="CM24181" s="56" t="s">
        <v>216</v>
      </c>
      <c r="CN24181" s="56" t="s">
        <v>216</v>
      </c>
      <c r="CO24181" s="52"/>
      <c r="CP24181" s="52"/>
      <c r="CQ24181" s="52"/>
      <c r="CR24181" s="52"/>
      <c r="CS24181" s="52"/>
      <c r="CT24181" s="52"/>
      <c r="CU24181" s="33"/>
      <c r="CV24181" s="33"/>
    </row>
    <row r="24182" spans="74:100">
      <c r="BV24182" s="62"/>
      <c r="BW24182" s="62"/>
      <c r="BX24182" s="62"/>
      <c r="BY24182" s="62"/>
      <c r="BZ24182" s="62"/>
      <c r="CA24182" s="62"/>
      <c r="CB24182" s="62"/>
      <c r="CC24182" s="62"/>
      <c r="CD24182" s="62"/>
      <c r="CE24182" s="62"/>
      <c r="CF24182" s="62"/>
      <c r="CL24182" s="56" t="s">
        <v>10092</v>
      </c>
      <c r="CM24182" s="56" t="s">
        <v>216</v>
      </c>
      <c r="CN24182" s="56" t="s">
        <v>216</v>
      </c>
      <c r="CO24182" s="52"/>
      <c r="CP24182" s="52"/>
      <c r="CQ24182" s="52"/>
      <c r="CR24182" s="52"/>
      <c r="CS24182" s="52"/>
      <c r="CT24182" s="52"/>
      <c r="CU24182" s="33"/>
      <c r="CV24182" s="33"/>
    </row>
    <row r="24183" spans="74:100">
      <c r="BV24183" s="62"/>
      <c r="BW24183" s="62"/>
      <c r="BX24183" s="62"/>
      <c r="BY24183" s="62"/>
      <c r="BZ24183" s="62"/>
      <c r="CA24183" s="62"/>
      <c r="CB24183" s="62"/>
      <c r="CC24183" s="62"/>
      <c r="CD24183" s="62"/>
      <c r="CE24183" s="62"/>
      <c r="CF24183" s="62"/>
      <c r="CL24183" s="56" t="s">
        <v>10093</v>
      </c>
      <c r="CM24183" s="56" t="s">
        <v>216</v>
      </c>
      <c r="CN24183" s="56" t="s">
        <v>216</v>
      </c>
      <c r="CO24183" s="52"/>
      <c r="CP24183" s="52"/>
      <c r="CQ24183" s="52"/>
      <c r="CR24183" s="52"/>
      <c r="CS24183" s="52"/>
      <c r="CT24183" s="52"/>
      <c r="CU24183" s="33"/>
      <c r="CV24183" s="33"/>
    </row>
    <row r="24184" spans="74:100">
      <c r="BV24184" s="62"/>
      <c r="BW24184" s="62"/>
      <c r="BX24184" s="62"/>
      <c r="BY24184" s="62"/>
      <c r="BZ24184" s="62"/>
      <c r="CA24184" s="62"/>
      <c r="CB24184" s="62"/>
      <c r="CC24184" s="62"/>
      <c r="CD24184" s="62"/>
      <c r="CE24184" s="62"/>
      <c r="CF24184" s="62"/>
      <c r="CL24184" s="56" t="s">
        <v>10095</v>
      </c>
      <c r="CM24184" s="56" t="s">
        <v>216</v>
      </c>
      <c r="CN24184" s="56" t="s">
        <v>216</v>
      </c>
      <c r="CO24184" s="52"/>
      <c r="CP24184" s="52"/>
      <c r="CQ24184" s="52"/>
      <c r="CR24184" s="52"/>
      <c r="CS24184" s="52"/>
      <c r="CT24184" s="52"/>
      <c r="CU24184" s="33"/>
      <c r="CV24184" s="33"/>
    </row>
    <row r="24185" spans="74:100">
      <c r="BV24185" s="62"/>
      <c r="BW24185" s="62"/>
      <c r="BX24185" s="62"/>
      <c r="BY24185" s="62"/>
      <c r="BZ24185" s="62"/>
      <c r="CA24185" s="62"/>
      <c r="CB24185" s="62"/>
      <c r="CC24185" s="62"/>
      <c r="CD24185" s="62"/>
      <c r="CE24185" s="62"/>
      <c r="CF24185" s="62"/>
      <c r="CL24185" s="56" t="s">
        <v>10096</v>
      </c>
      <c r="CM24185" s="56" t="s">
        <v>216</v>
      </c>
      <c r="CN24185" s="56" t="s">
        <v>216</v>
      </c>
      <c r="CO24185" s="52"/>
      <c r="CP24185" s="52"/>
      <c r="CQ24185" s="52"/>
      <c r="CR24185" s="52"/>
      <c r="CS24185" s="52"/>
      <c r="CT24185" s="52"/>
      <c r="CU24185" s="33"/>
      <c r="CV24185" s="33"/>
    </row>
    <row r="24186" spans="74:100">
      <c r="BV24186" s="62"/>
      <c r="BW24186" s="62"/>
      <c r="BX24186" s="62"/>
      <c r="BY24186" s="62"/>
      <c r="BZ24186" s="62"/>
      <c r="CA24186" s="62"/>
      <c r="CB24186" s="62"/>
      <c r="CC24186" s="62"/>
      <c r="CD24186" s="62"/>
      <c r="CE24186" s="62"/>
      <c r="CF24186" s="62"/>
      <c r="CL24186" s="56" t="s">
        <v>29800</v>
      </c>
      <c r="CM24186" s="56" t="s">
        <v>214</v>
      </c>
      <c r="CN24186" s="56" t="s">
        <v>214</v>
      </c>
      <c r="CO24186" s="52"/>
      <c r="CP24186" s="52"/>
      <c r="CQ24186" s="52"/>
      <c r="CR24186" s="52"/>
      <c r="CS24186" s="52"/>
      <c r="CT24186" s="52"/>
      <c r="CU24186" s="33"/>
      <c r="CV24186" s="33"/>
    </row>
    <row r="24187" spans="74:100">
      <c r="BV24187" s="62"/>
      <c r="BW24187" s="62"/>
      <c r="BX24187" s="62"/>
      <c r="BY24187" s="62"/>
      <c r="BZ24187" s="62"/>
      <c r="CA24187" s="62"/>
      <c r="CB24187" s="62"/>
      <c r="CC24187" s="62"/>
      <c r="CD24187" s="62"/>
      <c r="CE24187" s="62"/>
      <c r="CF24187" s="62"/>
      <c r="CL24187" s="56" t="s">
        <v>10016</v>
      </c>
      <c r="CM24187" s="56" t="s">
        <v>215</v>
      </c>
      <c r="CN24187" s="56" t="s">
        <v>215</v>
      </c>
      <c r="CO24187" s="52"/>
      <c r="CP24187" s="52"/>
      <c r="CQ24187" s="52"/>
      <c r="CR24187" s="52"/>
      <c r="CS24187" s="52"/>
      <c r="CT24187" s="52"/>
      <c r="CU24187" s="33"/>
      <c r="CV24187" s="33"/>
    </row>
    <row r="24188" spans="74:100">
      <c r="BV24188" s="62"/>
      <c r="BW24188" s="62"/>
      <c r="BX24188" s="62"/>
      <c r="BY24188" s="62"/>
      <c r="BZ24188" s="62"/>
      <c r="CA24188" s="62"/>
      <c r="CB24188" s="62"/>
      <c r="CC24188" s="62"/>
      <c r="CD24188" s="62"/>
      <c r="CE24188" s="62"/>
      <c r="CF24188" s="62"/>
      <c r="CL24188" s="56" t="s">
        <v>10006</v>
      </c>
      <c r="CM24188" s="56" t="s">
        <v>215</v>
      </c>
      <c r="CN24188" s="56" t="s">
        <v>215</v>
      </c>
      <c r="CO24188" s="52"/>
      <c r="CP24188" s="52"/>
      <c r="CQ24188" s="52"/>
      <c r="CR24188" s="52"/>
      <c r="CS24188" s="52"/>
      <c r="CT24188" s="52"/>
      <c r="CU24188" s="33"/>
      <c r="CV24188" s="33"/>
    </row>
    <row r="24189" spans="74:100">
      <c r="BV24189" s="62"/>
      <c r="BW24189" s="62"/>
      <c r="BX24189" s="62"/>
      <c r="BY24189" s="62"/>
      <c r="BZ24189" s="62"/>
      <c r="CA24189" s="62"/>
      <c r="CB24189" s="62"/>
      <c r="CC24189" s="62"/>
      <c r="CD24189" s="62"/>
      <c r="CE24189" s="62"/>
      <c r="CF24189" s="62"/>
      <c r="CL24189" s="35" t="s">
        <v>10102</v>
      </c>
      <c r="CM24189" s="35" t="s">
        <v>217</v>
      </c>
      <c r="CN24189" s="35" t="s">
        <v>217</v>
      </c>
      <c r="CO24189" s="52"/>
      <c r="CP24189" s="52"/>
      <c r="CQ24189" s="52"/>
      <c r="CR24189" s="52"/>
      <c r="CS24189" s="52"/>
      <c r="CT24189" s="52"/>
      <c r="CU24189" s="33"/>
      <c r="CV24189" s="33"/>
    </row>
    <row r="24190" spans="74:100">
      <c r="BV24190" s="62"/>
      <c r="BW24190" s="62"/>
      <c r="BX24190" s="62"/>
      <c r="BY24190" s="62"/>
      <c r="BZ24190" s="62"/>
      <c r="CA24190" s="62"/>
      <c r="CB24190" s="62"/>
      <c r="CC24190" s="62"/>
      <c r="CD24190" s="62"/>
      <c r="CE24190" s="62"/>
      <c r="CF24190" s="62"/>
      <c r="CL24190" s="35" t="s">
        <v>10103</v>
      </c>
      <c r="CM24190" s="35" t="s">
        <v>217</v>
      </c>
      <c r="CN24190" s="35" t="s">
        <v>217</v>
      </c>
      <c r="CO24190" s="52"/>
      <c r="CP24190" s="52"/>
      <c r="CQ24190" s="52"/>
      <c r="CR24190" s="52"/>
      <c r="CS24190" s="52"/>
      <c r="CT24190" s="52"/>
      <c r="CU24190" s="33"/>
      <c r="CV24190" s="33"/>
    </row>
    <row r="24191" spans="74:100">
      <c r="BV24191" s="62"/>
      <c r="BW24191" s="62"/>
      <c r="BX24191" s="62"/>
      <c r="BY24191" s="62"/>
      <c r="BZ24191" s="62"/>
      <c r="CA24191" s="62"/>
      <c r="CB24191" s="62"/>
      <c r="CC24191" s="62"/>
      <c r="CD24191" s="62"/>
      <c r="CE24191" s="62"/>
      <c r="CF24191" s="62"/>
      <c r="CL24191" s="35" t="s">
        <v>13452</v>
      </c>
      <c r="CM24191" s="35" t="s">
        <v>217</v>
      </c>
      <c r="CN24191" s="35" t="s">
        <v>217</v>
      </c>
      <c r="CO24191" s="52"/>
      <c r="CP24191" s="52"/>
      <c r="CQ24191" s="52"/>
      <c r="CR24191" s="52"/>
      <c r="CS24191" s="52"/>
      <c r="CT24191" s="52"/>
      <c r="CU24191" s="33"/>
      <c r="CV24191" s="33"/>
    </row>
    <row r="24192" spans="74:100">
      <c r="BV24192" s="62"/>
      <c r="BW24192" s="62"/>
      <c r="BX24192" s="62"/>
      <c r="BY24192" s="62"/>
      <c r="BZ24192" s="62"/>
      <c r="CA24192" s="62"/>
      <c r="CB24192" s="62"/>
      <c r="CC24192" s="62"/>
      <c r="CD24192" s="62"/>
      <c r="CE24192" s="62"/>
      <c r="CF24192" s="62"/>
      <c r="CL24192" s="56" t="s">
        <v>2096</v>
      </c>
      <c r="CM24192" s="56" t="s">
        <v>214</v>
      </c>
      <c r="CN24192" s="56" t="s">
        <v>214</v>
      </c>
      <c r="CO24192" s="52"/>
      <c r="CP24192" s="52"/>
      <c r="CQ24192" s="52"/>
      <c r="CR24192" s="52"/>
      <c r="CS24192" s="52"/>
      <c r="CT24192" s="52"/>
      <c r="CU24192" s="33"/>
      <c r="CV24192" s="33"/>
    </row>
    <row r="24193" spans="74:100">
      <c r="BV24193" s="62"/>
      <c r="BW24193" s="62"/>
      <c r="BX24193" s="62"/>
      <c r="BY24193" s="62"/>
      <c r="BZ24193" s="62"/>
      <c r="CA24193" s="62"/>
      <c r="CB24193" s="62"/>
      <c r="CC24193" s="62"/>
      <c r="CD24193" s="62"/>
      <c r="CE24193" s="62"/>
      <c r="CF24193" s="62"/>
      <c r="CL24193" s="56" t="s">
        <v>13455</v>
      </c>
      <c r="CM24193" s="56" t="s">
        <v>214</v>
      </c>
      <c r="CN24193" s="56" t="s">
        <v>214</v>
      </c>
      <c r="CO24193" s="52"/>
      <c r="CP24193" s="52"/>
      <c r="CQ24193" s="52"/>
      <c r="CR24193" s="52"/>
      <c r="CS24193" s="52"/>
      <c r="CT24193" s="52"/>
      <c r="CU24193" s="33"/>
      <c r="CV24193" s="33"/>
    </row>
    <row r="24194" spans="74:100">
      <c r="BV24194" s="62"/>
      <c r="BW24194" s="62"/>
      <c r="BX24194" s="62"/>
      <c r="BY24194" s="62"/>
      <c r="BZ24194" s="62"/>
      <c r="CA24194" s="62"/>
      <c r="CB24194" s="62"/>
      <c r="CC24194" s="62"/>
      <c r="CD24194" s="62"/>
      <c r="CE24194" s="62"/>
      <c r="CF24194" s="62"/>
      <c r="CL24194" s="56" t="s">
        <v>13460</v>
      </c>
      <c r="CM24194" s="56" t="s">
        <v>214</v>
      </c>
      <c r="CN24194" s="56" t="s">
        <v>214</v>
      </c>
      <c r="CO24194" s="52"/>
      <c r="CP24194" s="52"/>
      <c r="CQ24194" s="52"/>
      <c r="CR24194" s="52"/>
      <c r="CS24194" s="52"/>
      <c r="CT24194" s="52"/>
      <c r="CU24194" s="33"/>
      <c r="CV24194" s="33"/>
    </row>
    <row r="24195" spans="74:100">
      <c r="BV24195" s="62"/>
      <c r="BW24195" s="62"/>
      <c r="BX24195" s="62"/>
      <c r="BY24195" s="62"/>
      <c r="BZ24195" s="62"/>
      <c r="CA24195" s="62"/>
      <c r="CB24195" s="62"/>
      <c r="CC24195" s="62"/>
      <c r="CD24195" s="62"/>
      <c r="CE24195" s="62"/>
      <c r="CF24195" s="62"/>
      <c r="CL24195" s="56" t="s">
        <v>13461</v>
      </c>
      <c r="CM24195" s="56" t="s">
        <v>214</v>
      </c>
      <c r="CN24195" s="56" t="s">
        <v>214</v>
      </c>
      <c r="CO24195" s="52"/>
      <c r="CP24195" s="52"/>
      <c r="CQ24195" s="52"/>
      <c r="CR24195" s="52"/>
      <c r="CS24195" s="52"/>
      <c r="CT24195" s="52"/>
      <c r="CU24195" s="33"/>
      <c r="CV24195" s="33"/>
    </row>
    <row r="24196" spans="74:100">
      <c r="BV24196" s="62"/>
      <c r="BW24196" s="62"/>
      <c r="BX24196" s="62"/>
      <c r="BY24196" s="62"/>
      <c r="BZ24196" s="62"/>
      <c r="CA24196" s="62"/>
      <c r="CB24196" s="62"/>
      <c r="CC24196" s="62"/>
      <c r="CD24196" s="62"/>
      <c r="CE24196" s="62"/>
      <c r="CF24196" s="62"/>
      <c r="CL24196" s="56" t="s">
        <v>29801</v>
      </c>
      <c r="CM24196" s="56" t="s">
        <v>214</v>
      </c>
      <c r="CN24196" s="56" t="s">
        <v>214</v>
      </c>
      <c r="CO24196" s="52"/>
      <c r="CP24196" s="52"/>
      <c r="CQ24196" s="52"/>
      <c r="CR24196" s="52"/>
      <c r="CS24196" s="52"/>
      <c r="CT24196" s="52"/>
      <c r="CU24196" s="33"/>
      <c r="CV24196" s="33"/>
    </row>
    <row r="24197" spans="74:100">
      <c r="BV24197" s="62"/>
      <c r="BW24197" s="62"/>
      <c r="BX24197" s="62"/>
      <c r="BY24197" s="62"/>
      <c r="BZ24197" s="62"/>
      <c r="CA24197" s="62"/>
      <c r="CB24197" s="62"/>
      <c r="CC24197" s="62"/>
      <c r="CD24197" s="62"/>
      <c r="CE24197" s="62"/>
      <c r="CF24197" s="62"/>
      <c r="CL24197" s="56" t="s">
        <v>10066</v>
      </c>
      <c r="CM24197" s="56" t="s">
        <v>215</v>
      </c>
      <c r="CN24197" s="56" t="s">
        <v>215</v>
      </c>
      <c r="CO24197" s="52"/>
      <c r="CP24197" s="52"/>
      <c r="CQ24197" s="52"/>
      <c r="CR24197" s="52"/>
      <c r="CS24197" s="52"/>
      <c r="CT24197" s="52"/>
      <c r="CU24197" s="33"/>
      <c r="CV24197" s="33"/>
    </row>
    <row r="24198" spans="74:100">
      <c r="BV24198" s="62"/>
      <c r="BW24198" s="62"/>
      <c r="BX24198" s="62"/>
      <c r="BY24198" s="62"/>
      <c r="BZ24198" s="62"/>
      <c r="CA24198" s="62"/>
      <c r="CB24198" s="62"/>
      <c r="CC24198" s="62"/>
      <c r="CD24198" s="62"/>
      <c r="CE24198" s="62"/>
      <c r="CF24198" s="62"/>
      <c r="CL24198" s="56" t="s">
        <v>10067</v>
      </c>
      <c r="CM24198" s="56" t="s">
        <v>215</v>
      </c>
      <c r="CN24198" s="56" t="s">
        <v>215</v>
      </c>
      <c r="CO24198" s="52"/>
      <c r="CP24198" s="52"/>
      <c r="CQ24198" s="52"/>
      <c r="CR24198" s="52"/>
      <c r="CS24198" s="52"/>
      <c r="CT24198" s="52"/>
      <c r="CU24198" s="33"/>
      <c r="CV24198" s="33"/>
    </row>
    <row r="24199" spans="74:100">
      <c r="BV24199" s="62"/>
      <c r="BW24199" s="62"/>
      <c r="BX24199" s="62"/>
      <c r="BY24199" s="62"/>
      <c r="BZ24199" s="62"/>
      <c r="CA24199" s="62"/>
      <c r="CB24199" s="62"/>
      <c r="CC24199" s="62"/>
      <c r="CD24199" s="62"/>
      <c r="CE24199" s="62"/>
      <c r="CF24199" s="62"/>
      <c r="CL24199" s="56" t="s">
        <v>10116</v>
      </c>
      <c r="CM24199" s="56" t="s">
        <v>216</v>
      </c>
      <c r="CN24199" s="56" t="s">
        <v>216</v>
      </c>
      <c r="CO24199" s="52"/>
      <c r="CP24199" s="52"/>
      <c r="CQ24199" s="52"/>
      <c r="CR24199" s="52"/>
      <c r="CS24199" s="52"/>
      <c r="CT24199" s="52"/>
      <c r="CU24199" s="33"/>
      <c r="CV24199" s="33"/>
    </row>
    <row r="24200" spans="74:100">
      <c r="BV24200" s="62"/>
      <c r="BW24200" s="62"/>
      <c r="BX24200" s="62"/>
      <c r="BY24200" s="62"/>
      <c r="BZ24200" s="62"/>
      <c r="CA24200" s="62"/>
      <c r="CB24200" s="62"/>
      <c r="CC24200" s="62"/>
      <c r="CD24200" s="62"/>
      <c r="CE24200" s="62"/>
      <c r="CF24200" s="62"/>
      <c r="CL24200" s="56" t="s">
        <v>10131</v>
      </c>
      <c r="CM24200" s="56" t="s">
        <v>216</v>
      </c>
      <c r="CN24200" s="56" t="s">
        <v>216</v>
      </c>
      <c r="CO24200" s="52"/>
      <c r="CP24200" s="52"/>
      <c r="CQ24200" s="52"/>
      <c r="CR24200" s="52"/>
      <c r="CS24200" s="52"/>
      <c r="CT24200" s="52"/>
      <c r="CU24200" s="33"/>
      <c r="CV24200" s="33"/>
    </row>
    <row r="24201" spans="74:100">
      <c r="BV24201" s="62"/>
      <c r="BW24201" s="62"/>
      <c r="BX24201" s="62"/>
      <c r="BY24201" s="62"/>
      <c r="BZ24201" s="62"/>
      <c r="CA24201" s="62"/>
      <c r="CB24201" s="62"/>
      <c r="CC24201" s="62"/>
      <c r="CD24201" s="62"/>
      <c r="CE24201" s="62"/>
      <c r="CF24201" s="62"/>
      <c r="CL24201" s="35" t="s">
        <v>29802</v>
      </c>
      <c r="CM24201" s="35" t="s">
        <v>217</v>
      </c>
      <c r="CN24201" s="35" t="s">
        <v>217</v>
      </c>
      <c r="CO24201" s="52"/>
      <c r="CP24201" s="52"/>
      <c r="CQ24201" s="52"/>
      <c r="CR24201" s="52"/>
      <c r="CS24201" s="52"/>
      <c r="CT24201" s="52"/>
      <c r="CU24201" s="33"/>
      <c r="CV24201" s="33"/>
    </row>
    <row r="24202" spans="74:100">
      <c r="BV24202" s="62"/>
      <c r="BW24202" s="62"/>
      <c r="BX24202" s="62"/>
      <c r="BY24202" s="62"/>
      <c r="BZ24202" s="62"/>
      <c r="CA24202" s="62"/>
      <c r="CB24202" s="62"/>
      <c r="CC24202" s="62"/>
      <c r="CD24202" s="62"/>
      <c r="CE24202" s="62"/>
      <c r="CF24202" s="62"/>
      <c r="CL24202" s="56" t="s">
        <v>10068</v>
      </c>
      <c r="CM24202" s="56" t="s">
        <v>215</v>
      </c>
      <c r="CN24202" s="56" t="s">
        <v>215</v>
      </c>
      <c r="CO24202" s="52"/>
      <c r="CP24202" s="52"/>
      <c r="CQ24202" s="52"/>
      <c r="CR24202" s="52"/>
      <c r="CS24202" s="52"/>
      <c r="CT24202" s="52"/>
      <c r="CU24202" s="33"/>
      <c r="CV24202" s="33"/>
    </row>
    <row r="24203" spans="74:100">
      <c r="BV24203" s="62"/>
      <c r="BW24203" s="62"/>
      <c r="BX24203" s="62"/>
      <c r="BY24203" s="62"/>
      <c r="BZ24203" s="62"/>
      <c r="CA24203" s="62"/>
      <c r="CB24203" s="62"/>
      <c r="CC24203" s="62"/>
      <c r="CD24203" s="62"/>
      <c r="CE24203" s="62"/>
      <c r="CF24203" s="62"/>
      <c r="CL24203" s="56" t="s">
        <v>10069</v>
      </c>
      <c r="CM24203" s="56" t="s">
        <v>215</v>
      </c>
      <c r="CN24203" s="56" t="s">
        <v>215</v>
      </c>
      <c r="CO24203" s="52"/>
      <c r="CP24203" s="52"/>
      <c r="CQ24203" s="52"/>
      <c r="CR24203" s="52"/>
      <c r="CS24203" s="52"/>
      <c r="CT24203" s="52"/>
      <c r="CU24203" s="33"/>
      <c r="CV24203" s="33"/>
    </row>
    <row r="24204" spans="74:100">
      <c r="BV24204" s="62"/>
      <c r="BW24204" s="62"/>
      <c r="BX24204" s="62"/>
      <c r="BY24204" s="62"/>
      <c r="BZ24204" s="62"/>
      <c r="CA24204" s="62"/>
      <c r="CB24204" s="62"/>
      <c r="CC24204" s="62"/>
      <c r="CD24204" s="62"/>
      <c r="CE24204" s="62"/>
      <c r="CF24204" s="62"/>
      <c r="CL24204" s="56" t="s">
        <v>10111</v>
      </c>
      <c r="CM24204" s="56" t="s">
        <v>215</v>
      </c>
      <c r="CN24204" s="56" t="s">
        <v>215</v>
      </c>
      <c r="CO24204" s="52"/>
      <c r="CP24204" s="52"/>
      <c r="CQ24204" s="52"/>
      <c r="CR24204" s="52"/>
      <c r="CS24204" s="52"/>
      <c r="CT24204" s="52"/>
      <c r="CU24204" s="33"/>
      <c r="CV24204" s="33"/>
    </row>
    <row r="24205" spans="74:100">
      <c r="BV24205" s="62"/>
      <c r="BW24205" s="62"/>
      <c r="BX24205" s="62"/>
      <c r="BY24205" s="62"/>
      <c r="BZ24205" s="62"/>
      <c r="CA24205" s="62"/>
      <c r="CB24205" s="62"/>
      <c r="CC24205" s="62"/>
      <c r="CD24205" s="62"/>
      <c r="CE24205" s="62"/>
      <c r="CF24205" s="62"/>
      <c r="CL24205" s="56" t="s">
        <v>10112</v>
      </c>
      <c r="CM24205" s="56" t="s">
        <v>215</v>
      </c>
      <c r="CN24205" s="56" t="s">
        <v>215</v>
      </c>
      <c r="CO24205" s="52"/>
      <c r="CP24205" s="52"/>
      <c r="CQ24205" s="52"/>
      <c r="CR24205" s="52"/>
      <c r="CS24205" s="52"/>
      <c r="CT24205" s="52"/>
      <c r="CU24205" s="33"/>
      <c r="CV24205" s="33"/>
    </row>
    <row r="24206" spans="74:100">
      <c r="BV24206" s="62"/>
      <c r="BW24206" s="62"/>
      <c r="BX24206" s="62"/>
      <c r="BY24206" s="62"/>
      <c r="BZ24206" s="62"/>
      <c r="CA24206" s="62"/>
      <c r="CB24206" s="62"/>
      <c r="CC24206" s="62"/>
      <c r="CD24206" s="62"/>
      <c r="CE24206" s="62"/>
      <c r="CF24206" s="62"/>
      <c r="CL24206" s="56" t="s">
        <v>10070</v>
      </c>
      <c r="CM24206" s="56" t="s">
        <v>215</v>
      </c>
      <c r="CN24206" s="56" t="s">
        <v>215</v>
      </c>
      <c r="CO24206" s="52"/>
      <c r="CP24206" s="52"/>
      <c r="CQ24206" s="52"/>
      <c r="CR24206" s="52"/>
      <c r="CS24206" s="52"/>
      <c r="CT24206" s="52"/>
      <c r="CU24206" s="33"/>
      <c r="CV24206" s="33"/>
    </row>
    <row r="24207" spans="74:100">
      <c r="BV24207" s="62"/>
      <c r="BW24207" s="62"/>
      <c r="BX24207" s="62"/>
      <c r="BY24207" s="62"/>
      <c r="BZ24207" s="62"/>
      <c r="CA24207" s="62"/>
      <c r="CB24207" s="62"/>
      <c r="CC24207" s="62"/>
      <c r="CD24207" s="62"/>
      <c r="CE24207" s="62"/>
      <c r="CF24207" s="62"/>
      <c r="CL24207" s="56" t="s">
        <v>10070</v>
      </c>
      <c r="CM24207" s="56" t="s">
        <v>216</v>
      </c>
      <c r="CN24207" s="56" t="s">
        <v>216</v>
      </c>
      <c r="CO24207" s="52"/>
      <c r="CP24207" s="52"/>
      <c r="CQ24207" s="52"/>
      <c r="CR24207" s="52"/>
      <c r="CS24207" s="52"/>
      <c r="CT24207" s="52"/>
      <c r="CU24207" s="33"/>
      <c r="CV24207" s="33"/>
    </row>
    <row r="24208" spans="74:100">
      <c r="BV24208" s="62"/>
      <c r="BW24208" s="62"/>
      <c r="BX24208" s="62"/>
      <c r="BY24208" s="62"/>
      <c r="BZ24208" s="62"/>
      <c r="CA24208" s="62"/>
      <c r="CB24208" s="62"/>
      <c r="CC24208" s="62"/>
      <c r="CD24208" s="62"/>
      <c r="CE24208" s="62"/>
      <c r="CF24208" s="62"/>
      <c r="CL24208" s="56" t="s">
        <v>10171</v>
      </c>
      <c r="CM24208" s="56" t="s">
        <v>216</v>
      </c>
      <c r="CN24208" s="56" t="s">
        <v>216</v>
      </c>
      <c r="CO24208" s="52"/>
      <c r="CP24208" s="52"/>
      <c r="CQ24208" s="52"/>
      <c r="CR24208" s="52"/>
      <c r="CS24208" s="52"/>
      <c r="CT24208" s="52"/>
      <c r="CU24208" s="33"/>
      <c r="CV24208" s="33"/>
    </row>
    <row r="24209" spans="74:100">
      <c r="BV24209" s="62"/>
      <c r="BW24209" s="62"/>
      <c r="BX24209" s="62"/>
      <c r="BY24209" s="62"/>
      <c r="BZ24209" s="62"/>
      <c r="CA24209" s="62"/>
      <c r="CB24209" s="62"/>
      <c r="CC24209" s="62"/>
      <c r="CD24209" s="62"/>
      <c r="CE24209" s="62"/>
      <c r="CF24209" s="62"/>
      <c r="CL24209" s="35" t="s">
        <v>10198</v>
      </c>
      <c r="CM24209" s="35" t="s">
        <v>217</v>
      </c>
      <c r="CN24209" s="35" t="s">
        <v>217</v>
      </c>
      <c r="CO24209" s="52"/>
      <c r="CP24209" s="52"/>
      <c r="CQ24209" s="52"/>
      <c r="CR24209" s="52"/>
      <c r="CS24209" s="52"/>
      <c r="CT24209" s="52"/>
      <c r="CU24209" s="33"/>
      <c r="CV24209" s="33"/>
    </row>
    <row r="24210" spans="74:100">
      <c r="BV24210" s="62"/>
      <c r="BW24210" s="62"/>
      <c r="BX24210" s="62"/>
      <c r="BY24210" s="62"/>
      <c r="BZ24210" s="62"/>
      <c r="CA24210" s="62"/>
      <c r="CB24210" s="62"/>
      <c r="CC24210" s="62"/>
      <c r="CD24210" s="62"/>
      <c r="CE24210" s="62"/>
      <c r="CF24210" s="62"/>
      <c r="CL24210" s="56" t="s">
        <v>10127</v>
      </c>
      <c r="CM24210" s="56" t="s">
        <v>216</v>
      </c>
      <c r="CN24210" s="56" t="s">
        <v>216</v>
      </c>
      <c r="CO24210" s="52"/>
      <c r="CP24210" s="52"/>
      <c r="CQ24210" s="52"/>
      <c r="CR24210" s="52"/>
      <c r="CS24210" s="52"/>
      <c r="CT24210" s="52"/>
      <c r="CU24210" s="33"/>
      <c r="CV24210" s="33"/>
    </row>
    <row r="24211" spans="74:100">
      <c r="BV24211" s="62"/>
      <c r="BW24211" s="62"/>
      <c r="BX24211" s="62"/>
      <c r="BY24211" s="62"/>
      <c r="BZ24211" s="62"/>
      <c r="CA24211" s="62"/>
      <c r="CB24211" s="62"/>
      <c r="CC24211" s="62"/>
      <c r="CD24211" s="62"/>
      <c r="CE24211" s="62"/>
      <c r="CF24211" s="62"/>
      <c r="CL24211" s="56" t="s">
        <v>10035</v>
      </c>
      <c r="CM24211" s="56" t="s">
        <v>215</v>
      </c>
      <c r="CN24211" s="56" t="s">
        <v>215</v>
      </c>
      <c r="CO24211" s="52"/>
      <c r="CP24211" s="52"/>
      <c r="CQ24211" s="52"/>
      <c r="CR24211" s="52"/>
      <c r="CS24211" s="52"/>
      <c r="CT24211" s="52"/>
      <c r="CU24211" s="33"/>
      <c r="CV24211" s="33"/>
    </row>
    <row r="24212" spans="74:100">
      <c r="BV24212" s="62"/>
      <c r="BW24212" s="62"/>
      <c r="BX24212" s="62"/>
      <c r="BY24212" s="62"/>
      <c r="BZ24212" s="62"/>
      <c r="CA24212" s="62"/>
      <c r="CB24212" s="62"/>
      <c r="CC24212" s="62"/>
      <c r="CD24212" s="62"/>
      <c r="CE24212" s="62"/>
      <c r="CF24212" s="62"/>
      <c r="CL24212" s="56" t="s">
        <v>10140</v>
      </c>
      <c r="CM24212" s="56" t="s">
        <v>216</v>
      </c>
      <c r="CN24212" s="56" t="s">
        <v>216</v>
      </c>
      <c r="CO24212" s="52"/>
      <c r="CP24212" s="52"/>
      <c r="CQ24212" s="52"/>
      <c r="CR24212" s="52"/>
      <c r="CS24212" s="52"/>
      <c r="CT24212" s="52"/>
      <c r="CU24212" s="33"/>
      <c r="CV24212" s="33"/>
    </row>
    <row r="24213" spans="74:100">
      <c r="BV24213" s="62"/>
      <c r="BW24213" s="62"/>
      <c r="BX24213" s="62"/>
      <c r="BY24213" s="62"/>
      <c r="BZ24213" s="62"/>
      <c r="CA24213" s="62"/>
      <c r="CB24213" s="62"/>
      <c r="CC24213" s="62"/>
      <c r="CD24213" s="62"/>
      <c r="CE24213" s="62"/>
      <c r="CF24213" s="62"/>
      <c r="CL24213" s="56" t="s">
        <v>10141</v>
      </c>
      <c r="CM24213" s="56" t="s">
        <v>216</v>
      </c>
      <c r="CN24213" s="56" t="s">
        <v>216</v>
      </c>
      <c r="CO24213" s="52"/>
      <c r="CP24213" s="52"/>
      <c r="CQ24213" s="52"/>
      <c r="CR24213" s="52"/>
      <c r="CS24213" s="52"/>
      <c r="CT24213" s="52"/>
      <c r="CU24213" s="33"/>
      <c r="CV24213" s="33"/>
    </row>
    <row r="24214" spans="74:100">
      <c r="BV24214" s="62"/>
      <c r="BW24214" s="62"/>
      <c r="BX24214" s="62"/>
      <c r="BY24214" s="62"/>
      <c r="BZ24214" s="62"/>
      <c r="CA24214" s="62"/>
      <c r="CB24214" s="62"/>
      <c r="CC24214" s="62"/>
      <c r="CD24214" s="62"/>
      <c r="CE24214" s="62"/>
      <c r="CF24214" s="62"/>
      <c r="CL24214" s="56" t="s">
        <v>9977</v>
      </c>
      <c r="CM24214" s="56" t="s">
        <v>216</v>
      </c>
      <c r="CN24214" s="56" t="s">
        <v>216</v>
      </c>
      <c r="CO24214" s="52"/>
      <c r="CP24214" s="52"/>
      <c r="CQ24214" s="52"/>
      <c r="CR24214" s="52"/>
      <c r="CS24214" s="52"/>
      <c r="CT24214" s="52"/>
      <c r="CU24214" s="33"/>
      <c r="CV24214" s="33"/>
    </row>
    <row r="24215" spans="74:100">
      <c r="BV24215" s="62"/>
      <c r="BW24215" s="62"/>
      <c r="BX24215" s="62"/>
      <c r="BY24215" s="62"/>
      <c r="BZ24215" s="62"/>
      <c r="CA24215" s="62"/>
      <c r="CB24215" s="62"/>
      <c r="CC24215" s="62"/>
      <c r="CD24215" s="62"/>
      <c r="CE24215" s="62"/>
      <c r="CF24215" s="62"/>
      <c r="CL24215" s="56" t="s">
        <v>9978</v>
      </c>
      <c r="CM24215" s="56" t="s">
        <v>216</v>
      </c>
      <c r="CN24215" s="56" t="s">
        <v>216</v>
      </c>
      <c r="CO24215" s="52"/>
      <c r="CP24215" s="52"/>
      <c r="CQ24215" s="52"/>
      <c r="CR24215" s="52"/>
      <c r="CS24215" s="52"/>
      <c r="CT24215" s="52"/>
      <c r="CU24215" s="33"/>
      <c r="CV24215" s="33"/>
    </row>
    <row r="24216" spans="74:100">
      <c r="BV24216" s="62"/>
      <c r="BW24216" s="62"/>
      <c r="BX24216" s="62"/>
      <c r="BY24216" s="62"/>
      <c r="BZ24216" s="62"/>
      <c r="CA24216" s="62"/>
      <c r="CB24216" s="62"/>
      <c r="CC24216" s="62"/>
      <c r="CD24216" s="62"/>
      <c r="CE24216" s="62"/>
      <c r="CF24216" s="62"/>
      <c r="CL24216" s="56" t="s">
        <v>10071</v>
      </c>
      <c r="CM24216" s="56" t="s">
        <v>215</v>
      </c>
      <c r="CN24216" s="56" t="s">
        <v>215</v>
      </c>
      <c r="CO24216" s="52"/>
      <c r="CP24216" s="52"/>
      <c r="CQ24216" s="52"/>
      <c r="CR24216" s="52"/>
      <c r="CS24216" s="52"/>
      <c r="CT24216" s="52"/>
      <c r="CU24216" s="33"/>
      <c r="CV24216" s="33"/>
    </row>
    <row r="24217" spans="74:100">
      <c r="BV24217" s="62"/>
      <c r="BW24217" s="62"/>
      <c r="BX24217" s="62"/>
      <c r="BY24217" s="62"/>
      <c r="BZ24217" s="62"/>
      <c r="CA24217" s="62"/>
      <c r="CB24217" s="62"/>
      <c r="CC24217" s="62"/>
      <c r="CD24217" s="62"/>
      <c r="CE24217" s="62"/>
      <c r="CF24217" s="62"/>
      <c r="CL24217" s="56" t="s">
        <v>29803</v>
      </c>
      <c r="CM24217" s="56" t="s">
        <v>214</v>
      </c>
      <c r="CN24217" s="56" t="s">
        <v>214</v>
      </c>
      <c r="CO24217" s="52"/>
      <c r="CP24217" s="52"/>
      <c r="CQ24217" s="52"/>
      <c r="CR24217" s="52"/>
      <c r="CS24217" s="52"/>
      <c r="CT24217" s="52"/>
      <c r="CU24217" s="33"/>
      <c r="CV24217" s="33"/>
    </row>
    <row r="24218" spans="74:100">
      <c r="BV24218" s="62"/>
      <c r="BW24218" s="62"/>
      <c r="BX24218" s="62"/>
      <c r="BY24218" s="62"/>
      <c r="BZ24218" s="62"/>
      <c r="CA24218" s="62"/>
      <c r="CB24218" s="62"/>
      <c r="CC24218" s="62"/>
      <c r="CD24218" s="62"/>
      <c r="CE24218" s="62"/>
      <c r="CF24218" s="62"/>
      <c r="CL24218" s="56" t="s">
        <v>29804</v>
      </c>
      <c r="CM24218" s="56" t="s">
        <v>214</v>
      </c>
      <c r="CN24218" s="56" t="s">
        <v>214</v>
      </c>
      <c r="CO24218" s="52"/>
      <c r="CP24218" s="52"/>
      <c r="CQ24218" s="52"/>
      <c r="CR24218" s="52"/>
      <c r="CS24218" s="52"/>
      <c r="CT24218" s="52"/>
      <c r="CU24218" s="33"/>
      <c r="CV24218" s="33"/>
    </row>
    <row r="24219" spans="74:100">
      <c r="BV24219" s="62"/>
      <c r="BW24219" s="62"/>
      <c r="BX24219" s="62"/>
      <c r="BY24219" s="62"/>
      <c r="BZ24219" s="62"/>
      <c r="CA24219" s="62"/>
      <c r="CB24219" s="62"/>
      <c r="CC24219" s="62"/>
      <c r="CD24219" s="62"/>
      <c r="CE24219" s="62"/>
      <c r="CF24219" s="62"/>
      <c r="CL24219" s="56" t="s">
        <v>10186</v>
      </c>
      <c r="CM24219" s="56" t="s">
        <v>215</v>
      </c>
      <c r="CN24219" s="56" t="s">
        <v>215</v>
      </c>
      <c r="CO24219" s="52"/>
      <c r="CP24219" s="52"/>
      <c r="CQ24219" s="52"/>
      <c r="CR24219" s="52"/>
      <c r="CS24219" s="52"/>
      <c r="CT24219" s="52"/>
      <c r="CU24219" s="33"/>
      <c r="CV24219" s="33"/>
    </row>
    <row r="24220" spans="74:100">
      <c r="BV24220" s="62"/>
      <c r="BW24220" s="62"/>
      <c r="BX24220" s="62"/>
      <c r="BY24220" s="62"/>
      <c r="BZ24220" s="62"/>
      <c r="CA24220" s="62"/>
      <c r="CB24220" s="62"/>
      <c r="CC24220" s="62"/>
      <c r="CD24220" s="62"/>
      <c r="CE24220" s="62"/>
      <c r="CF24220" s="62"/>
      <c r="CL24220" s="56" t="s">
        <v>10072</v>
      </c>
      <c r="CM24220" s="56" t="s">
        <v>215</v>
      </c>
      <c r="CN24220" s="56" t="s">
        <v>215</v>
      </c>
      <c r="CO24220" s="52"/>
      <c r="CP24220" s="52"/>
      <c r="CQ24220" s="52"/>
      <c r="CR24220" s="52"/>
      <c r="CS24220" s="52"/>
      <c r="CT24220" s="52"/>
      <c r="CU24220" s="33"/>
      <c r="CV24220" s="33"/>
    </row>
    <row r="24221" spans="74:100">
      <c r="BV24221" s="62"/>
      <c r="BW24221" s="62"/>
      <c r="BX24221" s="62"/>
      <c r="BY24221" s="62"/>
      <c r="BZ24221" s="62"/>
      <c r="CA24221" s="62"/>
      <c r="CB24221" s="62"/>
      <c r="CC24221" s="62"/>
      <c r="CD24221" s="62"/>
      <c r="CE24221" s="62"/>
      <c r="CF24221" s="62"/>
      <c r="CL24221" s="56" t="s">
        <v>10007</v>
      </c>
      <c r="CM24221" s="56" t="s">
        <v>215</v>
      </c>
      <c r="CN24221" s="56" t="s">
        <v>215</v>
      </c>
      <c r="CO24221" s="52"/>
      <c r="CP24221" s="52"/>
      <c r="CQ24221" s="52"/>
      <c r="CR24221" s="52"/>
      <c r="CS24221" s="52"/>
      <c r="CT24221" s="52"/>
      <c r="CU24221" s="33"/>
      <c r="CV24221" s="33"/>
    </row>
    <row r="24222" spans="74:100">
      <c r="BV24222" s="62"/>
      <c r="BW24222" s="62"/>
      <c r="BX24222" s="62"/>
      <c r="BY24222" s="62"/>
      <c r="BZ24222" s="62"/>
      <c r="CA24222" s="62"/>
      <c r="CB24222" s="62"/>
      <c r="CC24222" s="62"/>
      <c r="CD24222" s="62"/>
      <c r="CE24222" s="62"/>
      <c r="CF24222" s="62"/>
      <c r="CL24222" s="56" t="s">
        <v>29805</v>
      </c>
      <c r="CM24222" s="56" t="s">
        <v>214</v>
      </c>
      <c r="CN24222" s="56" t="s">
        <v>214</v>
      </c>
      <c r="CO24222" s="52"/>
      <c r="CP24222" s="52"/>
      <c r="CQ24222" s="52"/>
      <c r="CR24222" s="52"/>
      <c r="CS24222" s="52"/>
      <c r="CT24222" s="52"/>
      <c r="CU24222" s="33"/>
      <c r="CV24222" s="33"/>
    </row>
    <row r="24223" spans="74:100">
      <c r="BV24223" s="62"/>
      <c r="BW24223" s="62"/>
      <c r="BX24223" s="62"/>
      <c r="BY24223" s="62"/>
      <c r="BZ24223" s="62"/>
      <c r="CA24223" s="62"/>
      <c r="CB24223" s="62"/>
      <c r="CC24223" s="62"/>
      <c r="CD24223" s="62"/>
      <c r="CE24223" s="62"/>
      <c r="CF24223" s="62"/>
      <c r="CL24223" s="56" t="s">
        <v>10113</v>
      </c>
      <c r="CM24223" s="56" t="s">
        <v>216</v>
      </c>
      <c r="CN24223" s="56" t="s">
        <v>216</v>
      </c>
      <c r="CO24223" s="52"/>
      <c r="CP24223" s="52"/>
      <c r="CQ24223" s="52"/>
      <c r="CR24223" s="52"/>
      <c r="CS24223" s="52"/>
      <c r="CT24223" s="52"/>
      <c r="CU24223" s="33"/>
      <c r="CV24223" s="33"/>
    </row>
    <row r="24224" spans="74:100">
      <c r="BV24224" s="62"/>
      <c r="BW24224" s="62"/>
      <c r="BX24224" s="62"/>
      <c r="BY24224" s="62"/>
      <c r="BZ24224" s="62"/>
      <c r="CA24224" s="62"/>
      <c r="CB24224" s="62"/>
      <c r="CC24224" s="62"/>
      <c r="CD24224" s="62"/>
      <c r="CE24224" s="62"/>
      <c r="CF24224" s="62"/>
      <c r="CL24224" s="56" t="s">
        <v>10117</v>
      </c>
      <c r="CM24224" s="56" t="s">
        <v>216</v>
      </c>
      <c r="CN24224" s="56" t="s">
        <v>216</v>
      </c>
      <c r="CO24224" s="52"/>
      <c r="CP24224" s="52"/>
      <c r="CQ24224" s="52"/>
      <c r="CR24224" s="52"/>
      <c r="CS24224" s="52"/>
      <c r="CT24224" s="52"/>
      <c r="CU24224" s="33"/>
      <c r="CV24224" s="33"/>
    </row>
    <row r="24225" spans="74:100">
      <c r="BV24225" s="62"/>
      <c r="BW24225" s="62"/>
      <c r="BX24225" s="62"/>
      <c r="BY24225" s="62"/>
      <c r="BZ24225" s="62"/>
      <c r="CA24225" s="62"/>
      <c r="CB24225" s="62"/>
      <c r="CC24225" s="62"/>
      <c r="CD24225" s="62"/>
      <c r="CE24225" s="62"/>
      <c r="CF24225" s="62"/>
      <c r="CL24225" s="56" t="s">
        <v>10118</v>
      </c>
      <c r="CM24225" s="56" t="s">
        <v>216</v>
      </c>
      <c r="CN24225" s="56" t="s">
        <v>216</v>
      </c>
      <c r="CO24225" s="52"/>
      <c r="CP24225" s="52"/>
      <c r="CQ24225" s="52"/>
      <c r="CR24225" s="52"/>
      <c r="CS24225" s="52"/>
      <c r="CT24225" s="52"/>
      <c r="CU24225" s="33"/>
      <c r="CV24225" s="33"/>
    </row>
    <row r="24226" spans="74:100">
      <c r="BV24226" s="62"/>
      <c r="BW24226" s="62"/>
      <c r="BX24226" s="62"/>
      <c r="BY24226" s="62"/>
      <c r="BZ24226" s="62"/>
      <c r="CA24226" s="62"/>
      <c r="CB24226" s="62"/>
      <c r="CC24226" s="62"/>
      <c r="CD24226" s="62"/>
      <c r="CE24226" s="62"/>
      <c r="CF24226" s="62"/>
      <c r="CL24226" s="56" t="s">
        <v>10142</v>
      </c>
      <c r="CM24226" s="56" t="s">
        <v>216</v>
      </c>
      <c r="CN24226" s="56" t="s">
        <v>216</v>
      </c>
      <c r="CO24226" s="52"/>
      <c r="CP24226" s="52"/>
      <c r="CQ24226" s="52"/>
      <c r="CR24226" s="52"/>
      <c r="CS24226" s="52"/>
      <c r="CT24226" s="52"/>
      <c r="CU24226" s="33"/>
      <c r="CV24226" s="33"/>
    </row>
    <row r="24227" spans="74:100">
      <c r="BV24227" s="62"/>
      <c r="BW24227" s="62"/>
      <c r="BX24227" s="62"/>
      <c r="BY24227" s="62"/>
      <c r="BZ24227" s="62"/>
      <c r="CA24227" s="62"/>
      <c r="CB24227" s="62"/>
      <c r="CC24227" s="62"/>
      <c r="CD24227" s="62"/>
      <c r="CE24227" s="62"/>
      <c r="CF24227" s="62"/>
      <c r="CL24227" s="56" t="s">
        <v>10157</v>
      </c>
      <c r="CM24227" s="56" t="s">
        <v>216</v>
      </c>
      <c r="CN24227" s="56" t="s">
        <v>216</v>
      </c>
      <c r="CO24227" s="52"/>
      <c r="CP24227" s="52"/>
      <c r="CQ24227" s="52"/>
      <c r="CR24227" s="52"/>
      <c r="CS24227" s="52"/>
      <c r="CT24227" s="52"/>
      <c r="CU24227" s="33"/>
      <c r="CV24227" s="33"/>
    </row>
    <row r="24228" spans="74:100">
      <c r="BV24228" s="62"/>
      <c r="BW24228" s="62"/>
      <c r="BX24228" s="62"/>
      <c r="BY24228" s="62"/>
      <c r="BZ24228" s="62"/>
      <c r="CA24228" s="62"/>
      <c r="CB24228" s="62"/>
      <c r="CC24228" s="62"/>
      <c r="CD24228" s="62"/>
      <c r="CE24228" s="62"/>
      <c r="CF24228" s="62"/>
      <c r="CL24228" s="56" t="s">
        <v>9979</v>
      </c>
      <c r="CM24228" s="56" t="s">
        <v>216</v>
      </c>
      <c r="CN24228" s="56" t="s">
        <v>216</v>
      </c>
      <c r="CO24228" s="52"/>
      <c r="CP24228" s="52"/>
      <c r="CQ24228" s="52"/>
      <c r="CR24228" s="52"/>
      <c r="CS24228" s="52"/>
      <c r="CT24228" s="52"/>
      <c r="CU24228" s="33"/>
      <c r="CV24228" s="33"/>
    </row>
    <row r="24229" spans="74:100">
      <c r="BV24229" s="62"/>
      <c r="BW24229" s="62"/>
      <c r="BX24229" s="62"/>
      <c r="BY24229" s="62"/>
      <c r="BZ24229" s="62"/>
      <c r="CA24229" s="62"/>
      <c r="CB24229" s="62"/>
      <c r="CC24229" s="62"/>
      <c r="CD24229" s="62"/>
      <c r="CE24229" s="62"/>
      <c r="CF24229" s="62"/>
      <c r="CL24229" s="56" t="s">
        <v>10132</v>
      </c>
      <c r="CM24229" s="56" t="s">
        <v>216</v>
      </c>
      <c r="CN24229" s="56" t="s">
        <v>216</v>
      </c>
      <c r="CO24229" s="52"/>
      <c r="CP24229" s="52"/>
      <c r="CQ24229" s="52"/>
      <c r="CR24229" s="52"/>
      <c r="CS24229" s="52"/>
      <c r="CT24229" s="52"/>
      <c r="CU24229" s="33"/>
      <c r="CV24229" s="33"/>
    </row>
    <row r="24230" spans="74:100">
      <c r="BV24230" s="62"/>
      <c r="BW24230" s="62"/>
      <c r="BX24230" s="62"/>
      <c r="BY24230" s="62"/>
      <c r="BZ24230" s="62"/>
      <c r="CA24230" s="62"/>
      <c r="CB24230" s="62"/>
      <c r="CC24230" s="62"/>
      <c r="CD24230" s="62"/>
      <c r="CE24230" s="62"/>
      <c r="CF24230" s="62"/>
      <c r="CL24230" s="56" t="s">
        <v>10128</v>
      </c>
      <c r="CM24230" s="56" t="s">
        <v>216</v>
      </c>
      <c r="CN24230" s="56" t="s">
        <v>216</v>
      </c>
      <c r="CO24230" s="52"/>
      <c r="CP24230" s="52"/>
      <c r="CQ24230" s="52"/>
      <c r="CR24230" s="52"/>
      <c r="CS24230" s="52"/>
      <c r="CT24230" s="52"/>
      <c r="CU24230" s="33"/>
      <c r="CV24230" s="33"/>
    </row>
    <row r="24231" spans="74:100">
      <c r="BV24231" s="62"/>
      <c r="BW24231" s="62"/>
      <c r="BX24231" s="62"/>
      <c r="BY24231" s="62"/>
      <c r="BZ24231" s="62"/>
      <c r="CA24231" s="62"/>
      <c r="CB24231" s="62"/>
      <c r="CC24231" s="62"/>
      <c r="CD24231" s="62"/>
      <c r="CE24231" s="62"/>
      <c r="CF24231" s="62"/>
      <c r="CL24231" s="56" t="s">
        <v>26099</v>
      </c>
      <c r="CM24231" s="56" t="s">
        <v>215</v>
      </c>
      <c r="CN24231" s="56" t="s">
        <v>215</v>
      </c>
      <c r="CO24231" s="52"/>
      <c r="CP24231" s="52"/>
      <c r="CQ24231" s="52"/>
      <c r="CR24231" s="52"/>
      <c r="CS24231" s="52"/>
      <c r="CT24231" s="52"/>
      <c r="CU24231" s="33"/>
      <c r="CV24231" s="33"/>
    </row>
    <row r="24232" spans="74:100">
      <c r="BV24232" s="62"/>
      <c r="BW24232" s="62"/>
      <c r="BX24232" s="62"/>
      <c r="BY24232" s="62"/>
      <c r="BZ24232" s="62"/>
      <c r="CA24232" s="62"/>
      <c r="CB24232" s="62"/>
      <c r="CC24232" s="62"/>
      <c r="CD24232" s="62"/>
      <c r="CE24232" s="62"/>
      <c r="CF24232" s="62"/>
      <c r="CL24232" s="56" t="s">
        <v>10187</v>
      </c>
      <c r="CM24232" s="56" t="s">
        <v>215</v>
      </c>
      <c r="CN24232" s="56" t="s">
        <v>215</v>
      </c>
      <c r="CO24232" s="52"/>
      <c r="CP24232" s="52"/>
      <c r="CQ24232" s="52"/>
      <c r="CR24232" s="52"/>
      <c r="CS24232" s="52"/>
      <c r="CT24232" s="52"/>
      <c r="CU24232" s="33"/>
      <c r="CV24232" s="33"/>
    </row>
    <row r="24233" spans="74:100">
      <c r="BV24233" s="62"/>
      <c r="BW24233" s="62"/>
      <c r="BX24233" s="62"/>
      <c r="BY24233" s="62"/>
      <c r="BZ24233" s="62"/>
      <c r="CA24233" s="62"/>
      <c r="CB24233" s="62"/>
      <c r="CC24233" s="62"/>
      <c r="CD24233" s="62"/>
      <c r="CE24233" s="62"/>
      <c r="CF24233" s="62"/>
      <c r="CL24233" s="56" t="s">
        <v>10188</v>
      </c>
      <c r="CM24233" s="56" t="s">
        <v>215</v>
      </c>
      <c r="CN24233" s="56" t="s">
        <v>215</v>
      </c>
      <c r="CO24233" s="52"/>
      <c r="CP24233" s="52"/>
      <c r="CQ24233" s="52"/>
      <c r="CR24233" s="52"/>
      <c r="CS24233" s="52"/>
      <c r="CT24233" s="52"/>
      <c r="CU24233" s="33"/>
      <c r="CV24233" s="33"/>
    </row>
    <row r="24234" spans="74:100">
      <c r="BV24234" s="62"/>
      <c r="BW24234" s="62"/>
      <c r="BX24234" s="62"/>
      <c r="BY24234" s="62"/>
      <c r="BZ24234" s="62"/>
      <c r="CA24234" s="62"/>
      <c r="CB24234" s="62"/>
      <c r="CC24234" s="62"/>
      <c r="CD24234" s="62"/>
      <c r="CE24234" s="62"/>
      <c r="CF24234" s="62"/>
      <c r="CL24234" s="56" t="s">
        <v>9980</v>
      </c>
      <c r="CM24234" s="56" t="s">
        <v>216</v>
      </c>
      <c r="CN24234" s="56" t="s">
        <v>216</v>
      </c>
      <c r="CO24234" s="52"/>
      <c r="CP24234" s="52"/>
      <c r="CQ24234" s="52"/>
      <c r="CR24234" s="52"/>
      <c r="CS24234" s="52"/>
      <c r="CT24234" s="52"/>
      <c r="CU24234" s="33"/>
      <c r="CV24234" s="33"/>
    </row>
    <row r="24235" spans="74:100">
      <c r="BV24235" s="62"/>
      <c r="BW24235" s="62"/>
      <c r="BX24235" s="62"/>
      <c r="BY24235" s="62"/>
      <c r="BZ24235" s="62"/>
      <c r="CA24235" s="62"/>
      <c r="CB24235" s="62"/>
      <c r="CC24235" s="62"/>
      <c r="CD24235" s="62"/>
      <c r="CE24235" s="62"/>
      <c r="CF24235" s="62"/>
      <c r="CL24235" s="56" t="s">
        <v>10129</v>
      </c>
      <c r="CM24235" s="56" t="s">
        <v>216</v>
      </c>
      <c r="CN24235" s="56" t="s">
        <v>216</v>
      </c>
      <c r="CO24235" s="52"/>
      <c r="CP24235" s="52"/>
      <c r="CQ24235" s="52"/>
      <c r="CR24235" s="52"/>
      <c r="CS24235" s="52"/>
      <c r="CT24235" s="52"/>
      <c r="CU24235" s="33"/>
      <c r="CV24235" s="33"/>
    </row>
    <row r="24236" spans="74:100">
      <c r="BV24236" s="62"/>
      <c r="BW24236" s="62"/>
      <c r="BX24236" s="62"/>
      <c r="BY24236" s="62"/>
      <c r="BZ24236" s="62"/>
      <c r="CA24236" s="62"/>
      <c r="CB24236" s="62"/>
      <c r="CC24236" s="62"/>
      <c r="CD24236" s="62"/>
      <c r="CE24236" s="62"/>
      <c r="CF24236" s="62"/>
      <c r="CL24236" s="56" t="s">
        <v>10008</v>
      </c>
      <c r="CM24236" s="56" t="s">
        <v>215</v>
      </c>
      <c r="CN24236" s="56" t="s">
        <v>215</v>
      </c>
      <c r="CO24236" s="52"/>
      <c r="CP24236" s="52"/>
      <c r="CQ24236" s="52"/>
      <c r="CR24236" s="52"/>
      <c r="CS24236" s="52"/>
      <c r="CT24236" s="52"/>
      <c r="CU24236" s="33"/>
      <c r="CV24236" s="33"/>
    </row>
    <row r="24237" spans="74:100">
      <c r="BV24237" s="62"/>
      <c r="BW24237" s="62"/>
      <c r="BX24237" s="62"/>
      <c r="BY24237" s="62"/>
      <c r="BZ24237" s="62"/>
      <c r="CA24237" s="62"/>
      <c r="CB24237" s="62"/>
      <c r="CC24237" s="62"/>
      <c r="CD24237" s="62"/>
      <c r="CE24237" s="62"/>
      <c r="CF24237" s="62"/>
      <c r="CL24237" s="56" t="s">
        <v>10143</v>
      </c>
      <c r="CM24237" s="56" t="s">
        <v>216</v>
      </c>
      <c r="CN24237" s="56" t="s">
        <v>216</v>
      </c>
      <c r="CO24237" s="52"/>
      <c r="CP24237" s="52"/>
      <c r="CQ24237" s="52"/>
      <c r="CR24237" s="52"/>
      <c r="CS24237" s="52"/>
      <c r="CT24237" s="52"/>
      <c r="CU24237" s="33"/>
      <c r="CV24237" s="33"/>
    </row>
    <row r="24238" spans="74:100">
      <c r="BV24238" s="62"/>
      <c r="BW24238" s="62"/>
      <c r="BX24238" s="62"/>
      <c r="BY24238" s="62"/>
      <c r="BZ24238" s="62"/>
      <c r="CA24238" s="62"/>
      <c r="CB24238" s="62"/>
      <c r="CC24238" s="62"/>
      <c r="CD24238" s="62"/>
      <c r="CE24238" s="62"/>
      <c r="CF24238" s="62"/>
      <c r="CL24238" s="56" t="s">
        <v>10144</v>
      </c>
      <c r="CM24238" s="56" t="s">
        <v>216</v>
      </c>
      <c r="CN24238" s="56" t="s">
        <v>216</v>
      </c>
      <c r="CO24238" s="52"/>
      <c r="CP24238" s="52"/>
      <c r="CQ24238" s="52"/>
      <c r="CR24238" s="52"/>
      <c r="CS24238" s="52"/>
      <c r="CT24238" s="52"/>
      <c r="CU24238" s="33"/>
      <c r="CV24238" s="33"/>
    </row>
    <row r="24239" spans="74:100">
      <c r="BV24239" s="62"/>
      <c r="BW24239" s="62"/>
      <c r="BX24239" s="62"/>
      <c r="BY24239" s="62"/>
      <c r="BZ24239" s="62"/>
      <c r="CA24239" s="62"/>
      <c r="CB24239" s="62"/>
      <c r="CC24239" s="62"/>
      <c r="CD24239" s="62"/>
      <c r="CE24239" s="62"/>
      <c r="CF24239" s="62"/>
      <c r="CL24239" s="56" t="s">
        <v>26100</v>
      </c>
      <c r="CM24239" s="56" t="s">
        <v>216</v>
      </c>
      <c r="CN24239" s="56" t="s">
        <v>216</v>
      </c>
      <c r="CO24239" s="52"/>
      <c r="CP24239" s="52"/>
      <c r="CQ24239" s="52"/>
      <c r="CR24239" s="52"/>
      <c r="CS24239" s="52"/>
      <c r="CT24239" s="52"/>
      <c r="CU24239" s="33"/>
      <c r="CV24239" s="33"/>
    </row>
    <row r="24240" spans="74:100">
      <c r="BV24240" s="62"/>
      <c r="BW24240" s="62"/>
      <c r="BX24240" s="62"/>
      <c r="BY24240" s="62"/>
      <c r="BZ24240" s="62"/>
      <c r="CA24240" s="62"/>
      <c r="CB24240" s="62"/>
      <c r="CC24240" s="62"/>
      <c r="CD24240" s="62"/>
      <c r="CE24240" s="62"/>
      <c r="CF24240" s="62"/>
      <c r="CL24240" s="56" t="s">
        <v>29806</v>
      </c>
      <c r="CM24240" s="56" t="s">
        <v>214</v>
      </c>
      <c r="CN24240" s="56" t="s">
        <v>214</v>
      </c>
      <c r="CO24240" s="52"/>
      <c r="CP24240" s="52"/>
      <c r="CQ24240" s="52"/>
      <c r="CR24240" s="52"/>
      <c r="CS24240" s="52"/>
      <c r="CT24240" s="52"/>
      <c r="CU24240" s="33"/>
      <c r="CV24240" s="33"/>
    </row>
    <row r="24241" spans="74:100">
      <c r="BV24241" s="62"/>
      <c r="BW24241" s="62"/>
      <c r="BX24241" s="62"/>
      <c r="BY24241" s="62"/>
      <c r="BZ24241" s="62"/>
      <c r="CA24241" s="62"/>
      <c r="CB24241" s="62"/>
      <c r="CC24241" s="62"/>
      <c r="CD24241" s="62"/>
      <c r="CE24241" s="62"/>
      <c r="CF24241" s="62"/>
      <c r="CL24241" s="35" t="s">
        <v>10104</v>
      </c>
      <c r="CM24241" s="35" t="s">
        <v>217</v>
      </c>
      <c r="CN24241" s="35" t="s">
        <v>217</v>
      </c>
      <c r="CO24241" s="52"/>
      <c r="CP24241" s="52"/>
      <c r="CQ24241" s="52"/>
      <c r="CR24241" s="52"/>
      <c r="CS24241" s="52"/>
      <c r="CT24241" s="52"/>
      <c r="CU24241" s="33"/>
      <c r="CV24241" s="33"/>
    </row>
    <row r="24242" spans="74:100">
      <c r="BV24242" s="62"/>
      <c r="BW24242" s="62"/>
      <c r="BX24242" s="62"/>
      <c r="BY24242" s="62"/>
      <c r="BZ24242" s="62"/>
      <c r="CA24242" s="62"/>
      <c r="CB24242" s="62"/>
      <c r="CC24242" s="62"/>
      <c r="CD24242" s="62"/>
      <c r="CE24242" s="62"/>
      <c r="CF24242" s="62"/>
      <c r="CL24242" s="56" t="s">
        <v>26101</v>
      </c>
      <c r="CM24242" s="56" t="s">
        <v>215</v>
      </c>
      <c r="CN24242" s="56" t="s">
        <v>215</v>
      </c>
      <c r="CO24242" s="52"/>
      <c r="CP24242" s="52"/>
      <c r="CQ24242" s="52"/>
      <c r="CR24242" s="52"/>
      <c r="CS24242" s="52"/>
      <c r="CT24242" s="52"/>
      <c r="CU24242" s="33"/>
      <c r="CV24242" s="33"/>
    </row>
    <row r="24243" spans="74:100">
      <c r="BV24243" s="62"/>
      <c r="BW24243" s="62"/>
      <c r="BX24243" s="62"/>
      <c r="BY24243" s="62"/>
      <c r="BZ24243" s="62"/>
      <c r="CA24243" s="62"/>
      <c r="CB24243" s="62"/>
      <c r="CC24243" s="62"/>
      <c r="CD24243" s="62"/>
      <c r="CE24243" s="62"/>
      <c r="CF24243" s="62"/>
      <c r="CL24243" s="56" t="s">
        <v>13450</v>
      </c>
      <c r="CM24243" s="56" t="s">
        <v>215</v>
      </c>
      <c r="CN24243" s="56" t="s">
        <v>215</v>
      </c>
      <c r="CO24243" s="52"/>
      <c r="CP24243" s="52"/>
      <c r="CQ24243" s="52"/>
      <c r="CR24243" s="52"/>
      <c r="CS24243" s="52"/>
      <c r="CT24243" s="52"/>
      <c r="CU24243" s="33"/>
      <c r="CV24243" s="33"/>
    </row>
    <row r="24244" spans="74:100">
      <c r="BV24244" s="62"/>
      <c r="BW24244" s="62"/>
      <c r="BX24244" s="62"/>
      <c r="BY24244" s="62"/>
      <c r="BZ24244" s="62"/>
      <c r="CA24244" s="62"/>
      <c r="CB24244" s="62"/>
      <c r="CC24244" s="62"/>
      <c r="CD24244" s="62"/>
      <c r="CE24244" s="62"/>
      <c r="CF24244" s="62"/>
      <c r="CL24244" s="56" t="s">
        <v>13453</v>
      </c>
      <c r="CM24244" s="56" t="s">
        <v>215</v>
      </c>
      <c r="CN24244" s="56" t="s">
        <v>215</v>
      </c>
      <c r="CO24244" s="52"/>
      <c r="CP24244" s="52"/>
      <c r="CQ24244" s="52"/>
      <c r="CR24244" s="52"/>
      <c r="CS24244" s="52"/>
      <c r="CT24244" s="52"/>
      <c r="CU24244" s="33"/>
      <c r="CV24244" s="33"/>
    </row>
    <row r="24245" spans="74:100">
      <c r="BV24245" s="62"/>
      <c r="BW24245" s="62"/>
      <c r="BX24245" s="62"/>
      <c r="BY24245" s="62"/>
      <c r="BZ24245" s="62"/>
      <c r="CA24245" s="62"/>
      <c r="CB24245" s="62"/>
      <c r="CC24245" s="62"/>
      <c r="CD24245" s="62"/>
      <c r="CE24245" s="62"/>
      <c r="CF24245" s="62"/>
      <c r="CL24245" s="56" t="s">
        <v>9981</v>
      </c>
      <c r="CM24245" s="56" t="s">
        <v>216</v>
      </c>
      <c r="CN24245" s="56" t="s">
        <v>216</v>
      </c>
      <c r="CO24245" s="52"/>
      <c r="CP24245" s="52"/>
      <c r="CQ24245" s="52"/>
      <c r="CR24245" s="52"/>
      <c r="CS24245" s="52"/>
      <c r="CT24245" s="52"/>
      <c r="CU24245" s="33"/>
      <c r="CV24245" s="33"/>
    </row>
    <row r="24246" spans="74:100">
      <c r="BV24246" s="62"/>
      <c r="BW24246" s="62"/>
      <c r="BX24246" s="62"/>
      <c r="BY24246" s="62"/>
      <c r="BZ24246" s="62"/>
      <c r="CA24246" s="62"/>
      <c r="CB24246" s="62"/>
      <c r="CC24246" s="62"/>
      <c r="CD24246" s="62"/>
      <c r="CE24246" s="62"/>
      <c r="CF24246" s="62"/>
      <c r="CL24246" s="56" t="s">
        <v>29807</v>
      </c>
      <c r="CM24246" s="56" t="s">
        <v>215</v>
      </c>
      <c r="CN24246" s="56" t="s">
        <v>215</v>
      </c>
      <c r="CO24246" s="52"/>
      <c r="CP24246" s="52"/>
      <c r="CQ24246" s="52"/>
      <c r="CR24246" s="52"/>
      <c r="CS24246" s="52"/>
      <c r="CT24246" s="52"/>
      <c r="CU24246" s="33"/>
      <c r="CV24246" s="33"/>
    </row>
    <row r="24247" spans="74:100">
      <c r="BV24247" s="62"/>
      <c r="BW24247" s="62"/>
      <c r="BX24247" s="62"/>
      <c r="BY24247" s="62"/>
      <c r="BZ24247" s="62"/>
      <c r="CA24247" s="62"/>
      <c r="CB24247" s="62"/>
      <c r="CC24247" s="62"/>
      <c r="CD24247" s="62"/>
      <c r="CE24247" s="62"/>
      <c r="CF24247" s="62"/>
      <c r="CL24247" s="56" t="s">
        <v>10172</v>
      </c>
      <c r="CM24247" s="56" t="s">
        <v>216</v>
      </c>
      <c r="CN24247" s="56" t="s">
        <v>216</v>
      </c>
      <c r="CO24247" s="52"/>
      <c r="CP24247" s="52"/>
      <c r="CQ24247" s="52"/>
      <c r="CR24247" s="52"/>
      <c r="CS24247" s="52"/>
      <c r="CT24247" s="52"/>
      <c r="CU24247" s="33"/>
      <c r="CV24247" s="33"/>
    </row>
    <row r="24248" spans="74:100">
      <c r="BV24248" s="62"/>
      <c r="BW24248" s="62"/>
      <c r="BX24248" s="62"/>
      <c r="BY24248" s="62"/>
      <c r="BZ24248" s="62"/>
      <c r="CA24248" s="62"/>
      <c r="CB24248" s="62"/>
      <c r="CC24248" s="62"/>
      <c r="CD24248" s="62"/>
      <c r="CE24248" s="62"/>
      <c r="CF24248" s="62"/>
      <c r="CL24248" s="56" t="s">
        <v>10158</v>
      </c>
      <c r="CM24248" s="56" t="s">
        <v>216</v>
      </c>
      <c r="CN24248" s="56" t="s">
        <v>216</v>
      </c>
      <c r="CO24248" s="52"/>
      <c r="CP24248" s="52"/>
      <c r="CQ24248" s="52"/>
      <c r="CR24248" s="52"/>
      <c r="CS24248" s="52"/>
      <c r="CT24248" s="52"/>
      <c r="CU24248" s="33"/>
      <c r="CV24248" s="33"/>
    </row>
    <row r="24249" spans="74:100">
      <c r="BV24249" s="62"/>
      <c r="BW24249" s="62"/>
      <c r="BX24249" s="62"/>
      <c r="BY24249" s="62"/>
      <c r="BZ24249" s="62"/>
      <c r="CA24249" s="62"/>
      <c r="CB24249" s="62"/>
      <c r="CC24249" s="62"/>
      <c r="CD24249" s="62"/>
      <c r="CE24249" s="62"/>
      <c r="CF24249" s="62"/>
      <c r="CL24249" s="56" t="s">
        <v>10145</v>
      </c>
      <c r="CM24249" s="56" t="s">
        <v>216</v>
      </c>
      <c r="CN24249" s="56" t="s">
        <v>216</v>
      </c>
      <c r="CO24249" s="52"/>
      <c r="CP24249" s="52"/>
      <c r="CQ24249" s="52"/>
      <c r="CR24249" s="52"/>
      <c r="CS24249" s="52"/>
      <c r="CT24249" s="52"/>
      <c r="CU24249" s="33"/>
      <c r="CV24249" s="33"/>
    </row>
    <row r="24250" spans="74:100">
      <c r="BV24250" s="62"/>
      <c r="BW24250" s="62"/>
      <c r="BX24250" s="62"/>
      <c r="BY24250" s="62"/>
      <c r="BZ24250" s="62"/>
      <c r="CA24250" s="62"/>
      <c r="CB24250" s="62"/>
      <c r="CC24250" s="62"/>
      <c r="CD24250" s="62"/>
      <c r="CE24250" s="62"/>
      <c r="CF24250" s="62"/>
      <c r="CL24250" s="56" t="s">
        <v>10179</v>
      </c>
      <c r="CM24250" s="56" t="s">
        <v>215</v>
      </c>
      <c r="CN24250" s="56" t="s">
        <v>215</v>
      </c>
      <c r="CO24250" s="52"/>
      <c r="CP24250" s="52"/>
      <c r="CQ24250" s="52"/>
      <c r="CR24250" s="52"/>
      <c r="CS24250" s="52"/>
      <c r="CT24250" s="52"/>
      <c r="CU24250" s="33"/>
      <c r="CV24250" s="33"/>
    </row>
    <row r="24251" spans="74:100">
      <c r="BV24251" s="62"/>
      <c r="BW24251" s="62"/>
      <c r="BX24251" s="62"/>
      <c r="BY24251" s="62"/>
      <c r="BZ24251" s="62"/>
      <c r="CA24251" s="62"/>
      <c r="CB24251" s="62"/>
      <c r="CC24251" s="62"/>
      <c r="CD24251" s="62"/>
      <c r="CE24251" s="62"/>
      <c r="CF24251" s="62"/>
      <c r="CL24251" s="56" t="s">
        <v>10189</v>
      </c>
      <c r="CM24251" s="56" t="s">
        <v>215</v>
      </c>
      <c r="CN24251" s="56" t="s">
        <v>215</v>
      </c>
      <c r="CO24251" s="52"/>
      <c r="CP24251" s="52"/>
      <c r="CQ24251" s="52"/>
      <c r="CR24251" s="52"/>
      <c r="CS24251" s="52"/>
      <c r="CT24251" s="52"/>
      <c r="CU24251" s="33"/>
      <c r="CV24251" s="33"/>
    </row>
    <row r="24252" spans="74:100">
      <c r="BV24252" s="62"/>
      <c r="BW24252" s="62"/>
      <c r="BX24252" s="62"/>
      <c r="BY24252" s="62"/>
      <c r="BZ24252" s="62"/>
      <c r="CA24252" s="62"/>
      <c r="CB24252" s="62"/>
      <c r="CC24252" s="62"/>
      <c r="CD24252" s="62"/>
      <c r="CE24252" s="62"/>
      <c r="CF24252" s="62"/>
      <c r="CL24252" s="56" t="s">
        <v>24291</v>
      </c>
      <c r="CM24252" s="56" t="s">
        <v>215</v>
      </c>
      <c r="CN24252" s="56" t="s">
        <v>215</v>
      </c>
      <c r="CO24252" s="52"/>
      <c r="CP24252" s="52"/>
      <c r="CQ24252" s="52"/>
      <c r="CR24252" s="52"/>
      <c r="CS24252" s="52"/>
      <c r="CT24252" s="52"/>
      <c r="CU24252" s="33"/>
      <c r="CV24252" s="33"/>
    </row>
    <row r="24253" spans="74:100">
      <c r="BV24253" s="62"/>
      <c r="BW24253" s="62"/>
      <c r="BX24253" s="62"/>
      <c r="BY24253" s="62"/>
      <c r="BZ24253" s="62"/>
      <c r="CA24253" s="62"/>
      <c r="CB24253" s="62"/>
      <c r="CC24253" s="62"/>
      <c r="CD24253" s="62"/>
      <c r="CE24253" s="62"/>
      <c r="CF24253" s="62"/>
      <c r="CL24253" s="56" t="s">
        <v>10163</v>
      </c>
      <c r="CM24253" s="56" t="s">
        <v>213</v>
      </c>
      <c r="CN24253" s="56" t="s">
        <v>213</v>
      </c>
      <c r="CO24253" s="52"/>
      <c r="CP24253" s="52"/>
      <c r="CQ24253" s="52"/>
      <c r="CR24253" s="52"/>
      <c r="CS24253" s="52"/>
      <c r="CT24253" s="52"/>
      <c r="CU24253" s="33"/>
      <c r="CV24253" s="33"/>
    </row>
    <row r="24254" spans="74:100">
      <c r="BV24254" s="62"/>
      <c r="BW24254" s="62"/>
      <c r="BX24254" s="62"/>
      <c r="BY24254" s="62"/>
      <c r="BZ24254" s="62"/>
      <c r="CA24254" s="62"/>
      <c r="CB24254" s="62"/>
      <c r="CC24254" s="62"/>
      <c r="CD24254" s="62"/>
      <c r="CE24254" s="62"/>
      <c r="CF24254" s="62"/>
      <c r="CL24254" s="56" t="s">
        <v>13439</v>
      </c>
      <c r="CM24254" s="56" t="s">
        <v>214</v>
      </c>
      <c r="CN24254" s="56" t="s">
        <v>214</v>
      </c>
      <c r="CO24254" s="52"/>
      <c r="CP24254" s="52"/>
      <c r="CQ24254" s="52"/>
      <c r="CR24254" s="52"/>
      <c r="CS24254" s="52"/>
      <c r="CT24254" s="52"/>
      <c r="CU24254" s="33"/>
      <c r="CV24254" s="33"/>
    </row>
    <row r="24255" spans="74:100">
      <c r="BV24255" s="62"/>
      <c r="BW24255" s="62"/>
      <c r="BX24255" s="62"/>
      <c r="BY24255" s="62"/>
      <c r="BZ24255" s="62"/>
      <c r="CA24255" s="62"/>
      <c r="CB24255" s="62"/>
      <c r="CC24255" s="62"/>
      <c r="CD24255" s="62"/>
      <c r="CE24255" s="62"/>
      <c r="CF24255" s="62"/>
      <c r="CL24255" s="56" t="s">
        <v>2097</v>
      </c>
      <c r="CM24255" s="56" t="s">
        <v>214</v>
      </c>
      <c r="CN24255" s="56" t="s">
        <v>214</v>
      </c>
      <c r="CO24255" s="52"/>
      <c r="CP24255" s="52"/>
      <c r="CQ24255" s="52"/>
      <c r="CR24255" s="52"/>
      <c r="CS24255" s="52"/>
      <c r="CT24255" s="52"/>
      <c r="CU24255" s="33"/>
      <c r="CV24255" s="33"/>
    </row>
    <row r="24256" spans="74:100">
      <c r="BV24256" s="62"/>
      <c r="BW24256" s="62"/>
      <c r="BX24256" s="62"/>
      <c r="BY24256" s="62"/>
      <c r="BZ24256" s="62"/>
      <c r="CA24256" s="62"/>
      <c r="CB24256" s="62"/>
      <c r="CC24256" s="62"/>
      <c r="CD24256" s="62"/>
      <c r="CE24256" s="62"/>
      <c r="CF24256" s="62"/>
      <c r="CL24256" s="56" t="s">
        <v>29808</v>
      </c>
      <c r="CM24256" s="56" t="s">
        <v>214</v>
      </c>
      <c r="CN24256" s="56" t="s">
        <v>214</v>
      </c>
      <c r="CO24256" s="52"/>
      <c r="CP24256" s="52"/>
      <c r="CQ24256" s="52"/>
      <c r="CR24256" s="52"/>
      <c r="CS24256" s="52"/>
      <c r="CT24256" s="52"/>
      <c r="CU24256" s="33"/>
      <c r="CV24256" s="33"/>
    </row>
    <row r="24257" spans="74:100">
      <c r="BV24257" s="62"/>
      <c r="BW24257" s="62"/>
      <c r="BX24257" s="62"/>
      <c r="BY24257" s="62"/>
      <c r="BZ24257" s="62"/>
      <c r="CA24257" s="62"/>
      <c r="CB24257" s="62"/>
      <c r="CC24257" s="62"/>
      <c r="CD24257" s="62"/>
      <c r="CE24257" s="62"/>
      <c r="CF24257" s="62"/>
      <c r="CL24257" s="56" t="s">
        <v>29809</v>
      </c>
      <c r="CM24257" s="56" t="s">
        <v>214</v>
      </c>
      <c r="CN24257" s="56" t="s">
        <v>214</v>
      </c>
      <c r="CO24257" s="52"/>
      <c r="CP24257" s="52"/>
      <c r="CQ24257" s="52"/>
      <c r="CR24257" s="52"/>
      <c r="CS24257" s="52"/>
      <c r="CT24257" s="52"/>
      <c r="CU24257" s="33"/>
      <c r="CV24257" s="33"/>
    </row>
    <row r="24258" spans="74:100">
      <c r="BV24258" s="62"/>
      <c r="BW24258" s="62"/>
      <c r="BX24258" s="62"/>
      <c r="BY24258" s="62"/>
      <c r="BZ24258" s="62"/>
      <c r="CA24258" s="62"/>
      <c r="CB24258" s="62"/>
      <c r="CC24258" s="62"/>
      <c r="CD24258" s="62"/>
      <c r="CE24258" s="62"/>
      <c r="CF24258" s="62"/>
      <c r="CL24258" s="56" t="s">
        <v>29810</v>
      </c>
      <c r="CM24258" s="56" t="s">
        <v>214</v>
      </c>
      <c r="CN24258" s="56" t="s">
        <v>214</v>
      </c>
      <c r="CO24258" s="52"/>
      <c r="CP24258" s="52"/>
      <c r="CQ24258" s="52"/>
      <c r="CR24258" s="52"/>
      <c r="CS24258" s="52"/>
      <c r="CT24258" s="52"/>
      <c r="CU24258" s="33"/>
      <c r="CV24258" s="33"/>
    </row>
    <row r="24259" spans="74:100">
      <c r="BV24259" s="62"/>
      <c r="BW24259" s="62"/>
      <c r="BX24259" s="62"/>
      <c r="BY24259" s="62"/>
      <c r="BZ24259" s="62"/>
      <c r="CA24259" s="62"/>
      <c r="CB24259" s="62"/>
      <c r="CC24259" s="62"/>
      <c r="CD24259" s="62"/>
      <c r="CE24259" s="62"/>
      <c r="CF24259" s="62"/>
      <c r="CL24259" s="56" t="s">
        <v>13467</v>
      </c>
      <c r="CM24259" s="56" t="s">
        <v>214</v>
      </c>
      <c r="CN24259" s="56" t="s">
        <v>214</v>
      </c>
      <c r="CO24259" s="52"/>
      <c r="CP24259" s="52"/>
      <c r="CQ24259" s="52"/>
      <c r="CR24259" s="52"/>
      <c r="CS24259" s="52"/>
      <c r="CT24259" s="52"/>
      <c r="CU24259" s="33"/>
      <c r="CV24259" s="33"/>
    </row>
    <row r="24260" spans="74:100">
      <c r="BV24260" s="62"/>
      <c r="BW24260" s="62"/>
      <c r="BX24260" s="62"/>
      <c r="BY24260" s="62"/>
      <c r="BZ24260" s="62"/>
      <c r="CA24260" s="62"/>
      <c r="CB24260" s="62"/>
      <c r="CC24260" s="62"/>
      <c r="CD24260" s="62"/>
      <c r="CE24260" s="62"/>
      <c r="CF24260" s="62"/>
      <c r="CL24260" s="56" t="s">
        <v>29811</v>
      </c>
      <c r="CM24260" s="56" t="s">
        <v>214</v>
      </c>
      <c r="CN24260" s="56" t="s">
        <v>214</v>
      </c>
      <c r="CO24260" s="52"/>
      <c r="CP24260" s="52"/>
      <c r="CQ24260" s="52"/>
      <c r="CR24260" s="52"/>
      <c r="CS24260" s="52"/>
      <c r="CT24260" s="52"/>
      <c r="CU24260" s="33"/>
      <c r="CV24260" s="33"/>
    </row>
    <row r="24261" spans="74:100">
      <c r="BV24261" s="62"/>
      <c r="BW24261" s="62"/>
      <c r="BX24261" s="62"/>
      <c r="BY24261" s="62"/>
      <c r="BZ24261" s="62"/>
      <c r="CA24261" s="62"/>
      <c r="CB24261" s="62"/>
      <c r="CC24261" s="62"/>
      <c r="CD24261" s="62"/>
      <c r="CE24261" s="62"/>
      <c r="CF24261" s="62"/>
      <c r="CL24261" s="56" t="s">
        <v>29812</v>
      </c>
      <c r="CM24261" s="56" t="s">
        <v>214</v>
      </c>
      <c r="CN24261" s="56" t="s">
        <v>214</v>
      </c>
      <c r="CO24261" s="52"/>
      <c r="CP24261" s="52"/>
      <c r="CQ24261" s="52"/>
      <c r="CR24261" s="52"/>
      <c r="CS24261" s="52"/>
      <c r="CT24261" s="52"/>
      <c r="CU24261" s="33"/>
      <c r="CV24261" s="33"/>
    </row>
    <row r="24262" spans="74:100">
      <c r="BV24262" s="62"/>
      <c r="BW24262" s="62"/>
      <c r="BX24262" s="62"/>
      <c r="BY24262" s="62"/>
      <c r="BZ24262" s="62"/>
      <c r="CA24262" s="62"/>
      <c r="CB24262" s="62"/>
      <c r="CC24262" s="62"/>
      <c r="CD24262" s="62"/>
      <c r="CE24262" s="62"/>
      <c r="CF24262" s="62"/>
      <c r="CL24262" s="56" t="s">
        <v>10073</v>
      </c>
      <c r="CM24262" s="56" t="s">
        <v>215</v>
      </c>
      <c r="CN24262" s="56" t="s">
        <v>215</v>
      </c>
      <c r="CO24262" s="52"/>
      <c r="CP24262" s="52"/>
      <c r="CQ24262" s="52"/>
      <c r="CR24262" s="52"/>
      <c r="CS24262" s="52"/>
      <c r="CT24262" s="52"/>
      <c r="CU24262" s="33"/>
      <c r="CV24262" s="33"/>
    </row>
    <row r="24263" spans="74:100">
      <c r="BV24263" s="62"/>
      <c r="BW24263" s="62"/>
      <c r="BX24263" s="62"/>
      <c r="BY24263" s="62"/>
      <c r="BZ24263" s="62"/>
      <c r="CA24263" s="62"/>
      <c r="CB24263" s="62"/>
      <c r="CC24263" s="62"/>
      <c r="CD24263" s="62"/>
      <c r="CE24263" s="62"/>
      <c r="CF24263" s="62"/>
      <c r="CL24263" s="56" t="s">
        <v>10146</v>
      </c>
      <c r="CM24263" s="56" t="s">
        <v>216</v>
      </c>
      <c r="CN24263" s="56" t="s">
        <v>216</v>
      </c>
      <c r="CO24263" s="52"/>
      <c r="CP24263" s="52"/>
      <c r="CQ24263" s="52"/>
      <c r="CR24263" s="52"/>
      <c r="CS24263" s="52"/>
      <c r="CT24263" s="52"/>
      <c r="CU24263" s="33"/>
      <c r="CV24263" s="33"/>
    </row>
    <row r="24264" spans="74:100">
      <c r="BV24264" s="62"/>
      <c r="BW24264" s="62"/>
      <c r="BX24264" s="62"/>
      <c r="BY24264" s="62"/>
      <c r="BZ24264" s="62"/>
      <c r="CA24264" s="62"/>
      <c r="CB24264" s="62"/>
      <c r="CC24264" s="62"/>
      <c r="CD24264" s="62"/>
      <c r="CE24264" s="62"/>
      <c r="CF24264" s="62"/>
      <c r="CL24264" s="56" t="s">
        <v>10159</v>
      </c>
      <c r="CM24264" s="56" t="s">
        <v>216</v>
      </c>
      <c r="CN24264" s="56" t="s">
        <v>216</v>
      </c>
      <c r="CO24264" s="52"/>
      <c r="CP24264" s="52"/>
      <c r="CQ24264" s="52"/>
      <c r="CR24264" s="52"/>
      <c r="CS24264" s="52"/>
      <c r="CT24264" s="52"/>
      <c r="CU24264" s="33"/>
      <c r="CV24264" s="33"/>
    </row>
    <row r="24265" spans="74:100">
      <c r="BV24265" s="62"/>
      <c r="BW24265" s="62"/>
      <c r="BX24265" s="62"/>
      <c r="BY24265" s="62"/>
      <c r="BZ24265" s="62"/>
      <c r="CA24265" s="62"/>
      <c r="CB24265" s="62"/>
      <c r="CC24265" s="62"/>
      <c r="CD24265" s="62"/>
      <c r="CE24265" s="62"/>
      <c r="CF24265" s="62"/>
      <c r="CL24265" s="56" t="s">
        <v>10224</v>
      </c>
      <c r="CM24265" s="56" t="s">
        <v>216</v>
      </c>
      <c r="CN24265" s="56" t="s">
        <v>216</v>
      </c>
      <c r="CO24265" s="52"/>
      <c r="CP24265" s="52"/>
      <c r="CQ24265" s="52"/>
      <c r="CR24265" s="52"/>
      <c r="CS24265" s="52"/>
      <c r="CT24265" s="52"/>
      <c r="CU24265" s="33"/>
      <c r="CV24265" s="33"/>
    </row>
    <row r="24266" spans="74:100">
      <c r="BV24266" s="62"/>
      <c r="BW24266" s="62"/>
      <c r="BX24266" s="62"/>
      <c r="BY24266" s="62"/>
      <c r="BZ24266" s="62"/>
      <c r="CA24266" s="62"/>
      <c r="CB24266" s="62"/>
      <c r="CC24266" s="62"/>
      <c r="CD24266" s="62"/>
      <c r="CE24266" s="62"/>
      <c r="CF24266" s="62"/>
      <c r="CL24266" s="56" t="s">
        <v>10164</v>
      </c>
      <c r="CM24266" s="56" t="s">
        <v>213</v>
      </c>
      <c r="CN24266" s="56" t="s">
        <v>213</v>
      </c>
      <c r="CO24266" s="52"/>
      <c r="CP24266" s="52"/>
      <c r="CQ24266" s="52"/>
      <c r="CR24266" s="52"/>
      <c r="CS24266" s="52"/>
      <c r="CT24266" s="52"/>
      <c r="CU24266" s="33"/>
      <c r="CV24266" s="33"/>
    </row>
    <row r="24267" spans="74:100">
      <c r="BV24267" s="62"/>
      <c r="BW24267" s="62"/>
      <c r="BX24267" s="62"/>
      <c r="BY24267" s="62"/>
      <c r="BZ24267" s="62"/>
      <c r="CA24267" s="62"/>
      <c r="CB24267" s="62"/>
      <c r="CC24267" s="62"/>
      <c r="CD24267" s="62"/>
      <c r="CE24267" s="62"/>
      <c r="CF24267" s="62"/>
      <c r="CL24267" s="56" t="s">
        <v>10165</v>
      </c>
      <c r="CM24267" s="56" t="s">
        <v>213</v>
      </c>
      <c r="CN24267" s="56" t="s">
        <v>213</v>
      </c>
      <c r="CO24267" s="52"/>
      <c r="CP24267" s="52"/>
      <c r="CQ24267" s="52"/>
      <c r="CR24267" s="52"/>
      <c r="CS24267" s="52"/>
      <c r="CT24267" s="52"/>
      <c r="CU24267" s="33"/>
      <c r="CV24267" s="33"/>
    </row>
    <row r="24268" spans="74:100">
      <c r="BV24268" s="62"/>
      <c r="BW24268" s="62"/>
      <c r="BX24268" s="62"/>
      <c r="BY24268" s="62"/>
      <c r="BZ24268" s="62"/>
      <c r="CA24268" s="62"/>
      <c r="CB24268" s="62"/>
      <c r="CC24268" s="62"/>
      <c r="CD24268" s="62"/>
      <c r="CE24268" s="62"/>
      <c r="CF24268" s="62"/>
      <c r="CL24268" s="35" t="s">
        <v>10166</v>
      </c>
      <c r="CM24268" s="35" t="s">
        <v>217</v>
      </c>
      <c r="CN24268" s="35" t="s">
        <v>217</v>
      </c>
      <c r="CO24268" s="52"/>
      <c r="CP24268" s="52"/>
      <c r="CQ24268" s="52"/>
      <c r="CR24268" s="52"/>
      <c r="CS24268" s="52"/>
      <c r="CT24268" s="52"/>
      <c r="CU24268" s="33"/>
      <c r="CV24268" s="33"/>
    </row>
    <row r="24269" spans="74:100">
      <c r="BV24269" s="62"/>
      <c r="BW24269" s="62"/>
      <c r="BX24269" s="62"/>
      <c r="BY24269" s="62"/>
      <c r="BZ24269" s="62"/>
      <c r="CA24269" s="62"/>
      <c r="CB24269" s="62"/>
      <c r="CC24269" s="62"/>
      <c r="CD24269" s="62"/>
      <c r="CE24269" s="62"/>
      <c r="CF24269" s="62"/>
      <c r="CL24269" s="56" t="s">
        <v>10119</v>
      </c>
      <c r="CM24269" s="56" t="s">
        <v>216</v>
      </c>
      <c r="CN24269" s="56" t="s">
        <v>216</v>
      </c>
      <c r="CO24269" s="52"/>
      <c r="CP24269" s="52"/>
      <c r="CQ24269" s="52"/>
      <c r="CR24269" s="52"/>
      <c r="CS24269" s="52"/>
      <c r="CT24269" s="52"/>
      <c r="CU24269" s="33"/>
      <c r="CV24269" s="33"/>
    </row>
    <row r="24270" spans="74:100">
      <c r="BV24270" s="62"/>
      <c r="BW24270" s="62"/>
      <c r="BX24270" s="62"/>
      <c r="BY24270" s="62"/>
      <c r="BZ24270" s="62"/>
      <c r="CA24270" s="62"/>
      <c r="CB24270" s="62"/>
      <c r="CC24270" s="62"/>
      <c r="CD24270" s="62"/>
      <c r="CE24270" s="62"/>
      <c r="CF24270" s="62"/>
      <c r="CL24270" s="56" t="s">
        <v>10119</v>
      </c>
      <c r="CM24270" s="56" t="s">
        <v>214</v>
      </c>
      <c r="CN24270" s="56" t="s">
        <v>214</v>
      </c>
      <c r="CO24270" s="52"/>
      <c r="CP24270" s="52"/>
      <c r="CQ24270" s="52"/>
      <c r="CR24270" s="52"/>
      <c r="CS24270" s="52"/>
      <c r="CT24270" s="52"/>
      <c r="CU24270" s="33"/>
      <c r="CV24270" s="33"/>
    </row>
    <row r="24271" spans="74:100">
      <c r="BV24271" s="62"/>
      <c r="BW24271" s="62"/>
      <c r="BX24271" s="62"/>
      <c r="BY24271" s="62"/>
      <c r="BZ24271" s="62"/>
      <c r="CA24271" s="62"/>
      <c r="CB24271" s="62"/>
      <c r="CC24271" s="62"/>
      <c r="CD24271" s="62"/>
      <c r="CE24271" s="62"/>
      <c r="CF24271" s="62"/>
      <c r="CL24271" s="56" t="s">
        <v>10097</v>
      </c>
      <c r="CM24271" s="56" t="s">
        <v>216</v>
      </c>
      <c r="CN24271" s="56" t="s">
        <v>216</v>
      </c>
      <c r="CO24271" s="52"/>
      <c r="CP24271" s="52"/>
      <c r="CQ24271" s="52"/>
      <c r="CR24271" s="52"/>
      <c r="CS24271" s="52"/>
      <c r="CT24271" s="52"/>
      <c r="CU24271" s="33"/>
      <c r="CV24271" s="33"/>
    </row>
    <row r="24272" spans="74:100">
      <c r="BV24272" s="62"/>
      <c r="BW24272" s="62"/>
      <c r="BX24272" s="62"/>
      <c r="BY24272" s="62"/>
      <c r="BZ24272" s="62"/>
      <c r="CA24272" s="62"/>
      <c r="CB24272" s="62"/>
      <c r="CC24272" s="62"/>
      <c r="CD24272" s="62"/>
      <c r="CE24272" s="62"/>
      <c r="CF24272" s="62"/>
      <c r="CL24272" s="56" t="s">
        <v>10120</v>
      </c>
      <c r="CM24272" s="56" t="s">
        <v>216</v>
      </c>
      <c r="CN24272" s="56" t="s">
        <v>216</v>
      </c>
      <c r="CO24272" s="52"/>
      <c r="CP24272" s="52"/>
      <c r="CQ24272" s="52"/>
      <c r="CR24272" s="52"/>
      <c r="CS24272" s="52"/>
      <c r="CT24272" s="52"/>
      <c r="CU24272" s="33"/>
      <c r="CV24272" s="33"/>
    </row>
    <row r="24273" spans="74:100">
      <c r="BV24273" s="62"/>
      <c r="BW24273" s="62"/>
      <c r="BX24273" s="62"/>
      <c r="BY24273" s="62"/>
      <c r="BZ24273" s="62"/>
      <c r="CA24273" s="62"/>
      <c r="CB24273" s="62"/>
      <c r="CC24273" s="62"/>
      <c r="CD24273" s="62"/>
      <c r="CE24273" s="62"/>
      <c r="CF24273" s="62"/>
      <c r="CL24273" s="56" t="s">
        <v>10098</v>
      </c>
      <c r="CM24273" s="56" t="s">
        <v>216</v>
      </c>
      <c r="CN24273" s="56" t="s">
        <v>216</v>
      </c>
      <c r="CO24273" s="52"/>
      <c r="CP24273" s="52"/>
      <c r="CQ24273" s="52"/>
      <c r="CR24273" s="52"/>
      <c r="CS24273" s="52"/>
      <c r="CT24273" s="52"/>
      <c r="CU24273" s="33"/>
      <c r="CV24273" s="33"/>
    </row>
    <row r="24274" spans="74:100">
      <c r="BV24274" s="62"/>
      <c r="BW24274" s="62"/>
      <c r="BX24274" s="62"/>
      <c r="BY24274" s="62"/>
      <c r="BZ24274" s="62"/>
      <c r="CA24274" s="62"/>
      <c r="CB24274" s="62"/>
      <c r="CC24274" s="62"/>
      <c r="CD24274" s="62"/>
      <c r="CE24274" s="62"/>
      <c r="CF24274" s="62"/>
      <c r="CL24274" s="56" t="s">
        <v>10167</v>
      </c>
      <c r="CM24274" s="56" t="s">
        <v>215</v>
      </c>
      <c r="CN24274" s="56" t="s">
        <v>215</v>
      </c>
      <c r="CO24274" s="52"/>
      <c r="CP24274" s="52"/>
      <c r="CQ24274" s="52"/>
      <c r="CR24274" s="52"/>
      <c r="CS24274" s="52"/>
      <c r="CT24274" s="52"/>
      <c r="CU24274" s="33"/>
      <c r="CV24274" s="33"/>
    </row>
    <row r="24275" spans="74:100">
      <c r="BV24275" s="62"/>
      <c r="BW24275" s="62"/>
      <c r="BX24275" s="62"/>
      <c r="BY24275" s="62"/>
      <c r="BZ24275" s="62"/>
      <c r="CA24275" s="62"/>
      <c r="CB24275" s="62"/>
      <c r="CC24275" s="62"/>
      <c r="CD24275" s="62"/>
      <c r="CE24275" s="62"/>
      <c r="CF24275" s="62"/>
      <c r="CL24275" s="56" t="s">
        <v>10167</v>
      </c>
      <c r="CM24275" s="56" t="s">
        <v>216</v>
      </c>
      <c r="CN24275" s="56" t="s">
        <v>216</v>
      </c>
      <c r="CO24275" s="52"/>
      <c r="CP24275" s="52"/>
      <c r="CQ24275" s="52"/>
      <c r="CR24275" s="52"/>
      <c r="CS24275" s="52"/>
      <c r="CT24275" s="52"/>
      <c r="CU24275" s="33"/>
      <c r="CV24275" s="33"/>
    </row>
    <row r="24276" spans="74:100">
      <c r="BV24276" s="62"/>
      <c r="BW24276" s="62"/>
      <c r="BX24276" s="62"/>
      <c r="BY24276" s="62"/>
      <c r="BZ24276" s="62"/>
      <c r="CA24276" s="62"/>
      <c r="CB24276" s="62"/>
      <c r="CC24276" s="62"/>
      <c r="CD24276" s="62"/>
      <c r="CE24276" s="62"/>
      <c r="CF24276" s="62"/>
      <c r="CL24276" s="56" t="s">
        <v>10175</v>
      </c>
      <c r="CM24276" s="56" t="s">
        <v>216</v>
      </c>
      <c r="CN24276" s="56" t="s">
        <v>216</v>
      </c>
      <c r="CO24276" s="52"/>
      <c r="CP24276" s="52"/>
      <c r="CQ24276" s="52"/>
      <c r="CR24276" s="52"/>
      <c r="CS24276" s="52"/>
      <c r="CT24276" s="52"/>
      <c r="CU24276" s="33"/>
      <c r="CV24276" s="33"/>
    </row>
    <row r="24277" spans="74:100">
      <c r="BV24277" s="62"/>
      <c r="BW24277" s="62"/>
      <c r="BX24277" s="62"/>
      <c r="BY24277" s="62"/>
      <c r="BZ24277" s="62"/>
      <c r="CA24277" s="62"/>
      <c r="CB24277" s="62"/>
      <c r="CC24277" s="62"/>
      <c r="CD24277" s="62"/>
      <c r="CE24277" s="62"/>
      <c r="CF24277" s="62"/>
      <c r="CL24277" s="56" t="s">
        <v>10176</v>
      </c>
      <c r="CM24277" s="56" t="s">
        <v>216</v>
      </c>
      <c r="CN24277" s="56" t="s">
        <v>216</v>
      </c>
      <c r="CO24277" s="52"/>
      <c r="CP24277" s="52"/>
      <c r="CQ24277" s="52"/>
      <c r="CR24277" s="52"/>
      <c r="CS24277" s="52"/>
      <c r="CT24277" s="52"/>
      <c r="CU24277" s="33"/>
      <c r="CV24277" s="33"/>
    </row>
    <row r="24278" spans="74:100">
      <c r="BV24278" s="62"/>
      <c r="BW24278" s="62"/>
      <c r="BX24278" s="62"/>
      <c r="BY24278" s="62"/>
      <c r="BZ24278" s="62"/>
      <c r="CA24278" s="62"/>
      <c r="CB24278" s="62"/>
      <c r="CC24278" s="62"/>
      <c r="CD24278" s="62"/>
      <c r="CE24278" s="62"/>
      <c r="CF24278" s="62"/>
      <c r="CL24278" s="56" t="s">
        <v>10173</v>
      </c>
      <c r="CM24278" s="56" t="s">
        <v>216</v>
      </c>
      <c r="CN24278" s="56" t="s">
        <v>216</v>
      </c>
      <c r="CO24278" s="52"/>
      <c r="CP24278" s="52"/>
      <c r="CQ24278" s="52"/>
      <c r="CR24278" s="52"/>
      <c r="CS24278" s="52"/>
      <c r="CT24278" s="52"/>
      <c r="CU24278" s="33"/>
      <c r="CV24278" s="33"/>
    </row>
    <row r="24279" spans="74:100">
      <c r="BV24279" s="62"/>
      <c r="BW24279" s="62"/>
      <c r="BX24279" s="62"/>
      <c r="BY24279" s="62"/>
      <c r="BZ24279" s="62"/>
      <c r="CA24279" s="62"/>
      <c r="CB24279" s="62"/>
      <c r="CC24279" s="62"/>
      <c r="CD24279" s="62"/>
      <c r="CE24279" s="62"/>
      <c r="CF24279" s="62"/>
      <c r="CL24279" s="56" t="s">
        <v>10173</v>
      </c>
      <c r="CM24279" s="56" t="s">
        <v>216</v>
      </c>
      <c r="CN24279" s="56" t="s">
        <v>216</v>
      </c>
      <c r="CO24279" s="52"/>
      <c r="CP24279" s="52"/>
      <c r="CQ24279" s="52"/>
      <c r="CR24279" s="52"/>
      <c r="CS24279" s="52"/>
      <c r="CT24279" s="52"/>
      <c r="CU24279" s="33"/>
      <c r="CV24279" s="33"/>
    </row>
    <row r="24280" spans="74:100">
      <c r="BV24280" s="62"/>
      <c r="BW24280" s="62"/>
      <c r="BX24280" s="62"/>
      <c r="BY24280" s="62"/>
      <c r="BZ24280" s="62"/>
      <c r="CA24280" s="62"/>
      <c r="CB24280" s="62"/>
      <c r="CC24280" s="62"/>
      <c r="CD24280" s="62"/>
      <c r="CE24280" s="62"/>
      <c r="CF24280" s="62"/>
      <c r="CL24280" s="56" t="s">
        <v>10173</v>
      </c>
      <c r="CM24280" s="56" t="s">
        <v>216</v>
      </c>
      <c r="CN24280" s="56" t="s">
        <v>216</v>
      </c>
      <c r="CO24280" s="52"/>
      <c r="CP24280" s="52"/>
      <c r="CQ24280" s="52"/>
      <c r="CR24280" s="52"/>
      <c r="CS24280" s="52"/>
      <c r="CT24280" s="52"/>
      <c r="CU24280" s="33"/>
      <c r="CV24280" s="33"/>
    </row>
    <row r="24281" spans="74:100">
      <c r="BV24281" s="62"/>
      <c r="BW24281" s="62"/>
      <c r="BX24281" s="62"/>
      <c r="BY24281" s="62"/>
      <c r="BZ24281" s="62"/>
      <c r="CA24281" s="62"/>
      <c r="CB24281" s="62"/>
      <c r="CC24281" s="62"/>
      <c r="CD24281" s="62"/>
      <c r="CE24281" s="62"/>
      <c r="CF24281" s="62"/>
      <c r="CL24281" s="56" t="s">
        <v>10174</v>
      </c>
      <c r="CM24281" s="56" t="s">
        <v>216</v>
      </c>
      <c r="CN24281" s="56" t="s">
        <v>216</v>
      </c>
      <c r="CO24281" s="52"/>
      <c r="CP24281" s="52"/>
      <c r="CQ24281" s="52"/>
      <c r="CR24281" s="52"/>
      <c r="CS24281" s="52"/>
      <c r="CT24281" s="52"/>
      <c r="CU24281" s="33"/>
      <c r="CV24281" s="33"/>
    </row>
    <row r="24282" spans="74:100">
      <c r="BV24282" s="62"/>
      <c r="BW24282" s="62"/>
      <c r="BX24282" s="62"/>
      <c r="BY24282" s="62"/>
      <c r="BZ24282" s="62"/>
      <c r="CA24282" s="62"/>
      <c r="CB24282" s="62"/>
      <c r="CC24282" s="62"/>
      <c r="CD24282" s="62"/>
      <c r="CE24282" s="62"/>
      <c r="CF24282" s="62"/>
      <c r="CL24282" s="56" t="s">
        <v>10074</v>
      </c>
      <c r="CM24282" s="56" t="s">
        <v>215</v>
      </c>
      <c r="CN24282" s="56" t="s">
        <v>215</v>
      </c>
      <c r="CO24282" s="52"/>
      <c r="CP24282" s="52"/>
      <c r="CQ24282" s="52"/>
      <c r="CR24282" s="52"/>
      <c r="CS24282" s="52"/>
      <c r="CT24282" s="52"/>
      <c r="CU24282" s="33"/>
      <c r="CV24282" s="33"/>
    </row>
    <row r="24283" spans="74:100">
      <c r="BV24283" s="62"/>
      <c r="BW24283" s="62"/>
      <c r="BX24283" s="62"/>
      <c r="BY24283" s="62"/>
      <c r="BZ24283" s="62"/>
      <c r="CA24283" s="62"/>
      <c r="CB24283" s="62"/>
      <c r="CC24283" s="62"/>
      <c r="CD24283" s="62"/>
      <c r="CE24283" s="62"/>
      <c r="CF24283" s="62"/>
      <c r="CL24283" s="56" t="s">
        <v>29813</v>
      </c>
      <c r="CM24283" s="56" t="s">
        <v>214</v>
      </c>
      <c r="CN24283" s="56" t="s">
        <v>214</v>
      </c>
      <c r="CO24283" s="52"/>
      <c r="CP24283" s="52"/>
      <c r="CQ24283" s="52"/>
      <c r="CR24283" s="52"/>
      <c r="CS24283" s="52"/>
      <c r="CT24283" s="52"/>
      <c r="CU24283" s="33"/>
      <c r="CV24283" s="33"/>
    </row>
    <row r="24284" spans="74:100">
      <c r="BV24284" s="62"/>
      <c r="BW24284" s="62"/>
      <c r="BX24284" s="62"/>
      <c r="BY24284" s="62"/>
      <c r="BZ24284" s="62"/>
      <c r="CA24284" s="62"/>
      <c r="CB24284" s="62"/>
      <c r="CC24284" s="62"/>
      <c r="CD24284" s="62"/>
      <c r="CE24284" s="62"/>
      <c r="CF24284" s="62"/>
      <c r="CL24284" s="56" t="s">
        <v>13458</v>
      </c>
      <c r="CM24284" s="56" t="s">
        <v>214</v>
      </c>
      <c r="CN24284" s="56" t="s">
        <v>214</v>
      </c>
      <c r="CO24284" s="52"/>
      <c r="CP24284" s="52"/>
      <c r="CQ24284" s="52"/>
      <c r="CR24284" s="52"/>
      <c r="CS24284" s="52"/>
      <c r="CT24284" s="52"/>
      <c r="CU24284" s="33"/>
      <c r="CV24284" s="33"/>
    </row>
    <row r="24285" spans="74:100">
      <c r="BV24285" s="62"/>
      <c r="BW24285" s="62"/>
      <c r="BX24285" s="62"/>
      <c r="BY24285" s="62"/>
      <c r="BZ24285" s="62"/>
      <c r="CA24285" s="62"/>
      <c r="CB24285" s="62"/>
      <c r="CC24285" s="62"/>
      <c r="CD24285" s="62"/>
      <c r="CE24285" s="62"/>
      <c r="CF24285" s="62"/>
      <c r="CL24285" s="35" t="s">
        <v>10199</v>
      </c>
      <c r="CM24285" s="35" t="s">
        <v>217</v>
      </c>
      <c r="CN24285" s="35" t="s">
        <v>217</v>
      </c>
      <c r="CO24285" s="52"/>
      <c r="CP24285" s="52"/>
      <c r="CQ24285" s="52"/>
      <c r="CR24285" s="52"/>
      <c r="CS24285" s="52"/>
      <c r="CT24285" s="52"/>
      <c r="CU24285" s="33"/>
      <c r="CV24285" s="33"/>
    </row>
    <row r="24286" spans="74:100">
      <c r="BV24286" s="62"/>
      <c r="BW24286" s="62"/>
      <c r="BX24286" s="62"/>
      <c r="BY24286" s="62"/>
      <c r="BZ24286" s="62"/>
      <c r="CA24286" s="62"/>
      <c r="CB24286" s="62"/>
      <c r="CC24286" s="62"/>
      <c r="CD24286" s="62"/>
      <c r="CE24286" s="62"/>
      <c r="CF24286" s="62"/>
      <c r="CL24286" s="35" t="s">
        <v>10105</v>
      </c>
      <c r="CM24286" s="35" t="s">
        <v>217</v>
      </c>
      <c r="CN24286" s="35" t="s">
        <v>217</v>
      </c>
      <c r="CO24286" s="52"/>
      <c r="CP24286" s="52"/>
      <c r="CQ24286" s="52"/>
      <c r="CR24286" s="52"/>
      <c r="CS24286" s="52"/>
      <c r="CT24286" s="52"/>
      <c r="CU24286" s="33"/>
      <c r="CV24286" s="33"/>
    </row>
    <row r="24287" spans="74:100">
      <c r="BV24287" s="62"/>
      <c r="BW24287" s="62"/>
      <c r="BX24287" s="62"/>
      <c r="BY24287" s="62"/>
      <c r="BZ24287" s="62"/>
      <c r="CA24287" s="62"/>
      <c r="CB24287" s="62"/>
      <c r="CC24287" s="62"/>
      <c r="CD24287" s="62"/>
      <c r="CE24287" s="62"/>
      <c r="CF24287" s="62"/>
      <c r="CL24287" s="35" t="s">
        <v>10106</v>
      </c>
      <c r="CM24287" s="35" t="s">
        <v>217</v>
      </c>
      <c r="CN24287" s="35" t="s">
        <v>217</v>
      </c>
      <c r="CO24287" s="52"/>
      <c r="CP24287" s="52"/>
      <c r="CQ24287" s="52"/>
      <c r="CR24287" s="52"/>
      <c r="CS24287" s="52"/>
      <c r="CT24287" s="52"/>
      <c r="CU24287" s="33"/>
      <c r="CV24287" s="33"/>
    </row>
    <row r="24288" spans="74:100">
      <c r="BV24288" s="62"/>
      <c r="BW24288" s="62"/>
      <c r="BX24288" s="62"/>
      <c r="BY24288" s="62"/>
      <c r="BZ24288" s="62"/>
      <c r="CA24288" s="62"/>
      <c r="CB24288" s="62"/>
      <c r="CC24288" s="62"/>
      <c r="CD24288" s="62"/>
      <c r="CE24288" s="62"/>
      <c r="CF24288" s="62"/>
      <c r="CL24288" s="35" t="s">
        <v>10039</v>
      </c>
      <c r="CM24288" s="35" t="s">
        <v>217</v>
      </c>
      <c r="CN24288" s="35" t="s">
        <v>217</v>
      </c>
      <c r="CO24288" s="52"/>
      <c r="CP24288" s="52"/>
      <c r="CQ24288" s="52"/>
      <c r="CR24288" s="52"/>
      <c r="CS24288" s="52"/>
      <c r="CT24288" s="52"/>
      <c r="CU24288" s="33"/>
      <c r="CV24288" s="33"/>
    </row>
    <row r="24289" spans="74:100">
      <c r="BV24289" s="62"/>
      <c r="BW24289" s="62"/>
      <c r="BX24289" s="62"/>
      <c r="BY24289" s="62"/>
      <c r="BZ24289" s="62"/>
      <c r="CA24289" s="62"/>
      <c r="CB24289" s="62"/>
      <c r="CC24289" s="62"/>
      <c r="CD24289" s="62"/>
      <c r="CE24289" s="62"/>
      <c r="CF24289" s="62"/>
      <c r="CL24289" s="56" t="s">
        <v>10009</v>
      </c>
      <c r="CM24289" s="56" t="s">
        <v>215</v>
      </c>
      <c r="CN24289" s="56" t="s">
        <v>215</v>
      </c>
      <c r="CO24289" s="52"/>
      <c r="CP24289" s="52"/>
      <c r="CQ24289" s="52"/>
      <c r="CR24289" s="52"/>
      <c r="CS24289" s="52"/>
      <c r="CT24289" s="52"/>
      <c r="CU24289" s="33"/>
      <c r="CV24289" s="33"/>
    </row>
    <row r="24290" spans="74:100">
      <c r="BV24290" s="62"/>
      <c r="BW24290" s="62"/>
      <c r="BX24290" s="62"/>
      <c r="BY24290" s="62"/>
      <c r="BZ24290" s="62"/>
      <c r="CA24290" s="62"/>
      <c r="CB24290" s="62"/>
      <c r="CC24290" s="62"/>
      <c r="CD24290" s="62"/>
      <c r="CE24290" s="62"/>
      <c r="CF24290" s="62"/>
      <c r="CL24290" s="56" t="s">
        <v>10010</v>
      </c>
      <c r="CM24290" s="56" t="s">
        <v>215</v>
      </c>
      <c r="CN24290" s="56" t="s">
        <v>215</v>
      </c>
      <c r="CO24290" s="52"/>
      <c r="CP24290" s="52"/>
      <c r="CQ24290" s="52"/>
      <c r="CR24290" s="52"/>
      <c r="CS24290" s="52"/>
      <c r="CT24290" s="52"/>
      <c r="CU24290" s="33"/>
      <c r="CV24290" s="33"/>
    </row>
    <row r="24291" spans="74:100">
      <c r="BV24291" s="62"/>
      <c r="BW24291" s="62"/>
      <c r="BX24291" s="62"/>
      <c r="BY24291" s="62"/>
      <c r="BZ24291" s="62"/>
      <c r="CA24291" s="62"/>
      <c r="CB24291" s="62"/>
      <c r="CC24291" s="62"/>
      <c r="CD24291" s="62"/>
      <c r="CE24291" s="62"/>
      <c r="CF24291" s="62"/>
      <c r="CL24291" s="56" t="s">
        <v>10089</v>
      </c>
      <c r="CM24291" s="56" t="s">
        <v>215</v>
      </c>
      <c r="CN24291" s="56" t="s">
        <v>215</v>
      </c>
      <c r="CO24291" s="52"/>
      <c r="CP24291" s="52"/>
      <c r="CQ24291" s="52"/>
      <c r="CR24291" s="52"/>
      <c r="CS24291" s="52"/>
      <c r="CT24291" s="52"/>
      <c r="CU24291" s="33"/>
      <c r="CV24291" s="33"/>
    </row>
    <row r="24292" spans="74:100">
      <c r="BV24292" s="62"/>
      <c r="BW24292" s="62"/>
      <c r="BX24292" s="62"/>
      <c r="BY24292" s="62"/>
      <c r="BZ24292" s="62"/>
      <c r="CA24292" s="62"/>
      <c r="CB24292" s="62"/>
      <c r="CC24292" s="62"/>
      <c r="CD24292" s="62"/>
      <c r="CE24292" s="62"/>
      <c r="CF24292" s="62"/>
      <c r="CL24292" s="35" t="s">
        <v>16965</v>
      </c>
      <c r="CM24292" s="35" t="s">
        <v>217</v>
      </c>
      <c r="CN24292" s="35" t="s">
        <v>217</v>
      </c>
      <c r="CO24292" s="52"/>
      <c r="CP24292" s="52"/>
      <c r="CQ24292" s="52"/>
      <c r="CR24292" s="52"/>
      <c r="CS24292" s="52"/>
      <c r="CT24292" s="52"/>
      <c r="CU24292" s="33"/>
      <c r="CV24292" s="33"/>
    </row>
    <row r="24293" spans="74:100">
      <c r="BV24293" s="62"/>
      <c r="BW24293" s="62"/>
      <c r="BX24293" s="62"/>
      <c r="BY24293" s="62"/>
      <c r="BZ24293" s="62"/>
      <c r="CA24293" s="62"/>
      <c r="CB24293" s="62"/>
      <c r="CC24293" s="62"/>
      <c r="CD24293" s="62"/>
      <c r="CE24293" s="62"/>
      <c r="CF24293" s="62"/>
      <c r="CL24293" s="56" t="s">
        <v>24292</v>
      </c>
      <c r="CM24293" s="56" t="s">
        <v>215</v>
      </c>
      <c r="CN24293" s="56" t="s">
        <v>215</v>
      </c>
      <c r="CO24293" s="52"/>
      <c r="CP24293" s="52"/>
      <c r="CQ24293" s="52"/>
      <c r="CR24293" s="52"/>
      <c r="CS24293" s="52"/>
      <c r="CT24293" s="52"/>
      <c r="CU24293" s="33"/>
      <c r="CV24293" s="33"/>
    </row>
    <row r="24294" spans="74:100">
      <c r="BV24294" s="62"/>
      <c r="BW24294" s="62"/>
      <c r="BX24294" s="62"/>
      <c r="BY24294" s="62"/>
      <c r="BZ24294" s="62"/>
      <c r="CA24294" s="62"/>
      <c r="CB24294" s="62"/>
      <c r="CC24294" s="62"/>
      <c r="CD24294" s="62"/>
      <c r="CE24294" s="62"/>
      <c r="CF24294" s="62"/>
      <c r="CL24294" s="56" t="s">
        <v>24293</v>
      </c>
      <c r="CM24294" s="56" t="s">
        <v>215</v>
      </c>
      <c r="CN24294" s="56" t="s">
        <v>215</v>
      </c>
      <c r="CO24294" s="52"/>
      <c r="CP24294" s="52"/>
      <c r="CQ24294" s="52"/>
      <c r="CR24294" s="52"/>
      <c r="CS24294" s="52"/>
      <c r="CT24294" s="52"/>
      <c r="CU24294" s="33"/>
      <c r="CV24294" s="33"/>
    </row>
    <row r="24295" spans="74:100">
      <c r="BV24295" s="62"/>
      <c r="BW24295" s="62"/>
      <c r="BX24295" s="62"/>
      <c r="BY24295" s="62"/>
      <c r="BZ24295" s="62"/>
      <c r="CA24295" s="62"/>
      <c r="CB24295" s="62"/>
      <c r="CC24295" s="62"/>
      <c r="CD24295" s="62"/>
      <c r="CE24295" s="62"/>
      <c r="CF24295" s="62"/>
      <c r="CL24295" s="56" t="s">
        <v>10090</v>
      </c>
      <c r="CM24295" s="56" t="s">
        <v>215</v>
      </c>
      <c r="CN24295" s="56" t="s">
        <v>215</v>
      </c>
      <c r="CO24295" s="52"/>
      <c r="CP24295" s="52"/>
      <c r="CQ24295" s="52"/>
      <c r="CR24295" s="52"/>
      <c r="CS24295" s="52"/>
      <c r="CT24295" s="52"/>
      <c r="CU24295" s="33"/>
      <c r="CV24295" s="33"/>
    </row>
    <row r="24296" spans="74:100">
      <c r="BV24296" s="62"/>
      <c r="BW24296" s="62"/>
      <c r="BX24296" s="62"/>
      <c r="BY24296" s="62"/>
      <c r="BZ24296" s="62"/>
      <c r="CA24296" s="62"/>
      <c r="CB24296" s="62"/>
      <c r="CC24296" s="62"/>
      <c r="CD24296" s="62"/>
      <c r="CE24296" s="62"/>
      <c r="CF24296" s="62"/>
      <c r="CL24296" s="56" t="s">
        <v>10147</v>
      </c>
      <c r="CM24296" s="56" t="s">
        <v>216</v>
      </c>
      <c r="CN24296" s="56" t="s">
        <v>216</v>
      </c>
      <c r="CO24296" s="52"/>
      <c r="CP24296" s="52"/>
      <c r="CQ24296" s="52"/>
      <c r="CR24296" s="52"/>
      <c r="CS24296" s="52"/>
      <c r="CT24296" s="52"/>
      <c r="CU24296" s="33"/>
      <c r="CV24296" s="33"/>
    </row>
    <row r="24297" spans="74:100">
      <c r="BV24297" s="62"/>
      <c r="BW24297" s="62"/>
      <c r="BX24297" s="62"/>
      <c r="BY24297" s="62"/>
      <c r="BZ24297" s="62"/>
      <c r="CA24297" s="62"/>
      <c r="CB24297" s="62"/>
      <c r="CC24297" s="62"/>
      <c r="CD24297" s="62"/>
      <c r="CE24297" s="62"/>
      <c r="CF24297" s="62"/>
      <c r="CL24297" s="56" t="s">
        <v>2098</v>
      </c>
      <c r="CM24297" s="56" t="s">
        <v>215</v>
      </c>
      <c r="CN24297" s="56" t="s">
        <v>215</v>
      </c>
      <c r="CO24297" s="52"/>
      <c r="CP24297" s="52"/>
      <c r="CQ24297" s="52"/>
      <c r="CR24297" s="52"/>
      <c r="CS24297" s="52"/>
      <c r="CT24297" s="52"/>
      <c r="CU24297" s="33"/>
      <c r="CV24297" s="33"/>
    </row>
    <row r="24298" spans="74:100">
      <c r="BV24298" s="62"/>
      <c r="BW24298" s="62"/>
      <c r="BX24298" s="62"/>
      <c r="BY24298" s="62"/>
      <c r="BZ24298" s="62"/>
      <c r="CA24298" s="62"/>
      <c r="CB24298" s="62"/>
      <c r="CC24298" s="62"/>
      <c r="CD24298" s="62"/>
      <c r="CE24298" s="62"/>
      <c r="CF24298" s="62"/>
      <c r="CL24298" s="56" t="s">
        <v>10160</v>
      </c>
      <c r="CM24298" s="56" t="s">
        <v>216</v>
      </c>
      <c r="CN24298" s="56" t="s">
        <v>216</v>
      </c>
      <c r="CO24298" s="52"/>
      <c r="CP24298" s="52"/>
      <c r="CQ24298" s="52"/>
      <c r="CR24298" s="52"/>
      <c r="CS24298" s="52"/>
      <c r="CT24298" s="52"/>
      <c r="CU24298" s="33"/>
      <c r="CV24298" s="33"/>
    </row>
    <row r="24299" spans="74:100">
      <c r="BV24299" s="62"/>
      <c r="BW24299" s="62"/>
      <c r="BX24299" s="62"/>
      <c r="BY24299" s="62"/>
      <c r="BZ24299" s="62"/>
      <c r="CA24299" s="62"/>
      <c r="CB24299" s="62"/>
      <c r="CC24299" s="62"/>
      <c r="CD24299" s="62"/>
      <c r="CE24299" s="62"/>
      <c r="CF24299" s="62"/>
      <c r="CL24299" s="56" t="s">
        <v>10083</v>
      </c>
      <c r="CM24299" s="56" t="s">
        <v>215</v>
      </c>
      <c r="CN24299" s="56" t="s">
        <v>215</v>
      </c>
      <c r="CO24299" s="52"/>
      <c r="CP24299" s="52"/>
      <c r="CQ24299" s="52"/>
      <c r="CR24299" s="52"/>
      <c r="CS24299" s="52"/>
      <c r="CT24299" s="52"/>
      <c r="CU24299" s="33"/>
      <c r="CV24299" s="33"/>
    </row>
    <row r="24300" spans="74:100">
      <c r="BV24300" s="62"/>
      <c r="BW24300" s="62"/>
      <c r="BX24300" s="62"/>
      <c r="BY24300" s="62"/>
      <c r="BZ24300" s="62"/>
      <c r="CA24300" s="62"/>
      <c r="CB24300" s="62"/>
      <c r="CC24300" s="62"/>
      <c r="CD24300" s="62"/>
      <c r="CE24300" s="62"/>
      <c r="CF24300" s="62"/>
      <c r="CL24300" s="56" t="s">
        <v>15865</v>
      </c>
      <c r="CM24300" s="56" t="s">
        <v>216</v>
      </c>
      <c r="CN24300" s="56" t="s">
        <v>216</v>
      </c>
      <c r="CO24300" s="52"/>
      <c r="CP24300" s="52"/>
      <c r="CQ24300" s="52"/>
      <c r="CR24300" s="52"/>
      <c r="CS24300" s="52"/>
      <c r="CT24300" s="52"/>
      <c r="CU24300" s="33"/>
      <c r="CV24300" s="33"/>
    </row>
    <row r="24301" spans="74:100">
      <c r="BV24301" s="62"/>
      <c r="BW24301" s="62"/>
      <c r="BX24301" s="62"/>
      <c r="BY24301" s="62"/>
      <c r="BZ24301" s="62"/>
      <c r="CA24301" s="62"/>
      <c r="CB24301" s="62"/>
      <c r="CC24301" s="62"/>
      <c r="CD24301" s="62"/>
      <c r="CE24301" s="62"/>
      <c r="CF24301" s="62"/>
      <c r="CL24301" s="56" t="s">
        <v>15867</v>
      </c>
      <c r="CM24301" s="56" t="s">
        <v>216</v>
      </c>
      <c r="CN24301" s="56" t="s">
        <v>216</v>
      </c>
      <c r="CO24301" s="52"/>
      <c r="CP24301" s="52"/>
      <c r="CQ24301" s="52"/>
      <c r="CR24301" s="52"/>
      <c r="CS24301" s="52"/>
      <c r="CT24301" s="52"/>
      <c r="CU24301" s="33"/>
      <c r="CV24301" s="33"/>
    </row>
    <row r="24302" spans="74:100">
      <c r="BV24302" s="62"/>
      <c r="BW24302" s="62"/>
      <c r="BX24302" s="62"/>
      <c r="BY24302" s="62"/>
      <c r="BZ24302" s="62"/>
      <c r="CA24302" s="62"/>
      <c r="CB24302" s="62"/>
      <c r="CC24302" s="62"/>
      <c r="CD24302" s="62"/>
      <c r="CE24302" s="62"/>
      <c r="CF24302" s="62"/>
      <c r="CL24302" s="56" t="s">
        <v>10190</v>
      </c>
      <c r="CM24302" s="56" t="s">
        <v>215</v>
      </c>
      <c r="CN24302" s="56" t="s">
        <v>215</v>
      </c>
      <c r="CO24302" s="52"/>
      <c r="CP24302" s="52"/>
      <c r="CQ24302" s="52"/>
      <c r="CR24302" s="52"/>
      <c r="CS24302" s="52"/>
      <c r="CT24302" s="52"/>
      <c r="CU24302" s="33"/>
      <c r="CV24302" s="33"/>
    </row>
    <row r="24303" spans="74:100">
      <c r="BV24303" s="62"/>
      <c r="BW24303" s="62"/>
      <c r="BX24303" s="62"/>
      <c r="BY24303" s="62"/>
      <c r="BZ24303" s="62"/>
      <c r="CA24303" s="62"/>
      <c r="CB24303" s="62"/>
      <c r="CC24303" s="62"/>
      <c r="CD24303" s="62"/>
      <c r="CE24303" s="62"/>
      <c r="CF24303" s="62"/>
      <c r="CL24303" s="56" t="s">
        <v>10191</v>
      </c>
      <c r="CM24303" s="56" t="s">
        <v>215</v>
      </c>
      <c r="CN24303" s="56" t="s">
        <v>215</v>
      </c>
      <c r="CO24303" s="52"/>
      <c r="CP24303" s="52"/>
      <c r="CQ24303" s="52"/>
      <c r="CR24303" s="52"/>
      <c r="CS24303" s="52"/>
      <c r="CT24303" s="52"/>
      <c r="CU24303" s="33"/>
      <c r="CV24303" s="33"/>
    </row>
    <row r="24304" spans="74:100">
      <c r="BV24304" s="62"/>
      <c r="BW24304" s="62"/>
      <c r="BX24304" s="62"/>
      <c r="BY24304" s="62"/>
      <c r="BZ24304" s="62"/>
      <c r="CA24304" s="62"/>
      <c r="CB24304" s="62"/>
      <c r="CC24304" s="62"/>
      <c r="CD24304" s="62"/>
      <c r="CE24304" s="62"/>
      <c r="CF24304" s="62"/>
      <c r="CL24304" s="35" t="s">
        <v>10168</v>
      </c>
      <c r="CM24304" s="35" t="s">
        <v>217</v>
      </c>
      <c r="CN24304" s="35" t="s">
        <v>217</v>
      </c>
      <c r="CO24304" s="52"/>
      <c r="CP24304" s="52"/>
      <c r="CQ24304" s="52"/>
      <c r="CR24304" s="52"/>
      <c r="CS24304" s="52"/>
      <c r="CT24304" s="52"/>
      <c r="CU24304" s="33"/>
      <c r="CV24304" s="33"/>
    </row>
    <row r="24305" spans="74:100">
      <c r="BV24305" s="62"/>
      <c r="BW24305" s="62"/>
      <c r="BX24305" s="62"/>
      <c r="BY24305" s="62"/>
      <c r="BZ24305" s="62"/>
      <c r="CA24305" s="62"/>
      <c r="CB24305" s="62"/>
      <c r="CC24305" s="62"/>
      <c r="CD24305" s="62"/>
      <c r="CE24305" s="62"/>
      <c r="CF24305" s="62"/>
      <c r="CL24305" s="56" t="s">
        <v>13468</v>
      </c>
      <c r="CM24305" s="56" t="s">
        <v>215</v>
      </c>
      <c r="CN24305" s="56" t="s">
        <v>215</v>
      </c>
      <c r="CO24305" s="52"/>
      <c r="CP24305" s="52"/>
      <c r="CQ24305" s="52"/>
      <c r="CR24305" s="52"/>
      <c r="CS24305" s="52"/>
      <c r="CT24305" s="52"/>
      <c r="CU24305" s="33"/>
      <c r="CV24305" s="33"/>
    </row>
    <row r="24306" spans="74:100">
      <c r="BV24306" s="62"/>
      <c r="BW24306" s="62"/>
      <c r="BX24306" s="62"/>
      <c r="BY24306" s="62"/>
      <c r="BZ24306" s="62"/>
      <c r="CA24306" s="62"/>
      <c r="CB24306" s="62"/>
      <c r="CC24306" s="62"/>
      <c r="CD24306" s="62"/>
      <c r="CE24306" s="62"/>
      <c r="CF24306" s="62"/>
      <c r="CL24306" s="56" t="s">
        <v>13469</v>
      </c>
      <c r="CM24306" s="56" t="s">
        <v>215</v>
      </c>
      <c r="CN24306" s="56" t="s">
        <v>215</v>
      </c>
      <c r="CO24306" s="52"/>
      <c r="CP24306" s="52"/>
      <c r="CQ24306" s="52"/>
      <c r="CR24306" s="52"/>
      <c r="CS24306" s="52"/>
      <c r="CT24306" s="52"/>
      <c r="CU24306" s="33"/>
      <c r="CV24306" s="33"/>
    </row>
    <row r="24307" spans="74:100">
      <c r="BV24307" s="62"/>
      <c r="BW24307" s="62"/>
      <c r="BX24307" s="62"/>
      <c r="BY24307" s="62"/>
      <c r="BZ24307" s="62"/>
      <c r="CA24307" s="62"/>
      <c r="CB24307" s="62"/>
      <c r="CC24307" s="62"/>
      <c r="CD24307" s="62"/>
      <c r="CE24307" s="62"/>
      <c r="CF24307" s="62"/>
      <c r="CL24307" s="56" t="s">
        <v>26102</v>
      </c>
      <c r="CM24307" s="56" t="s">
        <v>215</v>
      </c>
      <c r="CN24307" s="56" t="s">
        <v>215</v>
      </c>
      <c r="CO24307" s="52"/>
      <c r="CP24307" s="52"/>
      <c r="CQ24307" s="52"/>
      <c r="CR24307" s="52"/>
      <c r="CS24307" s="52"/>
      <c r="CT24307" s="52"/>
      <c r="CU24307" s="33"/>
      <c r="CV24307" s="33"/>
    </row>
    <row r="24308" spans="74:100">
      <c r="BV24308" s="62"/>
      <c r="BW24308" s="62"/>
      <c r="BX24308" s="62"/>
      <c r="BY24308" s="62"/>
      <c r="BZ24308" s="62"/>
      <c r="CA24308" s="62"/>
      <c r="CB24308" s="62"/>
      <c r="CC24308" s="62"/>
      <c r="CD24308" s="62"/>
      <c r="CE24308" s="62"/>
      <c r="CF24308" s="62"/>
      <c r="CL24308" s="56" t="s">
        <v>26103</v>
      </c>
      <c r="CM24308" s="56" t="s">
        <v>215</v>
      </c>
      <c r="CN24308" s="56" t="s">
        <v>215</v>
      </c>
      <c r="CO24308" s="52"/>
      <c r="CP24308" s="52"/>
      <c r="CQ24308" s="52"/>
      <c r="CR24308" s="52"/>
      <c r="CS24308" s="52"/>
      <c r="CT24308" s="52"/>
      <c r="CU24308" s="33"/>
      <c r="CV24308" s="33"/>
    </row>
    <row r="24309" spans="74:100">
      <c r="BV24309" s="62"/>
      <c r="BW24309" s="62"/>
      <c r="BX24309" s="62"/>
      <c r="BY24309" s="62"/>
      <c r="BZ24309" s="62"/>
      <c r="CA24309" s="62"/>
      <c r="CB24309" s="62"/>
      <c r="CC24309" s="62"/>
      <c r="CD24309" s="62"/>
      <c r="CE24309" s="62"/>
      <c r="CF24309" s="62"/>
      <c r="CL24309" s="56" t="s">
        <v>10339</v>
      </c>
      <c r="CM24309" s="56" t="s">
        <v>213</v>
      </c>
      <c r="CN24309" s="56" t="s">
        <v>213</v>
      </c>
      <c r="CO24309" s="52"/>
      <c r="CP24309" s="52"/>
      <c r="CQ24309" s="52"/>
      <c r="CR24309" s="52"/>
      <c r="CS24309" s="52"/>
      <c r="CT24309" s="52"/>
      <c r="CU24309" s="33"/>
      <c r="CV24309" s="33"/>
    </row>
    <row r="24310" spans="74:100">
      <c r="BV24310" s="62"/>
      <c r="BW24310" s="62"/>
      <c r="BX24310" s="62"/>
      <c r="BY24310" s="62"/>
      <c r="BZ24310" s="62"/>
      <c r="CA24310" s="62"/>
      <c r="CB24310" s="62"/>
      <c r="CC24310" s="62"/>
      <c r="CD24310" s="62"/>
      <c r="CE24310" s="62"/>
      <c r="CF24310" s="62"/>
      <c r="CL24310" s="56" t="s">
        <v>10148</v>
      </c>
      <c r="CM24310" s="56" t="s">
        <v>216</v>
      </c>
      <c r="CN24310" s="56" t="s">
        <v>216</v>
      </c>
      <c r="CO24310" s="52"/>
      <c r="CP24310" s="52"/>
      <c r="CQ24310" s="52"/>
      <c r="CR24310" s="52"/>
      <c r="CS24310" s="52"/>
      <c r="CT24310" s="52"/>
      <c r="CU24310" s="33"/>
      <c r="CV24310" s="33"/>
    </row>
    <row r="24311" spans="74:100">
      <c r="BV24311" s="62"/>
      <c r="BW24311" s="62"/>
      <c r="BX24311" s="62"/>
      <c r="BY24311" s="62"/>
      <c r="BZ24311" s="62"/>
      <c r="CA24311" s="62"/>
      <c r="CB24311" s="62"/>
      <c r="CC24311" s="62"/>
      <c r="CD24311" s="62"/>
      <c r="CE24311" s="62"/>
      <c r="CF24311" s="62"/>
      <c r="CL24311" s="35" t="s">
        <v>10107</v>
      </c>
      <c r="CM24311" s="35" t="s">
        <v>217</v>
      </c>
      <c r="CN24311" s="35" t="s">
        <v>217</v>
      </c>
      <c r="CO24311" s="52"/>
      <c r="CP24311" s="52"/>
      <c r="CQ24311" s="52"/>
      <c r="CR24311" s="52"/>
      <c r="CS24311" s="52"/>
      <c r="CT24311" s="52"/>
      <c r="CU24311" s="33"/>
      <c r="CV24311" s="33"/>
    </row>
    <row r="24312" spans="74:100">
      <c r="BV24312" s="62"/>
      <c r="BW24312" s="62"/>
      <c r="BX24312" s="62"/>
      <c r="BY24312" s="62"/>
      <c r="BZ24312" s="62"/>
      <c r="CA24312" s="62"/>
      <c r="CB24312" s="62"/>
      <c r="CC24312" s="62"/>
      <c r="CD24312" s="62"/>
      <c r="CE24312" s="62"/>
      <c r="CF24312" s="62"/>
      <c r="CL24312" s="35" t="s">
        <v>10193</v>
      </c>
      <c r="CM24312" s="35" t="s">
        <v>217</v>
      </c>
      <c r="CN24312" s="35" t="s">
        <v>217</v>
      </c>
      <c r="CO24312" s="52"/>
      <c r="CP24312" s="52"/>
      <c r="CQ24312" s="52"/>
      <c r="CR24312" s="52"/>
      <c r="CS24312" s="52"/>
      <c r="CT24312" s="52"/>
      <c r="CU24312" s="33"/>
      <c r="CV24312" s="33"/>
    </row>
    <row r="24313" spans="74:100">
      <c r="BV24313" s="62"/>
      <c r="BW24313" s="62"/>
      <c r="BX24313" s="62"/>
      <c r="BY24313" s="62"/>
      <c r="BZ24313" s="62"/>
      <c r="CA24313" s="62"/>
      <c r="CB24313" s="62"/>
      <c r="CC24313" s="62"/>
      <c r="CD24313" s="62"/>
      <c r="CE24313" s="62"/>
      <c r="CF24313" s="62"/>
      <c r="CL24313" s="35" t="s">
        <v>10194</v>
      </c>
      <c r="CM24313" s="35" t="s">
        <v>217</v>
      </c>
      <c r="CN24313" s="35" t="s">
        <v>217</v>
      </c>
      <c r="CO24313" s="52"/>
      <c r="CP24313" s="52"/>
      <c r="CQ24313" s="52"/>
      <c r="CR24313" s="52"/>
      <c r="CS24313" s="52"/>
      <c r="CT24313" s="52"/>
      <c r="CU24313" s="33"/>
      <c r="CV24313" s="33"/>
    </row>
    <row r="24314" spans="74:100">
      <c r="BV24314" s="62"/>
      <c r="BW24314" s="62"/>
      <c r="BX24314" s="62"/>
      <c r="BY24314" s="62"/>
      <c r="BZ24314" s="62"/>
      <c r="CA24314" s="62"/>
      <c r="CB24314" s="62"/>
      <c r="CC24314" s="62"/>
      <c r="CD24314" s="62"/>
      <c r="CE24314" s="62"/>
      <c r="CF24314" s="62"/>
      <c r="CL24314" s="56" t="s">
        <v>10130</v>
      </c>
      <c r="CM24314" s="56" t="s">
        <v>216</v>
      </c>
      <c r="CN24314" s="56" t="s">
        <v>216</v>
      </c>
      <c r="CO24314" s="52"/>
      <c r="CP24314" s="52"/>
      <c r="CQ24314" s="52"/>
      <c r="CR24314" s="52"/>
      <c r="CS24314" s="52"/>
      <c r="CT24314" s="52"/>
      <c r="CU24314" s="33"/>
      <c r="CV24314" s="33"/>
    </row>
    <row r="24315" spans="74:100">
      <c r="BV24315" s="62"/>
      <c r="BW24315" s="62"/>
      <c r="BX24315" s="62"/>
      <c r="BY24315" s="62"/>
      <c r="BZ24315" s="62"/>
      <c r="CA24315" s="62"/>
      <c r="CB24315" s="62"/>
      <c r="CC24315" s="62"/>
      <c r="CD24315" s="62"/>
      <c r="CE24315" s="62"/>
      <c r="CF24315" s="62"/>
      <c r="CL24315" s="35" t="s">
        <v>10200</v>
      </c>
      <c r="CM24315" s="35" t="s">
        <v>217</v>
      </c>
      <c r="CN24315" s="35" t="s">
        <v>217</v>
      </c>
      <c r="CO24315" s="52"/>
      <c r="CP24315" s="52"/>
      <c r="CQ24315" s="52"/>
      <c r="CR24315" s="52"/>
      <c r="CS24315" s="52"/>
      <c r="CT24315" s="52"/>
      <c r="CU24315" s="33"/>
      <c r="CV24315" s="33"/>
    </row>
    <row r="24316" spans="74:100">
      <c r="BV24316" s="62"/>
      <c r="BW24316" s="62"/>
      <c r="BX24316" s="62"/>
      <c r="BY24316" s="62"/>
      <c r="BZ24316" s="62"/>
      <c r="CA24316" s="62"/>
      <c r="CB24316" s="62"/>
      <c r="CC24316" s="62"/>
      <c r="CD24316" s="62"/>
      <c r="CE24316" s="62"/>
      <c r="CF24316" s="62"/>
      <c r="CL24316" s="56" t="s">
        <v>10094</v>
      </c>
      <c r="CM24316" s="56" t="s">
        <v>216</v>
      </c>
      <c r="CN24316" s="56" t="s">
        <v>216</v>
      </c>
      <c r="CO24316" s="52"/>
      <c r="CP24316" s="52"/>
      <c r="CQ24316" s="52"/>
      <c r="CR24316" s="52"/>
      <c r="CS24316" s="52"/>
      <c r="CT24316" s="52"/>
      <c r="CU24316" s="33"/>
      <c r="CV24316" s="33"/>
    </row>
    <row r="24317" spans="74:100">
      <c r="BV24317" s="62"/>
      <c r="BW24317" s="62"/>
      <c r="BX24317" s="62"/>
      <c r="BY24317" s="62"/>
      <c r="BZ24317" s="62"/>
      <c r="CA24317" s="62"/>
      <c r="CB24317" s="62"/>
      <c r="CC24317" s="62"/>
      <c r="CD24317" s="62"/>
      <c r="CE24317" s="62"/>
      <c r="CF24317" s="62"/>
      <c r="CL24317" s="35" t="s">
        <v>10201</v>
      </c>
      <c r="CM24317" s="35" t="s">
        <v>217</v>
      </c>
      <c r="CN24317" s="35" t="s">
        <v>217</v>
      </c>
      <c r="CO24317" s="52"/>
      <c r="CP24317" s="52"/>
      <c r="CQ24317" s="52"/>
      <c r="CR24317" s="52"/>
      <c r="CS24317" s="52"/>
      <c r="CT24317" s="52"/>
      <c r="CU24317" s="33"/>
      <c r="CV24317" s="33"/>
    </row>
    <row r="24318" spans="74:100">
      <c r="BV24318" s="62"/>
      <c r="BW24318" s="62"/>
      <c r="BX24318" s="62"/>
      <c r="BY24318" s="62"/>
      <c r="BZ24318" s="62"/>
      <c r="CA24318" s="62"/>
      <c r="CB24318" s="62"/>
      <c r="CC24318" s="62"/>
      <c r="CD24318" s="62"/>
      <c r="CE24318" s="62"/>
      <c r="CF24318" s="62"/>
      <c r="CL24318" s="56" t="s">
        <v>10075</v>
      </c>
      <c r="CM24318" s="56" t="s">
        <v>215</v>
      </c>
      <c r="CN24318" s="56" t="s">
        <v>215</v>
      </c>
      <c r="CO24318" s="52"/>
      <c r="CP24318" s="52"/>
      <c r="CQ24318" s="52"/>
      <c r="CR24318" s="52"/>
      <c r="CS24318" s="52"/>
      <c r="CT24318" s="52"/>
      <c r="CU24318" s="33"/>
      <c r="CV24318" s="33"/>
    </row>
    <row r="24319" spans="74:100">
      <c r="BV24319" s="62"/>
      <c r="BW24319" s="62"/>
      <c r="BX24319" s="62"/>
      <c r="BY24319" s="62"/>
      <c r="BZ24319" s="62"/>
      <c r="CA24319" s="62"/>
      <c r="CB24319" s="62"/>
      <c r="CC24319" s="62"/>
      <c r="CD24319" s="62"/>
      <c r="CE24319" s="62"/>
      <c r="CF24319" s="62"/>
      <c r="CL24319" s="35" t="s">
        <v>29814</v>
      </c>
      <c r="CM24319" s="35" t="s">
        <v>217</v>
      </c>
      <c r="CN24319" s="35" t="s">
        <v>217</v>
      </c>
      <c r="CO24319" s="52"/>
      <c r="CP24319" s="52"/>
      <c r="CQ24319" s="52"/>
      <c r="CR24319" s="52"/>
      <c r="CS24319" s="52"/>
      <c r="CT24319" s="52"/>
      <c r="CU24319" s="33"/>
      <c r="CV24319" s="33"/>
    </row>
    <row r="24320" spans="74:100">
      <c r="BV24320" s="62"/>
      <c r="BW24320" s="62"/>
      <c r="BX24320" s="62"/>
      <c r="BY24320" s="62"/>
      <c r="BZ24320" s="62"/>
      <c r="CA24320" s="62"/>
      <c r="CB24320" s="62"/>
      <c r="CC24320" s="62"/>
      <c r="CD24320" s="62"/>
      <c r="CE24320" s="62"/>
      <c r="CF24320" s="62"/>
      <c r="CL24320" s="35" t="s">
        <v>13471</v>
      </c>
      <c r="CM24320" s="35" t="s">
        <v>217</v>
      </c>
      <c r="CN24320" s="35" t="s">
        <v>217</v>
      </c>
      <c r="CO24320" s="52"/>
      <c r="CP24320" s="52"/>
      <c r="CQ24320" s="52"/>
      <c r="CR24320" s="52"/>
      <c r="CS24320" s="52"/>
      <c r="CT24320" s="52"/>
      <c r="CU24320" s="33"/>
      <c r="CV24320" s="33"/>
    </row>
    <row r="24321" spans="74:100">
      <c r="BV24321" s="62"/>
      <c r="BW24321" s="62"/>
      <c r="BX24321" s="62"/>
      <c r="BY24321" s="62"/>
      <c r="BZ24321" s="62"/>
      <c r="CA24321" s="62"/>
      <c r="CB24321" s="62"/>
      <c r="CC24321" s="62"/>
      <c r="CD24321" s="62"/>
      <c r="CE24321" s="62"/>
      <c r="CF24321" s="62"/>
      <c r="CL24321" s="35" t="s">
        <v>13470</v>
      </c>
      <c r="CM24321" s="35" t="s">
        <v>217</v>
      </c>
      <c r="CN24321" s="35" t="s">
        <v>217</v>
      </c>
      <c r="CO24321" s="52"/>
      <c r="CP24321" s="52"/>
      <c r="CQ24321" s="52"/>
      <c r="CR24321" s="52"/>
      <c r="CS24321" s="52"/>
      <c r="CT24321" s="52"/>
      <c r="CU24321" s="33"/>
      <c r="CV24321" s="33"/>
    </row>
    <row r="24322" spans="74:100">
      <c r="BV24322" s="62"/>
      <c r="BW24322" s="62"/>
      <c r="BX24322" s="62"/>
      <c r="BY24322" s="62"/>
      <c r="BZ24322" s="62"/>
      <c r="CA24322" s="62"/>
      <c r="CB24322" s="62"/>
      <c r="CC24322" s="62"/>
      <c r="CD24322" s="62"/>
      <c r="CE24322" s="62"/>
      <c r="CF24322" s="62"/>
      <c r="CL24322" s="35" t="s">
        <v>13472</v>
      </c>
      <c r="CM24322" s="35" t="s">
        <v>217</v>
      </c>
      <c r="CN24322" s="35" t="s">
        <v>217</v>
      </c>
      <c r="CO24322" s="52"/>
      <c r="CP24322" s="52"/>
      <c r="CQ24322" s="52"/>
      <c r="CR24322" s="52"/>
      <c r="CS24322" s="52"/>
      <c r="CT24322" s="52"/>
      <c r="CU24322" s="33"/>
      <c r="CV24322" s="33"/>
    </row>
    <row r="24323" spans="74:100">
      <c r="BV24323" s="62"/>
      <c r="BW24323" s="62"/>
      <c r="BX24323" s="62"/>
      <c r="BY24323" s="62"/>
      <c r="BZ24323" s="62"/>
      <c r="CA24323" s="62"/>
      <c r="CB24323" s="62"/>
      <c r="CC24323" s="62"/>
      <c r="CD24323" s="62"/>
      <c r="CE24323" s="62"/>
      <c r="CF24323" s="62"/>
      <c r="CL24323" s="35" t="s">
        <v>13473</v>
      </c>
      <c r="CM24323" s="35" t="s">
        <v>217</v>
      </c>
      <c r="CN24323" s="35" t="s">
        <v>217</v>
      </c>
      <c r="CO24323" s="52"/>
      <c r="CP24323" s="52"/>
      <c r="CQ24323" s="52"/>
      <c r="CR24323" s="52"/>
      <c r="CS24323" s="52"/>
      <c r="CT24323" s="52"/>
      <c r="CU24323" s="33"/>
      <c r="CV24323" s="33"/>
    </row>
    <row r="24324" spans="74:100">
      <c r="BV24324" s="62"/>
      <c r="BW24324" s="62"/>
      <c r="BX24324" s="62"/>
      <c r="BY24324" s="62"/>
      <c r="BZ24324" s="62"/>
      <c r="CA24324" s="62"/>
      <c r="CB24324" s="62"/>
      <c r="CC24324" s="62"/>
      <c r="CD24324" s="62"/>
      <c r="CE24324" s="62"/>
      <c r="CF24324" s="62"/>
      <c r="CL24324" s="35" t="s">
        <v>13474</v>
      </c>
      <c r="CM24324" s="35" t="s">
        <v>217</v>
      </c>
      <c r="CN24324" s="35" t="s">
        <v>217</v>
      </c>
      <c r="CO24324" s="52"/>
      <c r="CP24324" s="52"/>
      <c r="CQ24324" s="52"/>
      <c r="CR24324" s="52"/>
      <c r="CS24324" s="52"/>
      <c r="CT24324" s="52"/>
      <c r="CU24324" s="33"/>
      <c r="CV24324" s="33"/>
    </row>
    <row r="24325" spans="74:100">
      <c r="BV24325" s="62"/>
      <c r="BW24325" s="62"/>
      <c r="BX24325" s="62"/>
      <c r="BY24325" s="62"/>
      <c r="BZ24325" s="62"/>
      <c r="CA24325" s="62"/>
      <c r="CB24325" s="62"/>
      <c r="CC24325" s="62"/>
      <c r="CD24325" s="62"/>
      <c r="CE24325" s="62"/>
      <c r="CF24325" s="62"/>
      <c r="CL24325" s="35" t="s">
        <v>29815</v>
      </c>
      <c r="CM24325" s="35" t="s">
        <v>217</v>
      </c>
      <c r="CN24325" s="35" t="s">
        <v>217</v>
      </c>
      <c r="CO24325" s="52"/>
      <c r="CP24325" s="52"/>
      <c r="CQ24325" s="52"/>
      <c r="CR24325" s="52"/>
      <c r="CS24325" s="52"/>
      <c r="CT24325" s="52"/>
      <c r="CU24325" s="33"/>
      <c r="CV24325" s="33"/>
    </row>
    <row r="24326" spans="74:100">
      <c r="BV24326" s="62"/>
      <c r="BW24326" s="62"/>
      <c r="BX24326" s="62"/>
      <c r="BY24326" s="62"/>
      <c r="BZ24326" s="62"/>
      <c r="CA24326" s="62"/>
      <c r="CB24326" s="62"/>
      <c r="CC24326" s="62"/>
      <c r="CD24326" s="62"/>
      <c r="CE24326" s="62"/>
      <c r="CF24326" s="62"/>
      <c r="CL24326" s="35" t="s">
        <v>13475</v>
      </c>
      <c r="CM24326" s="35" t="s">
        <v>217</v>
      </c>
      <c r="CN24326" s="35" t="s">
        <v>217</v>
      </c>
      <c r="CO24326" s="52"/>
      <c r="CP24326" s="52"/>
      <c r="CQ24326" s="52"/>
      <c r="CR24326" s="52"/>
      <c r="CS24326" s="52"/>
      <c r="CT24326" s="52"/>
      <c r="CU24326" s="33"/>
      <c r="CV24326" s="33"/>
    </row>
    <row r="24327" spans="74:100">
      <c r="BV24327" s="62"/>
      <c r="BW24327" s="62"/>
      <c r="BX24327" s="62"/>
      <c r="BY24327" s="62"/>
      <c r="BZ24327" s="62"/>
      <c r="CA24327" s="62"/>
      <c r="CB24327" s="62"/>
      <c r="CC24327" s="62"/>
      <c r="CD24327" s="62"/>
      <c r="CE24327" s="62"/>
      <c r="CF24327" s="62"/>
      <c r="CL24327" s="56" t="s">
        <v>8321</v>
      </c>
      <c r="CM24327" s="56" t="s">
        <v>217</v>
      </c>
      <c r="CN24327" s="56" t="s">
        <v>217</v>
      </c>
      <c r="CO24327" s="52"/>
      <c r="CP24327" s="52"/>
      <c r="CQ24327" s="52"/>
      <c r="CR24327" s="52"/>
      <c r="CS24327" s="52"/>
      <c r="CT24327" s="52"/>
      <c r="CU24327" s="33"/>
      <c r="CV24327" s="33"/>
    </row>
    <row r="24328" spans="74:100">
      <c r="BV24328" s="62"/>
      <c r="BW24328" s="62"/>
      <c r="BX24328" s="62"/>
      <c r="BY24328" s="62"/>
      <c r="BZ24328" s="62"/>
      <c r="CA24328" s="62"/>
      <c r="CB24328" s="62"/>
      <c r="CC24328" s="62"/>
      <c r="CD24328" s="62"/>
      <c r="CE24328" s="62"/>
      <c r="CF24328" s="62"/>
      <c r="CL24328" s="56" t="s">
        <v>13478</v>
      </c>
      <c r="CM24328" s="56" t="s">
        <v>216</v>
      </c>
      <c r="CN24328" s="56" t="s">
        <v>216</v>
      </c>
      <c r="CO24328" s="52"/>
      <c r="CP24328" s="52"/>
      <c r="CQ24328" s="52"/>
      <c r="CR24328" s="52"/>
      <c r="CS24328" s="52"/>
      <c r="CT24328" s="52"/>
      <c r="CU24328" s="33"/>
      <c r="CV24328" s="33"/>
    </row>
    <row r="24329" spans="74:100">
      <c r="BV24329" s="62"/>
      <c r="BW24329" s="62"/>
      <c r="BX24329" s="62"/>
      <c r="BY24329" s="62"/>
      <c r="BZ24329" s="62"/>
      <c r="CA24329" s="62"/>
      <c r="CB24329" s="62"/>
      <c r="CC24329" s="62"/>
      <c r="CD24329" s="62"/>
      <c r="CE24329" s="62"/>
      <c r="CF24329" s="62"/>
      <c r="CL24329" s="35" t="s">
        <v>13480</v>
      </c>
      <c r="CM24329" s="35" t="s">
        <v>217</v>
      </c>
      <c r="CN24329" s="35" t="s">
        <v>217</v>
      </c>
      <c r="CO24329" s="52"/>
      <c r="CP24329" s="52"/>
      <c r="CQ24329" s="52"/>
      <c r="CR24329" s="52"/>
      <c r="CS24329" s="52"/>
      <c r="CT24329" s="52"/>
      <c r="CU24329" s="33"/>
      <c r="CV24329" s="33"/>
    </row>
    <row r="24330" spans="74:100">
      <c r="BV24330" s="62"/>
      <c r="BW24330" s="62"/>
      <c r="BX24330" s="62"/>
      <c r="BY24330" s="62"/>
      <c r="BZ24330" s="62"/>
      <c r="CA24330" s="62"/>
      <c r="CB24330" s="62"/>
      <c r="CC24330" s="62"/>
      <c r="CD24330" s="62"/>
      <c r="CE24330" s="62"/>
      <c r="CF24330" s="62"/>
      <c r="CL24330" s="56" t="s">
        <v>13731</v>
      </c>
      <c r="CM24330" s="56" t="s">
        <v>215</v>
      </c>
      <c r="CN24330" s="56" t="s">
        <v>215</v>
      </c>
      <c r="CO24330" s="52"/>
      <c r="CP24330" s="52"/>
      <c r="CQ24330" s="52"/>
      <c r="CR24330" s="52"/>
      <c r="CS24330" s="52"/>
      <c r="CT24330" s="52"/>
      <c r="CU24330" s="33"/>
      <c r="CV24330" s="33"/>
    </row>
    <row r="24331" spans="74:100">
      <c r="BV24331" s="62"/>
      <c r="BW24331" s="62"/>
      <c r="BX24331" s="62"/>
      <c r="BY24331" s="62"/>
      <c r="BZ24331" s="62"/>
      <c r="CA24331" s="62"/>
      <c r="CB24331" s="62"/>
      <c r="CC24331" s="62"/>
      <c r="CD24331" s="62"/>
      <c r="CE24331" s="62"/>
      <c r="CF24331" s="62"/>
      <c r="CL24331" s="56" t="s">
        <v>13479</v>
      </c>
      <c r="CM24331" s="56" t="s">
        <v>216</v>
      </c>
      <c r="CN24331" s="56" t="s">
        <v>216</v>
      </c>
      <c r="CO24331" s="52"/>
      <c r="CP24331" s="52"/>
      <c r="CQ24331" s="52"/>
      <c r="CR24331" s="52"/>
      <c r="CS24331" s="52"/>
      <c r="CT24331" s="52"/>
      <c r="CU24331" s="33"/>
      <c r="CV24331" s="33"/>
    </row>
    <row r="24332" spans="74:100">
      <c r="BV24332" s="62"/>
      <c r="BW24332" s="62"/>
      <c r="BX24332" s="62"/>
      <c r="BY24332" s="62"/>
      <c r="BZ24332" s="62"/>
      <c r="CA24332" s="62"/>
      <c r="CB24332" s="62"/>
      <c r="CC24332" s="62"/>
      <c r="CD24332" s="62"/>
      <c r="CE24332" s="62"/>
      <c r="CF24332" s="62"/>
      <c r="CL24332" s="56" t="s">
        <v>13481</v>
      </c>
      <c r="CM24332" s="56" t="s">
        <v>216</v>
      </c>
      <c r="CN24332" s="56" t="s">
        <v>216</v>
      </c>
      <c r="CO24332" s="52"/>
      <c r="CP24332" s="52"/>
      <c r="CQ24332" s="52"/>
      <c r="CR24332" s="52"/>
      <c r="CS24332" s="52"/>
      <c r="CT24332" s="52"/>
      <c r="CU24332" s="33"/>
      <c r="CV24332" s="33"/>
    </row>
    <row r="24333" spans="74:100">
      <c r="BV24333" s="62"/>
      <c r="BW24333" s="62"/>
      <c r="BX24333" s="62"/>
      <c r="BY24333" s="62"/>
      <c r="BZ24333" s="62"/>
      <c r="CA24333" s="62"/>
      <c r="CB24333" s="62"/>
      <c r="CC24333" s="62"/>
      <c r="CD24333" s="62"/>
      <c r="CE24333" s="62"/>
      <c r="CF24333" s="62"/>
      <c r="CL24333" s="56" t="s">
        <v>13482</v>
      </c>
      <c r="CM24333" s="56" t="s">
        <v>216</v>
      </c>
      <c r="CN24333" s="56" t="s">
        <v>216</v>
      </c>
      <c r="CO24333" s="52"/>
      <c r="CP24333" s="52"/>
      <c r="CQ24333" s="52"/>
      <c r="CR24333" s="52"/>
      <c r="CS24333" s="52"/>
      <c r="CT24333" s="52"/>
      <c r="CU24333" s="33"/>
      <c r="CV24333" s="33"/>
    </row>
    <row r="24334" spans="74:100">
      <c r="BV24334" s="62"/>
      <c r="BW24334" s="62"/>
      <c r="BX24334" s="62"/>
      <c r="BY24334" s="62"/>
      <c r="BZ24334" s="62"/>
      <c r="CA24334" s="62"/>
      <c r="CB24334" s="62"/>
      <c r="CC24334" s="62"/>
      <c r="CD24334" s="62"/>
      <c r="CE24334" s="62"/>
      <c r="CF24334" s="62"/>
      <c r="CL24334" s="56" t="s">
        <v>13483</v>
      </c>
      <c r="CM24334" s="56" t="s">
        <v>216</v>
      </c>
      <c r="CN24334" s="56" t="s">
        <v>216</v>
      </c>
      <c r="CO24334" s="52"/>
      <c r="CP24334" s="52"/>
      <c r="CQ24334" s="52"/>
      <c r="CR24334" s="52"/>
      <c r="CS24334" s="52"/>
      <c r="CT24334" s="52"/>
      <c r="CU24334" s="33"/>
      <c r="CV24334" s="33"/>
    </row>
    <row r="24335" spans="74:100">
      <c r="BV24335" s="62"/>
      <c r="BW24335" s="62"/>
      <c r="BX24335" s="62"/>
      <c r="BY24335" s="62"/>
      <c r="BZ24335" s="62"/>
      <c r="CA24335" s="62"/>
      <c r="CB24335" s="62"/>
      <c r="CC24335" s="62"/>
      <c r="CD24335" s="62"/>
      <c r="CE24335" s="62"/>
      <c r="CF24335" s="62"/>
      <c r="CL24335" s="56" t="s">
        <v>13484</v>
      </c>
      <c r="CM24335" s="56" t="s">
        <v>213</v>
      </c>
      <c r="CN24335" s="56" t="s">
        <v>213</v>
      </c>
      <c r="CO24335" s="52"/>
      <c r="CP24335" s="52"/>
      <c r="CQ24335" s="52"/>
      <c r="CR24335" s="52"/>
      <c r="CS24335" s="52"/>
      <c r="CT24335" s="52"/>
      <c r="CU24335" s="33"/>
      <c r="CV24335" s="33"/>
    </row>
    <row r="24336" spans="74:100">
      <c r="BV24336" s="62"/>
      <c r="BW24336" s="62"/>
      <c r="BX24336" s="62"/>
      <c r="BY24336" s="62"/>
      <c r="BZ24336" s="62"/>
      <c r="CA24336" s="62"/>
      <c r="CB24336" s="62"/>
      <c r="CC24336" s="62"/>
      <c r="CD24336" s="62"/>
      <c r="CE24336" s="62"/>
      <c r="CF24336" s="62"/>
      <c r="CL24336" s="56" t="s">
        <v>26104</v>
      </c>
      <c r="CM24336" s="56" t="s">
        <v>213</v>
      </c>
      <c r="CN24336" s="56" t="s">
        <v>213</v>
      </c>
      <c r="CO24336" s="52"/>
      <c r="CP24336" s="52"/>
      <c r="CQ24336" s="52"/>
      <c r="CR24336" s="52"/>
      <c r="CS24336" s="52"/>
      <c r="CT24336" s="52"/>
      <c r="CU24336" s="33"/>
      <c r="CV24336" s="33"/>
    </row>
    <row r="24337" spans="74:100">
      <c r="BV24337" s="62"/>
      <c r="BW24337" s="62"/>
      <c r="BX24337" s="62"/>
      <c r="BY24337" s="62"/>
      <c r="BZ24337" s="62"/>
      <c r="CA24337" s="62"/>
      <c r="CB24337" s="62"/>
      <c r="CC24337" s="62"/>
      <c r="CD24337" s="62"/>
      <c r="CE24337" s="62"/>
      <c r="CF24337" s="62"/>
      <c r="CL24337" s="56" t="s">
        <v>24294</v>
      </c>
      <c r="CM24337" s="56" t="s">
        <v>213</v>
      </c>
      <c r="CN24337" s="56" t="s">
        <v>213</v>
      </c>
      <c r="CO24337" s="52"/>
      <c r="CP24337" s="52"/>
      <c r="CQ24337" s="52"/>
      <c r="CR24337" s="52"/>
      <c r="CS24337" s="52"/>
      <c r="CT24337" s="52"/>
      <c r="CU24337" s="33"/>
      <c r="CV24337" s="33"/>
    </row>
    <row r="24338" spans="74:100">
      <c r="BV24338" s="62"/>
      <c r="BW24338" s="62"/>
      <c r="BX24338" s="62"/>
      <c r="BY24338" s="62"/>
      <c r="BZ24338" s="62"/>
      <c r="CA24338" s="62"/>
      <c r="CB24338" s="62"/>
      <c r="CC24338" s="62"/>
      <c r="CD24338" s="62"/>
      <c r="CE24338" s="62"/>
      <c r="CF24338" s="62"/>
      <c r="CL24338" s="56" t="s">
        <v>13485</v>
      </c>
      <c r="CM24338" s="56" t="s">
        <v>213</v>
      </c>
      <c r="CN24338" s="56" t="s">
        <v>213</v>
      </c>
      <c r="CO24338" s="52"/>
      <c r="CP24338" s="52"/>
      <c r="CQ24338" s="52"/>
      <c r="CR24338" s="52"/>
      <c r="CS24338" s="52"/>
      <c r="CT24338" s="52"/>
      <c r="CU24338" s="33"/>
      <c r="CV24338" s="33"/>
    </row>
    <row r="24339" spans="74:100">
      <c r="BV24339" s="62"/>
      <c r="BW24339" s="62"/>
      <c r="BX24339" s="62"/>
      <c r="BY24339" s="62"/>
      <c r="BZ24339" s="62"/>
      <c r="CA24339" s="62"/>
      <c r="CB24339" s="62"/>
      <c r="CC24339" s="62"/>
      <c r="CD24339" s="62"/>
      <c r="CE24339" s="62"/>
      <c r="CF24339" s="62"/>
      <c r="CL24339" s="56" t="s">
        <v>13486</v>
      </c>
      <c r="CM24339" s="56" t="s">
        <v>213</v>
      </c>
      <c r="CN24339" s="56" t="s">
        <v>213</v>
      </c>
      <c r="CO24339" s="52"/>
      <c r="CP24339" s="52"/>
      <c r="CQ24339" s="52"/>
      <c r="CR24339" s="52"/>
      <c r="CS24339" s="52"/>
      <c r="CT24339" s="52"/>
      <c r="CU24339" s="33"/>
      <c r="CV24339" s="33"/>
    </row>
    <row r="24340" spans="74:100">
      <c r="BV24340" s="62"/>
      <c r="BW24340" s="62"/>
      <c r="BX24340" s="62"/>
      <c r="BY24340" s="62"/>
      <c r="BZ24340" s="62"/>
      <c r="CA24340" s="62"/>
      <c r="CB24340" s="62"/>
      <c r="CC24340" s="62"/>
      <c r="CD24340" s="62"/>
      <c r="CE24340" s="62"/>
      <c r="CF24340" s="62"/>
      <c r="CL24340" s="56" t="s">
        <v>26105</v>
      </c>
      <c r="CM24340" s="56" t="s">
        <v>213</v>
      </c>
      <c r="CN24340" s="56" t="s">
        <v>213</v>
      </c>
      <c r="CO24340" s="52"/>
      <c r="CP24340" s="52"/>
      <c r="CQ24340" s="52"/>
      <c r="CR24340" s="52"/>
      <c r="CS24340" s="52"/>
      <c r="CT24340" s="52"/>
      <c r="CU24340" s="33"/>
      <c r="CV24340" s="33"/>
    </row>
    <row r="24341" spans="74:100">
      <c r="BV24341" s="62"/>
      <c r="BW24341" s="62"/>
      <c r="BX24341" s="62"/>
      <c r="BY24341" s="62"/>
      <c r="BZ24341" s="62"/>
      <c r="CA24341" s="62"/>
      <c r="CB24341" s="62"/>
      <c r="CC24341" s="62"/>
      <c r="CD24341" s="62"/>
      <c r="CE24341" s="62"/>
      <c r="CF24341" s="62"/>
      <c r="CL24341" s="56" t="s">
        <v>24295</v>
      </c>
      <c r="CM24341" s="56" t="s">
        <v>213</v>
      </c>
      <c r="CN24341" s="56" t="s">
        <v>213</v>
      </c>
      <c r="CO24341" s="52"/>
      <c r="CP24341" s="52"/>
      <c r="CQ24341" s="52"/>
      <c r="CR24341" s="52"/>
      <c r="CS24341" s="52"/>
      <c r="CT24341" s="52"/>
      <c r="CU24341" s="33"/>
      <c r="CV24341" s="33"/>
    </row>
    <row r="24342" spans="74:100">
      <c r="BV24342" s="62"/>
      <c r="BW24342" s="62"/>
      <c r="BX24342" s="62"/>
      <c r="BY24342" s="62"/>
      <c r="BZ24342" s="62"/>
      <c r="CA24342" s="62"/>
      <c r="CB24342" s="62"/>
      <c r="CC24342" s="62"/>
      <c r="CD24342" s="62"/>
      <c r="CE24342" s="62"/>
      <c r="CF24342" s="62"/>
      <c r="CL24342" s="56" t="s">
        <v>13487</v>
      </c>
      <c r="CM24342" s="56" t="s">
        <v>213</v>
      </c>
      <c r="CN24342" s="56" t="s">
        <v>213</v>
      </c>
      <c r="CO24342" s="52"/>
      <c r="CP24342" s="52"/>
      <c r="CQ24342" s="52"/>
      <c r="CR24342" s="52"/>
      <c r="CS24342" s="52"/>
      <c r="CT24342" s="52"/>
      <c r="CU24342" s="33"/>
      <c r="CV24342" s="33"/>
    </row>
    <row r="24343" spans="74:100">
      <c r="BV24343" s="62"/>
      <c r="BW24343" s="62"/>
      <c r="BX24343" s="62"/>
      <c r="BY24343" s="62"/>
      <c r="BZ24343" s="62"/>
      <c r="CA24343" s="62"/>
      <c r="CB24343" s="62"/>
      <c r="CC24343" s="62"/>
      <c r="CD24343" s="62"/>
      <c r="CE24343" s="62"/>
      <c r="CF24343" s="62"/>
      <c r="CL24343" s="56" t="s">
        <v>26106</v>
      </c>
      <c r="CM24343" s="56" t="s">
        <v>213</v>
      </c>
      <c r="CN24343" s="56" t="s">
        <v>213</v>
      </c>
      <c r="CO24343" s="52"/>
      <c r="CP24343" s="52"/>
      <c r="CQ24343" s="52"/>
      <c r="CR24343" s="52"/>
      <c r="CS24343" s="52"/>
      <c r="CT24343" s="52"/>
      <c r="CU24343" s="33"/>
      <c r="CV24343" s="33"/>
    </row>
    <row r="24344" spans="74:100">
      <c r="BV24344" s="62"/>
      <c r="BW24344" s="62"/>
      <c r="BX24344" s="62"/>
      <c r="BY24344" s="62"/>
      <c r="BZ24344" s="62"/>
      <c r="CA24344" s="62"/>
      <c r="CB24344" s="62"/>
      <c r="CC24344" s="62"/>
      <c r="CD24344" s="62"/>
      <c r="CE24344" s="62"/>
      <c r="CF24344" s="62"/>
      <c r="CL24344" s="56" t="s">
        <v>26107</v>
      </c>
      <c r="CM24344" s="56" t="s">
        <v>213</v>
      </c>
      <c r="CN24344" s="56" t="s">
        <v>213</v>
      </c>
      <c r="CO24344" s="52"/>
      <c r="CP24344" s="52"/>
      <c r="CQ24344" s="52"/>
      <c r="CR24344" s="52"/>
      <c r="CS24344" s="52"/>
      <c r="CT24344" s="52"/>
      <c r="CU24344" s="33"/>
      <c r="CV24344" s="33"/>
    </row>
    <row r="24345" spans="74:100">
      <c r="BV24345" s="62"/>
      <c r="BW24345" s="62"/>
      <c r="BX24345" s="62"/>
      <c r="BY24345" s="62"/>
      <c r="BZ24345" s="62"/>
      <c r="CA24345" s="62"/>
      <c r="CB24345" s="62"/>
      <c r="CC24345" s="62"/>
      <c r="CD24345" s="62"/>
      <c r="CE24345" s="62"/>
      <c r="CF24345" s="62"/>
      <c r="CL24345" s="56" t="s">
        <v>26108</v>
      </c>
      <c r="CM24345" s="56" t="s">
        <v>213</v>
      </c>
      <c r="CN24345" s="56" t="s">
        <v>213</v>
      </c>
      <c r="CO24345" s="52"/>
      <c r="CP24345" s="52"/>
      <c r="CQ24345" s="52"/>
      <c r="CR24345" s="52"/>
      <c r="CS24345" s="52"/>
      <c r="CT24345" s="52"/>
      <c r="CU24345" s="33"/>
      <c r="CV24345" s="33"/>
    </row>
    <row r="24346" spans="74:100">
      <c r="BV24346" s="62"/>
      <c r="BW24346" s="62"/>
      <c r="BX24346" s="62"/>
      <c r="BY24346" s="62"/>
      <c r="BZ24346" s="62"/>
      <c r="CA24346" s="62"/>
      <c r="CB24346" s="62"/>
      <c r="CC24346" s="62"/>
      <c r="CD24346" s="62"/>
      <c r="CE24346" s="62"/>
      <c r="CF24346" s="62"/>
      <c r="CL24346" s="35" t="s">
        <v>13488</v>
      </c>
      <c r="CM24346" s="35" t="s">
        <v>217</v>
      </c>
      <c r="CN24346" s="35" t="s">
        <v>217</v>
      </c>
      <c r="CO24346" s="52"/>
      <c r="CP24346" s="52"/>
      <c r="CQ24346" s="52"/>
      <c r="CR24346" s="52"/>
      <c r="CS24346" s="52"/>
      <c r="CT24346" s="52"/>
      <c r="CU24346" s="33"/>
      <c r="CV24346" s="33"/>
    </row>
    <row r="24347" spans="74:100">
      <c r="BV24347" s="62"/>
      <c r="BW24347" s="62"/>
      <c r="BX24347" s="62"/>
      <c r="BY24347" s="62"/>
      <c r="BZ24347" s="62"/>
      <c r="CA24347" s="62"/>
      <c r="CB24347" s="62"/>
      <c r="CC24347" s="62"/>
      <c r="CD24347" s="62"/>
      <c r="CE24347" s="62"/>
      <c r="CF24347" s="62"/>
      <c r="CL24347" s="35" t="s">
        <v>13489</v>
      </c>
      <c r="CM24347" s="35" t="s">
        <v>217</v>
      </c>
      <c r="CN24347" s="35" t="s">
        <v>217</v>
      </c>
      <c r="CO24347" s="52"/>
      <c r="CP24347" s="52"/>
      <c r="CQ24347" s="52"/>
      <c r="CR24347" s="52"/>
      <c r="CS24347" s="52"/>
      <c r="CT24347" s="52"/>
      <c r="CU24347" s="33"/>
      <c r="CV24347" s="33"/>
    </row>
    <row r="24348" spans="74:100">
      <c r="BV24348" s="62"/>
      <c r="BW24348" s="62"/>
      <c r="BX24348" s="62"/>
      <c r="BY24348" s="62"/>
      <c r="BZ24348" s="62"/>
      <c r="CA24348" s="62"/>
      <c r="CB24348" s="62"/>
      <c r="CC24348" s="62"/>
      <c r="CD24348" s="62"/>
      <c r="CE24348" s="62"/>
      <c r="CF24348" s="62"/>
      <c r="CL24348" s="35" t="s">
        <v>13492</v>
      </c>
      <c r="CM24348" s="35" t="s">
        <v>217</v>
      </c>
      <c r="CN24348" s="35" t="s">
        <v>217</v>
      </c>
      <c r="CO24348" s="52"/>
      <c r="CP24348" s="52"/>
      <c r="CQ24348" s="52"/>
      <c r="CR24348" s="52"/>
      <c r="CS24348" s="52"/>
      <c r="CT24348" s="52"/>
      <c r="CU24348" s="33"/>
      <c r="CV24348" s="33"/>
    </row>
    <row r="24349" spans="74:100">
      <c r="BV24349" s="62"/>
      <c r="BW24349" s="62"/>
      <c r="BX24349" s="62"/>
      <c r="BY24349" s="62"/>
      <c r="BZ24349" s="62"/>
      <c r="CA24349" s="62"/>
      <c r="CB24349" s="62"/>
      <c r="CC24349" s="62"/>
      <c r="CD24349" s="62"/>
      <c r="CE24349" s="62"/>
      <c r="CF24349" s="62"/>
      <c r="CL24349" s="35" t="s">
        <v>13494</v>
      </c>
      <c r="CM24349" s="35" t="s">
        <v>217</v>
      </c>
      <c r="CN24349" s="35" t="s">
        <v>217</v>
      </c>
      <c r="CO24349" s="52"/>
      <c r="CP24349" s="52"/>
      <c r="CQ24349" s="52"/>
      <c r="CR24349" s="52"/>
      <c r="CS24349" s="52"/>
      <c r="CT24349" s="52"/>
      <c r="CU24349" s="33"/>
      <c r="CV24349" s="33"/>
    </row>
    <row r="24350" spans="74:100">
      <c r="BV24350" s="62"/>
      <c r="BW24350" s="62"/>
      <c r="BX24350" s="62"/>
      <c r="BY24350" s="62"/>
      <c r="BZ24350" s="62"/>
      <c r="CA24350" s="62"/>
      <c r="CB24350" s="62"/>
      <c r="CC24350" s="62"/>
      <c r="CD24350" s="62"/>
      <c r="CE24350" s="62"/>
      <c r="CF24350" s="62"/>
      <c r="CL24350" s="56" t="s">
        <v>9829</v>
      </c>
      <c r="CM24350" s="56" t="s">
        <v>217</v>
      </c>
      <c r="CN24350" s="56" t="s">
        <v>217</v>
      </c>
      <c r="CO24350" s="52"/>
      <c r="CP24350" s="52"/>
      <c r="CQ24350" s="52"/>
      <c r="CR24350" s="52"/>
      <c r="CS24350" s="52"/>
      <c r="CT24350" s="52"/>
      <c r="CU24350" s="33"/>
      <c r="CV24350" s="33"/>
    </row>
    <row r="24351" spans="74:100">
      <c r="BV24351" s="62"/>
      <c r="BW24351" s="62"/>
      <c r="BX24351" s="62"/>
      <c r="BY24351" s="62"/>
      <c r="BZ24351" s="62"/>
      <c r="CA24351" s="62"/>
      <c r="CB24351" s="62"/>
      <c r="CC24351" s="62"/>
      <c r="CD24351" s="62"/>
      <c r="CE24351" s="62"/>
      <c r="CF24351" s="62"/>
      <c r="CL24351" s="35" t="s">
        <v>29816</v>
      </c>
      <c r="CM24351" s="35" t="s">
        <v>217</v>
      </c>
      <c r="CN24351" s="35" t="s">
        <v>217</v>
      </c>
      <c r="CO24351" s="52"/>
      <c r="CP24351" s="52"/>
      <c r="CQ24351" s="52"/>
      <c r="CR24351" s="52"/>
      <c r="CS24351" s="52"/>
      <c r="CT24351" s="52"/>
      <c r="CU24351" s="33"/>
      <c r="CV24351" s="33"/>
    </row>
    <row r="24352" spans="74:100">
      <c r="BV24352" s="62"/>
      <c r="BW24352" s="62"/>
      <c r="BX24352" s="62"/>
      <c r="BY24352" s="62"/>
      <c r="BZ24352" s="62"/>
      <c r="CA24352" s="62"/>
      <c r="CB24352" s="62"/>
      <c r="CC24352" s="62"/>
      <c r="CD24352" s="62"/>
      <c r="CE24352" s="62"/>
      <c r="CF24352" s="62"/>
      <c r="CL24352" s="56" t="s">
        <v>9695</v>
      </c>
      <c r="CM24352" s="56" t="s">
        <v>216</v>
      </c>
      <c r="CN24352" s="56" t="s">
        <v>216</v>
      </c>
      <c r="CO24352" s="52"/>
      <c r="CP24352" s="52"/>
      <c r="CQ24352" s="52"/>
      <c r="CR24352" s="52"/>
      <c r="CS24352" s="52"/>
      <c r="CT24352" s="52"/>
      <c r="CU24352" s="33"/>
      <c r="CV24352" s="33"/>
    </row>
    <row r="24353" spans="74:100">
      <c r="BV24353" s="62"/>
      <c r="BW24353" s="62"/>
      <c r="BX24353" s="62"/>
      <c r="BY24353" s="62"/>
      <c r="BZ24353" s="62"/>
      <c r="CA24353" s="62"/>
      <c r="CB24353" s="62"/>
      <c r="CC24353" s="62"/>
      <c r="CD24353" s="62"/>
      <c r="CE24353" s="62"/>
      <c r="CF24353" s="62"/>
      <c r="CL24353" s="35" t="s">
        <v>9693</v>
      </c>
      <c r="CM24353" s="35" t="s">
        <v>217</v>
      </c>
      <c r="CN24353" s="35" t="s">
        <v>217</v>
      </c>
      <c r="CO24353" s="52"/>
      <c r="CP24353" s="52"/>
      <c r="CQ24353" s="52"/>
      <c r="CR24353" s="52"/>
      <c r="CS24353" s="52"/>
      <c r="CT24353" s="52"/>
      <c r="CU24353" s="33"/>
      <c r="CV24353" s="33"/>
    </row>
    <row r="24354" spans="74:100">
      <c r="BV24354" s="62"/>
      <c r="BW24354" s="62"/>
      <c r="BX24354" s="62"/>
      <c r="BY24354" s="62"/>
      <c r="BZ24354" s="62"/>
      <c r="CA24354" s="62"/>
      <c r="CB24354" s="62"/>
      <c r="CC24354" s="62"/>
      <c r="CD24354" s="62"/>
      <c r="CE24354" s="62"/>
      <c r="CF24354" s="62"/>
      <c r="CL24354" s="35" t="s">
        <v>13495</v>
      </c>
      <c r="CM24354" s="35" t="s">
        <v>217</v>
      </c>
      <c r="CN24354" s="35" t="s">
        <v>217</v>
      </c>
      <c r="CO24354" s="52"/>
      <c r="CP24354" s="52"/>
      <c r="CQ24354" s="52"/>
      <c r="CR24354" s="52"/>
      <c r="CS24354" s="52"/>
      <c r="CT24354" s="52"/>
      <c r="CU24354" s="33"/>
      <c r="CV24354" s="33"/>
    </row>
    <row r="24355" spans="74:100">
      <c r="BV24355" s="62"/>
      <c r="BW24355" s="62"/>
      <c r="BX24355" s="62"/>
      <c r="BY24355" s="62"/>
      <c r="BZ24355" s="62"/>
      <c r="CA24355" s="62"/>
      <c r="CB24355" s="62"/>
      <c r="CC24355" s="62"/>
      <c r="CD24355" s="62"/>
      <c r="CE24355" s="62"/>
      <c r="CF24355" s="62"/>
      <c r="CL24355" s="56" t="s">
        <v>13497</v>
      </c>
      <c r="CM24355" s="56" t="s">
        <v>217</v>
      </c>
      <c r="CN24355" s="56" t="s">
        <v>217</v>
      </c>
      <c r="CO24355" s="52"/>
      <c r="CP24355" s="52"/>
      <c r="CQ24355" s="52"/>
      <c r="CR24355" s="52"/>
      <c r="CS24355" s="52"/>
      <c r="CT24355" s="52"/>
      <c r="CU24355" s="33"/>
      <c r="CV24355" s="33"/>
    </row>
    <row r="24356" spans="74:100">
      <c r="BV24356" s="62"/>
      <c r="BW24356" s="62"/>
      <c r="BX24356" s="62"/>
      <c r="BY24356" s="62"/>
      <c r="BZ24356" s="62"/>
      <c r="CA24356" s="62"/>
      <c r="CB24356" s="62"/>
      <c r="CC24356" s="62"/>
      <c r="CD24356" s="62"/>
      <c r="CE24356" s="62"/>
      <c r="CF24356" s="62"/>
      <c r="CL24356" s="35" t="s">
        <v>13496</v>
      </c>
      <c r="CM24356" s="35" t="s">
        <v>217</v>
      </c>
      <c r="CN24356" s="35" t="s">
        <v>217</v>
      </c>
      <c r="CO24356" s="52"/>
      <c r="CP24356" s="52"/>
      <c r="CQ24356" s="52"/>
      <c r="CR24356" s="52"/>
      <c r="CS24356" s="52"/>
      <c r="CT24356" s="52"/>
      <c r="CU24356" s="33"/>
      <c r="CV24356" s="33"/>
    </row>
    <row r="24357" spans="74:100">
      <c r="BV24357" s="62"/>
      <c r="BW24357" s="62"/>
      <c r="BX24357" s="62"/>
      <c r="BY24357" s="62"/>
      <c r="BZ24357" s="62"/>
      <c r="CA24357" s="62"/>
      <c r="CB24357" s="62"/>
      <c r="CC24357" s="62"/>
      <c r="CD24357" s="62"/>
      <c r="CE24357" s="62"/>
      <c r="CF24357" s="62"/>
      <c r="CL24357" s="56" t="s">
        <v>13502</v>
      </c>
      <c r="CM24357" s="56" t="s">
        <v>216</v>
      </c>
      <c r="CN24357" s="56" t="s">
        <v>216</v>
      </c>
      <c r="CO24357" s="52"/>
      <c r="CP24357" s="52"/>
      <c r="CQ24357" s="52"/>
      <c r="CR24357" s="52"/>
      <c r="CS24357" s="52"/>
      <c r="CT24357" s="52"/>
      <c r="CU24357" s="33"/>
      <c r="CV24357" s="33"/>
    </row>
    <row r="24358" spans="74:100">
      <c r="BV24358" s="62"/>
      <c r="BW24358" s="62"/>
      <c r="BX24358" s="62"/>
      <c r="BY24358" s="62"/>
      <c r="BZ24358" s="62"/>
      <c r="CA24358" s="62"/>
      <c r="CB24358" s="62"/>
      <c r="CC24358" s="62"/>
      <c r="CD24358" s="62"/>
      <c r="CE24358" s="62"/>
      <c r="CF24358" s="62"/>
      <c r="CL24358" s="56" t="s">
        <v>13503</v>
      </c>
      <c r="CM24358" s="56" t="s">
        <v>216</v>
      </c>
      <c r="CN24358" s="56" t="s">
        <v>216</v>
      </c>
      <c r="CO24358" s="52"/>
      <c r="CP24358" s="52"/>
      <c r="CQ24358" s="52"/>
      <c r="CR24358" s="52"/>
      <c r="CS24358" s="52"/>
      <c r="CT24358" s="52"/>
      <c r="CU24358" s="33"/>
      <c r="CV24358" s="33"/>
    </row>
    <row r="24359" spans="74:100">
      <c r="BV24359" s="62"/>
      <c r="BW24359" s="62"/>
      <c r="BX24359" s="62"/>
      <c r="BY24359" s="62"/>
      <c r="BZ24359" s="62"/>
      <c r="CA24359" s="62"/>
      <c r="CB24359" s="62"/>
      <c r="CC24359" s="62"/>
      <c r="CD24359" s="62"/>
      <c r="CE24359" s="62"/>
      <c r="CF24359" s="62"/>
      <c r="CL24359" s="56" t="s">
        <v>13504</v>
      </c>
      <c r="CM24359" s="56" t="s">
        <v>216</v>
      </c>
      <c r="CN24359" s="56" t="s">
        <v>216</v>
      </c>
      <c r="CO24359" s="52"/>
      <c r="CP24359" s="52"/>
      <c r="CQ24359" s="52"/>
      <c r="CR24359" s="52"/>
      <c r="CS24359" s="52"/>
      <c r="CT24359" s="52"/>
      <c r="CU24359" s="33"/>
      <c r="CV24359" s="33"/>
    </row>
    <row r="24360" spans="74:100">
      <c r="BV24360" s="62"/>
      <c r="BW24360" s="62"/>
      <c r="BX24360" s="62"/>
      <c r="BY24360" s="62"/>
      <c r="BZ24360" s="62"/>
      <c r="CA24360" s="62"/>
      <c r="CB24360" s="62"/>
      <c r="CC24360" s="62"/>
      <c r="CD24360" s="62"/>
      <c r="CE24360" s="62"/>
      <c r="CF24360" s="62"/>
      <c r="CL24360" s="56" t="s">
        <v>13505</v>
      </c>
      <c r="CM24360" s="56" t="s">
        <v>216</v>
      </c>
      <c r="CN24360" s="56" t="s">
        <v>216</v>
      </c>
      <c r="CO24360" s="52"/>
      <c r="CP24360" s="52"/>
      <c r="CQ24360" s="52"/>
      <c r="CR24360" s="52"/>
      <c r="CS24360" s="52"/>
      <c r="CT24360" s="52"/>
      <c r="CU24360" s="33"/>
      <c r="CV24360" s="33"/>
    </row>
    <row r="24361" spans="74:100">
      <c r="BV24361" s="62"/>
      <c r="BW24361" s="62"/>
      <c r="BX24361" s="62"/>
      <c r="BY24361" s="62"/>
      <c r="BZ24361" s="62"/>
      <c r="CA24361" s="62"/>
      <c r="CB24361" s="62"/>
      <c r="CC24361" s="62"/>
      <c r="CD24361" s="62"/>
      <c r="CE24361" s="62"/>
      <c r="CF24361" s="62"/>
      <c r="CL24361" s="56" t="s">
        <v>13506</v>
      </c>
      <c r="CM24361" s="56" t="s">
        <v>216</v>
      </c>
      <c r="CN24361" s="56" t="s">
        <v>216</v>
      </c>
      <c r="CO24361" s="52"/>
      <c r="CP24361" s="52"/>
      <c r="CQ24361" s="52"/>
      <c r="CR24361" s="52"/>
      <c r="CS24361" s="52"/>
      <c r="CT24361" s="52"/>
      <c r="CU24361" s="33"/>
      <c r="CV24361" s="33"/>
    </row>
    <row r="24362" spans="74:100">
      <c r="BV24362" s="62"/>
      <c r="BW24362" s="62"/>
      <c r="BX24362" s="62"/>
      <c r="BY24362" s="62"/>
      <c r="BZ24362" s="62"/>
      <c r="CA24362" s="62"/>
      <c r="CB24362" s="62"/>
      <c r="CC24362" s="62"/>
      <c r="CD24362" s="62"/>
      <c r="CE24362" s="62"/>
      <c r="CF24362" s="62"/>
      <c r="CL24362" s="56" t="s">
        <v>2108</v>
      </c>
      <c r="CM24362" s="56" t="s">
        <v>216</v>
      </c>
      <c r="CN24362" s="56" t="s">
        <v>216</v>
      </c>
      <c r="CO24362" s="52"/>
      <c r="CP24362" s="52"/>
      <c r="CQ24362" s="52"/>
      <c r="CR24362" s="52"/>
      <c r="CS24362" s="52"/>
      <c r="CT24362" s="52"/>
      <c r="CU24362" s="33"/>
      <c r="CV24362" s="33"/>
    </row>
    <row r="24363" spans="74:100">
      <c r="BV24363" s="62"/>
      <c r="BW24363" s="62"/>
      <c r="BX24363" s="62"/>
      <c r="BY24363" s="62"/>
      <c r="BZ24363" s="62"/>
      <c r="CA24363" s="62"/>
      <c r="CB24363" s="62"/>
      <c r="CC24363" s="62"/>
      <c r="CD24363" s="62"/>
      <c r="CE24363" s="62"/>
      <c r="CF24363" s="62"/>
      <c r="CL24363" s="56" t="s">
        <v>13524</v>
      </c>
      <c r="CM24363" s="56" t="s">
        <v>216</v>
      </c>
      <c r="CN24363" s="56" t="s">
        <v>216</v>
      </c>
      <c r="CO24363" s="52"/>
      <c r="CP24363" s="52"/>
      <c r="CQ24363" s="52"/>
      <c r="CR24363" s="52"/>
      <c r="CS24363" s="52"/>
      <c r="CT24363" s="52"/>
      <c r="CU24363" s="33"/>
      <c r="CV24363" s="33"/>
    </row>
    <row r="24364" spans="74:100">
      <c r="BV24364" s="62"/>
      <c r="BW24364" s="62"/>
      <c r="BX24364" s="62"/>
      <c r="BY24364" s="62"/>
      <c r="BZ24364" s="62"/>
      <c r="CA24364" s="62"/>
      <c r="CB24364" s="62"/>
      <c r="CC24364" s="62"/>
      <c r="CD24364" s="62"/>
      <c r="CE24364" s="62"/>
      <c r="CF24364" s="62"/>
      <c r="CL24364" s="56" t="s">
        <v>13525</v>
      </c>
      <c r="CM24364" s="56" t="s">
        <v>216</v>
      </c>
      <c r="CN24364" s="56" t="s">
        <v>216</v>
      </c>
      <c r="CO24364" s="52"/>
      <c r="CP24364" s="52"/>
      <c r="CQ24364" s="52"/>
      <c r="CR24364" s="52"/>
      <c r="CS24364" s="52"/>
      <c r="CT24364" s="52"/>
      <c r="CU24364" s="33"/>
      <c r="CV24364" s="33"/>
    </row>
    <row r="24365" spans="74:100">
      <c r="BV24365" s="62"/>
      <c r="BW24365" s="62"/>
      <c r="BX24365" s="62"/>
      <c r="BY24365" s="62"/>
      <c r="BZ24365" s="62"/>
      <c r="CA24365" s="62"/>
      <c r="CB24365" s="62"/>
      <c r="CC24365" s="62"/>
      <c r="CD24365" s="62"/>
      <c r="CE24365" s="62"/>
      <c r="CF24365" s="62"/>
      <c r="CL24365" s="56" t="s">
        <v>13526</v>
      </c>
      <c r="CM24365" s="56" t="s">
        <v>216</v>
      </c>
      <c r="CN24365" s="56" t="s">
        <v>216</v>
      </c>
      <c r="CO24365" s="52"/>
      <c r="CP24365" s="52"/>
      <c r="CQ24365" s="52"/>
      <c r="CR24365" s="52"/>
      <c r="CS24365" s="52"/>
      <c r="CT24365" s="52"/>
      <c r="CU24365" s="33"/>
      <c r="CV24365" s="33"/>
    </row>
    <row r="24366" spans="74:100">
      <c r="BV24366" s="62"/>
      <c r="BW24366" s="62"/>
      <c r="BX24366" s="62"/>
      <c r="BY24366" s="62"/>
      <c r="BZ24366" s="62"/>
      <c r="CA24366" s="62"/>
      <c r="CB24366" s="62"/>
      <c r="CC24366" s="62"/>
      <c r="CD24366" s="62"/>
      <c r="CE24366" s="62"/>
      <c r="CF24366" s="62"/>
      <c r="CL24366" s="56" t="s">
        <v>13527</v>
      </c>
      <c r="CM24366" s="56" t="s">
        <v>216</v>
      </c>
      <c r="CN24366" s="56" t="s">
        <v>216</v>
      </c>
      <c r="CO24366" s="52"/>
      <c r="CP24366" s="52"/>
      <c r="CQ24366" s="52"/>
      <c r="CR24366" s="52"/>
      <c r="CS24366" s="52"/>
      <c r="CT24366" s="52"/>
      <c r="CU24366" s="33"/>
      <c r="CV24366" s="33"/>
    </row>
    <row r="24367" spans="74:100">
      <c r="BV24367" s="62"/>
      <c r="BW24367" s="62"/>
      <c r="BX24367" s="62"/>
      <c r="BY24367" s="62"/>
      <c r="BZ24367" s="62"/>
      <c r="CA24367" s="62"/>
      <c r="CB24367" s="62"/>
      <c r="CC24367" s="62"/>
      <c r="CD24367" s="62"/>
      <c r="CE24367" s="62"/>
      <c r="CF24367" s="62"/>
      <c r="CL24367" s="56" t="s">
        <v>13519</v>
      </c>
      <c r="CM24367" s="56" t="s">
        <v>215</v>
      </c>
      <c r="CN24367" s="56" t="s">
        <v>215</v>
      </c>
      <c r="CO24367" s="52"/>
      <c r="CP24367" s="52"/>
      <c r="CQ24367" s="52"/>
      <c r="CR24367" s="52"/>
      <c r="CS24367" s="52"/>
      <c r="CT24367" s="52"/>
      <c r="CU24367" s="33"/>
      <c r="CV24367" s="33"/>
    </row>
    <row r="24368" spans="74:100">
      <c r="BV24368" s="62"/>
      <c r="BW24368" s="62"/>
      <c r="BX24368" s="62"/>
      <c r="BY24368" s="62"/>
      <c r="BZ24368" s="62"/>
      <c r="CA24368" s="62"/>
      <c r="CB24368" s="62"/>
      <c r="CC24368" s="62"/>
      <c r="CD24368" s="62"/>
      <c r="CE24368" s="62"/>
      <c r="CF24368" s="62"/>
      <c r="CL24368" s="56" t="s">
        <v>13528</v>
      </c>
      <c r="CM24368" s="56" t="s">
        <v>216</v>
      </c>
      <c r="CN24368" s="56" t="s">
        <v>216</v>
      </c>
      <c r="CO24368" s="52"/>
      <c r="CP24368" s="52"/>
      <c r="CQ24368" s="52"/>
      <c r="CR24368" s="52"/>
      <c r="CS24368" s="52"/>
      <c r="CT24368" s="52"/>
      <c r="CU24368" s="33"/>
      <c r="CV24368" s="33"/>
    </row>
    <row r="24369" spans="74:100">
      <c r="BV24369" s="62"/>
      <c r="BW24369" s="62"/>
      <c r="BX24369" s="62"/>
      <c r="BY24369" s="62"/>
      <c r="BZ24369" s="62"/>
      <c r="CA24369" s="62"/>
      <c r="CB24369" s="62"/>
      <c r="CC24369" s="62"/>
      <c r="CD24369" s="62"/>
      <c r="CE24369" s="62"/>
      <c r="CF24369" s="62"/>
      <c r="CL24369" s="56" t="s">
        <v>29817</v>
      </c>
      <c r="CM24369" s="56" t="s">
        <v>214</v>
      </c>
      <c r="CN24369" s="56" t="s">
        <v>214</v>
      </c>
      <c r="CO24369" s="52"/>
      <c r="CP24369" s="52"/>
      <c r="CQ24369" s="52"/>
      <c r="CR24369" s="52"/>
      <c r="CS24369" s="52"/>
      <c r="CT24369" s="52"/>
      <c r="CU24369" s="33"/>
      <c r="CV24369" s="33"/>
    </row>
    <row r="24370" spans="74:100">
      <c r="BV24370" s="62"/>
      <c r="BW24370" s="62"/>
      <c r="BX24370" s="62"/>
      <c r="BY24370" s="62"/>
      <c r="BZ24370" s="62"/>
      <c r="CA24370" s="62"/>
      <c r="CB24370" s="62"/>
      <c r="CC24370" s="62"/>
      <c r="CD24370" s="62"/>
      <c r="CE24370" s="62"/>
      <c r="CF24370" s="62"/>
      <c r="CL24370" s="56" t="s">
        <v>29818</v>
      </c>
      <c r="CM24370" s="56" t="s">
        <v>214</v>
      </c>
      <c r="CN24370" s="56" t="s">
        <v>214</v>
      </c>
      <c r="CO24370" s="52"/>
      <c r="CP24370" s="52"/>
      <c r="CQ24370" s="52"/>
      <c r="CR24370" s="52"/>
      <c r="CS24370" s="52"/>
      <c r="CT24370" s="52"/>
      <c r="CU24370" s="33"/>
      <c r="CV24370" s="33"/>
    </row>
    <row r="24371" spans="74:100">
      <c r="BV24371" s="62"/>
      <c r="BW24371" s="62"/>
      <c r="BX24371" s="62"/>
      <c r="BY24371" s="62"/>
      <c r="BZ24371" s="62"/>
      <c r="CA24371" s="62"/>
      <c r="CB24371" s="62"/>
      <c r="CC24371" s="62"/>
      <c r="CD24371" s="62"/>
      <c r="CE24371" s="62"/>
      <c r="CF24371" s="62"/>
      <c r="CL24371" s="56" t="s">
        <v>2109</v>
      </c>
      <c r="CM24371" s="56" t="s">
        <v>213</v>
      </c>
      <c r="CN24371" s="56" t="s">
        <v>213</v>
      </c>
      <c r="CO24371" s="52"/>
      <c r="CP24371" s="52"/>
      <c r="CQ24371" s="52"/>
      <c r="CR24371" s="52"/>
      <c r="CS24371" s="52"/>
      <c r="CT24371" s="52"/>
      <c r="CU24371" s="33"/>
      <c r="CV24371" s="33"/>
    </row>
    <row r="24372" spans="74:100">
      <c r="BV24372" s="62"/>
      <c r="BW24372" s="62"/>
      <c r="BX24372" s="62"/>
      <c r="BY24372" s="62"/>
      <c r="BZ24372" s="62"/>
      <c r="CA24372" s="62"/>
      <c r="CB24372" s="62"/>
      <c r="CC24372" s="62"/>
      <c r="CD24372" s="62"/>
      <c r="CE24372" s="62"/>
      <c r="CF24372" s="62"/>
      <c r="CL24372" s="56" t="s">
        <v>29819</v>
      </c>
      <c r="CM24372" s="56" t="s">
        <v>214</v>
      </c>
      <c r="CN24372" s="56" t="s">
        <v>214</v>
      </c>
      <c r="CO24372" s="52"/>
      <c r="CP24372" s="52"/>
      <c r="CQ24372" s="52"/>
      <c r="CR24372" s="52"/>
      <c r="CS24372" s="52"/>
      <c r="CT24372" s="52"/>
      <c r="CU24372" s="33"/>
      <c r="CV24372" s="33"/>
    </row>
    <row r="24373" spans="74:100">
      <c r="BV24373" s="62"/>
      <c r="BW24373" s="62"/>
      <c r="BX24373" s="62"/>
      <c r="BY24373" s="62"/>
      <c r="BZ24373" s="62"/>
      <c r="CA24373" s="62"/>
      <c r="CB24373" s="62"/>
      <c r="CC24373" s="62"/>
      <c r="CD24373" s="62"/>
      <c r="CE24373" s="62"/>
      <c r="CF24373" s="62"/>
      <c r="CL24373" s="56" t="s">
        <v>29820</v>
      </c>
      <c r="CM24373" s="56" t="s">
        <v>214</v>
      </c>
      <c r="CN24373" s="56" t="s">
        <v>214</v>
      </c>
      <c r="CO24373" s="52"/>
      <c r="CP24373" s="52"/>
      <c r="CQ24373" s="52"/>
      <c r="CR24373" s="52"/>
      <c r="CS24373" s="52"/>
      <c r="CT24373" s="52"/>
      <c r="CU24373" s="33"/>
      <c r="CV24373" s="33"/>
    </row>
    <row r="24374" spans="74:100">
      <c r="BV24374" s="62"/>
      <c r="BW24374" s="62"/>
      <c r="BX24374" s="62"/>
      <c r="BY24374" s="62"/>
      <c r="BZ24374" s="62"/>
      <c r="CA24374" s="62"/>
      <c r="CB24374" s="62"/>
      <c r="CC24374" s="62"/>
      <c r="CD24374" s="62"/>
      <c r="CE24374" s="62"/>
      <c r="CF24374" s="62"/>
      <c r="CL24374" s="56" t="s">
        <v>13520</v>
      </c>
      <c r="CM24374" s="56" t="s">
        <v>215</v>
      </c>
      <c r="CN24374" s="56" t="s">
        <v>215</v>
      </c>
      <c r="CO24374" s="52"/>
      <c r="CP24374" s="52"/>
      <c r="CQ24374" s="52"/>
      <c r="CR24374" s="52"/>
      <c r="CS24374" s="52"/>
      <c r="CT24374" s="52"/>
      <c r="CU24374" s="33"/>
      <c r="CV24374" s="33"/>
    </row>
    <row r="24375" spans="74:100">
      <c r="BV24375" s="62"/>
      <c r="BW24375" s="62"/>
      <c r="BX24375" s="62"/>
      <c r="BY24375" s="62"/>
      <c r="BZ24375" s="62"/>
      <c r="CA24375" s="62"/>
      <c r="CB24375" s="62"/>
      <c r="CC24375" s="62"/>
      <c r="CD24375" s="62"/>
      <c r="CE24375" s="62"/>
      <c r="CF24375" s="62"/>
      <c r="CL24375" s="56" t="s">
        <v>13521</v>
      </c>
      <c r="CM24375" s="56" t="s">
        <v>215</v>
      </c>
      <c r="CN24375" s="56" t="s">
        <v>215</v>
      </c>
      <c r="CO24375" s="52"/>
      <c r="CP24375" s="52"/>
      <c r="CQ24375" s="52"/>
      <c r="CR24375" s="52"/>
      <c r="CS24375" s="52"/>
      <c r="CT24375" s="52"/>
      <c r="CU24375" s="33"/>
      <c r="CV24375" s="33"/>
    </row>
    <row r="24376" spans="74:100">
      <c r="BV24376" s="62"/>
      <c r="BW24376" s="62"/>
      <c r="BX24376" s="62"/>
      <c r="BY24376" s="62"/>
      <c r="BZ24376" s="62"/>
      <c r="CA24376" s="62"/>
      <c r="CB24376" s="62"/>
      <c r="CC24376" s="62"/>
      <c r="CD24376" s="62"/>
      <c r="CE24376" s="62"/>
      <c r="CF24376" s="62"/>
      <c r="CL24376" s="56" t="s">
        <v>13529</v>
      </c>
      <c r="CM24376" s="56" t="s">
        <v>216</v>
      </c>
      <c r="CN24376" s="56" t="s">
        <v>216</v>
      </c>
      <c r="CO24376" s="52"/>
      <c r="CP24376" s="52"/>
      <c r="CQ24376" s="52"/>
      <c r="CR24376" s="52"/>
      <c r="CS24376" s="52"/>
      <c r="CT24376" s="52"/>
      <c r="CU24376" s="33"/>
      <c r="CV24376" s="33"/>
    </row>
    <row r="24377" spans="74:100">
      <c r="BV24377" s="62"/>
      <c r="BW24377" s="62"/>
      <c r="BX24377" s="62"/>
      <c r="BY24377" s="62"/>
      <c r="BZ24377" s="62"/>
      <c r="CA24377" s="62"/>
      <c r="CB24377" s="62"/>
      <c r="CC24377" s="62"/>
      <c r="CD24377" s="62"/>
      <c r="CE24377" s="62"/>
      <c r="CF24377" s="62"/>
      <c r="CL24377" s="35" t="s">
        <v>29821</v>
      </c>
      <c r="CM24377" s="35" t="s">
        <v>217</v>
      </c>
      <c r="CN24377" s="35" t="s">
        <v>217</v>
      </c>
      <c r="CO24377" s="52"/>
      <c r="CP24377" s="52"/>
      <c r="CQ24377" s="52"/>
      <c r="CR24377" s="52"/>
      <c r="CS24377" s="52"/>
      <c r="CT24377" s="52"/>
      <c r="CU24377" s="33"/>
      <c r="CV24377" s="33"/>
    </row>
    <row r="24378" spans="74:100">
      <c r="BV24378" s="62"/>
      <c r="BW24378" s="62"/>
      <c r="BX24378" s="62"/>
      <c r="BY24378" s="62"/>
      <c r="BZ24378" s="62"/>
      <c r="CA24378" s="62"/>
      <c r="CB24378" s="62"/>
      <c r="CC24378" s="62"/>
      <c r="CD24378" s="62"/>
      <c r="CE24378" s="62"/>
      <c r="CF24378" s="62"/>
      <c r="CL24378" s="56" t="s">
        <v>13522</v>
      </c>
      <c r="CM24378" s="56" t="s">
        <v>215</v>
      </c>
      <c r="CN24378" s="56" t="s">
        <v>215</v>
      </c>
      <c r="CO24378" s="52"/>
      <c r="CP24378" s="52"/>
      <c r="CQ24378" s="52"/>
      <c r="CR24378" s="52"/>
      <c r="CS24378" s="52"/>
      <c r="CT24378" s="52"/>
      <c r="CU24378" s="33"/>
      <c r="CV24378" s="33"/>
    </row>
    <row r="24379" spans="74:100">
      <c r="BV24379" s="62"/>
      <c r="BW24379" s="62"/>
      <c r="BX24379" s="62"/>
      <c r="BY24379" s="62"/>
      <c r="BZ24379" s="62"/>
      <c r="CA24379" s="62"/>
      <c r="CB24379" s="62"/>
      <c r="CC24379" s="62"/>
      <c r="CD24379" s="62"/>
      <c r="CE24379" s="62"/>
      <c r="CF24379" s="62"/>
      <c r="CL24379" s="56" t="s">
        <v>13518</v>
      </c>
      <c r="CM24379" s="56" t="s">
        <v>213</v>
      </c>
      <c r="CN24379" s="56" t="s">
        <v>213</v>
      </c>
      <c r="CO24379" s="52"/>
      <c r="CP24379" s="52"/>
      <c r="CQ24379" s="52"/>
      <c r="CR24379" s="52"/>
      <c r="CS24379" s="52"/>
      <c r="CT24379" s="52"/>
      <c r="CU24379" s="33"/>
      <c r="CV24379" s="33"/>
    </row>
    <row r="24380" spans="74:100">
      <c r="BV24380" s="62"/>
      <c r="BW24380" s="62"/>
      <c r="BX24380" s="62"/>
      <c r="BY24380" s="62"/>
      <c r="BZ24380" s="62"/>
      <c r="CA24380" s="62"/>
      <c r="CB24380" s="62"/>
      <c r="CC24380" s="62"/>
      <c r="CD24380" s="62"/>
      <c r="CE24380" s="62"/>
      <c r="CF24380" s="62"/>
      <c r="CL24380" s="56" t="s">
        <v>13530</v>
      </c>
      <c r="CM24380" s="56" t="s">
        <v>216</v>
      </c>
      <c r="CN24380" s="56" t="s">
        <v>216</v>
      </c>
      <c r="CO24380" s="52"/>
      <c r="CP24380" s="52"/>
      <c r="CQ24380" s="52"/>
      <c r="CR24380" s="52"/>
      <c r="CS24380" s="52"/>
      <c r="CT24380" s="52"/>
      <c r="CU24380" s="33"/>
      <c r="CV24380" s="33"/>
    </row>
    <row r="24381" spans="74:100">
      <c r="BV24381" s="62"/>
      <c r="BW24381" s="62"/>
      <c r="BX24381" s="62"/>
      <c r="BY24381" s="62"/>
      <c r="BZ24381" s="62"/>
      <c r="CA24381" s="62"/>
      <c r="CB24381" s="62"/>
      <c r="CC24381" s="62"/>
      <c r="CD24381" s="62"/>
      <c r="CE24381" s="62"/>
      <c r="CF24381" s="62"/>
      <c r="CL24381" s="35" t="s">
        <v>29822</v>
      </c>
      <c r="CM24381" s="35" t="s">
        <v>217</v>
      </c>
      <c r="CN24381" s="35" t="s">
        <v>217</v>
      </c>
      <c r="CO24381" s="52"/>
      <c r="CP24381" s="52"/>
      <c r="CQ24381" s="52"/>
      <c r="CR24381" s="52"/>
      <c r="CS24381" s="52"/>
      <c r="CT24381" s="52"/>
      <c r="CU24381" s="33"/>
      <c r="CV24381" s="33"/>
    </row>
    <row r="24382" spans="74:100">
      <c r="BV24382" s="62"/>
      <c r="BW24382" s="62"/>
      <c r="BX24382" s="62"/>
      <c r="BY24382" s="62"/>
      <c r="BZ24382" s="62"/>
      <c r="CA24382" s="62"/>
      <c r="CB24382" s="62"/>
      <c r="CC24382" s="62"/>
      <c r="CD24382" s="62"/>
      <c r="CE24382" s="62"/>
      <c r="CF24382" s="62"/>
      <c r="CL24382" s="56" t="s">
        <v>13523</v>
      </c>
      <c r="CM24382" s="56" t="s">
        <v>215</v>
      </c>
      <c r="CN24382" s="56" t="s">
        <v>215</v>
      </c>
      <c r="CO24382" s="52"/>
      <c r="CP24382" s="52"/>
      <c r="CQ24382" s="52"/>
      <c r="CR24382" s="52"/>
      <c r="CS24382" s="52"/>
      <c r="CT24382" s="52"/>
      <c r="CU24382" s="33"/>
      <c r="CV24382" s="33"/>
    </row>
    <row r="24383" spans="74:100">
      <c r="BV24383" s="62"/>
      <c r="BW24383" s="62"/>
      <c r="BX24383" s="62"/>
      <c r="BY24383" s="62"/>
      <c r="BZ24383" s="62"/>
      <c r="CA24383" s="62"/>
      <c r="CB24383" s="62"/>
      <c r="CC24383" s="62"/>
      <c r="CD24383" s="62"/>
      <c r="CE24383" s="62"/>
      <c r="CF24383" s="62"/>
      <c r="CL24383" s="35" t="s">
        <v>29823</v>
      </c>
      <c r="CM24383" s="35" t="s">
        <v>217</v>
      </c>
      <c r="CN24383" s="35" t="s">
        <v>217</v>
      </c>
      <c r="CO24383" s="52"/>
      <c r="CP24383" s="52"/>
      <c r="CQ24383" s="52"/>
      <c r="CR24383" s="52"/>
      <c r="CS24383" s="52"/>
      <c r="CT24383" s="52"/>
      <c r="CU24383" s="33"/>
      <c r="CV24383" s="33"/>
    </row>
    <row r="24384" spans="74:100">
      <c r="BV24384" s="62"/>
      <c r="BW24384" s="62"/>
      <c r="BX24384" s="62"/>
      <c r="BY24384" s="62"/>
      <c r="BZ24384" s="62"/>
      <c r="CA24384" s="62"/>
      <c r="CB24384" s="62"/>
      <c r="CC24384" s="62"/>
      <c r="CD24384" s="62"/>
      <c r="CE24384" s="62"/>
      <c r="CF24384" s="62"/>
      <c r="CL24384" s="56" t="s">
        <v>13531</v>
      </c>
      <c r="CM24384" s="56" t="s">
        <v>216</v>
      </c>
      <c r="CN24384" s="56" t="s">
        <v>216</v>
      </c>
      <c r="CO24384" s="52"/>
      <c r="CP24384" s="52"/>
      <c r="CQ24384" s="52"/>
      <c r="CR24384" s="52"/>
      <c r="CS24384" s="52"/>
      <c r="CT24384" s="52"/>
      <c r="CU24384" s="33"/>
      <c r="CV24384" s="33"/>
    </row>
    <row r="24385" spans="74:100">
      <c r="BV24385" s="62"/>
      <c r="BW24385" s="62"/>
      <c r="BX24385" s="62"/>
      <c r="BY24385" s="62"/>
      <c r="BZ24385" s="62"/>
      <c r="CA24385" s="62"/>
      <c r="CB24385" s="62"/>
      <c r="CC24385" s="62"/>
      <c r="CD24385" s="62"/>
      <c r="CE24385" s="62"/>
      <c r="CF24385" s="62"/>
      <c r="CL24385" s="56" t="s">
        <v>13532</v>
      </c>
      <c r="CM24385" s="56" t="s">
        <v>216</v>
      </c>
      <c r="CN24385" s="56" t="s">
        <v>216</v>
      </c>
      <c r="CO24385" s="52"/>
      <c r="CP24385" s="52"/>
      <c r="CQ24385" s="52"/>
      <c r="CR24385" s="52"/>
      <c r="CS24385" s="52"/>
      <c r="CT24385" s="52"/>
      <c r="CU24385" s="33"/>
      <c r="CV24385" s="33"/>
    </row>
    <row r="24386" spans="74:100">
      <c r="BV24386" s="62"/>
      <c r="BW24386" s="62"/>
      <c r="BX24386" s="62"/>
      <c r="BY24386" s="62"/>
      <c r="BZ24386" s="62"/>
      <c r="CA24386" s="62"/>
      <c r="CB24386" s="62"/>
      <c r="CC24386" s="62"/>
      <c r="CD24386" s="62"/>
      <c r="CE24386" s="62"/>
      <c r="CF24386" s="62"/>
      <c r="CL24386" s="56" t="s">
        <v>13533</v>
      </c>
      <c r="CM24386" s="56" t="s">
        <v>216</v>
      </c>
      <c r="CN24386" s="56" t="s">
        <v>216</v>
      </c>
      <c r="CO24386" s="52"/>
      <c r="CP24386" s="52"/>
      <c r="CQ24386" s="52"/>
      <c r="CR24386" s="52"/>
      <c r="CS24386" s="52"/>
      <c r="CT24386" s="52"/>
      <c r="CU24386" s="33"/>
      <c r="CV24386" s="33"/>
    </row>
    <row r="24387" spans="74:100">
      <c r="BV24387" s="62"/>
      <c r="BW24387" s="62"/>
      <c r="BX24387" s="62"/>
      <c r="BY24387" s="62"/>
      <c r="BZ24387" s="62"/>
      <c r="CA24387" s="62"/>
      <c r="CB24387" s="62"/>
      <c r="CC24387" s="62"/>
      <c r="CD24387" s="62"/>
      <c r="CE24387" s="62"/>
      <c r="CF24387" s="62"/>
      <c r="CL24387" s="56" t="s">
        <v>26109</v>
      </c>
      <c r="CM24387" s="56" t="s">
        <v>213</v>
      </c>
      <c r="CN24387" s="56" t="s">
        <v>213</v>
      </c>
      <c r="CO24387" s="52"/>
      <c r="CP24387" s="52"/>
      <c r="CQ24387" s="52"/>
      <c r="CR24387" s="52"/>
      <c r="CS24387" s="52"/>
      <c r="CT24387" s="52"/>
      <c r="CU24387" s="33"/>
      <c r="CV24387" s="33"/>
    </row>
    <row r="24388" spans="74:100">
      <c r="BV24388" s="62"/>
      <c r="BW24388" s="62"/>
      <c r="BX24388" s="62"/>
      <c r="BY24388" s="62"/>
      <c r="BZ24388" s="62"/>
      <c r="CA24388" s="62"/>
      <c r="CB24388" s="62"/>
      <c r="CC24388" s="62"/>
      <c r="CD24388" s="62"/>
      <c r="CE24388" s="62"/>
      <c r="CF24388" s="62"/>
      <c r="CL24388" s="56" t="s">
        <v>13534</v>
      </c>
      <c r="CM24388" s="56" t="s">
        <v>216</v>
      </c>
      <c r="CN24388" s="56" t="s">
        <v>216</v>
      </c>
      <c r="CO24388" s="52"/>
      <c r="CP24388" s="52"/>
      <c r="CQ24388" s="52"/>
      <c r="CR24388" s="52"/>
      <c r="CS24388" s="52"/>
      <c r="CT24388" s="52"/>
      <c r="CU24388" s="33"/>
      <c r="CV24388" s="33"/>
    </row>
    <row r="24389" spans="74:100">
      <c r="BV24389" s="62"/>
      <c r="BW24389" s="62"/>
      <c r="BX24389" s="62"/>
      <c r="BY24389" s="62"/>
      <c r="BZ24389" s="62"/>
      <c r="CA24389" s="62"/>
      <c r="CB24389" s="62"/>
      <c r="CC24389" s="62"/>
      <c r="CD24389" s="62"/>
      <c r="CE24389" s="62"/>
      <c r="CF24389" s="62"/>
      <c r="CL24389" s="56" t="s">
        <v>13535</v>
      </c>
      <c r="CM24389" s="56" t="s">
        <v>216</v>
      </c>
      <c r="CN24389" s="56" t="s">
        <v>216</v>
      </c>
      <c r="CO24389" s="52"/>
      <c r="CP24389" s="52"/>
      <c r="CQ24389" s="52"/>
      <c r="CR24389" s="52"/>
      <c r="CS24389" s="52"/>
      <c r="CT24389" s="52"/>
      <c r="CU24389" s="33"/>
      <c r="CV24389" s="33"/>
    </row>
    <row r="24390" spans="74:100">
      <c r="BV24390" s="62"/>
      <c r="BW24390" s="62"/>
      <c r="BX24390" s="62"/>
      <c r="BY24390" s="62"/>
      <c r="BZ24390" s="62"/>
      <c r="CA24390" s="62"/>
      <c r="CB24390" s="62"/>
      <c r="CC24390" s="62"/>
      <c r="CD24390" s="62"/>
      <c r="CE24390" s="62"/>
      <c r="CF24390" s="62"/>
      <c r="CL24390" s="56" t="s">
        <v>13536</v>
      </c>
      <c r="CM24390" s="56" t="s">
        <v>216</v>
      </c>
      <c r="CN24390" s="56" t="s">
        <v>216</v>
      </c>
      <c r="CO24390" s="52"/>
      <c r="CP24390" s="52"/>
      <c r="CQ24390" s="52"/>
      <c r="CR24390" s="52"/>
      <c r="CS24390" s="52"/>
      <c r="CT24390" s="52"/>
      <c r="CU24390" s="33"/>
      <c r="CV24390" s="33"/>
    </row>
    <row r="24391" spans="74:100">
      <c r="BV24391" s="62"/>
      <c r="BW24391" s="62"/>
      <c r="BX24391" s="62"/>
      <c r="BY24391" s="62"/>
      <c r="BZ24391" s="62"/>
      <c r="CA24391" s="62"/>
      <c r="CB24391" s="62"/>
      <c r="CC24391" s="62"/>
      <c r="CD24391" s="62"/>
      <c r="CE24391" s="62"/>
      <c r="CF24391" s="62"/>
      <c r="CL24391" s="56" t="s">
        <v>13537</v>
      </c>
      <c r="CM24391" s="56" t="s">
        <v>216</v>
      </c>
      <c r="CN24391" s="56" t="s">
        <v>216</v>
      </c>
      <c r="CO24391" s="52"/>
      <c r="CP24391" s="52"/>
      <c r="CQ24391" s="52"/>
      <c r="CR24391" s="52"/>
      <c r="CS24391" s="52"/>
      <c r="CT24391" s="52"/>
      <c r="CU24391" s="33"/>
      <c r="CV24391" s="33"/>
    </row>
    <row r="24392" spans="74:100">
      <c r="BV24392" s="62"/>
      <c r="BW24392" s="62"/>
      <c r="BX24392" s="62"/>
      <c r="BY24392" s="62"/>
      <c r="BZ24392" s="62"/>
      <c r="CA24392" s="62"/>
      <c r="CB24392" s="62"/>
      <c r="CC24392" s="62"/>
      <c r="CD24392" s="62"/>
      <c r="CE24392" s="62"/>
      <c r="CF24392" s="62"/>
      <c r="CL24392" s="56" t="s">
        <v>13538</v>
      </c>
      <c r="CM24392" s="56" t="s">
        <v>216</v>
      </c>
      <c r="CN24392" s="56" t="s">
        <v>216</v>
      </c>
      <c r="CO24392" s="52"/>
      <c r="CP24392" s="52"/>
      <c r="CQ24392" s="52"/>
      <c r="CR24392" s="52"/>
      <c r="CS24392" s="52"/>
      <c r="CT24392" s="52"/>
      <c r="CU24392" s="33"/>
      <c r="CV24392" s="33"/>
    </row>
    <row r="24393" spans="74:100">
      <c r="BV24393" s="62"/>
      <c r="BW24393" s="62"/>
      <c r="BX24393" s="62"/>
      <c r="BY24393" s="62"/>
      <c r="BZ24393" s="62"/>
      <c r="CA24393" s="62"/>
      <c r="CB24393" s="62"/>
      <c r="CC24393" s="62"/>
      <c r="CD24393" s="62"/>
      <c r="CE24393" s="62"/>
      <c r="CF24393" s="62"/>
      <c r="CL24393" s="56" t="s">
        <v>13539</v>
      </c>
      <c r="CM24393" s="56" t="s">
        <v>216</v>
      </c>
      <c r="CN24393" s="56" t="s">
        <v>216</v>
      </c>
      <c r="CO24393" s="52"/>
      <c r="CP24393" s="52"/>
      <c r="CQ24393" s="52"/>
      <c r="CR24393" s="52"/>
      <c r="CS24393" s="52"/>
      <c r="CT24393" s="52"/>
      <c r="CU24393" s="33"/>
      <c r="CV24393" s="33"/>
    </row>
    <row r="24394" spans="74:100">
      <c r="BV24394" s="62"/>
      <c r="BW24394" s="62"/>
      <c r="BX24394" s="62"/>
      <c r="BY24394" s="62"/>
      <c r="BZ24394" s="62"/>
      <c r="CA24394" s="62"/>
      <c r="CB24394" s="62"/>
      <c r="CC24394" s="62"/>
      <c r="CD24394" s="62"/>
      <c r="CE24394" s="62"/>
      <c r="CF24394" s="62"/>
      <c r="CL24394" s="56" t="s">
        <v>13540</v>
      </c>
      <c r="CM24394" s="56" t="s">
        <v>216</v>
      </c>
      <c r="CN24394" s="56" t="s">
        <v>216</v>
      </c>
      <c r="CO24394" s="52"/>
      <c r="CP24394" s="52"/>
      <c r="CQ24394" s="52"/>
      <c r="CR24394" s="52"/>
      <c r="CS24394" s="52"/>
      <c r="CT24394" s="52"/>
      <c r="CU24394" s="33"/>
      <c r="CV24394" s="33"/>
    </row>
    <row r="24395" spans="74:100">
      <c r="BV24395" s="62"/>
      <c r="BW24395" s="62"/>
      <c r="BX24395" s="62"/>
      <c r="BY24395" s="62"/>
      <c r="BZ24395" s="62"/>
      <c r="CA24395" s="62"/>
      <c r="CB24395" s="62"/>
      <c r="CC24395" s="62"/>
      <c r="CD24395" s="62"/>
      <c r="CE24395" s="62"/>
      <c r="CF24395" s="62"/>
      <c r="CL24395" s="56" t="s">
        <v>13541</v>
      </c>
      <c r="CM24395" s="56" t="s">
        <v>216</v>
      </c>
      <c r="CN24395" s="56" t="s">
        <v>216</v>
      </c>
      <c r="CO24395" s="52"/>
      <c r="CP24395" s="52"/>
      <c r="CQ24395" s="52"/>
      <c r="CR24395" s="52"/>
      <c r="CS24395" s="52"/>
      <c r="CT24395" s="52"/>
      <c r="CU24395" s="33"/>
      <c r="CV24395" s="33"/>
    </row>
    <row r="24396" spans="74:100">
      <c r="BV24396" s="62"/>
      <c r="BW24396" s="62"/>
      <c r="BX24396" s="62"/>
      <c r="BY24396" s="62"/>
      <c r="BZ24396" s="62"/>
      <c r="CA24396" s="62"/>
      <c r="CB24396" s="62"/>
      <c r="CC24396" s="62"/>
      <c r="CD24396" s="62"/>
      <c r="CE24396" s="62"/>
      <c r="CF24396" s="62"/>
      <c r="CL24396" s="56" t="s">
        <v>13542</v>
      </c>
      <c r="CM24396" s="56" t="s">
        <v>216</v>
      </c>
      <c r="CN24396" s="56" t="s">
        <v>216</v>
      </c>
      <c r="CO24396" s="52"/>
      <c r="CP24396" s="52"/>
      <c r="CQ24396" s="52"/>
      <c r="CR24396" s="52"/>
      <c r="CS24396" s="52"/>
      <c r="CT24396" s="52"/>
      <c r="CU24396" s="33"/>
      <c r="CV24396" s="33"/>
    </row>
    <row r="24397" spans="74:100">
      <c r="BV24397" s="62"/>
      <c r="BW24397" s="62"/>
      <c r="BX24397" s="62"/>
      <c r="BY24397" s="62"/>
      <c r="BZ24397" s="62"/>
      <c r="CA24397" s="62"/>
      <c r="CB24397" s="62"/>
      <c r="CC24397" s="62"/>
      <c r="CD24397" s="62"/>
      <c r="CE24397" s="62"/>
      <c r="CF24397" s="62"/>
      <c r="CL24397" s="56" t="s">
        <v>13543</v>
      </c>
      <c r="CM24397" s="56" t="s">
        <v>216</v>
      </c>
      <c r="CN24397" s="56" t="s">
        <v>216</v>
      </c>
      <c r="CO24397" s="52"/>
      <c r="CP24397" s="52"/>
      <c r="CQ24397" s="52"/>
      <c r="CR24397" s="52"/>
      <c r="CS24397" s="52"/>
      <c r="CT24397" s="52"/>
      <c r="CU24397" s="33"/>
      <c r="CV24397" s="33"/>
    </row>
    <row r="24398" spans="74:100">
      <c r="BV24398" s="62"/>
      <c r="BW24398" s="62"/>
      <c r="BX24398" s="62"/>
      <c r="BY24398" s="62"/>
      <c r="BZ24398" s="62"/>
      <c r="CA24398" s="62"/>
      <c r="CB24398" s="62"/>
      <c r="CC24398" s="62"/>
      <c r="CD24398" s="62"/>
      <c r="CE24398" s="62"/>
      <c r="CF24398" s="62"/>
      <c r="CL24398" s="56" t="s">
        <v>13544</v>
      </c>
      <c r="CM24398" s="56" t="s">
        <v>216</v>
      </c>
      <c r="CN24398" s="56" t="s">
        <v>216</v>
      </c>
      <c r="CO24398" s="52"/>
      <c r="CP24398" s="52"/>
      <c r="CQ24398" s="52"/>
      <c r="CR24398" s="52"/>
      <c r="CS24398" s="52"/>
      <c r="CT24398" s="52"/>
      <c r="CU24398" s="33"/>
      <c r="CV24398" s="33"/>
    </row>
    <row r="24399" spans="74:100">
      <c r="BV24399" s="62"/>
      <c r="BW24399" s="62"/>
      <c r="BX24399" s="62"/>
      <c r="BY24399" s="62"/>
      <c r="BZ24399" s="62"/>
      <c r="CA24399" s="62"/>
      <c r="CB24399" s="62"/>
      <c r="CC24399" s="62"/>
      <c r="CD24399" s="62"/>
      <c r="CE24399" s="62"/>
      <c r="CF24399" s="62"/>
      <c r="CL24399" s="56" t="s">
        <v>13545</v>
      </c>
      <c r="CM24399" s="56" t="s">
        <v>216</v>
      </c>
      <c r="CN24399" s="56" t="s">
        <v>216</v>
      </c>
      <c r="CO24399" s="52"/>
      <c r="CP24399" s="52"/>
      <c r="CQ24399" s="52"/>
      <c r="CR24399" s="52"/>
      <c r="CS24399" s="52"/>
      <c r="CT24399" s="52"/>
      <c r="CU24399" s="33"/>
      <c r="CV24399" s="33"/>
    </row>
    <row r="24400" spans="74:100">
      <c r="BV24400" s="62"/>
      <c r="BW24400" s="62"/>
      <c r="BX24400" s="62"/>
      <c r="BY24400" s="62"/>
      <c r="BZ24400" s="62"/>
      <c r="CA24400" s="62"/>
      <c r="CB24400" s="62"/>
      <c r="CC24400" s="62"/>
      <c r="CD24400" s="62"/>
      <c r="CE24400" s="62"/>
      <c r="CF24400" s="62"/>
      <c r="CL24400" s="56" t="s">
        <v>13546</v>
      </c>
      <c r="CM24400" s="56" t="s">
        <v>216</v>
      </c>
      <c r="CN24400" s="56" t="s">
        <v>216</v>
      </c>
      <c r="CO24400" s="52"/>
      <c r="CP24400" s="52"/>
      <c r="CQ24400" s="52"/>
      <c r="CR24400" s="52"/>
      <c r="CS24400" s="52"/>
      <c r="CT24400" s="52"/>
      <c r="CU24400" s="33"/>
      <c r="CV24400" s="33"/>
    </row>
    <row r="24401" spans="74:100">
      <c r="BV24401" s="62"/>
      <c r="BW24401" s="62"/>
      <c r="BX24401" s="62"/>
      <c r="BY24401" s="62"/>
      <c r="BZ24401" s="62"/>
      <c r="CA24401" s="62"/>
      <c r="CB24401" s="62"/>
      <c r="CC24401" s="62"/>
      <c r="CD24401" s="62"/>
      <c r="CE24401" s="62"/>
      <c r="CF24401" s="62"/>
      <c r="CL24401" s="35" t="s">
        <v>10773</v>
      </c>
      <c r="CM24401" s="35" t="s">
        <v>217</v>
      </c>
      <c r="CN24401" s="35" t="s">
        <v>217</v>
      </c>
      <c r="CO24401" s="52"/>
      <c r="CP24401" s="52"/>
      <c r="CQ24401" s="52"/>
      <c r="CR24401" s="52"/>
      <c r="CS24401" s="52"/>
      <c r="CT24401" s="52"/>
      <c r="CU24401" s="33"/>
      <c r="CV24401" s="33"/>
    </row>
    <row r="24402" spans="74:100">
      <c r="BV24402" s="62"/>
      <c r="BW24402" s="62"/>
      <c r="BX24402" s="62"/>
      <c r="BY24402" s="62"/>
      <c r="BZ24402" s="62"/>
      <c r="CA24402" s="62"/>
      <c r="CB24402" s="62"/>
      <c r="CC24402" s="62"/>
      <c r="CD24402" s="62"/>
      <c r="CE24402" s="62"/>
      <c r="CF24402" s="62"/>
      <c r="CL24402" s="35" t="s">
        <v>16737</v>
      </c>
      <c r="CM24402" s="35" t="s">
        <v>217</v>
      </c>
      <c r="CN24402" s="35" t="s">
        <v>217</v>
      </c>
      <c r="CO24402" s="52"/>
      <c r="CP24402" s="52"/>
      <c r="CQ24402" s="52"/>
      <c r="CR24402" s="52"/>
      <c r="CS24402" s="52"/>
      <c r="CT24402" s="52"/>
      <c r="CU24402" s="33"/>
      <c r="CV24402" s="33"/>
    </row>
    <row r="24403" spans="74:100">
      <c r="BV24403" s="62"/>
      <c r="BW24403" s="62"/>
      <c r="BX24403" s="62"/>
      <c r="BY24403" s="62"/>
      <c r="BZ24403" s="62"/>
      <c r="CA24403" s="62"/>
      <c r="CB24403" s="62"/>
      <c r="CC24403" s="62"/>
      <c r="CD24403" s="62"/>
      <c r="CE24403" s="62"/>
      <c r="CF24403" s="62"/>
      <c r="CL24403" s="35" t="s">
        <v>29824</v>
      </c>
      <c r="CM24403" s="35" t="s">
        <v>217</v>
      </c>
      <c r="CN24403" s="35" t="s">
        <v>217</v>
      </c>
      <c r="CO24403" s="52"/>
      <c r="CP24403" s="52"/>
      <c r="CQ24403" s="52"/>
      <c r="CR24403" s="52"/>
      <c r="CS24403" s="52"/>
      <c r="CT24403" s="52"/>
      <c r="CU24403" s="33"/>
      <c r="CV24403" s="33"/>
    </row>
    <row r="24404" spans="74:100">
      <c r="BV24404" s="62"/>
      <c r="BW24404" s="62"/>
      <c r="BX24404" s="62"/>
      <c r="BY24404" s="62"/>
      <c r="BZ24404" s="62"/>
      <c r="CA24404" s="62"/>
      <c r="CB24404" s="62"/>
      <c r="CC24404" s="62"/>
      <c r="CD24404" s="62"/>
      <c r="CE24404" s="62"/>
      <c r="CF24404" s="62"/>
      <c r="CL24404" s="35" t="s">
        <v>13547</v>
      </c>
      <c r="CM24404" s="35" t="s">
        <v>217</v>
      </c>
      <c r="CN24404" s="35" t="s">
        <v>217</v>
      </c>
      <c r="CO24404" s="52"/>
      <c r="CP24404" s="52"/>
      <c r="CQ24404" s="52"/>
      <c r="CR24404" s="52"/>
      <c r="CS24404" s="52"/>
      <c r="CT24404" s="52"/>
      <c r="CU24404" s="33"/>
      <c r="CV24404" s="33"/>
    </row>
    <row r="24405" spans="74:100">
      <c r="BV24405" s="62"/>
      <c r="BW24405" s="62"/>
      <c r="BX24405" s="62"/>
      <c r="BY24405" s="62"/>
      <c r="BZ24405" s="62"/>
      <c r="CA24405" s="62"/>
      <c r="CB24405" s="62"/>
      <c r="CC24405" s="62"/>
      <c r="CD24405" s="62"/>
      <c r="CE24405" s="62"/>
      <c r="CF24405" s="62"/>
      <c r="CL24405" s="35" t="s">
        <v>13548</v>
      </c>
      <c r="CM24405" s="35" t="s">
        <v>217</v>
      </c>
      <c r="CN24405" s="35" t="s">
        <v>217</v>
      </c>
      <c r="CO24405" s="52"/>
      <c r="CP24405" s="52"/>
      <c r="CQ24405" s="52"/>
      <c r="CR24405" s="52"/>
      <c r="CS24405" s="52"/>
      <c r="CT24405" s="52"/>
      <c r="CU24405" s="33"/>
      <c r="CV24405" s="33"/>
    </row>
    <row r="24406" spans="74:100">
      <c r="BV24406" s="62"/>
      <c r="BW24406" s="62"/>
      <c r="BX24406" s="62"/>
      <c r="BY24406" s="62"/>
      <c r="BZ24406" s="62"/>
      <c r="CA24406" s="62"/>
      <c r="CB24406" s="62"/>
      <c r="CC24406" s="62"/>
      <c r="CD24406" s="62"/>
      <c r="CE24406" s="62"/>
      <c r="CF24406" s="62"/>
      <c r="CL24406" s="56" t="s">
        <v>13551</v>
      </c>
      <c r="CM24406" s="56" t="s">
        <v>214</v>
      </c>
      <c r="CN24406" s="56" t="s">
        <v>214</v>
      </c>
      <c r="CO24406" s="52"/>
      <c r="CP24406" s="52"/>
      <c r="CQ24406" s="52"/>
      <c r="CR24406" s="52"/>
      <c r="CS24406" s="52"/>
      <c r="CT24406" s="52"/>
      <c r="CU24406" s="33"/>
      <c r="CV24406" s="33"/>
    </row>
    <row r="24407" spans="74:100">
      <c r="BV24407" s="62"/>
      <c r="BW24407" s="62"/>
      <c r="BX24407" s="62"/>
      <c r="BY24407" s="62"/>
      <c r="BZ24407" s="62"/>
      <c r="CA24407" s="62"/>
      <c r="CB24407" s="62"/>
      <c r="CC24407" s="62"/>
      <c r="CD24407" s="62"/>
      <c r="CE24407" s="62"/>
      <c r="CF24407" s="62"/>
      <c r="CL24407" s="56" t="s">
        <v>13549</v>
      </c>
      <c r="CM24407" s="56" t="s">
        <v>216</v>
      </c>
      <c r="CN24407" s="56" t="s">
        <v>216</v>
      </c>
      <c r="CO24407" s="52"/>
      <c r="CP24407" s="52"/>
      <c r="CQ24407" s="52"/>
      <c r="CR24407" s="52"/>
      <c r="CS24407" s="52"/>
      <c r="CT24407" s="52"/>
      <c r="CU24407" s="33"/>
      <c r="CV24407" s="33"/>
    </row>
    <row r="24408" spans="74:100">
      <c r="BV24408" s="62"/>
      <c r="BW24408" s="62"/>
      <c r="BX24408" s="62"/>
      <c r="BY24408" s="62"/>
      <c r="BZ24408" s="62"/>
      <c r="CA24408" s="62"/>
      <c r="CB24408" s="62"/>
      <c r="CC24408" s="62"/>
      <c r="CD24408" s="62"/>
      <c r="CE24408" s="62"/>
      <c r="CF24408" s="62"/>
      <c r="CL24408" s="56" t="s">
        <v>13550</v>
      </c>
      <c r="CM24408" s="56" t="s">
        <v>216</v>
      </c>
      <c r="CN24408" s="56" t="s">
        <v>216</v>
      </c>
      <c r="CO24408" s="52"/>
      <c r="CP24408" s="52"/>
      <c r="CQ24408" s="52"/>
      <c r="CR24408" s="52"/>
      <c r="CS24408" s="52"/>
      <c r="CT24408" s="52"/>
      <c r="CU24408" s="33"/>
      <c r="CV24408" s="33"/>
    </row>
    <row r="24409" spans="74:100">
      <c r="BV24409" s="62"/>
      <c r="BW24409" s="62"/>
      <c r="BX24409" s="62"/>
      <c r="BY24409" s="62"/>
      <c r="BZ24409" s="62"/>
      <c r="CA24409" s="62"/>
      <c r="CB24409" s="62"/>
      <c r="CC24409" s="62"/>
      <c r="CD24409" s="62"/>
      <c r="CE24409" s="62"/>
      <c r="CF24409" s="62"/>
      <c r="CL24409" s="56" t="s">
        <v>13552</v>
      </c>
      <c r="CM24409" s="56" t="s">
        <v>214</v>
      </c>
      <c r="CN24409" s="56" t="s">
        <v>214</v>
      </c>
      <c r="CO24409" s="52"/>
      <c r="CP24409" s="52"/>
      <c r="CQ24409" s="52"/>
      <c r="CR24409" s="52"/>
      <c r="CS24409" s="52"/>
      <c r="CT24409" s="52"/>
      <c r="CU24409" s="33"/>
      <c r="CV24409" s="33"/>
    </row>
    <row r="24410" spans="74:100">
      <c r="BV24410" s="62"/>
      <c r="BW24410" s="62"/>
      <c r="BX24410" s="62"/>
      <c r="BY24410" s="62"/>
      <c r="BZ24410" s="62"/>
      <c r="CA24410" s="62"/>
      <c r="CB24410" s="62"/>
      <c r="CC24410" s="62"/>
      <c r="CD24410" s="62"/>
      <c r="CE24410" s="62"/>
      <c r="CF24410" s="62"/>
      <c r="CL24410" s="56" t="s">
        <v>13553</v>
      </c>
      <c r="CM24410" s="56" t="s">
        <v>214</v>
      </c>
      <c r="CN24410" s="56" t="s">
        <v>214</v>
      </c>
      <c r="CO24410" s="52"/>
      <c r="CP24410" s="52"/>
      <c r="CQ24410" s="52"/>
      <c r="CR24410" s="52"/>
      <c r="CS24410" s="52"/>
      <c r="CT24410" s="52"/>
      <c r="CU24410" s="33"/>
      <c r="CV24410" s="33"/>
    </row>
    <row r="24411" spans="74:100">
      <c r="BV24411" s="62"/>
      <c r="BW24411" s="62"/>
      <c r="BX24411" s="62"/>
      <c r="BY24411" s="62"/>
      <c r="BZ24411" s="62"/>
      <c r="CA24411" s="62"/>
      <c r="CB24411" s="62"/>
      <c r="CC24411" s="62"/>
      <c r="CD24411" s="62"/>
      <c r="CE24411" s="62"/>
      <c r="CF24411" s="62"/>
      <c r="CL24411" s="35" t="s">
        <v>29825</v>
      </c>
      <c r="CM24411" s="35" t="s">
        <v>217</v>
      </c>
      <c r="CN24411" s="35" t="s">
        <v>217</v>
      </c>
      <c r="CO24411" s="52"/>
      <c r="CP24411" s="52"/>
      <c r="CQ24411" s="52"/>
      <c r="CR24411" s="52"/>
      <c r="CS24411" s="52"/>
      <c r="CT24411" s="52"/>
      <c r="CU24411" s="33"/>
      <c r="CV24411" s="33"/>
    </row>
    <row r="24412" spans="74:100">
      <c r="BV24412" s="62"/>
      <c r="BW24412" s="62"/>
      <c r="BX24412" s="62"/>
      <c r="BY24412" s="62"/>
      <c r="BZ24412" s="62"/>
      <c r="CA24412" s="62"/>
      <c r="CB24412" s="62"/>
      <c r="CC24412" s="62"/>
      <c r="CD24412" s="62"/>
      <c r="CE24412" s="62"/>
      <c r="CF24412" s="62"/>
      <c r="CL24412" s="56" t="s">
        <v>13558</v>
      </c>
      <c r="CM24412" s="56" t="s">
        <v>213</v>
      </c>
      <c r="CN24412" s="56" t="s">
        <v>213</v>
      </c>
      <c r="CO24412" s="52"/>
      <c r="CP24412" s="52"/>
      <c r="CQ24412" s="52"/>
      <c r="CR24412" s="52"/>
      <c r="CS24412" s="52"/>
      <c r="CT24412" s="52"/>
      <c r="CU24412" s="33"/>
      <c r="CV24412" s="33"/>
    </row>
    <row r="24413" spans="74:100">
      <c r="BV24413" s="62"/>
      <c r="BW24413" s="62"/>
      <c r="BX24413" s="62"/>
      <c r="BY24413" s="62"/>
      <c r="BZ24413" s="62"/>
      <c r="CA24413" s="62"/>
      <c r="CB24413" s="62"/>
      <c r="CC24413" s="62"/>
      <c r="CD24413" s="62"/>
      <c r="CE24413" s="62"/>
      <c r="CF24413" s="62"/>
      <c r="CL24413" s="35" t="s">
        <v>29826</v>
      </c>
      <c r="CM24413" s="35" t="s">
        <v>217</v>
      </c>
      <c r="CN24413" s="35" t="s">
        <v>217</v>
      </c>
      <c r="CO24413" s="52"/>
      <c r="CP24413" s="52"/>
      <c r="CQ24413" s="52"/>
      <c r="CR24413" s="52"/>
      <c r="CS24413" s="52"/>
      <c r="CT24413" s="52"/>
      <c r="CU24413" s="33"/>
      <c r="CV24413" s="33"/>
    </row>
    <row r="24414" spans="74:100">
      <c r="BV24414" s="62"/>
      <c r="BW24414" s="62"/>
      <c r="BX24414" s="62"/>
      <c r="BY24414" s="62"/>
      <c r="BZ24414" s="62"/>
      <c r="CA24414" s="62"/>
      <c r="CB24414" s="62"/>
      <c r="CC24414" s="62"/>
      <c r="CD24414" s="62"/>
      <c r="CE24414" s="62"/>
      <c r="CF24414" s="62"/>
      <c r="CL24414" s="56" t="s">
        <v>29827</v>
      </c>
      <c r="CM24414" s="56" t="s">
        <v>216</v>
      </c>
      <c r="CN24414" s="56" t="s">
        <v>216</v>
      </c>
      <c r="CO24414" s="52"/>
      <c r="CP24414" s="52"/>
      <c r="CQ24414" s="52"/>
      <c r="CR24414" s="52"/>
      <c r="CS24414" s="52"/>
      <c r="CT24414" s="52"/>
      <c r="CU24414" s="33"/>
      <c r="CV24414" s="33"/>
    </row>
    <row r="24415" spans="74:100">
      <c r="BV24415" s="62"/>
      <c r="BW24415" s="62"/>
      <c r="BX24415" s="62"/>
      <c r="BY24415" s="62"/>
      <c r="BZ24415" s="62"/>
      <c r="CA24415" s="62"/>
      <c r="CB24415" s="62"/>
      <c r="CC24415" s="62"/>
      <c r="CD24415" s="62"/>
      <c r="CE24415" s="62"/>
      <c r="CF24415" s="62"/>
      <c r="CL24415" s="56" t="s">
        <v>29828</v>
      </c>
      <c r="CM24415" s="56" t="s">
        <v>217</v>
      </c>
      <c r="CN24415" s="56" t="s">
        <v>217</v>
      </c>
      <c r="CO24415" s="52"/>
      <c r="CP24415" s="52"/>
      <c r="CQ24415" s="52"/>
      <c r="CR24415" s="52"/>
      <c r="CS24415" s="52"/>
      <c r="CT24415" s="52"/>
      <c r="CU24415" s="33"/>
      <c r="CV24415" s="33"/>
    </row>
    <row r="24416" spans="74:100">
      <c r="BV24416" s="62"/>
      <c r="BW24416" s="62"/>
      <c r="BX24416" s="62"/>
      <c r="BY24416" s="62"/>
      <c r="BZ24416" s="62"/>
      <c r="CA24416" s="62"/>
      <c r="CB24416" s="62"/>
      <c r="CC24416" s="62"/>
      <c r="CD24416" s="62"/>
      <c r="CE24416" s="62"/>
      <c r="CF24416" s="62"/>
      <c r="CL24416" s="35" t="s">
        <v>13560</v>
      </c>
      <c r="CM24416" s="35" t="s">
        <v>217</v>
      </c>
      <c r="CN24416" s="35" t="s">
        <v>217</v>
      </c>
      <c r="CO24416" s="52"/>
      <c r="CP24416" s="52"/>
      <c r="CQ24416" s="52"/>
      <c r="CR24416" s="52"/>
      <c r="CS24416" s="52"/>
      <c r="CT24416" s="52"/>
      <c r="CU24416" s="33"/>
      <c r="CV24416" s="33"/>
    </row>
    <row r="24417" spans="74:100">
      <c r="BV24417" s="62"/>
      <c r="BW24417" s="62"/>
      <c r="BX24417" s="62"/>
      <c r="BY24417" s="62"/>
      <c r="BZ24417" s="62"/>
      <c r="CA24417" s="62"/>
      <c r="CB24417" s="62"/>
      <c r="CC24417" s="62"/>
      <c r="CD24417" s="62"/>
      <c r="CE24417" s="62"/>
      <c r="CF24417" s="62"/>
      <c r="CL24417" s="56" t="s">
        <v>29829</v>
      </c>
      <c r="CM24417" s="56" t="s">
        <v>216</v>
      </c>
      <c r="CN24417" s="56" t="s">
        <v>216</v>
      </c>
      <c r="CO24417" s="52"/>
      <c r="CP24417" s="52"/>
      <c r="CQ24417" s="52"/>
      <c r="CR24417" s="52"/>
      <c r="CS24417" s="52"/>
      <c r="CT24417" s="52"/>
      <c r="CU24417" s="33"/>
      <c r="CV24417" s="33"/>
    </row>
    <row r="24418" spans="74:100">
      <c r="BV24418" s="62"/>
      <c r="BW24418" s="62"/>
      <c r="BX24418" s="62"/>
      <c r="BY24418" s="62"/>
      <c r="BZ24418" s="62"/>
      <c r="CA24418" s="62"/>
      <c r="CB24418" s="62"/>
      <c r="CC24418" s="62"/>
      <c r="CD24418" s="62"/>
      <c r="CE24418" s="62"/>
      <c r="CF24418" s="62"/>
      <c r="CL24418" s="56" t="s">
        <v>29830</v>
      </c>
      <c r="CM24418" s="56" t="s">
        <v>216</v>
      </c>
      <c r="CN24418" s="56" t="s">
        <v>216</v>
      </c>
      <c r="CO24418" s="52"/>
      <c r="CP24418" s="52"/>
      <c r="CQ24418" s="52"/>
      <c r="CR24418" s="52"/>
      <c r="CS24418" s="52"/>
      <c r="CT24418" s="52"/>
      <c r="CU24418" s="33"/>
      <c r="CV24418" s="33"/>
    </row>
    <row r="24419" spans="74:100">
      <c r="BV24419" s="62"/>
      <c r="BW24419" s="62"/>
      <c r="BX24419" s="62"/>
      <c r="BY24419" s="62"/>
      <c r="BZ24419" s="62"/>
      <c r="CA24419" s="62"/>
      <c r="CB24419" s="62"/>
      <c r="CC24419" s="62"/>
      <c r="CD24419" s="62"/>
      <c r="CE24419" s="62"/>
      <c r="CF24419" s="62"/>
      <c r="CL24419" s="56" t="s">
        <v>13578</v>
      </c>
      <c r="CM24419" s="56" t="s">
        <v>217</v>
      </c>
      <c r="CN24419" s="56" t="s">
        <v>217</v>
      </c>
      <c r="CO24419" s="52"/>
      <c r="CP24419" s="52"/>
      <c r="CQ24419" s="52"/>
      <c r="CR24419" s="52"/>
      <c r="CS24419" s="52"/>
      <c r="CT24419" s="52"/>
      <c r="CU24419" s="33"/>
      <c r="CV24419" s="33"/>
    </row>
    <row r="24420" spans="74:100">
      <c r="BV24420" s="62"/>
      <c r="BW24420" s="62"/>
      <c r="BX24420" s="62"/>
      <c r="BY24420" s="62"/>
      <c r="BZ24420" s="62"/>
      <c r="CA24420" s="62"/>
      <c r="CB24420" s="62"/>
      <c r="CC24420" s="62"/>
      <c r="CD24420" s="62"/>
      <c r="CE24420" s="62"/>
      <c r="CF24420" s="62"/>
      <c r="CL24420" s="35" t="s">
        <v>13562</v>
      </c>
      <c r="CM24420" s="35" t="s">
        <v>217</v>
      </c>
      <c r="CN24420" s="35" t="s">
        <v>217</v>
      </c>
      <c r="CO24420" s="52"/>
      <c r="CP24420" s="52"/>
      <c r="CQ24420" s="52"/>
      <c r="CR24420" s="52"/>
      <c r="CS24420" s="52"/>
      <c r="CT24420" s="52"/>
      <c r="CU24420" s="33"/>
      <c r="CV24420" s="33"/>
    </row>
    <row r="24421" spans="74:100">
      <c r="BV24421" s="62"/>
      <c r="BW24421" s="62"/>
      <c r="BX24421" s="62"/>
      <c r="BY24421" s="62"/>
      <c r="BZ24421" s="62"/>
      <c r="CA24421" s="62"/>
      <c r="CB24421" s="62"/>
      <c r="CC24421" s="62"/>
      <c r="CD24421" s="62"/>
      <c r="CE24421" s="62"/>
      <c r="CF24421" s="62"/>
      <c r="CL24421" s="35" t="s">
        <v>13574</v>
      </c>
      <c r="CM24421" s="35" t="s">
        <v>217</v>
      </c>
      <c r="CN24421" s="35" t="s">
        <v>217</v>
      </c>
      <c r="CO24421" s="52"/>
      <c r="CP24421" s="52"/>
      <c r="CQ24421" s="52"/>
      <c r="CR24421" s="52"/>
      <c r="CS24421" s="52"/>
      <c r="CT24421" s="52"/>
      <c r="CU24421" s="33"/>
      <c r="CV24421" s="33"/>
    </row>
    <row r="24422" spans="74:100">
      <c r="BV24422" s="62"/>
      <c r="BW24422" s="62"/>
      <c r="BX24422" s="62"/>
      <c r="BY24422" s="62"/>
      <c r="BZ24422" s="62"/>
      <c r="CA24422" s="62"/>
      <c r="CB24422" s="62"/>
      <c r="CC24422" s="62"/>
      <c r="CD24422" s="62"/>
      <c r="CE24422" s="62"/>
      <c r="CF24422" s="62"/>
      <c r="CL24422" s="56" t="s">
        <v>13579</v>
      </c>
      <c r="CM24422" s="56" t="s">
        <v>217</v>
      </c>
      <c r="CN24422" s="56" t="s">
        <v>217</v>
      </c>
      <c r="CO24422" s="52"/>
      <c r="CP24422" s="52"/>
      <c r="CQ24422" s="52"/>
      <c r="CR24422" s="52"/>
      <c r="CS24422" s="52"/>
      <c r="CT24422" s="52"/>
      <c r="CU24422" s="33"/>
      <c r="CV24422" s="33"/>
    </row>
    <row r="24423" spans="74:100">
      <c r="BV24423" s="62"/>
      <c r="BW24423" s="62"/>
      <c r="BX24423" s="62"/>
      <c r="BY24423" s="62"/>
      <c r="BZ24423" s="62"/>
      <c r="CA24423" s="62"/>
      <c r="CB24423" s="62"/>
      <c r="CC24423" s="62"/>
      <c r="CD24423" s="62"/>
      <c r="CE24423" s="62"/>
      <c r="CF24423" s="62"/>
      <c r="CL24423" s="35" t="s">
        <v>13564</v>
      </c>
      <c r="CM24423" s="35" t="s">
        <v>217</v>
      </c>
      <c r="CN24423" s="35" t="s">
        <v>217</v>
      </c>
      <c r="CO24423" s="52"/>
      <c r="CP24423" s="52"/>
      <c r="CQ24423" s="52"/>
      <c r="CR24423" s="52"/>
      <c r="CS24423" s="52"/>
      <c r="CT24423" s="52"/>
      <c r="CU24423" s="33"/>
      <c r="CV24423" s="33"/>
    </row>
    <row r="24424" spans="74:100">
      <c r="BV24424" s="62"/>
      <c r="BW24424" s="62"/>
      <c r="BX24424" s="62"/>
      <c r="BY24424" s="62"/>
      <c r="BZ24424" s="62"/>
      <c r="CA24424" s="62"/>
      <c r="CB24424" s="62"/>
      <c r="CC24424" s="62"/>
      <c r="CD24424" s="62"/>
      <c r="CE24424" s="62"/>
      <c r="CF24424" s="62"/>
      <c r="CL24424" s="35" t="s">
        <v>13565</v>
      </c>
      <c r="CM24424" s="35" t="s">
        <v>217</v>
      </c>
      <c r="CN24424" s="35" t="s">
        <v>217</v>
      </c>
      <c r="CO24424" s="52"/>
      <c r="CP24424" s="52"/>
      <c r="CQ24424" s="52"/>
      <c r="CR24424" s="52"/>
      <c r="CS24424" s="52"/>
      <c r="CT24424" s="52"/>
      <c r="CU24424" s="33"/>
      <c r="CV24424" s="33"/>
    </row>
    <row r="24425" spans="74:100">
      <c r="BV24425" s="62"/>
      <c r="BW24425" s="62"/>
      <c r="BX24425" s="62"/>
      <c r="BY24425" s="62"/>
      <c r="BZ24425" s="62"/>
      <c r="CA24425" s="62"/>
      <c r="CB24425" s="62"/>
      <c r="CC24425" s="62"/>
      <c r="CD24425" s="62"/>
      <c r="CE24425" s="62"/>
      <c r="CF24425" s="62"/>
      <c r="CL24425" s="35" t="s">
        <v>13566</v>
      </c>
      <c r="CM24425" s="35" t="s">
        <v>217</v>
      </c>
      <c r="CN24425" s="35" t="s">
        <v>217</v>
      </c>
      <c r="CO24425" s="52"/>
      <c r="CP24425" s="52"/>
      <c r="CQ24425" s="52"/>
      <c r="CR24425" s="52"/>
      <c r="CS24425" s="52"/>
      <c r="CT24425" s="52"/>
      <c r="CU24425" s="33"/>
      <c r="CV24425" s="33"/>
    </row>
    <row r="24426" spans="74:100">
      <c r="BV24426" s="62"/>
      <c r="BW24426" s="62"/>
      <c r="BX24426" s="62"/>
      <c r="BY24426" s="62"/>
      <c r="BZ24426" s="62"/>
      <c r="CA24426" s="62"/>
      <c r="CB24426" s="62"/>
      <c r="CC24426" s="62"/>
      <c r="CD24426" s="62"/>
      <c r="CE24426" s="62"/>
      <c r="CF24426" s="62"/>
      <c r="CL24426" s="35" t="s">
        <v>13567</v>
      </c>
      <c r="CM24426" s="35" t="s">
        <v>217</v>
      </c>
      <c r="CN24426" s="35" t="s">
        <v>217</v>
      </c>
      <c r="CO24426" s="52"/>
      <c r="CP24426" s="52"/>
      <c r="CQ24426" s="52"/>
      <c r="CR24426" s="52"/>
      <c r="CS24426" s="52"/>
      <c r="CT24426" s="52"/>
      <c r="CU24426" s="33"/>
      <c r="CV24426" s="33"/>
    </row>
    <row r="24427" spans="74:100">
      <c r="BV24427" s="62"/>
      <c r="BW24427" s="62"/>
      <c r="BX24427" s="62"/>
      <c r="BY24427" s="62"/>
      <c r="BZ24427" s="62"/>
      <c r="CA24427" s="62"/>
      <c r="CB24427" s="62"/>
      <c r="CC24427" s="62"/>
      <c r="CD24427" s="62"/>
      <c r="CE24427" s="62"/>
      <c r="CF24427" s="62"/>
      <c r="CL24427" s="35" t="s">
        <v>13568</v>
      </c>
      <c r="CM24427" s="35" t="s">
        <v>217</v>
      </c>
      <c r="CN24427" s="35" t="s">
        <v>217</v>
      </c>
      <c r="CO24427" s="52"/>
      <c r="CP24427" s="52"/>
      <c r="CQ24427" s="52"/>
      <c r="CR24427" s="52"/>
      <c r="CS24427" s="52"/>
      <c r="CT24427" s="52"/>
      <c r="CU24427" s="33"/>
      <c r="CV24427" s="33"/>
    </row>
    <row r="24428" spans="74:100">
      <c r="BV24428" s="62"/>
      <c r="BW24428" s="62"/>
      <c r="BX24428" s="62"/>
      <c r="BY24428" s="62"/>
      <c r="BZ24428" s="62"/>
      <c r="CA24428" s="62"/>
      <c r="CB24428" s="62"/>
      <c r="CC24428" s="62"/>
      <c r="CD24428" s="62"/>
      <c r="CE24428" s="62"/>
      <c r="CF24428" s="62"/>
      <c r="CL24428" s="35" t="s">
        <v>13569</v>
      </c>
      <c r="CM24428" s="35" t="s">
        <v>217</v>
      </c>
      <c r="CN24428" s="35" t="s">
        <v>217</v>
      </c>
      <c r="CO24428" s="52"/>
      <c r="CP24428" s="52"/>
      <c r="CQ24428" s="52"/>
      <c r="CR24428" s="52"/>
      <c r="CS24428" s="52"/>
      <c r="CT24428" s="52"/>
      <c r="CU24428" s="33"/>
      <c r="CV24428" s="33"/>
    </row>
    <row r="24429" spans="74:100">
      <c r="BV24429" s="62"/>
      <c r="BW24429" s="62"/>
      <c r="BX24429" s="62"/>
      <c r="BY24429" s="62"/>
      <c r="BZ24429" s="62"/>
      <c r="CA24429" s="62"/>
      <c r="CB24429" s="62"/>
      <c r="CC24429" s="62"/>
      <c r="CD24429" s="62"/>
      <c r="CE24429" s="62"/>
      <c r="CF24429" s="62"/>
      <c r="CL24429" s="56" t="s">
        <v>13572</v>
      </c>
      <c r="CM24429" s="56" t="s">
        <v>217</v>
      </c>
      <c r="CN24429" s="56" t="s">
        <v>217</v>
      </c>
      <c r="CO24429" s="52"/>
      <c r="CP24429" s="52"/>
      <c r="CQ24429" s="52"/>
      <c r="CR24429" s="52"/>
      <c r="CS24429" s="52"/>
      <c r="CT24429" s="52"/>
      <c r="CU24429" s="33"/>
      <c r="CV24429" s="33"/>
    </row>
    <row r="24430" spans="74:100">
      <c r="BV24430" s="62"/>
      <c r="BW24430" s="62"/>
      <c r="BX24430" s="62"/>
      <c r="BY24430" s="62"/>
      <c r="BZ24430" s="62"/>
      <c r="CA24430" s="62"/>
      <c r="CB24430" s="62"/>
      <c r="CC24430" s="62"/>
      <c r="CD24430" s="62"/>
      <c r="CE24430" s="62"/>
      <c r="CF24430" s="62"/>
      <c r="CL24430" s="56" t="s">
        <v>26110</v>
      </c>
      <c r="CM24430" s="56" t="s">
        <v>217</v>
      </c>
      <c r="CN24430" s="56" t="s">
        <v>217</v>
      </c>
      <c r="CO24430" s="52"/>
      <c r="CP24430" s="52"/>
      <c r="CQ24430" s="52"/>
      <c r="CR24430" s="52"/>
      <c r="CS24430" s="52"/>
      <c r="CT24430" s="52"/>
      <c r="CU24430" s="33"/>
      <c r="CV24430" s="33"/>
    </row>
    <row r="24431" spans="74:100">
      <c r="BV24431" s="62"/>
      <c r="BW24431" s="62"/>
      <c r="BX24431" s="62"/>
      <c r="BY24431" s="62"/>
      <c r="BZ24431" s="62"/>
      <c r="CA24431" s="62"/>
      <c r="CB24431" s="62"/>
      <c r="CC24431" s="62"/>
      <c r="CD24431" s="62"/>
      <c r="CE24431" s="62"/>
      <c r="CF24431" s="62"/>
      <c r="CL24431" s="56" t="s">
        <v>26111</v>
      </c>
      <c r="CM24431" s="56" t="s">
        <v>217</v>
      </c>
      <c r="CN24431" s="56" t="s">
        <v>217</v>
      </c>
      <c r="CO24431" s="52"/>
      <c r="CP24431" s="52"/>
      <c r="CQ24431" s="52"/>
      <c r="CR24431" s="52"/>
      <c r="CS24431" s="52"/>
      <c r="CT24431" s="52"/>
      <c r="CU24431" s="33"/>
      <c r="CV24431" s="33"/>
    </row>
    <row r="24432" spans="74:100">
      <c r="BV24432" s="62"/>
      <c r="BW24432" s="62"/>
      <c r="BX24432" s="62"/>
      <c r="BY24432" s="62"/>
      <c r="BZ24432" s="62"/>
      <c r="CA24432" s="62"/>
      <c r="CB24432" s="62"/>
      <c r="CC24432" s="62"/>
      <c r="CD24432" s="62"/>
      <c r="CE24432" s="62"/>
      <c r="CF24432" s="62"/>
      <c r="CL24432" s="35" t="s">
        <v>13575</v>
      </c>
      <c r="CM24432" s="35" t="s">
        <v>217</v>
      </c>
      <c r="CN24432" s="35" t="s">
        <v>217</v>
      </c>
      <c r="CO24432" s="52"/>
      <c r="CP24432" s="52"/>
      <c r="CQ24432" s="52"/>
      <c r="CR24432" s="52"/>
      <c r="CS24432" s="52"/>
      <c r="CT24432" s="52"/>
      <c r="CU24432" s="33"/>
      <c r="CV24432" s="33"/>
    </row>
    <row r="24433" spans="74:100">
      <c r="BV24433" s="62"/>
      <c r="BW24433" s="62"/>
      <c r="BX24433" s="62"/>
      <c r="BY24433" s="62"/>
      <c r="BZ24433" s="62"/>
      <c r="CA24433" s="62"/>
      <c r="CB24433" s="62"/>
      <c r="CC24433" s="62"/>
      <c r="CD24433" s="62"/>
      <c r="CE24433" s="62"/>
      <c r="CF24433" s="62"/>
      <c r="CL24433" s="35" t="s">
        <v>13576</v>
      </c>
      <c r="CM24433" s="35" t="s">
        <v>217</v>
      </c>
      <c r="CN24433" s="35" t="s">
        <v>217</v>
      </c>
      <c r="CO24433" s="52"/>
      <c r="CP24433" s="52"/>
      <c r="CQ24433" s="52"/>
      <c r="CR24433" s="52"/>
      <c r="CS24433" s="52"/>
      <c r="CT24433" s="52"/>
      <c r="CU24433" s="33"/>
      <c r="CV24433" s="33"/>
    </row>
    <row r="24434" spans="74:100">
      <c r="BV24434" s="62"/>
      <c r="BW24434" s="62"/>
      <c r="BX24434" s="62"/>
      <c r="BY24434" s="62"/>
      <c r="BZ24434" s="62"/>
      <c r="CA24434" s="62"/>
      <c r="CB24434" s="62"/>
      <c r="CC24434" s="62"/>
      <c r="CD24434" s="62"/>
      <c r="CE24434" s="62"/>
      <c r="CF24434" s="62"/>
      <c r="CL24434" s="56" t="s">
        <v>13563</v>
      </c>
      <c r="CM24434" s="56" t="s">
        <v>216</v>
      </c>
      <c r="CN24434" s="56" t="s">
        <v>216</v>
      </c>
      <c r="CO24434" s="52"/>
      <c r="CP24434" s="52"/>
      <c r="CQ24434" s="52"/>
      <c r="CR24434" s="52"/>
      <c r="CS24434" s="52"/>
      <c r="CT24434" s="52"/>
      <c r="CU24434" s="33"/>
      <c r="CV24434" s="33"/>
    </row>
    <row r="24435" spans="74:100">
      <c r="BV24435" s="62"/>
      <c r="BW24435" s="62"/>
      <c r="BX24435" s="62"/>
      <c r="BY24435" s="62"/>
      <c r="BZ24435" s="62"/>
      <c r="CA24435" s="62"/>
      <c r="CB24435" s="62"/>
      <c r="CC24435" s="62"/>
      <c r="CD24435" s="62"/>
      <c r="CE24435" s="62"/>
      <c r="CF24435" s="62"/>
      <c r="CL24435" s="56" t="s">
        <v>13570</v>
      </c>
      <c r="CM24435" s="56" t="s">
        <v>215</v>
      </c>
      <c r="CN24435" s="56" t="s">
        <v>215</v>
      </c>
      <c r="CO24435" s="52"/>
      <c r="CP24435" s="52"/>
      <c r="CQ24435" s="52"/>
      <c r="CR24435" s="52"/>
      <c r="CS24435" s="52"/>
      <c r="CT24435" s="52"/>
      <c r="CU24435" s="33"/>
      <c r="CV24435" s="33"/>
    </row>
    <row r="24436" spans="74:100">
      <c r="BV24436" s="62"/>
      <c r="BW24436" s="62"/>
      <c r="BX24436" s="62"/>
      <c r="BY24436" s="62"/>
      <c r="BZ24436" s="62"/>
      <c r="CA24436" s="62"/>
      <c r="CB24436" s="62"/>
      <c r="CC24436" s="62"/>
      <c r="CD24436" s="62"/>
      <c r="CE24436" s="62"/>
      <c r="CF24436" s="62"/>
      <c r="CL24436" s="56" t="s">
        <v>13571</v>
      </c>
      <c r="CM24436" s="56" t="s">
        <v>215</v>
      </c>
      <c r="CN24436" s="56" t="s">
        <v>215</v>
      </c>
      <c r="CO24436" s="52"/>
      <c r="CP24436" s="52"/>
      <c r="CQ24436" s="52"/>
      <c r="CR24436" s="52"/>
      <c r="CS24436" s="52"/>
      <c r="CT24436" s="52"/>
      <c r="CU24436" s="33"/>
      <c r="CV24436" s="33"/>
    </row>
    <row r="24437" spans="74:100">
      <c r="BV24437" s="62"/>
      <c r="BW24437" s="62"/>
      <c r="BX24437" s="62"/>
      <c r="BY24437" s="62"/>
      <c r="BZ24437" s="62"/>
      <c r="CA24437" s="62"/>
      <c r="CB24437" s="62"/>
      <c r="CC24437" s="62"/>
      <c r="CD24437" s="62"/>
      <c r="CE24437" s="62"/>
      <c r="CF24437" s="62"/>
      <c r="CL24437" s="35" t="s">
        <v>29831</v>
      </c>
      <c r="CM24437" s="35" t="s">
        <v>217</v>
      </c>
      <c r="CN24437" s="35" t="s">
        <v>217</v>
      </c>
      <c r="CO24437" s="52"/>
      <c r="CP24437" s="52"/>
      <c r="CQ24437" s="52"/>
      <c r="CR24437" s="52"/>
      <c r="CS24437" s="52"/>
      <c r="CT24437" s="52"/>
      <c r="CU24437" s="33"/>
      <c r="CV24437" s="33"/>
    </row>
    <row r="24438" spans="74:100">
      <c r="BV24438" s="62"/>
      <c r="BW24438" s="62"/>
      <c r="BX24438" s="62"/>
      <c r="BY24438" s="62"/>
      <c r="BZ24438" s="62"/>
      <c r="CA24438" s="62"/>
      <c r="CB24438" s="62"/>
      <c r="CC24438" s="62"/>
      <c r="CD24438" s="62"/>
      <c r="CE24438" s="62"/>
      <c r="CF24438" s="62"/>
      <c r="CL24438" s="35" t="s">
        <v>29832</v>
      </c>
      <c r="CM24438" s="35" t="s">
        <v>217</v>
      </c>
      <c r="CN24438" s="35" t="s">
        <v>217</v>
      </c>
      <c r="CO24438" s="52"/>
      <c r="CP24438" s="52"/>
      <c r="CQ24438" s="52"/>
      <c r="CR24438" s="52"/>
      <c r="CS24438" s="52"/>
      <c r="CT24438" s="52"/>
      <c r="CU24438" s="33"/>
      <c r="CV24438" s="33"/>
    </row>
    <row r="24439" spans="74:100">
      <c r="BV24439" s="62"/>
      <c r="BW24439" s="62"/>
      <c r="BX24439" s="62"/>
      <c r="BY24439" s="62"/>
      <c r="BZ24439" s="62"/>
      <c r="CA24439" s="62"/>
      <c r="CB24439" s="62"/>
      <c r="CC24439" s="62"/>
      <c r="CD24439" s="62"/>
      <c r="CE24439" s="62"/>
      <c r="CF24439" s="62"/>
      <c r="CL24439" s="35" t="s">
        <v>29833</v>
      </c>
      <c r="CM24439" s="35" t="s">
        <v>217</v>
      </c>
      <c r="CN24439" s="35" t="s">
        <v>217</v>
      </c>
      <c r="CO24439" s="52"/>
      <c r="CP24439" s="52"/>
      <c r="CQ24439" s="52"/>
      <c r="CR24439" s="52"/>
      <c r="CS24439" s="52"/>
      <c r="CT24439" s="52"/>
      <c r="CU24439" s="33"/>
      <c r="CV24439" s="33"/>
    </row>
    <row r="24440" spans="74:100">
      <c r="BV24440" s="62"/>
      <c r="BW24440" s="62"/>
      <c r="BX24440" s="62"/>
      <c r="BY24440" s="62"/>
      <c r="BZ24440" s="62"/>
      <c r="CA24440" s="62"/>
      <c r="CB24440" s="62"/>
      <c r="CC24440" s="62"/>
      <c r="CD24440" s="62"/>
      <c r="CE24440" s="62"/>
      <c r="CF24440" s="62"/>
      <c r="CL24440" s="56" t="s">
        <v>13577</v>
      </c>
      <c r="CM24440" s="56" t="s">
        <v>216</v>
      </c>
      <c r="CN24440" s="56" t="s">
        <v>216</v>
      </c>
      <c r="CO24440" s="52"/>
      <c r="CP24440" s="52"/>
      <c r="CQ24440" s="52"/>
      <c r="CR24440" s="52"/>
      <c r="CS24440" s="52"/>
      <c r="CT24440" s="52"/>
      <c r="CU24440" s="33"/>
      <c r="CV24440" s="33"/>
    </row>
    <row r="24441" spans="74:100">
      <c r="BV24441" s="62"/>
      <c r="BW24441" s="62"/>
      <c r="BX24441" s="62"/>
      <c r="BY24441" s="62"/>
      <c r="BZ24441" s="62"/>
      <c r="CA24441" s="62"/>
      <c r="CB24441" s="62"/>
      <c r="CC24441" s="62"/>
      <c r="CD24441" s="62"/>
      <c r="CE24441" s="62"/>
      <c r="CF24441" s="62"/>
      <c r="CL24441" s="35" t="s">
        <v>5793</v>
      </c>
      <c r="CM24441" s="35" t="s">
        <v>217</v>
      </c>
      <c r="CN24441" s="35" t="s">
        <v>217</v>
      </c>
      <c r="CO24441" s="52"/>
      <c r="CP24441" s="52"/>
      <c r="CQ24441" s="52"/>
      <c r="CR24441" s="52"/>
      <c r="CS24441" s="52"/>
      <c r="CT24441" s="52"/>
      <c r="CU24441" s="33"/>
      <c r="CV24441" s="33"/>
    </row>
    <row r="24442" spans="74:100">
      <c r="BV24442" s="62"/>
      <c r="BW24442" s="62"/>
      <c r="BX24442" s="62"/>
      <c r="BY24442" s="62"/>
      <c r="BZ24442" s="62"/>
      <c r="CA24442" s="62"/>
      <c r="CB24442" s="62"/>
      <c r="CC24442" s="62"/>
      <c r="CD24442" s="62"/>
      <c r="CE24442" s="62"/>
      <c r="CF24442" s="62"/>
      <c r="CL24442" s="35" t="s">
        <v>29834</v>
      </c>
      <c r="CM24442" s="35" t="s">
        <v>217</v>
      </c>
      <c r="CN24442" s="35" t="s">
        <v>217</v>
      </c>
      <c r="CO24442" s="52"/>
      <c r="CP24442" s="52"/>
      <c r="CQ24442" s="52"/>
      <c r="CR24442" s="52"/>
      <c r="CS24442" s="52"/>
      <c r="CT24442" s="52"/>
      <c r="CU24442" s="33"/>
      <c r="CV24442" s="33"/>
    </row>
    <row r="24443" spans="74:100">
      <c r="BV24443" s="62"/>
      <c r="BW24443" s="62"/>
      <c r="BX24443" s="62"/>
      <c r="BY24443" s="62"/>
      <c r="BZ24443" s="62"/>
      <c r="CA24443" s="62"/>
      <c r="CB24443" s="62"/>
      <c r="CC24443" s="62"/>
      <c r="CD24443" s="62"/>
      <c r="CE24443" s="62"/>
      <c r="CF24443" s="62"/>
      <c r="CL24443" s="56" t="s">
        <v>13573</v>
      </c>
      <c r="CM24443" s="56" t="s">
        <v>217</v>
      </c>
      <c r="CN24443" s="56" t="s">
        <v>217</v>
      </c>
      <c r="CO24443" s="52"/>
      <c r="CP24443" s="52"/>
      <c r="CQ24443" s="52"/>
      <c r="CR24443" s="52"/>
      <c r="CS24443" s="52"/>
      <c r="CT24443" s="52"/>
      <c r="CU24443" s="33"/>
      <c r="CV24443" s="33"/>
    </row>
    <row r="24444" spans="74:100">
      <c r="BV24444" s="62"/>
      <c r="BW24444" s="62"/>
      <c r="BX24444" s="62"/>
      <c r="BY24444" s="62"/>
      <c r="BZ24444" s="62"/>
      <c r="CA24444" s="62"/>
      <c r="CB24444" s="62"/>
      <c r="CC24444" s="62"/>
      <c r="CD24444" s="62"/>
      <c r="CE24444" s="62"/>
      <c r="CF24444" s="62"/>
      <c r="CL24444" s="35" t="s">
        <v>24296</v>
      </c>
      <c r="CM24444" s="35" t="s">
        <v>217</v>
      </c>
      <c r="CN24444" s="35" t="s">
        <v>217</v>
      </c>
      <c r="CO24444" s="52"/>
      <c r="CP24444" s="52"/>
      <c r="CQ24444" s="52"/>
      <c r="CR24444" s="52"/>
      <c r="CS24444" s="52"/>
      <c r="CT24444" s="52"/>
      <c r="CU24444" s="33"/>
      <c r="CV24444" s="33"/>
    </row>
    <row r="24445" spans="74:100">
      <c r="BV24445" s="62"/>
      <c r="BW24445" s="62"/>
      <c r="BX24445" s="62"/>
      <c r="BY24445" s="62"/>
      <c r="BZ24445" s="62"/>
      <c r="CA24445" s="62"/>
      <c r="CB24445" s="62"/>
      <c r="CC24445" s="62"/>
      <c r="CD24445" s="62"/>
      <c r="CE24445" s="62"/>
      <c r="CF24445" s="62"/>
      <c r="CL24445" s="56" t="s">
        <v>9843</v>
      </c>
      <c r="CM24445" s="56" t="s">
        <v>214</v>
      </c>
      <c r="CN24445" s="56" t="s">
        <v>214</v>
      </c>
      <c r="CO24445" s="52"/>
      <c r="CP24445" s="52"/>
      <c r="CQ24445" s="52"/>
      <c r="CR24445" s="52"/>
      <c r="CS24445" s="52"/>
      <c r="CT24445" s="52"/>
      <c r="CU24445" s="33"/>
      <c r="CV24445" s="33"/>
    </row>
    <row r="24446" spans="74:100">
      <c r="BV24446" s="62"/>
      <c r="BW24446" s="62"/>
      <c r="BX24446" s="62"/>
      <c r="BY24446" s="62"/>
      <c r="BZ24446" s="62"/>
      <c r="CA24446" s="62"/>
      <c r="CB24446" s="62"/>
      <c r="CC24446" s="62"/>
      <c r="CD24446" s="62"/>
      <c r="CE24446" s="62"/>
      <c r="CF24446" s="62"/>
      <c r="CL24446" s="56" t="s">
        <v>9844</v>
      </c>
      <c r="CM24446" s="56" t="s">
        <v>214</v>
      </c>
      <c r="CN24446" s="56" t="s">
        <v>214</v>
      </c>
      <c r="CO24446" s="52"/>
      <c r="CP24446" s="52"/>
      <c r="CQ24446" s="52"/>
      <c r="CR24446" s="52"/>
      <c r="CS24446" s="52"/>
      <c r="CT24446" s="52"/>
      <c r="CU24446" s="33"/>
      <c r="CV24446" s="33"/>
    </row>
    <row r="24447" spans="74:100">
      <c r="BV24447" s="62"/>
      <c r="BW24447" s="62"/>
      <c r="BX24447" s="62"/>
      <c r="BY24447" s="62"/>
      <c r="BZ24447" s="62"/>
      <c r="CA24447" s="62"/>
      <c r="CB24447" s="62"/>
      <c r="CC24447" s="62"/>
      <c r="CD24447" s="62"/>
      <c r="CE24447" s="62"/>
      <c r="CF24447" s="62"/>
      <c r="CL24447" s="56" t="s">
        <v>10202</v>
      </c>
      <c r="CM24447" s="56" t="s">
        <v>213</v>
      </c>
      <c r="CN24447" s="56" t="s">
        <v>213</v>
      </c>
      <c r="CO24447" s="52"/>
      <c r="CP24447" s="52"/>
      <c r="CQ24447" s="52"/>
      <c r="CR24447" s="52"/>
      <c r="CS24447" s="52"/>
      <c r="CT24447" s="52"/>
      <c r="CU24447" s="33"/>
      <c r="CV24447" s="33"/>
    </row>
    <row r="24448" spans="74:100">
      <c r="BV24448" s="62"/>
      <c r="BW24448" s="62"/>
      <c r="BX24448" s="62"/>
      <c r="BY24448" s="62"/>
      <c r="BZ24448" s="62"/>
      <c r="CA24448" s="62"/>
      <c r="CB24448" s="62"/>
      <c r="CC24448" s="62"/>
      <c r="CD24448" s="62"/>
      <c r="CE24448" s="62"/>
      <c r="CF24448" s="62"/>
      <c r="CL24448" s="56" t="s">
        <v>12466</v>
      </c>
      <c r="CM24448" s="56" t="s">
        <v>213</v>
      </c>
      <c r="CN24448" s="56" t="s">
        <v>213</v>
      </c>
      <c r="CO24448" s="52"/>
      <c r="CP24448" s="52"/>
      <c r="CQ24448" s="52"/>
      <c r="CR24448" s="52"/>
      <c r="CS24448" s="52"/>
      <c r="CT24448" s="52"/>
      <c r="CU24448" s="33"/>
      <c r="CV24448" s="33"/>
    </row>
    <row r="24449" spans="74:100">
      <c r="BV24449" s="62"/>
      <c r="BW24449" s="62"/>
      <c r="BX24449" s="62"/>
      <c r="BY24449" s="62"/>
      <c r="BZ24449" s="62"/>
      <c r="CA24449" s="62"/>
      <c r="CB24449" s="62"/>
      <c r="CC24449" s="62"/>
      <c r="CD24449" s="62"/>
      <c r="CE24449" s="62"/>
      <c r="CF24449" s="62"/>
      <c r="CL24449" s="35" t="s">
        <v>9687</v>
      </c>
      <c r="CM24449" s="35" t="s">
        <v>217</v>
      </c>
      <c r="CN24449" s="35" t="s">
        <v>217</v>
      </c>
      <c r="CO24449" s="52"/>
      <c r="CP24449" s="52"/>
      <c r="CQ24449" s="52"/>
      <c r="CR24449" s="52"/>
      <c r="CS24449" s="52"/>
      <c r="CT24449" s="52"/>
      <c r="CU24449" s="33"/>
      <c r="CV24449" s="33"/>
    </row>
    <row r="24450" spans="74:100">
      <c r="BV24450" s="62"/>
      <c r="BW24450" s="62"/>
      <c r="BX24450" s="62"/>
      <c r="BY24450" s="62"/>
      <c r="BZ24450" s="62"/>
      <c r="CA24450" s="62"/>
      <c r="CB24450" s="62"/>
      <c r="CC24450" s="62"/>
      <c r="CD24450" s="62"/>
      <c r="CE24450" s="62"/>
      <c r="CF24450" s="62"/>
      <c r="CL24450" s="35" t="s">
        <v>9689</v>
      </c>
      <c r="CM24450" s="35" t="s">
        <v>217</v>
      </c>
      <c r="CN24450" s="35" t="s">
        <v>217</v>
      </c>
      <c r="CO24450" s="52"/>
      <c r="CP24450" s="52"/>
      <c r="CQ24450" s="52"/>
      <c r="CR24450" s="52"/>
      <c r="CS24450" s="52"/>
      <c r="CT24450" s="52"/>
      <c r="CU24450" s="33"/>
      <c r="CV24450" s="33"/>
    </row>
    <row r="24451" spans="74:100">
      <c r="BV24451" s="62"/>
      <c r="BW24451" s="62"/>
      <c r="BX24451" s="62"/>
      <c r="BY24451" s="62"/>
      <c r="BZ24451" s="62"/>
      <c r="CA24451" s="62"/>
      <c r="CB24451" s="62"/>
      <c r="CC24451" s="62"/>
      <c r="CD24451" s="62"/>
      <c r="CE24451" s="62"/>
      <c r="CF24451" s="62"/>
      <c r="CL24451" s="56" t="s">
        <v>11356</v>
      </c>
      <c r="CM24451" s="56" t="s">
        <v>216</v>
      </c>
      <c r="CN24451" s="56" t="s">
        <v>216</v>
      </c>
      <c r="CO24451" s="52"/>
      <c r="CP24451" s="52"/>
      <c r="CQ24451" s="52"/>
      <c r="CR24451" s="52"/>
      <c r="CS24451" s="52"/>
      <c r="CT24451" s="52"/>
      <c r="CU24451" s="33"/>
      <c r="CV24451" s="33"/>
    </row>
    <row r="24452" spans="74:100">
      <c r="BV24452" s="62"/>
      <c r="BW24452" s="62"/>
      <c r="BX24452" s="62"/>
      <c r="BY24452" s="62"/>
      <c r="BZ24452" s="62"/>
      <c r="CA24452" s="62"/>
      <c r="CB24452" s="62"/>
      <c r="CC24452" s="62"/>
      <c r="CD24452" s="62"/>
      <c r="CE24452" s="62"/>
      <c r="CF24452" s="62"/>
      <c r="CL24452" s="56" t="s">
        <v>11357</v>
      </c>
      <c r="CM24452" s="56" t="s">
        <v>216</v>
      </c>
      <c r="CN24452" s="56" t="s">
        <v>216</v>
      </c>
      <c r="CO24452" s="52"/>
      <c r="CP24452" s="52"/>
      <c r="CQ24452" s="52"/>
      <c r="CR24452" s="52"/>
      <c r="CS24452" s="52"/>
      <c r="CT24452" s="52"/>
      <c r="CU24452" s="33"/>
      <c r="CV24452" s="33"/>
    </row>
    <row r="24453" spans="74:100">
      <c r="BV24453" s="62"/>
      <c r="BW24453" s="62"/>
      <c r="BX24453" s="62"/>
      <c r="BY24453" s="62"/>
      <c r="BZ24453" s="62"/>
      <c r="CA24453" s="62"/>
      <c r="CB24453" s="62"/>
      <c r="CC24453" s="62"/>
      <c r="CD24453" s="62"/>
      <c r="CE24453" s="62"/>
      <c r="CF24453" s="62"/>
      <c r="CL24453" s="56" t="s">
        <v>11362</v>
      </c>
      <c r="CM24453" s="56" t="s">
        <v>216</v>
      </c>
      <c r="CN24453" s="56" t="s">
        <v>216</v>
      </c>
      <c r="CO24453" s="52"/>
      <c r="CP24453" s="52"/>
      <c r="CQ24453" s="52"/>
      <c r="CR24453" s="52"/>
      <c r="CS24453" s="52"/>
      <c r="CT24453" s="52"/>
      <c r="CU24453" s="33"/>
      <c r="CV24453" s="33"/>
    </row>
    <row r="24454" spans="74:100">
      <c r="BV24454" s="62"/>
      <c r="BW24454" s="62"/>
      <c r="BX24454" s="62"/>
      <c r="BY24454" s="62"/>
      <c r="BZ24454" s="62"/>
      <c r="CA24454" s="62"/>
      <c r="CB24454" s="62"/>
      <c r="CC24454" s="62"/>
      <c r="CD24454" s="62"/>
      <c r="CE24454" s="62"/>
      <c r="CF24454" s="62"/>
      <c r="CL24454" s="56" t="s">
        <v>11358</v>
      </c>
      <c r="CM24454" s="56" t="s">
        <v>216</v>
      </c>
      <c r="CN24454" s="56" t="s">
        <v>216</v>
      </c>
      <c r="CO24454" s="52"/>
      <c r="CP24454" s="52"/>
      <c r="CQ24454" s="52"/>
      <c r="CR24454" s="52"/>
      <c r="CS24454" s="52"/>
      <c r="CT24454" s="52"/>
      <c r="CU24454" s="33"/>
      <c r="CV24454" s="33"/>
    </row>
    <row r="24455" spans="74:100">
      <c r="BV24455" s="62"/>
      <c r="BW24455" s="62"/>
      <c r="BX24455" s="62"/>
      <c r="BY24455" s="62"/>
      <c r="BZ24455" s="62"/>
      <c r="CA24455" s="62"/>
      <c r="CB24455" s="62"/>
      <c r="CC24455" s="62"/>
      <c r="CD24455" s="62"/>
      <c r="CE24455" s="62"/>
      <c r="CF24455" s="62"/>
      <c r="CL24455" s="56" t="s">
        <v>11363</v>
      </c>
      <c r="CM24455" s="56" t="s">
        <v>216</v>
      </c>
      <c r="CN24455" s="56" t="s">
        <v>216</v>
      </c>
      <c r="CO24455" s="52"/>
      <c r="CP24455" s="52"/>
      <c r="CQ24455" s="52"/>
      <c r="CR24455" s="52"/>
      <c r="CS24455" s="52"/>
      <c r="CT24455" s="52"/>
      <c r="CU24455" s="33"/>
      <c r="CV24455" s="33"/>
    </row>
    <row r="24456" spans="74:100">
      <c r="BV24456" s="62"/>
      <c r="BW24456" s="62"/>
      <c r="BX24456" s="62"/>
      <c r="BY24456" s="62"/>
      <c r="BZ24456" s="62"/>
      <c r="CA24456" s="62"/>
      <c r="CB24456" s="62"/>
      <c r="CC24456" s="62"/>
      <c r="CD24456" s="62"/>
      <c r="CE24456" s="62"/>
      <c r="CF24456" s="62"/>
      <c r="CL24456" s="56" t="s">
        <v>29835</v>
      </c>
      <c r="CM24456" s="56" t="s">
        <v>215</v>
      </c>
      <c r="CN24456" s="56" t="s">
        <v>215</v>
      </c>
      <c r="CO24456" s="52"/>
      <c r="CP24456" s="52"/>
      <c r="CQ24456" s="52"/>
      <c r="CR24456" s="52"/>
      <c r="CS24456" s="52"/>
      <c r="CT24456" s="52"/>
      <c r="CU24456" s="33"/>
      <c r="CV24456" s="33"/>
    </row>
    <row r="24457" spans="74:100">
      <c r="BV24457" s="62"/>
      <c r="BW24457" s="62"/>
      <c r="BX24457" s="62"/>
      <c r="BY24457" s="62"/>
      <c r="BZ24457" s="62"/>
      <c r="CA24457" s="62"/>
      <c r="CB24457" s="62"/>
      <c r="CC24457" s="62"/>
      <c r="CD24457" s="62"/>
      <c r="CE24457" s="62"/>
      <c r="CF24457" s="62"/>
      <c r="CL24457" s="56" t="s">
        <v>29836</v>
      </c>
      <c r="CM24457" s="56" t="s">
        <v>215</v>
      </c>
      <c r="CN24457" s="56" t="s">
        <v>215</v>
      </c>
      <c r="CO24457" s="52"/>
      <c r="CP24457" s="52"/>
      <c r="CQ24457" s="52"/>
      <c r="CR24457" s="52"/>
      <c r="CS24457" s="52"/>
      <c r="CT24457" s="52"/>
      <c r="CU24457" s="33"/>
      <c r="CV24457" s="33"/>
    </row>
    <row r="24458" spans="74:100">
      <c r="BV24458" s="62"/>
      <c r="BW24458" s="62"/>
      <c r="BX24458" s="62"/>
      <c r="BY24458" s="62"/>
      <c r="BZ24458" s="62"/>
      <c r="CA24458" s="62"/>
      <c r="CB24458" s="62"/>
      <c r="CC24458" s="62"/>
      <c r="CD24458" s="62"/>
      <c r="CE24458" s="62"/>
      <c r="CF24458" s="62"/>
      <c r="CL24458" s="56" t="s">
        <v>26112</v>
      </c>
      <c r="CM24458" s="56" t="s">
        <v>213</v>
      </c>
      <c r="CN24458" s="56" t="s">
        <v>213</v>
      </c>
      <c r="CO24458" s="52"/>
      <c r="CP24458" s="52"/>
      <c r="CQ24458" s="52"/>
      <c r="CR24458" s="52"/>
      <c r="CS24458" s="52"/>
      <c r="CT24458" s="52"/>
      <c r="CU24458" s="33"/>
      <c r="CV24458" s="33"/>
    </row>
    <row r="24459" spans="74:100">
      <c r="BV24459" s="62"/>
      <c r="BW24459" s="62"/>
      <c r="BX24459" s="62"/>
      <c r="BY24459" s="62"/>
      <c r="BZ24459" s="62"/>
      <c r="CA24459" s="62"/>
      <c r="CB24459" s="62"/>
      <c r="CC24459" s="62"/>
      <c r="CD24459" s="62"/>
      <c r="CE24459" s="62"/>
      <c r="CF24459" s="62"/>
      <c r="CL24459" s="56" t="s">
        <v>13957</v>
      </c>
      <c r="CM24459" s="56" t="s">
        <v>213</v>
      </c>
      <c r="CN24459" s="56" t="s">
        <v>213</v>
      </c>
      <c r="CO24459" s="52"/>
      <c r="CP24459" s="52"/>
      <c r="CQ24459" s="52"/>
      <c r="CR24459" s="52"/>
      <c r="CS24459" s="52"/>
      <c r="CT24459" s="52"/>
      <c r="CU24459" s="33"/>
      <c r="CV24459" s="33"/>
    </row>
    <row r="24460" spans="74:100">
      <c r="BV24460" s="62"/>
      <c r="BW24460" s="62"/>
      <c r="BX24460" s="62"/>
      <c r="BY24460" s="62"/>
      <c r="BZ24460" s="62"/>
      <c r="CA24460" s="62"/>
      <c r="CB24460" s="62"/>
      <c r="CC24460" s="62"/>
      <c r="CD24460" s="62"/>
      <c r="CE24460" s="62"/>
      <c r="CF24460" s="62"/>
      <c r="CL24460" s="56" t="s">
        <v>13966</v>
      </c>
      <c r="CM24460" s="56" t="s">
        <v>213</v>
      </c>
      <c r="CN24460" s="56" t="s">
        <v>213</v>
      </c>
      <c r="CO24460" s="52"/>
      <c r="CP24460" s="52"/>
      <c r="CQ24460" s="52"/>
      <c r="CR24460" s="52"/>
      <c r="CS24460" s="52"/>
      <c r="CT24460" s="52"/>
      <c r="CU24460" s="33"/>
      <c r="CV24460" s="33"/>
    </row>
    <row r="24461" spans="74:100">
      <c r="BV24461" s="62"/>
      <c r="BW24461" s="62"/>
      <c r="BX24461" s="62"/>
      <c r="BY24461" s="62"/>
      <c r="BZ24461" s="62"/>
      <c r="CA24461" s="62"/>
      <c r="CB24461" s="62"/>
      <c r="CC24461" s="62"/>
      <c r="CD24461" s="62"/>
      <c r="CE24461" s="62"/>
      <c r="CF24461" s="62"/>
      <c r="CL24461" s="56" t="s">
        <v>13996</v>
      </c>
      <c r="CM24461" s="56" t="s">
        <v>214</v>
      </c>
      <c r="CN24461" s="56" t="s">
        <v>214</v>
      </c>
      <c r="CO24461" s="52"/>
      <c r="CP24461" s="52"/>
      <c r="CQ24461" s="52"/>
      <c r="CR24461" s="52"/>
      <c r="CS24461" s="52"/>
      <c r="CT24461" s="52"/>
      <c r="CU24461" s="33"/>
      <c r="CV24461" s="33"/>
    </row>
    <row r="24462" spans="74:100">
      <c r="BV24462" s="62"/>
      <c r="BW24462" s="62"/>
      <c r="BX24462" s="62"/>
      <c r="BY24462" s="62"/>
      <c r="BZ24462" s="62"/>
      <c r="CA24462" s="62"/>
      <c r="CB24462" s="62"/>
      <c r="CC24462" s="62"/>
      <c r="CD24462" s="62"/>
      <c r="CE24462" s="62"/>
      <c r="CF24462" s="62"/>
      <c r="CL24462" s="35" t="s">
        <v>29837</v>
      </c>
      <c r="CM24462" s="35" t="s">
        <v>217</v>
      </c>
      <c r="CN24462" s="35" t="s">
        <v>217</v>
      </c>
      <c r="CO24462" s="52"/>
      <c r="CP24462" s="52"/>
      <c r="CQ24462" s="52"/>
      <c r="CR24462" s="52"/>
      <c r="CS24462" s="52"/>
      <c r="CT24462" s="52"/>
      <c r="CU24462" s="33"/>
      <c r="CV24462" s="33"/>
    </row>
    <row r="24463" spans="74:100">
      <c r="BV24463" s="62"/>
      <c r="BW24463" s="62"/>
      <c r="BX24463" s="62"/>
      <c r="BY24463" s="62"/>
      <c r="BZ24463" s="62"/>
      <c r="CA24463" s="62"/>
      <c r="CB24463" s="62"/>
      <c r="CC24463" s="62"/>
      <c r="CD24463" s="62"/>
      <c r="CE24463" s="62"/>
      <c r="CF24463" s="62"/>
      <c r="CL24463" s="56" t="s">
        <v>14001</v>
      </c>
      <c r="CM24463" s="56" t="s">
        <v>217</v>
      </c>
      <c r="CN24463" s="56" t="s">
        <v>217</v>
      </c>
      <c r="CO24463" s="52"/>
      <c r="CP24463" s="52"/>
      <c r="CQ24463" s="52"/>
      <c r="CR24463" s="52"/>
      <c r="CS24463" s="52"/>
      <c r="CT24463" s="52"/>
      <c r="CU24463" s="33"/>
      <c r="CV24463" s="33"/>
    </row>
    <row r="24464" spans="74:100">
      <c r="BV24464" s="62"/>
      <c r="BW24464" s="62"/>
      <c r="BX24464" s="62"/>
      <c r="BY24464" s="62"/>
      <c r="BZ24464" s="62"/>
      <c r="CA24464" s="62"/>
      <c r="CB24464" s="62"/>
      <c r="CC24464" s="62"/>
      <c r="CD24464" s="62"/>
      <c r="CE24464" s="62"/>
      <c r="CF24464" s="62"/>
      <c r="CL24464" s="56" t="s">
        <v>14002</v>
      </c>
      <c r="CM24464" s="56" t="s">
        <v>215</v>
      </c>
      <c r="CN24464" s="56" t="s">
        <v>215</v>
      </c>
      <c r="CO24464" s="52"/>
      <c r="CP24464" s="52"/>
      <c r="CQ24464" s="52"/>
      <c r="CR24464" s="52"/>
      <c r="CS24464" s="52"/>
      <c r="CT24464" s="52"/>
      <c r="CU24464" s="33"/>
      <c r="CV24464" s="33"/>
    </row>
    <row r="24465" spans="74:100">
      <c r="BV24465" s="62"/>
      <c r="BW24465" s="62"/>
      <c r="BX24465" s="62"/>
      <c r="BY24465" s="62"/>
      <c r="BZ24465" s="62"/>
      <c r="CA24465" s="62"/>
      <c r="CB24465" s="62"/>
      <c r="CC24465" s="62"/>
      <c r="CD24465" s="62"/>
      <c r="CE24465" s="62"/>
      <c r="CF24465" s="62"/>
      <c r="CL24465" s="56" t="s">
        <v>13958</v>
      </c>
      <c r="CM24465" s="56" t="s">
        <v>213</v>
      </c>
      <c r="CN24465" s="56" t="s">
        <v>213</v>
      </c>
      <c r="CO24465" s="52"/>
      <c r="CP24465" s="52"/>
      <c r="CQ24465" s="52"/>
      <c r="CR24465" s="52"/>
      <c r="CS24465" s="52"/>
      <c r="CT24465" s="52"/>
      <c r="CU24465" s="33"/>
      <c r="CV24465" s="33"/>
    </row>
    <row r="24466" spans="74:100">
      <c r="BV24466" s="62"/>
      <c r="BW24466" s="62"/>
      <c r="BX24466" s="62"/>
      <c r="BY24466" s="62"/>
      <c r="BZ24466" s="62"/>
      <c r="CA24466" s="62"/>
      <c r="CB24466" s="62"/>
      <c r="CC24466" s="62"/>
      <c r="CD24466" s="62"/>
      <c r="CE24466" s="62"/>
      <c r="CF24466" s="62"/>
      <c r="CL24466" s="35" t="s">
        <v>29838</v>
      </c>
      <c r="CM24466" s="35" t="s">
        <v>217</v>
      </c>
      <c r="CN24466" s="35" t="s">
        <v>217</v>
      </c>
      <c r="CO24466" s="52"/>
      <c r="CP24466" s="52"/>
      <c r="CQ24466" s="52"/>
      <c r="CR24466" s="52"/>
      <c r="CS24466" s="52"/>
      <c r="CT24466" s="52"/>
      <c r="CU24466" s="33"/>
      <c r="CV24466" s="33"/>
    </row>
    <row r="24467" spans="74:100">
      <c r="BV24467" s="62"/>
      <c r="BW24467" s="62"/>
      <c r="BX24467" s="62"/>
      <c r="BY24467" s="62"/>
      <c r="BZ24467" s="62"/>
      <c r="CA24467" s="62"/>
      <c r="CB24467" s="62"/>
      <c r="CC24467" s="62"/>
      <c r="CD24467" s="62"/>
      <c r="CE24467" s="62"/>
      <c r="CF24467" s="62"/>
      <c r="CL24467" s="56" t="s">
        <v>14032</v>
      </c>
      <c r="CM24467" s="56" t="s">
        <v>213</v>
      </c>
      <c r="CN24467" s="56" t="s">
        <v>213</v>
      </c>
      <c r="CO24467" s="52"/>
      <c r="CP24467" s="52"/>
      <c r="CQ24467" s="52"/>
      <c r="CR24467" s="52"/>
      <c r="CS24467" s="52"/>
      <c r="CT24467" s="52"/>
      <c r="CU24467" s="33"/>
      <c r="CV24467" s="33"/>
    </row>
    <row r="24468" spans="74:100">
      <c r="BV24468" s="62"/>
      <c r="BW24468" s="62"/>
      <c r="BX24468" s="62"/>
      <c r="BY24468" s="62"/>
      <c r="BZ24468" s="62"/>
      <c r="CA24468" s="62"/>
      <c r="CB24468" s="62"/>
      <c r="CC24468" s="62"/>
      <c r="CD24468" s="62"/>
      <c r="CE24468" s="62"/>
      <c r="CF24468" s="62"/>
      <c r="CL24468" s="56" t="s">
        <v>14033</v>
      </c>
      <c r="CM24468" s="56" t="s">
        <v>213</v>
      </c>
      <c r="CN24468" s="56" t="s">
        <v>213</v>
      </c>
      <c r="CO24468" s="52"/>
      <c r="CP24468" s="52"/>
      <c r="CQ24468" s="52"/>
      <c r="CR24468" s="52"/>
      <c r="CS24468" s="52"/>
      <c r="CT24468" s="52"/>
      <c r="CU24468" s="33"/>
      <c r="CV24468" s="33"/>
    </row>
    <row r="24469" spans="74:100">
      <c r="BV24469" s="62"/>
      <c r="BW24469" s="62"/>
      <c r="BX24469" s="62"/>
      <c r="BY24469" s="62"/>
      <c r="BZ24469" s="62"/>
      <c r="CA24469" s="62"/>
      <c r="CB24469" s="62"/>
      <c r="CC24469" s="62"/>
      <c r="CD24469" s="62"/>
      <c r="CE24469" s="62"/>
      <c r="CF24469" s="62"/>
      <c r="CL24469" s="56" t="s">
        <v>14034</v>
      </c>
      <c r="CM24469" s="56" t="s">
        <v>213</v>
      </c>
      <c r="CN24469" s="56" t="s">
        <v>213</v>
      </c>
      <c r="CO24469" s="52"/>
      <c r="CP24469" s="52"/>
      <c r="CQ24469" s="52"/>
      <c r="CR24469" s="52"/>
      <c r="CS24469" s="52"/>
      <c r="CT24469" s="52"/>
      <c r="CU24469" s="33"/>
      <c r="CV24469" s="33"/>
    </row>
    <row r="24470" spans="74:100">
      <c r="BV24470" s="62"/>
      <c r="BW24470" s="62"/>
      <c r="BX24470" s="62"/>
      <c r="BY24470" s="62"/>
      <c r="BZ24470" s="62"/>
      <c r="CA24470" s="62"/>
      <c r="CB24470" s="62"/>
      <c r="CC24470" s="62"/>
      <c r="CD24470" s="62"/>
      <c r="CE24470" s="62"/>
      <c r="CF24470" s="62"/>
      <c r="CL24470" s="56" t="s">
        <v>14049</v>
      </c>
      <c r="CM24470" s="56" t="s">
        <v>214</v>
      </c>
      <c r="CN24470" s="56" t="s">
        <v>214</v>
      </c>
      <c r="CO24470" s="52"/>
      <c r="CP24470" s="52"/>
      <c r="CQ24470" s="52"/>
      <c r="CR24470" s="52"/>
      <c r="CS24470" s="52"/>
      <c r="CT24470" s="52"/>
      <c r="CU24470" s="33"/>
      <c r="CV24470" s="33"/>
    </row>
    <row r="24471" spans="74:100">
      <c r="BV24471" s="62"/>
      <c r="BW24471" s="62"/>
      <c r="BX24471" s="62"/>
      <c r="BY24471" s="62"/>
      <c r="BZ24471" s="62"/>
      <c r="CA24471" s="62"/>
      <c r="CB24471" s="62"/>
      <c r="CC24471" s="62"/>
      <c r="CD24471" s="62"/>
      <c r="CE24471" s="62"/>
      <c r="CF24471" s="62"/>
      <c r="CL24471" s="35" t="s">
        <v>14083</v>
      </c>
      <c r="CM24471" s="35" t="s">
        <v>217</v>
      </c>
      <c r="CN24471" s="35" t="s">
        <v>217</v>
      </c>
      <c r="CO24471" s="52"/>
      <c r="CP24471" s="52"/>
      <c r="CQ24471" s="52"/>
      <c r="CR24471" s="52"/>
      <c r="CS24471" s="52"/>
      <c r="CT24471" s="52"/>
      <c r="CU24471" s="33"/>
      <c r="CV24471" s="33"/>
    </row>
    <row r="24472" spans="74:100">
      <c r="BV24472" s="62"/>
      <c r="BW24472" s="62"/>
      <c r="BX24472" s="62"/>
      <c r="BY24472" s="62"/>
      <c r="BZ24472" s="62"/>
      <c r="CA24472" s="62"/>
      <c r="CB24472" s="62"/>
      <c r="CC24472" s="62"/>
      <c r="CD24472" s="62"/>
      <c r="CE24472" s="62"/>
      <c r="CF24472" s="62"/>
      <c r="CL24472" s="56" t="s">
        <v>13967</v>
      </c>
      <c r="CM24472" s="56" t="s">
        <v>213</v>
      </c>
      <c r="CN24472" s="56" t="s">
        <v>213</v>
      </c>
      <c r="CO24472" s="52"/>
      <c r="CP24472" s="52"/>
      <c r="CQ24472" s="52"/>
      <c r="CR24472" s="52"/>
      <c r="CS24472" s="52"/>
      <c r="CT24472" s="52"/>
      <c r="CU24472" s="33"/>
      <c r="CV24472" s="33"/>
    </row>
    <row r="24473" spans="74:100">
      <c r="BV24473" s="62"/>
      <c r="BW24473" s="62"/>
      <c r="BX24473" s="62"/>
      <c r="BY24473" s="62"/>
      <c r="BZ24473" s="62"/>
      <c r="CA24473" s="62"/>
      <c r="CB24473" s="62"/>
      <c r="CC24473" s="62"/>
      <c r="CD24473" s="62"/>
      <c r="CE24473" s="62"/>
      <c r="CF24473" s="62"/>
      <c r="CL24473" s="56" t="s">
        <v>14070</v>
      </c>
      <c r="CM24473" s="56" t="s">
        <v>214</v>
      </c>
      <c r="CN24473" s="56" t="s">
        <v>214</v>
      </c>
      <c r="CO24473" s="52"/>
      <c r="CP24473" s="52"/>
      <c r="CQ24473" s="52"/>
      <c r="CR24473" s="52"/>
      <c r="CS24473" s="52"/>
      <c r="CT24473" s="52"/>
      <c r="CU24473" s="33"/>
      <c r="CV24473" s="33"/>
    </row>
    <row r="24474" spans="74:100">
      <c r="BV24474" s="62"/>
      <c r="BW24474" s="62"/>
      <c r="BX24474" s="62"/>
      <c r="BY24474" s="62"/>
      <c r="BZ24474" s="62"/>
      <c r="CA24474" s="62"/>
      <c r="CB24474" s="62"/>
      <c r="CC24474" s="62"/>
      <c r="CD24474" s="62"/>
      <c r="CE24474" s="62"/>
      <c r="CF24474" s="62"/>
      <c r="CL24474" s="56" t="s">
        <v>13959</v>
      </c>
      <c r="CM24474" s="56" t="s">
        <v>213</v>
      </c>
      <c r="CN24474" s="56" t="s">
        <v>213</v>
      </c>
      <c r="CO24474" s="52"/>
      <c r="CP24474" s="52"/>
      <c r="CQ24474" s="52"/>
      <c r="CR24474" s="52"/>
      <c r="CS24474" s="52"/>
      <c r="CT24474" s="52"/>
      <c r="CU24474" s="33"/>
      <c r="CV24474" s="33"/>
    </row>
    <row r="24475" spans="74:100">
      <c r="BV24475" s="62"/>
      <c r="BW24475" s="62"/>
      <c r="BX24475" s="62"/>
      <c r="BY24475" s="62"/>
      <c r="BZ24475" s="62"/>
      <c r="CA24475" s="62"/>
      <c r="CB24475" s="62"/>
      <c r="CC24475" s="62"/>
      <c r="CD24475" s="62"/>
      <c r="CE24475" s="62"/>
      <c r="CF24475" s="62"/>
      <c r="CL24475" s="56" t="s">
        <v>13968</v>
      </c>
      <c r="CM24475" s="56" t="s">
        <v>213</v>
      </c>
      <c r="CN24475" s="56" t="s">
        <v>213</v>
      </c>
      <c r="CO24475" s="52"/>
      <c r="CP24475" s="52"/>
      <c r="CQ24475" s="52"/>
      <c r="CR24475" s="52"/>
      <c r="CS24475" s="52"/>
      <c r="CT24475" s="52"/>
      <c r="CU24475" s="33"/>
      <c r="CV24475" s="33"/>
    </row>
    <row r="24476" spans="74:100">
      <c r="BV24476" s="62"/>
      <c r="BW24476" s="62"/>
      <c r="BX24476" s="62"/>
      <c r="BY24476" s="62"/>
      <c r="BZ24476" s="62"/>
      <c r="CA24476" s="62"/>
      <c r="CB24476" s="62"/>
      <c r="CC24476" s="62"/>
      <c r="CD24476" s="62"/>
      <c r="CE24476" s="62"/>
      <c r="CF24476" s="62"/>
      <c r="CL24476" s="35" t="s">
        <v>29839</v>
      </c>
      <c r="CM24476" s="35" t="s">
        <v>217</v>
      </c>
      <c r="CN24476" s="35" t="s">
        <v>217</v>
      </c>
      <c r="CO24476" s="52"/>
      <c r="CP24476" s="52"/>
      <c r="CQ24476" s="52"/>
      <c r="CR24476" s="52"/>
      <c r="CS24476" s="52"/>
      <c r="CT24476" s="52"/>
      <c r="CU24476" s="33"/>
      <c r="CV24476" s="33"/>
    </row>
    <row r="24477" spans="74:100">
      <c r="BV24477" s="62"/>
      <c r="BW24477" s="62"/>
      <c r="BX24477" s="62"/>
      <c r="BY24477" s="62"/>
      <c r="BZ24477" s="62"/>
      <c r="CA24477" s="62"/>
      <c r="CB24477" s="62"/>
      <c r="CC24477" s="62"/>
      <c r="CD24477" s="62"/>
      <c r="CE24477" s="62"/>
      <c r="CF24477" s="62"/>
      <c r="CL24477" s="56" t="s">
        <v>14035</v>
      </c>
      <c r="CM24477" s="56" t="s">
        <v>213</v>
      </c>
      <c r="CN24477" s="56" t="s">
        <v>213</v>
      </c>
      <c r="CO24477" s="52"/>
      <c r="CP24477" s="52"/>
      <c r="CQ24477" s="52"/>
      <c r="CR24477" s="52"/>
      <c r="CS24477" s="52"/>
      <c r="CT24477" s="52"/>
      <c r="CU24477" s="33"/>
      <c r="CV24477" s="33"/>
    </row>
    <row r="24478" spans="74:100">
      <c r="BV24478" s="62"/>
      <c r="BW24478" s="62"/>
      <c r="BX24478" s="62"/>
      <c r="BY24478" s="62"/>
      <c r="BZ24478" s="62"/>
      <c r="CA24478" s="62"/>
      <c r="CB24478" s="62"/>
      <c r="CC24478" s="62"/>
      <c r="CD24478" s="62"/>
      <c r="CE24478" s="62"/>
      <c r="CF24478" s="62"/>
      <c r="CL24478" s="56" t="s">
        <v>14068</v>
      </c>
      <c r="CM24478" s="56" t="s">
        <v>217</v>
      </c>
      <c r="CN24478" s="56" t="s">
        <v>217</v>
      </c>
      <c r="CO24478" s="52"/>
      <c r="CP24478" s="52"/>
      <c r="CQ24478" s="52"/>
      <c r="CR24478" s="52"/>
      <c r="CS24478" s="52"/>
      <c r="CT24478" s="52"/>
      <c r="CU24478" s="33"/>
      <c r="CV24478" s="33"/>
    </row>
    <row r="24479" spans="74:100">
      <c r="BV24479" s="62"/>
      <c r="BW24479" s="62"/>
      <c r="BX24479" s="62"/>
      <c r="BY24479" s="62"/>
      <c r="BZ24479" s="62"/>
      <c r="CA24479" s="62"/>
      <c r="CB24479" s="62"/>
      <c r="CC24479" s="62"/>
      <c r="CD24479" s="62"/>
      <c r="CE24479" s="62"/>
      <c r="CF24479" s="62"/>
      <c r="CL24479" s="56" t="s">
        <v>14036</v>
      </c>
      <c r="CM24479" s="56" t="s">
        <v>213</v>
      </c>
      <c r="CN24479" s="56" t="s">
        <v>213</v>
      </c>
      <c r="CO24479" s="52"/>
      <c r="CP24479" s="52"/>
      <c r="CQ24479" s="52"/>
      <c r="CR24479" s="52"/>
      <c r="CS24479" s="52"/>
      <c r="CT24479" s="52"/>
      <c r="CU24479" s="33"/>
      <c r="CV24479" s="33"/>
    </row>
    <row r="24480" spans="74:100">
      <c r="BV24480" s="62"/>
      <c r="BW24480" s="62"/>
      <c r="BX24480" s="62"/>
      <c r="BY24480" s="62"/>
      <c r="BZ24480" s="62"/>
      <c r="CA24480" s="62"/>
      <c r="CB24480" s="62"/>
      <c r="CC24480" s="62"/>
      <c r="CD24480" s="62"/>
      <c r="CE24480" s="62"/>
      <c r="CF24480" s="62"/>
      <c r="CL24480" s="56" t="s">
        <v>14072</v>
      </c>
      <c r="CM24480" s="56" t="s">
        <v>214</v>
      </c>
      <c r="CN24480" s="56" t="s">
        <v>214</v>
      </c>
      <c r="CO24480" s="52"/>
      <c r="CP24480" s="52"/>
      <c r="CQ24480" s="52"/>
      <c r="CR24480" s="52"/>
      <c r="CS24480" s="52"/>
      <c r="CT24480" s="52"/>
      <c r="CU24480" s="33"/>
      <c r="CV24480" s="33"/>
    </row>
    <row r="24481" spans="74:100">
      <c r="BV24481" s="62"/>
      <c r="BW24481" s="62"/>
      <c r="BX24481" s="62"/>
      <c r="BY24481" s="62"/>
      <c r="BZ24481" s="62"/>
      <c r="CA24481" s="62"/>
      <c r="CB24481" s="62"/>
      <c r="CC24481" s="62"/>
      <c r="CD24481" s="62"/>
      <c r="CE24481" s="62"/>
      <c r="CF24481" s="62"/>
      <c r="CL24481" s="56" t="s">
        <v>24297</v>
      </c>
      <c r="CM24481" s="56" t="s">
        <v>214</v>
      </c>
      <c r="CN24481" s="56" t="s">
        <v>214</v>
      </c>
      <c r="CO24481" s="52"/>
      <c r="CP24481" s="52"/>
      <c r="CQ24481" s="52"/>
      <c r="CR24481" s="52"/>
      <c r="CS24481" s="52"/>
      <c r="CT24481" s="52"/>
      <c r="CU24481" s="33"/>
      <c r="CV24481" s="33"/>
    </row>
    <row r="24482" spans="74:100">
      <c r="BV24482" s="62"/>
      <c r="BW24482" s="62"/>
      <c r="BX24482" s="62"/>
      <c r="BY24482" s="62"/>
      <c r="BZ24482" s="62"/>
      <c r="CA24482" s="62"/>
      <c r="CB24482" s="62"/>
      <c r="CC24482" s="62"/>
      <c r="CD24482" s="62"/>
      <c r="CE24482" s="62"/>
      <c r="CF24482" s="62"/>
      <c r="CL24482" s="56" t="s">
        <v>14085</v>
      </c>
      <c r="CM24482" s="56" t="s">
        <v>215</v>
      </c>
      <c r="CN24482" s="56" t="s">
        <v>215</v>
      </c>
      <c r="CO24482" s="52"/>
      <c r="CP24482" s="52"/>
      <c r="CQ24482" s="52"/>
      <c r="CR24482" s="52"/>
      <c r="CS24482" s="52"/>
      <c r="CT24482" s="52"/>
      <c r="CU24482" s="33"/>
      <c r="CV24482" s="33"/>
    </row>
    <row r="24483" spans="74:100">
      <c r="BV24483" s="62"/>
      <c r="BW24483" s="62"/>
      <c r="BX24483" s="62"/>
      <c r="BY24483" s="62"/>
      <c r="BZ24483" s="62"/>
      <c r="CA24483" s="62"/>
      <c r="CB24483" s="62"/>
      <c r="CC24483" s="62"/>
      <c r="CD24483" s="62"/>
      <c r="CE24483" s="62"/>
      <c r="CF24483" s="62"/>
      <c r="CL24483" s="56" t="s">
        <v>14037</v>
      </c>
      <c r="CM24483" s="56" t="s">
        <v>213</v>
      </c>
      <c r="CN24483" s="56" t="s">
        <v>213</v>
      </c>
      <c r="CO24483" s="52"/>
      <c r="CP24483" s="52"/>
      <c r="CQ24483" s="52"/>
      <c r="CR24483" s="52"/>
      <c r="CS24483" s="52"/>
      <c r="CT24483" s="52"/>
      <c r="CU24483" s="33"/>
      <c r="CV24483" s="33"/>
    </row>
    <row r="24484" spans="74:100">
      <c r="BV24484" s="62"/>
      <c r="BW24484" s="62"/>
      <c r="BX24484" s="62"/>
      <c r="BY24484" s="62"/>
      <c r="BZ24484" s="62"/>
      <c r="CA24484" s="62"/>
      <c r="CB24484" s="62"/>
      <c r="CC24484" s="62"/>
      <c r="CD24484" s="62"/>
      <c r="CE24484" s="62"/>
      <c r="CF24484" s="62"/>
      <c r="CL24484" s="56" t="s">
        <v>22399</v>
      </c>
      <c r="CM24484" s="56" t="s">
        <v>215</v>
      </c>
      <c r="CN24484" s="56" t="s">
        <v>215</v>
      </c>
      <c r="CO24484" s="52"/>
      <c r="CP24484" s="52"/>
      <c r="CQ24484" s="52"/>
      <c r="CR24484" s="52"/>
      <c r="CS24484" s="52"/>
      <c r="CT24484" s="52"/>
      <c r="CU24484" s="33"/>
      <c r="CV24484" s="33"/>
    </row>
    <row r="24485" spans="74:100">
      <c r="BV24485" s="62"/>
      <c r="BW24485" s="62"/>
      <c r="BX24485" s="62"/>
      <c r="BY24485" s="62"/>
      <c r="BZ24485" s="62"/>
      <c r="CA24485" s="62"/>
      <c r="CB24485" s="62"/>
      <c r="CC24485" s="62"/>
      <c r="CD24485" s="62"/>
      <c r="CE24485" s="62"/>
      <c r="CF24485" s="62"/>
      <c r="CL24485" s="56" t="s">
        <v>14100</v>
      </c>
      <c r="CM24485" s="56" t="s">
        <v>213</v>
      </c>
      <c r="CN24485" s="56" t="s">
        <v>213</v>
      </c>
      <c r="CO24485" s="52"/>
      <c r="CP24485" s="52"/>
      <c r="CQ24485" s="52"/>
      <c r="CR24485" s="52"/>
      <c r="CS24485" s="52"/>
      <c r="CT24485" s="52"/>
      <c r="CU24485" s="33"/>
      <c r="CV24485" s="33"/>
    </row>
    <row r="24486" spans="74:100">
      <c r="BV24486" s="62"/>
      <c r="BW24486" s="62"/>
      <c r="BX24486" s="62"/>
      <c r="BY24486" s="62"/>
      <c r="BZ24486" s="62"/>
      <c r="CA24486" s="62"/>
      <c r="CB24486" s="62"/>
      <c r="CC24486" s="62"/>
      <c r="CD24486" s="62"/>
      <c r="CE24486" s="62"/>
      <c r="CF24486" s="62"/>
      <c r="CL24486" s="56" t="s">
        <v>14096</v>
      </c>
      <c r="CM24486" s="56" t="s">
        <v>213</v>
      </c>
      <c r="CN24486" s="56" t="s">
        <v>213</v>
      </c>
      <c r="CO24486" s="52"/>
      <c r="CP24486" s="52"/>
      <c r="CQ24486" s="52"/>
      <c r="CR24486" s="52"/>
      <c r="CS24486" s="52"/>
      <c r="CT24486" s="52"/>
      <c r="CU24486" s="33"/>
      <c r="CV24486" s="33"/>
    </row>
    <row r="24487" spans="74:100">
      <c r="BV24487" s="62"/>
      <c r="BW24487" s="62"/>
      <c r="BX24487" s="62"/>
      <c r="BY24487" s="62"/>
      <c r="BZ24487" s="62"/>
      <c r="CA24487" s="62"/>
      <c r="CB24487" s="62"/>
      <c r="CC24487" s="62"/>
      <c r="CD24487" s="62"/>
      <c r="CE24487" s="62"/>
      <c r="CF24487" s="62"/>
      <c r="CL24487" s="56" t="s">
        <v>14086</v>
      </c>
      <c r="CM24487" s="56" t="s">
        <v>215</v>
      </c>
      <c r="CN24487" s="56" t="s">
        <v>215</v>
      </c>
      <c r="CO24487" s="52"/>
      <c r="CP24487" s="52"/>
      <c r="CQ24487" s="52"/>
      <c r="CR24487" s="52"/>
      <c r="CS24487" s="52"/>
      <c r="CT24487" s="52"/>
      <c r="CU24487" s="33"/>
      <c r="CV24487" s="33"/>
    </row>
    <row r="24488" spans="74:100">
      <c r="BV24488" s="62"/>
      <c r="BW24488" s="62"/>
      <c r="BX24488" s="62"/>
      <c r="BY24488" s="62"/>
      <c r="BZ24488" s="62"/>
      <c r="CA24488" s="62"/>
      <c r="CB24488" s="62"/>
      <c r="CC24488" s="62"/>
      <c r="CD24488" s="62"/>
      <c r="CE24488" s="62"/>
      <c r="CF24488" s="62"/>
      <c r="CL24488" s="56" t="s">
        <v>14087</v>
      </c>
      <c r="CM24488" s="56" t="s">
        <v>215</v>
      </c>
      <c r="CN24488" s="56" t="s">
        <v>215</v>
      </c>
      <c r="CO24488" s="52"/>
      <c r="CP24488" s="52"/>
      <c r="CQ24488" s="52"/>
      <c r="CR24488" s="52"/>
      <c r="CS24488" s="52"/>
      <c r="CT24488" s="52"/>
      <c r="CU24488" s="33"/>
      <c r="CV24488" s="33"/>
    </row>
    <row r="24489" spans="74:100">
      <c r="BV24489" s="62"/>
      <c r="BW24489" s="62"/>
      <c r="BX24489" s="62"/>
      <c r="BY24489" s="62"/>
      <c r="BZ24489" s="62"/>
      <c r="CA24489" s="62"/>
      <c r="CB24489" s="62"/>
      <c r="CC24489" s="62"/>
      <c r="CD24489" s="62"/>
      <c r="CE24489" s="62"/>
      <c r="CF24489" s="62"/>
      <c r="CL24489" s="56" t="s">
        <v>26113</v>
      </c>
      <c r="CM24489" s="56" t="s">
        <v>214</v>
      </c>
      <c r="CN24489" s="56" t="s">
        <v>214</v>
      </c>
      <c r="CO24489" s="52"/>
      <c r="CP24489" s="52"/>
      <c r="CQ24489" s="52"/>
      <c r="CR24489" s="52"/>
      <c r="CS24489" s="52"/>
      <c r="CT24489" s="52"/>
      <c r="CU24489" s="33"/>
      <c r="CV24489" s="33"/>
    </row>
    <row r="24490" spans="74:100">
      <c r="BV24490" s="62"/>
      <c r="BW24490" s="62"/>
      <c r="BX24490" s="62"/>
      <c r="BY24490" s="62"/>
      <c r="BZ24490" s="62"/>
      <c r="CA24490" s="62"/>
      <c r="CB24490" s="62"/>
      <c r="CC24490" s="62"/>
      <c r="CD24490" s="62"/>
      <c r="CE24490" s="62"/>
      <c r="CF24490" s="62"/>
      <c r="CL24490" s="56" t="s">
        <v>14138</v>
      </c>
      <c r="CM24490" s="56" t="s">
        <v>213</v>
      </c>
      <c r="CN24490" s="56" t="s">
        <v>213</v>
      </c>
      <c r="CO24490" s="52"/>
      <c r="CP24490" s="52"/>
      <c r="CQ24490" s="52"/>
      <c r="CR24490" s="52"/>
      <c r="CS24490" s="52"/>
      <c r="CT24490" s="52"/>
      <c r="CU24490" s="33"/>
      <c r="CV24490" s="33"/>
    </row>
    <row r="24491" spans="74:100">
      <c r="BV24491" s="62"/>
      <c r="BW24491" s="62"/>
      <c r="BX24491" s="62"/>
      <c r="BY24491" s="62"/>
      <c r="BZ24491" s="62"/>
      <c r="CA24491" s="62"/>
      <c r="CB24491" s="62"/>
      <c r="CC24491" s="62"/>
      <c r="CD24491" s="62"/>
      <c r="CE24491" s="62"/>
      <c r="CF24491" s="62"/>
      <c r="CL24491" s="56" t="s">
        <v>14139</v>
      </c>
      <c r="CM24491" s="56" t="s">
        <v>213</v>
      </c>
      <c r="CN24491" s="56" t="s">
        <v>213</v>
      </c>
      <c r="CO24491" s="52"/>
      <c r="CP24491" s="52"/>
      <c r="CQ24491" s="52"/>
      <c r="CR24491" s="52"/>
      <c r="CS24491" s="52"/>
      <c r="CT24491" s="52"/>
      <c r="CU24491" s="33"/>
      <c r="CV24491" s="33"/>
    </row>
    <row r="24492" spans="74:100">
      <c r="BV24492" s="62"/>
      <c r="BW24492" s="62"/>
      <c r="BX24492" s="62"/>
      <c r="BY24492" s="62"/>
      <c r="BZ24492" s="62"/>
      <c r="CA24492" s="62"/>
      <c r="CB24492" s="62"/>
      <c r="CC24492" s="62"/>
      <c r="CD24492" s="62"/>
      <c r="CE24492" s="62"/>
      <c r="CF24492" s="62"/>
      <c r="CL24492" s="56" t="s">
        <v>14051</v>
      </c>
      <c r="CM24492" s="56" t="s">
        <v>214</v>
      </c>
      <c r="CN24492" s="56" t="s">
        <v>214</v>
      </c>
      <c r="CO24492" s="52"/>
      <c r="CP24492" s="52"/>
      <c r="CQ24492" s="52"/>
      <c r="CR24492" s="52"/>
      <c r="CS24492" s="52"/>
      <c r="CT24492" s="52"/>
      <c r="CU24492" s="33"/>
      <c r="CV24492" s="33"/>
    </row>
    <row r="24493" spans="74:100">
      <c r="BV24493" s="62"/>
      <c r="BW24493" s="62"/>
      <c r="BX24493" s="62"/>
      <c r="BY24493" s="62"/>
      <c r="BZ24493" s="62"/>
      <c r="CA24493" s="62"/>
      <c r="CB24493" s="62"/>
      <c r="CC24493" s="62"/>
      <c r="CD24493" s="62"/>
      <c r="CE24493" s="62"/>
      <c r="CF24493" s="62"/>
      <c r="CL24493" s="56" t="s">
        <v>14150</v>
      </c>
      <c r="CM24493" s="56" t="s">
        <v>214</v>
      </c>
      <c r="CN24493" s="56" t="s">
        <v>214</v>
      </c>
      <c r="CO24493" s="52"/>
      <c r="CP24493" s="52"/>
      <c r="CQ24493" s="52"/>
      <c r="CR24493" s="52"/>
      <c r="CS24493" s="52"/>
      <c r="CT24493" s="52"/>
      <c r="CU24493" s="33"/>
      <c r="CV24493" s="33"/>
    </row>
    <row r="24494" spans="74:100">
      <c r="BV24494" s="62"/>
      <c r="BW24494" s="62"/>
      <c r="BX24494" s="62"/>
      <c r="BY24494" s="62"/>
      <c r="BZ24494" s="62"/>
      <c r="CA24494" s="62"/>
      <c r="CB24494" s="62"/>
      <c r="CC24494" s="62"/>
      <c r="CD24494" s="62"/>
      <c r="CE24494" s="62"/>
      <c r="CF24494" s="62"/>
      <c r="CL24494" s="56" t="s">
        <v>14088</v>
      </c>
      <c r="CM24494" s="56" t="s">
        <v>215</v>
      </c>
      <c r="CN24494" s="56" t="s">
        <v>215</v>
      </c>
      <c r="CO24494" s="52"/>
      <c r="CP24494" s="52"/>
      <c r="CQ24494" s="52"/>
      <c r="CR24494" s="52"/>
      <c r="CS24494" s="52"/>
      <c r="CT24494" s="52"/>
      <c r="CU24494" s="33"/>
      <c r="CV24494" s="33"/>
    </row>
    <row r="24495" spans="74:100">
      <c r="BV24495" s="62"/>
      <c r="BW24495" s="62"/>
      <c r="BX24495" s="62"/>
      <c r="BY24495" s="62"/>
      <c r="BZ24495" s="62"/>
      <c r="CA24495" s="62"/>
      <c r="CB24495" s="62"/>
      <c r="CC24495" s="62"/>
      <c r="CD24495" s="62"/>
      <c r="CE24495" s="62"/>
      <c r="CF24495" s="62"/>
      <c r="CL24495" s="56" t="s">
        <v>13832</v>
      </c>
      <c r="CM24495" s="56" t="s">
        <v>214</v>
      </c>
      <c r="CN24495" s="56" t="s">
        <v>214</v>
      </c>
      <c r="CO24495" s="52"/>
      <c r="CP24495" s="52"/>
      <c r="CQ24495" s="52"/>
      <c r="CR24495" s="52"/>
      <c r="CS24495" s="52"/>
      <c r="CT24495" s="52"/>
      <c r="CU24495" s="33"/>
      <c r="CV24495" s="33"/>
    </row>
    <row r="24496" spans="74:100">
      <c r="BV24496" s="62"/>
      <c r="BW24496" s="62"/>
      <c r="BX24496" s="62"/>
      <c r="BY24496" s="62"/>
      <c r="BZ24496" s="62"/>
      <c r="CA24496" s="62"/>
      <c r="CB24496" s="62"/>
      <c r="CC24496" s="62"/>
      <c r="CD24496" s="62"/>
      <c r="CE24496" s="62"/>
      <c r="CF24496" s="62"/>
      <c r="CL24496" s="56" t="s">
        <v>13833</v>
      </c>
      <c r="CM24496" s="56" t="s">
        <v>214</v>
      </c>
      <c r="CN24496" s="56" t="s">
        <v>214</v>
      </c>
      <c r="CO24496" s="52"/>
      <c r="CP24496" s="52"/>
      <c r="CQ24496" s="52"/>
      <c r="CR24496" s="52"/>
      <c r="CS24496" s="52"/>
      <c r="CT24496" s="52"/>
      <c r="CU24496" s="33"/>
      <c r="CV24496" s="33"/>
    </row>
    <row r="24497" spans="74:100">
      <c r="BV24497" s="62"/>
      <c r="BW24497" s="62"/>
      <c r="BX24497" s="62"/>
      <c r="BY24497" s="62"/>
      <c r="BZ24497" s="62"/>
      <c r="CA24497" s="62"/>
      <c r="CB24497" s="62"/>
      <c r="CC24497" s="62"/>
      <c r="CD24497" s="62"/>
      <c r="CE24497" s="62"/>
      <c r="CF24497" s="62"/>
      <c r="CL24497" s="56" t="s">
        <v>13834</v>
      </c>
      <c r="CM24497" s="56" t="s">
        <v>214</v>
      </c>
      <c r="CN24497" s="56" t="s">
        <v>214</v>
      </c>
      <c r="CO24497" s="52"/>
      <c r="CP24497" s="52"/>
      <c r="CQ24497" s="52"/>
      <c r="CR24497" s="52"/>
      <c r="CS24497" s="52"/>
      <c r="CT24497" s="52"/>
      <c r="CU24497" s="33"/>
      <c r="CV24497" s="33"/>
    </row>
    <row r="24498" spans="74:100">
      <c r="BV24498" s="62"/>
      <c r="BW24498" s="62"/>
      <c r="BX24498" s="62"/>
      <c r="BY24498" s="62"/>
      <c r="BZ24498" s="62"/>
      <c r="CA24498" s="62"/>
      <c r="CB24498" s="62"/>
      <c r="CC24498" s="62"/>
      <c r="CD24498" s="62"/>
      <c r="CE24498" s="62"/>
      <c r="CF24498" s="62"/>
      <c r="CL24498" s="35" t="s">
        <v>9826</v>
      </c>
      <c r="CM24498" s="35" t="s">
        <v>217</v>
      </c>
      <c r="CN24498" s="35" t="s">
        <v>217</v>
      </c>
      <c r="CO24498" s="52"/>
      <c r="CP24498" s="52"/>
      <c r="CQ24498" s="52"/>
      <c r="CR24498" s="52"/>
      <c r="CS24498" s="52"/>
      <c r="CT24498" s="52"/>
      <c r="CU24498" s="33"/>
      <c r="CV24498" s="33"/>
    </row>
    <row r="24499" spans="74:100">
      <c r="BV24499" s="62"/>
      <c r="BW24499" s="62"/>
      <c r="BX24499" s="62"/>
      <c r="BY24499" s="62"/>
      <c r="BZ24499" s="62"/>
      <c r="CA24499" s="62"/>
      <c r="CB24499" s="62"/>
      <c r="CC24499" s="62"/>
      <c r="CD24499" s="62"/>
      <c r="CE24499" s="62"/>
      <c r="CF24499" s="62"/>
      <c r="CL24499" s="56" t="s">
        <v>24298</v>
      </c>
      <c r="CM24499" s="56" t="s">
        <v>214</v>
      </c>
      <c r="CN24499" s="56" t="s">
        <v>214</v>
      </c>
      <c r="CO24499" s="52"/>
      <c r="CP24499" s="52"/>
      <c r="CQ24499" s="52"/>
      <c r="CR24499" s="52"/>
      <c r="CS24499" s="52"/>
      <c r="CT24499" s="52"/>
      <c r="CU24499" s="33"/>
      <c r="CV24499" s="33"/>
    </row>
    <row r="24500" spans="74:100">
      <c r="BV24500" s="62"/>
      <c r="BW24500" s="62"/>
      <c r="BX24500" s="62"/>
      <c r="BY24500" s="62"/>
      <c r="BZ24500" s="62"/>
      <c r="CA24500" s="62"/>
      <c r="CB24500" s="62"/>
      <c r="CC24500" s="62"/>
      <c r="CD24500" s="62"/>
      <c r="CE24500" s="62"/>
      <c r="CF24500" s="62"/>
      <c r="CL24500" s="56" t="s">
        <v>13582</v>
      </c>
      <c r="CM24500" s="56" t="s">
        <v>214</v>
      </c>
      <c r="CN24500" s="56" t="s">
        <v>214</v>
      </c>
      <c r="CO24500" s="52"/>
      <c r="CP24500" s="52"/>
      <c r="CQ24500" s="52"/>
      <c r="CR24500" s="52"/>
      <c r="CS24500" s="52"/>
      <c r="CT24500" s="52"/>
      <c r="CU24500" s="33"/>
      <c r="CV24500" s="33"/>
    </row>
    <row r="24501" spans="74:100">
      <c r="BV24501" s="62"/>
      <c r="BW24501" s="62"/>
      <c r="BX24501" s="62"/>
      <c r="BY24501" s="62"/>
      <c r="BZ24501" s="62"/>
      <c r="CA24501" s="62"/>
      <c r="CB24501" s="62"/>
      <c r="CC24501" s="62"/>
      <c r="CD24501" s="62"/>
      <c r="CE24501" s="62"/>
      <c r="CF24501" s="62"/>
      <c r="CL24501" s="56" t="s">
        <v>24299</v>
      </c>
      <c r="CM24501" s="56" t="s">
        <v>214</v>
      </c>
      <c r="CN24501" s="56" t="s">
        <v>214</v>
      </c>
      <c r="CO24501" s="52"/>
      <c r="CP24501" s="52"/>
      <c r="CQ24501" s="52"/>
      <c r="CR24501" s="52"/>
      <c r="CS24501" s="52"/>
      <c r="CT24501" s="52"/>
      <c r="CU24501" s="33"/>
      <c r="CV24501" s="33"/>
    </row>
    <row r="24502" spans="74:100">
      <c r="BV24502" s="62"/>
      <c r="BW24502" s="62"/>
      <c r="BX24502" s="62"/>
      <c r="BY24502" s="62"/>
      <c r="BZ24502" s="62"/>
      <c r="CA24502" s="62"/>
      <c r="CB24502" s="62"/>
      <c r="CC24502" s="62"/>
      <c r="CD24502" s="62"/>
      <c r="CE24502" s="62"/>
      <c r="CF24502" s="62"/>
      <c r="CL24502" s="56" t="s">
        <v>13587</v>
      </c>
      <c r="CM24502" s="56" t="s">
        <v>214</v>
      </c>
      <c r="CN24502" s="56" t="s">
        <v>214</v>
      </c>
      <c r="CO24502" s="52"/>
      <c r="CP24502" s="52"/>
      <c r="CQ24502" s="52"/>
      <c r="CR24502" s="52"/>
      <c r="CS24502" s="52"/>
      <c r="CT24502" s="52"/>
      <c r="CU24502" s="33"/>
      <c r="CV24502" s="33"/>
    </row>
    <row r="24503" spans="74:100">
      <c r="BV24503" s="62"/>
      <c r="BW24503" s="62"/>
      <c r="BX24503" s="62"/>
      <c r="BY24503" s="62"/>
      <c r="BZ24503" s="62"/>
      <c r="CA24503" s="62"/>
      <c r="CB24503" s="62"/>
      <c r="CC24503" s="62"/>
      <c r="CD24503" s="62"/>
      <c r="CE24503" s="62"/>
      <c r="CF24503" s="62"/>
      <c r="CL24503" s="56" t="s">
        <v>13583</v>
      </c>
      <c r="CM24503" s="56" t="s">
        <v>214</v>
      </c>
      <c r="CN24503" s="56" t="s">
        <v>214</v>
      </c>
      <c r="CO24503" s="52"/>
      <c r="CP24503" s="52"/>
      <c r="CQ24503" s="52"/>
      <c r="CR24503" s="52"/>
      <c r="CS24503" s="52"/>
      <c r="CT24503" s="52"/>
      <c r="CU24503" s="33"/>
      <c r="CV24503" s="33"/>
    </row>
    <row r="24504" spans="74:100">
      <c r="BV24504" s="62"/>
      <c r="BW24504" s="62"/>
      <c r="BX24504" s="62"/>
      <c r="BY24504" s="62"/>
      <c r="BZ24504" s="62"/>
      <c r="CA24504" s="62"/>
      <c r="CB24504" s="62"/>
      <c r="CC24504" s="62"/>
      <c r="CD24504" s="62"/>
      <c r="CE24504" s="62"/>
      <c r="CF24504" s="62"/>
      <c r="CL24504" s="56" t="s">
        <v>24300</v>
      </c>
      <c r="CM24504" s="56" t="s">
        <v>214</v>
      </c>
      <c r="CN24504" s="56" t="s">
        <v>214</v>
      </c>
      <c r="CO24504" s="52"/>
      <c r="CP24504" s="52"/>
      <c r="CQ24504" s="52"/>
      <c r="CR24504" s="52"/>
      <c r="CS24504" s="52"/>
      <c r="CT24504" s="52"/>
      <c r="CU24504" s="33"/>
      <c r="CV24504" s="33"/>
    </row>
    <row r="24505" spans="74:100">
      <c r="BV24505" s="62"/>
      <c r="BW24505" s="62"/>
      <c r="BX24505" s="62"/>
      <c r="BY24505" s="62"/>
      <c r="BZ24505" s="62"/>
      <c r="CA24505" s="62"/>
      <c r="CB24505" s="62"/>
      <c r="CC24505" s="62"/>
      <c r="CD24505" s="62"/>
      <c r="CE24505" s="62"/>
      <c r="CF24505" s="62"/>
      <c r="CL24505" s="56" t="s">
        <v>13584</v>
      </c>
      <c r="CM24505" s="56" t="s">
        <v>214</v>
      </c>
      <c r="CN24505" s="56" t="s">
        <v>214</v>
      </c>
      <c r="CO24505" s="52"/>
      <c r="CP24505" s="52"/>
      <c r="CQ24505" s="52"/>
      <c r="CR24505" s="52"/>
      <c r="CS24505" s="52"/>
      <c r="CT24505" s="52"/>
      <c r="CU24505" s="33"/>
      <c r="CV24505" s="33"/>
    </row>
    <row r="24506" spans="74:100">
      <c r="BV24506" s="62"/>
      <c r="BW24506" s="62"/>
      <c r="BX24506" s="62"/>
      <c r="BY24506" s="62"/>
      <c r="BZ24506" s="62"/>
      <c r="CA24506" s="62"/>
      <c r="CB24506" s="62"/>
      <c r="CC24506" s="62"/>
      <c r="CD24506" s="62"/>
      <c r="CE24506" s="62"/>
      <c r="CF24506" s="62"/>
      <c r="CL24506" s="56" t="s">
        <v>24301</v>
      </c>
      <c r="CM24506" s="56" t="s">
        <v>214</v>
      </c>
      <c r="CN24506" s="56" t="s">
        <v>214</v>
      </c>
      <c r="CO24506" s="52"/>
      <c r="CP24506" s="52"/>
      <c r="CQ24506" s="52"/>
      <c r="CR24506" s="52"/>
      <c r="CS24506" s="52"/>
      <c r="CT24506" s="52"/>
      <c r="CU24506" s="33"/>
      <c r="CV24506" s="33"/>
    </row>
    <row r="24507" spans="74:100">
      <c r="BV24507" s="62"/>
      <c r="BW24507" s="62"/>
      <c r="BX24507" s="62"/>
      <c r="BY24507" s="62"/>
      <c r="BZ24507" s="62"/>
      <c r="CA24507" s="62"/>
      <c r="CB24507" s="62"/>
      <c r="CC24507" s="62"/>
      <c r="CD24507" s="62"/>
      <c r="CE24507" s="62"/>
      <c r="CF24507" s="62"/>
      <c r="CL24507" s="56" t="s">
        <v>26114</v>
      </c>
      <c r="CM24507" s="56" t="s">
        <v>214</v>
      </c>
      <c r="CN24507" s="56" t="s">
        <v>214</v>
      </c>
      <c r="CO24507" s="52"/>
      <c r="CP24507" s="52"/>
      <c r="CQ24507" s="52"/>
      <c r="CR24507" s="52"/>
      <c r="CS24507" s="52"/>
      <c r="CT24507" s="52"/>
      <c r="CU24507" s="33"/>
      <c r="CV24507" s="33"/>
    </row>
    <row r="24508" spans="74:100">
      <c r="BV24508" s="62"/>
      <c r="BW24508" s="62"/>
      <c r="BX24508" s="62"/>
      <c r="BY24508" s="62"/>
      <c r="BZ24508" s="62"/>
      <c r="CA24508" s="62"/>
      <c r="CB24508" s="62"/>
      <c r="CC24508" s="62"/>
      <c r="CD24508" s="62"/>
      <c r="CE24508" s="62"/>
      <c r="CF24508" s="62"/>
      <c r="CL24508" s="56" t="s">
        <v>24302</v>
      </c>
      <c r="CM24508" s="56" t="s">
        <v>214</v>
      </c>
      <c r="CN24508" s="56" t="s">
        <v>214</v>
      </c>
      <c r="CO24508" s="52"/>
      <c r="CP24508" s="52"/>
      <c r="CQ24508" s="52"/>
      <c r="CR24508" s="52"/>
      <c r="CS24508" s="52"/>
      <c r="CT24508" s="52"/>
      <c r="CU24508" s="33"/>
      <c r="CV24508" s="33"/>
    </row>
    <row r="24509" spans="74:100">
      <c r="BV24509" s="62"/>
      <c r="BW24509" s="62"/>
      <c r="BX24509" s="62"/>
      <c r="BY24509" s="62"/>
      <c r="BZ24509" s="62"/>
      <c r="CA24509" s="62"/>
      <c r="CB24509" s="62"/>
      <c r="CC24509" s="62"/>
      <c r="CD24509" s="62"/>
      <c r="CE24509" s="62"/>
      <c r="CF24509" s="62"/>
      <c r="CL24509" s="56" t="s">
        <v>24303</v>
      </c>
      <c r="CM24509" s="56" t="s">
        <v>214</v>
      </c>
      <c r="CN24509" s="56" t="s">
        <v>214</v>
      </c>
      <c r="CO24509" s="52"/>
      <c r="CP24509" s="52"/>
      <c r="CQ24509" s="52"/>
      <c r="CR24509" s="52"/>
      <c r="CS24509" s="52"/>
      <c r="CT24509" s="52"/>
      <c r="CU24509" s="33"/>
      <c r="CV24509" s="33"/>
    </row>
    <row r="24510" spans="74:100">
      <c r="BV24510" s="62"/>
      <c r="BW24510" s="62"/>
      <c r="BX24510" s="62"/>
      <c r="BY24510" s="62"/>
      <c r="BZ24510" s="62"/>
      <c r="CA24510" s="62"/>
      <c r="CB24510" s="62"/>
      <c r="CC24510" s="62"/>
      <c r="CD24510" s="62"/>
      <c r="CE24510" s="62"/>
      <c r="CF24510" s="62"/>
      <c r="CL24510" s="56" t="s">
        <v>26115</v>
      </c>
      <c r="CM24510" s="56" t="s">
        <v>214</v>
      </c>
      <c r="CN24510" s="56" t="s">
        <v>214</v>
      </c>
      <c r="CO24510" s="52"/>
      <c r="CP24510" s="52"/>
      <c r="CQ24510" s="52"/>
      <c r="CR24510" s="52"/>
      <c r="CS24510" s="52"/>
      <c r="CT24510" s="52"/>
      <c r="CU24510" s="33"/>
      <c r="CV24510" s="33"/>
    </row>
    <row r="24511" spans="74:100">
      <c r="BV24511" s="62"/>
      <c r="BW24511" s="62"/>
      <c r="BX24511" s="62"/>
      <c r="BY24511" s="62"/>
      <c r="BZ24511" s="62"/>
      <c r="CA24511" s="62"/>
      <c r="CB24511" s="62"/>
      <c r="CC24511" s="62"/>
      <c r="CD24511" s="62"/>
      <c r="CE24511" s="62"/>
      <c r="CF24511" s="62"/>
      <c r="CL24511" s="56" t="s">
        <v>26116</v>
      </c>
      <c r="CM24511" s="56" t="s">
        <v>214</v>
      </c>
      <c r="CN24511" s="56" t="s">
        <v>214</v>
      </c>
      <c r="CO24511" s="52"/>
      <c r="CP24511" s="52"/>
      <c r="CQ24511" s="52"/>
      <c r="CR24511" s="52"/>
      <c r="CS24511" s="52"/>
      <c r="CT24511" s="52"/>
      <c r="CU24511" s="33"/>
      <c r="CV24511" s="33"/>
    </row>
    <row r="24512" spans="74:100">
      <c r="BV24512" s="62"/>
      <c r="BW24512" s="62"/>
      <c r="BX24512" s="62"/>
      <c r="BY24512" s="62"/>
      <c r="BZ24512" s="62"/>
      <c r="CA24512" s="62"/>
      <c r="CB24512" s="62"/>
      <c r="CC24512" s="62"/>
      <c r="CD24512" s="62"/>
      <c r="CE24512" s="62"/>
      <c r="CF24512" s="62"/>
      <c r="CL24512" s="56" t="s">
        <v>26117</v>
      </c>
      <c r="CM24512" s="56" t="s">
        <v>214</v>
      </c>
      <c r="CN24512" s="56" t="s">
        <v>214</v>
      </c>
      <c r="CO24512" s="52"/>
      <c r="CP24512" s="52"/>
      <c r="CQ24512" s="52"/>
      <c r="CR24512" s="52"/>
      <c r="CS24512" s="52"/>
      <c r="CT24512" s="52"/>
      <c r="CU24512" s="33"/>
      <c r="CV24512" s="33"/>
    </row>
    <row r="24513" spans="74:100">
      <c r="BV24513" s="62"/>
      <c r="BW24513" s="62"/>
      <c r="BX24513" s="62"/>
      <c r="BY24513" s="62"/>
      <c r="BZ24513" s="62"/>
      <c r="CA24513" s="62"/>
      <c r="CB24513" s="62"/>
      <c r="CC24513" s="62"/>
      <c r="CD24513" s="62"/>
      <c r="CE24513" s="62"/>
      <c r="CF24513" s="62"/>
      <c r="CL24513" s="56" t="s">
        <v>24304</v>
      </c>
      <c r="CM24513" s="56" t="s">
        <v>214</v>
      </c>
      <c r="CN24513" s="56" t="s">
        <v>214</v>
      </c>
      <c r="CO24513" s="52"/>
      <c r="CP24513" s="52"/>
      <c r="CQ24513" s="52"/>
      <c r="CR24513" s="52"/>
      <c r="CS24513" s="52"/>
      <c r="CT24513" s="52"/>
      <c r="CU24513" s="33"/>
      <c r="CV24513" s="33"/>
    </row>
    <row r="24514" spans="74:100">
      <c r="BV24514" s="62"/>
      <c r="BW24514" s="62"/>
      <c r="BX24514" s="62"/>
      <c r="BY24514" s="62"/>
      <c r="BZ24514" s="62"/>
      <c r="CA24514" s="62"/>
      <c r="CB24514" s="62"/>
      <c r="CC24514" s="62"/>
      <c r="CD24514" s="62"/>
      <c r="CE24514" s="62"/>
      <c r="CF24514" s="62"/>
      <c r="CL24514" s="56" t="s">
        <v>13585</v>
      </c>
      <c r="CM24514" s="56" t="s">
        <v>214</v>
      </c>
      <c r="CN24514" s="56" t="s">
        <v>214</v>
      </c>
      <c r="CO24514" s="52"/>
      <c r="CP24514" s="52"/>
      <c r="CQ24514" s="52"/>
      <c r="CR24514" s="52"/>
      <c r="CS24514" s="52"/>
      <c r="CT24514" s="52"/>
      <c r="CU24514" s="33"/>
      <c r="CV24514" s="33"/>
    </row>
    <row r="24515" spans="74:100">
      <c r="BV24515" s="62"/>
      <c r="BW24515" s="62"/>
      <c r="BX24515" s="62"/>
      <c r="BY24515" s="62"/>
      <c r="BZ24515" s="62"/>
      <c r="CA24515" s="62"/>
      <c r="CB24515" s="62"/>
      <c r="CC24515" s="62"/>
      <c r="CD24515" s="62"/>
      <c r="CE24515" s="62"/>
      <c r="CF24515" s="62"/>
      <c r="CL24515" s="56" t="s">
        <v>24305</v>
      </c>
      <c r="CM24515" s="56" t="s">
        <v>214</v>
      </c>
      <c r="CN24515" s="56" t="s">
        <v>214</v>
      </c>
      <c r="CO24515" s="52"/>
      <c r="CP24515" s="52"/>
      <c r="CQ24515" s="52"/>
      <c r="CR24515" s="52"/>
      <c r="CS24515" s="52"/>
      <c r="CT24515" s="52"/>
      <c r="CU24515" s="33"/>
      <c r="CV24515" s="33"/>
    </row>
    <row r="24516" spans="74:100">
      <c r="BV24516" s="62"/>
      <c r="BW24516" s="62"/>
      <c r="BX24516" s="62"/>
      <c r="BY24516" s="62"/>
      <c r="BZ24516" s="62"/>
      <c r="CA24516" s="62"/>
      <c r="CB24516" s="62"/>
      <c r="CC24516" s="62"/>
      <c r="CD24516" s="62"/>
      <c r="CE24516" s="62"/>
      <c r="CF24516" s="62"/>
      <c r="CL24516" s="56" t="s">
        <v>24306</v>
      </c>
      <c r="CM24516" s="56" t="s">
        <v>214</v>
      </c>
      <c r="CN24516" s="56" t="s">
        <v>214</v>
      </c>
      <c r="CO24516" s="52"/>
      <c r="CP24516" s="52"/>
      <c r="CQ24516" s="52"/>
      <c r="CR24516" s="52"/>
      <c r="CS24516" s="52"/>
      <c r="CT24516" s="52"/>
      <c r="CU24516" s="33"/>
      <c r="CV24516" s="33"/>
    </row>
    <row r="24517" spans="74:100">
      <c r="BV24517" s="62"/>
      <c r="BW24517" s="62"/>
      <c r="BX24517" s="62"/>
      <c r="BY24517" s="62"/>
      <c r="BZ24517" s="62"/>
      <c r="CA24517" s="62"/>
      <c r="CB24517" s="62"/>
      <c r="CC24517" s="62"/>
      <c r="CD24517" s="62"/>
      <c r="CE24517" s="62"/>
      <c r="CF24517" s="62"/>
      <c r="CL24517" s="56" t="s">
        <v>13589</v>
      </c>
      <c r="CM24517" s="56" t="s">
        <v>214</v>
      </c>
      <c r="CN24517" s="56" t="s">
        <v>214</v>
      </c>
      <c r="CO24517" s="52"/>
      <c r="CP24517" s="52"/>
      <c r="CQ24517" s="52"/>
      <c r="CR24517" s="52"/>
      <c r="CS24517" s="52"/>
      <c r="CT24517" s="52"/>
      <c r="CU24517" s="33"/>
      <c r="CV24517" s="33"/>
    </row>
    <row r="24518" spans="74:100">
      <c r="BV24518" s="62"/>
      <c r="BW24518" s="62"/>
      <c r="BX24518" s="62"/>
      <c r="BY24518" s="62"/>
      <c r="BZ24518" s="62"/>
      <c r="CA24518" s="62"/>
      <c r="CB24518" s="62"/>
      <c r="CC24518" s="62"/>
      <c r="CD24518" s="62"/>
      <c r="CE24518" s="62"/>
      <c r="CF24518" s="62"/>
      <c r="CL24518" s="56" t="s">
        <v>13593</v>
      </c>
      <c r="CM24518" s="56" t="s">
        <v>215</v>
      </c>
      <c r="CN24518" s="56" t="s">
        <v>215</v>
      </c>
      <c r="CO24518" s="52"/>
      <c r="CP24518" s="52"/>
      <c r="CQ24518" s="52"/>
      <c r="CR24518" s="52"/>
      <c r="CS24518" s="52"/>
      <c r="CT24518" s="52"/>
      <c r="CU24518" s="33"/>
      <c r="CV24518" s="33"/>
    </row>
    <row r="24519" spans="74:100">
      <c r="BV24519" s="62"/>
      <c r="BW24519" s="62"/>
      <c r="BX24519" s="62"/>
      <c r="BY24519" s="62"/>
      <c r="BZ24519" s="62"/>
      <c r="CA24519" s="62"/>
      <c r="CB24519" s="62"/>
      <c r="CC24519" s="62"/>
      <c r="CD24519" s="62"/>
      <c r="CE24519" s="62"/>
      <c r="CF24519" s="62"/>
      <c r="CL24519" s="56" t="s">
        <v>2125</v>
      </c>
      <c r="CM24519" s="56" t="s">
        <v>214</v>
      </c>
      <c r="CN24519" s="56" t="s">
        <v>214</v>
      </c>
      <c r="CO24519" s="52"/>
      <c r="CP24519" s="52"/>
      <c r="CQ24519" s="52"/>
      <c r="CR24519" s="52"/>
      <c r="CS24519" s="52"/>
      <c r="CT24519" s="52"/>
      <c r="CU24519" s="33"/>
      <c r="CV24519" s="33"/>
    </row>
    <row r="24520" spans="74:100">
      <c r="BV24520" s="62"/>
      <c r="BW24520" s="62"/>
      <c r="BX24520" s="62"/>
      <c r="BY24520" s="62"/>
      <c r="BZ24520" s="62"/>
      <c r="CA24520" s="62"/>
      <c r="CB24520" s="62"/>
      <c r="CC24520" s="62"/>
      <c r="CD24520" s="62"/>
      <c r="CE24520" s="62"/>
      <c r="CF24520" s="62"/>
      <c r="CL24520" s="56" t="s">
        <v>13590</v>
      </c>
      <c r="CM24520" s="56" t="s">
        <v>214</v>
      </c>
      <c r="CN24520" s="56" t="s">
        <v>214</v>
      </c>
      <c r="CO24520" s="52"/>
      <c r="CP24520" s="52"/>
      <c r="CQ24520" s="52"/>
      <c r="CR24520" s="52"/>
      <c r="CS24520" s="52"/>
      <c r="CT24520" s="52"/>
      <c r="CU24520" s="33"/>
      <c r="CV24520" s="33"/>
    </row>
    <row r="24521" spans="74:100">
      <c r="BV24521" s="62"/>
      <c r="BW24521" s="62"/>
      <c r="BX24521" s="62"/>
      <c r="BY24521" s="62"/>
      <c r="BZ24521" s="62"/>
      <c r="CA24521" s="62"/>
      <c r="CB24521" s="62"/>
      <c r="CC24521" s="62"/>
      <c r="CD24521" s="62"/>
      <c r="CE24521" s="62"/>
      <c r="CF24521" s="62"/>
      <c r="CL24521" s="56" t="s">
        <v>2126</v>
      </c>
      <c r="CM24521" s="56" t="s">
        <v>214</v>
      </c>
      <c r="CN24521" s="56" t="s">
        <v>214</v>
      </c>
      <c r="CO24521" s="52"/>
      <c r="CP24521" s="52"/>
      <c r="CQ24521" s="52"/>
      <c r="CR24521" s="52"/>
      <c r="CS24521" s="52"/>
      <c r="CT24521" s="52"/>
      <c r="CU24521" s="33"/>
      <c r="CV24521" s="33"/>
    </row>
    <row r="24522" spans="74:100">
      <c r="BV24522" s="62"/>
      <c r="BW24522" s="62"/>
      <c r="BX24522" s="62"/>
      <c r="BY24522" s="62"/>
      <c r="BZ24522" s="62"/>
      <c r="CA24522" s="62"/>
      <c r="CB24522" s="62"/>
      <c r="CC24522" s="62"/>
      <c r="CD24522" s="62"/>
      <c r="CE24522" s="62"/>
      <c r="CF24522" s="62"/>
      <c r="CL24522" s="56" t="s">
        <v>13586</v>
      </c>
      <c r="CM24522" s="56" t="s">
        <v>214</v>
      </c>
      <c r="CN24522" s="56" t="s">
        <v>214</v>
      </c>
      <c r="CO24522" s="52"/>
      <c r="CP24522" s="52"/>
      <c r="CQ24522" s="52"/>
      <c r="CR24522" s="52"/>
      <c r="CS24522" s="52"/>
      <c r="CT24522" s="52"/>
      <c r="CU24522" s="33"/>
      <c r="CV24522" s="33"/>
    </row>
    <row r="24523" spans="74:100">
      <c r="BV24523" s="62"/>
      <c r="BW24523" s="62"/>
      <c r="BX24523" s="62"/>
      <c r="BY24523" s="62"/>
      <c r="BZ24523" s="62"/>
      <c r="CA24523" s="62"/>
      <c r="CB24523" s="62"/>
      <c r="CC24523" s="62"/>
      <c r="CD24523" s="62"/>
      <c r="CE24523" s="62"/>
      <c r="CF24523" s="62"/>
      <c r="CL24523" s="56" t="s">
        <v>13591</v>
      </c>
      <c r="CM24523" s="56" t="s">
        <v>214</v>
      </c>
      <c r="CN24523" s="56" t="s">
        <v>214</v>
      </c>
      <c r="CO24523" s="52"/>
      <c r="CP24523" s="52"/>
      <c r="CQ24523" s="52"/>
      <c r="CR24523" s="52"/>
      <c r="CS24523" s="52"/>
      <c r="CT24523" s="52"/>
      <c r="CU24523" s="33"/>
      <c r="CV24523" s="33"/>
    </row>
    <row r="24524" spans="74:100">
      <c r="BV24524" s="62"/>
      <c r="BW24524" s="62"/>
      <c r="BX24524" s="62"/>
      <c r="BY24524" s="62"/>
      <c r="BZ24524" s="62"/>
      <c r="CA24524" s="62"/>
      <c r="CB24524" s="62"/>
      <c r="CC24524" s="62"/>
      <c r="CD24524" s="62"/>
      <c r="CE24524" s="62"/>
      <c r="CF24524" s="62"/>
      <c r="CL24524" s="56" t="s">
        <v>13594</v>
      </c>
      <c r="CM24524" s="56" t="s">
        <v>215</v>
      </c>
      <c r="CN24524" s="56" t="s">
        <v>215</v>
      </c>
      <c r="CO24524" s="52"/>
      <c r="CP24524" s="52"/>
      <c r="CQ24524" s="52"/>
      <c r="CR24524" s="52"/>
      <c r="CS24524" s="52"/>
      <c r="CT24524" s="52"/>
      <c r="CU24524" s="33"/>
      <c r="CV24524" s="33"/>
    </row>
    <row r="24525" spans="74:100">
      <c r="BV24525" s="62"/>
      <c r="BW24525" s="62"/>
      <c r="BX24525" s="62"/>
      <c r="BY24525" s="62"/>
      <c r="BZ24525" s="62"/>
      <c r="CA24525" s="62"/>
      <c r="CB24525" s="62"/>
      <c r="CC24525" s="62"/>
      <c r="CD24525" s="62"/>
      <c r="CE24525" s="62"/>
      <c r="CF24525" s="62"/>
      <c r="CL24525" s="56" t="s">
        <v>13592</v>
      </c>
      <c r="CM24525" s="56" t="s">
        <v>214</v>
      </c>
      <c r="CN24525" s="56" t="s">
        <v>214</v>
      </c>
      <c r="CO24525" s="52"/>
      <c r="CP24525" s="52"/>
      <c r="CQ24525" s="52"/>
      <c r="CR24525" s="52"/>
      <c r="CS24525" s="52"/>
      <c r="CT24525" s="52"/>
      <c r="CU24525" s="33"/>
      <c r="CV24525" s="33"/>
    </row>
    <row r="24526" spans="74:100">
      <c r="BV24526" s="62"/>
      <c r="BW24526" s="62"/>
      <c r="BX24526" s="62"/>
      <c r="BY24526" s="62"/>
      <c r="BZ24526" s="62"/>
      <c r="CA24526" s="62"/>
      <c r="CB24526" s="62"/>
      <c r="CC24526" s="62"/>
      <c r="CD24526" s="62"/>
      <c r="CE24526" s="62"/>
      <c r="CF24526" s="62"/>
      <c r="CL24526" s="56" t="s">
        <v>24307</v>
      </c>
      <c r="CM24526" s="56" t="s">
        <v>214</v>
      </c>
      <c r="CN24526" s="56" t="s">
        <v>214</v>
      </c>
      <c r="CO24526" s="52"/>
      <c r="CP24526" s="52"/>
      <c r="CQ24526" s="52"/>
      <c r="CR24526" s="52"/>
      <c r="CS24526" s="52"/>
      <c r="CT24526" s="52"/>
      <c r="CU24526" s="33"/>
      <c r="CV24526" s="33"/>
    </row>
    <row r="24527" spans="74:100">
      <c r="BV24527" s="62"/>
      <c r="BW24527" s="62"/>
      <c r="BX24527" s="62"/>
      <c r="BY24527" s="62"/>
      <c r="BZ24527" s="62"/>
      <c r="CA24527" s="62"/>
      <c r="CB24527" s="62"/>
      <c r="CC24527" s="62"/>
      <c r="CD24527" s="62"/>
      <c r="CE24527" s="62"/>
      <c r="CF24527" s="62"/>
      <c r="CL24527" s="35" t="s">
        <v>15814</v>
      </c>
      <c r="CM24527" s="35" t="s">
        <v>217</v>
      </c>
      <c r="CN24527" s="35" t="s">
        <v>217</v>
      </c>
      <c r="CO24527" s="52"/>
      <c r="CP24527" s="52"/>
      <c r="CQ24527" s="52"/>
      <c r="CR24527" s="52"/>
      <c r="CS24527" s="52"/>
      <c r="CT24527" s="52"/>
      <c r="CU24527" s="33"/>
      <c r="CV24527" s="33"/>
    </row>
    <row r="24528" spans="74:100">
      <c r="BV24528" s="62"/>
      <c r="BW24528" s="62"/>
      <c r="BX24528" s="62"/>
      <c r="BY24528" s="62"/>
      <c r="BZ24528" s="62"/>
      <c r="CA24528" s="62"/>
      <c r="CB24528" s="62"/>
      <c r="CC24528" s="62"/>
      <c r="CD24528" s="62"/>
      <c r="CE24528" s="62"/>
      <c r="CF24528" s="62"/>
      <c r="CL24528" s="35" t="s">
        <v>13600</v>
      </c>
      <c r="CM24528" s="35" t="s">
        <v>217</v>
      </c>
      <c r="CN24528" s="35" t="s">
        <v>217</v>
      </c>
      <c r="CO24528" s="52"/>
      <c r="CP24528" s="52"/>
      <c r="CQ24528" s="52"/>
      <c r="CR24528" s="52"/>
      <c r="CS24528" s="52"/>
      <c r="CT24528" s="52"/>
      <c r="CU24528" s="33"/>
      <c r="CV24528" s="33"/>
    </row>
    <row r="24529" spans="74:100">
      <c r="BV24529" s="62"/>
      <c r="BW24529" s="62"/>
      <c r="BX24529" s="62"/>
      <c r="BY24529" s="62"/>
      <c r="BZ24529" s="62"/>
      <c r="CA24529" s="62"/>
      <c r="CB24529" s="62"/>
      <c r="CC24529" s="62"/>
      <c r="CD24529" s="62"/>
      <c r="CE24529" s="62"/>
      <c r="CF24529" s="62"/>
      <c r="CL24529" s="35" t="s">
        <v>13601</v>
      </c>
      <c r="CM24529" s="35" t="s">
        <v>217</v>
      </c>
      <c r="CN24529" s="35" t="s">
        <v>217</v>
      </c>
      <c r="CO24529" s="52"/>
      <c r="CP24529" s="52"/>
      <c r="CQ24529" s="52"/>
      <c r="CR24529" s="52"/>
      <c r="CS24529" s="52"/>
      <c r="CT24529" s="52"/>
      <c r="CU24529" s="33"/>
      <c r="CV24529" s="33"/>
    </row>
    <row r="24530" spans="74:100">
      <c r="BV24530" s="62"/>
      <c r="BW24530" s="62"/>
      <c r="BX24530" s="62"/>
      <c r="BY24530" s="62"/>
      <c r="BZ24530" s="62"/>
      <c r="CA24530" s="62"/>
      <c r="CB24530" s="62"/>
      <c r="CC24530" s="62"/>
      <c r="CD24530" s="62"/>
      <c r="CE24530" s="62"/>
      <c r="CF24530" s="62"/>
      <c r="CL24530" s="35" t="s">
        <v>13602</v>
      </c>
      <c r="CM24530" s="35" t="s">
        <v>217</v>
      </c>
      <c r="CN24530" s="35" t="s">
        <v>217</v>
      </c>
      <c r="CO24530" s="52"/>
      <c r="CP24530" s="52"/>
      <c r="CQ24530" s="52"/>
      <c r="CR24530" s="52"/>
      <c r="CS24530" s="52"/>
      <c r="CT24530" s="52"/>
      <c r="CU24530" s="33"/>
      <c r="CV24530" s="33"/>
    </row>
    <row r="24531" spans="74:100">
      <c r="BV24531" s="62"/>
      <c r="BW24531" s="62"/>
      <c r="BX24531" s="62"/>
      <c r="BY24531" s="62"/>
      <c r="BZ24531" s="62"/>
      <c r="CA24531" s="62"/>
      <c r="CB24531" s="62"/>
      <c r="CC24531" s="62"/>
      <c r="CD24531" s="62"/>
      <c r="CE24531" s="62"/>
      <c r="CF24531" s="62"/>
      <c r="CL24531" s="35" t="s">
        <v>13603</v>
      </c>
      <c r="CM24531" s="35" t="s">
        <v>217</v>
      </c>
      <c r="CN24531" s="35" t="s">
        <v>217</v>
      </c>
      <c r="CO24531" s="52"/>
      <c r="CP24531" s="52"/>
      <c r="CQ24531" s="52"/>
      <c r="CR24531" s="52"/>
      <c r="CS24531" s="52"/>
      <c r="CT24531" s="52"/>
      <c r="CU24531" s="33"/>
      <c r="CV24531" s="33"/>
    </row>
    <row r="24532" spans="74:100">
      <c r="BV24532" s="62"/>
      <c r="BW24532" s="62"/>
      <c r="BX24532" s="62"/>
      <c r="BY24532" s="62"/>
      <c r="BZ24532" s="62"/>
      <c r="CA24532" s="62"/>
      <c r="CB24532" s="62"/>
      <c r="CC24532" s="62"/>
      <c r="CD24532" s="62"/>
      <c r="CE24532" s="62"/>
      <c r="CF24532" s="62"/>
      <c r="CL24532" s="35" t="s">
        <v>13603</v>
      </c>
      <c r="CM24532" s="35" t="s">
        <v>217</v>
      </c>
      <c r="CN24532" s="35" t="s">
        <v>217</v>
      </c>
      <c r="CO24532" s="52"/>
      <c r="CP24532" s="52"/>
      <c r="CQ24532" s="52"/>
      <c r="CR24532" s="52"/>
      <c r="CS24532" s="52"/>
      <c r="CT24532" s="52"/>
      <c r="CU24532" s="33"/>
      <c r="CV24532" s="33"/>
    </row>
    <row r="24533" spans="74:100">
      <c r="BV24533" s="62"/>
      <c r="BW24533" s="62"/>
      <c r="BX24533" s="62"/>
      <c r="BY24533" s="62"/>
      <c r="BZ24533" s="62"/>
      <c r="CA24533" s="62"/>
      <c r="CB24533" s="62"/>
      <c r="CC24533" s="62"/>
      <c r="CD24533" s="62"/>
      <c r="CE24533" s="62"/>
      <c r="CF24533" s="62"/>
      <c r="CL24533" s="35" t="s">
        <v>29840</v>
      </c>
      <c r="CM24533" s="35" t="s">
        <v>217</v>
      </c>
      <c r="CN24533" s="35" t="s">
        <v>217</v>
      </c>
      <c r="CO24533" s="52"/>
      <c r="CP24533" s="52"/>
      <c r="CQ24533" s="52"/>
      <c r="CR24533" s="52"/>
      <c r="CS24533" s="52"/>
      <c r="CT24533" s="52"/>
      <c r="CU24533" s="33"/>
      <c r="CV24533" s="33"/>
    </row>
    <row r="24534" spans="74:100">
      <c r="BV24534" s="62"/>
      <c r="BW24534" s="62"/>
      <c r="BX24534" s="62"/>
      <c r="BY24534" s="62"/>
      <c r="BZ24534" s="62"/>
      <c r="CA24534" s="62"/>
      <c r="CB24534" s="62"/>
      <c r="CC24534" s="62"/>
      <c r="CD24534" s="62"/>
      <c r="CE24534" s="62"/>
      <c r="CF24534" s="62"/>
      <c r="CL24534" s="56" t="s">
        <v>7960</v>
      </c>
      <c r="CM24534" s="56" t="s">
        <v>216</v>
      </c>
      <c r="CN24534" s="56" t="s">
        <v>216</v>
      </c>
      <c r="CO24534" s="52"/>
      <c r="CP24534" s="52"/>
      <c r="CQ24534" s="52"/>
      <c r="CR24534" s="52"/>
      <c r="CS24534" s="52"/>
      <c r="CT24534" s="52"/>
      <c r="CU24534" s="33"/>
      <c r="CV24534" s="33"/>
    </row>
    <row r="24535" spans="74:100">
      <c r="BV24535" s="62"/>
      <c r="BW24535" s="62"/>
      <c r="BX24535" s="62"/>
      <c r="BY24535" s="62"/>
      <c r="BZ24535" s="62"/>
      <c r="CA24535" s="62"/>
      <c r="CB24535" s="62"/>
      <c r="CC24535" s="62"/>
      <c r="CD24535" s="62"/>
      <c r="CE24535" s="62"/>
      <c r="CF24535" s="62"/>
      <c r="CL24535" s="35" t="s">
        <v>13610</v>
      </c>
      <c r="CM24535" s="35" t="s">
        <v>217</v>
      </c>
      <c r="CN24535" s="35" t="s">
        <v>217</v>
      </c>
      <c r="CO24535" s="52"/>
      <c r="CP24535" s="52"/>
      <c r="CQ24535" s="52"/>
      <c r="CR24535" s="52"/>
      <c r="CS24535" s="52"/>
      <c r="CT24535" s="52"/>
      <c r="CU24535" s="33"/>
      <c r="CV24535" s="33"/>
    </row>
    <row r="24536" spans="74:100">
      <c r="BV24536" s="62"/>
      <c r="BW24536" s="62"/>
      <c r="BX24536" s="62"/>
      <c r="BY24536" s="62"/>
      <c r="BZ24536" s="62"/>
      <c r="CA24536" s="62"/>
      <c r="CB24536" s="62"/>
      <c r="CC24536" s="62"/>
      <c r="CD24536" s="62"/>
      <c r="CE24536" s="62"/>
      <c r="CF24536" s="62"/>
      <c r="CL24536" s="35" t="s">
        <v>29841</v>
      </c>
      <c r="CM24536" s="35" t="s">
        <v>217</v>
      </c>
      <c r="CN24536" s="35" t="s">
        <v>217</v>
      </c>
      <c r="CO24536" s="52"/>
      <c r="CP24536" s="52"/>
      <c r="CQ24536" s="52"/>
      <c r="CR24536" s="52"/>
      <c r="CS24536" s="52"/>
      <c r="CT24536" s="52"/>
      <c r="CU24536" s="33"/>
      <c r="CV24536" s="33"/>
    </row>
    <row r="24537" spans="74:100">
      <c r="BV24537" s="62"/>
      <c r="BW24537" s="62"/>
      <c r="BX24537" s="62"/>
      <c r="BY24537" s="62"/>
      <c r="BZ24537" s="62"/>
      <c r="CA24537" s="62"/>
      <c r="CB24537" s="62"/>
      <c r="CC24537" s="62"/>
      <c r="CD24537" s="62"/>
      <c r="CE24537" s="62"/>
      <c r="CF24537" s="62"/>
      <c r="CL24537" s="35" t="s">
        <v>13611</v>
      </c>
      <c r="CM24537" s="35" t="s">
        <v>217</v>
      </c>
      <c r="CN24537" s="35" t="s">
        <v>217</v>
      </c>
      <c r="CO24537" s="52"/>
      <c r="CP24537" s="52"/>
      <c r="CQ24537" s="52"/>
      <c r="CR24537" s="52"/>
      <c r="CS24537" s="52"/>
      <c r="CT24537" s="52"/>
      <c r="CU24537" s="33"/>
      <c r="CV24537" s="33"/>
    </row>
    <row r="24538" spans="74:100">
      <c r="BV24538" s="62"/>
      <c r="BW24538" s="62"/>
      <c r="BX24538" s="62"/>
      <c r="BY24538" s="62"/>
      <c r="BZ24538" s="62"/>
      <c r="CA24538" s="62"/>
      <c r="CB24538" s="62"/>
      <c r="CC24538" s="62"/>
      <c r="CD24538" s="62"/>
      <c r="CE24538" s="62"/>
      <c r="CF24538" s="62"/>
      <c r="CL24538" s="35" t="s">
        <v>29842</v>
      </c>
      <c r="CM24538" s="35" t="s">
        <v>217</v>
      </c>
      <c r="CN24538" s="35" t="s">
        <v>217</v>
      </c>
      <c r="CO24538" s="52"/>
      <c r="CP24538" s="52"/>
      <c r="CQ24538" s="52"/>
      <c r="CR24538" s="52"/>
      <c r="CS24538" s="52"/>
      <c r="CT24538" s="52"/>
      <c r="CU24538" s="33"/>
      <c r="CV24538" s="33"/>
    </row>
    <row r="24539" spans="74:100">
      <c r="BV24539" s="62"/>
      <c r="BW24539" s="62"/>
      <c r="BX24539" s="62"/>
      <c r="BY24539" s="62"/>
      <c r="BZ24539" s="62"/>
      <c r="CA24539" s="62"/>
      <c r="CB24539" s="62"/>
      <c r="CC24539" s="62"/>
      <c r="CD24539" s="62"/>
      <c r="CE24539" s="62"/>
      <c r="CF24539" s="62"/>
      <c r="CL24539" s="56" t="s">
        <v>13606</v>
      </c>
      <c r="CM24539" s="56" t="s">
        <v>217</v>
      </c>
      <c r="CN24539" s="56" t="s">
        <v>217</v>
      </c>
      <c r="CO24539" s="52"/>
      <c r="CP24539" s="52"/>
      <c r="CQ24539" s="52"/>
      <c r="CR24539" s="52"/>
      <c r="CS24539" s="52"/>
      <c r="CT24539" s="52"/>
      <c r="CU24539" s="33"/>
      <c r="CV24539" s="33"/>
    </row>
    <row r="24540" spans="74:100">
      <c r="BV24540" s="62"/>
      <c r="BW24540" s="62"/>
      <c r="BX24540" s="62"/>
      <c r="BY24540" s="62"/>
      <c r="BZ24540" s="62"/>
      <c r="CA24540" s="62"/>
      <c r="CB24540" s="62"/>
      <c r="CC24540" s="62"/>
      <c r="CD24540" s="62"/>
      <c r="CE24540" s="62"/>
      <c r="CF24540" s="62"/>
      <c r="CL24540" s="56" t="s">
        <v>13607</v>
      </c>
      <c r="CM24540" s="56" t="s">
        <v>217</v>
      </c>
      <c r="CN24540" s="56" t="s">
        <v>217</v>
      </c>
      <c r="CO24540" s="52"/>
      <c r="CP24540" s="52"/>
      <c r="CQ24540" s="52"/>
      <c r="CR24540" s="52"/>
      <c r="CS24540" s="52"/>
      <c r="CT24540" s="52"/>
      <c r="CU24540" s="33"/>
      <c r="CV24540" s="33"/>
    </row>
    <row r="24541" spans="74:100">
      <c r="BV24541" s="62"/>
      <c r="BW24541" s="62"/>
      <c r="BX24541" s="62"/>
      <c r="BY24541" s="62"/>
      <c r="BZ24541" s="62"/>
      <c r="CA24541" s="62"/>
      <c r="CB24541" s="62"/>
      <c r="CC24541" s="62"/>
      <c r="CD24541" s="62"/>
      <c r="CE24541" s="62"/>
      <c r="CF24541" s="62"/>
      <c r="CL24541" s="35" t="s">
        <v>13608</v>
      </c>
      <c r="CM24541" s="35" t="s">
        <v>217</v>
      </c>
      <c r="CN24541" s="35" t="s">
        <v>217</v>
      </c>
      <c r="CO24541" s="52"/>
      <c r="CP24541" s="52"/>
      <c r="CQ24541" s="52"/>
      <c r="CR24541" s="52"/>
      <c r="CS24541" s="52"/>
      <c r="CT24541" s="52"/>
      <c r="CU24541" s="33"/>
      <c r="CV24541" s="33"/>
    </row>
    <row r="24542" spans="74:100">
      <c r="BV24542" s="62"/>
      <c r="BW24542" s="62"/>
      <c r="BX24542" s="62"/>
      <c r="BY24542" s="62"/>
      <c r="BZ24542" s="62"/>
      <c r="CA24542" s="62"/>
      <c r="CB24542" s="62"/>
      <c r="CC24542" s="62"/>
      <c r="CD24542" s="62"/>
      <c r="CE24542" s="62"/>
      <c r="CF24542" s="62"/>
      <c r="CL24542" s="56" t="s">
        <v>26118</v>
      </c>
      <c r="CM24542" s="56" t="s">
        <v>217</v>
      </c>
      <c r="CN24542" s="56" t="s">
        <v>217</v>
      </c>
      <c r="CO24542" s="52"/>
      <c r="CP24542" s="52"/>
      <c r="CQ24542" s="52"/>
      <c r="CR24542" s="52"/>
      <c r="CS24542" s="52"/>
      <c r="CT24542" s="52"/>
      <c r="CU24542" s="33"/>
      <c r="CV24542" s="33"/>
    </row>
    <row r="24543" spans="74:100">
      <c r="BV24543" s="62"/>
      <c r="BW24543" s="62"/>
      <c r="BX24543" s="62"/>
      <c r="BY24543" s="62"/>
      <c r="BZ24543" s="62"/>
      <c r="CA24543" s="62"/>
      <c r="CB24543" s="62"/>
      <c r="CC24543" s="62"/>
      <c r="CD24543" s="62"/>
      <c r="CE24543" s="62"/>
      <c r="CF24543" s="62"/>
      <c r="CL24543" s="35" t="s">
        <v>13612</v>
      </c>
      <c r="CM24543" s="35" t="s">
        <v>217</v>
      </c>
      <c r="CN24543" s="35" t="s">
        <v>217</v>
      </c>
      <c r="CO24543" s="52"/>
      <c r="CP24543" s="52"/>
      <c r="CQ24543" s="52"/>
      <c r="CR24543" s="52"/>
      <c r="CS24543" s="52"/>
      <c r="CT24543" s="52"/>
      <c r="CU24543" s="33"/>
      <c r="CV24543" s="33"/>
    </row>
    <row r="24544" spans="74:100">
      <c r="BV24544" s="62"/>
      <c r="BW24544" s="62"/>
      <c r="BX24544" s="62"/>
      <c r="BY24544" s="62"/>
      <c r="BZ24544" s="62"/>
      <c r="CA24544" s="62"/>
      <c r="CB24544" s="62"/>
      <c r="CC24544" s="62"/>
      <c r="CD24544" s="62"/>
      <c r="CE24544" s="62"/>
      <c r="CF24544" s="62"/>
      <c r="CL24544" s="35" t="s">
        <v>13609</v>
      </c>
      <c r="CM24544" s="35" t="s">
        <v>217</v>
      </c>
      <c r="CN24544" s="35" t="s">
        <v>217</v>
      </c>
      <c r="CO24544" s="52"/>
      <c r="CP24544" s="52"/>
      <c r="CQ24544" s="52"/>
      <c r="CR24544" s="52"/>
      <c r="CS24544" s="52"/>
      <c r="CT24544" s="52"/>
      <c r="CU24544" s="33"/>
      <c r="CV24544" s="33"/>
    </row>
    <row r="24545" spans="74:100">
      <c r="BV24545" s="62"/>
      <c r="BW24545" s="62"/>
      <c r="BX24545" s="62"/>
      <c r="BY24545" s="62"/>
      <c r="BZ24545" s="62"/>
      <c r="CA24545" s="62"/>
      <c r="CB24545" s="62"/>
      <c r="CC24545" s="62"/>
      <c r="CD24545" s="62"/>
      <c r="CE24545" s="62"/>
      <c r="CF24545" s="62"/>
      <c r="CL24545" s="35" t="s">
        <v>29843</v>
      </c>
      <c r="CM24545" s="35" t="s">
        <v>217</v>
      </c>
      <c r="CN24545" s="35" t="s">
        <v>217</v>
      </c>
      <c r="CO24545" s="52"/>
      <c r="CP24545" s="52"/>
      <c r="CQ24545" s="52"/>
      <c r="CR24545" s="52"/>
      <c r="CS24545" s="52"/>
      <c r="CT24545" s="52"/>
      <c r="CU24545" s="33"/>
      <c r="CV24545" s="33"/>
    </row>
    <row r="24546" spans="74:100">
      <c r="BV24546" s="62"/>
      <c r="BW24546" s="62"/>
      <c r="BX24546" s="62"/>
      <c r="BY24546" s="62"/>
      <c r="BZ24546" s="62"/>
      <c r="CA24546" s="62"/>
      <c r="CB24546" s="62"/>
      <c r="CC24546" s="62"/>
      <c r="CD24546" s="62"/>
      <c r="CE24546" s="62"/>
      <c r="CF24546" s="62"/>
      <c r="CL24546" s="56" t="s">
        <v>13613</v>
      </c>
      <c r="CM24546" s="56" t="s">
        <v>214</v>
      </c>
      <c r="CN24546" s="56" t="s">
        <v>214</v>
      </c>
      <c r="CO24546" s="52"/>
      <c r="CP24546" s="52"/>
      <c r="CQ24546" s="52"/>
      <c r="CR24546" s="52"/>
      <c r="CS24546" s="52"/>
      <c r="CT24546" s="52"/>
      <c r="CU24546" s="33"/>
      <c r="CV24546" s="33"/>
    </row>
    <row r="24547" spans="74:100">
      <c r="BV24547" s="62"/>
      <c r="BW24547" s="62"/>
      <c r="BX24547" s="62"/>
      <c r="BY24547" s="62"/>
      <c r="BZ24547" s="62"/>
      <c r="CA24547" s="62"/>
      <c r="CB24547" s="62"/>
      <c r="CC24547" s="62"/>
      <c r="CD24547" s="62"/>
      <c r="CE24547" s="62"/>
      <c r="CF24547" s="62"/>
      <c r="CL24547" s="56" t="s">
        <v>7896</v>
      </c>
      <c r="CM24547" s="56" t="s">
        <v>214</v>
      </c>
      <c r="CN24547" s="56" t="s">
        <v>214</v>
      </c>
      <c r="CO24547" s="52"/>
      <c r="CP24547" s="52"/>
      <c r="CQ24547" s="52"/>
      <c r="CR24547" s="52"/>
      <c r="CS24547" s="52"/>
      <c r="CT24547" s="52"/>
      <c r="CU24547" s="33"/>
      <c r="CV24547" s="33"/>
    </row>
    <row r="24548" spans="74:100">
      <c r="BV24548" s="62"/>
      <c r="BW24548" s="62"/>
      <c r="BX24548" s="62"/>
      <c r="BY24548" s="62"/>
      <c r="BZ24548" s="62"/>
      <c r="CA24548" s="62"/>
      <c r="CB24548" s="62"/>
      <c r="CC24548" s="62"/>
      <c r="CD24548" s="62"/>
      <c r="CE24548" s="62"/>
      <c r="CF24548" s="62"/>
      <c r="CL24548" s="56" t="s">
        <v>12010</v>
      </c>
      <c r="CM24548" s="56" t="s">
        <v>213</v>
      </c>
      <c r="CN24548" s="56" t="s">
        <v>213</v>
      </c>
      <c r="CO24548" s="52"/>
      <c r="CP24548" s="52"/>
      <c r="CQ24548" s="52"/>
      <c r="CR24548" s="52"/>
      <c r="CS24548" s="52"/>
      <c r="CT24548" s="52"/>
      <c r="CU24548" s="33"/>
      <c r="CV24548" s="33"/>
    </row>
    <row r="24549" spans="74:100">
      <c r="BV24549" s="62"/>
      <c r="BW24549" s="62"/>
      <c r="BX24549" s="62"/>
      <c r="BY24549" s="62"/>
      <c r="BZ24549" s="62"/>
      <c r="CA24549" s="62"/>
      <c r="CB24549" s="62"/>
      <c r="CC24549" s="62"/>
      <c r="CD24549" s="62"/>
      <c r="CE24549" s="62"/>
      <c r="CF24549" s="62"/>
      <c r="CL24549" s="56" t="s">
        <v>29844</v>
      </c>
      <c r="CM24549" s="56" t="s">
        <v>215</v>
      </c>
      <c r="CN24549" s="56" t="s">
        <v>215</v>
      </c>
      <c r="CO24549" s="52"/>
      <c r="CP24549" s="52"/>
      <c r="CQ24549" s="52"/>
      <c r="CR24549" s="52"/>
      <c r="CS24549" s="52"/>
      <c r="CT24549" s="52"/>
      <c r="CU24549" s="33"/>
      <c r="CV24549" s="33"/>
    </row>
    <row r="24550" spans="74:100">
      <c r="BV24550" s="62"/>
      <c r="BW24550" s="62"/>
      <c r="BX24550" s="62"/>
      <c r="BY24550" s="62"/>
      <c r="BZ24550" s="62"/>
      <c r="CA24550" s="62"/>
      <c r="CB24550" s="62"/>
      <c r="CC24550" s="62"/>
      <c r="CD24550" s="62"/>
      <c r="CE24550" s="62"/>
      <c r="CF24550" s="62"/>
      <c r="CL24550" s="56" t="s">
        <v>13614</v>
      </c>
      <c r="CM24550" s="56" t="s">
        <v>214</v>
      </c>
      <c r="CN24550" s="56" t="s">
        <v>214</v>
      </c>
      <c r="CO24550" s="52"/>
      <c r="CP24550" s="52"/>
      <c r="CQ24550" s="52"/>
      <c r="CR24550" s="52"/>
      <c r="CS24550" s="52"/>
      <c r="CT24550" s="52"/>
      <c r="CU24550" s="33"/>
      <c r="CV24550" s="33"/>
    </row>
    <row r="24551" spans="74:100">
      <c r="BV24551" s="62"/>
      <c r="BW24551" s="62"/>
      <c r="BX24551" s="62"/>
      <c r="BY24551" s="62"/>
      <c r="BZ24551" s="62"/>
      <c r="CA24551" s="62"/>
      <c r="CB24551" s="62"/>
      <c r="CC24551" s="62"/>
      <c r="CD24551" s="62"/>
      <c r="CE24551" s="62"/>
      <c r="CF24551" s="62"/>
      <c r="CL24551" s="56" t="s">
        <v>13615</v>
      </c>
      <c r="CM24551" s="56" t="s">
        <v>214</v>
      </c>
      <c r="CN24551" s="56" t="s">
        <v>214</v>
      </c>
      <c r="CO24551" s="52"/>
      <c r="CP24551" s="52"/>
      <c r="CQ24551" s="52"/>
      <c r="CR24551" s="52"/>
      <c r="CS24551" s="52"/>
      <c r="CT24551" s="52"/>
      <c r="CU24551" s="33"/>
      <c r="CV24551" s="33"/>
    </row>
    <row r="24552" spans="74:100">
      <c r="BV24552" s="62"/>
      <c r="BW24552" s="62"/>
      <c r="BX24552" s="62"/>
      <c r="BY24552" s="62"/>
      <c r="BZ24552" s="62"/>
      <c r="CA24552" s="62"/>
      <c r="CB24552" s="62"/>
      <c r="CC24552" s="62"/>
      <c r="CD24552" s="62"/>
      <c r="CE24552" s="62"/>
      <c r="CF24552" s="62"/>
      <c r="CL24552" s="56" t="s">
        <v>11738</v>
      </c>
      <c r="CM24552" s="56" t="s">
        <v>215</v>
      </c>
      <c r="CN24552" s="56" t="s">
        <v>215</v>
      </c>
      <c r="CO24552" s="52"/>
      <c r="CP24552" s="52"/>
      <c r="CQ24552" s="52"/>
      <c r="CR24552" s="52"/>
      <c r="CS24552" s="52"/>
      <c r="CT24552" s="52"/>
      <c r="CU24552" s="33"/>
      <c r="CV24552" s="33"/>
    </row>
    <row r="24553" spans="74:100">
      <c r="BV24553" s="62"/>
      <c r="BW24553" s="62"/>
      <c r="BX24553" s="62"/>
      <c r="BY24553" s="62"/>
      <c r="BZ24553" s="62"/>
      <c r="CA24553" s="62"/>
      <c r="CB24553" s="62"/>
      <c r="CC24553" s="62"/>
      <c r="CD24553" s="62"/>
      <c r="CE24553" s="62"/>
      <c r="CF24553" s="62"/>
      <c r="CL24553" s="56" t="s">
        <v>11739</v>
      </c>
      <c r="CM24553" s="56" t="s">
        <v>215</v>
      </c>
      <c r="CN24553" s="56" t="s">
        <v>215</v>
      </c>
      <c r="CO24553" s="52"/>
      <c r="CP24553" s="52"/>
      <c r="CQ24553" s="52"/>
      <c r="CR24553" s="52"/>
      <c r="CS24553" s="52"/>
      <c r="CT24553" s="52"/>
      <c r="CU24553" s="33"/>
      <c r="CV24553" s="33"/>
    </row>
    <row r="24554" spans="74:100">
      <c r="BV24554" s="62"/>
      <c r="BW24554" s="62"/>
      <c r="BX24554" s="62"/>
      <c r="BY24554" s="62"/>
      <c r="BZ24554" s="62"/>
      <c r="CA24554" s="62"/>
      <c r="CB24554" s="62"/>
      <c r="CC24554" s="62"/>
      <c r="CD24554" s="62"/>
      <c r="CE24554" s="62"/>
      <c r="CF24554" s="62"/>
      <c r="CL24554" s="56" t="s">
        <v>11747</v>
      </c>
      <c r="CM24554" s="56" t="s">
        <v>216</v>
      </c>
      <c r="CN24554" s="56" t="s">
        <v>216</v>
      </c>
      <c r="CO24554" s="52"/>
      <c r="CP24554" s="52"/>
      <c r="CQ24554" s="52"/>
      <c r="CR24554" s="52"/>
      <c r="CS24554" s="52"/>
      <c r="CT24554" s="52"/>
      <c r="CU24554" s="33"/>
      <c r="CV24554" s="33"/>
    </row>
    <row r="24555" spans="74:100">
      <c r="BV24555" s="62"/>
      <c r="BW24555" s="62"/>
      <c r="BX24555" s="62"/>
      <c r="BY24555" s="62"/>
      <c r="BZ24555" s="62"/>
      <c r="CA24555" s="62"/>
      <c r="CB24555" s="62"/>
      <c r="CC24555" s="62"/>
      <c r="CD24555" s="62"/>
      <c r="CE24555" s="62"/>
      <c r="CF24555" s="62"/>
      <c r="CL24555" s="35" t="s">
        <v>16292</v>
      </c>
      <c r="CM24555" s="35" t="s">
        <v>217</v>
      </c>
      <c r="CN24555" s="35" t="s">
        <v>217</v>
      </c>
      <c r="CO24555" s="52"/>
      <c r="CP24555" s="52"/>
      <c r="CQ24555" s="52"/>
      <c r="CR24555" s="52"/>
      <c r="CS24555" s="52"/>
      <c r="CT24555" s="52"/>
      <c r="CU24555" s="33"/>
      <c r="CV24555" s="33"/>
    </row>
    <row r="24556" spans="74:100">
      <c r="BV24556" s="62"/>
      <c r="BW24556" s="62"/>
      <c r="BX24556" s="62"/>
      <c r="BY24556" s="62"/>
      <c r="BZ24556" s="62"/>
      <c r="CA24556" s="62"/>
      <c r="CB24556" s="62"/>
      <c r="CC24556" s="62"/>
      <c r="CD24556" s="62"/>
      <c r="CE24556" s="62"/>
      <c r="CF24556" s="62"/>
      <c r="CL24556" s="35" t="s">
        <v>11349</v>
      </c>
      <c r="CM24556" s="35" t="s">
        <v>217</v>
      </c>
      <c r="CN24556" s="35" t="s">
        <v>217</v>
      </c>
      <c r="CO24556" s="52"/>
      <c r="CP24556" s="52"/>
      <c r="CQ24556" s="52"/>
      <c r="CR24556" s="52"/>
      <c r="CS24556" s="52"/>
      <c r="CT24556" s="52"/>
      <c r="CU24556" s="33"/>
      <c r="CV24556" s="33"/>
    </row>
    <row r="24557" spans="74:100">
      <c r="BV24557" s="62"/>
      <c r="BW24557" s="62"/>
      <c r="BX24557" s="62"/>
      <c r="BY24557" s="62"/>
      <c r="BZ24557" s="62"/>
      <c r="CA24557" s="62"/>
      <c r="CB24557" s="62"/>
      <c r="CC24557" s="62"/>
      <c r="CD24557" s="62"/>
      <c r="CE24557" s="62"/>
      <c r="CF24557" s="62"/>
      <c r="CL24557" s="35" t="s">
        <v>13616</v>
      </c>
      <c r="CM24557" s="35" t="s">
        <v>217</v>
      </c>
      <c r="CN24557" s="35" t="s">
        <v>217</v>
      </c>
      <c r="CO24557" s="52"/>
      <c r="CP24557" s="52"/>
      <c r="CQ24557" s="52"/>
      <c r="CR24557" s="52"/>
      <c r="CS24557" s="52"/>
      <c r="CT24557" s="52"/>
      <c r="CU24557" s="33"/>
      <c r="CV24557" s="33"/>
    </row>
    <row r="24558" spans="74:100">
      <c r="BV24558" s="62"/>
      <c r="BW24558" s="62"/>
      <c r="BX24558" s="62"/>
      <c r="BY24558" s="62"/>
      <c r="BZ24558" s="62"/>
      <c r="CA24558" s="62"/>
      <c r="CB24558" s="62"/>
      <c r="CC24558" s="62"/>
      <c r="CD24558" s="62"/>
      <c r="CE24558" s="62"/>
      <c r="CF24558" s="62"/>
      <c r="CL24558" s="35" t="s">
        <v>13617</v>
      </c>
      <c r="CM24558" s="35" t="s">
        <v>217</v>
      </c>
      <c r="CN24558" s="35" t="s">
        <v>217</v>
      </c>
      <c r="CO24558" s="52"/>
      <c r="CP24558" s="52"/>
      <c r="CQ24558" s="52"/>
      <c r="CR24558" s="52"/>
      <c r="CS24558" s="52"/>
      <c r="CT24558" s="52"/>
      <c r="CU24558" s="33"/>
      <c r="CV24558" s="33"/>
    </row>
    <row r="24559" spans="74:100">
      <c r="BV24559" s="62"/>
      <c r="BW24559" s="62"/>
      <c r="BX24559" s="62"/>
      <c r="BY24559" s="62"/>
      <c r="BZ24559" s="62"/>
      <c r="CA24559" s="62"/>
      <c r="CB24559" s="62"/>
      <c r="CC24559" s="62"/>
      <c r="CD24559" s="62"/>
      <c r="CE24559" s="62"/>
      <c r="CF24559" s="62"/>
      <c r="CL24559" s="56" t="s">
        <v>11395</v>
      </c>
      <c r="CM24559" s="56" t="s">
        <v>216</v>
      </c>
      <c r="CN24559" s="56" t="s">
        <v>216</v>
      </c>
      <c r="CO24559" s="52"/>
      <c r="CP24559" s="52"/>
      <c r="CQ24559" s="52"/>
      <c r="CR24559" s="52"/>
      <c r="CS24559" s="52"/>
      <c r="CT24559" s="52"/>
      <c r="CU24559" s="33"/>
      <c r="CV24559" s="33"/>
    </row>
    <row r="24560" spans="74:100">
      <c r="BV24560" s="62"/>
      <c r="BW24560" s="62"/>
      <c r="BX24560" s="62"/>
      <c r="BY24560" s="62"/>
      <c r="BZ24560" s="62"/>
      <c r="CA24560" s="62"/>
      <c r="CB24560" s="62"/>
      <c r="CC24560" s="62"/>
      <c r="CD24560" s="62"/>
      <c r="CE24560" s="62"/>
      <c r="CF24560" s="62"/>
      <c r="CL24560" s="56" t="s">
        <v>13620</v>
      </c>
      <c r="CM24560" s="56" t="s">
        <v>216</v>
      </c>
      <c r="CN24560" s="56" t="s">
        <v>216</v>
      </c>
      <c r="CO24560" s="52"/>
      <c r="CP24560" s="52"/>
      <c r="CQ24560" s="52"/>
      <c r="CR24560" s="52"/>
      <c r="CS24560" s="52"/>
      <c r="CT24560" s="52"/>
      <c r="CU24560" s="33"/>
      <c r="CV24560" s="33"/>
    </row>
    <row r="24561" spans="74:100">
      <c r="BV24561" s="62"/>
      <c r="BW24561" s="62"/>
      <c r="BX24561" s="62"/>
      <c r="BY24561" s="62"/>
      <c r="BZ24561" s="62"/>
      <c r="CA24561" s="62"/>
      <c r="CB24561" s="62"/>
      <c r="CC24561" s="62"/>
      <c r="CD24561" s="62"/>
      <c r="CE24561" s="62"/>
      <c r="CF24561" s="62"/>
      <c r="CL24561" s="56" t="s">
        <v>11399</v>
      </c>
      <c r="CM24561" s="56" t="s">
        <v>216</v>
      </c>
      <c r="CN24561" s="56" t="s">
        <v>216</v>
      </c>
      <c r="CO24561" s="52"/>
      <c r="CP24561" s="52"/>
      <c r="CQ24561" s="52"/>
      <c r="CR24561" s="52"/>
      <c r="CS24561" s="52"/>
      <c r="CT24561" s="52"/>
      <c r="CU24561" s="33"/>
      <c r="CV24561" s="33"/>
    </row>
    <row r="24562" spans="74:100">
      <c r="BV24562" s="62"/>
      <c r="BW24562" s="62"/>
      <c r="BX24562" s="62"/>
      <c r="BY24562" s="62"/>
      <c r="BZ24562" s="62"/>
      <c r="CA24562" s="62"/>
      <c r="CB24562" s="62"/>
      <c r="CC24562" s="62"/>
      <c r="CD24562" s="62"/>
      <c r="CE24562" s="62"/>
      <c r="CF24562" s="62"/>
      <c r="CL24562" s="56" t="s">
        <v>12267</v>
      </c>
      <c r="CM24562" s="56" t="s">
        <v>216</v>
      </c>
      <c r="CN24562" s="56" t="s">
        <v>216</v>
      </c>
      <c r="CO24562" s="52"/>
      <c r="CP24562" s="52"/>
      <c r="CQ24562" s="52"/>
      <c r="CR24562" s="52"/>
      <c r="CS24562" s="52"/>
      <c r="CT24562" s="52"/>
      <c r="CU24562" s="33"/>
      <c r="CV24562" s="33"/>
    </row>
    <row r="24563" spans="74:100">
      <c r="BV24563" s="62"/>
      <c r="BW24563" s="62"/>
      <c r="BX24563" s="62"/>
      <c r="BY24563" s="62"/>
      <c r="BZ24563" s="62"/>
      <c r="CA24563" s="62"/>
      <c r="CB24563" s="62"/>
      <c r="CC24563" s="62"/>
      <c r="CD24563" s="62"/>
      <c r="CE24563" s="62"/>
      <c r="CF24563" s="62"/>
      <c r="CL24563" s="35" t="s">
        <v>13626</v>
      </c>
      <c r="CM24563" s="35" t="s">
        <v>217</v>
      </c>
      <c r="CN24563" s="35" t="s">
        <v>217</v>
      </c>
      <c r="CO24563" s="52"/>
      <c r="CP24563" s="52"/>
      <c r="CQ24563" s="52"/>
      <c r="CR24563" s="52"/>
      <c r="CS24563" s="52"/>
      <c r="CT24563" s="52"/>
      <c r="CU24563" s="33"/>
      <c r="CV24563" s="33"/>
    </row>
    <row r="24564" spans="74:100">
      <c r="BV24564" s="62"/>
      <c r="BW24564" s="62"/>
      <c r="BX24564" s="62"/>
      <c r="BY24564" s="62"/>
      <c r="BZ24564" s="62"/>
      <c r="CA24564" s="62"/>
      <c r="CB24564" s="62"/>
      <c r="CC24564" s="62"/>
      <c r="CD24564" s="62"/>
      <c r="CE24564" s="62"/>
      <c r="CF24564" s="62"/>
      <c r="CL24564" s="35" t="s">
        <v>13627</v>
      </c>
      <c r="CM24564" s="35" t="s">
        <v>217</v>
      </c>
      <c r="CN24564" s="35" t="s">
        <v>217</v>
      </c>
      <c r="CO24564" s="52"/>
      <c r="CP24564" s="52"/>
      <c r="CQ24564" s="52"/>
      <c r="CR24564" s="52"/>
      <c r="CS24564" s="52"/>
      <c r="CT24564" s="52"/>
      <c r="CU24564" s="33"/>
      <c r="CV24564" s="33"/>
    </row>
    <row r="24565" spans="74:100">
      <c r="BV24565" s="62"/>
      <c r="BW24565" s="62"/>
      <c r="BX24565" s="62"/>
      <c r="BY24565" s="62"/>
      <c r="BZ24565" s="62"/>
      <c r="CA24565" s="62"/>
      <c r="CB24565" s="62"/>
      <c r="CC24565" s="62"/>
      <c r="CD24565" s="62"/>
      <c r="CE24565" s="62"/>
      <c r="CF24565" s="62"/>
      <c r="CL24565" s="35" t="s">
        <v>13628</v>
      </c>
      <c r="CM24565" s="35" t="s">
        <v>217</v>
      </c>
      <c r="CN24565" s="35" t="s">
        <v>217</v>
      </c>
      <c r="CO24565" s="52"/>
      <c r="CP24565" s="52"/>
      <c r="CQ24565" s="52"/>
      <c r="CR24565" s="52"/>
      <c r="CS24565" s="52"/>
      <c r="CT24565" s="52"/>
      <c r="CU24565" s="33"/>
      <c r="CV24565" s="33"/>
    </row>
    <row r="24566" spans="74:100">
      <c r="BV24566" s="62"/>
      <c r="BW24566" s="62"/>
      <c r="BX24566" s="62"/>
      <c r="BY24566" s="62"/>
      <c r="BZ24566" s="62"/>
      <c r="CA24566" s="62"/>
      <c r="CB24566" s="62"/>
      <c r="CC24566" s="62"/>
      <c r="CD24566" s="62"/>
      <c r="CE24566" s="62"/>
      <c r="CF24566" s="62"/>
      <c r="CL24566" s="35" t="s">
        <v>13629</v>
      </c>
      <c r="CM24566" s="35" t="s">
        <v>217</v>
      </c>
      <c r="CN24566" s="35" t="s">
        <v>217</v>
      </c>
      <c r="CO24566" s="52"/>
      <c r="CP24566" s="52"/>
      <c r="CQ24566" s="52"/>
      <c r="CR24566" s="52"/>
      <c r="CS24566" s="52"/>
      <c r="CT24566" s="52"/>
      <c r="CU24566" s="33"/>
      <c r="CV24566" s="33"/>
    </row>
    <row r="24567" spans="74:100">
      <c r="BV24567" s="62"/>
      <c r="BW24567" s="62"/>
      <c r="BX24567" s="62"/>
      <c r="BY24567" s="62"/>
      <c r="BZ24567" s="62"/>
      <c r="CA24567" s="62"/>
      <c r="CB24567" s="62"/>
      <c r="CC24567" s="62"/>
      <c r="CD24567" s="62"/>
      <c r="CE24567" s="62"/>
      <c r="CF24567" s="62"/>
      <c r="CL24567" s="35" t="s">
        <v>13630</v>
      </c>
      <c r="CM24567" s="35" t="s">
        <v>217</v>
      </c>
      <c r="CN24567" s="35" t="s">
        <v>217</v>
      </c>
      <c r="CO24567" s="52"/>
      <c r="CP24567" s="52"/>
      <c r="CQ24567" s="52"/>
      <c r="CR24567" s="52"/>
      <c r="CS24567" s="52"/>
      <c r="CT24567" s="52"/>
      <c r="CU24567" s="33"/>
      <c r="CV24567" s="33"/>
    </row>
    <row r="24568" spans="74:100">
      <c r="BV24568" s="62"/>
      <c r="BW24568" s="62"/>
      <c r="BX24568" s="62"/>
      <c r="BY24568" s="62"/>
      <c r="BZ24568" s="62"/>
      <c r="CA24568" s="62"/>
      <c r="CB24568" s="62"/>
      <c r="CC24568" s="62"/>
      <c r="CD24568" s="62"/>
      <c r="CE24568" s="62"/>
      <c r="CF24568" s="62"/>
      <c r="CL24568" s="35" t="s">
        <v>13631</v>
      </c>
      <c r="CM24568" s="35" t="s">
        <v>217</v>
      </c>
      <c r="CN24568" s="35" t="s">
        <v>217</v>
      </c>
      <c r="CO24568" s="52"/>
      <c r="CP24568" s="52"/>
      <c r="CQ24568" s="52"/>
      <c r="CR24568" s="52"/>
      <c r="CS24568" s="52"/>
      <c r="CT24568" s="52"/>
      <c r="CU24568" s="33"/>
      <c r="CV24568" s="33"/>
    </row>
    <row r="24569" spans="74:100">
      <c r="BV24569" s="62"/>
      <c r="BW24569" s="62"/>
      <c r="BX24569" s="62"/>
      <c r="BY24569" s="62"/>
      <c r="BZ24569" s="62"/>
      <c r="CA24569" s="62"/>
      <c r="CB24569" s="62"/>
      <c r="CC24569" s="62"/>
      <c r="CD24569" s="62"/>
      <c r="CE24569" s="62"/>
      <c r="CF24569" s="62"/>
      <c r="CL24569" s="35" t="s">
        <v>29845</v>
      </c>
      <c r="CM24569" s="35" t="s">
        <v>217</v>
      </c>
      <c r="CN24569" s="35" t="s">
        <v>217</v>
      </c>
      <c r="CO24569" s="52"/>
      <c r="CP24569" s="52"/>
      <c r="CQ24569" s="52"/>
      <c r="CR24569" s="52"/>
      <c r="CS24569" s="52"/>
      <c r="CT24569" s="52"/>
      <c r="CU24569" s="33"/>
      <c r="CV24569" s="33"/>
    </row>
    <row r="24570" spans="74:100">
      <c r="BV24570" s="62"/>
      <c r="BW24570" s="62"/>
      <c r="BX24570" s="62"/>
      <c r="BY24570" s="62"/>
      <c r="BZ24570" s="62"/>
      <c r="CA24570" s="62"/>
      <c r="CB24570" s="62"/>
      <c r="CC24570" s="62"/>
      <c r="CD24570" s="62"/>
      <c r="CE24570" s="62"/>
      <c r="CF24570" s="62"/>
      <c r="CL24570" s="35" t="s">
        <v>29846</v>
      </c>
      <c r="CM24570" s="35" t="s">
        <v>217</v>
      </c>
      <c r="CN24570" s="35" t="s">
        <v>217</v>
      </c>
      <c r="CO24570" s="52"/>
      <c r="CP24570" s="52"/>
      <c r="CQ24570" s="52"/>
      <c r="CR24570" s="52"/>
      <c r="CS24570" s="52"/>
      <c r="CT24570" s="52"/>
      <c r="CU24570" s="33"/>
      <c r="CV24570" s="33"/>
    </row>
    <row r="24571" spans="74:100">
      <c r="BV24571" s="62"/>
      <c r="BW24571" s="62"/>
      <c r="BX24571" s="62"/>
      <c r="BY24571" s="62"/>
      <c r="BZ24571" s="62"/>
      <c r="CA24571" s="62"/>
      <c r="CB24571" s="62"/>
      <c r="CC24571" s="62"/>
      <c r="CD24571" s="62"/>
      <c r="CE24571" s="62"/>
      <c r="CF24571" s="62"/>
      <c r="CL24571" s="56" t="s">
        <v>10474</v>
      </c>
      <c r="CM24571" s="56" t="s">
        <v>213</v>
      </c>
      <c r="CN24571" s="56" t="s">
        <v>213</v>
      </c>
      <c r="CO24571" s="52"/>
      <c r="CP24571" s="52"/>
      <c r="CQ24571" s="52"/>
      <c r="CR24571" s="52"/>
      <c r="CS24571" s="52"/>
      <c r="CT24571" s="52"/>
      <c r="CU24571" s="33"/>
      <c r="CV24571" s="33"/>
    </row>
    <row r="24572" spans="74:100">
      <c r="BV24572" s="62"/>
      <c r="BW24572" s="62"/>
      <c r="BX24572" s="62"/>
      <c r="BY24572" s="62"/>
      <c r="BZ24572" s="62"/>
      <c r="CA24572" s="62"/>
      <c r="CB24572" s="62"/>
      <c r="CC24572" s="62"/>
      <c r="CD24572" s="62"/>
      <c r="CE24572" s="62"/>
      <c r="CF24572" s="62"/>
      <c r="CL24572" s="56" t="s">
        <v>10467</v>
      </c>
      <c r="CM24572" s="56" t="s">
        <v>213</v>
      </c>
      <c r="CN24572" s="56" t="s">
        <v>213</v>
      </c>
      <c r="CO24572" s="52"/>
      <c r="CP24572" s="52"/>
      <c r="CQ24572" s="52"/>
      <c r="CR24572" s="52"/>
      <c r="CS24572" s="52"/>
      <c r="CT24572" s="52"/>
      <c r="CU24572" s="33"/>
      <c r="CV24572" s="33"/>
    </row>
    <row r="24573" spans="74:100">
      <c r="BV24573" s="62"/>
      <c r="BW24573" s="62"/>
      <c r="BX24573" s="62"/>
      <c r="BY24573" s="62"/>
      <c r="BZ24573" s="62"/>
      <c r="CA24573" s="62"/>
      <c r="CB24573" s="62"/>
      <c r="CC24573" s="62"/>
      <c r="CD24573" s="62"/>
      <c r="CE24573" s="62"/>
      <c r="CF24573" s="62"/>
      <c r="CL24573" s="56" t="s">
        <v>10356</v>
      </c>
      <c r="CM24573" s="56" t="s">
        <v>213</v>
      </c>
      <c r="CN24573" s="56" t="s">
        <v>213</v>
      </c>
      <c r="CO24573" s="52"/>
      <c r="CP24573" s="52"/>
      <c r="CQ24573" s="52"/>
      <c r="CR24573" s="52"/>
      <c r="CS24573" s="52"/>
      <c r="CT24573" s="52"/>
      <c r="CU24573" s="33"/>
      <c r="CV24573" s="33"/>
    </row>
    <row r="24574" spans="74:100">
      <c r="BV24574" s="62"/>
      <c r="BW24574" s="62"/>
      <c r="BX24574" s="62"/>
      <c r="BY24574" s="62"/>
      <c r="BZ24574" s="62"/>
      <c r="CA24574" s="62"/>
      <c r="CB24574" s="62"/>
      <c r="CC24574" s="62"/>
      <c r="CD24574" s="62"/>
      <c r="CE24574" s="62"/>
      <c r="CF24574" s="62"/>
      <c r="CL24574" s="56" t="s">
        <v>10468</v>
      </c>
      <c r="CM24574" s="56" t="s">
        <v>213</v>
      </c>
      <c r="CN24574" s="56" t="s">
        <v>213</v>
      </c>
      <c r="CO24574" s="52"/>
      <c r="CP24574" s="52"/>
      <c r="CQ24574" s="52"/>
      <c r="CR24574" s="52"/>
      <c r="CS24574" s="52"/>
      <c r="CT24574" s="52"/>
      <c r="CU24574" s="33"/>
      <c r="CV24574" s="33"/>
    </row>
    <row r="24575" spans="74:100">
      <c r="BV24575" s="62"/>
      <c r="BW24575" s="62"/>
      <c r="BX24575" s="62"/>
      <c r="BY24575" s="62"/>
      <c r="BZ24575" s="62"/>
      <c r="CA24575" s="62"/>
      <c r="CB24575" s="62"/>
      <c r="CC24575" s="62"/>
      <c r="CD24575" s="62"/>
      <c r="CE24575" s="62"/>
      <c r="CF24575" s="62"/>
      <c r="CL24575" s="56" t="s">
        <v>10475</v>
      </c>
      <c r="CM24575" s="56" t="s">
        <v>213</v>
      </c>
      <c r="CN24575" s="56" t="s">
        <v>213</v>
      </c>
      <c r="CO24575" s="52"/>
      <c r="CP24575" s="52"/>
      <c r="CQ24575" s="52"/>
      <c r="CR24575" s="52"/>
      <c r="CS24575" s="52"/>
      <c r="CT24575" s="52"/>
      <c r="CU24575" s="33"/>
      <c r="CV24575" s="33"/>
    </row>
    <row r="24576" spans="74:100">
      <c r="BV24576" s="62"/>
      <c r="BW24576" s="62"/>
      <c r="BX24576" s="62"/>
      <c r="BY24576" s="62"/>
      <c r="BZ24576" s="62"/>
      <c r="CA24576" s="62"/>
      <c r="CB24576" s="62"/>
      <c r="CC24576" s="62"/>
      <c r="CD24576" s="62"/>
      <c r="CE24576" s="62"/>
      <c r="CF24576" s="62"/>
      <c r="CL24576" s="56" t="s">
        <v>10476</v>
      </c>
      <c r="CM24576" s="56" t="s">
        <v>213</v>
      </c>
      <c r="CN24576" s="56" t="s">
        <v>213</v>
      </c>
      <c r="CO24576" s="52"/>
      <c r="CP24576" s="52"/>
      <c r="CQ24576" s="52"/>
      <c r="CR24576" s="52"/>
      <c r="CS24576" s="52"/>
      <c r="CT24576" s="52"/>
      <c r="CU24576" s="33"/>
      <c r="CV24576" s="33"/>
    </row>
    <row r="24577" spans="74:100">
      <c r="BV24577" s="62"/>
      <c r="BW24577" s="62"/>
      <c r="BX24577" s="62"/>
      <c r="BY24577" s="62"/>
      <c r="BZ24577" s="62"/>
      <c r="CA24577" s="62"/>
      <c r="CB24577" s="62"/>
      <c r="CC24577" s="62"/>
      <c r="CD24577" s="62"/>
      <c r="CE24577" s="62"/>
      <c r="CF24577" s="62"/>
      <c r="CL24577" s="56" t="s">
        <v>10477</v>
      </c>
      <c r="CM24577" s="56" t="s">
        <v>213</v>
      </c>
      <c r="CN24577" s="56" t="s">
        <v>213</v>
      </c>
      <c r="CO24577" s="52"/>
      <c r="CP24577" s="52"/>
      <c r="CQ24577" s="52"/>
      <c r="CR24577" s="52"/>
      <c r="CS24577" s="52"/>
      <c r="CT24577" s="52"/>
      <c r="CU24577" s="33"/>
      <c r="CV24577" s="33"/>
    </row>
    <row r="24578" spans="74:100">
      <c r="BV24578" s="62"/>
      <c r="BW24578" s="62"/>
      <c r="BX24578" s="62"/>
      <c r="BY24578" s="62"/>
      <c r="BZ24578" s="62"/>
      <c r="CA24578" s="62"/>
      <c r="CB24578" s="62"/>
      <c r="CC24578" s="62"/>
      <c r="CD24578" s="62"/>
      <c r="CE24578" s="62"/>
      <c r="CF24578" s="62"/>
      <c r="CL24578" s="56" t="s">
        <v>24308</v>
      </c>
      <c r="CM24578" s="56" t="s">
        <v>213</v>
      </c>
      <c r="CN24578" s="56" t="s">
        <v>213</v>
      </c>
      <c r="CO24578" s="52"/>
      <c r="CP24578" s="52"/>
      <c r="CQ24578" s="52"/>
      <c r="CR24578" s="52"/>
      <c r="CS24578" s="52"/>
      <c r="CT24578" s="52"/>
      <c r="CU24578" s="33"/>
      <c r="CV24578" s="33"/>
    </row>
    <row r="24579" spans="74:100">
      <c r="BV24579" s="62"/>
      <c r="BW24579" s="62"/>
      <c r="BX24579" s="62"/>
      <c r="BY24579" s="62"/>
      <c r="BZ24579" s="62"/>
      <c r="CA24579" s="62"/>
      <c r="CB24579" s="62"/>
      <c r="CC24579" s="62"/>
      <c r="CD24579" s="62"/>
      <c r="CE24579" s="62"/>
      <c r="CF24579" s="62"/>
      <c r="CL24579" s="56" t="s">
        <v>24309</v>
      </c>
      <c r="CM24579" s="56" t="s">
        <v>213</v>
      </c>
      <c r="CN24579" s="56" t="s">
        <v>213</v>
      </c>
      <c r="CO24579" s="52"/>
      <c r="CP24579" s="52"/>
      <c r="CQ24579" s="52"/>
      <c r="CR24579" s="52"/>
      <c r="CS24579" s="52"/>
      <c r="CT24579" s="52"/>
      <c r="CU24579" s="33"/>
      <c r="CV24579" s="33"/>
    </row>
    <row r="24580" spans="74:100">
      <c r="BV24580" s="62"/>
      <c r="BW24580" s="62"/>
      <c r="BX24580" s="62"/>
      <c r="BY24580" s="62"/>
      <c r="BZ24580" s="62"/>
      <c r="CA24580" s="62"/>
      <c r="CB24580" s="62"/>
      <c r="CC24580" s="62"/>
      <c r="CD24580" s="62"/>
      <c r="CE24580" s="62"/>
      <c r="CF24580" s="62"/>
      <c r="CL24580" s="56" t="s">
        <v>14467</v>
      </c>
      <c r="CM24580" s="56" t="s">
        <v>214</v>
      </c>
      <c r="CN24580" s="56" t="s">
        <v>214</v>
      </c>
      <c r="CO24580" s="52"/>
      <c r="CP24580" s="52"/>
      <c r="CQ24580" s="52"/>
      <c r="CR24580" s="52"/>
      <c r="CS24580" s="52"/>
      <c r="CT24580" s="52"/>
      <c r="CU24580" s="33"/>
      <c r="CV24580" s="33"/>
    </row>
    <row r="24581" spans="74:100">
      <c r="BV24581" s="62"/>
      <c r="BW24581" s="62"/>
      <c r="BX24581" s="62"/>
      <c r="BY24581" s="62"/>
      <c r="BZ24581" s="62"/>
      <c r="CA24581" s="62"/>
      <c r="CB24581" s="62"/>
      <c r="CC24581" s="62"/>
      <c r="CD24581" s="62"/>
      <c r="CE24581" s="62"/>
      <c r="CF24581" s="62"/>
      <c r="CL24581" s="56" t="s">
        <v>14465</v>
      </c>
      <c r="CM24581" s="56" t="s">
        <v>214</v>
      </c>
      <c r="CN24581" s="56" t="s">
        <v>214</v>
      </c>
      <c r="CO24581" s="52"/>
      <c r="CP24581" s="52"/>
      <c r="CQ24581" s="52"/>
      <c r="CR24581" s="52"/>
      <c r="CS24581" s="52"/>
      <c r="CT24581" s="52"/>
      <c r="CU24581" s="33"/>
      <c r="CV24581" s="33"/>
    </row>
    <row r="24582" spans="74:100">
      <c r="BV24582" s="62"/>
      <c r="BW24582" s="62"/>
      <c r="BX24582" s="62"/>
      <c r="BY24582" s="62"/>
      <c r="BZ24582" s="62"/>
      <c r="CA24582" s="62"/>
      <c r="CB24582" s="62"/>
      <c r="CC24582" s="62"/>
      <c r="CD24582" s="62"/>
      <c r="CE24582" s="62"/>
      <c r="CF24582" s="62"/>
      <c r="CL24582" s="56" t="s">
        <v>24310</v>
      </c>
      <c r="CM24582" s="56" t="s">
        <v>214</v>
      </c>
      <c r="CN24582" s="56" t="s">
        <v>214</v>
      </c>
      <c r="CO24582" s="52"/>
      <c r="CP24582" s="52"/>
      <c r="CQ24582" s="52"/>
      <c r="CR24582" s="52"/>
      <c r="CS24582" s="52"/>
      <c r="CT24582" s="52"/>
      <c r="CU24582" s="33"/>
      <c r="CV24582" s="33"/>
    </row>
    <row r="24583" spans="74:100">
      <c r="BV24583" s="62"/>
      <c r="BW24583" s="62"/>
      <c r="BX24583" s="62"/>
      <c r="BY24583" s="62"/>
      <c r="BZ24583" s="62"/>
      <c r="CA24583" s="62"/>
      <c r="CB24583" s="62"/>
      <c r="CC24583" s="62"/>
      <c r="CD24583" s="62"/>
      <c r="CE24583" s="62"/>
      <c r="CF24583" s="62"/>
      <c r="CL24583" s="56" t="s">
        <v>14453</v>
      </c>
      <c r="CM24583" s="56" t="s">
        <v>214</v>
      </c>
      <c r="CN24583" s="56" t="s">
        <v>214</v>
      </c>
      <c r="CO24583" s="52"/>
      <c r="CP24583" s="52"/>
      <c r="CQ24583" s="52"/>
      <c r="CR24583" s="52"/>
      <c r="CS24583" s="52"/>
      <c r="CT24583" s="52"/>
      <c r="CU24583" s="33"/>
      <c r="CV24583" s="33"/>
    </row>
    <row r="24584" spans="74:100">
      <c r="BV24584" s="62"/>
      <c r="BW24584" s="62"/>
      <c r="BX24584" s="62"/>
      <c r="BY24584" s="62"/>
      <c r="BZ24584" s="62"/>
      <c r="CA24584" s="62"/>
      <c r="CB24584" s="62"/>
      <c r="CC24584" s="62"/>
      <c r="CD24584" s="62"/>
      <c r="CE24584" s="62"/>
      <c r="CF24584" s="62"/>
      <c r="CL24584" s="56" t="s">
        <v>14454</v>
      </c>
      <c r="CM24584" s="56" t="s">
        <v>214</v>
      </c>
      <c r="CN24584" s="56" t="s">
        <v>214</v>
      </c>
      <c r="CO24584" s="52"/>
      <c r="CP24584" s="52"/>
      <c r="CQ24584" s="52"/>
      <c r="CR24584" s="52"/>
      <c r="CS24584" s="52"/>
      <c r="CT24584" s="52"/>
      <c r="CU24584" s="33"/>
      <c r="CV24584" s="33"/>
    </row>
    <row r="24585" spans="74:100">
      <c r="BV24585" s="62"/>
      <c r="BW24585" s="62"/>
      <c r="BX24585" s="62"/>
      <c r="BY24585" s="62"/>
      <c r="BZ24585" s="62"/>
      <c r="CA24585" s="62"/>
      <c r="CB24585" s="62"/>
      <c r="CC24585" s="62"/>
      <c r="CD24585" s="62"/>
      <c r="CE24585" s="62"/>
      <c r="CF24585" s="62"/>
      <c r="CL24585" s="56" t="s">
        <v>13632</v>
      </c>
      <c r="CM24585" s="56" t="s">
        <v>214</v>
      </c>
      <c r="CN24585" s="56" t="s">
        <v>214</v>
      </c>
      <c r="CO24585" s="52"/>
      <c r="CP24585" s="52"/>
      <c r="CQ24585" s="52"/>
      <c r="CR24585" s="52"/>
      <c r="CS24585" s="52"/>
      <c r="CT24585" s="52"/>
      <c r="CU24585" s="33"/>
      <c r="CV24585" s="33"/>
    </row>
    <row r="24586" spans="74:100">
      <c r="BV24586" s="62"/>
      <c r="BW24586" s="62"/>
      <c r="BX24586" s="62"/>
      <c r="BY24586" s="62"/>
      <c r="BZ24586" s="62"/>
      <c r="CA24586" s="62"/>
      <c r="CB24586" s="62"/>
      <c r="CC24586" s="62"/>
      <c r="CD24586" s="62"/>
      <c r="CE24586" s="62"/>
      <c r="CF24586" s="62"/>
      <c r="CL24586" s="35" t="s">
        <v>13638</v>
      </c>
      <c r="CM24586" s="35" t="s">
        <v>217</v>
      </c>
      <c r="CN24586" s="35" t="s">
        <v>217</v>
      </c>
      <c r="CO24586" s="52"/>
      <c r="CP24586" s="52"/>
      <c r="CQ24586" s="52"/>
      <c r="CR24586" s="52"/>
      <c r="CS24586" s="52"/>
      <c r="CT24586" s="52"/>
      <c r="CU24586" s="33"/>
      <c r="CV24586" s="33"/>
    </row>
    <row r="24587" spans="74:100">
      <c r="BV24587" s="62"/>
      <c r="BW24587" s="62"/>
      <c r="BX24587" s="62"/>
      <c r="BY24587" s="62"/>
      <c r="BZ24587" s="62"/>
      <c r="CA24587" s="62"/>
      <c r="CB24587" s="62"/>
      <c r="CC24587" s="62"/>
      <c r="CD24587" s="62"/>
      <c r="CE24587" s="62"/>
      <c r="CF24587" s="62"/>
      <c r="CL24587" s="56" t="s">
        <v>13633</v>
      </c>
      <c r="CM24587" s="56" t="s">
        <v>214</v>
      </c>
      <c r="CN24587" s="56" t="s">
        <v>214</v>
      </c>
      <c r="CO24587" s="52"/>
      <c r="CP24587" s="52"/>
      <c r="CQ24587" s="52"/>
      <c r="CR24587" s="52"/>
      <c r="CS24587" s="52"/>
      <c r="CT24587" s="52"/>
      <c r="CU24587" s="33"/>
      <c r="CV24587" s="33"/>
    </row>
    <row r="24588" spans="74:100">
      <c r="BV24588" s="62"/>
      <c r="BW24588" s="62"/>
      <c r="BX24588" s="62"/>
      <c r="BY24588" s="62"/>
      <c r="BZ24588" s="62"/>
      <c r="CA24588" s="62"/>
      <c r="CB24588" s="62"/>
      <c r="CC24588" s="62"/>
      <c r="CD24588" s="62"/>
      <c r="CE24588" s="62"/>
      <c r="CF24588" s="62"/>
      <c r="CL24588" s="56" t="s">
        <v>13634</v>
      </c>
      <c r="CM24588" s="56" t="s">
        <v>214</v>
      </c>
      <c r="CN24588" s="56" t="s">
        <v>214</v>
      </c>
      <c r="CO24588" s="52"/>
      <c r="CP24588" s="52"/>
      <c r="CQ24588" s="52"/>
      <c r="CR24588" s="52"/>
      <c r="CS24588" s="52"/>
      <c r="CT24588" s="52"/>
      <c r="CU24588" s="33"/>
      <c r="CV24588" s="33"/>
    </row>
    <row r="24589" spans="74:100">
      <c r="BV24589" s="62"/>
      <c r="BW24589" s="62"/>
      <c r="BX24589" s="62"/>
      <c r="BY24589" s="62"/>
      <c r="BZ24589" s="62"/>
      <c r="CA24589" s="62"/>
      <c r="CB24589" s="62"/>
      <c r="CC24589" s="62"/>
      <c r="CD24589" s="62"/>
      <c r="CE24589" s="62"/>
      <c r="CF24589" s="62"/>
      <c r="CL24589" s="56" t="s">
        <v>13635</v>
      </c>
      <c r="CM24589" s="56" t="s">
        <v>216</v>
      </c>
      <c r="CN24589" s="56" t="s">
        <v>216</v>
      </c>
      <c r="CO24589" s="52"/>
      <c r="CP24589" s="52"/>
      <c r="CQ24589" s="52"/>
      <c r="CR24589" s="52"/>
      <c r="CS24589" s="52"/>
      <c r="CT24589" s="52"/>
      <c r="CU24589" s="33"/>
      <c r="CV24589" s="33"/>
    </row>
    <row r="24590" spans="74:100">
      <c r="BV24590" s="62"/>
      <c r="BW24590" s="62"/>
      <c r="BX24590" s="62"/>
      <c r="BY24590" s="62"/>
      <c r="BZ24590" s="62"/>
      <c r="CA24590" s="62"/>
      <c r="CB24590" s="62"/>
      <c r="CC24590" s="62"/>
      <c r="CD24590" s="62"/>
      <c r="CE24590" s="62"/>
      <c r="CF24590" s="62"/>
      <c r="CL24590" s="56" t="s">
        <v>13636</v>
      </c>
      <c r="CM24590" s="56" t="s">
        <v>216</v>
      </c>
      <c r="CN24590" s="56" t="s">
        <v>216</v>
      </c>
      <c r="CO24590" s="52"/>
      <c r="CP24590" s="52"/>
      <c r="CQ24590" s="52"/>
      <c r="CR24590" s="52"/>
      <c r="CS24590" s="52"/>
      <c r="CT24590" s="52"/>
      <c r="CU24590" s="33"/>
      <c r="CV24590" s="33"/>
    </row>
    <row r="24591" spans="74:100">
      <c r="BV24591" s="62"/>
      <c r="BW24591" s="62"/>
      <c r="BX24591" s="62"/>
      <c r="BY24591" s="62"/>
      <c r="BZ24591" s="62"/>
      <c r="CA24591" s="62"/>
      <c r="CB24591" s="62"/>
      <c r="CC24591" s="62"/>
      <c r="CD24591" s="62"/>
      <c r="CE24591" s="62"/>
      <c r="CF24591" s="62"/>
      <c r="CL24591" s="56" t="s">
        <v>13637</v>
      </c>
      <c r="CM24591" s="56" t="s">
        <v>216</v>
      </c>
      <c r="CN24591" s="56" t="s">
        <v>216</v>
      </c>
      <c r="CO24591" s="52"/>
      <c r="CP24591" s="52"/>
      <c r="CQ24591" s="52"/>
      <c r="CR24591" s="52"/>
      <c r="CS24591" s="52"/>
      <c r="CT24591" s="52"/>
      <c r="CU24591" s="33"/>
      <c r="CV24591" s="33"/>
    </row>
    <row r="24592" spans="74:100">
      <c r="BV24592" s="62"/>
      <c r="BW24592" s="62"/>
      <c r="BX24592" s="62"/>
      <c r="BY24592" s="62"/>
      <c r="BZ24592" s="62"/>
      <c r="CA24592" s="62"/>
      <c r="CB24592" s="62"/>
      <c r="CC24592" s="62"/>
      <c r="CD24592" s="62"/>
      <c r="CE24592" s="62"/>
      <c r="CF24592" s="62"/>
      <c r="CL24592" s="56" t="s">
        <v>13649</v>
      </c>
      <c r="CM24592" s="56" t="s">
        <v>216</v>
      </c>
      <c r="CN24592" s="56" t="s">
        <v>216</v>
      </c>
      <c r="CO24592" s="52"/>
      <c r="CP24592" s="52"/>
      <c r="CQ24592" s="52"/>
      <c r="CR24592" s="52"/>
      <c r="CS24592" s="52"/>
      <c r="CT24592" s="52"/>
      <c r="CU24592" s="33"/>
      <c r="CV24592" s="33"/>
    </row>
    <row r="24593" spans="74:100">
      <c r="BV24593" s="62"/>
      <c r="BW24593" s="62"/>
      <c r="BX24593" s="62"/>
      <c r="BY24593" s="62"/>
      <c r="BZ24593" s="62"/>
      <c r="CA24593" s="62"/>
      <c r="CB24593" s="62"/>
      <c r="CC24593" s="62"/>
      <c r="CD24593" s="62"/>
      <c r="CE24593" s="62"/>
      <c r="CF24593" s="62"/>
      <c r="CL24593" s="56" t="s">
        <v>13641</v>
      </c>
      <c r="CM24593" s="56" t="s">
        <v>214</v>
      </c>
      <c r="CN24593" s="56" t="s">
        <v>214</v>
      </c>
      <c r="CO24593" s="52"/>
      <c r="CP24593" s="52"/>
      <c r="CQ24593" s="52"/>
      <c r="CR24593" s="52"/>
      <c r="CS24593" s="52"/>
      <c r="CT24593" s="52"/>
      <c r="CU24593" s="33"/>
      <c r="CV24593" s="33"/>
    </row>
    <row r="24594" spans="74:100">
      <c r="BV24594" s="62"/>
      <c r="BW24594" s="62"/>
      <c r="BX24594" s="62"/>
      <c r="BY24594" s="62"/>
      <c r="BZ24594" s="62"/>
      <c r="CA24594" s="62"/>
      <c r="CB24594" s="62"/>
      <c r="CC24594" s="62"/>
      <c r="CD24594" s="62"/>
      <c r="CE24594" s="62"/>
      <c r="CF24594" s="62"/>
      <c r="CL24594" s="56" t="s">
        <v>26119</v>
      </c>
      <c r="CM24594" s="56" t="s">
        <v>216</v>
      </c>
      <c r="CN24594" s="56" t="s">
        <v>216</v>
      </c>
      <c r="CO24594" s="52"/>
      <c r="CP24594" s="52"/>
      <c r="CQ24594" s="52"/>
      <c r="CR24594" s="52"/>
      <c r="CS24594" s="52"/>
      <c r="CT24594" s="52"/>
      <c r="CU24594" s="33"/>
      <c r="CV24594" s="33"/>
    </row>
    <row r="24595" spans="74:100">
      <c r="BV24595" s="62"/>
      <c r="BW24595" s="62"/>
      <c r="BX24595" s="62"/>
      <c r="BY24595" s="62"/>
      <c r="BZ24595" s="62"/>
      <c r="CA24595" s="62"/>
      <c r="CB24595" s="62"/>
      <c r="CC24595" s="62"/>
      <c r="CD24595" s="62"/>
      <c r="CE24595" s="62"/>
      <c r="CF24595" s="62"/>
      <c r="CL24595" s="56" t="s">
        <v>13639</v>
      </c>
      <c r="CM24595" s="56" t="s">
        <v>216</v>
      </c>
      <c r="CN24595" s="56" t="s">
        <v>216</v>
      </c>
      <c r="CO24595" s="52"/>
      <c r="CP24595" s="52"/>
      <c r="CQ24595" s="52"/>
      <c r="CR24595" s="52"/>
      <c r="CS24595" s="52"/>
      <c r="CT24595" s="52"/>
      <c r="CU24595" s="33"/>
      <c r="CV24595" s="33"/>
    </row>
    <row r="24596" spans="74:100">
      <c r="BV24596" s="62"/>
      <c r="BW24596" s="62"/>
      <c r="BX24596" s="62"/>
      <c r="BY24596" s="62"/>
      <c r="BZ24596" s="62"/>
      <c r="CA24596" s="62"/>
      <c r="CB24596" s="62"/>
      <c r="CC24596" s="62"/>
      <c r="CD24596" s="62"/>
      <c r="CE24596" s="62"/>
      <c r="CF24596" s="62"/>
      <c r="CL24596" s="56" t="s">
        <v>26120</v>
      </c>
      <c r="CM24596" s="56" t="s">
        <v>214</v>
      </c>
      <c r="CN24596" s="56" t="s">
        <v>214</v>
      </c>
      <c r="CO24596" s="52"/>
      <c r="CP24596" s="52"/>
      <c r="CQ24596" s="52"/>
      <c r="CR24596" s="52"/>
      <c r="CS24596" s="52"/>
      <c r="CT24596" s="52"/>
      <c r="CU24596" s="33"/>
      <c r="CV24596" s="33"/>
    </row>
    <row r="24597" spans="74:100">
      <c r="BV24597" s="62"/>
      <c r="BW24597" s="62"/>
      <c r="BX24597" s="62"/>
      <c r="BY24597" s="62"/>
      <c r="BZ24597" s="62"/>
      <c r="CA24597" s="62"/>
      <c r="CB24597" s="62"/>
      <c r="CC24597" s="62"/>
      <c r="CD24597" s="62"/>
      <c r="CE24597" s="62"/>
      <c r="CF24597" s="62"/>
      <c r="CL24597" s="56" t="s">
        <v>26121</v>
      </c>
      <c r="CM24597" s="56" t="s">
        <v>214</v>
      </c>
      <c r="CN24597" s="56" t="s">
        <v>214</v>
      </c>
      <c r="CO24597" s="52"/>
      <c r="CP24597" s="52"/>
      <c r="CQ24597" s="52"/>
      <c r="CR24597" s="52"/>
      <c r="CS24597" s="52"/>
      <c r="CT24597" s="52"/>
      <c r="CU24597" s="33"/>
      <c r="CV24597" s="33"/>
    </row>
    <row r="24598" spans="74:100">
      <c r="BV24598" s="62"/>
      <c r="BW24598" s="62"/>
      <c r="BX24598" s="62"/>
      <c r="BY24598" s="62"/>
      <c r="BZ24598" s="62"/>
      <c r="CA24598" s="62"/>
      <c r="CB24598" s="62"/>
      <c r="CC24598" s="62"/>
      <c r="CD24598" s="62"/>
      <c r="CE24598" s="62"/>
      <c r="CF24598" s="62"/>
      <c r="CL24598" s="56" t="s">
        <v>26122</v>
      </c>
      <c r="CM24598" s="56" t="s">
        <v>214</v>
      </c>
      <c r="CN24598" s="56" t="s">
        <v>214</v>
      </c>
      <c r="CO24598" s="52"/>
      <c r="CP24598" s="52"/>
      <c r="CQ24598" s="52"/>
      <c r="CR24598" s="52"/>
      <c r="CS24598" s="52"/>
      <c r="CT24598" s="52"/>
      <c r="CU24598" s="33"/>
      <c r="CV24598" s="33"/>
    </row>
    <row r="24599" spans="74:100">
      <c r="BV24599" s="62"/>
      <c r="BW24599" s="62"/>
      <c r="BX24599" s="62"/>
      <c r="BY24599" s="62"/>
      <c r="BZ24599" s="62"/>
      <c r="CA24599" s="62"/>
      <c r="CB24599" s="62"/>
      <c r="CC24599" s="62"/>
      <c r="CD24599" s="62"/>
      <c r="CE24599" s="62"/>
      <c r="CF24599" s="62"/>
      <c r="CL24599" s="56" t="s">
        <v>13640</v>
      </c>
      <c r="CM24599" s="56" t="s">
        <v>214</v>
      </c>
      <c r="CN24599" s="56" t="s">
        <v>214</v>
      </c>
      <c r="CO24599" s="52"/>
      <c r="CP24599" s="52"/>
      <c r="CQ24599" s="52"/>
      <c r="CR24599" s="52"/>
      <c r="CS24599" s="52"/>
      <c r="CT24599" s="52"/>
      <c r="CU24599" s="33"/>
      <c r="CV24599" s="33"/>
    </row>
    <row r="24600" spans="74:100">
      <c r="BV24600" s="62"/>
      <c r="BW24600" s="62"/>
      <c r="BX24600" s="62"/>
      <c r="BY24600" s="62"/>
      <c r="BZ24600" s="62"/>
      <c r="CA24600" s="62"/>
      <c r="CB24600" s="62"/>
      <c r="CC24600" s="62"/>
      <c r="CD24600" s="62"/>
      <c r="CE24600" s="62"/>
      <c r="CF24600" s="62"/>
      <c r="CL24600" s="56" t="s">
        <v>24311</v>
      </c>
      <c r="CM24600" s="56" t="s">
        <v>214</v>
      </c>
      <c r="CN24600" s="56" t="s">
        <v>214</v>
      </c>
      <c r="CO24600" s="52"/>
      <c r="CP24600" s="52"/>
      <c r="CQ24600" s="52"/>
      <c r="CR24600" s="52"/>
      <c r="CS24600" s="52"/>
      <c r="CT24600" s="52"/>
      <c r="CU24600" s="33"/>
      <c r="CV24600" s="33"/>
    </row>
    <row r="24601" spans="74:100">
      <c r="BV24601" s="62"/>
      <c r="BW24601" s="62"/>
      <c r="BX24601" s="62"/>
      <c r="BY24601" s="62"/>
      <c r="BZ24601" s="62"/>
      <c r="CA24601" s="62"/>
      <c r="CB24601" s="62"/>
      <c r="CC24601" s="62"/>
      <c r="CD24601" s="62"/>
      <c r="CE24601" s="62"/>
      <c r="CF24601" s="62"/>
      <c r="CL24601" s="56" t="s">
        <v>13642</v>
      </c>
      <c r="CM24601" s="56" t="s">
        <v>214</v>
      </c>
      <c r="CN24601" s="56" t="s">
        <v>214</v>
      </c>
      <c r="CO24601" s="52"/>
      <c r="CP24601" s="52"/>
      <c r="CQ24601" s="52"/>
      <c r="CR24601" s="52"/>
      <c r="CS24601" s="52"/>
      <c r="CT24601" s="52"/>
      <c r="CU24601" s="33"/>
      <c r="CV24601" s="33"/>
    </row>
    <row r="24602" spans="74:100">
      <c r="BV24602" s="62"/>
      <c r="BW24602" s="62"/>
      <c r="BX24602" s="62"/>
      <c r="BY24602" s="62"/>
      <c r="BZ24602" s="62"/>
      <c r="CA24602" s="62"/>
      <c r="CB24602" s="62"/>
      <c r="CC24602" s="62"/>
      <c r="CD24602" s="62"/>
      <c r="CE24602" s="62"/>
      <c r="CF24602" s="62"/>
      <c r="CL24602" s="56" t="s">
        <v>26123</v>
      </c>
      <c r="CM24602" s="56" t="s">
        <v>216</v>
      </c>
      <c r="CN24602" s="56" t="s">
        <v>216</v>
      </c>
      <c r="CO24602" s="52"/>
      <c r="CP24602" s="52"/>
      <c r="CQ24602" s="52"/>
      <c r="CR24602" s="52"/>
      <c r="CS24602" s="52"/>
      <c r="CT24602" s="52"/>
      <c r="CU24602" s="33"/>
      <c r="CV24602" s="33"/>
    </row>
    <row r="24603" spans="74:100">
      <c r="BV24603" s="62"/>
      <c r="BW24603" s="62"/>
      <c r="BX24603" s="62"/>
      <c r="BY24603" s="62"/>
      <c r="BZ24603" s="62"/>
      <c r="CA24603" s="62"/>
      <c r="CB24603" s="62"/>
      <c r="CC24603" s="62"/>
      <c r="CD24603" s="62"/>
      <c r="CE24603" s="62"/>
      <c r="CF24603" s="62"/>
      <c r="CL24603" s="56" t="s">
        <v>26124</v>
      </c>
      <c r="CM24603" s="56" t="s">
        <v>214</v>
      </c>
      <c r="CN24603" s="56" t="s">
        <v>214</v>
      </c>
      <c r="CO24603" s="52"/>
      <c r="CP24603" s="52"/>
      <c r="CQ24603" s="52"/>
      <c r="CR24603" s="52"/>
      <c r="CS24603" s="52"/>
      <c r="CT24603" s="52"/>
      <c r="CU24603" s="33"/>
      <c r="CV24603" s="33"/>
    </row>
    <row r="24604" spans="74:100">
      <c r="BV24604" s="62"/>
      <c r="BW24604" s="62"/>
      <c r="BX24604" s="62"/>
      <c r="BY24604" s="62"/>
      <c r="BZ24604" s="62"/>
      <c r="CA24604" s="62"/>
      <c r="CB24604" s="62"/>
      <c r="CC24604" s="62"/>
      <c r="CD24604" s="62"/>
      <c r="CE24604" s="62"/>
      <c r="CF24604" s="62"/>
      <c r="CL24604" s="56" t="s">
        <v>26125</v>
      </c>
      <c r="CM24604" s="56" t="s">
        <v>214</v>
      </c>
      <c r="CN24604" s="56" t="s">
        <v>214</v>
      </c>
      <c r="CO24604" s="52"/>
      <c r="CP24604" s="52"/>
      <c r="CQ24604" s="52"/>
      <c r="CR24604" s="52"/>
      <c r="CS24604" s="52"/>
      <c r="CT24604" s="52"/>
      <c r="CU24604" s="33"/>
      <c r="CV24604" s="33"/>
    </row>
    <row r="24605" spans="74:100">
      <c r="BV24605" s="62"/>
      <c r="BW24605" s="62"/>
      <c r="BX24605" s="62"/>
      <c r="BY24605" s="62"/>
      <c r="BZ24605" s="62"/>
      <c r="CA24605" s="62"/>
      <c r="CB24605" s="62"/>
      <c r="CC24605" s="62"/>
      <c r="CD24605" s="62"/>
      <c r="CE24605" s="62"/>
      <c r="CF24605" s="62"/>
      <c r="CL24605" s="56" t="s">
        <v>13644</v>
      </c>
      <c r="CM24605" s="56" t="s">
        <v>214</v>
      </c>
      <c r="CN24605" s="56" t="s">
        <v>214</v>
      </c>
      <c r="CO24605" s="52"/>
      <c r="CP24605" s="52"/>
      <c r="CQ24605" s="52"/>
      <c r="CR24605" s="52"/>
      <c r="CS24605" s="52"/>
      <c r="CT24605" s="52"/>
      <c r="CU24605" s="33"/>
      <c r="CV24605" s="33"/>
    </row>
    <row r="24606" spans="74:100">
      <c r="BV24606" s="62"/>
      <c r="BW24606" s="62"/>
      <c r="BX24606" s="62"/>
      <c r="BY24606" s="62"/>
      <c r="BZ24606" s="62"/>
      <c r="CA24606" s="62"/>
      <c r="CB24606" s="62"/>
      <c r="CC24606" s="62"/>
      <c r="CD24606" s="62"/>
      <c r="CE24606" s="62"/>
      <c r="CF24606" s="62"/>
      <c r="CL24606" s="56" t="s">
        <v>13645</v>
      </c>
      <c r="CM24606" s="56" t="s">
        <v>214</v>
      </c>
      <c r="CN24606" s="56" t="s">
        <v>214</v>
      </c>
      <c r="CO24606" s="52"/>
      <c r="CP24606" s="52"/>
      <c r="CQ24606" s="52"/>
      <c r="CR24606" s="52"/>
      <c r="CS24606" s="52"/>
      <c r="CT24606" s="52"/>
      <c r="CU24606" s="33"/>
      <c r="CV24606" s="33"/>
    </row>
    <row r="24607" spans="74:100">
      <c r="BV24607" s="62"/>
      <c r="BW24607" s="62"/>
      <c r="BX24607" s="62"/>
      <c r="BY24607" s="62"/>
      <c r="BZ24607" s="62"/>
      <c r="CA24607" s="62"/>
      <c r="CB24607" s="62"/>
      <c r="CC24607" s="62"/>
      <c r="CD24607" s="62"/>
      <c r="CE24607" s="62"/>
      <c r="CF24607" s="62"/>
      <c r="CL24607" s="56" t="s">
        <v>13646</v>
      </c>
      <c r="CM24607" s="56" t="s">
        <v>214</v>
      </c>
      <c r="CN24607" s="56" t="s">
        <v>214</v>
      </c>
      <c r="CO24607" s="52"/>
      <c r="CP24607" s="52"/>
      <c r="CQ24607" s="52"/>
      <c r="CR24607" s="52"/>
      <c r="CS24607" s="52"/>
      <c r="CT24607" s="52"/>
      <c r="CU24607" s="33"/>
      <c r="CV24607" s="33"/>
    </row>
    <row r="24608" spans="74:100">
      <c r="BV24608" s="62"/>
      <c r="BW24608" s="62"/>
      <c r="BX24608" s="62"/>
      <c r="BY24608" s="62"/>
      <c r="BZ24608" s="62"/>
      <c r="CA24608" s="62"/>
      <c r="CB24608" s="62"/>
      <c r="CC24608" s="62"/>
      <c r="CD24608" s="62"/>
      <c r="CE24608" s="62"/>
      <c r="CF24608" s="62"/>
      <c r="CL24608" s="35" t="s">
        <v>13643</v>
      </c>
      <c r="CM24608" s="35" t="s">
        <v>217</v>
      </c>
      <c r="CN24608" s="35" t="s">
        <v>217</v>
      </c>
      <c r="CO24608" s="52"/>
      <c r="CP24608" s="52"/>
      <c r="CQ24608" s="52"/>
      <c r="CR24608" s="52"/>
      <c r="CS24608" s="52"/>
      <c r="CT24608" s="52"/>
      <c r="CU24608" s="33"/>
      <c r="CV24608" s="33"/>
    </row>
    <row r="24609" spans="74:100">
      <c r="BV24609" s="62"/>
      <c r="BW24609" s="62"/>
      <c r="BX24609" s="62"/>
      <c r="BY24609" s="62"/>
      <c r="BZ24609" s="62"/>
      <c r="CA24609" s="62"/>
      <c r="CB24609" s="62"/>
      <c r="CC24609" s="62"/>
      <c r="CD24609" s="62"/>
      <c r="CE24609" s="62"/>
      <c r="CF24609" s="62"/>
      <c r="CL24609" s="56" t="s">
        <v>26126</v>
      </c>
      <c r="CM24609" s="56" t="s">
        <v>216</v>
      </c>
      <c r="CN24609" s="56" t="s">
        <v>216</v>
      </c>
      <c r="CO24609" s="52"/>
      <c r="CP24609" s="52"/>
      <c r="CQ24609" s="52"/>
      <c r="CR24609" s="52"/>
      <c r="CS24609" s="52"/>
      <c r="CT24609" s="52"/>
      <c r="CU24609" s="33"/>
      <c r="CV24609" s="33"/>
    </row>
    <row r="24610" spans="74:100">
      <c r="BV24610" s="62"/>
      <c r="BW24610" s="62"/>
      <c r="BX24610" s="62"/>
      <c r="BY24610" s="62"/>
      <c r="BZ24610" s="62"/>
      <c r="CA24610" s="62"/>
      <c r="CB24610" s="62"/>
      <c r="CC24610" s="62"/>
      <c r="CD24610" s="62"/>
      <c r="CE24610" s="62"/>
      <c r="CF24610" s="62"/>
      <c r="CL24610" s="56" t="s">
        <v>26127</v>
      </c>
      <c r="CM24610" s="56" t="s">
        <v>216</v>
      </c>
      <c r="CN24610" s="56" t="s">
        <v>216</v>
      </c>
      <c r="CO24610" s="52"/>
      <c r="CP24610" s="52"/>
      <c r="CQ24610" s="52"/>
      <c r="CR24610" s="52"/>
      <c r="CS24610" s="52"/>
      <c r="CT24610" s="52"/>
      <c r="CU24610" s="33"/>
      <c r="CV24610" s="33"/>
    </row>
    <row r="24611" spans="74:100">
      <c r="BV24611" s="62"/>
      <c r="BW24611" s="62"/>
      <c r="BX24611" s="62"/>
      <c r="BY24611" s="62"/>
      <c r="BZ24611" s="62"/>
      <c r="CA24611" s="62"/>
      <c r="CB24611" s="62"/>
      <c r="CC24611" s="62"/>
      <c r="CD24611" s="62"/>
      <c r="CE24611" s="62"/>
      <c r="CF24611" s="62"/>
      <c r="CL24611" s="56" t="s">
        <v>26128</v>
      </c>
      <c r="CM24611" s="56" t="s">
        <v>216</v>
      </c>
      <c r="CN24611" s="56" t="s">
        <v>216</v>
      </c>
      <c r="CO24611" s="52"/>
      <c r="CP24611" s="52"/>
      <c r="CQ24611" s="52"/>
      <c r="CR24611" s="52"/>
      <c r="CS24611" s="52"/>
      <c r="CT24611" s="52"/>
      <c r="CU24611" s="33"/>
      <c r="CV24611" s="33"/>
    </row>
    <row r="24612" spans="74:100">
      <c r="BV24612" s="62"/>
      <c r="BW24612" s="62"/>
      <c r="BX24612" s="62"/>
      <c r="BY24612" s="62"/>
      <c r="BZ24612" s="62"/>
      <c r="CA24612" s="62"/>
      <c r="CB24612" s="62"/>
      <c r="CC24612" s="62"/>
      <c r="CD24612" s="62"/>
      <c r="CE24612" s="62"/>
      <c r="CF24612" s="62"/>
      <c r="CL24612" s="56" t="s">
        <v>26129</v>
      </c>
      <c r="CM24612" s="56" t="s">
        <v>216</v>
      </c>
      <c r="CN24612" s="56" t="s">
        <v>216</v>
      </c>
      <c r="CO24612" s="52"/>
      <c r="CP24612" s="52"/>
      <c r="CQ24612" s="52"/>
      <c r="CR24612" s="52"/>
      <c r="CS24612" s="52"/>
      <c r="CT24612" s="52"/>
      <c r="CU24612" s="33"/>
      <c r="CV24612" s="33"/>
    </row>
    <row r="24613" spans="74:100">
      <c r="BV24613" s="62"/>
      <c r="BW24613" s="62"/>
      <c r="BX24613" s="62"/>
      <c r="BY24613" s="62"/>
      <c r="BZ24613" s="62"/>
      <c r="CA24613" s="62"/>
      <c r="CB24613" s="62"/>
      <c r="CC24613" s="62"/>
      <c r="CD24613" s="62"/>
      <c r="CE24613" s="62"/>
      <c r="CF24613" s="62"/>
      <c r="CL24613" s="56" t="s">
        <v>26130</v>
      </c>
      <c r="CM24613" s="56" t="s">
        <v>216</v>
      </c>
      <c r="CN24613" s="56" t="s">
        <v>216</v>
      </c>
      <c r="CO24613" s="52"/>
      <c r="CP24613" s="52"/>
      <c r="CQ24613" s="52"/>
      <c r="CR24613" s="52"/>
      <c r="CS24613" s="52"/>
      <c r="CT24613" s="52"/>
      <c r="CU24613" s="33"/>
      <c r="CV24613" s="33"/>
    </row>
    <row r="24614" spans="74:100">
      <c r="BV24614" s="62"/>
      <c r="BW24614" s="62"/>
      <c r="BX24614" s="62"/>
      <c r="BY24614" s="62"/>
      <c r="BZ24614" s="62"/>
      <c r="CA24614" s="62"/>
      <c r="CB24614" s="62"/>
      <c r="CC24614" s="62"/>
      <c r="CD24614" s="62"/>
      <c r="CE24614" s="62"/>
      <c r="CF24614" s="62"/>
      <c r="CL24614" s="56" t="s">
        <v>26131</v>
      </c>
      <c r="CM24614" s="56" t="s">
        <v>216</v>
      </c>
      <c r="CN24614" s="56" t="s">
        <v>216</v>
      </c>
      <c r="CO24614" s="52"/>
      <c r="CP24614" s="52"/>
      <c r="CQ24614" s="52"/>
      <c r="CR24614" s="52"/>
      <c r="CS24614" s="52"/>
      <c r="CT24614" s="52"/>
      <c r="CU24614" s="33"/>
      <c r="CV24614" s="33"/>
    </row>
    <row r="24615" spans="74:100">
      <c r="BV24615" s="62"/>
      <c r="BW24615" s="62"/>
      <c r="BX24615" s="62"/>
      <c r="BY24615" s="62"/>
      <c r="BZ24615" s="62"/>
      <c r="CA24615" s="62"/>
      <c r="CB24615" s="62"/>
      <c r="CC24615" s="62"/>
      <c r="CD24615" s="62"/>
      <c r="CE24615" s="62"/>
      <c r="CF24615" s="62"/>
      <c r="CL24615" s="56" t="s">
        <v>26132</v>
      </c>
      <c r="CM24615" s="56" t="s">
        <v>216</v>
      </c>
      <c r="CN24615" s="56" t="s">
        <v>216</v>
      </c>
      <c r="CO24615" s="52"/>
      <c r="CP24615" s="52"/>
      <c r="CQ24615" s="52"/>
      <c r="CR24615" s="52"/>
      <c r="CS24615" s="52"/>
      <c r="CT24615" s="52"/>
      <c r="CU24615" s="33"/>
      <c r="CV24615" s="33"/>
    </row>
    <row r="24616" spans="74:100">
      <c r="BV24616" s="62"/>
      <c r="BW24616" s="62"/>
      <c r="BX24616" s="62"/>
      <c r="BY24616" s="62"/>
      <c r="BZ24616" s="62"/>
      <c r="CA24616" s="62"/>
      <c r="CB24616" s="62"/>
      <c r="CC24616" s="62"/>
      <c r="CD24616" s="62"/>
      <c r="CE24616" s="62"/>
      <c r="CF24616" s="62"/>
      <c r="CL24616" s="56" t="s">
        <v>26133</v>
      </c>
      <c r="CM24616" s="56" t="s">
        <v>216</v>
      </c>
      <c r="CN24616" s="56" t="s">
        <v>216</v>
      </c>
      <c r="CO24616" s="52"/>
      <c r="CP24616" s="52"/>
      <c r="CQ24616" s="52"/>
      <c r="CR24616" s="52"/>
      <c r="CS24616" s="52"/>
      <c r="CT24616" s="52"/>
      <c r="CU24616" s="33"/>
      <c r="CV24616" s="33"/>
    </row>
    <row r="24617" spans="74:100">
      <c r="BV24617" s="62"/>
      <c r="BW24617" s="62"/>
      <c r="BX24617" s="62"/>
      <c r="BY24617" s="62"/>
      <c r="BZ24617" s="62"/>
      <c r="CA24617" s="62"/>
      <c r="CB24617" s="62"/>
      <c r="CC24617" s="62"/>
      <c r="CD24617" s="62"/>
      <c r="CE24617" s="62"/>
      <c r="CF24617" s="62"/>
      <c r="CL24617" s="56" t="s">
        <v>26134</v>
      </c>
      <c r="CM24617" s="56" t="s">
        <v>216</v>
      </c>
      <c r="CN24617" s="56" t="s">
        <v>216</v>
      </c>
      <c r="CO24617" s="52"/>
      <c r="CP24617" s="52"/>
      <c r="CQ24617" s="52"/>
      <c r="CR24617" s="52"/>
      <c r="CS24617" s="52"/>
      <c r="CT24617" s="52"/>
      <c r="CU24617" s="33"/>
      <c r="CV24617" s="33"/>
    </row>
    <row r="24618" spans="74:100">
      <c r="BV24618" s="62"/>
      <c r="BW24618" s="62"/>
      <c r="BX24618" s="62"/>
      <c r="BY24618" s="62"/>
      <c r="BZ24618" s="62"/>
      <c r="CA24618" s="62"/>
      <c r="CB24618" s="62"/>
      <c r="CC24618" s="62"/>
      <c r="CD24618" s="62"/>
      <c r="CE24618" s="62"/>
      <c r="CF24618" s="62"/>
      <c r="CL24618" s="56" t="s">
        <v>26135</v>
      </c>
      <c r="CM24618" s="56" t="s">
        <v>216</v>
      </c>
      <c r="CN24618" s="56" t="s">
        <v>216</v>
      </c>
      <c r="CO24618" s="52"/>
      <c r="CP24618" s="52"/>
      <c r="CQ24618" s="52"/>
      <c r="CR24618" s="52"/>
      <c r="CS24618" s="52"/>
      <c r="CT24618" s="52"/>
      <c r="CU24618" s="33"/>
      <c r="CV24618" s="33"/>
    </row>
    <row r="24619" spans="74:100">
      <c r="BV24619" s="62"/>
      <c r="BW24619" s="62"/>
      <c r="BX24619" s="62"/>
      <c r="BY24619" s="62"/>
      <c r="BZ24619" s="62"/>
      <c r="CA24619" s="62"/>
      <c r="CB24619" s="62"/>
      <c r="CC24619" s="62"/>
      <c r="CD24619" s="62"/>
      <c r="CE24619" s="62"/>
      <c r="CF24619" s="62"/>
      <c r="CL24619" s="56" t="s">
        <v>24312</v>
      </c>
      <c r="CM24619" s="56" t="s">
        <v>216</v>
      </c>
      <c r="CN24619" s="56" t="s">
        <v>216</v>
      </c>
      <c r="CO24619" s="52"/>
      <c r="CP24619" s="52"/>
      <c r="CQ24619" s="52"/>
      <c r="CR24619" s="52"/>
      <c r="CS24619" s="52"/>
      <c r="CT24619" s="52"/>
      <c r="CU24619" s="33"/>
      <c r="CV24619" s="33"/>
    </row>
    <row r="24620" spans="74:100">
      <c r="BV24620" s="62"/>
      <c r="BW24620" s="62"/>
      <c r="BX24620" s="62"/>
      <c r="BY24620" s="62"/>
      <c r="BZ24620" s="62"/>
      <c r="CA24620" s="62"/>
      <c r="CB24620" s="62"/>
      <c r="CC24620" s="62"/>
      <c r="CD24620" s="62"/>
      <c r="CE24620" s="62"/>
      <c r="CF24620" s="62"/>
      <c r="CL24620" s="56" t="s">
        <v>24313</v>
      </c>
      <c r="CM24620" s="56" t="s">
        <v>216</v>
      </c>
      <c r="CN24620" s="56" t="s">
        <v>216</v>
      </c>
      <c r="CO24620" s="52"/>
      <c r="CP24620" s="52"/>
      <c r="CQ24620" s="52"/>
      <c r="CR24620" s="52"/>
      <c r="CS24620" s="52"/>
      <c r="CT24620" s="52"/>
      <c r="CU24620" s="33"/>
      <c r="CV24620" s="33"/>
    </row>
    <row r="24621" spans="74:100">
      <c r="BV24621" s="62"/>
      <c r="BW24621" s="62"/>
      <c r="BX24621" s="62"/>
      <c r="BY24621" s="62"/>
      <c r="BZ24621" s="62"/>
      <c r="CA24621" s="62"/>
      <c r="CB24621" s="62"/>
      <c r="CC24621" s="62"/>
      <c r="CD24621" s="62"/>
      <c r="CE24621" s="62"/>
      <c r="CF24621" s="62"/>
      <c r="CL24621" s="56" t="s">
        <v>24314</v>
      </c>
      <c r="CM24621" s="56" t="s">
        <v>216</v>
      </c>
      <c r="CN24621" s="56" t="s">
        <v>216</v>
      </c>
      <c r="CO24621" s="52"/>
      <c r="CP24621" s="52"/>
      <c r="CQ24621" s="52"/>
      <c r="CR24621" s="52"/>
      <c r="CS24621" s="52"/>
      <c r="CT24621" s="52"/>
      <c r="CU24621" s="33"/>
      <c r="CV24621" s="33"/>
    </row>
    <row r="24622" spans="74:100">
      <c r="BV24622" s="62"/>
      <c r="BW24622" s="62"/>
      <c r="BX24622" s="62"/>
      <c r="BY24622" s="62"/>
      <c r="BZ24622" s="62"/>
      <c r="CA24622" s="62"/>
      <c r="CB24622" s="62"/>
      <c r="CC24622" s="62"/>
      <c r="CD24622" s="62"/>
      <c r="CE24622" s="62"/>
      <c r="CF24622" s="62"/>
      <c r="CL24622" s="56" t="s">
        <v>13648</v>
      </c>
      <c r="CM24622" s="56" t="s">
        <v>216</v>
      </c>
      <c r="CN24622" s="56" t="s">
        <v>216</v>
      </c>
      <c r="CO24622" s="52"/>
      <c r="CP24622" s="52"/>
      <c r="CQ24622" s="52"/>
      <c r="CR24622" s="52"/>
      <c r="CS24622" s="52"/>
      <c r="CT24622" s="52"/>
      <c r="CU24622" s="33"/>
      <c r="CV24622" s="33"/>
    </row>
    <row r="24623" spans="74:100">
      <c r="BV24623" s="62"/>
      <c r="BW24623" s="62"/>
      <c r="BX24623" s="62"/>
      <c r="BY24623" s="62"/>
      <c r="BZ24623" s="62"/>
      <c r="CA24623" s="62"/>
      <c r="CB24623" s="62"/>
      <c r="CC24623" s="62"/>
      <c r="CD24623" s="62"/>
      <c r="CE24623" s="62"/>
      <c r="CF24623" s="62"/>
      <c r="CL24623" s="56" t="s">
        <v>26136</v>
      </c>
      <c r="CM24623" s="56" t="s">
        <v>216</v>
      </c>
      <c r="CN24623" s="56" t="s">
        <v>216</v>
      </c>
      <c r="CO24623" s="52"/>
      <c r="CP24623" s="52"/>
      <c r="CQ24623" s="52"/>
      <c r="CR24623" s="52"/>
      <c r="CS24623" s="52"/>
      <c r="CT24623" s="52"/>
      <c r="CU24623" s="33"/>
      <c r="CV24623" s="33"/>
    </row>
    <row r="24624" spans="74:100">
      <c r="BV24624" s="62"/>
      <c r="BW24624" s="62"/>
      <c r="BX24624" s="62"/>
      <c r="BY24624" s="62"/>
      <c r="BZ24624" s="62"/>
      <c r="CA24624" s="62"/>
      <c r="CB24624" s="62"/>
      <c r="CC24624" s="62"/>
      <c r="CD24624" s="62"/>
      <c r="CE24624" s="62"/>
      <c r="CF24624" s="62"/>
      <c r="CL24624" s="56" t="s">
        <v>24315</v>
      </c>
      <c r="CM24624" s="56" t="s">
        <v>216</v>
      </c>
      <c r="CN24624" s="56" t="s">
        <v>216</v>
      </c>
      <c r="CO24624" s="52"/>
      <c r="CP24624" s="52"/>
      <c r="CQ24624" s="52"/>
      <c r="CR24624" s="52"/>
      <c r="CS24624" s="52"/>
      <c r="CT24624" s="52"/>
      <c r="CU24624" s="33"/>
      <c r="CV24624" s="33"/>
    </row>
    <row r="24625" spans="74:100">
      <c r="BV24625" s="62"/>
      <c r="BW24625" s="62"/>
      <c r="BX24625" s="62"/>
      <c r="BY24625" s="62"/>
      <c r="BZ24625" s="62"/>
      <c r="CA24625" s="62"/>
      <c r="CB24625" s="62"/>
      <c r="CC24625" s="62"/>
      <c r="CD24625" s="62"/>
      <c r="CE24625" s="62"/>
      <c r="CF24625" s="62"/>
      <c r="CL24625" s="56" t="s">
        <v>13650</v>
      </c>
      <c r="CM24625" s="56" t="s">
        <v>216</v>
      </c>
      <c r="CN24625" s="56" t="s">
        <v>216</v>
      </c>
      <c r="CO24625" s="52"/>
      <c r="CP24625" s="52"/>
      <c r="CQ24625" s="52"/>
      <c r="CR24625" s="52"/>
      <c r="CS24625" s="52"/>
      <c r="CT24625" s="52"/>
      <c r="CU24625" s="33"/>
      <c r="CV24625" s="33"/>
    </row>
    <row r="24626" spans="74:100">
      <c r="BV24626" s="62"/>
      <c r="BW24626" s="62"/>
      <c r="BX24626" s="62"/>
      <c r="BY24626" s="62"/>
      <c r="BZ24626" s="62"/>
      <c r="CA24626" s="62"/>
      <c r="CB24626" s="62"/>
      <c r="CC24626" s="62"/>
      <c r="CD24626" s="62"/>
      <c r="CE24626" s="62"/>
      <c r="CF24626" s="62"/>
      <c r="CL24626" s="56" t="s">
        <v>24316</v>
      </c>
      <c r="CM24626" s="56" t="s">
        <v>216</v>
      </c>
      <c r="CN24626" s="56" t="s">
        <v>216</v>
      </c>
      <c r="CO24626" s="52"/>
      <c r="CP24626" s="52"/>
      <c r="CQ24626" s="52"/>
      <c r="CR24626" s="52"/>
      <c r="CS24626" s="52"/>
      <c r="CT24626" s="52"/>
      <c r="CU24626" s="33"/>
      <c r="CV24626" s="33"/>
    </row>
    <row r="24627" spans="74:100">
      <c r="BV24627" s="62"/>
      <c r="BW24627" s="62"/>
      <c r="BX24627" s="62"/>
      <c r="BY24627" s="62"/>
      <c r="BZ24627" s="62"/>
      <c r="CA24627" s="62"/>
      <c r="CB24627" s="62"/>
      <c r="CC24627" s="62"/>
      <c r="CD24627" s="62"/>
      <c r="CE24627" s="62"/>
      <c r="CF24627" s="62"/>
      <c r="CL24627" s="56" t="s">
        <v>13647</v>
      </c>
      <c r="CM24627" s="56" t="s">
        <v>214</v>
      </c>
      <c r="CN24627" s="56" t="s">
        <v>214</v>
      </c>
      <c r="CO24627" s="52"/>
      <c r="CP24627" s="52"/>
      <c r="CQ24627" s="52"/>
      <c r="CR24627" s="52"/>
      <c r="CS24627" s="52"/>
      <c r="CT24627" s="52"/>
      <c r="CU24627" s="33"/>
      <c r="CV24627" s="33"/>
    </row>
    <row r="24628" spans="74:100">
      <c r="BV24628" s="62"/>
      <c r="BW24628" s="62"/>
      <c r="BX24628" s="62"/>
      <c r="BY24628" s="62"/>
      <c r="BZ24628" s="62"/>
      <c r="CA24628" s="62"/>
      <c r="CB24628" s="62"/>
      <c r="CC24628" s="62"/>
      <c r="CD24628" s="62"/>
      <c r="CE24628" s="62"/>
      <c r="CF24628" s="62"/>
      <c r="CL24628" s="56" t="s">
        <v>24317</v>
      </c>
      <c r="CM24628" s="56" t="s">
        <v>214</v>
      </c>
      <c r="CN24628" s="56" t="s">
        <v>214</v>
      </c>
      <c r="CO24628" s="52"/>
      <c r="CP24628" s="52"/>
      <c r="CQ24628" s="52"/>
      <c r="CR24628" s="52"/>
      <c r="CS24628" s="52"/>
      <c r="CT24628" s="52"/>
      <c r="CU24628" s="33"/>
      <c r="CV24628" s="33"/>
    </row>
    <row r="24629" spans="74:100">
      <c r="BV24629" s="62"/>
      <c r="BW24629" s="62"/>
      <c r="BX24629" s="62"/>
      <c r="BY24629" s="62"/>
      <c r="BZ24629" s="62"/>
      <c r="CA24629" s="62"/>
      <c r="CB24629" s="62"/>
      <c r="CC24629" s="62"/>
      <c r="CD24629" s="62"/>
      <c r="CE24629" s="62"/>
      <c r="CF24629" s="62"/>
      <c r="CL24629" s="56" t="s">
        <v>13651</v>
      </c>
      <c r="CM24629" s="56" t="s">
        <v>216</v>
      </c>
      <c r="CN24629" s="56" t="s">
        <v>216</v>
      </c>
      <c r="CO24629" s="52"/>
      <c r="CP24629" s="52"/>
      <c r="CQ24629" s="52"/>
      <c r="CR24629" s="52"/>
      <c r="CS24629" s="52"/>
      <c r="CT24629" s="52"/>
      <c r="CU24629" s="33"/>
      <c r="CV24629" s="33"/>
    </row>
    <row r="24630" spans="74:100">
      <c r="BV24630" s="62"/>
      <c r="BW24630" s="62"/>
      <c r="BX24630" s="62"/>
      <c r="BY24630" s="62"/>
      <c r="BZ24630" s="62"/>
      <c r="CA24630" s="62"/>
      <c r="CB24630" s="62"/>
      <c r="CC24630" s="62"/>
      <c r="CD24630" s="62"/>
      <c r="CE24630" s="62"/>
      <c r="CF24630" s="62"/>
      <c r="CL24630" s="56" t="s">
        <v>26137</v>
      </c>
      <c r="CM24630" s="56" t="s">
        <v>216</v>
      </c>
      <c r="CN24630" s="56" t="s">
        <v>216</v>
      </c>
      <c r="CO24630" s="52"/>
      <c r="CP24630" s="52"/>
      <c r="CQ24630" s="52"/>
      <c r="CR24630" s="52"/>
      <c r="CS24630" s="52"/>
      <c r="CT24630" s="52"/>
      <c r="CU24630" s="33"/>
      <c r="CV24630" s="33"/>
    </row>
    <row r="24631" spans="74:100">
      <c r="BV24631" s="62"/>
      <c r="BW24631" s="62"/>
      <c r="BX24631" s="62"/>
      <c r="BY24631" s="62"/>
      <c r="BZ24631" s="62"/>
      <c r="CA24631" s="62"/>
      <c r="CB24631" s="62"/>
      <c r="CC24631" s="62"/>
      <c r="CD24631" s="62"/>
      <c r="CE24631" s="62"/>
      <c r="CF24631" s="62"/>
      <c r="CL24631" s="56" t="s">
        <v>13477</v>
      </c>
      <c r="CM24631" s="56" t="s">
        <v>213</v>
      </c>
      <c r="CN24631" s="56" t="s">
        <v>213</v>
      </c>
      <c r="CO24631" s="52"/>
      <c r="CP24631" s="52"/>
      <c r="CQ24631" s="52"/>
      <c r="CR24631" s="52"/>
      <c r="CS24631" s="52"/>
      <c r="CT24631" s="52"/>
      <c r="CU24631" s="33"/>
      <c r="CV24631" s="33"/>
    </row>
    <row r="24632" spans="74:100">
      <c r="BV24632" s="62"/>
      <c r="BW24632" s="62"/>
      <c r="BX24632" s="62"/>
      <c r="BY24632" s="62"/>
      <c r="BZ24632" s="62"/>
      <c r="CA24632" s="62"/>
      <c r="CB24632" s="62"/>
      <c r="CC24632" s="62"/>
      <c r="CD24632" s="62"/>
      <c r="CE24632" s="62"/>
      <c r="CF24632" s="62"/>
      <c r="CL24632" s="35" t="s">
        <v>13652</v>
      </c>
      <c r="CM24632" s="35" t="s">
        <v>217</v>
      </c>
      <c r="CN24632" s="35" t="s">
        <v>217</v>
      </c>
      <c r="CO24632" s="52"/>
      <c r="CP24632" s="52"/>
      <c r="CQ24632" s="52"/>
      <c r="CR24632" s="52"/>
      <c r="CS24632" s="52"/>
      <c r="CT24632" s="52"/>
      <c r="CU24632" s="33"/>
      <c r="CV24632" s="33"/>
    </row>
    <row r="24633" spans="74:100">
      <c r="BV24633" s="62"/>
      <c r="BW24633" s="62"/>
      <c r="BX24633" s="62"/>
      <c r="BY24633" s="62"/>
      <c r="BZ24633" s="62"/>
      <c r="CA24633" s="62"/>
      <c r="CB24633" s="62"/>
      <c r="CC24633" s="62"/>
      <c r="CD24633" s="62"/>
      <c r="CE24633" s="62"/>
      <c r="CF24633" s="62"/>
      <c r="CL24633" s="35" t="s">
        <v>13653</v>
      </c>
      <c r="CM24633" s="35" t="s">
        <v>217</v>
      </c>
      <c r="CN24633" s="35" t="s">
        <v>217</v>
      </c>
      <c r="CO24633" s="52"/>
      <c r="CP24633" s="52"/>
      <c r="CQ24633" s="52"/>
      <c r="CR24633" s="52"/>
      <c r="CS24633" s="52"/>
      <c r="CT24633" s="52"/>
      <c r="CU24633" s="33"/>
      <c r="CV24633" s="33"/>
    </row>
    <row r="24634" spans="74:100">
      <c r="BV24634" s="62"/>
      <c r="BW24634" s="62"/>
      <c r="BX24634" s="62"/>
      <c r="BY24634" s="62"/>
      <c r="BZ24634" s="62"/>
      <c r="CA24634" s="62"/>
      <c r="CB24634" s="62"/>
      <c r="CC24634" s="62"/>
      <c r="CD24634" s="62"/>
      <c r="CE24634" s="62"/>
      <c r="CF24634" s="62"/>
      <c r="CL24634" s="35" t="s">
        <v>13654</v>
      </c>
      <c r="CM24634" s="35" t="s">
        <v>217</v>
      </c>
      <c r="CN24634" s="35" t="s">
        <v>217</v>
      </c>
      <c r="CO24634" s="52"/>
      <c r="CP24634" s="52"/>
      <c r="CQ24634" s="52"/>
      <c r="CR24634" s="52"/>
      <c r="CS24634" s="52"/>
      <c r="CT24634" s="52"/>
      <c r="CU24634" s="33"/>
      <c r="CV24634" s="33"/>
    </row>
    <row r="24635" spans="74:100">
      <c r="BV24635" s="62"/>
      <c r="BW24635" s="62"/>
      <c r="BX24635" s="62"/>
      <c r="BY24635" s="62"/>
      <c r="BZ24635" s="62"/>
      <c r="CA24635" s="62"/>
      <c r="CB24635" s="62"/>
      <c r="CC24635" s="62"/>
      <c r="CD24635" s="62"/>
      <c r="CE24635" s="62"/>
      <c r="CF24635" s="62"/>
      <c r="CL24635" s="35" t="s">
        <v>13655</v>
      </c>
      <c r="CM24635" s="35" t="s">
        <v>217</v>
      </c>
      <c r="CN24635" s="35" t="s">
        <v>217</v>
      </c>
      <c r="CO24635" s="52"/>
      <c r="CP24635" s="52"/>
      <c r="CQ24635" s="52"/>
      <c r="CR24635" s="52"/>
      <c r="CS24635" s="52"/>
      <c r="CT24635" s="52"/>
      <c r="CU24635" s="33"/>
      <c r="CV24635" s="33"/>
    </row>
    <row r="24636" spans="74:100">
      <c r="BV24636" s="62"/>
      <c r="BW24636" s="62"/>
      <c r="BX24636" s="62"/>
      <c r="BY24636" s="62"/>
      <c r="BZ24636" s="62"/>
      <c r="CA24636" s="62"/>
      <c r="CB24636" s="62"/>
      <c r="CC24636" s="62"/>
      <c r="CD24636" s="62"/>
      <c r="CE24636" s="62"/>
      <c r="CF24636" s="62"/>
      <c r="CL24636" s="35" t="s">
        <v>13656</v>
      </c>
      <c r="CM24636" s="35" t="s">
        <v>217</v>
      </c>
      <c r="CN24636" s="35" t="s">
        <v>217</v>
      </c>
      <c r="CO24636" s="52"/>
      <c r="CP24636" s="52"/>
      <c r="CQ24636" s="52"/>
      <c r="CR24636" s="52"/>
      <c r="CS24636" s="52"/>
      <c r="CT24636" s="52"/>
      <c r="CU24636" s="33"/>
      <c r="CV24636" s="33"/>
    </row>
    <row r="24637" spans="74:100">
      <c r="BV24637" s="62"/>
      <c r="BW24637" s="62"/>
      <c r="BX24637" s="62"/>
      <c r="BY24637" s="62"/>
      <c r="BZ24637" s="62"/>
      <c r="CA24637" s="62"/>
      <c r="CB24637" s="62"/>
      <c r="CC24637" s="62"/>
      <c r="CD24637" s="62"/>
      <c r="CE24637" s="62"/>
      <c r="CF24637" s="62"/>
      <c r="CL24637" s="35" t="s">
        <v>13657</v>
      </c>
      <c r="CM24637" s="35" t="s">
        <v>217</v>
      </c>
      <c r="CN24637" s="35" t="s">
        <v>217</v>
      </c>
      <c r="CO24637" s="52"/>
      <c r="CP24637" s="52"/>
      <c r="CQ24637" s="52"/>
      <c r="CR24637" s="52"/>
      <c r="CS24637" s="52"/>
      <c r="CT24637" s="52"/>
      <c r="CU24637" s="33"/>
      <c r="CV24637" s="33"/>
    </row>
    <row r="24638" spans="74:100">
      <c r="BV24638" s="62"/>
      <c r="BW24638" s="62"/>
      <c r="BX24638" s="62"/>
      <c r="BY24638" s="62"/>
      <c r="BZ24638" s="62"/>
      <c r="CA24638" s="62"/>
      <c r="CB24638" s="62"/>
      <c r="CC24638" s="62"/>
      <c r="CD24638" s="62"/>
      <c r="CE24638" s="62"/>
      <c r="CF24638" s="62"/>
      <c r="CL24638" s="56" t="s">
        <v>5864</v>
      </c>
      <c r="CM24638" s="56" t="s">
        <v>214</v>
      </c>
      <c r="CN24638" s="56" t="s">
        <v>214</v>
      </c>
      <c r="CO24638" s="52"/>
      <c r="CP24638" s="52"/>
      <c r="CQ24638" s="52"/>
      <c r="CR24638" s="52"/>
      <c r="CS24638" s="52"/>
      <c r="CT24638" s="52"/>
      <c r="CU24638" s="33"/>
      <c r="CV24638" s="33"/>
    </row>
    <row r="24639" spans="74:100">
      <c r="BV24639" s="62"/>
      <c r="BW24639" s="62"/>
      <c r="BX24639" s="62"/>
      <c r="BY24639" s="62"/>
      <c r="BZ24639" s="62"/>
      <c r="CA24639" s="62"/>
      <c r="CB24639" s="62"/>
      <c r="CC24639" s="62"/>
      <c r="CD24639" s="62"/>
      <c r="CE24639" s="62"/>
      <c r="CF24639" s="62"/>
      <c r="CL24639" s="56" t="s">
        <v>5865</v>
      </c>
      <c r="CM24639" s="56" t="s">
        <v>215</v>
      </c>
      <c r="CN24639" s="56" t="s">
        <v>215</v>
      </c>
      <c r="CO24639" s="52"/>
      <c r="CP24639" s="52"/>
      <c r="CQ24639" s="52"/>
      <c r="CR24639" s="52"/>
      <c r="CS24639" s="52"/>
      <c r="CT24639" s="52"/>
      <c r="CU24639" s="33"/>
      <c r="CV24639" s="33"/>
    </row>
    <row r="24640" spans="74:100">
      <c r="BV24640" s="62"/>
      <c r="BW24640" s="62"/>
      <c r="BX24640" s="62"/>
      <c r="BY24640" s="62"/>
      <c r="BZ24640" s="62"/>
      <c r="CA24640" s="62"/>
      <c r="CB24640" s="62"/>
      <c r="CC24640" s="62"/>
      <c r="CD24640" s="62"/>
      <c r="CE24640" s="62"/>
      <c r="CF24640" s="62"/>
      <c r="CL24640" s="56" t="s">
        <v>5866</v>
      </c>
      <c r="CM24640" s="56" t="s">
        <v>214</v>
      </c>
      <c r="CN24640" s="56" t="s">
        <v>214</v>
      </c>
      <c r="CO24640" s="52"/>
      <c r="CP24640" s="52"/>
      <c r="CQ24640" s="52"/>
      <c r="CR24640" s="52"/>
      <c r="CS24640" s="52"/>
      <c r="CT24640" s="52"/>
      <c r="CU24640" s="33"/>
      <c r="CV24640" s="33"/>
    </row>
    <row r="24641" spans="74:100">
      <c r="BV24641" s="62"/>
      <c r="BW24641" s="62"/>
      <c r="BX24641" s="62"/>
      <c r="BY24641" s="62"/>
      <c r="BZ24641" s="62"/>
      <c r="CA24641" s="62"/>
      <c r="CB24641" s="62"/>
      <c r="CC24641" s="62"/>
      <c r="CD24641" s="62"/>
      <c r="CE24641" s="62"/>
      <c r="CF24641" s="62"/>
      <c r="CL24641" s="56" t="s">
        <v>26138</v>
      </c>
      <c r="CM24641" s="56" t="s">
        <v>214</v>
      </c>
      <c r="CN24641" s="56" t="s">
        <v>214</v>
      </c>
      <c r="CO24641" s="52"/>
      <c r="CP24641" s="52"/>
      <c r="CQ24641" s="52"/>
      <c r="CR24641" s="52"/>
      <c r="CS24641" s="52"/>
      <c r="CT24641" s="52"/>
      <c r="CU24641" s="33"/>
      <c r="CV24641" s="33"/>
    </row>
    <row r="24642" spans="74:100">
      <c r="BV24642" s="62"/>
      <c r="BW24642" s="62"/>
      <c r="BX24642" s="62"/>
      <c r="BY24642" s="62"/>
      <c r="BZ24642" s="62"/>
      <c r="CA24642" s="62"/>
      <c r="CB24642" s="62"/>
      <c r="CC24642" s="62"/>
      <c r="CD24642" s="62"/>
      <c r="CE24642" s="62"/>
      <c r="CF24642" s="62"/>
      <c r="CL24642" s="56" t="s">
        <v>26139</v>
      </c>
      <c r="CM24642" s="56" t="s">
        <v>214</v>
      </c>
      <c r="CN24642" s="56" t="s">
        <v>214</v>
      </c>
      <c r="CO24642" s="52"/>
      <c r="CP24642" s="52"/>
      <c r="CQ24642" s="52"/>
      <c r="CR24642" s="52"/>
      <c r="CS24642" s="52"/>
      <c r="CT24642" s="52"/>
      <c r="CU24642" s="33"/>
      <c r="CV24642" s="33"/>
    </row>
    <row r="24643" spans="74:100">
      <c r="BV24643" s="62"/>
      <c r="BW24643" s="62"/>
      <c r="BX24643" s="62"/>
      <c r="BY24643" s="62"/>
      <c r="BZ24643" s="62"/>
      <c r="CA24643" s="62"/>
      <c r="CB24643" s="62"/>
      <c r="CC24643" s="62"/>
      <c r="CD24643" s="62"/>
      <c r="CE24643" s="62"/>
      <c r="CF24643" s="62"/>
      <c r="CL24643" s="56" t="s">
        <v>26140</v>
      </c>
      <c r="CM24643" s="56" t="s">
        <v>214</v>
      </c>
      <c r="CN24643" s="56" t="s">
        <v>214</v>
      </c>
      <c r="CO24643" s="52"/>
      <c r="CP24643" s="52"/>
      <c r="CQ24643" s="52"/>
      <c r="CR24643" s="52"/>
      <c r="CS24643" s="52"/>
      <c r="CT24643" s="52"/>
      <c r="CU24643" s="33"/>
      <c r="CV24643" s="33"/>
    </row>
    <row r="24644" spans="74:100">
      <c r="BV24644" s="62"/>
      <c r="BW24644" s="62"/>
      <c r="BX24644" s="62"/>
      <c r="BY24644" s="62"/>
      <c r="BZ24644" s="62"/>
      <c r="CA24644" s="62"/>
      <c r="CB24644" s="62"/>
      <c r="CC24644" s="62"/>
      <c r="CD24644" s="62"/>
      <c r="CE24644" s="62"/>
      <c r="CF24644" s="62"/>
      <c r="CL24644" s="56" t="s">
        <v>13675</v>
      </c>
      <c r="CM24644" s="56" t="s">
        <v>214</v>
      </c>
      <c r="CN24644" s="56" t="s">
        <v>214</v>
      </c>
      <c r="CO24644" s="52"/>
      <c r="CP24644" s="52"/>
      <c r="CQ24644" s="52"/>
      <c r="CR24644" s="52"/>
      <c r="CS24644" s="52"/>
      <c r="CT24644" s="52"/>
      <c r="CU24644" s="33"/>
      <c r="CV24644" s="33"/>
    </row>
    <row r="24645" spans="74:100">
      <c r="BV24645" s="62"/>
      <c r="BW24645" s="62"/>
      <c r="BX24645" s="62"/>
      <c r="BY24645" s="62"/>
      <c r="BZ24645" s="62"/>
      <c r="CA24645" s="62"/>
      <c r="CB24645" s="62"/>
      <c r="CC24645" s="62"/>
      <c r="CD24645" s="62"/>
      <c r="CE24645" s="62"/>
      <c r="CF24645" s="62"/>
      <c r="CL24645" s="56" t="s">
        <v>13676</v>
      </c>
      <c r="CM24645" s="56" t="s">
        <v>214</v>
      </c>
      <c r="CN24645" s="56" t="s">
        <v>214</v>
      </c>
      <c r="CO24645" s="52"/>
      <c r="CP24645" s="52"/>
      <c r="CQ24645" s="52"/>
      <c r="CR24645" s="52"/>
      <c r="CS24645" s="52"/>
      <c r="CT24645" s="52"/>
      <c r="CU24645" s="33"/>
      <c r="CV24645" s="33"/>
    </row>
    <row r="24646" spans="74:100">
      <c r="BV24646" s="62"/>
      <c r="BW24646" s="62"/>
      <c r="BX24646" s="62"/>
      <c r="BY24646" s="62"/>
      <c r="BZ24646" s="62"/>
      <c r="CA24646" s="62"/>
      <c r="CB24646" s="62"/>
      <c r="CC24646" s="62"/>
      <c r="CD24646" s="62"/>
      <c r="CE24646" s="62"/>
      <c r="CF24646" s="62"/>
      <c r="CL24646" s="56" t="s">
        <v>13677</v>
      </c>
      <c r="CM24646" s="56" t="s">
        <v>216</v>
      </c>
      <c r="CN24646" s="56" t="s">
        <v>216</v>
      </c>
      <c r="CO24646" s="52"/>
      <c r="CP24646" s="52"/>
      <c r="CQ24646" s="52"/>
      <c r="CR24646" s="52"/>
      <c r="CS24646" s="52"/>
      <c r="CT24646" s="52"/>
      <c r="CU24646" s="33"/>
      <c r="CV24646" s="33"/>
    </row>
    <row r="24647" spans="74:100">
      <c r="BV24647" s="62"/>
      <c r="BW24647" s="62"/>
      <c r="BX24647" s="62"/>
      <c r="BY24647" s="62"/>
      <c r="BZ24647" s="62"/>
      <c r="CA24647" s="62"/>
      <c r="CB24647" s="62"/>
      <c r="CC24647" s="62"/>
      <c r="CD24647" s="62"/>
      <c r="CE24647" s="62"/>
      <c r="CF24647" s="62"/>
      <c r="CL24647" s="56" t="s">
        <v>13681</v>
      </c>
      <c r="CM24647" s="56" t="s">
        <v>213</v>
      </c>
      <c r="CN24647" s="56" t="s">
        <v>213</v>
      </c>
      <c r="CO24647" s="52"/>
      <c r="CP24647" s="52"/>
      <c r="CQ24647" s="52"/>
      <c r="CR24647" s="52"/>
      <c r="CS24647" s="52"/>
      <c r="CT24647" s="52"/>
      <c r="CU24647" s="33"/>
      <c r="CV24647" s="33"/>
    </row>
    <row r="24648" spans="74:100">
      <c r="BV24648" s="62"/>
      <c r="BW24648" s="62"/>
      <c r="BX24648" s="62"/>
      <c r="BY24648" s="62"/>
      <c r="BZ24648" s="62"/>
      <c r="CA24648" s="62"/>
      <c r="CB24648" s="62"/>
      <c r="CC24648" s="62"/>
      <c r="CD24648" s="62"/>
      <c r="CE24648" s="62"/>
      <c r="CF24648" s="62"/>
      <c r="CL24648" s="35" t="s">
        <v>29847</v>
      </c>
      <c r="CM24648" s="35" t="s">
        <v>217</v>
      </c>
      <c r="CN24648" s="35" t="s">
        <v>217</v>
      </c>
      <c r="CO24648" s="52"/>
      <c r="CP24648" s="52"/>
      <c r="CQ24648" s="52"/>
      <c r="CR24648" s="52"/>
      <c r="CS24648" s="52"/>
      <c r="CT24648" s="52"/>
      <c r="CU24648" s="33"/>
      <c r="CV24648" s="33"/>
    </row>
    <row r="24649" spans="74:100">
      <c r="BV24649" s="62"/>
      <c r="BW24649" s="62"/>
      <c r="BX24649" s="62"/>
      <c r="BY24649" s="62"/>
      <c r="BZ24649" s="62"/>
      <c r="CA24649" s="62"/>
      <c r="CB24649" s="62"/>
      <c r="CC24649" s="62"/>
      <c r="CD24649" s="62"/>
      <c r="CE24649" s="62"/>
      <c r="CF24649" s="62"/>
      <c r="CL24649" s="56" t="s">
        <v>29848</v>
      </c>
      <c r="CM24649" s="56" t="s">
        <v>215</v>
      </c>
      <c r="CN24649" s="56" t="s">
        <v>215</v>
      </c>
      <c r="CO24649" s="52"/>
      <c r="CP24649" s="52"/>
      <c r="CQ24649" s="52"/>
      <c r="CR24649" s="52"/>
      <c r="CS24649" s="52"/>
      <c r="CT24649" s="52"/>
      <c r="CU24649" s="33"/>
      <c r="CV24649" s="33"/>
    </row>
    <row r="24650" spans="74:100">
      <c r="BV24650" s="62"/>
      <c r="BW24650" s="62"/>
      <c r="BX24650" s="62"/>
      <c r="BY24650" s="62"/>
      <c r="BZ24650" s="62"/>
      <c r="CA24650" s="62"/>
      <c r="CB24650" s="62"/>
      <c r="CC24650" s="62"/>
      <c r="CD24650" s="62"/>
      <c r="CE24650" s="62"/>
      <c r="CF24650" s="62"/>
      <c r="CL24650" s="56" t="s">
        <v>29849</v>
      </c>
      <c r="CM24650" s="56" t="s">
        <v>215</v>
      </c>
      <c r="CN24650" s="56" t="s">
        <v>215</v>
      </c>
      <c r="CO24650" s="52"/>
      <c r="CP24650" s="52"/>
      <c r="CQ24650" s="52"/>
      <c r="CR24650" s="52"/>
      <c r="CS24650" s="52"/>
      <c r="CT24650" s="52"/>
      <c r="CU24650" s="33"/>
      <c r="CV24650" s="33"/>
    </row>
    <row r="24651" spans="74:100">
      <c r="BV24651" s="62"/>
      <c r="BW24651" s="62"/>
      <c r="BX24651" s="62"/>
      <c r="BY24651" s="62"/>
      <c r="BZ24651" s="62"/>
      <c r="CA24651" s="62"/>
      <c r="CB24651" s="62"/>
      <c r="CC24651" s="62"/>
      <c r="CD24651" s="62"/>
      <c r="CE24651" s="62"/>
      <c r="CF24651" s="62"/>
      <c r="CL24651" s="56" t="s">
        <v>29850</v>
      </c>
      <c r="CM24651" s="56" t="s">
        <v>215</v>
      </c>
      <c r="CN24651" s="56" t="s">
        <v>215</v>
      </c>
      <c r="CO24651" s="52"/>
      <c r="CP24651" s="52"/>
      <c r="CQ24651" s="52"/>
      <c r="CR24651" s="52"/>
      <c r="CS24651" s="52"/>
      <c r="CT24651" s="52"/>
      <c r="CU24651" s="33"/>
      <c r="CV24651" s="33"/>
    </row>
    <row r="24652" spans="74:100">
      <c r="BV24652" s="62"/>
      <c r="BW24652" s="62"/>
      <c r="BX24652" s="62"/>
      <c r="BY24652" s="62"/>
      <c r="BZ24652" s="62"/>
      <c r="CA24652" s="62"/>
      <c r="CB24652" s="62"/>
      <c r="CC24652" s="62"/>
      <c r="CD24652" s="62"/>
      <c r="CE24652" s="62"/>
      <c r="CF24652" s="62"/>
      <c r="CL24652" s="56" t="s">
        <v>29851</v>
      </c>
      <c r="CM24652" s="56" t="s">
        <v>215</v>
      </c>
      <c r="CN24652" s="56" t="s">
        <v>215</v>
      </c>
      <c r="CO24652" s="52"/>
      <c r="CP24652" s="52"/>
      <c r="CQ24652" s="52"/>
      <c r="CR24652" s="52"/>
      <c r="CS24652" s="52"/>
      <c r="CT24652" s="52"/>
      <c r="CU24652" s="33"/>
      <c r="CV24652" s="33"/>
    </row>
    <row r="24653" spans="74:100">
      <c r="BV24653" s="62"/>
      <c r="BW24653" s="62"/>
      <c r="BX24653" s="62"/>
      <c r="BY24653" s="62"/>
      <c r="BZ24653" s="62"/>
      <c r="CA24653" s="62"/>
      <c r="CB24653" s="62"/>
      <c r="CC24653" s="62"/>
      <c r="CD24653" s="62"/>
      <c r="CE24653" s="62"/>
      <c r="CF24653" s="62"/>
      <c r="CL24653" s="56" t="s">
        <v>11717</v>
      </c>
      <c r="CM24653" s="56" t="s">
        <v>215</v>
      </c>
      <c r="CN24653" s="56" t="s">
        <v>215</v>
      </c>
      <c r="CO24653" s="52"/>
      <c r="CP24653" s="52"/>
      <c r="CQ24653" s="52"/>
      <c r="CR24653" s="52"/>
      <c r="CS24653" s="52"/>
      <c r="CT24653" s="52"/>
      <c r="CU24653" s="33"/>
      <c r="CV24653" s="33"/>
    </row>
    <row r="24654" spans="74:100">
      <c r="BV24654" s="62"/>
      <c r="BW24654" s="62"/>
      <c r="BX24654" s="62"/>
      <c r="BY24654" s="62"/>
      <c r="BZ24654" s="62"/>
      <c r="CA24654" s="62"/>
      <c r="CB24654" s="62"/>
      <c r="CC24654" s="62"/>
      <c r="CD24654" s="62"/>
      <c r="CE24654" s="62"/>
      <c r="CF24654" s="62"/>
      <c r="CL24654" s="35" t="s">
        <v>13682</v>
      </c>
      <c r="CM24654" s="35" t="s">
        <v>217</v>
      </c>
      <c r="CN24654" s="35" t="s">
        <v>217</v>
      </c>
      <c r="CO24654" s="52"/>
      <c r="CP24654" s="52"/>
      <c r="CQ24654" s="52"/>
      <c r="CR24654" s="52"/>
      <c r="CS24654" s="52"/>
      <c r="CT24654" s="52"/>
      <c r="CU24654" s="33"/>
      <c r="CV24654" s="33"/>
    </row>
    <row r="24655" spans="74:100">
      <c r="BV24655" s="62"/>
      <c r="BW24655" s="62"/>
      <c r="BX24655" s="62"/>
      <c r="BY24655" s="62"/>
      <c r="BZ24655" s="62"/>
      <c r="CA24655" s="62"/>
      <c r="CB24655" s="62"/>
      <c r="CC24655" s="62"/>
      <c r="CD24655" s="62"/>
      <c r="CE24655" s="62"/>
      <c r="CF24655" s="62"/>
      <c r="CL24655" s="56" t="s">
        <v>13683</v>
      </c>
      <c r="CM24655" s="56" t="s">
        <v>215</v>
      </c>
      <c r="CN24655" s="56" t="s">
        <v>215</v>
      </c>
      <c r="CO24655" s="52"/>
      <c r="CP24655" s="52"/>
      <c r="CQ24655" s="52"/>
      <c r="CR24655" s="52"/>
      <c r="CS24655" s="52"/>
      <c r="CT24655" s="52"/>
      <c r="CU24655" s="33"/>
      <c r="CV24655" s="33"/>
    </row>
    <row r="24656" spans="74:100">
      <c r="BV24656" s="62"/>
      <c r="BW24656" s="62"/>
      <c r="BX24656" s="62"/>
      <c r="BY24656" s="62"/>
      <c r="BZ24656" s="62"/>
      <c r="CA24656" s="62"/>
      <c r="CB24656" s="62"/>
      <c r="CC24656" s="62"/>
      <c r="CD24656" s="62"/>
      <c r="CE24656" s="62"/>
      <c r="CF24656" s="62"/>
      <c r="CL24656" s="56" t="s">
        <v>13684</v>
      </c>
      <c r="CM24656" s="56" t="s">
        <v>215</v>
      </c>
      <c r="CN24656" s="56" t="s">
        <v>215</v>
      </c>
      <c r="CO24656" s="52"/>
      <c r="CP24656" s="52"/>
      <c r="CQ24656" s="52"/>
      <c r="CR24656" s="52"/>
      <c r="CS24656" s="52"/>
      <c r="CT24656" s="52"/>
      <c r="CU24656" s="33"/>
      <c r="CV24656" s="33"/>
    </row>
    <row r="24657" spans="74:100">
      <c r="BV24657" s="62"/>
      <c r="BW24657" s="62"/>
      <c r="BX24657" s="62"/>
      <c r="BY24657" s="62"/>
      <c r="BZ24657" s="62"/>
      <c r="CA24657" s="62"/>
      <c r="CB24657" s="62"/>
      <c r="CC24657" s="62"/>
      <c r="CD24657" s="62"/>
      <c r="CE24657" s="62"/>
      <c r="CF24657" s="62"/>
      <c r="CL24657" s="56" t="s">
        <v>13693</v>
      </c>
      <c r="CM24657" s="56" t="s">
        <v>217</v>
      </c>
      <c r="CN24657" s="56" t="s">
        <v>217</v>
      </c>
      <c r="CO24657" s="52"/>
      <c r="CP24657" s="52"/>
      <c r="CQ24657" s="52"/>
      <c r="CR24657" s="52"/>
      <c r="CS24657" s="52"/>
      <c r="CT24657" s="52"/>
      <c r="CU24657" s="33"/>
      <c r="CV24657" s="33"/>
    </row>
    <row r="24658" spans="74:100">
      <c r="BV24658" s="62"/>
      <c r="BW24658" s="62"/>
      <c r="BX24658" s="62"/>
      <c r="BY24658" s="62"/>
      <c r="BZ24658" s="62"/>
      <c r="CA24658" s="62"/>
      <c r="CB24658" s="62"/>
      <c r="CC24658" s="62"/>
      <c r="CD24658" s="62"/>
      <c r="CE24658" s="62"/>
      <c r="CF24658" s="62"/>
      <c r="CL24658" s="35" t="s">
        <v>29852</v>
      </c>
      <c r="CM24658" s="35" t="s">
        <v>217</v>
      </c>
      <c r="CN24658" s="35" t="s">
        <v>217</v>
      </c>
      <c r="CO24658" s="52"/>
      <c r="CP24658" s="52"/>
      <c r="CQ24658" s="52"/>
      <c r="CR24658" s="52"/>
      <c r="CS24658" s="52"/>
      <c r="CT24658" s="52"/>
      <c r="CU24658" s="33"/>
      <c r="CV24658" s="33"/>
    </row>
    <row r="24659" spans="74:100">
      <c r="BV24659" s="62"/>
      <c r="BW24659" s="62"/>
      <c r="BX24659" s="62"/>
      <c r="BY24659" s="62"/>
      <c r="BZ24659" s="62"/>
      <c r="CA24659" s="62"/>
      <c r="CB24659" s="62"/>
      <c r="CC24659" s="62"/>
      <c r="CD24659" s="62"/>
      <c r="CE24659" s="62"/>
      <c r="CF24659" s="62"/>
      <c r="CL24659" s="35" t="s">
        <v>29853</v>
      </c>
      <c r="CM24659" s="35" t="s">
        <v>217</v>
      </c>
      <c r="CN24659" s="35" t="s">
        <v>217</v>
      </c>
      <c r="CO24659" s="52"/>
      <c r="CP24659" s="52"/>
      <c r="CQ24659" s="52"/>
      <c r="CR24659" s="52"/>
      <c r="CS24659" s="52"/>
      <c r="CT24659" s="52"/>
      <c r="CU24659" s="33"/>
      <c r="CV24659" s="33"/>
    </row>
    <row r="24660" spans="74:100">
      <c r="BV24660" s="62"/>
      <c r="BW24660" s="62"/>
      <c r="BX24660" s="62"/>
      <c r="BY24660" s="62"/>
      <c r="BZ24660" s="62"/>
      <c r="CA24660" s="62"/>
      <c r="CB24660" s="62"/>
      <c r="CC24660" s="62"/>
      <c r="CD24660" s="62"/>
      <c r="CE24660" s="62"/>
      <c r="CF24660" s="62"/>
      <c r="CL24660" s="56" t="s">
        <v>26141</v>
      </c>
      <c r="CM24660" s="56" t="s">
        <v>217</v>
      </c>
      <c r="CN24660" s="56" t="s">
        <v>217</v>
      </c>
      <c r="CO24660" s="52"/>
      <c r="CP24660" s="52"/>
      <c r="CQ24660" s="52"/>
      <c r="CR24660" s="52"/>
      <c r="CS24660" s="52"/>
      <c r="CT24660" s="52"/>
      <c r="CU24660" s="33"/>
      <c r="CV24660" s="33"/>
    </row>
    <row r="24661" spans="74:100">
      <c r="BV24661" s="62"/>
      <c r="BW24661" s="62"/>
      <c r="BX24661" s="62"/>
      <c r="BY24661" s="62"/>
      <c r="BZ24661" s="62"/>
      <c r="CA24661" s="62"/>
      <c r="CB24661" s="62"/>
      <c r="CC24661" s="62"/>
      <c r="CD24661" s="62"/>
      <c r="CE24661" s="62"/>
      <c r="CF24661" s="62"/>
      <c r="CL24661" s="35" t="s">
        <v>13692</v>
      </c>
      <c r="CM24661" s="35" t="s">
        <v>217</v>
      </c>
      <c r="CN24661" s="35" t="s">
        <v>217</v>
      </c>
      <c r="CO24661" s="52"/>
      <c r="CP24661" s="52"/>
      <c r="CQ24661" s="52"/>
      <c r="CR24661" s="52"/>
      <c r="CS24661" s="52"/>
      <c r="CT24661" s="52"/>
      <c r="CU24661" s="33"/>
      <c r="CV24661" s="33"/>
    </row>
    <row r="24662" spans="74:100">
      <c r="BV24662" s="62"/>
      <c r="BW24662" s="62"/>
      <c r="BX24662" s="62"/>
      <c r="BY24662" s="62"/>
      <c r="BZ24662" s="62"/>
      <c r="CA24662" s="62"/>
      <c r="CB24662" s="62"/>
      <c r="CC24662" s="62"/>
      <c r="CD24662" s="62"/>
      <c r="CE24662" s="62"/>
      <c r="CF24662" s="62"/>
      <c r="CL24662" s="56" t="s">
        <v>13694</v>
      </c>
      <c r="CM24662" s="56" t="s">
        <v>217</v>
      </c>
      <c r="CN24662" s="56" t="s">
        <v>217</v>
      </c>
      <c r="CO24662" s="52"/>
      <c r="CP24662" s="52"/>
      <c r="CQ24662" s="52"/>
      <c r="CR24662" s="52"/>
      <c r="CS24662" s="52"/>
      <c r="CT24662" s="52"/>
      <c r="CU24662" s="33"/>
      <c r="CV24662" s="33"/>
    </row>
    <row r="24663" spans="74:100">
      <c r="BV24663" s="62"/>
      <c r="BW24663" s="62"/>
      <c r="BX24663" s="62"/>
      <c r="BY24663" s="62"/>
      <c r="BZ24663" s="62"/>
      <c r="CA24663" s="62"/>
      <c r="CB24663" s="62"/>
      <c r="CC24663" s="62"/>
      <c r="CD24663" s="62"/>
      <c r="CE24663" s="62"/>
      <c r="CF24663" s="62"/>
      <c r="CL24663" s="35" t="s">
        <v>12093</v>
      </c>
      <c r="CM24663" s="35" t="s">
        <v>217</v>
      </c>
      <c r="CN24663" s="35" t="s">
        <v>217</v>
      </c>
      <c r="CO24663" s="52"/>
      <c r="CP24663" s="52"/>
      <c r="CQ24663" s="52"/>
      <c r="CR24663" s="52"/>
      <c r="CS24663" s="52"/>
      <c r="CT24663" s="52"/>
      <c r="CU24663" s="33"/>
      <c r="CV24663" s="33"/>
    </row>
    <row r="24664" spans="74:100">
      <c r="BV24664" s="62"/>
      <c r="BW24664" s="62"/>
      <c r="BX24664" s="62"/>
      <c r="BY24664" s="62"/>
      <c r="BZ24664" s="62"/>
      <c r="CA24664" s="62"/>
      <c r="CB24664" s="62"/>
      <c r="CC24664" s="62"/>
      <c r="CD24664" s="62"/>
      <c r="CE24664" s="62"/>
      <c r="CF24664" s="62"/>
      <c r="CL24664" s="56" t="s">
        <v>2142</v>
      </c>
      <c r="CM24664" s="56" t="s">
        <v>217</v>
      </c>
      <c r="CN24664" s="56" t="s">
        <v>217</v>
      </c>
      <c r="CO24664" s="52"/>
      <c r="CP24664" s="52"/>
      <c r="CQ24664" s="52"/>
      <c r="CR24664" s="52"/>
      <c r="CS24664" s="52"/>
      <c r="CT24664" s="52"/>
      <c r="CU24664" s="33"/>
      <c r="CV24664" s="33"/>
    </row>
    <row r="24665" spans="74:100">
      <c r="BV24665" s="62"/>
      <c r="BW24665" s="62"/>
      <c r="BX24665" s="62"/>
      <c r="BY24665" s="62"/>
      <c r="BZ24665" s="62"/>
      <c r="CA24665" s="62"/>
      <c r="CB24665" s="62"/>
      <c r="CC24665" s="62"/>
      <c r="CD24665" s="62"/>
      <c r="CE24665" s="62"/>
      <c r="CF24665" s="62"/>
      <c r="CL24665" s="56" t="s">
        <v>13685</v>
      </c>
      <c r="CM24665" s="56" t="s">
        <v>215</v>
      </c>
      <c r="CN24665" s="56" t="s">
        <v>215</v>
      </c>
      <c r="CO24665" s="52"/>
      <c r="CP24665" s="52"/>
      <c r="CQ24665" s="52"/>
      <c r="CR24665" s="52"/>
      <c r="CS24665" s="52"/>
      <c r="CT24665" s="52"/>
      <c r="CU24665" s="33"/>
      <c r="CV24665" s="33"/>
    </row>
    <row r="24666" spans="74:100">
      <c r="BV24666" s="62"/>
      <c r="BW24666" s="62"/>
      <c r="BX24666" s="62"/>
      <c r="BY24666" s="62"/>
      <c r="BZ24666" s="62"/>
      <c r="CA24666" s="62"/>
      <c r="CB24666" s="62"/>
      <c r="CC24666" s="62"/>
      <c r="CD24666" s="62"/>
      <c r="CE24666" s="62"/>
      <c r="CF24666" s="62"/>
      <c r="CL24666" s="35" t="s">
        <v>13689</v>
      </c>
      <c r="CM24666" s="35" t="s">
        <v>217</v>
      </c>
      <c r="CN24666" s="35" t="s">
        <v>217</v>
      </c>
      <c r="CO24666" s="52"/>
      <c r="CP24666" s="52"/>
      <c r="CQ24666" s="52"/>
      <c r="CR24666" s="52"/>
      <c r="CS24666" s="52"/>
      <c r="CT24666" s="52"/>
      <c r="CU24666" s="33"/>
      <c r="CV24666" s="33"/>
    </row>
    <row r="24667" spans="74:100">
      <c r="BV24667" s="62"/>
      <c r="BW24667" s="62"/>
      <c r="BX24667" s="62"/>
      <c r="BY24667" s="62"/>
      <c r="BZ24667" s="62"/>
      <c r="CA24667" s="62"/>
      <c r="CB24667" s="62"/>
      <c r="CC24667" s="62"/>
      <c r="CD24667" s="62"/>
      <c r="CE24667" s="62"/>
      <c r="CF24667" s="62"/>
      <c r="CL24667" s="56" t="s">
        <v>13686</v>
      </c>
      <c r="CM24667" s="56" t="s">
        <v>215</v>
      </c>
      <c r="CN24667" s="56" t="s">
        <v>215</v>
      </c>
      <c r="CO24667" s="52"/>
      <c r="CP24667" s="52"/>
      <c r="CQ24667" s="52"/>
      <c r="CR24667" s="52"/>
      <c r="CS24667" s="52"/>
      <c r="CT24667" s="52"/>
      <c r="CU24667" s="33"/>
      <c r="CV24667" s="33"/>
    </row>
    <row r="24668" spans="74:100">
      <c r="BV24668" s="62"/>
      <c r="BW24668" s="62"/>
      <c r="BX24668" s="62"/>
      <c r="BY24668" s="62"/>
      <c r="BZ24668" s="62"/>
      <c r="CA24668" s="62"/>
      <c r="CB24668" s="62"/>
      <c r="CC24668" s="62"/>
      <c r="CD24668" s="62"/>
      <c r="CE24668" s="62"/>
      <c r="CF24668" s="62"/>
      <c r="CL24668" s="56" t="s">
        <v>26142</v>
      </c>
      <c r="CM24668" s="56" t="s">
        <v>217</v>
      </c>
      <c r="CN24668" s="56" t="s">
        <v>217</v>
      </c>
      <c r="CO24668" s="52"/>
      <c r="CP24668" s="52"/>
      <c r="CQ24668" s="52"/>
      <c r="CR24668" s="52"/>
      <c r="CS24668" s="52"/>
      <c r="CT24668" s="52"/>
      <c r="CU24668" s="33"/>
      <c r="CV24668" s="33"/>
    </row>
    <row r="24669" spans="74:100">
      <c r="BV24669" s="62"/>
      <c r="BW24669" s="62"/>
      <c r="BX24669" s="62"/>
      <c r="BY24669" s="62"/>
      <c r="BZ24669" s="62"/>
      <c r="CA24669" s="62"/>
      <c r="CB24669" s="62"/>
      <c r="CC24669" s="62"/>
      <c r="CD24669" s="62"/>
      <c r="CE24669" s="62"/>
      <c r="CF24669" s="62"/>
      <c r="CL24669" s="56" t="s">
        <v>13687</v>
      </c>
      <c r="CM24669" s="56" t="s">
        <v>217</v>
      </c>
      <c r="CN24669" s="56" t="s">
        <v>217</v>
      </c>
      <c r="CO24669" s="52"/>
      <c r="CP24669" s="52"/>
      <c r="CQ24669" s="52"/>
      <c r="CR24669" s="52"/>
      <c r="CS24669" s="52"/>
      <c r="CT24669" s="52"/>
      <c r="CU24669" s="33"/>
      <c r="CV24669" s="33"/>
    </row>
    <row r="24670" spans="74:100">
      <c r="BV24670" s="62"/>
      <c r="BW24670" s="62"/>
      <c r="BX24670" s="62"/>
      <c r="BY24670" s="62"/>
      <c r="BZ24670" s="62"/>
      <c r="CA24670" s="62"/>
      <c r="CB24670" s="62"/>
      <c r="CC24670" s="62"/>
      <c r="CD24670" s="62"/>
      <c r="CE24670" s="62"/>
      <c r="CF24670" s="62"/>
      <c r="CL24670" s="35" t="s">
        <v>29854</v>
      </c>
      <c r="CM24670" s="35" t="s">
        <v>217</v>
      </c>
      <c r="CN24670" s="35" t="s">
        <v>217</v>
      </c>
      <c r="CO24670" s="52"/>
      <c r="CP24670" s="52"/>
      <c r="CQ24670" s="52"/>
      <c r="CR24670" s="52"/>
      <c r="CS24670" s="52"/>
      <c r="CT24670" s="52"/>
      <c r="CU24670" s="33"/>
      <c r="CV24670" s="33"/>
    </row>
    <row r="24671" spans="74:100">
      <c r="BV24671" s="62"/>
      <c r="BW24671" s="62"/>
      <c r="BX24671" s="62"/>
      <c r="BY24671" s="62"/>
      <c r="BZ24671" s="62"/>
      <c r="CA24671" s="62"/>
      <c r="CB24671" s="62"/>
      <c r="CC24671" s="62"/>
      <c r="CD24671" s="62"/>
      <c r="CE24671" s="62"/>
      <c r="CF24671" s="62"/>
      <c r="CL24671" s="35" t="s">
        <v>13688</v>
      </c>
      <c r="CM24671" s="35" t="s">
        <v>217</v>
      </c>
      <c r="CN24671" s="35" t="s">
        <v>217</v>
      </c>
      <c r="CO24671" s="52"/>
      <c r="CP24671" s="52"/>
      <c r="CQ24671" s="52"/>
      <c r="CR24671" s="52"/>
      <c r="CS24671" s="52"/>
      <c r="CT24671" s="52"/>
      <c r="CU24671" s="33"/>
      <c r="CV24671" s="33"/>
    </row>
    <row r="24672" spans="74:100">
      <c r="BV24672" s="62"/>
      <c r="BW24672" s="62"/>
      <c r="BX24672" s="62"/>
      <c r="BY24672" s="62"/>
      <c r="BZ24672" s="62"/>
      <c r="CA24672" s="62"/>
      <c r="CB24672" s="62"/>
      <c r="CC24672" s="62"/>
      <c r="CD24672" s="62"/>
      <c r="CE24672" s="62"/>
      <c r="CF24672" s="62"/>
      <c r="CL24672" s="56" t="s">
        <v>26143</v>
      </c>
      <c r="CM24672" s="56" t="s">
        <v>217</v>
      </c>
      <c r="CN24672" s="56" t="s">
        <v>217</v>
      </c>
      <c r="CO24672" s="52"/>
      <c r="CP24672" s="52"/>
      <c r="CQ24672" s="52"/>
      <c r="CR24672" s="52"/>
      <c r="CS24672" s="52"/>
      <c r="CT24672" s="52"/>
      <c r="CU24672" s="33"/>
      <c r="CV24672" s="33"/>
    </row>
    <row r="24673" spans="74:100">
      <c r="BV24673" s="62"/>
      <c r="BW24673" s="62"/>
      <c r="BX24673" s="62"/>
      <c r="BY24673" s="62"/>
      <c r="BZ24673" s="62"/>
      <c r="CA24673" s="62"/>
      <c r="CB24673" s="62"/>
      <c r="CC24673" s="62"/>
      <c r="CD24673" s="62"/>
      <c r="CE24673" s="62"/>
      <c r="CF24673" s="62"/>
      <c r="CL24673" s="35" t="s">
        <v>13690</v>
      </c>
      <c r="CM24673" s="35" t="s">
        <v>217</v>
      </c>
      <c r="CN24673" s="35" t="s">
        <v>217</v>
      </c>
      <c r="CO24673" s="52"/>
      <c r="CP24673" s="52"/>
      <c r="CQ24673" s="52"/>
      <c r="CR24673" s="52"/>
      <c r="CS24673" s="52"/>
      <c r="CT24673" s="52"/>
      <c r="CU24673" s="33"/>
      <c r="CV24673" s="33"/>
    </row>
    <row r="24674" spans="74:100">
      <c r="BV24674" s="62"/>
      <c r="BW24674" s="62"/>
      <c r="BX24674" s="62"/>
      <c r="BY24674" s="62"/>
      <c r="BZ24674" s="62"/>
      <c r="CA24674" s="62"/>
      <c r="CB24674" s="62"/>
      <c r="CC24674" s="62"/>
      <c r="CD24674" s="62"/>
      <c r="CE24674" s="62"/>
      <c r="CF24674" s="62"/>
      <c r="CL24674" s="56" t="s">
        <v>26144</v>
      </c>
      <c r="CM24674" s="56" t="s">
        <v>217</v>
      </c>
      <c r="CN24674" s="56" t="s">
        <v>217</v>
      </c>
      <c r="CO24674" s="52"/>
      <c r="CP24674" s="52"/>
      <c r="CQ24674" s="52"/>
      <c r="CR24674" s="52"/>
      <c r="CS24674" s="52"/>
      <c r="CT24674" s="52"/>
      <c r="CU24674" s="33"/>
      <c r="CV24674" s="33"/>
    </row>
    <row r="24675" spans="74:100">
      <c r="BV24675" s="62"/>
      <c r="BW24675" s="62"/>
      <c r="BX24675" s="62"/>
      <c r="BY24675" s="62"/>
      <c r="BZ24675" s="62"/>
      <c r="CA24675" s="62"/>
      <c r="CB24675" s="62"/>
      <c r="CC24675" s="62"/>
      <c r="CD24675" s="62"/>
      <c r="CE24675" s="62"/>
      <c r="CF24675" s="62"/>
      <c r="CL24675" s="35" t="s">
        <v>13691</v>
      </c>
      <c r="CM24675" s="35" t="s">
        <v>217</v>
      </c>
      <c r="CN24675" s="35" t="s">
        <v>217</v>
      </c>
      <c r="CO24675" s="52"/>
      <c r="CP24675" s="52"/>
      <c r="CQ24675" s="52"/>
      <c r="CR24675" s="52"/>
      <c r="CS24675" s="52"/>
      <c r="CT24675" s="52"/>
      <c r="CU24675" s="33"/>
      <c r="CV24675" s="33"/>
    </row>
    <row r="24676" spans="74:100">
      <c r="BV24676" s="62"/>
      <c r="BW24676" s="62"/>
      <c r="BX24676" s="62"/>
      <c r="BY24676" s="62"/>
      <c r="BZ24676" s="62"/>
      <c r="CA24676" s="62"/>
      <c r="CB24676" s="62"/>
      <c r="CC24676" s="62"/>
      <c r="CD24676" s="62"/>
      <c r="CE24676" s="62"/>
      <c r="CF24676" s="62"/>
      <c r="CL24676" s="35" t="s">
        <v>13071</v>
      </c>
      <c r="CM24676" s="35" t="s">
        <v>217</v>
      </c>
      <c r="CN24676" s="35" t="s">
        <v>217</v>
      </c>
      <c r="CO24676" s="52"/>
      <c r="CP24676" s="52"/>
      <c r="CQ24676" s="52"/>
      <c r="CR24676" s="52"/>
      <c r="CS24676" s="52"/>
      <c r="CT24676" s="52"/>
      <c r="CU24676" s="33"/>
      <c r="CV24676" s="33"/>
    </row>
    <row r="24677" spans="74:100">
      <c r="BV24677" s="62"/>
      <c r="BW24677" s="62"/>
      <c r="BX24677" s="62"/>
      <c r="BY24677" s="62"/>
      <c r="BZ24677" s="62"/>
      <c r="CA24677" s="62"/>
      <c r="CB24677" s="62"/>
      <c r="CC24677" s="62"/>
      <c r="CD24677" s="62"/>
      <c r="CE24677" s="62"/>
      <c r="CF24677" s="62"/>
      <c r="CL24677" s="56" t="s">
        <v>26145</v>
      </c>
      <c r="CM24677" s="56" t="s">
        <v>217</v>
      </c>
      <c r="CN24677" s="56" t="s">
        <v>217</v>
      </c>
      <c r="CO24677" s="52"/>
      <c r="CP24677" s="52"/>
      <c r="CQ24677" s="52"/>
      <c r="CR24677" s="52"/>
      <c r="CS24677" s="52"/>
      <c r="CT24677" s="52"/>
      <c r="CU24677" s="33"/>
      <c r="CV24677" s="33"/>
    </row>
    <row r="24678" spans="74:100">
      <c r="BV24678" s="62"/>
      <c r="BW24678" s="62"/>
      <c r="BX24678" s="62"/>
      <c r="BY24678" s="62"/>
      <c r="BZ24678" s="62"/>
      <c r="CA24678" s="62"/>
      <c r="CB24678" s="62"/>
      <c r="CC24678" s="62"/>
      <c r="CD24678" s="62"/>
      <c r="CE24678" s="62"/>
      <c r="CF24678" s="62"/>
      <c r="CL24678" s="56" t="s">
        <v>26146</v>
      </c>
      <c r="CM24678" s="56" t="s">
        <v>217</v>
      </c>
      <c r="CN24678" s="56" t="s">
        <v>217</v>
      </c>
      <c r="CO24678" s="52"/>
      <c r="CP24678" s="52"/>
      <c r="CQ24678" s="52"/>
      <c r="CR24678" s="52"/>
      <c r="CS24678" s="52"/>
      <c r="CT24678" s="52"/>
      <c r="CU24678" s="33"/>
      <c r="CV24678" s="33"/>
    </row>
    <row r="24679" spans="74:100">
      <c r="BV24679" s="62"/>
      <c r="BW24679" s="62"/>
      <c r="BX24679" s="62"/>
      <c r="BY24679" s="62"/>
      <c r="BZ24679" s="62"/>
      <c r="CA24679" s="62"/>
      <c r="CB24679" s="62"/>
      <c r="CC24679" s="62"/>
      <c r="CD24679" s="62"/>
      <c r="CE24679" s="62"/>
      <c r="CF24679" s="62"/>
      <c r="CL24679" s="56" t="s">
        <v>26147</v>
      </c>
      <c r="CM24679" s="56" t="s">
        <v>217</v>
      </c>
      <c r="CN24679" s="56" t="s">
        <v>217</v>
      </c>
      <c r="CO24679" s="52"/>
      <c r="CP24679" s="52"/>
      <c r="CQ24679" s="52"/>
      <c r="CR24679" s="52"/>
      <c r="CS24679" s="52"/>
      <c r="CT24679" s="52"/>
      <c r="CU24679" s="33"/>
      <c r="CV24679" s="33"/>
    </row>
    <row r="24680" spans="74:100">
      <c r="BV24680" s="62"/>
      <c r="BW24680" s="62"/>
      <c r="BX24680" s="62"/>
      <c r="BY24680" s="62"/>
      <c r="BZ24680" s="62"/>
      <c r="CA24680" s="62"/>
      <c r="CB24680" s="62"/>
      <c r="CC24680" s="62"/>
      <c r="CD24680" s="62"/>
      <c r="CE24680" s="62"/>
      <c r="CF24680" s="62"/>
      <c r="CL24680" s="35" t="s">
        <v>29855</v>
      </c>
      <c r="CM24680" s="35" t="s">
        <v>217</v>
      </c>
      <c r="CN24680" s="35" t="s">
        <v>217</v>
      </c>
      <c r="CO24680" s="52"/>
      <c r="CP24680" s="52"/>
      <c r="CQ24680" s="52"/>
      <c r="CR24680" s="52"/>
      <c r="CS24680" s="52"/>
      <c r="CT24680" s="52"/>
      <c r="CU24680" s="33"/>
      <c r="CV24680" s="33"/>
    </row>
    <row r="24681" spans="74:100">
      <c r="BV24681" s="62"/>
      <c r="BW24681" s="62"/>
      <c r="BX24681" s="62"/>
      <c r="BY24681" s="62"/>
      <c r="BZ24681" s="62"/>
      <c r="CA24681" s="62"/>
      <c r="CB24681" s="62"/>
      <c r="CC24681" s="62"/>
      <c r="CD24681" s="62"/>
      <c r="CE24681" s="62"/>
      <c r="CF24681" s="62"/>
      <c r="CL24681" s="35" t="s">
        <v>29856</v>
      </c>
      <c r="CM24681" s="35" t="s">
        <v>217</v>
      </c>
      <c r="CN24681" s="35" t="s">
        <v>217</v>
      </c>
      <c r="CO24681" s="52"/>
      <c r="CP24681" s="52"/>
      <c r="CQ24681" s="52"/>
      <c r="CR24681" s="52"/>
      <c r="CS24681" s="52"/>
      <c r="CT24681" s="52"/>
      <c r="CU24681" s="33"/>
      <c r="CV24681" s="33"/>
    </row>
    <row r="24682" spans="74:100">
      <c r="BV24682" s="62"/>
      <c r="BW24682" s="62"/>
      <c r="BX24682" s="62"/>
      <c r="BY24682" s="62"/>
      <c r="BZ24682" s="62"/>
      <c r="CA24682" s="62"/>
      <c r="CB24682" s="62"/>
      <c r="CC24682" s="62"/>
      <c r="CD24682" s="62"/>
      <c r="CE24682" s="62"/>
      <c r="CF24682" s="62"/>
      <c r="CL24682" s="35" t="s">
        <v>29857</v>
      </c>
      <c r="CM24682" s="35" t="s">
        <v>217</v>
      </c>
      <c r="CN24682" s="35" t="s">
        <v>217</v>
      </c>
      <c r="CO24682" s="52"/>
      <c r="CP24682" s="52"/>
      <c r="CQ24682" s="52"/>
      <c r="CR24682" s="52"/>
      <c r="CS24682" s="52"/>
      <c r="CT24682" s="52"/>
      <c r="CU24682" s="33"/>
      <c r="CV24682" s="33"/>
    </row>
    <row r="24683" spans="74:100">
      <c r="BV24683" s="62"/>
      <c r="BW24683" s="62"/>
      <c r="BX24683" s="62"/>
      <c r="BY24683" s="62"/>
      <c r="BZ24683" s="62"/>
      <c r="CA24683" s="62"/>
      <c r="CB24683" s="62"/>
      <c r="CC24683" s="62"/>
      <c r="CD24683" s="62"/>
      <c r="CE24683" s="62"/>
      <c r="CF24683" s="62"/>
      <c r="CL24683" s="35" t="s">
        <v>29858</v>
      </c>
      <c r="CM24683" s="35" t="s">
        <v>217</v>
      </c>
      <c r="CN24683" s="35" t="s">
        <v>217</v>
      </c>
      <c r="CO24683" s="52"/>
      <c r="CP24683" s="52"/>
      <c r="CQ24683" s="52"/>
      <c r="CR24683" s="52"/>
      <c r="CS24683" s="52"/>
      <c r="CT24683" s="52"/>
      <c r="CU24683" s="33"/>
      <c r="CV24683" s="33"/>
    </row>
    <row r="24684" spans="74:100">
      <c r="BV24684" s="62"/>
      <c r="BW24684" s="62"/>
      <c r="BX24684" s="62"/>
      <c r="BY24684" s="62"/>
      <c r="BZ24684" s="62"/>
      <c r="CA24684" s="62"/>
      <c r="CB24684" s="62"/>
      <c r="CC24684" s="62"/>
      <c r="CD24684" s="62"/>
      <c r="CE24684" s="62"/>
      <c r="CF24684" s="62"/>
      <c r="CL24684" s="35" t="s">
        <v>29859</v>
      </c>
      <c r="CM24684" s="35" t="s">
        <v>217</v>
      </c>
      <c r="CN24684" s="35" t="s">
        <v>217</v>
      </c>
      <c r="CO24684" s="52"/>
      <c r="CP24684" s="52"/>
      <c r="CQ24684" s="52"/>
      <c r="CR24684" s="52"/>
      <c r="CS24684" s="52"/>
      <c r="CT24684" s="52"/>
      <c r="CU24684" s="33"/>
      <c r="CV24684" s="33"/>
    </row>
    <row r="24685" spans="74:100">
      <c r="BV24685" s="62"/>
      <c r="BW24685" s="62"/>
      <c r="BX24685" s="62"/>
      <c r="BY24685" s="62"/>
      <c r="BZ24685" s="62"/>
      <c r="CA24685" s="62"/>
      <c r="CB24685" s="62"/>
      <c r="CC24685" s="62"/>
      <c r="CD24685" s="62"/>
      <c r="CE24685" s="62"/>
      <c r="CF24685" s="62"/>
      <c r="CL24685" s="35" t="s">
        <v>29860</v>
      </c>
      <c r="CM24685" s="35" t="s">
        <v>217</v>
      </c>
      <c r="CN24685" s="35" t="s">
        <v>217</v>
      </c>
      <c r="CO24685" s="52"/>
      <c r="CP24685" s="52"/>
      <c r="CQ24685" s="52"/>
      <c r="CR24685" s="52"/>
      <c r="CS24685" s="52"/>
      <c r="CT24685" s="52"/>
      <c r="CU24685" s="33"/>
      <c r="CV24685" s="33"/>
    </row>
    <row r="24686" spans="74:100">
      <c r="BV24686" s="62"/>
      <c r="BW24686" s="62"/>
      <c r="BX24686" s="62"/>
      <c r="BY24686" s="62"/>
      <c r="BZ24686" s="62"/>
      <c r="CA24686" s="62"/>
      <c r="CB24686" s="62"/>
      <c r="CC24686" s="62"/>
      <c r="CD24686" s="62"/>
      <c r="CE24686" s="62"/>
      <c r="CF24686" s="62"/>
      <c r="CL24686" s="35" t="s">
        <v>29861</v>
      </c>
      <c r="CM24686" s="35" t="s">
        <v>217</v>
      </c>
      <c r="CN24686" s="35" t="s">
        <v>217</v>
      </c>
      <c r="CO24686" s="52"/>
      <c r="CP24686" s="52"/>
      <c r="CQ24686" s="52"/>
      <c r="CR24686" s="52"/>
      <c r="CS24686" s="52"/>
      <c r="CT24686" s="52"/>
      <c r="CU24686" s="33"/>
      <c r="CV24686" s="33"/>
    </row>
    <row r="24687" spans="74:100">
      <c r="BV24687" s="62"/>
      <c r="BW24687" s="62"/>
      <c r="BX24687" s="62"/>
      <c r="BY24687" s="62"/>
      <c r="BZ24687" s="62"/>
      <c r="CA24687" s="62"/>
      <c r="CB24687" s="62"/>
      <c r="CC24687" s="62"/>
      <c r="CD24687" s="62"/>
      <c r="CE24687" s="62"/>
      <c r="CF24687" s="62"/>
      <c r="CL24687" s="35" t="s">
        <v>29862</v>
      </c>
      <c r="CM24687" s="35" t="s">
        <v>217</v>
      </c>
      <c r="CN24687" s="35" t="s">
        <v>217</v>
      </c>
      <c r="CO24687" s="52"/>
      <c r="CP24687" s="52"/>
      <c r="CQ24687" s="52"/>
      <c r="CR24687" s="52"/>
      <c r="CS24687" s="52"/>
      <c r="CT24687" s="52"/>
      <c r="CU24687" s="33"/>
      <c r="CV24687" s="33"/>
    </row>
    <row r="24688" spans="74:100">
      <c r="BV24688" s="62"/>
      <c r="BW24688" s="62"/>
      <c r="BX24688" s="62"/>
      <c r="BY24688" s="62"/>
      <c r="BZ24688" s="62"/>
      <c r="CA24688" s="62"/>
      <c r="CB24688" s="62"/>
      <c r="CC24688" s="62"/>
      <c r="CD24688" s="62"/>
      <c r="CE24688" s="62"/>
      <c r="CF24688" s="62"/>
      <c r="CL24688" s="35" t="s">
        <v>29863</v>
      </c>
      <c r="CM24688" s="35" t="s">
        <v>217</v>
      </c>
      <c r="CN24688" s="35" t="s">
        <v>217</v>
      </c>
      <c r="CO24688" s="52"/>
      <c r="CP24688" s="52"/>
      <c r="CQ24688" s="52"/>
      <c r="CR24688" s="52"/>
      <c r="CS24688" s="52"/>
      <c r="CT24688" s="52"/>
      <c r="CU24688" s="33"/>
      <c r="CV24688" s="33"/>
    </row>
    <row r="24689" spans="74:100">
      <c r="BV24689" s="62"/>
      <c r="BW24689" s="62"/>
      <c r="BX24689" s="62"/>
      <c r="BY24689" s="62"/>
      <c r="BZ24689" s="62"/>
      <c r="CA24689" s="62"/>
      <c r="CB24689" s="62"/>
      <c r="CC24689" s="62"/>
      <c r="CD24689" s="62"/>
      <c r="CE24689" s="62"/>
      <c r="CF24689" s="62"/>
      <c r="CL24689" s="35" t="s">
        <v>29863</v>
      </c>
      <c r="CM24689" s="35" t="s">
        <v>217</v>
      </c>
      <c r="CN24689" s="35" t="s">
        <v>217</v>
      </c>
      <c r="CO24689" s="52"/>
      <c r="CP24689" s="52"/>
      <c r="CQ24689" s="52"/>
      <c r="CR24689" s="52"/>
      <c r="CS24689" s="52"/>
      <c r="CT24689" s="52"/>
      <c r="CU24689" s="33"/>
      <c r="CV24689" s="33"/>
    </row>
    <row r="24690" spans="74:100">
      <c r="BV24690" s="62"/>
      <c r="BW24690" s="62"/>
      <c r="BX24690" s="62"/>
      <c r="BY24690" s="62"/>
      <c r="BZ24690" s="62"/>
      <c r="CA24690" s="62"/>
      <c r="CB24690" s="62"/>
      <c r="CC24690" s="62"/>
      <c r="CD24690" s="62"/>
      <c r="CE24690" s="62"/>
      <c r="CF24690" s="62"/>
      <c r="CL24690" s="35" t="s">
        <v>29864</v>
      </c>
      <c r="CM24690" s="35" t="s">
        <v>217</v>
      </c>
      <c r="CN24690" s="35" t="s">
        <v>217</v>
      </c>
      <c r="CO24690" s="52"/>
      <c r="CP24690" s="52"/>
      <c r="CQ24690" s="52"/>
      <c r="CR24690" s="52"/>
      <c r="CS24690" s="52"/>
      <c r="CT24690" s="52"/>
      <c r="CU24690" s="33"/>
      <c r="CV24690" s="33"/>
    </row>
    <row r="24691" spans="74:100">
      <c r="BV24691" s="62"/>
      <c r="BW24691" s="62"/>
      <c r="BX24691" s="62"/>
      <c r="BY24691" s="62"/>
      <c r="BZ24691" s="62"/>
      <c r="CA24691" s="62"/>
      <c r="CB24691" s="62"/>
      <c r="CC24691" s="62"/>
      <c r="CD24691" s="62"/>
      <c r="CE24691" s="62"/>
      <c r="CF24691" s="62"/>
      <c r="CL24691" s="35" t="s">
        <v>29865</v>
      </c>
      <c r="CM24691" s="35" t="s">
        <v>217</v>
      </c>
      <c r="CN24691" s="35" t="s">
        <v>217</v>
      </c>
      <c r="CO24691" s="52"/>
      <c r="CP24691" s="52"/>
      <c r="CQ24691" s="52"/>
      <c r="CR24691" s="52"/>
      <c r="CS24691" s="52"/>
      <c r="CT24691" s="52"/>
      <c r="CU24691" s="33"/>
      <c r="CV24691" s="33"/>
    </row>
    <row r="24692" spans="74:100">
      <c r="BV24692" s="62"/>
      <c r="BW24692" s="62"/>
      <c r="BX24692" s="62"/>
      <c r="BY24692" s="62"/>
      <c r="BZ24692" s="62"/>
      <c r="CA24692" s="62"/>
      <c r="CB24692" s="62"/>
      <c r="CC24692" s="62"/>
      <c r="CD24692" s="62"/>
      <c r="CE24692" s="62"/>
      <c r="CF24692" s="62"/>
      <c r="CL24692" s="56" t="s">
        <v>13696</v>
      </c>
      <c r="CM24692" s="56" t="s">
        <v>214</v>
      </c>
      <c r="CN24692" s="56" t="s">
        <v>214</v>
      </c>
      <c r="CO24692" s="52"/>
      <c r="CP24692" s="52"/>
      <c r="CQ24692" s="52"/>
      <c r="CR24692" s="52"/>
      <c r="CS24692" s="52"/>
      <c r="CT24692" s="52"/>
      <c r="CU24692" s="33"/>
      <c r="CV24692" s="33"/>
    </row>
    <row r="24693" spans="74:100">
      <c r="BV24693" s="62"/>
      <c r="BW24693" s="62"/>
      <c r="BX24693" s="62"/>
      <c r="BY24693" s="62"/>
      <c r="BZ24693" s="62"/>
      <c r="CA24693" s="62"/>
      <c r="CB24693" s="62"/>
      <c r="CC24693" s="62"/>
      <c r="CD24693" s="62"/>
      <c r="CE24693" s="62"/>
      <c r="CF24693" s="62"/>
      <c r="CL24693" s="56" t="s">
        <v>26148</v>
      </c>
      <c r="CM24693" s="56" t="s">
        <v>214</v>
      </c>
      <c r="CN24693" s="56" t="s">
        <v>214</v>
      </c>
      <c r="CO24693" s="52"/>
      <c r="CP24693" s="52"/>
      <c r="CQ24693" s="52"/>
      <c r="CR24693" s="52"/>
      <c r="CS24693" s="52"/>
      <c r="CT24693" s="52"/>
      <c r="CU24693" s="33"/>
      <c r="CV24693" s="33"/>
    </row>
    <row r="24694" spans="74:100">
      <c r="BV24694" s="62"/>
      <c r="BW24694" s="62"/>
      <c r="BX24694" s="62"/>
      <c r="BY24694" s="62"/>
      <c r="BZ24694" s="62"/>
      <c r="CA24694" s="62"/>
      <c r="CB24694" s="62"/>
      <c r="CC24694" s="62"/>
      <c r="CD24694" s="62"/>
      <c r="CE24694" s="62"/>
      <c r="CF24694" s="62"/>
      <c r="CL24694" s="56" t="s">
        <v>26149</v>
      </c>
      <c r="CM24694" s="56" t="s">
        <v>214</v>
      </c>
      <c r="CN24694" s="56" t="s">
        <v>214</v>
      </c>
      <c r="CO24694" s="52"/>
      <c r="CP24694" s="52"/>
      <c r="CQ24694" s="52"/>
      <c r="CR24694" s="52"/>
      <c r="CS24694" s="52"/>
      <c r="CT24694" s="52"/>
      <c r="CU24694" s="33"/>
      <c r="CV24694" s="33"/>
    </row>
    <row r="24695" spans="74:100">
      <c r="BV24695" s="62"/>
      <c r="BW24695" s="62"/>
      <c r="BX24695" s="62"/>
      <c r="BY24695" s="62"/>
      <c r="BZ24695" s="62"/>
      <c r="CA24695" s="62"/>
      <c r="CB24695" s="62"/>
      <c r="CC24695" s="62"/>
      <c r="CD24695" s="62"/>
      <c r="CE24695" s="62"/>
      <c r="CF24695" s="62"/>
      <c r="CL24695" s="56" t="s">
        <v>13712</v>
      </c>
      <c r="CM24695" s="56" t="s">
        <v>214</v>
      </c>
      <c r="CN24695" s="56" t="s">
        <v>214</v>
      </c>
      <c r="CO24695" s="52"/>
      <c r="CP24695" s="52"/>
      <c r="CQ24695" s="52"/>
      <c r="CR24695" s="52"/>
      <c r="CS24695" s="52"/>
      <c r="CT24695" s="52"/>
      <c r="CU24695" s="33"/>
      <c r="CV24695" s="33"/>
    </row>
    <row r="24696" spans="74:100">
      <c r="BV24696" s="62"/>
      <c r="BW24696" s="62"/>
      <c r="BX24696" s="62"/>
      <c r="BY24696" s="62"/>
      <c r="BZ24696" s="62"/>
      <c r="CA24696" s="62"/>
      <c r="CB24696" s="62"/>
      <c r="CC24696" s="62"/>
      <c r="CD24696" s="62"/>
      <c r="CE24696" s="62"/>
      <c r="CF24696" s="62"/>
      <c r="CL24696" s="56" t="s">
        <v>29866</v>
      </c>
      <c r="CM24696" s="56" t="s">
        <v>214</v>
      </c>
      <c r="CN24696" s="56" t="s">
        <v>214</v>
      </c>
      <c r="CO24696" s="52"/>
      <c r="CP24696" s="52"/>
      <c r="CQ24696" s="52"/>
      <c r="CR24696" s="52"/>
      <c r="CS24696" s="52"/>
      <c r="CT24696" s="52"/>
      <c r="CU24696" s="33"/>
      <c r="CV24696" s="33"/>
    </row>
    <row r="24697" spans="74:100">
      <c r="BV24697" s="62"/>
      <c r="BW24697" s="62"/>
      <c r="BX24697" s="62"/>
      <c r="BY24697" s="62"/>
      <c r="BZ24697" s="62"/>
      <c r="CA24697" s="62"/>
      <c r="CB24697" s="62"/>
      <c r="CC24697" s="62"/>
      <c r="CD24697" s="62"/>
      <c r="CE24697" s="62"/>
      <c r="CF24697" s="62"/>
      <c r="CL24697" s="56" t="s">
        <v>13713</v>
      </c>
      <c r="CM24697" s="56" t="s">
        <v>214</v>
      </c>
      <c r="CN24697" s="56" t="s">
        <v>214</v>
      </c>
      <c r="CO24697" s="52"/>
      <c r="CP24697" s="52"/>
      <c r="CQ24697" s="52"/>
      <c r="CR24697" s="52"/>
      <c r="CS24697" s="52"/>
      <c r="CT24697" s="52"/>
      <c r="CU24697" s="33"/>
      <c r="CV24697" s="33"/>
    </row>
    <row r="24698" spans="74:100">
      <c r="BV24698" s="62"/>
      <c r="BW24698" s="62"/>
      <c r="BX24698" s="62"/>
      <c r="BY24698" s="62"/>
      <c r="BZ24698" s="62"/>
      <c r="CA24698" s="62"/>
      <c r="CB24698" s="62"/>
      <c r="CC24698" s="62"/>
      <c r="CD24698" s="62"/>
      <c r="CE24698" s="62"/>
      <c r="CF24698" s="62"/>
      <c r="CL24698" s="56" t="s">
        <v>13703</v>
      </c>
      <c r="CM24698" s="56" t="s">
        <v>214</v>
      </c>
      <c r="CN24698" s="56" t="s">
        <v>214</v>
      </c>
      <c r="CO24698" s="52"/>
      <c r="CP24698" s="52"/>
      <c r="CQ24698" s="52"/>
      <c r="CR24698" s="52"/>
      <c r="CS24698" s="52"/>
      <c r="CT24698" s="52"/>
      <c r="CU24698" s="33"/>
      <c r="CV24698" s="33"/>
    </row>
    <row r="24699" spans="74:100">
      <c r="BV24699" s="62"/>
      <c r="BW24699" s="62"/>
      <c r="BX24699" s="62"/>
      <c r="BY24699" s="62"/>
      <c r="BZ24699" s="62"/>
      <c r="CA24699" s="62"/>
      <c r="CB24699" s="62"/>
      <c r="CC24699" s="62"/>
      <c r="CD24699" s="62"/>
      <c r="CE24699" s="62"/>
      <c r="CF24699" s="62"/>
      <c r="CL24699" s="56" t="s">
        <v>13705</v>
      </c>
      <c r="CM24699" s="56" t="s">
        <v>214</v>
      </c>
      <c r="CN24699" s="56" t="s">
        <v>214</v>
      </c>
      <c r="CO24699" s="52"/>
      <c r="CP24699" s="52"/>
      <c r="CQ24699" s="52"/>
      <c r="CR24699" s="52"/>
      <c r="CS24699" s="52"/>
      <c r="CT24699" s="52"/>
      <c r="CU24699" s="33"/>
      <c r="CV24699" s="33"/>
    </row>
    <row r="24700" spans="74:100">
      <c r="BV24700" s="62"/>
      <c r="BW24700" s="62"/>
      <c r="BX24700" s="62"/>
      <c r="BY24700" s="62"/>
      <c r="BZ24700" s="62"/>
      <c r="CA24700" s="62"/>
      <c r="CB24700" s="62"/>
      <c r="CC24700" s="62"/>
      <c r="CD24700" s="62"/>
      <c r="CE24700" s="62"/>
      <c r="CF24700" s="62"/>
      <c r="CL24700" s="56" t="s">
        <v>13706</v>
      </c>
      <c r="CM24700" s="56" t="s">
        <v>214</v>
      </c>
      <c r="CN24700" s="56" t="s">
        <v>214</v>
      </c>
      <c r="CO24700" s="52"/>
      <c r="CP24700" s="52"/>
      <c r="CQ24700" s="52"/>
      <c r="CR24700" s="52"/>
      <c r="CS24700" s="52"/>
      <c r="CT24700" s="52"/>
      <c r="CU24700" s="33"/>
      <c r="CV24700" s="33"/>
    </row>
    <row r="24701" spans="74:100">
      <c r="BV24701" s="62"/>
      <c r="BW24701" s="62"/>
      <c r="BX24701" s="62"/>
      <c r="BY24701" s="62"/>
      <c r="BZ24701" s="62"/>
      <c r="CA24701" s="62"/>
      <c r="CB24701" s="62"/>
      <c r="CC24701" s="62"/>
      <c r="CD24701" s="62"/>
      <c r="CE24701" s="62"/>
      <c r="CF24701" s="62"/>
      <c r="CL24701" s="56" t="s">
        <v>13714</v>
      </c>
      <c r="CM24701" s="56" t="s">
        <v>214</v>
      </c>
      <c r="CN24701" s="56" t="s">
        <v>214</v>
      </c>
      <c r="CO24701" s="52"/>
      <c r="CP24701" s="52"/>
      <c r="CQ24701" s="52"/>
      <c r="CR24701" s="52"/>
      <c r="CS24701" s="52"/>
      <c r="CT24701" s="52"/>
      <c r="CU24701" s="33"/>
      <c r="CV24701" s="33"/>
    </row>
    <row r="24702" spans="74:100">
      <c r="BV24702" s="62"/>
      <c r="BW24702" s="62"/>
      <c r="BX24702" s="62"/>
      <c r="BY24702" s="62"/>
      <c r="BZ24702" s="62"/>
      <c r="CA24702" s="62"/>
      <c r="CB24702" s="62"/>
      <c r="CC24702" s="62"/>
      <c r="CD24702" s="62"/>
      <c r="CE24702" s="62"/>
      <c r="CF24702" s="62"/>
      <c r="CL24702" s="56" t="s">
        <v>26150</v>
      </c>
      <c r="CM24702" s="56" t="s">
        <v>214</v>
      </c>
      <c r="CN24702" s="56" t="s">
        <v>214</v>
      </c>
      <c r="CO24702" s="52"/>
      <c r="CP24702" s="52"/>
      <c r="CQ24702" s="52"/>
      <c r="CR24702" s="52"/>
      <c r="CS24702" s="52"/>
      <c r="CT24702" s="52"/>
      <c r="CU24702" s="33"/>
      <c r="CV24702" s="33"/>
    </row>
    <row r="24703" spans="74:100">
      <c r="BV24703" s="62"/>
      <c r="BW24703" s="62"/>
      <c r="BX24703" s="62"/>
      <c r="BY24703" s="62"/>
      <c r="BZ24703" s="62"/>
      <c r="CA24703" s="62"/>
      <c r="CB24703" s="62"/>
      <c r="CC24703" s="62"/>
      <c r="CD24703" s="62"/>
      <c r="CE24703" s="62"/>
      <c r="CF24703" s="62"/>
      <c r="CL24703" s="56" t="s">
        <v>26151</v>
      </c>
      <c r="CM24703" s="56" t="s">
        <v>214</v>
      </c>
      <c r="CN24703" s="56" t="s">
        <v>214</v>
      </c>
      <c r="CO24703" s="52"/>
      <c r="CP24703" s="52"/>
      <c r="CQ24703" s="52"/>
      <c r="CR24703" s="52"/>
      <c r="CS24703" s="52"/>
      <c r="CT24703" s="52"/>
      <c r="CU24703" s="33"/>
      <c r="CV24703" s="33"/>
    </row>
    <row r="24704" spans="74:100">
      <c r="BV24704" s="62"/>
      <c r="BW24704" s="62"/>
      <c r="BX24704" s="62"/>
      <c r="BY24704" s="62"/>
      <c r="BZ24704" s="62"/>
      <c r="CA24704" s="62"/>
      <c r="CB24704" s="62"/>
      <c r="CC24704" s="62"/>
      <c r="CD24704" s="62"/>
      <c r="CE24704" s="62"/>
      <c r="CF24704" s="62"/>
      <c r="CL24704" s="56" t="s">
        <v>13707</v>
      </c>
      <c r="CM24704" s="56" t="s">
        <v>214</v>
      </c>
      <c r="CN24704" s="56" t="s">
        <v>214</v>
      </c>
      <c r="CO24704" s="52"/>
      <c r="CP24704" s="52"/>
      <c r="CQ24704" s="52"/>
      <c r="CR24704" s="52"/>
      <c r="CS24704" s="52"/>
      <c r="CT24704" s="52"/>
      <c r="CU24704" s="33"/>
      <c r="CV24704" s="33"/>
    </row>
    <row r="24705" spans="74:100">
      <c r="BV24705" s="62"/>
      <c r="BW24705" s="62"/>
      <c r="BX24705" s="62"/>
      <c r="BY24705" s="62"/>
      <c r="BZ24705" s="62"/>
      <c r="CA24705" s="62"/>
      <c r="CB24705" s="62"/>
      <c r="CC24705" s="62"/>
      <c r="CD24705" s="62"/>
      <c r="CE24705" s="62"/>
      <c r="CF24705" s="62"/>
      <c r="CL24705" s="56" t="s">
        <v>13715</v>
      </c>
      <c r="CM24705" s="56" t="s">
        <v>214</v>
      </c>
      <c r="CN24705" s="56" t="s">
        <v>214</v>
      </c>
      <c r="CO24705" s="52"/>
      <c r="CP24705" s="52"/>
      <c r="CQ24705" s="52"/>
      <c r="CR24705" s="52"/>
      <c r="CS24705" s="52"/>
      <c r="CT24705" s="52"/>
      <c r="CU24705" s="33"/>
      <c r="CV24705" s="33"/>
    </row>
    <row r="24706" spans="74:100">
      <c r="BV24706" s="62"/>
      <c r="BW24706" s="62"/>
      <c r="BX24706" s="62"/>
      <c r="BY24706" s="62"/>
      <c r="BZ24706" s="62"/>
      <c r="CA24706" s="62"/>
      <c r="CB24706" s="62"/>
      <c r="CC24706" s="62"/>
      <c r="CD24706" s="62"/>
      <c r="CE24706" s="62"/>
      <c r="CF24706" s="62"/>
      <c r="CL24706" s="56" t="s">
        <v>13716</v>
      </c>
      <c r="CM24706" s="56" t="s">
        <v>214</v>
      </c>
      <c r="CN24706" s="56" t="s">
        <v>214</v>
      </c>
      <c r="CO24706" s="52"/>
      <c r="CP24706" s="52"/>
      <c r="CQ24706" s="52"/>
      <c r="CR24706" s="52"/>
      <c r="CS24706" s="52"/>
      <c r="CT24706" s="52"/>
      <c r="CU24706" s="33"/>
      <c r="CV24706" s="33"/>
    </row>
    <row r="24707" spans="74:100">
      <c r="BV24707" s="62"/>
      <c r="BW24707" s="62"/>
      <c r="BX24707" s="62"/>
      <c r="BY24707" s="62"/>
      <c r="BZ24707" s="62"/>
      <c r="CA24707" s="62"/>
      <c r="CB24707" s="62"/>
      <c r="CC24707" s="62"/>
      <c r="CD24707" s="62"/>
      <c r="CE24707" s="62"/>
      <c r="CF24707" s="62"/>
      <c r="CL24707" s="56" t="s">
        <v>13717</v>
      </c>
      <c r="CM24707" s="56" t="s">
        <v>214</v>
      </c>
      <c r="CN24707" s="56" t="s">
        <v>214</v>
      </c>
      <c r="CO24707" s="52"/>
      <c r="CP24707" s="52"/>
      <c r="CQ24707" s="52"/>
      <c r="CR24707" s="52"/>
      <c r="CS24707" s="52"/>
      <c r="CT24707" s="52"/>
      <c r="CU24707" s="33"/>
      <c r="CV24707" s="33"/>
    </row>
    <row r="24708" spans="74:100">
      <c r="BV24708" s="62"/>
      <c r="BW24708" s="62"/>
      <c r="BX24708" s="62"/>
      <c r="BY24708" s="62"/>
      <c r="BZ24708" s="62"/>
      <c r="CA24708" s="62"/>
      <c r="CB24708" s="62"/>
      <c r="CC24708" s="62"/>
      <c r="CD24708" s="62"/>
      <c r="CE24708" s="62"/>
      <c r="CF24708" s="62"/>
      <c r="CL24708" s="56" t="s">
        <v>13704</v>
      </c>
      <c r="CM24708" s="56" t="s">
        <v>214</v>
      </c>
      <c r="CN24708" s="56" t="s">
        <v>214</v>
      </c>
      <c r="CO24708" s="52"/>
      <c r="CP24708" s="52"/>
      <c r="CQ24708" s="52"/>
      <c r="CR24708" s="52"/>
      <c r="CS24708" s="52"/>
      <c r="CT24708" s="52"/>
      <c r="CU24708" s="33"/>
      <c r="CV24708" s="33"/>
    </row>
    <row r="24709" spans="74:100">
      <c r="BV24709" s="62"/>
      <c r="BW24709" s="62"/>
      <c r="BX24709" s="62"/>
      <c r="BY24709" s="62"/>
      <c r="BZ24709" s="62"/>
      <c r="CA24709" s="62"/>
      <c r="CB24709" s="62"/>
      <c r="CC24709" s="62"/>
      <c r="CD24709" s="62"/>
      <c r="CE24709" s="62"/>
      <c r="CF24709" s="62"/>
      <c r="CL24709" s="56" t="s">
        <v>13708</v>
      </c>
      <c r="CM24709" s="56" t="s">
        <v>214</v>
      </c>
      <c r="CN24709" s="56" t="s">
        <v>214</v>
      </c>
      <c r="CO24709" s="52"/>
      <c r="CP24709" s="52"/>
      <c r="CQ24709" s="52"/>
      <c r="CR24709" s="52"/>
      <c r="CS24709" s="52"/>
      <c r="CT24709" s="52"/>
      <c r="CU24709" s="33"/>
      <c r="CV24709" s="33"/>
    </row>
    <row r="24710" spans="74:100">
      <c r="BV24710" s="62"/>
      <c r="BW24710" s="62"/>
      <c r="BX24710" s="62"/>
      <c r="BY24710" s="62"/>
      <c r="BZ24710" s="62"/>
      <c r="CA24710" s="62"/>
      <c r="CB24710" s="62"/>
      <c r="CC24710" s="62"/>
      <c r="CD24710" s="62"/>
      <c r="CE24710" s="62"/>
      <c r="CF24710" s="62"/>
      <c r="CL24710" s="56" t="s">
        <v>13718</v>
      </c>
      <c r="CM24710" s="56" t="s">
        <v>214</v>
      </c>
      <c r="CN24710" s="56" t="s">
        <v>214</v>
      </c>
      <c r="CO24710" s="52"/>
      <c r="CP24710" s="52"/>
      <c r="CQ24710" s="52"/>
      <c r="CR24710" s="52"/>
      <c r="CS24710" s="52"/>
      <c r="CT24710" s="52"/>
      <c r="CU24710" s="33"/>
      <c r="CV24710" s="33"/>
    </row>
    <row r="24711" spans="74:100">
      <c r="BV24711" s="62"/>
      <c r="BW24711" s="62"/>
      <c r="BX24711" s="62"/>
      <c r="BY24711" s="62"/>
      <c r="BZ24711" s="62"/>
      <c r="CA24711" s="62"/>
      <c r="CB24711" s="62"/>
      <c r="CC24711" s="62"/>
      <c r="CD24711" s="62"/>
      <c r="CE24711" s="62"/>
      <c r="CF24711" s="62"/>
      <c r="CL24711" s="56" t="s">
        <v>13720</v>
      </c>
      <c r="CM24711" s="56" t="s">
        <v>215</v>
      </c>
      <c r="CN24711" s="56" t="s">
        <v>215</v>
      </c>
      <c r="CO24711" s="52"/>
      <c r="CP24711" s="52"/>
      <c r="CQ24711" s="52"/>
      <c r="CR24711" s="52"/>
      <c r="CS24711" s="52"/>
      <c r="CT24711" s="52"/>
      <c r="CU24711" s="33"/>
      <c r="CV24711" s="33"/>
    </row>
    <row r="24712" spans="74:100">
      <c r="BV24712" s="62"/>
      <c r="BW24712" s="62"/>
      <c r="BX24712" s="62"/>
      <c r="BY24712" s="62"/>
      <c r="BZ24712" s="62"/>
      <c r="CA24712" s="62"/>
      <c r="CB24712" s="62"/>
      <c r="CC24712" s="62"/>
      <c r="CD24712" s="62"/>
      <c r="CE24712" s="62"/>
      <c r="CF24712" s="62"/>
      <c r="CL24712" s="56" t="s">
        <v>26152</v>
      </c>
      <c r="CM24712" s="56" t="s">
        <v>216</v>
      </c>
      <c r="CN24712" s="56" t="s">
        <v>216</v>
      </c>
      <c r="CO24712" s="52"/>
      <c r="CP24712" s="52"/>
      <c r="CQ24712" s="52"/>
      <c r="CR24712" s="52"/>
      <c r="CS24712" s="52"/>
      <c r="CT24712" s="52"/>
      <c r="CU24712" s="33"/>
      <c r="CV24712" s="33"/>
    </row>
    <row r="24713" spans="74:100">
      <c r="BV24713" s="62"/>
      <c r="BW24713" s="62"/>
      <c r="BX24713" s="62"/>
      <c r="BY24713" s="62"/>
      <c r="BZ24713" s="62"/>
      <c r="CA24713" s="62"/>
      <c r="CB24713" s="62"/>
      <c r="CC24713" s="62"/>
      <c r="CD24713" s="62"/>
      <c r="CE24713" s="62"/>
      <c r="CF24713" s="62"/>
      <c r="CL24713" s="56" t="s">
        <v>26153</v>
      </c>
      <c r="CM24713" s="56" t="s">
        <v>216</v>
      </c>
      <c r="CN24713" s="56" t="s">
        <v>216</v>
      </c>
      <c r="CO24713" s="52"/>
      <c r="CP24713" s="52"/>
      <c r="CQ24713" s="52"/>
      <c r="CR24713" s="52"/>
      <c r="CS24713" s="52"/>
      <c r="CT24713" s="52"/>
      <c r="CU24713" s="33"/>
      <c r="CV24713" s="33"/>
    </row>
    <row r="24714" spans="74:100">
      <c r="BV24714" s="62"/>
      <c r="BW24714" s="62"/>
      <c r="BX24714" s="62"/>
      <c r="BY24714" s="62"/>
      <c r="BZ24714" s="62"/>
      <c r="CA24714" s="62"/>
      <c r="CB24714" s="62"/>
      <c r="CC24714" s="62"/>
      <c r="CD24714" s="62"/>
      <c r="CE24714" s="62"/>
      <c r="CF24714" s="62"/>
      <c r="CL24714" s="56" t="s">
        <v>13719</v>
      </c>
      <c r="CM24714" s="56" t="s">
        <v>216</v>
      </c>
      <c r="CN24714" s="56" t="s">
        <v>216</v>
      </c>
      <c r="CO24714" s="52"/>
      <c r="CP24714" s="52"/>
      <c r="CQ24714" s="52"/>
      <c r="CR24714" s="52"/>
      <c r="CS24714" s="52"/>
      <c r="CT24714" s="52"/>
      <c r="CU24714" s="33"/>
      <c r="CV24714" s="33"/>
    </row>
    <row r="24715" spans="74:100">
      <c r="BV24715" s="62"/>
      <c r="BW24715" s="62"/>
      <c r="BX24715" s="62"/>
      <c r="BY24715" s="62"/>
      <c r="BZ24715" s="62"/>
      <c r="CA24715" s="62"/>
      <c r="CB24715" s="62"/>
      <c r="CC24715" s="62"/>
      <c r="CD24715" s="62"/>
      <c r="CE24715" s="62"/>
      <c r="CF24715" s="62"/>
      <c r="CL24715" s="56" t="s">
        <v>5886</v>
      </c>
      <c r="CM24715" s="56" t="s">
        <v>215</v>
      </c>
      <c r="CN24715" s="56" t="s">
        <v>215</v>
      </c>
      <c r="CO24715" s="52"/>
      <c r="CP24715" s="52"/>
      <c r="CQ24715" s="52"/>
      <c r="CR24715" s="52"/>
      <c r="CS24715" s="52"/>
      <c r="CT24715" s="52"/>
      <c r="CU24715" s="33"/>
      <c r="CV24715" s="33"/>
    </row>
    <row r="24716" spans="74:100">
      <c r="BV24716" s="62"/>
      <c r="BW24716" s="62"/>
      <c r="BX24716" s="62"/>
      <c r="BY24716" s="62"/>
      <c r="BZ24716" s="62"/>
      <c r="CA24716" s="62"/>
      <c r="CB24716" s="62"/>
      <c r="CC24716" s="62"/>
      <c r="CD24716" s="62"/>
      <c r="CE24716" s="62"/>
      <c r="CF24716" s="62"/>
      <c r="CL24716" s="56" t="s">
        <v>24318</v>
      </c>
      <c r="CM24716" s="56" t="s">
        <v>216</v>
      </c>
      <c r="CN24716" s="56" t="s">
        <v>216</v>
      </c>
      <c r="CO24716" s="52"/>
      <c r="CP24716" s="52"/>
      <c r="CQ24716" s="52"/>
      <c r="CR24716" s="52"/>
      <c r="CS24716" s="52"/>
      <c r="CT24716" s="52"/>
      <c r="CU24716" s="33"/>
      <c r="CV24716" s="33"/>
    </row>
    <row r="24717" spans="74:100">
      <c r="BV24717" s="62"/>
      <c r="BW24717" s="62"/>
      <c r="BX24717" s="62"/>
      <c r="BY24717" s="62"/>
      <c r="BZ24717" s="62"/>
      <c r="CA24717" s="62"/>
      <c r="CB24717" s="62"/>
      <c r="CC24717" s="62"/>
      <c r="CD24717" s="62"/>
      <c r="CE24717" s="62"/>
      <c r="CF24717" s="62"/>
      <c r="CL24717" s="56" t="s">
        <v>10358</v>
      </c>
      <c r="CM24717" s="56" t="s">
        <v>213</v>
      </c>
      <c r="CN24717" s="56" t="s">
        <v>213</v>
      </c>
      <c r="CO24717" s="52"/>
      <c r="CP24717" s="52"/>
      <c r="CQ24717" s="52"/>
      <c r="CR24717" s="52"/>
      <c r="CS24717" s="52"/>
      <c r="CT24717" s="52"/>
      <c r="CU24717" s="33"/>
      <c r="CV24717" s="33"/>
    </row>
    <row r="24718" spans="74:100">
      <c r="BV24718" s="62"/>
      <c r="BW24718" s="62"/>
      <c r="BX24718" s="62"/>
      <c r="BY24718" s="62"/>
      <c r="BZ24718" s="62"/>
      <c r="CA24718" s="62"/>
      <c r="CB24718" s="62"/>
      <c r="CC24718" s="62"/>
      <c r="CD24718" s="62"/>
      <c r="CE24718" s="62"/>
      <c r="CF24718" s="62"/>
      <c r="CL24718" s="56" t="s">
        <v>13728</v>
      </c>
      <c r="CM24718" s="56" t="s">
        <v>216</v>
      </c>
      <c r="CN24718" s="56" t="s">
        <v>216</v>
      </c>
      <c r="CO24718" s="52"/>
      <c r="CP24718" s="52"/>
      <c r="CQ24718" s="52"/>
      <c r="CR24718" s="52"/>
      <c r="CS24718" s="52"/>
      <c r="CT24718" s="52"/>
      <c r="CU24718" s="33"/>
      <c r="CV24718" s="33"/>
    </row>
    <row r="24719" spans="74:100">
      <c r="BV24719" s="62"/>
      <c r="BW24719" s="62"/>
      <c r="BX24719" s="62"/>
      <c r="BY24719" s="62"/>
      <c r="BZ24719" s="62"/>
      <c r="CA24719" s="62"/>
      <c r="CB24719" s="62"/>
      <c r="CC24719" s="62"/>
      <c r="CD24719" s="62"/>
      <c r="CE24719" s="62"/>
      <c r="CF24719" s="62"/>
      <c r="CL24719" s="56" t="s">
        <v>13722</v>
      </c>
      <c r="CM24719" s="56" t="s">
        <v>216</v>
      </c>
      <c r="CN24719" s="56" t="s">
        <v>216</v>
      </c>
      <c r="CO24719" s="52"/>
      <c r="CP24719" s="52"/>
      <c r="CQ24719" s="52"/>
      <c r="CR24719" s="52"/>
      <c r="CS24719" s="52"/>
      <c r="CT24719" s="52"/>
      <c r="CU24719" s="33"/>
      <c r="CV24719" s="33"/>
    </row>
    <row r="24720" spans="74:100">
      <c r="BV24720" s="62"/>
      <c r="BW24720" s="62"/>
      <c r="BX24720" s="62"/>
      <c r="BY24720" s="62"/>
      <c r="BZ24720" s="62"/>
      <c r="CA24720" s="62"/>
      <c r="CB24720" s="62"/>
      <c r="CC24720" s="62"/>
      <c r="CD24720" s="62"/>
      <c r="CE24720" s="62"/>
      <c r="CF24720" s="62"/>
      <c r="CL24720" s="35" t="s">
        <v>13721</v>
      </c>
      <c r="CM24720" s="35" t="s">
        <v>217</v>
      </c>
      <c r="CN24720" s="35" t="s">
        <v>217</v>
      </c>
      <c r="CO24720" s="52"/>
      <c r="CP24720" s="52"/>
      <c r="CQ24720" s="52"/>
      <c r="CR24720" s="52"/>
      <c r="CS24720" s="52"/>
      <c r="CT24720" s="52"/>
      <c r="CU24720" s="33"/>
      <c r="CV24720" s="33"/>
    </row>
    <row r="24721" spans="74:100">
      <c r="BV24721" s="62"/>
      <c r="BW24721" s="62"/>
      <c r="BX24721" s="62"/>
      <c r="BY24721" s="62"/>
      <c r="BZ24721" s="62"/>
      <c r="CA24721" s="62"/>
      <c r="CB24721" s="62"/>
      <c r="CC24721" s="62"/>
      <c r="CD24721" s="62"/>
      <c r="CE24721" s="62"/>
      <c r="CF24721" s="62"/>
      <c r="CL24721" s="56" t="s">
        <v>13723</v>
      </c>
      <c r="CM24721" s="56" t="s">
        <v>216</v>
      </c>
      <c r="CN24721" s="56" t="s">
        <v>216</v>
      </c>
      <c r="CO24721" s="52"/>
      <c r="CP24721" s="52"/>
      <c r="CQ24721" s="52"/>
      <c r="CR24721" s="52"/>
      <c r="CS24721" s="52"/>
      <c r="CT24721" s="52"/>
      <c r="CU24721" s="33"/>
      <c r="CV24721" s="33"/>
    </row>
    <row r="24722" spans="74:100">
      <c r="BV24722" s="62"/>
      <c r="BW24722" s="62"/>
      <c r="BX24722" s="62"/>
      <c r="BY24722" s="62"/>
      <c r="BZ24722" s="62"/>
      <c r="CA24722" s="62"/>
      <c r="CB24722" s="62"/>
      <c r="CC24722" s="62"/>
      <c r="CD24722" s="62"/>
      <c r="CE24722" s="62"/>
      <c r="CF24722" s="62"/>
      <c r="CL24722" s="56" t="s">
        <v>13724</v>
      </c>
      <c r="CM24722" s="56" t="s">
        <v>216</v>
      </c>
      <c r="CN24722" s="56" t="s">
        <v>216</v>
      </c>
      <c r="CO24722" s="52"/>
      <c r="CP24722" s="52"/>
      <c r="CQ24722" s="52"/>
      <c r="CR24722" s="52"/>
      <c r="CS24722" s="52"/>
      <c r="CT24722" s="52"/>
      <c r="CU24722" s="33"/>
      <c r="CV24722" s="33"/>
    </row>
    <row r="24723" spans="74:100">
      <c r="BV24723" s="62"/>
      <c r="BW24723" s="62"/>
      <c r="BX24723" s="62"/>
      <c r="BY24723" s="62"/>
      <c r="BZ24723" s="62"/>
      <c r="CA24723" s="62"/>
      <c r="CB24723" s="62"/>
      <c r="CC24723" s="62"/>
      <c r="CD24723" s="62"/>
      <c r="CE24723" s="62"/>
      <c r="CF24723" s="62"/>
      <c r="CL24723" s="56" t="s">
        <v>13725</v>
      </c>
      <c r="CM24723" s="56" t="s">
        <v>216</v>
      </c>
      <c r="CN24723" s="56" t="s">
        <v>216</v>
      </c>
      <c r="CO24723" s="52"/>
      <c r="CP24723" s="52"/>
      <c r="CQ24723" s="52"/>
      <c r="CR24723" s="52"/>
      <c r="CS24723" s="52"/>
      <c r="CT24723" s="52"/>
      <c r="CU24723" s="33"/>
      <c r="CV24723" s="33"/>
    </row>
    <row r="24724" spans="74:100">
      <c r="BV24724" s="62"/>
      <c r="BW24724" s="62"/>
      <c r="BX24724" s="62"/>
      <c r="BY24724" s="62"/>
      <c r="BZ24724" s="62"/>
      <c r="CA24724" s="62"/>
      <c r="CB24724" s="62"/>
      <c r="CC24724" s="62"/>
      <c r="CD24724" s="62"/>
      <c r="CE24724" s="62"/>
      <c r="CF24724" s="62"/>
      <c r="CL24724" s="56" t="s">
        <v>5889</v>
      </c>
      <c r="CM24724" s="56" t="s">
        <v>214</v>
      </c>
      <c r="CN24724" s="56" t="s">
        <v>214</v>
      </c>
      <c r="CO24724" s="52"/>
      <c r="CP24724" s="52"/>
      <c r="CQ24724" s="52"/>
      <c r="CR24724" s="52"/>
      <c r="CS24724" s="52"/>
      <c r="CT24724" s="52"/>
      <c r="CU24724" s="33"/>
      <c r="CV24724" s="33"/>
    </row>
    <row r="24725" spans="74:100">
      <c r="BV24725" s="62"/>
      <c r="BW24725" s="62"/>
      <c r="BX24725" s="62"/>
      <c r="BY24725" s="62"/>
      <c r="BZ24725" s="62"/>
      <c r="CA24725" s="62"/>
      <c r="CB24725" s="62"/>
      <c r="CC24725" s="62"/>
      <c r="CD24725" s="62"/>
      <c r="CE24725" s="62"/>
      <c r="CF24725" s="62"/>
      <c r="CL24725" s="56" t="s">
        <v>26154</v>
      </c>
      <c r="CM24725" s="56" t="s">
        <v>214</v>
      </c>
      <c r="CN24725" s="56" t="s">
        <v>214</v>
      </c>
      <c r="CO24725" s="52"/>
      <c r="CP24725" s="52"/>
      <c r="CQ24725" s="52"/>
      <c r="CR24725" s="52"/>
      <c r="CS24725" s="52"/>
      <c r="CT24725" s="52"/>
      <c r="CU24725" s="33"/>
      <c r="CV24725" s="33"/>
    </row>
    <row r="24726" spans="74:100">
      <c r="BV24726" s="62"/>
      <c r="BW24726" s="62"/>
      <c r="BX24726" s="62"/>
      <c r="BY24726" s="62"/>
      <c r="BZ24726" s="62"/>
      <c r="CA24726" s="62"/>
      <c r="CB24726" s="62"/>
      <c r="CC24726" s="62"/>
      <c r="CD24726" s="62"/>
      <c r="CE24726" s="62"/>
      <c r="CF24726" s="62"/>
      <c r="CL24726" s="35" t="s">
        <v>13727</v>
      </c>
      <c r="CM24726" s="35" t="s">
        <v>217</v>
      </c>
      <c r="CN24726" s="35" t="s">
        <v>217</v>
      </c>
      <c r="CO24726" s="52"/>
      <c r="CP24726" s="52"/>
      <c r="CQ24726" s="52"/>
      <c r="CR24726" s="52"/>
      <c r="CS24726" s="52"/>
      <c r="CT24726" s="52"/>
      <c r="CU24726" s="33"/>
      <c r="CV24726" s="33"/>
    </row>
    <row r="24727" spans="74:100">
      <c r="BV24727" s="62"/>
      <c r="BW24727" s="62"/>
      <c r="BX24727" s="62"/>
      <c r="BY24727" s="62"/>
      <c r="BZ24727" s="62"/>
      <c r="CA24727" s="62"/>
      <c r="CB24727" s="62"/>
      <c r="CC24727" s="62"/>
      <c r="CD24727" s="62"/>
      <c r="CE24727" s="62"/>
      <c r="CF24727" s="62"/>
      <c r="CL24727" s="35" t="s">
        <v>13726</v>
      </c>
      <c r="CM24727" s="35" t="s">
        <v>217</v>
      </c>
      <c r="CN24727" s="35" t="s">
        <v>217</v>
      </c>
      <c r="CO24727" s="52"/>
      <c r="CP24727" s="52"/>
      <c r="CQ24727" s="52"/>
      <c r="CR24727" s="52"/>
      <c r="CS24727" s="52"/>
      <c r="CT24727" s="52"/>
      <c r="CU24727" s="33"/>
      <c r="CV24727" s="33"/>
    </row>
    <row r="24728" spans="74:100">
      <c r="BV24728" s="62"/>
      <c r="BW24728" s="62"/>
      <c r="BX24728" s="62"/>
      <c r="BY24728" s="62"/>
      <c r="BZ24728" s="62"/>
      <c r="CA24728" s="62"/>
      <c r="CB24728" s="62"/>
      <c r="CC24728" s="62"/>
      <c r="CD24728" s="62"/>
      <c r="CE24728" s="62"/>
      <c r="CF24728" s="62"/>
      <c r="CL24728" s="56" t="s">
        <v>2151</v>
      </c>
      <c r="CM24728" s="56" t="s">
        <v>217</v>
      </c>
      <c r="CN24728" s="56" t="s">
        <v>217</v>
      </c>
      <c r="CO24728" s="52"/>
      <c r="CP24728" s="52"/>
      <c r="CQ24728" s="52"/>
      <c r="CR24728" s="52"/>
      <c r="CS24728" s="52"/>
      <c r="CT24728" s="52"/>
      <c r="CU24728" s="33"/>
      <c r="CV24728" s="33"/>
    </row>
    <row r="24729" spans="74:100">
      <c r="BV24729" s="62"/>
      <c r="BW24729" s="62"/>
      <c r="BX24729" s="62"/>
      <c r="BY24729" s="62"/>
      <c r="BZ24729" s="62"/>
      <c r="CA24729" s="62"/>
      <c r="CB24729" s="62"/>
      <c r="CC24729" s="62"/>
      <c r="CD24729" s="62"/>
      <c r="CE24729" s="62"/>
      <c r="CF24729" s="62"/>
      <c r="CL24729" s="56" t="s">
        <v>13730</v>
      </c>
      <c r="CM24729" s="56" t="s">
        <v>214</v>
      </c>
      <c r="CN24729" s="56" t="s">
        <v>214</v>
      </c>
      <c r="CO24729" s="52"/>
      <c r="CP24729" s="52"/>
      <c r="CQ24729" s="52"/>
      <c r="CR24729" s="52"/>
      <c r="CS24729" s="52"/>
      <c r="CT24729" s="52"/>
      <c r="CU24729" s="33"/>
      <c r="CV24729" s="33"/>
    </row>
    <row r="24730" spans="74:100">
      <c r="BV24730" s="62"/>
      <c r="BW24730" s="62"/>
      <c r="BX24730" s="62"/>
      <c r="BY24730" s="62"/>
      <c r="BZ24730" s="62"/>
      <c r="CA24730" s="62"/>
      <c r="CB24730" s="62"/>
      <c r="CC24730" s="62"/>
      <c r="CD24730" s="62"/>
      <c r="CE24730" s="62"/>
      <c r="CF24730" s="62"/>
      <c r="CL24730" s="56" t="s">
        <v>5897</v>
      </c>
      <c r="CM24730" s="56" t="s">
        <v>214</v>
      </c>
      <c r="CN24730" s="56" t="s">
        <v>214</v>
      </c>
      <c r="CO24730" s="52"/>
      <c r="CP24730" s="52"/>
      <c r="CQ24730" s="52"/>
      <c r="CR24730" s="52"/>
      <c r="CS24730" s="52"/>
      <c r="CT24730" s="52"/>
      <c r="CU24730" s="33"/>
      <c r="CV24730" s="33"/>
    </row>
    <row r="24731" spans="74:100">
      <c r="BV24731" s="62"/>
      <c r="BW24731" s="62"/>
      <c r="BX24731" s="62"/>
      <c r="BY24731" s="62"/>
      <c r="BZ24731" s="62"/>
      <c r="CA24731" s="62"/>
      <c r="CB24731" s="62"/>
      <c r="CC24731" s="62"/>
      <c r="CD24731" s="62"/>
      <c r="CE24731" s="62"/>
      <c r="CF24731" s="62"/>
      <c r="CL24731" s="56" t="s">
        <v>13062</v>
      </c>
      <c r="CM24731" s="56" t="s">
        <v>216</v>
      </c>
      <c r="CN24731" s="56" t="s">
        <v>216</v>
      </c>
      <c r="CO24731" s="52"/>
      <c r="CP24731" s="52"/>
      <c r="CQ24731" s="52"/>
      <c r="CR24731" s="52"/>
      <c r="CS24731" s="52"/>
      <c r="CT24731" s="52"/>
      <c r="CU24731" s="33"/>
      <c r="CV24731" s="33"/>
    </row>
    <row r="24732" spans="74:100">
      <c r="BV24732" s="62"/>
      <c r="BW24732" s="62"/>
      <c r="BX24732" s="62"/>
      <c r="BY24732" s="62"/>
      <c r="BZ24732" s="62"/>
      <c r="CA24732" s="62"/>
      <c r="CB24732" s="62"/>
      <c r="CC24732" s="62"/>
      <c r="CD24732" s="62"/>
      <c r="CE24732" s="62"/>
      <c r="CF24732" s="62"/>
      <c r="CL24732" s="56" t="s">
        <v>13063</v>
      </c>
      <c r="CM24732" s="56" t="s">
        <v>216</v>
      </c>
      <c r="CN24732" s="56" t="s">
        <v>216</v>
      </c>
      <c r="CO24732" s="52"/>
      <c r="CP24732" s="52"/>
      <c r="CQ24732" s="52"/>
      <c r="CR24732" s="52"/>
      <c r="CS24732" s="52"/>
      <c r="CT24732" s="52"/>
      <c r="CU24732" s="33"/>
      <c r="CV24732" s="33"/>
    </row>
    <row r="24733" spans="74:100">
      <c r="BV24733" s="62"/>
      <c r="BW24733" s="62"/>
      <c r="BX24733" s="62"/>
      <c r="BY24733" s="62"/>
      <c r="BZ24733" s="62"/>
      <c r="CA24733" s="62"/>
      <c r="CB24733" s="62"/>
      <c r="CC24733" s="62"/>
      <c r="CD24733" s="62"/>
      <c r="CE24733" s="62"/>
      <c r="CF24733" s="62"/>
      <c r="CL24733" s="35" t="s">
        <v>13735</v>
      </c>
      <c r="CM24733" s="35" t="s">
        <v>217</v>
      </c>
      <c r="CN24733" s="35" t="s">
        <v>217</v>
      </c>
      <c r="CO24733" s="52"/>
      <c r="CP24733" s="52"/>
      <c r="CQ24733" s="52"/>
      <c r="CR24733" s="52"/>
      <c r="CS24733" s="52"/>
      <c r="CT24733" s="52"/>
      <c r="CU24733" s="33"/>
      <c r="CV24733" s="33"/>
    </row>
    <row r="24734" spans="74:100">
      <c r="BV24734" s="62"/>
      <c r="BW24734" s="62"/>
      <c r="BX24734" s="62"/>
      <c r="BY24734" s="62"/>
      <c r="BZ24734" s="62"/>
      <c r="CA24734" s="62"/>
      <c r="CB24734" s="62"/>
      <c r="CC24734" s="62"/>
      <c r="CD24734" s="62"/>
      <c r="CE24734" s="62"/>
      <c r="CF24734" s="62"/>
      <c r="CL24734" s="56" t="s">
        <v>29867</v>
      </c>
      <c r="CM24734" s="56" t="s">
        <v>216</v>
      </c>
      <c r="CN24734" s="56" t="s">
        <v>216</v>
      </c>
      <c r="CO24734" s="52"/>
      <c r="CP24734" s="52"/>
      <c r="CQ24734" s="52"/>
      <c r="CR24734" s="52"/>
      <c r="CS24734" s="52"/>
      <c r="CT24734" s="52"/>
      <c r="CU24734" s="33"/>
      <c r="CV24734" s="33"/>
    </row>
    <row r="24735" spans="74:100">
      <c r="BV24735" s="62"/>
      <c r="BW24735" s="62"/>
      <c r="BX24735" s="62"/>
      <c r="BY24735" s="62"/>
      <c r="BZ24735" s="62"/>
      <c r="CA24735" s="62"/>
      <c r="CB24735" s="62"/>
      <c r="CC24735" s="62"/>
      <c r="CD24735" s="62"/>
      <c r="CE24735" s="62"/>
      <c r="CF24735" s="62"/>
      <c r="CL24735" s="56" t="s">
        <v>29868</v>
      </c>
      <c r="CM24735" s="56" t="s">
        <v>216</v>
      </c>
      <c r="CN24735" s="56" t="s">
        <v>216</v>
      </c>
      <c r="CO24735" s="52"/>
      <c r="CP24735" s="52"/>
      <c r="CQ24735" s="52"/>
      <c r="CR24735" s="52"/>
      <c r="CS24735" s="52"/>
      <c r="CT24735" s="52"/>
      <c r="CU24735" s="33"/>
      <c r="CV24735" s="33"/>
    </row>
    <row r="24736" spans="74:100">
      <c r="BV24736" s="62"/>
      <c r="BW24736" s="62"/>
      <c r="BX24736" s="62"/>
      <c r="BY24736" s="62"/>
      <c r="BZ24736" s="62"/>
      <c r="CA24736" s="62"/>
      <c r="CB24736" s="62"/>
      <c r="CC24736" s="62"/>
      <c r="CD24736" s="62"/>
      <c r="CE24736" s="62"/>
      <c r="CF24736" s="62"/>
      <c r="CL24736" s="35" t="s">
        <v>13736</v>
      </c>
      <c r="CM24736" s="35" t="s">
        <v>217</v>
      </c>
      <c r="CN24736" s="35" t="s">
        <v>217</v>
      </c>
      <c r="CO24736" s="52"/>
      <c r="CP24736" s="52"/>
      <c r="CQ24736" s="52"/>
      <c r="CR24736" s="52"/>
      <c r="CS24736" s="52"/>
      <c r="CT24736" s="52"/>
      <c r="CU24736" s="33"/>
      <c r="CV24736" s="33"/>
    </row>
    <row r="24737" spans="74:100">
      <c r="BV24737" s="62"/>
      <c r="BW24737" s="62"/>
      <c r="BX24737" s="62"/>
      <c r="BY24737" s="62"/>
      <c r="BZ24737" s="62"/>
      <c r="CA24737" s="62"/>
      <c r="CB24737" s="62"/>
      <c r="CC24737" s="62"/>
      <c r="CD24737" s="62"/>
      <c r="CE24737" s="62"/>
      <c r="CF24737" s="62"/>
      <c r="CL24737" s="56" t="s">
        <v>13737</v>
      </c>
      <c r="CM24737" s="56" t="s">
        <v>213</v>
      </c>
      <c r="CN24737" s="56" t="s">
        <v>213</v>
      </c>
      <c r="CO24737" s="52"/>
      <c r="CP24737" s="52"/>
      <c r="CQ24737" s="52"/>
      <c r="CR24737" s="52"/>
      <c r="CS24737" s="52"/>
      <c r="CT24737" s="52"/>
      <c r="CU24737" s="33"/>
      <c r="CV24737" s="33"/>
    </row>
    <row r="24738" spans="74:100">
      <c r="BV24738" s="62"/>
      <c r="BW24738" s="62"/>
      <c r="BX24738" s="62"/>
      <c r="BY24738" s="62"/>
      <c r="BZ24738" s="62"/>
      <c r="CA24738" s="62"/>
      <c r="CB24738" s="62"/>
      <c r="CC24738" s="62"/>
      <c r="CD24738" s="62"/>
      <c r="CE24738" s="62"/>
      <c r="CF24738" s="62"/>
      <c r="CL24738" s="56" t="s">
        <v>7108</v>
      </c>
      <c r="CM24738" s="56" t="s">
        <v>215</v>
      </c>
      <c r="CN24738" s="56" t="s">
        <v>215</v>
      </c>
      <c r="CO24738" s="52"/>
      <c r="CP24738" s="52"/>
      <c r="CQ24738" s="52"/>
      <c r="CR24738" s="52"/>
      <c r="CS24738" s="52"/>
      <c r="CT24738" s="52"/>
      <c r="CU24738" s="33"/>
      <c r="CV24738" s="33"/>
    </row>
    <row r="24739" spans="74:100">
      <c r="BV24739" s="62"/>
      <c r="BW24739" s="62"/>
      <c r="BX24739" s="62"/>
      <c r="BY24739" s="62"/>
      <c r="BZ24739" s="62"/>
      <c r="CA24739" s="62"/>
      <c r="CB24739" s="62"/>
      <c r="CC24739" s="62"/>
      <c r="CD24739" s="62"/>
      <c r="CE24739" s="62"/>
      <c r="CF24739" s="62"/>
      <c r="CL24739" s="56" t="s">
        <v>29869</v>
      </c>
      <c r="CM24739" s="56" t="s">
        <v>217</v>
      </c>
      <c r="CN24739" s="56" t="s">
        <v>217</v>
      </c>
      <c r="CO24739" s="52"/>
      <c r="CP24739" s="52"/>
      <c r="CQ24739" s="52"/>
      <c r="CR24739" s="52"/>
      <c r="CS24739" s="52"/>
      <c r="CT24739" s="52"/>
      <c r="CU24739" s="33"/>
      <c r="CV24739" s="33"/>
    </row>
    <row r="24740" spans="74:100">
      <c r="BV24740" s="62"/>
      <c r="BW24740" s="62"/>
      <c r="BX24740" s="62"/>
      <c r="BY24740" s="62"/>
      <c r="BZ24740" s="62"/>
      <c r="CA24740" s="62"/>
      <c r="CB24740" s="62"/>
      <c r="CC24740" s="62"/>
      <c r="CD24740" s="62"/>
      <c r="CE24740" s="62"/>
      <c r="CF24740" s="62"/>
      <c r="CL24740" s="56" t="s">
        <v>29870</v>
      </c>
      <c r="CM24740" s="56" t="s">
        <v>217</v>
      </c>
      <c r="CN24740" s="56" t="s">
        <v>217</v>
      </c>
      <c r="CO24740" s="52"/>
      <c r="CP24740" s="52"/>
      <c r="CQ24740" s="52"/>
      <c r="CR24740" s="52"/>
      <c r="CS24740" s="52"/>
      <c r="CT24740" s="52"/>
      <c r="CU24740" s="33"/>
      <c r="CV24740" s="33"/>
    </row>
    <row r="24741" spans="74:100">
      <c r="BV24741" s="62"/>
      <c r="BW24741" s="62"/>
      <c r="BX24741" s="62"/>
      <c r="BY24741" s="62"/>
      <c r="BZ24741" s="62"/>
      <c r="CA24741" s="62"/>
      <c r="CB24741" s="62"/>
      <c r="CC24741" s="62"/>
      <c r="CD24741" s="62"/>
      <c r="CE24741" s="62"/>
      <c r="CF24741" s="62"/>
      <c r="CL24741" s="56" t="s">
        <v>29871</v>
      </c>
      <c r="CM24741" s="56" t="s">
        <v>217</v>
      </c>
      <c r="CN24741" s="56" t="s">
        <v>217</v>
      </c>
      <c r="CO24741" s="52"/>
      <c r="CP24741" s="52"/>
      <c r="CQ24741" s="52"/>
      <c r="CR24741" s="52"/>
      <c r="CS24741" s="52"/>
      <c r="CT24741" s="52"/>
      <c r="CU24741" s="33"/>
      <c r="CV24741" s="33"/>
    </row>
    <row r="24742" spans="74:100">
      <c r="BV24742" s="62"/>
      <c r="BW24742" s="62"/>
      <c r="BX24742" s="62"/>
      <c r="BY24742" s="62"/>
      <c r="BZ24742" s="62"/>
      <c r="CA24742" s="62"/>
      <c r="CB24742" s="62"/>
      <c r="CC24742" s="62"/>
      <c r="CD24742" s="62"/>
      <c r="CE24742" s="62"/>
      <c r="CF24742" s="62"/>
      <c r="CL24742" s="56" t="s">
        <v>13738</v>
      </c>
      <c r="CM24742" s="56" t="s">
        <v>216</v>
      </c>
      <c r="CN24742" s="56" t="s">
        <v>216</v>
      </c>
      <c r="CO24742" s="52"/>
      <c r="CP24742" s="52"/>
      <c r="CQ24742" s="52"/>
      <c r="CR24742" s="52"/>
      <c r="CS24742" s="52"/>
      <c r="CT24742" s="52"/>
      <c r="CU24742" s="33"/>
      <c r="CV24742" s="33"/>
    </row>
    <row r="24743" spans="74:100">
      <c r="BV24743" s="62"/>
      <c r="BW24743" s="62"/>
      <c r="BX24743" s="62"/>
      <c r="BY24743" s="62"/>
      <c r="BZ24743" s="62"/>
      <c r="CA24743" s="62"/>
      <c r="CB24743" s="62"/>
      <c r="CC24743" s="62"/>
      <c r="CD24743" s="62"/>
      <c r="CE24743" s="62"/>
      <c r="CF24743" s="62"/>
      <c r="CL24743" s="56" t="s">
        <v>24319</v>
      </c>
      <c r="CM24743" s="56" t="s">
        <v>216</v>
      </c>
      <c r="CN24743" s="56" t="s">
        <v>216</v>
      </c>
      <c r="CO24743" s="52"/>
      <c r="CP24743" s="52"/>
      <c r="CQ24743" s="52"/>
      <c r="CR24743" s="52"/>
      <c r="CS24743" s="52"/>
      <c r="CT24743" s="52"/>
      <c r="CU24743" s="33"/>
      <c r="CV24743" s="33"/>
    </row>
    <row r="24744" spans="74:100">
      <c r="BV24744" s="62"/>
      <c r="BW24744" s="62"/>
      <c r="BX24744" s="62"/>
      <c r="BY24744" s="62"/>
      <c r="BZ24744" s="62"/>
      <c r="CA24744" s="62"/>
      <c r="CB24744" s="62"/>
      <c r="CC24744" s="62"/>
      <c r="CD24744" s="62"/>
      <c r="CE24744" s="62"/>
      <c r="CF24744" s="62"/>
      <c r="CL24744" s="35" t="s">
        <v>29872</v>
      </c>
      <c r="CM24744" s="35" t="s">
        <v>217</v>
      </c>
      <c r="CN24744" s="35" t="s">
        <v>217</v>
      </c>
      <c r="CO24744" s="52"/>
      <c r="CP24744" s="52"/>
      <c r="CQ24744" s="52"/>
      <c r="CR24744" s="52"/>
      <c r="CS24744" s="52"/>
      <c r="CT24744" s="52"/>
      <c r="CU24744" s="33"/>
      <c r="CV24744" s="33"/>
    </row>
    <row r="24745" spans="74:100">
      <c r="BV24745" s="62"/>
      <c r="BW24745" s="62"/>
      <c r="BX24745" s="62"/>
      <c r="BY24745" s="62"/>
      <c r="BZ24745" s="62"/>
      <c r="CA24745" s="62"/>
      <c r="CB24745" s="62"/>
      <c r="CC24745" s="62"/>
      <c r="CD24745" s="62"/>
      <c r="CE24745" s="62"/>
      <c r="CF24745" s="62"/>
      <c r="CL24745" s="35" t="s">
        <v>13739</v>
      </c>
      <c r="CM24745" s="35" t="s">
        <v>217</v>
      </c>
      <c r="CN24745" s="35" t="s">
        <v>217</v>
      </c>
      <c r="CO24745" s="52"/>
      <c r="CP24745" s="52"/>
      <c r="CQ24745" s="52"/>
      <c r="CR24745" s="52"/>
      <c r="CS24745" s="52"/>
      <c r="CT24745" s="52"/>
      <c r="CU24745" s="33"/>
      <c r="CV24745" s="33"/>
    </row>
    <row r="24746" spans="74:100">
      <c r="BV24746" s="62"/>
      <c r="BW24746" s="62"/>
      <c r="BX24746" s="62"/>
      <c r="BY24746" s="62"/>
      <c r="BZ24746" s="62"/>
      <c r="CA24746" s="62"/>
      <c r="CB24746" s="62"/>
      <c r="CC24746" s="62"/>
      <c r="CD24746" s="62"/>
      <c r="CE24746" s="62"/>
      <c r="CF24746" s="62"/>
      <c r="CL24746" s="35" t="s">
        <v>24320</v>
      </c>
      <c r="CM24746" s="35" t="s">
        <v>217</v>
      </c>
      <c r="CN24746" s="35" t="s">
        <v>217</v>
      </c>
      <c r="CO24746" s="52"/>
      <c r="CP24746" s="52"/>
      <c r="CQ24746" s="52"/>
      <c r="CR24746" s="52"/>
      <c r="CS24746" s="52"/>
      <c r="CT24746" s="52"/>
      <c r="CU24746" s="33"/>
      <c r="CV24746" s="33"/>
    </row>
    <row r="24747" spans="74:100">
      <c r="BV24747" s="62"/>
      <c r="BW24747" s="62"/>
      <c r="BX24747" s="62"/>
      <c r="BY24747" s="62"/>
      <c r="BZ24747" s="62"/>
      <c r="CA24747" s="62"/>
      <c r="CB24747" s="62"/>
      <c r="CC24747" s="62"/>
      <c r="CD24747" s="62"/>
      <c r="CE24747" s="62"/>
      <c r="CF24747" s="62"/>
      <c r="CL24747" s="35" t="s">
        <v>24321</v>
      </c>
      <c r="CM24747" s="35" t="s">
        <v>217</v>
      </c>
      <c r="CN24747" s="35" t="s">
        <v>217</v>
      </c>
      <c r="CO24747" s="52"/>
      <c r="CP24747" s="52"/>
      <c r="CQ24747" s="52"/>
      <c r="CR24747" s="52"/>
      <c r="CS24747" s="52"/>
      <c r="CT24747" s="52"/>
      <c r="CU24747" s="33"/>
      <c r="CV24747" s="33"/>
    </row>
    <row r="24748" spans="74:100">
      <c r="BV24748" s="62"/>
      <c r="BW24748" s="62"/>
      <c r="BX24748" s="62"/>
      <c r="BY24748" s="62"/>
      <c r="BZ24748" s="62"/>
      <c r="CA24748" s="62"/>
      <c r="CB24748" s="62"/>
      <c r="CC24748" s="62"/>
      <c r="CD24748" s="62"/>
      <c r="CE24748" s="62"/>
      <c r="CF24748" s="62"/>
      <c r="CL24748" s="35" t="s">
        <v>24322</v>
      </c>
      <c r="CM24748" s="35" t="s">
        <v>217</v>
      </c>
      <c r="CN24748" s="35" t="s">
        <v>217</v>
      </c>
      <c r="CO24748" s="52"/>
      <c r="CP24748" s="52"/>
      <c r="CQ24748" s="52"/>
      <c r="CR24748" s="52"/>
      <c r="CS24748" s="52"/>
      <c r="CT24748" s="52"/>
      <c r="CU24748" s="33"/>
      <c r="CV24748" s="33"/>
    </row>
    <row r="24749" spans="74:100">
      <c r="BV24749" s="62"/>
      <c r="BW24749" s="62"/>
      <c r="BX24749" s="62"/>
      <c r="BY24749" s="62"/>
      <c r="BZ24749" s="62"/>
      <c r="CA24749" s="62"/>
      <c r="CB24749" s="62"/>
      <c r="CC24749" s="62"/>
      <c r="CD24749" s="62"/>
      <c r="CE24749" s="62"/>
      <c r="CF24749" s="62"/>
      <c r="CL24749" s="35" t="s">
        <v>13740</v>
      </c>
      <c r="CM24749" s="35" t="s">
        <v>217</v>
      </c>
      <c r="CN24749" s="35" t="s">
        <v>217</v>
      </c>
      <c r="CO24749" s="52"/>
      <c r="CP24749" s="52"/>
      <c r="CQ24749" s="52"/>
      <c r="CR24749" s="52"/>
      <c r="CS24749" s="52"/>
      <c r="CT24749" s="52"/>
      <c r="CU24749" s="33"/>
      <c r="CV24749" s="33"/>
    </row>
    <row r="24750" spans="74:100">
      <c r="BV24750" s="62"/>
      <c r="BW24750" s="62"/>
      <c r="BX24750" s="62"/>
      <c r="BY24750" s="62"/>
      <c r="BZ24750" s="62"/>
      <c r="CA24750" s="62"/>
      <c r="CB24750" s="62"/>
      <c r="CC24750" s="62"/>
      <c r="CD24750" s="62"/>
      <c r="CE24750" s="62"/>
      <c r="CF24750" s="62"/>
      <c r="CL24750" s="35" t="s">
        <v>24323</v>
      </c>
      <c r="CM24750" s="35" t="s">
        <v>217</v>
      </c>
      <c r="CN24750" s="35" t="s">
        <v>217</v>
      </c>
      <c r="CO24750" s="52"/>
      <c r="CP24750" s="52"/>
      <c r="CQ24750" s="52"/>
      <c r="CR24750" s="52"/>
      <c r="CS24750" s="52"/>
      <c r="CT24750" s="52"/>
      <c r="CU24750" s="33"/>
      <c r="CV24750" s="33"/>
    </row>
    <row r="24751" spans="74:100">
      <c r="BV24751" s="62"/>
      <c r="BW24751" s="62"/>
      <c r="BX24751" s="62"/>
      <c r="BY24751" s="62"/>
      <c r="BZ24751" s="62"/>
      <c r="CA24751" s="62"/>
      <c r="CB24751" s="62"/>
      <c r="CC24751" s="62"/>
      <c r="CD24751" s="62"/>
      <c r="CE24751" s="62"/>
      <c r="CF24751" s="62"/>
      <c r="CL24751" s="35" t="s">
        <v>24324</v>
      </c>
      <c r="CM24751" s="35" t="s">
        <v>217</v>
      </c>
      <c r="CN24751" s="35" t="s">
        <v>217</v>
      </c>
      <c r="CO24751" s="52"/>
      <c r="CP24751" s="52"/>
      <c r="CQ24751" s="52"/>
      <c r="CR24751" s="52"/>
      <c r="CS24751" s="52"/>
      <c r="CT24751" s="52"/>
      <c r="CU24751" s="33"/>
      <c r="CV24751" s="33"/>
    </row>
    <row r="24752" spans="74:100">
      <c r="BV24752" s="62"/>
      <c r="BW24752" s="62"/>
      <c r="BX24752" s="62"/>
      <c r="BY24752" s="62"/>
      <c r="BZ24752" s="62"/>
      <c r="CA24752" s="62"/>
      <c r="CB24752" s="62"/>
      <c r="CC24752" s="62"/>
      <c r="CD24752" s="62"/>
      <c r="CE24752" s="62"/>
      <c r="CF24752" s="62"/>
      <c r="CL24752" s="56" t="s">
        <v>29873</v>
      </c>
      <c r="CM24752" s="56" t="s">
        <v>217</v>
      </c>
      <c r="CN24752" s="56" t="s">
        <v>217</v>
      </c>
      <c r="CO24752" s="52"/>
      <c r="CP24752" s="52"/>
      <c r="CQ24752" s="52"/>
      <c r="CR24752" s="52"/>
      <c r="CS24752" s="52"/>
      <c r="CT24752" s="52"/>
      <c r="CU24752" s="33"/>
      <c r="CV24752" s="33"/>
    </row>
    <row r="24753" spans="74:100">
      <c r="BV24753" s="62"/>
      <c r="BW24753" s="62"/>
      <c r="BX24753" s="62"/>
      <c r="BY24753" s="62"/>
      <c r="BZ24753" s="62"/>
      <c r="CA24753" s="62"/>
      <c r="CB24753" s="62"/>
      <c r="CC24753" s="62"/>
      <c r="CD24753" s="62"/>
      <c r="CE24753" s="62"/>
      <c r="CF24753" s="62"/>
      <c r="CL24753" s="56" t="s">
        <v>29874</v>
      </c>
      <c r="CM24753" s="56" t="s">
        <v>217</v>
      </c>
      <c r="CN24753" s="56" t="s">
        <v>217</v>
      </c>
      <c r="CO24753" s="52"/>
      <c r="CP24753" s="52"/>
      <c r="CQ24753" s="52"/>
      <c r="CR24753" s="52"/>
      <c r="CS24753" s="52"/>
      <c r="CT24753" s="52"/>
      <c r="CU24753" s="33"/>
      <c r="CV24753" s="33"/>
    </row>
    <row r="24754" spans="74:100">
      <c r="BV24754" s="62"/>
      <c r="BW24754" s="62"/>
      <c r="BX24754" s="62"/>
      <c r="BY24754" s="62"/>
      <c r="BZ24754" s="62"/>
      <c r="CA24754" s="62"/>
      <c r="CB24754" s="62"/>
      <c r="CC24754" s="62"/>
      <c r="CD24754" s="62"/>
      <c r="CE24754" s="62"/>
      <c r="CF24754" s="62"/>
      <c r="CL24754" s="56" t="s">
        <v>29875</v>
      </c>
      <c r="CM24754" s="56" t="s">
        <v>217</v>
      </c>
      <c r="CN24754" s="56" t="s">
        <v>217</v>
      </c>
      <c r="CO24754" s="52"/>
      <c r="CP24754" s="52"/>
      <c r="CQ24754" s="52"/>
      <c r="CR24754" s="52"/>
      <c r="CS24754" s="52"/>
      <c r="CT24754" s="52"/>
      <c r="CU24754" s="33"/>
      <c r="CV24754" s="33"/>
    </row>
    <row r="24755" spans="74:100">
      <c r="BV24755" s="62"/>
      <c r="BW24755" s="62"/>
      <c r="BX24755" s="62"/>
      <c r="BY24755" s="62"/>
      <c r="BZ24755" s="62"/>
      <c r="CA24755" s="62"/>
      <c r="CB24755" s="62"/>
      <c r="CC24755" s="62"/>
      <c r="CD24755" s="62"/>
      <c r="CE24755" s="62"/>
      <c r="CF24755" s="62"/>
      <c r="CL24755" s="56" t="s">
        <v>29876</v>
      </c>
      <c r="CM24755" s="56" t="s">
        <v>217</v>
      </c>
      <c r="CN24755" s="56" t="s">
        <v>217</v>
      </c>
      <c r="CO24755" s="52"/>
      <c r="CP24755" s="52"/>
      <c r="CQ24755" s="52"/>
      <c r="CR24755" s="52"/>
      <c r="CS24755" s="52"/>
      <c r="CT24755" s="52"/>
      <c r="CU24755" s="33"/>
      <c r="CV24755" s="33"/>
    </row>
    <row r="24756" spans="74:100">
      <c r="BV24756" s="62"/>
      <c r="BW24756" s="62"/>
      <c r="BX24756" s="62"/>
      <c r="BY24756" s="62"/>
      <c r="BZ24756" s="62"/>
      <c r="CA24756" s="62"/>
      <c r="CB24756" s="62"/>
      <c r="CC24756" s="62"/>
      <c r="CD24756" s="62"/>
      <c r="CE24756" s="62"/>
      <c r="CF24756" s="62"/>
      <c r="CL24756" s="56" t="s">
        <v>29877</v>
      </c>
      <c r="CM24756" s="56" t="s">
        <v>217</v>
      </c>
      <c r="CN24756" s="56" t="s">
        <v>217</v>
      </c>
      <c r="CO24756" s="52"/>
      <c r="CP24756" s="52"/>
      <c r="CQ24756" s="52"/>
      <c r="CR24756" s="52"/>
      <c r="CS24756" s="52"/>
      <c r="CT24756" s="52"/>
      <c r="CU24756" s="33"/>
      <c r="CV24756" s="33"/>
    </row>
    <row r="24757" spans="74:100">
      <c r="BV24757" s="62"/>
      <c r="BW24757" s="62"/>
      <c r="BX24757" s="62"/>
      <c r="BY24757" s="62"/>
      <c r="BZ24757" s="62"/>
      <c r="CA24757" s="62"/>
      <c r="CB24757" s="62"/>
      <c r="CC24757" s="62"/>
      <c r="CD24757" s="62"/>
      <c r="CE24757" s="62"/>
      <c r="CF24757" s="62"/>
      <c r="CL24757" s="56" t="s">
        <v>29878</v>
      </c>
      <c r="CM24757" s="56" t="s">
        <v>217</v>
      </c>
      <c r="CN24757" s="56" t="s">
        <v>217</v>
      </c>
      <c r="CO24757" s="52"/>
      <c r="CP24757" s="52"/>
      <c r="CQ24757" s="52"/>
      <c r="CR24757" s="52"/>
      <c r="CS24757" s="52"/>
      <c r="CT24757" s="52"/>
      <c r="CU24757" s="33"/>
      <c r="CV24757" s="33"/>
    </row>
    <row r="24758" spans="74:100">
      <c r="BV24758" s="62"/>
      <c r="BW24758" s="62"/>
      <c r="BX24758" s="62"/>
      <c r="BY24758" s="62"/>
      <c r="BZ24758" s="62"/>
      <c r="CA24758" s="62"/>
      <c r="CB24758" s="62"/>
      <c r="CC24758" s="62"/>
      <c r="CD24758" s="62"/>
      <c r="CE24758" s="62"/>
      <c r="CF24758" s="62"/>
      <c r="CL24758" s="35" t="s">
        <v>13742</v>
      </c>
      <c r="CM24758" s="35" t="s">
        <v>217</v>
      </c>
      <c r="CN24758" s="35" t="s">
        <v>217</v>
      </c>
      <c r="CO24758" s="52"/>
      <c r="CP24758" s="52"/>
      <c r="CQ24758" s="52"/>
      <c r="CR24758" s="52"/>
      <c r="CS24758" s="52"/>
      <c r="CT24758" s="52"/>
      <c r="CU24758" s="33"/>
      <c r="CV24758" s="33"/>
    </row>
    <row r="24759" spans="74:100">
      <c r="BV24759" s="62"/>
      <c r="BW24759" s="62"/>
      <c r="BX24759" s="62"/>
      <c r="BY24759" s="62"/>
      <c r="BZ24759" s="62"/>
      <c r="CA24759" s="62"/>
      <c r="CB24759" s="62"/>
      <c r="CC24759" s="62"/>
      <c r="CD24759" s="62"/>
      <c r="CE24759" s="62"/>
      <c r="CF24759" s="62"/>
      <c r="CL24759" s="56" t="s">
        <v>29879</v>
      </c>
      <c r="CM24759" s="56" t="s">
        <v>217</v>
      </c>
      <c r="CN24759" s="56" t="s">
        <v>217</v>
      </c>
      <c r="CO24759" s="52"/>
      <c r="CP24759" s="52"/>
      <c r="CQ24759" s="52"/>
      <c r="CR24759" s="52"/>
      <c r="CS24759" s="52"/>
      <c r="CT24759" s="52"/>
      <c r="CU24759" s="33"/>
      <c r="CV24759" s="33"/>
    </row>
    <row r="24760" spans="74:100">
      <c r="BV24760" s="62"/>
      <c r="BW24760" s="62"/>
      <c r="BX24760" s="62"/>
      <c r="BY24760" s="62"/>
      <c r="BZ24760" s="62"/>
      <c r="CA24760" s="62"/>
      <c r="CB24760" s="62"/>
      <c r="CC24760" s="62"/>
      <c r="CD24760" s="62"/>
      <c r="CE24760" s="62"/>
      <c r="CF24760" s="62"/>
      <c r="CL24760" s="56" t="s">
        <v>26155</v>
      </c>
      <c r="CM24760" s="56" t="s">
        <v>214</v>
      </c>
      <c r="CN24760" s="56" t="s">
        <v>214</v>
      </c>
      <c r="CO24760" s="52"/>
      <c r="CP24760" s="52"/>
      <c r="CQ24760" s="52"/>
      <c r="CR24760" s="52"/>
      <c r="CS24760" s="52"/>
      <c r="CT24760" s="52"/>
      <c r="CU24760" s="33"/>
      <c r="CV24760" s="33"/>
    </row>
    <row r="24761" spans="74:100">
      <c r="BV24761" s="62"/>
      <c r="BW24761" s="62"/>
      <c r="BX24761" s="62"/>
      <c r="BY24761" s="62"/>
      <c r="BZ24761" s="62"/>
      <c r="CA24761" s="62"/>
      <c r="CB24761" s="62"/>
      <c r="CC24761" s="62"/>
      <c r="CD24761" s="62"/>
      <c r="CE24761" s="62"/>
      <c r="CF24761" s="62"/>
      <c r="CL24761" s="56" t="s">
        <v>26156</v>
      </c>
      <c r="CM24761" s="56" t="s">
        <v>214</v>
      </c>
      <c r="CN24761" s="56" t="s">
        <v>214</v>
      </c>
      <c r="CO24761" s="52"/>
      <c r="CP24761" s="52"/>
      <c r="CQ24761" s="52"/>
      <c r="CR24761" s="52"/>
      <c r="CS24761" s="52"/>
      <c r="CT24761" s="52"/>
      <c r="CU24761" s="33"/>
      <c r="CV24761" s="33"/>
    </row>
    <row r="24762" spans="74:100">
      <c r="BV24762" s="62"/>
      <c r="BW24762" s="62"/>
      <c r="BX24762" s="62"/>
      <c r="BY24762" s="62"/>
      <c r="BZ24762" s="62"/>
      <c r="CA24762" s="62"/>
      <c r="CB24762" s="62"/>
      <c r="CC24762" s="62"/>
      <c r="CD24762" s="62"/>
      <c r="CE24762" s="62"/>
      <c r="CF24762" s="62"/>
      <c r="CL24762" s="56" t="s">
        <v>26157</v>
      </c>
      <c r="CM24762" s="56" t="s">
        <v>214</v>
      </c>
      <c r="CN24762" s="56" t="s">
        <v>214</v>
      </c>
      <c r="CO24762" s="52"/>
      <c r="CP24762" s="52"/>
      <c r="CQ24762" s="52"/>
      <c r="CR24762" s="52"/>
      <c r="CS24762" s="52"/>
      <c r="CT24762" s="52"/>
      <c r="CU24762" s="33"/>
      <c r="CV24762" s="33"/>
    </row>
    <row r="24763" spans="74:100">
      <c r="BV24763" s="62"/>
      <c r="BW24763" s="62"/>
      <c r="BX24763" s="62"/>
      <c r="BY24763" s="62"/>
      <c r="BZ24763" s="62"/>
      <c r="CA24763" s="62"/>
      <c r="CB24763" s="62"/>
      <c r="CC24763" s="62"/>
      <c r="CD24763" s="62"/>
      <c r="CE24763" s="62"/>
      <c r="CF24763" s="62"/>
      <c r="CL24763" s="35" t="s">
        <v>5914</v>
      </c>
      <c r="CM24763" s="35" t="s">
        <v>217</v>
      </c>
      <c r="CN24763" s="35" t="s">
        <v>217</v>
      </c>
      <c r="CO24763" s="52"/>
      <c r="CP24763" s="52"/>
      <c r="CQ24763" s="52"/>
      <c r="CR24763" s="52"/>
      <c r="CS24763" s="52"/>
      <c r="CT24763" s="52"/>
      <c r="CU24763" s="33"/>
      <c r="CV24763" s="33"/>
    </row>
    <row r="24764" spans="74:100">
      <c r="BV24764" s="62"/>
      <c r="BW24764" s="62"/>
      <c r="BX24764" s="62"/>
      <c r="BY24764" s="62"/>
      <c r="BZ24764" s="62"/>
      <c r="CA24764" s="62"/>
      <c r="CB24764" s="62"/>
      <c r="CC24764" s="62"/>
      <c r="CD24764" s="62"/>
      <c r="CE24764" s="62"/>
      <c r="CF24764" s="62"/>
      <c r="CL24764" s="35" t="s">
        <v>5915</v>
      </c>
      <c r="CM24764" s="35" t="s">
        <v>217</v>
      </c>
      <c r="CN24764" s="35" t="s">
        <v>217</v>
      </c>
      <c r="CO24764" s="52"/>
      <c r="CP24764" s="52"/>
      <c r="CQ24764" s="52"/>
      <c r="CR24764" s="52"/>
      <c r="CS24764" s="52"/>
      <c r="CT24764" s="52"/>
      <c r="CU24764" s="33"/>
      <c r="CV24764" s="33"/>
    </row>
    <row r="24765" spans="74:100">
      <c r="BV24765" s="62"/>
      <c r="BW24765" s="62"/>
      <c r="BX24765" s="62"/>
      <c r="BY24765" s="62"/>
      <c r="BZ24765" s="62"/>
      <c r="CA24765" s="62"/>
      <c r="CB24765" s="62"/>
      <c r="CC24765" s="62"/>
      <c r="CD24765" s="62"/>
      <c r="CE24765" s="62"/>
      <c r="CF24765" s="62"/>
      <c r="CL24765" s="35" t="s">
        <v>5916</v>
      </c>
      <c r="CM24765" s="35" t="s">
        <v>217</v>
      </c>
      <c r="CN24765" s="35" t="s">
        <v>217</v>
      </c>
      <c r="CO24765" s="52"/>
      <c r="CP24765" s="52"/>
      <c r="CQ24765" s="52"/>
      <c r="CR24765" s="52"/>
      <c r="CS24765" s="52"/>
      <c r="CT24765" s="52"/>
      <c r="CU24765" s="33"/>
      <c r="CV24765" s="33"/>
    </row>
    <row r="24766" spans="74:100">
      <c r="BV24766" s="62"/>
      <c r="BW24766" s="62"/>
      <c r="BX24766" s="62"/>
      <c r="BY24766" s="62"/>
      <c r="BZ24766" s="62"/>
      <c r="CA24766" s="62"/>
      <c r="CB24766" s="62"/>
      <c r="CC24766" s="62"/>
      <c r="CD24766" s="62"/>
      <c r="CE24766" s="62"/>
      <c r="CF24766" s="62"/>
      <c r="CL24766" s="35" t="s">
        <v>13751</v>
      </c>
      <c r="CM24766" s="35" t="s">
        <v>217</v>
      </c>
      <c r="CN24766" s="35" t="s">
        <v>217</v>
      </c>
      <c r="CO24766" s="52"/>
      <c r="CP24766" s="52"/>
      <c r="CQ24766" s="52"/>
      <c r="CR24766" s="52"/>
      <c r="CS24766" s="52"/>
      <c r="CT24766" s="52"/>
      <c r="CU24766" s="33"/>
      <c r="CV24766" s="33"/>
    </row>
    <row r="24767" spans="74:100">
      <c r="BV24767" s="62"/>
      <c r="BW24767" s="62"/>
      <c r="BX24767" s="62"/>
      <c r="BY24767" s="62"/>
      <c r="BZ24767" s="62"/>
      <c r="CA24767" s="62"/>
      <c r="CB24767" s="62"/>
      <c r="CC24767" s="62"/>
      <c r="CD24767" s="62"/>
      <c r="CE24767" s="62"/>
      <c r="CF24767" s="62"/>
      <c r="CL24767" s="35" t="s">
        <v>13752</v>
      </c>
      <c r="CM24767" s="35" t="s">
        <v>217</v>
      </c>
      <c r="CN24767" s="35" t="s">
        <v>217</v>
      </c>
      <c r="CO24767" s="52"/>
      <c r="CP24767" s="52"/>
      <c r="CQ24767" s="52"/>
      <c r="CR24767" s="52"/>
      <c r="CS24767" s="52"/>
      <c r="CT24767" s="52"/>
      <c r="CU24767" s="33"/>
      <c r="CV24767" s="33"/>
    </row>
    <row r="24768" spans="74:100">
      <c r="BV24768" s="62"/>
      <c r="BW24768" s="62"/>
      <c r="BX24768" s="62"/>
      <c r="BY24768" s="62"/>
      <c r="BZ24768" s="62"/>
      <c r="CA24768" s="62"/>
      <c r="CB24768" s="62"/>
      <c r="CC24768" s="62"/>
      <c r="CD24768" s="62"/>
      <c r="CE24768" s="62"/>
      <c r="CF24768" s="62"/>
      <c r="CL24768" s="56" t="s">
        <v>11976</v>
      </c>
      <c r="CM24768" s="56" t="s">
        <v>216</v>
      </c>
      <c r="CN24768" s="56" t="s">
        <v>216</v>
      </c>
      <c r="CO24768" s="52"/>
      <c r="CP24768" s="52"/>
      <c r="CQ24768" s="52"/>
      <c r="CR24768" s="52"/>
      <c r="CS24768" s="52"/>
      <c r="CT24768" s="52"/>
      <c r="CU24768" s="33"/>
      <c r="CV24768" s="33"/>
    </row>
    <row r="24769" spans="74:100">
      <c r="BV24769" s="62"/>
      <c r="BW24769" s="62"/>
      <c r="BX24769" s="62"/>
      <c r="BY24769" s="62"/>
      <c r="BZ24769" s="62"/>
      <c r="CA24769" s="62"/>
      <c r="CB24769" s="62"/>
      <c r="CC24769" s="62"/>
      <c r="CD24769" s="62"/>
      <c r="CE24769" s="62"/>
      <c r="CF24769" s="62"/>
      <c r="CL24769" s="56" t="s">
        <v>11977</v>
      </c>
      <c r="CM24769" s="56" t="s">
        <v>216</v>
      </c>
      <c r="CN24769" s="56" t="s">
        <v>216</v>
      </c>
      <c r="CO24769" s="52"/>
      <c r="CP24769" s="52"/>
      <c r="CQ24769" s="52"/>
      <c r="CR24769" s="52"/>
      <c r="CS24769" s="52"/>
      <c r="CT24769" s="52"/>
      <c r="CU24769" s="33"/>
      <c r="CV24769" s="33"/>
    </row>
    <row r="24770" spans="74:100">
      <c r="BV24770" s="62"/>
      <c r="BW24770" s="62"/>
      <c r="BX24770" s="62"/>
      <c r="BY24770" s="62"/>
      <c r="BZ24770" s="62"/>
      <c r="CA24770" s="62"/>
      <c r="CB24770" s="62"/>
      <c r="CC24770" s="62"/>
      <c r="CD24770" s="62"/>
      <c r="CE24770" s="62"/>
      <c r="CF24770" s="62"/>
      <c r="CL24770" s="35" t="s">
        <v>13753</v>
      </c>
      <c r="CM24770" s="35" t="s">
        <v>217</v>
      </c>
      <c r="CN24770" s="35" t="s">
        <v>217</v>
      </c>
      <c r="CO24770" s="52"/>
      <c r="CP24770" s="52"/>
      <c r="CQ24770" s="52"/>
      <c r="CR24770" s="52"/>
      <c r="CS24770" s="52"/>
      <c r="CT24770" s="52"/>
      <c r="CU24770" s="33"/>
      <c r="CV24770" s="33"/>
    </row>
    <row r="24771" spans="74:100">
      <c r="BV24771" s="62"/>
      <c r="BW24771" s="62"/>
      <c r="BX24771" s="62"/>
      <c r="BY24771" s="62"/>
      <c r="BZ24771" s="62"/>
      <c r="CA24771" s="62"/>
      <c r="CB24771" s="62"/>
      <c r="CC24771" s="62"/>
      <c r="CD24771" s="62"/>
      <c r="CE24771" s="62"/>
      <c r="CF24771" s="62"/>
      <c r="CL24771" s="35" t="s">
        <v>13754</v>
      </c>
      <c r="CM24771" s="35" t="s">
        <v>217</v>
      </c>
      <c r="CN24771" s="35" t="s">
        <v>217</v>
      </c>
      <c r="CO24771" s="52"/>
      <c r="CP24771" s="52"/>
      <c r="CQ24771" s="52"/>
      <c r="CR24771" s="52"/>
      <c r="CS24771" s="52"/>
      <c r="CT24771" s="52"/>
      <c r="CU24771" s="33"/>
      <c r="CV24771" s="33"/>
    </row>
    <row r="24772" spans="74:100">
      <c r="BV24772" s="62"/>
      <c r="BW24772" s="62"/>
      <c r="BX24772" s="62"/>
      <c r="BY24772" s="62"/>
      <c r="BZ24772" s="62"/>
      <c r="CA24772" s="62"/>
      <c r="CB24772" s="62"/>
      <c r="CC24772" s="62"/>
      <c r="CD24772" s="62"/>
      <c r="CE24772" s="62"/>
      <c r="CF24772" s="62"/>
      <c r="CL24772" s="35" t="s">
        <v>13755</v>
      </c>
      <c r="CM24772" s="35" t="s">
        <v>217</v>
      </c>
      <c r="CN24772" s="35" t="s">
        <v>217</v>
      </c>
      <c r="CO24772" s="52"/>
      <c r="CP24772" s="52"/>
      <c r="CQ24772" s="52"/>
      <c r="CR24772" s="52"/>
      <c r="CS24772" s="52"/>
      <c r="CT24772" s="52"/>
      <c r="CU24772" s="33"/>
      <c r="CV24772" s="33"/>
    </row>
    <row r="24773" spans="74:100">
      <c r="BV24773" s="62"/>
      <c r="BW24773" s="62"/>
      <c r="BX24773" s="62"/>
      <c r="BY24773" s="62"/>
      <c r="BZ24773" s="62"/>
      <c r="CA24773" s="62"/>
      <c r="CB24773" s="62"/>
      <c r="CC24773" s="62"/>
      <c r="CD24773" s="62"/>
      <c r="CE24773" s="62"/>
      <c r="CF24773" s="62"/>
      <c r="CL24773" s="35" t="s">
        <v>13756</v>
      </c>
      <c r="CM24773" s="35" t="s">
        <v>217</v>
      </c>
      <c r="CN24773" s="35" t="s">
        <v>217</v>
      </c>
      <c r="CO24773" s="52"/>
      <c r="CP24773" s="52"/>
      <c r="CQ24773" s="52"/>
      <c r="CR24773" s="52"/>
      <c r="CS24773" s="52"/>
      <c r="CT24773" s="52"/>
      <c r="CU24773" s="33"/>
      <c r="CV24773" s="33"/>
    </row>
    <row r="24774" spans="74:100">
      <c r="BV24774" s="62"/>
      <c r="BW24774" s="62"/>
      <c r="BX24774" s="62"/>
      <c r="BY24774" s="62"/>
      <c r="BZ24774" s="62"/>
      <c r="CA24774" s="62"/>
      <c r="CB24774" s="62"/>
      <c r="CC24774" s="62"/>
      <c r="CD24774" s="62"/>
      <c r="CE24774" s="62"/>
      <c r="CF24774" s="62"/>
      <c r="CL24774" s="56" t="s">
        <v>13764</v>
      </c>
      <c r="CM24774" s="56" t="s">
        <v>214</v>
      </c>
      <c r="CN24774" s="56" t="s">
        <v>214</v>
      </c>
      <c r="CO24774" s="52"/>
      <c r="CP24774" s="52"/>
      <c r="CQ24774" s="52"/>
      <c r="CR24774" s="52"/>
      <c r="CS24774" s="52"/>
      <c r="CT24774" s="52"/>
      <c r="CU24774" s="33"/>
      <c r="CV24774" s="33"/>
    </row>
    <row r="24775" spans="74:100">
      <c r="BV24775" s="62"/>
      <c r="BW24775" s="62"/>
      <c r="BX24775" s="62"/>
      <c r="BY24775" s="62"/>
      <c r="BZ24775" s="62"/>
      <c r="CA24775" s="62"/>
      <c r="CB24775" s="62"/>
      <c r="CC24775" s="62"/>
      <c r="CD24775" s="62"/>
      <c r="CE24775" s="62"/>
      <c r="CF24775" s="62"/>
      <c r="CL24775" s="56" t="s">
        <v>26158</v>
      </c>
      <c r="CM24775" s="56" t="s">
        <v>213</v>
      </c>
      <c r="CN24775" s="56" t="s">
        <v>213</v>
      </c>
      <c r="CO24775" s="52"/>
      <c r="CP24775" s="52"/>
      <c r="CQ24775" s="52"/>
      <c r="CR24775" s="52"/>
      <c r="CS24775" s="52"/>
      <c r="CT24775" s="52"/>
      <c r="CU24775" s="33"/>
      <c r="CV24775" s="33"/>
    </row>
    <row r="24776" spans="74:100">
      <c r="BV24776" s="62"/>
      <c r="BW24776" s="62"/>
      <c r="BX24776" s="62"/>
      <c r="BY24776" s="62"/>
      <c r="BZ24776" s="62"/>
      <c r="CA24776" s="62"/>
      <c r="CB24776" s="62"/>
      <c r="CC24776" s="62"/>
      <c r="CD24776" s="62"/>
      <c r="CE24776" s="62"/>
      <c r="CF24776" s="62"/>
      <c r="CL24776" s="56" t="s">
        <v>26159</v>
      </c>
      <c r="CM24776" s="56" t="s">
        <v>213</v>
      </c>
      <c r="CN24776" s="56" t="s">
        <v>213</v>
      </c>
      <c r="CO24776" s="52"/>
      <c r="CP24776" s="52"/>
      <c r="CQ24776" s="52"/>
      <c r="CR24776" s="52"/>
      <c r="CS24776" s="52"/>
      <c r="CT24776" s="52"/>
      <c r="CU24776" s="33"/>
      <c r="CV24776" s="33"/>
    </row>
    <row r="24777" spans="74:100">
      <c r="BV24777" s="62"/>
      <c r="BW24777" s="62"/>
      <c r="BX24777" s="62"/>
      <c r="BY24777" s="62"/>
      <c r="BZ24777" s="62"/>
      <c r="CA24777" s="62"/>
      <c r="CB24777" s="62"/>
      <c r="CC24777" s="62"/>
      <c r="CD24777" s="62"/>
      <c r="CE24777" s="62"/>
      <c r="CF24777" s="62"/>
      <c r="CL24777" s="56" t="s">
        <v>26160</v>
      </c>
      <c r="CM24777" s="56" t="s">
        <v>213</v>
      </c>
      <c r="CN24777" s="56" t="s">
        <v>213</v>
      </c>
      <c r="CO24777" s="52"/>
      <c r="CP24777" s="52"/>
      <c r="CQ24777" s="52"/>
      <c r="CR24777" s="52"/>
      <c r="CS24777" s="52"/>
      <c r="CT24777" s="52"/>
      <c r="CU24777" s="33"/>
      <c r="CV24777" s="33"/>
    </row>
    <row r="24778" spans="74:100">
      <c r="BV24778" s="62"/>
      <c r="BW24778" s="62"/>
      <c r="BX24778" s="62"/>
      <c r="BY24778" s="62"/>
      <c r="BZ24778" s="62"/>
      <c r="CA24778" s="62"/>
      <c r="CB24778" s="62"/>
      <c r="CC24778" s="62"/>
      <c r="CD24778" s="62"/>
      <c r="CE24778" s="62"/>
      <c r="CF24778" s="62"/>
      <c r="CL24778" s="56" t="s">
        <v>24325</v>
      </c>
      <c r="CM24778" s="56" t="s">
        <v>213</v>
      </c>
      <c r="CN24778" s="56" t="s">
        <v>213</v>
      </c>
      <c r="CO24778" s="52"/>
      <c r="CP24778" s="52"/>
      <c r="CQ24778" s="52"/>
      <c r="CR24778" s="52"/>
      <c r="CS24778" s="52"/>
      <c r="CT24778" s="52"/>
      <c r="CU24778" s="33"/>
      <c r="CV24778" s="33"/>
    </row>
    <row r="24779" spans="74:100">
      <c r="BV24779" s="62"/>
      <c r="BW24779" s="62"/>
      <c r="BX24779" s="62"/>
      <c r="BY24779" s="62"/>
      <c r="BZ24779" s="62"/>
      <c r="CA24779" s="62"/>
      <c r="CB24779" s="62"/>
      <c r="CC24779" s="62"/>
      <c r="CD24779" s="62"/>
      <c r="CE24779" s="62"/>
      <c r="CF24779" s="62"/>
      <c r="CL24779" s="56" t="s">
        <v>13760</v>
      </c>
      <c r="CM24779" s="56" t="s">
        <v>213</v>
      </c>
      <c r="CN24779" s="56" t="s">
        <v>213</v>
      </c>
      <c r="CO24779" s="52"/>
      <c r="CP24779" s="52"/>
      <c r="CQ24779" s="52"/>
      <c r="CR24779" s="52"/>
      <c r="CS24779" s="52"/>
      <c r="CT24779" s="52"/>
      <c r="CU24779" s="33"/>
      <c r="CV24779" s="33"/>
    </row>
    <row r="24780" spans="74:100">
      <c r="BV24780" s="62"/>
      <c r="BW24780" s="62"/>
      <c r="BX24780" s="62"/>
      <c r="BY24780" s="62"/>
      <c r="BZ24780" s="62"/>
      <c r="CA24780" s="62"/>
      <c r="CB24780" s="62"/>
      <c r="CC24780" s="62"/>
      <c r="CD24780" s="62"/>
      <c r="CE24780" s="62"/>
      <c r="CF24780" s="62"/>
      <c r="CL24780" s="56" t="s">
        <v>13766</v>
      </c>
      <c r="CM24780" s="56" t="s">
        <v>214</v>
      </c>
      <c r="CN24780" s="56" t="s">
        <v>214</v>
      </c>
      <c r="CO24780" s="52"/>
      <c r="CP24780" s="52"/>
      <c r="CQ24780" s="52"/>
      <c r="CR24780" s="52"/>
      <c r="CS24780" s="52"/>
      <c r="CT24780" s="52"/>
      <c r="CU24780" s="33"/>
      <c r="CV24780" s="33"/>
    </row>
    <row r="24781" spans="74:100">
      <c r="BV24781" s="62"/>
      <c r="BW24781" s="62"/>
      <c r="BX24781" s="62"/>
      <c r="BY24781" s="62"/>
      <c r="BZ24781" s="62"/>
      <c r="CA24781" s="62"/>
      <c r="CB24781" s="62"/>
      <c r="CC24781" s="62"/>
      <c r="CD24781" s="62"/>
      <c r="CE24781" s="62"/>
      <c r="CF24781" s="62"/>
      <c r="CL24781" s="56" t="s">
        <v>29880</v>
      </c>
      <c r="CM24781" s="56" t="s">
        <v>214</v>
      </c>
      <c r="CN24781" s="56" t="s">
        <v>214</v>
      </c>
      <c r="CO24781" s="52"/>
      <c r="CP24781" s="52"/>
      <c r="CQ24781" s="52"/>
      <c r="CR24781" s="52"/>
      <c r="CS24781" s="52"/>
      <c r="CT24781" s="52"/>
      <c r="CU24781" s="33"/>
      <c r="CV24781" s="33"/>
    </row>
    <row r="24782" spans="74:100">
      <c r="BV24782" s="62"/>
      <c r="BW24782" s="62"/>
      <c r="BX24782" s="62"/>
      <c r="BY24782" s="62"/>
      <c r="BZ24782" s="62"/>
      <c r="CA24782" s="62"/>
      <c r="CB24782" s="62"/>
      <c r="CC24782" s="62"/>
      <c r="CD24782" s="62"/>
      <c r="CE24782" s="62"/>
      <c r="CF24782" s="62"/>
      <c r="CL24782" s="56" t="s">
        <v>29881</v>
      </c>
      <c r="CM24782" s="56" t="s">
        <v>214</v>
      </c>
      <c r="CN24782" s="56" t="s">
        <v>214</v>
      </c>
      <c r="CO24782" s="52"/>
      <c r="CP24782" s="52"/>
      <c r="CQ24782" s="52"/>
      <c r="CR24782" s="52"/>
      <c r="CS24782" s="52"/>
      <c r="CT24782" s="52"/>
      <c r="CU24782" s="33"/>
      <c r="CV24782" s="33"/>
    </row>
    <row r="24783" spans="74:100">
      <c r="BV24783" s="62"/>
      <c r="BW24783" s="62"/>
      <c r="BX24783" s="62"/>
      <c r="BY24783" s="62"/>
      <c r="BZ24783" s="62"/>
      <c r="CA24783" s="62"/>
      <c r="CB24783" s="62"/>
      <c r="CC24783" s="62"/>
      <c r="CD24783" s="62"/>
      <c r="CE24783" s="62"/>
      <c r="CF24783" s="62"/>
      <c r="CL24783" s="56" t="s">
        <v>13767</v>
      </c>
      <c r="CM24783" s="56" t="s">
        <v>214</v>
      </c>
      <c r="CN24783" s="56" t="s">
        <v>214</v>
      </c>
      <c r="CO24783" s="52"/>
      <c r="CP24783" s="52"/>
      <c r="CQ24783" s="52"/>
      <c r="CR24783" s="52"/>
      <c r="CS24783" s="52"/>
      <c r="CT24783" s="52"/>
      <c r="CU24783" s="33"/>
      <c r="CV24783" s="33"/>
    </row>
    <row r="24784" spans="74:100">
      <c r="BV24784" s="62"/>
      <c r="BW24784" s="62"/>
      <c r="BX24784" s="62"/>
      <c r="BY24784" s="62"/>
      <c r="BZ24784" s="62"/>
      <c r="CA24784" s="62"/>
      <c r="CB24784" s="62"/>
      <c r="CC24784" s="62"/>
      <c r="CD24784" s="62"/>
      <c r="CE24784" s="62"/>
      <c r="CF24784" s="62"/>
      <c r="CL24784" s="56" t="s">
        <v>13768</v>
      </c>
      <c r="CM24784" s="56" t="s">
        <v>214</v>
      </c>
      <c r="CN24784" s="56" t="s">
        <v>214</v>
      </c>
      <c r="CO24784" s="52"/>
      <c r="CP24784" s="52"/>
      <c r="CQ24784" s="52"/>
      <c r="CR24784" s="52"/>
      <c r="CS24784" s="52"/>
      <c r="CT24784" s="52"/>
      <c r="CU24784" s="33"/>
      <c r="CV24784" s="33"/>
    </row>
    <row r="24785" spans="74:100">
      <c r="BV24785" s="62"/>
      <c r="BW24785" s="62"/>
      <c r="BX24785" s="62"/>
      <c r="BY24785" s="62"/>
      <c r="BZ24785" s="62"/>
      <c r="CA24785" s="62"/>
      <c r="CB24785" s="62"/>
      <c r="CC24785" s="62"/>
      <c r="CD24785" s="62"/>
      <c r="CE24785" s="62"/>
      <c r="CF24785" s="62"/>
      <c r="CL24785" s="56" t="s">
        <v>26161</v>
      </c>
      <c r="CM24785" s="56" t="s">
        <v>214</v>
      </c>
      <c r="CN24785" s="56" t="s">
        <v>214</v>
      </c>
      <c r="CO24785" s="52"/>
      <c r="CP24785" s="52"/>
      <c r="CQ24785" s="52"/>
      <c r="CR24785" s="52"/>
      <c r="CS24785" s="52"/>
      <c r="CT24785" s="52"/>
      <c r="CU24785" s="33"/>
      <c r="CV24785" s="33"/>
    </row>
    <row r="24786" spans="74:100">
      <c r="BV24786" s="62"/>
      <c r="BW24786" s="62"/>
      <c r="BX24786" s="62"/>
      <c r="BY24786" s="62"/>
      <c r="BZ24786" s="62"/>
      <c r="CA24786" s="62"/>
      <c r="CB24786" s="62"/>
      <c r="CC24786" s="62"/>
      <c r="CD24786" s="62"/>
      <c r="CE24786" s="62"/>
      <c r="CF24786" s="62"/>
      <c r="CL24786" s="56" t="s">
        <v>13769</v>
      </c>
      <c r="CM24786" s="56" t="s">
        <v>214</v>
      </c>
      <c r="CN24786" s="56" t="s">
        <v>214</v>
      </c>
      <c r="CO24786" s="52"/>
      <c r="CP24786" s="52"/>
      <c r="CQ24786" s="52"/>
      <c r="CR24786" s="52"/>
      <c r="CS24786" s="52"/>
      <c r="CT24786" s="52"/>
      <c r="CU24786" s="33"/>
      <c r="CV24786" s="33"/>
    </row>
    <row r="24787" spans="74:100">
      <c r="BV24787" s="62"/>
      <c r="BW24787" s="62"/>
      <c r="BX24787" s="62"/>
      <c r="BY24787" s="62"/>
      <c r="BZ24787" s="62"/>
      <c r="CA24787" s="62"/>
      <c r="CB24787" s="62"/>
      <c r="CC24787" s="62"/>
      <c r="CD24787" s="62"/>
      <c r="CE24787" s="62"/>
      <c r="CF24787" s="62"/>
      <c r="CL24787" s="56" t="s">
        <v>13775</v>
      </c>
      <c r="CM24787" s="56" t="s">
        <v>216</v>
      </c>
      <c r="CN24787" s="56" t="s">
        <v>216</v>
      </c>
      <c r="CO24787" s="52"/>
      <c r="CP24787" s="52"/>
      <c r="CQ24787" s="52"/>
      <c r="CR24787" s="52"/>
      <c r="CS24787" s="52"/>
      <c r="CT24787" s="52"/>
      <c r="CU24787" s="33"/>
      <c r="CV24787" s="33"/>
    </row>
    <row r="24788" spans="74:100">
      <c r="BV24788" s="62"/>
      <c r="BW24788" s="62"/>
      <c r="BX24788" s="62"/>
      <c r="BY24788" s="62"/>
      <c r="BZ24788" s="62"/>
      <c r="CA24788" s="62"/>
      <c r="CB24788" s="62"/>
      <c r="CC24788" s="62"/>
      <c r="CD24788" s="62"/>
      <c r="CE24788" s="62"/>
      <c r="CF24788" s="62"/>
      <c r="CL24788" s="35" t="s">
        <v>13771</v>
      </c>
      <c r="CM24788" s="35" t="s">
        <v>217</v>
      </c>
      <c r="CN24788" s="35" t="s">
        <v>217</v>
      </c>
      <c r="CO24788" s="52"/>
      <c r="CP24788" s="52"/>
      <c r="CQ24788" s="52"/>
      <c r="CR24788" s="52"/>
      <c r="CS24788" s="52"/>
      <c r="CT24788" s="52"/>
      <c r="CU24788" s="33"/>
      <c r="CV24788" s="33"/>
    </row>
    <row r="24789" spans="74:100">
      <c r="BV24789" s="62"/>
      <c r="BW24789" s="62"/>
      <c r="BX24789" s="62"/>
      <c r="BY24789" s="62"/>
      <c r="BZ24789" s="62"/>
      <c r="CA24789" s="62"/>
      <c r="CB24789" s="62"/>
      <c r="CC24789" s="62"/>
      <c r="CD24789" s="62"/>
      <c r="CE24789" s="62"/>
      <c r="CF24789" s="62"/>
      <c r="CL24789" s="56" t="s">
        <v>13777</v>
      </c>
      <c r="CM24789" s="56" t="s">
        <v>216</v>
      </c>
      <c r="CN24789" s="56" t="s">
        <v>216</v>
      </c>
      <c r="CO24789" s="52"/>
      <c r="CP24789" s="52"/>
      <c r="CQ24789" s="52"/>
      <c r="CR24789" s="52"/>
      <c r="CS24789" s="52"/>
      <c r="CT24789" s="52"/>
      <c r="CU24789" s="33"/>
      <c r="CV24789" s="33"/>
    </row>
    <row r="24790" spans="74:100">
      <c r="BV24790" s="62"/>
      <c r="BW24790" s="62"/>
      <c r="BX24790" s="62"/>
      <c r="BY24790" s="62"/>
      <c r="BZ24790" s="62"/>
      <c r="CA24790" s="62"/>
      <c r="CB24790" s="62"/>
      <c r="CC24790" s="62"/>
      <c r="CD24790" s="62"/>
      <c r="CE24790" s="62"/>
      <c r="CF24790" s="62"/>
      <c r="CL24790" s="56" t="s">
        <v>13773</v>
      </c>
      <c r="CM24790" s="56" t="s">
        <v>216</v>
      </c>
      <c r="CN24790" s="56" t="s">
        <v>216</v>
      </c>
      <c r="CO24790" s="52"/>
      <c r="CP24790" s="52"/>
      <c r="CQ24790" s="52"/>
      <c r="CR24790" s="52"/>
      <c r="CS24790" s="52"/>
      <c r="CT24790" s="52"/>
      <c r="CU24790" s="33"/>
      <c r="CV24790" s="33"/>
    </row>
    <row r="24791" spans="74:100">
      <c r="BV24791" s="62"/>
      <c r="BW24791" s="62"/>
      <c r="BX24791" s="62"/>
      <c r="BY24791" s="62"/>
      <c r="BZ24791" s="62"/>
      <c r="CA24791" s="62"/>
      <c r="CB24791" s="62"/>
      <c r="CC24791" s="62"/>
      <c r="CD24791" s="62"/>
      <c r="CE24791" s="62"/>
      <c r="CF24791" s="62"/>
      <c r="CL24791" s="35" t="s">
        <v>29882</v>
      </c>
      <c r="CM24791" s="35" t="s">
        <v>217</v>
      </c>
      <c r="CN24791" s="35" t="s">
        <v>217</v>
      </c>
      <c r="CO24791" s="52"/>
      <c r="CP24791" s="52"/>
      <c r="CQ24791" s="52"/>
      <c r="CR24791" s="52"/>
      <c r="CS24791" s="52"/>
      <c r="CT24791" s="52"/>
      <c r="CU24791" s="33"/>
      <c r="CV24791" s="33"/>
    </row>
    <row r="24792" spans="74:100">
      <c r="BV24792" s="62"/>
      <c r="BW24792" s="62"/>
      <c r="BX24792" s="62"/>
      <c r="BY24792" s="62"/>
      <c r="BZ24792" s="62"/>
      <c r="CA24792" s="62"/>
      <c r="CB24792" s="62"/>
      <c r="CC24792" s="62"/>
      <c r="CD24792" s="62"/>
      <c r="CE24792" s="62"/>
      <c r="CF24792" s="62"/>
      <c r="CL24792" s="56" t="s">
        <v>13778</v>
      </c>
      <c r="CM24792" s="56" t="s">
        <v>216</v>
      </c>
      <c r="CN24792" s="56" t="s">
        <v>216</v>
      </c>
      <c r="CO24792" s="52"/>
      <c r="CP24792" s="52"/>
      <c r="CQ24792" s="52"/>
      <c r="CR24792" s="52"/>
      <c r="CS24792" s="52"/>
      <c r="CT24792" s="52"/>
      <c r="CU24792" s="33"/>
      <c r="CV24792" s="33"/>
    </row>
    <row r="24793" spans="74:100">
      <c r="BV24793" s="62"/>
      <c r="BW24793" s="62"/>
      <c r="BX24793" s="62"/>
      <c r="BY24793" s="62"/>
      <c r="BZ24793" s="62"/>
      <c r="CA24793" s="62"/>
      <c r="CB24793" s="62"/>
      <c r="CC24793" s="62"/>
      <c r="CD24793" s="62"/>
      <c r="CE24793" s="62"/>
      <c r="CF24793" s="62"/>
      <c r="CL24793" s="56" t="s">
        <v>13809</v>
      </c>
      <c r="CM24793" s="56" t="s">
        <v>216</v>
      </c>
      <c r="CN24793" s="56" t="s">
        <v>216</v>
      </c>
      <c r="CO24793" s="52"/>
      <c r="CP24793" s="52"/>
      <c r="CQ24793" s="52"/>
      <c r="CR24793" s="52"/>
      <c r="CS24793" s="52"/>
      <c r="CT24793" s="52"/>
      <c r="CU24793" s="33"/>
      <c r="CV24793" s="33"/>
    </row>
    <row r="24794" spans="74:100">
      <c r="BV24794" s="62"/>
      <c r="BW24794" s="62"/>
      <c r="BX24794" s="62"/>
      <c r="BY24794" s="62"/>
      <c r="BZ24794" s="62"/>
      <c r="CA24794" s="62"/>
      <c r="CB24794" s="62"/>
      <c r="CC24794" s="62"/>
      <c r="CD24794" s="62"/>
      <c r="CE24794" s="62"/>
      <c r="CF24794" s="62"/>
      <c r="CL24794" s="56" t="s">
        <v>13807</v>
      </c>
      <c r="CM24794" s="56" t="s">
        <v>216</v>
      </c>
      <c r="CN24794" s="56" t="s">
        <v>216</v>
      </c>
      <c r="CO24794" s="52"/>
      <c r="CP24794" s="52"/>
      <c r="CQ24794" s="52"/>
      <c r="CR24794" s="52"/>
      <c r="CS24794" s="52"/>
      <c r="CT24794" s="52"/>
      <c r="CU24794" s="33"/>
      <c r="CV24794" s="33"/>
    </row>
    <row r="24795" spans="74:100">
      <c r="BV24795" s="62"/>
      <c r="BW24795" s="62"/>
      <c r="BX24795" s="62"/>
      <c r="BY24795" s="62"/>
      <c r="BZ24795" s="62"/>
      <c r="CA24795" s="62"/>
      <c r="CB24795" s="62"/>
      <c r="CC24795" s="62"/>
      <c r="CD24795" s="62"/>
      <c r="CE24795" s="62"/>
      <c r="CF24795" s="62"/>
      <c r="CL24795" s="56" t="s">
        <v>26162</v>
      </c>
      <c r="CM24795" s="56" t="s">
        <v>216</v>
      </c>
      <c r="CN24795" s="56" t="s">
        <v>216</v>
      </c>
      <c r="CO24795" s="52"/>
      <c r="CP24795" s="52"/>
      <c r="CQ24795" s="52"/>
      <c r="CR24795" s="52"/>
      <c r="CS24795" s="52"/>
      <c r="CT24795" s="52"/>
      <c r="CU24795" s="33"/>
      <c r="CV24795" s="33"/>
    </row>
    <row r="24796" spans="74:100">
      <c r="BV24796" s="62"/>
      <c r="BW24796" s="62"/>
      <c r="BX24796" s="62"/>
      <c r="BY24796" s="62"/>
      <c r="BZ24796" s="62"/>
      <c r="CA24796" s="62"/>
      <c r="CB24796" s="62"/>
      <c r="CC24796" s="62"/>
      <c r="CD24796" s="62"/>
      <c r="CE24796" s="62"/>
      <c r="CF24796" s="62"/>
      <c r="CL24796" s="56" t="s">
        <v>13785</v>
      </c>
      <c r="CM24796" s="56" t="s">
        <v>214</v>
      </c>
      <c r="CN24796" s="56" t="s">
        <v>214</v>
      </c>
      <c r="CO24796" s="52"/>
      <c r="CP24796" s="52"/>
      <c r="CQ24796" s="52"/>
      <c r="CR24796" s="52"/>
      <c r="CS24796" s="52"/>
      <c r="CT24796" s="52"/>
      <c r="CU24796" s="33"/>
      <c r="CV24796" s="33"/>
    </row>
    <row r="24797" spans="74:100">
      <c r="BV24797" s="62"/>
      <c r="BW24797" s="62"/>
      <c r="BX24797" s="62"/>
      <c r="BY24797" s="62"/>
      <c r="BZ24797" s="62"/>
      <c r="CA24797" s="62"/>
      <c r="CB24797" s="62"/>
      <c r="CC24797" s="62"/>
      <c r="CD24797" s="62"/>
      <c r="CE24797" s="62"/>
      <c r="CF24797" s="62"/>
      <c r="CL24797" s="56" t="s">
        <v>24326</v>
      </c>
      <c r="CM24797" s="56" t="s">
        <v>214</v>
      </c>
      <c r="CN24797" s="56" t="s">
        <v>214</v>
      </c>
      <c r="CO24797" s="52"/>
      <c r="CP24797" s="52"/>
      <c r="CQ24797" s="52"/>
      <c r="CR24797" s="52"/>
      <c r="CS24797" s="52"/>
      <c r="CT24797" s="52"/>
      <c r="CU24797" s="33"/>
      <c r="CV24797" s="33"/>
    </row>
    <row r="24798" spans="74:100">
      <c r="BV24798" s="62"/>
      <c r="BW24798" s="62"/>
      <c r="BX24798" s="62"/>
      <c r="BY24798" s="62"/>
      <c r="BZ24798" s="62"/>
      <c r="CA24798" s="62"/>
      <c r="CB24798" s="62"/>
      <c r="CC24798" s="62"/>
      <c r="CD24798" s="62"/>
      <c r="CE24798" s="62"/>
      <c r="CF24798" s="62"/>
      <c r="CL24798" s="56" t="s">
        <v>13786</v>
      </c>
      <c r="CM24798" s="56" t="s">
        <v>214</v>
      </c>
      <c r="CN24798" s="56" t="s">
        <v>214</v>
      </c>
      <c r="CO24798" s="52"/>
      <c r="CP24798" s="52"/>
      <c r="CQ24798" s="52"/>
      <c r="CR24798" s="52"/>
      <c r="CS24798" s="52"/>
      <c r="CT24798" s="52"/>
      <c r="CU24798" s="33"/>
      <c r="CV24798" s="33"/>
    </row>
    <row r="24799" spans="74:100">
      <c r="BV24799" s="62"/>
      <c r="BW24799" s="62"/>
      <c r="BX24799" s="62"/>
      <c r="BY24799" s="62"/>
      <c r="BZ24799" s="62"/>
      <c r="CA24799" s="62"/>
      <c r="CB24799" s="62"/>
      <c r="CC24799" s="62"/>
      <c r="CD24799" s="62"/>
      <c r="CE24799" s="62"/>
      <c r="CF24799" s="62"/>
      <c r="CL24799" s="56" t="s">
        <v>13787</v>
      </c>
      <c r="CM24799" s="56" t="s">
        <v>214</v>
      </c>
      <c r="CN24799" s="56" t="s">
        <v>214</v>
      </c>
      <c r="CO24799" s="52"/>
      <c r="CP24799" s="52"/>
      <c r="CQ24799" s="52"/>
      <c r="CR24799" s="52"/>
      <c r="CS24799" s="52"/>
      <c r="CT24799" s="52"/>
      <c r="CU24799" s="33"/>
      <c r="CV24799" s="33"/>
    </row>
    <row r="24800" spans="74:100">
      <c r="BV24800" s="62"/>
      <c r="BW24800" s="62"/>
      <c r="BX24800" s="62"/>
      <c r="BY24800" s="62"/>
      <c r="BZ24800" s="62"/>
      <c r="CA24800" s="62"/>
      <c r="CB24800" s="62"/>
      <c r="CC24800" s="62"/>
      <c r="CD24800" s="62"/>
      <c r="CE24800" s="62"/>
      <c r="CF24800" s="62"/>
      <c r="CL24800" s="56" t="s">
        <v>13788</v>
      </c>
      <c r="CM24800" s="56" t="s">
        <v>214</v>
      </c>
      <c r="CN24800" s="56" t="s">
        <v>214</v>
      </c>
      <c r="CO24800" s="52"/>
      <c r="CP24800" s="52"/>
      <c r="CQ24800" s="52"/>
      <c r="CR24800" s="52"/>
      <c r="CS24800" s="52"/>
      <c r="CT24800" s="52"/>
      <c r="CU24800" s="33"/>
      <c r="CV24800" s="33"/>
    </row>
    <row r="24801" spans="74:100">
      <c r="BV24801" s="62"/>
      <c r="BW24801" s="62"/>
      <c r="BX24801" s="62"/>
      <c r="BY24801" s="62"/>
      <c r="BZ24801" s="62"/>
      <c r="CA24801" s="62"/>
      <c r="CB24801" s="62"/>
      <c r="CC24801" s="62"/>
      <c r="CD24801" s="62"/>
      <c r="CE24801" s="62"/>
      <c r="CF24801" s="62"/>
      <c r="CL24801" s="56" t="s">
        <v>13776</v>
      </c>
      <c r="CM24801" s="56" t="s">
        <v>216</v>
      </c>
      <c r="CN24801" s="56" t="s">
        <v>216</v>
      </c>
      <c r="CO24801" s="52"/>
      <c r="CP24801" s="52"/>
      <c r="CQ24801" s="52"/>
      <c r="CR24801" s="52"/>
      <c r="CS24801" s="52"/>
      <c r="CT24801" s="52"/>
      <c r="CU24801" s="33"/>
      <c r="CV24801" s="33"/>
    </row>
    <row r="24802" spans="74:100">
      <c r="BV24802" s="62"/>
      <c r="BW24802" s="62"/>
      <c r="BX24802" s="62"/>
      <c r="BY24802" s="62"/>
      <c r="BZ24802" s="62"/>
      <c r="CA24802" s="62"/>
      <c r="CB24802" s="62"/>
      <c r="CC24802" s="62"/>
      <c r="CD24802" s="62"/>
      <c r="CE24802" s="62"/>
      <c r="CF24802" s="62"/>
      <c r="CL24802" s="56" t="s">
        <v>13779</v>
      </c>
      <c r="CM24802" s="56" t="s">
        <v>216</v>
      </c>
      <c r="CN24802" s="56" t="s">
        <v>216</v>
      </c>
      <c r="CO24802" s="52"/>
      <c r="CP24802" s="52"/>
      <c r="CQ24802" s="52"/>
      <c r="CR24802" s="52"/>
      <c r="CS24802" s="52"/>
      <c r="CT24802" s="52"/>
      <c r="CU24802" s="33"/>
      <c r="CV24802" s="33"/>
    </row>
    <row r="24803" spans="74:100">
      <c r="BV24803" s="62"/>
      <c r="BW24803" s="62"/>
      <c r="BX24803" s="62"/>
      <c r="BY24803" s="62"/>
      <c r="BZ24803" s="62"/>
      <c r="CA24803" s="62"/>
      <c r="CB24803" s="62"/>
      <c r="CC24803" s="62"/>
      <c r="CD24803" s="62"/>
      <c r="CE24803" s="62"/>
      <c r="CF24803" s="62"/>
      <c r="CL24803" s="56" t="s">
        <v>13780</v>
      </c>
      <c r="CM24803" s="56" t="s">
        <v>216</v>
      </c>
      <c r="CN24803" s="56" t="s">
        <v>216</v>
      </c>
      <c r="CO24803" s="52"/>
      <c r="CP24803" s="52"/>
      <c r="CQ24803" s="52"/>
      <c r="CR24803" s="52"/>
      <c r="CS24803" s="52"/>
      <c r="CT24803" s="52"/>
      <c r="CU24803" s="33"/>
      <c r="CV24803" s="33"/>
    </row>
    <row r="24804" spans="74:100">
      <c r="BV24804" s="62"/>
      <c r="BW24804" s="62"/>
      <c r="BX24804" s="62"/>
      <c r="BY24804" s="62"/>
      <c r="BZ24804" s="62"/>
      <c r="CA24804" s="62"/>
      <c r="CB24804" s="62"/>
      <c r="CC24804" s="62"/>
      <c r="CD24804" s="62"/>
      <c r="CE24804" s="62"/>
      <c r="CF24804" s="62"/>
      <c r="CL24804" s="56" t="s">
        <v>13781</v>
      </c>
      <c r="CM24804" s="56" t="s">
        <v>216</v>
      </c>
      <c r="CN24804" s="56" t="s">
        <v>216</v>
      </c>
      <c r="CO24804" s="52"/>
      <c r="CP24804" s="52"/>
      <c r="CQ24804" s="52"/>
      <c r="CR24804" s="52"/>
      <c r="CS24804" s="52"/>
      <c r="CT24804" s="52"/>
      <c r="CU24804" s="33"/>
      <c r="CV24804" s="33"/>
    </row>
    <row r="24805" spans="74:100">
      <c r="BV24805" s="62"/>
      <c r="BW24805" s="62"/>
      <c r="BX24805" s="62"/>
      <c r="BY24805" s="62"/>
      <c r="BZ24805" s="62"/>
      <c r="CA24805" s="62"/>
      <c r="CB24805" s="62"/>
      <c r="CC24805" s="62"/>
      <c r="CD24805" s="62"/>
      <c r="CE24805" s="62"/>
      <c r="CF24805" s="62"/>
      <c r="CL24805" s="56" t="s">
        <v>13782</v>
      </c>
      <c r="CM24805" s="56" t="s">
        <v>216</v>
      </c>
      <c r="CN24805" s="56" t="s">
        <v>216</v>
      </c>
      <c r="CO24805" s="52"/>
      <c r="CP24805" s="52"/>
      <c r="CQ24805" s="52"/>
      <c r="CR24805" s="52"/>
      <c r="CS24805" s="52"/>
      <c r="CT24805" s="52"/>
      <c r="CU24805" s="33"/>
      <c r="CV24805" s="33"/>
    </row>
    <row r="24806" spans="74:100">
      <c r="BV24806" s="62"/>
      <c r="BW24806" s="62"/>
      <c r="BX24806" s="62"/>
      <c r="BY24806" s="62"/>
      <c r="BZ24806" s="62"/>
      <c r="CA24806" s="62"/>
      <c r="CB24806" s="62"/>
      <c r="CC24806" s="62"/>
      <c r="CD24806" s="62"/>
      <c r="CE24806" s="62"/>
      <c r="CF24806" s="62"/>
      <c r="CL24806" s="56" t="s">
        <v>13783</v>
      </c>
      <c r="CM24806" s="56" t="s">
        <v>216</v>
      </c>
      <c r="CN24806" s="56" t="s">
        <v>216</v>
      </c>
      <c r="CO24806" s="52"/>
      <c r="CP24806" s="52"/>
      <c r="CQ24806" s="52"/>
      <c r="CR24806" s="52"/>
      <c r="CS24806" s="52"/>
      <c r="CT24806" s="52"/>
      <c r="CU24806" s="33"/>
      <c r="CV24806" s="33"/>
    </row>
    <row r="24807" spans="74:100">
      <c r="BV24807" s="62"/>
      <c r="BW24807" s="62"/>
      <c r="BX24807" s="62"/>
      <c r="BY24807" s="62"/>
      <c r="BZ24807" s="62"/>
      <c r="CA24807" s="62"/>
      <c r="CB24807" s="62"/>
      <c r="CC24807" s="62"/>
      <c r="CD24807" s="62"/>
      <c r="CE24807" s="62"/>
      <c r="CF24807" s="62"/>
      <c r="CL24807" s="56" t="s">
        <v>13784</v>
      </c>
      <c r="CM24807" s="56" t="s">
        <v>216</v>
      </c>
      <c r="CN24807" s="56" t="s">
        <v>216</v>
      </c>
      <c r="CO24807" s="52"/>
      <c r="CP24807" s="52"/>
      <c r="CQ24807" s="52"/>
      <c r="CR24807" s="52"/>
      <c r="CS24807" s="52"/>
      <c r="CT24807" s="52"/>
      <c r="CU24807" s="33"/>
      <c r="CV24807" s="33"/>
    </row>
    <row r="24808" spans="74:100">
      <c r="BV24808" s="62"/>
      <c r="BW24808" s="62"/>
      <c r="BX24808" s="62"/>
      <c r="BY24808" s="62"/>
      <c r="BZ24808" s="62"/>
      <c r="CA24808" s="62"/>
      <c r="CB24808" s="62"/>
      <c r="CC24808" s="62"/>
      <c r="CD24808" s="62"/>
      <c r="CE24808" s="62"/>
      <c r="CF24808" s="62"/>
      <c r="CL24808" s="56" t="s">
        <v>13789</v>
      </c>
      <c r="CM24808" s="56" t="s">
        <v>214</v>
      </c>
      <c r="CN24808" s="56" t="s">
        <v>214</v>
      </c>
      <c r="CO24808" s="52"/>
      <c r="CP24808" s="52"/>
      <c r="CQ24808" s="52"/>
      <c r="CR24808" s="52"/>
      <c r="CS24808" s="52"/>
      <c r="CT24808" s="52"/>
      <c r="CU24808" s="33"/>
      <c r="CV24808" s="33"/>
    </row>
    <row r="24809" spans="74:100">
      <c r="BV24809" s="62"/>
      <c r="BW24809" s="62"/>
      <c r="BX24809" s="62"/>
      <c r="BY24809" s="62"/>
      <c r="BZ24809" s="62"/>
      <c r="CA24809" s="62"/>
      <c r="CB24809" s="62"/>
      <c r="CC24809" s="62"/>
      <c r="CD24809" s="62"/>
      <c r="CE24809" s="62"/>
      <c r="CF24809" s="62"/>
      <c r="CL24809" s="56" t="s">
        <v>13790</v>
      </c>
      <c r="CM24809" s="56" t="s">
        <v>214</v>
      </c>
      <c r="CN24809" s="56" t="s">
        <v>214</v>
      </c>
      <c r="CO24809" s="52"/>
      <c r="CP24809" s="52"/>
      <c r="CQ24809" s="52"/>
      <c r="CR24809" s="52"/>
      <c r="CS24809" s="52"/>
      <c r="CT24809" s="52"/>
      <c r="CU24809" s="33"/>
      <c r="CV24809" s="33"/>
    </row>
    <row r="24810" spans="74:100">
      <c r="BV24810" s="62"/>
      <c r="BW24810" s="62"/>
      <c r="BX24810" s="62"/>
      <c r="BY24810" s="62"/>
      <c r="BZ24810" s="62"/>
      <c r="CA24810" s="62"/>
      <c r="CB24810" s="62"/>
      <c r="CC24810" s="62"/>
      <c r="CD24810" s="62"/>
      <c r="CE24810" s="62"/>
      <c r="CF24810" s="62"/>
      <c r="CL24810" s="56" t="s">
        <v>26163</v>
      </c>
      <c r="CM24810" s="56" t="s">
        <v>214</v>
      </c>
      <c r="CN24810" s="56" t="s">
        <v>214</v>
      </c>
      <c r="CO24810" s="52"/>
      <c r="CP24810" s="52"/>
      <c r="CQ24810" s="52"/>
      <c r="CR24810" s="52"/>
      <c r="CS24810" s="52"/>
      <c r="CT24810" s="52"/>
      <c r="CU24810" s="33"/>
      <c r="CV24810" s="33"/>
    </row>
    <row r="24811" spans="74:100">
      <c r="BV24811" s="62"/>
      <c r="BW24811" s="62"/>
      <c r="BX24811" s="62"/>
      <c r="BY24811" s="62"/>
      <c r="BZ24811" s="62"/>
      <c r="CA24811" s="62"/>
      <c r="CB24811" s="62"/>
      <c r="CC24811" s="62"/>
      <c r="CD24811" s="62"/>
      <c r="CE24811" s="62"/>
      <c r="CF24811" s="62"/>
      <c r="CL24811" s="56" t="s">
        <v>26164</v>
      </c>
      <c r="CM24811" s="56" t="s">
        <v>214</v>
      </c>
      <c r="CN24811" s="56" t="s">
        <v>214</v>
      </c>
      <c r="CO24811" s="52"/>
      <c r="CP24811" s="52"/>
      <c r="CQ24811" s="52"/>
      <c r="CR24811" s="52"/>
      <c r="CS24811" s="52"/>
      <c r="CT24811" s="52"/>
      <c r="CU24811" s="33"/>
      <c r="CV24811" s="33"/>
    </row>
    <row r="24812" spans="74:100">
      <c r="BV24812" s="62"/>
      <c r="BW24812" s="62"/>
      <c r="BX24812" s="62"/>
      <c r="BY24812" s="62"/>
      <c r="BZ24812" s="62"/>
      <c r="CA24812" s="62"/>
      <c r="CB24812" s="62"/>
      <c r="CC24812" s="62"/>
      <c r="CD24812" s="62"/>
      <c r="CE24812" s="62"/>
      <c r="CF24812" s="62"/>
      <c r="CL24812" s="35" t="s">
        <v>13793</v>
      </c>
      <c r="CM24812" s="35" t="s">
        <v>217</v>
      </c>
      <c r="CN24812" s="35" t="s">
        <v>217</v>
      </c>
      <c r="CO24812" s="52"/>
      <c r="CP24812" s="52"/>
      <c r="CQ24812" s="52"/>
      <c r="CR24812" s="52"/>
      <c r="CS24812" s="52"/>
      <c r="CT24812" s="52"/>
      <c r="CU24812" s="33"/>
      <c r="CV24812" s="33"/>
    </row>
    <row r="24813" spans="74:100">
      <c r="BV24813" s="62"/>
      <c r="BW24813" s="62"/>
      <c r="BX24813" s="62"/>
      <c r="BY24813" s="62"/>
      <c r="BZ24813" s="62"/>
      <c r="CA24813" s="62"/>
      <c r="CB24813" s="62"/>
      <c r="CC24813" s="62"/>
      <c r="CD24813" s="62"/>
      <c r="CE24813" s="62"/>
      <c r="CF24813" s="62"/>
      <c r="CL24813" s="56" t="s">
        <v>13791</v>
      </c>
      <c r="CM24813" s="56" t="s">
        <v>214</v>
      </c>
      <c r="CN24813" s="56" t="s">
        <v>214</v>
      </c>
      <c r="CO24813" s="52"/>
      <c r="CP24813" s="52"/>
      <c r="CQ24813" s="52"/>
      <c r="CR24813" s="52"/>
      <c r="CS24813" s="52"/>
      <c r="CT24813" s="52"/>
      <c r="CU24813" s="33"/>
      <c r="CV24813" s="33"/>
    </row>
    <row r="24814" spans="74:100">
      <c r="BV24814" s="62"/>
      <c r="BW24814" s="62"/>
      <c r="BX24814" s="62"/>
      <c r="BY24814" s="62"/>
      <c r="BZ24814" s="62"/>
      <c r="CA24814" s="62"/>
      <c r="CB24814" s="62"/>
      <c r="CC24814" s="62"/>
      <c r="CD24814" s="62"/>
      <c r="CE24814" s="62"/>
      <c r="CF24814" s="62"/>
      <c r="CL24814" s="56" t="s">
        <v>13792</v>
      </c>
      <c r="CM24814" s="56" t="s">
        <v>214</v>
      </c>
      <c r="CN24814" s="56" t="s">
        <v>214</v>
      </c>
      <c r="CO24814" s="52"/>
      <c r="CP24814" s="52"/>
      <c r="CQ24814" s="52"/>
      <c r="CR24814" s="52"/>
      <c r="CS24814" s="52"/>
      <c r="CT24814" s="52"/>
      <c r="CU24814" s="33"/>
      <c r="CV24814" s="33"/>
    </row>
    <row r="24815" spans="74:100">
      <c r="BV24815" s="62"/>
      <c r="BW24815" s="62"/>
      <c r="BX24815" s="62"/>
      <c r="BY24815" s="62"/>
      <c r="BZ24815" s="62"/>
      <c r="CA24815" s="62"/>
      <c r="CB24815" s="62"/>
      <c r="CC24815" s="62"/>
      <c r="CD24815" s="62"/>
      <c r="CE24815" s="62"/>
      <c r="CF24815" s="62"/>
      <c r="CL24815" s="35" t="s">
        <v>13772</v>
      </c>
      <c r="CM24815" s="35" t="s">
        <v>217</v>
      </c>
      <c r="CN24815" s="35" t="s">
        <v>217</v>
      </c>
      <c r="CO24815" s="52"/>
      <c r="CP24815" s="52"/>
      <c r="CQ24815" s="52"/>
      <c r="CR24815" s="52"/>
      <c r="CS24815" s="52"/>
      <c r="CT24815" s="52"/>
      <c r="CU24815" s="33"/>
      <c r="CV24815" s="33"/>
    </row>
    <row r="24816" spans="74:100">
      <c r="BV24816" s="62"/>
      <c r="BW24816" s="62"/>
      <c r="BX24816" s="62"/>
      <c r="BY24816" s="62"/>
      <c r="BZ24816" s="62"/>
      <c r="CA24816" s="62"/>
      <c r="CB24816" s="62"/>
      <c r="CC24816" s="62"/>
      <c r="CD24816" s="62"/>
      <c r="CE24816" s="62"/>
      <c r="CF24816" s="62"/>
      <c r="CL24816" s="35" t="s">
        <v>13794</v>
      </c>
      <c r="CM24816" s="35" t="s">
        <v>217</v>
      </c>
      <c r="CN24816" s="35" t="s">
        <v>217</v>
      </c>
      <c r="CO24816" s="52"/>
      <c r="CP24816" s="52"/>
      <c r="CQ24816" s="52"/>
      <c r="CR24816" s="52"/>
      <c r="CS24816" s="52"/>
      <c r="CT24816" s="52"/>
      <c r="CU24816" s="33"/>
      <c r="CV24816" s="33"/>
    </row>
    <row r="24817" spans="74:100">
      <c r="BV24817" s="62"/>
      <c r="BW24817" s="62"/>
      <c r="BX24817" s="62"/>
      <c r="BY24817" s="62"/>
      <c r="BZ24817" s="62"/>
      <c r="CA24817" s="62"/>
      <c r="CB24817" s="62"/>
      <c r="CC24817" s="62"/>
      <c r="CD24817" s="62"/>
      <c r="CE24817" s="62"/>
      <c r="CF24817" s="62"/>
      <c r="CL24817" s="35" t="s">
        <v>13795</v>
      </c>
      <c r="CM24817" s="35" t="s">
        <v>217</v>
      </c>
      <c r="CN24817" s="35" t="s">
        <v>217</v>
      </c>
      <c r="CO24817" s="52"/>
      <c r="CP24817" s="52"/>
      <c r="CQ24817" s="52"/>
      <c r="CR24817" s="52"/>
      <c r="CS24817" s="52"/>
      <c r="CT24817" s="52"/>
      <c r="CU24817" s="33"/>
      <c r="CV24817" s="33"/>
    </row>
    <row r="24818" spans="74:100">
      <c r="BV24818" s="62"/>
      <c r="BW24818" s="62"/>
      <c r="BX24818" s="62"/>
      <c r="BY24818" s="62"/>
      <c r="BZ24818" s="62"/>
      <c r="CA24818" s="62"/>
      <c r="CB24818" s="62"/>
      <c r="CC24818" s="62"/>
      <c r="CD24818" s="62"/>
      <c r="CE24818" s="62"/>
      <c r="CF24818" s="62"/>
      <c r="CL24818" s="35" t="s">
        <v>13796</v>
      </c>
      <c r="CM24818" s="35" t="s">
        <v>217</v>
      </c>
      <c r="CN24818" s="35" t="s">
        <v>217</v>
      </c>
      <c r="CO24818" s="52"/>
      <c r="CP24818" s="52"/>
      <c r="CQ24818" s="52"/>
      <c r="CR24818" s="52"/>
      <c r="CS24818" s="52"/>
      <c r="CT24818" s="52"/>
      <c r="CU24818" s="33"/>
      <c r="CV24818" s="33"/>
    </row>
    <row r="24819" spans="74:100">
      <c r="BV24819" s="62"/>
      <c r="BW24819" s="62"/>
      <c r="BX24819" s="62"/>
      <c r="BY24819" s="62"/>
      <c r="BZ24819" s="62"/>
      <c r="CA24819" s="62"/>
      <c r="CB24819" s="62"/>
      <c r="CC24819" s="62"/>
      <c r="CD24819" s="62"/>
      <c r="CE24819" s="62"/>
      <c r="CF24819" s="62"/>
      <c r="CL24819" s="35" t="s">
        <v>13797</v>
      </c>
      <c r="CM24819" s="35" t="s">
        <v>217</v>
      </c>
      <c r="CN24819" s="35" t="s">
        <v>217</v>
      </c>
      <c r="CO24819" s="52"/>
      <c r="CP24819" s="52"/>
      <c r="CQ24819" s="52"/>
      <c r="CR24819" s="52"/>
      <c r="CS24819" s="52"/>
      <c r="CT24819" s="52"/>
      <c r="CU24819" s="33"/>
      <c r="CV24819" s="33"/>
    </row>
    <row r="24820" spans="74:100">
      <c r="BV24820" s="62"/>
      <c r="BW24820" s="62"/>
      <c r="BX24820" s="62"/>
      <c r="BY24820" s="62"/>
      <c r="BZ24820" s="62"/>
      <c r="CA24820" s="62"/>
      <c r="CB24820" s="62"/>
      <c r="CC24820" s="62"/>
      <c r="CD24820" s="62"/>
      <c r="CE24820" s="62"/>
      <c r="CF24820" s="62"/>
      <c r="CL24820" s="35" t="s">
        <v>13798</v>
      </c>
      <c r="CM24820" s="35" t="s">
        <v>217</v>
      </c>
      <c r="CN24820" s="35" t="s">
        <v>217</v>
      </c>
      <c r="CO24820" s="52"/>
      <c r="CP24820" s="52"/>
      <c r="CQ24820" s="52"/>
      <c r="CR24820" s="52"/>
      <c r="CS24820" s="52"/>
      <c r="CT24820" s="52"/>
      <c r="CU24820" s="33"/>
      <c r="CV24820" s="33"/>
    </row>
    <row r="24821" spans="74:100">
      <c r="BV24821" s="62"/>
      <c r="BW24821" s="62"/>
      <c r="BX24821" s="62"/>
      <c r="BY24821" s="62"/>
      <c r="BZ24821" s="62"/>
      <c r="CA24821" s="62"/>
      <c r="CB24821" s="62"/>
      <c r="CC24821" s="62"/>
      <c r="CD24821" s="62"/>
      <c r="CE24821" s="62"/>
      <c r="CF24821" s="62"/>
      <c r="CL24821" s="56" t="s">
        <v>5929</v>
      </c>
      <c r="CM24821" s="56" t="s">
        <v>216</v>
      </c>
      <c r="CN24821" s="56" t="s">
        <v>216</v>
      </c>
      <c r="CO24821" s="52"/>
      <c r="CP24821" s="52"/>
      <c r="CQ24821" s="52"/>
      <c r="CR24821" s="52"/>
      <c r="CS24821" s="52"/>
      <c r="CT24821" s="52"/>
      <c r="CU24821" s="33"/>
      <c r="CV24821" s="33"/>
    </row>
    <row r="24822" spans="74:100">
      <c r="BV24822" s="62"/>
      <c r="BW24822" s="62"/>
      <c r="BX24822" s="62"/>
      <c r="BY24822" s="62"/>
      <c r="BZ24822" s="62"/>
      <c r="CA24822" s="62"/>
      <c r="CB24822" s="62"/>
      <c r="CC24822" s="62"/>
      <c r="CD24822" s="62"/>
      <c r="CE24822" s="62"/>
      <c r="CF24822" s="62"/>
      <c r="CL24822" s="35" t="s">
        <v>13799</v>
      </c>
      <c r="CM24822" s="35" t="s">
        <v>217</v>
      </c>
      <c r="CN24822" s="35" t="s">
        <v>217</v>
      </c>
      <c r="CO24822" s="52"/>
      <c r="CP24822" s="52"/>
      <c r="CQ24822" s="52"/>
      <c r="CR24822" s="52"/>
      <c r="CS24822" s="52"/>
      <c r="CT24822" s="52"/>
      <c r="CU24822" s="33"/>
      <c r="CV24822" s="33"/>
    </row>
    <row r="24823" spans="74:100">
      <c r="BV24823" s="62"/>
      <c r="BW24823" s="62"/>
      <c r="BX24823" s="62"/>
      <c r="BY24823" s="62"/>
      <c r="BZ24823" s="62"/>
      <c r="CA24823" s="62"/>
      <c r="CB24823" s="62"/>
      <c r="CC24823" s="62"/>
      <c r="CD24823" s="62"/>
      <c r="CE24823" s="62"/>
      <c r="CF24823" s="62"/>
      <c r="CL24823" s="35" t="s">
        <v>13800</v>
      </c>
      <c r="CM24823" s="35" t="s">
        <v>217</v>
      </c>
      <c r="CN24823" s="35" t="s">
        <v>217</v>
      </c>
      <c r="CO24823" s="52"/>
      <c r="CP24823" s="52"/>
      <c r="CQ24823" s="52"/>
      <c r="CR24823" s="52"/>
      <c r="CS24823" s="52"/>
      <c r="CT24823" s="52"/>
      <c r="CU24823" s="33"/>
      <c r="CV24823" s="33"/>
    </row>
    <row r="24824" spans="74:100">
      <c r="BV24824" s="62"/>
      <c r="BW24824" s="62"/>
      <c r="BX24824" s="62"/>
      <c r="BY24824" s="62"/>
      <c r="BZ24824" s="62"/>
      <c r="CA24824" s="62"/>
      <c r="CB24824" s="62"/>
      <c r="CC24824" s="62"/>
      <c r="CD24824" s="62"/>
      <c r="CE24824" s="62"/>
      <c r="CF24824" s="62"/>
      <c r="CL24824" s="35" t="s">
        <v>13801</v>
      </c>
      <c r="CM24824" s="35" t="s">
        <v>217</v>
      </c>
      <c r="CN24824" s="35" t="s">
        <v>217</v>
      </c>
      <c r="CO24824" s="52"/>
      <c r="CP24824" s="52"/>
      <c r="CQ24824" s="52"/>
      <c r="CR24824" s="52"/>
      <c r="CS24824" s="52"/>
      <c r="CT24824" s="52"/>
      <c r="CU24824" s="33"/>
      <c r="CV24824" s="33"/>
    </row>
    <row r="24825" spans="74:100">
      <c r="BV24825" s="62"/>
      <c r="BW24825" s="62"/>
      <c r="BX24825" s="62"/>
      <c r="BY24825" s="62"/>
      <c r="BZ24825" s="62"/>
      <c r="CA24825" s="62"/>
      <c r="CB24825" s="62"/>
      <c r="CC24825" s="62"/>
      <c r="CD24825" s="62"/>
      <c r="CE24825" s="62"/>
      <c r="CF24825" s="62"/>
      <c r="CL24825" s="35" t="s">
        <v>13802</v>
      </c>
      <c r="CM24825" s="35" t="s">
        <v>217</v>
      </c>
      <c r="CN24825" s="35" t="s">
        <v>217</v>
      </c>
      <c r="CO24825" s="52"/>
      <c r="CP24825" s="52"/>
      <c r="CQ24825" s="52"/>
      <c r="CR24825" s="52"/>
      <c r="CS24825" s="52"/>
      <c r="CT24825" s="52"/>
      <c r="CU24825" s="33"/>
      <c r="CV24825" s="33"/>
    </row>
    <row r="24826" spans="74:100">
      <c r="BV24826" s="62"/>
      <c r="BW24826" s="62"/>
      <c r="BX24826" s="62"/>
      <c r="BY24826" s="62"/>
      <c r="BZ24826" s="62"/>
      <c r="CA24826" s="62"/>
      <c r="CB24826" s="62"/>
      <c r="CC24826" s="62"/>
      <c r="CD24826" s="62"/>
      <c r="CE24826" s="62"/>
      <c r="CF24826" s="62"/>
      <c r="CL24826" s="35" t="s">
        <v>13803</v>
      </c>
      <c r="CM24826" s="35" t="s">
        <v>217</v>
      </c>
      <c r="CN24826" s="35" t="s">
        <v>217</v>
      </c>
      <c r="CO24826" s="52"/>
      <c r="CP24826" s="52"/>
      <c r="CQ24826" s="52"/>
      <c r="CR24826" s="52"/>
      <c r="CS24826" s="52"/>
      <c r="CT24826" s="52"/>
      <c r="CU24826" s="33"/>
      <c r="CV24826" s="33"/>
    </row>
    <row r="24827" spans="74:100">
      <c r="BV24827" s="62"/>
      <c r="BW24827" s="62"/>
      <c r="BX24827" s="62"/>
      <c r="BY24827" s="62"/>
      <c r="BZ24827" s="62"/>
      <c r="CA24827" s="62"/>
      <c r="CB24827" s="62"/>
      <c r="CC24827" s="62"/>
      <c r="CD24827" s="62"/>
      <c r="CE24827" s="62"/>
      <c r="CF24827" s="62"/>
      <c r="CL24827" s="56" t="s">
        <v>13810</v>
      </c>
      <c r="CM24827" s="56" t="s">
        <v>216</v>
      </c>
      <c r="CN24827" s="56" t="s">
        <v>216</v>
      </c>
      <c r="CO24827" s="52"/>
      <c r="CP24827" s="52"/>
      <c r="CQ24827" s="52"/>
      <c r="CR24827" s="52"/>
      <c r="CS24827" s="52"/>
      <c r="CT24827" s="52"/>
      <c r="CU24827" s="33"/>
      <c r="CV24827" s="33"/>
    </row>
    <row r="24828" spans="74:100">
      <c r="BV24828" s="62"/>
      <c r="BW24828" s="62"/>
      <c r="BX24828" s="62"/>
      <c r="BY24828" s="62"/>
      <c r="BZ24828" s="62"/>
      <c r="CA24828" s="62"/>
      <c r="CB24828" s="62"/>
      <c r="CC24828" s="62"/>
      <c r="CD24828" s="62"/>
      <c r="CE24828" s="62"/>
      <c r="CF24828" s="62"/>
      <c r="CL24828" s="56" t="s">
        <v>5930</v>
      </c>
      <c r="CM24828" s="56" t="s">
        <v>215</v>
      </c>
      <c r="CN24828" s="56" t="s">
        <v>215</v>
      </c>
      <c r="CO24828" s="52"/>
      <c r="CP24828" s="52"/>
      <c r="CQ24828" s="52"/>
      <c r="CR24828" s="52"/>
      <c r="CS24828" s="52"/>
      <c r="CT24828" s="52"/>
      <c r="CU24828" s="33"/>
      <c r="CV24828" s="33"/>
    </row>
    <row r="24829" spans="74:100">
      <c r="BV24829" s="62"/>
      <c r="BW24829" s="62"/>
      <c r="BX24829" s="62"/>
      <c r="BY24829" s="62"/>
      <c r="BZ24829" s="62"/>
      <c r="CA24829" s="62"/>
      <c r="CB24829" s="62"/>
      <c r="CC24829" s="62"/>
      <c r="CD24829" s="62"/>
      <c r="CE24829" s="62"/>
      <c r="CF24829" s="62"/>
      <c r="CL24829" s="56" t="s">
        <v>13808</v>
      </c>
      <c r="CM24829" s="56" t="s">
        <v>216</v>
      </c>
      <c r="CN24829" s="56" t="s">
        <v>216</v>
      </c>
      <c r="CO24829" s="52"/>
      <c r="CP24829" s="52"/>
      <c r="CQ24829" s="52"/>
      <c r="CR24829" s="52"/>
      <c r="CS24829" s="52"/>
      <c r="CT24829" s="52"/>
      <c r="CU24829" s="33"/>
      <c r="CV24829" s="33"/>
    </row>
    <row r="24830" spans="74:100">
      <c r="BV24830" s="62"/>
      <c r="BW24830" s="62"/>
      <c r="BX24830" s="62"/>
      <c r="BY24830" s="62"/>
      <c r="BZ24830" s="62"/>
      <c r="CA24830" s="62"/>
      <c r="CB24830" s="62"/>
      <c r="CC24830" s="62"/>
      <c r="CD24830" s="62"/>
      <c r="CE24830" s="62"/>
      <c r="CF24830" s="62"/>
      <c r="CL24830" s="56" t="s">
        <v>13774</v>
      </c>
      <c r="CM24830" s="56" t="s">
        <v>215</v>
      </c>
      <c r="CN24830" s="56" t="s">
        <v>215</v>
      </c>
      <c r="CO24830" s="52"/>
      <c r="CP24830" s="52"/>
      <c r="CQ24830" s="52"/>
      <c r="CR24830" s="52"/>
      <c r="CS24830" s="52"/>
      <c r="CT24830" s="52"/>
      <c r="CU24830" s="33"/>
      <c r="CV24830" s="33"/>
    </row>
    <row r="24831" spans="74:100">
      <c r="BV24831" s="62"/>
      <c r="BW24831" s="62"/>
      <c r="BX24831" s="62"/>
      <c r="BY24831" s="62"/>
      <c r="BZ24831" s="62"/>
      <c r="CA24831" s="62"/>
      <c r="CB24831" s="62"/>
      <c r="CC24831" s="62"/>
      <c r="CD24831" s="62"/>
      <c r="CE24831" s="62"/>
      <c r="CF24831" s="62"/>
      <c r="CL24831" s="35" t="s">
        <v>13804</v>
      </c>
      <c r="CM24831" s="35" t="s">
        <v>217</v>
      </c>
      <c r="CN24831" s="35" t="s">
        <v>217</v>
      </c>
      <c r="CO24831" s="52"/>
      <c r="CP24831" s="52"/>
      <c r="CQ24831" s="52"/>
      <c r="CR24831" s="52"/>
      <c r="CS24831" s="52"/>
      <c r="CT24831" s="52"/>
      <c r="CU24831" s="33"/>
      <c r="CV24831" s="33"/>
    </row>
    <row r="24832" spans="74:100">
      <c r="BV24832" s="62"/>
      <c r="BW24832" s="62"/>
      <c r="BX24832" s="62"/>
      <c r="BY24832" s="62"/>
      <c r="BZ24832" s="62"/>
      <c r="CA24832" s="62"/>
      <c r="CB24832" s="62"/>
      <c r="CC24832" s="62"/>
      <c r="CD24832" s="62"/>
      <c r="CE24832" s="62"/>
      <c r="CF24832" s="62"/>
      <c r="CL24832" s="56" t="s">
        <v>13811</v>
      </c>
      <c r="CM24832" s="56" t="s">
        <v>216</v>
      </c>
      <c r="CN24832" s="56" t="s">
        <v>216</v>
      </c>
      <c r="CO24832" s="52"/>
      <c r="CP24832" s="52"/>
      <c r="CQ24832" s="52"/>
      <c r="CR24832" s="52"/>
      <c r="CS24832" s="52"/>
      <c r="CT24832" s="52"/>
      <c r="CU24832" s="33"/>
      <c r="CV24832" s="33"/>
    </row>
    <row r="24833" spans="74:100">
      <c r="BV24833" s="62"/>
      <c r="BW24833" s="62"/>
      <c r="BX24833" s="62"/>
      <c r="BY24833" s="62"/>
      <c r="BZ24833" s="62"/>
      <c r="CA24833" s="62"/>
      <c r="CB24833" s="62"/>
      <c r="CC24833" s="62"/>
      <c r="CD24833" s="62"/>
      <c r="CE24833" s="62"/>
      <c r="CF24833" s="62"/>
      <c r="CL24833" s="35" t="s">
        <v>13805</v>
      </c>
      <c r="CM24833" s="35" t="s">
        <v>217</v>
      </c>
      <c r="CN24833" s="35" t="s">
        <v>217</v>
      </c>
      <c r="CO24833" s="52"/>
      <c r="CP24833" s="52"/>
      <c r="CQ24833" s="52"/>
      <c r="CR24833" s="52"/>
      <c r="CS24833" s="52"/>
      <c r="CT24833" s="52"/>
      <c r="CU24833" s="33"/>
      <c r="CV24833" s="33"/>
    </row>
    <row r="24834" spans="74:100">
      <c r="BV24834" s="62"/>
      <c r="BW24834" s="62"/>
      <c r="BX24834" s="62"/>
      <c r="BY24834" s="62"/>
      <c r="BZ24834" s="62"/>
      <c r="CA24834" s="62"/>
      <c r="CB24834" s="62"/>
      <c r="CC24834" s="62"/>
      <c r="CD24834" s="62"/>
      <c r="CE24834" s="62"/>
      <c r="CF24834" s="62"/>
      <c r="CL24834" s="56" t="s">
        <v>26165</v>
      </c>
      <c r="CM24834" s="56" t="s">
        <v>214</v>
      </c>
      <c r="CN24834" s="56" t="s">
        <v>214</v>
      </c>
      <c r="CO24834" s="52"/>
      <c r="CP24834" s="52"/>
      <c r="CQ24834" s="52"/>
      <c r="CR24834" s="52"/>
      <c r="CS24834" s="52"/>
      <c r="CT24834" s="52"/>
      <c r="CU24834" s="33"/>
      <c r="CV24834" s="33"/>
    </row>
    <row r="24835" spans="74:100">
      <c r="BV24835" s="62"/>
      <c r="BW24835" s="62"/>
      <c r="BX24835" s="62"/>
      <c r="BY24835" s="62"/>
      <c r="BZ24835" s="62"/>
      <c r="CA24835" s="62"/>
      <c r="CB24835" s="62"/>
      <c r="CC24835" s="62"/>
      <c r="CD24835" s="62"/>
      <c r="CE24835" s="62"/>
      <c r="CF24835" s="62"/>
      <c r="CL24835" s="35" t="s">
        <v>13855</v>
      </c>
      <c r="CM24835" s="35" t="s">
        <v>217</v>
      </c>
      <c r="CN24835" s="35" t="s">
        <v>217</v>
      </c>
      <c r="CO24835" s="52"/>
      <c r="CP24835" s="52"/>
      <c r="CQ24835" s="52"/>
      <c r="CR24835" s="52"/>
      <c r="CS24835" s="52"/>
      <c r="CT24835" s="52"/>
      <c r="CU24835" s="33"/>
      <c r="CV24835" s="33"/>
    </row>
    <row r="24836" spans="74:100">
      <c r="BV24836" s="62"/>
      <c r="BW24836" s="62"/>
      <c r="BX24836" s="62"/>
      <c r="BY24836" s="62"/>
      <c r="BZ24836" s="62"/>
      <c r="CA24836" s="62"/>
      <c r="CB24836" s="62"/>
      <c r="CC24836" s="62"/>
      <c r="CD24836" s="62"/>
      <c r="CE24836" s="62"/>
      <c r="CF24836" s="62"/>
      <c r="CL24836" s="35" t="s">
        <v>13744</v>
      </c>
      <c r="CM24836" s="35" t="s">
        <v>217</v>
      </c>
      <c r="CN24836" s="35" t="s">
        <v>217</v>
      </c>
      <c r="CO24836" s="52"/>
      <c r="CP24836" s="52"/>
      <c r="CQ24836" s="52"/>
      <c r="CR24836" s="52"/>
      <c r="CS24836" s="52"/>
      <c r="CT24836" s="52"/>
      <c r="CU24836" s="33"/>
      <c r="CV24836" s="33"/>
    </row>
    <row r="24837" spans="74:100">
      <c r="BV24837" s="62"/>
      <c r="BW24837" s="62"/>
      <c r="BX24837" s="62"/>
      <c r="BY24837" s="62"/>
      <c r="BZ24837" s="62"/>
      <c r="CA24837" s="62"/>
      <c r="CB24837" s="62"/>
      <c r="CC24837" s="62"/>
      <c r="CD24837" s="62"/>
      <c r="CE24837" s="62"/>
      <c r="CF24837" s="62"/>
      <c r="CL24837" s="56" t="s">
        <v>2176</v>
      </c>
      <c r="CM24837" s="56" t="s">
        <v>214</v>
      </c>
      <c r="CN24837" s="56" t="s">
        <v>214</v>
      </c>
      <c r="CO24837" s="52"/>
      <c r="CP24837" s="52"/>
      <c r="CQ24837" s="52"/>
      <c r="CR24837" s="52"/>
      <c r="CS24837" s="52"/>
      <c r="CT24837" s="52"/>
      <c r="CU24837" s="33"/>
      <c r="CV24837" s="33"/>
    </row>
    <row r="24838" spans="74:100">
      <c r="BV24838" s="62"/>
      <c r="BW24838" s="62"/>
      <c r="BX24838" s="62"/>
      <c r="BY24838" s="62"/>
      <c r="BZ24838" s="62"/>
      <c r="CA24838" s="62"/>
      <c r="CB24838" s="62"/>
      <c r="CC24838" s="62"/>
      <c r="CD24838" s="62"/>
      <c r="CE24838" s="62"/>
      <c r="CF24838" s="62"/>
      <c r="CL24838" s="56" t="s">
        <v>26166</v>
      </c>
      <c r="CM24838" s="56" t="s">
        <v>214</v>
      </c>
      <c r="CN24838" s="56" t="s">
        <v>214</v>
      </c>
      <c r="CO24838" s="52"/>
      <c r="CP24838" s="52"/>
      <c r="CQ24838" s="52"/>
      <c r="CR24838" s="52"/>
      <c r="CS24838" s="52"/>
      <c r="CT24838" s="52"/>
      <c r="CU24838" s="33"/>
      <c r="CV24838" s="33"/>
    </row>
    <row r="24839" spans="74:100">
      <c r="BV24839" s="62"/>
      <c r="BW24839" s="62"/>
      <c r="BX24839" s="62"/>
      <c r="BY24839" s="62"/>
      <c r="BZ24839" s="62"/>
      <c r="CA24839" s="62"/>
      <c r="CB24839" s="62"/>
      <c r="CC24839" s="62"/>
      <c r="CD24839" s="62"/>
      <c r="CE24839" s="62"/>
      <c r="CF24839" s="62"/>
      <c r="CL24839" s="56" t="s">
        <v>13829</v>
      </c>
      <c r="CM24839" s="56" t="s">
        <v>214</v>
      </c>
      <c r="CN24839" s="56" t="s">
        <v>214</v>
      </c>
      <c r="CO24839" s="52"/>
      <c r="CP24839" s="52"/>
      <c r="CQ24839" s="52"/>
      <c r="CR24839" s="52"/>
      <c r="CS24839" s="52"/>
      <c r="CT24839" s="52"/>
      <c r="CU24839" s="33"/>
      <c r="CV24839" s="33"/>
    </row>
    <row r="24840" spans="74:100">
      <c r="BV24840" s="62"/>
      <c r="BW24840" s="62"/>
      <c r="BX24840" s="62"/>
      <c r="BY24840" s="62"/>
      <c r="BZ24840" s="62"/>
      <c r="CA24840" s="62"/>
      <c r="CB24840" s="62"/>
      <c r="CC24840" s="62"/>
      <c r="CD24840" s="62"/>
      <c r="CE24840" s="62"/>
      <c r="CF24840" s="62"/>
      <c r="CL24840" s="35" t="s">
        <v>13856</v>
      </c>
      <c r="CM24840" s="35" t="s">
        <v>217</v>
      </c>
      <c r="CN24840" s="35" t="s">
        <v>217</v>
      </c>
      <c r="CO24840" s="52"/>
      <c r="CP24840" s="52"/>
      <c r="CQ24840" s="52"/>
      <c r="CR24840" s="52"/>
      <c r="CS24840" s="52"/>
      <c r="CT24840" s="52"/>
      <c r="CU24840" s="33"/>
      <c r="CV24840" s="33"/>
    </row>
    <row r="24841" spans="74:100">
      <c r="BV24841" s="62"/>
      <c r="BW24841" s="62"/>
      <c r="BX24841" s="62"/>
      <c r="BY24841" s="62"/>
      <c r="BZ24841" s="62"/>
      <c r="CA24841" s="62"/>
      <c r="CB24841" s="62"/>
      <c r="CC24841" s="62"/>
      <c r="CD24841" s="62"/>
      <c r="CE24841" s="62"/>
      <c r="CF24841" s="62"/>
      <c r="CL24841" s="56" t="s">
        <v>26167</v>
      </c>
      <c r="CM24841" s="56" t="s">
        <v>214</v>
      </c>
      <c r="CN24841" s="56" t="s">
        <v>214</v>
      </c>
      <c r="CO24841" s="52"/>
      <c r="CP24841" s="52"/>
      <c r="CQ24841" s="52"/>
      <c r="CR24841" s="52"/>
      <c r="CS24841" s="52"/>
      <c r="CT24841" s="52"/>
      <c r="CU24841" s="33"/>
      <c r="CV24841" s="33"/>
    </row>
    <row r="24842" spans="74:100">
      <c r="BV24842" s="62"/>
      <c r="BW24842" s="62"/>
      <c r="BX24842" s="62"/>
      <c r="BY24842" s="62"/>
      <c r="BZ24842" s="62"/>
      <c r="CA24842" s="62"/>
      <c r="CB24842" s="62"/>
      <c r="CC24842" s="62"/>
      <c r="CD24842" s="62"/>
      <c r="CE24842" s="62"/>
      <c r="CF24842" s="62"/>
      <c r="CL24842" s="56" t="s">
        <v>26168</v>
      </c>
      <c r="CM24842" s="56" t="s">
        <v>214</v>
      </c>
      <c r="CN24842" s="56" t="s">
        <v>214</v>
      </c>
      <c r="CO24842" s="52"/>
      <c r="CP24842" s="52"/>
      <c r="CQ24842" s="52"/>
      <c r="CR24842" s="52"/>
      <c r="CS24842" s="52"/>
      <c r="CT24842" s="52"/>
      <c r="CU24842" s="33"/>
      <c r="CV24842" s="33"/>
    </row>
    <row r="24843" spans="74:100">
      <c r="BV24843" s="62"/>
      <c r="BW24843" s="62"/>
      <c r="BX24843" s="62"/>
      <c r="BY24843" s="62"/>
      <c r="BZ24843" s="62"/>
      <c r="CA24843" s="62"/>
      <c r="CB24843" s="62"/>
      <c r="CC24843" s="62"/>
      <c r="CD24843" s="62"/>
      <c r="CE24843" s="62"/>
      <c r="CF24843" s="62"/>
      <c r="CL24843" s="56" t="s">
        <v>26169</v>
      </c>
      <c r="CM24843" s="56" t="s">
        <v>214</v>
      </c>
      <c r="CN24843" s="56" t="s">
        <v>214</v>
      </c>
      <c r="CO24843" s="52"/>
      <c r="CP24843" s="52"/>
      <c r="CQ24843" s="52"/>
      <c r="CR24843" s="52"/>
      <c r="CS24843" s="52"/>
      <c r="CT24843" s="52"/>
      <c r="CU24843" s="33"/>
      <c r="CV24843" s="33"/>
    </row>
    <row r="24844" spans="74:100">
      <c r="BV24844" s="62"/>
      <c r="BW24844" s="62"/>
      <c r="BX24844" s="62"/>
      <c r="BY24844" s="62"/>
      <c r="BZ24844" s="62"/>
      <c r="CA24844" s="62"/>
      <c r="CB24844" s="62"/>
      <c r="CC24844" s="62"/>
      <c r="CD24844" s="62"/>
      <c r="CE24844" s="62"/>
      <c r="CF24844" s="62"/>
      <c r="CL24844" s="56" t="s">
        <v>24327</v>
      </c>
      <c r="CM24844" s="56" t="s">
        <v>214</v>
      </c>
      <c r="CN24844" s="56" t="s">
        <v>214</v>
      </c>
      <c r="CO24844" s="52"/>
      <c r="CP24844" s="52"/>
      <c r="CQ24844" s="52"/>
      <c r="CR24844" s="52"/>
      <c r="CS24844" s="52"/>
      <c r="CT24844" s="52"/>
      <c r="CU24844" s="33"/>
      <c r="CV24844" s="33"/>
    </row>
    <row r="24845" spans="74:100">
      <c r="BV24845" s="62"/>
      <c r="BW24845" s="62"/>
      <c r="BX24845" s="62"/>
      <c r="BY24845" s="62"/>
      <c r="BZ24845" s="62"/>
      <c r="CA24845" s="62"/>
      <c r="CB24845" s="62"/>
      <c r="CC24845" s="62"/>
      <c r="CD24845" s="62"/>
      <c r="CE24845" s="62"/>
      <c r="CF24845" s="62"/>
      <c r="CL24845" s="56" t="s">
        <v>2180</v>
      </c>
      <c r="CM24845" s="56" t="s">
        <v>214</v>
      </c>
      <c r="CN24845" s="56" t="s">
        <v>214</v>
      </c>
      <c r="CO24845" s="52"/>
      <c r="CP24845" s="52"/>
      <c r="CQ24845" s="52"/>
      <c r="CR24845" s="52"/>
      <c r="CS24845" s="52"/>
      <c r="CT24845" s="52"/>
      <c r="CU24845" s="33"/>
      <c r="CV24845" s="33"/>
    </row>
    <row r="24846" spans="74:100">
      <c r="BV24846" s="62"/>
      <c r="BW24846" s="62"/>
      <c r="BX24846" s="62"/>
      <c r="BY24846" s="62"/>
      <c r="BZ24846" s="62"/>
      <c r="CA24846" s="62"/>
      <c r="CB24846" s="62"/>
      <c r="CC24846" s="62"/>
      <c r="CD24846" s="62"/>
      <c r="CE24846" s="62"/>
      <c r="CF24846" s="62"/>
      <c r="CL24846" s="56" t="s">
        <v>13846</v>
      </c>
      <c r="CM24846" s="56" t="s">
        <v>214</v>
      </c>
      <c r="CN24846" s="56" t="s">
        <v>214</v>
      </c>
      <c r="CO24846" s="52"/>
      <c r="CP24846" s="52"/>
      <c r="CQ24846" s="52"/>
      <c r="CR24846" s="52"/>
      <c r="CS24846" s="52"/>
      <c r="CT24846" s="52"/>
      <c r="CU24846" s="33"/>
      <c r="CV24846" s="33"/>
    </row>
    <row r="24847" spans="74:100">
      <c r="BV24847" s="62"/>
      <c r="BW24847" s="62"/>
      <c r="BX24847" s="62"/>
      <c r="BY24847" s="62"/>
      <c r="BZ24847" s="62"/>
      <c r="CA24847" s="62"/>
      <c r="CB24847" s="62"/>
      <c r="CC24847" s="62"/>
      <c r="CD24847" s="62"/>
      <c r="CE24847" s="62"/>
      <c r="CF24847" s="62"/>
      <c r="CL24847" s="35" t="s">
        <v>29883</v>
      </c>
      <c r="CM24847" s="35" t="s">
        <v>217</v>
      </c>
      <c r="CN24847" s="35" t="s">
        <v>217</v>
      </c>
      <c r="CO24847" s="52"/>
      <c r="CP24847" s="52"/>
      <c r="CQ24847" s="52"/>
      <c r="CR24847" s="52"/>
      <c r="CS24847" s="52"/>
      <c r="CT24847" s="52"/>
      <c r="CU24847" s="33"/>
      <c r="CV24847" s="33"/>
    </row>
    <row r="24848" spans="74:100">
      <c r="BV24848" s="62"/>
      <c r="BW24848" s="62"/>
      <c r="BX24848" s="62"/>
      <c r="BY24848" s="62"/>
      <c r="BZ24848" s="62"/>
      <c r="CA24848" s="62"/>
      <c r="CB24848" s="62"/>
      <c r="CC24848" s="62"/>
      <c r="CD24848" s="62"/>
      <c r="CE24848" s="62"/>
      <c r="CF24848" s="62"/>
      <c r="CL24848" s="56" t="s">
        <v>13847</v>
      </c>
      <c r="CM24848" s="56" t="s">
        <v>214</v>
      </c>
      <c r="CN24848" s="56" t="s">
        <v>214</v>
      </c>
      <c r="CO24848" s="52"/>
      <c r="CP24848" s="52"/>
      <c r="CQ24848" s="52"/>
      <c r="CR24848" s="52"/>
      <c r="CS24848" s="52"/>
      <c r="CT24848" s="52"/>
      <c r="CU24848" s="33"/>
      <c r="CV24848" s="33"/>
    </row>
    <row r="24849" spans="74:100">
      <c r="BV24849" s="62"/>
      <c r="BW24849" s="62"/>
      <c r="BX24849" s="62"/>
      <c r="BY24849" s="62"/>
      <c r="BZ24849" s="62"/>
      <c r="CA24849" s="62"/>
      <c r="CB24849" s="62"/>
      <c r="CC24849" s="62"/>
      <c r="CD24849" s="62"/>
      <c r="CE24849" s="62"/>
      <c r="CF24849" s="62"/>
      <c r="CL24849" s="35" t="s">
        <v>29884</v>
      </c>
      <c r="CM24849" s="35" t="s">
        <v>217</v>
      </c>
      <c r="CN24849" s="35" t="s">
        <v>217</v>
      </c>
      <c r="CO24849" s="52"/>
      <c r="CP24849" s="52"/>
      <c r="CQ24849" s="52"/>
      <c r="CR24849" s="52"/>
      <c r="CS24849" s="52"/>
      <c r="CT24849" s="52"/>
      <c r="CU24849" s="33"/>
      <c r="CV24849" s="33"/>
    </row>
    <row r="24850" spans="74:100">
      <c r="BV24850" s="62"/>
      <c r="BW24850" s="62"/>
      <c r="BX24850" s="62"/>
      <c r="BY24850" s="62"/>
      <c r="BZ24850" s="62"/>
      <c r="CA24850" s="62"/>
      <c r="CB24850" s="62"/>
      <c r="CC24850" s="62"/>
      <c r="CD24850" s="62"/>
      <c r="CE24850" s="62"/>
      <c r="CF24850" s="62"/>
      <c r="CL24850" s="56" t="s">
        <v>26170</v>
      </c>
      <c r="CM24850" s="56" t="s">
        <v>214</v>
      </c>
      <c r="CN24850" s="56" t="s">
        <v>214</v>
      </c>
      <c r="CO24850" s="52"/>
      <c r="CP24850" s="52"/>
      <c r="CQ24850" s="52"/>
      <c r="CR24850" s="52"/>
      <c r="CS24850" s="52"/>
      <c r="CT24850" s="52"/>
      <c r="CU24850" s="33"/>
      <c r="CV24850" s="33"/>
    </row>
    <row r="24851" spans="74:100">
      <c r="BV24851" s="62"/>
      <c r="BW24851" s="62"/>
      <c r="BX24851" s="62"/>
      <c r="BY24851" s="62"/>
      <c r="BZ24851" s="62"/>
      <c r="CA24851" s="62"/>
      <c r="CB24851" s="62"/>
      <c r="CC24851" s="62"/>
      <c r="CD24851" s="62"/>
      <c r="CE24851" s="62"/>
      <c r="CF24851" s="62"/>
      <c r="CL24851" s="35" t="s">
        <v>24328</v>
      </c>
      <c r="CM24851" s="35" t="s">
        <v>217</v>
      </c>
      <c r="CN24851" s="35" t="s">
        <v>217</v>
      </c>
      <c r="CO24851" s="52"/>
      <c r="CP24851" s="52"/>
      <c r="CQ24851" s="52"/>
      <c r="CR24851" s="52"/>
      <c r="CS24851" s="52"/>
      <c r="CT24851" s="52"/>
      <c r="CU24851" s="33"/>
      <c r="CV24851" s="33"/>
    </row>
    <row r="24852" spans="74:100">
      <c r="BV24852" s="62"/>
      <c r="BW24852" s="62"/>
      <c r="BX24852" s="62"/>
      <c r="BY24852" s="62"/>
      <c r="BZ24852" s="62"/>
      <c r="CA24852" s="62"/>
      <c r="CB24852" s="62"/>
      <c r="CC24852" s="62"/>
      <c r="CD24852" s="62"/>
      <c r="CE24852" s="62"/>
      <c r="CF24852" s="62"/>
      <c r="CL24852" s="56" t="s">
        <v>13813</v>
      </c>
      <c r="CM24852" s="56" t="s">
        <v>213</v>
      </c>
      <c r="CN24852" s="56" t="s">
        <v>213</v>
      </c>
      <c r="CO24852" s="52"/>
      <c r="CP24852" s="52"/>
      <c r="CQ24852" s="52"/>
      <c r="CR24852" s="52"/>
      <c r="CS24852" s="52"/>
      <c r="CT24852" s="52"/>
      <c r="CU24852" s="33"/>
      <c r="CV24852" s="33"/>
    </row>
    <row r="24853" spans="74:100">
      <c r="BV24853" s="62"/>
      <c r="BW24853" s="62"/>
      <c r="BX24853" s="62"/>
      <c r="BY24853" s="62"/>
      <c r="BZ24853" s="62"/>
      <c r="CA24853" s="62"/>
      <c r="CB24853" s="62"/>
      <c r="CC24853" s="62"/>
      <c r="CD24853" s="62"/>
      <c r="CE24853" s="62"/>
      <c r="CF24853" s="62"/>
      <c r="CL24853" s="56" t="s">
        <v>24329</v>
      </c>
      <c r="CM24853" s="56" t="s">
        <v>214</v>
      </c>
      <c r="CN24853" s="56" t="s">
        <v>214</v>
      </c>
      <c r="CO24853" s="52"/>
      <c r="CP24853" s="52"/>
      <c r="CQ24853" s="52"/>
      <c r="CR24853" s="52"/>
      <c r="CS24853" s="52"/>
      <c r="CT24853" s="52"/>
      <c r="CU24853" s="33"/>
      <c r="CV24853" s="33"/>
    </row>
    <row r="24854" spans="74:100">
      <c r="BV24854" s="62"/>
      <c r="BW24854" s="62"/>
      <c r="BX24854" s="62"/>
      <c r="BY24854" s="62"/>
      <c r="BZ24854" s="62"/>
      <c r="CA24854" s="62"/>
      <c r="CB24854" s="62"/>
      <c r="CC24854" s="62"/>
      <c r="CD24854" s="62"/>
      <c r="CE24854" s="62"/>
      <c r="CF24854" s="62"/>
      <c r="CL24854" s="56" t="s">
        <v>26171</v>
      </c>
      <c r="CM24854" s="56" t="s">
        <v>214</v>
      </c>
      <c r="CN24854" s="56" t="s">
        <v>214</v>
      </c>
      <c r="CO24854" s="52"/>
      <c r="CP24854" s="52"/>
      <c r="CQ24854" s="52"/>
      <c r="CR24854" s="52"/>
      <c r="CS24854" s="52"/>
      <c r="CT24854" s="52"/>
      <c r="CU24854" s="33"/>
      <c r="CV24854" s="33"/>
    </row>
    <row r="24855" spans="74:100">
      <c r="BV24855" s="62"/>
      <c r="BW24855" s="62"/>
      <c r="BX24855" s="62"/>
      <c r="BY24855" s="62"/>
      <c r="BZ24855" s="62"/>
      <c r="CA24855" s="62"/>
      <c r="CB24855" s="62"/>
      <c r="CC24855" s="62"/>
      <c r="CD24855" s="62"/>
      <c r="CE24855" s="62"/>
      <c r="CF24855" s="62"/>
      <c r="CL24855" s="56" t="s">
        <v>26172</v>
      </c>
      <c r="CM24855" s="56" t="s">
        <v>214</v>
      </c>
      <c r="CN24855" s="56" t="s">
        <v>214</v>
      </c>
      <c r="CO24855" s="52"/>
      <c r="CP24855" s="52"/>
      <c r="CQ24855" s="52"/>
      <c r="CR24855" s="52"/>
      <c r="CS24855" s="52"/>
      <c r="CT24855" s="52"/>
      <c r="CU24855" s="33"/>
      <c r="CV24855" s="33"/>
    </row>
    <row r="24856" spans="74:100">
      <c r="BV24856" s="62"/>
      <c r="BW24856" s="62"/>
      <c r="BX24856" s="62"/>
      <c r="BY24856" s="62"/>
      <c r="BZ24856" s="62"/>
      <c r="CA24856" s="62"/>
      <c r="CB24856" s="62"/>
      <c r="CC24856" s="62"/>
      <c r="CD24856" s="62"/>
      <c r="CE24856" s="62"/>
      <c r="CF24856" s="62"/>
      <c r="CL24856" s="56" t="s">
        <v>24330</v>
      </c>
      <c r="CM24856" s="56" t="s">
        <v>214</v>
      </c>
      <c r="CN24856" s="56" t="s">
        <v>214</v>
      </c>
      <c r="CO24856" s="52"/>
      <c r="CP24856" s="52"/>
      <c r="CQ24856" s="52"/>
      <c r="CR24856" s="52"/>
      <c r="CS24856" s="52"/>
      <c r="CT24856" s="52"/>
      <c r="CU24856" s="33"/>
      <c r="CV24856" s="33"/>
    </row>
    <row r="24857" spans="74:100">
      <c r="BV24857" s="62"/>
      <c r="BW24857" s="62"/>
      <c r="BX24857" s="62"/>
      <c r="BY24857" s="62"/>
      <c r="BZ24857" s="62"/>
      <c r="CA24857" s="62"/>
      <c r="CB24857" s="62"/>
      <c r="CC24857" s="62"/>
      <c r="CD24857" s="62"/>
      <c r="CE24857" s="62"/>
      <c r="CF24857" s="62"/>
      <c r="CL24857" s="56" t="s">
        <v>24331</v>
      </c>
      <c r="CM24857" s="56" t="s">
        <v>215</v>
      </c>
      <c r="CN24857" s="56" t="s">
        <v>215</v>
      </c>
      <c r="CO24857" s="52"/>
      <c r="CP24857" s="52"/>
      <c r="CQ24857" s="52"/>
      <c r="CR24857" s="52"/>
      <c r="CS24857" s="52"/>
      <c r="CT24857" s="52"/>
      <c r="CU24857" s="33"/>
      <c r="CV24857" s="33"/>
    </row>
    <row r="24858" spans="74:100">
      <c r="BV24858" s="62"/>
      <c r="BW24858" s="62"/>
      <c r="BX24858" s="62"/>
      <c r="BY24858" s="62"/>
      <c r="BZ24858" s="62"/>
      <c r="CA24858" s="62"/>
      <c r="CB24858" s="62"/>
      <c r="CC24858" s="62"/>
      <c r="CD24858" s="62"/>
      <c r="CE24858" s="62"/>
      <c r="CF24858" s="62"/>
      <c r="CL24858" s="56" t="s">
        <v>13854</v>
      </c>
      <c r="CM24858" s="56" t="s">
        <v>215</v>
      </c>
      <c r="CN24858" s="56" t="s">
        <v>215</v>
      </c>
      <c r="CO24858" s="52"/>
      <c r="CP24858" s="52"/>
      <c r="CQ24858" s="52"/>
      <c r="CR24858" s="52"/>
      <c r="CS24858" s="52"/>
      <c r="CT24858" s="52"/>
      <c r="CU24858" s="33"/>
      <c r="CV24858" s="33"/>
    </row>
    <row r="24859" spans="74:100">
      <c r="BV24859" s="62"/>
      <c r="BW24859" s="62"/>
      <c r="BX24859" s="62"/>
      <c r="BY24859" s="62"/>
      <c r="BZ24859" s="62"/>
      <c r="CA24859" s="62"/>
      <c r="CB24859" s="62"/>
      <c r="CC24859" s="62"/>
      <c r="CD24859" s="62"/>
      <c r="CE24859" s="62"/>
      <c r="CF24859" s="62"/>
      <c r="CL24859" s="35" t="s">
        <v>13818</v>
      </c>
      <c r="CM24859" s="35" t="s">
        <v>217</v>
      </c>
      <c r="CN24859" s="35" t="s">
        <v>217</v>
      </c>
      <c r="CO24859" s="52"/>
      <c r="CP24859" s="52"/>
      <c r="CQ24859" s="52"/>
      <c r="CR24859" s="52"/>
      <c r="CS24859" s="52"/>
      <c r="CT24859" s="52"/>
      <c r="CU24859" s="33"/>
      <c r="CV24859" s="33"/>
    </row>
    <row r="24860" spans="74:100">
      <c r="BV24860" s="62"/>
      <c r="BW24860" s="62"/>
      <c r="BX24860" s="62"/>
      <c r="BY24860" s="62"/>
      <c r="BZ24860" s="62"/>
      <c r="CA24860" s="62"/>
      <c r="CB24860" s="62"/>
      <c r="CC24860" s="62"/>
      <c r="CD24860" s="62"/>
      <c r="CE24860" s="62"/>
      <c r="CF24860" s="62"/>
      <c r="CL24860" s="56" t="s">
        <v>2185</v>
      </c>
      <c r="CM24860" s="56" t="s">
        <v>214</v>
      </c>
      <c r="CN24860" s="56" t="s">
        <v>214</v>
      </c>
      <c r="CO24860" s="52"/>
      <c r="CP24860" s="52"/>
      <c r="CQ24860" s="52"/>
      <c r="CR24860" s="52"/>
      <c r="CS24860" s="52"/>
      <c r="CT24860" s="52"/>
      <c r="CU24860" s="33"/>
      <c r="CV24860" s="33"/>
    </row>
    <row r="24861" spans="74:100">
      <c r="BV24861" s="62"/>
      <c r="BW24861" s="62"/>
      <c r="BX24861" s="62"/>
      <c r="BY24861" s="62"/>
      <c r="BZ24861" s="62"/>
      <c r="CA24861" s="62"/>
      <c r="CB24861" s="62"/>
      <c r="CC24861" s="62"/>
      <c r="CD24861" s="62"/>
      <c r="CE24861" s="62"/>
      <c r="CF24861" s="62"/>
      <c r="CL24861" s="56" t="s">
        <v>13745</v>
      </c>
      <c r="CM24861" s="56" t="s">
        <v>217</v>
      </c>
      <c r="CN24861" s="56" t="s">
        <v>217</v>
      </c>
      <c r="CO24861" s="52"/>
      <c r="CP24861" s="52"/>
      <c r="CQ24861" s="52"/>
      <c r="CR24861" s="52"/>
      <c r="CS24861" s="52"/>
      <c r="CT24861" s="52"/>
      <c r="CU24861" s="33"/>
      <c r="CV24861" s="33"/>
    </row>
    <row r="24862" spans="74:100">
      <c r="BV24862" s="62"/>
      <c r="BW24862" s="62"/>
      <c r="BX24862" s="62"/>
      <c r="BY24862" s="62"/>
      <c r="BZ24862" s="62"/>
      <c r="CA24862" s="62"/>
      <c r="CB24862" s="62"/>
      <c r="CC24862" s="62"/>
      <c r="CD24862" s="62"/>
      <c r="CE24862" s="62"/>
      <c r="CF24862" s="62"/>
      <c r="CL24862" s="35" t="s">
        <v>29885</v>
      </c>
      <c r="CM24862" s="35" t="s">
        <v>217</v>
      </c>
      <c r="CN24862" s="35" t="s">
        <v>217</v>
      </c>
      <c r="CO24862" s="52"/>
      <c r="CP24862" s="52"/>
      <c r="CQ24862" s="52"/>
      <c r="CR24862" s="52"/>
      <c r="CS24862" s="52"/>
      <c r="CT24862" s="52"/>
      <c r="CU24862" s="33"/>
      <c r="CV24862" s="33"/>
    </row>
    <row r="24863" spans="74:100">
      <c r="BV24863" s="62"/>
      <c r="BW24863" s="62"/>
      <c r="BX24863" s="62"/>
      <c r="BY24863" s="62"/>
      <c r="BZ24863" s="62"/>
      <c r="CA24863" s="62"/>
      <c r="CB24863" s="62"/>
      <c r="CC24863" s="62"/>
      <c r="CD24863" s="62"/>
      <c r="CE24863" s="62"/>
      <c r="CF24863" s="62"/>
      <c r="CL24863" s="35" t="s">
        <v>29886</v>
      </c>
      <c r="CM24863" s="35" t="s">
        <v>217</v>
      </c>
      <c r="CN24863" s="35" t="s">
        <v>217</v>
      </c>
      <c r="CO24863" s="52"/>
      <c r="CP24863" s="52"/>
      <c r="CQ24863" s="52"/>
      <c r="CR24863" s="52"/>
      <c r="CS24863" s="52"/>
      <c r="CT24863" s="52"/>
      <c r="CU24863" s="33"/>
      <c r="CV24863" s="33"/>
    </row>
    <row r="24864" spans="74:100">
      <c r="BV24864" s="62"/>
      <c r="BW24864" s="62"/>
      <c r="BX24864" s="62"/>
      <c r="BY24864" s="62"/>
      <c r="BZ24864" s="62"/>
      <c r="CA24864" s="62"/>
      <c r="CB24864" s="62"/>
      <c r="CC24864" s="62"/>
      <c r="CD24864" s="62"/>
      <c r="CE24864" s="62"/>
      <c r="CF24864" s="62"/>
      <c r="CL24864" s="35" t="s">
        <v>5937</v>
      </c>
      <c r="CM24864" s="35" t="s">
        <v>217</v>
      </c>
      <c r="CN24864" s="35" t="s">
        <v>217</v>
      </c>
      <c r="CO24864" s="52"/>
      <c r="CP24864" s="52"/>
      <c r="CQ24864" s="52"/>
      <c r="CR24864" s="52"/>
      <c r="CS24864" s="52"/>
      <c r="CT24864" s="52"/>
      <c r="CU24864" s="33"/>
      <c r="CV24864" s="33"/>
    </row>
    <row r="24865" spans="74:100">
      <c r="BV24865" s="62"/>
      <c r="BW24865" s="62"/>
      <c r="BX24865" s="62"/>
      <c r="BY24865" s="62"/>
      <c r="BZ24865" s="62"/>
      <c r="CA24865" s="62"/>
      <c r="CB24865" s="62"/>
      <c r="CC24865" s="62"/>
      <c r="CD24865" s="62"/>
      <c r="CE24865" s="62"/>
      <c r="CF24865" s="62"/>
      <c r="CL24865" s="56" t="s">
        <v>13869</v>
      </c>
      <c r="CM24865" s="56" t="s">
        <v>214</v>
      </c>
      <c r="CN24865" s="56" t="s">
        <v>214</v>
      </c>
      <c r="CO24865" s="52"/>
      <c r="CP24865" s="52"/>
      <c r="CQ24865" s="52"/>
      <c r="CR24865" s="52"/>
      <c r="CS24865" s="52"/>
      <c r="CT24865" s="52"/>
      <c r="CU24865" s="33"/>
      <c r="CV24865" s="33"/>
    </row>
    <row r="24866" spans="74:100">
      <c r="BV24866" s="62"/>
      <c r="BW24866" s="62"/>
      <c r="BX24866" s="62"/>
      <c r="BY24866" s="62"/>
      <c r="BZ24866" s="62"/>
      <c r="CA24866" s="62"/>
      <c r="CB24866" s="62"/>
      <c r="CC24866" s="62"/>
      <c r="CD24866" s="62"/>
      <c r="CE24866" s="62"/>
      <c r="CF24866" s="62"/>
      <c r="CL24866" s="35" t="s">
        <v>29887</v>
      </c>
      <c r="CM24866" s="35" t="s">
        <v>217</v>
      </c>
      <c r="CN24866" s="35" t="s">
        <v>217</v>
      </c>
      <c r="CO24866" s="52"/>
      <c r="CP24866" s="52"/>
      <c r="CQ24866" s="52"/>
      <c r="CR24866" s="52"/>
      <c r="CS24866" s="52"/>
      <c r="CT24866" s="52"/>
      <c r="CU24866" s="33"/>
      <c r="CV24866" s="33"/>
    </row>
    <row r="24867" spans="74:100">
      <c r="BV24867" s="62"/>
      <c r="BW24867" s="62"/>
      <c r="BX24867" s="62"/>
      <c r="BY24867" s="62"/>
      <c r="BZ24867" s="62"/>
      <c r="CA24867" s="62"/>
      <c r="CB24867" s="62"/>
      <c r="CC24867" s="62"/>
      <c r="CD24867" s="62"/>
      <c r="CE24867" s="62"/>
      <c r="CF24867" s="62"/>
      <c r="CL24867" s="35" t="s">
        <v>29888</v>
      </c>
      <c r="CM24867" s="35" t="s">
        <v>217</v>
      </c>
      <c r="CN24867" s="35" t="s">
        <v>217</v>
      </c>
      <c r="CO24867" s="52"/>
      <c r="CP24867" s="52"/>
      <c r="CQ24867" s="52"/>
      <c r="CR24867" s="52"/>
      <c r="CS24867" s="52"/>
      <c r="CT24867" s="52"/>
      <c r="CU24867" s="33"/>
      <c r="CV24867" s="33"/>
    </row>
    <row r="24868" spans="74:100">
      <c r="BV24868" s="62"/>
      <c r="BW24868" s="62"/>
      <c r="BX24868" s="62"/>
      <c r="BY24868" s="62"/>
      <c r="BZ24868" s="62"/>
      <c r="CA24868" s="62"/>
      <c r="CB24868" s="62"/>
      <c r="CC24868" s="62"/>
      <c r="CD24868" s="62"/>
      <c r="CE24868" s="62"/>
      <c r="CF24868" s="62"/>
      <c r="CL24868" s="35" t="s">
        <v>29889</v>
      </c>
      <c r="CM24868" s="35" t="s">
        <v>217</v>
      </c>
      <c r="CN24868" s="35" t="s">
        <v>217</v>
      </c>
      <c r="CO24868" s="52"/>
      <c r="CP24868" s="52"/>
      <c r="CQ24868" s="52"/>
      <c r="CR24868" s="52"/>
      <c r="CS24868" s="52"/>
      <c r="CT24868" s="52"/>
      <c r="CU24868" s="33"/>
      <c r="CV24868" s="33"/>
    </row>
    <row r="24869" spans="74:100">
      <c r="BV24869" s="62"/>
      <c r="BW24869" s="62"/>
      <c r="BX24869" s="62"/>
      <c r="BY24869" s="62"/>
      <c r="BZ24869" s="62"/>
      <c r="CA24869" s="62"/>
      <c r="CB24869" s="62"/>
      <c r="CC24869" s="62"/>
      <c r="CD24869" s="62"/>
      <c r="CE24869" s="62"/>
      <c r="CF24869" s="62"/>
      <c r="CL24869" s="35" t="s">
        <v>13870</v>
      </c>
      <c r="CM24869" s="35" t="s">
        <v>217</v>
      </c>
      <c r="CN24869" s="35" t="s">
        <v>217</v>
      </c>
      <c r="CO24869" s="52"/>
      <c r="CP24869" s="52"/>
      <c r="CQ24869" s="52"/>
      <c r="CR24869" s="52"/>
      <c r="CS24869" s="52"/>
      <c r="CT24869" s="52"/>
      <c r="CU24869" s="33"/>
      <c r="CV24869" s="33"/>
    </row>
    <row r="24870" spans="74:100">
      <c r="BV24870" s="62"/>
      <c r="BW24870" s="62"/>
      <c r="BX24870" s="62"/>
      <c r="BY24870" s="62"/>
      <c r="BZ24870" s="62"/>
      <c r="CA24870" s="62"/>
      <c r="CB24870" s="62"/>
      <c r="CC24870" s="62"/>
      <c r="CD24870" s="62"/>
      <c r="CE24870" s="62"/>
      <c r="CF24870" s="62"/>
      <c r="CL24870" s="35" t="s">
        <v>29890</v>
      </c>
      <c r="CM24870" s="35" t="s">
        <v>217</v>
      </c>
      <c r="CN24870" s="35" t="s">
        <v>217</v>
      </c>
      <c r="CO24870" s="52"/>
      <c r="CP24870" s="52"/>
      <c r="CQ24870" s="52"/>
      <c r="CR24870" s="52"/>
      <c r="CS24870" s="52"/>
      <c r="CT24870" s="52"/>
      <c r="CU24870" s="33"/>
      <c r="CV24870" s="33"/>
    </row>
    <row r="24871" spans="74:100">
      <c r="BV24871" s="62"/>
      <c r="BW24871" s="62"/>
      <c r="BX24871" s="62"/>
      <c r="BY24871" s="62"/>
      <c r="BZ24871" s="62"/>
      <c r="CA24871" s="62"/>
      <c r="CB24871" s="62"/>
      <c r="CC24871" s="62"/>
      <c r="CD24871" s="62"/>
      <c r="CE24871" s="62"/>
      <c r="CF24871" s="62"/>
      <c r="CL24871" s="35" t="s">
        <v>15894</v>
      </c>
      <c r="CM24871" s="35" t="s">
        <v>217</v>
      </c>
      <c r="CN24871" s="35" t="s">
        <v>217</v>
      </c>
      <c r="CO24871" s="52"/>
      <c r="CP24871" s="52"/>
      <c r="CQ24871" s="52"/>
      <c r="CR24871" s="52"/>
      <c r="CS24871" s="52"/>
      <c r="CT24871" s="52"/>
      <c r="CU24871" s="33"/>
      <c r="CV24871" s="33"/>
    </row>
    <row r="24872" spans="74:100">
      <c r="BV24872" s="62"/>
      <c r="BW24872" s="62"/>
      <c r="BX24872" s="62"/>
      <c r="BY24872" s="62"/>
      <c r="BZ24872" s="62"/>
      <c r="CA24872" s="62"/>
      <c r="CB24872" s="62"/>
      <c r="CC24872" s="62"/>
      <c r="CD24872" s="62"/>
      <c r="CE24872" s="62"/>
      <c r="CF24872" s="62"/>
      <c r="CL24872" s="56" t="s">
        <v>29891</v>
      </c>
      <c r="CM24872" s="56" t="s">
        <v>216</v>
      </c>
      <c r="CN24872" s="56" t="s">
        <v>216</v>
      </c>
      <c r="CO24872" s="52"/>
      <c r="CP24872" s="52"/>
      <c r="CQ24872" s="52"/>
      <c r="CR24872" s="52"/>
      <c r="CS24872" s="52"/>
      <c r="CT24872" s="52"/>
      <c r="CU24872" s="33"/>
      <c r="CV24872" s="33"/>
    </row>
    <row r="24873" spans="74:100">
      <c r="BV24873" s="62"/>
      <c r="BW24873" s="62"/>
      <c r="BX24873" s="62"/>
      <c r="BY24873" s="62"/>
      <c r="BZ24873" s="62"/>
      <c r="CA24873" s="62"/>
      <c r="CB24873" s="62"/>
      <c r="CC24873" s="62"/>
      <c r="CD24873" s="62"/>
      <c r="CE24873" s="62"/>
      <c r="CF24873" s="62"/>
      <c r="CL24873" s="56" t="s">
        <v>29892</v>
      </c>
      <c r="CM24873" s="56" t="s">
        <v>216</v>
      </c>
      <c r="CN24873" s="56" t="s">
        <v>216</v>
      </c>
      <c r="CO24873" s="52"/>
      <c r="CP24873" s="52"/>
      <c r="CQ24873" s="52"/>
      <c r="CR24873" s="52"/>
      <c r="CS24873" s="52"/>
      <c r="CT24873" s="52"/>
      <c r="CU24873" s="33"/>
      <c r="CV24873" s="33"/>
    </row>
    <row r="24874" spans="74:100">
      <c r="BV24874" s="62"/>
      <c r="BW24874" s="62"/>
      <c r="BX24874" s="62"/>
      <c r="BY24874" s="62"/>
      <c r="BZ24874" s="62"/>
      <c r="CA24874" s="62"/>
      <c r="CB24874" s="62"/>
      <c r="CC24874" s="62"/>
      <c r="CD24874" s="62"/>
      <c r="CE24874" s="62"/>
      <c r="CF24874" s="62"/>
      <c r="CL24874" s="35" t="s">
        <v>14168</v>
      </c>
      <c r="CM24874" s="35" t="s">
        <v>217</v>
      </c>
      <c r="CN24874" s="35" t="s">
        <v>217</v>
      </c>
      <c r="CO24874" s="52"/>
      <c r="CP24874" s="52"/>
      <c r="CQ24874" s="52"/>
      <c r="CR24874" s="52"/>
      <c r="CS24874" s="52"/>
      <c r="CT24874" s="52"/>
      <c r="CU24874" s="33"/>
      <c r="CV24874" s="33"/>
    </row>
    <row r="24875" spans="74:100">
      <c r="BV24875" s="62"/>
      <c r="BW24875" s="62"/>
      <c r="BX24875" s="62"/>
      <c r="BY24875" s="62"/>
      <c r="BZ24875" s="62"/>
      <c r="CA24875" s="62"/>
      <c r="CB24875" s="62"/>
      <c r="CC24875" s="62"/>
      <c r="CD24875" s="62"/>
      <c r="CE24875" s="62"/>
      <c r="CF24875" s="62"/>
      <c r="CL24875" s="56" t="s">
        <v>29893</v>
      </c>
      <c r="CM24875" s="56" t="s">
        <v>217</v>
      </c>
      <c r="CN24875" s="56" t="s">
        <v>217</v>
      </c>
      <c r="CO24875" s="52"/>
      <c r="CP24875" s="52"/>
      <c r="CQ24875" s="52"/>
      <c r="CR24875" s="52"/>
      <c r="CS24875" s="52"/>
      <c r="CT24875" s="52"/>
      <c r="CU24875" s="33"/>
      <c r="CV24875" s="33"/>
    </row>
    <row r="24876" spans="74:100">
      <c r="BV24876" s="62"/>
      <c r="BW24876" s="62"/>
      <c r="BX24876" s="62"/>
      <c r="BY24876" s="62"/>
      <c r="BZ24876" s="62"/>
      <c r="CA24876" s="62"/>
      <c r="CB24876" s="62"/>
      <c r="CC24876" s="62"/>
      <c r="CD24876" s="62"/>
      <c r="CE24876" s="62"/>
      <c r="CF24876" s="62"/>
      <c r="CL24876" s="56" t="s">
        <v>29894</v>
      </c>
      <c r="CM24876" s="56" t="s">
        <v>217</v>
      </c>
      <c r="CN24876" s="56" t="s">
        <v>217</v>
      </c>
      <c r="CO24876" s="52"/>
      <c r="CP24876" s="52"/>
      <c r="CQ24876" s="52"/>
      <c r="CR24876" s="52"/>
      <c r="CS24876" s="52"/>
      <c r="CT24876" s="52"/>
      <c r="CU24876" s="33"/>
      <c r="CV24876" s="33"/>
    </row>
    <row r="24877" spans="74:100">
      <c r="BV24877" s="62"/>
      <c r="BW24877" s="62"/>
      <c r="BX24877" s="62"/>
      <c r="BY24877" s="62"/>
      <c r="BZ24877" s="62"/>
      <c r="CA24877" s="62"/>
      <c r="CB24877" s="62"/>
      <c r="CC24877" s="62"/>
      <c r="CD24877" s="62"/>
      <c r="CE24877" s="62"/>
      <c r="CF24877" s="62"/>
      <c r="CL24877" s="56" t="s">
        <v>12242</v>
      </c>
      <c r="CM24877" s="56" t="s">
        <v>213</v>
      </c>
      <c r="CN24877" s="56" t="s">
        <v>213</v>
      </c>
      <c r="CO24877" s="52"/>
      <c r="CP24877" s="52"/>
      <c r="CQ24877" s="52"/>
      <c r="CR24877" s="52"/>
      <c r="CS24877" s="52"/>
      <c r="CT24877" s="52"/>
      <c r="CU24877" s="33"/>
      <c r="CV24877" s="33"/>
    </row>
    <row r="24878" spans="74:100">
      <c r="BV24878" s="62"/>
      <c r="BW24878" s="62"/>
      <c r="BX24878" s="62"/>
      <c r="BY24878" s="62"/>
      <c r="BZ24878" s="62"/>
      <c r="CA24878" s="62"/>
      <c r="CB24878" s="62"/>
      <c r="CC24878" s="62"/>
      <c r="CD24878" s="62"/>
      <c r="CE24878" s="62"/>
      <c r="CF24878" s="62"/>
      <c r="CL24878" s="56" t="s">
        <v>14017</v>
      </c>
      <c r="CM24878" s="56" t="s">
        <v>216</v>
      </c>
      <c r="CN24878" s="56" t="s">
        <v>216</v>
      </c>
      <c r="CO24878" s="52"/>
      <c r="CP24878" s="52"/>
      <c r="CQ24878" s="52"/>
      <c r="CR24878" s="52"/>
      <c r="CS24878" s="52"/>
      <c r="CT24878" s="52"/>
      <c r="CU24878" s="33"/>
      <c r="CV24878" s="33"/>
    </row>
    <row r="24879" spans="74:100">
      <c r="BV24879" s="62"/>
      <c r="BW24879" s="62"/>
      <c r="BX24879" s="62"/>
      <c r="BY24879" s="62"/>
      <c r="BZ24879" s="62"/>
      <c r="CA24879" s="62"/>
      <c r="CB24879" s="62"/>
      <c r="CC24879" s="62"/>
      <c r="CD24879" s="62"/>
      <c r="CE24879" s="62"/>
      <c r="CF24879" s="62"/>
      <c r="CL24879" s="56" t="s">
        <v>14018</v>
      </c>
      <c r="CM24879" s="56" t="s">
        <v>216</v>
      </c>
      <c r="CN24879" s="56" t="s">
        <v>216</v>
      </c>
      <c r="CO24879" s="52"/>
      <c r="CP24879" s="52"/>
      <c r="CQ24879" s="52"/>
      <c r="CR24879" s="52"/>
      <c r="CS24879" s="52"/>
      <c r="CT24879" s="52"/>
      <c r="CU24879" s="33"/>
      <c r="CV24879" s="33"/>
    </row>
    <row r="24880" spans="74:100">
      <c r="BV24880" s="62"/>
      <c r="BW24880" s="62"/>
      <c r="BX24880" s="62"/>
      <c r="BY24880" s="62"/>
      <c r="BZ24880" s="62"/>
      <c r="CA24880" s="62"/>
      <c r="CB24880" s="62"/>
      <c r="CC24880" s="62"/>
      <c r="CD24880" s="62"/>
      <c r="CE24880" s="62"/>
      <c r="CF24880" s="62"/>
      <c r="CL24880" s="35" t="s">
        <v>29895</v>
      </c>
      <c r="CM24880" s="35" t="s">
        <v>217</v>
      </c>
      <c r="CN24880" s="35" t="s">
        <v>217</v>
      </c>
      <c r="CO24880" s="52"/>
      <c r="CP24880" s="52"/>
      <c r="CQ24880" s="52"/>
      <c r="CR24880" s="52"/>
      <c r="CS24880" s="52"/>
      <c r="CT24880" s="52"/>
      <c r="CU24880" s="33"/>
      <c r="CV24880" s="33"/>
    </row>
    <row r="24881" spans="74:100">
      <c r="BV24881" s="62"/>
      <c r="BW24881" s="62"/>
      <c r="BX24881" s="62"/>
      <c r="BY24881" s="62"/>
      <c r="BZ24881" s="62"/>
      <c r="CA24881" s="62"/>
      <c r="CB24881" s="62"/>
      <c r="CC24881" s="62"/>
      <c r="CD24881" s="62"/>
      <c r="CE24881" s="62"/>
      <c r="CF24881" s="62"/>
      <c r="CL24881" s="56" t="s">
        <v>26173</v>
      </c>
      <c r="CM24881" s="56" t="s">
        <v>213</v>
      </c>
      <c r="CN24881" s="56" t="s">
        <v>213</v>
      </c>
      <c r="CO24881" s="52"/>
      <c r="CP24881" s="52"/>
      <c r="CQ24881" s="52"/>
      <c r="CR24881" s="52"/>
      <c r="CS24881" s="52"/>
      <c r="CT24881" s="52"/>
      <c r="CU24881" s="33"/>
      <c r="CV24881" s="33"/>
    </row>
    <row r="24882" spans="74:100">
      <c r="BV24882" s="62"/>
      <c r="BW24882" s="62"/>
      <c r="BX24882" s="62"/>
      <c r="BY24882" s="62"/>
      <c r="BZ24882" s="62"/>
      <c r="CA24882" s="62"/>
      <c r="CB24882" s="62"/>
      <c r="CC24882" s="62"/>
      <c r="CD24882" s="62"/>
      <c r="CE24882" s="62"/>
      <c r="CF24882" s="62"/>
      <c r="CL24882" s="56" t="s">
        <v>26174</v>
      </c>
      <c r="CM24882" s="56" t="s">
        <v>213</v>
      </c>
      <c r="CN24882" s="56" t="s">
        <v>213</v>
      </c>
      <c r="CO24882" s="52"/>
      <c r="CP24882" s="52"/>
      <c r="CQ24882" s="52"/>
      <c r="CR24882" s="52"/>
      <c r="CS24882" s="52"/>
      <c r="CT24882" s="52"/>
      <c r="CU24882" s="33"/>
      <c r="CV24882" s="33"/>
    </row>
    <row r="24883" spans="74:100">
      <c r="BV24883" s="62"/>
      <c r="BW24883" s="62"/>
      <c r="BX24883" s="62"/>
      <c r="BY24883" s="62"/>
      <c r="BZ24883" s="62"/>
      <c r="CA24883" s="62"/>
      <c r="CB24883" s="62"/>
      <c r="CC24883" s="62"/>
      <c r="CD24883" s="62"/>
      <c r="CE24883" s="62"/>
      <c r="CF24883" s="62"/>
      <c r="CL24883" s="56" t="s">
        <v>13871</v>
      </c>
      <c r="CM24883" s="56" t="s">
        <v>214</v>
      </c>
      <c r="CN24883" s="56" t="s">
        <v>214</v>
      </c>
      <c r="CO24883" s="52"/>
      <c r="CP24883" s="52"/>
      <c r="CQ24883" s="52"/>
      <c r="CR24883" s="52"/>
      <c r="CS24883" s="52"/>
      <c r="CT24883" s="52"/>
      <c r="CU24883" s="33"/>
      <c r="CV24883" s="33"/>
    </row>
    <row r="24884" spans="74:100">
      <c r="BV24884" s="62"/>
      <c r="BW24884" s="62"/>
      <c r="BX24884" s="62"/>
      <c r="BY24884" s="62"/>
      <c r="BZ24884" s="62"/>
      <c r="CA24884" s="62"/>
      <c r="CB24884" s="62"/>
      <c r="CC24884" s="62"/>
      <c r="CD24884" s="62"/>
      <c r="CE24884" s="62"/>
      <c r="CF24884" s="62"/>
      <c r="CL24884" s="56" t="s">
        <v>24332</v>
      </c>
      <c r="CM24884" s="56" t="s">
        <v>213</v>
      </c>
      <c r="CN24884" s="56" t="s">
        <v>213</v>
      </c>
      <c r="CO24884" s="52"/>
      <c r="CP24884" s="52"/>
      <c r="CQ24884" s="52"/>
      <c r="CR24884" s="52"/>
      <c r="CS24884" s="52"/>
      <c r="CT24884" s="52"/>
      <c r="CU24884" s="33"/>
      <c r="CV24884" s="33"/>
    </row>
    <row r="24885" spans="74:100">
      <c r="BV24885" s="62"/>
      <c r="BW24885" s="62"/>
      <c r="BX24885" s="62"/>
      <c r="BY24885" s="62"/>
      <c r="BZ24885" s="62"/>
      <c r="CA24885" s="62"/>
      <c r="CB24885" s="62"/>
      <c r="CC24885" s="62"/>
      <c r="CD24885" s="62"/>
      <c r="CE24885" s="62"/>
      <c r="CF24885" s="62"/>
      <c r="CL24885" s="56" t="s">
        <v>13873</v>
      </c>
      <c r="CM24885" s="56" t="s">
        <v>213</v>
      </c>
      <c r="CN24885" s="56" t="s">
        <v>213</v>
      </c>
      <c r="CO24885" s="52"/>
      <c r="CP24885" s="52"/>
      <c r="CQ24885" s="52"/>
      <c r="CR24885" s="52"/>
      <c r="CS24885" s="52"/>
      <c r="CT24885" s="52"/>
      <c r="CU24885" s="33"/>
      <c r="CV24885" s="33"/>
    </row>
    <row r="24886" spans="74:100">
      <c r="BV24886" s="62"/>
      <c r="BW24886" s="62"/>
      <c r="BX24886" s="62"/>
      <c r="BY24886" s="62"/>
      <c r="BZ24886" s="62"/>
      <c r="CA24886" s="62"/>
      <c r="CB24886" s="62"/>
      <c r="CC24886" s="62"/>
      <c r="CD24886" s="62"/>
      <c r="CE24886" s="62"/>
      <c r="CF24886" s="62"/>
      <c r="CL24886" s="56" t="s">
        <v>13872</v>
      </c>
      <c r="CM24886" s="56" t="s">
        <v>214</v>
      </c>
      <c r="CN24886" s="56" t="s">
        <v>214</v>
      </c>
      <c r="CO24886" s="52"/>
      <c r="CP24886" s="52"/>
      <c r="CQ24886" s="52"/>
      <c r="CR24886" s="52"/>
      <c r="CS24886" s="52"/>
      <c r="CT24886" s="52"/>
      <c r="CU24886" s="33"/>
      <c r="CV24886" s="33"/>
    </row>
    <row r="24887" spans="74:100">
      <c r="BV24887" s="62"/>
      <c r="BW24887" s="62"/>
      <c r="BX24887" s="62"/>
      <c r="BY24887" s="62"/>
      <c r="BZ24887" s="62"/>
      <c r="CA24887" s="62"/>
      <c r="CB24887" s="62"/>
      <c r="CC24887" s="62"/>
      <c r="CD24887" s="62"/>
      <c r="CE24887" s="62"/>
      <c r="CF24887" s="62"/>
      <c r="CL24887" s="56" t="s">
        <v>11216</v>
      </c>
      <c r="CM24887" s="56" t="s">
        <v>216</v>
      </c>
      <c r="CN24887" s="56" t="s">
        <v>216</v>
      </c>
      <c r="CO24887" s="52"/>
      <c r="CP24887" s="52"/>
      <c r="CQ24887" s="52"/>
      <c r="CR24887" s="52"/>
      <c r="CS24887" s="52"/>
      <c r="CT24887" s="52"/>
      <c r="CU24887" s="33"/>
      <c r="CV24887" s="33"/>
    </row>
    <row r="24888" spans="74:100">
      <c r="BV24888" s="62"/>
      <c r="BW24888" s="62"/>
      <c r="BX24888" s="62"/>
      <c r="BY24888" s="62"/>
      <c r="BZ24888" s="62"/>
      <c r="CA24888" s="62"/>
      <c r="CB24888" s="62"/>
      <c r="CC24888" s="62"/>
      <c r="CD24888" s="62"/>
      <c r="CE24888" s="62"/>
      <c r="CF24888" s="62"/>
      <c r="CL24888" s="56" t="s">
        <v>11220</v>
      </c>
      <c r="CM24888" s="56" t="s">
        <v>214</v>
      </c>
      <c r="CN24888" s="56" t="s">
        <v>214</v>
      </c>
      <c r="CO24888" s="52"/>
      <c r="CP24888" s="52"/>
      <c r="CQ24888" s="52"/>
      <c r="CR24888" s="52"/>
      <c r="CS24888" s="52"/>
      <c r="CT24888" s="52"/>
      <c r="CU24888" s="33"/>
      <c r="CV24888" s="33"/>
    </row>
    <row r="24889" spans="74:100">
      <c r="BV24889" s="62"/>
      <c r="BW24889" s="62"/>
      <c r="BX24889" s="62"/>
      <c r="BY24889" s="62"/>
      <c r="BZ24889" s="62"/>
      <c r="CA24889" s="62"/>
      <c r="CB24889" s="62"/>
      <c r="CC24889" s="62"/>
      <c r="CD24889" s="62"/>
      <c r="CE24889" s="62"/>
      <c r="CF24889" s="62"/>
      <c r="CL24889" s="56" t="s">
        <v>11217</v>
      </c>
      <c r="CM24889" s="56" t="s">
        <v>216</v>
      </c>
      <c r="CN24889" s="56" t="s">
        <v>216</v>
      </c>
      <c r="CO24889" s="52"/>
      <c r="CP24889" s="52"/>
      <c r="CQ24889" s="52"/>
      <c r="CR24889" s="52"/>
      <c r="CS24889" s="52"/>
      <c r="CT24889" s="52"/>
      <c r="CU24889" s="33"/>
      <c r="CV24889" s="33"/>
    </row>
    <row r="24890" spans="74:100">
      <c r="BV24890" s="62"/>
      <c r="BW24890" s="62"/>
      <c r="BX24890" s="62"/>
      <c r="BY24890" s="62"/>
      <c r="BZ24890" s="62"/>
      <c r="CA24890" s="62"/>
      <c r="CB24890" s="62"/>
      <c r="CC24890" s="62"/>
      <c r="CD24890" s="62"/>
      <c r="CE24890" s="62"/>
      <c r="CF24890" s="62"/>
      <c r="CL24890" s="56" t="s">
        <v>13888</v>
      </c>
      <c r="CM24890" s="56" t="s">
        <v>216</v>
      </c>
      <c r="CN24890" s="56" t="s">
        <v>216</v>
      </c>
      <c r="CO24890" s="52"/>
      <c r="CP24890" s="52"/>
      <c r="CQ24890" s="52"/>
      <c r="CR24890" s="52"/>
      <c r="CS24890" s="52"/>
      <c r="CT24890" s="52"/>
      <c r="CU24890" s="33"/>
      <c r="CV24890" s="33"/>
    </row>
    <row r="24891" spans="74:100">
      <c r="BV24891" s="62"/>
      <c r="BW24891" s="62"/>
      <c r="BX24891" s="62"/>
      <c r="BY24891" s="62"/>
      <c r="BZ24891" s="62"/>
      <c r="CA24891" s="62"/>
      <c r="CB24891" s="62"/>
      <c r="CC24891" s="62"/>
      <c r="CD24891" s="62"/>
      <c r="CE24891" s="62"/>
      <c r="CF24891" s="62"/>
      <c r="CL24891" s="56" t="s">
        <v>2188</v>
      </c>
      <c r="CM24891" s="56" t="s">
        <v>216</v>
      </c>
      <c r="CN24891" s="56" t="s">
        <v>216</v>
      </c>
      <c r="CO24891" s="52"/>
      <c r="CP24891" s="52"/>
      <c r="CQ24891" s="52"/>
      <c r="CR24891" s="52"/>
      <c r="CS24891" s="52"/>
      <c r="CT24891" s="52"/>
      <c r="CU24891" s="33"/>
      <c r="CV24891" s="33"/>
    </row>
    <row r="24892" spans="74:100">
      <c r="BV24892" s="62"/>
      <c r="BW24892" s="62"/>
      <c r="BX24892" s="62"/>
      <c r="BY24892" s="62"/>
      <c r="BZ24892" s="62"/>
      <c r="CA24892" s="62"/>
      <c r="CB24892" s="62"/>
      <c r="CC24892" s="62"/>
      <c r="CD24892" s="62"/>
      <c r="CE24892" s="62"/>
      <c r="CF24892" s="62"/>
      <c r="CL24892" s="56" t="s">
        <v>24333</v>
      </c>
      <c r="CM24892" s="56" t="s">
        <v>216</v>
      </c>
      <c r="CN24892" s="56" t="s">
        <v>216</v>
      </c>
      <c r="CO24892" s="52"/>
      <c r="CP24892" s="52"/>
      <c r="CQ24892" s="52"/>
      <c r="CR24892" s="52"/>
      <c r="CS24892" s="52"/>
      <c r="CT24892" s="52"/>
      <c r="CU24892" s="33"/>
      <c r="CV24892" s="33"/>
    </row>
    <row r="24893" spans="74:100">
      <c r="BV24893" s="62"/>
      <c r="BW24893" s="62"/>
      <c r="BX24893" s="62"/>
      <c r="BY24893" s="62"/>
      <c r="BZ24893" s="62"/>
      <c r="CA24893" s="62"/>
      <c r="CB24893" s="62"/>
      <c r="CC24893" s="62"/>
      <c r="CD24893" s="62"/>
      <c r="CE24893" s="62"/>
      <c r="CF24893" s="62"/>
      <c r="CL24893" s="56" t="s">
        <v>24334</v>
      </c>
      <c r="CM24893" s="56" t="s">
        <v>216</v>
      </c>
      <c r="CN24893" s="56" t="s">
        <v>216</v>
      </c>
      <c r="CO24893" s="52"/>
      <c r="CP24893" s="52"/>
      <c r="CQ24893" s="52"/>
      <c r="CR24893" s="52"/>
      <c r="CS24893" s="52"/>
      <c r="CT24893" s="52"/>
      <c r="CU24893" s="33"/>
      <c r="CV24893" s="33"/>
    </row>
    <row r="24894" spans="74:100">
      <c r="BV24894" s="62"/>
      <c r="BW24894" s="62"/>
      <c r="BX24894" s="62"/>
      <c r="BY24894" s="62"/>
      <c r="BZ24894" s="62"/>
      <c r="CA24894" s="62"/>
      <c r="CB24894" s="62"/>
      <c r="CC24894" s="62"/>
      <c r="CD24894" s="62"/>
      <c r="CE24894" s="62"/>
      <c r="CF24894" s="62"/>
      <c r="CL24894" s="56" t="s">
        <v>26175</v>
      </c>
      <c r="CM24894" s="56" t="s">
        <v>216</v>
      </c>
      <c r="CN24894" s="56" t="s">
        <v>216</v>
      </c>
      <c r="CO24894" s="52"/>
      <c r="CP24894" s="52"/>
      <c r="CQ24894" s="52"/>
      <c r="CR24894" s="52"/>
      <c r="CS24894" s="52"/>
      <c r="CT24894" s="52"/>
      <c r="CU24894" s="33"/>
      <c r="CV24894" s="33"/>
    </row>
    <row r="24895" spans="74:100">
      <c r="BV24895" s="62"/>
      <c r="BW24895" s="62"/>
      <c r="BX24895" s="62"/>
      <c r="BY24895" s="62"/>
      <c r="BZ24895" s="62"/>
      <c r="CA24895" s="62"/>
      <c r="CB24895" s="62"/>
      <c r="CC24895" s="62"/>
      <c r="CD24895" s="62"/>
      <c r="CE24895" s="62"/>
      <c r="CF24895" s="62"/>
      <c r="CL24895" s="56" t="s">
        <v>13874</v>
      </c>
      <c r="CM24895" s="56" t="s">
        <v>216</v>
      </c>
      <c r="CN24895" s="56" t="s">
        <v>216</v>
      </c>
      <c r="CO24895" s="52"/>
      <c r="CP24895" s="52"/>
      <c r="CQ24895" s="52"/>
      <c r="CR24895" s="52"/>
      <c r="CS24895" s="52"/>
      <c r="CT24895" s="52"/>
      <c r="CU24895" s="33"/>
      <c r="CV24895" s="33"/>
    </row>
    <row r="24896" spans="74:100">
      <c r="BV24896" s="62"/>
      <c r="BW24896" s="62"/>
      <c r="BX24896" s="62"/>
      <c r="BY24896" s="62"/>
      <c r="BZ24896" s="62"/>
      <c r="CA24896" s="62"/>
      <c r="CB24896" s="62"/>
      <c r="CC24896" s="62"/>
      <c r="CD24896" s="62"/>
      <c r="CE24896" s="62"/>
      <c r="CF24896" s="62"/>
      <c r="CL24896" s="56" t="s">
        <v>13875</v>
      </c>
      <c r="CM24896" s="56" t="s">
        <v>216</v>
      </c>
      <c r="CN24896" s="56" t="s">
        <v>216</v>
      </c>
      <c r="CO24896" s="52"/>
      <c r="CP24896" s="52"/>
      <c r="CQ24896" s="52"/>
      <c r="CR24896" s="52"/>
      <c r="CS24896" s="52"/>
      <c r="CT24896" s="52"/>
      <c r="CU24896" s="33"/>
      <c r="CV24896" s="33"/>
    </row>
    <row r="24897" spans="74:100">
      <c r="BV24897" s="62"/>
      <c r="BW24897" s="62"/>
      <c r="BX24897" s="62"/>
      <c r="BY24897" s="62"/>
      <c r="BZ24897" s="62"/>
      <c r="CA24897" s="62"/>
      <c r="CB24897" s="62"/>
      <c r="CC24897" s="62"/>
      <c r="CD24897" s="62"/>
      <c r="CE24897" s="62"/>
      <c r="CF24897" s="62"/>
      <c r="CL24897" s="56" t="s">
        <v>13899</v>
      </c>
      <c r="CM24897" s="56" t="s">
        <v>216</v>
      </c>
      <c r="CN24897" s="56" t="s">
        <v>216</v>
      </c>
      <c r="CO24897" s="52"/>
      <c r="CP24897" s="52"/>
      <c r="CQ24897" s="52"/>
      <c r="CR24897" s="52"/>
      <c r="CS24897" s="52"/>
      <c r="CT24897" s="52"/>
      <c r="CU24897" s="33"/>
      <c r="CV24897" s="33"/>
    </row>
    <row r="24898" spans="74:100">
      <c r="BV24898" s="62"/>
      <c r="BW24898" s="62"/>
      <c r="BX24898" s="62"/>
      <c r="BY24898" s="62"/>
      <c r="BZ24898" s="62"/>
      <c r="CA24898" s="62"/>
      <c r="CB24898" s="62"/>
      <c r="CC24898" s="62"/>
      <c r="CD24898" s="62"/>
      <c r="CE24898" s="62"/>
      <c r="CF24898" s="62"/>
      <c r="CL24898" s="56" t="s">
        <v>2191</v>
      </c>
      <c r="CM24898" s="56" t="s">
        <v>216</v>
      </c>
      <c r="CN24898" s="56" t="s">
        <v>216</v>
      </c>
      <c r="CO24898" s="52"/>
      <c r="CP24898" s="52"/>
      <c r="CQ24898" s="52"/>
      <c r="CR24898" s="52"/>
      <c r="CS24898" s="52"/>
      <c r="CT24898" s="52"/>
      <c r="CU24898" s="33"/>
      <c r="CV24898" s="33"/>
    </row>
    <row r="24899" spans="74:100">
      <c r="BV24899" s="62"/>
      <c r="BW24899" s="62"/>
      <c r="BX24899" s="62"/>
      <c r="BY24899" s="62"/>
      <c r="BZ24899" s="62"/>
      <c r="CA24899" s="62"/>
      <c r="CB24899" s="62"/>
      <c r="CC24899" s="62"/>
      <c r="CD24899" s="62"/>
      <c r="CE24899" s="62"/>
      <c r="CF24899" s="62"/>
      <c r="CL24899" s="56" t="s">
        <v>13877</v>
      </c>
      <c r="CM24899" s="56" t="s">
        <v>216</v>
      </c>
      <c r="CN24899" s="56" t="s">
        <v>216</v>
      </c>
      <c r="CO24899" s="52"/>
      <c r="CP24899" s="52"/>
      <c r="CQ24899" s="52"/>
      <c r="CR24899" s="52"/>
      <c r="CS24899" s="52"/>
      <c r="CT24899" s="52"/>
      <c r="CU24899" s="33"/>
      <c r="CV24899" s="33"/>
    </row>
    <row r="24900" spans="74:100">
      <c r="BV24900" s="62"/>
      <c r="BW24900" s="62"/>
      <c r="BX24900" s="62"/>
      <c r="BY24900" s="62"/>
      <c r="BZ24900" s="62"/>
      <c r="CA24900" s="62"/>
      <c r="CB24900" s="62"/>
      <c r="CC24900" s="62"/>
      <c r="CD24900" s="62"/>
      <c r="CE24900" s="62"/>
      <c r="CF24900" s="62"/>
      <c r="CL24900" s="56" t="s">
        <v>13878</v>
      </c>
      <c r="CM24900" s="56" t="s">
        <v>216</v>
      </c>
      <c r="CN24900" s="56" t="s">
        <v>216</v>
      </c>
      <c r="CO24900" s="52"/>
      <c r="CP24900" s="52"/>
      <c r="CQ24900" s="52"/>
      <c r="CR24900" s="52"/>
      <c r="CS24900" s="52"/>
      <c r="CT24900" s="52"/>
      <c r="CU24900" s="33"/>
      <c r="CV24900" s="33"/>
    </row>
    <row r="24901" spans="74:100">
      <c r="BV24901" s="62"/>
      <c r="BW24901" s="62"/>
      <c r="BX24901" s="62"/>
      <c r="BY24901" s="62"/>
      <c r="BZ24901" s="62"/>
      <c r="CA24901" s="62"/>
      <c r="CB24901" s="62"/>
      <c r="CC24901" s="62"/>
      <c r="CD24901" s="62"/>
      <c r="CE24901" s="62"/>
      <c r="CF24901" s="62"/>
      <c r="CL24901" s="35" t="s">
        <v>13924</v>
      </c>
      <c r="CM24901" s="35" t="s">
        <v>217</v>
      </c>
      <c r="CN24901" s="35" t="s">
        <v>217</v>
      </c>
      <c r="CO24901" s="52"/>
      <c r="CP24901" s="52"/>
      <c r="CQ24901" s="52"/>
      <c r="CR24901" s="52"/>
      <c r="CS24901" s="52"/>
      <c r="CT24901" s="52"/>
      <c r="CU24901" s="33"/>
      <c r="CV24901" s="33"/>
    </row>
    <row r="24902" spans="74:100">
      <c r="BV24902" s="62"/>
      <c r="BW24902" s="62"/>
      <c r="BX24902" s="62"/>
      <c r="BY24902" s="62"/>
      <c r="BZ24902" s="62"/>
      <c r="CA24902" s="62"/>
      <c r="CB24902" s="62"/>
      <c r="CC24902" s="62"/>
      <c r="CD24902" s="62"/>
      <c r="CE24902" s="62"/>
      <c r="CF24902" s="62"/>
      <c r="CL24902" s="56" t="s">
        <v>13900</v>
      </c>
      <c r="CM24902" s="56" t="s">
        <v>216</v>
      </c>
      <c r="CN24902" s="56" t="s">
        <v>216</v>
      </c>
      <c r="CO24902" s="52"/>
      <c r="CP24902" s="52"/>
      <c r="CQ24902" s="52"/>
      <c r="CR24902" s="52"/>
      <c r="CS24902" s="52"/>
      <c r="CT24902" s="52"/>
      <c r="CU24902" s="33"/>
      <c r="CV24902" s="33"/>
    </row>
    <row r="24903" spans="74:100">
      <c r="BV24903" s="62"/>
      <c r="BW24903" s="62"/>
      <c r="BX24903" s="62"/>
      <c r="BY24903" s="62"/>
      <c r="BZ24903" s="62"/>
      <c r="CA24903" s="62"/>
      <c r="CB24903" s="62"/>
      <c r="CC24903" s="62"/>
      <c r="CD24903" s="62"/>
      <c r="CE24903" s="62"/>
      <c r="CF24903" s="62"/>
      <c r="CL24903" s="35" t="s">
        <v>13881</v>
      </c>
      <c r="CM24903" s="35" t="s">
        <v>217</v>
      </c>
      <c r="CN24903" s="35" t="s">
        <v>217</v>
      </c>
      <c r="CO24903" s="52"/>
      <c r="CP24903" s="52"/>
      <c r="CQ24903" s="52"/>
      <c r="CR24903" s="52"/>
      <c r="CS24903" s="52"/>
      <c r="CT24903" s="52"/>
      <c r="CU24903" s="33"/>
      <c r="CV24903" s="33"/>
    </row>
    <row r="24904" spans="74:100">
      <c r="BV24904" s="62"/>
      <c r="BW24904" s="62"/>
      <c r="BX24904" s="62"/>
      <c r="BY24904" s="62"/>
      <c r="BZ24904" s="62"/>
      <c r="CA24904" s="62"/>
      <c r="CB24904" s="62"/>
      <c r="CC24904" s="62"/>
      <c r="CD24904" s="62"/>
      <c r="CE24904" s="62"/>
      <c r="CF24904" s="62"/>
      <c r="CL24904" s="56" t="s">
        <v>13901</v>
      </c>
      <c r="CM24904" s="56" t="s">
        <v>216</v>
      </c>
      <c r="CN24904" s="56" t="s">
        <v>216</v>
      </c>
      <c r="CO24904" s="52"/>
      <c r="CP24904" s="52"/>
      <c r="CQ24904" s="52"/>
      <c r="CR24904" s="52"/>
      <c r="CS24904" s="52"/>
      <c r="CT24904" s="52"/>
      <c r="CU24904" s="33"/>
      <c r="CV24904" s="33"/>
    </row>
    <row r="24905" spans="74:100">
      <c r="BV24905" s="62"/>
      <c r="BW24905" s="62"/>
      <c r="BX24905" s="62"/>
      <c r="BY24905" s="62"/>
      <c r="BZ24905" s="62"/>
      <c r="CA24905" s="62"/>
      <c r="CB24905" s="62"/>
      <c r="CC24905" s="62"/>
      <c r="CD24905" s="62"/>
      <c r="CE24905" s="62"/>
      <c r="CF24905" s="62"/>
      <c r="CL24905" s="56" t="s">
        <v>29896</v>
      </c>
      <c r="CM24905" s="56" t="s">
        <v>216</v>
      </c>
      <c r="CN24905" s="56" t="s">
        <v>216</v>
      </c>
      <c r="CO24905" s="52"/>
      <c r="CP24905" s="52"/>
      <c r="CQ24905" s="52"/>
      <c r="CR24905" s="52"/>
      <c r="CS24905" s="52"/>
      <c r="CT24905" s="52"/>
      <c r="CU24905" s="33"/>
      <c r="CV24905" s="33"/>
    </row>
    <row r="24906" spans="74:100">
      <c r="BV24906" s="62"/>
      <c r="BW24906" s="62"/>
      <c r="BX24906" s="62"/>
      <c r="BY24906" s="62"/>
      <c r="BZ24906" s="62"/>
      <c r="CA24906" s="62"/>
      <c r="CB24906" s="62"/>
      <c r="CC24906" s="62"/>
      <c r="CD24906" s="62"/>
      <c r="CE24906" s="62"/>
      <c r="CF24906" s="62"/>
      <c r="CL24906" s="56" t="s">
        <v>29897</v>
      </c>
      <c r="CM24906" s="56" t="s">
        <v>216</v>
      </c>
      <c r="CN24906" s="56" t="s">
        <v>216</v>
      </c>
      <c r="CO24906" s="52"/>
      <c r="CP24906" s="52"/>
      <c r="CQ24906" s="52"/>
      <c r="CR24906" s="52"/>
      <c r="CS24906" s="52"/>
      <c r="CT24906" s="52"/>
      <c r="CU24906" s="33"/>
      <c r="CV24906" s="33"/>
    </row>
    <row r="24907" spans="74:100">
      <c r="BV24907" s="62"/>
      <c r="BW24907" s="62"/>
      <c r="BX24907" s="62"/>
      <c r="BY24907" s="62"/>
      <c r="BZ24907" s="62"/>
      <c r="CA24907" s="62"/>
      <c r="CB24907" s="62"/>
      <c r="CC24907" s="62"/>
      <c r="CD24907" s="62"/>
      <c r="CE24907" s="62"/>
      <c r="CF24907" s="62"/>
      <c r="CL24907" s="35" t="s">
        <v>29898</v>
      </c>
      <c r="CM24907" s="35" t="s">
        <v>217</v>
      </c>
      <c r="CN24907" s="35" t="s">
        <v>217</v>
      </c>
      <c r="CO24907" s="52"/>
      <c r="CP24907" s="52"/>
      <c r="CQ24907" s="52"/>
      <c r="CR24907" s="52"/>
      <c r="CS24907" s="52"/>
      <c r="CT24907" s="52"/>
      <c r="CU24907" s="33"/>
      <c r="CV24907" s="33"/>
    </row>
    <row r="24908" spans="74:100">
      <c r="BV24908" s="62"/>
      <c r="BW24908" s="62"/>
      <c r="BX24908" s="62"/>
      <c r="BY24908" s="62"/>
      <c r="BZ24908" s="62"/>
      <c r="CA24908" s="62"/>
      <c r="CB24908" s="62"/>
      <c r="CC24908" s="62"/>
      <c r="CD24908" s="62"/>
      <c r="CE24908" s="62"/>
      <c r="CF24908" s="62"/>
      <c r="CL24908" s="56" t="s">
        <v>13902</v>
      </c>
      <c r="CM24908" s="56" t="s">
        <v>216</v>
      </c>
      <c r="CN24908" s="56" t="s">
        <v>216</v>
      </c>
      <c r="CO24908" s="52"/>
      <c r="CP24908" s="52"/>
      <c r="CQ24908" s="52"/>
      <c r="CR24908" s="52"/>
      <c r="CS24908" s="52"/>
      <c r="CT24908" s="52"/>
      <c r="CU24908" s="33"/>
      <c r="CV24908" s="33"/>
    </row>
    <row r="24909" spans="74:100">
      <c r="BV24909" s="62"/>
      <c r="BW24909" s="62"/>
      <c r="BX24909" s="62"/>
      <c r="BY24909" s="62"/>
      <c r="BZ24909" s="62"/>
      <c r="CA24909" s="62"/>
      <c r="CB24909" s="62"/>
      <c r="CC24909" s="62"/>
      <c r="CD24909" s="62"/>
      <c r="CE24909" s="62"/>
      <c r="CF24909" s="62"/>
      <c r="CL24909" s="56" t="s">
        <v>10693</v>
      </c>
      <c r="CM24909" s="56" t="s">
        <v>216</v>
      </c>
      <c r="CN24909" s="56" t="s">
        <v>216</v>
      </c>
      <c r="CO24909" s="52"/>
      <c r="CP24909" s="52"/>
      <c r="CQ24909" s="52"/>
      <c r="CR24909" s="52"/>
      <c r="CS24909" s="52"/>
      <c r="CT24909" s="52"/>
      <c r="CU24909" s="33"/>
      <c r="CV24909" s="33"/>
    </row>
    <row r="24910" spans="74:100">
      <c r="BV24910" s="62"/>
      <c r="BW24910" s="62"/>
      <c r="BX24910" s="62"/>
      <c r="BY24910" s="62"/>
      <c r="BZ24910" s="62"/>
      <c r="CA24910" s="62"/>
      <c r="CB24910" s="62"/>
      <c r="CC24910" s="62"/>
      <c r="CD24910" s="62"/>
      <c r="CE24910" s="62"/>
      <c r="CF24910" s="62"/>
      <c r="CL24910" s="56" t="s">
        <v>29899</v>
      </c>
      <c r="CM24910" s="56" t="s">
        <v>216</v>
      </c>
      <c r="CN24910" s="56" t="s">
        <v>216</v>
      </c>
      <c r="CO24910" s="52"/>
      <c r="CP24910" s="52"/>
      <c r="CQ24910" s="52"/>
      <c r="CR24910" s="52"/>
      <c r="CS24910" s="52"/>
      <c r="CT24910" s="52"/>
      <c r="CU24910" s="33"/>
      <c r="CV24910" s="33"/>
    </row>
    <row r="24911" spans="74:100">
      <c r="BV24911" s="62"/>
      <c r="BW24911" s="62"/>
      <c r="BX24911" s="62"/>
      <c r="BY24911" s="62"/>
      <c r="BZ24911" s="62"/>
      <c r="CA24911" s="62"/>
      <c r="CB24911" s="62"/>
      <c r="CC24911" s="62"/>
      <c r="CD24911" s="62"/>
      <c r="CE24911" s="62"/>
      <c r="CF24911" s="62"/>
      <c r="CL24911" s="56" t="s">
        <v>13903</v>
      </c>
      <c r="CM24911" s="56" t="s">
        <v>216</v>
      </c>
      <c r="CN24911" s="56" t="s">
        <v>216</v>
      </c>
      <c r="CO24911" s="52"/>
      <c r="CP24911" s="52"/>
      <c r="CQ24911" s="52"/>
      <c r="CR24911" s="52"/>
      <c r="CS24911" s="52"/>
      <c r="CT24911" s="52"/>
      <c r="CU24911" s="33"/>
      <c r="CV24911" s="33"/>
    </row>
    <row r="24912" spans="74:100">
      <c r="BV24912" s="62"/>
      <c r="BW24912" s="62"/>
      <c r="BX24912" s="62"/>
      <c r="BY24912" s="62"/>
      <c r="BZ24912" s="62"/>
      <c r="CA24912" s="62"/>
      <c r="CB24912" s="62"/>
      <c r="CC24912" s="62"/>
      <c r="CD24912" s="62"/>
      <c r="CE24912" s="62"/>
      <c r="CF24912" s="62"/>
      <c r="CL24912" s="56" t="s">
        <v>13884</v>
      </c>
      <c r="CM24912" s="56" t="s">
        <v>214</v>
      </c>
      <c r="CN24912" s="56" t="s">
        <v>214</v>
      </c>
      <c r="CO24912" s="52"/>
      <c r="CP24912" s="52"/>
      <c r="CQ24912" s="52"/>
      <c r="CR24912" s="52"/>
      <c r="CS24912" s="52"/>
      <c r="CT24912" s="52"/>
      <c r="CU24912" s="33"/>
      <c r="CV24912" s="33"/>
    </row>
    <row r="24913" spans="74:100">
      <c r="BV24913" s="62"/>
      <c r="BW24913" s="62"/>
      <c r="BX24913" s="62"/>
      <c r="BY24913" s="62"/>
      <c r="BZ24913" s="62"/>
      <c r="CA24913" s="62"/>
      <c r="CB24913" s="62"/>
      <c r="CC24913" s="62"/>
      <c r="CD24913" s="62"/>
      <c r="CE24913" s="62"/>
      <c r="CF24913" s="62"/>
      <c r="CL24913" s="35" t="s">
        <v>13895</v>
      </c>
      <c r="CM24913" s="35" t="s">
        <v>217</v>
      </c>
      <c r="CN24913" s="35" t="s">
        <v>217</v>
      </c>
      <c r="CO24913" s="52"/>
      <c r="CP24913" s="52"/>
      <c r="CQ24913" s="52"/>
      <c r="CR24913" s="52"/>
      <c r="CS24913" s="52"/>
      <c r="CT24913" s="52"/>
      <c r="CU24913" s="33"/>
      <c r="CV24913" s="33"/>
    </row>
    <row r="24914" spans="74:100">
      <c r="BV24914" s="62"/>
      <c r="BW24914" s="62"/>
      <c r="BX24914" s="62"/>
      <c r="BY24914" s="62"/>
      <c r="BZ24914" s="62"/>
      <c r="CA24914" s="62"/>
      <c r="CB24914" s="62"/>
      <c r="CC24914" s="62"/>
      <c r="CD24914" s="62"/>
      <c r="CE24914" s="62"/>
      <c r="CF24914" s="62"/>
      <c r="CL24914" s="56" t="s">
        <v>14459</v>
      </c>
      <c r="CM24914" s="56" t="s">
        <v>214</v>
      </c>
      <c r="CN24914" s="56" t="s">
        <v>214</v>
      </c>
      <c r="CO24914" s="52"/>
      <c r="CP24914" s="52"/>
      <c r="CQ24914" s="52"/>
      <c r="CR24914" s="52"/>
      <c r="CS24914" s="52"/>
      <c r="CT24914" s="52"/>
      <c r="CU24914" s="33"/>
      <c r="CV24914" s="33"/>
    </row>
    <row r="24915" spans="74:100">
      <c r="BV24915" s="62"/>
      <c r="BW24915" s="62"/>
      <c r="BX24915" s="62"/>
      <c r="BY24915" s="62"/>
      <c r="BZ24915" s="62"/>
      <c r="CA24915" s="62"/>
      <c r="CB24915" s="62"/>
      <c r="CC24915" s="62"/>
      <c r="CD24915" s="62"/>
      <c r="CE24915" s="62"/>
      <c r="CF24915" s="62"/>
      <c r="CL24915" s="56" t="s">
        <v>13904</v>
      </c>
      <c r="CM24915" s="56" t="s">
        <v>216</v>
      </c>
      <c r="CN24915" s="56" t="s">
        <v>216</v>
      </c>
      <c r="CO24915" s="52"/>
      <c r="CP24915" s="52"/>
      <c r="CQ24915" s="52"/>
      <c r="CR24915" s="52"/>
      <c r="CS24915" s="52"/>
      <c r="CT24915" s="52"/>
      <c r="CU24915" s="33"/>
      <c r="CV24915" s="33"/>
    </row>
    <row r="24916" spans="74:100">
      <c r="BV24916" s="62"/>
      <c r="BW24916" s="62"/>
      <c r="BX24916" s="62"/>
      <c r="BY24916" s="62"/>
      <c r="BZ24916" s="62"/>
      <c r="CA24916" s="62"/>
      <c r="CB24916" s="62"/>
      <c r="CC24916" s="62"/>
      <c r="CD24916" s="62"/>
      <c r="CE24916" s="62"/>
      <c r="CF24916" s="62"/>
      <c r="CL24916" s="56" t="s">
        <v>13885</v>
      </c>
      <c r="CM24916" s="56" t="s">
        <v>214</v>
      </c>
      <c r="CN24916" s="56" t="s">
        <v>214</v>
      </c>
      <c r="CO24916" s="52"/>
      <c r="CP24916" s="52"/>
      <c r="CQ24916" s="52"/>
      <c r="CR24916" s="52"/>
      <c r="CS24916" s="52"/>
      <c r="CT24916" s="52"/>
      <c r="CU24916" s="33"/>
      <c r="CV24916" s="33"/>
    </row>
    <row r="24917" spans="74:100">
      <c r="BV24917" s="62"/>
      <c r="BW24917" s="62"/>
      <c r="BX24917" s="62"/>
      <c r="BY24917" s="62"/>
      <c r="BZ24917" s="62"/>
      <c r="CA24917" s="62"/>
      <c r="CB24917" s="62"/>
      <c r="CC24917" s="62"/>
      <c r="CD24917" s="62"/>
      <c r="CE24917" s="62"/>
      <c r="CF24917" s="62"/>
      <c r="CL24917" s="56" t="s">
        <v>13880</v>
      </c>
      <c r="CM24917" s="56" t="s">
        <v>215</v>
      </c>
      <c r="CN24917" s="56" t="s">
        <v>215</v>
      </c>
      <c r="CO24917" s="52"/>
      <c r="CP24917" s="52"/>
      <c r="CQ24917" s="52"/>
      <c r="CR24917" s="52"/>
      <c r="CS24917" s="52"/>
      <c r="CT24917" s="52"/>
      <c r="CU24917" s="33"/>
      <c r="CV24917" s="33"/>
    </row>
    <row r="24918" spans="74:100">
      <c r="BV24918" s="62"/>
      <c r="BW24918" s="62"/>
      <c r="BX24918" s="62"/>
      <c r="BY24918" s="62"/>
      <c r="BZ24918" s="62"/>
      <c r="CA24918" s="62"/>
      <c r="CB24918" s="62"/>
      <c r="CC24918" s="62"/>
      <c r="CD24918" s="62"/>
      <c r="CE24918" s="62"/>
      <c r="CF24918" s="62"/>
      <c r="CL24918" s="56" t="s">
        <v>2197</v>
      </c>
      <c r="CM24918" s="56" t="s">
        <v>215</v>
      </c>
      <c r="CN24918" s="56" t="s">
        <v>215</v>
      </c>
      <c r="CO24918" s="52"/>
      <c r="CP24918" s="52"/>
      <c r="CQ24918" s="52"/>
      <c r="CR24918" s="52"/>
      <c r="CS24918" s="52"/>
      <c r="CT24918" s="52"/>
      <c r="CU24918" s="33"/>
      <c r="CV24918" s="33"/>
    </row>
    <row r="24919" spans="74:100">
      <c r="BV24919" s="62"/>
      <c r="BW24919" s="62"/>
      <c r="BX24919" s="62"/>
      <c r="BY24919" s="62"/>
      <c r="BZ24919" s="62"/>
      <c r="CA24919" s="62"/>
      <c r="CB24919" s="62"/>
      <c r="CC24919" s="62"/>
      <c r="CD24919" s="62"/>
      <c r="CE24919" s="62"/>
      <c r="CF24919" s="62"/>
      <c r="CL24919" s="56" t="s">
        <v>13905</v>
      </c>
      <c r="CM24919" s="56" t="s">
        <v>216</v>
      </c>
      <c r="CN24919" s="56" t="s">
        <v>216</v>
      </c>
      <c r="CO24919" s="52"/>
      <c r="CP24919" s="52"/>
      <c r="CQ24919" s="52"/>
      <c r="CR24919" s="52"/>
      <c r="CS24919" s="52"/>
      <c r="CT24919" s="52"/>
      <c r="CU24919" s="33"/>
      <c r="CV24919" s="33"/>
    </row>
    <row r="24920" spans="74:100">
      <c r="BV24920" s="62"/>
      <c r="BW24920" s="62"/>
      <c r="BX24920" s="62"/>
      <c r="BY24920" s="62"/>
      <c r="BZ24920" s="62"/>
      <c r="CA24920" s="62"/>
      <c r="CB24920" s="62"/>
      <c r="CC24920" s="62"/>
      <c r="CD24920" s="62"/>
      <c r="CE24920" s="62"/>
      <c r="CF24920" s="62"/>
      <c r="CL24920" s="56" t="s">
        <v>13906</v>
      </c>
      <c r="CM24920" s="56" t="s">
        <v>216</v>
      </c>
      <c r="CN24920" s="56" t="s">
        <v>216</v>
      </c>
      <c r="CO24920" s="52"/>
      <c r="CP24920" s="52"/>
      <c r="CQ24920" s="52"/>
      <c r="CR24920" s="52"/>
      <c r="CS24920" s="52"/>
      <c r="CT24920" s="52"/>
      <c r="CU24920" s="33"/>
      <c r="CV24920" s="33"/>
    </row>
    <row r="24921" spans="74:100">
      <c r="BV24921" s="62"/>
      <c r="BW24921" s="62"/>
      <c r="BX24921" s="62"/>
      <c r="BY24921" s="62"/>
      <c r="BZ24921" s="62"/>
      <c r="CA24921" s="62"/>
      <c r="CB24921" s="62"/>
      <c r="CC24921" s="62"/>
      <c r="CD24921" s="62"/>
      <c r="CE24921" s="62"/>
      <c r="CF24921" s="62"/>
      <c r="CL24921" s="56" t="s">
        <v>10700</v>
      </c>
      <c r="CM24921" s="56" t="s">
        <v>216</v>
      </c>
      <c r="CN24921" s="56" t="s">
        <v>216</v>
      </c>
      <c r="CO24921" s="52"/>
      <c r="CP24921" s="52"/>
      <c r="CQ24921" s="52"/>
      <c r="CR24921" s="52"/>
      <c r="CS24921" s="52"/>
      <c r="CT24921" s="52"/>
      <c r="CU24921" s="33"/>
      <c r="CV24921" s="33"/>
    </row>
    <row r="24922" spans="74:100">
      <c r="BV24922" s="62"/>
      <c r="BW24922" s="62"/>
      <c r="BX24922" s="62"/>
      <c r="BY24922" s="62"/>
      <c r="BZ24922" s="62"/>
      <c r="CA24922" s="62"/>
      <c r="CB24922" s="62"/>
      <c r="CC24922" s="62"/>
      <c r="CD24922" s="62"/>
      <c r="CE24922" s="62"/>
      <c r="CF24922" s="62"/>
      <c r="CL24922" s="56" t="s">
        <v>10701</v>
      </c>
      <c r="CM24922" s="56" t="s">
        <v>213</v>
      </c>
      <c r="CN24922" s="56" t="s">
        <v>213</v>
      </c>
      <c r="CO24922" s="52"/>
      <c r="CP24922" s="52"/>
      <c r="CQ24922" s="52"/>
      <c r="CR24922" s="52"/>
      <c r="CS24922" s="52"/>
      <c r="CT24922" s="52"/>
      <c r="CU24922" s="33"/>
      <c r="CV24922" s="33"/>
    </row>
    <row r="24923" spans="74:100">
      <c r="BV24923" s="62"/>
      <c r="BW24923" s="62"/>
      <c r="BX24923" s="62"/>
      <c r="BY24923" s="62"/>
      <c r="BZ24923" s="62"/>
      <c r="CA24923" s="62"/>
      <c r="CB24923" s="62"/>
      <c r="CC24923" s="62"/>
      <c r="CD24923" s="62"/>
      <c r="CE24923" s="62"/>
      <c r="CF24923" s="62"/>
      <c r="CL24923" s="56" t="s">
        <v>13907</v>
      </c>
      <c r="CM24923" s="56" t="s">
        <v>216</v>
      </c>
      <c r="CN24923" s="56" t="s">
        <v>216</v>
      </c>
      <c r="CO24923" s="52"/>
      <c r="CP24923" s="52"/>
      <c r="CQ24923" s="52"/>
      <c r="CR24923" s="52"/>
      <c r="CS24923" s="52"/>
      <c r="CT24923" s="52"/>
      <c r="CU24923" s="33"/>
      <c r="CV24923" s="33"/>
    </row>
    <row r="24924" spans="74:100">
      <c r="BV24924" s="62"/>
      <c r="BW24924" s="62"/>
      <c r="BX24924" s="62"/>
      <c r="BY24924" s="62"/>
      <c r="BZ24924" s="62"/>
      <c r="CA24924" s="62"/>
      <c r="CB24924" s="62"/>
      <c r="CC24924" s="62"/>
      <c r="CD24924" s="62"/>
      <c r="CE24924" s="62"/>
      <c r="CF24924" s="62"/>
      <c r="CL24924" s="56" t="s">
        <v>13908</v>
      </c>
      <c r="CM24924" s="56" t="s">
        <v>216</v>
      </c>
      <c r="CN24924" s="56" t="s">
        <v>216</v>
      </c>
      <c r="CO24924" s="52"/>
      <c r="CP24924" s="52"/>
      <c r="CQ24924" s="52"/>
      <c r="CR24924" s="52"/>
      <c r="CS24924" s="52"/>
      <c r="CT24924" s="52"/>
      <c r="CU24924" s="33"/>
      <c r="CV24924" s="33"/>
    </row>
    <row r="24925" spans="74:100">
      <c r="BV24925" s="62"/>
      <c r="BW24925" s="62"/>
      <c r="BX24925" s="62"/>
      <c r="BY24925" s="62"/>
      <c r="BZ24925" s="62"/>
      <c r="CA24925" s="62"/>
      <c r="CB24925" s="62"/>
      <c r="CC24925" s="62"/>
      <c r="CD24925" s="62"/>
      <c r="CE24925" s="62"/>
      <c r="CF24925" s="62"/>
      <c r="CL24925" s="56" t="s">
        <v>13909</v>
      </c>
      <c r="CM24925" s="56" t="s">
        <v>216</v>
      </c>
      <c r="CN24925" s="56" t="s">
        <v>216</v>
      </c>
      <c r="CO24925" s="52"/>
      <c r="CP24925" s="52"/>
      <c r="CQ24925" s="52"/>
      <c r="CR24925" s="52"/>
      <c r="CS24925" s="52"/>
      <c r="CT24925" s="52"/>
      <c r="CU24925" s="33"/>
      <c r="CV24925" s="33"/>
    </row>
    <row r="24926" spans="74:100">
      <c r="BV24926" s="62"/>
      <c r="BW24926" s="62"/>
      <c r="BX24926" s="62"/>
      <c r="BY24926" s="62"/>
      <c r="BZ24926" s="62"/>
      <c r="CA24926" s="62"/>
      <c r="CB24926" s="62"/>
      <c r="CC24926" s="62"/>
      <c r="CD24926" s="62"/>
      <c r="CE24926" s="62"/>
      <c r="CF24926" s="62"/>
      <c r="CL24926" s="56" t="s">
        <v>13910</v>
      </c>
      <c r="CM24926" s="56" t="s">
        <v>216</v>
      </c>
      <c r="CN24926" s="56" t="s">
        <v>216</v>
      </c>
      <c r="CO24926" s="52"/>
      <c r="CP24926" s="52"/>
      <c r="CQ24926" s="52"/>
      <c r="CR24926" s="52"/>
      <c r="CS24926" s="52"/>
      <c r="CT24926" s="52"/>
      <c r="CU24926" s="33"/>
      <c r="CV24926" s="33"/>
    </row>
    <row r="24927" spans="74:100">
      <c r="BV24927" s="62"/>
      <c r="BW24927" s="62"/>
      <c r="BX24927" s="62"/>
      <c r="BY24927" s="62"/>
      <c r="BZ24927" s="62"/>
      <c r="CA24927" s="62"/>
      <c r="CB24927" s="62"/>
      <c r="CC24927" s="62"/>
      <c r="CD24927" s="62"/>
      <c r="CE24927" s="62"/>
      <c r="CF24927" s="62"/>
      <c r="CL24927" s="35" t="s">
        <v>13911</v>
      </c>
      <c r="CM24927" s="35" t="s">
        <v>217</v>
      </c>
      <c r="CN24927" s="35" t="s">
        <v>217</v>
      </c>
      <c r="CO24927" s="52"/>
      <c r="CP24927" s="52"/>
      <c r="CQ24927" s="52"/>
      <c r="CR24927" s="52"/>
      <c r="CS24927" s="52"/>
      <c r="CT24927" s="52"/>
      <c r="CU24927" s="33"/>
      <c r="CV24927" s="33"/>
    </row>
    <row r="24928" spans="74:100">
      <c r="BV24928" s="62"/>
      <c r="BW24928" s="62"/>
      <c r="BX24928" s="62"/>
      <c r="BY24928" s="62"/>
      <c r="BZ24928" s="62"/>
      <c r="CA24928" s="62"/>
      <c r="CB24928" s="62"/>
      <c r="CC24928" s="62"/>
      <c r="CD24928" s="62"/>
      <c r="CE24928" s="62"/>
      <c r="CF24928" s="62"/>
      <c r="CL24928" s="56" t="s">
        <v>13912</v>
      </c>
      <c r="CM24928" s="56" t="s">
        <v>216</v>
      </c>
      <c r="CN24928" s="56" t="s">
        <v>216</v>
      </c>
      <c r="CO24928" s="52"/>
      <c r="CP24928" s="52"/>
      <c r="CQ24928" s="52"/>
      <c r="CR24928" s="52"/>
      <c r="CS24928" s="52"/>
      <c r="CT24928" s="52"/>
      <c r="CU24928" s="33"/>
      <c r="CV24928" s="33"/>
    </row>
    <row r="24929" spans="74:100">
      <c r="BV24929" s="62"/>
      <c r="BW24929" s="62"/>
      <c r="BX24929" s="62"/>
      <c r="BY24929" s="62"/>
      <c r="BZ24929" s="62"/>
      <c r="CA24929" s="62"/>
      <c r="CB24929" s="62"/>
      <c r="CC24929" s="62"/>
      <c r="CD24929" s="62"/>
      <c r="CE24929" s="62"/>
      <c r="CF24929" s="62"/>
      <c r="CL24929" s="35" t="s">
        <v>13896</v>
      </c>
      <c r="CM24929" s="35" t="s">
        <v>217</v>
      </c>
      <c r="CN24929" s="35" t="s">
        <v>217</v>
      </c>
      <c r="CO24929" s="52"/>
      <c r="CP24929" s="52"/>
      <c r="CQ24929" s="52"/>
      <c r="CR24929" s="52"/>
      <c r="CS24929" s="52"/>
      <c r="CT24929" s="52"/>
      <c r="CU24929" s="33"/>
      <c r="CV24929" s="33"/>
    </row>
    <row r="24930" spans="74:100">
      <c r="BV24930" s="62"/>
      <c r="BW24930" s="62"/>
      <c r="BX24930" s="62"/>
      <c r="BY24930" s="62"/>
      <c r="BZ24930" s="62"/>
      <c r="CA24930" s="62"/>
      <c r="CB24930" s="62"/>
      <c r="CC24930" s="62"/>
      <c r="CD24930" s="62"/>
      <c r="CE24930" s="62"/>
      <c r="CF24930" s="62"/>
      <c r="CL24930" s="56" t="s">
        <v>10703</v>
      </c>
      <c r="CM24930" s="56" t="s">
        <v>215</v>
      </c>
      <c r="CN24930" s="56" t="s">
        <v>215</v>
      </c>
      <c r="CO24930" s="52"/>
      <c r="CP24930" s="52"/>
      <c r="CQ24930" s="52"/>
      <c r="CR24930" s="52"/>
      <c r="CS24930" s="52"/>
      <c r="CT24930" s="52"/>
      <c r="CU24930" s="33"/>
      <c r="CV24930" s="33"/>
    </row>
    <row r="24931" spans="74:100">
      <c r="BV24931" s="62"/>
      <c r="BW24931" s="62"/>
      <c r="BX24931" s="62"/>
      <c r="BY24931" s="62"/>
      <c r="BZ24931" s="62"/>
      <c r="CA24931" s="62"/>
      <c r="CB24931" s="62"/>
      <c r="CC24931" s="62"/>
      <c r="CD24931" s="62"/>
      <c r="CE24931" s="62"/>
      <c r="CF24931" s="62"/>
      <c r="CL24931" s="56" t="s">
        <v>5949</v>
      </c>
      <c r="CM24931" s="56" t="s">
        <v>215</v>
      </c>
      <c r="CN24931" s="56" t="s">
        <v>215</v>
      </c>
      <c r="CO24931" s="52"/>
      <c r="CP24931" s="52"/>
      <c r="CQ24931" s="52"/>
      <c r="CR24931" s="52"/>
      <c r="CS24931" s="52"/>
      <c r="CT24931" s="52"/>
      <c r="CU24931" s="33"/>
      <c r="CV24931" s="33"/>
    </row>
    <row r="24932" spans="74:100">
      <c r="BV24932" s="62"/>
      <c r="BW24932" s="62"/>
      <c r="BX24932" s="62"/>
      <c r="BY24932" s="62"/>
      <c r="BZ24932" s="62"/>
      <c r="CA24932" s="62"/>
      <c r="CB24932" s="62"/>
      <c r="CC24932" s="62"/>
      <c r="CD24932" s="62"/>
      <c r="CE24932" s="62"/>
      <c r="CF24932" s="62"/>
      <c r="CL24932" s="56" t="s">
        <v>13883</v>
      </c>
      <c r="CM24932" s="56" t="s">
        <v>215</v>
      </c>
      <c r="CN24932" s="56" t="s">
        <v>215</v>
      </c>
      <c r="CO24932" s="52"/>
      <c r="CP24932" s="52"/>
      <c r="CQ24932" s="52"/>
      <c r="CR24932" s="52"/>
      <c r="CS24932" s="52"/>
      <c r="CT24932" s="52"/>
      <c r="CU24932" s="33"/>
      <c r="CV24932" s="33"/>
    </row>
    <row r="24933" spans="74:100">
      <c r="BV24933" s="62"/>
      <c r="BW24933" s="62"/>
      <c r="BX24933" s="62"/>
      <c r="BY24933" s="62"/>
      <c r="BZ24933" s="62"/>
      <c r="CA24933" s="62"/>
      <c r="CB24933" s="62"/>
      <c r="CC24933" s="62"/>
      <c r="CD24933" s="62"/>
      <c r="CE24933" s="62"/>
      <c r="CF24933" s="62"/>
      <c r="CL24933" s="56" t="s">
        <v>13913</v>
      </c>
      <c r="CM24933" s="56" t="s">
        <v>216</v>
      </c>
      <c r="CN24933" s="56" t="s">
        <v>216</v>
      </c>
      <c r="CO24933" s="52"/>
      <c r="CP24933" s="52"/>
      <c r="CQ24933" s="52"/>
      <c r="CR24933" s="52"/>
      <c r="CS24933" s="52"/>
      <c r="CT24933" s="52"/>
      <c r="CU24933" s="33"/>
      <c r="CV24933" s="33"/>
    </row>
    <row r="24934" spans="74:100">
      <c r="BV24934" s="62"/>
      <c r="BW24934" s="62"/>
      <c r="BX24934" s="62"/>
      <c r="BY24934" s="62"/>
      <c r="BZ24934" s="62"/>
      <c r="CA24934" s="62"/>
      <c r="CB24934" s="62"/>
      <c r="CC24934" s="62"/>
      <c r="CD24934" s="62"/>
      <c r="CE24934" s="62"/>
      <c r="CF24934" s="62"/>
      <c r="CL24934" s="56" t="s">
        <v>13914</v>
      </c>
      <c r="CM24934" s="56" t="s">
        <v>216</v>
      </c>
      <c r="CN24934" s="56" t="s">
        <v>216</v>
      </c>
      <c r="CO24934" s="52"/>
      <c r="CP24934" s="52"/>
      <c r="CQ24934" s="52"/>
      <c r="CR24934" s="52"/>
      <c r="CS24934" s="52"/>
      <c r="CT24934" s="52"/>
      <c r="CU24934" s="33"/>
      <c r="CV24934" s="33"/>
    </row>
    <row r="24935" spans="74:100">
      <c r="BV24935" s="62"/>
      <c r="BW24935" s="62"/>
      <c r="BX24935" s="62"/>
      <c r="BY24935" s="62"/>
      <c r="BZ24935" s="62"/>
      <c r="CA24935" s="62"/>
      <c r="CB24935" s="62"/>
      <c r="CC24935" s="62"/>
      <c r="CD24935" s="62"/>
      <c r="CE24935" s="62"/>
      <c r="CF24935" s="62"/>
      <c r="CL24935" s="56" t="s">
        <v>13915</v>
      </c>
      <c r="CM24935" s="56" t="s">
        <v>216</v>
      </c>
      <c r="CN24935" s="56" t="s">
        <v>216</v>
      </c>
      <c r="CO24935" s="52"/>
      <c r="CP24935" s="52"/>
      <c r="CQ24935" s="52"/>
      <c r="CR24935" s="52"/>
      <c r="CS24935" s="52"/>
      <c r="CT24935" s="52"/>
      <c r="CU24935" s="33"/>
      <c r="CV24935" s="33"/>
    </row>
    <row r="24936" spans="74:100">
      <c r="BV24936" s="62"/>
      <c r="BW24936" s="62"/>
      <c r="BX24936" s="62"/>
      <c r="BY24936" s="62"/>
      <c r="BZ24936" s="62"/>
      <c r="CA24936" s="62"/>
      <c r="CB24936" s="62"/>
      <c r="CC24936" s="62"/>
      <c r="CD24936" s="62"/>
      <c r="CE24936" s="62"/>
      <c r="CF24936" s="62"/>
      <c r="CL24936" s="56" t="s">
        <v>10714</v>
      </c>
      <c r="CM24936" s="56" t="s">
        <v>215</v>
      </c>
      <c r="CN24936" s="56" t="s">
        <v>215</v>
      </c>
      <c r="CO24936" s="52"/>
      <c r="CP24936" s="52"/>
      <c r="CQ24936" s="52"/>
      <c r="CR24936" s="52"/>
      <c r="CS24936" s="52"/>
      <c r="CT24936" s="52"/>
      <c r="CU24936" s="33"/>
      <c r="CV24936" s="33"/>
    </row>
    <row r="24937" spans="74:100">
      <c r="BV24937" s="62"/>
      <c r="BW24937" s="62"/>
      <c r="BX24937" s="62"/>
      <c r="BY24937" s="62"/>
      <c r="BZ24937" s="62"/>
      <c r="CA24937" s="62"/>
      <c r="CB24937" s="62"/>
      <c r="CC24937" s="62"/>
      <c r="CD24937" s="62"/>
      <c r="CE24937" s="62"/>
      <c r="CF24937" s="62"/>
      <c r="CL24937" s="56" t="s">
        <v>26176</v>
      </c>
      <c r="CM24937" s="56" t="s">
        <v>217</v>
      </c>
      <c r="CN24937" s="56" t="s">
        <v>217</v>
      </c>
      <c r="CO24937" s="52"/>
      <c r="CP24937" s="52"/>
      <c r="CQ24937" s="52"/>
      <c r="CR24937" s="52"/>
      <c r="CS24937" s="52"/>
      <c r="CT24937" s="52"/>
      <c r="CU24937" s="33"/>
      <c r="CV24937" s="33"/>
    </row>
    <row r="24938" spans="74:100">
      <c r="BV24938" s="62"/>
      <c r="BW24938" s="62"/>
      <c r="BX24938" s="62"/>
      <c r="BY24938" s="62"/>
      <c r="BZ24938" s="62"/>
      <c r="CA24938" s="62"/>
      <c r="CB24938" s="62"/>
      <c r="CC24938" s="62"/>
      <c r="CD24938" s="62"/>
      <c r="CE24938" s="62"/>
      <c r="CF24938" s="62"/>
      <c r="CL24938" s="56" t="s">
        <v>10719</v>
      </c>
      <c r="CM24938" s="56" t="s">
        <v>216</v>
      </c>
      <c r="CN24938" s="56" t="s">
        <v>216</v>
      </c>
      <c r="CO24938" s="52"/>
      <c r="CP24938" s="52"/>
      <c r="CQ24938" s="52"/>
      <c r="CR24938" s="52"/>
      <c r="CS24938" s="52"/>
      <c r="CT24938" s="52"/>
      <c r="CU24938" s="33"/>
      <c r="CV24938" s="33"/>
    </row>
    <row r="24939" spans="74:100">
      <c r="BV24939" s="62"/>
      <c r="BW24939" s="62"/>
      <c r="BX24939" s="62"/>
      <c r="BY24939" s="62"/>
      <c r="BZ24939" s="62"/>
      <c r="CA24939" s="62"/>
      <c r="CB24939" s="62"/>
      <c r="CC24939" s="62"/>
      <c r="CD24939" s="62"/>
      <c r="CE24939" s="62"/>
      <c r="CF24939" s="62"/>
      <c r="CL24939" s="56" t="s">
        <v>13889</v>
      </c>
      <c r="CM24939" s="56" t="s">
        <v>216</v>
      </c>
      <c r="CN24939" s="56" t="s">
        <v>216</v>
      </c>
      <c r="CO24939" s="52"/>
      <c r="CP24939" s="52"/>
      <c r="CQ24939" s="52"/>
      <c r="CR24939" s="52"/>
      <c r="CS24939" s="52"/>
      <c r="CT24939" s="52"/>
      <c r="CU24939" s="33"/>
      <c r="CV24939" s="33"/>
    </row>
    <row r="24940" spans="74:100">
      <c r="BV24940" s="62"/>
      <c r="BW24940" s="62"/>
      <c r="BX24940" s="62"/>
      <c r="BY24940" s="62"/>
      <c r="BZ24940" s="62"/>
      <c r="CA24940" s="62"/>
      <c r="CB24940" s="62"/>
      <c r="CC24940" s="62"/>
      <c r="CD24940" s="62"/>
      <c r="CE24940" s="62"/>
      <c r="CF24940" s="62"/>
      <c r="CL24940" s="56" t="s">
        <v>26177</v>
      </c>
      <c r="CM24940" s="56" t="s">
        <v>216</v>
      </c>
      <c r="CN24940" s="56" t="s">
        <v>216</v>
      </c>
      <c r="CO24940" s="52"/>
      <c r="CP24940" s="52"/>
      <c r="CQ24940" s="52"/>
      <c r="CR24940" s="52"/>
      <c r="CS24940" s="52"/>
      <c r="CT24940" s="52"/>
      <c r="CU24940" s="33"/>
      <c r="CV24940" s="33"/>
    </row>
    <row r="24941" spans="74:100">
      <c r="BV24941" s="62"/>
      <c r="BW24941" s="62"/>
      <c r="BX24941" s="62"/>
      <c r="BY24941" s="62"/>
      <c r="BZ24941" s="62"/>
      <c r="CA24941" s="62"/>
      <c r="CB24941" s="62"/>
      <c r="CC24941" s="62"/>
      <c r="CD24941" s="62"/>
      <c r="CE24941" s="62"/>
      <c r="CF24941" s="62"/>
      <c r="CL24941" s="56" t="s">
        <v>13890</v>
      </c>
      <c r="CM24941" s="56" t="s">
        <v>216</v>
      </c>
      <c r="CN24941" s="56" t="s">
        <v>216</v>
      </c>
      <c r="CO24941" s="52"/>
      <c r="CP24941" s="52"/>
      <c r="CQ24941" s="52"/>
      <c r="CR24941" s="52"/>
      <c r="CS24941" s="52"/>
      <c r="CT24941" s="52"/>
      <c r="CU24941" s="33"/>
      <c r="CV24941" s="33"/>
    </row>
    <row r="24942" spans="74:100">
      <c r="BV24942" s="62"/>
      <c r="BW24942" s="62"/>
      <c r="BX24942" s="62"/>
      <c r="BY24942" s="62"/>
      <c r="BZ24942" s="62"/>
      <c r="CA24942" s="62"/>
      <c r="CB24942" s="62"/>
      <c r="CC24942" s="62"/>
      <c r="CD24942" s="62"/>
      <c r="CE24942" s="62"/>
      <c r="CF24942" s="62"/>
      <c r="CL24942" s="56" t="s">
        <v>26178</v>
      </c>
      <c r="CM24942" s="56" t="s">
        <v>216</v>
      </c>
      <c r="CN24942" s="56" t="s">
        <v>216</v>
      </c>
      <c r="CO24942" s="52"/>
      <c r="CP24942" s="52"/>
      <c r="CQ24942" s="52"/>
      <c r="CR24942" s="52"/>
      <c r="CS24942" s="52"/>
      <c r="CT24942" s="52"/>
      <c r="CU24942" s="33"/>
      <c r="CV24942" s="33"/>
    </row>
    <row r="24943" spans="74:100">
      <c r="BV24943" s="62"/>
      <c r="BW24943" s="62"/>
      <c r="BX24943" s="62"/>
      <c r="BY24943" s="62"/>
      <c r="BZ24943" s="62"/>
      <c r="CA24943" s="62"/>
      <c r="CB24943" s="62"/>
      <c r="CC24943" s="62"/>
      <c r="CD24943" s="62"/>
      <c r="CE24943" s="62"/>
      <c r="CF24943" s="62"/>
      <c r="CL24943" s="56" t="s">
        <v>26179</v>
      </c>
      <c r="CM24943" s="56" t="s">
        <v>216</v>
      </c>
      <c r="CN24943" s="56" t="s">
        <v>216</v>
      </c>
      <c r="CO24943" s="52"/>
      <c r="CP24943" s="52"/>
      <c r="CQ24943" s="52"/>
      <c r="CR24943" s="52"/>
      <c r="CS24943" s="52"/>
      <c r="CT24943" s="52"/>
      <c r="CU24943" s="33"/>
      <c r="CV24943" s="33"/>
    </row>
    <row r="24944" spans="74:100">
      <c r="BV24944" s="62"/>
      <c r="BW24944" s="62"/>
      <c r="BX24944" s="62"/>
      <c r="BY24944" s="62"/>
      <c r="BZ24944" s="62"/>
      <c r="CA24944" s="62"/>
      <c r="CB24944" s="62"/>
      <c r="CC24944" s="62"/>
      <c r="CD24944" s="62"/>
      <c r="CE24944" s="62"/>
      <c r="CF24944" s="62"/>
      <c r="CL24944" s="56" t="s">
        <v>26180</v>
      </c>
      <c r="CM24944" s="56" t="s">
        <v>216</v>
      </c>
      <c r="CN24944" s="56" t="s">
        <v>216</v>
      </c>
      <c r="CO24944" s="52"/>
      <c r="CP24944" s="52"/>
      <c r="CQ24944" s="52"/>
      <c r="CR24944" s="52"/>
      <c r="CS24944" s="52"/>
      <c r="CT24944" s="52"/>
      <c r="CU24944" s="33"/>
      <c r="CV24944" s="33"/>
    </row>
    <row r="24945" spans="74:100">
      <c r="BV24945" s="62"/>
      <c r="BW24945" s="62"/>
      <c r="BX24945" s="62"/>
      <c r="BY24945" s="62"/>
      <c r="BZ24945" s="62"/>
      <c r="CA24945" s="62"/>
      <c r="CB24945" s="62"/>
      <c r="CC24945" s="62"/>
      <c r="CD24945" s="62"/>
      <c r="CE24945" s="62"/>
      <c r="CF24945" s="62"/>
      <c r="CL24945" s="56" t="s">
        <v>24335</v>
      </c>
      <c r="CM24945" s="56" t="s">
        <v>216</v>
      </c>
      <c r="CN24945" s="56" t="s">
        <v>216</v>
      </c>
      <c r="CO24945" s="52"/>
      <c r="CP24945" s="52"/>
      <c r="CQ24945" s="52"/>
      <c r="CR24945" s="52"/>
      <c r="CS24945" s="52"/>
      <c r="CT24945" s="52"/>
      <c r="CU24945" s="33"/>
      <c r="CV24945" s="33"/>
    </row>
    <row r="24946" spans="74:100">
      <c r="BV24946" s="62"/>
      <c r="BW24946" s="62"/>
      <c r="BX24946" s="62"/>
      <c r="BY24946" s="62"/>
      <c r="BZ24946" s="62"/>
      <c r="CA24946" s="62"/>
      <c r="CB24946" s="62"/>
      <c r="CC24946" s="62"/>
      <c r="CD24946" s="62"/>
      <c r="CE24946" s="62"/>
      <c r="CF24946" s="62"/>
      <c r="CL24946" s="56" t="s">
        <v>24336</v>
      </c>
      <c r="CM24946" s="56" t="s">
        <v>216</v>
      </c>
      <c r="CN24946" s="56" t="s">
        <v>216</v>
      </c>
      <c r="CO24946" s="52"/>
      <c r="CP24946" s="52"/>
      <c r="CQ24946" s="52"/>
      <c r="CR24946" s="52"/>
      <c r="CS24946" s="52"/>
      <c r="CT24946" s="52"/>
      <c r="CU24946" s="33"/>
      <c r="CV24946" s="33"/>
    </row>
    <row r="24947" spans="74:100">
      <c r="BV24947" s="62"/>
      <c r="BW24947" s="62"/>
      <c r="BX24947" s="62"/>
      <c r="BY24947" s="62"/>
      <c r="BZ24947" s="62"/>
      <c r="CA24947" s="62"/>
      <c r="CB24947" s="62"/>
      <c r="CC24947" s="62"/>
      <c r="CD24947" s="62"/>
      <c r="CE24947" s="62"/>
      <c r="CF24947" s="62"/>
      <c r="CL24947" s="56" t="s">
        <v>13887</v>
      </c>
      <c r="CM24947" s="56" t="s">
        <v>216</v>
      </c>
      <c r="CN24947" s="56" t="s">
        <v>216</v>
      </c>
      <c r="CO24947" s="52"/>
      <c r="CP24947" s="52"/>
      <c r="CQ24947" s="52"/>
      <c r="CR24947" s="52"/>
      <c r="CS24947" s="52"/>
      <c r="CT24947" s="52"/>
      <c r="CU24947" s="33"/>
      <c r="CV24947" s="33"/>
    </row>
    <row r="24948" spans="74:100">
      <c r="BV24948" s="62"/>
      <c r="BW24948" s="62"/>
      <c r="BX24948" s="62"/>
      <c r="BY24948" s="62"/>
      <c r="BZ24948" s="62"/>
      <c r="CA24948" s="62"/>
      <c r="CB24948" s="62"/>
      <c r="CC24948" s="62"/>
      <c r="CD24948" s="62"/>
      <c r="CE24948" s="62"/>
      <c r="CF24948" s="62"/>
      <c r="CL24948" s="56" t="s">
        <v>13891</v>
      </c>
      <c r="CM24948" s="56" t="s">
        <v>216</v>
      </c>
      <c r="CN24948" s="56" t="s">
        <v>216</v>
      </c>
      <c r="CO24948" s="52"/>
      <c r="CP24948" s="52"/>
      <c r="CQ24948" s="52"/>
      <c r="CR24948" s="52"/>
      <c r="CS24948" s="52"/>
      <c r="CT24948" s="52"/>
      <c r="CU24948" s="33"/>
      <c r="CV24948" s="33"/>
    </row>
    <row r="24949" spans="74:100">
      <c r="BV24949" s="62"/>
      <c r="BW24949" s="62"/>
      <c r="BX24949" s="62"/>
      <c r="BY24949" s="62"/>
      <c r="BZ24949" s="62"/>
      <c r="CA24949" s="62"/>
      <c r="CB24949" s="62"/>
      <c r="CC24949" s="62"/>
      <c r="CD24949" s="62"/>
      <c r="CE24949" s="62"/>
      <c r="CF24949" s="62"/>
      <c r="CL24949" s="56" t="s">
        <v>24337</v>
      </c>
      <c r="CM24949" s="56" t="s">
        <v>216</v>
      </c>
      <c r="CN24949" s="56" t="s">
        <v>216</v>
      </c>
      <c r="CO24949" s="52"/>
      <c r="CP24949" s="52"/>
      <c r="CQ24949" s="52"/>
      <c r="CR24949" s="52"/>
      <c r="CS24949" s="52"/>
      <c r="CT24949" s="52"/>
      <c r="CU24949" s="33"/>
      <c r="CV24949" s="33"/>
    </row>
    <row r="24950" spans="74:100">
      <c r="BV24950" s="62"/>
      <c r="BW24950" s="62"/>
      <c r="BX24950" s="62"/>
      <c r="BY24950" s="62"/>
      <c r="BZ24950" s="62"/>
      <c r="CA24950" s="62"/>
      <c r="CB24950" s="62"/>
      <c r="CC24950" s="62"/>
      <c r="CD24950" s="62"/>
      <c r="CE24950" s="62"/>
      <c r="CF24950" s="62"/>
      <c r="CL24950" s="56" t="s">
        <v>13892</v>
      </c>
      <c r="CM24950" s="56" t="s">
        <v>216</v>
      </c>
      <c r="CN24950" s="56" t="s">
        <v>216</v>
      </c>
      <c r="CO24950" s="52"/>
      <c r="CP24950" s="52"/>
      <c r="CQ24950" s="52"/>
      <c r="CR24950" s="52"/>
      <c r="CS24950" s="52"/>
      <c r="CT24950" s="52"/>
      <c r="CU24950" s="33"/>
      <c r="CV24950" s="33"/>
    </row>
    <row r="24951" spans="74:100">
      <c r="BV24951" s="62"/>
      <c r="BW24951" s="62"/>
      <c r="BX24951" s="62"/>
      <c r="BY24951" s="62"/>
      <c r="BZ24951" s="62"/>
      <c r="CA24951" s="62"/>
      <c r="CB24951" s="62"/>
      <c r="CC24951" s="62"/>
      <c r="CD24951" s="62"/>
      <c r="CE24951" s="62"/>
      <c r="CF24951" s="62"/>
      <c r="CL24951" s="56" t="s">
        <v>13893</v>
      </c>
      <c r="CM24951" s="56" t="s">
        <v>216</v>
      </c>
      <c r="CN24951" s="56" t="s">
        <v>216</v>
      </c>
      <c r="CO24951" s="52"/>
      <c r="CP24951" s="52"/>
      <c r="CQ24951" s="52"/>
      <c r="CR24951" s="52"/>
      <c r="CS24951" s="52"/>
      <c r="CT24951" s="52"/>
      <c r="CU24951" s="33"/>
      <c r="CV24951" s="33"/>
    </row>
    <row r="24952" spans="74:100">
      <c r="BV24952" s="62"/>
      <c r="BW24952" s="62"/>
      <c r="BX24952" s="62"/>
      <c r="BY24952" s="62"/>
      <c r="BZ24952" s="62"/>
      <c r="CA24952" s="62"/>
      <c r="CB24952" s="62"/>
      <c r="CC24952" s="62"/>
      <c r="CD24952" s="62"/>
      <c r="CE24952" s="62"/>
      <c r="CF24952" s="62"/>
      <c r="CL24952" s="56" t="s">
        <v>13894</v>
      </c>
      <c r="CM24952" s="56" t="s">
        <v>216</v>
      </c>
      <c r="CN24952" s="56" t="s">
        <v>216</v>
      </c>
      <c r="CO24952" s="52"/>
      <c r="CP24952" s="52"/>
      <c r="CQ24952" s="52"/>
      <c r="CR24952" s="52"/>
      <c r="CS24952" s="52"/>
      <c r="CT24952" s="52"/>
      <c r="CU24952" s="33"/>
      <c r="CV24952" s="33"/>
    </row>
    <row r="24953" spans="74:100">
      <c r="BV24953" s="62"/>
      <c r="BW24953" s="62"/>
      <c r="BX24953" s="62"/>
      <c r="BY24953" s="62"/>
      <c r="BZ24953" s="62"/>
      <c r="CA24953" s="62"/>
      <c r="CB24953" s="62"/>
      <c r="CC24953" s="62"/>
      <c r="CD24953" s="62"/>
      <c r="CE24953" s="62"/>
      <c r="CF24953" s="62"/>
      <c r="CL24953" s="56" t="s">
        <v>24338</v>
      </c>
      <c r="CM24953" s="56" t="s">
        <v>216</v>
      </c>
      <c r="CN24953" s="56" t="s">
        <v>216</v>
      </c>
      <c r="CO24953" s="52"/>
      <c r="CP24953" s="52"/>
      <c r="CQ24953" s="52"/>
      <c r="CR24953" s="52"/>
      <c r="CS24953" s="52"/>
      <c r="CT24953" s="52"/>
      <c r="CU24953" s="33"/>
      <c r="CV24953" s="33"/>
    </row>
    <row r="24954" spans="74:100">
      <c r="BV24954" s="62"/>
      <c r="BW24954" s="62"/>
      <c r="BX24954" s="62"/>
      <c r="BY24954" s="62"/>
      <c r="BZ24954" s="62"/>
      <c r="CA24954" s="62"/>
      <c r="CB24954" s="62"/>
      <c r="CC24954" s="62"/>
      <c r="CD24954" s="62"/>
      <c r="CE24954" s="62"/>
      <c r="CF24954" s="62"/>
      <c r="CL24954" s="56" t="s">
        <v>24339</v>
      </c>
      <c r="CM24954" s="56" t="s">
        <v>216</v>
      </c>
      <c r="CN24954" s="56" t="s">
        <v>216</v>
      </c>
      <c r="CO24954" s="52"/>
      <c r="CP24954" s="52"/>
      <c r="CQ24954" s="52"/>
      <c r="CR24954" s="52"/>
      <c r="CS24954" s="52"/>
      <c r="CT24954" s="52"/>
      <c r="CU24954" s="33"/>
      <c r="CV24954" s="33"/>
    </row>
    <row r="24955" spans="74:100">
      <c r="BV24955" s="62"/>
      <c r="BW24955" s="62"/>
      <c r="BX24955" s="62"/>
      <c r="BY24955" s="62"/>
      <c r="BZ24955" s="62"/>
      <c r="CA24955" s="62"/>
      <c r="CB24955" s="62"/>
      <c r="CC24955" s="62"/>
      <c r="CD24955" s="62"/>
      <c r="CE24955" s="62"/>
      <c r="CF24955" s="62"/>
      <c r="CL24955" s="56" t="s">
        <v>13879</v>
      </c>
      <c r="CM24955" s="56" t="s">
        <v>215</v>
      </c>
      <c r="CN24955" s="56" t="s">
        <v>215</v>
      </c>
      <c r="CO24955" s="52"/>
      <c r="CP24955" s="52"/>
      <c r="CQ24955" s="52"/>
      <c r="CR24955" s="52"/>
      <c r="CS24955" s="52"/>
      <c r="CT24955" s="52"/>
      <c r="CU24955" s="33"/>
      <c r="CV24955" s="33"/>
    </row>
    <row r="24956" spans="74:100">
      <c r="BV24956" s="62"/>
      <c r="BW24956" s="62"/>
      <c r="BX24956" s="62"/>
      <c r="BY24956" s="62"/>
      <c r="BZ24956" s="62"/>
      <c r="CA24956" s="62"/>
      <c r="CB24956" s="62"/>
      <c r="CC24956" s="62"/>
      <c r="CD24956" s="62"/>
      <c r="CE24956" s="62"/>
      <c r="CF24956" s="62"/>
      <c r="CL24956" s="56" t="s">
        <v>26181</v>
      </c>
      <c r="CM24956" s="56" t="s">
        <v>217</v>
      </c>
      <c r="CN24956" s="56" t="s">
        <v>217</v>
      </c>
      <c r="CO24956" s="52"/>
      <c r="CP24956" s="52"/>
      <c r="CQ24956" s="52"/>
      <c r="CR24956" s="52"/>
      <c r="CS24956" s="52"/>
      <c r="CT24956" s="52"/>
      <c r="CU24956" s="33"/>
      <c r="CV24956" s="33"/>
    </row>
    <row r="24957" spans="74:100">
      <c r="BV24957" s="62"/>
      <c r="BW24957" s="62"/>
      <c r="BX24957" s="62"/>
      <c r="BY24957" s="62"/>
      <c r="BZ24957" s="62"/>
      <c r="CA24957" s="62"/>
      <c r="CB24957" s="62"/>
      <c r="CC24957" s="62"/>
      <c r="CD24957" s="62"/>
      <c r="CE24957" s="62"/>
      <c r="CF24957" s="62"/>
      <c r="CL24957" s="56" t="s">
        <v>13031</v>
      </c>
      <c r="CM24957" s="56" t="s">
        <v>213</v>
      </c>
      <c r="CN24957" s="56" t="s">
        <v>213</v>
      </c>
      <c r="CO24957" s="52"/>
      <c r="CP24957" s="52"/>
      <c r="CQ24957" s="52"/>
      <c r="CR24957" s="52"/>
      <c r="CS24957" s="52"/>
      <c r="CT24957" s="52"/>
      <c r="CU24957" s="33"/>
      <c r="CV24957" s="33"/>
    </row>
    <row r="24958" spans="74:100">
      <c r="BV24958" s="62"/>
      <c r="BW24958" s="62"/>
      <c r="BX24958" s="62"/>
      <c r="BY24958" s="62"/>
      <c r="BZ24958" s="62"/>
      <c r="CA24958" s="62"/>
      <c r="CB24958" s="62"/>
      <c r="CC24958" s="62"/>
      <c r="CD24958" s="62"/>
      <c r="CE24958" s="62"/>
      <c r="CF24958" s="62"/>
      <c r="CL24958" s="35" t="s">
        <v>8810</v>
      </c>
      <c r="CM24958" s="35" t="s">
        <v>217</v>
      </c>
      <c r="CN24958" s="35" t="s">
        <v>217</v>
      </c>
      <c r="CO24958" s="52"/>
      <c r="CP24958" s="52"/>
      <c r="CQ24958" s="52"/>
      <c r="CR24958" s="52"/>
      <c r="CS24958" s="52"/>
      <c r="CT24958" s="52"/>
      <c r="CU24958" s="33"/>
      <c r="CV24958" s="33"/>
    </row>
    <row r="24959" spans="74:100">
      <c r="BV24959" s="62"/>
      <c r="BW24959" s="62"/>
      <c r="BX24959" s="62"/>
      <c r="BY24959" s="62"/>
      <c r="BZ24959" s="62"/>
      <c r="CA24959" s="62"/>
      <c r="CB24959" s="62"/>
      <c r="CC24959" s="62"/>
      <c r="CD24959" s="62"/>
      <c r="CE24959" s="62"/>
      <c r="CF24959" s="62"/>
      <c r="CL24959" s="35" t="s">
        <v>29900</v>
      </c>
      <c r="CM24959" s="35" t="s">
        <v>217</v>
      </c>
      <c r="CN24959" s="35" t="s">
        <v>217</v>
      </c>
      <c r="CO24959" s="52"/>
      <c r="CP24959" s="52"/>
      <c r="CQ24959" s="52"/>
      <c r="CR24959" s="52"/>
      <c r="CS24959" s="52"/>
      <c r="CT24959" s="52"/>
      <c r="CU24959" s="33"/>
      <c r="CV24959" s="33"/>
    </row>
    <row r="24960" spans="74:100">
      <c r="BV24960" s="62"/>
      <c r="BW24960" s="62"/>
      <c r="BX24960" s="62"/>
      <c r="BY24960" s="62"/>
      <c r="BZ24960" s="62"/>
      <c r="CA24960" s="62"/>
      <c r="CB24960" s="62"/>
      <c r="CC24960" s="62"/>
      <c r="CD24960" s="62"/>
      <c r="CE24960" s="62"/>
      <c r="CF24960" s="62"/>
      <c r="CL24960" s="35" t="s">
        <v>13897</v>
      </c>
      <c r="CM24960" s="35" t="s">
        <v>217</v>
      </c>
      <c r="CN24960" s="35" t="s">
        <v>217</v>
      </c>
      <c r="CO24960" s="52"/>
      <c r="CP24960" s="52"/>
      <c r="CQ24960" s="52"/>
      <c r="CR24960" s="52"/>
      <c r="CS24960" s="52"/>
      <c r="CT24960" s="52"/>
      <c r="CU24960" s="33"/>
      <c r="CV24960" s="33"/>
    </row>
    <row r="24961" spans="74:100">
      <c r="BV24961" s="62"/>
      <c r="BW24961" s="62"/>
      <c r="BX24961" s="62"/>
      <c r="BY24961" s="62"/>
      <c r="BZ24961" s="62"/>
      <c r="CA24961" s="62"/>
      <c r="CB24961" s="62"/>
      <c r="CC24961" s="62"/>
      <c r="CD24961" s="62"/>
      <c r="CE24961" s="62"/>
      <c r="CF24961" s="62"/>
      <c r="CL24961" s="56" t="s">
        <v>13916</v>
      </c>
      <c r="CM24961" s="56" t="s">
        <v>216</v>
      </c>
      <c r="CN24961" s="56" t="s">
        <v>216</v>
      </c>
      <c r="CO24961" s="52"/>
      <c r="CP24961" s="52"/>
      <c r="CQ24961" s="52"/>
      <c r="CR24961" s="52"/>
      <c r="CS24961" s="52"/>
      <c r="CT24961" s="52"/>
      <c r="CU24961" s="33"/>
      <c r="CV24961" s="33"/>
    </row>
    <row r="24962" spans="74:100">
      <c r="BV24962" s="62"/>
      <c r="BW24962" s="62"/>
      <c r="BX24962" s="62"/>
      <c r="BY24962" s="62"/>
      <c r="BZ24962" s="62"/>
      <c r="CA24962" s="62"/>
      <c r="CB24962" s="62"/>
      <c r="CC24962" s="62"/>
      <c r="CD24962" s="62"/>
      <c r="CE24962" s="62"/>
      <c r="CF24962" s="62"/>
      <c r="CL24962" s="56" t="s">
        <v>13917</v>
      </c>
      <c r="CM24962" s="56" t="s">
        <v>216</v>
      </c>
      <c r="CN24962" s="56" t="s">
        <v>216</v>
      </c>
      <c r="CO24962" s="52"/>
      <c r="CP24962" s="52"/>
      <c r="CQ24962" s="52"/>
      <c r="CR24962" s="52"/>
      <c r="CS24962" s="52"/>
      <c r="CT24962" s="52"/>
      <c r="CU24962" s="33"/>
      <c r="CV24962" s="33"/>
    </row>
    <row r="24963" spans="74:100">
      <c r="BV24963" s="62"/>
      <c r="BW24963" s="62"/>
      <c r="BX24963" s="62"/>
      <c r="BY24963" s="62"/>
      <c r="BZ24963" s="62"/>
      <c r="CA24963" s="62"/>
      <c r="CB24963" s="62"/>
      <c r="CC24963" s="62"/>
      <c r="CD24963" s="62"/>
      <c r="CE24963" s="62"/>
      <c r="CF24963" s="62"/>
      <c r="CL24963" s="56" t="s">
        <v>13918</v>
      </c>
      <c r="CM24963" s="56" t="s">
        <v>216</v>
      </c>
      <c r="CN24963" s="56" t="s">
        <v>216</v>
      </c>
      <c r="CO24963" s="52"/>
      <c r="CP24963" s="52"/>
      <c r="CQ24963" s="52"/>
      <c r="CR24963" s="52"/>
      <c r="CS24963" s="52"/>
      <c r="CT24963" s="52"/>
      <c r="CU24963" s="33"/>
      <c r="CV24963" s="33"/>
    </row>
    <row r="24964" spans="74:100">
      <c r="BV24964" s="62"/>
      <c r="BW24964" s="62"/>
      <c r="BX24964" s="62"/>
      <c r="BY24964" s="62"/>
      <c r="BZ24964" s="62"/>
      <c r="CA24964" s="62"/>
      <c r="CB24964" s="62"/>
      <c r="CC24964" s="62"/>
      <c r="CD24964" s="62"/>
      <c r="CE24964" s="62"/>
      <c r="CF24964" s="62"/>
      <c r="CL24964" s="35" t="s">
        <v>13919</v>
      </c>
      <c r="CM24964" s="35" t="s">
        <v>217</v>
      </c>
      <c r="CN24964" s="35" t="s">
        <v>217</v>
      </c>
      <c r="CO24964" s="52"/>
      <c r="CP24964" s="52"/>
      <c r="CQ24964" s="52"/>
      <c r="CR24964" s="52"/>
      <c r="CS24964" s="52"/>
      <c r="CT24964" s="52"/>
      <c r="CU24964" s="33"/>
      <c r="CV24964" s="33"/>
    </row>
    <row r="24965" spans="74:100">
      <c r="BV24965" s="62"/>
      <c r="BW24965" s="62"/>
      <c r="BX24965" s="62"/>
      <c r="BY24965" s="62"/>
      <c r="BZ24965" s="62"/>
      <c r="CA24965" s="62"/>
      <c r="CB24965" s="62"/>
      <c r="CC24965" s="62"/>
      <c r="CD24965" s="62"/>
      <c r="CE24965" s="62"/>
      <c r="CF24965" s="62"/>
      <c r="CL24965" s="56" t="s">
        <v>13920</v>
      </c>
      <c r="CM24965" s="56" t="s">
        <v>216</v>
      </c>
      <c r="CN24965" s="56" t="s">
        <v>216</v>
      </c>
      <c r="CO24965" s="52"/>
      <c r="CP24965" s="52"/>
      <c r="CQ24965" s="52"/>
      <c r="CR24965" s="52"/>
      <c r="CS24965" s="52"/>
      <c r="CT24965" s="52"/>
      <c r="CU24965" s="33"/>
      <c r="CV24965" s="33"/>
    </row>
    <row r="24966" spans="74:100">
      <c r="BV24966" s="62"/>
      <c r="BW24966" s="62"/>
      <c r="BX24966" s="62"/>
      <c r="BY24966" s="62"/>
      <c r="BZ24966" s="62"/>
      <c r="CA24966" s="62"/>
      <c r="CB24966" s="62"/>
      <c r="CC24966" s="62"/>
      <c r="CD24966" s="62"/>
      <c r="CE24966" s="62"/>
      <c r="CF24966" s="62"/>
      <c r="CL24966" s="56" t="s">
        <v>13921</v>
      </c>
      <c r="CM24966" s="56" t="s">
        <v>216</v>
      </c>
      <c r="CN24966" s="56" t="s">
        <v>216</v>
      </c>
      <c r="CO24966" s="52"/>
      <c r="CP24966" s="52"/>
      <c r="CQ24966" s="52"/>
      <c r="CR24966" s="52"/>
      <c r="CS24966" s="52"/>
      <c r="CT24966" s="52"/>
      <c r="CU24966" s="33"/>
      <c r="CV24966" s="33"/>
    </row>
    <row r="24967" spans="74:100">
      <c r="BV24967" s="62"/>
      <c r="BW24967" s="62"/>
      <c r="BX24967" s="62"/>
      <c r="BY24967" s="62"/>
      <c r="BZ24967" s="62"/>
      <c r="CA24967" s="62"/>
      <c r="CB24967" s="62"/>
      <c r="CC24967" s="62"/>
      <c r="CD24967" s="62"/>
      <c r="CE24967" s="62"/>
      <c r="CF24967" s="62"/>
      <c r="CL24967" s="56" t="s">
        <v>13922</v>
      </c>
      <c r="CM24967" s="56" t="s">
        <v>216</v>
      </c>
      <c r="CN24967" s="56" t="s">
        <v>216</v>
      </c>
      <c r="CO24967" s="52"/>
      <c r="CP24967" s="52"/>
      <c r="CQ24967" s="52"/>
      <c r="CR24967" s="52"/>
      <c r="CS24967" s="52"/>
      <c r="CT24967" s="52"/>
      <c r="CU24967" s="33"/>
      <c r="CV24967" s="33"/>
    </row>
    <row r="24968" spans="74:100">
      <c r="BV24968" s="62"/>
      <c r="BW24968" s="62"/>
      <c r="BX24968" s="62"/>
      <c r="BY24968" s="62"/>
      <c r="BZ24968" s="62"/>
      <c r="CA24968" s="62"/>
      <c r="CB24968" s="62"/>
      <c r="CC24968" s="62"/>
      <c r="CD24968" s="62"/>
      <c r="CE24968" s="62"/>
      <c r="CF24968" s="62"/>
      <c r="CL24968" s="56" t="s">
        <v>10721</v>
      </c>
      <c r="CM24968" s="56" t="s">
        <v>217</v>
      </c>
      <c r="CN24968" s="56" t="s">
        <v>217</v>
      </c>
      <c r="CO24968" s="52"/>
      <c r="CP24968" s="52"/>
      <c r="CQ24968" s="52"/>
      <c r="CR24968" s="52"/>
      <c r="CS24968" s="52"/>
      <c r="CT24968" s="52"/>
      <c r="CU24968" s="33"/>
      <c r="CV24968" s="33"/>
    </row>
    <row r="24969" spans="74:100">
      <c r="BV24969" s="62"/>
      <c r="BW24969" s="62"/>
      <c r="BX24969" s="62"/>
      <c r="BY24969" s="62"/>
      <c r="BZ24969" s="62"/>
      <c r="CA24969" s="62"/>
      <c r="CB24969" s="62"/>
      <c r="CC24969" s="62"/>
      <c r="CD24969" s="62"/>
      <c r="CE24969" s="62"/>
      <c r="CF24969" s="62"/>
      <c r="CL24969" s="56" t="s">
        <v>13923</v>
      </c>
      <c r="CM24969" s="56" t="s">
        <v>216</v>
      </c>
      <c r="CN24969" s="56" t="s">
        <v>216</v>
      </c>
      <c r="CO24969" s="52"/>
      <c r="CP24969" s="52"/>
      <c r="CQ24969" s="52"/>
      <c r="CR24969" s="52"/>
      <c r="CS24969" s="52"/>
      <c r="CT24969" s="52"/>
      <c r="CU24969" s="33"/>
      <c r="CV24969" s="33"/>
    </row>
    <row r="24970" spans="74:100">
      <c r="BV24970" s="62"/>
      <c r="BW24970" s="62"/>
      <c r="BX24970" s="62"/>
      <c r="BY24970" s="62"/>
      <c r="BZ24970" s="62"/>
      <c r="CA24970" s="62"/>
      <c r="CB24970" s="62"/>
      <c r="CC24970" s="62"/>
      <c r="CD24970" s="62"/>
      <c r="CE24970" s="62"/>
      <c r="CF24970" s="62"/>
      <c r="CL24970" s="56" t="s">
        <v>24340</v>
      </c>
      <c r="CM24970" s="56" t="s">
        <v>216</v>
      </c>
      <c r="CN24970" s="56" t="s">
        <v>216</v>
      </c>
      <c r="CO24970" s="52"/>
      <c r="CP24970" s="52"/>
      <c r="CQ24970" s="52"/>
      <c r="CR24970" s="52"/>
      <c r="CS24970" s="52"/>
      <c r="CT24970" s="52"/>
      <c r="CU24970" s="33"/>
      <c r="CV24970" s="33"/>
    </row>
    <row r="24971" spans="74:100">
      <c r="BV24971" s="62"/>
      <c r="BW24971" s="62"/>
      <c r="BX24971" s="62"/>
      <c r="BY24971" s="62"/>
      <c r="BZ24971" s="62"/>
      <c r="CA24971" s="62"/>
      <c r="CB24971" s="62"/>
      <c r="CC24971" s="62"/>
      <c r="CD24971" s="62"/>
      <c r="CE24971" s="62"/>
      <c r="CF24971" s="62"/>
      <c r="CL24971" s="35" t="s">
        <v>10724</v>
      </c>
      <c r="CM24971" s="35" t="s">
        <v>217</v>
      </c>
      <c r="CN24971" s="35" t="s">
        <v>217</v>
      </c>
      <c r="CO24971" s="52"/>
      <c r="CP24971" s="52"/>
      <c r="CQ24971" s="52"/>
      <c r="CR24971" s="52"/>
      <c r="CS24971" s="52"/>
      <c r="CT24971" s="52"/>
      <c r="CU24971" s="33"/>
      <c r="CV24971" s="33"/>
    </row>
    <row r="24972" spans="74:100">
      <c r="BV24972" s="62"/>
      <c r="BW24972" s="62"/>
      <c r="BX24972" s="62"/>
      <c r="BY24972" s="62"/>
      <c r="BZ24972" s="62"/>
      <c r="CA24972" s="62"/>
      <c r="CB24972" s="62"/>
      <c r="CC24972" s="62"/>
      <c r="CD24972" s="62"/>
      <c r="CE24972" s="62"/>
      <c r="CF24972" s="62"/>
      <c r="CL24972" s="56" t="s">
        <v>13886</v>
      </c>
      <c r="CM24972" s="56" t="s">
        <v>214</v>
      </c>
      <c r="CN24972" s="56" t="s">
        <v>214</v>
      </c>
      <c r="CO24972" s="52"/>
      <c r="CP24972" s="52"/>
      <c r="CQ24972" s="52"/>
      <c r="CR24972" s="52"/>
      <c r="CS24972" s="52"/>
      <c r="CT24972" s="52"/>
      <c r="CU24972" s="33"/>
      <c r="CV24972" s="33"/>
    </row>
    <row r="24973" spans="74:100">
      <c r="BV24973" s="62"/>
      <c r="BW24973" s="62"/>
      <c r="BX24973" s="62"/>
      <c r="BY24973" s="62"/>
      <c r="BZ24973" s="62"/>
      <c r="CA24973" s="62"/>
      <c r="CB24973" s="62"/>
      <c r="CC24973" s="62"/>
      <c r="CD24973" s="62"/>
      <c r="CE24973" s="62"/>
      <c r="CF24973" s="62"/>
      <c r="CL24973" s="56" t="s">
        <v>29901</v>
      </c>
      <c r="CM24973" s="56" t="s">
        <v>214</v>
      </c>
      <c r="CN24973" s="56" t="s">
        <v>214</v>
      </c>
      <c r="CO24973" s="52"/>
      <c r="CP24973" s="52"/>
      <c r="CQ24973" s="52"/>
      <c r="CR24973" s="52"/>
      <c r="CS24973" s="52"/>
      <c r="CT24973" s="52"/>
      <c r="CU24973" s="33"/>
      <c r="CV24973" s="33"/>
    </row>
    <row r="24974" spans="74:100">
      <c r="BV24974" s="62"/>
      <c r="BW24974" s="62"/>
      <c r="BX24974" s="62"/>
      <c r="BY24974" s="62"/>
      <c r="BZ24974" s="62"/>
      <c r="CA24974" s="62"/>
      <c r="CB24974" s="62"/>
      <c r="CC24974" s="62"/>
      <c r="CD24974" s="62"/>
      <c r="CE24974" s="62"/>
      <c r="CF24974" s="62"/>
      <c r="CL24974" s="56" t="s">
        <v>13876</v>
      </c>
      <c r="CM24974" s="56" t="s">
        <v>216</v>
      </c>
      <c r="CN24974" s="56" t="s">
        <v>216</v>
      </c>
      <c r="CO24974" s="52"/>
      <c r="CP24974" s="52"/>
      <c r="CQ24974" s="52"/>
      <c r="CR24974" s="52"/>
      <c r="CS24974" s="52"/>
      <c r="CT24974" s="52"/>
      <c r="CU24974" s="33"/>
      <c r="CV24974" s="33"/>
    </row>
    <row r="24975" spans="74:100">
      <c r="BV24975" s="62"/>
      <c r="BW24975" s="62"/>
      <c r="BX24975" s="62"/>
      <c r="BY24975" s="62"/>
      <c r="BZ24975" s="62"/>
      <c r="CA24975" s="62"/>
      <c r="CB24975" s="62"/>
      <c r="CC24975" s="62"/>
      <c r="CD24975" s="62"/>
      <c r="CE24975" s="62"/>
      <c r="CF24975" s="62"/>
      <c r="CL24975" s="35" t="s">
        <v>17164</v>
      </c>
      <c r="CM24975" s="35" t="s">
        <v>217</v>
      </c>
      <c r="CN24975" s="35" t="s">
        <v>217</v>
      </c>
      <c r="CO24975" s="52"/>
      <c r="CP24975" s="52"/>
      <c r="CQ24975" s="52"/>
      <c r="CR24975" s="52"/>
      <c r="CS24975" s="52"/>
      <c r="CT24975" s="52"/>
      <c r="CU24975" s="33"/>
      <c r="CV24975" s="33"/>
    </row>
    <row r="24976" spans="74:100">
      <c r="BV24976" s="62"/>
      <c r="BW24976" s="62"/>
      <c r="BX24976" s="62"/>
      <c r="BY24976" s="62"/>
      <c r="BZ24976" s="62"/>
      <c r="CA24976" s="62"/>
      <c r="CB24976" s="62"/>
      <c r="CC24976" s="62"/>
      <c r="CD24976" s="62"/>
      <c r="CE24976" s="62"/>
      <c r="CF24976" s="62"/>
      <c r="CL24976" s="35" t="s">
        <v>17178</v>
      </c>
      <c r="CM24976" s="35" t="s">
        <v>217</v>
      </c>
      <c r="CN24976" s="35" t="s">
        <v>217</v>
      </c>
      <c r="CO24976" s="52"/>
      <c r="CP24976" s="52"/>
      <c r="CQ24976" s="52"/>
      <c r="CR24976" s="52"/>
      <c r="CS24976" s="52"/>
      <c r="CT24976" s="52"/>
      <c r="CU24976" s="33"/>
      <c r="CV24976" s="33"/>
    </row>
    <row r="24977" spans="74:100">
      <c r="BV24977" s="62"/>
      <c r="BW24977" s="62"/>
      <c r="BX24977" s="62"/>
      <c r="BY24977" s="62"/>
      <c r="BZ24977" s="62"/>
      <c r="CA24977" s="62"/>
      <c r="CB24977" s="62"/>
      <c r="CC24977" s="62"/>
      <c r="CD24977" s="62"/>
      <c r="CE24977" s="62"/>
      <c r="CF24977" s="62"/>
      <c r="CL24977" s="35" t="s">
        <v>17185</v>
      </c>
      <c r="CM24977" s="35" t="s">
        <v>217</v>
      </c>
      <c r="CN24977" s="35" t="s">
        <v>217</v>
      </c>
      <c r="CO24977" s="52"/>
      <c r="CP24977" s="52"/>
      <c r="CQ24977" s="52"/>
      <c r="CR24977" s="52"/>
      <c r="CS24977" s="52"/>
      <c r="CT24977" s="52"/>
      <c r="CU24977" s="33"/>
      <c r="CV24977" s="33"/>
    </row>
    <row r="24978" spans="74:100">
      <c r="BV24978" s="62"/>
      <c r="BW24978" s="62"/>
      <c r="BX24978" s="62"/>
      <c r="BY24978" s="62"/>
      <c r="BZ24978" s="62"/>
      <c r="CA24978" s="62"/>
      <c r="CB24978" s="62"/>
      <c r="CC24978" s="62"/>
      <c r="CD24978" s="62"/>
      <c r="CE24978" s="62"/>
      <c r="CF24978" s="62"/>
      <c r="CL24978" s="35" t="s">
        <v>17189</v>
      </c>
      <c r="CM24978" s="35" t="s">
        <v>217</v>
      </c>
      <c r="CN24978" s="35" t="s">
        <v>217</v>
      </c>
      <c r="CO24978" s="52"/>
      <c r="CP24978" s="52"/>
      <c r="CQ24978" s="52"/>
      <c r="CR24978" s="52"/>
      <c r="CS24978" s="52"/>
      <c r="CT24978" s="52"/>
      <c r="CU24978" s="33"/>
      <c r="CV24978" s="33"/>
    </row>
    <row r="24979" spans="74:100">
      <c r="BV24979" s="62"/>
      <c r="BW24979" s="62"/>
      <c r="BX24979" s="62"/>
      <c r="BY24979" s="62"/>
      <c r="BZ24979" s="62"/>
      <c r="CA24979" s="62"/>
      <c r="CB24979" s="62"/>
      <c r="CC24979" s="62"/>
      <c r="CD24979" s="62"/>
      <c r="CE24979" s="62"/>
      <c r="CF24979" s="62"/>
      <c r="CL24979" s="56" t="s">
        <v>13925</v>
      </c>
      <c r="CM24979" s="56" t="s">
        <v>213</v>
      </c>
      <c r="CN24979" s="56" t="s">
        <v>213</v>
      </c>
      <c r="CO24979" s="52"/>
      <c r="CP24979" s="52"/>
      <c r="CQ24979" s="52"/>
      <c r="CR24979" s="52"/>
      <c r="CS24979" s="52"/>
      <c r="CT24979" s="52"/>
      <c r="CU24979" s="33"/>
      <c r="CV24979" s="33"/>
    </row>
    <row r="24980" spans="74:100">
      <c r="BV24980" s="62"/>
      <c r="BW24980" s="62"/>
      <c r="BX24980" s="62"/>
      <c r="BY24980" s="62"/>
      <c r="BZ24980" s="62"/>
      <c r="CA24980" s="62"/>
      <c r="CB24980" s="62"/>
      <c r="CC24980" s="62"/>
      <c r="CD24980" s="62"/>
      <c r="CE24980" s="62"/>
      <c r="CF24980" s="62"/>
      <c r="CL24980" s="35" t="s">
        <v>29902</v>
      </c>
      <c r="CM24980" s="35" t="s">
        <v>217</v>
      </c>
      <c r="CN24980" s="35" t="s">
        <v>217</v>
      </c>
      <c r="CO24980" s="52"/>
      <c r="CP24980" s="52"/>
      <c r="CQ24980" s="52"/>
      <c r="CR24980" s="52"/>
      <c r="CS24980" s="52"/>
      <c r="CT24980" s="52"/>
      <c r="CU24980" s="33"/>
      <c r="CV24980" s="33"/>
    </row>
    <row r="24981" spans="74:100">
      <c r="BV24981" s="62"/>
      <c r="BW24981" s="62"/>
      <c r="BX24981" s="62"/>
      <c r="BY24981" s="62"/>
      <c r="BZ24981" s="62"/>
      <c r="CA24981" s="62"/>
      <c r="CB24981" s="62"/>
      <c r="CC24981" s="62"/>
      <c r="CD24981" s="62"/>
      <c r="CE24981" s="62"/>
      <c r="CF24981" s="62"/>
      <c r="CL24981" s="35" t="s">
        <v>29903</v>
      </c>
      <c r="CM24981" s="35" t="s">
        <v>217</v>
      </c>
      <c r="CN24981" s="35" t="s">
        <v>217</v>
      </c>
      <c r="CO24981" s="52"/>
      <c r="CP24981" s="52"/>
      <c r="CQ24981" s="52"/>
      <c r="CR24981" s="52"/>
      <c r="CS24981" s="52"/>
      <c r="CT24981" s="52"/>
      <c r="CU24981" s="33"/>
      <c r="CV24981" s="33"/>
    </row>
    <row r="24982" spans="74:100">
      <c r="BV24982" s="62"/>
      <c r="BW24982" s="62"/>
      <c r="BX24982" s="62"/>
      <c r="BY24982" s="62"/>
      <c r="BZ24982" s="62"/>
      <c r="CA24982" s="62"/>
      <c r="CB24982" s="62"/>
      <c r="CC24982" s="62"/>
      <c r="CD24982" s="62"/>
      <c r="CE24982" s="62"/>
      <c r="CF24982" s="62"/>
      <c r="CL24982" s="56" t="s">
        <v>24341</v>
      </c>
      <c r="CM24982" s="56" t="s">
        <v>216</v>
      </c>
      <c r="CN24982" s="56" t="s">
        <v>216</v>
      </c>
      <c r="CO24982" s="52"/>
      <c r="CP24982" s="52"/>
      <c r="CQ24982" s="52"/>
      <c r="CR24982" s="52"/>
      <c r="CS24982" s="52"/>
      <c r="CT24982" s="52"/>
      <c r="CU24982" s="33"/>
      <c r="CV24982" s="33"/>
    </row>
    <row r="24983" spans="74:100">
      <c r="BV24983" s="62"/>
      <c r="BW24983" s="62"/>
      <c r="BX24983" s="62"/>
      <c r="BY24983" s="62"/>
      <c r="BZ24983" s="62"/>
      <c r="CA24983" s="62"/>
      <c r="CB24983" s="62"/>
      <c r="CC24983" s="62"/>
      <c r="CD24983" s="62"/>
      <c r="CE24983" s="62"/>
      <c r="CF24983" s="62"/>
      <c r="CL24983" s="56" t="s">
        <v>13926</v>
      </c>
      <c r="CM24983" s="56" t="s">
        <v>213</v>
      </c>
      <c r="CN24983" s="56" t="s">
        <v>213</v>
      </c>
      <c r="CO24983" s="52"/>
      <c r="CP24983" s="52"/>
      <c r="CQ24983" s="52"/>
      <c r="CR24983" s="52"/>
      <c r="CS24983" s="52"/>
      <c r="CT24983" s="52"/>
      <c r="CU24983" s="33"/>
      <c r="CV24983" s="33"/>
    </row>
    <row r="24984" spans="74:100">
      <c r="BV24984" s="62"/>
      <c r="BW24984" s="62"/>
      <c r="BX24984" s="62"/>
      <c r="BY24984" s="62"/>
      <c r="BZ24984" s="62"/>
      <c r="CA24984" s="62"/>
      <c r="CB24984" s="62"/>
      <c r="CC24984" s="62"/>
      <c r="CD24984" s="62"/>
      <c r="CE24984" s="62"/>
      <c r="CF24984" s="62"/>
      <c r="CL24984" s="56" t="s">
        <v>24342</v>
      </c>
      <c r="CM24984" s="56" t="s">
        <v>215</v>
      </c>
      <c r="CN24984" s="56" t="s">
        <v>215</v>
      </c>
      <c r="CO24984" s="52"/>
      <c r="CP24984" s="52"/>
      <c r="CQ24984" s="52"/>
      <c r="CR24984" s="52"/>
      <c r="CS24984" s="52"/>
      <c r="CT24984" s="52"/>
      <c r="CU24984" s="33"/>
      <c r="CV24984" s="33"/>
    </row>
    <row r="24985" spans="74:100">
      <c r="BV24985" s="62"/>
      <c r="BW24985" s="62"/>
      <c r="BX24985" s="62"/>
      <c r="BY24985" s="62"/>
      <c r="BZ24985" s="62"/>
      <c r="CA24985" s="62"/>
      <c r="CB24985" s="62"/>
      <c r="CC24985" s="62"/>
      <c r="CD24985" s="62"/>
      <c r="CE24985" s="62"/>
      <c r="CF24985" s="62"/>
      <c r="CL24985" s="35" t="s">
        <v>29904</v>
      </c>
      <c r="CM24985" s="35" t="s">
        <v>217</v>
      </c>
      <c r="CN24985" s="35" t="s">
        <v>217</v>
      </c>
      <c r="CO24985" s="52"/>
      <c r="CP24985" s="52"/>
      <c r="CQ24985" s="52"/>
      <c r="CR24985" s="52"/>
      <c r="CS24985" s="52"/>
      <c r="CT24985" s="52"/>
      <c r="CU24985" s="33"/>
      <c r="CV24985" s="33"/>
    </row>
    <row r="24986" spans="74:100">
      <c r="BV24986" s="62"/>
      <c r="BW24986" s="62"/>
      <c r="BX24986" s="62"/>
      <c r="BY24986" s="62"/>
      <c r="BZ24986" s="62"/>
      <c r="CA24986" s="62"/>
      <c r="CB24986" s="62"/>
      <c r="CC24986" s="62"/>
      <c r="CD24986" s="62"/>
      <c r="CE24986" s="62"/>
      <c r="CF24986" s="62"/>
      <c r="CL24986" s="35" t="s">
        <v>29905</v>
      </c>
      <c r="CM24986" s="35" t="s">
        <v>217</v>
      </c>
      <c r="CN24986" s="35" t="s">
        <v>217</v>
      </c>
      <c r="CO24986" s="52"/>
      <c r="CP24986" s="52"/>
      <c r="CQ24986" s="52"/>
      <c r="CR24986" s="52"/>
      <c r="CS24986" s="52"/>
      <c r="CT24986" s="52"/>
      <c r="CU24986" s="33"/>
      <c r="CV24986" s="33"/>
    </row>
    <row r="24987" spans="74:100">
      <c r="BV24987" s="62"/>
      <c r="BW24987" s="62"/>
      <c r="BX24987" s="62"/>
      <c r="BY24987" s="62"/>
      <c r="BZ24987" s="62"/>
      <c r="CA24987" s="62"/>
      <c r="CB24987" s="62"/>
      <c r="CC24987" s="62"/>
      <c r="CD24987" s="62"/>
      <c r="CE24987" s="62"/>
      <c r="CF24987" s="62"/>
      <c r="CL24987" s="35" t="s">
        <v>29906</v>
      </c>
      <c r="CM24987" s="35" t="s">
        <v>217</v>
      </c>
      <c r="CN24987" s="35" t="s">
        <v>217</v>
      </c>
      <c r="CO24987" s="52"/>
      <c r="CP24987" s="52"/>
      <c r="CQ24987" s="52"/>
      <c r="CR24987" s="52"/>
      <c r="CS24987" s="52"/>
      <c r="CT24987" s="52"/>
      <c r="CU24987" s="33"/>
      <c r="CV24987" s="33"/>
    </row>
    <row r="24988" spans="74:100">
      <c r="BV24988" s="62"/>
      <c r="BW24988" s="62"/>
      <c r="BX24988" s="62"/>
      <c r="BY24988" s="62"/>
      <c r="BZ24988" s="62"/>
      <c r="CA24988" s="62"/>
      <c r="CB24988" s="62"/>
      <c r="CC24988" s="62"/>
      <c r="CD24988" s="62"/>
      <c r="CE24988" s="62"/>
      <c r="CF24988" s="62"/>
      <c r="CL24988" s="56" t="s">
        <v>10846</v>
      </c>
      <c r="CM24988" s="56" t="s">
        <v>216</v>
      </c>
      <c r="CN24988" s="56" t="s">
        <v>216</v>
      </c>
      <c r="CO24988" s="52"/>
      <c r="CP24988" s="52"/>
      <c r="CQ24988" s="52"/>
      <c r="CR24988" s="52"/>
      <c r="CS24988" s="52"/>
      <c r="CT24988" s="52"/>
      <c r="CU24988" s="33"/>
      <c r="CV24988" s="33"/>
    </row>
    <row r="24989" spans="74:100">
      <c r="BV24989" s="62"/>
      <c r="BW24989" s="62"/>
      <c r="BX24989" s="62"/>
      <c r="BY24989" s="62"/>
      <c r="BZ24989" s="62"/>
      <c r="CA24989" s="62"/>
      <c r="CB24989" s="62"/>
      <c r="CC24989" s="62"/>
      <c r="CD24989" s="62"/>
      <c r="CE24989" s="62"/>
      <c r="CF24989" s="62"/>
      <c r="CL24989" s="56" t="s">
        <v>10847</v>
      </c>
      <c r="CM24989" s="56" t="s">
        <v>216</v>
      </c>
      <c r="CN24989" s="56" t="s">
        <v>216</v>
      </c>
      <c r="CO24989" s="52"/>
      <c r="CP24989" s="52"/>
      <c r="CQ24989" s="52"/>
      <c r="CR24989" s="52"/>
      <c r="CS24989" s="52"/>
      <c r="CT24989" s="52"/>
      <c r="CU24989" s="33"/>
      <c r="CV24989" s="33"/>
    </row>
    <row r="24990" spans="74:100">
      <c r="BV24990" s="62"/>
      <c r="BW24990" s="62"/>
      <c r="BX24990" s="62"/>
      <c r="BY24990" s="62"/>
      <c r="BZ24990" s="62"/>
      <c r="CA24990" s="62"/>
      <c r="CB24990" s="62"/>
      <c r="CC24990" s="62"/>
      <c r="CD24990" s="62"/>
      <c r="CE24990" s="62"/>
      <c r="CF24990" s="62"/>
      <c r="CL24990" s="56" t="s">
        <v>10848</v>
      </c>
      <c r="CM24990" s="56" t="s">
        <v>216</v>
      </c>
      <c r="CN24990" s="56" t="s">
        <v>216</v>
      </c>
      <c r="CO24990" s="52"/>
      <c r="CP24990" s="52"/>
      <c r="CQ24990" s="52"/>
      <c r="CR24990" s="52"/>
      <c r="CS24990" s="52"/>
      <c r="CT24990" s="52"/>
      <c r="CU24990" s="33"/>
      <c r="CV24990" s="33"/>
    </row>
    <row r="24991" spans="74:100">
      <c r="BV24991" s="62"/>
      <c r="BW24991" s="62"/>
      <c r="BX24991" s="62"/>
      <c r="BY24991" s="62"/>
      <c r="BZ24991" s="62"/>
      <c r="CA24991" s="62"/>
      <c r="CB24991" s="62"/>
      <c r="CC24991" s="62"/>
      <c r="CD24991" s="62"/>
      <c r="CE24991" s="62"/>
      <c r="CF24991" s="62"/>
      <c r="CL24991" s="56" t="s">
        <v>10849</v>
      </c>
      <c r="CM24991" s="56" t="s">
        <v>216</v>
      </c>
      <c r="CN24991" s="56" t="s">
        <v>216</v>
      </c>
      <c r="CO24991" s="52"/>
      <c r="CP24991" s="52"/>
      <c r="CQ24991" s="52"/>
      <c r="CR24991" s="52"/>
      <c r="CS24991" s="52"/>
      <c r="CT24991" s="52"/>
      <c r="CU24991" s="33"/>
      <c r="CV24991" s="33"/>
    </row>
    <row r="24992" spans="74:100">
      <c r="BV24992" s="62"/>
      <c r="BW24992" s="62"/>
      <c r="BX24992" s="62"/>
      <c r="BY24992" s="62"/>
      <c r="BZ24992" s="62"/>
      <c r="CA24992" s="62"/>
      <c r="CB24992" s="62"/>
      <c r="CC24992" s="62"/>
      <c r="CD24992" s="62"/>
      <c r="CE24992" s="62"/>
      <c r="CF24992" s="62"/>
      <c r="CL24992" s="56" t="s">
        <v>10850</v>
      </c>
      <c r="CM24992" s="56" t="s">
        <v>216</v>
      </c>
      <c r="CN24992" s="56" t="s">
        <v>216</v>
      </c>
      <c r="CO24992" s="52"/>
      <c r="CP24992" s="52"/>
      <c r="CQ24992" s="52"/>
      <c r="CR24992" s="52"/>
      <c r="CS24992" s="52"/>
      <c r="CT24992" s="52"/>
      <c r="CU24992" s="33"/>
      <c r="CV24992" s="33"/>
    </row>
    <row r="24993" spans="74:100">
      <c r="BV24993" s="62"/>
      <c r="BW24993" s="62"/>
      <c r="BX24993" s="62"/>
      <c r="BY24993" s="62"/>
      <c r="BZ24993" s="62"/>
      <c r="CA24993" s="62"/>
      <c r="CB24993" s="62"/>
      <c r="CC24993" s="62"/>
      <c r="CD24993" s="62"/>
      <c r="CE24993" s="62"/>
      <c r="CF24993" s="62"/>
      <c r="CL24993" s="56" t="s">
        <v>26182</v>
      </c>
      <c r="CM24993" s="56" t="s">
        <v>217</v>
      </c>
      <c r="CN24993" s="56" t="s">
        <v>217</v>
      </c>
      <c r="CO24993" s="52"/>
      <c r="CP24993" s="52"/>
      <c r="CQ24993" s="52"/>
      <c r="CR24993" s="52"/>
      <c r="CS24993" s="52"/>
      <c r="CT24993" s="52"/>
      <c r="CU24993" s="33"/>
      <c r="CV24993" s="33"/>
    </row>
    <row r="24994" spans="74:100">
      <c r="BV24994" s="62"/>
      <c r="BW24994" s="62"/>
      <c r="BX24994" s="62"/>
      <c r="BY24994" s="62"/>
      <c r="BZ24994" s="62"/>
      <c r="CA24994" s="62"/>
      <c r="CB24994" s="62"/>
      <c r="CC24994" s="62"/>
      <c r="CD24994" s="62"/>
      <c r="CE24994" s="62"/>
      <c r="CF24994" s="62"/>
      <c r="CL24994" s="56" t="s">
        <v>26183</v>
      </c>
      <c r="CM24994" s="56" t="s">
        <v>217</v>
      </c>
      <c r="CN24994" s="56" t="s">
        <v>217</v>
      </c>
      <c r="CO24994" s="52"/>
      <c r="CP24994" s="52"/>
      <c r="CQ24994" s="52"/>
      <c r="CR24994" s="52"/>
      <c r="CS24994" s="52"/>
      <c r="CT24994" s="52"/>
      <c r="CU24994" s="33"/>
      <c r="CV24994" s="33"/>
    </row>
    <row r="24995" spans="74:100">
      <c r="BV24995" s="62"/>
      <c r="BW24995" s="62"/>
      <c r="BX24995" s="62"/>
      <c r="BY24995" s="62"/>
      <c r="BZ24995" s="62"/>
      <c r="CA24995" s="62"/>
      <c r="CB24995" s="62"/>
      <c r="CC24995" s="62"/>
      <c r="CD24995" s="62"/>
      <c r="CE24995" s="62"/>
      <c r="CF24995" s="62"/>
      <c r="CL24995" s="56" t="s">
        <v>26184</v>
      </c>
      <c r="CM24995" s="56" t="s">
        <v>217</v>
      </c>
      <c r="CN24995" s="56" t="s">
        <v>217</v>
      </c>
      <c r="CO24995" s="52"/>
      <c r="CP24995" s="52"/>
      <c r="CQ24995" s="52"/>
      <c r="CR24995" s="52"/>
      <c r="CS24995" s="52"/>
      <c r="CT24995" s="52"/>
      <c r="CU24995" s="33"/>
      <c r="CV24995" s="33"/>
    </row>
    <row r="24996" spans="74:100">
      <c r="BV24996" s="62"/>
      <c r="BW24996" s="62"/>
      <c r="BX24996" s="62"/>
      <c r="BY24996" s="62"/>
      <c r="BZ24996" s="62"/>
      <c r="CA24996" s="62"/>
      <c r="CB24996" s="62"/>
      <c r="CC24996" s="62"/>
      <c r="CD24996" s="62"/>
      <c r="CE24996" s="62"/>
      <c r="CF24996" s="62"/>
      <c r="CL24996" s="56" t="s">
        <v>13928</v>
      </c>
      <c r="CM24996" s="56" t="s">
        <v>217</v>
      </c>
      <c r="CN24996" s="56" t="s">
        <v>217</v>
      </c>
      <c r="CO24996" s="52"/>
      <c r="CP24996" s="52"/>
      <c r="CQ24996" s="52"/>
      <c r="CR24996" s="52"/>
      <c r="CS24996" s="52"/>
      <c r="CT24996" s="52"/>
      <c r="CU24996" s="33"/>
      <c r="CV24996" s="33"/>
    </row>
    <row r="24997" spans="74:100">
      <c r="BV24997" s="62"/>
      <c r="BW24997" s="62"/>
      <c r="BX24997" s="62"/>
      <c r="BY24997" s="62"/>
      <c r="BZ24997" s="62"/>
      <c r="CA24997" s="62"/>
      <c r="CB24997" s="62"/>
      <c r="CC24997" s="62"/>
      <c r="CD24997" s="62"/>
      <c r="CE24997" s="62"/>
      <c r="CF24997" s="62"/>
      <c r="CL24997" s="56" t="s">
        <v>13927</v>
      </c>
      <c r="CM24997" s="56" t="s">
        <v>217</v>
      </c>
      <c r="CN24997" s="56" t="s">
        <v>217</v>
      </c>
      <c r="CO24997" s="52"/>
      <c r="CP24997" s="52"/>
      <c r="CQ24997" s="52"/>
      <c r="CR24997" s="52"/>
      <c r="CS24997" s="52"/>
      <c r="CT24997" s="52"/>
      <c r="CU24997" s="33"/>
      <c r="CV24997" s="33"/>
    </row>
    <row r="24998" spans="74:100">
      <c r="BV24998" s="62"/>
      <c r="BW24998" s="62"/>
      <c r="BX24998" s="62"/>
      <c r="BY24998" s="62"/>
      <c r="BZ24998" s="62"/>
      <c r="CA24998" s="62"/>
      <c r="CB24998" s="62"/>
      <c r="CC24998" s="62"/>
      <c r="CD24998" s="62"/>
      <c r="CE24998" s="62"/>
      <c r="CF24998" s="62"/>
      <c r="CL24998" s="56" t="s">
        <v>13929</v>
      </c>
      <c r="CM24998" s="56" t="s">
        <v>217</v>
      </c>
      <c r="CN24998" s="56" t="s">
        <v>217</v>
      </c>
      <c r="CO24998" s="52"/>
      <c r="CP24998" s="52"/>
      <c r="CQ24998" s="52"/>
      <c r="CR24998" s="52"/>
      <c r="CS24998" s="52"/>
      <c r="CT24998" s="52"/>
      <c r="CU24998" s="33"/>
      <c r="CV24998" s="33"/>
    </row>
    <row r="24999" spans="74:100">
      <c r="BV24999" s="62"/>
      <c r="BW24999" s="62"/>
      <c r="BX24999" s="62"/>
      <c r="BY24999" s="62"/>
      <c r="BZ24999" s="62"/>
      <c r="CA24999" s="62"/>
      <c r="CB24999" s="62"/>
      <c r="CC24999" s="62"/>
      <c r="CD24999" s="62"/>
      <c r="CE24999" s="62"/>
      <c r="CF24999" s="62"/>
      <c r="CL24999" s="56" t="s">
        <v>29907</v>
      </c>
      <c r="CM24999" s="56" t="s">
        <v>216</v>
      </c>
      <c r="CN24999" s="56" t="s">
        <v>216</v>
      </c>
      <c r="CO24999" s="52"/>
      <c r="CP24999" s="52"/>
      <c r="CQ24999" s="52"/>
      <c r="CR24999" s="52"/>
      <c r="CS24999" s="52"/>
      <c r="CT24999" s="52"/>
      <c r="CU24999" s="33"/>
      <c r="CV24999" s="33"/>
    </row>
    <row r="25000" spans="74:100">
      <c r="BV25000" s="62"/>
      <c r="BW25000" s="62"/>
      <c r="BX25000" s="62"/>
      <c r="BY25000" s="62"/>
      <c r="BZ25000" s="62"/>
      <c r="CA25000" s="62"/>
      <c r="CB25000" s="62"/>
      <c r="CC25000" s="62"/>
      <c r="CD25000" s="62"/>
      <c r="CE25000" s="62"/>
      <c r="CF25000" s="62"/>
      <c r="CL25000" s="56" t="s">
        <v>13932</v>
      </c>
      <c r="CM25000" s="56" t="s">
        <v>216</v>
      </c>
      <c r="CN25000" s="56" t="s">
        <v>216</v>
      </c>
      <c r="CO25000" s="52"/>
      <c r="CP25000" s="52"/>
      <c r="CQ25000" s="52"/>
      <c r="CR25000" s="52"/>
      <c r="CS25000" s="52"/>
      <c r="CT25000" s="52"/>
      <c r="CU25000" s="33"/>
      <c r="CV25000" s="33"/>
    </row>
    <row r="25001" spans="74:100">
      <c r="BV25001" s="62"/>
      <c r="BW25001" s="62"/>
      <c r="BX25001" s="62"/>
      <c r="BY25001" s="62"/>
      <c r="BZ25001" s="62"/>
      <c r="CA25001" s="62"/>
      <c r="CB25001" s="62"/>
      <c r="CC25001" s="62"/>
      <c r="CD25001" s="62"/>
      <c r="CE25001" s="62"/>
      <c r="CF25001" s="62"/>
      <c r="CL25001" s="56" t="s">
        <v>24343</v>
      </c>
      <c r="CM25001" s="56" t="s">
        <v>214</v>
      </c>
      <c r="CN25001" s="56" t="s">
        <v>214</v>
      </c>
      <c r="CO25001" s="52"/>
      <c r="CP25001" s="52"/>
      <c r="CQ25001" s="52"/>
      <c r="CR25001" s="52"/>
      <c r="CS25001" s="52"/>
      <c r="CT25001" s="52"/>
      <c r="CU25001" s="33"/>
      <c r="CV25001" s="33"/>
    </row>
    <row r="25002" spans="74:100">
      <c r="BV25002" s="62"/>
      <c r="BW25002" s="62"/>
      <c r="BX25002" s="62"/>
      <c r="BY25002" s="62"/>
      <c r="BZ25002" s="62"/>
      <c r="CA25002" s="62"/>
      <c r="CB25002" s="62"/>
      <c r="CC25002" s="62"/>
      <c r="CD25002" s="62"/>
      <c r="CE25002" s="62"/>
      <c r="CF25002" s="62"/>
      <c r="CL25002" s="56" t="s">
        <v>24344</v>
      </c>
      <c r="CM25002" s="56" t="s">
        <v>214</v>
      </c>
      <c r="CN25002" s="56" t="s">
        <v>214</v>
      </c>
      <c r="CO25002" s="52"/>
      <c r="CP25002" s="52"/>
      <c r="CQ25002" s="52"/>
      <c r="CR25002" s="52"/>
      <c r="CS25002" s="52"/>
      <c r="CT25002" s="52"/>
      <c r="CU25002" s="33"/>
      <c r="CV25002" s="33"/>
    </row>
    <row r="25003" spans="74:100">
      <c r="BV25003" s="62"/>
      <c r="BW25003" s="62"/>
      <c r="BX25003" s="62"/>
      <c r="BY25003" s="62"/>
      <c r="BZ25003" s="62"/>
      <c r="CA25003" s="62"/>
      <c r="CB25003" s="62"/>
      <c r="CC25003" s="62"/>
      <c r="CD25003" s="62"/>
      <c r="CE25003" s="62"/>
      <c r="CF25003" s="62"/>
      <c r="CL25003" s="56" t="s">
        <v>13934</v>
      </c>
      <c r="CM25003" s="56" t="s">
        <v>214</v>
      </c>
      <c r="CN25003" s="56" t="s">
        <v>214</v>
      </c>
      <c r="CO25003" s="52"/>
      <c r="CP25003" s="52"/>
      <c r="CQ25003" s="52"/>
      <c r="CR25003" s="52"/>
      <c r="CS25003" s="52"/>
      <c r="CT25003" s="52"/>
      <c r="CU25003" s="33"/>
      <c r="CV25003" s="33"/>
    </row>
    <row r="25004" spans="74:100">
      <c r="BV25004" s="62"/>
      <c r="BW25004" s="62"/>
      <c r="BX25004" s="62"/>
      <c r="BY25004" s="62"/>
      <c r="BZ25004" s="62"/>
      <c r="CA25004" s="62"/>
      <c r="CB25004" s="62"/>
      <c r="CC25004" s="62"/>
      <c r="CD25004" s="62"/>
      <c r="CE25004" s="62"/>
      <c r="CF25004" s="62"/>
      <c r="CL25004" s="35" t="s">
        <v>13931</v>
      </c>
      <c r="CM25004" s="35" t="s">
        <v>217</v>
      </c>
      <c r="CN25004" s="35" t="s">
        <v>217</v>
      </c>
      <c r="CO25004" s="52"/>
      <c r="CP25004" s="52"/>
      <c r="CQ25004" s="52"/>
      <c r="CR25004" s="52"/>
      <c r="CS25004" s="52"/>
      <c r="CT25004" s="52"/>
      <c r="CU25004" s="33"/>
      <c r="CV25004" s="33"/>
    </row>
    <row r="25005" spans="74:100">
      <c r="BV25005" s="62"/>
      <c r="BW25005" s="62"/>
      <c r="BX25005" s="62"/>
      <c r="BY25005" s="62"/>
      <c r="BZ25005" s="62"/>
      <c r="CA25005" s="62"/>
      <c r="CB25005" s="62"/>
      <c r="CC25005" s="62"/>
      <c r="CD25005" s="62"/>
      <c r="CE25005" s="62"/>
      <c r="CF25005" s="62"/>
      <c r="CL25005" s="56" t="s">
        <v>24345</v>
      </c>
      <c r="CM25005" s="56" t="s">
        <v>214</v>
      </c>
      <c r="CN25005" s="56" t="s">
        <v>214</v>
      </c>
      <c r="CO25005" s="52"/>
      <c r="CP25005" s="52"/>
      <c r="CQ25005" s="52"/>
      <c r="CR25005" s="52"/>
      <c r="CS25005" s="52"/>
      <c r="CT25005" s="52"/>
      <c r="CU25005" s="33"/>
      <c r="CV25005" s="33"/>
    </row>
    <row r="25006" spans="74:100">
      <c r="BV25006" s="62"/>
      <c r="BW25006" s="62"/>
      <c r="BX25006" s="62"/>
      <c r="BY25006" s="62"/>
      <c r="BZ25006" s="62"/>
      <c r="CA25006" s="62"/>
      <c r="CB25006" s="62"/>
      <c r="CC25006" s="62"/>
      <c r="CD25006" s="62"/>
      <c r="CE25006" s="62"/>
      <c r="CF25006" s="62"/>
      <c r="CL25006" s="56" t="s">
        <v>24346</v>
      </c>
      <c r="CM25006" s="56" t="s">
        <v>214</v>
      </c>
      <c r="CN25006" s="56" t="s">
        <v>214</v>
      </c>
      <c r="CO25006" s="52"/>
      <c r="CP25006" s="52"/>
      <c r="CQ25006" s="52"/>
      <c r="CR25006" s="52"/>
      <c r="CS25006" s="52"/>
      <c r="CT25006" s="52"/>
      <c r="CU25006" s="33"/>
      <c r="CV25006" s="33"/>
    </row>
    <row r="25007" spans="74:100">
      <c r="BV25007" s="62"/>
      <c r="BW25007" s="62"/>
      <c r="BX25007" s="62"/>
      <c r="BY25007" s="62"/>
      <c r="BZ25007" s="62"/>
      <c r="CA25007" s="62"/>
      <c r="CB25007" s="62"/>
      <c r="CC25007" s="62"/>
      <c r="CD25007" s="62"/>
      <c r="CE25007" s="62"/>
      <c r="CF25007" s="62"/>
      <c r="CL25007" s="56" t="s">
        <v>24347</v>
      </c>
      <c r="CM25007" s="56" t="s">
        <v>214</v>
      </c>
      <c r="CN25007" s="56" t="s">
        <v>214</v>
      </c>
      <c r="CO25007" s="52"/>
      <c r="CP25007" s="52"/>
      <c r="CQ25007" s="52"/>
      <c r="CR25007" s="52"/>
      <c r="CS25007" s="52"/>
      <c r="CT25007" s="52"/>
      <c r="CU25007" s="33"/>
      <c r="CV25007" s="33"/>
    </row>
    <row r="25008" spans="74:100">
      <c r="BV25008" s="62"/>
      <c r="BW25008" s="62"/>
      <c r="BX25008" s="62"/>
      <c r="BY25008" s="62"/>
      <c r="BZ25008" s="62"/>
      <c r="CA25008" s="62"/>
      <c r="CB25008" s="62"/>
      <c r="CC25008" s="62"/>
      <c r="CD25008" s="62"/>
      <c r="CE25008" s="62"/>
      <c r="CF25008" s="62"/>
      <c r="CL25008" s="56" t="s">
        <v>24348</v>
      </c>
      <c r="CM25008" s="56" t="s">
        <v>214</v>
      </c>
      <c r="CN25008" s="56" t="s">
        <v>214</v>
      </c>
      <c r="CO25008" s="52"/>
      <c r="CP25008" s="52"/>
      <c r="CQ25008" s="52"/>
      <c r="CR25008" s="52"/>
      <c r="CS25008" s="52"/>
      <c r="CT25008" s="52"/>
      <c r="CU25008" s="33"/>
      <c r="CV25008" s="33"/>
    </row>
    <row r="25009" spans="74:100">
      <c r="BV25009" s="62"/>
      <c r="BW25009" s="62"/>
      <c r="BX25009" s="62"/>
      <c r="BY25009" s="62"/>
      <c r="BZ25009" s="62"/>
      <c r="CA25009" s="62"/>
      <c r="CB25009" s="62"/>
      <c r="CC25009" s="62"/>
      <c r="CD25009" s="62"/>
      <c r="CE25009" s="62"/>
      <c r="CF25009" s="62"/>
      <c r="CL25009" s="56" t="s">
        <v>26185</v>
      </c>
      <c r="CM25009" s="56" t="s">
        <v>214</v>
      </c>
      <c r="CN25009" s="56" t="s">
        <v>214</v>
      </c>
      <c r="CO25009" s="52"/>
      <c r="CP25009" s="52"/>
      <c r="CQ25009" s="52"/>
      <c r="CR25009" s="52"/>
      <c r="CS25009" s="52"/>
      <c r="CT25009" s="52"/>
      <c r="CU25009" s="33"/>
      <c r="CV25009" s="33"/>
    </row>
    <row r="25010" spans="74:100">
      <c r="BV25010" s="62"/>
      <c r="BW25010" s="62"/>
      <c r="BX25010" s="62"/>
      <c r="BY25010" s="62"/>
      <c r="BZ25010" s="62"/>
      <c r="CA25010" s="62"/>
      <c r="CB25010" s="62"/>
      <c r="CC25010" s="62"/>
      <c r="CD25010" s="62"/>
      <c r="CE25010" s="62"/>
      <c r="CF25010" s="62"/>
      <c r="CL25010" s="56" t="s">
        <v>26186</v>
      </c>
      <c r="CM25010" s="56" t="s">
        <v>214</v>
      </c>
      <c r="CN25010" s="56" t="s">
        <v>214</v>
      </c>
      <c r="CO25010" s="52"/>
      <c r="CP25010" s="52"/>
      <c r="CQ25010" s="52"/>
      <c r="CR25010" s="52"/>
      <c r="CS25010" s="52"/>
      <c r="CT25010" s="52"/>
      <c r="CU25010" s="33"/>
      <c r="CV25010" s="33"/>
    </row>
    <row r="25011" spans="74:100">
      <c r="BV25011" s="62"/>
      <c r="BW25011" s="62"/>
      <c r="BX25011" s="62"/>
      <c r="BY25011" s="62"/>
      <c r="BZ25011" s="62"/>
      <c r="CA25011" s="62"/>
      <c r="CB25011" s="62"/>
      <c r="CC25011" s="62"/>
      <c r="CD25011" s="62"/>
      <c r="CE25011" s="62"/>
      <c r="CF25011" s="62"/>
      <c r="CL25011" s="56" t="s">
        <v>24349</v>
      </c>
      <c r="CM25011" s="56" t="s">
        <v>214</v>
      </c>
      <c r="CN25011" s="56" t="s">
        <v>214</v>
      </c>
      <c r="CO25011" s="52"/>
      <c r="CP25011" s="52"/>
      <c r="CQ25011" s="52"/>
      <c r="CR25011" s="52"/>
      <c r="CS25011" s="52"/>
      <c r="CT25011" s="52"/>
      <c r="CU25011" s="33"/>
      <c r="CV25011" s="33"/>
    </row>
    <row r="25012" spans="74:100">
      <c r="BV25012" s="62"/>
      <c r="BW25012" s="62"/>
      <c r="BX25012" s="62"/>
      <c r="BY25012" s="62"/>
      <c r="BZ25012" s="62"/>
      <c r="CA25012" s="62"/>
      <c r="CB25012" s="62"/>
      <c r="CC25012" s="62"/>
      <c r="CD25012" s="62"/>
      <c r="CE25012" s="62"/>
      <c r="CF25012" s="62"/>
      <c r="CL25012" s="56" t="s">
        <v>13933</v>
      </c>
      <c r="CM25012" s="56" t="s">
        <v>214</v>
      </c>
      <c r="CN25012" s="56" t="s">
        <v>214</v>
      </c>
      <c r="CO25012" s="52"/>
      <c r="CP25012" s="52"/>
      <c r="CQ25012" s="52"/>
      <c r="CR25012" s="52"/>
      <c r="CS25012" s="52"/>
      <c r="CT25012" s="52"/>
      <c r="CU25012" s="33"/>
      <c r="CV25012" s="33"/>
    </row>
    <row r="25013" spans="74:100">
      <c r="BV25013" s="62"/>
      <c r="BW25013" s="62"/>
      <c r="BX25013" s="62"/>
      <c r="BY25013" s="62"/>
      <c r="BZ25013" s="62"/>
      <c r="CA25013" s="62"/>
      <c r="CB25013" s="62"/>
      <c r="CC25013" s="62"/>
      <c r="CD25013" s="62"/>
      <c r="CE25013" s="62"/>
      <c r="CF25013" s="62"/>
      <c r="CL25013" s="56" t="s">
        <v>26187</v>
      </c>
      <c r="CM25013" s="56" t="s">
        <v>215</v>
      </c>
      <c r="CN25013" s="56" t="s">
        <v>215</v>
      </c>
      <c r="CO25013" s="52"/>
      <c r="CP25013" s="52"/>
      <c r="CQ25013" s="52"/>
      <c r="CR25013" s="52"/>
      <c r="CS25013" s="52"/>
      <c r="CT25013" s="52"/>
      <c r="CU25013" s="33"/>
      <c r="CV25013" s="33"/>
    </row>
    <row r="25014" spans="74:100">
      <c r="BV25014" s="62"/>
      <c r="BW25014" s="62"/>
      <c r="BX25014" s="62"/>
      <c r="BY25014" s="62"/>
      <c r="BZ25014" s="62"/>
      <c r="CA25014" s="62"/>
      <c r="CB25014" s="62"/>
      <c r="CC25014" s="62"/>
      <c r="CD25014" s="62"/>
      <c r="CE25014" s="62"/>
      <c r="CF25014" s="62"/>
      <c r="CL25014" s="56" t="s">
        <v>26188</v>
      </c>
      <c r="CM25014" s="56" t="s">
        <v>215</v>
      </c>
      <c r="CN25014" s="56" t="s">
        <v>215</v>
      </c>
      <c r="CO25014" s="52"/>
      <c r="CP25014" s="52"/>
      <c r="CQ25014" s="52"/>
      <c r="CR25014" s="52"/>
      <c r="CS25014" s="52"/>
      <c r="CT25014" s="52"/>
      <c r="CU25014" s="33"/>
      <c r="CV25014" s="33"/>
    </row>
    <row r="25015" spans="74:100">
      <c r="BV25015" s="62"/>
      <c r="BW25015" s="62"/>
      <c r="BX25015" s="62"/>
      <c r="BY25015" s="62"/>
      <c r="BZ25015" s="62"/>
      <c r="CA25015" s="62"/>
      <c r="CB25015" s="62"/>
      <c r="CC25015" s="62"/>
      <c r="CD25015" s="62"/>
      <c r="CE25015" s="62"/>
      <c r="CF25015" s="62"/>
      <c r="CL25015" s="35" t="s">
        <v>29908</v>
      </c>
      <c r="CM25015" s="35" t="s">
        <v>217</v>
      </c>
      <c r="CN25015" s="35" t="s">
        <v>217</v>
      </c>
      <c r="CO25015" s="52"/>
      <c r="CP25015" s="52"/>
      <c r="CQ25015" s="52"/>
      <c r="CR25015" s="52"/>
      <c r="CS25015" s="52"/>
      <c r="CT25015" s="52"/>
      <c r="CU25015" s="33"/>
      <c r="CV25015" s="33"/>
    </row>
    <row r="25016" spans="74:100">
      <c r="BV25016" s="62"/>
      <c r="BW25016" s="62"/>
      <c r="BX25016" s="62"/>
      <c r="BY25016" s="62"/>
      <c r="BZ25016" s="62"/>
      <c r="CA25016" s="62"/>
      <c r="CB25016" s="62"/>
      <c r="CC25016" s="62"/>
      <c r="CD25016" s="62"/>
      <c r="CE25016" s="62"/>
      <c r="CF25016" s="62"/>
      <c r="CL25016" s="35" t="s">
        <v>29909</v>
      </c>
      <c r="CM25016" s="35" t="s">
        <v>217</v>
      </c>
      <c r="CN25016" s="35" t="s">
        <v>217</v>
      </c>
      <c r="CO25016" s="52"/>
      <c r="CP25016" s="52"/>
      <c r="CQ25016" s="52"/>
      <c r="CR25016" s="52"/>
      <c r="CS25016" s="52"/>
      <c r="CT25016" s="52"/>
      <c r="CU25016" s="33"/>
      <c r="CV25016" s="33"/>
    </row>
    <row r="25017" spans="74:100">
      <c r="BV25017" s="62"/>
      <c r="BW25017" s="62"/>
      <c r="BX25017" s="62"/>
      <c r="BY25017" s="62"/>
      <c r="BZ25017" s="62"/>
      <c r="CA25017" s="62"/>
      <c r="CB25017" s="62"/>
      <c r="CC25017" s="62"/>
      <c r="CD25017" s="62"/>
      <c r="CE25017" s="62"/>
      <c r="CF25017" s="62"/>
      <c r="CL25017" s="35" t="s">
        <v>13935</v>
      </c>
      <c r="CM25017" s="35" t="s">
        <v>217</v>
      </c>
      <c r="CN25017" s="35" t="s">
        <v>217</v>
      </c>
      <c r="CO25017" s="52"/>
      <c r="CP25017" s="52"/>
      <c r="CQ25017" s="52"/>
      <c r="CR25017" s="52"/>
      <c r="CS25017" s="52"/>
      <c r="CT25017" s="52"/>
      <c r="CU25017" s="33"/>
      <c r="CV25017" s="33"/>
    </row>
    <row r="25018" spans="74:100">
      <c r="BV25018" s="62"/>
      <c r="BW25018" s="62"/>
      <c r="BX25018" s="62"/>
      <c r="BY25018" s="62"/>
      <c r="BZ25018" s="62"/>
      <c r="CA25018" s="62"/>
      <c r="CB25018" s="62"/>
      <c r="CC25018" s="62"/>
      <c r="CD25018" s="62"/>
      <c r="CE25018" s="62"/>
      <c r="CF25018" s="62"/>
      <c r="CL25018" s="56" t="s">
        <v>17071</v>
      </c>
      <c r="CM25018" s="56" t="s">
        <v>216</v>
      </c>
      <c r="CN25018" s="56" t="s">
        <v>216</v>
      </c>
      <c r="CO25018" s="52"/>
      <c r="CP25018" s="52"/>
      <c r="CQ25018" s="52"/>
      <c r="CR25018" s="52"/>
      <c r="CS25018" s="52"/>
      <c r="CT25018" s="52"/>
      <c r="CU25018" s="33"/>
      <c r="CV25018" s="33"/>
    </row>
    <row r="25019" spans="74:100">
      <c r="BV25019" s="62"/>
      <c r="BW25019" s="62"/>
      <c r="BX25019" s="62"/>
      <c r="BY25019" s="62"/>
      <c r="BZ25019" s="62"/>
      <c r="CA25019" s="62"/>
      <c r="CB25019" s="62"/>
      <c r="CC25019" s="62"/>
      <c r="CD25019" s="62"/>
      <c r="CE25019" s="62"/>
      <c r="CF25019" s="62"/>
      <c r="CL25019" s="56" t="s">
        <v>17072</v>
      </c>
      <c r="CM25019" s="56" t="s">
        <v>216</v>
      </c>
      <c r="CN25019" s="56" t="s">
        <v>216</v>
      </c>
      <c r="CO25019" s="52"/>
      <c r="CP25019" s="52"/>
      <c r="CQ25019" s="52"/>
      <c r="CR25019" s="52"/>
      <c r="CS25019" s="52"/>
      <c r="CT25019" s="52"/>
      <c r="CU25019" s="33"/>
      <c r="CV25019" s="33"/>
    </row>
    <row r="25020" spans="74:100">
      <c r="BV25020" s="62"/>
      <c r="BW25020" s="62"/>
      <c r="BX25020" s="62"/>
      <c r="BY25020" s="62"/>
      <c r="BZ25020" s="62"/>
      <c r="CA25020" s="62"/>
      <c r="CB25020" s="62"/>
      <c r="CC25020" s="62"/>
      <c r="CD25020" s="62"/>
      <c r="CE25020" s="62"/>
      <c r="CF25020" s="62"/>
      <c r="CL25020" s="56" t="s">
        <v>17073</v>
      </c>
      <c r="CM25020" s="56" t="s">
        <v>216</v>
      </c>
      <c r="CN25020" s="56" t="s">
        <v>216</v>
      </c>
      <c r="CO25020" s="52"/>
      <c r="CP25020" s="52"/>
      <c r="CQ25020" s="52"/>
      <c r="CR25020" s="52"/>
      <c r="CS25020" s="52"/>
      <c r="CT25020" s="52"/>
      <c r="CU25020" s="33"/>
      <c r="CV25020" s="33"/>
    </row>
    <row r="25021" spans="74:100">
      <c r="BV25021" s="62"/>
      <c r="BW25021" s="62"/>
      <c r="BX25021" s="62"/>
      <c r="BY25021" s="62"/>
      <c r="BZ25021" s="62"/>
      <c r="CA25021" s="62"/>
      <c r="CB25021" s="62"/>
      <c r="CC25021" s="62"/>
      <c r="CD25021" s="62"/>
      <c r="CE25021" s="62"/>
      <c r="CF25021" s="62"/>
      <c r="CL25021" s="56" t="s">
        <v>17074</v>
      </c>
      <c r="CM25021" s="56" t="s">
        <v>216</v>
      </c>
      <c r="CN25021" s="56" t="s">
        <v>216</v>
      </c>
      <c r="CO25021" s="52"/>
      <c r="CP25021" s="52"/>
      <c r="CQ25021" s="52"/>
      <c r="CR25021" s="52"/>
      <c r="CS25021" s="52"/>
      <c r="CT25021" s="52"/>
      <c r="CU25021" s="33"/>
      <c r="CV25021" s="33"/>
    </row>
    <row r="25022" spans="74:100">
      <c r="BV25022" s="62"/>
      <c r="BW25022" s="62"/>
      <c r="BX25022" s="62"/>
      <c r="BY25022" s="62"/>
      <c r="BZ25022" s="62"/>
      <c r="CA25022" s="62"/>
      <c r="CB25022" s="62"/>
      <c r="CC25022" s="62"/>
      <c r="CD25022" s="62"/>
      <c r="CE25022" s="62"/>
      <c r="CF25022" s="62"/>
      <c r="CL25022" s="56" t="s">
        <v>17075</v>
      </c>
      <c r="CM25022" s="56" t="s">
        <v>216</v>
      </c>
      <c r="CN25022" s="56" t="s">
        <v>216</v>
      </c>
      <c r="CO25022" s="52"/>
      <c r="CP25022" s="52"/>
      <c r="CQ25022" s="52"/>
      <c r="CR25022" s="52"/>
      <c r="CS25022" s="52"/>
      <c r="CT25022" s="52"/>
      <c r="CU25022" s="33"/>
      <c r="CV25022" s="33"/>
    </row>
    <row r="25023" spans="74:100">
      <c r="BV25023" s="62"/>
      <c r="BW25023" s="62"/>
      <c r="BX25023" s="62"/>
      <c r="BY25023" s="62"/>
      <c r="BZ25023" s="62"/>
      <c r="CA25023" s="62"/>
      <c r="CB25023" s="62"/>
      <c r="CC25023" s="62"/>
      <c r="CD25023" s="62"/>
      <c r="CE25023" s="62"/>
      <c r="CF25023" s="62"/>
      <c r="CL25023" s="56" t="s">
        <v>17076</v>
      </c>
      <c r="CM25023" s="56" t="s">
        <v>216</v>
      </c>
      <c r="CN25023" s="56" t="s">
        <v>216</v>
      </c>
      <c r="CO25023" s="52"/>
      <c r="CP25023" s="52"/>
      <c r="CQ25023" s="52"/>
      <c r="CR25023" s="52"/>
      <c r="CS25023" s="52"/>
      <c r="CT25023" s="52"/>
      <c r="CU25023" s="33"/>
      <c r="CV25023" s="33"/>
    </row>
    <row r="25024" spans="74:100">
      <c r="BV25024" s="62"/>
      <c r="BW25024" s="62"/>
      <c r="BX25024" s="62"/>
      <c r="BY25024" s="62"/>
      <c r="BZ25024" s="62"/>
      <c r="CA25024" s="62"/>
      <c r="CB25024" s="62"/>
      <c r="CC25024" s="62"/>
      <c r="CD25024" s="62"/>
      <c r="CE25024" s="62"/>
      <c r="CF25024" s="62"/>
      <c r="CL25024" s="56" t="s">
        <v>17077</v>
      </c>
      <c r="CM25024" s="56" t="s">
        <v>216</v>
      </c>
      <c r="CN25024" s="56" t="s">
        <v>216</v>
      </c>
      <c r="CO25024" s="52"/>
      <c r="CP25024" s="52"/>
      <c r="CQ25024" s="52"/>
      <c r="CR25024" s="52"/>
      <c r="CS25024" s="52"/>
      <c r="CT25024" s="52"/>
      <c r="CU25024" s="33"/>
      <c r="CV25024" s="33"/>
    </row>
    <row r="25025" spans="74:100">
      <c r="BV25025" s="62"/>
      <c r="BW25025" s="62"/>
      <c r="BX25025" s="62"/>
      <c r="BY25025" s="62"/>
      <c r="BZ25025" s="62"/>
      <c r="CA25025" s="62"/>
      <c r="CB25025" s="62"/>
      <c r="CC25025" s="62"/>
      <c r="CD25025" s="62"/>
      <c r="CE25025" s="62"/>
      <c r="CF25025" s="62"/>
      <c r="CL25025" s="56" t="s">
        <v>17078</v>
      </c>
      <c r="CM25025" s="56" t="s">
        <v>216</v>
      </c>
      <c r="CN25025" s="56" t="s">
        <v>216</v>
      </c>
      <c r="CO25025" s="52"/>
      <c r="CP25025" s="52"/>
      <c r="CQ25025" s="52"/>
      <c r="CR25025" s="52"/>
      <c r="CS25025" s="52"/>
      <c r="CT25025" s="52"/>
      <c r="CU25025" s="33"/>
      <c r="CV25025" s="33"/>
    </row>
    <row r="25026" spans="74:100">
      <c r="BV25026" s="62"/>
      <c r="BW25026" s="62"/>
      <c r="BX25026" s="62"/>
      <c r="BY25026" s="62"/>
      <c r="BZ25026" s="62"/>
      <c r="CA25026" s="62"/>
      <c r="CB25026" s="62"/>
      <c r="CC25026" s="62"/>
      <c r="CD25026" s="62"/>
      <c r="CE25026" s="62"/>
      <c r="CF25026" s="62"/>
      <c r="CL25026" s="56" t="s">
        <v>17079</v>
      </c>
      <c r="CM25026" s="56" t="s">
        <v>216</v>
      </c>
      <c r="CN25026" s="56" t="s">
        <v>216</v>
      </c>
      <c r="CO25026" s="52"/>
      <c r="CP25026" s="52"/>
      <c r="CQ25026" s="52"/>
      <c r="CR25026" s="52"/>
      <c r="CS25026" s="52"/>
      <c r="CT25026" s="52"/>
      <c r="CU25026" s="33"/>
      <c r="CV25026" s="33"/>
    </row>
    <row r="25027" spans="74:100">
      <c r="BV25027" s="62"/>
      <c r="BW25027" s="62"/>
      <c r="BX25027" s="62"/>
      <c r="BY25027" s="62"/>
      <c r="BZ25027" s="62"/>
      <c r="CA25027" s="62"/>
      <c r="CB25027" s="62"/>
      <c r="CC25027" s="62"/>
      <c r="CD25027" s="62"/>
      <c r="CE25027" s="62"/>
      <c r="CF25027" s="62"/>
      <c r="CL25027" s="56" t="s">
        <v>13942</v>
      </c>
      <c r="CM25027" s="56" t="s">
        <v>216</v>
      </c>
      <c r="CN25027" s="56" t="s">
        <v>216</v>
      </c>
      <c r="CO25027" s="52"/>
      <c r="CP25027" s="52"/>
      <c r="CQ25027" s="52"/>
      <c r="CR25027" s="52"/>
      <c r="CS25027" s="52"/>
      <c r="CT25027" s="52"/>
      <c r="CU25027" s="33"/>
      <c r="CV25027" s="33"/>
    </row>
    <row r="25028" spans="74:100">
      <c r="BV25028" s="62"/>
      <c r="BW25028" s="62"/>
      <c r="BX25028" s="62"/>
      <c r="BY25028" s="62"/>
      <c r="BZ25028" s="62"/>
      <c r="CA25028" s="62"/>
      <c r="CB25028" s="62"/>
      <c r="CC25028" s="62"/>
      <c r="CD25028" s="62"/>
      <c r="CE25028" s="62"/>
      <c r="CF25028" s="62"/>
      <c r="CL25028" s="56" t="s">
        <v>26189</v>
      </c>
      <c r="CM25028" s="56" t="s">
        <v>214</v>
      </c>
      <c r="CN25028" s="56" t="s">
        <v>214</v>
      </c>
      <c r="CO25028" s="52"/>
      <c r="CP25028" s="52"/>
      <c r="CQ25028" s="52"/>
      <c r="CR25028" s="52"/>
      <c r="CS25028" s="52"/>
      <c r="CT25028" s="52"/>
      <c r="CU25028" s="33"/>
      <c r="CV25028" s="33"/>
    </row>
    <row r="25029" spans="74:100">
      <c r="BV25029" s="62"/>
      <c r="BW25029" s="62"/>
      <c r="BX25029" s="62"/>
      <c r="BY25029" s="62"/>
      <c r="BZ25029" s="62"/>
      <c r="CA25029" s="62"/>
      <c r="CB25029" s="62"/>
      <c r="CC25029" s="62"/>
      <c r="CD25029" s="62"/>
      <c r="CE25029" s="62"/>
      <c r="CF25029" s="62"/>
      <c r="CL25029" s="56" t="s">
        <v>26190</v>
      </c>
      <c r="CM25029" s="56" t="s">
        <v>214</v>
      </c>
      <c r="CN25029" s="56" t="s">
        <v>214</v>
      </c>
      <c r="CO25029" s="52"/>
      <c r="CP25029" s="52"/>
      <c r="CQ25029" s="52"/>
      <c r="CR25029" s="52"/>
      <c r="CS25029" s="52"/>
      <c r="CT25029" s="52"/>
      <c r="CU25029" s="33"/>
      <c r="CV25029" s="33"/>
    </row>
    <row r="25030" spans="74:100">
      <c r="BV25030" s="62"/>
      <c r="BW25030" s="62"/>
      <c r="BX25030" s="62"/>
      <c r="BY25030" s="62"/>
      <c r="BZ25030" s="62"/>
      <c r="CA25030" s="62"/>
      <c r="CB25030" s="62"/>
      <c r="CC25030" s="62"/>
      <c r="CD25030" s="62"/>
      <c r="CE25030" s="62"/>
      <c r="CF25030" s="62"/>
      <c r="CL25030" s="56" t="s">
        <v>26191</v>
      </c>
      <c r="CM25030" s="56" t="s">
        <v>214</v>
      </c>
      <c r="CN25030" s="56" t="s">
        <v>214</v>
      </c>
      <c r="CO25030" s="52"/>
      <c r="CP25030" s="52"/>
      <c r="CQ25030" s="52"/>
      <c r="CR25030" s="52"/>
      <c r="CS25030" s="52"/>
      <c r="CT25030" s="52"/>
      <c r="CU25030" s="33"/>
      <c r="CV25030" s="33"/>
    </row>
    <row r="25031" spans="74:100">
      <c r="BV25031" s="62"/>
      <c r="BW25031" s="62"/>
      <c r="BX25031" s="62"/>
      <c r="BY25031" s="62"/>
      <c r="BZ25031" s="62"/>
      <c r="CA25031" s="62"/>
      <c r="CB25031" s="62"/>
      <c r="CC25031" s="62"/>
      <c r="CD25031" s="62"/>
      <c r="CE25031" s="62"/>
      <c r="CF25031" s="62"/>
      <c r="CL25031" s="56" t="s">
        <v>24350</v>
      </c>
      <c r="CM25031" s="56" t="s">
        <v>214</v>
      </c>
      <c r="CN25031" s="56" t="s">
        <v>214</v>
      </c>
      <c r="CO25031" s="52"/>
      <c r="CP25031" s="52"/>
      <c r="CQ25031" s="52"/>
      <c r="CR25031" s="52"/>
      <c r="CS25031" s="52"/>
      <c r="CT25031" s="52"/>
      <c r="CU25031" s="33"/>
      <c r="CV25031" s="33"/>
    </row>
    <row r="25032" spans="74:100">
      <c r="BV25032" s="62"/>
      <c r="BW25032" s="62"/>
      <c r="BX25032" s="62"/>
      <c r="BY25032" s="62"/>
      <c r="BZ25032" s="62"/>
      <c r="CA25032" s="62"/>
      <c r="CB25032" s="62"/>
      <c r="CC25032" s="62"/>
      <c r="CD25032" s="62"/>
      <c r="CE25032" s="62"/>
      <c r="CF25032" s="62"/>
      <c r="CL25032" s="56" t="s">
        <v>13940</v>
      </c>
      <c r="CM25032" s="56" t="s">
        <v>214</v>
      </c>
      <c r="CN25032" s="56" t="s">
        <v>214</v>
      </c>
      <c r="CO25032" s="52"/>
      <c r="CP25032" s="52"/>
      <c r="CQ25032" s="52"/>
      <c r="CR25032" s="52"/>
      <c r="CS25032" s="52"/>
      <c r="CT25032" s="52"/>
      <c r="CU25032" s="33"/>
      <c r="CV25032" s="33"/>
    </row>
    <row r="25033" spans="74:100">
      <c r="BV25033" s="62"/>
      <c r="BW25033" s="62"/>
      <c r="BX25033" s="62"/>
      <c r="BY25033" s="62"/>
      <c r="BZ25033" s="62"/>
      <c r="CA25033" s="62"/>
      <c r="CB25033" s="62"/>
      <c r="CC25033" s="62"/>
      <c r="CD25033" s="62"/>
      <c r="CE25033" s="62"/>
      <c r="CF25033" s="62"/>
      <c r="CL25033" s="56" t="s">
        <v>24899</v>
      </c>
      <c r="CM25033" s="56" t="s">
        <v>216</v>
      </c>
      <c r="CN25033" s="56" t="s">
        <v>216</v>
      </c>
      <c r="CO25033" s="52"/>
      <c r="CP25033" s="52"/>
      <c r="CQ25033" s="52"/>
      <c r="CR25033" s="52"/>
      <c r="CS25033" s="52"/>
      <c r="CT25033" s="52"/>
      <c r="CU25033" s="33"/>
      <c r="CV25033" s="33"/>
    </row>
    <row r="25034" spans="74:100">
      <c r="BV25034" s="62"/>
      <c r="BW25034" s="62"/>
      <c r="BX25034" s="62"/>
      <c r="BY25034" s="62"/>
      <c r="BZ25034" s="62"/>
      <c r="CA25034" s="62"/>
      <c r="CB25034" s="62"/>
      <c r="CC25034" s="62"/>
      <c r="CD25034" s="62"/>
      <c r="CE25034" s="62"/>
      <c r="CF25034" s="62"/>
      <c r="CL25034" s="56" t="s">
        <v>13943</v>
      </c>
      <c r="CM25034" s="56" t="s">
        <v>216</v>
      </c>
      <c r="CN25034" s="56" t="s">
        <v>216</v>
      </c>
      <c r="CO25034" s="52"/>
      <c r="CP25034" s="52"/>
      <c r="CQ25034" s="52"/>
      <c r="CR25034" s="52"/>
      <c r="CS25034" s="52"/>
      <c r="CT25034" s="52"/>
      <c r="CU25034" s="33"/>
      <c r="CV25034" s="33"/>
    </row>
    <row r="25035" spans="74:100">
      <c r="BV25035" s="62"/>
      <c r="BW25035" s="62"/>
      <c r="BX25035" s="62"/>
      <c r="BY25035" s="62"/>
      <c r="BZ25035" s="62"/>
      <c r="CA25035" s="62"/>
      <c r="CB25035" s="62"/>
      <c r="CC25035" s="62"/>
      <c r="CD25035" s="62"/>
      <c r="CE25035" s="62"/>
      <c r="CF25035" s="62"/>
      <c r="CL25035" s="56" t="s">
        <v>13944</v>
      </c>
      <c r="CM25035" s="56" t="s">
        <v>216</v>
      </c>
      <c r="CN25035" s="56" t="s">
        <v>216</v>
      </c>
      <c r="CO25035" s="52"/>
      <c r="CP25035" s="52"/>
      <c r="CQ25035" s="52"/>
      <c r="CR25035" s="52"/>
      <c r="CS25035" s="52"/>
      <c r="CT25035" s="52"/>
      <c r="CU25035" s="33"/>
      <c r="CV25035" s="33"/>
    </row>
    <row r="25036" spans="74:100">
      <c r="BV25036" s="62"/>
      <c r="BW25036" s="62"/>
      <c r="BX25036" s="62"/>
      <c r="BY25036" s="62"/>
      <c r="BZ25036" s="62"/>
      <c r="CA25036" s="62"/>
      <c r="CB25036" s="62"/>
      <c r="CC25036" s="62"/>
      <c r="CD25036" s="62"/>
      <c r="CE25036" s="62"/>
      <c r="CF25036" s="62"/>
      <c r="CL25036" s="56" t="s">
        <v>13948</v>
      </c>
      <c r="CM25036" s="56" t="s">
        <v>217</v>
      </c>
      <c r="CN25036" s="56" t="s">
        <v>217</v>
      </c>
      <c r="CO25036" s="52"/>
      <c r="CP25036" s="52"/>
      <c r="CQ25036" s="52"/>
      <c r="CR25036" s="52"/>
      <c r="CS25036" s="52"/>
      <c r="CT25036" s="52"/>
      <c r="CU25036" s="33"/>
      <c r="CV25036" s="33"/>
    </row>
    <row r="25037" spans="74:100">
      <c r="BV25037" s="62"/>
      <c r="BW25037" s="62"/>
      <c r="BX25037" s="62"/>
      <c r="BY25037" s="62"/>
      <c r="BZ25037" s="62"/>
      <c r="CA25037" s="62"/>
      <c r="CB25037" s="62"/>
      <c r="CC25037" s="62"/>
      <c r="CD25037" s="62"/>
      <c r="CE25037" s="62"/>
      <c r="CF25037" s="62"/>
      <c r="CL25037" s="56" t="s">
        <v>24351</v>
      </c>
      <c r="CM25037" s="56" t="s">
        <v>214</v>
      </c>
      <c r="CN25037" s="56" t="s">
        <v>214</v>
      </c>
      <c r="CO25037" s="52"/>
      <c r="CP25037" s="52"/>
      <c r="CQ25037" s="52"/>
      <c r="CR25037" s="52"/>
      <c r="CS25037" s="52"/>
      <c r="CT25037" s="52"/>
      <c r="CU25037" s="33"/>
      <c r="CV25037" s="33"/>
    </row>
    <row r="25038" spans="74:100">
      <c r="BV25038" s="62"/>
      <c r="BW25038" s="62"/>
      <c r="BX25038" s="62"/>
      <c r="BY25038" s="62"/>
      <c r="BZ25038" s="62"/>
      <c r="CA25038" s="62"/>
      <c r="CB25038" s="62"/>
      <c r="CC25038" s="62"/>
      <c r="CD25038" s="62"/>
      <c r="CE25038" s="62"/>
      <c r="CF25038" s="62"/>
      <c r="CL25038" s="56" t="s">
        <v>13946</v>
      </c>
      <c r="CM25038" s="56" t="s">
        <v>216</v>
      </c>
      <c r="CN25038" s="56" t="s">
        <v>216</v>
      </c>
      <c r="CO25038" s="52"/>
      <c r="CP25038" s="52"/>
      <c r="CQ25038" s="52"/>
      <c r="CR25038" s="52"/>
      <c r="CS25038" s="52"/>
      <c r="CT25038" s="52"/>
      <c r="CU25038" s="33"/>
      <c r="CV25038" s="33"/>
    </row>
    <row r="25039" spans="74:100">
      <c r="BV25039" s="62"/>
      <c r="BW25039" s="62"/>
      <c r="BX25039" s="62"/>
      <c r="BY25039" s="62"/>
      <c r="BZ25039" s="62"/>
      <c r="CA25039" s="62"/>
      <c r="CB25039" s="62"/>
      <c r="CC25039" s="62"/>
      <c r="CD25039" s="62"/>
      <c r="CE25039" s="62"/>
      <c r="CF25039" s="62"/>
      <c r="CL25039" s="56" t="s">
        <v>13936</v>
      </c>
      <c r="CM25039" s="56" t="s">
        <v>216</v>
      </c>
      <c r="CN25039" s="56" t="s">
        <v>216</v>
      </c>
      <c r="CO25039" s="52"/>
      <c r="CP25039" s="52"/>
      <c r="CQ25039" s="52"/>
      <c r="CR25039" s="52"/>
      <c r="CS25039" s="52"/>
      <c r="CT25039" s="52"/>
      <c r="CU25039" s="33"/>
      <c r="CV25039" s="33"/>
    </row>
    <row r="25040" spans="74:100">
      <c r="BV25040" s="62"/>
      <c r="BW25040" s="62"/>
      <c r="BX25040" s="62"/>
      <c r="BY25040" s="62"/>
      <c r="BZ25040" s="62"/>
      <c r="CA25040" s="62"/>
      <c r="CB25040" s="62"/>
      <c r="CC25040" s="62"/>
      <c r="CD25040" s="62"/>
      <c r="CE25040" s="62"/>
      <c r="CF25040" s="62"/>
      <c r="CL25040" s="56" t="s">
        <v>13937</v>
      </c>
      <c r="CM25040" s="56" t="s">
        <v>216</v>
      </c>
      <c r="CN25040" s="56" t="s">
        <v>216</v>
      </c>
      <c r="CO25040" s="52"/>
      <c r="CP25040" s="52"/>
      <c r="CQ25040" s="52"/>
      <c r="CR25040" s="52"/>
      <c r="CS25040" s="52"/>
      <c r="CT25040" s="52"/>
      <c r="CU25040" s="33"/>
      <c r="CV25040" s="33"/>
    </row>
    <row r="25041" spans="74:100">
      <c r="BV25041" s="62"/>
      <c r="BW25041" s="62"/>
      <c r="BX25041" s="62"/>
      <c r="BY25041" s="62"/>
      <c r="BZ25041" s="62"/>
      <c r="CA25041" s="62"/>
      <c r="CB25041" s="62"/>
      <c r="CC25041" s="62"/>
      <c r="CD25041" s="62"/>
      <c r="CE25041" s="62"/>
      <c r="CF25041" s="62"/>
      <c r="CL25041" s="56" t="s">
        <v>26192</v>
      </c>
      <c r="CM25041" s="56" t="s">
        <v>217</v>
      </c>
      <c r="CN25041" s="56" t="s">
        <v>217</v>
      </c>
      <c r="CO25041" s="52"/>
      <c r="CP25041" s="52"/>
      <c r="CQ25041" s="52"/>
      <c r="CR25041" s="52"/>
      <c r="CS25041" s="52"/>
      <c r="CT25041" s="52"/>
      <c r="CU25041" s="33"/>
      <c r="CV25041" s="33"/>
    </row>
    <row r="25042" spans="74:100">
      <c r="BV25042" s="62"/>
      <c r="BW25042" s="62"/>
      <c r="BX25042" s="62"/>
      <c r="BY25042" s="62"/>
      <c r="BZ25042" s="62"/>
      <c r="CA25042" s="62"/>
      <c r="CB25042" s="62"/>
      <c r="CC25042" s="62"/>
      <c r="CD25042" s="62"/>
      <c r="CE25042" s="62"/>
      <c r="CF25042" s="62"/>
      <c r="CL25042" s="56" t="s">
        <v>13947</v>
      </c>
      <c r="CM25042" s="56" t="s">
        <v>217</v>
      </c>
      <c r="CN25042" s="56" t="s">
        <v>217</v>
      </c>
      <c r="CO25042" s="52"/>
      <c r="CP25042" s="52"/>
      <c r="CQ25042" s="52"/>
      <c r="CR25042" s="52"/>
      <c r="CS25042" s="52"/>
      <c r="CT25042" s="52"/>
      <c r="CU25042" s="33"/>
      <c r="CV25042" s="33"/>
    </row>
    <row r="25043" spans="74:100">
      <c r="BV25043" s="62"/>
      <c r="BW25043" s="62"/>
      <c r="BX25043" s="62"/>
      <c r="BY25043" s="62"/>
      <c r="BZ25043" s="62"/>
      <c r="CA25043" s="62"/>
      <c r="CB25043" s="62"/>
      <c r="CC25043" s="62"/>
      <c r="CD25043" s="62"/>
      <c r="CE25043" s="62"/>
      <c r="CF25043" s="62"/>
      <c r="CL25043" s="56" t="s">
        <v>26193</v>
      </c>
      <c r="CM25043" s="56" t="s">
        <v>217</v>
      </c>
      <c r="CN25043" s="56" t="s">
        <v>217</v>
      </c>
      <c r="CO25043" s="52"/>
      <c r="CP25043" s="52"/>
      <c r="CQ25043" s="52"/>
      <c r="CR25043" s="52"/>
      <c r="CS25043" s="52"/>
      <c r="CT25043" s="52"/>
      <c r="CU25043" s="33"/>
      <c r="CV25043" s="33"/>
    </row>
    <row r="25044" spans="74:100">
      <c r="BV25044" s="62"/>
      <c r="BW25044" s="62"/>
      <c r="BX25044" s="62"/>
      <c r="BY25044" s="62"/>
      <c r="BZ25044" s="62"/>
      <c r="CA25044" s="62"/>
      <c r="CB25044" s="62"/>
      <c r="CC25044" s="62"/>
      <c r="CD25044" s="62"/>
      <c r="CE25044" s="62"/>
      <c r="CF25044" s="62"/>
      <c r="CL25044" s="56" t="s">
        <v>13945</v>
      </c>
      <c r="CM25044" s="56" t="s">
        <v>216</v>
      </c>
      <c r="CN25044" s="56" t="s">
        <v>216</v>
      </c>
      <c r="CO25044" s="52"/>
      <c r="CP25044" s="52"/>
      <c r="CQ25044" s="52"/>
      <c r="CR25044" s="52"/>
      <c r="CS25044" s="52"/>
      <c r="CT25044" s="52"/>
      <c r="CU25044" s="33"/>
      <c r="CV25044" s="33"/>
    </row>
    <row r="25045" spans="74:100">
      <c r="BV25045" s="62"/>
      <c r="BW25045" s="62"/>
      <c r="BX25045" s="62"/>
      <c r="BY25045" s="62"/>
      <c r="BZ25045" s="62"/>
      <c r="CA25045" s="62"/>
      <c r="CB25045" s="62"/>
      <c r="CC25045" s="62"/>
      <c r="CD25045" s="62"/>
      <c r="CE25045" s="62"/>
      <c r="CF25045" s="62"/>
      <c r="CL25045" s="56" t="s">
        <v>26194</v>
      </c>
      <c r="CM25045" s="56" t="s">
        <v>216</v>
      </c>
      <c r="CN25045" s="56" t="s">
        <v>216</v>
      </c>
      <c r="CO25045" s="52"/>
      <c r="CP25045" s="52"/>
      <c r="CQ25045" s="52"/>
      <c r="CR25045" s="52"/>
      <c r="CS25045" s="52"/>
      <c r="CT25045" s="52"/>
      <c r="CU25045" s="33"/>
      <c r="CV25045" s="33"/>
    </row>
    <row r="25046" spans="74:100">
      <c r="BV25046" s="62"/>
      <c r="BW25046" s="62"/>
      <c r="BX25046" s="62"/>
      <c r="BY25046" s="62"/>
      <c r="BZ25046" s="62"/>
      <c r="CA25046" s="62"/>
      <c r="CB25046" s="62"/>
      <c r="CC25046" s="62"/>
      <c r="CD25046" s="62"/>
      <c r="CE25046" s="62"/>
      <c r="CF25046" s="62"/>
      <c r="CL25046" s="56" t="s">
        <v>26195</v>
      </c>
      <c r="CM25046" s="56" t="s">
        <v>216</v>
      </c>
      <c r="CN25046" s="56" t="s">
        <v>216</v>
      </c>
      <c r="CO25046" s="52"/>
      <c r="CP25046" s="52"/>
      <c r="CQ25046" s="52"/>
      <c r="CR25046" s="52"/>
      <c r="CS25046" s="52"/>
      <c r="CT25046" s="52"/>
      <c r="CU25046" s="33"/>
      <c r="CV25046" s="33"/>
    </row>
    <row r="25047" spans="74:100">
      <c r="BV25047" s="62"/>
      <c r="BW25047" s="62"/>
      <c r="BX25047" s="62"/>
      <c r="BY25047" s="62"/>
      <c r="BZ25047" s="62"/>
      <c r="CA25047" s="62"/>
      <c r="CB25047" s="62"/>
      <c r="CC25047" s="62"/>
      <c r="CD25047" s="62"/>
      <c r="CE25047" s="62"/>
      <c r="CF25047" s="62"/>
      <c r="CL25047" s="56" t="s">
        <v>26196</v>
      </c>
      <c r="CM25047" s="56" t="s">
        <v>216</v>
      </c>
      <c r="CN25047" s="56" t="s">
        <v>216</v>
      </c>
      <c r="CO25047" s="52"/>
      <c r="CP25047" s="52"/>
      <c r="CQ25047" s="52"/>
      <c r="CR25047" s="52"/>
      <c r="CS25047" s="52"/>
      <c r="CT25047" s="52"/>
      <c r="CU25047" s="33"/>
      <c r="CV25047" s="33"/>
    </row>
    <row r="25048" spans="74:100">
      <c r="BV25048" s="62"/>
      <c r="BW25048" s="62"/>
      <c r="BX25048" s="62"/>
      <c r="BY25048" s="62"/>
      <c r="BZ25048" s="62"/>
      <c r="CA25048" s="62"/>
      <c r="CB25048" s="62"/>
      <c r="CC25048" s="62"/>
      <c r="CD25048" s="62"/>
      <c r="CE25048" s="62"/>
      <c r="CF25048" s="62"/>
      <c r="CL25048" s="56" t="s">
        <v>26197</v>
      </c>
      <c r="CM25048" s="56" t="s">
        <v>216</v>
      </c>
      <c r="CN25048" s="56" t="s">
        <v>216</v>
      </c>
      <c r="CO25048" s="52"/>
      <c r="CP25048" s="52"/>
      <c r="CQ25048" s="52"/>
      <c r="CR25048" s="52"/>
      <c r="CS25048" s="52"/>
      <c r="CT25048" s="52"/>
      <c r="CU25048" s="33"/>
      <c r="CV25048" s="33"/>
    </row>
    <row r="25049" spans="74:100">
      <c r="BV25049" s="62"/>
      <c r="BW25049" s="62"/>
      <c r="BX25049" s="62"/>
      <c r="BY25049" s="62"/>
      <c r="BZ25049" s="62"/>
      <c r="CA25049" s="62"/>
      <c r="CB25049" s="62"/>
      <c r="CC25049" s="62"/>
      <c r="CD25049" s="62"/>
      <c r="CE25049" s="62"/>
      <c r="CF25049" s="62"/>
      <c r="CL25049" s="56" t="s">
        <v>26198</v>
      </c>
      <c r="CM25049" s="56" t="s">
        <v>216</v>
      </c>
      <c r="CN25049" s="56" t="s">
        <v>216</v>
      </c>
      <c r="CO25049" s="52"/>
      <c r="CP25049" s="52"/>
      <c r="CQ25049" s="52"/>
      <c r="CR25049" s="52"/>
      <c r="CS25049" s="52"/>
      <c r="CT25049" s="52"/>
      <c r="CU25049" s="33"/>
      <c r="CV25049" s="33"/>
    </row>
    <row r="25050" spans="74:100">
      <c r="BV25050" s="62"/>
      <c r="BW25050" s="62"/>
      <c r="BX25050" s="62"/>
      <c r="BY25050" s="62"/>
      <c r="BZ25050" s="62"/>
      <c r="CA25050" s="62"/>
      <c r="CB25050" s="62"/>
      <c r="CC25050" s="62"/>
      <c r="CD25050" s="62"/>
      <c r="CE25050" s="62"/>
      <c r="CF25050" s="62"/>
      <c r="CL25050" s="56" t="s">
        <v>13950</v>
      </c>
      <c r="CM25050" s="56" t="s">
        <v>216</v>
      </c>
      <c r="CN25050" s="56" t="s">
        <v>216</v>
      </c>
      <c r="CO25050" s="52"/>
      <c r="CP25050" s="52"/>
      <c r="CQ25050" s="52"/>
      <c r="CR25050" s="52"/>
      <c r="CS25050" s="52"/>
      <c r="CT25050" s="52"/>
      <c r="CU25050" s="33"/>
      <c r="CV25050" s="33"/>
    </row>
    <row r="25051" spans="74:100">
      <c r="BV25051" s="62"/>
      <c r="BW25051" s="62"/>
      <c r="BX25051" s="62"/>
      <c r="BY25051" s="62"/>
      <c r="BZ25051" s="62"/>
      <c r="CA25051" s="62"/>
      <c r="CB25051" s="62"/>
      <c r="CC25051" s="62"/>
      <c r="CD25051" s="62"/>
      <c r="CE25051" s="62"/>
      <c r="CF25051" s="62"/>
      <c r="CL25051" s="56" t="s">
        <v>26199</v>
      </c>
      <c r="CM25051" s="56" t="s">
        <v>216</v>
      </c>
      <c r="CN25051" s="56" t="s">
        <v>216</v>
      </c>
      <c r="CO25051" s="52"/>
      <c r="CP25051" s="52"/>
      <c r="CQ25051" s="52"/>
      <c r="CR25051" s="52"/>
      <c r="CS25051" s="52"/>
      <c r="CT25051" s="52"/>
      <c r="CU25051" s="33"/>
      <c r="CV25051" s="33"/>
    </row>
    <row r="25052" spans="74:100">
      <c r="BV25052" s="62"/>
      <c r="BW25052" s="62"/>
      <c r="BX25052" s="62"/>
      <c r="BY25052" s="62"/>
      <c r="BZ25052" s="62"/>
      <c r="CA25052" s="62"/>
      <c r="CB25052" s="62"/>
      <c r="CC25052" s="62"/>
      <c r="CD25052" s="62"/>
      <c r="CE25052" s="62"/>
      <c r="CF25052" s="62"/>
      <c r="CL25052" s="56" t="s">
        <v>24352</v>
      </c>
      <c r="CM25052" s="56" t="s">
        <v>216</v>
      </c>
      <c r="CN25052" s="56" t="s">
        <v>216</v>
      </c>
      <c r="CO25052" s="52"/>
      <c r="CP25052" s="52"/>
      <c r="CQ25052" s="52"/>
      <c r="CR25052" s="52"/>
      <c r="CS25052" s="52"/>
      <c r="CT25052" s="52"/>
      <c r="CU25052" s="33"/>
      <c r="CV25052" s="33"/>
    </row>
    <row r="25053" spans="74:100">
      <c r="BV25053" s="62"/>
      <c r="BW25053" s="62"/>
      <c r="BX25053" s="62"/>
      <c r="BY25053" s="62"/>
      <c r="BZ25053" s="62"/>
      <c r="CA25053" s="62"/>
      <c r="CB25053" s="62"/>
      <c r="CC25053" s="62"/>
      <c r="CD25053" s="62"/>
      <c r="CE25053" s="62"/>
      <c r="CF25053" s="62"/>
      <c r="CL25053" s="56" t="s">
        <v>2220</v>
      </c>
      <c r="CM25053" s="56" t="s">
        <v>216</v>
      </c>
      <c r="CN25053" s="56" t="s">
        <v>216</v>
      </c>
      <c r="CO25053" s="52"/>
      <c r="CP25053" s="52"/>
      <c r="CQ25053" s="52"/>
      <c r="CR25053" s="52"/>
      <c r="CS25053" s="52"/>
      <c r="CT25053" s="52"/>
      <c r="CU25053" s="33"/>
      <c r="CV25053" s="33"/>
    </row>
    <row r="25054" spans="74:100">
      <c r="BV25054" s="62"/>
      <c r="BW25054" s="62"/>
      <c r="BX25054" s="62"/>
      <c r="BY25054" s="62"/>
      <c r="BZ25054" s="62"/>
      <c r="CA25054" s="62"/>
      <c r="CB25054" s="62"/>
      <c r="CC25054" s="62"/>
      <c r="CD25054" s="62"/>
      <c r="CE25054" s="62"/>
      <c r="CF25054" s="62"/>
      <c r="CL25054" s="35" t="s">
        <v>13952</v>
      </c>
      <c r="CM25054" s="35" t="s">
        <v>217</v>
      </c>
      <c r="CN25054" s="35" t="s">
        <v>217</v>
      </c>
      <c r="CO25054" s="52"/>
      <c r="CP25054" s="52"/>
      <c r="CQ25054" s="52"/>
      <c r="CR25054" s="52"/>
      <c r="CS25054" s="52"/>
      <c r="CT25054" s="52"/>
      <c r="CU25054" s="33"/>
      <c r="CV25054" s="33"/>
    </row>
    <row r="25055" spans="74:100">
      <c r="BV25055" s="62"/>
      <c r="BW25055" s="62"/>
      <c r="BX25055" s="62"/>
      <c r="BY25055" s="62"/>
      <c r="BZ25055" s="62"/>
      <c r="CA25055" s="62"/>
      <c r="CB25055" s="62"/>
      <c r="CC25055" s="62"/>
      <c r="CD25055" s="62"/>
      <c r="CE25055" s="62"/>
      <c r="CF25055" s="62"/>
      <c r="CL25055" s="56" t="s">
        <v>13951</v>
      </c>
      <c r="CM25055" s="56" t="s">
        <v>216</v>
      </c>
      <c r="CN25055" s="56" t="s">
        <v>216</v>
      </c>
      <c r="CO25055" s="52"/>
      <c r="CP25055" s="52"/>
      <c r="CQ25055" s="52"/>
      <c r="CR25055" s="52"/>
      <c r="CS25055" s="52"/>
      <c r="CT25055" s="52"/>
      <c r="CU25055" s="33"/>
      <c r="CV25055" s="33"/>
    </row>
    <row r="25056" spans="74:100">
      <c r="BV25056" s="62"/>
      <c r="BW25056" s="62"/>
      <c r="BX25056" s="62"/>
      <c r="BY25056" s="62"/>
      <c r="BZ25056" s="62"/>
      <c r="CA25056" s="62"/>
      <c r="CB25056" s="62"/>
      <c r="CC25056" s="62"/>
      <c r="CD25056" s="62"/>
      <c r="CE25056" s="62"/>
      <c r="CF25056" s="62"/>
      <c r="CL25056" s="56" t="s">
        <v>14101</v>
      </c>
      <c r="CM25056" s="56" t="s">
        <v>213</v>
      </c>
      <c r="CN25056" s="56" t="s">
        <v>213</v>
      </c>
      <c r="CO25056" s="52"/>
      <c r="CP25056" s="52"/>
      <c r="CQ25056" s="52"/>
      <c r="CR25056" s="52"/>
      <c r="CS25056" s="52"/>
      <c r="CT25056" s="52"/>
      <c r="CU25056" s="33"/>
      <c r="CV25056" s="33"/>
    </row>
    <row r="25057" spans="74:100">
      <c r="BV25057" s="62"/>
      <c r="BW25057" s="62"/>
      <c r="BX25057" s="62"/>
      <c r="BY25057" s="62"/>
      <c r="BZ25057" s="62"/>
      <c r="CA25057" s="62"/>
      <c r="CB25057" s="62"/>
      <c r="CC25057" s="62"/>
      <c r="CD25057" s="62"/>
      <c r="CE25057" s="62"/>
      <c r="CF25057" s="62"/>
      <c r="CL25057" s="56" t="s">
        <v>13976</v>
      </c>
      <c r="CM25057" s="56" t="s">
        <v>216</v>
      </c>
      <c r="CN25057" s="56" t="s">
        <v>216</v>
      </c>
      <c r="CO25057" s="52"/>
      <c r="CP25057" s="52"/>
      <c r="CQ25057" s="52"/>
      <c r="CR25057" s="52"/>
      <c r="CS25057" s="52"/>
      <c r="CT25057" s="52"/>
      <c r="CU25057" s="33"/>
      <c r="CV25057" s="33"/>
    </row>
    <row r="25058" spans="74:100">
      <c r="BV25058" s="62"/>
      <c r="BW25058" s="62"/>
      <c r="BX25058" s="62"/>
      <c r="BY25058" s="62"/>
      <c r="BZ25058" s="62"/>
      <c r="CA25058" s="62"/>
      <c r="CB25058" s="62"/>
      <c r="CC25058" s="62"/>
      <c r="CD25058" s="62"/>
      <c r="CE25058" s="62"/>
      <c r="CF25058" s="62"/>
      <c r="CL25058" s="35" t="s">
        <v>14067</v>
      </c>
      <c r="CM25058" s="35" t="s">
        <v>217</v>
      </c>
      <c r="CN25058" s="35" t="s">
        <v>217</v>
      </c>
      <c r="CO25058" s="52"/>
      <c r="CP25058" s="52"/>
      <c r="CQ25058" s="52"/>
      <c r="CR25058" s="52"/>
      <c r="CS25058" s="52"/>
      <c r="CT25058" s="52"/>
      <c r="CU25058" s="33"/>
      <c r="CV25058" s="33"/>
    </row>
    <row r="25059" spans="74:100">
      <c r="BV25059" s="62"/>
      <c r="BW25059" s="62"/>
      <c r="BX25059" s="62"/>
      <c r="BY25059" s="62"/>
      <c r="BZ25059" s="62"/>
      <c r="CA25059" s="62"/>
      <c r="CB25059" s="62"/>
      <c r="CC25059" s="62"/>
      <c r="CD25059" s="62"/>
      <c r="CE25059" s="62"/>
      <c r="CF25059" s="62"/>
      <c r="CL25059" s="56" t="s">
        <v>14107</v>
      </c>
      <c r="CM25059" s="56" t="s">
        <v>215</v>
      </c>
      <c r="CN25059" s="56" t="s">
        <v>215</v>
      </c>
      <c r="CO25059" s="52"/>
      <c r="CP25059" s="52"/>
      <c r="CQ25059" s="52"/>
      <c r="CR25059" s="52"/>
      <c r="CS25059" s="52"/>
      <c r="CT25059" s="52"/>
      <c r="CU25059" s="33"/>
      <c r="CV25059" s="33"/>
    </row>
    <row r="25060" spans="74:100">
      <c r="BV25060" s="62"/>
      <c r="BW25060" s="62"/>
      <c r="BX25060" s="62"/>
      <c r="BY25060" s="62"/>
      <c r="BZ25060" s="62"/>
      <c r="CA25060" s="62"/>
      <c r="CB25060" s="62"/>
      <c r="CC25060" s="62"/>
      <c r="CD25060" s="62"/>
      <c r="CE25060" s="62"/>
      <c r="CF25060" s="62"/>
      <c r="CL25060" s="56" t="s">
        <v>2222</v>
      </c>
      <c r="CM25060" s="56" t="s">
        <v>213</v>
      </c>
      <c r="CN25060" s="56" t="s">
        <v>213</v>
      </c>
      <c r="CO25060" s="52"/>
      <c r="CP25060" s="52"/>
      <c r="CQ25060" s="52"/>
      <c r="CR25060" s="52"/>
      <c r="CS25060" s="52"/>
      <c r="CT25060" s="52"/>
      <c r="CU25060" s="33"/>
      <c r="CV25060" s="33"/>
    </row>
    <row r="25061" spans="74:100">
      <c r="BV25061" s="62"/>
      <c r="BW25061" s="62"/>
      <c r="BX25061" s="62"/>
      <c r="BY25061" s="62"/>
      <c r="BZ25061" s="62"/>
      <c r="CA25061" s="62"/>
      <c r="CB25061" s="62"/>
      <c r="CC25061" s="62"/>
      <c r="CD25061" s="62"/>
      <c r="CE25061" s="62"/>
      <c r="CF25061" s="62"/>
      <c r="CL25061" s="56" t="s">
        <v>13969</v>
      </c>
      <c r="CM25061" s="56" t="s">
        <v>213</v>
      </c>
      <c r="CN25061" s="56" t="s">
        <v>213</v>
      </c>
      <c r="CO25061" s="52"/>
      <c r="CP25061" s="52"/>
      <c r="CQ25061" s="52"/>
      <c r="CR25061" s="52"/>
      <c r="CS25061" s="52"/>
      <c r="CT25061" s="52"/>
      <c r="CU25061" s="33"/>
      <c r="CV25061" s="33"/>
    </row>
    <row r="25062" spans="74:100">
      <c r="BV25062" s="62"/>
      <c r="BW25062" s="62"/>
      <c r="BX25062" s="62"/>
      <c r="BY25062" s="62"/>
      <c r="BZ25062" s="62"/>
      <c r="CA25062" s="62"/>
      <c r="CB25062" s="62"/>
      <c r="CC25062" s="62"/>
      <c r="CD25062" s="62"/>
      <c r="CE25062" s="62"/>
      <c r="CF25062" s="62"/>
      <c r="CL25062" s="56" t="s">
        <v>13960</v>
      </c>
      <c r="CM25062" s="56" t="s">
        <v>213</v>
      </c>
      <c r="CN25062" s="56" t="s">
        <v>213</v>
      </c>
      <c r="CO25062" s="52"/>
      <c r="CP25062" s="52"/>
      <c r="CQ25062" s="52"/>
      <c r="CR25062" s="52"/>
      <c r="CS25062" s="52"/>
      <c r="CT25062" s="52"/>
      <c r="CU25062" s="33"/>
      <c r="CV25062" s="33"/>
    </row>
    <row r="25063" spans="74:100">
      <c r="BV25063" s="62"/>
      <c r="BW25063" s="62"/>
      <c r="BX25063" s="62"/>
      <c r="BY25063" s="62"/>
      <c r="BZ25063" s="62"/>
      <c r="CA25063" s="62"/>
      <c r="CB25063" s="62"/>
      <c r="CC25063" s="62"/>
      <c r="CD25063" s="62"/>
      <c r="CE25063" s="62"/>
      <c r="CF25063" s="62"/>
      <c r="CL25063" s="56" t="s">
        <v>5975</v>
      </c>
      <c r="CM25063" s="56" t="s">
        <v>213</v>
      </c>
      <c r="CN25063" s="56" t="s">
        <v>213</v>
      </c>
      <c r="CO25063" s="52"/>
      <c r="CP25063" s="52"/>
      <c r="CQ25063" s="52"/>
      <c r="CR25063" s="52"/>
      <c r="CS25063" s="52"/>
      <c r="CT25063" s="52"/>
      <c r="CU25063" s="33"/>
      <c r="CV25063" s="33"/>
    </row>
    <row r="25064" spans="74:100">
      <c r="BV25064" s="62"/>
      <c r="BW25064" s="62"/>
      <c r="BX25064" s="62"/>
      <c r="BY25064" s="62"/>
      <c r="BZ25064" s="62"/>
      <c r="CA25064" s="62"/>
      <c r="CB25064" s="62"/>
      <c r="CC25064" s="62"/>
      <c r="CD25064" s="62"/>
      <c r="CE25064" s="62"/>
      <c r="CF25064" s="62"/>
      <c r="CL25064" s="56" t="s">
        <v>13970</v>
      </c>
      <c r="CM25064" s="56" t="s">
        <v>213</v>
      </c>
      <c r="CN25064" s="56" t="s">
        <v>213</v>
      </c>
      <c r="CO25064" s="52"/>
      <c r="CP25064" s="52"/>
      <c r="CQ25064" s="52"/>
      <c r="CR25064" s="52"/>
      <c r="CS25064" s="52"/>
      <c r="CT25064" s="52"/>
      <c r="CU25064" s="33"/>
      <c r="CV25064" s="33"/>
    </row>
    <row r="25065" spans="74:100">
      <c r="BV25065" s="62"/>
      <c r="BW25065" s="62"/>
      <c r="BX25065" s="62"/>
      <c r="BY25065" s="62"/>
      <c r="BZ25065" s="62"/>
      <c r="CA25065" s="62"/>
      <c r="CB25065" s="62"/>
      <c r="CC25065" s="62"/>
      <c r="CD25065" s="62"/>
      <c r="CE25065" s="62"/>
      <c r="CF25065" s="62"/>
      <c r="CL25065" s="56" t="s">
        <v>5976</v>
      </c>
      <c r="CM25065" s="56" t="s">
        <v>213</v>
      </c>
      <c r="CN25065" s="56" t="s">
        <v>213</v>
      </c>
      <c r="CO25065" s="52"/>
      <c r="CP25065" s="52"/>
      <c r="CQ25065" s="52"/>
      <c r="CR25065" s="52"/>
      <c r="CS25065" s="52"/>
      <c r="CT25065" s="52"/>
      <c r="CU25065" s="33"/>
      <c r="CV25065" s="33"/>
    </row>
    <row r="25066" spans="74:100">
      <c r="BV25066" s="62"/>
      <c r="BW25066" s="62"/>
      <c r="BX25066" s="62"/>
      <c r="BY25066" s="62"/>
      <c r="BZ25066" s="62"/>
      <c r="CA25066" s="62"/>
      <c r="CB25066" s="62"/>
      <c r="CC25066" s="62"/>
      <c r="CD25066" s="62"/>
      <c r="CE25066" s="62"/>
      <c r="CF25066" s="62"/>
      <c r="CL25066" s="56" t="s">
        <v>5978</v>
      </c>
      <c r="CM25066" s="56" t="s">
        <v>216</v>
      </c>
      <c r="CN25066" s="56" t="s">
        <v>216</v>
      </c>
      <c r="CO25066" s="52"/>
      <c r="CP25066" s="52"/>
      <c r="CQ25066" s="52"/>
      <c r="CR25066" s="52"/>
      <c r="CS25066" s="52"/>
      <c r="CT25066" s="52"/>
      <c r="CU25066" s="33"/>
      <c r="CV25066" s="33"/>
    </row>
    <row r="25067" spans="74:100">
      <c r="BV25067" s="62"/>
      <c r="BW25067" s="62"/>
      <c r="BX25067" s="62"/>
      <c r="BY25067" s="62"/>
      <c r="BZ25067" s="62"/>
      <c r="CA25067" s="62"/>
      <c r="CB25067" s="62"/>
      <c r="CC25067" s="62"/>
      <c r="CD25067" s="62"/>
      <c r="CE25067" s="62"/>
      <c r="CF25067" s="62"/>
      <c r="CL25067" s="56" t="s">
        <v>2223</v>
      </c>
      <c r="CM25067" s="56" t="s">
        <v>213</v>
      </c>
      <c r="CN25067" s="56" t="s">
        <v>213</v>
      </c>
      <c r="CO25067" s="52"/>
      <c r="CP25067" s="52"/>
      <c r="CQ25067" s="52"/>
      <c r="CR25067" s="52"/>
      <c r="CS25067" s="52"/>
      <c r="CT25067" s="52"/>
      <c r="CU25067" s="33"/>
      <c r="CV25067" s="33"/>
    </row>
    <row r="25068" spans="74:100">
      <c r="BV25068" s="62"/>
      <c r="BW25068" s="62"/>
      <c r="BX25068" s="62"/>
      <c r="BY25068" s="62"/>
      <c r="BZ25068" s="62"/>
      <c r="CA25068" s="62"/>
      <c r="CB25068" s="62"/>
      <c r="CC25068" s="62"/>
      <c r="CD25068" s="62"/>
      <c r="CE25068" s="62"/>
      <c r="CF25068" s="62"/>
      <c r="CL25068" s="56" t="s">
        <v>13980</v>
      </c>
      <c r="CM25068" s="56" t="s">
        <v>213</v>
      </c>
      <c r="CN25068" s="56" t="s">
        <v>213</v>
      </c>
      <c r="CO25068" s="52"/>
      <c r="CP25068" s="52"/>
      <c r="CQ25068" s="52"/>
      <c r="CR25068" s="52"/>
      <c r="CS25068" s="52"/>
      <c r="CT25068" s="52"/>
      <c r="CU25068" s="33"/>
      <c r="CV25068" s="33"/>
    </row>
    <row r="25069" spans="74:100">
      <c r="BV25069" s="62"/>
      <c r="BW25069" s="62"/>
      <c r="BX25069" s="62"/>
      <c r="BY25069" s="62"/>
      <c r="BZ25069" s="62"/>
      <c r="CA25069" s="62"/>
      <c r="CB25069" s="62"/>
      <c r="CC25069" s="62"/>
      <c r="CD25069" s="62"/>
      <c r="CE25069" s="62"/>
      <c r="CF25069" s="62"/>
      <c r="CL25069" s="56" t="s">
        <v>13981</v>
      </c>
      <c r="CM25069" s="56" t="s">
        <v>213</v>
      </c>
      <c r="CN25069" s="56" t="s">
        <v>213</v>
      </c>
      <c r="CO25069" s="52"/>
      <c r="CP25069" s="52"/>
      <c r="CQ25069" s="52"/>
      <c r="CR25069" s="52"/>
      <c r="CS25069" s="52"/>
      <c r="CT25069" s="52"/>
      <c r="CU25069" s="33"/>
      <c r="CV25069" s="33"/>
    </row>
    <row r="25070" spans="74:100">
      <c r="BV25070" s="62"/>
      <c r="BW25070" s="62"/>
      <c r="BX25070" s="62"/>
      <c r="BY25070" s="62"/>
      <c r="BZ25070" s="62"/>
      <c r="CA25070" s="62"/>
      <c r="CB25070" s="62"/>
      <c r="CC25070" s="62"/>
      <c r="CD25070" s="62"/>
      <c r="CE25070" s="62"/>
      <c r="CF25070" s="62"/>
      <c r="CL25070" s="35" t="s">
        <v>13954</v>
      </c>
      <c r="CM25070" s="35" t="s">
        <v>217</v>
      </c>
      <c r="CN25070" s="35" t="s">
        <v>217</v>
      </c>
      <c r="CO25070" s="52"/>
      <c r="CP25070" s="52"/>
      <c r="CQ25070" s="52"/>
      <c r="CR25070" s="52"/>
      <c r="CS25070" s="52"/>
      <c r="CT25070" s="52"/>
      <c r="CU25070" s="33"/>
      <c r="CV25070" s="33"/>
    </row>
    <row r="25071" spans="74:100">
      <c r="BV25071" s="62"/>
      <c r="BW25071" s="62"/>
      <c r="BX25071" s="62"/>
      <c r="BY25071" s="62"/>
      <c r="BZ25071" s="62"/>
      <c r="CA25071" s="62"/>
      <c r="CB25071" s="62"/>
      <c r="CC25071" s="62"/>
      <c r="CD25071" s="62"/>
      <c r="CE25071" s="62"/>
      <c r="CF25071" s="62"/>
      <c r="CL25071" s="56" t="s">
        <v>14108</v>
      </c>
      <c r="CM25071" s="56" t="s">
        <v>215</v>
      </c>
      <c r="CN25071" s="56" t="s">
        <v>215</v>
      </c>
      <c r="CO25071" s="52"/>
      <c r="CP25071" s="52"/>
      <c r="CQ25071" s="52"/>
      <c r="CR25071" s="52"/>
      <c r="CS25071" s="52"/>
      <c r="CT25071" s="52"/>
      <c r="CU25071" s="33"/>
      <c r="CV25071" s="33"/>
    </row>
    <row r="25072" spans="74:100">
      <c r="BV25072" s="62"/>
      <c r="BW25072" s="62"/>
      <c r="BX25072" s="62"/>
      <c r="BY25072" s="62"/>
      <c r="BZ25072" s="62"/>
      <c r="CA25072" s="62"/>
      <c r="CB25072" s="62"/>
      <c r="CC25072" s="62"/>
      <c r="CD25072" s="62"/>
      <c r="CE25072" s="62"/>
      <c r="CF25072" s="62"/>
      <c r="CL25072" s="35" t="s">
        <v>13990</v>
      </c>
      <c r="CM25072" s="35" t="s">
        <v>217</v>
      </c>
      <c r="CN25072" s="35" t="s">
        <v>217</v>
      </c>
      <c r="CO25072" s="52"/>
      <c r="CP25072" s="52"/>
      <c r="CQ25072" s="52"/>
      <c r="CR25072" s="52"/>
      <c r="CS25072" s="52"/>
      <c r="CT25072" s="52"/>
      <c r="CU25072" s="33"/>
      <c r="CV25072" s="33"/>
    </row>
    <row r="25073" spans="74:100">
      <c r="BV25073" s="62"/>
      <c r="BW25073" s="62"/>
      <c r="BX25073" s="62"/>
      <c r="BY25073" s="62"/>
      <c r="BZ25073" s="62"/>
      <c r="CA25073" s="62"/>
      <c r="CB25073" s="62"/>
      <c r="CC25073" s="62"/>
      <c r="CD25073" s="62"/>
      <c r="CE25073" s="62"/>
      <c r="CF25073" s="62"/>
      <c r="CL25073" s="56" t="s">
        <v>14109</v>
      </c>
      <c r="CM25073" s="56" t="s">
        <v>215</v>
      </c>
      <c r="CN25073" s="56" t="s">
        <v>215</v>
      </c>
      <c r="CO25073" s="52"/>
      <c r="CP25073" s="52"/>
      <c r="CQ25073" s="52"/>
      <c r="CR25073" s="52"/>
      <c r="CS25073" s="52"/>
      <c r="CT25073" s="52"/>
      <c r="CU25073" s="33"/>
      <c r="CV25073" s="33"/>
    </row>
    <row r="25074" spans="74:100">
      <c r="BV25074" s="62"/>
      <c r="BW25074" s="62"/>
      <c r="BX25074" s="62"/>
      <c r="BY25074" s="62"/>
      <c r="BZ25074" s="62"/>
      <c r="CA25074" s="62"/>
      <c r="CB25074" s="62"/>
      <c r="CC25074" s="62"/>
      <c r="CD25074" s="62"/>
      <c r="CE25074" s="62"/>
      <c r="CF25074" s="62"/>
      <c r="CL25074" s="56" t="s">
        <v>26200</v>
      </c>
      <c r="CM25074" s="56" t="s">
        <v>216</v>
      </c>
      <c r="CN25074" s="56" t="s">
        <v>216</v>
      </c>
      <c r="CO25074" s="52"/>
      <c r="CP25074" s="52"/>
      <c r="CQ25074" s="52"/>
      <c r="CR25074" s="52"/>
      <c r="CS25074" s="52"/>
      <c r="CT25074" s="52"/>
      <c r="CU25074" s="33"/>
      <c r="CV25074" s="33"/>
    </row>
    <row r="25075" spans="74:100">
      <c r="BV25075" s="62"/>
      <c r="BW25075" s="62"/>
      <c r="BX25075" s="62"/>
      <c r="BY25075" s="62"/>
      <c r="BZ25075" s="62"/>
      <c r="CA25075" s="62"/>
      <c r="CB25075" s="62"/>
      <c r="CC25075" s="62"/>
      <c r="CD25075" s="62"/>
      <c r="CE25075" s="62"/>
      <c r="CF25075" s="62"/>
      <c r="CL25075" s="56" t="s">
        <v>26201</v>
      </c>
      <c r="CM25075" s="56" t="s">
        <v>216</v>
      </c>
      <c r="CN25075" s="56" t="s">
        <v>216</v>
      </c>
      <c r="CO25075" s="52"/>
      <c r="CP25075" s="52"/>
      <c r="CQ25075" s="52"/>
      <c r="CR25075" s="52"/>
      <c r="CS25075" s="52"/>
      <c r="CT25075" s="52"/>
      <c r="CU25075" s="33"/>
      <c r="CV25075" s="33"/>
    </row>
    <row r="25076" spans="74:100">
      <c r="BV25076" s="62"/>
      <c r="BW25076" s="62"/>
      <c r="BX25076" s="62"/>
      <c r="BY25076" s="62"/>
      <c r="BZ25076" s="62"/>
      <c r="CA25076" s="62"/>
      <c r="CB25076" s="62"/>
      <c r="CC25076" s="62"/>
      <c r="CD25076" s="62"/>
      <c r="CE25076" s="62"/>
      <c r="CF25076" s="62"/>
      <c r="CL25076" s="56" t="s">
        <v>26202</v>
      </c>
      <c r="CM25076" s="56" t="s">
        <v>216</v>
      </c>
      <c r="CN25076" s="56" t="s">
        <v>216</v>
      </c>
      <c r="CO25076" s="52"/>
      <c r="CP25076" s="52"/>
      <c r="CQ25076" s="52"/>
      <c r="CR25076" s="52"/>
      <c r="CS25076" s="52"/>
      <c r="CT25076" s="52"/>
      <c r="CU25076" s="33"/>
      <c r="CV25076" s="33"/>
    </row>
    <row r="25077" spans="74:100">
      <c r="BV25077" s="62"/>
      <c r="BW25077" s="62"/>
      <c r="BX25077" s="62"/>
      <c r="BY25077" s="62"/>
      <c r="BZ25077" s="62"/>
      <c r="CA25077" s="62"/>
      <c r="CB25077" s="62"/>
      <c r="CC25077" s="62"/>
      <c r="CD25077" s="62"/>
      <c r="CE25077" s="62"/>
      <c r="CF25077" s="62"/>
      <c r="CL25077" s="56" t="s">
        <v>26203</v>
      </c>
      <c r="CM25077" s="56" t="s">
        <v>216</v>
      </c>
      <c r="CN25077" s="56" t="s">
        <v>216</v>
      </c>
      <c r="CO25077" s="52"/>
      <c r="CP25077" s="52"/>
      <c r="CQ25077" s="52"/>
      <c r="CR25077" s="52"/>
      <c r="CS25077" s="52"/>
      <c r="CT25077" s="52"/>
      <c r="CU25077" s="33"/>
      <c r="CV25077" s="33"/>
    </row>
    <row r="25078" spans="74:100">
      <c r="BV25078" s="62"/>
      <c r="BW25078" s="62"/>
      <c r="BX25078" s="62"/>
      <c r="BY25078" s="62"/>
      <c r="BZ25078" s="62"/>
      <c r="CA25078" s="62"/>
      <c r="CB25078" s="62"/>
      <c r="CC25078" s="62"/>
      <c r="CD25078" s="62"/>
      <c r="CE25078" s="62"/>
      <c r="CF25078" s="62"/>
      <c r="CL25078" s="56" t="s">
        <v>24353</v>
      </c>
      <c r="CM25078" s="56" t="s">
        <v>216</v>
      </c>
      <c r="CN25078" s="56" t="s">
        <v>216</v>
      </c>
      <c r="CO25078" s="52"/>
      <c r="CP25078" s="52"/>
      <c r="CQ25078" s="52"/>
      <c r="CR25078" s="52"/>
      <c r="CS25078" s="52"/>
      <c r="CT25078" s="52"/>
      <c r="CU25078" s="33"/>
      <c r="CV25078" s="33"/>
    </row>
    <row r="25079" spans="74:100">
      <c r="BV25079" s="62"/>
      <c r="BW25079" s="62"/>
      <c r="BX25079" s="62"/>
      <c r="BY25079" s="62"/>
      <c r="BZ25079" s="62"/>
      <c r="CA25079" s="62"/>
      <c r="CB25079" s="62"/>
      <c r="CC25079" s="62"/>
      <c r="CD25079" s="62"/>
      <c r="CE25079" s="62"/>
      <c r="CF25079" s="62"/>
      <c r="CL25079" s="56" t="s">
        <v>26204</v>
      </c>
      <c r="CM25079" s="56" t="s">
        <v>216</v>
      </c>
      <c r="CN25079" s="56" t="s">
        <v>216</v>
      </c>
      <c r="CO25079" s="52"/>
      <c r="CP25079" s="52"/>
      <c r="CQ25079" s="52"/>
      <c r="CR25079" s="52"/>
      <c r="CS25079" s="52"/>
      <c r="CT25079" s="52"/>
      <c r="CU25079" s="33"/>
      <c r="CV25079" s="33"/>
    </row>
    <row r="25080" spans="74:100">
      <c r="BV25080" s="62"/>
      <c r="BW25080" s="62"/>
      <c r="BX25080" s="62"/>
      <c r="BY25080" s="62"/>
      <c r="BZ25080" s="62"/>
      <c r="CA25080" s="62"/>
      <c r="CB25080" s="62"/>
      <c r="CC25080" s="62"/>
      <c r="CD25080" s="62"/>
      <c r="CE25080" s="62"/>
      <c r="CF25080" s="62"/>
      <c r="CL25080" s="56" t="s">
        <v>26205</v>
      </c>
      <c r="CM25080" s="56" t="s">
        <v>216</v>
      </c>
      <c r="CN25080" s="56" t="s">
        <v>216</v>
      </c>
      <c r="CO25080" s="52"/>
      <c r="CP25080" s="52"/>
      <c r="CQ25080" s="52"/>
      <c r="CR25080" s="52"/>
      <c r="CS25080" s="52"/>
      <c r="CT25080" s="52"/>
      <c r="CU25080" s="33"/>
      <c r="CV25080" s="33"/>
    </row>
    <row r="25081" spans="74:100">
      <c r="BV25081" s="62"/>
      <c r="BW25081" s="62"/>
      <c r="BX25081" s="62"/>
      <c r="BY25081" s="62"/>
      <c r="BZ25081" s="62"/>
      <c r="CA25081" s="62"/>
      <c r="CB25081" s="62"/>
      <c r="CC25081" s="62"/>
      <c r="CD25081" s="62"/>
      <c r="CE25081" s="62"/>
      <c r="CF25081" s="62"/>
      <c r="CL25081" s="56" t="s">
        <v>13992</v>
      </c>
      <c r="CM25081" s="56" t="s">
        <v>216</v>
      </c>
      <c r="CN25081" s="56" t="s">
        <v>216</v>
      </c>
      <c r="CO25081" s="52"/>
      <c r="CP25081" s="52"/>
      <c r="CQ25081" s="52"/>
      <c r="CR25081" s="52"/>
      <c r="CS25081" s="52"/>
      <c r="CT25081" s="52"/>
      <c r="CU25081" s="33"/>
      <c r="CV25081" s="33"/>
    </row>
    <row r="25082" spans="74:100">
      <c r="BV25082" s="62"/>
      <c r="BW25082" s="62"/>
      <c r="BX25082" s="62"/>
      <c r="BY25082" s="62"/>
      <c r="BZ25082" s="62"/>
      <c r="CA25082" s="62"/>
      <c r="CB25082" s="62"/>
      <c r="CC25082" s="62"/>
      <c r="CD25082" s="62"/>
      <c r="CE25082" s="62"/>
      <c r="CF25082" s="62"/>
      <c r="CL25082" s="56" t="s">
        <v>13977</v>
      </c>
      <c r="CM25082" s="56" t="s">
        <v>216</v>
      </c>
      <c r="CN25082" s="56" t="s">
        <v>216</v>
      </c>
      <c r="CO25082" s="52"/>
      <c r="CP25082" s="52"/>
      <c r="CQ25082" s="52"/>
      <c r="CR25082" s="52"/>
      <c r="CS25082" s="52"/>
      <c r="CT25082" s="52"/>
      <c r="CU25082" s="33"/>
      <c r="CV25082" s="33"/>
    </row>
    <row r="25083" spans="74:100">
      <c r="BV25083" s="62"/>
      <c r="BW25083" s="62"/>
      <c r="BX25083" s="62"/>
      <c r="BY25083" s="62"/>
      <c r="BZ25083" s="62"/>
      <c r="CA25083" s="62"/>
      <c r="CB25083" s="62"/>
      <c r="CC25083" s="62"/>
      <c r="CD25083" s="62"/>
      <c r="CE25083" s="62"/>
      <c r="CF25083" s="62"/>
      <c r="CL25083" s="56" t="s">
        <v>24354</v>
      </c>
      <c r="CM25083" s="56" t="s">
        <v>216</v>
      </c>
      <c r="CN25083" s="56" t="s">
        <v>216</v>
      </c>
      <c r="CO25083" s="52"/>
      <c r="CP25083" s="52"/>
      <c r="CQ25083" s="52"/>
      <c r="CR25083" s="52"/>
      <c r="CS25083" s="52"/>
      <c r="CT25083" s="52"/>
      <c r="CU25083" s="33"/>
      <c r="CV25083" s="33"/>
    </row>
    <row r="25084" spans="74:100">
      <c r="BV25084" s="62"/>
      <c r="BW25084" s="62"/>
      <c r="BX25084" s="62"/>
      <c r="BY25084" s="62"/>
      <c r="BZ25084" s="62"/>
      <c r="CA25084" s="62"/>
      <c r="CB25084" s="62"/>
      <c r="CC25084" s="62"/>
      <c r="CD25084" s="62"/>
      <c r="CE25084" s="62"/>
      <c r="CF25084" s="62"/>
      <c r="CL25084" s="56" t="s">
        <v>14026</v>
      </c>
      <c r="CM25084" s="56" t="s">
        <v>216</v>
      </c>
      <c r="CN25084" s="56" t="s">
        <v>216</v>
      </c>
      <c r="CO25084" s="52"/>
      <c r="CP25084" s="52"/>
      <c r="CQ25084" s="52"/>
      <c r="CR25084" s="52"/>
      <c r="CS25084" s="52"/>
      <c r="CT25084" s="52"/>
      <c r="CU25084" s="33"/>
      <c r="CV25084" s="33"/>
    </row>
    <row r="25085" spans="74:100">
      <c r="BV25085" s="62"/>
      <c r="BW25085" s="62"/>
      <c r="BX25085" s="62"/>
      <c r="BY25085" s="62"/>
      <c r="BZ25085" s="62"/>
      <c r="CA25085" s="62"/>
      <c r="CB25085" s="62"/>
      <c r="CC25085" s="62"/>
      <c r="CD25085" s="62"/>
      <c r="CE25085" s="62"/>
      <c r="CF25085" s="62"/>
      <c r="CL25085" s="56" t="s">
        <v>13997</v>
      </c>
      <c r="CM25085" s="56" t="s">
        <v>216</v>
      </c>
      <c r="CN25085" s="56" t="s">
        <v>216</v>
      </c>
      <c r="CO25085" s="52"/>
      <c r="CP25085" s="52"/>
      <c r="CQ25085" s="52"/>
      <c r="CR25085" s="52"/>
      <c r="CS25085" s="52"/>
      <c r="CT25085" s="52"/>
      <c r="CU25085" s="33"/>
      <c r="CV25085" s="33"/>
    </row>
    <row r="25086" spans="74:100">
      <c r="BV25086" s="62"/>
      <c r="BW25086" s="62"/>
      <c r="BX25086" s="62"/>
      <c r="BY25086" s="62"/>
      <c r="BZ25086" s="62"/>
      <c r="CA25086" s="62"/>
      <c r="CB25086" s="62"/>
      <c r="CC25086" s="62"/>
      <c r="CD25086" s="62"/>
      <c r="CE25086" s="62"/>
      <c r="CF25086" s="62"/>
      <c r="CL25086" s="56" t="s">
        <v>13983</v>
      </c>
      <c r="CM25086" s="56" t="s">
        <v>216</v>
      </c>
      <c r="CN25086" s="56" t="s">
        <v>216</v>
      </c>
      <c r="CO25086" s="52"/>
      <c r="CP25086" s="52"/>
      <c r="CQ25086" s="52"/>
      <c r="CR25086" s="52"/>
      <c r="CS25086" s="52"/>
      <c r="CT25086" s="52"/>
      <c r="CU25086" s="33"/>
      <c r="CV25086" s="33"/>
    </row>
    <row r="25087" spans="74:100">
      <c r="BV25087" s="62"/>
      <c r="BW25087" s="62"/>
      <c r="BX25087" s="62"/>
      <c r="BY25087" s="62"/>
      <c r="BZ25087" s="62"/>
      <c r="CA25087" s="62"/>
      <c r="CB25087" s="62"/>
      <c r="CC25087" s="62"/>
      <c r="CD25087" s="62"/>
      <c r="CE25087" s="62"/>
      <c r="CF25087" s="62"/>
      <c r="CL25087" s="56" t="s">
        <v>29910</v>
      </c>
      <c r="CM25087" s="56" t="s">
        <v>216</v>
      </c>
      <c r="CN25087" s="56" t="s">
        <v>216</v>
      </c>
      <c r="CO25087" s="52"/>
      <c r="CP25087" s="52"/>
      <c r="CQ25087" s="52"/>
      <c r="CR25087" s="52"/>
      <c r="CS25087" s="52"/>
      <c r="CT25087" s="52"/>
      <c r="CU25087" s="33"/>
      <c r="CV25087" s="33"/>
    </row>
    <row r="25088" spans="74:100">
      <c r="BV25088" s="62"/>
      <c r="BW25088" s="62"/>
      <c r="BX25088" s="62"/>
      <c r="BY25088" s="62"/>
      <c r="BZ25088" s="62"/>
      <c r="CA25088" s="62"/>
      <c r="CB25088" s="62"/>
      <c r="CC25088" s="62"/>
      <c r="CD25088" s="62"/>
      <c r="CE25088" s="62"/>
      <c r="CF25088" s="62"/>
      <c r="CL25088" s="56" t="s">
        <v>2225</v>
      </c>
      <c r="CM25088" s="56" t="s">
        <v>214</v>
      </c>
      <c r="CN25088" s="56" t="s">
        <v>214</v>
      </c>
      <c r="CO25088" s="52"/>
      <c r="CP25088" s="52"/>
      <c r="CQ25088" s="52"/>
      <c r="CR25088" s="52"/>
      <c r="CS25088" s="52"/>
      <c r="CT25088" s="52"/>
      <c r="CU25088" s="33"/>
      <c r="CV25088" s="33"/>
    </row>
    <row r="25089" spans="74:100">
      <c r="BV25089" s="62"/>
      <c r="BW25089" s="62"/>
      <c r="BX25089" s="62"/>
      <c r="BY25089" s="62"/>
      <c r="BZ25089" s="62"/>
      <c r="CA25089" s="62"/>
      <c r="CB25089" s="62"/>
      <c r="CC25089" s="62"/>
      <c r="CD25089" s="62"/>
      <c r="CE25089" s="62"/>
      <c r="CF25089" s="62"/>
      <c r="CL25089" s="56" t="s">
        <v>24355</v>
      </c>
      <c r="CM25089" s="56" t="s">
        <v>216</v>
      </c>
      <c r="CN25089" s="56" t="s">
        <v>216</v>
      </c>
      <c r="CO25089" s="52"/>
      <c r="CP25089" s="52"/>
      <c r="CQ25089" s="52"/>
      <c r="CR25089" s="52"/>
      <c r="CS25089" s="52"/>
      <c r="CT25089" s="52"/>
      <c r="CU25089" s="33"/>
      <c r="CV25089" s="33"/>
    </row>
    <row r="25090" spans="74:100">
      <c r="BV25090" s="62"/>
      <c r="BW25090" s="62"/>
      <c r="BX25090" s="62"/>
      <c r="BY25090" s="62"/>
      <c r="BZ25090" s="62"/>
      <c r="CA25090" s="62"/>
      <c r="CB25090" s="62"/>
      <c r="CC25090" s="62"/>
      <c r="CD25090" s="62"/>
      <c r="CE25090" s="62"/>
      <c r="CF25090" s="62"/>
      <c r="CL25090" s="56" t="s">
        <v>14027</v>
      </c>
      <c r="CM25090" s="56" t="s">
        <v>214</v>
      </c>
      <c r="CN25090" s="56" t="s">
        <v>214</v>
      </c>
      <c r="CO25090" s="52"/>
      <c r="CP25090" s="52"/>
      <c r="CQ25090" s="52"/>
      <c r="CR25090" s="52"/>
      <c r="CS25090" s="52"/>
      <c r="CT25090" s="52"/>
      <c r="CU25090" s="33"/>
      <c r="CV25090" s="33"/>
    </row>
    <row r="25091" spans="74:100">
      <c r="BV25091" s="62"/>
      <c r="BW25091" s="62"/>
      <c r="BX25091" s="62"/>
      <c r="BY25091" s="62"/>
      <c r="BZ25091" s="62"/>
      <c r="CA25091" s="62"/>
      <c r="CB25091" s="62"/>
      <c r="CC25091" s="62"/>
      <c r="CD25091" s="62"/>
      <c r="CE25091" s="62"/>
      <c r="CF25091" s="62"/>
      <c r="CL25091" s="56" t="s">
        <v>5980</v>
      </c>
      <c r="CM25091" s="56" t="s">
        <v>216</v>
      </c>
      <c r="CN25091" s="56" t="s">
        <v>216</v>
      </c>
      <c r="CO25091" s="52"/>
      <c r="CP25091" s="52"/>
      <c r="CQ25091" s="52"/>
      <c r="CR25091" s="52"/>
      <c r="CS25091" s="52"/>
      <c r="CT25091" s="52"/>
      <c r="CU25091" s="33"/>
      <c r="CV25091" s="33"/>
    </row>
    <row r="25092" spans="74:100">
      <c r="BV25092" s="62"/>
      <c r="BW25092" s="62"/>
      <c r="BX25092" s="62"/>
      <c r="BY25092" s="62"/>
      <c r="BZ25092" s="62"/>
      <c r="CA25092" s="62"/>
      <c r="CB25092" s="62"/>
      <c r="CC25092" s="62"/>
      <c r="CD25092" s="62"/>
      <c r="CE25092" s="62"/>
      <c r="CF25092" s="62"/>
      <c r="CL25092" s="56" t="s">
        <v>14022</v>
      </c>
      <c r="CM25092" s="56" t="s">
        <v>216</v>
      </c>
      <c r="CN25092" s="56" t="s">
        <v>216</v>
      </c>
      <c r="CO25092" s="52"/>
      <c r="CP25092" s="52"/>
      <c r="CQ25092" s="52"/>
      <c r="CR25092" s="52"/>
      <c r="CS25092" s="52"/>
      <c r="CT25092" s="52"/>
      <c r="CU25092" s="33"/>
      <c r="CV25092" s="33"/>
    </row>
    <row r="25093" spans="74:100">
      <c r="BV25093" s="62"/>
      <c r="BW25093" s="62"/>
      <c r="BX25093" s="62"/>
      <c r="BY25093" s="62"/>
      <c r="BZ25093" s="62"/>
      <c r="CA25093" s="62"/>
      <c r="CB25093" s="62"/>
      <c r="CC25093" s="62"/>
      <c r="CD25093" s="62"/>
      <c r="CE25093" s="62"/>
      <c r="CF25093" s="62"/>
      <c r="CL25093" s="56" t="s">
        <v>14000</v>
      </c>
      <c r="CM25093" s="56" t="s">
        <v>215</v>
      </c>
      <c r="CN25093" s="56" t="s">
        <v>215</v>
      </c>
      <c r="CO25093" s="52"/>
      <c r="CP25093" s="52"/>
      <c r="CQ25093" s="52"/>
      <c r="CR25093" s="52"/>
      <c r="CS25093" s="52"/>
      <c r="CT25093" s="52"/>
      <c r="CU25093" s="33"/>
      <c r="CV25093" s="33"/>
    </row>
    <row r="25094" spans="74:100">
      <c r="BV25094" s="62"/>
      <c r="BW25094" s="62"/>
      <c r="BX25094" s="62"/>
      <c r="BY25094" s="62"/>
      <c r="BZ25094" s="62"/>
      <c r="CA25094" s="62"/>
      <c r="CB25094" s="62"/>
      <c r="CC25094" s="62"/>
      <c r="CD25094" s="62"/>
      <c r="CE25094" s="62"/>
      <c r="CF25094" s="62"/>
      <c r="CL25094" s="56" t="s">
        <v>14000</v>
      </c>
      <c r="CM25094" s="56" t="s">
        <v>217</v>
      </c>
      <c r="CN25094" s="56" t="s">
        <v>217</v>
      </c>
      <c r="CO25094" s="52"/>
      <c r="CP25094" s="52"/>
      <c r="CQ25094" s="52"/>
      <c r="CR25094" s="52"/>
      <c r="CS25094" s="52"/>
      <c r="CT25094" s="52"/>
      <c r="CU25094" s="33"/>
      <c r="CV25094" s="33"/>
    </row>
    <row r="25095" spans="74:100">
      <c r="BV25095" s="62"/>
      <c r="BW25095" s="62"/>
      <c r="BX25095" s="62"/>
      <c r="BY25095" s="62"/>
      <c r="BZ25095" s="62"/>
      <c r="CA25095" s="62"/>
      <c r="CB25095" s="62"/>
      <c r="CC25095" s="62"/>
      <c r="CD25095" s="62"/>
      <c r="CE25095" s="62"/>
      <c r="CF25095" s="62"/>
      <c r="CL25095" s="56" t="s">
        <v>14004</v>
      </c>
      <c r="CM25095" s="56" t="s">
        <v>215</v>
      </c>
      <c r="CN25095" s="56" t="s">
        <v>215</v>
      </c>
      <c r="CO25095" s="52"/>
      <c r="CP25095" s="52"/>
      <c r="CQ25095" s="52"/>
      <c r="CR25095" s="52"/>
      <c r="CS25095" s="52"/>
      <c r="CT25095" s="52"/>
      <c r="CU25095" s="33"/>
      <c r="CV25095" s="33"/>
    </row>
    <row r="25096" spans="74:100">
      <c r="BV25096" s="62"/>
      <c r="BW25096" s="62"/>
      <c r="BX25096" s="62"/>
      <c r="BY25096" s="62"/>
      <c r="BZ25096" s="62"/>
      <c r="CA25096" s="62"/>
      <c r="CB25096" s="62"/>
      <c r="CC25096" s="62"/>
      <c r="CD25096" s="62"/>
      <c r="CE25096" s="62"/>
      <c r="CF25096" s="62"/>
      <c r="CL25096" s="56" t="s">
        <v>2226</v>
      </c>
      <c r="CM25096" s="56" t="s">
        <v>214</v>
      </c>
      <c r="CN25096" s="56" t="s">
        <v>214</v>
      </c>
      <c r="CO25096" s="52"/>
      <c r="CP25096" s="52"/>
      <c r="CQ25096" s="52"/>
      <c r="CR25096" s="52"/>
      <c r="CS25096" s="52"/>
      <c r="CT25096" s="52"/>
      <c r="CU25096" s="33"/>
      <c r="CV25096" s="33"/>
    </row>
    <row r="25097" spans="74:100">
      <c r="BV25097" s="62"/>
      <c r="BW25097" s="62"/>
      <c r="BX25097" s="62"/>
      <c r="BY25097" s="62"/>
      <c r="BZ25097" s="62"/>
      <c r="CA25097" s="62"/>
      <c r="CB25097" s="62"/>
      <c r="CC25097" s="62"/>
      <c r="CD25097" s="62"/>
      <c r="CE25097" s="62"/>
      <c r="CF25097" s="62"/>
      <c r="CL25097" s="56" t="s">
        <v>24356</v>
      </c>
      <c r="CM25097" s="56" t="s">
        <v>214</v>
      </c>
      <c r="CN25097" s="56" t="s">
        <v>214</v>
      </c>
      <c r="CO25097" s="52"/>
      <c r="CP25097" s="52"/>
      <c r="CQ25097" s="52"/>
      <c r="CR25097" s="52"/>
      <c r="CS25097" s="52"/>
      <c r="CT25097" s="52"/>
      <c r="CU25097" s="33"/>
      <c r="CV25097" s="33"/>
    </row>
    <row r="25098" spans="74:100">
      <c r="BV25098" s="62"/>
      <c r="BW25098" s="62"/>
      <c r="BX25098" s="62"/>
      <c r="BY25098" s="62"/>
      <c r="BZ25098" s="62"/>
      <c r="CA25098" s="62"/>
      <c r="CB25098" s="62"/>
      <c r="CC25098" s="62"/>
      <c r="CD25098" s="62"/>
      <c r="CE25098" s="62"/>
      <c r="CF25098" s="62"/>
      <c r="CL25098" s="35" t="s">
        <v>14009</v>
      </c>
      <c r="CM25098" s="35" t="s">
        <v>217</v>
      </c>
      <c r="CN25098" s="35" t="s">
        <v>217</v>
      </c>
      <c r="CO25098" s="52"/>
      <c r="CP25098" s="52"/>
      <c r="CQ25098" s="52"/>
      <c r="CR25098" s="52"/>
      <c r="CS25098" s="52"/>
      <c r="CT25098" s="52"/>
      <c r="CU25098" s="33"/>
      <c r="CV25098" s="33"/>
    </row>
    <row r="25099" spans="74:100">
      <c r="BV25099" s="62"/>
      <c r="BW25099" s="62"/>
      <c r="BX25099" s="62"/>
      <c r="BY25099" s="62"/>
      <c r="BZ25099" s="62"/>
      <c r="CA25099" s="62"/>
      <c r="CB25099" s="62"/>
      <c r="CC25099" s="62"/>
      <c r="CD25099" s="62"/>
      <c r="CE25099" s="62"/>
      <c r="CF25099" s="62"/>
      <c r="CL25099" s="56" t="s">
        <v>13961</v>
      </c>
      <c r="CM25099" s="56" t="s">
        <v>213</v>
      </c>
      <c r="CN25099" s="56" t="s">
        <v>213</v>
      </c>
      <c r="CO25099" s="52"/>
      <c r="CP25099" s="52"/>
      <c r="CQ25099" s="52"/>
      <c r="CR25099" s="52"/>
      <c r="CS25099" s="52"/>
      <c r="CT25099" s="52"/>
      <c r="CU25099" s="33"/>
      <c r="CV25099" s="33"/>
    </row>
    <row r="25100" spans="74:100">
      <c r="BV25100" s="62"/>
      <c r="BW25100" s="62"/>
      <c r="BX25100" s="62"/>
      <c r="BY25100" s="62"/>
      <c r="BZ25100" s="62"/>
      <c r="CA25100" s="62"/>
      <c r="CB25100" s="62"/>
      <c r="CC25100" s="62"/>
      <c r="CD25100" s="62"/>
      <c r="CE25100" s="62"/>
      <c r="CF25100" s="62"/>
      <c r="CL25100" s="56" t="s">
        <v>13962</v>
      </c>
      <c r="CM25100" s="56" t="s">
        <v>213</v>
      </c>
      <c r="CN25100" s="56" t="s">
        <v>213</v>
      </c>
      <c r="CO25100" s="52"/>
      <c r="CP25100" s="52"/>
      <c r="CQ25100" s="52"/>
      <c r="CR25100" s="52"/>
      <c r="CS25100" s="52"/>
      <c r="CT25100" s="52"/>
      <c r="CU25100" s="33"/>
      <c r="CV25100" s="33"/>
    </row>
    <row r="25101" spans="74:100">
      <c r="BV25101" s="62"/>
      <c r="BW25101" s="62"/>
      <c r="BX25101" s="62"/>
      <c r="BY25101" s="62"/>
      <c r="BZ25101" s="62"/>
      <c r="CA25101" s="62"/>
      <c r="CB25101" s="62"/>
      <c r="CC25101" s="62"/>
      <c r="CD25101" s="62"/>
      <c r="CE25101" s="62"/>
      <c r="CF25101" s="62"/>
      <c r="CL25101" s="56" t="s">
        <v>13971</v>
      </c>
      <c r="CM25101" s="56" t="s">
        <v>213</v>
      </c>
      <c r="CN25101" s="56" t="s">
        <v>213</v>
      </c>
      <c r="CO25101" s="52"/>
      <c r="CP25101" s="52"/>
      <c r="CQ25101" s="52"/>
      <c r="CR25101" s="52"/>
      <c r="CS25101" s="52"/>
      <c r="CT25101" s="52"/>
      <c r="CU25101" s="33"/>
      <c r="CV25101" s="33"/>
    </row>
    <row r="25102" spans="74:100">
      <c r="BV25102" s="62"/>
      <c r="BW25102" s="62"/>
      <c r="BX25102" s="62"/>
      <c r="BY25102" s="62"/>
      <c r="BZ25102" s="62"/>
      <c r="CA25102" s="62"/>
      <c r="CB25102" s="62"/>
      <c r="CC25102" s="62"/>
      <c r="CD25102" s="62"/>
      <c r="CE25102" s="62"/>
      <c r="CF25102" s="62"/>
      <c r="CL25102" s="56" t="s">
        <v>13963</v>
      </c>
      <c r="CM25102" s="56" t="s">
        <v>213</v>
      </c>
      <c r="CN25102" s="56" t="s">
        <v>213</v>
      </c>
      <c r="CO25102" s="52"/>
      <c r="CP25102" s="52"/>
      <c r="CQ25102" s="52"/>
      <c r="CR25102" s="52"/>
      <c r="CS25102" s="52"/>
      <c r="CT25102" s="52"/>
      <c r="CU25102" s="33"/>
      <c r="CV25102" s="33"/>
    </row>
    <row r="25103" spans="74:100">
      <c r="BV25103" s="62"/>
      <c r="BW25103" s="62"/>
      <c r="BX25103" s="62"/>
      <c r="BY25103" s="62"/>
      <c r="BZ25103" s="62"/>
      <c r="CA25103" s="62"/>
      <c r="CB25103" s="62"/>
      <c r="CC25103" s="62"/>
      <c r="CD25103" s="62"/>
      <c r="CE25103" s="62"/>
      <c r="CF25103" s="62"/>
      <c r="CL25103" s="56" t="s">
        <v>2227</v>
      </c>
      <c r="CM25103" s="56" t="s">
        <v>216</v>
      </c>
      <c r="CN25103" s="56" t="s">
        <v>216</v>
      </c>
      <c r="CO25103" s="52"/>
      <c r="CP25103" s="52"/>
      <c r="CQ25103" s="52"/>
      <c r="CR25103" s="52"/>
      <c r="CS25103" s="52"/>
      <c r="CT25103" s="52"/>
      <c r="CU25103" s="33"/>
      <c r="CV25103" s="33"/>
    </row>
    <row r="25104" spans="74:100">
      <c r="BV25104" s="62"/>
      <c r="BW25104" s="62"/>
      <c r="BX25104" s="62"/>
      <c r="BY25104" s="62"/>
      <c r="BZ25104" s="62"/>
      <c r="CA25104" s="62"/>
      <c r="CB25104" s="62"/>
      <c r="CC25104" s="62"/>
      <c r="CD25104" s="62"/>
      <c r="CE25104" s="62"/>
      <c r="CF25104" s="62"/>
      <c r="CL25104" s="56" t="s">
        <v>5982</v>
      </c>
      <c r="CM25104" s="56" t="s">
        <v>216</v>
      </c>
      <c r="CN25104" s="56" t="s">
        <v>216</v>
      </c>
      <c r="CO25104" s="52"/>
      <c r="CP25104" s="52"/>
      <c r="CQ25104" s="52"/>
      <c r="CR25104" s="52"/>
      <c r="CS25104" s="52"/>
      <c r="CT25104" s="52"/>
      <c r="CU25104" s="33"/>
      <c r="CV25104" s="33"/>
    </row>
    <row r="25105" spans="74:100">
      <c r="BV25105" s="62"/>
      <c r="BW25105" s="62"/>
      <c r="BX25105" s="62"/>
      <c r="BY25105" s="62"/>
      <c r="BZ25105" s="62"/>
      <c r="CA25105" s="62"/>
      <c r="CB25105" s="62"/>
      <c r="CC25105" s="62"/>
      <c r="CD25105" s="62"/>
      <c r="CE25105" s="62"/>
      <c r="CF25105" s="62"/>
      <c r="CL25105" s="56" t="s">
        <v>14125</v>
      </c>
      <c r="CM25105" s="56" t="s">
        <v>215</v>
      </c>
      <c r="CN25105" s="56" t="s">
        <v>215</v>
      </c>
      <c r="CO25105" s="52"/>
      <c r="CP25105" s="52"/>
      <c r="CQ25105" s="52"/>
      <c r="CR25105" s="52"/>
      <c r="CS25105" s="52"/>
      <c r="CT25105" s="52"/>
      <c r="CU25105" s="33"/>
      <c r="CV25105" s="33"/>
    </row>
    <row r="25106" spans="74:100">
      <c r="BV25106" s="62"/>
      <c r="BW25106" s="62"/>
      <c r="BX25106" s="62"/>
      <c r="BY25106" s="62"/>
      <c r="BZ25106" s="62"/>
      <c r="CA25106" s="62"/>
      <c r="CB25106" s="62"/>
      <c r="CC25106" s="62"/>
      <c r="CD25106" s="62"/>
      <c r="CE25106" s="62"/>
      <c r="CF25106" s="62"/>
      <c r="CL25106" s="56" t="s">
        <v>2228</v>
      </c>
      <c r="CM25106" s="56" t="s">
        <v>216</v>
      </c>
      <c r="CN25106" s="56" t="s">
        <v>216</v>
      </c>
      <c r="CO25106" s="52"/>
      <c r="CP25106" s="52"/>
      <c r="CQ25106" s="52"/>
      <c r="CR25106" s="52"/>
      <c r="CS25106" s="52"/>
      <c r="CT25106" s="52"/>
      <c r="CU25106" s="33"/>
      <c r="CV25106" s="33"/>
    </row>
    <row r="25107" spans="74:100">
      <c r="BV25107" s="62"/>
      <c r="BW25107" s="62"/>
      <c r="BX25107" s="62"/>
      <c r="BY25107" s="62"/>
      <c r="BZ25107" s="62"/>
      <c r="CA25107" s="62"/>
      <c r="CB25107" s="62"/>
      <c r="CC25107" s="62"/>
      <c r="CD25107" s="62"/>
      <c r="CE25107" s="62"/>
      <c r="CF25107" s="62"/>
      <c r="CL25107" s="56" t="s">
        <v>14019</v>
      </c>
      <c r="CM25107" s="56" t="s">
        <v>216</v>
      </c>
      <c r="CN25107" s="56" t="s">
        <v>216</v>
      </c>
      <c r="CO25107" s="52"/>
      <c r="CP25107" s="52"/>
      <c r="CQ25107" s="52"/>
      <c r="CR25107" s="52"/>
      <c r="CS25107" s="52"/>
      <c r="CT25107" s="52"/>
      <c r="CU25107" s="33"/>
      <c r="CV25107" s="33"/>
    </row>
    <row r="25108" spans="74:100">
      <c r="BV25108" s="62"/>
      <c r="BW25108" s="62"/>
      <c r="BX25108" s="62"/>
      <c r="BY25108" s="62"/>
      <c r="BZ25108" s="62"/>
      <c r="CA25108" s="62"/>
      <c r="CB25108" s="62"/>
      <c r="CC25108" s="62"/>
      <c r="CD25108" s="62"/>
      <c r="CE25108" s="62"/>
      <c r="CF25108" s="62"/>
      <c r="CL25108" s="56" t="s">
        <v>14023</v>
      </c>
      <c r="CM25108" s="56" t="s">
        <v>216</v>
      </c>
      <c r="CN25108" s="56" t="s">
        <v>216</v>
      </c>
      <c r="CO25108" s="52"/>
      <c r="CP25108" s="52"/>
      <c r="CQ25108" s="52"/>
      <c r="CR25108" s="52"/>
      <c r="CS25108" s="52"/>
      <c r="CT25108" s="52"/>
      <c r="CU25108" s="33"/>
      <c r="CV25108" s="33"/>
    </row>
    <row r="25109" spans="74:100">
      <c r="BV25109" s="62"/>
      <c r="BW25109" s="62"/>
      <c r="BX25109" s="62"/>
      <c r="BY25109" s="62"/>
      <c r="BZ25109" s="62"/>
      <c r="CA25109" s="62"/>
      <c r="CB25109" s="62"/>
      <c r="CC25109" s="62"/>
      <c r="CD25109" s="62"/>
      <c r="CE25109" s="62"/>
      <c r="CF25109" s="62"/>
      <c r="CL25109" s="56" t="s">
        <v>14089</v>
      </c>
      <c r="CM25109" s="56" t="s">
        <v>215</v>
      </c>
      <c r="CN25109" s="56" t="s">
        <v>215</v>
      </c>
      <c r="CO25109" s="52"/>
      <c r="CP25109" s="52"/>
      <c r="CQ25109" s="52"/>
      <c r="CR25109" s="52"/>
      <c r="CS25109" s="52"/>
      <c r="CT25109" s="52"/>
      <c r="CU25109" s="33"/>
      <c r="CV25109" s="33"/>
    </row>
    <row r="25110" spans="74:100">
      <c r="BV25110" s="62"/>
      <c r="BW25110" s="62"/>
      <c r="BX25110" s="62"/>
      <c r="BY25110" s="62"/>
      <c r="BZ25110" s="62"/>
      <c r="CA25110" s="62"/>
      <c r="CB25110" s="62"/>
      <c r="CC25110" s="62"/>
      <c r="CD25110" s="62"/>
      <c r="CE25110" s="62"/>
      <c r="CF25110" s="62"/>
      <c r="CL25110" s="56" t="s">
        <v>14129</v>
      </c>
      <c r="CM25110" s="56" t="s">
        <v>215</v>
      </c>
      <c r="CN25110" s="56" t="s">
        <v>215</v>
      </c>
      <c r="CO25110" s="52"/>
      <c r="CP25110" s="52"/>
      <c r="CQ25110" s="52"/>
      <c r="CR25110" s="52"/>
      <c r="CS25110" s="52"/>
      <c r="CT25110" s="52"/>
      <c r="CU25110" s="33"/>
      <c r="CV25110" s="33"/>
    </row>
    <row r="25111" spans="74:100">
      <c r="BV25111" s="62"/>
      <c r="BW25111" s="62"/>
      <c r="BX25111" s="62"/>
      <c r="BY25111" s="62"/>
      <c r="BZ25111" s="62"/>
      <c r="CA25111" s="62"/>
      <c r="CB25111" s="62"/>
      <c r="CC25111" s="62"/>
      <c r="CD25111" s="62"/>
      <c r="CE25111" s="62"/>
      <c r="CF25111" s="62"/>
      <c r="CL25111" s="56" t="s">
        <v>14134</v>
      </c>
      <c r="CM25111" s="56" t="s">
        <v>215</v>
      </c>
      <c r="CN25111" s="56" t="s">
        <v>215</v>
      </c>
      <c r="CO25111" s="52"/>
      <c r="CP25111" s="52"/>
      <c r="CQ25111" s="52"/>
      <c r="CR25111" s="52"/>
      <c r="CS25111" s="52"/>
      <c r="CT25111" s="52"/>
      <c r="CU25111" s="33"/>
      <c r="CV25111" s="33"/>
    </row>
    <row r="25112" spans="74:100">
      <c r="BV25112" s="62"/>
      <c r="BW25112" s="62"/>
      <c r="BX25112" s="62"/>
      <c r="BY25112" s="62"/>
      <c r="BZ25112" s="62"/>
      <c r="CA25112" s="62"/>
      <c r="CB25112" s="62"/>
      <c r="CC25112" s="62"/>
      <c r="CD25112" s="62"/>
      <c r="CE25112" s="62"/>
      <c r="CF25112" s="62"/>
      <c r="CL25112" s="56" t="s">
        <v>14024</v>
      </c>
      <c r="CM25112" s="56" t="s">
        <v>216</v>
      </c>
      <c r="CN25112" s="56" t="s">
        <v>216</v>
      </c>
      <c r="CO25112" s="52"/>
      <c r="CP25112" s="52"/>
      <c r="CQ25112" s="52"/>
      <c r="CR25112" s="52"/>
      <c r="CS25112" s="52"/>
      <c r="CT25112" s="52"/>
      <c r="CU25112" s="33"/>
      <c r="CV25112" s="33"/>
    </row>
    <row r="25113" spans="74:100">
      <c r="BV25113" s="62"/>
      <c r="BW25113" s="62"/>
      <c r="BX25113" s="62"/>
      <c r="BY25113" s="62"/>
      <c r="BZ25113" s="62"/>
      <c r="CA25113" s="62"/>
      <c r="CB25113" s="62"/>
      <c r="CC25113" s="62"/>
      <c r="CD25113" s="62"/>
      <c r="CE25113" s="62"/>
      <c r="CF25113" s="62"/>
      <c r="CL25113" s="56" t="s">
        <v>13955</v>
      </c>
      <c r="CM25113" s="56" t="s">
        <v>216</v>
      </c>
      <c r="CN25113" s="56" t="s">
        <v>216</v>
      </c>
      <c r="CO25113" s="52"/>
      <c r="CP25113" s="52"/>
      <c r="CQ25113" s="52"/>
      <c r="CR25113" s="52"/>
      <c r="CS25113" s="52"/>
      <c r="CT25113" s="52"/>
      <c r="CU25113" s="33"/>
      <c r="CV25113" s="33"/>
    </row>
    <row r="25114" spans="74:100">
      <c r="BV25114" s="62"/>
      <c r="BW25114" s="62"/>
      <c r="BX25114" s="62"/>
      <c r="BY25114" s="62"/>
      <c r="BZ25114" s="62"/>
      <c r="CA25114" s="62"/>
      <c r="CB25114" s="62"/>
      <c r="CC25114" s="62"/>
      <c r="CD25114" s="62"/>
      <c r="CE25114" s="62"/>
      <c r="CF25114" s="62"/>
      <c r="CL25114" s="56" t="s">
        <v>14110</v>
      </c>
      <c r="CM25114" s="56" t="s">
        <v>215</v>
      </c>
      <c r="CN25114" s="56" t="s">
        <v>215</v>
      </c>
      <c r="CO25114" s="52"/>
      <c r="CP25114" s="52"/>
      <c r="CQ25114" s="52"/>
      <c r="CR25114" s="52"/>
      <c r="CS25114" s="52"/>
      <c r="CT25114" s="52"/>
      <c r="CU25114" s="33"/>
      <c r="CV25114" s="33"/>
    </row>
    <row r="25115" spans="74:100">
      <c r="BV25115" s="62"/>
      <c r="BW25115" s="62"/>
      <c r="BX25115" s="62"/>
      <c r="BY25115" s="62"/>
      <c r="BZ25115" s="62"/>
      <c r="CA25115" s="62"/>
      <c r="CB25115" s="62"/>
      <c r="CC25115" s="62"/>
      <c r="CD25115" s="62"/>
      <c r="CE25115" s="62"/>
      <c r="CF25115" s="62"/>
      <c r="CL25115" s="35" t="s">
        <v>10989</v>
      </c>
      <c r="CM25115" s="35" t="s">
        <v>217</v>
      </c>
      <c r="CN25115" s="35" t="s">
        <v>217</v>
      </c>
      <c r="CO25115" s="52"/>
      <c r="CP25115" s="52"/>
      <c r="CQ25115" s="52"/>
      <c r="CR25115" s="52"/>
      <c r="CS25115" s="52"/>
      <c r="CT25115" s="52"/>
      <c r="CU25115" s="33"/>
      <c r="CV25115" s="33"/>
    </row>
    <row r="25116" spans="74:100">
      <c r="BV25116" s="62"/>
      <c r="BW25116" s="62"/>
      <c r="BX25116" s="62"/>
      <c r="BY25116" s="62"/>
      <c r="BZ25116" s="62"/>
      <c r="CA25116" s="62"/>
      <c r="CB25116" s="62"/>
      <c r="CC25116" s="62"/>
      <c r="CD25116" s="62"/>
      <c r="CE25116" s="62"/>
      <c r="CF25116" s="62"/>
      <c r="CL25116" s="56" t="s">
        <v>13972</v>
      </c>
      <c r="CM25116" s="56" t="s">
        <v>213</v>
      </c>
      <c r="CN25116" s="56" t="s">
        <v>213</v>
      </c>
      <c r="CO25116" s="52"/>
      <c r="CP25116" s="52"/>
      <c r="CQ25116" s="52"/>
      <c r="CR25116" s="52"/>
      <c r="CS25116" s="52"/>
      <c r="CT25116" s="52"/>
      <c r="CU25116" s="33"/>
      <c r="CV25116" s="33"/>
    </row>
    <row r="25117" spans="74:100">
      <c r="BV25117" s="62"/>
      <c r="BW25117" s="62"/>
      <c r="BX25117" s="62"/>
      <c r="BY25117" s="62"/>
      <c r="BZ25117" s="62"/>
      <c r="CA25117" s="62"/>
      <c r="CB25117" s="62"/>
      <c r="CC25117" s="62"/>
      <c r="CD25117" s="62"/>
      <c r="CE25117" s="62"/>
      <c r="CF25117" s="62"/>
      <c r="CL25117" s="56" t="s">
        <v>26206</v>
      </c>
      <c r="CM25117" s="56" t="s">
        <v>214</v>
      </c>
      <c r="CN25117" s="56" t="s">
        <v>214</v>
      </c>
      <c r="CO25117" s="52"/>
      <c r="CP25117" s="52"/>
      <c r="CQ25117" s="52"/>
      <c r="CR25117" s="52"/>
      <c r="CS25117" s="52"/>
      <c r="CT25117" s="52"/>
      <c r="CU25117" s="33"/>
      <c r="CV25117" s="33"/>
    </row>
    <row r="25118" spans="74:100">
      <c r="BV25118" s="62"/>
      <c r="BW25118" s="62"/>
      <c r="BX25118" s="62"/>
      <c r="BY25118" s="62"/>
      <c r="BZ25118" s="62"/>
      <c r="CA25118" s="62"/>
      <c r="CB25118" s="62"/>
      <c r="CC25118" s="62"/>
      <c r="CD25118" s="62"/>
      <c r="CE25118" s="62"/>
      <c r="CF25118" s="62"/>
      <c r="CL25118" s="56" t="s">
        <v>26207</v>
      </c>
      <c r="CM25118" s="56" t="s">
        <v>214</v>
      </c>
      <c r="CN25118" s="56" t="s">
        <v>214</v>
      </c>
      <c r="CO25118" s="52"/>
      <c r="CP25118" s="52"/>
      <c r="CQ25118" s="52"/>
      <c r="CR25118" s="52"/>
      <c r="CS25118" s="52"/>
      <c r="CT25118" s="52"/>
      <c r="CU25118" s="33"/>
      <c r="CV25118" s="33"/>
    </row>
    <row r="25119" spans="74:100">
      <c r="BV25119" s="62"/>
      <c r="BW25119" s="62"/>
      <c r="BX25119" s="62"/>
      <c r="BY25119" s="62"/>
      <c r="BZ25119" s="62"/>
      <c r="CA25119" s="62"/>
      <c r="CB25119" s="62"/>
      <c r="CC25119" s="62"/>
      <c r="CD25119" s="62"/>
      <c r="CE25119" s="62"/>
      <c r="CF25119" s="62"/>
      <c r="CL25119" s="56" t="s">
        <v>14151</v>
      </c>
      <c r="CM25119" s="56" t="s">
        <v>214</v>
      </c>
      <c r="CN25119" s="56" t="s">
        <v>214</v>
      </c>
      <c r="CO25119" s="52"/>
      <c r="CP25119" s="52"/>
      <c r="CQ25119" s="52"/>
      <c r="CR25119" s="52"/>
      <c r="CS25119" s="52"/>
      <c r="CT25119" s="52"/>
      <c r="CU25119" s="33"/>
      <c r="CV25119" s="33"/>
    </row>
    <row r="25120" spans="74:100">
      <c r="BV25120" s="62"/>
      <c r="BW25120" s="62"/>
      <c r="BX25120" s="62"/>
      <c r="BY25120" s="62"/>
      <c r="BZ25120" s="62"/>
      <c r="CA25120" s="62"/>
      <c r="CB25120" s="62"/>
      <c r="CC25120" s="62"/>
      <c r="CD25120" s="62"/>
      <c r="CE25120" s="62"/>
      <c r="CF25120" s="62"/>
      <c r="CL25120" s="56" t="s">
        <v>14090</v>
      </c>
      <c r="CM25120" s="56" t="s">
        <v>215</v>
      </c>
      <c r="CN25120" s="56" t="s">
        <v>215</v>
      </c>
      <c r="CO25120" s="52"/>
      <c r="CP25120" s="52"/>
      <c r="CQ25120" s="52"/>
      <c r="CR25120" s="52"/>
      <c r="CS25120" s="52"/>
      <c r="CT25120" s="52"/>
      <c r="CU25120" s="33"/>
      <c r="CV25120" s="33"/>
    </row>
    <row r="25121" spans="74:100">
      <c r="BV25121" s="62"/>
      <c r="BW25121" s="62"/>
      <c r="BX25121" s="62"/>
      <c r="BY25121" s="62"/>
      <c r="BZ25121" s="62"/>
      <c r="CA25121" s="62"/>
      <c r="CB25121" s="62"/>
      <c r="CC25121" s="62"/>
      <c r="CD25121" s="62"/>
      <c r="CE25121" s="62"/>
      <c r="CF25121" s="62"/>
      <c r="CL25121" s="56" t="s">
        <v>13973</v>
      </c>
      <c r="CM25121" s="56" t="s">
        <v>213</v>
      </c>
      <c r="CN25121" s="56" t="s">
        <v>213</v>
      </c>
      <c r="CO25121" s="52"/>
      <c r="CP25121" s="52"/>
      <c r="CQ25121" s="52"/>
      <c r="CR25121" s="52"/>
      <c r="CS25121" s="52"/>
      <c r="CT25121" s="52"/>
      <c r="CU25121" s="33"/>
      <c r="CV25121" s="33"/>
    </row>
    <row r="25122" spans="74:100">
      <c r="BV25122" s="62"/>
      <c r="BW25122" s="62"/>
      <c r="BX25122" s="62"/>
      <c r="BY25122" s="62"/>
      <c r="BZ25122" s="62"/>
      <c r="CA25122" s="62"/>
      <c r="CB25122" s="62"/>
      <c r="CC25122" s="62"/>
      <c r="CD25122" s="62"/>
      <c r="CE25122" s="62"/>
      <c r="CF25122" s="62"/>
      <c r="CL25122" s="56" t="s">
        <v>13984</v>
      </c>
      <c r="CM25122" s="56" t="s">
        <v>216</v>
      </c>
      <c r="CN25122" s="56" t="s">
        <v>216</v>
      </c>
      <c r="CO25122" s="52"/>
      <c r="CP25122" s="52"/>
      <c r="CQ25122" s="52"/>
      <c r="CR25122" s="52"/>
      <c r="CS25122" s="52"/>
      <c r="CT25122" s="52"/>
      <c r="CU25122" s="33"/>
      <c r="CV25122" s="33"/>
    </row>
    <row r="25123" spans="74:100">
      <c r="BV25123" s="62"/>
      <c r="BW25123" s="62"/>
      <c r="BX25123" s="62"/>
      <c r="BY25123" s="62"/>
      <c r="BZ25123" s="62"/>
      <c r="CA25123" s="62"/>
      <c r="CB25123" s="62"/>
      <c r="CC25123" s="62"/>
      <c r="CD25123" s="62"/>
      <c r="CE25123" s="62"/>
      <c r="CF25123" s="62"/>
      <c r="CL25123" s="56" t="s">
        <v>24357</v>
      </c>
      <c r="CM25123" s="56" t="s">
        <v>214</v>
      </c>
      <c r="CN25123" s="56" t="s">
        <v>214</v>
      </c>
      <c r="CO25123" s="52"/>
      <c r="CP25123" s="52"/>
      <c r="CQ25123" s="52"/>
      <c r="CR25123" s="52"/>
      <c r="CS25123" s="52"/>
      <c r="CT25123" s="52"/>
      <c r="CU25123" s="33"/>
      <c r="CV25123" s="33"/>
    </row>
    <row r="25124" spans="74:100">
      <c r="BV25124" s="62"/>
      <c r="BW25124" s="62"/>
      <c r="BX25124" s="62"/>
      <c r="BY25124" s="62"/>
      <c r="BZ25124" s="62"/>
      <c r="CA25124" s="62"/>
      <c r="CB25124" s="62"/>
      <c r="CC25124" s="62"/>
      <c r="CD25124" s="62"/>
      <c r="CE25124" s="62"/>
      <c r="CF25124" s="62"/>
      <c r="CL25124" s="56" t="s">
        <v>2232</v>
      </c>
      <c r="CM25124" s="56" t="s">
        <v>213</v>
      </c>
      <c r="CN25124" s="56" t="s">
        <v>213</v>
      </c>
      <c r="CO25124" s="52"/>
      <c r="CP25124" s="52"/>
      <c r="CQ25124" s="52"/>
      <c r="CR25124" s="52"/>
      <c r="CS25124" s="52"/>
      <c r="CT25124" s="52"/>
      <c r="CU25124" s="33"/>
      <c r="CV25124" s="33"/>
    </row>
    <row r="25125" spans="74:100">
      <c r="BV25125" s="62"/>
      <c r="BW25125" s="62"/>
      <c r="BX25125" s="62"/>
      <c r="BY25125" s="62"/>
      <c r="BZ25125" s="62"/>
      <c r="CA25125" s="62"/>
      <c r="CB25125" s="62"/>
      <c r="CC25125" s="62"/>
      <c r="CD25125" s="62"/>
      <c r="CE25125" s="62"/>
      <c r="CF25125" s="62"/>
      <c r="CL25125" s="56" t="s">
        <v>14030</v>
      </c>
      <c r="CM25125" s="56" t="s">
        <v>213</v>
      </c>
      <c r="CN25125" s="56" t="s">
        <v>213</v>
      </c>
      <c r="CO25125" s="52"/>
      <c r="CP25125" s="52"/>
      <c r="CQ25125" s="52"/>
      <c r="CR25125" s="52"/>
      <c r="CS25125" s="52"/>
      <c r="CT25125" s="52"/>
      <c r="CU25125" s="33"/>
      <c r="CV25125" s="33"/>
    </row>
    <row r="25126" spans="74:100">
      <c r="BV25126" s="62"/>
      <c r="BW25126" s="62"/>
      <c r="BX25126" s="62"/>
      <c r="BY25126" s="62"/>
      <c r="BZ25126" s="62"/>
      <c r="CA25126" s="62"/>
      <c r="CB25126" s="62"/>
      <c r="CC25126" s="62"/>
      <c r="CD25126" s="62"/>
      <c r="CE25126" s="62"/>
      <c r="CF25126" s="62"/>
      <c r="CL25126" s="56" t="s">
        <v>2233</v>
      </c>
      <c r="CM25126" s="56" t="s">
        <v>213</v>
      </c>
      <c r="CN25126" s="56" t="s">
        <v>213</v>
      </c>
      <c r="CO25126" s="52"/>
      <c r="CP25126" s="52"/>
      <c r="CQ25126" s="52"/>
      <c r="CR25126" s="52"/>
      <c r="CS25126" s="52"/>
      <c r="CT25126" s="52"/>
      <c r="CU25126" s="33"/>
      <c r="CV25126" s="33"/>
    </row>
    <row r="25127" spans="74:100">
      <c r="BV25127" s="62"/>
      <c r="BW25127" s="62"/>
      <c r="BX25127" s="62"/>
      <c r="BY25127" s="62"/>
      <c r="BZ25127" s="62"/>
      <c r="CA25127" s="62"/>
      <c r="CB25127" s="62"/>
      <c r="CC25127" s="62"/>
      <c r="CD25127" s="62"/>
      <c r="CE25127" s="62"/>
      <c r="CF25127" s="62"/>
      <c r="CL25127" s="56" t="s">
        <v>14038</v>
      </c>
      <c r="CM25127" s="56" t="s">
        <v>213</v>
      </c>
      <c r="CN25127" s="56" t="s">
        <v>213</v>
      </c>
      <c r="CO25127" s="52"/>
      <c r="CP25127" s="52"/>
      <c r="CQ25127" s="52"/>
      <c r="CR25127" s="52"/>
      <c r="CS25127" s="52"/>
      <c r="CT25127" s="52"/>
      <c r="CU25127" s="33"/>
      <c r="CV25127" s="33"/>
    </row>
    <row r="25128" spans="74:100">
      <c r="BV25128" s="62"/>
      <c r="BW25128" s="62"/>
      <c r="BX25128" s="62"/>
      <c r="BY25128" s="62"/>
      <c r="BZ25128" s="62"/>
      <c r="CA25128" s="62"/>
      <c r="CB25128" s="62"/>
      <c r="CC25128" s="62"/>
      <c r="CD25128" s="62"/>
      <c r="CE25128" s="62"/>
      <c r="CF25128" s="62"/>
      <c r="CL25128" s="56" t="s">
        <v>14039</v>
      </c>
      <c r="CM25128" s="56" t="s">
        <v>213</v>
      </c>
      <c r="CN25128" s="56" t="s">
        <v>213</v>
      </c>
      <c r="CO25128" s="52"/>
      <c r="CP25128" s="52"/>
      <c r="CQ25128" s="52"/>
      <c r="CR25128" s="52"/>
      <c r="CS25128" s="52"/>
      <c r="CT25128" s="52"/>
      <c r="CU25128" s="33"/>
      <c r="CV25128" s="33"/>
    </row>
    <row r="25129" spans="74:100">
      <c r="BV25129" s="62"/>
      <c r="BW25129" s="62"/>
      <c r="BX25129" s="62"/>
      <c r="BY25129" s="62"/>
      <c r="BZ25129" s="62"/>
      <c r="CA25129" s="62"/>
      <c r="CB25129" s="62"/>
      <c r="CC25129" s="62"/>
      <c r="CD25129" s="62"/>
      <c r="CE25129" s="62"/>
      <c r="CF25129" s="62"/>
      <c r="CL25129" s="56" t="s">
        <v>14040</v>
      </c>
      <c r="CM25129" s="56" t="s">
        <v>213</v>
      </c>
      <c r="CN25129" s="56" t="s">
        <v>213</v>
      </c>
      <c r="CO25129" s="52"/>
      <c r="CP25129" s="52"/>
      <c r="CQ25129" s="52"/>
      <c r="CR25129" s="52"/>
      <c r="CS25129" s="52"/>
      <c r="CT25129" s="52"/>
      <c r="CU25129" s="33"/>
      <c r="CV25129" s="33"/>
    </row>
    <row r="25130" spans="74:100">
      <c r="BV25130" s="62"/>
      <c r="BW25130" s="62"/>
      <c r="BX25130" s="62"/>
      <c r="BY25130" s="62"/>
      <c r="BZ25130" s="62"/>
      <c r="CA25130" s="62"/>
      <c r="CB25130" s="62"/>
      <c r="CC25130" s="62"/>
      <c r="CD25130" s="62"/>
      <c r="CE25130" s="62"/>
      <c r="CF25130" s="62"/>
      <c r="CL25130" s="56" t="s">
        <v>14041</v>
      </c>
      <c r="CM25130" s="56" t="s">
        <v>213</v>
      </c>
      <c r="CN25130" s="56" t="s">
        <v>213</v>
      </c>
      <c r="CO25130" s="52"/>
      <c r="CP25130" s="52"/>
      <c r="CQ25130" s="52"/>
      <c r="CR25130" s="52"/>
      <c r="CS25130" s="52"/>
      <c r="CT25130" s="52"/>
      <c r="CU25130" s="33"/>
      <c r="CV25130" s="33"/>
    </row>
    <row r="25131" spans="74:100">
      <c r="BV25131" s="62"/>
      <c r="BW25131" s="62"/>
      <c r="BX25131" s="62"/>
      <c r="BY25131" s="62"/>
      <c r="BZ25131" s="62"/>
      <c r="CA25131" s="62"/>
      <c r="CB25131" s="62"/>
      <c r="CC25131" s="62"/>
      <c r="CD25131" s="62"/>
      <c r="CE25131" s="62"/>
      <c r="CF25131" s="62"/>
      <c r="CL25131" s="56" t="s">
        <v>14042</v>
      </c>
      <c r="CM25131" s="56" t="s">
        <v>213</v>
      </c>
      <c r="CN25131" s="56" t="s">
        <v>213</v>
      </c>
      <c r="CO25131" s="52"/>
      <c r="CP25131" s="52"/>
      <c r="CQ25131" s="52"/>
      <c r="CR25131" s="52"/>
      <c r="CS25131" s="52"/>
      <c r="CT25131" s="52"/>
      <c r="CU25131" s="33"/>
      <c r="CV25131" s="33"/>
    </row>
    <row r="25132" spans="74:100">
      <c r="BV25132" s="62"/>
      <c r="BW25132" s="62"/>
      <c r="BX25132" s="62"/>
      <c r="BY25132" s="62"/>
      <c r="BZ25132" s="62"/>
      <c r="CA25132" s="62"/>
      <c r="CB25132" s="62"/>
      <c r="CC25132" s="62"/>
      <c r="CD25132" s="62"/>
      <c r="CE25132" s="62"/>
      <c r="CF25132" s="62"/>
      <c r="CL25132" s="56" t="s">
        <v>14043</v>
      </c>
      <c r="CM25132" s="56" t="s">
        <v>213</v>
      </c>
      <c r="CN25132" s="56" t="s">
        <v>213</v>
      </c>
      <c r="CO25132" s="52"/>
      <c r="CP25132" s="52"/>
      <c r="CQ25132" s="52"/>
      <c r="CR25132" s="52"/>
      <c r="CS25132" s="52"/>
      <c r="CT25132" s="52"/>
      <c r="CU25132" s="33"/>
      <c r="CV25132" s="33"/>
    </row>
    <row r="25133" spans="74:100">
      <c r="BV25133" s="62"/>
      <c r="BW25133" s="62"/>
      <c r="BX25133" s="62"/>
      <c r="BY25133" s="62"/>
      <c r="BZ25133" s="62"/>
      <c r="CA25133" s="62"/>
      <c r="CB25133" s="62"/>
      <c r="CC25133" s="62"/>
      <c r="CD25133" s="62"/>
      <c r="CE25133" s="62"/>
      <c r="CF25133" s="62"/>
      <c r="CL25133" s="56" t="s">
        <v>14044</v>
      </c>
      <c r="CM25133" s="56" t="s">
        <v>213</v>
      </c>
      <c r="CN25133" s="56" t="s">
        <v>213</v>
      </c>
      <c r="CO25133" s="52"/>
      <c r="CP25133" s="52"/>
      <c r="CQ25133" s="52"/>
      <c r="CR25133" s="52"/>
      <c r="CS25133" s="52"/>
      <c r="CT25133" s="52"/>
      <c r="CU25133" s="33"/>
      <c r="CV25133" s="33"/>
    </row>
    <row r="25134" spans="74:100">
      <c r="BV25134" s="62"/>
      <c r="BW25134" s="62"/>
      <c r="BX25134" s="62"/>
      <c r="BY25134" s="62"/>
      <c r="BZ25134" s="62"/>
      <c r="CA25134" s="62"/>
      <c r="CB25134" s="62"/>
      <c r="CC25134" s="62"/>
      <c r="CD25134" s="62"/>
      <c r="CE25134" s="62"/>
      <c r="CF25134" s="62"/>
      <c r="CL25134" s="56" t="s">
        <v>14045</v>
      </c>
      <c r="CM25134" s="56" t="s">
        <v>213</v>
      </c>
      <c r="CN25134" s="56" t="s">
        <v>213</v>
      </c>
      <c r="CO25134" s="52"/>
      <c r="CP25134" s="52"/>
      <c r="CQ25134" s="52"/>
      <c r="CR25134" s="52"/>
      <c r="CS25134" s="52"/>
      <c r="CT25134" s="52"/>
      <c r="CU25134" s="33"/>
      <c r="CV25134" s="33"/>
    </row>
    <row r="25135" spans="74:100">
      <c r="BV25135" s="62"/>
      <c r="BW25135" s="62"/>
      <c r="BX25135" s="62"/>
      <c r="BY25135" s="62"/>
      <c r="BZ25135" s="62"/>
      <c r="CA25135" s="62"/>
      <c r="CB25135" s="62"/>
      <c r="CC25135" s="62"/>
      <c r="CD25135" s="62"/>
      <c r="CE25135" s="62"/>
      <c r="CF25135" s="62"/>
      <c r="CL25135" s="56" t="s">
        <v>14140</v>
      </c>
      <c r="CM25135" s="56" t="s">
        <v>213</v>
      </c>
      <c r="CN25135" s="56" t="s">
        <v>213</v>
      </c>
      <c r="CO25135" s="52"/>
      <c r="CP25135" s="52"/>
      <c r="CQ25135" s="52"/>
      <c r="CR25135" s="52"/>
      <c r="CS25135" s="52"/>
      <c r="CT25135" s="52"/>
      <c r="CU25135" s="33"/>
      <c r="CV25135" s="33"/>
    </row>
    <row r="25136" spans="74:100">
      <c r="BV25136" s="62"/>
      <c r="BW25136" s="62"/>
      <c r="BX25136" s="62"/>
      <c r="BY25136" s="62"/>
      <c r="BZ25136" s="62"/>
      <c r="CA25136" s="62"/>
      <c r="CB25136" s="62"/>
      <c r="CC25136" s="62"/>
      <c r="CD25136" s="62"/>
      <c r="CE25136" s="62"/>
      <c r="CF25136" s="62"/>
      <c r="CL25136" s="56" t="s">
        <v>14046</v>
      </c>
      <c r="CM25136" s="56" t="s">
        <v>213</v>
      </c>
      <c r="CN25136" s="56" t="s">
        <v>213</v>
      </c>
      <c r="CO25136" s="52"/>
      <c r="CP25136" s="52"/>
      <c r="CQ25136" s="52"/>
      <c r="CR25136" s="52"/>
      <c r="CS25136" s="52"/>
      <c r="CT25136" s="52"/>
      <c r="CU25136" s="33"/>
      <c r="CV25136" s="33"/>
    </row>
    <row r="25137" spans="74:100">
      <c r="BV25137" s="62"/>
      <c r="BW25137" s="62"/>
      <c r="BX25137" s="62"/>
      <c r="BY25137" s="62"/>
      <c r="BZ25137" s="62"/>
      <c r="CA25137" s="62"/>
      <c r="CB25137" s="62"/>
      <c r="CC25137" s="62"/>
      <c r="CD25137" s="62"/>
      <c r="CE25137" s="62"/>
      <c r="CF25137" s="62"/>
      <c r="CL25137" s="56" t="s">
        <v>14052</v>
      </c>
      <c r="CM25137" s="56" t="s">
        <v>214</v>
      </c>
      <c r="CN25137" s="56" t="s">
        <v>214</v>
      </c>
      <c r="CO25137" s="52"/>
      <c r="CP25137" s="52"/>
      <c r="CQ25137" s="52"/>
      <c r="CR25137" s="52"/>
      <c r="CS25137" s="52"/>
      <c r="CT25137" s="52"/>
      <c r="CU25137" s="33"/>
      <c r="CV25137" s="33"/>
    </row>
    <row r="25138" spans="74:100">
      <c r="BV25138" s="62"/>
      <c r="BW25138" s="62"/>
      <c r="BX25138" s="62"/>
      <c r="BY25138" s="62"/>
      <c r="BZ25138" s="62"/>
      <c r="CA25138" s="62"/>
      <c r="CB25138" s="62"/>
      <c r="CC25138" s="62"/>
      <c r="CD25138" s="62"/>
      <c r="CE25138" s="62"/>
      <c r="CF25138" s="62"/>
      <c r="CL25138" s="56" t="s">
        <v>14053</v>
      </c>
      <c r="CM25138" s="56" t="s">
        <v>214</v>
      </c>
      <c r="CN25138" s="56" t="s">
        <v>214</v>
      </c>
      <c r="CO25138" s="52"/>
      <c r="CP25138" s="52"/>
      <c r="CQ25138" s="52"/>
      <c r="CR25138" s="52"/>
      <c r="CS25138" s="52"/>
      <c r="CT25138" s="52"/>
      <c r="CU25138" s="33"/>
      <c r="CV25138" s="33"/>
    </row>
    <row r="25139" spans="74:100">
      <c r="BV25139" s="62"/>
      <c r="BW25139" s="62"/>
      <c r="BX25139" s="62"/>
      <c r="BY25139" s="62"/>
      <c r="BZ25139" s="62"/>
      <c r="CA25139" s="62"/>
      <c r="CB25139" s="62"/>
      <c r="CC25139" s="62"/>
      <c r="CD25139" s="62"/>
      <c r="CE25139" s="62"/>
      <c r="CF25139" s="62"/>
      <c r="CL25139" s="56" t="s">
        <v>14111</v>
      </c>
      <c r="CM25139" s="56" t="s">
        <v>215</v>
      </c>
      <c r="CN25139" s="56" t="s">
        <v>215</v>
      </c>
      <c r="CO25139" s="52"/>
      <c r="CP25139" s="52"/>
      <c r="CQ25139" s="52"/>
      <c r="CR25139" s="52"/>
      <c r="CS25139" s="52"/>
      <c r="CT25139" s="52"/>
      <c r="CU25139" s="33"/>
      <c r="CV25139" s="33"/>
    </row>
    <row r="25140" spans="74:100">
      <c r="BV25140" s="62"/>
      <c r="BW25140" s="62"/>
      <c r="BX25140" s="62"/>
      <c r="BY25140" s="62"/>
      <c r="BZ25140" s="62"/>
      <c r="CA25140" s="62"/>
      <c r="CB25140" s="62"/>
      <c r="CC25140" s="62"/>
      <c r="CD25140" s="62"/>
      <c r="CE25140" s="62"/>
      <c r="CF25140" s="62"/>
      <c r="CL25140" s="56" t="s">
        <v>13974</v>
      </c>
      <c r="CM25140" s="56" t="s">
        <v>213</v>
      </c>
      <c r="CN25140" s="56" t="s">
        <v>213</v>
      </c>
      <c r="CO25140" s="52"/>
      <c r="CP25140" s="52"/>
      <c r="CQ25140" s="52"/>
      <c r="CR25140" s="52"/>
      <c r="CS25140" s="52"/>
      <c r="CT25140" s="52"/>
      <c r="CU25140" s="33"/>
      <c r="CV25140" s="33"/>
    </row>
    <row r="25141" spans="74:100">
      <c r="BV25141" s="62"/>
      <c r="BW25141" s="62"/>
      <c r="BX25141" s="62"/>
      <c r="BY25141" s="62"/>
      <c r="BZ25141" s="62"/>
      <c r="CA25141" s="62"/>
      <c r="CB25141" s="62"/>
      <c r="CC25141" s="62"/>
      <c r="CD25141" s="62"/>
      <c r="CE25141" s="62"/>
      <c r="CF25141" s="62"/>
      <c r="CL25141" s="56" t="s">
        <v>24358</v>
      </c>
      <c r="CM25141" s="56" t="s">
        <v>216</v>
      </c>
      <c r="CN25141" s="56" t="s">
        <v>216</v>
      </c>
      <c r="CO25141" s="52"/>
      <c r="CP25141" s="52"/>
      <c r="CQ25141" s="52"/>
      <c r="CR25141" s="52"/>
      <c r="CS25141" s="52"/>
      <c r="CT25141" s="52"/>
      <c r="CU25141" s="33"/>
      <c r="CV25141" s="33"/>
    </row>
    <row r="25142" spans="74:100">
      <c r="BV25142" s="62"/>
      <c r="BW25142" s="62"/>
      <c r="BX25142" s="62"/>
      <c r="BY25142" s="62"/>
      <c r="BZ25142" s="62"/>
      <c r="CA25142" s="62"/>
      <c r="CB25142" s="62"/>
      <c r="CC25142" s="62"/>
      <c r="CD25142" s="62"/>
      <c r="CE25142" s="62"/>
      <c r="CF25142" s="62"/>
      <c r="CL25142" s="56" t="s">
        <v>2234</v>
      </c>
      <c r="CM25142" s="56" t="s">
        <v>214</v>
      </c>
      <c r="CN25142" s="56" t="s">
        <v>214</v>
      </c>
      <c r="CO25142" s="52"/>
      <c r="CP25142" s="52"/>
      <c r="CQ25142" s="52"/>
      <c r="CR25142" s="52"/>
      <c r="CS25142" s="52"/>
      <c r="CT25142" s="52"/>
      <c r="CU25142" s="33"/>
      <c r="CV25142" s="33"/>
    </row>
    <row r="25143" spans="74:100">
      <c r="BV25143" s="62"/>
      <c r="BW25143" s="62"/>
      <c r="BX25143" s="62"/>
      <c r="BY25143" s="62"/>
      <c r="BZ25143" s="62"/>
      <c r="CA25143" s="62"/>
      <c r="CB25143" s="62"/>
      <c r="CC25143" s="62"/>
      <c r="CD25143" s="62"/>
      <c r="CE25143" s="62"/>
      <c r="CF25143" s="62"/>
      <c r="CL25143" s="56" t="s">
        <v>14054</v>
      </c>
      <c r="CM25143" s="56" t="s">
        <v>214</v>
      </c>
      <c r="CN25143" s="56" t="s">
        <v>214</v>
      </c>
      <c r="CO25143" s="52"/>
      <c r="CP25143" s="52"/>
      <c r="CQ25143" s="52"/>
      <c r="CR25143" s="52"/>
      <c r="CS25143" s="52"/>
      <c r="CT25143" s="52"/>
      <c r="CU25143" s="33"/>
      <c r="CV25143" s="33"/>
    </row>
    <row r="25144" spans="74:100">
      <c r="BV25144" s="62"/>
      <c r="BW25144" s="62"/>
      <c r="BX25144" s="62"/>
      <c r="BY25144" s="62"/>
      <c r="BZ25144" s="62"/>
      <c r="CA25144" s="62"/>
      <c r="CB25144" s="62"/>
      <c r="CC25144" s="62"/>
      <c r="CD25144" s="62"/>
      <c r="CE25144" s="62"/>
      <c r="CF25144" s="62"/>
      <c r="CL25144" s="56" t="s">
        <v>14055</v>
      </c>
      <c r="CM25144" s="56" t="s">
        <v>214</v>
      </c>
      <c r="CN25144" s="56" t="s">
        <v>214</v>
      </c>
      <c r="CO25144" s="52"/>
      <c r="CP25144" s="52"/>
      <c r="CQ25144" s="52"/>
      <c r="CR25144" s="52"/>
      <c r="CS25144" s="52"/>
      <c r="CT25144" s="52"/>
      <c r="CU25144" s="33"/>
      <c r="CV25144" s="33"/>
    </row>
    <row r="25145" spans="74:100">
      <c r="BV25145" s="62"/>
      <c r="BW25145" s="62"/>
      <c r="BX25145" s="62"/>
      <c r="BY25145" s="62"/>
      <c r="BZ25145" s="62"/>
      <c r="CA25145" s="62"/>
      <c r="CB25145" s="62"/>
      <c r="CC25145" s="62"/>
      <c r="CD25145" s="62"/>
      <c r="CE25145" s="62"/>
      <c r="CF25145" s="62"/>
      <c r="CL25145" s="56" t="s">
        <v>14056</v>
      </c>
      <c r="CM25145" s="56" t="s">
        <v>214</v>
      </c>
      <c r="CN25145" s="56" t="s">
        <v>214</v>
      </c>
      <c r="CO25145" s="52"/>
      <c r="CP25145" s="52"/>
      <c r="CQ25145" s="52"/>
      <c r="CR25145" s="52"/>
      <c r="CS25145" s="52"/>
      <c r="CT25145" s="52"/>
      <c r="CU25145" s="33"/>
      <c r="CV25145" s="33"/>
    </row>
    <row r="25146" spans="74:100">
      <c r="BV25146" s="62"/>
      <c r="BW25146" s="62"/>
      <c r="BX25146" s="62"/>
      <c r="BY25146" s="62"/>
      <c r="BZ25146" s="62"/>
      <c r="CA25146" s="62"/>
      <c r="CB25146" s="62"/>
      <c r="CC25146" s="62"/>
      <c r="CD25146" s="62"/>
      <c r="CE25146" s="62"/>
      <c r="CF25146" s="62"/>
      <c r="CL25146" s="56" t="s">
        <v>14057</v>
      </c>
      <c r="CM25146" s="56" t="s">
        <v>214</v>
      </c>
      <c r="CN25146" s="56" t="s">
        <v>214</v>
      </c>
      <c r="CO25146" s="52"/>
      <c r="CP25146" s="52"/>
      <c r="CQ25146" s="52"/>
      <c r="CR25146" s="52"/>
      <c r="CS25146" s="52"/>
      <c r="CT25146" s="52"/>
      <c r="CU25146" s="33"/>
      <c r="CV25146" s="33"/>
    </row>
    <row r="25147" spans="74:100">
      <c r="BV25147" s="62"/>
      <c r="BW25147" s="62"/>
      <c r="BX25147" s="62"/>
      <c r="BY25147" s="62"/>
      <c r="BZ25147" s="62"/>
      <c r="CA25147" s="62"/>
      <c r="CB25147" s="62"/>
      <c r="CC25147" s="62"/>
      <c r="CD25147" s="62"/>
      <c r="CE25147" s="62"/>
      <c r="CF25147" s="62"/>
      <c r="CL25147" s="56" t="s">
        <v>14058</v>
      </c>
      <c r="CM25147" s="56" t="s">
        <v>214</v>
      </c>
      <c r="CN25147" s="56" t="s">
        <v>214</v>
      </c>
      <c r="CO25147" s="52"/>
      <c r="CP25147" s="52"/>
      <c r="CQ25147" s="52"/>
      <c r="CR25147" s="52"/>
      <c r="CS25147" s="52"/>
      <c r="CT25147" s="52"/>
      <c r="CU25147" s="33"/>
      <c r="CV25147" s="33"/>
    </row>
    <row r="25148" spans="74:100">
      <c r="BV25148" s="62"/>
      <c r="BW25148" s="62"/>
      <c r="BX25148" s="62"/>
      <c r="BY25148" s="62"/>
      <c r="BZ25148" s="62"/>
      <c r="CA25148" s="62"/>
      <c r="CB25148" s="62"/>
      <c r="CC25148" s="62"/>
      <c r="CD25148" s="62"/>
      <c r="CE25148" s="62"/>
      <c r="CF25148" s="62"/>
      <c r="CL25148" s="56" t="s">
        <v>14059</v>
      </c>
      <c r="CM25148" s="56" t="s">
        <v>214</v>
      </c>
      <c r="CN25148" s="56" t="s">
        <v>214</v>
      </c>
      <c r="CO25148" s="52"/>
      <c r="CP25148" s="52"/>
      <c r="CQ25148" s="52"/>
      <c r="CR25148" s="52"/>
      <c r="CS25148" s="52"/>
      <c r="CT25148" s="52"/>
      <c r="CU25148" s="33"/>
      <c r="CV25148" s="33"/>
    </row>
    <row r="25149" spans="74:100">
      <c r="BV25149" s="62"/>
      <c r="BW25149" s="62"/>
      <c r="BX25149" s="62"/>
      <c r="BY25149" s="62"/>
      <c r="BZ25149" s="62"/>
      <c r="CA25149" s="62"/>
      <c r="CB25149" s="62"/>
      <c r="CC25149" s="62"/>
      <c r="CD25149" s="62"/>
      <c r="CE25149" s="62"/>
      <c r="CF25149" s="62"/>
      <c r="CL25149" s="56" t="s">
        <v>26208</v>
      </c>
      <c r="CM25149" s="56" t="s">
        <v>215</v>
      </c>
      <c r="CN25149" s="56" t="s">
        <v>215</v>
      </c>
      <c r="CO25149" s="52"/>
      <c r="CP25149" s="52"/>
      <c r="CQ25149" s="52"/>
      <c r="CR25149" s="52"/>
      <c r="CS25149" s="52"/>
      <c r="CT25149" s="52"/>
      <c r="CU25149" s="33"/>
      <c r="CV25149" s="33"/>
    </row>
    <row r="25150" spans="74:100">
      <c r="BV25150" s="62"/>
      <c r="BW25150" s="62"/>
      <c r="BX25150" s="62"/>
      <c r="BY25150" s="62"/>
      <c r="BZ25150" s="62"/>
      <c r="CA25150" s="62"/>
      <c r="CB25150" s="62"/>
      <c r="CC25150" s="62"/>
      <c r="CD25150" s="62"/>
      <c r="CE25150" s="62"/>
      <c r="CF25150" s="62"/>
      <c r="CL25150" s="56" t="s">
        <v>24359</v>
      </c>
      <c r="CM25150" s="56" t="s">
        <v>215</v>
      </c>
      <c r="CN25150" s="56" t="s">
        <v>215</v>
      </c>
      <c r="CO25150" s="52"/>
      <c r="CP25150" s="52"/>
      <c r="CQ25150" s="52"/>
      <c r="CR25150" s="52"/>
      <c r="CS25150" s="52"/>
      <c r="CT25150" s="52"/>
      <c r="CU25150" s="33"/>
      <c r="CV25150" s="33"/>
    </row>
    <row r="25151" spans="74:100">
      <c r="BV25151" s="62"/>
      <c r="BW25151" s="62"/>
      <c r="BX25151" s="62"/>
      <c r="BY25151" s="62"/>
      <c r="BZ25151" s="62"/>
      <c r="CA25151" s="62"/>
      <c r="CB25151" s="62"/>
      <c r="CC25151" s="62"/>
      <c r="CD25151" s="62"/>
      <c r="CE25151" s="62"/>
      <c r="CF25151" s="62"/>
      <c r="CL25151" s="56" t="s">
        <v>13998</v>
      </c>
      <c r="CM25151" s="56" t="s">
        <v>216</v>
      </c>
      <c r="CN25151" s="56" t="s">
        <v>216</v>
      </c>
      <c r="CO25151" s="52"/>
      <c r="CP25151" s="52"/>
      <c r="CQ25151" s="52"/>
      <c r="CR25151" s="52"/>
      <c r="CS25151" s="52"/>
      <c r="CT25151" s="52"/>
      <c r="CU25151" s="33"/>
      <c r="CV25151" s="33"/>
    </row>
    <row r="25152" spans="74:100">
      <c r="BV25152" s="62"/>
      <c r="BW25152" s="62"/>
      <c r="BX25152" s="62"/>
      <c r="BY25152" s="62"/>
      <c r="BZ25152" s="62"/>
      <c r="CA25152" s="62"/>
      <c r="CB25152" s="62"/>
      <c r="CC25152" s="62"/>
      <c r="CD25152" s="62"/>
      <c r="CE25152" s="62"/>
      <c r="CF25152" s="62"/>
      <c r="CL25152" s="56" t="s">
        <v>14005</v>
      </c>
      <c r="CM25152" s="56" t="s">
        <v>215</v>
      </c>
      <c r="CN25152" s="56" t="s">
        <v>215</v>
      </c>
      <c r="CO25152" s="52"/>
      <c r="CP25152" s="52"/>
      <c r="CQ25152" s="52"/>
      <c r="CR25152" s="52"/>
      <c r="CS25152" s="52"/>
      <c r="CT25152" s="52"/>
      <c r="CU25152" s="33"/>
      <c r="CV25152" s="33"/>
    </row>
    <row r="25153" spans="74:100">
      <c r="BV25153" s="62"/>
      <c r="BW25153" s="62"/>
      <c r="BX25153" s="62"/>
      <c r="BY25153" s="62"/>
      <c r="BZ25153" s="62"/>
      <c r="CA25153" s="62"/>
      <c r="CB25153" s="62"/>
      <c r="CC25153" s="62"/>
      <c r="CD25153" s="62"/>
      <c r="CE25153" s="62"/>
      <c r="CF25153" s="62"/>
      <c r="CL25153" s="56" t="s">
        <v>14073</v>
      </c>
      <c r="CM25153" s="56" t="s">
        <v>214</v>
      </c>
      <c r="CN25153" s="56" t="s">
        <v>214</v>
      </c>
      <c r="CO25153" s="52"/>
      <c r="CP25153" s="52"/>
      <c r="CQ25153" s="52"/>
      <c r="CR25153" s="52"/>
      <c r="CS25153" s="52"/>
      <c r="CT25153" s="52"/>
      <c r="CU25153" s="33"/>
      <c r="CV25153" s="33"/>
    </row>
    <row r="25154" spans="74:100">
      <c r="BV25154" s="62"/>
      <c r="BW25154" s="62"/>
      <c r="BX25154" s="62"/>
      <c r="BY25154" s="62"/>
      <c r="BZ25154" s="62"/>
      <c r="CA25154" s="62"/>
      <c r="CB25154" s="62"/>
      <c r="CC25154" s="62"/>
      <c r="CD25154" s="62"/>
      <c r="CE25154" s="62"/>
      <c r="CF25154" s="62"/>
      <c r="CL25154" s="56" t="s">
        <v>14152</v>
      </c>
      <c r="CM25154" s="56" t="s">
        <v>214</v>
      </c>
      <c r="CN25154" s="56" t="s">
        <v>214</v>
      </c>
      <c r="CO25154" s="52"/>
      <c r="CP25154" s="52"/>
      <c r="CQ25154" s="52"/>
      <c r="CR25154" s="52"/>
      <c r="CS25154" s="52"/>
      <c r="CT25154" s="52"/>
      <c r="CU25154" s="33"/>
      <c r="CV25154" s="33"/>
    </row>
    <row r="25155" spans="74:100">
      <c r="BV25155" s="62"/>
      <c r="BW25155" s="62"/>
      <c r="BX25155" s="62"/>
      <c r="BY25155" s="62"/>
      <c r="BZ25155" s="62"/>
      <c r="CA25155" s="62"/>
      <c r="CB25155" s="62"/>
      <c r="CC25155" s="62"/>
      <c r="CD25155" s="62"/>
      <c r="CE25155" s="62"/>
      <c r="CF25155" s="62"/>
      <c r="CL25155" s="56" t="s">
        <v>14028</v>
      </c>
      <c r="CM25155" s="56" t="s">
        <v>216</v>
      </c>
      <c r="CN25155" s="56" t="s">
        <v>216</v>
      </c>
      <c r="CO25155" s="52"/>
      <c r="CP25155" s="52"/>
      <c r="CQ25155" s="52"/>
      <c r="CR25155" s="52"/>
      <c r="CS25155" s="52"/>
      <c r="CT25155" s="52"/>
      <c r="CU25155" s="33"/>
      <c r="CV25155" s="33"/>
    </row>
    <row r="25156" spans="74:100">
      <c r="BV25156" s="62"/>
      <c r="BW25156" s="62"/>
      <c r="BX25156" s="62"/>
      <c r="BY25156" s="62"/>
      <c r="BZ25156" s="62"/>
      <c r="CA25156" s="62"/>
      <c r="CB25156" s="62"/>
      <c r="CC25156" s="62"/>
      <c r="CD25156" s="62"/>
      <c r="CE25156" s="62"/>
      <c r="CF25156" s="62"/>
      <c r="CL25156" s="56" t="s">
        <v>14074</v>
      </c>
      <c r="CM25156" s="56" t="s">
        <v>214</v>
      </c>
      <c r="CN25156" s="56" t="s">
        <v>214</v>
      </c>
      <c r="CO25156" s="52"/>
      <c r="CP25156" s="52"/>
      <c r="CQ25156" s="52"/>
      <c r="CR25156" s="52"/>
      <c r="CS25156" s="52"/>
      <c r="CT25156" s="52"/>
      <c r="CU25156" s="33"/>
      <c r="CV25156" s="33"/>
    </row>
    <row r="25157" spans="74:100">
      <c r="BV25157" s="62"/>
      <c r="BW25157" s="62"/>
      <c r="BX25157" s="62"/>
      <c r="BY25157" s="62"/>
      <c r="BZ25157" s="62"/>
      <c r="CA25157" s="62"/>
      <c r="CB25157" s="62"/>
      <c r="CC25157" s="62"/>
      <c r="CD25157" s="62"/>
      <c r="CE25157" s="62"/>
      <c r="CF25157" s="62"/>
      <c r="CL25157" s="56" t="s">
        <v>5984</v>
      </c>
      <c r="CM25157" s="56" t="s">
        <v>215</v>
      </c>
      <c r="CN25157" s="56" t="s">
        <v>215</v>
      </c>
      <c r="CO25157" s="52"/>
      <c r="CP25157" s="52"/>
      <c r="CQ25157" s="52"/>
      <c r="CR25157" s="52"/>
      <c r="CS25157" s="52"/>
      <c r="CT25157" s="52"/>
      <c r="CU25157" s="33"/>
      <c r="CV25157" s="33"/>
    </row>
    <row r="25158" spans="74:100">
      <c r="BV25158" s="62"/>
      <c r="BW25158" s="62"/>
      <c r="BX25158" s="62"/>
      <c r="BY25158" s="62"/>
      <c r="BZ25158" s="62"/>
      <c r="CA25158" s="62"/>
      <c r="CB25158" s="62"/>
      <c r="CC25158" s="62"/>
      <c r="CD25158" s="62"/>
      <c r="CE25158" s="62"/>
      <c r="CF25158" s="62"/>
      <c r="CL25158" s="56" t="s">
        <v>5984</v>
      </c>
      <c r="CM25158" s="56" t="s">
        <v>213</v>
      </c>
      <c r="CN25158" s="56" t="s">
        <v>213</v>
      </c>
      <c r="CO25158" s="52"/>
      <c r="CP25158" s="52"/>
      <c r="CQ25158" s="52"/>
      <c r="CR25158" s="52"/>
      <c r="CS25158" s="52"/>
      <c r="CT25158" s="52"/>
      <c r="CU25158" s="33"/>
      <c r="CV25158" s="33"/>
    </row>
    <row r="25159" spans="74:100">
      <c r="BV25159" s="62"/>
      <c r="BW25159" s="62"/>
      <c r="BX25159" s="62"/>
      <c r="BY25159" s="62"/>
      <c r="BZ25159" s="62"/>
      <c r="CA25159" s="62"/>
      <c r="CB25159" s="62"/>
      <c r="CC25159" s="62"/>
      <c r="CD25159" s="62"/>
      <c r="CE25159" s="62"/>
      <c r="CF25159" s="62"/>
      <c r="CL25159" s="35" t="s">
        <v>14066</v>
      </c>
      <c r="CM25159" s="35" t="s">
        <v>217</v>
      </c>
      <c r="CN25159" s="35" t="s">
        <v>217</v>
      </c>
      <c r="CO25159" s="52"/>
      <c r="CP25159" s="52"/>
      <c r="CQ25159" s="52"/>
      <c r="CR25159" s="52"/>
      <c r="CS25159" s="52"/>
      <c r="CT25159" s="52"/>
      <c r="CU25159" s="33"/>
      <c r="CV25159" s="33"/>
    </row>
    <row r="25160" spans="74:100">
      <c r="BV25160" s="62"/>
      <c r="BW25160" s="62"/>
      <c r="BX25160" s="62"/>
      <c r="BY25160" s="62"/>
      <c r="BZ25160" s="62"/>
      <c r="CA25160" s="62"/>
      <c r="CB25160" s="62"/>
      <c r="CC25160" s="62"/>
      <c r="CD25160" s="62"/>
      <c r="CE25160" s="62"/>
      <c r="CF25160" s="62"/>
      <c r="CL25160" s="56" t="s">
        <v>14091</v>
      </c>
      <c r="CM25160" s="56" t="s">
        <v>215</v>
      </c>
      <c r="CN25160" s="56" t="s">
        <v>215</v>
      </c>
      <c r="CO25160" s="52"/>
      <c r="CP25160" s="52"/>
      <c r="CQ25160" s="52"/>
      <c r="CR25160" s="52"/>
      <c r="CS25160" s="52"/>
      <c r="CT25160" s="52"/>
      <c r="CU25160" s="33"/>
      <c r="CV25160" s="33"/>
    </row>
    <row r="25161" spans="74:100">
      <c r="BV25161" s="62"/>
      <c r="BW25161" s="62"/>
      <c r="BX25161" s="62"/>
      <c r="BY25161" s="62"/>
      <c r="BZ25161" s="62"/>
      <c r="CA25161" s="62"/>
      <c r="CB25161" s="62"/>
      <c r="CC25161" s="62"/>
      <c r="CD25161" s="62"/>
      <c r="CE25161" s="62"/>
      <c r="CF25161" s="62"/>
      <c r="CL25161" s="56" t="s">
        <v>14075</v>
      </c>
      <c r="CM25161" s="56" t="s">
        <v>214</v>
      </c>
      <c r="CN25161" s="56" t="s">
        <v>214</v>
      </c>
      <c r="CO25161" s="52"/>
      <c r="CP25161" s="52"/>
      <c r="CQ25161" s="52"/>
      <c r="CR25161" s="52"/>
      <c r="CS25161" s="52"/>
      <c r="CT25161" s="52"/>
      <c r="CU25161" s="33"/>
      <c r="CV25161" s="33"/>
    </row>
    <row r="25162" spans="74:100">
      <c r="BV25162" s="62"/>
      <c r="BW25162" s="62"/>
      <c r="BX25162" s="62"/>
      <c r="BY25162" s="62"/>
      <c r="BZ25162" s="62"/>
      <c r="CA25162" s="62"/>
      <c r="CB25162" s="62"/>
      <c r="CC25162" s="62"/>
      <c r="CD25162" s="62"/>
      <c r="CE25162" s="62"/>
      <c r="CF25162" s="62"/>
      <c r="CL25162" s="56" t="s">
        <v>14076</v>
      </c>
      <c r="CM25162" s="56" t="s">
        <v>214</v>
      </c>
      <c r="CN25162" s="56" t="s">
        <v>214</v>
      </c>
      <c r="CO25162" s="52"/>
      <c r="CP25162" s="52"/>
      <c r="CQ25162" s="52"/>
      <c r="CR25162" s="52"/>
      <c r="CS25162" s="52"/>
      <c r="CT25162" s="52"/>
      <c r="CU25162" s="33"/>
      <c r="CV25162" s="33"/>
    </row>
    <row r="25163" spans="74:100">
      <c r="BV25163" s="62"/>
      <c r="BW25163" s="62"/>
      <c r="BX25163" s="62"/>
      <c r="BY25163" s="62"/>
      <c r="BZ25163" s="62"/>
      <c r="CA25163" s="62"/>
      <c r="CB25163" s="62"/>
      <c r="CC25163" s="62"/>
      <c r="CD25163" s="62"/>
      <c r="CE25163" s="62"/>
      <c r="CF25163" s="62"/>
      <c r="CL25163" s="56" t="s">
        <v>13985</v>
      </c>
      <c r="CM25163" s="56" t="s">
        <v>216</v>
      </c>
      <c r="CN25163" s="56" t="s">
        <v>216</v>
      </c>
      <c r="CO25163" s="52"/>
      <c r="CP25163" s="52"/>
      <c r="CQ25163" s="52"/>
      <c r="CR25163" s="52"/>
      <c r="CS25163" s="52"/>
      <c r="CT25163" s="52"/>
      <c r="CU25163" s="33"/>
      <c r="CV25163" s="33"/>
    </row>
    <row r="25164" spans="74:100">
      <c r="BV25164" s="62"/>
      <c r="BW25164" s="62"/>
      <c r="BX25164" s="62"/>
      <c r="BY25164" s="62"/>
      <c r="BZ25164" s="62"/>
      <c r="CA25164" s="62"/>
      <c r="CB25164" s="62"/>
      <c r="CC25164" s="62"/>
      <c r="CD25164" s="62"/>
      <c r="CE25164" s="62"/>
      <c r="CF25164" s="62"/>
      <c r="CL25164" s="56" t="s">
        <v>14025</v>
      </c>
      <c r="CM25164" s="56" t="s">
        <v>216</v>
      </c>
      <c r="CN25164" s="56" t="s">
        <v>216</v>
      </c>
      <c r="CO25164" s="52"/>
      <c r="CP25164" s="52"/>
      <c r="CQ25164" s="52"/>
      <c r="CR25164" s="52"/>
      <c r="CS25164" s="52"/>
      <c r="CT25164" s="52"/>
      <c r="CU25164" s="33"/>
      <c r="CV25164" s="33"/>
    </row>
    <row r="25165" spans="74:100">
      <c r="BV25165" s="62"/>
      <c r="BW25165" s="62"/>
      <c r="BX25165" s="62"/>
      <c r="BY25165" s="62"/>
      <c r="BZ25165" s="62"/>
      <c r="CA25165" s="62"/>
      <c r="CB25165" s="62"/>
      <c r="CC25165" s="62"/>
      <c r="CD25165" s="62"/>
      <c r="CE25165" s="62"/>
      <c r="CF25165" s="62"/>
      <c r="CL25165" s="56" t="s">
        <v>13978</v>
      </c>
      <c r="CM25165" s="56" t="s">
        <v>216</v>
      </c>
      <c r="CN25165" s="56" t="s">
        <v>216</v>
      </c>
      <c r="CO25165" s="52"/>
      <c r="CP25165" s="52"/>
      <c r="CQ25165" s="52"/>
      <c r="CR25165" s="52"/>
      <c r="CS25165" s="52"/>
      <c r="CT25165" s="52"/>
      <c r="CU25165" s="33"/>
      <c r="CV25165" s="33"/>
    </row>
    <row r="25166" spans="74:100">
      <c r="BV25166" s="62"/>
      <c r="BW25166" s="62"/>
      <c r="BX25166" s="62"/>
      <c r="BY25166" s="62"/>
      <c r="BZ25166" s="62"/>
      <c r="CA25166" s="62"/>
      <c r="CB25166" s="62"/>
      <c r="CC25166" s="62"/>
      <c r="CD25166" s="62"/>
      <c r="CE25166" s="62"/>
      <c r="CF25166" s="62"/>
      <c r="CL25166" s="56" t="s">
        <v>13964</v>
      </c>
      <c r="CM25166" s="56" t="s">
        <v>213</v>
      </c>
      <c r="CN25166" s="56" t="s">
        <v>213</v>
      </c>
      <c r="CO25166" s="52"/>
      <c r="CP25166" s="52"/>
      <c r="CQ25166" s="52"/>
      <c r="CR25166" s="52"/>
      <c r="CS25166" s="52"/>
      <c r="CT25166" s="52"/>
      <c r="CU25166" s="33"/>
      <c r="CV25166" s="33"/>
    </row>
    <row r="25167" spans="74:100">
      <c r="BV25167" s="62"/>
      <c r="BW25167" s="62"/>
      <c r="BX25167" s="62"/>
      <c r="BY25167" s="62"/>
      <c r="BZ25167" s="62"/>
      <c r="CA25167" s="62"/>
      <c r="CB25167" s="62"/>
      <c r="CC25167" s="62"/>
      <c r="CD25167" s="62"/>
      <c r="CE25167" s="62"/>
      <c r="CF25167" s="62"/>
      <c r="CL25167" s="56" t="s">
        <v>13965</v>
      </c>
      <c r="CM25167" s="56" t="s">
        <v>213</v>
      </c>
      <c r="CN25167" s="56" t="s">
        <v>213</v>
      </c>
      <c r="CO25167" s="52"/>
      <c r="CP25167" s="52"/>
      <c r="CQ25167" s="52"/>
      <c r="CR25167" s="52"/>
      <c r="CS25167" s="52"/>
      <c r="CT25167" s="52"/>
      <c r="CU25167" s="33"/>
      <c r="CV25167" s="33"/>
    </row>
    <row r="25168" spans="74:100">
      <c r="BV25168" s="62"/>
      <c r="BW25168" s="62"/>
      <c r="BX25168" s="62"/>
      <c r="BY25168" s="62"/>
      <c r="BZ25168" s="62"/>
      <c r="CA25168" s="62"/>
      <c r="CB25168" s="62"/>
      <c r="CC25168" s="62"/>
      <c r="CD25168" s="62"/>
      <c r="CE25168" s="62"/>
      <c r="CF25168" s="62"/>
      <c r="CL25168" s="56" t="s">
        <v>13975</v>
      </c>
      <c r="CM25168" s="56" t="s">
        <v>213</v>
      </c>
      <c r="CN25168" s="56" t="s">
        <v>213</v>
      </c>
      <c r="CO25168" s="52"/>
      <c r="CP25168" s="52"/>
      <c r="CQ25168" s="52"/>
      <c r="CR25168" s="52"/>
      <c r="CS25168" s="52"/>
      <c r="CT25168" s="52"/>
      <c r="CU25168" s="33"/>
      <c r="CV25168" s="33"/>
    </row>
    <row r="25169" spans="74:100">
      <c r="BV25169" s="62"/>
      <c r="BW25169" s="62"/>
      <c r="BX25169" s="62"/>
      <c r="BY25169" s="62"/>
      <c r="BZ25169" s="62"/>
      <c r="CA25169" s="62"/>
      <c r="CB25169" s="62"/>
      <c r="CC25169" s="62"/>
      <c r="CD25169" s="62"/>
      <c r="CE25169" s="62"/>
      <c r="CF25169" s="62"/>
      <c r="CL25169" s="56" t="s">
        <v>13993</v>
      </c>
      <c r="CM25169" s="56" t="s">
        <v>216</v>
      </c>
      <c r="CN25169" s="56" t="s">
        <v>216</v>
      </c>
      <c r="CO25169" s="52"/>
      <c r="CP25169" s="52"/>
      <c r="CQ25169" s="52"/>
      <c r="CR25169" s="52"/>
      <c r="CS25169" s="52"/>
      <c r="CT25169" s="52"/>
      <c r="CU25169" s="33"/>
      <c r="CV25169" s="33"/>
    </row>
    <row r="25170" spans="74:100">
      <c r="BV25170" s="62"/>
      <c r="BW25170" s="62"/>
      <c r="BX25170" s="62"/>
      <c r="BY25170" s="62"/>
      <c r="BZ25170" s="62"/>
      <c r="CA25170" s="62"/>
      <c r="CB25170" s="62"/>
      <c r="CC25170" s="62"/>
      <c r="CD25170" s="62"/>
      <c r="CE25170" s="62"/>
      <c r="CF25170" s="62"/>
      <c r="CL25170" s="56" t="s">
        <v>14060</v>
      </c>
      <c r="CM25170" s="56" t="s">
        <v>214</v>
      </c>
      <c r="CN25170" s="56" t="s">
        <v>214</v>
      </c>
      <c r="CO25170" s="52"/>
      <c r="CP25170" s="52"/>
      <c r="CQ25170" s="52"/>
      <c r="CR25170" s="52"/>
      <c r="CS25170" s="52"/>
      <c r="CT25170" s="52"/>
      <c r="CU25170" s="33"/>
      <c r="CV25170" s="33"/>
    </row>
    <row r="25171" spans="74:100">
      <c r="BV25171" s="62"/>
      <c r="BW25171" s="62"/>
      <c r="BX25171" s="62"/>
      <c r="BY25171" s="62"/>
      <c r="BZ25171" s="62"/>
      <c r="CA25171" s="62"/>
      <c r="CB25171" s="62"/>
      <c r="CC25171" s="62"/>
      <c r="CD25171" s="62"/>
      <c r="CE25171" s="62"/>
      <c r="CF25171" s="62"/>
      <c r="CL25171" s="56" t="s">
        <v>14061</v>
      </c>
      <c r="CM25171" s="56" t="s">
        <v>214</v>
      </c>
      <c r="CN25171" s="56" t="s">
        <v>214</v>
      </c>
      <c r="CO25171" s="52"/>
      <c r="CP25171" s="52"/>
      <c r="CQ25171" s="52"/>
      <c r="CR25171" s="52"/>
      <c r="CS25171" s="52"/>
      <c r="CT25171" s="52"/>
      <c r="CU25171" s="33"/>
      <c r="CV25171" s="33"/>
    </row>
    <row r="25172" spans="74:100">
      <c r="BV25172" s="62"/>
      <c r="BW25172" s="62"/>
      <c r="BX25172" s="62"/>
      <c r="BY25172" s="62"/>
      <c r="BZ25172" s="62"/>
      <c r="CA25172" s="62"/>
      <c r="CB25172" s="62"/>
      <c r="CC25172" s="62"/>
      <c r="CD25172" s="62"/>
      <c r="CE25172" s="62"/>
      <c r="CF25172" s="62"/>
      <c r="CL25172" s="56" t="s">
        <v>2235</v>
      </c>
      <c r="CM25172" s="56" t="s">
        <v>213</v>
      </c>
      <c r="CN25172" s="56" t="s">
        <v>213</v>
      </c>
      <c r="CO25172" s="52"/>
      <c r="CP25172" s="52"/>
      <c r="CQ25172" s="52"/>
      <c r="CR25172" s="52"/>
      <c r="CS25172" s="52"/>
      <c r="CT25172" s="52"/>
      <c r="CU25172" s="33"/>
      <c r="CV25172" s="33"/>
    </row>
    <row r="25173" spans="74:100">
      <c r="BV25173" s="62"/>
      <c r="BW25173" s="62"/>
      <c r="BX25173" s="62"/>
      <c r="BY25173" s="62"/>
      <c r="BZ25173" s="62"/>
      <c r="CA25173" s="62"/>
      <c r="CB25173" s="62"/>
      <c r="CC25173" s="62"/>
      <c r="CD25173" s="62"/>
      <c r="CE25173" s="62"/>
      <c r="CF25173" s="62"/>
      <c r="CL25173" s="56" t="s">
        <v>14047</v>
      </c>
      <c r="CM25173" s="56" t="s">
        <v>213</v>
      </c>
      <c r="CN25173" s="56" t="s">
        <v>213</v>
      </c>
      <c r="CO25173" s="52"/>
      <c r="CP25173" s="52"/>
      <c r="CQ25173" s="52"/>
      <c r="CR25173" s="52"/>
      <c r="CS25173" s="52"/>
      <c r="CT25173" s="52"/>
      <c r="CU25173" s="33"/>
      <c r="CV25173" s="33"/>
    </row>
    <row r="25174" spans="74:100">
      <c r="BV25174" s="62"/>
      <c r="BW25174" s="62"/>
      <c r="BX25174" s="62"/>
      <c r="BY25174" s="62"/>
      <c r="BZ25174" s="62"/>
      <c r="CA25174" s="62"/>
      <c r="CB25174" s="62"/>
      <c r="CC25174" s="62"/>
      <c r="CD25174" s="62"/>
      <c r="CE25174" s="62"/>
      <c r="CF25174" s="62"/>
      <c r="CL25174" s="56" t="s">
        <v>2236</v>
      </c>
      <c r="CM25174" s="56" t="s">
        <v>217</v>
      </c>
      <c r="CN25174" s="56" t="s">
        <v>217</v>
      </c>
      <c r="CO25174" s="52"/>
      <c r="CP25174" s="52"/>
      <c r="CQ25174" s="52"/>
      <c r="CR25174" s="52"/>
      <c r="CS25174" s="52"/>
      <c r="CT25174" s="52"/>
      <c r="CU25174" s="33"/>
      <c r="CV25174" s="33"/>
    </row>
    <row r="25175" spans="74:100">
      <c r="BV25175" s="62"/>
      <c r="BW25175" s="62"/>
      <c r="BX25175" s="62"/>
      <c r="BY25175" s="62"/>
      <c r="BZ25175" s="62"/>
      <c r="CA25175" s="62"/>
      <c r="CB25175" s="62"/>
      <c r="CC25175" s="62"/>
      <c r="CD25175" s="62"/>
      <c r="CE25175" s="62"/>
      <c r="CF25175" s="62"/>
      <c r="CL25175" s="56" t="s">
        <v>14105</v>
      </c>
      <c r="CM25175" s="56" t="s">
        <v>215</v>
      </c>
      <c r="CN25175" s="56" t="s">
        <v>215</v>
      </c>
      <c r="CO25175" s="52"/>
      <c r="CP25175" s="52"/>
      <c r="CQ25175" s="52"/>
      <c r="CR25175" s="52"/>
      <c r="CS25175" s="52"/>
      <c r="CT25175" s="52"/>
      <c r="CU25175" s="33"/>
      <c r="CV25175" s="33"/>
    </row>
    <row r="25176" spans="74:100">
      <c r="BV25176" s="62"/>
      <c r="BW25176" s="62"/>
      <c r="BX25176" s="62"/>
      <c r="BY25176" s="62"/>
      <c r="BZ25176" s="62"/>
      <c r="CA25176" s="62"/>
      <c r="CB25176" s="62"/>
      <c r="CC25176" s="62"/>
      <c r="CD25176" s="62"/>
      <c r="CE25176" s="62"/>
      <c r="CF25176" s="62"/>
      <c r="CL25176" s="56" t="s">
        <v>2237</v>
      </c>
      <c r="CM25176" s="56" t="s">
        <v>214</v>
      </c>
      <c r="CN25176" s="56" t="s">
        <v>214</v>
      </c>
      <c r="CO25176" s="52"/>
      <c r="CP25176" s="52"/>
      <c r="CQ25176" s="52"/>
      <c r="CR25176" s="52"/>
      <c r="CS25176" s="52"/>
      <c r="CT25176" s="52"/>
      <c r="CU25176" s="33"/>
      <c r="CV25176" s="33"/>
    </row>
    <row r="25177" spans="74:100">
      <c r="BV25177" s="62"/>
      <c r="BW25177" s="62"/>
      <c r="BX25177" s="62"/>
      <c r="BY25177" s="62"/>
      <c r="BZ25177" s="62"/>
      <c r="CA25177" s="62"/>
      <c r="CB25177" s="62"/>
      <c r="CC25177" s="62"/>
      <c r="CD25177" s="62"/>
      <c r="CE25177" s="62"/>
      <c r="CF25177" s="62"/>
      <c r="CL25177" s="56" t="s">
        <v>14062</v>
      </c>
      <c r="CM25177" s="56" t="s">
        <v>214</v>
      </c>
      <c r="CN25177" s="56" t="s">
        <v>214</v>
      </c>
      <c r="CO25177" s="52"/>
      <c r="CP25177" s="52"/>
      <c r="CQ25177" s="52"/>
      <c r="CR25177" s="52"/>
      <c r="CS25177" s="52"/>
      <c r="CT25177" s="52"/>
      <c r="CU25177" s="33"/>
      <c r="CV25177" s="33"/>
    </row>
    <row r="25178" spans="74:100">
      <c r="BV25178" s="62"/>
      <c r="BW25178" s="62"/>
      <c r="BX25178" s="62"/>
      <c r="BY25178" s="62"/>
      <c r="BZ25178" s="62"/>
      <c r="CA25178" s="62"/>
      <c r="CB25178" s="62"/>
      <c r="CC25178" s="62"/>
      <c r="CD25178" s="62"/>
      <c r="CE25178" s="62"/>
      <c r="CF25178" s="62"/>
      <c r="CL25178" s="56" t="s">
        <v>14077</v>
      </c>
      <c r="CM25178" s="56" t="s">
        <v>214</v>
      </c>
      <c r="CN25178" s="56" t="s">
        <v>214</v>
      </c>
      <c r="CO25178" s="52"/>
      <c r="CP25178" s="52"/>
      <c r="CQ25178" s="52"/>
      <c r="CR25178" s="52"/>
      <c r="CS25178" s="52"/>
      <c r="CT25178" s="52"/>
      <c r="CU25178" s="33"/>
      <c r="CV25178" s="33"/>
    </row>
    <row r="25179" spans="74:100">
      <c r="BV25179" s="62"/>
      <c r="BW25179" s="62"/>
      <c r="BX25179" s="62"/>
      <c r="BY25179" s="62"/>
      <c r="BZ25179" s="62"/>
      <c r="CA25179" s="62"/>
      <c r="CB25179" s="62"/>
      <c r="CC25179" s="62"/>
      <c r="CD25179" s="62"/>
      <c r="CE25179" s="62"/>
      <c r="CF25179" s="62"/>
      <c r="CL25179" s="56" t="s">
        <v>14078</v>
      </c>
      <c r="CM25179" s="56" t="s">
        <v>214</v>
      </c>
      <c r="CN25179" s="56" t="s">
        <v>214</v>
      </c>
      <c r="CO25179" s="52"/>
      <c r="CP25179" s="52"/>
      <c r="CQ25179" s="52"/>
      <c r="CR25179" s="52"/>
      <c r="CS25179" s="52"/>
      <c r="CT25179" s="52"/>
      <c r="CU25179" s="33"/>
      <c r="CV25179" s="33"/>
    </row>
    <row r="25180" spans="74:100">
      <c r="BV25180" s="62"/>
      <c r="BW25180" s="62"/>
      <c r="BX25180" s="62"/>
      <c r="BY25180" s="62"/>
      <c r="BZ25180" s="62"/>
      <c r="CA25180" s="62"/>
      <c r="CB25180" s="62"/>
      <c r="CC25180" s="62"/>
      <c r="CD25180" s="62"/>
      <c r="CE25180" s="62"/>
      <c r="CF25180" s="62"/>
      <c r="CL25180" s="56" t="s">
        <v>14079</v>
      </c>
      <c r="CM25180" s="56" t="s">
        <v>214</v>
      </c>
      <c r="CN25180" s="56" t="s">
        <v>214</v>
      </c>
      <c r="CO25180" s="52"/>
      <c r="CP25180" s="52"/>
      <c r="CQ25180" s="52"/>
      <c r="CR25180" s="52"/>
      <c r="CS25180" s="52"/>
      <c r="CT25180" s="52"/>
      <c r="CU25180" s="33"/>
      <c r="CV25180" s="33"/>
    </row>
    <row r="25181" spans="74:100">
      <c r="BV25181" s="62"/>
      <c r="BW25181" s="62"/>
      <c r="BX25181" s="62"/>
      <c r="BY25181" s="62"/>
      <c r="BZ25181" s="62"/>
      <c r="CA25181" s="62"/>
      <c r="CB25181" s="62"/>
      <c r="CC25181" s="62"/>
      <c r="CD25181" s="62"/>
      <c r="CE25181" s="62"/>
      <c r="CF25181" s="62"/>
      <c r="CL25181" s="56" t="s">
        <v>14080</v>
      </c>
      <c r="CM25181" s="56" t="s">
        <v>214</v>
      </c>
      <c r="CN25181" s="56" t="s">
        <v>214</v>
      </c>
      <c r="CO25181" s="52"/>
      <c r="CP25181" s="52"/>
      <c r="CQ25181" s="52"/>
      <c r="CR25181" s="52"/>
      <c r="CS25181" s="52"/>
      <c r="CT25181" s="52"/>
      <c r="CU25181" s="33"/>
      <c r="CV25181" s="33"/>
    </row>
    <row r="25182" spans="74:100">
      <c r="BV25182" s="62"/>
      <c r="BW25182" s="62"/>
      <c r="BX25182" s="62"/>
      <c r="BY25182" s="62"/>
      <c r="BZ25182" s="62"/>
      <c r="CA25182" s="62"/>
      <c r="CB25182" s="62"/>
      <c r="CC25182" s="62"/>
      <c r="CD25182" s="62"/>
      <c r="CE25182" s="62"/>
      <c r="CF25182" s="62"/>
      <c r="CL25182" s="56" t="s">
        <v>24360</v>
      </c>
      <c r="CM25182" s="56" t="s">
        <v>214</v>
      </c>
      <c r="CN25182" s="56" t="s">
        <v>214</v>
      </c>
      <c r="CO25182" s="52"/>
      <c r="CP25182" s="52"/>
      <c r="CQ25182" s="52"/>
      <c r="CR25182" s="52"/>
      <c r="CS25182" s="52"/>
      <c r="CT25182" s="52"/>
      <c r="CU25182" s="33"/>
      <c r="CV25182" s="33"/>
    </row>
    <row r="25183" spans="74:100">
      <c r="BV25183" s="62"/>
      <c r="BW25183" s="62"/>
      <c r="BX25183" s="62"/>
      <c r="BY25183" s="62"/>
      <c r="BZ25183" s="62"/>
      <c r="CA25183" s="62"/>
      <c r="CB25183" s="62"/>
      <c r="CC25183" s="62"/>
      <c r="CD25183" s="62"/>
      <c r="CE25183" s="62"/>
      <c r="CF25183" s="62"/>
      <c r="CL25183" s="56" t="s">
        <v>14081</v>
      </c>
      <c r="CM25183" s="56" t="s">
        <v>214</v>
      </c>
      <c r="CN25183" s="56" t="s">
        <v>214</v>
      </c>
      <c r="CO25183" s="52"/>
      <c r="CP25183" s="52"/>
      <c r="CQ25183" s="52"/>
      <c r="CR25183" s="52"/>
      <c r="CS25183" s="52"/>
      <c r="CT25183" s="52"/>
      <c r="CU25183" s="33"/>
      <c r="CV25183" s="33"/>
    </row>
    <row r="25184" spans="74:100">
      <c r="BV25184" s="62"/>
      <c r="BW25184" s="62"/>
      <c r="BX25184" s="62"/>
      <c r="BY25184" s="62"/>
      <c r="BZ25184" s="62"/>
      <c r="CA25184" s="62"/>
      <c r="CB25184" s="62"/>
      <c r="CC25184" s="62"/>
      <c r="CD25184" s="62"/>
      <c r="CE25184" s="62"/>
      <c r="CF25184" s="62"/>
      <c r="CL25184" s="56" t="s">
        <v>2238</v>
      </c>
      <c r="CM25184" s="56" t="s">
        <v>215</v>
      </c>
      <c r="CN25184" s="56" t="s">
        <v>215</v>
      </c>
      <c r="CO25184" s="52"/>
      <c r="CP25184" s="52"/>
      <c r="CQ25184" s="52"/>
      <c r="CR25184" s="52"/>
      <c r="CS25184" s="52"/>
      <c r="CT25184" s="52"/>
      <c r="CU25184" s="33"/>
      <c r="CV25184" s="33"/>
    </row>
    <row r="25185" spans="74:100">
      <c r="BV25185" s="62"/>
      <c r="BW25185" s="62"/>
      <c r="BX25185" s="62"/>
      <c r="BY25185" s="62"/>
      <c r="BZ25185" s="62"/>
      <c r="CA25185" s="62"/>
      <c r="CB25185" s="62"/>
      <c r="CC25185" s="62"/>
      <c r="CD25185" s="62"/>
      <c r="CE25185" s="62"/>
      <c r="CF25185" s="62"/>
      <c r="CL25185" s="56" t="s">
        <v>2239</v>
      </c>
      <c r="CM25185" s="56" t="s">
        <v>215</v>
      </c>
      <c r="CN25185" s="56" t="s">
        <v>215</v>
      </c>
      <c r="CO25185" s="52"/>
      <c r="CP25185" s="52"/>
      <c r="CQ25185" s="52"/>
      <c r="CR25185" s="52"/>
      <c r="CS25185" s="52"/>
      <c r="CT25185" s="52"/>
      <c r="CU25185" s="33"/>
      <c r="CV25185" s="33"/>
    </row>
    <row r="25186" spans="74:100">
      <c r="BV25186" s="62"/>
      <c r="BW25186" s="62"/>
      <c r="BX25186" s="62"/>
      <c r="BY25186" s="62"/>
      <c r="BZ25186" s="62"/>
      <c r="CA25186" s="62"/>
      <c r="CB25186" s="62"/>
      <c r="CC25186" s="62"/>
      <c r="CD25186" s="62"/>
      <c r="CE25186" s="62"/>
      <c r="CF25186" s="62"/>
      <c r="CL25186" s="56" t="s">
        <v>14092</v>
      </c>
      <c r="CM25186" s="56" t="s">
        <v>215</v>
      </c>
      <c r="CN25186" s="56" t="s">
        <v>215</v>
      </c>
      <c r="CO25186" s="52"/>
      <c r="CP25186" s="52"/>
      <c r="CQ25186" s="52"/>
      <c r="CR25186" s="52"/>
      <c r="CS25186" s="52"/>
      <c r="CT25186" s="52"/>
      <c r="CU25186" s="33"/>
      <c r="CV25186" s="33"/>
    </row>
    <row r="25187" spans="74:100">
      <c r="BV25187" s="62"/>
      <c r="BW25187" s="62"/>
      <c r="BX25187" s="62"/>
      <c r="BY25187" s="62"/>
      <c r="BZ25187" s="62"/>
      <c r="CA25187" s="62"/>
      <c r="CB25187" s="62"/>
      <c r="CC25187" s="62"/>
      <c r="CD25187" s="62"/>
      <c r="CE25187" s="62"/>
      <c r="CF25187" s="62"/>
      <c r="CL25187" s="56" t="s">
        <v>14093</v>
      </c>
      <c r="CM25187" s="56" t="s">
        <v>215</v>
      </c>
      <c r="CN25187" s="56" t="s">
        <v>215</v>
      </c>
      <c r="CO25187" s="52"/>
      <c r="CP25187" s="52"/>
      <c r="CQ25187" s="52"/>
      <c r="CR25187" s="52"/>
      <c r="CS25187" s="52"/>
      <c r="CT25187" s="52"/>
      <c r="CU25187" s="33"/>
      <c r="CV25187" s="33"/>
    </row>
    <row r="25188" spans="74:100">
      <c r="BV25188" s="62"/>
      <c r="BW25188" s="62"/>
      <c r="BX25188" s="62"/>
      <c r="BY25188" s="62"/>
      <c r="BZ25188" s="62"/>
      <c r="CA25188" s="62"/>
      <c r="CB25188" s="62"/>
      <c r="CC25188" s="62"/>
      <c r="CD25188" s="62"/>
      <c r="CE25188" s="62"/>
      <c r="CF25188" s="62"/>
      <c r="CL25188" s="56" t="s">
        <v>14048</v>
      </c>
      <c r="CM25188" s="56" t="s">
        <v>213</v>
      </c>
      <c r="CN25188" s="56" t="s">
        <v>213</v>
      </c>
      <c r="CO25188" s="52"/>
      <c r="CP25188" s="52"/>
      <c r="CQ25188" s="52"/>
      <c r="CR25188" s="52"/>
      <c r="CS25188" s="52"/>
      <c r="CT25188" s="52"/>
      <c r="CU25188" s="33"/>
      <c r="CV25188" s="33"/>
    </row>
    <row r="25189" spans="74:100">
      <c r="BV25189" s="62"/>
      <c r="BW25189" s="62"/>
      <c r="BX25189" s="62"/>
      <c r="BY25189" s="62"/>
      <c r="BZ25189" s="62"/>
      <c r="CA25189" s="62"/>
      <c r="CB25189" s="62"/>
      <c r="CC25189" s="62"/>
      <c r="CD25189" s="62"/>
      <c r="CE25189" s="62"/>
      <c r="CF25189" s="62"/>
      <c r="CL25189" s="56" t="s">
        <v>25025</v>
      </c>
      <c r="CM25189" s="56" t="s">
        <v>215</v>
      </c>
      <c r="CN25189" s="56" t="s">
        <v>215</v>
      </c>
      <c r="CO25189" s="52"/>
      <c r="CP25189" s="52"/>
      <c r="CQ25189" s="52"/>
      <c r="CR25189" s="52"/>
      <c r="CS25189" s="52"/>
      <c r="CT25189" s="52"/>
      <c r="CU25189" s="33"/>
      <c r="CV25189" s="33"/>
    </row>
    <row r="25190" spans="74:100">
      <c r="BV25190" s="62"/>
      <c r="BW25190" s="62"/>
      <c r="BX25190" s="62"/>
      <c r="BY25190" s="62"/>
      <c r="BZ25190" s="62"/>
      <c r="CA25190" s="62"/>
      <c r="CB25190" s="62"/>
      <c r="CC25190" s="62"/>
      <c r="CD25190" s="62"/>
      <c r="CE25190" s="62"/>
      <c r="CF25190" s="62"/>
      <c r="CL25190" s="56" t="s">
        <v>14106</v>
      </c>
      <c r="CM25190" s="56" t="s">
        <v>215</v>
      </c>
      <c r="CN25190" s="56" t="s">
        <v>215</v>
      </c>
      <c r="CO25190" s="52"/>
      <c r="CP25190" s="52"/>
      <c r="CQ25190" s="52"/>
      <c r="CR25190" s="52"/>
      <c r="CS25190" s="52"/>
      <c r="CT25190" s="52"/>
      <c r="CU25190" s="33"/>
      <c r="CV25190" s="33"/>
    </row>
    <row r="25191" spans="74:100">
      <c r="BV25191" s="62"/>
      <c r="BW25191" s="62"/>
      <c r="BX25191" s="62"/>
      <c r="BY25191" s="62"/>
      <c r="BZ25191" s="62"/>
      <c r="CA25191" s="62"/>
      <c r="CB25191" s="62"/>
      <c r="CC25191" s="62"/>
      <c r="CD25191" s="62"/>
      <c r="CE25191" s="62"/>
      <c r="CF25191" s="62"/>
      <c r="CL25191" s="35" t="s">
        <v>13994</v>
      </c>
      <c r="CM25191" s="35" t="s">
        <v>217</v>
      </c>
      <c r="CN25191" s="35" t="s">
        <v>217</v>
      </c>
      <c r="CO25191" s="52"/>
      <c r="CP25191" s="52"/>
      <c r="CQ25191" s="52"/>
      <c r="CR25191" s="52"/>
      <c r="CS25191" s="52"/>
      <c r="CT25191" s="52"/>
      <c r="CU25191" s="33"/>
      <c r="CV25191" s="33"/>
    </row>
    <row r="25192" spans="74:100">
      <c r="BV25192" s="62"/>
      <c r="BW25192" s="62"/>
      <c r="BX25192" s="62"/>
      <c r="BY25192" s="62"/>
      <c r="BZ25192" s="62"/>
      <c r="CA25192" s="62"/>
      <c r="CB25192" s="62"/>
      <c r="CC25192" s="62"/>
      <c r="CD25192" s="62"/>
      <c r="CE25192" s="62"/>
      <c r="CF25192" s="62"/>
      <c r="CL25192" s="56" t="s">
        <v>2240</v>
      </c>
      <c r="CM25192" s="56" t="s">
        <v>213</v>
      </c>
      <c r="CN25192" s="56" t="s">
        <v>213</v>
      </c>
      <c r="CO25192" s="52"/>
      <c r="CP25192" s="52"/>
      <c r="CQ25192" s="52"/>
      <c r="CR25192" s="52"/>
      <c r="CS25192" s="52"/>
      <c r="CT25192" s="52"/>
      <c r="CU25192" s="33"/>
      <c r="CV25192" s="33"/>
    </row>
    <row r="25193" spans="74:100">
      <c r="BV25193" s="62"/>
      <c r="BW25193" s="62"/>
      <c r="BX25193" s="62"/>
      <c r="BY25193" s="62"/>
      <c r="BZ25193" s="62"/>
      <c r="CA25193" s="62"/>
      <c r="CB25193" s="62"/>
      <c r="CC25193" s="62"/>
      <c r="CD25193" s="62"/>
      <c r="CE25193" s="62"/>
      <c r="CF25193" s="62"/>
      <c r="CL25193" s="56" t="s">
        <v>14102</v>
      </c>
      <c r="CM25193" s="56" t="s">
        <v>213</v>
      </c>
      <c r="CN25193" s="56" t="s">
        <v>213</v>
      </c>
      <c r="CO25193" s="52"/>
      <c r="CP25193" s="52"/>
      <c r="CQ25193" s="52"/>
      <c r="CR25193" s="52"/>
      <c r="CS25193" s="52"/>
      <c r="CT25193" s="52"/>
      <c r="CU25193" s="33"/>
      <c r="CV25193" s="33"/>
    </row>
    <row r="25194" spans="74:100">
      <c r="BV25194" s="62"/>
      <c r="BW25194" s="62"/>
      <c r="BX25194" s="62"/>
      <c r="BY25194" s="62"/>
      <c r="BZ25194" s="62"/>
      <c r="CA25194" s="62"/>
      <c r="CB25194" s="62"/>
      <c r="CC25194" s="62"/>
      <c r="CD25194" s="62"/>
      <c r="CE25194" s="62"/>
      <c r="CF25194" s="62"/>
      <c r="CL25194" s="56" t="s">
        <v>5987</v>
      </c>
      <c r="CM25194" s="56" t="s">
        <v>213</v>
      </c>
      <c r="CN25194" s="56" t="s">
        <v>213</v>
      </c>
      <c r="CO25194" s="52"/>
      <c r="CP25194" s="52"/>
      <c r="CQ25194" s="52"/>
      <c r="CR25194" s="52"/>
      <c r="CS25194" s="52"/>
      <c r="CT25194" s="52"/>
      <c r="CU25194" s="33"/>
      <c r="CV25194" s="33"/>
    </row>
    <row r="25195" spans="74:100">
      <c r="BV25195" s="62"/>
      <c r="BW25195" s="62"/>
      <c r="BX25195" s="62"/>
      <c r="BY25195" s="62"/>
      <c r="BZ25195" s="62"/>
      <c r="CA25195" s="62"/>
      <c r="CB25195" s="62"/>
      <c r="CC25195" s="62"/>
      <c r="CD25195" s="62"/>
      <c r="CE25195" s="62"/>
      <c r="CF25195" s="62"/>
      <c r="CL25195" s="56" t="s">
        <v>14103</v>
      </c>
      <c r="CM25195" s="56" t="s">
        <v>213</v>
      </c>
      <c r="CN25195" s="56" t="s">
        <v>213</v>
      </c>
      <c r="CO25195" s="52"/>
      <c r="CP25195" s="52"/>
      <c r="CQ25195" s="52"/>
      <c r="CR25195" s="52"/>
      <c r="CS25195" s="52"/>
      <c r="CT25195" s="52"/>
      <c r="CU25195" s="33"/>
      <c r="CV25195" s="33"/>
    </row>
    <row r="25196" spans="74:100">
      <c r="BV25196" s="62"/>
      <c r="BW25196" s="62"/>
      <c r="BX25196" s="62"/>
      <c r="BY25196" s="62"/>
      <c r="BZ25196" s="62"/>
      <c r="CA25196" s="62"/>
      <c r="CB25196" s="62"/>
      <c r="CC25196" s="62"/>
      <c r="CD25196" s="62"/>
      <c r="CE25196" s="62"/>
      <c r="CF25196" s="62"/>
      <c r="CL25196" s="56" t="s">
        <v>14097</v>
      </c>
      <c r="CM25196" s="56" t="s">
        <v>213</v>
      </c>
      <c r="CN25196" s="56" t="s">
        <v>213</v>
      </c>
      <c r="CO25196" s="52"/>
      <c r="CP25196" s="52"/>
      <c r="CQ25196" s="52"/>
      <c r="CR25196" s="52"/>
      <c r="CS25196" s="52"/>
      <c r="CT25196" s="52"/>
      <c r="CU25196" s="33"/>
      <c r="CV25196" s="33"/>
    </row>
    <row r="25197" spans="74:100">
      <c r="BV25197" s="62"/>
      <c r="BW25197" s="62"/>
      <c r="BX25197" s="62"/>
      <c r="BY25197" s="62"/>
      <c r="BZ25197" s="62"/>
      <c r="CA25197" s="62"/>
      <c r="CB25197" s="62"/>
      <c r="CC25197" s="62"/>
      <c r="CD25197" s="62"/>
      <c r="CE25197" s="62"/>
      <c r="CF25197" s="62"/>
      <c r="CL25197" s="56" t="s">
        <v>14114</v>
      </c>
      <c r="CM25197" s="56" t="s">
        <v>213</v>
      </c>
      <c r="CN25197" s="56" t="s">
        <v>213</v>
      </c>
      <c r="CO25197" s="52"/>
      <c r="CP25197" s="52"/>
      <c r="CQ25197" s="52"/>
      <c r="CR25197" s="52"/>
      <c r="CS25197" s="52"/>
      <c r="CT25197" s="52"/>
      <c r="CU25197" s="33"/>
      <c r="CV25197" s="33"/>
    </row>
    <row r="25198" spans="74:100">
      <c r="BV25198" s="62"/>
      <c r="BW25198" s="62"/>
      <c r="BX25198" s="62"/>
      <c r="BY25198" s="62"/>
      <c r="BZ25198" s="62"/>
      <c r="CA25198" s="62"/>
      <c r="CB25198" s="62"/>
      <c r="CC25198" s="62"/>
      <c r="CD25198" s="62"/>
      <c r="CE25198" s="62"/>
      <c r="CF25198" s="62"/>
      <c r="CL25198" s="56" t="s">
        <v>14104</v>
      </c>
      <c r="CM25198" s="56" t="s">
        <v>213</v>
      </c>
      <c r="CN25198" s="56" t="s">
        <v>213</v>
      </c>
      <c r="CO25198" s="52"/>
      <c r="CP25198" s="52"/>
      <c r="CQ25198" s="52"/>
      <c r="CR25198" s="52"/>
      <c r="CS25198" s="52"/>
      <c r="CT25198" s="52"/>
      <c r="CU25198" s="33"/>
      <c r="CV25198" s="33"/>
    </row>
    <row r="25199" spans="74:100">
      <c r="BV25199" s="62"/>
      <c r="BW25199" s="62"/>
      <c r="BX25199" s="62"/>
      <c r="BY25199" s="62"/>
      <c r="BZ25199" s="62"/>
      <c r="CA25199" s="62"/>
      <c r="CB25199" s="62"/>
      <c r="CC25199" s="62"/>
      <c r="CD25199" s="62"/>
      <c r="CE25199" s="62"/>
      <c r="CF25199" s="62"/>
      <c r="CL25199" s="56" t="s">
        <v>14098</v>
      </c>
      <c r="CM25199" s="56" t="s">
        <v>213</v>
      </c>
      <c r="CN25199" s="56" t="s">
        <v>213</v>
      </c>
      <c r="CO25199" s="52"/>
      <c r="CP25199" s="52"/>
      <c r="CQ25199" s="52"/>
      <c r="CR25199" s="52"/>
      <c r="CS25199" s="52"/>
      <c r="CT25199" s="52"/>
      <c r="CU25199" s="33"/>
      <c r="CV25199" s="33"/>
    </row>
    <row r="25200" spans="74:100">
      <c r="BV25200" s="62"/>
      <c r="BW25200" s="62"/>
      <c r="BX25200" s="62"/>
      <c r="BY25200" s="62"/>
      <c r="BZ25200" s="62"/>
      <c r="CA25200" s="62"/>
      <c r="CB25200" s="62"/>
      <c r="CC25200" s="62"/>
      <c r="CD25200" s="62"/>
      <c r="CE25200" s="62"/>
      <c r="CF25200" s="62"/>
      <c r="CL25200" s="56" t="s">
        <v>14115</v>
      </c>
      <c r="CM25200" s="56" t="s">
        <v>213</v>
      </c>
      <c r="CN25200" s="56" t="s">
        <v>213</v>
      </c>
      <c r="CO25200" s="52"/>
      <c r="CP25200" s="52"/>
      <c r="CQ25200" s="52"/>
      <c r="CR25200" s="52"/>
      <c r="CS25200" s="52"/>
      <c r="CT25200" s="52"/>
      <c r="CU25200" s="33"/>
      <c r="CV25200" s="33"/>
    </row>
    <row r="25201" spans="74:100">
      <c r="BV25201" s="62"/>
      <c r="BW25201" s="62"/>
      <c r="BX25201" s="62"/>
      <c r="BY25201" s="62"/>
      <c r="BZ25201" s="62"/>
      <c r="CA25201" s="62"/>
      <c r="CB25201" s="62"/>
      <c r="CC25201" s="62"/>
      <c r="CD25201" s="62"/>
      <c r="CE25201" s="62"/>
      <c r="CF25201" s="62"/>
      <c r="CL25201" s="56" t="s">
        <v>14094</v>
      </c>
      <c r="CM25201" s="56" t="s">
        <v>214</v>
      </c>
      <c r="CN25201" s="56" t="s">
        <v>214</v>
      </c>
      <c r="CO25201" s="52"/>
      <c r="CP25201" s="52"/>
      <c r="CQ25201" s="52"/>
      <c r="CR25201" s="52"/>
      <c r="CS25201" s="52"/>
      <c r="CT25201" s="52"/>
      <c r="CU25201" s="33"/>
      <c r="CV25201" s="33"/>
    </row>
    <row r="25202" spans="74:100">
      <c r="BV25202" s="62"/>
      <c r="BW25202" s="62"/>
      <c r="BX25202" s="62"/>
      <c r="BY25202" s="62"/>
      <c r="BZ25202" s="62"/>
      <c r="CA25202" s="62"/>
      <c r="CB25202" s="62"/>
      <c r="CC25202" s="62"/>
      <c r="CD25202" s="62"/>
      <c r="CE25202" s="62"/>
      <c r="CF25202" s="62"/>
      <c r="CL25202" s="56" t="s">
        <v>26209</v>
      </c>
      <c r="CM25202" s="56" t="s">
        <v>215</v>
      </c>
      <c r="CN25202" s="56" t="s">
        <v>215</v>
      </c>
      <c r="CO25202" s="52"/>
      <c r="CP25202" s="52"/>
      <c r="CQ25202" s="52"/>
      <c r="CR25202" s="52"/>
      <c r="CS25202" s="52"/>
      <c r="CT25202" s="52"/>
      <c r="CU25202" s="33"/>
      <c r="CV25202" s="33"/>
    </row>
    <row r="25203" spans="74:100">
      <c r="BV25203" s="62"/>
      <c r="BW25203" s="62"/>
      <c r="BX25203" s="62"/>
      <c r="BY25203" s="62"/>
      <c r="BZ25203" s="62"/>
      <c r="CA25203" s="62"/>
      <c r="CB25203" s="62"/>
      <c r="CC25203" s="62"/>
      <c r="CD25203" s="62"/>
      <c r="CE25203" s="62"/>
      <c r="CF25203" s="62"/>
      <c r="CL25203" s="56" t="s">
        <v>26210</v>
      </c>
      <c r="CM25203" s="56" t="s">
        <v>215</v>
      </c>
      <c r="CN25203" s="56" t="s">
        <v>215</v>
      </c>
      <c r="CO25203" s="52"/>
      <c r="CP25203" s="52"/>
      <c r="CQ25203" s="52"/>
      <c r="CR25203" s="52"/>
      <c r="CS25203" s="52"/>
      <c r="CT25203" s="52"/>
      <c r="CU25203" s="33"/>
      <c r="CV25203" s="33"/>
    </row>
    <row r="25204" spans="74:100">
      <c r="BV25204" s="62"/>
      <c r="BW25204" s="62"/>
      <c r="BX25204" s="62"/>
      <c r="BY25204" s="62"/>
      <c r="BZ25204" s="62"/>
      <c r="CA25204" s="62"/>
      <c r="CB25204" s="62"/>
      <c r="CC25204" s="62"/>
      <c r="CD25204" s="62"/>
      <c r="CE25204" s="62"/>
      <c r="CF25204" s="62"/>
      <c r="CL25204" s="56" t="s">
        <v>5989</v>
      </c>
      <c r="CM25204" s="56" t="s">
        <v>215</v>
      </c>
      <c r="CN25204" s="56" t="s">
        <v>215</v>
      </c>
      <c r="CO25204" s="52"/>
      <c r="CP25204" s="52"/>
      <c r="CQ25204" s="52"/>
      <c r="CR25204" s="52"/>
      <c r="CS25204" s="52"/>
      <c r="CT25204" s="52"/>
      <c r="CU25204" s="33"/>
      <c r="CV25204" s="33"/>
    </row>
    <row r="25205" spans="74:100">
      <c r="BV25205" s="62"/>
      <c r="BW25205" s="62"/>
      <c r="BX25205" s="62"/>
      <c r="BY25205" s="62"/>
      <c r="BZ25205" s="62"/>
      <c r="CA25205" s="62"/>
      <c r="CB25205" s="62"/>
      <c r="CC25205" s="62"/>
      <c r="CD25205" s="62"/>
      <c r="CE25205" s="62"/>
      <c r="CF25205" s="62"/>
      <c r="CL25205" s="56" t="s">
        <v>2242</v>
      </c>
      <c r="CM25205" s="56" t="s">
        <v>213</v>
      </c>
      <c r="CN25205" s="56" t="s">
        <v>213</v>
      </c>
      <c r="CO25205" s="52"/>
      <c r="CP25205" s="52"/>
      <c r="CQ25205" s="52"/>
      <c r="CR25205" s="52"/>
      <c r="CS25205" s="52"/>
      <c r="CT25205" s="52"/>
      <c r="CU25205" s="33"/>
      <c r="CV25205" s="33"/>
    </row>
    <row r="25206" spans="74:100">
      <c r="BV25206" s="62"/>
      <c r="BW25206" s="62"/>
      <c r="BX25206" s="62"/>
      <c r="BY25206" s="62"/>
      <c r="BZ25206" s="62"/>
      <c r="CA25206" s="62"/>
      <c r="CB25206" s="62"/>
      <c r="CC25206" s="62"/>
      <c r="CD25206" s="62"/>
      <c r="CE25206" s="62"/>
      <c r="CF25206" s="62"/>
      <c r="CL25206" s="56" t="s">
        <v>13995</v>
      </c>
      <c r="CM25206" s="56" t="s">
        <v>216</v>
      </c>
      <c r="CN25206" s="56" t="s">
        <v>216</v>
      </c>
      <c r="CO25206" s="52"/>
      <c r="CP25206" s="52"/>
      <c r="CQ25206" s="52"/>
      <c r="CR25206" s="52"/>
      <c r="CS25206" s="52"/>
      <c r="CT25206" s="52"/>
      <c r="CU25206" s="33"/>
      <c r="CV25206" s="33"/>
    </row>
    <row r="25207" spans="74:100">
      <c r="BV25207" s="62"/>
      <c r="BW25207" s="62"/>
      <c r="BX25207" s="62"/>
      <c r="BY25207" s="62"/>
      <c r="BZ25207" s="62"/>
      <c r="CA25207" s="62"/>
      <c r="CB25207" s="62"/>
      <c r="CC25207" s="62"/>
      <c r="CD25207" s="62"/>
      <c r="CE25207" s="62"/>
      <c r="CF25207" s="62"/>
      <c r="CL25207" s="56" t="s">
        <v>2243</v>
      </c>
      <c r="CM25207" s="56" t="s">
        <v>217</v>
      </c>
      <c r="CN25207" s="56" t="s">
        <v>217</v>
      </c>
      <c r="CO25207" s="52"/>
      <c r="CP25207" s="52"/>
      <c r="CQ25207" s="52"/>
      <c r="CR25207" s="52"/>
      <c r="CS25207" s="52"/>
      <c r="CT25207" s="52"/>
      <c r="CU25207" s="33"/>
      <c r="CV25207" s="33"/>
    </row>
    <row r="25208" spans="74:100">
      <c r="BV25208" s="62"/>
      <c r="BW25208" s="62"/>
      <c r="BX25208" s="62"/>
      <c r="BY25208" s="62"/>
      <c r="BZ25208" s="62"/>
      <c r="CA25208" s="62"/>
      <c r="CB25208" s="62"/>
      <c r="CC25208" s="62"/>
      <c r="CD25208" s="62"/>
      <c r="CE25208" s="62"/>
      <c r="CF25208" s="62"/>
      <c r="CL25208" s="56" t="s">
        <v>2244</v>
      </c>
      <c r="CM25208" s="56" t="s">
        <v>213</v>
      </c>
      <c r="CN25208" s="56" t="s">
        <v>213</v>
      </c>
      <c r="CO25208" s="52"/>
      <c r="CP25208" s="52"/>
      <c r="CQ25208" s="52"/>
      <c r="CR25208" s="52"/>
      <c r="CS25208" s="52"/>
      <c r="CT25208" s="52"/>
      <c r="CU25208" s="33"/>
      <c r="CV25208" s="33"/>
    </row>
    <row r="25209" spans="74:100">
      <c r="BV25209" s="62"/>
      <c r="BW25209" s="62"/>
      <c r="BX25209" s="62"/>
      <c r="BY25209" s="62"/>
      <c r="BZ25209" s="62"/>
      <c r="CA25209" s="62"/>
      <c r="CB25209" s="62"/>
      <c r="CC25209" s="62"/>
      <c r="CD25209" s="62"/>
      <c r="CE25209" s="62"/>
      <c r="CF25209" s="62"/>
      <c r="CL25209" s="56" t="s">
        <v>14119</v>
      </c>
      <c r="CM25209" s="56" t="s">
        <v>213</v>
      </c>
      <c r="CN25209" s="56" t="s">
        <v>213</v>
      </c>
      <c r="CO25209" s="52"/>
      <c r="CP25209" s="52"/>
      <c r="CQ25209" s="52"/>
      <c r="CR25209" s="52"/>
      <c r="CS25209" s="52"/>
      <c r="CT25209" s="52"/>
      <c r="CU25209" s="33"/>
      <c r="CV25209" s="33"/>
    </row>
    <row r="25210" spans="74:100">
      <c r="BV25210" s="62"/>
      <c r="BW25210" s="62"/>
      <c r="BX25210" s="62"/>
      <c r="BY25210" s="62"/>
      <c r="BZ25210" s="62"/>
      <c r="CA25210" s="62"/>
      <c r="CB25210" s="62"/>
      <c r="CC25210" s="62"/>
      <c r="CD25210" s="62"/>
      <c r="CE25210" s="62"/>
      <c r="CF25210" s="62"/>
      <c r="CL25210" s="56" t="s">
        <v>14063</v>
      </c>
      <c r="CM25210" s="56" t="s">
        <v>214</v>
      </c>
      <c r="CN25210" s="56" t="s">
        <v>214</v>
      </c>
      <c r="CO25210" s="52"/>
      <c r="CP25210" s="52"/>
      <c r="CQ25210" s="52"/>
      <c r="CR25210" s="52"/>
      <c r="CS25210" s="52"/>
      <c r="CT25210" s="52"/>
      <c r="CU25210" s="33"/>
      <c r="CV25210" s="33"/>
    </row>
    <row r="25211" spans="74:100">
      <c r="BV25211" s="62"/>
      <c r="BW25211" s="62"/>
      <c r="BX25211" s="62"/>
      <c r="BY25211" s="62"/>
      <c r="BZ25211" s="62"/>
      <c r="CA25211" s="62"/>
      <c r="CB25211" s="62"/>
      <c r="CC25211" s="62"/>
      <c r="CD25211" s="62"/>
      <c r="CE25211" s="62"/>
      <c r="CF25211" s="62"/>
      <c r="CL25211" s="56" t="s">
        <v>2245</v>
      </c>
      <c r="CM25211" s="56" t="s">
        <v>215</v>
      </c>
      <c r="CN25211" s="56" t="s">
        <v>215</v>
      </c>
      <c r="CO25211" s="52"/>
      <c r="CP25211" s="52"/>
      <c r="CQ25211" s="52"/>
      <c r="CR25211" s="52"/>
      <c r="CS25211" s="52"/>
      <c r="CT25211" s="52"/>
      <c r="CU25211" s="33"/>
      <c r="CV25211" s="33"/>
    </row>
    <row r="25212" spans="74:100">
      <c r="BV25212" s="62"/>
      <c r="BW25212" s="62"/>
      <c r="BX25212" s="62"/>
      <c r="BY25212" s="62"/>
      <c r="BZ25212" s="62"/>
      <c r="CA25212" s="62"/>
      <c r="CB25212" s="62"/>
      <c r="CC25212" s="62"/>
      <c r="CD25212" s="62"/>
      <c r="CE25212" s="62"/>
      <c r="CF25212" s="62"/>
      <c r="CL25212" s="56" t="s">
        <v>5990</v>
      </c>
      <c r="CM25212" s="56" t="s">
        <v>215</v>
      </c>
      <c r="CN25212" s="56" t="s">
        <v>215</v>
      </c>
      <c r="CO25212" s="52"/>
      <c r="CP25212" s="52"/>
      <c r="CQ25212" s="52"/>
      <c r="CR25212" s="52"/>
      <c r="CS25212" s="52"/>
      <c r="CT25212" s="52"/>
      <c r="CU25212" s="33"/>
      <c r="CV25212" s="33"/>
    </row>
    <row r="25213" spans="74:100">
      <c r="BV25213" s="62"/>
      <c r="BW25213" s="62"/>
      <c r="BX25213" s="62"/>
      <c r="BY25213" s="62"/>
      <c r="BZ25213" s="62"/>
      <c r="CA25213" s="62"/>
      <c r="CB25213" s="62"/>
      <c r="CC25213" s="62"/>
      <c r="CD25213" s="62"/>
      <c r="CE25213" s="62"/>
      <c r="CF25213" s="62"/>
      <c r="CL25213" s="56" t="s">
        <v>5991</v>
      </c>
      <c r="CM25213" s="56" t="s">
        <v>215</v>
      </c>
      <c r="CN25213" s="56" t="s">
        <v>215</v>
      </c>
      <c r="CO25213" s="52"/>
      <c r="CP25213" s="52"/>
      <c r="CQ25213" s="52"/>
      <c r="CR25213" s="52"/>
      <c r="CS25213" s="52"/>
      <c r="CT25213" s="52"/>
      <c r="CU25213" s="33"/>
      <c r="CV25213" s="33"/>
    </row>
    <row r="25214" spans="74:100">
      <c r="BV25214" s="62"/>
      <c r="BW25214" s="62"/>
      <c r="BX25214" s="62"/>
      <c r="BY25214" s="62"/>
      <c r="BZ25214" s="62"/>
      <c r="CA25214" s="62"/>
      <c r="CB25214" s="62"/>
      <c r="CC25214" s="62"/>
      <c r="CD25214" s="62"/>
      <c r="CE25214" s="62"/>
      <c r="CF25214" s="62"/>
      <c r="CL25214" s="56" t="s">
        <v>2246</v>
      </c>
      <c r="CM25214" s="56" t="s">
        <v>213</v>
      </c>
      <c r="CN25214" s="56" t="s">
        <v>213</v>
      </c>
      <c r="CO25214" s="52"/>
      <c r="CP25214" s="52"/>
      <c r="CQ25214" s="52"/>
      <c r="CR25214" s="52"/>
      <c r="CS25214" s="52"/>
      <c r="CT25214" s="52"/>
      <c r="CU25214" s="33"/>
      <c r="CV25214" s="33"/>
    </row>
    <row r="25215" spans="74:100">
      <c r="BV25215" s="62"/>
      <c r="BW25215" s="62"/>
      <c r="BX25215" s="62"/>
      <c r="BY25215" s="62"/>
      <c r="BZ25215" s="62"/>
      <c r="CA25215" s="62"/>
      <c r="CB25215" s="62"/>
      <c r="CC25215" s="62"/>
      <c r="CD25215" s="62"/>
      <c r="CE25215" s="62"/>
      <c r="CF25215" s="62"/>
      <c r="CL25215" s="56" t="s">
        <v>14141</v>
      </c>
      <c r="CM25215" s="56" t="s">
        <v>213</v>
      </c>
      <c r="CN25215" s="56" t="s">
        <v>213</v>
      </c>
      <c r="CO25215" s="52"/>
      <c r="CP25215" s="52"/>
      <c r="CQ25215" s="52"/>
      <c r="CR25215" s="52"/>
      <c r="CS25215" s="52"/>
      <c r="CT25215" s="52"/>
      <c r="CU25215" s="33"/>
      <c r="CV25215" s="33"/>
    </row>
    <row r="25216" spans="74:100">
      <c r="BV25216" s="62"/>
      <c r="BW25216" s="62"/>
      <c r="BX25216" s="62"/>
      <c r="BY25216" s="62"/>
      <c r="BZ25216" s="62"/>
      <c r="CA25216" s="62"/>
      <c r="CB25216" s="62"/>
      <c r="CC25216" s="62"/>
      <c r="CD25216" s="62"/>
      <c r="CE25216" s="62"/>
      <c r="CF25216" s="62"/>
      <c r="CL25216" s="56" t="s">
        <v>14142</v>
      </c>
      <c r="CM25216" s="56" t="s">
        <v>213</v>
      </c>
      <c r="CN25216" s="56" t="s">
        <v>213</v>
      </c>
      <c r="CO25216" s="52"/>
      <c r="CP25216" s="52"/>
      <c r="CQ25216" s="52"/>
      <c r="CR25216" s="52"/>
      <c r="CS25216" s="52"/>
      <c r="CT25216" s="52"/>
      <c r="CU25216" s="33"/>
      <c r="CV25216" s="33"/>
    </row>
    <row r="25217" spans="74:100">
      <c r="BV25217" s="62"/>
      <c r="BW25217" s="62"/>
      <c r="BX25217" s="62"/>
      <c r="BY25217" s="62"/>
      <c r="BZ25217" s="62"/>
      <c r="CA25217" s="62"/>
      <c r="CB25217" s="62"/>
      <c r="CC25217" s="62"/>
      <c r="CD25217" s="62"/>
      <c r="CE25217" s="62"/>
      <c r="CF25217" s="62"/>
      <c r="CL25217" s="56" t="s">
        <v>14069</v>
      </c>
      <c r="CM25217" s="56" t="s">
        <v>217</v>
      </c>
      <c r="CN25217" s="56" t="s">
        <v>217</v>
      </c>
      <c r="CO25217" s="52"/>
      <c r="CP25217" s="52"/>
      <c r="CQ25217" s="52"/>
      <c r="CR25217" s="52"/>
      <c r="CS25217" s="52"/>
      <c r="CT25217" s="52"/>
      <c r="CU25217" s="33"/>
      <c r="CV25217" s="33"/>
    </row>
    <row r="25218" spans="74:100">
      <c r="BV25218" s="62"/>
      <c r="BW25218" s="62"/>
      <c r="BX25218" s="62"/>
      <c r="BY25218" s="62"/>
      <c r="BZ25218" s="62"/>
      <c r="CA25218" s="62"/>
      <c r="CB25218" s="62"/>
      <c r="CC25218" s="62"/>
      <c r="CD25218" s="62"/>
      <c r="CE25218" s="62"/>
      <c r="CF25218" s="62"/>
      <c r="CL25218" s="35" t="s">
        <v>10990</v>
      </c>
      <c r="CM25218" s="35" t="s">
        <v>217</v>
      </c>
      <c r="CN25218" s="35" t="s">
        <v>217</v>
      </c>
      <c r="CO25218" s="52"/>
      <c r="CP25218" s="52"/>
      <c r="CQ25218" s="52"/>
      <c r="CR25218" s="52"/>
      <c r="CS25218" s="52"/>
      <c r="CT25218" s="52"/>
      <c r="CU25218" s="33"/>
      <c r="CV25218" s="33"/>
    </row>
    <row r="25219" spans="74:100">
      <c r="BV25219" s="62"/>
      <c r="BW25219" s="62"/>
      <c r="BX25219" s="62"/>
      <c r="BY25219" s="62"/>
      <c r="BZ25219" s="62"/>
      <c r="CA25219" s="62"/>
      <c r="CB25219" s="62"/>
      <c r="CC25219" s="62"/>
      <c r="CD25219" s="62"/>
      <c r="CE25219" s="62"/>
      <c r="CF25219" s="62"/>
      <c r="CL25219" s="35" t="s">
        <v>14143</v>
      </c>
      <c r="CM25219" s="35" t="s">
        <v>217</v>
      </c>
      <c r="CN25219" s="35" t="s">
        <v>217</v>
      </c>
      <c r="CO25219" s="52"/>
      <c r="CP25219" s="52"/>
      <c r="CQ25219" s="52"/>
      <c r="CR25219" s="52"/>
      <c r="CS25219" s="52"/>
      <c r="CT25219" s="52"/>
      <c r="CU25219" s="33"/>
      <c r="CV25219" s="33"/>
    </row>
    <row r="25220" spans="74:100">
      <c r="BV25220" s="62"/>
      <c r="BW25220" s="62"/>
      <c r="BX25220" s="62"/>
      <c r="BY25220" s="62"/>
      <c r="BZ25220" s="62"/>
      <c r="CA25220" s="62"/>
      <c r="CB25220" s="62"/>
      <c r="CC25220" s="62"/>
      <c r="CD25220" s="62"/>
      <c r="CE25220" s="62"/>
      <c r="CF25220" s="62"/>
      <c r="CL25220" s="56" t="s">
        <v>14064</v>
      </c>
      <c r="CM25220" s="56" t="s">
        <v>214</v>
      </c>
      <c r="CN25220" s="56" t="s">
        <v>214</v>
      </c>
      <c r="CO25220" s="52"/>
      <c r="CP25220" s="52"/>
      <c r="CQ25220" s="52"/>
      <c r="CR25220" s="52"/>
      <c r="CS25220" s="52"/>
      <c r="CT25220" s="52"/>
      <c r="CU25220" s="33"/>
      <c r="CV25220" s="33"/>
    </row>
    <row r="25221" spans="74:100">
      <c r="BV25221" s="62"/>
      <c r="BW25221" s="62"/>
      <c r="BX25221" s="62"/>
      <c r="BY25221" s="62"/>
      <c r="BZ25221" s="62"/>
      <c r="CA25221" s="62"/>
      <c r="CB25221" s="62"/>
      <c r="CC25221" s="62"/>
      <c r="CD25221" s="62"/>
      <c r="CE25221" s="62"/>
      <c r="CF25221" s="62"/>
      <c r="CL25221" s="56" t="s">
        <v>14112</v>
      </c>
      <c r="CM25221" s="56" t="s">
        <v>215</v>
      </c>
      <c r="CN25221" s="56" t="s">
        <v>215</v>
      </c>
      <c r="CO25221" s="52"/>
      <c r="CP25221" s="52"/>
      <c r="CQ25221" s="52"/>
      <c r="CR25221" s="52"/>
      <c r="CS25221" s="52"/>
      <c r="CT25221" s="52"/>
      <c r="CU25221" s="33"/>
      <c r="CV25221" s="33"/>
    </row>
    <row r="25222" spans="74:100">
      <c r="BV25222" s="62"/>
      <c r="BW25222" s="62"/>
      <c r="BX25222" s="62"/>
      <c r="BY25222" s="62"/>
      <c r="BZ25222" s="62"/>
      <c r="CA25222" s="62"/>
      <c r="CB25222" s="62"/>
      <c r="CC25222" s="62"/>
      <c r="CD25222" s="62"/>
      <c r="CE25222" s="62"/>
      <c r="CF25222" s="62"/>
      <c r="CL25222" s="56" t="s">
        <v>2247</v>
      </c>
      <c r="CM25222" s="56" t="s">
        <v>215</v>
      </c>
      <c r="CN25222" s="56" t="s">
        <v>215</v>
      </c>
      <c r="CO25222" s="52"/>
      <c r="CP25222" s="52"/>
      <c r="CQ25222" s="52"/>
      <c r="CR25222" s="52"/>
      <c r="CS25222" s="52"/>
      <c r="CT25222" s="52"/>
      <c r="CU25222" s="33"/>
      <c r="CV25222" s="33"/>
    </row>
    <row r="25223" spans="74:100">
      <c r="BV25223" s="62"/>
      <c r="BW25223" s="62"/>
      <c r="BX25223" s="62"/>
      <c r="BY25223" s="62"/>
      <c r="BZ25223" s="62"/>
      <c r="CA25223" s="62"/>
      <c r="CB25223" s="62"/>
      <c r="CC25223" s="62"/>
      <c r="CD25223" s="62"/>
      <c r="CE25223" s="62"/>
      <c r="CF25223" s="62"/>
      <c r="CL25223" s="56" t="s">
        <v>14146</v>
      </c>
      <c r="CM25223" s="56" t="s">
        <v>215</v>
      </c>
      <c r="CN25223" s="56" t="s">
        <v>215</v>
      </c>
      <c r="CO25223" s="52"/>
      <c r="CP25223" s="52"/>
      <c r="CQ25223" s="52"/>
      <c r="CR25223" s="52"/>
      <c r="CS25223" s="52"/>
      <c r="CT25223" s="52"/>
      <c r="CU25223" s="33"/>
      <c r="CV25223" s="33"/>
    </row>
    <row r="25224" spans="74:100">
      <c r="BV25224" s="62"/>
      <c r="BW25224" s="62"/>
      <c r="BX25224" s="62"/>
      <c r="BY25224" s="62"/>
      <c r="BZ25224" s="62"/>
      <c r="CA25224" s="62"/>
      <c r="CB25224" s="62"/>
      <c r="CC25224" s="62"/>
      <c r="CD25224" s="62"/>
      <c r="CE25224" s="62"/>
      <c r="CF25224" s="62"/>
      <c r="CL25224" s="56" t="s">
        <v>2248</v>
      </c>
      <c r="CM25224" s="56" t="s">
        <v>214</v>
      </c>
      <c r="CN25224" s="56" t="s">
        <v>214</v>
      </c>
      <c r="CO25224" s="52"/>
      <c r="CP25224" s="52"/>
      <c r="CQ25224" s="52"/>
      <c r="CR25224" s="52"/>
      <c r="CS25224" s="52"/>
      <c r="CT25224" s="52"/>
      <c r="CU25224" s="33"/>
      <c r="CV25224" s="33"/>
    </row>
    <row r="25225" spans="74:100">
      <c r="BV25225" s="62"/>
      <c r="BW25225" s="62"/>
      <c r="BX25225" s="62"/>
      <c r="BY25225" s="62"/>
      <c r="BZ25225" s="62"/>
      <c r="CA25225" s="62"/>
      <c r="CB25225" s="62"/>
      <c r="CC25225" s="62"/>
      <c r="CD25225" s="62"/>
      <c r="CE25225" s="62"/>
      <c r="CF25225" s="62"/>
      <c r="CL25225" s="56" t="s">
        <v>14153</v>
      </c>
      <c r="CM25225" s="56" t="s">
        <v>214</v>
      </c>
      <c r="CN25225" s="56" t="s">
        <v>214</v>
      </c>
      <c r="CO25225" s="52"/>
      <c r="CP25225" s="52"/>
      <c r="CQ25225" s="52"/>
      <c r="CR25225" s="52"/>
      <c r="CS25225" s="52"/>
      <c r="CT25225" s="52"/>
      <c r="CU25225" s="33"/>
      <c r="CV25225" s="33"/>
    </row>
    <row r="25226" spans="74:100">
      <c r="BV25226" s="62"/>
      <c r="BW25226" s="62"/>
      <c r="BX25226" s="62"/>
      <c r="BY25226" s="62"/>
      <c r="BZ25226" s="62"/>
      <c r="CA25226" s="62"/>
      <c r="CB25226" s="62"/>
      <c r="CC25226" s="62"/>
      <c r="CD25226" s="62"/>
      <c r="CE25226" s="62"/>
      <c r="CF25226" s="62"/>
      <c r="CL25226" s="56" t="s">
        <v>14154</v>
      </c>
      <c r="CM25226" s="56" t="s">
        <v>214</v>
      </c>
      <c r="CN25226" s="56" t="s">
        <v>214</v>
      </c>
      <c r="CO25226" s="52"/>
      <c r="CP25226" s="52"/>
      <c r="CQ25226" s="52"/>
      <c r="CR25226" s="52"/>
      <c r="CS25226" s="52"/>
      <c r="CT25226" s="52"/>
      <c r="CU25226" s="33"/>
      <c r="CV25226" s="33"/>
    </row>
    <row r="25227" spans="74:100">
      <c r="BV25227" s="62"/>
      <c r="BW25227" s="62"/>
      <c r="BX25227" s="62"/>
      <c r="BY25227" s="62"/>
      <c r="BZ25227" s="62"/>
      <c r="CA25227" s="62"/>
      <c r="CB25227" s="62"/>
      <c r="CC25227" s="62"/>
      <c r="CD25227" s="62"/>
      <c r="CE25227" s="62"/>
      <c r="CF25227" s="62"/>
      <c r="CL25227" s="56" t="s">
        <v>29911</v>
      </c>
      <c r="CM25227" s="56" t="s">
        <v>216</v>
      </c>
      <c r="CN25227" s="56" t="s">
        <v>216</v>
      </c>
      <c r="CO25227" s="52"/>
      <c r="CP25227" s="52"/>
      <c r="CQ25227" s="52"/>
      <c r="CR25227" s="52"/>
      <c r="CS25227" s="52"/>
      <c r="CT25227" s="52"/>
      <c r="CU25227" s="33"/>
      <c r="CV25227" s="33"/>
    </row>
    <row r="25228" spans="74:100">
      <c r="BV25228" s="62"/>
      <c r="BW25228" s="62"/>
      <c r="BX25228" s="62"/>
      <c r="BY25228" s="62"/>
      <c r="BZ25228" s="62"/>
      <c r="CA25228" s="62"/>
      <c r="CB25228" s="62"/>
      <c r="CC25228" s="62"/>
      <c r="CD25228" s="62"/>
      <c r="CE25228" s="62"/>
      <c r="CF25228" s="62"/>
      <c r="CL25228" s="56" t="s">
        <v>14020</v>
      </c>
      <c r="CM25228" s="56" t="s">
        <v>216</v>
      </c>
      <c r="CN25228" s="56" t="s">
        <v>216</v>
      </c>
      <c r="CO25228" s="52"/>
      <c r="CP25228" s="52"/>
      <c r="CQ25228" s="52"/>
      <c r="CR25228" s="52"/>
      <c r="CS25228" s="52"/>
      <c r="CT25228" s="52"/>
      <c r="CU25228" s="33"/>
      <c r="CV25228" s="33"/>
    </row>
    <row r="25229" spans="74:100">
      <c r="BV25229" s="62"/>
      <c r="BW25229" s="62"/>
      <c r="BX25229" s="62"/>
      <c r="BY25229" s="62"/>
      <c r="BZ25229" s="62"/>
      <c r="CA25229" s="62"/>
      <c r="CB25229" s="62"/>
      <c r="CC25229" s="62"/>
      <c r="CD25229" s="62"/>
      <c r="CE25229" s="62"/>
      <c r="CF25229" s="62"/>
      <c r="CL25229" s="35" t="s">
        <v>14155</v>
      </c>
      <c r="CM25229" s="35" t="s">
        <v>217</v>
      </c>
      <c r="CN25229" s="35" t="s">
        <v>217</v>
      </c>
      <c r="CO25229" s="52"/>
      <c r="CP25229" s="52"/>
      <c r="CQ25229" s="52"/>
      <c r="CR25229" s="52"/>
      <c r="CS25229" s="52"/>
      <c r="CT25229" s="52"/>
      <c r="CU25229" s="33"/>
      <c r="CV25229" s="33"/>
    </row>
    <row r="25230" spans="74:100">
      <c r="BV25230" s="62"/>
      <c r="BW25230" s="62"/>
      <c r="BX25230" s="62"/>
      <c r="BY25230" s="62"/>
      <c r="BZ25230" s="62"/>
      <c r="CA25230" s="62"/>
      <c r="CB25230" s="62"/>
      <c r="CC25230" s="62"/>
      <c r="CD25230" s="62"/>
      <c r="CE25230" s="62"/>
      <c r="CF25230" s="62"/>
      <c r="CL25230" s="35" t="s">
        <v>14156</v>
      </c>
      <c r="CM25230" s="35" t="s">
        <v>217</v>
      </c>
      <c r="CN25230" s="35" t="s">
        <v>217</v>
      </c>
      <c r="CO25230" s="52"/>
      <c r="CP25230" s="52"/>
      <c r="CQ25230" s="52"/>
      <c r="CR25230" s="52"/>
      <c r="CS25230" s="52"/>
      <c r="CT25230" s="52"/>
      <c r="CU25230" s="33"/>
      <c r="CV25230" s="33"/>
    </row>
    <row r="25231" spans="74:100">
      <c r="BV25231" s="62"/>
      <c r="BW25231" s="62"/>
      <c r="BX25231" s="62"/>
      <c r="BY25231" s="62"/>
      <c r="BZ25231" s="62"/>
      <c r="CA25231" s="62"/>
      <c r="CB25231" s="62"/>
      <c r="CC25231" s="62"/>
      <c r="CD25231" s="62"/>
      <c r="CE25231" s="62"/>
      <c r="CF25231" s="62"/>
      <c r="CL25231" s="35" t="s">
        <v>15937</v>
      </c>
      <c r="CM25231" s="35" t="s">
        <v>217</v>
      </c>
      <c r="CN25231" s="35" t="s">
        <v>217</v>
      </c>
      <c r="CO25231" s="52"/>
      <c r="CP25231" s="52"/>
      <c r="CQ25231" s="52"/>
      <c r="CR25231" s="52"/>
      <c r="CS25231" s="52"/>
      <c r="CT25231" s="52"/>
      <c r="CU25231" s="33"/>
      <c r="CV25231" s="33"/>
    </row>
    <row r="25232" spans="74:100">
      <c r="BV25232" s="62"/>
      <c r="BW25232" s="62"/>
      <c r="BX25232" s="62"/>
      <c r="BY25232" s="62"/>
      <c r="BZ25232" s="62"/>
      <c r="CA25232" s="62"/>
      <c r="CB25232" s="62"/>
      <c r="CC25232" s="62"/>
      <c r="CD25232" s="62"/>
      <c r="CE25232" s="62"/>
      <c r="CF25232" s="62"/>
      <c r="CL25232" s="35" t="s">
        <v>15938</v>
      </c>
      <c r="CM25232" s="35" t="s">
        <v>217</v>
      </c>
      <c r="CN25232" s="35" t="s">
        <v>217</v>
      </c>
      <c r="CO25232" s="52"/>
      <c r="CP25232" s="52"/>
      <c r="CQ25232" s="52"/>
      <c r="CR25232" s="52"/>
      <c r="CS25232" s="52"/>
      <c r="CT25232" s="52"/>
      <c r="CU25232" s="33"/>
      <c r="CV25232" s="33"/>
    </row>
    <row r="25233" spans="74:100">
      <c r="BV25233" s="62"/>
      <c r="BW25233" s="62"/>
      <c r="BX25233" s="62"/>
      <c r="BY25233" s="62"/>
      <c r="BZ25233" s="62"/>
      <c r="CA25233" s="62"/>
      <c r="CB25233" s="62"/>
      <c r="CC25233" s="62"/>
      <c r="CD25233" s="62"/>
      <c r="CE25233" s="62"/>
      <c r="CF25233" s="62"/>
      <c r="CL25233" s="35" t="s">
        <v>15939</v>
      </c>
      <c r="CM25233" s="35" t="s">
        <v>217</v>
      </c>
      <c r="CN25233" s="35" t="s">
        <v>217</v>
      </c>
      <c r="CO25233" s="52"/>
      <c r="CP25233" s="52"/>
      <c r="CQ25233" s="52"/>
      <c r="CR25233" s="52"/>
      <c r="CS25233" s="52"/>
      <c r="CT25233" s="52"/>
      <c r="CU25233" s="33"/>
      <c r="CV25233" s="33"/>
    </row>
    <row r="25234" spans="74:100">
      <c r="BV25234" s="62"/>
      <c r="BW25234" s="62"/>
      <c r="BX25234" s="62"/>
      <c r="BY25234" s="62"/>
      <c r="BZ25234" s="62"/>
      <c r="CA25234" s="62"/>
      <c r="CB25234" s="62"/>
      <c r="CC25234" s="62"/>
      <c r="CD25234" s="62"/>
      <c r="CE25234" s="62"/>
      <c r="CF25234" s="62"/>
      <c r="CL25234" s="35" t="s">
        <v>29912</v>
      </c>
      <c r="CM25234" s="35" t="s">
        <v>217</v>
      </c>
      <c r="CN25234" s="35" t="s">
        <v>217</v>
      </c>
      <c r="CO25234" s="52"/>
      <c r="CP25234" s="52"/>
      <c r="CQ25234" s="52"/>
      <c r="CR25234" s="52"/>
      <c r="CS25234" s="52"/>
      <c r="CT25234" s="52"/>
      <c r="CU25234" s="33"/>
      <c r="CV25234" s="33"/>
    </row>
    <row r="25235" spans="74:100">
      <c r="BV25235" s="62"/>
      <c r="BW25235" s="62"/>
      <c r="BX25235" s="62"/>
      <c r="BY25235" s="62"/>
      <c r="BZ25235" s="62"/>
      <c r="CA25235" s="62"/>
      <c r="CB25235" s="62"/>
      <c r="CC25235" s="62"/>
      <c r="CD25235" s="62"/>
      <c r="CE25235" s="62"/>
      <c r="CF25235" s="62"/>
      <c r="CL25235" s="56" t="s">
        <v>16693</v>
      </c>
      <c r="CM25235" s="56" t="s">
        <v>215</v>
      </c>
      <c r="CN25235" s="56" t="s">
        <v>215</v>
      </c>
      <c r="CO25235" s="52"/>
      <c r="CP25235" s="52"/>
      <c r="CQ25235" s="52"/>
      <c r="CR25235" s="52"/>
      <c r="CS25235" s="52"/>
      <c r="CT25235" s="52"/>
      <c r="CU25235" s="33"/>
      <c r="CV25235" s="33"/>
    </row>
    <row r="25236" spans="74:100">
      <c r="BV25236" s="62"/>
      <c r="BW25236" s="62"/>
      <c r="BX25236" s="62"/>
      <c r="BY25236" s="62"/>
      <c r="BZ25236" s="62"/>
      <c r="CA25236" s="62"/>
      <c r="CB25236" s="62"/>
      <c r="CC25236" s="62"/>
      <c r="CD25236" s="62"/>
      <c r="CE25236" s="62"/>
      <c r="CF25236" s="62"/>
      <c r="CL25236" s="56" t="s">
        <v>29913</v>
      </c>
      <c r="CM25236" s="56" t="s">
        <v>217</v>
      </c>
      <c r="CN25236" s="56" t="s">
        <v>217</v>
      </c>
      <c r="CO25236" s="52"/>
      <c r="CP25236" s="52"/>
      <c r="CQ25236" s="52"/>
      <c r="CR25236" s="52"/>
      <c r="CS25236" s="52"/>
      <c r="CT25236" s="52"/>
      <c r="CU25236" s="33"/>
      <c r="CV25236" s="33"/>
    </row>
    <row r="25237" spans="74:100">
      <c r="BV25237" s="62"/>
      <c r="BW25237" s="62"/>
      <c r="BX25237" s="62"/>
      <c r="BY25237" s="62"/>
      <c r="BZ25237" s="62"/>
      <c r="CA25237" s="62"/>
      <c r="CB25237" s="62"/>
      <c r="CC25237" s="62"/>
      <c r="CD25237" s="62"/>
      <c r="CE25237" s="62"/>
      <c r="CF25237" s="62"/>
      <c r="CL25237" s="56" t="s">
        <v>29914</v>
      </c>
      <c r="CM25237" s="56" t="s">
        <v>217</v>
      </c>
      <c r="CN25237" s="56" t="s">
        <v>217</v>
      </c>
      <c r="CO25237" s="52"/>
      <c r="CP25237" s="52"/>
      <c r="CQ25237" s="52"/>
      <c r="CR25237" s="52"/>
      <c r="CS25237" s="52"/>
      <c r="CT25237" s="52"/>
      <c r="CU25237" s="33"/>
      <c r="CV25237" s="33"/>
    </row>
    <row r="25238" spans="74:100">
      <c r="BV25238" s="62"/>
      <c r="BW25238" s="62"/>
      <c r="BX25238" s="62"/>
      <c r="BY25238" s="62"/>
      <c r="BZ25238" s="62"/>
      <c r="CA25238" s="62"/>
      <c r="CB25238" s="62"/>
      <c r="CC25238" s="62"/>
      <c r="CD25238" s="62"/>
      <c r="CE25238" s="62"/>
      <c r="CF25238" s="62"/>
      <c r="CL25238" s="35" t="s">
        <v>14157</v>
      </c>
      <c r="CM25238" s="35" t="s">
        <v>217</v>
      </c>
      <c r="CN25238" s="35" t="s">
        <v>217</v>
      </c>
      <c r="CO25238" s="52"/>
      <c r="CP25238" s="52"/>
      <c r="CQ25238" s="52"/>
      <c r="CR25238" s="52"/>
      <c r="CS25238" s="52"/>
      <c r="CT25238" s="52"/>
      <c r="CU25238" s="33"/>
      <c r="CV25238" s="33"/>
    </row>
    <row r="25239" spans="74:100">
      <c r="BV25239" s="62"/>
      <c r="BW25239" s="62"/>
      <c r="BX25239" s="62"/>
      <c r="BY25239" s="62"/>
      <c r="BZ25239" s="62"/>
      <c r="CA25239" s="62"/>
      <c r="CB25239" s="62"/>
      <c r="CC25239" s="62"/>
      <c r="CD25239" s="62"/>
      <c r="CE25239" s="62"/>
      <c r="CF25239" s="62"/>
      <c r="CL25239" s="35" t="s">
        <v>14158</v>
      </c>
      <c r="CM25239" s="35" t="s">
        <v>217</v>
      </c>
      <c r="CN25239" s="35" t="s">
        <v>217</v>
      </c>
      <c r="CO25239" s="52"/>
      <c r="CP25239" s="52"/>
      <c r="CQ25239" s="52"/>
      <c r="CR25239" s="52"/>
      <c r="CS25239" s="52"/>
      <c r="CT25239" s="52"/>
      <c r="CU25239" s="33"/>
      <c r="CV25239" s="33"/>
    </row>
    <row r="25240" spans="74:100">
      <c r="BV25240" s="62"/>
      <c r="BW25240" s="62"/>
      <c r="BX25240" s="62"/>
      <c r="BY25240" s="62"/>
      <c r="BZ25240" s="62"/>
      <c r="CA25240" s="62"/>
      <c r="CB25240" s="62"/>
      <c r="CC25240" s="62"/>
      <c r="CD25240" s="62"/>
      <c r="CE25240" s="62"/>
      <c r="CF25240" s="62"/>
      <c r="CL25240" s="56" t="s">
        <v>14159</v>
      </c>
      <c r="CM25240" s="56" t="s">
        <v>214</v>
      </c>
      <c r="CN25240" s="56" t="s">
        <v>214</v>
      </c>
      <c r="CO25240" s="52"/>
      <c r="CP25240" s="52"/>
      <c r="CQ25240" s="52"/>
      <c r="CR25240" s="52"/>
      <c r="CS25240" s="52"/>
      <c r="CT25240" s="52"/>
      <c r="CU25240" s="33"/>
      <c r="CV25240" s="33"/>
    </row>
    <row r="25241" spans="74:100">
      <c r="BV25241" s="62"/>
      <c r="BW25241" s="62"/>
      <c r="BX25241" s="62"/>
      <c r="BY25241" s="62"/>
      <c r="BZ25241" s="62"/>
      <c r="CA25241" s="62"/>
      <c r="CB25241" s="62"/>
      <c r="CC25241" s="62"/>
      <c r="CD25241" s="62"/>
      <c r="CE25241" s="62"/>
      <c r="CF25241" s="62"/>
      <c r="CL25241" s="56" t="s">
        <v>14163</v>
      </c>
      <c r="CM25241" s="56" t="s">
        <v>214</v>
      </c>
      <c r="CN25241" s="56" t="s">
        <v>214</v>
      </c>
      <c r="CO25241" s="52"/>
      <c r="CP25241" s="52"/>
      <c r="CQ25241" s="52"/>
      <c r="CR25241" s="52"/>
      <c r="CS25241" s="52"/>
      <c r="CT25241" s="52"/>
      <c r="CU25241" s="33"/>
      <c r="CV25241" s="33"/>
    </row>
    <row r="25242" spans="74:100">
      <c r="BV25242" s="62"/>
      <c r="BW25242" s="62"/>
      <c r="BX25242" s="62"/>
      <c r="BY25242" s="62"/>
      <c r="BZ25242" s="62"/>
      <c r="CA25242" s="62"/>
      <c r="CB25242" s="62"/>
      <c r="CC25242" s="62"/>
      <c r="CD25242" s="62"/>
      <c r="CE25242" s="62"/>
      <c r="CF25242" s="62"/>
      <c r="CL25242" s="56" t="s">
        <v>24361</v>
      </c>
      <c r="CM25242" s="56" t="s">
        <v>216</v>
      </c>
      <c r="CN25242" s="56" t="s">
        <v>216</v>
      </c>
      <c r="CO25242" s="52"/>
      <c r="CP25242" s="52"/>
      <c r="CQ25242" s="52"/>
      <c r="CR25242" s="52"/>
      <c r="CS25242" s="52"/>
      <c r="CT25242" s="52"/>
      <c r="CU25242" s="33"/>
      <c r="CV25242" s="33"/>
    </row>
    <row r="25243" spans="74:100">
      <c r="BV25243" s="62"/>
      <c r="BW25243" s="62"/>
      <c r="BX25243" s="62"/>
      <c r="BY25243" s="62"/>
      <c r="BZ25243" s="62"/>
      <c r="CA25243" s="62"/>
      <c r="CB25243" s="62"/>
      <c r="CC25243" s="62"/>
      <c r="CD25243" s="62"/>
      <c r="CE25243" s="62"/>
      <c r="CF25243" s="62"/>
      <c r="CL25243" s="56" t="s">
        <v>14164</v>
      </c>
      <c r="CM25243" s="56" t="s">
        <v>216</v>
      </c>
      <c r="CN25243" s="56" t="s">
        <v>216</v>
      </c>
      <c r="CO25243" s="52"/>
      <c r="CP25243" s="52"/>
      <c r="CQ25243" s="52"/>
      <c r="CR25243" s="52"/>
      <c r="CS25243" s="52"/>
      <c r="CT25243" s="52"/>
      <c r="CU25243" s="33"/>
      <c r="CV25243" s="33"/>
    </row>
    <row r="25244" spans="74:100">
      <c r="BV25244" s="62"/>
      <c r="BW25244" s="62"/>
      <c r="BX25244" s="62"/>
      <c r="BY25244" s="62"/>
      <c r="BZ25244" s="62"/>
      <c r="CA25244" s="62"/>
      <c r="CB25244" s="62"/>
      <c r="CC25244" s="62"/>
      <c r="CD25244" s="62"/>
      <c r="CE25244" s="62"/>
      <c r="CF25244" s="62"/>
      <c r="CL25244" s="35" t="s">
        <v>14165</v>
      </c>
      <c r="CM25244" s="35" t="s">
        <v>217</v>
      </c>
      <c r="CN25244" s="35" t="s">
        <v>217</v>
      </c>
      <c r="CO25244" s="52"/>
      <c r="CP25244" s="52"/>
      <c r="CQ25244" s="52"/>
      <c r="CR25244" s="52"/>
      <c r="CS25244" s="52"/>
      <c r="CT25244" s="52"/>
      <c r="CU25244" s="33"/>
      <c r="CV25244" s="33"/>
    </row>
    <row r="25245" spans="74:100">
      <c r="BV25245" s="62"/>
      <c r="BW25245" s="62"/>
      <c r="BX25245" s="62"/>
      <c r="BY25245" s="62"/>
      <c r="BZ25245" s="62"/>
      <c r="CA25245" s="62"/>
      <c r="CB25245" s="62"/>
      <c r="CC25245" s="62"/>
      <c r="CD25245" s="62"/>
      <c r="CE25245" s="62"/>
      <c r="CF25245" s="62"/>
      <c r="CL25245" s="35" t="s">
        <v>14166</v>
      </c>
      <c r="CM25245" s="35" t="s">
        <v>217</v>
      </c>
      <c r="CN25245" s="35" t="s">
        <v>217</v>
      </c>
      <c r="CO25245" s="52"/>
      <c r="CP25245" s="52"/>
      <c r="CQ25245" s="52"/>
      <c r="CR25245" s="52"/>
      <c r="CS25245" s="52"/>
      <c r="CT25245" s="52"/>
      <c r="CU25245" s="33"/>
      <c r="CV25245" s="33"/>
    </row>
    <row r="25246" spans="74:100">
      <c r="BV25246" s="62"/>
      <c r="BW25246" s="62"/>
      <c r="BX25246" s="62"/>
      <c r="BY25246" s="62"/>
      <c r="BZ25246" s="62"/>
      <c r="CA25246" s="62"/>
      <c r="CB25246" s="62"/>
      <c r="CC25246" s="62"/>
      <c r="CD25246" s="62"/>
      <c r="CE25246" s="62"/>
      <c r="CF25246" s="62"/>
      <c r="CL25246" s="35" t="s">
        <v>9797</v>
      </c>
      <c r="CM25246" s="35" t="s">
        <v>217</v>
      </c>
      <c r="CN25246" s="35" t="s">
        <v>217</v>
      </c>
      <c r="CO25246" s="52"/>
      <c r="CP25246" s="52"/>
      <c r="CQ25246" s="52"/>
      <c r="CR25246" s="52"/>
      <c r="CS25246" s="52"/>
      <c r="CT25246" s="52"/>
      <c r="CU25246" s="33"/>
      <c r="CV25246" s="33"/>
    </row>
    <row r="25247" spans="74:100">
      <c r="BV25247" s="62"/>
      <c r="BW25247" s="62"/>
      <c r="BX25247" s="62"/>
      <c r="BY25247" s="62"/>
      <c r="BZ25247" s="62"/>
      <c r="CA25247" s="62"/>
      <c r="CB25247" s="62"/>
      <c r="CC25247" s="62"/>
      <c r="CD25247" s="62"/>
      <c r="CE25247" s="62"/>
      <c r="CF25247" s="62"/>
      <c r="CL25247" s="56" t="s">
        <v>14167</v>
      </c>
      <c r="CM25247" s="56" t="s">
        <v>217</v>
      </c>
      <c r="CN25247" s="56" t="s">
        <v>217</v>
      </c>
      <c r="CO25247" s="52"/>
      <c r="CP25247" s="52"/>
      <c r="CQ25247" s="52"/>
      <c r="CR25247" s="52"/>
      <c r="CS25247" s="52"/>
      <c r="CT25247" s="52"/>
      <c r="CU25247" s="33"/>
      <c r="CV25247" s="33"/>
    </row>
    <row r="25248" spans="74:100">
      <c r="BV25248" s="62"/>
      <c r="BW25248" s="62"/>
      <c r="BX25248" s="62"/>
      <c r="BY25248" s="62"/>
      <c r="BZ25248" s="62"/>
      <c r="CA25248" s="62"/>
      <c r="CB25248" s="62"/>
      <c r="CC25248" s="62"/>
      <c r="CD25248" s="62"/>
      <c r="CE25248" s="62"/>
      <c r="CF25248" s="62"/>
      <c r="CL25248" s="56" t="s">
        <v>29915</v>
      </c>
      <c r="CM25248" s="56" t="s">
        <v>216</v>
      </c>
      <c r="CN25248" s="56" t="s">
        <v>216</v>
      </c>
      <c r="CO25248" s="52"/>
      <c r="CP25248" s="52"/>
      <c r="CQ25248" s="52"/>
      <c r="CR25248" s="52"/>
      <c r="CS25248" s="52"/>
      <c r="CT25248" s="52"/>
      <c r="CU25248" s="33"/>
      <c r="CV25248" s="33"/>
    </row>
    <row r="25249" spans="74:100">
      <c r="BV25249" s="62"/>
      <c r="BW25249" s="62"/>
      <c r="BX25249" s="62"/>
      <c r="BY25249" s="62"/>
      <c r="BZ25249" s="62"/>
      <c r="CA25249" s="62"/>
      <c r="CB25249" s="62"/>
      <c r="CC25249" s="62"/>
      <c r="CD25249" s="62"/>
      <c r="CE25249" s="62"/>
      <c r="CF25249" s="62"/>
      <c r="CL25249" s="35" t="s">
        <v>29916</v>
      </c>
      <c r="CM25249" s="35" t="s">
        <v>217</v>
      </c>
      <c r="CN25249" s="35" t="s">
        <v>217</v>
      </c>
      <c r="CO25249" s="52"/>
      <c r="CP25249" s="52"/>
      <c r="CQ25249" s="52"/>
      <c r="CR25249" s="52"/>
      <c r="CS25249" s="52"/>
      <c r="CT25249" s="52"/>
      <c r="CU25249" s="33"/>
      <c r="CV25249" s="33"/>
    </row>
    <row r="25250" spans="74:100">
      <c r="BV25250" s="62"/>
      <c r="BW25250" s="62"/>
      <c r="BX25250" s="62"/>
      <c r="BY25250" s="62"/>
      <c r="BZ25250" s="62"/>
      <c r="CA25250" s="62"/>
      <c r="CB25250" s="62"/>
      <c r="CC25250" s="62"/>
      <c r="CD25250" s="62"/>
      <c r="CE25250" s="62"/>
      <c r="CF25250" s="62"/>
      <c r="CL25250" s="35" t="s">
        <v>29917</v>
      </c>
      <c r="CM25250" s="35" t="s">
        <v>217</v>
      </c>
      <c r="CN25250" s="35" t="s">
        <v>217</v>
      </c>
      <c r="CO25250" s="52"/>
      <c r="CP25250" s="52"/>
      <c r="CQ25250" s="52"/>
      <c r="CR25250" s="52"/>
      <c r="CS25250" s="52"/>
      <c r="CT25250" s="52"/>
      <c r="CU25250" s="33"/>
      <c r="CV25250" s="33"/>
    </row>
    <row r="25251" spans="74:100">
      <c r="BV25251" s="62"/>
      <c r="BW25251" s="62"/>
      <c r="BX25251" s="62"/>
      <c r="BY25251" s="62"/>
      <c r="BZ25251" s="62"/>
      <c r="CA25251" s="62"/>
      <c r="CB25251" s="62"/>
      <c r="CC25251" s="62"/>
      <c r="CD25251" s="62"/>
      <c r="CE25251" s="62"/>
      <c r="CF25251" s="62"/>
      <c r="CL25251" s="35" t="s">
        <v>29918</v>
      </c>
      <c r="CM25251" s="35" t="s">
        <v>217</v>
      </c>
      <c r="CN25251" s="35" t="s">
        <v>217</v>
      </c>
      <c r="CO25251" s="52"/>
      <c r="CP25251" s="52"/>
      <c r="CQ25251" s="52"/>
      <c r="CR25251" s="52"/>
      <c r="CS25251" s="52"/>
      <c r="CT25251" s="52"/>
      <c r="CU25251" s="33"/>
      <c r="CV25251" s="33"/>
    </row>
    <row r="25252" spans="74:100">
      <c r="BV25252" s="62"/>
      <c r="BW25252" s="62"/>
      <c r="BX25252" s="62"/>
      <c r="BY25252" s="62"/>
      <c r="BZ25252" s="62"/>
      <c r="CA25252" s="62"/>
      <c r="CB25252" s="62"/>
      <c r="CC25252" s="62"/>
      <c r="CD25252" s="62"/>
      <c r="CE25252" s="62"/>
      <c r="CF25252" s="62"/>
      <c r="CL25252" s="35" t="s">
        <v>29919</v>
      </c>
      <c r="CM25252" s="35" t="s">
        <v>217</v>
      </c>
      <c r="CN25252" s="35" t="s">
        <v>217</v>
      </c>
      <c r="CO25252" s="52"/>
      <c r="CP25252" s="52"/>
      <c r="CQ25252" s="52"/>
      <c r="CR25252" s="52"/>
      <c r="CS25252" s="52"/>
      <c r="CT25252" s="52"/>
      <c r="CU25252" s="33"/>
      <c r="CV25252" s="33"/>
    </row>
    <row r="25253" spans="74:100">
      <c r="BV25253" s="62"/>
      <c r="BW25253" s="62"/>
      <c r="BX25253" s="62"/>
      <c r="BY25253" s="62"/>
      <c r="BZ25253" s="62"/>
      <c r="CA25253" s="62"/>
      <c r="CB25253" s="62"/>
      <c r="CC25253" s="62"/>
      <c r="CD25253" s="62"/>
      <c r="CE25253" s="62"/>
      <c r="CF25253" s="62"/>
      <c r="CL25253" s="35" t="s">
        <v>29920</v>
      </c>
      <c r="CM25253" s="35" t="s">
        <v>217</v>
      </c>
      <c r="CN25253" s="35" t="s">
        <v>217</v>
      </c>
      <c r="CO25253" s="52"/>
      <c r="CP25253" s="52"/>
      <c r="CQ25253" s="52"/>
      <c r="CR25253" s="52"/>
      <c r="CS25253" s="52"/>
      <c r="CT25253" s="52"/>
      <c r="CU25253" s="33"/>
      <c r="CV25253" s="33"/>
    </row>
    <row r="25254" spans="74:100">
      <c r="BV25254" s="62"/>
      <c r="BW25254" s="62"/>
      <c r="BX25254" s="62"/>
      <c r="BY25254" s="62"/>
      <c r="BZ25254" s="62"/>
      <c r="CA25254" s="62"/>
      <c r="CB25254" s="62"/>
      <c r="CC25254" s="62"/>
      <c r="CD25254" s="62"/>
      <c r="CE25254" s="62"/>
      <c r="CF25254" s="62"/>
      <c r="CL25254" s="35" t="s">
        <v>29921</v>
      </c>
      <c r="CM25254" s="35" t="s">
        <v>217</v>
      </c>
      <c r="CN25254" s="35" t="s">
        <v>217</v>
      </c>
      <c r="CO25254" s="52"/>
      <c r="CP25254" s="52"/>
      <c r="CQ25254" s="52"/>
      <c r="CR25254" s="52"/>
      <c r="CS25254" s="52"/>
      <c r="CT25254" s="52"/>
      <c r="CU25254" s="33"/>
      <c r="CV25254" s="33"/>
    </row>
    <row r="25255" spans="74:100">
      <c r="BV25255" s="62"/>
      <c r="BW25255" s="62"/>
      <c r="BX25255" s="62"/>
      <c r="BY25255" s="62"/>
      <c r="BZ25255" s="62"/>
      <c r="CA25255" s="62"/>
      <c r="CB25255" s="62"/>
      <c r="CC25255" s="62"/>
      <c r="CD25255" s="62"/>
      <c r="CE25255" s="62"/>
      <c r="CF25255" s="62"/>
      <c r="CL25255" s="56" t="s">
        <v>14170</v>
      </c>
      <c r="CM25255" s="56" t="s">
        <v>213</v>
      </c>
      <c r="CN25255" s="56" t="s">
        <v>213</v>
      </c>
      <c r="CO25255" s="52"/>
      <c r="CP25255" s="52"/>
      <c r="CQ25255" s="52"/>
      <c r="CR25255" s="52"/>
      <c r="CS25255" s="52"/>
      <c r="CT25255" s="52"/>
      <c r="CU25255" s="33"/>
      <c r="CV25255" s="33"/>
    </row>
    <row r="25256" spans="74:100">
      <c r="BV25256" s="62"/>
      <c r="BW25256" s="62"/>
      <c r="BX25256" s="62"/>
      <c r="BY25256" s="62"/>
      <c r="BZ25256" s="62"/>
      <c r="CA25256" s="62"/>
      <c r="CB25256" s="62"/>
      <c r="CC25256" s="62"/>
      <c r="CD25256" s="62"/>
      <c r="CE25256" s="62"/>
      <c r="CF25256" s="62"/>
      <c r="CL25256" s="56" t="s">
        <v>14171</v>
      </c>
      <c r="CM25256" s="56" t="s">
        <v>213</v>
      </c>
      <c r="CN25256" s="56" t="s">
        <v>213</v>
      </c>
      <c r="CO25256" s="52"/>
      <c r="CP25256" s="52"/>
      <c r="CQ25256" s="52"/>
      <c r="CR25256" s="52"/>
      <c r="CS25256" s="52"/>
      <c r="CT25256" s="52"/>
      <c r="CU25256" s="33"/>
      <c r="CV25256" s="33"/>
    </row>
    <row r="25257" spans="74:100">
      <c r="BV25257" s="62"/>
      <c r="BW25257" s="62"/>
      <c r="BX25257" s="62"/>
      <c r="BY25257" s="62"/>
      <c r="BZ25257" s="62"/>
      <c r="CA25257" s="62"/>
      <c r="CB25257" s="62"/>
      <c r="CC25257" s="62"/>
      <c r="CD25257" s="62"/>
      <c r="CE25257" s="62"/>
      <c r="CF25257" s="62"/>
      <c r="CL25257" s="56" t="s">
        <v>14172</v>
      </c>
      <c r="CM25257" s="56" t="s">
        <v>213</v>
      </c>
      <c r="CN25257" s="56" t="s">
        <v>213</v>
      </c>
      <c r="CO25257" s="52"/>
      <c r="CP25257" s="52"/>
      <c r="CQ25257" s="52"/>
      <c r="CR25257" s="52"/>
      <c r="CS25257" s="52"/>
      <c r="CT25257" s="52"/>
      <c r="CU25257" s="33"/>
      <c r="CV25257" s="33"/>
    </row>
    <row r="25258" spans="74:100">
      <c r="BV25258" s="62"/>
      <c r="BW25258" s="62"/>
      <c r="BX25258" s="62"/>
      <c r="BY25258" s="62"/>
      <c r="BZ25258" s="62"/>
      <c r="CA25258" s="62"/>
      <c r="CB25258" s="62"/>
      <c r="CC25258" s="62"/>
      <c r="CD25258" s="62"/>
      <c r="CE25258" s="62"/>
      <c r="CF25258" s="62"/>
      <c r="CL25258" s="56" t="s">
        <v>14173</v>
      </c>
      <c r="CM25258" s="56" t="s">
        <v>213</v>
      </c>
      <c r="CN25258" s="56" t="s">
        <v>213</v>
      </c>
      <c r="CO25258" s="52"/>
      <c r="CP25258" s="52"/>
      <c r="CQ25258" s="52"/>
      <c r="CR25258" s="52"/>
      <c r="CS25258" s="52"/>
      <c r="CT25258" s="52"/>
      <c r="CU25258" s="33"/>
      <c r="CV25258" s="33"/>
    </row>
    <row r="25259" spans="74:100">
      <c r="BV25259" s="62"/>
      <c r="BW25259" s="62"/>
      <c r="BX25259" s="62"/>
      <c r="BY25259" s="62"/>
      <c r="BZ25259" s="62"/>
      <c r="CA25259" s="62"/>
      <c r="CB25259" s="62"/>
      <c r="CC25259" s="62"/>
      <c r="CD25259" s="62"/>
      <c r="CE25259" s="62"/>
      <c r="CF25259" s="62"/>
      <c r="CL25259" s="56" t="s">
        <v>11508</v>
      </c>
      <c r="CM25259" s="56" t="s">
        <v>213</v>
      </c>
      <c r="CN25259" s="56" t="s">
        <v>213</v>
      </c>
      <c r="CO25259" s="52"/>
      <c r="CP25259" s="52"/>
      <c r="CQ25259" s="52"/>
      <c r="CR25259" s="52"/>
      <c r="CS25259" s="52"/>
      <c r="CT25259" s="52"/>
      <c r="CU25259" s="33"/>
      <c r="CV25259" s="33"/>
    </row>
    <row r="25260" spans="74:100">
      <c r="BV25260" s="62"/>
      <c r="BW25260" s="62"/>
      <c r="BX25260" s="62"/>
      <c r="BY25260" s="62"/>
      <c r="BZ25260" s="62"/>
      <c r="CA25260" s="62"/>
      <c r="CB25260" s="62"/>
      <c r="CC25260" s="62"/>
      <c r="CD25260" s="62"/>
      <c r="CE25260" s="62"/>
      <c r="CF25260" s="62"/>
      <c r="CL25260" s="35" t="s">
        <v>14174</v>
      </c>
      <c r="CM25260" s="35" t="s">
        <v>217</v>
      </c>
      <c r="CN25260" s="35" t="s">
        <v>217</v>
      </c>
      <c r="CO25260" s="52"/>
      <c r="CP25260" s="52"/>
      <c r="CQ25260" s="52"/>
      <c r="CR25260" s="52"/>
      <c r="CS25260" s="52"/>
      <c r="CT25260" s="52"/>
      <c r="CU25260" s="33"/>
      <c r="CV25260" s="33"/>
    </row>
    <row r="25261" spans="74:100">
      <c r="BV25261" s="62"/>
      <c r="BW25261" s="62"/>
      <c r="BX25261" s="62"/>
      <c r="BY25261" s="62"/>
      <c r="BZ25261" s="62"/>
      <c r="CA25261" s="62"/>
      <c r="CB25261" s="62"/>
      <c r="CC25261" s="62"/>
      <c r="CD25261" s="62"/>
      <c r="CE25261" s="62"/>
      <c r="CF25261" s="62"/>
      <c r="CL25261" s="35" t="s">
        <v>14191</v>
      </c>
      <c r="CM25261" s="35" t="s">
        <v>217</v>
      </c>
      <c r="CN25261" s="35" t="s">
        <v>217</v>
      </c>
      <c r="CO25261" s="52"/>
      <c r="CP25261" s="52"/>
      <c r="CQ25261" s="52"/>
      <c r="CR25261" s="52"/>
      <c r="CS25261" s="52"/>
      <c r="CT25261" s="52"/>
      <c r="CU25261" s="33"/>
      <c r="CV25261" s="33"/>
    </row>
    <row r="25262" spans="74:100">
      <c r="BV25262" s="62"/>
      <c r="BW25262" s="62"/>
      <c r="BX25262" s="62"/>
      <c r="BY25262" s="62"/>
      <c r="BZ25262" s="62"/>
      <c r="CA25262" s="62"/>
      <c r="CB25262" s="62"/>
      <c r="CC25262" s="62"/>
      <c r="CD25262" s="62"/>
      <c r="CE25262" s="62"/>
      <c r="CF25262" s="62"/>
      <c r="CL25262" s="35" t="s">
        <v>14175</v>
      </c>
      <c r="CM25262" s="35" t="s">
        <v>217</v>
      </c>
      <c r="CN25262" s="35" t="s">
        <v>217</v>
      </c>
      <c r="CO25262" s="52"/>
      <c r="CP25262" s="52"/>
      <c r="CQ25262" s="52"/>
      <c r="CR25262" s="52"/>
      <c r="CS25262" s="52"/>
      <c r="CT25262" s="52"/>
      <c r="CU25262" s="33"/>
      <c r="CV25262" s="33"/>
    </row>
    <row r="25263" spans="74:100">
      <c r="BV25263" s="62"/>
      <c r="BW25263" s="62"/>
      <c r="BX25263" s="62"/>
      <c r="BY25263" s="62"/>
      <c r="BZ25263" s="62"/>
      <c r="CA25263" s="62"/>
      <c r="CB25263" s="62"/>
      <c r="CC25263" s="62"/>
      <c r="CD25263" s="62"/>
      <c r="CE25263" s="62"/>
      <c r="CF25263" s="62"/>
      <c r="CL25263" s="35" t="s">
        <v>14176</v>
      </c>
      <c r="CM25263" s="35" t="s">
        <v>217</v>
      </c>
      <c r="CN25263" s="35" t="s">
        <v>217</v>
      </c>
      <c r="CO25263" s="52"/>
      <c r="CP25263" s="52"/>
      <c r="CQ25263" s="52"/>
      <c r="CR25263" s="52"/>
      <c r="CS25263" s="52"/>
      <c r="CT25263" s="52"/>
      <c r="CU25263" s="33"/>
      <c r="CV25263" s="33"/>
    </row>
    <row r="25264" spans="74:100">
      <c r="BV25264" s="62"/>
      <c r="BW25264" s="62"/>
      <c r="BX25264" s="62"/>
      <c r="BY25264" s="62"/>
      <c r="BZ25264" s="62"/>
      <c r="CA25264" s="62"/>
      <c r="CB25264" s="62"/>
      <c r="CC25264" s="62"/>
      <c r="CD25264" s="62"/>
      <c r="CE25264" s="62"/>
      <c r="CF25264" s="62"/>
      <c r="CL25264" s="56" t="s">
        <v>14193</v>
      </c>
      <c r="CM25264" s="56" t="s">
        <v>215</v>
      </c>
      <c r="CN25264" s="56" t="s">
        <v>215</v>
      </c>
      <c r="CO25264" s="52"/>
      <c r="CP25264" s="52"/>
      <c r="CQ25264" s="52"/>
      <c r="CR25264" s="52"/>
      <c r="CS25264" s="52"/>
      <c r="CT25264" s="52"/>
      <c r="CU25264" s="33"/>
      <c r="CV25264" s="33"/>
    </row>
    <row r="25265" spans="74:100">
      <c r="BV25265" s="62"/>
      <c r="BW25265" s="62"/>
      <c r="BX25265" s="62"/>
      <c r="BY25265" s="62"/>
      <c r="BZ25265" s="62"/>
      <c r="CA25265" s="62"/>
      <c r="CB25265" s="62"/>
      <c r="CC25265" s="62"/>
      <c r="CD25265" s="62"/>
      <c r="CE25265" s="62"/>
      <c r="CF25265" s="62"/>
      <c r="CL25265" s="56" t="s">
        <v>14194</v>
      </c>
      <c r="CM25265" s="56" t="s">
        <v>215</v>
      </c>
      <c r="CN25265" s="56" t="s">
        <v>215</v>
      </c>
      <c r="CO25265" s="52"/>
      <c r="CP25265" s="52"/>
      <c r="CQ25265" s="52"/>
      <c r="CR25265" s="52"/>
      <c r="CS25265" s="52"/>
      <c r="CT25265" s="52"/>
      <c r="CU25265" s="33"/>
      <c r="CV25265" s="33"/>
    </row>
    <row r="25266" spans="74:100">
      <c r="BV25266" s="62"/>
      <c r="BW25266" s="62"/>
      <c r="BX25266" s="62"/>
      <c r="BY25266" s="62"/>
      <c r="BZ25266" s="62"/>
      <c r="CA25266" s="62"/>
      <c r="CB25266" s="62"/>
      <c r="CC25266" s="62"/>
      <c r="CD25266" s="62"/>
      <c r="CE25266" s="62"/>
      <c r="CF25266" s="62"/>
      <c r="CL25266" s="56" t="s">
        <v>14218</v>
      </c>
      <c r="CM25266" s="56" t="s">
        <v>213</v>
      </c>
      <c r="CN25266" s="56" t="s">
        <v>213</v>
      </c>
      <c r="CO25266" s="52"/>
      <c r="CP25266" s="52"/>
      <c r="CQ25266" s="52"/>
      <c r="CR25266" s="52"/>
      <c r="CS25266" s="52"/>
      <c r="CT25266" s="52"/>
      <c r="CU25266" s="33"/>
      <c r="CV25266" s="33"/>
    </row>
    <row r="25267" spans="74:100">
      <c r="BV25267" s="62"/>
      <c r="BW25267" s="62"/>
      <c r="BX25267" s="62"/>
      <c r="BY25267" s="62"/>
      <c r="BZ25267" s="62"/>
      <c r="CA25267" s="62"/>
      <c r="CB25267" s="62"/>
      <c r="CC25267" s="62"/>
      <c r="CD25267" s="62"/>
      <c r="CE25267" s="62"/>
      <c r="CF25267" s="62"/>
      <c r="CL25267" s="56" t="s">
        <v>24362</v>
      </c>
      <c r="CM25267" s="56" t="s">
        <v>215</v>
      </c>
      <c r="CN25267" s="56" t="s">
        <v>215</v>
      </c>
      <c r="CO25267" s="52"/>
      <c r="CP25267" s="52"/>
      <c r="CQ25267" s="52"/>
      <c r="CR25267" s="52"/>
      <c r="CS25267" s="52"/>
      <c r="CT25267" s="52"/>
      <c r="CU25267" s="33"/>
      <c r="CV25267" s="33"/>
    </row>
    <row r="25268" spans="74:100">
      <c r="BV25268" s="62"/>
      <c r="BW25268" s="62"/>
      <c r="BX25268" s="62"/>
      <c r="BY25268" s="62"/>
      <c r="BZ25268" s="62"/>
      <c r="CA25268" s="62"/>
      <c r="CB25268" s="62"/>
      <c r="CC25268" s="62"/>
      <c r="CD25268" s="62"/>
      <c r="CE25268" s="62"/>
      <c r="CF25268" s="62"/>
      <c r="CL25268" s="56" t="s">
        <v>24363</v>
      </c>
      <c r="CM25268" s="56" t="s">
        <v>215</v>
      </c>
      <c r="CN25268" s="56" t="s">
        <v>215</v>
      </c>
      <c r="CO25268" s="52"/>
      <c r="CP25268" s="52"/>
      <c r="CQ25268" s="52"/>
      <c r="CR25268" s="52"/>
      <c r="CS25268" s="52"/>
      <c r="CT25268" s="52"/>
      <c r="CU25268" s="33"/>
      <c r="CV25268" s="33"/>
    </row>
    <row r="25269" spans="74:100">
      <c r="BV25269" s="62"/>
      <c r="BW25269" s="62"/>
      <c r="BX25269" s="62"/>
      <c r="BY25269" s="62"/>
      <c r="BZ25269" s="62"/>
      <c r="CA25269" s="62"/>
      <c r="CB25269" s="62"/>
      <c r="CC25269" s="62"/>
      <c r="CD25269" s="62"/>
      <c r="CE25269" s="62"/>
      <c r="CF25269" s="62"/>
      <c r="CL25269" s="56" t="s">
        <v>14223</v>
      </c>
      <c r="CM25269" s="56" t="s">
        <v>216</v>
      </c>
      <c r="CN25269" s="56" t="s">
        <v>215</v>
      </c>
      <c r="CO25269" s="52"/>
      <c r="CP25269" s="52"/>
      <c r="CQ25269" s="52"/>
      <c r="CR25269" s="52"/>
      <c r="CS25269" s="52"/>
      <c r="CT25269" s="52"/>
      <c r="CU25269" s="33"/>
      <c r="CV25269" s="33"/>
    </row>
    <row r="25270" spans="74:100">
      <c r="BV25270" s="62"/>
      <c r="BW25270" s="62"/>
      <c r="BX25270" s="62"/>
      <c r="BY25270" s="62"/>
      <c r="BZ25270" s="62"/>
      <c r="CA25270" s="62"/>
      <c r="CB25270" s="62"/>
      <c r="CC25270" s="62"/>
      <c r="CD25270" s="62"/>
      <c r="CE25270" s="62"/>
      <c r="CF25270" s="62"/>
      <c r="CL25270" s="56" t="s">
        <v>26211</v>
      </c>
      <c r="CM25270" s="56" t="s">
        <v>214</v>
      </c>
      <c r="CN25270" s="56" t="s">
        <v>214</v>
      </c>
      <c r="CO25270" s="52"/>
      <c r="CP25270" s="52"/>
      <c r="CQ25270" s="52"/>
      <c r="CR25270" s="52"/>
      <c r="CS25270" s="52"/>
      <c r="CT25270" s="52"/>
      <c r="CU25270" s="33"/>
      <c r="CV25270" s="33"/>
    </row>
    <row r="25271" spans="74:100">
      <c r="BV25271" s="62"/>
      <c r="BW25271" s="62"/>
      <c r="BX25271" s="62"/>
      <c r="BY25271" s="62"/>
      <c r="BZ25271" s="62"/>
      <c r="CA25271" s="62"/>
      <c r="CB25271" s="62"/>
      <c r="CC25271" s="62"/>
      <c r="CD25271" s="62"/>
      <c r="CE25271" s="62"/>
      <c r="CF25271" s="62"/>
      <c r="CL25271" s="56" t="s">
        <v>26212</v>
      </c>
      <c r="CM25271" s="56" t="s">
        <v>214</v>
      </c>
      <c r="CN25271" s="56" t="s">
        <v>214</v>
      </c>
      <c r="CO25271" s="52"/>
      <c r="CP25271" s="52"/>
      <c r="CQ25271" s="52"/>
      <c r="CR25271" s="52"/>
      <c r="CS25271" s="52"/>
      <c r="CT25271" s="52"/>
      <c r="CU25271" s="33"/>
      <c r="CV25271" s="33"/>
    </row>
    <row r="25272" spans="74:100">
      <c r="BV25272" s="62"/>
      <c r="BW25272" s="62"/>
      <c r="BX25272" s="62"/>
      <c r="BY25272" s="62"/>
      <c r="BZ25272" s="62"/>
      <c r="CA25272" s="62"/>
      <c r="CB25272" s="62"/>
      <c r="CC25272" s="62"/>
      <c r="CD25272" s="62"/>
      <c r="CE25272" s="62"/>
      <c r="CF25272" s="62"/>
      <c r="CL25272" s="56" t="s">
        <v>24364</v>
      </c>
      <c r="CM25272" s="56" t="s">
        <v>214</v>
      </c>
      <c r="CN25272" s="56" t="s">
        <v>214</v>
      </c>
      <c r="CO25272" s="52"/>
      <c r="CP25272" s="52"/>
      <c r="CQ25272" s="52"/>
      <c r="CR25272" s="52"/>
      <c r="CS25272" s="52"/>
      <c r="CT25272" s="52"/>
      <c r="CU25272" s="33"/>
      <c r="CV25272" s="33"/>
    </row>
    <row r="25273" spans="74:100">
      <c r="BV25273" s="62"/>
      <c r="BW25273" s="62"/>
      <c r="BX25273" s="62"/>
      <c r="BY25273" s="62"/>
      <c r="BZ25273" s="62"/>
      <c r="CA25273" s="62"/>
      <c r="CB25273" s="62"/>
      <c r="CC25273" s="62"/>
      <c r="CD25273" s="62"/>
      <c r="CE25273" s="62"/>
      <c r="CF25273" s="62"/>
      <c r="CL25273" s="56" t="s">
        <v>14177</v>
      </c>
      <c r="CM25273" s="56" t="s">
        <v>214</v>
      </c>
      <c r="CN25273" s="56" t="s">
        <v>214</v>
      </c>
      <c r="CO25273" s="52"/>
      <c r="CP25273" s="52"/>
      <c r="CQ25273" s="52"/>
      <c r="CR25273" s="52"/>
      <c r="CS25273" s="52"/>
      <c r="CT25273" s="52"/>
      <c r="CU25273" s="33"/>
      <c r="CV25273" s="33"/>
    </row>
    <row r="25274" spans="74:100">
      <c r="BV25274" s="62"/>
      <c r="BW25274" s="62"/>
      <c r="BX25274" s="62"/>
      <c r="BY25274" s="62"/>
      <c r="BZ25274" s="62"/>
      <c r="CA25274" s="62"/>
      <c r="CB25274" s="62"/>
      <c r="CC25274" s="62"/>
      <c r="CD25274" s="62"/>
      <c r="CE25274" s="62"/>
      <c r="CF25274" s="62"/>
      <c r="CL25274" s="56" t="s">
        <v>14178</v>
      </c>
      <c r="CM25274" s="56" t="s">
        <v>214</v>
      </c>
      <c r="CN25274" s="56" t="s">
        <v>214</v>
      </c>
      <c r="CO25274" s="52"/>
      <c r="CP25274" s="52"/>
      <c r="CQ25274" s="52"/>
      <c r="CR25274" s="52"/>
      <c r="CS25274" s="52"/>
      <c r="CT25274" s="52"/>
      <c r="CU25274" s="33"/>
      <c r="CV25274" s="33"/>
    </row>
    <row r="25275" spans="74:100">
      <c r="BV25275" s="62"/>
      <c r="BW25275" s="62"/>
      <c r="BX25275" s="62"/>
      <c r="BY25275" s="62"/>
      <c r="BZ25275" s="62"/>
      <c r="CA25275" s="62"/>
      <c r="CB25275" s="62"/>
      <c r="CC25275" s="62"/>
      <c r="CD25275" s="62"/>
      <c r="CE25275" s="62"/>
      <c r="CF25275" s="62"/>
      <c r="CL25275" s="56" t="s">
        <v>14179</v>
      </c>
      <c r="CM25275" s="56" t="s">
        <v>214</v>
      </c>
      <c r="CN25275" s="56" t="s">
        <v>214</v>
      </c>
      <c r="CO25275" s="52"/>
      <c r="CP25275" s="52"/>
      <c r="CQ25275" s="52"/>
      <c r="CR25275" s="52"/>
      <c r="CS25275" s="52"/>
      <c r="CT25275" s="52"/>
      <c r="CU25275" s="33"/>
      <c r="CV25275" s="33"/>
    </row>
    <row r="25276" spans="74:100">
      <c r="BV25276" s="62"/>
      <c r="BW25276" s="62"/>
      <c r="BX25276" s="62"/>
      <c r="BY25276" s="62"/>
      <c r="BZ25276" s="62"/>
      <c r="CA25276" s="62"/>
      <c r="CB25276" s="62"/>
      <c r="CC25276" s="62"/>
      <c r="CD25276" s="62"/>
      <c r="CE25276" s="62"/>
      <c r="CF25276" s="62"/>
      <c r="CL25276" s="56" t="s">
        <v>14180</v>
      </c>
      <c r="CM25276" s="56" t="s">
        <v>214</v>
      </c>
      <c r="CN25276" s="56" t="s">
        <v>214</v>
      </c>
      <c r="CO25276" s="52"/>
      <c r="CP25276" s="52"/>
      <c r="CQ25276" s="52"/>
      <c r="CR25276" s="52"/>
      <c r="CS25276" s="52"/>
      <c r="CT25276" s="52"/>
      <c r="CU25276" s="33"/>
      <c r="CV25276" s="33"/>
    </row>
    <row r="25277" spans="74:100">
      <c r="BV25277" s="62"/>
      <c r="BW25277" s="62"/>
      <c r="BX25277" s="62"/>
      <c r="BY25277" s="62"/>
      <c r="BZ25277" s="62"/>
      <c r="CA25277" s="62"/>
      <c r="CB25277" s="62"/>
      <c r="CC25277" s="62"/>
      <c r="CD25277" s="62"/>
      <c r="CE25277" s="62"/>
      <c r="CF25277" s="62"/>
      <c r="CL25277" s="56" t="s">
        <v>14195</v>
      </c>
      <c r="CM25277" s="56" t="s">
        <v>215</v>
      </c>
      <c r="CN25277" s="56" t="s">
        <v>215</v>
      </c>
      <c r="CO25277" s="52"/>
      <c r="CP25277" s="52"/>
      <c r="CQ25277" s="52"/>
      <c r="CR25277" s="52"/>
      <c r="CS25277" s="52"/>
      <c r="CT25277" s="52"/>
      <c r="CU25277" s="33"/>
      <c r="CV25277" s="33"/>
    </row>
    <row r="25278" spans="74:100">
      <c r="BV25278" s="62"/>
      <c r="BW25278" s="62"/>
      <c r="BX25278" s="62"/>
      <c r="BY25278" s="62"/>
      <c r="BZ25278" s="62"/>
      <c r="CA25278" s="62"/>
      <c r="CB25278" s="62"/>
      <c r="CC25278" s="62"/>
      <c r="CD25278" s="62"/>
      <c r="CE25278" s="62"/>
      <c r="CF25278" s="62"/>
      <c r="CL25278" s="56" t="s">
        <v>14196</v>
      </c>
      <c r="CM25278" s="56" t="s">
        <v>215</v>
      </c>
      <c r="CN25278" s="56" t="s">
        <v>215</v>
      </c>
      <c r="CO25278" s="52"/>
      <c r="CP25278" s="52"/>
      <c r="CQ25278" s="52"/>
      <c r="CR25278" s="52"/>
      <c r="CS25278" s="52"/>
      <c r="CT25278" s="52"/>
      <c r="CU25278" s="33"/>
      <c r="CV25278" s="33"/>
    </row>
    <row r="25279" spans="74:100">
      <c r="BV25279" s="62"/>
      <c r="BW25279" s="62"/>
      <c r="BX25279" s="62"/>
      <c r="BY25279" s="62"/>
      <c r="BZ25279" s="62"/>
      <c r="CA25279" s="62"/>
      <c r="CB25279" s="62"/>
      <c r="CC25279" s="62"/>
      <c r="CD25279" s="62"/>
      <c r="CE25279" s="62"/>
      <c r="CF25279" s="62"/>
      <c r="CL25279" s="56" t="s">
        <v>14181</v>
      </c>
      <c r="CM25279" s="56" t="s">
        <v>214</v>
      </c>
      <c r="CN25279" s="56" t="s">
        <v>214</v>
      </c>
      <c r="CO25279" s="52"/>
      <c r="CP25279" s="52"/>
      <c r="CQ25279" s="52"/>
      <c r="CR25279" s="52"/>
      <c r="CS25279" s="52"/>
      <c r="CT25279" s="52"/>
      <c r="CU25279" s="33"/>
      <c r="CV25279" s="33"/>
    </row>
    <row r="25280" spans="74:100">
      <c r="BV25280" s="62"/>
      <c r="BW25280" s="62"/>
      <c r="BX25280" s="62"/>
      <c r="BY25280" s="62"/>
      <c r="BZ25280" s="62"/>
      <c r="CA25280" s="62"/>
      <c r="CB25280" s="62"/>
      <c r="CC25280" s="62"/>
      <c r="CD25280" s="62"/>
      <c r="CE25280" s="62"/>
      <c r="CF25280" s="62"/>
      <c r="CL25280" s="56" t="s">
        <v>14197</v>
      </c>
      <c r="CM25280" s="56" t="s">
        <v>215</v>
      </c>
      <c r="CN25280" s="56" t="s">
        <v>215</v>
      </c>
      <c r="CO25280" s="52"/>
      <c r="CP25280" s="52"/>
      <c r="CQ25280" s="52"/>
      <c r="CR25280" s="52"/>
      <c r="CS25280" s="52"/>
      <c r="CT25280" s="52"/>
      <c r="CU25280" s="33"/>
      <c r="CV25280" s="33"/>
    </row>
    <row r="25281" spans="74:100">
      <c r="BV25281" s="62"/>
      <c r="BW25281" s="62"/>
      <c r="BX25281" s="62"/>
      <c r="BY25281" s="62"/>
      <c r="BZ25281" s="62"/>
      <c r="CA25281" s="62"/>
      <c r="CB25281" s="62"/>
      <c r="CC25281" s="62"/>
      <c r="CD25281" s="62"/>
      <c r="CE25281" s="62"/>
      <c r="CF25281" s="62"/>
      <c r="CL25281" s="56" t="s">
        <v>14208</v>
      </c>
      <c r="CM25281" s="56" t="s">
        <v>215</v>
      </c>
      <c r="CN25281" s="56" t="s">
        <v>215</v>
      </c>
      <c r="CO25281" s="52"/>
      <c r="CP25281" s="52"/>
      <c r="CQ25281" s="52"/>
      <c r="CR25281" s="52"/>
      <c r="CS25281" s="52"/>
      <c r="CT25281" s="52"/>
      <c r="CU25281" s="33"/>
      <c r="CV25281" s="33"/>
    </row>
    <row r="25282" spans="74:100">
      <c r="BV25282" s="62"/>
      <c r="BW25282" s="62"/>
      <c r="BX25282" s="62"/>
      <c r="BY25282" s="62"/>
      <c r="BZ25282" s="62"/>
      <c r="CA25282" s="62"/>
      <c r="CB25282" s="62"/>
      <c r="CC25282" s="62"/>
      <c r="CD25282" s="62"/>
      <c r="CE25282" s="62"/>
      <c r="CF25282" s="62"/>
      <c r="CL25282" s="35" t="s">
        <v>14188</v>
      </c>
      <c r="CM25282" s="35" t="s">
        <v>217</v>
      </c>
      <c r="CN25282" s="35" t="s">
        <v>217</v>
      </c>
      <c r="CO25282" s="52"/>
      <c r="CP25282" s="52"/>
      <c r="CQ25282" s="52"/>
      <c r="CR25282" s="52"/>
      <c r="CS25282" s="52"/>
      <c r="CT25282" s="52"/>
      <c r="CU25282" s="33"/>
      <c r="CV25282" s="33"/>
    </row>
    <row r="25283" spans="74:100">
      <c r="BV25283" s="62"/>
      <c r="BW25283" s="62"/>
      <c r="BX25283" s="62"/>
      <c r="BY25283" s="62"/>
      <c r="BZ25283" s="62"/>
      <c r="CA25283" s="62"/>
      <c r="CB25283" s="62"/>
      <c r="CC25283" s="62"/>
      <c r="CD25283" s="62"/>
      <c r="CE25283" s="62"/>
      <c r="CF25283" s="62"/>
      <c r="CL25283" s="56" t="s">
        <v>24365</v>
      </c>
      <c r="CM25283" s="56" t="s">
        <v>215</v>
      </c>
      <c r="CN25283" s="56" t="s">
        <v>215</v>
      </c>
      <c r="CO25283" s="52"/>
      <c r="CP25283" s="52"/>
      <c r="CQ25283" s="52"/>
      <c r="CR25283" s="52"/>
      <c r="CS25283" s="52"/>
      <c r="CT25283" s="52"/>
      <c r="CU25283" s="33"/>
      <c r="CV25283" s="33"/>
    </row>
    <row r="25284" spans="74:100">
      <c r="BV25284" s="62"/>
      <c r="BW25284" s="62"/>
      <c r="BX25284" s="62"/>
      <c r="BY25284" s="62"/>
      <c r="BZ25284" s="62"/>
      <c r="CA25284" s="62"/>
      <c r="CB25284" s="62"/>
      <c r="CC25284" s="62"/>
      <c r="CD25284" s="62"/>
      <c r="CE25284" s="62"/>
      <c r="CF25284" s="62"/>
      <c r="CL25284" s="35" t="s">
        <v>14189</v>
      </c>
      <c r="CM25284" s="35" t="s">
        <v>217</v>
      </c>
      <c r="CN25284" s="35" t="s">
        <v>217</v>
      </c>
      <c r="CO25284" s="52"/>
      <c r="CP25284" s="52"/>
      <c r="CQ25284" s="52"/>
      <c r="CR25284" s="52"/>
      <c r="CS25284" s="52"/>
      <c r="CT25284" s="52"/>
      <c r="CU25284" s="33"/>
      <c r="CV25284" s="33"/>
    </row>
    <row r="25285" spans="74:100">
      <c r="BV25285" s="62"/>
      <c r="BW25285" s="62"/>
      <c r="BX25285" s="62"/>
      <c r="BY25285" s="62"/>
      <c r="BZ25285" s="62"/>
      <c r="CA25285" s="62"/>
      <c r="CB25285" s="62"/>
      <c r="CC25285" s="62"/>
      <c r="CD25285" s="62"/>
      <c r="CE25285" s="62"/>
      <c r="CF25285" s="62"/>
      <c r="CL25285" s="56" t="s">
        <v>14198</v>
      </c>
      <c r="CM25285" s="56" t="s">
        <v>215</v>
      </c>
      <c r="CN25285" s="56" t="s">
        <v>215</v>
      </c>
      <c r="CO25285" s="52"/>
      <c r="CP25285" s="52"/>
      <c r="CQ25285" s="52"/>
      <c r="CR25285" s="52"/>
      <c r="CS25285" s="52"/>
      <c r="CT25285" s="52"/>
      <c r="CU25285" s="33"/>
      <c r="CV25285" s="33"/>
    </row>
    <row r="25286" spans="74:100">
      <c r="BV25286" s="62"/>
      <c r="BW25286" s="62"/>
      <c r="BX25286" s="62"/>
      <c r="BY25286" s="62"/>
      <c r="BZ25286" s="62"/>
      <c r="CA25286" s="62"/>
      <c r="CB25286" s="62"/>
      <c r="CC25286" s="62"/>
      <c r="CD25286" s="62"/>
      <c r="CE25286" s="62"/>
      <c r="CF25286" s="62"/>
      <c r="CL25286" s="56" t="s">
        <v>14182</v>
      </c>
      <c r="CM25286" s="56" t="s">
        <v>214</v>
      </c>
      <c r="CN25286" s="56" t="s">
        <v>214</v>
      </c>
      <c r="CO25286" s="52"/>
      <c r="CP25286" s="52"/>
      <c r="CQ25286" s="52"/>
      <c r="CR25286" s="52"/>
      <c r="CS25286" s="52"/>
      <c r="CT25286" s="52"/>
      <c r="CU25286" s="33"/>
      <c r="CV25286" s="33"/>
    </row>
    <row r="25287" spans="74:100">
      <c r="BV25287" s="62"/>
      <c r="BW25287" s="62"/>
      <c r="BX25287" s="62"/>
      <c r="BY25287" s="62"/>
      <c r="BZ25287" s="62"/>
      <c r="CA25287" s="62"/>
      <c r="CB25287" s="62"/>
      <c r="CC25287" s="62"/>
      <c r="CD25287" s="62"/>
      <c r="CE25287" s="62"/>
      <c r="CF25287" s="62"/>
      <c r="CL25287" s="56" t="s">
        <v>14224</v>
      </c>
      <c r="CM25287" s="56" t="s">
        <v>216</v>
      </c>
      <c r="CN25287" s="56" t="s">
        <v>215</v>
      </c>
      <c r="CO25287" s="52"/>
      <c r="CP25287" s="52"/>
      <c r="CQ25287" s="52"/>
      <c r="CR25287" s="52"/>
      <c r="CS25287" s="52"/>
      <c r="CT25287" s="52"/>
      <c r="CU25287" s="33"/>
      <c r="CV25287" s="33"/>
    </row>
    <row r="25288" spans="74:100">
      <c r="BV25288" s="62"/>
      <c r="BW25288" s="62"/>
      <c r="BX25288" s="62"/>
      <c r="BY25288" s="62"/>
      <c r="BZ25288" s="62"/>
      <c r="CA25288" s="62"/>
      <c r="CB25288" s="62"/>
      <c r="CC25288" s="62"/>
      <c r="CD25288" s="62"/>
      <c r="CE25288" s="62"/>
      <c r="CF25288" s="62"/>
      <c r="CL25288" s="56" t="s">
        <v>26213</v>
      </c>
      <c r="CM25288" s="56" t="s">
        <v>215</v>
      </c>
      <c r="CN25288" s="56" t="s">
        <v>215</v>
      </c>
      <c r="CO25288" s="52"/>
      <c r="CP25288" s="52"/>
      <c r="CQ25288" s="52"/>
      <c r="CR25288" s="52"/>
      <c r="CS25288" s="52"/>
      <c r="CT25288" s="52"/>
      <c r="CU25288" s="33"/>
      <c r="CV25288" s="33"/>
    </row>
    <row r="25289" spans="74:100">
      <c r="BV25289" s="62"/>
      <c r="BW25289" s="62"/>
      <c r="BX25289" s="62"/>
      <c r="BY25289" s="62"/>
      <c r="BZ25289" s="62"/>
      <c r="CA25289" s="62"/>
      <c r="CB25289" s="62"/>
      <c r="CC25289" s="62"/>
      <c r="CD25289" s="62"/>
      <c r="CE25289" s="62"/>
      <c r="CF25289" s="62"/>
      <c r="CL25289" s="56" t="s">
        <v>26214</v>
      </c>
      <c r="CM25289" s="56" t="s">
        <v>215</v>
      </c>
      <c r="CN25289" s="56" t="s">
        <v>215</v>
      </c>
      <c r="CO25289" s="52"/>
      <c r="CP25289" s="52"/>
      <c r="CQ25289" s="52"/>
      <c r="CR25289" s="52"/>
      <c r="CS25289" s="52"/>
      <c r="CT25289" s="52"/>
      <c r="CU25289" s="33"/>
      <c r="CV25289" s="33"/>
    </row>
    <row r="25290" spans="74:100">
      <c r="BV25290" s="62"/>
      <c r="BW25290" s="62"/>
      <c r="BX25290" s="62"/>
      <c r="BY25290" s="62"/>
      <c r="BZ25290" s="62"/>
      <c r="CA25290" s="62"/>
      <c r="CB25290" s="62"/>
      <c r="CC25290" s="62"/>
      <c r="CD25290" s="62"/>
      <c r="CE25290" s="62"/>
      <c r="CF25290" s="62"/>
      <c r="CL25290" s="56" t="s">
        <v>26215</v>
      </c>
      <c r="CM25290" s="56" t="s">
        <v>215</v>
      </c>
      <c r="CN25290" s="56" t="s">
        <v>215</v>
      </c>
      <c r="CO25290" s="52"/>
      <c r="CP25290" s="52"/>
      <c r="CQ25290" s="52"/>
      <c r="CR25290" s="52"/>
      <c r="CS25290" s="52"/>
      <c r="CT25290" s="52"/>
      <c r="CU25290" s="33"/>
      <c r="CV25290" s="33"/>
    </row>
    <row r="25291" spans="74:100">
      <c r="BV25291" s="62"/>
      <c r="BW25291" s="62"/>
      <c r="BX25291" s="62"/>
      <c r="BY25291" s="62"/>
      <c r="BZ25291" s="62"/>
      <c r="CA25291" s="62"/>
      <c r="CB25291" s="62"/>
      <c r="CC25291" s="62"/>
      <c r="CD25291" s="62"/>
      <c r="CE25291" s="62"/>
      <c r="CF25291" s="62"/>
      <c r="CL25291" s="56" t="s">
        <v>26216</v>
      </c>
      <c r="CM25291" s="56" t="s">
        <v>215</v>
      </c>
      <c r="CN25291" s="56" t="s">
        <v>215</v>
      </c>
      <c r="CO25291" s="52"/>
      <c r="CP25291" s="52"/>
      <c r="CQ25291" s="52"/>
      <c r="CR25291" s="52"/>
      <c r="CS25291" s="52"/>
      <c r="CT25291" s="52"/>
      <c r="CU25291" s="33"/>
      <c r="CV25291" s="33"/>
    </row>
    <row r="25292" spans="74:100">
      <c r="BV25292" s="62"/>
      <c r="BW25292" s="62"/>
      <c r="BX25292" s="62"/>
      <c r="BY25292" s="62"/>
      <c r="BZ25292" s="62"/>
      <c r="CA25292" s="62"/>
      <c r="CB25292" s="62"/>
      <c r="CC25292" s="62"/>
      <c r="CD25292" s="62"/>
      <c r="CE25292" s="62"/>
      <c r="CF25292" s="62"/>
      <c r="CL25292" s="56" t="s">
        <v>26217</v>
      </c>
      <c r="CM25292" s="56" t="s">
        <v>215</v>
      </c>
      <c r="CN25292" s="56" t="s">
        <v>215</v>
      </c>
      <c r="CO25292" s="52"/>
      <c r="CP25292" s="52"/>
      <c r="CQ25292" s="52"/>
      <c r="CR25292" s="52"/>
      <c r="CS25292" s="52"/>
      <c r="CT25292" s="52"/>
      <c r="CU25292" s="33"/>
      <c r="CV25292" s="33"/>
    </row>
    <row r="25293" spans="74:100">
      <c r="BV25293" s="62"/>
      <c r="BW25293" s="62"/>
      <c r="BX25293" s="62"/>
      <c r="BY25293" s="62"/>
      <c r="BZ25293" s="62"/>
      <c r="CA25293" s="62"/>
      <c r="CB25293" s="62"/>
      <c r="CC25293" s="62"/>
      <c r="CD25293" s="62"/>
      <c r="CE25293" s="62"/>
      <c r="CF25293" s="62"/>
      <c r="CL25293" s="56" t="s">
        <v>14199</v>
      </c>
      <c r="CM25293" s="56" t="s">
        <v>215</v>
      </c>
      <c r="CN25293" s="56" t="s">
        <v>215</v>
      </c>
      <c r="CO25293" s="52"/>
      <c r="CP25293" s="52"/>
      <c r="CQ25293" s="52"/>
      <c r="CR25293" s="52"/>
      <c r="CS25293" s="52"/>
      <c r="CT25293" s="52"/>
      <c r="CU25293" s="33"/>
      <c r="CV25293" s="33"/>
    </row>
    <row r="25294" spans="74:100">
      <c r="BV25294" s="62"/>
      <c r="BW25294" s="62"/>
      <c r="BX25294" s="62"/>
      <c r="BY25294" s="62"/>
      <c r="BZ25294" s="62"/>
      <c r="CA25294" s="62"/>
      <c r="CB25294" s="62"/>
      <c r="CC25294" s="62"/>
      <c r="CD25294" s="62"/>
      <c r="CE25294" s="62"/>
      <c r="CF25294" s="62"/>
      <c r="CL25294" s="56" t="s">
        <v>26218</v>
      </c>
      <c r="CM25294" s="56" t="s">
        <v>215</v>
      </c>
      <c r="CN25294" s="56" t="s">
        <v>215</v>
      </c>
      <c r="CO25294" s="52"/>
      <c r="CP25294" s="52"/>
      <c r="CQ25294" s="52"/>
      <c r="CR25294" s="52"/>
      <c r="CS25294" s="52"/>
      <c r="CT25294" s="52"/>
      <c r="CU25294" s="33"/>
      <c r="CV25294" s="33"/>
    </row>
    <row r="25295" spans="74:100">
      <c r="BV25295" s="62"/>
      <c r="BW25295" s="62"/>
      <c r="BX25295" s="62"/>
      <c r="BY25295" s="62"/>
      <c r="BZ25295" s="62"/>
      <c r="CA25295" s="62"/>
      <c r="CB25295" s="62"/>
      <c r="CC25295" s="62"/>
      <c r="CD25295" s="62"/>
      <c r="CE25295" s="62"/>
      <c r="CF25295" s="62"/>
      <c r="CL25295" s="56" t="s">
        <v>24366</v>
      </c>
      <c r="CM25295" s="56" t="s">
        <v>215</v>
      </c>
      <c r="CN25295" s="56" t="s">
        <v>215</v>
      </c>
      <c r="CO25295" s="52"/>
      <c r="CP25295" s="52"/>
      <c r="CQ25295" s="52"/>
      <c r="CR25295" s="52"/>
      <c r="CS25295" s="52"/>
      <c r="CT25295" s="52"/>
      <c r="CU25295" s="33"/>
      <c r="CV25295" s="33"/>
    </row>
    <row r="25296" spans="74:100">
      <c r="BV25296" s="62"/>
      <c r="BW25296" s="62"/>
      <c r="BX25296" s="62"/>
      <c r="BY25296" s="62"/>
      <c r="BZ25296" s="62"/>
      <c r="CA25296" s="62"/>
      <c r="CB25296" s="62"/>
      <c r="CC25296" s="62"/>
      <c r="CD25296" s="62"/>
      <c r="CE25296" s="62"/>
      <c r="CF25296" s="62"/>
      <c r="CL25296" s="56" t="s">
        <v>14200</v>
      </c>
      <c r="CM25296" s="56" t="s">
        <v>215</v>
      </c>
      <c r="CN25296" s="56" t="s">
        <v>215</v>
      </c>
      <c r="CO25296" s="52"/>
      <c r="CP25296" s="52"/>
      <c r="CQ25296" s="52"/>
      <c r="CR25296" s="52"/>
      <c r="CS25296" s="52"/>
      <c r="CT25296" s="52"/>
      <c r="CU25296" s="33"/>
      <c r="CV25296" s="33"/>
    </row>
    <row r="25297" spans="74:100">
      <c r="BV25297" s="62"/>
      <c r="BW25297" s="62"/>
      <c r="BX25297" s="62"/>
      <c r="BY25297" s="62"/>
      <c r="BZ25297" s="62"/>
      <c r="CA25297" s="62"/>
      <c r="CB25297" s="62"/>
      <c r="CC25297" s="62"/>
      <c r="CD25297" s="62"/>
      <c r="CE25297" s="62"/>
      <c r="CF25297" s="62"/>
      <c r="CL25297" s="56" t="s">
        <v>14209</v>
      </c>
      <c r="CM25297" s="56" t="s">
        <v>215</v>
      </c>
      <c r="CN25297" s="56" t="s">
        <v>215</v>
      </c>
      <c r="CO25297" s="52"/>
      <c r="CP25297" s="52"/>
      <c r="CQ25297" s="52"/>
      <c r="CR25297" s="52"/>
      <c r="CS25297" s="52"/>
      <c r="CT25297" s="52"/>
      <c r="CU25297" s="33"/>
      <c r="CV25297" s="33"/>
    </row>
    <row r="25298" spans="74:100">
      <c r="BV25298" s="62"/>
      <c r="BW25298" s="62"/>
      <c r="BX25298" s="62"/>
      <c r="BY25298" s="62"/>
      <c r="BZ25298" s="62"/>
      <c r="CA25298" s="62"/>
      <c r="CB25298" s="62"/>
      <c r="CC25298" s="62"/>
      <c r="CD25298" s="62"/>
      <c r="CE25298" s="62"/>
      <c r="CF25298" s="62"/>
      <c r="CL25298" s="56" t="s">
        <v>14201</v>
      </c>
      <c r="CM25298" s="56" t="s">
        <v>215</v>
      </c>
      <c r="CN25298" s="56" t="s">
        <v>215</v>
      </c>
      <c r="CO25298" s="52"/>
      <c r="CP25298" s="52"/>
      <c r="CQ25298" s="52"/>
      <c r="CR25298" s="52"/>
      <c r="CS25298" s="52"/>
      <c r="CT25298" s="52"/>
      <c r="CU25298" s="33"/>
      <c r="CV25298" s="33"/>
    </row>
    <row r="25299" spans="74:100">
      <c r="BV25299" s="62"/>
      <c r="BW25299" s="62"/>
      <c r="BX25299" s="62"/>
      <c r="BY25299" s="62"/>
      <c r="BZ25299" s="62"/>
      <c r="CA25299" s="62"/>
      <c r="CB25299" s="62"/>
      <c r="CC25299" s="62"/>
      <c r="CD25299" s="62"/>
      <c r="CE25299" s="62"/>
      <c r="CF25299" s="62"/>
      <c r="CL25299" s="56" t="s">
        <v>14202</v>
      </c>
      <c r="CM25299" s="56" t="s">
        <v>215</v>
      </c>
      <c r="CN25299" s="56" t="s">
        <v>215</v>
      </c>
      <c r="CO25299" s="52"/>
      <c r="CP25299" s="52"/>
      <c r="CQ25299" s="52"/>
      <c r="CR25299" s="52"/>
      <c r="CS25299" s="52"/>
      <c r="CT25299" s="52"/>
      <c r="CU25299" s="33"/>
      <c r="CV25299" s="33"/>
    </row>
    <row r="25300" spans="74:100">
      <c r="BV25300" s="62"/>
      <c r="BW25300" s="62"/>
      <c r="BX25300" s="62"/>
      <c r="BY25300" s="62"/>
      <c r="BZ25300" s="62"/>
      <c r="CA25300" s="62"/>
      <c r="CB25300" s="62"/>
      <c r="CC25300" s="62"/>
      <c r="CD25300" s="62"/>
      <c r="CE25300" s="62"/>
      <c r="CF25300" s="62"/>
      <c r="CL25300" s="56" t="s">
        <v>24367</v>
      </c>
      <c r="CM25300" s="56" t="s">
        <v>215</v>
      </c>
      <c r="CN25300" s="56" t="s">
        <v>215</v>
      </c>
      <c r="CO25300" s="52"/>
      <c r="CP25300" s="52"/>
      <c r="CQ25300" s="52"/>
      <c r="CR25300" s="52"/>
      <c r="CS25300" s="52"/>
      <c r="CT25300" s="52"/>
      <c r="CU25300" s="33"/>
      <c r="CV25300" s="33"/>
    </row>
    <row r="25301" spans="74:100">
      <c r="BV25301" s="62"/>
      <c r="BW25301" s="62"/>
      <c r="BX25301" s="62"/>
      <c r="BY25301" s="62"/>
      <c r="BZ25301" s="62"/>
      <c r="CA25301" s="62"/>
      <c r="CB25301" s="62"/>
      <c r="CC25301" s="62"/>
      <c r="CD25301" s="62"/>
      <c r="CE25301" s="62"/>
      <c r="CF25301" s="62"/>
      <c r="CL25301" s="35" t="s">
        <v>14220</v>
      </c>
      <c r="CM25301" s="35" t="s">
        <v>217</v>
      </c>
      <c r="CN25301" s="35" t="s">
        <v>217</v>
      </c>
      <c r="CO25301" s="52"/>
      <c r="CP25301" s="52"/>
      <c r="CQ25301" s="52"/>
      <c r="CR25301" s="52"/>
      <c r="CS25301" s="52"/>
      <c r="CT25301" s="52"/>
      <c r="CU25301" s="33"/>
      <c r="CV25301" s="33"/>
    </row>
    <row r="25302" spans="74:100">
      <c r="BV25302" s="62"/>
      <c r="BW25302" s="62"/>
      <c r="BX25302" s="62"/>
      <c r="BY25302" s="62"/>
      <c r="BZ25302" s="62"/>
      <c r="CA25302" s="62"/>
      <c r="CB25302" s="62"/>
      <c r="CC25302" s="62"/>
      <c r="CD25302" s="62"/>
      <c r="CE25302" s="62"/>
      <c r="CF25302" s="62"/>
      <c r="CL25302" s="35" t="s">
        <v>14190</v>
      </c>
      <c r="CM25302" s="35" t="s">
        <v>217</v>
      </c>
      <c r="CN25302" s="35" t="s">
        <v>217</v>
      </c>
      <c r="CO25302" s="52"/>
      <c r="CP25302" s="52"/>
      <c r="CQ25302" s="52"/>
      <c r="CR25302" s="52"/>
      <c r="CS25302" s="52"/>
      <c r="CT25302" s="52"/>
      <c r="CU25302" s="33"/>
      <c r="CV25302" s="33"/>
    </row>
    <row r="25303" spans="74:100">
      <c r="BV25303" s="62"/>
      <c r="BW25303" s="62"/>
      <c r="BX25303" s="62"/>
      <c r="BY25303" s="62"/>
      <c r="BZ25303" s="62"/>
      <c r="CA25303" s="62"/>
      <c r="CB25303" s="62"/>
      <c r="CC25303" s="62"/>
      <c r="CD25303" s="62"/>
      <c r="CE25303" s="62"/>
      <c r="CF25303" s="62"/>
      <c r="CL25303" s="56" t="s">
        <v>24368</v>
      </c>
      <c r="CM25303" s="56" t="s">
        <v>215</v>
      </c>
      <c r="CN25303" s="56" t="s">
        <v>215</v>
      </c>
      <c r="CO25303" s="52"/>
      <c r="CP25303" s="52"/>
      <c r="CQ25303" s="52"/>
      <c r="CR25303" s="52"/>
      <c r="CS25303" s="52"/>
      <c r="CT25303" s="52"/>
      <c r="CU25303" s="33"/>
      <c r="CV25303" s="33"/>
    </row>
    <row r="25304" spans="74:100">
      <c r="BV25304" s="62"/>
      <c r="BW25304" s="62"/>
      <c r="BX25304" s="62"/>
      <c r="BY25304" s="62"/>
      <c r="BZ25304" s="62"/>
      <c r="CA25304" s="62"/>
      <c r="CB25304" s="62"/>
      <c r="CC25304" s="62"/>
      <c r="CD25304" s="62"/>
      <c r="CE25304" s="62"/>
      <c r="CF25304" s="62"/>
      <c r="CL25304" s="56" t="s">
        <v>24369</v>
      </c>
      <c r="CM25304" s="56" t="s">
        <v>215</v>
      </c>
      <c r="CN25304" s="56" t="s">
        <v>215</v>
      </c>
      <c r="CO25304" s="52"/>
      <c r="CP25304" s="52"/>
      <c r="CQ25304" s="52"/>
      <c r="CR25304" s="52"/>
      <c r="CS25304" s="52"/>
      <c r="CT25304" s="52"/>
      <c r="CU25304" s="33"/>
      <c r="CV25304" s="33"/>
    </row>
    <row r="25305" spans="74:100">
      <c r="BV25305" s="62"/>
      <c r="BW25305" s="62"/>
      <c r="BX25305" s="62"/>
      <c r="BY25305" s="62"/>
      <c r="BZ25305" s="62"/>
      <c r="CA25305" s="62"/>
      <c r="CB25305" s="62"/>
      <c r="CC25305" s="62"/>
      <c r="CD25305" s="62"/>
      <c r="CE25305" s="62"/>
      <c r="CF25305" s="62"/>
      <c r="CL25305" s="56" t="s">
        <v>24370</v>
      </c>
      <c r="CM25305" s="56" t="s">
        <v>215</v>
      </c>
      <c r="CN25305" s="56" t="s">
        <v>215</v>
      </c>
      <c r="CO25305" s="52"/>
      <c r="CP25305" s="52"/>
      <c r="CQ25305" s="52"/>
      <c r="CR25305" s="52"/>
      <c r="CS25305" s="52"/>
      <c r="CT25305" s="52"/>
      <c r="CU25305" s="33"/>
      <c r="CV25305" s="33"/>
    </row>
    <row r="25306" spans="74:100">
      <c r="BV25306" s="62"/>
      <c r="BW25306" s="62"/>
      <c r="BX25306" s="62"/>
      <c r="BY25306" s="62"/>
      <c r="BZ25306" s="62"/>
      <c r="CA25306" s="62"/>
      <c r="CB25306" s="62"/>
      <c r="CC25306" s="62"/>
      <c r="CD25306" s="62"/>
      <c r="CE25306" s="62"/>
      <c r="CF25306" s="62"/>
      <c r="CL25306" s="56" t="s">
        <v>24371</v>
      </c>
      <c r="CM25306" s="56" t="s">
        <v>215</v>
      </c>
      <c r="CN25306" s="56" t="s">
        <v>215</v>
      </c>
      <c r="CO25306" s="52"/>
      <c r="CP25306" s="52"/>
      <c r="CQ25306" s="52"/>
      <c r="CR25306" s="52"/>
      <c r="CS25306" s="52"/>
      <c r="CT25306" s="52"/>
      <c r="CU25306" s="33"/>
      <c r="CV25306" s="33"/>
    </row>
    <row r="25307" spans="74:100">
      <c r="BV25307" s="62"/>
      <c r="BW25307" s="62"/>
      <c r="BX25307" s="62"/>
      <c r="BY25307" s="62"/>
      <c r="BZ25307" s="62"/>
      <c r="CA25307" s="62"/>
      <c r="CB25307" s="62"/>
      <c r="CC25307" s="62"/>
      <c r="CD25307" s="62"/>
      <c r="CE25307" s="62"/>
      <c r="CF25307" s="62"/>
      <c r="CL25307" s="56" t="s">
        <v>24372</v>
      </c>
      <c r="CM25307" s="56" t="s">
        <v>215</v>
      </c>
      <c r="CN25307" s="56" t="s">
        <v>215</v>
      </c>
      <c r="CO25307" s="52"/>
      <c r="CP25307" s="52"/>
      <c r="CQ25307" s="52"/>
      <c r="CR25307" s="52"/>
      <c r="CS25307" s="52"/>
      <c r="CT25307" s="52"/>
      <c r="CU25307" s="33"/>
      <c r="CV25307" s="33"/>
    </row>
    <row r="25308" spans="74:100">
      <c r="BV25308" s="62"/>
      <c r="BW25308" s="62"/>
      <c r="BX25308" s="62"/>
      <c r="BY25308" s="62"/>
      <c r="BZ25308" s="62"/>
      <c r="CA25308" s="62"/>
      <c r="CB25308" s="62"/>
      <c r="CC25308" s="62"/>
      <c r="CD25308" s="62"/>
      <c r="CE25308" s="62"/>
      <c r="CF25308" s="62"/>
      <c r="CL25308" s="56" t="s">
        <v>24373</v>
      </c>
      <c r="CM25308" s="56" t="s">
        <v>215</v>
      </c>
      <c r="CN25308" s="56" t="s">
        <v>215</v>
      </c>
      <c r="CO25308" s="52"/>
      <c r="CP25308" s="52"/>
      <c r="CQ25308" s="52"/>
      <c r="CR25308" s="52"/>
      <c r="CS25308" s="52"/>
      <c r="CT25308" s="52"/>
      <c r="CU25308" s="33"/>
      <c r="CV25308" s="33"/>
    </row>
    <row r="25309" spans="74:100">
      <c r="BV25309" s="62"/>
      <c r="BW25309" s="62"/>
      <c r="BX25309" s="62"/>
      <c r="BY25309" s="62"/>
      <c r="BZ25309" s="62"/>
      <c r="CA25309" s="62"/>
      <c r="CB25309" s="62"/>
      <c r="CC25309" s="62"/>
      <c r="CD25309" s="62"/>
      <c r="CE25309" s="62"/>
      <c r="CF25309" s="62"/>
      <c r="CL25309" s="56" t="s">
        <v>24374</v>
      </c>
      <c r="CM25309" s="56" t="s">
        <v>215</v>
      </c>
      <c r="CN25309" s="56" t="s">
        <v>215</v>
      </c>
      <c r="CO25309" s="52"/>
      <c r="CP25309" s="52"/>
      <c r="CQ25309" s="52"/>
      <c r="CR25309" s="52"/>
      <c r="CS25309" s="52"/>
      <c r="CT25309" s="52"/>
      <c r="CU25309" s="33"/>
      <c r="CV25309" s="33"/>
    </row>
    <row r="25310" spans="74:100">
      <c r="BV25310" s="62"/>
      <c r="BW25310" s="62"/>
      <c r="BX25310" s="62"/>
      <c r="BY25310" s="62"/>
      <c r="BZ25310" s="62"/>
      <c r="CA25310" s="62"/>
      <c r="CB25310" s="62"/>
      <c r="CC25310" s="62"/>
      <c r="CD25310" s="62"/>
      <c r="CE25310" s="62"/>
      <c r="CF25310" s="62"/>
      <c r="CL25310" s="56" t="s">
        <v>24375</v>
      </c>
      <c r="CM25310" s="56" t="s">
        <v>215</v>
      </c>
      <c r="CN25310" s="56" t="s">
        <v>215</v>
      </c>
      <c r="CO25310" s="52"/>
      <c r="CP25310" s="52"/>
      <c r="CQ25310" s="52"/>
      <c r="CR25310" s="52"/>
      <c r="CS25310" s="52"/>
      <c r="CT25310" s="52"/>
      <c r="CU25310" s="33"/>
      <c r="CV25310" s="33"/>
    </row>
    <row r="25311" spans="74:100">
      <c r="BV25311" s="62"/>
      <c r="BW25311" s="62"/>
      <c r="BX25311" s="62"/>
      <c r="BY25311" s="62"/>
      <c r="BZ25311" s="62"/>
      <c r="CA25311" s="62"/>
      <c r="CB25311" s="62"/>
      <c r="CC25311" s="62"/>
      <c r="CD25311" s="62"/>
      <c r="CE25311" s="62"/>
      <c r="CF25311" s="62"/>
      <c r="CL25311" s="56" t="s">
        <v>24376</v>
      </c>
      <c r="CM25311" s="56" t="s">
        <v>215</v>
      </c>
      <c r="CN25311" s="56" t="s">
        <v>215</v>
      </c>
      <c r="CO25311" s="52"/>
      <c r="CP25311" s="52"/>
      <c r="CQ25311" s="52"/>
      <c r="CR25311" s="52"/>
      <c r="CS25311" s="52"/>
      <c r="CT25311" s="52"/>
      <c r="CU25311" s="33"/>
      <c r="CV25311" s="33"/>
    </row>
    <row r="25312" spans="74:100">
      <c r="BV25312" s="62"/>
      <c r="BW25312" s="62"/>
      <c r="BX25312" s="62"/>
      <c r="BY25312" s="62"/>
      <c r="BZ25312" s="62"/>
      <c r="CA25312" s="62"/>
      <c r="CB25312" s="62"/>
      <c r="CC25312" s="62"/>
      <c r="CD25312" s="62"/>
      <c r="CE25312" s="62"/>
      <c r="CF25312" s="62"/>
      <c r="CL25312" s="56" t="s">
        <v>24377</v>
      </c>
      <c r="CM25312" s="56" t="s">
        <v>215</v>
      </c>
      <c r="CN25312" s="56" t="s">
        <v>215</v>
      </c>
      <c r="CO25312" s="52"/>
      <c r="CP25312" s="52"/>
      <c r="CQ25312" s="52"/>
      <c r="CR25312" s="52"/>
      <c r="CS25312" s="52"/>
      <c r="CT25312" s="52"/>
      <c r="CU25312" s="33"/>
      <c r="CV25312" s="33"/>
    </row>
    <row r="25313" spans="74:100">
      <c r="BV25313" s="62"/>
      <c r="BW25313" s="62"/>
      <c r="BX25313" s="62"/>
      <c r="BY25313" s="62"/>
      <c r="BZ25313" s="62"/>
      <c r="CA25313" s="62"/>
      <c r="CB25313" s="62"/>
      <c r="CC25313" s="62"/>
      <c r="CD25313" s="62"/>
      <c r="CE25313" s="62"/>
      <c r="CF25313" s="62"/>
      <c r="CL25313" s="56" t="s">
        <v>14215</v>
      </c>
      <c r="CM25313" s="56" t="s">
        <v>216</v>
      </c>
      <c r="CN25313" s="56" t="s">
        <v>216</v>
      </c>
      <c r="CO25313" s="52"/>
      <c r="CP25313" s="52"/>
      <c r="CQ25313" s="52"/>
      <c r="CR25313" s="52"/>
      <c r="CS25313" s="52"/>
      <c r="CT25313" s="52"/>
      <c r="CU25313" s="33"/>
      <c r="CV25313" s="33"/>
    </row>
    <row r="25314" spans="74:100">
      <c r="BV25314" s="62"/>
      <c r="BW25314" s="62"/>
      <c r="BX25314" s="62"/>
      <c r="BY25314" s="62"/>
      <c r="BZ25314" s="62"/>
      <c r="CA25314" s="62"/>
      <c r="CB25314" s="62"/>
      <c r="CC25314" s="62"/>
      <c r="CD25314" s="62"/>
      <c r="CE25314" s="62"/>
      <c r="CF25314" s="62"/>
      <c r="CL25314" s="56" t="s">
        <v>14216</v>
      </c>
      <c r="CM25314" s="56" t="s">
        <v>216</v>
      </c>
      <c r="CN25314" s="56" t="s">
        <v>216</v>
      </c>
      <c r="CO25314" s="52"/>
      <c r="CP25314" s="52"/>
      <c r="CQ25314" s="52"/>
      <c r="CR25314" s="52"/>
      <c r="CS25314" s="52"/>
      <c r="CT25314" s="52"/>
      <c r="CU25314" s="33"/>
      <c r="CV25314" s="33"/>
    </row>
    <row r="25315" spans="74:100">
      <c r="BV25315" s="62"/>
      <c r="BW25315" s="62"/>
      <c r="BX25315" s="62"/>
      <c r="BY25315" s="62"/>
      <c r="BZ25315" s="62"/>
      <c r="CA25315" s="62"/>
      <c r="CB25315" s="62"/>
      <c r="CC25315" s="62"/>
      <c r="CD25315" s="62"/>
      <c r="CE25315" s="62"/>
      <c r="CF25315" s="62"/>
      <c r="CL25315" s="56" t="s">
        <v>14217</v>
      </c>
      <c r="CM25315" s="56" t="s">
        <v>216</v>
      </c>
      <c r="CN25315" s="56" t="s">
        <v>216</v>
      </c>
      <c r="CO25315" s="52"/>
      <c r="CP25315" s="52"/>
      <c r="CQ25315" s="52"/>
      <c r="CR25315" s="52"/>
      <c r="CS25315" s="52"/>
      <c r="CT25315" s="52"/>
      <c r="CU25315" s="33"/>
      <c r="CV25315" s="33"/>
    </row>
    <row r="25316" spans="74:100">
      <c r="BV25316" s="62"/>
      <c r="BW25316" s="62"/>
      <c r="BX25316" s="62"/>
      <c r="BY25316" s="62"/>
      <c r="BZ25316" s="62"/>
      <c r="CA25316" s="62"/>
      <c r="CB25316" s="62"/>
      <c r="CC25316" s="62"/>
      <c r="CD25316" s="62"/>
      <c r="CE25316" s="62"/>
      <c r="CF25316" s="62"/>
      <c r="CL25316" s="56" t="s">
        <v>24378</v>
      </c>
      <c r="CM25316" s="56" t="s">
        <v>214</v>
      </c>
      <c r="CN25316" s="56" t="s">
        <v>214</v>
      </c>
      <c r="CO25316" s="52"/>
      <c r="CP25316" s="52"/>
      <c r="CQ25316" s="52"/>
      <c r="CR25316" s="52"/>
      <c r="CS25316" s="52"/>
      <c r="CT25316" s="52"/>
      <c r="CU25316" s="33"/>
      <c r="CV25316" s="33"/>
    </row>
    <row r="25317" spans="74:100">
      <c r="BV25317" s="62"/>
      <c r="BW25317" s="62"/>
      <c r="BX25317" s="62"/>
      <c r="BY25317" s="62"/>
      <c r="BZ25317" s="62"/>
      <c r="CA25317" s="62"/>
      <c r="CB25317" s="62"/>
      <c r="CC25317" s="62"/>
      <c r="CD25317" s="62"/>
      <c r="CE25317" s="62"/>
      <c r="CF25317" s="62"/>
      <c r="CL25317" s="35" t="s">
        <v>14192</v>
      </c>
      <c r="CM25317" s="35" t="s">
        <v>217</v>
      </c>
      <c r="CN25317" s="35" t="s">
        <v>217</v>
      </c>
      <c r="CO25317" s="52"/>
      <c r="CP25317" s="52"/>
      <c r="CQ25317" s="52"/>
      <c r="CR25317" s="52"/>
      <c r="CS25317" s="52"/>
      <c r="CT25317" s="52"/>
      <c r="CU25317" s="33"/>
      <c r="CV25317" s="33"/>
    </row>
    <row r="25318" spans="74:100">
      <c r="BV25318" s="62"/>
      <c r="BW25318" s="62"/>
      <c r="BX25318" s="62"/>
      <c r="BY25318" s="62"/>
      <c r="BZ25318" s="62"/>
      <c r="CA25318" s="62"/>
      <c r="CB25318" s="62"/>
      <c r="CC25318" s="62"/>
      <c r="CD25318" s="62"/>
      <c r="CE25318" s="62"/>
      <c r="CF25318" s="62"/>
      <c r="CL25318" s="35" t="s">
        <v>14221</v>
      </c>
      <c r="CM25318" s="35" t="s">
        <v>217</v>
      </c>
      <c r="CN25318" s="35" t="s">
        <v>217</v>
      </c>
      <c r="CO25318" s="52"/>
      <c r="CP25318" s="52"/>
      <c r="CQ25318" s="52"/>
      <c r="CR25318" s="52"/>
      <c r="CS25318" s="52"/>
      <c r="CT25318" s="52"/>
      <c r="CU25318" s="33"/>
      <c r="CV25318" s="33"/>
    </row>
    <row r="25319" spans="74:100">
      <c r="BV25319" s="62"/>
      <c r="BW25319" s="62"/>
      <c r="BX25319" s="62"/>
      <c r="BY25319" s="62"/>
      <c r="BZ25319" s="62"/>
      <c r="CA25319" s="62"/>
      <c r="CB25319" s="62"/>
      <c r="CC25319" s="62"/>
      <c r="CD25319" s="62"/>
      <c r="CE25319" s="62"/>
      <c r="CF25319" s="62"/>
      <c r="CL25319" s="56" t="s">
        <v>24379</v>
      </c>
      <c r="CM25319" s="56" t="s">
        <v>215</v>
      </c>
      <c r="CN25319" s="56" t="s">
        <v>215</v>
      </c>
      <c r="CO25319" s="52"/>
      <c r="CP25319" s="52"/>
      <c r="CQ25319" s="52"/>
      <c r="CR25319" s="52"/>
      <c r="CS25319" s="52"/>
      <c r="CT25319" s="52"/>
      <c r="CU25319" s="33"/>
      <c r="CV25319" s="33"/>
    </row>
    <row r="25320" spans="74:100">
      <c r="BV25320" s="62"/>
      <c r="BW25320" s="62"/>
      <c r="BX25320" s="62"/>
      <c r="BY25320" s="62"/>
      <c r="BZ25320" s="62"/>
      <c r="CA25320" s="62"/>
      <c r="CB25320" s="62"/>
      <c r="CC25320" s="62"/>
      <c r="CD25320" s="62"/>
      <c r="CE25320" s="62"/>
      <c r="CF25320" s="62"/>
      <c r="CL25320" s="35" t="s">
        <v>14219</v>
      </c>
      <c r="CM25320" s="35" t="s">
        <v>217</v>
      </c>
      <c r="CN25320" s="35" t="s">
        <v>217</v>
      </c>
      <c r="CO25320" s="52"/>
      <c r="CP25320" s="52"/>
      <c r="CQ25320" s="52"/>
      <c r="CR25320" s="52"/>
      <c r="CS25320" s="52"/>
      <c r="CT25320" s="52"/>
      <c r="CU25320" s="33"/>
      <c r="CV25320" s="33"/>
    </row>
    <row r="25321" spans="74:100">
      <c r="BV25321" s="62"/>
      <c r="BW25321" s="62"/>
      <c r="BX25321" s="62"/>
      <c r="BY25321" s="62"/>
      <c r="BZ25321" s="62"/>
      <c r="CA25321" s="62"/>
      <c r="CB25321" s="62"/>
      <c r="CC25321" s="62"/>
      <c r="CD25321" s="62"/>
      <c r="CE25321" s="62"/>
      <c r="CF25321" s="62"/>
      <c r="CL25321" s="56" t="s">
        <v>24380</v>
      </c>
      <c r="CM25321" s="56" t="s">
        <v>215</v>
      </c>
      <c r="CN25321" s="56" t="s">
        <v>215</v>
      </c>
      <c r="CO25321" s="52"/>
      <c r="CP25321" s="52"/>
      <c r="CQ25321" s="52"/>
      <c r="CR25321" s="52"/>
      <c r="CS25321" s="52"/>
      <c r="CT25321" s="52"/>
      <c r="CU25321" s="33"/>
      <c r="CV25321" s="33"/>
    </row>
    <row r="25322" spans="74:100">
      <c r="BV25322" s="62"/>
      <c r="BW25322" s="62"/>
      <c r="BX25322" s="62"/>
      <c r="BY25322" s="62"/>
      <c r="BZ25322" s="62"/>
      <c r="CA25322" s="62"/>
      <c r="CB25322" s="62"/>
      <c r="CC25322" s="62"/>
      <c r="CD25322" s="62"/>
      <c r="CE25322" s="62"/>
      <c r="CF25322" s="62"/>
      <c r="CL25322" s="56" t="s">
        <v>14183</v>
      </c>
      <c r="CM25322" s="56" t="s">
        <v>214</v>
      </c>
      <c r="CN25322" s="56" t="s">
        <v>214</v>
      </c>
      <c r="CO25322" s="52"/>
      <c r="CP25322" s="52"/>
      <c r="CQ25322" s="52"/>
      <c r="CR25322" s="52"/>
      <c r="CS25322" s="52"/>
      <c r="CT25322" s="52"/>
      <c r="CU25322" s="33"/>
      <c r="CV25322" s="33"/>
    </row>
    <row r="25323" spans="74:100">
      <c r="BV25323" s="62"/>
      <c r="BW25323" s="62"/>
      <c r="BX25323" s="62"/>
      <c r="BY25323" s="62"/>
      <c r="BZ25323" s="62"/>
      <c r="CA25323" s="62"/>
      <c r="CB25323" s="62"/>
      <c r="CC25323" s="62"/>
      <c r="CD25323" s="62"/>
      <c r="CE25323" s="62"/>
      <c r="CF25323" s="62"/>
      <c r="CL25323" s="56" t="s">
        <v>14210</v>
      </c>
      <c r="CM25323" s="56" t="s">
        <v>215</v>
      </c>
      <c r="CN25323" s="56" t="s">
        <v>215</v>
      </c>
      <c r="CO25323" s="52"/>
      <c r="CP25323" s="52"/>
      <c r="CQ25323" s="52"/>
      <c r="CR25323" s="52"/>
      <c r="CS25323" s="52"/>
      <c r="CT25323" s="52"/>
      <c r="CU25323" s="33"/>
      <c r="CV25323" s="33"/>
    </row>
    <row r="25324" spans="74:100">
      <c r="BV25324" s="62"/>
      <c r="BW25324" s="62"/>
      <c r="BX25324" s="62"/>
      <c r="BY25324" s="62"/>
      <c r="BZ25324" s="62"/>
      <c r="CA25324" s="62"/>
      <c r="CB25324" s="62"/>
      <c r="CC25324" s="62"/>
      <c r="CD25324" s="62"/>
      <c r="CE25324" s="62"/>
      <c r="CF25324" s="62"/>
      <c r="CL25324" s="35" t="s">
        <v>14222</v>
      </c>
      <c r="CM25324" s="35" t="s">
        <v>217</v>
      </c>
      <c r="CN25324" s="35" t="s">
        <v>217</v>
      </c>
      <c r="CO25324" s="52"/>
      <c r="CP25324" s="52"/>
      <c r="CQ25324" s="52"/>
      <c r="CR25324" s="52"/>
      <c r="CS25324" s="52"/>
      <c r="CT25324" s="52"/>
      <c r="CU25324" s="33"/>
      <c r="CV25324" s="33"/>
    </row>
    <row r="25325" spans="74:100">
      <c r="BV25325" s="62"/>
      <c r="BW25325" s="62"/>
      <c r="BX25325" s="62"/>
      <c r="BY25325" s="62"/>
      <c r="BZ25325" s="62"/>
      <c r="CA25325" s="62"/>
      <c r="CB25325" s="62"/>
      <c r="CC25325" s="62"/>
      <c r="CD25325" s="62"/>
      <c r="CE25325" s="62"/>
      <c r="CF25325" s="62"/>
      <c r="CL25325" s="56" t="s">
        <v>14203</v>
      </c>
      <c r="CM25325" s="56" t="s">
        <v>215</v>
      </c>
      <c r="CN25325" s="56" t="s">
        <v>215</v>
      </c>
      <c r="CO25325" s="52"/>
      <c r="CP25325" s="52"/>
      <c r="CQ25325" s="52"/>
      <c r="CR25325" s="52"/>
      <c r="CS25325" s="52"/>
      <c r="CT25325" s="52"/>
      <c r="CU25325" s="33"/>
      <c r="CV25325" s="33"/>
    </row>
    <row r="25326" spans="74:100">
      <c r="BV25326" s="62"/>
      <c r="BW25326" s="62"/>
      <c r="BX25326" s="62"/>
      <c r="BY25326" s="62"/>
      <c r="BZ25326" s="62"/>
      <c r="CA25326" s="62"/>
      <c r="CB25326" s="62"/>
      <c r="CC25326" s="62"/>
      <c r="CD25326" s="62"/>
      <c r="CE25326" s="62"/>
      <c r="CF25326" s="62"/>
      <c r="CL25326" s="56" t="s">
        <v>14211</v>
      </c>
      <c r="CM25326" s="56" t="s">
        <v>215</v>
      </c>
      <c r="CN25326" s="56" t="s">
        <v>215</v>
      </c>
      <c r="CO25326" s="52"/>
      <c r="CP25326" s="52"/>
      <c r="CQ25326" s="52"/>
      <c r="CR25326" s="52"/>
      <c r="CS25326" s="52"/>
      <c r="CT25326" s="52"/>
      <c r="CU25326" s="33"/>
      <c r="CV25326" s="33"/>
    </row>
    <row r="25327" spans="74:100">
      <c r="BV25327" s="62"/>
      <c r="BW25327" s="62"/>
      <c r="BX25327" s="62"/>
      <c r="BY25327" s="62"/>
      <c r="BZ25327" s="62"/>
      <c r="CA25327" s="62"/>
      <c r="CB25327" s="62"/>
      <c r="CC25327" s="62"/>
      <c r="CD25327" s="62"/>
      <c r="CE25327" s="62"/>
      <c r="CF25327" s="62"/>
      <c r="CL25327" s="56" t="s">
        <v>14204</v>
      </c>
      <c r="CM25327" s="56" t="s">
        <v>215</v>
      </c>
      <c r="CN25327" s="56" t="s">
        <v>215</v>
      </c>
      <c r="CO25327" s="52"/>
      <c r="CP25327" s="52"/>
      <c r="CQ25327" s="52"/>
      <c r="CR25327" s="52"/>
      <c r="CS25327" s="52"/>
      <c r="CT25327" s="52"/>
      <c r="CU25327" s="33"/>
      <c r="CV25327" s="33"/>
    </row>
    <row r="25328" spans="74:100">
      <c r="BV25328" s="62"/>
      <c r="BW25328" s="62"/>
      <c r="BX25328" s="62"/>
      <c r="BY25328" s="62"/>
      <c r="BZ25328" s="62"/>
      <c r="CA25328" s="62"/>
      <c r="CB25328" s="62"/>
      <c r="CC25328" s="62"/>
      <c r="CD25328" s="62"/>
      <c r="CE25328" s="62"/>
      <c r="CF25328" s="62"/>
      <c r="CL25328" s="56" t="s">
        <v>14212</v>
      </c>
      <c r="CM25328" s="56" t="s">
        <v>215</v>
      </c>
      <c r="CN25328" s="56" t="s">
        <v>215</v>
      </c>
      <c r="CO25328" s="52"/>
      <c r="CP25328" s="52"/>
      <c r="CQ25328" s="52"/>
      <c r="CR25328" s="52"/>
      <c r="CS25328" s="52"/>
      <c r="CT25328" s="52"/>
      <c r="CU25328" s="33"/>
      <c r="CV25328" s="33"/>
    </row>
    <row r="25329" spans="74:100">
      <c r="BV25329" s="62"/>
      <c r="BW25329" s="62"/>
      <c r="BX25329" s="62"/>
      <c r="BY25329" s="62"/>
      <c r="BZ25329" s="62"/>
      <c r="CA25329" s="62"/>
      <c r="CB25329" s="62"/>
      <c r="CC25329" s="62"/>
      <c r="CD25329" s="62"/>
      <c r="CE25329" s="62"/>
      <c r="CF25329" s="62"/>
      <c r="CL25329" s="56" t="s">
        <v>14213</v>
      </c>
      <c r="CM25329" s="56" t="s">
        <v>215</v>
      </c>
      <c r="CN25329" s="56" t="s">
        <v>215</v>
      </c>
      <c r="CO25329" s="52"/>
      <c r="CP25329" s="52"/>
      <c r="CQ25329" s="52"/>
      <c r="CR25329" s="52"/>
      <c r="CS25329" s="52"/>
      <c r="CT25329" s="52"/>
      <c r="CU25329" s="33"/>
      <c r="CV25329" s="33"/>
    </row>
    <row r="25330" spans="74:100">
      <c r="BV25330" s="62"/>
      <c r="BW25330" s="62"/>
      <c r="BX25330" s="62"/>
      <c r="BY25330" s="62"/>
      <c r="BZ25330" s="62"/>
      <c r="CA25330" s="62"/>
      <c r="CB25330" s="62"/>
      <c r="CC25330" s="62"/>
      <c r="CD25330" s="62"/>
      <c r="CE25330" s="62"/>
      <c r="CF25330" s="62"/>
      <c r="CL25330" s="56" t="s">
        <v>14184</v>
      </c>
      <c r="CM25330" s="56" t="s">
        <v>214</v>
      </c>
      <c r="CN25330" s="56" t="s">
        <v>214</v>
      </c>
      <c r="CO25330" s="52"/>
      <c r="CP25330" s="52"/>
      <c r="CQ25330" s="52"/>
      <c r="CR25330" s="52"/>
      <c r="CS25330" s="52"/>
      <c r="CT25330" s="52"/>
      <c r="CU25330" s="33"/>
      <c r="CV25330" s="33"/>
    </row>
    <row r="25331" spans="74:100">
      <c r="BV25331" s="62"/>
      <c r="BW25331" s="62"/>
      <c r="BX25331" s="62"/>
      <c r="BY25331" s="62"/>
      <c r="BZ25331" s="62"/>
      <c r="CA25331" s="62"/>
      <c r="CB25331" s="62"/>
      <c r="CC25331" s="62"/>
      <c r="CD25331" s="62"/>
      <c r="CE25331" s="62"/>
      <c r="CF25331" s="62"/>
      <c r="CL25331" s="56" t="s">
        <v>14185</v>
      </c>
      <c r="CM25331" s="56" t="s">
        <v>214</v>
      </c>
      <c r="CN25331" s="56" t="s">
        <v>214</v>
      </c>
      <c r="CO25331" s="52"/>
      <c r="CP25331" s="52"/>
      <c r="CQ25331" s="52"/>
      <c r="CR25331" s="52"/>
      <c r="CS25331" s="52"/>
      <c r="CT25331" s="52"/>
      <c r="CU25331" s="33"/>
      <c r="CV25331" s="33"/>
    </row>
    <row r="25332" spans="74:100">
      <c r="BV25332" s="62"/>
      <c r="BW25332" s="62"/>
      <c r="BX25332" s="62"/>
      <c r="BY25332" s="62"/>
      <c r="BZ25332" s="62"/>
      <c r="CA25332" s="62"/>
      <c r="CB25332" s="62"/>
      <c r="CC25332" s="62"/>
      <c r="CD25332" s="62"/>
      <c r="CE25332" s="62"/>
      <c r="CF25332" s="62"/>
      <c r="CL25332" s="56" t="s">
        <v>14186</v>
      </c>
      <c r="CM25332" s="56" t="s">
        <v>214</v>
      </c>
      <c r="CN25332" s="56" t="s">
        <v>214</v>
      </c>
      <c r="CO25332" s="52"/>
      <c r="CP25332" s="52"/>
      <c r="CQ25332" s="52"/>
      <c r="CR25332" s="52"/>
      <c r="CS25332" s="52"/>
      <c r="CT25332" s="52"/>
      <c r="CU25332" s="33"/>
      <c r="CV25332" s="33"/>
    </row>
    <row r="25333" spans="74:100">
      <c r="BV25333" s="62"/>
      <c r="BW25333" s="62"/>
      <c r="BX25333" s="62"/>
      <c r="BY25333" s="62"/>
      <c r="BZ25333" s="62"/>
      <c r="CA25333" s="62"/>
      <c r="CB25333" s="62"/>
      <c r="CC25333" s="62"/>
      <c r="CD25333" s="62"/>
      <c r="CE25333" s="62"/>
      <c r="CF25333" s="62"/>
      <c r="CL25333" s="56" t="s">
        <v>14187</v>
      </c>
      <c r="CM25333" s="56" t="s">
        <v>214</v>
      </c>
      <c r="CN25333" s="56" t="s">
        <v>214</v>
      </c>
      <c r="CO25333" s="52"/>
      <c r="CP25333" s="52"/>
      <c r="CQ25333" s="52"/>
      <c r="CR25333" s="52"/>
      <c r="CS25333" s="52"/>
      <c r="CT25333" s="52"/>
      <c r="CU25333" s="33"/>
      <c r="CV25333" s="33"/>
    </row>
    <row r="25334" spans="74:100">
      <c r="BV25334" s="62"/>
      <c r="BW25334" s="62"/>
      <c r="BX25334" s="62"/>
      <c r="BY25334" s="62"/>
      <c r="BZ25334" s="62"/>
      <c r="CA25334" s="62"/>
      <c r="CB25334" s="62"/>
      <c r="CC25334" s="62"/>
      <c r="CD25334" s="62"/>
      <c r="CE25334" s="62"/>
      <c r="CF25334" s="62"/>
      <c r="CL25334" s="56" t="s">
        <v>14214</v>
      </c>
      <c r="CM25334" s="56" t="s">
        <v>215</v>
      </c>
      <c r="CN25334" s="56" t="s">
        <v>215</v>
      </c>
      <c r="CO25334" s="52"/>
      <c r="CP25334" s="52"/>
      <c r="CQ25334" s="52"/>
      <c r="CR25334" s="52"/>
      <c r="CS25334" s="52"/>
      <c r="CT25334" s="52"/>
      <c r="CU25334" s="33"/>
      <c r="CV25334" s="33"/>
    </row>
    <row r="25335" spans="74:100">
      <c r="BV25335" s="62"/>
      <c r="BW25335" s="62"/>
      <c r="BX25335" s="62"/>
      <c r="BY25335" s="62"/>
      <c r="BZ25335" s="62"/>
      <c r="CA25335" s="62"/>
      <c r="CB25335" s="62"/>
      <c r="CC25335" s="62"/>
      <c r="CD25335" s="62"/>
      <c r="CE25335" s="62"/>
      <c r="CF25335" s="62"/>
      <c r="CL25335" s="56" t="s">
        <v>14225</v>
      </c>
      <c r="CM25335" s="56" t="s">
        <v>216</v>
      </c>
      <c r="CN25335" s="56" t="s">
        <v>215</v>
      </c>
      <c r="CO25335" s="52"/>
      <c r="CP25335" s="52"/>
      <c r="CQ25335" s="52"/>
      <c r="CR25335" s="52"/>
      <c r="CS25335" s="52"/>
      <c r="CT25335" s="52"/>
      <c r="CU25335" s="33"/>
      <c r="CV25335" s="33"/>
    </row>
    <row r="25336" spans="74:100">
      <c r="BV25336" s="62"/>
      <c r="BW25336" s="62"/>
      <c r="BX25336" s="62"/>
      <c r="BY25336" s="62"/>
      <c r="BZ25336" s="62"/>
      <c r="CA25336" s="62"/>
      <c r="CB25336" s="62"/>
      <c r="CC25336" s="62"/>
      <c r="CD25336" s="62"/>
      <c r="CE25336" s="62"/>
      <c r="CF25336" s="62"/>
      <c r="CL25336" s="56" t="s">
        <v>14226</v>
      </c>
      <c r="CM25336" s="56" t="s">
        <v>216</v>
      </c>
      <c r="CN25336" s="56" t="s">
        <v>215</v>
      </c>
      <c r="CO25336" s="52"/>
      <c r="CP25336" s="52"/>
      <c r="CQ25336" s="52"/>
      <c r="CR25336" s="52"/>
      <c r="CS25336" s="52"/>
      <c r="CT25336" s="52"/>
      <c r="CU25336" s="33"/>
      <c r="CV25336" s="33"/>
    </row>
    <row r="25337" spans="74:100">
      <c r="BV25337" s="62"/>
      <c r="BW25337" s="62"/>
      <c r="BX25337" s="62"/>
      <c r="BY25337" s="62"/>
      <c r="BZ25337" s="62"/>
      <c r="CA25337" s="62"/>
      <c r="CB25337" s="62"/>
      <c r="CC25337" s="62"/>
      <c r="CD25337" s="62"/>
      <c r="CE25337" s="62"/>
      <c r="CF25337" s="62"/>
      <c r="CL25337" s="56" t="s">
        <v>14227</v>
      </c>
      <c r="CM25337" s="56" t="s">
        <v>216</v>
      </c>
      <c r="CN25337" s="56" t="s">
        <v>215</v>
      </c>
      <c r="CO25337" s="52"/>
      <c r="CP25337" s="52"/>
      <c r="CQ25337" s="52"/>
      <c r="CR25337" s="52"/>
      <c r="CS25337" s="52"/>
      <c r="CT25337" s="52"/>
      <c r="CU25337" s="33"/>
      <c r="CV25337" s="33"/>
    </row>
    <row r="25338" spans="74:100">
      <c r="BV25338" s="62"/>
      <c r="BW25338" s="62"/>
      <c r="BX25338" s="62"/>
      <c r="BY25338" s="62"/>
      <c r="BZ25338" s="62"/>
      <c r="CA25338" s="62"/>
      <c r="CB25338" s="62"/>
      <c r="CC25338" s="62"/>
      <c r="CD25338" s="62"/>
      <c r="CE25338" s="62"/>
      <c r="CF25338" s="62"/>
      <c r="CL25338" s="56" t="s">
        <v>14228</v>
      </c>
      <c r="CM25338" s="56" t="s">
        <v>216</v>
      </c>
      <c r="CN25338" s="56" t="s">
        <v>215</v>
      </c>
      <c r="CO25338" s="52"/>
      <c r="CP25338" s="52"/>
      <c r="CQ25338" s="52"/>
      <c r="CR25338" s="52"/>
      <c r="CS25338" s="52"/>
      <c r="CT25338" s="52"/>
      <c r="CU25338" s="33"/>
      <c r="CV25338" s="33"/>
    </row>
    <row r="25339" spans="74:100">
      <c r="BV25339" s="62"/>
      <c r="BW25339" s="62"/>
      <c r="BX25339" s="62"/>
      <c r="BY25339" s="62"/>
      <c r="BZ25339" s="62"/>
      <c r="CA25339" s="62"/>
      <c r="CB25339" s="62"/>
      <c r="CC25339" s="62"/>
      <c r="CD25339" s="62"/>
      <c r="CE25339" s="62"/>
      <c r="CF25339" s="62"/>
      <c r="CL25339" s="56" t="s">
        <v>14229</v>
      </c>
      <c r="CM25339" s="56" t="s">
        <v>216</v>
      </c>
      <c r="CN25339" s="56" t="s">
        <v>215</v>
      </c>
      <c r="CO25339" s="52"/>
      <c r="CP25339" s="52"/>
      <c r="CQ25339" s="52"/>
      <c r="CR25339" s="52"/>
      <c r="CS25339" s="52"/>
      <c r="CT25339" s="52"/>
      <c r="CU25339" s="33"/>
      <c r="CV25339" s="33"/>
    </row>
    <row r="25340" spans="74:100">
      <c r="BV25340" s="62"/>
      <c r="BW25340" s="62"/>
      <c r="BX25340" s="62"/>
      <c r="BY25340" s="62"/>
      <c r="BZ25340" s="62"/>
      <c r="CA25340" s="62"/>
      <c r="CB25340" s="62"/>
      <c r="CC25340" s="62"/>
      <c r="CD25340" s="62"/>
      <c r="CE25340" s="62"/>
      <c r="CF25340" s="62"/>
      <c r="CL25340" s="56" t="s">
        <v>14230</v>
      </c>
      <c r="CM25340" s="56" t="s">
        <v>216</v>
      </c>
      <c r="CN25340" s="56" t="s">
        <v>215</v>
      </c>
      <c r="CO25340" s="52"/>
      <c r="CP25340" s="52"/>
      <c r="CQ25340" s="52"/>
      <c r="CR25340" s="52"/>
      <c r="CS25340" s="52"/>
      <c r="CT25340" s="52"/>
      <c r="CU25340" s="33"/>
      <c r="CV25340" s="33"/>
    </row>
    <row r="25341" spans="74:100">
      <c r="BV25341" s="62"/>
      <c r="BW25341" s="62"/>
      <c r="BX25341" s="62"/>
      <c r="BY25341" s="62"/>
      <c r="BZ25341" s="62"/>
      <c r="CA25341" s="62"/>
      <c r="CB25341" s="62"/>
      <c r="CC25341" s="62"/>
      <c r="CD25341" s="62"/>
      <c r="CE25341" s="62"/>
      <c r="CF25341" s="62"/>
      <c r="CL25341" s="56" t="s">
        <v>14231</v>
      </c>
      <c r="CM25341" s="56" t="s">
        <v>216</v>
      </c>
      <c r="CN25341" s="56" t="s">
        <v>215</v>
      </c>
      <c r="CO25341" s="52"/>
      <c r="CP25341" s="52"/>
      <c r="CQ25341" s="52"/>
      <c r="CR25341" s="52"/>
      <c r="CS25341" s="52"/>
      <c r="CT25341" s="52"/>
      <c r="CU25341" s="33"/>
      <c r="CV25341" s="33"/>
    </row>
    <row r="25342" spans="74:100">
      <c r="BV25342" s="62"/>
      <c r="BW25342" s="62"/>
      <c r="BX25342" s="62"/>
      <c r="BY25342" s="62"/>
      <c r="BZ25342" s="62"/>
      <c r="CA25342" s="62"/>
      <c r="CB25342" s="62"/>
      <c r="CC25342" s="62"/>
      <c r="CD25342" s="62"/>
      <c r="CE25342" s="62"/>
      <c r="CF25342" s="62"/>
      <c r="CL25342" s="56" t="s">
        <v>24381</v>
      </c>
      <c r="CM25342" s="56" t="s">
        <v>214</v>
      </c>
      <c r="CN25342" s="56" t="s">
        <v>214</v>
      </c>
      <c r="CO25342" s="52"/>
      <c r="CP25342" s="52"/>
      <c r="CQ25342" s="52"/>
      <c r="CR25342" s="52"/>
      <c r="CS25342" s="52"/>
      <c r="CT25342" s="52"/>
      <c r="CU25342" s="33"/>
      <c r="CV25342" s="33"/>
    </row>
    <row r="25343" spans="74:100">
      <c r="BV25343" s="62"/>
      <c r="BW25343" s="62"/>
      <c r="BX25343" s="62"/>
      <c r="BY25343" s="62"/>
      <c r="BZ25343" s="62"/>
      <c r="CA25343" s="62"/>
      <c r="CB25343" s="62"/>
      <c r="CC25343" s="62"/>
      <c r="CD25343" s="62"/>
      <c r="CE25343" s="62"/>
      <c r="CF25343" s="62"/>
      <c r="CL25343" s="56" t="s">
        <v>24382</v>
      </c>
      <c r="CM25343" s="56" t="s">
        <v>214</v>
      </c>
      <c r="CN25343" s="56" t="s">
        <v>214</v>
      </c>
      <c r="CO25343" s="52"/>
      <c r="CP25343" s="52"/>
      <c r="CQ25343" s="52"/>
      <c r="CR25343" s="52"/>
      <c r="CS25343" s="52"/>
      <c r="CT25343" s="52"/>
      <c r="CU25343" s="33"/>
      <c r="CV25343" s="33"/>
    </row>
    <row r="25344" spans="74:100">
      <c r="BV25344" s="62"/>
      <c r="BW25344" s="62"/>
      <c r="BX25344" s="62"/>
      <c r="BY25344" s="62"/>
      <c r="BZ25344" s="62"/>
      <c r="CA25344" s="62"/>
      <c r="CB25344" s="62"/>
      <c r="CC25344" s="62"/>
      <c r="CD25344" s="62"/>
      <c r="CE25344" s="62"/>
      <c r="CF25344" s="62"/>
      <c r="CL25344" s="56" t="s">
        <v>24383</v>
      </c>
      <c r="CM25344" s="56" t="s">
        <v>214</v>
      </c>
      <c r="CN25344" s="56" t="s">
        <v>214</v>
      </c>
      <c r="CO25344" s="52"/>
      <c r="CP25344" s="52"/>
      <c r="CQ25344" s="52"/>
      <c r="CR25344" s="52"/>
      <c r="CS25344" s="52"/>
      <c r="CT25344" s="52"/>
      <c r="CU25344" s="33"/>
      <c r="CV25344" s="33"/>
    </row>
    <row r="25345" spans="74:100">
      <c r="BV25345" s="62"/>
      <c r="BW25345" s="62"/>
      <c r="BX25345" s="62"/>
      <c r="BY25345" s="62"/>
      <c r="BZ25345" s="62"/>
      <c r="CA25345" s="62"/>
      <c r="CB25345" s="62"/>
      <c r="CC25345" s="62"/>
      <c r="CD25345" s="62"/>
      <c r="CE25345" s="62"/>
      <c r="CF25345" s="62"/>
      <c r="CL25345" s="56" t="s">
        <v>24384</v>
      </c>
      <c r="CM25345" s="56" t="s">
        <v>214</v>
      </c>
      <c r="CN25345" s="56" t="s">
        <v>214</v>
      </c>
      <c r="CO25345" s="52"/>
      <c r="CP25345" s="52"/>
      <c r="CQ25345" s="52"/>
      <c r="CR25345" s="52"/>
      <c r="CS25345" s="52"/>
      <c r="CT25345" s="52"/>
      <c r="CU25345" s="33"/>
      <c r="CV25345" s="33"/>
    </row>
    <row r="25346" spans="74:100">
      <c r="BV25346" s="62"/>
      <c r="BW25346" s="62"/>
      <c r="BX25346" s="62"/>
      <c r="BY25346" s="62"/>
      <c r="BZ25346" s="62"/>
      <c r="CA25346" s="62"/>
      <c r="CB25346" s="62"/>
      <c r="CC25346" s="62"/>
      <c r="CD25346" s="62"/>
      <c r="CE25346" s="62"/>
      <c r="CF25346" s="62"/>
      <c r="CL25346" s="56" t="s">
        <v>24385</v>
      </c>
      <c r="CM25346" s="56" t="s">
        <v>214</v>
      </c>
      <c r="CN25346" s="56" t="s">
        <v>214</v>
      </c>
      <c r="CO25346" s="52"/>
      <c r="CP25346" s="52"/>
      <c r="CQ25346" s="52"/>
      <c r="CR25346" s="52"/>
      <c r="CS25346" s="52"/>
      <c r="CT25346" s="52"/>
      <c r="CU25346" s="33"/>
      <c r="CV25346" s="33"/>
    </row>
    <row r="25347" spans="74:100">
      <c r="BV25347" s="62"/>
      <c r="BW25347" s="62"/>
      <c r="BX25347" s="62"/>
      <c r="BY25347" s="62"/>
      <c r="BZ25347" s="62"/>
      <c r="CA25347" s="62"/>
      <c r="CB25347" s="62"/>
      <c r="CC25347" s="62"/>
      <c r="CD25347" s="62"/>
      <c r="CE25347" s="62"/>
      <c r="CF25347" s="62"/>
      <c r="CL25347" s="56" t="s">
        <v>14232</v>
      </c>
      <c r="CM25347" s="56" t="s">
        <v>216</v>
      </c>
      <c r="CN25347" s="56" t="s">
        <v>215</v>
      </c>
      <c r="CO25347" s="52"/>
      <c r="CP25347" s="52"/>
      <c r="CQ25347" s="52"/>
      <c r="CR25347" s="52"/>
      <c r="CS25347" s="52"/>
      <c r="CT25347" s="52"/>
      <c r="CU25347" s="33"/>
      <c r="CV25347" s="33"/>
    </row>
    <row r="25348" spans="74:100">
      <c r="BV25348" s="62"/>
      <c r="BW25348" s="62"/>
      <c r="BX25348" s="62"/>
      <c r="BY25348" s="62"/>
      <c r="BZ25348" s="62"/>
      <c r="CA25348" s="62"/>
      <c r="CB25348" s="62"/>
      <c r="CC25348" s="62"/>
      <c r="CD25348" s="62"/>
      <c r="CE25348" s="62"/>
      <c r="CF25348" s="62"/>
      <c r="CL25348" s="56" t="s">
        <v>14205</v>
      </c>
      <c r="CM25348" s="56" t="s">
        <v>215</v>
      </c>
      <c r="CN25348" s="56" t="s">
        <v>215</v>
      </c>
      <c r="CO25348" s="52"/>
      <c r="CP25348" s="52"/>
      <c r="CQ25348" s="52"/>
      <c r="CR25348" s="52"/>
      <c r="CS25348" s="52"/>
      <c r="CT25348" s="52"/>
      <c r="CU25348" s="33"/>
      <c r="CV25348" s="33"/>
    </row>
    <row r="25349" spans="74:100">
      <c r="BV25349" s="62"/>
      <c r="BW25349" s="62"/>
      <c r="BX25349" s="62"/>
      <c r="BY25349" s="62"/>
      <c r="BZ25349" s="62"/>
      <c r="CA25349" s="62"/>
      <c r="CB25349" s="62"/>
      <c r="CC25349" s="62"/>
      <c r="CD25349" s="62"/>
      <c r="CE25349" s="62"/>
      <c r="CF25349" s="62"/>
      <c r="CL25349" s="56" t="s">
        <v>14206</v>
      </c>
      <c r="CM25349" s="56" t="s">
        <v>215</v>
      </c>
      <c r="CN25349" s="56" t="s">
        <v>215</v>
      </c>
      <c r="CO25349" s="52"/>
      <c r="CP25349" s="52"/>
      <c r="CQ25349" s="52"/>
      <c r="CR25349" s="52"/>
      <c r="CS25349" s="52"/>
      <c r="CT25349" s="52"/>
      <c r="CU25349" s="33"/>
      <c r="CV25349" s="33"/>
    </row>
    <row r="25350" spans="74:100">
      <c r="BV25350" s="62"/>
      <c r="BW25350" s="62"/>
      <c r="BX25350" s="62"/>
      <c r="BY25350" s="62"/>
      <c r="BZ25350" s="62"/>
      <c r="CA25350" s="62"/>
      <c r="CB25350" s="62"/>
      <c r="CC25350" s="62"/>
      <c r="CD25350" s="62"/>
      <c r="CE25350" s="62"/>
      <c r="CF25350" s="62"/>
      <c r="CL25350" s="56" t="s">
        <v>24386</v>
      </c>
      <c r="CM25350" s="56" t="s">
        <v>215</v>
      </c>
      <c r="CN25350" s="56" t="s">
        <v>215</v>
      </c>
      <c r="CO25350" s="52"/>
      <c r="CP25350" s="52"/>
      <c r="CQ25350" s="52"/>
      <c r="CR25350" s="52"/>
      <c r="CS25350" s="52"/>
      <c r="CT25350" s="52"/>
      <c r="CU25350" s="33"/>
      <c r="CV25350" s="33"/>
    </row>
    <row r="25351" spans="74:100">
      <c r="BV25351" s="62"/>
      <c r="BW25351" s="62"/>
      <c r="BX25351" s="62"/>
      <c r="BY25351" s="62"/>
      <c r="BZ25351" s="62"/>
      <c r="CA25351" s="62"/>
      <c r="CB25351" s="62"/>
      <c r="CC25351" s="62"/>
      <c r="CD25351" s="62"/>
      <c r="CE25351" s="62"/>
      <c r="CF25351" s="62"/>
      <c r="CL25351" s="35" t="s">
        <v>24387</v>
      </c>
      <c r="CM25351" s="35" t="s">
        <v>217</v>
      </c>
      <c r="CN25351" s="35" t="s">
        <v>217</v>
      </c>
      <c r="CO25351" s="52"/>
      <c r="CP25351" s="52"/>
      <c r="CQ25351" s="52"/>
      <c r="CR25351" s="52"/>
      <c r="CS25351" s="52"/>
      <c r="CT25351" s="52"/>
      <c r="CU25351" s="33"/>
      <c r="CV25351" s="33"/>
    </row>
    <row r="25352" spans="74:100">
      <c r="BV25352" s="62"/>
      <c r="BW25352" s="62"/>
      <c r="BX25352" s="62"/>
      <c r="BY25352" s="62"/>
      <c r="BZ25352" s="62"/>
      <c r="CA25352" s="62"/>
      <c r="CB25352" s="62"/>
      <c r="CC25352" s="62"/>
      <c r="CD25352" s="62"/>
      <c r="CE25352" s="62"/>
      <c r="CF25352" s="62"/>
      <c r="CL25352" s="35" t="s">
        <v>29922</v>
      </c>
      <c r="CM25352" s="35" t="s">
        <v>217</v>
      </c>
      <c r="CN25352" s="35" t="s">
        <v>217</v>
      </c>
      <c r="CO25352" s="52"/>
      <c r="CP25352" s="52"/>
      <c r="CQ25352" s="52"/>
      <c r="CR25352" s="52"/>
      <c r="CS25352" s="52"/>
      <c r="CT25352" s="52"/>
      <c r="CU25352" s="33"/>
      <c r="CV25352" s="33"/>
    </row>
    <row r="25353" spans="74:100">
      <c r="BV25353" s="62"/>
      <c r="BW25353" s="62"/>
      <c r="BX25353" s="62"/>
      <c r="BY25353" s="62"/>
      <c r="BZ25353" s="62"/>
      <c r="CA25353" s="62"/>
      <c r="CB25353" s="62"/>
      <c r="CC25353" s="62"/>
      <c r="CD25353" s="62"/>
      <c r="CE25353" s="62"/>
      <c r="CF25353" s="62"/>
      <c r="CL25353" s="35" t="s">
        <v>24388</v>
      </c>
      <c r="CM25353" s="35" t="s">
        <v>217</v>
      </c>
      <c r="CN25353" s="35" t="s">
        <v>217</v>
      </c>
      <c r="CO25353" s="52"/>
      <c r="CP25353" s="52"/>
      <c r="CQ25353" s="52"/>
      <c r="CR25353" s="52"/>
      <c r="CS25353" s="52"/>
      <c r="CT25353" s="52"/>
      <c r="CU25353" s="33"/>
      <c r="CV25353" s="33"/>
    </row>
    <row r="25354" spans="74:100">
      <c r="BV25354" s="62"/>
      <c r="BW25354" s="62"/>
      <c r="BX25354" s="62"/>
      <c r="BY25354" s="62"/>
      <c r="BZ25354" s="62"/>
      <c r="CA25354" s="62"/>
      <c r="CB25354" s="62"/>
      <c r="CC25354" s="62"/>
      <c r="CD25354" s="62"/>
      <c r="CE25354" s="62"/>
      <c r="CF25354" s="62"/>
      <c r="CL25354" s="35" t="s">
        <v>24389</v>
      </c>
      <c r="CM25354" s="35" t="s">
        <v>217</v>
      </c>
      <c r="CN25354" s="35" t="s">
        <v>217</v>
      </c>
      <c r="CO25354" s="52"/>
      <c r="CP25354" s="52"/>
      <c r="CQ25354" s="52"/>
      <c r="CR25354" s="52"/>
      <c r="CS25354" s="52"/>
      <c r="CT25354" s="52"/>
      <c r="CU25354" s="33"/>
      <c r="CV25354" s="33"/>
    </row>
    <row r="25355" spans="74:100">
      <c r="BV25355" s="62"/>
      <c r="BW25355" s="62"/>
      <c r="BX25355" s="62"/>
      <c r="BY25355" s="62"/>
      <c r="BZ25355" s="62"/>
      <c r="CA25355" s="62"/>
      <c r="CB25355" s="62"/>
      <c r="CC25355" s="62"/>
      <c r="CD25355" s="62"/>
      <c r="CE25355" s="62"/>
      <c r="CF25355" s="62"/>
      <c r="CL25355" s="35" t="s">
        <v>24390</v>
      </c>
      <c r="CM25355" s="35" t="s">
        <v>217</v>
      </c>
      <c r="CN25355" s="35" t="s">
        <v>217</v>
      </c>
      <c r="CO25355" s="52"/>
      <c r="CP25355" s="52"/>
      <c r="CQ25355" s="52"/>
      <c r="CR25355" s="52"/>
      <c r="CS25355" s="52"/>
      <c r="CT25355" s="52"/>
      <c r="CU25355" s="33"/>
      <c r="CV25355" s="33"/>
    </row>
    <row r="25356" spans="74:100">
      <c r="BV25356" s="62"/>
      <c r="BW25356" s="62"/>
      <c r="BX25356" s="62"/>
      <c r="BY25356" s="62"/>
      <c r="BZ25356" s="62"/>
      <c r="CA25356" s="62"/>
      <c r="CB25356" s="62"/>
      <c r="CC25356" s="62"/>
      <c r="CD25356" s="62"/>
      <c r="CE25356" s="62"/>
      <c r="CF25356" s="62"/>
      <c r="CL25356" s="35" t="s">
        <v>24391</v>
      </c>
      <c r="CM25356" s="35" t="s">
        <v>217</v>
      </c>
      <c r="CN25356" s="35" t="s">
        <v>217</v>
      </c>
      <c r="CO25356" s="52"/>
      <c r="CP25356" s="52"/>
      <c r="CQ25356" s="52"/>
      <c r="CR25356" s="52"/>
      <c r="CS25356" s="52"/>
      <c r="CT25356" s="52"/>
      <c r="CU25356" s="33"/>
      <c r="CV25356" s="33"/>
    </row>
    <row r="25357" spans="74:100">
      <c r="BV25357" s="62"/>
      <c r="BW25357" s="62"/>
      <c r="BX25357" s="62"/>
      <c r="BY25357" s="62"/>
      <c r="BZ25357" s="62"/>
      <c r="CA25357" s="62"/>
      <c r="CB25357" s="62"/>
      <c r="CC25357" s="62"/>
      <c r="CD25357" s="62"/>
      <c r="CE25357" s="62"/>
      <c r="CF25357" s="62"/>
      <c r="CL25357" s="35" t="s">
        <v>24392</v>
      </c>
      <c r="CM25357" s="35" t="s">
        <v>217</v>
      </c>
      <c r="CN25357" s="35" t="s">
        <v>217</v>
      </c>
      <c r="CO25357" s="52"/>
      <c r="CP25357" s="52"/>
      <c r="CQ25357" s="52"/>
      <c r="CR25357" s="52"/>
      <c r="CS25357" s="52"/>
      <c r="CT25357" s="52"/>
      <c r="CU25357" s="33"/>
      <c r="CV25357" s="33"/>
    </row>
    <row r="25358" spans="74:100">
      <c r="BV25358" s="62"/>
      <c r="BW25358" s="62"/>
      <c r="BX25358" s="62"/>
      <c r="BY25358" s="62"/>
      <c r="BZ25358" s="62"/>
      <c r="CA25358" s="62"/>
      <c r="CB25358" s="62"/>
      <c r="CC25358" s="62"/>
      <c r="CD25358" s="62"/>
      <c r="CE25358" s="62"/>
      <c r="CF25358" s="62"/>
      <c r="CL25358" s="56" t="s">
        <v>24393</v>
      </c>
      <c r="CM25358" s="56" t="s">
        <v>216</v>
      </c>
      <c r="CN25358" s="56" t="s">
        <v>215</v>
      </c>
      <c r="CO25358" s="52"/>
      <c r="CP25358" s="52"/>
      <c r="CQ25358" s="52"/>
      <c r="CR25358" s="52"/>
      <c r="CS25358" s="52"/>
      <c r="CT25358" s="52"/>
      <c r="CU25358" s="33"/>
      <c r="CV25358" s="33"/>
    </row>
    <row r="25359" spans="74:100">
      <c r="BV25359" s="62"/>
      <c r="BW25359" s="62"/>
      <c r="BX25359" s="62"/>
      <c r="BY25359" s="62"/>
      <c r="BZ25359" s="62"/>
      <c r="CA25359" s="62"/>
      <c r="CB25359" s="62"/>
      <c r="CC25359" s="62"/>
      <c r="CD25359" s="62"/>
      <c r="CE25359" s="62"/>
      <c r="CF25359" s="62"/>
      <c r="CL25359" s="35" t="s">
        <v>24394</v>
      </c>
      <c r="CM25359" s="35" t="s">
        <v>217</v>
      </c>
      <c r="CN25359" s="35" t="s">
        <v>217</v>
      </c>
      <c r="CO25359" s="52"/>
      <c r="CP25359" s="52"/>
      <c r="CQ25359" s="52"/>
      <c r="CR25359" s="52"/>
      <c r="CS25359" s="52"/>
      <c r="CT25359" s="52"/>
      <c r="CU25359" s="33"/>
      <c r="CV25359" s="33"/>
    </row>
    <row r="25360" spans="74:100">
      <c r="BV25360" s="62"/>
      <c r="BW25360" s="62"/>
      <c r="BX25360" s="62"/>
      <c r="BY25360" s="62"/>
      <c r="BZ25360" s="62"/>
      <c r="CA25360" s="62"/>
      <c r="CB25360" s="62"/>
      <c r="CC25360" s="62"/>
      <c r="CD25360" s="62"/>
      <c r="CE25360" s="62"/>
      <c r="CF25360" s="62"/>
      <c r="CL25360" s="35" t="s">
        <v>12809</v>
      </c>
      <c r="CM25360" s="35" t="s">
        <v>217</v>
      </c>
      <c r="CN25360" s="35" t="s">
        <v>217</v>
      </c>
      <c r="CO25360" s="52"/>
      <c r="CP25360" s="52"/>
      <c r="CQ25360" s="52"/>
      <c r="CR25360" s="52"/>
      <c r="CS25360" s="52"/>
      <c r="CT25360" s="52"/>
      <c r="CU25360" s="33"/>
      <c r="CV25360" s="33"/>
    </row>
    <row r="25361" spans="74:100">
      <c r="BV25361" s="62"/>
      <c r="BW25361" s="62"/>
      <c r="BX25361" s="62"/>
      <c r="BY25361" s="62"/>
      <c r="BZ25361" s="62"/>
      <c r="CA25361" s="62"/>
      <c r="CB25361" s="62"/>
      <c r="CC25361" s="62"/>
      <c r="CD25361" s="62"/>
      <c r="CE25361" s="62"/>
      <c r="CF25361" s="62"/>
      <c r="CL25361" s="56" t="s">
        <v>12806</v>
      </c>
      <c r="CM25361" s="56" t="s">
        <v>217</v>
      </c>
      <c r="CN25361" s="56" t="s">
        <v>217</v>
      </c>
      <c r="CO25361" s="52"/>
      <c r="CP25361" s="52"/>
      <c r="CQ25361" s="52"/>
      <c r="CR25361" s="52"/>
      <c r="CS25361" s="52"/>
      <c r="CT25361" s="52"/>
      <c r="CU25361" s="33"/>
      <c r="CV25361" s="33"/>
    </row>
    <row r="25362" spans="74:100">
      <c r="BV25362" s="62"/>
      <c r="BW25362" s="62"/>
      <c r="BX25362" s="62"/>
      <c r="BY25362" s="62"/>
      <c r="BZ25362" s="62"/>
      <c r="CA25362" s="62"/>
      <c r="CB25362" s="62"/>
      <c r="CC25362" s="62"/>
      <c r="CD25362" s="62"/>
      <c r="CE25362" s="62"/>
      <c r="CF25362" s="62"/>
      <c r="CL25362" s="35" t="s">
        <v>11294</v>
      </c>
      <c r="CM25362" s="35" t="s">
        <v>217</v>
      </c>
      <c r="CN25362" s="35" t="s">
        <v>217</v>
      </c>
      <c r="CO25362" s="52"/>
      <c r="CP25362" s="52"/>
      <c r="CQ25362" s="52"/>
      <c r="CR25362" s="52"/>
      <c r="CS25362" s="52"/>
      <c r="CT25362" s="52"/>
      <c r="CU25362" s="33"/>
      <c r="CV25362" s="33"/>
    </row>
    <row r="25363" spans="74:100">
      <c r="BV25363" s="62"/>
      <c r="BW25363" s="62"/>
      <c r="BX25363" s="62"/>
      <c r="BY25363" s="62"/>
      <c r="BZ25363" s="62"/>
      <c r="CA25363" s="62"/>
      <c r="CB25363" s="62"/>
      <c r="CC25363" s="62"/>
      <c r="CD25363" s="62"/>
      <c r="CE25363" s="62"/>
      <c r="CF25363" s="62"/>
      <c r="CL25363" s="35" t="s">
        <v>11295</v>
      </c>
      <c r="CM25363" s="35" t="s">
        <v>217</v>
      </c>
      <c r="CN25363" s="35" t="s">
        <v>217</v>
      </c>
      <c r="CO25363" s="52"/>
      <c r="CP25363" s="52"/>
      <c r="CQ25363" s="52"/>
      <c r="CR25363" s="52"/>
      <c r="CS25363" s="52"/>
      <c r="CT25363" s="52"/>
      <c r="CU25363" s="33"/>
      <c r="CV25363" s="33"/>
    </row>
    <row r="25364" spans="74:100">
      <c r="BV25364" s="62"/>
      <c r="BW25364" s="62"/>
      <c r="BX25364" s="62"/>
      <c r="BY25364" s="62"/>
      <c r="BZ25364" s="62"/>
      <c r="CA25364" s="62"/>
      <c r="CB25364" s="62"/>
      <c r="CC25364" s="62"/>
      <c r="CD25364" s="62"/>
      <c r="CE25364" s="62"/>
      <c r="CF25364" s="62"/>
      <c r="CL25364" s="56" t="s">
        <v>14233</v>
      </c>
      <c r="CM25364" s="56" t="s">
        <v>216</v>
      </c>
      <c r="CN25364" s="56" t="s">
        <v>216</v>
      </c>
      <c r="CO25364" s="52"/>
      <c r="CP25364" s="52"/>
      <c r="CQ25364" s="52"/>
      <c r="CR25364" s="52"/>
      <c r="CS25364" s="52"/>
      <c r="CT25364" s="52"/>
      <c r="CU25364" s="33"/>
      <c r="CV25364" s="33"/>
    </row>
    <row r="25365" spans="74:100">
      <c r="BV25365" s="62"/>
      <c r="BW25365" s="62"/>
      <c r="BX25365" s="62"/>
      <c r="BY25365" s="62"/>
      <c r="BZ25365" s="62"/>
      <c r="CA25365" s="62"/>
      <c r="CB25365" s="62"/>
      <c r="CC25365" s="62"/>
      <c r="CD25365" s="62"/>
      <c r="CE25365" s="62"/>
      <c r="CF25365" s="62"/>
      <c r="CL25365" s="56" t="s">
        <v>14234</v>
      </c>
      <c r="CM25365" s="56" t="s">
        <v>216</v>
      </c>
      <c r="CN25365" s="56" t="s">
        <v>216</v>
      </c>
      <c r="CO25365" s="52"/>
      <c r="CP25365" s="52"/>
      <c r="CQ25365" s="52"/>
      <c r="CR25365" s="52"/>
      <c r="CS25365" s="52"/>
      <c r="CT25365" s="52"/>
      <c r="CU25365" s="33"/>
      <c r="CV25365" s="33"/>
    </row>
    <row r="25366" spans="74:100">
      <c r="BV25366" s="62"/>
      <c r="BW25366" s="62"/>
      <c r="BX25366" s="62"/>
      <c r="BY25366" s="62"/>
      <c r="BZ25366" s="62"/>
      <c r="CA25366" s="62"/>
      <c r="CB25366" s="62"/>
      <c r="CC25366" s="62"/>
      <c r="CD25366" s="62"/>
      <c r="CE25366" s="62"/>
      <c r="CF25366" s="62"/>
      <c r="CL25366" s="56" t="s">
        <v>14235</v>
      </c>
      <c r="CM25366" s="56" t="s">
        <v>216</v>
      </c>
      <c r="CN25366" s="56" t="s">
        <v>216</v>
      </c>
      <c r="CO25366" s="52"/>
      <c r="CP25366" s="52"/>
      <c r="CQ25366" s="52"/>
      <c r="CR25366" s="52"/>
      <c r="CS25366" s="52"/>
      <c r="CT25366" s="52"/>
      <c r="CU25366" s="33"/>
      <c r="CV25366" s="33"/>
    </row>
    <row r="25367" spans="74:100">
      <c r="BV25367" s="62"/>
      <c r="BW25367" s="62"/>
      <c r="BX25367" s="62"/>
      <c r="BY25367" s="62"/>
      <c r="BZ25367" s="62"/>
      <c r="CA25367" s="62"/>
      <c r="CB25367" s="62"/>
      <c r="CC25367" s="62"/>
      <c r="CD25367" s="62"/>
      <c r="CE25367" s="62"/>
      <c r="CF25367" s="62"/>
      <c r="CL25367" s="56" t="s">
        <v>14236</v>
      </c>
      <c r="CM25367" s="56" t="s">
        <v>216</v>
      </c>
      <c r="CN25367" s="56" t="s">
        <v>216</v>
      </c>
      <c r="CO25367" s="52"/>
      <c r="CP25367" s="52"/>
      <c r="CQ25367" s="52"/>
      <c r="CR25367" s="52"/>
      <c r="CS25367" s="52"/>
      <c r="CT25367" s="52"/>
      <c r="CU25367" s="33"/>
      <c r="CV25367" s="33"/>
    </row>
    <row r="25368" spans="74:100">
      <c r="BV25368" s="62"/>
      <c r="BW25368" s="62"/>
      <c r="BX25368" s="62"/>
      <c r="BY25368" s="62"/>
      <c r="BZ25368" s="62"/>
      <c r="CA25368" s="62"/>
      <c r="CB25368" s="62"/>
      <c r="CC25368" s="62"/>
      <c r="CD25368" s="62"/>
      <c r="CE25368" s="62"/>
      <c r="CF25368" s="62"/>
      <c r="CL25368" s="56" t="s">
        <v>14237</v>
      </c>
      <c r="CM25368" s="56" t="s">
        <v>216</v>
      </c>
      <c r="CN25368" s="56" t="s">
        <v>216</v>
      </c>
      <c r="CO25368" s="52"/>
      <c r="CP25368" s="52"/>
      <c r="CQ25368" s="52"/>
      <c r="CR25368" s="52"/>
      <c r="CS25368" s="52"/>
      <c r="CT25368" s="52"/>
      <c r="CU25368" s="33"/>
      <c r="CV25368" s="33"/>
    </row>
    <row r="25369" spans="74:100">
      <c r="BV25369" s="62"/>
      <c r="BW25369" s="62"/>
      <c r="BX25369" s="62"/>
      <c r="BY25369" s="62"/>
      <c r="BZ25369" s="62"/>
      <c r="CA25369" s="62"/>
      <c r="CB25369" s="62"/>
      <c r="CC25369" s="62"/>
      <c r="CD25369" s="62"/>
      <c r="CE25369" s="62"/>
      <c r="CF25369" s="62"/>
      <c r="CL25369" s="56" t="s">
        <v>14238</v>
      </c>
      <c r="CM25369" s="56" t="s">
        <v>216</v>
      </c>
      <c r="CN25369" s="56" t="s">
        <v>216</v>
      </c>
      <c r="CO25369" s="52"/>
      <c r="CP25369" s="52"/>
      <c r="CQ25369" s="52"/>
      <c r="CR25369" s="52"/>
      <c r="CS25369" s="52"/>
      <c r="CT25369" s="52"/>
      <c r="CU25369" s="33"/>
      <c r="CV25369" s="33"/>
    </row>
    <row r="25370" spans="74:100">
      <c r="BV25370" s="62"/>
      <c r="BW25370" s="62"/>
      <c r="BX25370" s="62"/>
      <c r="BY25370" s="62"/>
      <c r="BZ25370" s="62"/>
      <c r="CA25370" s="62"/>
      <c r="CB25370" s="62"/>
      <c r="CC25370" s="62"/>
      <c r="CD25370" s="62"/>
      <c r="CE25370" s="62"/>
      <c r="CF25370" s="62"/>
      <c r="CL25370" s="56" t="s">
        <v>14239</v>
      </c>
      <c r="CM25370" s="56" t="s">
        <v>216</v>
      </c>
      <c r="CN25370" s="56" t="s">
        <v>216</v>
      </c>
      <c r="CO25370" s="52"/>
      <c r="CP25370" s="52"/>
      <c r="CQ25370" s="52"/>
      <c r="CR25370" s="52"/>
      <c r="CS25370" s="52"/>
      <c r="CT25370" s="52"/>
      <c r="CU25370" s="33"/>
      <c r="CV25370" s="33"/>
    </row>
    <row r="25371" spans="74:100">
      <c r="BV25371" s="62"/>
      <c r="BW25371" s="62"/>
      <c r="BX25371" s="62"/>
      <c r="BY25371" s="62"/>
      <c r="BZ25371" s="62"/>
      <c r="CA25371" s="62"/>
      <c r="CB25371" s="62"/>
      <c r="CC25371" s="62"/>
      <c r="CD25371" s="62"/>
      <c r="CE25371" s="62"/>
      <c r="CF25371" s="62"/>
      <c r="CL25371" s="56" t="s">
        <v>14240</v>
      </c>
      <c r="CM25371" s="56" t="s">
        <v>216</v>
      </c>
      <c r="CN25371" s="56" t="s">
        <v>216</v>
      </c>
      <c r="CO25371" s="52"/>
      <c r="CP25371" s="52"/>
      <c r="CQ25371" s="52"/>
      <c r="CR25371" s="52"/>
      <c r="CS25371" s="52"/>
      <c r="CT25371" s="52"/>
      <c r="CU25371" s="33"/>
      <c r="CV25371" s="33"/>
    </row>
    <row r="25372" spans="74:100">
      <c r="BV25372" s="62"/>
      <c r="BW25372" s="62"/>
      <c r="BX25372" s="62"/>
      <c r="BY25372" s="62"/>
      <c r="BZ25372" s="62"/>
      <c r="CA25372" s="62"/>
      <c r="CB25372" s="62"/>
      <c r="CC25372" s="62"/>
      <c r="CD25372" s="62"/>
      <c r="CE25372" s="62"/>
      <c r="CF25372" s="62"/>
      <c r="CL25372" s="56" t="s">
        <v>14241</v>
      </c>
      <c r="CM25372" s="56" t="s">
        <v>213</v>
      </c>
      <c r="CN25372" s="56" t="s">
        <v>213</v>
      </c>
      <c r="CO25372" s="52"/>
      <c r="CP25372" s="52"/>
      <c r="CQ25372" s="52"/>
      <c r="CR25372" s="52"/>
      <c r="CS25372" s="52"/>
      <c r="CT25372" s="52"/>
      <c r="CU25372" s="33"/>
      <c r="CV25372" s="33"/>
    </row>
    <row r="25373" spans="74:100">
      <c r="BV25373" s="62"/>
      <c r="BW25373" s="62"/>
      <c r="BX25373" s="62"/>
      <c r="BY25373" s="62"/>
      <c r="BZ25373" s="62"/>
      <c r="CA25373" s="62"/>
      <c r="CB25373" s="62"/>
      <c r="CC25373" s="62"/>
      <c r="CD25373" s="62"/>
      <c r="CE25373" s="62"/>
      <c r="CF25373" s="62"/>
      <c r="CL25373" s="56" t="s">
        <v>14242</v>
      </c>
      <c r="CM25373" s="56" t="s">
        <v>213</v>
      </c>
      <c r="CN25373" s="56" t="s">
        <v>213</v>
      </c>
      <c r="CO25373" s="52"/>
      <c r="CP25373" s="52"/>
      <c r="CQ25373" s="52"/>
      <c r="CR25373" s="52"/>
      <c r="CS25373" s="52"/>
      <c r="CT25373" s="52"/>
      <c r="CU25373" s="33"/>
      <c r="CV25373" s="33"/>
    </row>
    <row r="25374" spans="74:100">
      <c r="BV25374" s="62"/>
      <c r="BW25374" s="62"/>
      <c r="BX25374" s="62"/>
      <c r="BY25374" s="62"/>
      <c r="BZ25374" s="62"/>
      <c r="CA25374" s="62"/>
      <c r="CB25374" s="62"/>
      <c r="CC25374" s="62"/>
      <c r="CD25374" s="62"/>
      <c r="CE25374" s="62"/>
      <c r="CF25374" s="62"/>
      <c r="CL25374" s="56" t="s">
        <v>14243</v>
      </c>
      <c r="CM25374" s="56" t="s">
        <v>213</v>
      </c>
      <c r="CN25374" s="56" t="s">
        <v>213</v>
      </c>
      <c r="CO25374" s="52"/>
      <c r="CP25374" s="52"/>
      <c r="CQ25374" s="52"/>
      <c r="CR25374" s="52"/>
      <c r="CS25374" s="52"/>
      <c r="CT25374" s="52"/>
      <c r="CU25374" s="33"/>
      <c r="CV25374" s="33"/>
    </row>
    <row r="25375" spans="74:100">
      <c r="BV25375" s="62"/>
      <c r="BW25375" s="62"/>
      <c r="BX25375" s="62"/>
      <c r="BY25375" s="62"/>
      <c r="BZ25375" s="62"/>
      <c r="CA25375" s="62"/>
      <c r="CB25375" s="62"/>
      <c r="CC25375" s="62"/>
      <c r="CD25375" s="62"/>
      <c r="CE25375" s="62"/>
      <c r="CF25375" s="62"/>
      <c r="CL25375" s="56" t="s">
        <v>14262</v>
      </c>
      <c r="CM25375" s="56" t="s">
        <v>213</v>
      </c>
      <c r="CN25375" s="56" t="s">
        <v>213</v>
      </c>
      <c r="CO25375" s="52"/>
      <c r="CP25375" s="52"/>
      <c r="CQ25375" s="52"/>
      <c r="CR25375" s="52"/>
      <c r="CS25375" s="52"/>
      <c r="CT25375" s="52"/>
      <c r="CU25375" s="33"/>
      <c r="CV25375" s="33"/>
    </row>
    <row r="25376" spans="74:100">
      <c r="BV25376" s="62"/>
      <c r="BW25376" s="62"/>
      <c r="BX25376" s="62"/>
      <c r="BY25376" s="62"/>
      <c r="BZ25376" s="62"/>
      <c r="CA25376" s="62"/>
      <c r="CB25376" s="62"/>
      <c r="CC25376" s="62"/>
      <c r="CD25376" s="62"/>
      <c r="CE25376" s="62"/>
      <c r="CF25376" s="62"/>
      <c r="CL25376" s="56" t="s">
        <v>14264</v>
      </c>
      <c r="CM25376" s="56" t="s">
        <v>213</v>
      </c>
      <c r="CN25376" s="56" t="s">
        <v>213</v>
      </c>
      <c r="CO25376" s="52"/>
      <c r="CP25376" s="52"/>
      <c r="CQ25376" s="52"/>
      <c r="CR25376" s="52"/>
      <c r="CS25376" s="52"/>
      <c r="CT25376" s="52"/>
      <c r="CU25376" s="33"/>
      <c r="CV25376" s="33"/>
    </row>
    <row r="25377" spans="74:100">
      <c r="BV25377" s="62"/>
      <c r="BW25377" s="62"/>
      <c r="BX25377" s="62"/>
      <c r="BY25377" s="62"/>
      <c r="BZ25377" s="62"/>
      <c r="CA25377" s="62"/>
      <c r="CB25377" s="62"/>
      <c r="CC25377" s="62"/>
      <c r="CD25377" s="62"/>
      <c r="CE25377" s="62"/>
      <c r="CF25377" s="62"/>
      <c r="CL25377" s="56" t="s">
        <v>14259</v>
      </c>
      <c r="CM25377" s="56" t="s">
        <v>213</v>
      </c>
      <c r="CN25377" s="56" t="s">
        <v>213</v>
      </c>
      <c r="CO25377" s="52"/>
      <c r="CP25377" s="52"/>
      <c r="CQ25377" s="52"/>
      <c r="CR25377" s="52"/>
      <c r="CS25377" s="52"/>
      <c r="CT25377" s="52"/>
      <c r="CU25377" s="33"/>
      <c r="CV25377" s="33"/>
    </row>
    <row r="25378" spans="74:100">
      <c r="BV25378" s="62"/>
      <c r="BW25378" s="62"/>
      <c r="BX25378" s="62"/>
      <c r="BY25378" s="62"/>
      <c r="BZ25378" s="62"/>
      <c r="CA25378" s="62"/>
      <c r="CB25378" s="62"/>
      <c r="CC25378" s="62"/>
      <c r="CD25378" s="62"/>
      <c r="CE25378" s="62"/>
      <c r="CF25378" s="62"/>
      <c r="CL25378" s="56" t="s">
        <v>26219</v>
      </c>
      <c r="CM25378" s="56" t="s">
        <v>213</v>
      </c>
      <c r="CN25378" s="56" t="s">
        <v>213</v>
      </c>
      <c r="CO25378" s="52"/>
      <c r="CP25378" s="52"/>
      <c r="CQ25378" s="52"/>
      <c r="CR25378" s="52"/>
      <c r="CS25378" s="52"/>
      <c r="CT25378" s="52"/>
      <c r="CU25378" s="33"/>
      <c r="CV25378" s="33"/>
    </row>
    <row r="25379" spans="74:100">
      <c r="BV25379" s="62"/>
      <c r="BW25379" s="62"/>
      <c r="BX25379" s="62"/>
      <c r="BY25379" s="62"/>
      <c r="BZ25379" s="62"/>
      <c r="CA25379" s="62"/>
      <c r="CB25379" s="62"/>
      <c r="CC25379" s="62"/>
      <c r="CD25379" s="62"/>
      <c r="CE25379" s="62"/>
      <c r="CF25379" s="62"/>
      <c r="CL25379" s="56" t="s">
        <v>26220</v>
      </c>
      <c r="CM25379" s="56" t="s">
        <v>213</v>
      </c>
      <c r="CN25379" s="56" t="s">
        <v>213</v>
      </c>
      <c r="CO25379" s="52"/>
      <c r="CP25379" s="52"/>
      <c r="CQ25379" s="52"/>
      <c r="CR25379" s="52"/>
      <c r="CS25379" s="52"/>
      <c r="CT25379" s="52"/>
      <c r="CU25379" s="33"/>
      <c r="CV25379" s="33"/>
    </row>
    <row r="25380" spans="74:100">
      <c r="BV25380" s="62"/>
      <c r="BW25380" s="62"/>
      <c r="BX25380" s="62"/>
      <c r="BY25380" s="62"/>
      <c r="BZ25380" s="62"/>
      <c r="CA25380" s="62"/>
      <c r="CB25380" s="62"/>
      <c r="CC25380" s="62"/>
      <c r="CD25380" s="62"/>
      <c r="CE25380" s="62"/>
      <c r="CF25380" s="62"/>
      <c r="CL25380" s="56" t="s">
        <v>14276</v>
      </c>
      <c r="CM25380" s="56" t="s">
        <v>213</v>
      </c>
      <c r="CN25380" s="56" t="s">
        <v>213</v>
      </c>
      <c r="CO25380" s="52"/>
      <c r="CP25380" s="52"/>
      <c r="CQ25380" s="52"/>
      <c r="CR25380" s="52"/>
      <c r="CS25380" s="52"/>
      <c r="CT25380" s="52"/>
      <c r="CU25380" s="33"/>
      <c r="CV25380" s="33"/>
    </row>
    <row r="25381" spans="74:100">
      <c r="BV25381" s="62"/>
      <c r="BW25381" s="62"/>
      <c r="BX25381" s="62"/>
      <c r="BY25381" s="62"/>
      <c r="BZ25381" s="62"/>
      <c r="CA25381" s="62"/>
      <c r="CB25381" s="62"/>
      <c r="CC25381" s="62"/>
      <c r="CD25381" s="62"/>
      <c r="CE25381" s="62"/>
      <c r="CF25381" s="62"/>
      <c r="CL25381" s="56" t="s">
        <v>14277</v>
      </c>
      <c r="CM25381" s="56" t="s">
        <v>213</v>
      </c>
      <c r="CN25381" s="56" t="s">
        <v>213</v>
      </c>
      <c r="CO25381" s="52"/>
      <c r="CP25381" s="52"/>
      <c r="CQ25381" s="52"/>
      <c r="CR25381" s="52"/>
      <c r="CS25381" s="52"/>
      <c r="CT25381" s="52"/>
      <c r="CU25381" s="33"/>
      <c r="CV25381" s="33"/>
    </row>
    <row r="25382" spans="74:100">
      <c r="BV25382" s="62"/>
      <c r="BW25382" s="62"/>
      <c r="BX25382" s="62"/>
      <c r="BY25382" s="62"/>
      <c r="BZ25382" s="62"/>
      <c r="CA25382" s="62"/>
      <c r="CB25382" s="62"/>
      <c r="CC25382" s="62"/>
      <c r="CD25382" s="62"/>
      <c r="CE25382" s="62"/>
      <c r="CF25382" s="62"/>
      <c r="CL25382" s="56" t="s">
        <v>14278</v>
      </c>
      <c r="CM25382" s="56" t="s">
        <v>213</v>
      </c>
      <c r="CN25382" s="56" t="s">
        <v>213</v>
      </c>
      <c r="CO25382" s="52"/>
      <c r="CP25382" s="52"/>
      <c r="CQ25382" s="52"/>
      <c r="CR25382" s="52"/>
      <c r="CS25382" s="52"/>
      <c r="CT25382" s="52"/>
      <c r="CU25382" s="33"/>
      <c r="CV25382" s="33"/>
    </row>
    <row r="25383" spans="74:100">
      <c r="BV25383" s="62"/>
      <c r="BW25383" s="62"/>
      <c r="BX25383" s="62"/>
      <c r="BY25383" s="62"/>
      <c r="BZ25383" s="62"/>
      <c r="CA25383" s="62"/>
      <c r="CB25383" s="62"/>
      <c r="CC25383" s="62"/>
      <c r="CD25383" s="62"/>
      <c r="CE25383" s="62"/>
      <c r="CF25383" s="62"/>
      <c r="CL25383" s="56" t="s">
        <v>14279</v>
      </c>
      <c r="CM25383" s="56" t="s">
        <v>213</v>
      </c>
      <c r="CN25383" s="56" t="s">
        <v>213</v>
      </c>
      <c r="CO25383" s="52"/>
      <c r="CP25383" s="52"/>
      <c r="CQ25383" s="52"/>
      <c r="CR25383" s="52"/>
      <c r="CS25383" s="52"/>
      <c r="CT25383" s="52"/>
      <c r="CU25383" s="33"/>
      <c r="CV25383" s="33"/>
    </row>
    <row r="25384" spans="74:100">
      <c r="BV25384" s="62"/>
      <c r="BW25384" s="62"/>
      <c r="BX25384" s="62"/>
      <c r="BY25384" s="62"/>
      <c r="BZ25384" s="62"/>
      <c r="CA25384" s="62"/>
      <c r="CB25384" s="62"/>
      <c r="CC25384" s="62"/>
      <c r="CD25384" s="62"/>
      <c r="CE25384" s="62"/>
      <c r="CF25384" s="62"/>
      <c r="CL25384" s="56" t="s">
        <v>14280</v>
      </c>
      <c r="CM25384" s="56" t="s">
        <v>213</v>
      </c>
      <c r="CN25384" s="56" t="s">
        <v>213</v>
      </c>
      <c r="CO25384" s="52"/>
      <c r="CP25384" s="52"/>
      <c r="CQ25384" s="52"/>
      <c r="CR25384" s="52"/>
      <c r="CS25384" s="52"/>
      <c r="CT25384" s="52"/>
      <c r="CU25384" s="33"/>
      <c r="CV25384" s="33"/>
    </row>
    <row r="25385" spans="74:100">
      <c r="BV25385" s="62"/>
      <c r="BW25385" s="62"/>
      <c r="BX25385" s="62"/>
      <c r="BY25385" s="62"/>
      <c r="BZ25385" s="62"/>
      <c r="CA25385" s="62"/>
      <c r="CB25385" s="62"/>
      <c r="CC25385" s="62"/>
      <c r="CD25385" s="62"/>
      <c r="CE25385" s="62"/>
      <c r="CF25385" s="62"/>
      <c r="CL25385" s="56" t="s">
        <v>14281</v>
      </c>
      <c r="CM25385" s="56" t="s">
        <v>213</v>
      </c>
      <c r="CN25385" s="56" t="s">
        <v>213</v>
      </c>
      <c r="CO25385" s="52"/>
      <c r="CP25385" s="52"/>
      <c r="CQ25385" s="52"/>
      <c r="CR25385" s="52"/>
      <c r="CS25385" s="52"/>
      <c r="CT25385" s="52"/>
      <c r="CU25385" s="33"/>
      <c r="CV25385" s="33"/>
    </row>
    <row r="25386" spans="74:100">
      <c r="BV25386" s="62"/>
      <c r="BW25386" s="62"/>
      <c r="BX25386" s="62"/>
      <c r="BY25386" s="62"/>
      <c r="BZ25386" s="62"/>
      <c r="CA25386" s="62"/>
      <c r="CB25386" s="62"/>
      <c r="CC25386" s="62"/>
      <c r="CD25386" s="62"/>
      <c r="CE25386" s="62"/>
      <c r="CF25386" s="62"/>
      <c r="CL25386" s="56" t="s">
        <v>14265</v>
      </c>
      <c r="CM25386" s="56" t="s">
        <v>213</v>
      </c>
      <c r="CN25386" s="56" t="s">
        <v>213</v>
      </c>
      <c r="CO25386" s="52"/>
      <c r="CP25386" s="52"/>
      <c r="CQ25386" s="52"/>
      <c r="CR25386" s="52"/>
      <c r="CS25386" s="52"/>
      <c r="CT25386" s="52"/>
      <c r="CU25386" s="33"/>
      <c r="CV25386" s="33"/>
    </row>
    <row r="25387" spans="74:100">
      <c r="BV25387" s="62"/>
      <c r="BW25387" s="62"/>
      <c r="BX25387" s="62"/>
      <c r="BY25387" s="62"/>
      <c r="BZ25387" s="62"/>
      <c r="CA25387" s="62"/>
      <c r="CB25387" s="62"/>
      <c r="CC25387" s="62"/>
      <c r="CD25387" s="62"/>
      <c r="CE25387" s="62"/>
      <c r="CF25387" s="62"/>
      <c r="CL25387" s="56" t="s">
        <v>14245</v>
      </c>
      <c r="CM25387" s="56" t="s">
        <v>213</v>
      </c>
      <c r="CN25387" s="56" t="s">
        <v>213</v>
      </c>
      <c r="CO25387" s="52"/>
      <c r="CP25387" s="52"/>
      <c r="CQ25387" s="52"/>
      <c r="CR25387" s="52"/>
      <c r="CS25387" s="52"/>
      <c r="CT25387" s="52"/>
      <c r="CU25387" s="33"/>
      <c r="CV25387" s="33"/>
    </row>
    <row r="25388" spans="74:100">
      <c r="BV25388" s="62"/>
      <c r="BW25388" s="62"/>
      <c r="BX25388" s="62"/>
      <c r="BY25388" s="62"/>
      <c r="BZ25388" s="62"/>
      <c r="CA25388" s="62"/>
      <c r="CB25388" s="62"/>
      <c r="CC25388" s="62"/>
      <c r="CD25388" s="62"/>
      <c r="CE25388" s="62"/>
      <c r="CF25388" s="62"/>
      <c r="CL25388" s="56" t="s">
        <v>14246</v>
      </c>
      <c r="CM25388" s="56" t="s">
        <v>213</v>
      </c>
      <c r="CN25388" s="56" t="s">
        <v>213</v>
      </c>
      <c r="CO25388" s="52"/>
      <c r="CP25388" s="52"/>
      <c r="CQ25388" s="52"/>
      <c r="CR25388" s="52"/>
      <c r="CS25388" s="52"/>
      <c r="CT25388" s="52"/>
      <c r="CU25388" s="33"/>
      <c r="CV25388" s="33"/>
    </row>
    <row r="25389" spans="74:100">
      <c r="BV25389" s="62"/>
      <c r="BW25389" s="62"/>
      <c r="BX25389" s="62"/>
      <c r="BY25389" s="62"/>
      <c r="BZ25389" s="62"/>
      <c r="CA25389" s="62"/>
      <c r="CB25389" s="62"/>
      <c r="CC25389" s="62"/>
      <c r="CD25389" s="62"/>
      <c r="CE25389" s="62"/>
      <c r="CF25389" s="62"/>
      <c r="CL25389" s="56" t="s">
        <v>14293</v>
      </c>
      <c r="CM25389" s="56" t="s">
        <v>213</v>
      </c>
      <c r="CN25389" s="56" t="s">
        <v>213</v>
      </c>
      <c r="CO25389" s="52"/>
      <c r="CP25389" s="52"/>
      <c r="CQ25389" s="52"/>
      <c r="CR25389" s="52"/>
      <c r="CS25389" s="52"/>
      <c r="CT25389" s="52"/>
      <c r="CU25389" s="33"/>
      <c r="CV25389" s="33"/>
    </row>
    <row r="25390" spans="74:100">
      <c r="BV25390" s="62"/>
      <c r="BW25390" s="62"/>
      <c r="BX25390" s="62"/>
      <c r="BY25390" s="62"/>
      <c r="BZ25390" s="62"/>
      <c r="CA25390" s="62"/>
      <c r="CB25390" s="62"/>
      <c r="CC25390" s="62"/>
      <c r="CD25390" s="62"/>
      <c r="CE25390" s="62"/>
      <c r="CF25390" s="62"/>
      <c r="CL25390" s="56" t="s">
        <v>14251</v>
      </c>
      <c r="CM25390" s="56" t="s">
        <v>213</v>
      </c>
      <c r="CN25390" s="56" t="s">
        <v>213</v>
      </c>
      <c r="CO25390" s="52"/>
      <c r="CP25390" s="52"/>
      <c r="CQ25390" s="52"/>
      <c r="CR25390" s="52"/>
      <c r="CS25390" s="52"/>
      <c r="CT25390" s="52"/>
      <c r="CU25390" s="33"/>
      <c r="CV25390" s="33"/>
    </row>
    <row r="25391" spans="74:100">
      <c r="BV25391" s="62"/>
      <c r="BW25391" s="62"/>
      <c r="BX25391" s="62"/>
      <c r="BY25391" s="62"/>
      <c r="BZ25391" s="62"/>
      <c r="CA25391" s="62"/>
      <c r="CB25391" s="62"/>
      <c r="CC25391" s="62"/>
      <c r="CD25391" s="62"/>
      <c r="CE25391" s="62"/>
      <c r="CF25391" s="62"/>
      <c r="CL25391" s="56" t="s">
        <v>14287</v>
      </c>
      <c r="CM25391" s="56" t="s">
        <v>213</v>
      </c>
      <c r="CN25391" s="56" t="s">
        <v>213</v>
      </c>
      <c r="CO25391" s="52"/>
      <c r="CP25391" s="52"/>
      <c r="CQ25391" s="52"/>
      <c r="CR25391" s="52"/>
      <c r="CS25391" s="52"/>
      <c r="CT25391" s="52"/>
      <c r="CU25391" s="33"/>
      <c r="CV25391" s="33"/>
    </row>
    <row r="25392" spans="74:100">
      <c r="BV25392" s="62"/>
      <c r="BW25392" s="62"/>
      <c r="BX25392" s="62"/>
      <c r="BY25392" s="62"/>
      <c r="BZ25392" s="62"/>
      <c r="CA25392" s="62"/>
      <c r="CB25392" s="62"/>
      <c r="CC25392" s="62"/>
      <c r="CD25392" s="62"/>
      <c r="CE25392" s="62"/>
      <c r="CF25392" s="62"/>
      <c r="CL25392" s="56" t="s">
        <v>14247</v>
      </c>
      <c r="CM25392" s="56" t="s">
        <v>213</v>
      </c>
      <c r="CN25392" s="56" t="s">
        <v>213</v>
      </c>
      <c r="CO25392" s="52"/>
      <c r="CP25392" s="52"/>
      <c r="CQ25392" s="52"/>
      <c r="CR25392" s="52"/>
      <c r="CS25392" s="52"/>
      <c r="CT25392" s="52"/>
      <c r="CU25392" s="33"/>
      <c r="CV25392" s="33"/>
    </row>
    <row r="25393" spans="74:100">
      <c r="BV25393" s="62"/>
      <c r="BW25393" s="62"/>
      <c r="BX25393" s="62"/>
      <c r="BY25393" s="62"/>
      <c r="BZ25393" s="62"/>
      <c r="CA25393" s="62"/>
      <c r="CB25393" s="62"/>
      <c r="CC25393" s="62"/>
      <c r="CD25393" s="62"/>
      <c r="CE25393" s="62"/>
      <c r="CF25393" s="62"/>
      <c r="CL25393" s="56" t="s">
        <v>14244</v>
      </c>
      <c r="CM25393" s="56" t="s">
        <v>213</v>
      </c>
      <c r="CN25393" s="56" t="s">
        <v>213</v>
      </c>
      <c r="CO25393" s="52"/>
      <c r="CP25393" s="52"/>
      <c r="CQ25393" s="52"/>
      <c r="CR25393" s="52"/>
      <c r="CS25393" s="52"/>
      <c r="CT25393" s="52"/>
      <c r="CU25393" s="33"/>
      <c r="CV25393" s="33"/>
    </row>
    <row r="25394" spans="74:100">
      <c r="BV25394" s="62"/>
      <c r="BW25394" s="62"/>
      <c r="BX25394" s="62"/>
      <c r="BY25394" s="62"/>
      <c r="BZ25394" s="62"/>
      <c r="CA25394" s="62"/>
      <c r="CB25394" s="62"/>
      <c r="CC25394" s="62"/>
      <c r="CD25394" s="62"/>
      <c r="CE25394" s="62"/>
      <c r="CF25394" s="62"/>
      <c r="CL25394" s="56" t="s">
        <v>14248</v>
      </c>
      <c r="CM25394" s="56" t="s">
        <v>213</v>
      </c>
      <c r="CN25394" s="56" t="s">
        <v>213</v>
      </c>
      <c r="CO25394" s="52"/>
      <c r="CP25394" s="52"/>
      <c r="CQ25394" s="52"/>
      <c r="CR25394" s="52"/>
      <c r="CS25394" s="52"/>
      <c r="CT25394" s="52"/>
      <c r="CU25394" s="33"/>
      <c r="CV25394" s="33"/>
    </row>
    <row r="25395" spans="74:100">
      <c r="BV25395" s="62"/>
      <c r="BW25395" s="62"/>
      <c r="BX25395" s="62"/>
      <c r="BY25395" s="62"/>
      <c r="BZ25395" s="62"/>
      <c r="CA25395" s="62"/>
      <c r="CB25395" s="62"/>
      <c r="CC25395" s="62"/>
      <c r="CD25395" s="62"/>
      <c r="CE25395" s="62"/>
      <c r="CF25395" s="62"/>
      <c r="CL25395" s="56" t="s">
        <v>14249</v>
      </c>
      <c r="CM25395" s="56" t="s">
        <v>213</v>
      </c>
      <c r="CN25395" s="56" t="s">
        <v>213</v>
      </c>
      <c r="CO25395" s="52"/>
      <c r="CP25395" s="52"/>
      <c r="CQ25395" s="52"/>
      <c r="CR25395" s="52"/>
      <c r="CS25395" s="52"/>
      <c r="CT25395" s="52"/>
      <c r="CU25395" s="33"/>
      <c r="CV25395" s="33"/>
    </row>
    <row r="25396" spans="74:100">
      <c r="BV25396" s="62"/>
      <c r="BW25396" s="62"/>
      <c r="BX25396" s="62"/>
      <c r="BY25396" s="62"/>
      <c r="BZ25396" s="62"/>
      <c r="CA25396" s="62"/>
      <c r="CB25396" s="62"/>
      <c r="CC25396" s="62"/>
      <c r="CD25396" s="62"/>
      <c r="CE25396" s="62"/>
      <c r="CF25396" s="62"/>
      <c r="CL25396" s="56" t="s">
        <v>14250</v>
      </c>
      <c r="CM25396" s="56" t="s">
        <v>213</v>
      </c>
      <c r="CN25396" s="56" t="s">
        <v>213</v>
      </c>
      <c r="CO25396" s="52"/>
      <c r="CP25396" s="52"/>
      <c r="CQ25396" s="52"/>
      <c r="CR25396" s="52"/>
      <c r="CS25396" s="52"/>
      <c r="CT25396" s="52"/>
      <c r="CU25396" s="33"/>
      <c r="CV25396" s="33"/>
    </row>
    <row r="25397" spans="74:100">
      <c r="BV25397" s="62"/>
      <c r="BW25397" s="62"/>
      <c r="BX25397" s="62"/>
      <c r="BY25397" s="62"/>
      <c r="BZ25397" s="62"/>
      <c r="CA25397" s="62"/>
      <c r="CB25397" s="62"/>
      <c r="CC25397" s="62"/>
      <c r="CD25397" s="62"/>
      <c r="CE25397" s="62"/>
      <c r="CF25397" s="62"/>
      <c r="CL25397" s="56" t="s">
        <v>24395</v>
      </c>
      <c r="CM25397" s="56" t="s">
        <v>213</v>
      </c>
      <c r="CN25397" s="56" t="s">
        <v>213</v>
      </c>
      <c r="CO25397" s="52"/>
      <c r="CP25397" s="52"/>
      <c r="CQ25397" s="52"/>
      <c r="CR25397" s="52"/>
      <c r="CS25397" s="52"/>
      <c r="CT25397" s="52"/>
      <c r="CU25397" s="33"/>
      <c r="CV25397" s="33"/>
    </row>
    <row r="25398" spans="74:100">
      <c r="BV25398" s="62"/>
      <c r="BW25398" s="62"/>
      <c r="BX25398" s="62"/>
      <c r="BY25398" s="62"/>
      <c r="BZ25398" s="62"/>
      <c r="CA25398" s="62"/>
      <c r="CB25398" s="62"/>
      <c r="CC25398" s="62"/>
      <c r="CD25398" s="62"/>
      <c r="CE25398" s="62"/>
      <c r="CF25398" s="62"/>
      <c r="CL25398" s="56" t="s">
        <v>24396</v>
      </c>
      <c r="CM25398" s="56" t="s">
        <v>213</v>
      </c>
      <c r="CN25398" s="56" t="s">
        <v>213</v>
      </c>
      <c r="CO25398" s="52"/>
      <c r="CP25398" s="52"/>
      <c r="CQ25398" s="52"/>
      <c r="CR25398" s="52"/>
      <c r="CS25398" s="52"/>
      <c r="CT25398" s="52"/>
      <c r="CU25398" s="33"/>
      <c r="CV25398" s="33"/>
    </row>
    <row r="25399" spans="74:100">
      <c r="BV25399" s="62"/>
      <c r="BW25399" s="62"/>
      <c r="BX25399" s="62"/>
      <c r="BY25399" s="62"/>
      <c r="BZ25399" s="62"/>
      <c r="CA25399" s="62"/>
      <c r="CB25399" s="62"/>
      <c r="CC25399" s="62"/>
      <c r="CD25399" s="62"/>
      <c r="CE25399" s="62"/>
      <c r="CF25399" s="62"/>
      <c r="CL25399" s="56" t="s">
        <v>16296</v>
      </c>
      <c r="CM25399" s="56" t="s">
        <v>213</v>
      </c>
      <c r="CN25399" s="56" t="s">
        <v>213</v>
      </c>
      <c r="CO25399" s="52"/>
      <c r="CP25399" s="52"/>
      <c r="CQ25399" s="52"/>
      <c r="CR25399" s="52"/>
      <c r="CS25399" s="52"/>
      <c r="CT25399" s="52"/>
      <c r="CU25399" s="33"/>
      <c r="CV25399" s="33"/>
    </row>
    <row r="25400" spans="74:100">
      <c r="BV25400" s="62"/>
      <c r="BW25400" s="62"/>
      <c r="BX25400" s="62"/>
      <c r="BY25400" s="62"/>
      <c r="BZ25400" s="62"/>
      <c r="CA25400" s="62"/>
      <c r="CB25400" s="62"/>
      <c r="CC25400" s="62"/>
      <c r="CD25400" s="62"/>
      <c r="CE25400" s="62"/>
      <c r="CF25400" s="62"/>
      <c r="CL25400" s="56" t="s">
        <v>16297</v>
      </c>
      <c r="CM25400" s="56" t="s">
        <v>213</v>
      </c>
      <c r="CN25400" s="56" t="s">
        <v>213</v>
      </c>
      <c r="CO25400" s="52"/>
      <c r="CP25400" s="52"/>
      <c r="CQ25400" s="52"/>
      <c r="CR25400" s="52"/>
      <c r="CS25400" s="52"/>
      <c r="CT25400" s="52"/>
      <c r="CU25400" s="33"/>
      <c r="CV25400" s="33"/>
    </row>
    <row r="25401" spans="74:100">
      <c r="BV25401" s="62"/>
      <c r="BW25401" s="62"/>
      <c r="BX25401" s="62"/>
      <c r="BY25401" s="62"/>
      <c r="BZ25401" s="62"/>
      <c r="CA25401" s="62"/>
      <c r="CB25401" s="62"/>
      <c r="CC25401" s="62"/>
      <c r="CD25401" s="62"/>
      <c r="CE25401" s="62"/>
      <c r="CF25401" s="62"/>
      <c r="CL25401" s="56" t="s">
        <v>16298</v>
      </c>
      <c r="CM25401" s="56" t="s">
        <v>213</v>
      </c>
      <c r="CN25401" s="56" t="s">
        <v>213</v>
      </c>
      <c r="CO25401" s="52"/>
      <c r="CP25401" s="52"/>
      <c r="CQ25401" s="52"/>
      <c r="CR25401" s="52"/>
      <c r="CS25401" s="52"/>
      <c r="CT25401" s="52"/>
      <c r="CU25401" s="33"/>
      <c r="CV25401" s="33"/>
    </row>
    <row r="25402" spans="74:100">
      <c r="BV25402" s="62"/>
      <c r="BW25402" s="62"/>
      <c r="BX25402" s="62"/>
      <c r="BY25402" s="62"/>
      <c r="BZ25402" s="62"/>
      <c r="CA25402" s="62"/>
      <c r="CB25402" s="62"/>
      <c r="CC25402" s="62"/>
      <c r="CD25402" s="62"/>
      <c r="CE25402" s="62"/>
      <c r="CF25402" s="62"/>
      <c r="CL25402" s="56" t="s">
        <v>16301</v>
      </c>
      <c r="CM25402" s="56" t="s">
        <v>213</v>
      </c>
      <c r="CN25402" s="56" t="s">
        <v>213</v>
      </c>
      <c r="CO25402" s="52"/>
      <c r="CP25402" s="52"/>
      <c r="CQ25402" s="52"/>
      <c r="CR25402" s="52"/>
      <c r="CS25402" s="52"/>
      <c r="CT25402" s="52"/>
      <c r="CU25402" s="33"/>
      <c r="CV25402" s="33"/>
    </row>
    <row r="25403" spans="74:100">
      <c r="BV25403" s="62"/>
      <c r="BW25403" s="62"/>
      <c r="BX25403" s="62"/>
      <c r="BY25403" s="62"/>
      <c r="BZ25403" s="62"/>
      <c r="CA25403" s="62"/>
      <c r="CB25403" s="62"/>
      <c r="CC25403" s="62"/>
      <c r="CD25403" s="62"/>
      <c r="CE25403" s="62"/>
      <c r="CF25403" s="62"/>
      <c r="CL25403" s="56" t="s">
        <v>14263</v>
      </c>
      <c r="CM25403" s="56" t="s">
        <v>213</v>
      </c>
      <c r="CN25403" s="56" t="s">
        <v>213</v>
      </c>
      <c r="CO25403" s="52"/>
      <c r="CP25403" s="52"/>
      <c r="CQ25403" s="52"/>
      <c r="CR25403" s="52"/>
      <c r="CS25403" s="52"/>
      <c r="CT25403" s="52"/>
      <c r="CU25403" s="33"/>
      <c r="CV25403" s="33"/>
    </row>
    <row r="25404" spans="74:100">
      <c r="BV25404" s="62"/>
      <c r="BW25404" s="62"/>
      <c r="BX25404" s="62"/>
      <c r="BY25404" s="62"/>
      <c r="BZ25404" s="62"/>
      <c r="CA25404" s="62"/>
      <c r="CB25404" s="62"/>
      <c r="CC25404" s="62"/>
      <c r="CD25404" s="62"/>
      <c r="CE25404" s="62"/>
      <c r="CF25404" s="62"/>
      <c r="CL25404" s="56" t="s">
        <v>26221</v>
      </c>
      <c r="CM25404" s="56" t="s">
        <v>213</v>
      </c>
      <c r="CN25404" s="56" t="s">
        <v>213</v>
      </c>
      <c r="CO25404" s="52"/>
      <c r="CP25404" s="52"/>
      <c r="CQ25404" s="52"/>
      <c r="CR25404" s="52"/>
      <c r="CS25404" s="52"/>
      <c r="CT25404" s="52"/>
      <c r="CU25404" s="33"/>
      <c r="CV25404" s="33"/>
    </row>
    <row r="25405" spans="74:100">
      <c r="BV25405" s="62"/>
      <c r="BW25405" s="62"/>
      <c r="BX25405" s="62"/>
      <c r="BY25405" s="62"/>
      <c r="BZ25405" s="62"/>
      <c r="CA25405" s="62"/>
      <c r="CB25405" s="62"/>
      <c r="CC25405" s="62"/>
      <c r="CD25405" s="62"/>
      <c r="CE25405" s="62"/>
      <c r="CF25405" s="62"/>
      <c r="CL25405" s="56" t="s">
        <v>26222</v>
      </c>
      <c r="CM25405" s="56" t="s">
        <v>213</v>
      </c>
      <c r="CN25405" s="56" t="s">
        <v>213</v>
      </c>
      <c r="CO25405" s="52"/>
      <c r="CP25405" s="52"/>
      <c r="CQ25405" s="52"/>
      <c r="CR25405" s="52"/>
      <c r="CS25405" s="52"/>
      <c r="CT25405" s="52"/>
      <c r="CU25405" s="33"/>
      <c r="CV25405" s="33"/>
    </row>
    <row r="25406" spans="74:100">
      <c r="BV25406" s="62"/>
      <c r="BW25406" s="62"/>
      <c r="BX25406" s="62"/>
      <c r="BY25406" s="62"/>
      <c r="BZ25406" s="62"/>
      <c r="CA25406" s="62"/>
      <c r="CB25406" s="62"/>
      <c r="CC25406" s="62"/>
      <c r="CD25406" s="62"/>
      <c r="CE25406" s="62"/>
      <c r="CF25406" s="62"/>
      <c r="CL25406" s="56" t="s">
        <v>24397</v>
      </c>
      <c r="CM25406" s="56" t="s">
        <v>213</v>
      </c>
      <c r="CN25406" s="56" t="s">
        <v>213</v>
      </c>
      <c r="CO25406" s="52"/>
      <c r="CP25406" s="52"/>
      <c r="CQ25406" s="52"/>
      <c r="CR25406" s="52"/>
      <c r="CS25406" s="52"/>
      <c r="CT25406" s="52"/>
      <c r="CU25406" s="33"/>
      <c r="CV25406" s="33"/>
    </row>
    <row r="25407" spans="74:100">
      <c r="BV25407" s="62"/>
      <c r="BW25407" s="62"/>
      <c r="BX25407" s="62"/>
      <c r="BY25407" s="62"/>
      <c r="BZ25407" s="62"/>
      <c r="CA25407" s="62"/>
      <c r="CB25407" s="62"/>
      <c r="CC25407" s="62"/>
      <c r="CD25407" s="62"/>
      <c r="CE25407" s="62"/>
      <c r="CF25407" s="62"/>
      <c r="CL25407" s="56" t="s">
        <v>14252</v>
      </c>
      <c r="CM25407" s="56" t="s">
        <v>213</v>
      </c>
      <c r="CN25407" s="56" t="s">
        <v>213</v>
      </c>
      <c r="CO25407" s="52"/>
      <c r="CP25407" s="52"/>
      <c r="CQ25407" s="52"/>
      <c r="CR25407" s="52"/>
      <c r="CS25407" s="52"/>
      <c r="CT25407" s="52"/>
      <c r="CU25407" s="33"/>
      <c r="CV25407" s="33"/>
    </row>
    <row r="25408" spans="74:100">
      <c r="BV25408" s="62"/>
      <c r="BW25408" s="62"/>
      <c r="BX25408" s="62"/>
      <c r="BY25408" s="62"/>
      <c r="BZ25408" s="62"/>
      <c r="CA25408" s="62"/>
      <c r="CB25408" s="62"/>
      <c r="CC25408" s="62"/>
      <c r="CD25408" s="62"/>
      <c r="CE25408" s="62"/>
      <c r="CF25408" s="62"/>
      <c r="CL25408" s="56" t="s">
        <v>14253</v>
      </c>
      <c r="CM25408" s="56" t="s">
        <v>213</v>
      </c>
      <c r="CN25408" s="56" t="s">
        <v>213</v>
      </c>
      <c r="CO25408" s="52"/>
      <c r="CP25408" s="52"/>
      <c r="CQ25408" s="52"/>
      <c r="CR25408" s="52"/>
      <c r="CS25408" s="52"/>
      <c r="CT25408" s="52"/>
      <c r="CU25408" s="33"/>
      <c r="CV25408" s="33"/>
    </row>
    <row r="25409" spans="74:100">
      <c r="BV25409" s="62"/>
      <c r="BW25409" s="62"/>
      <c r="BX25409" s="62"/>
      <c r="BY25409" s="62"/>
      <c r="BZ25409" s="62"/>
      <c r="CA25409" s="62"/>
      <c r="CB25409" s="62"/>
      <c r="CC25409" s="62"/>
      <c r="CD25409" s="62"/>
      <c r="CE25409" s="62"/>
      <c r="CF25409" s="62"/>
      <c r="CL25409" s="56" t="s">
        <v>14269</v>
      </c>
      <c r="CM25409" s="56" t="s">
        <v>213</v>
      </c>
      <c r="CN25409" s="56" t="s">
        <v>213</v>
      </c>
      <c r="CO25409" s="52"/>
      <c r="CP25409" s="52"/>
      <c r="CQ25409" s="52"/>
      <c r="CR25409" s="52"/>
      <c r="CS25409" s="52"/>
      <c r="CT25409" s="52"/>
      <c r="CU25409" s="33"/>
      <c r="CV25409" s="33"/>
    </row>
    <row r="25410" spans="74:100">
      <c r="BV25410" s="62"/>
      <c r="BW25410" s="62"/>
      <c r="BX25410" s="62"/>
      <c r="BY25410" s="62"/>
      <c r="BZ25410" s="62"/>
      <c r="CA25410" s="62"/>
      <c r="CB25410" s="62"/>
      <c r="CC25410" s="62"/>
      <c r="CD25410" s="62"/>
      <c r="CE25410" s="62"/>
      <c r="CF25410" s="62"/>
      <c r="CL25410" s="56" t="s">
        <v>14254</v>
      </c>
      <c r="CM25410" s="56" t="s">
        <v>213</v>
      </c>
      <c r="CN25410" s="56" t="s">
        <v>213</v>
      </c>
      <c r="CO25410" s="52"/>
      <c r="CP25410" s="52"/>
      <c r="CQ25410" s="52"/>
      <c r="CR25410" s="52"/>
      <c r="CS25410" s="52"/>
      <c r="CT25410" s="52"/>
      <c r="CU25410" s="33"/>
      <c r="CV25410" s="33"/>
    </row>
    <row r="25411" spans="74:100">
      <c r="BV25411" s="62"/>
      <c r="BW25411" s="62"/>
      <c r="BX25411" s="62"/>
      <c r="BY25411" s="62"/>
      <c r="BZ25411" s="62"/>
      <c r="CA25411" s="62"/>
      <c r="CB25411" s="62"/>
      <c r="CC25411" s="62"/>
      <c r="CD25411" s="62"/>
      <c r="CE25411" s="62"/>
      <c r="CF25411" s="62"/>
      <c r="CL25411" s="56" t="s">
        <v>14255</v>
      </c>
      <c r="CM25411" s="56" t="s">
        <v>213</v>
      </c>
      <c r="CN25411" s="56" t="s">
        <v>213</v>
      </c>
      <c r="CO25411" s="52"/>
      <c r="CP25411" s="52"/>
      <c r="CQ25411" s="52"/>
      <c r="CR25411" s="52"/>
      <c r="CS25411" s="52"/>
      <c r="CT25411" s="52"/>
      <c r="CU25411" s="33"/>
      <c r="CV25411" s="33"/>
    </row>
    <row r="25412" spans="74:100">
      <c r="BV25412" s="62"/>
      <c r="BW25412" s="62"/>
      <c r="BX25412" s="62"/>
      <c r="BY25412" s="62"/>
      <c r="BZ25412" s="62"/>
      <c r="CA25412" s="62"/>
      <c r="CB25412" s="62"/>
      <c r="CC25412" s="62"/>
      <c r="CD25412" s="62"/>
      <c r="CE25412" s="62"/>
      <c r="CF25412" s="62"/>
      <c r="CL25412" s="56" t="s">
        <v>14256</v>
      </c>
      <c r="CM25412" s="56" t="s">
        <v>213</v>
      </c>
      <c r="CN25412" s="56" t="s">
        <v>213</v>
      </c>
      <c r="CO25412" s="52"/>
      <c r="CP25412" s="52"/>
      <c r="CQ25412" s="52"/>
      <c r="CR25412" s="52"/>
      <c r="CS25412" s="52"/>
      <c r="CT25412" s="52"/>
      <c r="CU25412" s="33"/>
      <c r="CV25412" s="33"/>
    </row>
    <row r="25413" spans="74:100">
      <c r="BV25413" s="62"/>
      <c r="BW25413" s="62"/>
      <c r="BX25413" s="62"/>
      <c r="BY25413" s="62"/>
      <c r="BZ25413" s="62"/>
      <c r="CA25413" s="62"/>
      <c r="CB25413" s="62"/>
      <c r="CC25413" s="62"/>
      <c r="CD25413" s="62"/>
      <c r="CE25413" s="62"/>
      <c r="CF25413" s="62"/>
      <c r="CL25413" s="56" t="s">
        <v>14257</v>
      </c>
      <c r="CM25413" s="56" t="s">
        <v>213</v>
      </c>
      <c r="CN25413" s="56" t="s">
        <v>213</v>
      </c>
      <c r="CO25413" s="52"/>
      <c r="CP25413" s="52"/>
      <c r="CQ25413" s="52"/>
      <c r="CR25413" s="52"/>
      <c r="CS25413" s="52"/>
      <c r="CT25413" s="52"/>
      <c r="CU25413" s="33"/>
      <c r="CV25413" s="33"/>
    </row>
    <row r="25414" spans="74:100">
      <c r="BV25414" s="62"/>
      <c r="BW25414" s="62"/>
      <c r="BX25414" s="62"/>
      <c r="BY25414" s="62"/>
      <c r="BZ25414" s="62"/>
      <c r="CA25414" s="62"/>
      <c r="CB25414" s="62"/>
      <c r="CC25414" s="62"/>
      <c r="CD25414" s="62"/>
      <c r="CE25414" s="62"/>
      <c r="CF25414" s="62"/>
      <c r="CL25414" s="56" t="s">
        <v>14260</v>
      </c>
      <c r="CM25414" s="56" t="s">
        <v>213</v>
      </c>
      <c r="CN25414" s="56" t="s">
        <v>213</v>
      </c>
      <c r="CO25414" s="52"/>
      <c r="CP25414" s="52"/>
      <c r="CQ25414" s="52"/>
      <c r="CR25414" s="52"/>
      <c r="CS25414" s="52"/>
      <c r="CT25414" s="52"/>
      <c r="CU25414" s="33"/>
      <c r="CV25414" s="33"/>
    </row>
    <row r="25415" spans="74:100">
      <c r="BV25415" s="62"/>
      <c r="BW25415" s="62"/>
      <c r="BX25415" s="62"/>
      <c r="BY25415" s="62"/>
      <c r="BZ25415" s="62"/>
      <c r="CA25415" s="62"/>
      <c r="CB25415" s="62"/>
      <c r="CC25415" s="62"/>
      <c r="CD25415" s="62"/>
      <c r="CE25415" s="62"/>
      <c r="CF25415" s="62"/>
      <c r="CL25415" s="56" t="s">
        <v>24398</v>
      </c>
      <c r="CM25415" s="56" t="s">
        <v>213</v>
      </c>
      <c r="CN25415" s="56" t="s">
        <v>213</v>
      </c>
      <c r="CO25415" s="52"/>
      <c r="CP25415" s="52"/>
      <c r="CQ25415" s="52"/>
      <c r="CR25415" s="52"/>
      <c r="CS25415" s="52"/>
      <c r="CT25415" s="52"/>
      <c r="CU25415" s="33"/>
      <c r="CV25415" s="33"/>
    </row>
    <row r="25416" spans="74:100">
      <c r="BV25416" s="62"/>
      <c r="BW25416" s="62"/>
      <c r="BX25416" s="62"/>
      <c r="BY25416" s="62"/>
      <c r="BZ25416" s="62"/>
      <c r="CA25416" s="62"/>
      <c r="CB25416" s="62"/>
      <c r="CC25416" s="62"/>
      <c r="CD25416" s="62"/>
      <c r="CE25416" s="62"/>
      <c r="CF25416" s="62"/>
      <c r="CL25416" s="56" t="s">
        <v>16302</v>
      </c>
      <c r="CM25416" s="56" t="s">
        <v>213</v>
      </c>
      <c r="CN25416" s="56" t="s">
        <v>213</v>
      </c>
      <c r="CO25416" s="52"/>
      <c r="CP25416" s="52"/>
      <c r="CQ25416" s="52"/>
      <c r="CR25416" s="52"/>
      <c r="CS25416" s="52"/>
      <c r="CT25416" s="52"/>
      <c r="CU25416" s="33"/>
      <c r="CV25416" s="33"/>
    </row>
    <row r="25417" spans="74:100">
      <c r="BV25417" s="62"/>
      <c r="BW25417" s="62"/>
      <c r="BX25417" s="62"/>
      <c r="BY25417" s="62"/>
      <c r="BZ25417" s="62"/>
      <c r="CA25417" s="62"/>
      <c r="CB25417" s="62"/>
      <c r="CC25417" s="62"/>
      <c r="CD25417" s="62"/>
      <c r="CE25417" s="62"/>
      <c r="CF25417" s="62"/>
      <c r="CL25417" s="56" t="s">
        <v>16307</v>
      </c>
      <c r="CM25417" s="56" t="s">
        <v>213</v>
      </c>
      <c r="CN25417" s="56" t="s">
        <v>213</v>
      </c>
      <c r="CO25417" s="52"/>
      <c r="CP25417" s="52"/>
      <c r="CQ25417" s="52"/>
      <c r="CR25417" s="52"/>
      <c r="CS25417" s="52"/>
      <c r="CT25417" s="52"/>
      <c r="CU25417" s="33"/>
      <c r="CV25417" s="33"/>
    </row>
    <row r="25418" spans="74:100">
      <c r="BV25418" s="62"/>
      <c r="BW25418" s="62"/>
      <c r="BX25418" s="62"/>
      <c r="BY25418" s="62"/>
      <c r="BZ25418" s="62"/>
      <c r="CA25418" s="62"/>
      <c r="CB25418" s="62"/>
      <c r="CC25418" s="62"/>
      <c r="CD25418" s="62"/>
      <c r="CE25418" s="62"/>
      <c r="CF25418" s="62"/>
      <c r="CL25418" s="56" t="s">
        <v>2271</v>
      </c>
      <c r="CM25418" s="56" t="s">
        <v>213</v>
      </c>
      <c r="CN25418" s="56" t="s">
        <v>213</v>
      </c>
      <c r="CO25418" s="52"/>
      <c r="CP25418" s="52"/>
      <c r="CQ25418" s="52"/>
      <c r="CR25418" s="52"/>
      <c r="CS25418" s="52"/>
      <c r="CT25418" s="52"/>
      <c r="CU25418" s="33"/>
      <c r="CV25418" s="33"/>
    </row>
    <row r="25419" spans="74:100">
      <c r="BV25419" s="62"/>
      <c r="BW25419" s="62"/>
      <c r="BX25419" s="62"/>
      <c r="BY25419" s="62"/>
      <c r="BZ25419" s="62"/>
      <c r="CA25419" s="62"/>
      <c r="CB25419" s="62"/>
      <c r="CC25419" s="62"/>
      <c r="CD25419" s="62"/>
      <c r="CE25419" s="62"/>
      <c r="CF25419" s="62"/>
      <c r="CL25419" s="56" t="s">
        <v>2271</v>
      </c>
      <c r="CM25419" s="56" t="s">
        <v>213</v>
      </c>
      <c r="CN25419" s="56" t="s">
        <v>213</v>
      </c>
      <c r="CO25419" s="52"/>
      <c r="CP25419" s="52"/>
      <c r="CQ25419" s="52"/>
      <c r="CR25419" s="52"/>
      <c r="CS25419" s="52"/>
      <c r="CT25419" s="52"/>
      <c r="CU25419" s="33"/>
      <c r="CV25419" s="33"/>
    </row>
    <row r="25420" spans="74:100">
      <c r="BV25420" s="62"/>
      <c r="BW25420" s="62"/>
      <c r="BX25420" s="62"/>
      <c r="BY25420" s="62"/>
      <c r="BZ25420" s="62"/>
      <c r="CA25420" s="62"/>
      <c r="CB25420" s="62"/>
      <c r="CC25420" s="62"/>
      <c r="CD25420" s="62"/>
      <c r="CE25420" s="62"/>
      <c r="CF25420" s="62"/>
      <c r="CL25420" s="56" t="s">
        <v>14288</v>
      </c>
      <c r="CM25420" s="56" t="s">
        <v>213</v>
      </c>
      <c r="CN25420" s="56" t="s">
        <v>213</v>
      </c>
      <c r="CO25420" s="52"/>
      <c r="CP25420" s="52"/>
      <c r="CQ25420" s="52"/>
      <c r="CR25420" s="52"/>
      <c r="CS25420" s="52"/>
      <c r="CT25420" s="52"/>
      <c r="CU25420" s="33"/>
      <c r="CV25420" s="33"/>
    </row>
    <row r="25421" spans="74:100">
      <c r="BV25421" s="62"/>
      <c r="BW25421" s="62"/>
      <c r="BX25421" s="62"/>
      <c r="BY25421" s="62"/>
      <c r="BZ25421" s="62"/>
      <c r="CA25421" s="62"/>
      <c r="CB25421" s="62"/>
      <c r="CC25421" s="62"/>
      <c r="CD25421" s="62"/>
      <c r="CE25421" s="62"/>
      <c r="CF25421" s="62"/>
      <c r="CL25421" s="56" t="s">
        <v>14261</v>
      </c>
      <c r="CM25421" s="56" t="s">
        <v>213</v>
      </c>
      <c r="CN25421" s="56" t="s">
        <v>213</v>
      </c>
      <c r="CO25421" s="52"/>
      <c r="CP25421" s="52"/>
      <c r="CQ25421" s="52"/>
      <c r="CR25421" s="52"/>
      <c r="CS25421" s="52"/>
      <c r="CT25421" s="52"/>
      <c r="CU25421" s="33"/>
      <c r="CV25421" s="33"/>
    </row>
    <row r="25422" spans="74:100">
      <c r="BV25422" s="62"/>
      <c r="BW25422" s="62"/>
      <c r="BX25422" s="62"/>
      <c r="BY25422" s="62"/>
      <c r="BZ25422" s="62"/>
      <c r="CA25422" s="62"/>
      <c r="CB25422" s="62"/>
      <c r="CC25422" s="62"/>
      <c r="CD25422" s="62"/>
      <c r="CE25422" s="62"/>
      <c r="CF25422" s="62"/>
      <c r="CL25422" s="56" t="s">
        <v>14271</v>
      </c>
      <c r="CM25422" s="56" t="s">
        <v>213</v>
      </c>
      <c r="CN25422" s="56" t="s">
        <v>213</v>
      </c>
      <c r="CO25422" s="52"/>
      <c r="CP25422" s="52"/>
      <c r="CQ25422" s="52"/>
      <c r="CR25422" s="52"/>
      <c r="CS25422" s="52"/>
      <c r="CT25422" s="52"/>
      <c r="CU25422" s="33"/>
      <c r="CV25422" s="33"/>
    </row>
    <row r="25423" spans="74:100">
      <c r="BV25423" s="62"/>
      <c r="BW25423" s="62"/>
      <c r="BX25423" s="62"/>
      <c r="BY25423" s="62"/>
      <c r="BZ25423" s="62"/>
      <c r="CA25423" s="62"/>
      <c r="CB25423" s="62"/>
      <c r="CC25423" s="62"/>
      <c r="CD25423" s="62"/>
      <c r="CE25423" s="62"/>
      <c r="CF25423" s="62"/>
      <c r="CL25423" s="56" t="s">
        <v>14272</v>
      </c>
      <c r="CM25423" s="56" t="s">
        <v>213</v>
      </c>
      <c r="CN25423" s="56" t="s">
        <v>213</v>
      </c>
      <c r="CO25423" s="52"/>
      <c r="CP25423" s="52"/>
      <c r="CQ25423" s="52"/>
      <c r="CR25423" s="52"/>
      <c r="CS25423" s="52"/>
      <c r="CT25423" s="52"/>
      <c r="CU25423" s="33"/>
      <c r="CV25423" s="33"/>
    </row>
    <row r="25424" spans="74:100">
      <c r="BV25424" s="62"/>
      <c r="BW25424" s="62"/>
      <c r="BX25424" s="62"/>
      <c r="BY25424" s="62"/>
      <c r="BZ25424" s="62"/>
      <c r="CA25424" s="62"/>
      <c r="CB25424" s="62"/>
      <c r="CC25424" s="62"/>
      <c r="CD25424" s="62"/>
      <c r="CE25424" s="62"/>
      <c r="CF25424" s="62"/>
      <c r="CL25424" s="56" t="s">
        <v>14273</v>
      </c>
      <c r="CM25424" s="56" t="s">
        <v>213</v>
      </c>
      <c r="CN25424" s="56" t="s">
        <v>213</v>
      </c>
      <c r="CO25424" s="52"/>
      <c r="CP25424" s="52"/>
      <c r="CQ25424" s="52"/>
      <c r="CR25424" s="52"/>
      <c r="CS25424" s="52"/>
      <c r="CT25424" s="52"/>
      <c r="CU25424" s="33"/>
      <c r="CV25424" s="33"/>
    </row>
    <row r="25425" spans="74:100">
      <c r="BV25425" s="62"/>
      <c r="BW25425" s="62"/>
      <c r="BX25425" s="62"/>
      <c r="BY25425" s="62"/>
      <c r="BZ25425" s="62"/>
      <c r="CA25425" s="62"/>
      <c r="CB25425" s="62"/>
      <c r="CC25425" s="62"/>
      <c r="CD25425" s="62"/>
      <c r="CE25425" s="62"/>
      <c r="CF25425" s="62"/>
      <c r="CL25425" s="56" t="s">
        <v>2276</v>
      </c>
      <c r="CM25425" s="56" t="s">
        <v>213</v>
      </c>
      <c r="CN25425" s="56" t="s">
        <v>213</v>
      </c>
      <c r="CO25425" s="52"/>
      <c r="CP25425" s="52"/>
      <c r="CQ25425" s="52"/>
      <c r="CR25425" s="52"/>
      <c r="CS25425" s="52"/>
      <c r="CT25425" s="52"/>
      <c r="CU25425" s="33"/>
      <c r="CV25425" s="33"/>
    </row>
    <row r="25426" spans="74:100">
      <c r="BV25426" s="62"/>
      <c r="BW25426" s="62"/>
      <c r="BX25426" s="62"/>
      <c r="BY25426" s="62"/>
      <c r="BZ25426" s="62"/>
      <c r="CA25426" s="62"/>
      <c r="CB25426" s="62"/>
      <c r="CC25426" s="62"/>
      <c r="CD25426" s="62"/>
      <c r="CE25426" s="62"/>
      <c r="CF25426" s="62"/>
      <c r="CL25426" s="56" t="s">
        <v>14266</v>
      </c>
      <c r="CM25426" s="56" t="s">
        <v>213</v>
      </c>
      <c r="CN25426" s="56" t="s">
        <v>213</v>
      </c>
      <c r="CO25426" s="52"/>
      <c r="CP25426" s="52"/>
      <c r="CQ25426" s="52"/>
      <c r="CR25426" s="52"/>
      <c r="CS25426" s="52"/>
      <c r="CT25426" s="52"/>
      <c r="CU25426" s="33"/>
      <c r="CV25426" s="33"/>
    </row>
    <row r="25427" spans="74:100">
      <c r="BV25427" s="62"/>
      <c r="BW25427" s="62"/>
      <c r="BX25427" s="62"/>
      <c r="BY25427" s="62"/>
      <c r="BZ25427" s="62"/>
      <c r="CA25427" s="62"/>
      <c r="CB25427" s="62"/>
      <c r="CC25427" s="62"/>
      <c r="CD25427" s="62"/>
      <c r="CE25427" s="62"/>
      <c r="CF25427" s="62"/>
      <c r="CL25427" s="56" t="s">
        <v>14284</v>
      </c>
      <c r="CM25427" s="56" t="s">
        <v>213</v>
      </c>
      <c r="CN25427" s="56" t="s">
        <v>213</v>
      </c>
      <c r="CO25427" s="52"/>
      <c r="CP25427" s="52"/>
      <c r="CQ25427" s="52"/>
      <c r="CR25427" s="52"/>
      <c r="CS25427" s="52"/>
      <c r="CT25427" s="52"/>
      <c r="CU25427" s="33"/>
      <c r="CV25427" s="33"/>
    </row>
    <row r="25428" spans="74:100">
      <c r="BV25428" s="62"/>
      <c r="BW25428" s="62"/>
      <c r="BX25428" s="62"/>
      <c r="BY25428" s="62"/>
      <c r="BZ25428" s="62"/>
      <c r="CA25428" s="62"/>
      <c r="CB25428" s="62"/>
      <c r="CC25428" s="62"/>
      <c r="CD25428" s="62"/>
      <c r="CE25428" s="62"/>
      <c r="CF25428" s="62"/>
      <c r="CL25428" s="56" t="s">
        <v>14267</v>
      </c>
      <c r="CM25428" s="56" t="s">
        <v>213</v>
      </c>
      <c r="CN25428" s="56" t="s">
        <v>213</v>
      </c>
      <c r="CO25428" s="52"/>
      <c r="CP25428" s="52"/>
      <c r="CQ25428" s="52"/>
      <c r="CR25428" s="52"/>
      <c r="CS25428" s="52"/>
      <c r="CT25428" s="52"/>
      <c r="CU25428" s="33"/>
      <c r="CV25428" s="33"/>
    </row>
    <row r="25429" spans="74:100">
      <c r="BV25429" s="62"/>
      <c r="BW25429" s="62"/>
      <c r="BX25429" s="62"/>
      <c r="BY25429" s="62"/>
      <c r="BZ25429" s="62"/>
      <c r="CA25429" s="62"/>
      <c r="CB25429" s="62"/>
      <c r="CC25429" s="62"/>
      <c r="CD25429" s="62"/>
      <c r="CE25429" s="62"/>
      <c r="CF25429" s="62"/>
      <c r="CL25429" s="56" t="s">
        <v>14285</v>
      </c>
      <c r="CM25429" s="56" t="s">
        <v>213</v>
      </c>
      <c r="CN25429" s="56" t="s">
        <v>213</v>
      </c>
      <c r="CO25429" s="52"/>
      <c r="CP25429" s="52"/>
      <c r="CQ25429" s="52"/>
      <c r="CR25429" s="52"/>
      <c r="CS25429" s="52"/>
      <c r="CT25429" s="52"/>
      <c r="CU25429" s="33"/>
      <c r="CV25429" s="33"/>
    </row>
    <row r="25430" spans="74:100">
      <c r="BV25430" s="62"/>
      <c r="BW25430" s="62"/>
      <c r="BX25430" s="62"/>
      <c r="BY25430" s="62"/>
      <c r="BZ25430" s="62"/>
      <c r="CA25430" s="62"/>
      <c r="CB25430" s="62"/>
      <c r="CC25430" s="62"/>
      <c r="CD25430" s="62"/>
      <c r="CE25430" s="62"/>
      <c r="CF25430" s="62"/>
      <c r="CL25430" s="56" t="s">
        <v>12986</v>
      </c>
      <c r="CM25430" s="56" t="s">
        <v>213</v>
      </c>
      <c r="CN25430" s="56" t="s">
        <v>213</v>
      </c>
      <c r="CO25430" s="52"/>
      <c r="CP25430" s="52"/>
      <c r="CQ25430" s="52"/>
      <c r="CR25430" s="52"/>
      <c r="CS25430" s="52"/>
      <c r="CT25430" s="52"/>
      <c r="CU25430" s="33"/>
      <c r="CV25430" s="33"/>
    </row>
    <row r="25431" spans="74:100">
      <c r="BV25431" s="62"/>
      <c r="BW25431" s="62"/>
      <c r="BX25431" s="62"/>
      <c r="BY25431" s="62"/>
      <c r="BZ25431" s="62"/>
      <c r="CA25431" s="62"/>
      <c r="CB25431" s="62"/>
      <c r="CC25431" s="62"/>
      <c r="CD25431" s="62"/>
      <c r="CE25431" s="62"/>
      <c r="CF25431" s="62"/>
      <c r="CL25431" s="56" t="s">
        <v>29923</v>
      </c>
      <c r="CM25431" s="56" t="s">
        <v>213</v>
      </c>
      <c r="CN25431" s="56" t="s">
        <v>213</v>
      </c>
      <c r="CO25431" s="52"/>
      <c r="CP25431" s="52"/>
      <c r="CQ25431" s="52"/>
      <c r="CR25431" s="52"/>
      <c r="CS25431" s="52"/>
      <c r="CT25431" s="52"/>
      <c r="CU25431" s="33"/>
      <c r="CV25431" s="33"/>
    </row>
    <row r="25432" spans="74:100">
      <c r="BV25432" s="62"/>
      <c r="BW25432" s="62"/>
      <c r="BX25432" s="62"/>
      <c r="BY25432" s="62"/>
      <c r="BZ25432" s="62"/>
      <c r="CA25432" s="62"/>
      <c r="CB25432" s="62"/>
      <c r="CC25432" s="62"/>
      <c r="CD25432" s="62"/>
      <c r="CE25432" s="62"/>
      <c r="CF25432" s="62"/>
      <c r="CL25432" s="56" t="s">
        <v>14258</v>
      </c>
      <c r="CM25432" s="56" t="s">
        <v>213</v>
      </c>
      <c r="CN25432" s="56" t="s">
        <v>213</v>
      </c>
      <c r="CO25432" s="52"/>
      <c r="CP25432" s="52"/>
      <c r="CQ25432" s="52"/>
      <c r="CR25432" s="52"/>
      <c r="CS25432" s="52"/>
      <c r="CT25432" s="52"/>
      <c r="CU25432" s="33"/>
      <c r="CV25432" s="33"/>
    </row>
    <row r="25433" spans="74:100">
      <c r="BV25433" s="62"/>
      <c r="BW25433" s="62"/>
      <c r="BX25433" s="62"/>
      <c r="BY25433" s="62"/>
      <c r="BZ25433" s="62"/>
      <c r="CA25433" s="62"/>
      <c r="CB25433" s="62"/>
      <c r="CC25433" s="62"/>
      <c r="CD25433" s="62"/>
      <c r="CE25433" s="62"/>
      <c r="CF25433" s="62"/>
      <c r="CL25433" s="56" t="s">
        <v>14268</v>
      </c>
      <c r="CM25433" s="56" t="s">
        <v>213</v>
      </c>
      <c r="CN25433" s="56" t="s">
        <v>213</v>
      </c>
      <c r="CO25433" s="52"/>
      <c r="CP25433" s="52"/>
      <c r="CQ25433" s="52"/>
      <c r="CR25433" s="52"/>
      <c r="CS25433" s="52"/>
      <c r="CT25433" s="52"/>
      <c r="CU25433" s="33"/>
      <c r="CV25433" s="33"/>
    </row>
    <row r="25434" spans="74:100">
      <c r="BV25434" s="62"/>
      <c r="BW25434" s="62"/>
      <c r="BX25434" s="62"/>
      <c r="BY25434" s="62"/>
      <c r="BZ25434" s="62"/>
      <c r="CA25434" s="62"/>
      <c r="CB25434" s="62"/>
      <c r="CC25434" s="62"/>
      <c r="CD25434" s="62"/>
      <c r="CE25434" s="62"/>
      <c r="CF25434" s="62"/>
      <c r="CL25434" s="56" t="s">
        <v>26223</v>
      </c>
      <c r="CM25434" s="56" t="s">
        <v>213</v>
      </c>
      <c r="CN25434" s="56" t="s">
        <v>213</v>
      </c>
      <c r="CO25434" s="52"/>
      <c r="CP25434" s="52"/>
      <c r="CQ25434" s="52"/>
      <c r="CR25434" s="52"/>
      <c r="CS25434" s="52"/>
      <c r="CT25434" s="52"/>
      <c r="CU25434" s="33"/>
      <c r="CV25434" s="33"/>
    </row>
    <row r="25435" spans="74:100">
      <c r="BV25435" s="62"/>
      <c r="BW25435" s="62"/>
      <c r="BX25435" s="62"/>
      <c r="BY25435" s="62"/>
      <c r="BZ25435" s="62"/>
      <c r="CA25435" s="62"/>
      <c r="CB25435" s="62"/>
      <c r="CC25435" s="62"/>
      <c r="CD25435" s="62"/>
      <c r="CE25435" s="62"/>
      <c r="CF25435" s="62"/>
      <c r="CL25435" s="56" t="s">
        <v>26224</v>
      </c>
      <c r="CM25435" s="56" t="s">
        <v>213</v>
      </c>
      <c r="CN25435" s="56" t="s">
        <v>213</v>
      </c>
      <c r="CO25435" s="52"/>
      <c r="CP25435" s="52"/>
      <c r="CQ25435" s="52"/>
      <c r="CR25435" s="52"/>
      <c r="CS25435" s="52"/>
      <c r="CT25435" s="52"/>
      <c r="CU25435" s="33"/>
      <c r="CV25435" s="33"/>
    </row>
    <row r="25436" spans="74:100">
      <c r="BV25436" s="62"/>
      <c r="BW25436" s="62"/>
      <c r="BX25436" s="62"/>
      <c r="BY25436" s="62"/>
      <c r="BZ25436" s="62"/>
      <c r="CA25436" s="62"/>
      <c r="CB25436" s="62"/>
      <c r="CC25436" s="62"/>
      <c r="CD25436" s="62"/>
      <c r="CE25436" s="62"/>
      <c r="CF25436" s="62"/>
      <c r="CL25436" s="56" t="s">
        <v>14270</v>
      </c>
      <c r="CM25436" s="56" t="s">
        <v>213</v>
      </c>
      <c r="CN25436" s="56" t="s">
        <v>213</v>
      </c>
      <c r="CO25436" s="52"/>
      <c r="CP25436" s="52"/>
      <c r="CQ25436" s="52"/>
      <c r="CR25436" s="52"/>
      <c r="CS25436" s="52"/>
      <c r="CT25436" s="52"/>
      <c r="CU25436" s="33"/>
      <c r="CV25436" s="33"/>
    </row>
    <row r="25437" spans="74:100">
      <c r="BV25437" s="62"/>
      <c r="BW25437" s="62"/>
      <c r="BX25437" s="62"/>
      <c r="BY25437" s="62"/>
      <c r="BZ25437" s="62"/>
      <c r="CA25437" s="62"/>
      <c r="CB25437" s="62"/>
      <c r="CC25437" s="62"/>
      <c r="CD25437" s="62"/>
      <c r="CE25437" s="62"/>
      <c r="CF25437" s="62"/>
      <c r="CL25437" s="56" t="s">
        <v>14274</v>
      </c>
      <c r="CM25437" s="56" t="s">
        <v>213</v>
      </c>
      <c r="CN25437" s="56" t="s">
        <v>213</v>
      </c>
      <c r="CO25437" s="52"/>
      <c r="CP25437" s="52"/>
      <c r="CQ25437" s="52"/>
      <c r="CR25437" s="52"/>
      <c r="CS25437" s="52"/>
      <c r="CT25437" s="52"/>
      <c r="CU25437" s="33"/>
      <c r="CV25437" s="33"/>
    </row>
    <row r="25438" spans="74:100">
      <c r="BV25438" s="62"/>
      <c r="BW25438" s="62"/>
      <c r="BX25438" s="62"/>
      <c r="BY25438" s="62"/>
      <c r="BZ25438" s="62"/>
      <c r="CA25438" s="62"/>
      <c r="CB25438" s="62"/>
      <c r="CC25438" s="62"/>
      <c r="CD25438" s="62"/>
      <c r="CE25438" s="62"/>
      <c r="CF25438" s="62"/>
      <c r="CL25438" s="56" t="s">
        <v>14282</v>
      </c>
      <c r="CM25438" s="56" t="s">
        <v>213</v>
      </c>
      <c r="CN25438" s="56" t="s">
        <v>213</v>
      </c>
      <c r="CO25438" s="52"/>
      <c r="CP25438" s="52"/>
      <c r="CQ25438" s="52"/>
      <c r="CR25438" s="52"/>
      <c r="CS25438" s="52"/>
      <c r="CT25438" s="52"/>
      <c r="CU25438" s="33"/>
      <c r="CV25438" s="33"/>
    </row>
    <row r="25439" spans="74:100">
      <c r="BV25439" s="62"/>
      <c r="BW25439" s="62"/>
      <c r="BX25439" s="62"/>
      <c r="BY25439" s="62"/>
      <c r="BZ25439" s="62"/>
      <c r="CA25439" s="62"/>
      <c r="CB25439" s="62"/>
      <c r="CC25439" s="62"/>
      <c r="CD25439" s="62"/>
      <c r="CE25439" s="62"/>
      <c r="CF25439" s="62"/>
      <c r="CL25439" s="56" t="s">
        <v>14289</v>
      </c>
      <c r="CM25439" s="56" t="s">
        <v>213</v>
      </c>
      <c r="CN25439" s="56" t="s">
        <v>213</v>
      </c>
      <c r="CO25439" s="52"/>
      <c r="CP25439" s="52"/>
      <c r="CQ25439" s="52"/>
      <c r="CR25439" s="52"/>
      <c r="CS25439" s="52"/>
      <c r="CT25439" s="52"/>
      <c r="CU25439" s="33"/>
      <c r="CV25439" s="33"/>
    </row>
    <row r="25440" spans="74:100">
      <c r="BV25440" s="62"/>
      <c r="BW25440" s="62"/>
      <c r="BX25440" s="62"/>
      <c r="BY25440" s="62"/>
      <c r="BZ25440" s="62"/>
      <c r="CA25440" s="62"/>
      <c r="CB25440" s="62"/>
      <c r="CC25440" s="62"/>
      <c r="CD25440" s="62"/>
      <c r="CE25440" s="62"/>
      <c r="CF25440" s="62"/>
      <c r="CL25440" s="56" t="s">
        <v>14283</v>
      </c>
      <c r="CM25440" s="56" t="s">
        <v>213</v>
      </c>
      <c r="CN25440" s="56" t="s">
        <v>213</v>
      </c>
      <c r="CO25440" s="52"/>
      <c r="CP25440" s="52"/>
      <c r="CQ25440" s="52"/>
      <c r="CR25440" s="52"/>
      <c r="CS25440" s="52"/>
      <c r="CT25440" s="52"/>
      <c r="CU25440" s="33"/>
      <c r="CV25440" s="33"/>
    </row>
    <row r="25441" spans="74:100">
      <c r="BV25441" s="62"/>
      <c r="BW25441" s="62"/>
      <c r="BX25441" s="62"/>
      <c r="BY25441" s="62"/>
      <c r="BZ25441" s="62"/>
      <c r="CA25441" s="62"/>
      <c r="CB25441" s="62"/>
      <c r="CC25441" s="62"/>
      <c r="CD25441" s="62"/>
      <c r="CE25441" s="62"/>
      <c r="CF25441" s="62"/>
      <c r="CL25441" s="56" t="s">
        <v>14290</v>
      </c>
      <c r="CM25441" s="56" t="s">
        <v>213</v>
      </c>
      <c r="CN25441" s="56" t="s">
        <v>213</v>
      </c>
      <c r="CO25441" s="52"/>
      <c r="CP25441" s="52"/>
      <c r="CQ25441" s="52"/>
      <c r="CR25441" s="52"/>
      <c r="CS25441" s="52"/>
      <c r="CT25441" s="52"/>
      <c r="CU25441" s="33"/>
      <c r="CV25441" s="33"/>
    </row>
    <row r="25442" spans="74:100">
      <c r="BV25442" s="62"/>
      <c r="BW25442" s="62"/>
      <c r="BX25442" s="62"/>
      <c r="BY25442" s="62"/>
      <c r="BZ25442" s="62"/>
      <c r="CA25442" s="62"/>
      <c r="CB25442" s="62"/>
      <c r="CC25442" s="62"/>
      <c r="CD25442" s="62"/>
      <c r="CE25442" s="62"/>
      <c r="CF25442" s="62"/>
      <c r="CL25442" s="56" t="s">
        <v>14291</v>
      </c>
      <c r="CM25442" s="56" t="s">
        <v>213</v>
      </c>
      <c r="CN25442" s="56" t="s">
        <v>213</v>
      </c>
      <c r="CO25442" s="52"/>
      <c r="CP25442" s="52"/>
      <c r="CQ25442" s="52"/>
      <c r="CR25442" s="52"/>
      <c r="CS25442" s="52"/>
      <c r="CT25442" s="52"/>
      <c r="CU25442" s="33"/>
      <c r="CV25442" s="33"/>
    </row>
    <row r="25443" spans="74:100">
      <c r="BV25443" s="62"/>
      <c r="BW25443" s="62"/>
      <c r="BX25443" s="62"/>
      <c r="BY25443" s="62"/>
      <c r="BZ25443" s="62"/>
      <c r="CA25443" s="62"/>
      <c r="CB25443" s="62"/>
      <c r="CC25443" s="62"/>
      <c r="CD25443" s="62"/>
      <c r="CE25443" s="62"/>
      <c r="CF25443" s="62"/>
      <c r="CL25443" s="56" t="s">
        <v>14292</v>
      </c>
      <c r="CM25443" s="56" t="s">
        <v>213</v>
      </c>
      <c r="CN25443" s="56" t="s">
        <v>213</v>
      </c>
      <c r="CO25443" s="52"/>
      <c r="CP25443" s="52"/>
      <c r="CQ25443" s="52"/>
      <c r="CR25443" s="52"/>
      <c r="CS25443" s="52"/>
      <c r="CT25443" s="52"/>
      <c r="CU25443" s="33"/>
      <c r="CV25443" s="33"/>
    </row>
    <row r="25444" spans="74:100">
      <c r="BV25444" s="62"/>
      <c r="BW25444" s="62"/>
      <c r="BX25444" s="62"/>
      <c r="BY25444" s="62"/>
      <c r="BZ25444" s="62"/>
      <c r="CA25444" s="62"/>
      <c r="CB25444" s="62"/>
      <c r="CC25444" s="62"/>
      <c r="CD25444" s="62"/>
      <c r="CE25444" s="62"/>
      <c r="CF25444" s="62"/>
      <c r="CL25444" s="56" t="s">
        <v>29924</v>
      </c>
      <c r="CM25444" s="56" t="s">
        <v>213</v>
      </c>
      <c r="CN25444" s="56" t="s">
        <v>213</v>
      </c>
      <c r="CO25444" s="52"/>
      <c r="CP25444" s="52"/>
      <c r="CQ25444" s="52"/>
      <c r="CR25444" s="52"/>
      <c r="CS25444" s="52"/>
      <c r="CT25444" s="52"/>
      <c r="CU25444" s="33"/>
      <c r="CV25444" s="33"/>
    </row>
    <row r="25445" spans="74:100">
      <c r="BV25445" s="62"/>
      <c r="BW25445" s="62"/>
      <c r="BX25445" s="62"/>
      <c r="BY25445" s="62"/>
      <c r="BZ25445" s="62"/>
      <c r="CA25445" s="62"/>
      <c r="CB25445" s="62"/>
      <c r="CC25445" s="62"/>
      <c r="CD25445" s="62"/>
      <c r="CE25445" s="62"/>
      <c r="CF25445" s="62"/>
      <c r="CL25445" s="56" t="s">
        <v>2286</v>
      </c>
      <c r="CM25445" s="56" t="s">
        <v>213</v>
      </c>
      <c r="CN25445" s="56" t="s">
        <v>213</v>
      </c>
      <c r="CO25445" s="52"/>
      <c r="CP25445" s="52"/>
      <c r="CQ25445" s="52"/>
      <c r="CR25445" s="52"/>
      <c r="CS25445" s="52"/>
      <c r="CT25445" s="52"/>
      <c r="CU25445" s="33"/>
      <c r="CV25445" s="33"/>
    </row>
    <row r="25446" spans="74:100">
      <c r="BV25446" s="62"/>
      <c r="BW25446" s="62"/>
      <c r="BX25446" s="62"/>
      <c r="BY25446" s="62"/>
      <c r="BZ25446" s="62"/>
      <c r="CA25446" s="62"/>
      <c r="CB25446" s="62"/>
      <c r="CC25446" s="62"/>
      <c r="CD25446" s="62"/>
      <c r="CE25446" s="62"/>
      <c r="CF25446" s="62"/>
      <c r="CL25446" s="56" t="s">
        <v>14286</v>
      </c>
      <c r="CM25446" s="56" t="s">
        <v>213</v>
      </c>
      <c r="CN25446" s="56" t="s">
        <v>213</v>
      </c>
      <c r="CO25446" s="52"/>
      <c r="CP25446" s="52"/>
      <c r="CQ25446" s="52"/>
      <c r="CR25446" s="52"/>
      <c r="CS25446" s="52"/>
      <c r="CT25446" s="52"/>
      <c r="CU25446" s="33"/>
      <c r="CV25446" s="33"/>
    </row>
    <row r="25447" spans="74:100">
      <c r="BV25447" s="62"/>
      <c r="BW25447" s="62"/>
      <c r="BX25447" s="62"/>
      <c r="BY25447" s="62"/>
      <c r="BZ25447" s="62"/>
      <c r="CA25447" s="62"/>
      <c r="CB25447" s="62"/>
      <c r="CC25447" s="62"/>
      <c r="CD25447" s="62"/>
      <c r="CE25447" s="62"/>
      <c r="CF25447" s="62"/>
      <c r="CL25447" s="56" t="s">
        <v>26225</v>
      </c>
      <c r="CM25447" s="56" t="s">
        <v>213</v>
      </c>
      <c r="CN25447" s="56" t="s">
        <v>213</v>
      </c>
      <c r="CO25447" s="52"/>
      <c r="CP25447" s="52"/>
      <c r="CQ25447" s="52"/>
      <c r="CR25447" s="52"/>
      <c r="CS25447" s="52"/>
      <c r="CT25447" s="52"/>
      <c r="CU25447" s="33"/>
      <c r="CV25447" s="33"/>
    </row>
    <row r="25448" spans="74:100">
      <c r="BV25448" s="62"/>
      <c r="BW25448" s="62"/>
      <c r="BX25448" s="62"/>
      <c r="BY25448" s="62"/>
      <c r="BZ25448" s="62"/>
      <c r="CA25448" s="62"/>
      <c r="CB25448" s="62"/>
      <c r="CC25448" s="62"/>
      <c r="CD25448" s="62"/>
      <c r="CE25448" s="62"/>
      <c r="CF25448" s="62"/>
      <c r="CL25448" s="56" t="s">
        <v>26226</v>
      </c>
      <c r="CM25448" s="56" t="s">
        <v>213</v>
      </c>
      <c r="CN25448" s="56" t="s">
        <v>213</v>
      </c>
      <c r="CO25448" s="52"/>
      <c r="CP25448" s="52"/>
      <c r="CQ25448" s="52"/>
      <c r="CR25448" s="52"/>
      <c r="CS25448" s="52"/>
      <c r="CT25448" s="52"/>
      <c r="CU25448" s="33"/>
      <c r="CV25448" s="33"/>
    </row>
    <row r="25449" spans="74:100">
      <c r="BV25449" s="62"/>
      <c r="BW25449" s="62"/>
      <c r="BX25449" s="62"/>
      <c r="BY25449" s="62"/>
      <c r="BZ25449" s="62"/>
      <c r="CA25449" s="62"/>
      <c r="CB25449" s="62"/>
      <c r="CC25449" s="62"/>
      <c r="CD25449" s="62"/>
      <c r="CE25449" s="62"/>
      <c r="CF25449" s="62"/>
      <c r="CL25449" s="56" t="s">
        <v>24399</v>
      </c>
      <c r="CM25449" s="56" t="s">
        <v>213</v>
      </c>
      <c r="CN25449" s="56" t="s">
        <v>213</v>
      </c>
      <c r="CO25449" s="52"/>
      <c r="CP25449" s="52"/>
      <c r="CQ25449" s="52"/>
      <c r="CR25449" s="52"/>
      <c r="CS25449" s="52"/>
      <c r="CT25449" s="52"/>
      <c r="CU25449" s="33"/>
      <c r="CV25449" s="33"/>
    </row>
    <row r="25450" spans="74:100">
      <c r="BV25450" s="62"/>
      <c r="BW25450" s="62"/>
      <c r="BX25450" s="62"/>
      <c r="BY25450" s="62"/>
      <c r="BZ25450" s="62"/>
      <c r="CA25450" s="62"/>
      <c r="CB25450" s="62"/>
      <c r="CC25450" s="62"/>
      <c r="CD25450" s="62"/>
      <c r="CE25450" s="62"/>
      <c r="CF25450" s="62"/>
      <c r="CL25450" s="56" t="s">
        <v>14294</v>
      </c>
      <c r="CM25450" s="56" t="s">
        <v>213</v>
      </c>
      <c r="CN25450" s="56" t="s">
        <v>213</v>
      </c>
      <c r="CO25450" s="52"/>
      <c r="CP25450" s="52"/>
      <c r="CQ25450" s="52"/>
      <c r="CR25450" s="52"/>
      <c r="CS25450" s="52"/>
      <c r="CT25450" s="52"/>
      <c r="CU25450" s="33"/>
      <c r="CV25450" s="33"/>
    </row>
    <row r="25451" spans="74:100">
      <c r="BV25451" s="62"/>
      <c r="BW25451" s="62"/>
      <c r="BX25451" s="62"/>
      <c r="BY25451" s="62"/>
      <c r="BZ25451" s="62"/>
      <c r="CA25451" s="62"/>
      <c r="CB25451" s="62"/>
      <c r="CC25451" s="62"/>
      <c r="CD25451" s="62"/>
      <c r="CE25451" s="62"/>
      <c r="CF25451" s="62"/>
      <c r="CL25451" s="56" t="s">
        <v>26227</v>
      </c>
      <c r="CM25451" s="56" t="s">
        <v>215</v>
      </c>
      <c r="CN25451" s="56" t="s">
        <v>215</v>
      </c>
      <c r="CO25451" s="52"/>
      <c r="CP25451" s="52"/>
      <c r="CQ25451" s="52"/>
      <c r="CR25451" s="52"/>
      <c r="CS25451" s="52"/>
      <c r="CT25451" s="52"/>
      <c r="CU25451" s="33"/>
      <c r="CV25451" s="33"/>
    </row>
    <row r="25452" spans="74:100">
      <c r="BV25452" s="62"/>
      <c r="BW25452" s="62"/>
      <c r="BX25452" s="62"/>
      <c r="BY25452" s="62"/>
      <c r="BZ25452" s="62"/>
      <c r="CA25452" s="62"/>
      <c r="CB25452" s="62"/>
      <c r="CC25452" s="62"/>
      <c r="CD25452" s="62"/>
      <c r="CE25452" s="62"/>
      <c r="CF25452" s="62"/>
      <c r="CL25452" s="56" t="s">
        <v>14301</v>
      </c>
      <c r="CM25452" s="56" t="s">
        <v>215</v>
      </c>
      <c r="CN25452" s="56" t="s">
        <v>215</v>
      </c>
      <c r="CO25452" s="52"/>
      <c r="CP25452" s="52"/>
      <c r="CQ25452" s="52"/>
      <c r="CR25452" s="52"/>
      <c r="CS25452" s="52"/>
      <c r="CT25452" s="52"/>
      <c r="CU25452" s="33"/>
      <c r="CV25452" s="33"/>
    </row>
    <row r="25453" spans="74:100">
      <c r="BV25453" s="62"/>
      <c r="BW25453" s="62"/>
      <c r="BX25453" s="62"/>
      <c r="BY25453" s="62"/>
      <c r="BZ25453" s="62"/>
      <c r="CA25453" s="62"/>
      <c r="CB25453" s="62"/>
      <c r="CC25453" s="62"/>
      <c r="CD25453" s="62"/>
      <c r="CE25453" s="62"/>
      <c r="CF25453" s="62"/>
      <c r="CL25453" s="56" t="s">
        <v>7760</v>
      </c>
      <c r="CM25453" s="56" t="s">
        <v>214</v>
      </c>
      <c r="CN25453" s="56" t="s">
        <v>214</v>
      </c>
      <c r="CO25453" s="52"/>
      <c r="CP25453" s="52"/>
      <c r="CQ25453" s="52"/>
      <c r="CR25453" s="52"/>
      <c r="CS25453" s="52"/>
      <c r="CT25453" s="52"/>
      <c r="CU25453" s="33"/>
      <c r="CV25453" s="33"/>
    </row>
    <row r="25454" spans="74:100">
      <c r="BV25454" s="62"/>
      <c r="BW25454" s="62"/>
      <c r="BX25454" s="62"/>
      <c r="BY25454" s="62"/>
      <c r="BZ25454" s="62"/>
      <c r="CA25454" s="62"/>
      <c r="CB25454" s="62"/>
      <c r="CC25454" s="62"/>
      <c r="CD25454" s="62"/>
      <c r="CE25454" s="62"/>
      <c r="CF25454" s="62"/>
      <c r="CL25454" s="56" t="s">
        <v>7766</v>
      </c>
      <c r="CM25454" s="56" t="s">
        <v>214</v>
      </c>
      <c r="CN25454" s="56" t="s">
        <v>214</v>
      </c>
      <c r="CO25454" s="52"/>
      <c r="CP25454" s="52"/>
      <c r="CQ25454" s="52"/>
      <c r="CR25454" s="52"/>
      <c r="CS25454" s="52"/>
      <c r="CT25454" s="52"/>
      <c r="CU25454" s="33"/>
      <c r="CV25454" s="33"/>
    </row>
    <row r="25455" spans="74:100">
      <c r="BV25455" s="62"/>
      <c r="BW25455" s="62"/>
      <c r="BX25455" s="62"/>
      <c r="BY25455" s="62"/>
      <c r="BZ25455" s="62"/>
      <c r="CA25455" s="62"/>
      <c r="CB25455" s="62"/>
      <c r="CC25455" s="62"/>
      <c r="CD25455" s="62"/>
      <c r="CE25455" s="62"/>
      <c r="CF25455" s="62"/>
      <c r="CL25455" s="56" t="s">
        <v>26228</v>
      </c>
      <c r="CM25455" s="56" t="s">
        <v>214</v>
      </c>
      <c r="CN25455" s="56" t="s">
        <v>214</v>
      </c>
      <c r="CO25455" s="52"/>
      <c r="CP25455" s="52"/>
      <c r="CQ25455" s="52"/>
      <c r="CR25455" s="52"/>
      <c r="CS25455" s="52"/>
      <c r="CT25455" s="52"/>
      <c r="CU25455" s="33"/>
      <c r="CV25455" s="33"/>
    </row>
    <row r="25456" spans="74:100">
      <c r="BV25456" s="62"/>
      <c r="BW25456" s="62"/>
      <c r="BX25456" s="62"/>
      <c r="BY25456" s="62"/>
      <c r="BZ25456" s="62"/>
      <c r="CA25456" s="62"/>
      <c r="CB25456" s="62"/>
      <c r="CC25456" s="62"/>
      <c r="CD25456" s="62"/>
      <c r="CE25456" s="62"/>
      <c r="CF25456" s="62"/>
      <c r="CL25456" s="56" t="s">
        <v>7767</v>
      </c>
      <c r="CM25456" s="56" t="s">
        <v>214</v>
      </c>
      <c r="CN25456" s="56" t="s">
        <v>214</v>
      </c>
      <c r="CO25456" s="52"/>
      <c r="CP25456" s="52"/>
      <c r="CQ25456" s="52"/>
      <c r="CR25456" s="52"/>
      <c r="CS25456" s="52"/>
      <c r="CT25456" s="52"/>
      <c r="CU25456" s="33"/>
      <c r="CV25456" s="33"/>
    </row>
    <row r="25457" spans="74:100">
      <c r="BV25457" s="62"/>
      <c r="BW25457" s="62"/>
      <c r="BX25457" s="62"/>
      <c r="BY25457" s="62"/>
      <c r="BZ25457" s="62"/>
      <c r="CA25457" s="62"/>
      <c r="CB25457" s="62"/>
      <c r="CC25457" s="62"/>
      <c r="CD25457" s="62"/>
      <c r="CE25457" s="62"/>
      <c r="CF25457" s="62"/>
      <c r="CL25457" s="56" t="s">
        <v>24400</v>
      </c>
      <c r="CM25457" s="56" t="s">
        <v>214</v>
      </c>
      <c r="CN25457" s="56" t="s">
        <v>214</v>
      </c>
      <c r="CO25457" s="52"/>
      <c r="CP25457" s="52"/>
      <c r="CQ25457" s="52"/>
      <c r="CR25457" s="52"/>
      <c r="CS25457" s="52"/>
      <c r="CT25457" s="52"/>
      <c r="CU25457" s="33"/>
      <c r="CV25457" s="33"/>
    </row>
    <row r="25458" spans="74:100">
      <c r="BV25458" s="62"/>
      <c r="BW25458" s="62"/>
      <c r="BX25458" s="62"/>
      <c r="BY25458" s="62"/>
      <c r="BZ25458" s="62"/>
      <c r="CA25458" s="62"/>
      <c r="CB25458" s="62"/>
      <c r="CC25458" s="62"/>
      <c r="CD25458" s="62"/>
      <c r="CE25458" s="62"/>
      <c r="CF25458" s="62"/>
      <c r="CL25458" s="56" t="s">
        <v>7761</v>
      </c>
      <c r="CM25458" s="56" t="s">
        <v>214</v>
      </c>
      <c r="CN25458" s="56" t="s">
        <v>214</v>
      </c>
      <c r="CO25458" s="52"/>
      <c r="CP25458" s="52"/>
      <c r="CQ25458" s="52"/>
      <c r="CR25458" s="52"/>
      <c r="CS25458" s="52"/>
      <c r="CT25458" s="52"/>
      <c r="CU25458" s="33"/>
      <c r="CV25458" s="33"/>
    </row>
    <row r="25459" spans="74:100">
      <c r="BV25459" s="62"/>
      <c r="BW25459" s="62"/>
      <c r="BX25459" s="62"/>
      <c r="BY25459" s="62"/>
      <c r="BZ25459" s="62"/>
      <c r="CA25459" s="62"/>
      <c r="CB25459" s="62"/>
      <c r="CC25459" s="62"/>
      <c r="CD25459" s="62"/>
      <c r="CE25459" s="62"/>
      <c r="CF25459" s="62"/>
      <c r="CL25459" s="56" t="s">
        <v>7768</v>
      </c>
      <c r="CM25459" s="56" t="s">
        <v>214</v>
      </c>
      <c r="CN25459" s="56" t="s">
        <v>214</v>
      </c>
      <c r="CO25459" s="52"/>
      <c r="CP25459" s="52"/>
      <c r="CQ25459" s="52"/>
      <c r="CR25459" s="52"/>
      <c r="CS25459" s="52"/>
      <c r="CT25459" s="52"/>
      <c r="CU25459" s="33"/>
      <c r="CV25459" s="33"/>
    </row>
    <row r="25460" spans="74:100">
      <c r="BV25460" s="62"/>
      <c r="BW25460" s="62"/>
      <c r="BX25460" s="62"/>
      <c r="BY25460" s="62"/>
      <c r="BZ25460" s="62"/>
      <c r="CA25460" s="62"/>
      <c r="CB25460" s="62"/>
      <c r="CC25460" s="62"/>
      <c r="CD25460" s="62"/>
      <c r="CE25460" s="62"/>
      <c r="CF25460" s="62"/>
      <c r="CL25460" s="56" t="s">
        <v>7769</v>
      </c>
      <c r="CM25460" s="56" t="s">
        <v>214</v>
      </c>
      <c r="CN25460" s="56" t="s">
        <v>214</v>
      </c>
      <c r="CO25460" s="52"/>
      <c r="CP25460" s="52"/>
      <c r="CQ25460" s="52"/>
      <c r="CR25460" s="52"/>
      <c r="CS25460" s="52"/>
      <c r="CT25460" s="52"/>
      <c r="CU25460" s="33"/>
      <c r="CV25460" s="33"/>
    </row>
    <row r="25461" spans="74:100">
      <c r="BV25461" s="62"/>
      <c r="BW25461" s="62"/>
      <c r="BX25461" s="62"/>
      <c r="BY25461" s="62"/>
      <c r="BZ25461" s="62"/>
      <c r="CA25461" s="62"/>
      <c r="CB25461" s="62"/>
      <c r="CC25461" s="62"/>
      <c r="CD25461" s="62"/>
      <c r="CE25461" s="62"/>
      <c r="CF25461" s="62"/>
      <c r="CL25461" s="56" t="s">
        <v>7770</v>
      </c>
      <c r="CM25461" s="56" t="s">
        <v>214</v>
      </c>
      <c r="CN25461" s="56" t="s">
        <v>214</v>
      </c>
      <c r="CO25461" s="52"/>
      <c r="CP25461" s="52"/>
      <c r="CQ25461" s="52"/>
      <c r="CR25461" s="52"/>
      <c r="CS25461" s="52"/>
      <c r="CT25461" s="52"/>
      <c r="CU25461" s="33"/>
      <c r="CV25461" s="33"/>
    </row>
    <row r="25462" spans="74:100">
      <c r="BV25462" s="62"/>
      <c r="BW25462" s="62"/>
      <c r="BX25462" s="62"/>
      <c r="BY25462" s="62"/>
      <c r="BZ25462" s="62"/>
      <c r="CA25462" s="62"/>
      <c r="CB25462" s="62"/>
      <c r="CC25462" s="62"/>
      <c r="CD25462" s="62"/>
      <c r="CE25462" s="62"/>
      <c r="CF25462" s="62"/>
      <c r="CL25462" s="56" t="s">
        <v>7762</v>
      </c>
      <c r="CM25462" s="56" t="s">
        <v>214</v>
      </c>
      <c r="CN25462" s="56" t="s">
        <v>214</v>
      </c>
      <c r="CO25462" s="52"/>
      <c r="CP25462" s="52"/>
      <c r="CQ25462" s="52"/>
      <c r="CR25462" s="52"/>
      <c r="CS25462" s="52"/>
      <c r="CT25462" s="52"/>
      <c r="CU25462" s="33"/>
      <c r="CV25462" s="33"/>
    </row>
    <row r="25463" spans="74:100">
      <c r="BV25463" s="62"/>
      <c r="BW25463" s="62"/>
      <c r="BX25463" s="62"/>
      <c r="BY25463" s="62"/>
      <c r="BZ25463" s="62"/>
      <c r="CA25463" s="62"/>
      <c r="CB25463" s="62"/>
      <c r="CC25463" s="62"/>
      <c r="CD25463" s="62"/>
      <c r="CE25463" s="62"/>
      <c r="CF25463" s="62"/>
      <c r="CL25463" s="56" t="s">
        <v>7763</v>
      </c>
      <c r="CM25463" s="56" t="s">
        <v>214</v>
      </c>
      <c r="CN25463" s="56" t="s">
        <v>214</v>
      </c>
      <c r="CO25463" s="52"/>
      <c r="CP25463" s="52"/>
      <c r="CQ25463" s="52"/>
      <c r="CR25463" s="52"/>
      <c r="CS25463" s="52"/>
      <c r="CT25463" s="52"/>
      <c r="CU25463" s="33"/>
      <c r="CV25463" s="33"/>
    </row>
    <row r="25464" spans="74:100">
      <c r="BV25464" s="62"/>
      <c r="BW25464" s="62"/>
      <c r="BX25464" s="62"/>
      <c r="BY25464" s="62"/>
      <c r="BZ25464" s="62"/>
      <c r="CA25464" s="62"/>
      <c r="CB25464" s="62"/>
      <c r="CC25464" s="62"/>
      <c r="CD25464" s="62"/>
      <c r="CE25464" s="62"/>
      <c r="CF25464" s="62"/>
      <c r="CL25464" s="56" t="s">
        <v>26229</v>
      </c>
      <c r="CM25464" s="56" t="s">
        <v>216</v>
      </c>
      <c r="CN25464" s="56" t="s">
        <v>216</v>
      </c>
      <c r="CO25464" s="52"/>
      <c r="CP25464" s="52"/>
      <c r="CQ25464" s="52"/>
      <c r="CR25464" s="52"/>
      <c r="CS25464" s="52"/>
      <c r="CT25464" s="52"/>
      <c r="CU25464" s="33"/>
      <c r="CV25464" s="33"/>
    </row>
    <row r="25465" spans="74:100">
      <c r="BV25465" s="62"/>
      <c r="BW25465" s="62"/>
      <c r="BX25465" s="62"/>
      <c r="BY25465" s="62"/>
      <c r="BZ25465" s="62"/>
      <c r="CA25465" s="62"/>
      <c r="CB25465" s="62"/>
      <c r="CC25465" s="62"/>
      <c r="CD25465" s="62"/>
      <c r="CE25465" s="62"/>
      <c r="CF25465" s="62"/>
      <c r="CL25465" s="56" t="s">
        <v>26230</v>
      </c>
      <c r="CM25465" s="56" t="s">
        <v>216</v>
      </c>
      <c r="CN25465" s="56" t="s">
        <v>216</v>
      </c>
      <c r="CO25465" s="52"/>
      <c r="CP25465" s="52"/>
      <c r="CQ25465" s="52"/>
      <c r="CR25465" s="52"/>
      <c r="CS25465" s="52"/>
      <c r="CT25465" s="52"/>
      <c r="CU25465" s="33"/>
      <c r="CV25465" s="33"/>
    </row>
    <row r="25466" spans="74:100">
      <c r="BV25466" s="62"/>
      <c r="BW25466" s="62"/>
      <c r="BX25466" s="62"/>
      <c r="BY25466" s="62"/>
      <c r="BZ25466" s="62"/>
      <c r="CA25466" s="62"/>
      <c r="CB25466" s="62"/>
      <c r="CC25466" s="62"/>
      <c r="CD25466" s="62"/>
      <c r="CE25466" s="62"/>
      <c r="CF25466" s="62"/>
      <c r="CL25466" s="56" t="s">
        <v>2291</v>
      </c>
      <c r="CM25466" s="56" t="s">
        <v>216</v>
      </c>
      <c r="CN25466" s="56" t="s">
        <v>216</v>
      </c>
      <c r="CO25466" s="52"/>
      <c r="CP25466" s="52"/>
      <c r="CQ25466" s="52"/>
      <c r="CR25466" s="52"/>
      <c r="CS25466" s="52"/>
      <c r="CT25466" s="52"/>
      <c r="CU25466" s="33"/>
      <c r="CV25466" s="33"/>
    </row>
    <row r="25467" spans="74:100">
      <c r="BV25467" s="62"/>
      <c r="BW25467" s="62"/>
      <c r="BX25467" s="62"/>
      <c r="BY25467" s="62"/>
      <c r="BZ25467" s="62"/>
      <c r="CA25467" s="62"/>
      <c r="CB25467" s="62"/>
      <c r="CC25467" s="62"/>
      <c r="CD25467" s="62"/>
      <c r="CE25467" s="62"/>
      <c r="CF25467" s="62"/>
      <c r="CL25467" s="56" t="s">
        <v>14336</v>
      </c>
      <c r="CM25467" s="56" t="s">
        <v>216</v>
      </c>
      <c r="CN25467" s="56" t="s">
        <v>216</v>
      </c>
      <c r="CO25467" s="52"/>
      <c r="CP25467" s="52"/>
      <c r="CQ25467" s="52"/>
      <c r="CR25467" s="52"/>
      <c r="CS25467" s="52"/>
      <c r="CT25467" s="52"/>
      <c r="CU25467" s="33"/>
      <c r="CV25467" s="33"/>
    </row>
    <row r="25468" spans="74:100">
      <c r="BV25468" s="62"/>
      <c r="BW25468" s="62"/>
      <c r="BX25468" s="62"/>
      <c r="BY25468" s="62"/>
      <c r="BZ25468" s="62"/>
      <c r="CA25468" s="62"/>
      <c r="CB25468" s="62"/>
      <c r="CC25468" s="62"/>
      <c r="CD25468" s="62"/>
      <c r="CE25468" s="62"/>
      <c r="CF25468" s="62"/>
      <c r="CL25468" s="56" t="s">
        <v>14337</v>
      </c>
      <c r="CM25468" s="56" t="s">
        <v>215</v>
      </c>
      <c r="CN25468" s="56" t="s">
        <v>215</v>
      </c>
      <c r="CO25468" s="52"/>
      <c r="CP25468" s="52"/>
      <c r="CQ25468" s="52"/>
      <c r="CR25468" s="52"/>
      <c r="CS25468" s="52"/>
      <c r="CT25468" s="52"/>
      <c r="CU25468" s="33"/>
      <c r="CV25468" s="33"/>
    </row>
    <row r="25469" spans="74:100">
      <c r="BV25469" s="62"/>
      <c r="BW25469" s="62"/>
      <c r="BX25469" s="62"/>
      <c r="BY25469" s="62"/>
      <c r="BZ25469" s="62"/>
      <c r="CA25469" s="62"/>
      <c r="CB25469" s="62"/>
      <c r="CC25469" s="62"/>
      <c r="CD25469" s="62"/>
      <c r="CE25469" s="62"/>
      <c r="CF25469" s="62"/>
      <c r="CL25469" s="56" t="s">
        <v>14302</v>
      </c>
      <c r="CM25469" s="56" t="s">
        <v>215</v>
      </c>
      <c r="CN25469" s="56" t="s">
        <v>215</v>
      </c>
      <c r="CO25469" s="52"/>
      <c r="CP25469" s="52"/>
      <c r="CQ25469" s="52"/>
      <c r="CR25469" s="52"/>
      <c r="CS25469" s="52"/>
      <c r="CT25469" s="52"/>
      <c r="CU25469" s="33"/>
      <c r="CV25469" s="33"/>
    </row>
    <row r="25470" spans="74:100">
      <c r="BV25470" s="62"/>
      <c r="BW25470" s="62"/>
      <c r="BX25470" s="62"/>
      <c r="BY25470" s="62"/>
      <c r="BZ25470" s="62"/>
      <c r="CA25470" s="62"/>
      <c r="CB25470" s="62"/>
      <c r="CC25470" s="62"/>
      <c r="CD25470" s="62"/>
      <c r="CE25470" s="62"/>
      <c r="CF25470" s="62"/>
      <c r="CL25470" s="56" t="s">
        <v>14302</v>
      </c>
      <c r="CM25470" s="56" t="s">
        <v>216</v>
      </c>
      <c r="CN25470" s="56" t="s">
        <v>216</v>
      </c>
      <c r="CO25470" s="52"/>
      <c r="CP25470" s="52"/>
      <c r="CQ25470" s="52"/>
      <c r="CR25470" s="52"/>
      <c r="CS25470" s="52"/>
      <c r="CT25470" s="52"/>
      <c r="CU25470" s="33"/>
      <c r="CV25470" s="33"/>
    </row>
    <row r="25471" spans="74:100">
      <c r="BV25471" s="62"/>
      <c r="BW25471" s="62"/>
      <c r="BX25471" s="62"/>
      <c r="BY25471" s="62"/>
      <c r="BZ25471" s="62"/>
      <c r="CA25471" s="62"/>
      <c r="CB25471" s="62"/>
      <c r="CC25471" s="62"/>
      <c r="CD25471" s="62"/>
      <c r="CE25471" s="62"/>
      <c r="CF25471" s="62"/>
      <c r="CL25471" s="56" t="s">
        <v>26231</v>
      </c>
      <c r="CM25471" s="56" t="s">
        <v>215</v>
      </c>
      <c r="CN25471" s="56" t="s">
        <v>215</v>
      </c>
      <c r="CO25471" s="52"/>
      <c r="CP25471" s="52"/>
      <c r="CQ25471" s="52"/>
      <c r="CR25471" s="52"/>
      <c r="CS25471" s="52"/>
      <c r="CT25471" s="52"/>
      <c r="CU25471" s="33"/>
      <c r="CV25471" s="33"/>
    </row>
    <row r="25472" spans="74:100">
      <c r="BV25472" s="62"/>
      <c r="BW25472" s="62"/>
      <c r="BX25472" s="62"/>
      <c r="BY25472" s="62"/>
      <c r="BZ25472" s="62"/>
      <c r="CA25472" s="62"/>
      <c r="CB25472" s="62"/>
      <c r="CC25472" s="62"/>
      <c r="CD25472" s="62"/>
      <c r="CE25472" s="62"/>
      <c r="CF25472" s="62"/>
      <c r="CL25472" s="56" t="s">
        <v>14303</v>
      </c>
      <c r="CM25472" s="56" t="s">
        <v>215</v>
      </c>
      <c r="CN25472" s="56" t="s">
        <v>215</v>
      </c>
      <c r="CO25472" s="52"/>
      <c r="CP25472" s="52"/>
      <c r="CQ25472" s="52"/>
      <c r="CR25472" s="52"/>
      <c r="CS25472" s="52"/>
      <c r="CT25472" s="52"/>
      <c r="CU25472" s="33"/>
      <c r="CV25472" s="33"/>
    </row>
    <row r="25473" spans="74:100">
      <c r="BV25473" s="62"/>
      <c r="BW25473" s="62"/>
      <c r="BX25473" s="62"/>
      <c r="BY25473" s="62"/>
      <c r="BZ25473" s="62"/>
      <c r="CA25473" s="62"/>
      <c r="CB25473" s="62"/>
      <c r="CC25473" s="62"/>
      <c r="CD25473" s="62"/>
      <c r="CE25473" s="62"/>
      <c r="CF25473" s="62"/>
      <c r="CL25473" s="56" t="s">
        <v>24401</v>
      </c>
      <c r="CM25473" s="56" t="s">
        <v>215</v>
      </c>
      <c r="CN25473" s="56" t="s">
        <v>215</v>
      </c>
      <c r="CO25473" s="52"/>
      <c r="CP25473" s="52"/>
      <c r="CQ25473" s="52"/>
      <c r="CR25473" s="52"/>
      <c r="CS25473" s="52"/>
      <c r="CT25473" s="52"/>
      <c r="CU25473" s="33"/>
      <c r="CV25473" s="33"/>
    </row>
    <row r="25474" spans="74:100">
      <c r="BV25474" s="62"/>
      <c r="BW25474" s="62"/>
      <c r="BX25474" s="62"/>
      <c r="BY25474" s="62"/>
      <c r="BZ25474" s="62"/>
      <c r="CA25474" s="62"/>
      <c r="CB25474" s="62"/>
      <c r="CC25474" s="62"/>
      <c r="CD25474" s="62"/>
      <c r="CE25474" s="62"/>
      <c r="CF25474" s="62"/>
      <c r="CL25474" s="56" t="s">
        <v>14344</v>
      </c>
      <c r="CM25474" s="56" t="s">
        <v>215</v>
      </c>
      <c r="CN25474" s="56" t="s">
        <v>215</v>
      </c>
      <c r="CO25474" s="52"/>
      <c r="CP25474" s="52"/>
      <c r="CQ25474" s="52"/>
      <c r="CR25474" s="52"/>
      <c r="CS25474" s="52"/>
      <c r="CT25474" s="52"/>
      <c r="CU25474" s="33"/>
      <c r="CV25474" s="33"/>
    </row>
    <row r="25475" spans="74:100">
      <c r="BV25475" s="62"/>
      <c r="BW25475" s="62"/>
      <c r="BX25475" s="62"/>
      <c r="BY25475" s="62"/>
      <c r="BZ25475" s="62"/>
      <c r="CA25475" s="62"/>
      <c r="CB25475" s="62"/>
      <c r="CC25475" s="62"/>
      <c r="CD25475" s="62"/>
      <c r="CE25475" s="62"/>
      <c r="CF25475" s="62"/>
      <c r="CL25475" s="56" t="s">
        <v>26232</v>
      </c>
      <c r="CM25475" s="56" t="s">
        <v>216</v>
      </c>
      <c r="CN25475" s="56" t="s">
        <v>216</v>
      </c>
      <c r="CO25475" s="52"/>
      <c r="CP25475" s="52"/>
      <c r="CQ25475" s="52"/>
      <c r="CR25475" s="52"/>
      <c r="CS25475" s="52"/>
      <c r="CT25475" s="52"/>
      <c r="CU25475" s="33"/>
      <c r="CV25475" s="33"/>
    </row>
    <row r="25476" spans="74:100">
      <c r="BV25476" s="62"/>
      <c r="BW25476" s="62"/>
      <c r="BX25476" s="62"/>
      <c r="BY25476" s="62"/>
      <c r="BZ25476" s="62"/>
      <c r="CA25476" s="62"/>
      <c r="CB25476" s="62"/>
      <c r="CC25476" s="62"/>
      <c r="CD25476" s="62"/>
      <c r="CE25476" s="62"/>
      <c r="CF25476" s="62"/>
      <c r="CL25476" s="35" t="s">
        <v>14322</v>
      </c>
      <c r="CM25476" s="35" t="s">
        <v>217</v>
      </c>
      <c r="CN25476" s="35" t="s">
        <v>217</v>
      </c>
      <c r="CO25476" s="52"/>
      <c r="CP25476" s="52"/>
      <c r="CQ25476" s="52"/>
      <c r="CR25476" s="52"/>
      <c r="CS25476" s="52"/>
      <c r="CT25476" s="52"/>
      <c r="CU25476" s="33"/>
      <c r="CV25476" s="33"/>
    </row>
    <row r="25477" spans="74:100">
      <c r="BV25477" s="62"/>
      <c r="BW25477" s="62"/>
      <c r="BX25477" s="62"/>
      <c r="BY25477" s="62"/>
      <c r="BZ25477" s="62"/>
      <c r="CA25477" s="62"/>
      <c r="CB25477" s="62"/>
      <c r="CC25477" s="62"/>
      <c r="CD25477" s="62"/>
      <c r="CE25477" s="62"/>
      <c r="CF25477" s="62"/>
      <c r="CL25477" s="35" t="s">
        <v>14324</v>
      </c>
      <c r="CM25477" s="35" t="s">
        <v>217</v>
      </c>
      <c r="CN25477" s="35" t="s">
        <v>217</v>
      </c>
      <c r="CO25477" s="52"/>
      <c r="CP25477" s="52"/>
      <c r="CQ25477" s="52"/>
      <c r="CR25477" s="52"/>
      <c r="CS25477" s="52"/>
      <c r="CT25477" s="52"/>
      <c r="CU25477" s="33"/>
      <c r="CV25477" s="33"/>
    </row>
    <row r="25478" spans="74:100">
      <c r="BV25478" s="62"/>
      <c r="BW25478" s="62"/>
      <c r="BX25478" s="62"/>
      <c r="BY25478" s="62"/>
      <c r="BZ25478" s="62"/>
      <c r="CA25478" s="62"/>
      <c r="CB25478" s="62"/>
      <c r="CC25478" s="62"/>
      <c r="CD25478" s="62"/>
      <c r="CE25478" s="62"/>
      <c r="CF25478" s="62"/>
      <c r="CL25478" s="56" t="s">
        <v>26233</v>
      </c>
      <c r="CM25478" s="56" t="s">
        <v>215</v>
      </c>
      <c r="CN25478" s="56" t="s">
        <v>215</v>
      </c>
      <c r="CO25478" s="52"/>
      <c r="CP25478" s="52"/>
      <c r="CQ25478" s="52"/>
      <c r="CR25478" s="52"/>
      <c r="CS25478" s="52"/>
      <c r="CT25478" s="52"/>
      <c r="CU25478" s="33"/>
      <c r="CV25478" s="33"/>
    </row>
    <row r="25479" spans="74:100">
      <c r="BV25479" s="62"/>
      <c r="BW25479" s="62"/>
      <c r="BX25479" s="62"/>
      <c r="BY25479" s="62"/>
      <c r="BZ25479" s="62"/>
      <c r="CA25479" s="62"/>
      <c r="CB25479" s="62"/>
      <c r="CC25479" s="62"/>
      <c r="CD25479" s="62"/>
      <c r="CE25479" s="62"/>
      <c r="CF25479" s="62"/>
      <c r="CL25479" s="56" t="s">
        <v>26234</v>
      </c>
      <c r="CM25479" s="56" t="s">
        <v>215</v>
      </c>
      <c r="CN25479" s="56" t="s">
        <v>215</v>
      </c>
      <c r="CO25479" s="52"/>
      <c r="CP25479" s="52"/>
      <c r="CQ25479" s="52"/>
      <c r="CR25479" s="52"/>
      <c r="CS25479" s="52"/>
      <c r="CT25479" s="52"/>
      <c r="CU25479" s="33"/>
      <c r="CV25479" s="33"/>
    </row>
    <row r="25480" spans="74:100">
      <c r="BV25480" s="62"/>
      <c r="BW25480" s="62"/>
      <c r="BX25480" s="62"/>
      <c r="BY25480" s="62"/>
      <c r="BZ25480" s="62"/>
      <c r="CA25480" s="62"/>
      <c r="CB25480" s="62"/>
      <c r="CC25480" s="62"/>
      <c r="CD25480" s="62"/>
      <c r="CE25480" s="62"/>
      <c r="CF25480" s="62"/>
      <c r="CL25480" s="56" t="s">
        <v>7771</v>
      </c>
      <c r="CM25480" s="56" t="s">
        <v>214</v>
      </c>
      <c r="CN25480" s="56" t="s">
        <v>214</v>
      </c>
      <c r="CO25480" s="52"/>
      <c r="CP25480" s="52"/>
      <c r="CQ25480" s="52"/>
      <c r="CR25480" s="52"/>
      <c r="CS25480" s="52"/>
      <c r="CT25480" s="52"/>
      <c r="CU25480" s="33"/>
      <c r="CV25480" s="33"/>
    </row>
    <row r="25481" spans="74:100">
      <c r="BV25481" s="62"/>
      <c r="BW25481" s="62"/>
      <c r="BX25481" s="62"/>
      <c r="BY25481" s="62"/>
      <c r="BZ25481" s="62"/>
      <c r="CA25481" s="62"/>
      <c r="CB25481" s="62"/>
      <c r="CC25481" s="62"/>
      <c r="CD25481" s="62"/>
      <c r="CE25481" s="62"/>
      <c r="CF25481" s="62"/>
      <c r="CL25481" s="56" t="s">
        <v>7772</v>
      </c>
      <c r="CM25481" s="56" t="s">
        <v>214</v>
      </c>
      <c r="CN25481" s="56" t="s">
        <v>214</v>
      </c>
      <c r="CO25481" s="52"/>
      <c r="CP25481" s="52"/>
      <c r="CQ25481" s="52"/>
      <c r="CR25481" s="52"/>
      <c r="CS25481" s="52"/>
      <c r="CT25481" s="52"/>
      <c r="CU25481" s="33"/>
      <c r="CV25481" s="33"/>
    </row>
    <row r="25482" spans="74:100">
      <c r="BV25482" s="62"/>
      <c r="BW25482" s="62"/>
      <c r="BX25482" s="62"/>
      <c r="BY25482" s="62"/>
      <c r="BZ25482" s="62"/>
      <c r="CA25482" s="62"/>
      <c r="CB25482" s="62"/>
      <c r="CC25482" s="62"/>
      <c r="CD25482" s="62"/>
      <c r="CE25482" s="62"/>
      <c r="CF25482" s="62"/>
      <c r="CL25482" s="56" t="s">
        <v>7764</v>
      </c>
      <c r="CM25482" s="56" t="s">
        <v>214</v>
      </c>
      <c r="CN25482" s="56" t="s">
        <v>214</v>
      </c>
      <c r="CO25482" s="52"/>
      <c r="CP25482" s="52"/>
      <c r="CQ25482" s="52"/>
      <c r="CR25482" s="52"/>
      <c r="CS25482" s="52"/>
      <c r="CT25482" s="52"/>
      <c r="CU25482" s="33"/>
      <c r="CV25482" s="33"/>
    </row>
    <row r="25483" spans="74:100">
      <c r="BV25483" s="62"/>
      <c r="BW25483" s="62"/>
      <c r="BX25483" s="62"/>
      <c r="BY25483" s="62"/>
      <c r="BZ25483" s="62"/>
      <c r="CA25483" s="62"/>
      <c r="CB25483" s="62"/>
      <c r="CC25483" s="62"/>
      <c r="CD25483" s="62"/>
      <c r="CE25483" s="62"/>
      <c r="CF25483" s="62"/>
      <c r="CL25483" s="56" t="s">
        <v>7773</v>
      </c>
      <c r="CM25483" s="56" t="s">
        <v>214</v>
      </c>
      <c r="CN25483" s="56" t="s">
        <v>214</v>
      </c>
      <c r="CO25483" s="52"/>
      <c r="CP25483" s="52"/>
      <c r="CQ25483" s="52"/>
      <c r="CR25483" s="52"/>
      <c r="CS25483" s="52"/>
      <c r="CT25483" s="52"/>
      <c r="CU25483" s="33"/>
      <c r="CV25483" s="33"/>
    </row>
    <row r="25484" spans="74:100">
      <c r="BV25484" s="62"/>
      <c r="BW25484" s="62"/>
      <c r="BX25484" s="62"/>
      <c r="BY25484" s="62"/>
      <c r="BZ25484" s="62"/>
      <c r="CA25484" s="62"/>
      <c r="CB25484" s="62"/>
      <c r="CC25484" s="62"/>
      <c r="CD25484" s="62"/>
      <c r="CE25484" s="62"/>
      <c r="CF25484" s="62"/>
      <c r="CL25484" s="56" t="s">
        <v>7776</v>
      </c>
      <c r="CM25484" s="56" t="s">
        <v>214</v>
      </c>
      <c r="CN25484" s="56" t="s">
        <v>214</v>
      </c>
      <c r="CO25484" s="52"/>
      <c r="CP25484" s="52"/>
      <c r="CQ25484" s="52"/>
      <c r="CR25484" s="52"/>
      <c r="CS25484" s="52"/>
      <c r="CT25484" s="52"/>
      <c r="CU25484" s="33"/>
      <c r="CV25484" s="33"/>
    </row>
    <row r="25485" spans="74:100">
      <c r="BV25485" s="62"/>
      <c r="BW25485" s="62"/>
      <c r="BX25485" s="62"/>
      <c r="BY25485" s="62"/>
      <c r="BZ25485" s="62"/>
      <c r="CA25485" s="62"/>
      <c r="CB25485" s="62"/>
      <c r="CC25485" s="62"/>
      <c r="CD25485" s="62"/>
      <c r="CE25485" s="62"/>
      <c r="CF25485" s="62"/>
      <c r="CL25485" s="56" t="s">
        <v>26235</v>
      </c>
      <c r="CM25485" s="56" t="s">
        <v>215</v>
      </c>
      <c r="CN25485" s="56" t="s">
        <v>215</v>
      </c>
      <c r="CO25485" s="52"/>
      <c r="CP25485" s="52"/>
      <c r="CQ25485" s="52"/>
      <c r="CR25485" s="52"/>
      <c r="CS25485" s="52"/>
      <c r="CT25485" s="52"/>
      <c r="CU25485" s="33"/>
      <c r="CV25485" s="33"/>
    </row>
    <row r="25486" spans="74:100">
      <c r="BV25486" s="62"/>
      <c r="BW25486" s="62"/>
      <c r="BX25486" s="62"/>
      <c r="BY25486" s="62"/>
      <c r="BZ25486" s="62"/>
      <c r="CA25486" s="62"/>
      <c r="CB25486" s="62"/>
      <c r="CC25486" s="62"/>
      <c r="CD25486" s="62"/>
      <c r="CE25486" s="62"/>
      <c r="CF25486" s="62"/>
      <c r="CL25486" s="56" t="s">
        <v>14304</v>
      </c>
      <c r="CM25486" s="56" t="s">
        <v>215</v>
      </c>
      <c r="CN25486" s="56" t="s">
        <v>215</v>
      </c>
      <c r="CO25486" s="52"/>
      <c r="CP25486" s="52"/>
      <c r="CQ25486" s="52"/>
      <c r="CR25486" s="52"/>
      <c r="CS25486" s="52"/>
      <c r="CT25486" s="52"/>
      <c r="CU25486" s="33"/>
      <c r="CV25486" s="33"/>
    </row>
    <row r="25487" spans="74:100">
      <c r="BV25487" s="62"/>
      <c r="BW25487" s="62"/>
      <c r="BX25487" s="62"/>
      <c r="BY25487" s="62"/>
      <c r="BZ25487" s="62"/>
      <c r="CA25487" s="62"/>
      <c r="CB25487" s="62"/>
      <c r="CC25487" s="62"/>
      <c r="CD25487" s="62"/>
      <c r="CE25487" s="62"/>
      <c r="CF25487" s="62"/>
      <c r="CL25487" s="56" t="s">
        <v>26236</v>
      </c>
      <c r="CM25487" s="56" t="s">
        <v>215</v>
      </c>
      <c r="CN25487" s="56" t="s">
        <v>215</v>
      </c>
      <c r="CO25487" s="52"/>
      <c r="CP25487" s="52"/>
      <c r="CQ25487" s="52"/>
      <c r="CR25487" s="52"/>
      <c r="CS25487" s="52"/>
      <c r="CT25487" s="52"/>
      <c r="CU25487" s="33"/>
      <c r="CV25487" s="33"/>
    </row>
    <row r="25488" spans="74:100">
      <c r="BV25488" s="62"/>
      <c r="BW25488" s="62"/>
      <c r="BX25488" s="62"/>
      <c r="BY25488" s="62"/>
      <c r="BZ25488" s="62"/>
      <c r="CA25488" s="62"/>
      <c r="CB25488" s="62"/>
      <c r="CC25488" s="62"/>
      <c r="CD25488" s="62"/>
      <c r="CE25488" s="62"/>
      <c r="CF25488" s="62"/>
      <c r="CL25488" s="56" t="s">
        <v>14305</v>
      </c>
      <c r="CM25488" s="56" t="s">
        <v>215</v>
      </c>
      <c r="CN25488" s="56" t="s">
        <v>215</v>
      </c>
      <c r="CO25488" s="52"/>
      <c r="CP25488" s="52"/>
      <c r="CQ25488" s="52"/>
      <c r="CR25488" s="52"/>
      <c r="CS25488" s="52"/>
      <c r="CT25488" s="52"/>
      <c r="CU25488" s="33"/>
      <c r="CV25488" s="33"/>
    </row>
    <row r="25489" spans="74:100">
      <c r="BV25489" s="62"/>
      <c r="BW25489" s="62"/>
      <c r="BX25489" s="62"/>
      <c r="BY25489" s="62"/>
      <c r="BZ25489" s="62"/>
      <c r="CA25489" s="62"/>
      <c r="CB25489" s="62"/>
      <c r="CC25489" s="62"/>
      <c r="CD25489" s="62"/>
      <c r="CE25489" s="62"/>
      <c r="CF25489" s="62"/>
      <c r="CL25489" s="35" t="s">
        <v>29925</v>
      </c>
      <c r="CM25489" s="35" t="s">
        <v>217</v>
      </c>
      <c r="CN25489" s="35" t="s">
        <v>217</v>
      </c>
      <c r="CO25489" s="52"/>
      <c r="CP25489" s="52"/>
      <c r="CQ25489" s="52"/>
      <c r="CR25489" s="52"/>
      <c r="CS25489" s="52"/>
      <c r="CT25489" s="52"/>
      <c r="CU25489" s="33"/>
      <c r="CV25489" s="33"/>
    </row>
    <row r="25490" spans="74:100">
      <c r="BV25490" s="62"/>
      <c r="BW25490" s="62"/>
      <c r="BX25490" s="62"/>
      <c r="BY25490" s="62"/>
      <c r="BZ25490" s="62"/>
      <c r="CA25490" s="62"/>
      <c r="CB25490" s="62"/>
      <c r="CC25490" s="62"/>
      <c r="CD25490" s="62"/>
      <c r="CE25490" s="62"/>
      <c r="CF25490" s="62"/>
      <c r="CL25490" s="56" t="s">
        <v>14319</v>
      </c>
      <c r="CM25490" s="56" t="s">
        <v>215</v>
      </c>
      <c r="CN25490" s="56" t="s">
        <v>215</v>
      </c>
      <c r="CO25490" s="52"/>
      <c r="CP25490" s="52"/>
      <c r="CQ25490" s="52"/>
      <c r="CR25490" s="52"/>
      <c r="CS25490" s="52"/>
      <c r="CT25490" s="52"/>
      <c r="CU25490" s="33"/>
      <c r="CV25490" s="33"/>
    </row>
    <row r="25491" spans="74:100">
      <c r="BV25491" s="62"/>
      <c r="BW25491" s="62"/>
      <c r="BX25491" s="62"/>
      <c r="BY25491" s="62"/>
      <c r="BZ25491" s="62"/>
      <c r="CA25491" s="62"/>
      <c r="CB25491" s="62"/>
      <c r="CC25491" s="62"/>
      <c r="CD25491" s="62"/>
      <c r="CE25491" s="62"/>
      <c r="CF25491" s="62"/>
      <c r="CL25491" s="56" t="s">
        <v>26237</v>
      </c>
      <c r="CM25491" s="56" t="s">
        <v>215</v>
      </c>
      <c r="CN25491" s="56" t="s">
        <v>215</v>
      </c>
      <c r="CO25491" s="52"/>
      <c r="CP25491" s="52"/>
      <c r="CQ25491" s="52"/>
      <c r="CR25491" s="52"/>
      <c r="CS25491" s="52"/>
      <c r="CT25491" s="52"/>
      <c r="CU25491" s="33"/>
      <c r="CV25491" s="33"/>
    </row>
    <row r="25492" spans="74:100">
      <c r="BV25492" s="62"/>
      <c r="BW25492" s="62"/>
      <c r="BX25492" s="62"/>
      <c r="BY25492" s="62"/>
      <c r="BZ25492" s="62"/>
      <c r="CA25492" s="62"/>
      <c r="CB25492" s="62"/>
      <c r="CC25492" s="62"/>
      <c r="CD25492" s="62"/>
      <c r="CE25492" s="62"/>
      <c r="CF25492" s="62"/>
      <c r="CL25492" s="56" t="s">
        <v>26238</v>
      </c>
      <c r="CM25492" s="56" t="s">
        <v>215</v>
      </c>
      <c r="CN25492" s="56" t="s">
        <v>215</v>
      </c>
      <c r="CO25492" s="52"/>
      <c r="CP25492" s="52"/>
      <c r="CQ25492" s="52"/>
      <c r="CR25492" s="52"/>
      <c r="CS25492" s="52"/>
      <c r="CT25492" s="52"/>
      <c r="CU25492" s="33"/>
      <c r="CV25492" s="33"/>
    </row>
    <row r="25493" spans="74:100">
      <c r="BV25493" s="62"/>
      <c r="BW25493" s="62"/>
      <c r="BX25493" s="62"/>
      <c r="BY25493" s="62"/>
      <c r="BZ25493" s="62"/>
      <c r="CA25493" s="62"/>
      <c r="CB25493" s="62"/>
      <c r="CC25493" s="62"/>
      <c r="CD25493" s="62"/>
      <c r="CE25493" s="62"/>
      <c r="CF25493" s="62"/>
      <c r="CL25493" s="56" t="s">
        <v>9845</v>
      </c>
      <c r="CM25493" s="56" t="s">
        <v>214</v>
      </c>
      <c r="CN25493" s="56" t="s">
        <v>214</v>
      </c>
      <c r="CO25493" s="52"/>
      <c r="CP25493" s="52"/>
      <c r="CQ25493" s="52"/>
      <c r="CR25493" s="52"/>
      <c r="CS25493" s="52"/>
      <c r="CT25493" s="52"/>
      <c r="CU25493" s="33"/>
      <c r="CV25493" s="33"/>
    </row>
    <row r="25494" spans="74:100">
      <c r="BV25494" s="62"/>
      <c r="BW25494" s="62"/>
      <c r="BX25494" s="62"/>
      <c r="BY25494" s="62"/>
      <c r="BZ25494" s="62"/>
      <c r="CA25494" s="62"/>
      <c r="CB25494" s="62"/>
      <c r="CC25494" s="62"/>
      <c r="CD25494" s="62"/>
      <c r="CE25494" s="62"/>
      <c r="CF25494" s="62"/>
      <c r="CL25494" s="56" t="s">
        <v>2292</v>
      </c>
      <c r="CM25494" s="56" t="s">
        <v>214</v>
      </c>
      <c r="CN25494" s="56" t="s">
        <v>214</v>
      </c>
      <c r="CO25494" s="52"/>
      <c r="CP25494" s="52"/>
      <c r="CQ25494" s="52"/>
      <c r="CR25494" s="52"/>
      <c r="CS25494" s="52"/>
      <c r="CT25494" s="52"/>
      <c r="CU25494" s="33"/>
      <c r="CV25494" s="33"/>
    </row>
    <row r="25495" spans="74:100">
      <c r="BV25495" s="62"/>
      <c r="BW25495" s="62"/>
      <c r="BX25495" s="62"/>
      <c r="BY25495" s="62"/>
      <c r="BZ25495" s="62"/>
      <c r="CA25495" s="62"/>
      <c r="CB25495" s="62"/>
      <c r="CC25495" s="62"/>
      <c r="CD25495" s="62"/>
      <c r="CE25495" s="62"/>
      <c r="CF25495" s="62"/>
      <c r="CL25495" s="56" t="s">
        <v>9846</v>
      </c>
      <c r="CM25495" s="56" t="s">
        <v>214</v>
      </c>
      <c r="CN25495" s="56" t="s">
        <v>214</v>
      </c>
      <c r="CO25495" s="52"/>
      <c r="CP25495" s="52"/>
      <c r="CQ25495" s="52"/>
      <c r="CR25495" s="52"/>
      <c r="CS25495" s="52"/>
      <c r="CT25495" s="52"/>
      <c r="CU25495" s="33"/>
      <c r="CV25495" s="33"/>
    </row>
    <row r="25496" spans="74:100">
      <c r="BV25496" s="62"/>
      <c r="BW25496" s="62"/>
      <c r="BX25496" s="62"/>
      <c r="BY25496" s="62"/>
      <c r="BZ25496" s="62"/>
      <c r="CA25496" s="62"/>
      <c r="CB25496" s="62"/>
      <c r="CC25496" s="62"/>
      <c r="CD25496" s="62"/>
      <c r="CE25496" s="62"/>
      <c r="CF25496" s="62"/>
      <c r="CL25496" s="56" t="s">
        <v>9847</v>
      </c>
      <c r="CM25496" s="56" t="s">
        <v>214</v>
      </c>
      <c r="CN25496" s="56" t="s">
        <v>214</v>
      </c>
      <c r="CO25496" s="52"/>
      <c r="CP25496" s="52"/>
      <c r="CQ25496" s="52"/>
      <c r="CR25496" s="52"/>
      <c r="CS25496" s="52"/>
      <c r="CT25496" s="52"/>
      <c r="CU25496" s="33"/>
      <c r="CV25496" s="33"/>
    </row>
    <row r="25497" spans="74:100">
      <c r="BV25497" s="62"/>
      <c r="BW25497" s="62"/>
      <c r="BX25497" s="62"/>
      <c r="BY25497" s="62"/>
      <c r="BZ25497" s="62"/>
      <c r="CA25497" s="62"/>
      <c r="CB25497" s="62"/>
      <c r="CC25497" s="62"/>
      <c r="CD25497" s="62"/>
      <c r="CE25497" s="62"/>
      <c r="CF25497" s="62"/>
      <c r="CL25497" s="56" t="s">
        <v>26239</v>
      </c>
      <c r="CM25497" s="56" t="s">
        <v>215</v>
      </c>
      <c r="CN25497" s="56" t="s">
        <v>215</v>
      </c>
      <c r="CO25497" s="52"/>
      <c r="CP25497" s="52"/>
      <c r="CQ25497" s="52"/>
      <c r="CR25497" s="52"/>
      <c r="CS25497" s="52"/>
      <c r="CT25497" s="52"/>
      <c r="CU25497" s="33"/>
      <c r="CV25497" s="33"/>
    </row>
    <row r="25498" spans="74:100">
      <c r="BV25498" s="62"/>
      <c r="BW25498" s="62"/>
      <c r="BX25498" s="62"/>
      <c r="BY25498" s="62"/>
      <c r="BZ25498" s="62"/>
      <c r="CA25498" s="62"/>
      <c r="CB25498" s="62"/>
      <c r="CC25498" s="62"/>
      <c r="CD25498" s="62"/>
      <c r="CE25498" s="62"/>
      <c r="CF25498" s="62"/>
      <c r="CL25498" s="56" t="s">
        <v>14306</v>
      </c>
      <c r="CM25498" s="56" t="s">
        <v>215</v>
      </c>
      <c r="CN25498" s="56" t="s">
        <v>215</v>
      </c>
      <c r="CO25498" s="52"/>
      <c r="CP25498" s="52"/>
      <c r="CQ25498" s="52"/>
      <c r="CR25498" s="52"/>
      <c r="CS25498" s="52"/>
      <c r="CT25498" s="52"/>
      <c r="CU25498" s="33"/>
      <c r="CV25498" s="33"/>
    </row>
    <row r="25499" spans="74:100">
      <c r="BV25499" s="62"/>
      <c r="BW25499" s="62"/>
      <c r="BX25499" s="62"/>
      <c r="BY25499" s="62"/>
      <c r="BZ25499" s="62"/>
      <c r="CA25499" s="62"/>
      <c r="CB25499" s="62"/>
      <c r="CC25499" s="62"/>
      <c r="CD25499" s="62"/>
      <c r="CE25499" s="62"/>
      <c r="CF25499" s="62"/>
      <c r="CL25499" s="56" t="s">
        <v>26240</v>
      </c>
      <c r="CM25499" s="56" t="s">
        <v>215</v>
      </c>
      <c r="CN25499" s="56" t="s">
        <v>215</v>
      </c>
      <c r="CO25499" s="52"/>
      <c r="CP25499" s="52"/>
      <c r="CQ25499" s="52"/>
      <c r="CR25499" s="52"/>
      <c r="CS25499" s="52"/>
      <c r="CT25499" s="52"/>
      <c r="CU25499" s="33"/>
      <c r="CV25499" s="33"/>
    </row>
    <row r="25500" spans="74:100">
      <c r="BV25500" s="62"/>
      <c r="BW25500" s="62"/>
      <c r="BX25500" s="62"/>
      <c r="BY25500" s="62"/>
      <c r="BZ25500" s="62"/>
      <c r="CA25500" s="62"/>
      <c r="CB25500" s="62"/>
      <c r="CC25500" s="62"/>
      <c r="CD25500" s="62"/>
      <c r="CE25500" s="62"/>
      <c r="CF25500" s="62"/>
      <c r="CL25500" s="56" t="s">
        <v>14307</v>
      </c>
      <c r="CM25500" s="56" t="s">
        <v>215</v>
      </c>
      <c r="CN25500" s="56" t="s">
        <v>215</v>
      </c>
      <c r="CO25500" s="52"/>
      <c r="CP25500" s="52"/>
      <c r="CQ25500" s="52"/>
      <c r="CR25500" s="52"/>
      <c r="CS25500" s="52"/>
      <c r="CT25500" s="52"/>
      <c r="CU25500" s="33"/>
      <c r="CV25500" s="33"/>
    </row>
    <row r="25501" spans="74:100">
      <c r="BV25501" s="62"/>
      <c r="BW25501" s="62"/>
      <c r="BX25501" s="62"/>
      <c r="BY25501" s="62"/>
      <c r="BZ25501" s="62"/>
      <c r="CA25501" s="62"/>
      <c r="CB25501" s="62"/>
      <c r="CC25501" s="62"/>
      <c r="CD25501" s="62"/>
      <c r="CE25501" s="62"/>
      <c r="CF25501" s="62"/>
      <c r="CL25501" s="56" t="s">
        <v>14308</v>
      </c>
      <c r="CM25501" s="56" t="s">
        <v>215</v>
      </c>
      <c r="CN25501" s="56" t="s">
        <v>215</v>
      </c>
      <c r="CO25501" s="52"/>
      <c r="CP25501" s="52"/>
      <c r="CQ25501" s="52"/>
      <c r="CR25501" s="52"/>
      <c r="CS25501" s="52"/>
      <c r="CT25501" s="52"/>
      <c r="CU25501" s="33"/>
      <c r="CV25501" s="33"/>
    </row>
    <row r="25502" spans="74:100">
      <c r="BV25502" s="62"/>
      <c r="BW25502" s="62"/>
      <c r="BX25502" s="62"/>
      <c r="BY25502" s="62"/>
      <c r="BZ25502" s="62"/>
      <c r="CA25502" s="62"/>
      <c r="CB25502" s="62"/>
      <c r="CC25502" s="62"/>
      <c r="CD25502" s="62"/>
      <c r="CE25502" s="62"/>
      <c r="CF25502" s="62"/>
      <c r="CL25502" s="56" t="s">
        <v>14308</v>
      </c>
      <c r="CM25502" s="56" t="s">
        <v>216</v>
      </c>
      <c r="CN25502" s="56" t="s">
        <v>216</v>
      </c>
      <c r="CO25502" s="52"/>
      <c r="CP25502" s="52"/>
      <c r="CQ25502" s="52"/>
      <c r="CR25502" s="52"/>
      <c r="CS25502" s="52"/>
      <c r="CT25502" s="52"/>
      <c r="CU25502" s="33"/>
      <c r="CV25502" s="33"/>
    </row>
    <row r="25503" spans="74:100">
      <c r="BV25503" s="62"/>
      <c r="BW25503" s="62"/>
      <c r="BX25503" s="62"/>
      <c r="BY25503" s="62"/>
      <c r="BZ25503" s="62"/>
      <c r="CA25503" s="62"/>
      <c r="CB25503" s="62"/>
      <c r="CC25503" s="62"/>
      <c r="CD25503" s="62"/>
      <c r="CE25503" s="62"/>
      <c r="CF25503" s="62"/>
      <c r="CL25503" s="56" t="s">
        <v>26241</v>
      </c>
      <c r="CM25503" s="56" t="s">
        <v>215</v>
      </c>
      <c r="CN25503" s="56" t="s">
        <v>215</v>
      </c>
      <c r="CO25503" s="52"/>
      <c r="CP25503" s="52"/>
      <c r="CQ25503" s="52"/>
      <c r="CR25503" s="52"/>
      <c r="CS25503" s="52"/>
      <c r="CT25503" s="52"/>
      <c r="CU25503" s="33"/>
      <c r="CV25503" s="33"/>
    </row>
    <row r="25504" spans="74:100">
      <c r="BV25504" s="62"/>
      <c r="BW25504" s="62"/>
      <c r="BX25504" s="62"/>
      <c r="BY25504" s="62"/>
      <c r="BZ25504" s="62"/>
      <c r="CA25504" s="62"/>
      <c r="CB25504" s="62"/>
      <c r="CC25504" s="62"/>
      <c r="CD25504" s="62"/>
      <c r="CE25504" s="62"/>
      <c r="CF25504" s="62"/>
      <c r="CL25504" s="56" t="s">
        <v>26242</v>
      </c>
      <c r="CM25504" s="56" t="s">
        <v>215</v>
      </c>
      <c r="CN25504" s="56" t="s">
        <v>215</v>
      </c>
      <c r="CO25504" s="52"/>
      <c r="CP25504" s="52"/>
      <c r="CQ25504" s="52"/>
      <c r="CR25504" s="52"/>
      <c r="CS25504" s="52"/>
      <c r="CT25504" s="52"/>
      <c r="CU25504" s="33"/>
      <c r="CV25504" s="33"/>
    </row>
    <row r="25505" spans="74:100">
      <c r="BV25505" s="62"/>
      <c r="BW25505" s="62"/>
      <c r="BX25505" s="62"/>
      <c r="BY25505" s="62"/>
      <c r="BZ25505" s="62"/>
      <c r="CA25505" s="62"/>
      <c r="CB25505" s="62"/>
      <c r="CC25505" s="62"/>
      <c r="CD25505" s="62"/>
      <c r="CE25505" s="62"/>
      <c r="CF25505" s="62"/>
      <c r="CL25505" s="56" t="s">
        <v>26243</v>
      </c>
      <c r="CM25505" s="56" t="s">
        <v>215</v>
      </c>
      <c r="CN25505" s="56" t="s">
        <v>215</v>
      </c>
      <c r="CO25505" s="52"/>
      <c r="CP25505" s="52"/>
      <c r="CQ25505" s="52"/>
      <c r="CR25505" s="52"/>
      <c r="CS25505" s="52"/>
      <c r="CT25505" s="52"/>
      <c r="CU25505" s="33"/>
      <c r="CV25505" s="33"/>
    </row>
    <row r="25506" spans="74:100">
      <c r="BV25506" s="62"/>
      <c r="BW25506" s="62"/>
      <c r="BX25506" s="62"/>
      <c r="BY25506" s="62"/>
      <c r="BZ25506" s="62"/>
      <c r="CA25506" s="62"/>
      <c r="CB25506" s="62"/>
      <c r="CC25506" s="62"/>
      <c r="CD25506" s="62"/>
      <c r="CE25506" s="62"/>
      <c r="CF25506" s="62"/>
      <c r="CL25506" s="56" t="s">
        <v>6023</v>
      </c>
      <c r="CM25506" s="56" t="s">
        <v>215</v>
      </c>
      <c r="CN25506" s="56" t="s">
        <v>215</v>
      </c>
      <c r="CO25506" s="52"/>
      <c r="CP25506" s="52"/>
      <c r="CQ25506" s="52"/>
      <c r="CR25506" s="52"/>
      <c r="CS25506" s="52"/>
      <c r="CT25506" s="52"/>
      <c r="CU25506" s="33"/>
      <c r="CV25506" s="33"/>
    </row>
    <row r="25507" spans="74:100">
      <c r="BV25507" s="62"/>
      <c r="BW25507" s="62"/>
      <c r="BX25507" s="62"/>
      <c r="BY25507" s="62"/>
      <c r="BZ25507" s="62"/>
      <c r="CA25507" s="62"/>
      <c r="CB25507" s="62"/>
      <c r="CC25507" s="62"/>
      <c r="CD25507" s="62"/>
      <c r="CE25507" s="62"/>
      <c r="CF25507" s="62"/>
      <c r="CL25507" s="56" t="s">
        <v>26244</v>
      </c>
      <c r="CM25507" s="56" t="s">
        <v>215</v>
      </c>
      <c r="CN25507" s="56" t="s">
        <v>215</v>
      </c>
      <c r="CO25507" s="52"/>
      <c r="CP25507" s="52"/>
      <c r="CQ25507" s="52"/>
      <c r="CR25507" s="52"/>
      <c r="CS25507" s="52"/>
      <c r="CT25507" s="52"/>
      <c r="CU25507" s="33"/>
      <c r="CV25507" s="33"/>
    </row>
    <row r="25508" spans="74:100">
      <c r="BV25508" s="62"/>
      <c r="BW25508" s="62"/>
      <c r="BX25508" s="62"/>
      <c r="BY25508" s="62"/>
      <c r="BZ25508" s="62"/>
      <c r="CA25508" s="62"/>
      <c r="CB25508" s="62"/>
      <c r="CC25508" s="62"/>
      <c r="CD25508" s="62"/>
      <c r="CE25508" s="62"/>
      <c r="CF25508" s="62"/>
      <c r="CL25508" s="56" t="s">
        <v>26245</v>
      </c>
      <c r="CM25508" s="56" t="s">
        <v>215</v>
      </c>
      <c r="CN25508" s="56" t="s">
        <v>215</v>
      </c>
      <c r="CO25508" s="52"/>
      <c r="CP25508" s="52"/>
      <c r="CQ25508" s="52"/>
      <c r="CR25508" s="52"/>
      <c r="CS25508" s="52"/>
      <c r="CT25508" s="52"/>
      <c r="CU25508" s="33"/>
      <c r="CV25508" s="33"/>
    </row>
    <row r="25509" spans="74:100">
      <c r="BV25509" s="62"/>
      <c r="BW25509" s="62"/>
      <c r="BX25509" s="62"/>
      <c r="BY25509" s="62"/>
      <c r="BZ25509" s="62"/>
      <c r="CA25509" s="62"/>
      <c r="CB25509" s="62"/>
      <c r="CC25509" s="62"/>
      <c r="CD25509" s="62"/>
      <c r="CE25509" s="62"/>
      <c r="CF25509" s="62"/>
      <c r="CL25509" s="56" t="s">
        <v>14309</v>
      </c>
      <c r="CM25509" s="56" t="s">
        <v>215</v>
      </c>
      <c r="CN25509" s="56" t="s">
        <v>215</v>
      </c>
      <c r="CO25509" s="52"/>
      <c r="CP25509" s="52"/>
      <c r="CQ25509" s="52"/>
      <c r="CR25509" s="52"/>
      <c r="CS25509" s="52"/>
      <c r="CT25509" s="52"/>
      <c r="CU25509" s="33"/>
      <c r="CV25509" s="33"/>
    </row>
    <row r="25510" spans="74:100">
      <c r="BV25510" s="62"/>
      <c r="BW25510" s="62"/>
      <c r="BX25510" s="62"/>
      <c r="BY25510" s="62"/>
      <c r="BZ25510" s="62"/>
      <c r="CA25510" s="62"/>
      <c r="CB25510" s="62"/>
      <c r="CC25510" s="62"/>
      <c r="CD25510" s="62"/>
      <c r="CE25510" s="62"/>
      <c r="CF25510" s="62"/>
      <c r="CL25510" s="56" t="s">
        <v>26246</v>
      </c>
      <c r="CM25510" s="56" t="s">
        <v>215</v>
      </c>
      <c r="CN25510" s="56" t="s">
        <v>215</v>
      </c>
      <c r="CO25510" s="52"/>
      <c r="CP25510" s="52"/>
      <c r="CQ25510" s="52"/>
      <c r="CR25510" s="52"/>
      <c r="CS25510" s="52"/>
      <c r="CT25510" s="52"/>
      <c r="CU25510" s="33"/>
      <c r="CV25510" s="33"/>
    </row>
    <row r="25511" spans="74:100">
      <c r="BV25511" s="62"/>
      <c r="BW25511" s="62"/>
      <c r="BX25511" s="62"/>
      <c r="BY25511" s="62"/>
      <c r="BZ25511" s="62"/>
      <c r="CA25511" s="62"/>
      <c r="CB25511" s="62"/>
      <c r="CC25511" s="62"/>
      <c r="CD25511" s="62"/>
      <c r="CE25511" s="62"/>
      <c r="CF25511" s="62"/>
      <c r="CL25511" s="56" t="s">
        <v>26247</v>
      </c>
      <c r="CM25511" s="56" t="s">
        <v>215</v>
      </c>
      <c r="CN25511" s="56" t="s">
        <v>215</v>
      </c>
      <c r="CO25511" s="52"/>
      <c r="CP25511" s="52"/>
      <c r="CQ25511" s="52"/>
      <c r="CR25511" s="52"/>
      <c r="CS25511" s="52"/>
      <c r="CT25511" s="52"/>
      <c r="CU25511" s="33"/>
      <c r="CV25511" s="33"/>
    </row>
    <row r="25512" spans="74:100">
      <c r="BV25512" s="62"/>
      <c r="BW25512" s="62"/>
      <c r="BX25512" s="62"/>
      <c r="BY25512" s="62"/>
      <c r="BZ25512" s="62"/>
      <c r="CA25512" s="62"/>
      <c r="CB25512" s="62"/>
      <c r="CC25512" s="62"/>
      <c r="CD25512" s="62"/>
      <c r="CE25512" s="62"/>
      <c r="CF25512" s="62"/>
      <c r="CL25512" s="56" t="s">
        <v>26248</v>
      </c>
      <c r="CM25512" s="56" t="s">
        <v>215</v>
      </c>
      <c r="CN25512" s="56" t="s">
        <v>215</v>
      </c>
      <c r="CO25512" s="52"/>
      <c r="CP25512" s="52"/>
      <c r="CQ25512" s="52"/>
      <c r="CR25512" s="52"/>
      <c r="CS25512" s="52"/>
      <c r="CT25512" s="52"/>
      <c r="CU25512" s="33"/>
      <c r="CV25512" s="33"/>
    </row>
    <row r="25513" spans="74:100">
      <c r="BV25513" s="62"/>
      <c r="BW25513" s="62"/>
      <c r="BX25513" s="62"/>
      <c r="BY25513" s="62"/>
      <c r="BZ25513" s="62"/>
      <c r="CA25513" s="62"/>
      <c r="CB25513" s="62"/>
      <c r="CC25513" s="62"/>
      <c r="CD25513" s="62"/>
      <c r="CE25513" s="62"/>
      <c r="CF25513" s="62"/>
      <c r="CL25513" s="56" t="s">
        <v>14310</v>
      </c>
      <c r="CM25513" s="56" t="s">
        <v>215</v>
      </c>
      <c r="CN25513" s="56" t="s">
        <v>215</v>
      </c>
      <c r="CO25513" s="52"/>
      <c r="CP25513" s="52"/>
      <c r="CQ25513" s="52"/>
      <c r="CR25513" s="52"/>
      <c r="CS25513" s="52"/>
      <c r="CT25513" s="52"/>
      <c r="CU25513" s="33"/>
      <c r="CV25513" s="33"/>
    </row>
    <row r="25514" spans="74:100">
      <c r="BV25514" s="62"/>
      <c r="BW25514" s="62"/>
      <c r="BX25514" s="62"/>
      <c r="BY25514" s="62"/>
      <c r="BZ25514" s="62"/>
      <c r="CA25514" s="62"/>
      <c r="CB25514" s="62"/>
      <c r="CC25514" s="62"/>
      <c r="CD25514" s="62"/>
      <c r="CE25514" s="62"/>
      <c r="CF25514" s="62"/>
      <c r="CL25514" s="56" t="s">
        <v>26249</v>
      </c>
      <c r="CM25514" s="56" t="s">
        <v>215</v>
      </c>
      <c r="CN25514" s="56" t="s">
        <v>215</v>
      </c>
      <c r="CO25514" s="52"/>
      <c r="CP25514" s="52"/>
      <c r="CQ25514" s="52"/>
      <c r="CR25514" s="52"/>
      <c r="CS25514" s="52"/>
      <c r="CT25514" s="52"/>
      <c r="CU25514" s="33"/>
      <c r="CV25514" s="33"/>
    </row>
    <row r="25515" spans="74:100">
      <c r="BV25515" s="62"/>
      <c r="BW25515" s="62"/>
      <c r="BX25515" s="62"/>
      <c r="BY25515" s="62"/>
      <c r="BZ25515" s="62"/>
      <c r="CA25515" s="62"/>
      <c r="CB25515" s="62"/>
      <c r="CC25515" s="62"/>
      <c r="CD25515" s="62"/>
      <c r="CE25515" s="62"/>
      <c r="CF25515" s="62"/>
      <c r="CL25515" s="56" t="s">
        <v>14311</v>
      </c>
      <c r="CM25515" s="56" t="s">
        <v>215</v>
      </c>
      <c r="CN25515" s="56" t="s">
        <v>215</v>
      </c>
      <c r="CO25515" s="52"/>
      <c r="CP25515" s="52"/>
      <c r="CQ25515" s="52"/>
      <c r="CR25515" s="52"/>
      <c r="CS25515" s="52"/>
      <c r="CT25515" s="52"/>
      <c r="CU25515" s="33"/>
      <c r="CV25515" s="33"/>
    </row>
    <row r="25516" spans="74:100">
      <c r="BV25516" s="62"/>
      <c r="BW25516" s="62"/>
      <c r="BX25516" s="62"/>
      <c r="BY25516" s="62"/>
      <c r="BZ25516" s="62"/>
      <c r="CA25516" s="62"/>
      <c r="CB25516" s="62"/>
      <c r="CC25516" s="62"/>
      <c r="CD25516" s="62"/>
      <c r="CE25516" s="62"/>
      <c r="CF25516" s="62"/>
      <c r="CL25516" s="56" t="s">
        <v>14345</v>
      </c>
      <c r="CM25516" s="56" t="s">
        <v>215</v>
      </c>
      <c r="CN25516" s="56" t="s">
        <v>215</v>
      </c>
      <c r="CO25516" s="52"/>
      <c r="CP25516" s="52"/>
      <c r="CQ25516" s="52"/>
      <c r="CR25516" s="52"/>
      <c r="CS25516" s="52"/>
      <c r="CT25516" s="52"/>
      <c r="CU25516" s="33"/>
      <c r="CV25516" s="33"/>
    </row>
    <row r="25517" spans="74:100">
      <c r="BV25517" s="62"/>
      <c r="BW25517" s="62"/>
      <c r="BX25517" s="62"/>
      <c r="BY25517" s="62"/>
      <c r="BZ25517" s="62"/>
      <c r="CA25517" s="62"/>
      <c r="CB25517" s="62"/>
      <c r="CC25517" s="62"/>
      <c r="CD25517" s="62"/>
      <c r="CE25517" s="62"/>
      <c r="CF25517" s="62"/>
      <c r="CL25517" s="56" t="s">
        <v>14312</v>
      </c>
      <c r="CM25517" s="56" t="s">
        <v>215</v>
      </c>
      <c r="CN25517" s="56" t="s">
        <v>215</v>
      </c>
      <c r="CO25517" s="52"/>
      <c r="CP25517" s="52"/>
      <c r="CQ25517" s="52"/>
      <c r="CR25517" s="52"/>
      <c r="CS25517" s="52"/>
      <c r="CT25517" s="52"/>
      <c r="CU25517" s="33"/>
      <c r="CV25517" s="33"/>
    </row>
    <row r="25518" spans="74:100">
      <c r="BV25518" s="62"/>
      <c r="BW25518" s="62"/>
      <c r="BX25518" s="62"/>
      <c r="BY25518" s="62"/>
      <c r="BZ25518" s="62"/>
      <c r="CA25518" s="62"/>
      <c r="CB25518" s="62"/>
      <c r="CC25518" s="62"/>
      <c r="CD25518" s="62"/>
      <c r="CE25518" s="62"/>
      <c r="CF25518" s="62"/>
      <c r="CL25518" s="56" t="s">
        <v>26250</v>
      </c>
      <c r="CM25518" s="56" t="s">
        <v>215</v>
      </c>
      <c r="CN25518" s="56" t="s">
        <v>215</v>
      </c>
      <c r="CO25518" s="52"/>
      <c r="CP25518" s="52"/>
      <c r="CQ25518" s="52"/>
      <c r="CR25518" s="52"/>
      <c r="CS25518" s="52"/>
      <c r="CT25518" s="52"/>
      <c r="CU25518" s="33"/>
      <c r="CV25518" s="33"/>
    </row>
    <row r="25519" spans="74:100">
      <c r="BV25519" s="62"/>
      <c r="BW25519" s="62"/>
      <c r="BX25519" s="62"/>
      <c r="BY25519" s="62"/>
      <c r="BZ25519" s="62"/>
      <c r="CA25519" s="62"/>
      <c r="CB25519" s="62"/>
      <c r="CC25519" s="62"/>
      <c r="CD25519" s="62"/>
      <c r="CE25519" s="62"/>
      <c r="CF25519" s="62"/>
      <c r="CL25519" s="56" t="s">
        <v>26251</v>
      </c>
      <c r="CM25519" s="56" t="s">
        <v>215</v>
      </c>
      <c r="CN25519" s="56" t="s">
        <v>215</v>
      </c>
      <c r="CO25519" s="52"/>
      <c r="CP25519" s="52"/>
      <c r="CQ25519" s="52"/>
      <c r="CR25519" s="52"/>
      <c r="CS25519" s="52"/>
      <c r="CT25519" s="52"/>
      <c r="CU25519" s="33"/>
      <c r="CV25519" s="33"/>
    </row>
    <row r="25520" spans="74:100">
      <c r="BV25520" s="62"/>
      <c r="BW25520" s="62"/>
      <c r="BX25520" s="62"/>
      <c r="BY25520" s="62"/>
      <c r="BZ25520" s="62"/>
      <c r="CA25520" s="62"/>
      <c r="CB25520" s="62"/>
      <c r="CC25520" s="62"/>
      <c r="CD25520" s="62"/>
      <c r="CE25520" s="62"/>
      <c r="CF25520" s="62"/>
      <c r="CL25520" s="56" t="s">
        <v>26252</v>
      </c>
      <c r="CM25520" s="56" t="s">
        <v>215</v>
      </c>
      <c r="CN25520" s="56" t="s">
        <v>215</v>
      </c>
      <c r="CO25520" s="52"/>
      <c r="CP25520" s="52"/>
      <c r="CQ25520" s="52"/>
      <c r="CR25520" s="52"/>
      <c r="CS25520" s="52"/>
      <c r="CT25520" s="52"/>
      <c r="CU25520" s="33"/>
      <c r="CV25520" s="33"/>
    </row>
    <row r="25521" spans="74:100">
      <c r="BV25521" s="62"/>
      <c r="BW25521" s="62"/>
      <c r="BX25521" s="62"/>
      <c r="BY25521" s="62"/>
      <c r="BZ25521" s="62"/>
      <c r="CA25521" s="62"/>
      <c r="CB25521" s="62"/>
      <c r="CC25521" s="62"/>
      <c r="CD25521" s="62"/>
      <c r="CE25521" s="62"/>
      <c r="CF25521" s="62"/>
      <c r="CL25521" s="35" t="s">
        <v>14299</v>
      </c>
      <c r="CM25521" s="35" t="s">
        <v>217</v>
      </c>
      <c r="CN25521" s="35" t="s">
        <v>217</v>
      </c>
      <c r="CO25521" s="52"/>
      <c r="CP25521" s="52"/>
      <c r="CQ25521" s="52"/>
      <c r="CR25521" s="52"/>
      <c r="CS25521" s="52"/>
      <c r="CT25521" s="52"/>
      <c r="CU25521" s="33"/>
      <c r="CV25521" s="33"/>
    </row>
    <row r="25522" spans="74:100">
      <c r="BV25522" s="62"/>
      <c r="BW25522" s="62"/>
      <c r="BX25522" s="62"/>
      <c r="BY25522" s="62"/>
      <c r="BZ25522" s="62"/>
      <c r="CA25522" s="62"/>
      <c r="CB25522" s="62"/>
      <c r="CC25522" s="62"/>
      <c r="CD25522" s="62"/>
      <c r="CE25522" s="62"/>
      <c r="CF25522" s="62"/>
      <c r="CL25522" s="35" t="s">
        <v>14300</v>
      </c>
      <c r="CM25522" s="35" t="s">
        <v>217</v>
      </c>
      <c r="CN25522" s="35" t="s">
        <v>217</v>
      </c>
      <c r="CO25522" s="52"/>
      <c r="CP25522" s="52"/>
      <c r="CQ25522" s="52"/>
      <c r="CR25522" s="52"/>
      <c r="CS25522" s="52"/>
      <c r="CT25522" s="52"/>
      <c r="CU25522" s="33"/>
      <c r="CV25522" s="33"/>
    </row>
    <row r="25523" spans="74:100">
      <c r="BV25523" s="62"/>
      <c r="BW25523" s="62"/>
      <c r="BX25523" s="62"/>
      <c r="BY25523" s="62"/>
      <c r="BZ25523" s="62"/>
      <c r="CA25523" s="62"/>
      <c r="CB25523" s="62"/>
      <c r="CC25523" s="62"/>
      <c r="CD25523" s="62"/>
      <c r="CE25523" s="62"/>
      <c r="CF25523" s="62"/>
      <c r="CL25523" s="56" t="s">
        <v>14313</v>
      </c>
      <c r="CM25523" s="56" t="s">
        <v>215</v>
      </c>
      <c r="CN25523" s="56" t="s">
        <v>215</v>
      </c>
      <c r="CO25523" s="52"/>
      <c r="CP25523" s="52"/>
      <c r="CQ25523" s="52"/>
      <c r="CR25523" s="52"/>
      <c r="CS25523" s="52"/>
      <c r="CT25523" s="52"/>
      <c r="CU25523" s="33"/>
      <c r="CV25523" s="33"/>
    </row>
    <row r="25524" spans="74:100">
      <c r="BV25524" s="62"/>
      <c r="BW25524" s="62"/>
      <c r="BX25524" s="62"/>
      <c r="BY25524" s="62"/>
      <c r="BZ25524" s="62"/>
      <c r="CA25524" s="62"/>
      <c r="CB25524" s="62"/>
      <c r="CC25524" s="62"/>
      <c r="CD25524" s="62"/>
      <c r="CE25524" s="62"/>
      <c r="CF25524" s="62"/>
      <c r="CL25524" s="35" t="s">
        <v>14323</v>
      </c>
      <c r="CM25524" s="35" t="s">
        <v>217</v>
      </c>
      <c r="CN25524" s="35" t="s">
        <v>217</v>
      </c>
      <c r="CO25524" s="52"/>
      <c r="CP25524" s="52"/>
      <c r="CQ25524" s="52"/>
      <c r="CR25524" s="52"/>
      <c r="CS25524" s="52"/>
      <c r="CT25524" s="52"/>
      <c r="CU25524" s="33"/>
      <c r="CV25524" s="33"/>
    </row>
    <row r="25525" spans="74:100">
      <c r="BV25525" s="62"/>
      <c r="BW25525" s="62"/>
      <c r="BX25525" s="62"/>
      <c r="BY25525" s="62"/>
      <c r="BZ25525" s="62"/>
      <c r="CA25525" s="62"/>
      <c r="CB25525" s="62"/>
      <c r="CC25525" s="62"/>
      <c r="CD25525" s="62"/>
      <c r="CE25525" s="62"/>
      <c r="CF25525" s="62"/>
      <c r="CL25525" s="56" t="s">
        <v>14314</v>
      </c>
      <c r="CM25525" s="56" t="s">
        <v>215</v>
      </c>
      <c r="CN25525" s="56" t="s">
        <v>215</v>
      </c>
      <c r="CO25525" s="52"/>
      <c r="CP25525" s="52"/>
      <c r="CQ25525" s="52"/>
      <c r="CR25525" s="52"/>
      <c r="CS25525" s="52"/>
      <c r="CT25525" s="52"/>
      <c r="CU25525" s="33"/>
      <c r="CV25525" s="33"/>
    </row>
    <row r="25526" spans="74:100">
      <c r="BV25526" s="62"/>
      <c r="BW25526" s="62"/>
      <c r="BX25526" s="62"/>
      <c r="BY25526" s="62"/>
      <c r="BZ25526" s="62"/>
      <c r="CA25526" s="62"/>
      <c r="CB25526" s="62"/>
      <c r="CC25526" s="62"/>
      <c r="CD25526" s="62"/>
      <c r="CE25526" s="62"/>
      <c r="CF25526" s="62"/>
      <c r="CL25526" s="56" t="s">
        <v>14349</v>
      </c>
      <c r="CM25526" s="56" t="s">
        <v>214</v>
      </c>
      <c r="CN25526" s="56" t="s">
        <v>214</v>
      </c>
      <c r="CO25526" s="52"/>
      <c r="CP25526" s="52"/>
      <c r="CQ25526" s="52"/>
      <c r="CR25526" s="52"/>
      <c r="CS25526" s="52"/>
      <c r="CT25526" s="52"/>
      <c r="CU25526" s="33"/>
      <c r="CV25526" s="33"/>
    </row>
    <row r="25527" spans="74:100">
      <c r="BV25527" s="62"/>
      <c r="BW25527" s="62"/>
      <c r="BX25527" s="62"/>
      <c r="BY25527" s="62"/>
      <c r="BZ25527" s="62"/>
      <c r="CA25527" s="62"/>
      <c r="CB25527" s="62"/>
      <c r="CC25527" s="62"/>
      <c r="CD25527" s="62"/>
      <c r="CE25527" s="62"/>
      <c r="CF25527" s="62"/>
      <c r="CL25527" s="56" t="s">
        <v>14320</v>
      </c>
      <c r="CM25527" s="56" t="s">
        <v>215</v>
      </c>
      <c r="CN25527" s="56" t="s">
        <v>215</v>
      </c>
      <c r="CO25527" s="52"/>
      <c r="CP25527" s="52"/>
      <c r="CQ25527" s="52"/>
      <c r="CR25527" s="52"/>
      <c r="CS25527" s="52"/>
      <c r="CT25527" s="52"/>
      <c r="CU25527" s="33"/>
      <c r="CV25527" s="33"/>
    </row>
    <row r="25528" spans="74:100">
      <c r="BV25528" s="62"/>
      <c r="BW25528" s="62"/>
      <c r="BX25528" s="62"/>
      <c r="BY25528" s="62"/>
      <c r="BZ25528" s="62"/>
      <c r="CA25528" s="62"/>
      <c r="CB25528" s="62"/>
      <c r="CC25528" s="62"/>
      <c r="CD25528" s="62"/>
      <c r="CE25528" s="62"/>
      <c r="CF25528" s="62"/>
      <c r="CL25528" s="56" t="s">
        <v>14321</v>
      </c>
      <c r="CM25528" s="56" t="s">
        <v>215</v>
      </c>
      <c r="CN25528" s="56" t="s">
        <v>215</v>
      </c>
      <c r="CO25528" s="52"/>
      <c r="CP25528" s="52"/>
      <c r="CQ25528" s="52"/>
      <c r="CR25528" s="52"/>
      <c r="CS25528" s="52"/>
      <c r="CT25528" s="52"/>
      <c r="CU25528" s="33"/>
      <c r="CV25528" s="33"/>
    </row>
    <row r="25529" spans="74:100">
      <c r="BV25529" s="62"/>
      <c r="BW25529" s="62"/>
      <c r="BX25529" s="62"/>
      <c r="BY25529" s="62"/>
      <c r="BZ25529" s="62"/>
      <c r="CA25529" s="62"/>
      <c r="CB25529" s="62"/>
      <c r="CC25529" s="62"/>
      <c r="CD25529" s="62"/>
      <c r="CE25529" s="62"/>
      <c r="CF25529" s="62"/>
      <c r="CL25529" s="35" t="s">
        <v>14325</v>
      </c>
      <c r="CM25529" s="35" t="s">
        <v>217</v>
      </c>
      <c r="CN25529" s="35" t="s">
        <v>217</v>
      </c>
      <c r="CO25529" s="52"/>
      <c r="CP25529" s="52"/>
      <c r="CQ25529" s="52"/>
      <c r="CR25529" s="52"/>
      <c r="CS25529" s="52"/>
      <c r="CT25529" s="52"/>
      <c r="CU25529" s="33"/>
      <c r="CV25529" s="33"/>
    </row>
    <row r="25530" spans="74:100">
      <c r="BV25530" s="62"/>
      <c r="BW25530" s="62"/>
      <c r="BX25530" s="62"/>
      <c r="BY25530" s="62"/>
      <c r="BZ25530" s="62"/>
      <c r="CA25530" s="62"/>
      <c r="CB25530" s="62"/>
      <c r="CC25530" s="62"/>
      <c r="CD25530" s="62"/>
      <c r="CE25530" s="62"/>
      <c r="CF25530" s="62"/>
      <c r="CL25530" s="56" t="s">
        <v>2294</v>
      </c>
      <c r="CM25530" s="56" t="s">
        <v>214</v>
      </c>
      <c r="CN25530" s="56" t="s">
        <v>214</v>
      </c>
      <c r="CO25530" s="52"/>
      <c r="CP25530" s="52"/>
      <c r="CQ25530" s="52"/>
      <c r="CR25530" s="52"/>
      <c r="CS25530" s="52"/>
      <c r="CT25530" s="52"/>
      <c r="CU25530" s="33"/>
      <c r="CV25530" s="33"/>
    </row>
    <row r="25531" spans="74:100">
      <c r="BV25531" s="62"/>
      <c r="BW25531" s="62"/>
      <c r="BX25531" s="62"/>
      <c r="BY25531" s="62"/>
      <c r="BZ25531" s="62"/>
      <c r="CA25531" s="62"/>
      <c r="CB25531" s="62"/>
      <c r="CC25531" s="62"/>
      <c r="CD25531" s="62"/>
      <c r="CE25531" s="62"/>
      <c r="CF25531" s="62"/>
      <c r="CL25531" s="56" t="s">
        <v>14328</v>
      </c>
      <c r="CM25531" s="56" t="s">
        <v>215</v>
      </c>
      <c r="CN25531" s="56" t="s">
        <v>215</v>
      </c>
      <c r="CO25531" s="52"/>
      <c r="CP25531" s="52"/>
      <c r="CQ25531" s="52"/>
      <c r="CR25531" s="52"/>
      <c r="CS25531" s="52"/>
      <c r="CT25531" s="52"/>
      <c r="CU25531" s="33"/>
      <c r="CV25531" s="33"/>
    </row>
    <row r="25532" spans="74:100">
      <c r="BV25532" s="62"/>
      <c r="BW25532" s="62"/>
      <c r="BX25532" s="62"/>
      <c r="BY25532" s="62"/>
      <c r="BZ25532" s="62"/>
      <c r="CA25532" s="62"/>
      <c r="CB25532" s="62"/>
      <c r="CC25532" s="62"/>
      <c r="CD25532" s="62"/>
      <c r="CE25532" s="62"/>
      <c r="CF25532" s="62"/>
      <c r="CL25532" s="56" t="s">
        <v>2295</v>
      </c>
      <c r="CM25532" s="56" t="s">
        <v>214</v>
      </c>
      <c r="CN25532" s="56" t="s">
        <v>214</v>
      </c>
      <c r="CO25532" s="52"/>
      <c r="CP25532" s="52"/>
      <c r="CQ25532" s="52"/>
      <c r="CR25532" s="52"/>
      <c r="CS25532" s="52"/>
      <c r="CT25532" s="52"/>
      <c r="CU25532" s="33"/>
      <c r="CV25532" s="33"/>
    </row>
    <row r="25533" spans="74:100">
      <c r="BV25533" s="62"/>
      <c r="BW25533" s="62"/>
      <c r="BX25533" s="62"/>
      <c r="BY25533" s="62"/>
      <c r="BZ25533" s="62"/>
      <c r="CA25533" s="62"/>
      <c r="CB25533" s="62"/>
      <c r="CC25533" s="62"/>
      <c r="CD25533" s="62"/>
      <c r="CE25533" s="62"/>
      <c r="CF25533" s="62"/>
      <c r="CL25533" s="56" t="s">
        <v>14329</v>
      </c>
      <c r="CM25533" s="56" t="s">
        <v>215</v>
      </c>
      <c r="CN25533" s="56" t="s">
        <v>215</v>
      </c>
      <c r="CO25533" s="52"/>
      <c r="CP25533" s="52"/>
      <c r="CQ25533" s="52"/>
      <c r="CR25533" s="52"/>
      <c r="CS25533" s="52"/>
      <c r="CT25533" s="52"/>
      <c r="CU25533" s="33"/>
      <c r="CV25533" s="33"/>
    </row>
    <row r="25534" spans="74:100">
      <c r="BV25534" s="62"/>
      <c r="BW25534" s="62"/>
      <c r="BX25534" s="62"/>
      <c r="BY25534" s="62"/>
      <c r="BZ25534" s="62"/>
      <c r="CA25534" s="62"/>
      <c r="CB25534" s="62"/>
      <c r="CC25534" s="62"/>
      <c r="CD25534" s="62"/>
      <c r="CE25534" s="62"/>
      <c r="CF25534" s="62"/>
      <c r="CL25534" s="56" t="s">
        <v>26253</v>
      </c>
      <c r="CM25534" s="56" t="s">
        <v>215</v>
      </c>
      <c r="CN25534" s="56" t="s">
        <v>215</v>
      </c>
      <c r="CO25534" s="52"/>
      <c r="CP25534" s="52"/>
      <c r="CQ25534" s="52"/>
      <c r="CR25534" s="52"/>
      <c r="CS25534" s="52"/>
      <c r="CT25534" s="52"/>
      <c r="CU25534" s="33"/>
      <c r="CV25534" s="33"/>
    </row>
    <row r="25535" spans="74:100">
      <c r="BV25535" s="62"/>
      <c r="BW25535" s="62"/>
      <c r="BX25535" s="62"/>
      <c r="BY25535" s="62"/>
      <c r="BZ25535" s="62"/>
      <c r="CA25535" s="62"/>
      <c r="CB25535" s="62"/>
      <c r="CC25535" s="62"/>
      <c r="CD25535" s="62"/>
      <c r="CE25535" s="62"/>
      <c r="CF25535" s="62"/>
      <c r="CL25535" s="56" t="s">
        <v>14330</v>
      </c>
      <c r="CM25535" s="56" t="s">
        <v>215</v>
      </c>
      <c r="CN25535" s="56" t="s">
        <v>215</v>
      </c>
      <c r="CO25535" s="52"/>
      <c r="CP25535" s="52"/>
      <c r="CQ25535" s="52"/>
      <c r="CR25535" s="52"/>
      <c r="CS25535" s="52"/>
      <c r="CT25535" s="52"/>
      <c r="CU25535" s="33"/>
      <c r="CV25535" s="33"/>
    </row>
    <row r="25536" spans="74:100">
      <c r="BV25536" s="62"/>
      <c r="BW25536" s="62"/>
      <c r="BX25536" s="62"/>
      <c r="BY25536" s="62"/>
      <c r="BZ25536" s="62"/>
      <c r="CA25536" s="62"/>
      <c r="CB25536" s="62"/>
      <c r="CC25536" s="62"/>
      <c r="CD25536" s="62"/>
      <c r="CE25536" s="62"/>
      <c r="CF25536" s="62"/>
      <c r="CL25536" s="56" t="s">
        <v>14331</v>
      </c>
      <c r="CM25536" s="56" t="s">
        <v>215</v>
      </c>
      <c r="CN25536" s="56" t="s">
        <v>215</v>
      </c>
      <c r="CO25536" s="52"/>
      <c r="CP25536" s="52"/>
      <c r="CQ25536" s="52"/>
      <c r="CR25536" s="52"/>
      <c r="CS25536" s="52"/>
      <c r="CT25536" s="52"/>
      <c r="CU25536" s="33"/>
      <c r="CV25536" s="33"/>
    </row>
    <row r="25537" spans="74:100">
      <c r="BV25537" s="62"/>
      <c r="BW25537" s="62"/>
      <c r="BX25537" s="62"/>
      <c r="BY25537" s="62"/>
      <c r="BZ25537" s="62"/>
      <c r="CA25537" s="62"/>
      <c r="CB25537" s="62"/>
      <c r="CC25537" s="62"/>
      <c r="CD25537" s="62"/>
      <c r="CE25537" s="62"/>
      <c r="CF25537" s="62"/>
      <c r="CL25537" s="56" t="s">
        <v>14315</v>
      </c>
      <c r="CM25537" s="56" t="s">
        <v>215</v>
      </c>
      <c r="CN25537" s="56" t="s">
        <v>215</v>
      </c>
      <c r="CO25537" s="52"/>
      <c r="CP25537" s="52"/>
      <c r="CQ25537" s="52"/>
      <c r="CR25537" s="52"/>
      <c r="CS25537" s="52"/>
      <c r="CT25537" s="52"/>
      <c r="CU25537" s="33"/>
      <c r="CV25537" s="33"/>
    </row>
    <row r="25538" spans="74:100">
      <c r="BV25538" s="62"/>
      <c r="BW25538" s="62"/>
      <c r="BX25538" s="62"/>
      <c r="BY25538" s="62"/>
      <c r="BZ25538" s="62"/>
      <c r="CA25538" s="62"/>
      <c r="CB25538" s="62"/>
      <c r="CC25538" s="62"/>
      <c r="CD25538" s="62"/>
      <c r="CE25538" s="62"/>
      <c r="CF25538" s="62"/>
      <c r="CL25538" s="56" t="s">
        <v>7774</v>
      </c>
      <c r="CM25538" s="56" t="s">
        <v>214</v>
      </c>
      <c r="CN25538" s="56" t="s">
        <v>214</v>
      </c>
      <c r="CO25538" s="52"/>
      <c r="CP25538" s="52"/>
      <c r="CQ25538" s="52"/>
      <c r="CR25538" s="52"/>
      <c r="CS25538" s="52"/>
      <c r="CT25538" s="52"/>
      <c r="CU25538" s="33"/>
      <c r="CV25538" s="33"/>
    </row>
    <row r="25539" spans="74:100">
      <c r="BV25539" s="62"/>
      <c r="BW25539" s="62"/>
      <c r="BX25539" s="62"/>
      <c r="BY25539" s="62"/>
      <c r="BZ25539" s="62"/>
      <c r="CA25539" s="62"/>
      <c r="CB25539" s="62"/>
      <c r="CC25539" s="62"/>
      <c r="CD25539" s="62"/>
      <c r="CE25539" s="62"/>
      <c r="CF25539" s="62"/>
      <c r="CL25539" s="56" t="s">
        <v>2297</v>
      </c>
      <c r="CM25539" s="56" t="s">
        <v>213</v>
      </c>
      <c r="CN25539" s="56" t="s">
        <v>213</v>
      </c>
      <c r="CO25539" s="52"/>
      <c r="CP25539" s="52"/>
      <c r="CQ25539" s="52"/>
      <c r="CR25539" s="52"/>
      <c r="CS25539" s="52"/>
      <c r="CT25539" s="52"/>
      <c r="CU25539" s="33"/>
      <c r="CV25539" s="33"/>
    </row>
    <row r="25540" spans="74:100">
      <c r="BV25540" s="62"/>
      <c r="BW25540" s="62"/>
      <c r="BX25540" s="62"/>
      <c r="BY25540" s="62"/>
      <c r="BZ25540" s="62"/>
      <c r="CA25540" s="62"/>
      <c r="CB25540" s="62"/>
      <c r="CC25540" s="62"/>
      <c r="CD25540" s="62"/>
      <c r="CE25540" s="62"/>
      <c r="CF25540" s="62"/>
      <c r="CL25540" s="56" t="s">
        <v>9201</v>
      </c>
      <c r="CM25540" s="56" t="s">
        <v>213</v>
      </c>
      <c r="CN25540" s="56" t="s">
        <v>213</v>
      </c>
      <c r="CO25540" s="52"/>
      <c r="CP25540" s="52"/>
      <c r="CQ25540" s="52"/>
      <c r="CR25540" s="52"/>
      <c r="CS25540" s="52"/>
      <c r="CT25540" s="52"/>
      <c r="CU25540" s="33"/>
      <c r="CV25540" s="33"/>
    </row>
    <row r="25541" spans="74:100">
      <c r="BV25541" s="62"/>
      <c r="BW25541" s="62"/>
      <c r="BX25541" s="62"/>
      <c r="BY25541" s="62"/>
      <c r="BZ25541" s="62"/>
      <c r="CA25541" s="62"/>
      <c r="CB25541" s="62"/>
      <c r="CC25541" s="62"/>
      <c r="CD25541" s="62"/>
      <c r="CE25541" s="62"/>
      <c r="CF25541" s="62"/>
      <c r="CL25541" s="56" t="s">
        <v>9202</v>
      </c>
      <c r="CM25541" s="56" t="s">
        <v>213</v>
      </c>
      <c r="CN25541" s="56" t="s">
        <v>213</v>
      </c>
      <c r="CO25541" s="52"/>
      <c r="CP25541" s="52"/>
      <c r="CQ25541" s="52"/>
      <c r="CR25541" s="52"/>
      <c r="CS25541" s="52"/>
      <c r="CT25541" s="52"/>
      <c r="CU25541" s="33"/>
      <c r="CV25541" s="33"/>
    </row>
    <row r="25542" spans="74:100">
      <c r="BV25542" s="62"/>
      <c r="BW25542" s="62"/>
      <c r="BX25542" s="62"/>
      <c r="BY25542" s="62"/>
      <c r="BZ25542" s="62"/>
      <c r="CA25542" s="62"/>
      <c r="CB25542" s="62"/>
      <c r="CC25542" s="62"/>
      <c r="CD25542" s="62"/>
      <c r="CE25542" s="62"/>
      <c r="CF25542" s="62"/>
      <c r="CL25542" s="56" t="s">
        <v>2298</v>
      </c>
      <c r="CM25542" s="56" t="s">
        <v>214</v>
      </c>
      <c r="CN25542" s="56" t="s">
        <v>214</v>
      </c>
      <c r="CO25542" s="52"/>
      <c r="CP25542" s="52"/>
      <c r="CQ25542" s="52"/>
      <c r="CR25542" s="52"/>
      <c r="CS25542" s="52"/>
      <c r="CT25542" s="52"/>
      <c r="CU25542" s="33"/>
      <c r="CV25542" s="33"/>
    </row>
    <row r="25543" spans="74:100">
      <c r="BV25543" s="62"/>
      <c r="BW25543" s="62"/>
      <c r="BX25543" s="62"/>
      <c r="BY25543" s="62"/>
      <c r="BZ25543" s="62"/>
      <c r="CA25543" s="62"/>
      <c r="CB25543" s="62"/>
      <c r="CC25543" s="62"/>
      <c r="CD25543" s="62"/>
      <c r="CE25543" s="62"/>
      <c r="CF25543" s="62"/>
      <c r="CL25543" s="56" t="s">
        <v>14334</v>
      </c>
      <c r="CM25543" s="56" t="s">
        <v>216</v>
      </c>
      <c r="CN25543" s="56" t="s">
        <v>216</v>
      </c>
      <c r="CO25543" s="52"/>
      <c r="CP25543" s="52"/>
      <c r="CQ25543" s="52"/>
      <c r="CR25543" s="52"/>
      <c r="CS25543" s="52"/>
      <c r="CT25543" s="52"/>
      <c r="CU25543" s="33"/>
      <c r="CV25543" s="33"/>
    </row>
    <row r="25544" spans="74:100">
      <c r="BV25544" s="62"/>
      <c r="BW25544" s="62"/>
      <c r="BX25544" s="62"/>
      <c r="BY25544" s="62"/>
      <c r="BZ25544" s="62"/>
      <c r="CA25544" s="62"/>
      <c r="CB25544" s="62"/>
      <c r="CC25544" s="62"/>
      <c r="CD25544" s="62"/>
      <c r="CE25544" s="62"/>
      <c r="CF25544" s="62"/>
      <c r="CL25544" s="56" t="s">
        <v>24402</v>
      </c>
      <c r="CM25544" s="56" t="s">
        <v>215</v>
      </c>
      <c r="CN25544" s="56" t="s">
        <v>215</v>
      </c>
      <c r="CO25544" s="52"/>
      <c r="CP25544" s="52"/>
      <c r="CQ25544" s="52"/>
      <c r="CR25544" s="52"/>
      <c r="CS25544" s="52"/>
      <c r="CT25544" s="52"/>
      <c r="CU25544" s="33"/>
      <c r="CV25544" s="33"/>
    </row>
    <row r="25545" spans="74:100">
      <c r="BV25545" s="62"/>
      <c r="BW25545" s="62"/>
      <c r="BX25545" s="62"/>
      <c r="BY25545" s="62"/>
      <c r="BZ25545" s="62"/>
      <c r="CA25545" s="62"/>
      <c r="CB25545" s="62"/>
      <c r="CC25545" s="62"/>
      <c r="CD25545" s="62"/>
      <c r="CE25545" s="62"/>
      <c r="CF25545" s="62"/>
      <c r="CL25545" s="35" t="s">
        <v>29926</v>
      </c>
      <c r="CM25545" s="35" t="s">
        <v>217</v>
      </c>
      <c r="CN25545" s="35" t="s">
        <v>217</v>
      </c>
      <c r="CO25545" s="52"/>
      <c r="CP25545" s="52"/>
      <c r="CQ25545" s="52"/>
      <c r="CR25545" s="52"/>
      <c r="CS25545" s="52"/>
      <c r="CT25545" s="52"/>
      <c r="CU25545" s="33"/>
      <c r="CV25545" s="33"/>
    </row>
    <row r="25546" spans="74:100">
      <c r="BV25546" s="62"/>
      <c r="BW25546" s="62"/>
      <c r="BX25546" s="62"/>
      <c r="BY25546" s="62"/>
      <c r="BZ25546" s="62"/>
      <c r="CA25546" s="62"/>
      <c r="CB25546" s="62"/>
      <c r="CC25546" s="62"/>
      <c r="CD25546" s="62"/>
      <c r="CE25546" s="62"/>
      <c r="CF25546" s="62"/>
      <c r="CL25546" s="56" t="s">
        <v>14338</v>
      </c>
      <c r="CM25546" s="56" t="s">
        <v>216</v>
      </c>
      <c r="CN25546" s="56" t="s">
        <v>216</v>
      </c>
      <c r="CO25546" s="52"/>
      <c r="CP25546" s="52"/>
      <c r="CQ25546" s="52"/>
      <c r="CR25546" s="52"/>
      <c r="CS25546" s="52"/>
      <c r="CT25546" s="52"/>
      <c r="CU25546" s="33"/>
      <c r="CV25546" s="33"/>
    </row>
    <row r="25547" spans="74:100">
      <c r="BV25547" s="62"/>
      <c r="BW25547" s="62"/>
      <c r="BX25547" s="62"/>
      <c r="BY25547" s="62"/>
      <c r="BZ25547" s="62"/>
      <c r="CA25547" s="62"/>
      <c r="CB25547" s="62"/>
      <c r="CC25547" s="62"/>
      <c r="CD25547" s="62"/>
      <c r="CE25547" s="62"/>
      <c r="CF25547" s="62"/>
      <c r="CL25547" s="35" t="s">
        <v>29927</v>
      </c>
      <c r="CM25547" s="35" t="s">
        <v>217</v>
      </c>
      <c r="CN25547" s="35" t="s">
        <v>217</v>
      </c>
      <c r="CO25547" s="52"/>
      <c r="CP25547" s="52"/>
      <c r="CQ25547" s="52"/>
      <c r="CR25547" s="52"/>
      <c r="CS25547" s="52"/>
      <c r="CT25547" s="52"/>
      <c r="CU25547" s="33"/>
      <c r="CV25547" s="33"/>
    </row>
    <row r="25548" spans="74:100">
      <c r="BV25548" s="62"/>
      <c r="BW25548" s="62"/>
      <c r="BX25548" s="62"/>
      <c r="BY25548" s="62"/>
      <c r="BZ25548" s="62"/>
      <c r="CA25548" s="62"/>
      <c r="CB25548" s="62"/>
      <c r="CC25548" s="62"/>
      <c r="CD25548" s="62"/>
      <c r="CE25548" s="62"/>
      <c r="CF25548" s="62"/>
      <c r="CL25548" s="56" t="s">
        <v>14339</v>
      </c>
      <c r="CM25548" s="56" t="s">
        <v>215</v>
      </c>
      <c r="CN25548" s="56" t="s">
        <v>215</v>
      </c>
      <c r="CO25548" s="52"/>
      <c r="CP25548" s="52"/>
      <c r="CQ25548" s="52"/>
      <c r="CR25548" s="52"/>
      <c r="CS25548" s="52"/>
      <c r="CT25548" s="52"/>
      <c r="CU25548" s="33"/>
      <c r="CV25548" s="33"/>
    </row>
    <row r="25549" spans="74:100">
      <c r="BV25549" s="62"/>
      <c r="BW25549" s="62"/>
      <c r="BX25549" s="62"/>
      <c r="BY25549" s="62"/>
      <c r="BZ25549" s="62"/>
      <c r="CA25549" s="62"/>
      <c r="CB25549" s="62"/>
      <c r="CC25549" s="62"/>
      <c r="CD25549" s="62"/>
      <c r="CE25549" s="62"/>
      <c r="CF25549" s="62"/>
      <c r="CL25549" s="56" t="s">
        <v>29928</v>
      </c>
      <c r="CM25549" s="56" t="s">
        <v>216</v>
      </c>
      <c r="CN25549" s="56" t="s">
        <v>216</v>
      </c>
      <c r="CO25549" s="52"/>
      <c r="CP25549" s="52"/>
      <c r="CQ25549" s="52"/>
      <c r="CR25549" s="52"/>
      <c r="CS25549" s="52"/>
      <c r="CT25549" s="52"/>
      <c r="CU25549" s="33"/>
      <c r="CV25549" s="33"/>
    </row>
    <row r="25550" spans="74:100">
      <c r="BV25550" s="62"/>
      <c r="BW25550" s="62"/>
      <c r="BX25550" s="62"/>
      <c r="BY25550" s="62"/>
      <c r="BZ25550" s="62"/>
      <c r="CA25550" s="62"/>
      <c r="CB25550" s="62"/>
      <c r="CC25550" s="62"/>
      <c r="CD25550" s="62"/>
      <c r="CE25550" s="62"/>
      <c r="CF25550" s="62"/>
      <c r="CL25550" s="56" t="s">
        <v>14335</v>
      </c>
      <c r="CM25550" s="56" t="s">
        <v>216</v>
      </c>
      <c r="CN25550" s="56" t="s">
        <v>216</v>
      </c>
      <c r="CO25550" s="52"/>
      <c r="CP25550" s="52"/>
      <c r="CQ25550" s="52"/>
      <c r="CR25550" s="52"/>
      <c r="CS25550" s="52"/>
      <c r="CT25550" s="52"/>
      <c r="CU25550" s="33"/>
      <c r="CV25550" s="33"/>
    </row>
    <row r="25551" spans="74:100">
      <c r="BV25551" s="62"/>
      <c r="BW25551" s="62"/>
      <c r="BX25551" s="62"/>
      <c r="BY25551" s="62"/>
      <c r="BZ25551" s="62"/>
      <c r="CA25551" s="62"/>
      <c r="CB25551" s="62"/>
      <c r="CC25551" s="62"/>
      <c r="CD25551" s="62"/>
      <c r="CE25551" s="62"/>
      <c r="CF25551" s="62"/>
      <c r="CL25551" s="56" t="s">
        <v>14340</v>
      </c>
      <c r="CM25551" s="56" t="s">
        <v>216</v>
      </c>
      <c r="CN25551" s="56" t="s">
        <v>216</v>
      </c>
      <c r="CO25551" s="52"/>
      <c r="CP25551" s="52"/>
      <c r="CQ25551" s="52"/>
      <c r="CR25551" s="52"/>
      <c r="CS25551" s="52"/>
      <c r="CT25551" s="52"/>
      <c r="CU25551" s="33"/>
      <c r="CV25551" s="33"/>
    </row>
    <row r="25552" spans="74:100">
      <c r="BV25552" s="62"/>
      <c r="BW25552" s="62"/>
      <c r="BX25552" s="62"/>
      <c r="BY25552" s="62"/>
      <c r="BZ25552" s="62"/>
      <c r="CA25552" s="62"/>
      <c r="CB25552" s="62"/>
      <c r="CC25552" s="62"/>
      <c r="CD25552" s="62"/>
      <c r="CE25552" s="62"/>
      <c r="CF25552" s="62"/>
      <c r="CL25552" s="56" t="s">
        <v>29929</v>
      </c>
      <c r="CM25552" s="56" t="s">
        <v>216</v>
      </c>
      <c r="CN25552" s="56" t="s">
        <v>216</v>
      </c>
      <c r="CO25552" s="52"/>
      <c r="CP25552" s="52"/>
      <c r="CQ25552" s="52"/>
      <c r="CR25552" s="52"/>
      <c r="CS25552" s="52"/>
      <c r="CT25552" s="52"/>
      <c r="CU25552" s="33"/>
      <c r="CV25552" s="33"/>
    </row>
    <row r="25553" spans="74:100">
      <c r="BV25553" s="62"/>
      <c r="BW25553" s="62"/>
      <c r="BX25553" s="62"/>
      <c r="BY25553" s="62"/>
      <c r="BZ25553" s="62"/>
      <c r="CA25553" s="62"/>
      <c r="CB25553" s="62"/>
      <c r="CC25553" s="62"/>
      <c r="CD25553" s="62"/>
      <c r="CE25553" s="62"/>
      <c r="CF25553" s="62"/>
      <c r="CL25553" s="56" t="s">
        <v>2299</v>
      </c>
      <c r="CM25553" s="56" t="s">
        <v>214</v>
      </c>
      <c r="CN25553" s="56" t="s">
        <v>214</v>
      </c>
      <c r="CO25553" s="52"/>
      <c r="CP25553" s="52"/>
      <c r="CQ25553" s="52"/>
      <c r="CR25553" s="52"/>
      <c r="CS25553" s="52"/>
      <c r="CT25553" s="52"/>
      <c r="CU25553" s="33"/>
      <c r="CV25553" s="33"/>
    </row>
    <row r="25554" spans="74:100">
      <c r="BV25554" s="62"/>
      <c r="BW25554" s="62"/>
      <c r="BX25554" s="62"/>
      <c r="BY25554" s="62"/>
      <c r="BZ25554" s="62"/>
      <c r="CA25554" s="62"/>
      <c r="CB25554" s="62"/>
      <c r="CC25554" s="62"/>
      <c r="CD25554" s="62"/>
      <c r="CE25554" s="62"/>
      <c r="CF25554" s="62"/>
      <c r="CL25554" s="56" t="s">
        <v>14316</v>
      </c>
      <c r="CM25554" s="56" t="s">
        <v>215</v>
      </c>
      <c r="CN25554" s="56" t="s">
        <v>215</v>
      </c>
      <c r="CO25554" s="52"/>
      <c r="CP25554" s="52"/>
      <c r="CQ25554" s="52"/>
      <c r="CR25554" s="52"/>
      <c r="CS25554" s="52"/>
      <c r="CT25554" s="52"/>
      <c r="CU25554" s="33"/>
      <c r="CV25554" s="33"/>
    </row>
    <row r="25555" spans="74:100">
      <c r="BV25555" s="62"/>
      <c r="BW25555" s="62"/>
      <c r="BX25555" s="62"/>
      <c r="BY25555" s="62"/>
      <c r="BZ25555" s="62"/>
      <c r="CA25555" s="62"/>
      <c r="CB25555" s="62"/>
      <c r="CC25555" s="62"/>
      <c r="CD25555" s="62"/>
      <c r="CE25555" s="62"/>
      <c r="CF25555" s="62"/>
      <c r="CL25555" s="56" t="s">
        <v>14341</v>
      </c>
      <c r="CM25555" s="56" t="s">
        <v>216</v>
      </c>
      <c r="CN25555" s="56" t="s">
        <v>216</v>
      </c>
      <c r="CO25555" s="52"/>
      <c r="CP25555" s="52"/>
      <c r="CQ25555" s="52"/>
      <c r="CR25555" s="52"/>
      <c r="CS25555" s="52"/>
      <c r="CT25555" s="52"/>
      <c r="CU25555" s="33"/>
      <c r="CV25555" s="33"/>
    </row>
    <row r="25556" spans="74:100">
      <c r="BV25556" s="62"/>
      <c r="BW25556" s="62"/>
      <c r="BX25556" s="62"/>
      <c r="BY25556" s="62"/>
      <c r="BZ25556" s="62"/>
      <c r="CA25556" s="62"/>
      <c r="CB25556" s="62"/>
      <c r="CC25556" s="62"/>
      <c r="CD25556" s="62"/>
      <c r="CE25556" s="62"/>
      <c r="CF25556" s="62"/>
      <c r="CL25556" s="35" t="s">
        <v>14295</v>
      </c>
      <c r="CM25556" s="35" t="s">
        <v>217</v>
      </c>
      <c r="CN25556" s="35" t="s">
        <v>217</v>
      </c>
      <c r="CO25556" s="52"/>
      <c r="CP25556" s="52"/>
      <c r="CQ25556" s="52"/>
      <c r="CR25556" s="52"/>
      <c r="CS25556" s="52"/>
      <c r="CT25556" s="52"/>
      <c r="CU25556" s="33"/>
      <c r="CV25556" s="33"/>
    </row>
    <row r="25557" spans="74:100">
      <c r="BV25557" s="62"/>
      <c r="BW25557" s="62"/>
      <c r="BX25557" s="62"/>
      <c r="BY25557" s="62"/>
      <c r="BZ25557" s="62"/>
      <c r="CA25557" s="62"/>
      <c r="CB25557" s="62"/>
      <c r="CC25557" s="62"/>
      <c r="CD25557" s="62"/>
      <c r="CE25557" s="62"/>
      <c r="CF25557" s="62"/>
      <c r="CL25557" s="56" t="s">
        <v>14342</v>
      </c>
      <c r="CM25557" s="56" t="s">
        <v>216</v>
      </c>
      <c r="CN25557" s="56" t="s">
        <v>216</v>
      </c>
      <c r="CO25557" s="52"/>
      <c r="CP25557" s="52"/>
      <c r="CQ25557" s="52"/>
      <c r="CR25557" s="52"/>
      <c r="CS25557" s="52"/>
      <c r="CT25557" s="52"/>
      <c r="CU25557" s="33"/>
      <c r="CV25557" s="33"/>
    </row>
    <row r="25558" spans="74:100">
      <c r="BV25558" s="62"/>
      <c r="BW25558" s="62"/>
      <c r="BX25558" s="62"/>
      <c r="BY25558" s="62"/>
      <c r="BZ25558" s="62"/>
      <c r="CA25558" s="62"/>
      <c r="CB25558" s="62"/>
      <c r="CC25558" s="62"/>
      <c r="CD25558" s="62"/>
      <c r="CE25558" s="62"/>
      <c r="CF25558" s="62"/>
      <c r="CL25558" s="35" t="s">
        <v>14346</v>
      </c>
      <c r="CM25558" s="35" t="s">
        <v>217</v>
      </c>
      <c r="CN25558" s="35" t="s">
        <v>217</v>
      </c>
      <c r="CO25558" s="52"/>
      <c r="CP25558" s="52"/>
      <c r="CQ25558" s="52"/>
      <c r="CR25558" s="52"/>
      <c r="CS25558" s="52"/>
      <c r="CT25558" s="52"/>
      <c r="CU25558" s="33"/>
      <c r="CV25558" s="33"/>
    </row>
    <row r="25559" spans="74:100">
      <c r="BV25559" s="62"/>
      <c r="BW25559" s="62"/>
      <c r="BX25559" s="62"/>
      <c r="BY25559" s="62"/>
      <c r="BZ25559" s="62"/>
      <c r="CA25559" s="62"/>
      <c r="CB25559" s="62"/>
      <c r="CC25559" s="62"/>
      <c r="CD25559" s="62"/>
      <c r="CE25559" s="62"/>
      <c r="CF25559" s="62"/>
      <c r="CL25559" s="35" t="s">
        <v>14347</v>
      </c>
      <c r="CM25559" s="35" t="s">
        <v>217</v>
      </c>
      <c r="CN25559" s="35" t="s">
        <v>217</v>
      </c>
      <c r="CO25559" s="52"/>
      <c r="CP25559" s="52"/>
      <c r="CQ25559" s="52"/>
      <c r="CR25559" s="52"/>
      <c r="CS25559" s="52"/>
      <c r="CT25559" s="52"/>
      <c r="CU25559" s="33"/>
      <c r="CV25559" s="33"/>
    </row>
    <row r="25560" spans="74:100">
      <c r="BV25560" s="62"/>
      <c r="BW25560" s="62"/>
      <c r="BX25560" s="62"/>
      <c r="BY25560" s="62"/>
      <c r="BZ25560" s="62"/>
      <c r="CA25560" s="62"/>
      <c r="CB25560" s="62"/>
      <c r="CC25560" s="62"/>
      <c r="CD25560" s="62"/>
      <c r="CE25560" s="62"/>
      <c r="CF25560" s="62"/>
      <c r="CL25560" s="35" t="s">
        <v>14348</v>
      </c>
      <c r="CM25560" s="35" t="s">
        <v>217</v>
      </c>
      <c r="CN25560" s="35" t="s">
        <v>217</v>
      </c>
      <c r="CO25560" s="52"/>
      <c r="CP25560" s="52"/>
      <c r="CQ25560" s="52"/>
      <c r="CR25560" s="52"/>
      <c r="CS25560" s="52"/>
      <c r="CT25560" s="52"/>
      <c r="CU25560" s="33"/>
      <c r="CV25560" s="33"/>
    </row>
    <row r="25561" spans="74:100">
      <c r="BV25561" s="62"/>
      <c r="BW25561" s="62"/>
      <c r="BX25561" s="62"/>
      <c r="BY25561" s="62"/>
      <c r="BZ25561" s="62"/>
      <c r="CA25561" s="62"/>
      <c r="CB25561" s="62"/>
      <c r="CC25561" s="62"/>
      <c r="CD25561" s="62"/>
      <c r="CE25561" s="62"/>
      <c r="CF25561" s="62"/>
      <c r="CL25561" s="56" t="s">
        <v>14317</v>
      </c>
      <c r="CM25561" s="56" t="s">
        <v>215</v>
      </c>
      <c r="CN25561" s="56" t="s">
        <v>215</v>
      </c>
      <c r="CO25561" s="52"/>
      <c r="CP25561" s="52"/>
      <c r="CQ25561" s="52"/>
      <c r="CR25561" s="52"/>
      <c r="CS25561" s="52"/>
      <c r="CT25561" s="52"/>
      <c r="CU25561" s="33"/>
      <c r="CV25561" s="33"/>
    </row>
    <row r="25562" spans="74:100">
      <c r="BV25562" s="62"/>
      <c r="BW25562" s="62"/>
      <c r="BX25562" s="62"/>
      <c r="BY25562" s="62"/>
      <c r="BZ25562" s="62"/>
      <c r="CA25562" s="62"/>
      <c r="CB25562" s="62"/>
      <c r="CC25562" s="62"/>
      <c r="CD25562" s="62"/>
      <c r="CE25562" s="62"/>
      <c r="CF25562" s="62"/>
      <c r="CL25562" s="56" t="s">
        <v>26254</v>
      </c>
      <c r="CM25562" s="56" t="s">
        <v>215</v>
      </c>
      <c r="CN25562" s="56" t="s">
        <v>215</v>
      </c>
      <c r="CO25562" s="52"/>
      <c r="CP25562" s="52"/>
      <c r="CQ25562" s="52"/>
      <c r="CR25562" s="52"/>
      <c r="CS25562" s="52"/>
      <c r="CT25562" s="52"/>
      <c r="CU25562" s="33"/>
      <c r="CV25562" s="33"/>
    </row>
    <row r="25563" spans="74:100">
      <c r="BV25563" s="62"/>
      <c r="BW25563" s="62"/>
      <c r="BX25563" s="62"/>
      <c r="BY25563" s="62"/>
      <c r="BZ25563" s="62"/>
      <c r="CA25563" s="62"/>
      <c r="CB25563" s="62"/>
      <c r="CC25563" s="62"/>
      <c r="CD25563" s="62"/>
      <c r="CE25563" s="62"/>
      <c r="CF25563" s="62"/>
      <c r="CL25563" s="56" t="s">
        <v>14350</v>
      </c>
      <c r="CM25563" s="56" t="s">
        <v>214</v>
      </c>
      <c r="CN25563" s="56" t="s">
        <v>214</v>
      </c>
      <c r="CO25563" s="52"/>
      <c r="CP25563" s="52"/>
      <c r="CQ25563" s="52"/>
      <c r="CR25563" s="52"/>
      <c r="CS25563" s="52"/>
      <c r="CT25563" s="52"/>
      <c r="CU25563" s="33"/>
      <c r="CV25563" s="33"/>
    </row>
    <row r="25564" spans="74:100">
      <c r="BV25564" s="62"/>
      <c r="BW25564" s="62"/>
      <c r="BX25564" s="62"/>
      <c r="BY25564" s="62"/>
      <c r="BZ25564" s="62"/>
      <c r="CA25564" s="62"/>
      <c r="CB25564" s="62"/>
      <c r="CC25564" s="62"/>
      <c r="CD25564" s="62"/>
      <c r="CE25564" s="62"/>
      <c r="CF25564" s="62"/>
      <c r="CL25564" s="56" t="s">
        <v>14351</v>
      </c>
      <c r="CM25564" s="56" t="s">
        <v>214</v>
      </c>
      <c r="CN25564" s="56" t="s">
        <v>214</v>
      </c>
      <c r="CO25564" s="52"/>
      <c r="CP25564" s="52"/>
      <c r="CQ25564" s="52"/>
      <c r="CR25564" s="52"/>
      <c r="CS25564" s="52"/>
      <c r="CT25564" s="52"/>
      <c r="CU25564" s="33"/>
      <c r="CV25564" s="33"/>
    </row>
    <row r="25565" spans="74:100">
      <c r="BV25565" s="62"/>
      <c r="BW25565" s="62"/>
      <c r="BX25565" s="62"/>
      <c r="BY25565" s="62"/>
      <c r="BZ25565" s="62"/>
      <c r="CA25565" s="62"/>
      <c r="CB25565" s="62"/>
      <c r="CC25565" s="62"/>
      <c r="CD25565" s="62"/>
      <c r="CE25565" s="62"/>
      <c r="CF25565" s="62"/>
      <c r="CL25565" s="35" t="s">
        <v>14352</v>
      </c>
      <c r="CM25565" s="35" t="s">
        <v>217</v>
      </c>
      <c r="CN25565" s="35" t="s">
        <v>217</v>
      </c>
      <c r="CO25565" s="52"/>
      <c r="CP25565" s="52"/>
      <c r="CQ25565" s="52"/>
      <c r="CR25565" s="52"/>
      <c r="CS25565" s="52"/>
      <c r="CT25565" s="52"/>
      <c r="CU25565" s="33"/>
      <c r="CV25565" s="33"/>
    </row>
    <row r="25566" spans="74:100">
      <c r="BV25566" s="62"/>
      <c r="BW25566" s="62"/>
      <c r="BX25566" s="62"/>
      <c r="BY25566" s="62"/>
      <c r="BZ25566" s="62"/>
      <c r="CA25566" s="62"/>
      <c r="CB25566" s="62"/>
      <c r="CC25566" s="62"/>
      <c r="CD25566" s="62"/>
      <c r="CE25566" s="62"/>
      <c r="CF25566" s="62"/>
      <c r="CL25566" s="56" t="s">
        <v>7775</v>
      </c>
      <c r="CM25566" s="56" t="s">
        <v>214</v>
      </c>
      <c r="CN25566" s="56" t="s">
        <v>214</v>
      </c>
      <c r="CO25566" s="52"/>
      <c r="CP25566" s="52"/>
      <c r="CQ25566" s="52"/>
      <c r="CR25566" s="52"/>
      <c r="CS25566" s="52"/>
      <c r="CT25566" s="52"/>
      <c r="CU25566" s="33"/>
      <c r="CV25566" s="33"/>
    </row>
    <row r="25567" spans="74:100">
      <c r="BV25567" s="62"/>
      <c r="BW25567" s="62"/>
      <c r="BX25567" s="62"/>
      <c r="BY25567" s="62"/>
      <c r="BZ25567" s="62"/>
      <c r="CA25567" s="62"/>
      <c r="CB25567" s="62"/>
      <c r="CC25567" s="62"/>
      <c r="CD25567" s="62"/>
      <c r="CE25567" s="62"/>
      <c r="CF25567" s="62"/>
      <c r="CL25567" s="56" t="s">
        <v>15880</v>
      </c>
      <c r="CM25567" s="56" t="s">
        <v>216</v>
      </c>
      <c r="CN25567" s="56" t="s">
        <v>216</v>
      </c>
      <c r="CO25567" s="52"/>
      <c r="CP25567" s="52"/>
      <c r="CQ25567" s="52"/>
      <c r="CR25567" s="52"/>
      <c r="CS25567" s="52"/>
      <c r="CT25567" s="52"/>
      <c r="CU25567" s="33"/>
      <c r="CV25567" s="33"/>
    </row>
    <row r="25568" spans="74:100">
      <c r="BV25568" s="62"/>
      <c r="BW25568" s="62"/>
      <c r="BX25568" s="62"/>
      <c r="BY25568" s="62"/>
      <c r="BZ25568" s="62"/>
      <c r="CA25568" s="62"/>
      <c r="CB25568" s="62"/>
      <c r="CC25568" s="62"/>
      <c r="CD25568" s="62"/>
      <c r="CE25568" s="62"/>
      <c r="CF25568" s="62"/>
      <c r="CL25568" s="56" t="s">
        <v>14353</v>
      </c>
      <c r="CM25568" s="56" t="s">
        <v>216</v>
      </c>
      <c r="CN25568" s="56" t="s">
        <v>216</v>
      </c>
      <c r="CO25568" s="52"/>
      <c r="CP25568" s="52"/>
      <c r="CQ25568" s="52"/>
      <c r="CR25568" s="52"/>
      <c r="CS25568" s="52"/>
      <c r="CT25568" s="52"/>
      <c r="CU25568" s="33"/>
      <c r="CV25568" s="33"/>
    </row>
    <row r="25569" spans="74:100">
      <c r="BV25569" s="62"/>
      <c r="BW25569" s="62"/>
      <c r="BX25569" s="62"/>
      <c r="BY25569" s="62"/>
      <c r="BZ25569" s="62"/>
      <c r="CA25569" s="62"/>
      <c r="CB25569" s="62"/>
      <c r="CC25569" s="62"/>
      <c r="CD25569" s="62"/>
      <c r="CE25569" s="62"/>
      <c r="CF25569" s="62"/>
      <c r="CL25569" s="56" t="s">
        <v>14354</v>
      </c>
      <c r="CM25569" s="56" t="s">
        <v>216</v>
      </c>
      <c r="CN25569" s="56" t="s">
        <v>216</v>
      </c>
      <c r="CO25569" s="52"/>
      <c r="CP25569" s="52"/>
      <c r="CQ25569" s="52"/>
      <c r="CR25569" s="52"/>
      <c r="CS25569" s="52"/>
      <c r="CT25569" s="52"/>
      <c r="CU25569" s="33"/>
      <c r="CV25569" s="33"/>
    </row>
    <row r="25570" spans="74:100">
      <c r="BV25570" s="62"/>
      <c r="BW25570" s="62"/>
      <c r="BX25570" s="62"/>
      <c r="BY25570" s="62"/>
      <c r="BZ25570" s="62"/>
      <c r="CA25570" s="62"/>
      <c r="CB25570" s="62"/>
      <c r="CC25570" s="62"/>
      <c r="CD25570" s="62"/>
      <c r="CE25570" s="62"/>
      <c r="CF25570" s="62"/>
      <c r="CL25570" s="56" t="s">
        <v>14355</v>
      </c>
      <c r="CM25570" s="56" t="s">
        <v>216</v>
      </c>
      <c r="CN25570" s="56" t="s">
        <v>216</v>
      </c>
      <c r="CO25570" s="52"/>
      <c r="CP25570" s="52"/>
      <c r="CQ25570" s="52"/>
      <c r="CR25570" s="52"/>
      <c r="CS25570" s="52"/>
      <c r="CT25570" s="52"/>
      <c r="CU25570" s="33"/>
      <c r="CV25570" s="33"/>
    </row>
    <row r="25571" spans="74:100">
      <c r="BV25571" s="62"/>
      <c r="BW25571" s="62"/>
      <c r="BX25571" s="62"/>
      <c r="BY25571" s="62"/>
      <c r="BZ25571" s="62"/>
      <c r="CA25571" s="62"/>
      <c r="CB25571" s="62"/>
      <c r="CC25571" s="62"/>
      <c r="CD25571" s="62"/>
      <c r="CE25571" s="62"/>
      <c r="CF25571" s="62"/>
      <c r="CL25571" s="56" t="s">
        <v>14343</v>
      </c>
      <c r="CM25571" s="56" t="s">
        <v>216</v>
      </c>
      <c r="CN25571" s="56" t="s">
        <v>216</v>
      </c>
      <c r="CO25571" s="52"/>
      <c r="CP25571" s="52"/>
      <c r="CQ25571" s="52"/>
      <c r="CR25571" s="52"/>
      <c r="CS25571" s="52"/>
      <c r="CT25571" s="52"/>
      <c r="CU25571" s="33"/>
      <c r="CV25571" s="33"/>
    </row>
    <row r="25572" spans="74:100">
      <c r="BV25572" s="62"/>
      <c r="BW25572" s="62"/>
      <c r="BX25572" s="62"/>
      <c r="BY25572" s="62"/>
      <c r="BZ25572" s="62"/>
      <c r="CA25572" s="62"/>
      <c r="CB25572" s="62"/>
      <c r="CC25572" s="62"/>
      <c r="CD25572" s="62"/>
      <c r="CE25572" s="62"/>
      <c r="CF25572" s="62"/>
      <c r="CL25572" s="56" t="s">
        <v>14332</v>
      </c>
      <c r="CM25572" s="56" t="s">
        <v>214</v>
      </c>
      <c r="CN25572" s="56" t="s">
        <v>214</v>
      </c>
      <c r="CO25572" s="52"/>
      <c r="CP25572" s="52"/>
      <c r="CQ25572" s="52"/>
      <c r="CR25572" s="52"/>
      <c r="CS25572" s="52"/>
      <c r="CT25572" s="52"/>
      <c r="CU25572" s="33"/>
      <c r="CV25572" s="33"/>
    </row>
    <row r="25573" spans="74:100">
      <c r="BV25573" s="62"/>
      <c r="BW25573" s="62"/>
      <c r="BX25573" s="62"/>
      <c r="BY25573" s="62"/>
      <c r="BZ25573" s="62"/>
      <c r="CA25573" s="62"/>
      <c r="CB25573" s="62"/>
      <c r="CC25573" s="62"/>
      <c r="CD25573" s="62"/>
      <c r="CE25573" s="62"/>
      <c r="CF25573" s="62"/>
      <c r="CL25573" s="35" t="s">
        <v>14326</v>
      </c>
      <c r="CM25573" s="35" t="s">
        <v>217</v>
      </c>
      <c r="CN25573" s="35" t="s">
        <v>217</v>
      </c>
      <c r="CO25573" s="52"/>
      <c r="CP25573" s="52"/>
      <c r="CQ25573" s="52"/>
      <c r="CR25573" s="52"/>
      <c r="CS25573" s="52"/>
      <c r="CT25573" s="52"/>
      <c r="CU25573" s="33"/>
      <c r="CV25573" s="33"/>
    </row>
    <row r="25574" spans="74:100">
      <c r="BV25574" s="62"/>
      <c r="BW25574" s="62"/>
      <c r="BX25574" s="62"/>
      <c r="BY25574" s="62"/>
      <c r="BZ25574" s="62"/>
      <c r="CA25574" s="62"/>
      <c r="CB25574" s="62"/>
      <c r="CC25574" s="62"/>
      <c r="CD25574" s="62"/>
      <c r="CE25574" s="62"/>
      <c r="CF25574" s="62"/>
      <c r="CL25574" s="56" t="s">
        <v>15881</v>
      </c>
      <c r="CM25574" s="56" t="s">
        <v>216</v>
      </c>
      <c r="CN25574" s="56" t="s">
        <v>216</v>
      </c>
      <c r="CO25574" s="52"/>
      <c r="CP25574" s="52"/>
      <c r="CQ25574" s="52"/>
      <c r="CR25574" s="52"/>
      <c r="CS25574" s="52"/>
      <c r="CT25574" s="52"/>
      <c r="CU25574" s="33"/>
      <c r="CV25574" s="33"/>
    </row>
    <row r="25575" spans="74:100">
      <c r="BV25575" s="62"/>
      <c r="BW25575" s="62"/>
      <c r="BX25575" s="62"/>
      <c r="BY25575" s="62"/>
      <c r="BZ25575" s="62"/>
      <c r="CA25575" s="62"/>
      <c r="CB25575" s="62"/>
      <c r="CC25575" s="62"/>
      <c r="CD25575" s="62"/>
      <c r="CE25575" s="62"/>
      <c r="CF25575" s="62"/>
      <c r="CL25575" s="35" t="s">
        <v>14327</v>
      </c>
      <c r="CM25575" s="35" t="s">
        <v>217</v>
      </c>
      <c r="CN25575" s="35" t="s">
        <v>217</v>
      </c>
      <c r="CO25575" s="52"/>
      <c r="CP25575" s="52"/>
      <c r="CQ25575" s="52"/>
      <c r="CR25575" s="52"/>
      <c r="CS25575" s="52"/>
      <c r="CT25575" s="52"/>
      <c r="CU25575" s="33"/>
      <c r="CV25575" s="33"/>
    </row>
    <row r="25576" spans="74:100">
      <c r="BV25576" s="62"/>
      <c r="BW25576" s="62"/>
      <c r="BX25576" s="62"/>
      <c r="BY25576" s="62"/>
      <c r="BZ25576" s="62"/>
      <c r="CA25576" s="62"/>
      <c r="CB25576" s="62"/>
      <c r="CC25576" s="62"/>
      <c r="CD25576" s="62"/>
      <c r="CE25576" s="62"/>
      <c r="CF25576" s="62"/>
      <c r="CL25576" s="56" t="s">
        <v>29930</v>
      </c>
      <c r="CM25576" s="56" t="s">
        <v>216</v>
      </c>
      <c r="CN25576" s="56" t="s">
        <v>216</v>
      </c>
      <c r="CO25576" s="52"/>
      <c r="CP25576" s="52"/>
      <c r="CQ25576" s="52"/>
      <c r="CR25576" s="52"/>
      <c r="CS25576" s="52"/>
      <c r="CT25576" s="52"/>
      <c r="CU25576" s="33"/>
      <c r="CV25576" s="33"/>
    </row>
    <row r="25577" spans="74:100">
      <c r="BV25577" s="62"/>
      <c r="BW25577" s="62"/>
      <c r="BX25577" s="62"/>
      <c r="BY25577" s="62"/>
      <c r="BZ25577" s="62"/>
      <c r="CA25577" s="62"/>
      <c r="CB25577" s="62"/>
      <c r="CC25577" s="62"/>
      <c r="CD25577" s="62"/>
      <c r="CE25577" s="62"/>
      <c r="CF25577" s="62"/>
      <c r="CL25577" s="56" t="s">
        <v>14318</v>
      </c>
      <c r="CM25577" s="56" t="s">
        <v>215</v>
      </c>
      <c r="CN25577" s="56" t="s">
        <v>215</v>
      </c>
      <c r="CO25577" s="52"/>
      <c r="CP25577" s="52"/>
      <c r="CQ25577" s="52"/>
      <c r="CR25577" s="52"/>
      <c r="CS25577" s="52"/>
      <c r="CT25577" s="52"/>
      <c r="CU25577" s="33"/>
      <c r="CV25577" s="33"/>
    </row>
    <row r="25578" spans="74:100">
      <c r="BV25578" s="62"/>
      <c r="BW25578" s="62"/>
      <c r="BX25578" s="62"/>
      <c r="BY25578" s="62"/>
      <c r="BZ25578" s="62"/>
      <c r="CA25578" s="62"/>
      <c r="CB25578" s="62"/>
      <c r="CC25578" s="62"/>
      <c r="CD25578" s="62"/>
      <c r="CE25578" s="62"/>
      <c r="CF25578" s="62"/>
      <c r="CL25578" s="56" t="s">
        <v>7765</v>
      </c>
      <c r="CM25578" s="56" t="s">
        <v>214</v>
      </c>
      <c r="CN25578" s="56" t="s">
        <v>214</v>
      </c>
      <c r="CO25578" s="52"/>
      <c r="CP25578" s="52"/>
      <c r="CQ25578" s="52"/>
      <c r="CR25578" s="52"/>
      <c r="CS25578" s="52"/>
      <c r="CT25578" s="52"/>
      <c r="CU25578" s="33"/>
      <c r="CV25578" s="33"/>
    </row>
    <row r="25579" spans="74:100">
      <c r="BV25579" s="62"/>
      <c r="BW25579" s="62"/>
      <c r="BX25579" s="62"/>
      <c r="BY25579" s="62"/>
      <c r="BZ25579" s="62"/>
      <c r="CA25579" s="62"/>
      <c r="CB25579" s="62"/>
      <c r="CC25579" s="62"/>
      <c r="CD25579" s="62"/>
      <c r="CE25579" s="62"/>
      <c r="CF25579" s="62"/>
      <c r="CL25579" s="35" t="s">
        <v>15599</v>
      </c>
      <c r="CM25579" s="35" t="s">
        <v>217</v>
      </c>
      <c r="CN25579" s="35" t="s">
        <v>217</v>
      </c>
      <c r="CO25579" s="52"/>
      <c r="CP25579" s="52"/>
      <c r="CQ25579" s="52"/>
      <c r="CR25579" s="52"/>
      <c r="CS25579" s="52"/>
      <c r="CT25579" s="52"/>
      <c r="CU25579" s="33"/>
      <c r="CV25579" s="33"/>
    </row>
    <row r="25580" spans="74:100">
      <c r="BV25580" s="62"/>
      <c r="BW25580" s="62"/>
      <c r="BX25580" s="62"/>
      <c r="BY25580" s="62"/>
      <c r="BZ25580" s="62"/>
      <c r="CA25580" s="62"/>
      <c r="CB25580" s="62"/>
      <c r="CC25580" s="62"/>
      <c r="CD25580" s="62"/>
      <c r="CE25580" s="62"/>
      <c r="CF25580" s="62"/>
      <c r="CL25580" s="35" t="s">
        <v>15608</v>
      </c>
      <c r="CM25580" s="35" t="s">
        <v>217</v>
      </c>
      <c r="CN25580" s="35" t="s">
        <v>217</v>
      </c>
      <c r="CO25580" s="52"/>
      <c r="CP25580" s="52"/>
      <c r="CQ25580" s="52"/>
      <c r="CR25580" s="52"/>
      <c r="CS25580" s="52"/>
      <c r="CT25580" s="52"/>
      <c r="CU25580" s="33"/>
      <c r="CV25580" s="33"/>
    </row>
    <row r="25581" spans="74:100">
      <c r="BV25581" s="62"/>
      <c r="BW25581" s="62"/>
      <c r="BX25581" s="62"/>
      <c r="BY25581" s="62"/>
      <c r="BZ25581" s="62"/>
      <c r="CA25581" s="62"/>
      <c r="CB25581" s="62"/>
      <c r="CC25581" s="62"/>
      <c r="CD25581" s="62"/>
      <c r="CE25581" s="62"/>
      <c r="CF25581" s="62"/>
      <c r="CL25581" s="56" t="s">
        <v>15605</v>
      </c>
      <c r="CM25581" s="56" t="s">
        <v>215</v>
      </c>
      <c r="CN25581" s="56" t="s">
        <v>215</v>
      </c>
      <c r="CO25581" s="52"/>
      <c r="CP25581" s="52"/>
      <c r="CQ25581" s="52"/>
      <c r="CR25581" s="52"/>
      <c r="CS25581" s="52"/>
      <c r="CT25581" s="52"/>
      <c r="CU25581" s="33"/>
      <c r="CV25581" s="33"/>
    </row>
    <row r="25582" spans="74:100">
      <c r="BV25582" s="62"/>
      <c r="BW25582" s="62"/>
      <c r="BX25582" s="62"/>
      <c r="BY25582" s="62"/>
      <c r="BZ25582" s="62"/>
      <c r="CA25582" s="62"/>
      <c r="CB25582" s="62"/>
      <c r="CC25582" s="62"/>
      <c r="CD25582" s="62"/>
      <c r="CE25582" s="62"/>
      <c r="CF25582" s="62"/>
      <c r="CL25582" s="56" t="s">
        <v>26255</v>
      </c>
      <c r="CM25582" s="56" t="s">
        <v>215</v>
      </c>
      <c r="CN25582" s="56" t="s">
        <v>215</v>
      </c>
      <c r="CO25582" s="52"/>
      <c r="CP25582" s="52"/>
      <c r="CQ25582" s="52"/>
      <c r="CR25582" s="52"/>
      <c r="CS25582" s="52"/>
      <c r="CT25582" s="52"/>
      <c r="CU25582" s="33"/>
      <c r="CV25582" s="33"/>
    </row>
    <row r="25583" spans="74:100">
      <c r="BV25583" s="62"/>
      <c r="BW25583" s="62"/>
      <c r="BX25583" s="62"/>
      <c r="BY25583" s="62"/>
      <c r="BZ25583" s="62"/>
      <c r="CA25583" s="62"/>
      <c r="CB25583" s="62"/>
      <c r="CC25583" s="62"/>
      <c r="CD25583" s="62"/>
      <c r="CE25583" s="62"/>
      <c r="CF25583" s="62"/>
      <c r="CL25583" s="56" t="s">
        <v>24900</v>
      </c>
      <c r="CM25583" s="56" t="s">
        <v>216</v>
      </c>
      <c r="CN25583" s="56" t="s">
        <v>216</v>
      </c>
      <c r="CO25583" s="52"/>
      <c r="CP25583" s="52"/>
      <c r="CQ25583" s="52"/>
      <c r="CR25583" s="52"/>
      <c r="CS25583" s="52"/>
      <c r="CT25583" s="52"/>
      <c r="CU25583" s="33"/>
      <c r="CV25583" s="33"/>
    </row>
    <row r="25584" spans="74:100">
      <c r="BV25584" s="62"/>
      <c r="BW25584" s="62"/>
      <c r="BX25584" s="62"/>
      <c r="BY25584" s="62"/>
      <c r="BZ25584" s="62"/>
      <c r="CA25584" s="62"/>
      <c r="CB25584" s="62"/>
      <c r="CC25584" s="62"/>
      <c r="CD25584" s="62"/>
      <c r="CE25584" s="62"/>
      <c r="CF25584" s="62"/>
      <c r="CL25584" s="56" t="s">
        <v>24901</v>
      </c>
      <c r="CM25584" s="56" t="s">
        <v>216</v>
      </c>
      <c r="CN25584" s="56" t="s">
        <v>216</v>
      </c>
      <c r="CO25584" s="52"/>
      <c r="CP25584" s="52"/>
      <c r="CQ25584" s="52"/>
      <c r="CR25584" s="52"/>
      <c r="CS25584" s="52"/>
      <c r="CT25584" s="52"/>
      <c r="CU25584" s="33"/>
      <c r="CV25584" s="33"/>
    </row>
    <row r="25585" spans="74:100">
      <c r="BV25585" s="62"/>
      <c r="BW25585" s="62"/>
      <c r="BX25585" s="62"/>
      <c r="BY25585" s="62"/>
      <c r="BZ25585" s="62"/>
      <c r="CA25585" s="62"/>
      <c r="CB25585" s="62"/>
      <c r="CC25585" s="62"/>
      <c r="CD25585" s="62"/>
      <c r="CE25585" s="62"/>
      <c r="CF25585" s="62"/>
      <c r="CL25585" s="56" t="s">
        <v>14359</v>
      </c>
      <c r="CM25585" s="56" t="s">
        <v>216</v>
      </c>
      <c r="CN25585" s="56" t="s">
        <v>216</v>
      </c>
      <c r="CO25585" s="52"/>
      <c r="CP25585" s="52"/>
      <c r="CQ25585" s="52"/>
      <c r="CR25585" s="52"/>
      <c r="CS25585" s="52"/>
      <c r="CT25585" s="52"/>
      <c r="CU25585" s="33"/>
      <c r="CV25585" s="33"/>
    </row>
    <row r="25586" spans="74:100">
      <c r="BV25586" s="62"/>
      <c r="BW25586" s="62"/>
      <c r="BX25586" s="62"/>
      <c r="BY25586" s="62"/>
      <c r="BZ25586" s="62"/>
      <c r="CA25586" s="62"/>
      <c r="CB25586" s="62"/>
      <c r="CC25586" s="62"/>
      <c r="CD25586" s="62"/>
      <c r="CE25586" s="62"/>
      <c r="CF25586" s="62"/>
      <c r="CL25586" s="56" t="s">
        <v>24903</v>
      </c>
      <c r="CM25586" s="56" t="s">
        <v>215</v>
      </c>
      <c r="CN25586" s="56" t="s">
        <v>215</v>
      </c>
      <c r="CO25586" s="52"/>
      <c r="CP25586" s="52"/>
      <c r="CQ25586" s="52"/>
      <c r="CR25586" s="52"/>
      <c r="CS25586" s="52"/>
      <c r="CT25586" s="52"/>
      <c r="CU25586" s="33"/>
      <c r="CV25586" s="33"/>
    </row>
    <row r="25587" spans="74:100">
      <c r="BV25587" s="62"/>
      <c r="BW25587" s="62"/>
      <c r="BX25587" s="62"/>
      <c r="BY25587" s="62"/>
      <c r="BZ25587" s="62"/>
      <c r="CA25587" s="62"/>
      <c r="CB25587" s="62"/>
      <c r="CC25587" s="62"/>
      <c r="CD25587" s="62"/>
      <c r="CE25587" s="62"/>
      <c r="CF25587" s="62"/>
      <c r="CL25587" s="35" t="s">
        <v>14370</v>
      </c>
      <c r="CM25587" s="35" t="s">
        <v>217</v>
      </c>
      <c r="CN25587" s="35" t="s">
        <v>217</v>
      </c>
      <c r="CO25587" s="52"/>
      <c r="CP25587" s="52"/>
      <c r="CQ25587" s="52"/>
      <c r="CR25587" s="52"/>
      <c r="CS25587" s="52"/>
      <c r="CT25587" s="52"/>
      <c r="CU25587" s="33"/>
      <c r="CV25587" s="33"/>
    </row>
    <row r="25588" spans="74:100">
      <c r="BV25588" s="62"/>
      <c r="BW25588" s="62"/>
      <c r="BX25588" s="62"/>
      <c r="BY25588" s="62"/>
      <c r="BZ25588" s="62"/>
      <c r="CA25588" s="62"/>
      <c r="CB25588" s="62"/>
      <c r="CC25588" s="62"/>
      <c r="CD25588" s="62"/>
      <c r="CE25588" s="62"/>
      <c r="CF25588" s="62"/>
      <c r="CL25588" s="56" t="s">
        <v>24904</v>
      </c>
      <c r="CM25588" s="56" t="s">
        <v>214</v>
      </c>
      <c r="CN25588" s="56" t="s">
        <v>214</v>
      </c>
      <c r="CO25588" s="52"/>
      <c r="CP25588" s="52"/>
      <c r="CQ25588" s="52"/>
      <c r="CR25588" s="52"/>
      <c r="CS25588" s="52"/>
      <c r="CT25588" s="52"/>
      <c r="CU25588" s="33"/>
      <c r="CV25588" s="33"/>
    </row>
    <row r="25589" spans="74:100">
      <c r="BV25589" s="62"/>
      <c r="BW25589" s="62"/>
      <c r="BX25589" s="62"/>
      <c r="BY25589" s="62"/>
      <c r="BZ25589" s="62"/>
      <c r="CA25589" s="62"/>
      <c r="CB25589" s="62"/>
      <c r="CC25589" s="62"/>
      <c r="CD25589" s="62"/>
      <c r="CE25589" s="62"/>
      <c r="CF25589" s="62"/>
      <c r="CL25589" s="56" t="s">
        <v>14365</v>
      </c>
      <c r="CM25589" s="56" t="s">
        <v>214</v>
      </c>
      <c r="CN25589" s="56" t="s">
        <v>214</v>
      </c>
      <c r="CO25589" s="52"/>
      <c r="CP25589" s="52"/>
      <c r="CQ25589" s="52"/>
      <c r="CR25589" s="52"/>
      <c r="CS25589" s="52"/>
      <c r="CT25589" s="52"/>
      <c r="CU25589" s="33"/>
      <c r="CV25589" s="33"/>
    </row>
    <row r="25590" spans="74:100">
      <c r="BV25590" s="62"/>
      <c r="BW25590" s="62"/>
      <c r="BX25590" s="62"/>
      <c r="BY25590" s="62"/>
      <c r="BZ25590" s="62"/>
      <c r="CA25590" s="62"/>
      <c r="CB25590" s="62"/>
      <c r="CC25590" s="62"/>
      <c r="CD25590" s="62"/>
      <c r="CE25590" s="62"/>
      <c r="CF25590" s="62"/>
      <c r="CL25590" s="56" t="s">
        <v>6037</v>
      </c>
      <c r="CM25590" s="56" t="s">
        <v>214</v>
      </c>
      <c r="CN25590" s="56" t="s">
        <v>214</v>
      </c>
      <c r="CO25590" s="52"/>
      <c r="CP25590" s="52"/>
      <c r="CQ25590" s="52"/>
      <c r="CR25590" s="52"/>
      <c r="CS25590" s="52"/>
      <c r="CT25590" s="52"/>
      <c r="CU25590" s="33"/>
      <c r="CV25590" s="33"/>
    </row>
    <row r="25591" spans="74:100">
      <c r="BV25591" s="62"/>
      <c r="BW25591" s="62"/>
      <c r="BX25591" s="62"/>
      <c r="BY25591" s="62"/>
      <c r="BZ25591" s="62"/>
      <c r="CA25591" s="62"/>
      <c r="CB25591" s="62"/>
      <c r="CC25591" s="62"/>
      <c r="CD25591" s="62"/>
      <c r="CE25591" s="62"/>
      <c r="CF25591" s="62"/>
      <c r="CL25591" s="56" t="s">
        <v>14367</v>
      </c>
      <c r="CM25591" s="56" t="s">
        <v>214</v>
      </c>
      <c r="CN25591" s="56" t="s">
        <v>214</v>
      </c>
      <c r="CO25591" s="52"/>
      <c r="CP25591" s="52"/>
      <c r="CQ25591" s="52"/>
      <c r="CR25591" s="52"/>
      <c r="CS25591" s="52"/>
      <c r="CT25591" s="52"/>
      <c r="CU25591" s="33"/>
      <c r="CV25591" s="33"/>
    </row>
    <row r="25592" spans="74:100">
      <c r="BV25592" s="62"/>
      <c r="BW25592" s="62"/>
      <c r="BX25592" s="62"/>
      <c r="BY25592" s="62"/>
      <c r="BZ25592" s="62"/>
      <c r="CA25592" s="62"/>
      <c r="CB25592" s="62"/>
      <c r="CC25592" s="62"/>
      <c r="CD25592" s="62"/>
      <c r="CE25592" s="62"/>
      <c r="CF25592" s="62"/>
      <c r="CL25592" s="35" t="s">
        <v>14364</v>
      </c>
      <c r="CM25592" s="35" t="s">
        <v>217</v>
      </c>
      <c r="CN25592" s="35" t="s">
        <v>217</v>
      </c>
      <c r="CO25592" s="52"/>
      <c r="CP25592" s="52"/>
      <c r="CQ25592" s="52"/>
      <c r="CR25592" s="52"/>
      <c r="CS25592" s="52"/>
      <c r="CT25592" s="52"/>
      <c r="CU25592" s="33"/>
      <c r="CV25592" s="33"/>
    </row>
    <row r="25593" spans="74:100">
      <c r="BV25593" s="62"/>
      <c r="BW25593" s="62"/>
      <c r="BX25593" s="62"/>
      <c r="BY25593" s="62"/>
      <c r="BZ25593" s="62"/>
      <c r="CA25593" s="62"/>
      <c r="CB25593" s="62"/>
      <c r="CC25593" s="62"/>
      <c r="CD25593" s="62"/>
      <c r="CE25593" s="62"/>
      <c r="CF25593" s="62"/>
      <c r="CL25593" s="56" t="s">
        <v>14372</v>
      </c>
      <c r="CM25593" s="56" t="s">
        <v>215</v>
      </c>
      <c r="CN25593" s="56" t="s">
        <v>215</v>
      </c>
      <c r="CO25593" s="52"/>
      <c r="CP25593" s="52"/>
      <c r="CQ25593" s="52"/>
      <c r="CR25593" s="52"/>
      <c r="CS25593" s="52"/>
      <c r="CT25593" s="52"/>
      <c r="CU25593" s="33"/>
      <c r="CV25593" s="33"/>
    </row>
    <row r="25594" spans="74:100">
      <c r="BV25594" s="62"/>
      <c r="BW25594" s="62"/>
      <c r="BX25594" s="62"/>
      <c r="BY25594" s="62"/>
      <c r="BZ25594" s="62"/>
      <c r="CA25594" s="62"/>
      <c r="CB25594" s="62"/>
      <c r="CC25594" s="62"/>
      <c r="CD25594" s="62"/>
      <c r="CE25594" s="62"/>
      <c r="CF25594" s="62"/>
      <c r="CL25594" s="56" t="s">
        <v>14373</v>
      </c>
      <c r="CM25594" s="56" t="s">
        <v>215</v>
      </c>
      <c r="CN25594" s="56" t="s">
        <v>215</v>
      </c>
      <c r="CO25594" s="52"/>
      <c r="CP25594" s="52"/>
      <c r="CQ25594" s="52"/>
      <c r="CR25594" s="52"/>
      <c r="CS25594" s="52"/>
      <c r="CT25594" s="52"/>
      <c r="CU25594" s="33"/>
      <c r="CV25594" s="33"/>
    </row>
    <row r="25595" spans="74:100">
      <c r="BV25595" s="62"/>
      <c r="BW25595" s="62"/>
      <c r="BX25595" s="62"/>
      <c r="BY25595" s="62"/>
      <c r="BZ25595" s="62"/>
      <c r="CA25595" s="62"/>
      <c r="CB25595" s="62"/>
      <c r="CC25595" s="62"/>
      <c r="CD25595" s="62"/>
      <c r="CE25595" s="62"/>
      <c r="CF25595" s="62"/>
      <c r="CL25595" s="56" t="s">
        <v>14375</v>
      </c>
      <c r="CM25595" s="56" t="s">
        <v>214</v>
      </c>
      <c r="CN25595" s="56" t="s">
        <v>214</v>
      </c>
      <c r="CO25595" s="52"/>
      <c r="CP25595" s="52"/>
      <c r="CQ25595" s="52"/>
      <c r="CR25595" s="52"/>
      <c r="CS25595" s="52"/>
      <c r="CT25595" s="52"/>
      <c r="CU25595" s="33"/>
      <c r="CV25595" s="33"/>
    </row>
    <row r="25596" spans="74:100">
      <c r="BV25596" s="62"/>
      <c r="BW25596" s="62"/>
      <c r="BX25596" s="62"/>
      <c r="BY25596" s="62"/>
      <c r="BZ25596" s="62"/>
      <c r="CA25596" s="62"/>
      <c r="CB25596" s="62"/>
      <c r="CC25596" s="62"/>
      <c r="CD25596" s="62"/>
      <c r="CE25596" s="62"/>
      <c r="CF25596" s="62"/>
      <c r="CL25596" s="56" t="s">
        <v>24403</v>
      </c>
      <c r="CM25596" s="56" t="s">
        <v>216</v>
      </c>
      <c r="CN25596" s="56" t="s">
        <v>216</v>
      </c>
      <c r="CO25596" s="52"/>
      <c r="CP25596" s="52"/>
      <c r="CQ25596" s="52"/>
      <c r="CR25596" s="52"/>
      <c r="CS25596" s="52"/>
      <c r="CT25596" s="52"/>
      <c r="CU25596" s="33"/>
      <c r="CV25596" s="33"/>
    </row>
    <row r="25597" spans="74:100">
      <c r="BV25597" s="62"/>
      <c r="BW25597" s="62"/>
      <c r="BX25597" s="62"/>
      <c r="BY25597" s="62"/>
      <c r="BZ25597" s="62"/>
      <c r="CA25597" s="62"/>
      <c r="CB25597" s="62"/>
      <c r="CC25597" s="62"/>
      <c r="CD25597" s="62"/>
      <c r="CE25597" s="62"/>
      <c r="CF25597" s="62"/>
      <c r="CL25597" s="56" t="s">
        <v>14376</v>
      </c>
      <c r="CM25597" s="56" t="s">
        <v>214</v>
      </c>
      <c r="CN25597" s="56" t="s">
        <v>214</v>
      </c>
      <c r="CO25597" s="52"/>
      <c r="CP25597" s="52"/>
      <c r="CQ25597" s="52"/>
      <c r="CR25597" s="52"/>
      <c r="CS25597" s="52"/>
      <c r="CT25597" s="52"/>
      <c r="CU25597" s="33"/>
      <c r="CV25597" s="33"/>
    </row>
    <row r="25598" spans="74:100">
      <c r="BV25598" s="62"/>
      <c r="BW25598" s="62"/>
      <c r="BX25598" s="62"/>
      <c r="BY25598" s="62"/>
      <c r="BZ25598" s="62"/>
      <c r="CA25598" s="62"/>
      <c r="CB25598" s="62"/>
      <c r="CC25598" s="62"/>
      <c r="CD25598" s="62"/>
      <c r="CE25598" s="62"/>
      <c r="CF25598" s="62"/>
      <c r="CL25598" s="56" t="s">
        <v>14374</v>
      </c>
      <c r="CM25598" s="56" t="s">
        <v>215</v>
      </c>
      <c r="CN25598" s="56" t="s">
        <v>215</v>
      </c>
      <c r="CO25598" s="52"/>
      <c r="CP25598" s="52"/>
      <c r="CQ25598" s="52"/>
      <c r="CR25598" s="52"/>
      <c r="CS25598" s="52"/>
      <c r="CT25598" s="52"/>
      <c r="CU25598" s="33"/>
      <c r="CV25598" s="33"/>
    </row>
    <row r="25599" spans="74:100">
      <c r="BV25599" s="62"/>
      <c r="BW25599" s="62"/>
      <c r="BX25599" s="62"/>
      <c r="BY25599" s="62"/>
      <c r="BZ25599" s="62"/>
      <c r="CA25599" s="62"/>
      <c r="CB25599" s="62"/>
      <c r="CC25599" s="62"/>
      <c r="CD25599" s="62"/>
      <c r="CE25599" s="62"/>
      <c r="CF25599" s="62"/>
      <c r="CL25599" s="56" t="s">
        <v>14377</v>
      </c>
      <c r="CM25599" s="56" t="s">
        <v>214</v>
      </c>
      <c r="CN25599" s="56" t="s">
        <v>214</v>
      </c>
      <c r="CO25599" s="52"/>
      <c r="CP25599" s="52"/>
      <c r="CQ25599" s="52"/>
      <c r="CR25599" s="52"/>
      <c r="CS25599" s="52"/>
      <c r="CT25599" s="52"/>
      <c r="CU25599" s="33"/>
      <c r="CV25599" s="33"/>
    </row>
    <row r="25600" spans="74:100">
      <c r="BV25600" s="62"/>
      <c r="BW25600" s="62"/>
      <c r="BX25600" s="62"/>
      <c r="BY25600" s="62"/>
      <c r="BZ25600" s="62"/>
      <c r="CA25600" s="62"/>
      <c r="CB25600" s="62"/>
      <c r="CC25600" s="62"/>
      <c r="CD25600" s="62"/>
      <c r="CE25600" s="62"/>
      <c r="CF25600" s="62"/>
      <c r="CL25600" s="56" t="s">
        <v>2304</v>
      </c>
      <c r="CM25600" s="56" t="s">
        <v>217</v>
      </c>
      <c r="CN25600" s="56" t="s">
        <v>217</v>
      </c>
      <c r="CO25600" s="52"/>
      <c r="CP25600" s="52"/>
      <c r="CQ25600" s="52"/>
      <c r="CR25600" s="52"/>
      <c r="CS25600" s="52"/>
      <c r="CT25600" s="52"/>
      <c r="CU25600" s="33"/>
      <c r="CV25600" s="33"/>
    </row>
    <row r="25601" spans="74:100">
      <c r="BV25601" s="62"/>
      <c r="BW25601" s="62"/>
      <c r="BX25601" s="62"/>
      <c r="BY25601" s="62"/>
      <c r="BZ25601" s="62"/>
      <c r="CA25601" s="62"/>
      <c r="CB25601" s="62"/>
      <c r="CC25601" s="62"/>
      <c r="CD25601" s="62"/>
      <c r="CE25601" s="62"/>
      <c r="CF25601" s="62"/>
      <c r="CL25601" s="56" t="s">
        <v>14380</v>
      </c>
      <c r="CM25601" s="56" t="s">
        <v>215</v>
      </c>
      <c r="CN25601" s="56" t="s">
        <v>215</v>
      </c>
      <c r="CO25601" s="52"/>
      <c r="CP25601" s="52"/>
      <c r="CQ25601" s="52"/>
      <c r="CR25601" s="52"/>
      <c r="CS25601" s="52"/>
      <c r="CT25601" s="52"/>
      <c r="CU25601" s="33"/>
      <c r="CV25601" s="33"/>
    </row>
    <row r="25602" spans="74:100">
      <c r="BV25602" s="62"/>
      <c r="BW25602" s="62"/>
      <c r="BX25602" s="62"/>
      <c r="BY25602" s="62"/>
      <c r="BZ25602" s="62"/>
      <c r="CA25602" s="62"/>
      <c r="CB25602" s="62"/>
      <c r="CC25602" s="62"/>
      <c r="CD25602" s="62"/>
      <c r="CE25602" s="62"/>
      <c r="CF25602" s="62"/>
      <c r="CL25602" s="56" t="s">
        <v>26256</v>
      </c>
      <c r="CM25602" s="56" t="s">
        <v>215</v>
      </c>
      <c r="CN25602" s="56" t="s">
        <v>215</v>
      </c>
      <c r="CO25602" s="52"/>
      <c r="CP25602" s="52"/>
      <c r="CQ25602" s="52"/>
      <c r="CR25602" s="52"/>
      <c r="CS25602" s="52"/>
      <c r="CT25602" s="52"/>
      <c r="CU25602" s="33"/>
      <c r="CV25602" s="33"/>
    </row>
    <row r="25603" spans="74:100">
      <c r="BV25603" s="62"/>
      <c r="BW25603" s="62"/>
      <c r="BX25603" s="62"/>
      <c r="BY25603" s="62"/>
      <c r="BZ25603" s="62"/>
      <c r="CA25603" s="62"/>
      <c r="CB25603" s="62"/>
      <c r="CC25603" s="62"/>
      <c r="CD25603" s="62"/>
      <c r="CE25603" s="62"/>
      <c r="CF25603" s="62"/>
      <c r="CL25603" s="56" t="s">
        <v>26257</v>
      </c>
      <c r="CM25603" s="56" t="s">
        <v>215</v>
      </c>
      <c r="CN25603" s="56" t="s">
        <v>215</v>
      </c>
      <c r="CO25603" s="52"/>
      <c r="CP25603" s="52"/>
      <c r="CQ25603" s="52"/>
      <c r="CR25603" s="52"/>
      <c r="CS25603" s="52"/>
      <c r="CT25603" s="52"/>
      <c r="CU25603" s="33"/>
      <c r="CV25603" s="33"/>
    </row>
    <row r="25604" spans="74:100">
      <c r="BV25604" s="62"/>
      <c r="BW25604" s="62"/>
      <c r="BX25604" s="62"/>
      <c r="BY25604" s="62"/>
      <c r="BZ25604" s="62"/>
      <c r="CA25604" s="62"/>
      <c r="CB25604" s="62"/>
      <c r="CC25604" s="62"/>
      <c r="CD25604" s="62"/>
      <c r="CE25604" s="62"/>
      <c r="CF25604" s="62"/>
      <c r="CL25604" s="56" t="s">
        <v>14387</v>
      </c>
      <c r="CM25604" s="56" t="s">
        <v>213</v>
      </c>
      <c r="CN25604" s="56" t="s">
        <v>213</v>
      </c>
      <c r="CO25604" s="52"/>
      <c r="CP25604" s="52"/>
      <c r="CQ25604" s="52"/>
      <c r="CR25604" s="52"/>
      <c r="CS25604" s="52"/>
      <c r="CT25604" s="52"/>
      <c r="CU25604" s="33"/>
      <c r="CV25604" s="33"/>
    </row>
    <row r="25605" spans="74:100">
      <c r="BV25605" s="62"/>
      <c r="BW25605" s="62"/>
      <c r="BX25605" s="62"/>
      <c r="BY25605" s="62"/>
      <c r="BZ25605" s="62"/>
      <c r="CA25605" s="62"/>
      <c r="CB25605" s="62"/>
      <c r="CC25605" s="62"/>
      <c r="CD25605" s="62"/>
      <c r="CE25605" s="62"/>
      <c r="CF25605" s="62"/>
      <c r="CL25605" s="56" t="s">
        <v>26258</v>
      </c>
      <c r="CM25605" s="56" t="s">
        <v>213</v>
      </c>
      <c r="CN25605" s="56" t="s">
        <v>213</v>
      </c>
      <c r="CO25605" s="52"/>
      <c r="CP25605" s="52"/>
      <c r="CQ25605" s="52"/>
      <c r="CR25605" s="52"/>
      <c r="CS25605" s="52"/>
      <c r="CT25605" s="52"/>
      <c r="CU25605" s="33"/>
      <c r="CV25605" s="33"/>
    </row>
    <row r="25606" spans="74:100">
      <c r="BV25606" s="62"/>
      <c r="BW25606" s="62"/>
      <c r="BX25606" s="62"/>
      <c r="BY25606" s="62"/>
      <c r="BZ25606" s="62"/>
      <c r="CA25606" s="62"/>
      <c r="CB25606" s="62"/>
      <c r="CC25606" s="62"/>
      <c r="CD25606" s="62"/>
      <c r="CE25606" s="62"/>
      <c r="CF25606" s="62"/>
      <c r="CL25606" s="56" t="s">
        <v>26259</v>
      </c>
      <c r="CM25606" s="56" t="s">
        <v>213</v>
      </c>
      <c r="CN25606" s="56" t="s">
        <v>213</v>
      </c>
      <c r="CO25606" s="52"/>
      <c r="CP25606" s="52"/>
      <c r="CQ25606" s="52"/>
      <c r="CR25606" s="52"/>
      <c r="CS25606" s="52"/>
      <c r="CT25606" s="52"/>
      <c r="CU25606" s="33"/>
      <c r="CV25606" s="33"/>
    </row>
    <row r="25607" spans="74:100">
      <c r="BV25607" s="62"/>
      <c r="BW25607" s="62"/>
      <c r="BX25607" s="62"/>
      <c r="BY25607" s="62"/>
      <c r="BZ25607" s="62"/>
      <c r="CA25607" s="62"/>
      <c r="CB25607" s="62"/>
      <c r="CC25607" s="62"/>
      <c r="CD25607" s="62"/>
      <c r="CE25607" s="62"/>
      <c r="CF25607" s="62"/>
      <c r="CL25607" s="56" t="s">
        <v>14388</v>
      </c>
      <c r="CM25607" s="56" t="s">
        <v>213</v>
      </c>
      <c r="CN25607" s="56" t="s">
        <v>213</v>
      </c>
      <c r="CO25607" s="52"/>
      <c r="CP25607" s="52"/>
      <c r="CQ25607" s="52"/>
      <c r="CR25607" s="52"/>
      <c r="CS25607" s="52"/>
      <c r="CT25607" s="52"/>
      <c r="CU25607" s="33"/>
      <c r="CV25607" s="33"/>
    </row>
    <row r="25608" spans="74:100">
      <c r="BV25608" s="62"/>
      <c r="BW25608" s="62"/>
      <c r="BX25608" s="62"/>
      <c r="BY25608" s="62"/>
      <c r="BZ25608" s="62"/>
      <c r="CA25608" s="62"/>
      <c r="CB25608" s="62"/>
      <c r="CC25608" s="62"/>
      <c r="CD25608" s="62"/>
      <c r="CE25608" s="62"/>
      <c r="CF25608" s="62"/>
      <c r="CL25608" s="56" t="s">
        <v>26260</v>
      </c>
      <c r="CM25608" s="56" t="s">
        <v>213</v>
      </c>
      <c r="CN25608" s="56" t="s">
        <v>213</v>
      </c>
      <c r="CO25608" s="52"/>
      <c r="CP25608" s="52"/>
      <c r="CQ25608" s="52"/>
      <c r="CR25608" s="52"/>
      <c r="CS25608" s="52"/>
      <c r="CT25608" s="52"/>
      <c r="CU25608" s="33"/>
      <c r="CV25608" s="33"/>
    </row>
    <row r="25609" spans="74:100">
      <c r="BV25609" s="62"/>
      <c r="BW25609" s="62"/>
      <c r="BX25609" s="62"/>
      <c r="BY25609" s="62"/>
      <c r="BZ25609" s="62"/>
      <c r="CA25609" s="62"/>
      <c r="CB25609" s="62"/>
      <c r="CC25609" s="62"/>
      <c r="CD25609" s="62"/>
      <c r="CE25609" s="62"/>
      <c r="CF25609" s="62"/>
      <c r="CL25609" s="56" t="s">
        <v>14389</v>
      </c>
      <c r="CM25609" s="56" t="s">
        <v>213</v>
      </c>
      <c r="CN25609" s="56" t="s">
        <v>213</v>
      </c>
      <c r="CO25609" s="52"/>
      <c r="CP25609" s="52"/>
      <c r="CQ25609" s="52"/>
      <c r="CR25609" s="52"/>
      <c r="CS25609" s="52"/>
      <c r="CT25609" s="52"/>
      <c r="CU25609" s="33"/>
      <c r="CV25609" s="33"/>
    </row>
    <row r="25610" spans="74:100">
      <c r="BV25610" s="62"/>
      <c r="BW25610" s="62"/>
      <c r="BX25610" s="62"/>
      <c r="BY25610" s="62"/>
      <c r="BZ25610" s="62"/>
      <c r="CA25610" s="62"/>
      <c r="CB25610" s="62"/>
      <c r="CC25610" s="62"/>
      <c r="CD25610" s="62"/>
      <c r="CE25610" s="62"/>
      <c r="CF25610" s="62"/>
      <c r="CL25610" s="56" t="s">
        <v>26261</v>
      </c>
      <c r="CM25610" s="56" t="s">
        <v>215</v>
      </c>
      <c r="CN25610" s="56" t="s">
        <v>215</v>
      </c>
      <c r="CO25610" s="52"/>
      <c r="CP25610" s="52"/>
      <c r="CQ25610" s="52"/>
      <c r="CR25610" s="52"/>
      <c r="CS25610" s="52"/>
      <c r="CT25610" s="52"/>
      <c r="CU25610" s="33"/>
      <c r="CV25610" s="33"/>
    </row>
    <row r="25611" spans="74:100">
      <c r="BV25611" s="62"/>
      <c r="BW25611" s="62"/>
      <c r="BX25611" s="62"/>
      <c r="BY25611" s="62"/>
      <c r="BZ25611" s="62"/>
      <c r="CA25611" s="62"/>
      <c r="CB25611" s="62"/>
      <c r="CC25611" s="62"/>
      <c r="CD25611" s="62"/>
      <c r="CE25611" s="62"/>
      <c r="CF25611" s="62"/>
      <c r="CL25611" s="56" t="s">
        <v>26262</v>
      </c>
      <c r="CM25611" s="56" t="s">
        <v>215</v>
      </c>
      <c r="CN25611" s="56" t="s">
        <v>215</v>
      </c>
      <c r="CO25611" s="52"/>
      <c r="CP25611" s="52"/>
      <c r="CQ25611" s="52"/>
      <c r="CR25611" s="52"/>
      <c r="CS25611" s="52"/>
      <c r="CT25611" s="52"/>
      <c r="CU25611" s="33"/>
      <c r="CV25611" s="33"/>
    </row>
    <row r="25612" spans="74:100">
      <c r="BV25612" s="62"/>
      <c r="BW25612" s="62"/>
      <c r="BX25612" s="62"/>
      <c r="BY25612" s="62"/>
      <c r="BZ25612" s="62"/>
      <c r="CA25612" s="62"/>
      <c r="CB25612" s="62"/>
      <c r="CC25612" s="62"/>
      <c r="CD25612" s="62"/>
      <c r="CE25612" s="62"/>
      <c r="CF25612" s="62"/>
      <c r="CL25612" s="56" t="s">
        <v>26263</v>
      </c>
      <c r="CM25612" s="56" t="s">
        <v>215</v>
      </c>
      <c r="CN25612" s="56" t="s">
        <v>215</v>
      </c>
      <c r="CO25612" s="52"/>
      <c r="CP25612" s="52"/>
      <c r="CQ25612" s="52"/>
      <c r="CR25612" s="52"/>
      <c r="CS25612" s="52"/>
      <c r="CT25612" s="52"/>
      <c r="CU25612" s="33"/>
      <c r="CV25612" s="33"/>
    </row>
    <row r="25613" spans="74:100">
      <c r="BV25613" s="62"/>
      <c r="BW25613" s="62"/>
      <c r="BX25613" s="62"/>
      <c r="BY25613" s="62"/>
      <c r="BZ25613" s="62"/>
      <c r="CA25613" s="62"/>
      <c r="CB25613" s="62"/>
      <c r="CC25613" s="62"/>
      <c r="CD25613" s="62"/>
      <c r="CE25613" s="62"/>
      <c r="CF25613" s="62"/>
      <c r="CL25613" s="56" t="s">
        <v>24404</v>
      </c>
      <c r="CM25613" s="56" t="s">
        <v>215</v>
      </c>
      <c r="CN25613" s="56" t="s">
        <v>215</v>
      </c>
      <c r="CO25613" s="52"/>
      <c r="CP25613" s="52"/>
      <c r="CQ25613" s="52"/>
      <c r="CR25613" s="52"/>
      <c r="CS25613" s="52"/>
      <c r="CT25613" s="52"/>
      <c r="CU25613" s="33"/>
      <c r="CV25613" s="33"/>
    </row>
    <row r="25614" spans="74:100">
      <c r="BV25614" s="62"/>
      <c r="BW25614" s="62"/>
      <c r="BX25614" s="62"/>
      <c r="BY25614" s="62"/>
      <c r="BZ25614" s="62"/>
      <c r="CA25614" s="62"/>
      <c r="CB25614" s="62"/>
      <c r="CC25614" s="62"/>
      <c r="CD25614" s="62"/>
      <c r="CE25614" s="62"/>
      <c r="CF25614" s="62"/>
      <c r="CL25614" s="56" t="s">
        <v>14392</v>
      </c>
      <c r="CM25614" s="56" t="s">
        <v>215</v>
      </c>
      <c r="CN25614" s="56" t="s">
        <v>215</v>
      </c>
      <c r="CO25614" s="52"/>
      <c r="CP25614" s="52"/>
      <c r="CQ25614" s="52"/>
      <c r="CR25614" s="52"/>
      <c r="CS25614" s="52"/>
      <c r="CT25614" s="52"/>
      <c r="CU25614" s="33"/>
      <c r="CV25614" s="33"/>
    </row>
    <row r="25615" spans="74:100">
      <c r="BV25615" s="62"/>
      <c r="BW25615" s="62"/>
      <c r="BX25615" s="62"/>
      <c r="BY25615" s="62"/>
      <c r="BZ25615" s="62"/>
      <c r="CA25615" s="62"/>
      <c r="CB25615" s="62"/>
      <c r="CC25615" s="62"/>
      <c r="CD25615" s="62"/>
      <c r="CE25615" s="62"/>
      <c r="CF25615" s="62"/>
      <c r="CL25615" s="56" t="s">
        <v>14393</v>
      </c>
      <c r="CM25615" s="56" t="s">
        <v>215</v>
      </c>
      <c r="CN25615" s="56" t="s">
        <v>215</v>
      </c>
      <c r="CO25615" s="52"/>
      <c r="CP25615" s="52"/>
      <c r="CQ25615" s="52"/>
      <c r="CR25615" s="52"/>
      <c r="CS25615" s="52"/>
      <c r="CT25615" s="52"/>
      <c r="CU25615" s="33"/>
      <c r="CV25615" s="33"/>
    </row>
    <row r="25616" spans="74:100">
      <c r="BV25616" s="62"/>
      <c r="BW25616" s="62"/>
      <c r="BX25616" s="62"/>
      <c r="BY25616" s="62"/>
      <c r="BZ25616" s="62"/>
      <c r="CA25616" s="62"/>
      <c r="CB25616" s="62"/>
      <c r="CC25616" s="62"/>
      <c r="CD25616" s="62"/>
      <c r="CE25616" s="62"/>
      <c r="CF25616" s="62"/>
      <c r="CL25616" s="56" t="s">
        <v>14390</v>
      </c>
      <c r="CM25616" s="56" t="s">
        <v>215</v>
      </c>
      <c r="CN25616" s="56" t="s">
        <v>215</v>
      </c>
      <c r="CO25616" s="52"/>
      <c r="CP25616" s="52"/>
      <c r="CQ25616" s="52"/>
      <c r="CR25616" s="52"/>
      <c r="CS25616" s="52"/>
      <c r="CT25616" s="52"/>
      <c r="CU25616" s="33"/>
      <c r="CV25616" s="33"/>
    </row>
    <row r="25617" spans="74:100">
      <c r="BV25617" s="62"/>
      <c r="BW25617" s="62"/>
      <c r="BX25617" s="62"/>
      <c r="BY25617" s="62"/>
      <c r="BZ25617" s="62"/>
      <c r="CA25617" s="62"/>
      <c r="CB25617" s="62"/>
      <c r="CC25617" s="62"/>
      <c r="CD25617" s="62"/>
      <c r="CE25617" s="62"/>
      <c r="CF25617" s="62"/>
      <c r="CL25617" s="56" t="s">
        <v>14394</v>
      </c>
      <c r="CM25617" s="56" t="s">
        <v>215</v>
      </c>
      <c r="CN25617" s="56" t="s">
        <v>215</v>
      </c>
      <c r="CO25617" s="52"/>
      <c r="CP25617" s="52"/>
      <c r="CQ25617" s="52"/>
      <c r="CR25617" s="52"/>
      <c r="CS25617" s="52"/>
      <c r="CT25617" s="52"/>
      <c r="CU25617" s="33"/>
      <c r="CV25617" s="33"/>
    </row>
    <row r="25618" spans="74:100">
      <c r="BV25618" s="62"/>
      <c r="BW25618" s="62"/>
      <c r="BX25618" s="62"/>
      <c r="BY25618" s="62"/>
      <c r="BZ25618" s="62"/>
      <c r="CA25618" s="62"/>
      <c r="CB25618" s="62"/>
      <c r="CC25618" s="62"/>
      <c r="CD25618" s="62"/>
      <c r="CE25618" s="62"/>
      <c r="CF25618" s="62"/>
      <c r="CL25618" s="56" t="s">
        <v>14391</v>
      </c>
      <c r="CM25618" s="56" t="s">
        <v>215</v>
      </c>
      <c r="CN25618" s="56" t="s">
        <v>215</v>
      </c>
      <c r="CO25618" s="52"/>
      <c r="CP25618" s="52"/>
      <c r="CQ25618" s="52"/>
      <c r="CR25618" s="52"/>
      <c r="CS25618" s="52"/>
      <c r="CT25618" s="52"/>
      <c r="CU25618" s="33"/>
      <c r="CV25618" s="33"/>
    </row>
    <row r="25619" spans="74:100">
      <c r="BV25619" s="62"/>
      <c r="BW25619" s="62"/>
      <c r="BX25619" s="62"/>
      <c r="BY25619" s="62"/>
      <c r="BZ25619" s="62"/>
      <c r="CA25619" s="62"/>
      <c r="CB25619" s="62"/>
      <c r="CC25619" s="62"/>
      <c r="CD25619" s="62"/>
      <c r="CE25619" s="62"/>
      <c r="CF25619" s="62"/>
      <c r="CL25619" s="56" t="s">
        <v>14395</v>
      </c>
      <c r="CM25619" s="56" t="s">
        <v>215</v>
      </c>
      <c r="CN25619" s="56" t="s">
        <v>215</v>
      </c>
      <c r="CO25619" s="52"/>
      <c r="CP25619" s="52"/>
      <c r="CQ25619" s="52"/>
      <c r="CR25619" s="52"/>
      <c r="CS25619" s="52"/>
      <c r="CT25619" s="52"/>
      <c r="CU25619" s="33"/>
      <c r="CV25619" s="33"/>
    </row>
    <row r="25620" spans="74:100">
      <c r="BV25620" s="62"/>
      <c r="BW25620" s="62"/>
      <c r="BX25620" s="62"/>
      <c r="BY25620" s="62"/>
      <c r="BZ25620" s="62"/>
      <c r="CA25620" s="62"/>
      <c r="CB25620" s="62"/>
      <c r="CC25620" s="62"/>
      <c r="CD25620" s="62"/>
      <c r="CE25620" s="62"/>
      <c r="CF25620" s="62"/>
      <c r="CL25620" s="56" t="s">
        <v>14396</v>
      </c>
      <c r="CM25620" s="56" t="s">
        <v>215</v>
      </c>
      <c r="CN25620" s="56" t="s">
        <v>215</v>
      </c>
      <c r="CO25620" s="52"/>
      <c r="CP25620" s="52"/>
      <c r="CQ25620" s="52"/>
      <c r="CR25620" s="52"/>
      <c r="CS25620" s="52"/>
      <c r="CT25620" s="52"/>
      <c r="CU25620" s="33"/>
      <c r="CV25620" s="33"/>
    </row>
    <row r="25621" spans="74:100">
      <c r="BV25621" s="62"/>
      <c r="BW25621" s="62"/>
      <c r="BX25621" s="62"/>
      <c r="BY25621" s="62"/>
      <c r="BZ25621" s="62"/>
      <c r="CA25621" s="62"/>
      <c r="CB25621" s="62"/>
      <c r="CC25621" s="62"/>
      <c r="CD25621" s="62"/>
      <c r="CE25621" s="62"/>
      <c r="CF25621" s="62"/>
      <c r="CL25621" s="56" t="s">
        <v>14397</v>
      </c>
      <c r="CM25621" s="56" t="s">
        <v>215</v>
      </c>
      <c r="CN25621" s="56" t="s">
        <v>215</v>
      </c>
      <c r="CO25621" s="52"/>
      <c r="CP25621" s="52"/>
      <c r="CQ25621" s="52"/>
      <c r="CR25621" s="52"/>
      <c r="CS25621" s="52"/>
      <c r="CT25621" s="52"/>
      <c r="CU25621" s="33"/>
      <c r="CV25621" s="33"/>
    </row>
    <row r="25622" spans="74:100">
      <c r="BV25622" s="62"/>
      <c r="BW25622" s="62"/>
      <c r="BX25622" s="62"/>
      <c r="BY25622" s="62"/>
      <c r="BZ25622" s="62"/>
      <c r="CA25622" s="62"/>
      <c r="CB25622" s="62"/>
      <c r="CC25622" s="62"/>
      <c r="CD25622" s="62"/>
      <c r="CE25622" s="62"/>
      <c r="CF25622" s="62"/>
      <c r="CL25622" s="56" t="s">
        <v>14398</v>
      </c>
      <c r="CM25622" s="56" t="s">
        <v>215</v>
      </c>
      <c r="CN25622" s="56" t="s">
        <v>215</v>
      </c>
      <c r="CO25622" s="52"/>
      <c r="CP25622" s="52"/>
      <c r="CQ25622" s="52"/>
      <c r="CR25622" s="52"/>
      <c r="CS25622" s="52"/>
      <c r="CT25622" s="52"/>
      <c r="CU25622" s="33"/>
      <c r="CV25622" s="33"/>
    </row>
    <row r="25623" spans="74:100">
      <c r="BV25623" s="62"/>
      <c r="BW25623" s="62"/>
      <c r="BX25623" s="62"/>
      <c r="BY25623" s="62"/>
      <c r="BZ25623" s="62"/>
      <c r="CA25623" s="62"/>
      <c r="CB25623" s="62"/>
      <c r="CC25623" s="62"/>
      <c r="CD25623" s="62"/>
      <c r="CE25623" s="62"/>
      <c r="CF25623" s="62"/>
      <c r="CL25623" s="35" t="s">
        <v>14406</v>
      </c>
      <c r="CM25623" s="35" t="s">
        <v>217</v>
      </c>
      <c r="CN25623" s="35" t="s">
        <v>217</v>
      </c>
      <c r="CO25623" s="52"/>
      <c r="CP25623" s="52"/>
      <c r="CQ25623" s="52"/>
      <c r="CR25623" s="52"/>
      <c r="CS25623" s="52"/>
      <c r="CT25623" s="52"/>
      <c r="CU25623" s="33"/>
      <c r="CV25623" s="33"/>
    </row>
    <row r="25624" spans="74:100">
      <c r="BV25624" s="62"/>
      <c r="BW25624" s="62"/>
      <c r="BX25624" s="62"/>
      <c r="BY25624" s="62"/>
      <c r="BZ25624" s="62"/>
      <c r="CA25624" s="62"/>
      <c r="CB25624" s="62"/>
      <c r="CC25624" s="62"/>
      <c r="CD25624" s="62"/>
      <c r="CE25624" s="62"/>
      <c r="CF25624" s="62"/>
      <c r="CL25624" s="56" t="s">
        <v>14411</v>
      </c>
      <c r="CM25624" s="56" t="s">
        <v>216</v>
      </c>
      <c r="CN25624" s="56" t="s">
        <v>216</v>
      </c>
      <c r="CO25624" s="52"/>
      <c r="CP25624" s="52"/>
      <c r="CQ25624" s="52"/>
      <c r="CR25624" s="52"/>
      <c r="CS25624" s="52"/>
      <c r="CT25624" s="52"/>
      <c r="CU25624" s="33"/>
      <c r="CV25624" s="33"/>
    </row>
    <row r="25625" spans="74:100">
      <c r="BV25625" s="62"/>
      <c r="BW25625" s="62"/>
      <c r="BX25625" s="62"/>
      <c r="BY25625" s="62"/>
      <c r="BZ25625" s="62"/>
      <c r="CA25625" s="62"/>
      <c r="CB25625" s="62"/>
      <c r="CC25625" s="62"/>
      <c r="CD25625" s="62"/>
      <c r="CE25625" s="62"/>
      <c r="CF25625" s="62"/>
      <c r="CL25625" s="35" t="s">
        <v>14400</v>
      </c>
      <c r="CM25625" s="35" t="s">
        <v>217</v>
      </c>
      <c r="CN25625" s="35" t="s">
        <v>217</v>
      </c>
      <c r="CO25625" s="52"/>
      <c r="CP25625" s="52"/>
      <c r="CQ25625" s="52"/>
      <c r="CR25625" s="52"/>
      <c r="CS25625" s="52"/>
      <c r="CT25625" s="52"/>
      <c r="CU25625" s="33"/>
      <c r="CV25625" s="33"/>
    </row>
    <row r="25626" spans="74:100">
      <c r="BV25626" s="62"/>
      <c r="BW25626" s="62"/>
      <c r="BX25626" s="62"/>
      <c r="BY25626" s="62"/>
      <c r="BZ25626" s="62"/>
      <c r="CA25626" s="62"/>
      <c r="CB25626" s="62"/>
      <c r="CC25626" s="62"/>
      <c r="CD25626" s="62"/>
      <c r="CE25626" s="62"/>
      <c r="CF25626" s="62"/>
      <c r="CL25626" s="35" t="s">
        <v>14402</v>
      </c>
      <c r="CM25626" s="35" t="s">
        <v>217</v>
      </c>
      <c r="CN25626" s="35" t="s">
        <v>217</v>
      </c>
      <c r="CO25626" s="52"/>
      <c r="CP25626" s="52"/>
      <c r="CQ25626" s="52"/>
      <c r="CR25626" s="52"/>
      <c r="CS25626" s="52"/>
      <c r="CT25626" s="52"/>
      <c r="CU25626" s="33"/>
      <c r="CV25626" s="33"/>
    </row>
    <row r="25627" spans="74:100">
      <c r="BV25627" s="62"/>
      <c r="BW25627" s="62"/>
      <c r="BX25627" s="62"/>
      <c r="BY25627" s="62"/>
      <c r="BZ25627" s="62"/>
      <c r="CA25627" s="62"/>
      <c r="CB25627" s="62"/>
      <c r="CC25627" s="62"/>
      <c r="CD25627" s="62"/>
      <c r="CE25627" s="62"/>
      <c r="CF25627" s="62"/>
      <c r="CL25627" s="35" t="s">
        <v>14413</v>
      </c>
      <c r="CM25627" s="35" t="s">
        <v>217</v>
      </c>
      <c r="CN25627" s="35" t="s">
        <v>217</v>
      </c>
      <c r="CO25627" s="52"/>
      <c r="CP25627" s="52"/>
      <c r="CQ25627" s="52"/>
      <c r="CR25627" s="52"/>
      <c r="CS25627" s="52"/>
      <c r="CT25627" s="52"/>
      <c r="CU25627" s="33"/>
      <c r="CV25627" s="33"/>
    </row>
    <row r="25628" spans="74:100">
      <c r="BV25628" s="62"/>
      <c r="BW25628" s="62"/>
      <c r="BX25628" s="62"/>
      <c r="BY25628" s="62"/>
      <c r="BZ25628" s="62"/>
      <c r="CA25628" s="62"/>
      <c r="CB25628" s="62"/>
      <c r="CC25628" s="62"/>
      <c r="CD25628" s="62"/>
      <c r="CE25628" s="62"/>
      <c r="CF25628" s="62"/>
      <c r="CL25628" s="56" t="s">
        <v>14418</v>
      </c>
      <c r="CM25628" s="56" t="s">
        <v>216</v>
      </c>
      <c r="CN25628" s="56" t="s">
        <v>216</v>
      </c>
      <c r="CO25628" s="52"/>
      <c r="CP25628" s="52"/>
      <c r="CQ25628" s="52"/>
      <c r="CR25628" s="52"/>
      <c r="CS25628" s="52"/>
      <c r="CT25628" s="52"/>
      <c r="CU25628" s="33"/>
      <c r="CV25628" s="33"/>
    </row>
    <row r="25629" spans="74:100">
      <c r="BV25629" s="62"/>
      <c r="BW25629" s="62"/>
      <c r="BX25629" s="62"/>
      <c r="BY25629" s="62"/>
      <c r="BZ25629" s="62"/>
      <c r="CA25629" s="62"/>
      <c r="CB25629" s="62"/>
      <c r="CC25629" s="62"/>
      <c r="CD25629" s="62"/>
      <c r="CE25629" s="62"/>
      <c r="CF25629" s="62"/>
      <c r="CL25629" s="35" t="s">
        <v>14404</v>
      </c>
      <c r="CM25629" s="35" t="s">
        <v>217</v>
      </c>
      <c r="CN25629" s="35" t="s">
        <v>217</v>
      </c>
      <c r="CO25629" s="52"/>
      <c r="CP25629" s="52"/>
      <c r="CQ25629" s="52"/>
      <c r="CR25629" s="52"/>
      <c r="CS25629" s="52"/>
      <c r="CT25629" s="52"/>
      <c r="CU25629" s="33"/>
      <c r="CV25629" s="33"/>
    </row>
    <row r="25630" spans="74:100">
      <c r="BV25630" s="62"/>
      <c r="BW25630" s="62"/>
      <c r="BX25630" s="62"/>
      <c r="BY25630" s="62"/>
      <c r="BZ25630" s="62"/>
      <c r="CA25630" s="62"/>
      <c r="CB25630" s="62"/>
      <c r="CC25630" s="62"/>
      <c r="CD25630" s="62"/>
      <c r="CE25630" s="62"/>
      <c r="CF25630" s="62"/>
      <c r="CL25630" s="35" t="s">
        <v>14407</v>
      </c>
      <c r="CM25630" s="35" t="s">
        <v>217</v>
      </c>
      <c r="CN25630" s="35" t="s">
        <v>217</v>
      </c>
      <c r="CO25630" s="52"/>
      <c r="CP25630" s="52"/>
      <c r="CQ25630" s="52"/>
      <c r="CR25630" s="52"/>
      <c r="CS25630" s="52"/>
      <c r="CT25630" s="52"/>
      <c r="CU25630" s="33"/>
      <c r="CV25630" s="33"/>
    </row>
    <row r="25631" spans="74:100">
      <c r="BV25631" s="62"/>
      <c r="BW25631" s="62"/>
      <c r="BX25631" s="62"/>
      <c r="BY25631" s="62"/>
      <c r="BZ25631" s="62"/>
      <c r="CA25631" s="62"/>
      <c r="CB25631" s="62"/>
      <c r="CC25631" s="62"/>
      <c r="CD25631" s="62"/>
      <c r="CE25631" s="62"/>
      <c r="CF25631" s="62"/>
      <c r="CL25631" s="56" t="s">
        <v>24405</v>
      </c>
      <c r="CM25631" s="56" t="s">
        <v>216</v>
      </c>
      <c r="CN25631" s="56" t="s">
        <v>216</v>
      </c>
      <c r="CO25631" s="52"/>
      <c r="CP25631" s="52"/>
      <c r="CQ25631" s="52"/>
      <c r="CR25631" s="52"/>
      <c r="CS25631" s="52"/>
      <c r="CT25631" s="52"/>
      <c r="CU25631" s="33"/>
      <c r="CV25631" s="33"/>
    </row>
    <row r="25632" spans="74:100">
      <c r="BV25632" s="62"/>
      <c r="BW25632" s="62"/>
      <c r="BX25632" s="62"/>
      <c r="BY25632" s="62"/>
      <c r="BZ25632" s="62"/>
      <c r="CA25632" s="62"/>
      <c r="CB25632" s="62"/>
      <c r="CC25632" s="62"/>
      <c r="CD25632" s="62"/>
      <c r="CE25632" s="62"/>
      <c r="CF25632" s="62"/>
      <c r="CL25632" s="35" t="s">
        <v>14408</v>
      </c>
      <c r="CM25632" s="35" t="s">
        <v>217</v>
      </c>
      <c r="CN25632" s="35" t="s">
        <v>217</v>
      </c>
      <c r="CO25632" s="52"/>
      <c r="CP25632" s="52"/>
      <c r="CQ25632" s="52"/>
      <c r="CR25632" s="52"/>
      <c r="CS25632" s="52"/>
      <c r="CT25632" s="52"/>
      <c r="CU25632" s="33"/>
      <c r="CV25632" s="33"/>
    </row>
    <row r="25633" spans="74:100">
      <c r="BV25633" s="62"/>
      <c r="BW25633" s="62"/>
      <c r="BX25633" s="62"/>
      <c r="BY25633" s="62"/>
      <c r="BZ25633" s="62"/>
      <c r="CA25633" s="62"/>
      <c r="CB25633" s="62"/>
      <c r="CC25633" s="62"/>
      <c r="CD25633" s="62"/>
      <c r="CE25633" s="62"/>
      <c r="CF25633" s="62"/>
      <c r="CL25633" s="35" t="s">
        <v>14409</v>
      </c>
      <c r="CM25633" s="35" t="s">
        <v>217</v>
      </c>
      <c r="CN25633" s="35" t="s">
        <v>217</v>
      </c>
      <c r="CO25633" s="52"/>
      <c r="CP25633" s="52"/>
      <c r="CQ25633" s="52"/>
      <c r="CR25633" s="52"/>
      <c r="CS25633" s="52"/>
      <c r="CT25633" s="52"/>
      <c r="CU25633" s="33"/>
      <c r="CV25633" s="33"/>
    </row>
    <row r="25634" spans="74:100">
      <c r="BV25634" s="62"/>
      <c r="BW25634" s="62"/>
      <c r="BX25634" s="62"/>
      <c r="BY25634" s="62"/>
      <c r="BZ25634" s="62"/>
      <c r="CA25634" s="62"/>
      <c r="CB25634" s="62"/>
      <c r="CC25634" s="62"/>
      <c r="CD25634" s="62"/>
      <c r="CE25634" s="62"/>
      <c r="CF25634" s="62"/>
      <c r="CL25634" s="56" t="s">
        <v>24406</v>
      </c>
      <c r="CM25634" s="56" t="s">
        <v>216</v>
      </c>
      <c r="CN25634" s="56" t="s">
        <v>216</v>
      </c>
      <c r="CO25634" s="52"/>
      <c r="CP25634" s="52"/>
      <c r="CQ25634" s="52"/>
      <c r="CR25634" s="52"/>
      <c r="CS25634" s="52"/>
      <c r="CT25634" s="52"/>
      <c r="CU25634" s="33"/>
      <c r="CV25634" s="33"/>
    </row>
    <row r="25635" spans="74:100">
      <c r="BV25635" s="62"/>
      <c r="BW25635" s="62"/>
      <c r="BX25635" s="62"/>
      <c r="BY25635" s="62"/>
      <c r="BZ25635" s="62"/>
      <c r="CA25635" s="62"/>
      <c r="CB25635" s="62"/>
      <c r="CC25635" s="62"/>
      <c r="CD25635" s="62"/>
      <c r="CE25635" s="62"/>
      <c r="CF25635" s="62"/>
      <c r="CL25635" s="35" t="s">
        <v>14410</v>
      </c>
      <c r="CM25635" s="35" t="s">
        <v>217</v>
      </c>
      <c r="CN25635" s="35" t="s">
        <v>217</v>
      </c>
      <c r="CO25635" s="52"/>
      <c r="CP25635" s="52"/>
      <c r="CQ25635" s="52"/>
      <c r="CR25635" s="52"/>
      <c r="CS25635" s="52"/>
      <c r="CT25635" s="52"/>
      <c r="CU25635" s="33"/>
      <c r="CV25635" s="33"/>
    </row>
    <row r="25636" spans="74:100">
      <c r="BV25636" s="62"/>
      <c r="BW25636" s="62"/>
      <c r="BX25636" s="62"/>
      <c r="BY25636" s="62"/>
      <c r="BZ25636" s="62"/>
      <c r="CA25636" s="62"/>
      <c r="CB25636" s="62"/>
      <c r="CC25636" s="62"/>
      <c r="CD25636" s="62"/>
      <c r="CE25636" s="62"/>
      <c r="CF25636" s="62"/>
      <c r="CL25636" s="56" t="s">
        <v>26264</v>
      </c>
      <c r="CM25636" s="56" t="s">
        <v>216</v>
      </c>
      <c r="CN25636" s="56" t="s">
        <v>216</v>
      </c>
      <c r="CO25636" s="52"/>
      <c r="CP25636" s="52"/>
      <c r="CQ25636" s="52"/>
      <c r="CR25636" s="52"/>
      <c r="CS25636" s="52"/>
      <c r="CT25636" s="52"/>
      <c r="CU25636" s="33"/>
      <c r="CV25636" s="33"/>
    </row>
    <row r="25637" spans="74:100">
      <c r="BV25637" s="62"/>
      <c r="BW25637" s="62"/>
      <c r="BX25637" s="62"/>
      <c r="BY25637" s="62"/>
      <c r="BZ25637" s="62"/>
      <c r="CA25637" s="62"/>
      <c r="CB25637" s="62"/>
      <c r="CC25637" s="62"/>
      <c r="CD25637" s="62"/>
      <c r="CE25637" s="62"/>
      <c r="CF25637" s="62"/>
      <c r="CL25637" s="56" t="s">
        <v>26265</v>
      </c>
      <c r="CM25637" s="56" t="s">
        <v>216</v>
      </c>
      <c r="CN25637" s="56" t="s">
        <v>216</v>
      </c>
      <c r="CO25637" s="52"/>
      <c r="CP25637" s="52"/>
      <c r="CQ25637" s="52"/>
      <c r="CR25637" s="52"/>
      <c r="CS25637" s="52"/>
      <c r="CT25637" s="52"/>
      <c r="CU25637" s="33"/>
      <c r="CV25637" s="33"/>
    </row>
    <row r="25638" spans="74:100">
      <c r="BV25638" s="62"/>
      <c r="BW25638" s="62"/>
      <c r="BX25638" s="62"/>
      <c r="BY25638" s="62"/>
      <c r="BZ25638" s="62"/>
      <c r="CA25638" s="62"/>
      <c r="CB25638" s="62"/>
      <c r="CC25638" s="62"/>
      <c r="CD25638" s="62"/>
      <c r="CE25638" s="62"/>
      <c r="CF25638" s="62"/>
      <c r="CL25638" s="35" t="s">
        <v>14414</v>
      </c>
      <c r="CM25638" s="35" t="s">
        <v>217</v>
      </c>
      <c r="CN25638" s="35" t="s">
        <v>217</v>
      </c>
      <c r="CO25638" s="52"/>
      <c r="CP25638" s="52"/>
      <c r="CQ25638" s="52"/>
      <c r="CR25638" s="52"/>
      <c r="CS25638" s="52"/>
      <c r="CT25638" s="52"/>
      <c r="CU25638" s="33"/>
      <c r="CV25638" s="33"/>
    </row>
    <row r="25639" spans="74:100">
      <c r="BV25639" s="62"/>
      <c r="BW25639" s="62"/>
      <c r="BX25639" s="62"/>
      <c r="BY25639" s="62"/>
      <c r="BZ25639" s="62"/>
      <c r="CA25639" s="62"/>
      <c r="CB25639" s="62"/>
      <c r="CC25639" s="62"/>
      <c r="CD25639" s="62"/>
      <c r="CE25639" s="62"/>
      <c r="CF25639" s="62"/>
      <c r="CL25639" s="35" t="s">
        <v>14415</v>
      </c>
      <c r="CM25639" s="35" t="s">
        <v>217</v>
      </c>
      <c r="CN25639" s="35" t="s">
        <v>217</v>
      </c>
      <c r="CO25639" s="52"/>
      <c r="CP25639" s="52"/>
      <c r="CQ25639" s="52"/>
      <c r="CR25639" s="52"/>
      <c r="CS25639" s="52"/>
      <c r="CT25639" s="52"/>
      <c r="CU25639" s="33"/>
      <c r="CV25639" s="33"/>
    </row>
    <row r="25640" spans="74:100">
      <c r="BV25640" s="62"/>
      <c r="BW25640" s="62"/>
      <c r="BX25640" s="62"/>
      <c r="BY25640" s="62"/>
      <c r="BZ25640" s="62"/>
      <c r="CA25640" s="62"/>
      <c r="CB25640" s="62"/>
      <c r="CC25640" s="62"/>
      <c r="CD25640" s="62"/>
      <c r="CE25640" s="62"/>
      <c r="CF25640" s="62"/>
      <c r="CL25640" s="56" t="s">
        <v>24407</v>
      </c>
      <c r="CM25640" s="56" t="s">
        <v>216</v>
      </c>
      <c r="CN25640" s="56" t="s">
        <v>216</v>
      </c>
      <c r="CO25640" s="52"/>
      <c r="CP25640" s="52"/>
      <c r="CQ25640" s="52"/>
      <c r="CR25640" s="52"/>
      <c r="CS25640" s="52"/>
      <c r="CT25640" s="52"/>
      <c r="CU25640" s="33"/>
      <c r="CV25640" s="33"/>
    </row>
    <row r="25641" spans="74:100">
      <c r="BV25641" s="62"/>
      <c r="BW25641" s="62"/>
      <c r="BX25641" s="62"/>
      <c r="BY25641" s="62"/>
      <c r="BZ25641" s="62"/>
      <c r="CA25641" s="62"/>
      <c r="CB25641" s="62"/>
      <c r="CC25641" s="62"/>
      <c r="CD25641" s="62"/>
      <c r="CE25641" s="62"/>
      <c r="CF25641" s="62"/>
      <c r="CL25641" s="56" t="s">
        <v>26266</v>
      </c>
      <c r="CM25641" s="56" t="s">
        <v>216</v>
      </c>
      <c r="CN25641" s="56" t="s">
        <v>216</v>
      </c>
      <c r="CO25641" s="52"/>
      <c r="CP25641" s="52"/>
      <c r="CQ25641" s="52"/>
      <c r="CR25641" s="52"/>
      <c r="CS25641" s="52"/>
      <c r="CT25641" s="52"/>
      <c r="CU25641" s="33"/>
      <c r="CV25641" s="33"/>
    </row>
    <row r="25642" spans="74:100">
      <c r="BV25642" s="62"/>
      <c r="BW25642" s="62"/>
      <c r="BX25642" s="62"/>
      <c r="BY25642" s="62"/>
      <c r="BZ25642" s="62"/>
      <c r="CA25642" s="62"/>
      <c r="CB25642" s="62"/>
      <c r="CC25642" s="62"/>
      <c r="CD25642" s="62"/>
      <c r="CE25642" s="62"/>
      <c r="CF25642" s="62"/>
      <c r="CL25642" s="56" t="s">
        <v>26267</v>
      </c>
      <c r="CM25642" s="56" t="s">
        <v>216</v>
      </c>
      <c r="CN25642" s="56" t="s">
        <v>216</v>
      </c>
      <c r="CO25642" s="52"/>
      <c r="CP25642" s="52"/>
      <c r="CQ25642" s="52"/>
      <c r="CR25642" s="52"/>
      <c r="CS25642" s="52"/>
      <c r="CT25642" s="52"/>
      <c r="CU25642" s="33"/>
      <c r="CV25642" s="33"/>
    </row>
    <row r="25643" spans="74:100">
      <c r="BV25643" s="62"/>
      <c r="BW25643" s="62"/>
      <c r="BX25643" s="62"/>
      <c r="BY25643" s="62"/>
      <c r="BZ25643" s="62"/>
      <c r="CA25643" s="62"/>
      <c r="CB25643" s="62"/>
      <c r="CC25643" s="62"/>
      <c r="CD25643" s="62"/>
      <c r="CE25643" s="62"/>
      <c r="CF25643" s="62"/>
      <c r="CL25643" s="56" t="s">
        <v>26268</v>
      </c>
      <c r="CM25643" s="56" t="s">
        <v>216</v>
      </c>
      <c r="CN25643" s="56" t="s">
        <v>216</v>
      </c>
      <c r="CO25643" s="52"/>
      <c r="CP25643" s="52"/>
      <c r="CQ25643" s="52"/>
      <c r="CR25643" s="52"/>
      <c r="CS25643" s="52"/>
      <c r="CT25643" s="52"/>
      <c r="CU25643" s="33"/>
      <c r="CV25643" s="33"/>
    </row>
    <row r="25644" spans="74:100">
      <c r="BV25644" s="62"/>
      <c r="BW25644" s="62"/>
      <c r="BX25644" s="62"/>
      <c r="BY25644" s="62"/>
      <c r="BZ25644" s="62"/>
      <c r="CA25644" s="62"/>
      <c r="CB25644" s="62"/>
      <c r="CC25644" s="62"/>
      <c r="CD25644" s="62"/>
      <c r="CE25644" s="62"/>
      <c r="CF25644" s="62"/>
      <c r="CL25644" s="56" t="s">
        <v>26269</v>
      </c>
      <c r="CM25644" s="56" t="s">
        <v>216</v>
      </c>
      <c r="CN25644" s="56" t="s">
        <v>216</v>
      </c>
      <c r="CO25644" s="52"/>
      <c r="CP25644" s="52"/>
      <c r="CQ25644" s="52"/>
      <c r="CR25644" s="52"/>
      <c r="CS25644" s="52"/>
      <c r="CT25644" s="52"/>
      <c r="CU25644" s="33"/>
      <c r="CV25644" s="33"/>
    </row>
    <row r="25645" spans="74:100">
      <c r="BV25645" s="62"/>
      <c r="BW25645" s="62"/>
      <c r="BX25645" s="62"/>
      <c r="BY25645" s="62"/>
      <c r="BZ25645" s="62"/>
      <c r="CA25645" s="62"/>
      <c r="CB25645" s="62"/>
      <c r="CC25645" s="62"/>
      <c r="CD25645" s="62"/>
      <c r="CE25645" s="62"/>
      <c r="CF25645" s="62"/>
      <c r="CL25645" s="56" t="s">
        <v>24408</v>
      </c>
      <c r="CM25645" s="56" t="s">
        <v>216</v>
      </c>
      <c r="CN25645" s="56" t="s">
        <v>216</v>
      </c>
      <c r="CO25645" s="52"/>
      <c r="CP25645" s="52"/>
      <c r="CQ25645" s="52"/>
      <c r="CR25645" s="52"/>
      <c r="CS25645" s="52"/>
      <c r="CT25645" s="52"/>
      <c r="CU25645" s="33"/>
      <c r="CV25645" s="33"/>
    </row>
    <row r="25646" spans="74:100">
      <c r="BV25646" s="62"/>
      <c r="BW25646" s="62"/>
      <c r="BX25646" s="62"/>
      <c r="BY25646" s="62"/>
      <c r="BZ25646" s="62"/>
      <c r="CA25646" s="62"/>
      <c r="CB25646" s="62"/>
      <c r="CC25646" s="62"/>
      <c r="CD25646" s="62"/>
      <c r="CE25646" s="62"/>
      <c r="CF25646" s="62"/>
      <c r="CL25646" s="56" t="s">
        <v>24409</v>
      </c>
      <c r="CM25646" s="56" t="s">
        <v>216</v>
      </c>
      <c r="CN25646" s="56" t="s">
        <v>216</v>
      </c>
      <c r="CO25646" s="52"/>
      <c r="CP25646" s="52"/>
      <c r="CQ25646" s="52"/>
      <c r="CR25646" s="52"/>
      <c r="CS25646" s="52"/>
      <c r="CT25646" s="52"/>
      <c r="CU25646" s="33"/>
      <c r="CV25646" s="33"/>
    </row>
    <row r="25647" spans="74:100">
      <c r="BV25647" s="62"/>
      <c r="BW25647" s="62"/>
      <c r="BX25647" s="62"/>
      <c r="BY25647" s="62"/>
      <c r="BZ25647" s="62"/>
      <c r="CA25647" s="62"/>
      <c r="CB25647" s="62"/>
      <c r="CC25647" s="62"/>
      <c r="CD25647" s="62"/>
      <c r="CE25647" s="62"/>
      <c r="CF25647" s="62"/>
      <c r="CL25647" s="56" t="s">
        <v>14419</v>
      </c>
      <c r="CM25647" s="56" t="s">
        <v>216</v>
      </c>
      <c r="CN25647" s="56" t="s">
        <v>216</v>
      </c>
      <c r="CO25647" s="52"/>
      <c r="CP25647" s="52"/>
      <c r="CQ25647" s="52"/>
      <c r="CR25647" s="52"/>
      <c r="CS25647" s="52"/>
      <c r="CT25647" s="52"/>
      <c r="CU25647" s="33"/>
      <c r="CV25647" s="33"/>
    </row>
    <row r="25648" spans="74:100">
      <c r="BV25648" s="62"/>
      <c r="BW25648" s="62"/>
      <c r="BX25648" s="62"/>
      <c r="BY25648" s="62"/>
      <c r="BZ25648" s="62"/>
      <c r="CA25648" s="62"/>
      <c r="CB25648" s="62"/>
      <c r="CC25648" s="62"/>
      <c r="CD25648" s="62"/>
      <c r="CE25648" s="62"/>
      <c r="CF25648" s="62"/>
      <c r="CL25648" s="56" t="s">
        <v>24410</v>
      </c>
      <c r="CM25648" s="56" t="s">
        <v>216</v>
      </c>
      <c r="CN25648" s="56" t="s">
        <v>216</v>
      </c>
      <c r="CO25648" s="52"/>
      <c r="CP25648" s="52"/>
      <c r="CQ25648" s="52"/>
      <c r="CR25648" s="52"/>
      <c r="CS25648" s="52"/>
      <c r="CT25648" s="52"/>
      <c r="CU25648" s="33"/>
      <c r="CV25648" s="33"/>
    </row>
    <row r="25649" spans="74:100">
      <c r="BV25649" s="62"/>
      <c r="BW25649" s="62"/>
      <c r="BX25649" s="62"/>
      <c r="BY25649" s="62"/>
      <c r="BZ25649" s="62"/>
      <c r="CA25649" s="62"/>
      <c r="CB25649" s="62"/>
      <c r="CC25649" s="62"/>
      <c r="CD25649" s="62"/>
      <c r="CE25649" s="62"/>
      <c r="CF25649" s="62"/>
      <c r="CL25649" s="56" t="s">
        <v>6073</v>
      </c>
      <c r="CM25649" s="56" t="s">
        <v>216</v>
      </c>
      <c r="CN25649" s="56" t="s">
        <v>216</v>
      </c>
      <c r="CO25649" s="52"/>
      <c r="CP25649" s="52"/>
      <c r="CQ25649" s="52"/>
      <c r="CR25649" s="52"/>
      <c r="CS25649" s="52"/>
      <c r="CT25649" s="52"/>
      <c r="CU25649" s="33"/>
      <c r="CV25649" s="33"/>
    </row>
    <row r="25650" spans="74:100">
      <c r="BV25650" s="62"/>
      <c r="BW25650" s="62"/>
      <c r="BX25650" s="62"/>
      <c r="BY25650" s="62"/>
      <c r="BZ25650" s="62"/>
      <c r="CA25650" s="62"/>
      <c r="CB25650" s="62"/>
      <c r="CC25650" s="62"/>
      <c r="CD25650" s="62"/>
      <c r="CE25650" s="62"/>
      <c r="CF25650" s="62"/>
      <c r="CL25650" s="56" t="s">
        <v>24411</v>
      </c>
      <c r="CM25650" s="56" t="s">
        <v>216</v>
      </c>
      <c r="CN25650" s="56" t="s">
        <v>216</v>
      </c>
      <c r="CO25650" s="52"/>
      <c r="CP25650" s="52"/>
      <c r="CQ25650" s="52"/>
      <c r="CR25650" s="52"/>
      <c r="CS25650" s="52"/>
      <c r="CT25650" s="52"/>
      <c r="CU25650" s="33"/>
      <c r="CV25650" s="33"/>
    </row>
    <row r="25651" spans="74:100">
      <c r="BV25651" s="62"/>
      <c r="BW25651" s="62"/>
      <c r="BX25651" s="62"/>
      <c r="BY25651" s="62"/>
      <c r="BZ25651" s="62"/>
      <c r="CA25651" s="62"/>
      <c r="CB25651" s="62"/>
      <c r="CC25651" s="62"/>
      <c r="CD25651" s="62"/>
      <c r="CE25651" s="62"/>
      <c r="CF25651" s="62"/>
      <c r="CL25651" s="56" t="s">
        <v>26270</v>
      </c>
      <c r="CM25651" s="56" t="s">
        <v>216</v>
      </c>
      <c r="CN25651" s="56" t="s">
        <v>216</v>
      </c>
      <c r="CO25651" s="52"/>
      <c r="CP25651" s="52"/>
      <c r="CQ25651" s="52"/>
      <c r="CR25651" s="52"/>
      <c r="CS25651" s="52"/>
      <c r="CT25651" s="52"/>
      <c r="CU25651" s="33"/>
      <c r="CV25651" s="33"/>
    </row>
    <row r="25652" spans="74:100">
      <c r="BV25652" s="62"/>
      <c r="BW25652" s="62"/>
      <c r="BX25652" s="62"/>
      <c r="BY25652" s="62"/>
      <c r="BZ25652" s="62"/>
      <c r="CA25652" s="62"/>
      <c r="CB25652" s="62"/>
      <c r="CC25652" s="62"/>
      <c r="CD25652" s="62"/>
      <c r="CE25652" s="62"/>
      <c r="CF25652" s="62"/>
      <c r="CL25652" s="35" t="s">
        <v>11401</v>
      </c>
      <c r="CM25652" s="35" t="s">
        <v>217</v>
      </c>
      <c r="CN25652" s="35" t="s">
        <v>217</v>
      </c>
      <c r="CO25652" s="52"/>
      <c r="CP25652" s="52"/>
      <c r="CQ25652" s="52"/>
      <c r="CR25652" s="52"/>
      <c r="CS25652" s="52"/>
      <c r="CT25652" s="52"/>
      <c r="CU25652" s="33"/>
      <c r="CV25652" s="33"/>
    </row>
    <row r="25653" spans="74:100">
      <c r="BV25653" s="62"/>
      <c r="BW25653" s="62"/>
      <c r="BX25653" s="62"/>
      <c r="BY25653" s="62"/>
      <c r="BZ25653" s="62"/>
      <c r="CA25653" s="62"/>
      <c r="CB25653" s="62"/>
      <c r="CC25653" s="62"/>
      <c r="CD25653" s="62"/>
      <c r="CE25653" s="62"/>
      <c r="CF25653" s="62"/>
      <c r="CL25653" s="56" t="s">
        <v>13507</v>
      </c>
      <c r="CM25653" s="56" t="s">
        <v>216</v>
      </c>
      <c r="CN25653" s="56" t="s">
        <v>216</v>
      </c>
      <c r="CO25653" s="52"/>
      <c r="CP25653" s="52"/>
      <c r="CQ25653" s="52"/>
      <c r="CR25653" s="52"/>
      <c r="CS25653" s="52"/>
      <c r="CT25653" s="52"/>
      <c r="CU25653" s="33"/>
      <c r="CV25653" s="33"/>
    </row>
    <row r="25654" spans="74:100">
      <c r="BV25654" s="62"/>
      <c r="BW25654" s="62"/>
      <c r="BX25654" s="62"/>
      <c r="BY25654" s="62"/>
      <c r="BZ25654" s="62"/>
      <c r="CA25654" s="62"/>
      <c r="CB25654" s="62"/>
      <c r="CC25654" s="62"/>
      <c r="CD25654" s="62"/>
      <c r="CE25654" s="62"/>
      <c r="CF25654" s="62"/>
      <c r="CL25654" s="56" t="s">
        <v>13508</v>
      </c>
      <c r="CM25654" s="56" t="s">
        <v>216</v>
      </c>
      <c r="CN25654" s="56" t="s">
        <v>216</v>
      </c>
      <c r="CO25654" s="52"/>
      <c r="CP25654" s="52"/>
      <c r="CQ25654" s="52"/>
      <c r="CR25654" s="52"/>
      <c r="CS25654" s="52"/>
      <c r="CT25654" s="52"/>
      <c r="CU25654" s="33"/>
      <c r="CV25654" s="33"/>
    </row>
    <row r="25655" spans="74:100">
      <c r="BV25655" s="62"/>
      <c r="BW25655" s="62"/>
      <c r="BX25655" s="62"/>
      <c r="BY25655" s="62"/>
      <c r="BZ25655" s="62"/>
      <c r="CA25655" s="62"/>
      <c r="CB25655" s="62"/>
      <c r="CC25655" s="62"/>
      <c r="CD25655" s="62"/>
      <c r="CE25655" s="62"/>
      <c r="CF25655" s="62"/>
      <c r="CL25655" s="35" t="s">
        <v>14428</v>
      </c>
      <c r="CM25655" s="35" t="s">
        <v>217</v>
      </c>
      <c r="CN25655" s="35" t="s">
        <v>217</v>
      </c>
      <c r="CO25655" s="52"/>
      <c r="CP25655" s="52"/>
      <c r="CQ25655" s="52"/>
      <c r="CR25655" s="52"/>
      <c r="CS25655" s="52"/>
      <c r="CT25655" s="52"/>
      <c r="CU25655" s="33"/>
      <c r="CV25655" s="33"/>
    </row>
    <row r="25656" spans="74:100">
      <c r="BV25656" s="62"/>
      <c r="BW25656" s="62"/>
      <c r="BX25656" s="62"/>
      <c r="BY25656" s="62"/>
      <c r="BZ25656" s="62"/>
      <c r="CA25656" s="62"/>
      <c r="CB25656" s="62"/>
      <c r="CC25656" s="62"/>
      <c r="CD25656" s="62"/>
      <c r="CE25656" s="62"/>
      <c r="CF25656" s="62"/>
      <c r="CL25656" s="56" t="s">
        <v>26271</v>
      </c>
      <c r="CM25656" s="56" t="s">
        <v>214</v>
      </c>
      <c r="CN25656" s="56" t="s">
        <v>214</v>
      </c>
      <c r="CO25656" s="52"/>
      <c r="CP25656" s="52"/>
      <c r="CQ25656" s="52"/>
      <c r="CR25656" s="52"/>
      <c r="CS25656" s="52"/>
      <c r="CT25656" s="52"/>
      <c r="CU25656" s="33"/>
      <c r="CV25656" s="33"/>
    </row>
    <row r="25657" spans="74:100">
      <c r="BV25657" s="62"/>
      <c r="BW25657" s="62"/>
      <c r="BX25657" s="62"/>
      <c r="BY25657" s="62"/>
      <c r="BZ25657" s="62"/>
      <c r="CA25657" s="62"/>
      <c r="CB25657" s="62"/>
      <c r="CC25657" s="62"/>
      <c r="CD25657" s="62"/>
      <c r="CE25657" s="62"/>
      <c r="CF25657" s="62"/>
      <c r="CL25657" s="56" t="s">
        <v>26272</v>
      </c>
      <c r="CM25657" s="56" t="s">
        <v>214</v>
      </c>
      <c r="CN25657" s="56" t="s">
        <v>214</v>
      </c>
      <c r="CO25657" s="52"/>
      <c r="CP25657" s="52"/>
      <c r="CQ25657" s="52"/>
      <c r="CR25657" s="52"/>
      <c r="CS25657" s="52"/>
      <c r="CT25657" s="52"/>
      <c r="CU25657" s="33"/>
      <c r="CV25657" s="33"/>
    </row>
    <row r="25658" spans="74:100">
      <c r="BV25658" s="62"/>
      <c r="BW25658" s="62"/>
      <c r="BX25658" s="62"/>
      <c r="BY25658" s="62"/>
      <c r="BZ25658" s="62"/>
      <c r="CA25658" s="62"/>
      <c r="CB25658" s="62"/>
      <c r="CC25658" s="62"/>
      <c r="CD25658" s="62"/>
      <c r="CE25658" s="62"/>
      <c r="CF25658" s="62"/>
      <c r="CL25658" s="35" t="s">
        <v>11404</v>
      </c>
      <c r="CM25658" s="35" t="s">
        <v>217</v>
      </c>
      <c r="CN25658" s="35" t="s">
        <v>217</v>
      </c>
      <c r="CO25658" s="52"/>
      <c r="CP25658" s="52"/>
      <c r="CQ25658" s="52"/>
      <c r="CR25658" s="52"/>
      <c r="CS25658" s="52"/>
      <c r="CT25658" s="52"/>
      <c r="CU25658" s="33"/>
      <c r="CV25658" s="33"/>
    </row>
    <row r="25659" spans="74:100">
      <c r="BV25659" s="62"/>
      <c r="BW25659" s="62"/>
      <c r="BX25659" s="62"/>
      <c r="BY25659" s="62"/>
      <c r="BZ25659" s="62"/>
      <c r="CA25659" s="62"/>
      <c r="CB25659" s="62"/>
      <c r="CC25659" s="62"/>
      <c r="CD25659" s="62"/>
      <c r="CE25659" s="62"/>
      <c r="CF25659" s="62"/>
      <c r="CL25659" s="35" t="s">
        <v>29931</v>
      </c>
      <c r="CM25659" s="35" t="s">
        <v>217</v>
      </c>
      <c r="CN25659" s="35" t="s">
        <v>217</v>
      </c>
      <c r="CO25659" s="52"/>
      <c r="CP25659" s="52"/>
      <c r="CQ25659" s="52"/>
      <c r="CR25659" s="52"/>
      <c r="CS25659" s="52"/>
      <c r="CT25659" s="52"/>
      <c r="CU25659" s="33"/>
      <c r="CV25659" s="33"/>
    </row>
    <row r="25660" spans="74:100">
      <c r="BV25660" s="62"/>
      <c r="BW25660" s="62"/>
      <c r="BX25660" s="62"/>
      <c r="BY25660" s="62"/>
      <c r="BZ25660" s="62"/>
      <c r="CA25660" s="62"/>
      <c r="CB25660" s="62"/>
      <c r="CC25660" s="62"/>
      <c r="CD25660" s="62"/>
      <c r="CE25660" s="62"/>
      <c r="CF25660" s="62"/>
      <c r="CL25660" s="56" t="s">
        <v>14435</v>
      </c>
      <c r="CM25660" s="56" t="s">
        <v>216</v>
      </c>
      <c r="CN25660" s="56" t="s">
        <v>216</v>
      </c>
      <c r="CO25660" s="52"/>
      <c r="CP25660" s="52"/>
      <c r="CQ25660" s="52"/>
      <c r="CR25660" s="52"/>
      <c r="CS25660" s="52"/>
      <c r="CT25660" s="52"/>
      <c r="CU25660" s="33"/>
      <c r="CV25660" s="33"/>
    </row>
    <row r="25661" spans="74:100">
      <c r="BV25661" s="62"/>
      <c r="BW25661" s="62"/>
      <c r="BX25661" s="62"/>
      <c r="BY25661" s="62"/>
      <c r="BZ25661" s="62"/>
      <c r="CA25661" s="62"/>
      <c r="CB25661" s="62"/>
      <c r="CC25661" s="62"/>
      <c r="CD25661" s="62"/>
      <c r="CE25661" s="62"/>
      <c r="CF25661" s="62"/>
      <c r="CL25661" s="56" t="s">
        <v>14436</v>
      </c>
      <c r="CM25661" s="56" t="s">
        <v>216</v>
      </c>
      <c r="CN25661" s="56" t="s">
        <v>216</v>
      </c>
      <c r="CO25661" s="52"/>
      <c r="CP25661" s="52"/>
      <c r="CQ25661" s="52"/>
      <c r="CR25661" s="52"/>
      <c r="CS25661" s="52"/>
      <c r="CT25661" s="52"/>
      <c r="CU25661" s="33"/>
      <c r="CV25661" s="33"/>
    </row>
    <row r="25662" spans="74:100">
      <c r="BV25662" s="62"/>
      <c r="BW25662" s="62"/>
      <c r="BX25662" s="62"/>
      <c r="BY25662" s="62"/>
      <c r="BZ25662" s="62"/>
      <c r="CA25662" s="62"/>
      <c r="CB25662" s="62"/>
      <c r="CC25662" s="62"/>
      <c r="CD25662" s="62"/>
      <c r="CE25662" s="62"/>
      <c r="CF25662" s="62"/>
      <c r="CL25662" s="56" t="s">
        <v>26273</v>
      </c>
      <c r="CM25662" s="56" t="s">
        <v>216</v>
      </c>
      <c r="CN25662" s="56" t="s">
        <v>216</v>
      </c>
      <c r="CO25662" s="52"/>
      <c r="CP25662" s="52"/>
      <c r="CQ25662" s="52"/>
      <c r="CR25662" s="52"/>
      <c r="CS25662" s="52"/>
      <c r="CT25662" s="52"/>
      <c r="CU25662" s="33"/>
      <c r="CV25662" s="33"/>
    </row>
    <row r="25663" spans="74:100">
      <c r="BV25663" s="62"/>
      <c r="BW25663" s="62"/>
      <c r="BX25663" s="62"/>
      <c r="BY25663" s="62"/>
      <c r="BZ25663" s="62"/>
      <c r="CA25663" s="62"/>
      <c r="CB25663" s="62"/>
      <c r="CC25663" s="62"/>
      <c r="CD25663" s="62"/>
      <c r="CE25663" s="62"/>
      <c r="CF25663" s="62"/>
      <c r="CL25663" s="56" t="s">
        <v>26274</v>
      </c>
      <c r="CM25663" s="56" t="s">
        <v>216</v>
      </c>
      <c r="CN25663" s="56" t="s">
        <v>216</v>
      </c>
      <c r="CO25663" s="52"/>
      <c r="CP25663" s="52"/>
      <c r="CQ25663" s="52"/>
      <c r="CR25663" s="52"/>
      <c r="CS25663" s="52"/>
      <c r="CT25663" s="52"/>
      <c r="CU25663" s="33"/>
      <c r="CV25663" s="33"/>
    </row>
    <row r="25664" spans="74:100">
      <c r="BV25664" s="62"/>
      <c r="BW25664" s="62"/>
      <c r="BX25664" s="62"/>
      <c r="BY25664" s="62"/>
      <c r="BZ25664" s="62"/>
      <c r="CA25664" s="62"/>
      <c r="CB25664" s="62"/>
      <c r="CC25664" s="62"/>
      <c r="CD25664" s="62"/>
      <c r="CE25664" s="62"/>
      <c r="CF25664" s="62"/>
      <c r="CL25664" s="56" t="s">
        <v>14438</v>
      </c>
      <c r="CM25664" s="56" t="s">
        <v>216</v>
      </c>
      <c r="CN25664" s="56" t="s">
        <v>216</v>
      </c>
      <c r="CO25664" s="52"/>
      <c r="CP25664" s="52"/>
      <c r="CQ25664" s="52"/>
      <c r="CR25664" s="52"/>
      <c r="CS25664" s="52"/>
      <c r="CT25664" s="52"/>
      <c r="CU25664" s="33"/>
      <c r="CV25664" s="33"/>
    </row>
    <row r="25665" spans="74:100">
      <c r="BV25665" s="62"/>
      <c r="BW25665" s="62"/>
      <c r="BX25665" s="62"/>
      <c r="BY25665" s="62"/>
      <c r="BZ25665" s="62"/>
      <c r="CA25665" s="62"/>
      <c r="CB25665" s="62"/>
      <c r="CC25665" s="62"/>
      <c r="CD25665" s="62"/>
      <c r="CE25665" s="62"/>
      <c r="CF25665" s="62"/>
      <c r="CL25665" s="56" t="s">
        <v>14437</v>
      </c>
      <c r="CM25665" s="56" t="s">
        <v>216</v>
      </c>
      <c r="CN25665" s="56" t="s">
        <v>216</v>
      </c>
      <c r="CO25665" s="52"/>
      <c r="CP25665" s="52"/>
      <c r="CQ25665" s="52"/>
      <c r="CR25665" s="52"/>
      <c r="CS25665" s="52"/>
      <c r="CT25665" s="52"/>
      <c r="CU25665" s="33"/>
      <c r="CV25665" s="33"/>
    </row>
    <row r="25666" spans="74:100">
      <c r="BV25666" s="62"/>
      <c r="BW25666" s="62"/>
      <c r="BX25666" s="62"/>
      <c r="BY25666" s="62"/>
      <c r="BZ25666" s="62"/>
      <c r="CA25666" s="62"/>
      <c r="CB25666" s="62"/>
      <c r="CC25666" s="62"/>
      <c r="CD25666" s="62"/>
      <c r="CE25666" s="62"/>
      <c r="CF25666" s="62"/>
      <c r="CL25666" s="56" t="s">
        <v>14741</v>
      </c>
      <c r="CM25666" s="56" t="s">
        <v>213</v>
      </c>
      <c r="CN25666" s="56" t="s">
        <v>213</v>
      </c>
      <c r="CO25666" s="52"/>
      <c r="CP25666" s="52"/>
      <c r="CQ25666" s="52"/>
      <c r="CR25666" s="52"/>
      <c r="CS25666" s="52"/>
      <c r="CT25666" s="52"/>
      <c r="CU25666" s="33"/>
      <c r="CV25666" s="33"/>
    </row>
    <row r="25667" spans="74:100">
      <c r="BV25667" s="62"/>
      <c r="BW25667" s="62"/>
      <c r="BX25667" s="62"/>
      <c r="BY25667" s="62"/>
      <c r="BZ25667" s="62"/>
      <c r="CA25667" s="62"/>
      <c r="CB25667" s="62"/>
      <c r="CC25667" s="62"/>
      <c r="CD25667" s="62"/>
      <c r="CE25667" s="62"/>
      <c r="CF25667" s="62"/>
      <c r="CL25667" s="56" t="s">
        <v>14742</v>
      </c>
      <c r="CM25667" s="56" t="s">
        <v>213</v>
      </c>
      <c r="CN25667" s="56" t="s">
        <v>213</v>
      </c>
      <c r="CO25667" s="52"/>
      <c r="CP25667" s="52"/>
      <c r="CQ25667" s="52"/>
      <c r="CR25667" s="52"/>
      <c r="CS25667" s="52"/>
      <c r="CT25667" s="52"/>
      <c r="CU25667" s="33"/>
      <c r="CV25667" s="33"/>
    </row>
    <row r="25668" spans="74:100">
      <c r="BV25668" s="62"/>
      <c r="BW25668" s="62"/>
      <c r="BX25668" s="62"/>
      <c r="BY25668" s="62"/>
      <c r="BZ25668" s="62"/>
      <c r="CA25668" s="62"/>
      <c r="CB25668" s="62"/>
      <c r="CC25668" s="62"/>
      <c r="CD25668" s="62"/>
      <c r="CE25668" s="62"/>
      <c r="CF25668" s="62"/>
      <c r="CL25668" s="56" t="s">
        <v>2315</v>
      </c>
      <c r="CM25668" s="56" t="s">
        <v>213</v>
      </c>
      <c r="CN25668" s="56" t="s">
        <v>213</v>
      </c>
      <c r="CO25668" s="52"/>
      <c r="CP25668" s="52"/>
      <c r="CQ25668" s="52"/>
      <c r="CR25668" s="52"/>
      <c r="CS25668" s="52"/>
      <c r="CT25668" s="52"/>
      <c r="CU25668" s="33"/>
      <c r="CV25668" s="33"/>
    </row>
    <row r="25669" spans="74:100">
      <c r="BV25669" s="62"/>
      <c r="BW25669" s="62"/>
      <c r="BX25669" s="62"/>
      <c r="BY25669" s="62"/>
      <c r="BZ25669" s="62"/>
      <c r="CA25669" s="62"/>
      <c r="CB25669" s="62"/>
      <c r="CC25669" s="62"/>
      <c r="CD25669" s="62"/>
      <c r="CE25669" s="62"/>
      <c r="CF25669" s="62"/>
      <c r="CL25669" s="56" t="s">
        <v>14740</v>
      </c>
      <c r="CM25669" s="56" t="s">
        <v>213</v>
      </c>
      <c r="CN25669" s="56" t="s">
        <v>213</v>
      </c>
      <c r="CO25669" s="52"/>
      <c r="CP25669" s="52"/>
      <c r="CQ25669" s="52"/>
      <c r="CR25669" s="52"/>
      <c r="CS25669" s="52"/>
      <c r="CT25669" s="52"/>
      <c r="CU25669" s="33"/>
      <c r="CV25669" s="33"/>
    </row>
    <row r="25670" spans="74:100">
      <c r="BV25670" s="62"/>
      <c r="BW25670" s="62"/>
      <c r="BX25670" s="62"/>
      <c r="BY25670" s="62"/>
      <c r="BZ25670" s="62"/>
      <c r="CA25670" s="62"/>
      <c r="CB25670" s="62"/>
      <c r="CC25670" s="62"/>
      <c r="CD25670" s="62"/>
      <c r="CE25670" s="62"/>
      <c r="CF25670" s="62"/>
      <c r="CL25670" s="56" t="s">
        <v>2316</v>
      </c>
      <c r="CM25670" s="56" t="s">
        <v>213</v>
      </c>
      <c r="CN25670" s="56" t="s">
        <v>213</v>
      </c>
      <c r="CO25670" s="52"/>
      <c r="CP25670" s="52"/>
      <c r="CQ25670" s="52"/>
      <c r="CR25670" s="52"/>
      <c r="CS25670" s="52"/>
      <c r="CT25670" s="52"/>
      <c r="CU25670" s="33"/>
      <c r="CV25670" s="33"/>
    </row>
    <row r="25671" spans="74:100">
      <c r="BV25671" s="62"/>
      <c r="BW25671" s="62"/>
      <c r="BX25671" s="62"/>
      <c r="BY25671" s="62"/>
      <c r="BZ25671" s="62"/>
      <c r="CA25671" s="62"/>
      <c r="CB25671" s="62"/>
      <c r="CC25671" s="62"/>
      <c r="CD25671" s="62"/>
      <c r="CE25671" s="62"/>
      <c r="CF25671" s="62"/>
      <c r="CL25671" s="56" t="s">
        <v>14743</v>
      </c>
      <c r="CM25671" s="56" t="s">
        <v>213</v>
      </c>
      <c r="CN25671" s="56" t="s">
        <v>213</v>
      </c>
      <c r="CO25671" s="52"/>
      <c r="CP25671" s="52"/>
      <c r="CQ25671" s="52"/>
      <c r="CR25671" s="52"/>
      <c r="CS25671" s="52"/>
      <c r="CT25671" s="52"/>
      <c r="CU25671" s="33"/>
      <c r="CV25671" s="33"/>
    </row>
    <row r="25672" spans="74:100">
      <c r="BV25672" s="62"/>
      <c r="BW25672" s="62"/>
      <c r="BX25672" s="62"/>
      <c r="BY25672" s="62"/>
      <c r="BZ25672" s="62"/>
      <c r="CA25672" s="62"/>
      <c r="CB25672" s="62"/>
      <c r="CC25672" s="62"/>
      <c r="CD25672" s="62"/>
      <c r="CE25672" s="62"/>
      <c r="CF25672" s="62"/>
      <c r="CL25672" s="56" t="s">
        <v>9674</v>
      </c>
      <c r="CM25672" s="56" t="s">
        <v>214</v>
      </c>
      <c r="CN25672" s="56" t="s">
        <v>214</v>
      </c>
      <c r="CO25672" s="52"/>
      <c r="CP25672" s="52"/>
      <c r="CQ25672" s="52"/>
      <c r="CR25672" s="52"/>
      <c r="CS25672" s="52"/>
      <c r="CT25672" s="52"/>
      <c r="CU25672" s="33"/>
      <c r="CV25672" s="33"/>
    </row>
    <row r="25673" spans="74:100">
      <c r="BV25673" s="62"/>
      <c r="BW25673" s="62"/>
      <c r="BX25673" s="62"/>
      <c r="BY25673" s="62"/>
      <c r="BZ25673" s="62"/>
      <c r="CA25673" s="62"/>
      <c r="CB25673" s="62"/>
      <c r="CC25673" s="62"/>
      <c r="CD25673" s="62"/>
      <c r="CE25673" s="62"/>
      <c r="CF25673" s="62"/>
      <c r="CL25673" s="56" t="s">
        <v>24412</v>
      </c>
      <c r="CM25673" s="56" t="s">
        <v>214</v>
      </c>
      <c r="CN25673" s="56" t="s">
        <v>214</v>
      </c>
      <c r="CO25673" s="52"/>
      <c r="CP25673" s="52"/>
      <c r="CQ25673" s="52"/>
      <c r="CR25673" s="52"/>
      <c r="CS25673" s="52"/>
      <c r="CT25673" s="52"/>
      <c r="CU25673" s="33"/>
      <c r="CV25673" s="33"/>
    </row>
    <row r="25674" spans="74:100">
      <c r="BV25674" s="62"/>
      <c r="BW25674" s="62"/>
      <c r="BX25674" s="62"/>
      <c r="BY25674" s="62"/>
      <c r="BZ25674" s="62"/>
      <c r="CA25674" s="62"/>
      <c r="CB25674" s="62"/>
      <c r="CC25674" s="62"/>
      <c r="CD25674" s="62"/>
      <c r="CE25674" s="62"/>
      <c r="CF25674" s="62"/>
      <c r="CL25674" s="56" t="s">
        <v>24413</v>
      </c>
      <c r="CM25674" s="56" t="s">
        <v>214</v>
      </c>
      <c r="CN25674" s="56" t="s">
        <v>214</v>
      </c>
      <c r="CO25674" s="52"/>
      <c r="CP25674" s="52"/>
      <c r="CQ25674" s="52"/>
      <c r="CR25674" s="52"/>
      <c r="CS25674" s="52"/>
      <c r="CT25674" s="52"/>
      <c r="CU25674" s="33"/>
      <c r="CV25674" s="33"/>
    </row>
    <row r="25675" spans="74:100">
      <c r="BV25675" s="62"/>
      <c r="BW25675" s="62"/>
      <c r="BX25675" s="62"/>
      <c r="BY25675" s="62"/>
      <c r="BZ25675" s="62"/>
      <c r="CA25675" s="62"/>
      <c r="CB25675" s="62"/>
      <c r="CC25675" s="62"/>
      <c r="CD25675" s="62"/>
      <c r="CE25675" s="62"/>
      <c r="CF25675" s="62"/>
      <c r="CL25675" s="56" t="s">
        <v>24414</v>
      </c>
      <c r="CM25675" s="56" t="s">
        <v>214</v>
      </c>
      <c r="CN25675" s="56" t="s">
        <v>214</v>
      </c>
      <c r="CO25675" s="52"/>
      <c r="CP25675" s="52"/>
      <c r="CQ25675" s="52"/>
      <c r="CR25675" s="52"/>
      <c r="CS25675" s="52"/>
      <c r="CT25675" s="52"/>
      <c r="CU25675" s="33"/>
      <c r="CV25675" s="33"/>
    </row>
    <row r="25676" spans="74:100">
      <c r="BV25676" s="62"/>
      <c r="BW25676" s="62"/>
      <c r="BX25676" s="62"/>
      <c r="BY25676" s="62"/>
      <c r="BZ25676" s="62"/>
      <c r="CA25676" s="62"/>
      <c r="CB25676" s="62"/>
      <c r="CC25676" s="62"/>
      <c r="CD25676" s="62"/>
      <c r="CE25676" s="62"/>
      <c r="CF25676" s="62"/>
      <c r="CL25676" s="56" t="s">
        <v>24415</v>
      </c>
      <c r="CM25676" s="56" t="s">
        <v>214</v>
      </c>
      <c r="CN25676" s="56" t="s">
        <v>214</v>
      </c>
      <c r="CO25676" s="52"/>
      <c r="CP25676" s="52"/>
      <c r="CQ25676" s="52"/>
      <c r="CR25676" s="52"/>
      <c r="CS25676" s="52"/>
      <c r="CT25676" s="52"/>
      <c r="CU25676" s="33"/>
      <c r="CV25676" s="33"/>
    </row>
    <row r="25677" spans="74:100">
      <c r="BV25677" s="62"/>
      <c r="BW25677" s="62"/>
      <c r="BX25677" s="62"/>
      <c r="BY25677" s="62"/>
      <c r="BZ25677" s="62"/>
      <c r="CA25677" s="62"/>
      <c r="CB25677" s="62"/>
      <c r="CC25677" s="62"/>
      <c r="CD25677" s="62"/>
      <c r="CE25677" s="62"/>
      <c r="CF25677" s="62"/>
      <c r="CL25677" s="56" t="s">
        <v>24416</v>
      </c>
      <c r="CM25677" s="56" t="s">
        <v>214</v>
      </c>
      <c r="CN25677" s="56" t="s">
        <v>214</v>
      </c>
      <c r="CO25677" s="52"/>
      <c r="CP25677" s="52"/>
      <c r="CQ25677" s="52"/>
      <c r="CR25677" s="52"/>
      <c r="CS25677" s="52"/>
      <c r="CT25677" s="52"/>
      <c r="CU25677" s="33"/>
      <c r="CV25677" s="33"/>
    </row>
    <row r="25678" spans="74:100">
      <c r="BV25678" s="62"/>
      <c r="BW25678" s="62"/>
      <c r="BX25678" s="62"/>
      <c r="BY25678" s="62"/>
      <c r="BZ25678" s="62"/>
      <c r="CA25678" s="62"/>
      <c r="CB25678" s="62"/>
      <c r="CC25678" s="62"/>
      <c r="CD25678" s="62"/>
      <c r="CE25678" s="62"/>
      <c r="CF25678" s="62"/>
      <c r="CL25678" s="56" t="s">
        <v>24417</v>
      </c>
      <c r="CM25678" s="56" t="s">
        <v>214</v>
      </c>
      <c r="CN25678" s="56" t="s">
        <v>214</v>
      </c>
      <c r="CO25678" s="52"/>
      <c r="CP25678" s="52"/>
      <c r="CQ25678" s="52"/>
      <c r="CR25678" s="52"/>
      <c r="CS25678" s="52"/>
      <c r="CT25678" s="52"/>
      <c r="CU25678" s="33"/>
      <c r="CV25678" s="33"/>
    </row>
    <row r="25679" spans="74:100">
      <c r="BV25679" s="62"/>
      <c r="BW25679" s="62"/>
      <c r="BX25679" s="62"/>
      <c r="BY25679" s="62"/>
      <c r="BZ25679" s="62"/>
      <c r="CA25679" s="62"/>
      <c r="CB25679" s="62"/>
      <c r="CC25679" s="62"/>
      <c r="CD25679" s="62"/>
      <c r="CE25679" s="62"/>
      <c r="CF25679" s="62"/>
      <c r="CL25679" s="35" t="s">
        <v>13554</v>
      </c>
      <c r="CM25679" s="35" t="s">
        <v>217</v>
      </c>
      <c r="CN25679" s="35" t="s">
        <v>217</v>
      </c>
      <c r="CO25679" s="52"/>
      <c r="CP25679" s="52"/>
      <c r="CQ25679" s="52"/>
      <c r="CR25679" s="52"/>
      <c r="CS25679" s="52"/>
      <c r="CT25679" s="52"/>
      <c r="CU25679" s="33"/>
      <c r="CV25679" s="33"/>
    </row>
    <row r="25680" spans="74:100">
      <c r="BV25680" s="62"/>
      <c r="BW25680" s="62"/>
      <c r="BX25680" s="62"/>
      <c r="BY25680" s="62"/>
      <c r="BZ25680" s="62"/>
      <c r="CA25680" s="62"/>
      <c r="CB25680" s="62"/>
      <c r="CC25680" s="62"/>
      <c r="CD25680" s="62"/>
      <c r="CE25680" s="62"/>
      <c r="CF25680" s="62"/>
      <c r="CL25680" s="35" t="s">
        <v>13555</v>
      </c>
      <c r="CM25680" s="35" t="s">
        <v>217</v>
      </c>
      <c r="CN25680" s="35" t="s">
        <v>217</v>
      </c>
      <c r="CO25680" s="52"/>
      <c r="CP25680" s="52"/>
      <c r="CQ25680" s="52"/>
      <c r="CR25680" s="52"/>
      <c r="CS25680" s="52"/>
      <c r="CT25680" s="52"/>
      <c r="CU25680" s="33"/>
      <c r="CV25680" s="33"/>
    </row>
    <row r="25681" spans="74:100">
      <c r="BV25681" s="62"/>
      <c r="BW25681" s="62"/>
      <c r="BX25681" s="62"/>
      <c r="BY25681" s="62"/>
      <c r="BZ25681" s="62"/>
      <c r="CA25681" s="62"/>
      <c r="CB25681" s="62"/>
      <c r="CC25681" s="62"/>
      <c r="CD25681" s="62"/>
      <c r="CE25681" s="62"/>
      <c r="CF25681" s="62"/>
      <c r="CL25681" s="35" t="s">
        <v>13557</v>
      </c>
      <c r="CM25681" s="35" t="s">
        <v>217</v>
      </c>
      <c r="CN25681" s="35" t="s">
        <v>217</v>
      </c>
      <c r="CO25681" s="52"/>
      <c r="CP25681" s="52"/>
      <c r="CQ25681" s="52"/>
      <c r="CR25681" s="52"/>
      <c r="CS25681" s="52"/>
      <c r="CT25681" s="52"/>
      <c r="CU25681" s="33"/>
      <c r="CV25681" s="33"/>
    </row>
    <row r="25682" spans="74:100">
      <c r="BV25682" s="62"/>
      <c r="BW25682" s="62"/>
      <c r="BX25682" s="62"/>
      <c r="BY25682" s="62"/>
      <c r="BZ25682" s="62"/>
      <c r="CA25682" s="62"/>
      <c r="CB25682" s="62"/>
      <c r="CC25682" s="62"/>
      <c r="CD25682" s="62"/>
      <c r="CE25682" s="62"/>
      <c r="CF25682" s="62"/>
      <c r="CL25682" s="35" t="s">
        <v>14439</v>
      </c>
      <c r="CM25682" s="35" t="s">
        <v>217</v>
      </c>
      <c r="CN25682" s="35" t="s">
        <v>217</v>
      </c>
      <c r="CO25682" s="52"/>
      <c r="CP25682" s="52"/>
      <c r="CQ25682" s="52"/>
      <c r="CR25682" s="52"/>
      <c r="CS25682" s="52"/>
      <c r="CT25682" s="52"/>
      <c r="CU25682" s="33"/>
      <c r="CV25682" s="33"/>
    </row>
    <row r="25683" spans="74:100">
      <c r="BV25683" s="62"/>
      <c r="BW25683" s="62"/>
      <c r="BX25683" s="62"/>
      <c r="BY25683" s="62"/>
      <c r="BZ25683" s="62"/>
      <c r="CA25683" s="62"/>
      <c r="CB25683" s="62"/>
      <c r="CC25683" s="62"/>
      <c r="CD25683" s="62"/>
      <c r="CE25683" s="62"/>
      <c r="CF25683" s="62"/>
      <c r="CL25683" s="35" t="s">
        <v>14440</v>
      </c>
      <c r="CM25683" s="35" t="s">
        <v>217</v>
      </c>
      <c r="CN25683" s="35" t="s">
        <v>217</v>
      </c>
      <c r="CO25683" s="52"/>
      <c r="CP25683" s="52"/>
      <c r="CQ25683" s="52"/>
      <c r="CR25683" s="52"/>
      <c r="CS25683" s="52"/>
      <c r="CT25683" s="52"/>
      <c r="CU25683" s="33"/>
      <c r="CV25683" s="33"/>
    </row>
    <row r="25684" spans="74:100">
      <c r="BV25684" s="62"/>
      <c r="BW25684" s="62"/>
      <c r="BX25684" s="62"/>
      <c r="BY25684" s="62"/>
      <c r="BZ25684" s="62"/>
      <c r="CA25684" s="62"/>
      <c r="CB25684" s="62"/>
      <c r="CC25684" s="62"/>
      <c r="CD25684" s="62"/>
      <c r="CE25684" s="62"/>
      <c r="CF25684" s="62"/>
      <c r="CL25684" s="35" t="s">
        <v>13280</v>
      </c>
      <c r="CM25684" s="35" t="s">
        <v>217</v>
      </c>
      <c r="CN25684" s="35" t="s">
        <v>217</v>
      </c>
      <c r="CO25684" s="52"/>
      <c r="CP25684" s="52"/>
      <c r="CQ25684" s="52"/>
      <c r="CR25684" s="52"/>
      <c r="CS25684" s="52"/>
      <c r="CT25684" s="52"/>
      <c r="CU25684" s="33"/>
      <c r="CV25684" s="33"/>
    </row>
    <row r="25685" spans="74:100">
      <c r="BV25685" s="62"/>
      <c r="BW25685" s="62"/>
      <c r="BX25685" s="62"/>
      <c r="BY25685" s="62"/>
      <c r="BZ25685" s="62"/>
      <c r="CA25685" s="62"/>
      <c r="CB25685" s="62"/>
      <c r="CC25685" s="62"/>
      <c r="CD25685" s="62"/>
      <c r="CE25685" s="62"/>
      <c r="CF25685" s="62"/>
      <c r="CL25685" s="56" t="s">
        <v>13283</v>
      </c>
      <c r="CM25685" s="56" t="s">
        <v>216</v>
      </c>
      <c r="CN25685" s="56" t="s">
        <v>216</v>
      </c>
      <c r="CO25685" s="52"/>
      <c r="CP25685" s="52"/>
      <c r="CQ25685" s="52"/>
      <c r="CR25685" s="52"/>
      <c r="CS25685" s="52"/>
      <c r="CT25685" s="52"/>
      <c r="CU25685" s="33"/>
      <c r="CV25685" s="33"/>
    </row>
    <row r="25686" spans="74:100">
      <c r="BV25686" s="62"/>
      <c r="BW25686" s="62"/>
      <c r="BX25686" s="62"/>
      <c r="BY25686" s="62"/>
      <c r="BZ25686" s="62"/>
      <c r="CA25686" s="62"/>
      <c r="CB25686" s="62"/>
      <c r="CC25686" s="62"/>
      <c r="CD25686" s="62"/>
      <c r="CE25686" s="62"/>
      <c r="CF25686" s="62"/>
      <c r="CL25686" s="56" t="s">
        <v>24418</v>
      </c>
      <c r="CM25686" s="56" t="s">
        <v>216</v>
      </c>
      <c r="CN25686" s="56" t="s">
        <v>216</v>
      </c>
      <c r="CO25686" s="52"/>
      <c r="CP25686" s="52"/>
      <c r="CQ25686" s="52"/>
      <c r="CR25686" s="52"/>
      <c r="CS25686" s="52"/>
      <c r="CT25686" s="52"/>
      <c r="CU25686" s="33"/>
      <c r="CV25686" s="33"/>
    </row>
    <row r="25687" spans="74:100">
      <c r="BV25687" s="62"/>
      <c r="BW25687" s="62"/>
      <c r="BX25687" s="62"/>
      <c r="BY25687" s="62"/>
      <c r="BZ25687" s="62"/>
      <c r="CA25687" s="62"/>
      <c r="CB25687" s="62"/>
      <c r="CC25687" s="62"/>
      <c r="CD25687" s="62"/>
      <c r="CE25687" s="62"/>
      <c r="CF25687" s="62"/>
      <c r="CL25687" s="56" t="s">
        <v>13284</v>
      </c>
      <c r="CM25687" s="56" t="s">
        <v>216</v>
      </c>
      <c r="CN25687" s="56" t="s">
        <v>216</v>
      </c>
      <c r="CO25687" s="52"/>
      <c r="CP25687" s="52"/>
      <c r="CQ25687" s="52"/>
      <c r="CR25687" s="52"/>
      <c r="CS25687" s="52"/>
      <c r="CT25687" s="52"/>
      <c r="CU25687" s="33"/>
      <c r="CV25687" s="33"/>
    </row>
    <row r="25688" spans="74:100">
      <c r="BV25688" s="62"/>
      <c r="BW25688" s="62"/>
      <c r="BX25688" s="62"/>
      <c r="BY25688" s="62"/>
      <c r="BZ25688" s="62"/>
      <c r="CA25688" s="62"/>
      <c r="CB25688" s="62"/>
      <c r="CC25688" s="62"/>
      <c r="CD25688" s="62"/>
      <c r="CE25688" s="62"/>
      <c r="CF25688" s="62"/>
      <c r="CL25688" s="56" t="s">
        <v>24419</v>
      </c>
      <c r="CM25688" s="56" t="s">
        <v>216</v>
      </c>
      <c r="CN25688" s="56" t="s">
        <v>216</v>
      </c>
      <c r="CO25688" s="52"/>
      <c r="CP25688" s="52"/>
      <c r="CQ25688" s="52"/>
      <c r="CR25688" s="52"/>
      <c r="CS25688" s="52"/>
      <c r="CT25688" s="52"/>
      <c r="CU25688" s="33"/>
      <c r="CV25688" s="33"/>
    </row>
    <row r="25689" spans="74:100">
      <c r="BV25689" s="62"/>
      <c r="BW25689" s="62"/>
      <c r="BX25689" s="62"/>
      <c r="BY25689" s="62"/>
      <c r="BZ25689" s="62"/>
      <c r="CA25689" s="62"/>
      <c r="CB25689" s="62"/>
      <c r="CC25689" s="62"/>
      <c r="CD25689" s="62"/>
      <c r="CE25689" s="62"/>
      <c r="CF25689" s="62"/>
      <c r="CL25689" s="35" t="s">
        <v>14441</v>
      </c>
      <c r="CM25689" s="35" t="s">
        <v>217</v>
      </c>
      <c r="CN25689" s="35" t="s">
        <v>217</v>
      </c>
      <c r="CO25689" s="52"/>
      <c r="CP25689" s="52"/>
      <c r="CQ25689" s="52"/>
      <c r="CR25689" s="52"/>
      <c r="CS25689" s="52"/>
      <c r="CT25689" s="52"/>
      <c r="CU25689" s="33"/>
      <c r="CV25689" s="33"/>
    </row>
    <row r="25690" spans="74:100">
      <c r="BV25690" s="62"/>
      <c r="BW25690" s="62"/>
      <c r="BX25690" s="62"/>
      <c r="BY25690" s="62"/>
      <c r="BZ25690" s="62"/>
      <c r="CA25690" s="62"/>
      <c r="CB25690" s="62"/>
      <c r="CC25690" s="62"/>
      <c r="CD25690" s="62"/>
      <c r="CE25690" s="62"/>
      <c r="CF25690" s="62"/>
      <c r="CL25690" s="35" t="s">
        <v>14442</v>
      </c>
      <c r="CM25690" s="35" t="s">
        <v>217</v>
      </c>
      <c r="CN25690" s="35" t="s">
        <v>217</v>
      </c>
      <c r="CO25690" s="52"/>
      <c r="CP25690" s="52"/>
      <c r="CQ25690" s="52"/>
      <c r="CR25690" s="52"/>
      <c r="CS25690" s="52"/>
      <c r="CT25690" s="52"/>
      <c r="CU25690" s="33"/>
      <c r="CV25690" s="33"/>
    </row>
    <row r="25691" spans="74:100">
      <c r="BV25691" s="62"/>
      <c r="BW25691" s="62"/>
      <c r="BX25691" s="62"/>
      <c r="BY25691" s="62"/>
      <c r="BZ25691" s="62"/>
      <c r="CA25691" s="62"/>
      <c r="CB25691" s="62"/>
      <c r="CC25691" s="62"/>
      <c r="CD25691" s="62"/>
      <c r="CE25691" s="62"/>
      <c r="CF25691" s="62"/>
      <c r="CL25691" s="35" t="s">
        <v>14443</v>
      </c>
      <c r="CM25691" s="35" t="s">
        <v>217</v>
      </c>
      <c r="CN25691" s="35" t="s">
        <v>217</v>
      </c>
      <c r="CO25691" s="52"/>
      <c r="CP25691" s="52"/>
      <c r="CQ25691" s="52"/>
      <c r="CR25691" s="52"/>
      <c r="CS25691" s="52"/>
      <c r="CT25691" s="52"/>
      <c r="CU25691" s="33"/>
      <c r="CV25691" s="33"/>
    </row>
    <row r="25692" spans="74:100">
      <c r="BV25692" s="62"/>
      <c r="BW25692" s="62"/>
      <c r="BX25692" s="62"/>
      <c r="BY25692" s="62"/>
      <c r="BZ25692" s="62"/>
      <c r="CA25692" s="62"/>
      <c r="CB25692" s="62"/>
      <c r="CC25692" s="62"/>
      <c r="CD25692" s="62"/>
      <c r="CE25692" s="62"/>
      <c r="CF25692" s="62"/>
      <c r="CL25692" s="35" t="s">
        <v>13556</v>
      </c>
      <c r="CM25692" s="35" t="s">
        <v>217</v>
      </c>
      <c r="CN25692" s="35" t="s">
        <v>217</v>
      </c>
      <c r="CO25692" s="52"/>
      <c r="CP25692" s="52"/>
      <c r="CQ25692" s="52"/>
      <c r="CR25692" s="52"/>
      <c r="CS25692" s="52"/>
      <c r="CT25692" s="52"/>
      <c r="CU25692" s="33"/>
      <c r="CV25692" s="33"/>
    </row>
    <row r="25693" spans="74:100">
      <c r="BV25693" s="62"/>
      <c r="BW25693" s="62"/>
      <c r="BX25693" s="62"/>
      <c r="BY25693" s="62"/>
      <c r="BZ25693" s="62"/>
      <c r="CA25693" s="62"/>
      <c r="CB25693" s="62"/>
      <c r="CC25693" s="62"/>
      <c r="CD25693" s="62"/>
      <c r="CE25693" s="62"/>
      <c r="CF25693" s="62"/>
      <c r="CL25693" s="35" t="s">
        <v>14444</v>
      </c>
      <c r="CM25693" s="35" t="s">
        <v>217</v>
      </c>
      <c r="CN25693" s="35" t="s">
        <v>217</v>
      </c>
      <c r="CO25693" s="52"/>
      <c r="CP25693" s="52"/>
      <c r="CQ25693" s="52"/>
      <c r="CR25693" s="52"/>
      <c r="CS25693" s="52"/>
      <c r="CT25693" s="52"/>
      <c r="CU25693" s="33"/>
      <c r="CV25693" s="33"/>
    </row>
    <row r="25694" spans="74:100">
      <c r="BV25694" s="62"/>
      <c r="BW25694" s="62"/>
      <c r="BX25694" s="62"/>
      <c r="BY25694" s="62"/>
      <c r="BZ25694" s="62"/>
      <c r="CA25694" s="62"/>
      <c r="CB25694" s="62"/>
      <c r="CC25694" s="62"/>
      <c r="CD25694" s="62"/>
      <c r="CE25694" s="62"/>
      <c r="CF25694" s="62"/>
      <c r="CL25694" s="56" t="s">
        <v>24420</v>
      </c>
      <c r="CM25694" s="56" t="s">
        <v>216</v>
      </c>
      <c r="CN25694" s="56" t="s">
        <v>216</v>
      </c>
      <c r="CO25694" s="52"/>
      <c r="CP25694" s="52"/>
      <c r="CQ25694" s="52"/>
      <c r="CR25694" s="52"/>
      <c r="CS25694" s="52"/>
      <c r="CT25694" s="52"/>
      <c r="CU25694" s="33"/>
      <c r="CV25694" s="33"/>
    </row>
    <row r="25695" spans="74:100">
      <c r="BV25695" s="62"/>
      <c r="BW25695" s="62"/>
      <c r="BX25695" s="62"/>
      <c r="BY25695" s="62"/>
      <c r="BZ25695" s="62"/>
      <c r="CA25695" s="62"/>
      <c r="CB25695" s="62"/>
      <c r="CC25695" s="62"/>
      <c r="CD25695" s="62"/>
      <c r="CE25695" s="62"/>
      <c r="CF25695" s="62"/>
      <c r="CL25695" s="56" t="s">
        <v>24421</v>
      </c>
      <c r="CM25695" s="56" t="s">
        <v>216</v>
      </c>
      <c r="CN25695" s="56" t="s">
        <v>216</v>
      </c>
      <c r="CO25695" s="52"/>
      <c r="CP25695" s="52"/>
      <c r="CQ25695" s="52"/>
      <c r="CR25695" s="52"/>
      <c r="CS25695" s="52"/>
      <c r="CT25695" s="52"/>
      <c r="CU25695" s="33"/>
      <c r="CV25695" s="33"/>
    </row>
    <row r="25696" spans="74:100">
      <c r="BV25696" s="62"/>
      <c r="BW25696" s="62"/>
      <c r="BX25696" s="62"/>
      <c r="BY25696" s="62"/>
      <c r="BZ25696" s="62"/>
      <c r="CA25696" s="62"/>
      <c r="CB25696" s="62"/>
      <c r="CC25696" s="62"/>
      <c r="CD25696" s="62"/>
      <c r="CE25696" s="62"/>
      <c r="CF25696" s="62"/>
      <c r="CL25696" s="56" t="s">
        <v>14446</v>
      </c>
      <c r="CM25696" s="56" t="s">
        <v>216</v>
      </c>
      <c r="CN25696" s="56" t="s">
        <v>216</v>
      </c>
      <c r="CO25696" s="52"/>
      <c r="CP25696" s="52"/>
      <c r="CQ25696" s="52"/>
      <c r="CR25696" s="52"/>
      <c r="CS25696" s="52"/>
      <c r="CT25696" s="52"/>
      <c r="CU25696" s="33"/>
      <c r="CV25696" s="33"/>
    </row>
    <row r="25697" spans="74:100">
      <c r="BV25697" s="62"/>
      <c r="BW25697" s="62"/>
      <c r="BX25697" s="62"/>
      <c r="BY25697" s="62"/>
      <c r="BZ25697" s="62"/>
      <c r="CA25697" s="62"/>
      <c r="CB25697" s="62"/>
      <c r="CC25697" s="62"/>
      <c r="CD25697" s="62"/>
      <c r="CE25697" s="62"/>
      <c r="CF25697" s="62"/>
      <c r="CL25697" s="56" t="s">
        <v>14447</v>
      </c>
      <c r="CM25697" s="56" t="s">
        <v>216</v>
      </c>
      <c r="CN25697" s="56" t="s">
        <v>216</v>
      </c>
      <c r="CO25697" s="52"/>
      <c r="CP25697" s="52"/>
      <c r="CQ25697" s="52"/>
      <c r="CR25697" s="52"/>
      <c r="CS25697" s="52"/>
      <c r="CT25697" s="52"/>
      <c r="CU25697" s="33"/>
      <c r="CV25697" s="33"/>
    </row>
    <row r="25698" spans="74:100">
      <c r="BV25698" s="62"/>
      <c r="BW25698" s="62"/>
      <c r="BX25698" s="62"/>
      <c r="BY25698" s="62"/>
      <c r="BZ25698" s="62"/>
      <c r="CA25698" s="62"/>
      <c r="CB25698" s="62"/>
      <c r="CC25698" s="62"/>
      <c r="CD25698" s="62"/>
      <c r="CE25698" s="62"/>
      <c r="CF25698" s="62"/>
      <c r="CL25698" s="56" t="s">
        <v>24422</v>
      </c>
      <c r="CM25698" s="56" t="s">
        <v>216</v>
      </c>
      <c r="CN25698" s="56" t="s">
        <v>216</v>
      </c>
      <c r="CO25698" s="52"/>
      <c r="CP25698" s="52"/>
      <c r="CQ25698" s="52"/>
      <c r="CR25698" s="52"/>
      <c r="CS25698" s="52"/>
      <c r="CT25698" s="52"/>
      <c r="CU25698" s="33"/>
      <c r="CV25698" s="33"/>
    </row>
    <row r="25699" spans="74:100">
      <c r="BV25699" s="62"/>
      <c r="BW25699" s="62"/>
      <c r="BX25699" s="62"/>
      <c r="BY25699" s="62"/>
      <c r="BZ25699" s="62"/>
      <c r="CA25699" s="62"/>
      <c r="CB25699" s="62"/>
      <c r="CC25699" s="62"/>
      <c r="CD25699" s="62"/>
      <c r="CE25699" s="62"/>
      <c r="CF25699" s="62"/>
      <c r="CL25699" s="56" t="s">
        <v>24423</v>
      </c>
      <c r="CM25699" s="56" t="s">
        <v>216</v>
      </c>
      <c r="CN25699" s="56" t="s">
        <v>216</v>
      </c>
      <c r="CO25699" s="52"/>
      <c r="CP25699" s="52"/>
      <c r="CQ25699" s="52"/>
      <c r="CR25699" s="52"/>
      <c r="CS25699" s="52"/>
      <c r="CT25699" s="52"/>
      <c r="CU25699" s="33"/>
      <c r="CV25699" s="33"/>
    </row>
    <row r="25700" spans="74:100">
      <c r="BV25700" s="62"/>
      <c r="BW25700" s="62"/>
      <c r="BX25700" s="62"/>
      <c r="BY25700" s="62"/>
      <c r="BZ25700" s="62"/>
      <c r="CA25700" s="62"/>
      <c r="CB25700" s="62"/>
      <c r="CC25700" s="62"/>
      <c r="CD25700" s="62"/>
      <c r="CE25700" s="62"/>
      <c r="CF25700" s="62"/>
      <c r="CL25700" s="56" t="s">
        <v>14448</v>
      </c>
      <c r="CM25700" s="56" t="s">
        <v>216</v>
      </c>
      <c r="CN25700" s="56" t="s">
        <v>216</v>
      </c>
      <c r="CO25700" s="52"/>
      <c r="CP25700" s="52"/>
      <c r="CQ25700" s="52"/>
      <c r="CR25700" s="52"/>
      <c r="CS25700" s="52"/>
      <c r="CT25700" s="52"/>
      <c r="CU25700" s="33"/>
      <c r="CV25700" s="33"/>
    </row>
    <row r="25701" spans="74:100">
      <c r="BV25701" s="62"/>
      <c r="BW25701" s="62"/>
      <c r="BX25701" s="62"/>
      <c r="BY25701" s="62"/>
      <c r="BZ25701" s="62"/>
      <c r="CA25701" s="62"/>
      <c r="CB25701" s="62"/>
      <c r="CC25701" s="62"/>
      <c r="CD25701" s="62"/>
      <c r="CE25701" s="62"/>
      <c r="CF25701" s="62"/>
      <c r="CL25701" s="56" t="s">
        <v>14445</v>
      </c>
      <c r="CM25701" s="56" t="s">
        <v>216</v>
      </c>
      <c r="CN25701" s="56" t="s">
        <v>216</v>
      </c>
      <c r="CO25701" s="52"/>
      <c r="CP25701" s="52"/>
      <c r="CQ25701" s="52"/>
      <c r="CR25701" s="52"/>
      <c r="CS25701" s="52"/>
      <c r="CT25701" s="52"/>
      <c r="CU25701" s="33"/>
      <c r="CV25701" s="33"/>
    </row>
    <row r="25702" spans="74:100">
      <c r="BV25702" s="62"/>
      <c r="BW25702" s="62"/>
      <c r="BX25702" s="62"/>
      <c r="BY25702" s="62"/>
      <c r="BZ25702" s="62"/>
      <c r="CA25702" s="62"/>
      <c r="CB25702" s="62"/>
      <c r="CC25702" s="62"/>
      <c r="CD25702" s="62"/>
      <c r="CE25702" s="62"/>
      <c r="CF25702" s="62"/>
      <c r="CL25702" s="56" t="s">
        <v>26275</v>
      </c>
      <c r="CM25702" s="56" t="s">
        <v>216</v>
      </c>
      <c r="CN25702" s="56" t="s">
        <v>216</v>
      </c>
      <c r="CO25702" s="52"/>
      <c r="CP25702" s="52"/>
      <c r="CQ25702" s="52"/>
      <c r="CR25702" s="52"/>
      <c r="CS25702" s="52"/>
      <c r="CT25702" s="52"/>
      <c r="CU25702" s="33"/>
      <c r="CV25702" s="33"/>
    </row>
    <row r="25703" spans="74:100">
      <c r="BV25703" s="62"/>
      <c r="BW25703" s="62"/>
      <c r="BX25703" s="62"/>
      <c r="BY25703" s="62"/>
      <c r="BZ25703" s="62"/>
      <c r="CA25703" s="62"/>
      <c r="CB25703" s="62"/>
      <c r="CC25703" s="62"/>
      <c r="CD25703" s="62"/>
      <c r="CE25703" s="62"/>
      <c r="CF25703" s="62"/>
      <c r="CL25703" s="56" t="s">
        <v>26276</v>
      </c>
      <c r="CM25703" s="56" t="s">
        <v>216</v>
      </c>
      <c r="CN25703" s="56" t="s">
        <v>216</v>
      </c>
      <c r="CO25703" s="52"/>
      <c r="CP25703" s="52"/>
      <c r="CQ25703" s="52"/>
      <c r="CR25703" s="52"/>
      <c r="CS25703" s="52"/>
      <c r="CT25703" s="52"/>
      <c r="CU25703" s="33"/>
      <c r="CV25703" s="33"/>
    </row>
    <row r="25704" spans="74:100">
      <c r="BV25704" s="62"/>
      <c r="BW25704" s="62"/>
      <c r="BX25704" s="62"/>
      <c r="BY25704" s="62"/>
      <c r="BZ25704" s="62"/>
      <c r="CA25704" s="62"/>
      <c r="CB25704" s="62"/>
      <c r="CC25704" s="62"/>
      <c r="CD25704" s="62"/>
      <c r="CE25704" s="62"/>
      <c r="CF25704" s="62"/>
      <c r="CL25704" s="56" t="s">
        <v>26277</v>
      </c>
      <c r="CM25704" s="56" t="s">
        <v>216</v>
      </c>
      <c r="CN25704" s="56" t="s">
        <v>216</v>
      </c>
      <c r="CO25704" s="52"/>
      <c r="CP25704" s="52"/>
      <c r="CQ25704" s="52"/>
      <c r="CR25704" s="52"/>
      <c r="CS25704" s="52"/>
      <c r="CT25704" s="52"/>
      <c r="CU25704" s="33"/>
      <c r="CV25704" s="33"/>
    </row>
    <row r="25705" spans="74:100">
      <c r="BV25705" s="62"/>
      <c r="BW25705" s="62"/>
      <c r="BX25705" s="62"/>
      <c r="BY25705" s="62"/>
      <c r="BZ25705" s="62"/>
      <c r="CA25705" s="62"/>
      <c r="CB25705" s="62"/>
      <c r="CC25705" s="62"/>
      <c r="CD25705" s="62"/>
      <c r="CE25705" s="62"/>
      <c r="CF25705" s="62"/>
      <c r="CL25705" s="56" t="s">
        <v>26278</v>
      </c>
      <c r="CM25705" s="56" t="s">
        <v>216</v>
      </c>
      <c r="CN25705" s="56" t="s">
        <v>216</v>
      </c>
      <c r="CO25705" s="52"/>
      <c r="CP25705" s="52"/>
      <c r="CQ25705" s="52"/>
      <c r="CR25705" s="52"/>
      <c r="CS25705" s="52"/>
      <c r="CT25705" s="52"/>
      <c r="CU25705" s="33"/>
      <c r="CV25705" s="33"/>
    </row>
    <row r="25706" spans="74:100">
      <c r="BV25706" s="62"/>
      <c r="BW25706" s="62"/>
      <c r="BX25706" s="62"/>
      <c r="BY25706" s="62"/>
      <c r="BZ25706" s="62"/>
      <c r="CA25706" s="62"/>
      <c r="CB25706" s="62"/>
      <c r="CC25706" s="62"/>
      <c r="CD25706" s="62"/>
      <c r="CE25706" s="62"/>
      <c r="CF25706" s="62"/>
      <c r="CL25706" s="56" t="s">
        <v>26279</v>
      </c>
      <c r="CM25706" s="56" t="s">
        <v>216</v>
      </c>
      <c r="CN25706" s="56" t="s">
        <v>216</v>
      </c>
      <c r="CO25706" s="52"/>
      <c r="CP25706" s="52"/>
      <c r="CQ25706" s="52"/>
      <c r="CR25706" s="52"/>
      <c r="CS25706" s="52"/>
      <c r="CT25706" s="52"/>
      <c r="CU25706" s="33"/>
      <c r="CV25706" s="33"/>
    </row>
    <row r="25707" spans="74:100">
      <c r="BV25707" s="62"/>
      <c r="BW25707" s="62"/>
      <c r="BX25707" s="62"/>
      <c r="BY25707" s="62"/>
      <c r="BZ25707" s="62"/>
      <c r="CA25707" s="62"/>
      <c r="CB25707" s="62"/>
      <c r="CC25707" s="62"/>
      <c r="CD25707" s="62"/>
      <c r="CE25707" s="62"/>
      <c r="CF25707" s="62"/>
      <c r="CL25707" s="56" t="s">
        <v>26280</v>
      </c>
      <c r="CM25707" s="56" t="s">
        <v>216</v>
      </c>
      <c r="CN25707" s="56" t="s">
        <v>216</v>
      </c>
      <c r="CO25707" s="52"/>
      <c r="CP25707" s="52"/>
      <c r="CQ25707" s="52"/>
      <c r="CR25707" s="52"/>
      <c r="CS25707" s="52"/>
      <c r="CT25707" s="52"/>
      <c r="CU25707" s="33"/>
      <c r="CV25707" s="33"/>
    </row>
    <row r="25708" spans="74:100">
      <c r="BV25708" s="62"/>
      <c r="BW25708" s="62"/>
      <c r="BX25708" s="62"/>
      <c r="BY25708" s="62"/>
      <c r="BZ25708" s="62"/>
      <c r="CA25708" s="62"/>
      <c r="CB25708" s="62"/>
      <c r="CC25708" s="62"/>
      <c r="CD25708" s="62"/>
      <c r="CE25708" s="62"/>
      <c r="CF25708" s="62"/>
      <c r="CL25708" s="56" t="s">
        <v>26281</v>
      </c>
      <c r="CM25708" s="56" t="s">
        <v>216</v>
      </c>
      <c r="CN25708" s="56" t="s">
        <v>216</v>
      </c>
      <c r="CO25708" s="52"/>
      <c r="CP25708" s="52"/>
      <c r="CQ25708" s="52"/>
      <c r="CR25708" s="52"/>
      <c r="CS25708" s="52"/>
      <c r="CT25708" s="52"/>
      <c r="CU25708" s="33"/>
      <c r="CV25708" s="33"/>
    </row>
    <row r="25709" spans="74:100">
      <c r="BV25709" s="62"/>
      <c r="BW25709" s="62"/>
      <c r="BX25709" s="62"/>
      <c r="BY25709" s="62"/>
      <c r="BZ25709" s="62"/>
      <c r="CA25709" s="62"/>
      <c r="CB25709" s="62"/>
      <c r="CC25709" s="62"/>
      <c r="CD25709" s="62"/>
      <c r="CE25709" s="62"/>
      <c r="CF25709" s="62"/>
      <c r="CL25709" s="56" t="s">
        <v>26282</v>
      </c>
      <c r="CM25709" s="56" t="s">
        <v>216</v>
      </c>
      <c r="CN25709" s="56" t="s">
        <v>216</v>
      </c>
      <c r="CO25709" s="52"/>
      <c r="CP25709" s="52"/>
      <c r="CQ25709" s="52"/>
      <c r="CR25709" s="52"/>
      <c r="CS25709" s="52"/>
      <c r="CT25709" s="52"/>
      <c r="CU25709" s="33"/>
      <c r="CV25709" s="33"/>
    </row>
    <row r="25710" spans="74:100">
      <c r="BV25710" s="62"/>
      <c r="BW25710" s="62"/>
      <c r="BX25710" s="62"/>
      <c r="BY25710" s="62"/>
      <c r="BZ25710" s="62"/>
      <c r="CA25710" s="62"/>
      <c r="CB25710" s="62"/>
      <c r="CC25710" s="62"/>
      <c r="CD25710" s="62"/>
      <c r="CE25710" s="62"/>
      <c r="CF25710" s="62"/>
      <c r="CL25710" s="56" t="s">
        <v>26283</v>
      </c>
      <c r="CM25710" s="56" t="s">
        <v>216</v>
      </c>
      <c r="CN25710" s="56" t="s">
        <v>216</v>
      </c>
      <c r="CO25710" s="52"/>
      <c r="CP25710" s="52"/>
      <c r="CQ25710" s="52"/>
      <c r="CR25710" s="52"/>
      <c r="CS25710" s="52"/>
      <c r="CT25710" s="52"/>
      <c r="CU25710" s="33"/>
      <c r="CV25710" s="33"/>
    </row>
    <row r="25711" spans="74:100">
      <c r="BV25711" s="62"/>
      <c r="BW25711" s="62"/>
      <c r="BX25711" s="62"/>
      <c r="BY25711" s="62"/>
      <c r="BZ25711" s="62"/>
      <c r="CA25711" s="62"/>
      <c r="CB25711" s="62"/>
      <c r="CC25711" s="62"/>
      <c r="CD25711" s="62"/>
      <c r="CE25711" s="62"/>
      <c r="CF25711" s="62"/>
      <c r="CL25711" s="56" t="s">
        <v>26284</v>
      </c>
      <c r="CM25711" s="56" t="s">
        <v>216</v>
      </c>
      <c r="CN25711" s="56" t="s">
        <v>216</v>
      </c>
      <c r="CO25711" s="52"/>
      <c r="CP25711" s="52"/>
      <c r="CQ25711" s="52"/>
      <c r="CR25711" s="52"/>
      <c r="CS25711" s="52"/>
      <c r="CT25711" s="52"/>
      <c r="CU25711" s="33"/>
      <c r="CV25711" s="33"/>
    </row>
    <row r="25712" spans="74:100">
      <c r="BV25712" s="62"/>
      <c r="BW25712" s="62"/>
      <c r="BX25712" s="62"/>
      <c r="BY25712" s="62"/>
      <c r="BZ25712" s="62"/>
      <c r="CA25712" s="62"/>
      <c r="CB25712" s="62"/>
      <c r="CC25712" s="62"/>
      <c r="CD25712" s="62"/>
      <c r="CE25712" s="62"/>
      <c r="CF25712" s="62"/>
      <c r="CL25712" s="56" t="s">
        <v>26285</v>
      </c>
      <c r="CM25712" s="56" t="s">
        <v>216</v>
      </c>
      <c r="CN25712" s="56" t="s">
        <v>216</v>
      </c>
      <c r="CO25712" s="52"/>
      <c r="CP25712" s="52"/>
      <c r="CQ25712" s="52"/>
      <c r="CR25712" s="52"/>
      <c r="CS25712" s="52"/>
      <c r="CT25712" s="52"/>
      <c r="CU25712" s="33"/>
      <c r="CV25712" s="33"/>
    </row>
    <row r="25713" spans="74:100">
      <c r="BV25713" s="62"/>
      <c r="BW25713" s="62"/>
      <c r="BX25713" s="62"/>
      <c r="BY25713" s="62"/>
      <c r="BZ25713" s="62"/>
      <c r="CA25713" s="62"/>
      <c r="CB25713" s="62"/>
      <c r="CC25713" s="62"/>
      <c r="CD25713" s="62"/>
      <c r="CE25713" s="62"/>
      <c r="CF25713" s="62"/>
      <c r="CL25713" s="56" t="s">
        <v>26286</v>
      </c>
      <c r="CM25713" s="56" t="s">
        <v>216</v>
      </c>
      <c r="CN25713" s="56" t="s">
        <v>216</v>
      </c>
      <c r="CO25713" s="52"/>
      <c r="CP25713" s="52"/>
      <c r="CQ25713" s="52"/>
      <c r="CR25713" s="52"/>
      <c r="CS25713" s="52"/>
      <c r="CT25713" s="52"/>
      <c r="CU25713" s="33"/>
      <c r="CV25713" s="33"/>
    </row>
    <row r="25714" spans="74:100">
      <c r="BV25714" s="62"/>
      <c r="BW25714" s="62"/>
      <c r="BX25714" s="62"/>
      <c r="BY25714" s="62"/>
      <c r="BZ25714" s="62"/>
      <c r="CA25714" s="62"/>
      <c r="CB25714" s="62"/>
      <c r="CC25714" s="62"/>
      <c r="CD25714" s="62"/>
      <c r="CE25714" s="62"/>
      <c r="CF25714" s="62"/>
      <c r="CL25714" s="56" t="s">
        <v>24424</v>
      </c>
      <c r="CM25714" s="56" t="s">
        <v>216</v>
      </c>
      <c r="CN25714" s="56" t="s">
        <v>216</v>
      </c>
      <c r="CO25714" s="52"/>
      <c r="CP25714" s="52"/>
      <c r="CQ25714" s="52"/>
      <c r="CR25714" s="52"/>
      <c r="CS25714" s="52"/>
      <c r="CT25714" s="52"/>
      <c r="CU25714" s="33"/>
      <c r="CV25714" s="33"/>
    </row>
    <row r="25715" spans="74:100">
      <c r="BV25715" s="62"/>
      <c r="BW25715" s="62"/>
      <c r="BX25715" s="62"/>
      <c r="BY25715" s="62"/>
      <c r="BZ25715" s="62"/>
      <c r="CA25715" s="62"/>
      <c r="CB25715" s="62"/>
      <c r="CC25715" s="62"/>
      <c r="CD25715" s="62"/>
      <c r="CE25715" s="62"/>
      <c r="CF25715" s="62"/>
      <c r="CL25715" s="56" t="s">
        <v>14449</v>
      </c>
      <c r="CM25715" s="56" t="s">
        <v>216</v>
      </c>
      <c r="CN25715" s="56" t="s">
        <v>216</v>
      </c>
      <c r="CO25715" s="52"/>
      <c r="CP25715" s="52"/>
      <c r="CQ25715" s="52"/>
      <c r="CR25715" s="52"/>
      <c r="CS25715" s="52"/>
      <c r="CT25715" s="52"/>
      <c r="CU25715" s="33"/>
      <c r="CV25715" s="33"/>
    </row>
    <row r="25716" spans="74:100">
      <c r="BV25716" s="62"/>
      <c r="BW25716" s="62"/>
      <c r="BX25716" s="62"/>
      <c r="BY25716" s="62"/>
      <c r="BZ25716" s="62"/>
      <c r="CA25716" s="62"/>
      <c r="CB25716" s="62"/>
      <c r="CC25716" s="62"/>
      <c r="CD25716" s="62"/>
      <c r="CE25716" s="62"/>
      <c r="CF25716" s="62"/>
      <c r="CL25716" s="56" t="s">
        <v>12624</v>
      </c>
      <c r="CM25716" s="56" t="s">
        <v>215</v>
      </c>
      <c r="CN25716" s="56" t="s">
        <v>215</v>
      </c>
      <c r="CO25716" s="52"/>
      <c r="CP25716" s="52"/>
      <c r="CQ25716" s="52"/>
      <c r="CR25716" s="52"/>
      <c r="CS25716" s="52"/>
      <c r="CT25716" s="52"/>
      <c r="CU25716" s="33"/>
      <c r="CV25716" s="33"/>
    </row>
    <row r="25717" spans="74:100">
      <c r="BV25717" s="62"/>
      <c r="BW25717" s="62"/>
      <c r="BX25717" s="62"/>
      <c r="BY25717" s="62"/>
      <c r="BZ25717" s="62"/>
      <c r="CA25717" s="62"/>
      <c r="CB25717" s="62"/>
      <c r="CC25717" s="62"/>
      <c r="CD25717" s="62"/>
      <c r="CE25717" s="62"/>
      <c r="CF25717" s="62"/>
      <c r="CL25717" s="56" t="s">
        <v>12625</v>
      </c>
      <c r="CM25717" s="56" t="s">
        <v>215</v>
      </c>
      <c r="CN25717" s="56" t="s">
        <v>215</v>
      </c>
      <c r="CO25717" s="52"/>
      <c r="CP25717" s="52"/>
      <c r="CQ25717" s="52"/>
      <c r="CR25717" s="52"/>
      <c r="CS25717" s="52"/>
      <c r="CT25717" s="52"/>
      <c r="CU25717" s="33"/>
      <c r="CV25717" s="33"/>
    </row>
    <row r="25718" spans="74:100">
      <c r="BV25718" s="62"/>
      <c r="BW25718" s="62"/>
      <c r="BX25718" s="62"/>
      <c r="BY25718" s="62"/>
      <c r="BZ25718" s="62"/>
      <c r="CA25718" s="62"/>
      <c r="CB25718" s="62"/>
      <c r="CC25718" s="62"/>
      <c r="CD25718" s="62"/>
      <c r="CE25718" s="62"/>
      <c r="CF25718" s="62"/>
      <c r="CL25718" s="56" t="s">
        <v>24425</v>
      </c>
      <c r="CM25718" s="56" t="s">
        <v>216</v>
      </c>
      <c r="CN25718" s="56" t="s">
        <v>216</v>
      </c>
      <c r="CO25718" s="52"/>
      <c r="CP25718" s="52"/>
      <c r="CQ25718" s="52"/>
      <c r="CR25718" s="52"/>
      <c r="CS25718" s="52"/>
      <c r="CT25718" s="52"/>
      <c r="CU25718" s="33"/>
      <c r="CV25718" s="33"/>
    </row>
    <row r="25719" spans="74:100">
      <c r="BV25719" s="62"/>
      <c r="BW25719" s="62"/>
      <c r="BX25719" s="62"/>
      <c r="BY25719" s="62"/>
      <c r="BZ25719" s="62"/>
      <c r="CA25719" s="62"/>
      <c r="CB25719" s="62"/>
      <c r="CC25719" s="62"/>
      <c r="CD25719" s="62"/>
      <c r="CE25719" s="62"/>
      <c r="CF25719" s="62"/>
      <c r="CL25719" s="56" t="s">
        <v>26287</v>
      </c>
      <c r="CM25719" s="56" t="s">
        <v>216</v>
      </c>
      <c r="CN25719" s="56" t="s">
        <v>216</v>
      </c>
      <c r="CO25719" s="52"/>
      <c r="CP25719" s="52"/>
      <c r="CQ25719" s="52"/>
      <c r="CR25719" s="52"/>
      <c r="CS25719" s="52"/>
      <c r="CT25719" s="52"/>
      <c r="CU25719" s="33"/>
      <c r="CV25719" s="33"/>
    </row>
    <row r="25720" spans="74:100">
      <c r="BV25720" s="62"/>
      <c r="BW25720" s="62"/>
      <c r="BX25720" s="62"/>
      <c r="BY25720" s="62"/>
      <c r="BZ25720" s="62"/>
      <c r="CA25720" s="62"/>
      <c r="CB25720" s="62"/>
      <c r="CC25720" s="62"/>
      <c r="CD25720" s="62"/>
      <c r="CE25720" s="62"/>
      <c r="CF25720" s="62"/>
      <c r="CL25720" s="56" t="s">
        <v>26288</v>
      </c>
      <c r="CM25720" s="56" t="s">
        <v>216</v>
      </c>
      <c r="CN25720" s="56" t="s">
        <v>216</v>
      </c>
      <c r="CO25720" s="52"/>
      <c r="CP25720" s="52"/>
      <c r="CQ25720" s="52"/>
      <c r="CR25720" s="52"/>
      <c r="CS25720" s="52"/>
      <c r="CT25720" s="52"/>
      <c r="CU25720" s="33"/>
      <c r="CV25720" s="33"/>
    </row>
    <row r="25721" spans="74:100">
      <c r="BV25721" s="62"/>
      <c r="BW25721" s="62"/>
      <c r="BX25721" s="62"/>
      <c r="BY25721" s="62"/>
      <c r="BZ25721" s="62"/>
      <c r="CA25721" s="62"/>
      <c r="CB25721" s="62"/>
      <c r="CC25721" s="62"/>
      <c r="CD25721" s="62"/>
      <c r="CE25721" s="62"/>
      <c r="CF25721" s="62"/>
      <c r="CL25721" s="56" t="s">
        <v>24426</v>
      </c>
      <c r="CM25721" s="56" t="s">
        <v>216</v>
      </c>
      <c r="CN25721" s="56" t="s">
        <v>216</v>
      </c>
      <c r="CO25721" s="52"/>
      <c r="CP25721" s="52"/>
      <c r="CQ25721" s="52"/>
      <c r="CR25721" s="52"/>
      <c r="CS25721" s="52"/>
      <c r="CT25721" s="52"/>
      <c r="CU25721" s="33"/>
      <c r="CV25721" s="33"/>
    </row>
    <row r="25722" spans="74:100">
      <c r="BV25722" s="62"/>
      <c r="BW25722" s="62"/>
      <c r="BX25722" s="62"/>
      <c r="BY25722" s="62"/>
      <c r="BZ25722" s="62"/>
      <c r="CA25722" s="62"/>
      <c r="CB25722" s="62"/>
      <c r="CC25722" s="62"/>
      <c r="CD25722" s="62"/>
      <c r="CE25722" s="62"/>
      <c r="CF25722" s="62"/>
      <c r="CL25722" s="56" t="s">
        <v>26289</v>
      </c>
      <c r="CM25722" s="56" t="s">
        <v>216</v>
      </c>
      <c r="CN25722" s="56" t="s">
        <v>216</v>
      </c>
      <c r="CO25722" s="52"/>
      <c r="CP25722" s="52"/>
      <c r="CQ25722" s="52"/>
      <c r="CR25722" s="52"/>
      <c r="CS25722" s="52"/>
      <c r="CT25722" s="52"/>
      <c r="CU25722" s="33"/>
      <c r="CV25722" s="33"/>
    </row>
    <row r="25723" spans="74:100">
      <c r="BV25723" s="62"/>
      <c r="BW25723" s="62"/>
      <c r="BX25723" s="62"/>
      <c r="BY25723" s="62"/>
      <c r="BZ25723" s="62"/>
      <c r="CA25723" s="62"/>
      <c r="CB25723" s="62"/>
      <c r="CC25723" s="62"/>
      <c r="CD25723" s="62"/>
      <c r="CE25723" s="62"/>
      <c r="CF25723" s="62"/>
      <c r="CL25723" s="56" t="s">
        <v>26290</v>
      </c>
      <c r="CM25723" s="56" t="s">
        <v>216</v>
      </c>
      <c r="CN25723" s="56" t="s">
        <v>216</v>
      </c>
      <c r="CO25723" s="52"/>
      <c r="CP25723" s="52"/>
      <c r="CQ25723" s="52"/>
      <c r="CR25723" s="52"/>
      <c r="CS25723" s="52"/>
      <c r="CT25723" s="52"/>
      <c r="CU25723" s="33"/>
      <c r="CV25723" s="33"/>
    </row>
    <row r="25724" spans="74:100">
      <c r="BV25724" s="62"/>
      <c r="BW25724" s="62"/>
      <c r="BX25724" s="62"/>
      <c r="BY25724" s="62"/>
      <c r="BZ25724" s="62"/>
      <c r="CA25724" s="62"/>
      <c r="CB25724" s="62"/>
      <c r="CC25724" s="62"/>
      <c r="CD25724" s="62"/>
      <c r="CE25724" s="62"/>
      <c r="CF25724" s="62"/>
      <c r="CL25724" s="56" t="s">
        <v>26291</v>
      </c>
      <c r="CM25724" s="56" t="s">
        <v>216</v>
      </c>
      <c r="CN25724" s="56" t="s">
        <v>216</v>
      </c>
      <c r="CO25724" s="52"/>
      <c r="CP25724" s="52"/>
      <c r="CQ25724" s="52"/>
      <c r="CR25724" s="52"/>
      <c r="CS25724" s="52"/>
      <c r="CT25724" s="52"/>
      <c r="CU25724" s="33"/>
      <c r="CV25724" s="33"/>
    </row>
    <row r="25725" spans="74:100">
      <c r="BV25725" s="62"/>
      <c r="BW25725" s="62"/>
      <c r="BX25725" s="62"/>
      <c r="BY25725" s="62"/>
      <c r="BZ25725" s="62"/>
      <c r="CA25725" s="62"/>
      <c r="CB25725" s="62"/>
      <c r="CC25725" s="62"/>
      <c r="CD25725" s="62"/>
      <c r="CE25725" s="62"/>
      <c r="CF25725" s="62"/>
      <c r="CL25725" s="56" t="s">
        <v>14450</v>
      </c>
      <c r="CM25725" s="56" t="s">
        <v>216</v>
      </c>
      <c r="CN25725" s="56" t="s">
        <v>216</v>
      </c>
      <c r="CO25725" s="52"/>
      <c r="CP25725" s="52"/>
      <c r="CQ25725" s="52"/>
      <c r="CR25725" s="52"/>
      <c r="CS25725" s="52"/>
      <c r="CT25725" s="52"/>
      <c r="CU25725" s="33"/>
      <c r="CV25725" s="33"/>
    </row>
    <row r="25726" spans="74:100">
      <c r="BV25726" s="62"/>
      <c r="BW25726" s="62"/>
      <c r="BX25726" s="62"/>
      <c r="BY25726" s="62"/>
      <c r="BZ25726" s="62"/>
      <c r="CA25726" s="62"/>
      <c r="CB25726" s="62"/>
      <c r="CC25726" s="62"/>
      <c r="CD25726" s="62"/>
      <c r="CE25726" s="62"/>
      <c r="CF25726" s="62"/>
      <c r="CL25726" s="56" t="s">
        <v>14451</v>
      </c>
      <c r="CM25726" s="56" t="s">
        <v>216</v>
      </c>
      <c r="CN25726" s="56" t="s">
        <v>216</v>
      </c>
      <c r="CO25726" s="52"/>
      <c r="CP25726" s="52"/>
      <c r="CQ25726" s="52"/>
      <c r="CR25726" s="52"/>
      <c r="CS25726" s="52"/>
      <c r="CT25726" s="52"/>
      <c r="CU25726" s="33"/>
      <c r="CV25726" s="33"/>
    </row>
    <row r="25727" spans="74:100">
      <c r="BV25727" s="62"/>
      <c r="BW25727" s="62"/>
      <c r="BX25727" s="62"/>
      <c r="BY25727" s="62"/>
      <c r="BZ25727" s="62"/>
      <c r="CA25727" s="62"/>
      <c r="CB25727" s="62"/>
      <c r="CC25727" s="62"/>
      <c r="CD25727" s="62"/>
      <c r="CE25727" s="62"/>
      <c r="CF25727" s="62"/>
      <c r="CL25727" s="35" t="s">
        <v>14452</v>
      </c>
      <c r="CM25727" s="35" t="s">
        <v>217</v>
      </c>
      <c r="CN25727" s="35" t="s">
        <v>217</v>
      </c>
      <c r="CO25727" s="52"/>
      <c r="CP25727" s="52"/>
      <c r="CQ25727" s="52"/>
      <c r="CR25727" s="52"/>
      <c r="CS25727" s="52"/>
      <c r="CT25727" s="52"/>
      <c r="CU25727" s="33"/>
      <c r="CV25727" s="33"/>
    </row>
    <row r="25728" spans="74:100">
      <c r="BV25728" s="62"/>
      <c r="BW25728" s="62"/>
      <c r="BX25728" s="62"/>
      <c r="BY25728" s="62"/>
      <c r="BZ25728" s="62"/>
      <c r="CA25728" s="62"/>
      <c r="CB25728" s="62"/>
      <c r="CC25728" s="62"/>
      <c r="CD25728" s="62"/>
      <c r="CE25728" s="62"/>
      <c r="CF25728" s="62"/>
      <c r="CL25728" s="35" t="s">
        <v>29932</v>
      </c>
      <c r="CM25728" s="35" t="s">
        <v>217</v>
      </c>
      <c r="CN25728" s="35" t="s">
        <v>217</v>
      </c>
      <c r="CO25728" s="52"/>
      <c r="CP25728" s="52"/>
      <c r="CQ25728" s="52"/>
      <c r="CR25728" s="52"/>
      <c r="CS25728" s="52"/>
      <c r="CT25728" s="52"/>
      <c r="CU25728" s="33"/>
      <c r="CV25728" s="33"/>
    </row>
    <row r="25729" spans="74:100">
      <c r="BV25729" s="62"/>
      <c r="BW25729" s="62"/>
      <c r="BX25729" s="62"/>
      <c r="BY25729" s="62"/>
      <c r="BZ25729" s="62"/>
      <c r="CA25729" s="62"/>
      <c r="CB25729" s="62"/>
      <c r="CC25729" s="62"/>
      <c r="CD25729" s="62"/>
      <c r="CE25729" s="62"/>
      <c r="CF25729" s="62"/>
      <c r="CL25729" s="35" t="s">
        <v>29933</v>
      </c>
      <c r="CM25729" s="35" t="s">
        <v>217</v>
      </c>
      <c r="CN25729" s="35" t="s">
        <v>217</v>
      </c>
      <c r="CO25729" s="52"/>
      <c r="CP25729" s="52"/>
      <c r="CQ25729" s="52"/>
      <c r="CR25729" s="52"/>
      <c r="CS25729" s="52"/>
      <c r="CT25729" s="52"/>
      <c r="CU25729" s="33"/>
      <c r="CV25729" s="33"/>
    </row>
    <row r="25730" spans="74:100">
      <c r="BV25730" s="62"/>
      <c r="BW25730" s="62"/>
      <c r="BX25730" s="62"/>
      <c r="BY25730" s="62"/>
      <c r="BZ25730" s="62"/>
      <c r="CA25730" s="62"/>
      <c r="CB25730" s="62"/>
      <c r="CC25730" s="62"/>
      <c r="CD25730" s="62"/>
      <c r="CE25730" s="62"/>
      <c r="CF25730" s="62"/>
      <c r="CL25730" s="56" t="s">
        <v>2320</v>
      </c>
      <c r="CM25730" s="56" t="s">
        <v>213</v>
      </c>
      <c r="CN25730" s="56" t="s">
        <v>213</v>
      </c>
      <c r="CO25730" s="52"/>
      <c r="CP25730" s="52"/>
      <c r="CQ25730" s="52"/>
      <c r="CR25730" s="52"/>
      <c r="CS25730" s="52"/>
      <c r="CT25730" s="52"/>
      <c r="CU25730" s="33"/>
      <c r="CV25730" s="33"/>
    </row>
    <row r="25731" spans="74:100">
      <c r="BV25731" s="62"/>
      <c r="BW25731" s="62"/>
      <c r="BX25731" s="62"/>
      <c r="BY25731" s="62"/>
      <c r="BZ25731" s="62"/>
      <c r="CA25731" s="62"/>
      <c r="CB25731" s="62"/>
      <c r="CC25731" s="62"/>
      <c r="CD25731" s="62"/>
      <c r="CE25731" s="62"/>
      <c r="CF25731" s="62"/>
      <c r="CL25731" s="56" t="s">
        <v>6103</v>
      </c>
      <c r="CM25731" s="56" t="s">
        <v>213</v>
      </c>
      <c r="CN25731" s="56" t="s">
        <v>213</v>
      </c>
      <c r="CO25731" s="52"/>
      <c r="CP25731" s="52"/>
      <c r="CQ25731" s="52"/>
      <c r="CR25731" s="52"/>
      <c r="CS25731" s="52"/>
      <c r="CT25731" s="52"/>
      <c r="CU25731" s="33"/>
      <c r="CV25731" s="33"/>
    </row>
    <row r="25732" spans="74:100">
      <c r="BV25732" s="62"/>
      <c r="BW25732" s="62"/>
      <c r="BX25732" s="62"/>
      <c r="BY25732" s="62"/>
      <c r="BZ25732" s="62"/>
      <c r="CA25732" s="62"/>
      <c r="CB25732" s="62"/>
      <c r="CC25732" s="62"/>
      <c r="CD25732" s="62"/>
      <c r="CE25732" s="62"/>
      <c r="CF25732" s="62"/>
      <c r="CL25732" s="56" t="s">
        <v>14464</v>
      </c>
      <c r="CM25732" s="56" t="s">
        <v>213</v>
      </c>
      <c r="CN25732" s="56" t="s">
        <v>213</v>
      </c>
      <c r="CO25732" s="52"/>
      <c r="CP25732" s="52"/>
      <c r="CQ25732" s="52"/>
      <c r="CR25732" s="52"/>
      <c r="CS25732" s="52"/>
      <c r="CT25732" s="52"/>
      <c r="CU25732" s="33"/>
      <c r="CV25732" s="33"/>
    </row>
    <row r="25733" spans="74:100">
      <c r="BV25733" s="62"/>
      <c r="BW25733" s="62"/>
      <c r="BX25733" s="62"/>
      <c r="BY25733" s="62"/>
      <c r="BZ25733" s="62"/>
      <c r="CA25733" s="62"/>
      <c r="CB25733" s="62"/>
      <c r="CC25733" s="62"/>
      <c r="CD25733" s="62"/>
      <c r="CE25733" s="62"/>
      <c r="CF25733" s="62"/>
      <c r="CL25733" s="56" t="s">
        <v>24427</v>
      </c>
      <c r="CM25733" s="56" t="s">
        <v>213</v>
      </c>
      <c r="CN25733" s="56" t="s">
        <v>213</v>
      </c>
      <c r="CO25733" s="52"/>
      <c r="CP25733" s="52"/>
      <c r="CQ25733" s="52"/>
      <c r="CR25733" s="52"/>
      <c r="CS25733" s="52"/>
      <c r="CT25733" s="52"/>
      <c r="CU25733" s="33"/>
      <c r="CV25733" s="33"/>
    </row>
    <row r="25734" spans="74:100">
      <c r="BV25734" s="62"/>
      <c r="BW25734" s="62"/>
      <c r="BX25734" s="62"/>
      <c r="BY25734" s="62"/>
      <c r="BZ25734" s="62"/>
      <c r="CA25734" s="62"/>
      <c r="CB25734" s="62"/>
      <c r="CC25734" s="62"/>
      <c r="CD25734" s="62"/>
      <c r="CE25734" s="62"/>
      <c r="CF25734" s="62"/>
      <c r="CL25734" s="56" t="s">
        <v>14455</v>
      </c>
      <c r="CM25734" s="56" t="s">
        <v>214</v>
      </c>
      <c r="CN25734" s="56" t="s">
        <v>214</v>
      </c>
      <c r="CO25734" s="52"/>
      <c r="CP25734" s="52"/>
      <c r="CQ25734" s="52"/>
      <c r="CR25734" s="52"/>
      <c r="CS25734" s="52"/>
      <c r="CT25734" s="52"/>
      <c r="CU25734" s="33"/>
      <c r="CV25734" s="33"/>
    </row>
    <row r="25735" spans="74:100">
      <c r="BV25735" s="62"/>
      <c r="BW25735" s="62"/>
      <c r="BX25735" s="62"/>
      <c r="BY25735" s="62"/>
      <c r="BZ25735" s="62"/>
      <c r="CA25735" s="62"/>
      <c r="CB25735" s="62"/>
      <c r="CC25735" s="62"/>
      <c r="CD25735" s="62"/>
      <c r="CE25735" s="62"/>
      <c r="CF25735" s="62"/>
      <c r="CL25735" s="56" t="s">
        <v>14456</v>
      </c>
      <c r="CM25735" s="56" t="s">
        <v>214</v>
      </c>
      <c r="CN25735" s="56" t="s">
        <v>214</v>
      </c>
      <c r="CO25735" s="52"/>
      <c r="CP25735" s="52"/>
      <c r="CQ25735" s="52"/>
      <c r="CR25735" s="52"/>
      <c r="CS25735" s="52"/>
      <c r="CT25735" s="52"/>
      <c r="CU25735" s="33"/>
      <c r="CV25735" s="33"/>
    </row>
    <row r="25736" spans="74:100">
      <c r="BV25736" s="62"/>
      <c r="BW25736" s="62"/>
      <c r="BX25736" s="62"/>
      <c r="BY25736" s="62"/>
      <c r="BZ25736" s="62"/>
      <c r="CA25736" s="62"/>
      <c r="CB25736" s="62"/>
      <c r="CC25736" s="62"/>
      <c r="CD25736" s="62"/>
      <c r="CE25736" s="62"/>
      <c r="CF25736" s="62"/>
      <c r="CL25736" s="56" t="s">
        <v>14466</v>
      </c>
      <c r="CM25736" s="56" t="s">
        <v>213</v>
      </c>
      <c r="CN25736" s="56" t="s">
        <v>213</v>
      </c>
      <c r="CO25736" s="52"/>
      <c r="CP25736" s="52"/>
      <c r="CQ25736" s="52"/>
      <c r="CR25736" s="52"/>
      <c r="CS25736" s="52"/>
      <c r="CT25736" s="52"/>
      <c r="CU25736" s="33"/>
      <c r="CV25736" s="33"/>
    </row>
    <row r="25737" spans="74:100">
      <c r="BV25737" s="62"/>
      <c r="BW25737" s="62"/>
      <c r="BX25737" s="62"/>
      <c r="BY25737" s="62"/>
      <c r="BZ25737" s="62"/>
      <c r="CA25737" s="62"/>
      <c r="CB25737" s="62"/>
      <c r="CC25737" s="62"/>
      <c r="CD25737" s="62"/>
      <c r="CE25737" s="62"/>
      <c r="CF25737" s="62"/>
      <c r="CL25737" s="56" t="s">
        <v>24428</v>
      </c>
      <c r="CM25737" s="56" t="s">
        <v>213</v>
      </c>
      <c r="CN25737" s="56" t="s">
        <v>213</v>
      </c>
      <c r="CO25737" s="52"/>
      <c r="CP25737" s="52"/>
      <c r="CQ25737" s="52"/>
      <c r="CR25737" s="52"/>
      <c r="CS25737" s="52"/>
      <c r="CT25737" s="52"/>
      <c r="CU25737" s="33"/>
      <c r="CV25737" s="33"/>
    </row>
    <row r="25738" spans="74:100">
      <c r="BV25738" s="62"/>
      <c r="BW25738" s="62"/>
      <c r="BX25738" s="62"/>
      <c r="BY25738" s="62"/>
      <c r="BZ25738" s="62"/>
      <c r="CA25738" s="62"/>
      <c r="CB25738" s="62"/>
      <c r="CC25738" s="62"/>
      <c r="CD25738" s="62"/>
      <c r="CE25738" s="62"/>
      <c r="CF25738" s="62"/>
      <c r="CL25738" s="56" t="s">
        <v>6104</v>
      </c>
      <c r="CM25738" s="56" t="s">
        <v>214</v>
      </c>
      <c r="CN25738" s="56" t="s">
        <v>214</v>
      </c>
      <c r="CO25738" s="52"/>
      <c r="CP25738" s="52"/>
      <c r="CQ25738" s="52"/>
      <c r="CR25738" s="52"/>
      <c r="CS25738" s="52"/>
      <c r="CT25738" s="52"/>
      <c r="CU25738" s="33"/>
      <c r="CV25738" s="33"/>
    </row>
    <row r="25739" spans="74:100">
      <c r="BV25739" s="62"/>
      <c r="BW25739" s="62"/>
      <c r="BX25739" s="62"/>
      <c r="BY25739" s="62"/>
      <c r="BZ25739" s="62"/>
      <c r="CA25739" s="62"/>
      <c r="CB25739" s="62"/>
      <c r="CC25739" s="62"/>
      <c r="CD25739" s="62"/>
      <c r="CE25739" s="62"/>
      <c r="CF25739" s="62"/>
      <c r="CL25739" s="56" t="s">
        <v>26292</v>
      </c>
      <c r="CM25739" s="56" t="s">
        <v>214</v>
      </c>
      <c r="CN25739" s="56" t="s">
        <v>214</v>
      </c>
      <c r="CO25739" s="52"/>
      <c r="CP25739" s="52"/>
      <c r="CQ25739" s="52"/>
      <c r="CR25739" s="52"/>
      <c r="CS25739" s="52"/>
      <c r="CT25739" s="52"/>
      <c r="CU25739" s="33"/>
      <c r="CV25739" s="33"/>
    </row>
    <row r="25740" spans="74:100">
      <c r="BV25740" s="62"/>
      <c r="BW25740" s="62"/>
      <c r="BX25740" s="62"/>
      <c r="BY25740" s="62"/>
      <c r="BZ25740" s="62"/>
      <c r="CA25740" s="62"/>
      <c r="CB25740" s="62"/>
      <c r="CC25740" s="62"/>
      <c r="CD25740" s="62"/>
      <c r="CE25740" s="62"/>
      <c r="CF25740" s="62"/>
      <c r="CL25740" s="56" t="s">
        <v>26293</v>
      </c>
      <c r="CM25740" s="56" t="s">
        <v>214</v>
      </c>
      <c r="CN25740" s="56" t="s">
        <v>214</v>
      </c>
      <c r="CO25740" s="52"/>
      <c r="CP25740" s="52"/>
      <c r="CQ25740" s="52"/>
      <c r="CR25740" s="52"/>
      <c r="CS25740" s="52"/>
      <c r="CT25740" s="52"/>
      <c r="CU25740" s="33"/>
      <c r="CV25740" s="33"/>
    </row>
    <row r="25741" spans="74:100">
      <c r="BV25741" s="62"/>
      <c r="BW25741" s="62"/>
      <c r="BX25741" s="62"/>
      <c r="BY25741" s="62"/>
      <c r="BZ25741" s="62"/>
      <c r="CA25741" s="62"/>
      <c r="CB25741" s="62"/>
      <c r="CC25741" s="62"/>
      <c r="CD25741" s="62"/>
      <c r="CE25741" s="62"/>
      <c r="CF25741" s="62"/>
      <c r="CL25741" s="56" t="s">
        <v>14457</v>
      </c>
      <c r="CM25741" s="56" t="s">
        <v>214</v>
      </c>
      <c r="CN25741" s="56" t="s">
        <v>214</v>
      </c>
      <c r="CO25741" s="52"/>
      <c r="CP25741" s="52"/>
      <c r="CQ25741" s="52"/>
      <c r="CR25741" s="52"/>
      <c r="CS25741" s="52"/>
      <c r="CT25741" s="52"/>
      <c r="CU25741" s="33"/>
      <c r="CV25741" s="33"/>
    </row>
    <row r="25742" spans="74:100">
      <c r="BV25742" s="62"/>
      <c r="BW25742" s="62"/>
      <c r="BX25742" s="62"/>
      <c r="BY25742" s="62"/>
      <c r="BZ25742" s="62"/>
      <c r="CA25742" s="62"/>
      <c r="CB25742" s="62"/>
      <c r="CC25742" s="62"/>
      <c r="CD25742" s="62"/>
      <c r="CE25742" s="62"/>
      <c r="CF25742" s="62"/>
      <c r="CL25742" s="56" t="s">
        <v>14468</v>
      </c>
      <c r="CM25742" s="56" t="s">
        <v>214</v>
      </c>
      <c r="CN25742" s="56" t="s">
        <v>214</v>
      </c>
      <c r="CO25742" s="52"/>
      <c r="CP25742" s="52"/>
      <c r="CQ25742" s="52"/>
      <c r="CR25742" s="52"/>
      <c r="CS25742" s="52"/>
      <c r="CT25742" s="52"/>
      <c r="CU25742" s="33"/>
      <c r="CV25742" s="33"/>
    </row>
    <row r="25743" spans="74:100">
      <c r="BV25743" s="62"/>
      <c r="BW25743" s="62"/>
      <c r="BX25743" s="62"/>
      <c r="BY25743" s="62"/>
      <c r="BZ25743" s="62"/>
      <c r="CA25743" s="62"/>
      <c r="CB25743" s="62"/>
      <c r="CC25743" s="62"/>
      <c r="CD25743" s="62"/>
      <c r="CE25743" s="62"/>
      <c r="CF25743" s="62"/>
      <c r="CL25743" s="56" t="s">
        <v>14460</v>
      </c>
      <c r="CM25743" s="56" t="s">
        <v>214</v>
      </c>
      <c r="CN25743" s="56" t="s">
        <v>214</v>
      </c>
      <c r="CO25743" s="52"/>
      <c r="CP25743" s="52"/>
      <c r="CQ25743" s="52"/>
      <c r="CR25743" s="52"/>
      <c r="CS25743" s="52"/>
      <c r="CT25743" s="52"/>
      <c r="CU25743" s="33"/>
      <c r="CV25743" s="33"/>
    </row>
    <row r="25744" spans="74:100">
      <c r="BV25744" s="62"/>
      <c r="BW25744" s="62"/>
      <c r="BX25744" s="62"/>
      <c r="BY25744" s="62"/>
      <c r="BZ25744" s="62"/>
      <c r="CA25744" s="62"/>
      <c r="CB25744" s="62"/>
      <c r="CC25744" s="62"/>
      <c r="CD25744" s="62"/>
      <c r="CE25744" s="62"/>
      <c r="CF25744" s="62"/>
      <c r="CL25744" s="56" t="s">
        <v>2323</v>
      </c>
      <c r="CM25744" s="56" t="s">
        <v>213</v>
      </c>
      <c r="CN25744" s="56" t="s">
        <v>213</v>
      </c>
      <c r="CO25744" s="52"/>
      <c r="CP25744" s="52"/>
      <c r="CQ25744" s="52"/>
      <c r="CR25744" s="52"/>
      <c r="CS25744" s="52"/>
      <c r="CT25744" s="52"/>
      <c r="CU25744" s="33"/>
      <c r="CV25744" s="33"/>
    </row>
    <row r="25745" spans="74:100">
      <c r="BV25745" s="62"/>
      <c r="BW25745" s="62"/>
      <c r="BX25745" s="62"/>
      <c r="BY25745" s="62"/>
      <c r="BZ25745" s="62"/>
      <c r="CA25745" s="62"/>
      <c r="CB25745" s="62"/>
      <c r="CC25745" s="62"/>
      <c r="CD25745" s="62"/>
      <c r="CE25745" s="62"/>
      <c r="CF25745" s="62"/>
      <c r="CL25745" s="56" t="s">
        <v>24429</v>
      </c>
      <c r="CM25745" s="56" t="s">
        <v>214</v>
      </c>
      <c r="CN25745" s="56" t="s">
        <v>214</v>
      </c>
      <c r="CO25745" s="52"/>
      <c r="CP25745" s="52"/>
      <c r="CQ25745" s="52"/>
      <c r="CR25745" s="52"/>
      <c r="CS25745" s="52"/>
      <c r="CT25745" s="52"/>
      <c r="CU25745" s="33"/>
      <c r="CV25745" s="33"/>
    </row>
    <row r="25746" spans="74:100">
      <c r="BV25746" s="62"/>
      <c r="BW25746" s="62"/>
      <c r="BX25746" s="62"/>
      <c r="BY25746" s="62"/>
      <c r="BZ25746" s="62"/>
      <c r="CA25746" s="62"/>
      <c r="CB25746" s="62"/>
      <c r="CC25746" s="62"/>
      <c r="CD25746" s="62"/>
      <c r="CE25746" s="62"/>
      <c r="CF25746" s="62"/>
      <c r="CL25746" s="56" t="s">
        <v>24430</v>
      </c>
      <c r="CM25746" s="56" t="s">
        <v>213</v>
      </c>
      <c r="CN25746" s="56" t="s">
        <v>213</v>
      </c>
      <c r="CO25746" s="52"/>
      <c r="CP25746" s="52"/>
      <c r="CQ25746" s="52"/>
      <c r="CR25746" s="52"/>
      <c r="CS25746" s="52"/>
      <c r="CT25746" s="52"/>
      <c r="CU25746" s="33"/>
      <c r="CV25746" s="33"/>
    </row>
    <row r="25747" spans="74:100">
      <c r="BV25747" s="62"/>
      <c r="BW25747" s="62"/>
      <c r="BX25747" s="62"/>
      <c r="BY25747" s="62"/>
      <c r="BZ25747" s="62"/>
      <c r="CA25747" s="62"/>
      <c r="CB25747" s="62"/>
      <c r="CC25747" s="62"/>
      <c r="CD25747" s="62"/>
      <c r="CE25747" s="62"/>
      <c r="CF25747" s="62"/>
      <c r="CL25747" s="56" t="s">
        <v>2324</v>
      </c>
      <c r="CM25747" s="56" t="s">
        <v>214</v>
      </c>
      <c r="CN25747" s="56" t="s">
        <v>214</v>
      </c>
      <c r="CO25747" s="52"/>
      <c r="CP25747" s="52"/>
      <c r="CQ25747" s="52"/>
      <c r="CR25747" s="52"/>
      <c r="CS25747" s="52"/>
      <c r="CT25747" s="52"/>
      <c r="CU25747" s="33"/>
      <c r="CV25747" s="33"/>
    </row>
    <row r="25748" spans="74:100">
      <c r="BV25748" s="62"/>
      <c r="BW25748" s="62"/>
      <c r="BX25748" s="62"/>
      <c r="BY25748" s="62"/>
      <c r="BZ25748" s="62"/>
      <c r="CA25748" s="62"/>
      <c r="CB25748" s="62"/>
      <c r="CC25748" s="62"/>
      <c r="CD25748" s="62"/>
      <c r="CE25748" s="62"/>
      <c r="CF25748" s="62"/>
      <c r="CL25748" s="56" t="s">
        <v>6105</v>
      </c>
      <c r="CM25748" s="56" t="s">
        <v>214</v>
      </c>
      <c r="CN25748" s="56" t="s">
        <v>214</v>
      </c>
      <c r="CO25748" s="52"/>
      <c r="CP25748" s="52"/>
      <c r="CQ25748" s="52"/>
      <c r="CR25748" s="52"/>
      <c r="CS25748" s="52"/>
      <c r="CT25748" s="52"/>
      <c r="CU25748" s="33"/>
      <c r="CV25748" s="33"/>
    </row>
    <row r="25749" spans="74:100">
      <c r="BV25749" s="62"/>
      <c r="BW25749" s="62"/>
      <c r="BX25749" s="62"/>
      <c r="BY25749" s="62"/>
      <c r="BZ25749" s="62"/>
      <c r="CA25749" s="62"/>
      <c r="CB25749" s="62"/>
      <c r="CC25749" s="62"/>
      <c r="CD25749" s="62"/>
      <c r="CE25749" s="62"/>
      <c r="CF25749" s="62"/>
      <c r="CL25749" s="56" t="s">
        <v>14469</v>
      </c>
      <c r="CM25749" s="56" t="s">
        <v>214</v>
      </c>
      <c r="CN25749" s="56" t="s">
        <v>214</v>
      </c>
      <c r="CO25749" s="52"/>
      <c r="CP25749" s="52"/>
      <c r="CQ25749" s="52"/>
      <c r="CR25749" s="52"/>
      <c r="CS25749" s="52"/>
      <c r="CT25749" s="52"/>
      <c r="CU25749" s="33"/>
      <c r="CV25749" s="33"/>
    </row>
    <row r="25750" spans="74:100">
      <c r="BV25750" s="62"/>
      <c r="BW25750" s="62"/>
      <c r="BX25750" s="62"/>
      <c r="BY25750" s="62"/>
      <c r="BZ25750" s="62"/>
      <c r="CA25750" s="62"/>
      <c r="CB25750" s="62"/>
      <c r="CC25750" s="62"/>
      <c r="CD25750" s="62"/>
      <c r="CE25750" s="62"/>
      <c r="CF25750" s="62"/>
      <c r="CL25750" s="56" t="s">
        <v>24431</v>
      </c>
      <c r="CM25750" s="56" t="s">
        <v>214</v>
      </c>
      <c r="CN25750" s="56" t="s">
        <v>214</v>
      </c>
      <c r="CO25750" s="52"/>
      <c r="CP25750" s="52"/>
      <c r="CQ25750" s="52"/>
      <c r="CR25750" s="52"/>
      <c r="CS25750" s="52"/>
      <c r="CT25750" s="52"/>
      <c r="CU25750" s="33"/>
      <c r="CV25750" s="33"/>
    </row>
    <row r="25751" spans="74:100">
      <c r="BV25751" s="62"/>
      <c r="BW25751" s="62"/>
      <c r="BX25751" s="62"/>
      <c r="BY25751" s="62"/>
      <c r="BZ25751" s="62"/>
      <c r="CA25751" s="62"/>
      <c r="CB25751" s="62"/>
      <c r="CC25751" s="62"/>
      <c r="CD25751" s="62"/>
      <c r="CE25751" s="62"/>
      <c r="CF25751" s="62"/>
      <c r="CL25751" s="56" t="s">
        <v>2327</v>
      </c>
      <c r="CM25751" s="56" t="s">
        <v>213</v>
      </c>
      <c r="CN25751" s="56" t="s">
        <v>213</v>
      </c>
      <c r="CO25751" s="52"/>
      <c r="CP25751" s="52"/>
      <c r="CQ25751" s="52"/>
      <c r="CR25751" s="52"/>
      <c r="CS25751" s="52"/>
      <c r="CT25751" s="52"/>
      <c r="CU25751" s="33"/>
      <c r="CV25751" s="33"/>
    </row>
    <row r="25752" spans="74:100">
      <c r="BV25752" s="62"/>
      <c r="BW25752" s="62"/>
      <c r="BX25752" s="62"/>
      <c r="BY25752" s="62"/>
      <c r="BZ25752" s="62"/>
      <c r="CA25752" s="62"/>
      <c r="CB25752" s="62"/>
      <c r="CC25752" s="62"/>
      <c r="CD25752" s="62"/>
      <c r="CE25752" s="62"/>
      <c r="CF25752" s="62"/>
      <c r="CL25752" s="56" t="s">
        <v>24432</v>
      </c>
      <c r="CM25752" s="56" t="s">
        <v>213</v>
      </c>
      <c r="CN25752" s="56" t="s">
        <v>213</v>
      </c>
      <c r="CO25752" s="52"/>
      <c r="CP25752" s="52"/>
      <c r="CQ25752" s="52"/>
      <c r="CR25752" s="52"/>
      <c r="CS25752" s="52"/>
      <c r="CT25752" s="52"/>
      <c r="CU25752" s="33"/>
      <c r="CV25752" s="33"/>
    </row>
    <row r="25753" spans="74:100">
      <c r="BV25753" s="62"/>
      <c r="BW25753" s="62"/>
      <c r="BX25753" s="62"/>
      <c r="BY25753" s="62"/>
      <c r="BZ25753" s="62"/>
      <c r="CA25753" s="62"/>
      <c r="CB25753" s="62"/>
      <c r="CC25753" s="62"/>
      <c r="CD25753" s="62"/>
      <c r="CE25753" s="62"/>
      <c r="CF25753" s="62"/>
      <c r="CL25753" s="56" t="s">
        <v>24433</v>
      </c>
      <c r="CM25753" s="56" t="s">
        <v>213</v>
      </c>
      <c r="CN25753" s="56" t="s">
        <v>213</v>
      </c>
      <c r="CO25753" s="52"/>
      <c r="CP25753" s="52"/>
      <c r="CQ25753" s="52"/>
      <c r="CR25753" s="52"/>
      <c r="CS25753" s="52"/>
      <c r="CT25753" s="52"/>
      <c r="CU25753" s="33"/>
      <c r="CV25753" s="33"/>
    </row>
    <row r="25754" spans="74:100">
      <c r="BV25754" s="62"/>
      <c r="BW25754" s="62"/>
      <c r="BX25754" s="62"/>
      <c r="BY25754" s="62"/>
      <c r="BZ25754" s="62"/>
      <c r="CA25754" s="62"/>
      <c r="CB25754" s="62"/>
      <c r="CC25754" s="62"/>
      <c r="CD25754" s="62"/>
      <c r="CE25754" s="62"/>
      <c r="CF25754" s="62"/>
      <c r="CL25754" s="56" t="s">
        <v>24434</v>
      </c>
      <c r="CM25754" s="56" t="s">
        <v>213</v>
      </c>
      <c r="CN25754" s="56" t="s">
        <v>213</v>
      </c>
      <c r="CO25754" s="52"/>
      <c r="CP25754" s="52"/>
      <c r="CQ25754" s="52"/>
      <c r="CR25754" s="52"/>
      <c r="CS25754" s="52"/>
      <c r="CT25754" s="52"/>
      <c r="CU25754" s="33"/>
      <c r="CV25754" s="33"/>
    </row>
    <row r="25755" spans="74:100">
      <c r="BV25755" s="62"/>
      <c r="BW25755" s="62"/>
      <c r="BX25755" s="62"/>
      <c r="BY25755" s="62"/>
      <c r="BZ25755" s="62"/>
      <c r="CA25755" s="62"/>
      <c r="CB25755" s="62"/>
      <c r="CC25755" s="62"/>
      <c r="CD25755" s="62"/>
      <c r="CE25755" s="62"/>
      <c r="CF25755" s="62"/>
      <c r="CL25755" s="56" t="s">
        <v>2328</v>
      </c>
      <c r="CM25755" s="56" t="s">
        <v>214</v>
      </c>
      <c r="CN25755" s="56" t="s">
        <v>214</v>
      </c>
      <c r="CO25755" s="52"/>
      <c r="CP25755" s="52"/>
      <c r="CQ25755" s="52"/>
      <c r="CR25755" s="52"/>
      <c r="CS25755" s="52"/>
      <c r="CT25755" s="52"/>
      <c r="CU25755" s="33"/>
      <c r="CV25755" s="33"/>
    </row>
    <row r="25756" spans="74:100">
      <c r="BV25756" s="62"/>
      <c r="BW25756" s="62"/>
      <c r="BX25756" s="62"/>
      <c r="BY25756" s="62"/>
      <c r="BZ25756" s="62"/>
      <c r="CA25756" s="62"/>
      <c r="CB25756" s="62"/>
      <c r="CC25756" s="62"/>
      <c r="CD25756" s="62"/>
      <c r="CE25756" s="62"/>
      <c r="CF25756" s="62"/>
      <c r="CL25756" s="56" t="s">
        <v>14470</v>
      </c>
      <c r="CM25756" s="56" t="s">
        <v>214</v>
      </c>
      <c r="CN25756" s="56" t="s">
        <v>214</v>
      </c>
      <c r="CO25756" s="52"/>
      <c r="CP25756" s="52"/>
      <c r="CQ25756" s="52"/>
      <c r="CR25756" s="52"/>
      <c r="CS25756" s="52"/>
      <c r="CT25756" s="52"/>
      <c r="CU25756" s="33"/>
      <c r="CV25756" s="33"/>
    </row>
    <row r="25757" spans="74:100">
      <c r="BV25757" s="62"/>
      <c r="BW25757" s="62"/>
      <c r="BX25757" s="62"/>
      <c r="BY25757" s="62"/>
      <c r="BZ25757" s="62"/>
      <c r="CA25757" s="62"/>
      <c r="CB25757" s="62"/>
      <c r="CC25757" s="62"/>
      <c r="CD25757" s="62"/>
      <c r="CE25757" s="62"/>
      <c r="CF25757" s="62"/>
      <c r="CL25757" s="56" t="s">
        <v>24435</v>
      </c>
      <c r="CM25757" s="56" t="s">
        <v>214</v>
      </c>
      <c r="CN25757" s="56" t="s">
        <v>214</v>
      </c>
      <c r="CO25757" s="52"/>
      <c r="CP25757" s="52"/>
      <c r="CQ25757" s="52"/>
      <c r="CR25757" s="52"/>
      <c r="CS25757" s="52"/>
      <c r="CT25757" s="52"/>
      <c r="CU25757" s="33"/>
      <c r="CV25757" s="33"/>
    </row>
    <row r="25758" spans="74:100">
      <c r="BV25758" s="62"/>
      <c r="BW25758" s="62"/>
      <c r="BX25758" s="62"/>
      <c r="BY25758" s="62"/>
      <c r="BZ25758" s="62"/>
      <c r="CA25758" s="62"/>
      <c r="CB25758" s="62"/>
      <c r="CC25758" s="62"/>
      <c r="CD25758" s="62"/>
      <c r="CE25758" s="62"/>
      <c r="CF25758" s="62"/>
      <c r="CL25758" s="56" t="s">
        <v>14471</v>
      </c>
      <c r="CM25758" s="56" t="s">
        <v>214</v>
      </c>
      <c r="CN25758" s="56" t="s">
        <v>214</v>
      </c>
      <c r="CO25758" s="52"/>
      <c r="CP25758" s="52"/>
      <c r="CQ25758" s="52"/>
      <c r="CR25758" s="52"/>
      <c r="CS25758" s="52"/>
      <c r="CT25758" s="52"/>
      <c r="CU25758" s="33"/>
      <c r="CV25758" s="33"/>
    </row>
    <row r="25759" spans="74:100">
      <c r="BV25759" s="62"/>
      <c r="BW25759" s="62"/>
      <c r="BX25759" s="62"/>
      <c r="BY25759" s="62"/>
      <c r="BZ25759" s="62"/>
      <c r="CA25759" s="62"/>
      <c r="CB25759" s="62"/>
      <c r="CC25759" s="62"/>
      <c r="CD25759" s="62"/>
      <c r="CE25759" s="62"/>
      <c r="CF25759" s="62"/>
      <c r="CL25759" s="56" t="s">
        <v>14461</v>
      </c>
      <c r="CM25759" s="56" t="s">
        <v>214</v>
      </c>
      <c r="CN25759" s="56" t="s">
        <v>214</v>
      </c>
      <c r="CO25759" s="52"/>
      <c r="CP25759" s="52"/>
      <c r="CQ25759" s="52"/>
      <c r="CR25759" s="52"/>
      <c r="CS25759" s="52"/>
      <c r="CT25759" s="52"/>
      <c r="CU25759" s="33"/>
      <c r="CV25759" s="33"/>
    </row>
    <row r="25760" spans="74:100">
      <c r="BV25760" s="62"/>
      <c r="BW25760" s="62"/>
      <c r="BX25760" s="62"/>
      <c r="BY25760" s="62"/>
      <c r="BZ25760" s="62"/>
      <c r="CA25760" s="62"/>
      <c r="CB25760" s="62"/>
      <c r="CC25760" s="62"/>
      <c r="CD25760" s="62"/>
      <c r="CE25760" s="62"/>
      <c r="CF25760" s="62"/>
      <c r="CL25760" s="56" t="s">
        <v>14458</v>
      </c>
      <c r="CM25760" s="56" t="s">
        <v>214</v>
      </c>
      <c r="CN25760" s="56" t="s">
        <v>214</v>
      </c>
      <c r="CO25760" s="52"/>
      <c r="CP25760" s="52"/>
      <c r="CQ25760" s="52"/>
      <c r="CR25760" s="52"/>
      <c r="CS25760" s="52"/>
      <c r="CT25760" s="52"/>
      <c r="CU25760" s="33"/>
      <c r="CV25760" s="33"/>
    </row>
    <row r="25761" spans="74:100">
      <c r="BV25761" s="62"/>
      <c r="BW25761" s="62"/>
      <c r="BX25761" s="62"/>
      <c r="BY25761" s="62"/>
      <c r="BZ25761" s="62"/>
      <c r="CA25761" s="62"/>
      <c r="CB25761" s="62"/>
      <c r="CC25761" s="62"/>
      <c r="CD25761" s="62"/>
      <c r="CE25761" s="62"/>
      <c r="CF25761" s="62"/>
      <c r="CL25761" s="56" t="s">
        <v>14462</v>
      </c>
      <c r="CM25761" s="56" t="s">
        <v>214</v>
      </c>
      <c r="CN25761" s="56" t="s">
        <v>214</v>
      </c>
      <c r="CO25761" s="52"/>
      <c r="CP25761" s="52"/>
      <c r="CQ25761" s="52"/>
      <c r="CR25761" s="52"/>
      <c r="CS25761" s="52"/>
      <c r="CT25761" s="52"/>
      <c r="CU25761" s="33"/>
      <c r="CV25761" s="33"/>
    </row>
    <row r="25762" spans="74:100">
      <c r="BV25762" s="62"/>
      <c r="BW25762" s="62"/>
      <c r="BX25762" s="62"/>
      <c r="BY25762" s="62"/>
      <c r="BZ25762" s="62"/>
      <c r="CA25762" s="62"/>
      <c r="CB25762" s="62"/>
      <c r="CC25762" s="62"/>
      <c r="CD25762" s="62"/>
      <c r="CE25762" s="62"/>
      <c r="CF25762" s="62"/>
      <c r="CL25762" s="56" t="s">
        <v>26294</v>
      </c>
      <c r="CM25762" s="56" t="s">
        <v>214</v>
      </c>
      <c r="CN25762" s="56" t="s">
        <v>214</v>
      </c>
      <c r="CO25762" s="52"/>
      <c r="CP25762" s="52"/>
      <c r="CQ25762" s="52"/>
      <c r="CR25762" s="52"/>
      <c r="CS25762" s="52"/>
      <c r="CT25762" s="52"/>
      <c r="CU25762" s="33"/>
      <c r="CV25762" s="33"/>
    </row>
    <row r="25763" spans="74:100">
      <c r="BV25763" s="62"/>
      <c r="BW25763" s="62"/>
      <c r="BX25763" s="62"/>
      <c r="BY25763" s="62"/>
      <c r="BZ25763" s="62"/>
      <c r="CA25763" s="62"/>
      <c r="CB25763" s="62"/>
      <c r="CC25763" s="62"/>
      <c r="CD25763" s="62"/>
      <c r="CE25763" s="62"/>
      <c r="CF25763" s="62"/>
      <c r="CL25763" s="56" t="s">
        <v>14472</v>
      </c>
      <c r="CM25763" s="56" t="s">
        <v>217</v>
      </c>
      <c r="CN25763" s="56" t="s">
        <v>217</v>
      </c>
      <c r="CO25763" s="52"/>
      <c r="CP25763" s="52"/>
      <c r="CQ25763" s="52"/>
      <c r="CR25763" s="52"/>
      <c r="CS25763" s="52"/>
      <c r="CT25763" s="52"/>
      <c r="CU25763" s="33"/>
      <c r="CV25763" s="33"/>
    </row>
    <row r="25764" spans="74:100">
      <c r="BV25764" s="62"/>
      <c r="BW25764" s="62"/>
      <c r="BX25764" s="62"/>
      <c r="BY25764" s="62"/>
      <c r="BZ25764" s="62"/>
      <c r="CA25764" s="62"/>
      <c r="CB25764" s="62"/>
      <c r="CC25764" s="62"/>
      <c r="CD25764" s="62"/>
      <c r="CE25764" s="62"/>
      <c r="CF25764" s="62"/>
      <c r="CL25764" s="56" t="s">
        <v>14473</v>
      </c>
      <c r="CM25764" s="56" t="s">
        <v>217</v>
      </c>
      <c r="CN25764" s="56" t="s">
        <v>217</v>
      </c>
      <c r="CO25764" s="52"/>
      <c r="CP25764" s="52"/>
      <c r="CQ25764" s="52"/>
      <c r="CR25764" s="52"/>
      <c r="CS25764" s="52"/>
      <c r="CT25764" s="52"/>
      <c r="CU25764" s="33"/>
      <c r="CV25764" s="33"/>
    </row>
    <row r="25765" spans="74:100">
      <c r="BV25765" s="62"/>
      <c r="BW25765" s="62"/>
      <c r="BX25765" s="62"/>
      <c r="BY25765" s="62"/>
      <c r="BZ25765" s="62"/>
      <c r="CA25765" s="62"/>
      <c r="CB25765" s="62"/>
      <c r="CC25765" s="62"/>
      <c r="CD25765" s="62"/>
      <c r="CE25765" s="62"/>
      <c r="CF25765" s="62"/>
      <c r="CL25765" s="56" t="s">
        <v>26295</v>
      </c>
      <c r="CM25765" s="56" t="s">
        <v>217</v>
      </c>
      <c r="CN25765" s="56" t="s">
        <v>217</v>
      </c>
      <c r="CO25765" s="52"/>
      <c r="CP25765" s="52"/>
      <c r="CQ25765" s="52"/>
      <c r="CR25765" s="52"/>
      <c r="CS25765" s="52"/>
      <c r="CT25765" s="52"/>
      <c r="CU25765" s="33"/>
      <c r="CV25765" s="33"/>
    </row>
    <row r="25766" spans="74:100">
      <c r="BV25766" s="62"/>
      <c r="BW25766" s="62"/>
      <c r="BX25766" s="62"/>
      <c r="BY25766" s="62"/>
      <c r="BZ25766" s="62"/>
      <c r="CA25766" s="62"/>
      <c r="CB25766" s="62"/>
      <c r="CC25766" s="62"/>
      <c r="CD25766" s="62"/>
      <c r="CE25766" s="62"/>
      <c r="CF25766" s="62"/>
      <c r="CL25766" s="56" t="s">
        <v>26296</v>
      </c>
      <c r="CM25766" s="56" t="s">
        <v>217</v>
      </c>
      <c r="CN25766" s="56" t="s">
        <v>217</v>
      </c>
      <c r="CO25766" s="52"/>
      <c r="CP25766" s="52"/>
      <c r="CQ25766" s="52"/>
      <c r="CR25766" s="52"/>
      <c r="CS25766" s="52"/>
      <c r="CT25766" s="52"/>
      <c r="CU25766" s="33"/>
      <c r="CV25766" s="33"/>
    </row>
    <row r="25767" spans="74:100">
      <c r="BV25767" s="62"/>
      <c r="BW25767" s="62"/>
      <c r="BX25767" s="62"/>
      <c r="BY25767" s="62"/>
      <c r="BZ25767" s="62"/>
      <c r="CA25767" s="62"/>
      <c r="CB25767" s="62"/>
      <c r="CC25767" s="62"/>
      <c r="CD25767" s="62"/>
      <c r="CE25767" s="62"/>
      <c r="CF25767" s="62"/>
      <c r="CL25767" s="56" t="s">
        <v>14474</v>
      </c>
      <c r="CM25767" s="56" t="s">
        <v>217</v>
      </c>
      <c r="CN25767" s="56" t="s">
        <v>217</v>
      </c>
      <c r="CO25767" s="52"/>
      <c r="CP25767" s="52"/>
      <c r="CQ25767" s="52"/>
      <c r="CR25767" s="52"/>
      <c r="CS25767" s="52"/>
      <c r="CT25767" s="52"/>
      <c r="CU25767" s="33"/>
      <c r="CV25767" s="33"/>
    </row>
    <row r="25768" spans="74:100">
      <c r="BV25768" s="62"/>
      <c r="BW25768" s="62"/>
      <c r="BX25768" s="62"/>
      <c r="BY25768" s="62"/>
      <c r="BZ25768" s="62"/>
      <c r="CA25768" s="62"/>
      <c r="CB25768" s="62"/>
      <c r="CC25768" s="62"/>
      <c r="CD25768" s="62"/>
      <c r="CE25768" s="62"/>
      <c r="CF25768" s="62"/>
      <c r="CL25768" s="56" t="s">
        <v>2329</v>
      </c>
      <c r="CM25768" s="56" t="s">
        <v>215</v>
      </c>
      <c r="CN25768" s="56" t="s">
        <v>215</v>
      </c>
      <c r="CO25768" s="52"/>
      <c r="CP25768" s="52"/>
      <c r="CQ25768" s="52"/>
      <c r="CR25768" s="52"/>
      <c r="CS25768" s="52"/>
      <c r="CT25768" s="52"/>
      <c r="CU25768" s="33"/>
      <c r="CV25768" s="33"/>
    </row>
    <row r="25769" spans="74:100">
      <c r="BV25769" s="62"/>
      <c r="BW25769" s="62"/>
      <c r="BX25769" s="62"/>
      <c r="BY25769" s="62"/>
      <c r="BZ25769" s="62"/>
      <c r="CA25769" s="62"/>
      <c r="CB25769" s="62"/>
      <c r="CC25769" s="62"/>
      <c r="CD25769" s="62"/>
      <c r="CE25769" s="62"/>
      <c r="CF25769" s="62"/>
      <c r="CL25769" s="35" t="s">
        <v>29934</v>
      </c>
      <c r="CM25769" s="35" t="s">
        <v>217</v>
      </c>
      <c r="CN25769" s="35" t="s">
        <v>217</v>
      </c>
      <c r="CO25769" s="52"/>
      <c r="CP25769" s="52"/>
      <c r="CQ25769" s="52"/>
      <c r="CR25769" s="52"/>
      <c r="CS25769" s="52"/>
      <c r="CT25769" s="52"/>
      <c r="CU25769" s="33"/>
      <c r="CV25769" s="33"/>
    </row>
    <row r="25770" spans="74:100">
      <c r="BV25770" s="62"/>
      <c r="BW25770" s="62"/>
      <c r="BX25770" s="62"/>
      <c r="BY25770" s="62"/>
      <c r="BZ25770" s="62"/>
      <c r="CA25770" s="62"/>
      <c r="CB25770" s="62"/>
      <c r="CC25770" s="62"/>
      <c r="CD25770" s="62"/>
      <c r="CE25770" s="62"/>
      <c r="CF25770" s="62"/>
      <c r="CL25770" s="56" t="s">
        <v>14482</v>
      </c>
      <c r="CM25770" s="56" t="s">
        <v>216</v>
      </c>
      <c r="CN25770" s="56" t="s">
        <v>216</v>
      </c>
      <c r="CO25770" s="52"/>
      <c r="CP25770" s="52"/>
      <c r="CQ25770" s="52"/>
      <c r="CR25770" s="52"/>
      <c r="CS25770" s="52"/>
      <c r="CT25770" s="52"/>
      <c r="CU25770" s="33"/>
      <c r="CV25770" s="33"/>
    </row>
    <row r="25771" spans="74:100">
      <c r="BV25771" s="62"/>
      <c r="BW25771" s="62"/>
      <c r="BX25771" s="62"/>
      <c r="BY25771" s="62"/>
      <c r="BZ25771" s="62"/>
      <c r="CA25771" s="62"/>
      <c r="CB25771" s="62"/>
      <c r="CC25771" s="62"/>
      <c r="CD25771" s="62"/>
      <c r="CE25771" s="62"/>
      <c r="CF25771" s="62"/>
      <c r="CL25771" s="56" t="s">
        <v>14479</v>
      </c>
      <c r="CM25771" s="56" t="s">
        <v>216</v>
      </c>
      <c r="CN25771" s="56" t="s">
        <v>216</v>
      </c>
      <c r="CO25771" s="52"/>
      <c r="CP25771" s="52"/>
      <c r="CQ25771" s="52"/>
      <c r="CR25771" s="52"/>
      <c r="CS25771" s="52"/>
      <c r="CT25771" s="52"/>
      <c r="CU25771" s="33"/>
      <c r="CV25771" s="33"/>
    </row>
    <row r="25772" spans="74:100">
      <c r="BV25772" s="62"/>
      <c r="BW25772" s="62"/>
      <c r="BX25772" s="62"/>
      <c r="BY25772" s="62"/>
      <c r="BZ25772" s="62"/>
      <c r="CA25772" s="62"/>
      <c r="CB25772" s="62"/>
      <c r="CC25772" s="62"/>
      <c r="CD25772" s="62"/>
      <c r="CE25772" s="62"/>
      <c r="CF25772" s="62"/>
      <c r="CL25772" s="56" t="s">
        <v>26297</v>
      </c>
      <c r="CM25772" s="56" t="s">
        <v>216</v>
      </c>
      <c r="CN25772" s="56" t="s">
        <v>216</v>
      </c>
      <c r="CO25772" s="52"/>
      <c r="CP25772" s="52"/>
      <c r="CQ25772" s="52"/>
      <c r="CR25772" s="52"/>
      <c r="CS25772" s="52"/>
      <c r="CT25772" s="52"/>
      <c r="CU25772" s="33"/>
      <c r="CV25772" s="33"/>
    </row>
    <row r="25773" spans="74:100">
      <c r="BV25773" s="62"/>
      <c r="BW25773" s="62"/>
      <c r="BX25773" s="62"/>
      <c r="BY25773" s="62"/>
      <c r="BZ25773" s="62"/>
      <c r="CA25773" s="62"/>
      <c r="CB25773" s="62"/>
      <c r="CC25773" s="62"/>
      <c r="CD25773" s="62"/>
      <c r="CE25773" s="62"/>
      <c r="CF25773" s="62"/>
      <c r="CL25773" s="56" t="s">
        <v>26298</v>
      </c>
      <c r="CM25773" s="56" t="s">
        <v>216</v>
      </c>
      <c r="CN25773" s="56" t="s">
        <v>216</v>
      </c>
      <c r="CO25773" s="52"/>
      <c r="CP25773" s="52"/>
      <c r="CQ25773" s="52"/>
      <c r="CR25773" s="52"/>
      <c r="CS25773" s="52"/>
      <c r="CT25773" s="52"/>
      <c r="CU25773" s="33"/>
      <c r="CV25773" s="33"/>
    </row>
    <row r="25774" spans="74:100">
      <c r="BV25774" s="62"/>
      <c r="BW25774" s="62"/>
      <c r="BX25774" s="62"/>
      <c r="BY25774" s="62"/>
      <c r="BZ25774" s="62"/>
      <c r="CA25774" s="62"/>
      <c r="CB25774" s="62"/>
      <c r="CC25774" s="62"/>
      <c r="CD25774" s="62"/>
      <c r="CE25774" s="62"/>
      <c r="CF25774" s="62"/>
      <c r="CL25774" s="56" t="s">
        <v>26299</v>
      </c>
      <c r="CM25774" s="56" t="s">
        <v>216</v>
      </c>
      <c r="CN25774" s="56" t="s">
        <v>216</v>
      </c>
      <c r="CO25774" s="52"/>
      <c r="CP25774" s="52"/>
      <c r="CQ25774" s="52"/>
      <c r="CR25774" s="52"/>
      <c r="CS25774" s="52"/>
      <c r="CT25774" s="52"/>
      <c r="CU25774" s="33"/>
      <c r="CV25774" s="33"/>
    </row>
    <row r="25775" spans="74:100">
      <c r="BV25775" s="62"/>
      <c r="BW25775" s="62"/>
      <c r="BX25775" s="62"/>
      <c r="BY25775" s="62"/>
      <c r="BZ25775" s="62"/>
      <c r="CA25775" s="62"/>
      <c r="CB25775" s="62"/>
      <c r="CC25775" s="62"/>
      <c r="CD25775" s="62"/>
      <c r="CE25775" s="62"/>
      <c r="CF25775" s="62"/>
      <c r="CL25775" s="56" t="s">
        <v>14483</v>
      </c>
      <c r="CM25775" s="56" t="s">
        <v>216</v>
      </c>
      <c r="CN25775" s="56" t="s">
        <v>216</v>
      </c>
      <c r="CO25775" s="52"/>
      <c r="CP25775" s="52"/>
      <c r="CQ25775" s="52"/>
      <c r="CR25775" s="52"/>
      <c r="CS25775" s="52"/>
      <c r="CT25775" s="52"/>
      <c r="CU25775" s="33"/>
      <c r="CV25775" s="33"/>
    </row>
    <row r="25776" spans="74:100">
      <c r="BV25776" s="62"/>
      <c r="BW25776" s="62"/>
      <c r="BX25776" s="62"/>
      <c r="BY25776" s="62"/>
      <c r="BZ25776" s="62"/>
      <c r="CA25776" s="62"/>
      <c r="CB25776" s="62"/>
      <c r="CC25776" s="62"/>
      <c r="CD25776" s="62"/>
      <c r="CE25776" s="62"/>
      <c r="CF25776" s="62"/>
      <c r="CL25776" s="56" t="s">
        <v>9733</v>
      </c>
      <c r="CM25776" s="56" t="s">
        <v>213</v>
      </c>
      <c r="CN25776" s="56" t="s">
        <v>213</v>
      </c>
      <c r="CO25776" s="52"/>
      <c r="CP25776" s="52"/>
      <c r="CQ25776" s="52"/>
      <c r="CR25776" s="52"/>
      <c r="CS25776" s="52"/>
      <c r="CT25776" s="52"/>
      <c r="CU25776" s="33"/>
      <c r="CV25776" s="33"/>
    </row>
    <row r="25777" spans="74:100">
      <c r="BV25777" s="62"/>
      <c r="BW25777" s="62"/>
      <c r="BX25777" s="62"/>
      <c r="BY25777" s="62"/>
      <c r="BZ25777" s="62"/>
      <c r="CA25777" s="62"/>
      <c r="CB25777" s="62"/>
      <c r="CC25777" s="62"/>
      <c r="CD25777" s="62"/>
      <c r="CE25777" s="62"/>
      <c r="CF25777" s="62"/>
      <c r="CL25777" s="56" t="s">
        <v>9735</v>
      </c>
      <c r="CM25777" s="56" t="s">
        <v>215</v>
      </c>
      <c r="CN25777" s="56" t="s">
        <v>215</v>
      </c>
      <c r="CO25777" s="52"/>
      <c r="CP25777" s="52"/>
      <c r="CQ25777" s="52"/>
      <c r="CR25777" s="52"/>
      <c r="CS25777" s="52"/>
      <c r="CT25777" s="52"/>
      <c r="CU25777" s="33"/>
      <c r="CV25777" s="33"/>
    </row>
    <row r="25778" spans="74:100">
      <c r="BV25778" s="62"/>
      <c r="BW25778" s="62"/>
      <c r="BX25778" s="62"/>
      <c r="BY25778" s="62"/>
      <c r="BZ25778" s="62"/>
      <c r="CA25778" s="62"/>
      <c r="CB25778" s="62"/>
      <c r="CC25778" s="62"/>
      <c r="CD25778" s="62"/>
      <c r="CE25778" s="62"/>
      <c r="CF25778" s="62"/>
      <c r="CL25778" s="56" t="s">
        <v>24436</v>
      </c>
      <c r="CM25778" s="56" t="s">
        <v>214</v>
      </c>
      <c r="CN25778" s="56" t="s">
        <v>214</v>
      </c>
      <c r="CO25778" s="52"/>
      <c r="CP25778" s="52"/>
      <c r="CQ25778" s="52"/>
      <c r="CR25778" s="52"/>
      <c r="CS25778" s="52"/>
      <c r="CT25778" s="52"/>
      <c r="CU25778" s="33"/>
      <c r="CV25778" s="33"/>
    </row>
    <row r="25779" spans="74:100">
      <c r="BV25779" s="62"/>
      <c r="BW25779" s="62"/>
      <c r="BX25779" s="62"/>
      <c r="BY25779" s="62"/>
      <c r="BZ25779" s="62"/>
      <c r="CA25779" s="62"/>
      <c r="CB25779" s="62"/>
      <c r="CC25779" s="62"/>
      <c r="CD25779" s="62"/>
      <c r="CE25779" s="62"/>
      <c r="CF25779" s="62"/>
      <c r="CL25779" s="56" t="s">
        <v>9759</v>
      </c>
      <c r="CM25779" s="56" t="s">
        <v>214</v>
      </c>
      <c r="CN25779" s="56" t="s">
        <v>214</v>
      </c>
      <c r="CO25779" s="52"/>
      <c r="CP25779" s="52"/>
      <c r="CQ25779" s="52"/>
      <c r="CR25779" s="52"/>
      <c r="CS25779" s="52"/>
      <c r="CT25779" s="52"/>
      <c r="CU25779" s="33"/>
      <c r="CV25779" s="33"/>
    </row>
    <row r="25780" spans="74:100">
      <c r="BV25780" s="62"/>
      <c r="BW25780" s="62"/>
      <c r="BX25780" s="62"/>
      <c r="BY25780" s="62"/>
      <c r="BZ25780" s="62"/>
      <c r="CA25780" s="62"/>
      <c r="CB25780" s="62"/>
      <c r="CC25780" s="62"/>
      <c r="CD25780" s="62"/>
      <c r="CE25780" s="62"/>
      <c r="CF25780" s="62"/>
      <c r="CL25780" s="56" t="s">
        <v>9723</v>
      </c>
      <c r="CM25780" s="56" t="s">
        <v>214</v>
      </c>
      <c r="CN25780" s="56" t="s">
        <v>214</v>
      </c>
      <c r="CO25780" s="52"/>
      <c r="CP25780" s="52"/>
      <c r="CQ25780" s="52"/>
      <c r="CR25780" s="52"/>
      <c r="CS25780" s="52"/>
      <c r="CT25780" s="52"/>
      <c r="CU25780" s="33"/>
      <c r="CV25780" s="33"/>
    </row>
    <row r="25781" spans="74:100">
      <c r="BV25781" s="62"/>
      <c r="BW25781" s="62"/>
      <c r="BX25781" s="62"/>
      <c r="BY25781" s="62"/>
      <c r="BZ25781" s="62"/>
      <c r="CA25781" s="62"/>
      <c r="CB25781" s="62"/>
      <c r="CC25781" s="62"/>
      <c r="CD25781" s="62"/>
      <c r="CE25781" s="62"/>
      <c r="CF25781" s="62"/>
      <c r="CL25781" s="35" t="s">
        <v>29935</v>
      </c>
      <c r="CM25781" s="35" t="s">
        <v>217</v>
      </c>
      <c r="CN25781" s="35" t="s">
        <v>217</v>
      </c>
      <c r="CO25781" s="52"/>
      <c r="CP25781" s="52"/>
      <c r="CQ25781" s="52"/>
      <c r="CR25781" s="52"/>
      <c r="CS25781" s="52"/>
      <c r="CT25781" s="52"/>
      <c r="CU25781" s="33"/>
      <c r="CV25781" s="33"/>
    </row>
    <row r="25782" spans="74:100">
      <c r="BV25782" s="62"/>
      <c r="BW25782" s="62"/>
      <c r="BX25782" s="62"/>
      <c r="BY25782" s="62"/>
      <c r="BZ25782" s="62"/>
      <c r="CA25782" s="62"/>
      <c r="CB25782" s="62"/>
      <c r="CC25782" s="62"/>
      <c r="CD25782" s="62"/>
      <c r="CE25782" s="62"/>
      <c r="CF25782" s="62"/>
      <c r="CL25782" s="56" t="s">
        <v>13939</v>
      </c>
      <c r="CM25782" s="56" t="s">
        <v>214</v>
      </c>
      <c r="CN25782" s="56" t="s">
        <v>214</v>
      </c>
      <c r="CO25782" s="52"/>
      <c r="CP25782" s="52"/>
      <c r="CQ25782" s="52"/>
      <c r="CR25782" s="52"/>
      <c r="CS25782" s="52"/>
      <c r="CT25782" s="52"/>
      <c r="CU25782" s="33"/>
      <c r="CV25782" s="33"/>
    </row>
    <row r="25783" spans="74:100">
      <c r="BV25783" s="62"/>
      <c r="BW25783" s="62"/>
      <c r="BX25783" s="62"/>
      <c r="BY25783" s="62"/>
      <c r="BZ25783" s="62"/>
      <c r="CA25783" s="62"/>
      <c r="CB25783" s="62"/>
      <c r="CC25783" s="62"/>
      <c r="CD25783" s="62"/>
      <c r="CE25783" s="62"/>
      <c r="CF25783" s="62"/>
      <c r="CL25783" s="35" t="s">
        <v>16611</v>
      </c>
      <c r="CM25783" s="35" t="s">
        <v>217</v>
      </c>
      <c r="CN25783" s="35" t="s">
        <v>217</v>
      </c>
      <c r="CO25783" s="52"/>
      <c r="CP25783" s="52"/>
      <c r="CQ25783" s="52"/>
      <c r="CR25783" s="52"/>
      <c r="CS25783" s="52"/>
      <c r="CT25783" s="52"/>
      <c r="CU25783" s="33"/>
      <c r="CV25783" s="33"/>
    </row>
    <row r="25784" spans="74:100">
      <c r="BV25784" s="62"/>
      <c r="BW25784" s="62"/>
      <c r="BX25784" s="62"/>
      <c r="BY25784" s="62"/>
      <c r="BZ25784" s="62"/>
      <c r="CA25784" s="62"/>
      <c r="CB25784" s="62"/>
      <c r="CC25784" s="62"/>
      <c r="CD25784" s="62"/>
      <c r="CE25784" s="62"/>
      <c r="CF25784" s="62"/>
      <c r="CL25784" s="56" t="s">
        <v>14486</v>
      </c>
      <c r="CM25784" s="56" t="s">
        <v>215</v>
      </c>
      <c r="CN25784" s="56" t="s">
        <v>215</v>
      </c>
      <c r="CO25784" s="52"/>
      <c r="CP25784" s="52"/>
      <c r="CQ25784" s="52"/>
      <c r="CR25784" s="52"/>
      <c r="CS25784" s="52"/>
      <c r="CT25784" s="52"/>
      <c r="CU25784" s="33"/>
      <c r="CV25784" s="33"/>
    </row>
    <row r="25785" spans="74:100">
      <c r="BV25785" s="62"/>
      <c r="BW25785" s="62"/>
      <c r="BX25785" s="62"/>
      <c r="BY25785" s="62"/>
      <c r="BZ25785" s="62"/>
      <c r="CA25785" s="62"/>
      <c r="CB25785" s="62"/>
      <c r="CC25785" s="62"/>
      <c r="CD25785" s="62"/>
      <c r="CE25785" s="62"/>
      <c r="CF25785" s="62"/>
      <c r="CL25785" s="56" t="s">
        <v>26300</v>
      </c>
      <c r="CM25785" s="56" t="s">
        <v>214</v>
      </c>
      <c r="CN25785" s="56" t="s">
        <v>214</v>
      </c>
      <c r="CO25785" s="52"/>
      <c r="CP25785" s="52"/>
      <c r="CQ25785" s="52"/>
      <c r="CR25785" s="52"/>
      <c r="CS25785" s="52"/>
      <c r="CT25785" s="52"/>
      <c r="CU25785" s="33"/>
      <c r="CV25785" s="33"/>
    </row>
    <row r="25786" spans="74:100">
      <c r="BV25786" s="62"/>
      <c r="BW25786" s="62"/>
      <c r="BX25786" s="62"/>
      <c r="BY25786" s="62"/>
      <c r="BZ25786" s="62"/>
      <c r="CA25786" s="62"/>
      <c r="CB25786" s="62"/>
      <c r="CC25786" s="62"/>
      <c r="CD25786" s="62"/>
      <c r="CE25786" s="62"/>
      <c r="CF25786" s="62"/>
      <c r="CL25786" s="56" t="s">
        <v>26301</v>
      </c>
      <c r="CM25786" s="56" t="s">
        <v>214</v>
      </c>
      <c r="CN25786" s="56" t="s">
        <v>214</v>
      </c>
      <c r="CO25786" s="52"/>
      <c r="CP25786" s="52"/>
      <c r="CQ25786" s="52"/>
      <c r="CR25786" s="52"/>
      <c r="CS25786" s="52"/>
      <c r="CT25786" s="52"/>
      <c r="CU25786" s="33"/>
      <c r="CV25786" s="33"/>
    </row>
    <row r="25787" spans="74:100">
      <c r="BV25787" s="62"/>
      <c r="BW25787" s="62"/>
      <c r="BX25787" s="62"/>
      <c r="BY25787" s="62"/>
      <c r="BZ25787" s="62"/>
      <c r="CA25787" s="62"/>
      <c r="CB25787" s="62"/>
      <c r="CC25787" s="62"/>
      <c r="CD25787" s="62"/>
      <c r="CE25787" s="62"/>
      <c r="CF25787" s="62"/>
      <c r="CL25787" s="56" t="s">
        <v>24437</v>
      </c>
      <c r="CM25787" s="56" t="s">
        <v>214</v>
      </c>
      <c r="CN25787" s="56" t="s">
        <v>214</v>
      </c>
      <c r="CO25787" s="52"/>
      <c r="CP25787" s="52"/>
      <c r="CQ25787" s="52"/>
      <c r="CR25787" s="52"/>
      <c r="CS25787" s="52"/>
      <c r="CT25787" s="52"/>
      <c r="CU25787" s="33"/>
      <c r="CV25787" s="33"/>
    </row>
    <row r="25788" spans="74:100">
      <c r="BV25788" s="62"/>
      <c r="BW25788" s="62"/>
      <c r="BX25788" s="62"/>
      <c r="BY25788" s="62"/>
      <c r="BZ25788" s="62"/>
      <c r="CA25788" s="62"/>
      <c r="CB25788" s="62"/>
      <c r="CC25788" s="62"/>
      <c r="CD25788" s="62"/>
      <c r="CE25788" s="62"/>
      <c r="CF25788" s="62"/>
      <c r="CL25788" s="56" t="s">
        <v>14491</v>
      </c>
      <c r="CM25788" s="56" t="s">
        <v>214</v>
      </c>
      <c r="CN25788" s="56" t="s">
        <v>214</v>
      </c>
      <c r="CO25788" s="52"/>
      <c r="CP25788" s="52"/>
      <c r="CQ25788" s="52"/>
      <c r="CR25788" s="52"/>
      <c r="CS25788" s="52"/>
      <c r="CT25788" s="52"/>
      <c r="CU25788" s="33"/>
      <c r="CV25788" s="33"/>
    </row>
    <row r="25789" spans="74:100">
      <c r="BV25789" s="62"/>
      <c r="BW25789" s="62"/>
      <c r="BX25789" s="62"/>
      <c r="BY25789" s="62"/>
      <c r="BZ25789" s="62"/>
      <c r="CA25789" s="62"/>
      <c r="CB25789" s="62"/>
      <c r="CC25789" s="62"/>
      <c r="CD25789" s="62"/>
      <c r="CE25789" s="62"/>
      <c r="CF25789" s="62"/>
      <c r="CL25789" s="56" t="s">
        <v>14492</v>
      </c>
      <c r="CM25789" s="56" t="s">
        <v>214</v>
      </c>
      <c r="CN25789" s="56" t="s">
        <v>214</v>
      </c>
      <c r="CO25789" s="52"/>
      <c r="CP25789" s="52"/>
      <c r="CQ25789" s="52"/>
      <c r="CR25789" s="52"/>
      <c r="CS25789" s="52"/>
      <c r="CT25789" s="52"/>
      <c r="CU25789" s="33"/>
      <c r="CV25789" s="33"/>
    </row>
    <row r="25790" spans="74:100">
      <c r="BV25790" s="62"/>
      <c r="BW25790" s="62"/>
      <c r="BX25790" s="62"/>
      <c r="BY25790" s="62"/>
      <c r="BZ25790" s="62"/>
      <c r="CA25790" s="62"/>
      <c r="CB25790" s="62"/>
      <c r="CC25790" s="62"/>
      <c r="CD25790" s="62"/>
      <c r="CE25790" s="62"/>
      <c r="CF25790" s="62"/>
      <c r="CL25790" s="56" t="s">
        <v>14493</v>
      </c>
      <c r="CM25790" s="56" t="s">
        <v>214</v>
      </c>
      <c r="CN25790" s="56" t="s">
        <v>214</v>
      </c>
      <c r="CO25790" s="52"/>
      <c r="CP25790" s="52"/>
      <c r="CQ25790" s="52"/>
      <c r="CR25790" s="52"/>
      <c r="CS25790" s="52"/>
      <c r="CT25790" s="52"/>
      <c r="CU25790" s="33"/>
      <c r="CV25790" s="33"/>
    </row>
    <row r="25791" spans="74:100">
      <c r="BV25791" s="62"/>
      <c r="BW25791" s="62"/>
      <c r="BX25791" s="62"/>
      <c r="BY25791" s="62"/>
      <c r="BZ25791" s="62"/>
      <c r="CA25791" s="62"/>
      <c r="CB25791" s="62"/>
      <c r="CC25791" s="62"/>
      <c r="CD25791" s="62"/>
      <c r="CE25791" s="62"/>
      <c r="CF25791" s="62"/>
      <c r="CL25791" s="56" t="s">
        <v>24438</v>
      </c>
      <c r="CM25791" s="56" t="s">
        <v>214</v>
      </c>
      <c r="CN25791" s="56" t="s">
        <v>214</v>
      </c>
      <c r="CO25791" s="52"/>
      <c r="CP25791" s="52"/>
      <c r="CQ25791" s="52"/>
      <c r="CR25791" s="52"/>
      <c r="CS25791" s="52"/>
      <c r="CT25791" s="52"/>
      <c r="CU25791" s="33"/>
      <c r="CV25791" s="33"/>
    </row>
    <row r="25792" spans="74:100">
      <c r="BV25792" s="62"/>
      <c r="BW25792" s="62"/>
      <c r="BX25792" s="62"/>
      <c r="BY25792" s="62"/>
      <c r="BZ25792" s="62"/>
      <c r="CA25792" s="62"/>
      <c r="CB25792" s="62"/>
      <c r="CC25792" s="62"/>
      <c r="CD25792" s="62"/>
      <c r="CE25792" s="62"/>
      <c r="CF25792" s="62"/>
      <c r="CL25792" s="56" t="s">
        <v>24439</v>
      </c>
      <c r="CM25792" s="56" t="s">
        <v>214</v>
      </c>
      <c r="CN25792" s="56" t="s">
        <v>214</v>
      </c>
      <c r="CO25792" s="52"/>
      <c r="CP25792" s="52"/>
      <c r="CQ25792" s="52"/>
      <c r="CR25792" s="52"/>
      <c r="CS25792" s="52"/>
      <c r="CT25792" s="52"/>
      <c r="CU25792" s="33"/>
      <c r="CV25792" s="33"/>
    </row>
    <row r="25793" spans="74:100">
      <c r="BV25793" s="62"/>
      <c r="BW25793" s="62"/>
      <c r="BX25793" s="62"/>
      <c r="BY25793" s="62"/>
      <c r="BZ25793" s="62"/>
      <c r="CA25793" s="62"/>
      <c r="CB25793" s="62"/>
      <c r="CC25793" s="62"/>
      <c r="CD25793" s="62"/>
      <c r="CE25793" s="62"/>
      <c r="CF25793" s="62"/>
      <c r="CL25793" s="56" t="s">
        <v>14494</v>
      </c>
      <c r="CM25793" s="56" t="s">
        <v>214</v>
      </c>
      <c r="CN25793" s="56" t="s">
        <v>214</v>
      </c>
      <c r="CO25793" s="52"/>
      <c r="CP25793" s="52"/>
      <c r="CQ25793" s="52"/>
      <c r="CR25793" s="52"/>
      <c r="CS25793" s="52"/>
      <c r="CT25793" s="52"/>
      <c r="CU25793" s="33"/>
      <c r="CV25793" s="33"/>
    </row>
    <row r="25794" spans="74:100">
      <c r="BV25794" s="62"/>
      <c r="BW25794" s="62"/>
      <c r="BX25794" s="62"/>
      <c r="BY25794" s="62"/>
      <c r="BZ25794" s="62"/>
      <c r="CA25794" s="62"/>
      <c r="CB25794" s="62"/>
      <c r="CC25794" s="62"/>
      <c r="CD25794" s="62"/>
      <c r="CE25794" s="62"/>
      <c r="CF25794" s="62"/>
      <c r="CL25794" s="56" t="s">
        <v>14498</v>
      </c>
      <c r="CM25794" s="56" t="s">
        <v>216</v>
      </c>
      <c r="CN25794" s="56" t="s">
        <v>216</v>
      </c>
      <c r="CO25794" s="52"/>
      <c r="CP25794" s="52"/>
      <c r="CQ25794" s="52"/>
      <c r="CR25794" s="52"/>
      <c r="CS25794" s="52"/>
      <c r="CT25794" s="52"/>
      <c r="CU25794" s="33"/>
      <c r="CV25794" s="33"/>
    </row>
    <row r="25795" spans="74:100">
      <c r="BV25795" s="62"/>
      <c r="BW25795" s="62"/>
      <c r="BX25795" s="62"/>
      <c r="BY25795" s="62"/>
      <c r="BZ25795" s="62"/>
      <c r="CA25795" s="62"/>
      <c r="CB25795" s="62"/>
      <c r="CC25795" s="62"/>
      <c r="CD25795" s="62"/>
      <c r="CE25795" s="62"/>
      <c r="CF25795" s="62"/>
      <c r="CL25795" s="56" t="s">
        <v>14499</v>
      </c>
      <c r="CM25795" s="56" t="s">
        <v>216</v>
      </c>
      <c r="CN25795" s="56" t="s">
        <v>216</v>
      </c>
      <c r="CO25795" s="52"/>
      <c r="CP25795" s="52"/>
      <c r="CQ25795" s="52"/>
      <c r="CR25795" s="52"/>
      <c r="CS25795" s="52"/>
      <c r="CT25795" s="52"/>
      <c r="CU25795" s="33"/>
      <c r="CV25795" s="33"/>
    </row>
    <row r="25796" spans="74:100">
      <c r="BV25796" s="62"/>
      <c r="BW25796" s="62"/>
      <c r="BX25796" s="62"/>
      <c r="BY25796" s="62"/>
      <c r="BZ25796" s="62"/>
      <c r="CA25796" s="62"/>
      <c r="CB25796" s="62"/>
      <c r="CC25796" s="62"/>
      <c r="CD25796" s="62"/>
      <c r="CE25796" s="62"/>
      <c r="CF25796" s="62"/>
      <c r="CL25796" s="56" t="s">
        <v>14500</v>
      </c>
      <c r="CM25796" s="56" t="s">
        <v>216</v>
      </c>
      <c r="CN25796" s="56" t="s">
        <v>216</v>
      </c>
      <c r="CO25796" s="52"/>
      <c r="CP25796" s="52"/>
      <c r="CQ25796" s="52"/>
      <c r="CR25796" s="52"/>
      <c r="CS25796" s="52"/>
      <c r="CT25796" s="52"/>
      <c r="CU25796" s="33"/>
      <c r="CV25796" s="33"/>
    </row>
    <row r="25797" spans="74:100">
      <c r="BV25797" s="62"/>
      <c r="BW25797" s="62"/>
      <c r="BX25797" s="62"/>
      <c r="BY25797" s="62"/>
      <c r="BZ25797" s="62"/>
      <c r="CA25797" s="62"/>
      <c r="CB25797" s="62"/>
      <c r="CC25797" s="62"/>
      <c r="CD25797" s="62"/>
      <c r="CE25797" s="62"/>
      <c r="CF25797" s="62"/>
      <c r="CL25797" s="56" t="s">
        <v>14506</v>
      </c>
      <c r="CM25797" s="56" t="s">
        <v>216</v>
      </c>
      <c r="CN25797" s="56" t="s">
        <v>216</v>
      </c>
      <c r="CO25797" s="52"/>
      <c r="CP25797" s="52"/>
      <c r="CQ25797" s="52"/>
      <c r="CR25797" s="52"/>
      <c r="CS25797" s="52"/>
      <c r="CT25797" s="52"/>
      <c r="CU25797" s="33"/>
      <c r="CV25797" s="33"/>
    </row>
    <row r="25798" spans="74:100">
      <c r="BV25798" s="62"/>
      <c r="BW25798" s="62"/>
      <c r="BX25798" s="62"/>
      <c r="BY25798" s="62"/>
      <c r="BZ25798" s="62"/>
      <c r="CA25798" s="62"/>
      <c r="CB25798" s="62"/>
      <c r="CC25798" s="62"/>
      <c r="CD25798" s="62"/>
      <c r="CE25798" s="62"/>
      <c r="CF25798" s="62"/>
      <c r="CL25798" s="56" t="s">
        <v>14501</v>
      </c>
      <c r="CM25798" s="56" t="s">
        <v>216</v>
      </c>
      <c r="CN25798" s="56" t="s">
        <v>216</v>
      </c>
      <c r="CO25798" s="52"/>
      <c r="CP25798" s="52"/>
      <c r="CQ25798" s="52"/>
      <c r="CR25798" s="52"/>
      <c r="CS25798" s="52"/>
      <c r="CT25798" s="52"/>
      <c r="CU25798" s="33"/>
      <c r="CV25798" s="33"/>
    </row>
    <row r="25799" spans="74:100">
      <c r="BV25799" s="62"/>
      <c r="BW25799" s="62"/>
      <c r="BX25799" s="62"/>
      <c r="BY25799" s="62"/>
      <c r="BZ25799" s="62"/>
      <c r="CA25799" s="62"/>
      <c r="CB25799" s="62"/>
      <c r="CC25799" s="62"/>
      <c r="CD25799" s="62"/>
      <c r="CE25799" s="62"/>
      <c r="CF25799" s="62"/>
      <c r="CL25799" s="56" t="s">
        <v>14495</v>
      </c>
      <c r="CM25799" s="56" t="s">
        <v>214</v>
      </c>
      <c r="CN25799" s="56" t="s">
        <v>214</v>
      </c>
      <c r="CO25799" s="52"/>
      <c r="CP25799" s="52"/>
      <c r="CQ25799" s="52"/>
      <c r="CR25799" s="52"/>
      <c r="CS25799" s="52"/>
      <c r="CT25799" s="52"/>
      <c r="CU25799" s="33"/>
      <c r="CV25799" s="33"/>
    </row>
    <row r="25800" spans="74:100">
      <c r="BV25800" s="62"/>
      <c r="BW25800" s="62"/>
      <c r="BX25800" s="62"/>
      <c r="BY25800" s="62"/>
      <c r="BZ25800" s="62"/>
      <c r="CA25800" s="62"/>
      <c r="CB25800" s="62"/>
      <c r="CC25800" s="62"/>
      <c r="CD25800" s="62"/>
      <c r="CE25800" s="62"/>
      <c r="CF25800" s="62"/>
      <c r="CL25800" s="56" t="s">
        <v>14509</v>
      </c>
      <c r="CM25800" s="56" t="s">
        <v>215</v>
      </c>
      <c r="CN25800" s="56" t="s">
        <v>215</v>
      </c>
      <c r="CO25800" s="52"/>
      <c r="CP25800" s="52"/>
      <c r="CQ25800" s="52"/>
      <c r="CR25800" s="52"/>
      <c r="CS25800" s="52"/>
      <c r="CT25800" s="52"/>
      <c r="CU25800" s="33"/>
      <c r="CV25800" s="33"/>
    </row>
    <row r="25801" spans="74:100">
      <c r="BV25801" s="62"/>
      <c r="BW25801" s="62"/>
      <c r="BX25801" s="62"/>
      <c r="BY25801" s="62"/>
      <c r="BZ25801" s="62"/>
      <c r="CA25801" s="62"/>
      <c r="CB25801" s="62"/>
      <c r="CC25801" s="62"/>
      <c r="CD25801" s="62"/>
      <c r="CE25801" s="62"/>
      <c r="CF25801" s="62"/>
      <c r="CL25801" s="56" t="s">
        <v>14487</v>
      </c>
      <c r="CM25801" s="56" t="s">
        <v>215</v>
      </c>
      <c r="CN25801" s="56" t="s">
        <v>215</v>
      </c>
      <c r="CO25801" s="52"/>
      <c r="CP25801" s="52"/>
      <c r="CQ25801" s="52"/>
      <c r="CR25801" s="52"/>
      <c r="CS25801" s="52"/>
      <c r="CT25801" s="52"/>
      <c r="CU25801" s="33"/>
      <c r="CV25801" s="33"/>
    </row>
    <row r="25802" spans="74:100">
      <c r="BV25802" s="62"/>
      <c r="BW25802" s="62"/>
      <c r="BX25802" s="62"/>
      <c r="BY25802" s="62"/>
      <c r="BZ25802" s="62"/>
      <c r="CA25802" s="62"/>
      <c r="CB25802" s="62"/>
      <c r="CC25802" s="62"/>
      <c r="CD25802" s="62"/>
      <c r="CE25802" s="62"/>
      <c r="CF25802" s="62"/>
      <c r="CL25802" s="56" t="s">
        <v>14502</v>
      </c>
      <c r="CM25802" s="56" t="s">
        <v>216</v>
      </c>
      <c r="CN25802" s="56" t="s">
        <v>216</v>
      </c>
      <c r="CO25802" s="52"/>
      <c r="CP25802" s="52"/>
      <c r="CQ25802" s="52"/>
      <c r="CR25802" s="52"/>
      <c r="CS25802" s="52"/>
      <c r="CT25802" s="52"/>
      <c r="CU25802" s="33"/>
      <c r="CV25802" s="33"/>
    </row>
    <row r="25803" spans="74:100">
      <c r="BV25803" s="62"/>
      <c r="BW25803" s="62"/>
      <c r="BX25803" s="62"/>
      <c r="BY25803" s="62"/>
      <c r="BZ25803" s="62"/>
      <c r="CA25803" s="62"/>
      <c r="CB25803" s="62"/>
      <c r="CC25803" s="62"/>
      <c r="CD25803" s="62"/>
      <c r="CE25803" s="62"/>
      <c r="CF25803" s="62"/>
      <c r="CL25803" s="56" t="s">
        <v>2337</v>
      </c>
      <c r="CM25803" s="56" t="s">
        <v>215</v>
      </c>
      <c r="CN25803" s="56" t="s">
        <v>215</v>
      </c>
      <c r="CO25803" s="52"/>
      <c r="CP25803" s="52"/>
      <c r="CQ25803" s="52"/>
      <c r="CR25803" s="52"/>
      <c r="CS25803" s="52"/>
      <c r="CT25803" s="52"/>
      <c r="CU25803" s="33"/>
      <c r="CV25803" s="33"/>
    </row>
    <row r="25804" spans="74:100">
      <c r="BV25804" s="62"/>
      <c r="BW25804" s="62"/>
      <c r="BX25804" s="62"/>
      <c r="BY25804" s="62"/>
      <c r="BZ25804" s="62"/>
      <c r="CA25804" s="62"/>
      <c r="CB25804" s="62"/>
      <c r="CC25804" s="62"/>
      <c r="CD25804" s="62"/>
      <c r="CE25804" s="62"/>
      <c r="CF25804" s="62"/>
      <c r="CL25804" s="56" t="s">
        <v>14488</v>
      </c>
      <c r="CM25804" s="56" t="s">
        <v>215</v>
      </c>
      <c r="CN25804" s="56" t="s">
        <v>215</v>
      </c>
      <c r="CO25804" s="52"/>
      <c r="CP25804" s="52"/>
      <c r="CQ25804" s="52"/>
      <c r="CR25804" s="52"/>
      <c r="CS25804" s="52"/>
      <c r="CT25804" s="52"/>
      <c r="CU25804" s="33"/>
      <c r="CV25804" s="33"/>
    </row>
    <row r="25805" spans="74:100">
      <c r="BV25805" s="62"/>
      <c r="BW25805" s="62"/>
      <c r="BX25805" s="62"/>
      <c r="BY25805" s="62"/>
      <c r="BZ25805" s="62"/>
      <c r="CA25805" s="62"/>
      <c r="CB25805" s="62"/>
      <c r="CC25805" s="62"/>
      <c r="CD25805" s="62"/>
      <c r="CE25805" s="62"/>
      <c r="CF25805" s="62"/>
      <c r="CL25805" s="56" t="s">
        <v>14496</v>
      </c>
      <c r="CM25805" s="56" t="s">
        <v>214</v>
      </c>
      <c r="CN25805" s="56" t="s">
        <v>214</v>
      </c>
      <c r="CO25805" s="52"/>
      <c r="CP25805" s="52"/>
      <c r="CQ25805" s="52"/>
      <c r="CR25805" s="52"/>
      <c r="CS25805" s="52"/>
      <c r="CT25805" s="52"/>
      <c r="CU25805" s="33"/>
      <c r="CV25805" s="33"/>
    </row>
    <row r="25806" spans="74:100">
      <c r="BV25806" s="62"/>
      <c r="BW25806" s="62"/>
      <c r="BX25806" s="62"/>
      <c r="BY25806" s="62"/>
      <c r="BZ25806" s="62"/>
      <c r="CA25806" s="62"/>
      <c r="CB25806" s="62"/>
      <c r="CC25806" s="62"/>
      <c r="CD25806" s="62"/>
      <c r="CE25806" s="62"/>
      <c r="CF25806" s="62"/>
      <c r="CL25806" s="56" t="s">
        <v>14489</v>
      </c>
      <c r="CM25806" s="56" t="s">
        <v>215</v>
      </c>
      <c r="CN25806" s="56" t="s">
        <v>215</v>
      </c>
      <c r="CO25806" s="52"/>
      <c r="CP25806" s="52"/>
      <c r="CQ25806" s="52"/>
      <c r="CR25806" s="52"/>
      <c r="CS25806" s="52"/>
      <c r="CT25806" s="52"/>
      <c r="CU25806" s="33"/>
      <c r="CV25806" s="33"/>
    </row>
    <row r="25807" spans="74:100">
      <c r="BV25807" s="62"/>
      <c r="BW25807" s="62"/>
      <c r="BX25807" s="62"/>
      <c r="BY25807" s="62"/>
      <c r="BZ25807" s="62"/>
      <c r="CA25807" s="62"/>
      <c r="CB25807" s="62"/>
      <c r="CC25807" s="62"/>
      <c r="CD25807" s="62"/>
      <c r="CE25807" s="62"/>
      <c r="CF25807" s="62"/>
      <c r="CL25807" s="35" t="s">
        <v>14490</v>
      </c>
      <c r="CM25807" s="35" t="s">
        <v>217</v>
      </c>
      <c r="CN25807" s="35" t="s">
        <v>217</v>
      </c>
      <c r="CO25807" s="52"/>
      <c r="CP25807" s="52"/>
      <c r="CQ25807" s="52"/>
      <c r="CR25807" s="52"/>
      <c r="CS25807" s="52"/>
      <c r="CT25807" s="52"/>
      <c r="CU25807" s="33"/>
      <c r="CV25807" s="33"/>
    </row>
    <row r="25808" spans="74:100">
      <c r="BV25808" s="62"/>
      <c r="BW25808" s="62"/>
      <c r="BX25808" s="62"/>
      <c r="BY25808" s="62"/>
      <c r="BZ25808" s="62"/>
      <c r="CA25808" s="62"/>
      <c r="CB25808" s="62"/>
      <c r="CC25808" s="62"/>
      <c r="CD25808" s="62"/>
      <c r="CE25808" s="62"/>
      <c r="CF25808" s="62"/>
      <c r="CL25808" s="56" t="s">
        <v>2338</v>
      </c>
      <c r="CM25808" s="56" t="s">
        <v>215</v>
      </c>
      <c r="CN25808" s="56" t="s">
        <v>215</v>
      </c>
      <c r="CO25808" s="52"/>
      <c r="CP25808" s="52"/>
      <c r="CQ25808" s="52"/>
      <c r="CR25808" s="52"/>
      <c r="CS25808" s="52"/>
      <c r="CT25808" s="52"/>
      <c r="CU25808" s="33"/>
      <c r="CV25808" s="33"/>
    </row>
    <row r="25809" spans="74:100">
      <c r="BV25809" s="62"/>
      <c r="BW25809" s="62"/>
      <c r="BX25809" s="62"/>
      <c r="BY25809" s="62"/>
      <c r="BZ25809" s="62"/>
      <c r="CA25809" s="62"/>
      <c r="CB25809" s="62"/>
      <c r="CC25809" s="62"/>
      <c r="CD25809" s="62"/>
      <c r="CE25809" s="62"/>
      <c r="CF25809" s="62"/>
      <c r="CL25809" s="56" t="s">
        <v>13310</v>
      </c>
      <c r="CM25809" s="56" t="s">
        <v>215</v>
      </c>
      <c r="CN25809" s="56" t="s">
        <v>215</v>
      </c>
      <c r="CO25809" s="52"/>
      <c r="CP25809" s="52"/>
      <c r="CQ25809" s="52"/>
      <c r="CR25809" s="52"/>
      <c r="CS25809" s="52"/>
      <c r="CT25809" s="52"/>
      <c r="CU25809" s="33"/>
      <c r="CV25809" s="33"/>
    </row>
    <row r="25810" spans="74:100">
      <c r="BV25810" s="62"/>
      <c r="BW25810" s="62"/>
      <c r="BX25810" s="62"/>
      <c r="BY25810" s="62"/>
      <c r="BZ25810" s="62"/>
      <c r="CA25810" s="62"/>
      <c r="CB25810" s="62"/>
      <c r="CC25810" s="62"/>
      <c r="CD25810" s="62"/>
      <c r="CE25810" s="62"/>
      <c r="CF25810" s="62"/>
      <c r="CL25810" s="56" t="s">
        <v>13311</v>
      </c>
      <c r="CM25810" s="56" t="s">
        <v>215</v>
      </c>
      <c r="CN25810" s="56" t="s">
        <v>215</v>
      </c>
      <c r="CO25810" s="52"/>
      <c r="CP25810" s="52"/>
      <c r="CQ25810" s="52"/>
      <c r="CR25810" s="52"/>
      <c r="CS25810" s="52"/>
      <c r="CT25810" s="52"/>
      <c r="CU25810" s="33"/>
      <c r="CV25810" s="33"/>
    </row>
    <row r="25811" spans="74:100">
      <c r="BV25811" s="62"/>
      <c r="BW25811" s="62"/>
      <c r="BX25811" s="62"/>
      <c r="BY25811" s="62"/>
      <c r="BZ25811" s="62"/>
      <c r="CA25811" s="62"/>
      <c r="CB25811" s="62"/>
      <c r="CC25811" s="62"/>
      <c r="CD25811" s="62"/>
      <c r="CE25811" s="62"/>
      <c r="CF25811" s="62"/>
      <c r="CL25811" s="56" t="s">
        <v>2339</v>
      </c>
      <c r="CM25811" s="56" t="s">
        <v>214</v>
      </c>
      <c r="CN25811" s="56" t="s">
        <v>214</v>
      </c>
      <c r="CO25811" s="52"/>
      <c r="CP25811" s="52"/>
      <c r="CQ25811" s="52"/>
      <c r="CR25811" s="52"/>
      <c r="CS25811" s="52"/>
      <c r="CT25811" s="52"/>
      <c r="CU25811" s="33"/>
      <c r="CV25811" s="33"/>
    </row>
    <row r="25812" spans="74:100">
      <c r="BV25812" s="62"/>
      <c r="BW25812" s="62"/>
      <c r="BX25812" s="62"/>
      <c r="BY25812" s="62"/>
      <c r="BZ25812" s="62"/>
      <c r="CA25812" s="62"/>
      <c r="CB25812" s="62"/>
      <c r="CC25812" s="62"/>
      <c r="CD25812" s="62"/>
      <c r="CE25812" s="62"/>
      <c r="CF25812" s="62"/>
      <c r="CL25812" s="56" t="s">
        <v>14497</v>
      </c>
      <c r="CM25812" s="56" t="s">
        <v>214</v>
      </c>
      <c r="CN25812" s="56" t="s">
        <v>214</v>
      </c>
      <c r="CO25812" s="52"/>
      <c r="CP25812" s="52"/>
      <c r="CQ25812" s="52"/>
      <c r="CR25812" s="52"/>
      <c r="CS25812" s="52"/>
      <c r="CT25812" s="52"/>
      <c r="CU25812" s="33"/>
      <c r="CV25812" s="33"/>
    </row>
    <row r="25813" spans="74:100">
      <c r="BV25813" s="62"/>
      <c r="BW25813" s="62"/>
      <c r="BX25813" s="62"/>
      <c r="BY25813" s="62"/>
      <c r="BZ25813" s="62"/>
      <c r="CA25813" s="62"/>
      <c r="CB25813" s="62"/>
      <c r="CC25813" s="62"/>
      <c r="CD25813" s="62"/>
      <c r="CE25813" s="62"/>
      <c r="CF25813" s="62"/>
      <c r="CL25813" s="56" t="s">
        <v>2340</v>
      </c>
      <c r="CM25813" s="56" t="s">
        <v>215</v>
      </c>
      <c r="CN25813" s="56" t="s">
        <v>215</v>
      </c>
      <c r="CO25813" s="52"/>
      <c r="CP25813" s="52"/>
      <c r="CQ25813" s="52"/>
      <c r="CR25813" s="52"/>
      <c r="CS25813" s="52"/>
      <c r="CT25813" s="52"/>
      <c r="CU25813" s="33"/>
      <c r="CV25813" s="33"/>
    </row>
    <row r="25814" spans="74:100">
      <c r="BV25814" s="62"/>
      <c r="BW25814" s="62"/>
      <c r="BX25814" s="62"/>
      <c r="BY25814" s="62"/>
      <c r="BZ25814" s="62"/>
      <c r="CA25814" s="62"/>
      <c r="CB25814" s="62"/>
      <c r="CC25814" s="62"/>
      <c r="CD25814" s="62"/>
      <c r="CE25814" s="62"/>
      <c r="CF25814" s="62"/>
      <c r="CL25814" s="56" t="s">
        <v>14503</v>
      </c>
      <c r="CM25814" s="56" t="s">
        <v>216</v>
      </c>
      <c r="CN25814" s="56" t="s">
        <v>216</v>
      </c>
      <c r="CO25814" s="52"/>
      <c r="CP25814" s="52"/>
      <c r="CQ25814" s="52"/>
      <c r="CR25814" s="52"/>
      <c r="CS25814" s="52"/>
      <c r="CT25814" s="52"/>
      <c r="CU25814" s="33"/>
      <c r="CV25814" s="33"/>
    </row>
    <row r="25815" spans="74:100">
      <c r="BV25815" s="62"/>
      <c r="BW25815" s="62"/>
      <c r="BX25815" s="62"/>
      <c r="BY25815" s="62"/>
      <c r="BZ25815" s="62"/>
      <c r="CA25815" s="62"/>
      <c r="CB25815" s="62"/>
      <c r="CC25815" s="62"/>
      <c r="CD25815" s="62"/>
      <c r="CE25815" s="62"/>
      <c r="CF25815" s="62"/>
      <c r="CL25815" s="56" t="s">
        <v>14504</v>
      </c>
      <c r="CM25815" s="56" t="s">
        <v>216</v>
      </c>
      <c r="CN25815" s="56" t="s">
        <v>216</v>
      </c>
      <c r="CO25815" s="52"/>
      <c r="CP25815" s="52"/>
      <c r="CQ25815" s="52"/>
      <c r="CR25815" s="52"/>
      <c r="CS25815" s="52"/>
      <c r="CT25815" s="52"/>
      <c r="CU25815" s="33"/>
      <c r="CV25815" s="33"/>
    </row>
    <row r="25816" spans="74:100">
      <c r="BV25816" s="62"/>
      <c r="BW25816" s="62"/>
      <c r="BX25816" s="62"/>
      <c r="BY25816" s="62"/>
      <c r="BZ25816" s="62"/>
      <c r="CA25816" s="62"/>
      <c r="CB25816" s="62"/>
      <c r="CC25816" s="62"/>
      <c r="CD25816" s="62"/>
      <c r="CE25816" s="62"/>
      <c r="CF25816" s="62"/>
      <c r="CL25816" s="56" t="s">
        <v>14505</v>
      </c>
      <c r="CM25816" s="56" t="s">
        <v>216</v>
      </c>
      <c r="CN25816" s="56" t="s">
        <v>216</v>
      </c>
      <c r="CO25816" s="52"/>
      <c r="CP25816" s="52"/>
      <c r="CQ25816" s="52"/>
      <c r="CR25816" s="52"/>
      <c r="CS25816" s="52"/>
      <c r="CT25816" s="52"/>
      <c r="CU25816" s="33"/>
      <c r="CV25816" s="33"/>
    </row>
    <row r="25817" spans="74:100">
      <c r="BV25817" s="62"/>
      <c r="BW25817" s="62"/>
      <c r="BX25817" s="62"/>
      <c r="BY25817" s="62"/>
      <c r="BZ25817" s="62"/>
      <c r="CA25817" s="62"/>
      <c r="CB25817" s="62"/>
      <c r="CC25817" s="62"/>
      <c r="CD25817" s="62"/>
      <c r="CE25817" s="62"/>
      <c r="CF25817" s="62"/>
      <c r="CL25817" s="35" t="s">
        <v>29936</v>
      </c>
      <c r="CM25817" s="35" t="s">
        <v>217</v>
      </c>
      <c r="CN25817" s="35" t="s">
        <v>217</v>
      </c>
      <c r="CO25817" s="52"/>
      <c r="CP25817" s="52"/>
      <c r="CQ25817" s="52"/>
      <c r="CR25817" s="52"/>
      <c r="CS25817" s="52"/>
      <c r="CT25817" s="52"/>
      <c r="CU25817" s="33"/>
      <c r="CV25817" s="33"/>
    </row>
    <row r="25818" spans="74:100">
      <c r="BV25818" s="62"/>
      <c r="BW25818" s="62"/>
      <c r="BX25818" s="62"/>
      <c r="BY25818" s="62"/>
      <c r="BZ25818" s="62"/>
      <c r="CA25818" s="62"/>
      <c r="CB25818" s="62"/>
      <c r="CC25818" s="62"/>
      <c r="CD25818" s="62"/>
      <c r="CE25818" s="62"/>
      <c r="CF25818" s="62"/>
      <c r="CL25818" s="35" t="s">
        <v>29937</v>
      </c>
      <c r="CM25818" s="35" t="s">
        <v>217</v>
      </c>
      <c r="CN25818" s="35" t="s">
        <v>217</v>
      </c>
      <c r="CO25818" s="52"/>
      <c r="CP25818" s="52"/>
      <c r="CQ25818" s="52"/>
      <c r="CR25818" s="52"/>
      <c r="CS25818" s="52"/>
      <c r="CT25818" s="52"/>
      <c r="CU25818" s="33"/>
      <c r="CV25818" s="33"/>
    </row>
    <row r="25819" spans="74:100">
      <c r="BV25819" s="62"/>
      <c r="BW25819" s="62"/>
      <c r="BX25819" s="62"/>
      <c r="BY25819" s="62"/>
      <c r="BZ25819" s="62"/>
      <c r="CA25819" s="62"/>
      <c r="CB25819" s="62"/>
      <c r="CC25819" s="62"/>
      <c r="CD25819" s="62"/>
      <c r="CE25819" s="62"/>
      <c r="CF25819" s="62"/>
      <c r="CL25819" s="56" t="s">
        <v>16047</v>
      </c>
      <c r="CM25819" s="56" t="s">
        <v>215</v>
      </c>
      <c r="CN25819" s="56" t="s">
        <v>215</v>
      </c>
      <c r="CO25819" s="52"/>
      <c r="CP25819" s="52"/>
      <c r="CQ25819" s="52"/>
      <c r="CR25819" s="52"/>
      <c r="CS25819" s="52"/>
      <c r="CT25819" s="52"/>
      <c r="CU25819" s="33"/>
      <c r="CV25819" s="33"/>
    </row>
    <row r="25820" spans="74:100">
      <c r="BV25820" s="62"/>
      <c r="BW25820" s="62"/>
      <c r="BX25820" s="62"/>
      <c r="BY25820" s="62"/>
      <c r="BZ25820" s="62"/>
      <c r="CA25820" s="62"/>
      <c r="CB25820" s="62"/>
      <c r="CC25820" s="62"/>
      <c r="CD25820" s="62"/>
      <c r="CE25820" s="62"/>
      <c r="CF25820" s="62"/>
      <c r="CL25820" s="56" t="s">
        <v>16051</v>
      </c>
      <c r="CM25820" s="56" t="s">
        <v>216</v>
      </c>
      <c r="CN25820" s="56" t="s">
        <v>216</v>
      </c>
      <c r="CO25820" s="52"/>
      <c r="CP25820" s="52"/>
      <c r="CQ25820" s="52"/>
      <c r="CR25820" s="52"/>
      <c r="CS25820" s="52"/>
      <c r="CT25820" s="52"/>
      <c r="CU25820" s="33"/>
      <c r="CV25820" s="33"/>
    </row>
    <row r="25821" spans="74:100">
      <c r="BV25821" s="62"/>
      <c r="BW25821" s="62"/>
      <c r="BX25821" s="62"/>
      <c r="BY25821" s="62"/>
      <c r="BZ25821" s="62"/>
      <c r="CA25821" s="62"/>
      <c r="CB25821" s="62"/>
      <c r="CC25821" s="62"/>
      <c r="CD25821" s="62"/>
      <c r="CE25821" s="62"/>
      <c r="CF25821" s="62"/>
      <c r="CL25821" s="56" t="s">
        <v>13672</v>
      </c>
      <c r="CM25821" s="56" t="s">
        <v>214</v>
      </c>
      <c r="CN25821" s="56" t="s">
        <v>214</v>
      </c>
      <c r="CO25821" s="52"/>
      <c r="CP25821" s="52"/>
      <c r="CQ25821" s="52"/>
      <c r="CR25821" s="52"/>
      <c r="CS25821" s="52"/>
      <c r="CT25821" s="52"/>
      <c r="CU25821" s="33"/>
      <c r="CV25821" s="33"/>
    </row>
    <row r="25822" spans="74:100">
      <c r="BV25822" s="62"/>
      <c r="BW25822" s="62"/>
      <c r="BX25822" s="62"/>
      <c r="BY25822" s="62"/>
      <c r="BZ25822" s="62"/>
      <c r="CA25822" s="62"/>
      <c r="CB25822" s="62"/>
      <c r="CC25822" s="62"/>
      <c r="CD25822" s="62"/>
      <c r="CE25822" s="62"/>
      <c r="CF25822" s="62"/>
      <c r="CL25822" s="56" t="s">
        <v>13662</v>
      </c>
      <c r="CM25822" s="56" t="s">
        <v>214</v>
      </c>
      <c r="CN25822" s="56" t="s">
        <v>214</v>
      </c>
      <c r="CO25822" s="52"/>
      <c r="CP25822" s="52"/>
      <c r="CQ25822" s="52"/>
      <c r="CR25822" s="52"/>
      <c r="CS25822" s="52"/>
      <c r="CT25822" s="52"/>
      <c r="CU25822" s="33"/>
      <c r="CV25822" s="33"/>
    </row>
    <row r="25823" spans="74:100">
      <c r="BV25823" s="62"/>
      <c r="BW25823" s="62"/>
      <c r="BX25823" s="62"/>
      <c r="BY25823" s="62"/>
      <c r="BZ25823" s="62"/>
      <c r="CA25823" s="62"/>
      <c r="CB25823" s="62"/>
      <c r="CC25823" s="62"/>
      <c r="CD25823" s="62"/>
      <c r="CE25823" s="62"/>
      <c r="CF25823" s="62"/>
      <c r="CL25823" s="56" t="s">
        <v>13673</v>
      </c>
      <c r="CM25823" s="56" t="s">
        <v>214</v>
      </c>
      <c r="CN25823" s="56" t="s">
        <v>214</v>
      </c>
      <c r="CO25823" s="52"/>
      <c r="CP25823" s="52"/>
      <c r="CQ25823" s="52"/>
      <c r="CR25823" s="52"/>
      <c r="CS25823" s="52"/>
      <c r="CT25823" s="52"/>
      <c r="CU25823" s="33"/>
      <c r="CV25823" s="33"/>
    </row>
    <row r="25824" spans="74:100">
      <c r="BV25824" s="62"/>
      <c r="BW25824" s="62"/>
      <c r="BX25824" s="62"/>
      <c r="BY25824" s="62"/>
      <c r="BZ25824" s="62"/>
      <c r="CA25824" s="62"/>
      <c r="CB25824" s="62"/>
      <c r="CC25824" s="62"/>
      <c r="CD25824" s="62"/>
      <c r="CE25824" s="62"/>
      <c r="CF25824" s="62"/>
      <c r="CL25824" s="56" t="s">
        <v>13667</v>
      </c>
      <c r="CM25824" s="56" t="s">
        <v>215</v>
      </c>
      <c r="CN25824" s="56" t="s">
        <v>215</v>
      </c>
      <c r="CO25824" s="52"/>
      <c r="CP25824" s="52"/>
      <c r="CQ25824" s="52"/>
      <c r="CR25824" s="52"/>
      <c r="CS25824" s="52"/>
      <c r="CT25824" s="52"/>
      <c r="CU25824" s="33"/>
      <c r="CV25824" s="33"/>
    </row>
    <row r="25825" spans="74:100">
      <c r="BV25825" s="62"/>
      <c r="BW25825" s="62"/>
      <c r="BX25825" s="62"/>
      <c r="BY25825" s="62"/>
      <c r="BZ25825" s="62"/>
      <c r="CA25825" s="62"/>
      <c r="CB25825" s="62"/>
      <c r="CC25825" s="62"/>
      <c r="CD25825" s="62"/>
      <c r="CE25825" s="62"/>
      <c r="CF25825" s="62"/>
      <c r="CL25825" s="35" t="s">
        <v>16049</v>
      </c>
      <c r="CM25825" s="35" t="s">
        <v>217</v>
      </c>
      <c r="CN25825" s="35" t="s">
        <v>217</v>
      </c>
      <c r="CO25825" s="52"/>
      <c r="CP25825" s="52"/>
      <c r="CQ25825" s="52"/>
      <c r="CR25825" s="52"/>
      <c r="CS25825" s="52"/>
      <c r="CT25825" s="52"/>
      <c r="CU25825" s="33"/>
      <c r="CV25825" s="33"/>
    </row>
    <row r="25826" spans="74:100">
      <c r="BV25826" s="62"/>
      <c r="BW25826" s="62"/>
      <c r="BX25826" s="62"/>
      <c r="BY25826" s="62"/>
      <c r="BZ25826" s="62"/>
      <c r="CA25826" s="62"/>
      <c r="CB25826" s="62"/>
      <c r="CC25826" s="62"/>
      <c r="CD25826" s="62"/>
      <c r="CE25826" s="62"/>
      <c r="CF25826" s="62"/>
      <c r="CL25826" s="35" t="s">
        <v>12574</v>
      </c>
      <c r="CM25826" s="35" t="s">
        <v>217</v>
      </c>
      <c r="CN25826" s="35" t="s">
        <v>217</v>
      </c>
      <c r="CO25826" s="52"/>
      <c r="CP25826" s="52"/>
      <c r="CQ25826" s="52"/>
      <c r="CR25826" s="52"/>
      <c r="CS25826" s="52"/>
      <c r="CT25826" s="52"/>
      <c r="CU25826" s="33"/>
      <c r="CV25826" s="33"/>
    </row>
    <row r="25827" spans="74:100">
      <c r="BV25827" s="62"/>
      <c r="BW25827" s="62"/>
      <c r="BX25827" s="62"/>
      <c r="BY25827" s="62"/>
      <c r="BZ25827" s="62"/>
      <c r="CA25827" s="62"/>
      <c r="CB25827" s="62"/>
      <c r="CC25827" s="62"/>
      <c r="CD25827" s="62"/>
      <c r="CE25827" s="62"/>
      <c r="CF25827" s="62"/>
      <c r="CL25827" s="35" t="s">
        <v>12575</v>
      </c>
      <c r="CM25827" s="35" t="s">
        <v>217</v>
      </c>
      <c r="CN25827" s="35" t="s">
        <v>217</v>
      </c>
      <c r="CO25827" s="52"/>
      <c r="CP25827" s="52"/>
      <c r="CQ25827" s="52"/>
      <c r="CR25827" s="52"/>
      <c r="CS25827" s="52"/>
      <c r="CT25827" s="52"/>
      <c r="CU25827" s="33"/>
      <c r="CV25827" s="33"/>
    </row>
    <row r="25828" spans="74:100">
      <c r="BV25828" s="62"/>
      <c r="BW25828" s="62"/>
      <c r="BX25828" s="62"/>
      <c r="BY25828" s="62"/>
      <c r="BZ25828" s="62"/>
      <c r="CA25828" s="62"/>
      <c r="CB25828" s="62"/>
      <c r="CC25828" s="62"/>
      <c r="CD25828" s="62"/>
      <c r="CE25828" s="62"/>
      <c r="CF25828" s="62"/>
      <c r="CL25828" s="35" t="s">
        <v>12576</v>
      </c>
      <c r="CM25828" s="35" t="s">
        <v>217</v>
      </c>
      <c r="CN25828" s="35" t="s">
        <v>217</v>
      </c>
      <c r="CO25828" s="52"/>
      <c r="CP25828" s="52"/>
      <c r="CQ25828" s="52"/>
      <c r="CR25828" s="52"/>
      <c r="CS25828" s="52"/>
      <c r="CT25828" s="52"/>
      <c r="CU25828" s="33"/>
      <c r="CV25828" s="33"/>
    </row>
    <row r="25829" spans="74:100">
      <c r="BV25829" s="62"/>
      <c r="BW25829" s="62"/>
      <c r="BX25829" s="62"/>
      <c r="BY25829" s="62"/>
      <c r="BZ25829" s="62"/>
      <c r="CA25829" s="62"/>
      <c r="CB25829" s="62"/>
      <c r="CC25829" s="62"/>
      <c r="CD25829" s="62"/>
      <c r="CE25829" s="62"/>
      <c r="CF25829" s="62"/>
      <c r="CL25829" s="35" t="s">
        <v>12577</v>
      </c>
      <c r="CM25829" s="35" t="s">
        <v>217</v>
      </c>
      <c r="CN25829" s="35" t="s">
        <v>217</v>
      </c>
      <c r="CO25829" s="52"/>
      <c r="CP25829" s="52"/>
      <c r="CQ25829" s="52"/>
      <c r="CR25829" s="52"/>
      <c r="CS25829" s="52"/>
      <c r="CT25829" s="52"/>
      <c r="CU25829" s="33"/>
      <c r="CV25829" s="33"/>
    </row>
    <row r="25830" spans="74:100">
      <c r="BV25830" s="62"/>
      <c r="BW25830" s="62"/>
      <c r="BX25830" s="62"/>
      <c r="BY25830" s="62"/>
      <c r="BZ25830" s="62"/>
      <c r="CA25830" s="62"/>
      <c r="CB25830" s="62"/>
      <c r="CC25830" s="62"/>
      <c r="CD25830" s="62"/>
      <c r="CE25830" s="62"/>
      <c r="CF25830" s="62"/>
      <c r="CL25830" s="35" t="s">
        <v>12578</v>
      </c>
      <c r="CM25830" s="35" t="s">
        <v>217</v>
      </c>
      <c r="CN25830" s="35" t="s">
        <v>217</v>
      </c>
      <c r="CO25830" s="52"/>
      <c r="CP25830" s="52"/>
      <c r="CQ25830" s="52"/>
      <c r="CR25830" s="52"/>
      <c r="CS25830" s="52"/>
      <c r="CT25830" s="52"/>
      <c r="CU25830" s="33"/>
      <c r="CV25830" s="33"/>
    </row>
    <row r="25831" spans="74:100">
      <c r="BV25831" s="62"/>
      <c r="BW25831" s="62"/>
      <c r="BX25831" s="62"/>
      <c r="BY25831" s="62"/>
      <c r="BZ25831" s="62"/>
      <c r="CA25831" s="62"/>
      <c r="CB25831" s="62"/>
      <c r="CC25831" s="62"/>
      <c r="CD25831" s="62"/>
      <c r="CE25831" s="62"/>
      <c r="CF25831" s="62"/>
      <c r="CL25831" s="35" t="s">
        <v>9704</v>
      </c>
      <c r="CM25831" s="35" t="s">
        <v>217</v>
      </c>
      <c r="CN25831" s="35" t="s">
        <v>217</v>
      </c>
      <c r="CO25831" s="52"/>
      <c r="CP25831" s="52"/>
      <c r="CQ25831" s="52"/>
      <c r="CR25831" s="52"/>
      <c r="CS25831" s="52"/>
      <c r="CT25831" s="52"/>
      <c r="CU25831" s="33"/>
      <c r="CV25831" s="33"/>
    </row>
    <row r="25832" spans="74:100">
      <c r="BV25832" s="62"/>
      <c r="BW25832" s="62"/>
      <c r="BX25832" s="62"/>
      <c r="BY25832" s="62"/>
      <c r="BZ25832" s="62"/>
      <c r="CA25832" s="62"/>
      <c r="CB25832" s="62"/>
      <c r="CC25832" s="62"/>
      <c r="CD25832" s="62"/>
      <c r="CE25832" s="62"/>
      <c r="CF25832" s="62"/>
      <c r="CL25832" s="56" t="s">
        <v>16052</v>
      </c>
      <c r="CM25832" s="56" t="s">
        <v>216</v>
      </c>
      <c r="CN25832" s="56" t="s">
        <v>216</v>
      </c>
      <c r="CO25832" s="52"/>
      <c r="CP25832" s="52"/>
      <c r="CQ25832" s="52"/>
      <c r="CR25832" s="52"/>
      <c r="CS25832" s="52"/>
      <c r="CT25832" s="52"/>
      <c r="CU25832" s="33"/>
      <c r="CV25832" s="33"/>
    </row>
    <row r="25833" spans="74:100">
      <c r="BV25833" s="62"/>
      <c r="BW25833" s="62"/>
      <c r="BX25833" s="62"/>
      <c r="BY25833" s="62"/>
      <c r="BZ25833" s="62"/>
      <c r="CA25833" s="62"/>
      <c r="CB25833" s="62"/>
      <c r="CC25833" s="62"/>
      <c r="CD25833" s="62"/>
      <c r="CE25833" s="62"/>
      <c r="CF25833" s="62"/>
      <c r="CL25833" s="56" t="s">
        <v>16053</v>
      </c>
      <c r="CM25833" s="56" t="s">
        <v>216</v>
      </c>
      <c r="CN25833" s="56" t="s">
        <v>216</v>
      </c>
      <c r="CO25833" s="52"/>
      <c r="CP25833" s="52"/>
      <c r="CQ25833" s="52"/>
      <c r="CR25833" s="52"/>
      <c r="CS25833" s="52"/>
      <c r="CT25833" s="52"/>
      <c r="CU25833" s="33"/>
      <c r="CV25833" s="33"/>
    </row>
    <row r="25834" spans="74:100">
      <c r="BV25834" s="62"/>
      <c r="BW25834" s="62"/>
      <c r="BX25834" s="62"/>
      <c r="BY25834" s="62"/>
      <c r="BZ25834" s="62"/>
      <c r="CA25834" s="62"/>
      <c r="CB25834" s="62"/>
      <c r="CC25834" s="62"/>
      <c r="CD25834" s="62"/>
      <c r="CE25834" s="62"/>
      <c r="CF25834" s="62"/>
      <c r="CL25834" s="56" t="s">
        <v>13663</v>
      </c>
      <c r="CM25834" s="56" t="s">
        <v>214</v>
      </c>
      <c r="CN25834" s="56" t="s">
        <v>214</v>
      </c>
      <c r="CO25834" s="52"/>
      <c r="CP25834" s="52"/>
      <c r="CQ25834" s="52"/>
      <c r="CR25834" s="52"/>
      <c r="CS25834" s="52"/>
      <c r="CT25834" s="52"/>
      <c r="CU25834" s="33"/>
      <c r="CV25834" s="33"/>
    </row>
    <row r="25835" spans="74:100">
      <c r="BV25835" s="62"/>
      <c r="BW25835" s="62"/>
      <c r="BX25835" s="62"/>
      <c r="BY25835" s="62"/>
      <c r="BZ25835" s="62"/>
      <c r="CA25835" s="62"/>
      <c r="CB25835" s="62"/>
      <c r="CC25835" s="62"/>
      <c r="CD25835" s="62"/>
      <c r="CE25835" s="62"/>
      <c r="CF25835" s="62"/>
      <c r="CL25835" s="35" t="s">
        <v>12579</v>
      </c>
      <c r="CM25835" s="35" t="s">
        <v>217</v>
      </c>
      <c r="CN25835" s="35" t="s">
        <v>217</v>
      </c>
      <c r="CO25835" s="52"/>
      <c r="CP25835" s="52"/>
      <c r="CQ25835" s="52"/>
      <c r="CR25835" s="52"/>
      <c r="CS25835" s="52"/>
      <c r="CT25835" s="52"/>
      <c r="CU25835" s="33"/>
      <c r="CV25835" s="33"/>
    </row>
    <row r="25836" spans="74:100">
      <c r="BV25836" s="62"/>
      <c r="BW25836" s="62"/>
      <c r="BX25836" s="62"/>
      <c r="BY25836" s="62"/>
      <c r="BZ25836" s="62"/>
      <c r="CA25836" s="62"/>
      <c r="CB25836" s="62"/>
      <c r="CC25836" s="62"/>
      <c r="CD25836" s="62"/>
      <c r="CE25836" s="62"/>
      <c r="CF25836" s="62"/>
      <c r="CL25836" s="35" t="s">
        <v>12580</v>
      </c>
      <c r="CM25836" s="35" t="s">
        <v>217</v>
      </c>
      <c r="CN25836" s="35" t="s">
        <v>217</v>
      </c>
      <c r="CO25836" s="52"/>
      <c r="CP25836" s="52"/>
      <c r="CQ25836" s="52"/>
      <c r="CR25836" s="52"/>
      <c r="CS25836" s="52"/>
      <c r="CT25836" s="52"/>
      <c r="CU25836" s="33"/>
      <c r="CV25836" s="33"/>
    </row>
    <row r="25837" spans="74:100">
      <c r="BV25837" s="62"/>
      <c r="BW25837" s="62"/>
      <c r="BX25837" s="62"/>
      <c r="BY25837" s="62"/>
      <c r="BZ25837" s="62"/>
      <c r="CA25837" s="62"/>
      <c r="CB25837" s="62"/>
      <c r="CC25837" s="62"/>
      <c r="CD25837" s="62"/>
      <c r="CE25837" s="62"/>
      <c r="CF25837" s="62"/>
      <c r="CL25837" s="35" t="s">
        <v>29938</v>
      </c>
      <c r="CM25837" s="35" t="s">
        <v>217</v>
      </c>
      <c r="CN25837" s="35" t="s">
        <v>217</v>
      </c>
      <c r="CO25837" s="52"/>
      <c r="CP25837" s="52"/>
      <c r="CQ25837" s="52"/>
      <c r="CR25837" s="52"/>
      <c r="CS25837" s="52"/>
      <c r="CT25837" s="52"/>
      <c r="CU25837" s="33"/>
      <c r="CV25837" s="33"/>
    </row>
    <row r="25838" spans="74:100">
      <c r="BV25838" s="62"/>
      <c r="BW25838" s="62"/>
      <c r="BX25838" s="62"/>
      <c r="BY25838" s="62"/>
      <c r="BZ25838" s="62"/>
      <c r="CA25838" s="62"/>
      <c r="CB25838" s="62"/>
      <c r="CC25838" s="62"/>
      <c r="CD25838" s="62"/>
      <c r="CE25838" s="62"/>
      <c r="CF25838" s="62"/>
      <c r="CL25838" s="56" t="s">
        <v>13668</v>
      </c>
      <c r="CM25838" s="56" t="s">
        <v>215</v>
      </c>
      <c r="CN25838" s="56" t="s">
        <v>215</v>
      </c>
      <c r="CO25838" s="52"/>
      <c r="CP25838" s="52"/>
      <c r="CQ25838" s="52"/>
      <c r="CR25838" s="52"/>
      <c r="CS25838" s="52"/>
      <c r="CT25838" s="52"/>
      <c r="CU25838" s="33"/>
      <c r="CV25838" s="33"/>
    </row>
    <row r="25839" spans="74:100">
      <c r="BV25839" s="62"/>
      <c r="BW25839" s="62"/>
      <c r="BX25839" s="62"/>
      <c r="BY25839" s="62"/>
      <c r="BZ25839" s="62"/>
      <c r="CA25839" s="62"/>
      <c r="CB25839" s="62"/>
      <c r="CC25839" s="62"/>
      <c r="CD25839" s="62"/>
      <c r="CE25839" s="62"/>
      <c r="CF25839" s="62"/>
      <c r="CL25839" s="56" t="s">
        <v>16048</v>
      </c>
      <c r="CM25839" s="56" t="s">
        <v>215</v>
      </c>
      <c r="CN25839" s="56" t="s">
        <v>215</v>
      </c>
      <c r="CO25839" s="52"/>
      <c r="CP25839" s="52"/>
      <c r="CQ25839" s="52"/>
      <c r="CR25839" s="52"/>
      <c r="CS25839" s="52"/>
      <c r="CT25839" s="52"/>
      <c r="CU25839" s="33"/>
      <c r="CV25839" s="33"/>
    </row>
    <row r="25840" spans="74:100">
      <c r="BV25840" s="62"/>
      <c r="BW25840" s="62"/>
      <c r="BX25840" s="62"/>
      <c r="BY25840" s="62"/>
      <c r="BZ25840" s="62"/>
      <c r="CA25840" s="62"/>
      <c r="CB25840" s="62"/>
      <c r="CC25840" s="62"/>
      <c r="CD25840" s="62"/>
      <c r="CE25840" s="62"/>
      <c r="CF25840" s="62"/>
      <c r="CL25840" s="35" t="s">
        <v>16055</v>
      </c>
      <c r="CM25840" s="35" t="s">
        <v>217</v>
      </c>
      <c r="CN25840" s="35" t="s">
        <v>217</v>
      </c>
      <c r="CO25840" s="52"/>
      <c r="CP25840" s="52"/>
      <c r="CQ25840" s="52"/>
      <c r="CR25840" s="52"/>
      <c r="CS25840" s="52"/>
      <c r="CT25840" s="52"/>
      <c r="CU25840" s="33"/>
      <c r="CV25840" s="33"/>
    </row>
    <row r="25841" spans="74:100">
      <c r="BV25841" s="62"/>
      <c r="BW25841" s="62"/>
      <c r="BX25841" s="62"/>
      <c r="BY25841" s="62"/>
      <c r="BZ25841" s="62"/>
      <c r="CA25841" s="62"/>
      <c r="CB25841" s="62"/>
      <c r="CC25841" s="62"/>
      <c r="CD25841" s="62"/>
      <c r="CE25841" s="62"/>
      <c r="CF25841" s="62"/>
      <c r="CL25841" s="35" t="s">
        <v>12582</v>
      </c>
      <c r="CM25841" s="35" t="s">
        <v>217</v>
      </c>
      <c r="CN25841" s="35" t="s">
        <v>217</v>
      </c>
      <c r="CO25841" s="52"/>
      <c r="CP25841" s="52"/>
      <c r="CQ25841" s="52"/>
      <c r="CR25841" s="52"/>
      <c r="CS25841" s="52"/>
      <c r="CT25841" s="52"/>
      <c r="CU25841" s="33"/>
      <c r="CV25841" s="33"/>
    </row>
    <row r="25842" spans="74:100">
      <c r="BV25842" s="62"/>
      <c r="BW25842" s="62"/>
      <c r="BX25842" s="62"/>
      <c r="BY25842" s="62"/>
      <c r="BZ25842" s="62"/>
      <c r="CA25842" s="62"/>
      <c r="CB25842" s="62"/>
      <c r="CC25842" s="62"/>
      <c r="CD25842" s="62"/>
      <c r="CE25842" s="62"/>
      <c r="CF25842" s="62"/>
      <c r="CL25842" s="35" t="s">
        <v>12589</v>
      </c>
      <c r="CM25842" s="35" t="s">
        <v>217</v>
      </c>
      <c r="CN25842" s="35" t="s">
        <v>217</v>
      </c>
      <c r="CO25842" s="52"/>
      <c r="CP25842" s="52"/>
      <c r="CQ25842" s="52"/>
      <c r="CR25842" s="52"/>
      <c r="CS25842" s="52"/>
      <c r="CT25842" s="52"/>
      <c r="CU25842" s="33"/>
      <c r="CV25842" s="33"/>
    </row>
    <row r="25843" spans="74:100">
      <c r="BV25843" s="62"/>
      <c r="BW25843" s="62"/>
      <c r="BX25843" s="62"/>
      <c r="BY25843" s="62"/>
      <c r="BZ25843" s="62"/>
      <c r="CA25843" s="62"/>
      <c r="CB25843" s="62"/>
      <c r="CC25843" s="62"/>
      <c r="CD25843" s="62"/>
      <c r="CE25843" s="62"/>
      <c r="CF25843" s="62"/>
      <c r="CL25843" s="35" t="s">
        <v>29939</v>
      </c>
      <c r="CM25843" s="35" t="s">
        <v>217</v>
      </c>
      <c r="CN25843" s="35" t="s">
        <v>217</v>
      </c>
      <c r="CO25843" s="52"/>
      <c r="CP25843" s="52"/>
      <c r="CQ25843" s="52"/>
      <c r="CR25843" s="52"/>
      <c r="CS25843" s="52"/>
      <c r="CT25843" s="52"/>
      <c r="CU25843" s="33"/>
      <c r="CV25843" s="33"/>
    </row>
    <row r="25844" spans="74:100">
      <c r="BV25844" s="62"/>
      <c r="BW25844" s="62"/>
      <c r="BX25844" s="62"/>
      <c r="BY25844" s="62"/>
      <c r="BZ25844" s="62"/>
      <c r="CA25844" s="62"/>
      <c r="CB25844" s="62"/>
      <c r="CC25844" s="62"/>
      <c r="CD25844" s="62"/>
      <c r="CE25844" s="62"/>
      <c r="CF25844" s="62"/>
      <c r="CL25844" s="35" t="s">
        <v>12592</v>
      </c>
      <c r="CM25844" s="35" t="s">
        <v>217</v>
      </c>
      <c r="CN25844" s="35" t="s">
        <v>217</v>
      </c>
      <c r="CO25844" s="52"/>
      <c r="CP25844" s="52"/>
      <c r="CQ25844" s="52"/>
      <c r="CR25844" s="52"/>
      <c r="CS25844" s="52"/>
      <c r="CT25844" s="52"/>
      <c r="CU25844" s="33"/>
      <c r="CV25844" s="33"/>
    </row>
    <row r="25845" spans="74:100">
      <c r="BV25845" s="62"/>
      <c r="BW25845" s="62"/>
      <c r="BX25845" s="62"/>
      <c r="BY25845" s="62"/>
      <c r="BZ25845" s="62"/>
      <c r="CA25845" s="62"/>
      <c r="CB25845" s="62"/>
      <c r="CC25845" s="62"/>
      <c r="CD25845" s="62"/>
      <c r="CE25845" s="62"/>
      <c r="CF25845" s="62"/>
      <c r="CL25845" s="35" t="s">
        <v>29940</v>
      </c>
      <c r="CM25845" s="35" t="s">
        <v>217</v>
      </c>
      <c r="CN25845" s="35" t="s">
        <v>217</v>
      </c>
      <c r="CO25845" s="52"/>
      <c r="CP25845" s="52"/>
      <c r="CQ25845" s="52"/>
      <c r="CR25845" s="52"/>
      <c r="CS25845" s="52"/>
      <c r="CT25845" s="52"/>
      <c r="CU25845" s="33"/>
      <c r="CV25845" s="33"/>
    </row>
    <row r="25846" spans="74:100">
      <c r="BV25846" s="62"/>
      <c r="BW25846" s="62"/>
      <c r="BX25846" s="62"/>
      <c r="BY25846" s="62"/>
      <c r="BZ25846" s="62"/>
      <c r="CA25846" s="62"/>
      <c r="CB25846" s="62"/>
      <c r="CC25846" s="62"/>
      <c r="CD25846" s="62"/>
      <c r="CE25846" s="62"/>
      <c r="CF25846" s="62"/>
      <c r="CL25846" s="35" t="s">
        <v>29941</v>
      </c>
      <c r="CM25846" s="35" t="s">
        <v>217</v>
      </c>
      <c r="CN25846" s="35" t="s">
        <v>217</v>
      </c>
      <c r="CO25846" s="52"/>
      <c r="CP25846" s="52"/>
      <c r="CQ25846" s="52"/>
      <c r="CR25846" s="52"/>
      <c r="CS25846" s="52"/>
      <c r="CT25846" s="52"/>
      <c r="CU25846" s="33"/>
      <c r="CV25846" s="33"/>
    </row>
    <row r="25847" spans="74:100">
      <c r="BV25847" s="62"/>
      <c r="BW25847" s="62"/>
      <c r="BX25847" s="62"/>
      <c r="BY25847" s="62"/>
      <c r="BZ25847" s="62"/>
      <c r="CA25847" s="62"/>
      <c r="CB25847" s="62"/>
      <c r="CC25847" s="62"/>
      <c r="CD25847" s="62"/>
      <c r="CE25847" s="62"/>
      <c r="CF25847" s="62"/>
      <c r="CL25847" s="35" t="s">
        <v>29942</v>
      </c>
      <c r="CM25847" s="35" t="s">
        <v>217</v>
      </c>
      <c r="CN25847" s="35" t="s">
        <v>217</v>
      </c>
      <c r="CO25847" s="52"/>
      <c r="CP25847" s="52"/>
      <c r="CQ25847" s="52"/>
      <c r="CR25847" s="52"/>
      <c r="CS25847" s="52"/>
      <c r="CT25847" s="52"/>
      <c r="CU25847" s="33"/>
      <c r="CV25847" s="33"/>
    </row>
    <row r="25848" spans="74:100">
      <c r="BV25848" s="62"/>
      <c r="BW25848" s="62"/>
      <c r="BX25848" s="62"/>
      <c r="BY25848" s="62"/>
      <c r="BZ25848" s="62"/>
      <c r="CA25848" s="62"/>
      <c r="CB25848" s="62"/>
      <c r="CC25848" s="62"/>
      <c r="CD25848" s="62"/>
      <c r="CE25848" s="62"/>
      <c r="CF25848" s="62"/>
      <c r="CL25848" s="35" t="s">
        <v>29943</v>
      </c>
      <c r="CM25848" s="35" t="s">
        <v>217</v>
      </c>
      <c r="CN25848" s="35" t="s">
        <v>217</v>
      </c>
      <c r="CO25848" s="52"/>
      <c r="CP25848" s="52"/>
      <c r="CQ25848" s="52"/>
      <c r="CR25848" s="52"/>
      <c r="CS25848" s="52"/>
      <c r="CT25848" s="52"/>
      <c r="CU25848" s="33"/>
      <c r="CV25848" s="33"/>
    </row>
    <row r="25849" spans="74:100">
      <c r="BV25849" s="62"/>
      <c r="BW25849" s="62"/>
      <c r="BX25849" s="62"/>
      <c r="BY25849" s="62"/>
      <c r="BZ25849" s="62"/>
      <c r="CA25849" s="62"/>
      <c r="CB25849" s="62"/>
      <c r="CC25849" s="62"/>
      <c r="CD25849" s="62"/>
      <c r="CE25849" s="62"/>
      <c r="CF25849" s="62"/>
      <c r="CL25849" s="35" t="s">
        <v>29944</v>
      </c>
      <c r="CM25849" s="35" t="s">
        <v>217</v>
      </c>
      <c r="CN25849" s="35" t="s">
        <v>217</v>
      </c>
      <c r="CO25849" s="52"/>
      <c r="CP25849" s="52"/>
      <c r="CQ25849" s="52"/>
      <c r="CR25849" s="52"/>
      <c r="CS25849" s="52"/>
      <c r="CT25849" s="52"/>
      <c r="CU25849" s="33"/>
      <c r="CV25849" s="33"/>
    </row>
    <row r="25850" spans="74:100">
      <c r="BV25850" s="62"/>
      <c r="BW25850" s="62"/>
      <c r="BX25850" s="62"/>
      <c r="BY25850" s="62"/>
      <c r="BZ25850" s="62"/>
      <c r="CA25850" s="62"/>
      <c r="CB25850" s="62"/>
      <c r="CC25850" s="62"/>
      <c r="CD25850" s="62"/>
      <c r="CE25850" s="62"/>
      <c r="CF25850" s="62"/>
      <c r="CL25850" s="56" t="s">
        <v>8427</v>
      </c>
      <c r="CM25850" s="56" t="s">
        <v>215</v>
      </c>
      <c r="CN25850" s="56" t="s">
        <v>215</v>
      </c>
      <c r="CO25850" s="52"/>
      <c r="CP25850" s="52"/>
      <c r="CQ25850" s="52"/>
      <c r="CR25850" s="52"/>
      <c r="CS25850" s="52"/>
      <c r="CT25850" s="52"/>
      <c r="CU25850" s="33"/>
      <c r="CV25850" s="33"/>
    </row>
    <row r="25851" spans="74:100">
      <c r="BV25851" s="62"/>
      <c r="BW25851" s="62"/>
      <c r="BX25851" s="62"/>
      <c r="BY25851" s="62"/>
      <c r="BZ25851" s="62"/>
      <c r="CA25851" s="62"/>
      <c r="CB25851" s="62"/>
      <c r="CC25851" s="62"/>
      <c r="CD25851" s="62"/>
      <c r="CE25851" s="62"/>
      <c r="CF25851" s="62"/>
      <c r="CL25851" s="56" t="s">
        <v>11732</v>
      </c>
      <c r="CM25851" s="56" t="s">
        <v>215</v>
      </c>
      <c r="CN25851" s="56" t="s">
        <v>215</v>
      </c>
      <c r="CO25851" s="52"/>
      <c r="CP25851" s="52"/>
      <c r="CQ25851" s="52"/>
      <c r="CR25851" s="52"/>
      <c r="CS25851" s="52"/>
      <c r="CT25851" s="52"/>
      <c r="CU25851" s="33"/>
      <c r="CV25851" s="33"/>
    </row>
    <row r="25852" spans="74:100">
      <c r="BV25852" s="62"/>
      <c r="BW25852" s="62"/>
      <c r="BX25852" s="62"/>
      <c r="BY25852" s="62"/>
      <c r="BZ25852" s="62"/>
      <c r="CA25852" s="62"/>
      <c r="CB25852" s="62"/>
      <c r="CC25852" s="62"/>
      <c r="CD25852" s="62"/>
      <c r="CE25852" s="62"/>
      <c r="CF25852" s="62"/>
      <c r="CL25852" s="35" t="s">
        <v>11741</v>
      </c>
      <c r="CM25852" s="35" t="s">
        <v>217</v>
      </c>
      <c r="CN25852" s="35" t="s">
        <v>217</v>
      </c>
      <c r="CO25852" s="52"/>
      <c r="CP25852" s="52"/>
      <c r="CQ25852" s="52"/>
      <c r="CR25852" s="52"/>
      <c r="CS25852" s="52"/>
      <c r="CT25852" s="52"/>
      <c r="CU25852" s="33"/>
      <c r="CV25852" s="33"/>
    </row>
    <row r="25853" spans="74:100">
      <c r="BV25853" s="62"/>
      <c r="BW25853" s="62"/>
      <c r="BX25853" s="62"/>
      <c r="BY25853" s="62"/>
      <c r="BZ25853" s="62"/>
      <c r="CA25853" s="62"/>
      <c r="CB25853" s="62"/>
      <c r="CC25853" s="62"/>
      <c r="CD25853" s="62"/>
      <c r="CE25853" s="62"/>
      <c r="CF25853" s="62"/>
      <c r="CL25853" s="56" t="s">
        <v>11748</v>
      </c>
      <c r="CM25853" s="56" t="s">
        <v>216</v>
      </c>
      <c r="CN25853" s="56" t="s">
        <v>216</v>
      </c>
      <c r="CO25853" s="52"/>
      <c r="CP25853" s="52"/>
      <c r="CQ25853" s="52"/>
      <c r="CR25853" s="52"/>
      <c r="CS25853" s="52"/>
      <c r="CT25853" s="52"/>
      <c r="CU25853" s="33"/>
      <c r="CV25853" s="33"/>
    </row>
    <row r="25854" spans="74:100">
      <c r="BV25854" s="62"/>
      <c r="BW25854" s="62"/>
      <c r="BX25854" s="62"/>
      <c r="BY25854" s="62"/>
      <c r="BZ25854" s="62"/>
      <c r="CA25854" s="62"/>
      <c r="CB25854" s="62"/>
      <c r="CC25854" s="62"/>
      <c r="CD25854" s="62"/>
      <c r="CE25854" s="62"/>
      <c r="CF25854" s="62"/>
      <c r="CL25854" s="56" t="s">
        <v>11749</v>
      </c>
      <c r="CM25854" s="56" t="s">
        <v>216</v>
      </c>
      <c r="CN25854" s="56" t="s">
        <v>216</v>
      </c>
      <c r="CO25854" s="52"/>
      <c r="CP25854" s="52"/>
      <c r="CQ25854" s="52"/>
      <c r="CR25854" s="52"/>
      <c r="CS25854" s="52"/>
      <c r="CT25854" s="52"/>
      <c r="CU25854" s="33"/>
      <c r="CV25854" s="33"/>
    </row>
    <row r="25855" spans="74:100">
      <c r="BV25855" s="62"/>
      <c r="BW25855" s="62"/>
      <c r="BX25855" s="62"/>
      <c r="BY25855" s="62"/>
      <c r="BZ25855" s="62"/>
      <c r="CA25855" s="62"/>
      <c r="CB25855" s="62"/>
      <c r="CC25855" s="62"/>
      <c r="CD25855" s="62"/>
      <c r="CE25855" s="62"/>
      <c r="CF25855" s="62"/>
      <c r="CL25855" s="56" t="s">
        <v>14521</v>
      </c>
      <c r="CM25855" s="56" t="s">
        <v>216</v>
      </c>
      <c r="CN25855" s="56" t="s">
        <v>216</v>
      </c>
      <c r="CO25855" s="52"/>
      <c r="CP25855" s="52"/>
      <c r="CQ25855" s="52"/>
      <c r="CR25855" s="52"/>
      <c r="CS25855" s="52"/>
      <c r="CT25855" s="52"/>
      <c r="CU25855" s="33"/>
      <c r="CV25855" s="33"/>
    </row>
    <row r="25856" spans="74:100">
      <c r="BV25856" s="62"/>
      <c r="BW25856" s="62"/>
      <c r="BX25856" s="62"/>
      <c r="BY25856" s="62"/>
      <c r="BZ25856" s="62"/>
      <c r="CA25856" s="62"/>
      <c r="CB25856" s="62"/>
      <c r="CC25856" s="62"/>
      <c r="CD25856" s="62"/>
      <c r="CE25856" s="62"/>
      <c r="CF25856" s="62"/>
      <c r="CL25856" s="56" t="s">
        <v>14510</v>
      </c>
      <c r="CM25856" s="56" t="s">
        <v>216</v>
      </c>
      <c r="CN25856" s="56" t="s">
        <v>216</v>
      </c>
      <c r="CO25856" s="52"/>
      <c r="CP25856" s="52"/>
      <c r="CQ25856" s="52"/>
      <c r="CR25856" s="52"/>
      <c r="CS25856" s="52"/>
      <c r="CT25856" s="52"/>
      <c r="CU25856" s="33"/>
      <c r="CV25856" s="33"/>
    </row>
    <row r="25857" spans="74:100">
      <c r="BV25857" s="62"/>
      <c r="BW25857" s="62"/>
      <c r="BX25857" s="62"/>
      <c r="BY25857" s="62"/>
      <c r="BZ25857" s="62"/>
      <c r="CA25857" s="62"/>
      <c r="CB25857" s="62"/>
      <c r="CC25857" s="62"/>
      <c r="CD25857" s="62"/>
      <c r="CE25857" s="62"/>
      <c r="CF25857" s="62"/>
      <c r="CL25857" s="56" t="s">
        <v>14511</v>
      </c>
      <c r="CM25857" s="56" t="s">
        <v>216</v>
      </c>
      <c r="CN25857" s="56" t="s">
        <v>216</v>
      </c>
      <c r="CO25857" s="52"/>
      <c r="CP25857" s="52"/>
      <c r="CQ25857" s="52"/>
      <c r="CR25857" s="52"/>
      <c r="CS25857" s="52"/>
      <c r="CT25857" s="52"/>
      <c r="CU25857" s="33"/>
      <c r="CV25857" s="33"/>
    </row>
    <row r="25858" spans="74:100">
      <c r="BV25858" s="62"/>
      <c r="BW25858" s="62"/>
      <c r="BX25858" s="62"/>
      <c r="BY25858" s="62"/>
      <c r="BZ25858" s="62"/>
      <c r="CA25858" s="62"/>
      <c r="CB25858" s="62"/>
      <c r="CC25858" s="62"/>
      <c r="CD25858" s="62"/>
      <c r="CE25858" s="62"/>
      <c r="CF25858" s="62"/>
      <c r="CL25858" s="56" t="s">
        <v>14522</v>
      </c>
      <c r="CM25858" s="56" t="s">
        <v>216</v>
      </c>
      <c r="CN25858" s="56" t="s">
        <v>216</v>
      </c>
      <c r="CO25858" s="52"/>
      <c r="CP25858" s="52"/>
      <c r="CQ25858" s="52"/>
      <c r="CR25858" s="52"/>
      <c r="CS25858" s="52"/>
      <c r="CT25858" s="52"/>
      <c r="CU25858" s="33"/>
      <c r="CV25858" s="33"/>
    </row>
    <row r="25859" spans="74:100">
      <c r="BV25859" s="62"/>
      <c r="BW25859" s="62"/>
      <c r="BX25859" s="62"/>
      <c r="BY25859" s="62"/>
      <c r="BZ25859" s="62"/>
      <c r="CA25859" s="62"/>
      <c r="CB25859" s="62"/>
      <c r="CC25859" s="62"/>
      <c r="CD25859" s="62"/>
      <c r="CE25859" s="62"/>
      <c r="CF25859" s="62"/>
      <c r="CL25859" s="56" t="s">
        <v>14527</v>
      </c>
      <c r="CM25859" s="56" t="s">
        <v>216</v>
      </c>
      <c r="CN25859" s="56" t="s">
        <v>216</v>
      </c>
      <c r="CO25859" s="52"/>
      <c r="CP25859" s="52"/>
      <c r="CQ25859" s="52"/>
      <c r="CR25859" s="52"/>
      <c r="CS25859" s="52"/>
      <c r="CT25859" s="52"/>
      <c r="CU25859" s="33"/>
      <c r="CV25859" s="33"/>
    </row>
    <row r="25860" spans="74:100">
      <c r="BV25860" s="62"/>
      <c r="BW25860" s="62"/>
      <c r="BX25860" s="62"/>
      <c r="BY25860" s="62"/>
      <c r="BZ25860" s="62"/>
      <c r="CA25860" s="62"/>
      <c r="CB25860" s="62"/>
      <c r="CC25860" s="62"/>
      <c r="CD25860" s="62"/>
      <c r="CE25860" s="62"/>
      <c r="CF25860" s="62"/>
      <c r="CL25860" s="56" t="s">
        <v>14529</v>
      </c>
      <c r="CM25860" s="56" t="s">
        <v>216</v>
      </c>
      <c r="CN25860" s="56" t="s">
        <v>216</v>
      </c>
      <c r="CO25860" s="52"/>
      <c r="CP25860" s="52"/>
      <c r="CQ25860" s="52"/>
      <c r="CR25860" s="52"/>
      <c r="CS25860" s="52"/>
      <c r="CT25860" s="52"/>
      <c r="CU25860" s="33"/>
      <c r="CV25860" s="33"/>
    </row>
    <row r="25861" spans="74:100">
      <c r="BV25861" s="62"/>
      <c r="BW25861" s="62"/>
      <c r="BX25861" s="62"/>
      <c r="BY25861" s="62"/>
      <c r="BZ25861" s="62"/>
      <c r="CA25861" s="62"/>
      <c r="CB25861" s="62"/>
      <c r="CC25861" s="62"/>
      <c r="CD25861" s="62"/>
      <c r="CE25861" s="62"/>
      <c r="CF25861" s="62"/>
      <c r="CL25861" s="56" t="s">
        <v>29945</v>
      </c>
      <c r="CM25861" s="56" t="s">
        <v>214</v>
      </c>
      <c r="CN25861" s="56" t="s">
        <v>214</v>
      </c>
      <c r="CO25861" s="52"/>
      <c r="CP25861" s="52"/>
      <c r="CQ25861" s="52"/>
      <c r="CR25861" s="52"/>
      <c r="CS25861" s="52"/>
      <c r="CT25861" s="52"/>
      <c r="CU25861" s="33"/>
      <c r="CV25861" s="33"/>
    </row>
    <row r="25862" spans="74:100">
      <c r="BV25862" s="62"/>
      <c r="BW25862" s="62"/>
      <c r="BX25862" s="62"/>
      <c r="BY25862" s="62"/>
      <c r="BZ25862" s="62"/>
      <c r="CA25862" s="62"/>
      <c r="CB25862" s="62"/>
      <c r="CC25862" s="62"/>
      <c r="CD25862" s="62"/>
      <c r="CE25862" s="62"/>
      <c r="CF25862" s="62"/>
      <c r="CL25862" s="56" t="s">
        <v>29946</v>
      </c>
      <c r="CM25862" s="56" t="s">
        <v>214</v>
      </c>
      <c r="CN25862" s="56" t="s">
        <v>214</v>
      </c>
      <c r="CO25862" s="52"/>
      <c r="CP25862" s="52"/>
      <c r="CQ25862" s="52"/>
      <c r="CR25862" s="52"/>
      <c r="CS25862" s="52"/>
      <c r="CT25862" s="52"/>
      <c r="CU25862" s="33"/>
      <c r="CV25862" s="33"/>
    </row>
    <row r="25863" spans="74:100">
      <c r="BV25863" s="62"/>
      <c r="BW25863" s="62"/>
      <c r="BX25863" s="62"/>
      <c r="BY25863" s="62"/>
      <c r="BZ25863" s="62"/>
      <c r="CA25863" s="62"/>
      <c r="CB25863" s="62"/>
      <c r="CC25863" s="62"/>
      <c r="CD25863" s="62"/>
      <c r="CE25863" s="62"/>
      <c r="CF25863" s="62"/>
      <c r="CL25863" s="56" t="s">
        <v>14512</v>
      </c>
      <c r="CM25863" s="56" t="s">
        <v>216</v>
      </c>
      <c r="CN25863" s="56" t="s">
        <v>216</v>
      </c>
      <c r="CO25863" s="52"/>
      <c r="CP25863" s="52"/>
      <c r="CQ25863" s="52"/>
      <c r="CR25863" s="52"/>
      <c r="CS25863" s="52"/>
      <c r="CT25863" s="52"/>
      <c r="CU25863" s="33"/>
      <c r="CV25863" s="33"/>
    </row>
    <row r="25864" spans="74:100">
      <c r="BV25864" s="62"/>
      <c r="BW25864" s="62"/>
      <c r="BX25864" s="62"/>
      <c r="BY25864" s="62"/>
      <c r="BZ25864" s="62"/>
      <c r="CA25864" s="62"/>
      <c r="CB25864" s="62"/>
      <c r="CC25864" s="62"/>
      <c r="CD25864" s="62"/>
      <c r="CE25864" s="62"/>
      <c r="CF25864" s="62"/>
      <c r="CL25864" s="56" t="s">
        <v>14514</v>
      </c>
      <c r="CM25864" s="56" t="s">
        <v>214</v>
      </c>
      <c r="CN25864" s="56" t="s">
        <v>214</v>
      </c>
      <c r="CO25864" s="52"/>
      <c r="CP25864" s="52"/>
      <c r="CQ25864" s="52"/>
      <c r="CR25864" s="52"/>
      <c r="CS25864" s="52"/>
      <c r="CT25864" s="52"/>
      <c r="CU25864" s="33"/>
      <c r="CV25864" s="33"/>
    </row>
    <row r="25865" spans="74:100">
      <c r="BV25865" s="62"/>
      <c r="BW25865" s="62"/>
      <c r="BX25865" s="62"/>
      <c r="BY25865" s="62"/>
      <c r="BZ25865" s="62"/>
      <c r="CA25865" s="62"/>
      <c r="CB25865" s="62"/>
      <c r="CC25865" s="62"/>
      <c r="CD25865" s="62"/>
      <c r="CE25865" s="62"/>
      <c r="CF25865" s="62"/>
      <c r="CL25865" s="56" t="s">
        <v>14520</v>
      </c>
      <c r="CM25865" s="56" t="s">
        <v>214</v>
      </c>
      <c r="CN25865" s="56" t="s">
        <v>214</v>
      </c>
      <c r="CO25865" s="52"/>
      <c r="CP25865" s="52"/>
      <c r="CQ25865" s="52"/>
      <c r="CR25865" s="52"/>
      <c r="CS25865" s="52"/>
      <c r="CT25865" s="52"/>
      <c r="CU25865" s="33"/>
      <c r="CV25865" s="33"/>
    </row>
    <row r="25866" spans="74:100">
      <c r="BV25866" s="62"/>
      <c r="BW25866" s="62"/>
      <c r="BX25866" s="62"/>
      <c r="BY25866" s="62"/>
      <c r="BZ25866" s="62"/>
      <c r="CA25866" s="62"/>
      <c r="CB25866" s="62"/>
      <c r="CC25866" s="62"/>
      <c r="CD25866" s="62"/>
      <c r="CE25866" s="62"/>
      <c r="CF25866" s="62"/>
      <c r="CL25866" s="56" t="s">
        <v>26302</v>
      </c>
      <c r="CM25866" s="56" t="s">
        <v>216</v>
      </c>
      <c r="CN25866" s="56" t="s">
        <v>216</v>
      </c>
      <c r="CO25866" s="52"/>
      <c r="CP25866" s="52"/>
      <c r="CQ25866" s="52"/>
      <c r="CR25866" s="52"/>
      <c r="CS25866" s="52"/>
      <c r="CT25866" s="52"/>
      <c r="CU25866" s="33"/>
      <c r="CV25866" s="33"/>
    </row>
    <row r="25867" spans="74:100">
      <c r="BV25867" s="62"/>
      <c r="BW25867" s="62"/>
      <c r="BX25867" s="62"/>
      <c r="BY25867" s="62"/>
      <c r="BZ25867" s="62"/>
      <c r="CA25867" s="62"/>
      <c r="CB25867" s="62"/>
      <c r="CC25867" s="62"/>
      <c r="CD25867" s="62"/>
      <c r="CE25867" s="62"/>
      <c r="CF25867" s="62"/>
      <c r="CL25867" s="56" t="s">
        <v>26303</v>
      </c>
      <c r="CM25867" s="56" t="s">
        <v>216</v>
      </c>
      <c r="CN25867" s="56" t="s">
        <v>216</v>
      </c>
      <c r="CO25867" s="52"/>
      <c r="CP25867" s="52"/>
      <c r="CQ25867" s="52"/>
      <c r="CR25867" s="52"/>
      <c r="CS25867" s="52"/>
      <c r="CT25867" s="52"/>
      <c r="CU25867" s="33"/>
      <c r="CV25867" s="33"/>
    </row>
    <row r="25868" spans="74:100">
      <c r="BV25868" s="62"/>
      <c r="BW25868" s="62"/>
      <c r="BX25868" s="62"/>
      <c r="BY25868" s="62"/>
      <c r="BZ25868" s="62"/>
      <c r="CA25868" s="62"/>
      <c r="CB25868" s="62"/>
      <c r="CC25868" s="62"/>
      <c r="CD25868" s="62"/>
      <c r="CE25868" s="62"/>
      <c r="CF25868" s="62"/>
      <c r="CL25868" s="56" t="s">
        <v>14519</v>
      </c>
      <c r="CM25868" s="56" t="s">
        <v>216</v>
      </c>
      <c r="CN25868" s="56" t="s">
        <v>216</v>
      </c>
      <c r="CO25868" s="52"/>
      <c r="CP25868" s="52"/>
      <c r="CQ25868" s="52"/>
      <c r="CR25868" s="52"/>
      <c r="CS25868" s="52"/>
      <c r="CT25868" s="52"/>
      <c r="CU25868" s="33"/>
      <c r="CV25868" s="33"/>
    </row>
    <row r="25869" spans="74:100">
      <c r="BV25869" s="62"/>
      <c r="BW25869" s="62"/>
      <c r="BX25869" s="62"/>
      <c r="BY25869" s="62"/>
      <c r="BZ25869" s="62"/>
      <c r="CA25869" s="62"/>
      <c r="CB25869" s="62"/>
      <c r="CC25869" s="62"/>
      <c r="CD25869" s="62"/>
      <c r="CE25869" s="62"/>
      <c r="CF25869" s="62"/>
      <c r="CL25869" s="56" t="s">
        <v>14518</v>
      </c>
      <c r="CM25869" s="56" t="s">
        <v>216</v>
      </c>
      <c r="CN25869" s="56" t="s">
        <v>216</v>
      </c>
      <c r="CO25869" s="52"/>
      <c r="CP25869" s="52"/>
      <c r="CQ25869" s="52"/>
      <c r="CR25869" s="52"/>
      <c r="CS25869" s="52"/>
      <c r="CT25869" s="52"/>
      <c r="CU25869" s="33"/>
      <c r="CV25869" s="33"/>
    </row>
    <row r="25870" spans="74:100">
      <c r="BV25870" s="62"/>
      <c r="BW25870" s="62"/>
      <c r="BX25870" s="62"/>
      <c r="BY25870" s="62"/>
      <c r="BZ25870" s="62"/>
      <c r="CA25870" s="62"/>
      <c r="CB25870" s="62"/>
      <c r="CC25870" s="62"/>
      <c r="CD25870" s="62"/>
      <c r="CE25870" s="62"/>
      <c r="CF25870" s="62"/>
      <c r="CL25870" s="56" t="s">
        <v>14530</v>
      </c>
      <c r="CM25870" s="56" t="s">
        <v>216</v>
      </c>
      <c r="CN25870" s="56" t="s">
        <v>216</v>
      </c>
      <c r="CO25870" s="52"/>
      <c r="CP25870" s="52"/>
      <c r="CQ25870" s="52"/>
      <c r="CR25870" s="52"/>
      <c r="CS25870" s="52"/>
      <c r="CT25870" s="52"/>
      <c r="CU25870" s="33"/>
      <c r="CV25870" s="33"/>
    </row>
    <row r="25871" spans="74:100">
      <c r="BV25871" s="62"/>
      <c r="BW25871" s="62"/>
      <c r="BX25871" s="62"/>
      <c r="BY25871" s="62"/>
      <c r="BZ25871" s="62"/>
      <c r="CA25871" s="62"/>
      <c r="CB25871" s="62"/>
      <c r="CC25871" s="62"/>
      <c r="CD25871" s="62"/>
      <c r="CE25871" s="62"/>
      <c r="CF25871" s="62"/>
      <c r="CL25871" s="56" t="s">
        <v>14515</v>
      </c>
      <c r="CM25871" s="56" t="s">
        <v>214</v>
      </c>
      <c r="CN25871" s="56" t="s">
        <v>214</v>
      </c>
      <c r="CO25871" s="52"/>
      <c r="CP25871" s="52"/>
      <c r="CQ25871" s="52"/>
      <c r="CR25871" s="52"/>
      <c r="CS25871" s="52"/>
      <c r="CT25871" s="52"/>
      <c r="CU25871" s="33"/>
      <c r="CV25871" s="33"/>
    </row>
    <row r="25872" spans="74:100">
      <c r="BV25872" s="62"/>
      <c r="BW25872" s="62"/>
      <c r="BX25872" s="62"/>
      <c r="BY25872" s="62"/>
      <c r="BZ25872" s="62"/>
      <c r="CA25872" s="62"/>
      <c r="CB25872" s="62"/>
      <c r="CC25872" s="62"/>
      <c r="CD25872" s="62"/>
      <c r="CE25872" s="62"/>
      <c r="CF25872" s="62"/>
      <c r="CL25872" s="56" t="s">
        <v>29947</v>
      </c>
      <c r="CM25872" s="56" t="s">
        <v>214</v>
      </c>
      <c r="CN25872" s="56" t="s">
        <v>214</v>
      </c>
      <c r="CO25872" s="52"/>
      <c r="CP25872" s="52"/>
      <c r="CQ25872" s="52"/>
      <c r="CR25872" s="52"/>
      <c r="CS25872" s="52"/>
      <c r="CT25872" s="52"/>
      <c r="CU25872" s="33"/>
      <c r="CV25872" s="33"/>
    </row>
    <row r="25873" spans="74:100">
      <c r="BV25873" s="62"/>
      <c r="BW25873" s="62"/>
      <c r="BX25873" s="62"/>
      <c r="BY25873" s="62"/>
      <c r="BZ25873" s="62"/>
      <c r="CA25873" s="62"/>
      <c r="CB25873" s="62"/>
      <c r="CC25873" s="62"/>
      <c r="CD25873" s="62"/>
      <c r="CE25873" s="62"/>
      <c r="CF25873" s="62"/>
      <c r="CL25873" s="56" t="s">
        <v>14516</v>
      </c>
      <c r="CM25873" s="56" t="s">
        <v>214</v>
      </c>
      <c r="CN25873" s="56" t="s">
        <v>214</v>
      </c>
      <c r="CO25873" s="52"/>
      <c r="CP25873" s="52"/>
      <c r="CQ25873" s="52"/>
      <c r="CR25873" s="52"/>
      <c r="CS25873" s="52"/>
      <c r="CT25873" s="52"/>
      <c r="CU25873" s="33"/>
      <c r="CV25873" s="33"/>
    </row>
    <row r="25874" spans="74:100">
      <c r="BV25874" s="62"/>
      <c r="BW25874" s="62"/>
      <c r="BX25874" s="62"/>
      <c r="BY25874" s="62"/>
      <c r="BZ25874" s="62"/>
      <c r="CA25874" s="62"/>
      <c r="CB25874" s="62"/>
      <c r="CC25874" s="62"/>
      <c r="CD25874" s="62"/>
      <c r="CE25874" s="62"/>
      <c r="CF25874" s="62"/>
      <c r="CL25874" s="56" t="s">
        <v>2352</v>
      </c>
      <c r="CM25874" s="56" t="s">
        <v>216</v>
      </c>
      <c r="CN25874" s="56" t="s">
        <v>216</v>
      </c>
      <c r="CO25874" s="52"/>
      <c r="CP25874" s="52"/>
      <c r="CQ25874" s="52"/>
      <c r="CR25874" s="52"/>
      <c r="CS25874" s="52"/>
      <c r="CT25874" s="52"/>
      <c r="CU25874" s="33"/>
      <c r="CV25874" s="33"/>
    </row>
    <row r="25875" spans="74:100">
      <c r="BV25875" s="62"/>
      <c r="BW25875" s="62"/>
      <c r="BX25875" s="62"/>
      <c r="BY25875" s="62"/>
      <c r="BZ25875" s="62"/>
      <c r="CA25875" s="62"/>
      <c r="CB25875" s="62"/>
      <c r="CC25875" s="62"/>
      <c r="CD25875" s="62"/>
      <c r="CE25875" s="62"/>
      <c r="CF25875" s="62"/>
      <c r="CL25875" s="56" t="s">
        <v>14523</v>
      </c>
      <c r="CM25875" s="56" t="s">
        <v>216</v>
      </c>
      <c r="CN25875" s="56" t="s">
        <v>216</v>
      </c>
      <c r="CO25875" s="52"/>
      <c r="CP25875" s="52"/>
      <c r="CQ25875" s="52"/>
      <c r="CR25875" s="52"/>
      <c r="CS25875" s="52"/>
      <c r="CT25875" s="52"/>
      <c r="CU25875" s="33"/>
      <c r="CV25875" s="33"/>
    </row>
    <row r="25876" spans="74:100">
      <c r="BV25876" s="62"/>
      <c r="BW25876" s="62"/>
      <c r="BX25876" s="62"/>
      <c r="BY25876" s="62"/>
      <c r="BZ25876" s="62"/>
      <c r="CA25876" s="62"/>
      <c r="CB25876" s="62"/>
      <c r="CC25876" s="62"/>
      <c r="CD25876" s="62"/>
      <c r="CE25876" s="62"/>
      <c r="CF25876" s="62"/>
      <c r="CL25876" s="56" t="s">
        <v>14524</v>
      </c>
      <c r="CM25876" s="56" t="s">
        <v>216</v>
      </c>
      <c r="CN25876" s="56" t="s">
        <v>216</v>
      </c>
      <c r="CO25876" s="52"/>
      <c r="CP25876" s="52"/>
      <c r="CQ25876" s="52"/>
      <c r="CR25876" s="52"/>
      <c r="CS25876" s="52"/>
      <c r="CT25876" s="52"/>
      <c r="CU25876" s="33"/>
      <c r="CV25876" s="33"/>
    </row>
    <row r="25877" spans="74:100">
      <c r="BV25877" s="62"/>
      <c r="BW25877" s="62"/>
      <c r="BX25877" s="62"/>
      <c r="BY25877" s="62"/>
      <c r="BZ25877" s="62"/>
      <c r="CA25877" s="62"/>
      <c r="CB25877" s="62"/>
      <c r="CC25877" s="62"/>
      <c r="CD25877" s="62"/>
      <c r="CE25877" s="62"/>
      <c r="CF25877" s="62"/>
      <c r="CL25877" s="56" t="s">
        <v>2353</v>
      </c>
      <c r="CM25877" s="56" t="s">
        <v>214</v>
      </c>
      <c r="CN25877" s="56" t="s">
        <v>214</v>
      </c>
      <c r="CO25877" s="52"/>
      <c r="CP25877" s="52"/>
      <c r="CQ25877" s="52"/>
      <c r="CR25877" s="52"/>
      <c r="CS25877" s="52"/>
      <c r="CT25877" s="52"/>
      <c r="CU25877" s="33"/>
      <c r="CV25877" s="33"/>
    </row>
    <row r="25878" spans="74:100">
      <c r="BV25878" s="62"/>
      <c r="BW25878" s="62"/>
      <c r="BX25878" s="62"/>
      <c r="BY25878" s="62"/>
      <c r="BZ25878" s="62"/>
      <c r="CA25878" s="62"/>
      <c r="CB25878" s="62"/>
      <c r="CC25878" s="62"/>
      <c r="CD25878" s="62"/>
      <c r="CE25878" s="62"/>
      <c r="CF25878" s="62"/>
      <c r="CL25878" s="56" t="s">
        <v>2353</v>
      </c>
      <c r="CM25878" s="56" t="s">
        <v>217</v>
      </c>
      <c r="CN25878" s="56" t="s">
        <v>217</v>
      </c>
      <c r="CO25878" s="52"/>
      <c r="CP25878" s="52"/>
      <c r="CQ25878" s="52"/>
      <c r="CR25878" s="52"/>
      <c r="CS25878" s="52"/>
      <c r="CT25878" s="52"/>
      <c r="CU25878" s="33"/>
      <c r="CV25878" s="33"/>
    </row>
    <row r="25879" spans="74:100">
      <c r="BV25879" s="62"/>
      <c r="BW25879" s="62"/>
      <c r="BX25879" s="62"/>
      <c r="BY25879" s="62"/>
      <c r="BZ25879" s="62"/>
      <c r="CA25879" s="62"/>
      <c r="CB25879" s="62"/>
      <c r="CC25879" s="62"/>
      <c r="CD25879" s="62"/>
      <c r="CE25879" s="62"/>
      <c r="CF25879" s="62"/>
      <c r="CL25879" s="35" t="s">
        <v>14526</v>
      </c>
      <c r="CM25879" s="35" t="s">
        <v>217</v>
      </c>
      <c r="CN25879" s="35" t="s">
        <v>217</v>
      </c>
      <c r="CO25879" s="52"/>
      <c r="CP25879" s="52"/>
      <c r="CQ25879" s="52"/>
      <c r="CR25879" s="52"/>
      <c r="CS25879" s="52"/>
      <c r="CT25879" s="52"/>
      <c r="CU25879" s="33"/>
      <c r="CV25879" s="33"/>
    </row>
    <row r="25880" spans="74:100">
      <c r="BV25880" s="62"/>
      <c r="BW25880" s="62"/>
      <c r="BX25880" s="62"/>
      <c r="BY25880" s="62"/>
      <c r="BZ25880" s="62"/>
      <c r="CA25880" s="62"/>
      <c r="CB25880" s="62"/>
      <c r="CC25880" s="62"/>
      <c r="CD25880" s="62"/>
      <c r="CE25880" s="62"/>
      <c r="CF25880" s="62"/>
      <c r="CL25880" s="56" t="s">
        <v>6137</v>
      </c>
      <c r="CM25880" s="56" t="s">
        <v>216</v>
      </c>
      <c r="CN25880" s="56" t="s">
        <v>216</v>
      </c>
      <c r="CO25880" s="52"/>
      <c r="CP25880" s="52"/>
      <c r="CQ25880" s="52"/>
      <c r="CR25880" s="52"/>
      <c r="CS25880" s="52"/>
      <c r="CT25880" s="52"/>
      <c r="CU25880" s="33"/>
      <c r="CV25880" s="33"/>
    </row>
    <row r="25881" spans="74:100">
      <c r="BV25881" s="62"/>
      <c r="BW25881" s="62"/>
      <c r="BX25881" s="62"/>
      <c r="BY25881" s="62"/>
      <c r="BZ25881" s="62"/>
      <c r="CA25881" s="62"/>
      <c r="CB25881" s="62"/>
      <c r="CC25881" s="62"/>
      <c r="CD25881" s="62"/>
      <c r="CE25881" s="62"/>
      <c r="CF25881" s="62"/>
      <c r="CL25881" s="56" t="s">
        <v>14528</v>
      </c>
      <c r="CM25881" s="56" t="s">
        <v>216</v>
      </c>
      <c r="CN25881" s="56" t="s">
        <v>216</v>
      </c>
      <c r="CO25881" s="52"/>
      <c r="CP25881" s="52"/>
      <c r="CQ25881" s="52"/>
      <c r="CR25881" s="52"/>
      <c r="CS25881" s="52"/>
      <c r="CT25881" s="52"/>
      <c r="CU25881" s="33"/>
      <c r="CV25881" s="33"/>
    </row>
    <row r="25882" spans="74:100">
      <c r="BV25882" s="62"/>
      <c r="BW25882" s="62"/>
      <c r="BX25882" s="62"/>
      <c r="BY25882" s="62"/>
      <c r="BZ25882" s="62"/>
      <c r="CA25882" s="62"/>
      <c r="CB25882" s="62"/>
      <c r="CC25882" s="62"/>
      <c r="CD25882" s="62"/>
      <c r="CE25882" s="62"/>
      <c r="CF25882" s="62"/>
      <c r="CL25882" s="56" t="s">
        <v>14531</v>
      </c>
      <c r="CM25882" s="56" t="s">
        <v>214</v>
      </c>
      <c r="CN25882" s="56" t="s">
        <v>214</v>
      </c>
      <c r="CO25882" s="52"/>
      <c r="CP25882" s="52"/>
      <c r="CQ25882" s="52"/>
      <c r="CR25882" s="52"/>
      <c r="CS25882" s="52"/>
      <c r="CT25882" s="52"/>
      <c r="CU25882" s="33"/>
      <c r="CV25882" s="33"/>
    </row>
    <row r="25883" spans="74:100">
      <c r="BV25883" s="62"/>
      <c r="BW25883" s="62"/>
      <c r="BX25883" s="62"/>
      <c r="BY25883" s="62"/>
      <c r="BZ25883" s="62"/>
      <c r="CA25883" s="62"/>
      <c r="CB25883" s="62"/>
      <c r="CC25883" s="62"/>
      <c r="CD25883" s="62"/>
      <c r="CE25883" s="62"/>
      <c r="CF25883" s="62"/>
      <c r="CL25883" s="56" t="s">
        <v>6138</v>
      </c>
      <c r="CM25883" s="56" t="s">
        <v>214</v>
      </c>
      <c r="CN25883" s="56" t="s">
        <v>214</v>
      </c>
      <c r="CO25883" s="52"/>
      <c r="CP25883" s="52"/>
      <c r="CQ25883" s="52"/>
      <c r="CR25883" s="52"/>
      <c r="CS25883" s="52"/>
      <c r="CT25883" s="52"/>
      <c r="CU25883" s="33"/>
      <c r="CV25883" s="33"/>
    </row>
    <row r="25884" spans="74:100">
      <c r="BV25884" s="62"/>
      <c r="BW25884" s="62"/>
      <c r="BX25884" s="62"/>
      <c r="BY25884" s="62"/>
      <c r="BZ25884" s="62"/>
      <c r="CA25884" s="62"/>
      <c r="CB25884" s="62"/>
      <c r="CC25884" s="62"/>
      <c r="CD25884" s="62"/>
      <c r="CE25884" s="62"/>
      <c r="CF25884" s="62"/>
      <c r="CL25884" s="56" t="s">
        <v>6139</v>
      </c>
      <c r="CM25884" s="56" t="s">
        <v>214</v>
      </c>
      <c r="CN25884" s="56" t="s">
        <v>214</v>
      </c>
      <c r="CO25884" s="52"/>
      <c r="CP25884" s="52"/>
      <c r="CQ25884" s="52"/>
      <c r="CR25884" s="52"/>
      <c r="CS25884" s="52"/>
      <c r="CT25884" s="52"/>
      <c r="CU25884" s="33"/>
      <c r="CV25884" s="33"/>
    </row>
    <row r="25885" spans="74:100">
      <c r="BV25885" s="62"/>
      <c r="BW25885" s="62"/>
      <c r="BX25885" s="62"/>
      <c r="BY25885" s="62"/>
      <c r="BZ25885" s="62"/>
      <c r="CA25885" s="62"/>
      <c r="CB25885" s="62"/>
      <c r="CC25885" s="62"/>
      <c r="CD25885" s="62"/>
      <c r="CE25885" s="62"/>
      <c r="CF25885" s="62"/>
      <c r="CL25885" s="56" t="s">
        <v>14532</v>
      </c>
      <c r="CM25885" s="56" t="s">
        <v>216</v>
      </c>
      <c r="CN25885" s="56" t="s">
        <v>216</v>
      </c>
      <c r="CO25885" s="52"/>
      <c r="CP25885" s="52"/>
      <c r="CQ25885" s="52"/>
      <c r="CR25885" s="52"/>
      <c r="CS25885" s="52"/>
      <c r="CT25885" s="52"/>
      <c r="CU25885" s="33"/>
      <c r="CV25885" s="33"/>
    </row>
    <row r="25886" spans="74:100">
      <c r="BV25886" s="62"/>
      <c r="BW25886" s="62"/>
      <c r="BX25886" s="62"/>
      <c r="BY25886" s="62"/>
      <c r="BZ25886" s="62"/>
      <c r="CA25886" s="62"/>
      <c r="CB25886" s="62"/>
      <c r="CC25886" s="62"/>
      <c r="CD25886" s="62"/>
      <c r="CE25886" s="62"/>
      <c r="CF25886" s="62"/>
      <c r="CL25886" s="56" t="s">
        <v>14533</v>
      </c>
      <c r="CM25886" s="56" t="s">
        <v>216</v>
      </c>
      <c r="CN25886" s="56" t="s">
        <v>216</v>
      </c>
      <c r="CO25886" s="52"/>
      <c r="CP25886" s="52"/>
      <c r="CQ25886" s="52"/>
      <c r="CR25886" s="52"/>
      <c r="CS25886" s="52"/>
      <c r="CT25886" s="52"/>
      <c r="CU25886" s="33"/>
      <c r="CV25886" s="33"/>
    </row>
    <row r="25887" spans="74:100">
      <c r="BV25887" s="62"/>
      <c r="BW25887" s="62"/>
      <c r="BX25887" s="62"/>
      <c r="BY25887" s="62"/>
      <c r="BZ25887" s="62"/>
      <c r="CA25887" s="62"/>
      <c r="CB25887" s="62"/>
      <c r="CC25887" s="62"/>
      <c r="CD25887" s="62"/>
      <c r="CE25887" s="62"/>
      <c r="CF25887" s="62"/>
      <c r="CL25887" s="56" t="s">
        <v>14517</v>
      </c>
      <c r="CM25887" s="56" t="s">
        <v>214</v>
      </c>
      <c r="CN25887" s="56" t="s">
        <v>214</v>
      </c>
      <c r="CO25887" s="52"/>
      <c r="CP25887" s="52"/>
      <c r="CQ25887" s="52"/>
      <c r="CR25887" s="52"/>
      <c r="CS25887" s="52"/>
      <c r="CT25887" s="52"/>
      <c r="CU25887" s="33"/>
      <c r="CV25887" s="33"/>
    </row>
    <row r="25888" spans="74:100">
      <c r="BV25888" s="62"/>
      <c r="BW25888" s="62"/>
      <c r="BX25888" s="62"/>
      <c r="BY25888" s="62"/>
      <c r="BZ25888" s="62"/>
      <c r="CA25888" s="62"/>
      <c r="CB25888" s="62"/>
      <c r="CC25888" s="62"/>
      <c r="CD25888" s="62"/>
      <c r="CE25888" s="62"/>
      <c r="CF25888" s="62"/>
      <c r="CL25888" s="56" t="s">
        <v>14513</v>
      </c>
      <c r="CM25888" s="56" t="s">
        <v>216</v>
      </c>
      <c r="CN25888" s="56" t="s">
        <v>216</v>
      </c>
      <c r="CO25888" s="52"/>
      <c r="CP25888" s="52"/>
      <c r="CQ25888" s="52"/>
      <c r="CR25888" s="52"/>
      <c r="CS25888" s="52"/>
      <c r="CT25888" s="52"/>
      <c r="CU25888" s="33"/>
      <c r="CV25888" s="33"/>
    </row>
    <row r="25889" spans="74:100">
      <c r="BV25889" s="62"/>
      <c r="BW25889" s="62"/>
      <c r="BX25889" s="62"/>
      <c r="BY25889" s="62"/>
      <c r="BZ25889" s="62"/>
      <c r="CA25889" s="62"/>
      <c r="CB25889" s="62"/>
      <c r="CC25889" s="62"/>
      <c r="CD25889" s="62"/>
      <c r="CE25889" s="62"/>
      <c r="CF25889" s="62"/>
      <c r="CL25889" s="35" t="s">
        <v>14534</v>
      </c>
      <c r="CM25889" s="35" t="s">
        <v>217</v>
      </c>
      <c r="CN25889" s="35" t="s">
        <v>217</v>
      </c>
      <c r="CO25889" s="52"/>
      <c r="CP25889" s="52"/>
      <c r="CQ25889" s="52"/>
      <c r="CR25889" s="52"/>
      <c r="CS25889" s="52"/>
      <c r="CT25889" s="52"/>
      <c r="CU25889" s="33"/>
      <c r="CV25889" s="33"/>
    </row>
    <row r="25890" spans="74:100">
      <c r="BV25890" s="62"/>
      <c r="BW25890" s="62"/>
      <c r="BX25890" s="62"/>
      <c r="BY25890" s="62"/>
      <c r="BZ25890" s="62"/>
      <c r="CA25890" s="62"/>
      <c r="CB25890" s="62"/>
      <c r="CC25890" s="62"/>
      <c r="CD25890" s="62"/>
      <c r="CE25890" s="62"/>
      <c r="CF25890" s="62"/>
      <c r="CL25890" s="35" t="s">
        <v>29948</v>
      </c>
      <c r="CM25890" s="35" t="s">
        <v>217</v>
      </c>
      <c r="CN25890" s="35" t="s">
        <v>217</v>
      </c>
      <c r="CO25890" s="52"/>
      <c r="CP25890" s="52"/>
      <c r="CQ25890" s="52"/>
      <c r="CR25890" s="52"/>
      <c r="CS25890" s="52"/>
      <c r="CT25890" s="52"/>
      <c r="CU25890" s="33"/>
      <c r="CV25890" s="33"/>
    </row>
    <row r="25891" spans="74:100">
      <c r="BV25891" s="62"/>
      <c r="BW25891" s="62"/>
      <c r="BX25891" s="62"/>
      <c r="BY25891" s="62"/>
      <c r="BZ25891" s="62"/>
      <c r="CA25891" s="62"/>
      <c r="CB25891" s="62"/>
      <c r="CC25891" s="62"/>
      <c r="CD25891" s="62"/>
      <c r="CE25891" s="62"/>
      <c r="CF25891" s="62"/>
      <c r="CL25891" s="35" t="s">
        <v>29949</v>
      </c>
      <c r="CM25891" s="35" t="s">
        <v>217</v>
      </c>
      <c r="CN25891" s="35" t="s">
        <v>217</v>
      </c>
      <c r="CO25891" s="52"/>
      <c r="CP25891" s="52"/>
      <c r="CQ25891" s="52"/>
      <c r="CR25891" s="52"/>
      <c r="CS25891" s="52"/>
      <c r="CT25891" s="52"/>
      <c r="CU25891" s="33"/>
      <c r="CV25891" s="33"/>
    </row>
    <row r="25892" spans="74:100">
      <c r="BV25892" s="62"/>
      <c r="BW25892" s="62"/>
      <c r="BX25892" s="62"/>
      <c r="BY25892" s="62"/>
      <c r="BZ25892" s="62"/>
      <c r="CA25892" s="62"/>
      <c r="CB25892" s="62"/>
      <c r="CC25892" s="62"/>
      <c r="CD25892" s="62"/>
      <c r="CE25892" s="62"/>
      <c r="CF25892" s="62"/>
      <c r="CL25892" s="35" t="s">
        <v>29949</v>
      </c>
      <c r="CM25892" s="35" t="s">
        <v>217</v>
      </c>
      <c r="CN25892" s="35" t="s">
        <v>217</v>
      </c>
      <c r="CO25892" s="52"/>
      <c r="CP25892" s="52"/>
      <c r="CQ25892" s="52"/>
      <c r="CR25892" s="52"/>
      <c r="CS25892" s="52"/>
      <c r="CT25892" s="52"/>
      <c r="CU25892" s="33"/>
      <c r="CV25892" s="33"/>
    </row>
    <row r="25893" spans="74:100">
      <c r="BV25893" s="62"/>
      <c r="BW25893" s="62"/>
      <c r="BX25893" s="62"/>
      <c r="BY25893" s="62"/>
      <c r="BZ25893" s="62"/>
      <c r="CA25893" s="62"/>
      <c r="CB25893" s="62"/>
      <c r="CC25893" s="62"/>
      <c r="CD25893" s="62"/>
      <c r="CE25893" s="62"/>
      <c r="CF25893" s="62"/>
      <c r="CL25893" s="35" t="s">
        <v>29950</v>
      </c>
      <c r="CM25893" s="35" t="s">
        <v>217</v>
      </c>
      <c r="CN25893" s="35" t="s">
        <v>217</v>
      </c>
      <c r="CO25893" s="52"/>
      <c r="CP25893" s="52"/>
      <c r="CQ25893" s="52"/>
      <c r="CR25893" s="52"/>
      <c r="CS25893" s="52"/>
      <c r="CT25893" s="52"/>
      <c r="CU25893" s="33"/>
      <c r="CV25893" s="33"/>
    </row>
    <row r="25894" spans="74:100">
      <c r="BV25894" s="62"/>
      <c r="BW25894" s="62"/>
      <c r="BX25894" s="62"/>
      <c r="BY25894" s="62"/>
      <c r="BZ25894" s="62"/>
      <c r="CA25894" s="62"/>
      <c r="CB25894" s="62"/>
      <c r="CC25894" s="62"/>
      <c r="CD25894" s="62"/>
      <c r="CE25894" s="62"/>
      <c r="CF25894" s="62"/>
      <c r="CL25894" s="35" t="s">
        <v>29951</v>
      </c>
      <c r="CM25894" s="35" t="s">
        <v>217</v>
      </c>
      <c r="CN25894" s="35" t="s">
        <v>217</v>
      </c>
      <c r="CO25894" s="52"/>
      <c r="CP25894" s="52"/>
      <c r="CQ25894" s="52"/>
      <c r="CR25894" s="52"/>
      <c r="CS25894" s="52"/>
      <c r="CT25894" s="52"/>
      <c r="CU25894" s="33"/>
      <c r="CV25894" s="33"/>
    </row>
    <row r="25895" spans="74:100">
      <c r="BV25895" s="62"/>
      <c r="BW25895" s="62"/>
      <c r="BX25895" s="62"/>
      <c r="BY25895" s="62"/>
      <c r="BZ25895" s="62"/>
      <c r="CA25895" s="62"/>
      <c r="CB25895" s="62"/>
      <c r="CC25895" s="62"/>
      <c r="CD25895" s="62"/>
      <c r="CE25895" s="62"/>
      <c r="CF25895" s="62"/>
      <c r="CL25895" s="35" t="s">
        <v>29952</v>
      </c>
      <c r="CM25895" s="35" t="s">
        <v>217</v>
      </c>
      <c r="CN25895" s="35" t="s">
        <v>217</v>
      </c>
      <c r="CO25895" s="52"/>
      <c r="CP25895" s="52"/>
      <c r="CQ25895" s="52"/>
      <c r="CR25895" s="52"/>
      <c r="CS25895" s="52"/>
      <c r="CT25895" s="52"/>
      <c r="CU25895" s="33"/>
      <c r="CV25895" s="33"/>
    </row>
    <row r="25896" spans="74:100">
      <c r="BV25896" s="62"/>
      <c r="BW25896" s="62"/>
      <c r="BX25896" s="62"/>
      <c r="BY25896" s="62"/>
      <c r="BZ25896" s="62"/>
      <c r="CA25896" s="62"/>
      <c r="CB25896" s="62"/>
      <c r="CC25896" s="62"/>
      <c r="CD25896" s="62"/>
      <c r="CE25896" s="62"/>
      <c r="CF25896" s="62"/>
      <c r="CL25896" s="35" t="s">
        <v>29953</v>
      </c>
      <c r="CM25896" s="35" t="s">
        <v>217</v>
      </c>
      <c r="CN25896" s="35" t="s">
        <v>217</v>
      </c>
      <c r="CO25896" s="52"/>
      <c r="CP25896" s="52"/>
      <c r="CQ25896" s="52"/>
      <c r="CR25896" s="52"/>
      <c r="CS25896" s="52"/>
      <c r="CT25896" s="52"/>
      <c r="CU25896" s="33"/>
      <c r="CV25896" s="33"/>
    </row>
    <row r="25897" spans="74:100">
      <c r="BV25897" s="62"/>
      <c r="BW25897" s="62"/>
      <c r="BX25897" s="62"/>
      <c r="BY25897" s="62"/>
      <c r="BZ25897" s="62"/>
      <c r="CA25897" s="62"/>
      <c r="CB25897" s="62"/>
      <c r="CC25897" s="62"/>
      <c r="CD25897" s="62"/>
      <c r="CE25897" s="62"/>
      <c r="CF25897" s="62"/>
      <c r="CL25897" s="35" t="s">
        <v>29954</v>
      </c>
      <c r="CM25897" s="35" t="s">
        <v>217</v>
      </c>
      <c r="CN25897" s="35" t="s">
        <v>217</v>
      </c>
      <c r="CO25897" s="52"/>
      <c r="CP25897" s="52"/>
      <c r="CQ25897" s="52"/>
      <c r="CR25897" s="52"/>
      <c r="CS25897" s="52"/>
      <c r="CT25897" s="52"/>
      <c r="CU25897" s="33"/>
      <c r="CV25897" s="33"/>
    </row>
    <row r="25898" spans="74:100">
      <c r="BV25898" s="62"/>
      <c r="BW25898" s="62"/>
      <c r="BX25898" s="62"/>
      <c r="BY25898" s="62"/>
      <c r="BZ25898" s="62"/>
      <c r="CA25898" s="62"/>
      <c r="CB25898" s="62"/>
      <c r="CC25898" s="62"/>
      <c r="CD25898" s="62"/>
      <c r="CE25898" s="62"/>
      <c r="CF25898" s="62"/>
      <c r="CL25898" s="35" t="s">
        <v>29955</v>
      </c>
      <c r="CM25898" s="35" t="s">
        <v>217</v>
      </c>
      <c r="CN25898" s="35" t="s">
        <v>217</v>
      </c>
      <c r="CO25898" s="52"/>
      <c r="CP25898" s="52"/>
      <c r="CQ25898" s="52"/>
      <c r="CR25898" s="52"/>
      <c r="CS25898" s="52"/>
      <c r="CT25898" s="52"/>
      <c r="CU25898" s="33"/>
      <c r="CV25898" s="33"/>
    </row>
    <row r="25899" spans="74:100">
      <c r="BV25899" s="62"/>
      <c r="BW25899" s="62"/>
      <c r="BX25899" s="62"/>
      <c r="BY25899" s="62"/>
      <c r="BZ25899" s="62"/>
      <c r="CA25899" s="62"/>
      <c r="CB25899" s="62"/>
      <c r="CC25899" s="62"/>
      <c r="CD25899" s="62"/>
      <c r="CE25899" s="62"/>
      <c r="CF25899" s="62"/>
      <c r="CL25899" s="35" t="s">
        <v>29956</v>
      </c>
      <c r="CM25899" s="35" t="s">
        <v>217</v>
      </c>
      <c r="CN25899" s="35" t="s">
        <v>217</v>
      </c>
      <c r="CO25899" s="52"/>
      <c r="CP25899" s="52"/>
      <c r="CQ25899" s="52"/>
      <c r="CR25899" s="52"/>
      <c r="CS25899" s="52"/>
      <c r="CT25899" s="52"/>
      <c r="CU25899" s="33"/>
      <c r="CV25899" s="33"/>
    </row>
    <row r="25900" spans="74:100">
      <c r="BV25900" s="62"/>
      <c r="BW25900" s="62"/>
      <c r="BX25900" s="62"/>
      <c r="BY25900" s="62"/>
      <c r="BZ25900" s="62"/>
      <c r="CA25900" s="62"/>
      <c r="CB25900" s="62"/>
      <c r="CC25900" s="62"/>
      <c r="CD25900" s="62"/>
      <c r="CE25900" s="62"/>
      <c r="CF25900" s="62"/>
      <c r="CL25900" s="35" t="s">
        <v>7820</v>
      </c>
      <c r="CM25900" s="35" t="s">
        <v>217</v>
      </c>
      <c r="CN25900" s="35" t="s">
        <v>217</v>
      </c>
      <c r="CO25900" s="52"/>
      <c r="CP25900" s="52"/>
      <c r="CQ25900" s="52"/>
      <c r="CR25900" s="52"/>
      <c r="CS25900" s="52"/>
      <c r="CT25900" s="52"/>
      <c r="CU25900" s="33"/>
      <c r="CV25900" s="33"/>
    </row>
    <row r="25901" spans="74:100">
      <c r="BV25901" s="62"/>
      <c r="BW25901" s="62"/>
      <c r="BX25901" s="62"/>
      <c r="BY25901" s="62"/>
      <c r="BZ25901" s="62"/>
      <c r="CA25901" s="62"/>
      <c r="CB25901" s="62"/>
      <c r="CC25901" s="62"/>
      <c r="CD25901" s="62"/>
      <c r="CE25901" s="62"/>
      <c r="CF25901" s="62"/>
      <c r="CL25901" s="56" t="s">
        <v>14784</v>
      </c>
      <c r="CM25901" s="56" t="s">
        <v>214</v>
      </c>
      <c r="CN25901" s="56" t="s">
        <v>214</v>
      </c>
      <c r="CO25901" s="52"/>
      <c r="CP25901" s="52"/>
      <c r="CQ25901" s="52"/>
      <c r="CR25901" s="52"/>
      <c r="CS25901" s="52"/>
      <c r="CT25901" s="52"/>
      <c r="CU25901" s="33"/>
      <c r="CV25901" s="33"/>
    </row>
    <row r="25902" spans="74:100">
      <c r="BV25902" s="62"/>
      <c r="BW25902" s="62"/>
      <c r="BX25902" s="62"/>
      <c r="BY25902" s="62"/>
      <c r="BZ25902" s="62"/>
      <c r="CA25902" s="62"/>
      <c r="CB25902" s="62"/>
      <c r="CC25902" s="62"/>
      <c r="CD25902" s="62"/>
      <c r="CE25902" s="62"/>
      <c r="CF25902" s="62"/>
      <c r="CL25902" s="56" t="s">
        <v>14798</v>
      </c>
      <c r="CM25902" s="56" t="s">
        <v>213</v>
      </c>
      <c r="CN25902" s="56" t="s">
        <v>213</v>
      </c>
      <c r="CO25902" s="52"/>
      <c r="CP25902" s="52"/>
      <c r="CQ25902" s="52"/>
      <c r="CR25902" s="52"/>
      <c r="CS25902" s="52"/>
      <c r="CT25902" s="52"/>
      <c r="CU25902" s="33"/>
      <c r="CV25902" s="33"/>
    </row>
    <row r="25903" spans="74:100">
      <c r="BV25903" s="62"/>
      <c r="BW25903" s="62"/>
      <c r="BX25903" s="62"/>
      <c r="BY25903" s="62"/>
      <c r="BZ25903" s="62"/>
      <c r="CA25903" s="62"/>
      <c r="CB25903" s="62"/>
      <c r="CC25903" s="62"/>
      <c r="CD25903" s="62"/>
      <c r="CE25903" s="62"/>
      <c r="CF25903" s="62"/>
      <c r="CL25903" s="56" t="s">
        <v>14803</v>
      </c>
      <c r="CM25903" s="56" t="s">
        <v>213</v>
      </c>
      <c r="CN25903" s="56" t="s">
        <v>213</v>
      </c>
      <c r="CO25903" s="52"/>
      <c r="CP25903" s="52"/>
      <c r="CQ25903" s="52"/>
      <c r="CR25903" s="52"/>
      <c r="CS25903" s="52"/>
      <c r="CT25903" s="52"/>
      <c r="CU25903" s="33"/>
      <c r="CV25903" s="33"/>
    </row>
    <row r="25904" spans="74:100">
      <c r="BV25904" s="62"/>
      <c r="BW25904" s="62"/>
      <c r="BX25904" s="62"/>
      <c r="BY25904" s="62"/>
      <c r="BZ25904" s="62"/>
      <c r="CA25904" s="62"/>
      <c r="CB25904" s="62"/>
      <c r="CC25904" s="62"/>
      <c r="CD25904" s="62"/>
      <c r="CE25904" s="62"/>
      <c r="CF25904" s="62"/>
      <c r="CL25904" s="56" t="s">
        <v>14809</v>
      </c>
      <c r="CM25904" s="56" t="s">
        <v>213</v>
      </c>
      <c r="CN25904" s="56" t="s">
        <v>213</v>
      </c>
      <c r="CO25904" s="52"/>
      <c r="CP25904" s="52"/>
      <c r="CQ25904" s="52"/>
      <c r="CR25904" s="52"/>
      <c r="CS25904" s="52"/>
      <c r="CT25904" s="52"/>
      <c r="CU25904" s="33"/>
      <c r="CV25904" s="33"/>
    </row>
    <row r="25905" spans="74:100">
      <c r="BV25905" s="62"/>
      <c r="BW25905" s="62"/>
      <c r="BX25905" s="62"/>
      <c r="BY25905" s="62"/>
      <c r="BZ25905" s="62"/>
      <c r="CA25905" s="62"/>
      <c r="CB25905" s="62"/>
      <c r="CC25905" s="62"/>
      <c r="CD25905" s="62"/>
      <c r="CE25905" s="62"/>
      <c r="CF25905" s="62"/>
      <c r="CL25905" s="56" t="s">
        <v>14811</v>
      </c>
      <c r="CM25905" s="56" t="s">
        <v>214</v>
      </c>
      <c r="CN25905" s="56" t="s">
        <v>214</v>
      </c>
      <c r="CO25905" s="52"/>
      <c r="CP25905" s="52"/>
      <c r="CQ25905" s="52"/>
      <c r="CR25905" s="52"/>
      <c r="CS25905" s="52"/>
      <c r="CT25905" s="52"/>
      <c r="CU25905" s="33"/>
      <c r="CV25905" s="33"/>
    </row>
    <row r="25906" spans="74:100">
      <c r="BV25906" s="62"/>
      <c r="BW25906" s="62"/>
      <c r="BX25906" s="62"/>
      <c r="BY25906" s="62"/>
      <c r="BZ25906" s="62"/>
      <c r="CA25906" s="62"/>
      <c r="CB25906" s="62"/>
      <c r="CC25906" s="62"/>
      <c r="CD25906" s="62"/>
      <c r="CE25906" s="62"/>
      <c r="CF25906" s="62"/>
      <c r="CL25906" s="56" t="s">
        <v>14780</v>
      </c>
      <c r="CM25906" s="56" t="s">
        <v>214</v>
      </c>
      <c r="CN25906" s="56" t="s">
        <v>214</v>
      </c>
      <c r="CO25906" s="52"/>
      <c r="CP25906" s="52"/>
      <c r="CQ25906" s="52"/>
      <c r="CR25906" s="52"/>
      <c r="CS25906" s="52"/>
      <c r="CT25906" s="52"/>
      <c r="CU25906" s="33"/>
      <c r="CV25906" s="33"/>
    </row>
    <row r="25907" spans="74:100">
      <c r="BV25907" s="62"/>
      <c r="BW25907" s="62"/>
      <c r="BX25907" s="62"/>
      <c r="BY25907" s="62"/>
      <c r="BZ25907" s="62"/>
      <c r="CA25907" s="62"/>
      <c r="CB25907" s="62"/>
      <c r="CC25907" s="62"/>
      <c r="CD25907" s="62"/>
      <c r="CE25907" s="62"/>
      <c r="CF25907" s="62"/>
      <c r="CL25907" s="56" t="s">
        <v>14812</v>
      </c>
      <c r="CM25907" s="56" t="s">
        <v>213</v>
      </c>
      <c r="CN25907" s="56" t="s">
        <v>213</v>
      </c>
      <c r="CO25907" s="52"/>
      <c r="CP25907" s="52"/>
      <c r="CQ25907" s="52"/>
      <c r="CR25907" s="52"/>
      <c r="CS25907" s="52"/>
      <c r="CT25907" s="52"/>
      <c r="CU25907" s="33"/>
      <c r="CV25907" s="33"/>
    </row>
    <row r="25908" spans="74:100">
      <c r="BV25908" s="62"/>
      <c r="BW25908" s="62"/>
      <c r="BX25908" s="62"/>
      <c r="BY25908" s="62"/>
      <c r="BZ25908" s="62"/>
      <c r="CA25908" s="62"/>
      <c r="CB25908" s="62"/>
      <c r="CC25908" s="62"/>
      <c r="CD25908" s="62"/>
      <c r="CE25908" s="62"/>
      <c r="CF25908" s="62"/>
      <c r="CL25908" s="35" t="s">
        <v>13175</v>
      </c>
      <c r="CM25908" s="35" t="s">
        <v>217</v>
      </c>
      <c r="CN25908" s="35" t="s">
        <v>217</v>
      </c>
      <c r="CO25908" s="52"/>
      <c r="CP25908" s="52"/>
      <c r="CQ25908" s="52"/>
      <c r="CR25908" s="52"/>
      <c r="CS25908" s="52"/>
      <c r="CT25908" s="52"/>
      <c r="CU25908" s="33"/>
      <c r="CV25908" s="33"/>
    </row>
    <row r="25909" spans="74:100">
      <c r="BV25909" s="62"/>
      <c r="BW25909" s="62"/>
      <c r="BX25909" s="62"/>
      <c r="BY25909" s="62"/>
      <c r="BZ25909" s="62"/>
      <c r="CA25909" s="62"/>
      <c r="CB25909" s="62"/>
      <c r="CC25909" s="62"/>
      <c r="CD25909" s="62"/>
      <c r="CE25909" s="62"/>
      <c r="CF25909" s="62"/>
      <c r="CL25909" s="35" t="s">
        <v>29957</v>
      </c>
      <c r="CM25909" s="35" t="s">
        <v>217</v>
      </c>
      <c r="CN25909" s="35" t="s">
        <v>217</v>
      </c>
      <c r="CO25909" s="52"/>
      <c r="CP25909" s="52"/>
      <c r="CQ25909" s="52"/>
      <c r="CR25909" s="52"/>
      <c r="CS25909" s="52"/>
      <c r="CT25909" s="52"/>
      <c r="CU25909" s="33"/>
      <c r="CV25909" s="33"/>
    </row>
    <row r="25910" spans="74:100">
      <c r="BV25910" s="62"/>
      <c r="BW25910" s="62"/>
      <c r="BX25910" s="62"/>
      <c r="BY25910" s="62"/>
      <c r="BZ25910" s="62"/>
      <c r="CA25910" s="62"/>
      <c r="CB25910" s="62"/>
      <c r="CC25910" s="62"/>
      <c r="CD25910" s="62"/>
      <c r="CE25910" s="62"/>
      <c r="CF25910" s="62"/>
      <c r="CL25910" s="56" t="s">
        <v>13176</v>
      </c>
      <c r="CM25910" s="56" t="s">
        <v>216</v>
      </c>
      <c r="CN25910" s="56" t="s">
        <v>216</v>
      </c>
      <c r="CO25910" s="52"/>
      <c r="CP25910" s="52"/>
      <c r="CQ25910" s="52"/>
      <c r="CR25910" s="52"/>
      <c r="CS25910" s="52"/>
      <c r="CT25910" s="52"/>
      <c r="CU25910" s="33"/>
      <c r="CV25910" s="33"/>
    </row>
    <row r="25911" spans="74:100">
      <c r="BV25911" s="62"/>
      <c r="BW25911" s="62"/>
      <c r="BX25911" s="62"/>
      <c r="BY25911" s="62"/>
      <c r="BZ25911" s="62"/>
      <c r="CA25911" s="62"/>
      <c r="CB25911" s="62"/>
      <c r="CC25911" s="62"/>
      <c r="CD25911" s="62"/>
      <c r="CE25911" s="62"/>
      <c r="CF25911" s="62"/>
      <c r="CL25911" s="35" t="s">
        <v>29958</v>
      </c>
      <c r="CM25911" s="35" t="s">
        <v>217</v>
      </c>
      <c r="CN25911" s="35" t="s">
        <v>217</v>
      </c>
      <c r="CO25911" s="52"/>
      <c r="CP25911" s="52"/>
      <c r="CQ25911" s="52"/>
      <c r="CR25911" s="52"/>
      <c r="CS25911" s="52"/>
      <c r="CT25911" s="52"/>
      <c r="CU25911" s="33"/>
      <c r="CV25911" s="33"/>
    </row>
    <row r="25912" spans="74:100">
      <c r="BV25912" s="62"/>
      <c r="BW25912" s="62"/>
      <c r="BX25912" s="62"/>
      <c r="BY25912" s="62"/>
      <c r="BZ25912" s="62"/>
      <c r="CA25912" s="62"/>
      <c r="CB25912" s="62"/>
      <c r="CC25912" s="62"/>
      <c r="CD25912" s="62"/>
      <c r="CE25912" s="62"/>
      <c r="CF25912" s="62"/>
      <c r="CL25912" s="56" t="s">
        <v>13200</v>
      </c>
      <c r="CM25912" s="56" t="s">
        <v>216</v>
      </c>
      <c r="CN25912" s="56" t="s">
        <v>216</v>
      </c>
      <c r="CO25912" s="52"/>
      <c r="CP25912" s="52"/>
      <c r="CQ25912" s="52"/>
      <c r="CR25912" s="52"/>
      <c r="CS25912" s="52"/>
      <c r="CT25912" s="52"/>
      <c r="CU25912" s="33"/>
      <c r="CV25912" s="33"/>
    </row>
    <row r="25913" spans="74:100">
      <c r="BV25913" s="62"/>
      <c r="BW25913" s="62"/>
      <c r="BX25913" s="62"/>
      <c r="BY25913" s="62"/>
      <c r="BZ25913" s="62"/>
      <c r="CA25913" s="62"/>
      <c r="CB25913" s="62"/>
      <c r="CC25913" s="62"/>
      <c r="CD25913" s="62"/>
      <c r="CE25913" s="62"/>
      <c r="CF25913" s="62"/>
      <c r="CL25913" s="56" t="s">
        <v>13312</v>
      </c>
      <c r="CM25913" s="56" t="s">
        <v>215</v>
      </c>
      <c r="CN25913" s="56" t="s">
        <v>215</v>
      </c>
      <c r="CO25913" s="52"/>
      <c r="CP25913" s="52"/>
      <c r="CQ25913" s="52"/>
      <c r="CR25913" s="52"/>
      <c r="CS25913" s="52"/>
      <c r="CT25913" s="52"/>
      <c r="CU25913" s="33"/>
      <c r="CV25913" s="33"/>
    </row>
    <row r="25914" spans="74:100">
      <c r="BV25914" s="62"/>
      <c r="BW25914" s="62"/>
      <c r="BX25914" s="62"/>
      <c r="BY25914" s="62"/>
      <c r="BZ25914" s="62"/>
      <c r="CA25914" s="62"/>
      <c r="CB25914" s="62"/>
      <c r="CC25914" s="62"/>
      <c r="CD25914" s="62"/>
      <c r="CE25914" s="62"/>
      <c r="CF25914" s="62"/>
      <c r="CL25914" s="56" t="s">
        <v>13313</v>
      </c>
      <c r="CM25914" s="56" t="s">
        <v>215</v>
      </c>
      <c r="CN25914" s="56" t="s">
        <v>215</v>
      </c>
      <c r="CO25914" s="52"/>
      <c r="CP25914" s="52"/>
      <c r="CQ25914" s="52"/>
      <c r="CR25914" s="52"/>
      <c r="CS25914" s="52"/>
      <c r="CT25914" s="52"/>
      <c r="CU25914" s="33"/>
      <c r="CV25914" s="33"/>
    </row>
    <row r="25915" spans="74:100">
      <c r="BV25915" s="62"/>
      <c r="BW25915" s="62"/>
      <c r="BX25915" s="62"/>
      <c r="BY25915" s="62"/>
      <c r="BZ25915" s="62"/>
      <c r="CA25915" s="62"/>
      <c r="CB25915" s="62"/>
      <c r="CC25915" s="62"/>
      <c r="CD25915" s="62"/>
      <c r="CE25915" s="62"/>
      <c r="CF25915" s="62"/>
      <c r="CL25915" s="56" t="s">
        <v>14536</v>
      </c>
      <c r="CM25915" s="56" t="s">
        <v>215</v>
      </c>
      <c r="CN25915" s="56" t="s">
        <v>215</v>
      </c>
      <c r="CO25915" s="52"/>
      <c r="CP25915" s="52"/>
      <c r="CQ25915" s="52"/>
      <c r="CR25915" s="52"/>
      <c r="CS25915" s="52"/>
      <c r="CT25915" s="52"/>
      <c r="CU25915" s="33"/>
      <c r="CV25915" s="33"/>
    </row>
    <row r="25916" spans="74:100">
      <c r="BV25916" s="62"/>
      <c r="BW25916" s="62"/>
      <c r="BX25916" s="62"/>
      <c r="BY25916" s="62"/>
      <c r="BZ25916" s="62"/>
      <c r="CA25916" s="62"/>
      <c r="CB25916" s="62"/>
      <c r="CC25916" s="62"/>
      <c r="CD25916" s="62"/>
      <c r="CE25916" s="62"/>
      <c r="CF25916" s="62"/>
      <c r="CL25916" s="56" t="s">
        <v>14537</v>
      </c>
      <c r="CM25916" s="56" t="s">
        <v>215</v>
      </c>
      <c r="CN25916" s="56" t="s">
        <v>215</v>
      </c>
      <c r="CO25916" s="52"/>
      <c r="CP25916" s="52"/>
      <c r="CQ25916" s="52"/>
      <c r="CR25916" s="52"/>
      <c r="CS25916" s="52"/>
      <c r="CT25916" s="52"/>
      <c r="CU25916" s="33"/>
      <c r="CV25916" s="33"/>
    </row>
    <row r="25917" spans="74:100">
      <c r="BV25917" s="62"/>
      <c r="BW25917" s="62"/>
      <c r="BX25917" s="62"/>
      <c r="BY25917" s="62"/>
      <c r="BZ25917" s="62"/>
      <c r="CA25917" s="62"/>
      <c r="CB25917" s="62"/>
      <c r="CC25917" s="62"/>
      <c r="CD25917" s="62"/>
      <c r="CE25917" s="62"/>
      <c r="CF25917" s="62"/>
      <c r="CL25917" s="56" t="s">
        <v>14538</v>
      </c>
      <c r="CM25917" s="56" t="s">
        <v>215</v>
      </c>
      <c r="CN25917" s="56" t="s">
        <v>215</v>
      </c>
      <c r="CO25917" s="52"/>
      <c r="CP25917" s="52"/>
      <c r="CQ25917" s="52"/>
      <c r="CR25917" s="52"/>
      <c r="CS25917" s="52"/>
      <c r="CT25917" s="52"/>
      <c r="CU25917" s="33"/>
      <c r="CV25917" s="33"/>
    </row>
    <row r="25918" spans="74:100">
      <c r="BV25918" s="62"/>
      <c r="BW25918" s="62"/>
      <c r="BX25918" s="62"/>
      <c r="BY25918" s="62"/>
      <c r="BZ25918" s="62"/>
      <c r="CA25918" s="62"/>
      <c r="CB25918" s="62"/>
      <c r="CC25918" s="62"/>
      <c r="CD25918" s="62"/>
      <c r="CE25918" s="62"/>
      <c r="CF25918" s="62"/>
      <c r="CL25918" s="56" t="s">
        <v>14539</v>
      </c>
      <c r="CM25918" s="56" t="s">
        <v>215</v>
      </c>
      <c r="CN25918" s="56" t="s">
        <v>215</v>
      </c>
      <c r="CO25918" s="52"/>
      <c r="CP25918" s="52"/>
      <c r="CQ25918" s="52"/>
      <c r="CR25918" s="52"/>
      <c r="CS25918" s="52"/>
      <c r="CT25918" s="52"/>
      <c r="CU25918" s="33"/>
      <c r="CV25918" s="33"/>
    </row>
    <row r="25919" spans="74:100">
      <c r="BV25919" s="62"/>
      <c r="BW25919" s="62"/>
      <c r="BX25919" s="62"/>
      <c r="BY25919" s="62"/>
      <c r="BZ25919" s="62"/>
      <c r="CA25919" s="62"/>
      <c r="CB25919" s="62"/>
      <c r="CC25919" s="62"/>
      <c r="CD25919" s="62"/>
      <c r="CE25919" s="62"/>
      <c r="CF25919" s="62"/>
      <c r="CL25919" s="56" t="s">
        <v>14540</v>
      </c>
      <c r="CM25919" s="56" t="s">
        <v>215</v>
      </c>
      <c r="CN25919" s="56" t="s">
        <v>215</v>
      </c>
      <c r="CO25919" s="52"/>
      <c r="CP25919" s="52"/>
      <c r="CQ25919" s="52"/>
      <c r="CR25919" s="52"/>
      <c r="CS25919" s="52"/>
      <c r="CT25919" s="52"/>
      <c r="CU25919" s="33"/>
      <c r="CV25919" s="33"/>
    </row>
    <row r="25920" spans="74:100">
      <c r="BV25920" s="62"/>
      <c r="BW25920" s="62"/>
      <c r="BX25920" s="62"/>
      <c r="BY25920" s="62"/>
      <c r="BZ25920" s="62"/>
      <c r="CA25920" s="62"/>
      <c r="CB25920" s="62"/>
      <c r="CC25920" s="62"/>
      <c r="CD25920" s="62"/>
      <c r="CE25920" s="62"/>
      <c r="CF25920" s="62"/>
      <c r="CL25920" s="56" t="s">
        <v>14541</v>
      </c>
      <c r="CM25920" s="56" t="s">
        <v>215</v>
      </c>
      <c r="CN25920" s="56" t="s">
        <v>215</v>
      </c>
      <c r="CO25920" s="52"/>
      <c r="CP25920" s="52"/>
      <c r="CQ25920" s="52"/>
      <c r="CR25920" s="52"/>
      <c r="CS25920" s="52"/>
      <c r="CT25920" s="52"/>
      <c r="CU25920" s="33"/>
      <c r="CV25920" s="33"/>
    </row>
    <row r="25921" spans="74:100">
      <c r="BV25921" s="62"/>
      <c r="BW25921" s="62"/>
      <c r="BX25921" s="62"/>
      <c r="BY25921" s="62"/>
      <c r="BZ25921" s="62"/>
      <c r="CA25921" s="62"/>
      <c r="CB25921" s="62"/>
      <c r="CC25921" s="62"/>
      <c r="CD25921" s="62"/>
      <c r="CE25921" s="62"/>
      <c r="CF25921" s="62"/>
      <c r="CL25921" s="56" t="s">
        <v>26304</v>
      </c>
      <c r="CM25921" s="56" t="s">
        <v>215</v>
      </c>
      <c r="CN25921" s="56" t="s">
        <v>215</v>
      </c>
      <c r="CO25921" s="52"/>
      <c r="CP25921" s="52"/>
      <c r="CQ25921" s="52"/>
      <c r="CR25921" s="52"/>
      <c r="CS25921" s="52"/>
      <c r="CT25921" s="52"/>
      <c r="CU25921" s="33"/>
      <c r="CV25921" s="33"/>
    </row>
    <row r="25922" spans="74:100">
      <c r="BV25922" s="62"/>
      <c r="BW25922" s="62"/>
      <c r="BX25922" s="62"/>
      <c r="BY25922" s="62"/>
      <c r="BZ25922" s="62"/>
      <c r="CA25922" s="62"/>
      <c r="CB25922" s="62"/>
      <c r="CC25922" s="62"/>
      <c r="CD25922" s="62"/>
      <c r="CE25922" s="62"/>
      <c r="CF25922" s="62"/>
      <c r="CL25922" s="56" t="s">
        <v>26305</v>
      </c>
      <c r="CM25922" s="56" t="s">
        <v>215</v>
      </c>
      <c r="CN25922" s="56" t="s">
        <v>215</v>
      </c>
      <c r="CO25922" s="52"/>
      <c r="CP25922" s="52"/>
      <c r="CQ25922" s="52"/>
      <c r="CR25922" s="52"/>
      <c r="CS25922" s="52"/>
      <c r="CT25922" s="52"/>
      <c r="CU25922" s="33"/>
      <c r="CV25922" s="33"/>
    </row>
    <row r="25923" spans="74:100">
      <c r="BV25923" s="62"/>
      <c r="BW25923" s="62"/>
      <c r="BX25923" s="62"/>
      <c r="BY25923" s="62"/>
      <c r="BZ25923" s="62"/>
      <c r="CA25923" s="62"/>
      <c r="CB25923" s="62"/>
      <c r="CC25923" s="62"/>
      <c r="CD25923" s="62"/>
      <c r="CE25923" s="62"/>
      <c r="CF25923" s="62"/>
      <c r="CL25923" s="56" t="s">
        <v>14542</v>
      </c>
      <c r="CM25923" s="56" t="s">
        <v>215</v>
      </c>
      <c r="CN25923" s="56" t="s">
        <v>215</v>
      </c>
      <c r="CO25923" s="52"/>
      <c r="CP25923" s="52"/>
      <c r="CQ25923" s="52"/>
      <c r="CR25923" s="52"/>
      <c r="CS25923" s="52"/>
      <c r="CT25923" s="52"/>
      <c r="CU25923" s="33"/>
      <c r="CV25923" s="33"/>
    </row>
    <row r="25924" spans="74:100">
      <c r="BV25924" s="62"/>
      <c r="BW25924" s="62"/>
      <c r="BX25924" s="62"/>
      <c r="BY25924" s="62"/>
      <c r="BZ25924" s="62"/>
      <c r="CA25924" s="62"/>
      <c r="CB25924" s="62"/>
      <c r="CC25924" s="62"/>
      <c r="CD25924" s="62"/>
      <c r="CE25924" s="62"/>
      <c r="CF25924" s="62"/>
      <c r="CL25924" s="56" t="s">
        <v>14543</v>
      </c>
      <c r="CM25924" s="56" t="s">
        <v>215</v>
      </c>
      <c r="CN25924" s="56" t="s">
        <v>215</v>
      </c>
      <c r="CO25924" s="52"/>
      <c r="CP25924" s="52"/>
      <c r="CQ25924" s="52"/>
      <c r="CR25924" s="52"/>
      <c r="CS25924" s="52"/>
      <c r="CT25924" s="52"/>
      <c r="CU25924" s="33"/>
      <c r="CV25924" s="33"/>
    </row>
    <row r="25925" spans="74:100">
      <c r="BV25925" s="62"/>
      <c r="BW25925" s="62"/>
      <c r="BX25925" s="62"/>
      <c r="BY25925" s="62"/>
      <c r="BZ25925" s="62"/>
      <c r="CA25925" s="62"/>
      <c r="CB25925" s="62"/>
      <c r="CC25925" s="62"/>
      <c r="CD25925" s="62"/>
      <c r="CE25925" s="62"/>
      <c r="CF25925" s="62"/>
      <c r="CL25925" s="56" t="s">
        <v>14544</v>
      </c>
      <c r="CM25925" s="56" t="s">
        <v>215</v>
      </c>
      <c r="CN25925" s="56" t="s">
        <v>215</v>
      </c>
      <c r="CO25925" s="52"/>
      <c r="CP25925" s="52"/>
      <c r="CQ25925" s="52"/>
      <c r="CR25925" s="52"/>
      <c r="CS25925" s="52"/>
      <c r="CT25925" s="52"/>
      <c r="CU25925" s="33"/>
      <c r="CV25925" s="33"/>
    </row>
    <row r="25926" spans="74:100">
      <c r="BV25926" s="62"/>
      <c r="BW25926" s="62"/>
      <c r="BX25926" s="62"/>
      <c r="BY25926" s="62"/>
      <c r="BZ25926" s="62"/>
      <c r="CA25926" s="62"/>
      <c r="CB25926" s="62"/>
      <c r="CC25926" s="62"/>
      <c r="CD25926" s="62"/>
      <c r="CE25926" s="62"/>
      <c r="CF25926" s="62"/>
      <c r="CL25926" s="56" t="s">
        <v>14545</v>
      </c>
      <c r="CM25926" s="56" t="s">
        <v>215</v>
      </c>
      <c r="CN25926" s="56" t="s">
        <v>215</v>
      </c>
      <c r="CO25926" s="52"/>
      <c r="CP25926" s="52"/>
      <c r="CQ25926" s="52"/>
      <c r="CR25926" s="52"/>
      <c r="CS25926" s="52"/>
      <c r="CT25926" s="52"/>
      <c r="CU25926" s="33"/>
      <c r="CV25926" s="33"/>
    </row>
    <row r="25927" spans="74:100">
      <c r="BV25927" s="62"/>
      <c r="BW25927" s="62"/>
      <c r="BX25927" s="62"/>
      <c r="BY25927" s="62"/>
      <c r="BZ25927" s="62"/>
      <c r="CA25927" s="62"/>
      <c r="CB25927" s="62"/>
      <c r="CC25927" s="62"/>
      <c r="CD25927" s="62"/>
      <c r="CE25927" s="62"/>
      <c r="CF25927" s="62"/>
      <c r="CL25927" s="56" t="s">
        <v>14599</v>
      </c>
      <c r="CM25927" s="56" t="s">
        <v>213</v>
      </c>
      <c r="CN25927" s="56" t="s">
        <v>213</v>
      </c>
      <c r="CO25927" s="52"/>
      <c r="CP25927" s="52"/>
      <c r="CQ25927" s="52"/>
      <c r="CR25927" s="52"/>
      <c r="CS25927" s="52"/>
      <c r="CT25927" s="52"/>
      <c r="CU25927" s="33"/>
      <c r="CV25927" s="33"/>
    </row>
    <row r="25928" spans="74:100">
      <c r="BV25928" s="62"/>
      <c r="BW25928" s="62"/>
      <c r="BX25928" s="62"/>
      <c r="BY25928" s="62"/>
      <c r="BZ25928" s="62"/>
      <c r="CA25928" s="62"/>
      <c r="CB25928" s="62"/>
      <c r="CC25928" s="62"/>
      <c r="CD25928" s="62"/>
      <c r="CE25928" s="62"/>
      <c r="CF25928" s="62"/>
      <c r="CL25928" s="56" t="s">
        <v>14630</v>
      </c>
      <c r="CM25928" s="56" t="s">
        <v>213</v>
      </c>
      <c r="CN25928" s="56" t="s">
        <v>213</v>
      </c>
      <c r="CO25928" s="52"/>
      <c r="CP25928" s="52"/>
      <c r="CQ25928" s="52"/>
      <c r="CR25928" s="52"/>
      <c r="CS25928" s="52"/>
      <c r="CT25928" s="52"/>
      <c r="CU25928" s="33"/>
      <c r="CV25928" s="33"/>
    </row>
    <row r="25929" spans="74:100">
      <c r="BV25929" s="62"/>
      <c r="BW25929" s="62"/>
      <c r="BX25929" s="62"/>
      <c r="BY25929" s="62"/>
      <c r="BZ25929" s="62"/>
      <c r="CA25929" s="62"/>
      <c r="CB25929" s="62"/>
      <c r="CC25929" s="62"/>
      <c r="CD25929" s="62"/>
      <c r="CE25929" s="62"/>
      <c r="CF25929" s="62"/>
      <c r="CL25929" s="56" t="s">
        <v>14631</v>
      </c>
      <c r="CM25929" s="56" t="s">
        <v>213</v>
      </c>
      <c r="CN25929" s="56" t="s">
        <v>213</v>
      </c>
      <c r="CO25929" s="52"/>
      <c r="CP25929" s="52"/>
      <c r="CQ25929" s="52"/>
      <c r="CR25929" s="52"/>
      <c r="CS25929" s="52"/>
      <c r="CT25929" s="52"/>
      <c r="CU25929" s="33"/>
      <c r="CV25929" s="33"/>
    </row>
    <row r="25930" spans="74:100">
      <c r="BV25930" s="62"/>
      <c r="BW25930" s="62"/>
      <c r="BX25930" s="62"/>
      <c r="BY25930" s="62"/>
      <c r="BZ25930" s="62"/>
      <c r="CA25930" s="62"/>
      <c r="CB25930" s="62"/>
      <c r="CC25930" s="62"/>
      <c r="CD25930" s="62"/>
      <c r="CE25930" s="62"/>
      <c r="CF25930" s="62"/>
      <c r="CL25930" s="56" t="s">
        <v>14600</v>
      </c>
      <c r="CM25930" s="56" t="s">
        <v>213</v>
      </c>
      <c r="CN25930" s="56" t="s">
        <v>213</v>
      </c>
      <c r="CO25930" s="52"/>
      <c r="CP25930" s="52"/>
      <c r="CQ25930" s="52"/>
      <c r="CR25930" s="52"/>
      <c r="CS25930" s="52"/>
      <c r="CT25930" s="52"/>
      <c r="CU25930" s="33"/>
      <c r="CV25930" s="33"/>
    </row>
    <row r="25931" spans="74:100">
      <c r="BV25931" s="62"/>
      <c r="BW25931" s="62"/>
      <c r="BX25931" s="62"/>
      <c r="BY25931" s="62"/>
      <c r="BZ25931" s="62"/>
      <c r="CA25931" s="62"/>
      <c r="CB25931" s="62"/>
      <c r="CC25931" s="62"/>
      <c r="CD25931" s="62"/>
      <c r="CE25931" s="62"/>
      <c r="CF25931" s="62"/>
      <c r="CL25931" s="56" t="s">
        <v>14600</v>
      </c>
      <c r="CM25931" s="56" t="s">
        <v>213</v>
      </c>
      <c r="CN25931" s="56" t="s">
        <v>213</v>
      </c>
      <c r="CO25931" s="52"/>
      <c r="CP25931" s="52"/>
      <c r="CQ25931" s="52"/>
      <c r="CR25931" s="52"/>
      <c r="CS25931" s="52"/>
      <c r="CT25931" s="52"/>
      <c r="CU25931" s="33"/>
      <c r="CV25931" s="33"/>
    </row>
    <row r="25932" spans="74:100">
      <c r="BV25932" s="62"/>
      <c r="BW25932" s="62"/>
      <c r="BX25932" s="62"/>
      <c r="BY25932" s="62"/>
      <c r="BZ25932" s="62"/>
      <c r="CA25932" s="62"/>
      <c r="CB25932" s="62"/>
      <c r="CC25932" s="62"/>
      <c r="CD25932" s="62"/>
      <c r="CE25932" s="62"/>
      <c r="CF25932" s="62"/>
      <c r="CL25932" s="56" t="s">
        <v>14632</v>
      </c>
      <c r="CM25932" s="56" t="s">
        <v>213</v>
      </c>
      <c r="CN25932" s="56" t="s">
        <v>213</v>
      </c>
      <c r="CO25932" s="52"/>
      <c r="CP25932" s="52"/>
      <c r="CQ25932" s="52"/>
      <c r="CR25932" s="52"/>
      <c r="CS25932" s="52"/>
      <c r="CT25932" s="52"/>
      <c r="CU25932" s="33"/>
      <c r="CV25932" s="33"/>
    </row>
    <row r="25933" spans="74:100">
      <c r="BV25933" s="62"/>
      <c r="BW25933" s="62"/>
      <c r="BX25933" s="62"/>
      <c r="BY25933" s="62"/>
      <c r="BZ25933" s="62"/>
      <c r="CA25933" s="62"/>
      <c r="CB25933" s="62"/>
      <c r="CC25933" s="62"/>
      <c r="CD25933" s="62"/>
      <c r="CE25933" s="62"/>
      <c r="CF25933" s="62"/>
      <c r="CL25933" s="56" t="s">
        <v>14633</v>
      </c>
      <c r="CM25933" s="56" t="s">
        <v>213</v>
      </c>
      <c r="CN25933" s="56" t="s">
        <v>213</v>
      </c>
      <c r="CO25933" s="52"/>
      <c r="CP25933" s="52"/>
      <c r="CQ25933" s="52"/>
      <c r="CR25933" s="52"/>
      <c r="CS25933" s="52"/>
      <c r="CT25933" s="52"/>
      <c r="CU25933" s="33"/>
      <c r="CV25933" s="33"/>
    </row>
    <row r="25934" spans="74:100">
      <c r="BV25934" s="62"/>
      <c r="BW25934" s="62"/>
      <c r="BX25934" s="62"/>
      <c r="BY25934" s="62"/>
      <c r="BZ25934" s="62"/>
      <c r="CA25934" s="62"/>
      <c r="CB25934" s="62"/>
      <c r="CC25934" s="62"/>
      <c r="CD25934" s="62"/>
      <c r="CE25934" s="62"/>
      <c r="CF25934" s="62"/>
      <c r="CL25934" s="56" t="s">
        <v>14601</v>
      </c>
      <c r="CM25934" s="56" t="s">
        <v>213</v>
      </c>
      <c r="CN25934" s="56" t="s">
        <v>213</v>
      </c>
      <c r="CO25934" s="52"/>
      <c r="CP25934" s="52"/>
      <c r="CQ25934" s="52"/>
      <c r="CR25934" s="52"/>
      <c r="CS25934" s="52"/>
      <c r="CT25934" s="52"/>
      <c r="CU25934" s="33"/>
      <c r="CV25934" s="33"/>
    </row>
    <row r="25935" spans="74:100">
      <c r="BV25935" s="62"/>
      <c r="BW25935" s="62"/>
      <c r="BX25935" s="62"/>
      <c r="BY25935" s="62"/>
      <c r="BZ25935" s="62"/>
      <c r="CA25935" s="62"/>
      <c r="CB25935" s="62"/>
      <c r="CC25935" s="62"/>
      <c r="CD25935" s="62"/>
      <c r="CE25935" s="62"/>
      <c r="CF25935" s="62"/>
      <c r="CL25935" s="56" t="s">
        <v>14634</v>
      </c>
      <c r="CM25935" s="56" t="s">
        <v>213</v>
      </c>
      <c r="CN25935" s="56" t="s">
        <v>213</v>
      </c>
      <c r="CO25935" s="52"/>
      <c r="CP25935" s="52"/>
      <c r="CQ25935" s="52"/>
      <c r="CR25935" s="52"/>
      <c r="CS25935" s="52"/>
      <c r="CT25935" s="52"/>
      <c r="CU25935" s="33"/>
      <c r="CV25935" s="33"/>
    </row>
    <row r="25936" spans="74:100">
      <c r="BV25936" s="62"/>
      <c r="BW25936" s="62"/>
      <c r="BX25936" s="62"/>
      <c r="BY25936" s="62"/>
      <c r="BZ25936" s="62"/>
      <c r="CA25936" s="62"/>
      <c r="CB25936" s="62"/>
      <c r="CC25936" s="62"/>
      <c r="CD25936" s="62"/>
      <c r="CE25936" s="62"/>
      <c r="CF25936" s="62"/>
      <c r="CL25936" s="56" t="s">
        <v>14602</v>
      </c>
      <c r="CM25936" s="56" t="s">
        <v>213</v>
      </c>
      <c r="CN25936" s="56" t="s">
        <v>213</v>
      </c>
      <c r="CO25936" s="52"/>
      <c r="CP25936" s="52"/>
      <c r="CQ25936" s="52"/>
      <c r="CR25936" s="52"/>
      <c r="CS25936" s="52"/>
      <c r="CT25936" s="52"/>
      <c r="CU25936" s="33"/>
      <c r="CV25936" s="33"/>
    </row>
    <row r="25937" spans="74:100">
      <c r="BV25937" s="62"/>
      <c r="BW25937" s="62"/>
      <c r="BX25937" s="62"/>
      <c r="BY25937" s="62"/>
      <c r="BZ25937" s="62"/>
      <c r="CA25937" s="62"/>
      <c r="CB25937" s="62"/>
      <c r="CC25937" s="62"/>
      <c r="CD25937" s="62"/>
      <c r="CE25937" s="62"/>
      <c r="CF25937" s="62"/>
      <c r="CL25937" s="56" t="s">
        <v>14635</v>
      </c>
      <c r="CM25937" s="56" t="s">
        <v>213</v>
      </c>
      <c r="CN25937" s="56" t="s">
        <v>213</v>
      </c>
      <c r="CO25937" s="52"/>
      <c r="CP25937" s="52"/>
      <c r="CQ25937" s="52"/>
      <c r="CR25937" s="52"/>
      <c r="CS25937" s="52"/>
      <c r="CT25937" s="52"/>
      <c r="CU25937" s="33"/>
      <c r="CV25937" s="33"/>
    </row>
    <row r="25938" spans="74:100">
      <c r="BV25938" s="62"/>
      <c r="BW25938" s="62"/>
      <c r="BX25938" s="62"/>
      <c r="BY25938" s="62"/>
      <c r="BZ25938" s="62"/>
      <c r="CA25938" s="62"/>
      <c r="CB25938" s="62"/>
      <c r="CC25938" s="62"/>
      <c r="CD25938" s="62"/>
      <c r="CE25938" s="62"/>
      <c r="CF25938" s="62"/>
      <c r="CL25938" s="56" t="s">
        <v>14548</v>
      </c>
      <c r="CM25938" s="56" t="s">
        <v>215</v>
      </c>
      <c r="CN25938" s="56" t="s">
        <v>215</v>
      </c>
      <c r="CO25938" s="52"/>
      <c r="CP25938" s="52"/>
      <c r="CQ25938" s="52"/>
      <c r="CR25938" s="52"/>
      <c r="CS25938" s="52"/>
      <c r="CT25938" s="52"/>
      <c r="CU25938" s="33"/>
      <c r="CV25938" s="33"/>
    </row>
    <row r="25939" spans="74:100">
      <c r="BV25939" s="62"/>
      <c r="BW25939" s="62"/>
      <c r="BX25939" s="62"/>
      <c r="BY25939" s="62"/>
      <c r="BZ25939" s="62"/>
      <c r="CA25939" s="62"/>
      <c r="CB25939" s="62"/>
      <c r="CC25939" s="62"/>
      <c r="CD25939" s="62"/>
      <c r="CE25939" s="62"/>
      <c r="CF25939" s="62"/>
      <c r="CL25939" s="56" t="s">
        <v>14546</v>
      </c>
      <c r="CM25939" s="56" t="s">
        <v>215</v>
      </c>
      <c r="CN25939" s="56" t="s">
        <v>215</v>
      </c>
      <c r="CO25939" s="52"/>
      <c r="CP25939" s="52"/>
      <c r="CQ25939" s="52"/>
      <c r="CR25939" s="52"/>
      <c r="CS25939" s="52"/>
      <c r="CT25939" s="52"/>
      <c r="CU25939" s="33"/>
      <c r="CV25939" s="33"/>
    </row>
    <row r="25940" spans="74:100">
      <c r="BV25940" s="62"/>
      <c r="BW25940" s="62"/>
      <c r="BX25940" s="62"/>
      <c r="BY25940" s="62"/>
      <c r="BZ25940" s="62"/>
      <c r="CA25940" s="62"/>
      <c r="CB25940" s="62"/>
      <c r="CC25940" s="62"/>
      <c r="CD25940" s="62"/>
      <c r="CE25940" s="62"/>
      <c r="CF25940" s="62"/>
      <c r="CL25940" s="56" t="s">
        <v>14549</v>
      </c>
      <c r="CM25940" s="56" t="s">
        <v>214</v>
      </c>
      <c r="CN25940" s="56" t="s">
        <v>214</v>
      </c>
      <c r="CO25940" s="52"/>
      <c r="CP25940" s="52"/>
      <c r="CQ25940" s="52"/>
      <c r="CR25940" s="52"/>
      <c r="CS25940" s="52"/>
      <c r="CT25940" s="52"/>
      <c r="CU25940" s="33"/>
      <c r="CV25940" s="33"/>
    </row>
    <row r="25941" spans="74:100">
      <c r="BV25941" s="62"/>
      <c r="BW25941" s="62"/>
      <c r="BX25941" s="62"/>
      <c r="BY25941" s="62"/>
      <c r="BZ25941" s="62"/>
      <c r="CA25941" s="62"/>
      <c r="CB25941" s="62"/>
      <c r="CC25941" s="62"/>
      <c r="CD25941" s="62"/>
      <c r="CE25941" s="62"/>
      <c r="CF25941" s="62"/>
      <c r="CL25941" s="56" t="s">
        <v>14550</v>
      </c>
      <c r="CM25941" s="56" t="s">
        <v>214</v>
      </c>
      <c r="CN25941" s="56" t="s">
        <v>214</v>
      </c>
      <c r="CO25941" s="52"/>
      <c r="CP25941" s="52"/>
      <c r="CQ25941" s="52"/>
      <c r="CR25941" s="52"/>
      <c r="CS25941" s="52"/>
      <c r="CT25941" s="52"/>
      <c r="CU25941" s="33"/>
      <c r="CV25941" s="33"/>
    </row>
    <row r="25942" spans="74:100">
      <c r="BV25942" s="62"/>
      <c r="BW25942" s="62"/>
      <c r="BX25942" s="62"/>
      <c r="BY25942" s="62"/>
      <c r="BZ25942" s="62"/>
      <c r="CA25942" s="62"/>
      <c r="CB25942" s="62"/>
      <c r="CC25942" s="62"/>
      <c r="CD25942" s="62"/>
      <c r="CE25942" s="62"/>
      <c r="CF25942" s="62"/>
      <c r="CL25942" s="56" t="s">
        <v>14582</v>
      </c>
      <c r="CM25942" s="56" t="s">
        <v>215</v>
      </c>
      <c r="CN25942" s="56" t="s">
        <v>215</v>
      </c>
      <c r="CO25942" s="52"/>
      <c r="CP25942" s="52"/>
      <c r="CQ25942" s="52"/>
      <c r="CR25942" s="52"/>
      <c r="CS25942" s="52"/>
      <c r="CT25942" s="52"/>
      <c r="CU25942" s="33"/>
      <c r="CV25942" s="33"/>
    </row>
    <row r="25943" spans="74:100">
      <c r="BV25943" s="62"/>
      <c r="BW25943" s="62"/>
      <c r="BX25943" s="62"/>
      <c r="BY25943" s="62"/>
      <c r="BZ25943" s="62"/>
      <c r="CA25943" s="62"/>
      <c r="CB25943" s="62"/>
      <c r="CC25943" s="62"/>
      <c r="CD25943" s="62"/>
      <c r="CE25943" s="62"/>
      <c r="CF25943" s="62"/>
      <c r="CL25943" s="56" t="s">
        <v>2363</v>
      </c>
      <c r="CM25943" s="56" t="s">
        <v>215</v>
      </c>
      <c r="CN25943" s="56" t="s">
        <v>215</v>
      </c>
      <c r="CO25943" s="52"/>
      <c r="CP25943" s="52"/>
      <c r="CQ25943" s="52"/>
      <c r="CR25943" s="52"/>
      <c r="CS25943" s="52"/>
      <c r="CT25943" s="52"/>
      <c r="CU25943" s="33"/>
      <c r="CV25943" s="33"/>
    </row>
    <row r="25944" spans="74:100">
      <c r="BV25944" s="62"/>
      <c r="BW25944" s="62"/>
      <c r="BX25944" s="62"/>
      <c r="BY25944" s="62"/>
      <c r="BZ25944" s="62"/>
      <c r="CA25944" s="62"/>
      <c r="CB25944" s="62"/>
      <c r="CC25944" s="62"/>
      <c r="CD25944" s="62"/>
      <c r="CE25944" s="62"/>
      <c r="CF25944" s="62"/>
      <c r="CL25944" s="56" t="s">
        <v>14590</v>
      </c>
      <c r="CM25944" s="56" t="s">
        <v>215</v>
      </c>
      <c r="CN25944" s="56" t="s">
        <v>215</v>
      </c>
      <c r="CO25944" s="52"/>
      <c r="CP25944" s="52"/>
      <c r="CQ25944" s="52"/>
      <c r="CR25944" s="52"/>
      <c r="CS25944" s="52"/>
      <c r="CT25944" s="52"/>
      <c r="CU25944" s="33"/>
      <c r="CV25944" s="33"/>
    </row>
    <row r="25945" spans="74:100">
      <c r="BV25945" s="62"/>
      <c r="BW25945" s="62"/>
      <c r="BX25945" s="62"/>
      <c r="BY25945" s="62"/>
      <c r="BZ25945" s="62"/>
      <c r="CA25945" s="62"/>
      <c r="CB25945" s="62"/>
      <c r="CC25945" s="62"/>
      <c r="CD25945" s="62"/>
      <c r="CE25945" s="62"/>
      <c r="CF25945" s="62"/>
      <c r="CL25945" s="56" t="s">
        <v>14603</v>
      </c>
      <c r="CM25945" s="56" t="s">
        <v>213</v>
      </c>
      <c r="CN25945" s="56" t="s">
        <v>213</v>
      </c>
      <c r="CO25945" s="52"/>
      <c r="CP25945" s="52"/>
      <c r="CQ25945" s="52"/>
      <c r="CR25945" s="52"/>
      <c r="CS25945" s="52"/>
      <c r="CT25945" s="52"/>
      <c r="CU25945" s="33"/>
      <c r="CV25945" s="33"/>
    </row>
    <row r="25946" spans="74:100">
      <c r="BV25946" s="62"/>
      <c r="BW25946" s="62"/>
      <c r="BX25946" s="62"/>
      <c r="BY25946" s="62"/>
      <c r="BZ25946" s="62"/>
      <c r="CA25946" s="62"/>
      <c r="CB25946" s="62"/>
      <c r="CC25946" s="62"/>
      <c r="CD25946" s="62"/>
      <c r="CE25946" s="62"/>
      <c r="CF25946" s="62"/>
      <c r="CL25946" s="56" t="s">
        <v>14604</v>
      </c>
      <c r="CM25946" s="56" t="s">
        <v>213</v>
      </c>
      <c r="CN25946" s="56" t="s">
        <v>213</v>
      </c>
      <c r="CO25946" s="52"/>
      <c r="CP25946" s="52"/>
      <c r="CQ25946" s="52"/>
      <c r="CR25946" s="52"/>
      <c r="CS25946" s="52"/>
      <c r="CT25946" s="52"/>
      <c r="CU25946" s="33"/>
      <c r="CV25946" s="33"/>
    </row>
    <row r="25947" spans="74:100">
      <c r="BV25947" s="62"/>
      <c r="BW25947" s="62"/>
      <c r="BX25947" s="62"/>
      <c r="BY25947" s="62"/>
      <c r="BZ25947" s="62"/>
      <c r="CA25947" s="62"/>
      <c r="CB25947" s="62"/>
      <c r="CC25947" s="62"/>
      <c r="CD25947" s="62"/>
      <c r="CE25947" s="62"/>
      <c r="CF25947" s="62"/>
      <c r="CL25947" s="56" t="s">
        <v>2364</v>
      </c>
      <c r="CM25947" s="56" t="s">
        <v>213</v>
      </c>
      <c r="CN25947" s="56" t="s">
        <v>213</v>
      </c>
      <c r="CO25947" s="52"/>
      <c r="CP25947" s="52"/>
      <c r="CQ25947" s="52"/>
      <c r="CR25947" s="52"/>
      <c r="CS25947" s="52"/>
      <c r="CT25947" s="52"/>
      <c r="CU25947" s="33"/>
      <c r="CV25947" s="33"/>
    </row>
    <row r="25948" spans="74:100">
      <c r="BV25948" s="62"/>
      <c r="BW25948" s="62"/>
      <c r="BX25948" s="62"/>
      <c r="BY25948" s="62"/>
      <c r="BZ25948" s="62"/>
      <c r="CA25948" s="62"/>
      <c r="CB25948" s="62"/>
      <c r="CC25948" s="62"/>
      <c r="CD25948" s="62"/>
      <c r="CE25948" s="62"/>
      <c r="CF25948" s="62"/>
      <c r="CL25948" s="56" t="s">
        <v>14554</v>
      </c>
      <c r="CM25948" s="56" t="s">
        <v>213</v>
      </c>
      <c r="CN25948" s="56" t="s">
        <v>213</v>
      </c>
      <c r="CO25948" s="52"/>
      <c r="CP25948" s="52"/>
      <c r="CQ25948" s="52"/>
      <c r="CR25948" s="52"/>
      <c r="CS25948" s="52"/>
      <c r="CT25948" s="52"/>
      <c r="CU25948" s="33"/>
      <c r="CV25948" s="33"/>
    </row>
    <row r="25949" spans="74:100">
      <c r="BV25949" s="62"/>
      <c r="BW25949" s="62"/>
      <c r="BX25949" s="62"/>
      <c r="BY25949" s="62"/>
      <c r="BZ25949" s="62"/>
      <c r="CA25949" s="62"/>
      <c r="CB25949" s="62"/>
      <c r="CC25949" s="62"/>
      <c r="CD25949" s="62"/>
      <c r="CE25949" s="62"/>
      <c r="CF25949" s="62"/>
      <c r="CL25949" s="56" t="s">
        <v>14555</v>
      </c>
      <c r="CM25949" s="56" t="s">
        <v>213</v>
      </c>
      <c r="CN25949" s="56" t="s">
        <v>213</v>
      </c>
      <c r="CO25949" s="52"/>
      <c r="CP25949" s="52"/>
      <c r="CQ25949" s="52"/>
      <c r="CR25949" s="52"/>
      <c r="CS25949" s="52"/>
      <c r="CT25949" s="52"/>
      <c r="CU25949" s="33"/>
      <c r="CV25949" s="33"/>
    </row>
    <row r="25950" spans="74:100">
      <c r="BV25950" s="62"/>
      <c r="BW25950" s="62"/>
      <c r="BX25950" s="62"/>
      <c r="BY25950" s="62"/>
      <c r="BZ25950" s="62"/>
      <c r="CA25950" s="62"/>
      <c r="CB25950" s="62"/>
      <c r="CC25950" s="62"/>
      <c r="CD25950" s="62"/>
      <c r="CE25950" s="62"/>
      <c r="CF25950" s="62"/>
      <c r="CL25950" s="56" t="s">
        <v>14556</v>
      </c>
      <c r="CM25950" s="56" t="s">
        <v>213</v>
      </c>
      <c r="CN25950" s="56" t="s">
        <v>213</v>
      </c>
      <c r="CO25950" s="52"/>
      <c r="CP25950" s="52"/>
      <c r="CQ25950" s="52"/>
      <c r="CR25950" s="52"/>
      <c r="CS25950" s="52"/>
      <c r="CT25950" s="52"/>
      <c r="CU25950" s="33"/>
      <c r="CV25950" s="33"/>
    </row>
    <row r="25951" spans="74:100">
      <c r="BV25951" s="62"/>
      <c r="BW25951" s="62"/>
      <c r="BX25951" s="62"/>
      <c r="BY25951" s="62"/>
      <c r="BZ25951" s="62"/>
      <c r="CA25951" s="62"/>
      <c r="CB25951" s="62"/>
      <c r="CC25951" s="62"/>
      <c r="CD25951" s="62"/>
      <c r="CE25951" s="62"/>
      <c r="CF25951" s="62"/>
      <c r="CL25951" s="56" t="s">
        <v>14557</v>
      </c>
      <c r="CM25951" s="56" t="s">
        <v>213</v>
      </c>
      <c r="CN25951" s="56" t="s">
        <v>213</v>
      </c>
      <c r="CO25951" s="52"/>
      <c r="CP25951" s="52"/>
      <c r="CQ25951" s="52"/>
      <c r="CR25951" s="52"/>
      <c r="CS25951" s="52"/>
      <c r="CT25951" s="52"/>
      <c r="CU25951" s="33"/>
      <c r="CV25951" s="33"/>
    </row>
    <row r="25952" spans="74:100">
      <c r="BV25952" s="62"/>
      <c r="BW25952" s="62"/>
      <c r="BX25952" s="62"/>
      <c r="BY25952" s="62"/>
      <c r="BZ25952" s="62"/>
      <c r="CA25952" s="62"/>
      <c r="CB25952" s="62"/>
      <c r="CC25952" s="62"/>
      <c r="CD25952" s="62"/>
      <c r="CE25952" s="62"/>
      <c r="CF25952" s="62"/>
      <c r="CL25952" s="56" t="s">
        <v>14560</v>
      </c>
      <c r="CM25952" s="56" t="s">
        <v>213</v>
      </c>
      <c r="CN25952" s="56" t="s">
        <v>213</v>
      </c>
      <c r="CO25952" s="52"/>
      <c r="CP25952" s="52"/>
      <c r="CQ25952" s="52"/>
      <c r="CR25952" s="52"/>
      <c r="CS25952" s="52"/>
      <c r="CT25952" s="52"/>
      <c r="CU25952" s="33"/>
      <c r="CV25952" s="33"/>
    </row>
    <row r="25953" spans="74:100">
      <c r="BV25953" s="62"/>
      <c r="BW25953" s="62"/>
      <c r="BX25953" s="62"/>
      <c r="BY25953" s="62"/>
      <c r="BZ25953" s="62"/>
      <c r="CA25953" s="62"/>
      <c r="CB25953" s="62"/>
      <c r="CC25953" s="62"/>
      <c r="CD25953" s="62"/>
      <c r="CE25953" s="62"/>
      <c r="CF25953" s="62"/>
      <c r="CL25953" s="35" t="s">
        <v>8903</v>
      </c>
      <c r="CM25953" s="35" t="s">
        <v>217</v>
      </c>
      <c r="CN25953" s="35" t="s">
        <v>217</v>
      </c>
      <c r="CO25953" s="52"/>
      <c r="CP25953" s="52"/>
      <c r="CQ25953" s="52"/>
      <c r="CR25953" s="52"/>
      <c r="CS25953" s="52"/>
      <c r="CT25953" s="52"/>
      <c r="CU25953" s="33"/>
      <c r="CV25953" s="33"/>
    </row>
    <row r="25954" spans="74:100">
      <c r="BV25954" s="62"/>
      <c r="BW25954" s="62"/>
      <c r="BX25954" s="62"/>
      <c r="BY25954" s="62"/>
      <c r="BZ25954" s="62"/>
      <c r="CA25954" s="62"/>
      <c r="CB25954" s="62"/>
      <c r="CC25954" s="62"/>
      <c r="CD25954" s="62"/>
      <c r="CE25954" s="62"/>
      <c r="CF25954" s="62"/>
      <c r="CL25954" s="56" t="s">
        <v>14558</v>
      </c>
      <c r="CM25954" s="56" t="s">
        <v>216</v>
      </c>
      <c r="CN25954" s="56" t="s">
        <v>216</v>
      </c>
      <c r="CO25954" s="52"/>
      <c r="CP25954" s="52"/>
      <c r="CQ25954" s="52"/>
      <c r="CR25954" s="52"/>
      <c r="CS25954" s="52"/>
      <c r="CT25954" s="52"/>
      <c r="CU25954" s="33"/>
      <c r="CV25954" s="33"/>
    </row>
    <row r="25955" spans="74:100">
      <c r="BV25955" s="62"/>
      <c r="BW25955" s="62"/>
      <c r="BX25955" s="62"/>
      <c r="BY25955" s="62"/>
      <c r="BZ25955" s="62"/>
      <c r="CA25955" s="62"/>
      <c r="CB25955" s="62"/>
      <c r="CC25955" s="62"/>
      <c r="CD25955" s="62"/>
      <c r="CE25955" s="62"/>
      <c r="CF25955" s="62"/>
      <c r="CL25955" s="56" t="s">
        <v>14559</v>
      </c>
      <c r="CM25955" s="56" t="s">
        <v>216</v>
      </c>
      <c r="CN25955" s="56" t="s">
        <v>216</v>
      </c>
      <c r="CO25955" s="52"/>
      <c r="CP25955" s="52"/>
      <c r="CQ25955" s="52"/>
      <c r="CR25955" s="52"/>
      <c r="CS25955" s="52"/>
      <c r="CT25955" s="52"/>
      <c r="CU25955" s="33"/>
      <c r="CV25955" s="33"/>
    </row>
    <row r="25956" spans="74:100">
      <c r="BV25956" s="62"/>
      <c r="BW25956" s="62"/>
      <c r="BX25956" s="62"/>
      <c r="BY25956" s="62"/>
      <c r="BZ25956" s="62"/>
      <c r="CA25956" s="62"/>
      <c r="CB25956" s="62"/>
      <c r="CC25956" s="62"/>
      <c r="CD25956" s="62"/>
      <c r="CE25956" s="62"/>
      <c r="CF25956" s="62"/>
      <c r="CL25956" s="56" t="s">
        <v>6144</v>
      </c>
      <c r="CM25956" s="56" t="s">
        <v>214</v>
      </c>
      <c r="CN25956" s="56" t="s">
        <v>214</v>
      </c>
      <c r="CO25956" s="52"/>
      <c r="CP25956" s="52"/>
      <c r="CQ25956" s="52"/>
      <c r="CR25956" s="52"/>
      <c r="CS25956" s="52"/>
      <c r="CT25956" s="52"/>
      <c r="CU25956" s="33"/>
      <c r="CV25956" s="33"/>
    </row>
    <row r="25957" spans="74:100">
      <c r="BV25957" s="62"/>
      <c r="BW25957" s="62"/>
      <c r="BX25957" s="62"/>
      <c r="BY25957" s="62"/>
      <c r="BZ25957" s="62"/>
      <c r="CA25957" s="62"/>
      <c r="CB25957" s="62"/>
      <c r="CC25957" s="62"/>
      <c r="CD25957" s="62"/>
      <c r="CE25957" s="62"/>
      <c r="CF25957" s="62"/>
      <c r="CL25957" s="56" t="s">
        <v>26306</v>
      </c>
      <c r="CM25957" s="56" t="s">
        <v>214</v>
      </c>
      <c r="CN25957" s="56" t="s">
        <v>214</v>
      </c>
      <c r="CO25957" s="52"/>
      <c r="CP25957" s="52"/>
      <c r="CQ25957" s="52"/>
      <c r="CR25957" s="52"/>
      <c r="CS25957" s="52"/>
      <c r="CT25957" s="52"/>
      <c r="CU25957" s="33"/>
      <c r="CV25957" s="33"/>
    </row>
    <row r="25958" spans="74:100">
      <c r="BV25958" s="62"/>
      <c r="BW25958" s="62"/>
      <c r="BX25958" s="62"/>
      <c r="BY25958" s="62"/>
      <c r="BZ25958" s="62"/>
      <c r="CA25958" s="62"/>
      <c r="CB25958" s="62"/>
      <c r="CC25958" s="62"/>
      <c r="CD25958" s="62"/>
      <c r="CE25958" s="62"/>
      <c r="CF25958" s="62"/>
      <c r="CL25958" s="56" t="s">
        <v>26307</v>
      </c>
      <c r="CM25958" s="56" t="s">
        <v>214</v>
      </c>
      <c r="CN25958" s="56" t="s">
        <v>214</v>
      </c>
      <c r="CO25958" s="52"/>
      <c r="CP25958" s="52"/>
      <c r="CQ25958" s="52"/>
      <c r="CR25958" s="52"/>
      <c r="CS25958" s="52"/>
      <c r="CT25958" s="52"/>
      <c r="CU25958" s="33"/>
      <c r="CV25958" s="33"/>
    </row>
    <row r="25959" spans="74:100">
      <c r="BV25959" s="62"/>
      <c r="BW25959" s="62"/>
      <c r="BX25959" s="62"/>
      <c r="BY25959" s="62"/>
      <c r="BZ25959" s="62"/>
      <c r="CA25959" s="62"/>
      <c r="CB25959" s="62"/>
      <c r="CC25959" s="62"/>
      <c r="CD25959" s="62"/>
      <c r="CE25959" s="62"/>
      <c r="CF25959" s="62"/>
      <c r="CL25959" s="56" t="s">
        <v>26308</v>
      </c>
      <c r="CM25959" s="56" t="s">
        <v>214</v>
      </c>
      <c r="CN25959" s="56" t="s">
        <v>214</v>
      </c>
      <c r="CO25959" s="52"/>
      <c r="CP25959" s="52"/>
      <c r="CQ25959" s="52"/>
      <c r="CR25959" s="52"/>
      <c r="CS25959" s="52"/>
      <c r="CT25959" s="52"/>
      <c r="CU25959" s="33"/>
      <c r="CV25959" s="33"/>
    </row>
    <row r="25960" spans="74:100">
      <c r="BV25960" s="62"/>
      <c r="BW25960" s="62"/>
      <c r="BX25960" s="62"/>
      <c r="BY25960" s="62"/>
      <c r="BZ25960" s="62"/>
      <c r="CA25960" s="62"/>
      <c r="CB25960" s="62"/>
      <c r="CC25960" s="62"/>
      <c r="CD25960" s="62"/>
      <c r="CE25960" s="62"/>
      <c r="CF25960" s="62"/>
      <c r="CL25960" s="56" t="s">
        <v>26309</v>
      </c>
      <c r="CM25960" s="56" t="s">
        <v>214</v>
      </c>
      <c r="CN25960" s="56" t="s">
        <v>214</v>
      </c>
      <c r="CO25960" s="52"/>
      <c r="CP25960" s="52"/>
      <c r="CQ25960" s="52"/>
      <c r="CR25960" s="52"/>
      <c r="CS25960" s="52"/>
      <c r="CT25960" s="52"/>
      <c r="CU25960" s="33"/>
      <c r="CV25960" s="33"/>
    </row>
    <row r="25961" spans="74:100">
      <c r="BV25961" s="62"/>
      <c r="BW25961" s="62"/>
      <c r="BX25961" s="62"/>
      <c r="BY25961" s="62"/>
      <c r="BZ25961" s="62"/>
      <c r="CA25961" s="62"/>
      <c r="CB25961" s="62"/>
      <c r="CC25961" s="62"/>
      <c r="CD25961" s="62"/>
      <c r="CE25961" s="62"/>
      <c r="CF25961" s="62"/>
      <c r="CL25961" s="56" t="s">
        <v>26310</v>
      </c>
      <c r="CM25961" s="56" t="s">
        <v>214</v>
      </c>
      <c r="CN25961" s="56" t="s">
        <v>214</v>
      </c>
      <c r="CO25961" s="52"/>
      <c r="CP25961" s="52"/>
      <c r="CQ25961" s="52"/>
      <c r="CR25961" s="52"/>
      <c r="CS25961" s="52"/>
      <c r="CT25961" s="52"/>
      <c r="CU25961" s="33"/>
      <c r="CV25961" s="33"/>
    </row>
    <row r="25962" spans="74:100">
      <c r="BV25962" s="62"/>
      <c r="BW25962" s="62"/>
      <c r="BX25962" s="62"/>
      <c r="BY25962" s="62"/>
      <c r="BZ25962" s="62"/>
      <c r="CA25962" s="62"/>
      <c r="CB25962" s="62"/>
      <c r="CC25962" s="62"/>
      <c r="CD25962" s="62"/>
      <c r="CE25962" s="62"/>
      <c r="CF25962" s="62"/>
      <c r="CL25962" s="56" t="s">
        <v>26311</v>
      </c>
      <c r="CM25962" s="56" t="s">
        <v>214</v>
      </c>
      <c r="CN25962" s="56" t="s">
        <v>214</v>
      </c>
      <c r="CO25962" s="52"/>
      <c r="CP25962" s="52"/>
      <c r="CQ25962" s="52"/>
      <c r="CR25962" s="52"/>
      <c r="CS25962" s="52"/>
      <c r="CT25962" s="52"/>
      <c r="CU25962" s="33"/>
      <c r="CV25962" s="33"/>
    </row>
    <row r="25963" spans="74:100">
      <c r="BV25963" s="62"/>
      <c r="BW25963" s="62"/>
      <c r="BX25963" s="62"/>
      <c r="BY25963" s="62"/>
      <c r="BZ25963" s="62"/>
      <c r="CA25963" s="62"/>
      <c r="CB25963" s="62"/>
      <c r="CC25963" s="62"/>
      <c r="CD25963" s="62"/>
      <c r="CE25963" s="62"/>
      <c r="CF25963" s="62"/>
      <c r="CL25963" s="56" t="s">
        <v>14561</v>
      </c>
      <c r="CM25963" s="56" t="s">
        <v>214</v>
      </c>
      <c r="CN25963" s="56" t="s">
        <v>214</v>
      </c>
      <c r="CO25963" s="52"/>
      <c r="CP25963" s="52"/>
      <c r="CQ25963" s="52"/>
      <c r="CR25963" s="52"/>
      <c r="CS25963" s="52"/>
      <c r="CT25963" s="52"/>
      <c r="CU25963" s="33"/>
      <c r="CV25963" s="33"/>
    </row>
    <row r="25964" spans="74:100">
      <c r="BV25964" s="62"/>
      <c r="BW25964" s="62"/>
      <c r="BX25964" s="62"/>
      <c r="BY25964" s="62"/>
      <c r="BZ25964" s="62"/>
      <c r="CA25964" s="62"/>
      <c r="CB25964" s="62"/>
      <c r="CC25964" s="62"/>
      <c r="CD25964" s="62"/>
      <c r="CE25964" s="62"/>
      <c r="CF25964" s="62"/>
      <c r="CL25964" s="56" t="s">
        <v>14566</v>
      </c>
      <c r="CM25964" s="56" t="s">
        <v>214</v>
      </c>
      <c r="CN25964" s="56" t="s">
        <v>214</v>
      </c>
      <c r="CO25964" s="52"/>
      <c r="CP25964" s="52"/>
      <c r="CQ25964" s="52"/>
      <c r="CR25964" s="52"/>
      <c r="CS25964" s="52"/>
      <c r="CT25964" s="52"/>
      <c r="CU25964" s="33"/>
      <c r="CV25964" s="33"/>
    </row>
    <row r="25965" spans="74:100">
      <c r="BV25965" s="62"/>
      <c r="BW25965" s="62"/>
      <c r="BX25965" s="62"/>
      <c r="BY25965" s="62"/>
      <c r="BZ25965" s="62"/>
      <c r="CA25965" s="62"/>
      <c r="CB25965" s="62"/>
      <c r="CC25965" s="62"/>
      <c r="CD25965" s="62"/>
      <c r="CE25965" s="62"/>
      <c r="CF25965" s="62"/>
      <c r="CL25965" s="56" t="s">
        <v>14636</v>
      </c>
      <c r="CM25965" s="56" t="s">
        <v>213</v>
      </c>
      <c r="CN25965" s="56" t="s">
        <v>213</v>
      </c>
      <c r="CO25965" s="52"/>
      <c r="CP25965" s="52"/>
      <c r="CQ25965" s="52"/>
      <c r="CR25965" s="52"/>
      <c r="CS25965" s="52"/>
      <c r="CT25965" s="52"/>
      <c r="CU25965" s="33"/>
      <c r="CV25965" s="33"/>
    </row>
    <row r="25966" spans="74:100">
      <c r="BV25966" s="62"/>
      <c r="BW25966" s="62"/>
      <c r="BX25966" s="62"/>
      <c r="BY25966" s="62"/>
      <c r="BZ25966" s="62"/>
      <c r="CA25966" s="62"/>
      <c r="CB25966" s="62"/>
      <c r="CC25966" s="62"/>
      <c r="CD25966" s="62"/>
      <c r="CE25966" s="62"/>
      <c r="CF25966" s="62"/>
      <c r="CL25966" s="56" t="s">
        <v>14567</v>
      </c>
      <c r="CM25966" s="56" t="s">
        <v>214</v>
      </c>
      <c r="CN25966" s="56" t="s">
        <v>214</v>
      </c>
      <c r="CO25966" s="52"/>
      <c r="CP25966" s="52"/>
      <c r="CQ25966" s="52"/>
      <c r="CR25966" s="52"/>
      <c r="CS25966" s="52"/>
      <c r="CT25966" s="52"/>
      <c r="CU25966" s="33"/>
      <c r="CV25966" s="33"/>
    </row>
    <row r="25967" spans="74:100">
      <c r="BV25967" s="62"/>
      <c r="BW25967" s="62"/>
      <c r="BX25967" s="62"/>
      <c r="BY25967" s="62"/>
      <c r="BZ25967" s="62"/>
      <c r="CA25967" s="62"/>
      <c r="CB25967" s="62"/>
      <c r="CC25967" s="62"/>
      <c r="CD25967" s="62"/>
      <c r="CE25967" s="62"/>
      <c r="CF25967" s="62"/>
      <c r="CL25967" s="56" t="s">
        <v>26312</v>
      </c>
      <c r="CM25967" s="56" t="s">
        <v>214</v>
      </c>
      <c r="CN25967" s="56" t="s">
        <v>214</v>
      </c>
      <c r="CO25967" s="52"/>
      <c r="CP25967" s="52"/>
      <c r="CQ25967" s="52"/>
      <c r="CR25967" s="52"/>
      <c r="CS25967" s="52"/>
      <c r="CT25967" s="52"/>
      <c r="CU25967" s="33"/>
      <c r="CV25967" s="33"/>
    </row>
    <row r="25968" spans="74:100">
      <c r="BV25968" s="62"/>
      <c r="BW25968" s="62"/>
      <c r="BX25968" s="62"/>
      <c r="BY25968" s="62"/>
      <c r="BZ25968" s="62"/>
      <c r="CA25968" s="62"/>
      <c r="CB25968" s="62"/>
      <c r="CC25968" s="62"/>
      <c r="CD25968" s="62"/>
      <c r="CE25968" s="62"/>
      <c r="CF25968" s="62"/>
      <c r="CL25968" s="56" t="s">
        <v>26313</v>
      </c>
      <c r="CM25968" s="56" t="s">
        <v>214</v>
      </c>
      <c r="CN25968" s="56" t="s">
        <v>214</v>
      </c>
      <c r="CO25968" s="52"/>
      <c r="CP25968" s="52"/>
      <c r="CQ25968" s="52"/>
      <c r="CR25968" s="52"/>
      <c r="CS25968" s="52"/>
      <c r="CT25968" s="52"/>
      <c r="CU25968" s="33"/>
      <c r="CV25968" s="33"/>
    </row>
    <row r="25969" spans="74:100">
      <c r="BV25969" s="62"/>
      <c r="BW25969" s="62"/>
      <c r="BX25969" s="62"/>
      <c r="BY25969" s="62"/>
      <c r="BZ25969" s="62"/>
      <c r="CA25969" s="62"/>
      <c r="CB25969" s="62"/>
      <c r="CC25969" s="62"/>
      <c r="CD25969" s="62"/>
      <c r="CE25969" s="62"/>
      <c r="CF25969" s="62"/>
      <c r="CL25969" s="56" t="s">
        <v>14568</v>
      </c>
      <c r="CM25969" s="56" t="s">
        <v>214</v>
      </c>
      <c r="CN25969" s="56" t="s">
        <v>214</v>
      </c>
      <c r="CO25969" s="52"/>
      <c r="CP25969" s="52"/>
      <c r="CQ25969" s="52"/>
      <c r="CR25969" s="52"/>
      <c r="CS25969" s="52"/>
      <c r="CT25969" s="52"/>
      <c r="CU25969" s="33"/>
      <c r="CV25969" s="33"/>
    </row>
    <row r="25970" spans="74:100">
      <c r="BV25970" s="62"/>
      <c r="BW25970" s="62"/>
      <c r="BX25970" s="62"/>
      <c r="BY25970" s="62"/>
      <c r="BZ25970" s="62"/>
      <c r="CA25970" s="62"/>
      <c r="CB25970" s="62"/>
      <c r="CC25970" s="62"/>
      <c r="CD25970" s="62"/>
      <c r="CE25970" s="62"/>
      <c r="CF25970" s="62"/>
      <c r="CL25970" s="56" t="s">
        <v>14569</v>
      </c>
      <c r="CM25970" s="56" t="s">
        <v>214</v>
      </c>
      <c r="CN25970" s="56" t="s">
        <v>214</v>
      </c>
      <c r="CO25970" s="52"/>
      <c r="CP25970" s="52"/>
      <c r="CQ25970" s="52"/>
      <c r="CR25970" s="52"/>
      <c r="CS25970" s="52"/>
      <c r="CT25970" s="52"/>
      <c r="CU25970" s="33"/>
      <c r="CV25970" s="33"/>
    </row>
    <row r="25971" spans="74:100">
      <c r="BV25971" s="62"/>
      <c r="BW25971" s="62"/>
      <c r="BX25971" s="62"/>
      <c r="BY25971" s="62"/>
      <c r="BZ25971" s="62"/>
      <c r="CA25971" s="62"/>
      <c r="CB25971" s="62"/>
      <c r="CC25971" s="62"/>
      <c r="CD25971" s="62"/>
      <c r="CE25971" s="62"/>
      <c r="CF25971" s="62"/>
      <c r="CL25971" s="56" t="s">
        <v>14562</v>
      </c>
      <c r="CM25971" s="56" t="s">
        <v>214</v>
      </c>
      <c r="CN25971" s="56" t="s">
        <v>214</v>
      </c>
      <c r="CO25971" s="52"/>
      <c r="CP25971" s="52"/>
      <c r="CQ25971" s="52"/>
      <c r="CR25971" s="52"/>
      <c r="CS25971" s="52"/>
      <c r="CT25971" s="52"/>
      <c r="CU25971" s="33"/>
      <c r="CV25971" s="33"/>
    </row>
    <row r="25972" spans="74:100">
      <c r="BV25972" s="62"/>
      <c r="BW25972" s="62"/>
      <c r="BX25972" s="62"/>
      <c r="BY25972" s="62"/>
      <c r="BZ25972" s="62"/>
      <c r="CA25972" s="62"/>
      <c r="CB25972" s="62"/>
      <c r="CC25972" s="62"/>
      <c r="CD25972" s="62"/>
      <c r="CE25972" s="62"/>
      <c r="CF25972" s="62"/>
      <c r="CL25972" s="56" t="s">
        <v>14570</v>
      </c>
      <c r="CM25972" s="56" t="s">
        <v>214</v>
      </c>
      <c r="CN25972" s="56" t="s">
        <v>214</v>
      </c>
      <c r="CO25972" s="52"/>
      <c r="CP25972" s="52"/>
      <c r="CQ25972" s="52"/>
      <c r="CR25972" s="52"/>
      <c r="CS25972" s="52"/>
      <c r="CT25972" s="52"/>
      <c r="CU25972" s="33"/>
      <c r="CV25972" s="33"/>
    </row>
    <row r="25973" spans="74:100">
      <c r="BV25973" s="62"/>
      <c r="BW25973" s="62"/>
      <c r="BX25973" s="62"/>
      <c r="BY25973" s="62"/>
      <c r="BZ25973" s="62"/>
      <c r="CA25973" s="62"/>
      <c r="CB25973" s="62"/>
      <c r="CC25973" s="62"/>
      <c r="CD25973" s="62"/>
      <c r="CE25973" s="62"/>
      <c r="CF25973" s="62"/>
      <c r="CL25973" s="56" t="s">
        <v>14572</v>
      </c>
      <c r="CM25973" s="56" t="s">
        <v>214</v>
      </c>
      <c r="CN25973" s="56" t="s">
        <v>214</v>
      </c>
      <c r="CO25973" s="52"/>
      <c r="CP25973" s="52"/>
      <c r="CQ25973" s="52"/>
      <c r="CR25973" s="52"/>
      <c r="CS25973" s="52"/>
      <c r="CT25973" s="52"/>
      <c r="CU25973" s="33"/>
      <c r="CV25973" s="33"/>
    </row>
    <row r="25974" spans="74:100">
      <c r="BV25974" s="62"/>
      <c r="BW25974" s="62"/>
      <c r="BX25974" s="62"/>
      <c r="BY25974" s="62"/>
      <c r="BZ25974" s="62"/>
      <c r="CA25974" s="62"/>
      <c r="CB25974" s="62"/>
      <c r="CC25974" s="62"/>
      <c r="CD25974" s="62"/>
      <c r="CE25974" s="62"/>
      <c r="CF25974" s="62"/>
      <c r="CL25974" s="56" t="s">
        <v>14573</v>
      </c>
      <c r="CM25974" s="56" t="s">
        <v>214</v>
      </c>
      <c r="CN25974" s="56" t="s">
        <v>214</v>
      </c>
      <c r="CO25974" s="52"/>
      <c r="CP25974" s="52"/>
      <c r="CQ25974" s="52"/>
      <c r="CR25974" s="52"/>
      <c r="CS25974" s="52"/>
      <c r="CT25974" s="52"/>
      <c r="CU25974" s="33"/>
      <c r="CV25974" s="33"/>
    </row>
    <row r="25975" spans="74:100">
      <c r="BV25975" s="62"/>
      <c r="BW25975" s="62"/>
      <c r="BX25975" s="62"/>
      <c r="BY25975" s="62"/>
      <c r="BZ25975" s="62"/>
      <c r="CA25975" s="62"/>
      <c r="CB25975" s="62"/>
      <c r="CC25975" s="62"/>
      <c r="CD25975" s="62"/>
      <c r="CE25975" s="62"/>
      <c r="CF25975" s="62"/>
      <c r="CL25975" s="56" t="s">
        <v>14574</v>
      </c>
      <c r="CM25975" s="56" t="s">
        <v>214</v>
      </c>
      <c r="CN25975" s="56" t="s">
        <v>214</v>
      </c>
      <c r="CO25975" s="52"/>
      <c r="CP25975" s="52"/>
      <c r="CQ25975" s="52"/>
      <c r="CR25975" s="52"/>
      <c r="CS25975" s="52"/>
      <c r="CT25975" s="52"/>
      <c r="CU25975" s="33"/>
      <c r="CV25975" s="33"/>
    </row>
    <row r="25976" spans="74:100">
      <c r="BV25976" s="62"/>
      <c r="BW25976" s="62"/>
      <c r="BX25976" s="62"/>
      <c r="BY25976" s="62"/>
      <c r="BZ25976" s="62"/>
      <c r="CA25976" s="62"/>
      <c r="CB25976" s="62"/>
      <c r="CC25976" s="62"/>
      <c r="CD25976" s="62"/>
      <c r="CE25976" s="62"/>
      <c r="CF25976" s="62"/>
      <c r="CL25976" s="56" t="s">
        <v>14575</v>
      </c>
      <c r="CM25976" s="56" t="s">
        <v>214</v>
      </c>
      <c r="CN25976" s="56" t="s">
        <v>214</v>
      </c>
      <c r="CO25976" s="52"/>
      <c r="CP25976" s="52"/>
      <c r="CQ25976" s="52"/>
      <c r="CR25976" s="52"/>
      <c r="CS25976" s="52"/>
      <c r="CT25976" s="52"/>
      <c r="CU25976" s="33"/>
      <c r="CV25976" s="33"/>
    </row>
    <row r="25977" spans="74:100">
      <c r="BV25977" s="62"/>
      <c r="BW25977" s="62"/>
      <c r="BX25977" s="62"/>
      <c r="BY25977" s="62"/>
      <c r="BZ25977" s="62"/>
      <c r="CA25977" s="62"/>
      <c r="CB25977" s="62"/>
      <c r="CC25977" s="62"/>
      <c r="CD25977" s="62"/>
      <c r="CE25977" s="62"/>
      <c r="CF25977" s="62"/>
      <c r="CL25977" s="56" t="s">
        <v>14576</v>
      </c>
      <c r="CM25977" s="56" t="s">
        <v>214</v>
      </c>
      <c r="CN25977" s="56" t="s">
        <v>214</v>
      </c>
      <c r="CO25977" s="52"/>
      <c r="CP25977" s="52"/>
      <c r="CQ25977" s="52"/>
      <c r="CR25977" s="52"/>
      <c r="CS25977" s="52"/>
      <c r="CT25977" s="52"/>
      <c r="CU25977" s="33"/>
      <c r="CV25977" s="33"/>
    </row>
    <row r="25978" spans="74:100">
      <c r="BV25978" s="62"/>
      <c r="BW25978" s="62"/>
      <c r="BX25978" s="62"/>
      <c r="BY25978" s="62"/>
      <c r="BZ25978" s="62"/>
      <c r="CA25978" s="62"/>
      <c r="CB25978" s="62"/>
      <c r="CC25978" s="62"/>
      <c r="CD25978" s="62"/>
      <c r="CE25978" s="62"/>
      <c r="CF25978" s="62"/>
      <c r="CL25978" s="56" t="s">
        <v>14577</v>
      </c>
      <c r="CM25978" s="56" t="s">
        <v>214</v>
      </c>
      <c r="CN25978" s="56" t="s">
        <v>214</v>
      </c>
      <c r="CO25978" s="52"/>
      <c r="CP25978" s="52"/>
      <c r="CQ25978" s="52"/>
      <c r="CR25978" s="52"/>
      <c r="CS25978" s="52"/>
      <c r="CT25978" s="52"/>
      <c r="CU25978" s="33"/>
      <c r="CV25978" s="33"/>
    </row>
    <row r="25979" spans="74:100">
      <c r="BV25979" s="62"/>
      <c r="BW25979" s="62"/>
      <c r="BX25979" s="62"/>
      <c r="BY25979" s="62"/>
      <c r="BZ25979" s="62"/>
      <c r="CA25979" s="62"/>
      <c r="CB25979" s="62"/>
      <c r="CC25979" s="62"/>
      <c r="CD25979" s="62"/>
      <c r="CE25979" s="62"/>
      <c r="CF25979" s="62"/>
      <c r="CL25979" s="56" t="s">
        <v>14578</v>
      </c>
      <c r="CM25979" s="56" t="s">
        <v>214</v>
      </c>
      <c r="CN25979" s="56" t="s">
        <v>214</v>
      </c>
      <c r="CO25979" s="52"/>
      <c r="CP25979" s="52"/>
      <c r="CQ25979" s="52"/>
      <c r="CR25979" s="52"/>
      <c r="CS25979" s="52"/>
      <c r="CT25979" s="52"/>
      <c r="CU25979" s="33"/>
      <c r="CV25979" s="33"/>
    </row>
    <row r="25980" spans="74:100">
      <c r="BV25980" s="62"/>
      <c r="BW25980" s="62"/>
      <c r="BX25980" s="62"/>
      <c r="BY25980" s="62"/>
      <c r="BZ25980" s="62"/>
      <c r="CA25980" s="62"/>
      <c r="CB25980" s="62"/>
      <c r="CC25980" s="62"/>
      <c r="CD25980" s="62"/>
      <c r="CE25980" s="62"/>
      <c r="CF25980" s="62"/>
      <c r="CL25980" s="56" t="s">
        <v>24440</v>
      </c>
      <c r="CM25980" s="56" t="s">
        <v>215</v>
      </c>
      <c r="CN25980" s="56" t="s">
        <v>215</v>
      </c>
      <c r="CO25980" s="52"/>
      <c r="CP25980" s="52"/>
      <c r="CQ25980" s="52"/>
      <c r="CR25980" s="52"/>
      <c r="CS25980" s="52"/>
      <c r="CT25980" s="52"/>
      <c r="CU25980" s="33"/>
      <c r="CV25980" s="33"/>
    </row>
    <row r="25981" spans="74:100">
      <c r="BV25981" s="62"/>
      <c r="BW25981" s="62"/>
      <c r="BX25981" s="62"/>
      <c r="BY25981" s="62"/>
      <c r="BZ25981" s="62"/>
      <c r="CA25981" s="62"/>
      <c r="CB25981" s="62"/>
      <c r="CC25981" s="62"/>
      <c r="CD25981" s="62"/>
      <c r="CE25981" s="62"/>
      <c r="CF25981" s="62"/>
      <c r="CL25981" s="56" t="s">
        <v>24441</v>
      </c>
      <c r="CM25981" s="56" t="s">
        <v>215</v>
      </c>
      <c r="CN25981" s="56" t="s">
        <v>215</v>
      </c>
      <c r="CO25981" s="52"/>
      <c r="CP25981" s="52"/>
      <c r="CQ25981" s="52"/>
      <c r="CR25981" s="52"/>
      <c r="CS25981" s="52"/>
      <c r="CT25981" s="52"/>
      <c r="CU25981" s="33"/>
      <c r="CV25981" s="33"/>
    </row>
    <row r="25982" spans="74:100">
      <c r="BV25982" s="62"/>
      <c r="BW25982" s="62"/>
      <c r="BX25982" s="62"/>
      <c r="BY25982" s="62"/>
      <c r="BZ25982" s="62"/>
      <c r="CA25982" s="62"/>
      <c r="CB25982" s="62"/>
      <c r="CC25982" s="62"/>
      <c r="CD25982" s="62"/>
      <c r="CE25982" s="62"/>
      <c r="CF25982" s="62"/>
      <c r="CL25982" s="56" t="s">
        <v>26314</v>
      </c>
      <c r="CM25982" s="56" t="s">
        <v>215</v>
      </c>
      <c r="CN25982" s="56" t="s">
        <v>215</v>
      </c>
      <c r="CO25982" s="52"/>
      <c r="CP25982" s="52"/>
      <c r="CQ25982" s="52"/>
      <c r="CR25982" s="52"/>
      <c r="CS25982" s="52"/>
      <c r="CT25982" s="52"/>
      <c r="CU25982" s="33"/>
      <c r="CV25982" s="33"/>
    </row>
    <row r="25983" spans="74:100">
      <c r="BV25983" s="62"/>
      <c r="BW25983" s="62"/>
      <c r="BX25983" s="62"/>
      <c r="BY25983" s="62"/>
      <c r="BZ25983" s="62"/>
      <c r="CA25983" s="62"/>
      <c r="CB25983" s="62"/>
      <c r="CC25983" s="62"/>
      <c r="CD25983" s="62"/>
      <c r="CE25983" s="62"/>
      <c r="CF25983" s="62"/>
      <c r="CL25983" s="56" t="s">
        <v>14585</v>
      </c>
      <c r="CM25983" s="56" t="s">
        <v>215</v>
      </c>
      <c r="CN25983" s="56" t="s">
        <v>215</v>
      </c>
      <c r="CO25983" s="52"/>
      <c r="CP25983" s="52"/>
      <c r="CQ25983" s="52"/>
      <c r="CR25983" s="52"/>
      <c r="CS25983" s="52"/>
      <c r="CT25983" s="52"/>
      <c r="CU25983" s="33"/>
      <c r="CV25983" s="33"/>
    </row>
    <row r="25984" spans="74:100">
      <c r="BV25984" s="62"/>
      <c r="BW25984" s="62"/>
      <c r="BX25984" s="62"/>
      <c r="BY25984" s="62"/>
      <c r="BZ25984" s="62"/>
      <c r="CA25984" s="62"/>
      <c r="CB25984" s="62"/>
      <c r="CC25984" s="62"/>
      <c r="CD25984" s="62"/>
      <c r="CE25984" s="62"/>
      <c r="CF25984" s="62"/>
      <c r="CL25984" s="56" t="s">
        <v>14586</v>
      </c>
      <c r="CM25984" s="56" t="s">
        <v>215</v>
      </c>
      <c r="CN25984" s="56" t="s">
        <v>215</v>
      </c>
      <c r="CO25984" s="52"/>
      <c r="CP25984" s="52"/>
      <c r="CQ25984" s="52"/>
      <c r="CR25984" s="52"/>
      <c r="CS25984" s="52"/>
      <c r="CT25984" s="52"/>
      <c r="CU25984" s="33"/>
      <c r="CV25984" s="33"/>
    </row>
    <row r="25985" spans="74:100">
      <c r="BV25985" s="62"/>
      <c r="BW25985" s="62"/>
      <c r="BX25985" s="62"/>
      <c r="BY25985" s="62"/>
      <c r="BZ25985" s="62"/>
      <c r="CA25985" s="62"/>
      <c r="CB25985" s="62"/>
      <c r="CC25985" s="62"/>
      <c r="CD25985" s="62"/>
      <c r="CE25985" s="62"/>
      <c r="CF25985" s="62"/>
      <c r="CL25985" s="56" t="s">
        <v>14587</v>
      </c>
      <c r="CM25985" s="56" t="s">
        <v>215</v>
      </c>
      <c r="CN25985" s="56" t="s">
        <v>215</v>
      </c>
      <c r="CO25985" s="52"/>
      <c r="CP25985" s="52"/>
      <c r="CQ25985" s="52"/>
      <c r="CR25985" s="52"/>
      <c r="CS25985" s="52"/>
      <c r="CT25985" s="52"/>
      <c r="CU25985" s="33"/>
      <c r="CV25985" s="33"/>
    </row>
    <row r="25986" spans="74:100">
      <c r="BV25986" s="62"/>
      <c r="BW25986" s="62"/>
      <c r="BX25986" s="62"/>
      <c r="BY25986" s="62"/>
      <c r="BZ25986" s="62"/>
      <c r="CA25986" s="62"/>
      <c r="CB25986" s="62"/>
      <c r="CC25986" s="62"/>
      <c r="CD25986" s="62"/>
      <c r="CE25986" s="62"/>
      <c r="CF25986" s="62"/>
      <c r="CL25986" s="56" t="s">
        <v>26315</v>
      </c>
      <c r="CM25986" s="56" t="s">
        <v>215</v>
      </c>
      <c r="CN25986" s="56" t="s">
        <v>215</v>
      </c>
      <c r="CO25986" s="52"/>
      <c r="CP25986" s="52"/>
      <c r="CQ25986" s="52"/>
      <c r="CR25986" s="52"/>
      <c r="CS25986" s="52"/>
      <c r="CT25986" s="52"/>
      <c r="CU25986" s="33"/>
      <c r="CV25986" s="33"/>
    </row>
    <row r="25987" spans="74:100">
      <c r="BV25987" s="62"/>
      <c r="BW25987" s="62"/>
      <c r="BX25987" s="62"/>
      <c r="BY25987" s="62"/>
      <c r="BZ25987" s="62"/>
      <c r="CA25987" s="62"/>
      <c r="CB25987" s="62"/>
      <c r="CC25987" s="62"/>
      <c r="CD25987" s="62"/>
      <c r="CE25987" s="62"/>
      <c r="CF25987" s="62"/>
      <c r="CL25987" s="56" t="s">
        <v>14588</v>
      </c>
      <c r="CM25987" s="56" t="s">
        <v>215</v>
      </c>
      <c r="CN25987" s="56" t="s">
        <v>215</v>
      </c>
      <c r="CO25987" s="52"/>
      <c r="CP25987" s="52"/>
      <c r="CQ25987" s="52"/>
      <c r="CR25987" s="52"/>
      <c r="CS25987" s="52"/>
      <c r="CT25987" s="52"/>
      <c r="CU25987" s="33"/>
      <c r="CV25987" s="33"/>
    </row>
    <row r="25988" spans="74:100">
      <c r="BV25988" s="62"/>
      <c r="BW25988" s="62"/>
      <c r="BX25988" s="62"/>
      <c r="BY25988" s="62"/>
      <c r="BZ25988" s="62"/>
      <c r="CA25988" s="62"/>
      <c r="CB25988" s="62"/>
      <c r="CC25988" s="62"/>
      <c r="CD25988" s="62"/>
      <c r="CE25988" s="62"/>
      <c r="CF25988" s="62"/>
      <c r="CL25988" s="56" t="s">
        <v>26316</v>
      </c>
      <c r="CM25988" s="56" t="s">
        <v>215</v>
      </c>
      <c r="CN25988" s="56" t="s">
        <v>215</v>
      </c>
      <c r="CO25988" s="52"/>
      <c r="CP25988" s="52"/>
      <c r="CQ25988" s="52"/>
      <c r="CR25988" s="52"/>
      <c r="CS25988" s="52"/>
      <c r="CT25988" s="52"/>
      <c r="CU25988" s="33"/>
      <c r="CV25988" s="33"/>
    </row>
    <row r="25989" spans="74:100">
      <c r="BV25989" s="62"/>
      <c r="BW25989" s="62"/>
      <c r="BX25989" s="62"/>
      <c r="BY25989" s="62"/>
      <c r="BZ25989" s="62"/>
      <c r="CA25989" s="62"/>
      <c r="CB25989" s="62"/>
      <c r="CC25989" s="62"/>
      <c r="CD25989" s="62"/>
      <c r="CE25989" s="62"/>
      <c r="CF25989" s="62"/>
      <c r="CL25989" s="56" t="s">
        <v>14589</v>
      </c>
      <c r="CM25989" s="56" t="s">
        <v>215</v>
      </c>
      <c r="CN25989" s="56" t="s">
        <v>215</v>
      </c>
      <c r="CO25989" s="52"/>
      <c r="CP25989" s="52"/>
      <c r="CQ25989" s="52"/>
      <c r="CR25989" s="52"/>
      <c r="CS25989" s="52"/>
      <c r="CT25989" s="52"/>
      <c r="CU25989" s="33"/>
      <c r="CV25989" s="33"/>
    </row>
    <row r="25990" spans="74:100">
      <c r="BV25990" s="62"/>
      <c r="BW25990" s="62"/>
      <c r="BX25990" s="62"/>
      <c r="BY25990" s="62"/>
      <c r="BZ25990" s="62"/>
      <c r="CA25990" s="62"/>
      <c r="CB25990" s="62"/>
      <c r="CC25990" s="62"/>
      <c r="CD25990" s="62"/>
      <c r="CE25990" s="62"/>
      <c r="CF25990" s="62"/>
      <c r="CL25990" s="56" t="s">
        <v>14579</v>
      </c>
      <c r="CM25990" s="56" t="s">
        <v>214</v>
      </c>
      <c r="CN25990" s="56" t="s">
        <v>214</v>
      </c>
      <c r="CO25990" s="52"/>
      <c r="CP25990" s="52"/>
      <c r="CQ25990" s="52"/>
      <c r="CR25990" s="52"/>
      <c r="CS25990" s="52"/>
      <c r="CT25990" s="52"/>
      <c r="CU25990" s="33"/>
      <c r="CV25990" s="33"/>
    </row>
    <row r="25991" spans="74:100">
      <c r="BV25991" s="62"/>
      <c r="BW25991" s="62"/>
      <c r="BX25991" s="62"/>
      <c r="BY25991" s="62"/>
      <c r="BZ25991" s="62"/>
      <c r="CA25991" s="62"/>
      <c r="CB25991" s="62"/>
      <c r="CC25991" s="62"/>
      <c r="CD25991" s="62"/>
      <c r="CE25991" s="62"/>
      <c r="CF25991" s="62"/>
      <c r="CL25991" s="56" t="s">
        <v>2370</v>
      </c>
      <c r="CM25991" s="56" t="s">
        <v>213</v>
      </c>
      <c r="CN25991" s="56" t="s">
        <v>213</v>
      </c>
      <c r="CO25991" s="52"/>
      <c r="CP25991" s="52"/>
      <c r="CQ25991" s="52"/>
      <c r="CR25991" s="52"/>
      <c r="CS25991" s="52"/>
      <c r="CT25991" s="52"/>
      <c r="CU25991" s="33"/>
      <c r="CV25991" s="33"/>
    </row>
    <row r="25992" spans="74:100">
      <c r="BV25992" s="62"/>
      <c r="BW25992" s="62"/>
      <c r="BX25992" s="62"/>
      <c r="BY25992" s="62"/>
      <c r="BZ25992" s="62"/>
      <c r="CA25992" s="62"/>
      <c r="CB25992" s="62"/>
      <c r="CC25992" s="62"/>
      <c r="CD25992" s="62"/>
      <c r="CE25992" s="62"/>
      <c r="CF25992" s="62"/>
      <c r="CL25992" s="56" t="s">
        <v>14580</v>
      </c>
      <c r="CM25992" s="56" t="s">
        <v>214</v>
      </c>
      <c r="CN25992" s="56" t="s">
        <v>214</v>
      </c>
      <c r="CO25992" s="52"/>
      <c r="CP25992" s="52"/>
      <c r="CQ25992" s="52"/>
      <c r="CR25992" s="52"/>
      <c r="CS25992" s="52"/>
      <c r="CT25992" s="52"/>
      <c r="CU25992" s="33"/>
      <c r="CV25992" s="33"/>
    </row>
    <row r="25993" spans="74:100">
      <c r="BV25993" s="62"/>
      <c r="BW25993" s="62"/>
      <c r="BX25993" s="62"/>
      <c r="BY25993" s="62"/>
      <c r="BZ25993" s="62"/>
      <c r="CA25993" s="62"/>
      <c r="CB25993" s="62"/>
      <c r="CC25993" s="62"/>
      <c r="CD25993" s="62"/>
      <c r="CE25993" s="62"/>
      <c r="CF25993" s="62"/>
      <c r="CL25993" s="56" t="s">
        <v>14609</v>
      </c>
      <c r="CM25993" s="56" t="s">
        <v>213</v>
      </c>
      <c r="CN25993" s="56" t="s">
        <v>213</v>
      </c>
      <c r="CO25993" s="52"/>
      <c r="CP25993" s="52"/>
      <c r="CQ25993" s="52"/>
      <c r="CR25993" s="52"/>
      <c r="CS25993" s="52"/>
      <c r="CT25993" s="52"/>
      <c r="CU25993" s="33"/>
      <c r="CV25993" s="33"/>
    </row>
    <row r="25994" spans="74:100">
      <c r="BV25994" s="62"/>
      <c r="BW25994" s="62"/>
      <c r="BX25994" s="62"/>
      <c r="BY25994" s="62"/>
      <c r="BZ25994" s="62"/>
      <c r="CA25994" s="62"/>
      <c r="CB25994" s="62"/>
      <c r="CC25994" s="62"/>
      <c r="CD25994" s="62"/>
      <c r="CE25994" s="62"/>
      <c r="CF25994" s="62"/>
      <c r="CL25994" s="56" t="s">
        <v>14606</v>
      </c>
      <c r="CM25994" s="56" t="s">
        <v>213</v>
      </c>
      <c r="CN25994" s="56" t="s">
        <v>213</v>
      </c>
      <c r="CO25994" s="52"/>
      <c r="CP25994" s="52"/>
      <c r="CQ25994" s="52"/>
      <c r="CR25994" s="52"/>
      <c r="CS25994" s="52"/>
      <c r="CT25994" s="52"/>
      <c r="CU25994" s="33"/>
      <c r="CV25994" s="33"/>
    </row>
    <row r="25995" spans="74:100">
      <c r="BV25995" s="62"/>
      <c r="BW25995" s="62"/>
      <c r="BX25995" s="62"/>
      <c r="BY25995" s="62"/>
      <c r="BZ25995" s="62"/>
      <c r="CA25995" s="62"/>
      <c r="CB25995" s="62"/>
      <c r="CC25995" s="62"/>
      <c r="CD25995" s="62"/>
      <c r="CE25995" s="62"/>
      <c r="CF25995" s="62"/>
      <c r="CL25995" s="56" t="s">
        <v>14607</v>
      </c>
      <c r="CM25995" s="56" t="s">
        <v>216</v>
      </c>
      <c r="CN25995" s="56" t="s">
        <v>216</v>
      </c>
      <c r="CO25995" s="52"/>
      <c r="CP25995" s="52"/>
      <c r="CQ25995" s="52"/>
      <c r="CR25995" s="52"/>
      <c r="CS25995" s="52"/>
      <c r="CT25995" s="52"/>
      <c r="CU25995" s="33"/>
      <c r="CV25995" s="33"/>
    </row>
    <row r="25996" spans="74:100">
      <c r="BV25996" s="62"/>
      <c r="BW25996" s="62"/>
      <c r="BX25996" s="62"/>
      <c r="BY25996" s="62"/>
      <c r="BZ25996" s="62"/>
      <c r="CA25996" s="62"/>
      <c r="CB25996" s="62"/>
      <c r="CC25996" s="62"/>
      <c r="CD25996" s="62"/>
      <c r="CE25996" s="62"/>
      <c r="CF25996" s="62"/>
      <c r="CL25996" s="56" t="s">
        <v>14608</v>
      </c>
      <c r="CM25996" s="56" t="s">
        <v>216</v>
      </c>
      <c r="CN25996" s="56" t="s">
        <v>216</v>
      </c>
      <c r="CO25996" s="52"/>
      <c r="CP25996" s="52"/>
      <c r="CQ25996" s="52"/>
      <c r="CR25996" s="52"/>
      <c r="CS25996" s="52"/>
      <c r="CT25996" s="52"/>
      <c r="CU25996" s="33"/>
      <c r="CV25996" s="33"/>
    </row>
    <row r="25997" spans="74:100">
      <c r="BV25997" s="62"/>
      <c r="BW25997" s="62"/>
      <c r="BX25997" s="62"/>
      <c r="BY25997" s="62"/>
      <c r="BZ25997" s="62"/>
      <c r="CA25997" s="62"/>
      <c r="CB25997" s="62"/>
      <c r="CC25997" s="62"/>
      <c r="CD25997" s="62"/>
      <c r="CE25997" s="62"/>
      <c r="CF25997" s="62"/>
      <c r="CL25997" s="56" t="s">
        <v>14591</v>
      </c>
      <c r="CM25997" s="56" t="s">
        <v>215</v>
      </c>
      <c r="CN25997" s="56" t="s">
        <v>215</v>
      </c>
      <c r="CO25997" s="52"/>
      <c r="CP25997" s="52"/>
      <c r="CQ25997" s="52"/>
      <c r="CR25997" s="52"/>
      <c r="CS25997" s="52"/>
      <c r="CT25997" s="52"/>
      <c r="CU25997" s="33"/>
      <c r="CV25997" s="33"/>
    </row>
    <row r="25998" spans="74:100">
      <c r="BV25998" s="62"/>
      <c r="BW25998" s="62"/>
      <c r="BX25998" s="62"/>
      <c r="BY25998" s="62"/>
      <c r="BZ25998" s="62"/>
      <c r="CA25998" s="62"/>
      <c r="CB25998" s="62"/>
      <c r="CC25998" s="62"/>
      <c r="CD25998" s="62"/>
      <c r="CE25998" s="62"/>
      <c r="CF25998" s="62"/>
      <c r="CL25998" s="56" t="s">
        <v>14610</v>
      </c>
      <c r="CM25998" s="56" t="s">
        <v>213</v>
      </c>
      <c r="CN25998" s="56" t="s">
        <v>213</v>
      </c>
      <c r="CO25998" s="52"/>
      <c r="CP25998" s="52"/>
      <c r="CQ25998" s="52"/>
      <c r="CR25998" s="52"/>
      <c r="CS25998" s="52"/>
      <c r="CT25998" s="52"/>
      <c r="CU25998" s="33"/>
      <c r="CV25998" s="33"/>
    </row>
    <row r="25999" spans="74:100">
      <c r="BV25999" s="62"/>
      <c r="BW25999" s="62"/>
      <c r="BX25999" s="62"/>
      <c r="BY25999" s="62"/>
      <c r="BZ25999" s="62"/>
      <c r="CA25999" s="62"/>
      <c r="CB25999" s="62"/>
      <c r="CC25999" s="62"/>
      <c r="CD25999" s="62"/>
      <c r="CE25999" s="62"/>
      <c r="CF25999" s="62"/>
      <c r="CL25999" s="56" t="s">
        <v>14547</v>
      </c>
      <c r="CM25999" s="56" t="s">
        <v>213</v>
      </c>
      <c r="CN25999" s="56" t="s">
        <v>213</v>
      </c>
      <c r="CO25999" s="52"/>
      <c r="CP25999" s="52"/>
      <c r="CQ25999" s="52"/>
      <c r="CR25999" s="52"/>
      <c r="CS25999" s="52"/>
      <c r="CT25999" s="52"/>
      <c r="CU25999" s="33"/>
      <c r="CV25999" s="33"/>
    </row>
    <row r="26000" spans="74:100">
      <c r="BV26000" s="62"/>
      <c r="BW26000" s="62"/>
      <c r="BX26000" s="62"/>
      <c r="BY26000" s="62"/>
      <c r="BZ26000" s="62"/>
      <c r="CA26000" s="62"/>
      <c r="CB26000" s="62"/>
      <c r="CC26000" s="62"/>
      <c r="CD26000" s="62"/>
      <c r="CE26000" s="62"/>
      <c r="CF26000" s="62"/>
      <c r="CL26000" s="35" t="s">
        <v>14622</v>
      </c>
      <c r="CM26000" s="35" t="s">
        <v>217</v>
      </c>
      <c r="CN26000" s="35" t="s">
        <v>217</v>
      </c>
      <c r="CO26000" s="52"/>
      <c r="CP26000" s="52"/>
      <c r="CQ26000" s="52"/>
      <c r="CR26000" s="52"/>
      <c r="CS26000" s="52"/>
      <c r="CT26000" s="52"/>
      <c r="CU26000" s="33"/>
      <c r="CV26000" s="33"/>
    </row>
    <row r="26001" spans="74:100">
      <c r="BV26001" s="62"/>
      <c r="BW26001" s="62"/>
      <c r="BX26001" s="62"/>
      <c r="BY26001" s="62"/>
      <c r="BZ26001" s="62"/>
      <c r="CA26001" s="62"/>
      <c r="CB26001" s="62"/>
      <c r="CC26001" s="62"/>
      <c r="CD26001" s="62"/>
      <c r="CE26001" s="62"/>
      <c r="CF26001" s="62"/>
      <c r="CL26001" s="56" t="s">
        <v>14592</v>
      </c>
      <c r="CM26001" s="56" t="s">
        <v>215</v>
      </c>
      <c r="CN26001" s="56" t="s">
        <v>215</v>
      </c>
      <c r="CO26001" s="52"/>
      <c r="CP26001" s="52"/>
      <c r="CQ26001" s="52"/>
      <c r="CR26001" s="52"/>
      <c r="CS26001" s="52"/>
      <c r="CT26001" s="52"/>
      <c r="CU26001" s="33"/>
      <c r="CV26001" s="33"/>
    </row>
    <row r="26002" spans="74:100">
      <c r="BV26002" s="62"/>
      <c r="BW26002" s="62"/>
      <c r="BX26002" s="62"/>
      <c r="BY26002" s="62"/>
      <c r="BZ26002" s="62"/>
      <c r="CA26002" s="62"/>
      <c r="CB26002" s="62"/>
      <c r="CC26002" s="62"/>
      <c r="CD26002" s="62"/>
      <c r="CE26002" s="62"/>
      <c r="CF26002" s="62"/>
      <c r="CL26002" s="56" t="s">
        <v>14623</v>
      </c>
      <c r="CM26002" s="56" t="s">
        <v>215</v>
      </c>
      <c r="CN26002" s="56" t="s">
        <v>215</v>
      </c>
      <c r="CO26002" s="52"/>
      <c r="CP26002" s="52"/>
      <c r="CQ26002" s="52"/>
      <c r="CR26002" s="52"/>
      <c r="CS26002" s="52"/>
      <c r="CT26002" s="52"/>
      <c r="CU26002" s="33"/>
      <c r="CV26002" s="33"/>
    </row>
    <row r="26003" spans="74:100">
      <c r="BV26003" s="62"/>
      <c r="BW26003" s="62"/>
      <c r="BX26003" s="62"/>
      <c r="BY26003" s="62"/>
      <c r="BZ26003" s="62"/>
      <c r="CA26003" s="62"/>
      <c r="CB26003" s="62"/>
      <c r="CC26003" s="62"/>
      <c r="CD26003" s="62"/>
      <c r="CE26003" s="62"/>
      <c r="CF26003" s="62"/>
      <c r="CL26003" s="56" t="s">
        <v>14581</v>
      </c>
      <c r="CM26003" s="56" t="s">
        <v>214</v>
      </c>
      <c r="CN26003" s="56" t="s">
        <v>214</v>
      </c>
      <c r="CO26003" s="52"/>
      <c r="CP26003" s="52"/>
      <c r="CQ26003" s="52"/>
      <c r="CR26003" s="52"/>
      <c r="CS26003" s="52"/>
      <c r="CT26003" s="52"/>
      <c r="CU26003" s="33"/>
      <c r="CV26003" s="33"/>
    </row>
    <row r="26004" spans="74:100">
      <c r="BV26004" s="62"/>
      <c r="BW26004" s="62"/>
      <c r="BX26004" s="62"/>
      <c r="BY26004" s="62"/>
      <c r="BZ26004" s="62"/>
      <c r="CA26004" s="62"/>
      <c r="CB26004" s="62"/>
      <c r="CC26004" s="62"/>
      <c r="CD26004" s="62"/>
      <c r="CE26004" s="62"/>
      <c r="CF26004" s="62"/>
      <c r="CL26004" s="56" t="s">
        <v>26317</v>
      </c>
      <c r="CM26004" s="56" t="s">
        <v>213</v>
      </c>
      <c r="CN26004" s="56" t="s">
        <v>213</v>
      </c>
      <c r="CO26004" s="52"/>
      <c r="CP26004" s="52"/>
      <c r="CQ26004" s="52"/>
      <c r="CR26004" s="52"/>
      <c r="CS26004" s="52"/>
      <c r="CT26004" s="52"/>
      <c r="CU26004" s="33"/>
      <c r="CV26004" s="33"/>
    </row>
    <row r="26005" spans="74:100">
      <c r="BV26005" s="62"/>
      <c r="BW26005" s="62"/>
      <c r="BX26005" s="62"/>
      <c r="BY26005" s="62"/>
      <c r="BZ26005" s="62"/>
      <c r="CA26005" s="62"/>
      <c r="CB26005" s="62"/>
      <c r="CC26005" s="62"/>
      <c r="CD26005" s="62"/>
      <c r="CE26005" s="62"/>
      <c r="CF26005" s="62"/>
      <c r="CL26005" s="56" t="s">
        <v>14611</v>
      </c>
      <c r="CM26005" s="56" t="s">
        <v>213</v>
      </c>
      <c r="CN26005" s="56" t="s">
        <v>213</v>
      </c>
      <c r="CO26005" s="52"/>
      <c r="CP26005" s="52"/>
      <c r="CQ26005" s="52"/>
      <c r="CR26005" s="52"/>
      <c r="CS26005" s="52"/>
      <c r="CT26005" s="52"/>
      <c r="CU26005" s="33"/>
      <c r="CV26005" s="33"/>
    </row>
    <row r="26006" spans="74:100">
      <c r="BV26006" s="62"/>
      <c r="BW26006" s="62"/>
      <c r="BX26006" s="62"/>
      <c r="BY26006" s="62"/>
      <c r="BZ26006" s="62"/>
      <c r="CA26006" s="62"/>
      <c r="CB26006" s="62"/>
      <c r="CC26006" s="62"/>
      <c r="CD26006" s="62"/>
      <c r="CE26006" s="62"/>
      <c r="CF26006" s="62"/>
      <c r="CL26006" s="56" t="s">
        <v>24442</v>
      </c>
      <c r="CM26006" s="56" t="s">
        <v>213</v>
      </c>
      <c r="CN26006" s="56" t="s">
        <v>213</v>
      </c>
      <c r="CO26006" s="52"/>
      <c r="CP26006" s="52"/>
      <c r="CQ26006" s="52"/>
      <c r="CR26006" s="52"/>
      <c r="CS26006" s="52"/>
      <c r="CT26006" s="52"/>
      <c r="CU26006" s="33"/>
      <c r="CV26006" s="33"/>
    </row>
    <row r="26007" spans="74:100">
      <c r="BV26007" s="62"/>
      <c r="BW26007" s="62"/>
      <c r="BX26007" s="62"/>
      <c r="BY26007" s="62"/>
      <c r="BZ26007" s="62"/>
      <c r="CA26007" s="62"/>
      <c r="CB26007" s="62"/>
      <c r="CC26007" s="62"/>
      <c r="CD26007" s="62"/>
      <c r="CE26007" s="62"/>
      <c r="CF26007" s="62"/>
      <c r="CL26007" s="56" t="s">
        <v>14612</v>
      </c>
      <c r="CM26007" s="56" t="s">
        <v>213</v>
      </c>
      <c r="CN26007" s="56" t="s">
        <v>213</v>
      </c>
      <c r="CO26007" s="52"/>
      <c r="CP26007" s="52"/>
      <c r="CQ26007" s="52"/>
      <c r="CR26007" s="52"/>
      <c r="CS26007" s="52"/>
      <c r="CT26007" s="52"/>
      <c r="CU26007" s="33"/>
      <c r="CV26007" s="33"/>
    </row>
    <row r="26008" spans="74:100">
      <c r="BV26008" s="62"/>
      <c r="BW26008" s="62"/>
      <c r="BX26008" s="62"/>
      <c r="BY26008" s="62"/>
      <c r="BZ26008" s="62"/>
      <c r="CA26008" s="62"/>
      <c r="CB26008" s="62"/>
      <c r="CC26008" s="62"/>
      <c r="CD26008" s="62"/>
      <c r="CE26008" s="62"/>
      <c r="CF26008" s="62"/>
      <c r="CL26008" s="56" t="s">
        <v>14613</v>
      </c>
      <c r="CM26008" s="56" t="s">
        <v>214</v>
      </c>
      <c r="CN26008" s="56" t="s">
        <v>214</v>
      </c>
      <c r="CO26008" s="52"/>
      <c r="CP26008" s="52"/>
      <c r="CQ26008" s="52"/>
      <c r="CR26008" s="52"/>
      <c r="CS26008" s="52"/>
      <c r="CT26008" s="52"/>
      <c r="CU26008" s="33"/>
      <c r="CV26008" s="33"/>
    </row>
    <row r="26009" spans="74:100">
      <c r="BV26009" s="62"/>
      <c r="BW26009" s="62"/>
      <c r="BX26009" s="62"/>
      <c r="BY26009" s="62"/>
      <c r="BZ26009" s="62"/>
      <c r="CA26009" s="62"/>
      <c r="CB26009" s="62"/>
      <c r="CC26009" s="62"/>
      <c r="CD26009" s="62"/>
      <c r="CE26009" s="62"/>
      <c r="CF26009" s="62"/>
      <c r="CL26009" s="56" t="s">
        <v>26318</v>
      </c>
      <c r="CM26009" s="56" t="s">
        <v>214</v>
      </c>
      <c r="CN26009" s="56" t="s">
        <v>214</v>
      </c>
      <c r="CO26009" s="52"/>
      <c r="CP26009" s="52"/>
      <c r="CQ26009" s="52"/>
      <c r="CR26009" s="52"/>
      <c r="CS26009" s="52"/>
      <c r="CT26009" s="52"/>
      <c r="CU26009" s="33"/>
      <c r="CV26009" s="33"/>
    </row>
    <row r="26010" spans="74:100">
      <c r="BV26010" s="62"/>
      <c r="BW26010" s="62"/>
      <c r="BX26010" s="62"/>
      <c r="BY26010" s="62"/>
      <c r="BZ26010" s="62"/>
      <c r="CA26010" s="62"/>
      <c r="CB26010" s="62"/>
      <c r="CC26010" s="62"/>
      <c r="CD26010" s="62"/>
      <c r="CE26010" s="62"/>
      <c r="CF26010" s="62"/>
      <c r="CL26010" s="56" t="s">
        <v>26319</v>
      </c>
      <c r="CM26010" s="56" t="s">
        <v>214</v>
      </c>
      <c r="CN26010" s="56" t="s">
        <v>214</v>
      </c>
      <c r="CO26010" s="52"/>
      <c r="CP26010" s="52"/>
      <c r="CQ26010" s="52"/>
      <c r="CR26010" s="52"/>
      <c r="CS26010" s="52"/>
      <c r="CT26010" s="52"/>
      <c r="CU26010" s="33"/>
      <c r="CV26010" s="33"/>
    </row>
    <row r="26011" spans="74:100">
      <c r="BV26011" s="62"/>
      <c r="BW26011" s="62"/>
      <c r="BX26011" s="62"/>
      <c r="BY26011" s="62"/>
      <c r="BZ26011" s="62"/>
      <c r="CA26011" s="62"/>
      <c r="CB26011" s="62"/>
      <c r="CC26011" s="62"/>
      <c r="CD26011" s="62"/>
      <c r="CE26011" s="62"/>
      <c r="CF26011" s="62"/>
      <c r="CL26011" s="56" t="s">
        <v>14614</v>
      </c>
      <c r="CM26011" s="56" t="s">
        <v>214</v>
      </c>
      <c r="CN26011" s="56" t="s">
        <v>214</v>
      </c>
      <c r="CO26011" s="52"/>
      <c r="CP26011" s="52"/>
      <c r="CQ26011" s="52"/>
      <c r="CR26011" s="52"/>
      <c r="CS26011" s="52"/>
      <c r="CT26011" s="52"/>
      <c r="CU26011" s="33"/>
      <c r="CV26011" s="33"/>
    </row>
    <row r="26012" spans="74:100">
      <c r="BV26012" s="62"/>
      <c r="BW26012" s="62"/>
      <c r="BX26012" s="62"/>
      <c r="BY26012" s="62"/>
      <c r="BZ26012" s="62"/>
      <c r="CA26012" s="62"/>
      <c r="CB26012" s="62"/>
      <c r="CC26012" s="62"/>
      <c r="CD26012" s="62"/>
      <c r="CE26012" s="62"/>
      <c r="CF26012" s="62"/>
      <c r="CL26012" s="56" t="s">
        <v>14615</v>
      </c>
      <c r="CM26012" s="56" t="s">
        <v>215</v>
      </c>
      <c r="CN26012" s="56" t="s">
        <v>215</v>
      </c>
      <c r="CO26012" s="52"/>
      <c r="CP26012" s="52"/>
      <c r="CQ26012" s="52"/>
      <c r="CR26012" s="52"/>
      <c r="CS26012" s="52"/>
      <c r="CT26012" s="52"/>
      <c r="CU26012" s="33"/>
      <c r="CV26012" s="33"/>
    </row>
    <row r="26013" spans="74:100">
      <c r="BV26013" s="62"/>
      <c r="BW26013" s="62"/>
      <c r="BX26013" s="62"/>
      <c r="BY26013" s="62"/>
      <c r="BZ26013" s="62"/>
      <c r="CA26013" s="62"/>
      <c r="CB26013" s="62"/>
      <c r="CC26013" s="62"/>
      <c r="CD26013" s="62"/>
      <c r="CE26013" s="62"/>
      <c r="CF26013" s="62"/>
      <c r="CL26013" s="56" t="s">
        <v>14616</v>
      </c>
      <c r="CM26013" s="56" t="s">
        <v>215</v>
      </c>
      <c r="CN26013" s="56" t="s">
        <v>215</v>
      </c>
      <c r="CO26013" s="52"/>
      <c r="CP26013" s="52"/>
      <c r="CQ26013" s="52"/>
      <c r="CR26013" s="52"/>
      <c r="CS26013" s="52"/>
      <c r="CT26013" s="52"/>
      <c r="CU26013" s="33"/>
      <c r="CV26013" s="33"/>
    </row>
    <row r="26014" spans="74:100">
      <c r="BV26014" s="62"/>
      <c r="BW26014" s="62"/>
      <c r="BX26014" s="62"/>
      <c r="BY26014" s="62"/>
      <c r="BZ26014" s="62"/>
      <c r="CA26014" s="62"/>
      <c r="CB26014" s="62"/>
      <c r="CC26014" s="62"/>
      <c r="CD26014" s="62"/>
      <c r="CE26014" s="62"/>
      <c r="CF26014" s="62"/>
      <c r="CL26014" s="56" t="s">
        <v>14617</v>
      </c>
      <c r="CM26014" s="56" t="s">
        <v>215</v>
      </c>
      <c r="CN26014" s="56" t="s">
        <v>215</v>
      </c>
      <c r="CO26014" s="52"/>
      <c r="CP26014" s="52"/>
      <c r="CQ26014" s="52"/>
      <c r="CR26014" s="52"/>
      <c r="CS26014" s="52"/>
      <c r="CT26014" s="52"/>
      <c r="CU26014" s="33"/>
      <c r="CV26014" s="33"/>
    </row>
    <row r="26015" spans="74:100">
      <c r="BV26015" s="62"/>
      <c r="BW26015" s="62"/>
      <c r="BX26015" s="62"/>
      <c r="BY26015" s="62"/>
      <c r="BZ26015" s="62"/>
      <c r="CA26015" s="62"/>
      <c r="CB26015" s="62"/>
      <c r="CC26015" s="62"/>
      <c r="CD26015" s="62"/>
      <c r="CE26015" s="62"/>
      <c r="CF26015" s="62"/>
      <c r="CL26015" s="56" t="s">
        <v>14618</v>
      </c>
      <c r="CM26015" s="56" t="s">
        <v>215</v>
      </c>
      <c r="CN26015" s="56" t="s">
        <v>215</v>
      </c>
      <c r="CO26015" s="52"/>
      <c r="CP26015" s="52"/>
      <c r="CQ26015" s="52"/>
      <c r="CR26015" s="52"/>
      <c r="CS26015" s="52"/>
      <c r="CT26015" s="52"/>
      <c r="CU26015" s="33"/>
      <c r="CV26015" s="33"/>
    </row>
    <row r="26016" spans="74:100">
      <c r="BV26016" s="62"/>
      <c r="BW26016" s="62"/>
      <c r="BX26016" s="62"/>
      <c r="BY26016" s="62"/>
      <c r="BZ26016" s="62"/>
      <c r="CA26016" s="62"/>
      <c r="CB26016" s="62"/>
      <c r="CC26016" s="62"/>
      <c r="CD26016" s="62"/>
      <c r="CE26016" s="62"/>
      <c r="CF26016" s="62"/>
      <c r="CL26016" s="56" t="s">
        <v>14619</v>
      </c>
      <c r="CM26016" s="56" t="s">
        <v>215</v>
      </c>
      <c r="CN26016" s="56" t="s">
        <v>215</v>
      </c>
      <c r="CO26016" s="52"/>
      <c r="CP26016" s="52"/>
      <c r="CQ26016" s="52"/>
      <c r="CR26016" s="52"/>
      <c r="CS26016" s="52"/>
      <c r="CT26016" s="52"/>
      <c r="CU26016" s="33"/>
      <c r="CV26016" s="33"/>
    </row>
    <row r="26017" spans="74:100">
      <c r="BV26017" s="62"/>
      <c r="BW26017" s="62"/>
      <c r="BX26017" s="62"/>
      <c r="BY26017" s="62"/>
      <c r="BZ26017" s="62"/>
      <c r="CA26017" s="62"/>
      <c r="CB26017" s="62"/>
      <c r="CC26017" s="62"/>
      <c r="CD26017" s="62"/>
      <c r="CE26017" s="62"/>
      <c r="CF26017" s="62"/>
      <c r="CL26017" s="56" t="s">
        <v>14620</v>
      </c>
      <c r="CM26017" s="56" t="s">
        <v>215</v>
      </c>
      <c r="CN26017" s="56" t="s">
        <v>215</v>
      </c>
      <c r="CO26017" s="52"/>
      <c r="CP26017" s="52"/>
      <c r="CQ26017" s="52"/>
      <c r="CR26017" s="52"/>
      <c r="CS26017" s="52"/>
      <c r="CT26017" s="52"/>
      <c r="CU26017" s="33"/>
      <c r="CV26017" s="33"/>
    </row>
    <row r="26018" spans="74:100">
      <c r="BV26018" s="62"/>
      <c r="BW26018" s="62"/>
      <c r="BX26018" s="62"/>
      <c r="BY26018" s="62"/>
      <c r="BZ26018" s="62"/>
      <c r="CA26018" s="62"/>
      <c r="CB26018" s="62"/>
      <c r="CC26018" s="62"/>
      <c r="CD26018" s="62"/>
      <c r="CE26018" s="62"/>
      <c r="CF26018" s="62"/>
      <c r="CL26018" s="56" t="s">
        <v>14621</v>
      </c>
      <c r="CM26018" s="56" t="s">
        <v>215</v>
      </c>
      <c r="CN26018" s="56" t="s">
        <v>215</v>
      </c>
      <c r="CO26018" s="52"/>
      <c r="CP26018" s="52"/>
      <c r="CQ26018" s="52"/>
      <c r="CR26018" s="52"/>
      <c r="CS26018" s="52"/>
      <c r="CT26018" s="52"/>
      <c r="CU26018" s="33"/>
      <c r="CV26018" s="33"/>
    </row>
    <row r="26019" spans="74:100">
      <c r="BV26019" s="62"/>
      <c r="BW26019" s="62"/>
      <c r="BX26019" s="62"/>
      <c r="BY26019" s="62"/>
      <c r="BZ26019" s="62"/>
      <c r="CA26019" s="62"/>
      <c r="CB26019" s="62"/>
      <c r="CC26019" s="62"/>
      <c r="CD26019" s="62"/>
      <c r="CE26019" s="62"/>
      <c r="CF26019" s="62"/>
      <c r="CL26019" s="56" t="s">
        <v>14563</v>
      </c>
      <c r="CM26019" s="56" t="s">
        <v>214</v>
      </c>
      <c r="CN26019" s="56" t="s">
        <v>214</v>
      </c>
      <c r="CO26019" s="52"/>
      <c r="CP26019" s="52"/>
      <c r="CQ26019" s="52"/>
      <c r="CR26019" s="52"/>
      <c r="CS26019" s="52"/>
      <c r="CT26019" s="52"/>
      <c r="CU26019" s="33"/>
      <c r="CV26019" s="33"/>
    </row>
    <row r="26020" spans="74:100">
      <c r="BV26020" s="62"/>
      <c r="BW26020" s="62"/>
      <c r="BX26020" s="62"/>
      <c r="BY26020" s="62"/>
      <c r="BZ26020" s="62"/>
      <c r="CA26020" s="62"/>
      <c r="CB26020" s="62"/>
      <c r="CC26020" s="62"/>
      <c r="CD26020" s="62"/>
      <c r="CE26020" s="62"/>
      <c r="CF26020" s="62"/>
      <c r="CL26020" s="56" t="s">
        <v>14564</v>
      </c>
      <c r="CM26020" s="56" t="s">
        <v>214</v>
      </c>
      <c r="CN26020" s="56" t="s">
        <v>214</v>
      </c>
      <c r="CO26020" s="52"/>
      <c r="CP26020" s="52"/>
      <c r="CQ26020" s="52"/>
      <c r="CR26020" s="52"/>
      <c r="CS26020" s="52"/>
      <c r="CT26020" s="52"/>
      <c r="CU26020" s="33"/>
      <c r="CV26020" s="33"/>
    </row>
    <row r="26021" spans="74:100">
      <c r="BV26021" s="62"/>
      <c r="BW26021" s="62"/>
      <c r="BX26021" s="62"/>
      <c r="BY26021" s="62"/>
      <c r="BZ26021" s="62"/>
      <c r="CA26021" s="62"/>
      <c r="CB26021" s="62"/>
      <c r="CC26021" s="62"/>
      <c r="CD26021" s="62"/>
      <c r="CE26021" s="62"/>
      <c r="CF26021" s="62"/>
      <c r="CL26021" s="56" t="s">
        <v>14565</v>
      </c>
      <c r="CM26021" s="56" t="s">
        <v>214</v>
      </c>
      <c r="CN26021" s="56" t="s">
        <v>214</v>
      </c>
      <c r="CO26021" s="52"/>
      <c r="CP26021" s="52"/>
      <c r="CQ26021" s="52"/>
      <c r="CR26021" s="52"/>
      <c r="CS26021" s="52"/>
      <c r="CT26021" s="52"/>
      <c r="CU26021" s="33"/>
      <c r="CV26021" s="33"/>
    </row>
    <row r="26022" spans="74:100">
      <c r="BV26022" s="62"/>
      <c r="BW26022" s="62"/>
      <c r="BX26022" s="62"/>
      <c r="BY26022" s="62"/>
      <c r="BZ26022" s="62"/>
      <c r="CA26022" s="62"/>
      <c r="CB26022" s="62"/>
      <c r="CC26022" s="62"/>
      <c r="CD26022" s="62"/>
      <c r="CE26022" s="62"/>
      <c r="CF26022" s="62"/>
      <c r="CL26022" s="56" t="s">
        <v>14571</v>
      </c>
      <c r="CM26022" s="56" t="s">
        <v>214</v>
      </c>
      <c r="CN26022" s="56" t="s">
        <v>214</v>
      </c>
      <c r="CO26022" s="52"/>
      <c r="CP26022" s="52"/>
      <c r="CQ26022" s="52"/>
      <c r="CR26022" s="52"/>
      <c r="CS26022" s="52"/>
      <c r="CT26022" s="52"/>
      <c r="CU26022" s="33"/>
      <c r="CV26022" s="33"/>
    </row>
    <row r="26023" spans="74:100">
      <c r="BV26023" s="62"/>
      <c r="BW26023" s="62"/>
      <c r="BX26023" s="62"/>
      <c r="BY26023" s="62"/>
      <c r="BZ26023" s="62"/>
      <c r="CA26023" s="62"/>
      <c r="CB26023" s="62"/>
      <c r="CC26023" s="62"/>
      <c r="CD26023" s="62"/>
      <c r="CE26023" s="62"/>
      <c r="CF26023" s="62"/>
      <c r="CL26023" s="56" t="s">
        <v>14624</v>
      </c>
      <c r="CM26023" s="56" t="s">
        <v>213</v>
      </c>
      <c r="CN26023" s="56" t="s">
        <v>213</v>
      </c>
      <c r="CO26023" s="52"/>
      <c r="CP26023" s="52"/>
      <c r="CQ26023" s="52"/>
      <c r="CR26023" s="52"/>
      <c r="CS26023" s="52"/>
      <c r="CT26023" s="52"/>
      <c r="CU26023" s="33"/>
      <c r="CV26023" s="33"/>
    </row>
    <row r="26024" spans="74:100">
      <c r="BV26024" s="62"/>
      <c r="BW26024" s="62"/>
      <c r="BX26024" s="62"/>
      <c r="BY26024" s="62"/>
      <c r="BZ26024" s="62"/>
      <c r="CA26024" s="62"/>
      <c r="CB26024" s="62"/>
      <c r="CC26024" s="62"/>
      <c r="CD26024" s="62"/>
      <c r="CE26024" s="62"/>
      <c r="CF26024" s="62"/>
      <c r="CL26024" s="56" t="s">
        <v>26320</v>
      </c>
      <c r="CM26024" s="56" t="s">
        <v>213</v>
      </c>
      <c r="CN26024" s="56" t="s">
        <v>213</v>
      </c>
      <c r="CO26024" s="52"/>
      <c r="CP26024" s="52"/>
      <c r="CQ26024" s="52"/>
      <c r="CR26024" s="52"/>
      <c r="CS26024" s="52"/>
      <c r="CT26024" s="52"/>
      <c r="CU26024" s="33"/>
      <c r="CV26024" s="33"/>
    </row>
    <row r="26025" spans="74:100">
      <c r="BV26025" s="62"/>
      <c r="BW26025" s="62"/>
      <c r="BX26025" s="62"/>
      <c r="BY26025" s="62"/>
      <c r="BZ26025" s="62"/>
      <c r="CA26025" s="62"/>
      <c r="CB26025" s="62"/>
      <c r="CC26025" s="62"/>
      <c r="CD26025" s="62"/>
      <c r="CE26025" s="62"/>
      <c r="CF26025" s="62"/>
      <c r="CL26025" s="56" t="s">
        <v>26321</v>
      </c>
      <c r="CM26025" s="56" t="s">
        <v>213</v>
      </c>
      <c r="CN26025" s="56" t="s">
        <v>213</v>
      </c>
      <c r="CO26025" s="52"/>
      <c r="CP26025" s="52"/>
      <c r="CQ26025" s="52"/>
      <c r="CR26025" s="52"/>
      <c r="CS26025" s="52"/>
      <c r="CT26025" s="52"/>
      <c r="CU26025" s="33"/>
      <c r="CV26025" s="33"/>
    </row>
    <row r="26026" spans="74:100">
      <c r="BV26026" s="62"/>
      <c r="BW26026" s="62"/>
      <c r="BX26026" s="62"/>
      <c r="BY26026" s="62"/>
      <c r="BZ26026" s="62"/>
      <c r="CA26026" s="62"/>
      <c r="CB26026" s="62"/>
      <c r="CC26026" s="62"/>
      <c r="CD26026" s="62"/>
      <c r="CE26026" s="62"/>
      <c r="CF26026" s="62"/>
      <c r="CL26026" s="56" t="s">
        <v>14626</v>
      </c>
      <c r="CM26026" s="56" t="s">
        <v>213</v>
      </c>
      <c r="CN26026" s="56" t="s">
        <v>213</v>
      </c>
      <c r="CO26026" s="52"/>
      <c r="CP26026" s="52"/>
      <c r="CQ26026" s="52"/>
      <c r="CR26026" s="52"/>
      <c r="CS26026" s="52"/>
      <c r="CT26026" s="52"/>
      <c r="CU26026" s="33"/>
      <c r="CV26026" s="33"/>
    </row>
    <row r="26027" spans="74:100">
      <c r="BV26027" s="62"/>
      <c r="BW26027" s="62"/>
      <c r="BX26027" s="62"/>
      <c r="BY26027" s="62"/>
      <c r="BZ26027" s="62"/>
      <c r="CA26027" s="62"/>
      <c r="CB26027" s="62"/>
      <c r="CC26027" s="62"/>
      <c r="CD26027" s="62"/>
      <c r="CE26027" s="62"/>
      <c r="CF26027" s="62"/>
      <c r="CL26027" s="56" t="s">
        <v>2381</v>
      </c>
      <c r="CM26027" s="56" t="s">
        <v>215</v>
      </c>
      <c r="CN26027" s="56" t="s">
        <v>215</v>
      </c>
      <c r="CO26027" s="52"/>
      <c r="CP26027" s="52"/>
      <c r="CQ26027" s="52"/>
      <c r="CR26027" s="52"/>
      <c r="CS26027" s="52"/>
      <c r="CT26027" s="52"/>
      <c r="CU26027" s="33"/>
      <c r="CV26027" s="33"/>
    </row>
    <row r="26028" spans="74:100">
      <c r="BV26028" s="62"/>
      <c r="BW26028" s="62"/>
      <c r="BX26028" s="62"/>
      <c r="BY26028" s="62"/>
      <c r="BZ26028" s="62"/>
      <c r="CA26028" s="62"/>
      <c r="CB26028" s="62"/>
      <c r="CC26028" s="62"/>
      <c r="CD26028" s="62"/>
      <c r="CE26028" s="62"/>
      <c r="CF26028" s="62"/>
      <c r="CL26028" s="56" t="s">
        <v>14583</v>
      </c>
      <c r="CM26028" s="56" t="s">
        <v>215</v>
      </c>
      <c r="CN26028" s="56" t="s">
        <v>215</v>
      </c>
      <c r="CO26028" s="52"/>
      <c r="CP26028" s="52"/>
      <c r="CQ26028" s="52"/>
      <c r="CR26028" s="52"/>
      <c r="CS26028" s="52"/>
      <c r="CT26028" s="52"/>
      <c r="CU26028" s="33"/>
      <c r="CV26028" s="33"/>
    </row>
    <row r="26029" spans="74:100">
      <c r="BV26029" s="62"/>
      <c r="BW26029" s="62"/>
      <c r="BX26029" s="62"/>
      <c r="BY26029" s="62"/>
      <c r="BZ26029" s="62"/>
      <c r="CA26029" s="62"/>
      <c r="CB26029" s="62"/>
      <c r="CC26029" s="62"/>
      <c r="CD26029" s="62"/>
      <c r="CE26029" s="62"/>
      <c r="CF26029" s="62"/>
      <c r="CL26029" s="56" t="s">
        <v>14593</v>
      </c>
      <c r="CM26029" s="56" t="s">
        <v>215</v>
      </c>
      <c r="CN26029" s="56" t="s">
        <v>215</v>
      </c>
      <c r="CO26029" s="52"/>
      <c r="CP26029" s="52"/>
      <c r="CQ26029" s="52"/>
      <c r="CR26029" s="52"/>
      <c r="CS26029" s="52"/>
      <c r="CT26029" s="52"/>
      <c r="CU26029" s="33"/>
      <c r="CV26029" s="33"/>
    </row>
    <row r="26030" spans="74:100">
      <c r="BV26030" s="62"/>
      <c r="BW26030" s="62"/>
      <c r="BX26030" s="62"/>
      <c r="BY26030" s="62"/>
      <c r="BZ26030" s="62"/>
      <c r="CA26030" s="62"/>
      <c r="CB26030" s="62"/>
      <c r="CC26030" s="62"/>
      <c r="CD26030" s="62"/>
      <c r="CE26030" s="62"/>
      <c r="CF26030" s="62"/>
      <c r="CL26030" s="56" t="s">
        <v>14594</v>
      </c>
      <c r="CM26030" s="56" t="s">
        <v>215</v>
      </c>
      <c r="CN26030" s="56" t="s">
        <v>215</v>
      </c>
      <c r="CO26030" s="52"/>
      <c r="CP26030" s="52"/>
      <c r="CQ26030" s="52"/>
      <c r="CR26030" s="52"/>
      <c r="CS26030" s="52"/>
      <c r="CT26030" s="52"/>
      <c r="CU26030" s="33"/>
      <c r="CV26030" s="33"/>
    </row>
    <row r="26031" spans="74:100">
      <c r="BV26031" s="62"/>
      <c r="BW26031" s="62"/>
      <c r="BX26031" s="62"/>
      <c r="BY26031" s="62"/>
      <c r="BZ26031" s="62"/>
      <c r="CA26031" s="62"/>
      <c r="CB26031" s="62"/>
      <c r="CC26031" s="62"/>
      <c r="CD26031" s="62"/>
      <c r="CE26031" s="62"/>
      <c r="CF26031" s="62"/>
      <c r="CL26031" s="56" t="s">
        <v>14584</v>
      </c>
      <c r="CM26031" s="56" t="s">
        <v>215</v>
      </c>
      <c r="CN26031" s="56" t="s">
        <v>215</v>
      </c>
      <c r="CO26031" s="52"/>
      <c r="CP26031" s="52"/>
      <c r="CQ26031" s="52"/>
      <c r="CR26031" s="52"/>
      <c r="CS26031" s="52"/>
      <c r="CT26031" s="52"/>
      <c r="CU26031" s="33"/>
      <c r="CV26031" s="33"/>
    </row>
    <row r="26032" spans="74:100">
      <c r="BV26032" s="62"/>
      <c r="BW26032" s="62"/>
      <c r="BX26032" s="62"/>
      <c r="BY26032" s="62"/>
      <c r="BZ26032" s="62"/>
      <c r="CA26032" s="62"/>
      <c r="CB26032" s="62"/>
      <c r="CC26032" s="62"/>
      <c r="CD26032" s="62"/>
      <c r="CE26032" s="62"/>
      <c r="CF26032" s="62"/>
      <c r="CL26032" s="56" t="s">
        <v>24443</v>
      </c>
      <c r="CM26032" s="56" t="s">
        <v>213</v>
      </c>
      <c r="CN26032" s="56" t="s">
        <v>213</v>
      </c>
      <c r="CO26032" s="52"/>
      <c r="CP26032" s="52"/>
      <c r="CQ26032" s="52"/>
      <c r="CR26032" s="52"/>
      <c r="CS26032" s="52"/>
      <c r="CT26032" s="52"/>
      <c r="CU26032" s="33"/>
      <c r="CV26032" s="33"/>
    </row>
    <row r="26033" spans="74:100">
      <c r="BV26033" s="62"/>
      <c r="BW26033" s="62"/>
      <c r="BX26033" s="62"/>
      <c r="BY26033" s="62"/>
      <c r="BZ26033" s="62"/>
      <c r="CA26033" s="62"/>
      <c r="CB26033" s="62"/>
      <c r="CC26033" s="62"/>
      <c r="CD26033" s="62"/>
      <c r="CE26033" s="62"/>
      <c r="CF26033" s="62"/>
      <c r="CL26033" s="35" t="s">
        <v>8904</v>
      </c>
      <c r="CM26033" s="35" t="s">
        <v>217</v>
      </c>
      <c r="CN26033" s="35" t="s">
        <v>217</v>
      </c>
      <c r="CO26033" s="52"/>
      <c r="CP26033" s="52"/>
      <c r="CQ26033" s="52"/>
      <c r="CR26033" s="52"/>
      <c r="CS26033" s="52"/>
      <c r="CT26033" s="52"/>
      <c r="CU26033" s="33"/>
      <c r="CV26033" s="33"/>
    </row>
    <row r="26034" spans="74:100">
      <c r="BV26034" s="62"/>
      <c r="BW26034" s="62"/>
      <c r="BX26034" s="62"/>
      <c r="BY26034" s="62"/>
      <c r="BZ26034" s="62"/>
      <c r="CA26034" s="62"/>
      <c r="CB26034" s="62"/>
      <c r="CC26034" s="62"/>
      <c r="CD26034" s="62"/>
      <c r="CE26034" s="62"/>
      <c r="CF26034" s="62"/>
      <c r="CL26034" s="56" t="s">
        <v>14637</v>
      </c>
      <c r="CM26034" s="56" t="s">
        <v>213</v>
      </c>
      <c r="CN26034" s="56" t="s">
        <v>213</v>
      </c>
      <c r="CO26034" s="52"/>
      <c r="CP26034" s="52"/>
      <c r="CQ26034" s="52"/>
      <c r="CR26034" s="52"/>
      <c r="CS26034" s="52"/>
      <c r="CT26034" s="52"/>
      <c r="CU26034" s="33"/>
      <c r="CV26034" s="33"/>
    </row>
    <row r="26035" spans="74:100">
      <c r="BV26035" s="62"/>
      <c r="BW26035" s="62"/>
      <c r="BX26035" s="62"/>
      <c r="BY26035" s="62"/>
      <c r="BZ26035" s="62"/>
      <c r="CA26035" s="62"/>
      <c r="CB26035" s="62"/>
      <c r="CC26035" s="62"/>
      <c r="CD26035" s="62"/>
      <c r="CE26035" s="62"/>
      <c r="CF26035" s="62"/>
      <c r="CL26035" s="56" t="s">
        <v>14638</v>
      </c>
      <c r="CM26035" s="56" t="s">
        <v>213</v>
      </c>
      <c r="CN26035" s="56" t="s">
        <v>213</v>
      </c>
      <c r="CO26035" s="52"/>
      <c r="CP26035" s="52"/>
      <c r="CQ26035" s="52"/>
      <c r="CR26035" s="52"/>
      <c r="CS26035" s="52"/>
      <c r="CT26035" s="52"/>
      <c r="CU26035" s="33"/>
      <c r="CV26035" s="33"/>
    </row>
    <row r="26036" spans="74:100">
      <c r="BV26036" s="62"/>
      <c r="BW26036" s="62"/>
      <c r="BX26036" s="62"/>
      <c r="BY26036" s="62"/>
      <c r="BZ26036" s="62"/>
      <c r="CA26036" s="62"/>
      <c r="CB26036" s="62"/>
      <c r="CC26036" s="62"/>
      <c r="CD26036" s="62"/>
      <c r="CE26036" s="62"/>
      <c r="CF26036" s="62"/>
      <c r="CL26036" s="56" t="s">
        <v>14605</v>
      </c>
      <c r="CM26036" s="56" t="s">
        <v>213</v>
      </c>
      <c r="CN26036" s="56" t="s">
        <v>213</v>
      </c>
      <c r="CO26036" s="52"/>
      <c r="CP26036" s="52"/>
      <c r="CQ26036" s="52"/>
      <c r="CR26036" s="52"/>
      <c r="CS26036" s="52"/>
      <c r="CT26036" s="52"/>
      <c r="CU26036" s="33"/>
      <c r="CV26036" s="33"/>
    </row>
    <row r="26037" spans="74:100">
      <c r="BV26037" s="62"/>
      <c r="BW26037" s="62"/>
      <c r="BX26037" s="62"/>
      <c r="BY26037" s="62"/>
      <c r="BZ26037" s="62"/>
      <c r="CA26037" s="62"/>
      <c r="CB26037" s="62"/>
      <c r="CC26037" s="62"/>
      <c r="CD26037" s="62"/>
      <c r="CE26037" s="62"/>
      <c r="CF26037" s="62"/>
      <c r="CL26037" s="35" t="s">
        <v>14639</v>
      </c>
      <c r="CM26037" s="35" t="s">
        <v>217</v>
      </c>
      <c r="CN26037" s="35" t="s">
        <v>217</v>
      </c>
      <c r="CO26037" s="52"/>
      <c r="CP26037" s="52"/>
      <c r="CQ26037" s="52"/>
      <c r="CR26037" s="52"/>
      <c r="CS26037" s="52"/>
      <c r="CT26037" s="52"/>
      <c r="CU26037" s="33"/>
      <c r="CV26037" s="33"/>
    </row>
    <row r="26038" spans="74:100">
      <c r="BV26038" s="62"/>
      <c r="BW26038" s="62"/>
      <c r="BX26038" s="62"/>
      <c r="BY26038" s="62"/>
      <c r="BZ26038" s="62"/>
      <c r="CA26038" s="62"/>
      <c r="CB26038" s="62"/>
      <c r="CC26038" s="62"/>
      <c r="CD26038" s="62"/>
      <c r="CE26038" s="62"/>
      <c r="CF26038" s="62"/>
      <c r="CL26038" s="35" t="s">
        <v>14641</v>
      </c>
      <c r="CM26038" s="35" t="s">
        <v>217</v>
      </c>
      <c r="CN26038" s="35" t="s">
        <v>217</v>
      </c>
      <c r="CO26038" s="52"/>
      <c r="CP26038" s="52"/>
      <c r="CQ26038" s="52"/>
      <c r="CR26038" s="52"/>
      <c r="CS26038" s="52"/>
      <c r="CT26038" s="52"/>
      <c r="CU26038" s="33"/>
      <c r="CV26038" s="33"/>
    </row>
    <row r="26039" spans="74:100">
      <c r="BV26039" s="62"/>
      <c r="BW26039" s="62"/>
      <c r="BX26039" s="62"/>
      <c r="BY26039" s="62"/>
      <c r="BZ26039" s="62"/>
      <c r="CA26039" s="62"/>
      <c r="CB26039" s="62"/>
      <c r="CC26039" s="62"/>
      <c r="CD26039" s="62"/>
      <c r="CE26039" s="62"/>
      <c r="CF26039" s="62"/>
      <c r="CL26039" s="35" t="s">
        <v>14642</v>
      </c>
      <c r="CM26039" s="35" t="s">
        <v>217</v>
      </c>
      <c r="CN26039" s="35" t="s">
        <v>217</v>
      </c>
      <c r="CO26039" s="52"/>
      <c r="CP26039" s="52"/>
      <c r="CQ26039" s="52"/>
      <c r="CR26039" s="52"/>
      <c r="CS26039" s="52"/>
      <c r="CT26039" s="52"/>
      <c r="CU26039" s="33"/>
      <c r="CV26039" s="33"/>
    </row>
    <row r="26040" spans="74:100">
      <c r="BV26040" s="62"/>
      <c r="BW26040" s="62"/>
      <c r="BX26040" s="62"/>
      <c r="BY26040" s="62"/>
      <c r="BZ26040" s="62"/>
      <c r="CA26040" s="62"/>
      <c r="CB26040" s="62"/>
      <c r="CC26040" s="62"/>
      <c r="CD26040" s="62"/>
      <c r="CE26040" s="62"/>
      <c r="CF26040" s="62"/>
      <c r="CL26040" s="35" t="s">
        <v>14643</v>
      </c>
      <c r="CM26040" s="35" t="s">
        <v>217</v>
      </c>
      <c r="CN26040" s="35" t="s">
        <v>217</v>
      </c>
      <c r="CO26040" s="52"/>
      <c r="CP26040" s="52"/>
      <c r="CQ26040" s="52"/>
      <c r="CR26040" s="52"/>
      <c r="CS26040" s="52"/>
      <c r="CT26040" s="52"/>
      <c r="CU26040" s="33"/>
      <c r="CV26040" s="33"/>
    </row>
    <row r="26041" spans="74:100">
      <c r="BV26041" s="62"/>
      <c r="BW26041" s="62"/>
      <c r="BX26041" s="62"/>
      <c r="BY26041" s="62"/>
      <c r="BZ26041" s="62"/>
      <c r="CA26041" s="62"/>
      <c r="CB26041" s="62"/>
      <c r="CC26041" s="62"/>
      <c r="CD26041" s="62"/>
      <c r="CE26041" s="62"/>
      <c r="CF26041" s="62"/>
      <c r="CL26041" s="35" t="s">
        <v>14646</v>
      </c>
      <c r="CM26041" s="35" t="s">
        <v>217</v>
      </c>
      <c r="CN26041" s="35" t="s">
        <v>217</v>
      </c>
      <c r="CO26041" s="52"/>
      <c r="CP26041" s="52"/>
      <c r="CQ26041" s="52"/>
      <c r="CR26041" s="52"/>
      <c r="CS26041" s="52"/>
      <c r="CT26041" s="52"/>
      <c r="CU26041" s="33"/>
      <c r="CV26041" s="33"/>
    </row>
    <row r="26042" spans="74:100">
      <c r="BV26042" s="62"/>
      <c r="BW26042" s="62"/>
      <c r="BX26042" s="62"/>
      <c r="BY26042" s="62"/>
      <c r="BZ26042" s="62"/>
      <c r="CA26042" s="62"/>
      <c r="CB26042" s="62"/>
      <c r="CC26042" s="62"/>
      <c r="CD26042" s="62"/>
      <c r="CE26042" s="62"/>
      <c r="CF26042" s="62"/>
      <c r="CL26042" s="35" t="s">
        <v>14647</v>
      </c>
      <c r="CM26042" s="35" t="s">
        <v>217</v>
      </c>
      <c r="CN26042" s="35" t="s">
        <v>217</v>
      </c>
      <c r="CO26042" s="52"/>
      <c r="CP26042" s="52"/>
      <c r="CQ26042" s="52"/>
      <c r="CR26042" s="52"/>
      <c r="CS26042" s="52"/>
      <c r="CT26042" s="52"/>
      <c r="CU26042" s="33"/>
      <c r="CV26042" s="33"/>
    </row>
    <row r="26043" spans="74:100">
      <c r="BV26043" s="62"/>
      <c r="BW26043" s="62"/>
      <c r="BX26043" s="62"/>
      <c r="BY26043" s="62"/>
      <c r="BZ26043" s="62"/>
      <c r="CA26043" s="62"/>
      <c r="CB26043" s="62"/>
      <c r="CC26043" s="62"/>
      <c r="CD26043" s="62"/>
      <c r="CE26043" s="62"/>
      <c r="CF26043" s="62"/>
      <c r="CL26043" s="35" t="s">
        <v>7732</v>
      </c>
      <c r="CM26043" s="35" t="s">
        <v>217</v>
      </c>
      <c r="CN26043" s="35" t="s">
        <v>217</v>
      </c>
      <c r="CO26043" s="52"/>
      <c r="CP26043" s="52"/>
      <c r="CQ26043" s="52"/>
      <c r="CR26043" s="52"/>
      <c r="CS26043" s="52"/>
      <c r="CT26043" s="52"/>
      <c r="CU26043" s="33"/>
      <c r="CV26043" s="33"/>
    </row>
    <row r="26044" spans="74:100">
      <c r="BV26044" s="62"/>
      <c r="BW26044" s="62"/>
      <c r="BX26044" s="62"/>
      <c r="BY26044" s="62"/>
      <c r="BZ26044" s="62"/>
      <c r="CA26044" s="62"/>
      <c r="CB26044" s="62"/>
      <c r="CC26044" s="62"/>
      <c r="CD26044" s="62"/>
      <c r="CE26044" s="62"/>
      <c r="CF26044" s="62"/>
      <c r="CL26044" s="35" t="s">
        <v>17407</v>
      </c>
      <c r="CM26044" s="35" t="s">
        <v>217</v>
      </c>
      <c r="CN26044" s="35" t="s">
        <v>217</v>
      </c>
      <c r="CO26044" s="52"/>
      <c r="CP26044" s="52"/>
      <c r="CQ26044" s="52"/>
      <c r="CR26044" s="52"/>
      <c r="CS26044" s="52"/>
      <c r="CT26044" s="52"/>
      <c r="CU26044" s="33"/>
      <c r="CV26044" s="33"/>
    </row>
    <row r="26045" spans="74:100">
      <c r="BV26045" s="62"/>
      <c r="BW26045" s="62"/>
      <c r="BX26045" s="62"/>
      <c r="BY26045" s="62"/>
      <c r="BZ26045" s="62"/>
      <c r="CA26045" s="62"/>
      <c r="CB26045" s="62"/>
      <c r="CC26045" s="62"/>
      <c r="CD26045" s="62"/>
      <c r="CE26045" s="62"/>
      <c r="CF26045" s="62"/>
      <c r="CL26045" s="35" t="s">
        <v>17411</v>
      </c>
      <c r="CM26045" s="35" t="s">
        <v>217</v>
      </c>
      <c r="CN26045" s="35" t="s">
        <v>217</v>
      </c>
      <c r="CO26045" s="52"/>
      <c r="CP26045" s="52"/>
      <c r="CQ26045" s="52"/>
      <c r="CR26045" s="52"/>
      <c r="CS26045" s="52"/>
      <c r="CT26045" s="52"/>
      <c r="CU26045" s="33"/>
      <c r="CV26045" s="33"/>
    </row>
    <row r="26046" spans="74:100">
      <c r="BV26046" s="62"/>
      <c r="BW26046" s="62"/>
      <c r="BX26046" s="62"/>
      <c r="BY26046" s="62"/>
      <c r="BZ26046" s="62"/>
      <c r="CA26046" s="62"/>
      <c r="CB26046" s="62"/>
      <c r="CC26046" s="62"/>
      <c r="CD26046" s="62"/>
      <c r="CE26046" s="62"/>
      <c r="CF26046" s="62"/>
      <c r="CL26046" s="35" t="s">
        <v>14652</v>
      </c>
      <c r="CM26046" s="35" t="s">
        <v>217</v>
      </c>
      <c r="CN26046" s="35" t="s">
        <v>217</v>
      </c>
      <c r="CO26046" s="52"/>
      <c r="CP26046" s="52"/>
      <c r="CQ26046" s="52"/>
      <c r="CR26046" s="52"/>
      <c r="CS26046" s="52"/>
      <c r="CT26046" s="52"/>
      <c r="CU26046" s="33"/>
      <c r="CV26046" s="33"/>
    </row>
    <row r="26047" spans="74:100">
      <c r="BV26047" s="62"/>
      <c r="BW26047" s="62"/>
      <c r="BX26047" s="62"/>
      <c r="BY26047" s="62"/>
      <c r="BZ26047" s="62"/>
      <c r="CA26047" s="62"/>
      <c r="CB26047" s="62"/>
      <c r="CC26047" s="62"/>
      <c r="CD26047" s="62"/>
      <c r="CE26047" s="62"/>
      <c r="CF26047" s="62"/>
      <c r="CL26047" s="35" t="s">
        <v>13991</v>
      </c>
      <c r="CM26047" s="35" t="s">
        <v>217</v>
      </c>
      <c r="CN26047" s="35" t="s">
        <v>217</v>
      </c>
      <c r="CO26047" s="52"/>
      <c r="CP26047" s="52"/>
      <c r="CQ26047" s="52"/>
      <c r="CR26047" s="52"/>
      <c r="CS26047" s="52"/>
      <c r="CT26047" s="52"/>
      <c r="CU26047" s="33"/>
      <c r="CV26047" s="33"/>
    </row>
    <row r="26048" spans="74:100">
      <c r="BV26048" s="62"/>
      <c r="BW26048" s="62"/>
      <c r="BX26048" s="62"/>
      <c r="BY26048" s="62"/>
      <c r="BZ26048" s="62"/>
      <c r="CA26048" s="62"/>
      <c r="CB26048" s="62"/>
      <c r="CC26048" s="62"/>
      <c r="CD26048" s="62"/>
      <c r="CE26048" s="62"/>
      <c r="CF26048" s="62"/>
      <c r="CL26048" s="35" t="s">
        <v>14010</v>
      </c>
      <c r="CM26048" s="35" t="s">
        <v>217</v>
      </c>
      <c r="CN26048" s="35" t="s">
        <v>217</v>
      </c>
      <c r="CO26048" s="52"/>
      <c r="CP26048" s="52"/>
      <c r="CQ26048" s="52"/>
      <c r="CR26048" s="52"/>
      <c r="CS26048" s="52"/>
      <c r="CT26048" s="52"/>
      <c r="CU26048" s="33"/>
      <c r="CV26048" s="33"/>
    </row>
    <row r="26049" spans="74:100">
      <c r="BV26049" s="62"/>
      <c r="BW26049" s="62"/>
      <c r="BX26049" s="62"/>
      <c r="BY26049" s="62"/>
      <c r="BZ26049" s="62"/>
      <c r="CA26049" s="62"/>
      <c r="CB26049" s="62"/>
      <c r="CC26049" s="62"/>
      <c r="CD26049" s="62"/>
      <c r="CE26049" s="62"/>
      <c r="CF26049" s="62"/>
      <c r="CL26049" s="56" t="s">
        <v>14014</v>
      </c>
      <c r="CM26049" s="56" t="s">
        <v>216</v>
      </c>
      <c r="CN26049" s="56" t="s">
        <v>216</v>
      </c>
      <c r="CO26049" s="52"/>
      <c r="CP26049" s="52"/>
      <c r="CQ26049" s="52"/>
      <c r="CR26049" s="52"/>
      <c r="CS26049" s="52"/>
      <c r="CT26049" s="52"/>
      <c r="CU26049" s="33"/>
      <c r="CV26049" s="33"/>
    </row>
    <row r="26050" spans="74:100">
      <c r="BV26050" s="62"/>
      <c r="BW26050" s="62"/>
      <c r="BX26050" s="62"/>
      <c r="BY26050" s="62"/>
      <c r="BZ26050" s="62"/>
      <c r="CA26050" s="62"/>
      <c r="CB26050" s="62"/>
      <c r="CC26050" s="62"/>
      <c r="CD26050" s="62"/>
      <c r="CE26050" s="62"/>
      <c r="CF26050" s="62"/>
      <c r="CL26050" s="56" t="s">
        <v>14135</v>
      </c>
      <c r="CM26050" s="56" t="s">
        <v>215</v>
      </c>
      <c r="CN26050" s="56" t="s">
        <v>215</v>
      </c>
      <c r="CO26050" s="52"/>
      <c r="CP26050" s="52"/>
      <c r="CQ26050" s="52"/>
      <c r="CR26050" s="52"/>
      <c r="CS26050" s="52"/>
      <c r="CT26050" s="52"/>
      <c r="CU26050" s="33"/>
      <c r="CV26050" s="33"/>
    </row>
    <row r="26051" spans="74:100">
      <c r="BV26051" s="62"/>
      <c r="BW26051" s="62"/>
      <c r="BX26051" s="62"/>
      <c r="BY26051" s="62"/>
      <c r="BZ26051" s="62"/>
      <c r="CA26051" s="62"/>
      <c r="CB26051" s="62"/>
      <c r="CC26051" s="62"/>
      <c r="CD26051" s="62"/>
      <c r="CE26051" s="62"/>
      <c r="CF26051" s="62"/>
      <c r="CL26051" s="56" t="s">
        <v>14126</v>
      </c>
      <c r="CM26051" s="56" t="s">
        <v>215</v>
      </c>
      <c r="CN26051" s="56" t="s">
        <v>215</v>
      </c>
      <c r="CO26051" s="52"/>
      <c r="CP26051" s="52"/>
      <c r="CQ26051" s="52"/>
      <c r="CR26051" s="52"/>
      <c r="CS26051" s="52"/>
      <c r="CT26051" s="52"/>
      <c r="CU26051" s="33"/>
      <c r="CV26051" s="33"/>
    </row>
    <row r="26052" spans="74:100">
      <c r="BV26052" s="62"/>
      <c r="BW26052" s="62"/>
      <c r="BX26052" s="62"/>
      <c r="BY26052" s="62"/>
      <c r="BZ26052" s="62"/>
      <c r="CA26052" s="62"/>
      <c r="CB26052" s="62"/>
      <c r="CC26052" s="62"/>
      <c r="CD26052" s="62"/>
      <c r="CE26052" s="62"/>
      <c r="CF26052" s="62"/>
      <c r="CL26052" s="56" t="s">
        <v>14130</v>
      </c>
      <c r="CM26052" s="56" t="s">
        <v>215</v>
      </c>
      <c r="CN26052" s="56" t="s">
        <v>215</v>
      </c>
      <c r="CO26052" s="52"/>
      <c r="CP26052" s="52"/>
      <c r="CQ26052" s="52"/>
      <c r="CR26052" s="52"/>
      <c r="CS26052" s="52"/>
      <c r="CT26052" s="52"/>
      <c r="CU26052" s="33"/>
      <c r="CV26052" s="33"/>
    </row>
    <row r="26053" spans="74:100">
      <c r="BV26053" s="62"/>
      <c r="BW26053" s="62"/>
      <c r="BX26053" s="62"/>
      <c r="BY26053" s="62"/>
      <c r="BZ26053" s="62"/>
      <c r="CA26053" s="62"/>
      <c r="CB26053" s="62"/>
      <c r="CC26053" s="62"/>
      <c r="CD26053" s="62"/>
      <c r="CE26053" s="62"/>
      <c r="CF26053" s="62"/>
      <c r="CL26053" s="56" t="s">
        <v>26322</v>
      </c>
      <c r="CM26053" s="56" t="s">
        <v>216</v>
      </c>
      <c r="CN26053" s="56" t="s">
        <v>216</v>
      </c>
      <c r="CO26053" s="52"/>
      <c r="CP26053" s="52"/>
      <c r="CQ26053" s="52"/>
      <c r="CR26053" s="52"/>
      <c r="CS26053" s="52"/>
      <c r="CT26053" s="52"/>
      <c r="CU26053" s="33"/>
      <c r="CV26053" s="33"/>
    </row>
    <row r="26054" spans="74:100">
      <c r="BV26054" s="62"/>
      <c r="BW26054" s="62"/>
      <c r="BX26054" s="62"/>
      <c r="BY26054" s="62"/>
      <c r="BZ26054" s="62"/>
      <c r="CA26054" s="62"/>
      <c r="CB26054" s="62"/>
      <c r="CC26054" s="62"/>
      <c r="CD26054" s="62"/>
      <c r="CE26054" s="62"/>
      <c r="CF26054" s="62"/>
      <c r="CL26054" s="56" t="s">
        <v>2385</v>
      </c>
      <c r="CM26054" s="56" t="s">
        <v>215</v>
      </c>
      <c r="CN26054" s="56" t="s">
        <v>215</v>
      </c>
      <c r="CO26054" s="52"/>
      <c r="CP26054" s="52"/>
      <c r="CQ26054" s="52"/>
      <c r="CR26054" s="52"/>
      <c r="CS26054" s="52"/>
      <c r="CT26054" s="52"/>
      <c r="CU26054" s="33"/>
      <c r="CV26054" s="33"/>
    </row>
    <row r="26055" spans="74:100">
      <c r="BV26055" s="62"/>
      <c r="BW26055" s="62"/>
      <c r="BX26055" s="62"/>
      <c r="BY26055" s="62"/>
      <c r="BZ26055" s="62"/>
      <c r="CA26055" s="62"/>
      <c r="CB26055" s="62"/>
      <c r="CC26055" s="62"/>
      <c r="CD26055" s="62"/>
      <c r="CE26055" s="62"/>
      <c r="CF26055" s="62"/>
      <c r="CL26055" s="56" t="s">
        <v>11071</v>
      </c>
      <c r="CM26055" s="56" t="s">
        <v>215</v>
      </c>
      <c r="CN26055" s="56" t="s">
        <v>215</v>
      </c>
      <c r="CO26055" s="52"/>
      <c r="CP26055" s="52"/>
      <c r="CQ26055" s="52"/>
      <c r="CR26055" s="52"/>
      <c r="CS26055" s="52"/>
      <c r="CT26055" s="52"/>
      <c r="CU26055" s="33"/>
      <c r="CV26055" s="33"/>
    </row>
    <row r="26056" spans="74:100">
      <c r="BV26056" s="62"/>
      <c r="BW26056" s="62"/>
      <c r="BX26056" s="62"/>
      <c r="BY26056" s="62"/>
      <c r="BZ26056" s="62"/>
      <c r="CA26056" s="62"/>
      <c r="CB26056" s="62"/>
      <c r="CC26056" s="62"/>
      <c r="CD26056" s="62"/>
      <c r="CE26056" s="62"/>
      <c r="CF26056" s="62"/>
      <c r="CL26056" s="56" t="s">
        <v>2387</v>
      </c>
      <c r="CM26056" s="56" t="s">
        <v>215</v>
      </c>
      <c r="CN26056" s="56" t="s">
        <v>215</v>
      </c>
      <c r="CO26056" s="52"/>
      <c r="CP26056" s="52"/>
      <c r="CQ26056" s="52"/>
      <c r="CR26056" s="52"/>
      <c r="CS26056" s="52"/>
      <c r="CT26056" s="52"/>
      <c r="CU26056" s="33"/>
      <c r="CV26056" s="33"/>
    </row>
    <row r="26057" spans="74:100">
      <c r="BV26057" s="62"/>
      <c r="BW26057" s="62"/>
      <c r="BX26057" s="62"/>
      <c r="BY26057" s="62"/>
      <c r="BZ26057" s="62"/>
      <c r="CA26057" s="62"/>
      <c r="CB26057" s="62"/>
      <c r="CC26057" s="62"/>
      <c r="CD26057" s="62"/>
      <c r="CE26057" s="62"/>
      <c r="CF26057" s="62"/>
      <c r="CL26057" s="35" t="s">
        <v>11069</v>
      </c>
      <c r="CM26057" s="35" t="s">
        <v>217</v>
      </c>
      <c r="CN26057" s="35" t="s">
        <v>217</v>
      </c>
      <c r="CO26057" s="52"/>
      <c r="CP26057" s="52"/>
      <c r="CQ26057" s="52"/>
      <c r="CR26057" s="52"/>
      <c r="CS26057" s="52"/>
      <c r="CT26057" s="52"/>
      <c r="CU26057" s="33"/>
      <c r="CV26057" s="33"/>
    </row>
    <row r="26058" spans="74:100">
      <c r="BV26058" s="62"/>
      <c r="BW26058" s="62"/>
      <c r="BX26058" s="62"/>
      <c r="BY26058" s="62"/>
      <c r="BZ26058" s="62"/>
      <c r="CA26058" s="62"/>
      <c r="CB26058" s="62"/>
      <c r="CC26058" s="62"/>
      <c r="CD26058" s="62"/>
      <c r="CE26058" s="62"/>
      <c r="CF26058" s="62"/>
      <c r="CL26058" s="56" t="s">
        <v>11070</v>
      </c>
      <c r="CM26058" s="56" t="s">
        <v>215</v>
      </c>
      <c r="CN26058" s="56" t="s">
        <v>215</v>
      </c>
      <c r="CO26058" s="52"/>
      <c r="CP26058" s="52"/>
      <c r="CQ26058" s="52"/>
      <c r="CR26058" s="52"/>
      <c r="CS26058" s="52"/>
      <c r="CT26058" s="52"/>
      <c r="CU26058" s="33"/>
      <c r="CV26058" s="33"/>
    </row>
    <row r="26059" spans="74:100">
      <c r="BV26059" s="62"/>
      <c r="BW26059" s="62"/>
      <c r="BX26059" s="62"/>
      <c r="BY26059" s="62"/>
      <c r="BZ26059" s="62"/>
      <c r="CA26059" s="62"/>
      <c r="CB26059" s="62"/>
      <c r="CC26059" s="62"/>
      <c r="CD26059" s="62"/>
      <c r="CE26059" s="62"/>
      <c r="CF26059" s="62"/>
      <c r="CL26059" s="56" t="s">
        <v>26323</v>
      </c>
      <c r="CM26059" s="56" t="s">
        <v>214</v>
      </c>
      <c r="CN26059" s="56" t="s">
        <v>214</v>
      </c>
      <c r="CO26059" s="52"/>
      <c r="CP26059" s="52"/>
      <c r="CQ26059" s="52"/>
      <c r="CR26059" s="52"/>
      <c r="CS26059" s="52"/>
      <c r="CT26059" s="52"/>
      <c r="CU26059" s="33"/>
      <c r="CV26059" s="33"/>
    </row>
    <row r="26060" spans="74:100">
      <c r="BV26060" s="62"/>
      <c r="BW26060" s="62"/>
      <c r="BX26060" s="62"/>
      <c r="BY26060" s="62"/>
      <c r="BZ26060" s="62"/>
      <c r="CA26060" s="62"/>
      <c r="CB26060" s="62"/>
      <c r="CC26060" s="62"/>
      <c r="CD26060" s="62"/>
      <c r="CE26060" s="62"/>
      <c r="CF26060" s="62"/>
      <c r="CL26060" s="56" t="s">
        <v>26324</v>
      </c>
      <c r="CM26060" s="56" t="s">
        <v>214</v>
      </c>
      <c r="CN26060" s="56" t="s">
        <v>214</v>
      </c>
      <c r="CO26060" s="52"/>
      <c r="CP26060" s="52"/>
      <c r="CQ26060" s="52"/>
      <c r="CR26060" s="52"/>
      <c r="CS26060" s="52"/>
      <c r="CT26060" s="52"/>
      <c r="CU26060" s="33"/>
      <c r="CV26060" s="33"/>
    </row>
    <row r="26061" spans="74:100">
      <c r="BV26061" s="62"/>
      <c r="BW26061" s="62"/>
      <c r="BX26061" s="62"/>
      <c r="BY26061" s="62"/>
      <c r="BZ26061" s="62"/>
      <c r="CA26061" s="62"/>
      <c r="CB26061" s="62"/>
      <c r="CC26061" s="62"/>
      <c r="CD26061" s="62"/>
      <c r="CE26061" s="62"/>
      <c r="CF26061" s="62"/>
      <c r="CL26061" s="56" t="s">
        <v>14653</v>
      </c>
      <c r="CM26061" s="56" t="s">
        <v>214</v>
      </c>
      <c r="CN26061" s="56" t="s">
        <v>214</v>
      </c>
      <c r="CO26061" s="52"/>
      <c r="CP26061" s="52"/>
      <c r="CQ26061" s="52"/>
      <c r="CR26061" s="52"/>
      <c r="CS26061" s="52"/>
      <c r="CT26061" s="52"/>
      <c r="CU26061" s="33"/>
      <c r="CV26061" s="33"/>
    </row>
    <row r="26062" spans="74:100">
      <c r="BV26062" s="62"/>
      <c r="BW26062" s="62"/>
      <c r="BX26062" s="62"/>
      <c r="BY26062" s="62"/>
      <c r="BZ26062" s="62"/>
      <c r="CA26062" s="62"/>
      <c r="CB26062" s="62"/>
      <c r="CC26062" s="62"/>
      <c r="CD26062" s="62"/>
      <c r="CE26062" s="62"/>
      <c r="CF26062" s="62"/>
      <c r="CL26062" s="56" t="s">
        <v>24444</v>
      </c>
      <c r="CM26062" s="56" t="s">
        <v>216</v>
      </c>
      <c r="CN26062" s="56" t="s">
        <v>216</v>
      </c>
      <c r="CO26062" s="52"/>
      <c r="CP26062" s="52"/>
      <c r="CQ26062" s="52"/>
      <c r="CR26062" s="52"/>
      <c r="CS26062" s="52"/>
      <c r="CT26062" s="52"/>
      <c r="CU26062" s="33"/>
      <c r="CV26062" s="33"/>
    </row>
    <row r="26063" spans="74:100">
      <c r="BV26063" s="62"/>
      <c r="BW26063" s="62"/>
      <c r="BX26063" s="62"/>
      <c r="BY26063" s="62"/>
      <c r="BZ26063" s="62"/>
      <c r="CA26063" s="62"/>
      <c r="CB26063" s="62"/>
      <c r="CC26063" s="62"/>
      <c r="CD26063" s="62"/>
      <c r="CE26063" s="62"/>
      <c r="CF26063" s="62"/>
      <c r="CL26063" s="56" t="s">
        <v>26325</v>
      </c>
      <c r="CM26063" s="56" t="s">
        <v>216</v>
      </c>
      <c r="CN26063" s="56" t="s">
        <v>216</v>
      </c>
      <c r="CO26063" s="52"/>
      <c r="CP26063" s="52"/>
      <c r="CQ26063" s="52"/>
      <c r="CR26063" s="52"/>
      <c r="CS26063" s="52"/>
      <c r="CT26063" s="52"/>
      <c r="CU26063" s="33"/>
      <c r="CV26063" s="33"/>
    </row>
    <row r="26064" spans="74:100">
      <c r="BV26064" s="62"/>
      <c r="BW26064" s="62"/>
      <c r="BX26064" s="62"/>
      <c r="BY26064" s="62"/>
      <c r="BZ26064" s="62"/>
      <c r="CA26064" s="62"/>
      <c r="CB26064" s="62"/>
      <c r="CC26064" s="62"/>
      <c r="CD26064" s="62"/>
      <c r="CE26064" s="62"/>
      <c r="CF26064" s="62"/>
      <c r="CL26064" s="35" t="s">
        <v>29959</v>
      </c>
      <c r="CM26064" s="35" t="s">
        <v>217</v>
      </c>
      <c r="CN26064" s="35" t="s">
        <v>217</v>
      </c>
      <c r="CO26064" s="52"/>
      <c r="CP26064" s="52"/>
      <c r="CQ26064" s="52"/>
      <c r="CR26064" s="52"/>
      <c r="CS26064" s="52"/>
      <c r="CT26064" s="52"/>
      <c r="CU26064" s="33"/>
      <c r="CV26064" s="33"/>
    </row>
    <row r="26065" spans="74:100">
      <c r="BV26065" s="62"/>
      <c r="BW26065" s="62"/>
      <c r="BX26065" s="62"/>
      <c r="BY26065" s="62"/>
      <c r="BZ26065" s="62"/>
      <c r="CA26065" s="62"/>
      <c r="CB26065" s="62"/>
      <c r="CC26065" s="62"/>
      <c r="CD26065" s="62"/>
      <c r="CE26065" s="62"/>
      <c r="CF26065" s="62"/>
      <c r="CL26065" s="35" t="s">
        <v>29960</v>
      </c>
      <c r="CM26065" s="35" t="s">
        <v>217</v>
      </c>
      <c r="CN26065" s="35" t="s">
        <v>217</v>
      </c>
      <c r="CO26065" s="52"/>
      <c r="CP26065" s="52"/>
      <c r="CQ26065" s="52"/>
      <c r="CR26065" s="52"/>
      <c r="CS26065" s="52"/>
      <c r="CT26065" s="52"/>
      <c r="CU26065" s="33"/>
      <c r="CV26065" s="33"/>
    </row>
    <row r="26066" spans="74:100">
      <c r="BV26066" s="62"/>
      <c r="BW26066" s="62"/>
      <c r="BX26066" s="62"/>
      <c r="BY26066" s="62"/>
      <c r="BZ26066" s="62"/>
      <c r="CA26066" s="62"/>
      <c r="CB26066" s="62"/>
      <c r="CC26066" s="62"/>
      <c r="CD26066" s="62"/>
      <c r="CE26066" s="62"/>
      <c r="CF26066" s="62"/>
      <c r="CL26066" s="35" t="s">
        <v>14654</v>
      </c>
      <c r="CM26066" s="35" t="s">
        <v>217</v>
      </c>
      <c r="CN26066" s="35" t="s">
        <v>217</v>
      </c>
      <c r="CO26066" s="52"/>
      <c r="CP26066" s="52"/>
      <c r="CQ26066" s="52"/>
      <c r="CR26066" s="52"/>
      <c r="CS26066" s="52"/>
      <c r="CT26066" s="52"/>
      <c r="CU26066" s="33"/>
      <c r="CV26066" s="33"/>
    </row>
    <row r="26067" spans="74:100">
      <c r="BV26067" s="62"/>
      <c r="BW26067" s="62"/>
      <c r="BX26067" s="62"/>
      <c r="BY26067" s="62"/>
      <c r="BZ26067" s="62"/>
      <c r="CA26067" s="62"/>
      <c r="CB26067" s="62"/>
      <c r="CC26067" s="62"/>
      <c r="CD26067" s="62"/>
      <c r="CE26067" s="62"/>
      <c r="CF26067" s="62"/>
      <c r="CL26067" s="56" t="s">
        <v>14656</v>
      </c>
      <c r="CM26067" s="56" t="s">
        <v>213</v>
      </c>
      <c r="CN26067" s="56" t="s">
        <v>213</v>
      </c>
      <c r="CO26067" s="52"/>
      <c r="CP26067" s="52"/>
      <c r="CQ26067" s="52"/>
      <c r="CR26067" s="52"/>
      <c r="CS26067" s="52"/>
      <c r="CT26067" s="52"/>
      <c r="CU26067" s="33"/>
      <c r="CV26067" s="33"/>
    </row>
    <row r="26068" spans="74:100">
      <c r="BV26068" s="62"/>
      <c r="BW26068" s="62"/>
      <c r="BX26068" s="62"/>
      <c r="BY26068" s="62"/>
      <c r="BZ26068" s="62"/>
      <c r="CA26068" s="62"/>
      <c r="CB26068" s="62"/>
      <c r="CC26068" s="62"/>
      <c r="CD26068" s="62"/>
      <c r="CE26068" s="62"/>
      <c r="CF26068" s="62"/>
      <c r="CL26068" s="56" t="s">
        <v>14657</v>
      </c>
      <c r="CM26068" s="56" t="s">
        <v>213</v>
      </c>
      <c r="CN26068" s="56" t="s">
        <v>213</v>
      </c>
      <c r="CO26068" s="52"/>
      <c r="CP26068" s="52"/>
      <c r="CQ26068" s="52"/>
      <c r="CR26068" s="52"/>
      <c r="CS26068" s="52"/>
      <c r="CT26068" s="52"/>
      <c r="CU26068" s="33"/>
      <c r="CV26068" s="33"/>
    </row>
    <row r="26069" spans="74:100">
      <c r="BV26069" s="62"/>
      <c r="BW26069" s="62"/>
      <c r="BX26069" s="62"/>
      <c r="BY26069" s="62"/>
      <c r="BZ26069" s="62"/>
      <c r="CA26069" s="62"/>
      <c r="CB26069" s="62"/>
      <c r="CC26069" s="62"/>
      <c r="CD26069" s="62"/>
      <c r="CE26069" s="62"/>
      <c r="CF26069" s="62"/>
      <c r="CL26069" s="56" t="s">
        <v>14655</v>
      </c>
      <c r="CM26069" s="56" t="s">
        <v>213</v>
      </c>
      <c r="CN26069" s="56" t="s">
        <v>213</v>
      </c>
      <c r="CO26069" s="52"/>
      <c r="CP26069" s="52"/>
      <c r="CQ26069" s="52"/>
      <c r="CR26069" s="52"/>
      <c r="CS26069" s="52"/>
      <c r="CT26069" s="52"/>
      <c r="CU26069" s="33"/>
      <c r="CV26069" s="33"/>
    </row>
    <row r="26070" spans="74:100">
      <c r="BV26070" s="62"/>
      <c r="BW26070" s="62"/>
      <c r="BX26070" s="62"/>
      <c r="BY26070" s="62"/>
      <c r="BZ26070" s="62"/>
      <c r="CA26070" s="62"/>
      <c r="CB26070" s="62"/>
      <c r="CC26070" s="62"/>
      <c r="CD26070" s="62"/>
      <c r="CE26070" s="62"/>
      <c r="CF26070" s="62"/>
      <c r="CL26070" s="56" t="s">
        <v>14658</v>
      </c>
      <c r="CM26070" s="56" t="s">
        <v>213</v>
      </c>
      <c r="CN26070" s="56" t="s">
        <v>213</v>
      </c>
      <c r="CO26070" s="52"/>
      <c r="CP26070" s="52"/>
      <c r="CQ26070" s="52"/>
      <c r="CR26070" s="52"/>
      <c r="CS26070" s="52"/>
      <c r="CT26070" s="52"/>
      <c r="CU26070" s="33"/>
      <c r="CV26070" s="33"/>
    </row>
    <row r="26071" spans="74:100">
      <c r="BV26071" s="62"/>
      <c r="BW26071" s="62"/>
      <c r="BX26071" s="62"/>
      <c r="BY26071" s="62"/>
      <c r="BZ26071" s="62"/>
      <c r="CA26071" s="62"/>
      <c r="CB26071" s="62"/>
      <c r="CC26071" s="62"/>
      <c r="CD26071" s="62"/>
      <c r="CE26071" s="62"/>
      <c r="CF26071" s="62"/>
      <c r="CL26071" s="56" t="s">
        <v>14659</v>
      </c>
      <c r="CM26071" s="56" t="s">
        <v>213</v>
      </c>
      <c r="CN26071" s="56" t="s">
        <v>213</v>
      </c>
      <c r="CO26071" s="52"/>
      <c r="CP26071" s="52"/>
      <c r="CQ26071" s="52"/>
      <c r="CR26071" s="52"/>
      <c r="CS26071" s="52"/>
      <c r="CT26071" s="52"/>
      <c r="CU26071" s="33"/>
      <c r="CV26071" s="33"/>
    </row>
    <row r="26072" spans="74:100">
      <c r="BV26072" s="62"/>
      <c r="BW26072" s="62"/>
      <c r="BX26072" s="62"/>
      <c r="BY26072" s="62"/>
      <c r="BZ26072" s="62"/>
      <c r="CA26072" s="62"/>
      <c r="CB26072" s="62"/>
      <c r="CC26072" s="62"/>
      <c r="CD26072" s="62"/>
      <c r="CE26072" s="62"/>
      <c r="CF26072" s="62"/>
      <c r="CL26072" s="56" t="s">
        <v>26326</v>
      </c>
      <c r="CM26072" s="56" t="s">
        <v>213</v>
      </c>
      <c r="CN26072" s="56" t="s">
        <v>213</v>
      </c>
      <c r="CO26072" s="52"/>
      <c r="CP26072" s="52"/>
      <c r="CQ26072" s="52"/>
      <c r="CR26072" s="52"/>
      <c r="CS26072" s="52"/>
      <c r="CT26072" s="52"/>
      <c r="CU26072" s="33"/>
      <c r="CV26072" s="33"/>
    </row>
    <row r="26073" spans="74:100">
      <c r="BV26073" s="62"/>
      <c r="BW26073" s="62"/>
      <c r="BX26073" s="62"/>
      <c r="BY26073" s="62"/>
      <c r="BZ26073" s="62"/>
      <c r="CA26073" s="62"/>
      <c r="CB26073" s="62"/>
      <c r="CC26073" s="62"/>
      <c r="CD26073" s="62"/>
      <c r="CE26073" s="62"/>
      <c r="CF26073" s="62"/>
      <c r="CL26073" s="56" t="s">
        <v>14660</v>
      </c>
      <c r="CM26073" s="56" t="s">
        <v>213</v>
      </c>
      <c r="CN26073" s="56" t="s">
        <v>213</v>
      </c>
      <c r="CO26073" s="52"/>
      <c r="CP26073" s="52"/>
      <c r="CQ26073" s="52"/>
      <c r="CR26073" s="52"/>
      <c r="CS26073" s="52"/>
      <c r="CT26073" s="52"/>
      <c r="CU26073" s="33"/>
      <c r="CV26073" s="33"/>
    </row>
    <row r="26074" spans="74:100">
      <c r="BV26074" s="62"/>
      <c r="BW26074" s="62"/>
      <c r="BX26074" s="62"/>
      <c r="BY26074" s="62"/>
      <c r="BZ26074" s="62"/>
      <c r="CA26074" s="62"/>
      <c r="CB26074" s="62"/>
      <c r="CC26074" s="62"/>
      <c r="CD26074" s="62"/>
      <c r="CE26074" s="62"/>
      <c r="CF26074" s="62"/>
      <c r="CL26074" s="56" t="s">
        <v>26327</v>
      </c>
      <c r="CM26074" s="56" t="s">
        <v>213</v>
      </c>
      <c r="CN26074" s="56" t="s">
        <v>213</v>
      </c>
      <c r="CO26074" s="52"/>
      <c r="CP26074" s="52"/>
      <c r="CQ26074" s="52"/>
      <c r="CR26074" s="52"/>
      <c r="CS26074" s="52"/>
      <c r="CT26074" s="52"/>
      <c r="CU26074" s="33"/>
      <c r="CV26074" s="33"/>
    </row>
    <row r="26075" spans="74:100">
      <c r="BV26075" s="62"/>
      <c r="BW26075" s="62"/>
      <c r="BX26075" s="62"/>
      <c r="BY26075" s="62"/>
      <c r="BZ26075" s="62"/>
      <c r="CA26075" s="62"/>
      <c r="CB26075" s="62"/>
      <c r="CC26075" s="62"/>
      <c r="CD26075" s="62"/>
      <c r="CE26075" s="62"/>
      <c r="CF26075" s="62"/>
      <c r="CL26075" s="56" t="s">
        <v>26328</v>
      </c>
      <c r="CM26075" s="56" t="s">
        <v>213</v>
      </c>
      <c r="CN26075" s="56" t="s">
        <v>213</v>
      </c>
      <c r="CO26075" s="52"/>
      <c r="CP26075" s="52"/>
      <c r="CQ26075" s="52"/>
      <c r="CR26075" s="52"/>
      <c r="CS26075" s="52"/>
      <c r="CT26075" s="52"/>
      <c r="CU26075" s="33"/>
      <c r="CV26075" s="33"/>
    </row>
    <row r="26076" spans="74:100">
      <c r="BV26076" s="62"/>
      <c r="BW26076" s="62"/>
      <c r="BX26076" s="62"/>
      <c r="BY26076" s="62"/>
      <c r="BZ26076" s="62"/>
      <c r="CA26076" s="62"/>
      <c r="CB26076" s="62"/>
      <c r="CC26076" s="62"/>
      <c r="CD26076" s="62"/>
      <c r="CE26076" s="62"/>
      <c r="CF26076" s="62"/>
      <c r="CL26076" s="56" t="s">
        <v>14662</v>
      </c>
      <c r="CM26076" s="56" t="s">
        <v>213</v>
      </c>
      <c r="CN26076" s="56" t="s">
        <v>213</v>
      </c>
      <c r="CO26076" s="52"/>
      <c r="CP26076" s="52"/>
      <c r="CQ26076" s="52"/>
      <c r="CR26076" s="52"/>
      <c r="CS26076" s="52"/>
      <c r="CT26076" s="52"/>
      <c r="CU26076" s="33"/>
      <c r="CV26076" s="33"/>
    </row>
    <row r="26077" spans="74:100">
      <c r="BV26077" s="62"/>
      <c r="BW26077" s="62"/>
      <c r="BX26077" s="62"/>
      <c r="BY26077" s="62"/>
      <c r="BZ26077" s="62"/>
      <c r="CA26077" s="62"/>
      <c r="CB26077" s="62"/>
      <c r="CC26077" s="62"/>
      <c r="CD26077" s="62"/>
      <c r="CE26077" s="62"/>
      <c r="CF26077" s="62"/>
      <c r="CL26077" s="56" t="s">
        <v>14661</v>
      </c>
      <c r="CM26077" s="56" t="s">
        <v>213</v>
      </c>
      <c r="CN26077" s="56" t="s">
        <v>213</v>
      </c>
      <c r="CO26077" s="52"/>
      <c r="CP26077" s="52"/>
      <c r="CQ26077" s="52"/>
      <c r="CR26077" s="52"/>
      <c r="CS26077" s="52"/>
      <c r="CT26077" s="52"/>
      <c r="CU26077" s="33"/>
      <c r="CV26077" s="33"/>
    </row>
    <row r="26078" spans="74:100">
      <c r="BV26078" s="62"/>
      <c r="BW26078" s="62"/>
      <c r="BX26078" s="62"/>
      <c r="BY26078" s="62"/>
      <c r="BZ26078" s="62"/>
      <c r="CA26078" s="62"/>
      <c r="CB26078" s="62"/>
      <c r="CC26078" s="62"/>
      <c r="CD26078" s="62"/>
      <c r="CE26078" s="62"/>
      <c r="CF26078" s="62"/>
      <c r="CL26078" s="56" t="s">
        <v>14663</v>
      </c>
      <c r="CM26078" s="56" t="s">
        <v>213</v>
      </c>
      <c r="CN26078" s="56" t="s">
        <v>213</v>
      </c>
      <c r="CO26078" s="52"/>
      <c r="CP26078" s="52"/>
      <c r="CQ26078" s="52"/>
      <c r="CR26078" s="52"/>
      <c r="CS26078" s="52"/>
      <c r="CT26078" s="52"/>
      <c r="CU26078" s="33"/>
      <c r="CV26078" s="33"/>
    </row>
    <row r="26079" spans="74:100">
      <c r="BV26079" s="62"/>
      <c r="BW26079" s="62"/>
      <c r="BX26079" s="62"/>
      <c r="BY26079" s="62"/>
      <c r="BZ26079" s="62"/>
      <c r="CA26079" s="62"/>
      <c r="CB26079" s="62"/>
      <c r="CC26079" s="62"/>
      <c r="CD26079" s="62"/>
      <c r="CE26079" s="62"/>
      <c r="CF26079" s="62"/>
      <c r="CL26079" s="56" t="s">
        <v>14664</v>
      </c>
      <c r="CM26079" s="56" t="s">
        <v>213</v>
      </c>
      <c r="CN26079" s="56" t="s">
        <v>213</v>
      </c>
      <c r="CO26079" s="52"/>
      <c r="CP26079" s="52"/>
      <c r="CQ26079" s="52"/>
      <c r="CR26079" s="52"/>
      <c r="CS26079" s="52"/>
      <c r="CT26079" s="52"/>
      <c r="CU26079" s="33"/>
      <c r="CV26079" s="33"/>
    </row>
    <row r="26080" spans="74:100">
      <c r="BV26080" s="62"/>
      <c r="BW26080" s="62"/>
      <c r="BX26080" s="62"/>
      <c r="BY26080" s="62"/>
      <c r="BZ26080" s="62"/>
      <c r="CA26080" s="62"/>
      <c r="CB26080" s="62"/>
      <c r="CC26080" s="62"/>
      <c r="CD26080" s="62"/>
      <c r="CE26080" s="62"/>
      <c r="CF26080" s="62"/>
      <c r="CL26080" s="35" t="s">
        <v>14665</v>
      </c>
      <c r="CM26080" s="35" t="s">
        <v>217</v>
      </c>
      <c r="CN26080" s="35" t="s">
        <v>217</v>
      </c>
      <c r="CO26080" s="52"/>
      <c r="CP26080" s="52"/>
      <c r="CQ26080" s="52"/>
      <c r="CR26080" s="52"/>
      <c r="CS26080" s="52"/>
      <c r="CT26080" s="52"/>
      <c r="CU26080" s="33"/>
      <c r="CV26080" s="33"/>
    </row>
    <row r="26081" spans="74:100">
      <c r="BV26081" s="62"/>
      <c r="BW26081" s="62"/>
      <c r="BX26081" s="62"/>
      <c r="BY26081" s="62"/>
      <c r="BZ26081" s="62"/>
      <c r="CA26081" s="62"/>
      <c r="CB26081" s="62"/>
      <c r="CC26081" s="62"/>
      <c r="CD26081" s="62"/>
      <c r="CE26081" s="62"/>
      <c r="CF26081" s="62"/>
      <c r="CL26081" s="56" t="s">
        <v>14666</v>
      </c>
      <c r="CM26081" s="56" t="s">
        <v>215</v>
      </c>
      <c r="CN26081" s="56" t="s">
        <v>215</v>
      </c>
      <c r="CO26081" s="52"/>
      <c r="CP26081" s="52"/>
      <c r="CQ26081" s="52"/>
      <c r="CR26081" s="52"/>
      <c r="CS26081" s="52"/>
      <c r="CT26081" s="52"/>
      <c r="CU26081" s="33"/>
      <c r="CV26081" s="33"/>
    </row>
    <row r="26082" spans="74:100">
      <c r="BV26082" s="62"/>
      <c r="BW26082" s="62"/>
      <c r="BX26082" s="62"/>
      <c r="BY26082" s="62"/>
      <c r="BZ26082" s="62"/>
      <c r="CA26082" s="62"/>
      <c r="CB26082" s="62"/>
      <c r="CC26082" s="62"/>
      <c r="CD26082" s="62"/>
      <c r="CE26082" s="62"/>
      <c r="CF26082" s="62"/>
      <c r="CL26082" s="56" t="s">
        <v>14667</v>
      </c>
      <c r="CM26082" s="56" t="s">
        <v>215</v>
      </c>
      <c r="CN26082" s="56" t="s">
        <v>215</v>
      </c>
      <c r="CO26082" s="52"/>
      <c r="CP26082" s="52"/>
      <c r="CQ26082" s="52"/>
      <c r="CR26082" s="52"/>
      <c r="CS26082" s="52"/>
      <c r="CT26082" s="52"/>
      <c r="CU26082" s="33"/>
      <c r="CV26082" s="33"/>
    </row>
    <row r="26083" spans="74:100">
      <c r="BV26083" s="62"/>
      <c r="BW26083" s="62"/>
      <c r="BX26083" s="62"/>
      <c r="BY26083" s="62"/>
      <c r="BZ26083" s="62"/>
      <c r="CA26083" s="62"/>
      <c r="CB26083" s="62"/>
      <c r="CC26083" s="62"/>
      <c r="CD26083" s="62"/>
      <c r="CE26083" s="62"/>
      <c r="CF26083" s="62"/>
      <c r="CL26083" s="56" t="s">
        <v>14670</v>
      </c>
      <c r="CM26083" s="56" t="s">
        <v>215</v>
      </c>
      <c r="CN26083" s="56" t="s">
        <v>215</v>
      </c>
      <c r="CO26083" s="52"/>
      <c r="CP26083" s="52"/>
      <c r="CQ26083" s="52"/>
      <c r="CR26083" s="52"/>
      <c r="CS26083" s="52"/>
      <c r="CT26083" s="52"/>
      <c r="CU26083" s="33"/>
      <c r="CV26083" s="33"/>
    </row>
    <row r="26084" spans="74:100">
      <c r="BV26084" s="62"/>
      <c r="BW26084" s="62"/>
      <c r="BX26084" s="62"/>
      <c r="BY26084" s="62"/>
      <c r="BZ26084" s="62"/>
      <c r="CA26084" s="62"/>
      <c r="CB26084" s="62"/>
      <c r="CC26084" s="62"/>
      <c r="CD26084" s="62"/>
      <c r="CE26084" s="62"/>
      <c r="CF26084" s="62"/>
      <c r="CL26084" s="56" t="s">
        <v>2391</v>
      </c>
      <c r="CM26084" s="56" t="s">
        <v>215</v>
      </c>
      <c r="CN26084" s="56" t="s">
        <v>215</v>
      </c>
      <c r="CO26084" s="52"/>
      <c r="CP26084" s="52"/>
      <c r="CQ26084" s="52"/>
      <c r="CR26084" s="52"/>
      <c r="CS26084" s="52"/>
      <c r="CT26084" s="52"/>
      <c r="CU26084" s="33"/>
      <c r="CV26084" s="33"/>
    </row>
    <row r="26085" spans="74:100">
      <c r="BV26085" s="62"/>
      <c r="BW26085" s="62"/>
      <c r="BX26085" s="62"/>
      <c r="BY26085" s="62"/>
      <c r="BZ26085" s="62"/>
      <c r="CA26085" s="62"/>
      <c r="CB26085" s="62"/>
      <c r="CC26085" s="62"/>
      <c r="CD26085" s="62"/>
      <c r="CE26085" s="62"/>
      <c r="CF26085" s="62"/>
      <c r="CL26085" s="56" t="s">
        <v>14671</v>
      </c>
      <c r="CM26085" s="56" t="s">
        <v>215</v>
      </c>
      <c r="CN26085" s="56" t="s">
        <v>215</v>
      </c>
      <c r="CO26085" s="52"/>
      <c r="CP26085" s="52"/>
      <c r="CQ26085" s="52"/>
      <c r="CR26085" s="52"/>
      <c r="CS26085" s="52"/>
      <c r="CT26085" s="52"/>
      <c r="CU26085" s="33"/>
      <c r="CV26085" s="33"/>
    </row>
    <row r="26086" spans="74:100">
      <c r="BV26086" s="62"/>
      <c r="BW26086" s="62"/>
      <c r="BX26086" s="62"/>
      <c r="BY26086" s="62"/>
      <c r="BZ26086" s="62"/>
      <c r="CA26086" s="62"/>
      <c r="CB26086" s="62"/>
      <c r="CC26086" s="62"/>
      <c r="CD26086" s="62"/>
      <c r="CE26086" s="62"/>
      <c r="CF26086" s="62"/>
      <c r="CL26086" s="56" t="s">
        <v>14668</v>
      </c>
      <c r="CM26086" s="56" t="s">
        <v>215</v>
      </c>
      <c r="CN26086" s="56" t="s">
        <v>215</v>
      </c>
      <c r="CO26086" s="52"/>
      <c r="CP26086" s="52"/>
      <c r="CQ26086" s="52"/>
      <c r="CR26086" s="52"/>
      <c r="CS26086" s="52"/>
      <c r="CT26086" s="52"/>
      <c r="CU26086" s="33"/>
      <c r="CV26086" s="33"/>
    </row>
    <row r="26087" spans="74:100">
      <c r="BV26087" s="62"/>
      <c r="BW26087" s="62"/>
      <c r="BX26087" s="62"/>
      <c r="BY26087" s="62"/>
      <c r="BZ26087" s="62"/>
      <c r="CA26087" s="62"/>
      <c r="CB26087" s="62"/>
      <c r="CC26087" s="62"/>
      <c r="CD26087" s="62"/>
      <c r="CE26087" s="62"/>
      <c r="CF26087" s="62"/>
      <c r="CL26087" s="56" t="s">
        <v>14672</v>
      </c>
      <c r="CM26087" s="56" t="s">
        <v>215</v>
      </c>
      <c r="CN26087" s="56" t="s">
        <v>215</v>
      </c>
      <c r="CO26087" s="52"/>
      <c r="CP26087" s="52"/>
      <c r="CQ26087" s="52"/>
      <c r="CR26087" s="52"/>
      <c r="CS26087" s="52"/>
      <c r="CT26087" s="52"/>
      <c r="CU26087" s="33"/>
      <c r="CV26087" s="33"/>
    </row>
    <row r="26088" spans="74:100">
      <c r="BV26088" s="62"/>
      <c r="BW26088" s="62"/>
      <c r="BX26088" s="62"/>
      <c r="BY26088" s="62"/>
      <c r="BZ26088" s="62"/>
      <c r="CA26088" s="62"/>
      <c r="CB26088" s="62"/>
      <c r="CC26088" s="62"/>
      <c r="CD26088" s="62"/>
      <c r="CE26088" s="62"/>
      <c r="CF26088" s="62"/>
      <c r="CL26088" s="56" t="s">
        <v>14669</v>
      </c>
      <c r="CM26088" s="56" t="s">
        <v>215</v>
      </c>
      <c r="CN26088" s="56" t="s">
        <v>215</v>
      </c>
      <c r="CO26088" s="52"/>
      <c r="CP26088" s="52"/>
      <c r="CQ26088" s="52"/>
      <c r="CR26088" s="52"/>
      <c r="CS26088" s="52"/>
      <c r="CT26088" s="52"/>
      <c r="CU26088" s="33"/>
      <c r="CV26088" s="33"/>
    </row>
    <row r="26089" spans="74:100">
      <c r="BV26089" s="62"/>
      <c r="BW26089" s="62"/>
      <c r="BX26089" s="62"/>
      <c r="BY26089" s="62"/>
      <c r="BZ26089" s="62"/>
      <c r="CA26089" s="62"/>
      <c r="CB26089" s="62"/>
      <c r="CC26089" s="62"/>
      <c r="CD26089" s="62"/>
      <c r="CE26089" s="62"/>
      <c r="CF26089" s="62"/>
      <c r="CL26089" s="56" t="s">
        <v>26329</v>
      </c>
      <c r="CM26089" s="56" t="s">
        <v>215</v>
      </c>
      <c r="CN26089" s="56" t="s">
        <v>215</v>
      </c>
      <c r="CO26089" s="52"/>
      <c r="CP26089" s="52"/>
      <c r="CQ26089" s="52"/>
      <c r="CR26089" s="52"/>
      <c r="CS26089" s="52"/>
      <c r="CT26089" s="52"/>
      <c r="CU26089" s="33"/>
      <c r="CV26089" s="33"/>
    </row>
    <row r="26090" spans="74:100">
      <c r="BV26090" s="62"/>
      <c r="BW26090" s="62"/>
      <c r="BX26090" s="62"/>
      <c r="BY26090" s="62"/>
      <c r="BZ26090" s="62"/>
      <c r="CA26090" s="62"/>
      <c r="CB26090" s="62"/>
      <c r="CC26090" s="62"/>
      <c r="CD26090" s="62"/>
      <c r="CE26090" s="62"/>
      <c r="CF26090" s="62"/>
      <c r="CL26090" s="56" t="s">
        <v>26330</v>
      </c>
      <c r="CM26090" s="56" t="s">
        <v>215</v>
      </c>
      <c r="CN26090" s="56" t="s">
        <v>215</v>
      </c>
      <c r="CO26090" s="52"/>
      <c r="CP26090" s="52"/>
      <c r="CQ26090" s="52"/>
      <c r="CR26090" s="52"/>
      <c r="CS26090" s="52"/>
      <c r="CT26090" s="52"/>
      <c r="CU26090" s="33"/>
      <c r="CV26090" s="33"/>
    </row>
    <row r="26091" spans="74:100">
      <c r="BV26091" s="62"/>
      <c r="BW26091" s="62"/>
      <c r="BX26091" s="62"/>
      <c r="BY26091" s="62"/>
      <c r="BZ26091" s="62"/>
      <c r="CA26091" s="62"/>
      <c r="CB26091" s="62"/>
      <c r="CC26091" s="62"/>
      <c r="CD26091" s="62"/>
      <c r="CE26091" s="62"/>
      <c r="CF26091" s="62"/>
      <c r="CL26091" s="56" t="s">
        <v>14673</v>
      </c>
      <c r="CM26091" s="56" t="s">
        <v>215</v>
      </c>
      <c r="CN26091" s="56" t="s">
        <v>215</v>
      </c>
      <c r="CO26091" s="52"/>
      <c r="CP26091" s="52"/>
      <c r="CQ26091" s="52"/>
      <c r="CR26091" s="52"/>
      <c r="CS26091" s="52"/>
      <c r="CT26091" s="52"/>
      <c r="CU26091" s="33"/>
      <c r="CV26091" s="33"/>
    </row>
    <row r="26092" spans="74:100">
      <c r="BV26092" s="62"/>
      <c r="BW26092" s="62"/>
      <c r="BX26092" s="62"/>
      <c r="BY26092" s="62"/>
      <c r="BZ26092" s="62"/>
      <c r="CA26092" s="62"/>
      <c r="CB26092" s="62"/>
      <c r="CC26092" s="62"/>
      <c r="CD26092" s="62"/>
      <c r="CE26092" s="62"/>
      <c r="CF26092" s="62"/>
      <c r="CL26092" s="56" t="s">
        <v>14674</v>
      </c>
      <c r="CM26092" s="56" t="s">
        <v>215</v>
      </c>
      <c r="CN26092" s="56" t="s">
        <v>215</v>
      </c>
      <c r="CO26092" s="52"/>
      <c r="CP26092" s="52"/>
      <c r="CQ26092" s="52"/>
      <c r="CR26092" s="52"/>
      <c r="CS26092" s="52"/>
      <c r="CT26092" s="52"/>
      <c r="CU26092" s="33"/>
      <c r="CV26092" s="33"/>
    </row>
    <row r="26093" spans="74:100">
      <c r="BV26093" s="62"/>
      <c r="BW26093" s="62"/>
      <c r="BX26093" s="62"/>
      <c r="BY26093" s="62"/>
      <c r="BZ26093" s="62"/>
      <c r="CA26093" s="62"/>
      <c r="CB26093" s="62"/>
      <c r="CC26093" s="62"/>
      <c r="CD26093" s="62"/>
      <c r="CE26093" s="62"/>
      <c r="CF26093" s="62"/>
      <c r="CL26093" s="35" t="s">
        <v>29961</v>
      </c>
      <c r="CM26093" s="35" t="s">
        <v>217</v>
      </c>
      <c r="CN26093" s="35" t="s">
        <v>217</v>
      </c>
      <c r="CO26093" s="52"/>
      <c r="CP26093" s="52"/>
      <c r="CQ26093" s="52"/>
      <c r="CR26093" s="52"/>
      <c r="CS26093" s="52"/>
      <c r="CT26093" s="52"/>
      <c r="CU26093" s="33"/>
      <c r="CV26093" s="33"/>
    </row>
    <row r="26094" spans="74:100">
      <c r="BV26094" s="62"/>
      <c r="BW26094" s="62"/>
      <c r="BX26094" s="62"/>
      <c r="BY26094" s="62"/>
      <c r="BZ26094" s="62"/>
      <c r="CA26094" s="62"/>
      <c r="CB26094" s="62"/>
      <c r="CC26094" s="62"/>
      <c r="CD26094" s="62"/>
      <c r="CE26094" s="62"/>
      <c r="CF26094" s="62"/>
      <c r="CL26094" s="56" t="s">
        <v>26331</v>
      </c>
      <c r="CM26094" s="56" t="s">
        <v>217</v>
      </c>
      <c r="CN26094" s="56" t="s">
        <v>217</v>
      </c>
      <c r="CO26094" s="52"/>
      <c r="CP26094" s="52"/>
      <c r="CQ26094" s="52"/>
      <c r="CR26094" s="52"/>
      <c r="CS26094" s="52"/>
      <c r="CT26094" s="52"/>
      <c r="CU26094" s="33"/>
      <c r="CV26094" s="33"/>
    </row>
    <row r="26095" spans="74:100">
      <c r="BV26095" s="62"/>
      <c r="BW26095" s="62"/>
      <c r="BX26095" s="62"/>
      <c r="BY26095" s="62"/>
      <c r="BZ26095" s="62"/>
      <c r="CA26095" s="62"/>
      <c r="CB26095" s="62"/>
      <c r="CC26095" s="62"/>
      <c r="CD26095" s="62"/>
      <c r="CE26095" s="62"/>
      <c r="CF26095" s="62"/>
      <c r="CL26095" s="56" t="s">
        <v>26332</v>
      </c>
      <c r="CM26095" s="56" t="s">
        <v>217</v>
      </c>
      <c r="CN26095" s="56" t="s">
        <v>217</v>
      </c>
      <c r="CO26095" s="52"/>
      <c r="CP26095" s="52"/>
      <c r="CQ26095" s="52"/>
      <c r="CR26095" s="52"/>
      <c r="CS26095" s="52"/>
      <c r="CT26095" s="52"/>
      <c r="CU26095" s="33"/>
      <c r="CV26095" s="33"/>
    </row>
    <row r="26096" spans="74:100">
      <c r="BV26096" s="62"/>
      <c r="BW26096" s="62"/>
      <c r="BX26096" s="62"/>
      <c r="BY26096" s="62"/>
      <c r="BZ26096" s="62"/>
      <c r="CA26096" s="62"/>
      <c r="CB26096" s="62"/>
      <c r="CC26096" s="62"/>
      <c r="CD26096" s="62"/>
      <c r="CE26096" s="62"/>
      <c r="CF26096" s="62"/>
      <c r="CL26096" s="56" t="s">
        <v>26333</v>
      </c>
      <c r="CM26096" s="56" t="s">
        <v>217</v>
      </c>
      <c r="CN26096" s="56" t="s">
        <v>217</v>
      </c>
      <c r="CO26096" s="52"/>
      <c r="CP26096" s="52"/>
      <c r="CQ26096" s="52"/>
      <c r="CR26096" s="52"/>
      <c r="CS26096" s="52"/>
      <c r="CT26096" s="52"/>
      <c r="CU26096" s="33"/>
      <c r="CV26096" s="33"/>
    </row>
    <row r="26097" spans="74:100">
      <c r="BV26097" s="62"/>
      <c r="BW26097" s="62"/>
      <c r="BX26097" s="62"/>
      <c r="BY26097" s="62"/>
      <c r="BZ26097" s="62"/>
      <c r="CA26097" s="62"/>
      <c r="CB26097" s="62"/>
      <c r="CC26097" s="62"/>
      <c r="CD26097" s="62"/>
      <c r="CE26097" s="62"/>
      <c r="CF26097" s="62"/>
      <c r="CL26097" s="56" t="s">
        <v>24445</v>
      </c>
      <c r="CM26097" s="56" t="s">
        <v>217</v>
      </c>
      <c r="CN26097" s="56" t="s">
        <v>217</v>
      </c>
      <c r="CO26097" s="52"/>
      <c r="CP26097" s="52"/>
      <c r="CQ26097" s="52"/>
      <c r="CR26097" s="52"/>
      <c r="CS26097" s="52"/>
      <c r="CT26097" s="52"/>
      <c r="CU26097" s="33"/>
      <c r="CV26097" s="33"/>
    </row>
    <row r="26098" spans="74:100">
      <c r="BV26098" s="62"/>
      <c r="BW26098" s="62"/>
      <c r="BX26098" s="62"/>
      <c r="BY26098" s="62"/>
      <c r="BZ26098" s="62"/>
      <c r="CA26098" s="62"/>
      <c r="CB26098" s="62"/>
      <c r="CC26098" s="62"/>
      <c r="CD26098" s="62"/>
      <c r="CE26098" s="62"/>
      <c r="CF26098" s="62"/>
      <c r="CL26098" s="56" t="s">
        <v>14677</v>
      </c>
      <c r="CM26098" s="56" t="s">
        <v>216</v>
      </c>
      <c r="CN26098" s="56" t="s">
        <v>216</v>
      </c>
      <c r="CO26098" s="52"/>
      <c r="CP26098" s="52"/>
      <c r="CQ26098" s="52"/>
      <c r="CR26098" s="52"/>
      <c r="CS26098" s="52"/>
      <c r="CT26098" s="52"/>
      <c r="CU26098" s="33"/>
      <c r="CV26098" s="33"/>
    </row>
    <row r="26099" spans="74:100">
      <c r="BV26099" s="62"/>
      <c r="BW26099" s="62"/>
      <c r="BX26099" s="62"/>
      <c r="BY26099" s="62"/>
      <c r="BZ26099" s="62"/>
      <c r="CA26099" s="62"/>
      <c r="CB26099" s="62"/>
      <c r="CC26099" s="62"/>
      <c r="CD26099" s="62"/>
      <c r="CE26099" s="62"/>
      <c r="CF26099" s="62"/>
      <c r="CL26099" s="56" t="s">
        <v>14682</v>
      </c>
      <c r="CM26099" s="56" t="s">
        <v>215</v>
      </c>
      <c r="CN26099" s="56" t="s">
        <v>215</v>
      </c>
      <c r="CO26099" s="52"/>
      <c r="CP26099" s="52"/>
      <c r="CQ26099" s="52"/>
      <c r="CR26099" s="52"/>
      <c r="CS26099" s="52"/>
      <c r="CT26099" s="52"/>
      <c r="CU26099" s="33"/>
      <c r="CV26099" s="33"/>
    </row>
    <row r="26100" spans="74:100">
      <c r="BV26100" s="62"/>
      <c r="BW26100" s="62"/>
      <c r="BX26100" s="62"/>
      <c r="BY26100" s="62"/>
      <c r="BZ26100" s="62"/>
      <c r="CA26100" s="62"/>
      <c r="CB26100" s="62"/>
      <c r="CC26100" s="62"/>
      <c r="CD26100" s="62"/>
      <c r="CE26100" s="62"/>
      <c r="CF26100" s="62"/>
      <c r="CL26100" s="56" t="s">
        <v>14694</v>
      </c>
      <c r="CM26100" s="56" t="s">
        <v>215</v>
      </c>
      <c r="CN26100" s="56" t="s">
        <v>215</v>
      </c>
      <c r="CO26100" s="52"/>
      <c r="CP26100" s="52"/>
      <c r="CQ26100" s="52"/>
      <c r="CR26100" s="52"/>
      <c r="CS26100" s="52"/>
      <c r="CT26100" s="52"/>
      <c r="CU26100" s="33"/>
      <c r="CV26100" s="33"/>
    </row>
    <row r="26101" spans="74:100">
      <c r="BV26101" s="62"/>
      <c r="BW26101" s="62"/>
      <c r="BX26101" s="62"/>
      <c r="BY26101" s="62"/>
      <c r="BZ26101" s="62"/>
      <c r="CA26101" s="62"/>
      <c r="CB26101" s="62"/>
      <c r="CC26101" s="62"/>
      <c r="CD26101" s="62"/>
      <c r="CE26101" s="62"/>
      <c r="CF26101" s="62"/>
      <c r="CL26101" s="56" t="s">
        <v>14690</v>
      </c>
      <c r="CM26101" s="56" t="s">
        <v>214</v>
      </c>
      <c r="CN26101" s="56" t="s">
        <v>214</v>
      </c>
      <c r="CO26101" s="52"/>
      <c r="CP26101" s="52"/>
      <c r="CQ26101" s="52"/>
      <c r="CR26101" s="52"/>
      <c r="CS26101" s="52"/>
      <c r="CT26101" s="52"/>
      <c r="CU26101" s="33"/>
      <c r="CV26101" s="33"/>
    </row>
    <row r="26102" spans="74:100">
      <c r="BV26102" s="62"/>
      <c r="BW26102" s="62"/>
      <c r="BX26102" s="62"/>
      <c r="BY26102" s="62"/>
      <c r="BZ26102" s="62"/>
      <c r="CA26102" s="62"/>
      <c r="CB26102" s="62"/>
      <c r="CC26102" s="62"/>
      <c r="CD26102" s="62"/>
      <c r="CE26102" s="62"/>
      <c r="CF26102" s="62"/>
      <c r="CL26102" s="56" t="s">
        <v>14691</v>
      </c>
      <c r="CM26102" s="56" t="s">
        <v>214</v>
      </c>
      <c r="CN26102" s="56" t="s">
        <v>214</v>
      </c>
      <c r="CO26102" s="52"/>
      <c r="CP26102" s="52"/>
      <c r="CQ26102" s="52"/>
      <c r="CR26102" s="52"/>
      <c r="CS26102" s="52"/>
      <c r="CT26102" s="52"/>
      <c r="CU26102" s="33"/>
      <c r="CV26102" s="33"/>
    </row>
    <row r="26103" spans="74:100">
      <c r="BV26103" s="62"/>
      <c r="BW26103" s="62"/>
      <c r="BX26103" s="62"/>
      <c r="BY26103" s="62"/>
      <c r="BZ26103" s="62"/>
      <c r="CA26103" s="62"/>
      <c r="CB26103" s="62"/>
      <c r="CC26103" s="62"/>
      <c r="CD26103" s="62"/>
      <c r="CE26103" s="62"/>
      <c r="CF26103" s="62"/>
      <c r="CL26103" s="56" t="s">
        <v>14692</v>
      </c>
      <c r="CM26103" s="56" t="s">
        <v>214</v>
      </c>
      <c r="CN26103" s="56" t="s">
        <v>214</v>
      </c>
      <c r="CO26103" s="52"/>
      <c r="CP26103" s="52"/>
      <c r="CQ26103" s="52"/>
      <c r="CR26103" s="52"/>
      <c r="CS26103" s="52"/>
      <c r="CT26103" s="52"/>
      <c r="CU26103" s="33"/>
      <c r="CV26103" s="33"/>
    </row>
    <row r="26104" spans="74:100">
      <c r="BV26104" s="62"/>
      <c r="BW26104" s="62"/>
      <c r="BX26104" s="62"/>
      <c r="BY26104" s="62"/>
      <c r="BZ26104" s="62"/>
      <c r="CA26104" s="62"/>
      <c r="CB26104" s="62"/>
      <c r="CC26104" s="62"/>
      <c r="CD26104" s="62"/>
      <c r="CE26104" s="62"/>
      <c r="CF26104" s="62"/>
      <c r="CL26104" s="56" t="s">
        <v>14705</v>
      </c>
      <c r="CM26104" s="56" t="s">
        <v>214</v>
      </c>
      <c r="CN26104" s="56" t="s">
        <v>214</v>
      </c>
      <c r="CO26104" s="52"/>
      <c r="CP26104" s="52"/>
      <c r="CQ26104" s="52"/>
      <c r="CR26104" s="52"/>
      <c r="CS26104" s="52"/>
      <c r="CT26104" s="52"/>
      <c r="CU26104" s="33"/>
      <c r="CV26104" s="33"/>
    </row>
    <row r="26105" spans="74:100">
      <c r="BV26105" s="62"/>
      <c r="BW26105" s="62"/>
      <c r="BX26105" s="62"/>
      <c r="BY26105" s="62"/>
      <c r="BZ26105" s="62"/>
      <c r="CA26105" s="62"/>
      <c r="CB26105" s="62"/>
      <c r="CC26105" s="62"/>
      <c r="CD26105" s="62"/>
      <c r="CE26105" s="62"/>
      <c r="CF26105" s="62"/>
      <c r="CL26105" s="56" t="s">
        <v>26334</v>
      </c>
      <c r="CM26105" s="56" t="s">
        <v>214</v>
      </c>
      <c r="CN26105" s="56" t="s">
        <v>214</v>
      </c>
      <c r="CO26105" s="52"/>
      <c r="CP26105" s="52"/>
      <c r="CQ26105" s="52"/>
      <c r="CR26105" s="52"/>
      <c r="CS26105" s="52"/>
      <c r="CT26105" s="52"/>
      <c r="CU26105" s="33"/>
      <c r="CV26105" s="33"/>
    </row>
    <row r="26106" spans="74:100">
      <c r="BV26106" s="62"/>
      <c r="BW26106" s="62"/>
      <c r="BX26106" s="62"/>
      <c r="BY26106" s="62"/>
      <c r="BZ26106" s="62"/>
      <c r="CA26106" s="62"/>
      <c r="CB26106" s="62"/>
      <c r="CC26106" s="62"/>
      <c r="CD26106" s="62"/>
      <c r="CE26106" s="62"/>
      <c r="CF26106" s="62"/>
      <c r="CL26106" s="56" t="s">
        <v>26335</v>
      </c>
      <c r="CM26106" s="56" t="s">
        <v>214</v>
      </c>
      <c r="CN26106" s="56" t="s">
        <v>214</v>
      </c>
      <c r="CO26106" s="52"/>
      <c r="CP26106" s="52"/>
      <c r="CQ26106" s="52"/>
      <c r="CR26106" s="52"/>
      <c r="CS26106" s="52"/>
      <c r="CT26106" s="52"/>
      <c r="CU26106" s="33"/>
      <c r="CV26106" s="33"/>
    </row>
    <row r="26107" spans="74:100">
      <c r="BV26107" s="62"/>
      <c r="BW26107" s="62"/>
      <c r="BX26107" s="62"/>
      <c r="BY26107" s="62"/>
      <c r="BZ26107" s="62"/>
      <c r="CA26107" s="62"/>
      <c r="CB26107" s="62"/>
      <c r="CC26107" s="62"/>
      <c r="CD26107" s="62"/>
      <c r="CE26107" s="62"/>
      <c r="CF26107" s="62"/>
      <c r="CL26107" s="56" t="s">
        <v>14696</v>
      </c>
      <c r="CM26107" s="56" t="s">
        <v>215</v>
      </c>
      <c r="CN26107" s="56" t="s">
        <v>215</v>
      </c>
      <c r="CO26107" s="52"/>
      <c r="CP26107" s="52"/>
      <c r="CQ26107" s="52"/>
      <c r="CR26107" s="52"/>
      <c r="CS26107" s="52"/>
      <c r="CT26107" s="52"/>
      <c r="CU26107" s="33"/>
      <c r="CV26107" s="33"/>
    </row>
    <row r="26108" spans="74:100">
      <c r="BV26108" s="62"/>
      <c r="BW26108" s="62"/>
      <c r="BX26108" s="62"/>
      <c r="BY26108" s="62"/>
      <c r="BZ26108" s="62"/>
      <c r="CA26108" s="62"/>
      <c r="CB26108" s="62"/>
      <c r="CC26108" s="62"/>
      <c r="CD26108" s="62"/>
      <c r="CE26108" s="62"/>
      <c r="CF26108" s="62"/>
      <c r="CL26108" s="56" t="s">
        <v>14697</v>
      </c>
      <c r="CM26108" s="56" t="s">
        <v>215</v>
      </c>
      <c r="CN26108" s="56" t="s">
        <v>215</v>
      </c>
      <c r="CO26108" s="52"/>
      <c r="CP26108" s="52"/>
      <c r="CQ26108" s="52"/>
      <c r="CR26108" s="52"/>
      <c r="CS26108" s="52"/>
      <c r="CT26108" s="52"/>
      <c r="CU26108" s="33"/>
      <c r="CV26108" s="33"/>
    </row>
    <row r="26109" spans="74:100">
      <c r="BV26109" s="62"/>
      <c r="BW26109" s="62"/>
      <c r="BX26109" s="62"/>
      <c r="BY26109" s="62"/>
      <c r="BZ26109" s="62"/>
      <c r="CA26109" s="62"/>
      <c r="CB26109" s="62"/>
      <c r="CC26109" s="62"/>
      <c r="CD26109" s="62"/>
      <c r="CE26109" s="62"/>
      <c r="CF26109" s="62"/>
      <c r="CL26109" s="56" t="s">
        <v>14700</v>
      </c>
      <c r="CM26109" s="56" t="s">
        <v>215</v>
      </c>
      <c r="CN26109" s="56" t="s">
        <v>215</v>
      </c>
      <c r="CO26109" s="52"/>
      <c r="CP26109" s="52"/>
      <c r="CQ26109" s="52"/>
      <c r="CR26109" s="52"/>
      <c r="CS26109" s="52"/>
      <c r="CT26109" s="52"/>
      <c r="CU26109" s="33"/>
      <c r="CV26109" s="33"/>
    </row>
    <row r="26110" spans="74:100">
      <c r="BV26110" s="62"/>
      <c r="BW26110" s="62"/>
      <c r="BX26110" s="62"/>
      <c r="BY26110" s="62"/>
      <c r="BZ26110" s="62"/>
      <c r="CA26110" s="62"/>
      <c r="CB26110" s="62"/>
      <c r="CC26110" s="62"/>
      <c r="CD26110" s="62"/>
      <c r="CE26110" s="62"/>
      <c r="CF26110" s="62"/>
      <c r="CL26110" s="56" t="s">
        <v>26336</v>
      </c>
      <c r="CM26110" s="56" t="s">
        <v>214</v>
      </c>
      <c r="CN26110" s="56" t="s">
        <v>214</v>
      </c>
      <c r="CO26110" s="52"/>
      <c r="CP26110" s="52"/>
      <c r="CQ26110" s="52"/>
      <c r="CR26110" s="52"/>
      <c r="CS26110" s="52"/>
      <c r="CT26110" s="52"/>
      <c r="CU26110" s="33"/>
      <c r="CV26110" s="33"/>
    </row>
    <row r="26111" spans="74:100">
      <c r="BV26111" s="62"/>
      <c r="BW26111" s="62"/>
      <c r="BX26111" s="62"/>
      <c r="BY26111" s="62"/>
      <c r="BZ26111" s="62"/>
      <c r="CA26111" s="62"/>
      <c r="CB26111" s="62"/>
      <c r="CC26111" s="62"/>
      <c r="CD26111" s="62"/>
      <c r="CE26111" s="62"/>
      <c r="CF26111" s="62"/>
      <c r="CL26111" s="56" t="s">
        <v>14698</v>
      </c>
      <c r="CM26111" s="56" t="s">
        <v>215</v>
      </c>
      <c r="CN26111" s="56" t="s">
        <v>215</v>
      </c>
      <c r="CO26111" s="52"/>
      <c r="CP26111" s="52"/>
      <c r="CQ26111" s="52"/>
      <c r="CR26111" s="52"/>
      <c r="CS26111" s="52"/>
      <c r="CT26111" s="52"/>
      <c r="CU26111" s="33"/>
      <c r="CV26111" s="33"/>
    </row>
    <row r="26112" spans="74:100">
      <c r="BV26112" s="62"/>
      <c r="BW26112" s="62"/>
      <c r="BX26112" s="62"/>
      <c r="BY26112" s="62"/>
      <c r="BZ26112" s="62"/>
      <c r="CA26112" s="62"/>
      <c r="CB26112" s="62"/>
      <c r="CC26112" s="62"/>
      <c r="CD26112" s="62"/>
      <c r="CE26112" s="62"/>
      <c r="CF26112" s="62"/>
      <c r="CL26112" s="56" t="s">
        <v>14701</v>
      </c>
      <c r="CM26112" s="56" t="s">
        <v>215</v>
      </c>
      <c r="CN26112" s="56" t="s">
        <v>215</v>
      </c>
      <c r="CO26112" s="52"/>
      <c r="CP26112" s="52"/>
      <c r="CQ26112" s="52"/>
      <c r="CR26112" s="52"/>
      <c r="CS26112" s="52"/>
      <c r="CT26112" s="52"/>
      <c r="CU26112" s="33"/>
      <c r="CV26112" s="33"/>
    </row>
    <row r="26113" spans="74:100">
      <c r="BV26113" s="62"/>
      <c r="BW26113" s="62"/>
      <c r="BX26113" s="62"/>
      <c r="BY26113" s="62"/>
      <c r="BZ26113" s="62"/>
      <c r="CA26113" s="62"/>
      <c r="CB26113" s="62"/>
      <c r="CC26113" s="62"/>
      <c r="CD26113" s="62"/>
      <c r="CE26113" s="62"/>
      <c r="CF26113" s="62"/>
      <c r="CL26113" s="56" t="s">
        <v>2399</v>
      </c>
      <c r="CM26113" s="56" t="s">
        <v>214</v>
      </c>
      <c r="CN26113" s="56" t="s">
        <v>214</v>
      </c>
      <c r="CO26113" s="52"/>
      <c r="CP26113" s="52"/>
      <c r="CQ26113" s="52"/>
      <c r="CR26113" s="52"/>
      <c r="CS26113" s="52"/>
      <c r="CT26113" s="52"/>
      <c r="CU26113" s="33"/>
      <c r="CV26113" s="33"/>
    </row>
    <row r="26114" spans="74:100">
      <c r="BV26114" s="62"/>
      <c r="BW26114" s="62"/>
      <c r="BX26114" s="62"/>
      <c r="BY26114" s="62"/>
      <c r="BZ26114" s="62"/>
      <c r="CA26114" s="62"/>
      <c r="CB26114" s="62"/>
      <c r="CC26114" s="62"/>
      <c r="CD26114" s="62"/>
      <c r="CE26114" s="62"/>
      <c r="CF26114" s="62"/>
      <c r="CL26114" s="56" t="s">
        <v>14706</v>
      </c>
      <c r="CM26114" s="56" t="s">
        <v>214</v>
      </c>
      <c r="CN26114" s="56" t="s">
        <v>214</v>
      </c>
      <c r="CO26114" s="52"/>
      <c r="CP26114" s="52"/>
      <c r="CQ26114" s="52"/>
      <c r="CR26114" s="52"/>
      <c r="CS26114" s="52"/>
      <c r="CT26114" s="52"/>
      <c r="CU26114" s="33"/>
      <c r="CV26114" s="33"/>
    </row>
    <row r="26115" spans="74:100">
      <c r="BV26115" s="62"/>
      <c r="BW26115" s="62"/>
      <c r="BX26115" s="62"/>
      <c r="BY26115" s="62"/>
      <c r="BZ26115" s="62"/>
      <c r="CA26115" s="62"/>
      <c r="CB26115" s="62"/>
      <c r="CC26115" s="62"/>
      <c r="CD26115" s="62"/>
      <c r="CE26115" s="62"/>
      <c r="CF26115" s="62"/>
      <c r="CL26115" s="56" t="s">
        <v>14707</v>
      </c>
      <c r="CM26115" s="56" t="s">
        <v>214</v>
      </c>
      <c r="CN26115" s="56" t="s">
        <v>214</v>
      </c>
      <c r="CO26115" s="52"/>
      <c r="CP26115" s="52"/>
      <c r="CQ26115" s="52"/>
      <c r="CR26115" s="52"/>
      <c r="CS26115" s="52"/>
      <c r="CT26115" s="52"/>
      <c r="CU26115" s="33"/>
      <c r="CV26115" s="33"/>
    </row>
    <row r="26116" spans="74:100">
      <c r="BV26116" s="62"/>
      <c r="BW26116" s="62"/>
      <c r="BX26116" s="62"/>
      <c r="BY26116" s="62"/>
      <c r="BZ26116" s="62"/>
      <c r="CA26116" s="62"/>
      <c r="CB26116" s="62"/>
      <c r="CC26116" s="62"/>
      <c r="CD26116" s="62"/>
      <c r="CE26116" s="62"/>
      <c r="CF26116" s="62"/>
      <c r="CL26116" s="56" t="s">
        <v>14708</v>
      </c>
      <c r="CM26116" s="56" t="s">
        <v>214</v>
      </c>
      <c r="CN26116" s="56" t="s">
        <v>214</v>
      </c>
      <c r="CO26116" s="52"/>
      <c r="CP26116" s="52"/>
      <c r="CQ26116" s="52"/>
      <c r="CR26116" s="52"/>
      <c r="CS26116" s="52"/>
      <c r="CT26116" s="52"/>
      <c r="CU26116" s="33"/>
      <c r="CV26116" s="33"/>
    </row>
    <row r="26117" spans="74:100">
      <c r="BV26117" s="62"/>
      <c r="BW26117" s="62"/>
      <c r="BX26117" s="62"/>
      <c r="BY26117" s="62"/>
      <c r="BZ26117" s="62"/>
      <c r="CA26117" s="62"/>
      <c r="CB26117" s="62"/>
      <c r="CC26117" s="62"/>
      <c r="CD26117" s="62"/>
      <c r="CE26117" s="62"/>
      <c r="CF26117" s="62"/>
      <c r="CL26117" s="56" t="s">
        <v>14709</v>
      </c>
      <c r="CM26117" s="56" t="s">
        <v>214</v>
      </c>
      <c r="CN26117" s="56" t="s">
        <v>214</v>
      </c>
      <c r="CO26117" s="52"/>
      <c r="CP26117" s="52"/>
      <c r="CQ26117" s="52"/>
      <c r="CR26117" s="52"/>
      <c r="CS26117" s="52"/>
      <c r="CT26117" s="52"/>
      <c r="CU26117" s="33"/>
      <c r="CV26117" s="33"/>
    </row>
    <row r="26118" spans="74:100">
      <c r="BV26118" s="62"/>
      <c r="BW26118" s="62"/>
      <c r="BX26118" s="62"/>
      <c r="BY26118" s="62"/>
      <c r="BZ26118" s="62"/>
      <c r="CA26118" s="62"/>
      <c r="CB26118" s="62"/>
      <c r="CC26118" s="62"/>
      <c r="CD26118" s="62"/>
      <c r="CE26118" s="62"/>
      <c r="CF26118" s="62"/>
      <c r="CL26118" s="56" t="s">
        <v>14710</v>
      </c>
      <c r="CM26118" s="56" t="s">
        <v>214</v>
      </c>
      <c r="CN26118" s="56" t="s">
        <v>214</v>
      </c>
      <c r="CO26118" s="52"/>
      <c r="CP26118" s="52"/>
      <c r="CQ26118" s="52"/>
      <c r="CR26118" s="52"/>
      <c r="CS26118" s="52"/>
      <c r="CT26118" s="52"/>
      <c r="CU26118" s="33"/>
      <c r="CV26118" s="33"/>
    </row>
    <row r="26119" spans="74:100">
      <c r="BV26119" s="62"/>
      <c r="BW26119" s="62"/>
      <c r="BX26119" s="62"/>
      <c r="BY26119" s="62"/>
      <c r="BZ26119" s="62"/>
      <c r="CA26119" s="62"/>
      <c r="CB26119" s="62"/>
      <c r="CC26119" s="62"/>
      <c r="CD26119" s="62"/>
      <c r="CE26119" s="62"/>
      <c r="CF26119" s="62"/>
      <c r="CL26119" s="56" t="s">
        <v>14711</v>
      </c>
      <c r="CM26119" s="56" t="s">
        <v>214</v>
      </c>
      <c r="CN26119" s="56" t="s">
        <v>214</v>
      </c>
      <c r="CO26119" s="52"/>
      <c r="CP26119" s="52"/>
      <c r="CQ26119" s="52"/>
      <c r="CR26119" s="52"/>
      <c r="CS26119" s="52"/>
      <c r="CT26119" s="52"/>
      <c r="CU26119" s="33"/>
      <c r="CV26119" s="33"/>
    </row>
    <row r="26120" spans="74:100">
      <c r="BV26120" s="62"/>
      <c r="BW26120" s="62"/>
      <c r="BX26120" s="62"/>
      <c r="BY26120" s="62"/>
      <c r="BZ26120" s="62"/>
      <c r="CA26120" s="62"/>
      <c r="CB26120" s="62"/>
      <c r="CC26120" s="62"/>
      <c r="CD26120" s="62"/>
      <c r="CE26120" s="62"/>
      <c r="CF26120" s="62"/>
      <c r="CL26120" s="56" t="s">
        <v>14686</v>
      </c>
      <c r="CM26120" s="56" t="s">
        <v>214</v>
      </c>
      <c r="CN26120" s="56" t="s">
        <v>214</v>
      </c>
      <c r="CO26120" s="52"/>
      <c r="CP26120" s="52"/>
      <c r="CQ26120" s="52"/>
      <c r="CR26120" s="52"/>
      <c r="CS26120" s="52"/>
      <c r="CT26120" s="52"/>
      <c r="CU26120" s="33"/>
      <c r="CV26120" s="33"/>
    </row>
    <row r="26121" spans="74:100">
      <c r="BV26121" s="62"/>
      <c r="BW26121" s="62"/>
      <c r="BX26121" s="62"/>
      <c r="BY26121" s="62"/>
      <c r="BZ26121" s="62"/>
      <c r="CA26121" s="62"/>
      <c r="CB26121" s="62"/>
      <c r="CC26121" s="62"/>
      <c r="CD26121" s="62"/>
      <c r="CE26121" s="62"/>
      <c r="CF26121" s="62"/>
      <c r="CL26121" s="35" t="s">
        <v>14712</v>
      </c>
      <c r="CM26121" s="35" t="s">
        <v>217</v>
      </c>
      <c r="CN26121" s="35" t="s">
        <v>217</v>
      </c>
      <c r="CO26121" s="52"/>
      <c r="CP26121" s="52"/>
      <c r="CQ26121" s="52"/>
      <c r="CR26121" s="52"/>
      <c r="CS26121" s="52"/>
      <c r="CT26121" s="52"/>
      <c r="CU26121" s="33"/>
      <c r="CV26121" s="33"/>
    </row>
    <row r="26122" spans="74:100">
      <c r="BV26122" s="62"/>
      <c r="BW26122" s="62"/>
      <c r="BX26122" s="62"/>
      <c r="BY26122" s="62"/>
      <c r="BZ26122" s="62"/>
      <c r="CA26122" s="62"/>
      <c r="CB26122" s="62"/>
      <c r="CC26122" s="62"/>
      <c r="CD26122" s="62"/>
      <c r="CE26122" s="62"/>
      <c r="CF26122" s="62"/>
      <c r="CL26122" s="56" t="s">
        <v>14713</v>
      </c>
      <c r="CM26122" s="56" t="s">
        <v>217</v>
      </c>
      <c r="CN26122" s="56" t="s">
        <v>217</v>
      </c>
      <c r="CO26122" s="52"/>
      <c r="CP26122" s="52"/>
      <c r="CQ26122" s="52"/>
      <c r="CR26122" s="52"/>
      <c r="CS26122" s="52"/>
      <c r="CT26122" s="52"/>
      <c r="CU26122" s="33"/>
      <c r="CV26122" s="33"/>
    </row>
    <row r="26123" spans="74:100">
      <c r="BV26123" s="62"/>
      <c r="BW26123" s="62"/>
      <c r="BX26123" s="62"/>
      <c r="BY26123" s="62"/>
      <c r="BZ26123" s="62"/>
      <c r="CA26123" s="62"/>
      <c r="CB26123" s="62"/>
      <c r="CC26123" s="62"/>
      <c r="CD26123" s="62"/>
      <c r="CE26123" s="62"/>
      <c r="CF26123" s="62"/>
      <c r="CL26123" s="56" t="s">
        <v>24446</v>
      </c>
      <c r="CM26123" s="56" t="s">
        <v>217</v>
      </c>
      <c r="CN26123" s="56" t="s">
        <v>217</v>
      </c>
      <c r="CO26123" s="52"/>
      <c r="CP26123" s="52"/>
      <c r="CQ26123" s="52"/>
      <c r="CR26123" s="52"/>
      <c r="CS26123" s="52"/>
      <c r="CT26123" s="52"/>
      <c r="CU26123" s="33"/>
      <c r="CV26123" s="33"/>
    </row>
    <row r="26124" spans="74:100">
      <c r="BV26124" s="62"/>
      <c r="BW26124" s="62"/>
      <c r="BX26124" s="62"/>
      <c r="BY26124" s="62"/>
      <c r="BZ26124" s="62"/>
      <c r="CA26124" s="62"/>
      <c r="CB26124" s="62"/>
      <c r="CC26124" s="62"/>
      <c r="CD26124" s="62"/>
      <c r="CE26124" s="62"/>
      <c r="CF26124" s="62"/>
      <c r="CL26124" s="56" t="s">
        <v>24447</v>
      </c>
      <c r="CM26124" s="56" t="s">
        <v>217</v>
      </c>
      <c r="CN26124" s="56" t="s">
        <v>217</v>
      </c>
      <c r="CO26124" s="52"/>
      <c r="CP26124" s="52"/>
      <c r="CQ26124" s="52"/>
      <c r="CR26124" s="52"/>
      <c r="CS26124" s="52"/>
      <c r="CT26124" s="52"/>
      <c r="CU26124" s="33"/>
      <c r="CV26124" s="33"/>
    </row>
    <row r="26125" spans="74:100">
      <c r="BV26125" s="62"/>
      <c r="BW26125" s="62"/>
      <c r="BX26125" s="62"/>
      <c r="BY26125" s="62"/>
      <c r="BZ26125" s="62"/>
      <c r="CA26125" s="62"/>
      <c r="CB26125" s="62"/>
      <c r="CC26125" s="62"/>
      <c r="CD26125" s="62"/>
      <c r="CE26125" s="62"/>
      <c r="CF26125" s="62"/>
      <c r="CL26125" s="56" t="s">
        <v>14717</v>
      </c>
      <c r="CM26125" s="56" t="s">
        <v>217</v>
      </c>
      <c r="CN26125" s="56" t="s">
        <v>217</v>
      </c>
      <c r="CO26125" s="52"/>
      <c r="CP26125" s="52"/>
      <c r="CQ26125" s="52"/>
      <c r="CR26125" s="52"/>
      <c r="CS26125" s="52"/>
      <c r="CT26125" s="52"/>
      <c r="CU26125" s="33"/>
      <c r="CV26125" s="33"/>
    </row>
    <row r="26126" spans="74:100">
      <c r="BV26126" s="62"/>
      <c r="BW26126" s="62"/>
      <c r="BX26126" s="62"/>
      <c r="BY26126" s="62"/>
      <c r="BZ26126" s="62"/>
      <c r="CA26126" s="62"/>
      <c r="CB26126" s="62"/>
      <c r="CC26126" s="62"/>
      <c r="CD26126" s="62"/>
      <c r="CE26126" s="62"/>
      <c r="CF26126" s="62"/>
      <c r="CL26126" s="56" t="s">
        <v>24448</v>
      </c>
      <c r="CM26126" s="56" t="s">
        <v>217</v>
      </c>
      <c r="CN26126" s="56" t="s">
        <v>217</v>
      </c>
      <c r="CO26126" s="52"/>
      <c r="CP26126" s="52"/>
      <c r="CQ26126" s="52"/>
      <c r="CR26126" s="52"/>
      <c r="CS26126" s="52"/>
      <c r="CT26126" s="52"/>
      <c r="CU26126" s="33"/>
      <c r="CV26126" s="33"/>
    </row>
    <row r="26127" spans="74:100">
      <c r="BV26127" s="62"/>
      <c r="BW26127" s="62"/>
      <c r="BX26127" s="62"/>
      <c r="BY26127" s="62"/>
      <c r="BZ26127" s="62"/>
      <c r="CA26127" s="62"/>
      <c r="CB26127" s="62"/>
      <c r="CC26127" s="62"/>
      <c r="CD26127" s="62"/>
      <c r="CE26127" s="62"/>
      <c r="CF26127" s="62"/>
      <c r="CL26127" s="56" t="s">
        <v>26337</v>
      </c>
      <c r="CM26127" s="56" t="s">
        <v>217</v>
      </c>
      <c r="CN26127" s="56" t="s">
        <v>217</v>
      </c>
      <c r="CO26127" s="52"/>
      <c r="CP26127" s="52"/>
      <c r="CQ26127" s="52"/>
      <c r="CR26127" s="52"/>
      <c r="CS26127" s="52"/>
      <c r="CT26127" s="52"/>
      <c r="CU26127" s="33"/>
      <c r="CV26127" s="33"/>
    </row>
    <row r="26128" spans="74:100">
      <c r="BV26128" s="62"/>
      <c r="BW26128" s="62"/>
      <c r="BX26128" s="62"/>
      <c r="BY26128" s="62"/>
      <c r="BZ26128" s="62"/>
      <c r="CA26128" s="62"/>
      <c r="CB26128" s="62"/>
      <c r="CC26128" s="62"/>
      <c r="CD26128" s="62"/>
      <c r="CE26128" s="62"/>
      <c r="CF26128" s="62"/>
      <c r="CL26128" s="56" t="s">
        <v>26338</v>
      </c>
      <c r="CM26128" s="56" t="s">
        <v>217</v>
      </c>
      <c r="CN26128" s="56" t="s">
        <v>217</v>
      </c>
      <c r="CO26128" s="52"/>
      <c r="CP26128" s="52"/>
      <c r="CQ26128" s="52"/>
      <c r="CR26128" s="52"/>
      <c r="CS26128" s="52"/>
      <c r="CT26128" s="52"/>
      <c r="CU26128" s="33"/>
      <c r="CV26128" s="33"/>
    </row>
    <row r="26129" spans="74:100">
      <c r="BV26129" s="62"/>
      <c r="BW26129" s="62"/>
      <c r="BX26129" s="62"/>
      <c r="BY26129" s="62"/>
      <c r="BZ26129" s="62"/>
      <c r="CA26129" s="62"/>
      <c r="CB26129" s="62"/>
      <c r="CC26129" s="62"/>
      <c r="CD26129" s="62"/>
      <c r="CE26129" s="62"/>
      <c r="CF26129" s="62"/>
      <c r="CL26129" s="56" t="s">
        <v>24449</v>
      </c>
      <c r="CM26129" s="56" t="s">
        <v>217</v>
      </c>
      <c r="CN26129" s="56" t="s">
        <v>217</v>
      </c>
      <c r="CO26129" s="52"/>
      <c r="CP26129" s="52"/>
      <c r="CQ26129" s="52"/>
      <c r="CR26129" s="52"/>
      <c r="CS26129" s="52"/>
      <c r="CT26129" s="52"/>
      <c r="CU26129" s="33"/>
      <c r="CV26129" s="33"/>
    </row>
    <row r="26130" spans="74:100">
      <c r="BV26130" s="62"/>
      <c r="BW26130" s="62"/>
      <c r="BX26130" s="62"/>
      <c r="BY26130" s="62"/>
      <c r="BZ26130" s="62"/>
      <c r="CA26130" s="62"/>
      <c r="CB26130" s="62"/>
      <c r="CC26130" s="62"/>
      <c r="CD26130" s="62"/>
      <c r="CE26130" s="62"/>
      <c r="CF26130" s="62"/>
      <c r="CL26130" s="56" t="s">
        <v>14715</v>
      </c>
      <c r="CM26130" s="56" t="s">
        <v>217</v>
      </c>
      <c r="CN26130" s="56" t="s">
        <v>217</v>
      </c>
      <c r="CO26130" s="52"/>
      <c r="CP26130" s="52"/>
      <c r="CQ26130" s="52"/>
      <c r="CR26130" s="52"/>
      <c r="CS26130" s="52"/>
      <c r="CT26130" s="52"/>
      <c r="CU26130" s="33"/>
      <c r="CV26130" s="33"/>
    </row>
    <row r="26131" spans="74:100">
      <c r="BV26131" s="62"/>
      <c r="BW26131" s="62"/>
      <c r="BX26131" s="62"/>
      <c r="BY26131" s="62"/>
      <c r="BZ26131" s="62"/>
      <c r="CA26131" s="62"/>
      <c r="CB26131" s="62"/>
      <c r="CC26131" s="62"/>
      <c r="CD26131" s="62"/>
      <c r="CE26131" s="62"/>
      <c r="CF26131" s="62"/>
      <c r="CL26131" s="56" t="s">
        <v>24450</v>
      </c>
      <c r="CM26131" s="56" t="s">
        <v>217</v>
      </c>
      <c r="CN26131" s="56" t="s">
        <v>217</v>
      </c>
      <c r="CO26131" s="52"/>
      <c r="CP26131" s="52"/>
      <c r="CQ26131" s="52"/>
      <c r="CR26131" s="52"/>
      <c r="CS26131" s="52"/>
      <c r="CT26131" s="52"/>
      <c r="CU26131" s="33"/>
      <c r="CV26131" s="33"/>
    </row>
    <row r="26132" spans="74:100">
      <c r="BV26132" s="62"/>
      <c r="BW26132" s="62"/>
      <c r="BX26132" s="62"/>
      <c r="BY26132" s="62"/>
      <c r="BZ26132" s="62"/>
      <c r="CA26132" s="62"/>
      <c r="CB26132" s="62"/>
      <c r="CC26132" s="62"/>
      <c r="CD26132" s="62"/>
      <c r="CE26132" s="62"/>
      <c r="CF26132" s="62"/>
      <c r="CL26132" s="56" t="s">
        <v>24451</v>
      </c>
      <c r="CM26132" s="56" t="s">
        <v>217</v>
      </c>
      <c r="CN26132" s="56" t="s">
        <v>217</v>
      </c>
      <c r="CO26132" s="52"/>
      <c r="CP26132" s="52"/>
      <c r="CQ26132" s="52"/>
      <c r="CR26132" s="52"/>
      <c r="CS26132" s="52"/>
      <c r="CT26132" s="52"/>
      <c r="CU26132" s="33"/>
      <c r="CV26132" s="33"/>
    </row>
    <row r="26133" spans="74:100">
      <c r="BV26133" s="62"/>
      <c r="BW26133" s="62"/>
      <c r="BX26133" s="62"/>
      <c r="BY26133" s="62"/>
      <c r="BZ26133" s="62"/>
      <c r="CA26133" s="62"/>
      <c r="CB26133" s="62"/>
      <c r="CC26133" s="62"/>
      <c r="CD26133" s="62"/>
      <c r="CE26133" s="62"/>
      <c r="CF26133" s="62"/>
      <c r="CL26133" s="56" t="s">
        <v>26339</v>
      </c>
      <c r="CM26133" s="56" t="s">
        <v>217</v>
      </c>
      <c r="CN26133" s="56" t="s">
        <v>217</v>
      </c>
      <c r="CO26133" s="52"/>
      <c r="CP26133" s="52"/>
      <c r="CQ26133" s="52"/>
      <c r="CR26133" s="52"/>
      <c r="CS26133" s="52"/>
      <c r="CT26133" s="52"/>
      <c r="CU26133" s="33"/>
      <c r="CV26133" s="33"/>
    </row>
    <row r="26134" spans="74:100">
      <c r="BV26134" s="62"/>
      <c r="BW26134" s="62"/>
      <c r="BX26134" s="62"/>
      <c r="BY26134" s="62"/>
      <c r="BZ26134" s="62"/>
      <c r="CA26134" s="62"/>
      <c r="CB26134" s="62"/>
      <c r="CC26134" s="62"/>
      <c r="CD26134" s="62"/>
      <c r="CE26134" s="62"/>
      <c r="CF26134" s="62"/>
      <c r="CL26134" s="56" t="s">
        <v>24452</v>
      </c>
      <c r="CM26134" s="56" t="s">
        <v>217</v>
      </c>
      <c r="CN26134" s="56" t="s">
        <v>217</v>
      </c>
      <c r="CO26134" s="52"/>
      <c r="CP26134" s="52"/>
      <c r="CQ26134" s="52"/>
      <c r="CR26134" s="52"/>
      <c r="CS26134" s="52"/>
      <c r="CT26134" s="52"/>
      <c r="CU26134" s="33"/>
      <c r="CV26134" s="33"/>
    </row>
    <row r="26135" spans="74:100">
      <c r="BV26135" s="62"/>
      <c r="BW26135" s="62"/>
      <c r="BX26135" s="62"/>
      <c r="BY26135" s="62"/>
      <c r="BZ26135" s="62"/>
      <c r="CA26135" s="62"/>
      <c r="CB26135" s="62"/>
      <c r="CC26135" s="62"/>
      <c r="CD26135" s="62"/>
      <c r="CE26135" s="62"/>
      <c r="CF26135" s="62"/>
      <c r="CL26135" s="56" t="s">
        <v>26340</v>
      </c>
      <c r="CM26135" s="56" t="s">
        <v>217</v>
      </c>
      <c r="CN26135" s="56" t="s">
        <v>217</v>
      </c>
      <c r="CO26135" s="52"/>
      <c r="CP26135" s="52"/>
      <c r="CQ26135" s="52"/>
      <c r="CR26135" s="52"/>
      <c r="CS26135" s="52"/>
      <c r="CT26135" s="52"/>
      <c r="CU26135" s="33"/>
      <c r="CV26135" s="33"/>
    </row>
    <row r="26136" spans="74:100">
      <c r="BV26136" s="62"/>
      <c r="BW26136" s="62"/>
      <c r="BX26136" s="62"/>
      <c r="BY26136" s="62"/>
      <c r="BZ26136" s="62"/>
      <c r="CA26136" s="62"/>
      <c r="CB26136" s="62"/>
      <c r="CC26136" s="62"/>
      <c r="CD26136" s="62"/>
      <c r="CE26136" s="62"/>
      <c r="CF26136" s="62"/>
      <c r="CL26136" s="35" t="s">
        <v>14720</v>
      </c>
      <c r="CM26136" s="35" t="s">
        <v>217</v>
      </c>
      <c r="CN26136" s="35" t="s">
        <v>217</v>
      </c>
      <c r="CO26136" s="52"/>
      <c r="CP26136" s="52"/>
      <c r="CQ26136" s="52"/>
      <c r="CR26136" s="52"/>
      <c r="CS26136" s="52"/>
      <c r="CT26136" s="52"/>
      <c r="CU26136" s="33"/>
      <c r="CV26136" s="33"/>
    </row>
    <row r="26137" spans="74:100">
      <c r="BV26137" s="62"/>
      <c r="BW26137" s="62"/>
      <c r="BX26137" s="62"/>
      <c r="BY26137" s="62"/>
      <c r="BZ26137" s="62"/>
      <c r="CA26137" s="62"/>
      <c r="CB26137" s="62"/>
      <c r="CC26137" s="62"/>
      <c r="CD26137" s="62"/>
      <c r="CE26137" s="62"/>
      <c r="CF26137" s="62"/>
      <c r="CL26137" s="35" t="s">
        <v>14721</v>
      </c>
      <c r="CM26137" s="35" t="s">
        <v>217</v>
      </c>
      <c r="CN26137" s="35" t="s">
        <v>217</v>
      </c>
      <c r="CO26137" s="52"/>
      <c r="CP26137" s="52"/>
      <c r="CQ26137" s="52"/>
      <c r="CR26137" s="52"/>
      <c r="CS26137" s="52"/>
      <c r="CT26137" s="52"/>
      <c r="CU26137" s="33"/>
      <c r="CV26137" s="33"/>
    </row>
    <row r="26138" spans="74:100">
      <c r="BV26138" s="62"/>
      <c r="BW26138" s="62"/>
      <c r="BX26138" s="62"/>
      <c r="BY26138" s="62"/>
      <c r="BZ26138" s="62"/>
      <c r="CA26138" s="62"/>
      <c r="CB26138" s="62"/>
      <c r="CC26138" s="62"/>
      <c r="CD26138" s="62"/>
      <c r="CE26138" s="62"/>
      <c r="CF26138" s="62"/>
      <c r="CL26138" s="35" t="s">
        <v>14719</v>
      </c>
      <c r="CM26138" s="35" t="s">
        <v>217</v>
      </c>
      <c r="CN26138" s="35" t="s">
        <v>217</v>
      </c>
      <c r="CO26138" s="52"/>
      <c r="CP26138" s="52"/>
      <c r="CQ26138" s="52"/>
      <c r="CR26138" s="52"/>
      <c r="CS26138" s="52"/>
      <c r="CT26138" s="52"/>
      <c r="CU26138" s="33"/>
      <c r="CV26138" s="33"/>
    </row>
    <row r="26139" spans="74:100">
      <c r="BV26139" s="62"/>
      <c r="BW26139" s="62"/>
      <c r="BX26139" s="62"/>
      <c r="BY26139" s="62"/>
      <c r="BZ26139" s="62"/>
      <c r="CA26139" s="62"/>
      <c r="CB26139" s="62"/>
      <c r="CC26139" s="62"/>
      <c r="CD26139" s="62"/>
      <c r="CE26139" s="62"/>
      <c r="CF26139" s="62"/>
      <c r="CL26139" s="56" t="s">
        <v>6182</v>
      </c>
      <c r="CM26139" s="56" t="s">
        <v>217</v>
      </c>
      <c r="CN26139" s="56" t="s">
        <v>217</v>
      </c>
      <c r="CO26139" s="52"/>
      <c r="CP26139" s="52"/>
      <c r="CQ26139" s="52"/>
      <c r="CR26139" s="52"/>
      <c r="CS26139" s="52"/>
      <c r="CT26139" s="52"/>
      <c r="CU26139" s="33"/>
      <c r="CV26139" s="33"/>
    </row>
    <row r="26140" spans="74:100">
      <c r="BV26140" s="62"/>
      <c r="BW26140" s="62"/>
      <c r="BX26140" s="62"/>
      <c r="BY26140" s="62"/>
      <c r="BZ26140" s="62"/>
      <c r="CA26140" s="62"/>
      <c r="CB26140" s="62"/>
      <c r="CC26140" s="62"/>
      <c r="CD26140" s="62"/>
      <c r="CE26140" s="62"/>
      <c r="CF26140" s="62"/>
      <c r="CL26140" s="56" t="s">
        <v>24453</v>
      </c>
      <c r="CM26140" s="56" t="s">
        <v>217</v>
      </c>
      <c r="CN26140" s="56" t="s">
        <v>217</v>
      </c>
      <c r="CO26140" s="52"/>
      <c r="CP26140" s="52"/>
      <c r="CQ26140" s="52"/>
      <c r="CR26140" s="52"/>
      <c r="CS26140" s="52"/>
      <c r="CT26140" s="52"/>
      <c r="CU26140" s="33"/>
      <c r="CV26140" s="33"/>
    </row>
    <row r="26141" spans="74:100">
      <c r="BV26141" s="62"/>
      <c r="BW26141" s="62"/>
      <c r="BX26141" s="62"/>
      <c r="BY26141" s="62"/>
      <c r="BZ26141" s="62"/>
      <c r="CA26141" s="62"/>
      <c r="CB26141" s="62"/>
      <c r="CC26141" s="62"/>
      <c r="CD26141" s="62"/>
      <c r="CE26141" s="62"/>
      <c r="CF26141" s="62"/>
      <c r="CL26141" s="35" t="s">
        <v>9329</v>
      </c>
      <c r="CM26141" s="35" t="s">
        <v>217</v>
      </c>
      <c r="CN26141" s="35" t="s">
        <v>217</v>
      </c>
      <c r="CO26141" s="52"/>
      <c r="CP26141" s="52"/>
      <c r="CQ26141" s="52"/>
      <c r="CR26141" s="52"/>
      <c r="CS26141" s="52"/>
      <c r="CT26141" s="52"/>
      <c r="CU26141" s="33"/>
      <c r="CV26141" s="33"/>
    </row>
    <row r="26142" spans="74:100">
      <c r="BV26142" s="62"/>
      <c r="BW26142" s="62"/>
      <c r="BX26142" s="62"/>
      <c r="BY26142" s="62"/>
      <c r="BZ26142" s="62"/>
      <c r="CA26142" s="62"/>
      <c r="CB26142" s="62"/>
      <c r="CC26142" s="62"/>
      <c r="CD26142" s="62"/>
      <c r="CE26142" s="62"/>
      <c r="CF26142" s="62"/>
      <c r="CL26142" s="35" t="s">
        <v>14725</v>
      </c>
      <c r="CM26142" s="35" t="s">
        <v>217</v>
      </c>
      <c r="CN26142" s="35" t="s">
        <v>217</v>
      </c>
      <c r="CO26142" s="52"/>
      <c r="CP26142" s="52"/>
      <c r="CQ26142" s="52"/>
      <c r="CR26142" s="52"/>
      <c r="CS26142" s="52"/>
      <c r="CT26142" s="52"/>
      <c r="CU26142" s="33"/>
      <c r="CV26142" s="33"/>
    </row>
    <row r="26143" spans="74:100">
      <c r="BV26143" s="62"/>
      <c r="BW26143" s="62"/>
      <c r="BX26143" s="62"/>
      <c r="BY26143" s="62"/>
      <c r="BZ26143" s="62"/>
      <c r="CA26143" s="62"/>
      <c r="CB26143" s="62"/>
      <c r="CC26143" s="62"/>
      <c r="CD26143" s="62"/>
      <c r="CE26143" s="62"/>
      <c r="CF26143" s="62"/>
      <c r="CL26143" s="35" t="s">
        <v>14722</v>
      </c>
      <c r="CM26143" s="35" t="s">
        <v>217</v>
      </c>
      <c r="CN26143" s="35" t="s">
        <v>217</v>
      </c>
      <c r="CO26143" s="52"/>
      <c r="CP26143" s="52"/>
      <c r="CQ26143" s="52"/>
      <c r="CR26143" s="52"/>
      <c r="CS26143" s="52"/>
      <c r="CT26143" s="52"/>
      <c r="CU26143" s="33"/>
      <c r="CV26143" s="33"/>
    </row>
    <row r="26144" spans="74:100">
      <c r="BV26144" s="62"/>
      <c r="BW26144" s="62"/>
      <c r="BX26144" s="62"/>
      <c r="BY26144" s="62"/>
      <c r="BZ26144" s="62"/>
      <c r="CA26144" s="62"/>
      <c r="CB26144" s="62"/>
      <c r="CC26144" s="62"/>
      <c r="CD26144" s="62"/>
      <c r="CE26144" s="62"/>
      <c r="CF26144" s="62"/>
      <c r="CL26144" s="35" t="s">
        <v>14723</v>
      </c>
      <c r="CM26144" s="35" t="s">
        <v>217</v>
      </c>
      <c r="CN26144" s="35" t="s">
        <v>217</v>
      </c>
      <c r="CO26144" s="52"/>
      <c r="CP26144" s="52"/>
      <c r="CQ26144" s="52"/>
      <c r="CR26144" s="52"/>
      <c r="CS26144" s="52"/>
      <c r="CT26144" s="52"/>
      <c r="CU26144" s="33"/>
      <c r="CV26144" s="33"/>
    </row>
    <row r="26145" spans="74:100">
      <c r="BV26145" s="62"/>
      <c r="BW26145" s="62"/>
      <c r="BX26145" s="62"/>
      <c r="BY26145" s="62"/>
      <c r="BZ26145" s="62"/>
      <c r="CA26145" s="62"/>
      <c r="CB26145" s="62"/>
      <c r="CC26145" s="62"/>
      <c r="CD26145" s="62"/>
      <c r="CE26145" s="62"/>
      <c r="CF26145" s="62"/>
      <c r="CL26145" s="35" t="s">
        <v>14724</v>
      </c>
      <c r="CM26145" s="35" t="s">
        <v>217</v>
      </c>
      <c r="CN26145" s="35" t="s">
        <v>217</v>
      </c>
      <c r="CO26145" s="52"/>
      <c r="CP26145" s="52"/>
      <c r="CQ26145" s="52"/>
      <c r="CR26145" s="52"/>
      <c r="CS26145" s="52"/>
      <c r="CT26145" s="52"/>
      <c r="CU26145" s="33"/>
      <c r="CV26145" s="33"/>
    </row>
    <row r="26146" spans="74:100">
      <c r="BV26146" s="62"/>
      <c r="BW26146" s="62"/>
      <c r="BX26146" s="62"/>
      <c r="BY26146" s="62"/>
      <c r="BZ26146" s="62"/>
      <c r="CA26146" s="62"/>
      <c r="CB26146" s="62"/>
      <c r="CC26146" s="62"/>
      <c r="CD26146" s="62"/>
      <c r="CE26146" s="62"/>
      <c r="CF26146" s="62"/>
      <c r="CL26146" s="35" t="s">
        <v>14727</v>
      </c>
      <c r="CM26146" s="35" t="s">
        <v>217</v>
      </c>
      <c r="CN26146" s="35" t="s">
        <v>217</v>
      </c>
      <c r="CO26146" s="52"/>
      <c r="CP26146" s="52"/>
      <c r="CQ26146" s="52"/>
      <c r="CR26146" s="52"/>
      <c r="CS26146" s="52"/>
      <c r="CT26146" s="52"/>
      <c r="CU26146" s="33"/>
      <c r="CV26146" s="33"/>
    </row>
    <row r="26147" spans="74:100">
      <c r="BV26147" s="62"/>
      <c r="BW26147" s="62"/>
      <c r="BX26147" s="62"/>
      <c r="BY26147" s="62"/>
      <c r="BZ26147" s="62"/>
      <c r="CA26147" s="62"/>
      <c r="CB26147" s="62"/>
      <c r="CC26147" s="62"/>
      <c r="CD26147" s="62"/>
      <c r="CE26147" s="62"/>
      <c r="CF26147" s="62"/>
      <c r="CL26147" s="56" t="s">
        <v>24454</v>
      </c>
      <c r="CM26147" s="56" t="s">
        <v>217</v>
      </c>
      <c r="CN26147" s="56" t="s">
        <v>217</v>
      </c>
      <c r="CO26147" s="52"/>
      <c r="CP26147" s="52"/>
      <c r="CQ26147" s="52"/>
      <c r="CR26147" s="52"/>
      <c r="CS26147" s="52"/>
      <c r="CT26147" s="52"/>
      <c r="CU26147" s="33"/>
      <c r="CV26147" s="33"/>
    </row>
    <row r="26148" spans="74:100">
      <c r="BV26148" s="62"/>
      <c r="BW26148" s="62"/>
      <c r="BX26148" s="62"/>
      <c r="BY26148" s="62"/>
      <c r="BZ26148" s="62"/>
      <c r="CA26148" s="62"/>
      <c r="CB26148" s="62"/>
      <c r="CC26148" s="62"/>
      <c r="CD26148" s="62"/>
      <c r="CE26148" s="62"/>
      <c r="CF26148" s="62"/>
      <c r="CL26148" s="56" t="s">
        <v>24455</v>
      </c>
      <c r="CM26148" s="56" t="s">
        <v>217</v>
      </c>
      <c r="CN26148" s="56" t="s">
        <v>217</v>
      </c>
      <c r="CO26148" s="52"/>
      <c r="CP26148" s="52"/>
      <c r="CQ26148" s="52"/>
      <c r="CR26148" s="52"/>
      <c r="CS26148" s="52"/>
      <c r="CT26148" s="52"/>
      <c r="CU26148" s="33"/>
      <c r="CV26148" s="33"/>
    </row>
    <row r="26149" spans="74:100">
      <c r="BV26149" s="62"/>
      <c r="BW26149" s="62"/>
      <c r="BX26149" s="62"/>
      <c r="BY26149" s="62"/>
      <c r="BZ26149" s="62"/>
      <c r="CA26149" s="62"/>
      <c r="CB26149" s="62"/>
      <c r="CC26149" s="62"/>
      <c r="CD26149" s="62"/>
      <c r="CE26149" s="62"/>
      <c r="CF26149" s="62"/>
      <c r="CL26149" s="56" t="s">
        <v>16767</v>
      </c>
      <c r="CM26149" s="56" t="s">
        <v>215</v>
      </c>
      <c r="CN26149" s="56" t="s">
        <v>215</v>
      </c>
      <c r="CO26149" s="52"/>
      <c r="CP26149" s="52"/>
      <c r="CQ26149" s="52"/>
      <c r="CR26149" s="52"/>
      <c r="CS26149" s="52"/>
      <c r="CT26149" s="52"/>
      <c r="CU26149" s="33"/>
      <c r="CV26149" s="33"/>
    </row>
    <row r="26150" spans="74:100">
      <c r="BV26150" s="62"/>
      <c r="BW26150" s="62"/>
      <c r="BX26150" s="62"/>
      <c r="BY26150" s="62"/>
      <c r="BZ26150" s="62"/>
      <c r="CA26150" s="62"/>
      <c r="CB26150" s="62"/>
      <c r="CC26150" s="62"/>
      <c r="CD26150" s="62"/>
      <c r="CE26150" s="62"/>
      <c r="CF26150" s="62"/>
      <c r="CL26150" s="56" t="s">
        <v>16768</v>
      </c>
      <c r="CM26150" s="56" t="s">
        <v>215</v>
      </c>
      <c r="CN26150" s="56" t="s">
        <v>215</v>
      </c>
      <c r="CO26150" s="52"/>
      <c r="CP26150" s="52"/>
      <c r="CQ26150" s="52"/>
      <c r="CR26150" s="52"/>
      <c r="CS26150" s="52"/>
      <c r="CT26150" s="52"/>
      <c r="CU26150" s="33"/>
      <c r="CV26150" s="33"/>
    </row>
    <row r="26151" spans="74:100">
      <c r="BV26151" s="62"/>
      <c r="BW26151" s="62"/>
      <c r="BX26151" s="62"/>
      <c r="BY26151" s="62"/>
      <c r="BZ26151" s="62"/>
      <c r="CA26151" s="62"/>
      <c r="CB26151" s="62"/>
      <c r="CC26151" s="62"/>
      <c r="CD26151" s="62"/>
      <c r="CE26151" s="62"/>
      <c r="CF26151" s="62"/>
      <c r="CL26151" s="56" t="s">
        <v>16769</v>
      </c>
      <c r="CM26151" s="56" t="s">
        <v>215</v>
      </c>
      <c r="CN26151" s="56" t="s">
        <v>215</v>
      </c>
      <c r="CO26151" s="52"/>
      <c r="CP26151" s="52"/>
      <c r="CQ26151" s="52"/>
      <c r="CR26151" s="52"/>
      <c r="CS26151" s="52"/>
      <c r="CT26151" s="52"/>
      <c r="CU26151" s="33"/>
      <c r="CV26151" s="33"/>
    </row>
    <row r="26152" spans="74:100">
      <c r="BV26152" s="62"/>
      <c r="BW26152" s="62"/>
      <c r="BX26152" s="62"/>
      <c r="BY26152" s="62"/>
      <c r="BZ26152" s="62"/>
      <c r="CA26152" s="62"/>
      <c r="CB26152" s="62"/>
      <c r="CC26152" s="62"/>
      <c r="CD26152" s="62"/>
      <c r="CE26152" s="62"/>
      <c r="CF26152" s="62"/>
      <c r="CL26152" s="56" t="s">
        <v>16771</v>
      </c>
      <c r="CM26152" s="56" t="s">
        <v>215</v>
      </c>
      <c r="CN26152" s="56" t="s">
        <v>215</v>
      </c>
      <c r="CO26152" s="52"/>
      <c r="CP26152" s="52"/>
      <c r="CQ26152" s="52"/>
      <c r="CR26152" s="52"/>
      <c r="CS26152" s="52"/>
      <c r="CT26152" s="52"/>
      <c r="CU26152" s="33"/>
      <c r="CV26152" s="33"/>
    </row>
    <row r="26153" spans="74:100">
      <c r="BV26153" s="62"/>
      <c r="BW26153" s="62"/>
      <c r="BX26153" s="62"/>
      <c r="BY26153" s="62"/>
      <c r="BZ26153" s="62"/>
      <c r="CA26153" s="62"/>
      <c r="CB26153" s="62"/>
      <c r="CC26153" s="62"/>
      <c r="CD26153" s="62"/>
      <c r="CE26153" s="62"/>
      <c r="CF26153" s="62"/>
      <c r="CL26153" s="56" t="s">
        <v>16772</v>
      </c>
      <c r="CM26153" s="56" t="s">
        <v>215</v>
      </c>
      <c r="CN26153" s="56" t="s">
        <v>215</v>
      </c>
      <c r="CO26153" s="52"/>
      <c r="CP26153" s="52"/>
      <c r="CQ26153" s="52"/>
      <c r="CR26153" s="52"/>
      <c r="CS26153" s="52"/>
      <c r="CT26153" s="52"/>
      <c r="CU26153" s="33"/>
      <c r="CV26153" s="33"/>
    </row>
    <row r="26154" spans="74:100">
      <c r="BV26154" s="62"/>
      <c r="BW26154" s="62"/>
      <c r="BX26154" s="62"/>
      <c r="BY26154" s="62"/>
      <c r="BZ26154" s="62"/>
      <c r="CA26154" s="62"/>
      <c r="CB26154" s="62"/>
      <c r="CC26154" s="62"/>
      <c r="CD26154" s="62"/>
      <c r="CE26154" s="62"/>
      <c r="CF26154" s="62"/>
      <c r="CL26154" s="56" t="s">
        <v>24456</v>
      </c>
      <c r="CM26154" s="56" t="s">
        <v>215</v>
      </c>
      <c r="CN26154" s="56" t="s">
        <v>215</v>
      </c>
      <c r="CO26154" s="52"/>
      <c r="CP26154" s="52"/>
      <c r="CQ26154" s="52"/>
      <c r="CR26154" s="52"/>
      <c r="CS26154" s="52"/>
      <c r="CT26154" s="52"/>
      <c r="CU26154" s="33"/>
      <c r="CV26154" s="33"/>
    </row>
    <row r="26155" spans="74:100">
      <c r="BV26155" s="62"/>
      <c r="BW26155" s="62"/>
      <c r="BX26155" s="62"/>
      <c r="BY26155" s="62"/>
      <c r="BZ26155" s="62"/>
      <c r="CA26155" s="62"/>
      <c r="CB26155" s="62"/>
      <c r="CC26155" s="62"/>
      <c r="CD26155" s="62"/>
      <c r="CE26155" s="62"/>
      <c r="CF26155" s="62"/>
      <c r="CL26155" s="56" t="s">
        <v>16773</v>
      </c>
      <c r="CM26155" s="56" t="s">
        <v>215</v>
      </c>
      <c r="CN26155" s="56" t="s">
        <v>215</v>
      </c>
      <c r="CO26155" s="52"/>
      <c r="CP26155" s="52"/>
      <c r="CQ26155" s="52"/>
      <c r="CR26155" s="52"/>
      <c r="CS26155" s="52"/>
      <c r="CT26155" s="52"/>
      <c r="CU26155" s="33"/>
      <c r="CV26155" s="33"/>
    </row>
    <row r="26156" spans="74:100">
      <c r="BV26156" s="62"/>
      <c r="BW26156" s="62"/>
      <c r="BX26156" s="62"/>
      <c r="BY26156" s="62"/>
      <c r="BZ26156" s="62"/>
      <c r="CA26156" s="62"/>
      <c r="CB26156" s="62"/>
      <c r="CC26156" s="62"/>
      <c r="CD26156" s="62"/>
      <c r="CE26156" s="62"/>
      <c r="CF26156" s="62"/>
      <c r="CL26156" s="56" t="s">
        <v>24457</v>
      </c>
      <c r="CM26156" s="56" t="s">
        <v>217</v>
      </c>
      <c r="CN26156" s="56" t="s">
        <v>217</v>
      </c>
      <c r="CO26156" s="52"/>
      <c r="CP26156" s="52"/>
      <c r="CQ26156" s="52"/>
      <c r="CR26156" s="52"/>
      <c r="CS26156" s="52"/>
      <c r="CT26156" s="52"/>
      <c r="CU26156" s="33"/>
      <c r="CV26156" s="33"/>
    </row>
    <row r="26157" spans="74:100">
      <c r="BV26157" s="62"/>
      <c r="BW26157" s="62"/>
      <c r="BX26157" s="62"/>
      <c r="BY26157" s="62"/>
      <c r="BZ26157" s="62"/>
      <c r="CA26157" s="62"/>
      <c r="CB26157" s="62"/>
      <c r="CC26157" s="62"/>
      <c r="CD26157" s="62"/>
      <c r="CE26157" s="62"/>
      <c r="CF26157" s="62"/>
      <c r="CL26157" s="56" t="s">
        <v>24458</v>
      </c>
      <c r="CM26157" s="56" t="s">
        <v>217</v>
      </c>
      <c r="CN26157" s="56" t="s">
        <v>217</v>
      </c>
      <c r="CO26157" s="52"/>
      <c r="CP26157" s="52"/>
      <c r="CQ26157" s="52"/>
      <c r="CR26157" s="52"/>
      <c r="CS26157" s="52"/>
      <c r="CT26157" s="52"/>
      <c r="CU26157" s="33"/>
      <c r="CV26157" s="33"/>
    </row>
    <row r="26158" spans="74:100">
      <c r="BV26158" s="62"/>
      <c r="BW26158" s="62"/>
      <c r="BX26158" s="62"/>
      <c r="BY26158" s="62"/>
      <c r="BZ26158" s="62"/>
      <c r="CA26158" s="62"/>
      <c r="CB26158" s="62"/>
      <c r="CC26158" s="62"/>
      <c r="CD26158" s="62"/>
      <c r="CE26158" s="62"/>
      <c r="CF26158" s="62"/>
      <c r="CL26158" s="56" t="s">
        <v>14714</v>
      </c>
      <c r="CM26158" s="56" t="s">
        <v>217</v>
      </c>
      <c r="CN26158" s="56" t="s">
        <v>217</v>
      </c>
      <c r="CO26158" s="52"/>
      <c r="CP26158" s="52"/>
      <c r="CQ26158" s="52"/>
      <c r="CR26158" s="52"/>
      <c r="CS26158" s="52"/>
      <c r="CT26158" s="52"/>
      <c r="CU26158" s="33"/>
      <c r="CV26158" s="33"/>
    </row>
    <row r="26159" spans="74:100">
      <c r="BV26159" s="62"/>
      <c r="BW26159" s="62"/>
      <c r="BX26159" s="62"/>
      <c r="BY26159" s="62"/>
      <c r="BZ26159" s="62"/>
      <c r="CA26159" s="62"/>
      <c r="CB26159" s="62"/>
      <c r="CC26159" s="62"/>
      <c r="CD26159" s="62"/>
      <c r="CE26159" s="62"/>
      <c r="CF26159" s="62"/>
      <c r="CL26159" s="56" t="s">
        <v>24459</v>
      </c>
      <c r="CM26159" s="56" t="s">
        <v>217</v>
      </c>
      <c r="CN26159" s="56" t="s">
        <v>217</v>
      </c>
      <c r="CO26159" s="52"/>
      <c r="CP26159" s="52"/>
      <c r="CQ26159" s="52"/>
      <c r="CR26159" s="52"/>
      <c r="CS26159" s="52"/>
      <c r="CT26159" s="52"/>
      <c r="CU26159" s="33"/>
      <c r="CV26159" s="33"/>
    </row>
    <row r="26160" spans="74:100">
      <c r="BV26160" s="62"/>
      <c r="BW26160" s="62"/>
      <c r="BX26160" s="62"/>
      <c r="BY26160" s="62"/>
      <c r="BZ26160" s="62"/>
      <c r="CA26160" s="62"/>
      <c r="CB26160" s="62"/>
      <c r="CC26160" s="62"/>
      <c r="CD26160" s="62"/>
      <c r="CE26160" s="62"/>
      <c r="CF26160" s="62"/>
      <c r="CL26160" s="56" t="s">
        <v>24460</v>
      </c>
      <c r="CM26160" s="56" t="s">
        <v>217</v>
      </c>
      <c r="CN26160" s="56" t="s">
        <v>217</v>
      </c>
      <c r="CO26160" s="52"/>
      <c r="CP26160" s="52"/>
      <c r="CQ26160" s="52"/>
      <c r="CR26160" s="52"/>
      <c r="CS26160" s="52"/>
      <c r="CT26160" s="52"/>
      <c r="CU26160" s="33"/>
      <c r="CV26160" s="33"/>
    </row>
    <row r="26161" spans="74:100">
      <c r="BV26161" s="62"/>
      <c r="BW26161" s="62"/>
      <c r="BX26161" s="62"/>
      <c r="BY26161" s="62"/>
      <c r="BZ26161" s="62"/>
      <c r="CA26161" s="62"/>
      <c r="CB26161" s="62"/>
      <c r="CC26161" s="62"/>
      <c r="CD26161" s="62"/>
      <c r="CE26161" s="62"/>
      <c r="CF26161" s="62"/>
      <c r="CL26161" s="56" t="s">
        <v>24461</v>
      </c>
      <c r="CM26161" s="56" t="s">
        <v>217</v>
      </c>
      <c r="CN26161" s="56" t="s">
        <v>217</v>
      </c>
      <c r="CO26161" s="52"/>
      <c r="CP26161" s="52"/>
      <c r="CQ26161" s="52"/>
      <c r="CR26161" s="52"/>
      <c r="CS26161" s="52"/>
      <c r="CT26161" s="52"/>
      <c r="CU26161" s="33"/>
      <c r="CV26161" s="33"/>
    </row>
    <row r="26162" spans="74:100">
      <c r="BV26162" s="62"/>
      <c r="BW26162" s="62"/>
      <c r="BX26162" s="62"/>
      <c r="BY26162" s="62"/>
      <c r="BZ26162" s="62"/>
      <c r="CA26162" s="62"/>
      <c r="CB26162" s="62"/>
      <c r="CC26162" s="62"/>
      <c r="CD26162" s="62"/>
      <c r="CE26162" s="62"/>
      <c r="CF26162" s="62"/>
      <c r="CL26162" s="56" t="s">
        <v>24462</v>
      </c>
      <c r="CM26162" s="56" t="s">
        <v>217</v>
      </c>
      <c r="CN26162" s="56" t="s">
        <v>217</v>
      </c>
      <c r="CO26162" s="52"/>
      <c r="CP26162" s="52"/>
      <c r="CQ26162" s="52"/>
      <c r="CR26162" s="52"/>
      <c r="CS26162" s="52"/>
      <c r="CT26162" s="52"/>
      <c r="CU26162" s="33"/>
      <c r="CV26162" s="33"/>
    </row>
    <row r="26163" spans="74:100">
      <c r="BV26163" s="62"/>
      <c r="BW26163" s="62"/>
      <c r="BX26163" s="62"/>
      <c r="BY26163" s="62"/>
      <c r="BZ26163" s="62"/>
      <c r="CA26163" s="62"/>
      <c r="CB26163" s="62"/>
      <c r="CC26163" s="62"/>
      <c r="CD26163" s="62"/>
      <c r="CE26163" s="62"/>
      <c r="CF26163" s="62"/>
      <c r="CL26163" s="56" t="s">
        <v>14718</v>
      </c>
      <c r="CM26163" s="56" t="s">
        <v>217</v>
      </c>
      <c r="CN26163" s="56" t="s">
        <v>217</v>
      </c>
      <c r="CO26163" s="52"/>
      <c r="CP26163" s="52"/>
      <c r="CQ26163" s="52"/>
      <c r="CR26163" s="52"/>
      <c r="CS26163" s="52"/>
      <c r="CT26163" s="52"/>
      <c r="CU26163" s="33"/>
      <c r="CV26163" s="33"/>
    </row>
    <row r="26164" spans="74:100">
      <c r="BV26164" s="62"/>
      <c r="BW26164" s="62"/>
      <c r="BX26164" s="62"/>
      <c r="BY26164" s="62"/>
      <c r="BZ26164" s="62"/>
      <c r="CA26164" s="62"/>
      <c r="CB26164" s="62"/>
      <c r="CC26164" s="62"/>
      <c r="CD26164" s="62"/>
      <c r="CE26164" s="62"/>
      <c r="CF26164" s="62"/>
      <c r="CL26164" s="56" t="s">
        <v>24463</v>
      </c>
      <c r="CM26164" s="56" t="s">
        <v>217</v>
      </c>
      <c r="CN26164" s="56" t="s">
        <v>217</v>
      </c>
      <c r="CO26164" s="52"/>
      <c r="CP26164" s="52"/>
      <c r="CQ26164" s="52"/>
      <c r="CR26164" s="52"/>
      <c r="CS26164" s="52"/>
      <c r="CT26164" s="52"/>
      <c r="CU26164" s="33"/>
      <c r="CV26164" s="33"/>
    </row>
    <row r="26165" spans="74:100">
      <c r="BV26165" s="62"/>
      <c r="BW26165" s="62"/>
      <c r="BX26165" s="62"/>
      <c r="BY26165" s="62"/>
      <c r="BZ26165" s="62"/>
      <c r="CA26165" s="62"/>
      <c r="CB26165" s="62"/>
      <c r="CC26165" s="62"/>
      <c r="CD26165" s="62"/>
      <c r="CE26165" s="62"/>
      <c r="CF26165" s="62"/>
      <c r="CL26165" s="35" t="s">
        <v>14728</v>
      </c>
      <c r="CM26165" s="35" t="s">
        <v>217</v>
      </c>
      <c r="CN26165" s="35" t="s">
        <v>217</v>
      </c>
      <c r="CO26165" s="52"/>
      <c r="CP26165" s="52"/>
      <c r="CQ26165" s="52"/>
      <c r="CR26165" s="52"/>
      <c r="CS26165" s="52"/>
      <c r="CT26165" s="52"/>
      <c r="CU26165" s="33"/>
      <c r="CV26165" s="33"/>
    </row>
    <row r="26166" spans="74:100">
      <c r="BV26166" s="62"/>
      <c r="BW26166" s="62"/>
      <c r="BX26166" s="62"/>
      <c r="BY26166" s="62"/>
      <c r="BZ26166" s="62"/>
      <c r="CA26166" s="62"/>
      <c r="CB26166" s="62"/>
      <c r="CC26166" s="62"/>
      <c r="CD26166" s="62"/>
      <c r="CE26166" s="62"/>
      <c r="CF26166" s="62"/>
      <c r="CL26166" s="56" t="s">
        <v>16776</v>
      </c>
      <c r="CM26166" s="56" t="s">
        <v>213</v>
      </c>
      <c r="CN26166" s="56" t="s">
        <v>213</v>
      </c>
      <c r="CO26166" s="52"/>
      <c r="CP26166" s="52"/>
      <c r="CQ26166" s="52"/>
      <c r="CR26166" s="52"/>
      <c r="CS26166" s="52"/>
      <c r="CT26166" s="52"/>
      <c r="CU26166" s="33"/>
      <c r="CV26166" s="33"/>
    </row>
    <row r="26167" spans="74:100">
      <c r="BV26167" s="62"/>
      <c r="BW26167" s="62"/>
      <c r="BX26167" s="62"/>
      <c r="BY26167" s="62"/>
      <c r="BZ26167" s="62"/>
      <c r="CA26167" s="62"/>
      <c r="CB26167" s="62"/>
      <c r="CC26167" s="62"/>
      <c r="CD26167" s="62"/>
      <c r="CE26167" s="62"/>
      <c r="CF26167" s="62"/>
      <c r="CL26167" s="35" t="s">
        <v>24464</v>
      </c>
      <c r="CM26167" s="35" t="s">
        <v>217</v>
      </c>
      <c r="CN26167" s="35" t="s">
        <v>217</v>
      </c>
      <c r="CO26167" s="52"/>
      <c r="CP26167" s="52"/>
      <c r="CQ26167" s="52"/>
      <c r="CR26167" s="52"/>
      <c r="CS26167" s="52"/>
      <c r="CT26167" s="52"/>
      <c r="CU26167" s="33"/>
      <c r="CV26167" s="33"/>
    </row>
    <row r="26168" spans="74:100">
      <c r="BV26168" s="62"/>
      <c r="BW26168" s="62"/>
      <c r="BX26168" s="62"/>
      <c r="BY26168" s="62"/>
      <c r="BZ26168" s="62"/>
      <c r="CA26168" s="62"/>
      <c r="CB26168" s="62"/>
      <c r="CC26168" s="62"/>
      <c r="CD26168" s="62"/>
      <c r="CE26168" s="62"/>
      <c r="CF26168" s="62"/>
      <c r="CL26168" s="56" t="s">
        <v>14733</v>
      </c>
      <c r="CM26168" s="56" t="s">
        <v>213</v>
      </c>
      <c r="CN26168" s="56" t="s">
        <v>213</v>
      </c>
      <c r="CO26168" s="52"/>
      <c r="CP26168" s="52"/>
      <c r="CQ26168" s="52"/>
      <c r="CR26168" s="52"/>
      <c r="CS26168" s="52"/>
      <c r="CT26168" s="52"/>
      <c r="CU26168" s="33"/>
      <c r="CV26168" s="33"/>
    </row>
    <row r="26169" spans="74:100">
      <c r="BV26169" s="62"/>
      <c r="BW26169" s="62"/>
      <c r="BX26169" s="62"/>
      <c r="BY26169" s="62"/>
      <c r="BZ26169" s="62"/>
      <c r="CA26169" s="62"/>
      <c r="CB26169" s="62"/>
      <c r="CC26169" s="62"/>
      <c r="CD26169" s="62"/>
      <c r="CE26169" s="62"/>
      <c r="CF26169" s="62"/>
      <c r="CL26169" s="56" t="s">
        <v>14730</v>
      </c>
      <c r="CM26169" s="56" t="s">
        <v>213</v>
      </c>
      <c r="CN26169" s="56" t="s">
        <v>213</v>
      </c>
      <c r="CO26169" s="52"/>
      <c r="CP26169" s="52"/>
      <c r="CQ26169" s="52"/>
      <c r="CR26169" s="52"/>
      <c r="CS26169" s="52"/>
      <c r="CT26169" s="52"/>
      <c r="CU26169" s="33"/>
      <c r="CV26169" s="33"/>
    </row>
    <row r="26170" spans="74:100">
      <c r="BV26170" s="62"/>
      <c r="BW26170" s="62"/>
      <c r="BX26170" s="62"/>
      <c r="BY26170" s="62"/>
      <c r="BZ26170" s="62"/>
      <c r="CA26170" s="62"/>
      <c r="CB26170" s="62"/>
      <c r="CC26170" s="62"/>
      <c r="CD26170" s="62"/>
      <c r="CE26170" s="62"/>
      <c r="CF26170" s="62"/>
      <c r="CL26170" s="56" t="s">
        <v>14734</v>
      </c>
      <c r="CM26170" s="56" t="s">
        <v>213</v>
      </c>
      <c r="CN26170" s="56" t="s">
        <v>213</v>
      </c>
      <c r="CO26170" s="52"/>
      <c r="CP26170" s="52"/>
      <c r="CQ26170" s="52"/>
      <c r="CR26170" s="52"/>
      <c r="CS26170" s="52"/>
      <c r="CT26170" s="52"/>
      <c r="CU26170" s="33"/>
      <c r="CV26170" s="33"/>
    </row>
    <row r="26171" spans="74:100">
      <c r="BV26171" s="62"/>
      <c r="BW26171" s="62"/>
      <c r="BX26171" s="62"/>
      <c r="BY26171" s="62"/>
      <c r="BZ26171" s="62"/>
      <c r="CA26171" s="62"/>
      <c r="CB26171" s="62"/>
      <c r="CC26171" s="62"/>
      <c r="CD26171" s="62"/>
      <c r="CE26171" s="62"/>
      <c r="CF26171" s="62"/>
      <c r="CL26171" s="56" t="s">
        <v>14735</v>
      </c>
      <c r="CM26171" s="56" t="s">
        <v>213</v>
      </c>
      <c r="CN26171" s="56" t="s">
        <v>213</v>
      </c>
      <c r="CO26171" s="52"/>
      <c r="CP26171" s="52"/>
      <c r="CQ26171" s="52"/>
      <c r="CR26171" s="52"/>
      <c r="CS26171" s="52"/>
      <c r="CT26171" s="52"/>
      <c r="CU26171" s="33"/>
      <c r="CV26171" s="33"/>
    </row>
    <row r="26172" spans="74:100">
      <c r="BW26172" s="66"/>
      <c r="BX26172" s="66"/>
      <c r="BY26172" s="66"/>
      <c r="CL26172" s="56" t="s">
        <v>14736</v>
      </c>
      <c r="CM26172" s="56" t="s">
        <v>213</v>
      </c>
      <c r="CN26172" s="56" t="s">
        <v>213</v>
      </c>
    </row>
    <row r="26173" spans="74:100">
      <c r="BW26173" s="66"/>
      <c r="BX26173" s="66"/>
      <c r="BY26173" s="66"/>
      <c r="CL26173" s="56" t="s">
        <v>26341</v>
      </c>
      <c r="CM26173" s="56" t="s">
        <v>214</v>
      </c>
      <c r="CN26173" s="56" t="s">
        <v>214</v>
      </c>
    </row>
    <row r="26174" spans="74:100">
      <c r="BW26174" s="66"/>
      <c r="BX26174" s="66"/>
      <c r="BY26174" s="66"/>
      <c r="CL26174" s="56" t="s">
        <v>26342</v>
      </c>
      <c r="CM26174" s="56" t="s">
        <v>214</v>
      </c>
      <c r="CN26174" s="56" t="s">
        <v>214</v>
      </c>
    </row>
    <row r="26175" spans="74:100">
      <c r="BW26175" s="66"/>
      <c r="BX26175" s="66"/>
      <c r="BY26175" s="66"/>
      <c r="CL26175" s="56" t="s">
        <v>29962</v>
      </c>
      <c r="CM26175" s="56" t="s">
        <v>214</v>
      </c>
      <c r="CN26175" s="56" t="s">
        <v>214</v>
      </c>
    </row>
    <row r="26176" spans="74:100">
      <c r="BW26176" s="66"/>
      <c r="BX26176" s="66"/>
      <c r="BY26176" s="66"/>
      <c r="CL26176" s="56" t="s">
        <v>26343</v>
      </c>
      <c r="CM26176" s="56" t="s">
        <v>214</v>
      </c>
      <c r="CN26176" s="56" t="s">
        <v>214</v>
      </c>
    </row>
    <row r="26177" spans="75:92">
      <c r="BW26177" s="66"/>
      <c r="BX26177" s="66"/>
      <c r="BY26177" s="66"/>
      <c r="CL26177" s="56" t="s">
        <v>14737</v>
      </c>
      <c r="CM26177" s="56" t="s">
        <v>213</v>
      </c>
      <c r="CN26177" s="56" t="s">
        <v>213</v>
      </c>
    </row>
    <row r="26178" spans="75:92">
      <c r="BW26178" s="66"/>
      <c r="BX26178" s="66"/>
      <c r="BY26178" s="66"/>
      <c r="CL26178" s="56" t="s">
        <v>14731</v>
      </c>
      <c r="CM26178" s="56" t="s">
        <v>213</v>
      </c>
      <c r="CN26178" s="56" t="s">
        <v>213</v>
      </c>
    </row>
    <row r="26179" spans="75:92">
      <c r="BW26179" s="66"/>
      <c r="BX26179" s="66"/>
      <c r="BY26179" s="66"/>
      <c r="CL26179" s="56" t="s">
        <v>14732</v>
      </c>
      <c r="CM26179" s="56" t="s">
        <v>213</v>
      </c>
      <c r="CN26179" s="56" t="s">
        <v>213</v>
      </c>
    </row>
    <row r="26180" spans="75:92">
      <c r="BW26180" s="66"/>
      <c r="BX26180" s="66"/>
      <c r="BY26180" s="66"/>
      <c r="CL26180" s="56" t="s">
        <v>14738</v>
      </c>
      <c r="CM26180" s="56" t="s">
        <v>213</v>
      </c>
      <c r="CN26180" s="56" t="s">
        <v>213</v>
      </c>
    </row>
    <row r="26181" spans="75:92">
      <c r="BW26181" s="66"/>
      <c r="BX26181" s="66"/>
      <c r="BY26181" s="66"/>
      <c r="CL26181" s="56" t="s">
        <v>14729</v>
      </c>
      <c r="CM26181" s="56" t="s">
        <v>213</v>
      </c>
      <c r="CN26181" s="56" t="s">
        <v>213</v>
      </c>
    </row>
    <row r="26182" spans="75:92">
      <c r="BW26182" s="66"/>
      <c r="BX26182" s="66"/>
      <c r="BY26182" s="66"/>
      <c r="CL26182" s="56" t="s">
        <v>14739</v>
      </c>
      <c r="CM26182" s="56" t="s">
        <v>213</v>
      </c>
      <c r="CN26182" s="56" t="s">
        <v>213</v>
      </c>
    </row>
    <row r="26183" spans="75:92">
      <c r="BW26183" s="66"/>
      <c r="BX26183" s="66"/>
      <c r="BY26183" s="66"/>
      <c r="CL26183" s="56" t="s">
        <v>29963</v>
      </c>
      <c r="CM26183" s="56" t="s">
        <v>214</v>
      </c>
      <c r="CN26183" s="56" t="s">
        <v>214</v>
      </c>
    </row>
    <row r="26184" spans="75:92">
      <c r="BW26184" s="66"/>
      <c r="BX26184" s="66"/>
      <c r="BY26184" s="66"/>
      <c r="CL26184" s="56" t="s">
        <v>24465</v>
      </c>
      <c r="CM26184" s="56" t="s">
        <v>214</v>
      </c>
      <c r="CN26184" s="56" t="s">
        <v>214</v>
      </c>
    </row>
    <row r="26185" spans="75:92">
      <c r="BW26185" s="66"/>
      <c r="BX26185" s="66"/>
      <c r="BY26185" s="66"/>
      <c r="CL26185" s="56" t="s">
        <v>24466</v>
      </c>
      <c r="CM26185" s="56" t="s">
        <v>214</v>
      </c>
      <c r="CN26185" s="56" t="s">
        <v>214</v>
      </c>
    </row>
    <row r="26186" spans="75:92">
      <c r="BW26186" s="66"/>
      <c r="BX26186" s="66"/>
      <c r="BY26186" s="66"/>
      <c r="CL26186" s="56" t="s">
        <v>2413</v>
      </c>
      <c r="CM26186" s="56" t="s">
        <v>213</v>
      </c>
      <c r="CN26186" s="56" t="s">
        <v>213</v>
      </c>
    </row>
    <row r="26187" spans="75:92">
      <c r="BW26187" s="66"/>
      <c r="BX26187" s="66"/>
      <c r="BY26187" s="66"/>
      <c r="CL26187" s="35" t="s">
        <v>29964</v>
      </c>
      <c r="CM26187" s="35" t="s">
        <v>217</v>
      </c>
      <c r="CN26187" s="35" t="s">
        <v>217</v>
      </c>
    </row>
    <row r="26188" spans="75:92">
      <c r="BW26188" s="66"/>
      <c r="BX26188" s="66"/>
      <c r="BY26188" s="66"/>
      <c r="CL26188" s="35" t="s">
        <v>29965</v>
      </c>
      <c r="CM26188" s="35" t="s">
        <v>217</v>
      </c>
      <c r="CN26188" s="35" t="s">
        <v>217</v>
      </c>
    </row>
    <row r="26189" spans="75:92">
      <c r="BW26189" s="66"/>
      <c r="BX26189" s="66"/>
      <c r="BY26189" s="66"/>
      <c r="CL26189" s="35" t="s">
        <v>29966</v>
      </c>
      <c r="CM26189" s="35" t="s">
        <v>217</v>
      </c>
      <c r="CN26189" s="35" t="s">
        <v>217</v>
      </c>
    </row>
    <row r="26190" spans="75:92">
      <c r="BW26190" s="66"/>
      <c r="BX26190" s="66"/>
      <c r="BY26190" s="66"/>
      <c r="CL26190" s="35" t="s">
        <v>29967</v>
      </c>
      <c r="CM26190" s="35" t="s">
        <v>217</v>
      </c>
      <c r="CN26190" s="35" t="s">
        <v>217</v>
      </c>
    </row>
    <row r="26191" spans="75:92">
      <c r="BW26191" s="66"/>
      <c r="BX26191" s="66"/>
      <c r="BY26191" s="66"/>
      <c r="CL26191" s="56" t="s">
        <v>26344</v>
      </c>
      <c r="CM26191" s="56" t="s">
        <v>216</v>
      </c>
      <c r="CN26191" s="56" t="s">
        <v>216</v>
      </c>
    </row>
    <row r="26192" spans="75:92">
      <c r="BW26192" s="66"/>
      <c r="BX26192" s="66"/>
      <c r="BY26192" s="66"/>
      <c r="CL26192" s="56" t="s">
        <v>26345</v>
      </c>
      <c r="CM26192" s="56" t="s">
        <v>216</v>
      </c>
      <c r="CN26192" s="56" t="s">
        <v>216</v>
      </c>
    </row>
    <row r="26193" spans="75:92">
      <c r="BW26193" s="66"/>
      <c r="BX26193" s="66"/>
      <c r="BY26193" s="66"/>
      <c r="CL26193" s="56" t="s">
        <v>26346</v>
      </c>
      <c r="CM26193" s="56" t="s">
        <v>216</v>
      </c>
      <c r="CN26193" s="56" t="s">
        <v>216</v>
      </c>
    </row>
    <row r="26194" spans="75:92">
      <c r="BW26194" s="66"/>
      <c r="BX26194" s="66"/>
      <c r="BY26194" s="66"/>
      <c r="CL26194" s="56" t="s">
        <v>24467</v>
      </c>
      <c r="CM26194" s="56" t="s">
        <v>216</v>
      </c>
      <c r="CN26194" s="56" t="s">
        <v>216</v>
      </c>
    </row>
    <row r="26195" spans="75:92">
      <c r="BW26195" s="66"/>
      <c r="BX26195" s="66"/>
      <c r="BY26195" s="66"/>
      <c r="CL26195" s="56" t="s">
        <v>24468</v>
      </c>
      <c r="CM26195" s="56" t="s">
        <v>216</v>
      </c>
      <c r="CN26195" s="56" t="s">
        <v>216</v>
      </c>
    </row>
    <row r="26196" spans="75:92">
      <c r="BW26196" s="66"/>
      <c r="BX26196" s="66"/>
      <c r="BY26196" s="66"/>
      <c r="CL26196" s="56" t="s">
        <v>14745</v>
      </c>
      <c r="CM26196" s="56" t="s">
        <v>216</v>
      </c>
      <c r="CN26196" s="56" t="s">
        <v>216</v>
      </c>
    </row>
    <row r="26197" spans="75:92">
      <c r="BW26197" s="66"/>
      <c r="BX26197" s="66"/>
      <c r="BY26197" s="66"/>
      <c r="CL26197" s="56" t="s">
        <v>14746</v>
      </c>
      <c r="CM26197" s="56" t="s">
        <v>216</v>
      </c>
      <c r="CN26197" s="56" t="s">
        <v>216</v>
      </c>
    </row>
    <row r="26198" spans="75:92">
      <c r="BW26198" s="66"/>
      <c r="BX26198" s="66"/>
      <c r="BY26198" s="66"/>
      <c r="CL26198" s="56" t="s">
        <v>14747</v>
      </c>
      <c r="CM26198" s="56" t="s">
        <v>216</v>
      </c>
      <c r="CN26198" s="56" t="s">
        <v>216</v>
      </c>
    </row>
    <row r="26199" spans="75:92">
      <c r="BW26199" s="66"/>
      <c r="BX26199" s="66"/>
      <c r="BY26199" s="66"/>
      <c r="CL26199" s="56" t="s">
        <v>24469</v>
      </c>
      <c r="CM26199" s="56" t="s">
        <v>216</v>
      </c>
      <c r="CN26199" s="56" t="s">
        <v>216</v>
      </c>
    </row>
    <row r="26200" spans="75:92">
      <c r="BW26200" s="66"/>
      <c r="BX26200" s="66"/>
      <c r="BY26200" s="66"/>
      <c r="CL26200" s="56" t="s">
        <v>24470</v>
      </c>
      <c r="CM26200" s="56" t="s">
        <v>216</v>
      </c>
      <c r="CN26200" s="56" t="s">
        <v>216</v>
      </c>
    </row>
    <row r="26201" spans="75:92">
      <c r="BW26201" s="66"/>
      <c r="BX26201" s="66"/>
      <c r="BY26201" s="66"/>
      <c r="CL26201" s="56" t="s">
        <v>24471</v>
      </c>
      <c r="CM26201" s="56" t="s">
        <v>216</v>
      </c>
      <c r="CN26201" s="56" t="s">
        <v>216</v>
      </c>
    </row>
    <row r="26202" spans="75:92">
      <c r="BW26202" s="66"/>
      <c r="BX26202" s="66"/>
      <c r="BY26202" s="66"/>
      <c r="CL26202" s="56" t="s">
        <v>14752</v>
      </c>
      <c r="CM26202" s="56" t="s">
        <v>214</v>
      </c>
      <c r="CN26202" s="56" t="s">
        <v>214</v>
      </c>
    </row>
    <row r="26203" spans="75:92">
      <c r="BW26203" s="66"/>
      <c r="BX26203" s="66"/>
      <c r="BY26203" s="66"/>
      <c r="CL26203" s="56" t="s">
        <v>14753</v>
      </c>
      <c r="CM26203" s="56" t="s">
        <v>214</v>
      </c>
      <c r="CN26203" s="56" t="s">
        <v>214</v>
      </c>
    </row>
    <row r="26204" spans="75:92">
      <c r="BW26204" s="66"/>
      <c r="BX26204" s="66"/>
      <c r="BY26204" s="66"/>
      <c r="CL26204" s="56" t="s">
        <v>26347</v>
      </c>
      <c r="CM26204" s="56" t="s">
        <v>213</v>
      </c>
      <c r="CN26204" s="56" t="s">
        <v>213</v>
      </c>
    </row>
    <row r="26205" spans="75:92">
      <c r="BW26205" s="66"/>
      <c r="BX26205" s="66"/>
      <c r="BY26205" s="66"/>
      <c r="CL26205" s="56" t="s">
        <v>26348</v>
      </c>
      <c r="CM26205" s="56" t="s">
        <v>213</v>
      </c>
      <c r="CN26205" s="56" t="s">
        <v>213</v>
      </c>
    </row>
    <row r="26206" spans="75:92">
      <c r="BW26206" s="66"/>
      <c r="BX26206" s="66"/>
      <c r="BY26206" s="66"/>
      <c r="CL26206" s="56" t="s">
        <v>14748</v>
      </c>
      <c r="CM26206" s="56" t="s">
        <v>216</v>
      </c>
      <c r="CN26206" s="56" t="s">
        <v>216</v>
      </c>
    </row>
    <row r="26207" spans="75:92">
      <c r="BW26207" s="66"/>
      <c r="BX26207" s="66"/>
      <c r="BY26207" s="66"/>
      <c r="CL26207" s="56" t="s">
        <v>24472</v>
      </c>
      <c r="CM26207" s="56" t="s">
        <v>216</v>
      </c>
      <c r="CN26207" s="56" t="s">
        <v>216</v>
      </c>
    </row>
    <row r="26208" spans="75:92">
      <c r="BW26208" s="66"/>
      <c r="BX26208" s="66"/>
      <c r="BY26208" s="66"/>
      <c r="CL26208" s="56" t="s">
        <v>14758</v>
      </c>
      <c r="CM26208" s="56" t="s">
        <v>214</v>
      </c>
      <c r="CN26208" s="56" t="s">
        <v>214</v>
      </c>
    </row>
    <row r="26209" spans="75:92">
      <c r="BW26209" s="66"/>
      <c r="BX26209" s="66"/>
      <c r="BY26209" s="66"/>
      <c r="CL26209" s="56" t="s">
        <v>24473</v>
      </c>
      <c r="CM26209" s="56" t="s">
        <v>216</v>
      </c>
      <c r="CN26209" s="56" t="s">
        <v>216</v>
      </c>
    </row>
    <row r="26210" spans="75:92">
      <c r="BW26210" s="66"/>
      <c r="BX26210" s="66"/>
      <c r="BY26210" s="66"/>
      <c r="CL26210" s="35" t="s">
        <v>14761</v>
      </c>
      <c r="CM26210" s="35" t="s">
        <v>217</v>
      </c>
      <c r="CN26210" s="35" t="s">
        <v>217</v>
      </c>
    </row>
    <row r="26211" spans="75:92">
      <c r="BW26211" s="66"/>
      <c r="BX26211" s="66"/>
      <c r="BY26211" s="66"/>
      <c r="CL26211" s="56" t="s">
        <v>24474</v>
      </c>
      <c r="CM26211" s="56" t="s">
        <v>216</v>
      </c>
      <c r="CN26211" s="56" t="s">
        <v>216</v>
      </c>
    </row>
    <row r="26212" spans="75:92">
      <c r="BW26212" s="66"/>
      <c r="BX26212" s="66"/>
      <c r="BY26212" s="66"/>
      <c r="CL26212" s="56" t="s">
        <v>2421</v>
      </c>
      <c r="CM26212" s="56" t="s">
        <v>216</v>
      </c>
      <c r="CN26212" s="56" t="s">
        <v>216</v>
      </c>
    </row>
    <row r="26213" spans="75:92">
      <c r="BW26213" s="66"/>
      <c r="BX26213" s="66"/>
      <c r="BY26213" s="66"/>
      <c r="CL26213" s="56" t="s">
        <v>26349</v>
      </c>
      <c r="CM26213" s="56" t="s">
        <v>216</v>
      </c>
      <c r="CN26213" s="56" t="s">
        <v>216</v>
      </c>
    </row>
    <row r="26214" spans="75:92">
      <c r="BW26214" s="66"/>
      <c r="BX26214" s="66"/>
      <c r="BY26214" s="66"/>
      <c r="CL26214" s="56" t="s">
        <v>26350</v>
      </c>
      <c r="CM26214" s="56" t="s">
        <v>216</v>
      </c>
      <c r="CN26214" s="56" t="s">
        <v>216</v>
      </c>
    </row>
    <row r="26215" spans="75:92">
      <c r="BW26215" s="66"/>
      <c r="BX26215" s="66"/>
      <c r="BY26215" s="66"/>
      <c r="CL26215" s="56" t="s">
        <v>26351</v>
      </c>
      <c r="CM26215" s="56" t="s">
        <v>216</v>
      </c>
      <c r="CN26215" s="56" t="s">
        <v>216</v>
      </c>
    </row>
    <row r="26216" spans="75:92">
      <c r="BW26216" s="66"/>
      <c r="BX26216" s="66"/>
      <c r="BY26216" s="66"/>
      <c r="CL26216" s="56" t="s">
        <v>26352</v>
      </c>
      <c r="CM26216" s="56" t="s">
        <v>216</v>
      </c>
      <c r="CN26216" s="56" t="s">
        <v>216</v>
      </c>
    </row>
    <row r="26217" spans="75:92">
      <c r="BW26217" s="66"/>
      <c r="BX26217" s="66"/>
      <c r="BY26217" s="66"/>
      <c r="CL26217" s="56" t="s">
        <v>26353</v>
      </c>
      <c r="CM26217" s="56" t="s">
        <v>216</v>
      </c>
      <c r="CN26217" s="56" t="s">
        <v>216</v>
      </c>
    </row>
    <row r="26218" spans="75:92">
      <c r="BW26218" s="66"/>
      <c r="BX26218" s="66"/>
      <c r="BY26218" s="66"/>
      <c r="CL26218" s="56" t="s">
        <v>14754</v>
      </c>
      <c r="CM26218" s="56" t="s">
        <v>214</v>
      </c>
      <c r="CN26218" s="56" t="s">
        <v>214</v>
      </c>
    </row>
    <row r="26219" spans="75:92">
      <c r="BW26219" s="66"/>
      <c r="BX26219" s="66"/>
      <c r="BY26219" s="66"/>
      <c r="CL26219" s="56" t="s">
        <v>24475</v>
      </c>
      <c r="CM26219" s="56" t="s">
        <v>216</v>
      </c>
      <c r="CN26219" s="56" t="s">
        <v>216</v>
      </c>
    </row>
    <row r="26220" spans="75:92">
      <c r="BW26220" s="66"/>
      <c r="BX26220" s="66"/>
      <c r="BY26220" s="66"/>
      <c r="CL26220" s="56" t="s">
        <v>14755</v>
      </c>
      <c r="CM26220" s="56" t="s">
        <v>214</v>
      </c>
      <c r="CN26220" s="56" t="s">
        <v>214</v>
      </c>
    </row>
    <row r="26221" spans="75:92">
      <c r="BW26221" s="66"/>
      <c r="BX26221" s="66"/>
      <c r="BY26221" s="66"/>
      <c r="CL26221" s="56" t="s">
        <v>24476</v>
      </c>
      <c r="CM26221" s="56" t="s">
        <v>216</v>
      </c>
      <c r="CN26221" s="56" t="s">
        <v>216</v>
      </c>
    </row>
    <row r="26222" spans="75:92">
      <c r="BW26222" s="66"/>
      <c r="BX26222" s="66"/>
      <c r="BY26222" s="66"/>
      <c r="CL26222" s="56" t="s">
        <v>24477</v>
      </c>
      <c r="CM26222" s="56" t="s">
        <v>216</v>
      </c>
      <c r="CN26222" s="56" t="s">
        <v>216</v>
      </c>
    </row>
    <row r="26223" spans="75:92">
      <c r="BW26223" s="66"/>
      <c r="BX26223" s="66"/>
      <c r="BY26223" s="66"/>
      <c r="CL26223" s="56" t="s">
        <v>14756</v>
      </c>
      <c r="CM26223" s="56" t="s">
        <v>214</v>
      </c>
      <c r="CN26223" s="56" t="s">
        <v>214</v>
      </c>
    </row>
    <row r="26224" spans="75:92">
      <c r="BW26224" s="66"/>
      <c r="BX26224" s="66"/>
      <c r="BY26224" s="66"/>
      <c r="CL26224" s="56" t="s">
        <v>24478</v>
      </c>
      <c r="CM26224" s="56" t="s">
        <v>216</v>
      </c>
      <c r="CN26224" s="56" t="s">
        <v>216</v>
      </c>
    </row>
    <row r="26225" spans="75:92">
      <c r="BW26225" s="66"/>
      <c r="BX26225" s="66"/>
      <c r="BY26225" s="66"/>
      <c r="CL26225" s="56" t="s">
        <v>14759</v>
      </c>
      <c r="CM26225" s="56" t="s">
        <v>214</v>
      </c>
      <c r="CN26225" s="56" t="s">
        <v>214</v>
      </c>
    </row>
    <row r="26226" spans="75:92">
      <c r="BW26226" s="66"/>
      <c r="BX26226" s="66"/>
      <c r="BY26226" s="66"/>
      <c r="CL26226" s="56" t="s">
        <v>24479</v>
      </c>
      <c r="CM26226" s="56" t="s">
        <v>213</v>
      </c>
      <c r="CN26226" s="56" t="s">
        <v>213</v>
      </c>
    </row>
    <row r="26227" spans="75:92">
      <c r="BW26227" s="66"/>
      <c r="BX26227" s="66"/>
      <c r="BY26227" s="66"/>
      <c r="CL26227" s="56" t="s">
        <v>14749</v>
      </c>
      <c r="CM26227" s="56" t="s">
        <v>214</v>
      </c>
      <c r="CN26227" s="56" t="s">
        <v>214</v>
      </c>
    </row>
    <row r="26228" spans="75:92">
      <c r="BW26228" s="66"/>
      <c r="BX26228" s="66"/>
      <c r="BY26228" s="66"/>
      <c r="CL26228" s="56" t="s">
        <v>14750</v>
      </c>
      <c r="CM26228" s="56" t="s">
        <v>214</v>
      </c>
      <c r="CN26228" s="56" t="s">
        <v>214</v>
      </c>
    </row>
    <row r="26229" spans="75:92">
      <c r="BW26229" s="66"/>
      <c r="BX26229" s="66"/>
      <c r="BY26229" s="66"/>
      <c r="CL26229" s="56" t="s">
        <v>14769</v>
      </c>
      <c r="CM26229" s="56" t="s">
        <v>213</v>
      </c>
      <c r="CN26229" s="56" t="s">
        <v>213</v>
      </c>
    </row>
    <row r="26230" spans="75:92">
      <c r="BW26230" s="66"/>
      <c r="BX26230" s="66"/>
      <c r="BY26230" s="66"/>
      <c r="CL26230" s="56" t="s">
        <v>14770</v>
      </c>
      <c r="CM26230" s="56" t="s">
        <v>213</v>
      </c>
      <c r="CN26230" s="56" t="s">
        <v>213</v>
      </c>
    </row>
    <row r="26231" spans="75:92">
      <c r="BW26231" s="66"/>
      <c r="BX26231" s="66"/>
      <c r="BY26231" s="66"/>
      <c r="CL26231" s="35" t="s">
        <v>14766</v>
      </c>
      <c r="CM26231" s="35" t="s">
        <v>217</v>
      </c>
      <c r="CN26231" s="35" t="s">
        <v>217</v>
      </c>
    </row>
    <row r="26232" spans="75:92">
      <c r="BW26232" s="66"/>
      <c r="BX26232" s="66"/>
      <c r="BY26232" s="66"/>
      <c r="CL26232" s="56" t="s">
        <v>24480</v>
      </c>
      <c r="CM26232" s="56" t="s">
        <v>216</v>
      </c>
      <c r="CN26232" s="56" t="s">
        <v>216</v>
      </c>
    </row>
    <row r="26233" spans="75:92">
      <c r="BW26233" s="66"/>
      <c r="BX26233" s="66"/>
      <c r="BY26233" s="66"/>
      <c r="CL26233" s="56" t="s">
        <v>24481</v>
      </c>
      <c r="CM26233" s="56" t="s">
        <v>216</v>
      </c>
      <c r="CN26233" s="56" t="s">
        <v>216</v>
      </c>
    </row>
    <row r="26234" spans="75:92">
      <c r="BW26234" s="66"/>
      <c r="BX26234" s="66"/>
      <c r="BY26234" s="66"/>
      <c r="CL26234" s="35" t="s">
        <v>14764</v>
      </c>
      <c r="CM26234" s="35" t="s">
        <v>217</v>
      </c>
      <c r="CN26234" s="35" t="s">
        <v>217</v>
      </c>
    </row>
    <row r="26235" spans="75:92">
      <c r="BW26235" s="66"/>
      <c r="BX26235" s="66"/>
      <c r="BY26235" s="66"/>
      <c r="CL26235" s="35" t="s">
        <v>14767</v>
      </c>
      <c r="CM26235" s="35" t="s">
        <v>217</v>
      </c>
      <c r="CN26235" s="35" t="s">
        <v>217</v>
      </c>
    </row>
    <row r="26236" spans="75:92">
      <c r="BW26236" s="66"/>
      <c r="BX26236" s="66"/>
      <c r="BY26236" s="66"/>
      <c r="CL26236" s="35" t="s">
        <v>14765</v>
      </c>
      <c r="CM26236" s="35" t="s">
        <v>217</v>
      </c>
      <c r="CN26236" s="35" t="s">
        <v>217</v>
      </c>
    </row>
    <row r="26237" spans="75:92">
      <c r="BW26237" s="66"/>
      <c r="BX26237" s="66"/>
      <c r="BY26237" s="66"/>
      <c r="CL26237" s="56" t="s">
        <v>14771</v>
      </c>
      <c r="CM26237" s="56" t="s">
        <v>213</v>
      </c>
      <c r="CN26237" s="56" t="s">
        <v>213</v>
      </c>
    </row>
    <row r="26238" spans="75:92">
      <c r="BW26238" s="66"/>
      <c r="BX26238" s="66"/>
      <c r="BY26238" s="66"/>
      <c r="CL26238" s="35" t="s">
        <v>14768</v>
      </c>
      <c r="CM26238" s="35" t="s">
        <v>217</v>
      </c>
      <c r="CN26238" s="35" t="s">
        <v>217</v>
      </c>
    </row>
    <row r="26239" spans="75:92">
      <c r="BW26239" s="66"/>
      <c r="BX26239" s="66"/>
      <c r="BY26239" s="66"/>
      <c r="CL26239" s="56" t="s">
        <v>17147</v>
      </c>
      <c r="CM26239" s="56" t="s">
        <v>214</v>
      </c>
      <c r="CN26239" s="56" t="s">
        <v>214</v>
      </c>
    </row>
    <row r="26240" spans="75:92">
      <c r="BW26240" s="66"/>
      <c r="BX26240" s="66"/>
      <c r="BY26240" s="66"/>
      <c r="CL26240" s="56" t="s">
        <v>26354</v>
      </c>
      <c r="CM26240" s="56" t="s">
        <v>217</v>
      </c>
      <c r="CN26240" s="56" t="s">
        <v>217</v>
      </c>
    </row>
    <row r="26241" spans="75:92">
      <c r="BW26241" s="66"/>
      <c r="BX26241" s="66"/>
      <c r="BY26241" s="66"/>
      <c r="CL26241" s="56" t="s">
        <v>11271</v>
      </c>
      <c r="CM26241" s="56" t="s">
        <v>216</v>
      </c>
      <c r="CN26241" s="56" t="s">
        <v>216</v>
      </c>
    </row>
    <row r="26242" spans="75:92">
      <c r="BW26242" s="66"/>
      <c r="BX26242" s="66"/>
      <c r="BY26242" s="66"/>
      <c r="CL26242" s="35" t="s">
        <v>14774</v>
      </c>
      <c r="CM26242" s="35" t="s">
        <v>217</v>
      </c>
      <c r="CN26242" s="35" t="s">
        <v>217</v>
      </c>
    </row>
    <row r="26243" spans="75:92">
      <c r="BW26243" s="66"/>
      <c r="BX26243" s="66"/>
      <c r="BY26243" s="66"/>
      <c r="CL26243" s="35" t="s">
        <v>14772</v>
      </c>
      <c r="CM26243" s="35" t="s">
        <v>217</v>
      </c>
      <c r="CN26243" s="35" t="s">
        <v>217</v>
      </c>
    </row>
    <row r="26244" spans="75:92">
      <c r="BW26244" s="66"/>
      <c r="BX26244" s="66"/>
      <c r="BY26244" s="66"/>
      <c r="CL26244" s="56" t="s">
        <v>14773</v>
      </c>
      <c r="CM26244" s="56" t="s">
        <v>216</v>
      </c>
      <c r="CN26244" s="56" t="s">
        <v>216</v>
      </c>
    </row>
    <row r="26245" spans="75:92">
      <c r="BW26245" s="66"/>
      <c r="BX26245" s="66"/>
      <c r="BY26245" s="66"/>
      <c r="CL26245" s="35" t="s">
        <v>29968</v>
      </c>
      <c r="CM26245" s="35" t="s">
        <v>217</v>
      </c>
      <c r="CN26245" s="35" t="s">
        <v>217</v>
      </c>
    </row>
    <row r="26246" spans="75:92">
      <c r="BW26246" s="66"/>
      <c r="BX26246" s="66"/>
      <c r="BY26246" s="66"/>
      <c r="CL26246" s="35" t="s">
        <v>29969</v>
      </c>
      <c r="CM26246" s="35" t="s">
        <v>217</v>
      </c>
      <c r="CN26246" s="35" t="s">
        <v>217</v>
      </c>
    </row>
    <row r="26247" spans="75:92">
      <c r="BW26247" s="66"/>
      <c r="BX26247" s="66"/>
      <c r="BY26247" s="66"/>
      <c r="CL26247" s="35" t="s">
        <v>29970</v>
      </c>
      <c r="CM26247" s="35" t="s">
        <v>217</v>
      </c>
      <c r="CN26247" s="35" t="s">
        <v>217</v>
      </c>
    </row>
    <row r="26248" spans="75:92">
      <c r="BW26248" s="66"/>
      <c r="BX26248" s="66"/>
      <c r="BY26248" s="66"/>
      <c r="CL26248" s="35" t="s">
        <v>29971</v>
      </c>
      <c r="CM26248" s="35" t="s">
        <v>217</v>
      </c>
      <c r="CN26248" s="35" t="s">
        <v>217</v>
      </c>
    </row>
    <row r="26249" spans="75:92">
      <c r="BW26249" s="66"/>
      <c r="BX26249" s="66"/>
      <c r="BY26249" s="66"/>
      <c r="CL26249" s="56" t="s">
        <v>26355</v>
      </c>
      <c r="CM26249" s="56" t="s">
        <v>217</v>
      </c>
      <c r="CN26249" s="56" t="s">
        <v>217</v>
      </c>
    </row>
    <row r="26250" spans="75:92">
      <c r="BW26250" s="66"/>
      <c r="BX26250" s="66"/>
      <c r="BY26250" s="66"/>
      <c r="CL26250" s="56" t="s">
        <v>26356</v>
      </c>
      <c r="CM26250" s="56" t="s">
        <v>217</v>
      </c>
      <c r="CN26250" s="56" t="s">
        <v>217</v>
      </c>
    </row>
    <row r="26251" spans="75:92">
      <c r="BW26251" s="66"/>
      <c r="BX26251" s="66"/>
      <c r="BY26251" s="66"/>
      <c r="CL26251" s="56" t="s">
        <v>10565</v>
      </c>
      <c r="CM26251" s="56" t="s">
        <v>216</v>
      </c>
      <c r="CN26251" s="56" t="s">
        <v>216</v>
      </c>
    </row>
    <row r="26252" spans="75:92">
      <c r="BW26252" s="66"/>
      <c r="BX26252" s="66"/>
      <c r="BY26252" s="66"/>
      <c r="CL26252" s="56" t="s">
        <v>10566</v>
      </c>
      <c r="CM26252" s="56" t="s">
        <v>216</v>
      </c>
      <c r="CN26252" s="56" t="s">
        <v>216</v>
      </c>
    </row>
    <row r="26253" spans="75:92">
      <c r="BW26253" s="66"/>
      <c r="BX26253" s="66"/>
      <c r="BY26253" s="66"/>
      <c r="CL26253" s="56" t="s">
        <v>10490</v>
      </c>
      <c r="CM26253" s="56" t="s">
        <v>217</v>
      </c>
      <c r="CN26253" s="56" t="s">
        <v>217</v>
      </c>
    </row>
    <row r="26254" spans="75:92">
      <c r="BW26254" s="66"/>
      <c r="BX26254" s="66"/>
      <c r="BY26254" s="66"/>
      <c r="CL26254" s="56" t="s">
        <v>24482</v>
      </c>
      <c r="CM26254" s="56" t="s">
        <v>216</v>
      </c>
      <c r="CN26254" s="56" t="s">
        <v>216</v>
      </c>
    </row>
    <row r="26255" spans="75:92">
      <c r="BW26255" s="66"/>
      <c r="BX26255" s="66"/>
      <c r="BY26255" s="66"/>
      <c r="CL26255" s="56" t="s">
        <v>13039</v>
      </c>
      <c r="CM26255" s="56" t="s">
        <v>213</v>
      </c>
      <c r="CN26255" s="56" t="s">
        <v>213</v>
      </c>
    </row>
    <row r="26256" spans="75:92">
      <c r="BW26256" s="66"/>
      <c r="BX26256" s="66"/>
      <c r="BY26256" s="66"/>
      <c r="CL26256" s="35" t="s">
        <v>7821</v>
      </c>
      <c r="CM26256" s="35" t="s">
        <v>217</v>
      </c>
      <c r="CN26256" s="35" t="s">
        <v>217</v>
      </c>
    </row>
    <row r="26257" spans="75:92">
      <c r="BW26257" s="66"/>
      <c r="BX26257" s="66"/>
      <c r="BY26257" s="66"/>
      <c r="CL26257" s="56" t="s">
        <v>29972</v>
      </c>
      <c r="CM26257" s="56" t="s">
        <v>216</v>
      </c>
      <c r="CN26257" s="56" t="s">
        <v>216</v>
      </c>
    </row>
    <row r="26258" spans="75:92">
      <c r="BW26258" s="66"/>
      <c r="BX26258" s="66"/>
      <c r="BY26258" s="66"/>
      <c r="CL26258" s="56" t="s">
        <v>14781</v>
      </c>
      <c r="CM26258" s="56" t="s">
        <v>214</v>
      </c>
      <c r="CN26258" s="56" t="s">
        <v>214</v>
      </c>
    </row>
    <row r="26259" spans="75:92">
      <c r="BW26259" s="66"/>
      <c r="BX26259" s="66"/>
      <c r="BY26259" s="66"/>
      <c r="CL26259" s="56" t="s">
        <v>26357</v>
      </c>
      <c r="CM26259" s="56" t="s">
        <v>214</v>
      </c>
      <c r="CN26259" s="56" t="s">
        <v>214</v>
      </c>
    </row>
    <row r="26260" spans="75:92">
      <c r="BW26260" s="66"/>
      <c r="BX26260" s="66"/>
      <c r="BY26260" s="66"/>
      <c r="CL26260" s="56" t="s">
        <v>14785</v>
      </c>
      <c r="CM26260" s="56" t="s">
        <v>214</v>
      </c>
      <c r="CN26260" s="56" t="s">
        <v>214</v>
      </c>
    </row>
    <row r="26261" spans="75:92">
      <c r="BW26261" s="66"/>
      <c r="BX26261" s="66"/>
      <c r="BY26261" s="66"/>
      <c r="CL26261" s="56" t="s">
        <v>14799</v>
      </c>
      <c r="CM26261" s="56" t="s">
        <v>213</v>
      </c>
      <c r="CN26261" s="56" t="s">
        <v>213</v>
      </c>
    </row>
    <row r="26262" spans="75:92">
      <c r="BW26262" s="66"/>
      <c r="BX26262" s="66"/>
      <c r="BY26262" s="66"/>
      <c r="CL26262" s="56" t="s">
        <v>14788</v>
      </c>
      <c r="CM26262" s="56" t="s">
        <v>213</v>
      </c>
      <c r="CN26262" s="56" t="s">
        <v>213</v>
      </c>
    </row>
    <row r="26263" spans="75:92">
      <c r="BW26263" s="66"/>
      <c r="BX26263" s="66"/>
      <c r="BY26263" s="66"/>
      <c r="CL26263" s="56" t="s">
        <v>26358</v>
      </c>
      <c r="CM26263" s="56" t="s">
        <v>214</v>
      </c>
      <c r="CN26263" s="56" t="s">
        <v>214</v>
      </c>
    </row>
    <row r="26264" spans="75:92">
      <c r="BW26264" s="66"/>
      <c r="BX26264" s="66"/>
      <c r="BY26264" s="66"/>
      <c r="CL26264" s="56" t="s">
        <v>14789</v>
      </c>
      <c r="CM26264" s="56" t="s">
        <v>213</v>
      </c>
      <c r="CN26264" s="56" t="s">
        <v>213</v>
      </c>
    </row>
    <row r="26265" spans="75:92">
      <c r="BW26265" s="66"/>
      <c r="BX26265" s="66"/>
      <c r="BY26265" s="66"/>
      <c r="CL26265" s="56" t="s">
        <v>14790</v>
      </c>
      <c r="CM26265" s="56" t="s">
        <v>213</v>
      </c>
      <c r="CN26265" s="56" t="s">
        <v>213</v>
      </c>
    </row>
    <row r="26266" spans="75:92">
      <c r="BW26266" s="66"/>
      <c r="BX26266" s="66"/>
      <c r="BY26266" s="66"/>
      <c r="CL26266" s="56" t="s">
        <v>14791</v>
      </c>
      <c r="CM26266" s="56" t="s">
        <v>213</v>
      </c>
      <c r="CN26266" s="56" t="s">
        <v>213</v>
      </c>
    </row>
    <row r="26267" spans="75:92">
      <c r="BW26267" s="66"/>
      <c r="BX26267" s="66"/>
      <c r="BY26267" s="66"/>
      <c r="CL26267" s="56" t="s">
        <v>14792</v>
      </c>
      <c r="CM26267" s="56" t="s">
        <v>213</v>
      </c>
      <c r="CN26267" s="56" t="s">
        <v>213</v>
      </c>
    </row>
    <row r="26268" spans="75:92">
      <c r="BW26268" s="66"/>
      <c r="BX26268" s="66"/>
      <c r="BY26268" s="66"/>
      <c r="CL26268" s="56" t="s">
        <v>14800</v>
      </c>
      <c r="CM26268" s="56" t="s">
        <v>213</v>
      </c>
      <c r="CN26268" s="56" t="s">
        <v>213</v>
      </c>
    </row>
    <row r="26269" spans="75:92">
      <c r="BW26269" s="66"/>
      <c r="BX26269" s="66"/>
      <c r="BY26269" s="66"/>
      <c r="CL26269" s="56" t="s">
        <v>14804</v>
      </c>
      <c r="CM26269" s="56" t="s">
        <v>213</v>
      </c>
      <c r="CN26269" s="56" t="s">
        <v>213</v>
      </c>
    </row>
    <row r="26270" spans="75:92">
      <c r="BW26270" s="66"/>
      <c r="BX26270" s="66"/>
      <c r="BY26270" s="66"/>
      <c r="CL26270" s="56" t="s">
        <v>24483</v>
      </c>
      <c r="CM26270" s="56" t="s">
        <v>213</v>
      </c>
      <c r="CN26270" s="56" t="s">
        <v>213</v>
      </c>
    </row>
    <row r="26271" spans="75:92">
      <c r="BW26271" s="66"/>
      <c r="BX26271" s="66"/>
      <c r="BY26271" s="66"/>
      <c r="CL26271" s="56" t="s">
        <v>13019</v>
      </c>
      <c r="CM26271" s="56" t="s">
        <v>213</v>
      </c>
      <c r="CN26271" s="56" t="s">
        <v>213</v>
      </c>
    </row>
    <row r="26272" spans="75:92">
      <c r="BW26272" s="66"/>
      <c r="BX26272" s="66"/>
      <c r="BY26272" s="66"/>
      <c r="CL26272" s="35" t="s">
        <v>14779</v>
      </c>
      <c r="CM26272" s="35" t="s">
        <v>217</v>
      </c>
      <c r="CN26272" s="35" t="s">
        <v>217</v>
      </c>
    </row>
    <row r="26273" spans="75:92">
      <c r="BW26273" s="66"/>
      <c r="BX26273" s="66"/>
      <c r="BY26273" s="66"/>
      <c r="CL26273" s="56" t="s">
        <v>14786</v>
      </c>
      <c r="CM26273" s="56" t="s">
        <v>214</v>
      </c>
      <c r="CN26273" s="56" t="s">
        <v>214</v>
      </c>
    </row>
    <row r="26274" spans="75:92">
      <c r="BW26274" s="66"/>
      <c r="BX26274" s="66"/>
      <c r="BY26274" s="66"/>
      <c r="CL26274" s="56" t="s">
        <v>13023</v>
      </c>
      <c r="CM26274" s="56" t="s">
        <v>213</v>
      </c>
      <c r="CN26274" s="56" t="s">
        <v>213</v>
      </c>
    </row>
    <row r="26275" spans="75:92">
      <c r="BW26275" s="66"/>
      <c r="BX26275" s="66"/>
      <c r="BY26275" s="66"/>
      <c r="CL26275" s="56" t="s">
        <v>13020</v>
      </c>
      <c r="CM26275" s="56" t="s">
        <v>213</v>
      </c>
      <c r="CN26275" s="56" t="s">
        <v>213</v>
      </c>
    </row>
    <row r="26276" spans="75:92">
      <c r="BW26276" s="66"/>
      <c r="BX26276" s="66"/>
      <c r="BY26276" s="66"/>
      <c r="CL26276" s="35" t="s">
        <v>13025</v>
      </c>
      <c r="CM26276" s="35" t="s">
        <v>217</v>
      </c>
      <c r="CN26276" s="35" t="s">
        <v>217</v>
      </c>
    </row>
    <row r="26277" spans="75:92">
      <c r="BW26277" s="66"/>
      <c r="BX26277" s="66"/>
      <c r="BY26277" s="66"/>
      <c r="CL26277" s="56" t="s">
        <v>14782</v>
      </c>
      <c r="CM26277" s="56" t="s">
        <v>214</v>
      </c>
      <c r="CN26277" s="56" t="s">
        <v>214</v>
      </c>
    </row>
    <row r="26278" spans="75:92">
      <c r="BW26278" s="66"/>
      <c r="BX26278" s="66"/>
      <c r="BY26278" s="66"/>
      <c r="CL26278" s="56" t="s">
        <v>26359</v>
      </c>
      <c r="CM26278" s="56" t="s">
        <v>213</v>
      </c>
      <c r="CN26278" s="56" t="s">
        <v>213</v>
      </c>
    </row>
    <row r="26279" spans="75:92">
      <c r="BW26279" s="66"/>
      <c r="BX26279" s="66"/>
      <c r="BY26279" s="66"/>
      <c r="CL26279" s="56" t="s">
        <v>14793</v>
      </c>
      <c r="CM26279" s="56" t="s">
        <v>213</v>
      </c>
      <c r="CN26279" s="56" t="s">
        <v>213</v>
      </c>
    </row>
    <row r="26280" spans="75:92">
      <c r="BW26280" s="66"/>
      <c r="BX26280" s="66"/>
      <c r="BY26280" s="66"/>
      <c r="CL26280" s="56" t="s">
        <v>26360</v>
      </c>
      <c r="CM26280" s="56" t="s">
        <v>213</v>
      </c>
      <c r="CN26280" s="56" t="s">
        <v>213</v>
      </c>
    </row>
    <row r="26281" spans="75:92">
      <c r="BW26281" s="66"/>
      <c r="BX26281" s="66"/>
      <c r="BY26281" s="66"/>
      <c r="CL26281" s="56" t="s">
        <v>26361</v>
      </c>
      <c r="CM26281" s="56" t="s">
        <v>213</v>
      </c>
      <c r="CN26281" s="56" t="s">
        <v>213</v>
      </c>
    </row>
    <row r="26282" spans="75:92">
      <c r="BW26282" s="66"/>
      <c r="BX26282" s="66"/>
      <c r="BY26282" s="66"/>
      <c r="CL26282" s="56" t="s">
        <v>26362</v>
      </c>
      <c r="CM26282" s="56" t="s">
        <v>213</v>
      </c>
      <c r="CN26282" s="56" t="s">
        <v>213</v>
      </c>
    </row>
    <row r="26283" spans="75:92">
      <c r="BW26283" s="66"/>
      <c r="BX26283" s="66"/>
      <c r="BY26283" s="66"/>
      <c r="CL26283" s="56" t="s">
        <v>14794</v>
      </c>
      <c r="CM26283" s="56" t="s">
        <v>213</v>
      </c>
      <c r="CN26283" s="56" t="s">
        <v>213</v>
      </c>
    </row>
    <row r="26284" spans="75:92">
      <c r="BW26284" s="66"/>
      <c r="BX26284" s="66"/>
      <c r="BY26284" s="66"/>
      <c r="CL26284" s="56" t="s">
        <v>24484</v>
      </c>
      <c r="CM26284" s="56" t="s">
        <v>213</v>
      </c>
      <c r="CN26284" s="56" t="s">
        <v>213</v>
      </c>
    </row>
    <row r="26285" spans="75:92">
      <c r="BW26285" s="66"/>
      <c r="BX26285" s="66"/>
      <c r="BY26285" s="66"/>
      <c r="CL26285" s="56" t="s">
        <v>14795</v>
      </c>
      <c r="CM26285" s="56" t="s">
        <v>213</v>
      </c>
      <c r="CN26285" s="56" t="s">
        <v>213</v>
      </c>
    </row>
    <row r="26286" spans="75:92">
      <c r="BW26286" s="66"/>
      <c r="BX26286" s="66"/>
      <c r="BY26286" s="66"/>
      <c r="CL26286" s="56" t="s">
        <v>14801</v>
      </c>
      <c r="CM26286" s="56" t="s">
        <v>213</v>
      </c>
      <c r="CN26286" s="56" t="s">
        <v>213</v>
      </c>
    </row>
    <row r="26287" spans="75:92">
      <c r="BW26287" s="66"/>
      <c r="BX26287" s="66"/>
      <c r="BY26287" s="66"/>
      <c r="CL26287" s="56" t="s">
        <v>14796</v>
      </c>
      <c r="CM26287" s="56" t="s">
        <v>213</v>
      </c>
      <c r="CN26287" s="56" t="s">
        <v>213</v>
      </c>
    </row>
    <row r="26288" spans="75:92">
      <c r="BW26288" s="66"/>
      <c r="BX26288" s="66"/>
      <c r="BY26288" s="66"/>
      <c r="CL26288" s="56" t="s">
        <v>14797</v>
      </c>
      <c r="CM26288" s="56" t="s">
        <v>213</v>
      </c>
      <c r="CN26288" s="56" t="s">
        <v>213</v>
      </c>
    </row>
    <row r="26289" spans="75:92">
      <c r="BW26289" s="66"/>
      <c r="BX26289" s="66"/>
      <c r="BY26289" s="66"/>
      <c r="CL26289" s="56" t="s">
        <v>14802</v>
      </c>
      <c r="CM26289" s="56" t="s">
        <v>213</v>
      </c>
      <c r="CN26289" s="56" t="s">
        <v>213</v>
      </c>
    </row>
    <row r="26290" spans="75:92">
      <c r="BW26290" s="66"/>
      <c r="BX26290" s="66"/>
      <c r="BY26290" s="66"/>
      <c r="CL26290" s="56" t="s">
        <v>24485</v>
      </c>
      <c r="CM26290" s="56" t="s">
        <v>213</v>
      </c>
      <c r="CN26290" s="56" t="s">
        <v>213</v>
      </c>
    </row>
    <row r="26291" spans="75:92">
      <c r="BW26291" s="66"/>
      <c r="BX26291" s="66"/>
      <c r="BY26291" s="66"/>
      <c r="CL26291" s="56" t="s">
        <v>14805</v>
      </c>
      <c r="CM26291" s="56" t="s">
        <v>213</v>
      </c>
      <c r="CN26291" s="56" t="s">
        <v>213</v>
      </c>
    </row>
    <row r="26292" spans="75:92">
      <c r="BW26292" s="66"/>
      <c r="BX26292" s="66"/>
      <c r="BY26292" s="66"/>
      <c r="CL26292" s="56" t="s">
        <v>14806</v>
      </c>
      <c r="CM26292" s="56" t="s">
        <v>213</v>
      </c>
      <c r="CN26292" s="56" t="s">
        <v>213</v>
      </c>
    </row>
    <row r="26293" spans="75:92">
      <c r="BW26293" s="66"/>
      <c r="BX26293" s="66"/>
      <c r="BY26293" s="66"/>
      <c r="CL26293" s="35" t="s">
        <v>2429</v>
      </c>
      <c r="CM26293" s="35" t="s">
        <v>217</v>
      </c>
      <c r="CN26293" s="35" t="s">
        <v>217</v>
      </c>
    </row>
    <row r="26294" spans="75:92">
      <c r="BW26294" s="66"/>
      <c r="BX26294" s="66"/>
      <c r="BY26294" s="66"/>
      <c r="CL26294" s="56" t="s">
        <v>2433</v>
      </c>
      <c r="CM26294" s="56" t="s">
        <v>214</v>
      </c>
      <c r="CN26294" s="56" t="s">
        <v>214</v>
      </c>
    </row>
    <row r="26295" spans="75:92">
      <c r="BW26295" s="66"/>
      <c r="BX26295" s="66"/>
      <c r="BY26295" s="66"/>
      <c r="CL26295" s="56" t="s">
        <v>2434</v>
      </c>
      <c r="CM26295" s="56" t="s">
        <v>214</v>
      </c>
      <c r="CN26295" s="56" t="s">
        <v>214</v>
      </c>
    </row>
    <row r="26296" spans="75:92">
      <c r="BW26296" s="66"/>
      <c r="BX26296" s="66"/>
      <c r="BY26296" s="66"/>
      <c r="CL26296" s="35" t="s">
        <v>24486</v>
      </c>
      <c r="CM26296" s="35" t="s">
        <v>217</v>
      </c>
      <c r="CN26296" s="35" t="s">
        <v>217</v>
      </c>
    </row>
    <row r="26297" spans="75:92">
      <c r="BW26297" s="66"/>
      <c r="BX26297" s="66"/>
      <c r="BY26297" s="66"/>
      <c r="CL26297" s="56" t="s">
        <v>26363</v>
      </c>
      <c r="CM26297" s="56" t="s">
        <v>216</v>
      </c>
      <c r="CN26297" s="56" t="s">
        <v>216</v>
      </c>
    </row>
    <row r="26298" spans="75:92">
      <c r="BW26298" s="66"/>
      <c r="BX26298" s="66"/>
      <c r="BY26298" s="66"/>
      <c r="CL26298" s="56" t="s">
        <v>26364</v>
      </c>
      <c r="CM26298" s="56" t="s">
        <v>216</v>
      </c>
      <c r="CN26298" s="56" t="s">
        <v>216</v>
      </c>
    </row>
    <row r="26299" spans="75:92">
      <c r="BW26299" s="66"/>
      <c r="BX26299" s="66"/>
      <c r="BY26299" s="66"/>
      <c r="CL26299" s="56" t="s">
        <v>14813</v>
      </c>
      <c r="CM26299" s="56" t="s">
        <v>216</v>
      </c>
      <c r="CN26299" s="56" t="s">
        <v>216</v>
      </c>
    </row>
    <row r="26300" spans="75:92">
      <c r="BW26300" s="66"/>
      <c r="BX26300" s="66"/>
      <c r="BY26300" s="66"/>
      <c r="CL26300" s="56" t="s">
        <v>14814</v>
      </c>
      <c r="CM26300" s="56" t="s">
        <v>216</v>
      </c>
      <c r="CN26300" s="56" t="s">
        <v>216</v>
      </c>
    </row>
    <row r="26301" spans="75:92">
      <c r="BW26301" s="66"/>
      <c r="BX26301" s="66"/>
      <c r="BY26301" s="66"/>
      <c r="CL26301" s="56" t="s">
        <v>14867</v>
      </c>
      <c r="CM26301" s="56" t="s">
        <v>216</v>
      </c>
      <c r="CN26301" s="56" t="s">
        <v>216</v>
      </c>
    </row>
    <row r="26302" spans="75:92">
      <c r="BW26302" s="66"/>
      <c r="BX26302" s="66"/>
      <c r="BY26302" s="66"/>
      <c r="CL26302" s="56" t="s">
        <v>14821</v>
      </c>
      <c r="CM26302" s="56" t="s">
        <v>216</v>
      </c>
      <c r="CN26302" s="56" t="s">
        <v>216</v>
      </c>
    </row>
    <row r="26303" spans="75:92">
      <c r="BW26303" s="66"/>
      <c r="BX26303" s="66"/>
      <c r="BY26303" s="66"/>
      <c r="CL26303" s="56" t="s">
        <v>24487</v>
      </c>
      <c r="CM26303" s="56" t="s">
        <v>216</v>
      </c>
      <c r="CN26303" s="56" t="s">
        <v>216</v>
      </c>
    </row>
    <row r="26304" spans="75:92">
      <c r="BW26304" s="66"/>
      <c r="BX26304" s="66"/>
      <c r="BY26304" s="66"/>
      <c r="CL26304" s="56" t="s">
        <v>24488</v>
      </c>
      <c r="CM26304" s="56" t="s">
        <v>216</v>
      </c>
      <c r="CN26304" s="56" t="s">
        <v>216</v>
      </c>
    </row>
    <row r="26305" spans="75:92">
      <c r="BW26305" s="66"/>
      <c r="BX26305" s="66"/>
      <c r="BY26305" s="66"/>
      <c r="CL26305" s="56" t="s">
        <v>6206</v>
      </c>
      <c r="CM26305" s="56" t="s">
        <v>216</v>
      </c>
      <c r="CN26305" s="56" t="s">
        <v>216</v>
      </c>
    </row>
    <row r="26306" spans="75:92">
      <c r="BW26306" s="66"/>
      <c r="BX26306" s="66"/>
      <c r="BY26306" s="66"/>
      <c r="CL26306" s="56" t="s">
        <v>26365</v>
      </c>
      <c r="CM26306" s="56" t="s">
        <v>216</v>
      </c>
      <c r="CN26306" s="56" t="s">
        <v>216</v>
      </c>
    </row>
    <row r="26307" spans="75:92">
      <c r="BW26307" s="66"/>
      <c r="BX26307" s="66"/>
      <c r="BY26307" s="66"/>
      <c r="CL26307" s="56" t="s">
        <v>14826</v>
      </c>
      <c r="CM26307" s="56" t="s">
        <v>216</v>
      </c>
      <c r="CN26307" s="56" t="s">
        <v>216</v>
      </c>
    </row>
    <row r="26308" spans="75:92">
      <c r="BW26308" s="66"/>
      <c r="BX26308" s="66"/>
      <c r="BY26308" s="66"/>
      <c r="CL26308" s="56" t="s">
        <v>26366</v>
      </c>
      <c r="CM26308" s="56" t="s">
        <v>216</v>
      </c>
      <c r="CN26308" s="56" t="s">
        <v>216</v>
      </c>
    </row>
    <row r="26309" spans="75:92">
      <c r="BW26309" s="66"/>
      <c r="BX26309" s="66"/>
      <c r="BY26309" s="66"/>
      <c r="CL26309" s="56" t="s">
        <v>14827</v>
      </c>
      <c r="CM26309" s="56" t="s">
        <v>216</v>
      </c>
      <c r="CN26309" s="56" t="s">
        <v>216</v>
      </c>
    </row>
    <row r="26310" spans="75:92">
      <c r="BW26310" s="66"/>
      <c r="BX26310" s="66"/>
      <c r="BY26310" s="66"/>
      <c r="CL26310" s="56" t="s">
        <v>26367</v>
      </c>
      <c r="CM26310" s="56" t="s">
        <v>216</v>
      </c>
      <c r="CN26310" s="56" t="s">
        <v>216</v>
      </c>
    </row>
    <row r="26311" spans="75:92">
      <c r="BW26311" s="66"/>
      <c r="BX26311" s="66"/>
      <c r="BY26311" s="66"/>
      <c r="CL26311" s="56" t="s">
        <v>14815</v>
      </c>
      <c r="CM26311" s="56" t="s">
        <v>216</v>
      </c>
      <c r="CN26311" s="56" t="s">
        <v>216</v>
      </c>
    </row>
    <row r="26312" spans="75:92">
      <c r="BW26312" s="66"/>
      <c r="BX26312" s="66"/>
      <c r="BY26312" s="66"/>
      <c r="CL26312" s="56" t="s">
        <v>26368</v>
      </c>
      <c r="CM26312" s="56" t="s">
        <v>216</v>
      </c>
      <c r="CN26312" s="56" t="s">
        <v>216</v>
      </c>
    </row>
    <row r="26313" spans="75:92">
      <c r="BW26313" s="66"/>
      <c r="BX26313" s="66"/>
      <c r="BY26313" s="66"/>
      <c r="CL26313" s="56" t="s">
        <v>26369</v>
      </c>
      <c r="CM26313" s="56" t="s">
        <v>216</v>
      </c>
      <c r="CN26313" s="56" t="s">
        <v>216</v>
      </c>
    </row>
    <row r="26314" spans="75:92">
      <c r="BW26314" s="66"/>
      <c r="BX26314" s="66"/>
      <c r="BY26314" s="66"/>
      <c r="CL26314" s="56" t="s">
        <v>26370</v>
      </c>
      <c r="CM26314" s="56" t="s">
        <v>216</v>
      </c>
      <c r="CN26314" s="56" t="s">
        <v>216</v>
      </c>
    </row>
    <row r="26315" spans="75:92">
      <c r="BW26315" s="66"/>
      <c r="BX26315" s="66"/>
      <c r="BY26315" s="66"/>
      <c r="CL26315" s="56" t="s">
        <v>14833</v>
      </c>
      <c r="CM26315" s="56" t="s">
        <v>216</v>
      </c>
      <c r="CN26315" s="56" t="s">
        <v>216</v>
      </c>
    </row>
    <row r="26316" spans="75:92">
      <c r="BW26316" s="66"/>
      <c r="BX26316" s="66"/>
      <c r="BY26316" s="66"/>
      <c r="CL26316" s="56" t="s">
        <v>14834</v>
      </c>
      <c r="CM26316" s="56" t="s">
        <v>216</v>
      </c>
      <c r="CN26316" s="56" t="s">
        <v>216</v>
      </c>
    </row>
    <row r="26317" spans="75:92">
      <c r="BW26317" s="66"/>
      <c r="BX26317" s="66"/>
      <c r="BY26317" s="66"/>
      <c r="CL26317" s="56" t="s">
        <v>14835</v>
      </c>
      <c r="CM26317" s="56" t="s">
        <v>216</v>
      </c>
      <c r="CN26317" s="56" t="s">
        <v>216</v>
      </c>
    </row>
    <row r="26318" spans="75:92">
      <c r="BW26318" s="66"/>
      <c r="BX26318" s="66"/>
      <c r="BY26318" s="66"/>
      <c r="CL26318" s="56" t="s">
        <v>14836</v>
      </c>
      <c r="CM26318" s="56" t="s">
        <v>216</v>
      </c>
      <c r="CN26318" s="56" t="s">
        <v>216</v>
      </c>
    </row>
    <row r="26319" spans="75:92">
      <c r="BW26319" s="66"/>
      <c r="BX26319" s="66"/>
      <c r="BY26319" s="66"/>
      <c r="CL26319" s="56" t="s">
        <v>14837</v>
      </c>
      <c r="CM26319" s="56" t="s">
        <v>216</v>
      </c>
      <c r="CN26319" s="56" t="s">
        <v>216</v>
      </c>
    </row>
    <row r="26320" spans="75:92">
      <c r="BW26320" s="66"/>
      <c r="BX26320" s="66"/>
      <c r="BY26320" s="66"/>
      <c r="CL26320" s="56" t="s">
        <v>14838</v>
      </c>
      <c r="CM26320" s="56" t="s">
        <v>216</v>
      </c>
      <c r="CN26320" s="56" t="s">
        <v>216</v>
      </c>
    </row>
    <row r="26321" spans="75:92">
      <c r="BW26321" s="66"/>
      <c r="BX26321" s="66"/>
      <c r="BY26321" s="66"/>
      <c r="CL26321" s="56" t="s">
        <v>26371</v>
      </c>
      <c r="CM26321" s="56" t="s">
        <v>216</v>
      </c>
      <c r="CN26321" s="56" t="s">
        <v>216</v>
      </c>
    </row>
    <row r="26322" spans="75:92">
      <c r="BW26322" s="66"/>
      <c r="BX26322" s="66"/>
      <c r="BY26322" s="66"/>
      <c r="CL26322" s="56" t="s">
        <v>14839</v>
      </c>
      <c r="CM26322" s="56" t="s">
        <v>216</v>
      </c>
      <c r="CN26322" s="56" t="s">
        <v>216</v>
      </c>
    </row>
    <row r="26323" spans="75:92">
      <c r="BW26323" s="66"/>
      <c r="BX26323" s="66"/>
      <c r="BY26323" s="66"/>
      <c r="CL26323" s="56" t="s">
        <v>14853</v>
      </c>
      <c r="CM26323" s="56" t="s">
        <v>216</v>
      </c>
      <c r="CN26323" s="56" t="s">
        <v>216</v>
      </c>
    </row>
    <row r="26324" spans="75:92">
      <c r="BW26324" s="66"/>
      <c r="BX26324" s="66"/>
      <c r="BY26324" s="66"/>
      <c r="CL26324" s="35" t="s">
        <v>14845</v>
      </c>
      <c r="CM26324" s="35" t="s">
        <v>217</v>
      </c>
      <c r="CN26324" s="35" t="s">
        <v>217</v>
      </c>
    </row>
    <row r="26325" spans="75:92">
      <c r="BW26325" s="66"/>
      <c r="BX26325" s="66"/>
      <c r="BY26325" s="66"/>
      <c r="CL26325" s="35" t="s">
        <v>14846</v>
      </c>
      <c r="CM26325" s="35" t="s">
        <v>217</v>
      </c>
      <c r="CN26325" s="35" t="s">
        <v>217</v>
      </c>
    </row>
    <row r="26326" spans="75:92">
      <c r="BW26326" s="66"/>
      <c r="BX26326" s="66"/>
      <c r="BY26326" s="66"/>
      <c r="CL26326" s="35" t="s">
        <v>6209</v>
      </c>
      <c r="CM26326" s="35" t="s">
        <v>217</v>
      </c>
      <c r="CN26326" s="35" t="s">
        <v>217</v>
      </c>
    </row>
    <row r="26327" spans="75:92">
      <c r="BW26327" s="66"/>
      <c r="BX26327" s="66"/>
      <c r="BY26327" s="66"/>
      <c r="CL26327" s="56" t="s">
        <v>14816</v>
      </c>
      <c r="CM26327" s="56" t="s">
        <v>216</v>
      </c>
      <c r="CN26327" s="56" t="s">
        <v>216</v>
      </c>
    </row>
    <row r="26328" spans="75:92">
      <c r="BW26328" s="66"/>
      <c r="BX26328" s="66"/>
      <c r="BY26328" s="66"/>
      <c r="CL26328" s="56" t="s">
        <v>14822</v>
      </c>
      <c r="CM26328" s="56" t="s">
        <v>216</v>
      </c>
      <c r="CN26328" s="56" t="s">
        <v>216</v>
      </c>
    </row>
    <row r="26329" spans="75:92">
      <c r="BW26329" s="66"/>
      <c r="BX26329" s="66"/>
      <c r="BY26329" s="66"/>
      <c r="CL26329" s="35" t="s">
        <v>14832</v>
      </c>
      <c r="CM26329" s="35" t="s">
        <v>217</v>
      </c>
      <c r="CN26329" s="35" t="s">
        <v>217</v>
      </c>
    </row>
    <row r="26330" spans="75:92">
      <c r="BW26330" s="66"/>
      <c r="BX26330" s="66"/>
      <c r="BY26330" s="66"/>
      <c r="CL26330" s="56" t="s">
        <v>24489</v>
      </c>
      <c r="CM26330" s="56" t="s">
        <v>216</v>
      </c>
      <c r="CN26330" s="56" t="s">
        <v>216</v>
      </c>
    </row>
    <row r="26331" spans="75:92">
      <c r="BW26331" s="66"/>
      <c r="BX26331" s="66"/>
      <c r="BY26331" s="66"/>
      <c r="CL26331" s="56" t="s">
        <v>6210</v>
      </c>
      <c r="CM26331" s="56" t="s">
        <v>216</v>
      </c>
      <c r="CN26331" s="56" t="s">
        <v>216</v>
      </c>
    </row>
    <row r="26332" spans="75:92">
      <c r="BW26332" s="66"/>
      <c r="BX26332" s="66"/>
      <c r="BY26332" s="66"/>
      <c r="CL26332" s="56" t="s">
        <v>14817</v>
      </c>
      <c r="CM26332" s="56" t="s">
        <v>216</v>
      </c>
      <c r="CN26332" s="56" t="s">
        <v>216</v>
      </c>
    </row>
    <row r="26333" spans="75:92">
      <c r="BW26333" s="66"/>
      <c r="BX26333" s="66"/>
      <c r="BY26333" s="66"/>
      <c r="CL26333" s="56" t="s">
        <v>14868</v>
      </c>
      <c r="CM26333" s="56" t="s">
        <v>216</v>
      </c>
      <c r="CN26333" s="56" t="s">
        <v>216</v>
      </c>
    </row>
    <row r="26334" spans="75:92">
      <c r="BW26334" s="66"/>
      <c r="BX26334" s="66"/>
      <c r="BY26334" s="66"/>
      <c r="CL26334" s="56" t="s">
        <v>14855</v>
      </c>
      <c r="CM26334" s="56" t="s">
        <v>213</v>
      </c>
      <c r="CN26334" s="56" t="s">
        <v>213</v>
      </c>
    </row>
    <row r="26335" spans="75:92">
      <c r="BW26335" s="66"/>
      <c r="BX26335" s="66"/>
      <c r="BY26335" s="66"/>
      <c r="CL26335" s="35" t="s">
        <v>14850</v>
      </c>
      <c r="CM26335" s="35" t="s">
        <v>217</v>
      </c>
      <c r="CN26335" s="35" t="s">
        <v>217</v>
      </c>
    </row>
    <row r="26336" spans="75:92">
      <c r="BW26336" s="66"/>
      <c r="BX26336" s="66"/>
      <c r="BY26336" s="66"/>
      <c r="CL26336" s="35" t="s">
        <v>14851</v>
      </c>
      <c r="CM26336" s="35" t="s">
        <v>217</v>
      </c>
      <c r="CN26336" s="35" t="s">
        <v>217</v>
      </c>
    </row>
    <row r="26337" spans="75:92">
      <c r="BW26337" s="66"/>
      <c r="BX26337" s="66"/>
      <c r="BY26337" s="66"/>
      <c r="CL26337" s="35" t="s">
        <v>14852</v>
      </c>
      <c r="CM26337" s="35" t="s">
        <v>217</v>
      </c>
      <c r="CN26337" s="35" t="s">
        <v>217</v>
      </c>
    </row>
    <row r="26338" spans="75:92">
      <c r="BW26338" s="66"/>
      <c r="BX26338" s="66"/>
      <c r="BY26338" s="66"/>
      <c r="CL26338" s="35" t="s">
        <v>14848</v>
      </c>
      <c r="CM26338" s="35" t="s">
        <v>217</v>
      </c>
      <c r="CN26338" s="35" t="s">
        <v>217</v>
      </c>
    </row>
    <row r="26339" spans="75:92">
      <c r="BW26339" s="66"/>
      <c r="BX26339" s="66"/>
      <c r="BY26339" s="66"/>
      <c r="CL26339" s="56" t="s">
        <v>24490</v>
      </c>
      <c r="CM26339" s="56" t="s">
        <v>216</v>
      </c>
      <c r="CN26339" s="56" t="s">
        <v>216</v>
      </c>
    </row>
    <row r="26340" spans="75:92">
      <c r="BW26340" s="66"/>
      <c r="BX26340" s="66"/>
      <c r="BY26340" s="66"/>
      <c r="CL26340" s="56" t="s">
        <v>24491</v>
      </c>
      <c r="CM26340" s="56" t="s">
        <v>216</v>
      </c>
      <c r="CN26340" s="56" t="s">
        <v>216</v>
      </c>
    </row>
    <row r="26341" spans="75:92">
      <c r="BW26341" s="66"/>
      <c r="BX26341" s="66"/>
      <c r="BY26341" s="66"/>
      <c r="CL26341" s="56" t="s">
        <v>14869</v>
      </c>
      <c r="CM26341" s="56" t="s">
        <v>216</v>
      </c>
      <c r="CN26341" s="56" t="s">
        <v>216</v>
      </c>
    </row>
    <row r="26342" spans="75:92">
      <c r="BW26342" s="66"/>
      <c r="BX26342" s="66"/>
      <c r="BY26342" s="66"/>
      <c r="CL26342" s="56" t="s">
        <v>14831</v>
      </c>
      <c r="CM26342" s="56" t="s">
        <v>216</v>
      </c>
      <c r="CN26342" s="56" t="s">
        <v>216</v>
      </c>
    </row>
    <row r="26343" spans="75:92">
      <c r="BW26343" s="66"/>
      <c r="BX26343" s="66"/>
      <c r="BY26343" s="66"/>
      <c r="CL26343" s="56" t="s">
        <v>14856</v>
      </c>
      <c r="CM26343" s="56" t="s">
        <v>213</v>
      </c>
      <c r="CN26343" s="56" t="s">
        <v>213</v>
      </c>
    </row>
    <row r="26344" spans="75:92">
      <c r="BW26344" s="66"/>
      <c r="BX26344" s="66"/>
      <c r="BY26344" s="66"/>
      <c r="CL26344" s="56" t="s">
        <v>24492</v>
      </c>
      <c r="CM26344" s="56" t="s">
        <v>216</v>
      </c>
      <c r="CN26344" s="56" t="s">
        <v>216</v>
      </c>
    </row>
    <row r="26345" spans="75:92">
      <c r="BW26345" s="66"/>
      <c r="BX26345" s="66"/>
      <c r="BY26345" s="66"/>
      <c r="CL26345" s="35" t="s">
        <v>29973</v>
      </c>
      <c r="CM26345" s="35" t="s">
        <v>217</v>
      </c>
      <c r="CN26345" s="35" t="s">
        <v>217</v>
      </c>
    </row>
    <row r="26346" spans="75:92">
      <c r="BW26346" s="66"/>
      <c r="BX26346" s="66"/>
      <c r="BY26346" s="66"/>
      <c r="CL26346" s="56" t="s">
        <v>14819</v>
      </c>
      <c r="CM26346" s="56" t="s">
        <v>216</v>
      </c>
      <c r="CN26346" s="56" t="s">
        <v>216</v>
      </c>
    </row>
    <row r="26347" spans="75:92">
      <c r="BW26347" s="66"/>
      <c r="BX26347" s="66"/>
      <c r="BY26347" s="66"/>
      <c r="CL26347" s="56" t="s">
        <v>14840</v>
      </c>
      <c r="CM26347" s="56" t="s">
        <v>216</v>
      </c>
      <c r="CN26347" s="56" t="s">
        <v>216</v>
      </c>
    </row>
    <row r="26348" spans="75:92">
      <c r="BW26348" s="66"/>
      <c r="BX26348" s="66"/>
      <c r="BY26348" s="66"/>
      <c r="CL26348" s="56" t="s">
        <v>14870</v>
      </c>
      <c r="CM26348" s="56" t="s">
        <v>216</v>
      </c>
      <c r="CN26348" s="56" t="s">
        <v>216</v>
      </c>
    </row>
    <row r="26349" spans="75:92">
      <c r="BW26349" s="66"/>
      <c r="BX26349" s="66"/>
      <c r="BY26349" s="66"/>
      <c r="CL26349" s="56" t="s">
        <v>26372</v>
      </c>
      <c r="CM26349" s="56" t="s">
        <v>216</v>
      </c>
      <c r="CN26349" s="56" t="s">
        <v>216</v>
      </c>
    </row>
    <row r="26350" spans="75:92">
      <c r="BW26350" s="66"/>
      <c r="BX26350" s="66"/>
      <c r="BY26350" s="66"/>
      <c r="CL26350" s="56" t="s">
        <v>24493</v>
      </c>
      <c r="CM26350" s="56" t="s">
        <v>216</v>
      </c>
      <c r="CN26350" s="56" t="s">
        <v>216</v>
      </c>
    </row>
    <row r="26351" spans="75:92">
      <c r="BW26351" s="66"/>
      <c r="BX26351" s="66"/>
      <c r="BY26351" s="66"/>
      <c r="CL26351" s="35" t="s">
        <v>6214</v>
      </c>
      <c r="CM26351" s="35" t="s">
        <v>217</v>
      </c>
      <c r="CN26351" s="35" t="s">
        <v>217</v>
      </c>
    </row>
    <row r="26352" spans="75:92">
      <c r="BW26352" s="66"/>
      <c r="BX26352" s="66"/>
      <c r="BY26352" s="66"/>
      <c r="CL26352" s="56" t="s">
        <v>14871</v>
      </c>
      <c r="CM26352" s="56" t="s">
        <v>216</v>
      </c>
      <c r="CN26352" s="56" t="s">
        <v>216</v>
      </c>
    </row>
    <row r="26353" spans="75:92">
      <c r="BW26353" s="66"/>
      <c r="BX26353" s="66"/>
      <c r="BY26353" s="66"/>
      <c r="CL26353" s="35" t="s">
        <v>29974</v>
      </c>
      <c r="CM26353" s="35" t="s">
        <v>217</v>
      </c>
      <c r="CN26353" s="35" t="s">
        <v>217</v>
      </c>
    </row>
    <row r="26354" spans="75:92">
      <c r="BW26354" s="66"/>
      <c r="BX26354" s="66"/>
      <c r="BY26354" s="66"/>
      <c r="CL26354" s="56" t="s">
        <v>14841</v>
      </c>
      <c r="CM26354" s="56" t="s">
        <v>216</v>
      </c>
      <c r="CN26354" s="56" t="s">
        <v>216</v>
      </c>
    </row>
    <row r="26355" spans="75:92">
      <c r="BW26355" s="66"/>
      <c r="BX26355" s="66"/>
      <c r="BY26355" s="66"/>
      <c r="CL26355" s="56" t="s">
        <v>14857</v>
      </c>
      <c r="CM26355" s="56" t="s">
        <v>213</v>
      </c>
      <c r="CN26355" s="56" t="s">
        <v>213</v>
      </c>
    </row>
    <row r="26356" spans="75:92">
      <c r="BW26356" s="66"/>
      <c r="BX26356" s="66"/>
      <c r="BY26356" s="66"/>
      <c r="CL26356" s="56" t="s">
        <v>24494</v>
      </c>
      <c r="CM26356" s="56" t="s">
        <v>216</v>
      </c>
      <c r="CN26356" s="56" t="s">
        <v>216</v>
      </c>
    </row>
    <row r="26357" spans="75:92">
      <c r="BW26357" s="66"/>
      <c r="BX26357" s="66"/>
      <c r="BY26357" s="66"/>
      <c r="CL26357" s="35" t="s">
        <v>14861</v>
      </c>
      <c r="CM26357" s="35" t="s">
        <v>217</v>
      </c>
      <c r="CN26357" s="35" t="s">
        <v>217</v>
      </c>
    </row>
    <row r="26358" spans="75:92">
      <c r="BW26358" s="66"/>
      <c r="BX26358" s="66"/>
      <c r="BY26358" s="66"/>
      <c r="CL26358" s="35" t="s">
        <v>14864</v>
      </c>
      <c r="CM26358" s="35" t="s">
        <v>217</v>
      </c>
      <c r="CN26358" s="35" t="s">
        <v>217</v>
      </c>
    </row>
    <row r="26359" spans="75:92">
      <c r="BW26359" s="66"/>
      <c r="BX26359" s="66"/>
      <c r="BY26359" s="66"/>
      <c r="CL26359" s="56" t="s">
        <v>14823</v>
      </c>
      <c r="CM26359" s="56" t="s">
        <v>216</v>
      </c>
      <c r="CN26359" s="56" t="s">
        <v>216</v>
      </c>
    </row>
    <row r="26360" spans="75:92">
      <c r="BW26360" s="66"/>
      <c r="BX26360" s="66"/>
      <c r="BY26360" s="66"/>
      <c r="CL26360" s="56" t="s">
        <v>14828</v>
      </c>
      <c r="CM26360" s="56" t="s">
        <v>216</v>
      </c>
      <c r="CN26360" s="56" t="s">
        <v>216</v>
      </c>
    </row>
    <row r="26361" spans="75:92">
      <c r="BW26361" s="66"/>
      <c r="BX26361" s="66"/>
      <c r="BY26361" s="66"/>
      <c r="CL26361" s="35" t="s">
        <v>14849</v>
      </c>
      <c r="CM26361" s="35" t="s">
        <v>217</v>
      </c>
      <c r="CN26361" s="35" t="s">
        <v>217</v>
      </c>
    </row>
    <row r="26362" spans="75:92">
      <c r="BW26362" s="66"/>
      <c r="BX26362" s="66"/>
      <c r="BY26362" s="66"/>
      <c r="CL26362" s="35" t="s">
        <v>14859</v>
      </c>
      <c r="CM26362" s="35" t="s">
        <v>217</v>
      </c>
      <c r="CN26362" s="35" t="s">
        <v>217</v>
      </c>
    </row>
    <row r="26363" spans="75:92">
      <c r="BW26363" s="66"/>
      <c r="BX26363" s="66"/>
      <c r="BY26363" s="66"/>
      <c r="CL26363" s="35" t="s">
        <v>14858</v>
      </c>
      <c r="CM26363" s="35" t="s">
        <v>217</v>
      </c>
      <c r="CN26363" s="35" t="s">
        <v>217</v>
      </c>
    </row>
    <row r="26364" spans="75:92">
      <c r="BW26364" s="66"/>
      <c r="BX26364" s="66"/>
      <c r="BY26364" s="66"/>
      <c r="CL26364" s="56" t="s">
        <v>14820</v>
      </c>
      <c r="CM26364" s="56" t="s">
        <v>216</v>
      </c>
      <c r="CN26364" s="56" t="s">
        <v>216</v>
      </c>
    </row>
    <row r="26365" spans="75:92">
      <c r="BW26365" s="66"/>
      <c r="BX26365" s="66"/>
      <c r="BY26365" s="66"/>
      <c r="CL26365" s="35" t="s">
        <v>14865</v>
      </c>
      <c r="CM26365" s="35" t="s">
        <v>217</v>
      </c>
      <c r="CN26365" s="35" t="s">
        <v>217</v>
      </c>
    </row>
    <row r="26366" spans="75:92">
      <c r="BW26366" s="66"/>
      <c r="BX26366" s="66"/>
      <c r="BY26366" s="66"/>
      <c r="CL26366" s="56" t="s">
        <v>14818</v>
      </c>
      <c r="CM26366" s="56" t="s">
        <v>216</v>
      </c>
      <c r="CN26366" s="56" t="s">
        <v>216</v>
      </c>
    </row>
    <row r="26367" spans="75:92">
      <c r="BW26367" s="66"/>
      <c r="BX26367" s="66"/>
      <c r="BY26367" s="66"/>
      <c r="CL26367" s="56" t="s">
        <v>14842</v>
      </c>
      <c r="CM26367" s="56" t="s">
        <v>216</v>
      </c>
      <c r="CN26367" s="56" t="s">
        <v>216</v>
      </c>
    </row>
    <row r="26368" spans="75:92">
      <c r="BW26368" s="66"/>
      <c r="BX26368" s="66"/>
      <c r="BY26368" s="66"/>
      <c r="CL26368" s="56" t="s">
        <v>14860</v>
      </c>
      <c r="CM26368" s="56" t="s">
        <v>216</v>
      </c>
      <c r="CN26368" s="56" t="s">
        <v>216</v>
      </c>
    </row>
    <row r="26369" spans="75:92">
      <c r="BW26369" s="66"/>
      <c r="BX26369" s="66"/>
      <c r="BY26369" s="66"/>
      <c r="CL26369" s="56" t="s">
        <v>6215</v>
      </c>
      <c r="CM26369" s="56" t="s">
        <v>216</v>
      </c>
      <c r="CN26369" s="56" t="s">
        <v>216</v>
      </c>
    </row>
    <row r="26370" spans="75:92">
      <c r="BW26370" s="66"/>
      <c r="BX26370" s="66"/>
      <c r="BY26370" s="66"/>
      <c r="CL26370" s="35" t="s">
        <v>14862</v>
      </c>
      <c r="CM26370" s="35" t="s">
        <v>217</v>
      </c>
      <c r="CN26370" s="35" t="s">
        <v>217</v>
      </c>
    </row>
    <row r="26371" spans="75:92">
      <c r="BW26371" s="66"/>
      <c r="BX26371" s="66"/>
      <c r="BY26371" s="66"/>
      <c r="CL26371" s="56" t="s">
        <v>14872</v>
      </c>
      <c r="CM26371" s="56" t="s">
        <v>216</v>
      </c>
      <c r="CN26371" s="56" t="s">
        <v>216</v>
      </c>
    </row>
    <row r="26372" spans="75:92">
      <c r="BW26372" s="66"/>
      <c r="BX26372" s="66"/>
      <c r="BY26372" s="66"/>
      <c r="CL26372" s="56" t="s">
        <v>14829</v>
      </c>
      <c r="CM26372" s="56" t="s">
        <v>216</v>
      </c>
      <c r="CN26372" s="56" t="s">
        <v>216</v>
      </c>
    </row>
    <row r="26373" spans="75:92">
      <c r="BW26373" s="66"/>
      <c r="BX26373" s="66"/>
      <c r="BY26373" s="66"/>
      <c r="CL26373" s="56" t="s">
        <v>14843</v>
      </c>
      <c r="CM26373" s="56" t="s">
        <v>216</v>
      </c>
      <c r="CN26373" s="56" t="s">
        <v>216</v>
      </c>
    </row>
    <row r="26374" spans="75:92">
      <c r="BW26374" s="66"/>
      <c r="BX26374" s="66"/>
      <c r="BY26374" s="66"/>
      <c r="CL26374" s="56" t="s">
        <v>14824</v>
      </c>
      <c r="CM26374" s="56" t="s">
        <v>216</v>
      </c>
      <c r="CN26374" s="56" t="s">
        <v>216</v>
      </c>
    </row>
    <row r="26375" spans="75:92">
      <c r="BW26375" s="66"/>
      <c r="BX26375" s="66"/>
      <c r="BY26375" s="66"/>
      <c r="CL26375" s="56" t="s">
        <v>14825</v>
      </c>
      <c r="CM26375" s="56" t="s">
        <v>216</v>
      </c>
      <c r="CN26375" s="56" t="s">
        <v>216</v>
      </c>
    </row>
    <row r="26376" spans="75:92">
      <c r="BW26376" s="66"/>
      <c r="BX26376" s="66"/>
      <c r="BY26376" s="66"/>
      <c r="CL26376" s="56" t="s">
        <v>14873</v>
      </c>
      <c r="CM26376" s="56" t="s">
        <v>216</v>
      </c>
      <c r="CN26376" s="56" t="s">
        <v>216</v>
      </c>
    </row>
    <row r="26377" spans="75:92">
      <c r="BW26377" s="66"/>
      <c r="BX26377" s="66"/>
      <c r="BY26377" s="66"/>
      <c r="CL26377" s="56" t="s">
        <v>14844</v>
      </c>
      <c r="CM26377" s="56" t="s">
        <v>216</v>
      </c>
      <c r="CN26377" s="56" t="s">
        <v>216</v>
      </c>
    </row>
    <row r="26378" spans="75:92">
      <c r="BW26378" s="66"/>
      <c r="BX26378" s="66"/>
      <c r="BY26378" s="66"/>
      <c r="CL26378" s="35" t="s">
        <v>14863</v>
      </c>
      <c r="CM26378" s="35" t="s">
        <v>217</v>
      </c>
      <c r="CN26378" s="35" t="s">
        <v>217</v>
      </c>
    </row>
    <row r="26379" spans="75:92">
      <c r="BW26379" s="66"/>
      <c r="BX26379" s="66"/>
      <c r="BY26379" s="66"/>
      <c r="CL26379" s="56" t="s">
        <v>24495</v>
      </c>
      <c r="CM26379" s="56" t="s">
        <v>216</v>
      </c>
      <c r="CN26379" s="56" t="s">
        <v>216</v>
      </c>
    </row>
    <row r="26380" spans="75:92">
      <c r="BW26380" s="66"/>
      <c r="BX26380" s="66"/>
      <c r="BY26380" s="66"/>
      <c r="CL26380" s="56" t="s">
        <v>26373</v>
      </c>
      <c r="CM26380" s="56" t="s">
        <v>215</v>
      </c>
      <c r="CN26380" s="56" t="s">
        <v>215</v>
      </c>
    </row>
    <row r="26381" spans="75:92">
      <c r="BW26381" s="66"/>
      <c r="BX26381" s="66"/>
      <c r="BY26381" s="66"/>
      <c r="CL26381" s="56" t="s">
        <v>26374</v>
      </c>
      <c r="CM26381" s="56" t="s">
        <v>215</v>
      </c>
      <c r="CN26381" s="56" t="s">
        <v>215</v>
      </c>
    </row>
    <row r="26382" spans="75:92">
      <c r="BW26382" s="66"/>
      <c r="BX26382" s="66"/>
      <c r="BY26382" s="66"/>
      <c r="CL26382" s="35" t="s">
        <v>14854</v>
      </c>
      <c r="CM26382" s="35" t="s">
        <v>217</v>
      </c>
      <c r="CN26382" s="35" t="s">
        <v>217</v>
      </c>
    </row>
    <row r="26383" spans="75:92">
      <c r="BW26383" s="66"/>
      <c r="BX26383" s="66"/>
      <c r="BY26383" s="66"/>
      <c r="CL26383" s="35" t="s">
        <v>14866</v>
      </c>
      <c r="CM26383" s="35" t="s">
        <v>217</v>
      </c>
      <c r="CN26383" s="35" t="s">
        <v>217</v>
      </c>
    </row>
    <row r="26384" spans="75:92">
      <c r="BW26384" s="66"/>
      <c r="BX26384" s="66"/>
      <c r="BY26384" s="66"/>
      <c r="CL26384" s="56" t="s">
        <v>14830</v>
      </c>
      <c r="CM26384" s="56" t="s">
        <v>216</v>
      </c>
      <c r="CN26384" s="56" t="s">
        <v>216</v>
      </c>
    </row>
    <row r="26385" spans="75:92">
      <c r="BW26385" s="66"/>
      <c r="BX26385" s="66"/>
      <c r="BY26385" s="66"/>
      <c r="CL26385" s="56" t="s">
        <v>26375</v>
      </c>
      <c r="CM26385" s="56" t="s">
        <v>216</v>
      </c>
      <c r="CN26385" s="56" t="s">
        <v>216</v>
      </c>
    </row>
    <row r="26386" spans="75:92">
      <c r="BW26386" s="66"/>
      <c r="BX26386" s="66"/>
      <c r="BY26386" s="66"/>
      <c r="CL26386" s="56" t="s">
        <v>26376</v>
      </c>
      <c r="CM26386" s="56" t="s">
        <v>216</v>
      </c>
      <c r="CN26386" s="56" t="s">
        <v>216</v>
      </c>
    </row>
    <row r="26387" spans="75:92">
      <c r="BW26387" s="66"/>
      <c r="BX26387" s="66"/>
      <c r="BY26387" s="66"/>
      <c r="CL26387" s="56" t="s">
        <v>26377</v>
      </c>
      <c r="CM26387" s="56" t="s">
        <v>216</v>
      </c>
      <c r="CN26387" s="56" t="s">
        <v>216</v>
      </c>
    </row>
    <row r="26388" spans="75:92">
      <c r="BW26388" s="66"/>
      <c r="BX26388" s="66"/>
      <c r="BY26388" s="66"/>
      <c r="CL26388" s="56" t="s">
        <v>26378</v>
      </c>
      <c r="CM26388" s="56" t="s">
        <v>216</v>
      </c>
      <c r="CN26388" s="56" t="s">
        <v>216</v>
      </c>
    </row>
    <row r="26389" spans="75:92">
      <c r="BW26389" s="66"/>
      <c r="BX26389" s="66"/>
      <c r="BY26389" s="66"/>
      <c r="CL26389" s="56" t="s">
        <v>26379</v>
      </c>
      <c r="CM26389" s="56" t="s">
        <v>216</v>
      </c>
      <c r="CN26389" s="56" t="s">
        <v>216</v>
      </c>
    </row>
    <row r="26390" spans="75:92">
      <c r="BW26390" s="66"/>
      <c r="BX26390" s="66"/>
      <c r="BY26390" s="66"/>
      <c r="CL26390" s="56" t="s">
        <v>24496</v>
      </c>
      <c r="CM26390" s="56" t="s">
        <v>216</v>
      </c>
      <c r="CN26390" s="56" t="s">
        <v>216</v>
      </c>
    </row>
    <row r="26391" spans="75:92">
      <c r="BW26391" s="66"/>
      <c r="BX26391" s="66"/>
      <c r="BY26391" s="66"/>
      <c r="CL26391" s="56" t="s">
        <v>26380</v>
      </c>
      <c r="CM26391" s="56" t="s">
        <v>216</v>
      </c>
      <c r="CN26391" s="56" t="s">
        <v>216</v>
      </c>
    </row>
    <row r="26392" spans="75:92">
      <c r="BW26392" s="66"/>
      <c r="BX26392" s="66"/>
      <c r="BY26392" s="66"/>
      <c r="CL26392" s="56" t="s">
        <v>14874</v>
      </c>
      <c r="CM26392" s="56" t="s">
        <v>216</v>
      </c>
      <c r="CN26392" s="56" t="s">
        <v>216</v>
      </c>
    </row>
    <row r="26393" spans="75:92">
      <c r="BW26393" s="66"/>
      <c r="BX26393" s="66"/>
      <c r="BY26393" s="66"/>
      <c r="CL26393" s="56" t="s">
        <v>24497</v>
      </c>
      <c r="CM26393" s="56" t="s">
        <v>216</v>
      </c>
      <c r="CN26393" s="56" t="s">
        <v>216</v>
      </c>
    </row>
    <row r="26394" spans="75:92">
      <c r="BW26394" s="66"/>
      <c r="BX26394" s="66"/>
      <c r="BY26394" s="66"/>
      <c r="CL26394" s="56" t="s">
        <v>14875</v>
      </c>
      <c r="CM26394" s="56" t="s">
        <v>216</v>
      </c>
      <c r="CN26394" s="56" t="s">
        <v>216</v>
      </c>
    </row>
    <row r="26395" spans="75:92">
      <c r="BW26395" s="66"/>
      <c r="BX26395" s="66"/>
      <c r="BY26395" s="66"/>
      <c r="CL26395" s="56" t="s">
        <v>24498</v>
      </c>
      <c r="CM26395" s="56" t="s">
        <v>216</v>
      </c>
      <c r="CN26395" s="56" t="s">
        <v>216</v>
      </c>
    </row>
    <row r="26396" spans="75:92">
      <c r="BW26396" s="66"/>
      <c r="BX26396" s="66"/>
      <c r="BY26396" s="66"/>
      <c r="CL26396" s="56" t="s">
        <v>26381</v>
      </c>
      <c r="CM26396" s="56" t="s">
        <v>216</v>
      </c>
      <c r="CN26396" s="56" t="s">
        <v>216</v>
      </c>
    </row>
    <row r="26397" spans="75:92">
      <c r="BW26397" s="66"/>
      <c r="BX26397" s="66"/>
      <c r="BY26397" s="66"/>
      <c r="CL26397" s="56" t="s">
        <v>14876</v>
      </c>
      <c r="CM26397" s="56" t="s">
        <v>216</v>
      </c>
      <c r="CN26397" s="56" t="s">
        <v>216</v>
      </c>
    </row>
    <row r="26398" spans="75:92">
      <c r="BW26398" s="66"/>
      <c r="BX26398" s="66"/>
      <c r="BY26398" s="66"/>
      <c r="CL26398" s="56" t="s">
        <v>14877</v>
      </c>
      <c r="CM26398" s="56" t="s">
        <v>216</v>
      </c>
      <c r="CN26398" s="56" t="s">
        <v>216</v>
      </c>
    </row>
    <row r="26399" spans="75:92">
      <c r="BW26399" s="66"/>
      <c r="BX26399" s="66"/>
      <c r="BY26399" s="66"/>
      <c r="CL26399" s="56" t="s">
        <v>26382</v>
      </c>
      <c r="CM26399" s="56" t="s">
        <v>216</v>
      </c>
      <c r="CN26399" s="56" t="s">
        <v>216</v>
      </c>
    </row>
    <row r="26400" spans="75:92">
      <c r="BW26400" s="66"/>
      <c r="BX26400" s="66"/>
      <c r="BY26400" s="66"/>
      <c r="CL26400" s="56" t="s">
        <v>26383</v>
      </c>
      <c r="CM26400" s="56" t="s">
        <v>216</v>
      </c>
      <c r="CN26400" s="56" t="s">
        <v>216</v>
      </c>
    </row>
    <row r="26401" spans="75:92">
      <c r="BW26401" s="66"/>
      <c r="BX26401" s="66"/>
      <c r="BY26401" s="66"/>
      <c r="CL26401" s="35" t="s">
        <v>29975</v>
      </c>
      <c r="CM26401" s="35" t="s">
        <v>217</v>
      </c>
      <c r="CN26401" s="35" t="s">
        <v>217</v>
      </c>
    </row>
    <row r="26402" spans="75:92">
      <c r="BW26402" s="66"/>
      <c r="BX26402" s="66"/>
      <c r="BY26402" s="66"/>
      <c r="CL26402" s="35" t="s">
        <v>29976</v>
      </c>
      <c r="CM26402" s="35" t="s">
        <v>217</v>
      </c>
      <c r="CN26402" s="35" t="s">
        <v>217</v>
      </c>
    </row>
    <row r="26403" spans="75:92">
      <c r="BW26403" s="66"/>
      <c r="BX26403" s="66"/>
      <c r="BY26403" s="66"/>
      <c r="CL26403" s="56" t="s">
        <v>26384</v>
      </c>
      <c r="CM26403" s="56" t="s">
        <v>216</v>
      </c>
      <c r="CN26403" s="56" t="s">
        <v>216</v>
      </c>
    </row>
    <row r="26404" spans="75:92">
      <c r="BW26404" s="66"/>
      <c r="BX26404" s="66"/>
      <c r="BY26404" s="66"/>
      <c r="CL26404" s="56" t="s">
        <v>14882</v>
      </c>
      <c r="CM26404" s="56" t="s">
        <v>213</v>
      </c>
      <c r="CN26404" s="56" t="s">
        <v>213</v>
      </c>
    </row>
    <row r="26405" spans="75:92">
      <c r="BW26405" s="66"/>
      <c r="BX26405" s="66"/>
      <c r="BY26405" s="66"/>
      <c r="CL26405" s="56" t="s">
        <v>14883</v>
      </c>
      <c r="CM26405" s="56" t="s">
        <v>213</v>
      </c>
      <c r="CN26405" s="56" t="s">
        <v>213</v>
      </c>
    </row>
    <row r="26406" spans="75:92">
      <c r="BW26406" s="66"/>
      <c r="BX26406" s="66"/>
      <c r="BY26406" s="66"/>
      <c r="CL26406" s="56" t="s">
        <v>14884</v>
      </c>
      <c r="CM26406" s="56" t="s">
        <v>213</v>
      </c>
      <c r="CN26406" s="56" t="s">
        <v>213</v>
      </c>
    </row>
    <row r="26407" spans="75:92">
      <c r="BW26407" s="66"/>
      <c r="BX26407" s="66"/>
      <c r="BY26407" s="66"/>
      <c r="CL26407" s="56" t="s">
        <v>14885</v>
      </c>
      <c r="CM26407" s="56" t="s">
        <v>213</v>
      </c>
      <c r="CN26407" s="56" t="s">
        <v>213</v>
      </c>
    </row>
    <row r="26408" spans="75:92">
      <c r="BW26408" s="66"/>
      <c r="BX26408" s="66"/>
      <c r="BY26408" s="66"/>
      <c r="CL26408" s="35" t="s">
        <v>29977</v>
      </c>
      <c r="CM26408" s="35" t="s">
        <v>217</v>
      </c>
      <c r="CN26408" s="35" t="s">
        <v>217</v>
      </c>
    </row>
    <row r="26409" spans="75:92">
      <c r="BW26409" s="66"/>
      <c r="BX26409" s="66"/>
      <c r="BY26409" s="66"/>
      <c r="CL26409" s="35" t="s">
        <v>9046</v>
      </c>
      <c r="CM26409" s="35" t="s">
        <v>217</v>
      </c>
      <c r="CN26409" s="35" t="s">
        <v>217</v>
      </c>
    </row>
    <row r="26410" spans="75:92">
      <c r="BW26410" s="66"/>
      <c r="BX26410" s="66"/>
      <c r="BY26410" s="66"/>
      <c r="CL26410" s="56" t="s">
        <v>15079</v>
      </c>
      <c r="CM26410" s="56" t="s">
        <v>216</v>
      </c>
      <c r="CN26410" s="56" t="s">
        <v>216</v>
      </c>
    </row>
    <row r="26411" spans="75:92">
      <c r="BW26411" s="66"/>
      <c r="BX26411" s="66"/>
      <c r="BY26411" s="66"/>
      <c r="CL26411" s="35" t="s">
        <v>29978</v>
      </c>
      <c r="CM26411" s="35" t="s">
        <v>217</v>
      </c>
      <c r="CN26411" s="35" t="s">
        <v>217</v>
      </c>
    </row>
    <row r="26412" spans="75:92">
      <c r="BW26412" s="66"/>
      <c r="BX26412" s="66"/>
      <c r="BY26412" s="66"/>
      <c r="CL26412" s="35" t="s">
        <v>29979</v>
      </c>
      <c r="CM26412" s="35" t="s">
        <v>217</v>
      </c>
      <c r="CN26412" s="35" t="s">
        <v>217</v>
      </c>
    </row>
    <row r="26413" spans="75:92">
      <c r="BW26413" s="66"/>
      <c r="BX26413" s="66"/>
      <c r="BY26413" s="66"/>
      <c r="CL26413" s="35" t="s">
        <v>14886</v>
      </c>
      <c r="CM26413" s="35" t="s">
        <v>217</v>
      </c>
      <c r="CN26413" s="35" t="s">
        <v>217</v>
      </c>
    </row>
    <row r="26414" spans="75:92">
      <c r="BW26414" s="66"/>
      <c r="BX26414" s="66"/>
      <c r="BY26414" s="66"/>
      <c r="CL26414" s="35" t="s">
        <v>29980</v>
      </c>
      <c r="CM26414" s="35" t="s">
        <v>217</v>
      </c>
      <c r="CN26414" s="35" t="s">
        <v>217</v>
      </c>
    </row>
    <row r="26415" spans="75:92">
      <c r="BW26415" s="66"/>
      <c r="BX26415" s="66"/>
      <c r="BY26415" s="66"/>
      <c r="CL26415" s="56" t="s">
        <v>15085</v>
      </c>
      <c r="CM26415" s="56" t="s">
        <v>216</v>
      </c>
      <c r="CN26415" s="56" t="s">
        <v>216</v>
      </c>
    </row>
    <row r="26416" spans="75:92">
      <c r="BW26416" s="66"/>
      <c r="BX26416" s="66"/>
      <c r="BY26416" s="66"/>
      <c r="CL26416" s="35" t="s">
        <v>15169</v>
      </c>
      <c r="CM26416" s="35" t="s">
        <v>217</v>
      </c>
      <c r="CN26416" s="35" t="s">
        <v>217</v>
      </c>
    </row>
    <row r="26417" spans="75:92">
      <c r="BW26417" s="66"/>
      <c r="BX26417" s="66"/>
      <c r="BY26417" s="66"/>
      <c r="CL26417" s="56" t="s">
        <v>15046</v>
      </c>
      <c r="CM26417" s="56" t="s">
        <v>216</v>
      </c>
      <c r="CN26417" s="56" t="s">
        <v>216</v>
      </c>
    </row>
    <row r="26418" spans="75:92">
      <c r="BW26418" s="66"/>
      <c r="BX26418" s="66"/>
      <c r="BY26418" s="66"/>
      <c r="CL26418" s="56" t="s">
        <v>14916</v>
      </c>
      <c r="CM26418" s="56" t="s">
        <v>216</v>
      </c>
      <c r="CN26418" s="56" t="s">
        <v>216</v>
      </c>
    </row>
    <row r="26419" spans="75:92">
      <c r="BW26419" s="66"/>
      <c r="BX26419" s="66"/>
      <c r="BY26419" s="66"/>
      <c r="CL26419" s="35" t="s">
        <v>14998</v>
      </c>
      <c r="CM26419" s="35" t="s">
        <v>217</v>
      </c>
      <c r="CN26419" s="35" t="s">
        <v>217</v>
      </c>
    </row>
    <row r="26420" spans="75:92">
      <c r="BW26420" s="66"/>
      <c r="BX26420" s="66"/>
      <c r="BY26420" s="66"/>
      <c r="CL26420" s="56" t="s">
        <v>2448</v>
      </c>
      <c r="CM26420" s="56" t="s">
        <v>214</v>
      </c>
      <c r="CN26420" s="56" t="s">
        <v>214</v>
      </c>
    </row>
    <row r="26421" spans="75:92">
      <c r="BW26421" s="66"/>
      <c r="BX26421" s="66"/>
      <c r="BY26421" s="66"/>
      <c r="CL26421" s="56" t="s">
        <v>29981</v>
      </c>
      <c r="CM26421" s="56" t="s">
        <v>215</v>
      </c>
      <c r="CN26421" s="56" t="s">
        <v>215</v>
      </c>
    </row>
    <row r="26422" spans="75:92">
      <c r="BW26422" s="66"/>
      <c r="BX26422" s="66"/>
      <c r="BY26422" s="66"/>
      <c r="CL26422" s="35" t="s">
        <v>15004</v>
      </c>
      <c r="CM26422" s="35" t="s">
        <v>217</v>
      </c>
      <c r="CN26422" s="35" t="s">
        <v>217</v>
      </c>
    </row>
    <row r="26423" spans="75:92">
      <c r="BW26423" s="66"/>
      <c r="BX26423" s="66"/>
      <c r="BY26423" s="66"/>
      <c r="CL26423" s="35" t="s">
        <v>15042</v>
      </c>
      <c r="CM26423" s="35" t="s">
        <v>217</v>
      </c>
      <c r="CN26423" s="35" t="s">
        <v>217</v>
      </c>
    </row>
    <row r="26424" spans="75:92">
      <c r="BW26424" s="66"/>
      <c r="BX26424" s="66"/>
      <c r="BY26424" s="66"/>
      <c r="CL26424" s="35" t="s">
        <v>14948</v>
      </c>
      <c r="CM26424" s="35" t="s">
        <v>217</v>
      </c>
      <c r="CN26424" s="35" t="s">
        <v>217</v>
      </c>
    </row>
    <row r="26425" spans="75:92">
      <c r="BW26425" s="66"/>
      <c r="BX26425" s="66"/>
      <c r="BY26425" s="66"/>
      <c r="CL26425" s="56" t="s">
        <v>29982</v>
      </c>
      <c r="CM26425" s="56" t="s">
        <v>215</v>
      </c>
      <c r="CN26425" s="56" t="s">
        <v>215</v>
      </c>
    </row>
    <row r="26426" spans="75:92">
      <c r="BW26426" s="66"/>
      <c r="BX26426" s="66"/>
      <c r="BY26426" s="66"/>
      <c r="CL26426" s="56" t="s">
        <v>14956</v>
      </c>
      <c r="CM26426" s="56" t="s">
        <v>216</v>
      </c>
      <c r="CN26426" s="56" t="s">
        <v>216</v>
      </c>
    </row>
    <row r="26427" spans="75:92">
      <c r="BW26427" s="66"/>
      <c r="BX26427" s="66"/>
      <c r="BY26427" s="66"/>
      <c r="CL26427" s="56" t="s">
        <v>24499</v>
      </c>
      <c r="CM26427" s="56" t="s">
        <v>216</v>
      </c>
      <c r="CN26427" s="56" t="s">
        <v>215</v>
      </c>
    </row>
    <row r="26428" spans="75:92">
      <c r="BW26428" s="66"/>
      <c r="BX26428" s="66"/>
      <c r="BY26428" s="66"/>
      <c r="CL26428" s="35" t="s">
        <v>14983</v>
      </c>
      <c r="CM26428" s="35" t="s">
        <v>217</v>
      </c>
      <c r="CN26428" s="35" t="s">
        <v>217</v>
      </c>
    </row>
    <row r="26429" spans="75:92">
      <c r="BW26429" s="66"/>
      <c r="BX26429" s="66"/>
      <c r="BY26429" s="66"/>
      <c r="CL26429" s="56" t="s">
        <v>26385</v>
      </c>
      <c r="CM26429" s="56" t="s">
        <v>216</v>
      </c>
      <c r="CN26429" s="56" t="s">
        <v>216</v>
      </c>
    </row>
    <row r="26430" spans="75:92">
      <c r="BW26430" s="66"/>
      <c r="BX26430" s="66"/>
      <c r="BY26430" s="66"/>
      <c r="CL26430" s="56" t="s">
        <v>26386</v>
      </c>
      <c r="CM26430" s="56" t="s">
        <v>216</v>
      </c>
      <c r="CN26430" s="56" t="s">
        <v>216</v>
      </c>
    </row>
    <row r="26431" spans="75:92">
      <c r="BW26431" s="66"/>
      <c r="BX26431" s="66"/>
      <c r="BY26431" s="66"/>
      <c r="CL26431" s="35" t="s">
        <v>15120</v>
      </c>
      <c r="CM26431" s="35" t="s">
        <v>217</v>
      </c>
      <c r="CN26431" s="35" t="s">
        <v>217</v>
      </c>
    </row>
    <row r="26432" spans="75:92">
      <c r="BW26432" s="66"/>
      <c r="BX26432" s="66"/>
      <c r="BY26432" s="66"/>
      <c r="CL26432" s="56" t="s">
        <v>14887</v>
      </c>
      <c r="CM26432" s="56" t="s">
        <v>216</v>
      </c>
      <c r="CN26432" s="56" t="s">
        <v>216</v>
      </c>
    </row>
    <row r="26433" spans="75:92">
      <c r="BW26433" s="66"/>
      <c r="BX26433" s="66"/>
      <c r="BY26433" s="66"/>
      <c r="CL26433" s="56" t="s">
        <v>14888</v>
      </c>
      <c r="CM26433" s="56" t="s">
        <v>216</v>
      </c>
      <c r="CN26433" s="56" t="s">
        <v>216</v>
      </c>
    </row>
    <row r="26434" spans="75:92">
      <c r="BW26434" s="66"/>
      <c r="BX26434" s="66"/>
      <c r="BY26434" s="66"/>
      <c r="CL26434" s="35" t="s">
        <v>29983</v>
      </c>
      <c r="CM26434" s="35" t="s">
        <v>217</v>
      </c>
      <c r="CN26434" s="35" t="s">
        <v>217</v>
      </c>
    </row>
    <row r="26435" spans="75:92">
      <c r="BW26435" s="66"/>
      <c r="BX26435" s="66"/>
      <c r="BY26435" s="66"/>
      <c r="CL26435" s="35" t="s">
        <v>14949</v>
      </c>
      <c r="CM26435" s="35" t="s">
        <v>217</v>
      </c>
      <c r="CN26435" s="35" t="s">
        <v>217</v>
      </c>
    </row>
    <row r="26436" spans="75:92">
      <c r="BW26436" s="66"/>
      <c r="BX26436" s="66"/>
      <c r="BY26436" s="66"/>
      <c r="CL26436" s="35" t="s">
        <v>14950</v>
      </c>
      <c r="CM26436" s="35" t="s">
        <v>217</v>
      </c>
      <c r="CN26436" s="35" t="s">
        <v>217</v>
      </c>
    </row>
    <row r="26437" spans="75:92">
      <c r="BW26437" s="66"/>
      <c r="BX26437" s="66"/>
      <c r="BY26437" s="66"/>
      <c r="CL26437" s="56" t="s">
        <v>15086</v>
      </c>
      <c r="CM26437" s="56" t="s">
        <v>216</v>
      </c>
      <c r="CN26437" s="56" t="s">
        <v>216</v>
      </c>
    </row>
    <row r="26438" spans="75:92">
      <c r="BW26438" s="66"/>
      <c r="BX26438" s="66"/>
      <c r="BY26438" s="66"/>
      <c r="CL26438" s="35" t="s">
        <v>14982</v>
      </c>
      <c r="CM26438" s="35" t="s">
        <v>217</v>
      </c>
      <c r="CN26438" s="35" t="s">
        <v>217</v>
      </c>
    </row>
    <row r="26439" spans="75:92">
      <c r="BW26439" s="66"/>
      <c r="BX26439" s="66"/>
      <c r="BY26439" s="66"/>
      <c r="CL26439" s="56" t="s">
        <v>14902</v>
      </c>
      <c r="CM26439" s="56" t="s">
        <v>216</v>
      </c>
      <c r="CN26439" s="56" t="s">
        <v>216</v>
      </c>
    </row>
    <row r="26440" spans="75:92">
      <c r="BW26440" s="66"/>
      <c r="BX26440" s="66"/>
      <c r="BY26440" s="66"/>
      <c r="CL26440" s="35" t="s">
        <v>14946</v>
      </c>
      <c r="CM26440" s="35" t="s">
        <v>217</v>
      </c>
      <c r="CN26440" s="35" t="s">
        <v>217</v>
      </c>
    </row>
    <row r="26441" spans="75:92">
      <c r="BW26441" s="66"/>
      <c r="BX26441" s="66"/>
      <c r="BY26441" s="66"/>
      <c r="CL26441" s="56" t="s">
        <v>26387</v>
      </c>
      <c r="CM26441" s="56" t="s">
        <v>214</v>
      </c>
      <c r="CN26441" s="56" t="s">
        <v>214</v>
      </c>
    </row>
    <row r="26442" spans="75:92">
      <c r="BW26442" s="66"/>
      <c r="BX26442" s="66"/>
      <c r="BY26442" s="66"/>
      <c r="CL26442" s="56" t="s">
        <v>26388</v>
      </c>
      <c r="CM26442" s="56" t="s">
        <v>214</v>
      </c>
      <c r="CN26442" s="56" t="s">
        <v>214</v>
      </c>
    </row>
    <row r="26443" spans="75:92">
      <c r="BW26443" s="66"/>
      <c r="BX26443" s="66"/>
      <c r="BY26443" s="66"/>
      <c r="CL26443" s="56" t="s">
        <v>26389</v>
      </c>
      <c r="CM26443" s="56" t="s">
        <v>214</v>
      </c>
      <c r="CN26443" s="56" t="s">
        <v>214</v>
      </c>
    </row>
    <row r="26444" spans="75:92">
      <c r="BW26444" s="66"/>
      <c r="BX26444" s="66"/>
      <c r="BY26444" s="66"/>
      <c r="CL26444" s="56" t="s">
        <v>14915</v>
      </c>
      <c r="CM26444" s="56" t="s">
        <v>214</v>
      </c>
      <c r="CN26444" s="56" t="s">
        <v>214</v>
      </c>
    </row>
    <row r="26445" spans="75:92">
      <c r="BW26445" s="66"/>
      <c r="BX26445" s="66"/>
      <c r="BY26445" s="66"/>
      <c r="CL26445" s="56" t="s">
        <v>24500</v>
      </c>
      <c r="CM26445" s="56" t="s">
        <v>214</v>
      </c>
      <c r="CN26445" s="56" t="s">
        <v>214</v>
      </c>
    </row>
    <row r="26446" spans="75:92">
      <c r="BW26446" s="66"/>
      <c r="BX26446" s="66"/>
      <c r="BY26446" s="66"/>
      <c r="CL26446" s="56" t="s">
        <v>24501</v>
      </c>
      <c r="CM26446" s="56" t="s">
        <v>214</v>
      </c>
      <c r="CN26446" s="56" t="s">
        <v>214</v>
      </c>
    </row>
    <row r="26447" spans="75:92">
      <c r="BW26447" s="66"/>
      <c r="BX26447" s="66"/>
      <c r="BY26447" s="66"/>
      <c r="CL26447" s="35" t="s">
        <v>14929</v>
      </c>
      <c r="CM26447" s="35" t="s">
        <v>217</v>
      </c>
      <c r="CN26447" s="35" t="s">
        <v>217</v>
      </c>
    </row>
    <row r="26448" spans="75:92">
      <c r="BW26448" s="66"/>
      <c r="BX26448" s="66"/>
      <c r="BY26448" s="66"/>
      <c r="CL26448" s="35" t="s">
        <v>15097</v>
      </c>
      <c r="CM26448" s="35" t="s">
        <v>217</v>
      </c>
      <c r="CN26448" s="35" t="s">
        <v>217</v>
      </c>
    </row>
    <row r="26449" spans="75:92">
      <c r="BW26449" s="66"/>
      <c r="BX26449" s="66"/>
      <c r="BY26449" s="66"/>
      <c r="CL26449" s="56" t="s">
        <v>14957</v>
      </c>
      <c r="CM26449" s="56" t="s">
        <v>216</v>
      </c>
      <c r="CN26449" s="56" t="s">
        <v>216</v>
      </c>
    </row>
    <row r="26450" spans="75:92">
      <c r="BW26450" s="66"/>
      <c r="BX26450" s="66"/>
      <c r="BY26450" s="66"/>
      <c r="CL26450" s="56" t="s">
        <v>14958</v>
      </c>
      <c r="CM26450" s="56" t="s">
        <v>216</v>
      </c>
      <c r="CN26450" s="56" t="s">
        <v>216</v>
      </c>
    </row>
    <row r="26451" spans="75:92">
      <c r="BW26451" s="66"/>
      <c r="BX26451" s="66"/>
      <c r="BY26451" s="66"/>
      <c r="CL26451" s="56" t="s">
        <v>2453</v>
      </c>
      <c r="CM26451" s="56" t="s">
        <v>216</v>
      </c>
      <c r="CN26451" s="56" t="s">
        <v>216</v>
      </c>
    </row>
    <row r="26452" spans="75:92">
      <c r="BW26452" s="66"/>
      <c r="BX26452" s="66"/>
      <c r="BY26452" s="66"/>
      <c r="CL26452" s="56" t="s">
        <v>14959</v>
      </c>
      <c r="CM26452" s="56" t="s">
        <v>216</v>
      </c>
      <c r="CN26452" s="56" t="s">
        <v>216</v>
      </c>
    </row>
    <row r="26453" spans="75:92">
      <c r="BW26453" s="66"/>
      <c r="BX26453" s="66"/>
      <c r="BY26453" s="66"/>
      <c r="CL26453" s="56" t="s">
        <v>15165</v>
      </c>
      <c r="CM26453" s="56" t="s">
        <v>215</v>
      </c>
      <c r="CN26453" s="56" t="s">
        <v>215</v>
      </c>
    </row>
    <row r="26454" spans="75:92">
      <c r="BW26454" s="66"/>
      <c r="BX26454" s="66"/>
      <c r="BY26454" s="66"/>
      <c r="CL26454" s="56" t="s">
        <v>14889</v>
      </c>
      <c r="CM26454" s="56" t="s">
        <v>216</v>
      </c>
      <c r="CN26454" s="56" t="s">
        <v>216</v>
      </c>
    </row>
    <row r="26455" spans="75:92">
      <c r="BW26455" s="66"/>
      <c r="BX26455" s="66"/>
      <c r="BY26455" s="66"/>
      <c r="CL26455" s="35" t="s">
        <v>14999</v>
      </c>
      <c r="CM26455" s="35" t="s">
        <v>217</v>
      </c>
      <c r="CN26455" s="35" t="s">
        <v>217</v>
      </c>
    </row>
    <row r="26456" spans="75:92">
      <c r="BW26456" s="66"/>
      <c r="BX26456" s="66"/>
      <c r="BY26456" s="66"/>
      <c r="CL26456" s="56" t="s">
        <v>14890</v>
      </c>
      <c r="CM26456" s="56" t="s">
        <v>216</v>
      </c>
      <c r="CN26456" s="56" t="s">
        <v>216</v>
      </c>
    </row>
    <row r="26457" spans="75:92">
      <c r="BW26457" s="66"/>
      <c r="BX26457" s="66"/>
      <c r="BY26457" s="66"/>
      <c r="CL26457" s="35" t="s">
        <v>29984</v>
      </c>
      <c r="CM26457" s="35" t="s">
        <v>217</v>
      </c>
      <c r="CN26457" s="35" t="s">
        <v>217</v>
      </c>
    </row>
    <row r="26458" spans="75:92">
      <c r="BW26458" s="66"/>
      <c r="BX26458" s="66"/>
      <c r="BY26458" s="66"/>
      <c r="CL26458" s="56" t="s">
        <v>15087</v>
      </c>
      <c r="CM26458" s="56" t="s">
        <v>216</v>
      </c>
      <c r="CN26458" s="56" t="s">
        <v>216</v>
      </c>
    </row>
    <row r="26459" spans="75:92">
      <c r="BW26459" s="66"/>
      <c r="BX26459" s="66"/>
      <c r="BY26459" s="66"/>
      <c r="CL26459" s="56" t="s">
        <v>14903</v>
      </c>
      <c r="CM26459" s="56" t="s">
        <v>216</v>
      </c>
      <c r="CN26459" s="56" t="s">
        <v>216</v>
      </c>
    </row>
    <row r="26460" spans="75:92">
      <c r="BW26460" s="66"/>
      <c r="BX26460" s="66"/>
      <c r="BY26460" s="66"/>
      <c r="CL26460" s="35" t="s">
        <v>29985</v>
      </c>
      <c r="CM26460" s="35" t="s">
        <v>217</v>
      </c>
      <c r="CN26460" s="35" t="s">
        <v>217</v>
      </c>
    </row>
    <row r="26461" spans="75:92">
      <c r="BW26461" s="66"/>
      <c r="BX26461" s="66"/>
      <c r="BY26461" s="66"/>
      <c r="CL26461" s="56" t="s">
        <v>15140</v>
      </c>
      <c r="CM26461" s="56" t="s">
        <v>214</v>
      </c>
      <c r="CN26461" s="56" t="s">
        <v>214</v>
      </c>
    </row>
    <row r="26462" spans="75:92">
      <c r="BW26462" s="66"/>
      <c r="BX26462" s="66"/>
      <c r="BY26462" s="66"/>
      <c r="CL26462" s="56" t="s">
        <v>15139</v>
      </c>
      <c r="CM26462" s="56" t="s">
        <v>215</v>
      </c>
      <c r="CN26462" s="56" t="s">
        <v>215</v>
      </c>
    </row>
    <row r="26463" spans="75:92">
      <c r="BW26463" s="66"/>
      <c r="BX26463" s="66"/>
      <c r="BY26463" s="66"/>
      <c r="CL26463" s="35" t="s">
        <v>14930</v>
      </c>
      <c r="CM26463" s="35" t="s">
        <v>217</v>
      </c>
      <c r="CN26463" s="35" t="s">
        <v>217</v>
      </c>
    </row>
    <row r="26464" spans="75:92">
      <c r="BW26464" s="66"/>
      <c r="BX26464" s="66"/>
      <c r="BY26464" s="66"/>
      <c r="CL26464" s="56" t="s">
        <v>14917</v>
      </c>
      <c r="CM26464" s="56" t="s">
        <v>216</v>
      </c>
      <c r="CN26464" s="56" t="s">
        <v>216</v>
      </c>
    </row>
    <row r="26465" spans="75:92">
      <c r="BW26465" s="66"/>
      <c r="BX26465" s="66"/>
      <c r="BY26465" s="66"/>
      <c r="CL26465" s="35" t="s">
        <v>15000</v>
      </c>
      <c r="CM26465" s="35" t="s">
        <v>217</v>
      </c>
      <c r="CN26465" s="35" t="s">
        <v>217</v>
      </c>
    </row>
    <row r="26466" spans="75:92">
      <c r="BW26466" s="66"/>
      <c r="BX26466" s="66"/>
      <c r="BY26466" s="66"/>
      <c r="CL26466" s="35" t="s">
        <v>29986</v>
      </c>
      <c r="CM26466" s="35" t="s">
        <v>217</v>
      </c>
      <c r="CN26466" s="35" t="s">
        <v>217</v>
      </c>
    </row>
    <row r="26467" spans="75:92">
      <c r="BW26467" s="66"/>
      <c r="BX26467" s="66"/>
      <c r="BY26467" s="66"/>
      <c r="CL26467" s="56" t="s">
        <v>14960</v>
      </c>
      <c r="CM26467" s="56" t="s">
        <v>216</v>
      </c>
      <c r="CN26467" s="56" t="s">
        <v>216</v>
      </c>
    </row>
    <row r="26468" spans="75:92">
      <c r="BW26468" s="66"/>
      <c r="BX26468" s="66"/>
      <c r="BY26468" s="66"/>
      <c r="CL26468" s="35" t="s">
        <v>15072</v>
      </c>
      <c r="CM26468" s="35" t="s">
        <v>217</v>
      </c>
      <c r="CN26468" s="35" t="s">
        <v>217</v>
      </c>
    </row>
    <row r="26469" spans="75:92">
      <c r="BW26469" s="66"/>
      <c r="BX26469" s="66"/>
      <c r="BY26469" s="66"/>
      <c r="CL26469" s="35" t="s">
        <v>15098</v>
      </c>
      <c r="CM26469" s="35" t="s">
        <v>217</v>
      </c>
      <c r="CN26469" s="35" t="s">
        <v>217</v>
      </c>
    </row>
    <row r="26470" spans="75:92">
      <c r="BW26470" s="66"/>
      <c r="BX26470" s="66"/>
      <c r="BY26470" s="66"/>
      <c r="CL26470" s="56" t="s">
        <v>15088</v>
      </c>
      <c r="CM26470" s="56" t="s">
        <v>216</v>
      </c>
      <c r="CN26470" s="56" t="s">
        <v>216</v>
      </c>
    </row>
    <row r="26471" spans="75:92">
      <c r="BW26471" s="66"/>
      <c r="BX26471" s="66"/>
      <c r="BY26471" s="66"/>
      <c r="CL26471" s="35" t="s">
        <v>15001</v>
      </c>
      <c r="CM26471" s="35" t="s">
        <v>217</v>
      </c>
      <c r="CN26471" s="35" t="s">
        <v>217</v>
      </c>
    </row>
    <row r="26472" spans="75:92">
      <c r="BW26472" s="66"/>
      <c r="BX26472" s="66"/>
      <c r="BY26472" s="66"/>
      <c r="CL26472" s="35" t="s">
        <v>14986</v>
      </c>
      <c r="CM26472" s="35" t="s">
        <v>217</v>
      </c>
      <c r="CN26472" s="35" t="s">
        <v>217</v>
      </c>
    </row>
    <row r="26473" spans="75:92">
      <c r="BW26473" s="66"/>
      <c r="BX26473" s="66"/>
      <c r="BY26473" s="66"/>
      <c r="CL26473" s="35" t="s">
        <v>15099</v>
      </c>
      <c r="CM26473" s="35" t="s">
        <v>217</v>
      </c>
      <c r="CN26473" s="35" t="s">
        <v>217</v>
      </c>
    </row>
    <row r="26474" spans="75:92">
      <c r="BW26474" s="66"/>
      <c r="BX26474" s="66"/>
      <c r="BY26474" s="66"/>
      <c r="CL26474" s="35" t="s">
        <v>15100</v>
      </c>
      <c r="CM26474" s="35" t="s">
        <v>217</v>
      </c>
      <c r="CN26474" s="35" t="s">
        <v>217</v>
      </c>
    </row>
    <row r="26475" spans="75:92">
      <c r="BW26475" s="66"/>
      <c r="BX26475" s="66"/>
      <c r="BY26475" s="66"/>
      <c r="CL26475" s="56" t="s">
        <v>29987</v>
      </c>
      <c r="CM26475" s="56" t="s">
        <v>215</v>
      </c>
      <c r="CN26475" s="56" t="s">
        <v>215</v>
      </c>
    </row>
    <row r="26476" spans="75:92">
      <c r="BW26476" s="66"/>
      <c r="BX26476" s="66"/>
      <c r="BY26476" s="66"/>
      <c r="CL26476" s="56" t="s">
        <v>14904</v>
      </c>
      <c r="CM26476" s="56" t="s">
        <v>216</v>
      </c>
      <c r="CN26476" s="56" t="s">
        <v>216</v>
      </c>
    </row>
    <row r="26477" spans="75:92">
      <c r="BW26477" s="66"/>
      <c r="BX26477" s="66"/>
      <c r="BY26477" s="66"/>
      <c r="CL26477" s="56" t="s">
        <v>14961</v>
      </c>
      <c r="CM26477" s="56" t="s">
        <v>216</v>
      </c>
      <c r="CN26477" s="56" t="s">
        <v>216</v>
      </c>
    </row>
    <row r="26478" spans="75:92">
      <c r="BW26478" s="66"/>
      <c r="BX26478" s="66"/>
      <c r="BY26478" s="66"/>
      <c r="CL26478" s="35" t="s">
        <v>29988</v>
      </c>
      <c r="CM26478" s="35" t="s">
        <v>217</v>
      </c>
      <c r="CN26478" s="35" t="s">
        <v>217</v>
      </c>
    </row>
    <row r="26479" spans="75:92">
      <c r="BW26479" s="66"/>
      <c r="BX26479" s="66"/>
      <c r="BY26479" s="66"/>
      <c r="CL26479" s="35" t="s">
        <v>14951</v>
      </c>
      <c r="CM26479" s="35" t="s">
        <v>217</v>
      </c>
      <c r="CN26479" s="35" t="s">
        <v>217</v>
      </c>
    </row>
    <row r="26480" spans="75:92">
      <c r="BW26480" s="66"/>
      <c r="BX26480" s="66"/>
      <c r="BY26480" s="66"/>
      <c r="CL26480" s="35" t="s">
        <v>14931</v>
      </c>
      <c r="CM26480" s="35" t="s">
        <v>217</v>
      </c>
      <c r="CN26480" s="35" t="s">
        <v>217</v>
      </c>
    </row>
    <row r="26481" spans="75:92">
      <c r="BW26481" s="66"/>
      <c r="BX26481" s="66"/>
      <c r="BY26481" s="66"/>
      <c r="CL26481" s="35" t="s">
        <v>14987</v>
      </c>
      <c r="CM26481" s="35" t="s">
        <v>217</v>
      </c>
      <c r="CN26481" s="35" t="s">
        <v>217</v>
      </c>
    </row>
    <row r="26482" spans="75:92">
      <c r="BW26482" s="66"/>
      <c r="BX26482" s="66"/>
      <c r="BY26482" s="66"/>
      <c r="CL26482" s="56" t="s">
        <v>15015</v>
      </c>
      <c r="CM26482" s="56" t="s">
        <v>216</v>
      </c>
      <c r="CN26482" s="56" t="s">
        <v>215</v>
      </c>
    </row>
    <row r="26483" spans="75:92">
      <c r="BW26483" s="66"/>
      <c r="BX26483" s="66"/>
      <c r="BY26483" s="66"/>
      <c r="CL26483" s="35" t="s">
        <v>15158</v>
      </c>
      <c r="CM26483" s="35" t="s">
        <v>217</v>
      </c>
      <c r="CN26483" s="35" t="s">
        <v>217</v>
      </c>
    </row>
    <row r="26484" spans="75:92">
      <c r="BW26484" s="66"/>
      <c r="BX26484" s="66"/>
      <c r="BY26484" s="66"/>
      <c r="CL26484" s="35" t="s">
        <v>15121</v>
      </c>
      <c r="CM26484" s="35" t="s">
        <v>217</v>
      </c>
      <c r="CN26484" s="35" t="s">
        <v>217</v>
      </c>
    </row>
    <row r="26485" spans="75:92">
      <c r="BW26485" s="66"/>
      <c r="BX26485" s="66"/>
      <c r="BY26485" s="66"/>
      <c r="CL26485" s="35" t="s">
        <v>14953</v>
      </c>
      <c r="CM26485" s="35" t="s">
        <v>217</v>
      </c>
      <c r="CN26485" s="35" t="s">
        <v>217</v>
      </c>
    </row>
    <row r="26486" spans="75:92">
      <c r="BW26486" s="66"/>
      <c r="BX26486" s="66"/>
      <c r="BY26486" s="66"/>
      <c r="CL26486" s="35" t="s">
        <v>29989</v>
      </c>
      <c r="CM26486" s="35" t="s">
        <v>217</v>
      </c>
      <c r="CN26486" s="35" t="s">
        <v>217</v>
      </c>
    </row>
    <row r="26487" spans="75:92">
      <c r="BW26487" s="66"/>
      <c r="BX26487" s="66"/>
      <c r="BY26487" s="66"/>
      <c r="CL26487" s="56" t="s">
        <v>14939</v>
      </c>
      <c r="CM26487" s="56" t="s">
        <v>217</v>
      </c>
      <c r="CN26487" s="56" t="s">
        <v>217</v>
      </c>
    </row>
    <row r="26488" spans="75:92">
      <c r="BW26488" s="66"/>
      <c r="BX26488" s="66"/>
      <c r="BY26488" s="66"/>
      <c r="CL26488" s="35" t="s">
        <v>29990</v>
      </c>
      <c r="CM26488" s="35" t="s">
        <v>217</v>
      </c>
      <c r="CN26488" s="35" t="s">
        <v>217</v>
      </c>
    </row>
    <row r="26489" spans="75:92">
      <c r="BW26489" s="66"/>
      <c r="BX26489" s="66"/>
      <c r="BY26489" s="66"/>
      <c r="CL26489" s="56" t="s">
        <v>15063</v>
      </c>
      <c r="CM26489" s="56" t="s">
        <v>216</v>
      </c>
      <c r="CN26489" s="56" t="s">
        <v>216</v>
      </c>
    </row>
    <row r="26490" spans="75:92">
      <c r="BW26490" s="66"/>
      <c r="BX26490" s="66"/>
      <c r="BY26490" s="66"/>
      <c r="CL26490" s="56" t="s">
        <v>14962</v>
      </c>
      <c r="CM26490" s="56" t="s">
        <v>216</v>
      </c>
      <c r="CN26490" s="56" t="s">
        <v>216</v>
      </c>
    </row>
    <row r="26491" spans="75:92">
      <c r="BW26491" s="66"/>
      <c r="BX26491" s="66"/>
      <c r="BY26491" s="66"/>
      <c r="CL26491" s="35" t="s">
        <v>15101</v>
      </c>
      <c r="CM26491" s="35" t="s">
        <v>217</v>
      </c>
      <c r="CN26491" s="35" t="s">
        <v>217</v>
      </c>
    </row>
    <row r="26492" spans="75:92">
      <c r="BW26492" s="66"/>
      <c r="BX26492" s="66"/>
      <c r="BY26492" s="66"/>
      <c r="CL26492" s="35" t="s">
        <v>15059</v>
      </c>
      <c r="CM26492" s="35" t="s">
        <v>217</v>
      </c>
      <c r="CN26492" s="35" t="s">
        <v>217</v>
      </c>
    </row>
    <row r="26493" spans="75:92">
      <c r="BW26493" s="66"/>
      <c r="BX26493" s="66"/>
      <c r="BY26493" s="66"/>
      <c r="CL26493" s="56" t="s">
        <v>15181</v>
      </c>
      <c r="CM26493" s="56" t="s">
        <v>215</v>
      </c>
      <c r="CN26493" s="56" t="s">
        <v>215</v>
      </c>
    </row>
    <row r="26494" spans="75:92">
      <c r="BW26494" s="66"/>
      <c r="BX26494" s="66"/>
      <c r="BY26494" s="66"/>
      <c r="CL26494" s="35" t="s">
        <v>15189</v>
      </c>
      <c r="CM26494" s="35" t="s">
        <v>217</v>
      </c>
      <c r="CN26494" s="35" t="s">
        <v>217</v>
      </c>
    </row>
    <row r="26495" spans="75:92">
      <c r="BW26495" s="66"/>
      <c r="BX26495" s="66"/>
      <c r="BY26495" s="66"/>
      <c r="CL26495" s="35" t="s">
        <v>14938</v>
      </c>
      <c r="CM26495" s="35" t="s">
        <v>217</v>
      </c>
      <c r="CN26495" s="35" t="s">
        <v>217</v>
      </c>
    </row>
    <row r="26496" spans="75:92">
      <c r="BW26496" s="66"/>
      <c r="BX26496" s="66"/>
      <c r="BY26496" s="66"/>
      <c r="CL26496" s="56" t="s">
        <v>15047</v>
      </c>
      <c r="CM26496" s="56" t="s">
        <v>216</v>
      </c>
      <c r="CN26496" s="56" t="s">
        <v>216</v>
      </c>
    </row>
    <row r="26497" spans="75:92">
      <c r="BW26497" s="66"/>
      <c r="BX26497" s="66"/>
      <c r="BY26497" s="66"/>
      <c r="CL26497" s="56" t="s">
        <v>15141</v>
      </c>
      <c r="CM26497" s="56" t="s">
        <v>214</v>
      </c>
      <c r="CN26497" s="56" t="s">
        <v>214</v>
      </c>
    </row>
    <row r="26498" spans="75:92">
      <c r="BW26498" s="66"/>
      <c r="BX26498" s="66"/>
      <c r="BY26498" s="66"/>
      <c r="CL26498" s="56" t="s">
        <v>15048</v>
      </c>
      <c r="CM26498" s="56" t="s">
        <v>216</v>
      </c>
      <c r="CN26498" s="56" t="s">
        <v>216</v>
      </c>
    </row>
    <row r="26499" spans="75:92">
      <c r="BW26499" s="66"/>
      <c r="BX26499" s="66"/>
      <c r="BY26499" s="66"/>
      <c r="CL26499" s="56" t="s">
        <v>14963</v>
      </c>
      <c r="CM26499" s="56" t="s">
        <v>216</v>
      </c>
      <c r="CN26499" s="56" t="s">
        <v>216</v>
      </c>
    </row>
    <row r="26500" spans="75:92">
      <c r="BW26500" s="66"/>
      <c r="BX26500" s="66"/>
      <c r="BY26500" s="66"/>
      <c r="CL26500" s="56" t="s">
        <v>15159</v>
      </c>
      <c r="CM26500" s="56" t="s">
        <v>216</v>
      </c>
      <c r="CN26500" s="56" t="s">
        <v>216</v>
      </c>
    </row>
    <row r="26501" spans="75:92">
      <c r="BW26501" s="66"/>
      <c r="BX26501" s="66"/>
      <c r="BY26501" s="66"/>
      <c r="CL26501" s="56" t="s">
        <v>14964</v>
      </c>
      <c r="CM26501" s="56" t="s">
        <v>216</v>
      </c>
      <c r="CN26501" s="56" t="s">
        <v>216</v>
      </c>
    </row>
    <row r="26502" spans="75:92">
      <c r="BW26502" s="66"/>
      <c r="BX26502" s="66"/>
      <c r="BY26502" s="66"/>
      <c r="CL26502" s="35" t="s">
        <v>15060</v>
      </c>
      <c r="CM26502" s="35" t="s">
        <v>217</v>
      </c>
      <c r="CN26502" s="35" t="s">
        <v>217</v>
      </c>
    </row>
    <row r="26503" spans="75:92">
      <c r="BW26503" s="66"/>
      <c r="BX26503" s="66"/>
      <c r="BY26503" s="66"/>
      <c r="CL26503" s="56" t="s">
        <v>14905</v>
      </c>
      <c r="CM26503" s="56" t="s">
        <v>216</v>
      </c>
      <c r="CN26503" s="56" t="s">
        <v>216</v>
      </c>
    </row>
    <row r="26504" spans="75:92">
      <c r="BW26504" s="66"/>
      <c r="BX26504" s="66"/>
      <c r="BY26504" s="66"/>
      <c r="CL26504" s="56" t="s">
        <v>14940</v>
      </c>
      <c r="CM26504" s="56" t="s">
        <v>217</v>
      </c>
      <c r="CN26504" s="56" t="s">
        <v>217</v>
      </c>
    </row>
    <row r="26505" spans="75:92">
      <c r="BW26505" s="66"/>
      <c r="BX26505" s="66"/>
      <c r="BY26505" s="66"/>
      <c r="CL26505" s="56" t="s">
        <v>14941</v>
      </c>
      <c r="CM26505" s="56" t="s">
        <v>217</v>
      </c>
      <c r="CN26505" s="56" t="s">
        <v>217</v>
      </c>
    </row>
    <row r="26506" spans="75:92">
      <c r="BW26506" s="66"/>
      <c r="BX26506" s="66"/>
      <c r="BY26506" s="66"/>
      <c r="CL26506" s="56" t="s">
        <v>14942</v>
      </c>
      <c r="CM26506" s="56" t="s">
        <v>217</v>
      </c>
      <c r="CN26506" s="56" t="s">
        <v>217</v>
      </c>
    </row>
    <row r="26507" spans="75:92">
      <c r="BW26507" s="66"/>
      <c r="BX26507" s="66"/>
      <c r="BY26507" s="66"/>
      <c r="CL26507" s="56" t="s">
        <v>15049</v>
      </c>
      <c r="CM26507" s="56" t="s">
        <v>216</v>
      </c>
      <c r="CN26507" s="56" t="s">
        <v>216</v>
      </c>
    </row>
    <row r="26508" spans="75:92">
      <c r="BW26508" s="66"/>
      <c r="BX26508" s="66"/>
      <c r="BY26508" s="66"/>
      <c r="CL26508" s="35" t="s">
        <v>15155</v>
      </c>
      <c r="CM26508" s="35" t="s">
        <v>217</v>
      </c>
      <c r="CN26508" s="35" t="s">
        <v>217</v>
      </c>
    </row>
    <row r="26509" spans="75:92">
      <c r="BW26509" s="66"/>
      <c r="BX26509" s="66"/>
      <c r="BY26509" s="66"/>
      <c r="CL26509" s="35" t="s">
        <v>15043</v>
      </c>
      <c r="CM26509" s="35" t="s">
        <v>217</v>
      </c>
      <c r="CN26509" s="35" t="s">
        <v>217</v>
      </c>
    </row>
    <row r="26510" spans="75:92">
      <c r="BW26510" s="66"/>
      <c r="BX26510" s="66"/>
      <c r="BY26510" s="66"/>
      <c r="CL26510" s="35" t="s">
        <v>15096</v>
      </c>
      <c r="CM26510" s="35" t="s">
        <v>217</v>
      </c>
      <c r="CN26510" s="35" t="s">
        <v>217</v>
      </c>
    </row>
    <row r="26511" spans="75:92">
      <c r="BW26511" s="66"/>
      <c r="BX26511" s="66"/>
      <c r="BY26511" s="66"/>
      <c r="CL26511" s="35" t="s">
        <v>15170</v>
      </c>
      <c r="CM26511" s="35" t="s">
        <v>217</v>
      </c>
      <c r="CN26511" s="35" t="s">
        <v>217</v>
      </c>
    </row>
    <row r="26512" spans="75:92">
      <c r="BW26512" s="66"/>
      <c r="BX26512" s="66"/>
      <c r="BY26512" s="66"/>
      <c r="CL26512" s="35" t="s">
        <v>29991</v>
      </c>
      <c r="CM26512" s="35" t="s">
        <v>217</v>
      </c>
      <c r="CN26512" s="35" t="s">
        <v>217</v>
      </c>
    </row>
    <row r="26513" spans="75:92">
      <c r="BW26513" s="66"/>
      <c r="BX26513" s="66"/>
      <c r="BY26513" s="66"/>
      <c r="CL26513" s="35" t="s">
        <v>15037</v>
      </c>
      <c r="CM26513" s="35" t="s">
        <v>217</v>
      </c>
      <c r="CN26513" s="35" t="s">
        <v>217</v>
      </c>
    </row>
    <row r="26514" spans="75:92">
      <c r="BW26514" s="66"/>
      <c r="BX26514" s="66"/>
      <c r="BY26514" s="66"/>
      <c r="CL26514" s="35" t="s">
        <v>14988</v>
      </c>
      <c r="CM26514" s="35" t="s">
        <v>217</v>
      </c>
      <c r="CN26514" s="35" t="s">
        <v>217</v>
      </c>
    </row>
    <row r="26515" spans="75:92">
      <c r="BW26515" s="66"/>
      <c r="BX26515" s="66"/>
      <c r="BY26515" s="66"/>
      <c r="CL26515" s="56" t="s">
        <v>2457</v>
      </c>
      <c r="CM26515" s="56" t="s">
        <v>217</v>
      </c>
      <c r="CN26515" s="56" t="s">
        <v>217</v>
      </c>
    </row>
    <row r="26516" spans="75:92">
      <c r="BW26516" s="66"/>
      <c r="BX26516" s="66"/>
      <c r="BY26516" s="66"/>
      <c r="CL26516" s="56" t="s">
        <v>15142</v>
      </c>
      <c r="CM26516" s="56" t="s">
        <v>214</v>
      </c>
      <c r="CN26516" s="56" t="s">
        <v>214</v>
      </c>
    </row>
    <row r="26517" spans="75:92">
      <c r="BW26517" s="66"/>
      <c r="BX26517" s="66"/>
      <c r="BY26517" s="66"/>
      <c r="CL26517" s="56" t="s">
        <v>15156</v>
      </c>
      <c r="CM26517" s="56" t="s">
        <v>215</v>
      </c>
      <c r="CN26517" s="56" t="s">
        <v>215</v>
      </c>
    </row>
    <row r="26518" spans="75:92">
      <c r="BW26518" s="66"/>
      <c r="BX26518" s="66"/>
      <c r="BY26518" s="66"/>
      <c r="CL26518" s="56" t="s">
        <v>14965</v>
      </c>
      <c r="CM26518" s="56" t="s">
        <v>216</v>
      </c>
      <c r="CN26518" s="56" t="s">
        <v>216</v>
      </c>
    </row>
    <row r="26519" spans="75:92">
      <c r="BW26519" s="66"/>
      <c r="BX26519" s="66"/>
      <c r="BY26519" s="66"/>
      <c r="CL26519" s="35" t="s">
        <v>15091</v>
      </c>
      <c r="CM26519" s="35" t="s">
        <v>217</v>
      </c>
      <c r="CN26519" s="35" t="s">
        <v>217</v>
      </c>
    </row>
    <row r="26520" spans="75:92">
      <c r="BW26520" s="66"/>
      <c r="BX26520" s="66"/>
      <c r="BY26520" s="66"/>
      <c r="CL26520" s="35" t="s">
        <v>14955</v>
      </c>
      <c r="CM26520" s="35" t="s">
        <v>217</v>
      </c>
      <c r="CN26520" s="35" t="s">
        <v>217</v>
      </c>
    </row>
    <row r="26521" spans="75:92">
      <c r="BW26521" s="66"/>
      <c r="BX26521" s="66"/>
      <c r="BY26521" s="66"/>
      <c r="CL26521" s="56" t="s">
        <v>14943</v>
      </c>
      <c r="CM26521" s="56" t="s">
        <v>217</v>
      </c>
      <c r="CN26521" s="56" t="s">
        <v>217</v>
      </c>
    </row>
    <row r="26522" spans="75:92">
      <c r="BW26522" s="66"/>
      <c r="BX26522" s="66"/>
      <c r="BY26522" s="66"/>
      <c r="CL26522" s="35" t="s">
        <v>15078</v>
      </c>
      <c r="CM26522" s="35" t="s">
        <v>217</v>
      </c>
      <c r="CN26522" s="35" t="s">
        <v>217</v>
      </c>
    </row>
    <row r="26523" spans="75:92">
      <c r="BW26523" s="66"/>
      <c r="BX26523" s="66"/>
      <c r="BY26523" s="66"/>
      <c r="CL26523" s="35" t="s">
        <v>14927</v>
      </c>
      <c r="CM26523" s="35" t="s">
        <v>217</v>
      </c>
      <c r="CN26523" s="35" t="s">
        <v>217</v>
      </c>
    </row>
    <row r="26524" spans="75:92">
      <c r="BW26524" s="66"/>
      <c r="BX26524" s="66"/>
      <c r="BY26524" s="66"/>
      <c r="CL26524" s="35" t="s">
        <v>15092</v>
      </c>
      <c r="CM26524" s="35" t="s">
        <v>217</v>
      </c>
      <c r="CN26524" s="35" t="s">
        <v>217</v>
      </c>
    </row>
    <row r="26525" spans="75:92">
      <c r="BW26525" s="66"/>
      <c r="BX26525" s="66"/>
      <c r="BY26525" s="66"/>
      <c r="CL26525" s="56" t="s">
        <v>2458</v>
      </c>
      <c r="CM26525" s="56" t="s">
        <v>216</v>
      </c>
      <c r="CN26525" s="56" t="s">
        <v>216</v>
      </c>
    </row>
    <row r="26526" spans="75:92">
      <c r="BW26526" s="66"/>
      <c r="BX26526" s="66"/>
      <c r="BY26526" s="66"/>
      <c r="CL26526" s="35" t="s">
        <v>14989</v>
      </c>
      <c r="CM26526" s="35" t="s">
        <v>217</v>
      </c>
      <c r="CN26526" s="35" t="s">
        <v>217</v>
      </c>
    </row>
    <row r="26527" spans="75:92">
      <c r="BW26527" s="66"/>
      <c r="BX26527" s="66"/>
      <c r="BY26527" s="66"/>
      <c r="CL26527" s="56" t="s">
        <v>14966</v>
      </c>
      <c r="CM26527" s="56" t="s">
        <v>216</v>
      </c>
      <c r="CN26527" s="56" t="s">
        <v>216</v>
      </c>
    </row>
    <row r="26528" spans="75:92">
      <c r="BW26528" s="66"/>
      <c r="BX26528" s="66"/>
      <c r="BY26528" s="66"/>
      <c r="CL26528" s="35" t="s">
        <v>15102</v>
      </c>
      <c r="CM26528" s="35" t="s">
        <v>217</v>
      </c>
      <c r="CN26528" s="35" t="s">
        <v>217</v>
      </c>
    </row>
    <row r="26529" spans="75:92">
      <c r="BW26529" s="66"/>
      <c r="BX26529" s="66"/>
      <c r="BY26529" s="66"/>
      <c r="CL26529" s="56" t="s">
        <v>14906</v>
      </c>
      <c r="CM26529" s="56" t="s">
        <v>216</v>
      </c>
      <c r="CN26529" s="56" t="s">
        <v>216</v>
      </c>
    </row>
    <row r="26530" spans="75:92">
      <c r="BW26530" s="66"/>
      <c r="BX26530" s="66"/>
      <c r="BY26530" s="66"/>
      <c r="CL26530" s="35" t="s">
        <v>15038</v>
      </c>
      <c r="CM26530" s="35" t="s">
        <v>217</v>
      </c>
      <c r="CN26530" s="35" t="s">
        <v>217</v>
      </c>
    </row>
    <row r="26531" spans="75:92">
      <c r="BW26531" s="66"/>
      <c r="BX26531" s="66"/>
      <c r="BY26531" s="66"/>
      <c r="CL26531" s="56" t="s">
        <v>15182</v>
      </c>
      <c r="CM26531" s="56" t="s">
        <v>215</v>
      </c>
      <c r="CN26531" s="56" t="s">
        <v>215</v>
      </c>
    </row>
    <row r="26532" spans="75:92">
      <c r="BW26532" s="66"/>
      <c r="BX26532" s="66"/>
      <c r="BY26532" s="66"/>
      <c r="CL26532" s="35" t="s">
        <v>15076</v>
      </c>
      <c r="CM26532" s="35" t="s">
        <v>217</v>
      </c>
      <c r="CN26532" s="35" t="s">
        <v>217</v>
      </c>
    </row>
    <row r="26533" spans="75:92">
      <c r="BW26533" s="66"/>
      <c r="BX26533" s="66"/>
      <c r="BY26533" s="66"/>
      <c r="CL26533" s="56" t="s">
        <v>14907</v>
      </c>
      <c r="CM26533" s="56" t="s">
        <v>216</v>
      </c>
      <c r="CN26533" s="56" t="s">
        <v>216</v>
      </c>
    </row>
    <row r="26534" spans="75:92">
      <c r="BW26534" s="66"/>
      <c r="BX26534" s="66"/>
      <c r="BY26534" s="66"/>
      <c r="CL26534" s="56" t="s">
        <v>24502</v>
      </c>
      <c r="CM26534" s="56" t="s">
        <v>216</v>
      </c>
      <c r="CN26534" s="56" t="s">
        <v>216</v>
      </c>
    </row>
    <row r="26535" spans="75:92">
      <c r="BW26535" s="66"/>
      <c r="BX26535" s="66"/>
      <c r="BY26535" s="66"/>
      <c r="CL26535" s="56" t="s">
        <v>14891</v>
      </c>
      <c r="CM26535" s="56" t="s">
        <v>216</v>
      </c>
      <c r="CN26535" s="56" t="s">
        <v>216</v>
      </c>
    </row>
    <row r="26536" spans="75:92">
      <c r="BW26536" s="66"/>
      <c r="BX26536" s="66"/>
      <c r="BY26536" s="66"/>
      <c r="CL26536" s="35" t="s">
        <v>29992</v>
      </c>
      <c r="CM26536" s="35" t="s">
        <v>217</v>
      </c>
      <c r="CN26536" s="35" t="s">
        <v>217</v>
      </c>
    </row>
    <row r="26537" spans="75:92">
      <c r="BW26537" s="66"/>
      <c r="BX26537" s="66"/>
      <c r="BY26537" s="66"/>
      <c r="CL26537" s="56" t="s">
        <v>14923</v>
      </c>
      <c r="CM26537" s="56" t="s">
        <v>216</v>
      </c>
      <c r="CN26537" s="56" t="s">
        <v>216</v>
      </c>
    </row>
    <row r="26538" spans="75:92">
      <c r="BW26538" s="66"/>
      <c r="BX26538" s="66"/>
      <c r="BY26538" s="66"/>
      <c r="CL26538" s="35" t="s">
        <v>15130</v>
      </c>
      <c r="CM26538" s="35" t="s">
        <v>217</v>
      </c>
      <c r="CN26538" s="35" t="s">
        <v>217</v>
      </c>
    </row>
    <row r="26539" spans="75:92">
      <c r="BW26539" s="66"/>
      <c r="BX26539" s="66"/>
      <c r="BY26539" s="66"/>
      <c r="CL26539" s="35" t="s">
        <v>15061</v>
      </c>
      <c r="CM26539" s="35" t="s">
        <v>217</v>
      </c>
      <c r="CN26539" s="35" t="s">
        <v>217</v>
      </c>
    </row>
    <row r="26540" spans="75:92">
      <c r="BW26540" s="66"/>
      <c r="BX26540" s="66"/>
      <c r="BY26540" s="66"/>
      <c r="CL26540" s="56" t="s">
        <v>14918</v>
      </c>
      <c r="CM26540" s="56" t="s">
        <v>216</v>
      </c>
      <c r="CN26540" s="56" t="s">
        <v>216</v>
      </c>
    </row>
    <row r="26541" spans="75:92">
      <c r="BW26541" s="66"/>
      <c r="BX26541" s="66"/>
      <c r="BY26541" s="66"/>
      <c r="CL26541" s="56" t="s">
        <v>14919</v>
      </c>
      <c r="CM26541" s="56" t="s">
        <v>216</v>
      </c>
      <c r="CN26541" s="56" t="s">
        <v>216</v>
      </c>
    </row>
    <row r="26542" spans="75:92">
      <c r="BW26542" s="66"/>
      <c r="BX26542" s="66"/>
      <c r="BY26542" s="66"/>
      <c r="CL26542" s="35" t="s">
        <v>29993</v>
      </c>
      <c r="CM26542" s="35" t="s">
        <v>217</v>
      </c>
      <c r="CN26542" s="35" t="s">
        <v>217</v>
      </c>
    </row>
    <row r="26543" spans="75:92">
      <c r="BW26543" s="66"/>
      <c r="BX26543" s="66"/>
      <c r="BY26543" s="66"/>
      <c r="CL26543" s="35" t="s">
        <v>29994</v>
      </c>
      <c r="CM26543" s="35" t="s">
        <v>217</v>
      </c>
      <c r="CN26543" s="35" t="s">
        <v>217</v>
      </c>
    </row>
    <row r="26544" spans="75:92">
      <c r="BW26544" s="66"/>
      <c r="BX26544" s="66"/>
      <c r="BY26544" s="66"/>
      <c r="CL26544" s="35" t="s">
        <v>15039</v>
      </c>
      <c r="CM26544" s="35" t="s">
        <v>217</v>
      </c>
      <c r="CN26544" s="35" t="s">
        <v>217</v>
      </c>
    </row>
    <row r="26545" spans="75:92">
      <c r="BW26545" s="66"/>
      <c r="BX26545" s="66"/>
      <c r="BY26545" s="66"/>
      <c r="CL26545" s="35" t="s">
        <v>14932</v>
      </c>
      <c r="CM26545" s="35" t="s">
        <v>217</v>
      </c>
      <c r="CN26545" s="35" t="s">
        <v>217</v>
      </c>
    </row>
    <row r="26546" spans="75:92">
      <c r="BW26546" s="66"/>
      <c r="BX26546" s="66"/>
      <c r="BY26546" s="66"/>
      <c r="CL26546" s="56" t="s">
        <v>24503</v>
      </c>
      <c r="CM26546" s="56" t="s">
        <v>214</v>
      </c>
      <c r="CN26546" s="56" t="s">
        <v>214</v>
      </c>
    </row>
    <row r="26547" spans="75:92">
      <c r="BW26547" s="66"/>
      <c r="BX26547" s="66"/>
      <c r="BY26547" s="66"/>
      <c r="CL26547" s="35" t="s">
        <v>14984</v>
      </c>
      <c r="CM26547" s="35" t="s">
        <v>217</v>
      </c>
      <c r="CN26547" s="35" t="s">
        <v>217</v>
      </c>
    </row>
    <row r="26548" spans="75:92">
      <c r="BW26548" s="66"/>
      <c r="BX26548" s="66"/>
      <c r="BY26548" s="66"/>
      <c r="CL26548" s="56" t="s">
        <v>14967</v>
      </c>
      <c r="CM26548" s="56" t="s">
        <v>216</v>
      </c>
      <c r="CN26548" s="56" t="s">
        <v>216</v>
      </c>
    </row>
    <row r="26549" spans="75:92">
      <c r="BW26549" s="66"/>
      <c r="BX26549" s="66"/>
      <c r="BY26549" s="66"/>
      <c r="CL26549" s="56" t="s">
        <v>15183</v>
      </c>
      <c r="CM26549" s="56" t="s">
        <v>215</v>
      </c>
      <c r="CN26549" s="56" t="s">
        <v>215</v>
      </c>
    </row>
    <row r="26550" spans="75:92">
      <c r="BW26550" s="66"/>
      <c r="BX26550" s="66"/>
      <c r="BY26550" s="66"/>
      <c r="CL26550" s="35" t="s">
        <v>15030</v>
      </c>
      <c r="CM26550" s="35" t="s">
        <v>217</v>
      </c>
      <c r="CN26550" s="35" t="s">
        <v>217</v>
      </c>
    </row>
    <row r="26551" spans="75:92">
      <c r="BW26551" s="66"/>
      <c r="BX26551" s="66"/>
      <c r="BY26551" s="66"/>
      <c r="CL26551" s="56" t="s">
        <v>15050</v>
      </c>
      <c r="CM26551" s="56" t="s">
        <v>216</v>
      </c>
      <c r="CN26551" s="56" t="s">
        <v>216</v>
      </c>
    </row>
    <row r="26552" spans="75:92">
      <c r="BW26552" s="66"/>
      <c r="BX26552" s="66"/>
      <c r="BY26552" s="66"/>
      <c r="CL26552" s="56" t="s">
        <v>14968</v>
      </c>
      <c r="CM26552" s="56" t="s">
        <v>216</v>
      </c>
      <c r="CN26552" s="56" t="s">
        <v>216</v>
      </c>
    </row>
    <row r="26553" spans="75:92">
      <c r="BW26553" s="66"/>
      <c r="BX26553" s="66"/>
      <c r="BY26553" s="66"/>
      <c r="CL26553" s="35" t="s">
        <v>14944</v>
      </c>
      <c r="CM26553" s="35" t="s">
        <v>217</v>
      </c>
      <c r="CN26553" s="35" t="s">
        <v>217</v>
      </c>
    </row>
    <row r="26554" spans="75:92">
      <c r="BW26554" s="66"/>
      <c r="BX26554" s="66"/>
      <c r="BY26554" s="66"/>
      <c r="CL26554" s="35" t="s">
        <v>15002</v>
      </c>
      <c r="CM26554" s="35" t="s">
        <v>217</v>
      </c>
      <c r="CN26554" s="35" t="s">
        <v>217</v>
      </c>
    </row>
    <row r="26555" spans="75:92">
      <c r="BW26555" s="66"/>
      <c r="BX26555" s="66"/>
      <c r="BY26555" s="66"/>
      <c r="CL26555" s="56" t="s">
        <v>15009</v>
      </c>
      <c r="CM26555" s="56" t="s">
        <v>216</v>
      </c>
      <c r="CN26555" s="56" t="s">
        <v>215</v>
      </c>
    </row>
    <row r="26556" spans="75:92">
      <c r="BW26556" s="66"/>
      <c r="BX26556" s="66"/>
      <c r="BY26556" s="66"/>
      <c r="CL26556" s="56" t="s">
        <v>15143</v>
      </c>
      <c r="CM26556" s="56" t="s">
        <v>214</v>
      </c>
      <c r="CN26556" s="56" t="s">
        <v>214</v>
      </c>
    </row>
    <row r="26557" spans="75:92">
      <c r="BW26557" s="66"/>
      <c r="BX26557" s="66"/>
      <c r="BY26557" s="66"/>
      <c r="CL26557" s="35" t="s">
        <v>14990</v>
      </c>
      <c r="CM26557" s="35" t="s">
        <v>217</v>
      </c>
      <c r="CN26557" s="35" t="s">
        <v>217</v>
      </c>
    </row>
    <row r="26558" spans="75:92">
      <c r="BW26558" s="66"/>
      <c r="BX26558" s="66"/>
      <c r="BY26558" s="66"/>
      <c r="CL26558" s="35" t="s">
        <v>14928</v>
      </c>
      <c r="CM26558" s="35" t="s">
        <v>217</v>
      </c>
      <c r="CN26558" s="35" t="s">
        <v>217</v>
      </c>
    </row>
    <row r="26559" spans="75:92">
      <c r="BW26559" s="66"/>
      <c r="BX26559" s="66"/>
      <c r="BY26559" s="66"/>
      <c r="CL26559" s="56" t="s">
        <v>15006</v>
      </c>
      <c r="CM26559" s="56" t="s">
        <v>214</v>
      </c>
      <c r="CN26559" s="56" t="s">
        <v>214</v>
      </c>
    </row>
    <row r="26560" spans="75:92">
      <c r="BW26560" s="66"/>
      <c r="BX26560" s="66"/>
      <c r="BY26560" s="66"/>
      <c r="CL26560" s="56" t="s">
        <v>15007</v>
      </c>
      <c r="CM26560" s="56" t="s">
        <v>214</v>
      </c>
      <c r="CN26560" s="56" t="s">
        <v>214</v>
      </c>
    </row>
    <row r="26561" spans="75:92">
      <c r="BW26561" s="66"/>
      <c r="BX26561" s="66"/>
      <c r="BY26561" s="66"/>
      <c r="CL26561" s="56" t="s">
        <v>15144</v>
      </c>
      <c r="CM26561" s="56" t="s">
        <v>214</v>
      </c>
      <c r="CN26561" s="56" t="s">
        <v>214</v>
      </c>
    </row>
    <row r="26562" spans="75:92">
      <c r="BW26562" s="66"/>
      <c r="BX26562" s="66"/>
      <c r="BY26562" s="66"/>
      <c r="CL26562" s="35" t="s">
        <v>15028</v>
      </c>
      <c r="CM26562" s="35" t="s">
        <v>217</v>
      </c>
      <c r="CN26562" s="35" t="s">
        <v>217</v>
      </c>
    </row>
    <row r="26563" spans="75:92">
      <c r="BW26563" s="66"/>
      <c r="BX26563" s="66"/>
      <c r="BY26563" s="66"/>
      <c r="CL26563" s="56" t="s">
        <v>14924</v>
      </c>
      <c r="CM26563" s="56" t="s">
        <v>216</v>
      </c>
      <c r="CN26563" s="56" t="s">
        <v>216</v>
      </c>
    </row>
    <row r="26564" spans="75:92">
      <c r="BW26564" s="66"/>
      <c r="BX26564" s="66"/>
      <c r="BY26564" s="66"/>
      <c r="CL26564" s="56" t="s">
        <v>15166</v>
      </c>
      <c r="CM26564" s="56" t="s">
        <v>215</v>
      </c>
      <c r="CN26564" s="56" t="s">
        <v>215</v>
      </c>
    </row>
    <row r="26565" spans="75:92">
      <c r="BW26565" s="66"/>
      <c r="BX26565" s="66"/>
      <c r="BY26565" s="66"/>
      <c r="CL26565" s="56" t="s">
        <v>26390</v>
      </c>
      <c r="CM26565" s="56" t="s">
        <v>216</v>
      </c>
      <c r="CN26565" s="56" t="s">
        <v>215</v>
      </c>
    </row>
    <row r="26566" spans="75:92">
      <c r="BW26566" s="66"/>
      <c r="BX26566" s="66"/>
      <c r="BY26566" s="66"/>
      <c r="CL26566" s="56" t="s">
        <v>15016</v>
      </c>
      <c r="CM26566" s="56" t="s">
        <v>216</v>
      </c>
      <c r="CN26566" s="56" t="s">
        <v>215</v>
      </c>
    </row>
    <row r="26567" spans="75:92">
      <c r="BW26567" s="66"/>
      <c r="BX26567" s="66"/>
      <c r="BY26567" s="66"/>
      <c r="CL26567" s="56" t="s">
        <v>15017</v>
      </c>
      <c r="CM26567" s="56" t="s">
        <v>216</v>
      </c>
      <c r="CN26567" s="56" t="s">
        <v>215</v>
      </c>
    </row>
    <row r="26568" spans="75:92">
      <c r="BW26568" s="66"/>
      <c r="BX26568" s="66"/>
      <c r="BY26568" s="66"/>
      <c r="CL26568" s="56" t="s">
        <v>26391</v>
      </c>
      <c r="CM26568" s="56" t="s">
        <v>216</v>
      </c>
      <c r="CN26568" s="56" t="s">
        <v>215</v>
      </c>
    </row>
    <row r="26569" spans="75:92">
      <c r="BW26569" s="66"/>
      <c r="BX26569" s="66"/>
      <c r="BY26569" s="66"/>
      <c r="CL26569" s="56" t="s">
        <v>15018</v>
      </c>
      <c r="CM26569" s="56" t="s">
        <v>216</v>
      </c>
      <c r="CN26569" s="56" t="s">
        <v>215</v>
      </c>
    </row>
    <row r="26570" spans="75:92">
      <c r="BW26570" s="66"/>
      <c r="BX26570" s="66"/>
      <c r="BY26570" s="66"/>
      <c r="CL26570" s="56" t="s">
        <v>15019</v>
      </c>
      <c r="CM26570" s="56" t="s">
        <v>216</v>
      </c>
      <c r="CN26570" s="56" t="s">
        <v>215</v>
      </c>
    </row>
    <row r="26571" spans="75:92">
      <c r="BW26571" s="66"/>
      <c r="BX26571" s="66"/>
      <c r="BY26571" s="66"/>
      <c r="CL26571" s="56" t="s">
        <v>15010</v>
      </c>
      <c r="CM26571" s="56" t="s">
        <v>216</v>
      </c>
      <c r="CN26571" s="56" t="s">
        <v>215</v>
      </c>
    </row>
    <row r="26572" spans="75:92">
      <c r="BW26572" s="66"/>
      <c r="BX26572" s="66"/>
      <c r="BY26572" s="66"/>
      <c r="CL26572" s="56" t="s">
        <v>15011</v>
      </c>
      <c r="CM26572" s="56" t="s">
        <v>216</v>
      </c>
      <c r="CN26572" s="56" t="s">
        <v>215</v>
      </c>
    </row>
    <row r="26573" spans="75:92">
      <c r="BW26573" s="66"/>
      <c r="BX26573" s="66"/>
      <c r="BY26573" s="66"/>
      <c r="CL26573" s="56" t="s">
        <v>15012</v>
      </c>
      <c r="CM26573" s="56" t="s">
        <v>216</v>
      </c>
      <c r="CN26573" s="56" t="s">
        <v>215</v>
      </c>
    </row>
    <row r="26574" spans="75:92">
      <c r="BW26574" s="66"/>
      <c r="BX26574" s="66"/>
      <c r="BY26574" s="66"/>
      <c r="CL26574" s="56" t="s">
        <v>15020</v>
      </c>
      <c r="CM26574" s="56" t="s">
        <v>216</v>
      </c>
      <c r="CN26574" s="56" t="s">
        <v>215</v>
      </c>
    </row>
    <row r="26575" spans="75:92">
      <c r="BW26575" s="66"/>
      <c r="BX26575" s="66"/>
      <c r="BY26575" s="66"/>
      <c r="CL26575" s="56" t="s">
        <v>15013</v>
      </c>
      <c r="CM26575" s="56" t="s">
        <v>216</v>
      </c>
      <c r="CN26575" s="56" t="s">
        <v>215</v>
      </c>
    </row>
    <row r="26576" spans="75:92">
      <c r="BW26576" s="66"/>
      <c r="BX26576" s="66"/>
      <c r="BY26576" s="66"/>
      <c r="CL26576" s="56" t="s">
        <v>15021</v>
      </c>
      <c r="CM26576" s="56" t="s">
        <v>216</v>
      </c>
      <c r="CN26576" s="56" t="s">
        <v>215</v>
      </c>
    </row>
    <row r="26577" spans="75:92">
      <c r="BW26577" s="66"/>
      <c r="BX26577" s="66"/>
      <c r="BY26577" s="66"/>
      <c r="CL26577" s="56" t="s">
        <v>15022</v>
      </c>
      <c r="CM26577" s="56" t="s">
        <v>216</v>
      </c>
      <c r="CN26577" s="56" t="s">
        <v>215</v>
      </c>
    </row>
    <row r="26578" spans="75:92">
      <c r="BW26578" s="66"/>
      <c r="BX26578" s="66"/>
      <c r="BY26578" s="66"/>
      <c r="CL26578" s="56" t="s">
        <v>15014</v>
      </c>
      <c r="CM26578" s="56" t="s">
        <v>216</v>
      </c>
      <c r="CN26578" s="56" t="s">
        <v>215</v>
      </c>
    </row>
    <row r="26579" spans="75:92">
      <c r="BW26579" s="66"/>
      <c r="BX26579" s="66"/>
      <c r="BY26579" s="66"/>
      <c r="CL26579" s="56" t="s">
        <v>15023</v>
      </c>
      <c r="CM26579" s="56" t="s">
        <v>216</v>
      </c>
      <c r="CN26579" s="56" t="s">
        <v>215</v>
      </c>
    </row>
    <row r="26580" spans="75:92">
      <c r="BW26580" s="66"/>
      <c r="BX26580" s="66"/>
      <c r="BY26580" s="66"/>
      <c r="CL26580" s="35" t="s">
        <v>29995</v>
      </c>
      <c r="CM26580" s="35" t="s">
        <v>217</v>
      </c>
      <c r="CN26580" s="35" t="s">
        <v>217</v>
      </c>
    </row>
    <row r="26581" spans="75:92">
      <c r="BW26581" s="66"/>
      <c r="BX26581" s="66"/>
      <c r="BY26581" s="66"/>
      <c r="CL26581" s="35" t="s">
        <v>14933</v>
      </c>
      <c r="CM26581" s="35" t="s">
        <v>217</v>
      </c>
      <c r="CN26581" s="35" t="s">
        <v>217</v>
      </c>
    </row>
    <row r="26582" spans="75:92">
      <c r="BW26582" s="66"/>
      <c r="BX26582" s="66"/>
      <c r="BY26582" s="66"/>
      <c r="CL26582" s="35" t="s">
        <v>15131</v>
      </c>
      <c r="CM26582" s="35" t="s">
        <v>217</v>
      </c>
      <c r="CN26582" s="35" t="s">
        <v>217</v>
      </c>
    </row>
    <row r="26583" spans="75:92">
      <c r="BW26583" s="66"/>
      <c r="BX26583" s="66"/>
      <c r="BY26583" s="66"/>
      <c r="CL26583" s="56" t="s">
        <v>14908</v>
      </c>
      <c r="CM26583" s="56" t="s">
        <v>216</v>
      </c>
      <c r="CN26583" s="56" t="s">
        <v>216</v>
      </c>
    </row>
    <row r="26584" spans="75:92">
      <c r="BW26584" s="66"/>
      <c r="BX26584" s="66"/>
      <c r="BY26584" s="66"/>
      <c r="CL26584" s="56" t="s">
        <v>14920</v>
      </c>
      <c r="CM26584" s="56" t="s">
        <v>216</v>
      </c>
      <c r="CN26584" s="56" t="s">
        <v>216</v>
      </c>
    </row>
    <row r="26585" spans="75:92">
      <c r="BW26585" s="66"/>
      <c r="BX26585" s="66"/>
      <c r="BY26585" s="66"/>
      <c r="CL26585" s="56" t="s">
        <v>14909</v>
      </c>
      <c r="CM26585" s="56" t="s">
        <v>216</v>
      </c>
      <c r="CN26585" s="56" t="s">
        <v>216</v>
      </c>
    </row>
    <row r="26586" spans="75:92">
      <c r="BW26586" s="66"/>
      <c r="BX26586" s="66"/>
      <c r="BY26586" s="66"/>
      <c r="CL26586" s="35" t="s">
        <v>29996</v>
      </c>
      <c r="CM26586" s="35" t="s">
        <v>217</v>
      </c>
      <c r="CN26586" s="35" t="s">
        <v>217</v>
      </c>
    </row>
    <row r="26587" spans="75:92">
      <c r="BW26587" s="66"/>
      <c r="BX26587" s="66"/>
      <c r="BY26587" s="66"/>
      <c r="CL26587" s="35" t="s">
        <v>15132</v>
      </c>
      <c r="CM26587" s="35" t="s">
        <v>217</v>
      </c>
      <c r="CN26587" s="35" t="s">
        <v>217</v>
      </c>
    </row>
    <row r="26588" spans="75:92">
      <c r="BW26588" s="66"/>
      <c r="BX26588" s="66"/>
      <c r="BY26588" s="66"/>
      <c r="CL26588" s="35" t="s">
        <v>15062</v>
      </c>
      <c r="CM26588" s="35" t="s">
        <v>217</v>
      </c>
      <c r="CN26588" s="35" t="s">
        <v>217</v>
      </c>
    </row>
    <row r="26589" spans="75:92">
      <c r="BW26589" s="66"/>
      <c r="BX26589" s="66"/>
      <c r="BY26589" s="66"/>
      <c r="CL26589" s="56" t="s">
        <v>15051</v>
      </c>
      <c r="CM26589" s="56" t="s">
        <v>216</v>
      </c>
      <c r="CN26589" s="56" t="s">
        <v>216</v>
      </c>
    </row>
    <row r="26590" spans="75:92">
      <c r="BW26590" s="66"/>
      <c r="BX26590" s="66"/>
      <c r="BY26590" s="66"/>
      <c r="CL26590" s="35" t="s">
        <v>14934</v>
      </c>
      <c r="CM26590" s="35" t="s">
        <v>217</v>
      </c>
      <c r="CN26590" s="35" t="s">
        <v>217</v>
      </c>
    </row>
    <row r="26591" spans="75:92">
      <c r="BW26591" s="66"/>
      <c r="BX26591" s="66"/>
      <c r="BY26591" s="66"/>
      <c r="CL26591" s="35" t="s">
        <v>15151</v>
      </c>
      <c r="CM26591" s="35" t="s">
        <v>217</v>
      </c>
      <c r="CN26591" s="35" t="s">
        <v>217</v>
      </c>
    </row>
    <row r="26592" spans="75:92">
      <c r="BW26592" s="66"/>
      <c r="BX26592" s="66"/>
      <c r="BY26592" s="66"/>
      <c r="CL26592" s="35" t="s">
        <v>15031</v>
      </c>
      <c r="CM26592" s="35" t="s">
        <v>217</v>
      </c>
      <c r="CN26592" s="35" t="s">
        <v>217</v>
      </c>
    </row>
    <row r="26593" spans="75:92">
      <c r="BW26593" s="66"/>
      <c r="BX26593" s="66"/>
      <c r="BY26593" s="66"/>
      <c r="CL26593" s="35" t="s">
        <v>15029</v>
      </c>
      <c r="CM26593" s="35" t="s">
        <v>217</v>
      </c>
      <c r="CN26593" s="35" t="s">
        <v>217</v>
      </c>
    </row>
    <row r="26594" spans="75:92">
      <c r="BW26594" s="66"/>
      <c r="BX26594" s="66"/>
      <c r="BY26594" s="66"/>
      <c r="CL26594" s="35" t="s">
        <v>15069</v>
      </c>
      <c r="CM26594" s="35" t="s">
        <v>217</v>
      </c>
      <c r="CN26594" s="35" t="s">
        <v>217</v>
      </c>
    </row>
    <row r="26595" spans="75:92">
      <c r="BW26595" s="66"/>
      <c r="BX26595" s="66"/>
      <c r="BY26595" s="66"/>
      <c r="CL26595" s="56" t="s">
        <v>14969</v>
      </c>
      <c r="CM26595" s="56" t="s">
        <v>216</v>
      </c>
      <c r="CN26595" s="56" t="s">
        <v>216</v>
      </c>
    </row>
    <row r="26596" spans="75:92">
      <c r="BW26596" s="66"/>
      <c r="BX26596" s="66"/>
      <c r="BY26596" s="66"/>
      <c r="CL26596" s="56" t="s">
        <v>15064</v>
      </c>
      <c r="CM26596" s="56" t="s">
        <v>216</v>
      </c>
      <c r="CN26596" s="56" t="s">
        <v>216</v>
      </c>
    </row>
    <row r="26597" spans="75:92">
      <c r="BW26597" s="66"/>
      <c r="BX26597" s="66"/>
      <c r="BY26597" s="66"/>
      <c r="CL26597" s="35" t="s">
        <v>29997</v>
      </c>
      <c r="CM26597" s="35" t="s">
        <v>217</v>
      </c>
      <c r="CN26597" s="35" t="s">
        <v>217</v>
      </c>
    </row>
    <row r="26598" spans="75:92">
      <c r="BW26598" s="66"/>
      <c r="BX26598" s="66"/>
      <c r="BY26598" s="66"/>
      <c r="CL26598" s="56" t="s">
        <v>15145</v>
      </c>
      <c r="CM26598" s="56" t="s">
        <v>214</v>
      </c>
      <c r="CN26598" s="56" t="s">
        <v>214</v>
      </c>
    </row>
    <row r="26599" spans="75:92">
      <c r="BW26599" s="66"/>
      <c r="BX26599" s="66"/>
      <c r="BY26599" s="66"/>
      <c r="CL26599" s="56" t="s">
        <v>15116</v>
      </c>
      <c r="CM26599" s="56" t="s">
        <v>215</v>
      </c>
      <c r="CN26599" s="56" t="s">
        <v>215</v>
      </c>
    </row>
    <row r="26600" spans="75:92">
      <c r="BW26600" s="66"/>
      <c r="BX26600" s="66"/>
      <c r="BY26600" s="66"/>
      <c r="CL26600" s="35" t="s">
        <v>29998</v>
      </c>
      <c r="CM26600" s="35" t="s">
        <v>217</v>
      </c>
      <c r="CN26600" s="35" t="s">
        <v>217</v>
      </c>
    </row>
    <row r="26601" spans="75:92">
      <c r="BW26601" s="66"/>
      <c r="BX26601" s="66"/>
      <c r="BY26601" s="66"/>
      <c r="CL26601" s="35" t="s">
        <v>14935</v>
      </c>
      <c r="CM26601" s="35" t="s">
        <v>217</v>
      </c>
      <c r="CN26601" s="35" t="s">
        <v>217</v>
      </c>
    </row>
    <row r="26602" spans="75:92">
      <c r="BW26602" s="66"/>
      <c r="BX26602" s="66"/>
      <c r="BY26602" s="66"/>
      <c r="CL26602" s="35" t="s">
        <v>15093</v>
      </c>
      <c r="CM26602" s="35" t="s">
        <v>217</v>
      </c>
      <c r="CN26602" s="35" t="s">
        <v>217</v>
      </c>
    </row>
    <row r="26603" spans="75:92">
      <c r="BW26603" s="66"/>
      <c r="BX26603" s="66"/>
      <c r="BY26603" s="66"/>
      <c r="CL26603" s="35" t="s">
        <v>15190</v>
      </c>
      <c r="CM26603" s="35" t="s">
        <v>217</v>
      </c>
      <c r="CN26603" s="35" t="s">
        <v>217</v>
      </c>
    </row>
    <row r="26604" spans="75:92">
      <c r="BW26604" s="66"/>
      <c r="BX26604" s="66"/>
      <c r="BY26604" s="66"/>
      <c r="CL26604" s="56" t="s">
        <v>6272</v>
      </c>
      <c r="CM26604" s="56" t="s">
        <v>216</v>
      </c>
      <c r="CN26604" s="56" t="s">
        <v>216</v>
      </c>
    </row>
    <row r="26605" spans="75:92">
      <c r="BW26605" s="66"/>
      <c r="BX26605" s="66"/>
      <c r="BY26605" s="66"/>
      <c r="CL26605" s="35" t="s">
        <v>15044</v>
      </c>
      <c r="CM26605" s="35" t="s">
        <v>217</v>
      </c>
      <c r="CN26605" s="35" t="s">
        <v>217</v>
      </c>
    </row>
    <row r="26606" spans="75:92">
      <c r="BW26606" s="66"/>
      <c r="BX26606" s="66"/>
      <c r="BY26606" s="66"/>
      <c r="CL26606" s="56" t="s">
        <v>15167</v>
      </c>
      <c r="CM26606" s="56" t="s">
        <v>215</v>
      </c>
      <c r="CN26606" s="56" t="s">
        <v>215</v>
      </c>
    </row>
    <row r="26607" spans="75:92">
      <c r="BW26607" s="66"/>
      <c r="BX26607" s="66"/>
      <c r="BY26607" s="66"/>
      <c r="CL26607" s="56" t="s">
        <v>14910</v>
      </c>
      <c r="CM26607" s="56" t="s">
        <v>216</v>
      </c>
      <c r="CN26607" s="56" t="s">
        <v>216</v>
      </c>
    </row>
    <row r="26608" spans="75:92">
      <c r="BW26608" s="66"/>
      <c r="BX26608" s="66"/>
      <c r="BY26608" s="66"/>
      <c r="CL26608" s="35" t="s">
        <v>15122</v>
      </c>
      <c r="CM26608" s="35" t="s">
        <v>217</v>
      </c>
      <c r="CN26608" s="35" t="s">
        <v>217</v>
      </c>
    </row>
    <row r="26609" spans="75:92">
      <c r="BW26609" s="66"/>
      <c r="BX26609" s="66"/>
      <c r="BY26609" s="66"/>
      <c r="CL26609" s="35" t="s">
        <v>15005</v>
      </c>
      <c r="CM26609" s="35" t="s">
        <v>217</v>
      </c>
      <c r="CN26609" s="35" t="s">
        <v>217</v>
      </c>
    </row>
    <row r="26610" spans="75:92">
      <c r="BW26610" s="66"/>
      <c r="BX26610" s="66"/>
      <c r="BY26610" s="66"/>
      <c r="CL26610" s="56" t="s">
        <v>15168</v>
      </c>
      <c r="CM26610" s="56" t="s">
        <v>215</v>
      </c>
      <c r="CN26610" s="56" t="s">
        <v>215</v>
      </c>
    </row>
    <row r="26611" spans="75:92">
      <c r="BW26611" s="66"/>
      <c r="BX26611" s="66"/>
      <c r="BY26611" s="66"/>
      <c r="CL26611" s="56" t="s">
        <v>14970</v>
      </c>
      <c r="CM26611" s="56" t="s">
        <v>216</v>
      </c>
      <c r="CN26611" s="56" t="s">
        <v>216</v>
      </c>
    </row>
    <row r="26612" spans="75:92">
      <c r="BW26612" s="66"/>
      <c r="BX26612" s="66"/>
      <c r="BY26612" s="66"/>
      <c r="CL26612" s="56" t="s">
        <v>14892</v>
      </c>
      <c r="CM26612" s="56" t="s">
        <v>216</v>
      </c>
      <c r="CN26612" s="56" t="s">
        <v>216</v>
      </c>
    </row>
    <row r="26613" spans="75:92">
      <c r="BW26613" s="66"/>
      <c r="BX26613" s="66"/>
      <c r="BY26613" s="66"/>
      <c r="CL26613" s="56" t="s">
        <v>2466</v>
      </c>
      <c r="CM26613" s="56" t="s">
        <v>216</v>
      </c>
      <c r="CN26613" s="56" t="s">
        <v>216</v>
      </c>
    </row>
    <row r="26614" spans="75:92">
      <c r="BW26614" s="66"/>
      <c r="BX26614" s="66"/>
      <c r="BY26614" s="66"/>
      <c r="CL26614" s="56" t="s">
        <v>26392</v>
      </c>
      <c r="CM26614" s="56" t="s">
        <v>216</v>
      </c>
      <c r="CN26614" s="56" t="s">
        <v>216</v>
      </c>
    </row>
    <row r="26615" spans="75:92">
      <c r="BW26615" s="66"/>
      <c r="BX26615" s="66"/>
      <c r="BY26615" s="66"/>
      <c r="CL26615" s="35" t="s">
        <v>15032</v>
      </c>
      <c r="CM26615" s="35" t="s">
        <v>217</v>
      </c>
      <c r="CN26615" s="35" t="s">
        <v>217</v>
      </c>
    </row>
    <row r="26616" spans="75:92">
      <c r="BW26616" s="66"/>
      <c r="BX26616" s="66"/>
      <c r="BY26616" s="66"/>
      <c r="CL26616" s="35" t="s">
        <v>15152</v>
      </c>
      <c r="CM26616" s="35" t="s">
        <v>217</v>
      </c>
      <c r="CN26616" s="35" t="s">
        <v>217</v>
      </c>
    </row>
    <row r="26617" spans="75:92">
      <c r="BW26617" s="66"/>
      <c r="BX26617" s="66"/>
      <c r="BY26617" s="66"/>
      <c r="CL26617" s="56" t="s">
        <v>14971</v>
      </c>
      <c r="CM26617" s="56" t="s">
        <v>216</v>
      </c>
      <c r="CN26617" s="56" t="s">
        <v>216</v>
      </c>
    </row>
    <row r="26618" spans="75:92">
      <c r="BW26618" s="66"/>
      <c r="BX26618" s="66"/>
      <c r="BY26618" s="66"/>
      <c r="CL26618" s="35" t="s">
        <v>15171</v>
      </c>
      <c r="CM26618" s="35" t="s">
        <v>217</v>
      </c>
      <c r="CN26618" s="35" t="s">
        <v>217</v>
      </c>
    </row>
    <row r="26619" spans="75:92">
      <c r="BW26619" s="66"/>
      <c r="BX26619" s="66"/>
      <c r="BY26619" s="66"/>
      <c r="CL26619" s="56" t="s">
        <v>14898</v>
      </c>
      <c r="CM26619" s="56" t="s">
        <v>216</v>
      </c>
      <c r="CN26619" s="56" t="s">
        <v>216</v>
      </c>
    </row>
    <row r="26620" spans="75:92">
      <c r="BW26620" s="66"/>
      <c r="BX26620" s="66"/>
      <c r="BY26620" s="66"/>
      <c r="CL26620" s="35" t="s">
        <v>15033</v>
      </c>
      <c r="CM26620" s="35" t="s">
        <v>217</v>
      </c>
      <c r="CN26620" s="35" t="s">
        <v>217</v>
      </c>
    </row>
    <row r="26621" spans="75:92">
      <c r="BW26621" s="66"/>
      <c r="BX26621" s="66"/>
      <c r="BY26621" s="66"/>
      <c r="CL26621" s="56" t="s">
        <v>15065</v>
      </c>
      <c r="CM26621" s="56" t="s">
        <v>216</v>
      </c>
      <c r="CN26621" s="56" t="s">
        <v>216</v>
      </c>
    </row>
    <row r="26622" spans="75:92">
      <c r="BW26622" s="66"/>
      <c r="BX26622" s="66"/>
      <c r="BY26622" s="66"/>
      <c r="CL26622" s="56" t="s">
        <v>15024</v>
      </c>
      <c r="CM26622" s="56" t="s">
        <v>216</v>
      </c>
      <c r="CN26622" s="56" t="s">
        <v>215</v>
      </c>
    </row>
    <row r="26623" spans="75:92">
      <c r="BW26623" s="66"/>
      <c r="BX26623" s="66"/>
      <c r="BY26623" s="66"/>
      <c r="CL26623" s="35" t="s">
        <v>14936</v>
      </c>
      <c r="CM26623" s="35" t="s">
        <v>217</v>
      </c>
      <c r="CN26623" s="35" t="s">
        <v>217</v>
      </c>
    </row>
    <row r="26624" spans="75:92">
      <c r="BW26624" s="66"/>
      <c r="BX26624" s="66"/>
      <c r="BY26624" s="66"/>
      <c r="CL26624" s="35" t="s">
        <v>15191</v>
      </c>
      <c r="CM26624" s="35" t="s">
        <v>217</v>
      </c>
      <c r="CN26624" s="35" t="s">
        <v>217</v>
      </c>
    </row>
    <row r="26625" spans="75:92">
      <c r="BW26625" s="66"/>
      <c r="BX26625" s="66"/>
      <c r="BY26625" s="66"/>
      <c r="CL26625" s="56" t="s">
        <v>14911</v>
      </c>
      <c r="CM26625" s="56" t="s">
        <v>216</v>
      </c>
      <c r="CN26625" s="56" t="s">
        <v>216</v>
      </c>
    </row>
    <row r="26626" spans="75:92">
      <c r="BW26626" s="66"/>
      <c r="BX26626" s="66"/>
      <c r="BY26626" s="66"/>
      <c r="CL26626" s="35" t="s">
        <v>15172</v>
      </c>
      <c r="CM26626" s="35" t="s">
        <v>217</v>
      </c>
      <c r="CN26626" s="35" t="s">
        <v>217</v>
      </c>
    </row>
    <row r="26627" spans="75:92">
      <c r="BW26627" s="66"/>
      <c r="BX26627" s="66"/>
      <c r="BY26627" s="66"/>
      <c r="CL26627" s="56" t="s">
        <v>15160</v>
      </c>
      <c r="CM26627" s="56" t="s">
        <v>216</v>
      </c>
      <c r="CN26627" s="56" t="s">
        <v>216</v>
      </c>
    </row>
    <row r="26628" spans="75:92">
      <c r="BW26628" s="66"/>
      <c r="BX26628" s="66"/>
      <c r="BY26628" s="66"/>
      <c r="CL26628" s="35" t="s">
        <v>29999</v>
      </c>
      <c r="CM26628" s="35" t="s">
        <v>217</v>
      </c>
      <c r="CN26628" s="35" t="s">
        <v>217</v>
      </c>
    </row>
    <row r="26629" spans="75:92">
      <c r="BW26629" s="66"/>
      <c r="BX26629" s="66"/>
      <c r="BY26629" s="66"/>
      <c r="CL26629" s="35" t="s">
        <v>15003</v>
      </c>
      <c r="CM26629" s="35" t="s">
        <v>217</v>
      </c>
      <c r="CN26629" s="35" t="s">
        <v>217</v>
      </c>
    </row>
    <row r="26630" spans="75:92">
      <c r="BW26630" s="66"/>
      <c r="BX26630" s="66"/>
      <c r="BY26630" s="66"/>
      <c r="CL26630" s="35" t="s">
        <v>15173</v>
      </c>
      <c r="CM26630" s="35" t="s">
        <v>217</v>
      </c>
      <c r="CN26630" s="35" t="s">
        <v>217</v>
      </c>
    </row>
    <row r="26631" spans="75:92">
      <c r="BW26631" s="66"/>
      <c r="BX26631" s="66"/>
      <c r="BY26631" s="66"/>
      <c r="CL26631" s="35" t="s">
        <v>30000</v>
      </c>
      <c r="CM26631" s="35" t="s">
        <v>217</v>
      </c>
      <c r="CN26631" s="35" t="s">
        <v>217</v>
      </c>
    </row>
    <row r="26632" spans="75:92">
      <c r="BW26632" s="66"/>
      <c r="BX26632" s="66"/>
      <c r="BY26632" s="66"/>
      <c r="CL26632" s="56" t="s">
        <v>14972</v>
      </c>
      <c r="CM26632" s="56" t="s">
        <v>216</v>
      </c>
      <c r="CN26632" s="56" t="s">
        <v>216</v>
      </c>
    </row>
    <row r="26633" spans="75:92">
      <c r="BW26633" s="66"/>
      <c r="BX26633" s="66"/>
      <c r="BY26633" s="66"/>
      <c r="CL26633" s="35" t="s">
        <v>14991</v>
      </c>
      <c r="CM26633" s="35" t="s">
        <v>217</v>
      </c>
      <c r="CN26633" s="35" t="s">
        <v>217</v>
      </c>
    </row>
    <row r="26634" spans="75:92">
      <c r="BW26634" s="66"/>
      <c r="BX26634" s="66"/>
      <c r="BY26634" s="66"/>
      <c r="CL26634" s="56" t="s">
        <v>26393</v>
      </c>
      <c r="CM26634" s="56" t="s">
        <v>216</v>
      </c>
      <c r="CN26634" s="56" t="s">
        <v>216</v>
      </c>
    </row>
    <row r="26635" spans="75:92">
      <c r="BW26635" s="66"/>
      <c r="BX26635" s="66"/>
      <c r="BY26635" s="66"/>
      <c r="CL26635" s="56" t="s">
        <v>15146</v>
      </c>
      <c r="CM26635" s="56" t="s">
        <v>214</v>
      </c>
      <c r="CN26635" s="56" t="s">
        <v>214</v>
      </c>
    </row>
    <row r="26636" spans="75:92">
      <c r="BW26636" s="66"/>
      <c r="BX26636" s="66"/>
      <c r="BY26636" s="66"/>
      <c r="CL26636" s="56" t="s">
        <v>14893</v>
      </c>
      <c r="CM26636" s="56" t="s">
        <v>216</v>
      </c>
      <c r="CN26636" s="56" t="s">
        <v>216</v>
      </c>
    </row>
    <row r="26637" spans="75:92">
      <c r="BW26637" s="66"/>
      <c r="BX26637" s="66"/>
      <c r="BY26637" s="66"/>
      <c r="CL26637" s="35" t="s">
        <v>30001</v>
      </c>
      <c r="CM26637" s="35" t="s">
        <v>217</v>
      </c>
      <c r="CN26637" s="35" t="s">
        <v>217</v>
      </c>
    </row>
    <row r="26638" spans="75:92">
      <c r="BW26638" s="66"/>
      <c r="BX26638" s="66"/>
      <c r="BY26638" s="66"/>
      <c r="CL26638" s="35" t="s">
        <v>15073</v>
      </c>
      <c r="CM26638" s="35" t="s">
        <v>217</v>
      </c>
      <c r="CN26638" s="35" t="s">
        <v>217</v>
      </c>
    </row>
    <row r="26639" spans="75:92">
      <c r="BW26639" s="66"/>
      <c r="BX26639" s="66"/>
      <c r="BY26639" s="66"/>
      <c r="CL26639" s="35" t="s">
        <v>15074</v>
      </c>
      <c r="CM26639" s="35" t="s">
        <v>217</v>
      </c>
      <c r="CN26639" s="35" t="s">
        <v>217</v>
      </c>
    </row>
    <row r="26640" spans="75:92">
      <c r="BW26640" s="66"/>
      <c r="BX26640" s="66"/>
      <c r="BY26640" s="66"/>
      <c r="CL26640" s="56" t="s">
        <v>14894</v>
      </c>
      <c r="CM26640" s="56" t="s">
        <v>216</v>
      </c>
      <c r="CN26640" s="56" t="s">
        <v>216</v>
      </c>
    </row>
    <row r="26641" spans="75:92">
      <c r="BW26641" s="66"/>
      <c r="BX26641" s="66"/>
      <c r="BY26641" s="66"/>
      <c r="CL26641" s="35" t="s">
        <v>15103</v>
      </c>
      <c r="CM26641" s="35" t="s">
        <v>217</v>
      </c>
      <c r="CN26641" s="35" t="s">
        <v>217</v>
      </c>
    </row>
    <row r="26642" spans="75:92">
      <c r="BW26642" s="66"/>
      <c r="BX26642" s="66"/>
      <c r="BY26642" s="66"/>
      <c r="CL26642" s="35" t="s">
        <v>15075</v>
      </c>
      <c r="CM26642" s="35" t="s">
        <v>217</v>
      </c>
      <c r="CN26642" s="35" t="s">
        <v>217</v>
      </c>
    </row>
    <row r="26643" spans="75:92">
      <c r="BW26643" s="66"/>
      <c r="BX26643" s="66"/>
      <c r="BY26643" s="66"/>
      <c r="CL26643" s="35" t="s">
        <v>15133</v>
      </c>
      <c r="CM26643" s="35" t="s">
        <v>217</v>
      </c>
      <c r="CN26643" s="35" t="s">
        <v>217</v>
      </c>
    </row>
    <row r="26644" spans="75:92">
      <c r="BW26644" s="66"/>
      <c r="BX26644" s="66"/>
      <c r="BY26644" s="66"/>
      <c r="CL26644" s="56" t="s">
        <v>14973</v>
      </c>
      <c r="CM26644" s="56" t="s">
        <v>216</v>
      </c>
      <c r="CN26644" s="56" t="s">
        <v>216</v>
      </c>
    </row>
    <row r="26645" spans="75:92">
      <c r="BW26645" s="66"/>
      <c r="BX26645" s="66"/>
      <c r="BY26645" s="66"/>
      <c r="CL26645" s="56" t="s">
        <v>15066</v>
      </c>
      <c r="CM26645" s="56" t="s">
        <v>216</v>
      </c>
      <c r="CN26645" s="56" t="s">
        <v>216</v>
      </c>
    </row>
    <row r="26646" spans="75:92">
      <c r="BW26646" s="66"/>
      <c r="BX26646" s="66"/>
      <c r="BY26646" s="66"/>
      <c r="CL26646" s="56" t="s">
        <v>15161</v>
      </c>
      <c r="CM26646" s="56" t="s">
        <v>216</v>
      </c>
      <c r="CN26646" s="56" t="s">
        <v>216</v>
      </c>
    </row>
    <row r="26647" spans="75:92">
      <c r="BW26647" s="66"/>
      <c r="BX26647" s="66"/>
      <c r="BY26647" s="66"/>
      <c r="CL26647" s="35" t="s">
        <v>15127</v>
      </c>
      <c r="CM26647" s="35" t="s">
        <v>217</v>
      </c>
      <c r="CN26647" s="35" t="s">
        <v>217</v>
      </c>
    </row>
    <row r="26648" spans="75:92">
      <c r="BW26648" s="66"/>
      <c r="BX26648" s="66"/>
      <c r="BY26648" s="66"/>
      <c r="CL26648" s="56" t="s">
        <v>15089</v>
      </c>
      <c r="CM26648" s="56" t="s">
        <v>216</v>
      </c>
      <c r="CN26648" s="56" t="s">
        <v>216</v>
      </c>
    </row>
    <row r="26649" spans="75:92">
      <c r="BW26649" s="66"/>
      <c r="BX26649" s="66"/>
      <c r="BY26649" s="66"/>
      <c r="CL26649" s="35" t="s">
        <v>15117</v>
      </c>
      <c r="CM26649" s="35" t="s">
        <v>217</v>
      </c>
      <c r="CN26649" s="35" t="s">
        <v>217</v>
      </c>
    </row>
    <row r="26650" spans="75:92">
      <c r="BW26650" s="66"/>
      <c r="BX26650" s="66"/>
      <c r="BY26650" s="66"/>
      <c r="CL26650" s="56" t="s">
        <v>15154</v>
      </c>
      <c r="CM26650" s="56" t="s">
        <v>213</v>
      </c>
      <c r="CN26650" s="56" t="s">
        <v>213</v>
      </c>
    </row>
    <row r="26651" spans="75:92">
      <c r="BW26651" s="66"/>
      <c r="BX26651" s="66"/>
      <c r="BY26651" s="66"/>
      <c r="CL26651" s="56" t="s">
        <v>15052</v>
      </c>
      <c r="CM26651" s="56" t="s">
        <v>216</v>
      </c>
      <c r="CN26651" s="56" t="s">
        <v>216</v>
      </c>
    </row>
    <row r="26652" spans="75:92">
      <c r="BW26652" s="66"/>
      <c r="BX26652" s="66"/>
      <c r="BY26652" s="66"/>
      <c r="CL26652" s="56" t="s">
        <v>24504</v>
      </c>
      <c r="CM26652" s="56" t="s">
        <v>216</v>
      </c>
      <c r="CN26652" s="56" t="s">
        <v>216</v>
      </c>
    </row>
    <row r="26653" spans="75:92">
      <c r="BW26653" s="66"/>
      <c r="BX26653" s="66"/>
      <c r="BY26653" s="66"/>
      <c r="CL26653" s="56" t="s">
        <v>15080</v>
      </c>
      <c r="CM26653" s="56" t="s">
        <v>216</v>
      </c>
      <c r="CN26653" s="56" t="s">
        <v>216</v>
      </c>
    </row>
    <row r="26654" spans="75:92">
      <c r="BW26654" s="66"/>
      <c r="BX26654" s="66"/>
      <c r="BY26654" s="66"/>
      <c r="CL26654" s="56" t="s">
        <v>15081</v>
      </c>
      <c r="CM26654" s="56" t="s">
        <v>216</v>
      </c>
      <c r="CN26654" s="56" t="s">
        <v>216</v>
      </c>
    </row>
    <row r="26655" spans="75:92">
      <c r="BW26655" s="66"/>
      <c r="BX26655" s="66"/>
      <c r="BY26655" s="66"/>
      <c r="CL26655" s="56" t="s">
        <v>15082</v>
      </c>
      <c r="CM26655" s="56" t="s">
        <v>216</v>
      </c>
      <c r="CN26655" s="56" t="s">
        <v>216</v>
      </c>
    </row>
    <row r="26656" spans="75:92">
      <c r="BW26656" s="66"/>
      <c r="BX26656" s="66"/>
      <c r="BY26656" s="66"/>
      <c r="CL26656" s="56" t="s">
        <v>15083</v>
      </c>
      <c r="CM26656" s="56" t="s">
        <v>216</v>
      </c>
      <c r="CN26656" s="56" t="s">
        <v>216</v>
      </c>
    </row>
    <row r="26657" spans="75:92">
      <c r="BW26657" s="66"/>
      <c r="BX26657" s="66"/>
      <c r="BY26657" s="66"/>
      <c r="CL26657" s="56" t="s">
        <v>15084</v>
      </c>
      <c r="CM26657" s="56" t="s">
        <v>216</v>
      </c>
      <c r="CN26657" s="56" t="s">
        <v>216</v>
      </c>
    </row>
    <row r="26658" spans="75:92">
      <c r="BW26658" s="66"/>
      <c r="BX26658" s="66"/>
      <c r="BY26658" s="66"/>
      <c r="CL26658" s="56" t="s">
        <v>26394</v>
      </c>
      <c r="CM26658" s="56" t="s">
        <v>216</v>
      </c>
      <c r="CN26658" s="56" t="s">
        <v>216</v>
      </c>
    </row>
    <row r="26659" spans="75:92">
      <c r="BW26659" s="66"/>
      <c r="BX26659" s="66"/>
      <c r="BY26659" s="66"/>
      <c r="CL26659" s="56" t="s">
        <v>14912</v>
      </c>
      <c r="CM26659" s="56" t="s">
        <v>216</v>
      </c>
      <c r="CN26659" s="56" t="s">
        <v>216</v>
      </c>
    </row>
    <row r="26660" spans="75:92">
      <c r="BW26660" s="66"/>
      <c r="BX26660" s="66"/>
      <c r="BY26660" s="66"/>
      <c r="CL26660" s="35" t="s">
        <v>15104</v>
      </c>
      <c r="CM26660" s="35" t="s">
        <v>217</v>
      </c>
      <c r="CN26660" s="35" t="s">
        <v>217</v>
      </c>
    </row>
    <row r="26661" spans="75:92">
      <c r="BW26661" s="66"/>
      <c r="BX26661" s="66"/>
      <c r="BY26661" s="66"/>
      <c r="CL26661" s="35" t="s">
        <v>15134</v>
      </c>
      <c r="CM26661" s="35" t="s">
        <v>217</v>
      </c>
      <c r="CN26661" s="35" t="s">
        <v>217</v>
      </c>
    </row>
    <row r="26662" spans="75:92">
      <c r="BW26662" s="66"/>
      <c r="BX26662" s="66"/>
      <c r="BY26662" s="66"/>
      <c r="CL26662" s="35" t="s">
        <v>14992</v>
      </c>
      <c r="CM26662" s="35" t="s">
        <v>217</v>
      </c>
      <c r="CN26662" s="35" t="s">
        <v>217</v>
      </c>
    </row>
    <row r="26663" spans="75:92">
      <c r="BW26663" s="66"/>
      <c r="BX26663" s="66"/>
      <c r="BY26663" s="66"/>
      <c r="CL26663" s="35" t="s">
        <v>15174</v>
      </c>
      <c r="CM26663" s="35" t="s">
        <v>217</v>
      </c>
      <c r="CN26663" s="35" t="s">
        <v>217</v>
      </c>
    </row>
    <row r="26664" spans="75:92">
      <c r="BW26664" s="66"/>
      <c r="BX26664" s="66"/>
      <c r="BY26664" s="66"/>
      <c r="CL26664" s="56" t="s">
        <v>14921</v>
      </c>
      <c r="CM26664" s="56" t="s">
        <v>216</v>
      </c>
      <c r="CN26664" s="56" t="s">
        <v>216</v>
      </c>
    </row>
    <row r="26665" spans="75:92">
      <c r="BW26665" s="66"/>
      <c r="BX26665" s="66"/>
      <c r="BY26665" s="66"/>
      <c r="CL26665" s="56" t="s">
        <v>14895</v>
      </c>
      <c r="CM26665" s="56" t="s">
        <v>216</v>
      </c>
      <c r="CN26665" s="56" t="s">
        <v>216</v>
      </c>
    </row>
    <row r="26666" spans="75:92">
      <c r="BW26666" s="66"/>
      <c r="BX26666" s="66"/>
      <c r="BY26666" s="66"/>
      <c r="CL26666" s="35" t="s">
        <v>14993</v>
      </c>
      <c r="CM26666" s="35" t="s">
        <v>217</v>
      </c>
      <c r="CN26666" s="35" t="s">
        <v>217</v>
      </c>
    </row>
    <row r="26667" spans="75:92">
      <c r="BW26667" s="66"/>
      <c r="BX26667" s="66"/>
      <c r="BY26667" s="66"/>
      <c r="CL26667" s="56" t="s">
        <v>15071</v>
      </c>
      <c r="CM26667" s="56" t="s">
        <v>215</v>
      </c>
      <c r="CN26667" s="56" t="s">
        <v>215</v>
      </c>
    </row>
    <row r="26668" spans="75:92">
      <c r="BW26668" s="66"/>
      <c r="BX26668" s="66"/>
      <c r="BY26668" s="66"/>
      <c r="CL26668" s="35" t="s">
        <v>15175</v>
      </c>
      <c r="CM26668" s="35" t="s">
        <v>217</v>
      </c>
      <c r="CN26668" s="35" t="s">
        <v>217</v>
      </c>
    </row>
    <row r="26669" spans="75:92">
      <c r="BW26669" s="66"/>
      <c r="BX26669" s="66"/>
      <c r="BY26669" s="66"/>
      <c r="CL26669" s="35" t="s">
        <v>15123</v>
      </c>
      <c r="CM26669" s="35" t="s">
        <v>217</v>
      </c>
      <c r="CN26669" s="35" t="s">
        <v>217</v>
      </c>
    </row>
    <row r="26670" spans="75:92">
      <c r="BW26670" s="66"/>
      <c r="BX26670" s="66"/>
      <c r="BY26670" s="66"/>
      <c r="CL26670" s="56" t="s">
        <v>15090</v>
      </c>
      <c r="CM26670" s="56" t="s">
        <v>216</v>
      </c>
      <c r="CN26670" s="56" t="s">
        <v>216</v>
      </c>
    </row>
    <row r="26671" spans="75:92">
      <c r="BW26671" s="66"/>
      <c r="BX26671" s="66"/>
      <c r="BY26671" s="66"/>
      <c r="CL26671" s="35" t="s">
        <v>14947</v>
      </c>
      <c r="CM26671" s="35" t="s">
        <v>217</v>
      </c>
      <c r="CN26671" s="35" t="s">
        <v>217</v>
      </c>
    </row>
    <row r="26672" spans="75:92">
      <c r="BW26672" s="66"/>
      <c r="BX26672" s="66"/>
      <c r="BY26672" s="66"/>
      <c r="CL26672" s="35" t="s">
        <v>15124</v>
      </c>
      <c r="CM26672" s="35" t="s">
        <v>217</v>
      </c>
      <c r="CN26672" s="35" t="s">
        <v>217</v>
      </c>
    </row>
    <row r="26673" spans="75:92">
      <c r="BW26673" s="66"/>
      <c r="BX26673" s="66"/>
      <c r="BY26673" s="66"/>
      <c r="CL26673" s="35" t="s">
        <v>15135</v>
      </c>
      <c r="CM26673" s="35" t="s">
        <v>217</v>
      </c>
      <c r="CN26673" s="35" t="s">
        <v>217</v>
      </c>
    </row>
    <row r="26674" spans="75:92">
      <c r="BW26674" s="66"/>
      <c r="BX26674" s="66"/>
      <c r="BY26674" s="66"/>
      <c r="CL26674" s="35" t="s">
        <v>15040</v>
      </c>
      <c r="CM26674" s="35" t="s">
        <v>217</v>
      </c>
      <c r="CN26674" s="35" t="s">
        <v>217</v>
      </c>
    </row>
    <row r="26675" spans="75:92">
      <c r="BW26675" s="66"/>
      <c r="BX26675" s="66"/>
      <c r="BY26675" s="66"/>
      <c r="CL26675" s="35" t="s">
        <v>15105</v>
      </c>
      <c r="CM26675" s="35" t="s">
        <v>217</v>
      </c>
      <c r="CN26675" s="35" t="s">
        <v>217</v>
      </c>
    </row>
    <row r="26676" spans="75:92">
      <c r="BW26676" s="66"/>
      <c r="BX26676" s="66"/>
      <c r="BY26676" s="66"/>
      <c r="CL26676" s="35" t="s">
        <v>15070</v>
      </c>
      <c r="CM26676" s="35" t="s">
        <v>217</v>
      </c>
      <c r="CN26676" s="35" t="s">
        <v>217</v>
      </c>
    </row>
    <row r="26677" spans="75:92">
      <c r="BW26677" s="66"/>
      <c r="BX26677" s="66"/>
      <c r="BY26677" s="66"/>
      <c r="CL26677" s="56" t="s">
        <v>15184</v>
      </c>
      <c r="CM26677" s="56" t="s">
        <v>215</v>
      </c>
      <c r="CN26677" s="56" t="s">
        <v>215</v>
      </c>
    </row>
    <row r="26678" spans="75:92">
      <c r="BW26678" s="66"/>
      <c r="BX26678" s="66"/>
      <c r="BY26678" s="66"/>
      <c r="CL26678" s="56" t="s">
        <v>26395</v>
      </c>
      <c r="CM26678" s="56" t="s">
        <v>217</v>
      </c>
      <c r="CN26678" s="56" t="s">
        <v>217</v>
      </c>
    </row>
    <row r="26679" spans="75:92">
      <c r="BW26679" s="66"/>
      <c r="BX26679" s="66"/>
      <c r="BY26679" s="66"/>
      <c r="CL26679" s="56" t="s">
        <v>15053</v>
      </c>
      <c r="CM26679" s="56" t="s">
        <v>216</v>
      </c>
      <c r="CN26679" s="56" t="s">
        <v>216</v>
      </c>
    </row>
    <row r="26680" spans="75:92">
      <c r="BW26680" s="66"/>
      <c r="BX26680" s="66"/>
      <c r="BY26680" s="66"/>
      <c r="CL26680" s="35" t="s">
        <v>14994</v>
      </c>
      <c r="CM26680" s="35" t="s">
        <v>217</v>
      </c>
      <c r="CN26680" s="35" t="s">
        <v>217</v>
      </c>
    </row>
    <row r="26681" spans="75:92">
      <c r="BW26681" s="66"/>
      <c r="BX26681" s="66"/>
      <c r="BY26681" s="66"/>
      <c r="CL26681" s="35" t="s">
        <v>15106</v>
      </c>
      <c r="CM26681" s="35" t="s">
        <v>217</v>
      </c>
      <c r="CN26681" s="35" t="s">
        <v>217</v>
      </c>
    </row>
    <row r="26682" spans="75:92">
      <c r="BW26682" s="66"/>
      <c r="BX26682" s="66"/>
      <c r="BY26682" s="66"/>
      <c r="CL26682" s="35" t="s">
        <v>15107</v>
      </c>
      <c r="CM26682" s="35" t="s">
        <v>217</v>
      </c>
      <c r="CN26682" s="35" t="s">
        <v>217</v>
      </c>
    </row>
    <row r="26683" spans="75:92">
      <c r="BW26683" s="66"/>
      <c r="BX26683" s="66"/>
      <c r="BY26683" s="66"/>
      <c r="CL26683" s="56" t="s">
        <v>2471</v>
      </c>
      <c r="CM26683" s="56" t="s">
        <v>217</v>
      </c>
      <c r="CN26683" s="56" t="s">
        <v>217</v>
      </c>
    </row>
    <row r="26684" spans="75:92">
      <c r="BW26684" s="66"/>
      <c r="BX26684" s="66"/>
      <c r="BY26684" s="66"/>
      <c r="CL26684" s="35" t="s">
        <v>14974</v>
      </c>
      <c r="CM26684" s="35" t="s">
        <v>217</v>
      </c>
      <c r="CN26684" s="35" t="s">
        <v>217</v>
      </c>
    </row>
    <row r="26685" spans="75:92">
      <c r="BW26685" s="66"/>
      <c r="BX26685" s="66"/>
      <c r="BY26685" s="66"/>
      <c r="CL26685" s="35" t="s">
        <v>30002</v>
      </c>
      <c r="CM26685" s="35" t="s">
        <v>217</v>
      </c>
      <c r="CN26685" s="35" t="s">
        <v>217</v>
      </c>
    </row>
    <row r="26686" spans="75:92">
      <c r="BW26686" s="66"/>
      <c r="BX26686" s="66"/>
      <c r="BY26686" s="66"/>
      <c r="CL26686" s="35" t="s">
        <v>15108</v>
      </c>
      <c r="CM26686" s="35" t="s">
        <v>217</v>
      </c>
      <c r="CN26686" s="35" t="s">
        <v>217</v>
      </c>
    </row>
    <row r="26687" spans="75:92">
      <c r="BW26687" s="66"/>
      <c r="BX26687" s="66"/>
      <c r="BY26687" s="66"/>
      <c r="CL26687" s="35" t="s">
        <v>14952</v>
      </c>
      <c r="CM26687" s="35" t="s">
        <v>217</v>
      </c>
      <c r="CN26687" s="35" t="s">
        <v>217</v>
      </c>
    </row>
    <row r="26688" spans="75:92">
      <c r="BW26688" s="66"/>
      <c r="BX26688" s="66"/>
      <c r="BY26688" s="66"/>
      <c r="CL26688" s="35" t="s">
        <v>15077</v>
      </c>
      <c r="CM26688" s="35" t="s">
        <v>217</v>
      </c>
      <c r="CN26688" s="35" t="s">
        <v>217</v>
      </c>
    </row>
    <row r="26689" spans="75:92">
      <c r="BW26689" s="66"/>
      <c r="BX26689" s="66"/>
      <c r="BY26689" s="66"/>
      <c r="CL26689" s="56" t="s">
        <v>26396</v>
      </c>
      <c r="CM26689" s="56" t="s">
        <v>214</v>
      </c>
      <c r="CN26689" s="56" t="s">
        <v>214</v>
      </c>
    </row>
    <row r="26690" spans="75:92">
      <c r="BW26690" s="66"/>
      <c r="BX26690" s="66"/>
      <c r="BY26690" s="66"/>
      <c r="CL26690" s="56" t="s">
        <v>26397</v>
      </c>
      <c r="CM26690" s="56" t="s">
        <v>214</v>
      </c>
      <c r="CN26690" s="56" t="s">
        <v>214</v>
      </c>
    </row>
    <row r="26691" spans="75:92">
      <c r="BW26691" s="66"/>
      <c r="BX26691" s="66"/>
      <c r="BY26691" s="66"/>
      <c r="CL26691" s="56" t="s">
        <v>26398</v>
      </c>
      <c r="CM26691" s="56" t="s">
        <v>214</v>
      </c>
      <c r="CN26691" s="56" t="s">
        <v>214</v>
      </c>
    </row>
    <row r="26692" spans="75:92">
      <c r="BW26692" s="66"/>
      <c r="BX26692" s="66"/>
      <c r="BY26692" s="66"/>
      <c r="CL26692" s="56" t="s">
        <v>26399</v>
      </c>
      <c r="CM26692" s="56" t="s">
        <v>216</v>
      </c>
      <c r="CN26692" s="56" t="s">
        <v>216</v>
      </c>
    </row>
    <row r="26693" spans="75:92">
      <c r="BW26693" s="66"/>
      <c r="BX26693" s="66"/>
      <c r="BY26693" s="66"/>
      <c r="CL26693" s="35" t="s">
        <v>15137</v>
      </c>
      <c r="CM26693" s="35" t="s">
        <v>217</v>
      </c>
      <c r="CN26693" s="35" t="s">
        <v>217</v>
      </c>
    </row>
    <row r="26694" spans="75:92">
      <c r="BW26694" s="66"/>
      <c r="BX26694" s="66"/>
      <c r="BY26694" s="66"/>
      <c r="CL26694" s="56" t="s">
        <v>15054</v>
      </c>
      <c r="CM26694" s="56" t="s">
        <v>216</v>
      </c>
      <c r="CN26694" s="56" t="s">
        <v>216</v>
      </c>
    </row>
    <row r="26695" spans="75:92">
      <c r="BW26695" s="66"/>
      <c r="BX26695" s="66"/>
      <c r="BY26695" s="66"/>
      <c r="CL26695" s="35" t="s">
        <v>15176</v>
      </c>
      <c r="CM26695" s="35" t="s">
        <v>217</v>
      </c>
      <c r="CN26695" s="35" t="s">
        <v>217</v>
      </c>
    </row>
    <row r="26696" spans="75:92">
      <c r="BW26696" s="66"/>
      <c r="BX26696" s="66"/>
      <c r="BY26696" s="66"/>
      <c r="CL26696" s="35" t="s">
        <v>14937</v>
      </c>
      <c r="CM26696" s="35" t="s">
        <v>217</v>
      </c>
      <c r="CN26696" s="35" t="s">
        <v>217</v>
      </c>
    </row>
    <row r="26697" spans="75:92">
      <c r="BW26697" s="66"/>
      <c r="BX26697" s="66"/>
      <c r="BY26697" s="66"/>
      <c r="CL26697" s="56" t="s">
        <v>14896</v>
      </c>
      <c r="CM26697" s="56" t="s">
        <v>216</v>
      </c>
      <c r="CN26697" s="56" t="s">
        <v>216</v>
      </c>
    </row>
    <row r="26698" spans="75:92">
      <c r="BW26698" s="66"/>
      <c r="BX26698" s="66"/>
      <c r="BY26698" s="66"/>
      <c r="CL26698" s="35" t="s">
        <v>14985</v>
      </c>
      <c r="CM26698" s="35" t="s">
        <v>217</v>
      </c>
      <c r="CN26698" s="35" t="s">
        <v>217</v>
      </c>
    </row>
    <row r="26699" spans="75:92">
      <c r="BW26699" s="66"/>
      <c r="BX26699" s="66"/>
      <c r="BY26699" s="66"/>
      <c r="CL26699" s="35" t="s">
        <v>15125</v>
      </c>
      <c r="CM26699" s="35" t="s">
        <v>217</v>
      </c>
      <c r="CN26699" s="35" t="s">
        <v>217</v>
      </c>
    </row>
    <row r="26700" spans="75:92">
      <c r="BW26700" s="66"/>
      <c r="BX26700" s="66"/>
      <c r="BY26700" s="66"/>
      <c r="CL26700" s="35" t="s">
        <v>15109</v>
      </c>
      <c r="CM26700" s="35" t="s">
        <v>217</v>
      </c>
      <c r="CN26700" s="35" t="s">
        <v>217</v>
      </c>
    </row>
    <row r="26701" spans="75:92">
      <c r="BW26701" s="66"/>
      <c r="BX26701" s="66"/>
      <c r="BY26701" s="66"/>
      <c r="CL26701" s="35" t="s">
        <v>15128</v>
      </c>
      <c r="CM26701" s="35" t="s">
        <v>217</v>
      </c>
      <c r="CN26701" s="35" t="s">
        <v>217</v>
      </c>
    </row>
    <row r="26702" spans="75:92">
      <c r="BW26702" s="66"/>
      <c r="BX26702" s="66"/>
      <c r="BY26702" s="66"/>
      <c r="CL26702" s="35" t="s">
        <v>15034</v>
      </c>
      <c r="CM26702" s="35" t="s">
        <v>217</v>
      </c>
      <c r="CN26702" s="35" t="s">
        <v>217</v>
      </c>
    </row>
    <row r="26703" spans="75:92">
      <c r="BW26703" s="66"/>
      <c r="BX26703" s="66"/>
      <c r="BY26703" s="66"/>
      <c r="CL26703" s="56" t="s">
        <v>9830</v>
      </c>
      <c r="CM26703" s="56" t="s">
        <v>215</v>
      </c>
      <c r="CN26703" s="56" t="s">
        <v>215</v>
      </c>
    </row>
    <row r="26704" spans="75:92">
      <c r="BW26704" s="66"/>
      <c r="BX26704" s="66"/>
      <c r="BY26704" s="66"/>
      <c r="CL26704" s="35" t="s">
        <v>30003</v>
      </c>
      <c r="CM26704" s="35" t="s">
        <v>217</v>
      </c>
      <c r="CN26704" s="35" t="s">
        <v>217</v>
      </c>
    </row>
    <row r="26705" spans="75:92">
      <c r="BW26705" s="66"/>
      <c r="BX26705" s="66"/>
      <c r="BY26705" s="66"/>
      <c r="CL26705" s="35" t="s">
        <v>15110</v>
      </c>
      <c r="CM26705" s="35" t="s">
        <v>217</v>
      </c>
      <c r="CN26705" s="35" t="s">
        <v>217</v>
      </c>
    </row>
    <row r="26706" spans="75:92">
      <c r="BW26706" s="66"/>
      <c r="BX26706" s="66"/>
      <c r="BY26706" s="66"/>
      <c r="CL26706" s="56" t="s">
        <v>14922</v>
      </c>
      <c r="CM26706" s="56" t="s">
        <v>216</v>
      </c>
      <c r="CN26706" s="56" t="s">
        <v>216</v>
      </c>
    </row>
    <row r="26707" spans="75:92">
      <c r="BW26707" s="66"/>
      <c r="BX26707" s="66"/>
      <c r="BY26707" s="66"/>
      <c r="CL26707" s="56" t="s">
        <v>15147</v>
      </c>
      <c r="CM26707" s="56" t="s">
        <v>214</v>
      </c>
      <c r="CN26707" s="56" t="s">
        <v>214</v>
      </c>
    </row>
    <row r="26708" spans="75:92">
      <c r="BW26708" s="66"/>
      <c r="BX26708" s="66"/>
      <c r="BY26708" s="66"/>
      <c r="CL26708" s="35" t="s">
        <v>30004</v>
      </c>
      <c r="CM26708" s="35" t="s">
        <v>217</v>
      </c>
      <c r="CN26708" s="35" t="s">
        <v>217</v>
      </c>
    </row>
    <row r="26709" spans="75:92">
      <c r="BW26709" s="66"/>
      <c r="BX26709" s="66"/>
      <c r="BY26709" s="66"/>
      <c r="CL26709" s="35" t="s">
        <v>15153</v>
      </c>
      <c r="CM26709" s="35" t="s">
        <v>217</v>
      </c>
      <c r="CN26709" s="35" t="s">
        <v>217</v>
      </c>
    </row>
    <row r="26710" spans="75:92">
      <c r="BW26710" s="66"/>
      <c r="BX26710" s="66"/>
      <c r="BY26710" s="66"/>
      <c r="CL26710" s="35" t="s">
        <v>14945</v>
      </c>
      <c r="CM26710" s="35" t="s">
        <v>217</v>
      </c>
      <c r="CN26710" s="35" t="s">
        <v>217</v>
      </c>
    </row>
    <row r="26711" spans="75:92">
      <c r="BW26711" s="66"/>
      <c r="BX26711" s="66"/>
      <c r="BY26711" s="66"/>
      <c r="CL26711" s="35" t="s">
        <v>15111</v>
      </c>
      <c r="CM26711" s="35" t="s">
        <v>217</v>
      </c>
      <c r="CN26711" s="35" t="s">
        <v>217</v>
      </c>
    </row>
    <row r="26712" spans="75:92">
      <c r="BW26712" s="66"/>
      <c r="BX26712" s="66"/>
      <c r="BY26712" s="66"/>
      <c r="CL26712" s="56" t="s">
        <v>15185</v>
      </c>
      <c r="CM26712" s="56" t="s">
        <v>215</v>
      </c>
      <c r="CN26712" s="56" t="s">
        <v>215</v>
      </c>
    </row>
    <row r="26713" spans="75:92">
      <c r="BW26713" s="66"/>
      <c r="BX26713" s="66"/>
      <c r="BY26713" s="66"/>
      <c r="CL26713" s="56" t="s">
        <v>15186</v>
      </c>
      <c r="CM26713" s="56" t="s">
        <v>215</v>
      </c>
      <c r="CN26713" s="56" t="s">
        <v>215</v>
      </c>
    </row>
    <row r="26714" spans="75:92">
      <c r="BW26714" s="66"/>
      <c r="BX26714" s="66"/>
      <c r="BY26714" s="66"/>
      <c r="CL26714" s="56" t="s">
        <v>15162</v>
      </c>
      <c r="CM26714" s="56" t="s">
        <v>216</v>
      </c>
      <c r="CN26714" s="56" t="s">
        <v>216</v>
      </c>
    </row>
    <row r="26715" spans="75:92">
      <c r="BW26715" s="66"/>
      <c r="BX26715" s="66"/>
      <c r="BY26715" s="66"/>
      <c r="CL26715" s="56" t="s">
        <v>14975</v>
      </c>
      <c r="CM26715" s="56" t="s">
        <v>216</v>
      </c>
      <c r="CN26715" s="56" t="s">
        <v>216</v>
      </c>
    </row>
    <row r="26716" spans="75:92">
      <c r="BW26716" s="66"/>
      <c r="BX26716" s="66"/>
      <c r="BY26716" s="66"/>
      <c r="CL26716" s="35" t="s">
        <v>15035</v>
      </c>
      <c r="CM26716" s="35" t="s">
        <v>217</v>
      </c>
      <c r="CN26716" s="35" t="s">
        <v>217</v>
      </c>
    </row>
    <row r="26717" spans="75:92">
      <c r="BW26717" s="66"/>
      <c r="BX26717" s="66"/>
      <c r="BY26717" s="66"/>
      <c r="CL26717" s="35" t="s">
        <v>15041</v>
      </c>
      <c r="CM26717" s="35" t="s">
        <v>217</v>
      </c>
      <c r="CN26717" s="35" t="s">
        <v>217</v>
      </c>
    </row>
    <row r="26718" spans="75:92">
      <c r="BW26718" s="66"/>
      <c r="BX26718" s="66"/>
      <c r="BY26718" s="66"/>
      <c r="CL26718" s="35" t="s">
        <v>14995</v>
      </c>
      <c r="CM26718" s="35" t="s">
        <v>217</v>
      </c>
      <c r="CN26718" s="35" t="s">
        <v>217</v>
      </c>
    </row>
    <row r="26719" spans="75:92">
      <c r="BW26719" s="66"/>
      <c r="BX26719" s="66"/>
      <c r="BY26719" s="66"/>
      <c r="CL26719" s="56" t="s">
        <v>15055</v>
      </c>
      <c r="CM26719" s="56" t="s">
        <v>216</v>
      </c>
      <c r="CN26719" s="56" t="s">
        <v>216</v>
      </c>
    </row>
    <row r="26720" spans="75:92">
      <c r="BW26720" s="66"/>
      <c r="BX26720" s="66"/>
      <c r="BY26720" s="66"/>
      <c r="CL26720" s="56" t="s">
        <v>15067</v>
      </c>
      <c r="CM26720" s="56" t="s">
        <v>216</v>
      </c>
      <c r="CN26720" s="56" t="s">
        <v>216</v>
      </c>
    </row>
    <row r="26721" spans="75:92">
      <c r="BW26721" s="66"/>
      <c r="BX26721" s="66"/>
      <c r="BY26721" s="66"/>
      <c r="CL26721" s="35" t="s">
        <v>15112</v>
      </c>
      <c r="CM26721" s="35" t="s">
        <v>217</v>
      </c>
      <c r="CN26721" s="35" t="s">
        <v>217</v>
      </c>
    </row>
    <row r="26722" spans="75:92">
      <c r="BW26722" s="66"/>
      <c r="BX26722" s="66"/>
      <c r="BY26722" s="66"/>
      <c r="CL26722" s="56" t="s">
        <v>15187</v>
      </c>
      <c r="CM26722" s="56" t="s">
        <v>215</v>
      </c>
      <c r="CN26722" s="56" t="s">
        <v>215</v>
      </c>
    </row>
    <row r="26723" spans="75:92">
      <c r="BW26723" s="66"/>
      <c r="BX26723" s="66"/>
      <c r="BY26723" s="66"/>
      <c r="CL26723" s="56" t="s">
        <v>15008</v>
      </c>
      <c r="CM26723" s="56" t="s">
        <v>214</v>
      </c>
      <c r="CN26723" s="56" t="s">
        <v>214</v>
      </c>
    </row>
    <row r="26724" spans="75:92">
      <c r="BW26724" s="66"/>
      <c r="BX26724" s="66"/>
      <c r="BY26724" s="66"/>
      <c r="CL26724" s="56" t="s">
        <v>15056</v>
      </c>
      <c r="CM26724" s="56" t="s">
        <v>216</v>
      </c>
      <c r="CN26724" s="56" t="s">
        <v>216</v>
      </c>
    </row>
    <row r="26725" spans="75:92">
      <c r="BW26725" s="66"/>
      <c r="BX26725" s="66"/>
      <c r="BY26725" s="66"/>
      <c r="CL26725" s="56" t="s">
        <v>14897</v>
      </c>
      <c r="CM26725" s="56" t="s">
        <v>216</v>
      </c>
      <c r="CN26725" s="56" t="s">
        <v>216</v>
      </c>
    </row>
    <row r="26726" spans="75:92">
      <c r="BW26726" s="66"/>
      <c r="BX26726" s="66"/>
      <c r="BY26726" s="66"/>
      <c r="CL26726" s="56" t="s">
        <v>14976</v>
      </c>
      <c r="CM26726" s="56" t="s">
        <v>216</v>
      </c>
      <c r="CN26726" s="56" t="s">
        <v>216</v>
      </c>
    </row>
    <row r="26727" spans="75:92">
      <c r="BW26727" s="66"/>
      <c r="BX26727" s="66"/>
      <c r="BY26727" s="66"/>
      <c r="CL26727" s="35" t="s">
        <v>15192</v>
      </c>
      <c r="CM26727" s="35" t="s">
        <v>217</v>
      </c>
      <c r="CN26727" s="35" t="s">
        <v>217</v>
      </c>
    </row>
    <row r="26728" spans="75:92">
      <c r="BW26728" s="66"/>
      <c r="BX26728" s="66"/>
      <c r="BY26728" s="66"/>
      <c r="CL26728" s="35" t="s">
        <v>15094</v>
      </c>
      <c r="CM26728" s="35" t="s">
        <v>217</v>
      </c>
      <c r="CN26728" s="35" t="s">
        <v>217</v>
      </c>
    </row>
    <row r="26729" spans="75:92">
      <c r="BW26729" s="66"/>
      <c r="BX26729" s="66"/>
      <c r="BY26729" s="66"/>
      <c r="CL26729" s="56" t="s">
        <v>15148</v>
      </c>
      <c r="CM26729" s="56" t="s">
        <v>214</v>
      </c>
      <c r="CN26729" s="56" t="s">
        <v>214</v>
      </c>
    </row>
    <row r="26730" spans="75:92">
      <c r="BW26730" s="66"/>
      <c r="BX26730" s="66"/>
      <c r="BY26730" s="66"/>
      <c r="CL26730" s="35" t="s">
        <v>15177</v>
      </c>
      <c r="CM26730" s="35" t="s">
        <v>217</v>
      </c>
      <c r="CN26730" s="35" t="s">
        <v>217</v>
      </c>
    </row>
    <row r="26731" spans="75:92">
      <c r="BW26731" s="66"/>
      <c r="BX26731" s="66"/>
      <c r="BY26731" s="66"/>
      <c r="CL26731" s="56" t="s">
        <v>26400</v>
      </c>
      <c r="CM26731" s="56" t="s">
        <v>214</v>
      </c>
      <c r="CN26731" s="56" t="s">
        <v>214</v>
      </c>
    </row>
    <row r="26732" spans="75:92">
      <c r="BW26732" s="66"/>
      <c r="BX26732" s="66"/>
      <c r="BY26732" s="66"/>
      <c r="CL26732" s="56" t="s">
        <v>24505</v>
      </c>
      <c r="CM26732" s="56" t="s">
        <v>214</v>
      </c>
      <c r="CN26732" s="56" t="s">
        <v>214</v>
      </c>
    </row>
    <row r="26733" spans="75:92">
      <c r="BW26733" s="66"/>
      <c r="BX26733" s="66"/>
      <c r="BY26733" s="66"/>
      <c r="CL26733" s="35" t="s">
        <v>15157</v>
      </c>
      <c r="CM26733" s="35" t="s">
        <v>217</v>
      </c>
      <c r="CN26733" s="35" t="s">
        <v>217</v>
      </c>
    </row>
    <row r="26734" spans="75:92">
      <c r="BW26734" s="66"/>
      <c r="BX26734" s="66"/>
      <c r="BY26734" s="66"/>
      <c r="CL26734" s="56" t="s">
        <v>24506</v>
      </c>
      <c r="CM26734" s="56" t="s">
        <v>214</v>
      </c>
      <c r="CN26734" s="56" t="s">
        <v>214</v>
      </c>
    </row>
    <row r="26735" spans="75:92">
      <c r="BW26735" s="66"/>
      <c r="BX26735" s="66"/>
      <c r="BY26735" s="66"/>
      <c r="CL26735" s="56" t="s">
        <v>2478</v>
      </c>
      <c r="CM26735" s="56" t="s">
        <v>216</v>
      </c>
      <c r="CN26735" s="56" t="s">
        <v>215</v>
      </c>
    </row>
    <row r="26736" spans="75:92">
      <c r="BW26736" s="66"/>
      <c r="BX26736" s="66"/>
      <c r="BY26736" s="66"/>
      <c r="CL26736" s="56" t="s">
        <v>15025</v>
      </c>
      <c r="CM26736" s="56" t="s">
        <v>216</v>
      </c>
      <c r="CN26736" s="56" t="s">
        <v>215</v>
      </c>
    </row>
    <row r="26737" spans="75:92">
      <c r="BW26737" s="66"/>
      <c r="BX26737" s="66"/>
      <c r="BY26737" s="66"/>
      <c r="CL26737" s="56" t="s">
        <v>15026</v>
      </c>
      <c r="CM26737" s="56" t="s">
        <v>216</v>
      </c>
      <c r="CN26737" s="56" t="s">
        <v>215</v>
      </c>
    </row>
    <row r="26738" spans="75:92">
      <c r="BW26738" s="66"/>
      <c r="BX26738" s="66"/>
      <c r="BY26738" s="66"/>
      <c r="CL26738" s="56" t="s">
        <v>15027</v>
      </c>
      <c r="CM26738" s="56" t="s">
        <v>216</v>
      </c>
      <c r="CN26738" s="56" t="s">
        <v>215</v>
      </c>
    </row>
    <row r="26739" spans="75:92">
      <c r="BW26739" s="66"/>
      <c r="BX26739" s="66"/>
      <c r="BY26739" s="66"/>
      <c r="CL26739" s="56" t="s">
        <v>30005</v>
      </c>
      <c r="CM26739" s="56" t="s">
        <v>215</v>
      </c>
      <c r="CN26739" s="56" t="s">
        <v>215</v>
      </c>
    </row>
    <row r="26740" spans="75:92">
      <c r="BW26740" s="66"/>
      <c r="BX26740" s="66"/>
      <c r="BY26740" s="66"/>
      <c r="CL26740" s="56" t="s">
        <v>15068</v>
      </c>
      <c r="CM26740" s="56" t="s">
        <v>216</v>
      </c>
      <c r="CN26740" s="56" t="s">
        <v>216</v>
      </c>
    </row>
    <row r="26741" spans="75:92">
      <c r="BW26741" s="66"/>
      <c r="BX26741" s="66"/>
      <c r="BY26741" s="66"/>
      <c r="CL26741" s="56" t="s">
        <v>15057</v>
      </c>
      <c r="CM26741" s="56" t="s">
        <v>216</v>
      </c>
      <c r="CN26741" s="56" t="s">
        <v>216</v>
      </c>
    </row>
    <row r="26742" spans="75:92">
      <c r="BW26742" s="66"/>
      <c r="BX26742" s="66"/>
      <c r="BY26742" s="66"/>
      <c r="CL26742" s="56" t="s">
        <v>2479</v>
      </c>
      <c r="CM26742" s="56" t="s">
        <v>216</v>
      </c>
      <c r="CN26742" s="56" t="s">
        <v>216</v>
      </c>
    </row>
    <row r="26743" spans="75:92">
      <c r="BW26743" s="66"/>
      <c r="BX26743" s="66"/>
      <c r="BY26743" s="66"/>
      <c r="CL26743" s="56" t="s">
        <v>14977</v>
      </c>
      <c r="CM26743" s="56" t="s">
        <v>216</v>
      </c>
      <c r="CN26743" s="56" t="s">
        <v>216</v>
      </c>
    </row>
    <row r="26744" spans="75:92">
      <c r="BW26744" s="66"/>
      <c r="BX26744" s="66"/>
      <c r="BY26744" s="66"/>
      <c r="CL26744" s="35" t="s">
        <v>15178</v>
      </c>
      <c r="CM26744" s="35" t="s">
        <v>217</v>
      </c>
      <c r="CN26744" s="35" t="s">
        <v>217</v>
      </c>
    </row>
    <row r="26745" spans="75:92">
      <c r="BW26745" s="66"/>
      <c r="BX26745" s="66"/>
      <c r="BY26745" s="66"/>
      <c r="CL26745" s="56" t="s">
        <v>15163</v>
      </c>
      <c r="CM26745" s="56" t="s">
        <v>216</v>
      </c>
      <c r="CN26745" s="56" t="s">
        <v>216</v>
      </c>
    </row>
    <row r="26746" spans="75:92">
      <c r="BW26746" s="66"/>
      <c r="BX26746" s="66"/>
      <c r="BY26746" s="66"/>
      <c r="CL26746" s="35" t="s">
        <v>15058</v>
      </c>
      <c r="CM26746" s="35" t="s">
        <v>217</v>
      </c>
      <c r="CN26746" s="35" t="s">
        <v>217</v>
      </c>
    </row>
    <row r="26747" spans="75:92">
      <c r="BW26747" s="66"/>
      <c r="BX26747" s="66"/>
      <c r="BY26747" s="66"/>
      <c r="CL26747" s="56" t="s">
        <v>15149</v>
      </c>
      <c r="CM26747" s="56" t="s">
        <v>214</v>
      </c>
      <c r="CN26747" s="56" t="s">
        <v>214</v>
      </c>
    </row>
    <row r="26748" spans="75:92">
      <c r="BW26748" s="66"/>
      <c r="BX26748" s="66"/>
      <c r="BY26748" s="66"/>
      <c r="CL26748" s="35" t="s">
        <v>15136</v>
      </c>
      <c r="CM26748" s="35" t="s">
        <v>217</v>
      </c>
      <c r="CN26748" s="35" t="s">
        <v>217</v>
      </c>
    </row>
    <row r="26749" spans="75:92">
      <c r="BW26749" s="66"/>
      <c r="BX26749" s="66"/>
      <c r="BY26749" s="66"/>
      <c r="CL26749" s="56" t="s">
        <v>14913</v>
      </c>
      <c r="CM26749" s="56" t="s">
        <v>216</v>
      </c>
      <c r="CN26749" s="56" t="s">
        <v>216</v>
      </c>
    </row>
    <row r="26750" spans="75:92">
      <c r="BW26750" s="66"/>
      <c r="BX26750" s="66"/>
      <c r="BY26750" s="66"/>
      <c r="CL26750" s="56" t="s">
        <v>14925</v>
      </c>
      <c r="CM26750" s="56" t="s">
        <v>216</v>
      </c>
      <c r="CN26750" s="56" t="s">
        <v>216</v>
      </c>
    </row>
    <row r="26751" spans="75:92">
      <c r="BW26751" s="66"/>
      <c r="BX26751" s="66"/>
      <c r="BY26751" s="66"/>
      <c r="CL26751" s="35" t="s">
        <v>15036</v>
      </c>
      <c r="CM26751" s="35" t="s">
        <v>217</v>
      </c>
      <c r="CN26751" s="35" t="s">
        <v>217</v>
      </c>
    </row>
    <row r="26752" spans="75:92">
      <c r="BW26752" s="66"/>
      <c r="BX26752" s="66"/>
      <c r="BY26752" s="66"/>
      <c r="CL26752" s="56" t="s">
        <v>14978</v>
      </c>
      <c r="CM26752" s="56" t="s">
        <v>216</v>
      </c>
      <c r="CN26752" s="56" t="s">
        <v>216</v>
      </c>
    </row>
    <row r="26753" spans="75:92">
      <c r="BW26753" s="66"/>
      <c r="BX26753" s="66"/>
      <c r="BY26753" s="66"/>
      <c r="CL26753" s="56" t="s">
        <v>14979</v>
      </c>
      <c r="CM26753" s="56" t="s">
        <v>216</v>
      </c>
      <c r="CN26753" s="56" t="s">
        <v>216</v>
      </c>
    </row>
    <row r="26754" spans="75:92">
      <c r="BW26754" s="66"/>
      <c r="BX26754" s="66"/>
      <c r="BY26754" s="66"/>
      <c r="CL26754" s="56" t="s">
        <v>15119</v>
      </c>
      <c r="CM26754" s="56" t="s">
        <v>214</v>
      </c>
      <c r="CN26754" s="56" t="s">
        <v>214</v>
      </c>
    </row>
    <row r="26755" spans="75:92">
      <c r="BW26755" s="66"/>
      <c r="BX26755" s="66"/>
      <c r="BY26755" s="66"/>
      <c r="CL26755" s="35" t="s">
        <v>15138</v>
      </c>
      <c r="CM26755" s="35" t="s">
        <v>217</v>
      </c>
      <c r="CN26755" s="35" t="s">
        <v>217</v>
      </c>
    </row>
    <row r="26756" spans="75:92">
      <c r="BW26756" s="66"/>
      <c r="BX26756" s="66"/>
      <c r="BY26756" s="66"/>
      <c r="CL26756" s="56" t="s">
        <v>15164</v>
      </c>
      <c r="CM26756" s="56" t="s">
        <v>216</v>
      </c>
      <c r="CN26756" s="56" t="s">
        <v>216</v>
      </c>
    </row>
    <row r="26757" spans="75:92">
      <c r="BW26757" s="66"/>
      <c r="BX26757" s="66"/>
      <c r="BY26757" s="66"/>
      <c r="CL26757" s="56" t="s">
        <v>14899</v>
      </c>
      <c r="CM26757" s="56" t="s">
        <v>216</v>
      </c>
      <c r="CN26757" s="56" t="s">
        <v>216</v>
      </c>
    </row>
    <row r="26758" spans="75:92">
      <c r="BW26758" s="66"/>
      <c r="BX26758" s="66"/>
      <c r="BY26758" s="66"/>
      <c r="CL26758" s="56" t="s">
        <v>14900</v>
      </c>
      <c r="CM26758" s="56" t="s">
        <v>216</v>
      </c>
      <c r="CN26758" s="56" t="s">
        <v>216</v>
      </c>
    </row>
    <row r="26759" spans="75:92">
      <c r="BW26759" s="66"/>
      <c r="BX26759" s="66"/>
      <c r="BY26759" s="66"/>
      <c r="CL26759" s="56" t="s">
        <v>15150</v>
      </c>
      <c r="CM26759" s="56" t="s">
        <v>214</v>
      </c>
      <c r="CN26759" s="56" t="s">
        <v>214</v>
      </c>
    </row>
    <row r="26760" spans="75:92">
      <c r="BW26760" s="66"/>
      <c r="BX26760" s="66"/>
      <c r="BY26760" s="66"/>
      <c r="CL26760" s="35" t="s">
        <v>15045</v>
      </c>
      <c r="CM26760" s="35" t="s">
        <v>217</v>
      </c>
      <c r="CN26760" s="35" t="s">
        <v>217</v>
      </c>
    </row>
    <row r="26761" spans="75:92">
      <c r="BW26761" s="66"/>
      <c r="BX26761" s="66"/>
      <c r="BY26761" s="66"/>
      <c r="CL26761" s="35" t="s">
        <v>15179</v>
      </c>
      <c r="CM26761" s="35" t="s">
        <v>217</v>
      </c>
      <c r="CN26761" s="35" t="s">
        <v>217</v>
      </c>
    </row>
    <row r="26762" spans="75:92">
      <c r="BW26762" s="66"/>
      <c r="BX26762" s="66"/>
      <c r="BY26762" s="66"/>
      <c r="CL26762" s="56" t="s">
        <v>14926</v>
      </c>
      <c r="CM26762" s="56" t="s">
        <v>216</v>
      </c>
      <c r="CN26762" s="56" t="s">
        <v>216</v>
      </c>
    </row>
    <row r="26763" spans="75:92">
      <c r="BW26763" s="66"/>
      <c r="BX26763" s="66"/>
      <c r="BY26763" s="66"/>
      <c r="CL26763" s="35" t="s">
        <v>14996</v>
      </c>
      <c r="CM26763" s="35" t="s">
        <v>217</v>
      </c>
      <c r="CN26763" s="35" t="s">
        <v>217</v>
      </c>
    </row>
    <row r="26764" spans="75:92">
      <c r="BW26764" s="66"/>
      <c r="BX26764" s="66"/>
      <c r="BY26764" s="66"/>
      <c r="CL26764" s="56" t="s">
        <v>15188</v>
      </c>
      <c r="CM26764" s="56" t="s">
        <v>215</v>
      </c>
      <c r="CN26764" s="56" t="s">
        <v>215</v>
      </c>
    </row>
    <row r="26765" spans="75:92">
      <c r="BW26765" s="66"/>
      <c r="BX26765" s="66"/>
      <c r="BY26765" s="66"/>
      <c r="CL26765" s="56" t="s">
        <v>14980</v>
      </c>
      <c r="CM26765" s="56" t="s">
        <v>216</v>
      </c>
      <c r="CN26765" s="56" t="s">
        <v>216</v>
      </c>
    </row>
    <row r="26766" spans="75:92">
      <c r="BW26766" s="66"/>
      <c r="BX26766" s="66"/>
      <c r="BY26766" s="66"/>
      <c r="CL26766" s="35" t="s">
        <v>15113</v>
      </c>
      <c r="CM26766" s="35" t="s">
        <v>217</v>
      </c>
      <c r="CN26766" s="35" t="s">
        <v>217</v>
      </c>
    </row>
    <row r="26767" spans="75:92">
      <c r="BW26767" s="66"/>
      <c r="BX26767" s="66"/>
      <c r="BY26767" s="66"/>
      <c r="CL26767" s="56" t="s">
        <v>30006</v>
      </c>
      <c r="CM26767" s="56" t="s">
        <v>214</v>
      </c>
      <c r="CN26767" s="56" t="s">
        <v>214</v>
      </c>
    </row>
    <row r="26768" spans="75:92">
      <c r="BW26768" s="66"/>
      <c r="BX26768" s="66"/>
      <c r="BY26768" s="66"/>
      <c r="CL26768" s="35" t="s">
        <v>15114</v>
      </c>
      <c r="CM26768" s="35" t="s">
        <v>217</v>
      </c>
      <c r="CN26768" s="35" t="s">
        <v>217</v>
      </c>
    </row>
    <row r="26769" spans="75:92">
      <c r="BW26769" s="66"/>
      <c r="BX26769" s="66"/>
      <c r="BY26769" s="66"/>
      <c r="CL26769" s="35" t="s">
        <v>15095</v>
      </c>
      <c r="CM26769" s="35" t="s">
        <v>217</v>
      </c>
      <c r="CN26769" s="35" t="s">
        <v>217</v>
      </c>
    </row>
    <row r="26770" spans="75:92">
      <c r="BW26770" s="66"/>
      <c r="BX26770" s="66"/>
      <c r="BY26770" s="66"/>
      <c r="CL26770" s="35" t="s">
        <v>15180</v>
      </c>
      <c r="CM26770" s="35" t="s">
        <v>217</v>
      </c>
      <c r="CN26770" s="35" t="s">
        <v>217</v>
      </c>
    </row>
    <row r="26771" spans="75:92">
      <c r="BW26771" s="66"/>
      <c r="BX26771" s="66"/>
      <c r="BY26771" s="66"/>
      <c r="CL26771" s="35" t="s">
        <v>15115</v>
      </c>
      <c r="CM26771" s="35" t="s">
        <v>217</v>
      </c>
      <c r="CN26771" s="35" t="s">
        <v>217</v>
      </c>
    </row>
    <row r="26772" spans="75:92">
      <c r="BW26772" s="66"/>
      <c r="BX26772" s="66"/>
      <c r="BY26772" s="66"/>
      <c r="CL26772" s="35" t="s">
        <v>14981</v>
      </c>
      <c r="CM26772" s="35" t="s">
        <v>217</v>
      </c>
      <c r="CN26772" s="35" t="s">
        <v>217</v>
      </c>
    </row>
    <row r="26773" spans="75:92">
      <c r="BW26773" s="66"/>
      <c r="BX26773" s="66"/>
      <c r="BY26773" s="66"/>
      <c r="CL26773" s="56" t="s">
        <v>14901</v>
      </c>
      <c r="CM26773" s="56" t="s">
        <v>216</v>
      </c>
      <c r="CN26773" s="56" t="s">
        <v>216</v>
      </c>
    </row>
    <row r="26774" spans="75:92">
      <c r="BW26774" s="66"/>
      <c r="BX26774" s="66"/>
      <c r="BY26774" s="66"/>
      <c r="CL26774" s="35" t="s">
        <v>15129</v>
      </c>
      <c r="CM26774" s="35" t="s">
        <v>217</v>
      </c>
      <c r="CN26774" s="35" t="s">
        <v>217</v>
      </c>
    </row>
    <row r="26775" spans="75:92">
      <c r="BW26775" s="66"/>
      <c r="BX26775" s="66"/>
      <c r="BY26775" s="66"/>
      <c r="CL26775" s="35" t="s">
        <v>14954</v>
      </c>
      <c r="CM26775" s="35" t="s">
        <v>217</v>
      </c>
      <c r="CN26775" s="35" t="s">
        <v>217</v>
      </c>
    </row>
    <row r="26776" spans="75:92">
      <c r="BW26776" s="66"/>
      <c r="BX26776" s="66"/>
      <c r="BY26776" s="66"/>
      <c r="CL26776" s="35" t="s">
        <v>14997</v>
      </c>
      <c r="CM26776" s="35" t="s">
        <v>217</v>
      </c>
      <c r="CN26776" s="35" t="s">
        <v>217</v>
      </c>
    </row>
    <row r="26777" spans="75:92">
      <c r="BW26777" s="66"/>
      <c r="BX26777" s="66"/>
      <c r="BY26777" s="66"/>
      <c r="CL26777" s="35" t="s">
        <v>15126</v>
      </c>
      <c r="CM26777" s="35" t="s">
        <v>217</v>
      </c>
      <c r="CN26777" s="35" t="s">
        <v>217</v>
      </c>
    </row>
    <row r="26778" spans="75:92">
      <c r="BW26778" s="66"/>
      <c r="BX26778" s="66"/>
      <c r="BY26778" s="66"/>
      <c r="CL26778" s="56" t="s">
        <v>30007</v>
      </c>
      <c r="CM26778" s="56" t="s">
        <v>214</v>
      </c>
      <c r="CN26778" s="56" t="s">
        <v>214</v>
      </c>
    </row>
    <row r="26779" spans="75:92">
      <c r="BW26779" s="66"/>
      <c r="BX26779" s="66"/>
      <c r="BY26779" s="66"/>
      <c r="CL26779" s="56" t="s">
        <v>15194</v>
      </c>
      <c r="CM26779" s="56" t="s">
        <v>213</v>
      </c>
      <c r="CN26779" s="56" t="s">
        <v>213</v>
      </c>
    </row>
    <row r="26780" spans="75:92">
      <c r="BW26780" s="66"/>
      <c r="BX26780" s="66"/>
      <c r="BY26780" s="66"/>
      <c r="CL26780" s="56" t="s">
        <v>24507</v>
      </c>
      <c r="CM26780" s="56" t="s">
        <v>214</v>
      </c>
      <c r="CN26780" s="56" t="s">
        <v>214</v>
      </c>
    </row>
    <row r="26781" spans="75:92">
      <c r="BW26781" s="66"/>
      <c r="BX26781" s="66"/>
      <c r="BY26781" s="66"/>
      <c r="CL26781" s="56" t="s">
        <v>15206</v>
      </c>
      <c r="CM26781" s="56" t="s">
        <v>216</v>
      </c>
      <c r="CN26781" s="56" t="s">
        <v>216</v>
      </c>
    </row>
    <row r="26782" spans="75:92">
      <c r="BW26782" s="66"/>
      <c r="BX26782" s="66"/>
      <c r="BY26782" s="66"/>
      <c r="CL26782" s="56" t="s">
        <v>10293</v>
      </c>
      <c r="CM26782" s="56" t="s">
        <v>216</v>
      </c>
      <c r="CN26782" s="56" t="s">
        <v>216</v>
      </c>
    </row>
    <row r="26783" spans="75:92">
      <c r="BW26783" s="66"/>
      <c r="BX26783" s="66"/>
      <c r="BY26783" s="66"/>
      <c r="CL26783" s="56" t="s">
        <v>24508</v>
      </c>
      <c r="CM26783" s="56" t="s">
        <v>216</v>
      </c>
      <c r="CN26783" s="56" t="s">
        <v>216</v>
      </c>
    </row>
    <row r="26784" spans="75:92">
      <c r="BW26784" s="66"/>
      <c r="BX26784" s="66"/>
      <c r="BY26784" s="66"/>
      <c r="CL26784" s="56" t="s">
        <v>15211</v>
      </c>
      <c r="CM26784" s="56" t="s">
        <v>216</v>
      </c>
      <c r="CN26784" s="56" t="s">
        <v>216</v>
      </c>
    </row>
    <row r="26785" spans="75:92">
      <c r="BW26785" s="66"/>
      <c r="BX26785" s="66"/>
      <c r="BY26785" s="66"/>
      <c r="CL26785" s="56" t="s">
        <v>15207</v>
      </c>
      <c r="CM26785" s="56" t="s">
        <v>216</v>
      </c>
      <c r="CN26785" s="56" t="s">
        <v>216</v>
      </c>
    </row>
    <row r="26786" spans="75:92">
      <c r="BW26786" s="66"/>
      <c r="BX26786" s="66"/>
      <c r="BY26786" s="66"/>
      <c r="CL26786" s="56" t="s">
        <v>15204</v>
      </c>
      <c r="CM26786" s="56" t="s">
        <v>213</v>
      </c>
      <c r="CN26786" s="56" t="s">
        <v>213</v>
      </c>
    </row>
    <row r="26787" spans="75:92">
      <c r="BW26787" s="66"/>
      <c r="BX26787" s="66"/>
      <c r="BY26787" s="66"/>
      <c r="CL26787" s="35" t="s">
        <v>14648</v>
      </c>
      <c r="CM26787" s="35" t="s">
        <v>217</v>
      </c>
      <c r="CN26787" s="35" t="s">
        <v>217</v>
      </c>
    </row>
    <row r="26788" spans="75:92">
      <c r="BW26788" s="66"/>
      <c r="BX26788" s="66"/>
      <c r="BY26788" s="66"/>
      <c r="CL26788" s="35" t="s">
        <v>14649</v>
      </c>
      <c r="CM26788" s="35" t="s">
        <v>217</v>
      </c>
      <c r="CN26788" s="35" t="s">
        <v>217</v>
      </c>
    </row>
    <row r="26789" spans="75:92">
      <c r="BW26789" s="66"/>
      <c r="BX26789" s="66"/>
      <c r="BY26789" s="66"/>
      <c r="CL26789" s="56" t="s">
        <v>15193</v>
      </c>
      <c r="CM26789" s="56" t="s">
        <v>213</v>
      </c>
      <c r="CN26789" s="56" t="s">
        <v>213</v>
      </c>
    </row>
    <row r="26790" spans="75:92">
      <c r="BW26790" s="66"/>
      <c r="BX26790" s="66"/>
      <c r="BY26790" s="66"/>
      <c r="CL26790" s="56" t="s">
        <v>24509</v>
      </c>
      <c r="CM26790" s="56" t="s">
        <v>216</v>
      </c>
      <c r="CN26790" s="56" t="s">
        <v>216</v>
      </c>
    </row>
    <row r="26791" spans="75:92">
      <c r="BW26791" s="66"/>
      <c r="BX26791" s="66"/>
      <c r="BY26791" s="66"/>
      <c r="CL26791" s="56" t="s">
        <v>24510</v>
      </c>
      <c r="CM26791" s="56" t="s">
        <v>216</v>
      </c>
      <c r="CN26791" s="56" t="s">
        <v>216</v>
      </c>
    </row>
    <row r="26792" spans="75:92">
      <c r="BW26792" s="66"/>
      <c r="BX26792" s="66"/>
      <c r="BY26792" s="66"/>
      <c r="CL26792" s="56" t="s">
        <v>24511</v>
      </c>
      <c r="CM26792" s="56" t="s">
        <v>216</v>
      </c>
      <c r="CN26792" s="56" t="s">
        <v>216</v>
      </c>
    </row>
    <row r="26793" spans="75:92">
      <c r="BW26793" s="66"/>
      <c r="BX26793" s="66"/>
      <c r="BY26793" s="66"/>
      <c r="CL26793" s="56" t="s">
        <v>15195</v>
      </c>
      <c r="CM26793" s="56" t="s">
        <v>213</v>
      </c>
      <c r="CN26793" s="56" t="s">
        <v>213</v>
      </c>
    </row>
    <row r="26794" spans="75:92">
      <c r="BW26794" s="66"/>
      <c r="BX26794" s="66"/>
      <c r="BY26794" s="66"/>
      <c r="CL26794" s="56" t="s">
        <v>26401</v>
      </c>
      <c r="CM26794" s="56" t="s">
        <v>213</v>
      </c>
      <c r="CN26794" s="56" t="s">
        <v>213</v>
      </c>
    </row>
    <row r="26795" spans="75:92">
      <c r="BW26795" s="66"/>
      <c r="BX26795" s="66"/>
      <c r="BY26795" s="66"/>
      <c r="CL26795" s="56" t="s">
        <v>26402</v>
      </c>
      <c r="CM26795" s="56" t="s">
        <v>213</v>
      </c>
      <c r="CN26795" s="56" t="s">
        <v>213</v>
      </c>
    </row>
    <row r="26796" spans="75:92">
      <c r="BW26796" s="66"/>
      <c r="BX26796" s="66"/>
      <c r="BY26796" s="66"/>
      <c r="CL26796" s="56" t="s">
        <v>26403</v>
      </c>
      <c r="CM26796" s="56" t="s">
        <v>213</v>
      </c>
      <c r="CN26796" s="56" t="s">
        <v>213</v>
      </c>
    </row>
    <row r="26797" spans="75:92">
      <c r="BW26797" s="66"/>
      <c r="BX26797" s="66"/>
      <c r="BY26797" s="66"/>
      <c r="CL26797" s="56" t="s">
        <v>15196</v>
      </c>
      <c r="CM26797" s="56" t="s">
        <v>213</v>
      </c>
      <c r="CN26797" s="56" t="s">
        <v>213</v>
      </c>
    </row>
    <row r="26798" spans="75:92">
      <c r="BW26798" s="66"/>
      <c r="BX26798" s="66"/>
      <c r="BY26798" s="66"/>
      <c r="CL26798" s="56" t="s">
        <v>26404</v>
      </c>
      <c r="CM26798" s="56" t="s">
        <v>213</v>
      </c>
      <c r="CN26798" s="56" t="s">
        <v>213</v>
      </c>
    </row>
    <row r="26799" spans="75:92">
      <c r="BW26799" s="66"/>
      <c r="BX26799" s="66"/>
      <c r="BY26799" s="66"/>
      <c r="CL26799" s="56" t="s">
        <v>15200</v>
      </c>
      <c r="CM26799" s="56" t="s">
        <v>213</v>
      </c>
      <c r="CN26799" s="56" t="s">
        <v>213</v>
      </c>
    </row>
    <row r="26800" spans="75:92">
      <c r="BW26800" s="66"/>
      <c r="BX26800" s="66"/>
      <c r="BY26800" s="66"/>
      <c r="CL26800" s="56" t="s">
        <v>26405</v>
      </c>
      <c r="CM26800" s="56" t="s">
        <v>213</v>
      </c>
      <c r="CN26800" s="56" t="s">
        <v>213</v>
      </c>
    </row>
    <row r="26801" spans="75:92">
      <c r="BW26801" s="66"/>
      <c r="BX26801" s="66"/>
      <c r="BY26801" s="66"/>
      <c r="CL26801" s="56" t="s">
        <v>15222</v>
      </c>
      <c r="CM26801" s="56" t="s">
        <v>214</v>
      </c>
      <c r="CN26801" s="56" t="s">
        <v>214</v>
      </c>
    </row>
    <row r="26802" spans="75:92">
      <c r="BW26802" s="66"/>
      <c r="BX26802" s="66"/>
      <c r="BY26802" s="66"/>
      <c r="CL26802" s="56" t="s">
        <v>26406</v>
      </c>
      <c r="CM26802" s="56" t="s">
        <v>216</v>
      </c>
      <c r="CN26802" s="56" t="s">
        <v>216</v>
      </c>
    </row>
    <row r="26803" spans="75:92">
      <c r="BW26803" s="66"/>
      <c r="BX26803" s="66"/>
      <c r="BY26803" s="66"/>
      <c r="CL26803" s="56" t="s">
        <v>15208</v>
      </c>
      <c r="CM26803" s="56" t="s">
        <v>216</v>
      </c>
      <c r="CN26803" s="56" t="s">
        <v>216</v>
      </c>
    </row>
    <row r="26804" spans="75:92">
      <c r="BW26804" s="66"/>
      <c r="BX26804" s="66"/>
      <c r="BY26804" s="66"/>
      <c r="CL26804" s="56" t="s">
        <v>15212</v>
      </c>
      <c r="CM26804" s="56" t="s">
        <v>216</v>
      </c>
      <c r="CN26804" s="56" t="s">
        <v>216</v>
      </c>
    </row>
    <row r="26805" spans="75:92">
      <c r="BW26805" s="66"/>
      <c r="BX26805" s="66"/>
      <c r="BY26805" s="66"/>
      <c r="CL26805" s="56" t="s">
        <v>26407</v>
      </c>
      <c r="CM26805" s="56" t="s">
        <v>216</v>
      </c>
      <c r="CN26805" s="56" t="s">
        <v>216</v>
      </c>
    </row>
    <row r="26806" spans="75:92">
      <c r="BW26806" s="66"/>
      <c r="BX26806" s="66"/>
      <c r="BY26806" s="66"/>
      <c r="CL26806" s="56" t="s">
        <v>26408</v>
      </c>
      <c r="CM26806" s="56" t="s">
        <v>216</v>
      </c>
      <c r="CN26806" s="56" t="s">
        <v>216</v>
      </c>
    </row>
    <row r="26807" spans="75:92">
      <c r="BW26807" s="66"/>
      <c r="BX26807" s="66"/>
      <c r="BY26807" s="66"/>
      <c r="CL26807" s="56" t="s">
        <v>15213</v>
      </c>
      <c r="CM26807" s="56" t="s">
        <v>216</v>
      </c>
      <c r="CN26807" s="56" t="s">
        <v>216</v>
      </c>
    </row>
    <row r="26808" spans="75:92">
      <c r="BW26808" s="66"/>
      <c r="BX26808" s="66"/>
      <c r="BY26808" s="66"/>
      <c r="CL26808" s="56" t="s">
        <v>15209</v>
      </c>
      <c r="CM26808" s="56" t="s">
        <v>216</v>
      </c>
      <c r="CN26808" s="56" t="s">
        <v>216</v>
      </c>
    </row>
    <row r="26809" spans="75:92">
      <c r="BW26809" s="66"/>
      <c r="BX26809" s="66"/>
      <c r="BY26809" s="66"/>
      <c r="CL26809" s="56" t="s">
        <v>6326</v>
      </c>
      <c r="CM26809" s="56" t="s">
        <v>216</v>
      </c>
      <c r="CN26809" s="56" t="s">
        <v>216</v>
      </c>
    </row>
    <row r="26810" spans="75:92">
      <c r="BW26810" s="66"/>
      <c r="BX26810" s="66"/>
      <c r="BY26810" s="66"/>
      <c r="CL26810" s="56" t="s">
        <v>15214</v>
      </c>
      <c r="CM26810" s="56" t="s">
        <v>216</v>
      </c>
      <c r="CN26810" s="56" t="s">
        <v>216</v>
      </c>
    </row>
    <row r="26811" spans="75:92">
      <c r="BW26811" s="66"/>
      <c r="BX26811" s="66"/>
      <c r="BY26811" s="66"/>
      <c r="CL26811" s="56" t="s">
        <v>15215</v>
      </c>
      <c r="CM26811" s="56" t="s">
        <v>216</v>
      </c>
      <c r="CN26811" s="56" t="s">
        <v>216</v>
      </c>
    </row>
    <row r="26812" spans="75:92">
      <c r="BW26812" s="66"/>
      <c r="BX26812" s="66"/>
      <c r="BY26812" s="66"/>
      <c r="CL26812" s="56" t="s">
        <v>24512</v>
      </c>
      <c r="CM26812" s="56" t="s">
        <v>214</v>
      </c>
      <c r="CN26812" s="56" t="s">
        <v>214</v>
      </c>
    </row>
    <row r="26813" spans="75:92">
      <c r="BW26813" s="66"/>
      <c r="BX26813" s="66"/>
      <c r="BY26813" s="66"/>
      <c r="CL26813" s="56" t="s">
        <v>26409</v>
      </c>
      <c r="CM26813" s="56" t="s">
        <v>214</v>
      </c>
      <c r="CN26813" s="56" t="s">
        <v>214</v>
      </c>
    </row>
    <row r="26814" spans="75:92">
      <c r="BW26814" s="66"/>
      <c r="BX26814" s="66"/>
      <c r="BY26814" s="66"/>
      <c r="CL26814" s="56" t="s">
        <v>26410</v>
      </c>
      <c r="CM26814" s="56" t="s">
        <v>214</v>
      </c>
      <c r="CN26814" s="56" t="s">
        <v>214</v>
      </c>
    </row>
    <row r="26815" spans="75:92">
      <c r="BW26815" s="66"/>
      <c r="BX26815" s="66"/>
      <c r="BY26815" s="66"/>
      <c r="CL26815" s="56" t="s">
        <v>6327</v>
      </c>
      <c r="CM26815" s="56" t="s">
        <v>214</v>
      </c>
      <c r="CN26815" s="56" t="s">
        <v>214</v>
      </c>
    </row>
    <row r="26816" spans="75:92">
      <c r="BW26816" s="66"/>
      <c r="BX26816" s="66"/>
      <c r="BY26816" s="66"/>
      <c r="CL26816" s="56" t="s">
        <v>26411</v>
      </c>
      <c r="CM26816" s="56" t="s">
        <v>214</v>
      </c>
      <c r="CN26816" s="56" t="s">
        <v>214</v>
      </c>
    </row>
    <row r="26817" spans="75:92">
      <c r="BW26817" s="66"/>
      <c r="BX26817" s="66"/>
      <c r="BY26817" s="66"/>
      <c r="CL26817" s="56" t="s">
        <v>26412</v>
      </c>
      <c r="CM26817" s="56" t="s">
        <v>214</v>
      </c>
      <c r="CN26817" s="56" t="s">
        <v>214</v>
      </c>
    </row>
    <row r="26818" spans="75:92">
      <c r="BW26818" s="66"/>
      <c r="BX26818" s="66"/>
      <c r="BY26818" s="66"/>
      <c r="CL26818" s="56" t="s">
        <v>15223</v>
      </c>
      <c r="CM26818" s="56" t="s">
        <v>214</v>
      </c>
      <c r="CN26818" s="56" t="s">
        <v>214</v>
      </c>
    </row>
    <row r="26819" spans="75:92">
      <c r="BW26819" s="66"/>
      <c r="BX26819" s="66"/>
      <c r="BY26819" s="66"/>
      <c r="CL26819" s="56" t="s">
        <v>26413</v>
      </c>
      <c r="CM26819" s="56" t="s">
        <v>214</v>
      </c>
      <c r="CN26819" s="56" t="s">
        <v>214</v>
      </c>
    </row>
    <row r="26820" spans="75:92">
      <c r="BW26820" s="66"/>
      <c r="BX26820" s="66"/>
      <c r="BY26820" s="66"/>
      <c r="CL26820" s="56" t="s">
        <v>26414</v>
      </c>
      <c r="CM26820" s="56" t="s">
        <v>214</v>
      </c>
      <c r="CN26820" s="56" t="s">
        <v>214</v>
      </c>
    </row>
    <row r="26821" spans="75:92">
      <c r="BW26821" s="66"/>
      <c r="BX26821" s="66"/>
      <c r="BY26821" s="66"/>
      <c r="CL26821" s="56" t="s">
        <v>15216</v>
      </c>
      <c r="CM26821" s="56" t="s">
        <v>216</v>
      </c>
      <c r="CN26821" s="56" t="s">
        <v>216</v>
      </c>
    </row>
    <row r="26822" spans="75:92">
      <c r="BW26822" s="66"/>
      <c r="BX26822" s="66"/>
      <c r="BY26822" s="66"/>
      <c r="CL26822" s="56" t="s">
        <v>15210</v>
      </c>
      <c r="CM26822" s="56" t="s">
        <v>216</v>
      </c>
      <c r="CN26822" s="56" t="s">
        <v>216</v>
      </c>
    </row>
    <row r="26823" spans="75:92">
      <c r="BW26823" s="66"/>
      <c r="BX26823" s="66"/>
      <c r="BY26823" s="66"/>
      <c r="CL26823" s="35" t="s">
        <v>10315</v>
      </c>
      <c r="CM26823" s="35" t="s">
        <v>217</v>
      </c>
      <c r="CN26823" s="35" t="s">
        <v>217</v>
      </c>
    </row>
    <row r="26824" spans="75:92">
      <c r="BW26824" s="66"/>
      <c r="BX26824" s="66"/>
      <c r="BY26824" s="66"/>
      <c r="CL26824" s="56" t="s">
        <v>24513</v>
      </c>
      <c r="CM26824" s="56" t="s">
        <v>213</v>
      </c>
      <c r="CN26824" s="56" t="s">
        <v>213</v>
      </c>
    </row>
    <row r="26825" spans="75:92">
      <c r="BW26825" s="66"/>
      <c r="BX26825" s="66"/>
      <c r="BY26825" s="66"/>
      <c r="CL26825" s="35" t="s">
        <v>14651</v>
      </c>
      <c r="CM26825" s="35" t="s">
        <v>217</v>
      </c>
      <c r="CN26825" s="35" t="s">
        <v>217</v>
      </c>
    </row>
    <row r="26826" spans="75:92">
      <c r="BW26826" s="66"/>
      <c r="BX26826" s="66"/>
      <c r="BY26826" s="66"/>
      <c r="CL26826" s="56" t="s">
        <v>24514</v>
      </c>
      <c r="CM26826" s="56" t="s">
        <v>216</v>
      </c>
      <c r="CN26826" s="56" t="s">
        <v>216</v>
      </c>
    </row>
    <row r="26827" spans="75:92">
      <c r="BW26827" s="66"/>
      <c r="BX26827" s="66"/>
      <c r="BY26827" s="66"/>
      <c r="CL26827" s="35" t="s">
        <v>10318</v>
      </c>
      <c r="CM26827" s="35" t="s">
        <v>217</v>
      </c>
      <c r="CN26827" s="35" t="s">
        <v>217</v>
      </c>
    </row>
    <row r="26828" spans="75:92">
      <c r="BW26828" s="66"/>
      <c r="BX26828" s="66"/>
      <c r="BY26828" s="66"/>
      <c r="CL26828" s="56" t="s">
        <v>24515</v>
      </c>
      <c r="CM26828" s="56" t="s">
        <v>216</v>
      </c>
      <c r="CN26828" s="56" t="s">
        <v>216</v>
      </c>
    </row>
    <row r="26829" spans="75:92">
      <c r="BW26829" s="66"/>
      <c r="BX26829" s="66"/>
      <c r="BY26829" s="66"/>
      <c r="CL26829" s="56" t="s">
        <v>15217</v>
      </c>
      <c r="CM26829" s="56" t="s">
        <v>216</v>
      </c>
      <c r="CN26829" s="56" t="s">
        <v>216</v>
      </c>
    </row>
    <row r="26830" spans="75:92">
      <c r="BW26830" s="66"/>
      <c r="BX26830" s="66"/>
      <c r="BY26830" s="66"/>
      <c r="CL26830" s="56" t="s">
        <v>15218</v>
      </c>
      <c r="CM26830" s="56" t="s">
        <v>216</v>
      </c>
      <c r="CN26830" s="56" t="s">
        <v>216</v>
      </c>
    </row>
    <row r="26831" spans="75:92">
      <c r="BW26831" s="66"/>
      <c r="BX26831" s="66"/>
      <c r="BY26831" s="66"/>
      <c r="CL26831" s="56" t="s">
        <v>15219</v>
      </c>
      <c r="CM26831" s="56" t="s">
        <v>216</v>
      </c>
      <c r="CN26831" s="56" t="s">
        <v>216</v>
      </c>
    </row>
    <row r="26832" spans="75:92">
      <c r="BW26832" s="66"/>
      <c r="BX26832" s="66"/>
      <c r="BY26832" s="66"/>
      <c r="CL26832" s="56" t="s">
        <v>15220</v>
      </c>
      <c r="CM26832" s="56" t="s">
        <v>216</v>
      </c>
      <c r="CN26832" s="56" t="s">
        <v>216</v>
      </c>
    </row>
    <row r="26833" spans="75:92">
      <c r="BW26833" s="66"/>
      <c r="BX26833" s="66"/>
      <c r="BY26833" s="66"/>
      <c r="CL26833" s="56" t="s">
        <v>15221</v>
      </c>
      <c r="CM26833" s="56" t="s">
        <v>216</v>
      </c>
      <c r="CN26833" s="56" t="s">
        <v>216</v>
      </c>
    </row>
    <row r="26834" spans="75:92">
      <c r="BW26834" s="66"/>
      <c r="BX26834" s="66"/>
      <c r="BY26834" s="66"/>
      <c r="CL26834" s="56" t="s">
        <v>15197</v>
      </c>
      <c r="CM26834" s="56" t="s">
        <v>213</v>
      </c>
      <c r="CN26834" s="56" t="s">
        <v>213</v>
      </c>
    </row>
    <row r="26835" spans="75:92">
      <c r="BW26835" s="66"/>
      <c r="BX26835" s="66"/>
      <c r="BY26835" s="66"/>
      <c r="CL26835" s="56" t="s">
        <v>15201</v>
      </c>
      <c r="CM26835" s="56" t="s">
        <v>213</v>
      </c>
      <c r="CN26835" s="56" t="s">
        <v>213</v>
      </c>
    </row>
    <row r="26836" spans="75:92">
      <c r="BW26836" s="66"/>
      <c r="BX26836" s="66"/>
      <c r="BY26836" s="66"/>
      <c r="CL26836" s="56" t="s">
        <v>15202</v>
      </c>
      <c r="CM26836" s="56" t="s">
        <v>213</v>
      </c>
      <c r="CN26836" s="56" t="s">
        <v>213</v>
      </c>
    </row>
    <row r="26837" spans="75:92">
      <c r="BW26837" s="66"/>
      <c r="BX26837" s="66"/>
      <c r="BY26837" s="66"/>
      <c r="CL26837" s="56" t="s">
        <v>15203</v>
      </c>
      <c r="CM26837" s="56" t="s">
        <v>213</v>
      </c>
      <c r="CN26837" s="56" t="s">
        <v>213</v>
      </c>
    </row>
    <row r="26838" spans="75:92">
      <c r="BW26838" s="66"/>
      <c r="BX26838" s="66"/>
      <c r="BY26838" s="66"/>
      <c r="CL26838" s="56" t="s">
        <v>15198</v>
      </c>
      <c r="CM26838" s="56" t="s">
        <v>213</v>
      </c>
      <c r="CN26838" s="56" t="s">
        <v>213</v>
      </c>
    </row>
    <row r="26839" spans="75:92">
      <c r="BW26839" s="66"/>
      <c r="BX26839" s="66"/>
      <c r="BY26839" s="66"/>
      <c r="CL26839" s="56" t="s">
        <v>24516</v>
      </c>
      <c r="CM26839" s="56" t="s">
        <v>216</v>
      </c>
      <c r="CN26839" s="56" t="s">
        <v>216</v>
      </c>
    </row>
    <row r="26840" spans="75:92">
      <c r="BW26840" s="66"/>
      <c r="BX26840" s="66"/>
      <c r="BY26840" s="66"/>
      <c r="CL26840" s="56" t="s">
        <v>26415</v>
      </c>
      <c r="CM26840" s="56" t="s">
        <v>216</v>
      </c>
      <c r="CN26840" s="56" t="s">
        <v>216</v>
      </c>
    </row>
    <row r="26841" spans="75:92">
      <c r="BW26841" s="66"/>
      <c r="BX26841" s="66"/>
      <c r="BY26841" s="66"/>
      <c r="CL26841" s="56" t="s">
        <v>26416</v>
      </c>
      <c r="CM26841" s="56" t="s">
        <v>216</v>
      </c>
      <c r="CN26841" s="56" t="s">
        <v>216</v>
      </c>
    </row>
    <row r="26842" spans="75:92">
      <c r="BW26842" s="66"/>
      <c r="BX26842" s="66"/>
      <c r="BY26842" s="66"/>
      <c r="CL26842" s="56" t="s">
        <v>26417</v>
      </c>
      <c r="CM26842" s="56" t="s">
        <v>216</v>
      </c>
      <c r="CN26842" s="56" t="s">
        <v>216</v>
      </c>
    </row>
    <row r="26843" spans="75:92">
      <c r="BW26843" s="66"/>
      <c r="BX26843" s="66"/>
      <c r="BY26843" s="66"/>
      <c r="CL26843" s="56" t="s">
        <v>15199</v>
      </c>
      <c r="CM26843" s="56" t="s">
        <v>213</v>
      </c>
      <c r="CN26843" s="56" t="s">
        <v>213</v>
      </c>
    </row>
    <row r="26844" spans="75:92">
      <c r="BW26844" s="66"/>
      <c r="BX26844" s="66"/>
      <c r="BY26844" s="66"/>
      <c r="CL26844" s="56" t="s">
        <v>15205</v>
      </c>
      <c r="CM26844" s="56" t="s">
        <v>213</v>
      </c>
      <c r="CN26844" s="56" t="s">
        <v>213</v>
      </c>
    </row>
    <row r="26845" spans="75:92">
      <c r="BW26845" s="66"/>
      <c r="BX26845" s="66"/>
      <c r="BY26845" s="66"/>
      <c r="CL26845" s="56" t="s">
        <v>15224</v>
      </c>
      <c r="CM26845" s="56" t="s">
        <v>216</v>
      </c>
      <c r="CN26845" s="56" t="s">
        <v>216</v>
      </c>
    </row>
    <row r="26846" spans="75:92">
      <c r="BW26846" s="66"/>
      <c r="BX26846" s="66"/>
      <c r="BY26846" s="66"/>
      <c r="CL26846" s="56" t="s">
        <v>15225</v>
      </c>
      <c r="CM26846" s="56" t="s">
        <v>216</v>
      </c>
      <c r="CN26846" s="56" t="s">
        <v>216</v>
      </c>
    </row>
    <row r="26847" spans="75:92">
      <c r="BW26847" s="66"/>
      <c r="BX26847" s="66"/>
      <c r="BY26847" s="66"/>
      <c r="CL26847" s="56" t="s">
        <v>15226</v>
      </c>
      <c r="CM26847" s="56" t="s">
        <v>216</v>
      </c>
      <c r="CN26847" s="56" t="s">
        <v>216</v>
      </c>
    </row>
    <row r="26848" spans="75:92">
      <c r="BW26848" s="66"/>
      <c r="BX26848" s="66"/>
      <c r="BY26848" s="66"/>
      <c r="CL26848" s="56" t="s">
        <v>15227</v>
      </c>
      <c r="CM26848" s="56" t="s">
        <v>216</v>
      </c>
      <c r="CN26848" s="56" t="s">
        <v>216</v>
      </c>
    </row>
    <row r="26849" spans="75:92">
      <c r="BW26849" s="66"/>
      <c r="BX26849" s="66"/>
      <c r="BY26849" s="66"/>
      <c r="CL26849" s="56" t="s">
        <v>15228</v>
      </c>
      <c r="CM26849" s="56" t="s">
        <v>216</v>
      </c>
      <c r="CN26849" s="56" t="s">
        <v>216</v>
      </c>
    </row>
    <row r="26850" spans="75:92">
      <c r="BW26850" s="66"/>
      <c r="BX26850" s="66"/>
      <c r="BY26850" s="66"/>
      <c r="CL26850" s="56" t="s">
        <v>15229</v>
      </c>
      <c r="CM26850" s="56" t="s">
        <v>216</v>
      </c>
      <c r="CN26850" s="56" t="s">
        <v>216</v>
      </c>
    </row>
    <row r="26851" spans="75:92">
      <c r="BW26851" s="66"/>
      <c r="BX26851" s="66"/>
      <c r="BY26851" s="66"/>
      <c r="CL26851" s="56" t="s">
        <v>15232</v>
      </c>
      <c r="CM26851" s="56" t="s">
        <v>215</v>
      </c>
      <c r="CN26851" s="56" t="s">
        <v>215</v>
      </c>
    </row>
    <row r="26852" spans="75:92">
      <c r="BW26852" s="66"/>
      <c r="BX26852" s="66"/>
      <c r="BY26852" s="66"/>
      <c r="CL26852" s="56" t="s">
        <v>15233</v>
      </c>
      <c r="CM26852" s="56" t="s">
        <v>215</v>
      </c>
      <c r="CN26852" s="56" t="s">
        <v>215</v>
      </c>
    </row>
    <row r="26853" spans="75:92">
      <c r="BW26853" s="66"/>
      <c r="BX26853" s="66"/>
      <c r="BY26853" s="66"/>
      <c r="CL26853" s="56" t="s">
        <v>7141</v>
      </c>
      <c r="CM26853" s="56" t="s">
        <v>215</v>
      </c>
      <c r="CN26853" s="56" t="s">
        <v>215</v>
      </c>
    </row>
    <row r="26854" spans="75:92">
      <c r="BW26854" s="66"/>
      <c r="BX26854" s="66"/>
      <c r="BY26854" s="66"/>
      <c r="CL26854" s="56" t="s">
        <v>7135</v>
      </c>
      <c r="CM26854" s="56" t="s">
        <v>215</v>
      </c>
      <c r="CN26854" s="56" t="s">
        <v>215</v>
      </c>
    </row>
    <row r="26855" spans="75:92">
      <c r="BW26855" s="66"/>
      <c r="BX26855" s="66"/>
      <c r="BY26855" s="66"/>
      <c r="CL26855" s="56" t="s">
        <v>7138</v>
      </c>
      <c r="CM26855" s="56" t="s">
        <v>215</v>
      </c>
      <c r="CN26855" s="56" t="s">
        <v>215</v>
      </c>
    </row>
    <row r="26856" spans="75:92">
      <c r="BW26856" s="66"/>
      <c r="BX26856" s="66"/>
      <c r="BY26856" s="66"/>
      <c r="CL26856" s="56" t="s">
        <v>6329</v>
      </c>
      <c r="CM26856" s="56" t="s">
        <v>215</v>
      </c>
      <c r="CN26856" s="56" t="s">
        <v>215</v>
      </c>
    </row>
    <row r="26857" spans="75:92">
      <c r="BW26857" s="66"/>
      <c r="BX26857" s="66"/>
      <c r="BY26857" s="66"/>
      <c r="CL26857" s="56" t="s">
        <v>15238</v>
      </c>
      <c r="CM26857" s="56" t="s">
        <v>216</v>
      </c>
      <c r="CN26857" s="56" t="s">
        <v>216</v>
      </c>
    </row>
    <row r="26858" spans="75:92">
      <c r="BW26858" s="66"/>
      <c r="BX26858" s="66"/>
      <c r="BY26858" s="66"/>
      <c r="CL26858" s="56" t="s">
        <v>24517</v>
      </c>
      <c r="CM26858" s="56" t="s">
        <v>216</v>
      </c>
      <c r="CN26858" s="56" t="s">
        <v>216</v>
      </c>
    </row>
    <row r="26859" spans="75:92">
      <c r="BW26859" s="66"/>
      <c r="BX26859" s="66"/>
      <c r="BY26859" s="66"/>
      <c r="CL26859" s="35" t="s">
        <v>15239</v>
      </c>
      <c r="CM26859" s="35" t="s">
        <v>217</v>
      </c>
      <c r="CN26859" s="35" t="s">
        <v>217</v>
      </c>
    </row>
    <row r="26860" spans="75:92">
      <c r="BW26860" s="66"/>
      <c r="BX26860" s="66"/>
      <c r="BY26860" s="66"/>
      <c r="CL26860" s="56" t="s">
        <v>24518</v>
      </c>
      <c r="CM26860" s="56" t="s">
        <v>216</v>
      </c>
      <c r="CN26860" s="56" t="s">
        <v>216</v>
      </c>
    </row>
    <row r="26861" spans="75:92">
      <c r="BW26861" s="66"/>
      <c r="BX26861" s="66"/>
      <c r="BY26861" s="66"/>
      <c r="CL26861" s="56" t="s">
        <v>15240</v>
      </c>
      <c r="CM26861" s="56" t="s">
        <v>216</v>
      </c>
      <c r="CN26861" s="56" t="s">
        <v>216</v>
      </c>
    </row>
    <row r="26862" spans="75:92">
      <c r="BW26862" s="66"/>
      <c r="BX26862" s="66"/>
      <c r="BY26862" s="66"/>
      <c r="CL26862" s="56" t="s">
        <v>15241</v>
      </c>
      <c r="CM26862" s="56" t="s">
        <v>216</v>
      </c>
      <c r="CN26862" s="56" t="s">
        <v>216</v>
      </c>
    </row>
    <row r="26863" spans="75:92">
      <c r="BW26863" s="66"/>
      <c r="BX26863" s="66"/>
      <c r="BY26863" s="66"/>
      <c r="CL26863" s="56" t="s">
        <v>15246</v>
      </c>
      <c r="CM26863" s="56" t="s">
        <v>213</v>
      </c>
      <c r="CN26863" s="56" t="s">
        <v>213</v>
      </c>
    </row>
    <row r="26864" spans="75:92">
      <c r="BW26864" s="66"/>
      <c r="BX26864" s="66"/>
      <c r="BY26864" s="66"/>
      <c r="CL26864" s="56" t="s">
        <v>15247</v>
      </c>
      <c r="CM26864" s="56" t="s">
        <v>213</v>
      </c>
      <c r="CN26864" s="56" t="s">
        <v>213</v>
      </c>
    </row>
    <row r="26865" spans="75:92">
      <c r="BW26865" s="66"/>
      <c r="BX26865" s="66"/>
      <c r="BY26865" s="66"/>
      <c r="CL26865" s="56" t="s">
        <v>6332</v>
      </c>
      <c r="CM26865" s="56" t="s">
        <v>213</v>
      </c>
      <c r="CN26865" s="56" t="s">
        <v>213</v>
      </c>
    </row>
    <row r="26866" spans="75:92">
      <c r="BW26866" s="66"/>
      <c r="BX26866" s="66"/>
      <c r="BY26866" s="66"/>
      <c r="CL26866" s="56" t="s">
        <v>2494</v>
      </c>
      <c r="CM26866" s="56" t="s">
        <v>214</v>
      </c>
      <c r="CN26866" s="56" t="s">
        <v>214</v>
      </c>
    </row>
    <row r="26867" spans="75:92">
      <c r="BW26867" s="66"/>
      <c r="BX26867" s="66"/>
      <c r="BY26867" s="66"/>
      <c r="CL26867" s="35" t="s">
        <v>15244</v>
      </c>
      <c r="CM26867" s="35" t="s">
        <v>217</v>
      </c>
      <c r="CN26867" s="35" t="s">
        <v>217</v>
      </c>
    </row>
    <row r="26868" spans="75:92">
      <c r="BW26868" s="66"/>
      <c r="BX26868" s="66"/>
      <c r="BY26868" s="66"/>
      <c r="CL26868" s="56" t="s">
        <v>26418</v>
      </c>
      <c r="CM26868" s="56" t="s">
        <v>215</v>
      </c>
      <c r="CN26868" s="56" t="s">
        <v>215</v>
      </c>
    </row>
    <row r="26869" spans="75:92">
      <c r="BW26869" s="66"/>
      <c r="BX26869" s="66"/>
      <c r="BY26869" s="66"/>
      <c r="CL26869" s="56" t="s">
        <v>26419</v>
      </c>
      <c r="CM26869" s="56" t="s">
        <v>215</v>
      </c>
      <c r="CN26869" s="56" t="s">
        <v>215</v>
      </c>
    </row>
    <row r="26870" spans="75:92">
      <c r="BW26870" s="66"/>
      <c r="BX26870" s="66"/>
      <c r="BY26870" s="66"/>
      <c r="CL26870" s="56" t="s">
        <v>26420</v>
      </c>
      <c r="CM26870" s="56" t="s">
        <v>213</v>
      </c>
      <c r="CN26870" s="56" t="s">
        <v>213</v>
      </c>
    </row>
    <row r="26871" spans="75:92">
      <c r="BW26871" s="66"/>
      <c r="BX26871" s="66"/>
      <c r="BY26871" s="66"/>
      <c r="CL26871" s="56" t="s">
        <v>26421</v>
      </c>
      <c r="CM26871" s="56" t="s">
        <v>213</v>
      </c>
      <c r="CN26871" s="56" t="s">
        <v>213</v>
      </c>
    </row>
    <row r="26872" spans="75:92">
      <c r="BW26872" s="66"/>
      <c r="BX26872" s="66"/>
      <c r="BY26872" s="66"/>
      <c r="CL26872" s="56" t="s">
        <v>15253</v>
      </c>
      <c r="CM26872" s="56" t="s">
        <v>216</v>
      </c>
      <c r="CN26872" s="56" t="s">
        <v>216</v>
      </c>
    </row>
    <row r="26873" spans="75:92">
      <c r="BW26873" s="66"/>
      <c r="BX26873" s="66"/>
      <c r="BY26873" s="66"/>
      <c r="CL26873" s="56" t="s">
        <v>13399</v>
      </c>
      <c r="CM26873" s="56" t="s">
        <v>214</v>
      </c>
      <c r="CN26873" s="56" t="s">
        <v>214</v>
      </c>
    </row>
    <row r="26874" spans="75:92">
      <c r="BW26874" s="66"/>
      <c r="BX26874" s="66"/>
      <c r="BY26874" s="66"/>
      <c r="CL26874" s="56" t="s">
        <v>2497</v>
      </c>
      <c r="CM26874" s="56" t="s">
        <v>215</v>
      </c>
      <c r="CN26874" s="56" t="s">
        <v>215</v>
      </c>
    </row>
    <row r="26875" spans="75:92">
      <c r="BW26875" s="66"/>
      <c r="BX26875" s="66"/>
      <c r="BY26875" s="66"/>
      <c r="CL26875" s="56" t="s">
        <v>15245</v>
      </c>
      <c r="CM26875" s="56" t="s">
        <v>214</v>
      </c>
      <c r="CN26875" s="56" t="s">
        <v>214</v>
      </c>
    </row>
    <row r="26876" spans="75:92">
      <c r="BW26876" s="66"/>
      <c r="BX26876" s="66"/>
      <c r="BY26876" s="66"/>
      <c r="CL26876" s="56" t="s">
        <v>15269</v>
      </c>
      <c r="CM26876" s="56" t="s">
        <v>213</v>
      </c>
      <c r="CN26876" s="56" t="s">
        <v>213</v>
      </c>
    </row>
    <row r="26877" spans="75:92">
      <c r="BW26877" s="66"/>
      <c r="BX26877" s="66"/>
      <c r="BY26877" s="66"/>
      <c r="CL26877" s="56" t="s">
        <v>24519</v>
      </c>
      <c r="CM26877" s="56" t="s">
        <v>215</v>
      </c>
      <c r="CN26877" s="56" t="s">
        <v>215</v>
      </c>
    </row>
    <row r="26878" spans="75:92">
      <c r="BW26878" s="66"/>
      <c r="BX26878" s="66"/>
      <c r="BY26878" s="66"/>
      <c r="CL26878" s="56" t="s">
        <v>15248</v>
      </c>
      <c r="CM26878" s="56" t="s">
        <v>213</v>
      </c>
      <c r="CN26878" s="56" t="s">
        <v>213</v>
      </c>
    </row>
    <row r="26879" spans="75:92">
      <c r="BW26879" s="66"/>
      <c r="BX26879" s="66"/>
      <c r="BY26879" s="66"/>
      <c r="CL26879" s="35" t="s">
        <v>30008</v>
      </c>
      <c r="CM26879" s="35" t="s">
        <v>217</v>
      </c>
      <c r="CN26879" s="35" t="s">
        <v>217</v>
      </c>
    </row>
    <row r="26880" spans="75:92">
      <c r="BW26880" s="66"/>
      <c r="BX26880" s="66"/>
      <c r="BY26880" s="66"/>
      <c r="CL26880" s="56" t="s">
        <v>26422</v>
      </c>
      <c r="CM26880" s="56" t="s">
        <v>214</v>
      </c>
      <c r="CN26880" s="56" t="s">
        <v>214</v>
      </c>
    </row>
    <row r="26881" spans="75:92">
      <c r="BW26881" s="66"/>
      <c r="BX26881" s="66"/>
      <c r="BY26881" s="66"/>
      <c r="CL26881" s="56" t="s">
        <v>15254</v>
      </c>
      <c r="CM26881" s="56" t="s">
        <v>214</v>
      </c>
      <c r="CN26881" s="56" t="s">
        <v>214</v>
      </c>
    </row>
    <row r="26882" spans="75:92">
      <c r="BW26882" s="66"/>
      <c r="BX26882" s="66"/>
      <c r="BY26882" s="66"/>
      <c r="CL26882" s="56" t="s">
        <v>15255</v>
      </c>
      <c r="CM26882" s="56" t="s">
        <v>214</v>
      </c>
      <c r="CN26882" s="56" t="s">
        <v>214</v>
      </c>
    </row>
    <row r="26883" spans="75:92">
      <c r="BW26883" s="66"/>
      <c r="BX26883" s="66"/>
      <c r="BY26883" s="66"/>
      <c r="CL26883" s="56" t="s">
        <v>15256</v>
      </c>
      <c r="CM26883" s="56" t="s">
        <v>214</v>
      </c>
      <c r="CN26883" s="56" t="s">
        <v>214</v>
      </c>
    </row>
    <row r="26884" spans="75:92">
      <c r="BW26884" s="66"/>
      <c r="BX26884" s="66"/>
      <c r="BY26884" s="66"/>
      <c r="CL26884" s="56" t="s">
        <v>15257</v>
      </c>
      <c r="CM26884" s="56" t="s">
        <v>214</v>
      </c>
      <c r="CN26884" s="56" t="s">
        <v>214</v>
      </c>
    </row>
    <row r="26885" spans="75:92">
      <c r="BW26885" s="66"/>
      <c r="BX26885" s="66"/>
      <c r="BY26885" s="66"/>
      <c r="CL26885" s="56" t="s">
        <v>15264</v>
      </c>
      <c r="CM26885" s="56" t="s">
        <v>215</v>
      </c>
      <c r="CN26885" s="56" t="s">
        <v>215</v>
      </c>
    </row>
    <row r="26886" spans="75:92">
      <c r="BW26886" s="66"/>
      <c r="BX26886" s="66"/>
      <c r="BY26886" s="66"/>
      <c r="CL26886" s="56" t="s">
        <v>15260</v>
      </c>
      <c r="CM26886" s="56" t="s">
        <v>215</v>
      </c>
      <c r="CN26886" s="56" t="s">
        <v>215</v>
      </c>
    </row>
    <row r="26887" spans="75:92">
      <c r="BW26887" s="66"/>
      <c r="BX26887" s="66"/>
      <c r="BY26887" s="66"/>
      <c r="CL26887" s="56" t="s">
        <v>15261</v>
      </c>
      <c r="CM26887" s="56" t="s">
        <v>215</v>
      </c>
      <c r="CN26887" s="56" t="s">
        <v>215</v>
      </c>
    </row>
    <row r="26888" spans="75:92">
      <c r="BW26888" s="66"/>
      <c r="BX26888" s="66"/>
      <c r="BY26888" s="66"/>
      <c r="CL26888" s="56" t="s">
        <v>15262</v>
      </c>
      <c r="CM26888" s="56" t="s">
        <v>215</v>
      </c>
      <c r="CN26888" s="56" t="s">
        <v>215</v>
      </c>
    </row>
    <row r="26889" spans="75:92">
      <c r="BW26889" s="66"/>
      <c r="BX26889" s="66"/>
      <c r="BY26889" s="66"/>
      <c r="CL26889" s="56" t="s">
        <v>15249</v>
      </c>
      <c r="CM26889" s="56" t="s">
        <v>213</v>
      </c>
      <c r="CN26889" s="56" t="s">
        <v>213</v>
      </c>
    </row>
    <row r="26890" spans="75:92">
      <c r="BW26890" s="66"/>
      <c r="BX26890" s="66"/>
      <c r="BY26890" s="66"/>
      <c r="CL26890" s="56" t="s">
        <v>15250</v>
      </c>
      <c r="CM26890" s="56" t="s">
        <v>213</v>
      </c>
      <c r="CN26890" s="56" t="s">
        <v>213</v>
      </c>
    </row>
    <row r="26891" spans="75:92">
      <c r="BW26891" s="66"/>
      <c r="BX26891" s="66"/>
      <c r="BY26891" s="66"/>
      <c r="CL26891" s="56" t="s">
        <v>26423</v>
      </c>
      <c r="CM26891" s="56" t="s">
        <v>213</v>
      </c>
      <c r="CN26891" s="56" t="s">
        <v>213</v>
      </c>
    </row>
    <row r="26892" spans="75:92">
      <c r="BW26892" s="66"/>
      <c r="BX26892" s="66"/>
      <c r="BY26892" s="66"/>
      <c r="CL26892" s="56" t="s">
        <v>15251</v>
      </c>
      <c r="CM26892" s="56" t="s">
        <v>213</v>
      </c>
      <c r="CN26892" s="56" t="s">
        <v>213</v>
      </c>
    </row>
    <row r="26893" spans="75:92">
      <c r="BW26893" s="66"/>
      <c r="BX26893" s="66"/>
      <c r="BY26893" s="66"/>
      <c r="CL26893" s="56" t="s">
        <v>26424</v>
      </c>
      <c r="CM26893" s="56" t="s">
        <v>213</v>
      </c>
      <c r="CN26893" s="56" t="s">
        <v>213</v>
      </c>
    </row>
    <row r="26894" spans="75:92">
      <c r="BW26894" s="66"/>
      <c r="BX26894" s="66"/>
      <c r="BY26894" s="66"/>
      <c r="CL26894" s="56" t="s">
        <v>2502</v>
      </c>
      <c r="CM26894" s="56" t="s">
        <v>213</v>
      </c>
      <c r="CN26894" s="56" t="s">
        <v>213</v>
      </c>
    </row>
    <row r="26895" spans="75:92">
      <c r="BW26895" s="66"/>
      <c r="BX26895" s="66"/>
      <c r="BY26895" s="66"/>
      <c r="CL26895" s="56" t="s">
        <v>6335</v>
      </c>
      <c r="CM26895" s="56" t="s">
        <v>213</v>
      </c>
      <c r="CN26895" s="56" t="s">
        <v>213</v>
      </c>
    </row>
    <row r="26896" spans="75:92">
      <c r="BW26896" s="66"/>
      <c r="BX26896" s="66"/>
      <c r="BY26896" s="66"/>
      <c r="CL26896" s="56" t="s">
        <v>26425</v>
      </c>
      <c r="CM26896" s="56" t="s">
        <v>214</v>
      </c>
      <c r="CN26896" s="56" t="s">
        <v>214</v>
      </c>
    </row>
    <row r="26897" spans="75:92">
      <c r="BW26897" s="66"/>
      <c r="BX26897" s="66"/>
      <c r="BY26897" s="66"/>
      <c r="CL26897" s="35" t="s">
        <v>15243</v>
      </c>
      <c r="CM26897" s="35" t="s">
        <v>217</v>
      </c>
      <c r="CN26897" s="35" t="s">
        <v>217</v>
      </c>
    </row>
    <row r="26898" spans="75:92">
      <c r="BW26898" s="66"/>
      <c r="BX26898" s="66"/>
      <c r="BY26898" s="66"/>
      <c r="CL26898" s="56" t="s">
        <v>15263</v>
      </c>
      <c r="CM26898" s="56" t="s">
        <v>217</v>
      </c>
      <c r="CN26898" s="56" t="s">
        <v>217</v>
      </c>
    </row>
    <row r="26899" spans="75:92">
      <c r="BW26899" s="66"/>
      <c r="BX26899" s="66"/>
      <c r="BY26899" s="66"/>
      <c r="CL26899" s="56" t="s">
        <v>26426</v>
      </c>
      <c r="CM26899" s="56" t="s">
        <v>213</v>
      </c>
      <c r="CN26899" s="56" t="s">
        <v>213</v>
      </c>
    </row>
    <row r="26900" spans="75:92">
      <c r="BW26900" s="66"/>
      <c r="BX26900" s="66"/>
      <c r="BY26900" s="66"/>
      <c r="CL26900" s="56" t="s">
        <v>15265</v>
      </c>
      <c r="CM26900" s="56" t="s">
        <v>215</v>
      </c>
      <c r="CN26900" s="56" t="s">
        <v>215</v>
      </c>
    </row>
    <row r="26901" spans="75:92">
      <c r="BW26901" s="66"/>
      <c r="BX26901" s="66"/>
      <c r="BY26901" s="66"/>
      <c r="CL26901" s="56" t="s">
        <v>15266</v>
      </c>
      <c r="CM26901" s="56" t="s">
        <v>215</v>
      </c>
      <c r="CN26901" s="56" t="s">
        <v>215</v>
      </c>
    </row>
    <row r="26902" spans="75:92">
      <c r="BW26902" s="66"/>
      <c r="BX26902" s="66"/>
      <c r="BY26902" s="66"/>
      <c r="CL26902" s="56" t="s">
        <v>30009</v>
      </c>
      <c r="CM26902" s="56" t="s">
        <v>214</v>
      </c>
      <c r="CN26902" s="56" t="s">
        <v>214</v>
      </c>
    </row>
    <row r="26903" spans="75:92">
      <c r="BW26903" s="66"/>
      <c r="BX26903" s="66"/>
      <c r="BY26903" s="66"/>
      <c r="CL26903" s="56" t="s">
        <v>15267</v>
      </c>
      <c r="CM26903" s="56" t="s">
        <v>215</v>
      </c>
      <c r="CN26903" s="56" t="s">
        <v>215</v>
      </c>
    </row>
    <row r="26904" spans="75:92">
      <c r="BW26904" s="66"/>
      <c r="BX26904" s="66"/>
      <c r="BY26904" s="66"/>
      <c r="CL26904" s="35" t="s">
        <v>10586</v>
      </c>
      <c r="CM26904" s="35" t="s">
        <v>217</v>
      </c>
      <c r="CN26904" s="35" t="s">
        <v>217</v>
      </c>
    </row>
    <row r="26905" spans="75:92">
      <c r="BW26905" s="66"/>
      <c r="BX26905" s="66"/>
      <c r="BY26905" s="66"/>
      <c r="CL26905" s="56" t="s">
        <v>15252</v>
      </c>
      <c r="CM26905" s="56" t="s">
        <v>213</v>
      </c>
      <c r="CN26905" s="56" t="s">
        <v>213</v>
      </c>
    </row>
    <row r="26906" spans="75:92">
      <c r="BW26906" s="66"/>
      <c r="BX26906" s="66"/>
      <c r="BY26906" s="66"/>
      <c r="CL26906" s="56" t="s">
        <v>15242</v>
      </c>
      <c r="CM26906" s="56" t="s">
        <v>216</v>
      </c>
      <c r="CN26906" s="56" t="s">
        <v>216</v>
      </c>
    </row>
    <row r="26907" spans="75:92">
      <c r="BW26907" s="66"/>
      <c r="BX26907" s="66"/>
      <c r="BY26907" s="66"/>
      <c r="CL26907" s="56" t="s">
        <v>24905</v>
      </c>
      <c r="CM26907" s="56" t="s">
        <v>213</v>
      </c>
      <c r="CN26907" s="56" t="s">
        <v>213</v>
      </c>
    </row>
    <row r="26908" spans="75:92">
      <c r="BW26908" s="66"/>
      <c r="BX26908" s="66"/>
      <c r="BY26908" s="66"/>
      <c r="CL26908" s="56" t="s">
        <v>15268</v>
      </c>
      <c r="CM26908" s="56" t="s">
        <v>215</v>
      </c>
      <c r="CN26908" s="56" t="s">
        <v>215</v>
      </c>
    </row>
    <row r="26909" spans="75:92">
      <c r="BW26909" s="66"/>
      <c r="BX26909" s="66"/>
      <c r="BY26909" s="66"/>
      <c r="CL26909" s="35" t="s">
        <v>24520</v>
      </c>
      <c r="CM26909" s="35" t="s">
        <v>217</v>
      </c>
      <c r="CN26909" s="35" t="s">
        <v>217</v>
      </c>
    </row>
    <row r="26910" spans="75:92">
      <c r="BW26910" s="66"/>
      <c r="BX26910" s="66"/>
      <c r="BY26910" s="66"/>
      <c r="CL26910" s="56" t="s">
        <v>15270</v>
      </c>
      <c r="CM26910" s="56" t="s">
        <v>213</v>
      </c>
      <c r="CN26910" s="56" t="s">
        <v>213</v>
      </c>
    </row>
    <row r="26911" spans="75:92">
      <c r="BW26911" s="66"/>
      <c r="BX26911" s="66"/>
      <c r="BY26911" s="66"/>
      <c r="CL26911" s="56" t="s">
        <v>2508</v>
      </c>
      <c r="CM26911" s="56" t="s">
        <v>213</v>
      </c>
      <c r="CN26911" s="56" t="s">
        <v>213</v>
      </c>
    </row>
    <row r="26912" spans="75:92">
      <c r="BW26912" s="66"/>
      <c r="BX26912" s="66"/>
      <c r="BY26912" s="66"/>
      <c r="CL26912" s="56" t="s">
        <v>15275</v>
      </c>
      <c r="CM26912" s="56" t="s">
        <v>213</v>
      </c>
      <c r="CN26912" s="56" t="s">
        <v>213</v>
      </c>
    </row>
    <row r="26913" spans="75:92">
      <c r="BW26913" s="66"/>
      <c r="BX26913" s="66"/>
      <c r="BY26913" s="66"/>
      <c r="CL26913" s="56" t="s">
        <v>15276</v>
      </c>
      <c r="CM26913" s="56" t="s">
        <v>213</v>
      </c>
      <c r="CN26913" s="56" t="s">
        <v>213</v>
      </c>
    </row>
    <row r="26914" spans="75:92">
      <c r="BW26914" s="66"/>
      <c r="BX26914" s="66"/>
      <c r="BY26914" s="66"/>
      <c r="CL26914" s="56" t="s">
        <v>15277</v>
      </c>
      <c r="CM26914" s="56" t="s">
        <v>213</v>
      </c>
      <c r="CN26914" s="56" t="s">
        <v>213</v>
      </c>
    </row>
    <row r="26915" spans="75:92">
      <c r="BW26915" s="66"/>
      <c r="BX26915" s="66"/>
      <c r="BY26915" s="66"/>
      <c r="CL26915" s="56" t="s">
        <v>15278</v>
      </c>
      <c r="CM26915" s="56" t="s">
        <v>213</v>
      </c>
      <c r="CN26915" s="56" t="s">
        <v>213</v>
      </c>
    </row>
    <row r="26916" spans="75:92">
      <c r="BW26916" s="66"/>
      <c r="BX26916" s="66"/>
      <c r="BY26916" s="66"/>
      <c r="CL26916" s="56" t="s">
        <v>15279</v>
      </c>
      <c r="CM26916" s="56" t="s">
        <v>213</v>
      </c>
      <c r="CN26916" s="56" t="s">
        <v>213</v>
      </c>
    </row>
    <row r="26917" spans="75:92">
      <c r="BW26917" s="66"/>
      <c r="BX26917" s="66"/>
      <c r="BY26917" s="66"/>
      <c r="CL26917" s="56" t="s">
        <v>15271</v>
      </c>
      <c r="CM26917" s="56" t="s">
        <v>213</v>
      </c>
      <c r="CN26917" s="56" t="s">
        <v>213</v>
      </c>
    </row>
    <row r="26918" spans="75:92">
      <c r="BW26918" s="66"/>
      <c r="BX26918" s="66"/>
      <c r="BY26918" s="66"/>
      <c r="CL26918" s="56" t="s">
        <v>15280</v>
      </c>
      <c r="CM26918" s="56" t="s">
        <v>213</v>
      </c>
      <c r="CN26918" s="56" t="s">
        <v>213</v>
      </c>
    </row>
    <row r="26919" spans="75:92">
      <c r="BW26919" s="66"/>
      <c r="BX26919" s="66"/>
      <c r="BY26919" s="66"/>
      <c r="CL26919" s="56" t="s">
        <v>15281</v>
      </c>
      <c r="CM26919" s="56" t="s">
        <v>213</v>
      </c>
      <c r="CN26919" s="56" t="s">
        <v>213</v>
      </c>
    </row>
    <row r="26920" spans="75:92">
      <c r="BW26920" s="66"/>
      <c r="BX26920" s="66"/>
      <c r="BY26920" s="66"/>
      <c r="CL26920" s="56" t="s">
        <v>15272</v>
      </c>
      <c r="CM26920" s="56" t="s">
        <v>213</v>
      </c>
      <c r="CN26920" s="56" t="s">
        <v>213</v>
      </c>
    </row>
    <row r="26921" spans="75:92">
      <c r="BW26921" s="66"/>
      <c r="BX26921" s="66"/>
      <c r="BY26921" s="66"/>
      <c r="CL26921" s="56" t="s">
        <v>15282</v>
      </c>
      <c r="CM26921" s="56" t="s">
        <v>213</v>
      </c>
      <c r="CN26921" s="56" t="s">
        <v>213</v>
      </c>
    </row>
    <row r="26922" spans="75:92">
      <c r="BW26922" s="66"/>
      <c r="BX26922" s="66"/>
      <c r="BY26922" s="66"/>
      <c r="CL26922" s="56" t="s">
        <v>15273</v>
      </c>
      <c r="CM26922" s="56" t="s">
        <v>213</v>
      </c>
      <c r="CN26922" s="56" t="s">
        <v>213</v>
      </c>
    </row>
    <row r="26923" spans="75:92">
      <c r="BW26923" s="66"/>
      <c r="BX26923" s="66"/>
      <c r="BY26923" s="66"/>
      <c r="CL26923" s="56" t="s">
        <v>15283</v>
      </c>
      <c r="CM26923" s="56" t="s">
        <v>213</v>
      </c>
      <c r="CN26923" s="56" t="s">
        <v>213</v>
      </c>
    </row>
    <row r="26924" spans="75:92">
      <c r="BW26924" s="66"/>
      <c r="BX26924" s="66"/>
      <c r="BY26924" s="66"/>
      <c r="CL26924" s="56" t="s">
        <v>15274</v>
      </c>
      <c r="CM26924" s="56" t="s">
        <v>213</v>
      </c>
      <c r="CN26924" s="56" t="s">
        <v>213</v>
      </c>
    </row>
    <row r="26925" spans="75:92">
      <c r="BW26925" s="66"/>
      <c r="BX26925" s="66"/>
      <c r="BY26925" s="66"/>
      <c r="CL26925" s="56" t="s">
        <v>15284</v>
      </c>
      <c r="CM26925" s="56" t="s">
        <v>214</v>
      </c>
      <c r="CN26925" s="56" t="s">
        <v>214</v>
      </c>
    </row>
    <row r="26926" spans="75:92">
      <c r="BW26926" s="66"/>
      <c r="BX26926" s="66"/>
      <c r="BY26926" s="66"/>
      <c r="CL26926" s="56" t="s">
        <v>15287</v>
      </c>
      <c r="CM26926" s="56" t="s">
        <v>213</v>
      </c>
      <c r="CN26926" s="56" t="s">
        <v>213</v>
      </c>
    </row>
    <row r="26927" spans="75:92">
      <c r="BW26927" s="66"/>
      <c r="BX26927" s="66"/>
      <c r="BY26927" s="66"/>
      <c r="CL26927" s="56" t="s">
        <v>26427</v>
      </c>
      <c r="CM26927" s="56" t="s">
        <v>213</v>
      </c>
      <c r="CN26927" s="56" t="s">
        <v>213</v>
      </c>
    </row>
    <row r="26928" spans="75:92">
      <c r="BW26928" s="66"/>
      <c r="BX26928" s="66"/>
      <c r="BY26928" s="66"/>
      <c r="CL26928" s="56" t="s">
        <v>26428</v>
      </c>
      <c r="CM26928" s="56" t="s">
        <v>213</v>
      </c>
      <c r="CN26928" s="56" t="s">
        <v>213</v>
      </c>
    </row>
    <row r="26929" spans="75:92">
      <c r="BW26929" s="66"/>
      <c r="BX26929" s="66"/>
      <c r="BY26929" s="66"/>
      <c r="CL26929" s="56" t="s">
        <v>15288</v>
      </c>
      <c r="CM26929" s="56" t="s">
        <v>213</v>
      </c>
      <c r="CN26929" s="56" t="s">
        <v>213</v>
      </c>
    </row>
    <row r="26930" spans="75:92">
      <c r="BW26930" s="66"/>
      <c r="BX26930" s="66"/>
      <c r="BY26930" s="66"/>
      <c r="CL26930" s="56" t="s">
        <v>24521</v>
      </c>
      <c r="CM26930" s="56" t="s">
        <v>213</v>
      </c>
      <c r="CN26930" s="56" t="s">
        <v>213</v>
      </c>
    </row>
    <row r="26931" spans="75:92">
      <c r="BW26931" s="66"/>
      <c r="BX26931" s="66"/>
      <c r="BY26931" s="66"/>
      <c r="CL26931" s="56" t="s">
        <v>15285</v>
      </c>
      <c r="CM26931" s="56" t="s">
        <v>214</v>
      </c>
      <c r="CN26931" s="56" t="s">
        <v>214</v>
      </c>
    </row>
    <row r="26932" spans="75:92">
      <c r="BW26932" s="66"/>
      <c r="BX26932" s="66"/>
      <c r="BY26932" s="66"/>
      <c r="CL26932" s="56" t="s">
        <v>24522</v>
      </c>
      <c r="CM26932" s="56" t="s">
        <v>213</v>
      </c>
      <c r="CN26932" s="56" t="s">
        <v>213</v>
      </c>
    </row>
    <row r="26933" spans="75:92">
      <c r="BW26933" s="66"/>
      <c r="BX26933" s="66"/>
      <c r="BY26933" s="66"/>
      <c r="CL26933" s="56" t="s">
        <v>15289</v>
      </c>
      <c r="CM26933" s="56" t="s">
        <v>214</v>
      </c>
      <c r="CN26933" s="56" t="s">
        <v>214</v>
      </c>
    </row>
    <row r="26934" spans="75:92">
      <c r="BW26934" s="66"/>
      <c r="BX26934" s="66"/>
      <c r="BY26934" s="66"/>
      <c r="CL26934" s="56" t="s">
        <v>24523</v>
      </c>
      <c r="CM26934" s="56" t="s">
        <v>213</v>
      </c>
      <c r="CN26934" s="56" t="s">
        <v>213</v>
      </c>
    </row>
    <row r="26935" spans="75:92">
      <c r="BW26935" s="66"/>
      <c r="BX26935" s="66"/>
      <c r="BY26935" s="66"/>
      <c r="CL26935" s="56" t="s">
        <v>15290</v>
      </c>
      <c r="CM26935" s="56" t="s">
        <v>214</v>
      </c>
      <c r="CN26935" s="56" t="s">
        <v>214</v>
      </c>
    </row>
    <row r="26936" spans="75:92">
      <c r="BW26936" s="66"/>
      <c r="BX26936" s="66"/>
      <c r="BY26936" s="66"/>
      <c r="CL26936" s="56" t="s">
        <v>15291</v>
      </c>
      <c r="CM26936" s="56" t="s">
        <v>214</v>
      </c>
      <c r="CN26936" s="56" t="s">
        <v>214</v>
      </c>
    </row>
    <row r="26937" spans="75:92">
      <c r="BW26937" s="66"/>
      <c r="BX26937" s="66"/>
      <c r="BY26937" s="66"/>
      <c r="CL26937" s="56" t="s">
        <v>15292</v>
      </c>
      <c r="CM26937" s="56" t="s">
        <v>214</v>
      </c>
      <c r="CN26937" s="56" t="s">
        <v>214</v>
      </c>
    </row>
    <row r="26938" spans="75:92">
      <c r="BW26938" s="66"/>
      <c r="BX26938" s="66"/>
      <c r="BY26938" s="66"/>
      <c r="CL26938" s="56" t="s">
        <v>11877</v>
      </c>
      <c r="CM26938" s="56" t="s">
        <v>216</v>
      </c>
      <c r="CN26938" s="56" t="s">
        <v>216</v>
      </c>
    </row>
    <row r="26939" spans="75:92">
      <c r="BW26939" s="66"/>
      <c r="BX26939" s="66"/>
      <c r="BY26939" s="66"/>
      <c r="CL26939" s="56" t="s">
        <v>11878</v>
      </c>
      <c r="CM26939" s="56" t="s">
        <v>216</v>
      </c>
      <c r="CN26939" s="56" t="s">
        <v>216</v>
      </c>
    </row>
    <row r="26940" spans="75:92">
      <c r="BW26940" s="66"/>
      <c r="BX26940" s="66"/>
      <c r="BY26940" s="66"/>
      <c r="CL26940" s="56" t="s">
        <v>24524</v>
      </c>
      <c r="CM26940" s="56" t="s">
        <v>216</v>
      </c>
      <c r="CN26940" s="56" t="s">
        <v>216</v>
      </c>
    </row>
    <row r="26941" spans="75:92">
      <c r="BW26941" s="66"/>
      <c r="BX26941" s="66"/>
      <c r="BY26941" s="66"/>
      <c r="CL26941" s="56" t="s">
        <v>11881</v>
      </c>
      <c r="CM26941" s="56" t="s">
        <v>216</v>
      </c>
      <c r="CN26941" s="56" t="s">
        <v>216</v>
      </c>
    </row>
    <row r="26942" spans="75:92">
      <c r="BW26942" s="66"/>
      <c r="BX26942" s="66"/>
      <c r="BY26942" s="66"/>
      <c r="CL26942" s="35" t="s">
        <v>12796</v>
      </c>
      <c r="CM26942" s="35" t="s">
        <v>217</v>
      </c>
      <c r="CN26942" s="35" t="s">
        <v>217</v>
      </c>
    </row>
    <row r="26943" spans="75:92">
      <c r="BW26943" s="66"/>
      <c r="BX26943" s="66"/>
      <c r="BY26943" s="66"/>
      <c r="CL26943" s="56" t="s">
        <v>12807</v>
      </c>
      <c r="CM26943" s="56" t="s">
        <v>217</v>
      </c>
      <c r="CN26943" s="56" t="s">
        <v>217</v>
      </c>
    </row>
    <row r="26944" spans="75:92">
      <c r="BW26944" s="66"/>
      <c r="BX26944" s="66"/>
      <c r="BY26944" s="66"/>
      <c r="CL26944" s="35" t="s">
        <v>12810</v>
      </c>
      <c r="CM26944" s="35" t="s">
        <v>217</v>
      </c>
      <c r="CN26944" s="35" t="s">
        <v>217</v>
      </c>
    </row>
    <row r="26945" spans="75:92">
      <c r="BW26945" s="66"/>
      <c r="BX26945" s="66"/>
      <c r="BY26945" s="66"/>
      <c r="CL26945" s="56" t="s">
        <v>12815</v>
      </c>
      <c r="CM26945" s="56" t="s">
        <v>217</v>
      </c>
      <c r="CN26945" s="56" t="s">
        <v>217</v>
      </c>
    </row>
    <row r="26946" spans="75:92">
      <c r="BW26946" s="66"/>
      <c r="BX26946" s="66"/>
      <c r="BY26946" s="66"/>
      <c r="CL26946" s="35" t="s">
        <v>30010</v>
      </c>
      <c r="CM26946" s="35" t="s">
        <v>217</v>
      </c>
      <c r="CN26946" s="35" t="s">
        <v>217</v>
      </c>
    </row>
    <row r="26947" spans="75:92">
      <c r="BW26947" s="66"/>
      <c r="BX26947" s="66"/>
      <c r="BY26947" s="66"/>
      <c r="CL26947" s="35" t="s">
        <v>30011</v>
      </c>
      <c r="CM26947" s="35" t="s">
        <v>217</v>
      </c>
      <c r="CN26947" s="35" t="s">
        <v>217</v>
      </c>
    </row>
    <row r="26948" spans="75:92">
      <c r="BW26948" s="66"/>
      <c r="BX26948" s="66"/>
      <c r="BY26948" s="66"/>
      <c r="CL26948" s="56" t="s">
        <v>7131</v>
      </c>
      <c r="CM26948" s="56" t="s">
        <v>216</v>
      </c>
      <c r="CN26948" s="56" t="s">
        <v>216</v>
      </c>
    </row>
    <row r="26949" spans="75:92">
      <c r="BW26949" s="66"/>
      <c r="BX26949" s="66"/>
      <c r="BY26949" s="66"/>
      <c r="CL26949" s="56" t="s">
        <v>7150</v>
      </c>
      <c r="CM26949" s="56" t="s">
        <v>216</v>
      </c>
      <c r="CN26949" s="56" t="s">
        <v>216</v>
      </c>
    </row>
    <row r="26950" spans="75:92">
      <c r="BW26950" s="66"/>
      <c r="BX26950" s="66"/>
      <c r="BY26950" s="66"/>
      <c r="CL26950" s="35" t="s">
        <v>15296</v>
      </c>
      <c r="CM26950" s="35" t="s">
        <v>217</v>
      </c>
      <c r="CN26950" s="35" t="s">
        <v>217</v>
      </c>
    </row>
    <row r="26951" spans="75:92">
      <c r="BW26951" s="66"/>
      <c r="BX26951" s="66"/>
      <c r="BY26951" s="66"/>
      <c r="CL26951" s="56" t="s">
        <v>24525</v>
      </c>
      <c r="CM26951" s="56" t="s">
        <v>216</v>
      </c>
      <c r="CN26951" s="56" t="s">
        <v>216</v>
      </c>
    </row>
    <row r="26952" spans="75:92">
      <c r="BW26952" s="66"/>
      <c r="BX26952" s="66"/>
      <c r="BY26952" s="66"/>
      <c r="CL26952" s="56" t="s">
        <v>15304</v>
      </c>
      <c r="CM26952" s="56" t="s">
        <v>216</v>
      </c>
      <c r="CN26952" s="56" t="s">
        <v>216</v>
      </c>
    </row>
    <row r="26953" spans="75:92">
      <c r="BW26953" s="66"/>
      <c r="BX26953" s="66"/>
      <c r="BY26953" s="66"/>
      <c r="CL26953" s="56" t="s">
        <v>26429</v>
      </c>
      <c r="CM26953" s="56" t="s">
        <v>215</v>
      </c>
      <c r="CN26953" s="56" t="s">
        <v>215</v>
      </c>
    </row>
    <row r="26954" spans="75:92">
      <c r="BW26954" s="66"/>
      <c r="BX26954" s="66"/>
      <c r="BY26954" s="66"/>
      <c r="CL26954" s="56" t="s">
        <v>26430</v>
      </c>
      <c r="CM26954" s="56" t="s">
        <v>215</v>
      </c>
      <c r="CN26954" s="56" t="s">
        <v>215</v>
      </c>
    </row>
    <row r="26955" spans="75:92">
      <c r="BW26955" s="66"/>
      <c r="BX26955" s="66"/>
      <c r="BY26955" s="66"/>
      <c r="CL26955" s="56" t="s">
        <v>15303</v>
      </c>
      <c r="CM26955" s="56" t="s">
        <v>215</v>
      </c>
      <c r="CN26955" s="56" t="s">
        <v>215</v>
      </c>
    </row>
    <row r="26956" spans="75:92">
      <c r="BW26956" s="66"/>
      <c r="BX26956" s="66"/>
      <c r="BY26956" s="66"/>
      <c r="CL26956" s="56" t="s">
        <v>15305</v>
      </c>
      <c r="CM26956" s="56" t="s">
        <v>216</v>
      </c>
      <c r="CN26956" s="56" t="s">
        <v>216</v>
      </c>
    </row>
    <row r="26957" spans="75:92">
      <c r="BW26957" s="66"/>
      <c r="BX26957" s="66"/>
      <c r="BY26957" s="66"/>
      <c r="CL26957" s="56" t="s">
        <v>26431</v>
      </c>
      <c r="CM26957" s="56" t="s">
        <v>216</v>
      </c>
      <c r="CN26957" s="56" t="s">
        <v>216</v>
      </c>
    </row>
    <row r="26958" spans="75:92">
      <c r="BW26958" s="66"/>
      <c r="BX26958" s="66"/>
      <c r="BY26958" s="66"/>
      <c r="CL26958" s="56" t="s">
        <v>26432</v>
      </c>
      <c r="CM26958" s="56" t="s">
        <v>216</v>
      </c>
      <c r="CN26958" s="56" t="s">
        <v>216</v>
      </c>
    </row>
    <row r="26959" spans="75:92">
      <c r="BW26959" s="66"/>
      <c r="BX26959" s="66"/>
      <c r="BY26959" s="66"/>
      <c r="CL26959" s="56" t="s">
        <v>15306</v>
      </c>
      <c r="CM26959" s="56" t="s">
        <v>216</v>
      </c>
      <c r="CN26959" s="56" t="s">
        <v>216</v>
      </c>
    </row>
    <row r="26960" spans="75:92">
      <c r="BW26960" s="66"/>
      <c r="BX26960" s="66"/>
      <c r="BY26960" s="66"/>
      <c r="CL26960" s="56" t="s">
        <v>26433</v>
      </c>
      <c r="CM26960" s="56" t="s">
        <v>216</v>
      </c>
      <c r="CN26960" s="56" t="s">
        <v>216</v>
      </c>
    </row>
    <row r="26961" spans="75:92">
      <c r="BW26961" s="66"/>
      <c r="BX26961" s="66"/>
      <c r="BY26961" s="66"/>
      <c r="CL26961" s="56" t="s">
        <v>26434</v>
      </c>
      <c r="CM26961" s="56" t="s">
        <v>216</v>
      </c>
      <c r="CN26961" s="56" t="s">
        <v>216</v>
      </c>
    </row>
    <row r="26962" spans="75:92">
      <c r="BW26962" s="66"/>
      <c r="BX26962" s="66"/>
      <c r="BY26962" s="66"/>
      <c r="CL26962" s="56" t="s">
        <v>15307</v>
      </c>
      <c r="CM26962" s="56" t="s">
        <v>216</v>
      </c>
      <c r="CN26962" s="56" t="s">
        <v>216</v>
      </c>
    </row>
    <row r="26963" spans="75:92">
      <c r="BW26963" s="66"/>
      <c r="BX26963" s="66"/>
      <c r="BY26963" s="66"/>
      <c r="CL26963" s="56" t="s">
        <v>15308</v>
      </c>
      <c r="CM26963" s="56" t="s">
        <v>216</v>
      </c>
      <c r="CN26963" s="56" t="s">
        <v>216</v>
      </c>
    </row>
    <row r="26964" spans="75:92">
      <c r="BW26964" s="66"/>
      <c r="BX26964" s="66"/>
      <c r="BY26964" s="66"/>
      <c r="CL26964" s="56" t="s">
        <v>15309</v>
      </c>
      <c r="CM26964" s="56" t="s">
        <v>216</v>
      </c>
      <c r="CN26964" s="56" t="s">
        <v>216</v>
      </c>
    </row>
    <row r="26965" spans="75:92">
      <c r="BW26965" s="66"/>
      <c r="BX26965" s="66"/>
      <c r="BY26965" s="66"/>
      <c r="CL26965" s="56" t="s">
        <v>24526</v>
      </c>
      <c r="CM26965" s="56" t="s">
        <v>215</v>
      </c>
      <c r="CN26965" s="56" t="s">
        <v>215</v>
      </c>
    </row>
    <row r="26966" spans="75:92">
      <c r="BW26966" s="66"/>
      <c r="BX26966" s="66"/>
      <c r="BY26966" s="66"/>
      <c r="CL26966" s="56" t="s">
        <v>15311</v>
      </c>
      <c r="CM26966" s="56" t="s">
        <v>215</v>
      </c>
      <c r="CN26966" s="56" t="s">
        <v>215</v>
      </c>
    </row>
    <row r="26967" spans="75:92">
      <c r="BW26967" s="66"/>
      <c r="BX26967" s="66"/>
      <c r="BY26967" s="66"/>
      <c r="CL26967" s="56" t="s">
        <v>8059</v>
      </c>
      <c r="CM26967" s="56" t="s">
        <v>214</v>
      </c>
      <c r="CN26967" s="56" t="s">
        <v>214</v>
      </c>
    </row>
    <row r="26968" spans="75:92">
      <c r="BW26968" s="66"/>
      <c r="BX26968" s="66"/>
      <c r="BY26968" s="66"/>
      <c r="CL26968" s="56" t="s">
        <v>15326</v>
      </c>
      <c r="CM26968" s="56" t="s">
        <v>213</v>
      </c>
      <c r="CN26968" s="56" t="s">
        <v>213</v>
      </c>
    </row>
    <row r="26969" spans="75:92">
      <c r="BW26969" s="66"/>
      <c r="BX26969" s="66"/>
      <c r="BY26969" s="66"/>
      <c r="CL26969" s="56" t="s">
        <v>6354</v>
      </c>
      <c r="CM26969" s="56" t="s">
        <v>213</v>
      </c>
      <c r="CN26969" s="56" t="s">
        <v>213</v>
      </c>
    </row>
    <row r="26970" spans="75:92">
      <c r="BW26970" s="66"/>
      <c r="BX26970" s="66"/>
      <c r="BY26970" s="66"/>
      <c r="CL26970" s="35" t="s">
        <v>15330</v>
      </c>
      <c r="CM26970" s="35" t="s">
        <v>217</v>
      </c>
      <c r="CN26970" s="35" t="s">
        <v>217</v>
      </c>
    </row>
    <row r="26971" spans="75:92">
      <c r="BW26971" s="66"/>
      <c r="BX26971" s="66"/>
      <c r="BY26971" s="66"/>
      <c r="CL26971" s="56" t="s">
        <v>15328</v>
      </c>
      <c r="CM26971" s="56" t="s">
        <v>213</v>
      </c>
      <c r="CN26971" s="56" t="s">
        <v>213</v>
      </c>
    </row>
    <row r="26972" spans="75:92">
      <c r="BW26972" s="66"/>
      <c r="BX26972" s="66"/>
      <c r="BY26972" s="66"/>
      <c r="CL26972" s="56" t="s">
        <v>15329</v>
      </c>
      <c r="CM26972" s="56" t="s">
        <v>213</v>
      </c>
      <c r="CN26972" s="56" t="s">
        <v>213</v>
      </c>
    </row>
    <row r="26973" spans="75:92">
      <c r="BW26973" s="66"/>
      <c r="BX26973" s="66"/>
      <c r="BY26973" s="66"/>
      <c r="CL26973" s="56" t="s">
        <v>15315</v>
      </c>
      <c r="CM26973" s="56" t="s">
        <v>213</v>
      </c>
      <c r="CN26973" s="56" t="s">
        <v>213</v>
      </c>
    </row>
    <row r="26974" spans="75:92">
      <c r="BW26974" s="66"/>
      <c r="BX26974" s="66"/>
      <c r="BY26974" s="66"/>
      <c r="CL26974" s="56" t="s">
        <v>15312</v>
      </c>
      <c r="CM26974" s="56" t="s">
        <v>213</v>
      </c>
      <c r="CN26974" s="56" t="s">
        <v>213</v>
      </c>
    </row>
    <row r="26975" spans="75:92">
      <c r="BW26975" s="66"/>
      <c r="BX26975" s="66"/>
      <c r="BY26975" s="66"/>
      <c r="CL26975" s="56" t="s">
        <v>15312</v>
      </c>
      <c r="CM26975" s="56" t="s">
        <v>213</v>
      </c>
      <c r="CN26975" s="56" t="s">
        <v>213</v>
      </c>
    </row>
    <row r="26976" spans="75:92">
      <c r="BW26976" s="66"/>
      <c r="BX26976" s="66"/>
      <c r="BY26976" s="66"/>
      <c r="CL26976" s="56" t="s">
        <v>15331</v>
      </c>
      <c r="CM26976" s="56" t="s">
        <v>213</v>
      </c>
      <c r="CN26976" s="56" t="s">
        <v>213</v>
      </c>
    </row>
    <row r="26977" spans="75:92">
      <c r="BW26977" s="66"/>
      <c r="BX26977" s="66"/>
      <c r="BY26977" s="66"/>
      <c r="CL26977" s="56" t="s">
        <v>15325</v>
      </c>
      <c r="CM26977" s="56" t="s">
        <v>213</v>
      </c>
      <c r="CN26977" s="56" t="s">
        <v>213</v>
      </c>
    </row>
    <row r="26978" spans="75:92">
      <c r="BW26978" s="66"/>
      <c r="BX26978" s="66"/>
      <c r="BY26978" s="66"/>
      <c r="CL26978" s="56" t="s">
        <v>15340</v>
      </c>
      <c r="CM26978" s="56" t="s">
        <v>213</v>
      </c>
      <c r="CN26978" s="56" t="s">
        <v>213</v>
      </c>
    </row>
    <row r="26979" spans="75:92">
      <c r="BW26979" s="66"/>
      <c r="BX26979" s="66"/>
      <c r="BY26979" s="66"/>
      <c r="CL26979" s="56" t="s">
        <v>15345</v>
      </c>
      <c r="CM26979" s="56" t="s">
        <v>213</v>
      </c>
      <c r="CN26979" s="56" t="s">
        <v>213</v>
      </c>
    </row>
    <row r="26980" spans="75:92">
      <c r="BW26980" s="66"/>
      <c r="BX26980" s="66"/>
      <c r="BY26980" s="66"/>
      <c r="CL26980" s="56" t="s">
        <v>15332</v>
      </c>
      <c r="CM26980" s="56" t="s">
        <v>213</v>
      </c>
      <c r="CN26980" s="56" t="s">
        <v>213</v>
      </c>
    </row>
    <row r="26981" spans="75:92">
      <c r="BW26981" s="66"/>
      <c r="BX26981" s="66"/>
      <c r="BY26981" s="66"/>
      <c r="CL26981" s="56" t="s">
        <v>15333</v>
      </c>
      <c r="CM26981" s="56" t="s">
        <v>213</v>
      </c>
      <c r="CN26981" s="56" t="s">
        <v>213</v>
      </c>
    </row>
    <row r="26982" spans="75:92">
      <c r="BW26982" s="66"/>
      <c r="BX26982" s="66"/>
      <c r="BY26982" s="66"/>
      <c r="CL26982" s="56" t="s">
        <v>15313</v>
      </c>
      <c r="CM26982" s="56" t="s">
        <v>213</v>
      </c>
      <c r="CN26982" s="56" t="s">
        <v>213</v>
      </c>
    </row>
    <row r="26983" spans="75:92">
      <c r="BW26983" s="66"/>
      <c r="BX26983" s="66"/>
      <c r="BY26983" s="66"/>
      <c r="CL26983" s="56" t="s">
        <v>15313</v>
      </c>
      <c r="CM26983" s="56" t="s">
        <v>213</v>
      </c>
      <c r="CN26983" s="56" t="s">
        <v>213</v>
      </c>
    </row>
    <row r="26984" spans="75:92">
      <c r="BW26984" s="66"/>
      <c r="BX26984" s="66"/>
      <c r="BY26984" s="66"/>
      <c r="CL26984" s="56" t="s">
        <v>15314</v>
      </c>
      <c r="CM26984" s="56" t="s">
        <v>213</v>
      </c>
      <c r="CN26984" s="56" t="s">
        <v>213</v>
      </c>
    </row>
    <row r="26985" spans="75:92">
      <c r="BW26985" s="66"/>
      <c r="BX26985" s="66"/>
      <c r="BY26985" s="66"/>
      <c r="CL26985" s="56" t="s">
        <v>15342</v>
      </c>
      <c r="CM26985" s="56" t="s">
        <v>213</v>
      </c>
      <c r="CN26985" s="56" t="s">
        <v>213</v>
      </c>
    </row>
    <row r="26986" spans="75:92">
      <c r="BW26986" s="66"/>
      <c r="BX26986" s="66"/>
      <c r="BY26986" s="66"/>
      <c r="CL26986" s="56" t="s">
        <v>15341</v>
      </c>
      <c r="CM26986" s="56" t="s">
        <v>213</v>
      </c>
      <c r="CN26986" s="56" t="s">
        <v>213</v>
      </c>
    </row>
    <row r="26987" spans="75:92">
      <c r="BW26987" s="66"/>
      <c r="BX26987" s="66"/>
      <c r="BY26987" s="66"/>
      <c r="CL26987" s="56" t="s">
        <v>15319</v>
      </c>
      <c r="CM26987" s="56" t="s">
        <v>213</v>
      </c>
      <c r="CN26987" s="56" t="s">
        <v>213</v>
      </c>
    </row>
    <row r="26988" spans="75:92">
      <c r="BW26988" s="66"/>
      <c r="BX26988" s="66"/>
      <c r="BY26988" s="66"/>
      <c r="CL26988" s="56" t="s">
        <v>15322</v>
      </c>
      <c r="CM26988" s="56" t="s">
        <v>213</v>
      </c>
      <c r="CN26988" s="56" t="s">
        <v>213</v>
      </c>
    </row>
    <row r="26989" spans="75:92">
      <c r="BW26989" s="66"/>
      <c r="BX26989" s="66"/>
      <c r="BY26989" s="66"/>
      <c r="CL26989" s="56" t="s">
        <v>15323</v>
      </c>
      <c r="CM26989" s="56" t="s">
        <v>213</v>
      </c>
      <c r="CN26989" s="56" t="s">
        <v>213</v>
      </c>
    </row>
    <row r="26990" spans="75:92">
      <c r="BW26990" s="66"/>
      <c r="BX26990" s="66"/>
      <c r="BY26990" s="66"/>
      <c r="CL26990" s="56" t="s">
        <v>15334</v>
      </c>
      <c r="CM26990" s="56" t="s">
        <v>213</v>
      </c>
      <c r="CN26990" s="56" t="s">
        <v>213</v>
      </c>
    </row>
    <row r="26991" spans="75:92">
      <c r="BW26991" s="66"/>
      <c r="BX26991" s="66"/>
      <c r="BY26991" s="66"/>
      <c r="CL26991" s="56" t="s">
        <v>15335</v>
      </c>
      <c r="CM26991" s="56" t="s">
        <v>213</v>
      </c>
      <c r="CN26991" s="56" t="s">
        <v>213</v>
      </c>
    </row>
    <row r="26992" spans="75:92">
      <c r="BW26992" s="66"/>
      <c r="BX26992" s="66"/>
      <c r="BY26992" s="66"/>
      <c r="CL26992" s="56" t="s">
        <v>15336</v>
      </c>
      <c r="CM26992" s="56" t="s">
        <v>213</v>
      </c>
      <c r="CN26992" s="56" t="s">
        <v>213</v>
      </c>
    </row>
    <row r="26993" spans="75:92">
      <c r="BW26993" s="66"/>
      <c r="BX26993" s="66"/>
      <c r="BY26993" s="66"/>
      <c r="CL26993" s="56" t="s">
        <v>15337</v>
      </c>
      <c r="CM26993" s="56" t="s">
        <v>213</v>
      </c>
      <c r="CN26993" s="56" t="s">
        <v>213</v>
      </c>
    </row>
    <row r="26994" spans="75:92">
      <c r="BW26994" s="66"/>
      <c r="BX26994" s="66"/>
      <c r="BY26994" s="66"/>
      <c r="CL26994" s="56" t="s">
        <v>2528</v>
      </c>
      <c r="CM26994" s="56" t="s">
        <v>213</v>
      </c>
      <c r="CN26994" s="56" t="s">
        <v>213</v>
      </c>
    </row>
    <row r="26995" spans="75:92">
      <c r="BW26995" s="66"/>
      <c r="BX26995" s="66"/>
      <c r="BY26995" s="66"/>
      <c r="CL26995" s="56" t="s">
        <v>15327</v>
      </c>
      <c r="CM26995" s="56" t="s">
        <v>213</v>
      </c>
      <c r="CN26995" s="56" t="s">
        <v>213</v>
      </c>
    </row>
    <row r="26996" spans="75:92">
      <c r="BW26996" s="66"/>
      <c r="BX26996" s="66"/>
      <c r="BY26996" s="66"/>
      <c r="CL26996" s="56" t="s">
        <v>15343</v>
      </c>
      <c r="CM26996" s="56" t="s">
        <v>213</v>
      </c>
      <c r="CN26996" s="56" t="s">
        <v>213</v>
      </c>
    </row>
    <row r="26997" spans="75:92">
      <c r="BW26997" s="66"/>
      <c r="BX26997" s="66"/>
      <c r="BY26997" s="66"/>
      <c r="CL26997" s="35" t="s">
        <v>15344</v>
      </c>
      <c r="CM26997" s="35" t="s">
        <v>217</v>
      </c>
      <c r="CN26997" s="35" t="s">
        <v>217</v>
      </c>
    </row>
    <row r="26998" spans="75:92">
      <c r="BW26998" s="66"/>
      <c r="BX26998" s="66"/>
      <c r="BY26998" s="66"/>
      <c r="CL26998" s="56" t="s">
        <v>15338</v>
      </c>
      <c r="CM26998" s="56" t="s">
        <v>213</v>
      </c>
      <c r="CN26998" s="56" t="s">
        <v>213</v>
      </c>
    </row>
    <row r="26999" spans="75:92">
      <c r="BW26999" s="66"/>
      <c r="BX26999" s="66"/>
      <c r="BY26999" s="66"/>
      <c r="CL26999" s="56" t="s">
        <v>15339</v>
      </c>
      <c r="CM26999" s="56" t="s">
        <v>213</v>
      </c>
      <c r="CN26999" s="56" t="s">
        <v>213</v>
      </c>
    </row>
    <row r="27000" spans="75:92">
      <c r="BW27000" s="66"/>
      <c r="BX27000" s="66"/>
      <c r="BY27000" s="66"/>
      <c r="CL27000" s="56" t="s">
        <v>15622</v>
      </c>
      <c r="CM27000" s="56" t="s">
        <v>213</v>
      </c>
      <c r="CN27000" s="56" t="s">
        <v>213</v>
      </c>
    </row>
    <row r="27001" spans="75:92">
      <c r="BW27001" s="66"/>
      <c r="BX27001" s="66"/>
      <c r="BY27001" s="66"/>
      <c r="CL27001" s="56" t="s">
        <v>2531</v>
      </c>
      <c r="CM27001" s="56" t="s">
        <v>213</v>
      </c>
      <c r="CN27001" s="56" t="s">
        <v>213</v>
      </c>
    </row>
    <row r="27002" spans="75:92">
      <c r="BW27002" s="66"/>
      <c r="BX27002" s="66"/>
      <c r="BY27002" s="66"/>
      <c r="CL27002" s="56" t="s">
        <v>2531</v>
      </c>
      <c r="CM27002" s="56" t="s">
        <v>213</v>
      </c>
      <c r="CN27002" s="56" t="s">
        <v>213</v>
      </c>
    </row>
    <row r="27003" spans="75:92">
      <c r="BW27003" s="66"/>
      <c r="BX27003" s="66"/>
      <c r="BY27003" s="66"/>
      <c r="CL27003" s="56" t="s">
        <v>15353</v>
      </c>
      <c r="CM27003" s="56" t="s">
        <v>213</v>
      </c>
      <c r="CN27003" s="56" t="s">
        <v>213</v>
      </c>
    </row>
    <row r="27004" spans="75:92">
      <c r="BW27004" s="66"/>
      <c r="BX27004" s="66"/>
      <c r="BY27004" s="66"/>
      <c r="CL27004" s="56" t="s">
        <v>15347</v>
      </c>
      <c r="CM27004" s="56" t="s">
        <v>213</v>
      </c>
      <c r="CN27004" s="56" t="s">
        <v>213</v>
      </c>
    </row>
    <row r="27005" spans="75:92">
      <c r="BW27005" s="66"/>
      <c r="BX27005" s="66"/>
      <c r="BY27005" s="66"/>
      <c r="CL27005" s="56" t="s">
        <v>15354</v>
      </c>
      <c r="CM27005" s="56" t="s">
        <v>213</v>
      </c>
      <c r="CN27005" s="56" t="s">
        <v>213</v>
      </c>
    </row>
    <row r="27006" spans="75:92">
      <c r="BW27006" s="66"/>
      <c r="BX27006" s="66"/>
      <c r="BY27006" s="66"/>
      <c r="CL27006" s="56" t="s">
        <v>15349</v>
      </c>
      <c r="CM27006" s="56" t="s">
        <v>213</v>
      </c>
      <c r="CN27006" s="56" t="s">
        <v>213</v>
      </c>
    </row>
    <row r="27007" spans="75:92">
      <c r="BW27007" s="66"/>
      <c r="BX27007" s="66"/>
      <c r="BY27007" s="66"/>
      <c r="CL27007" s="56" t="s">
        <v>15348</v>
      </c>
      <c r="CM27007" s="56" t="s">
        <v>213</v>
      </c>
      <c r="CN27007" s="56" t="s">
        <v>213</v>
      </c>
    </row>
    <row r="27008" spans="75:92">
      <c r="BW27008" s="66"/>
      <c r="BX27008" s="66"/>
      <c r="BY27008" s="66"/>
      <c r="CL27008" s="56" t="s">
        <v>15350</v>
      </c>
      <c r="CM27008" s="56" t="s">
        <v>213</v>
      </c>
      <c r="CN27008" s="56" t="s">
        <v>213</v>
      </c>
    </row>
    <row r="27009" spans="75:92">
      <c r="BW27009" s="66"/>
      <c r="BX27009" s="66"/>
      <c r="BY27009" s="66"/>
      <c r="CL27009" s="56" t="s">
        <v>6359</v>
      </c>
      <c r="CM27009" s="56" t="s">
        <v>213</v>
      </c>
      <c r="CN27009" s="56" t="s">
        <v>213</v>
      </c>
    </row>
    <row r="27010" spans="75:92">
      <c r="BW27010" s="66"/>
      <c r="BX27010" s="66"/>
      <c r="BY27010" s="66"/>
      <c r="CL27010" s="56" t="s">
        <v>15346</v>
      </c>
      <c r="CM27010" s="56" t="s">
        <v>213</v>
      </c>
      <c r="CN27010" s="56" t="s">
        <v>213</v>
      </c>
    </row>
    <row r="27011" spans="75:92">
      <c r="BW27011" s="66"/>
      <c r="BX27011" s="66"/>
      <c r="BY27011" s="66"/>
      <c r="CL27011" s="56" t="s">
        <v>2532</v>
      </c>
      <c r="CM27011" s="56" t="s">
        <v>213</v>
      </c>
      <c r="CN27011" s="56" t="s">
        <v>213</v>
      </c>
    </row>
    <row r="27012" spans="75:92">
      <c r="BW27012" s="66"/>
      <c r="BX27012" s="66"/>
      <c r="BY27012" s="66"/>
      <c r="CL27012" s="56" t="s">
        <v>15351</v>
      </c>
      <c r="CM27012" s="56" t="s">
        <v>213</v>
      </c>
      <c r="CN27012" s="56" t="s">
        <v>213</v>
      </c>
    </row>
    <row r="27013" spans="75:92">
      <c r="BW27013" s="66"/>
      <c r="BX27013" s="66"/>
      <c r="BY27013" s="66"/>
      <c r="CL27013" s="56" t="s">
        <v>15352</v>
      </c>
      <c r="CM27013" s="56" t="s">
        <v>213</v>
      </c>
      <c r="CN27013" s="56" t="s">
        <v>213</v>
      </c>
    </row>
    <row r="27014" spans="75:92">
      <c r="BW27014" s="66"/>
      <c r="BX27014" s="66"/>
      <c r="BY27014" s="66"/>
      <c r="CL27014" s="56" t="s">
        <v>2534</v>
      </c>
      <c r="CM27014" s="56" t="s">
        <v>213</v>
      </c>
      <c r="CN27014" s="56" t="s">
        <v>213</v>
      </c>
    </row>
    <row r="27015" spans="75:92">
      <c r="BW27015" s="66"/>
      <c r="BX27015" s="66"/>
      <c r="BY27015" s="66"/>
      <c r="CL27015" s="56" t="s">
        <v>2534</v>
      </c>
      <c r="CM27015" s="56" t="s">
        <v>213</v>
      </c>
      <c r="CN27015" s="56" t="s">
        <v>213</v>
      </c>
    </row>
    <row r="27016" spans="75:92">
      <c r="BW27016" s="66"/>
      <c r="BX27016" s="66"/>
      <c r="BY27016" s="66"/>
      <c r="CL27016" s="56" t="s">
        <v>15420</v>
      </c>
      <c r="CM27016" s="56" t="s">
        <v>214</v>
      </c>
      <c r="CN27016" s="56" t="s">
        <v>214</v>
      </c>
    </row>
    <row r="27017" spans="75:92">
      <c r="BW27017" s="66"/>
      <c r="BX27017" s="66"/>
      <c r="BY27017" s="66"/>
      <c r="CL27017" s="56" t="s">
        <v>15407</v>
      </c>
      <c r="CM27017" s="56" t="s">
        <v>215</v>
      </c>
      <c r="CN27017" s="56" t="s">
        <v>215</v>
      </c>
    </row>
    <row r="27018" spans="75:92">
      <c r="BW27018" s="66"/>
      <c r="BX27018" s="66"/>
      <c r="BY27018" s="66"/>
      <c r="CL27018" s="56" t="s">
        <v>15355</v>
      </c>
      <c r="CM27018" s="56" t="s">
        <v>214</v>
      </c>
      <c r="CN27018" s="56" t="s">
        <v>214</v>
      </c>
    </row>
    <row r="27019" spans="75:92">
      <c r="BW27019" s="66"/>
      <c r="BX27019" s="66"/>
      <c r="BY27019" s="66"/>
      <c r="CL27019" s="56" t="s">
        <v>15356</v>
      </c>
      <c r="CM27019" s="56" t="s">
        <v>214</v>
      </c>
      <c r="CN27019" s="56" t="s">
        <v>214</v>
      </c>
    </row>
    <row r="27020" spans="75:92">
      <c r="BW27020" s="66"/>
      <c r="BX27020" s="66"/>
      <c r="BY27020" s="66"/>
      <c r="CL27020" s="56" t="s">
        <v>15357</v>
      </c>
      <c r="CM27020" s="56" t="s">
        <v>214</v>
      </c>
      <c r="CN27020" s="56" t="s">
        <v>214</v>
      </c>
    </row>
    <row r="27021" spans="75:92">
      <c r="BW27021" s="66"/>
      <c r="BX27021" s="66"/>
      <c r="BY27021" s="66"/>
      <c r="CL27021" s="56" t="s">
        <v>15358</v>
      </c>
      <c r="CM27021" s="56" t="s">
        <v>214</v>
      </c>
      <c r="CN27021" s="56" t="s">
        <v>214</v>
      </c>
    </row>
    <row r="27022" spans="75:92">
      <c r="BW27022" s="66"/>
      <c r="BX27022" s="66"/>
      <c r="BY27022" s="66"/>
      <c r="CL27022" s="56" t="s">
        <v>15359</v>
      </c>
      <c r="CM27022" s="56" t="s">
        <v>214</v>
      </c>
      <c r="CN27022" s="56" t="s">
        <v>214</v>
      </c>
    </row>
    <row r="27023" spans="75:92">
      <c r="BW27023" s="66"/>
      <c r="BX27023" s="66"/>
      <c r="BY27023" s="66"/>
      <c r="CL27023" s="56" t="s">
        <v>15445</v>
      </c>
      <c r="CM27023" s="56" t="s">
        <v>216</v>
      </c>
      <c r="CN27023" s="56" t="s">
        <v>216</v>
      </c>
    </row>
    <row r="27024" spans="75:92">
      <c r="BW27024" s="66"/>
      <c r="BX27024" s="66"/>
      <c r="BY27024" s="66"/>
      <c r="CL27024" s="56" t="s">
        <v>15488</v>
      </c>
      <c r="CM27024" s="56" t="s">
        <v>213</v>
      </c>
      <c r="CN27024" s="56" t="s">
        <v>213</v>
      </c>
    </row>
    <row r="27025" spans="75:92">
      <c r="BW27025" s="66"/>
      <c r="BX27025" s="66"/>
      <c r="BY27025" s="66"/>
      <c r="CL27025" s="56" t="s">
        <v>15393</v>
      </c>
      <c r="CM27025" s="56" t="s">
        <v>213</v>
      </c>
      <c r="CN27025" s="56" t="s">
        <v>213</v>
      </c>
    </row>
    <row r="27026" spans="75:92">
      <c r="BW27026" s="66"/>
      <c r="BX27026" s="66"/>
      <c r="BY27026" s="66"/>
      <c r="CL27026" s="56" t="s">
        <v>15361</v>
      </c>
      <c r="CM27026" s="56" t="s">
        <v>214</v>
      </c>
      <c r="CN27026" s="56" t="s">
        <v>214</v>
      </c>
    </row>
    <row r="27027" spans="75:92">
      <c r="BW27027" s="66"/>
      <c r="BX27027" s="66"/>
      <c r="BY27027" s="66"/>
      <c r="CL27027" s="56" t="s">
        <v>15409</v>
      </c>
      <c r="CM27027" s="56" t="s">
        <v>214</v>
      </c>
      <c r="CN27027" s="56" t="s">
        <v>214</v>
      </c>
    </row>
    <row r="27028" spans="75:92">
      <c r="BW27028" s="66"/>
      <c r="BX27028" s="66"/>
      <c r="BY27028" s="66"/>
      <c r="CL27028" s="56" t="s">
        <v>15421</v>
      </c>
      <c r="CM27028" s="56" t="s">
        <v>214</v>
      </c>
      <c r="CN27028" s="56" t="s">
        <v>214</v>
      </c>
    </row>
    <row r="27029" spans="75:92">
      <c r="BW27029" s="66"/>
      <c r="BX27029" s="66"/>
      <c r="BY27029" s="66"/>
      <c r="CL27029" s="35" t="s">
        <v>15558</v>
      </c>
      <c r="CM27029" s="35" t="s">
        <v>217</v>
      </c>
      <c r="CN27029" s="35" t="s">
        <v>217</v>
      </c>
    </row>
    <row r="27030" spans="75:92">
      <c r="BW27030" s="66"/>
      <c r="BX27030" s="66"/>
      <c r="BY27030" s="66"/>
      <c r="CL27030" s="56" t="s">
        <v>6361</v>
      </c>
      <c r="CM27030" s="56" t="s">
        <v>214</v>
      </c>
      <c r="CN27030" s="56" t="s">
        <v>214</v>
      </c>
    </row>
    <row r="27031" spans="75:92">
      <c r="BW27031" s="66"/>
      <c r="BX27031" s="66"/>
      <c r="BY27031" s="66"/>
      <c r="CL27031" s="56" t="s">
        <v>15365</v>
      </c>
      <c r="CM27031" s="56" t="s">
        <v>214</v>
      </c>
      <c r="CN27031" s="56" t="s">
        <v>214</v>
      </c>
    </row>
    <row r="27032" spans="75:92">
      <c r="BW27032" s="66"/>
      <c r="BX27032" s="66"/>
      <c r="BY27032" s="66"/>
      <c r="CL27032" s="56" t="s">
        <v>15555</v>
      </c>
      <c r="CM27032" s="56" t="s">
        <v>213</v>
      </c>
      <c r="CN27032" s="56" t="s">
        <v>213</v>
      </c>
    </row>
    <row r="27033" spans="75:92">
      <c r="BW27033" s="66"/>
      <c r="BX27033" s="66"/>
      <c r="BY27033" s="66"/>
      <c r="CL27033" s="56" t="s">
        <v>15469</v>
      </c>
      <c r="CM27033" s="56" t="s">
        <v>214</v>
      </c>
      <c r="CN27033" s="56" t="s">
        <v>214</v>
      </c>
    </row>
    <row r="27034" spans="75:92">
      <c r="BW27034" s="66"/>
      <c r="BX27034" s="66"/>
      <c r="BY27034" s="66"/>
      <c r="CL27034" s="56" t="s">
        <v>15556</v>
      </c>
      <c r="CM27034" s="56" t="s">
        <v>213</v>
      </c>
      <c r="CN27034" s="56" t="s">
        <v>213</v>
      </c>
    </row>
    <row r="27035" spans="75:92">
      <c r="BW27035" s="66"/>
      <c r="BX27035" s="66"/>
      <c r="BY27035" s="66"/>
      <c r="CL27035" s="56" t="s">
        <v>15368</v>
      </c>
      <c r="CM27035" s="56" t="s">
        <v>216</v>
      </c>
      <c r="CN27035" s="56" t="s">
        <v>216</v>
      </c>
    </row>
    <row r="27036" spans="75:92">
      <c r="BW27036" s="66"/>
      <c r="BX27036" s="66"/>
      <c r="BY27036" s="66"/>
      <c r="CL27036" s="56" t="s">
        <v>2539</v>
      </c>
      <c r="CM27036" s="56" t="s">
        <v>214</v>
      </c>
      <c r="CN27036" s="56" t="s">
        <v>214</v>
      </c>
    </row>
    <row r="27037" spans="75:92">
      <c r="BW27037" s="66"/>
      <c r="BX27037" s="66"/>
      <c r="BY27037" s="66"/>
      <c r="CL27037" s="56" t="s">
        <v>2539</v>
      </c>
      <c r="CM27037" s="56" t="s">
        <v>214</v>
      </c>
      <c r="CN27037" s="56" t="s">
        <v>214</v>
      </c>
    </row>
    <row r="27038" spans="75:92">
      <c r="BW27038" s="66"/>
      <c r="BX27038" s="66"/>
      <c r="BY27038" s="66"/>
      <c r="CL27038" s="56" t="s">
        <v>15543</v>
      </c>
      <c r="CM27038" s="56" t="s">
        <v>214</v>
      </c>
      <c r="CN27038" s="56" t="s">
        <v>214</v>
      </c>
    </row>
    <row r="27039" spans="75:92">
      <c r="BW27039" s="66"/>
      <c r="BX27039" s="66"/>
      <c r="BY27039" s="66"/>
      <c r="CL27039" s="56" t="s">
        <v>15544</v>
      </c>
      <c r="CM27039" s="56" t="s">
        <v>214</v>
      </c>
      <c r="CN27039" s="56" t="s">
        <v>214</v>
      </c>
    </row>
    <row r="27040" spans="75:92">
      <c r="BW27040" s="66"/>
      <c r="BX27040" s="66"/>
      <c r="BY27040" s="66"/>
      <c r="CL27040" s="56" t="s">
        <v>15545</v>
      </c>
      <c r="CM27040" s="56" t="s">
        <v>214</v>
      </c>
      <c r="CN27040" s="56" t="s">
        <v>214</v>
      </c>
    </row>
    <row r="27041" spans="75:92">
      <c r="BW27041" s="66"/>
      <c r="BX27041" s="66"/>
      <c r="BY27041" s="66"/>
      <c r="CL27041" s="56" t="s">
        <v>15546</v>
      </c>
      <c r="CM27041" s="56" t="s">
        <v>214</v>
      </c>
      <c r="CN27041" s="56" t="s">
        <v>214</v>
      </c>
    </row>
    <row r="27042" spans="75:92">
      <c r="BW27042" s="66"/>
      <c r="BX27042" s="66"/>
      <c r="BY27042" s="66"/>
      <c r="CL27042" s="56" t="s">
        <v>15540</v>
      </c>
      <c r="CM27042" s="56" t="s">
        <v>214</v>
      </c>
      <c r="CN27042" s="56" t="s">
        <v>214</v>
      </c>
    </row>
    <row r="27043" spans="75:92">
      <c r="BW27043" s="66"/>
      <c r="BX27043" s="66"/>
      <c r="BY27043" s="66"/>
      <c r="CL27043" s="56" t="s">
        <v>15373</v>
      </c>
      <c r="CM27043" s="56" t="s">
        <v>214</v>
      </c>
      <c r="CN27043" s="56" t="s">
        <v>214</v>
      </c>
    </row>
    <row r="27044" spans="75:92">
      <c r="BW27044" s="66"/>
      <c r="BX27044" s="66"/>
      <c r="BY27044" s="66"/>
      <c r="CL27044" s="56" t="s">
        <v>15374</v>
      </c>
      <c r="CM27044" s="56" t="s">
        <v>214</v>
      </c>
      <c r="CN27044" s="56" t="s">
        <v>214</v>
      </c>
    </row>
    <row r="27045" spans="75:92">
      <c r="BW27045" s="66"/>
      <c r="BX27045" s="66"/>
      <c r="BY27045" s="66"/>
      <c r="CL27045" s="56" t="s">
        <v>15375</v>
      </c>
      <c r="CM27045" s="56" t="s">
        <v>214</v>
      </c>
      <c r="CN27045" s="56" t="s">
        <v>214</v>
      </c>
    </row>
    <row r="27046" spans="75:92">
      <c r="BW27046" s="66"/>
      <c r="BX27046" s="66"/>
      <c r="BY27046" s="66"/>
      <c r="CL27046" s="56" t="s">
        <v>15376</v>
      </c>
      <c r="CM27046" s="56" t="s">
        <v>214</v>
      </c>
      <c r="CN27046" s="56" t="s">
        <v>214</v>
      </c>
    </row>
    <row r="27047" spans="75:92">
      <c r="BW27047" s="66"/>
      <c r="BX27047" s="66"/>
      <c r="BY27047" s="66"/>
      <c r="CL27047" s="56" t="s">
        <v>15377</v>
      </c>
      <c r="CM27047" s="56" t="s">
        <v>214</v>
      </c>
      <c r="CN27047" s="56" t="s">
        <v>214</v>
      </c>
    </row>
    <row r="27048" spans="75:92">
      <c r="BW27048" s="66"/>
      <c r="BX27048" s="66"/>
      <c r="BY27048" s="66"/>
      <c r="CL27048" s="56" t="s">
        <v>15513</v>
      </c>
      <c r="CM27048" s="56" t="s">
        <v>214</v>
      </c>
      <c r="CN27048" s="56" t="s">
        <v>214</v>
      </c>
    </row>
    <row r="27049" spans="75:92">
      <c r="BW27049" s="66"/>
      <c r="BX27049" s="66"/>
      <c r="BY27049" s="66"/>
      <c r="CL27049" s="56" t="s">
        <v>15390</v>
      </c>
      <c r="CM27049" s="56" t="s">
        <v>213</v>
      </c>
      <c r="CN27049" s="56" t="s">
        <v>213</v>
      </c>
    </row>
    <row r="27050" spans="75:92">
      <c r="BW27050" s="66"/>
      <c r="BX27050" s="66"/>
      <c r="BY27050" s="66"/>
      <c r="CL27050" s="56" t="s">
        <v>15391</v>
      </c>
      <c r="CM27050" s="56" t="s">
        <v>213</v>
      </c>
      <c r="CN27050" s="56" t="s">
        <v>213</v>
      </c>
    </row>
    <row r="27051" spans="75:92">
      <c r="BW27051" s="66"/>
      <c r="BX27051" s="66"/>
      <c r="BY27051" s="66"/>
      <c r="CL27051" s="56" t="s">
        <v>15392</v>
      </c>
      <c r="CM27051" s="56" t="s">
        <v>213</v>
      </c>
      <c r="CN27051" s="56" t="s">
        <v>213</v>
      </c>
    </row>
    <row r="27052" spans="75:92">
      <c r="BW27052" s="66"/>
      <c r="BX27052" s="66"/>
      <c r="BY27052" s="66"/>
      <c r="CL27052" s="56" t="s">
        <v>15526</v>
      </c>
      <c r="CM27052" s="56" t="s">
        <v>213</v>
      </c>
      <c r="CN27052" s="56" t="s">
        <v>213</v>
      </c>
    </row>
    <row r="27053" spans="75:92">
      <c r="BW27053" s="66"/>
      <c r="BX27053" s="66"/>
      <c r="BY27053" s="66"/>
      <c r="CL27053" s="56" t="s">
        <v>15527</v>
      </c>
      <c r="CM27053" s="56" t="s">
        <v>213</v>
      </c>
      <c r="CN27053" s="56" t="s">
        <v>213</v>
      </c>
    </row>
    <row r="27054" spans="75:92">
      <c r="BW27054" s="66"/>
      <c r="BX27054" s="66"/>
      <c r="BY27054" s="66"/>
      <c r="CL27054" s="56" t="s">
        <v>15528</v>
      </c>
      <c r="CM27054" s="56" t="s">
        <v>213</v>
      </c>
      <c r="CN27054" s="56" t="s">
        <v>213</v>
      </c>
    </row>
    <row r="27055" spans="75:92">
      <c r="BW27055" s="66"/>
      <c r="BX27055" s="66"/>
      <c r="BY27055" s="66"/>
      <c r="CL27055" s="56" t="s">
        <v>15509</v>
      </c>
      <c r="CM27055" s="56" t="s">
        <v>214</v>
      </c>
      <c r="CN27055" s="56" t="s">
        <v>214</v>
      </c>
    </row>
    <row r="27056" spans="75:92">
      <c r="BW27056" s="66"/>
      <c r="BX27056" s="66"/>
      <c r="BY27056" s="66"/>
      <c r="CL27056" s="56" t="s">
        <v>15529</v>
      </c>
      <c r="CM27056" s="56" t="s">
        <v>213</v>
      </c>
      <c r="CN27056" s="56" t="s">
        <v>213</v>
      </c>
    </row>
    <row r="27057" spans="75:92">
      <c r="BW27057" s="66"/>
      <c r="BX27057" s="66"/>
      <c r="BY27057" s="66"/>
      <c r="CL27057" s="56" t="s">
        <v>15370</v>
      </c>
      <c r="CM27057" s="56" t="s">
        <v>214</v>
      </c>
      <c r="CN27057" s="56" t="s">
        <v>214</v>
      </c>
    </row>
    <row r="27058" spans="75:92">
      <c r="BW27058" s="66"/>
      <c r="BX27058" s="66"/>
      <c r="BY27058" s="66"/>
      <c r="CL27058" s="35" t="s">
        <v>15405</v>
      </c>
      <c r="CM27058" s="35" t="s">
        <v>217</v>
      </c>
      <c r="CN27058" s="35" t="s">
        <v>217</v>
      </c>
    </row>
    <row r="27059" spans="75:92">
      <c r="BW27059" s="66"/>
      <c r="BX27059" s="66"/>
      <c r="BY27059" s="66"/>
      <c r="CL27059" s="56" t="s">
        <v>15371</v>
      </c>
      <c r="CM27059" s="56" t="s">
        <v>214</v>
      </c>
      <c r="CN27059" s="56" t="s">
        <v>214</v>
      </c>
    </row>
    <row r="27060" spans="75:92">
      <c r="BW27060" s="66"/>
      <c r="BX27060" s="66"/>
      <c r="BY27060" s="66"/>
      <c r="CL27060" s="56" t="s">
        <v>15550</v>
      </c>
      <c r="CM27060" s="56" t="s">
        <v>213</v>
      </c>
      <c r="CN27060" s="56" t="s">
        <v>213</v>
      </c>
    </row>
    <row r="27061" spans="75:92">
      <c r="BW27061" s="66"/>
      <c r="BX27061" s="66"/>
      <c r="BY27061" s="66"/>
      <c r="CL27061" s="56" t="s">
        <v>15410</v>
      </c>
      <c r="CM27061" s="56" t="s">
        <v>214</v>
      </c>
      <c r="CN27061" s="56" t="s">
        <v>214</v>
      </c>
    </row>
    <row r="27062" spans="75:92">
      <c r="BW27062" s="66"/>
      <c r="BX27062" s="66"/>
      <c r="BY27062" s="66"/>
      <c r="CL27062" s="56" t="s">
        <v>15436</v>
      </c>
      <c r="CM27062" s="56" t="s">
        <v>216</v>
      </c>
      <c r="CN27062" s="56" t="s">
        <v>216</v>
      </c>
    </row>
    <row r="27063" spans="75:92">
      <c r="BW27063" s="66"/>
      <c r="BX27063" s="66"/>
      <c r="BY27063" s="66"/>
      <c r="CL27063" s="56" t="s">
        <v>2543</v>
      </c>
      <c r="CM27063" s="56" t="s">
        <v>214</v>
      </c>
      <c r="CN27063" s="56" t="s">
        <v>214</v>
      </c>
    </row>
    <row r="27064" spans="75:92">
      <c r="BW27064" s="66"/>
      <c r="BX27064" s="66"/>
      <c r="BY27064" s="66"/>
      <c r="CL27064" s="56" t="s">
        <v>15422</v>
      </c>
      <c r="CM27064" s="56" t="s">
        <v>214</v>
      </c>
      <c r="CN27064" s="56" t="s">
        <v>214</v>
      </c>
    </row>
    <row r="27065" spans="75:92">
      <c r="BW27065" s="66"/>
      <c r="BX27065" s="66"/>
      <c r="BY27065" s="66"/>
      <c r="CL27065" s="56" t="s">
        <v>15423</v>
      </c>
      <c r="CM27065" s="56" t="s">
        <v>214</v>
      </c>
      <c r="CN27065" s="56" t="s">
        <v>214</v>
      </c>
    </row>
    <row r="27066" spans="75:92">
      <c r="BW27066" s="66"/>
      <c r="BX27066" s="66"/>
      <c r="BY27066" s="66"/>
      <c r="CL27066" s="56" t="s">
        <v>15424</v>
      </c>
      <c r="CM27066" s="56" t="s">
        <v>214</v>
      </c>
      <c r="CN27066" s="56" t="s">
        <v>214</v>
      </c>
    </row>
    <row r="27067" spans="75:92">
      <c r="BW27067" s="66"/>
      <c r="BX27067" s="66"/>
      <c r="BY27067" s="66"/>
      <c r="CL27067" s="56" t="s">
        <v>15547</v>
      </c>
      <c r="CM27067" s="56" t="s">
        <v>214</v>
      </c>
      <c r="CN27067" s="56" t="s">
        <v>214</v>
      </c>
    </row>
    <row r="27068" spans="75:92">
      <c r="BW27068" s="66"/>
      <c r="BX27068" s="66"/>
      <c r="BY27068" s="66"/>
      <c r="CL27068" s="56" t="s">
        <v>15479</v>
      </c>
      <c r="CM27068" s="56" t="s">
        <v>214</v>
      </c>
      <c r="CN27068" s="56" t="s">
        <v>214</v>
      </c>
    </row>
    <row r="27069" spans="75:92">
      <c r="BW27069" s="66"/>
      <c r="BX27069" s="66"/>
      <c r="BY27069" s="66"/>
      <c r="CL27069" s="56" t="s">
        <v>15425</v>
      </c>
      <c r="CM27069" s="56" t="s">
        <v>214</v>
      </c>
      <c r="CN27069" s="56" t="s">
        <v>214</v>
      </c>
    </row>
    <row r="27070" spans="75:92">
      <c r="BW27070" s="66"/>
      <c r="BX27070" s="66"/>
      <c r="BY27070" s="66"/>
      <c r="CL27070" s="56" t="s">
        <v>15480</v>
      </c>
      <c r="CM27070" s="56" t="s">
        <v>214</v>
      </c>
      <c r="CN27070" s="56" t="s">
        <v>214</v>
      </c>
    </row>
    <row r="27071" spans="75:92">
      <c r="BW27071" s="66"/>
      <c r="BX27071" s="66"/>
      <c r="BY27071" s="66"/>
      <c r="CL27071" s="56" t="s">
        <v>15426</v>
      </c>
      <c r="CM27071" s="56" t="s">
        <v>214</v>
      </c>
      <c r="CN27071" s="56" t="s">
        <v>214</v>
      </c>
    </row>
    <row r="27072" spans="75:92">
      <c r="BW27072" s="66"/>
      <c r="BX27072" s="66"/>
      <c r="BY27072" s="66"/>
      <c r="CL27072" s="56" t="s">
        <v>15426</v>
      </c>
      <c r="CM27072" s="56" t="s">
        <v>214</v>
      </c>
      <c r="CN27072" s="56" t="s">
        <v>214</v>
      </c>
    </row>
    <row r="27073" spans="75:92">
      <c r="BW27073" s="66"/>
      <c r="BX27073" s="66"/>
      <c r="BY27073" s="66"/>
      <c r="CL27073" s="56" t="s">
        <v>15426</v>
      </c>
      <c r="CM27073" s="56" t="s">
        <v>214</v>
      </c>
      <c r="CN27073" s="56" t="s">
        <v>214</v>
      </c>
    </row>
    <row r="27074" spans="75:92">
      <c r="BW27074" s="66"/>
      <c r="BX27074" s="66"/>
      <c r="BY27074" s="66"/>
      <c r="CL27074" s="56" t="s">
        <v>15427</v>
      </c>
      <c r="CM27074" s="56" t="s">
        <v>214</v>
      </c>
      <c r="CN27074" s="56" t="s">
        <v>214</v>
      </c>
    </row>
    <row r="27075" spans="75:92">
      <c r="BW27075" s="66"/>
      <c r="BX27075" s="66"/>
      <c r="BY27075" s="66"/>
      <c r="CL27075" s="56" t="s">
        <v>15411</v>
      </c>
      <c r="CM27075" s="56" t="s">
        <v>214</v>
      </c>
      <c r="CN27075" s="56" t="s">
        <v>214</v>
      </c>
    </row>
    <row r="27076" spans="75:92">
      <c r="BW27076" s="66"/>
      <c r="BX27076" s="66"/>
      <c r="BY27076" s="66"/>
      <c r="CL27076" s="35" t="s">
        <v>15559</v>
      </c>
      <c r="CM27076" s="35" t="s">
        <v>217</v>
      </c>
      <c r="CN27076" s="35" t="s">
        <v>217</v>
      </c>
    </row>
    <row r="27077" spans="75:92">
      <c r="BW27077" s="66"/>
      <c r="BX27077" s="66"/>
      <c r="BY27077" s="66"/>
      <c r="CL27077" s="35" t="s">
        <v>15560</v>
      </c>
      <c r="CM27077" s="35" t="s">
        <v>217</v>
      </c>
      <c r="CN27077" s="35" t="s">
        <v>217</v>
      </c>
    </row>
    <row r="27078" spans="75:92">
      <c r="BW27078" s="66"/>
      <c r="BX27078" s="66"/>
      <c r="BY27078" s="66"/>
      <c r="CL27078" s="56" t="s">
        <v>15489</v>
      </c>
      <c r="CM27078" s="56" t="s">
        <v>213</v>
      </c>
      <c r="CN27078" s="56" t="s">
        <v>213</v>
      </c>
    </row>
    <row r="27079" spans="75:92">
      <c r="BW27079" s="66"/>
      <c r="BX27079" s="66"/>
      <c r="BY27079" s="66"/>
      <c r="CL27079" s="56" t="s">
        <v>15378</v>
      </c>
      <c r="CM27079" s="56" t="s">
        <v>214</v>
      </c>
      <c r="CN27079" s="56" t="s">
        <v>214</v>
      </c>
    </row>
    <row r="27080" spans="75:92">
      <c r="BW27080" s="66"/>
      <c r="BX27080" s="66"/>
      <c r="BY27080" s="66"/>
      <c r="CL27080" s="56" t="s">
        <v>15428</v>
      </c>
      <c r="CM27080" s="56" t="s">
        <v>214</v>
      </c>
      <c r="CN27080" s="56" t="s">
        <v>214</v>
      </c>
    </row>
    <row r="27081" spans="75:92">
      <c r="BW27081" s="66"/>
      <c r="BX27081" s="66"/>
      <c r="BY27081" s="66"/>
      <c r="CL27081" s="35" t="s">
        <v>15406</v>
      </c>
      <c r="CM27081" s="35" t="s">
        <v>217</v>
      </c>
      <c r="CN27081" s="35" t="s">
        <v>217</v>
      </c>
    </row>
    <row r="27082" spans="75:92">
      <c r="BW27082" s="66"/>
      <c r="BX27082" s="66"/>
      <c r="BY27082" s="66"/>
      <c r="CL27082" s="56" t="s">
        <v>15412</v>
      </c>
      <c r="CM27082" s="56" t="s">
        <v>214</v>
      </c>
      <c r="CN27082" s="56" t="s">
        <v>214</v>
      </c>
    </row>
    <row r="27083" spans="75:92">
      <c r="BW27083" s="66"/>
      <c r="BX27083" s="66"/>
      <c r="BY27083" s="66"/>
      <c r="CL27083" s="56" t="s">
        <v>15413</v>
      </c>
      <c r="CM27083" s="56" t="s">
        <v>214</v>
      </c>
      <c r="CN27083" s="56" t="s">
        <v>214</v>
      </c>
    </row>
    <row r="27084" spans="75:92">
      <c r="BW27084" s="66"/>
      <c r="BX27084" s="66"/>
      <c r="BY27084" s="66"/>
      <c r="CL27084" s="56" t="s">
        <v>15414</v>
      </c>
      <c r="CM27084" s="56" t="s">
        <v>214</v>
      </c>
      <c r="CN27084" s="56" t="s">
        <v>214</v>
      </c>
    </row>
    <row r="27085" spans="75:92">
      <c r="BW27085" s="66"/>
      <c r="BX27085" s="66"/>
      <c r="BY27085" s="66"/>
      <c r="CL27085" s="56" t="s">
        <v>15490</v>
      </c>
      <c r="CM27085" s="56" t="s">
        <v>213</v>
      </c>
      <c r="CN27085" s="56" t="s">
        <v>213</v>
      </c>
    </row>
    <row r="27086" spans="75:92">
      <c r="BW27086" s="66"/>
      <c r="BX27086" s="66"/>
      <c r="BY27086" s="66"/>
      <c r="CL27086" s="56" t="s">
        <v>15514</v>
      </c>
      <c r="CM27086" s="56" t="s">
        <v>214</v>
      </c>
      <c r="CN27086" s="56" t="s">
        <v>214</v>
      </c>
    </row>
    <row r="27087" spans="75:92">
      <c r="BW27087" s="66"/>
      <c r="BX27087" s="66"/>
      <c r="BY27087" s="66"/>
      <c r="CL27087" s="56" t="s">
        <v>15475</v>
      </c>
      <c r="CM27087" s="56" t="s">
        <v>214</v>
      </c>
      <c r="CN27087" s="56" t="s">
        <v>214</v>
      </c>
    </row>
    <row r="27088" spans="75:92">
      <c r="BW27088" s="66"/>
      <c r="BX27088" s="66"/>
      <c r="BY27088" s="66"/>
      <c r="CL27088" s="56" t="s">
        <v>15454</v>
      </c>
      <c r="CM27088" s="56" t="s">
        <v>214</v>
      </c>
      <c r="CN27088" s="56" t="s">
        <v>214</v>
      </c>
    </row>
    <row r="27089" spans="75:92">
      <c r="BW27089" s="66"/>
      <c r="BX27089" s="66"/>
      <c r="BY27089" s="66"/>
      <c r="CL27089" s="56" t="s">
        <v>15455</v>
      </c>
      <c r="CM27089" s="56" t="s">
        <v>214</v>
      </c>
      <c r="CN27089" s="56" t="s">
        <v>214</v>
      </c>
    </row>
    <row r="27090" spans="75:92">
      <c r="BW27090" s="66"/>
      <c r="BX27090" s="66"/>
      <c r="BY27090" s="66"/>
      <c r="CL27090" s="56" t="s">
        <v>15456</v>
      </c>
      <c r="CM27090" s="56" t="s">
        <v>214</v>
      </c>
      <c r="CN27090" s="56" t="s">
        <v>214</v>
      </c>
    </row>
    <row r="27091" spans="75:92">
      <c r="BW27091" s="66"/>
      <c r="BX27091" s="66"/>
      <c r="BY27091" s="66"/>
      <c r="CL27091" s="56" t="s">
        <v>15457</v>
      </c>
      <c r="CM27091" s="56" t="s">
        <v>214</v>
      </c>
      <c r="CN27091" s="56" t="s">
        <v>214</v>
      </c>
    </row>
    <row r="27092" spans="75:92">
      <c r="BW27092" s="66"/>
      <c r="BX27092" s="66"/>
      <c r="BY27092" s="66"/>
      <c r="CL27092" s="56" t="s">
        <v>15491</v>
      </c>
      <c r="CM27092" s="56" t="s">
        <v>213</v>
      </c>
      <c r="CN27092" s="56" t="s">
        <v>213</v>
      </c>
    </row>
    <row r="27093" spans="75:92">
      <c r="BW27093" s="66"/>
      <c r="BX27093" s="66"/>
      <c r="BY27093" s="66"/>
      <c r="CL27093" s="56" t="s">
        <v>15492</v>
      </c>
      <c r="CM27093" s="56" t="s">
        <v>213</v>
      </c>
      <c r="CN27093" s="56" t="s">
        <v>213</v>
      </c>
    </row>
    <row r="27094" spans="75:92">
      <c r="BW27094" s="66"/>
      <c r="BX27094" s="66"/>
      <c r="BY27094" s="66"/>
      <c r="CL27094" s="56" t="s">
        <v>15458</v>
      </c>
      <c r="CM27094" s="56" t="s">
        <v>214</v>
      </c>
      <c r="CN27094" s="56" t="s">
        <v>214</v>
      </c>
    </row>
    <row r="27095" spans="75:92">
      <c r="BW27095" s="66"/>
      <c r="BX27095" s="66"/>
      <c r="BY27095" s="66"/>
      <c r="CL27095" s="56" t="s">
        <v>15415</v>
      </c>
      <c r="CM27095" s="56" t="s">
        <v>214</v>
      </c>
      <c r="CN27095" s="56" t="s">
        <v>214</v>
      </c>
    </row>
    <row r="27096" spans="75:92">
      <c r="BW27096" s="66"/>
      <c r="BX27096" s="66"/>
      <c r="BY27096" s="66"/>
      <c r="CL27096" s="56" t="s">
        <v>15503</v>
      </c>
      <c r="CM27096" s="56" t="s">
        <v>213</v>
      </c>
      <c r="CN27096" s="56" t="s">
        <v>213</v>
      </c>
    </row>
    <row r="27097" spans="75:92">
      <c r="BW27097" s="66"/>
      <c r="BX27097" s="66"/>
      <c r="BY27097" s="66"/>
      <c r="CL27097" s="56" t="s">
        <v>15481</v>
      </c>
      <c r="CM27097" s="56" t="s">
        <v>214</v>
      </c>
      <c r="CN27097" s="56" t="s">
        <v>214</v>
      </c>
    </row>
    <row r="27098" spans="75:92">
      <c r="BW27098" s="66"/>
      <c r="BX27098" s="66"/>
      <c r="BY27098" s="66"/>
      <c r="CL27098" s="56" t="s">
        <v>15477</v>
      </c>
      <c r="CM27098" s="56" t="s">
        <v>214</v>
      </c>
      <c r="CN27098" s="56" t="s">
        <v>214</v>
      </c>
    </row>
    <row r="27099" spans="75:92">
      <c r="BW27099" s="66"/>
      <c r="BX27099" s="66"/>
      <c r="BY27099" s="66"/>
      <c r="CL27099" s="56" t="s">
        <v>15482</v>
      </c>
      <c r="CM27099" s="56" t="s">
        <v>214</v>
      </c>
      <c r="CN27099" s="56" t="s">
        <v>214</v>
      </c>
    </row>
    <row r="27100" spans="75:92">
      <c r="BW27100" s="66"/>
      <c r="BX27100" s="66"/>
      <c r="BY27100" s="66"/>
      <c r="CL27100" s="56" t="s">
        <v>15483</v>
      </c>
      <c r="CM27100" s="56" t="s">
        <v>214</v>
      </c>
      <c r="CN27100" s="56" t="s">
        <v>214</v>
      </c>
    </row>
    <row r="27101" spans="75:92">
      <c r="BW27101" s="66"/>
      <c r="BX27101" s="66"/>
      <c r="BY27101" s="66"/>
      <c r="CL27101" s="56" t="s">
        <v>15484</v>
      </c>
      <c r="CM27101" s="56" t="s">
        <v>214</v>
      </c>
      <c r="CN27101" s="56" t="s">
        <v>214</v>
      </c>
    </row>
    <row r="27102" spans="75:92">
      <c r="BW27102" s="66"/>
      <c r="BX27102" s="66"/>
      <c r="BY27102" s="66"/>
      <c r="CL27102" s="56" t="s">
        <v>15485</v>
      </c>
      <c r="CM27102" s="56" t="s">
        <v>214</v>
      </c>
      <c r="CN27102" s="56" t="s">
        <v>214</v>
      </c>
    </row>
    <row r="27103" spans="75:92">
      <c r="BW27103" s="66"/>
      <c r="BX27103" s="66"/>
      <c r="BY27103" s="66"/>
      <c r="CL27103" s="56" t="s">
        <v>15478</v>
      </c>
      <c r="CM27103" s="56" t="s">
        <v>214</v>
      </c>
      <c r="CN27103" s="56" t="s">
        <v>214</v>
      </c>
    </row>
    <row r="27104" spans="75:92">
      <c r="BW27104" s="66"/>
      <c r="BX27104" s="66"/>
      <c r="BY27104" s="66"/>
      <c r="CL27104" s="56" t="s">
        <v>15486</v>
      </c>
      <c r="CM27104" s="56" t="s">
        <v>214</v>
      </c>
      <c r="CN27104" s="56" t="s">
        <v>214</v>
      </c>
    </row>
    <row r="27105" spans="75:92">
      <c r="BW27105" s="66"/>
      <c r="BX27105" s="66"/>
      <c r="BY27105" s="66"/>
      <c r="CL27105" s="56" t="s">
        <v>15487</v>
      </c>
      <c r="CM27105" s="56" t="s">
        <v>214</v>
      </c>
      <c r="CN27105" s="56" t="s">
        <v>214</v>
      </c>
    </row>
    <row r="27106" spans="75:92">
      <c r="BW27106" s="66"/>
      <c r="BX27106" s="66"/>
      <c r="BY27106" s="66"/>
      <c r="CL27106" s="56" t="s">
        <v>15517</v>
      </c>
      <c r="CM27106" s="56" t="s">
        <v>214</v>
      </c>
      <c r="CN27106" s="56" t="s">
        <v>214</v>
      </c>
    </row>
    <row r="27107" spans="75:92">
      <c r="BW27107" s="66"/>
      <c r="BX27107" s="66"/>
      <c r="BY27107" s="66"/>
      <c r="CL27107" s="56" t="s">
        <v>15518</v>
      </c>
      <c r="CM27107" s="56" t="s">
        <v>214</v>
      </c>
      <c r="CN27107" s="56" t="s">
        <v>214</v>
      </c>
    </row>
    <row r="27108" spans="75:92">
      <c r="BW27108" s="66"/>
      <c r="BX27108" s="66"/>
      <c r="BY27108" s="66"/>
      <c r="CL27108" s="56" t="s">
        <v>15519</v>
      </c>
      <c r="CM27108" s="56" t="s">
        <v>214</v>
      </c>
      <c r="CN27108" s="56" t="s">
        <v>214</v>
      </c>
    </row>
    <row r="27109" spans="75:92">
      <c r="BW27109" s="66"/>
      <c r="BX27109" s="66"/>
      <c r="BY27109" s="66"/>
      <c r="CL27109" s="56" t="s">
        <v>15551</v>
      </c>
      <c r="CM27109" s="56" t="s">
        <v>213</v>
      </c>
      <c r="CN27109" s="56" t="s">
        <v>213</v>
      </c>
    </row>
    <row r="27110" spans="75:92">
      <c r="BW27110" s="66"/>
      <c r="BX27110" s="66"/>
      <c r="BY27110" s="66"/>
      <c r="CL27110" s="56" t="s">
        <v>15366</v>
      </c>
      <c r="CM27110" s="56" t="s">
        <v>214</v>
      </c>
      <c r="CN27110" s="56" t="s">
        <v>214</v>
      </c>
    </row>
    <row r="27111" spans="75:92">
      <c r="BW27111" s="66"/>
      <c r="BX27111" s="66"/>
      <c r="BY27111" s="66"/>
      <c r="CL27111" s="56" t="s">
        <v>15367</v>
      </c>
      <c r="CM27111" s="56" t="s">
        <v>214</v>
      </c>
      <c r="CN27111" s="56" t="s">
        <v>214</v>
      </c>
    </row>
    <row r="27112" spans="75:92">
      <c r="BW27112" s="66"/>
      <c r="BX27112" s="66"/>
      <c r="BY27112" s="66"/>
      <c r="CL27112" s="56" t="s">
        <v>15394</v>
      </c>
      <c r="CM27112" s="56" t="s">
        <v>213</v>
      </c>
      <c r="CN27112" s="56" t="s">
        <v>213</v>
      </c>
    </row>
    <row r="27113" spans="75:92">
      <c r="BW27113" s="66"/>
      <c r="BX27113" s="66"/>
      <c r="BY27113" s="66"/>
      <c r="CL27113" s="56" t="s">
        <v>15504</v>
      </c>
      <c r="CM27113" s="56" t="s">
        <v>213</v>
      </c>
      <c r="CN27113" s="56" t="s">
        <v>213</v>
      </c>
    </row>
    <row r="27114" spans="75:92">
      <c r="BW27114" s="66"/>
      <c r="BX27114" s="66"/>
      <c r="BY27114" s="66"/>
      <c r="CL27114" s="56" t="s">
        <v>15437</v>
      </c>
      <c r="CM27114" s="56" t="s">
        <v>216</v>
      </c>
      <c r="CN27114" s="56" t="s">
        <v>216</v>
      </c>
    </row>
    <row r="27115" spans="75:92">
      <c r="BW27115" s="66"/>
      <c r="BX27115" s="66"/>
      <c r="BY27115" s="66"/>
      <c r="CL27115" s="56" t="s">
        <v>15438</v>
      </c>
      <c r="CM27115" s="56" t="s">
        <v>216</v>
      </c>
      <c r="CN27115" s="56" t="s">
        <v>216</v>
      </c>
    </row>
    <row r="27116" spans="75:92">
      <c r="BW27116" s="66"/>
      <c r="BX27116" s="66"/>
      <c r="BY27116" s="66"/>
      <c r="CL27116" s="56" t="s">
        <v>26435</v>
      </c>
      <c r="CM27116" s="56" t="s">
        <v>216</v>
      </c>
      <c r="CN27116" s="56" t="s">
        <v>216</v>
      </c>
    </row>
    <row r="27117" spans="75:92">
      <c r="BW27117" s="66"/>
      <c r="BX27117" s="66"/>
      <c r="BY27117" s="66"/>
      <c r="CL27117" s="56" t="s">
        <v>15439</v>
      </c>
      <c r="CM27117" s="56" t="s">
        <v>216</v>
      </c>
      <c r="CN27117" s="56" t="s">
        <v>216</v>
      </c>
    </row>
    <row r="27118" spans="75:92">
      <c r="BW27118" s="66"/>
      <c r="BX27118" s="66"/>
      <c r="BY27118" s="66"/>
      <c r="CL27118" s="56" t="s">
        <v>15440</v>
      </c>
      <c r="CM27118" s="56" t="s">
        <v>216</v>
      </c>
      <c r="CN27118" s="56" t="s">
        <v>216</v>
      </c>
    </row>
    <row r="27119" spans="75:92">
      <c r="BW27119" s="66"/>
      <c r="BX27119" s="66"/>
      <c r="BY27119" s="66"/>
      <c r="CL27119" s="56" t="s">
        <v>15446</v>
      </c>
      <c r="CM27119" s="56" t="s">
        <v>216</v>
      </c>
      <c r="CN27119" s="56" t="s">
        <v>216</v>
      </c>
    </row>
    <row r="27120" spans="75:92">
      <c r="BW27120" s="66"/>
      <c r="BX27120" s="66"/>
      <c r="BY27120" s="66"/>
      <c r="CL27120" s="56" t="s">
        <v>15441</v>
      </c>
      <c r="CM27120" s="56" t="s">
        <v>216</v>
      </c>
      <c r="CN27120" s="56" t="s">
        <v>216</v>
      </c>
    </row>
    <row r="27121" spans="75:92">
      <c r="BW27121" s="66"/>
      <c r="BX27121" s="66"/>
      <c r="BY27121" s="66"/>
      <c r="CL27121" s="56" t="s">
        <v>26436</v>
      </c>
      <c r="CM27121" s="56" t="s">
        <v>216</v>
      </c>
      <c r="CN27121" s="56" t="s">
        <v>216</v>
      </c>
    </row>
    <row r="27122" spans="75:92">
      <c r="BW27122" s="66"/>
      <c r="BX27122" s="66"/>
      <c r="BY27122" s="66"/>
      <c r="CL27122" s="56" t="s">
        <v>15419</v>
      </c>
      <c r="CM27122" s="56" t="s">
        <v>214</v>
      </c>
      <c r="CN27122" s="56" t="s">
        <v>214</v>
      </c>
    </row>
    <row r="27123" spans="75:92">
      <c r="BW27123" s="66"/>
      <c r="BX27123" s="66"/>
      <c r="BY27123" s="66"/>
      <c r="CL27123" s="56" t="s">
        <v>15459</v>
      </c>
      <c r="CM27123" s="56" t="s">
        <v>214</v>
      </c>
      <c r="CN27123" s="56" t="s">
        <v>214</v>
      </c>
    </row>
    <row r="27124" spans="75:92">
      <c r="BW27124" s="66"/>
      <c r="BX27124" s="66"/>
      <c r="BY27124" s="66"/>
      <c r="CL27124" s="56" t="s">
        <v>15460</v>
      </c>
      <c r="CM27124" s="56" t="s">
        <v>214</v>
      </c>
      <c r="CN27124" s="56" t="s">
        <v>214</v>
      </c>
    </row>
    <row r="27125" spans="75:92">
      <c r="BW27125" s="66"/>
      <c r="BX27125" s="66"/>
      <c r="BY27125" s="66"/>
      <c r="CL27125" s="56" t="s">
        <v>15461</v>
      </c>
      <c r="CM27125" s="56" t="s">
        <v>214</v>
      </c>
      <c r="CN27125" s="56" t="s">
        <v>214</v>
      </c>
    </row>
    <row r="27126" spans="75:92">
      <c r="BW27126" s="66"/>
      <c r="BX27126" s="66"/>
      <c r="BY27126" s="66"/>
      <c r="CL27126" s="35" t="s">
        <v>15561</v>
      </c>
      <c r="CM27126" s="35" t="s">
        <v>217</v>
      </c>
      <c r="CN27126" s="35" t="s">
        <v>217</v>
      </c>
    </row>
    <row r="27127" spans="75:92">
      <c r="BW27127" s="66"/>
      <c r="BX27127" s="66"/>
      <c r="BY27127" s="66"/>
      <c r="CL27127" s="56" t="s">
        <v>15369</v>
      </c>
      <c r="CM27127" s="56" t="s">
        <v>216</v>
      </c>
      <c r="CN27127" s="56" t="s">
        <v>216</v>
      </c>
    </row>
    <row r="27128" spans="75:92">
      <c r="BW27128" s="66"/>
      <c r="BX27128" s="66"/>
      <c r="BY27128" s="66"/>
      <c r="CL27128" s="56" t="s">
        <v>15493</v>
      </c>
      <c r="CM27128" s="56" t="s">
        <v>213</v>
      </c>
      <c r="CN27128" s="56" t="s">
        <v>213</v>
      </c>
    </row>
    <row r="27129" spans="75:92">
      <c r="BW27129" s="66"/>
      <c r="BX27129" s="66"/>
      <c r="BY27129" s="66"/>
      <c r="CL27129" s="56" t="s">
        <v>15379</v>
      </c>
      <c r="CM27129" s="56" t="s">
        <v>214</v>
      </c>
      <c r="CN27129" s="56" t="s">
        <v>214</v>
      </c>
    </row>
    <row r="27130" spans="75:92">
      <c r="BW27130" s="66"/>
      <c r="BX27130" s="66"/>
      <c r="BY27130" s="66"/>
      <c r="CL27130" s="56" t="s">
        <v>15380</v>
      </c>
      <c r="CM27130" s="56" t="s">
        <v>214</v>
      </c>
      <c r="CN27130" s="56" t="s">
        <v>214</v>
      </c>
    </row>
    <row r="27131" spans="75:92">
      <c r="BW27131" s="66"/>
      <c r="BX27131" s="66"/>
      <c r="BY27131" s="66"/>
      <c r="CL27131" s="56" t="s">
        <v>15462</v>
      </c>
      <c r="CM27131" s="56" t="s">
        <v>214</v>
      </c>
      <c r="CN27131" s="56" t="s">
        <v>214</v>
      </c>
    </row>
    <row r="27132" spans="75:92">
      <c r="BW27132" s="66"/>
      <c r="BX27132" s="66"/>
      <c r="BY27132" s="66"/>
      <c r="CL27132" s="56" t="s">
        <v>15463</v>
      </c>
      <c r="CM27132" s="56" t="s">
        <v>214</v>
      </c>
      <c r="CN27132" s="56" t="s">
        <v>214</v>
      </c>
    </row>
    <row r="27133" spans="75:92">
      <c r="BW27133" s="66"/>
      <c r="BX27133" s="66"/>
      <c r="BY27133" s="66"/>
      <c r="CL27133" s="56" t="s">
        <v>15464</v>
      </c>
      <c r="CM27133" s="56" t="s">
        <v>214</v>
      </c>
      <c r="CN27133" s="56" t="s">
        <v>214</v>
      </c>
    </row>
    <row r="27134" spans="75:92">
      <c r="BW27134" s="66"/>
      <c r="BX27134" s="66"/>
      <c r="BY27134" s="66"/>
      <c r="CL27134" s="56" t="s">
        <v>15465</v>
      </c>
      <c r="CM27134" s="56" t="s">
        <v>214</v>
      </c>
      <c r="CN27134" s="56" t="s">
        <v>214</v>
      </c>
    </row>
    <row r="27135" spans="75:92">
      <c r="BW27135" s="66"/>
      <c r="BX27135" s="66"/>
      <c r="BY27135" s="66"/>
      <c r="CL27135" s="56" t="s">
        <v>15466</v>
      </c>
      <c r="CM27135" s="56" t="s">
        <v>214</v>
      </c>
      <c r="CN27135" s="56" t="s">
        <v>214</v>
      </c>
    </row>
    <row r="27136" spans="75:92">
      <c r="BW27136" s="66"/>
      <c r="BX27136" s="66"/>
      <c r="BY27136" s="66"/>
      <c r="CL27136" s="56" t="s">
        <v>15395</v>
      </c>
      <c r="CM27136" s="56" t="s">
        <v>213</v>
      </c>
      <c r="CN27136" s="56" t="s">
        <v>213</v>
      </c>
    </row>
    <row r="27137" spans="75:92">
      <c r="BW27137" s="66"/>
      <c r="BX27137" s="66"/>
      <c r="BY27137" s="66"/>
      <c r="CL27137" s="56" t="s">
        <v>15396</v>
      </c>
      <c r="CM27137" s="56" t="s">
        <v>213</v>
      </c>
      <c r="CN27137" s="56" t="s">
        <v>213</v>
      </c>
    </row>
    <row r="27138" spans="75:92">
      <c r="BW27138" s="66"/>
      <c r="BX27138" s="66"/>
      <c r="BY27138" s="66"/>
      <c r="CL27138" s="56" t="s">
        <v>15397</v>
      </c>
      <c r="CM27138" s="56" t="s">
        <v>213</v>
      </c>
      <c r="CN27138" s="56" t="s">
        <v>213</v>
      </c>
    </row>
    <row r="27139" spans="75:92">
      <c r="BW27139" s="66"/>
      <c r="BX27139" s="66"/>
      <c r="BY27139" s="66"/>
      <c r="CL27139" s="56" t="s">
        <v>15398</v>
      </c>
      <c r="CM27139" s="56" t="s">
        <v>213</v>
      </c>
      <c r="CN27139" s="56" t="s">
        <v>213</v>
      </c>
    </row>
    <row r="27140" spans="75:92">
      <c r="BW27140" s="66"/>
      <c r="BX27140" s="66"/>
      <c r="BY27140" s="66"/>
      <c r="CL27140" s="56" t="s">
        <v>15447</v>
      </c>
      <c r="CM27140" s="56" t="s">
        <v>216</v>
      </c>
      <c r="CN27140" s="56" t="s">
        <v>216</v>
      </c>
    </row>
    <row r="27141" spans="75:92">
      <c r="BW27141" s="66"/>
      <c r="BX27141" s="66"/>
      <c r="BY27141" s="66"/>
      <c r="CL27141" s="56" t="s">
        <v>15470</v>
      </c>
      <c r="CM27141" s="56" t="s">
        <v>214</v>
      </c>
      <c r="CN27141" s="56" t="s">
        <v>214</v>
      </c>
    </row>
    <row r="27142" spans="75:92">
      <c r="BW27142" s="66"/>
      <c r="BX27142" s="66"/>
      <c r="BY27142" s="66"/>
      <c r="CL27142" s="56" t="s">
        <v>15471</v>
      </c>
      <c r="CM27142" s="56" t="s">
        <v>214</v>
      </c>
      <c r="CN27142" s="56" t="s">
        <v>214</v>
      </c>
    </row>
    <row r="27143" spans="75:92">
      <c r="BW27143" s="66"/>
      <c r="BX27143" s="66"/>
      <c r="BY27143" s="66"/>
      <c r="CL27143" s="56" t="s">
        <v>15472</v>
      </c>
      <c r="CM27143" s="56" t="s">
        <v>214</v>
      </c>
      <c r="CN27143" s="56" t="s">
        <v>214</v>
      </c>
    </row>
    <row r="27144" spans="75:92">
      <c r="BW27144" s="66"/>
      <c r="BX27144" s="66"/>
      <c r="BY27144" s="66"/>
      <c r="CL27144" s="56" t="s">
        <v>15473</v>
      </c>
      <c r="CM27144" s="56" t="s">
        <v>214</v>
      </c>
      <c r="CN27144" s="56" t="s">
        <v>214</v>
      </c>
    </row>
    <row r="27145" spans="75:92">
      <c r="BW27145" s="66"/>
      <c r="BX27145" s="66"/>
      <c r="BY27145" s="66"/>
      <c r="CL27145" s="56" t="s">
        <v>15557</v>
      </c>
      <c r="CM27145" s="56" t="s">
        <v>213</v>
      </c>
      <c r="CN27145" s="56" t="s">
        <v>213</v>
      </c>
    </row>
    <row r="27146" spans="75:92">
      <c r="BW27146" s="66"/>
      <c r="BX27146" s="66"/>
      <c r="BY27146" s="66"/>
      <c r="CL27146" s="56" t="s">
        <v>15494</v>
      </c>
      <c r="CM27146" s="56" t="s">
        <v>213</v>
      </c>
      <c r="CN27146" s="56" t="s">
        <v>213</v>
      </c>
    </row>
    <row r="27147" spans="75:92">
      <c r="BW27147" s="66"/>
      <c r="BX27147" s="66"/>
      <c r="BY27147" s="66"/>
      <c r="CL27147" s="56" t="s">
        <v>15476</v>
      </c>
      <c r="CM27147" s="56" t="s">
        <v>214</v>
      </c>
      <c r="CN27147" s="56" t="s">
        <v>214</v>
      </c>
    </row>
    <row r="27148" spans="75:92">
      <c r="BW27148" s="66"/>
      <c r="BX27148" s="66"/>
      <c r="BY27148" s="66"/>
      <c r="CL27148" s="56" t="s">
        <v>15429</v>
      </c>
      <c r="CM27148" s="56" t="s">
        <v>214</v>
      </c>
      <c r="CN27148" s="56" t="s">
        <v>214</v>
      </c>
    </row>
    <row r="27149" spans="75:92">
      <c r="BW27149" s="66"/>
      <c r="BX27149" s="66"/>
      <c r="BY27149" s="66"/>
      <c r="CL27149" s="56" t="s">
        <v>15530</v>
      </c>
      <c r="CM27149" s="56" t="s">
        <v>213</v>
      </c>
      <c r="CN27149" s="56" t="s">
        <v>213</v>
      </c>
    </row>
    <row r="27150" spans="75:92">
      <c r="BW27150" s="66"/>
      <c r="BX27150" s="66"/>
      <c r="BY27150" s="66"/>
      <c r="CL27150" s="56" t="s">
        <v>15448</v>
      </c>
      <c r="CM27150" s="56" t="s">
        <v>216</v>
      </c>
      <c r="CN27150" s="56" t="s">
        <v>216</v>
      </c>
    </row>
    <row r="27151" spans="75:92">
      <c r="BW27151" s="66"/>
      <c r="BX27151" s="66"/>
      <c r="BY27151" s="66"/>
      <c r="CL27151" s="56" t="s">
        <v>15442</v>
      </c>
      <c r="CM27151" s="56" t="s">
        <v>216</v>
      </c>
      <c r="CN27151" s="56" t="s">
        <v>216</v>
      </c>
    </row>
    <row r="27152" spans="75:92">
      <c r="BW27152" s="66"/>
      <c r="BX27152" s="66"/>
      <c r="BY27152" s="66"/>
      <c r="CL27152" s="56" t="s">
        <v>15443</v>
      </c>
      <c r="CM27152" s="56" t="s">
        <v>216</v>
      </c>
      <c r="CN27152" s="56" t="s">
        <v>216</v>
      </c>
    </row>
    <row r="27153" spans="75:92">
      <c r="BW27153" s="66"/>
      <c r="BX27153" s="66"/>
      <c r="BY27153" s="66"/>
      <c r="CL27153" s="56" t="s">
        <v>26437</v>
      </c>
      <c r="CM27153" s="56" t="s">
        <v>214</v>
      </c>
      <c r="CN27153" s="56" t="s">
        <v>214</v>
      </c>
    </row>
    <row r="27154" spans="75:92">
      <c r="BW27154" s="66"/>
      <c r="BX27154" s="66"/>
      <c r="BY27154" s="66"/>
      <c r="CL27154" s="56" t="s">
        <v>15430</v>
      </c>
      <c r="CM27154" s="56" t="s">
        <v>214</v>
      </c>
      <c r="CN27154" s="56" t="s">
        <v>214</v>
      </c>
    </row>
    <row r="27155" spans="75:92">
      <c r="BW27155" s="66"/>
      <c r="BX27155" s="66"/>
      <c r="BY27155" s="66"/>
      <c r="CL27155" s="56" t="s">
        <v>15431</v>
      </c>
      <c r="CM27155" s="56" t="s">
        <v>214</v>
      </c>
      <c r="CN27155" s="56" t="s">
        <v>214</v>
      </c>
    </row>
    <row r="27156" spans="75:92">
      <c r="BW27156" s="66"/>
      <c r="BX27156" s="66"/>
      <c r="BY27156" s="66"/>
      <c r="CL27156" s="56" t="s">
        <v>15432</v>
      </c>
      <c r="CM27156" s="56" t="s">
        <v>214</v>
      </c>
      <c r="CN27156" s="56" t="s">
        <v>214</v>
      </c>
    </row>
    <row r="27157" spans="75:92">
      <c r="BW27157" s="66"/>
      <c r="BX27157" s="66"/>
      <c r="BY27157" s="66"/>
      <c r="CL27157" s="35" t="s">
        <v>15562</v>
      </c>
      <c r="CM27157" s="35" t="s">
        <v>217</v>
      </c>
      <c r="CN27157" s="35" t="s">
        <v>217</v>
      </c>
    </row>
    <row r="27158" spans="75:92">
      <c r="BW27158" s="66"/>
      <c r="BX27158" s="66"/>
      <c r="BY27158" s="66"/>
      <c r="CL27158" s="56" t="s">
        <v>15505</v>
      </c>
      <c r="CM27158" s="56" t="s">
        <v>213</v>
      </c>
      <c r="CN27158" s="56" t="s">
        <v>213</v>
      </c>
    </row>
    <row r="27159" spans="75:92">
      <c r="BW27159" s="66"/>
      <c r="BX27159" s="66"/>
      <c r="BY27159" s="66"/>
      <c r="CL27159" s="56" t="s">
        <v>15506</v>
      </c>
      <c r="CM27159" s="56" t="s">
        <v>213</v>
      </c>
      <c r="CN27159" s="56" t="s">
        <v>213</v>
      </c>
    </row>
    <row r="27160" spans="75:92">
      <c r="BW27160" s="66"/>
      <c r="BX27160" s="66"/>
      <c r="BY27160" s="66"/>
      <c r="CL27160" s="56" t="s">
        <v>15531</v>
      </c>
      <c r="CM27160" s="56" t="s">
        <v>213</v>
      </c>
      <c r="CN27160" s="56" t="s">
        <v>213</v>
      </c>
    </row>
    <row r="27161" spans="75:92">
      <c r="BW27161" s="66"/>
      <c r="BX27161" s="66"/>
      <c r="BY27161" s="66"/>
      <c r="CL27161" s="56" t="s">
        <v>15520</v>
      </c>
      <c r="CM27161" s="56" t="s">
        <v>214</v>
      </c>
      <c r="CN27161" s="56" t="s">
        <v>214</v>
      </c>
    </row>
    <row r="27162" spans="75:92">
      <c r="BW27162" s="66"/>
      <c r="BX27162" s="66"/>
      <c r="BY27162" s="66"/>
      <c r="CL27162" s="56" t="s">
        <v>15495</v>
      </c>
      <c r="CM27162" s="56" t="s">
        <v>213</v>
      </c>
      <c r="CN27162" s="56" t="s">
        <v>213</v>
      </c>
    </row>
    <row r="27163" spans="75:92">
      <c r="BW27163" s="66"/>
      <c r="BX27163" s="66"/>
      <c r="BY27163" s="66"/>
      <c r="CL27163" s="56" t="s">
        <v>15362</v>
      </c>
      <c r="CM27163" s="56" t="s">
        <v>214</v>
      </c>
      <c r="CN27163" s="56" t="s">
        <v>214</v>
      </c>
    </row>
    <row r="27164" spans="75:92">
      <c r="BW27164" s="66"/>
      <c r="BX27164" s="66"/>
      <c r="BY27164" s="66"/>
      <c r="CL27164" s="56" t="s">
        <v>15496</v>
      </c>
      <c r="CM27164" s="56" t="s">
        <v>213</v>
      </c>
      <c r="CN27164" s="56" t="s">
        <v>213</v>
      </c>
    </row>
    <row r="27165" spans="75:92">
      <c r="BW27165" s="66"/>
      <c r="BX27165" s="66"/>
      <c r="BY27165" s="66"/>
      <c r="CL27165" s="56" t="s">
        <v>15497</v>
      </c>
      <c r="CM27165" s="56" t="s">
        <v>213</v>
      </c>
      <c r="CN27165" s="56" t="s">
        <v>213</v>
      </c>
    </row>
    <row r="27166" spans="75:92">
      <c r="BW27166" s="66"/>
      <c r="BX27166" s="66"/>
      <c r="BY27166" s="66"/>
      <c r="CL27166" s="56" t="s">
        <v>15498</v>
      </c>
      <c r="CM27166" s="56" t="s">
        <v>213</v>
      </c>
      <c r="CN27166" s="56" t="s">
        <v>213</v>
      </c>
    </row>
    <row r="27167" spans="75:92">
      <c r="BW27167" s="66"/>
      <c r="BX27167" s="66"/>
      <c r="BY27167" s="66"/>
      <c r="CL27167" s="56" t="s">
        <v>15499</v>
      </c>
      <c r="CM27167" s="56" t="s">
        <v>213</v>
      </c>
      <c r="CN27167" s="56" t="s">
        <v>213</v>
      </c>
    </row>
    <row r="27168" spans="75:92">
      <c r="BW27168" s="66"/>
      <c r="BX27168" s="66"/>
      <c r="BY27168" s="66"/>
      <c r="CL27168" s="56" t="s">
        <v>15500</v>
      </c>
      <c r="CM27168" s="56" t="s">
        <v>213</v>
      </c>
      <c r="CN27168" s="56" t="s">
        <v>213</v>
      </c>
    </row>
    <row r="27169" spans="75:92">
      <c r="BW27169" s="66"/>
      <c r="BX27169" s="66"/>
      <c r="BY27169" s="66"/>
      <c r="CL27169" s="56" t="s">
        <v>15399</v>
      </c>
      <c r="CM27169" s="56" t="s">
        <v>213</v>
      </c>
      <c r="CN27169" s="56" t="s">
        <v>213</v>
      </c>
    </row>
    <row r="27170" spans="75:92">
      <c r="BW27170" s="66"/>
      <c r="BX27170" s="66"/>
      <c r="BY27170" s="66"/>
      <c r="CL27170" s="56" t="s">
        <v>15501</v>
      </c>
      <c r="CM27170" s="56" t="s">
        <v>213</v>
      </c>
      <c r="CN27170" s="56" t="s">
        <v>213</v>
      </c>
    </row>
    <row r="27171" spans="75:92">
      <c r="BW27171" s="66"/>
      <c r="BX27171" s="66"/>
      <c r="BY27171" s="66"/>
      <c r="CL27171" s="56" t="s">
        <v>15400</v>
      </c>
      <c r="CM27171" s="56" t="s">
        <v>213</v>
      </c>
      <c r="CN27171" s="56" t="s">
        <v>213</v>
      </c>
    </row>
    <row r="27172" spans="75:92">
      <c r="BW27172" s="66"/>
      <c r="BX27172" s="66"/>
      <c r="BY27172" s="66"/>
      <c r="CL27172" s="56" t="s">
        <v>15363</v>
      </c>
      <c r="CM27172" s="56" t="s">
        <v>214</v>
      </c>
      <c r="CN27172" s="56" t="s">
        <v>214</v>
      </c>
    </row>
    <row r="27173" spans="75:92">
      <c r="BW27173" s="66"/>
      <c r="BX27173" s="66"/>
      <c r="BY27173" s="66"/>
      <c r="CL27173" s="56" t="s">
        <v>30012</v>
      </c>
      <c r="CM27173" s="56" t="s">
        <v>213</v>
      </c>
      <c r="CN27173" s="56" t="s">
        <v>213</v>
      </c>
    </row>
    <row r="27174" spans="75:92">
      <c r="BW27174" s="66"/>
      <c r="BX27174" s="66"/>
      <c r="BY27174" s="66"/>
      <c r="CL27174" s="56" t="s">
        <v>15510</v>
      </c>
      <c r="CM27174" s="56" t="s">
        <v>214</v>
      </c>
      <c r="CN27174" s="56" t="s">
        <v>214</v>
      </c>
    </row>
    <row r="27175" spans="75:92">
      <c r="BW27175" s="66"/>
      <c r="BX27175" s="66"/>
      <c r="BY27175" s="66"/>
      <c r="CL27175" s="56" t="s">
        <v>15401</v>
      </c>
      <c r="CM27175" s="56" t="s">
        <v>213</v>
      </c>
      <c r="CN27175" s="56" t="s">
        <v>213</v>
      </c>
    </row>
    <row r="27176" spans="75:92">
      <c r="BW27176" s="66"/>
      <c r="BX27176" s="66"/>
      <c r="BY27176" s="66"/>
      <c r="CL27176" s="56" t="s">
        <v>15401</v>
      </c>
      <c r="CM27176" s="56" t="s">
        <v>216</v>
      </c>
      <c r="CN27176" s="56" t="s">
        <v>216</v>
      </c>
    </row>
    <row r="27177" spans="75:92">
      <c r="BW27177" s="66"/>
      <c r="BX27177" s="66"/>
      <c r="BY27177" s="66"/>
      <c r="CL27177" s="56" t="s">
        <v>15402</v>
      </c>
      <c r="CM27177" s="56" t="s">
        <v>213</v>
      </c>
      <c r="CN27177" s="56" t="s">
        <v>213</v>
      </c>
    </row>
    <row r="27178" spans="75:92">
      <c r="BW27178" s="66"/>
      <c r="BX27178" s="66"/>
      <c r="BY27178" s="66"/>
      <c r="CL27178" s="56" t="s">
        <v>15372</v>
      </c>
      <c r="CM27178" s="56" t="s">
        <v>214</v>
      </c>
      <c r="CN27178" s="56" t="s">
        <v>214</v>
      </c>
    </row>
    <row r="27179" spans="75:92">
      <c r="BW27179" s="66"/>
      <c r="BX27179" s="66"/>
      <c r="BY27179" s="66"/>
      <c r="CL27179" s="56" t="s">
        <v>15507</v>
      </c>
      <c r="CM27179" s="56" t="s">
        <v>213</v>
      </c>
      <c r="CN27179" s="56" t="s">
        <v>213</v>
      </c>
    </row>
    <row r="27180" spans="75:92">
      <c r="BW27180" s="66"/>
      <c r="BX27180" s="66"/>
      <c r="BY27180" s="66"/>
      <c r="CL27180" s="56" t="s">
        <v>15508</v>
      </c>
      <c r="CM27180" s="56" t="s">
        <v>213</v>
      </c>
      <c r="CN27180" s="56" t="s">
        <v>213</v>
      </c>
    </row>
    <row r="27181" spans="75:92">
      <c r="BW27181" s="66"/>
      <c r="BX27181" s="66"/>
      <c r="BY27181" s="66"/>
      <c r="CL27181" s="56" t="s">
        <v>15515</v>
      </c>
      <c r="CM27181" s="56" t="s">
        <v>214</v>
      </c>
      <c r="CN27181" s="56" t="s">
        <v>214</v>
      </c>
    </row>
    <row r="27182" spans="75:92">
      <c r="BW27182" s="66"/>
      <c r="BX27182" s="66"/>
      <c r="BY27182" s="66"/>
      <c r="CL27182" s="56" t="s">
        <v>15516</v>
      </c>
      <c r="CM27182" s="56" t="s">
        <v>214</v>
      </c>
      <c r="CN27182" s="56" t="s">
        <v>214</v>
      </c>
    </row>
    <row r="27183" spans="75:92">
      <c r="BW27183" s="66"/>
      <c r="BX27183" s="66"/>
      <c r="BY27183" s="66"/>
      <c r="CL27183" s="56" t="s">
        <v>15532</v>
      </c>
      <c r="CM27183" s="56" t="s">
        <v>213</v>
      </c>
      <c r="CN27183" s="56" t="s">
        <v>213</v>
      </c>
    </row>
    <row r="27184" spans="75:92">
      <c r="BW27184" s="66"/>
      <c r="BX27184" s="66"/>
      <c r="BY27184" s="66"/>
      <c r="CL27184" s="56" t="s">
        <v>15552</v>
      </c>
      <c r="CM27184" s="56" t="s">
        <v>213</v>
      </c>
      <c r="CN27184" s="56" t="s">
        <v>213</v>
      </c>
    </row>
    <row r="27185" spans="75:92">
      <c r="BW27185" s="66"/>
      <c r="BX27185" s="66"/>
      <c r="BY27185" s="66"/>
      <c r="CL27185" s="56" t="s">
        <v>15474</v>
      </c>
      <c r="CM27185" s="56" t="s">
        <v>214</v>
      </c>
      <c r="CN27185" s="56" t="s">
        <v>214</v>
      </c>
    </row>
    <row r="27186" spans="75:92">
      <c r="BW27186" s="66"/>
      <c r="BX27186" s="66"/>
      <c r="BY27186" s="66"/>
      <c r="CL27186" s="56" t="s">
        <v>15381</v>
      </c>
      <c r="CM27186" s="56" t="s">
        <v>214</v>
      </c>
      <c r="CN27186" s="56" t="s">
        <v>214</v>
      </c>
    </row>
    <row r="27187" spans="75:92">
      <c r="BW27187" s="66"/>
      <c r="BX27187" s="66"/>
      <c r="BY27187" s="66"/>
      <c r="CL27187" s="56" t="s">
        <v>15521</v>
      </c>
      <c r="CM27187" s="56" t="s">
        <v>214</v>
      </c>
      <c r="CN27187" s="56" t="s">
        <v>214</v>
      </c>
    </row>
    <row r="27188" spans="75:92">
      <c r="BW27188" s="66"/>
      <c r="BX27188" s="66"/>
      <c r="BY27188" s="66"/>
      <c r="CL27188" s="56" t="s">
        <v>15522</v>
      </c>
      <c r="CM27188" s="56" t="s">
        <v>214</v>
      </c>
      <c r="CN27188" s="56" t="s">
        <v>214</v>
      </c>
    </row>
    <row r="27189" spans="75:92">
      <c r="BW27189" s="66"/>
      <c r="BX27189" s="66"/>
      <c r="BY27189" s="66"/>
      <c r="CL27189" s="56" t="s">
        <v>15553</v>
      </c>
      <c r="CM27189" s="56" t="s">
        <v>213</v>
      </c>
      <c r="CN27189" s="56" t="s">
        <v>213</v>
      </c>
    </row>
    <row r="27190" spans="75:92">
      <c r="BW27190" s="66"/>
      <c r="BX27190" s="66"/>
      <c r="BY27190" s="66"/>
      <c r="CL27190" s="56" t="s">
        <v>15523</v>
      </c>
      <c r="CM27190" s="56" t="s">
        <v>214</v>
      </c>
      <c r="CN27190" s="56" t="s">
        <v>214</v>
      </c>
    </row>
    <row r="27191" spans="75:92">
      <c r="BW27191" s="66"/>
      <c r="BX27191" s="66"/>
      <c r="BY27191" s="66"/>
      <c r="CL27191" s="56" t="s">
        <v>15554</v>
      </c>
      <c r="CM27191" s="56" t="s">
        <v>213</v>
      </c>
      <c r="CN27191" s="56" t="s">
        <v>213</v>
      </c>
    </row>
    <row r="27192" spans="75:92">
      <c r="BW27192" s="66"/>
      <c r="BX27192" s="66"/>
      <c r="BY27192" s="66"/>
      <c r="CL27192" s="56" t="s">
        <v>15524</v>
      </c>
      <c r="CM27192" s="56" t="s">
        <v>214</v>
      </c>
      <c r="CN27192" s="56" t="s">
        <v>214</v>
      </c>
    </row>
    <row r="27193" spans="75:92">
      <c r="BW27193" s="66"/>
      <c r="BX27193" s="66"/>
      <c r="BY27193" s="66"/>
      <c r="CL27193" s="56" t="s">
        <v>15533</v>
      </c>
      <c r="CM27193" s="56" t="s">
        <v>213</v>
      </c>
      <c r="CN27193" s="56" t="s">
        <v>213</v>
      </c>
    </row>
    <row r="27194" spans="75:92">
      <c r="BW27194" s="66"/>
      <c r="BX27194" s="66"/>
      <c r="BY27194" s="66"/>
      <c r="CL27194" s="56" t="s">
        <v>15534</v>
      </c>
      <c r="CM27194" s="56" t="s">
        <v>213</v>
      </c>
      <c r="CN27194" s="56" t="s">
        <v>213</v>
      </c>
    </row>
    <row r="27195" spans="75:92">
      <c r="BW27195" s="66"/>
      <c r="BX27195" s="66"/>
      <c r="BY27195" s="66"/>
      <c r="CL27195" s="56" t="s">
        <v>15535</v>
      </c>
      <c r="CM27195" s="56" t="s">
        <v>213</v>
      </c>
      <c r="CN27195" s="56" t="s">
        <v>213</v>
      </c>
    </row>
    <row r="27196" spans="75:92">
      <c r="BW27196" s="66"/>
      <c r="BX27196" s="66"/>
      <c r="BY27196" s="66"/>
      <c r="CL27196" s="56" t="s">
        <v>15403</v>
      </c>
      <c r="CM27196" s="56" t="s">
        <v>213</v>
      </c>
      <c r="CN27196" s="56" t="s">
        <v>213</v>
      </c>
    </row>
    <row r="27197" spans="75:92">
      <c r="BW27197" s="66"/>
      <c r="BX27197" s="66"/>
      <c r="BY27197" s="66"/>
      <c r="CL27197" s="56" t="s">
        <v>15536</v>
      </c>
      <c r="CM27197" s="56" t="s">
        <v>213</v>
      </c>
      <c r="CN27197" s="56" t="s">
        <v>213</v>
      </c>
    </row>
    <row r="27198" spans="75:92">
      <c r="BW27198" s="66"/>
      <c r="BX27198" s="66"/>
      <c r="BY27198" s="66"/>
      <c r="CL27198" s="56" t="s">
        <v>15537</v>
      </c>
      <c r="CM27198" s="56" t="s">
        <v>213</v>
      </c>
      <c r="CN27198" s="56" t="s">
        <v>213</v>
      </c>
    </row>
    <row r="27199" spans="75:92">
      <c r="BW27199" s="66"/>
      <c r="BX27199" s="66"/>
      <c r="BY27199" s="66"/>
      <c r="CL27199" s="56" t="s">
        <v>15538</v>
      </c>
      <c r="CM27199" s="56" t="s">
        <v>213</v>
      </c>
      <c r="CN27199" s="56" t="s">
        <v>213</v>
      </c>
    </row>
    <row r="27200" spans="75:92">
      <c r="BW27200" s="66"/>
      <c r="BX27200" s="66"/>
      <c r="BY27200" s="66"/>
      <c r="CL27200" s="56" t="s">
        <v>15416</v>
      </c>
      <c r="CM27200" s="56" t="s">
        <v>214</v>
      </c>
      <c r="CN27200" s="56" t="s">
        <v>214</v>
      </c>
    </row>
    <row r="27201" spans="75:92">
      <c r="BW27201" s="66"/>
      <c r="BX27201" s="66"/>
      <c r="BY27201" s="66"/>
      <c r="CL27201" s="35" t="s">
        <v>15542</v>
      </c>
      <c r="CM27201" s="35" t="s">
        <v>217</v>
      </c>
      <c r="CN27201" s="35" t="s">
        <v>217</v>
      </c>
    </row>
    <row r="27202" spans="75:92">
      <c r="BW27202" s="66"/>
      <c r="BX27202" s="66"/>
      <c r="BY27202" s="66"/>
      <c r="CL27202" s="35" t="s">
        <v>15541</v>
      </c>
      <c r="CM27202" s="35" t="s">
        <v>217</v>
      </c>
      <c r="CN27202" s="35" t="s">
        <v>217</v>
      </c>
    </row>
    <row r="27203" spans="75:92">
      <c r="BW27203" s="66"/>
      <c r="BX27203" s="66"/>
      <c r="BY27203" s="66"/>
      <c r="CL27203" s="56" t="s">
        <v>15502</v>
      </c>
      <c r="CM27203" s="56" t="s">
        <v>213</v>
      </c>
      <c r="CN27203" s="56" t="s">
        <v>213</v>
      </c>
    </row>
    <row r="27204" spans="75:92">
      <c r="BW27204" s="66"/>
      <c r="BX27204" s="66"/>
      <c r="BY27204" s="66"/>
      <c r="CL27204" s="56" t="s">
        <v>15539</v>
      </c>
      <c r="CM27204" s="56" t="s">
        <v>213</v>
      </c>
      <c r="CN27204" s="56" t="s">
        <v>213</v>
      </c>
    </row>
    <row r="27205" spans="75:92">
      <c r="BW27205" s="66"/>
      <c r="BX27205" s="66"/>
      <c r="BY27205" s="66"/>
      <c r="CL27205" s="56" t="s">
        <v>15548</v>
      </c>
      <c r="CM27205" s="56" t="s">
        <v>214</v>
      </c>
      <c r="CN27205" s="56" t="s">
        <v>214</v>
      </c>
    </row>
    <row r="27206" spans="75:92">
      <c r="BW27206" s="66"/>
      <c r="BX27206" s="66"/>
      <c r="BY27206" s="66"/>
      <c r="CL27206" s="56" t="s">
        <v>15449</v>
      </c>
      <c r="CM27206" s="56" t="s">
        <v>216</v>
      </c>
      <c r="CN27206" s="56" t="s">
        <v>216</v>
      </c>
    </row>
    <row r="27207" spans="75:92">
      <c r="BW27207" s="66"/>
      <c r="BX27207" s="66"/>
      <c r="BY27207" s="66"/>
      <c r="CL27207" s="56" t="s">
        <v>2557</v>
      </c>
      <c r="CM27207" s="56" t="s">
        <v>214</v>
      </c>
      <c r="CN27207" s="56" t="s">
        <v>214</v>
      </c>
    </row>
    <row r="27208" spans="75:92">
      <c r="BW27208" s="66"/>
      <c r="BX27208" s="66"/>
      <c r="BY27208" s="66"/>
      <c r="CL27208" s="56" t="s">
        <v>15433</v>
      </c>
      <c r="CM27208" s="56" t="s">
        <v>214</v>
      </c>
      <c r="CN27208" s="56" t="s">
        <v>214</v>
      </c>
    </row>
    <row r="27209" spans="75:92">
      <c r="BW27209" s="66"/>
      <c r="BX27209" s="66"/>
      <c r="BY27209" s="66"/>
      <c r="CL27209" s="56" t="s">
        <v>15434</v>
      </c>
      <c r="CM27209" s="56" t="s">
        <v>214</v>
      </c>
      <c r="CN27209" s="56" t="s">
        <v>214</v>
      </c>
    </row>
    <row r="27210" spans="75:92">
      <c r="BW27210" s="66"/>
      <c r="BX27210" s="66"/>
      <c r="BY27210" s="66"/>
      <c r="CL27210" s="56" t="s">
        <v>15382</v>
      </c>
      <c r="CM27210" s="56" t="s">
        <v>214</v>
      </c>
      <c r="CN27210" s="56" t="s">
        <v>214</v>
      </c>
    </row>
    <row r="27211" spans="75:92">
      <c r="BW27211" s="66"/>
      <c r="BX27211" s="66"/>
      <c r="BY27211" s="66"/>
      <c r="CL27211" s="56" t="s">
        <v>15383</v>
      </c>
      <c r="CM27211" s="56" t="s">
        <v>214</v>
      </c>
      <c r="CN27211" s="56" t="s">
        <v>214</v>
      </c>
    </row>
    <row r="27212" spans="75:92">
      <c r="BW27212" s="66"/>
      <c r="BX27212" s="66"/>
      <c r="BY27212" s="66"/>
      <c r="CL27212" s="56" t="s">
        <v>15384</v>
      </c>
      <c r="CM27212" s="56" t="s">
        <v>214</v>
      </c>
      <c r="CN27212" s="56" t="s">
        <v>214</v>
      </c>
    </row>
    <row r="27213" spans="75:92">
      <c r="BW27213" s="66"/>
      <c r="BX27213" s="66"/>
      <c r="BY27213" s="66"/>
      <c r="CL27213" s="56" t="s">
        <v>15385</v>
      </c>
      <c r="CM27213" s="56" t="s">
        <v>214</v>
      </c>
      <c r="CN27213" s="56" t="s">
        <v>214</v>
      </c>
    </row>
    <row r="27214" spans="75:92">
      <c r="BW27214" s="66"/>
      <c r="BX27214" s="66"/>
      <c r="BY27214" s="66"/>
      <c r="CL27214" s="56" t="s">
        <v>15386</v>
      </c>
      <c r="CM27214" s="56" t="s">
        <v>214</v>
      </c>
      <c r="CN27214" s="56" t="s">
        <v>214</v>
      </c>
    </row>
    <row r="27215" spans="75:92">
      <c r="BW27215" s="66"/>
      <c r="BX27215" s="66"/>
      <c r="BY27215" s="66"/>
      <c r="CL27215" s="56" t="s">
        <v>15467</v>
      </c>
      <c r="CM27215" s="56" t="s">
        <v>214</v>
      </c>
      <c r="CN27215" s="56" t="s">
        <v>214</v>
      </c>
    </row>
    <row r="27216" spans="75:92">
      <c r="BW27216" s="66"/>
      <c r="BX27216" s="66"/>
      <c r="BY27216" s="66"/>
      <c r="CL27216" s="35" t="s">
        <v>30013</v>
      </c>
      <c r="CM27216" s="35" t="s">
        <v>217</v>
      </c>
      <c r="CN27216" s="35" t="s">
        <v>217</v>
      </c>
    </row>
    <row r="27217" spans="75:92">
      <c r="BW27217" s="66"/>
      <c r="BX27217" s="66"/>
      <c r="BY27217" s="66"/>
      <c r="CL27217" s="56" t="s">
        <v>15549</v>
      </c>
      <c r="CM27217" s="56" t="s">
        <v>214</v>
      </c>
      <c r="CN27217" s="56" t="s">
        <v>214</v>
      </c>
    </row>
    <row r="27218" spans="75:92">
      <c r="BW27218" s="66"/>
      <c r="BX27218" s="66"/>
      <c r="BY27218" s="66"/>
      <c r="CL27218" s="56" t="s">
        <v>15417</v>
      </c>
      <c r="CM27218" s="56" t="s">
        <v>214</v>
      </c>
      <c r="CN27218" s="56" t="s">
        <v>214</v>
      </c>
    </row>
    <row r="27219" spans="75:92">
      <c r="BW27219" s="66"/>
      <c r="BX27219" s="66"/>
      <c r="BY27219" s="66"/>
      <c r="CL27219" s="56" t="s">
        <v>15525</v>
      </c>
      <c r="CM27219" s="56" t="s">
        <v>214</v>
      </c>
      <c r="CN27219" s="56" t="s">
        <v>214</v>
      </c>
    </row>
    <row r="27220" spans="75:92">
      <c r="BW27220" s="66"/>
      <c r="BX27220" s="66"/>
      <c r="BY27220" s="66"/>
      <c r="CL27220" s="56" t="s">
        <v>15511</v>
      </c>
      <c r="CM27220" s="56" t="s">
        <v>214</v>
      </c>
      <c r="CN27220" s="56" t="s">
        <v>214</v>
      </c>
    </row>
    <row r="27221" spans="75:92">
      <c r="BW27221" s="66"/>
      <c r="BX27221" s="66"/>
      <c r="BY27221" s="66"/>
      <c r="CL27221" s="35" t="s">
        <v>30014</v>
      </c>
      <c r="CM27221" s="35" t="s">
        <v>217</v>
      </c>
      <c r="CN27221" s="35" t="s">
        <v>217</v>
      </c>
    </row>
    <row r="27222" spans="75:92">
      <c r="BW27222" s="66"/>
      <c r="BX27222" s="66"/>
      <c r="BY27222" s="66"/>
      <c r="CL27222" s="56" t="s">
        <v>15512</v>
      </c>
      <c r="CM27222" s="56" t="s">
        <v>214</v>
      </c>
      <c r="CN27222" s="56" t="s">
        <v>214</v>
      </c>
    </row>
    <row r="27223" spans="75:92">
      <c r="BW27223" s="66"/>
      <c r="BX27223" s="66"/>
      <c r="BY27223" s="66"/>
      <c r="CL27223" s="56" t="s">
        <v>15418</v>
      </c>
      <c r="CM27223" s="56" t="s">
        <v>214</v>
      </c>
      <c r="CN27223" s="56" t="s">
        <v>214</v>
      </c>
    </row>
    <row r="27224" spans="75:92">
      <c r="BW27224" s="66"/>
      <c r="BX27224" s="66"/>
      <c r="BY27224" s="66"/>
      <c r="CL27224" s="56" t="s">
        <v>15387</v>
      </c>
      <c r="CM27224" s="56" t="s">
        <v>214</v>
      </c>
      <c r="CN27224" s="56" t="s">
        <v>214</v>
      </c>
    </row>
    <row r="27225" spans="75:92">
      <c r="BW27225" s="66"/>
      <c r="BX27225" s="66"/>
      <c r="BY27225" s="66"/>
      <c r="CL27225" s="56" t="s">
        <v>15408</v>
      </c>
      <c r="CM27225" s="56" t="s">
        <v>215</v>
      </c>
      <c r="CN27225" s="56" t="s">
        <v>215</v>
      </c>
    </row>
    <row r="27226" spans="75:92">
      <c r="BW27226" s="66"/>
      <c r="BX27226" s="66"/>
      <c r="BY27226" s="66"/>
      <c r="CL27226" s="56" t="s">
        <v>15435</v>
      </c>
      <c r="CM27226" s="56" t="s">
        <v>214</v>
      </c>
      <c r="CN27226" s="56" t="s">
        <v>214</v>
      </c>
    </row>
    <row r="27227" spans="75:92">
      <c r="BW27227" s="66"/>
      <c r="BX27227" s="66"/>
      <c r="BY27227" s="66"/>
      <c r="CL27227" s="56" t="s">
        <v>15450</v>
      </c>
      <c r="CM27227" s="56" t="s">
        <v>216</v>
      </c>
      <c r="CN27227" s="56" t="s">
        <v>216</v>
      </c>
    </row>
    <row r="27228" spans="75:92">
      <c r="BW27228" s="66"/>
      <c r="BX27228" s="66"/>
      <c r="BY27228" s="66"/>
      <c r="CL27228" s="56" t="s">
        <v>15444</v>
      </c>
      <c r="CM27228" s="56" t="s">
        <v>216</v>
      </c>
      <c r="CN27228" s="56" t="s">
        <v>216</v>
      </c>
    </row>
    <row r="27229" spans="75:92">
      <c r="BW27229" s="66"/>
      <c r="BX27229" s="66"/>
      <c r="BY27229" s="66"/>
      <c r="CL27229" s="56" t="s">
        <v>15451</v>
      </c>
      <c r="CM27229" s="56" t="s">
        <v>216</v>
      </c>
      <c r="CN27229" s="56" t="s">
        <v>216</v>
      </c>
    </row>
    <row r="27230" spans="75:92">
      <c r="BW27230" s="66"/>
      <c r="BX27230" s="66"/>
      <c r="BY27230" s="66"/>
      <c r="CL27230" s="56" t="s">
        <v>15452</v>
      </c>
      <c r="CM27230" s="56" t="s">
        <v>216</v>
      </c>
      <c r="CN27230" s="56" t="s">
        <v>216</v>
      </c>
    </row>
    <row r="27231" spans="75:92">
      <c r="BW27231" s="66"/>
      <c r="BX27231" s="66"/>
      <c r="BY27231" s="66"/>
      <c r="CL27231" s="56" t="s">
        <v>15453</v>
      </c>
      <c r="CM27231" s="56" t="s">
        <v>216</v>
      </c>
      <c r="CN27231" s="56" t="s">
        <v>216</v>
      </c>
    </row>
    <row r="27232" spans="75:92">
      <c r="BW27232" s="66"/>
      <c r="BX27232" s="66"/>
      <c r="BY27232" s="66"/>
      <c r="CL27232" s="56" t="s">
        <v>15388</v>
      </c>
      <c r="CM27232" s="56" t="s">
        <v>214</v>
      </c>
      <c r="CN27232" s="56" t="s">
        <v>214</v>
      </c>
    </row>
    <row r="27233" spans="75:92">
      <c r="BW27233" s="66"/>
      <c r="BX27233" s="66"/>
      <c r="BY27233" s="66"/>
      <c r="CL27233" s="56" t="s">
        <v>15389</v>
      </c>
      <c r="CM27233" s="56" t="s">
        <v>214</v>
      </c>
      <c r="CN27233" s="56" t="s">
        <v>214</v>
      </c>
    </row>
    <row r="27234" spans="75:92">
      <c r="BW27234" s="66"/>
      <c r="BX27234" s="66"/>
      <c r="BY27234" s="66"/>
      <c r="CL27234" s="56" t="s">
        <v>15360</v>
      </c>
      <c r="CM27234" s="56" t="s">
        <v>214</v>
      </c>
      <c r="CN27234" s="56" t="s">
        <v>214</v>
      </c>
    </row>
    <row r="27235" spans="75:92">
      <c r="BW27235" s="66"/>
      <c r="BX27235" s="66"/>
      <c r="BY27235" s="66"/>
      <c r="CL27235" s="56" t="s">
        <v>15404</v>
      </c>
      <c r="CM27235" s="56" t="s">
        <v>213</v>
      </c>
      <c r="CN27235" s="56" t="s">
        <v>213</v>
      </c>
    </row>
    <row r="27236" spans="75:92">
      <c r="BW27236" s="66"/>
      <c r="BX27236" s="66"/>
      <c r="BY27236" s="66"/>
      <c r="CL27236" s="56" t="s">
        <v>15468</v>
      </c>
      <c r="CM27236" s="56" t="s">
        <v>214</v>
      </c>
      <c r="CN27236" s="56" t="s">
        <v>214</v>
      </c>
    </row>
    <row r="27237" spans="75:92">
      <c r="BW27237" s="66"/>
      <c r="BX27237" s="66"/>
      <c r="BY27237" s="66"/>
      <c r="CL27237" s="56" t="s">
        <v>15364</v>
      </c>
      <c r="CM27237" s="56" t="s">
        <v>214</v>
      </c>
      <c r="CN27237" s="56" t="s">
        <v>214</v>
      </c>
    </row>
    <row r="27238" spans="75:92">
      <c r="BW27238" s="66"/>
      <c r="BX27238" s="66"/>
      <c r="BY27238" s="66"/>
      <c r="CL27238" s="35" t="s">
        <v>24527</v>
      </c>
      <c r="CM27238" s="35" t="s">
        <v>217</v>
      </c>
      <c r="CN27238" s="35" t="s">
        <v>217</v>
      </c>
    </row>
    <row r="27239" spans="75:92">
      <c r="BW27239" s="66"/>
      <c r="BX27239" s="66"/>
      <c r="BY27239" s="66"/>
      <c r="CL27239" s="35" t="s">
        <v>24528</v>
      </c>
      <c r="CM27239" s="35" t="s">
        <v>217</v>
      </c>
      <c r="CN27239" s="35" t="s">
        <v>217</v>
      </c>
    </row>
    <row r="27240" spans="75:92">
      <c r="BW27240" s="66"/>
      <c r="BX27240" s="66"/>
      <c r="BY27240" s="66"/>
      <c r="CL27240" s="35" t="s">
        <v>30015</v>
      </c>
      <c r="CM27240" s="35" t="s">
        <v>217</v>
      </c>
      <c r="CN27240" s="35" t="s">
        <v>217</v>
      </c>
    </row>
    <row r="27241" spans="75:92">
      <c r="BW27241" s="66"/>
      <c r="BX27241" s="66"/>
      <c r="BY27241" s="66"/>
      <c r="CL27241" s="56" t="s">
        <v>26438</v>
      </c>
      <c r="CM27241" s="56" t="s">
        <v>215</v>
      </c>
      <c r="CN27241" s="56" t="s">
        <v>215</v>
      </c>
    </row>
    <row r="27242" spans="75:92">
      <c r="BW27242" s="66"/>
      <c r="BX27242" s="66"/>
      <c r="BY27242" s="66"/>
      <c r="CL27242" s="56" t="s">
        <v>24529</v>
      </c>
      <c r="CM27242" s="56" t="s">
        <v>214</v>
      </c>
      <c r="CN27242" s="56" t="s">
        <v>214</v>
      </c>
    </row>
    <row r="27243" spans="75:92">
      <c r="BW27243" s="66"/>
      <c r="BX27243" s="66"/>
      <c r="BY27243" s="66"/>
      <c r="CL27243" s="56" t="s">
        <v>24530</v>
      </c>
      <c r="CM27243" s="56" t="s">
        <v>214</v>
      </c>
      <c r="CN27243" s="56" t="s">
        <v>214</v>
      </c>
    </row>
    <row r="27244" spans="75:92">
      <c r="BW27244" s="66"/>
      <c r="BX27244" s="66"/>
      <c r="BY27244" s="66"/>
      <c r="CL27244" s="56" t="s">
        <v>26439</v>
      </c>
      <c r="CM27244" s="56" t="s">
        <v>216</v>
      </c>
      <c r="CN27244" s="56" t="s">
        <v>216</v>
      </c>
    </row>
    <row r="27245" spans="75:92">
      <c r="BW27245" s="66"/>
      <c r="BX27245" s="66"/>
      <c r="BY27245" s="66"/>
      <c r="CL27245" s="35" t="s">
        <v>15567</v>
      </c>
      <c r="CM27245" s="35" t="s">
        <v>217</v>
      </c>
      <c r="CN27245" s="35" t="s">
        <v>217</v>
      </c>
    </row>
    <row r="27246" spans="75:92">
      <c r="BW27246" s="66"/>
      <c r="BX27246" s="66"/>
      <c r="BY27246" s="66"/>
      <c r="CL27246" s="56" t="s">
        <v>15563</v>
      </c>
      <c r="CM27246" s="56" t="s">
        <v>216</v>
      </c>
      <c r="CN27246" s="56" t="s">
        <v>216</v>
      </c>
    </row>
    <row r="27247" spans="75:92">
      <c r="BW27247" s="66"/>
      <c r="BX27247" s="66"/>
      <c r="BY27247" s="66"/>
      <c r="CL27247" s="56" t="s">
        <v>15568</v>
      </c>
      <c r="CM27247" s="56" t="s">
        <v>216</v>
      </c>
      <c r="CN27247" s="56" t="s">
        <v>216</v>
      </c>
    </row>
    <row r="27248" spans="75:92">
      <c r="BW27248" s="66"/>
      <c r="BX27248" s="66"/>
      <c r="BY27248" s="66"/>
      <c r="CL27248" s="56" t="s">
        <v>26440</v>
      </c>
      <c r="CM27248" s="56" t="s">
        <v>216</v>
      </c>
      <c r="CN27248" s="56" t="s">
        <v>216</v>
      </c>
    </row>
    <row r="27249" spans="75:92">
      <c r="BW27249" s="66"/>
      <c r="BX27249" s="66"/>
      <c r="BY27249" s="66"/>
      <c r="CL27249" s="56" t="s">
        <v>26441</v>
      </c>
      <c r="CM27249" s="56" t="s">
        <v>216</v>
      </c>
      <c r="CN27249" s="56" t="s">
        <v>216</v>
      </c>
    </row>
    <row r="27250" spans="75:92">
      <c r="BW27250" s="66"/>
      <c r="BX27250" s="66"/>
      <c r="BY27250" s="66"/>
      <c r="CL27250" s="56" t="s">
        <v>15569</v>
      </c>
      <c r="CM27250" s="56" t="s">
        <v>216</v>
      </c>
      <c r="CN27250" s="56" t="s">
        <v>216</v>
      </c>
    </row>
    <row r="27251" spans="75:92">
      <c r="BW27251" s="66"/>
      <c r="BX27251" s="66"/>
      <c r="BY27251" s="66"/>
      <c r="CL27251" s="56" t="s">
        <v>15570</v>
      </c>
      <c r="CM27251" s="56" t="s">
        <v>216</v>
      </c>
      <c r="CN27251" s="56" t="s">
        <v>216</v>
      </c>
    </row>
    <row r="27252" spans="75:92">
      <c r="BW27252" s="66"/>
      <c r="BX27252" s="66"/>
      <c r="BY27252" s="66"/>
      <c r="CL27252" s="56" t="s">
        <v>15571</v>
      </c>
      <c r="CM27252" s="56" t="s">
        <v>216</v>
      </c>
      <c r="CN27252" s="56" t="s">
        <v>216</v>
      </c>
    </row>
    <row r="27253" spans="75:92">
      <c r="BW27253" s="66"/>
      <c r="BX27253" s="66"/>
      <c r="BY27253" s="66"/>
      <c r="CL27253" s="56" t="s">
        <v>15564</v>
      </c>
      <c r="CM27253" s="56" t="s">
        <v>216</v>
      </c>
      <c r="CN27253" s="56" t="s">
        <v>216</v>
      </c>
    </row>
    <row r="27254" spans="75:92">
      <c r="BW27254" s="66"/>
      <c r="BX27254" s="66"/>
      <c r="BY27254" s="66"/>
      <c r="CL27254" s="56" t="s">
        <v>15565</v>
      </c>
      <c r="CM27254" s="56" t="s">
        <v>216</v>
      </c>
      <c r="CN27254" s="56" t="s">
        <v>216</v>
      </c>
    </row>
    <row r="27255" spans="75:92">
      <c r="BW27255" s="66"/>
      <c r="BX27255" s="66"/>
      <c r="BY27255" s="66"/>
      <c r="CL27255" s="56" t="s">
        <v>2562</v>
      </c>
      <c r="CM27255" s="56" t="s">
        <v>216</v>
      </c>
      <c r="CN27255" s="56" t="s">
        <v>216</v>
      </c>
    </row>
    <row r="27256" spans="75:92">
      <c r="BW27256" s="66"/>
      <c r="BX27256" s="66"/>
      <c r="BY27256" s="66"/>
      <c r="CL27256" s="56" t="s">
        <v>15566</v>
      </c>
      <c r="CM27256" s="56" t="s">
        <v>216</v>
      </c>
      <c r="CN27256" s="56" t="s">
        <v>216</v>
      </c>
    </row>
    <row r="27257" spans="75:92">
      <c r="BW27257" s="66"/>
      <c r="BX27257" s="66"/>
      <c r="BY27257" s="66"/>
      <c r="CL27257" s="56" t="s">
        <v>15572</v>
      </c>
      <c r="CM27257" s="56" t="s">
        <v>216</v>
      </c>
      <c r="CN27257" s="56" t="s">
        <v>216</v>
      </c>
    </row>
    <row r="27258" spans="75:92">
      <c r="BW27258" s="66"/>
      <c r="BX27258" s="66"/>
      <c r="BY27258" s="66"/>
      <c r="CL27258" s="35" t="s">
        <v>30016</v>
      </c>
      <c r="CM27258" s="35" t="s">
        <v>217</v>
      </c>
      <c r="CN27258" s="35" t="s">
        <v>217</v>
      </c>
    </row>
    <row r="27259" spans="75:92">
      <c r="BW27259" s="66"/>
      <c r="BX27259" s="66"/>
      <c r="BY27259" s="66"/>
      <c r="CL27259" s="35" t="s">
        <v>15573</v>
      </c>
      <c r="CM27259" s="35" t="s">
        <v>217</v>
      </c>
      <c r="CN27259" s="35" t="s">
        <v>217</v>
      </c>
    </row>
    <row r="27260" spans="75:92">
      <c r="BW27260" s="66"/>
      <c r="BX27260" s="66"/>
      <c r="BY27260" s="66"/>
      <c r="CL27260" s="35" t="s">
        <v>15574</v>
      </c>
      <c r="CM27260" s="35" t="s">
        <v>217</v>
      </c>
      <c r="CN27260" s="35" t="s">
        <v>217</v>
      </c>
    </row>
    <row r="27261" spans="75:92">
      <c r="BW27261" s="66"/>
      <c r="BX27261" s="66"/>
      <c r="BY27261" s="66"/>
      <c r="CL27261" s="35" t="s">
        <v>15575</v>
      </c>
      <c r="CM27261" s="35" t="s">
        <v>217</v>
      </c>
      <c r="CN27261" s="35" t="s">
        <v>217</v>
      </c>
    </row>
    <row r="27262" spans="75:92">
      <c r="BW27262" s="66"/>
      <c r="BX27262" s="66"/>
      <c r="BY27262" s="66"/>
      <c r="CL27262" s="35" t="s">
        <v>15576</v>
      </c>
      <c r="CM27262" s="35" t="s">
        <v>217</v>
      </c>
      <c r="CN27262" s="35" t="s">
        <v>217</v>
      </c>
    </row>
    <row r="27263" spans="75:92">
      <c r="BW27263" s="66"/>
      <c r="BX27263" s="66"/>
      <c r="BY27263" s="66"/>
      <c r="CL27263" s="35" t="s">
        <v>15578</v>
      </c>
      <c r="CM27263" s="35" t="s">
        <v>217</v>
      </c>
      <c r="CN27263" s="35" t="s">
        <v>217</v>
      </c>
    </row>
    <row r="27264" spans="75:92">
      <c r="BW27264" s="66"/>
      <c r="BX27264" s="66"/>
      <c r="BY27264" s="66"/>
      <c r="CL27264" s="35" t="s">
        <v>15577</v>
      </c>
      <c r="CM27264" s="35" t="s">
        <v>217</v>
      </c>
      <c r="CN27264" s="35" t="s">
        <v>217</v>
      </c>
    </row>
    <row r="27265" spans="75:92">
      <c r="BW27265" s="66"/>
      <c r="BX27265" s="66"/>
      <c r="BY27265" s="66"/>
      <c r="CL27265" s="35" t="s">
        <v>30017</v>
      </c>
      <c r="CM27265" s="35" t="s">
        <v>217</v>
      </c>
      <c r="CN27265" s="35" t="s">
        <v>217</v>
      </c>
    </row>
    <row r="27266" spans="75:92">
      <c r="BW27266" s="66"/>
      <c r="BX27266" s="66"/>
      <c r="BY27266" s="66"/>
      <c r="CL27266" s="35" t="s">
        <v>30018</v>
      </c>
      <c r="CM27266" s="35" t="s">
        <v>217</v>
      </c>
      <c r="CN27266" s="35" t="s">
        <v>217</v>
      </c>
    </row>
    <row r="27267" spans="75:92">
      <c r="BW27267" s="66"/>
      <c r="BX27267" s="66"/>
      <c r="BY27267" s="66"/>
      <c r="CL27267" s="56" t="s">
        <v>2564</v>
      </c>
      <c r="CM27267" s="56" t="s">
        <v>213</v>
      </c>
      <c r="CN27267" s="56" t="s">
        <v>213</v>
      </c>
    </row>
    <row r="27268" spans="75:92">
      <c r="BW27268" s="66"/>
      <c r="BX27268" s="66"/>
      <c r="BY27268" s="66"/>
      <c r="CL27268" s="56" t="s">
        <v>15579</v>
      </c>
      <c r="CM27268" s="56" t="s">
        <v>213</v>
      </c>
      <c r="CN27268" s="56" t="s">
        <v>213</v>
      </c>
    </row>
    <row r="27269" spans="75:92">
      <c r="BW27269" s="66"/>
      <c r="BX27269" s="66"/>
      <c r="BY27269" s="66"/>
      <c r="CL27269" s="56" t="s">
        <v>24531</v>
      </c>
      <c r="CM27269" s="56" t="s">
        <v>214</v>
      </c>
      <c r="CN27269" s="56" t="s">
        <v>214</v>
      </c>
    </row>
    <row r="27270" spans="75:92">
      <c r="BW27270" s="66"/>
      <c r="BX27270" s="66"/>
      <c r="BY27270" s="66"/>
      <c r="CL27270" s="56" t="s">
        <v>15580</v>
      </c>
      <c r="CM27270" s="56" t="s">
        <v>214</v>
      </c>
      <c r="CN27270" s="56" t="s">
        <v>214</v>
      </c>
    </row>
    <row r="27271" spans="75:92">
      <c r="BW27271" s="66"/>
      <c r="BX27271" s="66"/>
      <c r="BY27271" s="66"/>
      <c r="CL27271" s="56" t="s">
        <v>24532</v>
      </c>
      <c r="CM27271" s="56" t="s">
        <v>214</v>
      </c>
      <c r="CN27271" s="56" t="s">
        <v>214</v>
      </c>
    </row>
    <row r="27272" spans="75:92">
      <c r="BW27272" s="66"/>
      <c r="BX27272" s="66"/>
      <c r="BY27272" s="66"/>
      <c r="CL27272" s="56" t="s">
        <v>24533</v>
      </c>
      <c r="CM27272" s="56" t="s">
        <v>214</v>
      </c>
      <c r="CN27272" s="56" t="s">
        <v>214</v>
      </c>
    </row>
    <row r="27273" spans="75:92">
      <c r="BW27273" s="66"/>
      <c r="BX27273" s="66"/>
      <c r="BY27273" s="66"/>
      <c r="CL27273" s="56" t="s">
        <v>15588</v>
      </c>
      <c r="CM27273" s="56" t="s">
        <v>216</v>
      </c>
      <c r="CN27273" s="56" t="s">
        <v>216</v>
      </c>
    </row>
    <row r="27274" spans="75:92">
      <c r="BW27274" s="66"/>
      <c r="BX27274" s="66"/>
      <c r="BY27274" s="66"/>
      <c r="CL27274" s="56" t="s">
        <v>2565</v>
      </c>
      <c r="CM27274" s="56" t="s">
        <v>214</v>
      </c>
      <c r="CN27274" s="56" t="s">
        <v>214</v>
      </c>
    </row>
    <row r="27275" spans="75:92">
      <c r="BW27275" s="66"/>
      <c r="BX27275" s="66"/>
      <c r="BY27275" s="66"/>
      <c r="CL27275" s="56" t="s">
        <v>15581</v>
      </c>
      <c r="CM27275" s="56" t="s">
        <v>214</v>
      </c>
      <c r="CN27275" s="56" t="s">
        <v>214</v>
      </c>
    </row>
    <row r="27276" spans="75:92">
      <c r="BW27276" s="66"/>
      <c r="BX27276" s="66"/>
      <c r="BY27276" s="66"/>
      <c r="CL27276" s="56" t="s">
        <v>15582</v>
      </c>
      <c r="CM27276" s="56" t="s">
        <v>214</v>
      </c>
      <c r="CN27276" s="56" t="s">
        <v>214</v>
      </c>
    </row>
    <row r="27277" spans="75:92">
      <c r="BW27277" s="66"/>
      <c r="BX27277" s="66"/>
      <c r="BY27277" s="66"/>
      <c r="CL27277" s="56" t="s">
        <v>24534</v>
      </c>
      <c r="CM27277" s="56" t="s">
        <v>214</v>
      </c>
      <c r="CN27277" s="56" t="s">
        <v>214</v>
      </c>
    </row>
    <row r="27278" spans="75:92">
      <c r="BW27278" s="66"/>
      <c r="BX27278" s="66"/>
      <c r="BY27278" s="66"/>
      <c r="CL27278" s="56" t="s">
        <v>15586</v>
      </c>
      <c r="CM27278" s="56" t="s">
        <v>214</v>
      </c>
      <c r="CN27278" s="56" t="s">
        <v>214</v>
      </c>
    </row>
    <row r="27279" spans="75:92">
      <c r="BW27279" s="66"/>
      <c r="BX27279" s="66"/>
      <c r="BY27279" s="66"/>
      <c r="CL27279" s="56" t="s">
        <v>26442</v>
      </c>
      <c r="CM27279" s="56" t="s">
        <v>216</v>
      </c>
      <c r="CN27279" s="56" t="s">
        <v>216</v>
      </c>
    </row>
    <row r="27280" spans="75:92">
      <c r="BW27280" s="66"/>
      <c r="BX27280" s="66"/>
      <c r="BY27280" s="66"/>
      <c r="CL27280" s="56" t="s">
        <v>24535</v>
      </c>
      <c r="CM27280" s="56" t="s">
        <v>216</v>
      </c>
      <c r="CN27280" s="56" t="s">
        <v>216</v>
      </c>
    </row>
    <row r="27281" spans="75:92">
      <c r="BW27281" s="66"/>
      <c r="BX27281" s="66"/>
      <c r="BY27281" s="66"/>
      <c r="CL27281" s="56" t="s">
        <v>15583</v>
      </c>
      <c r="CM27281" s="56" t="s">
        <v>214</v>
      </c>
      <c r="CN27281" s="56" t="s">
        <v>214</v>
      </c>
    </row>
    <row r="27282" spans="75:92">
      <c r="BW27282" s="66"/>
      <c r="BX27282" s="66"/>
      <c r="BY27282" s="66"/>
      <c r="CL27282" s="56" t="s">
        <v>24536</v>
      </c>
      <c r="CM27282" s="56" t="s">
        <v>214</v>
      </c>
      <c r="CN27282" s="56" t="s">
        <v>214</v>
      </c>
    </row>
    <row r="27283" spans="75:92">
      <c r="BW27283" s="66"/>
      <c r="BX27283" s="66"/>
      <c r="BY27283" s="66"/>
      <c r="CL27283" s="56" t="s">
        <v>24537</v>
      </c>
      <c r="CM27283" s="56" t="s">
        <v>214</v>
      </c>
      <c r="CN27283" s="56" t="s">
        <v>214</v>
      </c>
    </row>
    <row r="27284" spans="75:92">
      <c r="BW27284" s="66"/>
      <c r="BX27284" s="66"/>
      <c r="BY27284" s="66"/>
      <c r="CL27284" s="56" t="s">
        <v>15589</v>
      </c>
      <c r="CM27284" s="56" t="s">
        <v>216</v>
      </c>
      <c r="CN27284" s="56" t="s">
        <v>216</v>
      </c>
    </row>
    <row r="27285" spans="75:92">
      <c r="BW27285" s="66"/>
      <c r="BX27285" s="66"/>
      <c r="BY27285" s="66"/>
      <c r="CL27285" s="56" t="s">
        <v>24538</v>
      </c>
      <c r="CM27285" s="56" t="s">
        <v>214</v>
      </c>
      <c r="CN27285" s="56" t="s">
        <v>214</v>
      </c>
    </row>
    <row r="27286" spans="75:92">
      <c r="BW27286" s="66"/>
      <c r="BX27286" s="66"/>
      <c r="BY27286" s="66"/>
      <c r="CL27286" s="56" t="s">
        <v>24539</v>
      </c>
      <c r="CM27286" s="56" t="s">
        <v>214</v>
      </c>
      <c r="CN27286" s="56" t="s">
        <v>214</v>
      </c>
    </row>
    <row r="27287" spans="75:92">
      <c r="BW27287" s="66"/>
      <c r="BX27287" s="66"/>
      <c r="BY27287" s="66"/>
      <c r="CL27287" s="56" t="s">
        <v>26443</v>
      </c>
      <c r="CM27287" s="56" t="s">
        <v>214</v>
      </c>
      <c r="CN27287" s="56" t="s">
        <v>214</v>
      </c>
    </row>
    <row r="27288" spans="75:92">
      <c r="BW27288" s="66"/>
      <c r="BX27288" s="66"/>
      <c r="BY27288" s="66"/>
      <c r="CL27288" s="56" t="s">
        <v>26444</v>
      </c>
      <c r="CM27288" s="56" t="s">
        <v>214</v>
      </c>
      <c r="CN27288" s="56" t="s">
        <v>214</v>
      </c>
    </row>
    <row r="27289" spans="75:92">
      <c r="BW27289" s="66"/>
      <c r="BX27289" s="66"/>
      <c r="BY27289" s="66"/>
      <c r="CL27289" s="56" t="s">
        <v>26445</v>
      </c>
      <c r="CM27289" s="56" t="s">
        <v>214</v>
      </c>
      <c r="CN27289" s="56" t="s">
        <v>214</v>
      </c>
    </row>
    <row r="27290" spans="75:92">
      <c r="BW27290" s="66"/>
      <c r="BX27290" s="66"/>
      <c r="BY27290" s="66"/>
      <c r="CL27290" s="56" t="s">
        <v>15587</v>
      </c>
      <c r="CM27290" s="56" t="s">
        <v>214</v>
      </c>
      <c r="CN27290" s="56" t="s">
        <v>214</v>
      </c>
    </row>
    <row r="27291" spans="75:92">
      <c r="BW27291" s="66"/>
      <c r="BX27291" s="66"/>
      <c r="BY27291" s="66"/>
      <c r="CL27291" s="56" t="s">
        <v>15584</v>
      </c>
      <c r="CM27291" s="56" t="s">
        <v>214</v>
      </c>
      <c r="CN27291" s="56" t="s">
        <v>214</v>
      </c>
    </row>
    <row r="27292" spans="75:92">
      <c r="BW27292" s="66"/>
      <c r="BX27292" s="66"/>
      <c r="BY27292" s="66"/>
      <c r="CL27292" s="56" t="s">
        <v>15590</v>
      </c>
      <c r="CM27292" s="56" t="s">
        <v>216</v>
      </c>
      <c r="CN27292" s="56" t="s">
        <v>216</v>
      </c>
    </row>
    <row r="27293" spans="75:92">
      <c r="BW27293" s="66"/>
      <c r="BX27293" s="66"/>
      <c r="BY27293" s="66"/>
      <c r="CL27293" s="56" t="s">
        <v>15591</v>
      </c>
      <c r="CM27293" s="56" t="s">
        <v>216</v>
      </c>
      <c r="CN27293" s="56" t="s">
        <v>216</v>
      </c>
    </row>
    <row r="27294" spans="75:92">
      <c r="BW27294" s="66"/>
      <c r="BX27294" s="66"/>
      <c r="BY27294" s="66"/>
      <c r="CL27294" s="56" t="s">
        <v>15592</v>
      </c>
      <c r="CM27294" s="56" t="s">
        <v>216</v>
      </c>
      <c r="CN27294" s="56" t="s">
        <v>216</v>
      </c>
    </row>
    <row r="27295" spans="75:92">
      <c r="BW27295" s="66"/>
      <c r="BX27295" s="66"/>
      <c r="BY27295" s="66"/>
      <c r="CL27295" s="56" t="s">
        <v>15593</v>
      </c>
      <c r="CM27295" s="56" t="s">
        <v>216</v>
      </c>
      <c r="CN27295" s="56" t="s">
        <v>216</v>
      </c>
    </row>
    <row r="27296" spans="75:92">
      <c r="BW27296" s="66"/>
      <c r="BX27296" s="66"/>
      <c r="BY27296" s="66"/>
      <c r="CL27296" s="56" t="s">
        <v>15594</v>
      </c>
      <c r="CM27296" s="56" t="s">
        <v>216</v>
      </c>
      <c r="CN27296" s="56" t="s">
        <v>216</v>
      </c>
    </row>
    <row r="27297" spans="75:92">
      <c r="BW27297" s="66"/>
      <c r="BX27297" s="66"/>
      <c r="BY27297" s="66"/>
      <c r="CL27297" s="56" t="s">
        <v>26446</v>
      </c>
      <c r="CM27297" s="56" t="s">
        <v>216</v>
      </c>
      <c r="CN27297" s="56" t="s">
        <v>216</v>
      </c>
    </row>
    <row r="27298" spans="75:92">
      <c r="BW27298" s="66"/>
      <c r="BX27298" s="66"/>
      <c r="BY27298" s="66"/>
      <c r="CL27298" s="56" t="s">
        <v>15595</v>
      </c>
      <c r="CM27298" s="56" t="s">
        <v>216</v>
      </c>
      <c r="CN27298" s="56" t="s">
        <v>216</v>
      </c>
    </row>
    <row r="27299" spans="75:92">
      <c r="BW27299" s="66"/>
      <c r="BX27299" s="66"/>
      <c r="BY27299" s="66"/>
      <c r="CL27299" s="56" t="s">
        <v>15596</v>
      </c>
      <c r="CM27299" s="56" t="s">
        <v>216</v>
      </c>
      <c r="CN27299" s="56" t="s">
        <v>216</v>
      </c>
    </row>
    <row r="27300" spans="75:92">
      <c r="BW27300" s="66"/>
      <c r="BX27300" s="66"/>
      <c r="BY27300" s="66"/>
      <c r="CL27300" s="56" t="s">
        <v>15585</v>
      </c>
      <c r="CM27300" s="56" t="s">
        <v>214</v>
      </c>
      <c r="CN27300" s="56" t="s">
        <v>214</v>
      </c>
    </row>
    <row r="27301" spans="75:92">
      <c r="BW27301" s="66"/>
      <c r="BX27301" s="66"/>
      <c r="BY27301" s="66"/>
      <c r="CL27301" s="56" t="s">
        <v>24540</v>
      </c>
      <c r="CM27301" s="56" t="s">
        <v>214</v>
      </c>
      <c r="CN27301" s="56" t="s">
        <v>214</v>
      </c>
    </row>
    <row r="27302" spans="75:92">
      <c r="BW27302" s="66"/>
      <c r="BX27302" s="66"/>
      <c r="BY27302" s="66"/>
      <c r="CL27302" s="56" t="s">
        <v>15597</v>
      </c>
      <c r="CM27302" s="56" t="s">
        <v>213</v>
      </c>
      <c r="CN27302" s="56" t="s">
        <v>213</v>
      </c>
    </row>
    <row r="27303" spans="75:92">
      <c r="BW27303" s="66"/>
      <c r="BX27303" s="66"/>
      <c r="BY27303" s="66"/>
      <c r="CL27303" s="56" t="s">
        <v>26447</v>
      </c>
      <c r="CM27303" s="56" t="s">
        <v>213</v>
      </c>
      <c r="CN27303" s="56" t="s">
        <v>213</v>
      </c>
    </row>
    <row r="27304" spans="75:92">
      <c r="BW27304" s="66"/>
      <c r="BX27304" s="66"/>
      <c r="BY27304" s="66"/>
      <c r="CL27304" s="56" t="s">
        <v>15598</v>
      </c>
      <c r="CM27304" s="56" t="s">
        <v>216</v>
      </c>
      <c r="CN27304" s="56" t="s">
        <v>216</v>
      </c>
    </row>
    <row r="27305" spans="75:92">
      <c r="BW27305" s="66"/>
      <c r="BX27305" s="66"/>
      <c r="BY27305" s="66"/>
      <c r="CL27305" s="56" t="s">
        <v>15601</v>
      </c>
      <c r="CM27305" s="56" t="s">
        <v>214</v>
      </c>
      <c r="CN27305" s="56" t="s">
        <v>214</v>
      </c>
    </row>
    <row r="27306" spans="75:92">
      <c r="BW27306" s="66"/>
      <c r="BX27306" s="66"/>
      <c r="BY27306" s="66"/>
      <c r="CL27306" s="56" t="s">
        <v>15602</v>
      </c>
      <c r="CM27306" s="56" t="s">
        <v>214</v>
      </c>
      <c r="CN27306" s="56" t="s">
        <v>214</v>
      </c>
    </row>
    <row r="27307" spans="75:92">
      <c r="BW27307" s="66"/>
      <c r="BX27307" s="66"/>
      <c r="BY27307" s="66"/>
      <c r="CL27307" s="56" t="s">
        <v>15609</v>
      </c>
      <c r="CM27307" s="56" t="s">
        <v>214</v>
      </c>
      <c r="CN27307" s="56" t="s">
        <v>214</v>
      </c>
    </row>
    <row r="27308" spans="75:92">
      <c r="BW27308" s="66"/>
      <c r="BX27308" s="66"/>
      <c r="BY27308" s="66"/>
      <c r="CL27308" s="56" t="s">
        <v>24906</v>
      </c>
      <c r="CM27308" s="56" t="s">
        <v>215</v>
      </c>
      <c r="CN27308" s="56" t="s">
        <v>215</v>
      </c>
    </row>
    <row r="27309" spans="75:92">
      <c r="BW27309" s="66"/>
      <c r="BX27309" s="66"/>
      <c r="BY27309" s="66"/>
      <c r="CL27309" s="56" t="s">
        <v>26448</v>
      </c>
      <c r="CM27309" s="56" t="s">
        <v>215</v>
      </c>
      <c r="CN27309" s="56" t="s">
        <v>215</v>
      </c>
    </row>
    <row r="27310" spans="75:92">
      <c r="BW27310" s="66"/>
      <c r="BX27310" s="66"/>
      <c r="BY27310" s="66"/>
      <c r="CL27310" s="56" t="s">
        <v>15607</v>
      </c>
      <c r="CM27310" s="56" t="s">
        <v>215</v>
      </c>
      <c r="CN27310" s="56" t="s">
        <v>215</v>
      </c>
    </row>
    <row r="27311" spans="75:92">
      <c r="BW27311" s="66"/>
      <c r="BX27311" s="66"/>
      <c r="BY27311" s="66"/>
      <c r="CL27311" s="35" t="s">
        <v>15600</v>
      </c>
      <c r="CM27311" s="35" t="s">
        <v>217</v>
      </c>
      <c r="CN27311" s="35" t="s">
        <v>217</v>
      </c>
    </row>
    <row r="27312" spans="75:92">
      <c r="BW27312" s="66"/>
      <c r="BX27312" s="66"/>
      <c r="BY27312" s="66"/>
      <c r="CL27312" s="56" t="s">
        <v>15610</v>
      </c>
      <c r="CM27312" s="56" t="s">
        <v>214</v>
      </c>
      <c r="CN27312" s="56" t="s">
        <v>214</v>
      </c>
    </row>
    <row r="27313" spans="75:92">
      <c r="BW27313" s="66"/>
      <c r="BX27313" s="66"/>
      <c r="BY27313" s="66"/>
      <c r="CL27313" s="56" t="s">
        <v>15611</v>
      </c>
      <c r="CM27313" s="56" t="s">
        <v>214</v>
      </c>
      <c r="CN27313" s="56" t="s">
        <v>214</v>
      </c>
    </row>
    <row r="27314" spans="75:92">
      <c r="BW27314" s="66"/>
      <c r="BX27314" s="66"/>
      <c r="BY27314" s="66"/>
      <c r="CL27314" s="56" t="s">
        <v>15603</v>
      </c>
      <c r="CM27314" s="56" t="s">
        <v>214</v>
      </c>
      <c r="CN27314" s="56" t="s">
        <v>214</v>
      </c>
    </row>
    <row r="27315" spans="75:92">
      <c r="BW27315" s="66"/>
      <c r="BX27315" s="66"/>
      <c r="BY27315" s="66"/>
      <c r="CL27315" s="56" t="s">
        <v>15604</v>
      </c>
      <c r="CM27315" s="56" t="s">
        <v>214</v>
      </c>
      <c r="CN27315" s="56" t="s">
        <v>214</v>
      </c>
    </row>
    <row r="27316" spans="75:92">
      <c r="BW27316" s="66"/>
      <c r="BX27316" s="66"/>
      <c r="BY27316" s="66"/>
      <c r="CL27316" s="56" t="s">
        <v>26449</v>
      </c>
      <c r="CM27316" s="56" t="s">
        <v>216</v>
      </c>
      <c r="CN27316" s="56" t="s">
        <v>216</v>
      </c>
    </row>
    <row r="27317" spans="75:92">
      <c r="BW27317" s="66"/>
      <c r="BX27317" s="66"/>
      <c r="BY27317" s="66"/>
      <c r="CL27317" s="56" t="s">
        <v>15612</v>
      </c>
      <c r="CM27317" s="56" t="s">
        <v>216</v>
      </c>
      <c r="CN27317" s="56" t="s">
        <v>216</v>
      </c>
    </row>
    <row r="27318" spans="75:92">
      <c r="BW27318" s="66"/>
      <c r="BX27318" s="66"/>
      <c r="BY27318" s="66"/>
      <c r="CL27318" s="56" t="s">
        <v>26450</v>
      </c>
      <c r="CM27318" s="56" t="s">
        <v>216</v>
      </c>
      <c r="CN27318" s="56" t="s">
        <v>216</v>
      </c>
    </row>
    <row r="27319" spans="75:92">
      <c r="BW27319" s="66"/>
      <c r="BX27319" s="66"/>
      <c r="BY27319" s="66"/>
      <c r="CL27319" s="56" t="s">
        <v>15613</v>
      </c>
      <c r="CM27319" s="56" t="s">
        <v>216</v>
      </c>
      <c r="CN27319" s="56" t="s">
        <v>216</v>
      </c>
    </row>
    <row r="27320" spans="75:92">
      <c r="BW27320" s="66"/>
      <c r="BX27320" s="66"/>
      <c r="BY27320" s="66"/>
      <c r="CL27320" s="56" t="s">
        <v>15614</v>
      </c>
      <c r="CM27320" s="56" t="s">
        <v>216</v>
      </c>
      <c r="CN27320" s="56" t="s">
        <v>216</v>
      </c>
    </row>
    <row r="27321" spans="75:92">
      <c r="BW27321" s="66"/>
      <c r="BX27321" s="66"/>
      <c r="BY27321" s="66"/>
      <c r="CL27321" s="56" t="s">
        <v>2572</v>
      </c>
      <c r="CM27321" s="56" t="s">
        <v>215</v>
      </c>
      <c r="CN27321" s="56" t="s">
        <v>215</v>
      </c>
    </row>
    <row r="27322" spans="75:92">
      <c r="BW27322" s="66"/>
      <c r="BX27322" s="66"/>
      <c r="BY27322" s="66"/>
      <c r="CL27322" s="56" t="s">
        <v>15615</v>
      </c>
      <c r="CM27322" s="56" t="s">
        <v>216</v>
      </c>
      <c r="CN27322" s="56" t="s">
        <v>216</v>
      </c>
    </row>
    <row r="27323" spans="75:92">
      <c r="BW27323" s="66"/>
      <c r="BX27323" s="66"/>
      <c r="BY27323" s="66"/>
      <c r="CL27323" s="56" t="s">
        <v>12613</v>
      </c>
      <c r="CM27323" s="56" t="s">
        <v>216</v>
      </c>
      <c r="CN27323" s="56" t="s">
        <v>216</v>
      </c>
    </row>
    <row r="27324" spans="75:92">
      <c r="BW27324" s="66"/>
      <c r="BX27324" s="66"/>
      <c r="BY27324" s="66"/>
      <c r="CL27324" s="35" t="s">
        <v>15617</v>
      </c>
      <c r="CM27324" s="35" t="s">
        <v>217</v>
      </c>
      <c r="CN27324" s="35" t="s">
        <v>217</v>
      </c>
    </row>
    <row r="27325" spans="75:92">
      <c r="BW27325" s="66"/>
      <c r="BX27325" s="66"/>
      <c r="BY27325" s="66"/>
      <c r="CL27325" s="35" t="s">
        <v>15619</v>
      </c>
      <c r="CM27325" s="35" t="s">
        <v>217</v>
      </c>
      <c r="CN27325" s="35" t="s">
        <v>217</v>
      </c>
    </row>
    <row r="27326" spans="75:92">
      <c r="BW27326" s="66"/>
      <c r="BX27326" s="66"/>
      <c r="BY27326" s="66"/>
      <c r="CL27326" s="35" t="s">
        <v>11405</v>
      </c>
      <c r="CM27326" s="35" t="s">
        <v>217</v>
      </c>
      <c r="CN27326" s="35" t="s">
        <v>217</v>
      </c>
    </row>
    <row r="27327" spans="75:92">
      <c r="BW27327" s="66"/>
      <c r="BX27327" s="66"/>
      <c r="BY27327" s="66"/>
      <c r="CL27327" s="56" t="s">
        <v>17006</v>
      </c>
      <c r="CM27327" s="56" t="s">
        <v>217</v>
      </c>
      <c r="CN27327" s="56" t="s">
        <v>217</v>
      </c>
    </row>
    <row r="27328" spans="75:92">
      <c r="BW27328" s="66"/>
      <c r="BX27328" s="66"/>
      <c r="BY27328" s="66"/>
      <c r="CL27328" s="56" t="s">
        <v>6409</v>
      </c>
      <c r="CM27328" s="56" t="s">
        <v>213</v>
      </c>
      <c r="CN27328" s="56" t="s">
        <v>213</v>
      </c>
    </row>
    <row r="27329" spans="75:92">
      <c r="BW27329" s="66"/>
      <c r="BX27329" s="66"/>
      <c r="BY27329" s="66"/>
      <c r="CL27329" s="56" t="s">
        <v>11688</v>
      </c>
      <c r="CM27329" s="56" t="s">
        <v>216</v>
      </c>
      <c r="CN27329" s="56" t="s">
        <v>216</v>
      </c>
    </row>
    <row r="27330" spans="75:92">
      <c r="BW27330" s="66"/>
      <c r="BX27330" s="66"/>
      <c r="BY27330" s="66"/>
      <c r="CL27330" s="56" t="s">
        <v>11691</v>
      </c>
      <c r="CM27330" s="56" t="s">
        <v>216</v>
      </c>
      <c r="CN27330" s="56" t="s">
        <v>216</v>
      </c>
    </row>
    <row r="27331" spans="75:92">
      <c r="BW27331" s="66"/>
      <c r="BX27331" s="66"/>
      <c r="BY27331" s="66"/>
      <c r="CL27331" s="56" t="s">
        <v>15623</v>
      </c>
      <c r="CM27331" s="56" t="s">
        <v>213</v>
      </c>
      <c r="CN27331" s="56" t="s">
        <v>213</v>
      </c>
    </row>
    <row r="27332" spans="75:92">
      <c r="BW27332" s="66"/>
      <c r="BX27332" s="66"/>
      <c r="BY27332" s="66"/>
      <c r="CL27332" s="56" t="s">
        <v>6411</v>
      </c>
      <c r="CM27332" s="56" t="s">
        <v>213</v>
      </c>
      <c r="CN27332" s="56" t="s">
        <v>213</v>
      </c>
    </row>
    <row r="27333" spans="75:92">
      <c r="BW27333" s="66"/>
      <c r="BX27333" s="66"/>
      <c r="BY27333" s="66"/>
      <c r="CL27333" s="56" t="s">
        <v>15624</v>
      </c>
      <c r="CM27333" s="56" t="s">
        <v>213</v>
      </c>
      <c r="CN27333" s="56" t="s">
        <v>213</v>
      </c>
    </row>
    <row r="27334" spans="75:92">
      <c r="BW27334" s="66"/>
      <c r="BX27334" s="66"/>
      <c r="BY27334" s="66"/>
      <c r="CL27334" s="56" t="s">
        <v>26451</v>
      </c>
      <c r="CM27334" s="56" t="s">
        <v>213</v>
      </c>
      <c r="CN27334" s="56" t="s">
        <v>213</v>
      </c>
    </row>
    <row r="27335" spans="75:92">
      <c r="BW27335" s="66"/>
      <c r="BX27335" s="66"/>
      <c r="BY27335" s="66"/>
      <c r="CL27335" s="56" t="s">
        <v>26452</v>
      </c>
      <c r="CM27335" s="56" t="s">
        <v>213</v>
      </c>
      <c r="CN27335" s="56" t="s">
        <v>213</v>
      </c>
    </row>
    <row r="27336" spans="75:92">
      <c r="BW27336" s="66"/>
      <c r="BX27336" s="66"/>
      <c r="BY27336" s="66"/>
      <c r="CL27336" s="56" t="s">
        <v>26453</v>
      </c>
      <c r="CM27336" s="56" t="s">
        <v>213</v>
      </c>
      <c r="CN27336" s="56" t="s">
        <v>213</v>
      </c>
    </row>
    <row r="27337" spans="75:92">
      <c r="BW27337" s="66"/>
      <c r="BX27337" s="66"/>
      <c r="BY27337" s="66"/>
      <c r="CL27337" s="56" t="s">
        <v>26454</v>
      </c>
      <c r="CM27337" s="56" t="s">
        <v>213</v>
      </c>
      <c r="CN27337" s="56" t="s">
        <v>213</v>
      </c>
    </row>
    <row r="27338" spans="75:92">
      <c r="BW27338" s="66"/>
      <c r="BX27338" s="66"/>
      <c r="BY27338" s="66"/>
      <c r="CL27338" s="56" t="s">
        <v>15625</v>
      </c>
      <c r="CM27338" s="56" t="s">
        <v>213</v>
      </c>
      <c r="CN27338" s="56" t="s">
        <v>213</v>
      </c>
    </row>
    <row r="27339" spans="75:92">
      <c r="BW27339" s="66"/>
      <c r="BX27339" s="66"/>
      <c r="BY27339" s="66"/>
      <c r="CL27339" s="56" t="s">
        <v>15626</v>
      </c>
      <c r="CM27339" s="56" t="s">
        <v>213</v>
      </c>
      <c r="CN27339" s="56" t="s">
        <v>213</v>
      </c>
    </row>
    <row r="27340" spans="75:92">
      <c r="BW27340" s="66"/>
      <c r="BX27340" s="66"/>
      <c r="BY27340" s="66"/>
      <c r="CL27340" s="56" t="s">
        <v>15627</v>
      </c>
      <c r="CM27340" s="56" t="s">
        <v>213</v>
      </c>
      <c r="CN27340" s="56" t="s">
        <v>213</v>
      </c>
    </row>
    <row r="27341" spans="75:92">
      <c r="BW27341" s="66"/>
      <c r="BX27341" s="66"/>
      <c r="BY27341" s="66"/>
      <c r="CL27341" s="35" t="s">
        <v>14434</v>
      </c>
      <c r="CM27341" s="35" t="s">
        <v>217</v>
      </c>
      <c r="CN27341" s="35" t="s">
        <v>217</v>
      </c>
    </row>
    <row r="27342" spans="75:92">
      <c r="BW27342" s="66"/>
      <c r="BX27342" s="66"/>
      <c r="BY27342" s="66"/>
      <c r="CL27342" s="56" t="s">
        <v>15630</v>
      </c>
      <c r="CM27342" s="56" t="s">
        <v>216</v>
      </c>
      <c r="CN27342" s="56" t="s">
        <v>216</v>
      </c>
    </row>
    <row r="27343" spans="75:92">
      <c r="BW27343" s="66"/>
      <c r="BX27343" s="66"/>
      <c r="BY27343" s="66"/>
      <c r="CL27343" s="35" t="s">
        <v>15631</v>
      </c>
      <c r="CM27343" s="35" t="s">
        <v>217</v>
      </c>
      <c r="CN27343" s="35" t="s">
        <v>217</v>
      </c>
    </row>
    <row r="27344" spans="75:92">
      <c r="BW27344" s="66"/>
      <c r="BX27344" s="66"/>
      <c r="BY27344" s="66"/>
      <c r="CL27344" s="56" t="s">
        <v>15632</v>
      </c>
      <c r="CM27344" s="56" t="s">
        <v>216</v>
      </c>
      <c r="CN27344" s="56" t="s">
        <v>216</v>
      </c>
    </row>
    <row r="27345" spans="75:92">
      <c r="BW27345" s="66"/>
      <c r="BX27345" s="66"/>
      <c r="BY27345" s="66"/>
      <c r="CL27345" s="35" t="s">
        <v>15633</v>
      </c>
      <c r="CM27345" s="35" t="s">
        <v>217</v>
      </c>
      <c r="CN27345" s="35" t="s">
        <v>217</v>
      </c>
    </row>
    <row r="27346" spans="75:92">
      <c r="BW27346" s="66"/>
      <c r="BX27346" s="66"/>
      <c r="BY27346" s="66"/>
      <c r="CL27346" s="35" t="s">
        <v>13394</v>
      </c>
      <c r="CM27346" s="35" t="s">
        <v>217</v>
      </c>
      <c r="CN27346" s="35" t="s">
        <v>217</v>
      </c>
    </row>
    <row r="27347" spans="75:92">
      <c r="BW27347" s="66"/>
      <c r="BX27347" s="66"/>
      <c r="BY27347" s="66"/>
      <c r="CL27347" s="35" t="s">
        <v>7188</v>
      </c>
      <c r="CM27347" s="35" t="s">
        <v>217</v>
      </c>
      <c r="CN27347" s="35" t="s">
        <v>217</v>
      </c>
    </row>
    <row r="27348" spans="75:92">
      <c r="BW27348" s="66"/>
      <c r="BX27348" s="66"/>
      <c r="BY27348" s="66"/>
      <c r="CL27348" s="56" t="s">
        <v>2577</v>
      </c>
      <c r="CM27348" s="56" t="s">
        <v>214</v>
      </c>
      <c r="CN27348" s="56" t="s">
        <v>214</v>
      </c>
    </row>
    <row r="27349" spans="75:92">
      <c r="BW27349" s="66"/>
      <c r="BX27349" s="66"/>
      <c r="BY27349" s="66"/>
      <c r="CL27349" s="56" t="s">
        <v>9181</v>
      </c>
      <c r="CM27349" s="56" t="s">
        <v>214</v>
      </c>
      <c r="CN27349" s="56" t="s">
        <v>214</v>
      </c>
    </row>
    <row r="27350" spans="75:92">
      <c r="BW27350" s="66"/>
      <c r="BX27350" s="66"/>
      <c r="BY27350" s="66"/>
      <c r="CL27350" s="56" t="s">
        <v>9182</v>
      </c>
      <c r="CM27350" s="56" t="s">
        <v>214</v>
      </c>
      <c r="CN27350" s="56" t="s">
        <v>214</v>
      </c>
    </row>
    <row r="27351" spans="75:92">
      <c r="BW27351" s="66"/>
      <c r="BX27351" s="66"/>
      <c r="BY27351" s="66"/>
      <c r="CL27351" s="35" t="s">
        <v>9185</v>
      </c>
      <c r="CM27351" s="35" t="s">
        <v>217</v>
      </c>
      <c r="CN27351" s="35" t="s">
        <v>217</v>
      </c>
    </row>
    <row r="27352" spans="75:92">
      <c r="BW27352" s="66"/>
      <c r="BX27352" s="66"/>
      <c r="BY27352" s="66"/>
      <c r="CL27352" s="35" t="s">
        <v>9186</v>
      </c>
      <c r="CM27352" s="35" t="s">
        <v>217</v>
      </c>
      <c r="CN27352" s="35" t="s">
        <v>217</v>
      </c>
    </row>
    <row r="27353" spans="75:92">
      <c r="BW27353" s="66"/>
      <c r="BX27353" s="66"/>
      <c r="BY27353" s="66"/>
      <c r="CL27353" s="35" t="s">
        <v>9187</v>
      </c>
      <c r="CM27353" s="35" t="s">
        <v>217</v>
      </c>
      <c r="CN27353" s="35" t="s">
        <v>217</v>
      </c>
    </row>
    <row r="27354" spans="75:92">
      <c r="BW27354" s="66"/>
      <c r="BX27354" s="66"/>
      <c r="BY27354" s="66"/>
      <c r="CL27354" s="56" t="s">
        <v>11569</v>
      </c>
      <c r="CM27354" s="56" t="s">
        <v>214</v>
      </c>
      <c r="CN27354" s="56" t="s">
        <v>214</v>
      </c>
    </row>
    <row r="27355" spans="75:92">
      <c r="BW27355" s="66"/>
      <c r="BX27355" s="66"/>
      <c r="BY27355" s="66"/>
      <c r="CL27355" s="56" t="s">
        <v>11570</v>
      </c>
      <c r="CM27355" s="56" t="s">
        <v>214</v>
      </c>
      <c r="CN27355" s="56" t="s">
        <v>214</v>
      </c>
    </row>
    <row r="27356" spans="75:92">
      <c r="BW27356" s="66"/>
      <c r="BX27356" s="66"/>
      <c r="BY27356" s="66"/>
      <c r="CL27356" s="56" t="s">
        <v>24541</v>
      </c>
      <c r="CM27356" s="56" t="s">
        <v>215</v>
      </c>
      <c r="CN27356" s="56" t="s">
        <v>215</v>
      </c>
    </row>
    <row r="27357" spans="75:92">
      <c r="BW27357" s="66"/>
      <c r="BX27357" s="66"/>
      <c r="BY27357" s="66"/>
      <c r="CL27357" s="56" t="s">
        <v>15642</v>
      </c>
      <c r="CM27357" s="56" t="s">
        <v>215</v>
      </c>
      <c r="CN27357" s="56" t="s">
        <v>215</v>
      </c>
    </row>
    <row r="27358" spans="75:92">
      <c r="BW27358" s="66"/>
      <c r="BX27358" s="66"/>
      <c r="BY27358" s="66"/>
      <c r="CL27358" s="56" t="s">
        <v>15643</v>
      </c>
      <c r="CM27358" s="56" t="s">
        <v>215</v>
      </c>
      <c r="CN27358" s="56" t="s">
        <v>215</v>
      </c>
    </row>
    <row r="27359" spans="75:92">
      <c r="BW27359" s="66"/>
      <c r="BX27359" s="66"/>
      <c r="BY27359" s="66"/>
      <c r="CL27359" s="56" t="s">
        <v>30019</v>
      </c>
      <c r="CM27359" s="56" t="s">
        <v>214</v>
      </c>
      <c r="CN27359" s="56" t="s">
        <v>214</v>
      </c>
    </row>
    <row r="27360" spans="75:92">
      <c r="BW27360" s="66"/>
      <c r="BX27360" s="66"/>
      <c r="BY27360" s="66"/>
      <c r="CL27360" s="56" t="s">
        <v>15635</v>
      </c>
      <c r="CM27360" s="56" t="s">
        <v>214</v>
      </c>
      <c r="CN27360" s="56" t="s">
        <v>214</v>
      </c>
    </row>
    <row r="27361" spans="75:92">
      <c r="BW27361" s="66"/>
      <c r="BX27361" s="66"/>
      <c r="BY27361" s="66"/>
      <c r="CL27361" s="56" t="s">
        <v>30020</v>
      </c>
      <c r="CM27361" s="56" t="s">
        <v>214</v>
      </c>
      <c r="CN27361" s="56" t="s">
        <v>214</v>
      </c>
    </row>
    <row r="27362" spans="75:92">
      <c r="BW27362" s="66"/>
      <c r="BX27362" s="66"/>
      <c r="BY27362" s="66"/>
      <c r="CL27362" s="56" t="s">
        <v>6418</v>
      </c>
      <c r="CM27362" s="56" t="s">
        <v>213</v>
      </c>
      <c r="CN27362" s="56" t="s">
        <v>213</v>
      </c>
    </row>
    <row r="27363" spans="75:92">
      <c r="BW27363" s="66"/>
      <c r="BX27363" s="66"/>
      <c r="BY27363" s="66"/>
      <c r="CL27363" s="56" t="s">
        <v>26455</v>
      </c>
      <c r="CM27363" s="56" t="s">
        <v>213</v>
      </c>
      <c r="CN27363" s="56" t="s">
        <v>213</v>
      </c>
    </row>
    <row r="27364" spans="75:92">
      <c r="BW27364" s="66"/>
      <c r="BX27364" s="66"/>
      <c r="BY27364" s="66"/>
      <c r="CL27364" s="56" t="s">
        <v>2581</v>
      </c>
      <c r="CM27364" s="56" t="s">
        <v>213</v>
      </c>
      <c r="CN27364" s="56" t="s">
        <v>213</v>
      </c>
    </row>
    <row r="27365" spans="75:92">
      <c r="BW27365" s="66"/>
      <c r="BX27365" s="66"/>
      <c r="BY27365" s="66"/>
      <c r="CL27365" s="56" t="s">
        <v>30021</v>
      </c>
      <c r="CM27365" s="56" t="s">
        <v>214</v>
      </c>
      <c r="CN27365" s="56" t="s">
        <v>214</v>
      </c>
    </row>
    <row r="27366" spans="75:92">
      <c r="BW27366" s="66"/>
      <c r="BX27366" s="66"/>
      <c r="BY27366" s="66"/>
      <c r="CL27366" s="56" t="s">
        <v>2582</v>
      </c>
      <c r="CM27366" s="56" t="s">
        <v>213</v>
      </c>
      <c r="CN27366" s="56" t="s">
        <v>213</v>
      </c>
    </row>
    <row r="27367" spans="75:92">
      <c r="BW27367" s="66"/>
      <c r="BX27367" s="66"/>
      <c r="BY27367" s="66"/>
      <c r="CL27367" s="56" t="s">
        <v>26456</v>
      </c>
      <c r="CM27367" s="56" t="s">
        <v>215</v>
      </c>
      <c r="CN27367" s="56" t="s">
        <v>215</v>
      </c>
    </row>
    <row r="27368" spans="75:92">
      <c r="BW27368" s="66"/>
      <c r="BX27368" s="66"/>
      <c r="BY27368" s="66"/>
      <c r="CL27368" s="56" t="s">
        <v>26457</v>
      </c>
      <c r="CM27368" s="56" t="s">
        <v>215</v>
      </c>
      <c r="CN27368" s="56" t="s">
        <v>215</v>
      </c>
    </row>
    <row r="27369" spans="75:92">
      <c r="BW27369" s="66"/>
      <c r="BX27369" s="66"/>
      <c r="BY27369" s="66"/>
      <c r="CL27369" s="56" t="s">
        <v>26458</v>
      </c>
      <c r="CM27369" s="56" t="s">
        <v>215</v>
      </c>
      <c r="CN27369" s="56" t="s">
        <v>215</v>
      </c>
    </row>
    <row r="27370" spans="75:92">
      <c r="BW27370" s="66"/>
      <c r="BX27370" s="66"/>
      <c r="BY27370" s="66"/>
      <c r="CL27370" s="56" t="s">
        <v>26459</v>
      </c>
      <c r="CM27370" s="56" t="s">
        <v>215</v>
      </c>
      <c r="CN27370" s="56" t="s">
        <v>215</v>
      </c>
    </row>
    <row r="27371" spans="75:92">
      <c r="BW27371" s="66"/>
      <c r="BX27371" s="66"/>
      <c r="BY27371" s="66"/>
      <c r="CL27371" s="56" t="s">
        <v>26460</v>
      </c>
      <c r="CM27371" s="56" t="s">
        <v>215</v>
      </c>
      <c r="CN27371" s="56" t="s">
        <v>215</v>
      </c>
    </row>
    <row r="27372" spans="75:92">
      <c r="BW27372" s="66"/>
      <c r="BX27372" s="66"/>
      <c r="BY27372" s="66"/>
      <c r="CL27372" s="56" t="s">
        <v>2584</v>
      </c>
      <c r="CM27372" s="56" t="s">
        <v>213</v>
      </c>
      <c r="CN27372" s="56" t="s">
        <v>213</v>
      </c>
    </row>
    <row r="27373" spans="75:92">
      <c r="BW27373" s="66"/>
      <c r="BX27373" s="66"/>
      <c r="BY27373" s="66"/>
      <c r="CL27373" s="56" t="s">
        <v>15645</v>
      </c>
      <c r="CM27373" s="56" t="s">
        <v>213</v>
      </c>
      <c r="CN27373" s="56" t="s">
        <v>213</v>
      </c>
    </row>
    <row r="27374" spans="75:92">
      <c r="BW27374" s="66"/>
      <c r="BX27374" s="66"/>
      <c r="BY27374" s="66"/>
      <c r="CL27374" s="56" t="s">
        <v>15646</v>
      </c>
      <c r="CM27374" s="56" t="s">
        <v>213</v>
      </c>
      <c r="CN27374" s="56" t="s">
        <v>213</v>
      </c>
    </row>
    <row r="27375" spans="75:92">
      <c r="BW27375" s="66"/>
      <c r="BX27375" s="66"/>
      <c r="BY27375" s="66"/>
      <c r="CL27375" s="56" t="s">
        <v>15647</v>
      </c>
      <c r="CM27375" s="56" t="s">
        <v>213</v>
      </c>
      <c r="CN27375" s="56" t="s">
        <v>213</v>
      </c>
    </row>
    <row r="27376" spans="75:92">
      <c r="BW27376" s="66"/>
      <c r="BX27376" s="66"/>
      <c r="BY27376" s="66"/>
      <c r="CL27376" s="56" t="s">
        <v>15648</v>
      </c>
      <c r="CM27376" s="56" t="s">
        <v>213</v>
      </c>
      <c r="CN27376" s="56" t="s">
        <v>213</v>
      </c>
    </row>
    <row r="27377" spans="75:92">
      <c r="BW27377" s="66"/>
      <c r="BX27377" s="66"/>
      <c r="BY27377" s="66"/>
      <c r="CL27377" s="56" t="s">
        <v>26461</v>
      </c>
      <c r="CM27377" s="56" t="s">
        <v>213</v>
      </c>
      <c r="CN27377" s="56" t="s">
        <v>213</v>
      </c>
    </row>
    <row r="27378" spans="75:92">
      <c r="BW27378" s="66"/>
      <c r="BX27378" s="66"/>
      <c r="BY27378" s="66"/>
      <c r="CL27378" s="56" t="s">
        <v>30022</v>
      </c>
      <c r="CM27378" s="56" t="s">
        <v>214</v>
      </c>
      <c r="CN27378" s="56" t="s">
        <v>214</v>
      </c>
    </row>
    <row r="27379" spans="75:92">
      <c r="BW27379" s="66"/>
      <c r="BX27379" s="66"/>
      <c r="BY27379" s="66"/>
      <c r="CL27379" s="56" t="s">
        <v>30023</v>
      </c>
      <c r="CM27379" s="56" t="s">
        <v>214</v>
      </c>
      <c r="CN27379" s="56" t="s">
        <v>214</v>
      </c>
    </row>
    <row r="27380" spans="75:92">
      <c r="BW27380" s="66"/>
      <c r="BX27380" s="66"/>
      <c r="BY27380" s="66"/>
      <c r="CL27380" s="56" t="s">
        <v>30024</v>
      </c>
      <c r="CM27380" s="56" t="s">
        <v>214</v>
      </c>
      <c r="CN27380" s="56" t="s">
        <v>214</v>
      </c>
    </row>
    <row r="27381" spans="75:92">
      <c r="BW27381" s="66"/>
      <c r="BX27381" s="66"/>
      <c r="BY27381" s="66"/>
      <c r="CL27381" s="56" t="s">
        <v>30025</v>
      </c>
      <c r="CM27381" s="56" t="s">
        <v>214</v>
      </c>
      <c r="CN27381" s="56" t="s">
        <v>214</v>
      </c>
    </row>
    <row r="27382" spans="75:92">
      <c r="BW27382" s="66"/>
      <c r="BX27382" s="66"/>
      <c r="BY27382" s="66"/>
      <c r="CL27382" s="56" t="s">
        <v>30026</v>
      </c>
      <c r="CM27382" s="56" t="s">
        <v>214</v>
      </c>
      <c r="CN27382" s="56" t="s">
        <v>214</v>
      </c>
    </row>
    <row r="27383" spans="75:92">
      <c r="BW27383" s="66"/>
      <c r="BX27383" s="66"/>
      <c r="BY27383" s="66"/>
      <c r="CL27383" s="56" t="s">
        <v>26462</v>
      </c>
      <c r="CM27383" s="56" t="s">
        <v>214</v>
      </c>
      <c r="CN27383" s="56" t="s">
        <v>214</v>
      </c>
    </row>
    <row r="27384" spans="75:92">
      <c r="BW27384" s="66"/>
      <c r="BX27384" s="66"/>
      <c r="BY27384" s="66"/>
      <c r="CL27384" s="56" t="s">
        <v>15637</v>
      </c>
      <c r="CM27384" s="56" t="s">
        <v>213</v>
      </c>
      <c r="CN27384" s="56" t="s">
        <v>213</v>
      </c>
    </row>
    <row r="27385" spans="75:92">
      <c r="BW27385" s="66"/>
      <c r="BX27385" s="66"/>
      <c r="BY27385" s="66"/>
      <c r="CL27385" s="35" t="s">
        <v>16326</v>
      </c>
      <c r="CM27385" s="35" t="s">
        <v>217</v>
      </c>
      <c r="CN27385" s="35" t="s">
        <v>217</v>
      </c>
    </row>
    <row r="27386" spans="75:92">
      <c r="BW27386" s="66"/>
      <c r="BX27386" s="66"/>
      <c r="BY27386" s="66"/>
      <c r="CL27386" s="56" t="s">
        <v>2586</v>
      </c>
      <c r="CM27386" s="56" t="s">
        <v>216</v>
      </c>
      <c r="CN27386" s="56" t="s">
        <v>216</v>
      </c>
    </row>
    <row r="27387" spans="75:92">
      <c r="BW27387" s="66"/>
      <c r="BX27387" s="66"/>
      <c r="BY27387" s="66"/>
      <c r="CL27387" s="35" t="s">
        <v>11895</v>
      </c>
      <c r="CM27387" s="35" t="s">
        <v>217</v>
      </c>
      <c r="CN27387" s="35" t="s">
        <v>217</v>
      </c>
    </row>
    <row r="27388" spans="75:92">
      <c r="BW27388" s="66"/>
      <c r="BX27388" s="66"/>
      <c r="BY27388" s="66"/>
      <c r="CL27388" s="56" t="s">
        <v>16324</v>
      </c>
      <c r="CM27388" s="56" t="s">
        <v>214</v>
      </c>
      <c r="CN27388" s="56" t="s">
        <v>214</v>
      </c>
    </row>
    <row r="27389" spans="75:92">
      <c r="BW27389" s="66"/>
      <c r="BX27389" s="66"/>
      <c r="BY27389" s="66"/>
      <c r="CL27389" s="35" t="s">
        <v>16323</v>
      </c>
      <c r="CM27389" s="35" t="s">
        <v>217</v>
      </c>
      <c r="CN27389" s="35" t="s">
        <v>217</v>
      </c>
    </row>
    <row r="27390" spans="75:92">
      <c r="BW27390" s="66"/>
      <c r="BX27390" s="66"/>
      <c r="BY27390" s="66"/>
      <c r="CL27390" s="35" t="s">
        <v>7633</v>
      </c>
      <c r="CM27390" s="35" t="s">
        <v>217</v>
      </c>
      <c r="CN27390" s="35" t="s">
        <v>217</v>
      </c>
    </row>
    <row r="27391" spans="75:92">
      <c r="BW27391" s="66"/>
      <c r="BX27391" s="66"/>
      <c r="BY27391" s="66"/>
      <c r="CL27391" s="56" t="s">
        <v>26463</v>
      </c>
      <c r="CM27391" s="56" t="s">
        <v>216</v>
      </c>
      <c r="CN27391" s="56" t="s">
        <v>216</v>
      </c>
    </row>
    <row r="27392" spans="75:92">
      <c r="BW27392" s="66"/>
      <c r="BX27392" s="66"/>
      <c r="BY27392" s="66"/>
      <c r="CL27392" s="56" t="s">
        <v>24542</v>
      </c>
      <c r="CM27392" s="56" t="s">
        <v>216</v>
      </c>
      <c r="CN27392" s="56" t="s">
        <v>216</v>
      </c>
    </row>
    <row r="27393" spans="75:92">
      <c r="BW27393" s="66"/>
      <c r="BX27393" s="66"/>
      <c r="BY27393" s="66"/>
      <c r="CL27393" s="56" t="s">
        <v>6427</v>
      </c>
      <c r="CM27393" s="56" t="s">
        <v>216</v>
      </c>
      <c r="CN27393" s="56" t="s">
        <v>216</v>
      </c>
    </row>
    <row r="27394" spans="75:92">
      <c r="BW27394" s="66"/>
      <c r="BX27394" s="66"/>
      <c r="BY27394" s="66"/>
      <c r="CL27394" s="35" t="s">
        <v>30027</v>
      </c>
      <c r="CM27394" s="35" t="s">
        <v>217</v>
      </c>
      <c r="CN27394" s="35" t="s">
        <v>217</v>
      </c>
    </row>
    <row r="27395" spans="75:92">
      <c r="BW27395" s="66"/>
      <c r="BX27395" s="66"/>
      <c r="BY27395" s="66"/>
      <c r="CL27395" s="56" t="s">
        <v>15662</v>
      </c>
      <c r="CM27395" s="56" t="s">
        <v>213</v>
      </c>
      <c r="CN27395" s="56" t="s">
        <v>213</v>
      </c>
    </row>
    <row r="27396" spans="75:92">
      <c r="BW27396" s="66"/>
      <c r="BX27396" s="66"/>
      <c r="BY27396" s="66"/>
      <c r="CL27396" s="56" t="s">
        <v>26464</v>
      </c>
      <c r="CM27396" s="56" t="s">
        <v>213</v>
      </c>
      <c r="CN27396" s="56" t="s">
        <v>213</v>
      </c>
    </row>
    <row r="27397" spans="75:92">
      <c r="BW27397" s="66"/>
      <c r="BX27397" s="66"/>
      <c r="BY27397" s="66"/>
      <c r="CL27397" s="56" t="s">
        <v>15663</v>
      </c>
      <c r="CM27397" s="56" t="s">
        <v>213</v>
      </c>
      <c r="CN27397" s="56" t="s">
        <v>213</v>
      </c>
    </row>
    <row r="27398" spans="75:92">
      <c r="BW27398" s="66"/>
      <c r="BX27398" s="66"/>
      <c r="BY27398" s="66"/>
      <c r="CL27398" s="56" t="s">
        <v>15666</v>
      </c>
      <c r="CM27398" s="56" t="s">
        <v>216</v>
      </c>
      <c r="CN27398" s="56" t="s">
        <v>216</v>
      </c>
    </row>
    <row r="27399" spans="75:92">
      <c r="BW27399" s="66"/>
      <c r="BX27399" s="66"/>
      <c r="BY27399" s="66"/>
      <c r="CL27399" s="56" t="s">
        <v>15667</v>
      </c>
      <c r="CM27399" s="56" t="s">
        <v>216</v>
      </c>
      <c r="CN27399" s="56" t="s">
        <v>216</v>
      </c>
    </row>
    <row r="27400" spans="75:92">
      <c r="BW27400" s="66"/>
      <c r="BX27400" s="66"/>
      <c r="BY27400" s="66"/>
      <c r="CL27400" s="56" t="s">
        <v>24544</v>
      </c>
      <c r="CM27400" s="56" t="s">
        <v>216</v>
      </c>
      <c r="CN27400" s="56" t="s">
        <v>216</v>
      </c>
    </row>
    <row r="27401" spans="75:92">
      <c r="BW27401" s="66"/>
      <c r="BX27401" s="66"/>
      <c r="BY27401" s="66"/>
      <c r="CL27401" s="56" t="s">
        <v>15685</v>
      </c>
      <c r="CM27401" s="56" t="s">
        <v>216</v>
      </c>
      <c r="CN27401" s="56" t="s">
        <v>216</v>
      </c>
    </row>
    <row r="27402" spans="75:92">
      <c r="BW27402" s="66"/>
      <c r="BX27402" s="66"/>
      <c r="BY27402" s="66"/>
      <c r="CL27402" s="56" t="s">
        <v>15676</v>
      </c>
      <c r="CM27402" s="56" t="s">
        <v>216</v>
      </c>
      <c r="CN27402" s="56" t="s">
        <v>216</v>
      </c>
    </row>
    <row r="27403" spans="75:92">
      <c r="BW27403" s="66"/>
      <c r="BX27403" s="66"/>
      <c r="BY27403" s="66"/>
      <c r="CL27403" s="56" t="s">
        <v>15671</v>
      </c>
      <c r="CM27403" s="56" t="s">
        <v>214</v>
      </c>
      <c r="CN27403" s="56" t="s">
        <v>214</v>
      </c>
    </row>
    <row r="27404" spans="75:92">
      <c r="BW27404" s="66"/>
      <c r="BX27404" s="66"/>
      <c r="BY27404" s="66"/>
      <c r="CL27404" s="56" t="s">
        <v>15686</v>
      </c>
      <c r="CM27404" s="56" t="s">
        <v>216</v>
      </c>
      <c r="CN27404" s="56" t="s">
        <v>216</v>
      </c>
    </row>
    <row r="27405" spans="75:92">
      <c r="BW27405" s="66"/>
      <c r="BX27405" s="66"/>
      <c r="BY27405" s="66"/>
      <c r="CL27405" s="56" t="s">
        <v>26465</v>
      </c>
      <c r="CM27405" s="56" t="s">
        <v>216</v>
      </c>
      <c r="CN27405" s="56" t="s">
        <v>216</v>
      </c>
    </row>
    <row r="27406" spans="75:92">
      <c r="BW27406" s="66"/>
      <c r="BX27406" s="66"/>
      <c r="BY27406" s="66"/>
      <c r="CL27406" s="56" t="s">
        <v>15687</v>
      </c>
      <c r="CM27406" s="56" t="s">
        <v>216</v>
      </c>
      <c r="CN27406" s="56" t="s">
        <v>216</v>
      </c>
    </row>
    <row r="27407" spans="75:92">
      <c r="BW27407" s="66"/>
      <c r="BX27407" s="66"/>
      <c r="BY27407" s="66"/>
      <c r="CL27407" s="56" t="s">
        <v>15672</v>
      </c>
      <c r="CM27407" s="56" t="s">
        <v>214</v>
      </c>
      <c r="CN27407" s="56" t="s">
        <v>214</v>
      </c>
    </row>
    <row r="27408" spans="75:92">
      <c r="BW27408" s="66"/>
      <c r="BX27408" s="66"/>
      <c r="BY27408" s="66"/>
      <c r="CL27408" s="56" t="s">
        <v>15688</v>
      </c>
      <c r="CM27408" s="56" t="s">
        <v>216</v>
      </c>
      <c r="CN27408" s="56" t="s">
        <v>216</v>
      </c>
    </row>
    <row r="27409" spans="75:92">
      <c r="BW27409" s="66"/>
      <c r="BX27409" s="66"/>
      <c r="BY27409" s="66"/>
      <c r="CL27409" s="56" t="s">
        <v>15689</v>
      </c>
      <c r="CM27409" s="56" t="s">
        <v>216</v>
      </c>
      <c r="CN27409" s="56" t="s">
        <v>216</v>
      </c>
    </row>
    <row r="27410" spans="75:92">
      <c r="BW27410" s="66"/>
      <c r="BX27410" s="66"/>
      <c r="BY27410" s="66"/>
      <c r="CL27410" s="56" t="s">
        <v>26466</v>
      </c>
      <c r="CM27410" s="56" t="s">
        <v>216</v>
      </c>
      <c r="CN27410" s="56" t="s">
        <v>216</v>
      </c>
    </row>
    <row r="27411" spans="75:92">
      <c r="BW27411" s="66"/>
      <c r="BX27411" s="66"/>
      <c r="BY27411" s="66"/>
      <c r="CL27411" s="56" t="s">
        <v>26467</v>
      </c>
      <c r="CM27411" s="56" t="s">
        <v>216</v>
      </c>
      <c r="CN27411" s="56" t="s">
        <v>216</v>
      </c>
    </row>
    <row r="27412" spans="75:92">
      <c r="BW27412" s="66"/>
      <c r="BX27412" s="66"/>
      <c r="BY27412" s="66"/>
      <c r="CL27412" s="56" t="s">
        <v>15677</v>
      </c>
      <c r="CM27412" s="56" t="s">
        <v>216</v>
      </c>
      <c r="CN27412" s="56" t="s">
        <v>216</v>
      </c>
    </row>
    <row r="27413" spans="75:92">
      <c r="BW27413" s="66"/>
      <c r="BX27413" s="66"/>
      <c r="BY27413" s="66"/>
      <c r="CL27413" s="56" t="s">
        <v>24545</v>
      </c>
      <c r="CM27413" s="56" t="s">
        <v>216</v>
      </c>
      <c r="CN27413" s="56" t="s">
        <v>216</v>
      </c>
    </row>
    <row r="27414" spans="75:92">
      <c r="BW27414" s="66"/>
      <c r="BX27414" s="66"/>
      <c r="BY27414" s="66"/>
      <c r="CL27414" s="56" t="s">
        <v>24546</v>
      </c>
      <c r="CM27414" s="56" t="s">
        <v>216</v>
      </c>
      <c r="CN27414" s="56" t="s">
        <v>216</v>
      </c>
    </row>
    <row r="27415" spans="75:92">
      <c r="BW27415" s="66"/>
      <c r="BX27415" s="66"/>
      <c r="BY27415" s="66"/>
      <c r="CL27415" s="35" t="s">
        <v>16044</v>
      </c>
      <c r="CM27415" s="35" t="s">
        <v>217</v>
      </c>
      <c r="CN27415" s="35" t="s">
        <v>217</v>
      </c>
    </row>
    <row r="27416" spans="75:92">
      <c r="BW27416" s="66"/>
      <c r="BX27416" s="66"/>
      <c r="BY27416" s="66"/>
      <c r="CL27416" s="56" t="s">
        <v>24547</v>
      </c>
      <c r="CM27416" s="56" t="s">
        <v>217</v>
      </c>
      <c r="CN27416" s="56" t="s">
        <v>217</v>
      </c>
    </row>
    <row r="27417" spans="75:92">
      <c r="BW27417" s="66"/>
      <c r="BX27417" s="66"/>
      <c r="BY27417" s="66"/>
      <c r="CL27417" s="56" t="s">
        <v>14716</v>
      </c>
      <c r="CM27417" s="56" t="s">
        <v>217</v>
      </c>
      <c r="CN27417" s="56" t="s">
        <v>217</v>
      </c>
    </row>
    <row r="27418" spans="75:92">
      <c r="BW27418" s="66"/>
      <c r="BX27418" s="66"/>
      <c r="BY27418" s="66"/>
      <c r="CL27418" s="56" t="s">
        <v>24548</v>
      </c>
      <c r="CM27418" s="56" t="s">
        <v>217</v>
      </c>
      <c r="CN27418" s="56" t="s">
        <v>217</v>
      </c>
    </row>
    <row r="27419" spans="75:92">
      <c r="BW27419" s="66"/>
      <c r="BX27419" s="66"/>
      <c r="BY27419" s="66"/>
      <c r="CL27419" s="56" t="s">
        <v>24549</v>
      </c>
      <c r="CM27419" s="56" t="s">
        <v>217</v>
      </c>
      <c r="CN27419" s="56" t="s">
        <v>217</v>
      </c>
    </row>
    <row r="27420" spans="75:92">
      <c r="BW27420" s="66"/>
      <c r="BX27420" s="66"/>
      <c r="BY27420" s="66"/>
      <c r="CL27420" s="56" t="s">
        <v>24550</v>
      </c>
      <c r="CM27420" s="56" t="s">
        <v>217</v>
      </c>
      <c r="CN27420" s="56" t="s">
        <v>217</v>
      </c>
    </row>
    <row r="27421" spans="75:92">
      <c r="BW27421" s="66"/>
      <c r="BX27421" s="66"/>
      <c r="BY27421" s="66"/>
      <c r="CL27421" s="56" t="s">
        <v>26468</v>
      </c>
      <c r="CM27421" s="56" t="s">
        <v>213</v>
      </c>
      <c r="CN27421" s="56" t="s">
        <v>213</v>
      </c>
    </row>
    <row r="27422" spans="75:92">
      <c r="BW27422" s="66"/>
      <c r="BX27422" s="66"/>
      <c r="BY27422" s="66"/>
      <c r="CL27422" s="56" t="s">
        <v>26469</v>
      </c>
      <c r="CM27422" s="56" t="s">
        <v>213</v>
      </c>
      <c r="CN27422" s="56" t="s">
        <v>213</v>
      </c>
    </row>
    <row r="27423" spans="75:92">
      <c r="BW27423" s="66"/>
      <c r="BX27423" s="66"/>
      <c r="BY27423" s="66"/>
      <c r="CL27423" s="56" t="s">
        <v>15726</v>
      </c>
      <c r="CM27423" s="56" t="s">
        <v>213</v>
      </c>
      <c r="CN27423" s="56" t="s">
        <v>213</v>
      </c>
    </row>
    <row r="27424" spans="75:92">
      <c r="BW27424" s="66"/>
      <c r="BX27424" s="66"/>
      <c r="BY27424" s="66"/>
      <c r="CL27424" s="56" t="s">
        <v>15690</v>
      </c>
      <c r="CM27424" s="56" t="s">
        <v>213</v>
      </c>
      <c r="CN27424" s="56" t="s">
        <v>213</v>
      </c>
    </row>
    <row r="27425" spans="75:92">
      <c r="BW27425" s="66"/>
      <c r="BX27425" s="66"/>
      <c r="BY27425" s="66"/>
      <c r="CL27425" s="56" t="s">
        <v>15738</v>
      </c>
      <c r="CM27425" s="56" t="s">
        <v>213</v>
      </c>
      <c r="CN27425" s="56" t="s">
        <v>213</v>
      </c>
    </row>
    <row r="27426" spans="75:92">
      <c r="BW27426" s="66"/>
      <c r="BX27426" s="66"/>
      <c r="BY27426" s="66"/>
      <c r="CL27426" s="56" t="s">
        <v>15739</v>
      </c>
      <c r="CM27426" s="56" t="s">
        <v>213</v>
      </c>
      <c r="CN27426" s="56" t="s">
        <v>213</v>
      </c>
    </row>
    <row r="27427" spans="75:92">
      <c r="BW27427" s="66"/>
      <c r="BX27427" s="66"/>
      <c r="BY27427" s="66"/>
      <c r="CL27427" s="56" t="s">
        <v>15740</v>
      </c>
      <c r="CM27427" s="56" t="s">
        <v>213</v>
      </c>
      <c r="CN27427" s="56" t="s">
        <v>213</v>
      </c>
    </row>
    <row r="27428" spans="75:92">
      <c r="BW27428" s="66"/>
      <c r="BX27428" s="66"/>
      <c r="BY27428" s="66"/>
      <c r="CL27428" s="56" t="s">
        <v>26470</v>
      </c>
      <c r="CM27428" s="56" t="s">
        <v>213</v>
      </c>
      <c r="CN27428" s="56" t="s">
        <v>213</v>
      </c>
    </row>
    <row r="27429" spans="75:92">
      <c r="BW27429" s="66"/>
      <c r="BX27429" s="66"/>
      <c r="BY27429" s="66"/>
      <c r="CL27429" s="56" t="s">
        <v>26471</v>
      </c>
      <c r="CM27429" s="56" t="s">
        <v>213</v>
      </c>
      <c r="CN27429" s="56" t="s">
        <v>213</v>
      </c>
    </row>
    <row r="27430" spans="75:92">
      <c r="BW27430" s="66"/>
      <c r="BX27430" s="66"/>
      <c r="BY27430" s="66"/>
      <c r="CL27430" s="56" t="s">
        <v>26472</v>
      </c>
      <c r="CM27430" s="56" t="s">
        <v>213</v>
      </c>
      <c r="CN27430" s="56" t="s">
        <v>213</v>
      </c>
    </row>
    <row r="27431" spans="75:92">
      <c r="BW27431" s="66"/>
      <c r="BX27431" s="66"/>
      <c r="BY27431" s="66"/>
      <c r="CL27431" s="56" t="s">
        <v>24551</v>
      </c>
      <c r="CM27431" s="56" t="s">
        <v>213</v>
      </c>
      <c r="CN27431" s="56" t="s">
        <v>213</v>
      </c>
    </row>
    <row r="27432" spans="75:92">
      <c r="BW27432" s="66"/>
      <c r="BX27432" s="66"/>
      <c r="BY27432" s="66"/>
      <c r="CL27432" s="56" t="s">
        <v>24552</v>
      </c>
      <c r="CM27432" s="56" t="s">
        <v>213</v>
      </c>
      <c r="CN27432" s="56" t="s">
        <v>213</v>
      </c>
    </row>
    <row r="27433" spans="75:92">
      <c r="BW27433" s="66"/>
      <c r="BX27433" s="66"/>
      <c r="BY27433" s="66"/>
      <c r="CL27433" s="56" t="s">
        <v>24553</v>
      </c>
      <c r="CM27433" s="56" t="s">
        <v>213</v>
      </c>
      <c r="CN27433" s="56" t="s">
        <v>213</v>
      </c>
    </row>
    <row r="27434" spans="75:92">
      <c r="BW27434" s="66"/>
      <c r="BX27434" s="66"/>
      <c r="BY27434" s="66"/>
      <c r="CL27434" s="56" t="s">
        <v>24554</v>
      </c>
      <c r="CM27434" s="56" t="s">
        <v>213</v>
      </c>
      <c r="CN27434" s="56" t="s">
        <v>213</v>
      </c>
    </row>
    <row r="27435" spans="75:92">
      <c r="BW27435" s="66"/>
      <c r="BX27435" s="66"/>
      <c r="BY27435" s="66"/>
      <c r="CL27435" s="56" t="s">
        <v>15741</v>
      </c>
      <c r="CM27435" s="56" t="s">
        <v>213</v>
      </c>
      <c r="CN27435" s="56" t="s">
        <v>213</v>
      </c>
    </row>
    <row r="27436" spans="75:92">
      <c r="BW27436" s="66"/>
      <c r="BX27436" s="66"/>
      <c r="BY27436" s="66"/>
      <c r="CL27436" s="56" t="s">
        <v>15742</v>
      </c>
      <c r="CM27436" s="56" t="s">
        <v>213</v>
      </c>
      <c r="CN27436" s="56" t="s">
        <v>213</v>
      </c>
    </row>
    <row r="27437" spans="75:92">
      <c r="BW27437" s="66"/>
      <c r="BX27437" s="66"/>
      <c r="BY27437" s="66"/>
      <c r="CL27437" s="56" t="s">
        <v>15743</v>
      </c>
      <c r="CM27437" s="56" t="s">
        <v>213</v>
      </c>
      <c r="CN27437" s="56" t="s">
        <v>213</v>
      </c>
    </row>
    <row r="27438" spans="75:92">
      <c r="BW27438" s="66"/>
      <c r="BX27438" s="66"/>
      <c r="BY27438" s="66"/>
      <c r="CL27438" s="35" t="s">
        <v>30028</v>
      </c>
      <c r="CM27438" s="35" t="s">
        <v>217</v>
      </c>
      <c r="CN27438" s="35" t="s">
        <v>217</v>
      </c>
    </row>
    <row r="27439" spans="75:92">
      <c r="BW27439" s="66"/>
      <c r="BX27439" s="66"/>
      <c r="BY27439" s="66"/>
      <c r="CL27439" s="35" t="s">
        <v>24555</v>
      </c>
      <c r="CM27439" s="35" t="s">
        <v>217</v>
      </c>
      <c r="CN27439" s="35" t="s">
        <v>217</v>
      </c>
    </row>
    <row r="27440" spans="75:92">
      <c r="BW27440" s="66"/>
      <c r="BX27440" s="66"/>
      <c r="BY27440" s="66"/>
      <c r="CL27440" s="35" t="s">
        <v>12708</v>
      </c>
      <c r="CM27440" s="35" t="s">
        <v>217</v>
      </c>
      <c r="CN27440" s="35" t="s">
        <v>217</v>
      </c>
    </row>
    <row r="27441" spans="75:92">
      <c r="BW27441" s="66"/>
      <c r="BX27441" s="66"/>
      <c r="BY27441" s="66"/>
      <c r="CL27441" s="35" t="s">
        <v>12709</v>
      </c>
      <c r="CM27441" s="35" t="s">
        <v>217</v>
      </c>
      <c r="CN27441" s="35" t="s">
        <v>217</v>
      </c>
    </row>
    <row r="27442" spans="75:92">
      <c r="BW27442" s="66"/>
      <c r="BX27442" s="66"/>
      <c r="BY27442" s="66"/>
      <c r="CL27442" s="35" t="s">
        <v>12713</v>
      </c>
      <c r="CM27442" s="35" t="s">
        <v>217</v>
      </c>
      <c r="CN27442" s="35" t="s">
        <v>217</v>
      </c>
    </row>
    <row r="27443" spans="75:92">
      <c r="BW27443" s="66"/>
      <c r="BX27443" s="66"/>
      <c r="BY27443" s="66"/>
      <c r="CL27443" s="35" t="s">
        <v>12710</v>
      </c>
      <c r="CM27443" s="35" t="s">
        <v>217</v>
      </c>
      <c r="CN27443" s="35" t="s">
        <v>217</v>
      </c>
    </row>
    <row r="27444" spans="75:92">
      <c r="BW27444" s="66"/>
      <c r="BX27444" s="66"/>
      <c r="BY27444" s="66"/>
      <c r="CL27444" s="56" t="s">
        <v>15750</v>
      </c>
      <c r="CM27444" s="56" t="s">
        <v>216</v>
      </c>
      <c r="CN27444" s="56" t="s">
        <v>216</v>
      </c>
    </row>
    <row r="27445" spans="75:92">
      <c r="BW27445" s="66"/>
      <c r="BX27445" s="66"/>
      <c r="BY27445" s="66"/>
      <c r="CL27445" s="56" t="s">
        <v>15751</v>
      </c>
      <c r="CM27445" s="56" t="s">
        <v>216</v>
      </c>
      <c r="CN27445" s="56" t="s">
        <v>216</v>
      </c>
    </row>
    <row r="27446" spans="75:92">
      <c r="BW27446" s="66"/>
      <c r="BX27446" s="66"/>
      <c r="BY27446" s="66"/>
      <c r="CL27446" s="35" t="s">
        <v>30029</v>
      </c>
      <c r="CM27446" s="35" t="s">
        <v>217</v>
      </c>
      <c r="CN27446" s="35" t="s">
        <v>217</v>
      </c>
    </row>
    <row r="27447" spans="75:92">
      <c r="BW27447" s="66"/>
      <c r="BX27447" s="66"/>
      <c r="BY27447" s="66"/>
      <c r="CL27447" s="35" t="s">
        <v>11661</v>
      </c>
      <c r="CM27447" s="35" t="s">
        <v>217</v>
      </c>
      <c r="CN27447" s="35" t="s">
        <v>217</v>
      </c>
    </row>
    <row r="27448" spans="75:92">
      <c r="BW27448" s="66"/>
      <c r="BX27448" s="66"/>
      <c r="BY27448" s="66"/>
      <c r="CL27448" s="56" t="s">
        <v>2592</v>
      </c>
      <c r="CM27448" s="56" t="s">
        <v>213</v>
      </c>
      <c r="CN27448" s="56" t="s">
        <v>213</v>
      </c>
    </row>
    <row r="27449" spans="75:92">
      <c r="BW27449" s="66"/>
      <c r="BX27449" s="66"/>
      <c r="BY27449" s="66"/>
      <c r="CL27449" s="56" t="s">
        <v>24556</v>
      </c>
      <c r="CM27449" s="56" t="s">
        <v>213</v>
      </c>
      <c r="CN27449" s="56" t="s">
        <v>213</v>
      </c>
    </row>
    <row r="27450" spans="75:92">
      <c r="BW27450" s="66"/>
      <c r="BX27450" s="66"/>
      <c r="BY27450" s="66"/>
      <c r="CL27450" s="56" t="s">
        <v>2593</v>
      </c>
      <c r="CM27450" s="56" t="s">
        <v>213</v>
      </c>
      <c r="CN27450" s="56" t="s">
        <v>213</v>
      </c>
    </row>
    <row r="27451" spans="75:92">
      <c r="BW27451" s="66"/>
      <c r="BX27451" s="66"/>
      <c r="BY27451" s="66"/>
      <c r="CL27451" s="56" t="s">
        <v>2593</v>
      </c>
      <c r="CM27451" s="56" t="s">
        <v>213</v>
      </c>
      <c r="CN27451" s="56" t="s">
        <v>213</v>
      </c>
    </row>
    <row r="27452" spans="75:92">
      <c r="BW27452" s="66"/>
      <c r="BX27452" s="66"/>
      <c r="BY27452" s="66"/>
      <c r="CL27452" s="56" t="s">
        <v>15721</v>
      </c>
      <c r="CM27452" s="56" t="s">
        <v>213</v>
      </c>
      <c r="CN27452" s="56" t="s">
        <v>213</v>
      </c>
    </row>
    <row r="27453" spans="75:92">
      <c r="BW27453" s="66"/>
      <c r="BX27453" s="66"/>
      <c r="BY27453" s="66"/>
      <c r="CL27453" s="56" t="s">
        <v>24557</v>
      </c>
      <c r="CM27453" s="56" t="s">
        <v>213</v>
      </c>
      <c r="CN27453" s="56" t="s">
        <v>213</v>
      </c>
    </row>
    <row r="27454" spans="75:92">
      <c r="BW27454" s="66"/>
      <c r="BX27454" s="66"/>
      <c r="BY27454" s="66"/>
      <c r="CL27454" s="56" t="s">
        <v>15724</v>
      </c>
      <c r="CM27454" s="56" t="s">
        <v>213</v>
      </c>
      <c r="CN27454" s="56" t="s">
        <v>213</v>
      </c>
    </row>
    <row r="27455" spans="75:92">
      <c r="BW27455" s="66"/>
      <c r="BX27455" s="66"/>
      <c r="BY27455" s="66"/>
      <c r="CL27455" s="56" t="s">
        <v>30030</v>
      </c>
      <c r="CM27455" s="56" t="s">
        <v>214</v>
      </c>
      <c r="CN27455" s="56" t="s">
        <v>214</v>
      </c>
    </row>
    <row r="27456" spans="75:92">
      <c r="BW27456" s="66"/>
      <c r="BX27456" s="66"/>
      <c r="BY27456" s="66"/>
      <c r="CL27456" s="56" t="s">
        <v>10367</v>
      </c>
      <c r="CM27456" s="56" t="s">
        <v>214</v>
      </c>
      <c r="CN27456" s="56" t="s">
        <v>214</v>
      </c>
    </row>
    <row r="27457" spans="75:92">
      <c r="BW27457" s="66"/>
      <c r="BX27457" s="66"/>
      <c r="BY27457" s="66"/>
      <c r="CL27457" s="56" t="s">
        <v>15762</v>
      </c>
      <c r="CM27457" s="56" t="s">
        <v>213</v>
      </c>
      <c r="CN27457" s="56" t="s">
        <v>213</v>
      </c>
    </row>
    <row r="27458" spans="75:92">
      <c r="BW27458" s="66"/>
      <c r="BX27458" s="66"/>
      <c r="BY27458" s="66"/>
      <c r="CL27458" s="56" t="s">
        <v>15766</v>
      </c>
      <c r="CM27458" s="56" t="s">
        <v>213</v>
      </c>
      <c r="CN27458" s="56" t="s">
        <v>213</v>
      </c>
    </row>
    <row r="27459" spans="75:92">
      <c r="BW27459" s="66"/>
      <c r="BX27459" s="66"/>
      <c r="BY27459" s="66"/>
      <c r="CL27459" s="56" t="s">
        <v>11034</v>
      </c>
      <c r="CM27459" s="56" t="s">
        <v>214</v>
      </c>
      <c r="CN27459" s="56" t="s">
        <v>214</v>
      </c>
    </row>
    <row r="27460" spans="75:92">
      <c r="BW27460" s="66"/>
      <c r="BX27460" s="66"/>
      <c r="BY27460" s="66"/>
      <c r="CL27460" s="56" t="s">
        <v>16821</v>
      </c>
      <c r="CM27460" s="56" t="s">
        <v>213</v>
      </c>
      <c r="CN27460" s="56" t="s">
        <v>213</v>
      </c>
    </row>
    <row r="27461" spans="75:92">
      <c r="BW27461" s="66"/>
      <c r="BX27461" s="66"/>
      <c r="BY27461" s="66"/>
      <c r="CL27461" s="56" t="s">
        <v>16822</v>
      </c>
      <c r="CM27461" s="56" t="s">
        <v>213</v>
      </c>
      <c r="CN27461" s="56" t="s">
        <v>213</v>
      </c>
    </row>
    <row r="27462" spans="75:92">
      <c r="BW27462" s="66"/>
      <c r="BX27462" s="66"/>
      <c r="BY27462" s="66"/>
      <c r="CL27462" s="56" t="s">
        <v>16823</v>
      </c>
      <c r="CM27462" s="56" t="s">
        <v>213</v>
      </c>
      <c r="CN27462" s="56" t="s">
        <v>213</v>
      </c>
    </row>
    <row r="27463" spans="75:92">
      <c r="BW27463" s="66"/>
      <c r="BX27463" s="66"/>
      <c r="BY27463" s="66"/>
      <c r="CL27463" s="56" t="s">
        <v>16824</v>
      </c>
      <c r="CM27463" s="56" t="s">
        <v>213</v>
      </c>
      <c r="CN27463" s="56" t="s">
        <v>213</v>
      </c>
    </row>
    <row r="27464" spans="75:92">
      <c r="BW27464" s="66"/>
      <c r="BX27464" s="66"/>
      <c r="BY27464" s="66"/>
      <c r="CL27464" s="56" t="s">
        <v>8329</v>
      </c>
      <c r="CM27464" s="56" t="s">
        <v>216</v>
      </c>
      <c r="CN27464" s="56" t="s">
        <v>216</v>
      </c>
    </row>
    <row r="27465" spans="75:92">
      <c r="BW27465" s="66"/>
      <c r="BX27465" s="66"/>
      <c r="BY27465" s="66"/>
      <c r="CL27465" s="56" t="s">
        <v>10393</v>
      </c>
      <c r="CM27465" s="56" t="s">
        <v>213</v>
      </c>
      <c r="CN27465" s="56" t="s">
        <v>213</v>
      </c>
    </row>
    <row r="27466" spans="75:92">
      <c r="BW27466" s="66"/>
      <c r="BX27466" s="66"/>
      <c r="BY27466" s="66"/>
      <c r="CL27466" s="56" t="s">
        <v>11036</v>
      </c>
      <c r="CM27466" s="56" t="s">
        <v>214</v>
      </c>
      <c r="CN27466" s="56" t="s">
        <v>214</v>
      </c>
    </row>
    <row r="27467" spans="75:92">
      <c r="BW27467" s="66"/>
      <c r="BX27467" s="66"/>
      <c r="BY27467" s="66"/>
      <c r="CL27467" s="56" t="s">
        <v>11037</v>
      </c>
      <c r="CM27467" s="56" t="s">
        <v>213</v>
      </c>
      <c r="CN27467" s="56" t="s">
        <v>213</v>
      </c>
    </row>
    <row r="27468" spans="75:92">
      <c r="BW27468" s="66"/>
      <c r="BX27468" s="66"/>
      <c r="BY27468" s="66"/>
      <c r="CL27468" s="35" t="s">
        <v>2597</v>
      </c>
      <c r="CM27468" s="35" t="s">
        <v>217</v>
      </c>
      <c r="CN27468" s="35" t="s">
        <v>217</v>
      </c>
    </row>
    <row r="27469" spans="75:92">
      <c r="BW27469" s="66"/>
      <c r="BX27469" s="66"/>
      <c r="BY27469" s="66"/>
      <c r="CL27469" s="35" t="s">
        <v>16825</v>
      </c>
      <c r="CM27469" s="35" t="s">
        <v>217</v>
      </c>
      <c r="CN27469" s="35" t="s">
        <v>217</v>
      </c>
    </row>
    <row r="27470" spans="75:92">
      <c r="BW27470" s="66"/>
      <c r="BX27470" s="66"/>
      <c r="BY27470" s="66"/>
      <c r="CL27470" s="35" t="s">
        <v>16826</v>
      </c>
      <c r="CM27470" s="35" t="s">
        <v>217</v>
      </c>
      <c r="CN27470" s="35" t="s">
        <v>217</v>
      </c>
    </row>
    <row r="27471" spans="75:92">
      <c r="BW27471" s="66"/>
      <c r="BX27471" s="66"/>
      <c r="BY27471" s="66"/>
      <c r="CL27471" s="35" t="s">
        <v>16827</v>
      </c>
      <c r="CM27471" s="35" t="s">
        <v>217</v>
      </c>
      <c r="CN27471" s="35" t="s">
        <v>217</v>
      </c>
    </row>
    <row r="27472" spans="75:92">
      <c r="BW27472" s="66"/>
      <c r="BX27472" s="66"/>
      <c r="BY27472" s="66"/>
      <c r="CL27472" s="56" t="s">
        <v>15692</v>
      </c>
      <c r="CM27472" s="56" t="s">
        <v>213</v>
      </c>
      <c r="CN27472" s="56" t="s">
        <v>213</v>
      </c>
    </row>
    <row r="27473" spans="75:92">
      <c r="BW27473" s="66"/>
      <c r="BX27473" s="66"/>
      <c r="BY27473" s="66"/>
      <c r="CL27473" s="56" t="s">
        <v>2598</v>
      </c>
      <c r="CM27473" s="56" t="s">
        <v>216</v>
      </c>
      <c r="CN27473" s="56" t="s">
        <v>216</v>
      </c>
    </row>
    <row r="27474" spans="75:92">
      <c r="BW27474" s="66"/>
      <c r="BX27474" s="66"/>
      <c r="BY27474" s="66"/>
      <c r="CL27474" s="56" t="s">
        <v>15693</v>
      </c>
      <c r="CM27474" s="56" t="s">
        <v>213</v>
      </c>
      <c r="CN27474" s="56" t="s">
        <v>213</v>
      </c>
    </row>
    <row r="27475" spans="75:92">
      <c r="BW27475" s="66"/>
      <c r="BX27475" s="66"/>
      <c r="BY27475" s="66"/>
      <c r="CL27475" s="56" t="s">
        <v>2599</v>
      </c>
      <c r="CM27475" s="56" t="s">
        <v>213</v>
      </c>
      <c r="CN27475" s="56" t="s">
        <v>213</v>
      </c>
    </row>
    <row r="27476" spans="75:92">
      <c r="BW27476" s="66"/>
      <c r="BX27476" s="66"/>
      <c r="BY27476" s="66"/>
      <c r="CL27476" s="56" t="s">
        <v>15753</v>
      </c>
      <c r="CM27476" s="56" t="s">
        <v>213</v>
      </c>
      <c r="CN27476" s="56" t="s">
        <v>213</v>
      </c>
    </row>
    <row r="27477" spans="75:92">
      <c r="BW27477" s="66"/>
      <c r="BX27477" s="66"/>
      <c r="BY27477" s="66"/>
      <c r="CL27477" s="56" t="s">
        <v>15754</v>
      </c>
      <c r="CM27477" s="56" t="s">
        <v>213</v>
      </c>
      <c r="CN27477" s="56" t="s">
        <v>213</v>
      </c>
    </row>
    <row r="27478" spans="75:92">
      <c r="BW27478" s="66"/>
      <c r="BX27478" s="66"/>
      <c r="BY27478" s="66"/>
      <c r="CL27478" s="56" t="s">
        <v>15755</v>
      </c>
      <c r="CM27478" s="56" t="s">
        <v>213</v>
      </c>
      <c r="CN27478" s="56" t="s">
        <v>213</v>
      </c>
    </row>
    <row r="27479" spans="75:92">
      <c r="BW27479" s="66"/>
      <c r="BX27479" s="66"/>
      <c r="BY27479" s="66"/>
      <c r="CL27479" s="56" t="s">
        <v>15756</v>
      </c>
      <c r="CM27479" s="56" t="s">
        <v>213</v>
      </c>
      <c r="CN27479" s="56" t="s">
        <v>213</v>
      </c>
    </row>
    <row r="27480" spans="75:92">
      <c r="BW27480" s="66"/>
      <c r="BX27480" s="66"/>
      <c r="BY27480" s="66"/>
      <c r="CL27480" s="56" t="s">
        <v>15767</v>
      </c>
      <c r="CM27480" s="56" t="s">
        <v>213</v>
      </c>
      <c r="CN27480" s="56" t="s">
        <v>213</v>
      </c>
    </row>
    <row r="27481" spans="75:92">
      <c r="BW27481" s="66"/>
      <c r="BX27481" s="66"/>
      <c r="BY27481" s="66"/>
      <c r="CL27481" s="56" t="s">
        <v>15757</v>
      </c>
      <c r="CM27481" s="56" t="s">
        <v>213</v>
      </c>
      <c r="CN27481" s="56" t="s">
        <v>213</v>
      </c>
    </row>
    <row r="27482" spans="75:92">
      <c r="BW27482" s="66"/>
      <c r="BX27482" s="66"/>
      <c r="BY27482" s="66"/>
      <c r="CL27482" s="56" t="s">
        <v>15758</v>
      </c>
      <c r="CM27482" s="56" t="s">
        <v>213</v>
      </c>
      <c r="CN27482" s="56" t="s">
        <v>213</v>
      </c>
    </row>
    <row r="27483" spans="75:92">
      <c r="BW27483" s="66"/>
      <c r="BX27483" s="66"/>
      <c r="BY27483" s="66"/>
      <c r="CL27483" s="56" t="s">
        <v>15727</v>
      </c>
      <c r="CM27483" s="56" t="s">
        <v>213</v>
      </c>
      <c r="CN27483" s="56" t="s">
        <v>213</v>
      </c>
    </row>
    <row r="27484" spans="75:92">
      <c r="BW27484" s="66"/>
      <c r="BX27484" s="66"/>
      <c r="BY27484" s="66"/>
      <c r="CL27484" s="56" t="s">
        <v>10386</v>
      </c>
      <c r="CM27484" s="56" t="s">
        <v>213</v>
      </c>
      <c r="CN27484" s="56" t="s">
        <v>213</v>
      </c>
    </row>
    <row r="27485" spans="75:92">
      <c r="BW27485" s="66"/>
      <c r="BX27485" s="66"/>
      <c r="BY27485" s="66"/>
      <c r="CL27485" s="56" t="s">
        <v>15759</v>
      </c>
      <c r="CM27485" s="56" t="s">
        <v>213</v>
      </c>
      <c r="CN27485" s="56" t="s">
        <v>213</v>
      </c>
    </row>
    <row r="27486" spans="75:92">
      <c r="BW27486" s="66"/>
      <c r="BX27486" s="66"/>
      <c r="BY27486" s="66"/>
      <c r="CL27486" s="56" t="s">
        <v>2601</v>
      </c>
      <c r="CM27486" s="56" t="s">
        <v>213</v>
      </c>
      <c r="CN27486" s="56" t="s">
        <v>213</v>
      </c>
    </row>
    <row r="27487" spans="75:92">
      <c r="BW27487" s="66"/>
      <c r="BX27487" s="66"/>
      <c r="BY27487" s="66"/>
      <c r="CL27487" s="56" t="s">
        <v>15710</v>
      </c>
      <c r="CM27487" s="56" t="s">
        <v>213</v>
      </c>
      <c r="CN27487" s="56" t="s">
        <v>213</v>
      </c>
    </row>
    <row r="27488" spans="75:92">
      <c r="BW27488" s="66"/>
      <c r="BX27488" s="66"/>
      <c r="BY27488" s="66"/>
      <c r="CL27488" s="56" t="s">
        <v>2603</v>
      </c>
      <c r="CM27488" s="56" t="s">
        <v>213</v>
      </c>
      <c r="CN27488" s="56" t="s">
        <v>213</v>
      </c>
    </row>
    <row r="27489" spans="75:92">
      <c r="BW27489" s="66"/>
      <c r="BX27489" s="66"/>
      <c r="BY27489" s="66"/>
      <c r="CL27489" s="56" t="s">
        <v>10394</v>
      </c>
      <c r="CM27489" s="56" t="s">
        <v>213</v>
      </c>
      <c r="CN27489" s="56" t="s">
        <v>213</v>
      </c>
    </row>
    <row r="27490" spans="75:92">
      <c r="BW27490" s="66"/>
      <c r="BX27490" s="66"/>
      <c r="BY27490" s="66"/>
      <c r="CL27490" s="56" t="s">
        <v>10388</v>
      </c>
      <c r="CM27490" s="56" t="s">
        <v>213</v>
      </c>
      <c r="CN27490" s="56" t="s">
        <v>213</v>
      </c>
    </row>
    <row r="27491" spans="75:92">
      <c r="BW27491" s="66"/>
      <c r="BX27491" s="66"/>
      <c r="BY27491" s="66"/>
      <c r="CL27491" s="56" t="s">
        <v>10388</v>
      </c>
      <c r="CM27491" s="56" t="s">
        <v>213</v>
      </c>
      <c r="CN27491" s="56" t="s">
        <v>213</v>
      </c>
    </row>
    <row r="27492" spans="75:92">
      <c r="BW27492" s="66"/>
      <c r="BX27492" s="66"/>
      <c r="BY27492" s="66"/>
      <c r="CL27492" s="56" t="s">
        <v>2605</v>
      </c>
      <c r="CM27492" s="56" t="s">
        <v>213</v>
      </c>
      <c r="CN27492" s="56" t="s">
        <v>213</v>
      </c>
    </row>
    <row r="27493" spans="75:92">
      <c r="BW27493" s="66"/>
      <c r="BX27493" s="66"/>
      <c r="BY27493" s="66"/>
      <c r="CL27493" s="56" t="s">
        <v>2607</v>
      </c>
      <c r="CM27493" s="56" t="s">
        <v>213</v>
      </c>
      <c r="CN27493" s="56" t="s">
        <v>213</v>
      </c>
    </row>
    <row r="27494" spans="75:92">
      <c r="BW27494" s="66"/>
      <c r="BX27494" s="66"/>
      <c r="BY27494" s="66"/>
      <c r="CL27494" s="56" t="s">
        <v>30031</v>
      </c>
      <c r="CM27494" s="56" t="s">
        <v>213</v>
      </c>
      <c r="CN27494" s="56" t="s">
        <v>213</v>
      </c>
    </row>
    <row r="27495" spans="75:92">
      <c r="BW27495" s="66"/>
      <c r="BX27495" s="66"/>
      <c r="BY27495" s="66"/>
      <c r="CL27495" s="56" t="s">
        <v>15728</v>
      </c>
      <c r="CM27495" s="56" t="s">
        <v>213</v>
      </c>
      <c r="CN27495" s="56" t="s">
        <v>213</v>
      </c>
    </row>
    <row r="27496" spans="75:92">
      <c r="BW27496" s="66"/>
      <c r="BX27496" s="66"/>
      <c r="BY27496" s="66"/>
      <c r="CL27496" s="56" t="s">
        <v>16818</v>
      </c>
      <c r="CM27496" s="56" t="s">
        <v>213</v>
      </c>
      <c r="CN27496" s="56" t="s">
        <v>213</v>
      </c>
    </row>
    <row r="27497" spans="75:92">
      <c r="BW27497" s="66"/>
      <c r="BX27497" s="66"/>
      <c r="BY27497" s="66"/>
      <c r="CL27497" s="56" t="s">
        <v>15729</v>
      </c>
      <c r="CM27497" s="56" t="s">
        <v>213</v>
      </c>
      <c r="CN27497" s="56" t="s">
        <v>213</v>
      </c>
    </row>
    <row r="27498" spans="75:92">
      <c r="BW27498" s="66"/>
      <c r="BX27498" s="66"/>
      <c r="BY27498" s="66"/>
      <c r="CL27498" s="56" t="s">
        <v>15730</v>
      </c>
      <c r="CM27498" s="56" t="s">
        <v>213</v>
      </c>
      <c r="CN27498" s="56" t="s">
        <v>213</v>
      </c>
    </row>
    <row r="27499" spans="75:92">
      <c r="BW27499" s="66"/>
      <c r="BX27499" s="66"/>
      <c r="BY27499" s="66"/>
      <c r="CL27499" s="56" t="s">
        <v>15691</v>
      </c>
      <c r="CM27499" s="56" t="s">
        <v>213</v>
      </c>
      <c r="CN27499" s="56" t="s">
        <v>213</v>
      </c>
    </row>
    <row r="27500" spans="75:92">
      <c r="BW27500" s="66"/>
      <c r="BX27500" s="66"/>
      <c r="BY27500" s="66"/>
      <c r="CL27500" s="56" t="s">
        <v>15691</v>
      </c>
      <c r="CM27500" s="56" t="s">
        <v>213</v>
      </c>
      <c r="CN27500" s="56" t="s">
        <v>213</v>
      </c>
    </row>
    <row r="27501" spans="75:92">
      <c r="BW27501" s="66"/>
      <c r="BX27501" s="66"/>
      <c r="BY27501" s="66"/>
      <c r="CL27501" s="56" t="s">
        <v>15744</v>
      </c>
      <c r="CM27501" s="56" t="s">
        <v>213</v>
      </c>
      <c r="CN27501" s="56" t="s">
        <v>213</v>
      </c>
    </row>
    <row r="27502" spans="75:92">
      <c r="BW27502" s="66"/>
      <c r="BX27502" s="66"/>
      <c r="BY27502" s="66"/>
      <c r="CL27502" s="56" t="s">
        <v>15745</v>
      </c>
      <c r="CM27502" s="56" t="s">
        <v>213</v>
      </c>
      <c r="CN27502" s="56" t="s">
        <v>213</v>
      </c>
    </row>
    <row r="27503" spans="75:92">
      <c r="BW27503" s="66"/>
      <c r="BX27503" s="66"/>
      <c r="BY27503" s="66"/>
      <c r="CL27503" s="56" t="s">
        <v>15746</v>
      </c>
      <c r="CM27503" s="56" t="s">
        <v>213</v>
      </c>
      <c r="CN27503" s="56" t="s">
        <v>213</v>
      </c>
    </row>
    <row r="27504" spans="75:92">
      <c r="BW27504" s="66"/>
      <c r="BX27504" s="66"/>
      <c r="BY27504" s="66"/>
      <c r="CL27504" s="56" t="s">
        <v>15747</v>
      </c>
      <c r="CM27504" s="56" t="s">
        <v>213</v>
      </c>
      <c r="CN27504" s="56" t="s">
        <v>213</v>
      </c>
    </row>
    <row r="27505" spans="75:92">
      <c r="BW27505" s="66"/>
      <c r="BX27505" s="66"/>
      <c r="BY27505" s="66"/>
      <c r="CL27505" s="56" t="s">
        <v>26473</v>
      </c>
      <c r="CM27505" s="56" t="s">
        <v>213</v>
      </c>
      <c r="CN27505" s="56" t="s">
        <v>213</v>
      </c>
    </row>
    <row r="27506" spans="75:92">
      <c r="BW27506" s="66"/>
      <c r="BX27506" s="66"/>
      <c r="BY27506" s="66"/>
      <c r="CL27506" s="56" t="s">
        <v>15704</v>
      </c>
      <c r="CM27506" s="56" t="s">
        <v>213</v>
      </c>
      <c r="CN27506" s="56" t="s">
        <v>213</v>
      </c>
    </row>
    <row r="27507" spans="75:92">
      <c r="BW27507" s="66"/>
      <c r="BX27507" s="66"/>
      <c r="BY27507" s="66"/>
      <c r="CL27507" s="56" t="s">
        <v>15769</v>
      </c>
      <c r="CM27507" s="56" t="s">
        <v>213</v>
      </c>
      <c r="CN27507" s="56" t="s">
        <v>213</v>
      </c>
    </row>
    <row r="27508" spans="75:92">
      <c r="BW27508" s="66"/>
      <c r="BX27508" s="66"/>
      <c r="BY27508" s="66"/>
      <c r="CL27508" s="56" t="s">
        <v>10398</v>
      </c>
      <c r="CM27508" s="56" t="s">
        <v>213</v>
      </c>
      <c r="CN27508" s="56" t="s">
        <v>213</v>
      </c>
    </row>
    <row r="27509" spans="75:92">
      <c r="BW27509" s="66"/>
      <c r="BX27509" s="66"/>
      <c r="BY27509" s="66"/>
      <c r="CL27509" s="56" t="s">
        <v>2609</v>
      </c>
      <c r="CM27509" s="56" t="s">
        <v>213</v>
      </c>
      <c r="CN27509" s="56" t="s">
        <v>213</v>
      </c>
    </row>
    <row r="27510" spans="75:92">
      <c r="BW27510" s="66"/>
      <c r="BX27510" s="66"/>
      <c r="BY27510" s="66"/>
      <c r="CL27510" s="56" t="s">
        <v>15733</v>
      </c>
      <c r="CM27510" s="56" t="s">
        <v>213</v>
      </c>
      <c r="CN27510" s="56" t="s">
        <v>213</v>
      </c>
    </row>
    <row r="27511" spans="75:92">
      <c r="BW27511" s="66"/>
      <c r="BX27511" s="66"/>
      <c r="BY27511" s="66"/>
      <c r="CL27511" s="56" t="s">
        <v>15711</v>
      </c>
      <c r="CM27511" s="56" t="s">
        <v>213</v>
      </c>
      <c r="CN27511" s="56" t="s">
        <v>213</v>
      </c>
    </row>
    <row r="27512" spans="75:92">
      <c r="BW27512" s="66"/>
      <c r="BX27512" s="66"/>
      <c r="BY27512" s="66"/>
      <c r="CL27512" s="56" t="s">
        <v>15734</v>
      </c>
      <c r="CM27512" s="56" t="s">
        <v>213</v>
      </c>
      <c r="CN27512" s="56" t="s">
        <v>213</v>
      </c>
    </row>
    <row r="27513" spans="75:92">
      <c r="BW27513" s="66"/>
      <c r="BX27513" s="66"/>
      <c r="BY27513" s="66"/>
      <c r="CL27513" s="56" t="s">
        <v>15712</v>
      </c>
      <c r="CM27513" s="56" t="s">
        <v>213</v>
      </c>
      <c r="CN27513" s="56" t="s">
        <v>213</v>
      </c>
    </row>
    <row r="27514" spans="75:92">
      <c r="BW27514" s="66"/>
      <c r="BX27514" s="66"/>
      <c r="BY27514" s="66"/>
      <c r="CL27514" s="56" t="s">
        <v>15700</v>
      </c>
      <c r="CM27514" s="56" t="s">
        <v>213</v>
      </c>
      <c r="CN27514" s="56" t="s">
        <v>213</v>
      </c>
    </row>
    <row r="27515" spans="75:92">
      <c r="BW27515" s="66"/>
      <c r="BX27515" s="66"/>
      <c r="BY27515" s="66"/>
      <c r="CL27515" s="56" t="s">
        <v>12184</v>
      </c>
      <c r="CM27515" s="56" t="s">
        <v>213</v>
      </c>
      <c r="CN27515" s="56" t="s">
        <v>213</v>
      </c>
    </row>
    <row r="27516" spans="75:92">
      <c r="BW27516" s="66"/>
      <c r="BX27516" s="66"/>
      <c r="BY27516" s="66"/>
      <c r="CL27516" s="56" t="s">
        <v>12182</v>
      </c>
      <c r="CM27516" s="56" t="s">
        <v>214</v>
      </c>
      <c r="CN27516" s="56" t="s">
        <v>214</v>
      </c>
    </row>
    <row r="27517" spans="75:92">
      <c r="BW27517" s="66"/>
      <c r="BX27517" s="66"/>
      <c r="BY27517" s="66"/>
      <c r="CL27517" s="56" t="s">
        <v>12185</v>
      </c>
      <c r="CM27517" s="56" t="s">
        <v>213</v>
      </c>
      <c r="CN27517" s="56" t="s">
        <v>213</v>
      </c>
    </row>
    <row r="27518" spans="75:92">
      <c r="BW27518" s="66"/>
      <c r="BX27518" s="66"/>
      <c r="BY27518" s="66"/>
      <c r="CL27518" s="56" t="s">
        <v>15763</v>
      </c>
      <c r="CM27518" s="56" t="s">
        <v>213</v>
      </c>
      <c r="CN27518" s="56" t="s">
        <v>213</v>
      </c>
    </row>
    <row r="27519" spans="75:92">
      <c r="BW27519" s="66"/>
      <c r="BX27519" s="66"/>
      <c r="BY27519" s="66"/>
      <c r="CL27519" s="56" t="s">
        <v>15764</v>
      </c>
      <c r="CM27519" s="56" t="s">
        <v>213</v>
      </c>
      <c r="CN27519" s="56" t="s">
        <v>213</v>
      </c>
    </row>
    <row r="27520" spans="75:92">
      <c r="BW27520" s="66"/>
      <c r="BX27520" s="66"/>
      <c r="BY27520" s="66"/>
      <c r="CL27520" s="56" t="s">
        <v>24558</v>
      </c>
      <c r="CM27520" s="56" t="s">
        <v>213</v>
      </c>
      <c r="CN27520" s="56" t="s">
        <v>213</v>
      </c>
    </row>
    <row r="27521" spans="75:92">
      <c r="BW27521" s="66"/>
      <c r="BX27521" s="66"/>
      <c r="BY27521" s="66"/>
      <c r="CL27521" s="56" t="s">
        <v>15716</v>
      </c>
      <c r="CM27521" s="56" t="s">
        <v>213</v>
      </c>
      <c r="CN27521" s="56" t="s">
        <v>213</v>
      </c>
    </row>
    <row r="27522" spans="75:92">
      <c r="BW27522" s="66"/>
      <c r="BX27522" s="66"/>
      <c r="BY27522" s="66"/>
      <c r="CL27522" s="56" t="s">
        <v>10425</v>
      </c>
      <c r="CM27522" s="56" t="s">
        <v>213</v>
      </c>
      <c r="CN27522" s="56" t="s">
        <v>213</v>
      </c>
    </row>
    <row r="27523" spans="75:92">
      <c r="BW27523" s="66"/>
      <c r="BX27523" s="66"/>
      <c r="BY27523" s="66"/>
      <c r="CL27523" s="56" t="s">
        <v>10426</v>
      </c>
      <c r="CM27523" s="56" t="s">
        <v>213</v>
      </c>
      <c r="CN27523" s="56" t="s">
        <v>213</v>
      </c>
    </row>
    <row r="27524" spans="75:92">
      <c r="BW27524" s="66"/>
      <c r="BX27524" s="66"/>
      <c r="BY27524" s="66"/>
      <c r="CL27524" s="56" t="s">
        <v>15718</v>
      </c>
      <c r="CM27524" s="56" t="s">
        <v>213</v>
      </c>
      <c r="CN27524" s="56" t="s">
        <v>213</v>
      </c>
    </row>
    <row r="27525" spans="75:92">
      <c r="BW27525" s="66"/>
      <c r="BX27525" s="66"/>
      <c r="BY27525" s="66"/>
      <c r="CL27525" s="56" t="s">
        <v>10407</v>
      </c>
      <c r="CM27525" s="56" t="s">
        <v>213</v>
      </c>
      <c r="CN27525" s="56" t="s">
        <v>213</v>
      </c>
    </row>
    <row r="27526" spans="75:92">
      <c r="BW27526" s="66"/>
      <c r="BX27526" s="66"/>
      <c r="BY27526" s="66"/>
      <c r="CL27526" s="56" t="s">
        <v>24559</v>
      </c>
      <c r="CM27526" s="56" t="s">
        <v>213</v>
      </c>
      <c r="CN27526" s="56" t="s">
        <v>213</v>
      </c>
    </row>
    <row r="27527" spans="75:92">
      <c r="BW27527" s="66"/>
      <c r="BX27527" s="66"/>
      <c r="BY27527" s="66"/>
      <c r="CL27527" s="56" t="s">
        <v>15694</v>
      </c>
      <c r="CM27527" s="56" t="s">
        <v>213</v>
      </c>
      <c r="CN27527" s="56" t="s">
        <v>213</v>
      </c>
    </row>
    <row r="27528" spans="75:92">
      <c r="BW27528" s="66"/>
      <c r="BX27528" s="66"/>
      <c r="BY27528" s="66"/>
      <c r="CL27528" s="56" t="s">
        <v>10413</v>
      </c>
      <c r="CM27528" s="56" t="s">
        <v>213</v>
      </c>
      <c r="CN27528" s="56" t="s">
        <v>213</v>
      </c>
    </row>
    <row r="27529" spans="75:92">
      <c r="BW27529" s="66"/>
      <c r="BX27529" s="66"/>
      <c r="BY27529" s="66"/>
      <c r="CL27529" s="56" t="s">
        <v>15713</v>
      </c>
      <c r="CM27529" s="56" t="s">
        <v>213</v>
      </c>
      <c r="CN27529" s="56" t="s">
        <v>213</v>
      </c>
    </row>
    <row r="27530" spans="75:92">
      <c r="BW27530" s="66"/>
      <c r="BX27530" s="66"/>
      <c r="BY27530" s="66"/>
      <c r="CL27530" s="56" t="s">
        <v>15714</v>
      </c>
      <c r="CM27530" s="56" t="s">
        <v>213</v>
      </c>
      <c r="CN27530" s="56" t="s">
        <v>213</v>
      </c>
    </row>
    <row r="27531" spans="75:92">
      <c r="BW27531" s="66"/>
      <c r="BX27531" s="66"/>
      <c r="BY27531" s="66"/>
      <c r="CL27531" s="56" t="s">
        <v>15715</v>
      </c>
      <c r="CM27531" s="56" t="s">
        <v>213</v>
      </c>
      <c r="CN27531" s="56" t="s">
        <v>213</v>
      </c>
    </row>
    <row r="27532" spans="75:92">
      <c r="BW27532" s="66"/>
      <c r="BX27532" s="66"/>
      <c r="BY27532" s="66"/>
      <c r="CL27532" s="56" t="s">
        <v>10434</v>
      </c>
      <c r="CM27532" s="56" t="s">
        <v>213</v>
      </c>
      <c r="CN27532" s="56" t="s">
        <v>213</v>
      </c>
    </row>
    <row r="27533" spans="75:92">
      <c r="BW27533" s="66"/>
      <c r="BX27533" s="66"/>
      <c r="BY27533" s="66"/>
      <c r="CL27533" s="56" t="s">
        <v>15768</v>
      </c>
      <c r="CM27533" s="56" t="s">
        <v>213</v>
      </c>
      <c r="CN27533" s="56" t="s">
        <v>213</v>
      </c>
    </row>
    <row r="27534" spans="75:92">
      <c r="BW27534" s="66"/>
      <c r="BX27534" s="66"/>
      <c r="BY27534" s="66"/>
      <c r="CL27534" s="35" t="s">
        <v>16832</v>
      </c>
      <c r="CM27534" s="35" t="s">
        <v>217</v>
      </c>
      <c r="CN27534" s="35" t="s">
        <v>217</v>
      </c>
    </row>
    <row r="27535" spans="75:92">
      <c r="BW27535" s="66"/>
      <c r="BX27535" s="66"/>
      <c r="BY27535" s="66"/>
      <c r="CL27535" s="56" t="s">
        <v>11043</v>
      </c>
      <c r="CM27535" s="56" t="s">
        <v>213</v>
      </c>
      <c r="CN27535" s="56" t="s">
        <v>213</v>
      </c>
    </row>
    <row r="27536" spans="75:92">
      <c r="BW27536" s="66"/>
      <c r="BX27536" s="66"/>
      <c r="BY27536" s="66"/>
      <c r="CL27536" s="56" t="s">
        <v>2615</v>
      </c>
      <c r="CM27536" s="56" t="s">
        <v>213</v>
      </c>
      <c r="CN27536" s="56" t="s">
        <v>213</v>
      </c>
    </row>
    <row r="27537" spans="75:92">
      <c r="BW27537" s="66"/>
      <c r="BX27537" s="66"/>
      <c r="BY27537" s="66"/>
      <c r="CL27537" s="56" t="s">
        <v>24560</v>
      </c>
      <c r="CM27537" s="56" t="s">
        <v>213</v>
      </c>
      <c r="CN27537" s="56" t="s">
        <v>213</v>
      </c>
    </row>
    <row r="27538" spans="75:92">
      <c r="BW27538" s="66"/>
      <c r="BX27538" s="66"/>
      <c r="BY27538" s="66"/>
      <c r="CL27538" s="56" t="s">
        <v>15695</v>
      </c>
      <c r="CM27538" s="56" t="s">
        <v>213</v>
      </c>
      <c r="CN27538" s="56" t="s">
        <v>213</v>
      </c>
    </row>
    <row r="27539" spans="75:92">
      <c r="BW27539" s="66"/>
      <c r="BX27539" s="66"/>
      <c r="BY27539" s="66"/>
      <c r="CL27539" s="56" t="s">
        <v>15722</v>
      </c>
      <c r="CM27539" s="56" t="s">
        <v>213</v>
      </c>
      <c r="CN27539" s="56" t="s">
        <v>213</v>
      </c>
    </row>
    <row r="27540" spans="75:92">
      <c r="BW27540" s="66"/>
      <c r="BX27540" s="66"/>
      <c r="BY27540" s="66"/>
      <c r="CL27540" s="56" t="s">
        <v>15725</v>
      </c>
      <c r="CM27540" s="56" t="s">
        <v>213</v>
      </c>
      <c r="CN27540" s="56" t="s">
        <v>213</v>
      </c>
    </row>
    <row r="27541" spans="75:92">
      <c r="BW27541" s="66"/>
      <c r="BX27541" s="66"/>
      <c r="BY27541" s="66"/>
      <c r="CL27541" s="56" t="s">
        <v>2616</v>
      </c>
      <c r="CM27541" s="56" t="s">
        <v>213</v>
      </c>
      <c r="CN27541" s="56" t="s">
        <v>213</v>
      </c>
    </row>
    <row r="27542" spans="75:92">
      <c r="BW27542" s="66"/>
      <c r="BX27542" s="66"/>
      <c r="BY27542" s="66"/>
      <c r="CL27542" s="56" t="s">
        <v>10428</v>
      </c>
      <c r="CM27542" s="56" t="s">
        <v>213</v>
      </c>
      <c r="CN27542" s="56" t="s">
        <v>213</v>
      </c>
    </row>
    <row r="27543" spans="75:92">
      <c r="BW27543" s="66"/>
      <c r="BX27543" s="66"/>
      <c r="BY27543" s="66"/>
      <c r="CL27543" s="56" t="s">
        <v>10428</v>
      </c>
      <c r="CM27543" s="56" t="s">
        <v>214</v>
      </c>
      <c r="CN27543" s="56" t="s">
        <v>214</v>
      </c>
    </row>
    <row r="27544" spans="75:92">
      <c r="BW27544" s="66"/>
      <c r="BX27544" s="66"/>
      <c r="BY27544" s="66"/>
      <c r="CL27544" s="56" t="s">
        <v>10435</v>
      </c>
      <c r="CM27544" s="56" t="s">
        <v>213</v>
      </c>
      <c r="CN27544" s="56" t="s">
        <v>213</v>
      </c>
    </row>
    <row r="27545" spans="75:92">
      <c r="BW27545" s="66"/>
      <c r="BX27545" s="66"/>
      <c r="BY27545" s="66"/>
      <c r="CL27545" s="56" t="s">
        <v>9763</v>
      </c>
      <c r="CM27545" s="56" t="s">
        <v>217</v>
      </c>
      <c r="CN27545" s="56" t="s">
        <v>217</v>
      </c>
    </row>
    <row r="27546" spans="75:92">
      <c r="BW27546" s="66"/>
      <c r="BX27546" s="66"/>
      <c r="BY27546" s="66"/>
      <c r="CL27546" s="56" t="s">
        <v>2617</v>
      </c>
      <c r="CM27546" s="56" t="s">
        <v>213</v>
      </c>
      <c r="CN27546" s="56" t="s">
        <v>213</v>
      </c>
    </row>
    <row r="27547" spans="75:92">
      <c r="BW27547" s="66"/>
      <c r="BX27547" s="66"/>
      <c r="BY27547" s="66"/>
      <c r="CL27547" s="56" t="s">
        <v>15719</v>
      </c>
      <c r="CM27547" s="56" t="s">
        <v>213</v>
      </c>
      <c r="CN27547" s="56" t="s">
        <v>213</v>
      </c>
    </row>
    <row r="27548" spans="75:92">
      <c r="BW27548" s="66"/>
      <c r="BX27548" s="66"/>
      <c r="BY27548" s="66"/>
      <c r="CL27548" s="56" t="s">
        <v>10440</v>
      </c>
      <c r="CM27548" s="56" t="s">
        <v>213</v>
      </c>
      <c r="CN27548" s="56" t="s">
        <v>213</v>
      </c>
    </row>
    <row r="27549" spans="75:92">
      <c r="BW27549" s="66"/>
      <c r="BX27549" s="66"/>
      <c r="BY27549" s="66"/>
      <c r="CL27549" s="56" t="s">
        <v>24561</v>
      </c>
      <c r="CM27549" s="56" t="s">
        <v>213</v>
      </c>
      <c r="CN27549" s="56" t="s">
        <v>213</v>
      </c>
    </row>
    <row r="27550" spans="75:92">
      <c r="BW27550" s="66"/>
      <c r="BX27550" s="66"/>
      <c r="BY27550" s="66"/>
      <c r="CL27550" s="56" t="s">
        <v>15760</v>
      </c>
      <c r="CM27550" s="56" t="s">
        <v>213</v>
      </c>
      <c r="CN27550" s="56" t="s">
        <v>213</v>
      </c>
    </row>
    <row r="27551" spans="75:92">
      <c r="BW27551" s="66"/>
      <c r="BX27551" s="66"/>
      <c r="BY27551" s="66"/>
      <c r="CL27551" s="56" t="s">
        <v>15765</v>
      </c>
      <c r="CM27551" s="56" t="s">
        <v>213</v>
      </c>
      <c r="CN27551" s="56" t="s">
        <v>213</v>
      </c>
    </row>
    <row r="27552" spans="75:92">
      <c r="BW27552" s="66"/>
      <c r="BX27552" s="66"/>
      <c r="BY27552" s="66"/>
      <c r="CL27552" s="35" t="s">
        <v>15696</v>
      </c>
      <c r="CM27552" s="35" t="s">
        <v>217</v>
      </c>
      <c r="CN27552" s="35" t="s">
        <v>217</v>
      </c>
    </row>
    <row r="27553" spans="75:92">
      <c r="BW27553" s="66"/>
      <c r="BX27553" s="66"/>
      <c r="BY27553" s="66"/>
      <c r="CL27553" s="56" t="s">
        <v>2618</v>
      </c>
      <c r="CM27553" s="56" t="s">
        <v>213</v>
      </c>
      <c r="CN27553" s="56" t="s">
        <v>213</v>
      </c>
    </row>
    <row r="27554" spans="75:92">
      <c r="BW27554" s="66"/>
      <c r="BX27554" s="66"/>
      <c r="BY27554" s="66"/>
      <c r="CL27554" s="56" t="s">
        <v>15735</v>
      </c>
      <c r="CM27554" s="56" t="s">
        <v>213</v>
      </c>
      <c r="CN27554" s="56" t="s">
        <v>213</v>
      </c>
    </row>
    <row r="27555" spans="75:92">
      <c r="BW27555" s="66"/>
      <c r="BX27555" s="66"/>
      <c r="BY27555" s="66"/>
      <c r="CL27555" s="56" t="s">
        <v>15736</v>
      </c>
      <c r="CM27555" s="56" t="s">
        <v>213</v>
      </c>
      <c r="CN27555" s="56" t="s">
        <v>213</v>
      </c>
    </row>
    <row r="27556" spans="75:92">
      <c r="BW27556" s="66"/>
      <c r="BX27556" s="66"/>
      <c r="BY27556" s="66"/>
      <c r="CL27556" s="56" t="s">
        <v>15731</v>
      </c>
      <c r="CM27556" s="56" t="s">
        <v>213</v>
      </c>
      <c r="CN27556" s="56" t="s">
        <v>213</v>
      </c>
    </row>
    <row r="27557" spans="75:92">
      <c r="BW27557" s="66"/>
      <c r="BX27557" s="66"/>
      <c r="BY27557" s="66"/>
      <c r="CL27557" s="56" t="s">
        <v>15737</v>
      </c>
      <c r="CM27557" s="56" t="s">
        <v>213</v>
      </c>
      <c r="CN27557" s="56" t="s">
        <v>213</v>
      </c>
    </row>
    <row r="27558" spans="75:92">
      <c r="BW27558" s="66"/>
      <c r="BX27558" s="66"/>
      <c r="BY27558" s="66"/>
      <c r="CL27558" s="56" t="s">
        <v>2619</v>
      </c>
      <c r="CM27558" s="56" t="s">
        <v>213</v>
      </c>
      <c r="CN27558" s="56" t="s">
        <v>213</v>
      </c>
    </row>
    <row r="27559" spans="75:92">
      <c r="BW27559" s="66"/>
      <c r="BX27559" s="66"/>
      <c r="BY27559" s="66"/>
      <c r="CL27559" s="56" t="s">
        <v>15720</v>
      </c>
      <c r="CM27559" s="56" t="s">
        <v>213</v>
      </c>
      <c r="CN27559" s="56" t="s">
        <v>213</v>
      </c>
    </row>
    <row r="27560" spans="75:92">
      <c r="BW27560" s="66"/>
      <c r="BX27560" s="66"/>
      <c r="BY27560" s="66"/>
      <c r="CL27560" s="56" t="s">
        <v>15701</v>
      </c>
      <c r="CM27560" s="56" t="s">
        <v>213</v>
      </c>
      <c r="CN27560" s="56" t="s">
        <v>213</v>
      </c>
    </row>
    <row r="27561" spans="75:92">
      <c r="BW27561" s="66"/>
      <c r="BX27561" s="66"/>
      <c r="BY27561" s="66"/>
      <c r="CL27561" s="56" t="s">
        <v>15702</v>
      </c>
      <c r="CM27561" s="56" t="s">
        <v>213</v>
      </c>
      <c r="CN27561" s="56" t="s">
        <v>213</v>
      </c>
    </row>
    <row r="27562" spans="75:92">
      <c r="BW27562" s="66"/>
      <c r="BX27562" s="66"/>
      <c r="BY27562" s="66"/>
      <c r="CL27562" s="56" t="s">
        <v>15761</v>
      </c>
      <c r="CM27562" s="56" t="s">
        <v>213</v>
      </c>
      <c r="CN27562" s="56" t="s">
        <v>213</v>
      </c>
    </row>
    <row r="27563" spans="75:92">
      <c r="BW27563" s="66"/>
      <c r="BX27563" s="66"/>
      <c r="BY27563" s="66"/>
      <c r="CL27563" s="56" t="s">
        <v>15748</v>
      </c>
      <c r="CM27563" s="56" t="s">
        <v>213</v>
      </c>
      <c r="CN27563" s="56" t="s">
        <v>213</v>
      </c>
    </row>
    <row r="27564" spans="75:92">
      <c r="BW27564" s="66"/>
      <c r="BX27564" s="66"/>
      <c r="BY27564" s="66"/>
      <c r="CL27564" s="56" t="s">
        <v>15705</v>
      </c>
      <c r="CM27564" s="56" t="s">
        <v>213</v>
      </c>
      <c r="CN27564" s="56" t="s">
        <v>213</v>
      </c>
    </row>
    <row r="27565" spans="75:92">
      <c r="BW27565" s="66"/>
      <c r="BX27565" s="66"/>
      <c r="BY27565" s="66"/>
      <c r="CL27565" s="56" t="s">
        <v>2620</v>
      </c>
      <c r="CM27565" s="56" t="s">
        <v>213</v>
      </c>
      <c r="CN27565" s="56" t="s">
        <v>213</v>
      </c>
    </row>
    <row r="27566" spans="75:92">
      <c r="BW27566" s="66"/>
      <c r="BX27566" s="66"/>
      <c r="BY27566" s="66"/>
      <c r="CL27566" s="56" t="s">
        <v>10448</v>
      </c>
      <c r="CM27566" s="56" t="s">
        <v>214</v>
      </c>
      <c r="CN27566" s="56" t="s">
        <v>214</v>
      </c>
    </row>
    <row r="27567" spans="75:92">
      <c r="BW27567" s="66"/>
      <c r="BX27567" s="66"/>
      <c r="BY27567" s="66"/>
      <c r="CL27567" s="56" t="s">
        <v>10450</v>
      </c>
      <c r="CM27567" s="56" t="s">
        <v>213</v>
      </c>
      <c r="CN27567" s="56" t="s">
        <v>213</v>
      </c>
    </row>
    <row r="27568" spans="75:92">
      <c r="BW27568" s="66"/>
      <c r="BX27568" s="66"/>
      <c r="BY27568" s="66"/>
      <c r="CL27568" s="56" t="s">
        <v>2621</v>
      </c>
      <c r="CM27568" s="56" t="s">
        <v>213</v>
      </c>
      <c r="CN27568" s="56" t="s">
        <v>213</v>
      </c>
    </row>
    <row r="27569" spans="75:92">
      <c r="BW27569" s="66"/>
      <c r="BX27569" s="66"/>
      <c r="BY27569" s="66"/>
      <c r="CL27569" s="56" t="s">
        <v>10451</v>
      </c>
      <c r="CM27569" s="56" t="s">
        <v>213</v>
      </c>
      <c r="CN27569" s="56" t="s">
        <v>213</v>
      </c>
    </row>
    <row r="27570" spans="75:92">
      <c r="BW27570" s="66"/>
      <c r="BX27570" s="66"/>
      <c r="BY27570" s="66"/>
      <c r="CL27570" s="56" t="s">
        <v>15703</v>
      </c>
      <c r="CM27570" s="56" t="s">
        <v>213</v>
      </c>
      <c r="CN27570" s="56" t="s">
        <v>213</v>
      </c>
    </row>
    <row r="27571" spans="75:92">
      <c r="BW27571" s="66"/>
      <c r="BX27571" s="66"/>
      <c r="BY27571" s="66"/>
      <c r="CL27571" s="56" t="s">
        <v>2622</v>
      </c>
      <c r="CM27571" s="56" t="s">
        <v>213</v>
      </c>
      <c r="CN27571" s="56" t="s">
        <v>213</v>
      </c>
    </row>
    <row r="27572" spans="75:92">
      <c r="BW27572" s="66"/>
      <c r="BX27572" s="66"/>
      <c r="BY27572" s="66"/>
      <c r="CL27572" s="56" t="s">
        <v>15749</v>
      </c>
      <c r="CM27572" s="56" t="s">
        <v>213</v>
      </c>
      <c r="CN27572" s="56" t="s">
        <v>213</v>
      </c>
    </row>
    <row r="27573" spans="75:92">
      <c r="BW27573" s="66"/>
      <c r="BX27573" s="66"/>
      <c r="BY27573" s="66"/>
      <c r="CL27573" s="35" t="s">
        <v>16833</v>
      </c>
      <c r="CM27573" s="35" t="s">
        <v>217</v>
      </c>
      <c r="CN27573" s="35" t="s">
        <v>217</v>
      </c>
    </row>
    <row r="27574" spans="75:92">
      <c r="BW27574" s="66"/>
      <c r="BX27574" s="66"/>
      <c r="BY27574" s="66"/>
      <c r="CL27574" s="56" t="s">
        <v>10452</v>
      </c>
      <c r="CM27574" s="56" t="s">
        <v>213</v>
      </c>
      <c r="CN27574" s="56" t="s">
        <v>213</v>
      </c>
    </row>
    <row r="27575" spans="75:92">
      <c r="BW27575" s="66"/>
      <c r="BX27575" s="66"/>
      <c r="BY27575" s="66"/>
      <c r="CL27575" s="35" t="s">
        <v>30032</v>
      </c>
      <c r="CM27575" s="35" t="s">
        <v>217</v>
      </c>
      <c r="CN27575" s="35" t="s">
        <v>217</v>
      </c>
    </row>
    <row r="27576" spans="75:92">
      <c r="BW27576" s="66"/>
      <c r="BX27576" s="66"/>
      <c r="BY27576" s="66"/>
      <c r="CL27576" s="35" t="s">
        <v>24562</v>
      </c>
      <c r="CM27576" s="35" t="s">
        <v>217</v>
      </c>
      <c r="CN27576" s="35" t="s">
        <v>217</v>
      </c>
    </row>
    <row r="27577" spans="75:92">
      <c r="BW27577" s="66"/>
      <c r="BX27577" s="66"/>
      <c r="BY27577" s="66"/>
      <c r="CL27577" s="35" t="s">
        <v>30033</v>
      </c>
      <c r="CM27577" s="35" t="s">
        <v>217</v>
      </c>
      <c r="CN27577" s="35" t="s">
        <v>217</v>
      </c>
    </row>
    <row r="27578" spans="75:92">
      <c r="BW27578" s="66"/>
      <c r="BX27578" s="66"/>
      <c r="BY27578" s="66"/>
      <c r="CL27578" s="35" t="s">
        <v>15770</v>
      </c>
      <c r="CM27578" s="35" t="s">
        <v>217</v>
      </c>
      <c r="CN27578" s="35" t="s">
        <v>217</v>
      </c>
    </row>
    <row r="27579" spans="75:92">
      <c r="BW27579" s="66"/>
      <c r="BX27579" s="66"/>
      <c r="BY27579" s="66"/>
      <c r="CL27579" s="56" t="s">
        <v>2624</v>
      </c>
      <c r="CM27579" s="56" t="s">
        <v>215</v>
      </c>
      <c r="CN27579" s="56" t="s">
        <v>215</v>
      </c>
    </row>
    <row r="27580" spans="75:92">
      <c r="BW27580" s="66"/>
      <c r="BX27580" s="66"/>
      <c r="BY27580" s="66"/>
      <c r="CL27580" s="56" t="s">
        <v>2626</v>
      </c>
      <c r="CM27580" s="56" t="s">
        <v>215</v>
      </c>
      <c r="CN27580" s="56" t="s">
        <v>215</v>
      </c>
    </row>
    <row r="27581" spans="75:92">
      <c r="BW27581" s="66"/>
      <c r="BX27581" s="66"/>
      <c r="BY27581" s="66"/>
      <c r="CL27581" s="56" t="s">
        <v>26474</v>
      </c>
      <c r="CM27581" s="56" t="s">
        <v>216</v>
      </c>
      <c r="CN27581" s="56" t="s">
        <v>216</v>
      </c>
    </row>
    <row r="27582" spans="75:92">
      <c r="BW27582" s="66"/>
      <c r="BX27582" s="66"/>
      <c r="BY27582" s="66"/>
      <c r="CL27582" s="56" t="s">
        <v>15773</v>
      </c>
      <c r="CM27582" s="56" t="s">
        <v>216</v>
      </c>
      <c r="CN27582" s="56" t="s">
        <v>216</v>
      </c>
    </row>
    <row r="27583" spans="75:92">
      <c r="BW27583" s="66"/>
      <c r="BX27583" s="66"/>
      <c r="BY27583" s="66"/>
      <c r="CL27583" s="56" t="s">
        <v>26475</v>
      </c>
      <c r="CM27583" s="56" t="s">
        <v>216</v>
      </c>
      <c r="CN27583" s="56" t="s">
        <v>216</v>
      </c>
    </row>
    <row r="27584" spans="75:92">
      <c r="BW27584" s="66"/>
      <c r="BX27584" s="66"/>
      <c r="BY27584" s="66"/>
      <c r="CL27584" s="56" t="s">
        <v>2628</v>
      </c>
      <c r="CM27584" s="56" t="s">
        <v>214</v>
      </c>
      <c r="CN27584" s="56" t="s">
        <v>214</v>
      </c>
    </row>
    <row r="27585" spans="75:92">
      <c r="BW27585" s="66"/>
      <c r="BX27585" s="66"/>
      <c r="BY27585" s="66"/>
      <c r="CL27585" s="56" t="s">
        <v>15771</v>
      </c>
      <c r="CM27585" s="56" t="s">
        <v>214</v>
      </c>
      <c r="CN27585" s="56" t="s">
        <v>214</v>
      </c>
    </row>
    <row r="27586" spans="75:92">
      <c r="BW27586" s="66"/>
      <c r="BX27586" s="66"/>
      <c r="BY27586" s="66"/>
      <c r="CL27586" s="56" t="s">
        <v>15774</v>
      </c>
      <c r="CM27586" s="56" t="s">
        <v>213</v>
      </c>
      <c r="CN27586" s="56" t="s">
        <v>213</v>
      </c>
    </row>
    <row r="27587" spans="75:92">
      <c r="BW27587" s="66"/>
      <c r="BX27587" s="66"/>
      <c r="BY27587" s="66"/>
      <c r="CL27587" s="56" t="s">
        <v>2629</v>
      </c>
      <c r="CM27587" s="56" t="s">
        <v>214</v>
      </c>
      <c r="CN27587" s="56" t="s">
        <v>214</v>
      </c>
    </row>
    <row r="27588" spans="75:92">
      <c r="BW27588" s="66"/>
      <c r="BX27588" s="66"/>
      <c r="BY27588" s="66"/>
      <c r="CL27588" s="56" t="s">
        <v>15772</v>
      </c>
      <c r="CM27588" s="56" t="s">
        <v>214</v>
      </c>
      <c r="CN27588" s="56" t="s">
        <v>214</v>
      </c>
    </row>
    <row r="27589" spans="75:92">
      <c r="BW27589" s="66"/>
      <c r="BX27589" s="66"/>
      <c r="BY27589" s="66"/>
      <c r="CL27589" s="56" t="s">
        <v>15775</v>
      </c>
      <c r="CM27589" s="56" t="s">
        <v>213</v>
      </c>
      <c r="CN27589" s="56" t="s">
        <v>213</v>
      </c>
    </row>
    <row r="27590" spans="75:92">
      <c r="BW27590" s="66"/>
      <c r="BX27590" s="66"/>
      <c r="BY27590" s="66"/>
      <c r="CL27590" s="35" t="s">
        <v>8811</v>
      </c>
      <c r="CM27590" s="35" t="s">
        <v>217</v>
      </c>
      <c r="CN27590" s="35" t="s">
        <v>217</v>
      </c>
    </row>
    <row r="27591" spans="75:92">
      <c r="BW27591" s="66"/>
      <c r="BX27591" s="66"/>
      <c r="BY27591" s="66"/>
      <c r="CL27591" s="35" t="s">
        <v>15779</v>
      </c>
      <c r="CM27591" s="35" t="s">
        <v>217</v>
      </c>
      <c r="CN27591" s="35" t="s">
        <v>217</v>
      </c>
    </row>
    <row r="27592" spans="75:92">
      <c r="BW27592" s="66"/>
      <c r="BX27592" s="66"/>
      <c r="BY27592" s="66"/>
      <c r="CL27592" s="35" t="s">
        <v>30034</v>
      </c>
      <c r="CM27592" s="35" t="s">
        <v>217</v>
      </c>
      <c r="CN27592" s="35" t="s">
        <v>217</v>
      </c>
    </row>
    <row r="27593" spans="75:92">
      <c r="BW27593" s="66"/>
      <c r="BX27593" s="66"/>
      <c r="BY27593" s="66"/>
      <c r="CL27593" s="35" t="s">
        <v>15780</v>
      </c>
      <c r="CM27593" s="35" t="s">
        <v>217</v>
      </c>
      <c r="CN27593" s="35" t="s">
        <v>217</v>
      </c>
    </row>
    <row r="27594" spans="75:92">
      <c r="BW27594" s="66"/>
      <c r="BX27594" s="66"/>
      <c r="BY27594" s="66"/>
      <c r="CL27594" s="35" t="s">
        <v>15781</v>
      </c>
      <c r="CM27594" s="35" t="s">
        <v>217</v>
      </c>
      <c r="CN27594" s="35" t="s">
        <v>217</v>
      </c>
    </row>
    <row r="27595" spans="75:92">
      <c r="BW27595" s="66"/>
      <c r="BX27595" s="66"/>
      <c r="BY27595" s="66"/>
      <c r="CL27595" s="56" t="s">
        <v>26476</v>
      </c>
      <c r="CM27595" s="56" t="s">
        <v>216</v>
      </c>
      <c r="CN27595" s="56" t="s">
        <v>216</v>
      </c>
    </row>
    <row r="27596" spans="75:92">
      <c r="BW27596" s="66"/>
      <c r="BX27596" s="66"/>
      <c r="BY27596" s="66"/>
      <c r="CL27596" s="56" t="s">
        <v>24563</v>
      </c>
      <c r="CM27596" s="56" t="s">
        <v>216</v>
      </c>
      <c r="CN27596" s="56" t="s">
        <v>216</v>
      </c>
    </row>
    <row r="27597" spans="75:92">
      <c r="BW27597" s="66"/>
      <c r="BX27597" s="66"/>
      <c r="BY27597" s="66"/>
      <c r="CL27597" s="35" t="s">
        <v>30035</v>
      </c>
      <c r="CM27597" s="35" t="s">
        <v>217</v>
      </c>
      <c r="CN27597" s="35" t="s">
        <v>217</v>
      </c>
    </row>
    <row r="27598" spans="75:92">
      <c r="BW27598" s="66"/>
      <c r="BX27598" s="66"/>
      <c r="BY27598" s="66"/>
      <c r="CL27598" s="35" t="s">
        <v>15782</v>
      </c>
      <c r="CM27598" s="35" t="s">
        <v>217</v>
      </c>
      <c r="CN27598" s="35" t="s">
        <v>217</v>
      </c>
    </row>
    <row r="27599" spans="75:92">
      <c r="BW27599" s="66"/>
      <c r="BX27599" s="66"/>
      <c r="BY27599" s="66"/>
      <c r="CL27599" s="35" t="s">
        <v>15783</v>
      </c>
      <c r="CM27599" s="35" t="s">
        <v>217</v>
      </c>
      <c r="CN27599" s="35" t="s">
        <v>217</v>
      </c>
    </row>
    <row r="27600" spans="75:92">
      <c r="BW27600" s="66"/>
      <c r="BX27600" s="66"/>
      <c r="BY27600" s="66"/>
      <c r="CL27600" s="56" t="s">
        <v>15784</v>
      </c>
      <c r="CM27600" s="56" t="s">
        <v>216</v>
      </c>
      <c r="CN27600" s="56" t="s">
        <v>216</v>
      </c>
    </row>
    <row r="27601" spans="75:92">
      <c r="BW27601" s="66"/>
      <c r="BX27601" s="66"/>
      <c r="BY27601" s="66"/>
      <c r="CL27601" s="56" t="s">
        <v>15802</v>
      </c>
      <c r="CM27601" s="56" t="s">
        <v>216</v>
      </c>
      <c r="CN27601" s="56" t="s">
        <v>216</v>
      </c>
    </row>
    <row r="27602" spans="75:92">
      <c r="BW27602" s="66"/>
      <c r="BX27602" s="66"/>
      <c r="BY27602" s="66"/>
      <c r="CL27602" s="56" t="s">
        <v>15801</v>
      </c>
      <c r="CM27602" s="56" t="s">
        <v>216</v>
      </c>
      <c r="CN27602" s="56" t="s">
        <v>216</v>
      </c>
    </row>
    <row r="27603" spans="75:92">
      <c r="BW27603" s="66"/>
      <c r="BX27603" s="66"/>
      <c r="BY27603" s="66"/>
      <c r="CL27603" s="56" t="s">
        <v>26477</v>
      </c>
      <c r="CM27603" s="56" t="s">
        <v>213</v>
      </c>
      <c r="CN27603" s="56" t="s">
        <v>213</v>
      </c>
    </row>
    <row r="27604" spans="75:92">
      <c r="BW27604" s="66"/>
      <c r="BX27604" s="66"/>
      <c r="BY27604" s="66"/>
      <c r="CL27604" s="56" t="s">
        <v>15793</v>
      </c>
      <c r="CM27604" s="56" t="s">
        <v>216</v>
      </c>
      <c r="CN27604" s="56" t="s">
        <v>216</v>
      </c>
    </row>
    <row r="27605" spans="75:92">
      <c r="BW27605" s="66"/>
      <c r="BX27605" s="66"/>
      <c r="BY27605" s="66"/>
      <c r="CL27605" s="56" t="s">
        <v>24564</v>
      </c>
      <c r="CM27605" s="56" t="s">
        <v>216</v>
      </c>
      <c r="CN27605" s="56" t="s">
        <v>216</v>
      </c>
    </row>
    <row r="27606" spans="75:92">
      <c r="BW27606" s="66"/>
      <c r="BX27606" s="66"/>
      <c r="BY27606" s="66"/>
      <c r="CL27606" s="56" t="s">
        <v>15785</v>
      </c>
      <c r="CM27606" s="56" t="s">
        <v>213</v>
      </c>
      <c r="CN27606" s="56" t="s">
        <v>213</v>
      </c>
    </row>
    <row r="27607" spans="75:92">
      <c r="BW27607" s="66"/>
      <c r="BX27607" s="66"/>
      <c r="BY27607" s="66"/>
      <c r="CL27607" s="56" t="s">
        <v>15786</v>
      </c>
      <c r="CM27607" s="56" t="s">
        <v>213</v>
      </c>
      <c r="CN27607" s="56" t="s">
        <v>213</v>
      </c>
    </row>
    <row r="27608" spans="75:92">
      <c r="BW27608" s="66"/>
      <c r="BX27608" s="66"/>
      <c r="BY27608" s="66"/>
      <c r="CL27608" s="56" t="s">
        <v>15787</v>
      </c>
      <c r="CM27608" s="56" t="s">
        <v>213</v>
      </c>
      <c r="CN27608" s="56" t="s">
        <v>213</v>
      </c>
    </row>
    <row r="27609" spans="75:92">
      <c r="BW27609" s="66"/>
      <c r="BX27609" s="66"/>
      <c r="BY27609" s="66"/>
      <c r="CL27609" s="56" t="s">
        <v>15788</v>
      </c>
      <c r="CM27609" s="56" t="s">
        <v>213</v>
      </c>
      <c r="CN27609" s="56" t="s">
        <v>213</v>
      </c>
    </row>
    <row r="27610" spans="75:92">
      <c r="BW27610" s="66"/>
      <c r="BX27610" s="66"/>
      <c r="BY27610" s="66"/>
      <c r="CL27610" s="56" t="s">
        <v>15789</v>
      </c>
      <c r="CM27610" s="56" t="s">
        <v>214</v>
      </c>
      <c r="CN27610" s="56" t="s">
        <v>214</v>
      </c>
    </row>
    <row r="27611" spans="75:92">
      <c r="BW27611" s="66"/>
      <c r="BX27611" s="66"/>
      <c r="BY27611" s="66"/>
      <c r="CL27611" s="56" t="s">
        <v>15790</v>
      </c>
      <c r="CM27611" s="56" t="s">
        <v>214</v>
      </c>
      <c r="CN27611" s="56" t="s">
        <v>214</v>
      </c>
    </row>
    <row r="27612" spans="75:92">
      <c r="BW27612" s="66"/>
      <c r="BX27612" s="66"/>
      <c r="BY27612" s="66"/>
      <c r="CL27612" s="56" t="s">
        <v>26478</v>
      </c>
      <c r="CM27612" s="56" t="s">
        <v>213</v>
      </c>
      <c r="CN27612" s="56" t="s">
        <v>213</v>
      </c>
    </row>
    <row r="27613" spans="75:92">
      <c r="BW27613" s="66"/>
      <c r="BX27613" s="66"/>
      <c r="BY27613" s="66"/>
      <c r="CL27613" s="56" t="s">
        <v>26479</v>
      </c>
      <c r="CM27613" s="56" t="s">
        <v>213</v>
      </c>
      <c r="CN27613" s="56" t="s">
        <v>213</v>
      </c>
    </row>
    <row r="27614" spans="75:92">
      <c r="BW27614" s="66"/>
      <c r="BX27614" s="66"/>
      <c r="BY27614" s="66"/>
      <c r="CL27614" s="56" t="s">
        <v>15803</v>
      </c>
      <c r="CM27614" s="56" t="s">
        <v>216</v>
      </c>
      <c r="CN27614" s="56" t="s">
        <v>216</v>
      </c>
    </row>
    <row r="27615" spans="75:92">
      <c r="BW27615" s="66"/>
      <c r="BX27615" s="66"/>
      <c r="BY27615" s="66"/>
      <c r="CL27615" s="56" t="s">
        <v>15804</v>
      </c>
      <c r="CM27615" s="56" t="s">
        <v>216</v>
      </c>
      <c r="CN27615" s="56" t="s">
        <v>216</v>
      </c>
    </row>
    <row r="27616" spans="75:92">
      <c r="BW27616" s="66"/>
      <c r="BX27616" s="66"/>
      <c r="BY27616" s="66"/>
      <c r="CL27616" s="56" t="s">
        <v>15791</v>
      </c>
      <c r="CM27616" s="56" t="s">
        <v>215</v>
      </c>
      <c r="CN27616" s="56" t="s">
        <v>215</v>
      </c>
    </row>
    <row r="27617" spans="75:92">
      <c r="BW27617" s="66"/>
      <c r="BX27617" s="66"/>
      <c r="BY27617" s="66"/>
      <c r="CL27617" s="56" t="s">
        <v>6478</v>
      </c>
      <c r="CM27617" s="56" t="s">
        <v>216</v>
      </c>
      <c r="CN27617" s="56" t="s">
        <v>216</v>
      </c>
    </row>
    <row r="27618" spans="75:92">
      <c r="BW27618" s="66"/>
      <c r="BX27618" s="66"/>
      <c r="BY27618" s="66"/>
      <c r="CL27618" s="56" t="s">
        <v>15794</v>
      </c>
      <c r="CM27618" s="56" t="s">
        <v>216</v>
      </c>
      <c r="CN27618" s="56" t="s">
        <v>216</v>
      </c>
    </row>
    <row r="27619" spans="75:92">
      <c r="BW27619" s="66"/>
      <c r="BX27619" s="66"/>
      <c r="BY27619" s="66"/>
      <c r="CL27619" s="56" t="s">
        <v>26480</v>
      </c>
      <c r="CM27619" s="56" t="s">
        <v>216</v>
      </c>
      <c r="CN27619" s="56" t="s">
        <v>216</v>
      </c>
    </row>
    <row r="27620" spans="75:92">
      <c r="BW27620" s="66"/>
      <c r="BX27620" s="66"/>
      <c r="BY27620" s="66"/>
      <c r="CL27620" s="56" t="s">
        <v>26481</v>
      </c>
      <c r="CM27620" s="56" t="s">
        <v>216</v>
      </c>
      <c r="CN27620" s="56" t="s">
        <v>216</v>
      </c>
    </row>
    <row r="27621" spans="75:92">
      <c r="BW27621" s="66"/>
      <c r="BX27621" s="66"/>
      <c r="BY27621" s="66"/>
      <c r="CL27621" s="56" t="s">
        <v>15795</v>
      </c>
      <c r="CM27621" s="56" t="s">
        <v>216</v>
      </c>
      <c r="CN27621" s="56" t="s">
        <v>216</v>
      </c>
    </row>
    <row r="27622" spans="75:92">
      <c r="BW27622" s="66"/>
      <c r="BX27622" s="66"/>
      <c r="BY27622" s="66"/>
      <c r="CL27622" s="56" t="s">
        <v>26482</v>
      </c>
      <c r="CM27622" s="56" t="s">
        <v>216</v>
      </c>
      <c r="CN27622" s="56" t="s">
        <v>216</v>
      </c>
    </row>
    <row r="27623" spans="75:92">
      <c r="BW27623" s="66"/>
      <c r="BX27623" s="66"/>
      <c r="BY27623" s="66"/>
      <c r="CL27623" s="56" t="s">
        <v>26483</v>
      </c>
      <c r="CM27623" s="56" t="s">
        <v>216</v>
      </c>
      <c r="CN27623" s="56" t="s">
        <v>216</v>
      </c>
    </row>
    <row r="27624" spans="75:92">
      <c r="BW27624" s="66"/>
      <c r="BX27624" s="66"/>
      <c r="BY27624" s="66"/>
      <c r="CL27624" s="56" t="s">
        <v>15796</v>
      </c>
      <c r="CM27624" s="56" t="s">
        <v>216</v>
      </c>
      <c r="CN27624" s="56" t="s">
        <v>216</v>
      </c>
    </row>
    <row r="27625" spans="75:92">
      <c r="BW27625" s="66"/>
      <c r="BX27625" s="66"/>
      <c r="BY27625" s="66"/>
      <c r="CL27625" s="56" t="s">
        <v>26484</v>
      </c>
      <c r="CM27625" s="56" t="s">
        <v>216</v>
      </c>
      <c r="CN27625" s="56" t="s">
        <v>216</v>
      </c>
    </row>
    <row r="27626" spans="75:92">
      <c r="BW27626" s="66"/>
      <c r="BX27626" s="66"/>
      <c r="BY27626" s="66"/>
      <c r="CL27626" s="56" t="s">
        <v>26485</v>
      </c>
      <c r="CM27626" s="56" t="s">
        <v>216</v>
      </c>
      <c r="CN27626" s="56" t="s">
        <v>216</v>
      </c>
    </row>
    <row r="27627" spans="75:92">
      <c r="BW27627" s="66"/>
      <c r="BX27627" s="66"/>
      <c r="BY27627" s="66"/>
      <c r="CL27627" s="56" t="s">
        <v>26486</v>
      </c>
      <c r="CM27627" s="56" t="s">
        <v>216</v>
      </c>
      <c r="CN27627" s="56" t="s">
        <v>216</v>
      </c>
    </row>
    <row r="27628" spans="75:92">
      <c r="BW27628" s="66"/>
      <c r="BX27628" s="66"/>
      <c r="BY27628" s="66"/>
      <c r="CL27628" s="56" t="s">
        <v>15797</v>
      </c>
      <c r="CM27628" s="56" t="s">
        <v>216</v>
      </c>
      <c r="CN27628" s="56" t="s">
        <v>216</v>
      </c>
    </row>
    <row r="27629" spans="75:92">
      <c r="BW27629" s="66"/>
      <c r="BX27629" s="66"/>
      <c r="BY27629" s="66"/>
      <c r="CL27629" s="56" t="s">
        <v>26487</v>
      </c>
      <c r="CM27629" s="56" t="s">
        <v>216</v>
      </c>
      <c r="CN27629" s="56" t="s">
        <v>216</v>
      </c>
    </row>
    <row r="27630" spans="75:92">
      <c r="BW27630" s="66"/>
      <c r="BX27630" s="66"/>
      <c r="BY27630" s="66"/>
      <c r="CL27630" s="56" t="s">
        <v>15792</v>
      </c>
      <c r="CM27630" s="56" t="s">
        <v>216</v>
      </c>
      <c r="CN27630" s="56" t="s">
        <v>216</v>
      </c>
    </row>
    <row r="27631" spans="75:92">
      <c r="BW27631" s="66"/>
      <c r="BX27631" s="66"/>
      <c r="BY27631" s="66"/>
      <c r="CL27631" s="56" t="s">
        <v>15798</v>
      </c>
      <c r="CM27631" s="56" t="s">
        <v>216</v>
      </c>
      <c r="CN27631" s="56" t="s">
        <v>216</v>
      </c>
    </row>
    <row r="27632" spans="75:92">
      <c r="BW27632" s="66"/>
      <c r="BX27632" s="66"/>
      <c r="BY27632" s="66"/>
      <c r="CL27632" s="56" t="s">
        <v>24565</v>
      </c>
      <c r="CM27632" s="56" t="s">
        <v>216</v>
      </c>
      <c r="CN27632" s="56" t="s">
        <v>216</v>
      </c>
    </row>
    <row r="27633" spans="75:92">
      <c r="BW27633" s="66"/>
      <c r="BX27633" s="66"/>
      <c r="BY27633" s="66"/>
      <c r="CL27633" s="56" t="s">
        <v>24566</v>
      </c>
      <c r="CM27633" s="56" t="s">
        <v>216</v>
      </c>
      <c r="CN27633" s="56" t="s">
        <v>216</v>
      </c>
    </row>
    <row r="27634" spans="75:92">
      <c r="BW27634" s="66"/>
      <c r="BX27634" s="66"/>
      <c r="BY27634" s="66"/>
      <c r="CL27634" s="56" t="s">
        <v>15799</v>
      </c>
      <c r="CM27634" s="56" t="s">
        <v>216</v>
      </c>
      <c r="CN27634" s="56" t="s">
        <v>216</v>
      </c>
    </row>
    <row r="27635" spans="75:92">
      <c r="BW27635" s="66"/>
      <c r="BX27635" s="66"/>
      <c r="BY27635" s="66"/>
      <c r="CL27635" s="56" t="s">
        <v>15800</v>
      </c>
      <c r="CM27635" s="56" t="s">
        <v>216</v>
      </c>
      <c r="CN27635" s="56" t="s">
        <v>216</v>
      </c>
    </row>
    <row r="27636" spans="75:92">
      <c r="BW27636" s="66"/>
      <c r="BX27636" s="66"/>
      <c r="BY27636" s="66"/>
      <c r="CL27636" s="56" t="s">
        <v>6479</v>
      </c>
      <c r="CM27636" s="56" t="s">
        <v>216</v>
      </c>
      <c r="CN27636" s="56" t="s">
        <v>216</v>
      </c>
    </row>
    <row r="27637" spans="75:92">
      <c r="BW27637" s="66"/>
      <c r="BX27637" s="66"/>
      <c r="BY27637" s="66"/>
      <c r="CL27637" s="56" t="s">
        <v>15805</v>
      </c>
      <c r="CM27637" s="56" t="s">
        <v>216</v>
      </c>
      <c r="CN27637" s="56" t="s">
        <v>216</v>
      </c>
    </row>
    <row r="27638" spans="75:92">
      <c r="BW27638" s="66"/>
      <c r="BX27638" s="66"/>
      <c r="BY27638" s="66"/>
      <c r="CL27638" s="56" t="s">
        <v>6480</v>
      </c>
      <c r="CM27638" s="56" t="s">
        <v>216</v>
      </c>
      <c r="CN27638" s="56" t="s">
        <v>216</v>
      </c>
    </row>
    <row r="27639" spans="75:92">
      <c r="BW27639" s="66"/>
      <c r="BX27639" s="66"/>
      <c r="BY27639" s="66"/>
      <c r="CL27639" s="35" t="s">
        <v>15806</v>
      </c>
      <c r="CM27639" s="35" t="s">
        <v>217</v>
      </c>
      <c r="CN27639" s="35" t="s">
        <v>217</v>
      </c>
    </row>
    <row r="27640" spans="75:92">
      <c r="BW27640" s="66"/>
      <c r="BX27640" s="66"/>
      <c r="BY27640" s="66"/>
      <c r="CL27640" s="35" t="s">
        <v>10732</v>
      </c>
      <c r="CM27640" s="35" t="s">
        <v>217</v>
      </c>
      <c r="CN27640" s="35" t="s">
        <v>217</v>
      </c>
    </row>
    <row r="27641" spans="75:92">
      <c r="BW27641" s="66"/>
      <c r="BX27641" s="66"/>
      <c r="BY27641" s="66"/>
      <c r="CL27641" s="35" t="s">
        <v>15807</v>
      </c>
      <c r="CM27641" s="35" t="s">
        <v>217</v>
      </c>
      <c r="CN27641" s="35" t="s">
        <v>217</v>
      </c>
    </row>
    <row r="27642" spans="75:92">
      <c r="BW27642" s="66"/>
      <c r="BX27642" s="66"/>
      <c r="BY27642" s="66"/>
      <c r="CL27642" s="35" t="s">
        <v>6490</v>
      </c>
      <c r="CM27642" s="35" t="s">
        <v>217</v>
      </c>
      <c r="CN27642" s="35" t="s">
        <v>217</v>
      </c>
    </row>
    <row r="27643" spans="75:92">
      <c r="BW27643" s="66"/>
      <c r="BX27643" s="66"/>
      <c r="BY27643" s="66"/>
      <c r="CL27643" s="56" t="s">
        <v>24567</v>
      </c>
      <c r="CM27643" s="56" t="s">
        <v>217</v>
      </c>
      <c r="CN27643" s="56" t="s">
        <v>217</v>
      </c>
    </row>
    <row r="27644" spans="75:92">
      <c r="BW27644" s="66"/>
      <c r="BX27644" s="66"/>
      <c r="BY27644" s="66"/>
      <c r="CL27644" s="35" t="s">
        <v>11675</v>
      </c>
      <c r="CM27644" s="35" t="s">
        <v>217</v>
      </c>
      <c r="CN27644" s="35" t="s">
        <v>217</v>
      </c>
    </row>
    <row r="27645" spans="75:92">
      <c r="BW27645" s="66"/>
      <c r="BX27645" s="66"/>
      <c r="BY27645" s="66"/>
      <c r="CL27645" s="35" t="s">
        <v>15813</v>
      </c>
      <c r="CM27645" s="35" t="s">
        <v>217</v>
      </c>
      <c r="CN27645" s="35" t="s">
        <v>217</v>
      </c>
    </row>
    <row r="27646" spans="75:92">
      <c r="BW27646" s="66"/>
      <c r="BX27646" s="66"/>
      <c r="BY27646" s="66"/>
      <c r="CL27646" s="35" t="s">
        <v>15812</v>
      </c>
      <c r="CM27646" s="35" t="s">
        <v>217</v>
      </c>
      <c r="CN27646" s="35" t="s">
        <v>217</v>
      </c>
    </row>
    <row r="27647" spans="75:92">
      <c r="BW27647" s="66"/>
      <c r="BX27647" s="66"/>
      <c r="BY27647" s="66"/>
      <c r="CL27647" s="35" t="s">
        <v>11676</v>
      </c>
      <c r="CM27647" s="35" t="s">
        <v>217</v>
      </c>
      <c r="CN27647" s="35" t="s">
        <v>217</v>
      </c>
    </row>
    <row r="27648" spans="75:92">
      <c r="BW27648" s="66"/>
      <c r="BX27648" s="66"/>
      <c r="BY27648" s="66"/>
      <c r="CL27648" s="56" t="s">
        <v>24568</v>
      </c>
      <c r="CM27648" s="56" t="s">
        <v>217</v>
      </c>
      <c r="CN27648" s="56" t="s">
        <v>217</v>
      </c>
    </row>
    <row r="27649" spans="75:92">
      <c r="BW27649" s="66"/>
      <c r="BX27649" s="66"/>
      <c r="BY27649" s="66"/>
      <c r="CL27649" s="56" t="s">
        <v>14675</v>
      </c>
      <c r="CM27649" s="56" t="s">
        <v>217</v>
      </c>
      <c r="CN27649" s="56" t="s">
        <v>217</v>
      </c>
    </row>
    <row r="27650" spans="75:92">
      <c r="BW27650" s="66"/>
      <c r="BX27650" s="66"/>
      <c r="BY27650" s="66"/>
      <c r="CL27650" s="56" t="s">
        <v>24569</v>
      </c>
      <c r="CM27650" s="56" t="s">
        <v>217</v>
      </c>
      <c r="CN27650" s="56" t="s">
        <v>217</v>
      </c>
    </row>
    <row r="27651" spans="75:92">
      <c r="BW27651" s="66"/>
      <c r="BX27651" s="66"/>
      <c r="BY27651" s="66"/>
      <c r="CL27651" s="56" t="s">
        <v>24570</v>
      </c>
      <c r="CM27651" s="56" t="s">
        <v>217</v>
      </c>
      <c r="CN27651" s="56" t="s">
        <v>217</v>
      </c>
    </row>
    <row r="27652" spans="75:92">
      <c r="BW27652" s="66"/>
      <c r="BX27652" s="66"/>
      <c r="BY27652" s="66"/>
      <c r="CL27652" s="35" t="s">
        <v>30036</v>
      </c>
      <c r="CM27652" s="35" t="s">
        <v>217</v>
      </c>
      <c r="CN27652" s="35" t="s">
        <v>217</v>
      </c>
    </row>
    <row r="27653" spans="75:92">
      <c r="BW27653" s="66"/>
      <c r="BX27653" s="66"/>
      <c r="BY27653" s="66"/>
      <c r="CL27653" s="35" t="s">
        <v>2642</v>
      </c>
      <c r="CM27653" s="35" t="s">
        <v>217</v>
      </c>
      <c r="CN27653" s="35" t="s">
        <v>217</v>
      </c>
    </row>
    <row r="27654" spans="75:92">
      <c r="BW27654" s="66"/>
      <c r="BX27654" s="66"/>
      <c r="BY27654" s="66"/>
      <c r="CL27654" s="35" t="s">
        <v>14678</v>
      </c>
      <c r="CM27654" s="35" t="s">
        <v>217</v>
      </c>
      <c r="CN27654" s="35" t="s">
        <v>217</v>
      </c>
    </row>
    <row r="27655" spans="75:92">
      <c r="BW27655" s="66"/>
      <c r="BX27655" s="66"/>
      <c r="BY27655" s="66"/>
      <c r="CL27655" s="56" t="s">
        <v>14679</v>
      </c>
      <c r="CM27655" s="56" t="s">
        <v>216</v>
      </c>
      <c r="CN27655" s="56" t="s">
        <v>216</v>
      </c>
    </row>
    <row r="27656" spans="75:92">
      <c r="BW27656" s="66"/>
      <c r="BX27656" s="66"/>
      <c r="BY27656" s="66"/>
      <c r="CL27656" s="56" t="s">
        <v>24571</v>
      </c>
      <c r="CM27656" s="56" t="s">
        <v>217</v>
      </c>
      <c r="CN27656" s="56" t="s">
        <v>217</v>
      </c>
    </row>
    <row r="27657" spans="75:92">
      <c r="BW27657" s="66"/>
      <c r="BX27657" s="66"/>
      <c r="BY27657" s="66"/>
      <c r="CL27657" s="56" t="s">
        <v>24572</v>
      </c>
      <c r="CM27657" s="56" t="s">
        <v>217</v>
      </c>
      <c r="CN27657" s="56" t="s">
        <v>217</v>
      </c>
    </row>
    <row r="27658" spans="75:92">
      <c r="BW27658" s="66"/>
      <c r="BX27658" s="66"/>
      <c r="BY27658" s="66"/>
      <c r="CL27658" s="56" t="s">
        <v>24573</v>
      </c>
      <c r="CM27658" s="56" t="s">
        <v>217</v>
      </c>
      <c r="CN27658" s="56" t="s">
        <v>217</v>
      </c>
    </row>
    <row r="27659" spans="75:92">
      <c r="BW27659" s="66"/>
      <c r="BX27659" s="66"/>
      <c r="BY27659" s="66"/>
      <c r="CL27659" s="56" t="s">
        <v>24574</v>
      </c>
      <c r="CM27659" s="56" t="s">
        <v>217</v>
      </c>
      <c r="CN27659" s="56" t="s">
        <v>217</v>
      </c>
    </row>
    <row r="27660" spans="75:92">
      <c r="BW27660" s="66"/>
      <c r="BX27660" s="66"/>
      <c r="BY27660" s="66"/>
      <c r="CL27660" s="56" t="s">
        <v>14676</v>
      </c>
      <c r="CM27660" s="56" t="s">
        <v>217</v>
      </c>
      <c r="CN27660" s="56" t="s">
        <v>217</v>
      </c>
    </row>
    <row r="27661" spans="75:92">
      <c r="BW27661" s="66"/>
      <c r="BX27661" s="66"/>
      <c r="BY27661" s="66"/>
      <c r="CL27661" s="56" t="s">
        <v>14680</v>
      </c>
      <c r="CM27661" s="56" t="s">
        <v>216</v>
      </c>
      <c r="CN27661" s="56" t="s">
        <v>216</v>
      </c>
    </row>
    <row r="27662" spans="75:92">
      <c r="BW27662" s="66"/>
      <c r="BX27662" s="66"/>
      <c r="BY27662" s="66"/>
      <c r="CL27662" s="35" t="s">
        <v>15815</v>
      </c>
      <c r="CM27662" s="35" t="s">
        <v>217</v>
      </c>
      <c r="CN27662" s="35" t="s">
        <v>217</v>
      </c>
    </row>
    <row r="27663" spans="75:92">
      <c r="BW27663" s="66"/>
      <c r="BX27663" s="66"/>
      <c r="BY27663" s="66"/>
      <c r="CL27663" s="35" t="s">
        <v>11677</v>
      </c>
      <c r="CM27663" s="35" t="s">
        <v>217</v>
      </c>
      <c r="CN27663" s="35" t="s">
        <v>217</v>
      </c>
    </row>
    <row r="27664" spans="75:92">
      <c r="BW27664" s="66"/>
      <c r="BX27664" s="66"/>
      <c r="BY27664" s="66"/>
      <c r="CL27664" s="35" t="s">
        <v>6497</v>
      </c>
      <c r="CM27664" s="35" t="s">
        <v>217</v>
      </c>
      <c r="CN27664" s="35" t="s">
        <v>217</v>
      </c>
    </row>
    <row r="27665" spans="75:92">
      <c r="BW27665" s="66"/>
      <c r="BX27665" s="66"/>
      <c r="BY27665" s="66"/>
      <c r="CL27665" s="35" t="s">
        <v>30037</v>
      </c>
      <c r="CM27665" s="35" t="s">
        <v>217</v>
      </c>
      <c r="CN27665" s="35" t="s">
        <v>217</v>
      </c>
    </row>
    <row r="27666" spans="75:92">
      <c r="BW27666" s="66"/>
      <c r="BX27666" s="66"/>
      <c r="BY27666" s="66"/>
      <c r="CL27666" s="35" t="s">
        <v>11679</v>
      </c>
      <c r="CM27666" s="35" t="s">
        <v>217</v>
      </c>
      <c r="CN27666" s="35" t="s">
        <v>217</v>
      </c>
    </row>
    <row r="27667" spans="75:92">
      <c r="BW27667" s="66"/>
      <c r="BX27667" s="66"/>
      <c r="BY27667" s="66"/>
      <c r="CL27667" s="56" t="s">
        <v>15817</v>
      </c>
      <c r="CM27667" s="56" t="s">
        <v>214</v>
      </c>
      <c r="CN27667" s="56" t="s">
        <v>214</v>
      </c>
    </row>
    <row r="27668" spans="75:92">
      <c r="BW27668" s="66"/>
      <c r="BX27668" s="66"/>
      <c r="BY27668" s="66"/>
      <c r="CL27668" s="35" t="s">
        <v>11804</v>
      </c>
      <c r="CM27668" s="35" t="s">
        <v>217</v>
      </c>
      <c r="CN27668" s="35" t="s">
        <v>217</v>
      </c>
    </row>
    <row r="27669" spans="75:92">
      <c r="BW27669" s="66"/>
      <c r="BX27669" s="66"/>
      <c r="BY27669" s="66"/>
      <c r="CL27669" s="56" t="s">
        <v>24575</v>
      </c>
      <c r="CM27669" s="56" t="s">
        <v>213</v>
      </c>
      <c r="CN27669" s="56" t="s">
        <v>213</v>
      </c>
    </row>
    <row r="27670" spans="75:92">
      <c r="BW27670" s="66"/>
      <c r="BX27670" s="66"/>
      <c r="BY27670" s="66"/>
      <c r="CL27670" s="56" t="s">
        <v>2645</v>
      </c>
      <c r="CM27670" s="56" t="s">
        <v>217</v>
      </c>
      <c r="CN27670" s="56" t="s">
        <v>217</v>
      </c>
    </row>
    <row r="27671" spans="75:92">
      <c r="BW27671" s="66"/>
      <c r="BX27671" s="66"/>
      <c r="BY27671" s="66"/>
      <c r="CL27671" s="35" t="s">
        <v>30038</v>
      </c>
      <c r="CM27671" s="35" t="s">
        <v>217</v>
      </c>
      <c r="CN27671" s="35" t="s">
        <v>217</v>
      </c>
    </row>
    <row r="27672" spans="75:92">
      <c r="BW27672" s="66"/>
      <c r="BX27672" s="66"/>
      <c r="BY27672" s="66"/>
      <c r="CL27672" s="56" t="s">
        <v>2646</v>
      </c>
      <c r="CM27672" s="56" t="s">
        <v>214</v>
      </c>
      <c r="CN27672" s="56" t="s">
        <v>214</v>
      </c>
    </row>
    <row r="27673" spans="75:92">
      <c r="BW27673" s="66"/>
      <c r="BX27673" s="66"/>
      <c r="BY27673" s="66"/>
      <c r="CL27673" s="56" t="s">
        <v>13402</v>
      </c>
      <c r="CM27673" s="56" t="s">
        <v>214</v>
      </c>
      <c r="CN27673" s="56" t="s">
        <v>214</v>
      </c>
    </row>
    <row r="27674" spans="75:92">
      <c r="BW27674" s="66"/>
      <c r="BX27674" s="66"/>
      <c r="BY27674" s="66"/>
      <c r="CL27674" s="56" t="s">
        <v>13403</v>
      </c>
      <c r="CM27674" s="56" t="s">
        <v>214</v>
      </c>
      <c r="CN27674" s="56" t="s">
        <v>214</v>
      </c>
    </row>
    <row r="27675" spans="75:92">
      <c r="BW27675" s="66"/>
      <c r="BX27675" s="66"/>
      <c r="BY27675" s="66"/>
      <c r="CL27675" s="56" t="s">
        <v>13404</v>
      </c>
      <c r="CM27675" s="56" t="s">
        <v>214</v>
      </c>
      <c r="CN27675" s="56" t="s">
        <v>214</v>
      </c>
    </row>
    <row r="27676" spans="75:92">
      <c r="BW27676" s="66"/>
      <c r="BX27676" s="66"/>
      <c r="BY27676" s="66"/>
      <c r="CL27676" s="56" t="s">
        <v>13431</v>
      </c>
      <c r="CM27676" s="56" t="s">
        <v>214</v>
      </c>
      <c r="CN27676" s="56" t="s">
        <v>214</v>
      </c>
    </row>
    <row r="27677" spans="75:92">
      <c r="BW27677" s="66"/>
      <c r="BX27677" s="66"/>
      <c r="BY27677" s="66"/>
      <c r="CL27677" s="56" t="s">
        <v>13419</v>
      </c>
      <c r="CM27677" s="56" t="s">
        <v>215</v>
      </c>
      <c r="CN27677" s="56" t="s">
        <v>215</v>
      </c>
    </row>
    <row r="27678" spans="75:92">
      <c r="BW27678" s="66"/>
      <c r="BX27678" s="66"/>
      <c r="BY27678" s="66"/>
      <c r="CL27678" s="35" t="s">
        <v>15819</v>
      </c>
      <c r="CM27678" s="35" t="s">
        <v>217</v>
      </c>
      <c r="CN27678" s="35" t="s">
        <v>217</v>
      </c>
    </row>
    <row r="27679" spans="75:92">
      <c r="BW27679" s="66"/>
      <c r="BX27679" s="66"/>
      <c r="BY27679" s="66"/>
      <c r="CL27679" s="35" t="s">
        <v>15820</v>
      </c>
      <c r="CM27679" s="35" t="s">
        <v>217</v>
      </c>
      <c r="CN27679" s="35" t="s">
        <v>217</v>
      </c>
    </row>
    <row r="27680" spans="75:92">
      <c r="BW27680" s="66"/>
      <c r="BX27680" s="66"/>
      <c r="BY27680" s="66"/>
      <c r="CL27680" s="56" t="s">
        <v>24576</v>
      </c>
      <c r="CM27680" s="56" t="s">
        <v>216</v>
      </c>
      <c r="CN27680" s="56" t="s">
        <v>216</v>
      </c>
    </row>
    <row r="27681" spans="75:92">
      <c r="BW27681" s="66"/>
      <c r="BX27681" s="66"/>
      <c r="BY27681" s="66"/>
      <c r="CL27681" s="35" t="s">
        <v>13406</v>
      </c>
      <c r="CM27681" s="35" t="s">
        <v>217</v>
      </c>
      <c r="CN27681" s="35" t="s">
        <v>217</v>
      </c>
    </row>
    <row r="27682" spans="75:92">
      <c r="BW27682" s="66"/>
      <c r="BX27682" s="66"/>
      <c r="BY27682" s="66"/>
      <c r="CL27682" s="56" t="s">
        <v>26488</v>
      </c>
      <c r="CM27682" s="56" t="s">
        <v>215</v>
      </c>
      <c r="CN27682" s="56" t="s">
        <v>215</v>
      </c>
    </row>
    <row r="27683" spans="75:92">
      <c r="BW27683" s="66"/>
      <c r="BX27683" s="66"/>
      <c r="BY27683" s="66"/>
      <c r="CL27683" s="56" t="s">
        <v>24577</v>
      </c>
      <c r="CM27683" s="56" t="s">
        <v>215</v>
      </c>
      <c r="CN27683" s="56" t="s">
        <v>215</v>
      </c>
    </row>
    <row r="27684" spans="75:92">
      <c r="BW27684" s="66"/>
      <c r="BX27684" s="66"/>
      <c r="BY27684" s="66"/>
      <c r="CL27684" s="56" t="s">
        <v>2647</v>
      </c>
      <c r="CM27684" s="56" t="s">
        <v>214</v>
      </c>
      <c r="CN27684" s="56" t="s">
        <v>214</v>
      </c>
    </row>
    <row r="27685" spans="75:92">
      <c r="BW27685" s="66"/>
      <c r="BX27685" s="66"/>
      <c r="BY27685" s="66"/>
      <c r="CL27685" s="56" t="s">
        <v>15822</v>
      </c>
      <c r="CM27685" s="56" t="s">
        <v>214</v>
      </c>
      <c r="CN27685" s="56" t="s">
        <v>214</v>
      </c>
    </row>
    <row r="27686" spans="75:92">
      <c r="BW27686" s="66"/>
      <c r="BX27686" s="66"/>
      <c r="BY27686" s="66"/>
      <c r="CL27686" s="56" t="s">
        <v>15823</v>
      </c>
      <c r="CM27686" s="56" t="s">
        <v>214</v>
      </c>
      <c r="CN27686" s="56" t="s">
        <v>214</v>
      </c>
    </row>
    <row r="27687" spans="75:92">
      <c r="BW27687" s="66"/>
      <c r="BX27687" s="66"/>
      <c r="BY27687" s="66"/>
      <c r="CL27687" s="56" t="s">
        <v>15824</v>
      </c>
      <c r="CM27687" s="56" t="s">
        <v>214</v>
      </c>
      <c r="CN27687" s="56" t="s">
        <v>214</v>
      </c>
    </row>
    <row r="27688" spans="75:92">
      <c r="BW27688" s="66"/>
      <c r="BX27688" s="66"/>
      <c r="BY27688" s="66"/>
      <c r="CL27688" s="35" t="s">
        <v>13407</v>
      </c>
      <c r="CM27688" s="35" t="s">
        <v>217</v>
      </c>
      <c r="CN27688" s="35" t="s">
        <v>217</v>
      </c>
    </row>
    <row r="27689" spans="75:92">
      <c r="BW27689" s="66"/>
      <c r="BX27689" s="66"/>
      <c r="BY27689" s="66"/>
      <c r="CL27689" s="56" t="s">
        <v>13420</v>
      </c>
      <c r="CM27689" s="56" t="s">
        <v>215</v>
      </c>
      <c r="CN27689" s="56" t="s">
        <v>215</v>
      </c>
    </row>
    <row r="27690" spans="75:92">
      <c r="BW27690" s="66"/>
      <c r="BX27690" s="66"/>
      <c r="BY27690" s="66"/>
      <c r="CL27690" s="56" t="s">
        <v>13418</v>
      </c>
      <c r="CM27690" s="56" t="s">
        <v>216</v>
      </c>
      <c r="CN27690" s="56" t="s">
        <v>216</v>
      </c>
    </row>
    <row r="27691" spans="75:92">
      <c r="BW27691" s="66"/>
      <c r="BX27691" s="66"/>
      <c r="BY27691" s="66"/>
      <c r="CL27691" s="56" t="s">
        <v>24578</v>
      </c>
      <c r="CM27691" s="56" t="s">
        <v>213</v>
      </c>
      <c r="CN27691" s="56" t="s">
        <v>213</v>
      </c>
    </row>
    <row r="27692" spans="75:92">
      <c r="BW27692" s="66"/>
      <c r="BX27692" s="66"/>
      <c r="BY27692" s="66"/>
      <c r="CL27692" s="56" t="s">
        <v>15827</v>
      </c>
      <c r="CM27692" s="56" t="s">
        <v>213</v>
      </c>
      <c r="CN27692" s="56" t="s">
        <v>213</v>
      </c>
    </row>
    <row r="27693" spans="75:92">
      <c r="BW27693" s="66"/>
      <c r="BX27693" s="66"/>
      <c r="BY27693" s="66"/>
      <c r="CL27693" s="56" t="s">
        <v>26489</v>
      </c>
      <c r="CM27693" s="56" t="s">
        <v>213</v>
      </c>
      <c r="CN27693" s="56" t="s">
        <v>213</v>
      </c>
    </row>
    <row r="27694" spans="75:92">
      <c r="BW27694" s="66"/>
      <c r="BX27694" s="66"/>
      <c r="BY27694" s="66"/>
      <c r="CL27694" s="56" t="s">
        <v>26490</v>
      </c>
      <c r="CM27694" s="56" t="s">
        <v>213</v>
      </c>
      <c r="CN27694" s="56" t="s">
        <v>213</v>
      </c>
    </row>
    <row r="27695" spans="75:92">
      <c r="BW27695" s="66"/>
      <c r="BX27695" s="66"/>
      <c r="BY27695" s="66"/>
      <c r="CL27695" s="56" t="s">
        <v>26491</v>
      </c>
      <c r="CM27695" s="56" t="s">
        <v>213</v>
      </c>
      <c r="CN27695" s="56" t="s">
        <v>213</v>
      </c>
    </row>
    <row r="27696" spans="75:92">
      <c r="BW27696" s="66"/>
      <c r="BX27696" s="66"/>
      <c r="BY27696" s="66"/>
      <c r="CL27696" s="56" t="s">
        <v>24579</v>
      </c>
      <c r="CM27696" s="56" t="s">
        <v>215</v>
      </c>
      <c r="CN27696" s="56" t="s">
        <v>215</v>
      </c>
    </row>
    <row r="27697" spans="75:92">
      <c r="BW27697" s="66"/>
      <c r="BX27697" s="66"/>
      <c r="BY27697" s="66"/>
      <c r="CL27697" s="56" t="s">
        <v>24580</v>
      </c>
      <c r="CM27697" s="56" t="s">
        <v>214</v>
      </c>
      <c r="CN27697" s="56" t="s">
        <v>214</v>
      </c>
    </row>
    <row r="27698" spans="75:92">
      <c r="BW27698" s="66"/>
      <c r="BX27698" s="66"/>
      <c r="BY27698" s="66"/>
      <c r="CL27698" s="56" t="s">
        <v>13421</v>
      </c>
      <c r="CM27698" s="56" t="s">
        <v>215</v>
      </c>
      <c r="CN27698" s="56" t="s">
        <v>215</v>
      </c>
    </row>
    <row r="27699" spans="75:92">
      <c r="BW27699" s="66"/>
      <c r="BX27699" s="66"/>
      <c r="BY27699" s="66"/>
      <c r="CL27699" s="56" t="s">
        <v>13422</v>
      </c>
      <c r="CM27699" s="56" t="s">
        <v>215</v>
      </c>
      <c r="CN27699" s="56" t="s">
        <v>215</v>
      </c>
    </row>
    <row r="27700" spans="75:92">
      <c r="BW27700" s="66"/>
      <c r="BX27700" s="66"/>
      <c r="BY27700" s="66"/>
      <c r="CL27700" s="56" t="s">
        <v>2649</v>
      </c>
      <c r="CM27700" s="56" t="s">
        <v>214</v>
      </c>
      <c r="CN27700" s="56" t="s">
        <v>214</v>
      </c>
    </row>
    <row r="27701" spans="75:92">
      <c r="BW27701" s="66"/>
      <c r="BX27701" s="66"/>
      <c r="BY27701" s="66"/>
      <c r="CL27701" s="56" t="s">
        <v>15826</v>
      </c>
      <c r="CM27701" s="56" t="s">
        <v>213</v>
      </c>
      <c r="CN27701" s="56" t="s">
        <v>213</v>
      </c>
    </row>
    <row r="27702" spans="75:92">
      <c r="BW27702" s="66"/>
      <c r="BX27702" s="66"/>
      <c r="BY27702" s="66"/>
      <c r="CL27702" s="56" t="s">
        <v>13405</v>
      </c>
      <c r="CM27702" s="56" t="s">
        <v>214</v>
      </c>
      <c r="CN27702" s="56" t="s">
        <v>214</v>
      </c>
    </row>
    <row r="27703" spans="75:92">
      <c r="BW27703" s="66"/>
      <c r="BX27703" s="66"/>
      <c r="BY27703" s="66"/>
      <c r="CL27703" s="35" t="s">
        <v>13408</v>
      </c>
      <c r="CM27703" s="35" t="s">
        <v>217</v>
      </c>
      <c r="CN27703" s="35" t="s">
        <v>217</v>
      </c>
    </row>
    <row r="27704" spans="75:92">
      <c r="BW27704" s="66"/>
      <c r="BX27704" s="66"/>
      <c r="BY27704" s="66"/>
      <c r="CL27704" s="35" t="s">
        <v>13409</v>
      </c>
      <c r="CM27704" s="35" t="s">
        <v>217</v>
      </c>
      <c r="CN27704" s="35" t="s">
        <v>217</v>
      </c>
    </row>
    <row r="27705" spans="75:92">
      <c r="BW27705" s="66"/>
      <c r="BX27705" s="66"/>
      <c r="BY27705" s="66"/>
      <c r="CL27705" s="35" t="s">
        <v>13410</v>
      </c>
      <c r="CM27705" s="35" t="s">
        <v>217</v>
      </c>
      <c r="CN27705" s="35" t="s">
        <v>217</v>
      </c>
    </row>
    <row r="27706" spans="75:92">
      <c r="BW27706" s="66"/>
      <c r="BX27706" s="66"/>
      <c r="BY27706" s="66"/>
      <c r="CL27706" s="56" t="s">
        <v>26492</v>
      </c>
      <c r="CM27706" s="56" t="s">
        <v>216</v>
      </c>
      <c r="CN27706" s="56" t="s">
        <v>216</v>
      </c>
    </row>
    <row r="27707" spans="75:92">
      <c r="BW27707" s="66"/>
      <c r="BX27707" s="66"/>
      <c r="BY27707" s="66"/>
      <c r="CL27707" s="56" t="s">
        <v>26493</v>
      </c>
      <c r="CM27707" s="56" t="s">
        <v>216</v>
      </c>
      <c r="CN27707" s="56" t="s">
        <v>216</v>
      </c>
    </row>
    <row r="27708" spans="75:92">
      <c r="BW27708" s="66"/>
      <c r="BX27708" s="66"/>
      <c r="BY27708" s="66"/>
      <c r="CL27708" s="56" t="s">
        <v>24581</v>
      </c>
      <c r="CM27708" s="56" t="s">
        <v>215</v>
      </c>
      <c r="CN27708" s="56" t="s">
        <v>215</v>
      </c>
    </row>
    <row r="27709" spans="75:92">
      <c r="BW27709" s="66"/>
      <c r="BX27709" s="66"/>
      <c r="BY27709" s="66"/>
      <c r="CL27709" s="35" t="s">
        <v>13411</v>
      </c>
      <c r="CM27709" s="35" t="s">
        <v>217</v>
      </c>
      <c r="CN27709" s="35" t="s">
        <v>217</v>
      </c>
    </row>
    <row r="27710" spans="75:92">
      <c r="BW27710" s="66"/>
      <c r="BX27710" s="66"/>
      <c r="BY27710" s="66"/>
      <c r="CL27710" s="56" t="s">
        <v>2650</v>
      </c>
      <c r="CM27710" s="56" t="s">
        <v>214</v>
      </c>
      <c r="CN27710" s="56" t="s">
        <v>214</v>
      </c>
    </row>
    <row r="27711" spans="75:92">
      <c r="BW27711" s="66"/>
      <c r="BX27711" s="66"/>
      <c r="BY27711" s="66"/>
      <c r="CL27711" s="56" t="s">
        <v>26494</v>
      </c>
      <c r="CM27711" s="56" t="s">
        <v>215</v>
      </c>
      <c r="CN27711" s="56" t="s">
        <v>215</v>
      </c>
    </row>
    <row r="27712" spans="75:92">
      <c r="BW27712" s="66"/>
      <c r="BX27712" s="66"/>
      <c r="BY27712" s="66"/>
      <c r="CL27712" s="56" t="s">
        <v>26495</v>
      </c>
      <c r="CM27712" s="56" t="s">
        <v>215</v>
      </c>
      <c r="CN27712" s="56" t="s">
        <v>215</v>
      </c>
    </row>
    <row r="27713" spans="75:92">
      <c r="BW27713" s="66"/>
      <c r="BX27713" s="66"/>
      <c r="BY27713" s="66"/>
      <c r="CL27713" s="56" t="s">
        <v>26496</v>
      </c>
      <c r="CM27713" s="56" t="s">
        <v>215</v>
      </c>
      <c r="CN27713" s="56" t="s">
        <v>215</v>
      </c>
    </row>
    <row r="27714" spans="75:92">
      <c r="BW27714" s="66"/>
      <c r="BX27714" s="66"/>
      <c r="BY27714" s="66"/>
      <c r="CL27714" s="56" t="s">
        <v>26497</v>
      </c>
      <c r="CM27714" s="56" t="s">
        <v>215</v>
      </c>
      <c r="CN27714" s="56" t="s">
        <v>215</v>
      </c>
    </row>
    <row r="27715" spans="75:92">
      <c r="BW27715" s="66"/>
      <c r="BX27715" s="66"/>
      <c r="BY27715" s="66"/>
      <c r="CL27715" s="56" t="s">
        <v>26498</v>
      </c>
      <c r="CM27715" s="56" t="s">
        <v>215</v>
      </c>
      <c r="CN27715" s="56" t="s">
        <v>215</v>
      </c>
    </row>
    <row r="27716" spans="75:92">
      <c r="BW27716" s="66"/>
      <c r="BX27716" s="66"/>
      <c r="BY27716" s="66"/>
      <c r="CL27716" s="56" t="s">
        <v>24582</v>
      </c>
      <c r="CM27716" s="56" t="s">
        <v>215</v>
      </c>
      <c r="CN27716" s="56" t="s">
        <v>215</v>
      </c>
    </row>
    <row r="27717" spans="75:92">
      <c r="BW27717" s="66"/>
      <c r="BX27717" s="66"/>
      <c r="BY27717" s="66"/>
      <c r="CL27717" s="56" t="s">
        <v>6507</v>
      </c>
      <c r="CM27717" s="56" t="s">
        <v>217</v>
      </c>
      <c r="CN27717" s="56" t="s">
        <v>217</v>
      </c>
    </row>
    <row r="27718" spans="75:92">
      <c r="BW27718" s="66"/>
      <c r="BX27718" s="66"/>
      <c r="BY27718" s="66"/>
      <c r="CL27718" s="56" t="s">
        <v>24583</v>
      </c>
      <c r="CM27718" s="56" t="s">
        <v>213</v>
      </c>
      <c r="CN27718" s="56" t="s">
        <v>213</v>
      </c>
    </row>
    <row r="27719" spans="75:92">
      <c r="BW27719" s="66"/>
      <c r="BX27719" s="66"/>
      <c r="BY27719" s="66"/>
      <c r="CL27719" s="56" t="s">
        <v>13413</v>
      </c>
      <c r="CM27719" s="56" t="s">
        <v>214</v>
      </c>
      <c r="CN27719" s="56" t="s">
        <v>214</v>
      </c>
    </row>
    <row r="27720" spans="75:92">
      <c r="BW27720" s="66"/>
      <c r="BX27720" s="66"/>
      <c r="BY27720" s="66"/>
      <c r="CL27720" s="56" t="s">
        <v>24584</v>
      </c>
      <c r="CM27720" s="56" t="s">
        <v>215</v>
      </c>
      <c r="CN27720" s="56" t="s">
        <v>215</v>
      </c>
    </row>
    <row r="27721" spans="75:92">
      <c r="BW27721" s="66"/>
      <c r="BX27721" s="66"/>
      <c r="BY27721" s="66"/>
      <c r="CL27721" s="56" t="s">
        <v>24585</v>
      </c>
      <c r="CM27721" s="56" t="s">
        <v>215</v>
      </c>
      <c r="CN27721" s="56" t="s">
        <v>215</v>
      </c>
    </row>
    <row r="27722" spans="75:92">
      <c r="BW27722" s="66"/>
      <c r="BX27722" s="66"/>
      <c r="BY27722" s="66"/>
      <c r="CL27722" s="56" t="s">
        <v>15828</v>
      </c>
      <c r="CM27722" s="56" t="s">
        <v>213</v>
      </c>
      <c r="CN27722" s="56" t="s">
        <v>213</v>
      </c>
    </row>
    <row r="27723" spans="75:92">
      <c r="BW27723" s="66"/>
      <c r="BX27723" s="66"/>
      <c r="BY27723" s="66"/>
      <c r="CL27723" s="35" t="s">
        <v>7844</v>
      </c>
      <c r="CM27723" s="35" t="s">
        <v>217</v>
      </c>
      <c r="CN27723" s="35" t="s">
        <v>217</v>
      </c>
    </row>
    <row r="27724" spans="75:92">
      <c r="BW27724" s="66"/>
      <c r="BX27724" s="66"/>
      <c r="BY27724" s="66"/>
      <c r="CL27724" s="56" t="s">
        <v>2652</v>
      </c>
      <c r="CM27724" s="56" t="s">
        <v>216</v>
      </c>
      <c r="CN27724" s="56" t="s">
        <v>216</v>
      </c>
    </row>
    <row r="27725" spans="75:92">
      <c r="BW27725" s="66"/>
      <c r="BX27725" s="66"/>
      <c r="BY27725" s="66"/>
      <c r="CL27725" s="56" t="s">
        <v>13415</v>
      </c>
      <c r="CM27725" s="56" t="s">
        <v>216</v>
      </c>
      <c r="CN27725" s="56" t="s">
        <v>216</v>
      </c>
    </row>
    <row r="27726" spans="75:92">
      <c r="BW27726" s="66"/>
      <c r="BX27726" s="66"/>
      <c r="BY27726" s="66"/>
      <c r="CL27726" s="56" t="s">
        <v>13416</v>
      </c>
      <c r="CM27726" s="56" t="s">
        <v>216</v>
      </c>
      <c r="CN27726" s="56" t="s">
        <v>216</v>
      </c>
    </row>
    <row r="27727" spans="75:92">
      <c r="BW27727" s="66"/>
      <c r="BX27727" s="66"/>
      <c r="BY27727" s="66"/>
      <c r="CL27727" s="56" t="s">
        <v>15825</v>
      </c>
      <c r="CM27727" s="56" t="s">
        <v>214</v>
      </c>
      <c r="CN27727" s="56" t="s">
        <v>214</v>
      </c>
    </row>
    <row r="27728" spans="75:92">
      <c r="BW27728" s="66"/>
      <c r="BX27728" s="66"/>
      <c r="BY27728" s="66"/>
      <c r="CL27728" s="56" t="s">
        <v>2653</v>
      </c>
      <c r="CM27728" s="56" t="s">
        <v>216</v>
      </c>
      <c r="CN27728" s="56" t="s">
        <v>216</v>
      </c>
    </row>
    <row r="27729" spans="75:92">
      <c r="BW27729" s="66"/>
      <c r="BX27729" s="66"/>
      <c r="BY27729" s="66"/>
      <c r="CL27729" s="56" t="s">
        <v>13414</v>
      </c>
      <c r="CM27729" s="56" t="s">
        <v>214</v>
      </c>
      <c r="CN27729" s="56" t="s">
        <v>214</v>
      </c>
    </row>
    <row r="27730" spans="75:92">
      <c r="BW27730" s="66"/>
      <c r="BX27730" s="66"/>
      <c r="BY27730" s="66"/>
      <c r="CL27730" s="56" t="s">
        <v>24586</v>
      </c>
      <c r="CM27730" s="56" t="s">
        <v>214</v>
      </c>
      <c r="CN27730" s="56" t="s">
        <v>214</v>
      </c>
    </row>
    <row r="27731" spans="75:92">
      <c r="BW27731" s="66"/>
      <c r="BX27731" s="66"/>
      <c r="BY27731" s="66"/>
      <c r="CL27731" s="56" t="s">
        <v>2654</v>
      </c>
      <c r="CM27731" s="56" t="s">
        <v>215</v>
      </c>
      <c r="CN27731" s="56" t="s">
        <v>215</v>
      </c>
    </row>
    <row r="27732" spans="75:92">
      <c r="BW27732" s="66"/>
      <c r="BX27732" s="66"/>
      <c r="BY27732" s="66"/>
      <c r="CL27732" s="56" t="s">
        <v>13423</v>
      </c>
      <c r="CM27732" s="56" t="s">
        <v>215</v>
      </c>
      <c r="CN27732" s="56" t="s">
        <v>215</v>
      </c>
    </row>
    <row r="27733" spans="75:92">
      <c r="BW27733" s="66"/>
      <c r="BX27733" s="66"/>
      <c r="BY27733" s="66"/>
      <c r="CL27733" s="56" t="s">
        <v>13424</v>
      </c>
      <c r="CM27733" s="56" t="s">
        <v>215</v>
      </c>
      <c r="CN27733" s="56" t="s">
        <v>215</v>
      </c>
    </row>
    <row r="27734" spans="75:92">
      <c r="BW27734" s="66"/>
      <c r="BX27734" s="66"/>
      <c r="BY27734" s="66"/>
      <c r="CL27734" s="56" t="s">
        <v>13425</v>
      </c>
      <c r="CM27734" s="56" t="s">
        <v>215</v>
      </c>
      <c r="CN27734" s="56" t="s">
        <v>215</v>
      </c>
    </row>
    <row r="27735" spans="75:92">
      <c r="BW27735" s="66"/>
      <c r="BX27735" s="66"/>
      <c r="BY27735" s="66"/>
      <c r="CL27735" s="56" t="s">
        <v>13426</v>
      </c>
      <c r="CM27735" s="56" t="s">
        <v>215</v>
      </c>
      <c r="CN27735" s="56" t="s">
        <v>215</v>
      </c>
    </row>
    <row r="27736" spans="75:92">
      <c r="BW27736" s="66"/>
      <c r="BX27736" s="66"/>
      <c r="BY27736" s="66"/>
      <c r="CL27736" s="56" t="s">
        <v>13427</v>
      </c>
      <c r="CM27736" s="56" t="s">
        <v>215</v>
      </c>
      <c r="CN27736" s="56" t="s">
        <v>215</v>
      </c>
    </row>
    <row r="27737" spans="75:92">
      <c r="BW27737" s="66"/>
      <c r="BX27737" s="66"/>
      <c r="BY27737" s="66"/>
      <c r="CL27737" s="56" t="s">
        <v>13428</v>
      </c>
      <c r="CM27737" s="56" t="s">
        <v>215</v>
      </c>
      <c r="CN27737" s="56" t="s">
        <v>215</v>
      </c>
    </row>
    <row r="27738" spans="75:92">
      <c r="BW27738" s="66"/>
      <c r="BX27738" s="66"/>
      <c r="BY27738" s="66"/>
      <c r="CL27738" s="56" t="s">
        <v>2655</v>
      </c>
      <c r="CM27738" s="56" t="s">
        <v>216</v>
      </c>
      <c r="CN27738" s="56" t="s">
        <v>216</v>
      </c>
    </row>
    <row r="27739" spans="75:92">
      <c r="BW27739" s="66"/>
      <c r="BX27739" s="66"/>
      <c r="BY27739" s="66"/>
      <c r="CL27739" s="56" t="s">
        <v>24587</v>
      </c>
      <c r="CM27739" s="56" t="s">
        <v>214</v>
      </c>
      <c r="CN27739" s="56" t="s">
        <v>214</v>
      </c>
    </row>
    <row r="27740" spans="75:92">
      <c r="BW27740" s="66"/>
      <c r="BX27740" s="66"/>
      <c r="BY27740" s="66"/>
      <c r="CL27740" s="56" t="s">
        <v>24588</v>
      </c>
      <c r="CM27740" s="56" t="s">
        <v>214</v>
      </c>
      <c r="CN27740" s="56" t="s">
        <v>214</v>
      </c>
    </row>
    <row r="27741" spans="75:92">
      <c r="BW27741" s="66"/>
      <c r="BX27741" s="66"/>
      <c r="BY27741" s="66"/>
      <c r="CL27741" s="56" t="s">
        <v>13432</v>
      </c>
      <c r="CM27741" s="56" t="s">
        <v>214</v>
      </c>
      <c r="CN27741" s="56" t="s">
        <v>214</v>
      </c>
    </row>
    <row r="27742" spans="75:92">
      <c r="BW27742" s="66"/>
      <c r="BX27742" s="66"/>
      <c r="BY27742" s="66"/>
      <c r="CL27742" s="56" t="s">
        <v>24589</v>
      </c>
      <c r="CM27742" s="56" t="s">
        <v>214</v>
      </c>
      <c r="CN27742" s="56" t="s">
        <v>214</v>
      </c>
    </row>
    <row r="27743" spans="75:92">
      <c r="BW27743" s="66"/>
      <c r="BX27743" s="66"/>
      <c r="BY27743" s="66"/>
      <c r="CL27743" s="56" t="s">
        <v>13433</v>
      </c>
      <c r="CM27743" s="56" t="s">
        <v>214</v>
      </c>
      <c r="CN27743" s="56" t="s">
        <v>214</v>
      </c>
    </row>
    <row r="27744" spans="75:92">
      <c r="BW27744" s="66"/>
      <c r="BX27744" s="66"/>
      <c r="BY27744" s="66"/>
      <c r="CL27744" s="56" t="s">
        <v>13430</v>
      </c>
      <c r="CM27744" s="56" t="s">
        <v>215</v>
      </c>
      <c r="CN27744" s="56" t="s">
        <v>215</v>
      </c>
    </row>
    <row r="27745" spans="75:92">
      <c r="BW27745" s="66"/>
      <c r="BX27745" s="66"/>
      <c r="BY27745" s="66"/>
      <c r="CL27745" s="35" t="s">
        <v>13412</v>
      </c>
      <c r="CM27745" s="35" t="s">
        <v>217</v>
      </c>
      <c r="CN27745" s="35" t="s">
        <v>217</v>
      </c>
    </row>
    <row r="27746" spans="75:92">
      <c r="BW27746" s="66"/>
      <c r="BX27746" s="66"/>
      <c r="BY27746" s="66"/>
      <c r="CL27746" s="56" t="s">
        <v>13435</v>
      </c>
      <c r="CM27746" s="56" t="s">
        <v>214</v>
      </c>
      <c r="CN27746" s="56" t="s">
        <v>214</v>
      </c>
    </row>
    <row r="27747" spans="75:92">
      <c r="BW27747" s="66"/>
      <c r="BX27747" s="66"/>
      <c r="BY27747" s="66"/>
      <c r="CL27747" s="56" t="s">
        <v>13417</v>
      </c>
      <c r="CM27747" s="56" t="s">
        <v>216</v>
      </c>
      <c r="CN27747" s="56" t="s">
        <v>216</v>
      </c>
    </row>
    <row r="27748" spans="75:92">
      <c r="BW27748" s="66"/>
      <c r="BX27748" s="66"/>
      <c r="BY27748" s="66"/>
      <c r="CL27748" s="56" t="s">
        <v>2656</v>
      </c>
      <c r="CM27748" s="56" t="s">
        <v>214</v>
      </c>
      <c r="CN27748" s="56" t="s">
        <v>214</v>
      </c>
    </row>
    <row r="27749" spans="75:92">
      <c r="BW27749" s="66"/>
      <c r="BX27749" s="66"/>
      <c r="BY27749" s="66"/>
      <c r="CL27749" s="56" t="s">
        <v>24590</v>
      </c>
      <c r="CM27749" s="56" t="s">
        <v>215</v>
      </c>
      <c r="CN27749" s="56" t="s">
        <v>215</v>
      </c>
    </row>
    <row r="27750" spans="75:92">
      <c r="BW27750" s="66"/>
      <c r="BX27750" s="66"/>
      <c r="BY27750" s="66"/>
      <c r="CL27750" s="56" t="s">
        <v>13434</v>
      </c>
      <c r="CM27750" s="56" t="s">
        <v>214</v>
      </c>
      <c r="CN27750" s="56" t="s">
        <v>214</v>
      </c>
    </row>
    <row r="27751" spans="75:92">
      <c r="BW27751" s="66"/>
      <c r="BX27751" s="66"/>
      <c r="BY27751" s="66"/>
      <c r="CL27751" s="56" t="s">
        <v>13401</v>
      </c>
      <c r="CM27751" s="56" t="s">
        <v>217</v>
      </c>
      <c r="CN27751" s="56" t="s">
        <v>217</v>
      </c>
    </row>
    <row r="27752" spans="75:92">
      <c r="BW27752" s="66"/>
      <c r="BX27752" s="66"/>
      <c r="BY27752" s="66"/>
      <c r="CL27752" s="56" t="s">
        <v>13429</v>
      </c>
      <c r="CM27752" s="56" t="s">
        <v>215</v>
      </c>
      <c r="CN27752" s="56" t="s">
        <v>215</v>
      </c>
    </row>
    <row r="27753" spans="75:92">
      <c r="BW27753" s="66"/>
      <c r="BX27753" s="66"/>
      <c r="BY27753" s="66"/>
      <c r="CL27753" s="56" t="s">
        <v>24591</v>
      </c>
      <c r="CM27753" s="56" t="s">
        <v>215</v>
      </c>
      <c r="CN27753" s="56" t="s">
        <v>215</v>
      </c>
    </row>
    <row r="27754" spans="75:92">
      <c r="BW27754" s="66"/>
      <c r="BX27754" s="66"/>
      <c r="BY27754" s="66"/>
      <c r="CL27754" s="56" t="s">
        <v>15833</v>
      </c>
      <c r="CM27754" s="56" t="s">
        <v>214</v>
      </c>
      <c r="CN27754" s="56" t="s">
        <v>214</v>
      </c>
    </row>
    <row r="27755" spans="75:92">
      <c r="BW27755" s="66"/>
      <c r="BX27755" s="66"/>
      <c r="BY27755" s="66"/>
      <c r="CL27755" s="35" t="s">
        <v>10653</v>
      </c>
      <c r="CM27755" s="35" t="s">
        <v>217</v>
      </c>
      <c r="CN27755" s="35" t="s">
        <v>217</v>
      </c>
    </row>
    <row r="27756" spans="75:92">
      <c r="BW27756" s="66"/>
      <c r="BX27756" s="66"/>
      <c r="BY27756" s="66"/>
      <c r="CL27756" s="56" t="s">
        <v>10655</v>
      </c>
      <c r="CM27756" s="56" t="s">
        <v>217</v>
      </c>
      <c r="CN27756" s="56" t="s">
        <v>217</v>
      </c>
    </row>
    <row r="27757" spans="75:92">
      <c r="BW27757" s="66"/>
      <c r="BX27757" s="66"/>
      <c r="BY27757" s="66"/>
      <c r="CL27757" s="56" t="s">
        <v>30039</v>
      </c>
      <c r="CM27757" s="56" t="s">
        <v>216</v>
      </c>
      <c r="CN27757" s="56" t="s">
        <v>216</v>
      </c>
    </row>
    <row r="27758" spans="75:92">
      <c r="BW27758" s="66"/>
      <c r="BX27758" s="66"/>
      <c r="BY27758" s="66"/>
      <c r="CL27758" s="56" t="s">
        <v>30040</v>
      </c>
      <c r="CM27758" s="56" t="s">
        <v>216</v>
      </c>
      <c r="CN27758" s="56" t="s">
        <v>216</v>
      </c>
    </row>
    <row r="27759" spans="75:92">
      <c r="BW27759" s="66"/>
      <c r="BX27759" s="66"/>
      <c r="BY27759" s="66"/>
      <c r="CL27759" s="56" t="s">
        <v>9107</v>
      </c>
      <c r="CM27759" s="56" t="s">
        <v>216</v>
      </c>
      <c r="CN27759" s="56" t="s">
        <v>216</v>
      </c>
    </row>
    <row r="27760" spans="75:92">
      <c r="BW27760" s="66"/>
      <c r="BX27760" s="66"/>
      <c r="BY27760" s="66"/>
      <c r="CL27760" s="35" t="s">
        <v>15847</v>
      </c>
      <c r="CM27760" s="35" t="s">
        <v>217</v>
      </c>
      <c r="CN27760" s="35" t="s">
        <v>217</v>
      </c>
    </row>
    <row r="27761" spans="75:92">
      <c r="BW27761" s="66"/>
      <c r="BX27761" s="66"/>
      <c r="BY27761" s="66"/>
      <c r="CL27761" s="56" t="s">
        <v>15849</v>
      </c>
      <c r="CM27761" s="56" t="s">
        <v>214</v>
      </c>
      <c r="CN27761" s="56" t="s">
        <v>214</v>
      </c>
    </row>
    <row r="27762" spans="75:92">
      <c r="BW27762" s="66"/>
      <c r="BX27762" s="66"/>
      <c r="BY27762" s="66"/>
      <c r="CL27762" s="56" t="s">
        <v>24592</v>
      </c>
      <c r="CM27762" s="56" t="s">
        <v>214</v>
      </c>
      <c r="CN27762" s="56" t="s">
        <v>214</v>
      </c>
    </row>
    <row r="27763" spans="75:92">
      <c r="BW27763" s="66"/>
      <c r="BX27763" s="66"/>
      <c r="BY27763" s="66"/>
      <c r="CL27763" s="56" t="s">
        <v>2658</v>
      </c>
      <c r="CM27763" s="56" t="s">
        <v>214</v>
      </c>
      <c r="CN27763" s="56" t="s">
        <v>214</v>
      </c>
    </row>
    <row r="27764" spans="75:92">
      <c r="BW27764" s="66"/>
      <c r="BX27764" s="66"/>
      <c r="BY27764" s="66"/>
      <c r="CL27764" s="56" t="s">
        <v>15850</v>
      </c>
      <c r="CM27764" s="56" t="s">
        <v>214</v>
      </c>
      <c r="CN27764" s="56" t="s">
        <v>214</v>
      </c>
    </row>
    <row r="27765" spans="75:92">
      <c r="BW27765" s="66"/>
      <c r="BX27765" s="66"/>
      <c r="BY27765" s="66"/>
      <c r="CL27765" s="56" t="s">
        <v>8225</v>
      </c>
      <c r="CM27765" s="56" t="s">
        <v>216</v>
      </c>
      <c r="CN27765" s="56" t="s">
        <v>216</v>
      </c>
    </row>
    <row r="27766" spans="75:92">
      <c r="BW27766" s="66"/>
      <c r="BX27766" s="66"/>
      <c r="BY27766" s="66"/>
      <c r="CL27766" s="56" t="s">
        <v>24593</v>
      </c>
      <c r="CM27766" s="56" t="s">
        <v>214</v>
      </c>
      <c r="CN27766" s="56" t="s">
        <v>214</v>
      </c>
    </row>
    <row r="27767" spans="75:92">
      <c r="BW27767" s="66"/>
      <c r="BX27767" s="66"/>
      <c r="BY27767" s="66"/>
      <c r="CL27767" s="56" t="s">
        <v>15866</v>
      </c>
      <c r="CM27767" s="56" t="s">
        <v>216</v>
      </c>
      <c r="CN27767" s="56" t="s">
        <v>216</v>
      </c>
    </row>
    <row r="27768" spans="75:92">
      <c r="BW27768" s="66"/>
      <c r="BX27768" s="66"/>
      <c r="BY27768" s="66"/>
      <c r="CL27768" s="56" t="s">
        <v>15868</v>
      </c>
      <c r="CM27768" s="56" t="s">
        <v>215</v>
      </c>
      <c r="CN27768" s="56" t="s">
        <v>215</v>
      </c>
    </row>
    <row r="27769" spans="75:92">
      <c r="BW27769" s="66"/>
      <c r="BX27769" s="66"/>
      <c r="BY27769" s="66"/>
      <c r="CL27769" s="56" t="s">
        <v>2661</v>
      </c>
      <c r="CM27769" s="56" t="s">
        <v>215</v>
      </c>
      <c r="CN27769" s="56" t="s">
        <v>215</v>
      </c>
    </row>
    <row r="27770" spans="75:92">
      <c r="BW27770" s="66"/>
      <c r="BX27770" s="66"/>
      <c r="BY27770" s="66"/>
      <c r="CL27770" s="56" t="s">
        <v>2662</v>
      </c>
      <c r="CM27770" s="56" t="s">
        <v>215</v>
      </c>
      <c r="CN27770" s="56" t="s">
        <v>215</v>
      </c>
    </row>
    <row r="27771" spans="75:92">
      <c r="BW27771" s="66"/>
      <c r="BX27771" s="66"/>
      <c r="BY27771" s="66"/>
      <c r="CL27771" s="56" t="s">
        <v>2662</v>
      </c>
      <c r="CM27771" s="56" t="s">
        <v>215</v>
      </c>
      <c r="CN27771" s="56" t="s">
        <v>215</v>
      </c>
    </row>
    <row r="27772" spans="75:92">
      <c r="BW27772" s="66"/>
      <c r="BX27772" s="66"/>
      <c r="BY27772" s="66"/>
      <c r="CL27772" s="56" t="s">
        <v>24594</v>
      </c>
      <c r="CM27772" s="56" t="s">
        <v>215</v>
      </c>
      <c r="CN27772" s="56" t="s">
        <v>215</v>
      </c>
    </row>
    <row r="27773" spans="75:92">
      <c r="BW27773" s="66"/>
      <c r="BX27773" s="66"/>
      <c r="BY27773" s="66"/>
      <c r="CL27773" s="56" t="s">
        <v>15859</v>
      </c>
      <c r="CM27773" s="56" t="s">
        <v>215</v>
      </c>
      <c r="CN27773" s="56" t="s">
        <v>215</v>
      </c>
    </row>
    <row r="27774" spans="75:92">
      <c r="BW27774" s="66"/>
      <c r="BX27774" s="66"/>
      <c r="BY27774" s="66"/>
      <c r="CL27774" s="56" t="s">
        <v>15869</v>
      </c>
      <c r="CM27774" s="56" t="s">
        <v>215</v>
      </c>
      <c r="CN27774" s="56" t="s">
        <v>215</v>
      </c>
    </row>
    <row r="27775" spans="75:92">
      <c r="BW27775" s="66"/>
      <c r="BX27775" s="66"/>
      <c r="BY27775" s="66"/>
      <c r="CL27775" s="56" t="s">
        <v>15855</v>
      </c>
      <c r="CM27775" s="56" t="s">
        <v>216</v>
      </c>
      <c r="CN27775" s="56" t="s">
        <v>216</v>
      </c>
    </row>
    <row r="27776" spans="75:92">
      <c r="BW27776" s="66"/>
      <c r="BX27776" s="66"/>
      <c r="BY27776" s="66"/>
      <c r="CL27776" s="56" t="s">
        <v>15853</v>
      </c>
      <c r="CM27776" s="56" t="s">
        <v>216</v>
      </c>
      <c r="CN27776" s="56" t="s">
        <v>216</v>
      </c>
    </row>
    <row r="27777" spans="75:92">
      <c r="BW27777" s="66"/>
      <c r="BX27777" s="66"/>
      <c r="BY27777" s="66"/>
      <c r="CL27777" s="56" t="s">
        <v>15854</v>
      </c>
      <c r="CM27777" s="56" t="s">
        <v>216</v>
      </c>
      <c r="CN27777" s="56" t="s">
        <v>216</v>
      </c>
    </row>
    <row r="27778" spans="75:92">
      <c r="BW27778" s="66"/>
      <c r="BX27778" s="66"/>
      <c r="BY27778" s="66"/>
      <c r="CL27778" s="56" t="s">
        <v>15863</v>
      </c>
      <c r="CM27778" s="56" t="s">
        <v>215</v>
      </c>
      <c r="CN27778" s="56" t="s">
        <v>215</v>
      </c>
    </row>
    <row r="27779" spans="75:92">
      <c r="BW27779" s="66"/>
      <c r="BX27779" s="66"/>
      <c r="BY27779" s="66"/>
      <c r="CL27779" s="56" t="s">
        <v>24595</v>
      </c>
      <c r="CM27779" s="56" t="s">
        <v>215</v>
      </c>
      <c r="CN27779" s="56" t="s">
        <v>215</v>
      </c>
    </row>
    <row r="27780" spans="75:92">
      <c r="BW27780" s="66"/>
      <c r="BX27780" s="66"/>
      <c r="BY27780" s="66"/>
      <c r="CL27780" s="56" t="s">
        <v>26499</v>
      </c>
      <c r="CM27780" s="56" t="s">
        <v>215</v>
      </c>
      <c r="CN27780" s="56" t="s">
        <v>215</v>
      </c>
    </row>
    <row r="27781" spans="75:92">
      <c r="BW27781" s="66"/>
      <c r="BX27781" s="66"/>
      <c r="BY27781" s="66"/>
      <c r="CL27781" s="56" t="s">
        <v>26500</v>
      </c>
      <c r="CM27781" s="56" t="s">
        <v>215</v>
      </c>
      <c r="CN27781" s="56" t="s">
        <v>215</v>
      </c>
    </row>
    <row r="27782" spans="75:92">
      <c r="BW27782" s="66"/>
      <c r="BX27782" s="66"/>
      <c r="BY27782" s="66"/>
      <c r="CL27782" s="56" t="s">
        <v>15870</v>
      </c>
      <c r="CM27782" s="56" t="s">
        <v>216</v>
      </c>
      <c r="CN27782" s="56" t="s">
        <v>216</v>
      </c>
    </row>
    <row r="27783" spans="75:92">
      <c r="BW27783" s="66"/>
      <c r="BX27783" s="66"/>
      <c r="BY27783" s="66"/>
      <c r="CL27783" s="56" t="s">
        <v>15871</v>
      </c>
      <c r="CM27783" s="56" t="s">
        <v>216</v>
      </c>
      <c r="CN27783" s="56" t="s">
        <v>216</v>
      </c>
    </row>
    <row r="27784" spans="75:92">
      <c r="BW27784" s="66"/>
      <c r="BX27784" s="66"/>
      <c r="BY27784" s="66"/>
      <c r="CL27784" s="56" t="s">
        <v>16996</v>
      </c>
      <c r="CM27784" s="56" t="s">
        <v>213</v>
      </c>
      <c r="CN27784" s="56" t="s">
        <v>213</v>
      </c>
    </row>
    <row r="27785" spans="75:92">
      <c r="BW27785" s="66"/>
      <c r="BX27785" s="66"/>
      <c r="BY27785" s="66"/>
      <c r="CL27785" s="56" t="s">
        <v>16997</v>
      </c>
      <c r="CM27785" s="56" t="s">
        <v>213</v>
      </c>
      <c r="CN27785" s="56" t="s">
        <v>213</v>
      </c>
    </row>
    <row r="27786" spans="75:92">
      <c r="BW27786" s="66"/>
      <c r="BX27786" s="66"/>
      <c r="BY27786" s="66"/>
      <c r="CL27786" s="56" t="s">
        <v>9849</v>
      </c>
      <c r="CM27786" s="56" t="s">
        <v>216</v>
      </c>
      <c r="CN27786" s="56" t="s">
        <v>216</v>
      </c>
    </row>
    <row r="27787" spans="75:92">
      <c r="BW27787" s="66"/>
      <c r="BX27787" s="66"/>
      <c r="BY27787" s="66"/>
      <c r="CL27787" s="56" t="s">
        <v>30041</v>
      </c>
      <c r="CM27787" s="56" t="s">
        <v>216</v>
      </c>
      <c r="CN27787" s="56" t="s">
        <v>216</v>
      </c>
    </row>
    <row r="27788" spans="75:92">
      <c r="BW27788" s="66"/>
      <c r="BX27788" s="66"/>
      <c r="BY27788" s="66"/>
      <c r="CL27788" s="56" t="s">
        <v>30042</v>
      </c>
      <c r="CM27788" s="56" t="s">
        <v>216</v>
      </c>
      <c r="CN27788" s="56" t="s">
        <v>216</v>
      </c>
    </row>
    <row r="27789" spans="75:92">
      <c r="BW27789" s="66"/>
      <c r="BX27789" s="66"/>
      <c r="BY27789" s="66"/>
      <c r="CL27789" s="56" t="s">
        <v>30043</v>
      </c>
      <c r="CM27789" s="56" t="s">
        <v>216</v>
      </c>
      <c r="CN27789" s="56" t="s">
        <v>216</v>
      </c>
    </row>
    <row r="27790" spans="75:92">
      <c r="BW27790" s="66"/>
      <c r="BX27790" s="66"/>
      <c r="BY27790" s="66"/>
      <c r="CL27790" s="56" t="s">
        <v>2666</v>
      </c>
      <c r="CM27790" s="56" t="s">
        <v>216</v>
      </c>
      <c r="CN27790" s="56" t="s">
        <v>216</v>
      </c>
    </row>
    <row r="27791" spans="75:92">
      <c r="BW27791" s="66"/>
      <c r="BX27791" s="66"/>
      <c r="BY27791" s="66"/>
      <c r="CL27791" s="56" t="s">
        <v>24907</v>
      </c>
      <c r="CM27791" s="56" t="s">
        <v>216</v>
      </c>
      <c r="CN27791" s="56" t="s">
        <v>216</v>
      </c>
    </row>
    <row r="27792" spans="75:92">
      <c r="BW27792" s="66"/>
      <c r="BX27792" s="66"/>
      <c r="BY27792" s="66"/>
      <c r="CL27792" s="56" t="s">
        <v>10341</v>
      </c>
      <c r="CM27792" s="56" t="s">
        <v>214</v>
      </c>
      <c r="CN27792" s="56" t="s">
        <v>214</v>
      </c>
    </row>
    <row r="27793" spans="75:92">
      <c r="BW27793" s="66"/>
      <c r="BX27793" s="66"/>
      <c r="BY27793" s="66"/>
      <c r="CL27793" s="56" t="s">
        <v>30044</v>
      </c>
      <c r="CM27793" s="56" t="s">
        <v>216</v>
      </c>
      <c r="CN27793" s="56" t="s">
        <v>216</v>
      </c>
    </row>
    <row r="27794" spans="75:92">
      <c r="BW27794" s="66"/>
      <c r="BX27794" s="66"/>
      <c r="BY27794" s="66"/>
      <c r="CL27794" s="56" t="s">
        <v>30045</v>
      </c>
      <c r="CM27794" s="56" t="s">
        <v>216</v>
      </c>
      <c r="CN27794" s="56" t="s">
        <v>216</v>
      </c>
    </row>
    <row r="27795" spans="75:92">
      <c r="BW27795" s="66"/>
      <c r="BX27795" s="66"/>
      <c r="BY27795" s="66"/>
      <c r="CL27795" s="56" t="s">
        <v>15883</v>
      </c>
      <c r="CM27795" s="56" t="s">
        <v>216</v>
      </c>
      <c r="CN27795" s="56" t="s">
        <v>216</v>
      </c>
    </row>
    <row r="27796" spans="75:92">
      <c r="BW27796" s="66"/>
      <c r="BX27796" s="66"/>
      <c r="BY27796" s="66"/>
      <c r="CL27796" s="35" t="s">
        <v>8383</v>
      </c>
      <c r="CM27796" s="35" t="s">
        <v>217</v>
      </c>
      <c r="CN27796" s="35" t="s">
        <v>217</v>
      </c>
    </row>
    <row r="27797" spans="75:92">
      <c r="BW27797" s="66"/>
      <c r="BX27797" s="66"/>
      <c r="BY27797" s="66"/>
      <c r="CL27797" s="56" t="s">
        <v>15884</v>
      </c>
      <c r="CM27797" s="56" t="s">
        <v>216</v>
      </c>
      <c r="CN27797" s="56" t="s">
        <v>216</v>
      </c>
    </row>
    <row r="27798" spans="75:92">
      <c r="BW27798" s="66"/>
      <c r="BX27798" s="66"/>
      <c r="BY27798" s="66"/>
      <c r="CL27798" s="56" t="s">
        <v>30046</v>
      </c>
      <c r="CM27798" s="56" t="s">
        <v>216</v>
      </c>
      <c r="CN27798" s="56" t="s">
        <v>216</v>
      </c>
    </row>
    <row r="27799" spans="75:92">
      <c r="BW27799" s="66"/>
      <c r="BX27799" s="66"/>
      <c r="BY27799" s="66"/>
      <c r="CL27799" s="56" t="s">
        <v>7582</v>
      </c>
      <c r="CM27799" s="56" t="s">
        <v>215</v>
      </c>
      <c r="CN27799" s="56" t="s">
        <v>215</v>
      </c>
    </row>
    <row r="27800" spans="75:92">
      <c r="BW27800" s="66"/>
      <c r="BX27800" s="66"/>
      <c r="BY27800" s="66"/>
      <c r="CL27800" s="35" t="s">
        <v>30047</v>
      </c>
      <c r="CM27800" s="35" t="s">
        <v>217</v>
      </c>
      <c r="CN27800" s="35" t="s">
        <v>217</v>
      </c>
    </row>
    <row r="27801" spans="75:92">
      <c r="BW27801" s="66"/>
      <c r="BX27801" s="66"/>
      <c r="BY27801" s="66"/>
      <c r="CL27801" s="56" t="s">
        <v>15885</v>
      </c>
      <c r="CM27801" s="56" t="s">
        <v>216</v>
      </c>
      <c r="CN27801" s="56" t="s">
        <v>216</v>
      </c>
    </row>
    <row r="27802" spans="75:92">
      <c r="BW27802" s="66"/>
      <c r="BX27802" s="66"/>
      <c r="BY27802" s="66"/>
      <c r="CL27802" s="56" t="s">
        <v>30048</v>
      </c>
      <c r="CM27802" s="56" t="s">
        <v>216</v>
      </c>
      <c r="CN27802" s="56" t="s">
        <v>216</v>
      </c>
    </row>
    <row r="27803" spans="75:92">
      <c r="BW27803" s="66"/>
      <c r="BX27803" s="66"/>
      <c r="BY27803" s="66"/>
      <c r="CL27803" s="56" t="s">
        <v>24596</v>
      </c>
      <c r="CM27803" s="56" t="s">
        <v>214</v>
      </c>
      <c r="CN27803" s="56" t="s">
        <v>214</v>
      </c>
    </row>
    <row r="27804" spans="75:92">
      <c r="BW27804" s="66"/>
      <c r="BX27804" s="66"/>
      <c r="BY27804" s="66"/>
      <c r="CL27804" s="56" t="s">
        <v>26501</v>
      </c>
      <c r="CM27804" s="56" t="s">
        <v>214</v>
      </c>
      <c r="CN27804" s="56" t="s">
        <v>214</v>
      </c>
    </row>
    <row r="27805" spans="75:92">
      <c r="BW27805" s="66"/>
      <c r="BX27805" s="66"/>
      <c r="BY27805" s="66"/>
      <c r="CL27805" s="56" t="s">
        <v>26502</v>
      </c>
      <c r="CM27805" s="56" t="s">
        <v>214</v>
      </c>
      <c r="CN27805" s="56" t="s">
        <v>214</v>
      </c>
    </row>
    <row r="27806" spans="75:92">
      <c r="BW27806" s="66"/>
      <c r="BX27806" s="66"/>
      <c r="BY27806" s="66"/>
      <c r="CL27806" s="56" t="s">
        <v>26503</v>
      </c>
      <c r="CM27806" s="56" t="s">
        <v>214</v>
      </c>
      <c r="CN27806" s="56" t="s">
        <v>214</v>
      </c>
    </row>
    <row r="27807" spans="75:92">
      <c r="BW27807" s="66"/>
      <c r="BX27807" s="66"/>
      <c r="BY27807" s="66"/>
      <c r="CL27807" s="56" t="s">
        <v>26504</v>
      </c>
      <c r="CM27807" s="56" t="s">
        <v>214</v>
      </c>
      <c r="CN27807" s="56" t="s">
        <v>214</v>
      </c>
    </row>
    <row r="27808" spans="75:92">
      <c r="BW27808" s="66"/>
      <c r="BX27808" s="66"/>
      <c r="BY27808" s="66"/>
      <c r="CL27808" s="56" t="s">
        <v>26505</v>
      </c>
      <c r="CM27808" s="56" t="s">
        <v>214</v>
      </c>
      <c r="CN27808" s="56" t="s">
        <v>214</v>
      </c>
    </row>
    <row r="27809" spans="75:92">
      <c r="BW27809" s="66"/>
      <c r="BX27809" s="66"/>
      <c r="BY27809" s="66"/>
      <c r="CL27809" s="56" t="s">
        <v>26506</v>
      </c>
      <c r="CM27809" s="56" t="s">
        <v>214</v>
      </c>
      <c r="CN27809" s="56" t="s">
        <v>214</v>
      </c>
    </row>
    <row r="27810" spans="75:92">
      <c r="BW27810" s="66"/>
      <c r="BX27810" s="66"/>
      <c r="BY27810" s="66"/>
      <c r="CL27810" s="56" t="s">
        <v>26507</v>
      </c>
      <c r="CM27810" s="56" t="s">
        <v>214</v>
      </c>
      <c r="CN27810" s="56" t="s">
        <v>214</v>
      </c>
    </row>
    <row r="27811" spans="75:92">
      <c r="BW27811" s="66"/>
      <c r="BX27811" s="66"/>
      <c r="BY27811" s="66"/>
      <c r="CL27811" s="56" t="s">
        <v>26508</v>
      </c>
      <c r="CM27811" s="56" t="s">
        <v>214</v>
      </c>
      <c r="CN27811" s="56" t="s">
        <v>214</v>
      </c>
    </row>
    <row r="27812" spans="75:92">
      <c r="BW27812" s="66"/>
      <c r="BX27812" s="66"/>
      <c r="BY27812" s="66"/>
      <c r="CL27812" s="56" t="s">
        <v>26509</v>
      </c>
      <c r="CM27812" s="56" t="s">
        <v>214</v>
      </c>
      <c r="CN27812" s="56" t="s">
        <v>214</v>
      </c>
    </row>
    <row r="27813" spans="75:92">
      <c r="BW27813" s="66"/>
      <c r="BX27813" s="66"/>
      <c r="BY27813" s="66"/>
      <c r="CL27813" s="56" t="s">
        <v>24597</v>
      </c>
      <c r="CM27813" s="56" t="s">
        <v>214</v>
      </c>
      <c r="CN27813" s="56" t="s">
        <v>214</v>
      </c>
    </row>
    <row r="27814" spans="75:92">
      <c r="BW27814" s="66"/>
      <c r="BX27814" s="66"/>
      <c r="BY27814" s="66"/>
      <c r="CL27814" s="56" t="s">
        <v>24598</v>
      </c>
      <c r="CM27814" s="56" t="s">
        <v>214</v>
      </c>
      <c r="CN27814" s="56" t="s">
        <v>214</v>
      </c>
    </row>
    <row r="27815" spans="75:92">
      <c r="BW27815" s="66"/>
      <c r="BX27815" s="66"/>
      <c r="BY27815" s="66"/>
      <c r="CL27815" s="56" t="s">
        <v>24599</v>
      </c>
      <c r="CM27815" s="56" t="s">
        <v>214</v>
      </c>
      <c r="CN27815" s="56" t="s">
        <v>214</v>
      </c>
    </row>
    <row r="27816" spans="75:92">
      <c r="BW27816" s="66"/>
      <c r="BX27816" s="66"/>
      <c r="BY27816" s="66"/>
      <c r="CL27816" s="56" t="s">
        <v>24600</v>
      </c>
      <c r="CM27816" s="56" t="s">
        <v>214</v>
      </c>
      <c r="CN27816" s="56" t="s">
        <v>214</v>
      </c>
    </row>
    <row r="27817" spans="75:92">
      <c r="BW27817" s="66"/>
      <c r="BX27817" s="66"/>
      <c r="BY27817" s="66"/>
      <c r="CL27817" s="56" t="s">
        <v>24601</v>
      </c>
      <c r="CM27817" s="56" t="s">
        <v>214</v>
      </c>
      <c r="CN27817" s="56" t="s">
        <v>214</v>
      </c>
    </row>
    <row r="27818" spans="75:92">
      <c r="BW27818" s="66"/>
      <c r="BX27818" s="66"/>
      <c r="BY27818" s="66"/>
      <c r="CL27818" s="56" t="s">
        <v>24602</v>
      </c>
      <c r="CM27818" s="56" t="s">
        <v>214</v>
      </c>
      <c r="CN27818" s="56" t="s">
        <v>214</v>
      </c>
    </row>
    <row r="27819" spans="75:92">
      <c r="BW27819" s="66"/>
      <c r="BX27819" s="66"/>
      <c r="BY27819" s="66"/>
      <c r="CL27819" s="56" t="s">
        <v>24603</v>
      </c>
      <c r="CM27819" s="56" t="s">
        <v>214</v>
      </c>
      <c r="CN27819" s="56" t="s">
        <v>214</v>
      </c>
    </row>
    <row r="27820" spans="75:92">
      <c r="BW27820" s="66"/>
      <c r="BX27820" s="66"/>
      <c r="BY27820" s="66"/>
      <c r="CL27820" s="56" t="s">
        <v>24604</v>
      </c>
      <c r="CM27820" s="56" t="s">
        <v>214</v>
      </c>
      <c r="CN27820" s="56" t="s">
        <v>214</v>
      </c>
    </row>
    <row r="27821" spans="75:92">
      <c r="BW27821" s="66"/>
      <c r="BX27821" s="66"/>
      <c r="BY27821" s="66"/>
      <c r="CL27821" s="35" t="s">
        <v>12506</v>
      </c>
      <c r="CM27821" s="35" t="s">
        <v>217</v>
      </c>
      <c r="CN27821" s="35" t="s">
        <v>217</v>
      </c>
    </row>
    <row r="27822" spans="75:92">
      <c r="BW27822" s="66"/>
      <c r="BX27822" s="66"/>
      <c r="BY27822" s="66"/>
      <c r="CL27822" s="35" t="s">
        <v>30049</v>
      </c>
      <c r="CM27822" s="35" t="s">
        <v>217</v>
      </c>
      <c r="CN27822" s="35" t="s">
        <v>217</v>
      </c>
    </row>
    <row r="27823" spans="75:92">
      <c r="BW27823" s="66"/>
      <c r="BX27823" s="66"/>
      <c r="BY27823" s="66"/>
      <c r="CL27823" s="56" t="s">
        <v>8085</v>
      </c>
      <c r="CM27823" s="56" t="s">
        <v>213</v>
      </c>
      <c r="CN27823" s="56" t="s">
        <v>213</v>
      </c>
    </row>
    <row r="27824" spans="75:92">
      <c r="BW27824" s="66"/>
      <c r="BX27824" s="66"/>
      <c r="BY27824" s="66"/>
      <c r="CL27824" s="56" t="s">
        <v>24605</v>
      </c>
      <c r="CM27824" s="56" t="s">
        <v>216</v>
      </c>
      <c r="CN27824" s="56" t="s">
        <v>216</v>
      </c>
    </row>
    <row r="27825" spans="75:92">
      <c r="BW27825" s="66"/>
      <c r="BX27825" s="66"/>
      <c r="BY27825" s="66"/>
      <c r="CL27825" s="56" t="s">
        <v>24606</v>
      </c>
      <c r="CM27825" s="56" t="s">
        <v>216</v>
      </c>
      <c r="CN27825" s="56" t="s">
        <v>216</v>
      </c>
    </row>
    <row r="27826" spans="75:92">
      <c r="BW27826" s="66"/>
      <c r="BX27826" s="66"/>
      <c r="BY27826" s="66"/>
      <c r="CL27826" s="56" t="s">
        <v>24607</v>
      </c>
      <c r="CM27826" s="56" t="s">
        <v>216</v>
      </c>
      <c r="CN27826" s="56" t="s">
        <v>216</v>
      </c>
    </row>
    <row r="27827" spans="75:92">
      <c r="BW27827" s="66"/>
      <c r="BX27827" s="66"/>
      <c r="BY27827" s="66"/>
      <c r="CL27827" s="56" t="s">
        <v>11286</v>
      </c>
      <c r="CM27827" s="56" t="s">
        <v>213</v>
      </c>
      <c r="CN27827" s="56" t="s">
        <v>213</v>
      </c>
    </row>
    <row r="27828" spans="75:92">
      <c r="BW27828" s="66"/>
      <c r="BX27828" s="66"/>
      <c r="BY27828" s="66"/>
      <c r="CL27828" s="56" t="s">
        <v>11289</v>
      </c>
      <c r="CM27828" s="56" t="s">
        <v>216</v>
      </c>
      <c r="CN27828" s="56" t="s">
        <v>216</v>
      </c>
    </row>
    <row r="27829" spans="75:92">
      <c r="BW27829" s="66"/>
      <c r="BX27829" s="66"/>
      <c r="BY27829" s="66"/>
      <c r="CL27829" s="56" t="s">
        <v>15886</v>
      </c>
      <c r="CM27829" s="56" t="s">
        <v>217</v>
      </c>
      <c r="CN27829" s="56" t="s">
        <v>217</v>
      </c>
    </row>
    <row r="27830" spans="75:92">
      <c r="BW27830" s="66"/>
      <c r="BX27830" s="66"/>
      <c r="BY27830" s="66"/>
      <c r="CL27830" s="56" t="s">
        <v>24608</v>
      </c>
      <c r="CM27830" s="56" t="s">
        <v>217</v>
      </c>
      <c r="CN27830" s="56" t="s">
        <v>217</v>
      </c>
    </row>
    <row r="27831" spans="75:92">
      <c r="BW27831" s="66"/>
      <c r="BX27831" s="66"/>
      <c r="BY27831" s="66"/>
      <c r="CL27831" s="56" t="s">
        <v>26510</v>
      </c>
      <c r="CM27831" s="56" t="s">
        <v>217</v>
      </c>
      <c r="CN27831" s="56" t="s">
        <v>217</v>
      </c>
    </row>
    <row r="27832" spans="75:92">
      <c r="BW27832" s="66"/>
      <c r="BX27832" s="66"/>
      <c r="BY27832" s="66"/>
      <c r="CL27832" s="56" t="s">
        <v>26511</v>
      </c>
      <c r="CM27832" s="56" t="s">
        <v>217</v>
      </c>
      <c r="CN27832" s="56" t="s">
        <v>217</v>
      </c>
    </row>
    <row r="27833" spans="75:92">
      <c r="BW27833" s="66"/>
      <c r="BX27833" s="66"/>
      <c r="BY27833" s="66"/>
      <c r="CL27833" s="35" t="s">
        <v>15899</v>
      </c>
      <c r="CM27833" s="35" t="s">
        <v>217</v>
      </c>
      <c r="CN27833" s="35" t="s">
        <v>217</v>
      </c>
    </row>
    <row r="27834" spans="75:92">
      <c r="BW27834" s="66"/>
      <c r="BX27834" s="66"/>
      <c r="BY27834" s="66"/>
      <c r="CL27834" s="35" t="s">
        <v>15887</v>
      </c>
      <c r="CM27834" s="35" t="s">
        <v>217</v>
      </c>
      <c r="CN27834" s="35" t="s">
        <v>217</v>
      </c>
    </row>
    <row r="27835" spans="75:92">
      <c r="BW27835" s="66"/>
      <c r="BX27835" s="66"/>
      <c r="BY27835" s="66"/>
      <c r="CL27835" s="35" t="s">
        <v>15888</v>
      </c>
      <c r="CM27835" s="35" t="s">
        <v>217</v>
      </c>
      <c r="CN27835" s="35" t="s">
        <v>217</v>
      </c>
    </row>
    <row r="27836" spans="75:92">
      <c r="BW27836" s="66"/>
      <c r="BX27836" s="66"/>
      <c r="BY27836" s="66"/>
      <c r="CL27836" s="35" t="s">
        <v>15889</v>
      </c>
      <c r="CM27836" s="35" t="s">
        <v>217</v>
      </c>
      <c r="CN27836" s="35" t="s">
        <v>217</v>
      </c>
    </row>
    <row r="27837" spans="75:92">
      <c r="BW27837" s="66"/>
      <c r="BX27837" s="66"/>
      <c r="BY27837" s="66"/>
      <c r="CL27837" s="35" t="s">
        <v>15890</v>
      </c>
      <c r="CM27837" s="35" t="s">
        <v>217</v>
      </c>
      <c r="CN27837" s="35" t="s">
        <v>217</v>
      </c>
    </row>
    <row r="27838" spans="75:92">
      <c r="BW27838" s="66"/>
      <c r="BX27838" s="66"/>
      <c r="BY27838" s="66"/>
      <c r="CL27838" s="35" t="s">
        <v>15891</v>
      </c>
      <c r="CM27838" s="35" t="s">
        <v>217</v>
      </c>
      <c r="CN27838" s="35" t="s">
        <v>217</v>
      </c>
    </row>
    <row r="27839" spans="75:92">
      <c r="BW27839" s="66"/>
      <c r="BX27839" s="66"/>
      <c r="BY27839" s="66"/>
      <c r="CL27839" s="35" t="s">
        <v>15892</v>
      </c>
      <c r="CM27839" s="35" t="s">
        <v>217</v>
      </c>
      <c r="CN27839" s="35" t="s">
        <v>217</v>
      </c>
    </row>
    <row r="27840" spans="75:92">
      <c r="BW27840" s="66"/>
      <c r="BX27840" s="66"/>
      <c r="BY27840" s="66"/>
      <c r="CL27840" s="35" t="s">
        <v>12349</v>
      </c>
      <c r="CM27840" s="35" t="s">
        <v>217</v>
      </c>
      <c r="CN27840" s="35" t="s">
        <v>217</v>
      </c>
    </row>
    <row r="27841" spans="75:92">
      <c r="BW27841" s="66"/>
      <c r="BX27841" s="66"/>
      <c r="BY27841" s="66"/>
      <c r="CL27841" s="35" t="s">
        <v>15903</v>
      </c>
      <c r="CM27841" s="35" t="s">
        <v>217</v>
      </c>
      <c r="CN27841" s="35" t="s">
        <v>217</v>
      </c>
    </row>
    <row r="27842" spans="75:92">
      <c r="BW27842" s="66"/>
      <c r="BX27842" s="66"/>
      <c r="BY27842" s="66"/>
      <c r="CL27842" s="35" t="s">
        <v>15904</v>
      </c>
      <c r="CM27842" s="35" t="s">
        <v>217</v>
      </c>
      <c r="CN27842" s="35" t="s">
        <v>217</v>
      </c>
    </row>
    <row r="27843" spans="75:92">
      <c r="BW27843" s="66"/>
      <c r="BX27843" s="66"/>
      <c r="BY27843" s="66"/>
      <c r="CL27843" s="35" t="s">
        <v>6559</v>
      </c>
      <c r="CM27843" s="35" t="s">
        <v>217</v>
      </c>
      <c r="CN27843" s="35" t="s">
        <v>217</v>
      </c>
    </row>
    <row r="27844" spans="75:92">
      <c r="BW27844" s="66"/>
      <c r="BX27844" s="66"/>
      <c r="BY27844" s="66"/>
      <c r="CL27844" s="35" t="s">
        <v>15620</v>
      </c>
      <c r="CM27844" s="35" t="s">
        <v>217</v>
      </c>
      <c r="CN27844" s="35" t="s">
        <v>217</v>
      </c>
    </row>
    <row r="27845" spans="75:92">
      <c r="BW27845" s="66"/>
      <c r="BX27845" s="66"/>
      <c r="BY27845" s="66"/>
      <c r="CL27845" s="35" t="s">
        <v>15901</v>
      </c>
      <c r="CM27845" s="35" t="s">
        <v>217</v>
      </c>
      <c r="CN27845" s="35" t="s">
        <v>217</v>
      </c>
    </row>
    <row r="27846" spans="75:92">
      <c r="BW27846" s="66"/>
      <c r="BX27846" s="66"/>
      <c r="BY27846" s="66"/>
      <c r="CL27846" s="35" t="s">
        <v>12353</v>
      </c>
      <c r="CM27846" s="35" t="s">
        <v>217</v>
      </c>
      <c r="CN27846" s="35" t="s">
        <v>217</v>
      </c>
    </row>
    <row r="27847" spans="75:92">
      <c r="BW27847" s="66"/>
      <c r="BX27847" s="66"/>
      <c r="BY27847" s="66"/>
      <c r="CL27847" s="35" t="s">
        <v>30050</v>
      </c>
      <c r="CM27847" s="35" t="s">
        <v>217</v>
      </c>
      <c r="CN27847" s="35" t="s">
        <v>217</v>
      </c>
    </row>
    <row r="27848" spans="75:92">
      <c r="BW27848" s="66"/>
      <c r="BX27848" s="66"/>
      <c r="BY27848" s="66"/>
      <c r="CL27848" s="56" t="s">
        <v>15907</v>
      </c>
      <c r="CM27848" s="56" t="s">
        <v>215</v>
      </c>
      <c r="CN27848" s="56" t="s">
        <v>215</v>
      </c>
    </row>
    <row r="27849" spans="75:92">
      <c r="BW27849" s="66"/>
      <c r="BX27849" s="66"/>
      <c r="BY27849" s="66"/>
      <c r="CL27849" s="56" t="s">
        <v>24609</v>
      </c>
      <c r="CM27849" s="56" t="s">
        <v>214</v>
      </c>
      <c r="CN27849" s="56" t="s">
        <v>214</v>
      </c>
    </row>
    <row r="27850" spans="75:92">
      <c r="BW27850" s="66"/>
      <c r="BX27850" s="66"/>
      <c r="BY27850" s="66"/>
      <c r="CL27850" s="56" t="s">
        <v>26512</v>
      </c>
      <c r="CM27850" s="56" t="s">
        <v>215</v>
      </c>
      <c r="CN27850" s="56" t="s">
        <v>215</v>
      </c>
    </row>
    <row r="27851" spans="75:92">
      <c r="BW27851" s="66"/>
      <c r="BX27851" s="66"/>
      <c r="BY27851" s="66"/>
      <c r="CL27851" s="56" t="s">
        <v>26513</v>
      </c>
      <c r="CM27851" s="56" t="s">
        <v>215</v>
      </c>
      <c r="CN27851" s="56" t="s">
        <v>215</v>
      </c>
    </row>
    <row r="27852" spans="75:92">
      <c r="BW27852" s="66"/>
      <c r="BX27852" s="66"/>
      <c r="BY27852" s="66"/>
      <c r="CL27852" s="56" t="s">
        <v>26514</v>
      </c>
      <c r="CM27852" s="56" t="s">
        <v>215</v>
      </c>
      <c r="CN27852" s="56" t="s">
        <v>215</v>
      </c>
    </row>
    <row r="27853" spans="75:92">
      <c r="BW27853" s="66"/>
      <c r="BX27853" s="66"/>
      <c r="BY27853" s="66"/>
      <c r="CL27853" s="56" t="s">
        <v>26515</v>
      </c>
      <c r="CM27853" s="56" t="s">
        <v>215</v>
      </c>
      <c r="CN27853" s="56" t="s">
        <v>215</v>
      </c>
    </row>
    <row r="27854" spans="75:92">
      <c r="BW27854" s="66"/>
      <c r="BX27854" s="66"/>
      <c r="BY27854" s="66"/>
      <c r="CL27854" s="56" t="s">
        <v>15905</v>
      </c>
      <c r="CM27854" s="56" t="s">
        <v>215</v>
      </c>
      <c r="CN27854" s="56" t="s">
        <v>215</v>
      </c>
    </row>
    <row r="27855" spans="75:92">
      <c r="BW27855" s="66"/>
      <c r="BX27855" s="66"/>
      <c r="BY27855" s="66"/>
      <c r="CL27855" s="56" t="s">
        <v>24610</v>
      </c>
      <c r="CM27855" s="56" t="s">
        <v>214</v>
      </c>
      <c r="CN27855" s="56" t="s">
        <v>214</v>
      </c>
    </row>
    <row r="27856" spans="75:92">
      <c r="BW27856" s="66"/>
      <c r="BX27856" s="66"/>
      <c r="BY27856" s="66"/>
      <c r="CL27856" s="56" t="s">
        <v>26516</v>
      </c>
      <c r="CM27856" s="56" t="s">
        <v>214</v>
      </c>
      <c r="CN27856" s="56" t="s">
        <v>214</v>
      </c>
    </row>
    <row r="27857" spans="75:92">
      <c r="BW27857" s="66"/>
      <c r="BX27857" s="66"/>
      <c r="BY27857" s="66"/>
      <c r="CL27857" s="56" t="s">
        <v>26517</v>
      </c>
      <c r="CM27857" s="56" t="s">
        <v>214</v>
      </c>
      <c r="CN27857" s="56" t="s">
        <v>214</v>
      </c>
    </row>
    <row r="27858" spans="75:92">
      <c r="BW27858" s="66"/>
      <c r="BX27858" s="66"/>
      <c r="BY27858" s="66"/>
      <c r="CL27858" s="56" t="s">
        <v>6571</v>
      </c>
      <c r="CM27858" s="56" t="s">
        <v>215</v>
      </c>
      <c r="CN27858" s="56" t="s">
        <v>215</v>
      </c>
    </row>
    <row r="27859" spans="75:92">
      <c r="BW27859" s="66"/>
      <c r="BX27859" s="66"/>
      <c r="BY27859" s="66"/>
      <c r="CL27859" s="56" t="s">
        <v>15909</v>
      </c>
      <c r="CM27859" s="56" t="s">
        <v>215</v>
      </c>
      <c r="CN27859" s="56" t="s">
        <v>215</v>
      </c>
    </row>
    <row r="27860" spans="75:92">
      <c r="BW27860" s="66"/>
      <c r="BX27860" s="66"/>
      <c r="BY27860" s="66"/>
      <c r="CL27860" s="56" t="s">
        <v>24611</v>
      </c>
      <c r="CM27860" s="56" t="s">
        <v>214</v>
      </c>
      <c r="CN27860" s="56" t="s">
        <v>214</v>
      </c>
    </row>
    <row r="27861" spans="75:92">
      <c r="BW27861" s="66"/>
      <c r="BX27861" s="66"/>
      <c r="BY27861" s="66"/>
      <c r="CL27861" s="56" t="s">
        <v>15906</v>
      </c>
      <c r="CM27861" s="56" t="s">
        <v>215</v>
      </c>
      <c r="CN27861" s="56" t="s">
        <v>215</v>
      </c>
    </row>
    <row r="27862" spans="75:92">
      <c r="BW27862" s="66"/>
      <c r="BX27862" s="66"/>
      <c r="BY27862" s="66"/>
      <c r="CL27862" s="56" t="s">
        <v>20504</v>
      </c>
      <c r="CM27862" s="56" t="s">
        <v>215</v>
      </c>
      <c r="CN27862" s="56" t="s">
        <v>215</v>
      </c>
    </row>
    <row r="27863" spans="75:92">
      <c r="BW27863" s="66"/>
      <c r="BX27863" s="66"/>
      <c r="BY27863" s="66"/>
      <c r="CL27863" s="56" t="s">
        <v>15908</v>
      </c>
      <c r="CM27863" s="56" t="s">
        <v>215</v>
      </c>
      <c r="CN27863" s="56" t="s">
        <v>215</v>
      </c>
    </row>
    <row r="27864" spans="75:92">
      <c r="BW27864" s="66"/>
      <c r="BX27864" s="66"/>
      <c r="BY27864" s="66"/>
      <c r="CL27864" s="56" t="s">
        <v>26518</v>
      </c>
      <c r="CM27864" s="56" t="s">
        <v>215</v>
      </c>
      <c r="CN27864" s="56" t="s">
        <v>215</v>
      </c>
    </row>
    <row r="27865" spans="75:92">
      <c r="BW27865" s="66"/>
      <c r="BX27865" s="66"/>
      <c r="BY27865" s="66"/>
      <c r="CL27865" s="56" t="s">
        <v>8245</v>
      </c>
      <c r="CM27865" s="56" t="s">
        <v>217</v>
      </c>
      <c r="CN27865" s="56" t="s">
        <v>217</v>
      </c>
    </row>
    <row r="27866" spans="75:92">
      <c r="BW27866" s="66"/>
      <c r="BX27866" s="66"/>
      <c r="BY27866" s="66"/>
      <c r="CL27866" s="35" t="s">
        <v>8246</v>
      </c>
      <c r="CM27866" s="35" t="s">
        <v>217</v>
      </c>
      <c r="CN27866" s="35" t="s">
        <v>217</v>
      </c>
    </row>
    <row r="27867" spans="75:92">
      <c r="BW27867" s="66"/>
      <c r="BX27867" s="66"/>
      <c r="BY27867" s="66"/>
      <c r="CL27867" s="56" t="s">
        <v>7359</v>
      </c>
      <c r="CM27867" s="56" t="s">
        <v>216</v>
      </c>
      <c r="CN27867" s="56" t="s">
        <v>216</v>
      </c>
    </row>
    <row r="27868" spans="75:92">
      <c r="BW27868" s="66"/>
      <c r="BX27868" s="66"/>
      <c r="BY27868" s="66"/>
      <c r="CL27868" s="56" t="s">
        <v>14776</v>
      </c>
      <c r="CM27868" s="56" t="s">
        <v>214</v>
      </c>
      <c r="CN27868" s="56" t="s">
        <v>214</v>
      </c>
    </row>
    <row r="27869" spans="75:92">
      <c r="BW27869" s="66"/>
      <c r="BX27869" s="66"/>
      <c r="BY27869" s="66"/>
      <c r="CL27869" s="56" t="s">
        <v>26519</v>
      </c>
      <c r="CM27869" s="56" t="s">
        <v>214</v>
      </c>
      <c r="CN27869" s="56" t="s">
        <v>214</v>
      </c>
    </row>
    <row r="27870" spans="75:92">
      <c r="BW27870" s="66"/>
      <c r="BX27870" s="66"/>
      <c r="BY27870" s="66"/>
      <c r="CL27870" s="56" t="s">
        <v>7730</v>
      </c>
      <c r="CM27870" s="56" t="s">
        <v>217</v>
      </c>
      <c r="CN27870" s="56" t="s">
        <v>217</v>
      </c>
    </row>
    <row r="27871" spans="75:92">
      <c r="BW27871" s="66"/>
      <c r="BX27871" s="66"/>
      <c r="BY27871" s="66"/>
      <c r="CL27871" s="56" t="s">
        <v>26520</v>
      </c>
      <c r="CM27871" s="56" t="s">
        <v>214</v>
      </c>
      <c r="CN27871" s="56" t="s">
        <v>214</v>
      </c>
    </row>
    <row r="27872" spans="75:92">
      <c r="BW27872" s="66"/>
      <c r="BX27872" s="66"/>
      <c r="BY27872" s="66"/>
      <c r="CL27872" s="56" t="s">
        <v>13064</v>
      </c>
      <c r="CM27872" s="56" t="s">
        <v>216</v>
      </c>
      <c r="CN27872" s="56" t="s">
        <v>216</v>
      </c>
    </row>
    <row r="27873" spans="75:92">
      <c r="BW27873" s="66"/>
      <c r="BX27873" s="66"/>
      <c r="BY27873" s="66"/>
      <c r="CL27873" s="56" t="s">
        <v>9914</v>
      </c>
      <c r="CM27873" s="56" t="s">
        <v>217</v>
      </c>
      <c r="CN27873" s="56" t="s">
        <v>217</v>
      </c>
    </row>
    <row r="27874" spans="75:92">
      <c r="BW27874" s="66"/>
      <c r="BX27874" s="66"/>
      <c r="BY27874" s="66"/>
      <c r="CL27874" s="56" t="s">
        <v>14787</v>
      </c>
      <c r="CM27874" s="56" t="s">
        <v>214</v>
      </c>
      <c r="CN27874" s="56" t="s">
        <v>214</v>
      </c>
    </row>
    <row r="27875" spans="75:92">
      <c r="BW27875" s="66"/>
      <c r="BX27875" s="66"/>
      <c r="BY27875" s="66"/>
      <c r="CL27875" s="35" t="s">
        <v>10245</v>
      </c>
      <c r="CM27875" s="35" t="s">
        <v>217</v>
      </c>
      <c r="CN27875" s="35" t="s">
        <v>217</v>
      </c>
    </row>
    <row r="27876" spans="75:92">
      <c r="BW27876" s="66"/>
      <c r="BX27876" s="66"/>
      <c r="BY27876" s="66"/>
      <c r="CL27876" s="56" t="s">
        <v>13024</v>
      </c>
      <c r="CM27876" s="56" t="s">
        <v>213</v>
      </c>
      <c r="CN27876" s="56" t="s">
        <v>213</v>
      </c>
    </row>
    <row r="27877" spans="75:92">
      <c r="BW27877" s="66"/>
      <c r="BX27877" s="66"/>
      <c r="BY27877" s="66"/>
      <c r="CL27877" s="35" t="s">
        <v>15915</v>
      </c>
      <c r="CM27877" s="35" t="s">
        <v>217</v>
      </c>
      <c r="CN27877" s="35" t="s">
        <v>217</v>
      </c>
    </row>
    <row r="27878" spans="75:92">
      <c r="BW27878" s="66"/>
      <c r="BX27878" s="66"/>
      <c r="BY27878" s="66"/>
      <c r="CL27878" s="35" t="s">
        <v>9916</v>
      </c>
      <c r="CM27878" s="35" t="s">
        <v>217</v>
      </c>
      <c r="CN27878" s="35" t="s">
        <v>217</v>
      </c>
    </row>
    <row r="27879" spans="75:92">
      <c r="BW27879" s="66"/>
      <c r="BX27879" s="66"/>
      <c r="BY27879" s="66"/>
      <c r="CL27879" s="35" t="s">
        <v>10246</v>
      </c>
      <c r="CM27879" s="35" t="s">
        <v>217</v>
      </c>
      <c r="CN27879" s="35" t="s">
        <v>217</v>
      </c>
    </row>
    <row r="27880" spans="75:92">
      <c r="BW27880" s="66"/>
      <c r="BX27880" s="66"/>
      <c r="BY27880" s="66"/>
      <c r="CL27880" s="35" t="s">
        <v>7685</v>
      </c>
      <c r="CM27880" s="35" t="s">
        <v>217</v>
      </c>
      <c r="CN27880" s="35" t="s">
        <v>217</v>
      </c>
    </row>
    <row r="27881" spans="75:92">
      <c r="BW27881" s="66"/>
      <c r="BX27881" s="66"/>
      <c r="BY27881" s="66"/>
      <c r="CL27881" s="56" t="s">
        <v>15922</v>
      </c>
      <c r="CM27881" s="56" t="s">
        <v>214</v>
      </c>
      <c r="CN27881" s="56" t="s">
        <v>214</v>
      </c>
    </row>
    <row r="27882" spans="75:92">
      <c r="BW27882" s="66"/>
      <c r="BX27882" s="66"/>
      <c r="BY27882" s="66"/>
      <c r="CL27882" s="56" t="s">
        <v>2677</v>
      </c>
      <c r="CM27882" s="56" t="s">
        <v>216</v>
      </c>
      <c r="CN27882" s="56" t="s">
        <v>216</v>
      </c>
    </row>
    <row r="27883" spans="75:92">
      <c r="BW27883" s="66"/>
      <c r="BX27883" s="66"/>
      <c r="BY27883" s="66"/>
      <c r="CL27883" s="56" t="s">
        <v>15917</v>
      </c>
      <c r="CM27883" s="56" t="s">
        <v>216</v>
      </c>
      <c r="CN27883" s="56" t="s">
        <v>216</v>
      </c>
    </row>
    <row r="27884" spans="75:92">
      <c r="BW27884" s="66"/>
      <c r="BX27884" s="66"/>
      <c r="BY27884" s="66"/>
      <c r="CL27884" s="56" t="s">
        <v>15920</v>
      </c>
      <c r="CM27884" s="56" t="s">
        <v>215</v>
      </c>
      <c r="CN27884" s="56" t="s">
        <v>215</v>
      </c>
    </row>
    <row r="27885" spans="75:92">
      <c r="BW27885" s="66"/>
      <c r="BX27885" s="66"/>
      <c r="BY27885" s="66"/>
      <c r="CL27885" s="56" t="s">
        <v>15929</v>
      </c>
      <c r="CM27885" s="56" t="s">
        <v>215</v>
      </c>
      <c r="CN27885" s="56" t="s">
        <v>215</v>
      </c>
    </row>
    <row r="27886" spans="75:92">
      <c r="BW27886" s="66"/>
      <c r="BX27886" s="66"/>
      <c r="BY27886" s="66"/>
      <c r="CL27886" s="35" t="s">
        <v>15924</v>
      </c>
      <c r="CM27886" s="35" t="s">
        <v>217</v>
      </c>
      <c r="CN27886" s="35" t="s">
        <v>217</v>
      </c>
    </row>
    <row r="27887" spans="75:92">
      <c r="BW27887" s="66"/>
      <c r="BX27887" s="66"/>
      <c r="BY27887" s="66"/>
      <c r="CL27887" s="56" t="s">
        <v>6583</v>
      </c>
      <c r="CM27887" s="56" t="s">
        <v>216</v>
      </c>
      <c r="CN27887" s="56" t="s">
        <v>216</v>
      </c>
    </row>
    <row r="27888" spans="75:92">
      <c r="BW27888" s="66"/>
      <c r="BX27888" s="66"/>
      <c r="BY27888" s="66"/>
      <c r="CL27888" s="35" t="s">
        <v>15925</v>
      </c>
      <c r="CM27888" s="35" t="s">
        <v>217</v>
      </c>
      <c r="CN27888" s="35" t="s">
        <v>217</v>
      </c>
    </row>
    <row r="27889" spans="75:92">
      <c r="BW27889" s="66"/>
      <c r="BX27889" s="66"/>
      <c r="BY27889" s="66"/>
      <c r="CL27889" s="56" t="s">
        <v>15921</v>
      </c>
      <c r="CM27889" s="56" t="s">
        <v>215</v>
      </c>
      <c r="CN27889" s="56" t="s">
        <v>215</v>
      </c>
    </row>
    <row r="27890" spans="75:92">
      <c r="BW27890" s="66"/>
      <c r="BX27890" s="66"/>
      <c r="BY27890" s="66"/>
      <c r="CL27890" s="56" t="s">
        <v>15918</v>
      </c>
      <c r="CM27890" s="56" t="s">
        <v>216</v>
      </c>
      <c r="CN27890" s="56" t="s">
        <v>216</v>
      </c>
    </row>
    <row r="27891" spans="75:92">
      <c r="BW27891" s="66"/>
      <c r="BX27891" s="66"/>
      <c r="BY27891" s="66"/>
      <c r="CL27891" s="56" t="s">
        <v>15931</v>
      </c>
      <c r="CM27891" s="56" t="s">
        <v>215</v>
      </c>
      <c r="CN27891" s="56" t="s">
        <v>215</v>
      </c>
    </row>
    <row r="27892" spans="75:92">
      <c r="BW27892" s="66"/>
      <c r="BX27892" s="66"/>
      <c r="BY27892" s="66"/>
      <c r="CL27892" s="56" t="s">
        <v>15927</v>
      </c>
      <c r="CM27892" s="56" t="s">
        <v>216</v>
      </c>
      <c r="CN27892" s="56" t="s">
        <v>216</v>
      </c>
    </row>
    <row r="27893" spans="75:92">
      <c r="BW27893" s="66"/>
      <c r="BX27893" s="66"/>
      <c r="BY27893" s="66"/>
      <c r="CL27893" s="56" t="s">
        <v>15933</v>
      </c>
      <c r="CM27893" s="56" t="s">
        <v>215</v>
      </c>
      <c r="CN27893" s="56" t="s">
        <v>215</v>
      </c>
    </row>
    <row r="27894" spans="75:92">
      <c r="BW27894" s="66"/>
      <c r="BX27894" s="66"/>
      <c r="BY27894" s="66"/>
      <c r="CL27894" s="35" t="s">
        <v>15926</v>
      </c>
      <c r="CM27894" s="35" t="s">
        <v>217</v>
      </c>
      <c r="CN27894" s="35" t="s">
        <v>217</v>
      </c>
    </row>
    <row r="27895" spans="75:92">
      <c r="BW27895" s="66"/>
      <c r="BX27895" s="66"/>
      <c r="BY27895" s="66"/>
      <c r="CL27895" s="56" t="s">
        <v>15930</v>
      </c>
      <c r="CM27895" s="56" t="s">
        <v>215</v>
      </c>
      <c r="CN27895" s="56" t="s">
        <v>215</v>
      </c>
    </row>
    <row r="27896" spans="75:92">
      <c r="BW27896" s="66"/>
      <c r="BX27896" s="66"/>
      <c r="BY27896" s="66"/>
      <c r="CL27896" s="56" t="s">
        <v>26521</v>
      </c>
      <c r="CM27896" s="56" t="s">
        <v>215</v>
      </c>
      <c r="CN27896" s="56" t="s">
        <v>215</v>
      </c>
    </row>
    <row r="27897" spans="75:92">
      <c r="BW27897" s="66"/>
      <c r="BX27897" s="66"/>
      <c r="BY27897" s="66"/>
      <c r="CL27897" s="56" t="s">
        <v>26522</v>
      </c>
      <c r="CM27897" s="56" t="s">
        <v>215</v>
      </c>
      <c r="CN27897" s="56" t="s">
        <v>215</v>
      </c>
    </row>
    <row r="27898" spans="75:92">
      <c r="BW27898" s="66"/>
      <c r="BX27898" s="66"/>
      <c r="BY27898" s="66"/>
      <c r="CL27898" s="56" t="s">
        <v>15923</v>
      </c>
      <c r="CM27898" s="56" t="s">
        <v>214</v>
      </c>
      <c r="CN27898" s="56" t="s">
        <v>214</v>
      </c>
    </row>
    <row r="27899" spans="75:92">
      <c r="BW27899" s="66"/>
      <c r="BX27899" s="66"/>
      <c r="BY27899" s="66"/>
      <c r="CL27899" s="56" t="s">
        <v>15928</v>
      </c>
      <c r="CM27899" s="56" t="s">
        <v>216</v>
      </c>
      <c r="CN27899" s="56" t="s">
        <v>216</v>
      </c>
    </row>
    <row r="27900" spans="75:92">
      <c r="BW27900" s="66"/>
      <c r="BX27900" s="66"/>
      <c r="BY27900" s="66"/>
      <c r="CL27900" s="56" t="s">
        <v>15919</v>
      </c>
      <c r="CM27900" s="56" t="s">
        <v>216</v>
      </c>
      <c r="CN27900" s="56" t="s">
        <v>216</v>
      </c>
    </row>
    <row r="27901" spans="75:92">
      <c r="BW27901" s="66"/>
      <c r="BX27901" s="66"/>
      <c r="BY27901" s="66"/>
      <c r="CL27901" s="56" t="s">
        <v>24612</v>
      </c>
      <c r="CM27901" s="56" t="s">
        <v>214</v>
      </c>
      <c r="CN27901" s="56" t="s">
        <v>214</v>
      </c>
    </row>
    <row r="27902" spans="75:92">
      <c r="BW27902" s="66"/>
      <c r="BX27902" s="66"/>
      <c r="BY27902" s="66"/>
      <c r="CL27902" s="35" t="s">
        <v>30051</v>
      </c>
      <c r="CM27902" s="35" t="s">
        <v>217</v>
      </c>
      <c r="CN27902" s="35" t="s">
        <v>217</v>
      </c>
    </row>
    <row r="27903" spans="75:92">
      <c r="BW27903" s="66"/>
      <c r="BX27903" s="66"/>
      <c r="BY27903" s="66"/>
      <c r="CL27903" s="56" t="s">
        <v>15934</v>
      </c>
      <c r="CM27903" s="56" t="s">
        <v>213</v>
      </c>
      <c r="CN27903" s="56" t="s">
        <v>213</v>
      </c>
    </row>
    <row r="27904" spans="75:92">
      <c r="BW27904" s="66"/>
      <c r="BX27904" s="66"/>
      <c r="BY27904" s="66"/>
      <c r="CL27904" s="56" t="s">
        <v>2682</v>
      </c>
      <c r="CM27904" s="56" t="s">
        <v>213</v>
      </c>
      <c r="CN27904" s="56" t="s">
        <v>213</v>
      </c>
    </row>
    <row r="27905" spans="75:92">
      <c r="BW27905" s="66"/>
      <c r="BX27905" s="66"/>
      <c r="BY27905" s="66"/>
      <c r="CL27905" s="56" t="s">
        <v>15935</v>
      </c>
      <c r="CM27905" s="56" t="s">
        <v>213</v>
      </c>
      <c r="CN27905" s="56" t="s">
        <v>213</v>
      </c>
    </row>
    <row r="27906" spans="75:92">
      <c r="BW27906" s="66"/>
      <c r="BX27906" s="66"/>
      <c r="BY27906" s="66"/>
      <c r="CL27906" s="56" t="s">
        <v>24613</v>
      </c>
      <c r="CM27906" s="56" t="s">
        <v>216</v>
      </c>
      <c r="CN27906" s="56" t="s">
        <v>216</v>
      </c>
    </row>
    <row r="27907" spans="75:92">
      <c r="BW27907" s="66"/>
      <c r="BX27907" s="66"/>
      <c r="BY27907" s="66"/>
      <c r="CL27907" s="56" t="s">
        <v>24614</v>
      </c>
      <c r="CM27907" s="56" t="s">
        <v>216</v>
      </c>
      <c r="CN27907" s="56" t="s">
        <v>216</v>
      </c>
    </row>
    <row r="27908" spans="75:92">
      <c r="BW27908" s="66"/>
      <c r="BX27908" s="66"/>
      <c r="BY27908" s="66"/>
      <c r="CL27908" s="56" t="s">
        <v>24615</v>
      </c>
      <c r="CM27908" s="56" t="s">
        <v>216</v>
      </c>
      <c r="CN27908" s="56" t="s">
        <v>216</v>
      </c>
    </row>
    <row r="27909" spans="75:92">
      <c r="BW27909" s="66"/>
      <c r="BX27909" s="66"/>
      <c r="BY27909" s="66"/>
      <c r="CL27909" s="56" t="s">
        <v>24616</v>
      </c>
      <c r="CM27909" s="56" t="s">
        <v>216</v>
      </c>
      <c r="CN27909" s="56" t="s">
        <v>216</v>
      </c>
    </row>
    <row r="27910" spans="75:92">
      <c r="BW27910" s="66"/>
      <c r="BX27910" s="66"/>
      <c r="BY27910" s="66"/>
      <c r="CL27910" s="56" t="s">
        <v>12541</v>
      </c>
      <c r="CM27910" s="56" t="s">
        <v>216</v>
      </c>
      <c r="CN27910" s="56" t="s">
        <v>216</v>
      </c>
    </row>
    <row r="27911" spans="75:92">
      <c r="BW27911" s="66"/>
      <c r="BX27911" s="66"/>
      <c r="BY27911" s="66"/>
      <c r="CL27911" s="56" t="s">
        <v>12542</v>
      </c>
      <c r="CM27911" s="56" t="s">
        <v>216</v>
      </c>
      <c r="CN27911" s="56" t="s">
        <v>216</v>
      </c>
    </row>
    <row r="27912" spans="75:92">
      <c r="BW27912" s="66"/>
      <c r="BX27912" s="66"/>
      <c r="BY27912" s="66"/>
      <c r="CL27912" s="56" t="s">
        <v>12549</v>
      </c>
      <c r="CM27912" s="56" t="s">
        <v>215</v>
      </c>
      <c r="CN27912" s="56" t="s">
        <v>215</v>
      </c>
    </row>
    <row r="27913" spans="75:92">
      <c r="BW27913" s="66"/>
      <c r="BX27913" s="66"/>
      <c r="BY27913" s="66"/>
      <c r="CL27913" s="56" t="s">
        <v>2684</v>
      </c>
      <c r="CM27913" s="56" t="s">
        <v>216</v>
      </c>
      <c r="CN27913" s="56" t="s">
        <v>216</v>
      </c>
    </row>
    <row r="27914" spans="75:92">
      <c r="BW27914" s="66"/>
      <c r="BX27914" s="66"/>
      <c r="BY27914" s="66"/>
      <c r="CL27914" s="56" t="s">
        <v>24617</v>
      </c>
      <c r="CM27914" s="56" t="s">
        <v>216</v>
      </c>
      <c r="CN27914" s="56" t="s">
        <v>216</v>
      </c>
    </row>
    <row r="27915" spans="75:92">
      <c r="BW27915" s="66"/>
      <c r="BX27915" s="66"/>
      <c r="BY27915" s="66"/>
      <c r="CL27915" s="56" t="s">
        <v>24618</v>
      </c>
      <c r="CM27915" s="56" t="s">
        <v>216</v>
      </c>
      <c r="CN27915" s="56" t="s">
        <v>216</v>
      </c>
    </row>
    <row r="27916" spans="75:92">
      <c r="BW27916" s="66"/>
      <c r="BX27916" s="66"/>
      <c r="BY27916" s="66"/>
      <c r="CL27916" s="56" t="s">
        <v>12543</v>
      </c>
      <c r="CM27916" s="56" t="s">
        <v>216</v>
      </c>
      <c r="CN27916" s="56" t="s">
        <v>216</v>
      </c>
    </row>
    <row r="27917" spans="75:92">
      <c r="BW27917" s="66"/>
      <c r="BX27917" s="66"/>
      <c r="BY27917" s="66"/>
      <c r="CL27917" s="56" t="s">
        <v>24619</v>
      </c>
      <c r="CM27917" s="56" t="s">
        <v>216</v>
      </c>
      <c r="CN27917" s="56" t="s">
        <v>216</v>
      </c>
    </row>
    <row r="27918" spans="75:92">
      <c r="BW27918" s="66"/>
      <c r="BX27918" s="66"/>
      <c r="BY27918" s="66"/>
      <c r="CL27918" s="56" t="s">
        <v>24620</v>
      </c>
      <c r="CM27918" s="56" t="s">
        <v>216</v>
      </c>
      <c r="CN27918" s="56" t="s">
        <v>216</v>
      </c>
    </row>
    <row r="27919" spans="75:92">
      <c r="BW27919" s="66"/>
      <c r="BX27919" s="66"/>
      <c r="BY27919" s="66"/>
      <c r="CL27919" s="56" t="s">
        <v>12544</v>
      </c>
      <c r="CM27919" s="56" t="s">
        <v>216</v>
      </c>
      <c r="CN27919" s="56" t="s">
        <v>216</v>
      </c>
    </row>
    <row r="27920" spans="75:92">
      <c r="BW27920" s="66"/>
      <c r="BX27920" s="66"/>
      <c r="BY27920" s="66"/>
      <c r="CL27920" s="56" t="s">
        <v>12545</v>
      </c>
      <c r="CM27920" s="56" t="s">
        <v>216</v>
      </c>
      <c r="CN27920" s="56" t="s">
        <v>216</v>
      </c>
    </row>
    <row r="27921" spans="75:92">
      <c r="BW27921" s="66"/>
      <c r="BX27921" s="66"/>
      <c r="BY27921" s="66"/>
      <c r="CL27921" s="56" t="s">
        <v>12550</v>
      </c>
      <c r="CM27921" s="56" t="s">
        <v>215</v>
      </c>
      <c r="CN27921" s="56" t="s">
        <v>215</v>
      </c>
    </row>
    <row r="27922" spans="75:92">
      <c r="BW27922" s="66"/>
      <c r="BX27922" s="66"/>
      <c r="BY27922" s="66"/>
      <c r="CL27922" s="56" t="s">
        <v>2685</v>
      </c>
      <c r="CM27922" s="56" t="s">
        <v>215</v>
      </c>
      <c r="CN27922" s="56" t="s">
        <v>215</v>
      </c>
    </row>
    <row r="27923" spans="75:92">
      <c r="BW27923" s="66"/>
      <c r="BX27923" s="66"/>
      <c r="BY27923" s="66"/>
      <c r="CL27923" s="56" t="s">
        <v>12551</v>
      </c>
      <c r="CM27923" s="56" t="s">
        <v>215</v>
      </c>
      <c r="CN27923" s="56" t="s">
        <v>215</v>
      </c>
    </row>
    <row r="27924" spans="75:92">
      <c r="BW27924" s="66"/>
      <c r="BX27924" s="66"/>
      <c r="BY27924" s="66"/>
      <c r="CL27924" s="56" t="s">
        <v>12552</v>
      </c>
      <c r="CM27924" s="56" t="s">
        <v>215</v>
      </c>
      <c r="CN27924" s="56" t="s">
        <v>215</v>
      </c>
    </row>
    <row r="27925" spans="75:92">
      <c r="BW27925" s="66"/>
      <c r="BX27925" s="66"/>
      <c r="BY27925" s="66"/>
      <c r="CL27925" s="56" t="s">
        <v>12553</v>
      </c>
      <c r="CM27925" s="56" t="s">
        <v>215</v>
      </c>
      <c r="CN27925" s="56" t="s">
        <v>215</v>
      </c>
    </row>
    <row r="27926" spans="75:92">
      <c r="BW27926" s="66"/>
      <c r="BX27926" s="66"/>
      <c r="BY27926" s="66"/>
      <c r="CL27926" s="56" t="s">
        <v>12554</v>
      </c>
      <c r="CM27926" s="56" t="s">
        <v>215</v>
      </c>
      <c r="CN27926" s="56" t="s">
        <v>215</v>
      </c>
    </row>
    <row r="27927" spans="75:92">
      <c r="BW27927" s="66"/>
      <c r="BX27927" s="66"/>
      <c r="BY27927" s="66"/>
      <c r="CL27927" s="56" t="s">
        <v>2686</v>
      </c>
      <c r="CM27927" s="56" t="s">
        <v>213</v>
      </c>
      <c r="CN27927" s="56" t="s">
        <v>213</v>
      </c>
    </row>
    <row r="27928" spans="75:92">
      <c r="BW27928" s="66"/>
      <c r="BX27928" s="66"/>
      <c r="BY27928" s="66"/>
      <c r="CL27928" s="56" t="s">
        <v>15941</v>
      </c>
      <c r="CM27928" s="56" t="s">
        <v>216</v>
      </c>
      <c r="CN27928" s="56" t="s">
        <v>216</v>
      </c>
    </row>
    <row r="27929" spans="75:92">
      <c r="BW27929" s="66"/>
      <c r="BX27929" s="66"/>
      <c r="BY27929" s="66"/>
      <c r="CL27929" s="56" t="s">
        <v>15942</v>
      </c>
      <c r="CM27929" s="56" t="s">
        <v>216</v>
      </c>
      <c r="CN27929" s="56" t="s">
        <v>216</v>
      </c>
    </row>
    <row r="27930" spans="75:92">
      <c r="BW27930" s="66"/>
      <c r="BX27930" s="66"/>
      <c r="BY27930" s="66"/>
      <c r="CL27930" s="35" t="s">
        <v>15945</v>
      </c>
      <c r="CM27930" s="35" t="s">
        <v>217</v>
      </c>
      <c r="CN27930" s="35" t="s">
        <v>217</v>
      </c>
    </row>
    <row r="27931" spans="75:92">
      <c r="BW27931" s="66"/>
      <c r="BX27931" s="66"/>
      <c r="BY27931" s="66"/>
      <c r="CL27931" s="56" t="s">
        <v>15951</v>
      </c>
      <c r="CM27931" s="56" t="s">
        <v>216</v>
      </c>
      <c r="CN27931" s="56" t="s">
        <v>216</v>
      </c>
    </row>
    <row r="27932" spans="75:92">
      <c r="BW27932" s="66"/>
      <c r="BX27932" s="66"/>
      <c r="BY27932" s="66"/>
      <c r="CL27932" s="56" t="s">
        <v>15954</v>
      </c>
      <c r="CM27932" s="56" t="s">
        <v>215</v>
      </c>
      <c r="CN27932" s="56" t="s">
        <v>215</v>
      </c>
    </row>
    <row r="27933" spans="75:92">
      <c r="BW27933" s="66"/>
      <c r="BX27933" s="66"/>
      <c r="BY27933" s="66"/>
      <c r="CL27933" s="56" t="s">
        <v>15955</v>
      </c>
      <c r="CM27933" s="56" t="s">
        <v>215</v>
      </c>
      <c r="CN27933" s="56" t="s">
        <v>215</v>
      </c>
    </row>
    <row r="27934" spans="75:92">
      <c r="BW27934" s="66"/>
      <c r="BX27934" s="66"/>
      <c r="BY27934" s="66"/>
      <c r="CL27934" s="56" t="s">
        <v>15948</v>
      </c>
      <c r="CM27934" s="56" t="s">
        <v>215</v>
      </c>
      <c r="CN27934" s="56" t="s">
        <v>215</v>
      </c>
    </row>
    <row r="27935" spans="75:92">
      <c r="BW27935" s="66"/>
      <c r="BX27935" s="66"/>
      <c r="BY27935" s="66"/>
      <c r="CL27935" s="56" t="s">
        <v>15952</v>
      </c>
      <c r="CM27935" s="56" t="s">
        <v>215</v>
      </c>
      <c r="CN27935" s="56" t="s">
        <v>215</v>
      </c>
    </row>
    <row r="27936" spans="75:92">
      <c r="BW27936" s="66"/>
      <c r="BX27936" s="66"/>
      <c r="BY27936" s="66"/>
      <c r="CL27936" s="56" t="s">
        <v>15953</v>
      </c>
      <c r="CM27936" s="56" t="s">
        <v>215</v>
      </c>
      <c r="CN27936" s="56" t="s">
        <v>215</v>
      </c>
    </row>
    <row r="27937" spans="75:92">
      <c r="BW27937" s="66"/>
      <c r="BX27937" s="66"/>
      <c r="BY27937" s="66"/>
      <c r="CL27937" s="56" t="s">
        <v>15949</v>
      </c>
      <c r="CM27937" s="56" t="s">
        <v>215</v>
      </c>
      <c r="CN27937" s="56" t="s">
        <v>215</v>
      </c>
    </row>
    <row r="27938" spans="75:92">
      <c r="BW27938" s="66"/>
      <c r="BX27938" s="66"/>
      <c r="BY27938" s="66"/>
      <c r="CL27938" s="56" t="s">
        <v>2693</v>
      </c>
      <c r="CM27938" s="56" t="s">
        <v>215</v>
      </c>
      <c r="CN27938" s="56" t="s">
        <v>215</v>
      </c>
    </row>
    <row r="27939" spans="75:92">
      <c r="BW27939" s="66"/>
      <c r="BX27939" s="66"/>
      <c r="BY27939" s="66"/>
      <c r="CL27939" s="56" t="s">
        <v>15956</v>
      </c>
      <c r="CM27939" s="56" t="s">
        <v>215</v>
      </c>
      <c r="CN27939" s="56" t="s">
        <v>215</v>
      </c>
    </row>
    <row r="27940" spans="75:92">
      <c r="BW27940" s="66"/>
      <c r="BX27940" s="66"/>
      <c r="BY27940" s="66"/>
      <c r="CL27940" s="35" t="s">
        <v>11350</v>
      </c>
      <c r="CM27940" s="35" t="s">
        <v>217</v>
      </c>
      <c r="CN27940" s="35" t="s">
        <v>217</v>
      </c>
    </row>
    <row r="27941" spans="75:92">
      <c r="BW27941" s="66"/>
      <c r="BX27941" s="66"/>
      <c r="BY27941" s="66"/>
      <c r="CL27941" s="35" t="s">
        <v>11351</v>
      </c>
      <c r="CM27941" s="35" t="s">
        <v>217</v>
      </c>
      <c r="CN27941" s="35" t="s">
        <v>217</v>
      </c>
    </row>
    <row r="27942" spans="75:92">
      <c r="BW27942" s="66"/>
      <c r="BX27942" s="66"/>
      <c r="BY27942" s="66"/>
      <c r="CL27942" s="56" t="s">
        <v>30052</v>
      </c>
      <c r="CM27942" s="56" t="s">
        <v>216</v>
      </c>
      <c r="CN27942" s="56" t="s">
        <v>216</v>
      </c>
    </row>
    <row r="27943" spans="75:92">
      <c r="BW27943" s="66"/>
      <c r="BX27943" s="66"/>
      <c r="BY27943" s="66"/>
      <c r="CL27943" s="35" t="s">
        <v>15964</v>
      </c>
      <c r="CM27943" s="35" t="s">
        <v>217</v>
      </c>
      <c r="CN27943" s="35" t="s">
        <v>217</v>
      </c>
    </row>
    <row r="27944" spans="75:92">
      <c r="BW27944" s="66"/>
      <c r="BX27944" s="66"/>
      <c r="BY27944" s="66"/>
      <c r="CL27944" s="56" t="s">
        <v>2694</v>
      </c>
      <c r="CM27944" s="56" t="s">
        <v>216</v>
      </c>
      <c r="CN27944" s="56" t="s">
        <v>216</v>
      </c>
    </row>
    <row r="27945" spans="75:92">
      <c r="BW27945" s="66"/>
      <c r="BX27945" s="66"/>
      <c r="BY27945" s="66"/>
      <c r="CL27945" s="35" t="s">
        <v>15960</v>
      </c>
      <c r="CM27945" s="35" t="s">
        <v>217</v>
      </c>
      <c r="CN27945" s="35" t="s">
        <v>217</v>
      </c>
    </row>
    <row r="27946" spans="75:92">
      <c r="BW27946" s="66"/>
      <c r="BX27946" s="66"/>
      <c r="BY27946" s="66"/>
      <c r="CL27946" s="56" t="s">
        <v>26523</v>
      </c>
      <c r="CM27946" s="56" t="s">
        <v>216</v>
      </c>
      <c r="CN27946" s="56" t="s">
        <v>216</v>
      </c>
    </row>
    <row r="27947" spans="75:92">
      <c r="BW27947" s="66"/>
      <c r="BX27947" s="66"/>
      <c r="BY27947" s="66"/>
      <c r="CL27947" s="56" t="s">
        <v>26524</v>
      </c>
      <c r="CM27947" s="56" t="s">
        <v>216</v>
      </c>
      <c r="CN27947" s="56" t="s">
        <v>216</v>
      </c>
    </row>
    <row r="27948" spans="75:92">
      <c r="BW27948" s="66"/>
      <c r="BX27948" s="66"/>
      <c r="BY27948" s="66"/>
      <c r="CL27948" s="35" t="s">
        <v>15963</v>
      </c>
      <c r="CM27948" s="35" t="s">
        <v>217</v>
      </c>
      <c r="CN27948" s="35" t="s">
        <v>217</v>
      </c>
    </row>
    <row r="27949" spans="75:92">
      <c r="BW27949" s="66"/>
      <c r="BX27949" s="66"/>
      <c r="BY27949" s="66"/>
      <c r="CL27949" s="56" t="s">
        <v>26525</v>
      </c>
      <c r="CM27949" s="56" t="s">
        <v>215</v>
      </c>
      <c r="CN27949" s="56" t="s">
        <v>215</v>
      </c>
    </row>
    <row r="27950" spans="75:92">
      <c r="BW27950" s="66"/>
      <c r="BX27950" s="66"/>
      <c r="BY27950" s="66"/>
      <c r="CL27950" s="56" t="s">
        <v>26526</v>
      </c>
      <c r="CM27950" s="56" t="s">
        <v>215</v>
      </c>
      <c r="CN27950" s="56" t="s">
        <v>215</v>
      </c>
    </row>
    <row r="27951" spans="75:92">
      <c r="BW27951" s="66"/>
      <c r="BX27951" s="66"/>
      <c r="BY27951" s="66"/>
      <c r="CL27951" s="56" t="s">
        <v>24621</v>
      </c>
      <c r="CM27951" s="56" t="s">
        <v>216</v>
      </c>
      <c r="CN27951" s="56" t="s">
        <v>216</v>
      </c>
    </row>
    <row r="27952" spans="75:92">
      <c r="BW27952" s="66"/>
      <c r="BX27952" s="66"/>
      <c r="BY27952" s="66"/>
      <c r="CL27952" s="56" t="s">
        <v>24622</v>
      </c>
      <c r="CM27952" s="56" t="s">
        <v>216</v>
      </c>
      <c r="CN27952" s="56" t="s">
        <v>216</v>
      </c>
    </row>
    <row r="27953" spans="75:92">
      <c r="BW27953" s="66"/>
      <c r="BX27953" s="66"/>
      <c r="BY27953" s="66"/>
      <c r="CL27953" s="35" t="s">
        <v>15965</v>
      </c>
      <c r="CM27953" s="35" t="s">
        <v>217</v>
      </c>
      <c r="CN27953" s="35" t="s">
        <v>217</v>
      </c>
    </row>
    <row r="27954" spans="75:92">
      <c r="BW27954" s="66"/>
      <c r="BX27954" s="66"/>
      <c r="BY27954" s="66"/>
      <c r="CL27954" s="35" t="s">
        <v>15966</v>
      </c>
      <c r="CM27954" s="35" t="s">
        <v>217</v>
      </c>
      <c r="CN27954" s="35" t="s">
        <v>217</v>
      </c>
    </row>
    <row r="27955" spans="75:92">
      <c r="BW27955" s="66"/>
      <c r="BX27955" s="66"/>
      <c r="BY27955" s="66"/>
      <c r="CL27955" s="56" t="s">
        <v>2697</v>
      </c>
      <c r="CM27955" s="56" t="s">
        <v>216</v>
      </c>
      <c r="CN27955" s="56" t="s">
        <v>216</v>
      </c>
    </row>
    <row r="27956" spans="75:92">
      <c r="BW27956" s="66"/>
      <c r="BX27956" s="66"/>
      <c r="BY27956" s="66"/>
      <c r="CL27956" s="35" t="s">
        <v>15967</v>
      </c>
      <c r="CM27956" s="35" t="s">
        <v>217</v>
      </c>
      <c r="CN27956" s="35" t="s">
        <v>217</v>
      </c>
    </row>
    <row r="27957" spans="75:92">
      <c r="BW27957" s="66"/>
      <c r="BX27957" s="66"/>
      <c r="BY27957" s="66"/>
      <c r="CL27957" s="35" t="s">
        <v>30053</v>
      </c>
      <c r="CM27957" s="35" t="s">
        <v>217</v>
      </c>
      <c r="CN27957" s="35" t="s">
        <v>217</v>
      </c>
    </row>
    <row r="27958" spans="75:92">
      <c r="BW27958" s="66"/>
      <c r="BX27958" s="66"/>
      <c r="BY27958" s="66"/>
      <c r="CL27958" s="35" t="s">
        <v>15957</v>
      </c>
      <c r="CM27958" s="35" t="s">
        <v>217</v>
      </c>
      <c r="CN27958" s="35" t="s">
        <v>217</v>
      </c>
    </row>
    <row r="27959" spans="75:92">
      <c r="BW27959" s="66"/>
      <c r="BX27959" s="66"/>
      <c r="BY27959" s="66"/>
      <c r="CL27959" s="56" t="s">
        <v>30054</v>
      </c>
      <c r="CM27959" s="56" t="s">
        <v>216</v>
      </c>
      <c r="CN27959" s="56" t="s">
        <v>216</v>
      </c>
    </row>
    <row r="27960" spans="75:92">
      <c r="BW27960" s="66"/>
      <c r="BX27960" s="66"/>
      <c r="BY27960" s="66"/>
      <c r="CL27960" s="35" t="s">
        <v>15958</v>
      </c>
      <c r="CM27960" s="35" t="s">
        <v>217</v>
      </c>
      <c r="CN27960" s="35" t="s">
        <v>217</v>
      </c>
    </row>
    <row r="27961" spans="75:92">
      <c r="BW27961" s="66"/>
      <c r="BX27961" s="66"/>
      <c r="BY27961" s="66"/>
      <c r="CL27961" s="35" t="s">
        <v>15959</v>
      </c>
      <c r="CM27961" s="35" t="s">
        <v>217</v>
      </c>
      <c r="CN27961" s="35" t="s">
        <v>217</v>
      </c>
    </row>
    <row r="27962" spans="75:92">
      <c r="BW27962" s="66"/>
      <c r="BX27962" s="66"/>
      <c r="BY27962" s="66"/>
      <c r="CL27962" s="35" t="s">
        <v>30055</v>
      </c>
      <c r="CM27962" s="35" t="s">
        <v>217</v>
      </c>
      <c r="CN27962" s="35" t="s">
        <v>217</v>
      </c>
    </row>
    <row r="27963" spans="75:92">
      <c r="BW27963" s="66"/>
      <c r="BX27963" s="66"/>
      <c r="BY27963" s="66"/>
      <c r="CL27963" s="35" t="s">
        <v>6603</v>
      </c>
      <c r="CM27963" s="35" t="s">
        <v>217</v>
      </c>
      <c r="CN27963" s="35" t="s">
        <v>217</v>
      </c>
    </row>
    <row r="27964" spans="75:92">
      <c r="BW27964" s="66"/>
      <c r="BX27964" s="66"/>
      <c r="BY27964" s="66"/>
      <c r="CL27964" s="56" t="s">
        <v>16010</v>
      </c>
      <c r="CM27964" s="56" t="s">
        <v>215</v>
      </c>
      <c r="CN27964" s="56" t="s">
        <v>215</v>
      </c>
    </row>
    <row r="27965" spans="75:92">
      <c r="BW27965" s="66"/>
      <c r="BX27965" s="66"/>
      <c r="BY27965" s="66"/>
      <c r="CL27965" s="56" t="s">
        <v>26527</v>
      </c>
      <c r="CM27965" s="56" t="s">
        <v>216</v>
      </c>
      <c r="CN27965" s="56" t="s">
        <v>216</v>
      </c>
    </row>
    <row r="27966" spans="75:92">
      <c r="BW27966" s="66"/>
      <c r="BX27966" s="66"/>
      <c r="BY27966" s="66"/>
      <c r="CL27966" s="56" t="s">
        <v>26528</v>
      </c>
      <c r="CM27966" s="56" t="s">
        <v>216</v>
      </c>
      <c r="CN27966" s="56" t="s">
        <v>216</v>
      </c>
    </row>
    <row r="27967" spans="75:92">
      <c r="BW27967" s="66"/>
      <c r="BX27967" s="66"/>
      <c r="BY27967" s="66"/>
      <c r="CL27967" s="35" t="s">
        <v>15968</v>
      </c>
      <c r="CM27967" s="35" t="s">
        <v>217</v>
      </c>
      <c r="CN27967" s="35" t="s">
        <v>217</v>
      </c>
    </row>
    <row r="27968" spans="75:92">
      <c r="BW27968" s="66"/>
      <c r="BX27968" s="66"/>
      <c r="BY27968" s="66"/>
      <c r="CL27968" s="56" t="s">
        <v>15980</v>
      </c>
      <c r="CM27968" s="56" t="s">
        <v>216</v>
      </c>
      <c r="CN27968" s="56" t="s">
        <v>216</v>
      </c>
    </row>
    <row r="27969" spans="75:92">
      <c r="BW27969" s="66"/>
      <c r="BX27969" s="66"/>
      <c r="BY27969" s="66"/>
      <c r="CL27969" s="56" t="s">
        <v>15969</v>
      </c>
      <c r="CM27969" s="56" t="s">
        <v>216</v>
      </c>
      <c r="CN27969" s="56" t="s">
        <v>216</v>
      </c>
    </row>
    <row r="27970" spans="75:92">
      <c r="BW27970" s="66"/>
      <c r="BX27970" s="66"/>
      <c r="BY27970" s="66"/>
      <c r="CL27970" s="56" t="s">
        <v>15970</v>
      </c>
      <c r="CM27970" s="56" t="s">
        <v>216</v>
      </c>
      <c r="CN27970" s="56" t="s">
        <v>216</v>
      </c>
    </row>
    <row r="27971" spans="75:92">
      <c r="BW27971" s="66"/>
      <c r="BX27971" s="66"/>
      <c r="BY27971" s="66"/>
      <c r="CL27971" s="56" t="s">
        <v>16011</v>
      </c>
      <c r="CM27971" s="56" t="s">
        <v>214</v>
      </c>
      <c r="CN27971" s="56" t="s">
        <v>214</v>
      </c>
    </row>
    <row r="27972" spans="75:92">
      <c r="BW27972" s="66"/>
      <c r="BX27972" s="66"/>
      <c r="BY27972" s="66"/>
      <c r="CL27972" s="56" t="s">
        <v>30056</v>
      </c>
      <c r="CM27972" s="56" t="s">
        <v>216</v>
      </c>
      <c r="CN27972" s="56" t="s">
        <v>216</v>
      </c>
    </row>
    <row r="27973" spans="75:92">
      <c r="BW27973" s="66"/>
      <c r="BX27973" s="66"/>
      <c r="BY27973" s="66"/>
      <c r="CL27973" s="56" t="s">
        <v>15974</v>
      </c>
      <c r="CM27973" s="56" t="s">
        <v>216</v>
      </c>
      <c r="CN27973" s="56" t="s">
        <v>216</v>
      </c>
    </row>
    <row r="27974" spans="75:92">
      <c r="BW27974" s="66"/>
      <c r="BX27974" s="66"/>
      <c r="BY27974" s="66"/>
      <c r="CL27974" s="56" t="s">
        <v>24623</v>
      </c>
      <c r="CM27974" s="56" t="s">
        <v>216</v>
      </c>
      <c r="CN27974" s="56" t="s">
        <v>216</v>
      </c>
    </row>
    <row r="27975" spans="75:92">
      <c r="BW27975" s="66"/>
      <c r="BX27975" s="66"/>
      <c r="BY27975" s="66"/>
      <c r="CL27975" s="56" t="s">
        <v>24624</v>
      </c>
      <c r="CM27975" s="56" t="s">
        <v>216</v>
      </c>
      <c r="CN27975" s="56" t="s">
        <v>216</v>
      </c>
    </row>
    <row r="27976" spans="75:92">
      <c r="BW27976" s="66"/>
      <c r="BX27976" s="66"/>
      <c r="BY27976" s="66"/>
      <c r="CL27976" s="56" t="s">
        <v>26529</v>
      </c>
      <c r="CM27976" s="56" t="s">
        <v>216</v>
      </c>
      <c r="CN27976" s="56" t="s">
        <v>216</v>
      </c>
    </row>
    <row r="27977" spans="75:92">
      <c r="BW27977" s="66"/>
      <c r="BX27977" s="66"/>
      <c r="BY27977" s="66"/>
      <c r="CL27977" s="56" t="s">
        <v>26530</v>
      </c>
      <c r="CM27977" s="56" t="s">
        <v>216</v>
      </c>
      <c r="CN27977" s="56" t="s">
        <v>216</v>
      </c>
    </row>
    <row r="27978" spans="75:92">
      <c r="BW27978" s="66"/>
      <c r="BX27978" s="66"/>
      <c r="BY27978" s="66"/>
      <c r="CL27978" s="56" t="s">
        <v>26531</v>
      </c>
      <c r="CM27978" s="56" t="s">
        <v>216</v>
      </c>
      <c r="CN27978" s="56" t="s">
        <v>216</v>
      </c>
    </row>
    <row r="27979" spans="75:92">
      <c r="BW27979" s="66"/>
      <c r="BX27979" s="66"/>
      <c r="BY27979" s="66"/>
      <c r="CL27979" s="56" t="s">
        <v>26532</v>
      </c>
      <c r="CM27979" s="56" t="s">
        <v>216</v>
      </c>
      <c r="CN27979" s="56" t="s">
        <v>216</v>
      </c>
    </row>
    <row r="27980" spans="75:92">
      <c r="BW27980" s="66"/>
      <c r="BX27980" s="66"/>
      <c r="BY27980" s="66"/>
      <c r="CL27980" s="56" t="s">
        <v>26533</v>
      </c>
      <c r="CM27980" s="56" t="s">
        <v>216</v>
      </c>
      <c r="CN27980" s="56" t="s">
        <v>216</v>
      </c>
    </row>
    <row r="27981" spans="75:92">
      <c r="BW27981" s="66"/>
      <c r="BX27981" s="66"/>
      <c r="BY27981" s="66"/>
      <c r="CL27981" s="56" t="s">
        <v>24625</v>
      </c>
      <c r="CM27981" s="56" t="s">
        <v>213</v>
      </c>
      <c r="CN27981" s="56" t="s">
        <v>213</v>
      </c>
    </row>
    <row r="27982" spans="75:92">
      <c r="BW27982" s="66"/>
      <c r="BX27982" s="66"/>
      <c r="BY27982" s="66"/>
      <c r="CL27982" s="56" t="s">
        <v>16007</v>
      </c>
      <c r="CM27982" s="56" t="s">
        <v>215</v>
      </c>
      <c r="CN27982" s="56" t="s">
        <v>215</v>
      </c>
    </row>
    <row r="27983" spans="75:92">
      <c r="BW27983" s="66"/>
      <c r="BX27983" s="66"/>
      <c r="BY27983" s="66"/>
      <c r="CL27983" s="35" t="s">
        <v>13230</v>
      </c>
      <c r="CM27983" s="35" t="s">
        <v>217</v>
      </c>
      <c r="CN27983" s="35" t="s">
        <v>217</v>
      </c>
    </row>
    <row r="27984" spans="75:92">
      <c r="BW27984" s="66"/>
      <c r="BX27984" s="66"/>
      <c r="BY27984" s="66"/>
      <c r="CL27984" s="56" t="s">
        <v>15977</v>
      </c>
      <c r="CM27984" s="56" t="s">
        <v>216</v>
      </c>
      <c r="CN27984" s="56" t="s">
        <v>216</v>
      </c>
    </row>
    <row r="27985" spans="75:92">
      <c r="BW27985" s="66"/>
      <c r="BX27985" s="66"/>
      <c r="BY27985" s="66"/>
      <c r="CL27985" s="56" t="s">
        <v>24626</v>
      </c>
      <c r="CM27985" s="56" t="s">
        <v>216</v>
      </c>
      <c r="CN27985" s="56" t="s">
        <v>216</v>
      </c>
    </row>
    <row r="27986" spans="75:92">
      <c r="BW27986" s="66"/>
      <c r="BX27986" s="66"/>
      <c r="BY27986" s="66"/>
      <c r="CL27986" s="56" t="s">
        <v>2700</v>
      </c>
      <c r="CM27986" s="56" t="s">
        <v>216</v>
      </c>
      <c r="CN27986" s="56" t="s">
        <v>216</v>
      </c>
    </row>
    <row r="27987" spans="75:92">
      <c r="BW27987" s="66"/>
      <c r="BX27987" s="66"/>
      <c r="BY27987" s="66"/>
      <c r="CL27987" s="56" t="s">
        <v>24627</v>
      </c>
      <c r="CM27987" s="56" t="s">
        <v>216</v>
      </c>
      <c r="CN27987" s="56" t="s">
        <v>216</v>
      </c>
    </row>
    <row r="27988" spans="75:92">
      <c r="BW27988" s="66"/>
      <c r="BX27988" s="66"/>
      <c r="BY27988" s="66"/>
      <c r="CL27988" s="56" t="s">
        <v>15978</v>
      </c>
      <c r="CM27988" s="56" t="s">
        <v>216</v>
      </c>
      <c r="CN27988" s="56" t="s">
        <v>216</v>
      </c>
    </row>
    <row r="27989" spans="75:92">
      <c r="BW27989" s="66"/>
      <c r="BX27989" s="66"/>
      <c r="BY27989" s="66"/>
      <c r="CL27989" s="56" t="s">
        <v>15979</v>
      </c>
      <c r="CM27989" s="56" t="s">
        <v>216</v>
      </c>
      <c r="CN27989" s="56" t="s">
        <v>216</v>
      </c>
    </row>
    <row r="27990" spans="75:92">
      <c r="BW27990" s="66"/>
      <c r="BX27990" s="66"/>
      <c r="BY27990" s="66"/>
      <c r="CL27990" s="56" t="s">
        <v>26534</v>
      </c>
      <c r="CM27990" s="56" t="s">
        <v>216</v>
      </c>
      <c r="CN27990" s="56" t="s">
        <v>216</v>
      </c>
    </row>
    <row r="27991" spans="75:92">
      <c r="BW27991" s="66"/>
      <c r="BX27991" s="66"/>
      <c r="BY27991" s="66"/>
      <c r="CL27991" s="56" t="s">
        <v>10972</v>
      </c>
      <c r="CM27991" s="56" t="s">
        <v>214</v>
      </c>
      <c r="CN27991" s="56" t="s">
        <v>214</v>
      </c>
    </row>
    <row r="27992" spans="75:92">
      <c r="BW27992" s="66"/>
      <c r="BX27992" s="66"/>
      <c r="BY27992" s="66"/>
      <c r="CL27992" s="56" t="s">
        <v>15983</v>
      </c>
      <c r="CM27992" s="56" t="s">
        <v>216</v>
      </c>
      <c r="CN27992" s="56" t="s">
        <v>216</v>
      </c>
    </row>
    <row r="27993" spans="75:92">
      <c r="BW27993" s="66"/>
      <c r="BX27993" s="66"/>
      <c r="BY27993" s="66"/>
      <c r="CL27993" s="56" t="s">
        <v>26535</v>
      </c>
      <c r="CM27993" s="56" t="s">
        <v>216</v>
      </c>
      <c r="CN27993" s="56" t="s">
        <v>216</v>
      </c>
    </row>
    <row r="27994" spans="75:92">
      <c r="BW27994" s="66"/>
      <c r="BX27994" s="66"/>
      <c r="BY27994" s="66"/>
      <c r="CL27994" s="56" t="s">
        <v>6608</v>
      </c>
      <c r="CM27994" s="56" t="s">
        <v>216</v>
      </c>
      <c r="CN27994" s="56" t="s">
        <v>216</v>
      </c>
    </row>
    <row r="27995" spans="75:92">
      <c r="BW27995" s="66"/>
      <c r="BX27995" s="66"/>
      <c r="BY27995" s="66"/>
      <c r="CL27995" s="56" t="s">
        <v>26536</v>
      </c>
      <c r="CM27995" s="56" t="s">
        <v>216</v>
      </c>
      <c r="CN27995" s="56" t="s">
        <v>216</v>
      </c>
    </row>
    <row r="27996" spans="75:92">
      <c r="BW27996" s="66"/>
      <c r="BX27996" s="66"/>
      <c r="BY27996" s="66"/>
      <c r="CL27996" s="56" t="s">
        <v>24628</v>
      </c>
      <c r="CM27996" s="56" t="s">
        <v>216</v>
      </c>
      <c r="CN27996" s="56" t="s">
        <v>216</v>
      </c>
    </row>
    <row r="27997" spans="75:92">
      <c r="BW27997" s="66"/>
      <c r="BX27997" s="66"/>
      <c r="BY27997" s="66"/>
      <c r="CL27997" s="35" t="s">
        <v>30057</v>
      </c>
      <c r="CM27997" s="35" t="s">
        <v>217</v>
      </c>
      <c r="CN27997" s="35" t="s">
        <v>217</v>
      </c>
    </row>
    <row r="27998" spans="75:92">
      <c r="BW27998" s="66"/>
      <c r="BX27998" s="66"/>
      <c r="BY27998" s="66"/>
      <c r="CL27998" s="56" t="s">
        <v>6609</v>
      </c>
      <c r="CM27998" s="56" t="s">
        <v>216</v>
      </c>
      <c r="CN27998" s="56" t="s">
        <v>216</v>
      </c>
    </row>
    <row r="27999" spans="75:92">
      <c r="BW27999" s="66"/>
      <c r="BX27999" s="66"/>
      <c r="BY27999" s="66"/>
      <c r="CL27999" s="56" t="s">
        <v>15971</v>
      </c>
      <c r="CM27999" s="56" t="s">
        <v>216</v>
      </c>
      <c r="CN27999" s="56" t="s">
        <v>216</v>
      </c>
    </row>
    <row r="28000" spans="75:92">
      <c r="BW28000" s="66"/>
      <c r="BX28000" s="66"/>
      <c r="BY28000" s="66"/>
      <c r="CL28000" s="56" t="s">
        <v>24629</v>
      </c>
      <c r="CM28000" s="56" t="s">
        <v>216</v>
      </c>
      <c r="CN28000" s="56" t="s">
        <v>216</v>
      </c>
    </row>
    <row r="28001" spans="75:92">
      <c r="BW28001" s="66"/>
      <c r="BX28001" s="66"/>
      <c r="BY28001" s="66"/>
      <c r="CL28001" s="56" t="s">
        <v>13245</v>
      </c>
      <c r="CM28001" s="56" t="s">
        <v>216</v>
      </c>
      <c r="CN28001" s="56" t="s">
        <v>216</v>
      </c>
    </row>
    <row r="28002" spans="75:92">
      <c r="BW28002" s="66"/>
      <c r="BX28002" s="66"/>
      <c r="BY28002" s="66"/>
      <c r="CL28002" s="56" t="s">
        <v>10947</v>
      </c>
      <c r="CM28002" s="56" t="s">
        <v>215</v>
      </c>
      <c r="CN28002" s="56" t="s">
        <v>215</v>
      </c>
    </row>
    <row r="28003" spans="75:92">
      <c r="BW28003" s="66"/>
      <c r="BX28003" s="66"/>
      <c r="BY28003" s="66"/>
      <c r="CL28003" s="56" t="s">
        <v>16008</v>
      </c>
      <c r="CM28003" s="56" t="s">
        <v>215</v>
      </c>
      <c r="CN28003" s="56" t="s">
        <v>215</v>
      </c>
    </row>
    <row r="28004" spans="75:92">
      <c r="BW28004" s="66"/>
      <c r="BX28004" s="66"/>
      <c r="BY28004" s="66"/>
      <c r="CL28004" s="56" t="s">
        <v>24630</v>
      </c>
      <c r="CM28004" s="56" t="s">
        <v>216</v>
      </c>
      <c r="CN28004" s="56" t="s">
        <v>216</v>
      </c>
    </row>
    <row r="28005" spans="75:92">
      <c r="BW28005" s="66"/>
      <c r="BX28005" s="66"/>
      <c r="BY28005" s="66"/>
      <c r="CL28005" s="56" t="s">
        <v>16031</v>
      </c>
      <c r="CM28005" s="56" t="s">
        <v>213</v>
      </c>
      <c r="CN28005" s="56" t="s">
        <v>213</v>
      </c>
    </row>
    <row r="28006" spans="75:92">
      <c r="BW28006" s="66"/>
      <c r="BX28006" s="66"/>
      <c r="BY28006" s="66"/>
      <c r="CL28006" s="35" t="s">
        <v>30058</v>
      </c>
      <c r="CM28006" s="35" t="s">
        <v>217</v>
      </c>
      <c r="CN28006" s="35" t="s">
        <v>217</v>
      </c>
    </row>
    <row r="28007" spans="75:92">
      <c r="BW28007" s="66"/>
      <c r="BX28007" s="66"/>
      <c r="BY28007" s="66"/>
      <c r="CL28007" s="56" t="s">
        <v>10973</v>
      </c>
      <c r="CM28007" s="56" t="s">
        <v>214</v>
      </c>
      <c r="CN28007" s="56" t="s">
        <v>214</v>
      </c>
    </row>
    <row r="28008" spans="75:92">
      <c r="BW28008" s="66"/>
      <c r="BX28008" s="66"/>
      <c r="BY28008" s="66"/>
      <c r="CL28008" s="56" t="s">
        <v>30059</v>
      </c>
      <c r="CM28008" s="56" t="s">
        <v>216</v>
      </c>
      <c r="CN28008" s="56" t="s">
        <v>216</v>
      </c>
    </row>
    <row r="28009" spans="75:92">
      <c r="BW28009" s="66"/>
      <c r="BX28009" s="66"/>
      <c r="BY28009" s="66"/>
      <c r="CL28009" s="56" t="s">
        <v>13238</v>
      </c>
      <c r="CM28009" s="56" t="s">
        <v>216</v>
      </c>
      <c r="CN28009" s="56" t="s">
        <v>216</v>
      </c>
    </row>
    <row r="28010" spans="75:92">
      <c r="BW28010" s="66"/>
      <c r="BX28010" s="66"/>
      <c r="BY28010" s="66"/>
      <c r="CL28010" s="56" t="s">
        <v>6611</v>
      </c>
      <c r="CM28010" s="56" t="s">
        <v>216</v>
      </c>
      <c r="CN28010" s="56" t="s">
        <v>216</v>
      </c>
    </row>
    <row r="28011" spans="75:92">
      <c r="BW28011" s="66"/>
      <c r="BX28011" s="66"/>
      <c r="BY28011" s="66"/>
      <c r="CL28011" s="56" t="s">
        <v>24631</v>
      </c>
      <c r="CM28011" s="56" t="s">
        <v>216</v>
      </c>
      <c r="CN28011" s="56" t="s">
        <v>216</v>
      </c>
    </row>
    <row r="28012" spans="75:92">
      <c r="BW28012" s="66"/>
      <c r="BX28012" s="66"/>
      <c r="BY28012" s="66"/>
      <c r="CL28012" s="56" t="s">
        <v>24632</v>
      </c>
      <c r="CM28012" s="56" t="s">
        <v>216</v>
      </c>
      <c r="CN28012" s="56" t="s">
        <v>216</v>
      </c>
    </row>
    <row r="28013" spans="75:92">
      <c r="BW28013" s="66"/>
      <c r="BX28013" s="66"/>
      <c r="BY28013" s="66"/>
      <c r="CL28013" s="56" t="s">
        <v>15984</v>
      </c>
      <c r="CM28013" s="56" t="s">
        <v>214</v>
      </c>
      <c r="CN28013" s="56" t="s">
        <v>214</v>
      </c>
    </row>
    <row r="28014" spans="75:92">
      <c r="BW28014" s="66"/>
      <c r="BX28014" s="66"/>
      <c r="BY28014" s="66"/>
      <c r="CL28014" s="56" t="s">
        <v>15999</v>
      </c>
      <c r="CM28014" s="56" t="s">
        <v>213</v>
      </c>
      <c r="CN28014" s="56" t="s">
        <v>213</v>
      </c>
    </row>
    <row r="28015" spans="75:92">
      <c r="BW28015" s="66"/>
      <c r="BX28015" s="66"/>
      <c r="BY28015" s="66"/>
      <c r="CL28015" s="56" t="s">
        <v>2703</v>
      </c>
      <c r="CM28015" s="56" t="s">
        <v>213</v>
      </c>
      <c r="CN28015" s="56" t="s">
        <v>213</v>
      </c>
    </row>
    <row r="28016" spans="75:92">
      <c r="BW28016" s="66"/>
      <c r="BX28016" s="66"/>
      <c r="BY28016" s="66"/>
      <c r="CL28016" s="56" t="s">
        <v>16000</v>
      </c>
      <c r="CM28016" s="56" t="s">
        <v>213</v>
      </c>
      <c r="CN28016" s="56" t="s">
        <v>213</v>
      </c>
    </row>
    <row r="28017" spans="75:92">
      <c r="BW28017" s="66"/>
      <c r="BX28017" s="66"/>
      <c r="BY28017" s="66"/>
      <c r="CL28017" s="56" t="s">
        <v>16001</v>
      </c>
      <c r="CM28017" s="56" t="s">
        <v>213</v>
      </c>
      <c r="CN28017" s="56" t="s">
        <v>213</v>
      </c>
    </row>
    <row r="28018" spans="75:92">
      <c r="BW28018" s="66"/>
      <c r="BX28018" s="66"/>
      <c r="BY28018" s="66"/>
      <c r="CL28018" s="56" t="s">
        <v>16002</v>
      </c>
      <c r="CM28018" s="56" t="s">
        <v>213</v>
      </c>
      <c r="CN28018" s="56" t="s">
        <v>213</v>
      </c>
    </row>
    <row r="28019" spans="75:92">
      <c r="BW28019" s="66"/>
      <c r="BX28019" s="66"/>
      <c r="BY28019" s="66"/>
      <c r="CL28019" s="56" t="s">
        <v>16003</v>
      </c>
      <c r="CM28019" s="56" t="s">
        <v>213</v>
      </c>
      <c r="CN28019" s="56" t="s">
        <v>213</v>
      </c>
    </row>
    <row r="28020" spans="75:92">
      <c r="BW28020" s="66"/>
      <c r="BX28020" s="66"/>
      <c r="BY28020" s="66"/>
      <c r="CL28020" s="56" t="s">
        <v>16032</v>
      </c>
      <c r="CM28020" s="56" t="s">
        <v>213</v>
      </c>
      <c r="CN28020" s="56" t="s">
        <v>213</v>
      </c>
    </row>
    <row r="28021" spans="75:92">
      <c r="BW28021" s="66"/>
      <c r="BX28021" s="66"/>
      <c r="BY28021" s="66"/>
      <c r="CL28021" s="56" t="s">
        <v>10954</v>
      </c>
      <c r="CM28021" s="56" t="s">
        <v>215</v>
      </c>
      <c r="CN28021" s="56" t="s">
        <v>215</v>
      </c>
    </row>
    <row r="28022" spans="75:92">
      <c r="BW28022" s="66"/>
      <c r="BX28022" s="66"/>
      <c r="BY28022" s="66"/>
      <c r="CL28022" s="56" t="s">
        <v>15989</v>
      </c>
      <c r="CM28022" s="56" t="s">
        <v>214</v>
      </c>
      <c r="CN28022" s="56" t="s">
        <v>214</v>
      </c>
    </row>
    <row r="28023" spans="75:92">
      <c r="BW28023" s="66"/>
      <c r="BX28023" s="66"/>
      <c r="BY28023" s="66"/>
      <c r="CL28023" s="56" t="s">
        <v>15990</v>
      </c>
      <c r="CM28023" s="56" t="s">
        <v>214</v>
      </c>
      <c r="CN28023" s="56" t="s">
        <v>214</v>
      </c>
    </row>
    <row r="28024" spans="75:92">
      <c r="BW28024" s="66"/>
      <c r="BX28024" s="66"/>
      <c r="BY28024" s="66"/>
      <c r="CL28024" s="56" t="s">
        <v>15991</v>
      </c>
      <c r="CM28024" s="56" t="s">
        <v>214</v>
      </c>
      <c r="CN28024" s="56" t="s">
        <v>214</v>
      </c>
    </row>
    <row r="28025" spans="75:92">
      <c r="BW28025" s="66"/>
      <c r="BX28025" s="66"/>
      <c r="BY28025" s="66"/>
      <c r="CL28025" s="56" t="s">
        <v>15992</v>
      </c>
      <c r="CM28025" s="56" t="s">
        <v>214</v>
      </c>
      <c r="CN28025" s="56" t="s">
        <v>214</v>
      </c>
    </row>
    <row r="28026" spans="75:92">
      <c r="BW28026" s="66"/>
      <c r="BX28026" s="66"/>
      <c r="BY28026" s="66"/>
      <c r="CL28026" s="56" t="s">
        <v>15993</v>
      </c>
      <c r="CM28026" s="56" t="s">
        <v>214</v>
      </c>
      <c r="CN28026" s="56" t="s">
        <v>214</v>
      </c>
    </row>
    <row r="28027" spans="75:92">
      <c r="BW28027" s="66"/>
      <c r="BX28027" s="66"/>
      <c r="BY28027" s="66"/>
      <c r="CL28027" s="56" t="s">
        <v>16014</v>
      </c>
      <c r="CM28027" s="56" t="s">
        <v>216</v>
      </c>
      <c r="CN28027" s="56" t="s">
        <v>216</v>
      </c>
    </row>
    <row r="28028" spans="75:92">
      <c r="BW28028" s="66"/>
      <c r="BX28028" s="66"/>
      <c r="BY28028" s="66"/>
      <c r="CL28028" s="56" t="s">
        <v>15981</v>
      </c>
      <c r="CM28028" s="56" t="s">
        <v>216</v>
      </c>
      <c r="CN28028" s="56" t="s">
        <v>216</v>
      </c>
    </row>
    <row r="28029" spans="75:92">
      <c r="BW28029" s="66"/>
      <c r="BX28029" s="66"/>
      <c r="BY28029" s="66"/>
      <c r="CL28029" s="56" t="s">
        <v>16026</v>
      </c>
      <c r="CM28029" s="56" t="s">
        <v>216</v>
      </c>
      <c r="CN28029" s="56" t="s">
        <v>216</v>
      </c>
    </row>
    <row r="28030" spans="75:92">
      <c r="BW28030" s="66"/>
      <c r="BX28030" s="66"/>
      <c r="BY28030" s="66"/>
      <c r="CL28030" s="56" t="s">
        <v>16023</v>
      </c>
      <c r="CM28030" s="56" t="s">
        <v>216</v>
      </c>
      <c r="CN28030" s="56" t="s">
        <v>216</v>
      </c>
    </row>
    <row r="28031" spans="75:92">
      <c r="BW28031" s="66"/>
      <c r="BX28031" s="66"/>
      <c r="BY28031" s="66"/>
      <c r="CL28031" s="56" t="s">
        <v>24633</v>
      </c>
      <c r="CM28031" s="56" t="s">
        <v>216</v>
      </c>
      <c r="CN28031" s="56" t="s">
        <v>216</v>
      </c>
    </row>
    <row r="28032" spans="75:92">
      <c r="BW28032" s="66"/>
      <c r="BX28032" s="66"/>
      <c r="BY28032" s="66"/>
      <c r="CL28032" s="56" t="s">
        <v>16015</v>
      </c>
      <c r="CM28032" s="56" t="s">
        <v>216</v>
      </c>
      <c r="CN28032" s="56" t="s">
        <v>216</v>
      </c>
    </row>
    <row r="28033" spans="75:92">
      <c r="BW28033" s="66"/>
      <c r="BX28033" s="66"/>
      <c r="BY28033" s="66"/>
      <c r="CL28033" s="56" t="s">
        <v>24634</v>
      </c>
      <c r="CM28033" s="56" t="s">
        <v>216</v>
      </c>
      <c r="CN28033" s="56" t="s">
        <v>216</v>
      </c>
    </row>
    <row r="28034" spans="75:92">
      <c r="BW28034" s="66"/>
      <c r="BX28034" s="66"/>
      <c r="BY28034" s="66"/>
      <c r="CL28034" s="56" t="s">
        <v>16019</v>
      </c>
      <c r="CM28034" s="56" t="s">
        <v>216</v>
      </c>
      <c r="CN28034" s="56" t="s">
        <v>216</v>
      </c>
    </row>
    <row r="28035" spans="75:92">
      <c r="BW28035" s="66"/>
      <c r="BX28035" s="66"/>
      <c r="BY28035" s="66"/>
      <c r="CL28035" s="56" t="s">
        <v>16020</v>
      </c>
      <c r="CM28035" s="56" t="s">
        <v>216</v>
      </c>
      <c r="CN28035" s="56" t="s">
        <v>216</v>
      </c>
    </row>
    <row r="28036" spans="75:92">
      <c r="BW28036" s="66"/>
      <c r="BX28036" s="66"/>
      <c r="BY28036" s="66"/>
      <c r="CL28036" s="56" t="s">
        <v>10962</v>
      </c>
      <c r="CM28036" s="56" t="s">
        <v>215</v>
      </c>
      <c r="CN28036" s="56" t="s">
        <v>215</v>
      </c>
    </row>
    <row r="28037" spans="75:92">
      <c r="BW28037" s="66"/>
      <c r="BX28037" s="66"/>
      <c r="BY28037" s="66"/>
      <c r="CL28037" s="56" t="s">
        <v>10955</v>
      </c>
      <c r="CM28037" s="56" t="s">
        <v>215</v>
      </c>
      <c r="CN28037" s="56" t="s">
        <v>215</v>
      </c>
    </row>
    <row r="28038" spans="75:92">
      <c r="BW28038" s="66"/>
      <c r="BX28038" s="66"/>
      <c r="BY28038" s="66"/>
      <c r="CL28038" s="56" t="s">
        <v>10974</v>
      </c>
      <c r="CM28038" s="56" t="s">
        <v>214</v>
      </c>
      <c r="CN28038" s="56" t="s">
        <v>214</v>
      </c>
    </row>
    <row r="28039" spans="75:92">
      <c r="BW28039" s="66"/>
      <c r="BX28039" s="66"/>
      <c r="BY28039" s="66"/>
      <c r="CL28039" s="56" t="s">
        <v>10963</v>
      </c>
      <c r="CM28039" s="56" t="s">
        <v>215</v>
      </c>
      <c r="CN28039" s="56" t="s">
        <v>215</v>
      </c>
    </row>
    <row r="28040" spans="75:92">
      <c r="BW28040" s="66"/>
      <c r="BX28040" s="66"/>
      <c r="BY28040" s="66"/>
      <c r="CL28040" s="56" t="s">
        <v>10975</v>
      </c>
      <c r="CM28040" s="56" t="s">
        <v>215</v>
      </c>
      <c r="CN28040" s="56" t="s">
        <v>215</v>
      </c>
    </row>
    <row r="28041" spans="75:92">
      <c r="BW28041" s="66"/>
      <c r="BX28041" s="66"/>
      <c r="BY28041" s="66"/>
      <c r="CL28041" s="56" t="s">
        <v>10964</v>
      </c>
      <c r="CM28041" s="56" t="s">
        <v>215</v>
      </c>
      <c r="CN28041" s="56" t="s">
        <v>215</v>
      </c>
    </row>
    <row r="28042" spans="75:92">
      <c r="BW28042" s="66"/>
      <c r="BX28042" s="66"/>
      <c r="BY28042" s="66"/>
      <c r="CL28042" s="56" t="s">
        <v>10965</v>
      </c>
      <c r="CM28042" s="56" t="s">
        <v>215</v>
      </c>
      <c r="CN28042" s="56" t="s">
        <v>215</v>
      </c>
    </row>
    <row r="28043" spans="75:92">
      <c r="BW28043" s="66"/>
      <c r="BX28043" s="66"/>
      <c r="BY28043" s="66"/>
      <c r="CL28043" s="56" t="s">
        <v>13251</v>
      </c>
      <c r="CM28043" s="56" t="s">
        <v>216</v>
      </c>
      <c r="CN28043" s="56" t="s">
        <v>216</v>
      </c>
    </row>
    <row r="28044" spans="75:92">
      <c r="BW28044" s="66"/>
      <c r="BX28044" s="66"/>
      <c r="BY28044" s="66"/>
      <c r="CL28044" s="56" t="s">
        <v>10976</v>
      </c>
      <c r="CM28044" s="56" t="s">
        <v>214</v>
      </c>
      <c r="CN28044" s="56" t="s">
        <v>214</v>
      </c>
    </row>
    <row r="28045" spans="75:92">
      <c r="BW28045" s="66"/>
      <c r="BX28045" s="66"/>
      <c r="BY28045" s="66"/>
      <c r="CL28045" s="56" t="s">
        <v>10977</v>
      </c>
      <c r="CM28045" s="56" t="s">
        <v>214</v>
      </c>
      <c r="CN28045" s="56" t="s">
        <v>214</v>
      </c>
    </row>
    <row r="28046" spans="75:92">
      <c r="BW28046" s="66"/>
      <c r="BX28046" s="66"/>
      <c r="BY28046" s="66"/>
      <c r="CL28046" s="56" t="s">
        <v>15975</v>
      </c>
      <c r="CM28046" s="56" t="s">
        <v>216</v>
      </c>
      <c r="CN28046" s="56" t="s">
        <v>216</v>
      </c>
    </row>
    <row r="28047" spans="75:92">
      <c r="BW28047" s="66"/>
      <c r="BX28047" s="66"/>
      <c r="BY28047" s="66"/>
      <c r="CL28047" s="56" t="s">
        <v>15972</v>
      </c>
      <c r="CM28047" s="56" t="s">
        <v>216</v>
      </c>
      <c r="CN28047" s="56" t="s">
        <v>216</v>
      </c>
    </row>
    <row r="28048" spans="75:92">
      <c r="BW28048" s="66"/>
      <c r="BX28048" s="66"/>
      <c r="BY28048" s="66"/>
      <c r="CL28048" s="56" t="s">
        <v>10966</v>
      </c>
      <c r="CM28048" s="56" t="s">
        <v>215</v>
      </c>
      <c r="CN28048" s="56" t="s">
        <v>215</v>
      </c>
    </row>
    <row r="28049" spans="75:92">
      <c r="BW28049" s="66"/>
      <c r="BX28049" s="66"/>
      <c r="BY28049" s="66"/>
      <c r="CL28049" s="56" t="s">
        <v>13239</v>
      </c>
      <c r="CM28049" s="56" t="s">
        <v>216</v>
      </c>
      <c r="CN28049" s="56" t="s">
        <v>216</v>
      </c>
    </row>
    <row r="28050" spans="75:92">
      <c r="BW28050" s="66"/>
      <c r="BX28050" s="66"/>
      <c r="BY28050" s="66"/>
      <c r="CL28050" s="56" t="s">
        <v>13246</v>
      </c>
      <c r="CM28050" s="56" t="s">
        <v>216</v>
      </c>
      <c r="CN28050" s="56" t="s">
        <v>216</v>
      </c>
    </row>
    <row r="28051" spans="75:92">
      <c r="BW28051" s="66"/>
      <c r="BX28051" s="66"/>
      <c r="BY28051" s="66"/>
      <c r="CL28051" s="35" t="s">
        <v>15997</v>
      </c>
      <c r="CM28051" s="35" t="s">
        <v>217</v>
      </c>
      <c r="CN28051" s="35" t="s">
        <v>217</v>
      </c>
    </row>
    <row r="28052" spans="75:92">
      <c r="BW28052" s="66"/>
      <c r="BX28052" s="66"/>
      <c r="BY28052" s="66"/>
      <c r="CL28052" s="35" t="s">
        <v>15998</v>
      </c>
      <c r="CM28052" s="35" t="s">
        <v>217</v>
      </c>
      <c r="CN28052" s="35" t="s">
        <v>217</v>
      </c>
    </row>
    <row r="28053" spans="75:92">
      <c r="BW28053" s="66"/>
      <c r="BX28053" s="66"/>
      <c r="BY28053" s="66"/>
      <c r="CL28053" s="56" t="s">
        <v>16460</v>
      </c>
      <c r="CM28053" s="56" t="s">
        <v>215</v>
      </c>
      <c r="CN28053" s="56" t="s">
        <v>215</v>
      </c>
    </row>
    <row r="28054" spans="75:92">
      <c r="BW28054" s="66"/>
      <c r="BX28054" s="66"/>
      <c r="BY28054" s="66"/>
      <c r="CL28054" s="56" t="s">
        <v>15987</v>
      </c>
      <c r="CM28054" s="56" t="s">
        <v>216</v>
      </c>
      <c r="CN28054" s="56" t="s">
        <v>216</v>
      </c>
    </row>
    <row r="28055" spans="75:92">
      <c r="BW28055" s="66"/>
      <c r="BX28055" s="66"/>
      <c r="BY28055" s="66"/>
      <c r="CL28055" s="56" t="s">
        <v>26537</v>
      </c>
      <c r="CM28055" s="56" t="s">
        <v>216</v>
      </c>
      <c r="CN28055" s="56" t="s">
        <v>216</v>
      </c>
    </row>
    <row r="28056" spans="75:92">
      <c r="BW28056" s="66"/>
      <c r="BX28056" s="66"/>
      <c r="BY28056" s="66"/>
      <c r="CL28056" s="56" t="s">
        <v>26538</v>
      </c>
      <c r="CM28056" s="56" t="s">
        <v>216</v>
      </c>
      <c r="CN28056" s="56" t="s">
        <v>216</v>
      </c>
    </row>
    <row r="28057" spans="75:92">
      <c r="BW28057" s="66"/>
      <c r="BX28057" s="66"/>
      <c r="BY28057" s="66"/>
      <c r="CL28057" s="56" t="s">
        <v>26539</v>
      </c>
      <c r="CM28057" s="56" t="s">
        <v>216</v>
      </c>
      <c r="CN28057" s="56" t="s">
        <v>216</v>
      </c>
    </row>
    <row r="28058" spans="75:92">
      <c r="BW28058" s="66"/>
      <c r="BX28058" s="66"/>
      <c r="BY28058" s="66"/>
      <c r="CL28058" s="56" t="s">
        <v>26540</v>
      </c>
      <c r="CM28058" s="56" t="s">
        <v>216</v>
      </c>
      <c r="CN28058" s="56" t="s">
        <v>216</v>
      </c>
    </row>
    <row r="28059" spans="75:92">
      <c r="BW28059" s="66"/>
      <c r="BX28059" s="66"/>
      <c r="BY28059" s="66"/>
      <c r="CL28059" s="56" t="s">
        <v>15985</v>
      </c>
      <c r="CM28059" s="56" t="s">
        <v>216</v>
      </c>
      <c r="CN28059" s="56" t="s">
        <v>216</v>
      </c>
    </row>
    <row r="28060" spans="75:92">
      <c r="BW28060" s="66"/>
      <c r="BX28060" s="66"/>
      <c r="BY28060" s="66"/>
      <c r="CL28060" s="56" t="s">
        <v>24635</v>
      </c>
      <c r="CM28060" s="56" t="s">
        <v>216</v>
      </c>
      <c r="CN28060" s="56" t="s">
        <v>216</v>
      </c>
    </row>
    <row r="28061" spans="75:92">
      <c r="BW28061" s="66"/>
      <c r="BX28061" s="66"/>
      <c r="BY28061" s="66"/>
      <c r="CL28061" s="56" t="s">
        <v>15973</v>
      </c>
      <c r="CM28061" s="56" t="s">
        <v>216</v>
      </c>
      <c r="CN28061" s="56" t="s">
        <v>216</v>
      </c>
    </row>
    <row r="28062" spans="75:92">
      <c r="BW28062" s="66"/>
      <c r="BX28062" s="66"/>
      <c r="BY28062" s="66"/>
      <c r="CL28062" s="35" t="s">
        <v>16005</v>
      </c>
      <c r="CM28062" s="35" t="s">
        <v>217</v>
      </c>
      <c r="CN28062" s="35" t="s">
        <v>217</v>
      </c>
    </row>
    <row r="28063" spans="75:92">
      <c r="BW28063" s="66"/>
      <c r="BX28063" s="66"/>
      <c r="BY28063" s="66"/>
      <c r="CL28063" s="35" t="s">
        <v>30060</v>
      </c>
      <c r="CM28063" s="35" t="s">
        <v>217</v>
      </c>
      <c r="CN28063" s="35" t="s">
        <v>217</v>
      </c>
    </row>
    <row r="28064" spans="75:92">
      <c r="BW28064" s="66"/>
      <c r="BX28064" s="66"/>
      <c r="BY28064" s="66"/>
      <c r="CL28064" s="56" t="s">
        <v>10978</v>
      </c>
      <c r="CM28064" s="56" t="s">
        <v>215</v>
      </c>
      <c r="CN28064" s="56" t="s">
        <v>215</v>
      </c>
    </row>
    <row r="28065" spans="75:92">
      <c r="BW28065" s="66"/>
      <c r="BX28065" s="66"/>
      <c r="BY28065" s="66"/>
      <c r="CL28065" s="35" t="s">
        <v>16006</v>
      </c>
      <c r="CM28065" s="35" t="s">
        <v>217</v>
      </c>
      <c r="CN28065" s="35" t="s">
        <v>217</v>
      </c>
    </row>
    <row r="28066" spans="75:92">
      <c r="BW28066" s="66"/>
      <c r="BX28066" s="66"/>
      <c r="BY28066" s="66"/>
      <c r="CL28066" s="56" t="s">
        <v>16012</v>
      </c>
      <c r="CM28066" s="56" t="s">
        <v>214</v>
      </c>
      <c r="CN28066" s="56" t="s">
        <v>214</v>
      </c>
    </row>
    <row r="28067" spans="75:92">
      <c r="BW28067" s="66"/>
      <c r="BX28067" s="66"/>
      <c r="BY28067" s="66"/>
      <c r="CL28067" s="56" t="s">
        <v>10948</v>
      </c>
      <c r="CM28067" s="56" t="s">
        <v>215</v>
      </c>
      <c r="CN28067" s="56" t="s">
        <v>215</v>
      </c>
    </row>
    <row r="28068" spans="75:92">
      <c r="BW28068" s="66"/>
      <c r="BX28068" s="66"/>
      <c r="BY28068" s="66"/>
      <c r="CL28068" s="56" t="s">
        <v>10949</v>
      </c>
      <c r="CM28068" s="56" t="s">
        <v>215</v>
      </c>
      <c r="CN28068" s="56" t="s">
        <v>215</v>
      </c>
    </row>
    <row r="28069" spans="75:92">
      <c r="BW28069" s="66"/>
      <c r="BX28069" s="66"/>
      <c r="BY28069" s="66"/>
      <c r="CL28069" s="56" t="s">
        <v>10950</v>
      </c>
      <c r="CM28069" s="56" t="s">
        <v>215</v>
      </c>
      <c r="CN28069" s="56" t="s">
        <v>215</v>
      </c>
    </row>
    <row r="28070" spans="75:92">
      <c r="BW28070" s="66"/>
      <c r="BX28070" s="66"/>
      <c r="BY28070" s="66"/>
      <c r="CL28070" s="56" t="s">
        <v>16004</v>
      </c>
      <c r="CM28070" s="56" t="s">
        <v>213</v>
      </c>
      <c r="CN28070" s="56" t="s">
        <v>213</v>
      </c>
    </row>
    <row r="28071" spans="75:92">
      <c r="BW28071" s="66"/>
      <c r="BX28071" s="66"/>
      <c r="BY28071" s="66"/>
      <c r="CL28071" s="56" t="s">
        <v>10979</v>
      </c>
      <c r="CM28071" s="56" t="s">
        <v>215</v>
      </c>
      <c r="CN28071" s="56" t="s">
        <v>215</v>
      </c>
    </row>
    <row r="28072" spans="75:92">
      <c r="BW28072" s="66"/>
      <c r="BX28072" s="66"/>
      <c r="BY28072" s="66"/>
      <c r="CL28072" s="56" t="s">
        <v>30061</v>
      </c>
      <c r="CM28072" s="56" t="s">
        <v>216</v>
      </c>
      <c r="CN28072" s="56" t="s">
        <v>216</v>
      </c>
    </row>
    <row r="28073" spans="75:92">
      <c r="BW28073" s="66"/>
      <c r="BX28073" s="66"/>
      <c r="BY28073" s="66"/>
      <c r="CL28073" s="56" t="s">
        <v>30062</v>
      </c>
      <c r="CM28073" s="56" t="s">
        <v>216</v>
      </c>
      <c r="CN28073" s="56" t="s">
        <v>216</v>
      </c>
    </row>
    <row r="28074" spans="75:92">
      <c r="BW28074" s="66"/>
      <c r="BX28074" s="66"/>
      <c r="BY28074" s="66"/>
      <c r="CL28074" s="56" t="s">
        <v>30063</v>
      </c>
      <c r="CM28074" s="56" t="s">
        <v>216</v>
      </c>
      <c r="CN28074" s="56" t="s">
        <v>216</v>
      </c>
    </row>
    <row r="28075" spans="75:92">
      <c r="BW28075" s="66"/>
      <c r="BX28075" s="66"/>
      <c r="BY28075" s="66"/>
      <c r="CL28075" s="56" t="s">
        <v>30064</v>
      </c>
      <c r="CM28075" s="56" t="s">
        <v>216</v>
      </c>
      <c r="CN28075" s="56" t="s">
        <v>216</v>
      </c>
    </row>
    <row r="28076" spans="75:92">
      <c r="BW28076" s="66"/>
      <c r="BX28076" s="66"/>
      <c r="BY28076" s="66"/>
      <c r="CL28076" s="56" t="s">
        <v>30065</v>
      </c>
      <c r="CM28076" s="56" t="s">
        <v>216</v>
      </c>
      <c r="CN28076" s="56" t="s">
        <v>216</v>
      </c>
    </row>
    <row r="28077" spans="75:92">
      <c r="BW28077" s="66"/>
      <c r="BX28077" s="66"/>
      <c r="BY28077" s="66"/>
      <c r="CL28077" s="56" t="s">
        <v>30066</v>
      </c>
      <c r="CM28077" s="56" t="s">
        <v>216</v>
      </c>
      <c r="CN28077" s="56" t="s">
        <v>216</v>
      </c>
    </row>
    <row r="28078" spans="75:92">
      <c r="BW28078" s="66"/>
      <c r="BX28078" s="66"/>
      <c r="BY28078" s="66"/>
      <c r="CL28078" s="56" t="s">
        <v>16035</v>
      </c>
      <c r="CM28078" s="56" t="s">
        <v>213</v>
      </c>
      <c r="CN28078" s="56" t="s">
        <v>213</v>
      </c>
    </row>
    <row r="28079" spans="75:92">
      <c r="BW28079" s="66"/>
      <c r="BX28079" s="66"/>
      <c r="BY28079" s="66"/>
      <c r="CL28079" s="56" t="s">
        <v>16027</v>
      </c>
      <c r="CM28079" s="56" t="s">
        <v>216</v>
      </c>
      <c r="CN28079" s="56" t="s">
        <v>216</v>
      </c>
    </row>
    <row r="28080" spans="75:92">
      <c r="BW28080" s="66"/>
      <c r="BX28080" s="66"/>
      <c r="BY28080" s="66"/>
      <c r="CL28080" s="56" t="s">
        <v>15976</v>
      </c>
      <c r="CM28080" s="56" t="s">
        <v>216</v>
      </c>
      <c r="CN28080" s="56" t="s">
        <v>216</v>
      </c>
    </row>
    <row r="28081" spans="75:92">
      <c r="BW28081" s="66"/>
      <c r="BX28081" s="66"/>
      <c r="BY28081" s="66"/>
      <c r="CL28081" s="56" t="s">
        <v>2707</v>
      </c>
      <c r="CM28081" s="56" t="s">
        <v>215</v>
      </c>
      <c r="CN28081" s="56" t="s">
        <v>215</v>
      </c>
    </row>
    <row r="28082" spans="75:92">
      <c r="BW28082" s="66"/>
      <c r="BX28082" s="66"/>
      <c r="BY28082" s="66"/>
      <c r="CL28082" s="56" t="s">
        <v>24636</v>
      </c>
      <c r="CM28082" s="56" t="s">
        <v>216</v>
      </c>
      <c r="CN28082" s="56" t="s">
        <v>216</v>
      </c>
    </row>
    <row r="28083" spans="75:92">
      <c r="BW28083" s="66"/>
      <c r="BX28083" s="66"/>
      <c r="BY28083" s="66"/>
      <c r="CL28083" s="56" t="s">
        <v>13247</v>
      </c>
      <c r="CM28083" s="56" t="s">
        <v>216</v>
      </c>
      <c r="CN28083" s="56" t="s">
        <v>216</v>
      </c>
    </row>
    <row r="28084" spans="75:92">
      <c r="BW28084" s="66"/>
      <c r="BX28084" s="66"/>
      <c r="BY28084" s="66"/>
      <c r="CL28084" s="56" t="s">
        <v>26541</v>
      </c>
      <c r="CM28084" s="56" t="s">
        <v>213</v>
      </c>
      <c r="CN28084" s="56" t="s">
        <v>213</v>
      </c>
    </row>
    <row r="28085" spans="75:92">
      <c r="BW28085" s="66"/>
      <c r="BX28085" s="66"/>
      <c r="BY28085" s="66"/>
      <c r="CL28085" s="56" t="s">
        <v>26542</v>
      </c>
      <c r="CM28085" s="56" t="s">
        <v>213</v>
      </c>
      <c r="CN28085" s="56" t="s">
        <v>213</v>
      </c>
    </row>
    <row r="28086" spans="75:92">
      <c r="BW28086" s="66"/>
      <c r="BX28086" s="66"/>
      <c r="BY28086" s="66"/>
      <c r="CL28086" s="56" t="s">
        <v>10980</v>
      </c>
      <c r="CM28086" s="56" t="s">
        <v>214</v>
      </c>
      <c r="CN28086" s="56" t="s">
        <v>214</v>
      </c>
    </row>
    <row r="28087" spans="75:92">
      <c r="BW28087" s="66"/>
      <c r="BX28087" s="66"/>
      <c r="BY28087" s="66"/>
      <c r="CL28087" s="56" t="s">
        <v>16013</v>
      </c>
      <c r="CM28087" s="56" t="s">
        <v>214</v>
      </c>
      <c r="CN28087" s="56" t="s">
        <v>214</v>
      </c>
    </row>
    <row r="28088" spans="75:92">
      <c r="BW28088" s="66"/>
      <c r="BX28088" s="66"/>
      <c r="BY28088" s="66"/>
      <c r="CL28088" s="56" t="s">
        <v>15994</v>
      </c>
      <c r="CM28088" s="56" t="s">
        <v>214</v>
      </c>
      <c r="CN28088" s="56" t="s">
        <v>214</v>
      </c>
    </row>
    <row r="28089" spans="75:92">
      <c r="BW28089" s="66"/>
      <c r="BX28089" s="66"/>
      <c r="BY28089" s="66"/>
      <c r="CL28089" s="56" t="s">
        <v>10967</v>
      </c>
      <c r="CM28089" s="56" t="s">
        <v>215</v>
      </c>
      <c r="CN28089" s="56" t="s">
        <v>215</v>
      </c>
    </row>
    <row r="28090" spans="75:92">
      <c r="BW28090" s="66"/>
      <c r="BX28090" s="66"/>
      <c r="BY28090" s="66"/>
      <c r="CL28090" s="56" t="s">
        <v>15982</v>
      </c>
      <c r="CM28090" s="56" t="s">
        <v>216</v>
      </c>
      <c r="CN28090" s="56" t="s">
        <v>216</v>
      </c>
    </row>
    <row r="28091" spans="75:92">
      <c r="BW28091" s="66"/>
      <c r="BX28091" s="66"/>
      <c r="BY28091" s="66"/>
      <c r="CL28091" s="35" t="s">
        <v>13231</v>
      </c>
      <c r="CM28091" s="35" t="s">
        <v>217</v>
      </c>
      <c r="CN28091" s="35" t="s">
        <v>217</v>
      </c>
    </row>
    <row r="28092" spans="75:92">
      <c r="BW28092" s="66"/>
      <c r="BX28092" s="66"/>
      <c r="BY28092" s="66"/>
      <c r="CL28092" s="56" t="s">
        <v>26543</v>
      </c>
      <c r="CM28092" s="56" t="s">
        <v>216</v>
      </c>
      <c r="CN28092" s="56" t="s">
        <v>216</v>
      </c>
    </row>
    <row r="28093" spans="75:92">
      <c r="BW28093" s="66"/>
      <c r="BX28093" s="66"/>
      <c r="BY28093" s="66"/>
      <c r="CL28093" s="56" t="s">
        <v>26544</v>
      </c>
      <c r="CM28093" s="56" t="s">
        <v>216</v>
      </c>
      <c r="CN28093" s="56" t="s">
        <v>216</v>
      </c>
    </row>
    <row r="28094" spans="75:92">
      <c r="BW28094" s="66"/>
      <c r="BX28094" s="66"/>
      <c r="BY28094" s="66"/>
      <c r="CL28094" s="56" t="s">
        <v>24637</v>
      </c>
      <c r="CM28094" s="56" t="s">
        <v>216</v>
      </c>
      <c r="CN28094" s="56" t="s">
        <v>216</v>
      </c>
    </row>
    <row r="28095" spans="75:92">
      <c r="BW28095" s="66"/>
      <c r="BX28095" s="66"/>
      <c r="BY28095" s="66"/>
      <c r="CL28095" s="56" t="s">
        <v>16033</v>
      </c>
      <c r="CM28095" s="56" t="s">
        <v>213</v>
      </c>
      <c r="CN28095" s="56" t="s">
        <v>213</v>
      </c>
    </row>
    <row r="28096" spans="75:92">
      <c r="BW28096" s="66"/>
      <c r="BX28096" s="66"/>
      <c r="BY28096" s="66"/>
      <c r="CL28096" s="56" t="s">
        <v>16021</v>
      </c>
      <c r="CM28096" s="56" t="s">
        <v>216</v>
      </c>
      <c r="CN28096" s="56" t="s">
        <v>216</v>
      </c>
    </row>
    <row r="28097" spans="75:92">
      <c r="BW28097" s="66"/>
      <c r="BX28097" s="66"/>
      <c r="BY28097" s="66"/>
      <c r="CL28097" s="56" t="s">
        <v>16016</v>
      </c>
      <c r="CM28097" s="56" t="s">
        <v>216</v>
      </c>
      <c r="CN28097" s="56" t="s">
        <v>216</v>
      </c>
    </row>
    <row r="28098" spans="75:92">
      <c r="BW28098" s="66"/>
      <c r="BX28098" s="66"/>
      <c r="BY28098" s="66"/>
      <c r="CL28098" s="56" t="s">
        <v>16024</v>
      </c>
      <c r="CM28098" s="56" t="s">
        <v>216</v>
      </c>
      <c r="CN28098" s="56" t="s">
        <v>216</v>
      </c>
    </row>
    <row r="28099" spans="75:92">
      <c r="BW28099" s="66"/>
      <c r="BX28099" s="66"/>
      <c r="BY28099" s="66"/>
      <c r="CL28099" s="56" t="s">
        <v>16018</v>
      </c>
      <c r="CM28099" s="56" t="s">
        <v>216</v>
      </c>
      <c r="CN28099" s="56" t="s">
        <v>216</v>
      </c>
    </row>
    <row r="28100" spans="75:92">
      <c r="BW28100" s="66"/>
      <c r="BX28100" s="66"/>
      <c r="BY28100" s="66"/>
      <c r="CL28100" s="56" t="s">
        <v>10981</v>
      </c>
      <c r="CM28100" s="56" t="s">
        <v>215</v>
      </c>
      <c r="CN28100" s="56" t="s">
        <v>215</v>
      </c>
    </row>
    <row r="28101" spans="75:92">
      <c r="BW28101" s="66"/>
      <c r="BX28101" s="66"/>
      <c r="BY28101" s="66"/>
      <c r="CL28101" s="56" t="s">
        <v>13240</v>
      </c>
      <c r="CM28101" s="56" t="s">
        <v>216</v>
      </c>
      <c r="CN28101" s="56" t="s">
        <v>216</v>
      </c>
    </row>
    <row r="28102" spans="75:92">
      <c r="BW28102" s="66"/>
      <c r="BX28102" s="66"/>
      <c r="BY28102" s="66"/>
      <c r="CL28102" s="56" t="s">
        <v>13248</v>
      </c>
      <c r="CM28102" s="56" t="s">
        <v>216</v>
      </c>
      <c r="CN28102" s="56" t="s">
        <v>216</v>
      </c>
    </row>
    <row r="28103" spans="75:92">
      <c r="BW28103" s="66"/>
      <c r="BX28103" s="66"/>
      <c r="BY28103" s="66"/>
      <c r="CL28103" s="56" t="s">
        <v>26545</v>
      </c>
      <c r="CM28103" s="56" t="s">
        <v>216</v>
      </c>
      <c r="CN28103" s="56" t="s">
        <v>216</v>
      </c>
    </row>
    <row r="28104" spans="75:92">
      <c r="BW28104" s="66"/>
      <c r="BX28104" s="66"/>
      <c r="BY28104" s="66"/>
      <c r="CL28104" s="56" t="s">
        <v>13241</v>
      </c>
      <c r="CM28104" s="56" t="s">
        <v>216</v>
      </c>
      <c r="CN28104" s="56" t="s">
        <v>216</v>
      </c>
    </row>
    <row r="28105" spans="75:92">
      <c r="BW28105" s="66"/>
      <c r="BX28105" s="66"/>
      <c r="BY28105" s="66"/>
      <c r="CL28105" s="56" t="s">
        <v>13249</v>
      </c>
      <c r="CM28105" s="56" t="s">
        <v>216</v>
      </c>
      <c r="CN28105" s="56" t="s">
        <v>216</v>
      </c>
    </row>
    <row r="28106" spans="75:92">
      <c r="BW28106" s="66"/>
      <c r="BX28106" s="66"/>
      <c r="BY28106" s="66"/>
      <c r="CL28106" s="56" t="s">
        <v>13242</v>
      </c>
      <c r="CM28106" s="56" t="s">
        <v>216</v>
      </c>
      <c r="CN28106" s="56" t="s">
        <v>216</v>
      </c>
    </row>
    <row r="28107" spans="75:92">
      <c r="BW28107" s="66"/>
      <c r="BX28107" s="66"/>
      <c r="BY28107" s="66"/>
      <c r="CL28107" s="35" t="s">
        <v>30067</v>
      </c>
      <c r="CM28107" s="35" t="s">
        <v>217</v>
      </c>
      <c r="CN28107" s="35" t="s">
        <v>217</v>
      </c>
    </row>
    <row r="28108" spans="75:92">
      <c r="BW28108" s="66"/>
      <c r="BX28108" s="66"/>
      <c r="BY28108" s="66"/>
      <c r="CL28108" s="56" t="s">
        <v>26546</v>
      </c>
      <c r="CM28108" s="56" t="s">
        <v>215</v>
      </c>
      <c r="CN28108" s="56" t="s">
        <v>215</v>
      </c>
    </row>
    <row r="28109" spans="75:92">
      <c r="BW28109" s="66"/>
      <c r="BX28109" s="66"/>
      <c r="BY28109" s="66"/>
      <c r="CL28109" s="56" t="s">
        <v>26547</v>
      </c>
      <c r="CM28109" s="56" t="s">
        <v>215</v>
      </c>
      <c r="CN28109" s="56" t="s">
        <v>215</v>
      </c>
    </row>
    <row r="28110" spans="75:92">
      <c r="BW28110" s="66"/>
      <c r="BX28110" s="66"/>
      <c r="BY28110" s="66"/>
      <c r="CL28110" s="56" t="s">
        <v>26548</v>
      </c>
      <c r="CM28110" s="56" t="s">
        <v>215</v>
      </c>
      <c r="CN28110" s="56" t="s">
        <v>215</v>
      </c>
    </row>
    <row r="28111" spans="75:92">
      <c r="BW28111" s="66"/>
      <c r="BX28111" s="66"/>
      <c r="BY28111" s="66"/>
      <c r="CL28111" s="56" t="s">
        <v>26549</v>
      </c>
      <c r="CM28111" s="56" t="s">
        <v>215</v>
      </c>
      <c r="CN28111" s="56" t="s">
        <v>215</v>
      </c>
    </row>
    <row r="28112" spans="75:92">
      <c r="BW28112" s="66"/>
      <c r="BX28112" s="66"/>
      <c r="BY28112" s="66"/>
      <c r="CL28112" s="56" t="s">
        <v>26550</v>
      </c>
      <c r="CM28112" s="56" t="s">
        <v>215</v>
      </c>
      <c r="CN28112" s="56" t="s">
        <v>215</v>
      </c>
    </row>
    <row r="28113" spans="75:92">
      <c r="BW28113" s="66"/>
      <c r="BX28113" s="66"/>
      <c r="BY28113" s="66"/>
      <c r="CL28113" s="56" t="s">
        <v>26551</v>
      </c>
      <c r="CM28113" s="56" t="s">
        <v>215</v>
      </c>
      <c r="CN28113" s="56" t="s">
        <v>215</v>
      </c>
    </row>
    <row r="28114" spans="75:92">
      <c r="BW28114" s="66"/>
      <c r="BX28114" s="66"/>
      <c r="BY28114" s="66"/>
      <c r="CL28114" s="56" t="s">
        <v>26552</v>
      </c>
      <c r="CM28114" s="56" t="s">
        <v>215</v>
      </c>
      <c r="CN28114" s="56" t="s">
        <v>215</v>
      </c>
    </row>
    <row r="28115" spans="75:92">
      <c r="BW28115" s="66"/>
      <c r="BX28115" s="66"/>
      <c r="BY28115" s="66"/>
      <c r="CL28115" s="56" t="s">
        <v>24638</v>
      </c>
      <c r="CM28115" s="56" t="s">
        <v>215</v>
      </c>
      <c r="CN28115" s="56" t="s">
        <v>215</v>
      </c>
    </row>
    <row r="28116" spans="75:92">
      <c r="BW28116" s="66"/>
      <c r="BX28116" s="66"/>
      <c r="BY28116" s="66"/>
      <c r="CL28116" s="35" t="s">
        <v>11388</v>
      </c>
      <c r="CM28116" s="35" t="s">
        <v>217</v>
      </c>
      <c r="CN28116" s="35" t="s">
        <v>217</v>
      </c>
    </row>
    <row r="28117" spans="75:92">
      <c r="BW28117" s="66"/>
      <c r="BX28117" s="66"/>
      <c r="BY28117" s="66"/>
      <c r="CL28117" s="56" t="s">
        <v>16009</v>
      </c>
      <c r="CM28117" s="56" t="s">
        <v>215</v>
      </c>
      <c r="CN28117" s="56" t="s">
        <v>215</v>
      </c>
    </row>
    <row r="28118" spans="75:92">
      <c r="BW28118" s="66"/>
      <c r="BX28118" s="66"/>
      <c r="BY28118" s="66"/>
      <c r="CL28118" s="56" t="s">
        <v>30068</v>
      </c>
      <c r="CM28118" s="56" t="s">
        <v>216</v>
      </c>
      <c r="CN28118" s="56" t="s">
        <v>216</v>
      </c>
    </row>
    <row r="28119" spans="75:92">
      <c r="BW28119" s="66"/>
      <c r="BX28119" s="66"/>
      <c r="BY28119" s="66"/>
      <c r="CL28119" s="56" t="s">
        <v>26553</v>
      </c>
      <c r="CM28119" s="56" t="s">
        <v>214</v>
      </c>
      <c r="CN28119" s="56" t="s">
        <v>214</v>
      </c>
    </row>
    <row r="28120" spans="75:92">
      <c r="BW28120" s="66"/>
      <c r="BX28120" s="66"/>
      <c r="BY28120" s="66"/>
      <c r="CL28120" s="56" t="s">
        <v>26554</v>
      </c>
      <c r="CM28120" s="56" t="s">
        <v>214</v>
      </c>
      <c r="CN28120" s="56" t="s">
        <v>214</v>
      </c>
    </row>
    <row r="28121" spans="75:92">
      <c r="BW28121" s="66"/>
      <c r="BX28121" s="66"/>
      <c r="BY28121" s="66"/>
      <c r="CL28121" s="56" t="s">
        <v>15995</v>
      </c>
      <c r="CM28121" s="56" t="s">
        <v>214</v>
      </c>
      <c r="CN28121" s="56" t="s">
        <v>214</v>
      </c>
    </row>
    <row r="28122" spans="75:92">
      <c r="BW28122" s="66"/>
      <c r="BX28122" s="66"/>
      <c r="BY28122" s="66"/>
      <c r="CL28122" s="56" t="s">
        <v>15996</v>
      </c>
      <c r="CM28122" s="56" t="s">
        <v>214</v>
      </c>
      <c r="CN28122" s="56" t="s">
        <v>214</v>
      </c>
    </row>
    <row r="28123" spans="75:92">
      <c r="BW28123" s="66"/>
      <c r="BX28123" s="66"/>
      <c r="BY28123" s="66"/>
      <c r="CL28123" s="56" t="s">
        <v>26555</v>
      </c>
      <c r="CM28123" s="56" t="s">
        <v>216</v>
      </c>
      <c r="CN28123" s="56" t="s">
        <v>216</v>
      </c>
    </row>
    <row r="28124" spans="75:92">
      <c r="BW28124" s="66"/>
      <c r="BX28124" s="66"/>
      <c r="BY28124" s="66"/>
      <c r="CL28124" s="56" t="s">
        <v>26556</v>
      </c>
      <c r="CM28124" s="56" t="s">
        <v>216</v>
      </c>
      <c r="CN28124" s="56" t="s">
        <v>216</v>
      </c>
    </row>
    <row r="28125" spans="75:92">
      <c r="BW28125" s="66"/>
      <c r="BX28125" s="66"/>
      <c r="BY28125" s="66"/>
      <c r="CL28125" s="56" t="s">
        <v>26557</v>
      </c>
      <c r="CM28125" s="56" t="s">
        <v>216</v>
      </c>
      <c r="CN28125" s="56" t="s">
        <v>216</v>
      </c>
    </row>
    <row r="28126" spans="75:92">
      <c r="BW28126" s="66"/>
      <c r="BX28126" s="66"/>
      <c r="BY28126" s="66"/>
      <c r="CL28126" s="56" t="s">
        <v>26558</v>
      </c>
      <c r="CM28126" s="56" t="s">
        <v>216</v>
      </c>
      <c r="CN28126" s="56" t="s">
        <v>216</v>
      </c>
    </row>
    <row r="28127" spans="75:92">
      <c r="BW28127" s="66"/>
      <c r="BX28127" s="66"/>
      <c r="BY28127" s="66"/>
      <c r="CL28127" s="56" t="s">
        <v>26559</v>
      </c>
      <c r="CM28127" s="56" t="s">
        <v>216</v>
      </c>
      <c r="CN28127" s="56" t="s">
        <v>216</v>
      </c>
    </row>
    <row r="28128" spans="75:92">
      <c r="BW28128" s="66"/>
      <c r="BX28128" s="66"/>
      <c r="BY28128" s="66"/>
      <c r="CL28128" s="56" t="s">
        <v>26560</v>
      </c>
      <c r="CM28128" s="56" t="s">
        <v>216</v>
      </c>
      <c r="CN28128" s="56" t="s">
        <v>216</v>
      </c>
    </row>
    <row r="28129" spans="75:92">
      <c r="BW28129" s="66"/>
      <c r="BX28129" s="66"/>
      <c r="BY28129" s="66"/>
      <c r="CL28129" s="56" t="s">
        <v>26561</v>
      </c>
      <c r="CM28129" s="56" t="s">
        <v>216</v>
      </c>
      <c r="CN28129" s="56" t="s">
        <v>216</v>
      </c>
    </row>
    <row r="28130" spans="75:92">
      <c r="BW28130" s="66"/>
      <c r="BX28130" s="66"/>
      <c r="BY28130" s="66"/>
      <c r="CL28130" s="56" t="s">
        <v>26562</v>
      </c>
      <c r="CM28130" s="56" t="s">
        <v>216</v>
      </c>
      <c r="CN28130" s="56" t="s">
        <v>216</v>
      </c>
    </row>
    <row r="28131" spans="75:92">
      <c r="BW28131" s="66"/>
      <c r="BX28131" s="66"/>
      <c r="BY28131" s="66"/>
      <c r="CL28131" s="56" t="s">
        <v>26563</v>
      </c>
      <c r="CM28131" s="56" t="s">
        <v>216</v>
      </c>
      <c r="CN28131" s="56" t="s">
        <v>216</v>
      </c>
    </row>
    <row r="28132" spans="75:92">
      <c r="BW28132" s="66"/>
      <c r="BX28132" s="66"/>
      <c r="BY28132" s="66"/>
      <c r="CL28132" s="56" t="s">
        <v>26564</v>
      </c>
      <c r="CM28132" s="56" t="s">
        <v>216</v>
      </c>
      <c r="CN28132" s="56" t="s">
        <v>216</v>
      </c>
    </row>
    <row r="28133" spans="75:92">
      <c r="BW28133" s="66"/>
      <c r="BX28133" s="66"/>
      <c r="BY28133" s="66"/>
      <c r="CL28133" s="56" t="s">
        <v>24639</v>
      </c>
      <c r="CM28133" s="56" t="s">
        <v>213</v>
      </c>
      <c r="CN28133" s="56" t="s">
        <v>213</v>
      </c>
    </row>
    <row r="28134" spans="75:92">
      <c r="BW28134" s="66"/>
      <c r="BX28134" s="66"/>
      <c r="BY28134" s="66"/>
      <c r="CL28134" s="56" t="s">
        <v>16028</v>
      </c>
      <c r="CM28134" s="56" t="s">
        <v>216</v>
      </c>
      <c r="CN28134" s="56" t="s">
        <v>216</v>
      </c>
    </row>
    <row r="28135" spans="75:92">
      <c r="BW28135" s="66"/>
      <c r="BX28135" s="66"/>
      <c r="BY28135" s="66"/>
      <c r="CL28135" s="56" t="s">
        <v>16025</v>
      </c>
      <c r="CM28135" s="56" t="s">
        <v>216</v>
      </c>
      <c r="CN28135" s="56" t="s">
        <v>216</v>
      </c>
    </row>
    <row r="28136" spans="75:92">
      <c r="BW28136" s="66"/>
      <c r="BX28136" s="66"/>
      <c r="BY28136" s="66"/>
      <c r="CL28136" s="56" t="s">
        <v>16017</v>
      </c>
      <c r="CM28136" s="56" t="s">
        <v>216</v>
      </c>
      <c r="CN28136" s="56" t="s">
        <v>216</v>
      </c>
    </row>
    <row r="28137" spans="75:92">
      <c r="BW28137" s="66"/>
      <c r="BX28137" s="66"/>
      <c r="BY28137" s="66"/>
      <c r="CL28137" s="56" t="s">
        <v>24640</v>
      </c>
      <c r="CM28137" s="56" t="s">
        <v>216</v>
      </c>
      <c r="CN28137" s="56" t="s">
        <v>216</v>
      </c>
    </row>
    <row r="28138" spans="75:92">
      <c r="BW28138" s="66"/>
      <c r="BX28138" s="66"/>
      <c r="BY28138" s="66"/>
      <c r="CL28138" s="56" t="s">
        <v>16029</v>
      </c>
      <c r="CM28138" s="56" t="s">
        <v>216</v>
      </c>
      <c r="CN28138" s="56" t="s">
        <v>216</v>
      </c>
    </row>
    <row r="28139" spans="75:92">
      <c r="BW28139" s="66"/>
      <c r="BX28139" s="66"/>
      <c r="BY28139" s="66"/>
      <c r="CL28139" s="56" t="s">
        <v>16022</v>
      </c>
      <c r="CM28139" s="56" t="s">
        <v>216</v>
      </c>
      <c r="CN28139" s="56" t="s">
        <v>216</v>
      </c>
    </row>
    <row r="28140" spans="75:92">
      <c r="BW28140" s="66"/>
      <c r="BX28140" s="66"/>
      <c r="BY28140" s="66"/>
      <c r="CL28140" s="35" t="s">
        <v>15986</v>
      </c>
      <c r="CM28140" s="35" t="s">
        <v>217</v>
      </c>
      <c r="CN28140" s="35" t="s">
        <v>217</v>
      </c>
    </row>
    <row r="28141" spans="75:92">
      <c r="BW28141" s="66"/>
      <c r="BX28141" s="66"/>
      <c r="BY28141" s="66"/>
      <c r="CL28141" s="56" t="s">
        <v>24641</v>
      </c>
      <c r="CM28141" s="56" t="s">
        <v>213</v>
      </c>
      <c r="CN28141" s="56" t="s">
        <v>213</v>
      </c>
    </row>
    <row r="28142" spans="75:92">
      <c r="BW28142" s="66"/>
      <c r="BX28142" s="66"/>
      <c r="BY28142" s="66"/>
      <c r="CL28142" s="56" t="s">
        <v>10951</v>
      </c>
      <c r="CM28142" s="56" t="s">
        <v>215</v>
      </c>
      <c r="CN28142" s="56" t="s">
        <v>215</v>
      </c>
    </row>
    <row r="28143" spans="75:92">
      <c r="BW28143" s="66"/>
      <c r="BX28143" s="66"/>
      <c r="BY28143" s="66"/>
      <c r="CL28143" s="56" t="s">
        <v>10956</v>
      </c>
      <c r="CM28143" s="56" t="s">
        <v>215</v>
      </c>
      <c r="CN28143" s="56" t="s">
        <v>215</v>
      </c>
    </row>
    <row r="28144" spans="75:92">
      <c r="BW28144" s="66"/>
      <c r="BX28144" s="66"/>
      <c r="BY28144" s="66"/>
      <c r="CL28144" s="56" t="s">
        <v>10982</v>
      </c>
      <c r="CM28144" s="56" t="s">
        <v>214</v>
      </c>
      <c r="CN28144" s="56" t="s">
        <v>214</v>
      </c>
    </row>
    <row r="28145" spans="75:92">
      <c r="BW28145" s="66"/>
      <c r="BX28145" s="66"/>
      <c r="BY28145" s="66"/>
      <c r="CL28145" s="56" t="s">
        <v>6625</v>
      </c>
      <c r="CM28145" s="56" t="s">
        <v>213</v>
      </c>
      <c r="CN28145" s="56" t="s">
        <v>213</v>
      </c>
    </row>
    <row r="28146" spans="75:92">
      <c r="BW28146" s="66"/>
      <c r="BX28146" s="66"/>
      <c r="BY28146" s="66"/>
      <c r="CL28146" s="56" t="s">
        <v>6626</v>
      </c>
      <c r="CM28146" s="56" t="s">
        <v>213</v>
      </c>
      <c r="CN28146" s="56" t="s">
        <v>213</v>
      </c>
    </row>
    <row r="28147" spans="75:92">
      <c r="BW28147" s="66"/>
      <c r="BX28147" s="66"/>
      <c r="BY28147" s="66"/>
      <c r="CL28147" s="56" t="s">
        <v>16036</v>
      </c>
      <c r="CM28147" s="56" t="s">
        <v>213</v>
      </c>
      <c r="CN28147" s="56" t="s">
        <v>213</v>
      </c>
    </row>
    <row r="28148" spans="75:92">
      <c r="BW28148" s="66"/>
      <c r="BX28148" s="66"/>
      <c r="BY28148" s="66"/>
      <c r="CL28148" s="56" t="s">
        <v>16034</v>
      </c>
      <c r="CM28148" s="56" t="s">
        <v>213</v>
      </c>
      <c r="CN28148" s="56" t="s">
        <v>213</v>
      </c>
    </row>
    <row r="28149" spans="75:92">
      <c r="BW28149" s="66"/>
      <c r="BX28149" s="66"/>
      <c r="BY28149" s="66"/>
      <c r="CL28149" s="56" t="s">
        <v>20505</v>
      </c>
      <c r="CM28149" s="56" t="s">
        <v>213</v>
      </c>
      <c r="CN28149" s="56" t="s">
        <v>213</v>
      </c>
    </row>
    <row r="28150" spans="75:92">
      <c r="BW28150" s="66"/>
      <c r="BX28150" s="66"/>
      <c r="BY28150" s="66"/>
      <c r="CL28150" s="56" t="s">
        <v>16037</v>
      </c>
      <c r="CM28150" s="56" t="s">
        <v>213</v>
      </c>
      <c r="CN28150" s="56" t="s">
        <v>213</v>
      </c>
    </row>
    <row r="28151" spans="75:92">
      <c r="BW28151" s="66"/>
      <c r="BX28151" s="66"/>
      <c r="BY28151" s="66"/>
      <c r="CL28151" s="56" t="s">
        <v>16030</v>
      </c>
      <c r="CM28151" s="56" t="s">
        <v>213</v>
      </c>
      <c r="CN28151" s="56" t="s">
        <v>213</v>
      </c>
    </row>
    <row r="28152" spans="75:92">
      <c r="BW28152" s="66"/>
      <c r="BX28152" s="66"/>
      <c r="BY28152" s="66"/>
      <c r="CL28152" s="56" t="s">
        <v>24642</v>
      </c>
      <c r="CM28152" s="56" t="s">
        <v>216</v>
      </c>
      <c r="CN28152" s="56" t="s">
        <v>216</v>
      </c>
    </row>
    <row r="28153" spans="75:92">
      <c r="BW28153" s="66"/>
      <c r="BX28153" s="66"/>
      <c r="BY28153" s="66"/>
      <c r="CL28153" s="56" t="s">
        <v>30069</v>
      </c>
      <c r="CM28153" s="56" t="s">
        <v>216</v>
      </c>
      <c r="CN28153" s="56" t="s">
        <v>216</v>
      </c>
    </row>
    <row r="28154" spans="75:92">
      <c r="BW28154" s="66"/>
      <c r="BX28154" s="66"/>
      <c r="BY28154" s="66"/>
      <c r="CL28154" s="35" t="s">
        <v>30070</v>
      </c>
      <c r="CM28154" s="35" t="s">
        <v>217</v>
      </c>
      <c r="CN28154" s="35" t="s">
        <v>217</v>
      </c>
    </row>
    <row r="28155" spans="75:92">
      <c r="BW28155" s="66"/>
      <c r="BX28155" s="66"/>
      <c r="BY28155" s="66"/>
      <c r="CL28155" s="56" t="s">
        <v>24643</v>
      </c>
      <c r="CM28155" s="56" t="s">
        <v>215</v>
      </c>
      <c r="CN28155" s="56" t="s">
        <v>215</v>
      </c>
    </row>
    <row r="28156" spans="75:92">
      <c r="BW28156" s="66"/>
      <c r="BX28156" s="66"/>
      <c r="BY28156" s="66"/>
      <c r="CL28156" s="35" t="s">
        <v>30071</v>
      </c>
      <c r="CM28156" s="35" t="s">
        <v>217</v>
      </c>
      <c r="CN28156" s="35" t="s">
        <v>217</v>
      </c>
    </row>
    <row r="28157" spans="75:92">
      <c r="BW28157" s="66"/>
      <c r="BX28157" s="66"/>
      <c r="BY28157" s="66"/>
      <c r="CL28157" s="56" t="s">
        <v>24644</v>
      </c>
      <c r="CM28157" s="56" t="s">
        <v>214</v>
      </c>
      <c r="CN28157" s="56" t="s">
        <v>214</v>
      </c>
    </row>
    <row r="28158" spans="75:92">
      <c r="BW28158" s="66"/>
      <c r="BX28158" s="66"/>
      <c r="BY28158" s="66"/>
      <c r="CL28158" s="35" t="s">
        <v>24645</v>
      </c>
      <c r="CM28158" s="35" t="s">
        <v>217</v>
      </c>
      <c r="CN28158" s="35" t="s">
        <v>217</v>
      </c>
    </row>
    <row r="28159" spans="75:92">
      <c r="BW28159" s="66"/>
      <c r="BX28159" s="66"/>
      <c r="BY28159" s="66"/>
      <c r="CL28159" s="56" t="s">
        <v>26565</v>
      </c>
      <c r="CM28159" s="56" t="s">
        <v>216</v>
      </c>
      <c r="CN28159" s="56" t="s">
        <v>216</v>
      </c>
    </row>
    <row r="28160" spans="75:92">
      <c r="BW28160" s="66"/>
      <c r="BX28160" s="66"/>
      <c r="BY28160" s="66"/>
      <c r="CL28160" s="56" t="s">
        <v>24646</v>
      </c>
      <c r="CM28160" s="56" t="s">
        <v>216</v>
      </c>
      <c r="CN28160" s="56" t="s">
        <v>216</v>
      </c>
    </row>
    <row r="28161" spans="75:92">
      <c r="BW28161" s="66"/>
      <c r="BX28161" s="66"/>
      <c r="BY28161" s="66"/>
      <c r="CL28161" s="56" t="s">
        <v>26566</v>
      </c>
      <c r="CM28161" s="56" t="s">
        <v>216</v>
      </c>
      <c r="CN28161" s="56" t="s">
        <v>216</v>
      </c>
    </row>
    <row r="28162" spans="75:92">
      <c r="BW28162" s="66"/>
      <c r="BX28162" s="66"/>
      <c r="BY28162" s="66"/>
      <c r="CL28162" s="56" t="s">
        <v>26567</v>
      </c>
      <c r="CM28162" s="56" t="s">
        <v>216</v>
      </c>
      <c r="CN28162" s="56" t="s">
        <v>216</v>
      </c>
    </row>
    <row r="28163" spans="75:92">
      <c r="BW28163" s="66"/>
      <c r="BX28163" s="66"/>
      <c r="BY28163" s="66"/>
      <c r="CL28163" s="56" t="s">
        <v>16039</v>
      </c>
      <c r="CM28163" s="56" t="s">
        <v>216</v>
      </c>
      <c r="CN28163" s="56" t="s">
        <v>216</v>
      </c>
    </row>
    <row r="28164" spans="75:92">
      <c r="BW28164" s="66"/>
      <c r="BX28164" s="66"/>
      <c r="BY28164" s="66"/>
      <c r="CL28164" s="56" t="s">
        <v>16038</v>
      </c>
      <c r="CM28164" s="56" t="s">
        <v>216</v>
      </c>
      <c r="CN28164" s="56" t="s">
        <v>216</v>
      </c>
    </row>
    <row r="28165" spans="75:92">
      <c r="BW28165" s="66"/>
      <c r="BX28165" s="66"/>
      <c r="BY28165" s="66"/>
      <c r="CL28165" s="35" t="s">
        <v>16041</v>
      </c>
      <c r="CM28165" s="35" t="s">
        <v>217</v>
      </c>
      <c r="CN28165" s="35" t="s">
        <v>217</v>
      </c>
    </row>
    <row r="28166" spans="75:92">
      <c r="BW28166" s="66"/>
      <c r="BX28166" s="66"/>
      <c r="BY28166" s="66"/>
      <c r="CL28166" s="35" t="s">
        <v>16042</v>
      </c>
      <c r="CM28166" s="35" t="s">
        <v>217</v>
      </c>
      <c r="CN28166" s="35" t="s">
        <v>217</v>
      </c>
    </row>
    <row r="28167" spans="75:92">
      <c r="BW28167" s="66"/>
      <c r="BX28167" s="66"/>
      <c r="BY28167" s="66"/>
      <c r="CL28167" s="35" t="s">
        <v>16043</v>
      </c>
      <c r="CM28167" s="35" t="s">
        <v>217</v>
      </c>
      <c r="CN28167" s="35" t="s">
        <v>217</v>
      </c>
    </row>
    <row r="28168" spans="75:92">
      <c r="BW28168" s="66"/>
      <c r="BX28168" s="66"/>
      <c r="BY28168" s="66"/>
      <c r="CL28168" s="56" t="s">
        <v>11945</v>
      </c>
      <c r="CM28168" s="56" t="s">
        <v>215</v>
      </c>
      <c r="CN28168" s="56" t="s">
        <v>215</v>
      </c>
    </row>
    <row r="28169" spans="75:92">
      <c r="BW28169" s="66"/>
      <c r="BX28169" s="66"/>
      <c r="BY28169" s="66"/>
      <c r="CL28169" s="56" t="s">
        <v>16040</v>
      </c>
      <c r="CM28169" s="56" t="s">
        <v>216</v>
      </c>
      <c r="CN28169" s="56" t="s">
        <v>216</v>
      </c>
    </row>
    <row r="28170" spans="75:92">
      <c r="BW28170" s="66"/>
      <c r="BX28170" s="66"/>
      <c r="BY28170" s="66"/>
      <c r="CL28170" s="56" t="s">
        <v>24647</v>
      </c>
      <c r="CM28170" s="56" t="s">
        <v>217</v>
      </c>
      <c r="CN28170" s="56" t="s">
        <v>217</v>
      </c>
    </row>
    <row r="28171" spans="75:92">
      <c r="BW28171" s="66"/>
      <c r="BX28171" s="66"/>
      <c r="BY28171" s="66"/>
      <c r="CL28171" s="56" t="s">
        <v>24648</v>
      </c>
      <c r="CM28171" s="56" t="s">
        <v>217</v>
      </c>
      <c r="CN28171" s="56" t="s">
        <v>217</v>
      </c>
    </row>
    <row r="28172" spans="75:92">
      <c r="BW28172" s="66"/>
      <c r="BX28172" s="66"/>
      <c r="BY28172" s="66"/>
      <c r="CL28172" s="56" t="s">
        <v>9915</v>
      </c>
      <c r="CM28172" s="56" t="s">
        <v>217</v>
      </c>
      <c r="CN28172" s="56" t="s">
        <v>217</v>
      </c>
    </row>
    <row r="28173" spans="75:92">
      <c r="BW28173" s="66"/>
      <c r="BX28173" s="66"/>
      <c r="BY28173" s="66"/>
      <c r="CL28173" s="35" t="s">
        <v>9917</v>
      </c>
      <c r="CM28173" s="35" t="s">
        <v>217</v>
      </c>
      <c r="CN28173" s="35" t="s">
        <v>217</v>
      </c>
    </row>
    <row r="28174" spans="75:92">
      <c r="BW28174" s="66"/>
      <c r="BX28174" s="66"/>
      <c r="BY28174" s="66"/>
      <c r="CL28174" s="35" t="s">
        <v>30072</v>
      </c>
      <c r="CM28174" s="35" t="s">
        <v>217</v>
      </c>
      <c r="CN28174" s="35" t="s">
        <v>217</v>
      </c>
    </row>
    <row r="28175" spans="75:92">
      <c r="BW28175" s="66"/>
      <c r="BX28175" s="66"/>
      <c r="BY28175" s="66"/>
      <c r="CL28175" s="35" t="s">
        <v>9142</v>
      </c>
      <c r="CM28175" s="35" t="s">
        <v>217</v>
      </c>
      <c r="CN28175" s="35" t="s">
        <v>217</v>
      </c>
    </row>
    <row r="28176" spans="75:92">
      <c r="BW28176" s="66"/>
      <c r="BX28176" s="66"/>
      <c r="BY28176" s="66"/>
      <c r="CL28176" s="35" t="s">
        <v>16045</v>
      </c>
      <c r="CM28176" s="35" t="s">
        <v>217</v>
      </c>
      <c r="CN28176" s="35" t="s">
        <v>217</v>
      </c>
    </row>
    <row r="28177" spans="75:92">
      <c r="BW28177" s="66"/>
      <c r="BX28177" s="66"/>
      <c r="BY28177" s="66"/>
      <c r="CL28177" s="56" t="s">
        <v>13674</v>
      </c>
      <c r="CM28177" s="56" t="s">
        <v>214</v>
      </c>
      <c r="CN28177" s="56" t="s">
        <v>214</v>
      </c>
    </row>
    <row r="28178" spans="75:92">
      <c r="BW28178" s="66"/>
      <c r="BX28178" s="66"/>
      <c r="BY28178" s="66"/>
      <c r="CL28178" s="56" t="s">
        <v>13664</v>
      </c>
      <c r="CM28178" s="56" t="s">
        <v>214</v>
      </c>
      <c r="CN28178" s="56" t="s">
        <v>214</v>
      </c>
    </row>
    <row r="28179" spans="75:92">
      <c r="BW28179" s="66"/>
      <c r="BX28179" s="66"/>
      <c r="BY28179" s="66"/>
      <c r="CL28179" s="35" t="s">
        <v>16050</v>
      </c>
      <c r="CM28179" s="35" t="s">
        <v>217</v>
      </c>
      <c r="CN28179" s="35" t="s">
        <v>217</v>
      </c>
    </row>
    <row r="28180" spans="75:92">
      <c r="BW28180" s="66"/>
      <c r="BX28180" s="66"/>
      <c r="BY28180" s="66"/>
      <c r="CL28180" s="56" t="s">
        <v>16054</v>
      </c>
      <c r="CM28180" s="56" t="s">
        <v>216</v>
      </c>
      <c r="CN28180" s="56" t="s">
        <v>216</v>
      </c>
    </row>
    <row r="28181" spans="75:92">
      <c r="BW28181" s="66"/>
      <c r="BX28181" s="66"/>
      <c r="BY28181" s="66"/>
      <c r="CL28181" s="56" t="s">
        <v>6634</v>
      </c>
      <c r="CM28181" s="56" t="s">
        <v>216</v>
      </c>
      <c r="CN28181" s="56" t="s">
        <v>216</v>
      </c>
    </row>
    <row r="28182" spans="75:92">
      <c r="BW28182" s="66"/>
      <c r="BX28182" s="66"/>
      <c r="BY28182" s="66"/>
      <c r="CL28182" s="56" t="s">
        <v>13669</v>
      </c>
      <c r="CM28182" s="56" t="s">
        <v>215</v>
      </c>
      <c r="CN28182" s="56" t="s">
        <v>215</v>
      </c>
    </row>
    <row r="28183" spans="75:92">
      <c r="BW28183" s="66"/>
      <c r="BX28183" s="66"/>
      <c r="BY28183" s="66"/>
      <c r="CL28183" s="35" t="s">
        <v>16056</v>
      </c>
      <c r="CM28183" s="35" t="s">
        <v>217</v>
      </c>
      <c r="CN28183" s="35" t="s">
        <v>217</v>
      </c>
    </row>
    <row r="28184" spans="75:92">
      <c r="BW28184" s="66"/>
      <c r="BX28184" s="66"/>
      <c r="BY28184" s="66"/>
      <c r="CL28184" s="56" t="s">
        <v>26568</v>
      </c>
      <c r="CM28184" s="56" t="s">
        <v>214</v>
      </c>
      <c r="CN28184" s="56" t="s">
        <v>214</v>
      </c>
    </row>
    <row r="28185" spans="75:92">
      <c r="BW28185" s="66"/>
      <c r="BX28185" s="66"/>
      <c r="BY28185" s="66"/>
      <c r="CL28185" s="56" t="s">
        <v>26569</v>
      </c>
      <c r="CM28185" s="56" t="s">
        <v>214</v>
      </c>
      <c r="CN28185" s="56" t="s">
        <v>214</v>
      </c>
    </row>
    <row r="28186" spans="75:92">
      <c r="BW28186" s="66"/>
      <c r="BX28186" s="66"/>
      <c r="BY28186" s="66"/>
      <c r="CL28186" s="56" t="s">
        <v>30073</v>
      </c>
      <c r="CM28186" s="56" t="s">
        <v>214</v>
      </c>
      <c r="CN28186" s="56" t="s">
        <v>214</v>
      </c>
    </row>
    <row r="28187" spans="75:92">
      <c r="BW28187" s="66"/>
      <c r="BX28187" s="66"/>
      <c r="BY28187" s="66"/>
      <c r="CL28187" s="56" t="s">
        <v>30074</v>
      </c>
      <c r="CM28187" s="56" t="s">
        <v>214</v>
      </c>
      <c r="CN28187" s="56" t="s">
        <v>214</v>
      </c>
    </row>
    <row r="28188" spans="75:92">
      <c r="BW28188" s="66"/>
      <c r="BX28188" s="66"/>
      <c r="BY28188" s="66"/>
      <c r="CL28188" s="56" t="s">
        <v>30075</v>
      </c>
      <c r="CM28188" s="56" t="s">
        <v>214</v>
      </c>
      <c r="CN28188" s="56" t="s">
        <v>214</v>
      </c>
    </row>
    <row r="28189" spans="75:92">
      <c r="BW28189" s="66"/>
      <c r="BX28189" s="66"/>
      <c r="BY28189" s="66"/>
      <c r="CL28189" s="56" t="s">
        <v>26570</v>
      </c>
      <c r="CM28189" s="56" t="s">
        <v>214</v>
      </c>
      <c r="CN28189" s="56" t="s">
        <v>214</v>
      </c>
    </row>
    <row r="28190" spans="75:92">
      <c r="BW28190" s="66"/>
      <c r="BX28190" s="66"/>
      <c r="BY28190" s="66"/>
      <c r="CL28190" s="35" t="s">
        <v>30076</v>
      </c>
      <c r="CM28190" s="35" t="s">
        <v>217</v>
      </c>
      <c r="CN28190" s="35" t="s">
        <v>217</v>
      </c>
    </row>
    <row r="28191" spans="75:92">
      <c r="BW28191" s="66"/>
      <c r="BX28191" s="66"/>
      <c r="BY28191" s="66"/>
      <c r="CL28191" s="56" t="s">
        <v>16058</v>
      </c>
      <c r="CM28191" s="56" t="s">
        <v>216</v>
      </c>
      <c r="CN28191" s="56" t="s">
        <v>216</v>
      </c>
    </row>
    <row r="28192" spans="75:92">
      <c r="BW28192" s="66"/>
      <c r="BX28192" s="66"/>
      <c r="BY28192" s="66"/>
      <c r="CL28192" s="56" t="s">
        <v>24649</v>
      </c>
      <c r="CM28192" s="56" t="s">
        <v>217</v>
      </c>
      <c r="CN28192" s="56" t="s">
        <v>217</v>
      </c>
    </row>
    <row r="28193" spans="75:92">
      <c r="BW28193" s="66"/>
      <c r="BX28193" s="66"/>
      <c r="BY28193" s="66"/>
      <c r="CL28193" s="56" t="s">
        <v>24650</v>
      </c>
      <c r="CM28193" s="56" t="s">
        <v>217</v>
      </c>
      <c r="CN28193" s="56" t="s">
        <v>217</v>
      </c>
    </row>
    <row r="28194" spans="75:92">
      <c r="BW28194" s="66"/>
      <c r="BX28194" s="66"/>
      <c r="BY28194" s="66"/>
      <c r="CL28194" s="56" t="s">
        <v>26571</v>
      </c>
      <c r="CM28194" s="56" t="s">
        <v>217</v>
      </c>
      <c r="CN28194" s="56" t="s">
        <v>217</v>
      </c>
    </row>
    <row r="28195" spans="75:92">
      <c r="BW28195" s="66"/>
      <c r="BX28195" s="66"/>
      <c r="BY28195" s="66"/>
      <c r="CL28195" s="56" t="s">
        <v>26572</v>
      </c>
      <c r="CM28195" s="56" t="s">
        <v>217</v>
      </c>
      <c r="CN28195" s="56" t="s">
        <v>217</v>
      </c>
    </row>
    <row r="28196" spans="75:92">
      <c r="BW28196" s="66"/>
      <c r="BX28196" s="66"/>
      <c r="BY28196" s="66"/>
      <c r="CL28196" s="56" t="s">
        <v>26573</v>
      </c>
      <c r="CM28196" s="56" t="s">
        <v>217</v>
      </c>
      <c r="CN28196" s="56" t="s">
        <v>217</v>
      </c>
    </row>
    <row r="28197" spans="75:92">
      <c r="BW28197" s="66"/>
      <c r="BX28197" s="66"/>
      <c r="BY28197" s="66"/>
      <c r="CL28197" s="56" t="s">
        <v>24651</v>
      </c>
      <c r="CM28197" s="56" t="s">
        <v>217</v>
      </c>
      <c r="CN28197" s="56" t="s">
        <v>217</v>
      </c>
    </row>
    <row r="28198" spans="75:92">
      <c r="BW28198" s="66"/>
      <c r="BX28198" s="66"/>
      <c r="BY28198" s="66"/>
      <c r="CL28198" s="56" t="s">
        <v>16061</v>
      </c>
      <c r="CM28198" s="56" t="s">
        <v>217</v>
      </c>
      <c r="CN28198" s="56" t="s">
        <v>217</v>
      </c>
    </row>
    <row r="28199" spans="75:92">
      <c r="BW28199" s="66"/>
      <c r="BX28199" s="66"/>
      <c r="BY28199" s="66"/>
      <c r="CL28199" s="56" t="s">
        <v>16076</v>
      </c>
      <c r="CM28199" s="56" t="s">
        <v>217</v>
      </c>
      <c r="CN28199" s="56" t="s">
        <v>217</v>
      </c>
    </row>
    <row r="28200" spans="75:92">
      <c r="BW28200" s="66"/>
      <c r="BX28200" s="66"/>
      <c r="BY28200" s="66"/>
      <c r="CL28200" s="56" t="s">
        <v>16077</v>
      </c>
      <c r="CM28200" s="56" t="s">
        <v>217</v>
      </c>
      <c r="CN28200" s="56" t="s">
        <v>217</v>
      </c>
    </row>
    <row r="28201" spans="75:92">
      <c r="BW28201" s="66"/>
      <c r="BX28201" s="66"/>
      <c r="BY28201" s="66"/>
      <c r="CL28201" s="56" t="s">
        <v>24652</v>
      </c>
      <c r="CM28201" s="56" t="s">
        <v>217</v>
      </c>
      <c r="CN28201" s="56" t="s">
        <v>217</v>
      </c>
    </row>
    <row r="28202" spans="75:92">
      <c r="BW28202" s="66"/>
      <c r="BX28202" s="66"/>
      <c r="BY28202" s="66"/>
      <c r="CL28202" s="56" t="s">
        <v>16062</v>
      </c>
      <c r="CM28202" s="56" t="s">
        <v>217</v>
      </c>
      <c r="CN28202" s="56" t="s">
        <v>217</v>
      </c>
    </row>
    <row r="28203" spans="75:92">
      <c r="BW28203" s="66"/>
      <c r="BX28203" s="66"/>
      <c r="BY28203" s="66"/>
      <c r="CL28203" s="56" t="s">
        <v>16063</v>
      </c>
      <c r="CM28203" s="56" t="s">
        <v>217</v>
      </c>
      <c r="CN28203" s="56" t="s">
        <v>217</v>
      </c>
    </row>
    <row r="28204" spans="75:92">
      <c r="BW28204" s="66"/>
      <c r="BX28204" s="66"/>
      <c r="BY28204" s="66"/>
      <c r="CL28204" s="56" t="s">
        <v>16064</v>
      </c>
      <c r="CM28204" s="56" t="s">
        <v>217</v>
      </c>
      <c r="CN28204" s="56" t="s">
        <v>217</v>
      </c>
    </row>
    <row r="28205" spans="75:92">
      <c r="BW28205" s="66"/>
      <c r="BX28205" s="66"/>
      <c r="BY28205" s="66"/>
      <c r="CL28205" s="56" t="s">
        <v>16065</v>
      </c>
      <c r="CM28205" s="56" t="s">
        <v>217</v>
      </c>
      <c r="CN28205" s="56" t="s">
        <v>217</v>
      </c>
    </row>
    <row r="28206" spans="75:92">
      <c r="BW28206" s="66"/>
      <c r="BX28206" s="66"/>
      <c r="BY28206" s="66"/>
      <c r="CL28206" s="56" t="s">
        <v>16078</v>
      </c>
      <c r="CM28206" s="56" t="s">
        <v>217</v>
      </c>
      <c r="CN28206" s="56" t="s">
        <v>217</v>
      </c>
    </row>
    <row r="28207" spans="75:92">
      <c r="BW28207" s="66"/>
      <c r="BX28207" s="66"/>
      <c r="BY28207" s="66"/>
      <c r="CL28207" s="56" t="s">
        <v>16066</v>
      </c>
      <c r="CM28207" s="56" t="s">
        <v>217</v>
      </c>
      <c r="CN28207" s="56" t="s">
        <v>217</v>
      </c>
    </row>
    <row r="28208" spans="75:92">
      <c r="BW28208" s="66"/>
      <c r="BX28208" s="66"/>
      <c r="BY28208" s="66"/>
      <c r="CL28208" s="56" t="s">
        <v>24653</v>
      </c>
      <c r="CM28208" s="56" t="s">
        <v>217</v>
      </c>
      <c r="CN28208" s="56" t="s">
        <v>217</v>
      </c>
    </row>
    <row r="28209" spans="75:92">
      <c r="BW28209" s="66"/>
      <c r="BX28209" s="66"/>
      <c r="BY28209" s="66"/>
      <c r="CL28209" s="35" t="s">
        <v>16082</v>
      </c>
      <c r="CM28209" s="35" t="s">
        <v>217</v>
      </c>
      <c r="CN28209" s="35" t="s">
        <v>217</v>
      </c>
    </row>
    <row r="28210" spans="75:92">
      <c r="BW28210" s="66"/>
      <c r="BX28210" s="66"/>
      <c r="BY28210" s="66"/>
      <c r="CL28210" s="56" t="s">
        <v>16067</v>
      </c>
      <c r="CM28210" s="56" t="s">
        <v>217</v>
      </c>
      <c r="CN28210" s="56" t="s">
        <v>217</v>
      </c>
    </row>
    <row r="28211" spans="75:92">
      <c r="BW28211" s="66"/>
      <c r="BX28211" s="66"/>
      <c r="BY28211" s="66"/>
      <c r="CL28211" s="56" t="s">
        <v>16068</v>
      </c>
      <c r="CM28211" s="56" t="s">
        <v>217</v>
      </c>
      <c r="CN28211" s="56" t="s">
        <v>217</v>
      </c>
    </row>
    <row r="28212" spans="75:92">
      <c r="BW28212" s="66"/>
      <c r="BX28212" s="66"/>
      <c r="BY28212" s="66"/>
      <c r="CL28212" s="56" t="s">
        <v>16079</v>
      </c>
      <c r="CM28212" s="56" t="s">
        <v>217</v>
      </c>
      <c r="CN28212" s="56" t="s">
        <v>217</v>
      </c>
    </row>
    <row r="28213" spans="75:92">
      <c r="BW28213" s="66"/>
      <c r="BX28213" s="66"/>
      <c r="BY28213" s="66"/>
      <c r="CL28213" s="56" t="s">
        <v>24654</v>
      </c>
      <c r="CM28213" s="56" t="s">
        <v>217</v>
      </c>
      <c r="CN28213" s="56" t="s">
        <v>217</v>
      </c>
    </row>
    <row r="28214" spans="75:92">
      <c r="BW28214" s="66"/>
      <c r="BX28214" s="66"/>
      <c r="BY28214" s="66"/>
      <c r="CL28214" s="56" t="s">
        <v>24655</v>
      </c>
      <c r="CM28214" s="56" t="s">
        <v>217</v>
      </c>
      <c r="CN28214" s="56" t="s">
        <v>217</v>
      </c>
    </row>
    <row r="28215" spans="75:92">
      <c r="BW28215" s="66"/>
      <c r="BX28215" s="66"/>
      <c r="BY28215" s="66"/>
      <c r="CL28215" s="56" t="s">
        <v>16069</v>
      </c>
      <c r="CM28215" s="56" t="s">
        <v>217</v>
      </c>
      <c r="CN28215" s="56" t="s">
        <v>217</v>
      </c>
    </row>
    <row r="28216" spans="75:92">
      <c r="BW28216" s="66"/>
      <c r="BX28216" s="66"/>
      <c r="BY28216" s="66"/>
      <c r="CL28216" s="56" t="s">
        <v>16070</v>
      </c>
      <c r="CM28216" s="56" t="s">
        <v>217</v>
      </c>
      <c r="CN28216" s="56" t="s">
        <v>217</v>
      </c>
    </row>
    <row r="28217" spans="75:92">
      <c r="BW28217" s="66"/>
      <c r="BX28217" s="66"/>
      <c r="BY28217" s="66"/>
      <c r="CL28217" s="56" t="s">
        <v>16080</v>
      </c>
      <c r="CM28217" s="56" t="s">
        <v>217</v>
      </c>
      <c r="CN28217" s="56" t="s">
        <v>217</v>
      </c>
    </row>
    <row r="28218" spans="75:92">
      <c r="BW28218" s="66"/>
      <c r="BX28218" s="66"/>
      <c r="BY28218" s="66"/>
      <c r="CL28218" s="56" t="s">
        <v>16071</v>
      </c>
      <c r="CM28218" s="56" t="s">
        <v>217</v>
      </c>
      <c r="CN28218" s="56" t="s">
        <v>217</v>
      </c>
    </row>
    <row r="28219" spans="75:92">
      <c r="BW28219" s="66"/>
      <c r="BX28219" s="66"/>
      <c r="BY28219" s="66"/>
      <c r="CL28219" s="56" t="s">
        <v>16072</v>
      </c>
      <c r="CM28219" s="56" t="s">
        <v>217</v>
      </c>
      <c r="CN28219" s="56" t="s">
        <v>217</v>
      </c>
    </row>
    <row r="28220" spans="75:92">
      <c r="BW28220" s="66"/>
      <c r="BX28220" s="66"/>
      <c r="BY28220" s="66"/>
      <c r="CL28220" s="56" t="s">
        <v>16073</v>
      </c>
      <c r="CM28220" s="56" t="s">
        <v>217</v>
      </c>
      <c r="CN28220" s="56" t="s">
        <v>217</v>
      </c>
    </row>
    <row r="28221" spans="75:92">
      <c r="BW28221" s="66"/>
      <c r="BX28221" s="66"/>
      <c r="BY28221" s="66"/>
      <c r="CL28221" s="56" t="s">
        <v>16074</v>
      </c>
      <c r="CM28221" s="56" t="s">
        <v>217</v>
      </c>
      <c r="CN28221" s="56" t="s">
        <v>217</v>
      </c>
    </row>
    <row r="28222" spans="75:92">
      <c r="BW28222" s="66"/>
      <c r="BX28222" s="66"/>
      <c r="BY28222" s="66"/>
      <c r="CL28222" s="56" t="s">
        <v>16087</v>
      </c>
      <c r="CM28222" s="56" t="s">
        <v>213</v>
      </c>
      <c r="CN28222" s="56" t="s">
        <v>213</v>
      </c>
    </row>
    <row r="28223" spans="75:92">
      <c r="BW28223" s="66"/>
      <c r="BX28223" s="66"/>
      <c r="BY28223" s="66"/>
      <c r="CL28223" s="56" t="s">
        <v>16095</v>
      </c>
      <c r="CM28223" s="56" t="s">
        <v>213</v>
      </c>
      <c r="CN28223" s="56" t="s">
        <v>213</v>
      </c>
    </row>
    <row r="28224" spans="75:92">
      <c r="BW28224" s="66"/>
      <c r="BX28224" s="66"/>
      <c r="BY28224" s="66"/>
      <c r="CL28224" s="56" t="s">
        <v>16093</v>
      </c>
      <c r="CM28224" s="56" t="s">
        <v>213</v>
      </c>
      <c r="CN28224" s="56" t="s">
        <v>213</v>
      </c>
    </row>
    <row r="28225" spans="75:92">
      <c r="BW28225" s="66"/>
      <c r="BX28225" s="66"/>
      <c r="BY28225" s="66"/>
      <c r="CL28225" s="56" t="s">
        <v>2726</v>
      </c>
      <c r="CM28225" s="56" t="s">
        <v>213</v>
      </c>
      <c r="CN28225" s="56" t="s">
        <v>213</v>
      </c>
    </row>
    <row r="28226" spans="75:92">
      <c r="BW28226" s="66"/>
      <c r="BX28226" s="66"/>
      <c r="BY28226" s="66"/>
      <c r="CL28226" s="56" t="s">
        <v>16088</v>
      </c>
      <c r="CM28226" s="56" t="s">
        <v>213</v>
      </c>
      <c r="CN28226" s="56" t="s">
        <v>213</v>
      </c>
    </row>
    <row r="28227" spans="75:92">
      <c r="BW28227" s="66"/>
      <c r="BX28227" s="66"/>
      <c r="BY28227" s="66"/>
      <c r="CL28227" s="35" t="s">
        <v>16089</v>
      </c>
      <c r="CM28227" s="35" t="s">
        <v>217</v>
      </c>
      <c r="CN28227" s="35" t="s">
        <v>217</v>
      </c>
    </row>
    <row r="28228" spans="75:92">
      <c r="BW28228" s="66"/>
      <c r="BX28228" s="66"/>
      <c r="BY28228" s="66"/>
      <c r="CL28228" s="56" t="s">
        <v>26574</v>
      </c>
      <c r="CM28228" s="56" t="s">
        <v>213</v>
      </c>
      <c r="CN28228" s="56" t="s">
        <v>213</v>
      </c>
    </row>
    <row r="28229" spans="75:92">
      <c r="BW28229" s="66"/>
      <c r="BX28229" s="66"/>
      <c r="BY28229" s="66"/>
      <c r="CL28229" s="56" t="s">
        <v>16084</v>
      </c>
      <c r="CM28229" s="56" t="s">
        <v>213</v>
      </c>
      <c r="CN28229" s="56" t="s">
        <v>213</v>
      </c>
    </row>
    <row r="28230" spans="75:92">
      <c r="BW28230" s="66"/>
      <c r="BX28230" s="66"/>
      <c r="BY28230" s="66"/>
      <c r="CL28230" s="56" t="s">
        <v>16085</v>
      </c>
      <c r="CM28230" s="56" t="s">
        <v>213</v>
      </c>
      <c r="CN28230" s="56" t="s">
        <v>213</v>
      </c>
    </row>
    <row r="28231" spans="75:92">
      <c r="BW28231" s="66"/>
      <c r="BX28231" s="66"/>
      <c r="BY28231" s="66"/>
      <c r="CL28231" s="56" t="s">
        <v>26575</v>
      </c>
      <c r="CM28231" s="56" t="s">
        <v>213</v>
      </c>
      <c r="CN28231" s="56" t="s">
        <v>213</v>
      </c>
    </row>
    <row r="28232" spans="75:92">
      <c r="BW28232" s="66"/>
      <c r="BX28232" s="66"/>
      <c r="BY28232" s="66"/>
      <c r="CL28232" s="56" t="s">
        <v>16096</v>
      </c>
      <c r="CM28232" s="56" t="s">
        <v>213</v>
      </c>
      <c r="CN28232" s="56" t="s">
        <v>213</v>
      </c>
    </row>
    <row r="28233" spans="75:92">
      <c r="BW28233" s="66"/>
      <c r="BX28233" s="66"/>
      <c r="BY28233" s="66"/>
      <c r="CL28233" s="35" t="s">
        <v>16094</v>
      </c>
      <c r="CM28233" s="35" t="s">
        <v>217</v>
      </c>
      <c r="CN28233" s="35" t="s">
        <v>217</v>
      </c>
    </row>
    <row r="28234" spans="75:92">
      <c r="BW28234" s="66"/>
      <c r="BX28234" s="66"/>
      <c r="BY28234" s="66"/>
      <c r="CL28234" s="56" t="s">
        <v>26576</v>
      </c>
      <c r="CM28234" s="56" t="s">
        <v>213</v>
      </c>
      <c r="CN28234" s="56" t="s">
        <v>213</v>
      </c>
    </row>
    <row r="28235" spans="75:92">
      <c r="BW28235" s="66"/>
      <c r="BX28235" s="66"/>
      <c r="BY28235" s="66"/>
      <c r="CL28235" s="56" t="s">
        <v>16091</v>
      </c>
      <c r="CM28235" s="56" t="s">
        <v>213</v>
      </c>
      <c r="CN28235" s="56" t="s">
        <v>213</v>
      </c>
    </row>
    <row r="28236" spans="75:92">
      <c r="BW28236" s="66"/>
      <c r="BX28236" s="66"/>
      <c r="BY28236" s="66"/>
      <c r="CL28236" s="56" t="s">
        <v>16092</v>
      </c>
      <c r="CM28236" s="56" t="s">
        <v>213</v>
      </c>
      <c r="CN28236" s="56" t="s">
        <v>213</v>
      </c>
    </row>
    <row r="28237" spans="75:92">
      <c r="BW28237" s="66"/>
      <c r="BX28237" s="66"/>
      <c r="BY28237" s="66"/>
      <c r="CL28237" s="56" t="s">
        <v>16083</v>
      </c>
      <c r="CM28237" s="56" t="s">
        <v>213</v>
      </c>
      <c r="CN28237" s="56" t="s">
        <v>213</v>
      </c>
    </row>
    <row r="28238" spans="75:92">
      <c r="BW28238" s="66"/>
      <c r="BX28238" s="66"/>
      <c r="BY28238" s="66"/>
      <c r="CL28238" s="56" t="s">
        <v>2731</v>
      </c>
      <c r="CM28238" s="56" t="s">
        <v>213</v>
      </c>
      <c r="CN28238" s="56" t="s">
        <v>213</v>
      </c>
    </row>
    <row r="28239" spans="75:92">
      <c r="BW28239" s="66"/>
      <c r="BX28239" s="66"/>
      <c r="BY28239" s="66"/>
      <c r="CL28239" s="56" t="s">
        <v>2731</v>
      </c>
      <c r="CM28239" s="56" t="s">
        <v>213</v>
      </c>
      <c r="CN28239" s="56" t="s">
        <v>213</v>
      </c>
    </row>
    <row r="28240" spans="75:92">
      <c r="BW28240" s="66"/>
      <c r="BX28240" s="66"/>
      <c r="BY28240" s="66"/>
      <c r="CL28240" s="56" t="s">
        <v>16086</v>
      </c>
      <c r="CM28240" s="56" t="s">
        <v>213</v>
      </c>
      <c r="CN28240" s="56" t="s">
        <v>213</v>
      </c>
    </row>
    <row r="28241" spans="75:92">
      <c r="BW28241" s="66"/>
      <c r="BX28241" s="66"/>
      <c r="BY28241" s="66"/>
      <c r="CL28241" s="56" t="s">
        <v>16097</v>
      </c>
      <c r="CM28241" s="56" t="s">
        <v>213</v>
      </c>
      <c r="CN28241" s="56" t="s">
        <v>213</v>
      </c>
    </row>
    <row r="28242" spans="75:92">
      <c r="BW28242" s="66"/>
      <c r="BX28242" s="66"/>
      <c r="BY28242" s="66"/>
      <c r="CL28242" s="56" t="s">
        <v>16090</v>
      </c>
      <c r="CM28242" s="56" t="s">
        <v>213</v>
      </c>
      <c r="CN28242" s="56" t="s">
        <v>213</v>
      </c>
    </row>
    <row r="28243" spans="75:92">
      <c r="BW28243" s="66"/>
      <c r="BX28243" s="66"/>
      <c r="BY28243" s="66"/>
      <c r="CL28243" s="56" t="s">
        <v>16098</v>
      </c>
      <c r="CM28243" s="56" t="s">
        <v>213</v>
      </c>
      <c r="CN28243" s="56" t="s">
        <v>213</v>
      </c>
    </row>
    <row r="28244" spans="75:92">
      <c r="BW28244" s="66"/>
      <c r="BX28244" s="66"/>
      <c r="BY28244" s="66"/>
      <c r="CL28244" s="56" t="s">
        <v>16099</v>
      </c>
      <c r="CM28244" s="56" t="s">
        <v>213</v>
      </c>
      <c r="CN28244" s="56" t="s">
        <v>213</v>
      </c>
    </row>
    <row r="28245" spans="75:92">
      <c r="BW28245" s="66"/>
      <c r="BX28245" s="66"/>
      <c r="BY28245" s="66"/>
      <c r="CL28245" s="56" t="s">
        <v>16101</v>
      </c>
      <c r="CM28245" s="56" t="s">
        <v>213</v>
      </c>
      <c r="CN28245" s="56" t="s">
        <v>213</v>
      </c>
    </row>
    <row r="28246" spans="75:92">
      <c r="BW28246" s="66"/>
      <c r="BX28246" s="66"/>
      <c r="BY28246" s="66"/>
      <c r="CL28246" s="56" t="s">
        <v>24656</v>
      </c>
      <c r="CM28246" s="56" t="s">
        <v>213</v>
      </c>
      <c r="CN28246" s="56" t="s">
        <v>213</v>
      </c>
    </row>
    <row r="28247" spans="75:92">
      <c r="BW28247" s="66"/>
      <c r="BX28247" s="66"/>
      <c r="BY28247" s="66"/>
      <c r="CL28247" s="56" t="s">
        <v>16104</v>
      </c>
      <c r="CM28247" s="56" t="s">
        <v>214</v>
      </c>
      <c r="CN28247" s="56" t="s">
        <v>214</v>
      </c>
    </row>
    <row r="28248" spans="75:92">
      <c r="BW28248" s="66"/>
      <c r="BX28248" s="66"/>
      <c r="BY28248" s="66"/>
      <c r="CL28248" s="56" t="s">
        <v>16100</v>
      </c>
      <c r="CM28248" s="56" t="s">
        <v>213</v>
      </c>
      <c r="CN28248" s="56" t="s">
        <v>213</v>
      </c>
    </row>
    <row r="28249" spans="75:92">
      <c r="BW28249" s="66"/>
      <c r="BX28249" s="66"/>
      <c r="BY28249" s="66"/>
      <c r="CL28249" s="56" t="s">
        <v>16102</v>
      </c>
      <c r="CM28249" s="56" t="s">
        <v>214</v>
      </c>
      <c r="CN28249" s="56" t="s">
        <v>214</v>
      </c>
    </row>
    <row r="28250" spans="75:92">
      <c r="BW28250" s="66"/>
      <c r="BX28250" s="66"/>
      <c r="BY28250" s="66"/>
      <c r="CL28250" s="56" t="s">
        <v>16103</v>
      </c>
      <c r="CM28250" s="56" t="s">
        <v>214</v>
      </c>
      <c r="CN28250" s="56" t="s">
        <v>214</v>
      </c>
    </row>
    <row r="28251" spans="75:92">
      <c r="BW28251" s="66"/>
      <c r="BX28251" s="66"/>
      <c r="BY28251" s="66"/>
      <c r="CL28251" s="56" t="s">
        <v>16105</v>
      </c>
      <c r="CM28251" s="56" t="s">
        <v>214</v>
      </c>
      <c r="CN28251" s="56" t="s">
        <v>214</v>
      </c>
    </row>
    <row r="28252" spans="75:92">
      <c r="BW28252" s="66"/>
      <c r="BX28252" s="66"/>
      <c r="BY28252" s="66"/>
      <c r="CL28252" s="56" t="s">
        <v>24657</v>
      </c>
      <c r="CM28252" s="56" t="s">
        <v>213</v>
      </c>
      <c r="CN28252" s="56" t="s">
        <v>213</v>
      </c>
    </row>
    <row r="28253" spans="75:92">
      <c r="BW28253" s="66"/>
      <c r="BX28253" s="66"/>
      <c r="BY28253" s="66"/>
      <c r="CL28253" s="56" t="s">
        <v>26577</v>
      </c>
      <c r="CM28253" s="56" t="s">
        <v>213</v>
      </c>
      <c r="CN28253" s="56" t="s">
        <v>213</v>
      </c>
    </row>
    <row r="28254" spans="75:92">
      <c r="BW28254" s="66"/>
      <c r="BX28254" s="66"/>
      <c r="BY28254" s="66"/>
      <c r="CL28254" s="35" t="s">
        <v>15816</v>
      </c>
      <c r="CM28254" s="35" t="s">
        <v>217</v>
      </c>
      <c r="CN28254" s="35" t="s">
        <v>217</v>
      </c>
    </row>
    <row r="28255" spans="75:92">
      <c r="BW28255" s="66"/>
      <c r="BX28255" s="66"/>
      <c r="BY28255" s="66"/>
      <c r="CL28255" s="56" t="s">
        <v>16589</v>
      </c>
      <c r="CM28255" s="56" t="s">
        <v>213</v>
      </c>
      <c r="CN28255" s="56" t="s">
        <v>213</v>
      </c>
    </row>
    <row r="28256" spans="75:92">
      <c r="BW28256" s="66"/>
      <c r="BX28256" s="66"/>
      <c r="BY28256" s="66"/>
      <c r="CL28256" s="56" t="s">
        <v>15638</v>
      </c>
      <c r="CM28256" s="56" t="s">
        <v>213</v>
      </c>
      <c r="CN28256" s="56" t="s">
        <v>213</v>
      </c>
    </row>
    <row r="28257" spans="75:92">
      <c r="BW28257" s="66"/>
      <c r="BX28257" s="66"/>
      <c r="BY28257" s="66"/>
      <c r="CL28257" s="56" t="s">
        <v>16892</v>
      </c>
      <c r="CM28257" s="56" t="s">
        <v>216</v>
      </c>
      <c r="CN28257" s="56" t="s">
        <v>216</v>
      </c>
    </row>
    <row r="28258" spans="75:92">
      <c r="BW28258" s="66"/>
      <c r="BX28258" s="66"/>
      <c r="BY28258" s="66"/>
      <c r="CL28258" s="35" t="s">
        <v>16894</v>
      </c>
      <c r="CM28258" s="35" t="s">
        <v>217</v>
      </c>
      <c r="CN28258" s="35" t="s">
        <v>217</v>
      </c>
    </row>
    <row r="28259" spans="75:92">
      <c r="BW28259" s="66"/>
      <c r="BX28259" s="66"/>
      <c r="BY28259" s="66"/>
      <c r="CL28259" s="56" t="s">
        <v>16896</v>
      </c>
      <c r="CM28259" s="56" t="s">
        <v>216</v>
      </c>
      <c r="CN28259" s="56" t="s">
        <v>216</v>
      </c>
    </row>
    <row r="28260" spans="75:92">
      <c r="BW28260" s="66"/>
      <c r="BX28260" s="66"/>
      <c r="BY28260" s="66"/>
      <c r="CL28260" s="35" t="s">
        <v>30077</v>
      </c>
      <c r="CM28260" s="35" t="s">
        <v>217</v>
      </c>
      <c r="CN28260" s="35" t="s">
        <v>217</v>
      </c>
    </row>
    <row r="28261" spans="75:92">
      <c r="BW28261" s="66"/>
      <c r="BX28261" s="66"/>
      <c r="BY28261" s="66"/>
      <c r="CL28261" s="56" t="s">
        <v>15310</v>
      </c>
      <c r="CM28261" s="56" t="s">
        <v>216</v>
      </c>
      <c r="CN28261" s="56" t="s">
        <v>216</v>
      </c>
    </row>
    <row r="28262" spans="75:92">
      <c r="BW28262" s="66"/>
      <c r="BX28262" s="66"/>
      <c r="BY28262" s="66"/>
      <c r="CL28262" s="35" t="s">
        <v>16106</v>
      </c>
      <c r="CM28262" s="35" t="s">
        <v>217</v>
      </c>
      <c r="CN28262" s="35" t="s">
        <v>217</v>
      </c>
    </row>
    <row r="28263" spans="75:92">
      <c r="BW28263" s="66"/>
      <c r="BX28263" s="66"/>
      <c r="BY28263" s="66"/>
      <c r="CL28263" s="35" t="s">
        <v>16107</v>
      </c>
      <c r="CM28263" s="35" t="s">
        <v>217</v>
      </c>
      <c r="CN28263" s="35" t="s">
        <v>217</v>
      </c>
    </row>
    <row r="28264" spans="75:92">
      <c r="BW28264" s="66"/>
      <c r="BX28264" s="66"/>
      <c r="BY28264" s="66"/>
      <c r="CL28264" s="35" t="s">
        <v>16108</v>
      </c>
      <c r="CM28264" s="35" t="s">
        <v>217</v>
      </c>
      <c r="CN28264" s="35" t="s">
        <v>217</v>
      </c>
    </row>
    <row r="28265" spans="75:92">
      <c r="BW28265" s="66"/>
      <c r="BX28265" s="66"/>
      <c r="BY28265" s="66"/>
      <c r="CL28265" s="35" t="s">
        <v>16109</v>
      </c>
      <c r="CM28265" s="35" t="s">
        <v>217</v>
      </c>
      <c r="CN28265" s="35" t="s">
        <v>217</v>
      </c>
    </row>
    <row r="28266" spans="75:92">
      <c r="BW28266" s="66"/>
      <c r="BX28266" s="66"/>
      <c r="BY28266" s="66"/>
      <c r="CL28266" s="56" t="s">
        <v>16114</v>
      </c>
      <c r="CM28266" s="56" t="s">
        <v>214</v>
      </c>
      <c r="CN28266" s="56" t="s">
        <v>214</v>
      </c>
    </row>
    <row r="28267" spans="75:92">
      <c r="BW28267" s="66"/>
      <c r="BX28267" s="66"/>
      <c r="BY28267" s="66"/>
      <c r="CL28267" s="56" t="s">
        <v>26578</v>
      </c>
      <c r="CM28267" s="56" t="s">
        <v>213</v>
      </c>
      <c r="CN28267" s="56" t="s">
        <v>213</v>
      </c>
    </row>
    <row r="28268" spans="75:92">
      <c r="BW28268" s="66"/>
      <c r="BX28268" s="66"/>
      <c r="BY28268" s="66"/>
      <c r="CL28268" s="56" t="s">
        <v>26579</v>
      </c>
      <c r="CM28268" s="56" t="s">
        <v>213</v>
      </c>
      <c r="CN28268" s="56" t="s">
        <v>213</v>
      </c>
    </row>
    <row r="28269" spans="75:92">
      <c r="BW28269" s="66"/>
      <c r="BX28269" s="66"/>
      <c r="BY28269" s="66"/>
      <c r="CL28269" s="56" t="s">
        <v>26580</v>
      </c>
      <c r="CM28269" s="56" t="s">
        <v>213</v>
      </c>
      <c r="CN28269" s="56" t="s">
        <v>213</v>
      </c>
    </row>
    <row r="28270" spans="75:92">
      <c r="BW28270" s="66"/>
      <c r="BX28270" s="66"/>
      <c r="BY28270" s="66"/>
      <c r="CL28270" s="56" t="s">
        <v>16115</v>
      </c>
      <c r="CM28270" s="56" t="s">
        <v>214</v>
      </c>
      <c r="CN28270" s="56" t="s">
        <v>214</v>
      </c>
    </row>
    <row r="28271" spans="75:92">
      <c r="BW28271" s="66"/>
      <c r="BX28271" s="66"/>
      <c r="BY28271" s="66"/>
      <c r="CL28271" s="56" t="s">
        <v>16111</v>
      </c>
      <c r="CM28271" s="56" t="s">
        <v>216</v>
      </c>
      <c r="CN28271" s="56" t="s">
        <v>216</v>
      </c>
    </row>
    <row r="28272" spans="75:92">
      <c r="BW28272" s="66"/>
      <c r="BX28272" s="66"/>
      <c r="BY28272" s="66"/>
      <c r="CL28272" s="56" t="s">
        <v>16116</v>
      </c>
      <c r="CM28272" s="56" t="s">
        <v>214</v>
      </c>
      <c r="CN28272" s="56" t="s">
        <v>214</v>
      </c>
    </row>
    <row r="28273" spans="75:92">
      <c r="BW28273" s="66"/>
      <c r="BX28273" s="66"/>
      <c r="BY28273" s="66"/>
      <c r="CL28273" s="56" t="s">
        <v>16117</v>
      </c>
      <c r="CM28273" s="56" t="s">
        <v>214</v>
      </c>
      <c r="CN28273" s="56" t="s">
        <v>214</v>
      </c>
    </row>
    <row r="28274" spans="75:92">
      <c r="BW28274" s="66"/>
      <c r="BX28274" s="66"/>
      <c r="BY28274" s="66"/>
      <c r="CL28274" s="56" t="s">
        <v>16118</v>
      </c>
      <c r="CM28274" s="56" t="s">
        <v>214</v>
      </c>
      <c r="CN28274" s="56" t="s">
        <v>214</v>
      </c>
    </row>
    <row r="28275" spans="75:92">
      <c r="BW28275" s="66"/>
      <c r="BX28275" s="66"/>
      <c r="BY28275" s="66"/>
      <c r="CL28275" s="56" t="s">
        <v>6647</v>
      </c>
      <c r="CM28275" s="56" t="s">
        <v>216</v>
      </c>
      <c r="CN28275" s="56" t="s">
        <v>216</v>
      </c>
    </row>
    <row r="28276" spans="75:92">
      <c r="BW28276" s="66"/>
      <c r="BX28276" s="66"/>
      <c r="BY28276" s="66"/>
      <c r="CL28276" s="56" t="s">
        <v>16112</v>
      </c>
      <c r="CM28276" s="56" t="s">
        <v>216</v>
      </c>
      <c r="CN28276" s="56" t="s">
        <v>216</v>
      </c>
    </row>
    <row r="28277" spans="75:92">
      <c r="BW28277" s="66"/>
      <c r="BX28277" s="66"/>
      <c r="BY28277" s="66"/>
      <c r="CL28277" s="56" t="s">
        <v>6649</v>
      </c>
      <c r="CM28277" s="56" t="s">
        <v>214</v>
      </c>
      <c r="CN28277" s="56" t="s">
        <v>214</v>
      </c>
    </row>
    <row r="28278" spans="75:92">
      <c r="BW28278" s="66"/>
      <c r="BX28278" s="66"/>
      <c r="BY28278" s="66"/>
      <c r="CL28278" s="56" t="s">
        <v>16119</v>
      </c>
      <c r="CM28278" s="56" t="s">
        <v>214</v>
      </c>
      <c r="CN28278" s="56" t="s">
        <v>214</v>
      </c>
    </row>
    <row r="28279" spans="75:92">
      <c r="BW28279" s="66"/>
      <c r="BX28279" s="66"/>
      <c r="BY28279" s="66"/>
      <c r="CL28279" s="56" t="s">
        <v>16120</v>
      </c>
      <c r="CM28279" s="56" t="s">
        <v>214</v>
      </c>
      <c r="CN28279" s="56" t="s">
        <v>214</v>
      </c>
    </row>
    <row r="28280" spans="75:92">
      <c r="BW28280" s="66"/>
      <c r="BX28280" s="66"/>
      <c r="BY28280" s="66"/>
      <c r="CL28280" s="56" t="s">
        <v>16121</v>
      </c>
      <c r="CM28280" s="56" t="s">
        <v>214</v>
      </c>
      <c r="CN28280" s="56" t="s">
        <v>214</v>
      </c>
    </row>
    <row r="28281" spans="75:92">
      <c r="BW28281" s="66"/>
      <c r="BX28281" s="66"/>
      <c r="BY28281" s="66"/>
      <c r="CL28281" s="56" t="s">
        <v>16224</v>
      </c>
      <c r="CM28281" s="56" t="s">
        <v>214</v>
      </c>
      <c r="CN28281" s="56" t="s">
        <v>214</v>
      </c>
    </row>
    <row r="28282" spans="75:92">
      <c r="BW28282" s="66"/>
      <c r="BX28282" s="66"/>
      <c r="BY28282" s="66"/>
      <c r="CL28282" s="35" t="s">
        <v>16125</v>
      </c>
      <c r="CM28282" s="35" t="s">
        <v>217</v>
      </c>
      <c r="CN28282" s="35" t="s">
        <v>217</v>
      </c>
    </row>
    <row r="28283" spans="75:92">
      <c r="BW28283" s="66"/>
      <c r="BX28283" s="66"/>
      <c r="BY28283" s="66"/>
      <c r="CL28283" s="35" t="s">
        <v>30078</v>
      </c>
      <c r="CM28283" s="35" t="s">
        <v>217</v>
      </c>
      <c r="CN28283" s="35" t="s">
        <v>217</v>
      </c>
    </row>
    <row r="28284" spans="75:92">
      <c r="BW28284" s="66"/>
      <c r="BX28284" s="66"/>
      <c r="BY28284" s="66"/>
      <c r="CL28284" s="35" t="s">
        <v>30079</v>
      </c>
      <c r="CM28284" s="35" t="s">
        <v>217</v>
      </c>
      <c r="CN28284" s="35" t="s">
        <v>217</v>
      </c>
    </row>
    <row r="28285" spans="75:92">
      <c r="BW28285" s="66"/>
      <c r="BX28285" s="66"/>
      <c r="BY28285" s="66"/>
      <c r="CL28285" s="35" t="s">
        <v>30080</v>
      </c>
      <c r="CM28285" s="35" t="s">
        <v>217</v>
      </c>
      <c r="CN28285" s="35" t="s">
        <v>217</v>
      </c>
    </row>
    <row r="28286" spans="75:92">
      <c r="BW28286" s="66"/>
      <c r="BX28286" s="66"/>
      <c r="BY28286" s="66"/>
      <c r="CL28286" s="56" t="s">
        <v>26581</v>
      </c>
      <c r="CM28286" s="56" t="s">
        <v>215</v>
      </c>
      <c r="CN28286" s="56" t="s">
        <v>215</v>
      </c>
    </row>
    <row r="28287" spans="75:92">
      <c r="BW28287" s="66"/>
      <c r="BX28287" s="66"/>
      <c r="BY28287" s="66"/>
      <c r="CL28287" s="35" t="s">
        <v>30081</v>
      </c>
      <c r="CM28287" s="35" t="s">
        <v>217</v>
      </c>
      <c r="CN28287" s="35" t="s">
        <v>217</v>
      </c>
    </row>
    <row r="28288" spans="75:92">
      <c r="BW28288" s="66"/>
      <c r="BX28288" s="66"/>
      <c r="BY28288" s="66"/>
      <c r="CL28288" s="35" t="s">
        <v>30082</v>
      </c>
      <c r="CM28288" s="35" t="s">
        <v>217</v>
      </c>
      <c r="CN28288" s="35" t="s">
        <v>217</v>
      </c>
    </row>
    <row r="28289" spans="75:92">
      <c r="BW28289" s="66"/>
      <c r="BX28289" s="66"/>
      <c r="BY28289" s="66"/>
      <c r="CL28289" s="35" t="s">
        <v>30083</v>
      </c>
      <c r="CM28289" s="35" t="s">
        <v>217</v>
      </c>
      <c r="CN28289" s="35" t="s">
        <v>217</v>
      </c>
    </row>
    <row r="28290" spans="75:92">
      <c r="BW28290" s="66"/>
      <c r="BX28290" s="66"/>
      <c r="BY28290" s="66"/>
      <c r="CL28290" s="35" t="s">
        <v>30084</v>
      </c>
      <c r="CM28290" s="35" t="s">
        <v>217</v>
      </c>
      <c r="CN28290" s="35" t="s">
        <v>217</v>
      </c>
    </row>
    <row r="28291" spans="75:92">
      <c r="BW28291" s="66"/>
      <c r="BX28291" s="66"/>
      <c r="BY28291" s="66"/>
      <c r="CL28291" s="35" t="s">
        <v>30085</v>
      </c>
      <c r="CM28291" s="35" t="s">
        <v>217</v>
      </c>
      <c r="CN28291" s="35" t="s">
        <v>217</v>
      </c>
    </row>
    <row r="28292" spans="75:92">
      <c r="BW28292" s="66"/>
      <c r="BX28292" s="66"/>
      <c r="BY28292" s="66"/>
      <c r="CL28292" s="35" t="s">
        <v>30086</v>
      </c>
      <c r="CM28292" s="35" t="s">
        <v>217</v>
      </c>
      <c r="CN28292" s="35" t="s">
        <v>217</v>
      </c>
    </row>
    <row r="28293" spans="75:92">
      <c r="BW28293" s="66"/>
      <c r="BX28293" s="66"/>
      <c r="BY28293" s="66"/>
      <c r="CL28293" s="35" t="s">
        <v>30087</v>
      </c>
      <c r="CM28293" s="35" t="s">
        <v>217</v>
      </c>
      <c r="CN28293" s="35" t="s">
        <v>217</v>
      </c>
    </row>
    <row r="28294" spans="75:92">
      <c r="BW28294" s="66"/>
      <c r="BX28294" s="66"/>
      <c r="BY28294" s="66"/>
      <c r="CL28294" s="35" t="s">
        <v>30088</v>
      </c>
      <c r="CM28294" s="35" t="s">
        <v>217</v>
      </c>
      <c r="CN28294" s="35" t="s">
        <v>217</v>
      </c>
    </row>
    <row r="28295" spans="75:92">
      <c r="BW28295" s="66"/>
      <c r="BX28295" s="66"/>
      <c r="BY28295" s="66"/>
      <c r="CL28295" s="35" t="s">
        <v>30089</v>
      </c>
      <c r="CM28295" s="35" t="s">
        <v>217</v>
      </c>
      <c r="CN28295" s="35" t="s">
        <v>217</v>
      </c>
    </row>
    <row r="28296" spans="75:92">
      <c r="BW28296" s="66"/>
      <c r="BX28296" s="66"/>
      <c r="BY28296" s="66"/>
      <c r="CL28296" s="35" t="s">
        <v>30090</v>
      </c>
      <c r="CM28296" s="35" t="s">
        <v>217</v>
      </c>
      <c r="CN28296" s="35" t="s">
        <v>217</v>
      </c>
    </row>
    <row r="28297" spans="75:92">
      <c r="BW28297" s="66"/>
      <c r="BX28297" s="66"/>
      <c r="BY28297" s="66"/>
      <c r="CL28297" s="35" t="s">
        <v>30091</v>
      </c>
      <c r="CM28297" s="35" t="s">
        <v>217</v>
      </c>
      <c r="CN28297" s="35" t="s">
        <v>217</v>
      </c>
    </row>
    <row r="28298" spans="75:92">
      <c r="BW28298" s="66"/>
      <c r="BX28298" s="66"/>
      <c r="BY28298" s="66"/>
      <c r="CL28298" s="35" t="s">
        <v>30092</v>
      </c>
      <c r="CM28298" s="35" t="s">
        <v>217</v>
      </c>
      <c r="CN28298" s="35" t="s">
        <v>217</v>
      </c>
    </row>
    <row r="28299" spans="75:92">
      <c r="BW28299" s="66"/>
      <c r="BX28299" s="66"/>
      <c r="BY28299" s="66"/>
      <c r="CL28299" s="35" t="s">
        <v>30093</v>
      </c>
      <c r="CM28299" s="35" t="s">
        <v>217</v>
      </c>
      <c r="CN28299" s="35" t="s">
        <v>217</v>
      </c>
    </row>
    <row r="28300" spans="75:92">
      <c r="BW28300" s="66"/>
      <c r="BX28300" s="66"/>
      <c r="BY28300" s="66"/>
      <c r="CL28300" s="35" t="s">
        <v>30094</v>
      </c>
      <c r="CM28300" s="35" t="s">
        <v>217</v>
      </c>
      <c r="CN28300" s="35" t="s">
        <v>217</v>
      </c>
    </row>
    <row r="28301" spans="75:92">
      <c r="BW28301" s="66"/>
      <c r="BX28301" s="66"/>
      <c r="BY28301" s="66"/>
      <c r="CL28301" s="35" t="s">
        <v>30095</v>
      </c>
      <c r="CM28301" s="35" t="s">
        <v>217</v>
      </c>
      <c r="CN28301" s="35" t="s">
        <v>217</v>
      </c>
    </row>
    <row r="28302" spans="75:92">
      <c r="BW28302" s="66"/>
      <c r="BX28302" s="66"/>
      <c r="BY28302" s="66"/>
      <c r="CL28302" s="35" t="s">
        <v>30096</v>
      </c>
      <c r="CM28302" s="35" t="s">
        <v>217</v>
      </c>
      <c r="CN28302" s="35" t="s">
        <v>217</v>
      </c>
    </row>
    <row r="28303" spans="75:92">
      <c r="BW28303" s="66"/>
      <c r="BX28303" s="66"/>
      <c r="BY28303" s="66"/>
      <c r="CL28303" s="35" t="s">
        <v>30097</v>
      </c>
      <c r="CM28303" s="35" t="s">
        <v>217</v>
      </c>
      <c r="CN28303" s="35" t="s">
        <v>217</v>
      </c>
    </row>
    <row r="28304" spans="75:92">
      <c r="BW28304" s="66"/>
      <c r="BX28304" s="66"/>
      <c r="BY28304" s="66"/>
      <c r="CL28304" s="35" t="s">
        <v>30098</v>
      </c>
      <c r="CM28304" s="35" t="s">
        <v>217</v>
      </c>
      <c r="CN28304" s="35" t="s">
        <v>217</v>
      </c>
    </row>
    <row r="28305" spans="75:92">
      <c r="BW28305" s="66"/>
      <c r="BX28305" s="66"/>
      <c r="BY28305" s="66"/>
      <c r="CL28305" s="35" t="s">
        <v>30099</v>
      </c>
      <c r="CM28305" s="35" t="s">
        <v>217</v>
      </c>
      <c r="CN28305" s="35" t="s">
        <v>217</v>
      </c>
    </row>
    <row r="28306" spans="75:92">
      <c r="BW28306" s="66"/>
      <c r="BX28306" s="66"/>
      <c r="BY28306" s="66"/>
      <c r="CL28306" s="35" t="s">
        <v>30100</v>
      </c>
      <c r="CM28306" s="35" t="s">
        <v>217</v>
      </c>
      <c r="CN28306" s="35" t="s">
        <v>217</v>
      </c>
    </row>
    <row r="28307" spans="75:92">
      <c r="BW28307" s="66"/>
      <c r="BX28307" s="66"/>
      <c r="BY28307" s="66"/>
      <c r="CL28307" s="35" t="s">
        <v>30101</v>
      </c>
      <c r="CM28307" s="35" t="s">
        <v>217</v>
      </c>
      <c r="CN28307" s="35" t="s">
        <v>217</v>
      </c>
    </row>
    <row r="28308" spans="75:92">
      <c r="BW28308" s="66"/>
      <c r="BX28308" s="66"/>
      <c r="BY28308" s="66"/>
      <c r="CL28308" s="56" t="s">
        <v>16126</v>
      </c>
      <c r="CM28308" s="56" t="s">
        <v>215</v>
      </c>
      <c r="CN28308" s="56" t="s">
        <v>215</v>
      </c>
    </row>
    <row r="28309" spans="75:92">
      <c r="BW28309" s="66"/>
      <c r="BX28309" s="66"/>
      <c r="BY28309" s="66"/>
      <c r="CL28309" s="56" t="s">
        <v>16129</v>
      </c>
      <c r="CM28309" s="56" t="s">
        <v>215</v>
      </c>
      <c r="CN28309" s="56" t="s">
        <v>215</v>
      </c>
    </row>
    <row r="28310" spans="75:92">
      <c r="BW28310" s="66"/>
      <c r="BX28310" s="66"/>
      <c r="BY28310" s="66"/>
      <c r="CL28310" s="56" t="s">
        <v>16127</v>
      </c>
      <c r="CM28310" s="56" t="s">
        <v>215</v>
      </c>
      <c r="CN28310" s="56" t="s">
        <v>215</v>
      </c>
    </row>
    <row r="28311" spans="75:92">
      <c r="BW28311" s="66"/>
      <c r="BX28311" s="66"/>
      <c r="BY28311" s="66"/>
      <c r="CL28311" s="56" t="s">
        <v>16130</v>
      </c>
      <c r="CM28311" s="56" t="s">
        <v>215</v>
      </c>
      <c r="CN28311" s="56" t="s">
        <v>215</v>
      </c>
    </row>
    <row r="28312" spans="75:92">
      <c r="BW28312" s="66"/>
      <c r="BX28312" s="66"/>
      <c r="BY28312" s="66"/>
      <c r="CL28312" s="35" t="s">
        <v>30102</v>
      </c>
      <c r="CM28312" s="35" t="s">
        <v>217</v>
      </c>
      <c r="CN28312" s="35" t="s">
        <v>217</v>
      </c>
    </row>
    <row r="28313" spans="75:92">
      <c r="BW28313" s="66"/>
      <c r="BX28313" s="66"/>
      <c r="BY28313" s="66"/>
      <c r="CL28313" s="35" t="s">
        <v>30103</v>
      </c>
      <c r="CM28313" s="35" t="s">
        <v>217</v>
      </c>
      <c r="CN28313" s="35" t="s">
        <v>217</v>
      </c>
    </row>
    <row r="28314" spans="75:92">
      <c r="BW28314" s="66"/>
      <c r="BX28314" s="66"/>
      <c r="BY28314" s="66"/>
      <c r="CL28314" s="56" t="s">
        <v>26582</v>
      </c>
      <c r="CM28314" s="56" t="s">
        <v>214</v>
      </c>
      <c r="CN28314" s="56" t="s">
        <v>214</v>
      </c>
    </row>
    <row r="28315" spans="75:92">
      <c r="BW28315" s="66"/>
      <c r="BX28315" s="66"/>
      <c r="BY28315" s="66"/>
      <c r="CL28315" s="35" t="s">
        <v>16138</v>
      </c>
      <c r="CM28315" s="35" t="s">
        <v>217</v>
      </c>
      <c r="CN28315" s="35" t="s">
        <v>217</v>
      </c>
    </row>
    <row r="28316" spans="75:92">
      <c r="BW28316" s="66"/>
      <c r="BX28316" s="66"/>
      <c r="BY28316" s="66"/>
      <c r="CL28316" s="56" t="s">
        <v>7903</v>
      </c>
      <c r="CM28316" s="56" t="s">
        <v>216</v>
      </c>
      <c r="CN28316" s="56" t="s">
        <v>216</v>
      </c>
    </row>
    <row r="28317" spans="75:92">
      <c r="BW28317" s="66"/>
      <c r="BX28317" s="66"/>
      <c r="BY28317" s="66"/>
      <c r="CL28317" s="56" t="s">
        <v>16132</v>
      </c>
      <c r="CM28317" s="56" t="s">
        <v>216</v>
      </c>
      <c r="CN28317" s="56" t="s">
        <v>216</v>
      </c>
    </row>
    <row r="28318" spans="75:92">
      <c r="BW28318" s="66"/>
      <c r="BX28318" s="66"/>
      <c r="BY28318" s="66"/>
      <c r="CL28318" s="56" t="s">
        <v>16134</v>
      </c>
      <c r="CM28318" s="56" t="s">
        <v>216</v>
      </c>
      <c r="CN28318" s="56" t="s">
        <v>216</v>
      </c>
    </row>
    <row r="28319" spans="75:92">
      <c r="BW28319" s="66"/>
      <c r="BX28319" s="66"/>
      <c r="BY28319" s="66"/>
      <c r="CL28319" s="56" t="s">
        <v>26583</v>
      </c>
      <c r="CM28319" s="56" t="s">
        <v>216</v>
      </c>
      <c r="CN28319" s="56" t="s">
        <v>216</v>
      </c>
    </row>
    <row r="28320" spans="75:92">
      <c r="BW28320" s="66"/>
      <c r="BX28320" s="66"/>
      <c r="BY28320" s="66"/>
      <c r="CL28320" s="56" t="s">
        <v>26584</v>
      </c>
      <c r="CM28320" s="56" t="s">
        <v>216</v>
      </c>
      <c r="CN28320" s="56" t="s">
        <v>216</v>
      </c>
    </row>
    <row r="28321" spans="75:92">
      <c r="BW28321" s="66"/>
      <c r="BX28321" s="66"/>
      <c r="BY28321" s="66"/>
      <c r="CL28321" s="56" t="s">
        <v>16133</v>
      </c>
      <c r="CM28321" s="56" t="s">
        <v>216</v>
      </c>
      <c r="CN28321" s="56" t="s">
        <v>216</v>
      </c>
    </row>
    <row r="28322" spans="75:92">
      <c r="BW28322" s="66"/>
      <c r="BX28322" s="66"/>
      <c r="BY28322" s="66"/>
      <c r="CL28322" s="35" t="s">
        <v>16136</v>
      </c>
      <c r="CM28322" s="35" t="s">
        <v>217</v>
      </c>
      <c r="CN28322" s="35" t="s">
        <v>217</v>
      </c>
    </row>
    <row r="28323" spans="75:92">
      <c r="BW28323" s="66"/>
      <c r="BX28323" s="66"/>
      <c r="BY28323" s="66"/>
      <c r="CL28323" s="56" t="s">
        <v>26585</v>
      </c>
      <c r="CM28323" s="56" t="s">
        <v>217</v>
      </c>
      <c r="CN28323" s="56" t="s">
        <v>217</v>
      </c>
    </row>
    <row r="28324" spans="75:92">
      <c r="BW28324" s="66"/>
      <c r="BX28324" s="66"/>
      <c r="BY28324" s="66"/>
      <c r="CL28324" s="35" t="s">
        <v>16139</v>
      </c>
      <c r="CM28324" s="35" t="s">
        <v>217</v>
      </c>
      <c r="CN28324" s="35" t="s">
        <v>217</v>
      </c>
    </row>
    <row r="28325" spans="75:92">
      <c r="BW28325" s="66"/>
      <c r="BX28325" s="66"/>
      <c r="BY28325" s="66"/>
      <c r="CL28325" s="56" t="s">
        <v>16135</v>
      </c>
      <c r="CM28325" s="56" t="s">
        <v>216</v>
      </c>
      <c r="CN28325" s="56" t="s">
        <v>216</v>
      </c>
    </row>
    <row r="28326" spans="75:92">
      <c r="BW28326" s="66"/>
      <c r="BX28326" s="66"/>
      <c r="BY28326" s="66"/>
      <c r="CL28326" s="56" t="s">
        <v>13701</v>
      </c>
      <c r="CM28326" s="56" t="s">
        <v>214</v>
      </c>
      <c r="CN28326" s="56" t="s">
        <v>214</v>
      </c>
    </row>
    <row r="28327" spans="75:92">
      <c r="BW28327" s="66"/>
      <c r="BX28327" s="66"/>
      <c r="BY28327" s="66"/>
      <c r="CL28327" s="35" t="s">
        <v>16137</v>
      </c>
      <c r="CM28327" s="35" t="s">
        <v>217</v>
      </c>
      <c r="CN28327" s="35" t="s">
        <v>217</v>
      </c>
    </row>
    <row r="28328" spans="75:92">
      <c r="BW28328" s="66"/>
      <c r="BX28328" s="66"/>
      <c r="BY28328" s="66"/>
      <c r="CL28328" s="35" t="s">
        <v>16046</v>
      </c>
      <c r="CM28328" s="35" t="s">
        <v>217</v>
      </c>
      <c r="CN28328" s="35" t="s">
        <v>217</v>
      </c>
    </row>
    <row r="28329" spans="75:92">
      <c r="BW28329" s="66"/>
      <c r="BX28329" s="66"/>
      <c r="BY28329" s="66"/>
      <c r="CL28329" s="56" t="s">
        <v>16140</v>
      </c>
      <c r="CM28329" s="56" t="s">
        <v>214</v>
      </c>
      <c r="CN28329" s="56" t="s">
        <v>214</v>
      </c>
    </row>
    <row r="28330" spans="75:92">
      <c r="BW28330" s="66"/>
      <c r="BX28330" s="66"/>
      <c r="BY28330" s="66"/>
      <c r="CL28330" s="35" t="s">
        <v>16141</v>
      </c>
      <c r="CM28330" s="35" t="s">
        <v>217</v>
      </c>
      <c r="CN28330" s="35" t="s">
        <v>217</v>
      </c>
    </row>
    <row r="28331" spans="75:92">
      <c r="BW28331" s="66"/>
      <c r="BX28331" s="66"/>
      <c r="BY28331" s="66"/>
      <c r="CL28331" s="56" t="s">
        <v>11030</v>
      </c>
      <c r="CM28331" s="56" t="s">
        <v>215</v>
      </c>
      <c r="CN28331" s="56" t="s">
        <v>215</v>
      </c>
    </row>
    <row r="28332" spans="75:92">
      <c r="BW28332" s="66"/>
      <c r="BX28332" s="66"/>
      <c r="BY28332" s="66"/>
      <c r="CL28332" s="56" t="s">
        <v>16146</v>
      </c>
      <c r="CM28332" s="56" t="s">
        <v>215</v>
      </c>
      <c r="CN28332" s="56" t="s">
        <v>215</v>
      </c>
    </row>
    <row r="28333" spans="75:92">
      <c r="BW28333" s="66"/>
      <c r="BX28333" s="66"/>
      <c r="BY28333" s="66"/>
      <c r="CL28333" s="56" t="s">
        <v>16143</v>
      </c>
      <c r="CM28333" s="56" t="s">
        <v>214</v>
      </c>
      <c r="CN28333" s="56" t="s">
        <v>214</v>
      </c>
    </row>
    <row r="28334" spans="75:92">
      <c r="BW28334" s="66"/>
      <c r="BX28334" s="66"/>
      <c r="BY28334" s="66"/>
      <c r="CL28334" s="35" t="s">
        <v>16150</v>
      </c>
      <c r="CM28334" s="35" t="s">
        <v>217</v>
      </c>
      <c r="CN28334" s="35" t="s">
        <v>217</v>
      </c>
    </row>
    <row r="28335" spans="75:92">
      <c r="BW28335" s="66"/>
      <c r="BX28335" s="66"/>
      <c r="BY28335" s="66"/>
      <c r="CL28335" s="56" t="s">
        <v>30104</v>
      </c>
      <c r="CM28335" s="56" t="s">
        <v>213</v>
      </c>
      <c r="CN28335" s="56" t="s">
        <v>213</v>
      </c>
    </row>
    <row r="28336" spans="75:92">
      <c r="BW28336" s="66"/>
      <c r="BX28336" s="66"/>
      <c r="BY28336" s="66"/>
      <c r="CL28336" s="56" t="s">
        <v>16147</v>
      </c>
      <c r="CM28336" s="56" t="s">
        <v>215</v>
      </c>
      <c r="CN28336" s="56" t="s">
        <v>215</v>
      </c>
    </row>
    <row r="28337" spans="75:92">
      <c r="BW28337" s="66"/>
      <c r="BX28337" s="66"/>
      <c r="BY28337" s="66"/>
      <c r="CL28337" s="56" t="s">
        <v>2750</v>
      </c>
      <c r="CM28337" s="56" t="s">
        <v>217</v>
      </c>
      <c r="CN28337" s="56" t="s">
        <v>217</v>
      </c>
    </row>
    <row r="28338" spans="75:92">
      <c r="BW28338" s="66"/>
      <c r="BX28338" s="66"/>
      <c r="BY28338" s="66"/>
      <c r="CL28338" s="56" t="s">
        <v>26586</v>
      </c>
      <c r="CM28338" s="56" t="s">
        <v>215</v>
      </c>
      <c r="CN28338" s="56" t="s">
        <v>215</v>
      </c>
    </row>
    <row r="28339" spans="75:92">
      <c r="BW28339" s="66"/>
      <c r="BX28339" s="66"/>
      <c r="BY28339" s="66"/>
      <c r="CL28339" s="56" t="s">
        <v>26587</v>
      </c>
      <c r="CM28339" s="56" t="s">
        <v>215</v>
      </c>
      <c r="CN28339" s="56" t="s">
        <v>215</v>
      </c>
    </row>
    <row r="28340" spans="75:92">
      <c r="BW28340" s="66"/>
      <c r="BX28340" s="66"/>
      <c r="BY28340" s="66"/>
      <c r="CL28340" s="56" t="s">
        <v>26588</v>
      </c>
      <c r="CM28340" s="56" t="s">
        <v>215</v>
      </c>
      <c r="CN28340" s="56" t="s">
        <v>215</v>
      </c>
    </row>
    <row r="28341" spans="75:92">
      <c r="BW28341" s="66"/>
      <c r="BX28341" s="66"/>
      <c r="BY28341" s="66"/>
      <c r="CL28341" s="56" t="s">
        <v>26589</v>
      </c>
      <c r="CM28341" s="56" t="s">
        <v>215</v>
      </c>
      <c r="CN28341" s="56" t="s">
        <v>215</v>
      </c>
    </row>
    <row r="28342" spans="75:92">
      <c r="BW28342" s="66"/>
      <c r="BX28342" s="66"/>
      <c r="BY28342" s="66"/>
      <c r="CL28342" s="56" t="s">
        <v>24658</v>
      </c>
      <c r="CM28342" s="56" t="s">
        <v>214</v>
      </c>
      <c r="CN28342" s="56" t="s">
        <v>214</v>
      </c>
    </row>
    <row r="28343" spans="75:92">
      <c r="BW28343" s="66"/>
      <c r="BX28343" s="66"/>
      <c r="BY28343" s="66"/>
      <c r="CL28343" s="56" t="s">
        <v>16155</v>
      </c>
      <c r="CM28343" s="56" t="s">
        <v>215</v>
      </c>
      <c r="CN28343" s="56" t="s">
        <v>215</v>
      </c>
    </row>
    <row r="28344" spans="75:92">
      <c r="BW28344" s="66"/>
      <c r="BX28344" s="66"/>
      <c r="BY28344" s="66"/>
      <c r="CL28344" s="56" t="s">
        <v>16152</v>
      </c>
      <c r="CM28344" s="56" t="s">
        <v>213</v>
      </c>
      <c r="CN28344" s="56" t="s">
        <v>213</v>
      </c>
    </row>
    <row r="28345" spans="75:92">
      <c r="BW28345" s="66"/>
      <c r="BX28345" s="66"/>
      <c r="BY28345" s="66"/>
      <c r="CL28345" s="56" t="s">
        <v>16153</v>
      </c>
      <c r="CM28345" s="56" t="s">
        <v>217</v>
      </c>
      <c r="CN28345" s="56" t="s">
        <v>217</v>
      </c>
    </row>
    <row r="28346" spans="75:92">
      <c r="BW28346" s="66"/>
      <c r="BX28346" s="66"/>
      <c r="BY28346" s="66"/>
      <c r="CL28346" s="56" t="s">
        <v>13746</v>
      </c>
      <c r="CM28346" s="56" t="s">
        <v>217</v>
      </c>
      <c r="CN28346" s="56" t="s">
        <v>217</v>
      </c>
    </row>
    <row r="28347" spans="75:92">
      <c r="BW28347" s="66"/>
      <c r="BX28347" s="66"/>
      <c r="BY28347" s="66"/>
      <c r="CL28347" s="35" t="s">
        <v>24660</v>
      </c>
      <c r="CM28347" s="35" t="s">
        <v>217</v>
      </c>
      <c r="CN28347" s="35" t="s">
        <v>217</v>
      </c>
    </row>
    <row r="28348" spans="75:92">
      <c r="BW28348" s="66"/>
      <c r="BX28348" s="66"/>
      <c r="BY28348" s="66"/>
      <c r="CL28348" s="56" t="s">
        <v>2758</v>
      </c>
      <c r="CM28348" s="56" t="s">
        <v>213</v>
      </c>
      <c r="CN28348" s="56" t="s">
        <v>213</v>
      </c>
    </row>
    <row r="28349" spans="75:92">
      <c r="BW28349" s="66"/>
      <c r="BX28349" s="66"/>
      <c r="BY28349" s="66"/>
      <c r="CL28349" s="56" t="s">
        <v>26590</v>
      </c>
      <c r="CM28349" s="56" t="s">
        <v>213</v>
      </c>
      <c r="CN28349" s="56" t="s">
        <v>213</v>
      </c>
    </row>
    <row r="28350" spans="75:92">
      <c r="BW28350" s="66"/>
      <c r="BX28350" s="66"/>
      <c r="BY28350" s="66"/>
      <c r="CL28350" s="35" t="s">
        <v>16157</v>
      </c>
      <c r="CM28350" s="35" t="s">
        <v>217</v>
      </c>
      <c r="CN28350" s="35" t="s">
        <v>217</v>
      </c>
    </row>
    <row r="28351" spans="75:92">
      <c r="BW28351" s="66"/>
      <c r="BX28351" s="66"/>
      <c r="BY28351" s="66"/>
      <c r="CL28351" s="56" t="s">
        <v>11953</v>
      </c>
      <c r="CM28351" s="56" t="s">
        <v>213</v>
      </c>
      <c r="CN28351" s="56" t="s">
        <v>213</v>
      </c>
    </row>
    <row r="28352" spans="75:92">
      <c r="BW28352" s="66"/>
      <c r="BX28352" s="66"/>
      <c r="BY28352" s="66"/>
      <c r="CL28352" s="35" t="s">
        <v>30105</v>
      </c>
      <c r="CM28352" s="35" t="s">
        <v>217</v>
      </c>
      <c r="CN28352" s="35" t="s">
        <v>217</v>
      </c>
    </row>
    <row r="28353" spans="75:92">
      <c r="BW28353" s="66"/>
      <c r="BX28353" s="66"/>
      <c r="BY28353" s="66"/>
      <c r="CL28353" s="56" t="s">
        <v>24661</v>
      </c>
      <c r="CM28353" s="56" t="s">
        <v>216</v>
      </c>
      <c r="CN28353" s="56" t="s">
        <v>216</v>
      </c>
    </row>
    <row r="28354" spans="75:92">
      <c r="BW28354" s="66"/>
      <c r="BX28354" s="66"/>
      <c r="BY28354" s="66"/>
      <c r="CL28354" s="56" t="s">
        <v>16172</v>
      </c>
      <c r="CM28354" s="56" t="s">
        <v>216</v>
      </c>
      <c r="CN28354" s="56" t="s">
        <v>216</v>
      </c>
    </row>
    <row r="28355" spans="75:92">
      <c r="BW28355" s="66"/>
      <c r="BX28355" s="66"/>
      <c r="BY28355" s="66"/>
      <c r="CL28355" s="56" t="s">
        <v>16177</v>
      </c>
      <c r="CM28355" s="56" t="s">
        <v>217</v>
      </c>
      <c r="CN28355" s="56" t="s">
        <v>217</v>
      </c>
    </row>
    <row r="28356" spans="75:92">
      <c r="BW28356" s="66"/>
      <c r="BX28356" s="66"/>
      <c r="BY28356" s="66"/>
      <c r="CL28356" s="35" t="s">
        <v>16159</v>
      </c>
      <c r="CM28356" s="35" t="s">
        <v>217</v>
      </c>
      <c r="CN28356" s="35" t="s">
        <v>217</v>
      </c>
    </row>
    <row r="28357" spans="75:92">
      <c r="BW28357" s="66"/>
      <c r="BX28357" s="66"/>
      <c r="BY28357" s="66"/>
      <c r="CL28357" s="35" t="s">
        <v>16160</v>
      </c>
      <c r="CM28357" s="35" t="s">
        <v>217</v>
      </c>
      <c r="CN28357" s="35" t="s">
        <v>217</v>
      </c>
    </row>
    <row r="28358" spans="75:92">
      <c r="BW28358" s="66"/>
      <c r="BX28358" s="66"/>
      <c r="BY28358" s="66"/>
      <c r="CL28358" s="56" t="s">
        <v>12928</v>
      </c>
      <c r="CM28358" s="56" t="s">
        <v>214</v>
      </c>
      <c r="CN28358" s="56" t="s">
        <v>214</v>
      </c>
    </row>
    <row r="28359" spans="75:92">
      <c r="BW28359" s="66"/>
      <c r="BX28359" s="66"/>
      <c r="BY28359" s="66"/>
      <c r="CL28359" s="56" t="s">
        <v>16173</v>
      </c>
      <c r="CM28359" s="56" t="s">
        <v>216</v>
      </c>
      <c r="CN28359" s="56" t="s">
        <v>216</v>
      </c>
    </row>
    <row r="28360" spans="75:92">
      <c r="BW28360" s="66"/>
      <c r="BX28360" s="66"/>
      <c r="BY28360" s="66"/>
      <c r="CL28360" s="35" t="s">
        <v>16161</v>
      </c>
      <c r="CM28360" s="35" t="s">
        <v>217</v>
      </c>
      <c r="CN28360" s="35" t="s">
        <v>217</v>
      </c>
    </row>
    <row r="28361" spans="75:92">
      <c r="BW28361" s="66"/>
      <c r="BX28361" s="66"/>
      <c r="BY28361" s="66"/>
      <c r="CL28361" s="35" t="s">
        <v>16162</v>
      </c>
      <c r="CM28361" s="35" t="s">
        <v>217</v>
      </c>
      <c r="CN28361" s="35" t="s">
        <v>217</v>
      </c>
    </row>
    <row r="28362" spans="75:92">
      <c r="BW28362" s="66"/>
      <c r="BX28362" s="66"/>
      <c r="BY28362" s="66"/>
      <c r="CL28362" s="35" t="s">
        <v>16163</v>
      </c>
      <c r="CM28362" s="35" t="s">
        <v>217</v>
      </c>
      <c r="CN28362" s="35" t="s">
        <v>217</v>
      </c>
    </row>
    <row r="28363" spans="75:92">
      <c r="BW28363" s="66"/>
      <c r="BX28363" s="66"/>
      <c r="BY28363" s="66"/>
      <c r="CL28363" s="56" t="s">
        <v>16178</v>
      </c>
      <c r="CM28363" s="56" t="s">
        <v>217</v>
      </c>
      <c r="CN28363" s="56" t="s">
        <v>217</v>
      </c>
    </row>
    <row r="28364" spans="75:92">
      <c r="BW28364" s="66"/>
      <c r="BX28364" s="66"/>
      <c r="BY28364" s="66"/>
      <c r="CL28364" s="56" t="s">
        <v>16167</v>
      </c>
      <c r="CM28364" s="56" t="s">
        <v>216</v>
      </c>
      <c r="CN28364" s="56" t="s">
        <v>216</v>
      </c>
    </row>
    <row r="28365" spans="75:92">
      <c r="BW28365" s="66"/>
      <c r="BX28365" s="66"/>
      <c r="BY28365" s="66"/>
      <c r="CL28365" s="56" t="s">
        <v>16168</v>
      </c>
      <c r="CM28365" s="56" t="s">
        <v>216</v>
      </c>
      <c r="CN28365" s="56" t="s">
        <v>216</v>
      </c>
    </row>
    <row r="28366" spans="75:92">
      <c r="BW28366" s="66"/>
      <c r="BX28366" s="66"/>
      <c r="BY28366" s="66"/>
      <c r="CL28366" s="56" t="s">
        <v>16169</v>
      </c>
      <c r="CM28366" s="56" t="s">
        <v>216</v>
      </c>
      <c r="CN28366" s="56" t="s">
        <v>216</v>
      </c>
    </row>
    <row r="28367" spans="75:92">
      <c r="BW28367" s="66"/>
      <c r="BX28367" s="66"/>
      <c r="BY28367" s="66"/>
      <c r="CL28367" s="35" t="s">
        <v>16165</v>
      </c>
      <c r="CM28367" s="35" t="s">
        <v>217</v>
      </c>
      <c r="CN28367" s="35" t="s">
        <v>217</v>
      </c>
    </row>
    <row r="28368" spans="75:92">
      <c r="BW28368" s="66"/>
      <c r="BX28368" s="66"/>
      <c r="BY28368" s="66"/>
      <c r="CL28368" s="56" t="s">
        <v>24662</v>
      </c>
      <c r="CM28368" s="56" t="s">
        <v>216</v>
      </c>
      <c r="CN28368" s="56" t="s">
        <v>216</v>
      </c>
    </row>
    <row r="28369" spans="75:92">
      <c r="BW28369" s="66"/>
      <c r="BX28369" s="66"/>
      <c r="BY28369" s="66"/>
      <c r="CL28369" s="56" t="s">
        <v>26591</v>
      </c>
      <c r="CM28369" s="56" t="s">
        <v>216</v>
      </c>
      <c r="CN28369" s="56" t="s">
        <v>216</v>
      </c>
    </row>
    <row r="28370" spans="75:92">
      <c r="BW28370" s="66"/>
      <c r="BX28370" s="66"/>
      <c r="BY28370" s="66"/>
      <c r="CL28370" s="56" t="s">
        <v>26592</v>
      </c>
      <c r="CM28370" s="56" t="s">
        <v>216</v>
      </c>
      <c r="CN28370" s="56" t="s">
        <v>216</v>
      </c>
    </row>
    <row r="28371" spans="75:92">
      <c r="BW28371" s="66"/>
      <c r="BX28371" s="66"/>
      <c r="BY28371" s="66"/>
      <c r="CL28371" s="56" t="s">
        <v>26593</v>
      </c>
      <c r="CM28371" s="56" t="s">
        <v>216</v>
      </c>
      <c r="CN28371" s="56" t="s">
        <v>216</v>
      </c>
    </row>
    <row r="28372" spans="75:92">
      <c r="BW28372" s="66"/>
      <c r="BX28372" s="66"/>
      <c r="BY28372" s="66"/>
      <c r="CL28372" s="56" t="s">
        <v>26594</v>
      </c>
      <c r="CM28372" s="56" t="s">
        <v>216</v>
      </c>
      <c r="CN28372" s="56" t="s">
        <v>216</v>
      </c>
    </row>
    <row r="28373" spans="75:92">
      <c r="BW28373" s="66"/>
      <c r="BX28373" s="66"/>
      <c r="BY28373" s="66"/>
      <c r="CL28373" s="56" t="s">
        <v>24663</v>
      </c>
      <c r="CM28373" s="56" t="s">
        <v>216</v>
      </c>
      <c r="CN28373" s="56" t="s">
        <v>216</v>
      </c>
    </row>
    <row r="28374" spans="75:92">
      <c r="BW28374" s="66"/>
      <c r="BX28374" s="66"/>
      <c r="BY28374" s="66"/>
      <c r="CL28374" s="35" t="s">
        <v>16164</v>
      </c>
      <c r="CM28374" s="35" t="s">
        <v>217</v>
      </c>
      <c r="CN28374" s="35" t="s">
        <v>217</v>
      </c>
    </row>
    <row r="28375" spans="75:92">
      <c r="BW28375" s="66"/>
      <c r="BX28375" s="66"/>
      <c r="BY28375" s="66"/>
      <c r="CL28375" s="56" t="s">
        <v>16179</v>
      </c>
      <c r="CM28375" s="56" t="s">
        <v>217</v>
      </c>
      <c r="CN28375" s="56" t="s">
        <v>217</v>
      </c>
    </row>
    <row r="28376" spans="75:92">
      <c r="BW28376" s="66"/>
      <c r="BX28376" s="66"/>
      <c r="BY28376" s="66"/>
      <c r="CL28376" s="56" t="s">
        <v>16174</v>
      </c>
      <c r="CM28376" s="56" t="s">
        <v>216</v>
      </c>
      <c r="CN28376" s="56" t="s">
        <v>216</v>
      </c>
    </row>
    <row r="28377" spans="75:92">
      <c r="BW28377" s="66"/>
      <c r="BX28377" s="66"/>
      <c r="BY28377" s="66"/>
      <c r="CL28377" s="56" t="s">
        <v>16180</v>
      </c>
      <c r="CM28377" s="56" t="s">
        <v>217</v>
      </c>
      <c r="CN28377" s="56" t="s">
        <v>217</v>
      </c>
    </row>
    <row r="28378" spans="75:92">
      <c r="BW28378" s="66"/>
      <c r="BX28378" s="66"/>
      <c r="BY28378" s="66"/>
      <c r="CL28378" s="56" t="s">
        <v>24664</v>
      </c>
      <c r="CM28378" s="56" t="s">
        <v>216</v>
      </c>
      <c r="CN28378" s="56" t="s">
        <v>216</v>
      </c>
    </row>
    <row r="28379" spans="75:92">
      <c r="BW28379" s="66"/>
      <c r="BX28379" s="66"/>
      <c r="BY28379" s="66"/>
      <c r="CL28379" s="35" t="s">
        <v>16170</v>
      </c>
      <c r="CM28379" s="35" t="s">
        <v>217</v>
      </c>
      <c r="CN28379" s="35" t="s">
        <v>217</v>
      </c>
    </row>
    <row r="28380" spans="75:92">
      <c r="BW28380" s="66"/>
      <c r="BX28380" s="66"/>
      <c r="BY28380" s="66"/>
      <c r="CL28380" s="56" t="s">
        <v>24665</v>
      </c>
      <c r="CM28380" s="56" t="s">
        <v>215</v>
      </c>
      <c r="CN28380" s="56" t="s">
        <v>215</v>
      </c>
    </row>
    <row r="28381" spans="75:92">
      <c r="BW28381" s="66"/>
      <c r="BX28381" s="66"/>
      <c r="BY28381" s="66"/>
      <c r="CL28381" s="56" t="s">
        <v>12950</v>
      </c>
      <c r="CM28381" s="56" t="s">
        <v>213</v>
      </c>
      <c r="CN28381" s="56" t="s">
        <v>213</v>
      </c>
    </row>
    <row r="28382" spans="75:92">
      <c r="BW28382" s="66"/>
      <c r="BX28382" s="66"/>
      <c r="BY28382" s="66"/>
      <c r="CL28382" s="56" t="s">
        <v>16175</v>
      </c>
      <c r="CM28382" s="56" t="s">
        <v>216</v>
      </c>
      <c r="CN28382" s="56" t="s">
        <v>216</v>
      </c>
    </row>
    <row r="28383" spans="75:92">
      <c r="BW28383" s="66"/>
      <c r="BX28383" s="66"/>
      <c r="BY28383" s="66"/>
      <c r="CL28383" s="56" t="s">
        <v>16183</v>
      </c>
      <c r="CM28383" s="56" t="s">
        <v>214</v>
      </c>
      <c r="CN28383" s="56" t="s">
        <v>214</v>
      </c>
    </row>
    <row r="28384" spans="75:92">
      <c r="BW28384" s="66"/>
      <c r="BX28384" s="66"/>
      <c r="BY28384" s="66"/>
      <c r="CL28384" s="56" t="s">
        <v>16201</v>
      </c>
      <c r="CM28384" s="56" t="s">
        <v>214</v>
      </c>
      <c r="CN28384" s="56" t="s">
        <v>214</v>
      </c>
    </row>
    <row r="28385" spans="75:92">
      <c r="BW28385" s="66"/>
      <c r="BX28385" s="66"/>
      <c r="BY28385" s="66"/>
      <c r="CL28385" s="56" t="s">
        <v>16203</v>
      </c>
      <c r="CM28385" s="56" t="s">
        <v>214</v>
      </c>
      <c r="CN28385" s="56" t="s">
        <v>214</v>
      </c>
    </row>
    <row r="28386" spans="75:92">
      <c r="BW28386" s="66"/>
      <c r="BX28386" s="66"/>
      <c r="BY28386" s="66"/>
      <c r="CL28386" s="56" t="s">
        <v>16192</v>
      </c>
      <c r="CM28386" s="56" t="s">
        <v>214</v>
      </c>
      <c r="CN28386" s="56" t="s">
        <v>214</v>
      </c>
    </row>
    <row r="28387" spans="75:92">
      <c r="BW28387" s="66"/>
      <c r="BX28387" s="66"/>
      <c r="BY28387" s="66"/>
      <c r="CL28387" s="56" t="s">
        <v>16204</v>
      </c>
      <c r="CM28387" s="56" t="s">
        <v>214</v>
      </c>
      <c r="CN28387" s="56" t="s">
        <v>214</v>
      </c>
    </row>
    <row r="28388" spans="75:92">
      <c r="BW28388" s="66"/>
      <c r="BX28388" s="66"/>
      <c r="BY28388" s="66"/>
      <c r="CL28388" s="56" t="s">
        <v>16215</v>
      </c>
      <c r="CM28388" s="56" t="s">
        <v>214</v>
      </c>
      <c r="CN28388" s="56" t="s">
        <v>214</v>
      </c>
    </row>
    <row r="28389" spans="75:92">
      <c r="BW28389" s="66"/>
      <c r="BX28389" s="66"/>
      <c r="BY28389" s="66"/>
      <c r="CL28389" s="35" t="s">
        <v>16196</v>
      </c>
      <c r="CM28389" s="35" t="s">
        <v>217</v>
      </c>
      <c r="CN28389" s="35" t="s">
        <v>217</v>
      </c>
    </row>
    <row r="28390" spans="75:92">
      <c r="BW28390" s="66"/>
      <c r="BX28390" s="66"/>
      <c r="BY28390" s="66"/>
      <c r="CL28390" s="56" t="s">
        <v>16184</v>
      </c>
      <c r="CM28390" s="56" t="s">
        <v>214</v>
      </c>
      <c r="CN28390" s="56" t="s">
        <v>214</v>
      </c>
    </row>
    <row r="28391" spans="75:92">
      <c r="BW28391" s="66"/>
      <c r="BX28391" s="66"/>
      <c r="BY28391" s="66"/>
      <c r="CL28391" s="35" t="s">
        <v>30106</v>
      </c>
      <c r="CM28391" s="35" t="s">
        <v>217</v>
      </c>
      <c r="CN28391" s="35" t="s">
        <v>217</v>
      </c>
    </row>
    <row r="28392" spans="75:92">
      <c r="BW28392" s="66"/>
      <c r="BX28392" s="66"/>
      <c r="BY28392" s="66"/>
      <c r="CL28392" s="56" t="s">
        <v>2769</v>
      </c>
      <c r="CM28392" s="56" t="s">
        <v>214</v>
      </c>
      <c r="CN28392" s="56" t="s">
        <v>214</v>
      </c>
    </row>
    <row r="28393" spans="75:92">
      <c r="BW28393" s="66"/>
      <c r="BX28393" s="66"/>
      <c r="BY28393" s="66"/>
      <c r="CL28393" s="56" t="s">
        <v>16205</v>
      </c>
      <c r="CM28393" s="56" t="s">
        <v>214</v>
      </c>
      <c r="CN28393" s="56" t="s">
        <v>214</v>
      </c>
    </row>
    <row r="28394" spans="75:92">
      <c r="BW28394" s="66"/>
      <c r="BX28394" s="66"/>
      <c r="BY28394" s="66"/>
      <c r="CL28394" s="56" t="s">
        <v>16185</v>
      </c>
      <c r="CM28394" s="56" t="s">
        <v>214</v>
      </c>
      <c r="CN28394" s="56" t="s">
        <v>214</v>
      </c>
    </row>
    <row r="28395" spans="75:92">
      <c r="BW28395" s="66"/>
      <c r="BX28395" s="66"/>
      <c r="BY28395" s="66"/>
      <c r="CL28395" s="56" t="s">
        <v>16193</v>
      </c>
      <c r="CM28395" s="56" t="s">
        <v>214</v>
      </c>
      <c r="CN28395" s="56" t="s">
        <v>214</v>
      </c>
    </row>
    <row r="28396" spans="75:92">
      <c r="BW28396" s="66"/>
      <c r="BX28396" s="66"/>
      <c r="BY28396" s="66"/>
      <c r="CL28396" s="56" t="s">
        <v>16194</v>
      </c>
      <c r="CM28396" s="56" t="s">
        <v>214</v>
      </c>
      <c r="CN28396" s="56" t="s">
        <v>214</v>
      </c>
    </row>
    <row r="28397" spans="75:92">
      <c r="BW28397" s="66"/>
      <c r="BX28397" s="66"/>
      <c r="BY28397" s="66"/>
      <c r="CL28397" s="56" t="s">
        <v>16188</v>
      </c>
      <c r="CM28397" s="56" t="s">
        <v>215</v>
      </c>
      <c r="CN28397" s="56" t="s">
        <v>215</v>
      </c>
    </row>
    <row r="28398" spans="75:92">
      <c r="BW28398" s="66"/>
      <c r="BX28398" s="66"/>
      <c r="BY28398" s="66"/>
      <c r="CL28398" s="35" t="s">
        <v>16187</v>
      </c>
      <c r="CM28398" s="35" t="s">
        <v>217</v>
      </c>
      <c r="CN28398" s="35" t="s">
        <v>217</v>
      </c>
    </row>
    <row r="28399" spans="75:92">
      <c r="BW28399" s="66"/>
      <c r="BX28399" s="66"/>
      <c r="BY28399" s="66"/>
      <c r="CL28399" s="56" t="s">
        <v>16202</v>
      </c>
      <c r="CM28399" s="56" t="s">
        <v>214</v>
      </c>
      <c r="CN28399" s="56" t="s">
        <v>214</v>
      </c>
    </row>
    <row r="28400" spans="75:92">
      <c r="BW28400" s="66"/>
      <c r="BX28400" s="66"/>
      <c r="BY28400" s="66"/>
      <c r="CL28400" s="56" t="s">
        <v>16206</v>
      </c>
      <c r="CM28400" s="56" t="s">
        <v>214</v>
      </c>
      <c r="CN28400" s="56" t="s">
        <v>214</v>
      </c>
    </row>
    <row r="28401" spans="75:92">
      <c r="BW28401" s="66"/>
      <c r="BX28401" s="66"/>
      <c r="BY28401" s="66"/>
      <c r="CL28401" s="56" t="s">
        <v>16198</v>
      </c>
      <c r="CM28401" s="56" t="s">
        <v>213</v>
      </c>
      <c r="CN28401" s="56" t="s">
        <v>213</v>
      </c>
    </row>
    <row r="28402" spans="75:92">
      <c r="BW28402" s="66"/>
      <c r="BX28402" s="66"/>
      <c r="BY28402" s="66"/>
      <c r="CL28402" s="56" t="s">
        <v>16216</v>
      </c>
      <c r="CM28402" s="56" t="s">
        <v>214</v>
      </c>
      <c r="CN28402" s="56" t="s">
        <v>214</v>
      </c>
    </row>
    <row r="28403" spans="75:92">
      <c r="BW28403" s="66"/>
      <c r="BX28403" s="66"/>
      <c r="BY28403" s="66"/>
      <c r="CL28403" s="56" t="s">
        <v>16207</v>
      </c>
      <c r="CM28403" s="56" t="s">
        <v>214</v>
      </c>
      <c r="CN28403" s="56" t="s">
        <v>214</v>
      </c>
    </row>
    <row r="28404" spans="75:92">
      <c r="BW28404" s="66"/>
      <c r="BX28404" s="66"/>
      <c r="BY28404" s="66"/>
      <c r="CL28404" s="56" t="s">
        <v>16217</v>
      </c>
      <c r="CM28404" s="56" t="s">
        <v>214</v>
      </c>
      <c r="CN28404" s="56" t="s">
        <v>214</v>
      </c>
    </row>
    <row r="28405" spans="75:92">
      <c r="BW28405" s="66"/>
      <c r="BX28405" s="66"/>
      <c r="BY28405" s="66"/>
      <c r="CL28405" s="56" t="s">
        <v>16208</v>
      </c>
      <c r="CM28405" s="56" t="s">
        <v>214</v>
      </c>
      <c r="CN28405" s="56" t="s">
        <v>214</v>
      </c>
    </row>
    <row r="28406" spans="75:92">
      <c r="BW28406" s="66"/>
      <c r="BX28406" s="66"/>
      <c r="BY28406" s="66"/>
      <c r="CL28406" s="56" t="s">
        <v>16199</v>
      </c>
      <c r="CM28406" s="56" t="s">
        <v>213</v>
      </c>
      <c r="CN28406" s="56" t="s">
        <v>213</v>
      </c>
    </row>
    <row r="28407" spans="75:92">
      <c r="BW28407" s="66"/>
      <c r="BX28407" s="66"/>
      <c r="BY28407" s="66"/>
      <c r="CL28407" s="56" t="s">
        <v>16209</v>
      </c>
      <c r="CM28407" s="56" t="s">
        <v>214</v>
      </c>
      <c r="CN28407" s="56" t="s">
        <v>214</v>
      </c>
    </row>
    <row r="28408" spans="75:92">
      <c r="BW28408" s="66"/>
      <c r="BX28408" s="66"/>
      <c r="BY28408" s="66"/>
      <c r="CL28408" s="56" t="s">
        <v>16210</v>
      </c>
      <c r="CM28408" s="56" t="s">
        <v>214</v>
      </c>
      <c r="CN28408" s="56" t="s">
        <v>214</v>
      </c>
    </row>
    <row r="28409" spans="75:92">
      <c r="BW28409" s="66"/>
      <c r="BX28409" s="66"/>
      <c r="BY28409" s="66"/>
      <c r="CL28409" s="56" t="s">
        <v>16211</v>
      </c>
      <c r="CM28409" s="56" t="s">
        <v>214</v>
      </c>
      <c r="CN28409" s="56" t="s">
        <v>214</v>
      </c>
    </row>
    <row r="28410" spans="75:92">
      <c r="BW28410" s="66"/>
      <c r="BX28410" s="66"/>
      <c r="BY28410" s="66"/>
      <c r="CL28410" s="56" t="s">
        <v>16200</v>
      </c>
      <c r="CM28410" s="56" t="s">
        <v>213</v>
      </c>
      <c r="CN28410" s="56" t="s">
        <v>213</v>
      </c>
    </row>
    <row r="28411" spans="75:92">
      <c r="BW28411" s="66"/>
      <c r="BX28411" s="66"/>
      <c r="BY28411" s="66"/>
      <c r="CL28411" s="56" t="s">
        <v>26595</v>
      </c>
      <c r="CM28411" s="56" t="s">
        <v>214</v>
      </c>
      <c r="CN28411" s="56" t="s">
        <v>214</v>
      </c>
    </row>
    <row r="28412" spans="75:92">
      <c r="BW28412" s="66"/>
      <c r="BX28412" s="66"/>
      <c r="BY28412" s="66"/>
      <c r="CL28412" s="56" t="s">
        <v>26596</v>
      </c>
      <c r="CM28412" s="56" t="s">
        <v>214</v>
      </c>
      <c r="CN28412" s="56" t="s">
        <v>214</v>
      </c>
    </row>
    <row r="28413" spans="75:92">
      <c r="BW28413" s="66"/>
      <c r="BX28413" s="66"/>
      <c r="BY28413" s="66"/>
      <c r="CL28413" s="56" t="s">
        <v>16189</v>
      </c>
      <c r="CM28413" s="56" t="s">
        <v>215</v>
      </c>
      <c r="CN28413" s="56" t="s">
        <v>215</v>
      </c>
    </row>
    <row r="28414" spans="75:92">
      <c r="BW28414" s="66"/>
      <c r="BX28414" s="66"/>
      <c r="BY28414" s="66"/>
      <c r="CL28414" s="56" t="s">
        <v>16190</v>
      </c>
      <c r="CM28414" s="56" t="s">
        <v>215</v>
      </c>
      <c r="CN28414" s="56" t="s">
        <v>215</v>
      </c>
    </row>
    <row r="28415" spans="75:92">
      <c r="BW28415" s="66"/>
      <c r="BX28415" s="66"/>
      <c r="BY28415" s="66"/>
      <c r="CL28415" s="56" t="s">
        <v>16212</v>
      </c>
      <c r="CM28415" s="56" t="s">
        <v>214</v>
      </c>
      <c r="CN28415" s="56" t="s">
        <v>214</v>
      </c>
    </row>
    <row r="28416" spans="75:92">
      <c r="BW28416" s="66"/>
      <c r="BX28416" s="66"/>
      <c r="BY28416" s="66"/>
      <c r="CL28416" s="35" t="s">
        <v>16181</v>
      </c>
      <c r="CM28416" s="35" t="s">
        <v>217</v>
      </c>
      <c r="CN28416" s="35" t="s">
        <v>217</v>
      </c>
    </row>
    <row r="28417" spans="75:92">
      <c r="BW28417" s="66"/>
      <c r="BX28417" s="66"/>
      <c r="BY28417" s="66"/>
      <c r="CL28417" s="56" t="s">
        <v>16191</v>
      </c>
      <c r="CM28417" s="56" t="s">
        <v>215</v>
      </c>
      <c r="CN28417" s="56" t="s">
        <v>215</v>
      </c>
    </row>
    <row r="28418" spans="75:92">
      <c r="BW28418" s="66"/>
      <c r="BX28418" s="66"/>
      <c r="BY28418" s="66"/>
      <c r="CL28418" s="56" t="s">
        <v>16186</v>
      </c>
      <c r="CM28418" s="56" t="s">
        <v>214</v>
      </c>
      <c r="CN28418" s="56" t="s">
        <v>214</v>
      </c>
    </row>
    <row r="28419" spans="75:92">
      <c r="BW28419" s="66"/>
      <c r="BX28419" s="66"/>
      <c r="BY28419" s="66"/>
      <c r="CL28419" s="56" t="s">
        <v>16218</v>
      </c>
      <c r="CM28419" s="56" t="s">
        <v>214</v>
      </c>
      <c r="CN28419" s="56" t="s">
        <v>214</v>
      </c>
    </row>
    <row r="28420" spans="75:92">
      <c r="BW28420" s="66"/>
      <c r="BX28420" s="66"/>
      <c r="BY28420" s="66"/>
      <c r="CL28420" s="56" t="s">
        <v>16219</v>
      </c>
      <c r="CM28420" s="56" t="s">
        <v>214</v>
      </c>
      <c r="CN28420" s="56" t="s">
        <v>214</v>
      </c>
    </row>
    <row r="28421" spans="75:92">
      <c r="BW28421" s="66"/>
      <c r="BX28421" s="66"/>
      <c r="BY28421" s="66"/>
      <c r="CL28421" s="56" t="s">
        <v>16220</v>
      </c>
      <c r="CM28421" s="56" t="s">
        <v>214</v>
      </c>
      <c r="CN28421" s="56" t="s">
        <v>214</v>
      </c>
    </row>
    <row r="28422" spans="75:92">
      <c r="BW28422" s="66"/>
      <c r="BX28422" s="66"/>
      <c r="BY28422" s="66"/>
      <c r="CL28422" s="56" t="s">
        <v>16213</v>
      </c>
      <c r="CM28422" s="56" t="s">
        <v>214</v>
      </c>
      <c r="CN28422" s="56" t="s">
        <v>214</v>
      </c>
    </row>
    <row r="28423" spans="75:92">
      <c r="BW28423" s="66"/>
      <c r="BX28423" s="66"/>
      <c r="BY28423" s="66"/>
      <c r="CL28423" s="56" t="s">
        <v>16214</v>
      </c>
      <c r="CM28423" s="56" t="s">
        <v>214</v>
      </c>
      <c r="CN28423" s="56" t="s">
        <v>214</v>
      </c>
    </row>
    <row r="28424" spans="75:92">
      <c r="BW28424" s="66"/>
      <c r="BX28424" s="66"/>
      <c r="BY28424" s="66"/>
      <c r="CL28424" s="35" t="s">
        <v>16182</v>
      </c>
      <c r="CM28424" s="35" t="s">
        <v>217</v>
      </c>
      <c r="CN28424" s="35" t="s">
        <v>217</v>
      </c>
    </row>
    <row r="28425" spans="75:92">
      <c r="BW28425" s="66"/>
      <c r="BX28425" s="66"/>
      <c r="BY28425" s="66"/>
      <c r="CL28425" s="56" t="s">
        <v>24666</v>
      </c>
      <c r="CM28425" s="56" t="s">
        <v>216</v>
      </c>
      <c r="CN28425" s="56" t="s">
        <v>216</v>
      </c>
    </row>
    <row r="28426" spans="75:92">
      <c r="BW28426" s="66"/>
      <c r="BX28426" s="66"/>
      <c r="BY28426" s="66"/>
      <c r="CL28426" s="56" t="s">
        <v>12448</v>
      </c>
      <c r="CM28426" s="56" t="s">
        <v>214</v>
      </c>
      <c r="CN28426" s="56" t="s">
        <v>214</v>
      </c>
    </row>
    <row r="28427" spans="75:92">
      <c r="BW28427" s="66"/>
      <c r="BX28427" s="66"/>
      <c r="BY28427" s="66"/>
      <c r="CL28427" s="56" t="s">
        <v>12457</v>
      </c>
      <c r="CM28427" s="56" t="s">
        <v>215</v>
      </c>
      <c r="CN28427" s="56" t="s">
        <v>215</v>
      </c>
    </row>
    <row r="28428" spans="75:92">
      <c r="BW28428" s="66"/>
      <c r="BX28428" s="66"/>
      <c r="BY28428" s="66"/>
      <c r="CL28428" s="56" t="s">
        <v>12453</v>
      </c>
      <c r="CM28428" s="56" t="s">
        <v>213</v>
      </c>
      <c r="CN28428" s="56" t="s">
        <v>213</v>
      </c>
    </row>
    <row r="28429" spans="75:92">
      <c r="BW28429" s="66"/>
      <c r="BX28429" s="66"/>
      <c r="BY28429" s="66"/>
      <c r="CL28429" s="56" t="s">
        <v>12454</v>
      </c>
      <c r="CM28429" s="56" t="s">
        <v>213</v>
      </c>
      <c r="CN28429" s="56" t="s">
        <v>213</v>
      </c>
    </row>
    <row r="28430" spans="75:92">
      <c r="BW28430" s="66"/>
      <c r="BX28430" s="66"/>
      <c r="BY28430" s="66"/>
      <c r="CL28430" s="56" t="s">
        <v>12458</v>
      </c>
      <c r="CM28430" s="56" t="s">
        <v>215</v>
      </c>
      <c r="CN28430" s="56" t="s">
        <v>215</v>
      </c>
    </row>
    <row r="28431" spans="75:92">
      <c r="BW28431" s="66"/>
      <c r="BX28431" s="66"/>
      <c r="BY28431" s="66"/>
      <c r="CL28431" s="56" t="s">
        <v>12455</v>
      </c>
      <c r="CM28431" s="56" t="s">
        <v>213</v>
      </c>
      <c r="CN28431" s="56" t="s">
        <v>213</v>
      </c>
    </row>
    <row r="28432" spans="75:92">
      <c r="BW28432" s="66"/>
      <c r="BX28432" s="66"/>
      <c r="BY28432" s="66"/>
      <c r="CL28432" s="56" t="s">
        <v>12449</v>
      </c>
      <c r="CM28432" s="56" t="s">
        <v>214</v>
      </c>
      <c r="CN28432" s="56" t="s">
        <v>214</v>
      </c>
    </row>
    <row r="28433" spans="75:92">
      <c r="BW28433" s="66"/>
      <c r="BX28433" s="66"/>
      <c r="BY28433" s="66"/>
      <c r="CL28433" s="56" t="s">
        <v>12461</v>
      </c>
      <c r="CM28433" s="56" t="s">
        <v>213</v>
      </c>
      <c r="CN28433" s="56" t="s">
        <v>213</v>
      </c>
    </row>
    <row r="28434" spans="75:92">
      <c r="BW28434" s="66"/>
      <c r="BX28434" s="66"/>
      <c r="BY28434" s="66"/>
      <c r="CL28434" s="56" t="s">
        <v>16272</v>
      </c>
      <c r="CM28434" s="56" t="s">
        <v>216</v>
      </c>
      <c r="CN28434" s="56" t="s">
        <v>216</v>
      </c>
    </row>
    <row r="28435" spans="75:92">
      <c r="BW28435" s="66"/>
      <c r="BX28435" s="66"/>
      <c r="BY28435" s="66"/>
      <c r="CL28435" s="56" t="s">
        <v>12965</v>
      </c>
      <c r="CM28435" s="56" t="s">
        <v>215</v>
      </c>
      <c r="CN28435" s="56" t="s">
        <v>215</v>
      </c>
    </row>
    <row r="28436" spans="75:92">
      <c r="BW28436" s="66"/>
      <c r="BX28436" s="66"/>
      <c r="BY28436" s="66"/>
      <c r="CL28436" s="56" t="s">
        <v>24667</v>
      </c>
      <c r="CM28436" s="56" t="s">
        <v>216</v>
      </c>
      <c r="CN28436" s="56" t="s">
        <v>216</v>
      </c>
    </row>
    <row r="28437" spans="75:92">
      <c r="BW28437" s="66"/>
      <c r="BX28437" s="66"/>
      <c r="BY28437" s="66"/>
      <c r="CL28437" s="56" t="s">
        <v>16243</v>
      </c>
      <c r="CM28437" s="56" t="s">
        <v>214</v>
      </c>
      <c r="CN28437" s="56" t="s">
        <v>214</v>
      </c>
    </row>
    <row r="28438" spans="75:92">
      <c r="BW28438" s="66"/>
      <c r="BX28438" s="66"/>
      <c r="BY28438" s="66"/>
      <c r="CL28438" s="56" t="s">
        <v>24668</v>
      </c>
      <c r="CM28438" s="56" t="s">
        <v>214</v>
      </c>
      <c r="CN28438" s="56" t="s">
        <v>214</v>
      </c>
    </row>
    <row r="28439" spans="75:92">
      <c r="BW28439" s="66"/>
      <c r="BX28439" s="66"/>
      <c r="BY28439" s="66"/>
      <c r="CL28439" s="56" t="s">
        <v>24669</v>
      </c>
      <c r="CM28439" s="56" t="s">
        <v>214</v>
      </c>
      <c r="CN28439" s="56" t="s">
        <v>214</v>
      </c>
    </row>
    <row r="28440" spans="75:92">
      <c r="BW28440" s="66"/>
      <c r="BX28440" s="66"/>
      <c r="BY28440" s="66"/>
      <c r="CL28440" s="56" t="s">
        <v>26597</v>
      </c>
      <c r="CM28440" s="56" t="s">
        <v>214</v>
      </c>
      <c r="CN28440" s="56" t="s">
        <v>214</v>
      </c>
    </row>
    <row r="28441" spans="75:92">
      <c r="BW28441" s="66"/>
      <c r="BX28441" s="66"/>
      <c r="BY28441" s="66"/>
      <c r="CL28441" s="56" t="s">
        <v>26598</v>
      </c>
      <c r="CM28441" s="56" t="s">
        <v>214</v>
      </c>
      <c r="CN28441" s="56" t="s">
        <v>214</v>
      </c>
    </row>
    <row r="28442" spans="75:92">
      <c r="BW28442" s="66"/>
      <c r="BX28442" s="66"/>
      <c r="BY28442" s="66"/>
      <c r="CL28442" s="56" t="s">
        <v>24670</v>
      </c>
      <c r="CM28442" s="56" t="s">
        <v>214</v>
      </c>
      <c r="CN28442" s="56" t="s">
        <v>214</v>
      </c>
    </row>
    <row r="28443" spans="75:92">
      <c r="BW28443" s="66"/>
      <c r="BX28443" s="66"/>
      <c r="BY28443" s="66"/>
      <c r="CL28443" s="56" t="s">
        <v>16225</v>
      </c>
      <c r="CM28443" s="56" t="s">
        <v>214</v>
      </c>
      <c r="CN28443" s="56" t="s">
        <v>214</v>
      </c>
    </row>
    <row r="28444" spans="75:92">
      <c r="BW28444" s="66"/>
      <c r="BX28444" s="66"/>
      <c r="BY28444" s="66"/>
      <c r="CL28444" s="56" t="s">
        <v>16226</v>
      </c>
      <c r="CM28444" s="56" t="s">
        <v>214</v>
      </c>
      <c r="CN28444" s="56" t="s">
        <v>214</v>
      </c>
    </row>
    <row r="28445" spans="75:92">
      <c r="BW28445" s="66"/>
      <c r="BX28445" s="66"/>
      <c r="BY28445" s="66"/>
      <c r="CL28445" s="56" t="s">
        <v>24671</v>
      </c>
      <c r="CM28445" s="56" t="s">
        <v>214</v>
      </c>
      <c r="CN28445" s="56" t="s">
        <v>214</v>
      </c>
    </row>
    <row r="28446" spans="75:92">
      <c r="BW28446" s="66"/>
      <c r="BX28446" s="66"/>
      <c r="BY28446" s="66"/>
      <c r="CL28446" s="56" t="s">
        <v>24672</v>
      </c>
      <c r="CM28446" s="56" t="s">
        <v>214</v>
      </c>
      <c r="CN28446" s="56" t="s">
        <v>214</v>
      </c>
    </row>
    <row r="28447" spans="75:92">
      <c r="BW28447" s="66"/>
      <c r="BX28447" s="66"/>
      <c r="BY28447" s="66"/>
      <c r="CL28447" s="56" t="s">
        <v>16227</v>
      </c>
      <c r="CM28447" s="56" t="s">
        <v>214</v>
      </c>
      <c r="CN28447" s="56" t="s">
        <v>214</v>
      </c>
    </row>
    <row r="28448" spans="75:92">
      <c r="BW28448" s="66"/>
      <c r="BX28448" s="66"/>
      <c r="BY28448" s="66"/>
      <c r="CL28448" s="56" t="s">
        <v>24673</v>
      </c>
      <c r="CM28448" s="56" t="s">
        <v>214</v>
      </c>
      <c r="CN28448" s="56" t="s">
        <v>214</v>
      </c>
    </row>
    <row r="28449" spans="75:92">
      <c r="BW28449" s="66"/>
      <c r="BX28449" s="66"/>
      <c r="BY28449" s="66"/>
      <c r="CL28449" s="56" t="s">
        <v>16228</v>
      </c>
      <c r="CM28449" s="56" t="s">
        <v>214</v>
      </c>
      <c r="CN28449" s="56" t="s">
        <v>214</v>
      </c>
    </row>
    <row r="28450" spans="75:92">
      <c r="BW28450" s="66"/>
      <c r="BX28450" s="66"/>
      <c r="BY28450" s="66"/>
      <c r="CL28450" s="56" t="s">
        <v>16229</v>
      </c>
      <c r="CM28450" s="56" t="s">
        <v>214</v>
      </c>
      <c r="CN28450" s="56" t="s">
        <v>214</v>
      </c>
    </row>
    <row r="28451" spans="75:92">
      <c r="BW28451" s="66"/>
      <c r="BX28451" s="66"/>
      <c r="BY28451" s="66"/>
      <c r="CL28451" s="56" t="s">
        <v>16230</v>
      </c>
      <c r="CM28451" s="56" t="s">
        <v>214</v>
      </c>
      <c r="CN28451" s="56" t="s">
        <v>214</v>
      </c>
    </row>
    <row r="28452" spans="75:92">
      <c r="BW28452" s="66"/>
      <c r="BX28452" s="66"/>
      <c r="BY28452" s="66"/>
      <c r="CL28452" s="56" t="s">
        <v>16231</v>
      </c>
      <c r="CM28452" s="56" t="s">
        <v>214</v>
      </c>
      <c r="CN28452" s="56" t="s">
        <v>214</v>
      </c>
    </row>
    <row r="28453" spans="75:92">
      <c r="BW28453" s="66"/>
      <c r="BX28453" s="66"/>
      <c r="BY28453" s="66"/>
      <c r="CL28453" s="56" t="s">
        <v>24674</v>
      </c>
      <c r="CM28453" s="56" t="s">
        <v>214</v>
      </c>
      <c r="CN28453" s="56" t="s">
        <v>214</v>
      </c>
    </row>
    <row r="28454" spans="75:92">
      <c r="BW28454" s="66"/>
      <c r="BX28454" s="66"/>
      <c r="BY28454" s="66"/>
      <c r="CL28454" s="56" t="s">
        <v>24675</v>
      </c>
      <c r="CM28454" s="56" t="s">
        <v>216</v>
      </c>
      <c r="CN28454" s="56" t="s">
        <v>216</v>
      </c>
    </row>
    <row r="28455" spans="75:92">
      <c r="BW28455" s="66"/>
      <c r="BX28455" s="66"/>
      <c r="BY28455" s="66"/>
      <c r="CL28455" s="56" t="s">
        <v>24676</v>
      </c>
      <c r="CM28455" s="56" t="s">
        <v>214</v>
      </c>
      <c r="CN28455" s="56" t="s">
        <v>214</v>
      </c>
    </row>
    <row r="28456" spans="75:92">
      <c r="BW28456" s="66"/>
      <c r="BX28456" s="66"/>
      <c r="BY28456" s="66"/>
      <c r="CL28456" s="56" t="s">
        <v>24677</v>
      </c>
      <c r="CM28456" s="56" t="s">
        <v>214</v>
      </c>
      <c r="CN28456" s="56" t="s">
        <v>214</v>
      </c>
    </row>
    <row r="28457" spans="75:92">
      <c r="BW28457" s="66"/>
      <c r="BX28457" s="66"/>
      <c r="BY28457" s="66"/>
      <c r="CL28457" s="56" t="s">
        <v>24678</v>
      </c>
      <c r="CM28457" s="56" t="s">
        <v>216</v>
      </c>
      <c r="CN28457" s="56" t="s">
        <v>216</v>
      </c>
    </row>
    <row r="28458" spans="75:92">
      <c r="BW28458" s="66"/>
      <c r="BX28458" s="66"/>
      <c r="BY28458" s="66"/>
      <c r="CL28458" s="56" t="s">
        <v>16249</v>
      </c>
      <c r="CM28458" s="56" t="s">
        <v>216</v>
      </c>
      <c r="CN28458" s="56" t="s">
        <v>216</v>
      </c>
    </row>
    <row r="28459" spans="75:92">
      <c r="BW28459" s="66"/>
      <c r="BX28459" s="66"/>
      <c r="BY28459" s="66"/>
      <c r="CL28459" s="56" t="s">
        <v>16250</v>
      </c>
      <c r="CM28459" s="56" t="s">
        <v>216</v>
      </c>
      <c r="CN28459" s="56" t="s">
        <v>216</v>
      </c>
    </row>
    <row r="28460" spans="75:92">
      <c r="BW28460" s="66"/>
      <c r="BX28460" s="66"/>
      <c r="BY28460" s="66"/>
      <c r="CL28460" s="56" t="s">
        <v>16251</v>
      </c>
      <c r="CM28460" s="56" t="s">
        <v>216</v>
      </c>
      <c r="CN28460" s="56" t="s">
        <v>216</v>
      </c>
    </row>
    <row r="28461" spans="75:92">
      <c r="BW28461" s="66"/>
      <c r="BX28461" s="66"/>
      <c r="BY28461" s="66"/>
      <c r="CL28461" s="56" t="s">
        <v>24679</v>
      </c>
      <c r="CM28461" s="56" t="s">
        <v>216</v>
      </c>
      <c r="CN28461" s="56" t="s">
        <v>216</v>
      </c>
    </row>
    <row r="28462" spans="75:92">
      <c r="BW28462" s="66"/>
      <c r="BX28462" s="66"/>
      <c r="BY28462" s="66"/>
      <c r="CL28462" s="56" t="s">
        <v>16275</v>
      </c>
      <c r="CM28462" s="56" t="s">
        <v>215</v>
      </c>
      <c r="CN28462" s="56" t="s">
        <v>215</v>
      </c>
    </row>
    <row r="28463" spans="75:92">
      <c r="BW28463" s="66"/>
      <c r="BX28463" s="66"/>
      <c r="BY28463" s="66"/>
      <c r="CL28463" s="56" t="s">
        <v>16276</v>
      </c>
      <c r="CM28463" s="56" t="s">
        <v>215</v>
      </c>
      <c r="CN28463" s="56" t="s">
        <v>215</v>
      </c>
    </row>
    <row r="28464" spans="75:92">
      <c r="BW28464" s="66"/>
      <c r="BX28464" s="66"/>
      <c r="BY28464" s="66"/>
      <c r="CL28464" s="56" t="s">
        <v>16238</v>
      </c>
      <c r="CM28464" s="56" t="s">
        <v>217</v>
      </c>
      <c r="CN28464" s="56" t="s">
        <v>217</v>
      </c>
    </row>
    <row r="28465" spans="75:92">
      <c r="BW28465" s="66"/>
      <c r="BX28465" s="66"/>
      <c r="BY28465" s="66"/>
      <c r="CL28465" s="56" t="s">
        <v>16252</v>
      </c>
      <c r="CM28465" s="56" t="s">
        <v>216</v>
      </c>
      <c r="CN28465" s="56" t="s">
        <v>216</v>
      </c>
    </row>
    <row r="28466" spans="75:92">
      <c r="BW28466" s="66"/>
      <c r="BX28466" s="66"/>
      <c r="BY28466" s="66"/>
      <c r="CL28466" s="56" t="s">
        <v>16241</v>
      </c>
      <c r="CM28466" s="56" t="s">
        <v>213</v>
      </c>
      <c r="CN28466" s="56" t="s">
        <v>213</v>
      </c>
    </row>
    <row r="28467" spans="75:92">
      <c r="BW28467" s="66"/>
      <c r="BX28467" s="66"/>
      <c r="BY28467" s="66"/>
      <c r="CL28467" s="56" t="s">
        <v>16242</v>
      </c>
      <c r="CM28467" s="56" t="s">
        <v>213</v>
      </c>
      <c r="CN28467" s="56" t="s">
        <v>213</v>
      </c>
    </row>
    <row r="28468" spans="75:92">
      <c r="BW28468" s="66"/>
      <c r="BX28468" s="66"/>
      <c r="BY28468" s="66"/>
      <c r="CL28468" s="35" t="s">
        <v>12811</v>
      </c>
      <c r="CM28468" s="35" t="s">
        <v>217</v>
      </c>
      <c r="CN28468" s="35" t="s">
        <v>217</v>
      </c>
    </row>
    <row r="28469" spans="75:92">
      <c r="BW28469" s="66"/>
      <c r="BX28469" s="66"/>
      <c r="BY28469" s="66"/>
      <c r="CL28469" s="56" t="s">
        <v>2778</v>
      </c>
      <c r="CM28469" s="56" t="s">
        <v>216</v>
      </c>
      <c r="CN28469" s="56" t="s">
        <v>216</v>
      </c>
    </row>
    <row r="28470" spans="75:92">
      <c r="BW28470" s="66"/>
      <c r="BX28470" s="66"/>
      <c r="BY28470" s="66"/>
      <c r="CL28470" s="56" t="s">
        <v>16253</v>
      </c>
      <c r="CM28470" s="56" t="s">
        <v>216</v>
      </c>
      <c r="CN28470" s="56" t="s">
        <v>216</v>
      </c>
    </row>
    <row r="28471" spans="75:92">
      <c r="BW28471" s="66"/>
      <c r="BX28471" s="66"/>
      <c r="BY28471" s="66"/>
      <c r="CL28471" s="56" t="s">
        <v>16254</v>
      </c>
      <c r="CM28471" s="56" t="s">
        <v>216</v>
      </c>
      <c r="CN28471" s="56" t="s">
        <v>216</v>
      </c>
    </row>
    <row r="28472" spans="75:92">
      <c r="BW28472" s="66"/>
      <c r="BX28472" s="66"/>
      <c r="BY28472" s="66"/>
      <c r="CL28472" s="56" t="s">
        <v>6689</v>
      </c>
      <c r="CM28472" s="56" t="s">
        <v>214</v>
      </c>
      <c r="CN28472" s="56" t="s">
        <v>214</v>
      </c>
    </row>
    <row r="28473" spans="75:92">
      <c r="BW28473" s="66"/>
      <c r="BX28473" s="66"/>
      <c r="BY28473" s="66"/>
      <c r="CL28473" s="56" t="s">
        <v>24680</v>
      </c>
      <c r="CM28473" s="56" t="s">
        <v>214</v>
      </c>
      <c r="CN28473" s="56" t="s">
        <v>214</v>
      </c>
    </row>
    <row r="28474" spans="75:92">
      <c r="BW28474" s="66"/>
      <c r="BX28474" s="66"/>
      <c r="BY28474" s="66"/>
      <c r="CL28474" s="56" t="s">
        <v>16255</v>
      </c>
      <c r="CM28474" s="56" t="s">
        <v>216</v>
      </c>
      <c r="CN28474" s="56" t="s">
        <v>216</v>
      </c>
    </row>
    <row r="28475" spans="75:92">
      <c r="BW28475" s="66"/>
      <c r="BX28475" s="66"/>
      <c r="BY28475" s="66"/>
      <c r="CL28475" s="56" t="s">
        <v>26599</v>
      </c>
      <c r="CM28475" s="56" t="s">
        <v>216</v>
      </c>
      <c r="CN28475" s="56" t="s">
        <v>216</v>
      </c>
    </row>
    <row r="28476" spans="75:92">
      <c r="BW28476" s="66"/>
      <c r="BX28476" s="66"/>
      <c r="BY28476" s="66"/>
      <c r="CL28476" s="56" t="s">
        <v>26600</v>
      </c>
      <c r="CM28476" s="56" t="s">
        <v>216</v>
      </c>
      <c r="CN28476" s="56" t="s">
        <v>216</v>
      </c>
    </row>
    <row r="28477" spans="75:92">
      <c r="BW28477" s="66"/>
      <c r="BX28477" s="66"/>
      <c r="BY28477" s="66"/>
      <c r="CL28477" s="56" t="s">
        <v>16256</v>
      </c>
      <c r="CM28477" s="56" t="s">
        <v>216</v>
      </c>
      <c r="CN28477" s="56" t="s">
        <v>216</v>
      </c>
    </row>
    <row r="28478" spans="75:92">
      <c r="BW28478" s="66"/>
      <c r="BX28478" s="66"/>
      <c r="BY28478" s="66"/>
      <c r="CL28478" s="56" t="s">
        <v>16257</v>
      </c>
      <c r="CM28478" s="56" t="s">
        <v>216</v>
      </c>
      <c r="CN28478" s="56" t="s">
        <v>216</v>
      </c>
    </row>
    <row r="28479" spans="75:92">
      <c r="BW28479" s="66"/>
      <c r="BX28479" s="66"/>
      <c r="BY28479" s="66"/>
      <c r="CL28479" s="56" t="s">
        <v>16258</v>
      </c>
      <c r="CM28479" s="56" t="s">
        <v>216</v>
      </c>
      <c r="CN28479" s="56" t="s">
        <v>216</v>
      </c>
    </row>
    <row r="28480" spans="75:92">
      <c r="BW28480" s="66"/>
      <c r="BX28480" s="66"/>
      <c r="BY28480" s="66"/>
      <c r="CL28480" s="56" t="s">
        <v>24681</v>
      </c>
      <c r="CM28480" s="56" t="s">
        <v>216</v>
      </c>
      <c r="CN28480" s="56" t="s">
        <v>216</v>
      </c>
    </row>
    <row r="28481" spans="75:92">
      <c r="BW28481" s="66"/>
      <c r="BX28481" s="66"/>
      <c r="BY28481" s="66"/>
      <c r="CL28481" s="56" t="s">
        <v>16259</v>
      </c>
      <c r="CM28481" s="56" t="s">
        <v>216</v>
      </c>
      <c r="CN28481" s="56" t="s">
        <v>216</v>
      </c>
    </row>
    <row r="28482" spans="75:92">
      <c r="BW28482" s="66"/>
      <c r="BX28482" s="66"/>
      <c r="BY28482" s="66"/>
      <c r="CL28482" s="56" t="s">
        <v>16260</v>
      </c>
      <c r="CM28482" s="56" t="s">
        <v>216</v>
      </c>
      <c r="CN28482" s="56" t="s">
        <v>216</v>
      </c>
    </row>
    <row r="28483" spans="75:92">
      <c r="BW28483" s="66"/>
      <c r="BX28483" s="66"/>
      <c r="BY28483" s="66"/>
      <c r="CL28483" s="56" t="s">
        <v>16261</v>
      </c>
      <c r="CM28483" s="56" t="s">
        <v>216</v>
      </c>
      <c r="CN28483" s="56" t="s">
        <v>216</v>
      </c>
    </row>
    <row r="28484" spans="75:92">
      <c r="BW28484" s="66"/>
      <c r="BX28484" s="66"/>
      <c r="BY28484" s="66"/>
      <c r="CL28484" s="56" t="s">
        <v>16262</v>
      </c>
      <c r="CM28484" s="56" t="s">
        <v>216</v>
      </c>
      <c r="CN28484" s="56" t="s">
        <v>216</v>
      </c>
    </row>
    <row r="28485" spans="75:92">
      <c r="BW28485" s="66"/>
      <c r="BX28485" s="66"/>
      <c r="BY28485" s="66"/>
      <c r="CL28485" s="56" t="s">
        <v>16273</v>
      </c>
      <c r="CM28485" s="56" t="s">
        <v>216</v>
      </c>
      <c r="CN28485" s="56" t="s">
        <v>216</v>
      </c>
    </row>
    <row r="28486" spans="75:92">
      <c r="BW28486" s="66"/>
      <c r="BX28486" s="66"/>
      <c r="BY28486" s="66"/>
      <c r="CL28486" s="56" t="s">
        <v>16263</v>
      </c>
      <c r="CM28486" s="56" t="s">
        <v>216</v>
      </c>
      <c r="CN28486" s="56" t="s">
        <v>216</v>
      </c>
    </row>
    <row r="28487" spans="75:92">
      <c r="BW28487" s="66"/>
      <c r="BX28487" s="66"/>
      <c r="BY28487" s="66"/>
      <c r="CL28487" s="56" t="s">
        <v>16264</v>
      </c>
      <c r="CM28487" s="56" t="s">
        <v>216</v>
      </c>
      <c r="CN28487" s="56" t="s">
        <v>216</v>
      </c>
    </row>
    <row r="28488" spans="75:92">
      <c r="BW28488" s="66"/>
      <c r="BX28488" s="66"/>
      <c r="BY28488" s="66"/>
      <c r="CL28488" s="56" t="s">
        <v>16265</v>
      </c>
      <c r="CM28488" s="56" t="s">
        <v>216</v>
      </c>
      <c r="CN28488" s="56" t="s">
        <v>216</v>
      </c>
    </row>
    <row r="28489" spans="75:92">
      <c r="BW28489" s="66"/>
      <c r="BX28489" s="66"/>
      <c r="BY28489" s="66"/>
      <c r="CL28489" s="56" t="s">
        <v>16266</v>
      </c>
      <c r="CM28489" s="56" t="s">
        <v>216</v>
      </c>
      <c r="CN28489" s="56" t="s">
        <v>216</v>
      </c>
    </row>
    <row r="28490" spans="75:92">
      <c r="BW28490" s="66"/>
      <c r="BX28490" s="66"/>
      <c r="BY28490" s="66"/>
      <c r="CL28490" s="56" t="s">
        <v>16267</v>
      </c>
      <c r="CM28490" s="56" t="s">
        <v>216</v>
      </c>
      <c r="CN28490" s="56" t="s">
        <v>216</v>
      </c>
    </row>
    <row r="28491" spans="75:92">
      <c r="BW28491" s="66"/>
      <c r="BX28491" s="66"/>
      <c r="BY28491" s="66"/>
      <c r="CL28491" s="35" t="s">
        <v>16233</v>
      </c>
      <c r="CM28491" s="35" t="s">
        <v>217</v>
      </c>
      <c r="CN28491" s="35" t="s">
        <v>217</v>
      </c>
    </row>
    <row r="28492" spans="75:92">
      <c r="BW28492" s="66"/>
      <c r="BX28492" s="66"/>
      <c r="BY28492" s="66"/>
      <c r="CL28492" s="56" t="s">
        <v>24682</v>
      </c>
      <c r="CM28492" s="56" t="s">
        <v>214</v>
      </c>
      <c r="CN28492" s="56" t="s">
        <v>214</v>
      </c>
    </row>
    <row r="28493" spans="75:92">
      <c r="BW28493" s="66"/>
      <c r="BX28493" s="66"/>
      <c r="BY28493" s="66"/>
      <c r="CL28493" s="56" t="s">
        <v>24683</v>
      </c>
      <c r="CM28493" s="56" t="s">
        <v>214</v>
      </c>
      <c r="CN28493" s="56" t="s">
        <v>214</v>
      </c>
    </row>
    <row r="28494" spans="75:92">
      <c r="BW28494" s="66"/>
      <c r="BX28494" s="66"/>
      <c r="BY28494" s="66"/>
      <c r="CL28494" s="56" t="s">
        <v>16268</v>
      </c>
      <c r="CM28494" s="56" t="s">
        <v>216</v>
      </c>
      <c r="CN28494" s="56" t="s">
        <v>216</v>
      </c>
    </row>
    <row r="28495" spans="75:92">
      <c r="BW28495" s="66"/>
      <c r="BX28495" s="66"/>
      <c r="BY28495" s="66"/>
      <c r="CL28495" s="56" t="s">
        <v>16269</v>
      </c>
      <c r="CM28495" s="56" t="s">
        <v>216</v>
      </c>
      <c r="CN28495" s="56" t="s">
        <v>216</v>
      </c>
    </row>
    <row r="28496" spans="75:92">
      <c r="BW28496" s="66"/>
      <c r="BX28496" s="66"/>
      <c r="BY28496" s="66"/>
      <c r="CL28496" s="35" t="s">
        <v>16234</v>
      </c>
      <c r="CM28496" s="35" t="s">
        <v>217</v>
      </c>
      <c r="CN28496" s="35" t="s">
        <v>217</v>
      </c>
    </row>
    <row r="28497" spans="75:92">
      <c r="BW28497" s="66"/>
      <c r="BX28497" s="66"/>
      <c r="BY28497" s="66"/>
      <c r="CL28497" s="35" t="s">
        <v>16235</v>
      </c>
      <c r="CM28497" s="35" t="s">
        <v>217</v>
      </c>
      <c r="CN28497" s="35" t="s">
        <v>217</v>
      </c>
    </row>
    <row r="28498" spans="75:92">
      <c r="BW28498" s="66"/>
      <c r="BX28498" s="66"/>
      <c r="BY28498" s="66"/>
      <c r="CL28498" s="56" t="s">
        <v>16222</v>
      </c>
      <c r="CM28498" s="56" t="s">
        <v>213</v>
      </c>
      <c r="CN28498" s="56" t="s">
        <v>213</v>
      </c>
    </row>
    <row r="28499" spans="75:92">
      <c r="BW28499" s="66"/>
      <c r="BX28499" s="66"/>
      <c r="BY28499" s="66"/>
      <c r="CL28499" s="56" t="s">
        <v>16270</v>
      </c>
      <c r="CM28499" s="56" t="s">
        <v>216</v>
      </c>
      <c r="CN28499" s="56" t="s">
        <v>216</v>
      </c>
    </row>
    <row r="28500" spans="75:92">
      <c r="BW28500" s="66"/>
      <c r="BX28500" s="66"/>
      <c r="BY28500" s="66"/>
      <c r="CL28500" s="56" t="s">
        <v>24684</v>
      </c>
      <c r="CM28500" s="56" t="s">
        <v>214</v>
      </c>
      <c r="CN28500" s="56" t="s">
        <v>214</v>
      </c>
    </row>
    <row r="28501" spans="75:92">
      <c r="BW28501" s="66"/>
      <c r="BX28501" s="66"/>
      <c r="BY28501" s="66"/>
      <c r="CL28501" s="56" t="s">
        <v>10742</v>
      </c>
      <c r="CM28501" s="56" t="s">
        <v>216</v>
      </c>
      <c r="CN28501" s="56" t="s">
        <v>216</v>
      </c>
    </row>
    <row r="28502" spans="75:92">
      <c r="BW28502" s="66"/>
      <c r="BX28502" s="66"/>
      <c r="BY28502" s="66"/>
      <c r="CL28502" s="56" t="s">
        <v>10765</v>
      </c>
      <c r="CM28502" s="56" t="s">
        <v>216</v>
      </c>
      <c r="CN28502" s="56" t="s">
        <v>216</v>
      </c>
    </row>
    <row r="28503" spans="75:92">
      <c r="BW28503" s="66"/>
      <c r="BX28503" s="66"/>
      <c r="BY28503" s="66"/>
      <c r="CL28503" s="56" t="s">
        <v>24685</v>
      </c>
      <c r="CM28503" s="56" t="s">
        <v>215</v>
      </c>
      <c r="CN28503" s="56" t="s">
        <v>215</v>
      </c>
    </row>
    <row r="28504" spans="75:92">
      <c r="BW28504" s="66"/>
      <c r="BX28504" s="66"/>
      <c r="BY28504" s="66"/>
      <c r="CL28504" s="56" t="s">
        <v>6692</v>
      </c>
      <c r="CM28504" s="56" t="s">
        <v>215</v>
      </c>
      <c r="CN28504" s="56" t="s">
        <v>215</v>
      </c>
    </row>
    <row r="28505" spans="75:92">
      <c r="BW28505" s="66"/>
      <c r="BX28505" s="66"/>
      <c r="BY28505" s="66"/>
      <c r="CL28505" s="56" t="s">
        <v>16279</v>
      </c>
      <c r="CM28505" s="56" t="s">
        <v>215</v>
      </c>
      <c r="CN28505" s="56" t="s">
        <v>215</v>
      </c>
    </row>
    <row r="28506" spans="75:92">
      <c r="BW28506" s="66"/>
      <c r="BX28506" s="66"/>
      <c r="BY28506" s="66"/>
      <c r="CL28506" s="56" t="s">
        <v>8330</v>
      </c>
      <c r="CM28506" s="56" t="s">
        <v>216</v>
      </c>
      <c r="CN28506" s="56" t="s">
        <v>216</v>
      </c>
    </row>
    <row r="28507" spans="75:92">
      <c r="BW28507" s="66"/>
      <c r="BX28507" s="66"/>
      <c r="BY28507" s="66"/>
      <c r="CL28507" s="35" t="s">
        <v>30107</v>
      </c>
      <c r="CM28507" s="35" t="s">
        <v>217</v>
      </c>
      <c r="CN28507" s="35" t="s">
        <v>217</v>
      </c>
    </row>
    <row r="28508" spans="75:92">
      <c r="BW28508" s="66"/>
      <c r="BX28508" s="66"/>
      <c r="BY28508" s="66"/>
      <c r="CL28508" s="56" t="s">
        <v>2784</v>
      </c>
      <c r="CM28508" s="56" t="s">
        <v>216</v>
      </c>
      <c r="CN28508" s="56" t="s">
        <v>216</v>
      </c>
    </row>
    <row r="28509" spans="75:92">
      <c r="BW28509" s="66"/>
      <c r="BX28509" s="66"/>
      <c r="BY28509" s="66"/>
      <c r="CL28509" s="35" t="s">
        <v>13748</v>
      </c>
      <c r="CM28509" s="35" t="s">
        <v>217</v>
      </c>
      <c r="CN28509" s="35" t="s">
        <v>217</v>
      </c>
    </row>
    <row r="28510" spans="75:92">
      <c r="BW28510" s="66"/>
      <c r="BX28510" s="66"/>
      <c r="BY28510" s="66"/>
      <c r="CL28510" s="56" t="s">
        <v>7184</v>
      </c>
      <c r="CM28510" s="56" t="s">
        <v>216</v>
      </c>
      <c r="CN28510" s="56" t="s">
        <v>216</v>
      </c>
    </row>
    <row r="28511" spans="75:92">
      <c r="BW28511" s="66"/>
      <c r="BX28511" s="66"/>
      <c r="BY28511" s="66"/>
      <c r="CL28511" s="35" t="s">
        <v>30108</v>
      </c>
      <c r="CM28511" s="35" t="s">
        <v>217</v>
      </c>
      <c r="CN28511" s="35" t="s">
        <v>217</v>
      </c>
    </row>
    <row r="28512" spans="75:92">
      <c r="BW28512" s="66"/>
      <c r="BX28512" s="66"/>
      <c r="BY28512" s="66"/>
      <c r="CL28512" s="35" t="s">
        <v>11504</v>
      </c>
      <c r="CM28512" s="35" t="s">
        <v>217</v>
      </c>
      <c r="CN28512" s="35" t="s">
        <v>217</v>
      </c>
    </row>
    <row r="28513" spans="75:92">
      <c r="BW28513" s="66"/>
      <c r="BX28513" s="66"/>
      <c r="BY28513" s="66"/>
      <c r="CL28513" s="35" t="s">
        <v>30109</v>
      </c>
      <c r="CM28513" s="35" t="s">
        <v>217</v>
      </c>
      <c r="CN28513" s="35" t="s">
        <v>217</v>
      </c>
    </row>
    <row r="28514" spans="75:92">
      <c r="BW28514" s="66"/>
      <c r="BX28514" s="66"/>
      <c r="BY28514" s="66"/>
      <c r="CL28514" s="35" t="s">
        <v>13017</v>
      </c>
      <c r="CM28514" s="35" t="s">
        <v>217</v>
      </c>
      <c r="CN28514" s="35" t="s">
        <v>217</v>
      </c>
    </row>
    <row r="28515" spans="75:92">
      <c r="BW28515" s="66"/>
      <c r="BX28515" s="66"/>
      <c r="BY28515" s="66"/>
      <c r="CL28515" s="56" t="s">
        <v>16983</v>
      </c>
      <c r="CM28515" s="56" t="s">
        <v>213</v>
      </c>
      <c r="CN28515" s="56" t="s">
        <v>213</v>
      </c>
    </row>
    <row r="28516" spans="75:92">
      <c r="BW28516" s="66"/>
      <c r="BX28516" s="66"/>
      <c r="BY28516" s="66"/>
      <c r="CL28516" s="56" t="s">
        <v>16986</v>
      </c>
      <c r="CM28516" s="56" t="s">
        <v>213</v>
      </c>
      <c r="CN28516" s="56" t="s">
        <v>213</v>
      </c>
    </row>
    <row r="28517" spans="75:92">
      <c r="BW28517" s="66"/>
      <c r="BX28517" s="66"/>
      <c r="BY28517" s="66"/>
      <c r="CL28517" s="56" t="s">
        <v>16987</v>
      </c>
      <c r="CM28517" s="56" t="s">
        <v>213</v>
      </c>
      <c r="CN28517" s="56" t="s">
        <v>213</v>
      </c>
    </row>
    <row r="28518" spans="75:92">
      <c r="BW28518" s="66"/>
      <c r="BX28518" s="66"/>
      <c r="BY28518" s="66"/>
      <c r="CL28518" s="56" t="s">
        <v>16280</v>
      </c>
      <c r="CM28518" s="56" t="s">
        <v>215</v>
      </c>
      <c r="CN28518" s="56" t="s">
        <v>215</v>
      </c>
    </row>
    <row r="28519" spans="75:92">
      <c r="BW28519" s="66"/>
      <c r="BX28519" s="66"/>
      <c r="BY28519" s="66"/>
      <c r="CL28519" s="56" t="s">
        <v>24686</v>
      </c>
      <c r="CM28519" s="56" t="s">
        <v>215</v>
      </c>
      <c r="CN28519" s="56" t="s">
        <v>215</v>
      </c>
    </row>
    <row r="28520" spans="75:92">
      <c r="BW28520" s="66"/>
      <c r="BX28520" s="66"/>
      <c r="BY28520" s="66"/>
      <c r="CL28520" s="56" t="s">
        <v>16281</v>
      </c>
      <c r="CM28520" s="56" t="s">
        <v>215</v>
      </c>
      <c r="CN28520" s="56" t="s">
        <v>215</v>
      </c>
    </row>
    <row r="28521" spans="75:92">
      <c r="BW28521" s="66"/>
      <c r="BX28521" s="66"/>
      <c r="BY28521" s="66"/>
      <c r="CL28521" s="56" t="s">
        <v>24687</v>
      </c>
      <c r="CM28521" s="56" t="s">
        <v>215</v>
      </c>
      <c r="CN28521" s="56" t="s">
        <v>215</v>
      </c>
    </row>
    <row r="28522" spans="75:92">
      <c r="BW28522" s="66"/>
      <c r="BX28522" s="66"/>
      <c r="BY28522" s="66"/>
      <c r="CL28522" s="56" t="s">
        <v>16282</v>
      </c>
      <c r="CM28522" s="56" t="s">
        <v>215</v>
      </c>
      <c r="CN28522" s="56" t="s">
        <v>215</v>
      </c>
    </row>
    <row r="28523" spans="75:92">
      <c r="BW28523" s="66"/>
      <c r="BX28523" s="66"/>
      <c r="BY28523" s="66"/>
      <c r="CL28523" s="56" t="s">
        <v>16283</v>
      </c>
      <c r="CM28523" s="56" t="s">
        <v>215</v>
      </c>
      <c r="CN28523" s="56" t="s">
        <v>215</v>
      </c>
    </row>
    <row r="28524" spans="75:92">
      <c r="BW28524" s="66"/>
      <c r="BX28524" s="66"/>
      <c r="BY28524" s="66"/>
      <c r="CL28524" s="35" t="s">
        <v>16289</v>
      </c>
      <c r="CM28524" s="35" t="s">
        <v>217</v>
      </c>
      <c r="CN28524" s="35" t="s">
        <v>217</v>
      </c>
    </row>
    <row r="28525" spans="75:92">
      <c r="BW28525" s="66"/>
      <c r="BX28525" s="66"/>
      <c r="BY28525" s="66"/>
      <c r="CL28525" s="56" t="s">
        <v>24688</v>
      </c>
      <c r="CM28525" s="56" t="s">
        <v>215</v>
      </c>
      <c r="CN28525" s="56" t="s">
        <v>215</v>
      </c>
    </row>
    <row r="28526" spans="75:92">
      <c r="BW28526" s="66"/>
      <c r="BX28526" s="66"/>
      <c r="BY28526" s="66"/>
      <c r="CL28526" s="56" t="s">
        <v>24689</v>
      </c>
      <c r="CM28526" s="56" t="s">
        <v>216</v>
      </c>
      <c r="CN28526" s="56" t="s">
        <v>216</v>
      </c>
    </row>
    <row r="28527" spans="75:92">
      <c r="BW28527" s="66"/>
      <c r="BX28527" s="66"/>
      <c r="BY28527" s="66"/>
      <c r="CL28527" s="56" t="s">
        <v>24690</v>
      </c>
      <c r="CM28527" s="56" t="s">
        <v>215</v>
      </c>
      <c r="CN28527" s="56" t="s">
        <v>215</v>
      </c>
    </row>
    <row r="28528" spans="75:92">
      <c r="BW28528" s="66"/>
      <c r="BX28528" s="66"/>
      <c r="BY28528" s="66"/>
      <c r="CL28528" s="56" t="s">
        <v>26601</v>
      </c>
      <c r="CM28528" s="56" t="s">
        <v>216</v>
      </c>
      <c r="CN28528" s="56" t="s">
        <v>216</v>
      </c>
    </row>
    <row r="28529" spans="75:92">
      <c r="BW28529" s="66"/>
      <c r="BX28529" s="66"/>
      <c r="BY28529" s="66"/>
      <c r="CL28529" s="56" t="s">
        <v>26602</v>
      </c>
      <c r="CM28529" s="56" t="s">
        <v>216</v>
      </c>
      <c r="CN28529" s="56" t="s">
        <v>216</v>
      </c>
    </row>
    <row r="28530" spans="75:92">
      <c r="BW28530" s="66"/>
      <c r="BX28530" s="66"/>
      <c r="BY28530" s="66"/>
      <c r="CL28530" s="56" t="s">
        <v>26603</v>
      </c>
      <c r="CM28530" s="56" t="s">
        <v>216</v>
      </c>
      <c r="CN28530" s="56" t="s">
        <v>216</v>
      </c>
    </row>
    <row r="28531" spans="75:92">
      <c r="BW28531" s="66"/>
      <c r="BX28531" s="66"/>
      <c r="BY28531" s="66"/>
      <c r="CL28531" s="56" t="s">
        <v>6699</v>
      </c>
      <c r="CM28531" s="56" t="s">
        <v>216</v>
      </c>
      <c r="CN28531" s="56" t="s">
        <v>216</v>
      </c>
    </row>
    <row r="28532" spans="75:92">
      <c r="BW28532" s="66"/>
      <c r="BX28532" s="66"/>
      <c r="BY28532" s="66"/>
      <c r="CL28532" s="35" t="s">
        <v>14383</v>
      </c>
      <c r="CM28532" s="35" t="s">
        <v>217</v>
      </c>
      <c r="CN28532" s="35" t="s">
        <v>217</v>
      </c>
    </row>
    <row r="28533" spans="75:92">
      <c r="BW28533" s="66"/>
      <c r="BX28533" s="66"/>
      <c r="BY28533" s="66"/>
      <c r="CL28533" s="56" t="s">
        <v>24691</v>
      </c>
      <c r="CM28533" s="56" t="s">
        <v>216</v>
      </c>
      <c r="CN28533" s="56" t="s">
        <v>216</v>
      </c>
    </row>
    <row r="28534" spans="75:92">
      <c r="BW28534" s="66"/>
      <c r="BX28534" s="66"/>
      <c r="BY28534" s="66"/>
      <c r="CL28534" s="56" t="s">
        <v>2786</v>
      </c>
      <c r="CM28534" s="56" t="s">
        <v>216</v>
      </c>
      <c r="CN28534" s="56" t="s">
        <v>216</v>
      </c>
    </row>
    <row r="28535" spans="75:92">
      <c r="BW28535" s="66"/>
      <c r="BX28535" s="66"/>
      <c r="BY28535" s="66"/>
      <c r="CL28535" s="56" t="s">
        <v>24692</v>
      </c>
      <c r="CM28535" s="56" t="s">
        <v>216</v>
      </c>
      <c r="CN28535" s="56" t="s">
        <v>216</v>
      </c>
    </row>
    <row r="28536" spans="75:92">
      <c r="BW28536" s="66"/>
      <c r="BX28536" s="66"/>
      <c r="BY28536" s="66"/>
      <c r="CL28536" s="56" t="s">
        <v>16287</v>
      </c>
      <c r="CM28536" s="56" t="s">
        <v>216</v>
      </c>
      <c r="CN28536" s="56" t="s">
        <v>216</v>
      </c>
    </row>
    <row r="28537" spans="75:92">
      <c r="BW28537" s="66"/>
      <c r="BX28537" s="66"/>
      <c r="BY28537" s="66"/>
      <c r="CL28537" s="56" t="s">
        <v>24693</v>
      </c>
      <c r="CM28537" s="56" t="s">
        <v>216</v>
      </c>
      <c r="CN28537" s="56" t="s">
        <v>216</v>
      </c>
    </row>
    <row r="28538" spans="75:92">
      <c r="BW28538" s="66"/>
      <c r="BX28538" s="66"/>
      <c r="BY28538" s="66"/>
      <c r="CL28538" s="56" t="s">
        <v>16288</v>
      </c>
      <c r="CM28538" s="56" t="s">
        <v>216</v>
      </c>
      <c r="CN28538" s="56" t="s">
        <v>216</v>
      </c>
    </row>
    <row r="28539" spans="75:92">
      <c r="BW28539" s="66"/>
      <c r="BX28539" s="66"/>
      <c r="BY28539" s="66"/>
      <c r="CL28539" s="56" t="s">
        <v>16286</v>
      </c>
      <c r="CM28539" s="56" t="s">
        <v>216</v>
      </c>
      <c r="CN28539" s="56" t="s">
        <v>216</v>
      </c>
    </row>
    <row r="28540" spans="75:92">
      <c r="BW28540" s="66"/>
      <c r="BX28540" s="66"/>
      <c r="BY28540" s="66"/>
      <c r="CL28540" s="56" t="s">
        <v>13741</v>
      </c>
      <c r="CM28540" s="56" t="s">
        <v>216</v>
      </c>
      <c r="CN28540" s="56" t="s">
        <v>216</v>
      </c>
    </row>
    <row r="28541" spans="75:92">
      <c r="BW28541" s="66"/>
      <c r="BX28541" s="66"/>
      <c r="BY28541" s="66"/>
      <c r="CL28541" s="35" t="s">
        <v>9232</v>
      </c>
      <c r="CM28541" s="35" t="s">
        <v>217</v>
      </c>
      <c r="CN28541" s="35" t="s">
        <v>217</v>
      </c>
    </row>
    <row r="28542" spans="75:92">
      <c r="BW28542" s="66"/>
      <c r="BX28542" s="66"/>
      <c r="BY28542" s="66"/>
      <c r="CL28542" s="56" t="s">
        <v>24694</v>
      </c>
      <c r="CM28542" s="56" t="s">
        <v>215</v>
      </c>
      <c r="CN28542" s="56" t="s">
        <v>215</v>
      </c>
    </row>
    <row r="28543" spans="75:92">
      <c r="BW28543" s="66"/>
      <c r="BX28543" s="66"/>
      <c r="BY28543" s="66"/>
      <c r="CL28543" s="35" t="s">
        <v>16290</v>
      </c>
      <c r="CM28543" s="35" t="s">
        <v>217</v>
      </c>
      <c r="CN28543" s="35" t="s">
        <v>217</v>
      </c>
    </row>
    <row r="28544" spans="75:92">
      <c r="BW28544" s="66"/>
      <c r="BX28544" s="66"/>
      <c r="BY28544" s="66"/>
      <c r="CL28544" s="35" t="s">
        <v>16291</v>
      </c>
      <c r="CM28544" s="35" t="s">
        <v>217</v>
      </c>
      <c r="CN28544" s="35" t="s">
        <v>217</v>
      </c>
    </row>
    <row r="28545" spans="75:92">
      <c r="BW28545" s="66"/>
      <c r="BX28545" s="66"/>
      <c r="BY28545" s="66"/>
      <c r="CL28545" s="35" t="s">
        <v>16293</v>
      </c>
      <c r="CM28545" s="35" t="s">
        <v>217</v>
      </c>
      <c r="CN28545" s="35" t="s">
        <v>217</v>
      </c>
    </row>
    <row r="28546" spans="75:92">
      <c r="BW28546" s="66"/>
      <c r="BX28546" s="66"/>
      <c r="BY28546" s="66"/>
      <c r="CL28546" s="56" t="s">
        <v>16294</v>
      </c>
      <c r="CM28546" s="56" t="s">
        <v>216</v>
      </c>
      <c r="CN28546" s="56" t="s">
        <v>216</v>
      </c>
    </row>
    <row r="28547" spans="75:92">
      <c r="BW28547" s="66"/>
      <c r="BX28547" s="66"/>
      <c r="BY28547" s="66"/>
      <c r="CL28547" s="56" t="s">
        <v>26604</v>
      </c>
      <c r="CM28547" s="56" t="s">
        <v>213</v>
      </c>
      <c r="CN28547" s="56" t="s">
        <v>213</v>
      </c>
    </row>
    <row r="28548" spans="75:92">
      <c r="BW28548" s="66"/>
      <c r="BX28548" s="66"/>
      <c r="BY28548" s="66"/>
      <c r="CL28548" s="56" t="s">
        <v>24695</v>
      </c>
      <c r="CM28548" s="56" t="s">
        <v>213</v>
      </c>
      <c r="CN28548" s="56" t="s">
        <v>213</v>
      </c>
    </row>
    <row r="28549" spans="75:92">
      <c r="BW28549" s="66"/>
      <c r="BX28549" s="66"/>
      <c r="BY28549" s="66"/>
      <c r="CL28549" s="56" t="s">
        <v>26605</v>
      </c>
      <c r="CM28549" s="56" t="s">
        <v>213</v>
      </c>
      <c r="CN28549" s="56" t="s">
        <v>213</v>
      </c>
    </row>
    <row r="28550" spans="75:92">
      <c r="BW28550" s="66"/>
      <c r="BX28550" s="66"/>
      <c r="BY28550" s="66"/>
      <c r="CL28550" s="56" t="s">
        <v>26606</v>
      </c>
      <c r="CM28550" s="56" t="s">
        <v>213</v>
      </c>
      <c r="CN28550" s="56" t="s">
        <v>213</v>
      </c>
    </row>
    <row r="28551" spans="75:92">
      <c r="BW28551" s="66"/>
      <c r="BX28551" s="66"/>
      <c r="BY28551" s="66"/>
      <c r="CL28551" s="56" t="s">
        <v>16299</v>
      </c>
      <c r="CM28551" s="56" t="s">
        <v>213</v>
      </c>
      <c r="CN28551" s="56" t="s">
        <v>213</v>
      </c>
    </row>
    <row r="28552" spans="75:92">
      <c r="BW28552" s="66"/>
      <c r="BX28552" s="66"/>
      <c r="BY28552" s="66"/>
      <c r="CL28552" s="56" t="s">
        <v>16303</v>
      </c>
      <c r="CM28552" s="56" t="s">
        <v>213</v>
      </c>
      <c r="CN28552" s="56" t="s">
        <v>213</v>
      </c>
    </row>
    <row r="28553" spans="75:92">
      <c r="BW28553" s="66"/>
      <c r="BX28553" s="66"/>
      <c r="BY28553" s="66"/>
      <c r="CL28553" s="35" t="s">
        <v>16305</v>
      </c>
      <c r="CM28553" s="35" t="s">
        <v>217</v>
      </c>
      <c r="CN28553" s="35" t="s">
        <v>217</v>
      </c>
    </row>
    <row r="28554" spans="75:92">
      <c r="BW28554" s="66"/>
      <c r="BX28554" s="66"/>
      <c r="BY28554" s="66"/>
      <c r="CL28554" s="56" t="s">
        <v>6705</v>
      </c>
      <c r="CM28554" s="56" t="s">
        <v>213</v>
      </c>
      <c r="CN28554" s="56" t="s">
        <v>213</v>
      </c>
    </row>
    <row r="28555" spans="75:92">
      <c r="BW28555" s="66"/>
      <c r="BX28555" s="66"/>
      <c r="BY28555" s="66"/>
      <c r="CL28555" s="35" t="s">
        <v>16308</v>
      </c>
      <c r="CM28555" s="35" t="s">
        <v>217</v>
      </c>
      <c r="CN28555" s="35" t="s">
        <v>217</v>
      </c>
    </row>
    <row r="28556" spans="75:92">
      <c r="BW28556" s="66"/>
      <c r="BX28556" s="66"/>
      <c r="BY28556" s="66"/>
      <c r="CL28556" s="35" t="s">
        <v>16309</v>
      </c>
      <c r="CM28556" s="35" t="s">
        <v>217</v>
      </c>
      <c r="CN28556" s="35" t="s">
        <v>217</v>
      </c>
    </row>
    <row r="28557" spans="75:92">
      <c r="BW28557" s="66"/>
      <c r="BX28557" s="66"/>
      <c r="BY28557" s="66"/>
      <c r="CL28557" s="35" t="s">
        <v>16310</v>
      </c>
      <c r="CM28557" s="35" t="s">
        <v>217</v>
      </c>
      <c r="CN28557" s="35" t="s">
        <v>217</v>
      </c>
    </row>
    <row r="28558" spans="75:92">
      <c r="BW28558" s="66"/>
      <c r="BX28558" s="66"/>
      <c r="BY28558" s="66"/>
      <c r="CL28558" s="35" t="s">
        <v>16311</v>
      </c>
      <c r="CM28558" s="35" t="s">
        <v>217</v>
      </c>
      <c r="CN28558" s="35" t="s">
        <v>217</v>
      </c>
    </row>
    <row r="28559" spans="75:92">
      <c r="BW28559" s="66"/>
      <c r="BX28559" s="66"/>
      <c r="BY28559" s="66"/>
      <c r="CL28559" s="35" t="s">
        <v>16312</v>
      </c>
      <c r="CM28559" s="35" t="s">
        <v>217</v>
      </c>
      <c r="CN28559" s="35" t="s">
        <v>217</v>
      </c>
    </row>
    <row r="28560" spans="75:92">
      <c r="BW28560" s="66"/>
      <c r="BX28560" s="66"/>
      <c r="BY28560" s="66"/>
      <c r="CL28560" s="56" t="s">
        <v>11290</v>
      </c>
      <c r="CM28560" s="56" t="s">
        <v>216</v>
      </c>
      <c r="CN28560" s="56" t="s">
        <v>216</v>
      </c>
    </row>
    <row r="28561" spans="75:92">
      <c r="BW28561" s="66"/>
      <c r="BX28561" s="66"/>
      <c r="BY28561" s="66"/>
      <c r="CL28561" s="56" t="s">
        <v>16313</v>
      </c>
      <c r="CM28561" s="56" t="s">
        <v>213</v>
      </c>
      <c r="CN28561" s="56" t="s">
        <v>213</v>
      </c>
    </row>
    <row r="28562" spans="75:92">
      <c r="BW28562" s="66"/>
      <c r="BX28562" s="66"/>
      <c r="BY28562" s="66"/>
      <c r="CL28562" s="56" t="s">
        <v>16314</v>
      </c>
      <c r="CM28562" s="56" t="s">
        <v>213</v>
      </c>
      <c r="CN28562" s="56" t="s">
        <v>213</v>
      </c>
    </row>
    <row r="28563" spans="75:92">
      <c r="BW28563" s="66"/>
      <c r="BX28563" s="66"/>
      <c r="BY28563" s="66"/>
      <c r="CL28563" s="56" t="s">
        <v>2789</v>
      </c>
      <c r="CM28563" s="56" t="s">
        <v>214</v>
      </c>
      <c r="CN28563" s="56" t="s">
        <v>214</v>
      </c>
    </row>
    <row r="28564" spans="75:92">
      <c r="BW28564" s="66"/>
      <c r="BX28564" s="66"/>
      <c r="BY28564" s="66"/>
      <c r="CL28564" s="56" t="s">
        <v>2790</v>
      </c>
      <c r="CM28564" s="56" t="s">
        <v>214</v>
      </c>
      <c r="CN28564" s="56" t="s">
        <v>214</v>
      </c>
    </row>
    <row r="28565" spans="75:92">
      <c r="BW28565" s="66"/>
      <c r="BX28565" s="66"/>
      <c r="BY28565" s="66"/>
      <c r="CL28565" s="56" t="s">
        <v>16316</v>
      </c>
      <c r="CM28565" s="56" t="s">
        <v>214</v>
      </c>
      <c r="CN28565" s="56" t="s">
        <v>214</v>
      </c>
    </row>
    <row r="28566" spans="75:92">
      <c r="BW28566" s="66"/>
      <c r="BX28566" s="66"/>
      <c r="BY28566" s="66"/>
      <c r="CL28566" s="56" t="s">
        <v>26607</v>
      </c>
      <c r="CM28566" s="56" t="s">
        <v>213</v>
      </c>
      <c r="CN28566" s="56" t="s">
        <v>213</v>
      </c>
    </row>
    <row r="28567" spans="75:92">
      <c r="BW28567" s="66"/>
      <c r="BX28567" s="66"/>
      <c r="BY28567" s="66"/>
      <c r="CL28567" s="56" t="s">
        <v>26608</v>
      </c>
      <c r="CM28567" s="56" t="s">
        <v>213</v>
      </c>
      <c r="CN28567" s="56" t="s">
        <v>213</v>
      </c>
    </row>
    <row r="28568" spans="75:92">
      <c r="BW28568" s="66"/>
      <c r="BX28568" s="66"/>
      <c r="BY28568" s="66"/>
      <c r="CL28568" s="56" t="s">
        <v>16317</v>
      </c>
      <c r="CM28568" s="56" t="s">
        <v>214</v>
      </c>
      <c r="CN28568" s="56" t="s">
        <v>214</v>
      </c>
    </row>
    <row r="28569" spans="75:92">
      <c r="BW28569" s="66"/>
      <c r="BX28569" s="66"/>
      <c r="BY28569" s="66"/>
      <c r="CL28569" s="56" t="s">
        <v>16318</v>
      </c>
      <c r="CM28569" s="56" t="s">
        <v>214</v>
      </c>
      <c r="CN28569" s="56" t="s">
        <v>214</v>
      </c>
    </row>
    <row r="28570" spans="75:92">
      <c r="BW28570" s="66"/>
      <c r="BX28570" s="66"/>
      <c r="BY28570" s="66"/>
      <c r="CL28570" s="56" t="s">
        <v>16321</v>
      </c>
      <c r="CM28570" s="56" t="s">
        <v>213</v>
      </c>
      <c r="CN28570" s="56" t="s">
        <v>213</v>
      </c>
    </row>
    <row r="28571" spans="75:92">
      <c r="BW28571" s="66"/>
      <c r="BX28571" s="66"/>
      <c r="BY28571" s="66"/>
      <c r="CL28571" s="56" t="s">
        <v>2793</v>
      </c>
      <c r="CM28571" s="56" t="s">
        <v>213</v>
      </c>
      <c r="CN28571" s="56" t="s">
        <v>213</v>
      </c>
    </row>
    <row r="28572" spans="75:92">
      <c r="BW28572" s="66"/>
      <c r="BX28572" s="66"/>
      <c r="BY28572" s="66"/>
      <c r="CL28572" s="56" t="s">
        <v>16322</v>
      </c>
      <c r="CM28572" s="56" t="s">
        <v>213</v>
      </c>
      <c r="CN28572" s="56" t="s">
        <v>213</v>
      </c>
    </row>
    <row r="28573" spans="75:92">
      <c r="BW28573" s="66"/>
      <c r="BX28573" s="66"/>
      <c r="BY28573" s="66"/>
      <c r="CL28573" s="56" t="s">
        <v>26609</v>
      </c>
      <c r="CM28573" s="56" t="s">
        <v>213</v>
      </c>
      <c r="CN28573" s="56" t="s">
        <v>213</v>
      </c>
    </row>
    <row r="28574" spans="75:92">
      <c r="BW28574" s="66"/>
      <c r="BX28574" s="66"/>
      <c r="BY28574" s="66"/>
      <c r="CL28574" s="56" t="s">
        <v>16325</v>
      </c>
      <c r="CM28574" s="56" t="s">
        <v>214</v>
      </c>
      <c r="CN28574" s="56" t="s">
        <v>214</v>
      </c>
    </row>
    <row r="28575" spans="75:92">
      <c r="BW28575" s="66"/>
      <c r="BX28575" s="66"/>
      <c r="BY28575" s="66"/>
      <c r="CL28575" s="35" t="s">
        <v>16327</v>
      </c>
      <c r="CM28575" s="35" t="s">
        <v>217</v>
      </c>
      <c r="CN28575" s="35" t="s">
        <v>217</v>
      </c>
    </row>
    <row r="28576" spans="75:92">
      <c r="BW28576" s="66"/>
      <c r="BX28576" s="66"/>
      <c r="BY28576" s="66"/>
      <c r="CL28576" s="35" t="s">
        <v>16328</v>
      </c>
      <c r="CM28576" s="35" t="s">
        <v>217</v>
      </c>
      <c r="CN28576" s="35" t="s">
        <v>217</v>
      </c>
    </row>
    <row r="28577" spans="75:92">
      <c r="BW28577" s="66"/>
      <c r="BX28577" s="66"/>
      <c r="BY28577" s="66"/>
      <c r="CL28577" s="56" t="s">
        <v>30110</v>
      </c>
      <c r="CM28577" s="56" t="s">
        <v>216</v>
      </c>
      <c r="CN28577" s="56" t="s">
        <v>216</v>
      </c>
    </row>
    <row r="28578" spans="75:92">
      <c r="BW28578" s="66"/>
      <c r="BX28578" s="66"/>
      <c r="BY28578" s="66"/>
      <c r="CL28578" s="35" t="s">
        <v>11075</v>
      </c>
      <c r="CM28578" s="35" t="s">
        <v>217</v>
      </c>
      <c r="CN28578" s="35" t="s">
        <v>217</v>
      </c>
    </row>
    <row r="28579" spans="75:92">
      <c r="BW28579" s="66"/>
      <c r="BX28579" s="66"/>
      <c r="BY28579" s="66"/>
      <c r="CL28579" s="56" t="s">
        <v>26610</v>
      </c>
      <c r="CM28579" s="56" t="s">
        <v>214</v>
      </c>
      <c r="CN28579" s="56" t="s">
        <v>214</v>
      </c>
    </row>
    <row r="28580" spans="75:92">
      <c r="BW28580" s="66"/>
      <c r="BX28580" s="66"/>
      <c r="BY28580" s="66"/>
      <c r="CL28580" s="56" t="s">
        <v>26611</v>
      </c>
      <c r="CM28580" s="56" t="s">
        <v>214</v>
      </c>
      <c r="CN28580" s="56" t="s">
        <v>214</v>
      </c>
    </row>
    <row r="28581" spans="75:92">
      <c r="BW28581" s="66"/>
      <c r="BX28581" s="66"/>
      <c r="BY28581" s="66"/>
      <c r="CL28581" s="56" t="s">
        <v>9284</v>
      </c>
      <c r="CM28581" s="56" t="s">
        <v>216</v>
      </c>
      <c r="CN28581" s="56" t="s">
        <v>216</v>
      </c>
    </row>
    <row r="28582" spans="75:92">
      <c r="BW28582" s="66"/>
      <c r="BX28582" s="66"/>
      <c r="BY28582" s="66"/>
      <c r="CL28582" s="56" t="s">
        <v>9285</v>
      </c>
      <c r="CM28582" s="56" t="s">
        <v>214</v>
      </c>
      <c r="CN28582" s="56" t="s">
        <v>214</v>
      </c>
    </row>
    <row r="28583" spans="75:92">
      <c r="BW28583" s="66"/>
      <c r="BX28583" s="66"/>
      <c r="BY28583" s="66"/>
      <c r="CL28583" s="56" t="s">
        <v>26612</v>
      </c>
      <c r="CM28583" s="56" t="s">
        <v>214</v>
      </c>
      <c r="CN28583" s="56" t="s">
        <v>214</v>
      </c>
    </row>
    <row r="28584" spans="75:92">
      <c r="BW28584" s="66"/>
      <c r="BX28584" s="66"/>
      <c r="BY28584" s="66"/>
      <c r="CL28584" s="56" t="s">
        <v>26613</v>
      </c>
      <c r="CM28584" s="56" t="s">
        <v>214</v>
      </c>
      <c r="CN28584" s="56" t="s">
        <v>214</v>
      </c>
    </row>
    <row r="28585" spans="75:92">
      <c r="BW28585" s="66"/>
      <c r="BX28585" s="66"/>
      <c r="BY28585" s="66"/>
      <c r="CL28585" s="56" t="s">
        <v>26614</v>
      </c>
      <c r="CM28585" s="56" t="s">
        <v>215</v>
      </c>
      <c r="CN28585" s="56" t="s">
        <v>215</v>
      </c>
    </row>
    <row r="28586" spans="75:92">
      <c r="BW28586" s="66"/>
      <c r="BX28586" s="66"/>
      <c r="BY28586" s="66"/>
      <c r="CL28586" s="56" t="s">
        <v>9310</v>
      </c>
      <c r="CM28586" s="56" t="s">
        <v>214</v>
      </c>
      <c r="CN28586" s="56" t="s">
        <v>214</v>
      </c>
    </row>
    <row r="28587" spans="75:92">
      <c r="BW28587" s="66"/>
      <c r="BX28587" s="66"/>
      <c r="BY28587" s="66"/>
      <c r="CL28587" s="56" t="s">
        <v>9290</v>
      </c>
      <c r="CM28587" s="56" t="s">
        <v>215</v>
      </c>
      <c r="CN28587" s="56" t="s">
        <v>215</v>
      </c>
    </row>
    <row r="28588" spans="75:92">
      <c r="BW28588" s="66"/>
      <c r="BX28588" s="66"/>
      <c r="BY28588" s="66"/>
      <c r="CL28588" s="56" t="s">
        <v>24696</v>
      </c>
      <c r="CM28588" s="56" t="s">
        <v>215</v>
      </c>
      <c r="CN28588" s="56" t="s">
        <v>215</v>
      </c>
    </row>
    <row r="28589" spans="75:92">
      <c r="BW28589" s="66"/>
      <c r="BX28589" s="66"/>
      <c r="BY28589" s="66"/>
      <c r="CL28589" s="35" t="s">
        <v>30111</v>
      </c>
      <c r="CM28589" s="35" t="s">
        <v>217</v>
      </c>
      <c r="CN28589" s="35" t="s">
        <v>217</v>
      </c>
    </row>
    <row r="28590" spans="75:92">
      <c r="BW28590" s="66"/>
      <c r="BX28590" s="66"/>
      <c r="BY28590" s="66"/>
      <c r="CL28590" s="35" t="s">
        <v>9298</v>
      </c>
      <c r="CM28590" s="35" t="s">
        <v>217</v>
      </c>
      <c r="CN28590" s="35" t="s">
        <v>217</v>
      </c>
    </row>
    <row r="28591" spans="75:92">
      <c r="BW28591" s="66"/>
      <c r="BX28591" s="66"/>
      <c r="BY28591" s="66"/>
      <c r="CL28591" s="56" t="s">
        <v>9311</v>
      </c>
      <c r="CM28591" s="56" t="s">
        <v>214</v>
      </c>
      <c r="CN28591" s="56" t="s">
        <v>214</v>
      </c>
    </row>
    <row r="28592" spans="75:92">
      <c r="BW28592" s="66"/>
      <c r="BX28592" s="66"/>
      <c r="BY28592" s="66"/>
      <c r="CL28592" s="56" t="s">
        <v>9312</v>
      </c>
      <c r="CM28592" s="56" t="s">
        <v>214</v>
      </c>
      <c r="CN28592" s="56" t="s">
        <v>214</v>
      </c>
    </row>
    <row r="28593" spans="75:92">
      <c r="BW28593" s="66"/>
      <c r="BX28593" s="66"/>
      <c r="BY28593" s="66"/>
      <c r="CL28593" s="35" t="s">
        <v>30112</v>
      </c>
      <c r="CM28593" s="35" t="s">
        <v>217</v>
      </c>
      <c r="CN28593" s="35" t="s">
        <v>217</v>
      </c>
    </row>
    <row r="28594" spans="75:92">
      <c r="BW28594" s="66"/>
      <c r="BX28594" s="66"/>
      <c r="BY28594" s="66"/>
      <c r="CL28594" s="35" t="s">
        <v>30113</v>
      </c>
      <c r="CM28594" s="35" t="s">
        <v>217</v>
      </c>
      <c r="CN28594" s="35" t="s">
        <v>217</v>
      </c>
    </row>
    <row r="28595" spans="75:92">
      <c r="BW28595" s="66"/>
      <c r="BX28595" s="66"/>
      <c r="BY28595" s="66"/>
      <c r="CL28595" s="56" t="s">
        <v>26615</v>
      </c>
      <c r="CM28595" s="56" t="s">
        <v>216</v>
      </c>
      <c r="CN28595" s="56" t="s">
        <v>216</v>
      </c>
    </row>
    <row r="28596" spans="75:92">
      <c r="BW28596" s="66"/>
      <c r="BX28596" s="66"/>
      <c r="BY28596" s="66"/>
      <c r="CL28596" s="56" t="s">
        <v>16332</v>
      </c>
      <c r="CM28596" s="56" t="s">
        <v>216</v>
      </c>
      <c r="CN28596" s="56" t="s">
        <v>216</v>
      </c>
    </row>
    <row r="28597" spans="75:92">
      <c r="BW28597" s="66"/>
      <c r="BX28597" s="66"/>
      <c r="BY28597" s="66"/>
      <c r="CL28597" s="56" t="s">
        <v>26616</v>
      </c>
      <c r="CM28597" s="56" t="s">
        <v>216</v>
      </c>
      <c r="CN28597" s="56" t="s">
        <v>216</v>
      </c>
    </row>
    <row r="28598" spans="75:92">
      <c r="BW28598" s="66"/>
      <c r="BX28598" s="66"/>
      <c r="BY28598" s="66"/>
      <c r="CL28598" s="56" t="s">
        <v>26617</v>
      </c>
      <c r="CM28598" s="56" t="s">
        <v>216</v>
      </c>
      <c r="CN28598" s="56" t="s">
        <v>216</v>
      </c>
    </row>
    <row r="28599" spans="75:92">
      <c r="BW28599" s="66"/>
      <c r="BX28599" s="66"/>
      <c r="BY28599" s="66"/>
      <c r="CL28599" s="56" t="s">
        <v>16329</v>
      </c>
      <c r="CM28599" s="56" t="s">
        <v>216</v>
      </c>
      <c r="CN28599" s="56" t="s">
        <v>216</v>
      </c>
    </row>
    <row r="28600" spans="75:92">
      <c r="BW28600" s="66"/>
      <c r="BX28600" s="66"/>
      <c r="BY28600" s="66"/>
      <c r="CL28600" s="56" t="s">
        <v>26618</v>
      </c>
      <c r="CM28600" s="56" t="s">
        <v>216</v>
      </c>
      <c r="CN28600" s="56" t="s">
        <v>216</v>
      </c>
    </row>
    <row r="28601" spans="75:92">
      <c r="BW28601" s="66"/>
      <c r="BX28601" s="66"/>
      <c r="BY28601" s="66"/>
      <c r="CL28601" s="56" t="s">
        <v>16330</v>
      </c>
      <c r="CM28601" s="56" t="s">
        <v>216</v>
      </c>
      <c r="CN28601" s="56" t="s">
        <v>216</v>
      </c>
    </row>
    <row r="28602" spans="75:92">
      <c r="BW28602" s="66"/>
      <c r="BX28602" s="66"/>
      <c r="BY28602" s="66"/>
      <c r="CL28602" s="56" t="s">
        <v>16331</v>
      </c>
      <c r="CM28602" s="56" t="s">
        <v>216</v>
      </c>
      <c r="CN28602" s="56" t="s">
        <v>216</v>
      </c>
    </row>
    <row r="28603" spans="75:92">
      <c r="BW28603" s="66"/>
      <c r="BX28603" s="66"/>
      <c r="BY28603" s="66"/>
      <c r="CL28603" s="56" t="s">
        <v>16333</v>
      </c>
      <c r="CM28603" s="56" t="s">
        <v>216</v>
      </c>
      <c r="CN28603" s="56" t="s">
        <v>216</v>
      </c>
    </row>
    <row r="28604" spans="75:92">
      <c r="BW28604" s="66"/>
      <c r="BX28604" s="66"/>
      <c r="BY28604" s="66"/>
      <c r="CL28604" s="56" t="s">
        <v>16334</v>
      </c>
      <c r="CM28604" s="56" t="s">
        <v>216</v>
      </c>
      <c r="CN28604" s="56" t="s">
        <v>216</v>
      </c>
    </row>
    <row r="28605" spans="75:92">
      <c r="BW28605" s="66"/>
      <c r="BX28605" s="66"/>
      <c r="BY28605" s="66"/>
      <c r="CL28605" s="56" t="s">
        <v>24697</v>
      </c>
      <c r="CM28605" s="56" t="s">
        <v>213</v>
      </c>
      <c r="CN28605" s="56" t="s">
        <v>213</v>
      </c>
    </row>
    <row r="28606" spans="75:92">
      <c r="BW28606" s="66"/>
      <c r="BX28606" s="66"/>
      <c r="BY28606" s="66"/>
      <c r="CL28606" s="35" t="s">
        <v>16352</v>
      </c>
      <c r="CM28606" s="35" t="s">
        <v>217</v>
      </c>
      <c r="CN28606" s="35" t="s">
        <v>217</v>
      </c>
    </row>
    <row r="28607" spans="75:92">
      <c r="BW28607" s="66"/>
      <c r="BX28607" s="66"/>
      <c r="BY28607" s="66"/>
      <c r="CL28607" s="35" t="s">
        <v>16353</v>
      </c>
      <c r="CM28607" s="35" t="s">
        <v>217</v>
      </c>
      <c r="CN28607" s="35" t="s">
        <v>217</v>
      </c>
    </row>
    <row r="28608" spans="75:92">
      <c r="BW28608" s="66"/>
      <c r="BX28608" s="66"/>
      <c r="BY28608" s="66"/>
      <c r="CL28608" s="35" t="s">
        <v>16375</v>
      </c>
      <c r="CM28608" s="35" t="s">
        <v>217</v>
      </c>
      <c r="CN28608" s="35" t="s">
        <v>217</v>
      </c>
    </row>
    <row r="28609" spans="75:92">
      <c r="BW28609" s="66"/>
      <c r="BX28609" s="66"/>
      <c r="BY28609" s="66"/>
      <c r="CL28609" s="35" t="s">
        <v>16376</v>
      </c>
      <c r="CM28609" s="35" t="s">
        <v>217</v>
      </c>
      <c r="CN28609" s="35" t="s">
        <v>217</v>
      </c>
    </row>
    <row r="28610" spans="75:92">
      <c r="BW28610" s="66"/>
      <c r="BX28610" s="66"/>
      <c r="BY28610" s="66"/>
      <c r="CL28610" s="35" t="s">
        <v>16377</v>
      </c>
      <c r="CM28610" s="35" t="s">
        <v>217</v>
      </c>
      <c r="CN28610" s="35" t="s">
        <v>217</v>
      </c>
    </row>
    <row r="28611" spans="75:92">
      <c r="BW28611" s="66"/>
      <c r="BX28611" s="66"/>
      <c r="BY28611" s="66"/>
      <c r="CL28611" s="35" t="s">
        <v>16378</v>
      </c>
      <c r="CM28611" s="35" t="s">
        <v>217</v>
      </c>
      <c r="CN28611" s="35" t="s">
        <v>217</v>
      </c>
    </row>
    <row r="28612" spans="75:92">
      <c r="BW28612" s="66"/>
      <c r="BX28612" s="66"/>
      <c r="BY28612" s="66"/>
      <c r="CL28612" s="35" t="s">
        <v>16379</v>
      </c>
      <c r="CM28612" s="35" t="s">
        <v>217</v>
      </c>
      <c r="CN28612" s="35" t="s">
        <v>217</v>
      </c>
    </row>
    <row r="28613" spans="75:92">
      <c r="BW28613" s="66"/>
      <c r="BX28613" s="66"/>
      <c r="BY28613" s="66"/>
      <c r="CL28613" s="56" t="s">
        <v>24698</v>
      </c>
      <c r="CM28613" s="56" t="s">
        <v>214</v>
      </c>
      <c r="CN28613" s="56" t="s">
        <v>214</v>
      </c>
    </row>
    <row r="28614" spans="75:92">
      <c r="BW28614" s="66"/>
      <c r="BX28614" s="66"/>
      <c r="BY28614" s="66"/>
      <c r="CL28614" s="56" t="s">
        <v>16386</v>
      </c>
      <c r="CM28614" s="56" t="s">
        <v>215</v>
      </c>
      <c r="CN28614" s="56" t="s">
        <v>215</v>
      </c>
    </row>
    <row r="28615" spans="75:92">
      <c r="BW28615" s="66"/>
      <c r="BX28615" s="66"/>
      <c r="BY28615" s="66"/>
      <c r="CL28615" s="56" t="s">
        <v>26619</v>
      </c>
      <c r="CM28615" s="56" t="s">
        <v>215</v>
      </c>
      <c r="CN28615" s="56" t="s">
        <v>215</v>
      </c>
    </row>
    <row r="28616" spans="75:92">
      <c r="BW28616" s="66"/>
      <c r="BX28616" s="66"/>
      <c r="BY28616" s="66"/>
      <c r="CL28616" s="56" t="s">
        <v>26620</v>
      </c>
      <c r="CM28616" s="56" t="s">
        <v>215</v>
      </c>
      <c r="CN28616" s="56" t="s">
        <v>215</v>
      </c>
    </row>
    <row r="28617" spans="75:92">
      <c r="BW28617" s="66"/>
      <c r="BX28617" s="66"/>
      <c r="BY28617" s="66"/>
      <c r="CL28617" s="56" t="s">
        <v>26621</v>
      </c>
      <c r="CM28617" s="56" t="s">
        <v>215</v>
      </c>
      <c r="CN28617" s="56" t="s">
        <v>215</v>
      </c>
    </row>
    <row r="28618" spans="75:92">
      <c r="BW28618" s="66"/>
      <c r="BX28618" s="66"/>
      <c r="BY28618" s="66"/>
      <c r="CL28618" s="56" t="s">
        <v>26622</v>
      </c>
      <c r="CM28618" s="56" t="s">
        <v>215</v>
      </c>
      <c r="CN28618" s="56" t="s">
        <v>215</v>
      </c>
    </row>
    <row r="28619" spans="75:92">
      <c r="BW28619" s="66"/>
      <c r="BX28619" s="66"/>
      <c r="BY28619" s="66"/>
      <c r="CL28619" s="56" t="s">
        <v>26623</v>
      </c>
      <c r="CM28619" s="56" t="s">
        <v>215</v>
      </c>
      <c r="CN28619" s="56" t="s">
        <v>215</v>
      </c>
    </row>
    <row r="28620" spans="75:92">
      <c r="BW28620" s="66"/>
      <c r="BX28620" s="66"/>
      <c r="BY28620" s="66"/>
      <c r="CL28620" s="56" t="s">
        <v>26624</v>
      </c>
      <c r="CM28620" s="56" t="s">
        <v>216</v>
      </c>
      <c r="CN28620" s="56" t="s">
        <v>216</v>
      </c>
    </row>
    <row r="28621" spans="75:92">
      <c r="BW28621" s="66"/>
      <c r="BX28621" s="66"/>
      <c r="BY28621" s="66"/>
      <c r="CL28621" s="56" t="s">
        <v>26625</v>
      </c>
      <c r="CM28621" s="56" t="s">
        <v>216</v>
      </c>
      <c r="CN28621" s="56" t="s">
        <v>216</v>
      </c>
    </row>
    <row r="28622" spans="75:92">
      <c r="BW28622" s="66"/>
      <c r="BX28622" s="66"/>
      <c r="BY28622" s="66"/>
      <c r="CL28622" s="56" t="s">
        <v>16395</v>
      </c>
      <c r="CM28622" s="56" t="s">
        <v>216</v>
      </c>
      <c r="CN28622" s="56" t="s">
        <v>216</v>
      </c>
    </row>
    <row r="28623" spans="75:92">
      <c r="BW28623" s="66"/>
      <c r="BX28623" s="66"/>
      <c r="BY28623" s="66"/>
      <c r="CL28623" s="56" t="s">
        <v>6734</v>
      </c>
      <c r="CM28623" s="56" t="s">
        <v>216</v>
      </c>
      <c r="CN28623" s="56" t="s">
        <v>216</v>
      </c>
    </row>
    <row r="28624" spans="75:92">
      <c r="BW28624" s="66"/>
      <c r="BX28624" s="66"/>
      <c r="BY28624" s="66"/>
      <c r="CL28624" s="56" t="s">
        <v>26626</v>
      </c>
      <c r="CM28624" s="56" t="s">
        <v>215</v>
      </c>
      <c r="CN28624" s="56" t="s">
        <v>215</v>
      </c>
    </row>
    <row r="28625" spans="75:92">
      <c r="BW28625" s="66"/>
      <c r="BX28625" s="66"/>
      <c r="BY28625" s="66"/>
      <c r="CL28625" s="56" t="s">
        <v>16411</v>
      </c>
      <c r="CM28625" s="56" t="s">
        <v>215</v>
      </c>
      <c r="CN28625" s="56" t="s">
        <v>215</v>
      </c>
    </row>
    <row r="28626" spans="75:92">
      <c r="BW28626" s="66"/>
      <c r="BX28626" s="66"/>
      <c r="BY28626" s="66"/>
      <c r="CL28626" s="56" t="s">
        <v>26627</v>
      </c>
      <c r="CM28626" s="56" t="s">
        <v>215</v>
      </c>
      <c r="CN28626" s="56" t="s">
        <v>215</v>
      </c>
    </row>
    <row r="28627" spans="75:92">
      <c r="BW28627" s="66"/>
      <c r="BX28627" s="66"/>
      <c r="BY28627" s="66"/>
      <c r="CL28627" s="56" t="s">
        <v>16545</v>
      </c>
      <c r="CM28627" s="56" t="s">
        <v>213</v>
      </c>
      <c r="CN28627" s="56" t="s">
        <v>213</v>
      </c>
    </row>
    <row r="28628" spans="75:92">
      <c r="BW28628" s="66"/>
      <c r="BX28628" s="66"/>
      <c r="BY28628" s="66"/>
      <c r="CL28628" s="56" t="s">
        <v>16433</v>
      </c>
      <c r="CM28628" s="56" t="s">
        <v>214</v>
      </c>
      <c r="CN28628" s="56" t="s">
        <v>214</v>
      </c>
    </row>
    <row r="28629" spans="75:92">
      <c r="BW28629" s="66"/>
      <c r="BX28629" s="66"/>
      <c r="BY28629" s="66"/>
      <c r="CL28629" s="56" t="s">
        <v>26628</v>
      </c>
      <c r="CM28629" s="56" t="s">
        <v>216</v>
      </c>
      <c r="CN28629" s="56" t="s">
        <v>216</v>
      </c>
    </row>
    <row r="28630" spans="75:92">
      <c r="BW28630" s="66"/>
      <c r="BX28630" s="66"/>
      <c r="BY28630" s="66"/>
      <c r="CL28630" s="56" t="s">
        <v>26629</v>
      </c>
      <c r="CM28630" s="56" t="s">
        <v>216</v>
      </c>
      <c r="CN28630" s="56" t="s">
        <v>216</v>
      </c>
    </row>
    <row r="28631" spans="75:92">
      <c r="BW28631" s="66"/>
      <c r="BX28631" s="66"/>
      <c r="BY28631" s="66"/>
      <c r="CL28631" s="56" t="s">
        <v>26630</v>
      </c>
      <c r="CM28631" s="56" t="s">
        <v>216</v>
      </c>
      <c r="CN28631" s="56" t="s">
        <v>216</v>
      </c>
    </row>
    <row r="28632" spans="75:92">
      <c r="BW28632" s="66"/>
      <c r="BX28632" s="66"/>
      <c r="BY28632" s="66"/>
      <c r="CL28632" s="56" t="s">
        <v>26631</v>
      </c>
      <c r="CM28632" s="56" t="s">
        <v>216</v>
      </c>
      <c r="CN28632" s="56" t="s">
        <v>216</v>
      </c>
    </row>
    <row r="28633" spans="75:92">
      <c r="BW28633" s="66"/>
      <c r="BX28633" s="66"/>
      <c r="BY28633" s="66"/>
      <c r="CL28633" s="56" t="s">
        <v>26632</v>
      </c>
      <c r="CM28633" s="56" t="s">
        <v>214</v>
      </c>
      <c r="CN28633" s="56" t="s">
        <v>214</v>
      </c>
    </row>
    <row r="28634" spans="75:92">
      <c r="BW28634" s="66"/>
      <c r="BX28634" s="66"/>
      <c r="BY28634" s="66"/>
      <c r="CL28634" s="56" t="s">
        <v>26633</v>
      </c>
      <c r="CM28634" s="56" t="s">
        <v>214</v>
      </c>
      <c r="CN28634" s="56" t="s">
        <v>214</v>
      </c>
    </row>
    <row r="28635" spans="75:92">
      <c r="BW28635" s="66"/>
      <c r="BX28635" s="66"/>
      <c r="BY28635" s="66"/>
      <c r="CL28635" s="56" t="s">
        <v>26634</v>
      </c>
      <c r="CM28635" s="56" t="s">
        <v>214</v>
      </c>
      <c r="CN28635" s="56" t="s">
        <v>214</v>
      </c>
    </row>
    <row r="28636" spans="75:92">
      <c r="BW28636" s="66"/>
      <c r="BX28636" s="66"/>
      <c r="BY28636" s="66"/>
      <c r="CL28636" s="56" t="s">
        <v>26635</v>
      </c>
      <c r="CM28636" s="56" t="s">
        <v>214</v>
      </c>
      <c r="CN28636" s="56" t="s">
        <v>214</v>
      </c>
    </row>
    <row r="28637" spans="75:92">
      <c r="BW28637" s="66"/>
      <c r="BX28637" s="66"/>
      <c r="BY28637" s="66"/>
      <c r="CL28637" s="56" t="s">
        <v>26636</v>
      </c>
      <c r="CM28637" s="56" t="s">
        <v>214</v>
      </c>
      <c r="CN28637" s="56" t="s">
        <v>214</v>
      </c>
    </row>
    <row r="28638" spans="75:92">
      <c r="BW28638" s="66"/>
      <c r="BX28638" s="66"/>
      <c r="BY28638" s="66"/>
      <c r="CL28638" s="56" t="s">
        <v>26637</v>
      </c>
      <c r="CM28638" s="56" t="s">
        <v>214</v>
      </c>
      <c r="CN28638" s="56" t="s">
        <v>214</v>
      </c>
    </row>
    <row r="28639" spans="75:92">
      <c r="BW28639" s="66"/>
      <c r="BX28639" s="66"/>
      <c r="BY28639" s="66"/>
      <c r="CL28639" s="56" t="s">
        <v>26638</v>
      </c>
      <c r="CM28639" s="56" t="s">
        <v>215</v>
      </c>
      <c r="CN28639" s="56" t="s">
        <v>215</v>
      </c>
    </row>
    <row r="28640" spans="75:92">
      <c r="BW28640" s="66"/>
      <c r="BX28640" s="66"/>
      <c r="BY28640" s="66"/>
      <c r="CL28640" s="56" t="s">
        <v>26639</v>
      </c>
      <c r="CM28640" s="56" t="s">
        <v>215</v>
      </c>
      <c r="CN28640" s="56" t="s">
        <v>215</v>
      </c>
    </row>
    <row r="28641" spans="75:92">
      <c r="BW28641" s="66"/>
      <c r="BX28641" s="66"/>
      <c r="BY28641" s="66"/>
      <c r="CL28641" s="56" t="s">
        <v>16461</v>
      </c>
      <c r="CM28641" s="56" t="s">
        <v>215</v>
      </c>
      <c r="CN28641" s="56" t="s">
        <v>215</v>
      </c>
    </row>
    <row r="28642" spans="75:92">
      <c r="BW28642" s="66"/>
      <c r="BX28642" s="66"/>
      <c r="BY28642" s="66"/>
      <c r="CL28642" s="56" t="s">
        <v>26640</v>
      </c>
      <c r="CM28642" s="56" t="s">
        <v>215</v>
      </c>
      <c r="CN28642" s="56" t="s">
        <v>215</v>
      </c>
    </row>
    <row r="28643" spans="75:92">
      <c r="BW28643" s="66"/>
      <c r="BX28643" s="66"/>
      <c r="BY28643" s="66"/>
      <c r="CL28643" s="56" t="s">
        <v>26641</v>
      </c>
      <c r="CM28643" s="56" t="s">
        <v>215</v>
      </c>
      <c r="CN28643" s="56" t="s">
        <v>215</v>
      </c>
    </row>
    <row r="28644" spans="75:92">
      <c r="BW28644" s="66"/>
      <c r="BX28644" s="66"/>
      <c r="BY28644" s="66"/>
      <c r="CL28644" s="56" t="s">
        <v>26642</v>
      </c>
      <c r="CM28644" s="56" t="s">
        <v>215</v>
      </c>
      <c r="CN28644" s="56" t="s">
        <v>215</v>
      </c>
    </row>
    <row r="28645" spans="75:92">
      <c r="BW28645" s="66"/>
      <c r="BX28645" s="66"/>
      <c r="BY28645" s="66"/>
      <c r="CL28645" s="56" t="s">
        <v>16475</v>
      </c>
      <c r="CM28645" s="56" t="s">
        <v>214</v>
      </c>
      <c r="CN28645" s="56" t="s">
        <v>214</v>
      </c>
    </row>
    <row r="28646" spans="75:92">
      <c r="BW28646" s="66"/>
      <c r="BX28646" s="66"/>
      <c r="BY28646" s="66"/>
      <c r="CL28646" s="56" t="s">
        <v>16475</v>
      </c>
      <c r="CM28646" s="56" t="s">
        <v>214</v>
      </c>
      <c r="CN28646" s="56" t="s">
        <v>214</v>
      </c>
    </row>
    <row r="28647" spans="75:92">
      <c r="BW28647" s="66"/>
      <c r="BX28647" s="66"/>
      <c r="BY28647" s="66"/>
      <c r="CL28647" s="56" t="s">
        <v>26643</v>
      </c>
      <c r="CM28647" s="56" t="s">
        <v>214</v>
      </c>
      <c r="CN28647" s="56" t="s">
        <v>214</v>
      </c>
    </row>
    <row r="28648" spans="75:92">
      <c r="BW28648" s="66"/>
      <c r="BX28648" s="66"/>
      <c r="BY28648" s="66"/>
      <c r="CL28648" s="56" t="s">
        <v>26644</v>
      </c>
      <c r="CM28648" s="56" t="s">
        <v>214</v>
      </c>
      <c r="CN28648" s="56" t="s">
        <v>214</v>
      </c>
    </row>
    <row r="28649" spans="75:92">
      <c r="BW28649" s="66"/>
      <c r="BX28649" s="66"/>
      <c r="BY28649" s="66"/>
      <c r="CL28649" s="56" t="s">
        <v>16528</v>
      </c>
      <c r="CM28649" s="56" t="s">
        <v>214</v>
      </c>
      <c r="CN28649" s="56" t="s">
        <v>214</v>
      </c>
    </row>
    <row r="28650" spans="75:92">
      <c r="BW28650" s="66"/>
      <c r="BX28650" s="66"/>
      <c r="BY28650" s="66"/>
      <c r="CL28650" s="56" t="s">
        <v>26645</v>
      </c>
      <c r="CM28650" s="56" t="s">
        <v>214</v>
      </c>
      <c r="CN28650" s="56" t="s">
        <v>214</v>
      </c>
    </row>
    <row r="28651" spans="75:92">
      <c r="BW28651" s="66"/>
      <c r="BX28651" s="66"/>
      <c r="BY28651" s="66"/>
      <c r="CL28651" s="35" t="s">
        <v>30114</v>
      </c>
      <c r="CM28651" s="35" t="s">
        <v>217</v>
      </c>
      <c r="CN28651" s="35" t="s">
        <v>217</v>
      </c>
    </row>
    <row r="28652" spans="75:92">
      <c r="BW28652" s="66"/>
      <c r="BX28652" s="66"/>
      <c r="BY28652" s="66"/>
      <c r="CL28652" s="56" t="s">
        <v>26646</v>
      </c>
      <c r="CM28652" s="56" t="s">
        <v>214</v>
      </c>
      <c r="CN28652" s="56" t="s">
        <v>214</v>
      </c>
    </row>
    <row r="28653" spans="75:92">
      <c r="BW28653" s="66"/>
      <c r="BX28653" s="66"/>
      <c r="BY28653" s="66"/>
      <c r="CL28653" s="35" t="s">
        <v>16500</v>
      </c>
      <c r="CM28653" s="35" t="s">
        <v>217</v>
      </c>
      <c r="CN28653" s="35" t="s">
        <v>217</v>
      </c>
    </row>
    <row r="28654" spans="75:92">
      <c r="BW28654" s="66"/>
      <c r="BX28654" s="66"/>
      <c r="BY28654" s="66"/>
      <c r="CL28654" s="35" t="s">
        <v>16501</v>
      </c>
      <c r="CM28654" s="35" t="s">
        <v>217</v>
      </c>
      <c r="CN28654" s="35" t="s">
        <v>217</v>
      </c>
    </row>
    <row r="28655" spans="75:92">
      <c r="BW28655" s="66"/>
      <c r="BX28655" s="66"/>
      <c r="BY28655" s="66"/>
      <c r="CL28655" s="56" t="s">
        <v>16502</v>
      </c>
      <c r="CM28655" s="56" t="s">
        <v>215</v>
      </c>
      <c r="CN28655" s="56" t="s">
        <v>215</v>
      </c>
    </row>
    <row r="28656" spans="75:92">
      <c r="BW28656" s="66"/>
      <c r="BX28656" s="66"/>
      <c r="BY28656" s="66"/>
      <c r="CL28656" s="56" t="s">
        <v>26647</v>
      </c>
      <c r="CM28656" s="56" t="s">
        <v>215</v>
      </c>
      <c r="CN28656" s="56" t="s">
        <v>215</v>
      </c>
    </row>
    <row r="28657" spans="75:92">
      <c r="BW28657" s="66"/>
      <c r="BX28657" s="66"/>
      <c r="BY28657" s="66"/>
      <c r="CL28657" s="56" t="s">
        <v>26648</v>
      </c>
      <c r="CM28657" s="56" t="s">
        <v>216</v>
      </c>
      <c r="CN28657" s="56" t="s">
        <v>216</v>
      </c>
    </row>
    <row r="28658" spans="75:92">
      <c r="BW28658" s="66"/>
      <c r="BX28658" s="66"/>
      <c r="BY28658" s="66"/>
      <c r="CL28658" s="56" t="s">
        <v>26649</v>
      </c>
      <c r="CM28658" s="56" t="s">
        <v>216</v>
      </c>
      <c r="CN28658" s="56" t="s">
        <v>216</v>
      </c>
    </row>
    <row r="28659" spans="75:92">
      <c r="BW28659" s="66"/>
      <c r="BX28659" s="66"/>
      <c r="BY28659" s="66"/>
      <c r="CL28659" s="56" t="s">
        <v>26650</v>
      </c>
      <c r="CM28659" s="56" t="s">
        <v>214</v>
      </c>
      <c r="CN28659" s="56" t="s">
        <v>214</v>
      </c>
    </row>
    <row r="28660" spans="75:92">
      <c r="BW28660" s="66"/>
      <c r="BX28660" s="66"/>
      <c r="BY28660" s="66"/>
      <c r="CL28660" s="56" t="s">
        <v>26651</v>
      </c>
      <c r="CM28660" s="56" t="s">
        <v>214</v>
      </c>
      <c r="CN28660" s="56" t="s">
        <v>214</v>
      </c>
    </row>
    <row r="28661" spans="75:92">
      <c r="BW28661" s="66"/>
      <c r="BX28661" s="66"/>
      <c r="BY28661" s="66"/>
      <c r="CL28661" s="56" t="s">
        <v>26652</v>
      </c>
      <c r="CM28661" s="56" t="s">
        <v>214</v>
      </c>
      <c r="CN28661" s="56" t="s">
        <v>214</v>
      </c>
    </row>
    <row r="28662" spans="75:92">
      <c r="BW28662" s="66"/>
      <c r="BX28662" s="66"/>
      <c r="BY28662" s="66"/>
      <c r="CL28662" s="56" t="s">
        <v>26653</v>
      </c>
      <c r="CM28662" s="56" t="s">
        <v>214</v>
      </c>
      <c r="CN28662" s="56" t="s">
        <v>214</v>
      </c>
    </row>
    <row r="28663" spans="75:92">
      <c r="BW28663" s="66"/>
      <c r="BX28663" s="66"/>
      <c r="BY28663" s="66"/>
      <c r="CL28663" s="56" t="s">
        <v>26654</v>
      </c>
      <c r="CM28663" s="56" t="s">
        <v>214</v>
      </c>
      <c r="CN28663" s="56" t="s">
        <v>214</v>
      </c>
    </row>
    <row r="28664" spans="75:92">
      <c r="BW28664" s="66"/>
      <c r="BX28664" s="66"/>
      <c r="BY28664" s="66"/>
      <c r="CL28664" s="56" t="s">
        <v>16529</v>
      </c>
      <c r="CM28664" s="56" t="s">
        <v>214</v>
      </c>
      <c r="CN28664" s="56" t="s">
        <v>214</v>
      </c>
    </row>
    <row r="28665" spans="75:92">
      <c r="BW28665" s="66"/>
      <c r="BX28665" s="66"/>
      <c r="BY28665" s="66"/>
      <c r="CL28665" s="56" t="s">
        <v>16546</v>
      </c>
      <c r="CM28665" s="56" t="s">
        <v>213</v>
      </c>
      <c r="CN28665" s="56" t="s">
        <v>213</v>
      </c>
    </row>
    <row r="28666" spans="75:92">
      <c r="BW28666" s="66"/>
      <c r="BX28666" s="66"/>
      <c r="BY28666" s="66"/>
      <c r="CL28666" s="56" t="s">
        <v>26655</v>
      </c>
      <c r="CM28666" s="56" t="s">
        <v>213</v>
      </c>
      <c r="CN28666" s="56" t="s">
        <v>213</v>
      </c>
    </row>
    <row r="28667" spans="75:92">
      <c r="BW28667" s="66"/>
      <c r="BX28667" s="66"/>
      <c r="BY28667" s="66"/>
      <c r="CL28667" s="56" t="s">
        <v>26656</v>
      </c>
      <c r="CM28667" s="56" t="s">
        <v>213</v>
      </c>
      <c r="CN28667" s="56" t="s">
        <v>213</v>
      </c>
    </row>
    <row r="28668" spans="75:92">
      <c r="BW28668" s="66"/>
      <c r="BX28668" s="66"/>
      <c r="BY28668" s="66"/>
      <c r="CL28668" s="56" t="s">
        <v>16552</v>
      </c>
      <c r="CM28668" s="56" t="s">
        <v>214</v>
      </c>
      <c r="CN28668" s="56" t="s">
        <v>214</v>
      </c>
    </row>
    <row r="28669" spans="75:92">
      <c r="BW28669" s="66"/>
      <c r="BX28669" s="66"/>
      <c r="BY28669" s="66"/>
      <c r="CL28669" s="35" t="s">
        <v>16380</v>
      </c>
      <c r="CM28669" s="35" t="s">
        <v>217</v>
      </c>
      <c r="CN28669" s="35" t="s">
        <v>217</v>
      </c>
    </row>
    <row r="28670" spans="75:92">
      <c r="BW28670" s="66"/>
      <c r="BX28670" s="66"/>
      <c r="BY28670" s="66"/>
      <c r="CL28670" s="56" t="s">
        <v>16450</v>
      </c>
      <c r="CM28670" s="56" t="s">
        <v>214</v>
      </c>
      <c r="CN28670" s="56" t="s">
        <v>214</v>
      </c>
    </row>
    <row r="28671" spans="75:92">
      <c r="BW28671" s="66"/>
      <c r="BX28671" s="66"/>
      <c r="BY28671" s="66"/>
      <c r="CL28671" s="35" t="s">
        <v>16354</v>
      </c>
      <c r="CM28671" s="35" t="s">
        <v>217</v>
      </c>
      <c r="CN28671" s="35" t="s">
        <v>217</v>
      </c>
    </row>
    <row r="28672" spans="75:92">
      <c r="BW28672" s="66"/>
      <c r="BX28672" s="66"/>
      <c r="BY28672" s="66"/>
      <c r="CL28672" s="56" t="s">
        <v>26657</v>
      </c>
      <c r="CM28672" s="56" t="s">
        <v>213</v>
      </c>
      <c r="CN28672" s="56" t="s">
        <v>213</v>
      </c>
    </row>
    <row r="28673" spans="75:92">
      <c r="BW28673" s="66"/>
      <c r="BX28673" s="66"/>
      <c r="BY28673" s="66"/>
      <c r="CL28673" s="56" t="s">
        <v>26658</v>
      </c>
      <c r="CM28673" s="56" t="s">
        <v>213</v>
      </c>
      <c r="CN28673" s="56" t="s">
        <v>213</v>
      </c>
    </row>
    <row r="28674" spans="75:92">
      <c r="BW28674" s="66"/>
      <c r="BX28674" s="66"/>
      <c r="BY28674" s="66"/>
      <c r="CL28674" s="56" t="s">
        <v>16585</v>
      </c>
      <c r="CM28674" s="56" t="s">
        <v>217</v>
      </c>
      <c r="CN28674" s="56" t="s">
        <v>217</v>
      </c>
    </row>
    <row r="28675" spans="75:92">
      <c r="BW28675" s="66"/>
      <c r="BX28675" s="66"/>
      <c r="BY28675" s="66"/>
      <c r="CL28675" s="35" t="s">
        <v>16586</v>
      </c>
      <c r="CM28675" s="35" t="s">
        <v>217</v>
      </c>
      <c r="CN28675" s="35" t="s">
        <v>217</v>
      </c>
    </row>
    <row r="28676" spans="75:92">
      <c r="BW28676" s="66"/>
      <c r="BX28676" s="66"/>
      <c r="BY28676" s="66"/>
      <c r="CL28676" s="35" t="s">
        <v>16588</v>
      </c>
      <c r="CM28676" s="35" t="s">
        <v>217</v>
      </c>
      <c r="CN28676" s="35" t="s">
        <v>217</v>
      </c>
    </row>
    <row r="28677" spans="75:92">
      <c r="BW28677" s="66"/>
      <c r="BX28677" s="66"/>
      <c r="BY28677" s="66"/>
      <c r="CL28677" s="35" t="s">
        <v>16587</v>
      </c>
      <c r="CM28677" s="35" t="s">
        <v>217</v>
      </c>
      <c r="CN28677" s="35" t="s">
        <v>217</v>
      </c>
    </row>
    <row r="28678" spans="75:92">
      <c r="BW28678" s="66"/>
      <c r="BX28678" s="66"/>
      <c r="BY28678" s="66"/>
      <c r="CL28678" s="56" t="s">
        <v>16590</v>
      </c>
      <c r="CM28678" s="56" t="s">
        <v>215</v>
      </c>
      <c r="CN28678" s="56" t="s">
        <v>215</v>
      </c>
    </row>
    <row r="28679" spans="75:92">
      <c r="BW28679" s="66"/>
      <c r="BX28679" s="66"/>
      <c r="BY28679" s="66"/>
      <c r="CL28679" s="56" t="s">
        <v>16591</v>
      </c>
      <c r="CM28679" s="56" t="s">
        <v>215</v>
      </c>
      <c r="CN28679" s="56" t="s">
        <v>215</v>
      </c>
    </row>
    <row r="28680" spans="75:92">
      <c r="BW28680" s="66"/>
      <c r="BX28680" s="66"/>
      <c r="BY28680" s="66"/>
      <c r="CL28680" s="56" t="s">
        <v>16679</v>
      </c>
      <c r="CM28680" s="56" t="s">
        <v>216</v>
      </c>
      <c r="CN28680" s="56" t="s">
        <v>216</v>
      </c>
    </row>
    <row r="28681" spans="75:92">
      <c r="BW28681" s="66"/>
      <c r="BX28681" s="66"/>
      <c r="BY28681" s="66"/>
      <c r="CL28681" s="56" t="s">
        <v>8412</v>
      </c>
      <c r="CM28681" s="56" t="s">
        <v>216</v>
      </c>
      <c r="CN28681" s="56" t="s">
        <v>216</v>
      </c>
    </row>
    <row r="28682" spans="75:92">
      <c r="BW28682" s="66"/>
      <c r="BX28682" s="66"/>
      <c r="BY28682" s="66"/>
      <c r="CL28682" s="56" t="s">
        <v>8413</v>
      </c>
      <c r="CM28682" s="56" t="s">
        <v>216</v>
      </c>
      <c r="CN28682" s="56" t="s">
        <v>216</v>
      </c>
    </row>
    <row r="28683" spans="75:92">
      <c r="BW28683" s="66"/>
      <c r="BX28683" s="66"/>
      <c r="BY28683" s="66"/>
      <c r="CL28683" s="56" t="s">
        <v>11414</v>
      </c>
      <c r="CM28683" s="56" t="s">
        <v>214</v>
      </c>
      <c r="CN28683" s="56" t="s">
        <v>214</v>
      </c>
    </row>
    <row r="28684" spans="75:92">
      <c r="BW28684" s="66"/>
      <c r="BX28684" s="66"/>
      <c r="BY28684" s="66"/>
      <c r="CL28684" s="56" t="s">
        <v>10228</v>
      </c>
      <c r="CM28684" s="56" t="s">
        <v>216</v>
      </c>
      <c r="CN28684" s="56" t="s">
        <v>216</v>
      </c>
    </row>
    <row r="28685" spans="75:92">
      <c r="BW28685" s="66"/>
      <c r="BX28685" s="66"/>
      <c r="BY28685" s="66"/>
      <c r="CL28685" s="35" t="s">
        <v>10220</v>
      </c>
      <c r="CM28685" s="35" t="s">
        <v>217</v>
      </c>
      <c r="CN28685" s="35" t="s">
        <v>217</v>
      </c>
    </row>
    <row r="28686" spans="75:92">
      <c r="BW28686" s="66"/>
      <c r="BX28686" s="66"/>
      <c r="BY28686" s="66"/>
      <c r="CL28686" s="56" t="s">
        <v>10223</v>
      </c>
      <c r="CM28686" s="56" t="s">
        <v>216</v>
      </c>
      <c r="CN28686" s="56" t="s">
        <v>216</v>
      </c>
    </row>
    <row r="28687" spans="75:92">
      <c r="BW28687" s="66"/>
      <c r="BX28687" s="66"/>
      <c r="BY28687" s="66"/>
      <c r="CL28687" s="56" t="s">
        <v>10214</v>
      </c>
      <c r="CM28687" s="56" t="s">
        <v>216</v>
      </c>
      <c r="CN28687" s="56" t="s">
        <v>216</v>
      </c>
    </row>
    <row r="28688" spans="75:92">
      <c r="BW28688" s="66"/>
      <c r="BX28688" s="66"/>
      <c r="BY28688" s="66"/>
      <c r="CL28688" s="56" t="s">
        <v>10225</v>
      </c>
      <c r="CM28688" s="56" t="s">
        <v>216</v>
      </c>
      <c r="CN28688" s="56" t="s">
        <v>216</v>
      </c>
    </row>
    <row r="28689" spans="75:92">
      <c r="BW28689" s="66"/>
      <c r="BX28689" s="66"/>
      <c r="BY28689" s="66"/>
      <c r="CL28689" s="35" t="s">
        <v>30115</v>
      </c>
      <c r="CM28689" s="35" t="s">
        <v>217</v>
      </c>
      <c r="CN28689" s="35" t="s">
        <v>217</v>
      </c>
    </row>
    <row r="28690" spans="75:92">
      <c r="BW28690" s="66"/>
      <c r="BX28690" s="66"/>
      <c r="BY28690" s="66"/>
      <c r="CL28690" s="35" t="s">
        <v>8086</v>
      </c>
      <c r="CM28690" s="35" t="s">
        <v>217</v>
      </c>
      <c r="CN28690" s="35" t="s">
        <v>217</v>
      </c>
    </row>
    <row r="28691" spans="75:92">
      <c r="BW28691" s="66"/>
      <c r="BX28691" s="66"/>
      <c r="BY28691" s="66"/>
      <c r="CL28691" s="35" t="s">
        <v>30116</v>
      </c>
      <c r="CM28691" s="35" t="s">
        <v>217</v>
      </c>
      <c r="CN28691" s="35" t="s">
        <v>217</v>
      </c>
    </row>
    <row r="28692" spans="75:92">
      <c r="BW28692" s="66"/>
      <c r="BX28692" s="66"/>
      <c r="BY28692" s="66"/>
      <c r="CL28692" s="35" t="s">
        <v>30117</v>
      </c>
      <c r="CM28692" s="35" t="s">
        <v>217</v>
      </c>
      <c r="CN28692" s="35" t="s">
        <v>217</v>
      </c>
    </row>
    <row r="28693" spans="75:92">
      <c r="BW28693" s="66"/>
      <c r="BX28693" s="66"/>
      <c r="BY28693" s="66"/>
      <c r="CL28693" s="35" t="s">
        <v>16593</v>
      </c>
      <c r="CM28693" s="35" t="s">
        <v>217</v>
      </c>
      <c r="CN28693" s="35" t="s">
        <v>217</v>
      </c>
    </row>
    <row r="28694" spans="75:92">
      <c r="BW28694" s="66"/>
      <c r="BX28694" s="66"/>
      <c r="BY28694" s="66"/>
      <c r="CL28694" s="35" t="s">
        <v>16594</v>
      </c>
      <c r="CM28694" s="35" t="s">
        <v>217</v>
      </c>
      <c r="CN28694" s="35" t="s">
        <v>217</v>
      </c>
    </row>
    <row r="28695" spans="75:92">
      <c r="BW28695" s="66"/>
      <c r="BX28695" s="66"/>
      <c r="BY28695" s="66"/>
      <c r="CL28695" s="35" t="s">
        <v>16596</v>
      </c>
      <c r="CM28695" s="35" t="s">
        <v>217</v>
      </c>
      <c r="CN28695" s="35" t="s">
        <v>217</v>
      </c>
    </row>
    <row r="28696" spans="75:92">
      <c r="BW28696" s="66"/>
      <c r="BX28696" s="66"/>
      <c r="BY28696" s="66"/>
      <c r="CL28696" s="35" t="s">
        <v>16600</v>
      </c>
      <c r="CM28696" s="35" t="s">
        <v>217</v>
      </c>
      <c r="CN28696" s="35" t="s">
        <v>217</v>
      </c>
    </row>
    <row r="28697" spans="75:92">
      <c r="BW28697" s="66"/>
      <c r="BX28697" s="66"/>
      <c r="BY28697" s="66"/>
      <c r="CL28697" s="35" t="s">
        <v>16597</v>
      </c>
      <c r="CM28697" s="35" t="s">
        <v>217</v>
      </c>
      <c r="CN28697" s="35" t="s">
        <v>217</v>
      </c>
    </row>
    <row r="28698" spans="75:92">
      <c r="BW28698" s="66"/>
      <c r="BX28698" s="66"/>
      <c r="BY28698" s="66"/>
      <c r="CL28698" s="35" t="s">
        <v>16598</v>
      </c>
      <c r="CM28698" s="35" t="s">
        <v>217</v>
      </c>
      <c r="CN28698" s="35" t="s">
        <v>217</v>
      </c>
    </row>
    <row r="28699" spans="75:92">
      <c r="BW28699" s="66"/>
      <c r="BX28699" s="66"/>
      <c r="BY28699" s="66"/>
      <c r="CL28699" s="35" t="s">
        <v>16595</v>
      </c>
      <c r="CM28699" s="35" t="s">
        <v>217</v>
      </c>
      <c r="CN28699" s="35" t="s">
        <v>217</v>
      </c>
    </row>
    <row r="28700" spans="75:92">
      <c r="BW28700" s="66"/>
      <c r="BX28700" s="66"/>
      <c r="BY28700" s="66"/>
      <c r="CL28700" s="35" t="s">
        <v>10312</v>
      </c>
      <c r="CM28700" s="35" t="s">
        <v>217</v>
      </c>
      <c r="CN28700" s="35" t="s">
        <v>217</v>
      </c>
    </row>
    <row r="28701" spans="75:92">
      <c r="BW28701" s="66"/>
      <c r="BX28701" s="66"/>
      <c r="BY28701" s="66"/>
      <c r="CL28701" s="35" t="s">
        <v>16599</v>
      </c>
      <c r="CM28701" s="35" t="s">
        <v>217</v>
      </c>
      <c r="CN28701" s="35" t="s">
        <v>217</v>
      </c>
    </row>
    <row r="28702" spans="75:92">
      <c r="BW28702" s="66"/>
      <c r="BX28702" s="66"/>
      <c r="BY28702" s="66"/>
      <c r="CL28702" s="35" t="s">
        <v>16601</v>
      </c>
      <c r="CM28702" s="35" t="s">
        <v>217</v>
      </c>
      <c r="CN28702" s="35" t="s">
        <v>217</v>
      </c>
    </row>
    <row r="28703" spans="75:92">
      <c r="BW28703" s="66"/>
      <c r="BX28703" s="66"/>
      <c r="BY28703" s="66"/>
      <c r="CL28703" s="35" t="s">
        <v>16602</v>
      </c>
      <c r="CM28703" s="35" t="s">
        <v>217</v>
      </c>
      <c r="CN28703" s="35" t="s">
        <v>217</v>
      </c>
    </row>
    <row r="28704" spans="75:92">
      <c r="BW28704" s="66"/>
      <c r="BX28704" s="66"/>
      <c r="BY28704" s="66"/>
      <c r="CL28704" s="35" t="s">
        <v>16603</v>
      </c>
      <c r="CM28704" s="35" t="s">
        <v>217</v>
      </c>
      <c r="CN28704" s="35" t="s">
        <v>217</v>
      </c>
    </row>
    <row r="28705" spans="75:92">
      <c r="BW28705" s="66"/>
      <c r="BX28705" s="66"/>
      <c r="BY28705" s="66"/>
      <c r="CL28705" s="35" t="s">
        <v>13623</v>
      </c>
      <c r="CM28705" s="35" t="s">
        <v>217</v>
      </c>
      <c r="CN28705" s="35" t="s">
        <v>217</v>
      </c>
    </row>
    <row r="28706" spans="75:92">
      <c r="BW28706" s="66"/>
      <c r="BX28706" s="66"/>
      <c r="BY28706" s="66"/>
      <c r="CL28706" s="35" t="s">
        <v>30118</v>
      </c>
      <c r="CM28706" s="35" t="s">
        <v>217</v>
      </c>
      <c r="CN28706" s="35" t="s">
        <v>217</v>
      </c>
    </row>
    <row r="28707" spans="75:92">
      <c r="BW28707" s="66"/>
      <c r="BX28707" s="66"/>
      <c r="BY28707" s="66"/>
      <c r="CL28707" s="35" t="s">
        <v>13624</v>
      </c>
      <c r="CM28707" s="35" t="s">
        <v>217</v>
      </c>
      <c r="CN28707" s="35" t="s">
        <v>217</v>
      </c>
    </row>
    <row r="28708" spans="75:92">
      <c r="BW28708" s="66"/>
      <c r="BX28708" s="66"/>
      <c r="BY28708" s="66"/>
      <c r="CL28708" s="35" t="s">
        <v>13625</v>
      </c>
      <c r="CM28708" s="35" t="s">
        <v>217</v>
      </c>
      <c r="CN28708" s="35" t="s">
        <v>217</v>
      </c>
    </row>
    <row r="28709" spans="75:92">
      <c r="BW28709" s="66"/>
      <c r="BX28709" s="66"/>
      <c r="BY28709" s="66"/>
      <c r="CL28709" s="35" t="s">
        <v>30119</v>
      </c>
      <c r="CM28709" s="35" t="s">
        <v>217</v>
      </c>
      <c r="CN28709" s="35" t="s">
        <v>217</v>
      </c>
    </row>
    <row r="28710" spans="75:92">
      <c r="BW28710" s="66"/>
      <c r="BX28710" s="66"/>
      <c r="BY28710" s="66"/>
      <c r="CL28710" s="35" t="s">
        <v>16604</v>
      </c>
      <c r="CM28710" s="35" t="s">
        <v>217</v>
      </c>
      <c r="CN28710" s="35" t="s">
        <v>217</v>
      </c>
    </row>
    <row r="28711" spans="75:92">
      <c r="BW28711" s="66"/>
      <c r="BX28711" s="66"/>
      <c r="BY28711" s="66"/>
      <c r="CL28711" s="56" t="s">
        <v>16605</v>
      </c>
      <c r="CM28711" s="56" t="s">
        <v>215</v>
      </c>
      <c r="CN28711" s="56" t="s">
        <v>215</v>
      </c>
    </row>
    <row r="28712" spans="75:92">
      <c r="BW28712" s="66"/>
      <c r="BX28712" s="66"/>
      <c r="BY28712" s="66"/>
      <c r="CL28712" s="56" t="s">
        <v>24699</v>
      </c>
      <c r="CM28712" s="56" t="s">
        <v>215</v>
      </c>
      <c r="CN28712" s="56" t="s">
        <v>215</v>
      </c>
    </row>
    <row r="28713" spans="75:92">
      <c r="BW28713" s="66"/>
      <c r="BX28713" s="66"/>
      <c r="BY28713" s="66"/>
      <c r="CL28713" s="56" t="s">
        <v>16606</v>
      </c>
      <c r="CM28713" s="56" t="s">
        <v>217</v>
      </c>
      <c r="CN28713" s="56" t="s">
        <v>217</v>
      </c>
    </row>
    <row r="28714" spans="75:92">
      <c r="BW28714" s="66"/>
      <c r="BX28714" s="66"/>
      <c r="BY28714" s="66"/>
      <c r="CL28714" s="35" t="s">
        <v>16617</v>
      </c>
      <c r="CM28714" s="35" t="s">
        <v>217</v>
      </c>
      <c r="CN28714" s="35" t="s">
        <v>217</v>
      </c>
    </row>
    <row r="28715" spans="75:92">
      <c r="BW28715" s="66"/>
      <c r="BX28715" s="66"/>
      <c r="BY28715" s="66"/>
      <c r="CL28715" s="35" t="s">
        <v>12085</v>
      </c>
      <c r="CM28715" s="35" t="s">
        <v>217</v>
      </c>
      <c r="CN28715" s="35" t="s">
        <v>217</v>
      </c>
    </row>
    <row r="28716" spans="75:92">
      <c r="BW28716" s="66"/>
      <c r="BX28716" s="66"/>
      <c r="BY28716" s="66"/>
      <c r="CL28716" s="56" t="s">
        <v>12614</v>
      </c>
      <c r="CM28716" s="56" t="s">
        <v>216</v>
      </c>
      <c r="CN28716" s="56" t="s">
        <v>216</v>
      </c>
    </row>
    <row r="28717" spans="75:92">
      <c r="BW28717" s="66"/>
      <c r="BX28717" s="66"/>
      <c r="BY28717" s="66"/>
      <c r="CL28717" s="56" t="s">
        <v>16618</v>
      </c>
      <c r="CM28717" s="56" t="s">
        <v>216</v>
      </c>
      <c r="CN28717" s="56" t="s">
        <v>216</v>
      </c>
    </row>
    <row r="28718" spans="75:92">
      <c r="BW28718" s="66"/>
      <c r="BX28718" s="66"/>
      <c r="BY28718" s="66"/>
      <c r="CL28718" s="56" t="s">
        <v>30120</v>
      </c>
      <c r="CM28718" s="56" t="s">
        <v>215</v>
      </c>
      <c r="CN28718" s="56" t="s">
        <v>215</v>
      </c>
    </row>
    <row r="28719" spans="75:92">
      <c r="BW28719" s="66"/>
      <c r="BX28719" s="66"/>
      <c r="BY28719" s="66"/>
      <c r="CL28719" s="56" t="s">
        <v>30121</v>
      </c>
      <c r="CM28719" s="56" t="s">
        <v>215</v>
      </c>
      <c r="CN28719" s="56" t="s">
        <v>215</v>
      </c>
    </row>
    <row r="28720" spans="75:92">
      <c r="BW28720" s="66"/>
      <c r="BX28720" s="66"/>
      <c r="BY28720" s="66"/>
      <c r="CL28720" s="56" t="s">
        <v>30122</v>
      </c>
      <c r="CM28720" s="56" t="s">
        <v>215</v>
      </c>
      <c r="CN28720" s="56" t="s">
        <v>215</v>
      </c>
    </row>
    <row r="28721" spans="75:92">
      <c r="BW28721" s="66"/>
      <c r="BX28721" s="66"/>
      <c r="BY28721" s="66"/>
      <c r="CL28721" s="56" t="s">
        <v>30123</v>
      </c>
      <c r="CM28721" s="56" t="s">
        <v>215</v>
      </c>
      <c r="CN28721" s="56" t="s">
        <v>215</v>
      </c>
    </row>
    <row r="28722" spans="75:92">
      <c r="BW28722" s="66"/>
      <c r="BX28722" s="66"/>
      <c r="BY28722" s="66"/>
      <c r="CL28722" s="56" t="s">
        <v>16625</v>
      </c>
      <c r="CM28722" s="56" t="s">
        <v>216</v>
      </c>
      <c r="CN28722" s="56" t="s">
        <v>216</v>
      </c>
    </row>
    <row r="28723" spans="75:92">
      <c r="BW28723" s="66"/>
      <c r="BX28723" s="66"/>
      <c r="BY28723" s="66"/>
      <c r="CL28723" s="56" t="s">
        <v>30124</v>
      </c>
      <c r="CM28723" s="56" t="s">
        <v>215</v>
      </c>
      <c r="CN28723" s="56" t="s">
        <v>215</v>
      </c>
    </row>
    <row r="28724" spans="75:92">
      <c r="BW28724" s="66"/>
      <c r="BX28724" s="66"/>
      <c r="BY28724" s="66"/>
      <c r="CL28724" s="56" t="s">
        <v>16626</v>
      </c>
      <c r="CM28724" s="56" t="s">
        <v>216</v>
      </c>
      <c r="CN28724" s="56" t="s">
        <v>216</v>
      </c>
    </row>
    <row r="28725" spans="75:92">
      <c r="BW28725" s="66"/>
      <c r="BX28725" s="66"/>
      <c r="BY28725" s="66"/>
      <c r="CL28725" s="56" t="s">
        <v>30125</v>
      </c>
      <c r="CM28725" s="56" t="s">
        <v>215</v>
      </c>
      <c r="CN28725" s="56" t="s">
        <v>215</v>
      </c>
    </row>
    <row r="28726" spans="75:92">
      <c r="BW28726" s="66"/>
      <c r="BX28726" s="66"/>
      <c r="BY28726" s="66"/>
      <c r="CL28726" s="56" t="s">
        <v>16627</v>
      </c>
      <c r="CM28726" s="56" t="s">
        <v>216</v>
      </c>
      <c r="CN28726" s="56" t="s">
        <v>216</v>
      </c>
    </row>
    <row r="28727" spans="75:92">
      <c r="BW28727" s="66"/>
      <c r="BX28727" s="66"/>
      <c r="BY28727" s="66"/>
      <c r="CL28727" s="56" t="s">
        <v>16628</v>
      </c>
      <c r="CM28727" s="56" t="s">
        <v>216</v>
      </c>
      <c r="CN28727" s="56" t="s">
        <v>216</v>
      </c>
    </row>
    <row r="28728" spans="75:92">
      <c r="BW28728" s="66"/>
      <c r="BX28728" s="66"/>
      <c r="BY28728" s="66"/>
      <c r="CL28728" s="56" t="s">
        <v>16629</v>
      </c>
      <c r="CM28728" s="56" t="s">
        <v>216</v>
      </c>
      <c r="CN28728" s="56" t="s">
        <v>216</v>
      </c>
    </row>
    <row r="28729" spans="75:92">
      <c r="BW28729" s="66"/>
      <c r="BX28729" s="66"/>
      <c r="BY28729" s="66"/>
      <c r="CL28729" s="56" t="s">
        <v>16630</v>
      </c>
      <c r="CM28729" s="56" t="s">
        <v>216</v>
      </c>
      <c r="CN28729" s="56" t="s">
        <v>216</v>
      </c>
    </row>
    <row r="28730" spans="75:92">
      <c r="BW28730" s="66"/>
      <c r="BX28730" s="66"/>
      <c r="BY28730" s="66"/>
      <c r="CL28730" s="56" t="s">
        <v>16631</v>
      </c>
      <c r="CM28730" s="56" t="s">
        <v>216</v>
      </c>
      <c r="CN28730" s="56" t="s">
        <v>216</v>
      </c>
    </row>
    <row r="28731" spans="75:92">
      <c r="BW28731" s="66"/>
      <c r="BX28731" s="66"/>
      <c r="BY28731" s="66"/>
      <c r="CL28731" s="56" t="s">
        <v>16632</v>
      </c>
      <c r="CM28731" s="56" t="s">
        <v>216</v>
      </c>
      <c r="CN28731" s="56" t="s">
        <v>216</v>
      </c>
    </row>
    <row r="28732" spans="75:92">
      <c r="BW28732" s="66"/>
      <c r="BX28732" s="66"/>
      <c r="BY28732" s="66"/>
      <c r="CL28732" s="56" t="s">
        <v>16633</v>
      </c>
      <c r="CM28732" s="56" t="s">
        <v>216</v>
      </c>
      <c r="CN28732" s="56" t="s">
        <v>216</v>
      </c>
    </row>
    <row r="28733" spans="75:92">
      <c r="BW28733" s="66"/>
      <c r="BX28733" s="66"/>
      <c r="BY28733" s="66"/>
      <c r="CL28733" s="35" t="s">
        <v>16620</v>
      </c>
      <c r="CM28733" s="35" t="s">
        <v>217</v>
      </c>
      <c r="CN28733" s="35" t="s">
        <v>217</v>
      </c>
    </row>
    <row r="28734" spans="75:92">
      <c r="BW28734" s="66"/>
      <c r="BX28734" s="66"/>
      <c r="BY28734" s="66"/>
      <c r="CL28734" s="56" t="s">
        <v>30126</v>
      </c>
      <c r="CM28734" s="56" t="s">
        <v>215</v>
      </c>
      <c r="CN28734" s="56" t="s">
        <v>215</v>
      </c>
    </row>
    <row r="28735" spans="75:92">
      <c r="BW28735" s="66"/>
      <c r="BX28735" s="66"/>
      <c r="BY28735" s="66"/>
      <c r="CL28735" s="35" t="s">
        <v>16621</v>
      </c>
      <c r="CM28735" s="35" t="s">
        <v>217</v>
      </c>
      <c r="CN28735" s="35" t="s">
        <v>217</v>
      </c>
    </row>
    <row r="28736" spans="75:92">
      <c r="BW28736" s="66"/>
      <c r="BX28736" s="66"/>
      <c r="BY28736" s="66"/>
      <c r="CL28736" s="56" t="s">
        <v>30127</v>
      </c>
      <c r="CM28736" s="56" t="s">
        <v>215</v>
      </c>
      <c r="CN28736" s="56" t="s">
        <v>215</v>
      </c>
    </row>
    <row r="28737" spans="75:92">
      <c r="BW28737" s="66"/>
      <c r="BX28737" s="66"/>
      <c r="BY28737" s="66"/>
      <c r="CL28737" s="56" t="s">
        <v>16634</v>
      </c>
      <c r="CM28737" s="56" t="s">
        <v>216</v>
      </c>
      <c r="CN28737" s="56" t="s">
        <v>216</v>
      </c>
    </row>
    <row r="28738" spans="75:92">
      <c r="BW28738" s="66"/>
      <c r="BX28738" s="66"/>
      <c r="BY28738" s="66"/>
      <c r="CL28738" s="56" t="s">
        <v>30128</v>
      </c>
      <c r="CM28738" s="56" t="s">
        <v>215</v>
      </c>
      <c r="CN28738" s="56" t="s">
        <v>215</v>
      </c>
    </row>
    <row r="28739" spans="75:92">
      <c r="BW28739" s="66"/>
      <c r="BX28739" s="66"/>
      <c r="BY28739" s="66"/>
      <c r="CL28739" s="56" t="s">
        <v>30129</v>
      </c>
      <c r="CM28739" s="56" t="s">
        <v>215</v>
      </c>
      <c r="CN28739" s="56" t="s">
        <v>215</v>
      </c>
    </row>
    <row r="28740" spans="75:92">
      <c r="BW28740" s="66"/>
      <c r="BX28740" s="66"/>
      <c r="BY28740" s="66"/>
      <c r="CL28740" s="56" t="s">
        <v>16635</v>
      </c>
      <c r="CM28740" s="56" t="s">
        <v>216</v>
      </c>
      <c r="CN28740" s="56" t="s">
        <v>216</v>
      </c>
    </row>
    <row r="28741" spans="75:92">
      <c r="BW28741" s="66"/>
      <c r="BX28741" s="66"/>
      <c r="BY28741" s="66"/>
      <c r="CL28741" s="56" t="s">
        <v>16636</v>
      </c>
      <c r="CM28741" s="56" t="s">
        <v>216</v>
      </c>
      <c r="CN28741" s="56" t="s">
        <v>216</v>
      </c>
    </row>
    <row r="28742" spans="75:92">
      <c r="BW28742" s="66"/>
      <c r="BX28742" s="66"/>
      <c r="BY28742" s="66"/>
      <c r="CL28742" s="56" t="s">
        <v>30130</v>
      </c>
      <c r="CM28742" s="56" t="s">
        <v>215</v>
      </c>
      <c r="CN28742" s="56" t="s">
        <v>215</v>
      </c>
    </row>
    <row r="28743" spans="75:92">
      <c r="BW28743" s="66"/>
      <c r="BX28743" s="66"/>
      <c r="BY28743" s="66"/>
      <c r="CL28743" s="35" t="s">
        <v>16622</v>
      </c>
      <c r="CM28743" s="35" t="s">
        <v>217</v>
      </c>
      <c r="CN28743" s="35" t="s">
        <v>217</v>
      </c>
    </row>
    <row r="28744" spans="75:92">
      <c r="BW28744" s="66"/>
      <c r="BX28744" s="66"/>
      <c r="BY28744" s="66"/>
      <c r="CL28744" s="56" t="s">
        <v>30131</v>
      </c>
      <c r="CM28744" s="56" t="s">
        <v>215</v>
      </c>
      <c r="CN28744" s="56" t="s">
        <v>215</v>
      </c>
    </row>
    <row r="28745" spans="75:92">
      <c r="BW28745" s="66"/>
      <c r="BX28745" s="66"/>
      <c r="BY28745" s="66"/>
      <c r="CL28745" s="56" t="s">
        <v>30132</v>
      </c>
      <c r="CM28745" s="56" t="s">
        <v>215</v>
      </c>
      <c r="CN28745" s="56" t="s">
        <v>215</v>
      </c>
    </row>
    <row r="28746" spans="75:92">
      <c r="BW28746" s="66"/>
      <c r="BX28746" s="66"/>
      <c r="BY28746" s="66"/>
      <c r="CL28746" s="56" t="s">
        <v>30133</v>
      </c>
      <c r="CM28746" s="56" t="s">
        <v>215</v>
      </c>
      <c r="CN28746" s="56" t="s">
        <v>215</v>
      </c>
    </row>
    <row r="28747" spans="75:92">
      <c r="BW28747" s="66"/>
      <c r="BX28747" s="66"/>
      <c r="BY28747" s="66"/>
      <c r="CL28747" s="56" t="s">
        <v>30134</v>
      </c>
      <c r="CM28747" s="56" t="s">
        <v>215</v>
      </c>
      <c r="CN28747" s="56" t="s">
        <v>215</v>
      </c>
    </row>
    <row r="28748" spans="75:92">
      <c r="BW28748" s="66"/>
      <c r="BX28748" s="66"/>
      <c r="BY28748" s="66"/>
      <c r="CL28748" s="56" t="s">
        <v>30135</v>
      </c>
      <c r="CM28748" s="56" t="s">
        <v>215</v>
      </c>
      <c r="CN28748" s="56" t="s">
        <v>215</v>
      </c>
    </row>
    <row r="28749" spans="75:92">
      <c r="BW28749" s="66"/>
      <c r="BX28749" s="66"/>
      <c r="BY28749" s="66"/>
      <c r="CL28749" s="56" t="s">
        <v>30136</v>
      </c>
      <c r="CM28749" s="56" t="s">
        <v>215</v>
      </c>
      <c r="CN28749" s="56" t="s">
        <v>215</v>
      </c>
    </row>
    <row r="28750" spans="75:92">
      <c r="BW28750" s="66"/>
      <c r="BX28750" s="66"/>
      <c r="BY28750" s="66"/>
      <c r="CL28750" s="56" t="s">
        <v>30137</v>
      </c>
      <c r="CM28750" s="56" t="s">
        <v>215</v>
      </c>
      <c r="CN28750" s="56" t="s">
        <v>215</v>
      </c>
    </row>
    <row r="28751" spans="75:92">
      <c r="BW28751" s="66"/>
      <c r="BX28751" s="66"/>
      <c r="BY28751" s="66"/>
      <c r="CL28751" s="56" t="s">
        <v>30138</v>
      </c>
      <c r="CM28751" s="56" t="s">
        <v>215</v>
      </c>
      <c r="CN28751" s="56" t="s">
        <v>215</v>
      </c>
    </row>
    <row r="28752" spans="75:92">
      <c r="BW28752" s="66"/>
      <c r="BX28752" s="66"/>
      <c r="BY28752" s="66"/>
      <c r="CL28752" s="56" t="s">
        <v>30139</v>
      </c>
      <c r="CM28752" s="56" t="s">
        <v>215</v>
      </c>
      <c r="CN28752" s="56" t="s">
        <v>215</v>
      </c>
    </row>
    <row r="28753" spans="75:92">
      <c r="BW28753" s="66"/>
      <c r="BX28753" s="66"/>
      <c r="BY28753" s="66"/>
      <c r="CL28753" s="56" t="s">
        <v>30140</v>
      </c>
      <c r="CM28753" s="56" t="s">
        <v>215</v>
      </c>
      <c r="CN28753" s="56" t="s">
        <v>215</v>
      </c>
    </row>
    <row r="28754" spans="75:92">
      <c r="BW28754" s="66"/>
      <c r="BX28754" s="66"/>
      <c r="BY28754" s="66"/>
      <c r="CL28754" s="56" t="s">
        <v>16637</v>
      </c>
      <c r="CM28754" s="56" t="s">
        <v>216</v>
      </c>
      <c r="CN28754" s="56" t="s">
        <v>216</v>
      </c>
    </row>
    <row r="28755" spans="75:92">
      <c r="BW28755" s="66"/>
      <c r="BX28755" s="66"/>
      <c r="BY28755" s="66"/>
      <c r="CL28755" s="56" t="s">
        <v>30141</v>
      </c>
      <c r="CM28755" s="56" t="s">
        <v>215</v>
      </c>
      <c r="CN28755" s="56" t="s">
        <v>215</v>
      </c>
    </row>
    <row r="28756" spans="75:92">
      <c r="BW28756" s="66"/>
      <c r="BX28756" s="66"/>
      <c r="BY28756" s="66"/>
      <c r="CL28756" s="56" t="s">
        <v>30142</v>
      </c>
      <c r="CM28756" s="56" t="s">
        <v>215</v>
      </c>
      <c r="CN28756" s="56" t="s">
        <v>215</v>
      </c>
    </row>
    <row r="28757" spans="75:92">
      <c r="BW28757" s="66"/>
      <c r="BX28757" s="66"/>
      <c r="BY28757" s="66"/>
      <c r="CL28757" s="56" t="s">
        <v>30143</v>
      </c>
      <c r="CM28757" s="56" t="s">
        <v>215</v>
      </c>
      <c r="CN28757" s="56" t="s">
        <v>215</v>
      </c>
    </row>
    <row r="28758" spans="75:92">
      <c r="BW28758" s="66"/>
      <c r="BX28758" s="66"/>
      <c r="BY28758" s="66"/>
      <c r="CL28758" s="56" t="s">
        <v>16638</v>
      </c>
      <c r="CM28758" s="56" t="s">
        <v>216</v>
      </c>
      <c r="CN28758" s="56" t="s">
        <v>216</v>
      </c>
    </row>
    <row r="28759" spans="75:92">
      <c r="BW28759" s="66"/>
      <c r="BX28759" s="66"/>
      <c r="BY28759" s="66"/>
      <c r="CL28759" s="56" t="s">
        <v>30144</v>
      </c>
      <c r="CM28759" s="56" t="s">
        <v>215</v>
      </c>
      <c r="CN28759" s="56" t="s">
        <v>215</v>
      </c>
    </row>
    <row r="28760" spans="75:92">
      <c r="BW28760" s="66"/>
      <c r="BX28760" s="66"/>
      <c r="BY28760" s="66"/>
      <c r="CL28760" s="56" t="s">
        <v>30145</v>
      </c>
      <c r="CM28760" s="56" t="s">
        <v>215</v>
      </c>
      <c r="CN28760" s="56" t="s">
        <v>215</v>
      </c>
    </row>
    <row r="28761" spans="75:92">
      <c r="BW28761" s="66"/>
      <c r="BX28761" s="66"/>
      <c r="BY28761" s="66"/>
      <c r="CL28761" s="56" t="s">
        <v>16639</v>
      </c>
      <c r="CM28761" s="56" t="s">
        <v>216</v>
      </c>
      <c r="CN28761" s="56" t="s">
        <v>216</v>
      </c>
    </row>
    <row r="28762" spans="75:92">
      <c r="BW28762" s="66"/>
      <c r="BX28762" s="66"/>
      <c r="BY28762" s="66"/>
      <c r="CL28762" s="56" t="s">
        <v>16640</v>
      </c>
      <c r="CM28762" s="56" t="s">
        <v>216</v>
      </c>
      <c r="CN28762" s="56" t="s">
        <v>216</v>
      </c>
    </row>
    <row r="28763" spans="75:92">
      <c r="BW28763" s="66"/>
      <c r="BX28763" s="66"/>
      <c r="BY28763" s="66"/>
      <c r="CL28763" s="35" t="s">
        <v>16623</v>
      </c>
      <c r="CM28763" s="35" t="s">
        <v>217</v>
      </c>
      <c r="CN28763" s="35" t="s">
        <v>217</v>
      </c>
    </row>
    <row r="28764" spans="75:92">
      <c r="BW28764" s="66"/>
      <c r="BX28764" s="66"/>
      <c r="BY28764" s="66"/>
      <c r="CL28764" s="56" t="s">
        <v>30146</v>
      </c>
      <c r="CM28764" s="56" t="s">
        <v>215</v>
      </c>
      <c r="CN28764" s="56" t="s">
        <v>215</v>
      </c>
    </row>
    <row r="28765" spans="75:92">
      <c r="BW28765" s="66"/>
      <c r="BX28765" s="66"/>
      <c r="BY28765" s="66"/>
      <c r="CL28765" s="56" t="s">
        <v>30147</v>
      </c>
      <c r="CM28765" s="56" t="s">
        <v>215</v>
      </c>
      <c r="CN28765" s="56" t="s">
        <v>215</v>
      </c>
    </row>
    <row r="28766" spans="75:92">
      <c r="BW28766" s="66"/>
      <c r="BX28766" s="66"/>
      <c r="BY28766" s="66"/>
      <c r="CL28766" s="56" t="s">
        <v>30148</v>
      </c>
      <c r="CM28766" s="56" t="s">
        <v>215</v>
      </c>
      <c r="CN28766" s="56" t="s">
        <v>215</v>
      </c>
    </row>
    <row r="28767" spans="75:92">
      <c r="BW28767" s="66"/>
      <c r="BX28767" s="66"/>
      <c r="BY28767" s="66"/>
      <c r="CL28767" s="35" t="s">
        <v>16644</v>
      </c>
      <c r="CM28767" s="35" t="s">
        <v>217</v>
      </c>
      <c r="CN28767" s="35" t="s">
        <v>217</v>
      </c>
    </row>
    <row r="28768" spans="75:92">
      <c r="BW28768" s="66"/>
      <c r="BX28768" s="66"/>
      <c r="BY28768" s="66"/>
      <c r="CL28768" s="56" t="s">
        <v>30149</v>
      </c>
      <c r="CM28768" s="56" t="s">
        <v>215</v>
      </c>
      <c r="CN28768" s="56" t="s">
        <v>215</v>
      </c>
    </row>
    <row r="28769" spans="75:92">
      <c r="BW28769" s="66"/>
      <c r="BX28769" s="66"/>
      <c r="BY28769" s="66"/>
      <c r="CL28769" s="56" t="s">
        <v>16641</v>
      </c>
      <c r="CM28769" s="56" t="s">
        <v>216</v>
      </c>
      <c r="CN28769" s="56" t="s">
        <v>216</v>
      </c>
    </row>
    <row r="28770" spans="75:92">
      <c r="BW28770" s="66"/>
      <c r="BX28770" s="66"/>
      <c r="BY28770" s="66"/>
      <c r="CL28770" s="56" t="s">
        <v>16642</v>
      </c>
      <c r="CM28770" s="56" t="s">
        <v>216</v>
      </c>
      <c r="CN28770" s="56" t="s">
        <v>216</v>
      </c>
    </row>
    <row r="28771" spans="75:92">
      <c r="BW28771" s="66"/>
      <c r="BX28771" s="66"/>
      <c r="BY28771" s="66"/>
      <c r="CL28771" s="56" t="s">
        <v>16643</v>
      </c>
      <c r="CM28771" s="56" t="s">
        <v>216</v>
      </c>
      <c r="CN28771" s="56" t="s">
        <v>216</v>
      </c>
    </row>
    <row r="28772" spans="75:92">
      <c r="BW28772" s="66"/>
      <c r="BX28772" s="66"/>
      <c r="BY28772" s="66"/>
      <c r="CL28772" s="56" t="s">
        <v>26659</v>
      </c>
      <c r="CM28772" s="56" t="s">
        <v>213</v>
      </c>
      <c r="CN28772" s="56" t="s">
        <v>213</v>
      </c>
    </row>
    <row r="28773" spans="75:92">
      <c r="BW28773" s="66"/>
      <c r="BX28773" s="66"/>
      <c r="BY28773" s="66"/>
      <c r="CL28773" s="56" t="s">
        <v>26660</v>
      </c>
      <c r="CM28773" s="56" t="s">
        <v>213</v>
      </c>
      <c r="CN28773" s="56" t="s">
        <v>213</v>
      </c>
    </row>
    <row r="28774" spans="75:92">
      <c r="BW28774" s="66"/>
      <c r="BX28774" s="66"/>
      <c r="BY28774" s="66"/>
      <c r="CL28774" s="56" t="s">
        <v>24700</v>
      </c>
      <c r="CM28774" s="56" t="s">
        <v>213</v>
      </c>
      <c r="CN28774" s="56" t="s">
        <v>213</v>
      </c>
    </row>
    <row r="28775" spans="75:92">
      <c r="BW28775" s="66"/>
      <c r="BX28775" s="66"/>
      <c r="BY28775" s="66"/>
      <c r="CL28775" s="35" t="s">
        <v>16645</v>
      </c>
      <c r="CM28775" s="35" t="s">
        <v>217</v>
      </c>
      <c r="CN28775" s="35" t="s">
        <v>217</v>
      </c>
    </row>
    <row r="28776" spans="75:92">
      <c r="BW28776" s="66"/>
      <c r="BX28776" s="66"/>
      <c r="BY28776" s="66"/>
      <c r="CL28776" s="35" t="s">
        <v>16646</v>
      </c>
      <c r="CM28776" s="35" t="s">
        <v>217</v>
      </c>
      <c r="CN28776" s="35" t="s">
        <v>217</v>
      </c>
    </row>
    <row r="28777" spans="75:92">
      <c r="BW28777" s="66"/>
      <c r="BX28777" s="66"/>
      <c r="BY28777" s="66"/>
      <c r="CL28777" s="35" t="s">
        <v>16647</v>
      </c>
      <c r="CM28777" s="35" t="s">
        <v>217</v>
      </c>
      <c r="CN28777" s="35" t="s">
        <v>217</v>
      </c>
    </row>
    <row r="28778" spans="75:92">
      <c r="BW28778" s="66"/>
      <c r="BX28778" s="66"/>
      <c r="BY28778" s="66"/>
      <c r="CL28778" s="35" t="s">
        <v>16648</v>
      </c>
      <c r="CM28778" s="35" t="s">
        <v>217</v>
      </c>
      <c r="CN28778" s="35" t="s">
        <v>217</v>
      </c>
    </row>
    <row r="28779" spans="75:92">
      <c r="BW28779" s="66"/>
      <c r="BX28779" s="66"/>
      <c r="BY28779" s="66"/>
      <c r="CL28779" s="35" t="s">
        <v>24701</v>
      </c>
      <c r="CM28779" s="35" t="s">
        <v>217</v>
      </c>
      <c r="CN28779" s="35" t="s">
        <v>217</v>
      </c>
    </row>
    <row r="28780" spans="75:92">
      <c r="BW28780" s="66"/>
      <c r="BX28780" s="66"/>
      <c r="BY28780" s="66"/>
      <c r="CL28780" s="56" t="s">
        <v>24702</v>
      </c>
      <c r="CM28780" s="56" t="s">
        <v>216</v>
      </c>
      <c r="CN28780" s="56" t="s">
        <v>216</v>
      </c>
    </row>
    <row r="28781" spans="75:92">
      <c r="BW28781" s="66"/>
      <c r="BX28781" s="66"/>
      <c r="BY28781" s="66"/>
      <c r="CL28781" s="56" t="s">
        <v>8460</v>
      </c>
      <c r="CM28781" s="56" t="s">
        <v>215</v>
      </c>
      <c r="CN28781" s="56" t="s">
        <v>215</v>
      </c>
    </row>
    <row r="28782" spans="75:92">
      <c r="BW28782" s="66"/>
      <c r="BX28782" s="66"/>
      <c r="BY28782" s="66"/>
      <c r="CL28782" s="56" t="s">
        <v>9030</v>
      </c>
      <c r="CM28782" s="56" t="s">
        <v>216</v>
      </c>
      <c r="CN28782" s="56" t="s">
        <v>216</v>
      </c>
    </row>
    <row r="28783" spans="75:92">
      <c r="BW28783" s="66"/>
      <c r="BX28783" s="66"/>
      <c r="BY28783" s="66"/>
      <c r="CL28783" s="56" t="s">
        <v>9032</v>
      </c>
      <c r="CM28783" s="56" t="s">
        <v>216</v>
      </c>
      <c r="CN28783" s="56" t="s">
        <v>216</v>
      </c>
    </row>
    <row r="28784" spans="75:92">
      <c r="BW28784" s="66"/>
      <c r="BX28784" s="66"/>
      <c r="BY28784" s="66"/>
      <c r="CL28784" s="56" t="s">
        <v>9034</v>
      </c>
      <c r="CM28784" s="56" t="s">
        <v>216</v>
      </c>
      <c r="CN28784" s="56" t="s">
        <v>216</v>
      </c>
    </row>
    <row r="28785" spans="75:92">
      <c r="BW28785" s="66"/>
      <c r="BX28785" s="66"/>
      <c r="BY28785" s="66"/>
      <c r="CL28785" s="35" t="s">
        <v>9044</v>
      </c>
      <c r="CM28785" s="35" t="s">
        <v>217</v>
      </c>
      <c r="CN28785" s="35" t="s">
        <v>217</v>
      </c>
    </row>
    <row r="28786" spans="75:92">
      <c r="BW28786" s="66"/>
      <c r="BX28786" s="66"/>
      <c r="BY28786" s="66"/>
      <c r="CL28786" s="35" t="s">
        <v>9047</v>
      </c>
      <c r="CM28786" s="35" t="s">
        <v>217</v>
      </c>
      <c r="CN28786" s="35" t="s">
        <v>217</v>
      </c>
    </row>
    <row r="28787" spans="75:92">
      <c r="BW28787" s="66"/>
      <c r="BX28787" s="66"/>
      <c r="BY28787" s="66"/>
      <c r="CL28787" s="35" t="s">
        <v>9056</v>
      </c>
      <c r="CM28787" s="35" t="s">
        <v>217</v>
      </c>
      <c r="CN28787" s="35" t="s">
        <v>217</v>
      </c>
    </row>
    <row r="28788" spans="75:92">
      <c r="BW28788" s="66"/>
      <c r="BX28788" s="66"/>
      <c r="BY28788" s="66"/>
      <c r="CL28788" s="56" t="s">
        <v>9031</v>
      </c>
      <c r="CM28788" s="56" t="s">
        <v>216</v>
      </c>
      <c r="CN28788" s="56" t="s">
        <v>216</v>
      </c>
    </row>
    <row r="28789" spans="75:92">
      <c r="BW28789" s="66"/>
      <c r="BX28789" s="66"/>
      <c r="BY28789" s="66"/>
      <c r="CL28789" s="35" t="s">
        <v>16652</v>
      </c>
      <c r="CM28789" s="35" t="s">
        <v>217</v>
      </c>
      <c r="CN28789" s="35" t="s">
        <v>217</v>
      </c>
    </row>
    <row r="28790" spans="75:92">
      <c r="BW28790" s="66"/>
      <c r="BX28790" s="66"/>
      <c r="BY28790" s="66"/>
      <c r="CL28790" s="35" t="s">
        <v>16653</v>
      </c>
      <c r="CM28790" s="35" t="s">
        <v>217</v>
      </c>
      <c r="CN28790" s="35" t="s">
        <v>217</v>
      </c>
    </row>
    <row r="28791" spans="75:92">
      <c r="BW28791" s="66"/>
      <c r="BX28791" s="66"/>
      <c r="BY28791" s="66"/>
      <c r="CL28791" s="35" t="s">
        <v>16654</v>
      </c>
      <c r="CM28791" s="35" t="s">
        <v>217</v>
      </c>
      <c r="CN28791" s="35" t="s">
        <v>217</v>
      </c>
    </row>
    <row r="28792" spans="75:92">
      <c r="BW28792" s="66"/>
      <c r="BX28792" s="66"/>
      <c r="BY28792" s="66"/>
      <c r="CL28792" s="56" t="s">
        <v>10571</v>
      </c>
      <c r="CM28792" s="56" t="s">
        <v>216</v>
      </c>
      <c r="CN28792" s="56" t="s">
        <v>216</v>
      </c>
    </row>
    <row r="28793" spans="75:92">
      <c r="BW28793" s="66"/>
      <c r="BX28793" s="66"/>
      <c r="BY28793" s="66"/>
      <c r="CL28793" s="35" t="s">
        <v>10518</v>
      </c>
      <c r="CM28793" s="35" t="s">
        <v>217</v>
      </c>
      <c r="CN28793" s="35" t="s">
        <v>217</v>
      </c>
    </row>
    <row r="28794" spans="75:92">
      <c r="BW28794" s="66"/>
      <c r="BX28794" s="66"/>
      <c r="BY28794" s="66"/>
      <c r="CL28794" s="35" t="s">
        <v>16837</v>
      </c>
      <c r="CM28794" s="35" t="s">
        <v>217</v>
      </c>
      <c r="CN28794" s="35" t="s">
        <v>217</v>
      </c>
    </row>
    <row r="28795" spans="75:92">
      <c r="BW28795" s="66"/>
      <c r="BX28795" s="66"/>
      <c r="BY28795" s="66"/>
      <c r="CL28795" s="35" t="s">
        <v>16655</v>
      </c>
      <c r="CM28795" s="35" t="s">
        <v>217</v>
      </c>
      <c r="CN28795" s="35" t="s">
        <v>217</v>
      </c>
    </row>
    <row r="28796" spans="75:92">
      <c r="BW28796" s="66"/>
      <c r="BX28796" s="66"/>
      <c r="BY28796" s="66"/>
      <c r="CL28796" s="56" t="s">
        <v>16663</v>
      </c>
      <c r="CM28796" s="56" t="s">
        <v>214</v>
      </c>
      <c r="CN28796" s="56" t="s">
        <v>214</v>
      </c>
    </row>
    <row r="28797" spans="75:92">
      <c r="BW28797" s="66"/>
      <c r="BX28797" s="66"/>
      <c r="BY28797" s="66"/>
      <c r="CL28797" s="56" t="s">
        <v>16664</v>
      </c>
      <c r="CM28797" s="56" t="s">
        <v>214</v>
      </c>
      <c r="CN28797" s="56" t="s">
        <v>214</v>
      </c>
    </row>
    <row r="28798" spans="75:92">
      <c r="BW28798" s="66"/>
      <c r="BX28798" s="66"/>
      <c r="BY28798" s="66"/>
      <c r="CL28798" s="56" t="s">
        <v>16665</v>
      </c>
      <c r="CM28798" s="56" t="s">
        <v>214</v>
      </c>
      <c r="CN28798" s="56" t="s">
        <v>214</v>
      </c>
    </row>
    <row r="28799" spans="75:92">
      <c r="BW28799" s="66"/>
      <c r="BX28799" s="66"/>
      <c r="BY28799" s="66"/>
      <c r="CL28799" s="56" t="s">
        <v>16659</v>
      </c>
      <c r="CM28799" s="56" t="s">
        <v>214</v>
      </c>
      <c r="CN28799" s="56" t="s">
        <v>214</v>
      </c>
    </row>
    <row r="28800" spans="75:92">
      <c r="BW28800" s="66"/>
      <c r="BX28800" s="66"/>
      <c r="BY28800" s="66"/>
      <c r="CL28800" s="56" t="s">
        <v>16666</v>
      </c>
      <c r="CM28800" s="56" t="s">
        <v>214</v>
      </c>
      <c r="CN28800" s="56" t="s">
        <v>214</v>
      </c>
    </row>
    <row r="28801" spans="75:92">
      <c r="BW28801" s="66"/>
      <c r="BX28801" s="66"/>
      <c r="BY28801" s="66"/>
      <c r="CL28801" s="56" t="s">
        <v>26661</v>
      </c>
      <c r="CM28801" s="56" t="s">
        <v>214</v>
      </c>
      <c r="CN28801" s="56" t="s">
        <v>214</v>
      </c>
    </row>
    <row r="28802" spans="75:92">
      <c r="BW28802" s="66"/>
      <c r="BX28802" s="66"/>
      <c r="BY28802" s="66"/>
      <c r="CL28802" s="56" t="s">
        <v>26662</v>
      </c>
      <c r="CM28802" s="56" t="s">
        <v>214</v>
      </c>
      <c r="CN28802" s="56" t="s">
        <v>214</v>
      </c>
    </row>
    <row r="28803" spans="75:92">
      <c r="BW28803" s="66"/>
      <c r="BX28803" s="66"/>
      <c r="BY28803" s="66"/>
      <c r="CL28803" s="56" t="s">
        <v>16660</v>
      </c>
      <c r="CM28803" s="56" t="s">
        <v>214</v>
      </c>
      <c r="CN28803" s="56" t="s">
        <v>214</v>
      </c>
    </row>
    <row r="28804" spans="75:92">
      <c r="BW28804" s="66"/>
      <c r="BX28804" s="66"/>
      <c r="BY28804" s="66"/>
      <c r="CL28804" s="56" t="s">
        <v>24703</v>
      </c>
      <c r="CM28804" s="56" t="s">
        <v>214</v>
      </c>
      <c r="CN28804" s="56" t="s">
        <v>214</v>
      </c>
    </row>
    <row r="28805" spans="75:92">
      <c r="BW28805" s="66"/>
      <c r="BX28805" s="66"/>
      <c r="BY28805" s="66"/>
      <c r="CL28805" s="56" t="s">
        <v>26663</v>
      </c>
      <c r="CM28805" s="56" t="s">
        <v>214</v>
      </c>
      <c r="CN28805" s="56" t="s">
        <v>214</v>
      </c>
    </row>
    <row r="28806" spans="75:92">
      <c r="BW28806" s="66"/>
      <c r="BX28806" s="66"/>
      <c r="BY28806" s="66"/>
      <c r="CL28806" s="56" t="s">
        <v>16661</v>
      </c>
      <c r="CM28806" s="56" t="s">
        <v>214</v>
      </c>
      <c r="CN28806" s="56" t="s">
        <v>214</v>
      </c>
    </row>
    <row r="28807" spans="75:92">
      <c r="BW28807" s="66"/>
      <c r="BX28807" s="66"/>
      <c r="BY28807" s="66"/>
      <c r="CL28807" s="56" t="s">
        <v>16662</v>
      </c>
      <c r="CM28807" s="56" t="s">
        <v>214</v>
      </c>
      <c r="CN28807" s="56" t="s">
        <v>214</v>
      </c>
    </row>
    <row r="28808" spans="75:92">
      <c r="BW28808" s="66"/>
      <c r="BX28808" s="66"/>
      <c r="BY28808" s="66"/>
      <c r="CL28808" s="56" t="s">
        <v>24704</v>
      </c>
      <c r="CM28808" s="56" t="s">
        <v>214</v>
      </c>
      <c r="CN28808" s="56" t="s">
        <v>214</v>
      </c>
    </row>
    <row r="28809" spans="75:92">
      <c r="BW28809" s="66"/>
      <c r="BX28809" s="66"/>
      <c r="BY28809" s="66"/>
      <c r="CL28809" s="56" t="s">
        <v>16667</v>
      </c>
      <c r="CM28809" s="56" t="s">
        <v>214</v>
      </c>
      <c r="CN28809" s="56" t="s">
        <v>214</v>
      </c>
    </row>
    <row r="28810" spans="75:92">
      <c r="BW28810" s="66"/>
      <c r="BX28810" s="66"/>
      <c r="BY28810" s="66"/>
      <c r="CL28810" s="56" t="s">
        <v>16668</v>
      </c>
      <c r="CM28810" s="56" t="s">
        <v>214</v>
      </c>
      <c r="CN28810" s="56" t="s">
        <v>214</v>
      </c>
    </row>
    <row r="28811" spans="75:92">
      <c r="BW28811" s="66"/>
      <c r="BX28811" s="66"/>
      <c r="BY28811" s="66"/>
      <c r="CL28811" s="56" t="s">
        <v>8395</v>
      </c>
      <c r="CM28811" s="56" t="s">
        <v>213</v>
      </c>
      <c r="CN28811" s="56" t="s">
        <v>213</v>
      </c>
    </row>
    <row r="28812" spans="75:92">
      <c r="BW28812" s="66"/>
      <c r="BX28812" s="66"/>
      <c r="BY28812" s="66"/>
      <c r="CL28812" s="35" t="s">
        <v>13293</v>
      </c>
      <c r="CM28812" s="35" t="s">
        <v>217</v>
      </c>
      <c r="CN28812" s="35" t="s">
        <v>217</v>
      </c>
    </row>
    <row r="28813" spans="75:92">
      <c r="BW28813" s="66"/>
      <c r="BX28813" s="66"/>
      <c r="BY28813" s="66"/>
      <c r="CL28813" s="35" t="s">
        <v>13294</v>
      </c>
      <c r="CM28813" s="35" t="s">
        <v>217</v>
      </c>
      <c r="CN28813" s="35" t="s">
        <v>217</v>
      </c>
    </row>
    <row r="28814" spans="75:92">
      <c r="BW28814" s="66"/>
      <c r="BX28814" s="66"/>
      <c r="BY28814" s="66"/>
      <c r="CL28814" s="56" t="s">
        <v>13307</v>
      </c>
      <c r="CM28814" s="56" t="s">
        <v>217</v>
      </c>
      <c r="CN28814" s="56" t="s">
        <v>217</v>
      </c>
    </row>
    <row r="28815" spans="75:92">
      <c r="BW28815" s="66"/>
      <c r="BX28815" s="66"/>
      <c r="BY28815" s="66"/>
      <c r="CL28815" s="56" t="s">
        <v>2805</v>
      </c>
      <c r="CM28815" s="56" t="s">
        <v>214</v>
      </c>
      <c r="CN28815" s="56" t="s">
        <v>214</v>
      </c>
    </row>
    <row r="28816" spans="75:92">
      <c r="BW28816" s="66"/>
      <c r="BX28816" s="66"/>
      <c r="BY28816" s="66"/>
      <c r="CL28816" s="56" t="s">
        <v>16680</v>
      </c>
      <c r="CM28816" s="56" t="s">
        <v>214</v>
      </c>
      <c r="CN28816" s="56" t="s">
        <v>214</v>
      </c>
    </row>
    <row r="28817" spans="75:92">
      <c r="BW28817" s="66"/>
      <c r="BX28817" s="66"/>
      <c r="BY28817" s="66"/>
      <c r="CL28817" s="56" t="s">
        <v>16681</v>
      </c>
      <c r="CM28817" s="56" t="s">
        <v>214</v>
      </c>
      <c r="CN28817" s="56" t="s">
        <v>214</v>
      </c>
    </row>
    <row r="28818" spans="75:92">
      <c r="BW28818" s="66"/>
      <c r="BX28818" s="66"/>
      <c r="BY28818" s="66"/>
      <c r="CL28818" s="56" t="s">
        <v>16669</v>
      </c>
      <c r="CM28818" s="56" t="s">
        <v>214</v>
      </c>
      <c r="CN28818" s="56" t="s">
        <v>214</v>
      </c>
    </row>
    <row r="28819" spans="75:92">
      <c r="BW28819" s="66"/>
      <c r="BX28819" s="66"/>
      <c r="BY28819" s="66"/>
      <c r="CL28819" s="56" t="s">
        <v>26664</v>
      </c>
      <c r="CM28819" s="56" t="s">
        <v>215</v>
      </c>
      <c r="CN28819" s="56" t="s">
        <v>215</v>
      </c>
    </row>
    <row r="28820" spans="75:92">
      <c r="BW28820" s="66"/>
      <c r="BX28820" s="66"/>
      <c r="BY28820" s="66"/>
      <c r="CL28820" s="56" t="s">
        <v>16670</v>
      </c>
      <c r="CM28820" s="56" t="s">
        <v>214</v>
      </c>
      <c r="CN28820" s="56" t="s">
        <v>214</v>
      </c>
    </row>
    <row r="28821" spans="75:92">
      <c r="BW28821" s="66"/>
      <c r="BX28821" s="66"/>
      <c r="BY28821" s="66"/>
      <c r="CL28821" s="56" t="s">
        <v>16682</v>
      </c>
      <c r="CM28821" s="56" t="s">
        <v>214</v>
      </c>
      <c r="CN28821" s="56" t="s">
        <v>214</v>
      </c>
    </row>
    <row r="28822" spans="75:92">
      <c r="BW28822" s="66"/>
      <c r="BX28822" s="66"/>
      <c r="BY28822" s="66"/>
      <c r="CL28822" s="56" t="s">
        <v>16671</v>
      </c>
      <c r="CM28822" s="56" t="s">
        <v>214</v>
      </c>
      <c r="CN28822" s="56" t="s">
        <v>214</v>
      </c>
    </row>
    <row r="28823" spans="75:92">
      <c r="BW28823" s="66"/>
      <c r="BX28823" s="66"/>
      <c r="BY28823" s="66"/>
      <c r="CL28823" s="56" t="s">
        <v>16672</v>
      </c>
      <c r="CM28823" s="56" t="s">
        <v>214</v>
      </c>
      <c r="CN28823" s="56" t="s">
        <v>214</v>
      </c>
    </row>
    <row r="28824" spans="75:92">
      <c r="BW28824" s="66"/>
      <c r="BX28824" s="66"/>
      <c r="BY28824" s="66"/>
      <c r="CL28824" s="56" t="s">
        <v>16673</v>
      </c>
      <c r="CM28824" s="56" t="s">
        <v>214</v>
      </c>
      <c r="CN28824" s="56" t="s">
        <v>214</v>
      </c>
    </row>
    <row r="28825" spans="75:92">
      <c r="BW28825" s="66"/>
      <c r="BX28825" s="66"/>
      <c r="BY28825" s="66"/>
      <c r="CL28825" s="56" t="s">
        <v>16674</v>
      </c>
      <c r="CM28825" s="56" t="s">
        <v>214</v>
      </c>
      <c r="CN28825" s="56" t="s">
        <v>214</v>
      </c>
    </row>
    <row r="28826" spans="75:92">
      <c r="BW28826" s="66"/>
      <c r="BX28826" s="66"/>
      <c r="BY28826" s="66"/>
      <c r="CL28826" s="56" t="s">
        <v>16675</v>
      </c>
      <c r="CM28826" s="56" t="s">
        <v>214</v>
      </c>
      <c r="CN28826" s="56" t="s">
        <v>214</v>
      </c>
    </row>
    <row r="28827" spans="75:92">
      <c r="BW28827" s="66"/>
      <c r="BX28827" s="66"/>
      <c r="BY28827" s="66"/>
      <c r="CL28827" s="56" t="s">
        <v>16676</v>
      </c>
      <c r="CM28827" s="56" t="s">
        <v>215</v>
      </c>
      <c r="CN28827" s="56" t="s">
        <v>215</v>
      </c>
    </row>
    <row r="28828" spans="75:92">
      <c r="BW28828" s="66"/>
      <c r="BX28828" s="66"/>
      <c r="BY28828" s="66"/>
      <c r="CL28828" s="56" t="s">
        <v>16677</v>
      </c>
      <c r="CM28828" s="56" t="s">
        <v>215</v>
      </c>
      <c r="CN28828" s="56" t="s">
        <v>215</v>
      </c>
    </row>
    <row r="28829" spans="75:92">
      <c r="BW28829" s="66"/>
      <c r="BX28829" s="66"/>
      <c r="BY28829" s="66"/>
      <c r="CL28829" s="56" t="s">
        <v>16683</v>
      </c>
      <c r="CM28829" s="56" t="s">
        <v>214</v>
      </c>
      <c r="CN28829" s="56" t="s">
        <v>214</v>
      </c>
    </row>
    <row r="28830" spans="75:92">
      <c r="BW28830" s="66"/>
      <c r="BX28830" s="66"/>
      <c r="BY28830" s="66"/>
      <c r="CL28830" s="56" t="s">
        <v>16684</v>
      </c>
      <c r="CM28830" s="56" t="s">
        <v>214</v>
      </c>
      <c r="CN28830" s="56" t="s">
        <v>214</v>
      </c>
    </row>
    <row r="28831" spans="75:92">
      <c r="BW28831" s="66"/>
      <c r="BX28831" s="66"/>
      <c r="BY28831" s="66"/>
      <c r="CL28831" s="56" t="s">
        <v>16685</v>
      </c>
      <c r="CM28831" s="56" t="s">
        <v>214</v>
      </c>
      <c r="CN28831" s="56" t="s">
        <v>214</v>
      </c>
    </row>
    <row r="28832" spans="75:92">
      <c r="BW28832" s="66"/>
      <c r="BX28832" s="66"/>
      <c r="BY28832" s="66"/>
      <c r="CL28832" s="56" t="s">
        <v>16686</v>
      </c>
      <c r="CM28832" s="56" t="s">
        <v>214</v>
      </c>
      <c r="CN28832" s="56" t="s">
        <v>214</v>
      </c>
    </row>
    <row r="28833" spans="75:92">
      <c r="BW28833" s="66"/>
      <c r="BX28833" s="66"/>
      <c r="BY28833" s="66"/>
      <c r="CL28833" s="56" t="s">
        <v>16687</v>
      </c>
      <c r="CM28833" s="56" t="s">
        <v>214</v>
      </c>
      <c r="CN28833" s="56" t="s">
        <v>214</v>
      </c>
    </row>
    <row r="28834" spans="75:92">
      <c r="BW28834" s="66"/>
      <c r="BX28834" s="66"/>
      <c r="BY28834" s="66"/>
      <c r="CL28834" s="56" t="s">
        <v>16688</v>
      </c>
      <c r="CM28834" s="56" t="s">
        <v>217</v>
      </c>
      <c r="CN28834" s="56" t="s">
        <v>217</v>
      </c>
    </row>
    <row r="28835" spans="75:92">
      <c r="BW28835" s="66"/>
      <c r="BX28835" s="66"/>
      <c r="BY28835" s="66"/>
      <c r="CL28835" s="35" t="s">
        <v>16689</v>
      </c>
      <c r="CM28835" s="35" t="s">
        <v>217</v>
      </c>
      <c r="CN28835" s="35" t="s">
        <v>217</v>
      </c>
    </row>
    <row r="28836" spans="75:92">
      <c r="BW28836" s="66"/>
      <c r="BX28836" s="66"/>
      <c r="BY28836" s="66"/>
      <c r="CL28836" s="35" t="s">
        <v>16691</v>
      </c>
      <c r="CM28836" s="35" t="s">
        <v>217</v>
      </c>
      <c r="CN28836" s="35" t="s">
        <v>217</v>
      </c>
    </row>
    <row r="28837" spans="75:92">
      <c r="BW28837" s="66"/>
      <c r="BX28837" s="66"/>
      <c r="BY28837" s="66"/>
      <c r="CL28837" s="56" t="s">
        <v>11725</v>
      </c>
      <c r="CM28837" s="56" t="s">
        <v>214</v>
      </c>
      <c r="CN28837" s="56" t="s">
        <v>214</v>
      </c>
    </row>
    <row r="28838" spans="75:92">
      <c r="BW28838" s="66"/>
      <c r="BX28838" s="66"/>
      <c r="BY28838" s="66"/>
      <c r="CL28838" s="56" t="s">
        <v>16698</v>
      </c>
      <c r="CM28838" s="56" t="s">
        <v>214</v>
      </c>
      <c r="CN28838" s="56" t="s">
        <v>214</v>
      </c>
    </row>
    <row r="28839" spans="75:92">
      <c r="BW28839" s="66"/>
      <c r="BX28839" s="66"/>
      <c r="BY28839" s="66"/>
      <c r="CL28839" s="56" t="s">
        <v>11396</v>
      </c>
      <c r="CM28839" s="56" t="s">
        <v>216</v>
      </c>
      <c r="CN28839" s="56" t="s">
        <v>216</v>
      </c>
    </row>
    <row r="28840" spans="75:92">
      <c r="BW28840" s="66"/>
      <c r="BX28840" s="66"/>
      <c r="BY28840" s="66"/>
      <c r="CL28840" s="56" t="s">
        <v>2811</v>
      </c>
      <c r="CM28840" s="56" t="s">
        <v>216</v>
      </c>
      <c r="CN28840" s="56" t="s">
        <v>216</v>
      </c>
    </row>
    <row r="28841" spans="75:92">
      <c r="BW28841" s="66"/>
      <c r="BX28841" s="66"/>
      <c r="BY28841" s="66"/>
      <c r="CL28841" s="56" t="s">
        <v>2812</v>
      </c>
      <c r="CM28841" s="56" t="s">
        <v>215</v>
      </c>
      <c r="CN28841" s="56" t="s">
        <v>215</v>
      </c>
    </row>
    <row r="28842" spans="75:92">
      <c r="BW28842" s="66"/>
      <c r="BX28842" s="66"/>
      <c r="BY28842" s="66"/>
      <c r="CL28842" s="56" t="s">
        <v>16699</v>
      </c>
      <c r="CM28842" s="56" t="s">
        <v>214</v>
      </c>
      <c r="CN28842" s="56" t="s">
        <v>214</v>
      </c>
    </row>
    <row r="28843" spans="75:92">
      <c r="BW28843" s="66"/>
      <c r="BX28843" s="66"/>
      <c r="BY28843" s="66"/>
      <c r="CL28843" s="56" t="s">
        <v>26665</v>
      </c>
      <c r="CM28843" s="56" t="s">
        <v>214</v>
      </c>
      <c r="CN28843" s="56" t="s">
        <v>214</v>
      </c>
    </row>
    <row r="28844" spans="75:92">
      <c r="BW28844" s="66"/>
      <c r="BX28844" s="66"/>
      <c r="BY28844" s="66"/>
      <c r="CL28844" s="56" t="s">
        <v>13621</v>
      </c>
      <c r="CM28844" s="56" t="s">
        <v>216</v>
      </c>
      <c r="CN28844" s="56" t="s">
        <v>216</v>
      </c>
    </row>
    <row r="28845" spans="75:92">
      <c r="BW28845" s="66"/>
      <c r="BX28845" s="66"/>
      <c r="BY28845" s="66"/>
      <c r="CL28845" s="56" t="s">
        <v>2813</v>
      </c>
      <c r="CM28845" s="56" t="s">
        <v>214</v>
      </c>
      <c r="CN28845" s="56" t="s">
        <v>214</v>
      </c>
    </row>
    <row r="28846" spans="75:92">
      <c r="BW28846" s="66"/>
      <c r="BX28846" s="66"/>
      <c r="BY28846" s="66"/>
      <c r="CL28846" s="56" t="s">
        <v>16694</v>
      </c>
      <c r="CM28846" s="56" t="s">
        <v>215</v>
      </c>
      <c r="CN28846" s="56" t="s">
        <v>215</v>
      </c>
    </row>
    <row r="28847" spans="75:92">
      <c r="BW28847" s="66"/>
      <c r="BX28847" s="66"/>
      <c r="BY28847" s="66"/>
      <c r="CL28847" s="56" t="s">
        <v>16701</v>
      </c>
      <c r="CM28847" s="56" t="s">
        <v>216</v>
      </c>
      <c r="CN28847" s="56" t="s">
        <v>216</v>
      </c>
    </row>
    <row r="28848" spans="75:92">
      <c r="BW28848" s="66"/>
      <c r="BX28848" s="66"/>
      <c r="BY28848" s="66"/>
      <c r="CL28848" s="35" t="s">
        <v>16704</v>
      </c>
      <c r="CM28848" s="35" t="s">
        <v>217</v>
      </c>
      <c r="CN28848" s="35" t="s">
        <v>217</v>
      </c>
    </row>
    <row r="28849" spans="75:92">
      <c r="BW28849" s="66"/>
      <c r="BX28849" s="66"/>
      <c r="BY28849" s="66"/>
      <c r="CL28849" s="35" t="s">
        <v>30150</v>
      </c>
      <c r="CM28849" s="35" t="s">
        <v>217</v>
      </c>
      <c r="CN28849" s="35" t="s">
        <v>217</v>
      </c>
    </row>
    <row r="28850" spans="75:92">
      <c r="BW28850" s="66"/>
      <c r="BX28850" s="66"/>
      <c r="BY28850" s="66"/>
      <c r="CL28850" s="56" t="s">
        <v>16702</v>
      </c>
      <c r="CM28850" s="56" t="s">
        <v>216</v>
      </c>
      <c r="CN28850" s="56" t="s">
        <v>216</v>
      </c>
    </row>
    <row r="28851" spans="75:92">
      <c r="BW28851" s="66"/>
      <c r="BX28851" s="66"/>
      <c r="BY28851" s="66"/>
      <c r="CL28851" s="56" t="s">
        <v>16703</v>
      </c>
      <c r="CM28851" s="56" t="s">
        <v>216</v>
      </c>
      <c r="CN28851" s="56" t="s">
        <v>216</v>
      </c>
    </row>
    <row r="28852" spans="75:92">
      <c r="BW28852" s="66"/>
      <c r="BX28852" s="66"/>
      <c r="BY28852" s="66"/>
      <c r="CL28852" s="35" t="s">
        <v>16722</v>
      </c>
      <c r="CM28852" s="35" t="s">
        <v>217</v>
      </c>
      <c r="CN28852" s="35" t="s">
        <v>217</v>
      </c>
    </row>
    <row r="28853" spans="75:92">
      <c r="BW28853" s="66"/>
      <c r="BX28853" s="66"/>
      <c r="BY28853" s="66"/>
      <c r="CL28853" s="56" t="s">
        <v>8469</v>
      </c>
      <c r="CM28853" s="56" t="s">
        <v>216</v>
      </c>
      <c r="CN28853" s="56" t="s">
        <v>216</v>
      </c>
    </row>
    <row r="28854" spans="75:92">
      <c r="BW28854" s="66"/>
      <c r="BX28854" s="66"/>
      <c r="BY28854" s="66"/>
      <c r="CL28854" s="35" t="s">
        <v>12041</v>
      </c>
      <c r="CM28854" s="35" t="s">
        <v>217</v>
      </c>
      <c r="CN28854" s="35" t="s">
        <v>217</v>
      </c>
    </row>
    <row r="28855" spans="75:92">
      <c r="BW28855" s="66"/>
      <c r="BX28855" s="66"/>
      <c r="BY28855" s="66"/>
      <c r="CL28855" s="35" t="s">
        <v>12697</v>
      </c>
      <c r="CM28855" s="35" t="s">
        <v>217</v>
      </c>
      <c r="CN28855" s="35" t="s">
        <v>217</v>
      </c>
    </row>
    <row r="28856" spans="75:92">
      <c r="BW28856" s="66"/>
      <c r="BX28856" s="66"/>
      <c r="BY28856" s="66"/>
      <c r="CL28856" s="35" t="s">
        <v>30151</v>
      </c>
      <c r="CM28856" s="35" t="s">
        <v>217</v>
      </c>
      <c r="CN28856" s="35" t="s">
        <v>217</v>
      </c>
    </row>
    <row r="28857" spans="75:92">
      <c r="BW28857" s="66"/>
      <c r="BX28857" s="66"/>
      <c r="BY28857" s="66"/>
      <c r="CL28857" s="35" t="s">
        <v>30152</v>
      </c>
      <c r="CM28857" s="35" t="s">
        <v>217</v>
      </c>
      <c r="CN28857" s="35" t="s">
        <v>217</v>
      </c>
    </row>
    <row r="28858" spans="75:92">
      <c r="BW28858" s="66"/>
      <c r="BX28858" s="66"/>
      <c r="BY28858" s="66"/>
      <c r="CL28858" s="35" t="s">
        <v>16736</v>
      </c>
      <c r="CM28858" s="35" t="s">
        <v>217</v>
      </c>
      <c r="CN28858" s="35" t="s">
        <v>217</v>
      </c>
    </row>
    <row r="28859" spans="75:92">
      <c r="BW28859" s="66"/>
      <c r="BX28859" s="66"/>
      <c r="BY28859" s="66"/>
      <c r="CL28859" s="35" t="s">
        <v>16733</v>
      </c>
      <c r="CM28859" s="35" t="s">
        <v>217</v>
      </c>
      <c r="CN28859" s="35" t="s">
        <v>217</v>
      </c>
    </row>
    <row r="28860" spans="75:92">
      <c r="BW28860" s="66"/>
      <c r="BX28860" s="66"/>
      <c r="BY28860" s="66"/>
      <c r="CL28860" s="35" t="s">
        <v>16734</v>
      </c>
      <c r="CM28860" s="35" t="s">
        <v>217</v>
      </c>
      <c r="CN28860" s="35" t="s">
        <v>217</v>
      </c>
    </row>
    <row r="28861" spans="75:92">
      <c r="BW28861" s="66"/>
      <c r="BX28861" s="66"/>
      <c r="BY28861" s="66"/>
      <c r="CL28861" s="35" t="s">
        <v>16735</v>
      </c>
      <c r="CM28861" s="35" t="s">
        <v>217</v>
      </c>
      <c r="CN28861" s="35" t="s">
        <v>217</v>
      </c>
    </row>
    <row r="28862" spans="75:92">
      <c r="BW28862" s="66"/>
      <c r="BX28862" s="66"/>
      <c r="BY28862" s="66"/>
      <c r="CL28862" s="56" t="s">
        <v>11803</v>
      </c>
      <c r="CM28862" s="56" t="s">
        <v>217</v>
      </c>
      <c r="CN28862" s="56" t="s">
        <v>217</v>
      </c>
    </row>
    <row r="28863" spans="75:92">
      <c r="BW28863" s="66"/>
      <c r="BX28863" s="66"/>
      <c r="BY28863" s="66"/>
      <c r="CL28863" s="35" t="s">
        <v>16738</v>
      </c>
      <c r="CM28863" s="35" t="s">
        <v>217</v>
      </c>
      <c r="CN28863" s="35" t="s">
        <v>217</v>
      </c>
    </row>
    <row r="28864" spans="75:92">
      <c r="BW28864" s="66"/>
      <c r="BX28864" s="66"/>
      <c r="BY28864" s="66"/>
      <c r="CL28864" s="35" t="s">
        <v>16739</v>
      </c>
      <c r="CM28864" s="35" t="s">
        <v>217</v>
      </c>
      <c r="CN28864" s="35" t="s">
        <v>217</v>
      </c>
    </row>
    <row r="28865" spans="75:92">
      <c r="BW28865" s="66"/>
      <c r="BX28865" s="66"/>
      <c r="BY28865" s="66"/>
      <c r="CL28865" s="35" t="s">
        <v>16740</v>
      </c>
      <c r="CM28865" s="35" t="s">
        <v>217</v>
      </c>
      <c r="CN28865" s="35" t="s">
        <v>217</v>
      </c>
    </row>
    <row r="28866" spans="75:92">
      <c r="BW28866" s="66"/>
      <c r="BX28866" s="66"/>
      <c r="BY28866" s="66"/>
      <c r="CL28866" s="35" t="s">
        <v>16741</v>
      </c>
      <c r="CM28866" s="35" t="s">
        <v>217</v>
      </c>
      <c r="CN28866" s="35" t="s">
        <v>217</v>
      </c>
    </row>
    <row r="28867" spans="75:92">
      <c r="BW28867" s="66"/>
      <c r="BX28867" s="66"/>
      <c r="BY28867" s="66"/>
      <c r="CL28867" s="56" t="s">
        <v>26666</v>
      </c>
      <c r="CM28867" s="56" t="s">
        <v>216</v>
      </c>
      <c r="CN28867" s="56" t="s">
        <v>216</v>
      </c>
    </row>
    <row r="28868" spans="75:92">
      <c r="BW28868" s="66"/>
      <c r="BX28868" s="66"/>
      <c r="BY28868" s="66"/>
      <c r="CL28868" s="56" t="s">
        <v>26667</v>
      </c>
      <c r="CM28868" s="56" t="s">
        <v>216</v>
      </c>
      <c r="CN28868" s="56" t="s">
        <v>216</v>
      </c>
    </row>
    <row r="28869" spans="75:92">
      <c r="BW28869" s="66"/>
      <c r="BX28869" s="66"/>
      <c r="BY28869" s="66"/>
      <c r="CL28869" s="56" t="s">
        <v>16742</v>
      </c>
      <c r="CM28869" s="56" t="s">
        <v>216</v>
      </c>
      <c r="CN28869" s="56" t="s">
        <v>216</v>
      </c>
    </row>
    <row r="28870" spans="75:92">
      <c r="BW28870" s="66"/>
      <c r="BX28870" s="66"/>
      <c r="BY28870" s="66"/>
      <c r="CL28870" s="56" t="s">
        <v>24705</v>
      </c>
      <c r="CM28870" s="56" t="s">
        <v>216</v>
      </c>
      <c r="CN28870" s="56" t="s">
        <v>216</v>
      </c>
    </row>
    <row r="28871" spans="75:92">
      <c r="BW28871" s="66"/>
      <c r="BX28871" s="66"/>
      <c r="BY28871" s="66"/>
      <c r="CL28871" s="56" t="s">
        <v>11491</v>
      </c>
      <c r="CM28871" s="56" t="s">
        <v>214</v>
      </c>
      <c r="CN28871" s="56" t="s">
        <v>214</v>
      </c>
    </row>
    <row r="28872" spans="75:92">
      <c r="BW28872" s="66"/>
      <c r="BX28872" s="66"/>
      <c r="BY28872" s="66"/>
      <c r="CL28872" s="56" t="s">
        <v>26668</v>
      </c>
      <c r="CM28872" s="56" t="s">
        <v>216</v>
      </c>
      <c r="CN28872" s="56" t="s">
        <v>216</v>
      </c>
    </row>
    <row r="28873" spans="75:92">
      <c r="BW28873" s="66"/>
      <c r="BX28873" s="66"/>
      <c r="BY28873" s="66"/>
      <c r="CL28873" s="56" t="s">
        <v>26669</v>
      </c>
      <c r="CM28873" s="56" t="s">
        <v>216</v>
      </c>
      <c r="CN28873" s="56" t="s">
        <v>216</v>
      </c>
    </row>
    <row r="28874" spans="75:92">
      <c r="BW28874" s="66"/>
      <c r="BX28874" s="66"/>
      <c r="BY28874" s="66"/>
      <c r="CL28874" s="56" t="s">
        <v>26670</v>
      </c>
      <c r="CM28874" s="56" t="s">
        <v>216</v>
      </c>
      <c r="CN28874" s="56" t="s">
        <v>216</v>
      </c>
    </row>
    <row r="28875" spans="75:92">
      <c r="BW28875" s="66"/>
      <c r="BX28875" s="66"/>
      <c r="BY28875" s="66"/>
      <c r="CL28875" s="56" t="s">
        <v>16744</v>
      </c>
      <c r="CM28875" s="56" t="s">
        <v>216</v>
      </c>
      <c r="CN28875" s="56" t="s">
        <v>216</v>
      </c>
    </row>
    <row r="28876" spans="75:92">
      <c r="BW28876" s="66"/>
      <c r="BX28876" s="66"/>
      <c r="BY28876" s="66"/>
      <c r="CL28876" s="35" t="s">
        <v>30153</v>
      </c>
      <c r="CM28876" s="35" t="s">
        <v>217</v>
      </c>
      <c r="CN28876" s="35" t="s">
        <v>217</v>
      </c>
    </row>
    <row r="28877" spans="75:92">
      <c r="BW28877" s="66"/>
      <c r="BX28877" s="66"/>
      <c r="BY28877" s="66"/>
      <c r="CL28877" s="56" t="s">
        <v>24706</v>
      </c>
      <c r="CM28877" s="56" t="s">
        <v>216</v>
      </c>
      <c r="CN28877" s="56" t="s">
        <v>216</v>
      </c>
    </row>
    <row r="28878" spans="75:92">
      <c r="BW28878" s="66"/>
      <c r="BX28878" s="66"/>
      <c r="BY28878" s="66"/>
      <c r="CL28878" s="56" t="s">
        <v>24707</v>
      </c>
      <c r="CM28878" s="56" t="s">
        <v>216</v>
      </c>
      <c r="CN28878" s="56" t="s">
        <v>216</v>
      </c>
    </row>
    <row r="28879" spans="75:92">
      <c r="BW28879" s="66"/>
      <c r="BX28879" s="66"/>
      <c r="BY28879" s="66"/>
      <c r="CL28879" s="56" t="s">
        <v>24708</v>
      </c>
      <c r="CM28879" s="56" t="s">
        <v>216</v>
      </c>
      <c r="CN28879" s="56" t="s">
        <v>216</v>
      </c>
    </row>
    <row r="28880" spans="75:92">
      <c r="BW28880" s="66"/>
      <c r="BX28880" s="66"/>
      <c r="BY28880" s="66"/>
      <c r="CL28880" s="56" t="s">
        <v>16750</v>
      </c>
      <c r="CM28880" s="56" t="s">
        <v>216</v>
      </c>
      <c r="CN28880" s="56" t="s">
        <v>216</v>
      </c>
    </row>
    <row r="28881" spans="75:92">
      <c r="BW28881" s="66"/>
      <c r="BX28881" s="66"/>
      <c r="BY28881" s="66"/>
      <c r="CL28881" s="35" t="s">
        <v>16756</v>
      </c>
      <c r="CM28881" s="35" t="s">
        <v>217</v>
      </c>
      <c r="CN28881" s="35" t="s">
        <v>217</v>
      </c>
    </row>
    <row r="28882" spans="75:92">
      <c r="BW28882" s="66"/>
      <c r="BX28882" s="66"/>
      <c r="BY28882" s="66"/>
      <c r="CL28882" s="56" t="s">
        <v>24709</v>
      </c>
      <c r="CM28882" s="56" t="s">
        <v>216</v>
      </c>
      <c r="CN28882" s="56" t="s">
        <v>216</v>
      </c>
    </row>
    <row r="28883" spans="75:92">
      <c r="BW28883" s="66"/>
      <c r="BX28883" s="66"/>
      <c r="BY28883" s="66"/>
      <c r="CL28883" s="56" t="s">
        <v>24710</v>
      </c>
      <c r="CM28883" s="56" t="s">
        <v>216</v>
      </c>
      <c r="CN28883" s="56" t="s">
        <v>216</v>
      </c>
    </row>
    <row r="28884" spans="75:92">
      <c r="BW28884" s="66"/>
      <c r="BX28884" s="66"/>
      <c r="BY28884" s="66"/>
      <c r="CL28884" s="56" t="s">
        <v>24711</v>
      </c>
      <c r="CM28884" s="56" t="s">
        <v>216</v>
      </c>
      <c r="CN28884" s="56" t="s">
        <v>216</v>
      </c>
    </row>
    <row r="28885" spans="75:92">
      <c r="BW28885" s="66"/>
      <c r="BX28885" s="66"/>
      <c r="BY28885" s="66"/>
      <c r="CL28885" s="56" t="s">
        <v>24712</v>
      </c>
      <c r="CM28885" s="56" t="s">
        <v>216</v>
      </c>
      <c r="CN28885" s="56" t="s">
        <v>216</v>
      </c>
    </row>
    <row r="28886" spans="75:92">
      <c r="BW28886" s="66"/>
      <c r="BX28886" s="66"/>
      <c r="BY28886" s="66"/>
      <c r="CL28886" s="56" t="s">
        <v>16745</v>
      </c>
      <c r="CM28886" s="56" t="s">
        <v>216</v>
      </c>
      <c r="CN28886" s="56" t="s">
        <v>216</v>
      </c>
    </row>
    <row r="28887" spans="75:92">
      <c r="BW28887" s="66"/>
      <c r="BX28887" s="66"/>
      <c r="BY28887" s="66"/>
      <c r="CL28887" s="56" t="s">
        <v>16751</v>
      </c>
      <c r="CM28887" s="56" t="s">
        <v>216</v>
      </c>
      <c r="CN28887" s="56" t="s">
        <v>216</v>
      </c>
    </row>
    <row r="28888" spans="75:92">
      <c r="BW28888" s="66"/>
      <c r="BX28888" s="66"/>
      <c r="BY28888" s="66"/>
      <c r="CL28888" s="56" t="s">
        <v>16752</v>
      </c>
      <c r="CM28888" s="56" t="s">
        <v>216</v>
      </c>
      <c r="CN28888" s="56" t="s">
        <v>216</v>
      </c>
    </row>
    <row r="28889" spans="75:92">
      <c r="BW28889" s="66"/>
      <c r="BX28889" s="66"/>
      <c r="BY28889" s="66"/>
      <c r="CL28889" s="56" t="s">
        <v>16753</v>
      </c>
      <c r="CM28889" s="56" t="s">
        <v>216</v>
      </c>
      <c r="CN28889" s="56" t="s">
        <v>216</v>
      </c>
    </row>
    <row r="28890" spans="75:92">
      <c r="BW28890" s="66"/>
      <c r="BX28890" s="66"/>
      <c r="BY28890" s="66"/>
      <c r="CL28890" s="56" t="s">
        <v>24713</v>
      </c>
      <c r="CM28890" s="56" t="s">
        <v>216</v>
      </c>
      <c r="CN28890" s="56" t="s">
        <v>216</v>
      </c>
    </row>
    <row r="28891" spans="75:92">
      <c r="BW28891" s="66"/>
      <c r="BX28891" s="66"/>
      <c r="BY28891" s="66"/>
      <c r="CL28891" s="56" t="s">
        <v>24714</v>
      </c>
      <c r="CM28891" s="56" t="s">
        <v>216</v>
      </c>
      <c r="CN28891" s="56" t="s">
        <v>216</v>
      </c>
    </row>
    <row r="28892" spans="75:92">
      <c r="BW28892" s="66"/>
      <c r="BX28892" s="66"/>
      <c r="BY28892" s="66"/>
      <c r="CL28892" s="56" t="s">
        <v>24715</v>
      </c>
      <c r="CM28892" s="56" t="s">
        <v>216</v>
      </c>
      <c r="CN28892" s="56" t="s">
        <v>216</v>
      </c>
    </row>
    <row r="28893" spans="75:92">
      <c r="BW28893" s="66"/>
      <c r="BX28893" s="66"/>
      <c r="BY28893" s="66"/>
      <c r="CL28893" s="56" t="s">
        <v>24716</v>
      </c>
      <c r="CM28893" s="56" t="s">
        <v>216</v>
      </c>
      <c r="CN28893" s="56" t="s">
        <v>216</v>
      </c>
    </row>
    <row r="28894" spans="75:92">
      <c r="BW28894" s="66"/>
      <c r="BX28894" s="66"/>
      <c r="BY28894" s="66"/>
      <c r="CL28894" s="56" t="s">
        <v>16754</v>
      </c>
      <c r="CM28894" s="56" t="s">
        <v>216</v>
      </c>
      <c r="CN28894" s="56" t="s">
        <v>216</v>
      </c>
    </row>
    <row r="28895" spans="75:92">
      <c r="BW28895" s="66"/>
      <c r="BX28895" s="66"/>
      <c r="BY28895" s="66"/>
      <c r="CL28895" s="56" t="s">
        <v>16755</v>
      </c>
      <c r="CM28895" s="56" t="s">
        <v>216</v>
      </c>
      <c r="CN28895" s="56" t="s">
        <v>216</v>
      </c>
    </row>
    <row r="28896" spans="75:92">
      <c r="BW28896" s="66"/>
      <c r="BX28896" s="66"/>
      <c r="BY28896" s="66"/>
      <c r="CL28896" s="56" t="s">
        <v>16746</v>
      </c>
      <c r="CM28896" s="56" t="s">
        <v>216</v>
      </c>
      <c r="CN28896" s="56" t="s">
        <v>216</v>
      </c>
    </row>
    <row r="28897" spans="75:92">
      <c r="BW28897" s="66"/>
      <c r="BX28897" s="66"/>
      <c r="BY28897" s="66"/>
      <c r="CL28897" s="56" t="s">
        <v>16747</v>
      </c>
      <c r="CM28897" s="56" t="s">
        <v>216</v>
      </c>
      <c r="CN28897" s="56" t="s">
        <v>216</v>
      </c>
    </row>
    <row r="28898" spans="75:92">
      <c r="BW28898" s="66"/>
      <c r="BX28898" s="66"/>
      <c r="BY28898" s="66"/>
      <c r="CL28898" s="56" t="s">
        <v>24717</v>
      </c>
      <c r="CM28898" s="56" t="s">
        <v>216</v>
      </c>
      <c r="CN28898" s="56" t="s">
        <v>216</v>
      </c>
    </row>
    <row r="28899" spans="75:92">
      <c r="BW28899" s="66"/>
      <c r="BX28899" s="66"/>
      <c r="BY28899" s="66"/>
      <c r="CL28899" s="56" t="s">
        <v>24718</v>
      </c>
      <c r="CM28899" s="56" t="s">
        <v>216</v>
      </c>
      <c r="CN28899" s="56" t="s">
        <v>216</v>
      </c>
    </row>
    <row r="28900" spans="75:92">
      <c r="BW28900" s="66"/>
      <c r="BX28900" s="66"/>
      <c r="BY28900" s="66"/>
      <c r="CL28900" s="56" t="s">
        <v>26671</v>
      </c>
      <c r="CM28900" s="56" t="s">
        <v>216</v>
      </c>
      <c r="CN28900" s="56" t="s">
        <v>216</v>
      </c>
    </row>
    <row r="28901" spans="75:92">
      <c r="BW28901" s="66"/>
      <c r="BX28901" s="66"/>
      <c r="BY28901" s="66"/>
      <c r="CL28901" s="35" t="s">
        <v>16757</v>
      </c>
      <c r="CM28901" s="35" t="s">
        <v>217</v>
      </c>
      <c r="CN28901" s="35" t="s">
        <v>217</v>
      </c>
    </row>
    <row r="28902" spans="75:92">
      <c r="BW28902" s="66"/>
      <c r="BX28902" s="66"/>
      <c r="BY28902" s="66"/>
      <c r="CL28902" s="56" t="s">
        <v>16748</v>
      </c>
      <c r="CM28902" s="56" t="s">
        <v>216</v>
      </c>
      <c r="CN28902" s="56" t="s">
        <v>216</v>
      </c>
    </row>
    <row r="28903" spans="75:92">
      <c r="BW28903" s="66"/>
      <c r="BX28903" s="66"/>
      <c r="BY28903" s="66"/>
      <c r="CL28903" s="56" t="s">
        <v>16749</v>
      </c>
      <c r="CM28903" s="56" t="s">
        <v>216</v>
      </c>
      <c r="CN28903" s="56" t="s">
        <v>216</v>
      </c>
    </row>
    <row r="28904" spans="75:92">
      <c r="BW28904" s="66"/>
      <c r="BX28904" s="66"/>
      <c r="BY28904" s="66"/>
      <c r="CL28904" s="35" t="s">
        <v>24719</v>
      </c>
      <c r="CM28904" s="35" t="s">
        <v>217</v>
      </c>
      <c r="CN28904" s="35" t="s">
        <v>217</v>
      </c>
    </row>
    <row r="28905" spans="75:92">
      <c r="BW28905" s="66"/>
      <c r="BX28905" s="66"/>
      <c r="BY28905" s="66"/>
      <c r="CL28905" s="56" t="s">
        <v>9335</v>
      </c>
      <c r="CM28905" s="56" t="s">
        <v>213</v>
      </c>
      <c r="CN28905" s="56" t="s">
        <v>213</v>
      </c>
    </row>
    <row r="28906" spans="75:92">
      <c r="BW28906" s="66"/>
      <c r="BX28906" s="66"/>
      <c r="BY28906" s="66"/>
      <c r="CL28906" s="56" t="s">
        <v>26672</v>
      </c>
      <c r="CM28906" s="56" t="s">
        <v>213</v>
      </c>
      <c r="CN28906" s="56" t="s">
        <v>213</v>
      </c>
    </row>
    <row r="28907" spans="75:92">
      <c r="BW28907" s="66"/>
      <c r="BX28907" s="66"/>
      <c r="BY28907" s="66"/>
      <c r="CL28907" s="56" t="s">
        <v>9336</v>
      </c>
      <c r="CM28907" s="56" t="s">
        <v>213</v>
      </c>
      <c r="CN28907" s="56" t="s">
        <v>213</v>
      </c>
    </row>
    <row r="28908" spans="75:92">
      <c r="BW28908" s="66"/>
      <c r="BX28908" s="66"/>
      <c r="BY28908" s="66"/>
      <c r="CL28908" s="56" t="s">
        <v>9337</v>
      </c>
      <c r="CM28908" s="56" t="s">
        <v>213</v>
      </c>
      <c r="CN28908" s="56" t="s">
        <v>213</v>
      </c>
    </row>
    <row r="28909" spans="75:92">
      <c r="BW28909" s="66"/>
      <c r="BX28909" s="66"/>
      <c r="BY28909" s="66"/>
      <c r="CL28909" s="56" t="s">
        <v>26673</v>
      </c>
      <c r="CM28909" s="56" t="s">
        <v>213</v>
      </c>
      <c r="CN28909" s="56" t="s">
        <v>213</v>
      </c>
    </row>
    <row r="28910" spans="75:92">
      <c r="BW28910" s="66"/>
      <c r="BX28910" s="66"/>
      <c r="BY28910" s="66"/>
      <c r="CL28910" s="56" t="s">
        <v>26674</v>
      </c>
      <c r="CM28910" s="56" t="s">
        <v>213</v>
      </c>
      <c r="CN28910" s="56" t="s">
        <v>213</v>
      </c>
    </row>
    <row r="28911" spans="75:92">
      <c r="BW28911" s="66"/>
      <c r="BX28911" s="66"/>
      <c r="BY28911" s="66"/>
      <c r="CL28911" s="56" t="s">
        <v>26675</v>
      </c>
      <c r="CM28911" s="56" t="s">
        <v>213</v>
      </c>
      <c r="CN28911" s="56" t="s">
        <v>213</v>
      </c>
    </row>
    <row r="28912" spans="75:92">
      <c r="BW28912" s="66"/>
      <c r="BX28912" s="66"/>
      <c r="BY28912" s="66"/>
      <c r="CL28912" s="56" t="s">
        <v>9338</v>
      </c>
      <c r="CM28912" s="56" t="s">
        <v>213</v>
      </c>
      <c r="CN28912" s="56" t="s">
        <v>213</v>
      </c>
    </row>
    <row r="28913" spans="75:92">
      <c r="BW28913" s="66"/>
      <c r="BX28913" s="66"/>
      <c r="BY28913" s="66"/>
      <c r="CL28913" s="56" t="s">
        <v>26676</v>
      </c>
      <c r="CM28913" s="56" t="s">
        <v>213</v>
      </c>
      <c r="CN28913" s="56" t="s">
        <v>213</v>
      </c>
    </row>
    <row r="28914" spans="75:92">
      <c r="BW28914" s="66"/>
      <c r="BX28914" s="66"/>
      <c r="BY28914" s="66"/>
      <c r="CL28914" s="56" t="s">
        <v>26677</v>
      </c>
      <c r="CM28914" s="56" t="s">
        <v>213</v>
      </c>
      <c r="CN28914" s="56" t="s">
        <v>213</v>
      </c>
    </row>
    <row r="28915" spans="75:92">
      <c r="BW28915" s="66"/>
      <c r="BX28915" s="66"/>
      <c r="BY28915" s="66"/>
      <c r="CL28915" s="35" t="s">
        <v>14011</v>
      </c>
      <c r="CM28915" s="35" t="s">
        <v>217</v>
      </c>
      <c r="CN28915" s="35" t="s">
        <v>217</v>
      </c>
    </row>
    <row r="28916" spans="75:92">
      <c r="BW28916" s="66"/>
      <c r="BX28916" s="66"/>
      <c r="BY28916" s="66"/>
      <c r="CL28916" s="56" t="s">
        <v>14015</v>
      </c>
      <c r="CM28916" s="56" t="s">
        <v>216</v>
      </c>
      <c r="CN28916" s="56" t="s">
        <v>216</v>
      </c>
    </row>
    <row r="28917" spans="75:92">
      <c r="BW28917" s="66"/>
      <c r="BX28917" s="66"/>
      <c r="BY28917" s="66"/>
      <c r="CL28917" s="56" t="s">
        <v>14127</v>
      </c>
      <c r="CM28917" s="56" t="s">
        <v>215</v>
      </c>
      <c r="CN28917" s="56" t="s">
        <v>215</v>
      </c>
    </row>
    <row r="28918" spans="75:92">
      <c r="BW28918" s="66"/>
      <c r="BX28918" s="66"/>
      <c r="BY28918" s="66"/>
      <c r="CL28918" s="56" t="s">
        <v>14131</v>
      </c>
      <c r="CM28918" s="56" t="s">
        <v>215</v>
      </c>
      <c r="CN28918" s="56" t="s">
        <v>215</v>
      </c>
    </row>
    <row r="28919" spans="75:92">
      <c r="BW28919" s="66"/>
      <c r="BX28919" s="66"/>
      <c r="BY28919" s="66"/>
      <c r="CL28919" s="56" t="s">
        <v>14136</v>
      </c>
      <c r="CM28919" s="56" t="s">
        <v>215</v>
      </c>
      <c r="CN28919" s="56" t="s">
        <v>215</v>
      </c>
    </row>
    <row r="28920" spans="75:92">
      <c r="BW28920" s="66"/>
      <c r="BX28920" s="66"/>
      <c r="BY28920" s="66"/>
      <c r="CL28920" s="56" t="s">
        <v>16758</v>
      </c>
      <c r="CM28920" s="56" t="s">
        <v>216</v>
      </c>
      <c r="CN28920" s="56" t="s">
        <v>216</v>
      </c>
    </row>
    <row r="28921" spans="75:92">
      <c r="BW28921" s="66"/>
      <c r="BX28921" s="66"/>
      <c r="BY28921" s="66"/>
      <c r="CL28921" s="56" t="s">
        <v>16110</v>
      </c>
      <c r="CM28921" s="56" t="s">
        <v>213</v>
      </c>
      <c r="CN28921" s="56" t="s">
        <v>213</v>
      </c>
    </row>
    <row r="28922" spans="75:92">
      <c r="BW28922" s="66"/>
      <c r="BX28922" s="66"/>
      <c r="BY28922" s="66"/>
      <c r="CL28922" s="56" t="s">
        <v>16122</v>
      </c>
      <c r="CM28922" s="56" t="s">
        <v>214</v>
      </c>
      <c r="CN28922" s="56" t="s">
        <v>214</v>
      </c>
    </row>
    <row r="28923" spans="75:92">
      <c r="BW28923" s="66"/>
      <c r="BX28923" s="66"/>
      <c r="BY28923" s="66"/>
      <c r="CL28923" s="56" t="s">
        <v>16113</v>
      </c>
      <c r="CM28923" s="56" t="s">
        <v>216</v>
      </c>
      <c r="CN28923" s="56" t="s">
        <v>216</v>
      </c>
    </row>
    <row r="28924" spans="75:92">
      <c r="BW28924" s="66"/>
      <c r="BX28924" s="66"/>
      <c r="BY28924" s="66"/>
      <c r="CL28924" s="56" t="s">
        <v>16123</v>
      </c>
      <c r="CM28924" s="56" t="s">
        <v>214</v>
      </c>
      <c r="CN28924" s="56" t="s">
        <v>214</v>
      </c>
    </row>
    <row r="28925" spans="75:92">
      <c r="BW28925" s="66"/>
      <c r="BX28925" s="66"/>
      <c r="BY28925" s="66"/>
      <c r="CL28925" s="35" t="s">
        <v>10879</v>
      </c>
      <c r="CM28925" s="35" t="s">
        <v>217</v>
      </c>
      <c r="CN28925" s="35" t="s">
        <v>217</v>
      </c>
    </row>
    <row r="28926" spans="75:92">
      <c r="BW28926" s="66"/>
      <c r="BX28926" s="66"/>
      <c r="BY28926" s="66"/>
      <c r="CL28926" s="35" t="s">
        <v>10859</v>
      </c>
      <c r="CM28926" s="35" t="s">
        <v>217</v>
      </c>
      <c r="CN28926" s="35" t="s">
        <v>217</v>
      </c>
    </row>
    <row r="28927" spans="75:92">
      <c r="BW28927" s="66"/>
      <c r="BX28927" s="66"/>
      <c r="BY28927" s="66"/>
      <c r="CL28927" s="35" t="s">
        <v>10837</v>
      </c>
      <c r="CM28927" s="35" t="s">
        <v>217</v>
      </c>
      <c r="CN28927" s="35" t="s">
        <v>217</v>
      </c>
    </row>
    <row r="28928" spans="75:92">
      <c r="BW28928" s="66"/>
      <c r="BX28928" s="66"/>
      <c r="BY28928" s="66"/>
      <c r="CL28928" s="35" t="s">
        <v>10860</v>
      </c>
      <c r="CM28928" s="35" t="s">
        <v>217</v>
      </c>
      <c r="CN28928" s="35" t="s">
        <v>217</v>
      </c>
    </row>
    <row r="28929" spans="75:92">
      <c r="BW28929" s="66"/>
      <c r="BX28929" s="66"/>
      <c r="BY28929" s="66"/>
      <c r="CL28929" s="35" t="s">
        <v>10838</v>
      </c>
      <c r="CM28929" s="35" t="s">
        <v>217</v>
      </c>
      <c r="CN28929" s="35" t="s">
        <v>217</v>
      </c>
    </row>
    <row r="28930" spans="75:92">
      <c r="BW28930" s="66"/>
      <c r="BX28930" s="66"/>
      <c r="BY28930" s="66"/>
      <c r="CL28930" s="35" t="s">
        <v>10839</v>
      </c>
      <c r="CM28930" s="35" t="s">
        <v>217</v>
      </c>
      <c r="CN28930" s="35" t="s">
        <v>217</v>
      </c>
    </row>
    <row r="28931" spans="75:92">
      <c r="BW28931" s="66"/>
      <c r="BX28931" s="66"/>
      <c r="BY28931" s="66"/>
      <c r="CL28931" s="35" t="s">
        <v>10880</v>
      </c>
      <c r="CM28931" s="35" t="s">
        <v>217</v>
      </c>
      <c r="CN28931" s="35" t="s">
        <v>217</v>
      </c>
    </row>
    <row r="28932" spans="75:92">
      <c r="BW28932" s="66"/>
      <c r="BX28932" s="66"/>
      <c r="BY28932" s="66"/>
      <c r="CL28932" s="35" t="s">
        <v>10881</v>
      </c>
      <c r="CM28932" s="35" t="s">
        <v>217</v>
      </c>
      <c r="CN28932" s="35" t="s">
        <v>217</v>
      </c>
    </row>
    <row r="28933" spans="75:92">
      <c r="BW28933" s="66"/>
      <c r="BX28933" s="66"/>
      <c r="BY28933" s="66"/>
      <c r="CL28933" s="56" t="s">
        <v>10887</v>
      </c>
      <c r="CM28933" s="56" t="s">
        <v>216</v>
      </c>
      <c r="CN28933" s="56" t="s">
        <v>216</v>
      </c>
    </row>
    <row r="28934" spans="75:92">
      <c r="BW28934" s="66"/>
      <c r="BX28934" s="66"/>
      <c r="BY28934" s="66"/>
      <c r="CL28934" s="35" t="s">
        <v>30154</v>
      </c>
      <c r="CM28934" s="35" t="s">
        <v>217</v>
      </c>
      <c r="CN28934" s="35" t="s">
        <v>217</v>
      </c>
    </row>
    <row r="28935" spans="75:92">
      <c r="BW28935" s="66"/>
      <c r="BX28935" s="66"/>
      <c r="BY28935" s="66"/>
      <c r="CL28935" s="35" t="s">
        <v>30155</v>
      </c>
      <c r="CM28935" s="35" t="s">
        <v>217</v>
      </c>
      <c r="CN28935" s="35" t="s">
        <v>217</v>
      </c>
    </row>
    <row r="28936" spans="75:92">
      <c r="BW28936" s="66"/>
      <c r="BX28936" s="66"/>
      <c r="BY28936" s="66"/>
      <c r="CL28936" s="56" t="s">
        <v>10834</v>
      </c>
      <c r="CM28936" s="56" t="s">
        <v>217</v>
      </c>
      <c r="CN28936" s="56" t="s">
        <v>217</v>
      </c>
    </row>
    <row r="28937" spans="75:92">
      <c r="BW28937" s="66"/>
      <c r="BX28937" s="66"/>
      <c r="BY28937" s="66"/>
      <c r="CL28937" s="35" t="s">
        <v>10852</v>
      </c>
      <c r="CM28937" s="35" t="s">
        <v>217</v>
      </c>
      <c r="CN28937" s="35" t="s">
        <v>217</v>
      </c>
    </row>
    <row r="28938" spans="75:92">
      <c r="BW28938" s="66"/>
      <c r="BX28938" s="66"/>
      <c r="BY28938" s="66"/>
      <c r="CL28938" s="35" t="s">
        <v>10855</v>
      </c>
      <c r="CM28938" s="35" t="s">
        <v>217</v>
      </c>
      <c r="CN28938" s="35" t="s">
        <v>217</v>
      </c>
    </row>
    <row r="28939" spans="75:92">
      <c r="BW28939" s="66"/>
      <c r="BX28939" s="66"/>
      <c r="BY28939" s="66"/>
      <c r="CL28939" s="35" t="s">
        <v>10857</v>
      </c>
      <c r="CM28939" s="35" t="s">
        <v>217</v>
      </c>
      <c r="CN28939" s="35" t="s">
        <v>217</v>
      </c>
    </row>
    <row r="28940" spans="75:92">
      <c r="BW28940" s="66"/>
      <c r="BX28940" s="66"/>
      <c r="BY28940" s="66"/>
      <c r="CL28940" s="35" t="s">
        <v>10863</v>
      </c>
      <c r="CM28940" s="35" t="s">
        <v>217</v>
      </c>
      <c r="CN28940" s="35" t="s">
        <v>217</v>
      </c>
    </row>
    <row r="28941" spans="75:92">
      <c r="BW28941" s="66"/>
      <c r="BX28941" s="66"/>
      <c r="BY28941" s="66"/>
      <c r="CL28941" s="35" t="s">
        <v>10865</v>
      </c>
      <c r="CM28941" s="35" t="s">
        <v>217</v>
      </c>
      <c r="CN28941" s="35" t="s">
        <v>217</v>
      </c>
    </row>
    <row r="28942" spans="75:92">
      <c r="BW28942" s="66"/>
      <c r="BX28942" s="66"/>
      <c r="BY28942" s="66"/>
      <c r="CL28942" s="56" t="s">
        <v>10888</v>
      </c>
      <c r="CM28942" s="56" t="s">
        <v>216</v>
      </c>
      <c r="CN28942" s="56" t="s">
        <v>216</v>
      </c>
    </row>
    <row r="28943" spans="75:92">
      <c r="BW28943" s="66"/>
      <c r="BX28943" s="66"/>
      <c r="BY28943" s="66"/>
      <c r="CL28943" s="35" t="s">
        <v>30156</v>
      </c>
      <c r="CM28943" s="35" t="s">
        <v>217</v>
      </c>
      <c r="CN28943" s="35" t="s">
        <v>217</v>
      </c>
    </row>
    <row r="28944" spans="75:92">
      <c r="BW28944" s="66"/>
      <c r="BX28944" s="66"/>
      <c r="BY28944" s="66"/>
      <c r="CL28944" s="35" t="s">
        <v>30157</v>
      </c>
      <c r="CM28944" s="35" t="s">
        <v>217</v>
      </c>
      <c r="CN28944" s="35" t="s">
        <v>217</v>
      </c>
    </row>
    <row r="28945" spans="75:92">
      <c r="BW28945" s="66"/>
      <c r="BX28945" s="66"/>
      <c r="BY28945" s="66"/>
      <c r="CL28945" s="56" t="s">
        <v>10889</v>
      </c>
      <c r="CM28945" s="56" t="s">
        <v>216</v>
      </c>
      <c r="CN28945" s="56" t="s">
        <v>216</v>
      </c>
    </row>
    <row r="28946" spans="75:92">
      <c r="BW28946" s="66"/>
      <c r="BX28946" s="66"/>
      <c r="BY28946" s="66"/>
      <c r="CL28946" s="35" t="s">
        <v>10870</v>
      </c>
      <c r="CM28946" s="35" t="s">
        <v>217</v>
      </c>
      <c r="CN28946" s="35" t="s">
        <v>217</v>
      </c>
    </row>
    <row r="28947" spans="75:92">
      <c r="BW28947" s="66"/>
      <c r="BX28947" s="66"/>
      <c r="BY28947" s="66"/>
      <c r="CL28947" s="35" t="s">
        <v>10872</v>
      </c>
      <c r="CM28947" s="35" t="s">
        <v>217</v>
      </c>
      <c r="CN28947" s="35" t="s">
        <v>217</v>
      </c>
    </row>
    <row r="28948" spans="75:92">
      <c r="BW28948" s="66"/>
      <c r="BX28948" s="66"/>
      <c r="BY28948" s="66"/>
      <c r="CL28948" s="35" t="s">
        <v>30158</v>
      </c>
      <c r="CM28948" s="35" t="s">
        <v>217</v>
      </c>
      <c r="CN28948" s="35" t="s">
        <v>217</v>
      </c>
    </row>
    <row r="28949" spans="75:92">
      <c r="BW28949" s="66"/>
      <c r="BX28949" s="66"/>
      <c r="BY28949" s="66"/>
      <c r="CL28949" s="56" t="s">
        <v>10890</v>
      </c>
      <c r="CM28949" s="56" t="s">
        <v>216</v>
      </c>
      <c r="CN28949" s="56" t="s">
        <v>216</v>
      </c>
    </row>
    <row r="28950" spans="75:92">
      <c r="BW28950" s="66"/>
      <c r="BX28950" s="66"/>
      <c r="BY28950" s="66"/>
      <c r="CL28950" s="56" t="s">
        <v>2819</v>
      </c>
      <c r="CM28950" s="56" t="s">
        <v>213</v>
      </c>
      <c r="CN28950" s="56" t="s">
        <v>213</v>
      </c>
    </row>
    <row r="28951" spans="75:92">
      <c r="BW28951" s="66"/>
      <c r="BX28951" s="66"/>
      <c r="BY28951" s="66"/>
      <c r="CL28951" s="35" t="s">
        <v>16812</v>
      </c>
      <c r="CM28951" s="35" t="s">
        <v>217</v>
      </c>
      <c r="CN28951" s="35" t="s">
        <v>217</v>
      </c>
    </row>
    <row r="28952" spans="75:92">
      <c r="BW28952" s="66"/>
      <c r="BX28952" s="66"/>
      <c r="BY28952" s="66"/>
      <c r="CL28952" s="56" t="s">
        <v>16760</v>
      </c>
      <c r="CM28952" s="56" t="s">
        <v>214</v>
      </c>
      <c r="CN28952" s="56" t="s">
        <v>214</v>
      </c>
    </row>
    <row r="28953" spans="75:92">
      <c r="BW28953" s="66"/>
      <c r="BX28953" s="66"/>
      <c r="BY28953" s="66"/>
      <c r="CL28953" s="56" t="s">
        <v>16813</v>
      </c>
      <c r="CM28953" s="56" t="s">
        <v>213</v>
      </c>
      <c r="CN28953" s="56" t="s">
        <v>213</v>
      </c>
    </row>
    <row r="28954" spans="75:92">
      <c r="BW28954" s="66"/>
      <c r="BX28954" s="66"/>
      <c r="BY28954" s="66"/>
      <c r="CL28954" s="56" t="s">
        <v>24720</v>
      </c>
      <c r="CM28954" s="56" t="s">
        <v>217</v>
      </c>
      <c r="CN28954" s="56" t="s">
        <v>217</v>
      </c>
    </row>
    <row r="28955" spans="75:92">
      <c r="BW28955" s="66"/>
      <c r="BX28955" s="66"/>
      <c r="BY28955" s="66"/>
      <c r="CL28955" s="35" t="s">
        <v>7226</v>
      </c>
      <c r="CM28955" s="35" t="s">
        <v>217</v>
      </c>
      <c r="CN28955" s="35" t="s">
        <v>217</v>
      </c>
    </row>
    <row r="28956" spans="75:92">
      <c r="BW28956" s="66"/>
      <c r="BX28956" s="66"/>
      <c r="BY28956" s="66"/>
      <c r="CL28956" s="56" t="s">
        <v>11571</v>
      </c>
      <c r="CM28956" s="56" t="s">
        <v>214</v>
      </c>
      <c r="CN28956" s="56" t="s">
        <v>214</v>
      </c>
    </row>
    <row r="28957" spans="75:92">
      <c r="BW28957" s="66"/>
      <c r="BX28957" s="66"/>
      <c r="BY28957" s="66"/>
      <c r="CL28957" s="56" t="s">
        <v>24721</v>
      </c>
      <c r="CM28957" s="56" t="s">
        <v>213</v>
      </c>
      <c r="CN28957" s="56" t="s">
        <v>213</v>
      </c>
    </row>
    <row r="28958" spans="75:92">
      <c r="BW28958" s="66"/>
      <c r="BX28958" s="66"/>
      <c r="BY28958" s="66"/>
      <c r="CL28958" s="56" t="s">
        <v>16763</v>
      </c>
      <c r="CM28958" s="56" t="s">
        <v>213</v>
      </c>
      <c r="CN28958" s="56" t="s">
        <v>213</v>
      </c>
    </row>
    <row r="28959" spans="75:92">
      <c r="BW28959" s="66"/>
      <c r="BX28959" s="66"/>
      <c r="BY28959" s="66"/>
      <c r="CL28959" s="56" t="s">
        <v>26678</v>
      </c>
      <c r="CM28959" s="56" t="s">
        <v>213</v>
      </c>
      <c r="CN28959" s="56" t="s">
        <v>213</v>
      </c>
    </row>
    <row r="28960" spans="75:92">
      <c r="BW28960" s="66"/>
      <c r="BX28960" s="66"/>
      <c r="BY28960" s="66"/>
      <c r="CL28960" s="56" t="s">
        <v>26679</v>
      </c>
      <c r="CM28960" s="56" t="s">
        <v>213</v>
      </c>
      <c r="CN28960" s="56" t="s">
        <v>213</v>
      </c>
    </row>
    <row r="28961" spans="75:92">
      <c r="BW28961" s="66"/>
      <c r="BX28961" s="66"/>
      <c r="BY28961" s="66"/>
      <c r="CL28961" s="56" t="s">
        <v>26680</v>
      </c>
      <c r="CM28961" s="56" t="s">
        <v>213</v>
      </c>
      <c r="CN28961" s="56" t="s">
        <v>213</v>
      </c>
    </row>
    <row r="28962" spans="75:92">
      <c r="BW28962" s="66"/>
      <c r="BX28962" s="66"/>
      <c r="BY28962" s="66"/>
      <c r="CL28962" s="56" t="s">
        <v>24722</v>
      </c>
      <c r="CM28962" s="56" t="s">
        <v>213</v>
      </c>
      <c r="CN28962" s="56" t="s">
        <v>213</v>
      </c>
    </row>
    <row r="28963" spans="75:92">
      <c r="BW28963" s="66"/>
      <c r="BX28963" s="66"/>
      <c r="BY28963" s="66"/>
      <c r="CL28963" s="56" t="s">
        <v>24723</v>
      </c>
      <c r="CM28963" s="56" t="s">
        <v>213</v>
      </c>
      <c r="CN28963" s="56" t="s">
        <v>213</v>
      </c>
    </row>
    <row r="28964" spans="75:92">
      <c r="BW28964" s="66"/>
      <c r="BX28964" s="66"/>
      <c r="BY28964" s="66"/>
      <c r="CL28964" s="56" t="s">
        <v>24724</v>
      </c>
      <c r="CM28964" s="56" t="s">
        <v>213</v>
      </c>
      <c r="CN28964" s="56" t="s">
        <v>213</v>
      </c>
    </row>
    <row r="28965" spans="75:92">
      <c r="BW28965" s="66"/>
      <c r="BX28965" s="66"/>
      <c r="BY28965" s="66"/>
      <c r="CL28965" s="56" t="s">
        <v>16284</v>
      </c>
      <c r="CM28965" s="56" t="s">
        <v>215</v>
      </c>
      <c r="CN28965" s="56" t="s">
        <v>215</v>
      </c>
    </row>
    <row r="28966" spans="75:92">
      <c r="BW28966" s="66"/>
      <c r="BX28966" s="66"/>
      <c r="BY28966" s="66"/>
      <c r="CL28966" s="35" t="s">
        <v>30159</v>
      </c>
      <c r="CM28966" s="35" t="s">
        <v>217</v>
      </c>
      <c r="CN28966" s="35" t="s">
        <v>217</v>
      </c>
    </row>
    <row r="28967" spans="75:92">
      <c r="BW28967" s="66"/>
      <c r="BX28967" s="66"/>
      <c r="BY28967" s="66"/>
      <c r="CL28967" s="35" t="s">
        <v>30160</v>
      </c>
      <c r="CM28967" s="35" t="s">
        <v>217</v>
      </c>
      <c r="CN28967" s="35" t="s">
        <v>217</v>
      </c>
    </row>
    <row r="28968" spans="75:92">
      <c r="BW28968" s="66"/>
      <c r="BX28968" s="66"/>
      <c r="BY28968" s="66"/>
      <c r="CL28968" s="35" t="s">
        <v>30161</v>
      </c>
      <c r="CM28968" s="35" t="s">
        <v>217</v>
      </c>
      <c r="CN28968" s="35" t="s">
        <v>217</v>
      </c>
    </row>
    <row r="28969" spans="75:92">
      <c r="BW28969" s="66"/>
      <c r="BX28969" s="66"/>
      <c r="BY28969" s="66"/>
      <c r="CL28969" s="56" t="s">
        <v>13065</v>
      </c>
      <c r="CM28969" s="56" t="s">
        <v>216</v>
      </c>
      <c r="CN28969" s="56" t="s">
        <v>216</v>
      </c>
    </row>
    <row r="28970" spans="75:92">
      <c r="BW28970" s="66"/>
      <c r="BX28970" s="66"/>
      <c r="BY28970" s="66"/>
      <c r="CL28970" s="56" t="s">
        <v>13066</v>
      </c>
      <c r="CM28970" s="56" t="s">
        <v>216</v>
      </c>
      <c r="CN28970" s="56" t="s">
        <v>216</v>
      </c>
    </row>
    <row r="28971" spans="75:92">
      <c r="BW28971" s="66"/>
      <c r="BX28971" s="66"/>
      <c r="BY28971" s="66"/>
      <c r="CL28971" s="56" t="s">
        <v>13067</v>
      </c>
      <c r="CM28971" s="56" t="s">
        <v>216</v>
      </c>
      <c r="CN28971" s="56" t="s">
        <v>216</v>
      </c>
    </row>
    <row r="28972" spans="75:92">
      <c r="BW28972" s="66"/>
      <c r="BX28972" s="66"/>
      <c r="BY28972" s="66"/>
      <c r="CL28972" s="56" t="s">
        <v>9753</v>
      </c>
      <c r="CM28972" s="56" t="s">
        <v>213</v>
      </c>
      <c r="CN28972" s="56" t="s">
        <v>213</v>
      </c>
    </row>
    <row r="28973" spans="75:92">
      <c r="BW28973" s="66"/>
      <c r="BX28973" s="66"/>
      <c r="BY28973" s="66"/>
      <c r="CL28973" s="56" t="s">
        <v>9754</v>
      </c>
      <c r="CM28973" s="56" t="s">
        <v>213</v>
      </c>
      <c r="CN28973" s="56" t="s">
        <v>213</v>
      </c>
    </row>
    <row r="28974" spans="75:92">
      <c r="BW28974" s="66"/>
      <c r="BX28974" s="66"/>
      <c r="BY28974" s="66"/>
      <c r="CL28974" s="56" t="s">
        <v>9755</v>
      </c>
      <c r="CM28974" s="56" t="s">
        <v>213</v>
      </c>
      <c r="CN28974" s="56" t="s">
        <v>213</v>
      </c>
    </row>
    <row r="28975" spans="75:92">
      <c r="BW28975" s="66"/>
      <c r="BX28975" s="66"/>
      <c r="BY28975" s="66"/>
      <c r="CL28975" s="56" t="s">
        <v>14147</v>
      </c>
      <c r="CM28975" s="56" t="s">
        <v>215</v>
      </c>
      <c r="CN28975" s="56" t="s">
        <v>215</v>
      </c>
    </row>
    <row r="28976" spans="75:92">
      <c r="BW28976" s="66"/>
      <c r="BX28976" s="66"/>
      <c r="BY28976" s="66"/>
      <c r="CL28976" s="56" t="s">
        <v>14148</v>
      </c>
      <c r="CM28976" s="56" t="s">
        <v>215</v>
      </c>
      <c r="CN28976" s="56" t="s">
        <v>215</v>
      </c>
    </row>
    <row r="28977" spans="75:92">
      <c r="BW28977" s="66"/>
      <c r="BX28977" s="66"/>
      <c r="BY28977" s="66"/>
      <c r="CL28977" s="56" t="s">
        <v>12559</v>
      </c>
      <c r="CM28977" s="56" t="s">
        <v>213</v>
      </c>
      <c r="CN28977" s="56" t="s">
        <v>213</v>
      </c>
    </row>
    <row r="28978" spans="75:92">
      <c r="BW28978" s="66"/>
      <c r="BX28978" s="66"/>
      <c r="BY28978" s="66"/>
      <c r="CL28978" s="56" t="s">
        <v>16774</v>
      </c>
      <c r="CM28978" s="56" t="s">
        <v>215</v>
      </c>
      <c r="CN28978" s="56" t="s">
        <v>215</v>
      </c>
    </row>
    <row r="28979" spans="75:92">
      <c r="BW28979" s="66"/>
      <c r="BX28979" s="66"/>
      <c r="BY28979" s="66"/>
      <c r="CL28979" s="56" t="s">
        <v>26681</v>
      </c>
      <c r="CM28979" s="56" t="s">
        <v>215</v>
      </c>
      <c r="CN28979" s="56" t="s">
        <v>215</v>
      </c>
    </row>
    <row r="28980" spans="75:92">
      <c r="BW28980" s="66"/>
      <c r="BX28980" s="66"/>
      <c r="BY28980" s="66"/>
      <c r="CL28980" s="56" t="s">
        <v>26682</v>
      </c>
      <c r="CM28980" s="56" t="s">
        <v>215</v>
      </c>
      <c r="CN28980" s="56" t="s">
        <v>215</v>
      </c>
    </row>
    <row r="28981" spans="75:92">
      <c r="BW28981" s="66"/>
      <c r="BX28981" s="66"/>
      <c r="BY28981" s="66"/>
      <c r="CL28981" s="56" t="s">
        <v>26683</v>
      </c>
      <c r="CM28981" s="56" t="s">
        <v>215</v>
      </c>
      <c r="CN28981" s="56" t="s">
        <v>215</v>
      </c>
    </row>
    <row r="28982" spans="75:92">
      <c r="BW28982" s="66"/>
      <c r="BX28982" s="66"/>
      <c r="BY28982" s="66"/>
      <c r="CL28982" s="56" t="s">
        <v>26684</v>
      </c>
      <c r="CM28982" s="56" t="s">
        <v>215</v>
      </c>
      <c r="CN28982" s="56" t="s">
        <v>215</v>
      </c>
    </row>
    <row r="28983" spans="75:92">
      <c r="BW28983" s="66"/>
      <c r="BX28983" s="66"/>
      <c r="BY28983" s="66"/>
      <c r="CL28983" s="56" t="s">
        <v>26685</v>
      </c>
      <c r="CM28983" s="56" t="s">
        <v>215</v>
      </c>
      <c r="CN28983" s="56" t="s">
        <v>215</v>
      </c>
    </row>
    <row r="28984" spans="75:92">
      <c r="BW28984" s="66"/>
      <c r="BX28984" s="66"/>
      <c r="BY28984" s="66"/>
      <c r="CL28984" s="56" t="s">
        <v>26686</v>
      </c>
      <c r="CM28984" s="56" t="s">
        <v>215</v>
      </c>
      <c r="CN28984" s="56" t="s">
        <v>215</v>
      </c>
    </row>
    <row r="28985" spans="75:92">
      <c r="BW28985" s="66"/>
      <c r="BX28985" s="66"/>
      <c r="BY28985" s="66"/>
      <c r="CL28985" s="56" t="s">
        <v>24725</v>
      </c>
      <c r="CM28985" s="56" t="s">
        <v>215</v>
      </c>
      <c r="CN28985" s="56" t="s">
        <v>215</v>
      </c>
    </row>
    <row r="28986" spans="75:92">
      <c r="BW28986" s="66"/>
      <c r="BX28986" s="66"/>
      <c r="BY28986" s="66"/>
      <c r="CL28986" s="56" t="s">
        <v>24726</v>
      </c>
      <c r="CM28986" s="56" t="s">
        <v>215</v>
      </c>
      <c r="CN28986" s="56" t="s">
        <v>215</v>
      </c>
    </row>
    <row r="28987" spans="75:92">
      <c r="BW28987" s="66"/>
      <c r="BX28987" s="66"/>
      <c r="BY28987" s="66"/>
      <c r="CL28987" s="56" t="s">
        <v>16766</v>
      </c>
      <c r="CM28987" s="56" t="s">
        <v>215</v>
      </c>
      <c r="CN28987" s="56" t="s">
        <v>215</v>
      </c>
    </row>
    <row r="28988" spans="75:92">
      <c r="BW28988" s="66"/>
      <c r="BX28988" s="66"/>
      <c r="BY28988" s="66"/>
      <c r="CL28988" s="56" t="s">
        <v>24727</v>
      </c>
      <c r="CM28988" s="56" t="s">
        <v>215</v>
      </c>
      <c r="CN28988" s="56" t="s">
        <v>215</v>
      </c>
    </row>
    <row r="28989" spans="75:92">
      <c r="BW28989" s="66"/>
      <c r="BX28989" s="66"/>
      <c r="BY28989" s="66"/>
      <c r="CL28989" s="56" t="s">
        <v>16775</v>
      </c>
      <c r="CM28989" s="56" t="s">
        <v>215</v>
      </c>
      <c r="CN28989" s="56" t="s">
        <v>215</v>
      </c>
    </row>
    <row r="28990" spans="75:92">
      <c r="BW28990" s="66"/>
      <c r="BX28990" s="66"/>
      <c r="BY28990" s="66"/>
      <c r="CL28990" s="56" t="s">
        <v>24728</v>
      </c>
      <c r="CM28990" s="56" t="s">
        <v>215</v>
      </c>
      <c r="CN28990" s="56" t="s">
        <v>215</v>
      </c>
    </row>
    <row r="28991" spans="75:92">
      <c r="BW28991" s="66"/>
      <c r="BX28991" s="66"/>
      <c r="BY28991" s="66"/>
      <c r="CL28991" s="56" t="s">
        <v>16770</v>
      </c>
      <c r="CM28991" s="56" t="s">
        <v>215</v>
      </c>
      <c r="CN28991" s="56" t="s">
        <v>215</v>
      </c>
    </row>
    <row r="28992" spans="75:92">
      <c r="BW28992" s="66"/>
      <c r="BX28992" s="66"/>
      <c r="BY28992" s="66"/>
      <c r="CL28992" s="56" t="s">
        <v>12513</v>
      </c>
      <c r="CM28992" s="56" t="s">
        <v>216</v>
      </c>
      <c r="CN28992" s="56" t="s">
        <v>216</v>
      </c>
    </row>
    <row r="28993" spans="75:92">
      <c r="BW28993" s="66"/>
      <c r="BX28993" s="66"/>
      <c r="BY28993" s="66"/>
      <c r="CL28993" s="56" t="s">
        <v>13982</v>
      </c>
      <c r="CM28993" s="56" t="s">
        <v>213</v>
      </c>
      <c r="CN28993" s="56" t="s">
        <v>213</v>
      </c>
    </row>
    <row r="28994" spans="75:92">
      <c r="BW28994" s="66"/>
      <c r="BX28994" s="66"/>
      <c r="BY28994" s="66"/>
      <c r="CL28994" s="56" t="s">
        <v>26687</v>
      </c>
      <c r="CM28994" s="56" t="s">
        <v>215</v>
      </c>
      <c r="CN28994" s="56" t="s">
        <v>215</v>
      </c>
    </row>
    <row r="28995" spans="75:92">
      <c r="BW28995" s="66"/>
      <c r="BX28995" s="66"/>
      <c r="BY28995" s="66"/>
      <c r="CL28995" s="56" t="s">
        <v>14120</v>
      </c>
      <c r="CM28995" s="56" t="s">
        <v>213</v>
      </c>
      <c r="CN28995" s="56" t="s">
        <v>213</v>
      </c>
    </row>
    <row r="28996" spans="75:92">
      <c r="BW28996" s="66"/>
      <c r="BX28996" s="66"/>
      <c r="BY28996" s="66"/>
      <c r="CL28996" s="56" t="s">
        <v>14121</v>
      </c>
      <c r="CM28996" s="56" t="s">
        <v>213</v>
      </c>
      <c r="CN28996" s="56" t="s">
        <v>213</v>
      </c>
    </row>
    <row r="28997" spans="75:92">
      <c r="BW28997" s="66"/>
      <c r="BX28997" s="66"/>
      <c r="BY28997" s="66"/>
      <c r="CL28997" s="35" t="s">
        <v>30162</v>
      </c>
      <c r="CM28997" s="35" t="s">
        <v>217</v>
      </c>
      <c r="CN28997" s="35" t="s">
        <v>217</v>
      </c>
    </row>
    <row r="28998" spans="75:92">
      <c r="BW28998" s="66"/>
      <c r="BX28998" s="66"/>
      <c r="BY28998" s="66"/>
      <c r="CL28998" s="35" t="s">
        <v>16779</v>
      </c>
      <c r="CM28998" s="35" t="s">
        <v>217</v>
      </c>
      <c r="CN28998" s="35" t="s">
        <v>217</v>
      </c>
    </row>
    <row r="28999" spans="75:92">
      <c r="BW28999" s="66"/>
      <c r="BX28999" s="66"/>
      <c r="BY28999" s="66"/>
      <c r="CL28999" s="56" t="s">
        <v>16787</v>
      </c>
      <c r="CM28999" s="56" t="s">
        <v>217</v>
      </c>
      <c r="CN28999" s="56" t="s">
        <v>217</v>
      </c>
    </row>
    <row r="29000" spans="75:92">
      <c r="BW29000" s="66"/>
      <c r="BX29000" s="66"/>
      <c r="BY29000" s="66"/>
      <c r="CL29000" s="56" t="s">
        <v>16781</v>
      </c>
      <c r="CM29000" s="56" t="s">
        <v>216</v>
      </c>
      <c r="CN29000" s="56" t="s">
        <v>216</v>
      </c>
    </row>
    <row r="29001" spans="75:92">
      <c r="BW29001" s="66"/>
      <c r="BX29001" s="66"/>
      <c r="BY29001" s="66"/>
      <c r="CL29001" s="56" t="s">
        <v>16788</v>
      </c>
      <c r="CM29001" s="56" t="s">
        <v>217</v>
      </c>
      <c r="CN29001" s="56" t="s">
        <v>217</v>
      </c>
    </row>
    <row r="29002" spans="75:92">
      <c r="BW29002" s="66"/>
      <c r="BX29002" s="66"/>
      <c r="BY29002" s="66"/>
      <c r="CL29002" s="56" t="s">
        <v>16782</v>
      </c>
      <c r="CM29002" s="56" t="s">
        <v>216</v>
      </c>
      <c r="CN29002" s="56" t="s">
        <v>216</v>
      </c>
    </row>
    <row r="29003" spans="75:92">
      <c r="BW29003" s="66"/>
      <c r="BX29003" s="66"/>
      <c r="BY29003" s="66"/>
      <c r="CL29003" s="56" t="s">
        <v>16783</v>
      </c>
      <c r="CM29003" s="56" t="s">
        <v>216</v>
      </c>
      <c r="CN29003" s="56" t="s">
        <v>216</v>
      </c>
    </row>
    <row r="29004" spans="75:92">
      <c r="BW29004" s="66"/>
      <c r="BX29004" s="66"/>
      <c r="BY29004" s="66"/>
      <c r="CL29004" s="56" t="s">
        <v>24729</v>
      </c>
      <c r="CM29004" s="56" t="s">
        <v>217</v>
      </c>
      <c r="CN29004" s="56" t="s">
        <v>217</v>
      </c>
    </row>
    <row r="29005" spans="75:92">
      <c r="BW29005" s="66"/>
      <c r="BX29005" s="66"/>
      <c r="BY29005" s="66"/>
      <c r="CL29005" s="56" t="s">
        <v>26688</v>
      </c>
      <c r="CM29005" s="56" t="s">
        <v>217</v>
      </c>
      <c r="CN29005" s="56" t="s">
        <v>217</v>
      </c>
    </row>
    <row r="29006" spans="75:92">
      <c r="BW29006" s="66"/>
      <c r="BX29006" s="66"/>
      <c r="BY29006" s="66"/>
      <c r="CL29006" s="56" t="s">
        <v>16780</v>
      </c>
      <c r="CM29006" s="56" t="s">
        <v>217</v>
      </c>
      <c r="CN29006" s="56" t="s">
        <v>217</v>
      </c>
    </row>
    <row r="29007" spans="75:92">
      <c r="BW29007" s="66"/>
      <c r="BX29007" s="66"/>
      <c r="BY29007" s="66"/>
      <c r="CL29007" s="56" t="s">
        <v>16784</v>
      </c>
      <c r="CM29007" s="56" t="s">
        <v>216</v>
      </c>
      <c r="CN29007" s="56" t="s">
        <v>216</v>
      </c>
    </row>
    <row r="29008" spans="75:92">
      <c r="BW29008" s="66"/>
      <c r="BX29008" s="66"/>
      <c r="BY29008" s="66"/>
      <c r="CL29008" s="56" t="s">
        <v>16785</v>
      </c>
      <c r="CM29008" s="56" t="s">
        <v>216</v>
      </c>
      <c r="CN29008" s="56" t="s">
        <v>216</v>
      </c>
    </row>
    <row r="29009" spans="75:92">
      <c r="BW29009" s="66"/>
      <c r="BX29009" s="66"/>
      <c r="BY29009" s="66"/>
      <c r="CL29009" s="56" t="s">
        <v>16789</v>
      </c>
      <c r="CM29009" s="56" t="s">
        <v>217</v>
      </c>
      <c r="CN29009" s="56" t="s">
        <v>217</v>
      </c>
    </row>
    <row r="29010" spans="75:92">
      <c r="BW29010" s="66"/>
      <c r="BX29010" s="66"/>
      <c r="BY29010" s="66"/>
      <c r="CL29010" s="56" t="s">
        <v>24730</v>
      </c>
      <c r="CM29010" s="56" t="s">
        <v>217</v>
      </c>
      <c r="CN29010" s="56" t="s">
        <v>217</v>
      </c>
    </row>
    <row r="29011" spans="75:92">
      <c r="BW29011" s="66"/>
      <c r="BX29011" s="66"/>
      <c r="BY29011" s="66"/>
      <c r="CL29011" s="56" t="s">
        <v>16790</v>
      </c>
      <c r="CM29011" s="56" t="s">
        <v>217</v>
      </c>
      <c r="CN29011" s="56" t="s">
        <v>217</v>
      </c>
    </row>
    <row r="29012" spans="75:92">
      <c r="BW29012" s="66"/>
      <c r="BX29012" s="66"/>
      <c r="BY29012" s="66"/>
      <c r="CL29012" s="56" t="s">
        <v>26689</v>
      </c>
      <c r="CM29012" s="56" t="s">
        <v>217</v>
      </c>
      <c r="CN29012" s="56" t="s">
        <v>217</v>
      </c>
    </row>
    <row r="29013" spans="75:92">
      <c r="BW29013" s="66"/>
      <c r="BX29013" s="66"/>
      <c r="BY29013" s="66"/>
      <c r="CL29013" s="56" t="s">
        <v>26690</v>
      </c>
      <c r="CM29013" s="56" t="s">
        <v>217</v>
      </c>
      <c r="CN29013" s="56" t="s">
        <v>217</v>
      </c>
    </row>
    <row r="29014" spans="75:92">
      <c r="BW29014" s="66"/>
      <c r="BX29014" s="66"/>
      <c r="BY29014" s="66"/>
      <c r="CL29014" s="56" t="s">
        <v>16791</v>
      </c>
      <c r="CM29014" s="56" t="s">
        <v>217</v>
      </c>
      <c r="CN29014" s="56" t="s">
        <v>217</v>
      </c>
    </row>
    <row r="29015" spans="75:92">
      <c r="BW29015" s="66"/>
      <c r="BX29015" s="66"/>
      <c r="BY29015" s="66"/>
      <c r="CL29015" s="56" t="s">
        <v>16792</v>
      </c>
      <c r="CM29015" s="56" t="s">
        <v>217</v>
      </c>
      <c r="CN29015" s="56" t="s">
        <v>217</v>
      </c>
    </row>
    <row r="29016" spans="75:92">
      <c r="BW29016" s="66"/>
      <c r="BX29016" s="66"/>
      <c r="BY29016" s="66"/>
      <c r="CL29016" s="35" t="s">
        <v>30163</v>
      </c>
      <c r="CM29016" s="35" t="s">
        <v>217</v>
      </c>
      <c r="CN29016" s="35" t="s">
        <v>217</v>
      </c>
    </row>
    <row r="29017" spans="75:92">
      <c r="BW29017" s="66"/>
      <c r="BX29017" s="66"/>
      <c r="BY29017" s="66"/>
      <c r="CL29017" s="35" t="s">
        <v>16793</v>
      </c>
      <c r="CM29017" s="35" t="s">
        <v>217</v>
      </c>
      <c r="CN29017" s="35" t="s">
        <v>217</v>
      </c>
    </row>
    <row r="29018" spans="75:92">
      <c r="BW29018" s="66"/>
      <c r="BX29018" s="66"/>
      <c r="BY29018" s="66"/>
      <c r="CL29018" s="35" t="s">
        <v>16794</v>
      </c>
      <c r="CM29018" s="35" t="s">
        <v>217</v>
      </c>
      <c r="CN29018" s="35" t="s">
        <v>217</v>
      </c>
    </row>
    <row r="29019" spans="75:92">
      <c r="BW29019" s="66"/>
      <c r="BX29019" s="66"/>
      <c r="BY29019" s="66"/>
      <c r="CL29019" s="35" t="s">
        <v>16795</v>
      </c>
      <c r="CM29019" s="35" t="s">
        <v>217</v>
      </c>
      <c r="CN29019" s="35" t="s">
        <v>217</v>
      </c>
    </row>
    <row r="29020" spans="75:92">
      <c r="BW29020" s="66"/>
      <c r="BX29020" s="66"/>
      <c r="BY29020" s="66"/>
      <c r="CL29020" s="35" t="s">
        <v>16796</v>
      </c>
      <c r="CM29020" s="35" t="s">
        <v>217</v>
      </c>
      <c r="CN29020" s="35" t="s">
        <v>217</v>
      </c>
    </row>
    <row r="29021" spans="75:92">
      <c r="BW29021" s="66"/>
      <c r="BX29021" s="66"/>
      <c r="BY29021" s="66"/>
      <c r="CL29021" s="35" t="s">
        <v>16797</v>
      </c>
      <c r="CM29021" s="35" t="s">
        <v>217</v>
      </c>
      <c r="CN29021" s="35" t="s">
        <v>217</v>
      </c>
    </row>
    <row r="29022" spans="75:92">
      <c r="BW29022" s="66"/>
      <c r="BX29022" s="66"/>
      <c r="BY29022" s="66"/>
      <c r="CL29022" s="35" t="s">
        <v>16801</v>
      </c>
      <c r="CM29022" s="35" t="s">
        <v>217</v>
      </c>
      <c r="CN29022" s="35" t="s">
        <v>217</v>
      </c>
    </row>
    <row r="29023" spans="75:92">
      <c r="BW29023" s="66"/>
      <c r="BX29023" s="66"/>
      <c r="BY29023" s="66"/>
      <c r="CL29023" s="35" t="s">
        <v>16802</v>
      </c>
      <c r="CM29023" s="35" t="s">
        <v>217</v>
      </c>
      <c r="CN29023" s="35" t="s">
        <v>217</v>
      </c>
    </row>
    <row r="29024" spans="75:92">
      <c r="BW29024" s="66"/>
      <c r="BX29024" s="66"/>
      <c r="BY29024" s="66"/>
      <c r="CL29024" s="35" t="s">
        <v>16803</v>
      </c>
      <c r="CM29024" s="35" t="s">
        <v>217</v>
      </c>
      <c r="CN29024" s="35" t="s">
        <v>217</v>
      </c>
    </row>
    <row r="29025" spans="75:92">
      <c r="BW29025" s="66"/>
      <c r="BX29025" s="66"/>
      <c r="BY29025" s="66"/>
      <c r="CL29025" s="56" t="s">
        <v>24908</v>
      </c>
      <c r="CM29025" s="56" t="s">
        <v>213</v>
      </c>
      <c r="CN29025" s="56" t="s">
        <v>213</v>
      </c>
    </row>
    <row r="29026" spans="75:92">
      <c r="BW29026" s="66"/>
      <c r="BX29026" s="66"/>
      <c r="BY29026" s="66"/>
      <c r="CL29026" s="56" t="s">
        <v>16809</v>
      </c>
      <c r="CM29026" s="56" t="s">
        <v>213</v>
      </c>
      <c r="CN29026" s="56" t="s">
        <v>213</v>
      </c>
    </row>
    <row r="29027" spans="75:92">
      <c r="BW29027" s="66"/>
      <c r="BX29027" s="66"/>
      <c r="BY29027" s="66"/>
      <c r="CL29027" s="56" t="s">
        <v>30164</v>
      </c>
      <c r="CM29027" s="56" t="s">
        <v>213</v>
      </c>
      <c r="CN29027" s="56" t="s">
        <v>213</v>
      </c>
    </row>
    <row r="29028" spans="75:92">
      <c r="BW29028" s="66"/>
      <c r="BX29028" s="66"/>
      <c r="BY29028" s="66"/>
      <c r="CL29028" s="56" t="s">
        <v>24909</v>
      </c>
      <c r="CM29028" s="56" t="s">
        <v>213</v>
      </c>
      <c r="CN29028" s="56" t="s">
        <v>213</v>
      </c>
    </row>
    <row r="29029" spans="75:92">
      <c r="BW29029" s="66"/>
      <c r="BX29029" s="66"/>
      <c r="BY29029" s="66"/>
      <c r="CL29029" s="56" t="s">
        <v>30165</v>
      </c>
      <c r="CM29029" s="56" t="s">
        <v>213</v>
      </c>
      <c r="CN29029" s="56" t="s">
        <v>213</v>
      </c>
    </row>
    <row r="29030" spans="75:92">
      <c r="BW29030" s="66"/>
      <c r="BX29030" s="66"/>
      <c r="BY29030" s="66"/>
      <c r="CL29030" s="56" t="s">
        <v>24910</v>
      </c>
      <c r="CM29030" s="56" t="s">
        <v>213</v>
      </c>
      <c r="CN29030" s="56" t="s">
        <v>213</v>
      </c>
    </row>
    <row r="29031" spans="75:92">
      <c r="BW29031" s="66"/>
      <c r="BX29031" s="66"/>
      <c r="BY29031" s="66"/>
      <c r="CL29031" s="56" t="s">
        <v>16806</v>
      </c>
      <c r="CM29031" s="56" t="s">
        <v>213</v>
      </c>
      <c r="CN29031" s="56" t="s">
        <v>213</v>
      </c>
    </row>
    <row r="29032" spans="75:92">
      <c r="BW29032" s="66"/>
      <c r="BX29032" s="66"/>
      <c r="BY29032" s="66"/>
      <c r="CL29032" s="56" t="s">
        <v>16807</v>
      </c>
      <c r="CM29032" s="56" t="s">
        <v>213</v>
      </c>
      <c r="CN29032" s="56" t="s">
        <v>213</v>
      </c>
    </row>
    <row r="29033" spans="75:92">
      <c r="BW29033" s="66"/>
      <c r="BX29033" s="66"/>
      <c r="BY29033" s="66"/>
      <c r="CL29033" s="56" t="s">
        <v>30166</v>
      </c>
      <c r="CM29033" s="56" t="s">
        <v>213</v>
      </c>
      <c r="CN29033" s="56" t="s">
        <v>213</v>
      </c>
    </row>
    <row r="29034" spans="75:92">
      <c r="BW29034" s="66"/>
      <c r="BX29034" s="66"/>
      <c r="BY29034" s="66"/>
      <c r="CL29034" s="56" t="s">
        <v>24911</v>
      </c>
      <c r="CM29034" s="56" t="s">
        <v>215</v>
      </c>
      <c r="CN29034" s="56" t="s">
        <v>215</v>
      </c>
    </row>
    <row r="29035" spans="75:92">
      <c r="BW29035" s="66"/>
      <c r="BX29035" s="66"/>
      <c r="BY29035" s="66"/>
      <c r="CL29035" s="56" t="s">
        <v>16815</v>
      </c>
      <c r="CM29035" s="56" t="s">
        <v>215</v>
      </c>
      <c r="CN29035" s="56" t="s">
        <v>215</v>
      </c>
    </row>
    <row r="29036" spans="75:92">
      <c r="BW29036" s="66"/>
      <c r="BX29036" s="66"/>
      <c r="BY29036" s="66"/>
      <c r="CL29036" s="56" t="s">
        <v>16829</v>
      </c>
      <c r="CM29036" s="56" t="s">
        <v>213</v>
      </c>
      <c r="CN29036" s="56" t="s">
        <v>213</v>
      </c>
    </row>
    <row r="29037" spans="75:92">
      <c r="BW29037" s="66"/>
      <c r="BX29037" s="66"/>
      <c r="BY29037" s="66"/>
      <c r="CL29037" s="56" t="s">
        <v>10389</v>
      </c>
      <c r="CM29037" s="56" t="s">
        <v>213</v>
      </c>
      <c r="CN29037" s="56" t="s">
        <v>213</v>
      </c>
    </row>
    <row r="29038" spans="75:92">
      <c r="BW29038" s="66"/>
      <c r="BX29038" s="66"/>
      <c r="BY29038" s="66"/>
      <c r="CL29038" s="35" t="s">
        <v>16834</v>
      </c>
      <c r="CM29038" s="35" t="s">
        <v>217</v>
      </c>
      <c r="CN29038" s="35" t="s">
        <v>217</v>
      </c>
    </row>
    <row r="29039" spans="75:92">
      <c r="BW29039" s="66"/>
      <c r="BX29039" s="66"/>
      <c r="BY29039" s="66"/>
      <c r="CL29039" s="56" t="s">
        <v>10444</v>
      </c>
      <c r="CM29039" s="56" t="s">
        <v>214</v>
      </c>
      <c r="CN29039" s="56" t="s">
        <v>214</v>
      </c>
    </row>
    <row r="29040" spans="75:92">
      <c r="BW29040" s="66"/>
      <c r="BX29040" s="66"/>
      <c r="BY29040" s="66"/>
      <c r="CL29040" s="35" t="s">
        <v>16840</v>
      </c>
      <c r="CM29040" s="35" t="s">
        <v>217</v>
      </c>
      <c r="CN29040" s="35" t="s">
        <v>217</v>
      </c>
    </row>
    <row r="29041" spans="75:92">
      <c r="BW29041" s="66"/>
      <c r="BX29041" s="66"/>
      <c r="BY29041" s="66"/>
      <c r="CL29041" s="56" t="s">
        <v>16838</v>
      </c>
      <c r="CM29041" s="56" t="s">
        <v>217</v>
      </c>
      <c r="CN29041" s="56" t="s">
        <v>217</v>
      </c>
    </row>
    <row r="29042" spans="75:92">
      <c r="BW29042" s="66"/>
      <c r="BX29042" s="66"/>
      <c r="BY29042" s="66"/>
      <c r="CL29042" s="35" t="s">
        <v>16841</v>
      </c>
      <c r="CM29042" s="35" t="s">
        <v>217</v>
      </c>
      <c r="CN29042" s="35" t="s">
        <v>217</v>
      </c>
    </row>
    <row r="29043" spans="75:92">
      <c r="BW29043" s="66"/>
      <c r="BX29043" s="66"/>
      <c r="BY29043" s="66"/>
      <c r="CL29043" s="56" t="s">
        <v>16839</v>
      </c>
      <c r="CM29043" s="56" t="s">
        <v>217</v>
      </c>
      <c r="CN29043" s="56" t="s">
        <v>217</v>
      </c>
    </row>
    <row r="29044" spans="75:92">
      <c r="BW29044" s="66"/>
      <c r="BX29044" s="66"/>
      <c r="BY29044" s="66"/>
      <c r="CL29044" s="56" t="s">
        <v>15616</v>
      </c>
      <c r="CM29044" s="56" t="s">
        <v>215</v>
      </c>
      <c r="CN29044" s="56" t="s">
        <v>215</v>
      </c>
    </row>
    <row r="29045" spans="75:92">
      <c r="BW29045" s="66"/>
      <c r="BX29045" s="66"/>
      <c r="BY29045" s="66"/>
      <c r="CL29045" s="56" t="s">
        <v>13941</v>
      </c>
      <c r="CM29045" s="56" t="s">
        <v>216</v>
      </c>
      <c r="CN29045" s="56" t="s">
        <v>216</v>
      </c>
    </row>
    <row r="29046" spans="75:92">
      <c r="BW29046" s="66"/>
      <c r="BX29046" s="66"/>
      <c r="BY29046" s="66"/>
      <c r="CL29046" s="56" t="s">
        <v>16842</v>
      </c>
      <c r="CM29046" s="56" t="s">
        <v>217</v>
      </c>
      <c r="CN29046" s="56" t="s">
        <v>217</v>
      </c>
    </row>
    <row r="29047" spans="75:92">
      <c r="BW29047" s="66"/>
      <c r="BX29047" s="66"/>
      <c r="BY29047" s="66"/>
      <c r="CL29047" s="56" t="s">
        <v>26691</v>
      </c>
      <c r="CM29047" s="56" t="s">
        <v>217</v>
      </c>
      <c r="CN29047" s="56" t="s">
        <v>217</v>
      </c>
    </row>
    <row r="29048" spans="75:92">
      <c r="BW29048" s="66"/>
      <c r="BX29048" s="66"/>
      <c r="BY29048" s="66"/>
      <c r="CL29048" s="56" t="s">
        <v>26692</v>
      </c>
      <c r="CM29048" s="56" t="s">
        <v>217</v>
      </c>
      <c r="CN29048" s="56" t="s">
        <v>217</v>
      </c>
    </row>
    <row r="29049" spans="75:92">
      <c r="BW29049" s="66"/>
      <c r="BX29049" s="66"/>
      <c r="BY29049" s="66"/>
      <c r="CL29049" s="56" t="s">
        <v>16846</v>
      </c>
      <c r="CM29049" s="56" t="s">
        <v>215</v>
      </c>
      <c r="CN29049" s="56" t="s">
        <v>215</v>
      </c>
    </row>
    <row r="29050" spans="75:92">
      <c r="BW29050" s="66"/>
      <c r="BX29050" s="66"/>
      <c r="BY29050" s="66"/>
      <c r="CL29050" s="35" t="s">
        <v>16849</v>
      </c>
      <c r="CM29050" s="35" t="s">
        <v>217</v>
      </c>
      <c r="CN29050" s="35" t="s">
        <v>217</v>
      </c>
    </row>
    <row r="29051" spans="75:92">
      <c r="BW29051" s="66"/>
      <c r="BX29051" s="66"/>
      <c r="BY29051" s="66"/>
      <c r="CL29051" s="35" t="s">
        <v>16853</v>
      </c>
      <c r="CM29051" s="35" t="s">
        <v>217</v>
      </c>
      <c r="CN29051" s="35" t="s">
        <v>217</v>
      </c>
    </row>
    <row r="29052" spans="75:92">
      <c r="BW29052" s="66"/>
      <c r="BX29052" s="66"/>
      <c r="BY29052" s="66"/>
      <c r="CL29052" s="56" t="s">
        <v>24731</v>
      </c>
      <c r="CM29052" s="56" t="s">
        <v>217</v>
      </c>
      <c r="CN29052" s="56" t="s">
        <v>217</v>
      </c>
    </row>
    <row r="29053" spans="75:92">
      <c r="BW29053" s="66"/>
      <c r="BX29053" s="66"/>
      <c r="BY29053" s="66"/>
      <c r="CL29053" s="56" t="s">
        <v>24732</v>
      </c>
      <c r="CM29053" s="56" t="s">
        <v>217</v>
      </c>
      <c r="CN29053" s="56" t="s">
        <v>217</v>
      </c>
    </row>
    <row r="29054" spans="75:92">
      <c r="BW29054" s="66"/>
      <c r="BX29054" s="66"/>
      <c r="BY29054" s="66"/>
      <c r="CL29054" s="35" t="s">
        <v>16847</v>
      </c>
      <c r="CM29054" s="35" t="s">
        <v>217</v>
      </c>
      <c r="CN29054" s="35" t="s">
        <v>217</v>
      </c>
    </row>
    <row r="29055" spans="75:92">
      <c r="BW29055" s="66"/>
      <c r="BX29055" s="66"/>
      <c r="BY29055" s="66"/>
      <c r="CL29055" s="35" t="s">
        <v>16848</v>
      </c>
      <c r="CM29055" s="35" t="s">
        <v>217</v>
      </c>
      <c r="CN29055" s="35" t="s">
        <v>217</v>
      </c>
    </row>
    <row r="29056" spans="75:92">
      <c r="BW29056" s="66"/>
      <c r="BX29056" s="66"/>
      <c r="BY29056" s="66"/>
      <c r="CL29056" s="35" t="s">
        <v>16866</v>
      </c>
      <c r="CM29056" s="35" t="s">
        <v>217</v>
      </c>
      <c r="CN29056" s="35" t="s">
        <v>217</v>
      </c>
    </row>
    <row r="29057" spans="75:92">
      <c r="BW29057" s="66"/>
      <c r="BX29057" s="66"/>
      <c r="BY29057" s="66"/>
      <c r="CL29057" s="35" t="s">
        <v>16867</v>
      </c>
      <c r="CM29057" s="35" t="s">
        <v>217</v>
      </c>
      <c r="CN29057" s="35" t="s">
        <v>217</v>
      </c>
    </row>
    <row r="29058" spans="75:92">
      <c r="BW29058" s="66"/>
      <c r="BX29058" s="66"/>
      <c r="BY29058" s="66"/>
      <c r="CL29058" s="35" t="s">
        <v>16876</v>
      </c>
      <c r="CM29058" s="35" t="s">
        <v>217</v>
      </c>
      <c r="CN29058" s="35" t="s">
        <v>217</v>
      </c>
    </row>
    <row r="29059" spans="75:92">
      <c r="BW29059" s="66"/>
      <c r="BX29059" s="66"/>
      <c r="BY29059" s="66"/>
      <c r="CL29059" s="56" t="s">
        <v>26693</v>
      </c>
      <c r="CM29059" s="56" t="s">
        <v>217</v>
      </c>
      <c r="CN29059" s="56" t="s">
        <v>217</v>
      </c>
    </row>
    <row r="29060" spans="75:92">
      <c r="BW29060" s="66"/>
      <c r="BX29060" s="66"/>
      <c r="BY29060" s="66"/>
      <c r="CL29060" s="56" t="s">
        <v>26694</v>
      </c>
      <c r="CM29060" s="56" t="s">
        <v>217</v>
      </c>
      <c r="CN29060" s="56" t="s">
        <v>217</v>
      </c>
    </row>
    <row r="29061" spans="75:92">
      <c r="BW29061" s="66"/>
      <c r="BX29061" s="66"/>
      <c r="BY29061" s="66"/>
      <c r="CL29061" s="56" t="s">
        <v>26695</v>
      </c>
      <c r="CM29061" s="56" t="s">
        <v>217</v>
      </c>
      <c r="CN29061" s="56" t="s">
        <v>217</v>
      </c>
    </row>
    <row r="29062" spans="75:92">
      <c r="BW29062" s="66"/>
      <c r="BX29062" s="66"/>
      <c r="BY29062" s="66"/>
      <c r="CL29062" s="56" t="s">
        <v>16852</v>
      </c>
      <c r="CM29062" s="56" t="s">
        <v>217</v>
      </c>
      <c r="CN29062" s="56" t="s">
        <v>217</v>
      </c>
    </row>
    <row r="29063" spans="75:92">
      <c r="BW29063" s="66"/>
      <c r="BX29063" s="66"/>
      <c r="BY29063" s="66"/>
      <c r="CL29063" s="56" t="s">
        <v>26696</v>
      </c>
      <c r="CM29063" s="56" t="s">
        <v>217</v>
      </c>
      <c r="CN29063" s="56" t="s">
        <v>217</v>
      </c>
    </row>
    <row r="29064" spans="75:92">
      <c r="BW29064" s="66"/>
      <c r="BX29064" s="66"/>
      <c r="BY29064" s="66"/>
      <c r="CL29064" s="56" t="s">
        <v>24733</v>
      </c>
      <c r="CM29064" s="56" t="s">
        <v>217</v>
      </c>
      <c r="CN29064" s="56" t="s">
        <v>217</v>
      </c>
    </row>
    <row r="29065" spans="75:92">
      <c r="BW29065" s="66"/>
      <c r="BX29065" s="66"/>
      <c r="BY29065" s="66"/>
      <c r="CL29065" s="35" t="s">
        <v>16854</v>
      </c>
      <c r="CM29065" s="35" t="s">
        <v>217</v>
      </c>
      <c r="CN29065" s="35" t="s">
        <v>217</v>
      </c>
    </row>
    <row r="29066" spans="75:92">
      <c r="BW29066" s="66"/>
      <c r="BX29066" s="66"/>
      <c r="BY29066" s="66"/>
      <c r="CL29066" s="56" t="s">
        <v>16861</v>
      </c>
      <c r="CM29066" s="56" t="s">
        <v>216</v>
      </c>
      <c r="CN29066" s="56" t="s">
        <v>216</v>
      </c>
    </row>
    <row r="29067" spans="75:92">
      <c r="BW29067" s="66"/>
      <c r="BX29067" s="66"/>
      <c r="BY29067" s="66"/>
      <c r="CL29067" s="56" t="s">
        <v>16857</v>
      </c>
      <c r="CM29067" s="56" t="s">
        <v>217</v>
      </c>
      <c r="CN29067" s="56" t="s">
        <v>217</v>
      </c>
    </row>
    <row r="29068" spans="75:92">
      <c r="BW29068" s="66"/>
      <c r="BX29068" s="66"/>
      <c r="BY29068" s="66"/>
      <c r="CL29068" s="56" t="s">
        <v>16856</v>
      </c>
      <c r="CM29068" s="56" t="s">
        <v>216</v>
      </c>
      <c r="CN29068" s="56" t="s">
        <v>216</v>
      </c>
    </row>
    <row r="29069" spans="75:92">
      <c r="BW29069" s="66"/>
      <c r="BX29069" s="66"/>
      <c r="BY29069" s="66"/>
      <c r="CL29069" s="56" t="s">
        <v>26697</v>
      </c>
      <c r="CM29069" s="56" t="s">
        <v>217</v>
      </c>
      <c r="CN29069" s="56" t="s">
        <v>217</v>
      </c>
    </row>
    <row r="29070" spans="75:92">
      <c r="BW29070" s="66"/>
      <c r="BX29070" s="66"/>
      <c r="BY29070" s="66"/>
      <c r="CL29070" s="56" t="s">
        <v>16858</v>
      </c>
      <c r="CM29070" s="56" t="s">
        <v>217</v>
      </c>
      <c r="CN29070" s="56" t="s">
        <v>217</v>
      </c>
    </row>
    <row r="29071" spans="75:92">
      <c r="BW29071" s="66"/>
      <c r="BX29071" s="66"/>
      <c r="BY29071" s="66"/>
      <c r="CL29071" s="56" t="s">
        <v>16859</v>
      </c>
      <c r="CM29071" s="56" t="s">
        <v>217</v>
      </c>
      <c r="CN29071" s="56" t="s">
        <v>217</v>
      </c>
    </row>
    <row r="29072" spans="75:92">
      <c r="BW29072" s="66"/>
      <c r="BX29072" s="66"/>
      <c r="BY29072" s="66"/>
      <c r="CL29072" s="56" t="s">
        <v>16860</v>
      </c>
      <c r="CM29072" s="56" t="s">
        <v>217</v>
      </c>
      <c r="CN29072" s="56" t="s">
        <v>217</v>
      </c>
    </row>
    <row r="29073" spans="75:92">
      <c r="BW29073" s="66"/>
      <c r="BX29073" s="66"/>
      <c r="BY29073" s="66"/>
      <c r="CL29073" s="56" t="s">
        <v>16862</v>
      </c>
      <c r="CM29073" s="56" t="s">
        <v>216</v>
      </c>
      <c r="CN29073" s="56" t="s">
        <v>216</v>
      </c>
    </row>
    <row r="29074" spans="75:92">
      <c r="BW29074" s="66"/>
      <c r="BX29074" s="66"/>
      <c r="BY29074" s="66"/>
      <c r="CL29074" s="56" t="s">
        <v>16863</v>
      </c>
      <c r="CM29074" s="56" t="s">
        <v>216</v>
      </c>
      <c r="CN29074" s="56" t="s">
        <v>216</v>
      </c>
    </row>
    <row r="29075" spans="75:92">
      <c r="BW29075" s="66"/>
      <c r="BX29075" s="66"/>
      <c r="BY29075" s="66"/>
      <c r="CL29075" s="56" t="s">
        <v>16864</v>
      </c>
      <c r="CM29075" s="56" t="s">
        <v>216</v>
      </c>
      <c r="CN29075" s="56" t="s">
        <v>216</v>
      </c>
    </row>
    <row r="29076" spans="75:92">
      <c r="BW29076" s="66"/>
      <c r="BX29076" s="66"/>
      <c r="BY29076" s="66"/>
      <c r="CL29076" s="35" t="s">
        <v>16865</v>
      </c>
      <c r="CM29076" s="35" t="s">
        <v>217</v>
      </c>
      <c r="CN29076" s="35" t="s">
        <v>217</v>
      </c>
    </row>
    <row r="29077" spans="75:92">
      <c r="BW29077" s="66"/>
      <c r="BX29077" s="66"/>
      <c r="BY29077" s="66"/>
      <c r="CL29077" s="35" t="s">
        <v>16855</v>
      </c>
      <c r="CM29077" s="35" t="s">
        <v>217</v>
      </c>
      <c r="CN29077" s="35" t="s">
        <v>217</v>
      </c>
    </row>
    <row r="29078" spans="75:92">
      <c r="BW29078" s="66"/>
      <c r="BX29078" s="66"/>
      <c r="BY29078" s="66"/>
      <c r="CL29078" s="35" t="s">
        <v>16874</v>
      </c>
      <c r="CM29078" s="35" t="s">
        <v>217</v>
      </c>
      <c r="CN29078" s="35" t="s">
        <v>217</v>
      </c>
    </row>
    <row r="29079" spans="75:92">
      <c r="BW29079" s="66"/>
      <c r="BX29079" s="66"/>
      <c r="BY29079" s="66"/>
      <c r="CL29079" s="35" t="s">
        <v>16875</v>
      </c>
      <c r="CM29079" s="35" t="s">
        <v>217</v>
      </c>
      <c r="CN29079" s="35" t="s">
        <v>217</v>
      </c>
    </row>
    <row r="29080" spans="75:92">
      <c r="BW29080" s="66"/>
      <c r="BX29080" s="66"/>
      <c r="BY29080" s="66"/>
      <c r="CL29080" s="35" t="s">
        <v>16868</v>
      </c>
      <c r="CM29080" s="35" t="s">
        <v>217</v>
      </c>
      <c r="CN29080" s="35" t="s">
        <v>217</v>
      </c>
    </row>
    <row r="29081" spans="75:92">
      <c r="BW29081" s="66"/>
      <c r="BX29081" s="66"/>
      <c r="BY29081" s="66"/>
      <c r="CL29081" s="56" t="s">
        <v>16870</v>
      </c>
      <c r="CM29081" s="56" t="s">
        <v>216</v>
      </c>
      <c r="CN29081" s="56" t="s">
        <v>216</v>
      </c>
    </row>
    <row r="29082" spans="75:92">
      <c r="BW29082" s="66"/>
      <c r="BX29082" s="66"/>
      <c r="BY29082" s="66"/>
      <c r="CL29082" s="56" t="s">
        <v>16871</v>
      </c>
      <c r="CM29082" s="56" t="s">
        <v>216</v>
      </c>
      <c r="CN29082" s="56" t="s">
        <v>216</v>
      </c>
    </row>
    <row r="29083" spans="75:92">
      <c r="BW29083" s="66"/>
      <c r="BX29083" s="66"/>
      <c r="BY29083" s="66"/>
      <c r="CL29083" s="35" t="s">
        <v>16850</v>
      </c>
      <c r="CM29083" s="35" t="s">
        <v>217</v>
      </c>
      <c r="CN29083" s="35" t="s">
        <v>217</v>
      </c>
    </row>
    <row r="29084" spans="75:92">
      <c r="BW29084" s="66"/>
      <c r="BX29084" s="66"/>
      <c r="BY29084" s="66"/>
      <c r="CL29084" s="35" t="s">
        <v>16872</v>
      </c>
      <c r="CM29084" s="35" t="s">
        <v>217</v>
      </c>
      <c r="CN29084" s="35" t="s">
        <v>217</v>
      </c>
    </row>
    <row r="29085" spans="75:92">
      <c r="BW29085" s="66"/>
      <c r="BX29085" s="66"/>
      <c r="BY29085" s="66"/>
      <c r="CL29085" s="35" t="s">
        <v>30167</v>
      </c>
      <c r="CM29085" s="35" t="s">
        <v>217</v>
      </c>
      <c r="CN29085" s="35" t="s">
        <v>217</v>
      </c>
    </row>
    <row r="29086" spans="75:92">
      <c r="BW29086" s="66"/>
      <c r="BX29086" s="66"/>
      <c r="BY29086" s="66"/>
      <c r="CL29086" s="35" t="s">
        <v>16873</v>
      </c>
      <c r="CM29086" s="35" t="s">
        <v>217</v>
      </c>
      <c r="CN29086" s="35" t="s">
        <v>217</v>
      </c>
    </row>
    <row r="29087" spans="75:92">
      <c r="BW29087" s="66"/>
      <c r="BX29087" s="66"/>
      <c r="BY29087" s="66"/>
      <c r="CL29087" s="35" t="s">
        <v>16851</v>
      </c>
      <c r="CM29087" s="35" t="s">
        <v>217</v>
      </c>
      <c r="CN29087" s="35" t="s">
        <v>217</v>
      </c>
    </row>
    <row r="29088" spans="75:92">
      <c r="BW29088" s="66"/>
      <c r="BX29088" s="66"/>
      <c r="BY29088" s="66"/>
      <c r="CL29088" s="56" t="s">
        <v>24734</v>
      </c>
      <c r="CM29088" s="56" t="s">
        <v>217</v>
      </c>
      <c r="CN29088" s="56" t="s">
        <v>217</v>
      </c>
    </row>
    <row r="29089" spans="75:92">
      <c r="BW29089" s="66"/>
      <c r="BX29089" s="66"/>
      <c r="BY29089" s="66"/>
      <c r="CL29089" s="35" t="s">
        <v>16877</v>
      </c>
      <c r="CM29089" s="35" t="s">
        <v>217</v>
      </c>
      <c r="CN29089" s="35" t="s">
        <v>217</v>
      </c>
    </row>
    <row r="29090" spans="75:92">
      <c r="BW29090" s="66"/>
      <c r="BX29090" s="66"/>
      <c r="BY29090" s="66"/>
      <c r="CL29090" s="35" t="s">
        <v>16878</v>
      </c>
      <c r="CM29090" s="35" t="s">
        <v>217</v>
      </c>
      <c r="CN29090" s="35" t="s">
        <v>217</v>
      </c>
    </row>
    <row r="29091" spans="75:92">
      <c r="BW29091" s="66"/>
      <c r="BX29091" s="66"/>
      <c r="BY29091" s="66"/>
      <c r="CL29091" s="35" t="s">
        <v>16869</v>
      </c>
      <c r="CM29091" s="35" t="s">
        <v>217</v>
      </c>
      <c r="CN29091" s="35" t="s">
        <v>217</v>
      </c>
    </row>
    <row r="29092" spans="75:92">
      <c r="BW29092" s="66"/>
      <c r="BX29092" s="66"/>
      <c r="BY29092" s="66"/>
      <c r="CL29092" s="56" t="s">
        <v>24735</v>
      </c>
      <c r="CM29092" s="56" t="s">
        <v>217</v>
      </c>
      <c r="CN29092" s="56" t="s">
        <v>217</v>
      </c>
    </row>
    <row r="29093" spans="75:92">
      <c r="BW29093" s="66"/>
      <c r="BX29093" s="66"/>
      <c r="BY29093" s="66"/>
      <c r="CL29093" s="56" t="s">
        <v>24736</v>
      </c>
      <c r="CM29093" s="56" t="s">
        <v>213</v>
      </c>
      <c r="CN29093" s="56" t="s">
        <v>213</v>
      </c>
    </row>
    <row r="29094" spans="75:92">
      <c r="BW29094" s="66"/>
      <c r="BX29094" s="66"/>
      <c r="BY29094" s="66"/>
      <c r="CL29094" s="56" t="s">
        <v>24737</v>
      </c>
      <c r="CM29094" s="56" t="s">
        <v>213</v>
      </c>
      <c r="CN29094" s="56" t="s">
        <v>213</v>
      </c>
    </row>
    <row r="29095" spans="75:92">
      <c r="BW29095" s="66"/>
      <c r="BX29095" s="66"/>
      <c r="BY29095" s="66"/>
      <c r="CL29095" s="56" t="s">
        <v>16879</v>
      </c>
      <c r="CM29095" s="56" t="s">
        <v>213</v>
      </c>
      <c r="CN29095" s="56" t="s">
        <v>213</v>
      </c>
    </row>
    <row r="29096" spans="75:92">
      <c r="BW29096" s="66"/>
      <c r="BX29096" s="66"/>
      <c r="BY29096" s="66"/>
      <c r="CL29096" s="35" t="s">
        <v>16880</v>
      </c>
      <c r="CM29096" s="35" t="s">
        <v>217</v>
      </c>
      <c r="CN29096" s="35" t="s">
        <v>217</v>
      </c>
    </row>
    <row r="29097" spans="75:92">
      <c r="BW29097" s="66"/>
      <c r="BX29097" s="66"/>
      <c r="BY29097" s="66"/>
      <c r="CL29097" s="56" t="s">
        <v>16881</v>
      </c>
      <c r="CM29097" s="56" t="s">
        <v>213</v>
      </c>
      <c r="CN29097" s="56" t="s">
        <v>213</v>
      </c>
    </row>
    <row r="29098" spans="75:92">
      <c r="BW29098" s="66"/>
      <c r="BX29098" s="66"/>
      <c r="BY29098" s="66"/>
      <c r="CL29098" s="35" t="s">
        <v>2840</v>
      </c>
      <c r="CM29098" s="35" t="s">
        <v>217</v>
      </c>
      <c r="CN29098" s="35" t="s">
        <v>217</v>
      </c>
    </row>
    <row r="29099" spans="75:92">
      <c r="BW29099" s="66"/>
      <c r="BX29099" s="66"/>
      <c r="BY29099" s="66"/>
      <c r="CL29099" s="35" t="s">
        <v>16882</v>
      </c>
      <c r="CM29099" s="35" t="s">
        <v>217</v>
      </c>
      <c r="CN29099" s="35" t="s">
        <v>217</v>
      </c>
    </row>
    <row r="29100" spans="75:92">
      <c r="BW29100" s="66"/>
      <c r="BX29100" s="66"/>
      <c r="BY29100" s="66"/>
      <c r="CL29100" s="35" t="s">
        <v>2841</v>
      </c>
      <c r="CM29100" s="35" t="s">
        <v>217</v>
      </c>
      <c r="CN29100" s="35" t="s">
        <v>217</v>
      </c>
    </row>
    <row r="29101" spans="75:92">
      <c r="BW29101" s="66"/>
      <c r="BX29101" s="66"/>
      <c r="BY29101" s="66"/>
      <c r="CL29101" s="35" t="s">
        <v>12632</v>
      </c>
      <c r="CM29101" s="35" t="s">
        <v>217</v>
      </c>
      <c r="CN29101" s="35" t="s">
        <v>217</v>
      </c>
    </row>
    <row r="29102" spans="75:92">
      <c r="BW29102" s="66"/>
      <c r="BX29102" s="66"/>
      <c r="BY29102" s="66"/>
      <c r="CL29102" s="35" t="s">
        <v>12639</v>
      </c>
      <c r="CM29102" s="35" t="s">
        <v>217</v>
      </c>
      <c r="CN29102" s="35" t="s">
        <v>217</v>
      </c>
    </row>
    <row r="29103" spans="75:92">
      <c r="BW29103" s="66"/>
      <c r="BX29103" s="66"/>
      <c r="BY29103" s="66"/>
      <c r="CL29103" s="35" t="s">
        <v>12638</v>
      </c>
      <c r="CM29103" s="35" t="s">
        <v>217</v>
      </c>
      <c r="CN29103" s="35" t="s">
        <v>217</v>
      </c>
    </row>
    <row r="29104" spans="75:92">
      <c r="BW29104" s="66"/>
      <c r="BX29104" s="66"/>
      <c r="BY29104" s="66"/>
      <c r="CL29104" s="56" t="s">
        <v>16883</v>
      </c>
      <c r="CM29104" s="56" t="s">
        <v>215</v>
      </c>
      <c r="CN29104" s="56" t="s">
        <v>215</v>
      </c>
    </row>
    <row r="29105" spans="75:92">
      <c r="BW29105" s="66"/>
      <c r="BX29105" s="66"/>
      <c r="BY29105" s="66"/>
      <c r="CL29105" s="35" t="s">
        <v>16890</v>
      </c>
      <c r="CM29105" s="35" t="s">
        <v>217</v>
      </c>
      <c r="CN29105" s="35" t="s">
        <v>217</v>
      </c>
    </row>
    <row r="29106" spans="75:92">
      <c r="BW29106" s="66"/>
      <c r="BX29106" s="66"/>
      <c r="BY29106" s="66"/>
      <c r="CL29106" s="56" t="s">
        <v>16886</v>
      </c>
      <c r="CM29106" s="56" t="s">
        <v>215</v>
      </c>
      <c r="CN29106" s="56" t="s">
        <v>215</v>
      </c>
    </row>
    <row r="29107" spans="75:92">
      <c r="BW29107" s="66"/>
      <c r="BX29107" s="66"/>
      <c r="BY29107" s="66"/>
      <c r="CL29107" s="56" t="s">
        <v>16884</v>
      </c>
      <c r="CM29107" s="56" t="s">
        <v>216</v>
      </c>
      <c r="CN29107" s="56" t="s">
        <v>216</v>
      </c>
    </row>
    <row r="29108" spans="75:92">
      <c r="BW29108" s="66"/>
      <c r="BX29108" s="66"/>
      <c r="BY29108" s="66"/>
      <c r="CL29108" s="56" t="s">
        <v>16887</v>
      </c>
      <c r="CM29108" s="56" t="s">
        <v>215</v>
      </c>
      <c r="CN29108" s="56" t="s">
        <v>215</v>
      </c>
    </row>
    <row r="29109" spans="75:92">
      <c r="BW29109" s="66"/>
      <c r="BX29109" s="66"/>
      <c r="BY29109" s="66"/>
      <c r="CL29109" s="56" t="s">
        <v>16888</v>
      </c>
      <c r="CM29109" s="56" t="s">
        <v>215</v>
      </c>
      <c r="CN29109" s="56" t="s">
        <v>215</v>
      </c>
    </row>
    <row r="29110" spans="75:92">
      <c r="BW29110" s="66"/>
      <c r="BX29110" s="66"/>
      <c r="BY29110" s="66"/>
      <c r="CL29110" s="56" t="s">
        <v>16885</v>
      </c>
      <c r="CM29110" s="56" t="s">
        <v>216</v>
      </c>
      <c r="CN29110" s="56" t="s">
        <v>216</v>
      </c>
    </row>
    <row r="29111" spans="75:92">
      <c r="BW29111" s="66"/>
      <c r="BX29111" s="66"/>
      <c r="BY29111" s="66"/>
      <c r="CL29111" s="56" t="s">
        <v>16889</v>
      </c>
      <c r="CM29111" s="56" t="s">
        <v>215</v>
      </c>
      <c r="CN29111" s="56" t="s">
        <v>215</v>
      </c>
    </row>
    <row r="29112" spans="75:92">
      <c r="BW29112" s="66"/>
      <c r="BX29112" s="66"/>
      <c r="BY29112" s="66"/>
      <c r="CL29112" s="35" t="s">
        <v>30168</v>
      </c>
      <c r="CM29112" s="35" t="s">
        <v>217</v>
      </c>
      <c r="CN29112" s="35" t="s">
        <v>217</v>
      </c>
    </row>
    <row r="29113" spans="75:92">
      <c r="BW29113" s="66"/>
      <c r="BX29113" s="66"/>
      <c r="BY29113" s="66"/>
      <c r="CL29113" s="35" t="s">
        <v>16891</v>
      </c>
      <c r="CM29113" s="35" t="s">
        <v>217</v>
      </c>
      <c r="CN29113" s="35" t="s">
        <v>217</v>
      </c>
    </row>
    <row r="29114" spans="75:92">
      <c r="BW29114" s="66"/>
      <c r="BX29114" s="66"/>
      <c r="BY29114" s="66"/>
      <c r="CL29114" s="56" t="s">
        <v>10738</v>
      </c>
      <c r="CM29114" s="56" t="s">
        <v>215</v>
      </c>
      <c r="CN29114" s="56" t="s">
        <v>215</v>
      </c>
    </row>
    <row r="29115" spans="75:92">
      <c r="BW29115" s="66"/>
      <c r="BX29115" s="66"/>
      <c r="BY29115" s="66"/>
      <c r="CL29115" s="56" t="s">
        <v>10739</v>
      </c>
      <c r="CM29115" s="56" t="s">
        <v>215</v>
      </c>
      <c r="CN29115" s="56" t="s">
        <v>215</v>
      </c>
    </row>
    <row r="29116" spans="75:92">
      <c r="BW29116" s="66"/>
      <c r="BX29116" s="66"/>
      <c r="BY29116" s="66"/>
      <c r="CL29116" s="56" t="s">
        <v>24738</v>
      </c>
      <c r="CM29116" s="56" t="s">
        <v>215</v>
      </c>
      <c r="CN29116" s="56" t="s">
        <v>215</v>
      </c>
    </row>
    <row r="29117" spans="75:92">
      <c r="BW29117" s="66"/>
      <c r="BX29117" s="66"/>
      <c r="BY29117" s="66"/>
      <c r="CL29117" s="56" t="s">
        <v>10740</v>
      </c>
      <c r="CM29117" s="56" t="s">
        <v>215</v>
      </c>
      <c r="CN29117" s="56" t="s">
        <v>215</v>
      </c>
    </row>
    <row r="29118" spans="75:92">
      <c r="BW29118" s="66"/>
      <c r="BX29118" s="66"/>
      <c r="BY29118" s="66"/>
      <c r="CL29118" s="56" t="s">
        <v>10751</v>
      </c>
      <c r="CM29118" s="56" t="s">
        <v>214</v>
      </c>
      <c r="CN29118" s="56" t="s">
        <v>214</v>
      </c>
    </row>
    <row r="29119" spans="75:92">
      <c r="BW29119" s="66"/>
      <c r="BX29119" s="66"/>
      <c r="BY29119" s="66"/>
      <c r="CL29119" s="56" t="s">
        <v>6914</v>
      </c>
      <c r="CM29119" s="56" t="s">
        <v>216</v>
      </c>
      <c r="CN29119" s="56" t="s">
        <v>216</v>
      </c>
    </row>
    <row r="29120" spans="75:92">
      <c r="BW29120" s="66"/>
      <c r="BX29120" s="66"/>
      <c r="BY29120" s="66"/>
      <c r="CL29120" s="56" t="s">
        <v>26698</v>
      </c>
      <c r="CM29120" s="56" t="s">
        <v>216</v>
      </c>
      <c r="CN29120" s="56" t="s">
        <v>216</v>
      </c>
    </row>
    <row r="29121" spans="75:92">
      <c r="BW29121" s="66"/>
      <c r="BX29121" s="66"/>
      <c r="BY29121" s="66"/>
      <c r="CL29121" s="56" t="s">
        <v>26699</v>
      </c>
      <c r="CM29121" s="56" t="s">
        <v>216</v>
      </c>
      <c r="CN29121" s="56" t="s">
        <v>216</v>
      </c>
    </row>
    <row r="29122" spans="75:92">
      <c r="BW29122" s="66"/>
      <c r="BX29122" s="66"/>
      <c r="BY29122" s="66"/>
      <c r="CL29122" s="56" t="s">
        <v>16893</v>
      </c>
      <c r="CM29122" s="56" t="s">
        <v>216</v>
      </c>
      <c r="CN29122" s="56" t="s">
        <v>216</v>
      </c>
    </row>
    <row r="29123" spans="75:92">
      <c r="BW29123" s="66"/>
      <c r="BX29123" s="66"/>
      <c r="BY29123" s="66"/>
      <c r="CL29123" s="35" t="s">
        <v>16897</v>
      </c>
      <c r="CM29123" s="35" t="s">
        <v>217</v>
      </c>
      <c r="CN29123" s="35" t="s">
        <v>217</v>
      </c>
    </row>
    <row r="29124" spans="75:92">
      <c r="BW29124" s="66"/>
      <c r="BX29124" s="66"/>
      <c r="BY29124" s="66"/>
      <c r="CL29124" s="56" t="s">
        <v>16843</v>
      </c>
      <c r="CM29124" s="56" t="s">
        <v>217</v>
      </c>
      <c r="CN29124" s="56" t="s">
        <v>217</v>
      </c>
    </row>
    <row r="29125" spans="75:92">
      <c r="BW29125" s="66"/>
      <c r="BX29125" s="66"/>
      <c r="BY29125" s="66"/>
      <c r="CL29125" s="56" t="s">
        <v>16844</v>
      </c>
      <c r="CM29125" s="56" t="s">
        <v>217</v>
      </c>
      <c r="CN29125" s="56" t="s">
        <v>217</v>
      </c>
    </row>
    <row r="29126" spans="75:92">
      <c r="BW29126" s="66"/>
      <c r="BX29126" s="66"/>
      <c r="BY29126" s="66"/>
      <c r="CL29126" s="56" t="s">
        <v>16845</v>
      </c>
      <c r="CM29126" s="56" t="s">
        <v>216</v>
      </c>
      <c r="CN29126" s="56" t="s">
        <v>216</v>
      </c>
    </row>
    <row r="29127" spans="75:92">
      <c r="BW29127" s="66"/>
      <c r="BX29127" s="66"/>
      <c r="BY29127" s="66"/>
      <c r="CL29127" s="35" t="s">
        <v>11549</v>
      </c>
      <c r="CM29127" s="35" t="s">
        <v>217</v>
      </c>
      <c r="CN29127" s="35" t="s">
        <v>217</v>
      </c>
    </row>
    <row r="29128" spans="75:92">
      <c r="BW29128" s="66"/>
      <c r="BX29128" s="66"/>
      <c r="BY29128" s="66"/>
      <c r="CL29128" s="35" t="s">
        <v>16898</v>
      </c>
      <c r="CM29128" s="35" t="s">
        <v>217</v>
      </c>
      <c r="CN29128" s="35" t="s">
        <v>217</v>
      </c>
    </row>
    <row r="29129" spans="75:92">
      <c r="BW29129" s="66"/>
      <c r="BX29129" s="66"/>
      <c r="BY29129" s="66"/>
      <c r="CL29129" s="35" t="s">
        <v>16899</v>
      </c>
      <c r="CM29129" s="35" t="s">
        <v>217</v>
      </c>
      <c r="CN29129" s="35" t="s">
        <v>217</v>
      </c>
    </row>
    <row r="29130" spans="75:92">
      <c r="BW29130" s="66"/>
      <c r="BX29130" s="66"/>
      <c r="BY29130" s="66"/>
      <c r="CL29130" s="56" t="s">
        <v>26700</v>
      </c>
      <c r="CM29130" s="56" t="s">
        <v>216</v>
      </c>
      <c r="CN29130" s="56" t="s">
        <v>216</v>
      </c>
    </row>
    <row r="29131" spans="75:92">
      <c r="BW29131" s="66"/>
      <c r="BX29131" s="66"/>
      <c r="BY29131" s="66"/>
      <c r="CL29131" s="56" t="s">
        <v>26701</v>
      </c>
      <c r="CM29131" s="56" t="s">
        <v>216</v>
      </c>
      <c r="CN29131" s="56" t="s">
        <v>216</v>
      </c>
    </row>
    <row r="29132" spans="75:92">
      <c r="BW29132" s="66"/>
      <c r="BX29132" s="66"/>
      <c r="BY29132" s="66"/>
      <c r="CL29132" s="35" t="s">
        <v>30169</v>
      </c>
      <c r="CM29132" s="35" t="s">
        <v>217</v>
      </c>
      <c r="CN29132" s="35" t="s">
        <v>217</v>
      </c>
    </row>
    <row r="29133" spans="75:92">
      <c r="BW29133" s="66"/>
      <c r="BX29133" s="66"/>
      <c r="BY29133" s="66"/>
      <c r="CL29133" s="35" t="s">
        <v>16900</v>
      </c>
      <c r="CM29133" s="35" t="s">
        <v>217</v>
      </c>
      <c r="CN29133" s="35" t="s">
        <v>217</v>
      </c>
    </row>
    <row r="29134" spans="75:92">
      <c r="BW29134" s="66"/>
      <c r="BX29134" s="66"/>
      <c r="BY29134" s="66"/>
      <c r="CL29134" s="56" t="s">
        <v>16912</v>
      </c>
      <c r="CM29134" s="56" t="s">
        <v>215</v>
      </c>
      <c r="CN29134" s="56" t="s">
        <v>215</v>
      </c>
    </row>
    <row r="29135" spans="75:92">
      <c r="BW29135" s="66"/>
      <c r="BX29135" s="66"/>
      <c r="BY29135" s="66"/>
      <c r="CL29135" s="56" t="s">
        <v>26702</v>
      </c>
      <c r="CM29135" s="56" t="s">
        <v>215</v>
      </c>
      <c r="CN29135" s="56" t="s">
        <v>215</v>
      </c>
    </row>
    <row r="29136" spans="75:92">
      <c r="BW29136" s="66"/>
      <c r="BX29136" s="66"/>
      <c r="BY29136" s="66"/>
      <c r="CL29136" s="56" t="s">
        <v>26703</v>
      </c>
      <c r="CM29136" s="56" t="s">
        <v>215</v>
      </c>
      <c r="CN29136" s="56" t="s">
        <v>215</v>
      </c>
    </row>
    <row r="29137" spans="75:92">
      <c r="BW29137" s="66"/>
      <c r="BX29137" s="66"/>
      <c r="BY29137" s="66"/>
      <c r="CL29137" s="56" t="s">
        <v>26704</v>
      </c>
      <c r="CM29137" s="56" t="s">
        <v>215</v>
      </c>
      <c r="CN29137" s="56" t="s">
        <v>215</v>
      </c>
    </row>
    <row r="29138" spans="75:92">
      <c r="BW29138" s="66"/>
      <c r="BX29138" s="66"/>
      <c r="BY29138" s="66"/>
      <c r="CL29138" s="56" t="s">
        <v>6925</v>
      </c>
      <c r="CM29138" s="56" t="s">
        <v>215</v>
      </c>
      <c r="CN29138" s="56" t="s">
        <v>215</v>
      </c>
    </row>
    <row r="29139" spans="75:92">
      <c r="BW29139" s="66"/>
      <c r="BX29139" s="66"/>
      <c r="BY29139" s="66"/>
      <c r="CL29139" s="56" t="s">
        <v>16907</v>
      </c>
      <c r="CM29139" s="56" t="s">
        <v>215</v>
      </c>
      <c r="CN29139" s="56" t="s">
        <v>215</v>
      </c>
    </row>
    <row r="29140" spans="75:92">
      <c r="BW29140" s="66"/>
      <c r="BX29140" s="66"/>
      <c r="BY29140" s="66"/>
      <c r="CL29140" s="56" t="s">
        <v>16343</v>
      </c>
      <c r="CM29140" s="56" t="s">
        <v>215</v>
      </c>
      <c r="CN29140" s="56" t="s">
        <v>215</v>
      </c>
    </row>
    <row r="29141" spans="75:92">
      <c r="BW29141" s="66"/>
      <c r="BX29141" s="66"/>
      <c r="BY29141" s="66"/>
      <c r="CL29141" s="56" t="s">
        <v>24739</v>
      </c>
      <c r="CM29141" s="56" t="s">
        <v>214</v>
      </c>
      <c r="CN29141" s="56" t="s">
        <v>214</v>
      </c>
    </row>
    <row r="29142" spans="75:92">
      <c r="BW29142" s="66"/>
      <c r="BX29142" s="66"/>
      <c r="BY29142" s="66"/>
      <c r="CL29142" s="56" t="s">
        <v>16916</v>
      </c>
      <c r="CM29142" s="56" t="s">
        <v>215</v>
      </c>
      <c r="CN29142" s="56" t="s">
        <v>215</v>
      </c>
    </row>
    <row r="29143" spans="75:92">
      <c r="BW29143" s="66"/>
      <c r="BX29143" s="66"/>
      <c r="BY29143" s="66"/>
      <c r="CL29143" s="56" t="s">
        <v>2851</v>
      </c>
      <c r="CM29143" s="56" t="s">
        <v>214</v>
      </c>
      <c r="CN29143" s="56" t="s">
        <v>214</v>
      </c>
    </row>
    <row r="29144" spans="75:92">
      <c r="BW29144" s="66"/>
      <c r="BX29144" s="66"/>
      <c r="BY29144" s="66"/>
      <c r="CL29144" s="56" t="s">
        <v>16919</v>
      </c>
      <c r="CM29144" s="56" t="s">
        <v>214</v>
      </c>
      <c r="CN29144" s="56" t="s">
        <v>214</v>
      </c>
    </row>
    <row r="29145" spans="75:92">
      <c r="BW29145" s="66"/>
      <c r="BX29145" s="66"/>
      <c r="BY29145" s="66"/>
      <c r="CL29145" s="35" t="s">
        <v>16921</v>
      </c>
      <c r="CM29145" s="35" t="s">
        <v>217</v>
      </c>
      <c r="CN29145" s="35" t="s">
        <v>217</v>
      </c>
    </row>
    <row r="29146" spans="75:92">
      <c r="BW29146" s="66"/>
      <c r="BX29146" s="66"/>
      <c r="BY29146" s="66"/>
      <c r="CL29146" s="56" t="s">
        <v>16922</v>
      </c>
      <c r="CM29146" s="56" t="s">
        <v>215</v>
      </c>
      <c r="CN29146" s="56" t="s">
        <v>215</v>
      </c>
    </row>
    <row r="29147" spans="75:92">
      <c r="BW29147" s="66"/>
      <c r="BX29147" s="66"/>
      <c r="BY29147" s="66"/>
      <c r="CL29147" s="56" t="s">
        <v>16923</v>
      </c>
      <c r="CM29147" s="56" t="s">
        <v>215</v>
      </c>
      <c r="CN29147" s="56" t="s">
        <v>215</v>
      </c>
    </row>
    <row r="29148" spans="75:92">
      <c r="BW29148" s="66"/>
      <c r="BX29148" s="66"/>
      <c r="BY29148" s="66"/>
      <c r="CL29148" s="56" t="s">
        <v>16131</v>
      </c>
      <c r="CM29148" s="56" t="s">
        <v>213</v>
      </c>
      <c r="CN29148" s="56" t="s">
        <v>213</v>
      </c>
    </row>
    <row r="29149" spans="75:92">
      <c r="BW29149" s="66"/>
      <c r="BX29149" s="66"/>
      <c r="BY29149" s="66"/>
      <c r="CL29149" s="56" t="s">
        <v>15668</v>
      </c>
      <c r="CM29149" s="56" t="s">
        <v>216</v>
      </c>
      <c r="CN29149" s="56" t="s">
        <v>216</v>
      </c>
    </row>
    <row r="29150" spans="75:92">
      <c r="BW29150" s="66"/>
      <c r="BX29150" s="66"/>
      <c r="BY29150" s="66"/>
      <c r="CL29150" s="56" t="s">
        <v>16924</v>
      </c>
      <c r="CM29150" s="56" t="s">
        <v>215</v>
      </c>
      <c r="CN29150" s="56" t="s">
        <v>215</v>
      </c>
    </row>
    <row r="29151" spans="75:92">
      <c r="BW29151" s="66"/>
      <c r="BX29151" s="66"/>
      <c r="BY29151" s="66"/>
      <c r="CL29151" s="56" t="s">
        <v>16925</v>
      </c>
      <c r="CM29151" s="56" t="s">
        <v>215</v>
      </c>
      <c r="CN29151" s="56" t="s">
        <v>215</v>
      </c>
    </row>
    <row r="29152" spans="75:92">
      <c r="BW29152" s="66"/>
      <c r="BX29152" s="66"/>
      <c r="BY29152" s="66"/>
      <c r="CL29152" s="56" t="s">
        <v>16926</v>
      </c>
      <c r="CM29152" s="56" t="s">
        <v>215</v>
      </c>
      <c r="CN29152" s="56" t="s">
        <v>215</v>
      </c>
    </row>
    <row r="29153" spans="75:92">
      <c r="BW29153" s="66"/>
      <c r="BX29153" s="66"/>
      <c r="BY29153" s="66"/>
      <c r="CL29153" s="56" t="s">
        <v>16927</v>
      </c>
      <c r="CM29153" s="56" t="s">
        <v>215</v>
      </c>
      <c r="CN29153" s="56" t="s">
        <v>215</v>
      </c>
    </row>
    <row r="29154" spans="75:92">
      <c r="BW29154" s="66"/>
      <c r="BX29154" s="66"/>
      <c r="BY29154" s="66"/>
      <c r="CL29154" s="56" t="s">
        <v>16928</v>
      </c>
      <c r="CM29154" s="56" t="s">
        <v>215</v>
      </c>
      <c r="CN29154" s="56" t="s">
        <v>215</v>
      </c>
    </row>
    <row r="29155" spans="75:92">
      <c r="BW29155" s="66"/>
      <c r="BX29155" s="66"/>
      <c r="BY29155" s="66"/>
      <c r="CL29155" s="56" t="s">
        <v>16929</v>
      </c>
      <c r="CM29155" s="56" t="s">
        <v>215</v>
      </c>
      <c r="CN29155" s="56" t="s">
        <v>215</v>
      </c>
    </row>
    <row r="29156" spans="75:92">
      <c r="BW29156" s="66"/>
      <c r="BX29156" s="66"/>
      <c r="BY29156" s="66"/>
      <c r="CL29156" s="56" t="s">
        <v>16930</v>
      </c>
      <c r="CM29156" s="56" t="s">
        <v>215</v>
      </c>
      <c r="CN29156" s="56" t="s">
        <v>215</v>
      </c>
    </row>
    <row r="29157" spans="75:92">
      <c r="BW29157" s="66"/>
      <c r="BX29157" s="66"/>
      <c r="BY29157" s="66"/>
      <c r="CL29157" s="56" t="s">
        <v>16931</v>
      </c>
      <c r="CM29157" s="56" t="s">
        <v>215</v>
      </c>
      <c r="CN29157" s="56" t="s">
        <v>215</v>
      </c>
    </row>
    <row r="29158" spans="75:92">
      <c r="BW29158" s="66"/>
      <c r="BX29158" s="66"/>
      <c r="BY29158" s="66"/>
      <c r="CL29158" s="56" t="s">
        <v>16932</v>
      </c>
      <c r="CM29158" s="56" t="s">
        <v>215</v>
      </c>
      <c r="CN29158" s="56" t="s">
        <v>215</v>
      </c>
    </row>
    <row r="29159" spans="75:92">
      <c r="BW29159" s="66"/>
      <c r="BX29159" s="66"/>
      <c r="BY29159" s="66"/>
      <c r="CL29159" s="56" t="s">
        <v>16933</v>
      </c>
      <c r="CM29159" s="56" t="s">
        <v>215</v>
      </c>
      <c r="CN29159" s="56" t="s">
        <v>215</v>
      </c>
    </row>
    <row r="29160" spans="75:92">
      <c r="BW29160" s="66"/>
      <c r="BX29160" s="66"/>
      <c r="BY29160" s="66"/>
      <c r="CL29160" s="56" t="s">
        <v>16934</v>
      </c>
      <c r="CM29160" s="56" t="s">
        <v>215</v>
      </c>
      <c r="CN29160" s="56" t="s">
        <v>215</v>
      </c>
    </row>
    <row r="29161" spans="75:92">
      <c r="BW29161" s="66"/>
      <c r="BX29161" s="66"/>
      <c r="BY29161" s="66"/>
      <c r="CL29161" s="56" t="s">
        <v>16935</v>
      </c>
      <c r="CM29161" s="56" t="s">
        <v>215</v>
      </c>
      <c r="CN29161" s="56" t="s">
        <v>215</v>
      </c>
    </row>
    <row r="29162" spans="75:92">
      <c r="BW29162" s="66"/>
      <c r="BX29162" s="66"/>
      <c r="BY29162" s="66"/>
      <c r="CL29162" s="56" t="s">
        <v>16936</v>
      </c>
      <c r="CM29162" s="56" t="s">
        <v>215</v>
      </c>
      <c r="CN29162" s="56" t="s">
        <v>215</v>
      </c>
    </row>
    <row r="29163" spans="75:92">
      <c r="BW29163" s="66"/>
      <c r="BX29163" s="66"/>
      <c r="BY29163" s="66"/>
      <c r="CL29163" s="56" t="s">
        <v>16937</v>
      </c>
      <c r="CM29163" s="56" t="s">
        <v>215</v>
      </c>
      <c r="CN29163" s="56" t="s">
        <v>215</v>
      </c>
    </row>
    <row r="29164" spans="75:92">
      <c r="BW29164" s="66"/>
      <c r="BX29164" s="66"/>
      <c r="BY29164" s="66"/>
      <c r="CL29164" s="56" t="s">
        <v>16938</v>
      </c>
      <c r="CM29164" s="56" t="s">
        <v>215</v>
      </c>
      <c r="CN29164" s="56" t="s">
        <v>215</v>
      </c>
    </row>
    <row r="29165" spans="75:92">
      <c r="BW29165" s="66"/>
      <c r="BX29165" s="66"/>
      <c r="BY29165" s="66"/>
      <c r="CL29165" s="56" t="s">
        <v>16939</v>
      </c>
      <c r="CM29165" s="56" t="s">
        <v>215</v>
      </c>
      <c r="CN29165" s="56" t="s">
        <v>215</v>
      </c>
    </row>
    <row r="29166" spans="75:92">
      <c r="BW29166" s="66"/>
      <c r="BX29166" s="66"/>
      <c r="BY29166" s="66"/>
      <c r="CL29166" s="56" t="s">
        <v>16940</v>
      </c>
      <c r="CM29166" s="56" t="s">
        <v>215</v>
      </c>
      <c r="CN29166" s="56" t="s">
        <v>215</v>
      </c>
    </row>
    <row r="29167" spans="75:92">
      <c r="BW29167" s="66"/>
      <c r="BX29167" s="66"/>
      <c r="BY29167" s="66"/>
      <c r="CL29167" s="56" t="s">
        <v>16941</v>
      </c>
      <c r="CM29167" s="56" t="s">
        <v>215</v>
      </c>
      <c r="CN29167" s="56" t="s">
        <v>215</v>
      </c>
    </row>
    <row r="29168" spans="75:92">
      <c r="BW29168" s="66"/>
      <c r="BX29168" s="66"/>
      <c r="BY29168" s="66"/>
      <c r="CL29168" s="35" t="s">
        <v>16947</v>
      </c>
      <c r="CM29168" s="35" t="s">
        <v>217</v>
      </c>
      <c r="CN29168" s="35" t="s">
        <v>217</v>
      </c>
    </row>
    <row r="29169" spans="75:92">
      <c r="BW29169" s="66"/>
      <c r="BX29169" s="66"/>
      <c r="BY29169" s="66"/>
      <c r="CL29169" s="35" t="s">
        <v>15808</v>
      </c>
      <c r="CM29169" s="35" t="s">
        <v>217</v>
      </c>
      <c r="CN29169" s="35" t="s">
        <v>217</v>
      </c>
    </row>
    <row r="29170" spans="75:92">
      <c r="BW29170" s="66"/>
      <c r="BX29170" s="66"/>
      <c r="BY29170" s="66"/>
      <c r="CL29170" s="35" t="s">
        <v>7206</v>
      </c>
      <c r="CM29170" s="35" t="s">
        <v>217</v>
      </c>
      <c r="CN29170" s="35" t="s">
        <v>217</v>
      </c>
    </row>
    <row r="29171" spans="75:92">
      <c r="BW29171" s="66"/>
      <c r="BX29171" s="66"/>
      <c r="BY29171" s="66"/>
      <c r="CL29171" s="35" t="s">
        <v>16948</v>
      </c>
      <c r="CM29171" s="35" t="s">
        <v>217</v>
      </c>
      <c r="CN29171" s="35" t="s">
        <v>217</v>
      </c>
    </row>
    <row r="29172" spans="75:92">
      <c r="BW29172" s="66"/>
      <c r="BX29172" s="66"/>
      <c r="BY29172" s="66"/>
      <c r="CL29172" s="35" t="s">
        <v>16949</v>
      </c>
      <c r="CM29172" s="35" t="s">
        <v>217</v>
      </c>
      <c r="CN29172" s="35" t="s">
        <v>217</v>
      </c>
    </row>
    <row r="29173" spans="75:92">
      <c r="BW29173" s="66"/>
      <c r="BX29173" s="66"/>
      <c r="BY29173" s="66"/>
      <c r="CL29173" s="35" t="s">
        <v>16950</v>
      </c>
      <c r="CM29173" s="35" t="s">
        <v>217</v>
      </c>
      <c r="CN29173" s="35" t="s">
        <v>217</v>
      </c>
    </row>
    <row r="29174" spans="75:92">
      <c r="BW29174" s="66"/>
      <c r="BX29174" s="66"/>
      <c r="BY29174" s="66"/>
      <c r="CL29174" s="35" t="s">
        <v>16942</v>
      </c>
      <c r="CM29174" s="35" t="s">
        <v>217</v>
      </c>
      <c r="CN29174" s="35" t="s">
        <v>217</v>
      </c>
    </row>
    <row r="29175" spans="75:92">
      <c r="BW29175" s="66"/>
      <c r="BX29175" s="66"/>
      <c r="BY29175" s="66"/>
      <c r="CL29175" s="35" t="s">
        <v>16943</v>
      </c>
      <c r="CM29175" s="35" t="s">
        <v>217</v>
      </c>
      <c r="CN29175" s="35" t="s">
        <v>217</v>
      </c>
    </row>
    <row r="29176" spans="75:92">
      <c r="BW29176" s="66"/>
      <c r="BX29176" s="66"/>
      <c r="BY29176" s="66"/>
      <c r="CL29176" s="35" t="s">
        <v>7208</v>
      </c>
      <c r="CM29176" s="35" t="s">
        <v>217</v>
      </c>
      <c r="CN29176" s="35" t="s">
        <v>217</v>
      </c>
    </row>
    <row r="29177" spans="75:92">
      <c r="BW29177" s="66"/>
      <c r="BX29177" s="66"/>
      <c r="BY29177" s="66"/>
      <c r="CL29177" s="35" t="s">
        <v>7210</v>
      </c>
      <c r="CM29177" s="35" t="s">
        <v>217</v>
      </c>
      <c r="CN29177" s="35" t="s">
        <v>217</v>
      </c>
    </row>
    <row r="29178" spans="75:92">
      <c r="BW29178" s="66"/>
      <c r="BX29178" s="66"/>
      <c r="BY29178" s="66"/>
      <c r="CL29178" s="56" t="s">
        <v>16732</v>
      </c>
      <c r="CM29178" s="56" t="s">
        <v>214</v>
      </c>
      <c r="CN29178" s="56" t="s">
        <v>214</v>
      </c>
    </row>
    <row r="29179" spans="75:92">
      <c r="BW29179" s="66"/>
      <c r="BX29179" s="66"/>
      <c r="BY29179" s="66"/>
      <c r="CL29179" s="56" t="s">
        <v>10523</v>
      </c>
      <c r="CM29179" s="56" t="s">
        <v>216</v>
      </c>
      <c r="CN29179" s="56" t="s">
        <v>216</v>
      </c>
    </row>
    <row r="29180" spans="75:92">
      <c r="BW29180" s="66"/>
      <c r="BX29180" s="66"/>
      <c r="BY29180" s="66"/>
      <c r="CL29180" s="35" t="s">
        <v>16944</v>
      </c>
      <c r="CM29180" s="35" t="s">
        <v>217</v>
      </c>
      <c r="CN29180" s="35" t="s">
        <v>217</v>
      </c>
    </row>
    <row r="29181" spans="75:92">
      <c r="BW29181" s="66"/>
      <c r="BX29181" s="66"/>
      <c r="BY29181" s="66"/>
      <c r="CL29181" s="35" t="s">
        <v>16951</v>
      </c>
      <c r="CM29181" s="35" t="s">
        <v>217</v>
      </c>
      <c r="CN29181" s="35" t="s">
        <v>217</v>
      </c>
    </row>
    <row r="29182" spans="75:92">
      <c r="BW29182" s="66"/>
      <c r="BX29182" s="66"/>
      <c r="BY29182" s="66"/>
      <c r="CL29182" s="35" t="s">
        <v>16945</v>
      </c>
      <c r="CM29182" s="35" t="s">
        <v>217</v>
      </c>
      <c r="CN29182" s="35" t="s">
        <v>217</v>
      </c>
    </row>
    <row r="29183" spans="75:92">
      <c r="BW29183" s="66"/>
      <c r="BX29183" s="66"/>
      <c r="BY29183" s="66"/>
      <c r="CL29183" s="56" t="s">
        <v>10567</v>
      </c>
      <c r="CM29183" s="56" t="s">
        <v>216</v>
      </c>
      <c r="CN29183" s="56" t="s">
        <v>216</v>
      </c>
    </row>
    <row r="29184" spans="75:92">
      <c r="BW29184" s="66"/>
      <c r="BX29184" s="66"/>
      <c r="BY29184" s="66"/>
      <c r="CL29184" s="35" t="s">
        <v>7211</v>
      </c>
      <c r="CM29184" s="35" t="s">
        <v>217</v>
      </c>
      <c r="CN29184" s="35" t="s">
        <v>217</v>
      </c>
    </row>
    <row r="29185" spans="75:92">
      <c r="BW29185" s="66"/>
      <c r="BX29185" s="66"/>
      <c r="BY29185" s="66"/>
      <c r="CL29185" s="56" t="s">
        <v>10524</v>
      </c>
      <c r="CM29185" s="56" t="s">
        <v>216</v>
      </c>
      <c r="CN29185" s="56" t="s">
        <v>216</v>
      </c>
    </row>
    <row r="29186" spans="75:92">
      <c r="BW29186" s="66"/>
      <c r="BX29186" s="66"/>
      <c r="BY29186" s="66"/>
      <c r="CL29186" s="35" t="s">
        <v>16946</v>
      </c>
      <c r="CM29186" s="35" t="s">
        <v>217</v>
      </c>
      <c r="CN29186" s="35" t="s">
        <v>217</v>
      </c>
    </row>
    <row r="29187" spans="75:92">
      <c r="BW29187" s="66"/>
      <c r="BX29187" s="66"/>
      <c r="BY29187" s="66"/>
      <c r="CL29187" s="56" t="s">
        <v>24740</v>
      </c>
      <c r="CM29187" s="56" t="s">
        <v>213</v>
      </c>
      <c r="CN29187" s="56" t="s">
        <v>213</v>
      </c>
    </row>
    <row r="29188" spans="75:92">
      <c r="BW29188" s="66"/>
      <c r="BX29188" s="66"/>
      <c r="BY29188" s="66"/>
      <c r="CL29188" s="56" t="s">
        <v>26705</v>
      </c>
      <c r="CM29188" s="56" t="s">
        <v>213</v>
      </c>
      <c r="CN29188" s="56" t="s">
        <v>213</v>
      </c>
    </row>
    <row r="29189" spans="75:92">
      <c r="BW29189" s="66"/>
      <c r="BX29189" s="66"/>
      <c r="BY29189" s="66"/>
      <c r="CL29189" s="56" t="s">
        <v>26706</v>
      </c>
      <c r="CM29189" s="56" t="s">
        <v>213</v>
      </c>
      <c r="CN29189" s="56" t="s">
        <v>213</v>
      </c>
    </row>
    <row r="29190" spans="75:92">
      <c r="BW29190" s="66"/>
      <c r="BX29190" s="66"/>
      <c r="BY29190" s="66"/>
      <c r="CL29190" s="56" t="s">
        <v>24741</v>
      </c>
      <c r="CM29190" s="56" t="s">
        <v>213</v>
      </c>
      <c r="CN29190" s="56" t="s">
        <v>213</v>
      </c>
    </row>
    <row r="29191" spans="75:92">
      <c r="BW29191" s="66"/>
      <c r="BX29191" s="66"/>
      <c r="BY29191" s="66"/>
      <c r="CL29191" s="35" t="s">
        <v>16952</v>
      </c>
      <c r="CM29191" s="35" t="s">
        <v>217</v>
      </c>
      <c r="CN29191" s="35" t="s">
        <v>217</v>
      </c>
    </row>
    <row r="29192" spans="75:92">
      <c r="BW29192" s="66"/>
      <c r="BX29192" s="66"/>
      <c r="BY29192" s="66"/>
      <c r="CL29192" s="56" t="s">
        <v>7271</v>
      </c>
      <c r="CM29192" s="56" t="s">
        <v>216</v>
      </c>
      <c r="CN29192" s="56" t="s">
        <v>216</v>
      </c>
    </row>
    <row r="29193" spans="75:92">
      <c r="BW29193" s="66"/>
      <c r="BX29193" s="66"/>
      <c r="BY29193" s="66"/>
      <c r="CL29193" s="56" t="s">
        <v>24742</v>
      </c>
      <c r="CM29193" s="56" t="s">
        <v>216</v>
      </c>
      <c r="CN29193" s="56" t="s">
        <v>216</v>
      </c>
    </row>
    <row r="29194" spans="75:92">
      <c r="BW29194" s="66"/>
      <c r="BX29194" s="66"/>
      <c r="BY29194" s="66"/>
      <c r="CL29194" s="56" t="s">
        <v>24743</v>
      </c>
      <c r="CM29194" s="56" t="s">
        <v>213</v>
      </c>
      <c r="CN29194" s="56" t="s">
        <v>213</v>
      </c>
    </row>
    <row r="29195" spans="75:92">
      <c r="BW29195" s="66"/>
      <c r="BX29195" s="66"/>
      <c r="BY29195" s="66"/>
      <c r="CL29195" s="56" t="s">
        <v>14122</v>
      </c>
      <c r="CM29195" s="56" t="s">
        <v>213</v>
      </c>
      <c r="CN29195" s="56" t="s">
        <v>213</v>
      </c>
    </row>
    <row r="29196" spans="75:92">
      <c r="BW29196" s="66"/>
      <c r="BX29196" s="66"/>
      <c r="BY29196" s="66"/>
      <c r="CL29196" s="56" t="s">
        <v>12821</v>
      </c>
      <c r="CM29196" s="56" t="s">
        <v>217</v>
      </c>
      <c r="CN29196" s="56" t="s">
        <v>217</v>
      </c>
    </row>
    <row r="29197" spans="75:92">
      <c r="BW29197" s="66"/>
      <c r="BX29197" s="66"/>
      <c r="BY29197" s="66"/>
      <c r="CL29197" s="56" t="s">
        <v>26707</v>
      </c>
      <c r="CM29197" s="56" t="s">
        <v>217</v>
      </c>
      <c r="CN29197" s="56" t="s">
        <v>217</v>
      </c>
    </row>
    <row r="29198" spans="75:92">
      <c r="BW29198" s="66"/>
      <c r="BX29198" s="66"/>
      <c r="BY29198" s="66"/>
      <c r="CL29198" s="56" t="s">
        <v>12517</v>
      </c>
      <c r="CM29198" s="56" t="s">
        <v>216</v>
      </c>
      <c r="CN29198" s="56" t="s">
        <v>216</v>
      </c>
    </row>
    <row r="29199" spans="75:92">
      <c r="BW29199" s="66"/>
      <c r="BX29199" s="66"/>
      <c r="BY29199" s="66"/>
      <c r="CL29199" s="56" t="s">
        <v>12518</v>
      </c>
      <c r="CM29199" s="56" t="s">
        <v>216</v>
      </c>
      <c r="CN29199" s="56" t="s">
        <v>216</v>
      </c>
    </row>
    <row r="29200" spans="75:92">
      <c r="BW29200" s="66"/>
      <c r="BX29200" s="66"/>
      <c r="BY29200" s="66"/>
      <c r="CL29200" s="35" t="s">
        <v>13596</v>
      </c>
      <c r="CM29200" s="35" t="s">
        <v>217</v>
      </c>
      <c r="CN29200" s="35" t="s">
        <v>217</v>
      </c>
    </row>
    <row r="29201" spans="75:92">
      <c r="BW29201" s="66"/>
      <c r="BX29201" s="66"/>
      <c r="BY29201" s="66"/>
      <c r="CL29201" s="35" t="s">
        <v>13597</v>
      </c>
      <c r="CM29201" s="35" t="s">
        <v>217</v>
      </c>
      <c r="CN29201" s="35" t="s">
        <v>217</v>
      </c>
    </row>
    <row r="29202" spans="75:92">
      <c r="BW29202" s="66"/>
      <c r="BX29202" s="66"/>
      <c r="BY29202" s="66"/>
      <c r="CL29202" s="56" t="s">
        <v>7708</v>
      </c>
      <c r="CM29202" s="56" t="s">
        <v>216</v>
      </c>
      <c r="CN29202" s="56" t="s">
        <v>216</v>
      </c>
    </row>
    <row r="29203" spans="75:92">
      <c r="BW29203" s="66"/>
      <c r="BX29203" s="66"/>
      <c r="BY29203" s="66"/>
      <c r="CL29203" s="35" t="s">
        <v>7711</v>
      </c>
      <c r="CM29203" s="35" t="s">
        <v>217</v>
      </c>
      <c r="CN29203" s="35" t="s">
        <v>217</v>
      </c>
    </row>
    <row r="29204" spans="75:92">
      <c r="BW29204" s="66"/>
      <c r="BX29204" s="66"/>
      <c r="BY29204" s="66"/>
      <c r="CL29204" s="56" t="s">
        <v>16955</v>
      </c>
      <c r="CM29204" s="56" t="s">
        <v>213</v>
      </c>
      <c r="CN29204" s="56" t="s">
        <v>213</v>
      </c>
    </row>
    <row r="29205" spans="75:92">
      <c r="BW29205" s="66"/>
      <c r="BX29205" s="66"/>
      <c r="BY29205" s="66"/>
      <c r="CL29205" s="56" t="s">
        <v>16953</v>
      </c>
      <c r="CM29205" s="56" t="s">
        <v>213</v>
      </c>
      <c r="CN29205" s="56" t="s">
        <v>213</v>
      </c>
    </row>
    <row r="29206" spans="75:92">
      <c r="BW29206" s="66"/>
      <c r="BX29206" s="66"/>
      <c r="BY29206" s="66"/>
      <c r="CL29206" s="56" t="s">
        <v>16954</v>
      </c>
      <c r="CM29206" s="56" t="s">
        <v>213</v>
      </c>
      <c r="CN29206" s="56" t="s">
        <v>213</v>
      </c>
    </row>
    <row r="29207" spans="75:92">
      <c r="BW29207" s="66"/>
      <c r="BX29207" s="66"/>
      <c r="BY29207" s="66"/>
      <c r="CL29207" s="56" t="s">
        <v>10478</v>
      </c>
      <c r="CM29207" s="56" t="s">
        <v>213</v>
      </c>
      <c r="CN29207" s="56" t="s">
        <v>213</v>
      </c>
    </row>
    <row r="29208" spans="75:92">
      <c r="BW29208" s="66"/>
      <c r="BX29208" s="66"/>
      <c r="BY29208" s="66"/>
      <c r="CL29208" s="56" t="s">
        <v>16956</v>
      </c>
      <c r="CM29208" s="56" t="s">
        <v>214</v>
      </c>
      <c r="CN29208" s="56" t="s">
        <v>214</v>
      </c>
    </row>
    <row r="29209" spans="75:92">
      <c r="BW29209" s="66"/>
      <c r="BX29209" s="66"/>
      <c r="BY29209" s="66"/>
      <c r="CL29209" s="56" t="s">
        <v>16958</v>
      </c>
      <c r="CM29209" s="56" t="s">
        <v>216</v>
      </c>
      <c r="CN29209" s="56" t="s">
        <v>216</v>
      </c>
    </row>
    <row r="29210" spans="75:92">
      <c r="BW29210" s="66"/>
      <c r="BX29210" s="66"/>
      <c r="BY29210" s="66"/>
      <c r="CL29210" s="35" t="s">
        <v>16960</v>
      </c>
      <c r="CM29210" s="35" t="s">
        <v>217</v>
      </c>
      <c r="CN29210" s="35" t="s">
        <v>217</v>
      </c>
    </row>
    <row r="29211" spans="75:92">
      <c r="BW29211" s="66"/>
      <c r="BX29211" s="66"/>
      <c r="BY29211" s="66"/>
      <c r="CL29211" s="56" t="s">
        <v>16959</v>
      </c>
      <c r="CM29211" s="56" t="s">
        <v>217</v>
      </c>
      <c r="CN29211" s="56" t="s">
        <v>217</v>
      </c>
    </row>
    <row r="29212" spans="75:92">
      <c r="BW29212" s="66"/>
      <c r="BX29212" s="66"/>
      <c r="BY29212" s="66"/>
      <c r="CL29212" s="56" t="s">
        <v>16957</v>
      </c>
      <c r="CM29212" s="56" t="s">
        <v>214</v>
      </c>
      <c r="CN29212" s="56" t="s">
        <v>214</v>
      </c>
    </row>
    <row r="29213" spans="75:92">
      <c r="BW29213" s="66"/>
      <c r="BX29213" s="66"/>
      <c r="BY29213" s="66"/>
      <c r="CL29213" s="56" t="s">
        <v>16962</v>
      </c>
      <c r="CM29213" s="56" t="s">
        <v>215</v>
      </c>
      <c r="CN29213" s="56" t="s">
        <v>215</v>
      </c>
    </row>
    <row r="29214" spans="75:92">
      <c r="BW29214" s="66"/>
      <c r="BX29214" s="66"/>
      <c r="BY29214" s="66"/>
      <c r="CL29214" s="35" t="s">
        <v>16961</v>
      </c>
      <c r="CM29214" s="35" t="s">
        <v>217</v>
      </c>
      <c r="CN29214" s="35" t="s">
        <v>217</v>
      </c>
    </row>
    <row r="29215" spans="75:92">
      <c r="BW29215" s="66"/>
      <c r="BX29215" s="66"/>
      <c r="BY29215" s="66"/>
      <c r="CL29215" s="35" t="s">
        <v>16963</v>
      </c>
      <c r="CM29215" s="35" t="s">
        <v>217</v>
      </c>
      <c r="CN29215" s="35" t="s">
        <v>217</v>
      </c>
    </row>
    <row r="29216" spans="75:92">
      <c r="BW29216" s="66"/>
      <c r="BX29216" s="66"/>
      <c r="BY29216" s="66"/>
      <c r="CL29216" s="35" t="s">
        <v>30170</v>
      </c>
      <c r="CM29216" s="35" t="s">
        <v>217</v>
      </c>
      <c r="CN29216" s="35" t="s">
        <v>217</v>
      </c>
    </row>
    <row r="29217" spans="75:92">
      <c r="BW29217" s="66"/>
      <c r="BX29217" s="66"/>
      <c r="BY29217" s="66"/>
      <c r="CL29217" s="35" t="s">
        <v>13232</v>
      </c>
      <c r="CM29217" s="35" t="s">
        <v>217</v>
      </c>
      <c r="CN29217" s="35" t="s">
        <v>217</v>
      </c>
    </row>
    <row r="29218" spans="75:92">
      <c r="BW29218" s="66"/>
      <c r="BX29218" s="66"/>
      <c r="BY29218" s="66"/>
      <c r="CL29218" s="35" t="s">
        <v>13236</v>
      </c>
      <c r="CM29218" s="35" t="s">
        <v>217</v>
      </c>
      <c r="CN29218" s="35" t="s">
        <v>217</v>
      </c>
    </row>
    <row r="29219" spans="75:92">
      <c r="BW29219" s="66"/>
      <c r="BX29219" s="66"/>
      <c r="BY29219" s="66"/>
      <c r="CL29219" s="56" t="s">
        <v>12539</v>
      </c>
      <c r="CM29219" s="56" t="s">
        <v>216</v>
      </c>
      <c r="CN29219" s="56" t="s">
        <v>216</v>
      </c>
    </row>
    <row r="29220" spans="75:92">
      <c r="BW29220" s="66"/>
      <c r="BX29220" s="66"/>
      <c r="BY29220" s="66"/>
      <c r="CL29220" s="56" t="s">
        <v>8999</v>
      </c>
      <c r="CM29220" s="56" t="s">
        <v>214</v>
      </c>
      <c r="CN29220" s="56" t="s">
        <v>214</v>
      </c>
    </row>
    <row r="29221" spans="75:92">
      <c r="BW29221" s="66"/>
      <c r="BX29221" s="66"/>
      <c r="BY29221" s="66"/>
      <c r="CL29221" s="56" t="s">
        <v>9000</v>
      </c>
      <c r="CM29221" s="56" t="s">
        <v>214</v>
      </c>
      <c r="CN29221" s="56" t="s">
        <v>214</v>
      </c>
    </row>
    <row r="29222" spans="75:92">
      <c r="BW29222" s="66"/>
      <c r="BX29222" s="66"/>
      <c r="BY29222" s="66"/>
      <c r="CL29222" s="56" t="s">
        <v>10257</v>
      </c>
      <c r="CM29222" s="56" t="s">
        <v>214</v>
      </c>
      <c r="CN29222" s="56" t="s">
        <v>214</v>
      </c>
    </row>
    <row r="29223" spans="75:92">
      <c r="BW29223" s="66"/>
      <c r="BX29223" s="66"/>
      <c r="BY29223" s="66"/>
      <c r="CL29223" s="56" t="s">
        <v>11645</v>
      </c>
      <c r="CM29223" s="56" t="s">
        <v>215</v>
      </c>
      <c r="CN29223" s="56" t="s">
        <v>215</v>
      </c>
    </row>
    <row r="29224" spans="75:92">
      <c r="BW29224" s="66"/>
      <c r="BX29224" s="66"/>
      <c r="BY29224" s="66"/>
      <c r="CL29224" s="56" t="s">
        <v>11652</v>
      </c>
      <c r="CM29224" s="56" t="s">
        <v>216</v>
      </c>
      <c r="CN29224" s="56" t="s">
        <v>216</v>
      </c>
    </row>
    <row r="29225" spans="75:92">
      <c r="BW29225" s="66"/>
      <c r="BX29225" s="66"/>
      <c r="BY29225" s="66"/>
      <c r="CL29225" s="56" t="s">
        <v>11653</v>
      </c>
      <c r="CM29225" s="56" t="s">
        <v>216</v>
      </c>
      <c r="CN29225" s="56" t="s">
        <v>216</v>
      </c>
    </row>
    <row r="29226" spans="75:92">
      <c r="BW29226" s="66"/>
      <c r="BX29226" s="66"/>
      <c r="BY29226" s="66"/>
      <c r="CL29226" s="56" t="s">
        <v>11659</v>
      </c>
      <c r="CM29226" s="56" t="s">
        <v>216</v>
      </c>
      <c r="CN29226" s="56" t="s">
        <v>216</v>
      </c>
    </row>
    <row r="29227" spans="75:92">
      <c r="BW29227" s="66"/>
      <c r="BX29227" s="66"/>
      <c r="BY29227" s="66"/>
      <c r="CL29227" s="56" t="s">
        <v>24744</v>
      </c>
      <c r="CM29227" s="56" t="s">
        <v>215</v>
      </c>
      <c r="CN29227" s="56" t="s">
        <v>215</v>
      </c>
    </row>
    <row r="29228" spans="75:92">
      <c r="BW29228" s="66"/>
      <c r="BX29228" s="66"/>
      <c r="BY29228" s="66"/>
      <c r="CL29228" s="56" t="s">
        <v>16968</v>
      </c>
      <c r="CM29228" s="56" t="s">
        <v>215</v>
      </c>
      <c r="CN29228" s="56" t="s">
        <v>215</v>
      </c>
    </row>
    <row r="29229" spans="75:92">
      <c r="BW29229" s="66"/>
      <c r="BX29229" s="66"/>
      <c r="BY29229" s="66"/>
      <c r="CL29229" s="56" t="s">
        <v>11954</v>
      </c>
      <c r="CM29229" s="56" t="s">
        <v>214</v>
      </c>
      <c r="CN29229" s="56" t="s">
        <v>214</v>
      </c>
    </row>
    <row r="29230" spans="75:92">
      <c r="BW29230" s="66"/>
      <c r="BX29230" s="66"/>
      <c r="BY29230" s="66"/>
      <c r="CL29230" s="56" t="s">
        <v>16969</v>
      </c>
      <c r="CM29230" s="56" t="s">
        <v>215</v>
      </c>
      <c r="CN29230" s="56" t="s">
        <v>215</v>
      </c>
    </row>
    <row r="29231" spans="75:92">
      <c r="BW29231" s="66"/>
      <c r="BX29231" s="66"/>
      <c r="BY29231" s="66"/>
      <c r="CL29231" s="56" t="s">
        <v>16966</v>
      </c>
      <c r="CM29231" s="56" t="s">
        <v>216</v>
      </c>
      <c r="CN29231" s="56" t="s">
        <v>216</v>
      </c>
    </row>
    <row r="29232" spans="75:92">
      <c r="BW29232" s="66"/>
      <c r="BX29232" s="66"/>
      <c r="BY29232" s="66"/>
      <c r="CL29232" s="56" t="s">
        <v>8183</v>
      </c>
      <c r="CM29232" s="56" t="s">
        <v>213</v>
      </c>
      <c r="CN29232" s="56" t="s">
        <v>213</v>
      </c>
    </row>
    <row r="29233" spans="75:92">
      <c r="BW29233" s="66"/>
      <c r="BX29233" s="66"/>
      <c r="BY29233" s="66"/>
      <c r="CL29233" s="56" t="s">
        <v>26708</v>
      </c>
      <c r="CM29233" s="56" t="s">
        <v>215</v>
      </c>
      <c r="CN29233" s="56" t="s">
        <v>215</v>
      </c>
    </row>
    <row r="29234" spans="75:92">
      <c r="BW29234" s="66"/>
      <c r="BX29234" s="66"/>
      <c r="BY29234" s="66"/>
      <c r="CL29234" s="56" t="s">
        <v>26709</v>
      </c>
      <c r="CM29234" s="56" t="s">
        <v>215</v>
      </c>
      <c r="CN29234" s="56" t="s">
        <v>215</v>
      </c>
    </row>
    <row r="29235" spans="75:92">
      <c r="BW29235" s="66"/>
      <c r="BX29235" s="66"/>
      <c r="BY29235" s="66"/>
      <c r="CL29235" s="56" t="s">
        <v>26710</v>
      </c>
      <c r="CM29235" s="56" t="s">
        <v>215</v>
      </c>
      <c r="CN29235" s="56" t="s">
        <v>215</v>
      </c>
    </row>
    <row r="29236" spans="75:92">
      <c r="BW29236" s="66"/>
      <c r="BX29236" s="66"/>
      <c r="BY29236" s="66"/>
      <c r="CL29236" s="56" t="s">
        <v>16970</v>
      </c>
      <c r="CM29236" s="56" t="s">
        <v>215</v>
      </c>
      <c r="CN29236" s="56" t="s">
        <v>215</v>
      </c>
    </row>
    <row r="29237" spans="75:92">
      <c r="BW29237" s="66"/>
      <c r="BX29237" s="66"/>
      <c r="BY29237" s="66"/>
      <c r="CL29237" s="56" t="s">
        <v>16971</v>
      </c>
      <c r="CM29237" s="56" t="s">
        <v>215</v>
      </c>
      <c r="CN29237" s="56" t="s">
        <v>215</v>
      </c>
    </row>
    <row r="29238" spans="75:92">
      <c r="BW29238" s="66"/>
      <c r="BX29238" s="66"/>
      <c r="BY29238" s="66"/>
      <c r="CL29238" s="56" t="s">
        <v>16972</v>
      </c>
      <c r="CM29238" s="56" t="s">
        <v>215</v>
      </c>
      <c r="CN29238" s="56" t="s">
        <v>215</v>
      </c>
    </row>
    <row r="29239" spans="75:92">
      <c r="BW29239" s="66"/>
      <c r="BX29239" s="66"/>
      <c r="BY29239" s="66"/>
      <c r="CL29239" s="56" t="s">
        <v>24745</v>
      </c>
      <c r="CM29239" s="56" t="s">
        <v>215</v>
      </c>
      <c r="CN29239" s="56" t="s">
        <v>215</v>
      </c>
    </row>
    <row r="29240" spans="75:92">
      <c r="BW29240" s="66"/>
      <c r="BX29240" s="66"/>
      <c r="BY29240" s="66"/>
      <c r="CL29240" s="56" t="s">
        <v>16973</v>
      </c>
      <c r="CM29240" s="56" t="s">
        <v>215</v>
      </c>
      <c r="CN29240" s="56" t="s">
        <v>215</v>
      </c>
    </row>
    <row r="29241" spans="75:92">
      <c r="BW29241" s="66"/>
      <c r="BX29241" s="66"/>
      <c r="BY29241" s="66"/>
      <c r="CL29241" s="56" t="s">
        <v>24746</v>
      </c>
      <c r="CM29241" s="56" t="s">
        <v>215</v>
      </c>
      <c r="CN29241" s="56" t="s">
        <v>215</v>
      </c>
    </row>
    <row r="29242" spans="75:92">
      <c r="BW29242" s="66"/>
      <c r="BX29242" s="66"/>
      <c r="BY29242" s="66"/>
      <c r="CL29242" s="56" t="s">
        <v>16974</v>
      </c>
      <c r="CM29242" s="56" t="s">
        <v>215</v>
      </c>
      <c r="CN29242" s="56" t="s">
        <v>215</v>
      </c>
    </row>
    <row r="29243" spans="75:92">
      <c r="BW29243" s="66"/>
      <c r="BX29243" s="66"/>
      <c r="BY29243" s="66"/>
      <c r="CL29243" s="56" t="s">
        <v>16975</v>
      </c>
      <c r="CM29243" s="56" t="s">
        <v>215</v>
      </c>
      <c r="CN29243" s="56" t="s">
        <v>215</v>
      </c>
    </row>
    <row r="29244" spans="75:92">
      <c r="BW29244" s="66"/>
      <c r="BX29244" s="66"/>
      <c r="BY29244" s="66"/>
      <c r="CL29244" s="56" t="s">
        <v>24747</v>
      </c>
      <c r="CM29244" s="56" t="s">
        <v>215</v>
      </c>
      <c r="CN29244" s="56" t="s">
        <v>215</v>
      </c>
    </row>
    <row r="29245" spans="75:92">
      <c r="BW29245" s="66"/>
      <c r="BX29245" s="66"/>
      <c r="BY29245" s="66"/>
      <c r="CL29245" s="56" t="s">
        <v>24748</v>
      </c>
      <c r="CM29245" s="56" t="s">
        <v>215</v>
      </c>
      <c r="CN29245" s="56" t="s">
        <v>215</v>
      </c>
    </row>
    <row r="29246" spans="75:92">
      <c r="BW29246" s="66"/>
      <c r="BX29246" s="66"/>
      <c r="BY29246" s="66"/>
      <c r="CL29246" s="56" t="s">
        <v>24749</v>
      </c>
      <c r="CM29246" s="56" t="s">
        <v>215</v>
      </c>
      <c r="CN29246" s="56" t="s">
        <v>215</v>
      </c>
    </row>
    <row r="29247" spans="75:92">
      <c r="BW29247" s="66"/>
      <c r="BX29247" s="66"/>
      <c r="BY29247" s="66"/>
      <c r="CL29247" s="56" t="s">
        <v>16967</v>
      </c>
      <c r="CM29247" s="56" t="s">
        <v>215</v>
      </c>
      <c r="CN29247" s="56" t="s">
        <v>215</v>
      </c>
    </row>
    <row r="29248" spans="75:92">
      <c r="BW29248" s="66"/>
      <c r="BX29248" s="66"/>
      <c r="BY29248" s="66"/>
      <c r="CL29248" s="56" t="s">
        <v>24750</v>
      </c>
      <c r="CM29248" s="56" t="s">
        <v>215</v>
      </c>
      <c r="CN29248" s="56" t="s">
        <v>215</v>
      </c>
    </row>
    <row r="29249" spans="75:92">
      <c r="BW29249" s="66"/>
      <c r="BX29249" s="66"/>
      <c r="BY29249" s="66"/>
      <c r="CL29249" s="56" t="s">
        <v>16976</v>
      </c>
      <c r="CM29249" s="56" t="s">
        <v>215</v>
      </c>
      <c r="CN29249" s="56" t="s">
        <v>215</v>
      </c>
    </row>
    <row r="29250" spans="75:92">
      <c r="BW29250" s="66"/>
      <c r="BX29250" s="66"/>
      <c r="BY29250" s="66"/>
      <c r="CL29250" s="56" t="s">
        <v>16977</v>
      </c>
      <c r="CM29250" s="56" t="s">
        <v>215</v>
      </c>
      <c r="CN29250" s="56" t="s">
        <v>215</v>
      </c>
    </row>
    <row r="29251" spans="75:92">
      <c r="BW29251" s="66"/>
      <c r="BX29251" s="66"/>
      <c r="BY29251" s="66"/>
      <c r="CL29251" s="56" t="s">
        <v>16978</v>
      </c>
      <c r="CM29251" s="56" t="s">
        <v>215</v>
      </c>
      <c r="CN29251" s="56" t="s">
        <v>215</v>
      </c>
    </row>
    <row r="29252" spans="75:92">
      <c r="BW29252" s="66"/>
      <c r="BX29252" s="66"/>
      <c r="BY29252" s="66"/>
      <c r="CL29252" s="56" t="s">
        <v>16979</v>
      </c>
      <c r="CM29252" s="56" t="s">
        <v>215</v>
      </c>
      <c r="CN29252" s="56" t="s">
        <v>215</v>
      </c>
    </row>
    <row r="29253" spans="75:92">
      <c r="BW29253" s="66"/>
      <c r="BX29253" s="66"/>
      <c r="BY29253" s="66"/>
      <c r="CL29253" s="56" t="s">
        <v>13733</v>
      </c>
      <c r="CM29253" s="56" t="s">
        <v>214</v>
      </c>
      <c r="CN29253" s="56" t="s">
        <v>214</v>
      </c>
    </row>
    <row r="29254" spans="75:92">
      <c r="BW29254" s="66"/>
      <c r="BX29254" s="66"/>
      <c r="BY29254" s="66"/>
      <c r="CL29254" s="56" t="s">
        <v>16980</v>
      </c>
      <c r="CM29254" s="56" t="s">
        <v>215</v>
      </c>
      <c r="CN29254" s="56" t="s">
        <v>215</v>
      </c>
    </row>
    <row r="29255" spans="75:92">
      <c r="BW29255" s="66"/>
      <c r="BX29255" s="66"/>
      <c r="BY29255" s="66"/>
      <c r="CL29255" s="56" t="s">
        <v>16981</v>
      </c>
      <c r="CM29255" s="56" t="s">
        <v>215</v>
      </c>
      <c r="CN29255" s="56" t="s">
        <v>215</v>
      </c>
    </row>
    <row r="29256" spans="75:92">
      <c r="BW29256" s="66"/>
      <c r="BX29256" s="66"/>
      <c r="BY29256" s="66"/>
      <c r="CL29256" s="56" t="s">
        <v>24751</v>
      </c>
      <c r="CM29256" s="56" t="s">
        <v>215</v>
      </c>
      <c r="CN29256" s="56" t="s">
        <v>215</v>
      </c>
    </row>
    <row r="29257" spans="75:92">
      <c r="BW29257" s="66"/>
      <c r="BX29257" s="66"/>
      <c r="BY29257" s="66"/>
      <c r="CL29257" s="56" t="s">
        <v>16982</v>
      </c>
      <c r="CM29257" s="56" t="s">
        <v>215</v>
      </c>
      <c r="CN29257" s="56" t="s">
        <v>215</v>
      </c>
    </row>
    <row r="29258" spans="75:92">
      <c r="BW29258" s="66"/>
      <c r="BX29258" s="66"/>
      <c r="BY29258" s="66"/>
      <c r="CL29258" s="56" t="s">
        <v>11955</v>
      </c>
      <c r="CM29258" s="56" t="s">
        <v>214</v>
      </c>
      <c r="CN29258" s="56" t="s">
        <v>214</v>
      </c>
    </row>
    <row r="29259" spans="75:92">
      <c r="BW29259" s="66"/>
      <c r="BX29259" s="66"/>
      <c r="BY29259" s="66"/>
      <c r="CL29259" s="56" t="s">
        <v>2864</v>
      </c>
      <c r="CM29259" s="56" t="s">
        <v>213</v>
      </c>
      <c r="CN29259" s="56" t="s">
        <v>213</v>
      </c>
    </row>
    <row r="29260" spans="75:92">
      <c r="BW29260" s="66"/>
      <c r="BX29260" s="66"/>
      <c r="BY29260" s="66"/>
      <c r="CL29260" s="56" t="s">
        <v>16998</v>
      </c>
      <c r="CM29260" s="56" t="s">
        <v>213</v>
      </c>
      <c r="CN29260" s="56" t="s">
        <v>213</v>
      </c>
    </row>
    <row r="29261" spans="75:92">
      <c r="BW29261" s="66"/>
      <c r="BX29261" s="66"/>
      <c r="BY29261" s="66"/>
      <c r="CL29261" s="56" t="s">
        <v>2866</v>
      </c>
      <c r="CM29261" s="56" t="s">
        <v>213</v>
      </c>
      <c r="CN29261" s="56" t="s">
        <v>213</v>
      </c>
    </row>
    <row r="29262" spans="75:92">
      <c r="BW29262" s="66"/>
      <c r="BX29262" s="66"/>
      <c r="BY29262" s="66"/>
      <c r="CL29262" s="56" t="s">
        <v>2866</v>
      </c>
      <c r="CM29262" s="56" t="s">
        <v>213</v>
      </c>
      <c r="CN29262" s="56" t="s">
        <v>213</v>
      </c>
    </row>
    <row r="29263" spans="75:92">
      <c r="BW29263" s="66"/>
      <c r="BX29263" s="66"/>
      <c r="BY29263" s="66"/>
      <c r="CL29263" s="56" t="s">
        <v>16994</v>
      </c>
      <c r="CM29263" s="56" t="s">
        <v>213</v>
      </c>
      <c r="CN29263" s="56" t="s">
        <v>213</v>
      </c>
    </row>
    <row r="29264" spans="75:92">
      <c r="BW29264" s="66"/>
      <c r="BX29264" s="66"/>
      <c r="BY29264" s="66"/>
      <c r="CL29264" s="56" t="s">
        <v>16984</v>
      </c>
      <c r="CM29264" s="56" t="s">
        <v>213</v>
      </c>
      <c r="CN29264" s="56" t="s">
        <v>213</v>
      </c>
    </row>
    <row r="29265" spans="75:92">
      <c r="BW29265" s="66"/>
      <c r="BX29265" s="66"/>
      <c r="BY29265" s="66"/>
      <c r="CL29265" s="56" t="s">
        <v>16992</v>
      </c>
      <c r="CM29265" s="56" t="s">
        <v>213</v>
      </c>
      <c r="CN29265" s="56" t="s">
        <v>213</v>
      </c>
    </row>
    <row r="29266" spans="75:92">
      <c r="BW29266" s="66"/>
      <c r="BX29266" s="66"/>
      <c r="BY29266" s="66"/>
      <c r="CL29266" s="56" t="s">
        <v>16985</v>
      </c>
      <c r="CM29266" s="56" t="s">
        <v>213</v>
      </c>
      <c r="CN29266" s="56" t="s">
        <v>213</v>
      </c>
    </row>
    <row r="29267" spans="75:92">
      <c r="BW29267" s="66"/>
      <c r="BX29267" s="66"/>
      <c r="BY29267" s="66"/>
      <c r="CL29267" s="56" t="s">
        <v>16988</v>
      </c>
      <c r="CM29267" s="56" t="s">
        <v>213</v>
      </c>
      <c r="CN29267" s="56" t="s">
        <v>213</v>
      </c>
    </row>
    <row r="29268" spans="75:92">
      <c r="BW29268" s="66"/>
      <c r="BX29268" s="66"/>
      <c r="BY29268" s="66"/>
      <c r="CL29268" s="56" t="s">
        <v>16989</v>
      </c>
      <c r="CM29268" s="56" t="s">
        <v>213</v>
      </c>
      <c r="CN29268" s="56" t="s">
        <v>213</v>
      </c>
    </row>
    <row r="29269" spans="75:92">
      <c r="BW29269" s="66"/>
      <c r="BX29269" s="66"/>
      <c r="BY29269" s="66"/>
      <c r="CL29269" s="56" t="s">
        <v>16990</v>
      </c>
      <c r="CM29269" s="56" t="s">
        <v>213</v>
      </c>
      <c r="CN29269" s="56" t="s">
        <v>213</v>
      </c>
    </row>
    <row r="29270" spans="75:92">
      <c r="BW29270" s="66"/>
      <c r="BX29270" s="66"/>
      <c r="BY29270" s="66"/>
      <c r="CL29270" s="56" t="s">
        <v>16991</v>
      </c>
      <c r="CM29270" s="56" t="s">
        <v>213</v>
      </c>
      <c r="CN29270" s="56" t="s">
        <v>213</v>
      </c>
    </row>
    <row r="29271" spans="75:92">
      <c r="BW29271" s="66"/>
      <c r="BX29271" s="66"/>
      <c r="BY29271" s="66"/>
      <c r="CL29271" s="56" t="s">
        <v>7752</v>
      </c>
      <c r="CM29271" s="56" t="s">
        <v>217</v>
      </c>
      <c r="CN29271" s="56" t="s">
        <v>217</v>
      </c>
    </row>
    <row r="29272" spans="75:92">
      <c r="BW29272" s="66"/>
      <c r="BX29272" s="66"/>
      <c r="BY29272" s="66"/>
      <c r="CL29272" s="56" t="s">
        <v>16285</v>
      </c>
      <c r="CM29272" s="56" t="s">
        <v>215</v>
      </c>
      <c r="CN29272" s="56" t="s">
        <v>215</v>
      </c>
    </row>
    <row r="29273" spans="75:92">
      <c r="BW29273" s="66"/>
      <c r="BX29273" s="66"/>
      <c r="BY29273" s="66"/>
      <c r="CL29273" s="56" t="s">
        <v>17000</v>
      </c>
      <c r="CM29273" s="56" t="s">
        <v>216</v>
      </c>
      <c r="CN29273" s="56" t="s">
        <v>216</v>
      </c>
    </row>
    <row r="29274" spans="75:92">
      <c r="BW29274" s="66"/>
      <c r="BX29274" s="66"/>
      <c r="BY29274" s="66"/>
      <c r="CL29274" s="56" t="s">
        <v>17001</v>
      </c>
      <c r="CM29274" s="56" t="s">
        <v>216</v>
      </c>
      <c r="CN29274" s="56" t="s">
        <v>216</v>
      </c>
    </row>
    <row r="29275" spans="75:92">
      <c r="BW29275" s="66"/>
      <c r="BX29275" s="66"/>
      <c r="BY29275" s="66"/>
      <c r="CL29275" s="56" t="s">
        <v>17002</v>
      </c>
      <c r="CM29275" s="56" t="s">
        <v>216</v>
      </c>
      <c r="CN29275" s="56" t="s">
        <v>216</v>
      </c>
    </row>
    <row r="29276" spans="75:92">
      <c r="BW29276" s="66"/>
      <c r="BX29276" s="66"/>
      <c r="BY29276" s="66"/>
      <c r="CL29276" s="56" t="s">
        <v>17003</v>
      </c>
      <c r="CM29276" s="56" t="s">
        <v>216</v>
      </c>
      <c r="CN29276" s="56" t="s">
        <v>216</v>
      </c>
    </row>
    <row r="29277" spans="75:92">
      <c r="BW29277" s="66"/>
      <c r="BX29277" s="66"/>
      <c r="BY29277" s="66"/>
      <c r="CL29277" s="56" t="s">
        <v>17004</v>
      </c>
      <c r="CM29277" s="56" t="s">
        <v>216</v>
      </c>
      <c r="CN29277" s="56" t="s">
        <v>216</v>
      </c>
    </row>
    <row r="29278" spans="75:92">
      <c r="BW29278" s="66"/>
      <c r="BX29278" s="66"/>
      <c r="BY29278" s="66"/>
      <c r="CL29278" s="56" t="s">
        <v>17007</v>
      </c>
      <c r="CM29278" s="56" t="s">
        <v>217</v>
      </c>
      <c r="CN29278" s="56" t="s">
        <v>217</v>
      </c>
    </row>
    <row r="29279" spans="75:92">
      <c r="BW29279" s="66"/>
      <c r="BX29279" s="66"/>
      <c r="BY29279" s="66"/>
      <c r="CL29279" s="56" t="s">
        <v>17008</v>
      </c>
      <c r="CM29279" s="56" t="s">
        <v>217</v>
      </c>
      <c r="CN29279" s="56" t="s">
        <v>217</v>
      </c>
    </row>
    <row r="29280" spans="75:92">
      <c r="BW29280" s="66"/>
      <c r="BX29280" s="66"/>
      <c r="BY29280" s="66"/>
      <c r="CL29280" s="56" t="s">
        <v>17009</v>
      </c>
      <c r="CM29280" s="56" t="s">
        <v>217</v>
      </c>
      <c r="CN29280" s="56" t="s">
        <v>217</v>
      </c>
    </row>
    <row r="29281" spans="75:92">
      <c r="BW29281" s="66"/>
      <c r="BX29281" s="66"/>
      <c r="BY29281" s="66"/>
      <c r="CL29281" s="56" t="s">
        <v>17010</v>
      </c>
      <c r="CM29281" s="56" t="s">
        <v>217</v>
      </c>
      <c r="CN29281" s="56" t="s">
        <v>217</v>
      </c>
    </row>
    <row r="29282" spans="75:92">
      <c r="BW29282" s="66"/>
      <c r="BX29282" s="66"/>
      <c r="BY29282" s="66"/>
      <c r="CL29282" s="35" t="s">
        <v>17064</v>
      </c>
      <c r="CM29282" s="35" t="s">
        <v>217</v>
      </c>
      <c r="CN29282" s="35" t="s">
        <v>217</v>
      </c>
    </row>
    <row r="29283" spans="75:92">
      <c r="BW29283" s="66"/>
      <c r="BX29283" s="66"/>
      <c r="BY29283" s="66"/>
      <c r="CL29283" s="56" t="s">
        <v>26711</v>
      </c>
      <c r="CM29283" s="56" t="s">
        <v>214</v>
      </c>
      <c r="CN29283" s="56" t="s">
        <v>214</v>
      </c>
    </row>
    <row r="29284" spans="75:92">
      <c r="BW29284" s="66"/>
      <c r="BX29284" s="66"/>
      <c r="BY29284" s="66"/>
      <c r="CL29284" s="56" t="s">
        <v>17011</v>
      </c>
      <c r="CM29284" s="56" t="s">
        <v>216</v>
      </c>
      <c r="CN29284" s="56" t="s">
        <v>216</v>
      </c>
    </row>
    <row r="29285" spans="75:92">
      <c r="BW29285" s="66"/>
      <c r="BX29285" s="66"/>
      <c r="BY29285" s="66"/>
      <c r="CL29285" s="56" t="s">
        <v>17012</v>
      </c>
      <c r="CM29285" s="56" t="s">
        <v>216</v>
      </c>
      <c r="CN29285" s="56" t="s">
        <v>216</v>
      </c>
    </row>
    <row r="29286" spans="75:92">
      <c r="BW29286" s="66"/>
      <c r="BX29286" s="66"/>
      <c r="BY29286" s="66"/>
      <c r="CL29286" s="56" t="s">
        <v>17041</v>
      </c>
      <c r="CM29286" s="56" t="s">
        <v>214</v>
      </c>
      <c r="CN29286" s="56" t="s">
        <v>214</v>
      </c>
    </row>
    <row r="29287" spans="75:92">
      <c r="BW29287" s="66"/>
      <c r="BX29287" s="66"/>
      <c r="BY29287" s="66"/>
      <c r="CL29287" s="56" t="s">
        <v>17013</v>
      </c>
      <c r="CM29287" s="56" t="s">
        <v>216</v>
      </c>
      <c r="CN29287" s="56" t="s">
        <v>216</v>
      </c>
    </row>
    <row r="29288" spans="75:92">
      <c r="BW29288" s="66"/>
      <c r="BX29288" s="66"/>
      <c r="BY29288" s="66"/>
      <c r="CL29288" s="56" t="s">
        <v>17017</v>
      </c>
      <c r="CM29288" s="56" t="s">
        <v>216</v>
      </c>
      <c r="CN29288" s="56" t="s">
        <v>216</v>
      </c>
    </row>
    <row r="29289" spans="75:92">
      <c r="BW29289" s="66"/>
      <c r="BX29289" s="66"/>
      <c r="BY29289" s="66"/>
      <c r="CL29289" s="56" t="s">
        <v>17033</v>
      </c>
      <c r="CM29289" s="56" t="s">
        <v>214</v>
      </c>
      <c r="CN29289" s="56" t="s">
        <v>214</v>
      </c>
    </row>
    <row r="29290" spans="75:92">
      <c r="BW29290" s="66"/>
      <c r="BX29290" s="66"/>
      <c r="BY29290" s="66"/>
      <c r="CL29290" s="56" t="s">
        <v>26712</v>
      </c>
      <c r="CM29290" s="56" t="s">
        <v>214</v>
      </c>
      <c r="CN29290" s="56" t="s">
        <v>214</v>
      </c>
    </row>
    <row r="29291" spans="75:92">
      <c r="BW29291" s="66"/>
      <c r="BX29291" s="66"/>
      <c r="BY29291" s="66"/>
      <c r="CL29291" s="56" t="s">
        <v>17034</v>
      </c>
      <c r="CM29291" s="56" t="s">
        <v>214</v>
      </c>
      <c r="CN29291" s="56" t="s">
        <v>214</v>
      </c>
    </row>
    <row r="29292" spans="75:92">
      <c r="BW29292" s="66"/>
      <c r="BX29292" s="66"/>
      <c r="BY29292" s="66"/>
      <c r="CL29292" s="56" t="s">
        <v>30171</v>
      </c>
      <c r="CM29292" s="56" t="s">
        <v>214</v>
      </c>
      <c r="CN29292" s="56" t="s">
        <v>214</v>
      </c>
    </row>
    <row r="29293" spans="75:92">
      <c r="BW29293" s="66"/>
      <c r="BX29293" s="66"/>
      <c r="BY29293" s="66"/>
      <c r="CL29293" s="56" t="s">
        <v>17014</v>
      </c>
      <c r="CM29293" s="56" t="s">
        <v>216</v>
      </c>
      <c r="CN29293" s="56" t="s">
        <v>216</v>
      </c>
    </row>
    <row r="29294" spans="75:92">
      <c r="BW29294" s="66"/>
      <c r="BX29294" s="66"/>
      <c r="BY29294" s="66"/>
      <c r="CL29294" s="56" t="s">
        <v>2884</v>
      </c>
      <c r="CM29294" s="56" t="s">
        <v>216</v>
      </c>
      <c r="CN29294" s="56" t="s">
        <v>216</v>
      </c>
    </row>
    <row r="29295" spans="75:92">
      <c r="BW29295" s="66"/>
      <c r="BX29295" s="66"/>
      <c r="BY29295" s="66"/>
      <c r="CL29295" s="56" t="s">
        <v>17019</v>
      </c>
      <c r="CM29295" s="56" t="s">
        <v>216</v>
      </c>
      <c r="CN29295" s="56" t="s">
        <v>216</v>
      </c>
    </row>
    <row r="29296" spans="75:92">
      <c r="BW29296" s="66"/>
      <c r="BX29296" s="66"/>
      <c r="BY29296" s="66"/>
      <c r="CL29296" s="35" t="s">
        <v>17020</v>
      </c>
      <c r="CM29296" s="35" t="s">
        <v>217</v>
      </c>
      <c r="CN29296" s="35" t="s">
        <v>217</v>
      </c>
    </row>
    <row r="29297" spans="75:92">
      <c r="BW29297" s="66"/>
      <c r="BX29297" s="66"/>
      <c r="BY29297" s="66"/>
      <c r="CL29297" s="56" t="s">
        <v>17021</v>
      </c>
      <c r="CM29297" s="56" t="s">
        <v>216</v>
      </c>
      <c r="CN29297" s="56" t="s">
        <v>216</v>
      </c>
    </row>
    <row r="29298" spans="75:92">
      <c r="BW29298" s="66"/>
      <c r="BX29298" s="66"/>
      <c r="BY29298" s="66"/>
      <c r="CL29298" s="56" t="s">
        <v>17042</v>
      </c>
      <c r="CM29298" s="56" t="s">
        <v>214</v>
      </c>
      <c r="CN29298" s="56" t="s">
        <v>214</v>
      </c>
    </row>
    <row r="29299" spans="75:92">
      <c r="BW29299" s="66"/>
      <c r="BX29299" s="66"/>
      <c r="BY29299" s="66"/>
      <c r="CL29299" s="35" t="s">
        <v>17022</v>
      </c>
      <c r="CM29299" s="35" t="s">
        <v>217</v>
      </c>
      <c r="CN29299" s="35" t="s">
        <v>217</v>
      </c>
    </row>
    <row r="29300" spans="75:92">
      <c r="BW29300" s="66"/>
      <c r="BX29300" s="66"/>
      <c r="BY29300" s="66"/>
      <c r="CL29300" s="35" t="s">
        <v>17023</v>
      </c>
      <c r="CM29300" s="35" t="s">
        <v>217</v>
      </c>
      <c r="CN29300" s="35" t="s">
        <v>217</v>
      </c>
    </row>
    <row r="29301" spans="75:92">
      <c r="BW29301" s="66"/>
      <c r="BX29301" s="66"/>
      <c r="BY29301" s="66"/>
      <c r="CL29301" s="35" t="s">
        <v>17024</v>
      </c>
      <c r="CM29301" s="35" t="s">
        <v>217</v>
      </c>
      <c r="CN29301" s="35" t="s">
        <v>217</v>
      </c>
    </row>
    <row r="29302" spans="75:92">
      <c r="BW29302" s="66"/>
      <c r="BX29302" s="66"/>
      <c r="BY29302" s="66"/>
      <c r="CL29302" s="56" t="s">
        <v>17037</v>
      </c>
      <c r="CM29302" s="56" t="s">
        <v>217</v>
      </c>
      <c r="CN29302" s="56" t="s">
        <v>217</v>
      </c>
    </row>
    <row r="29303" spans="75:92">
      <c r="BW29303" s="66"/>
      <c r="BX29303" s="66"/>
      <c r="BY29303" s="66"/>
      <c r="CL29303" s="56" t="s">
        <v>2886</v>
      </c>
      <c r="CM29303" s="56" t="s">
        <v>214</v>
      </c>
      <c r="CN29303" s="56" t="s">
        <v>214</v>
      </c>
    </row>
    <row r="29304" spans="75:92">
      <c r="BW29304" s="66"/>
      <c r="BX29304" s="66"/>
      <c r="BY29304" s="66"/>
      <c r="CL29304" s="56" t="s">
        <v>17028</v>
      </c>
      <c r="CM29304" s="56" t="s">
        <v>214</v>
      </c>
      <c r="CN29304" s="56" t="s">
        <v>214</v>
      </c>
    </row>
    <row r="29305" spans="75:92">
      <c r="BW29305" s="66"/>
      <c r="BX29305" s="66"/>
      <c r="BY29305" s="66"/>
      <c r="CL29305" s="56" t="s">
        <v>26713</v>
      </c>
      <c r="CM29305" s="56" t="s">
        <v>214</v>
      </c>
      <c r="CN29305" s="56" t="s">
        <v>214</v>
      </c>
    </row>
    <row r="29306" spans="75:92">
      <c r="BW29306" s="66"/>
      <c r="BX29306" s="66"/>
      <c r="BY29306" s="66"/>
      <c r="CL29306" s="56" t="s">
        <v>17035</v>
      </c>
      <c r="CM29306" s="56" t="s">
        <v>214</v>
      </c>
      <c r="CN29306" s="56" t="s">
        <v>214</v>
      </c>
    </row>
    <row r="29307" spans="75:92">
      <c r="BW29307" s="66"/>
      <c r="BX29307" s="66"/>
      <c r="BY29307" s="66"/>
      <c r="CL29307" s="56" t="s">
        <v>17029</v>
      </c>
      <c r="CM29307" s="56" t="s">
        <v>214</v>
      </c>
      <c r="CN29307" s="56" t="s">
        <v>214</v>
      </c>
    </row>
    <row r="29308" spans="75:92">
      <c r="BW29308" s="66"/>
      <c r="BX29308" s="66"/>
      <c r="BY29308" s="66"/>
      <c r="CL29308" s="35" t="s">
        <v>17065</v>
      </c>
      <c r="CM29308" s="35" t="s">
        <v>217</v>
      </c>
      <c r="CN29308" s="35" t="s">
        <v>217</v>
      </c>
    </row>
    <row r="29309" spans="75:92">
      <c r="BW29309" s="66"/>
      <c r="BX29309" s="66"/>
      <c r="BY29309" s="66"/>
      <c r="CL29309" s="56" t="s">
        <v>24752</v>
      </c>
      <c r="CM29309" s="56" t="s">
        <v>216</v>
      </c>
      <c r="CN29309" s="56" t="s">
        <v>216</v>
      </c>
    </row>
    <row r="29310" spans="75:92">
      <c r="BW29310" s="66"/>
      <c r="BX29310" s="66"/>
      <c r="BY29310" s="66"/>
      <c r="CL29310" s="56" t="s">
        <v>17038</v>
      </c>
      <c r="CM29310" s="56" t="s">
        <v>217</v>
      </c>
      <c r="CN29310" s="56" t="s">
        <v>217</v>
      </c>
    </row>
    <row r="29311" spans="75:92">
      <c r="BW29311" s="66"/>
      <c r="BX29311" s="66"/>
      <c r="BY29311" s="66"/>
      <c r="CL29311" s="56" t="s">
        <v>17015</v>
      </c>
      <c r="CM29311" s="56" t="s">
        <v>216</v>
      </c>
      <c r="CN29311" s="56" t="s">
        <v>216</v>
      </c>
    </row>
    <row r="29312" spans="75:92">
      <c r="BW29312" s="66"/>
      <c r="BX29312" s="66"/>
      <c r="BY29312" s="66"/>
      <c r="CL29312" s="56" t="s">
        <v>17080</v>
      </c>
      <c r="CM29312" s="56" t="s">
        <v>216</v>
      </c>
      <c r="CN29312" s="56" t="s">
        <v>216</v>
      </c>
    </row>
    <row r="29313" spans="75:92">
      <c r="BW29313" s="66"/>
      <c r="BX29313" s="66"/>
      <c r="BY29313" s="66"/>
      <c r="CL29313" s="56" t="s">
        <v>17039</v>
      </c>
      <c r="CM29313" s="56" t="s">
        <v>217</v>
      </c>
      <c r="CN29313" s="56" t="s">
        <v>217</v>
      </c>
    </row>
    <row r="29314" spans="75:92">
      <c r="BW29314" s="66"/>
      <c r="BX29314" s="66"/>
      <c r="BY29314" s="66"/>
      <c r="CL29314" s="35" t="s">
        <v>17054</v>
      </c>
      <c r="CM29314" s="35" t="s">
        <v>217</v>
      </c>
      <c r="CN29314" s="35" t="s">
        <v>217</v>
      </c>
    </row>
    <row r="29315" spans="75:92">
      <c r="BW29315" s="66"/>
      <c r="BX29315" s="66"/>
      <c r="BY29315" s="66"/>
      <c r="CL29315" s="56" t="s">
        <v>24753</v>
      </c>
      <c r="CM29315" s="56" t="s">
        <v>213</v>
      </c>
      <c r="CN29315" s="56" t="s">
        <v>213</v>
      </c>
    </row>
    <row r="29316" spans="75:92">
      <c r="BW29316" s="66"/>
      <c r="BX29316" s="66"/>
      <c r="BY29316" s="66"/>
      <c r="CL29316" s="56" t="s">
        <v>11709</v>
      </c>
      <c r="CM29316" s="56" t="s">
        <v>213</v>
      </c>
      <c r="CN29316" s="56" t="s">
        <v>213</v>
      </c>
    </row>
    <row r="29317" spans="75:92">
      <c r="BW29317" s="66"/>
      <c r="BX29317" s="66"/>
      <c r="BY29317" s="66"/>
      <c r="CL29317" s="56" t="s">
        <v>17081</v>
      </c>
      <c r="CM29317" s="56" t="s">
        <v>216</v>
      </c>
      <c r="CN29317" s="56" t="s">
        <v>216</v>
      </c>
    </row>
    <row r="29318" spans="75:92">
      <c r="BW29318" s="66"/>
      <c r="BX29318" s="66"/>
      <c r="BY29318" s="66"/>
      <c r="CL29318" s="56" t="s">
        <v>17016</v>
      </c>
      <c r="CM29318" s="56" t="s">
        <v>216</v>
      </c>
      <c r="CN29318" s="56" t="s">
        <v>216</v>
      </c>
    </row>
    <row r="29319" spans="75:92">
      <c r="BW29319" s="66"/>
      <c r="BX29319" s="66"/>
      <c r="BY29319" s="66"/>
      <c r="CL29319" s="56" t="s">
        <v>17025</v>
      </c>
      <c r="CM29319" s="56" t="s">
        <v>216</v>
      </c>
      <c r="CN29319" s="56" t="s">
        <v>216</v>
      </c>
    </row>
    <row r="29320" spans="75:92">
      <c r="BW29320" s="66"/>
      <c r="BX29320" s="66"/>
      <c r="BY29320" s="66"/>
      <c r="CL29320" s="56" t="s">
        <v>17086</v>
      </c>
      <c r="CM29320" s="56" t="s">
        <v>215</v>
      </c>
      <c r="CN29320" s="56" t="s">
        <v>215</v>
      </c>
    </row>
    <row r="29321" spans="75:92">
      <c r="BW29321" s="66"/>
      <c r="BX29321" s="66"/>
      <c r="BY29321" s="66"/>
      <c r="CL29321" s="56" t="s">
        <v>17055</v>
      </c>
      <c r="CM29321" s="56" t="s">
        <v>213</v>
      </c>
      <c r="CN29321" s="56" t="s">
        <v>213</v>
      </c>
    </row>
    <row r="29322" spans="75:92">
      <c r="BW29322" s="66"/>
      <c r="BX29322" s="66"/>
      <c r="BY29322" s="66"/>
      <c r="CL29322" s="56" t="s">
        <v>17056</v>
      </c>
      <c r="CM29322" s="56" t="s">
        <v>213</v>
      </c>
      <c r="CN29322" s="56" t="s">
        <v>213</v>
      </c>
    </row>
    <row r="29323" spans="75:92">
      <c r="BW29323" s="66"/>
      <c r="BX29323" s="66"/>
      <c r="BY29323" s="66"/>
      <c r="CL29323" s="56" t="s">
        <v>17057</v>
      </c>
      <c r="CM29323" s="56" t="s">
        <v>213</v>
      </c>
      <c r="CN29323" s="56" t="s">
        <v>213</v>
      </c>
    </row>
    <row r="29324" spans="75:92">
      <c r="BW29324" s="66"/>
      <c r="BX29324" s="66"/>
      <c r="BY29324" s="66"/>
      <c r="CL29324" s="56" t="s">
        <v>17058</v>
      </c>
      <c r="CM29324" s="56" t="s">
        <v>213</v>
      </c>
      <c r="CN29324" s="56" t="s">
        <v>213</v>
      </c>
    </row>
    <row r="29325" spans="75:92">
      <c r="BW29325" s="66"/>
      <c r="BX29325" s="66"/>
      <c r="BY29325" s="66"/>
      <c r="CL29325" s="56" t="s">
        <v>26714</v>
      </c>
      <c r="CM29325" s="56" t="s">
        <v>214</v>
      </c>
      <c r="CN29325" s="56" t="s">
        <v>214</v>
      </c>
    </row>
    <row r="29326" spans="75:92">
      <c r="BW29326" s="66"/>
      <c r="BX29326" s="66"/>
      <c r="BY29326" s="66"/>
      <c r="CL29326" s="56" t="s">
        <v>26715</v>
      </c>
      <c r="CM29326" s="56" t="s">
        <v>216</v>
      </c>
      <c r="CN29326" s="56" t="s">
        <v>216</v>
      </c>
    </row>
    <row r="29327" spans="75:92">
      <c r="BW29327" s="66"/>
      <c r="BX29327" s="66"/>
      <c r="BY29327" s="66"/>
      <c r="CL29327" s="35" t="s">
        <v>17082</v>
      </c>
      <c r="CM29327" s="35" t="s">
        <v>217</v>
      </c>
      <c r="CN29327" s="35" t="s">
        <v>217</v>
      </c>
    </row>
    <row r="29328" spans="75:92">
      <c r="BW29328" s="66"/>
      <c r="BX29328" s="66"/>
      <c r="BY29328" s="66"/>
      <c r="CL29328" s="56" t="s">
        <v>17083</v>
      </c>
      <c r="CM29328" s="56" t="s">
        <v>216</v>
      </c>
      <c r="CN29328" s="56" t="s">
        <v>216</v>
      </c>
    </row>
    <row r="29329" spans="75:92">
      <c r="BW29329" s="66"/>
      <c r="BX29329" s="66"/>
      <c r="BY29329" s="66"/>
      <c r="CL29329" s="56" t="s">
        <v>17084</v>
      </c>
      <c r="CM29329" s="56" t="s">
        <v>216</v>
      </c>
      <c r="CN29329" s="56" t="s">
        <v>216</v>
      </c>
    </row>
    <row r="29330" spans="75:92">
      <c r="BW29330" s="66"/>
      <c r="BX29330" s="66"/>
      <c r="BY29330" s="66"/>
      <c r="CL29330" s="56" t="s">
        <v>17085</v>
      </c>
      <c r="CM29330" s="56" t="s">
        <v>216</v>
      </c>
      <c r="CN29330" s="56" t="s">
        <v>216</v>
      </c>
    </row>
    <row r="29331" spans="75:92">
      <c r="BW29331" s="66"/>
      <c r="BX29331" s="66"/>
      <c r="BY29331" s="66"/>
      <c r="CL29331" s="56" t="s">
        <v>17070</v>
      </c>
      <c r="CM29331" s="56" t="s">
        <v>216</v>
      </c>
      <c r="CN29331" s="56" t="s">
        <v>216</v>
      </c>
    </row>
    <row r="29332" spans="75:92">
      <c r="BW29332" s="66"/>
      <c r="BX29332" s="66"/>
      <c r="BY29332" s="66"/>
      <c r="CL29332" s="56" t="s">
        <v>17087</v>
      </c>
      <c r="CM29332" s="56" t="s">
        <v>215</v>
      </c>
      <c r="CN29332" s="56" t="s">
        <v>215</v>
      </c>
    </row>
    <row r="29333" spans="75:92">
      <c r="BW29333" s="66"/>
      <c r="BX29333" s="66"/>
      <c r="BY29333" s="66"/>
      <c r="CL29333" s="56" t="s">
        <v>17088</v>
      </c>
      <c r="CM29333" s="56" t="s">
        <v>215</v>
      </c>
      <c r="CN29333" s="56" t="s">
        <v>215</v>
      </c>
    </row>
    <row r="29334" spans="75:92">
      <c r="BW29334" s="66"/>
      <c r="BX29334" s="66"/>
      <c r="BY29334" s="66"/>
      <c r="CL29334" s="56" t="s">
        <v>17089</v>
      </c>
      <c r="CM29334" s="56" t="s">
        <v>215</v>
      </c>
      <c r="CN29334" s="56" t="s">
        <v>215</v>
      </c>
    </row>
    <row r="29335" spans="75:92">
      <c r="BW29335" s="66"/>
      <c r="BX29335" s="66"/>
      <c r="BY29335" s="66"/>
      <c r="CL29335" s="56" t="s">
        <v>17090</v>
      </c>
      <c r="CM29335" s="56" t="s">
        <v>215</v>
      </c>
      <c r="CN29335" s="56" t="s">
        <v>215</v>
      </c>
    </row>
    <row r="29336" spans="75:92">
      <c r="BW29336" s="66"/>
      <c r="BX29336" s="66"/>
      <c r="BY29336" s="66"/>
      <c r="CL29336" s="56" t="s">
        <v>17091</v>
      </c>
      <c r="CM29336" s="56" t="s">
        <v>215</v>
      </c>
      <c r="CN29336" s="56" t="s">
        <v>215</v>
      </c>
    </row>
    <row r="29337" spans="75:92">
      <c r="BW29337" s="66"/>
      <c r="BX29337" s="66"/>
      <c r="BY29337" s="66"/>
      <c r="CL29337" s="56" t="s">
        <v>17092</v>
      </c>
      <c r="CM29337" s="56" t="s">
        <v>215</v>
      </c>
      <c r="CN29337" s="56" t="s">
        <v>215</v>
      </c>
    </row>
    <row r="29338" spans="75:92">
      <c r="BW29338" s="66"/>
      <c r="BX29338" s="66"/>
      <c r="BY29338" s="66"/>
      <c r="CL29338" s="56" t="s">
        <v>26716</v>
      </c>
      <c r="CM29338" s="56" t="s">
        <v>215</v>
      </c>
      <c r="CN29338" s="56" t="s">
        <v>215</v>
      </c>
    </row>
    <row r="29339" spans="75:92">
      <c r="BW29339" s="66"/>
      <c r="BX29339" s="66"/>
      <c r="BY29339" s="66"/>
      <c r="CL29339" s="56" t="s">
        <v>26717</v>
      </c>
      <c r="CM29339" s="56" t="s">
        <v>215</v>
      </c>
      <c r="CN29339" s="56" t="s">
        <v>215</v>
      </c>
    </row>
    <row r="29340" spans="75:92">
      <c r="BW29340" s="66"/>
      <c r="BX29340" s="66"/>
      <c r="BY29340" s="66"/>
      <c r="CL29340" s="56" t="s">
        <v>17093</v>
      </c>
      <c r="CM29340" s="56" t="s">
        <v>215</v>
      </c>
      <c r="CN29340" s="56" t="s">
        <v>215</v>
      </c>
    </row>
    <row r="29341" spans="75:92">
      <c r="BW29341" s="66"/>
      <c r="BX29341" s="66"/>
      <c r="BY29341" s="66"/>
      <c r="CL29341" s="56" t="s">
        <v>17094</v>
      </c>
      <c r="CM29341" s="56" t="s">
        <v>215</v>
      </c>
      <c r="CN29341" s="56" t="s">
        <v>215</v>
      </c>
    </row>
    <row r="29342" spans="75:92">
      <c r="BW29342" s="66"/>
      <c r="BX29342" s="66"/>
      <c r="BY29342" s="66"/>
      <c r="CL29342" s="56" t="s">
        <v>17095</v>
      </c>
      <c r="CM29342" s="56" t="s">
        <v>215</v>
      </c>
      <c r="CN29342" s="56" t="s">
        <v>215</v>
      </c>
    </row>
    <row r="29343" spans="75:92">
      <c r="BW29343" s="66"/>
      <c r="BX29343" s="66"/>
      <c r="BY29343" s="66"/>
      <c r="CL29343" s="35" t="s">
        <v>17066</v>
      </c>
      <c r="CM29343" s="35" t="s">
        <v>217</v>
      </c>
      <c r="CN29343" s="35" t="s">
        <v>217</v>
      </c>
    </row>
    <row r="29344" spans="75:92">
      <c r="BW29344" s="66"/>
      <c r="BX29344" s="66"/>
      <c r="BY29344" s="66"/>
      <c r="CL29344" s="35" t="s">
        <v>17067</v>
      </c>
      <c r="CM29344" s="35" t="s">
        <v>217</v>
      </c>
      <c r="CN29344" s="35" t="s">
        <v>217</v>
      </c>
    </row>
    <row r="29345" spans="75:92">
      <c r="BW29345" s="66"/>
      <c r="BX29345" s="66"/>
      <c r="BY29345" s="66"/>
      <c r="CL29345" s="35" t="s">
        <v>17068</v>
      </c>
      <c r="CM29345" s="35" t="s">
        <v>217</v>
      </c>
      <c r="CN29345" s="35" t="s">
        <v>217</v>
      </c>
    </row>
    <row r="29346" spans="75:92">
      <c r="BW29346" s="66"/>
      <c r="BX29346" s="66"/>
      <c r="BY29346" s="66"/>
      <c r="CL29346" s="56" t="s">
        <v>26718</v>
      </c>
      <c r="CM29346" s="56" t="s">
        <v>214</v>
      </c>
      <c r="CN29346" s="56" t="s">
        <v>214</v>
      </c>
    </row>
    <row r="29347" spans="75:92">
      <c r="BW29347" s="66"/>
      <c r="BX29347" s="66"/>
      <c r="BY29347" s="66"/>
      <c r="CL29347" s="56" t="s">
        <v>26719</v>
      </c>
      <c r="CM29347" s="56" t="s">
        <v>214</v>
      </c>
      <c r="CN29347" s="56" t="s">
        <v>214</v>
      </c>
    </row>
    <row r="29348" spans="75:92">
      <c r="BW29348" s="66"/>
      <c r="BX29348" s="66"/>
      <c r="BY29348" s="66"/>
      <c r="CL29348" s="56" t="s">
        <v>26720</v>
      </c>
      <c r="CM29348" s="56" t="s">
        <v>214</v>
      </c>
      <c r="CN29348" s="56" t="s">
        <v>214</v>
      </c>
    </row>
    <row r="29349" spans="75:92">
      <c r="BW29349" s="66"/>
      <c r="BX29349" s="66"/>
      <c r="BY29349" s="66"/>
      <c r="CL29349" s="35" t="s">
        <v>17069</v>
      </c>
      <c r="CM29349" s="35" t="s">
        <v>217</v>
      </c>
      <c r="CN29349" s="35" t="s">
        <v>217</v>
      </c>
    </row>
    <row r="29350" spans="75:92">
      <c r="BW29350" s="66"/>
      <c r="BX29350" s="66"/>
      <c r="BY29350" s="66"/>
      <c r="CL29350" s="56" t="s">
        <v>26721</v>
      </c>
      <c r="CM29350" s="56" t="s">
        <v>215</v>
      </c>
      <c r="CN29350" s="56" t="s">
        <v>215</v>
      </c>
    </row>
    <row r="29351" spans="75:92">
      <c r="BW29351" s="66"/>
      <c r="BX29351" s="66"/>
      <c r="BY29351" s="66"/>
      <c r="CL29351" s="56" t="s">
        <v>17096</v>
      </c>
      <c r="CM29351" s="56" t="s">
        <v>215</v>
      </c>
      <c r="CN29351" s="56" t="s">
        <v>215</v>
      </c>
    </row>
    <row r="29352" spans="75:92">
      <c r="BW29352" s="66"/>
      <c r="BX29352" s="66"/>
      <c r="BY29352" s="66"/>
      <c r="CL29352" s="56" t="s">
        <v>17097</v>
      </c>
      <c r="CM29352" s="56" t="s">
        <v>215</v>
      </c>
      <c r="CN29352" s="56" t="s">
        <v>215</v>
      </c>
    </row>
    <row r="29353" spans="75:92">
      <c r="BW29353" s="66"/>
      <c r="BX29353" s="66"/>
      <c r="BY29353" s="66"/>
      <c r="CL29353" s="56" t="s">
        <v>26722</v>
      </c>
      <c r="CM29353" s="56" t="s">
        <v>215</v>
      </c>
      <c r="CN29353" s="56" t="s">
        <v>215</v>
      </c>
    </row>
    <row r="29354" spans="75:92">
      <c r="BW29354" s="66"/>
      <c r="BX29354" s="66"/>
      <c r="BY29354" s="66"/>
      <c r="CL29354" s="56" t="s">
        <v>24754</v>
      </c>
      <c r="CM29354" s="56" t="s">
        <v>216</v>
      </c>
      <c r="CN29354" s="56" t="s">
        <v>216</v>
      </c>
    </row>
    <row r="29355" spans="75:92">
      <c r="BW29355" s="66"/>
      <c r="BX29355" s="66"/>
      <c r="BY29355" s="66"/>
      <c r="CL29355" s="56" t="s">
        <v>24755</v>
      </c>
      <c r="CM29355" s="56" t="s">
        <v>216</v>
      </c>
      <c r="CN29355" s="56" t="s">
        <v>216</v>
      </c>
    </row>
    <row r="29356" spans="75:92">
      <c r="BW29356" s="66"/>
      <c r="BX29356" s="66"/>
      <c r="BY29356" s="66"/>
      <c r="CL29356" s="56" t="s">
        <v>12546</v>
      </c>
      <c r="CM29356" s="56" t="s">
        <v>216</v>
      </c>
      <c r="CN29356" s="56" t="s">
        <v>216</v>
      </c>
    </row>
    <row r="29357" spans="75:92">
      <c r="BW29357" s="66"/>
      <c r="BX29357" s="66"/>
      <c r="BY29357" s="66"/>
      <c r="CL29357" s="56" t="s">
        <v>12555</v>
      </c>
      <c r="CM29357" s="56" t="s">
        <v>215</v>
      </c>
      <c r="CN29357" s="56" t="s">
        <v>215</v>
      </c>
    </row>
    <row r="29358" spans="75:92">
      <c r="BW29358" s="66"/>
      <c r="BX29358" s="66"/>
      <c r="BY29358" s="66"/>
      <c r="CL29358" s="56" t="s">
        <v>12547</v>
      </c>
      <c r="CM29358" s="56" t="s">
        <v>216</v>
      </c>
      <c r="CN29358" s="56" t="s">
        <v>216</v>
      </c>
    </row>
    <row r="29359" spans="75:92">
      <c r="BW29359" s="66"/>
      <c r="BX29359" s="66"/>
      <c r="BY29359" s="66"/>
      <c r="CL29359" s="56" t="s">
        <v>12556</v>
      </c>
      <c r="CM29359" s="56" t="s">
        <v>215</v>
      </c>
      <c r="CN29359" s="56" t="s">
        <v>215</v>
      </c>
    </row>
    <row r="29360" spans="75:92">
      <c r="BW29360" s="66"/>
      <c r="BX29360" s="66"/>
      <c r="BY29360" s="66"/>
      <c r="CL29360" s="56" t="s">
        <v>12557</v>
      </c>
      <c r="CM29360" s="56" t="s">
        <v>215</v>
      </c>
      <c r="CN29360" s="56" t="s">
        <v>215</v>
      </c>
    </row>
    <row r="29361" spans="75:92">
      <c r="BW29361" s="66"/>
      <c r="BX29361" s="66"/>
      <c r="BY29361" s="66"/>
      <c r="CL29361" s="56" t="s">
        <v>12560</v>
      </c>
      <c r="CM29361" s="56" t="s">
        <v>213</v>
      </c>
      <c r="CN29361" s="56" t="s">
        <v>213</v>
      </c>
    </row>
    <row r="29362" spans="75:92">
      <c r="BW29362" s="66"/>
      <c r="BX29362" s="66"/>
      <c r="BY29362" s="66"/>
      <c r="CL29362" s="56" t="s">
        <v>17104</v>
      </c>
      <c r="CM29362" s="56" t="s">
        <v>214</v>
      </c>
      <c r="CN29362" s="56" t="s">
        <v>214</v>
      </c>
    </row>
    <row r="29363" spans="75:92">
      <c r="BW29363" s="66"/>
      <c r="BX29363" s="66"/>
      <c r="BY29363" s="66"/>
      <c r="CL29363" s="56" t="s">
        <v>17105</v>
      </c>
      <c r="CM29363" s="56" t="s">
        <v>214</v>
      </c>
      <c r="CN29363" s="56" t="s">
        <v>214</v>
      </c>
    </row>
    <row r="29364" spans="75:92">
      <c r="BW29364" s="66"/>
      <c r="BX29364" s="66"/>
      <c r="BY29364" s="66"/>
      <c r="CL29364" s="56" t="s">
        <v>17106</v>
      </c>
      <c r="CM29364" s="56" t="s">
        <v>214</v>
      </c>
      <c r="CN29364" s="56" t="s">
        <v>214</v>
      </c>
    </row>
    <row r="29365" spans="75:92">
      <c r="BW29365" s="66"/>
      <c r="BX29365" s="66"/>
      <c r="BY29365" s="66"/>
      <c r="CL29365" s="56" t="s">
        <v>17107</v>
      </c>
      <c r="CM29365" s="56" t="s">
        <v>214</v>
      </c>
      <c r="CN29365" s="56" t="s">
        <v>214</v>
      </c>
    </row>
    <row r="29366" spans="75:92">
      <c r="BW29366" s="66"/>
      <c r="BX29366" s="66"/>
      <c r="BY29366" s="66"/>
      <c r="CL29366" s="56" t="s">
        <v>24756</v>
      </c>
      <c r="CM29366" s="56" t="s">
        <v>214</v>
      </c>
      <c r="CN29366" s="56" t="s">
        <v>214</v>
      </c>
    </row>
    <row r="29367" spans="75:92">
      <c r="BW29367" s="66"/>
      <c r="BX29367" s="66"/>
      <c r="BY29367" s="66"/>
      <c r="CL29367" s="35" t="s">
        <v>9682</v>
      </c>
      <c r="CM29367" s="35" t="s">
        <v>217</v>
      </c>
      <c r="CN29367" s="35" t="s">
        <v>217</v>
      </c>
    </row>
    <row r="29368" spans="75:92">
      <c r="BW29368" s="66"/>
      <c r="BX29368" s="66"/>
      <c r="BY29368" s="66"/>
      <c r="CL29368" s="35" t="s">
        <v>30172</v>
      </c>
      <c r="CM29368" s="35" t="s">
        <v>217</v>
      </c>
      <c r="CN29368" s="35" t="s">
        <v>217</v>
      </c>
    </row>
    <row r="29369" spans="75:92">
      <c r="BW29369" s="66"/>
      <c r="BX29369" s="66"/>
      <c r="BY29369" s="66"/>
      <c r="CL29369" s="56" t="s">
        <v>17111</v>
      </c>
      <c r="CM29369" s="56" t="s">
        <v>214</v>
      </c>
      <c r="CN29369" s="56" t="s">
        <v>214</v>
      </c>
    </row>
    <row r="29370" spans="75:92">
      <c r="BW29370" s="66"/>
      <c r="BX29370" s="66"/>
      <c r="BY29370" s="66"/>
      <c r="CL29370" s="56" t="s">
        <v>17108</v>
      </c>
      <c r="CM29370" s="56" t="s">
        <v>214</v>
      </c>
      <c r="CN29370" s="56" t="s">
        <v>214</v>
      </c>
    </row>
    <row r="29371" spans="75:92">
      <c r="BW29371" s="66"/>
      <c r="BX29371" s="66"/>
      <c r="BY29371" s="66"/>
      <c r="CL29371" s="56" t="s">
        <v>26723</v>
      </c>
      <c r="CM29371" s="56" t="s">
        <v>214</v>
      </c>
      <c r="CN29371" s="56" t="s">
        <v>214</v>
      </c>
    </row>
    <row r="29372" spans="75:92">
      <c r="BW29372" s="66"/>
      <c r="BX29372" s="66"/>
      <c r="BY29372" s="66"/>
      <c r="CL29372" s="56" t="s">
        <v>17112</v>
      </c>
      <c r="CM29372" s="56" t="s">
        <v>214</v>
      </c>
      <c r="CN29372" s="56" t="s">
        <v>214</v>
      </c>
    </row>
    <row r="29373" spans="75:92">
      <c r="BW29373" s="66"/>
      <c r="BX29373" s="66"/>
      <c r="BY29373" s="66"/>
      <c r="CL29373" s="56" t="s">
        <v>26724</v>
      </c>
      <c r="CM29373" s="56" t="s">
        <v>214</v>
      </c>
      <c r="CN29373" s="56" t="s">
        <v>214</v>
      </c>
    </row>
    <row r="29374" spans="75:92">
      <c r="BW29374" s="66"/>
      <c r="BX29374" s="66"/>
      <c r="BY29374" s="66"/>
      <c r="CL29374" s="56" t="s">
        <v>26725</v>
      </c>
      <c r="CM29374" s="56" t="s">
        <v>214</v>
      </c>
      <c r="CN29374" s="56" t="s">
        <v>214</v>
      </c>
    </row>
    <row r="29375" spans="75:92">
      <c r="BW29375" s="66"/>
      <c r="BX29375" s="66"/>
      <c r="BY29375" s="66"/>
      <c r="CL29375" s="56" t="s">
        <v>17109</v>
      </c>
      <c r="CM29375" s="56" t="s">
        <v>214</v>
      </c>
      <c r="CN29375" s="56" t="s">
        <v>214</v>
      </c>
    </row>
    <row r="29376" spans="75:92">
      <c r="BW29376" s="66"/>
      <c r="BX29376" s="66"/>
      <c r="BY29376" s="66"/>
      <c r="CL29376" s="56" t="s">
        <v>17113</v>
      </c>
      <c r="CM29376" s="56" t="s">
        <v>213</v>
      </c>
      <c r="CN29376" s="56" t="s">
        <v>213</v>
      </c>
    </row>
    <row r="29377" spans="75:92">
      <c r="BW29377" s="66"/>
      <c r="BX29377" s="66"/>
      <c r="BY29377" s="66"/>
      <c r="CL29377" s="56" t="s">
        <v>17114</v>
      </c>
      <c r="CM29377" s="56" t="s">
        <v>213</v>
      </c>
      <c r="CN29377" s="56" t="s">
        <v>213</v>
      </c>
    </row>
    <row r="29378" spans="75:92">
      <c r="BW29378" s="66"/>
      <c r="BX29378" s="66"/>
      <c r="BY29378" s="66"/>
      <c r="CL29378" s="56" t="s">
        <v>17110</v>
      </c>
      <c r="CM29378" s="56" t="s">
        <v>214</v>
      </c>
      <c r="CN29378" s="56" t="s">
        <v>214</v>
      </c>
    </row>
    <row r="29379" spans="75:92">
      <c r="BW29379" s="66"/>
      <c r="BX29379" s="66"/>
      <c r="BY29379" s="66"/>
      <c r="CL29379" s="56" t="s">
        <v>17119</v>
      </c>
      <c r="CM29379" s="56" t="s">
        <v>214</v>
      </c>
      <c r="CN29379" s="56" t="s">
        <v>214</v>
      </c>
    </row>
    <row r="29380" spans="75:92">
      <c r="BW29380" s="66"/>
      <c r="BX29380" s="66"/>
      <c r="BY29380" s="66"/>
      <c r="CL29380" s="35" t="s">
        <v>17115</v>
      </c>
      <c r="CM29380" s="35" t="s">
        <v>217</v>
      </c>
      <c r="CN29380" s="35" t="s">
        <v>217</v>
      </c>
    </row>
    <row r="29381" spans="75:92">
      <c r="BW29381" s="66"/>
      <c r="BX29381" s="66"/>
      <c r="BY29381" s="66"/>
      <c r="CL29381" s="56" t="s">
        <v>17120</v>
      </c>
      <c r="CM29381" s="56" t="s">
        <v>214</v>
      </c>
      <c r="CN29381" s="56" t="s">
        <v>214</v>
      </c>
    </row>
    <row r="29382" spans="75:92">
      <c r="BW29382" s="66"/>
      <c r="BX29382" s="66"/>
      <c r="BY29382" s="66"/>
      <c r="CL29382" s="56" t="s">
        <v>17116</v>
      </c>
      <c r="CM29382" s="56" t="s">
        <v>215</v>
      </c>
      <c r="CN29382" s="56" t="s">
        <v>215</v>
      </c>
    </row>
    <row r="29383" spans="75:92">
      <c r="BW29383" s="66"/>
      <c r="BX29383" s="66"/>
      <c r="BY29383" s="66"/>
      <c r="CL29383" s="56" t="s">
        <v>17121</v>
      </c>
      <c r="CM29383" s="56" t="s">
        <v>214</v>
      </c>
      <c r="CN29383" s="56" t="s">
        <v>214</v>
      </c>
    </row>
    <row r="29384" spans="75:92">
      <c r="BW29384" s="66"/>
      <c r="BX29384" s="66"/>
      <c r="BY29384" s="66"/>
      <c r="CL29384" s="56" t="s">
        <v>17117</v>
      </c>
      <c r="CM29384" s="56" t="s">
        <v>215</v>
      </c>
      <c r="CN29384" s="56" t="s">
        <v>215</v>
      </c>
    </row>
    <row r="29385" spans="75:92">
      <c r="BW29385" s="66"/>
      <c r="BX29385" s="66"/>
      <c r="BY29385" s="66"/>
      <c r="CL29385" s="56" t="s">
        <v>17118</v>
      </c>
      <c r="CM29385" s="56" t="s">
        <v>215</v>
      </c>
      <c r="CN29385" s="56" t="s">
        <v>215</v>
      </c>
    </row>
    <row r="29386" spans="75:92">
      <c r="BW29386" s="66"/>
      <c r="BX29386" s="66"/>
      <c r="BY29386" s="66"/>
      <c r="CL29386" s="56" t="s">
        <v>2900</v>
      </c>
      <c r="CM29386" s="56" t="s">
        <v>215</v>
      </c>
      <c r="CN29386" s="56" t="s">
        <v>215</v>
      </c>
    </row>
    <row r="29387" spans="75:92">
      <c r="BW29387" s="66"/>
      <c r="BX29387" s="66"/>
      <c r="BY29387" s="66"/>
      <c r="CL29387" s="56" t="s">
        <v>7387</v>
      </c>
      <c r="CM29387" s="56" t="s">
        <v>216</v>
      </c>
      <c r="CN29387" s="56" t="s">
        <v>216</v>
      </c>
    </row>
    <row r="29388" spans="75:92">
      <c r="BW29388" s="66"/>
      <c r="BX29388" s="66"/>
      <c r="BY29388" s="66"/>
      <c r="CL29388" s="56" t="s">
        <v>17122</v>
      </c>
      <c r="CM29388" s="56" t="s">
        <v>213</v>
      </c>
      <c r="CN29388" s="56" t="s">
        <v>213</v>
      </c>
    </row>
    <row r="29389" spans="75:92">
      <c r="BW29389" s="66"/>
      <c r="BX29389" s="66"/>
      <c r="BY29389" s="66"/>
      <c r="CL29389" s="56" t="s">
        <v>17123</v>
      </c>
      <c r="CM29389" s="56" t="s">
        <v>213</v>
      </c>
      <c r="CN29389" s="56" t="s">
        <v>213</v>
      </c>
    </row>
    <row r="29390" spans="75:92">
      <c r="BW29390" s="66"/>
      <c r="BX29390" s="66"/>
      <c r="BY29390" s="66"/>
      <c r="CL29390" s="56" t="s">
        <v>17124</v>
      </c>
      <c r="CM29390" s="56" t="s">
        <v>213</v>
      </c>
      <c r="CN29390" s="56" t="s">
        <v>213</v>
      </c>
    </row>
    <row r="29391" spans="75:92">
      <c r="BW29391" s="66"/>
      <c r="BX29391" s="66"/>
      <c r="BY29391" s="66"/>
      <c r="CL29391" s="56" t="s">
        <v>17125</v>
      </c>
      <c r="CM29391" s="56" t="s">
        <v>213</v>
      </c>
      <c r="CN29391" s="56" t="s">
        <v>213</v>
      </c>
    </row>
    <row r="29392" spans="75:92">
      <c r="BW29392" s="66"/>
      <c r="BX29392" s="66"/>
      <c r="BY29392" s="66"/>
      <c r="CL29392" s="35" t="s">
        <v>17127</v>
      </c>
      <c r="CM29392" s="35" t="s">
        <v>217</v>
      </c>
      <c r="CN29392" s="35" t="s">
        <v>217</v>
      </c>
    </row>
    <row r="29393" spans="75:92">
      <c r="BW29393" s="66"/>
      <c r="BX29393" s="66"/>
      <c r="BY29393" s="66"/>
      <c r="CL29393" s="56" t="s">
        <v>17130</v>
      </c>
      <c r="CM29393" s="56" t="s">
        <v>214</v>
      </c>
      <c r="CN29393" s="56" t="s">
        <v>214</v>
      </c>
    </row>
    <row r="29394" spans="75:92">
      <c r="BW29394" s="66"/>
      <c r="BX29394" s="66"/>
      <c r="BY29394" s="66"/>
      <c r="CL29394" s="56" t="s">
        <v>17131</v>
      </c>
      <c r="CM29394" s="56" t="s">
        <v>214</v>
      </c>
      <c r="CN29394" s="56" t="s">
        <v>214</v>
      </c>
    </row>
    <row r="29395" spans="75:92">
      <c r="BW29395" s="66"/>
      <c r="BX29395" s="66"/>
      <c r="BY29395" s="66"/>
      <c r="CL29395" s="56" t="s">
        <v>17132</v>
      </c>
      <c r="CM29395" s="56" t="s">
        <v>214</v>
      </c>
      <c r="CN29395" s="56" t="s">
        <v>214</v>
      </c>
    </row>
    <row r="29396" spans="75:92">
      <c r="BW29396" s="66"/>
      <c r="BX29396" s="66"/>
      <c r="BY29396" s="66"/>
      <c r="CL29396" s="35" t="s">
        <v>30173</v>
      </c>
      <c r="CM29396" s="35" t="s">
        <v>217</v>
      </c>
      <c r="CN29396" s="35" t="s">
        <v>217</v>
      </c>
    </row>
    <row r="29397" spans="75:92">
      <c r="BW29397" s="66"/>
      <c r="BX29397" s="66"/>
      <c r="BY29397" s="66"/>
      <c r="CL29397" s="56" t="s">
        <v>8959</v>
      </c>
      <c r="CM29397" s="56" t="s">
        <v>216</v>
      </c>
      <c r="CN29397" s="56" t="s">
        <v>216</v>
      </c>
    </row>
    <row r="29398" spans="75:92">
      <c r="BW29398" s="66"/>
      <c r="BX29398" s="66"/>
      <c r="BY29398" s="66"/>
      <c r="CL29398" s="56" t="s">
        <v>17133</v>
      </c>
      <c r="CM29398" s="56" t="s">
        <v>214</v>
      </c>
      <c r="CN29398" s="56" t="s">
        <v>214</v>
      </c>
    </row>
    <row r="29399" spans="75:92">
      <c r="BW29399" s="66"/>
      <c r="BX29399" s="66"/>
      <c r="BY29399" s="66"/>
      <c r="CL29399" s="56" t="s">
        <v>17134</v>
      </c>
      <c r="CM29399" s="56" t="s">
        <v>214</v>
      </c>
      <c r="CN29399" s="56" t="s">
        <v>214</v>
      </c>
    </row>
    <row r="29400" spans="75:92">
      <c r="BW29400" s="66"/>
      <c r="BX29400" s="66"/>
      <c r="BY29400" s="66"/>
      <c r="CL29400" s="56" t="s">
        <v>26726</v>
      </c>
      <c r="CM29400" s="56" t="s">
        <v>214</v>
      </c>
      <c r="CN29400" s="56" t="s">
        <v>214</v>
      </c>
    </row>
    <row r="29401" spans="75:92">
      <c r="BW29401" s="66"/>
      <c r="BX29401" s="66"/>
      <c r="BY29401" s="66"/>
      <c r="CL29401" s="35" t="s">
        <v>17135</v>
      </c>
      <c r="CM29401" s="35" t="s">
        <v>217</v>
      </c>
      <c r="CN29401" s="35" t="s">
        <v>217</v>
      </c>
    </row>
    <row r="29402" spans="75:92">
      <c r="BW29402" s="66"/>
      <c r="BX29402" s="66"/>
      <c r="BY29402" s="66"/>
      <c r="CL29402" s="35" t="s">
        <v>17143</v>
      </c>
      <c r="CM29402" s="35" t="s">
        <v>217</v>
      </c>
      <c r="CN29402" s="35" t="s">
        <v>217</v>
      </c>
    </row>
    <row r="29403" spans="75:92">
      <c r="BW29403" s="66"/>
      <c r="BX29403" s="66"/>
      <c r="BY29403" s="66"/>
      <c r="CL29403" s="35" t="s">
        <v>30174</v>
      </c>
      <c r="CM29403" s="35" t="s">
        <v>217</v>
      </c>
      <c r="CN29403" s="35" t="s">
        <v>217</v>
      </c>
    </row>
    <row r="29404" spans="75:92">
      <c r="BW29404" s="66"/>
      <c r="BX29404" s="66"/>
      <c r="BY29404" s="66"/>
      <c r="CL29404" s="35" t="s">
        <v>30174</v>
      </c>
      <c r="CM29404" s="35" t="s">
        <v>217</v>
      </c>
      <c r="CN29404" s="35" t="s">
        <v>217</v>
      </c>
    </row>
    <row r="29405" spans="75:92">
      <c r="BW29405" s="66"/>
      <c r="BX29405" s="66"/>
      <c r="BY29405" s="66"/>
      <c r="CL29405" s="56" t="s">
        <v>26727</v>
      </c>
      <c r="CM29405" s="56" t="s">
        <v>216</v>
      </c>
      <c r="CN29405" s="56" t="s">
        <v>216</v>
      </c>
    </row>
    <row r="29406" spans="75:92">
      <c r="BW29406" s="66"/>
      <c r="BX29406" s="66"/>
      <c r="BY29406" s="66"/>
      <c r="CL29406" s="56" t="s">
        <v>17136</v>
      </c>
      <c r="CM29406" s="56" t="s">
        <v>216</v>
      </c>
      <c r="CN29406" s="56" t="s">
        <v>216</v>
      </c>
    </row>
    <row r="29407" spans="75:92">
      <c r="BW29407" s="66"/>
      <c r="BX29407" s="66"/>
      <c r="BY29407" s="66"/>
      <c r="CL29407" s="35" t="s">
        <v>11298</v>
      </c>
      <c r="CM29407" s="35" t="s">
        <v>217</v>
      </c>
      <c r="CN29407" s="35" t="s">
        <v>217</v>
      </c>
    </row>
    <row r="29408" spans="75:92">
      <c r="BW29408" s="66"/>
      <c r="BX29408" s="66"/>
      <c r="BY29408" s="66"/>
      <c r="CL29408" s="35" t="s">
        <v>11299</v>
      </c>
      <c r="CM29408" s="35" t="s">
        <v>217</v>
      </c>
      <c r="CN29408" s="35" t="s">
        <v>217</v>
      </c>
    </row>
    <row r="29409" spans="75:92">
      <c r="BW29409" s="66"/>
      <c r="BX29409" s="66"/>
      <c r="BY29409" s="66"/>
      <c r="CL29409" s="35" t="s">
        <v>11300</v>
      </c>
      <c r="CM29409" s="35" t="s">
        <v>217</v>
      </c>
      <c r="CN29409" s="35" t="s">
        <v>217</v>
      </c>
    </row>
    <row r="29410" spans="75:92">
      <c r="BW29410" s="66"/>
      <c r="BX29410" s="66"/>
      <c r="BY29410" s="66"/>
      <c r="CL29410" s="35" t="s">
        <v>11301</v>
      </c>
      <c r="CM29410" s="35" t="s">
        <v>217</v>
      </c>
      <c r="CN29410" s="35" t="s">
        <v>217</v>
      </c>
    </row>
    <row r="29411" spans="75:92">
      <c r="BW29411" s="66"/>
      <c r="BX29411" s="66"/>
      <c r="BY29411" s="66"/>
      <c r="CL29411" s="35" t="s">
        <v>11302</v>
      </c>
      <c r="CM29411" s="35" t="s">
        <v>217</v>
      </c>
      <c r="CN29411" s="35" t="s">
        <v>217</v>
      </c>
    </row>
    <row r="29412" spans="75:92">
      <c r="BW29412" s="66"/>
      <c r="BX29412" s="66"/>
      <c r="BY29412" s="66"/>
      <c r="CL29412" s="35" t="s">
        <v>11303</v>
      </c>
      <c r="CM29412" s="35" t="s">
        <v>217</v>
      </c>
      <c r="CN29412" s="35" t="s">
        <v>217</v>
      </c>
    </row>
    <row r="29413" spans="75:92">
      <c r="BW29413" s="66"/>
      <c r="BX29413" s="66"/>
      <c r="BY29413" s="66"/>
      <c r="CL29413" s="56" t="s">
        <v>26728</v>
      </c>
      <c r="CM29413" s="56" t="s">
        <v>214</v>
      </c>
      <c r="CN29413" s="56" t="s">
        <v>214</v>
      </c>
    </row>
    <row r="29414" spans="75:92">
      <c r="BW29414" s="66"/>
      <c r="BX29414" s="66"/>
      <c r="BY29414" s="66"/>
      <c r="CL29414" s="56" t="s">
        <v>26729</v>
      </c>
      <c r="CM29414" s="56" t="s">
        <v>215</v>
      </c>
      <c r="CN29414" s="56" t="s">
        <v>215</v>
      </c>
    </row>
    <row r="29415" spans="75:92">
      <c r="BW29415" s="66"/>
      <c r="BX29415" s="66"/>
      <c r="BY29415" s="66"/>
      <c r="CL29415" s="56" t="s">
        <v>6991</v>
      </c>
      <c r="CM29415" s="56" t="s">
        <v>214</v>
      </c>
      <c r="CN29415" s="56" t="s">
        <v>214</v>
      </c>
    </row>
    <row r="29416" spans="75:92">
      <c r="BW29416" s="66"/>
      <c r="BX29416" s="66"/>
      <c r="BY29416" s="66"/>
      <c r="CL29416" s="35" t="s">
        <v>11305</v>
      </c>
      <c r="CM29416" s="35" t="s">
        <v>217</v>
      </c>
      <c r="CN29416" s="35" t="s">
        <v>217</v>
      </c>
    </row>
    <row r="29417" spans="75:92">
      <c r="BW29417" s="66"/>
      <c r="BX29417" s="66"/>
      <c r="BY29417" s="66"/>
      <c r="CL29417" s="35" t="s">
        <v>11306</v>
      </c>
      <c r="CM29417" s="35" t="s">
        <v>217</v>
      </c>
      <c r="CN29417" s="35" t="s">
        <v>217</v>
      </c>
    </row>
    <row r="29418" spans="75:92">
      <c r="BW29418" s="66"/>
      <c r="BX29418" s="66"/>
      <c r="BY29418" s="66"/>
      <c r="CL29418" s="56" t="s">
        <v>17137</v>
      </c>
      <c r="CM29418" s="56" t="s">
        <v>216</v>
      </c>
      <c r="CN29418" s="56" t="s">
        <v>216</v>
      </c>
    </row>
    <row r="29419" spans="75:92">
      <c r="BW29419" s="66"/>
      <c r="BX29419" s="66"/>
      <c r="BY29419" s="66"/>
      <c r="CL29419" s="35" t="s">
        <v>11304</v>
      </c>
      <c r="CM29419" s="35" t="s">
        <v>217</v>
      </c>
      <c r="CN29419" s="35" t="s">
        <v>217</v>
      </c>
    </row>
    <row r="29420" spans="75:92">
      <c r="BW29420" s="66"/>
      <c r="BX29420" s="66"/>
      <c r="BY29420" s="66"/>
      <c r="CL29420" s="35" t="s">
        <v>17138</v>
      </c>
      <c r="CM29420" s="35" t="s">
        <v>217</v>
      </c>
      <c r="CN29420" s="35" t="s">
        <v>217</v>
      </c>
    </row>
    <row r="29421" spans="75:92">
      <c r="BW29421" s="66"/>
      <c r="BX29421" s="66"/>
      <c r="BY29421" s="66"/>
      <c r="CL29421" s="56" t="s">
        <v>17139</v>
      </c>
      <c r="CM29421" s="56" t="s">
        <v>215</v>
      </c>
      <c r="CN29421" s="56" t="s">
        <v>215</v>
      </c>
    </row>
    <row r="29422" spans="75:92">
      <c r="BW29422" s="66"/>
      <c r="BX29422" s="66"/>
      <c r="BY29422" s="66"/>
      <c r="CL29422" s="56" t="s">
        <v>17140</v>
      </c>
      <c r="CM29422" s="56" t="s">
        <v>215</v>
      </c>
      <c r="CN29422" s="56" t="s">
        <v>215</v>
      </c>
    </row>
    <row r="29423" spans="75:92">
      <c r="BW29423" s="66"/>
      <c r="BX29423" s="66"/>
      <c r="BY29423" s="66"/>
      <c r="CL29423" s="56" t="s">
        <v>26730</v>
      </c>
      <c r="CM29423" s="56" t="s">
        <v>216</v>
      </c>
      <c r="CN29423" s="56" t="s">
        <v>216</v>
      </c>
    </row>
    <row r="29424" spans="75:92">
      <c r="BW29424" s="66"/>
      <c r="BX29424" s="66"/>
      <c r="BY29424" s="66"/>
      <c r="CL29424" s="35" t="s">
        <v>11308</v>
      </c>
      <c r="CM29424" s="35" t="s">
        <v>217</v>
      </c>
      <c r="CN29424" s="35" t="s">
        <v>217</v>
      </c>
    </row>
    <row r="29425" spans="75:92">
      <c r="BW29425" s="66"/>
      <c r="BX29425" s="66"/>
      <c r="BY29425" s="66"/>
      <c r="CL29425" s="56" t="s">
        <v>26731</v>
      </c>
      <c r="CM29425" s="56" t="s">
        <v>214</v>
      </c>
      <c r="CN29425" s="56" t="s">
        <v>214</v>
      </c>
    </row>
    <row r="29426" spans="75:92">
      <c r="BW29426" s="66"/>
      <c r="BX29426" s="66"/>
      <c r="BY29426" s="66"/>
      <c r="CL29426" s="56" t="s">
        <v>17141</v>
      </c>
      <c r="CM29426" s="56" t="s">
        <v>215</v>
      </c>
      <c r="CN29426" s="56" t="s">
        <v>215</v>
      </c>
    </row>
    <row r="29427" spans="75:92">
      <c r="BW29427" s="66"/>
      <c r="BX29427" s="66"/>
      <c r="BY29427" s="66"/>
      <c r="CL29427" s="56" t="s">
        <v>26732</v>
      </c>
      <c r="CM29427" s="56" t="s">
        <v>216</v>
      </c>
      <c r="CN29427" s="56" t="s">
        <v>216</v>
      </c>
    </row>
    <row r="29428" spans="75:92">
      <c r="BW29428" s="66"/>
      <c r="BX29428" s="66"/>
      <c r="BY29428" s="66"/>
      <c r="CL29428" s="56" t="s">
        <v>17142</v>
      </c>
      <c r="CM29428" s="56" t="s">
        <v>215</v>
      </c>
      <c r="CN29428" s="56" t="s">
        <v>215</v>
      </c>
    </row>
    <row r="29429" spans="75:92">
      <c r="BW29429" s="66"/>
      <c r="BX29429" s="66"/>
      <c r="BY29429" s="66"/>
      <c r="CL29429" s="56" t="s">
        <v>26733</v>
      </c>
      <c r="CM29429" s="56" t="s">
        <v>216</v>
      </c>
      <c r="CN29429" s="56" t="s">
        <v>216</v>
      </c>
    </row>
    <row r="29430" spans="75:92">
      <c r="BW29430" s="66"/>
      <c r="BX29430" s="66"/>
      <c r="BY29430" s="66"/>
      <c r="CL29430" s="56" t="s">
        <v>17144</v>
      </c>
      <c r="CM29430" s="56" t="s">
        <v>215</v>
      </c>
      <c r="CN29430" s="56" t="s">
        <v>215</v>
      </c>
    </row>
    <row r="29431" spans="75:92">
      <c r="BW29431" s="66"/>
      <c r="BX29431" s="66"/>
      <c r="BY29431" s="66"/>
      <c r="CL29431" s="56" t="s">
        <v>6994</v>
      </c>
      <c r="CM29431" s="56" t="s">
        <v>215</v>
      </c>
      <c r="CN29431" s="56" t="s">
        <v>215</v>
      </c>
    </row>
    <row r="29432" spans="75:92">
      <c r="BW29432" s="66"/>
      <c r="BX29432" s="66"/>
      <c r="BY29432" s="66"/>
      <c r="CL29432" s="56" t="s">
        <v>17145</v>
      </c>
      <c r="CM29432" s="56" t="s">
        <v>215</v>
      </c>
      <c r="CN29432" s="56" t="s">
        <v>215</v>
      </c>
    </row>
    <row r="29433" spans="75:92">
      <c r="BW29433" s="66"/>
      <c r="BX29433" s="66"/>
      <c r="BY29433" s="66"/>
      <c r="CL29433" s="35" t="s">
        <v>30175</v>
      </c>
      <c r="CM29433" s="35" t="s">
        <v>217</v>
      </c>
      <c r="CN29433" s="35" t="s">
        <v>217</v>
      </c>
    </row>
    <row r="29434" spans="75:92">
      <c r="BW29434" s="66"/>
      <c r="BX29434" s="66"/>
      <c r="BY29434" s="66"/>
      <c r="CL29434" s="35" t="s">
        <v>24757</v>
      </c>
      <c r="CM29434" s="35" t="s">
        <v>217</v>
      </c>
      <c r="CN29434" s="35" t="s">
        <v>217</v>
      </c>
    </row>
    <row r="29435" spans="75:92">
      <c r="BW29435" s="66"/>
      <c r="BX29435" s="66"/>
      <c r="BY29435" s="66"/>
      <c r="CL29435" s="35" t="s">
        <v>24758</v>
      </c>
      <c r="CM29435" s="35" t="s">
        <v>217</v>
      </c>
      <c r="CN29435" s="35" t="s">
        <v>217</v>
      </c>
    </row>
    <row r="29436" spans="75:92">
      <c r="BW29436" s="66"/>
      <c r="BX29436" s="66"/>
      <c r="BY29436" s="66"/>
      <c r="CL29436" s="56" t="s">
        <v>24759</v>
      </c>
      <c r="CM29436" s="56" t="s">
        <v>214</v>
      </c>
      <c r="CN29436" s="56" t="s">
        <v>214</v>
      </c>
    </row>
    <row r="29437" spans="75:92">
      <c r="BW29437" s="66"/>
      <c r="BX29437" s="66"/>
      <c r="BY29437" s="66"/>
      <c r="CL29437" s="56" t="s">
        <v>10352</v>
      </c>
      <c r="CM29437" s="56" t="s">
        <v>214</v>
      </c>
      <c r="CN29437" s="56" t="s">
        <v>214</v>
      </c>
    </row>
    <row r="29438" spans="75:92">
      <c r="BW29438" s="66"/>
      <c r="BX29438" s="66"/>
      <c r="BY29438" s="66"/>
      <c r="CL29438" s="56" t="s">
        <v>26734</v>
      </c>
      <c r="CM29438" s="56" t="s">
        <v>215</v>
      </c>
      <c r="CN29438" s="56" t="s">
        <v>215</v>
      </c>
    </row>
    <row r="29439" spans="75:92">
      <c r="BW29439" s="66"/>
      <c r="BX29439" s="66"/>
      <c r="BY29439" s="66"/>
      <c r="CL29439" s="56" t="s">
        <v>17152</v>
      </c>
      <c r="CM29439" s="56" t="s">
        <v>215</v>
      </c>
      <c r="CN29439" s="56" t="s">
        <v>215</v>
      </c>
    </row>
    <row r="29440" spans="75:92">
      <c r="BW29440" s="66"/>
      <c r="BX29440" s="66"/>
      <c r="BY29440" s="66"/>
      <c r="CL29440" s="56" t="s">
        <v>17153</v>
      </c>
      <c r="CM29440" s="56" t="s">
        <v>215</v>
      </c>
      <c r="CN29440" s="56" t="s">
        <v>215</v>
      </c>
    </row>
    <row r="29441" spans="75:92">
      <c r="BW29441" s="66"/>
      <c r="BX29441" s="66"/>
      <c r="BY29441" s="66"/>
      <c r="CL29441" s="56" t="s">
        <v>17148</v>
      </c>
      <c r="CM29441" s="56" t="s">
        <v>215</v>
      </c>
      <c r="CN29441" s="56" t="s">
        <v>215</v>
      </c>
    </row>
    <row r="29442" spans="75:92">
      <c r="BW29442" s="66"/>
      <c r="BX29442" s="66"/>
      <c r="BY29442" s="66"/>
      <c r="CL29442" s="56" t="s">
        <v>10353</v>
      </c>
      <c r="CM29442" s="56" t="s">
        <v>214</v>
      </c>
      <c r="CN29442" s="56" t="s">
        <v>214</v>
      </c>
    </row>
    <row r="29443" spans="75:92">
      <c r="BW29443" s="66"/>
      <c r="BX29443" s="66"/>
      <c r="BY29443" s="66"/>
      <c r="CL29443" s="56" t="s">
        <v>17162</v>
      </c>
      <c r="CM29443" s="56" t="s">
        <v>215</v>
      </c>
      <c r="CN29443" s="56" t="s">
        <v>215</v>
      </c>
    </row>
    <row r="29444" spans="75:92">
      <c r="BW29444" s="66"/>
      <c r="BX29444" s="66"/>
      <c r="BY29444" s="66"/>
      <c r="CL29444" s="56" t="s">
        <v>17159</v>
      </c>
      <c r="CM29444" s="56" t="s">
        <v>215</v>
      </c>
      <c r="CN29444" s="56" t="s">
        <v>215</v>
      </c>
    </row>
    <row r="29445" spans="75:92">
      <c r="BW29445" s="66"/>
      <c r="BX29445" s="66"/>
      <c r="BY29445" s="66"/>
      <c r="CL29445" s="56" t="s">
        <v>17160</v>
      </c>
      <c r="CM29445" s="56" t="s">
        <v>215</v>
      </c>
      <c r="CN29445" s="56" t="s">
        <v>215</v>
      </c>
    </row>
    <row r="29446" spans="75:92">
      <c r="BW29446" s="66"/>
      <c r="BX29446" s="66"/>
      <c r="BY29446" s="66"/>
      <c r="CL29446" s="56" t="s">
        <v>17161</v>
      </c>
      <c r="CM29446" s="56" t="s">
        <v>215</v>
      </c>
      <c r="CN29446" s="56" t="s">
        <v>215</v>
      </c>
    </row>
    <row r="29447" spans="75:92">
      <c r="BW29447" s="66"/>
      <c r="BX29447" s="66"/>
      <c r="BY29447" s="66"/>
      <c r="CL29447" s="56" t="s">
        <v>6997</v>
      </c>
      <c r="CM29447" s="56" t="s">
        <v>217</v>
      </c>
      <c r="CN29447" s="56" t="s">
        <v>217</v>
      </c>
    </row>
    <row r="29448" spans="75:92">
      <c r="BW29448" s="66"/>
      <c r="BX29448" s="66"/>
      <c r="BY29448" s="66"/>
      <c r="CL29448" s="56" t="s">
        <v>17156</v>
      </c>
      <c r="CM29448" s="56" t="s">
        <v>215</v>
      </c>
      <c r="CN29448" s="56" t="s">
        <v>215</v>
      </c>
    </row>
    <row r="29449" spans="75:92">
      <c r="BW29449" s="66"/>
      <c r="BX29449" s="66"/>
      <c r="BY29449" s="66"/>
      <c r="CL29449" s="56" t="s">
        <v>6998</v>
      </c>
      <c r="CM29449" s="56" t="s">
        <v>214</v>
      </c>
      <c r="CN29449" s="56" t="s">
        <v>214</v>
      </c>
    </row>
    <row r="29450" spans="75:92">
      <c r="BW29450" s="66"/>
      <c r="BX29450" s="66"/>
      <c r="BY29450" s="66"/>
      <c r="CL29450" s="56" t="s">
        <v>17158</v>
      </c>
      <c r="CM29450" s="56" t="s">
        <v>214</v>
      </c>
      <c r="CN29450" s="56" t="s">
        <v>214</v>
      </c>
    </row>
    <row r="29451" spans="75:92">
      <c r="BW29451" s="66"/>
      <c r="BX29451" s="66"/>
      <c r="BY29451" s="66"/>
      <c r="CL29451" s="56" t="s">
        <v>24760</v>
      </c>
      <c r="CM29451" s="56" t="s">
        <v>215</v>
      </c>
      <c r="CN29451" s="56" t="s">
        <v>215</v>
      </c>
    </row>
    <row r="29452" spans="75:92">
      <c r="BW29452" s="66"/>
      <c r="BX29452" s="66"/>
      <c r="BY29452" s="66"/>
      <c r="CL29452" s="56" t="s">
        <v>17163</v>
      </c>
      <c r="CM29452" s="56" t="s">
        <v>214</v>
      </c>
      <c r="CN29452" s="56" t="s">
        <v>214</v>
      </c>
    </row>
    <row r="29453" spans="75:92">
      <c r="BW29453" s="66"/>
      <c r="BX29453" s="66"/>
      <c r="BY29453" s="66"/>
      <c r="CL29453" s="56" t="s">
        <v>17157</v>
      </c>
      <c r="CM29453" s="56" t="s">
        <v>217</v>
      </c>
      <c r="CN29453" s="56" t="s">
        <v>217</v>
      </c>
    </row>
    <row r="29454" spans="75:92">
      <c r="BW29454" s="66"/>
      <c r="BX29454" s="66"/>
      <c r="BY29454" s="66"/>
      <c r="CL29454" s="35" t="s">
        <v>30176</v>
      </c>
      <c r="CM29454" s="35" t="s">
        <v>217</v>
      </c>
      <c r="CN29454" s="35" t="s">
        <v>217</v>
      </c>
    </row>
    <row r="29455" spans="75:92">
      <c r="BW29455" s="66"/>
      <c r="BX29455" s="66"/>
      <c r="BY29455" s="66"/>
      <c r="CL29455" s="56" t="s">
        <v>24761</v>
      </c>
      <c r="CM29455" s="56" t="s">
        <v>215</v>
      </c>
      <c r="CN29455" s="56" t="s">
        <v>215</v>
      </c>
    </row>
    <row r="29456" spans="75:92">
      <c r="BW29456" s="66"/>
      <c r="BX29456" s="66"/>
      <c r="BY29456" s="66"/>
      <c r="CL29456" s="56" t="s">
        <v>17199</v>
      </c>
      <c r="CM29456" s="56" t="s">
        <v>215</v>
      </c>
      <c r="CN29456" s="56" t="s">
        <v>215</v>
      </c>
    </row>
    <row r="29457" spans="75:92">
      <c r="BW29457" s="66"/>
      <c r="BX29457" s="66"/>
      <c r="BY29457" s="66"/>
      <c r="CL29457" s="56" t="s">
        <v>17200</v>
      </c>
      <c r="CM29457" s="56" t="s">
        <v>215</v>
      </c>
      <c r="CN29457" s="56" t="s">
        <v>215</v>
      </c>
    </row>
    <row r="29458" spans="75:92">
      <c r="BW29458" s="66"/>
      <c r="BX29458" s="66"/>
      <c r="BY29458" s="66"/>
      <c r="CL29458" s="56" t="s">
        <v>17201</v>
      </c>
      <c r="CM29458" s="56" t="s">
        <v>215</v>
      </c>
      <c r="CN29458" s="56" t="s">
        <v>215</v>
      </c>
    </row>
    <row r="29459" spans="75:92">
      <c r="BW29459" s="66"/>
      <c r="BX29459" s="66"/>
      <c r="BY29459" s="66"/>
      <c r="CL29459" s="56" t="s">
        <v>17202</v>
      </c>
      <c r="CM29459" s="56" t="s">
        <v>215</v>
      </c>
      <c r="CN29459" s="56" t="s">
        <v>215</v>
      </c>
    </row>
    <row r="29460" spans="75:92">
      <c r="BW29460" s="66"/>
      <c r="BX29460" s="66"/>
      <c r="BY29460" s="66"/>
      <c r="CL29460" s="56" t="s">
        <v>17203</v>
      </c>
      <c r="CM29460" s="56" t="s">
        <v>215</v>
      </c>
      <c r="CN29460" s="56" t="s">
        <v>215</v>
      </c>
    </row>
    <row r="29461" spans="75:92">
      <c r="BW29461" s="66"/>
      <c r="BX29461" s="66"/>
      <c r="BY29461" s="66"/>
      <c r="CL29461" s="56" t="s">
        <v>17204</v>
      </c>
      <c r="CM29461" s="56" t="s">
        <v>215</v>
      </c>
      <c r="CN29461" s="56" t="s">
        <v>215</v>
      </c>
    </row>
    <row r="29462" spans="75:92">
      <c r="BW29462" s="66"/>
      <c r="BX29462" s="66"/>
      <c r="BY29462" s="66"/>
      <c r="CL29462" s="56" t="s">
        <v>17165</v>
      </c>
      <c r="CM29462" s="56" t="s">
        <v>213</v>
      </c>
      <c r="CN29462" s="56" t="s">
        <v>213</v>
      </c>
    </row>
    <row r="29463" spans="75:92">
      <c r="BW29463" s="66"/>
      <c r="BX29463" s="66"/>
      <c r="BY29463" s="66"/>
      <c r="CL29463" s="35" t="s">
        <v>17179</v>
      </c>
      <c r="CM29463" s="35" t="s">
        <v>217</v>
      </c>
      <c r="CN29463" s="35" t="s">
        <v>217</v>
      </c>
    </row>
    <row r="29464" spans="75:92">
      <c r="BW29464" s="66"/>
      <c r="BX29464" s="66"/>
      <c r="BY29464" s="66"/>
      <c r="CL29464" s="56" t="s">
        <v>24762</v>
      </c>
      <c r="CM29464" s="56" t="s">
        <v>213</v>
      </c>
      <c r="CN29464" s="56" t="s">
        <v>213</v>
      </c>
    </row>
    <row r="29465" spans="75:92">
      <c r="BW29465" s="66"/>
      <c r="BX29465" s="66"/>
      <c r="BY29465" s="66"/>
      <c r="CL29465" s="35" t="s">
        <v>17186</v>
      </c>
      <c r="CM29465" s="35" t="s">
        <v>217</v>
      </c>
      <c r="CN29465" s="35" t="s">
        <v>217</v>
      </c>
    </row>
    <row r="29466" spans="75:92">
      <c r="BW29466" s="66"/>
      <c r="BX29466" s="66"/>
      <c r="BY29466" s="66"/>
      <c r="CL29466" s="56" t="s">
        <v>2921</v>
      </c>
      <c r="CM29466" s="56" t="s">
        <v>213</v>
      </c>
      <c r="CN29466" s="56" t="s">
        <v>213</v>
      </c>
    </row>
    <row r="29467" spans="75:92">
      <c r="BW29467" s="66"/>
      <c r="BX29467" s="66"/>
      <c r="BY29467" s="66"/>
      <c r="CL29467" s="56" t="s">
        <v>17166</v>
      </c>
      <c r="CM29467" s="56" t="s">
        <v>213</v>
      </c>
      <c r="CN29467" s="56" t="s">
        <v>213</v>
      </c>
    </row>
    <row r="29468" spans="75:92">
      <c r="BW29468" s="66"/>
      <c r="BX29468" s="66"/>
      <c r="BY29468" s="66"/>
      <c r="CL29468" s="56" t="s">
        <v>17167</v>
      </c>
      <c r="CM29468" s="56" t="s">
        <v>213</v>
      </c>
      <c r="CN29468" s="56" t="s">
        <v>213</v>
      </c>
    </row>
    <row r="29469" spans="75:92">
      <c r="BW29469" s="66"/>
      <c r="BX29469" s="66"/>
      <c r="BY29469" s="66"/>
      <c r="CL29469" s="56" t="s">
        <v>17168</v>
      </c>
      <c r="CM29469" s="56" t="s">
        <v>213</v>
      </c>
      <c r="CN29469" s="56" t="s">
        <v>213</v>
      </c>
    </row>
    <row r="29470" spans="75:92">
      <c r="BW29470" s="66"/>
      <c r="BX29470" s="66"/>
      <c r="BY29470" s="66"/>
      <c r="CL29470" s="56" t="s">
        <v>17169</v>
      </c>
      <c r="CM29470" s="56" t="s">
        <v>213</v>
      </c>
      <c r="CN29470" s="56" t="s">
        <v>213</v>
      </c>
    </row>
    <row r="29471" spans="75:92">
      <c r="BW29471" s="66"/>
      <c r="BX29471" s="66"/>
      <c r="BY29471" s="66"/>
      <c r="CL29471" s="56" t="s">
        <v>17170</v>
      </c>
      <c r="CM29471" s="56" t="s">
        <v>213</v>
      </c>
      <c r="CN29471" s="56" t="s">
        <v>213</v>
      </c>
    </row>
    <row r="29472" spans="75:92">
      <c r="BW29472" s="66"/>
      <c r="BX29472" s="66"/>
      <c r="BY29472" s="66"/>
      <c r="CL29472" s="56" t="s">
        <v>17171</v>
      </c>
      <c r="CM29472" s="56" t="s">
        <v>213</v>
      </c>
      <c r="CN29472" s="56" t="s">
        <v>213</v>
      </c>
    </row>
    <row r="29473" spans="75:92">
      <c r="BW29473" s="66"/>
      <c r="BX29473" s="66"/>
      <c r="BY29473" s="66"/>
      <c r="CL29473" s="56" t="s">
        <v>17172</v>
      </c>
      <c r="CM29473" s="56" t="s">
        <v>213</v>
      </c>
      <c r="CN29473" s="56" t="s">
        <v>213</v>
      </c>
    </row>
    <row r="29474" spans="75:92">
      <c r="BW29474" s="66"/>
      <c r="BX29474" s="66"/>
      <c r="BY29474" s="66"/>
      <c r="CL29474" s="56" t="s">
        <v>17173</v>
      </c>
      <c r="CM29474" s="56" t="s">
        <v>213</v>
      </c>
      <c r="CN29474" s="56" t="s">
        <v>213</v>
      </c>
    </row>
    <row r="29475" spans="75:92">
      <c r="BW29475" s="66"/>
      <c r="BX29475" s="66"/>
      <c r="BY29475" s="66"/>
      <c r="CL29475" s="35" t="s">
        <v>17190</v>
      </c>
      <c r="CM29475" s="35" t="s">
        <v>217</v>
      </c>
      <c r="CN29475" s="35" t="s">
        <v>217</v>
      </c>
    </row>
    <row r="29476" spans="75:92">
      <c r="BW29476" s="66"/>
      <c r="BX29476" s="66"/>
      <c r="BY29476" s="66"/>
      <c r="CL29476" s="56" t="s">
        <v>17174</v>
      </c>
      <c r="CM29476" s="56" t="s">
        <v>213</v>
      </c>
      <c r="CN29476" s="56" t="s">
        <v>213</v>
      </c>
    </row>
    <row r="29477" spans="75:92">
      <c r="BW29477" s="66"/>
      <c r="BX29477" s="66"/>
      <c r="BY29477" s="66"/>
      <c r="CL29477" s="56" t="s">
        <v>17175</v>
      </c>
      <c r="CM29477" s="56" t="s">
        <v>213</v>
      </c>
      <c r="CN29477" s="56" t="s">
        <v>213</v>
      </c>
    </row>
    <row r="29478" spans="75:92">
      <c r="BW29478" s="66"/>
      <c r="BX29478" s="66"/>
      <c r="BY29478" s="66"/>
      <c r="CL29478" s="56" t="s">
        <v>17192</v>
      </c>
      <c r="CM29478" s="56" t="s">
        <v>215</v>
      </c>
      <c r="CN29478" s="56" t="s">
        <v>215</v>
      </c>
    </row>
    <row r="29479" spans="75:92">
      <c r="BW29479" s="66"/>
      <c r="BX29479" s="66"/>
      <c r="BY29479" s="66"/>
      <c r="CL29479" s="35" t="s">
        <v>14431</v>
      </c>
      <c r="CM29479" s="35" t="s">
        <v>217</v>
      </c>
      <c r="CN29479" s="35" t="s">
        <v>217</v>
      </c>
    </row>
    <row r="29480" spans="75:92">
      <c r="BW29480" s="66"/>
      <c r="BX29480" s="66"/>
      <c r="BY29480" s="66"/>
      <c r="CL29480" s="56" t="s">
        <v>17176</v>
      </c>
      <c r="CM29480" s="56" t="s">
        <v>213</v>
      </c>
      <c r="CN29480" s="56" t="s">
        <v>213</v>
      </c>
    </row>
    <row r="29481" spans="75:92">
      <c r="BW29481" s="66"/>
      <c r="BX29481" s="66"/>
      <c r="BY29481" s="66"/>
      <c r="CL29481" s="56" t="s">
        <v>17205</v>
      </c>
      <c r="CM29481" s="56" t="s">
        <v>215</v>
      </c>
      <c r="CN29481" s="56" t="s">
        <v>215</v>
      </c>
    </row>
    <row r="29482" spans="75:92">
      <c r="BW29482" s="66"/>
      <c r="BX29482" s="66"/>
      <c r="BY29482" s="66"/>
      <c r="CL29482" s="56" t="s">
        <v>7009</v>
      </c>
      <c r="CM29482" s="56" t="s">
        <v>216</v>
      </c>
      <c r="CN29482" s="56" t="s">
        <v>216</v>
      </c>
    </row>
    <row r="29483" spans="75:92">
      <c r="BW29483" s="66"/>
      <c r="BX29483" s="66"/>
      <c r="BY29483" s="66"/>
      <c r="CL29483" s="56" t="s">
        <v>26735</v>
      </c>
      <c r="CM29483" s="56" t="s">
        <v>215</v>
      </c>
      <c r="CN29483" s="56" t="s">
        <v>215</v>
      </c>
    </row>
    <row r="29484" spans="75:92">
      <c r="BW29484" s="66"/>
      <c r="BX29484" s="66"/>
      <c r="BY29484" s="66"/>
      <c r="CL29484" s="56" t="s">
        <v>26736</v>
      </c>
      <c r="CM29484" s="56" t="s">
        <v>215</v>
      </c>
      <c r="CN29484" s="56" t="s">
        <v>215</v>
      </c>
    </row>
    <row r="29485" spans="75:92">
      <c r="BW29485" s="66"/>
      <c r="BX29485" s="66"/>
      <c r="BY29485" s="66"/>
      <c r="CL29485" s="56" t="s">
        <v>17181</v>
      </c>
      <c r="CM29485" s="56" t="s">
        <v>215</v>
      </c>
      <c r="CN29485" s="56" t="s">
        <v>215</v>
      </c>
    </row>
    <row r="29486" spans="75:92">
      <c r="BW29486" s="66"/>
      <c r="BX29486" s="66"/>
      <c r="BY29486" s="66"/>
      <c r="CL29486" s="56" t="s">
        <v>17182</v>
      </c>
      <c r="CM29486" s="56" t="s">
        <v>215</v>
      </c>
      <c r="CN29486" s="56" t="s">
        <v>215</v>
      </c>
    </row>
    <row r="29487" spans="75:92">
      <c r="BW29487" s="66"/>
      <c r="BX29487" s="66"/>
      <c r="BY29487" s="66"/>
      <c r="CL29487" s="35" t="s">
        <v>17187</v>
      </c>
      <c r="CM29487" s="35" t="s">
        <v>217</v>
      </c>
      <c r="CN29487" s="35" t="s">
        <v>217</v>
      </c>
    </row>
    <row r="29488" spans="75:92">
      <c r="BW29488" s="66"/>
      <c r="BX29488" s="66"/>
      <c r="BY29488" s="66"/>
      <c r="CL29488" s="35" t="s">
        <v>17188</v>
      </c>
      <c r="CM29488" s="35" t="s">
        <v>217</v>
      </c>
      <c r="CN29488" s="35" t="s">
        <v>217</v>
      </c>
    </row>
    <row r="29489" spans="75:92">
      <c r="BW29489" s="66"/>
      <c r="BX29489" s="66"/>
      <c r="BY29489" s="66"/>
      <c r="CL29489" s="56" t="s">
        <v>17177</v>
      </c>
      <c r="CM29489" s="56" t="s">
        <v>213</v>
      </c>
      <c r="CN29489" s="56" t="s">
        <v>213</v>
      </c>
    </row>
    <row r="29490" spans="75:92">
      <c r="BW29490" s="66"/>
      <c r="BX29490" s="66"/>
      <c r="BY29490" s="66"/>
      <c r="CL29490" s="56" t="s">
        <v>17191</v>
      </c>
      <c r="CM29490" s="56" t="s">
        <v>213</v>
      </c>
      <c r="CN29490" s="56" t="s">
        <v>213</v>
      </c>
    </row>
    <row r="29491" spans="75:92">
      <c r="BW29491" s="66"/>
      <c r="BX29491" s="66"/>
      <c r="BY29491" s="66"/>
      <c r="CL29491" s="56" t="s">
        <v>26737</v>
      </c>
      <c r="CM29491" s="56" t="s">
        <v>215</v>
      </c>
      <c r="CN29491" s="56" t="s">
        <v>215</v>
      </c>
    </row>
    <row r="29492" spans="75:92">
      <c r="BW29492" s="66"/>
      <c r="BX29492" s="66"/>
      <c r="BY29492" s="66"/>
      <c r="CL29492" s="56" t="s">
        <v>26738</v>
      </c>
      <c r="CM29492" s="56" t="s">
        <v>215</v>
      </c>
      <c r="CN29492" s="56" t="s">
        <v>215</v>
      </c>
    </row>
    <row r="29493" spans="75:92">
      <c r="BW29493" s="66"/>
      <c r="BX29493" s="66"/>
      <c r="BY29493" s="66"/>
      <c r="CL29493" s="56" t="s">
        <v>17193</v>
      </c>
      <c r="CM29493" s="56" t="s">
        <v>215</v>
      </c>
      <c r="CN29493" s="56" t="s">
        <v>215</v>
      </c>
    </row>
    <row r="29494" spans="75:92">
      <c r="BW29494" s="66"/>
      <c r="BX29494" s="66"/>
      <c r="BY29494" s="66"/>
      <c r="CL29494" s="56" t="s">
        <v>24763</v>
      </c>
      <c r="CM29494" s="56" t="s">
        <v>215</v>
      </c>
      <c r="CN29494" s="56" t="s">
        <v>215</v>
      </c>
    </row>
    <row r="29495" spans="75:92">
      <c r="BW29495" s="66"/>
      <c r="BX29495" s="66"/>
      <c r="BY29495" s="66"/>
      <c r="CL29495" s="56" t="s">
        <v>17194</v>
      </c>
      <c r="CM29495" s="56" t="s">
        <v>215</v>
      </c>
      <c r="CN29495" s="56" t="s">
        <v>215</v>
      </c>
    </row>
    <row r="29496" spans="75:92">
      <c r="BW29496" s="66"/>
      <c r="BX29496" s="66"/>
      <c r="BY29496" s="66"/>
      <c r="CL29496" s="56" t="s">
        <v>17197</v>
      </c>
      <c r="CM29496" s="56" t="s">
        <v>215</v>
      </c>
      <c r="CN29496" s="56" t="s">
        <v>215</v>
      </c>
    </row>
    <row r="29497" spans="75:92">
      <c r="BW29497" s="66"/>
      <c r="BX29497" s="66"/>
      <c r="BY29497" s="66"/>
      <c r="CL29497" s="56" t="s">
        <v>17183</v>
      </c>
      <c r="CM29497" s="56" t="s">
        <v>215</v>
      </c>
      <c r="CN29497" s="56" t="s">
        <v>215</v>
      </c>
    </row>
    <row r="29498" spans="75:92">
      <c r="BW29498" s="66"/>
      <c r="BX29498" s="66"/>
      <c r="BY29498" s="66"/>
      <c r="CL29498" s="35" t="s">
        <v>14432</v>
      </c>
      <c r="CM29498" s="35" t="s">
        <v>217</v>
      </c>
      <c r="CN29498" s="35" t="s">
        <v>217</v>
      </c>
    </row>
    <row r="29499" spans="75:92">
      <c r="BW29499" s="66"/>
      <c r="BX29499" s="66"/>
      <c r="BY29499" s="66"/>
      <c r="CL29499" s="56" t="s">
        <v>24764</v>
      </c>
      <c r="CM29499" s="56" t="s">
        <v>215</v>
      </c>
      <c r="CN29499" s="56" t="s">
        <v>215</v>
      </c>
    </row>
    <row r="29500" spans="75:92">
      <c r="BW29500" s="66"/>
      <c r="BX29500" s="66"/>
      <c r="BY29500" s="66"/>
      <c r="CL29500" s="56" t="s">
        <v>17206</v>
      </c>
      <c r="CM29500" s="56" t="s">
        <v>215</v>
      </c>
      <c r="CN29500" s="56" t="s">
        <v>215</v>
      </c>
    </row>
    <row r="29501" spans="75:92">
      <c r="BW29501" s="66"/>
      <c r="BX29501" s="66"/>
      <c r="BY29501" s="66"/>
      <c r="CL29501" s="56" t="s">
        <v>17195</v>
      </c>
      <c r="CM29501" s="56" t="s">
        <v>215</v>
      </c>
      <c r="CN29501" s="56" t="s">
        <v>215</v>
      </c>
    </row>
    <row r="29502" spans="75:92">
      <c r="BW29502" s="66"/>
      <c r="BX29502" s="66"/>
      <c r="BY29502" s="66"/>
      <c r="CL29502" s="56" t="s">
        <v>17180</v>
      </c>
      <c r="CM29502" s="56" t="s">
        <v>216</v>
      </c>
      <c r="CN29502" s="56" t="s">
        <v>216</v>
      </c>
    </row>
    <row r="29503" spans="75:92">
      <c r="BW29503" s="66"/>
      <c r="BX29503" s="66"/>
      <c r="BY29503" s="66"/>
      <c r="CL29503" s="56" t="s">
        <v>17209</v>
      </c>
      <c r="CM29503" s="56" t="s">
        <v>215</v>
      </c>
      <c r="CN29503" s="56" t="s">
        <v>215</v>
      </c>
    </row>
    <row r="29504" spans="75:92">
      <c r="BW29504" s="66"/>
      <c r="BX29504" s="66"/>
      <c r="BY29504" s="66"/>
      <c r="CL29504" s="56" t="s">
        <v>17207</v>
      </c>
      <c r="CM29504" s="56" t="s">
        <v>215</v>
      </c>
      <c r="CN29504" s="56" t="s">
        <v>215</v>
      </c>
    </row>
    <row r="29505" spans="75:92">
      <c r="BW29505" s="66"/>
      <c r="BX29505" s="66"/>
      <c r="BY29505" s="66"/>
      <c r="CL29505" s="56" t="s">
        <v>26739</v>
      </c>
      <c r="CM29505" s="56" t="s">
        <v>215</v>
      </c>
      <c r="CN29505" s="56" t="s">
        <v>215</v>
      </c>
    </row>
    <row r="29506" spans="75:92">
      <c r="BW29506" s="66"/>
      <c r="BX29506" s="66"/>
      <c r="BY29506" s="66"/>
      <c r="CL29506" s="56" t="s">
        <v>26740</v>
      </c>
      <c r="CM29506" s="56" t="s">
        <v>215</v>
      </c>
      <c r="CN29506" s="56" t="s">
        <v>215</v>
      </c>
    </row>
    <row r="29507" spans="75:92">
      <c r="BW29507" s="66"/>
      <c r="BX29507" s="66"/>
      <c r="BY29507" s="66"/>
      <c r="CL29507" s="56" t="s">
        <v>24765</v>
      </c>
      <c r="CM29507" s="56" t="s">
        <v>213</v>
      </c>
      <c r="CN29507" s="56" t="s">
        <v>213</v>
      </c>
    </row>
    <row r="29508" spans="75:92">
      <c r="BW29508" s="66"/>
      <c r="BX29508" s="66"/>
      <c r="BY29508" s="66"/>
      <c r="CL29508" s="56" t="s">
        <v>17184</v>
      </c>
      <c r="CM29508" s="56" t="s">
        <v>215</v>
      </c>
      <c r="CN29508" s="56" t="s">
        <v>215</v>
      </c>
    </row>
    <row r="29509" spans="75:92">
      <c r="BW29509" s="66"/>
      <c r="BX29509" s="66"/>
      <c r="BY29509" s="66"/>
      <c r="CL29509" s="56" t="s">
        <v>17198</v>
      </c>
      <c r="CM29509" s="56" t="s">
        <v>215</v>
      </c>
      <c r="CN29509" s="56" t="s">
        <v>215</v>
      </c>
    </row>
    <row r="29510" spans="75:92">
      <c r="BW29510" s="66"/>
      <c r="BX29510" s="66"/>
      <c r="BY29510" s="66"/>
      <c r="CL29510" s="56" t="s">
        <v>17196</v>
      </c>
      <c r="CM29510" s="56" t="s">
        <v>215</v>
      </c>
      <c r="CN29510" s="56" t="s">
        <v>215</v>
      </c>
    </row>
    <row r="29511" spans="75:92">
      <c r="BW29511" s="66"/>
      <c r="BX29511" s="66"/>
      <c r="BY29511" s="66"/>
      <c r="CL29511" s="35" t="s">
        <v>30177</v>
      </c>
      <c r="CM29511" s="35" t="s">
        <v>217</v>
      </c>
      <c r="CN29511" s="35" t="s">
        <v>217</v>
      </c>
    </row>
    <row r="29512" spans="75:92">
      <c r="BW29512" s="66"/>
      <c r="BX29512" s="66"/>
      <c r="BY29512" s="66"/>
      <c r="CL29512" s="56" t="s">
        <v>12081</v>
      </c>
      <c r="CM29512" s="56" t="s">
        <v>217</v>
      </c>
      <c r="CN29512" s="56" t="s">
        <v>217</v>
      </c>
    </row>
    <row r="29513" spans="75:92">
      <c r="BW29513" s="66"/>
      <c r="BX29513" s="66"/>
      <c r="BY29513" s="66"/>
      <c r="CL29513" s="56" t="s">
        <v>24766</v>
      </c>
      <c r="CM29513" s="56" t="s">
        <v>217</v>
      </c>
      <c r="CN29513" s="56" t="s">
        <v>217</v>
      </c>
    </row>
    <row r="29514" spans="75:92">
      <c r="BW29514" s="66"/>
      <c r="BX29514" s="66"/>
      <c r="BY29514" s="66"/>
      <c r="CL29514" s="56" t="s">
        <v>24767</v>
      </c>
      <c r="CM29514" s="56" t="s">
        <v>217</v>
      </c>
      <c r="CN29514" s="56" t="s">
        <v>217</v>
      </c>
    </row>
    <row r="29515" spans="75:92">
      <c r="BW29515" s="66"/>
      <c r="BX29515" s="66"/>
      <c r="BY29515" s="66"/>
      <c r="CL29515" s="56" t="s">
        <v>16993</v>
      </c>
      <c r="CM29515" s="56" t="s">
        <v>213</v>
      </c>
      <c r="CN29515" s="56" t="s">
        <v>213</v>
      </c>
    </row>
    <row r="29516" spans="75:92">
      <c r="BW29516" s="66"/>
      <c r="BX29516" s="66"/>
      <c r="BY29516" s="66"/>
      <c r="CL29516" s="35" t="s">
        <v>17210</v>
      </c>
      <c r="CM29516" s="35" t="s">
        <v>217</v>
      </c>
      <c r="CN29516" s="35" t="s">
        <v>217</v>
      </c>
    </row>
    <row r="29517" spans="75:92">
      <c r="BW29517" s="66"/>
      <c r="BX29517" s="66"/>
      <c r="BY29517" s="66"/>
      <c r="CL29517" s="56" t="s">
        <v>17211</v>
      </c>
      <c r="CM29517" s="56" t="s">
        <v>217</v>
      </c>
      <c r="CN29517" s="56" t="s">
        <v>217</v>
      </c>
    </row>
    <row r="29518" spans="75:92">
      <c r="BW29518" s="66"/>
      <c r="BX29518" s="66"/>
      <c r="BY29518" s="66"/>
      <c r="CL29518" s="56" t="s">
        <v>17212</v>
      </c>
      <c r="CM29518" s="56" t="s">
        <v>217</v>
      </c>
      <c r="CN29518" s="56" t="s">
        <v>217</v>
      </c>
    </row>
    <row r="29519" spans="75:92">
      <c r="BW29519" s="66"/>
      <c r="BX29519" s="66"/>
      <c r="BY29519" s="66"/>
      <c r="CL29519" s="56" t="s">
        <v>17213</v>
      </c>
      <c r="CM29519" s="56" t="s">
        <v>217</v>
      </c>
      <c r="CN29519" s="56" t="s">
        <v>217</v>
      </c>
    </row>
    <row r="29520" spans="75:92">
      <c r="BW29520" s="66"/>
      <c r="BX29520" s="66"/>
      <c r="BY29520" s="66"/>
      <c r="CL29520" s="35" t="s">
        <v>17253</v>
      </c>
      <c r="CM29520" s="35" t="s">
        <v>217</v>
      </c>
      <c r="CN29520" s="35" t="s">
        <v>217</v>
      </c>
    </row>
    <row r="29521" spans="75:92">
      <c r="BW29521" s="66"/>
      <c r="BX29521" s="66"/>
      <c r="BY29521" s="66"/>
      <c r="CL29521" s="35" t="s">
        <v>17254</v>
      </c>
      <c r="CM29521" s="35" t="s">
        <v>217</v>
      </c>
      <c r="CN29521" s="35" t="s">
        <v>217</v>
      </c>
    </row>
    <row r="29522" spans="75:92">
      <c r="BW29522" s="66"/>
      <c r="BX29522" s="66"/>
      <c r="BY29522" s="66"/>
      <c r="CL29522" s="56" t="s">
        <v>26741</v>
      </c>
      <c r="CM29522" s="56" t="s">
        <v>215</v>
      </c>
      <c r="CN29522" s="56" t="s">
        <v>215</v>
      </c>
    </row>
    <row r="29523" spans="75:92">
      <c r="BW29523" s="66"/>
      <c r="BX29523" s="66"/>
      <c r="BY29523" s="66"/>
      <c r="CL29523" s="56" t="s">
        <v>17234</v>
      </c>
      <c r="CM29523" s="56" t="s">
        <v>216</v>
      </c>
      <c r="CN29523" s="56" t="s">
        <v>216</v>
      </c>
    </row>
    <row r="29524" spans="75:92">
      <c r="BW29524" s="66"/>
      <c r="BX29524" s="66"/>
      <c r="BY29524" s="66"/>
      <c r="CL29524" s="56" t="s">
        <v>17257</v>
      </c>
      <c r="CM29524" s="56" t="s">
        <v>215</v>
      </c>
      <c r="CN29524" s="56" t="s">
        <v>215</v>
      </c>
    </row>
    <row r="29525" spans="75:92">
      <c r="BW29525" s="66"/>
      <c r="BX29525" s="66"/>
      <c r="BY29525" s="66"/>
      <c r="CL29525" s="35" t="s">
        <v>17258</v>
      </c>
      <c r="CM29525" s="35" t="s">
        <v>217</v>
      </c>
      <c r="CN29525" s="35" t="s">
        <v>217</v>
      </c>
    </row>
    <row r="29526" spans="75:92">
      <c r="BW29526" s="66"/>
      <c r="BX29526" s="66"/>
      <c r="BY29526" s="66"/>
      <c r="CL29526" s="56" t="s">
        <v>17250</v>
      </c>
      <c r="CM29526" s="56" t="s">
        <v>216</v>
      </c>
      <c r="CN29526" s="56" t="s">
        <v>216</v>
      </c>
    </row>
    <row r="29527" spans="75:92">
      <c r="BW29527" s="66"/>
      <c r="BX29527" s="66"/>
      <c r="BY29527" s="66"/>
      <c r="CL29527" s="56" t="s">
        <v>17215</v>
      </c>
      <c r="CM29527" s="56" t="s">
        <v>215</v>
      </c>
      <c r="CN29527" s="56" t="s">
        <v>215</v>
      </c>
    </row>
    <row r="29528" spans="75:92">
      <c r="BW29528" s="66"/>
      <c r="BX29528" s="66"/>
      <c r="BY29528" s="66"/>
      <c r="CL29528" s="56" t="s">
        <v>17216</v>
      </c>
      <c r="CM29528" s="56" t="s">
        <v>215</v>
      </c>
      <c r="CN29528" s="56" t="s">
        <v>215</v>
      </c>
    </row>
    <row r="29529" spans="75:92">
      <c r="BW29529" s="66"/>
      <c r="BX29529" s="66"/>
      <c r="BY29529" s="66"/>
      <c r="CL29529" s="56" t="s">
        <v>17217</v>
      </c>
      <c r="CM29529" s="56" t="s">
        <v>215</v>
      </c>
      <c r="CN29529" s="56" t="s">
        <v>215</v>
      </c>
    </row>
    <row r="29530" spans="75:92">
      <c r="BW29530" s="66"/>
      <c r="BX29530" s="66"/>
      <c r="BY29530" s="66"/>
      <c r="CL29530" s="56" t="s">
        <v>2929</v>
      </c>
      <c r="CM29530" s="56" t="s">
        <v>214</v>
      </c>
      <c r="CN29530" s="56" t="s">
        <v>214</v>
      </c>
    </row>
    <row r="29531" spans="75:92">
      <c r="BW29531" s="66"/>
      <c r="BX29531" s="66"/>
      <c r="BY29531" s="66"/>
      <c r="CL29531" s="56" t="s">
        <v>17240</v>
      </c>
      <c r="CM29531" s="56" t="s">
        <v>214</v>
      </c>
      <c r="CN29531" s="56" t="s">
        <v>214</v>
      </c>
    </row>
    <row r="29532" spans="75:92">
      <c r="BW29532" s="66"/>
      <c r="BX29532" s="66"/>
      <c r="BY29532" s="66"/>
      <c r="CL29532" s="56" t="s">
        <v>17237</v>
      </c>
      <c r="CM29532" s="56" t="s">
        <v>214</v>
      </c>
      <c r="CN29532" s="56" t="s">
        <v>214</v>
      </c>
    </row>
    <row r="29533" spans="75:92">
      <c r="BW29533" s="66"/>
      <c r="BX29533" s="66"/>
      <c r="BY29533" s="66"/>
      <c r="CL29533" s="56" t="s">
        <v>17238</v>
      </c>
      <c r="CM29533" s="56" t="s">
        <v>214</v>
      </c>
      <c r="CN29533" s="56" t="s">
        <v>214</v>
      </c>
    </row>
    <row r="29534" spans="75:92">
      <c r="BW29534" s="66"/>
      <c r="BX29534" s="66"/>
      <c r="BY29534" s="66"/>
      <c r="CL29534" s="56" t="s">
        <v>17218</v>
      </c>
      <c r="CM29534" s="56" t="s">
        <v>215</v>
      </c>
      <c r="CN29534" s="56" t="s">
        <v>215</v>
      </c>
    </row>
    <row r="29535" spans="75:92">
      <c r="BW29535" s="66"/>
      <c r="BX29535" s="66"/>
      <c r="BY29535" s="66"/>
      <c r="CL29535" s="56" t="s">
        <v>26742</v>
      </c>
      <c r="CM29535" s="56" t="s">
        <v>215</v>
      </c>
      <c r="CN29535" s="56" t="s">
        <v>215</v>
      </c>
    </row>
    <row r="29536" spans="75:92">
      <c r="BW29536" s="66"/>
      <c r="BX29536" s="66"/>
      <c r="BY29536" s="66"/>
      <c r="CL29536" s="56" t="s">
        <v>17214</v>
      </c>
      <c r="CM29536" s="56" t="s">
        <v>217</v>
      </c>
      <c r="CN29536" s="56" t="s">
        <v>217</v>
      </c>
    </row>
    <row r="29537" spans="75:92">
      <c r="BW29537" s="66"/>
      <c r="BX29537" s="66"/>
      <c r="BY29537" s="66"/>
      <c r="CL29537" s="56" t="s">
        <v>17259</v>
      </c>
      <c r="CM29537" s="56" t="s">
        <v>215</v>
      </c>
      <c r="CN29537" s="56" t="s">
        <v>215</v>
      </c>
    </row>
    <row r="29538" spans="75:92">
      <c r="BW29538" s="66"/>
      <c r="BX29538" s="66"/>
      <c r="BY29538" s="66"/>
      <c r="CL29538" s="56" t="s">
        <v>17219</v>
      </c>
      <c r="CM29538" s="56" t="s">
        <v>215</v>
      </c>
      <c r="CN29538" s="56" t="s">
        <v>215</v>
      </c>
    </row>
    <row r="29539" spans="75:92">
      <c r="BW29539" s="66"/>
      <c r="BX29539" s="66"/>
      <c r="BY29539" s="66"/>
      <c r="CL29539" s="56" t="s">
        <v>26743</v>
      </c>
      <c r="CM29539" s="56" t="s">
        <v>215</v>
      </c>
      <c r="CN29539" s="56" t="s">
        <v>215</v>
      </c>
    </row>
    <row r="29540" spans="75:92">
      <c r="BW29540" s="66"/>
      <c r="BX29540" s="66"/>
      <c r="BY29540" s="66"/>
      <c r="CL29540" s="56" t="s">
        <v>17220</v>
      </c>
      <c r="CM29540" s="56" t="s">
        <v>215</v>
      </c>
      <c r="CN29540" s="56" t="s">
        <v>215</v>
      </c>
    </row>
    <row r="29541" spans="75:92">
      <c r="BW29541" s="66"/>
      <c r="BX29541" s="66"/>
      <c r="BY29541" s="66"/>
      <c r="CL29541" s="56" t="s">
        <v>17260</v>
      </c>
      <c r="CM29541" s="56" t="s">
        <v>215</v>
      </c>
      <c r="CN29541" s="56" t="s">
        <v>215</v>
      </c>
    </row>
    <row r="29542" spans="75:92">
      <c r="BW29542" s="66"/>
      <c r="BX29542" s="66"/>
      <c r="BY29542" s="66"/>
      <c r="CL29542" s="56" t="s">
        <v>17221</v>
      </c>
      <c r="CM29542" s="56" t="s">
        <v>215</v>
      </c>
      <c r="CN29542" s="56" t="s">
        <v>215</v>
      </c>
    </row>
    <row r="29543" spans="75:92">
      <c r="BW29543" s="66"/>
      <c r="BX29543" s="66"/>
      <c r="BY29543" s="66"/>
      <c r="CL29543" s="56" t="s">
        <v>17222</v>
      </c>
      <c r="CM29543" s="56" t="s">
        <v>215</v>
      </c>
      <c r="CN29543" s="56" t="s">
        <v>215</v>
      </c>
    </row>
    <row r="29544" spans="75:92">
      <c r="BW29544" s="66"/>
      <c r="BX29544" s="66"/>
      <c r="BY29544" s="66"/>
      <c r="CL29544" s="56" t="s">
        <v>26744</v>
      </c>
      <c r="CM29544" s="56" t="s">
        <v>215</v>
      </c>
      <c r="CN29544" s="56" t="s">
        <v>215</v>
      </c>
    </row>
    <row r="29545" spans="75:92">
      <c r="BW29545" s="66"/>
      <c r="BX29545" s="66"/>
      <c r="BY29545" s="66"/>
      <c r="CL29545" s="56" t="s">
        <v>17235</v>
      </c>
      <c r="CM29545" s="56" t="s">
        <v>216</v>
      </c>
      <c r="CN29545" s="56" t="s">
        <v>216</v>
      </c>
    </row>
    <row r="29546" spans="75:92">
      <c r="BW29546" s="66"/>
      <c r="BX29546" s="66"/>
      <c r="BY29546" s="66"/>
      <c r="CL29546" s="56" t="s">
        <v>17223</v>
      </c>
      <c r="CM29546" s="56" t="s">
        <v>215</v>
      </c>
      <c r="CN29546" s="56" t="s">
        <v>215</v>
      </c>
    </row>
    <row r="29547" spans="75:92">
      <c r="BW29547" s="66"/>
      <c r="BX29547" s="66"/>
      <c r="BY29547" s="66"/>
      <c r="CL29547" s="35" t="s">
        <v>17233</v>
      </c>
      <c r="CM29547" s="35" t="s">
        <v>217</v>
      </c>
      <c r="CN29547" s="35" t="s">
        <v>217</v>
      </c>
    </row>
    <row r="29548" spans="75:92">
      <c r="BW29548" s="66"/>
      <c r="BX29548" s="66"/>
      <c r="BY29548" s="66"/>
      <c r="CL29548" s="56" t="s">
        <v>17239</v>
      </c>
      <c r="CM29548" s="56" t="s">
        <v>214</v>
      </c>
      <c r="CN29548" s="56" t="s">
        <v>214</v>
      </c>
    </row>
    <row r="29549" spans="75:92">
      <c r="BW29549" s="66"/>
      <c r="BX29549" s="66"/>
      <c r="BY29549" s="66"/>
      <c r="CL29549" s="56" t="s">
        <v>17241</v>
      </c>
      <c r="CM29549" s="56" t="s">
        <v>214</v>
      </c>
      <c r="CN29549" s="56" t="s">
        <v>214</v>
      </c>
    </row>
    <row r="29550" spans="75:92">
      <c r="BW29550" s="66"/>
      <c r="BX29550" s="66"/>
      <c r="BY29550" s="66"/>
      <c r="CL29550" s="56" t="s">
        <v>26745</v>
      </c>
      <c r="CM29550" s="56" t="s">
        <v>214</v>
      </c>
      <c r="CN29550" s="56" t="s">
        <v>214</v>
      </c>
    </row>
    <row r="29551" spans="75:92">
      <c r="BW29551" s="66"/>
      <c r="BX29551" s="66"/>
      <c r="BY29551" s="66"/>
      <c r="CL29551" s="56" t="s">
        <v>17242</v>
      </c>
      <c r="CM29551" s="56" t="s">
        <v>214</v>
      </c>
      <c r="CN29551" s="56" t="s">
        <v>214</v>
      </c>
    </row>
    <row r="29552" spans="75:92">
      <c r="BW29552" s="66"/>
      <c r="BX29552" s="66"/>
      <c r="BY29552" s="66"/>
      <c r="CL29552" s="56" t="s">
        <v>26746</v>
      </c>
      <c r="CM29552" s="56" t="s">
        <v>214</v>
      </c>
      <c r="CN29552" s="56" t="s">
        <v>214</v>
      </c>
    </row>
    <row r="29553" spans="75:92">
      <c r="BW29553" s="66"/>
      <c r="BX29553" s="66"/>
      <c r="BY29553" s="66"/>
      <c r="CL29553" s="56" t="s">
        <v>17243</v>
      </c>
      <c r="CM29553" s="56" t="s">
        <v>214</v>
      </c>
      <c r="CN29553" s="56" t="s">
        <v>214</v>
      </c>
    </row>
    <row r="29554" spans="75:92">
      <c r="BW29554" s="66"/>
      <c r="BX29554" s="66"/>
      <c r="BY29554" s="66"/>
      <c r="CL29554" s="56" t="s">
        <v>17244</v>
      </c>
      <c r="CM29554" s="56" t="s">
        <v>214</v>
      </c>
      <c r="CN29554" s="56" t="s">
        <v>214</v>
      </c>
    </row>
    <row r="29555" spans="75:92">
      <c r="BW29555" s="66"/>
      <c r="BX29555" s="66"/>
      <c r="BY29555" s="66"/>
      <c r="CL29555" s="56" t="s">
        <v>17245</v>
      </c>
      <c r="CM29555" s="56" t="s">
        <v>214</v>
      </c>
      <c r="CN29555" s="56" t="s">
        <v>214</v>
      </c>
    </row>
    <row r="29556" spans="75:92">
      <c r="BW29556" s="66"/>
      <c r="BX29556" s="66"/>
      <c r="BY29556" s="66"/>
      <c r="CL29556" s="56" t="s">
        <v>26747</v>
      </c>
      <c r="CM29556" s="56" t="s">
        <v>214</v>
      </c>
      <c r="CN29556" s="56" t="s">
        <v>214</v>
      </c>
    </row>
    <row r="29557" spans="75:92">
      <c r="BW29557" s="66"/>
      <c r="BX29557" s="66"/>
      <c r="BY29557" s="66"/>
      <c r="CL29557" s="56" t="s">
        <v>26748</v>
      </c>
      <c r="CM29557" s="56" t="s">
        <v>214</v>
      </c>
      <c r="CN29557" s="56" t="s">
        <v>214</v>
      </c>
    </row>
    <row r="29558" spans="75:92">
      <c r="BW29558" s="66"/>
      <c r="BX29558" s="66"/>
      <c r="BY29558" s="66"/>
      <c r="CL29558" s="56" t="s">
        <v>17246</v>
      </c>
      <c r="CM29558" s="56" t="s">
        <v>214</v>
      </c>
      <c r="CN29558" s="56" t="s">
        <v>214</v>
      </c>
    </row>
    <row r="29559" spans="75:92">
      <c r="BW29559" s="66"/>
      <c r="BX29559" s="66"/>
      <c r="BY29559" s="66"/>
      <c r="CL29559" s="35" t="s">
        <v>17236</v>
      </c>
      <c r="CM29559" s="35" t="s">
        <v>217</v>
      </c>
      <c r="CN29559" s="35" t="s">
        <v>217</v>
      </c>
    </row>
    <row r="29560" spans="75:92">
      <c r="BW29560" s="66"/>
      <c r="BX29560" s="66"/>
      <c r="BY29560" s="66"/>
      <c r="CL29560" s="56" t="s">
        <v>17232</v>
      </c>
      <c r="CM29560" s="56" t="s">
        <v>214</v>
      </c>
      <c r="CN29560" s="56" t="s">
        <v>214</v>
      </c>
    </row>
    <row r="29561" spans="75:92">
      <c r="BW29561" s="66"/>
      <c r="BX29561" s="66"/>
      <c r="BY29561" s="66"/>
      <c r="CL29561" s="35" t="s">
        <v>17248</v>
      </c>
      <c r="CM29561" s="35" t="s">
        <v>217</v>
      </c>
      <c r="CN29561" s="35" t="s">
        <v>217</v>
      </c>
    </row>
    <row r="29562" spans="75:92">
      <c r="BW29562" s="66"/>
      <c r="BX29562" s="66"/>
      <c r="BY29562" s="66"/>
      <c r="CL29562" s="56" t="s">
        <v>17251</v>
      </c>
      <c r="CM29562" s="56" t="s">
        <v>216</v>
      </c>
      <c r="CN29562" s="56" t="s">
        <v>216</v>
      </c>
    </row>
    <row r="29563" spans="75:92">
      <c r="BW29563" s="66"/>
      <c r="BX29563" s="66"/>
      <c r="BY29563" s="66"/>
      <c r="CL29563" s="56" t="s">
        <v>17252</v>
      </c>
      <c r="CM29563" s="56" t="s">
        <v>216</v>
      </c>
      <c r="CN29563" s="56" t="s">
        <v>216</v>
      </c>
    </row>
    <row r="29564" spans="75:92">
      <c r="BW29564" s="66"/>
      <c r="BX29564" s="66"/>
      <c r="BY29564" s="66"/>
      <c r="CL29564" s="56" t="s">
        <v>17224</v>
      </c>
      <c r="CM29564" s="56" t="s">
        <v>215</v>
      </c>
      <c r="CN29564" s="56" t="s">
        <v>215</v>
      </c>
    </row>
    <row r="29565" spans="75:92">
      <c r="BW29565" s="66"/>
      <c r="BX29565" s="66"/>
      <c r="BY29565" s="66"/>
      <c r="CL29565" s="56" t="s">
        <v>17225</v>
      </c>
      <c r="CM29565" s="56" t="s">
        <v>215</v>
      </c>
      <c r="CN29565" s="56" t="s">
        <v>215</v>
      </c>
    </row>
    <row r="29566" spans="75:92">
      <c r="BW29566" s="66"/>
      <c r="BX29566" s="66"/>
      <c r="BY29566" s="66"/>
      <c r="CL29566" s="56" t="s">
        <v>17226</v>
      </c>
      <c r="CM29566" s="56" t="s">
        <v>215</v>
      </c>
      <c r="CN29566" s="56" t="s">
        <v>215</v>
      </c>
    </row>
    <row r="29567" spans="75:92">
      <c r="BW29567" s="66"/>
      <c r="BX29567" s="66"/>
      <c r="BY29567" s="66"/>
      <c r="CL29567" s="35" t="s">
        <v>17255</v>
      </c>
      <c r="CM29567" s="35" t="s">
        <v>217</v>
      </c>
      <c r="CN29567" s="35" t="s">
        <v>217</v>
      </c>
    </row>
    <row r="29568" spans="75:92">
      <c r="BW29568" s="66"/>
      <c r="BX29568" s="66"/>
      <c r="BY29568" s="66"/>
      <c r="CL29568" s="35" t="s">
        <v>17256</v>
      </c>
      <c r="CM29568" s="35" t="s">
        <v>217</v>
      </c>
      <c r="CN29568" s="35" t="s">
        <v>217</v>
      </c>
    </row>
    <row r="29569" spans="75:92">
      <c r="BW29569" s="66"/>
      <c r="BX29569" s="66"/>
      <c r="BY29569" s="66"/>
      <c r="CL29569" s="56" t="s">
        <v>17261</v>
      </c>
      <c r="CM29569" s="56" t="s">
        <v>215</v>
      </c>
      <c r="CN29569" s="56" t="s">
        <v>215</v>
      </c>
    </row>
    <row r="29570" spans="75:92">
      <c r="BW29570" s="66"/>
      <c r="BX29570" s="66"/>
      <c r="BY29570" s="66"/>
      <c r="CL29570" s="56" t="s">
        <v>17247</v>
      </c>
      <c r="CM29570" s="56" t="s">
        <v>214</v>
      </c>
      <c r="CN29570" s="56" t="s">
        <v>214</v>
      </c>
    </row>
    <row r="29571" spans="75:92">
      <c r="BW29571" s="66"/>
      <c r="BX29571" s="66"/>
      <c r="BY29571" s="66"/>
      <c r="CL29571" s="35" t="s">
        <v>30178</v>
      </c>
      <c r="CM29571" s="35" t="s">
        <v>217</v>
      </c>
      <c r="CN29571" s="35" t="s">
        <v>217</v>
      </c>
    </row>
    <row r="29572" spans="75:92">
      <c r="BW29572" s="66"/>
      <c r="BX29572" s="66"/>
      <c r="BY29572" s="66"/>
      <c r="CL29572" s="56" t="s">
        <v>17227</v>
      </c>
      <c r="CM29572" s="56" t="s">
        <v>215</v>
      </c>
      <c r="CN29572" s="56" t="s">
        <v>215</v>
      </c>
    </row>
    <row r="29573" spans="75:92">
      <c r="BW29573" s="66"/>
      <c r="BX29573" s="66"/>
      <c r="BY29573" s="66"/>
      <c r="CL29573" s="56" t="s">
        <v>17228</v>
      </c>
      <c r="CM29573" s="56" t="s">
        <v>215</v>
      </c>
      <c r="CN29573" s="56" t="s">
        <v>215</v>
      </c>
    </row>
    <row r="29574" spans="75:92">
      <c r="BW29574" s="66"/>
      <c r="BX29574" s="66"/>
      <c r="BY29574" s="66"/>
      <c r="CL29574" s="56" t="s">
        <v>17230</v>
      </c>
      <c r="CM29574" s="56" t="s">
        <v>215</v>
      </c>
      <c r="CN29574" s="56" t="s">
        <v>215</v>
      </c>
    </row>
    <row r="29575" spans="75:92">
      <c r="BW29575" s="66"/>
      <c r="BX29575" s="66"/>
      <c r="BY29575" s="66"/>
      <c r="CL29575" s="56" t="s">
        <v>17229</v>
      </c>
      <c r="CM29575" s="56" t="s">
        <v>215</v>
      </c>
      <c r="CN29575" s="56" t="s">
        <v>215</v>
      </c>
    </row>
    <row r="29576" spans="75:92">
      <c r="BW29576" s="66"/>
      <c r="BX29576" s="66"/>
      <c r="BY29576" s="66"/>
      <c r="CL29576" s="35" t="s">
        <v>17249</v>
      </c>
      <c r="CM29576" s="35" t="s">
        <v>217</v>
      </c>
      <c r="CN29576" s="35" t="s">
        <v>217</v>
      </c>
    </row>
    <row r="29577" spans="75:92">
      <c r="BW29577" s="66"/>
      <c r="BX29577" s="66"/>
      <c r="BY29577" s="66"/>
      <c r="CL29577" s="56" t="s">
        <v>2938</v>
      </c>
      <c r="CM29577" s="56" t="s">
        <v>214</v>
      </c>
      <c r="CN29577" s="56" t="s">
        <v>214</v>
      </c>
    </row>
    <row r="29578" spans="75:92">
      <c r="BW29578" s="66"/>
      <c r="BX29578" s="66"/>
      <c r="BY29578" s="66"/>
      <c r="CL29578" s="56" t="s">
        <v>17231</v>
      </c>
      <c r="CM29578" s="56" t="s">
        <v>215</v>
      </c>
      <c r="CN29578" s="56" t="s">
        <v>215</v>
      </c>
    </row>
    <row r="29579" spans="75:92">
      <c r="BW29579" s="66"/>
      <c r="BX29579" s="66"/>
      <c r="BY29579" s="66"/>
      <c r="CL29579" s="56" t="s">
        <v>24768</v>
      </c>
      <c r="CM29579" s="56" t="s">
        <v>215</v>
      </c>
      <c r="CN29579" s="56" t="s">
        <v>215</v>
      </c>
    </row>
    <row r="29580" spans="75:92">
      <c r="BW29580" s="66"/>
      <c r="BX29580" s="66"/>
      <c r="BY29580" s="66"/>
      <c r="CL29580" s="56" t="s">
        <v>26749</v>
      </c>
      <c r="CM29580" s="56" t="s">
        <v>216</v>
      </c>
      <c r="CN29580" s="56" t="s">
        <v>216</v>
      </c>
    </row>
    <row r="29581" spans="75:92">
      <c r="BW29581" s="66"/>
      <c r="BX29581" s="66"/>
      <c r="BY29581" s="66"/>
      <c r="CL29581" s="56" t="s">
        <v>26750</v>
      </c>
      <c r="CM29581" s="56" t="s">
        <v>216</v>
      </c>
      <c r="CN29581" s="56" t="s">
        <v>216</v>
      </c>
    </row>
    <row r="29582" spans="75:92">
      <c r="BW29582" s="66"/>
      <c r="BX29582" s="66"/>
      <c r="BY29582" s="66"/>
      <c r="CL29582" s="56" t="s">
        <v>17262</v>
      </c>
      <c r="CM29582" s="56" t="s">
        <v>216</v>
      </c>
      <c r="CN29582" s="56" t="s">
        <v>216</v>
      </c>
    </row>
    <row r="29583" spans="75:92">
      <c r="BW29583" s="66"/>
      <c r="BX29583" s="66"/>
      <c r="BY29583" s="66"/>
      <c r="CL29583" s="56" t="s">
        <v>17271</v>
      </c>
      <c r="CM29583" s="56" t="s">
        <v>216</v>
      </c>
      <c r="CN29583" s="56" t="s">
        <v>216</v>
      </c>
    </row>
    <row r="29584" spans="75:92">
      <c r="BW29584" s="66"/>
      <c r="BX29584" s="66"/>
      <c r="BY29584" s="66"/>
      <c r="CL29584" s="56" t="s">
        <v>24769</v>
      </c>
      <c r="CM29584" s="56" t="s">
        <v>216</v>
      </c>
      <c r="CN29584" s="56" t="s">
        <v>216</v>
      </c>
    </row>
    <row r="29585" spans="75:92">
      <c r="BW29585" s="66"/>
      <c r="BX29585" s="66"/>
      <c r="BY29585" s="66"/>
      <c r="CL29585" s="56" t="s">
        <v>17272</v>
      </c>
      <c r="CM29585" s="56" t="s">
        <v>216</v>
      </c>
      <c r="CN29585" s="56" t="s">
        <v>216</v>
      </c>
    </row>
    <row r="29586" spans="75:92">
      <c r="BW29586" s="66"/>
      <c r="BX29586" s="66"/>
      <c r="BY29586" s="66"/>
      <c r="CL29586" s="56" t="s">
        <v>17273</v>
      </c>
      <c r="CM29586" s="56" t="s">
        <v>216</v>
      </c>
      <c r="CN29586" s="56" t="s">
        <v>216</v>
      </c>
    </row>
    <row r="29587" spans="75:92">
      <c r="BW29587" s="66"/>
      <c r="BX29587" s="66"/>
      <c r="BY29587" s="66"/>
      <c r="CL29587" s="56" t="s">
        <v>17263</v>
      </c>
      <c r="CM29587" s="56" t="s">
        <v>216</v>
      </c>
      <c r="CN29587" s="56" t="s">
        <v>216</v>
      </c>
    </row>
    <row r="29588" spans="75:92">
      <c r="BW29588" s="66"/>
      <c r="BX29588" s="66"/>
      <c r="BY29588" s="66"/>
      <c r="CL29588" s="56" t="s">
        <v>17264</v>
      </c>
      <c r="CM29588" s="56" t="s">
        <v>216</v>
      </c>
      <c r="CN29588" s="56" t="s">
        <v>216</v>
      </c>
    </row>
    <row r="29589" spans="75:92">
      <c r="BW29589" s="66"/>
      <c r="BX29589" s="66"/>
      <c r="BY29589" s="66"/>
      <c r="CL29589" s="56" t="s">
        <v>17265</v>
      </c>
      <c r="CM29589" s="56" t="s">
        <v>216</v>
      </c>
      <c r="CN29589" s="56" t="s">
        <v>216</v>
      </c>
    </row>
    <row r="29590" spans="75:92">
      <c r="BW29590" s="66"/>
      <c r="BX29590" s="66"/>
      <c r="BY29590" s="66"/>
      <c r="CL29590" s="56" t="s">
        <v>17283</v>
      </c>
      <c r="CM29590" s="56" t="s">
        <v>216</v>
      </c>
      <c r="CN29590" s="56" t="s">
        <v>216</v>
      </c>
    </row>
    <row r="29591" spans="75:92">
      <c r="BW29591" s="66"/>
      <c r="BX29591" s="66"/>
      <c r="BY29591" s="66"/>
      <c r="CL29591" s="56" t="s">
        <v>17284</v>
      </c>
      <c r="CM29591" s="56" t="s">
        <v>216</v>
      </c>
      <c r="CN29591" s="56" t="s">
        <v>216</v>
      </c>
    </row>
    <row r="29592" spans="75:92">
      <c r="BW29592" s="66"/>
      <c r="BX29592" s="66"/>
      <c r="BY29592" s="66"/>
      <c r="CL29592" s="56" t="s">
        <v>17285</v>
      </c>
      <c r="CM29592" s="56" t="s">
        <v>216</v>
      </c>
      <c r="CN29592" s="56" t="s">
        <v>216</v>
      </c>
    </row>
    <row r="29593" spans="75:92">
      <c r="BW29593" s="66"/>
      <c r="BX29593" s="66"/>
      <c r="BY29593" s="66"/>
      <c r="CL29593" s="35" t="s">
        <v>17277</v>
      </c>
      <c r="CM29593" s="35" t="s">
        <v>217</v>
      </c>
      <c r="CN29593" s="35" t="s">
        <v>217</v>
      </c>
    </row>
    <row r="29594" spans="75:92">
      <c r="BW29594" s="66"/>
      <c r="BX29594" s="66"/>
      <c r="BY29594" s="66"/>
      <c r="CL29594" s="35" t="s">
        <v>30179</v>
      </c>
      <c r="CM29594" s="35" t="s">
        <v>217</v>
      </c>
      <c r="CN29594" s="35" t="s">
        <v>217</v>
      </c>
    </row>
    <row r="29595" spans="75:92">
      <c r="BW29595" s="66"/>
      <c r="BX29595" s="66"/>
      <c r="BY29595" s="66"/>
      <c r="CL29595" s="56" t="s">
        <v>17266</v>
      </c>
      <c r="CM29595" s="56" t="s">
        <v>216</v>
      </c>
      <c r="CN29595" s="56" t="s">
        <v>216</v>
      </c>
    </row>
    <row r="29596" spans="75:92">
      <c r="BW29596" s="66"/>
      <c r="BX29596" s="66"/>
      <c r="BY29596" s="66"/>
      <c r="CL29596" s="56" t="s">
        <v>17267</v>
      </c>
      <c r="CM29596" s="56" t="s">
        <v>216</v>
      </c>
      <c r="CN29596" s="56" t="s">
        <v>216</v>
      </c>
    </row>
    <row r="29597" spans="75:92">
      <c r="BW29597" s="66"/>
      <c r="BX29597" s="66"/>
      <c r="BY29597" s="66"/>
      <c r="CL29597" s="35" t="s">
        <v>17280</v>
      </c>
      <c r="CM29597" s="35" t="s">
        <v>217</v>
      </c>
      <c r="CN29597" s="35" t="s">
        <v>217</v>
      </c>
    </row>
    <row r="29598" spans="75:92">
      <c r="BW29598" s="66"/>
      <c r="BX29598" s="66"/>
      <c r="BY29598" s="66"/>
      <c r="CL29598" s="56" t="s">
        <v>17278</v>
      </c>
      <c r="CM29598" s="56" t="s">
        <v>217</v>
      </c>
      <c r="CN29598" s="56" t="s">
        <v>217</v>
      </c>
    </row>
    <row r="29599" spans="75:92">
      <c r="BW29599" s="66"/>
      <c r="BX29599" s="66"/>
      <c r="BY29599" s="66"/>
      <c r="CL29599" s="56" t="s">
        <v>17274</v>
      </c>
      <c r="CM29599" s="56" t="s">
        <v>216</v>
      </c>
      <c r="CN29599" s="56" t="s">
        <v>216</v>
      </c>
    </row>
    <row r="29600" spans="75:92">
      <c r="BW29600" s="66"/>
      <c r="BX29600" s="66"/>
      <c r="BY29600" s="66"/>
      <c r="CL29600" s="56" t="s">
        <v>17268</v>
      </c>
      <c r="CM29600" s="56" t="s">
        <v>216</v>
      </c>
      <c r="CN29600" s="56" t="s">
        <v>216</v>
      </c>
    </row>
    <row r="29601" spans="75:92">
      <c r="BW29601" s="66"/>
      <c r="BX29601" s="66"/>
      <c r="BY29601" s="66"/>
      <c r="CL29601" s="56" t="s">
        <v>26751</v>
      </c>
      <c r="CM29601" s="56" t="s">
        <v>216</v>
      </c>
      <c r="CN29601" s="56" t="s">
        <v>216</v>
      </c>
    </row>
    <row r="29602" spans="75:92">
      <c r="BW29602" s="66"/>
      <c r="BX29602" s="66"/>
      <c r="BY29602" s="66"/>
      <c r="CL29602" s="56" t="s">
        <v>26752</v>
      </c>
      <c r="CM29602" s="56" t="s">
        <v>216</v>
      </c>
      <c r="CN29602" s="56" t="s">
        <v>216</v>
      </c>
    </row>
    <row r="29603" spans="75:92">
      <c r="BW29603" s="66"/>
      <c r="BX29603" s="66"/>
      <c r="BY29603" s="66"/>
      <c r="CL29603" s="56" t="s">
        <v>17286</v>
      </c>
      <c r="CM29603" s="56" t="s">
        <v>216</v>
      </c>
      <c r="CN29603" s="56" t="s">
        <v>216</v>
      </c>
    </row>
    <row r="29604" spans="75:92">
      <c r="BW29604" s="66"/>
      <c r="BX29604" s="66"/>
      <c r="BY29604" s="66"/>
      <c r="CL29604" s="56" t="s">
        <v>17289</v>
      </c>
      <c r="CM29604" s="56" t="s">
        <v>216</v>
      </c>
      <c r="CN29604" s="56" t="s">
        <v>216</v>
      </c>
    </row>
    <row r="29605" spans="75:92">
      <c r="BW29605" s="66"/>
      <c r="BX29605" s="66"/>
      <c r="BY29605" s="66"/>
      <c r="CL29605" s="56" t="s">
        <v>17287</v>
      </c>
      <c r="CM29605" s="56" t="s">
        <v>216</v>
      </c>
      <c r="CN29605" s="56" t="s">
        <v>216</v>
      </c>
    </row>
    <row r="29606" spans="75:92">
      <c r="BW29606" s="66"/>
      <c r="BX29606" s="66"/>
      <c r="BY29606" s="66"/>
      <c r="CL29606" s="56" t="s">
        <v>17288</v>
      </c>
      <c r="CM29606" s="56" t="s">
        <v>216</v>
      </c>
      <c r="CN29606" s="56" t="s">
        <v>216</v>
      </c>
    </row>
    <row r="29607" spans="75:92">
      <c r="BW29607" s="66"/>
      <c r="BX29607" s="66"/>
      <c r="BY29607" s="66"/>
      <c r="CL29607" s="56" t="s">
        <v>17275</v>
      </c>
      <c r="CM29607" s="56" t="s">
        <v>216</v>
      </c>
      <c r="CN29607" s="56" t="s">
        <v>216</v>
      </c>
    </row>
    <row r="29608" spans="75:92">
      <c r="BW29608" s="66"/>
      <c r="BX29608" s="66"/>
      <c r="BY29608" s="66"/>
      <c r="CL29608" s="56" t="s">
        <v>17269</v>
      </c>
      <c r="CM29608" s="56" t="s">
        <v>216</v>
      </c>
      <c r="CN29608" s="56" t="s">
        <v>216</v>
      </c>
    </row>
    <row r="29609" spans="75:92">
      <c r="BW29609" s="66"/>
      <c r="BX29609" s="66"/>
      <c r="BY29609" s="66"/>
      <c r="CL29609" s="35" t="s">
        <v>17281</v>
      </c>
      <c r="CM29609" s="35" t="s">
        <v>217</v>
      </c>
      <c r="CN29609" s="35" t="s">
        <v>217</v>
      </c>
    </row>
    <row r="29610" spans="75:92">
      <c r="BW29610" s="66"/>
      <c r="BX29610" s="66"/>
      <c r="BY29610" s="66"/>
      <c r="CL29610" s="35" t="s">
        <v>17282</v>
      </c>
      <c r="CM29610" s="35" t="s">
        <v>217</v>
      </c>
      <c r="CN29610" s="35" t="s">
        <v>217</v>
      </c>
    </row>
    <row r="29611" spans="75:92">
      <c r="BW29611" s="66"/>
      <c r="BX29611" s="66"/>
      <c r="BY29611" s="66"/>
      <c r="CL29611" s="35" t="s">
        <v>17290</v>
      </c>
      <c r="CM29611" s="35" t="s">
        <v>217</v>
      </c>
      <c r="CN29611" s="35" t="s">
        <v>217</v>
      </c>
    </row>
    <row r="29612" spans="75:92">
      <c r="BW29612" s="66"/>
      <c r="BX29612" s="66"/>
      <c r="BY29612" s="66"/>
      <c r="CL29612" s="56" t="s">
        <v>17276</v>
      </c>
      <c r="CM29612" s="56" t="s">
        <v>216</v>
      </c>
      <c r="CN29612" s="56" t="s">
        <v>216</v>
      </c>
    </row>
    <row r="29613" spans="75:92">
      <c r="BW29613" s="66"/>
      <c r="BX29613" s="66"/>
      <c r="BY29613" s="66"/>
      <c r="CL29613" s="35" t="s">
        <v>30180</v>
      </c>
      <c r="CM29613" s="35" t="s">
        <v>217</v>
      </c>
      <c r="CN29613" s="35" t="s">
        <v>217</v>
      </c>
    </row>
    <row r="29614" spans="75:92">
      <c r="BW29614" s="66"/>
      <c r="BX29614" s="66"/>
      <c r="BY29614" s="66"/>
      <c r="CL29614" s="56" t="s">
        <v>30181</v>
      </c>
      <c r="CM29614" s="56" t="s">
        <v>214</v>
      </c>
      <c r="CN29614" s="56" t="s">
        <v>214</v>
      </c>
    </row>
    <row r="29615" spans="75:92">
      <c r="BW29615" s="66"/>
      <c r="BX29615" s="66"/>
      <c r="BY29615" s="66"/>
      <c r="CL29615" s="56" t="s">
        <v>13121</v>
      </c>
      <c r="CM29615" s="56" t="s">
        <v>213</v>
      </c>
      <c r="CN29615" s="56" t="s">
        <v>213</v>
      </c>
    </row>
    <row r="29616" spans="75:92">
      <c r="BW29616" s="66"/>
      <c r="BX29616" s="66"/>
      <c r="BY29616" s="66"/>
      <c r="CL29616" s="35" t="s">
        <v>17291</v>
      </c>
      <c r="CM29616" s="35" t="s">
        <v>217</v>
      </c>
      <c r="CN29616" s="35" t="s">
        <v>217</v>
      </c>
    </row>
    <row r="29617" spans="75:92">
      <c r="BW29617" s="66"/>
      <c r="BX29617" s="66"/>
      <c r="BY29617" s="66"/>
      <c r="CL29617" s="35" t="s">
        <v>9713</v>
      </c>
      <c r="CM29617" s="35" t="s">
        <v>217</v>
      </c>
      <c r="CN29617" s="35" t="s">
        <v>217</v>
      </c>
    </row>
    <row r="29618" spans="75:92">
      <c r="BW29618" s="66"/>
      <c r="BX29618" s="66"/>
      <c r="BY29618" s="66"/>
      <c r="CL29618" s="35" t="s">
        <v>9711</v>
      </c>
      <c r="CM29618" s="35" t="s">
        <v>217</v>
      </c>
      <c r="CN29618" s="35" t="s">
        <v>217</v>
      </c>
    </row>
    <row r="29619" spans="75:92">
      <c r="BW29619" s="66"/>
      <c r="BX29619" s="66"/>
      <c r="BY29619" s="66"/>
      <c r="CL29619" s="35" t="s">
        <v>9709</v>
      </c>
      <c r="CM29619" s="35" t="s">
        <v>217</v>
      </c>
      <c r="CN29619" s="35" t="s">
        <v>217</v>
      </c>
    </row>
    <row r="29620" spans="75:92">
      <c r="BW29620" s="66"/>
      <c r="BX29620" s="66"/>
      <c r="BY29620" s="66"/>
      <c r="CL29620" s="35" t="s">
        <v>12606</v>
      </c>
      <c r="CM29620" s="35" t="s">
        <v>217</v>
      </c>
      <c r="CN29620" s="35" t="s">
        <v>217</v>
      </c>
    </row>
    <row r="29621" spans="75:92">
      <c r="BW29621" s="66"/>
      <c r="BX29621" s="66"/>
      <c r="BY29621" s="66"/>
      <c r="CL29621" s="35" t="s">
        <v>9714</v>
      </c>
      <c r="CM29621" s="35" t="s">
        <v>217</v>
      </c>
      <c r="CN29621" s="35" t="s">
        <v>217</v>
      </c>
    </row>
    <row r="29622" spans="75:92">
      <c r="BW29622" s="66"/>
      <c r="BX29622" s="66"/>
      <c r="BY29622" s="66"/>
      <c r="CL29622" s="35" t="s">
        <v>9712</v>
      </c>
      <c r="CM29622" s="35" t="s">
        <v>217</v>
      </c>
      <c r="CN29622" s="35" t="s">
        <v>217</v>
      </c>
    </row>
    <row r="29623" spans="75:92">
      <c r="BW29623" s="66"/>
      <c r="BX29623" s="66"/>
      <c r="BY29623" s="66"/>
      <c r="CL29623" s="35" t="s">
        <v>12607</v>
      </c>
      <c r="CM29623" s="35" t="s">
        <v>217</v>
      </c>
      <c r="CN29623" s="35" t="s">
        <v>217</v>
      </c>
    </row>
    <row r="29624" spans="75:92">
      <c r="BW29624" s="66"/>
      <c r="BX29624" s="66"/>
      <c r="BY29624" s="66"/>
      <c r="CL29624" s="35" t="s">
        <v>17322</v>
      </c>
      <c r="CM29624" s="35" t="s">
        <v>217</v>
      </c>
      <c r="CN29624" s="35" t="s">
        <v>217</v>
      </c>
    </row>
    <row r="29625" spans="75:92">
      <c r="BW29625" s="66"/>
      <c r="BX29625" s="66"/>
      <c r="BY29625" s="66"/>
      <c r="CL29625" s="56" t="s">
        <v>17292</v>
      </c>
      <c r="CM29625" s="56" t="s">
        <v>216</v>
      </c>
      <c r="CN29625" s="56" t="s">
        <v>216</v>
      </c>
    </row>
    <row r="29626" spans="75:92">
      <c r="BW29626" s="66"/>
      <c r="BX29626" s="66"/>
      <c r="BY29626" s="66"/>
      <c r="CL29626" s="56" t="s">
        <v>24770</v>
      </c>
      <c r="CM29626" s="56" t="s">
        <v>216</v>
      </c>
      <c r="CN29626" s="56" t="s">
        <v>216</v>
      </c>
    </row>
    <row r="29627" spans="75:92">
      <c r="BW29627" s="66"/>
      <c r="BX29627" s="66"/>
      <c r="BY29627" s="66"/>
      <c r="CL29627" s="56" t="s">
        <v>17293</v>
      </c>
      <c r="CM29627" s="56" t="s">
        <v>216</v>
      </c>
      <c r="CN29627" s="56" t="s">
        <v>216</v>
      </c>
    </row>
    <row r="29628" spans="75:92">
      <c r="BW29628" s="66"/>
      <c r="BX29628" s="66"/>
      <c r="BY29628" s="66"/>
      <c r="CL29628" s="56" t="s">
        <v>17294</v>
      </c>
      <c r="CM29628" s="56" t="s">
        <v>216</v>
      </c>
      <c r="CN29628" s="56" t="s">
        <v>216</v>
      </c>
    </row>
    <row r="29629" spans="75:92">
      <c r="BW29629" s="66"/>
      <c r="BX29629" s="66"/>
      <c r="BY29629" s="66"/>
      <c r="CL29629" s="56" t="s">
        <v>17295</v>
      </c>
      <c r="CM29629" s="56" t="s">
        <v>216</v>
      </c>
      <c r="CN29629" s="56" t="s">
        <v>216</v>
      </c>
    </row>
    <row r="29630" spans="75:92">
      <c r="BW29630" s="66"/>
      <c r="BX29630" s="66"/>
      <c r="BY29630" s="66"/>
      <c r="CL29630" s="56" t="s">
        <v>17296</v>
      </c>
      <c r="CM29630" s="56" t="s">
        <v>216</v>
      </c>
      <c r="CN29630" s="56" t="s">
        <v>216</v>
      </c>
    </row>
    <row r="29631" spans="75:92">
      <c r="BW29631" s="66"/>
      <c r="BX29631" s="66"/>
      <c r="BY29631" s="66"/>
      <c r="CL29631" s="56" t="s">
        <v>17297</v>
      </c>
      <c r="CM29631" s="56" t="s">
        <v>216</v>
      </c>
      <c r="CN29631" s="56" t="s">
        <v>216</v>
      </c>
    </row>
    <row r="29632" spans="75:92">
      <c r="BW29632" s="66"/>
      <c r="BX29632" s="66"/>
      <c r="BY29632" s="66"/>
      <c r="CL29632" s="56" t="s">
        <v>26753</v>
      </c>
      <c r="CM29632" s="56" t="s">
        <v>216</v>
      </c>
      <c r="CN29632" s="56" t="s">
        <v>216</v>
      </c>
    </row>
    <row r="29633" spans="75:92">
      <c r="BW29633" s="66"/>
      <c r="BX29633" s="66"/>
      <c r="BY29633" s="66"/>
      <c r="CL29633" s="56" t="s">
        <v>17327</v>
      </c>
      <c r="CM29633" s="56" t="s">
        <v>215</v>
      </c>
      <c r="CN29633" s="56" t="s">
        <v>215</v>
      </c>
    </row>
    <row r="29634" spans="75:92">
      <c r="BW29634" s="66"/>
      <c r="BX29634" s="66"/>
      <c r="BY29634" s="66"/>
      <c r="CL29634" s="56" t="s">
        <v>24771</v>
      </c>
      <c r="CM29634" s="56" t="s">
        <v>216</v>
      </c>
      <c r="CN29634" s="56" t="s">
        <v>216</v>
      </c>
    </row>
    <row r="29635" spans="75:92">
      <c r="BW29635" s="66"/>
      <c r="BX29635" s="66"/>
      <c r="BY29635" s="66"/>
      <c r="CL29635" s="56" t="s">
        <v>17298</v>
      </c>
      <c r="CM29635" s="56" t="s">
        <v>216</v>
      </c>
      <c r="CN29635" s="56" t="s">
        <v>216</v>
      </c>
    </row>
    <row r="29636" spans="75:92">
      <c r="BW29636" s="66"/>
      <c r="BX29636" s="66"/>
      <c r="BY29636" s="66"/>
      <c r="CL29636" s="56" t="s">
        <v>17299</v>
      </c>
      <c r="CM29636" s="56" t="s">
        <v>216</v>
      </c>
      <c r="CN29636" s="56" t="s">
        <v>216</v>
      </c>
    </row>
    <row r="29637" spans="75:92">
      <c r="BW29637" s="66"/>
      <c r="BX29637" s="66"/>
      <c r="BY29637" s="66"/>
      <c r="CL29637" s="56" t="s">
        <v>2943</v>
      </c>
      <c r="CM29637" s="56" t="s">
        <v>214</v>
      </c>
      <c r="CN29637" s="56" t="s">
        <v>214</v>
      </c>
    </row>
    <row r="29638" spans="75:92">
      <c r="BW29638" s="66"/>
      <c r="BX29638" s="66"/>
      <c r="BY29638" s="66"/>
      <c r="CL29638" s="56" t="s">
        <v>17309</v>
      </c>
      <c r="CM29638" s="56" t="s">
        <v>216</v>
      </c>
      <c r="CN29638" s="56" t="s">
        <v>216</v>
      </c>
    </row>
    <row r="29639" spans="75:92">
      <c r="BW29639" s="66"/>
      <c r="BX29639" s="66"/>
      <c r="BY29639" s="66"/>
      <c r="CL29639" s="56" t="s">
        <v>2944</v>
      </c>
      <c r="CM29639" s="56" t="s">
        <v>216</v>
      </c>
      <c r="CN29639" s="56" t="s">
        <v>216</v>
      </c>
    </row>
    <row r="29640" spans="75:92">
      <c r="BW29640" s="66"/>
      <c r="BX29640" s="66"/>
      <c r="BY29640" s="66"/>
      <c r="CL29640" s="56" t="s">
        <v>17300</v>
      </c>
      <c r="CM29640" s="56" t="s">
        <v>216</v>
      </c>
      <c r="CN29640" s="56" t="s">
        <v>216</v>
      </c>
    </row>
    <row r="29641" spans="75:92">
      <c r="BW29641" s="66"/>
      <c r="BX29641" s="66"/>
      <c r="BY29641" s="66"/>
      <c r="CL29641" s="56" t="s">
        <v>26754</v>
      </c>
      <c r="CM29641" s="56" t="s">
        <v>214</v>
      </c>
      <c r="CN29641" s="56" t="s">
        <v>214</v>
      </c>
    </row>
    <row r="29642" spans="75:92">
      <c r="BW29642" s="66"/>
      <c r="BX29642" s="66"/>
      <c r="BY29642" s="66"/>
      <c r="CL29642" s="56" t="s">
        <v>26755</v>
      </c>
      <c r="CM29642" s="56" t="s">
        <v>214</v>
      </c>
      <c r="CN29642" s="56" t="s">
        <v>214</v>
      </c>
    </row>
    <row r="29643" spans="75:92">
      <c r="BW29643" s="66"/>
      <c r="BX29643" s="66"/>
      <c r="BY29643" s="66"/>
      <c r="CL29643" s="56" t="s">
        <v>26756</v>
      </c>
      <c r="CM29643" s="56" t="s">
        <v>215</v>
      </c>
      <c r="CN29643" s="56" t="s">
        <v>215</v>
      </c>
    </row>
    <row r="29644" spans="75:92">
      <c r="BW29644" s="66"/>
      <c r="BX29644" s="66"/>
      <c r="BY29644" s="66"/>
      <c r="CL29644" s="56" t="s">
        <v>26757</v>
      </c>
      <c r="CM29644" s="56" t="s">
        <v>215</v>
      </c>
      <c r="CN29644" s="56" t="s">
        <v>215</v>
      </c>
    </row>
    <row r="29645" spans="75:92">
      <c r="BW29645" s="66"/>
      <c r="BX29645" s="66"/>
      <c r="BY29645" s="66"/>
      <c r="CL29645" s="56" t="s">
        <v>17319</v>
      </c>
      <c r="CM29645" s="56" t="s">
        <v>216</v>
      </c>
      <c r="CN29645" s="56" t="s">
        <v>216</v>
      </c>
    </row>
    <row r="29646" spans="75:92">
      <c r="BW29646" s="66"/>
      <c r="BX29646" s="66"/>
      <c r="BY29646" s="66"/>
      <c r="CL29646" s="56" t="s">
        <v>26758</v>
      </c>
      <c r="CM29646" s="56" t="s">
        <v>216</v>
      </c>
      <c r="CN29646" s="56" t="s">
        <v>216</v>
      </c>
    </row>
    <row r="29647" spans="75:92">
      <c r="BW29647" s="66"/>
      <c r="BX29647" s="66"/>
      <c r="BY29647" s="66"/>
      <c r="CL29647" s="56" t="s">
        <v>17318</v>
      </c>
      <c r="CM29647" s="56" t="s">
        <v>216</v>
      </c>
      <c r="CN29647" s="56" t="s">
        <v>216</v>
      </c>
    </row>
    <row r="29648" spans="75:92">
      <c r="BW29648" s="66"/>
      <c r="BX29648" s="66"/>
      <c r="BY29648" s="66"/>
      <c r="CL29648" s="56" t="s">
        <v>26759</v>
      </c>
      <c r="CM29648" s="56" t="s">
        <v>216</v>
      </c>
      <c r="CN29648" s="56" t="s">
        <v>216</v>
      </c>
    </row>
    <row r="29649" spans="75:92">
      <c r="BW29649" s="66"/>
      <c r="BX29649" s="66"/>
      <c r="BY29649" s="66"/>
      <c r="CL29649" s="56" t="s">
        <v>26760</v>
      </c>
      <c r="CM29649" s="56" t="s">
        <v>216</v>
      </c>
      <c r="CN29649" s="56" t="s">
        <v>216</v>
      </c>
    </row>
    <row r="29650" spans="75:92">
      <c r="BW29650" s="66"/>
      <c r="BX29650" s="66"/>
      <c r="BY29650" s="66"/>
      <c r="CL29650" s="56" t="s">
        <v>26761</v>
      </c>
      <c r="CM29650" s="56" t="s">
        <v>216</v>
      </c>
      <c r="CN29650" s="56" t="s">
        <v>216</v>
      </c>
    </row>
    <row r="29651" spans="75:92">
      <c r="BW29651" s="66"/>
      <c r="BX29651" s="66"/>
      <c r="BY29651" s="66"/>
      <c r="CL29651" s="56" t="s">
        <v>17301</v>
      </c>
      <c r="CM29651" s="56" t="s">
        <v>216</v>
      </c>
      <c r="CN29651" s="56" t="s">
        <v>216</v>
      </c>
    </row>
    <row r="29652" spans="75:92">
      <c r="BW29652" s="66"/>
      <c r="BX29652" s="66"/>
      <c r="BY29652" s="66"/>
      <c r="CL29652" s="56" t="s">
        <v>17304</v>
      </c>
      <c r="CM29652" s="56" t="s">
        <v>214</v>
      </c>
      <c r="CN29652" s="56" t="s">
        <v>214</v>
      </c>
    </row>
    <row r="29653" spans="75:92">
      <c r="BW29653" s="66"/>
      <c r="BX29653" s="66"/>
      <c r="BY29653" s="66"/>
      <c r="CL29653" s="35" t="s">
        <v>17340</v>
      </c>
      <c r="CM29653" s="35" t="s">
        <v>217</v>
      </c>
      <c r="CN29653" s="35" t="s">
        <v>217</v>
      </c>
    </row>
    <row r="29654" spans="75:92">
      <c r="BW29654" s="66"/>
      <c r="BX29654" s="66"/>
      <c r="BY29654" s="66"/>
      <c r="CL29654" s="56" t="s">
        <v>11663</v>
      </c>
      <c r="CM29654" s="56" t="s">
        <v>216</v>
      </c>
      <c r="CN29654" s="56" t="s">
        <v>216</v>
      </c>
    </row>
    <row r="29655" spans="75:92">
      <c r="BW29655" s="66"/>
      <c r="BX29655" s="66"/>
      <c r="BY29655" s="66"/>
      <c r="CL29655" s="56" t="s">
        <v>2948</v>
      </c>
      <c r="CM29655" s="56" t="s">
        <v>215</v>
      </c>
      <c r="CN29655" s="56" t="s">
        <v>215</v>
      </c>
    </row>
    <row r="29656" spans="75:92">
      <c r="BW29656" s="66"/>
      <c r="BX29656" s="66"/>
      <c r="BY29656" s="66"/>
      <c r="CL29656" s="56" t="s">
        <v>17323</v>
      </c>
      <c r="CM29656" s="56" t="s">
        <v>213</v>
      </c>
      <c r="CN29656" s="56" t="s">
        <v>213</v>
      </c>
    </row>
    <row r="29657" spans="75:92">
      <c r="BW29657" s="66"/>
      <c r="BX29657" s="66"/>
      <c r="BY29657" s="66"/>
      <c r="CL29657" s="56" t="s">
        <v>17352</v>
      </c>
      <c r="CM29657" s="56" t="s">
        <v>215</v>
      </c>
      <c r="CN29657" s="56" t="s">
        <v>215</v>
      </c>
    </row>
    <row r="29658" spans="75:92">
      <c r="BW29658" s="66"/>
      <c r="BX29658" s="66"/>
      <c r="BY29658" s="66"/>
      <c r="CL29658" s="56" t="s">
        <v>17353</v>
      </c>
      <c r="CM29658" s="56" t="s">
        <v>215</v>
      </c>
      <c r="CN29658" s="56" t="s">
        <v>215</v>
      </c>
    </row>
    <row r="29659" spans="75:92">
      <c r="BW29659" s="66"/>
      <c r="BX29659" s="66"/>
      <c r="BY29659" s="66"/>
      <c r="CL29659" s="56" t="s">
        <v>17310</v>
      </c>
      <c r="CM29659" s="56" t="s">
        <v>216</v>
      </c>
      <c r="CN29659" s="56" t="s">
        <v>216</v>
      </c>
    </row>
    <row r="29660" spans="75:92">
      <c r="BW29660" s="66"/>
      <c r="BX29660" s="66"/>
      <c r="BY29660" s="66"/>
      <c r="CL29660" s="56" t="s">
        <v>26762</v>
      </c>
      <c r="CM29660" s="56" t="s">
        <v>214</v>
      </c>
      <c r="CN29660" s="56" t="s">
        <v>214</v>
      </c>
    </row>
    <row r="29661" spans="75:92">
      <c r="BW29661" s="66"/>
      <c r="BX29661" s="66"/>
      <c r="BY29661" s="66"/>
      <c r="CL29661" s="56" t="s">
        <v>17325</v>
      </c>
      <c r="CM29661" s="56" t="s">
        <v>214</v>
      </c>
      <c r="CN29661" s="56" t="s">
        <v>214</v>
      </c>
    </row>
    <row r="29662" spans="75:92">
      <c r="BW29662" s="66"/>
      <c r="BX29662" s="66"/>
      <c r="BY29662" s="66"/>
      <c r="CL29662" s="56" t="s">
        <v>24772</v>
      </c>
      <c r="CM29662" s="56" t="s">
        <v>216</v>
      </c>
      <c r="CN29662" s="56" t="s">
        <v>216</v>
      </c>
    </row>
    <row r="29663" spans="75:92">
      <c r="BW29663" s="66"/>
      <c r="BX29663" s="66"/>
      <c r="BY29663" s="66"/>
      <c r="CL29663" s="56" t="s">
        <v>24773</v>
      </c>
      <c r="CM29663" s="56" t="s">
        <v>216</v>
      </c>
      <c r="CN29663" s="56" t="s">
        <v>216</v>
      </c>
    </row>
    <row r="29664" spans="75:92">
      <c r="BW29664" s="66"/>
      <c r="BX29664" s="66"/>
      <c r="BY29664" s="66"/>
      <c r="CL29664" s="56" t="s">
        <v>26763</v>
      </c>
      <c r="CM29664" s="56" t="s">
        <v>216</v>
      </c>
      <c r="CN29664" s="56" t="s">
        <v>216</v>
      </c>
    </row>
    <row r="29665" spans="75:92">
      <c r="BW29665" s="66"/>
      <c r="BX29665" s="66"/>
      <c r="BY29665" s="66"/>
      <c r="CL29665" s="56" t="s">
        <v>17337</v>
      </c>
      <c r="CM29665" s="56" t="s">
        <v>216</v>
      </c>
      <c r="CN29665" s="56" t="s">
        <v>216</v>
      </c>
    </row>
    <row r="29666" spans="75:92">
      <c r="BW29666" s="66"/>
      <c r="BX29666" s="66"/>
      <c r="BY29666" s="66"/>
      <c r="CL29666" s="56" t="s">
        <v>17351</v>
      </c>
      <c r="CM29666" s="56" t="s">
        <v>215</v>
      </c>
      <c r="CN29666" s="56" t="s">
        <v>215</v>
      </c>
    </row>
    <row r="29667" spans="75:92">
      <c r="BW29667" s="66"/>
      <c r="BX29667" s="66"/>
      <c r="BY29667" s="66"/>
      <c r="CL29667" s="56" t="s">
        <v>17355</v>
      </c>
      <c r="CM29667" s="56" t="s">
        <v>215</v>
      </c>
      <c r="CN29667" s="56" t="s">
        <v>215</v>
      </c>
    </row>
    <row r="29668" spans="75:92">
      <c r="BW29668" s="66"/>
      <c r="BX29668" s="66"/>
      <c r="BY29668" s="66"/>
      <c r="CL29668" s="56" t="s">
        <v>2951</v>
      </c>
      <c r="CM29668" s="56" t="s">
        <v>214</v>
      </c>
      <c r="CN29668" s="56" t="s">
        <v>214</v>
      </c>
    </row>
    <row r="29669" spans="75:92">
      <c r="BW29669" s="66"/>
      <c r="BX29669" s="66"/>
      <c r="BY29669" s="66"/>
      <c r="CL29669" s="56" t="s">
        <v>17315</v>
      </c>
      <c r="CM29669" s="56" t="s">
        <v>214</v>
      </c>
      <c r="CN29669" s="56" t="s">
        <v>214</v>
      </c>
    </row>
    <row r="29670" spans="75:92">
      <c r="BW29670" s="66"/>
      <c r="BX29670" s="66"/>
      <c r="BY29670" s="66"/>
      <c r="CL29670" s="56" t="s">
        <v>17312</v>
      </c>
      <c r="CM29670" s="56" t="s">
        <v>216</v>
      </c>
      <c r="CN29670" s="56" t="s">
        <v>216</v>
      </c>
    </row>
    <row r="29671" spans="75:92">
      <c r="BW29671" s="66"/>
      <c r="BX29671" s="66"/>
      <c r="BY29671" s="66"/>
      <c r="CL29671" s="56" t="s">
        <v>17313</v>
      </c>
      <c r="CM29671" s="56" t="s">
        <v>216</v>
      </c>
      <c r="CN29671" s="56" t="s">
        <v>216</v>
      </c>
    </row>
    <row r="29672" spans="75:92">
      <c r="BW29672" s="66"/>
      <c r="BX29672" s="66"/>
      <c r="BY29672" s="66"/>
      <c r="CL29672" s="56" t="s">
        <v>2952</v>
      </c>
      <c r="CM29672" s="56" t="s">
        <v>216</v>
      </c>
      <c r="CN29672" s="56" t="s">
        <v>216</v>
      </c>
    </row>
    <row r="29673" spans="75:92">
      <c r="BW29673" s="66"/>
      <c r="BX29673" s="66"/>
      <c r="BY29673" s="66"/>
      <c r="CL29673" s="56" t="s">
        <v>26764</v>
      </c>
      <c r="CM29673" s="56" t="s">
        <v>213</v>
      </c>
      <c r="CN29673" s="56" t="s">
        <v>213</v>
      </c>
    </row>
    <row r="29674" spans="75:92">
      <c r="BW29674" s="66"/>
      <c r="BX29674" s="66"/>
      <c r="BY29674" s="66"/>
      <c r="CL29674" s="56" t="s">
        <v>26765</v>
      </c>
      <c r="CM29674" s="56" t="s">
        <v>213</v>
      </c>
      <c r="CN29674" s="56" t="s">
        <v>213</v>
      </c>
    </row>
    <row r="29675" spans="75:92">
      <c r="BW29675" s="66"/>
      <c r="BX29675" s="66"/>
      <c r="BY29675" s="66"/>
      <c r="CL29675" s="56" t="s">
        <v>26766</v>
      </c>
      <c r="CM29675" s="56" t="s">
        <v>213</v>
      </c>
      <c r="CN29675" s="56" t="s">
        <v>213</v>
      </c>
    </row>
    <row r="29676" spans="75:92">
      <c r="BW29676" s="66"/>
      <c r="BX29676" s="66"/>
      <c r="BY29676" s="66"/>
      <c r="CL29676" s="56" t="s">
        <v>24774</v>
      </c>
      <c r="CM29676" s="56" t="s">
        <v>213</v>
      </c>
      <c r="CN29676" s="56" t="s">
        <v>213</v>
      </c>
    </row>
    <row r="29677" spans="75:92">
      <c r="BW29677" s="66"/>
      <c r="BX29677" s="66"/>
      <c r="BY29677" s="66"/>
      <c r="CL29677" s="56" t="s">
        <v>17356</v>
      </c>
      <c r="CM29677" s="56" t="s">
        <v>215</v>
      </c>
      <c r="CN29677" s="56" t="s">
        <v>215</v>
      </c>
    </row>
    <row r="29678" spans="75:92">
      <c r="BW29678" s="66"/>
      <c r="BX29678" s="66"/>
      <c r="BY29678" s="66"/>
      <c r="CL29678" s="35" t="s">
        <v>30182</v>
      </c>
      <c r="CM29678" s="35" t="s">
        <v>217</v>
      </c>
      <c r="CN29678" s="35" t="s">
        <v>217</v>
      </c>
    </row>
    <row r="29679" spans="75:92">
      <c r="BW29679" s="66"/>
      <c r="BX29679" s="66"/>
      <c r="BY29679" s="66"/>
      <c r="CL29679" s="35" t="s">
        <v>17331</v>
      </c>
      <c r="CM29679" s="35" t="s">
        <v>217</v>
      </c>
      <c r="CN29679" s="35" t="s">
        <v>217</v>
      </c>
    </row>
    <row r="29680" spans="75:92">
      <c r="BW29680" s="66"/>
      <c r="BX29680" s="66"/>
      <c r="BY29680" s="66"/>
      <c r="CL29680" s="56" t="s">
        <v>26767</v>
      </c>
      <c r="CM29680" s="56" t="s">
        <v>213</v>
      </c>
      <c r="CN29680" s="56" t="s">
        <v>213</v>
      </c>
    </row>
    <row r="29681" spans="75:92">
      <c r="BW29681" s="66"/>
      <c r="BX29681" s="66"/>
      <c r="BY29681" s="66"/>
      <c r="CL29681" s="56" t="s">
        <v>26768</v>
      </c>
      <c r="CM29681" s="56" t="s">
        <v>213</v>
      </c>
      <c r="CN29681" s="56" t="s">
        <v>213</v>
      </c>
    </row>
    <row r="29682" spans="75:92">
      <c r="BW29682" s="66"/>
      <c r="BX29682" s="66"/>
      <c r="BY29682" s="66"/>
      <c r="CL29682" s="56" t="s">
        <v>17328</v>
      </c>
      <c r="CM29682" s="56" t="s">
        <v>213</v>
      </c>
      <c r="CN29682" s="56" t="s">
        <v>213</v>
      </c>
    </row>
    <row r="29683" spans="75:92">
      <c r="BW29683" s="66"/>
      <c r="BX29683" s="66"/>
      <c r="BY29683" s="66"/>
      <c r="CL29683" s="56" t="s">
        <v>26769</v>
      </c>
      <c r="CM29683" s="56" t="s">
        <v>214</v>
      </c>
      <c r="CN29683" s="56" t="s">
        <v>214</v>
      </c>
    </row>
    <row r="29684" spans="75:92">
      <c r="BW29684" s="66"/>
      <c r="BX29684" s="66"/>
      <c r="BY29684" s="66"/>
      <c r="CL29684" s="56" t="s">
        <v>17302</v>
      </c>
      <c r="CM29684" s="56" t="s">
        <v>216</v>
      </c>
      <c r="CN29684" s="56" t="s">
        <v>216</v>
      </c>
    </row>
    <row r="29685" spans="75:92">
      <c r="BW29685" s="66"/>
      <c r="BX29685" s="66"/>
      <c r="BY29685" s="66"/>
      <c r="CL29685" s="56" t="s">
        <v>17332</v>
      </c>
      <c r="CM29685" s="56" t="s">
        <v>214</v>
      </c>
      <c r="CN29685" s="56" t="s">
        <v>214</v>
      </c>
    </row>
    <row r="29686" spans="75:92">
      <c r="BW29686" s="66"/>
      <c r="BX29686" s="66"/>
      <c r="BY29686" s="66"/>
      <c r="CL29686" s="56" t="s">
        <v>17333</v>
      </c>
      <c r="CM29686" s="56" t="s">
        <v>214</v>
      </c>
      <c r="CN29686" s="56" t="s">
        <v>214</v>
      </c>
    </row>
    <row r="29687" spans="75:92">
      <c r="BW29687" s="66"/>
      <c r="BX29687" s="66"/>
      <c r="BY29687" s="66"/>
      <c r="CL29687" s="56" t="s">
        <v>17324</v>
      </c>
      <c r="CM29687" s="56" t="s">
        <v>213</v>
      </c>
      <c r="CN29687" s="56" t="s">
        <v>213</v>
      </c>
    </row>
    <row r="29688" spans="75:92">
      <c r="BW29688" s="66"/>
      <c r="BX29688" s="66"/>
      <c r="BY29688" s="66"/>
      <c r="CL29688" s="56" t="s">
        <v>24775</v>
      </c>
      <c r="CM29688" s="56" t="s">
        <v>213</v>
      </c>
      <c r="CN29688" s="56" t="s">
        <v>213</v>
      </c>
    </row>
    <row r="29689" spans="75:92">
      <c r="BW29689" s="66"/>
      <c r="BX29689" s="66"/>
      <c r="BY29689" s="66"/>
      <c r="CL29689" s="56" t="s">
        <v>24776</v>
      </c>
      <c r="CM29689" s="56" t="s">
        <v>216</v>
      </c>
      <c r="CN29689" s="56" t="s">
        <v>216</v>
      </c>
    </row>
    <row r="29690" spans="75:92">
      <c r="BW29690" s="66"/>
      <c r="BX29690" s="66"/>
      <c r="BY29690" s="66"/>
      <c r="CL29690" s="56" t="s">
        <v>2956</v>
      </c>
      <c r="CM29690" s="56" t="s">
        <v>213</v>
      </c>
      <c r="CN29690" s="56" t="s">
        <v>213</v>
      </c>
    </row>
    <row r="29691" spans="75:92">
      <c r="BW29691" s="66"/>
      <c r="BX29691" s="66"/>
      <c r="BY29691" s="66"/>
      <c r="CL29691" s="56" t="s">
        <v>17329</v>
      </c>
      <c r="CM29691" s="56" t="s">
        <v>213</v>
      </c>
      <c r="CN29691" s="56" t="s">
        <v>213</v>
      </c>
    </row>
    <row r="29692" spans="75:92">
      <c r="BW29692" s="66"/>
      <c r="BX29692" s="66"/>
      <c r="BY29692" s="66"/>
      <c r="CL29692" s="56" t="s">
        <v>17360</v>
      </c>
      <c r="CM29692" s="56" t="s">
        <v>216</v>
      </c>
      <c r="CN29692" s="56" t="s">
        <v>216</v>
      </c>
    </row>
    <row r="29693" spans="75:92">
      <c r="BW29693" s="66"/>
      <c r="BX29693" s="66"/>
      <c r="BY29693" s="66"/>
      <c r="CL29693" s="56" t="s">
        <v>17360</v>
      </c>
      <c r="CM29693" s="56" t="s">
        <v>216</v>
      </c>
      <c r="CN29693" s="56" t="s">
        <v>216</v>
      </c>
    </row>
    <row r="29694" spans="75:92">
      <c r="BW29694" s="66"/>
      <c r="BX29694" s="66"/>
      <c r="BY29694" s="66"/>
      <c r="CL29694" s="56" t="s">
        <v>26770</v>
      </c>
      <c r="CM29694" s="56" t="s">
        <v>216</v>
      </c>
      <c r="CN29694" s="56" t="s">
        <v>216</v>
      </c>
    </row>
    <row r="29695" spans="75:92">
      <c r="BW29695" s="66"/>
      <c r="BX29695" s="66"/>
      <c r="BY29695" s="66"/>
      <c r="CL29695" s="56" t="s">
        <v>26771</v>
      </c>
      <c r="CM29695" s="56" t="s">
        <v>216</v>
      </c>
      <c r="CN29695" s="56" t="s">
        <v>216</v>
      </c>
    </row>
    <row r="29696" spans="75:92">
      <c r="BW29696" s="66"/>
      <c r="BX29696" s="66"/>
      <c r="BY29696" s="66"/>
      <c r="CL29696" s="56" t="s">
        <v>17344</v>
      </c>
      <c r="CM29696" s="56" t="s">
        <v>216</v>
      </c>
      <c r="CN29696" s="56" t="s">
        <v>216</v>
      </c>
    </row>
    <row r="29697" spans="75:92">
      <c r="BW29697" s="66"/>
      <c r="BX29697" s="66"/>
      <c r="BY29697" s="66"/>
      <c r="CL29697" s="56" t="s">
        <v>17357</v>
      </c>
      <c r="CM29697" s="56" t="s">
        <v>214</v>
      </c>
      <c r="CN29697" s="56" t="s">
        <v>214</v>
      </c>
    </row>
    <row r="29698" spans="75:92">
      <c r="BW29698" s="66"/>
      <c r="BX29698" s="66"/>
      <c r="BY29698" s="66"/>
      <c r="CL29698" s="56" t="s">
        <v>17357</v>
      </c>
      <c r="CM29698" s="56" t="s">
        <v>215</v>
      </c>
      <c r="CN29698" s="56" t="s">
        <v>215</v>
      </c>
    </row>
    <row r="29699" spans="75:92">
      <c r="BW29699" s="66"/>
      <c r="BX29699" s="66"/>
      <c r="BY29699" s="66"/>
      <c r="CL29699" s="56" t="s">
        <v>17361</v>
      </c>
      <c r="CM29699" s="56" t="s">
        <v>216</v>
      </c>
      <c r="CN29699" s="56" t="s">
        <v>216</v>
      </c>
    </row>
    <row r="29700" spans="75:92">
      <c r="BW29700" s="66"/>
      <c r="BX29700" s="66"/>
      <c r="BY29700" s="66"/>
      <c r="CL29700" s="56" t="s">
        <v>24777</v>
      </c>
      <c r="CM29700" s="56" t="s">
        <v>214</v>
      </c>
      <c r="CN29700" s="56" t="s">
        <v>214</v>
      </c>
    </row>
    <row r="29701" spans="75:92">
      <c r="BW29701" s="66"/>
      <c r="BX29701" s="66"/>
      <c r="BY29701" s="66"/>
      <c r="CL29701" s="56" t="s">
        <v>2958</v>
      </c>
      <c r="CM29701" s="56" t="s">
        <v>215</v>
      </c>
      <c r="CN29701" s="56" t="s">
        <v>215</v>
      </c>
    </row>
    <row r="29702" spans="75:92">
      <c r="BW29702" s="66"/>
      <c r="BX29702" s="66"/>
      <c r="BY29702" s="66"/>
      <c r="CL29702" s="56" t="s">
        <v>17358</v>
      </c>
      <c r="CM29702" s="56" t="s">
        <v>215</v>
      </c>
      <c r="CN29702" s="56" t="s">
        <v>215</v>
      </c>
    </row>
    <row r="29703" spans="75:92">
      <c r="BW29703" s="66"/>
      <c r="BX29703" s="66"/>
      <c r="BY29703" s="66"/>
      <c r="CL29703" s="56" t="s">
        <v>17317</v>
      </c>
      <c r="CM29703" s="56" t="s">
        <v>215</v>
      </c>
      <c r="CN29703" s="56" t="s">
        <v>215</v>
      </c>
    </row>
    <row r="29704" spans="75:92">
      <c r="BW29704" s="66"/>
      <c r="BX29704" s="66"/>
      <c r="BY29704" s="66"/>
      <c r="CL29704" s="56" t="s">
        <v>17341</v>
      </c>
      <c r="CM29704" s="56" t="s">
        <v>217</v>
      </c>
      <c r="CN29704" s="56" t="s">
        <v>217</v>
      </c>
    </row>
    <row r="29705" spans="75:92">
      <c r="BW29705" s="66"/>
      <c r="BX29705" s="66"/>
      <c r="BY29705" s="66"/>
      <c r="CL29705" s="56" t="s">
        <v>17342</v>
      </c>
      <c r="CM29705" s="56" t="s">
        <v>217</v>
      </c>
      <c r="CN29705" s="56" t="s">
        <v>217</v>
      </c>
    </row>
    <row r="29706" spans="75:92">
      <c r="BW29706" s="66"/>
      <c r="BX29706" s="66"/>
      <c r="BY29706" s="66"/>
      <c r="CL29706" s="56" t="s">
        <v>17343</v>
      </c>
      <c r="CM29706" s="56" t="s">
        <v>217</v>
      </c>
      <c r="CN29706" s="56" t="s">
        <v>217</v>
      </c>
    </row>
    <row r="29707" spans="75:92">
      <c r="BW29707" s="66"/>
      <c r="BX29707" s="66"/>
      <c r="BY29707" s="66"/>
      <c r="CL29707" s="56" t="s">
        <v>17316</v>
      </c>
      <c r="CM29707" s="56" t="s">
        <v>215</v>
      </c>
      <c r="CN29707" s="56" t="s">
        <v>215</v>
      </c>
    </row>
    <row r="29708" spans="75:92">
      <c r="BW29708" s="66"/>
      <c r="BX29708" s="66"/>
      <c r="BY29708" s="66"/>
      <c r="CL29708" s="56" t="s">
        <v>2961</v>
      </c>
      <c r="CM29708" s="56" t="s">
        <v>216</v>
      </c>
      <c r="CN29708" s="56" t="s">
        <v>216</v>
      </c>
    </row>
    <row r="29709" spans="75:92">
      <c r="BW29709" s="66"/>
      <c r="BX29709" s="66"/>
      <c r="BY29709" s="66"/>
      <c r="CL29709" s="56" t="s">
        <v>24778</v>
      </c>
      <c r="CM29709" s="56" t="s">
        <v>216</v>
      </c>
      <c r="CN29709" s="56" t="s">
        <v>216</v>
      </c>
    </row>
    <row r="29710" spans="75:92">
      <c r="BW29710" s="66"/>
      <c r="BX29710" s="66"/>
      <c r="BY29710" s="66"/>
      <c r="CL29710" s="56" t="s">
        <v>2962</v>
      </c>
      <c r="CM29710" s="56" t="s">
        <v>214</v>
      </c>
      <c r="CN29710" s="56" t="s">
        <v>214</v>
      </c>
    </row>
    <row r="29711" spans="75:92">
      <c r="BW29711" s="66"/>
      <c r="BX29711" s="66"/>
      <c r="BY29711" s="66"/>
      <c r="CL29711" s="56" t="s">
        <v>17359</v>
      </c>
      <c r="CM29711" s="56" t="s">
        <v>215</v>
      </c>
      <c r="CN29711" s="56" t="s">
        <v>215</v>
      </c>
    </row>
    <row r="29712" spans="75:92">
      <c r="BW29712" s="66"/>
      <c r="BX29712" s="66"/>
      <c r="BY29712" s="66"/>
      <c r="CL29712" s="56" t="s">
        <v>24779</v>
      </c>
      <c r="CM29712" s="56" t="s">
        <v>213</v>
      </c>
      <c r="CN29712" s="56" t="s">
        <v>213</v>
      </c>
    </row>
    <row r="29713" spans="75:92">
      <c r="BW29713" s="66"/>
      <c r="BX29713" s="66"/>
      <c r="BY29713" s="66"/>
      <c r="CL29713" s="56" t="s">
        <v>17346</v>
      </c>
      <c r="CM29713" s="56" t="s">
        <v>214</v>
      </c>
      <c r="CN29713" s="56" t="s">
        <v>214</v>
      </c>
    </row>
    <row r="29714" spans="75:92">
      <c r="BW29714" s="66"/>
      <c r="BX29714" s="66"/>
      <c r="BY29714" s="66"/>
      <c r="CL29714" s="56" t="s">
        <v>17347</v>
      </c>
      <c r="CM29714" s="56" t="s">
        <v>214</v>
      </c>
      <c r="CN29714" s="56" t="s">
        <v>214</v>
      </c>
    </row>
    <row r="29715" spans="75:92">
      <c r="BW29715" s="66"/>
      <c r="BX29715" s="66"/>
      <c r="BY29715" s="66"/>
      <c r="CL29715" s="56" t="s">
        <v>17348</v>
      </c>
      <c r="CM29715" s="56" t="s">
        <v>214</v>
      </c>
      <c r="CN29715" s="56" t="s">
        <v>214</v>
      </c>
    </row>
    <row r="29716" spans="75:92">
      <c r="BW29716" s="66"/>
      <c r="BX29716" s="66"/>
      <c r="BY29716" s="66"/>
      <c r="CL29716" s="56" t="s">
        <v>17349</v>
      </c>
      <c r="CM29716" s="56" t="s">
        <v>216</v>
      </c>
      <c r="CN29716" s="56" t="s">
        <v>216</v>
      </c>
    </row>
    <row r="29717" spans="75:92">
      <c r="BW29717" s="66"/>
      <c r="BX29717" s="66"/>
      <c r="BY29717" s="66"/>
      <c r="CL29717" s="56" t="s">
        <v>24780</v>
      </c>
      <c r="CM29717" s="56" t="s">
        <v>216</v>
      </c>
      <c r="CN29717" s="56" t="s">
        <v>216</v>
      </c>
    </row>
    <row r="29718" spans="75:92">
      <c r="BW29718" s="66"/>
      <c r="BX29718" s="66"/>
      <c r="BY29718" s="66"/>
      <c r="CL29718" s="56" t="s">
        <v>7054</v>
      </c>
      <c r="CM29718" s="56" t="s">
        <v>216</v>
      </c>
      <c r="CN29718" s="56" t="s">
        <v>216</v>
      </c>
    </row>
    <row r="29719" spans="75:92">
      <c r="BW29719" s="66"/>
      <c r="BX29719" s="66"/>
      <c r="BY29719" s="66"/>
      <c r="CL29719" s="56" t="s">
        <v>7055</v>
      </c>
      <c r="CM29719" s="56" t="s">
        <v>216</v>
      </c>
      <c r="CN29719" s="56" t="s">
        <v>216</v>
      </c>
    </row>
    <row r="29720" spans="75:92">
      <c r="BW29720" s="66"/>
      <c r="BX29720" s="66"/>
      <c r="BY29720" s="66"/>
      <c r="CL29720" s="56" t="s">
        <v>17314</v>
      </c>
      <c r="CM29720" s="56" t="s">
        <v>216</v>
      </c>
      <c r="CN29720" s="56" t="s">
        <v>216</v>
      </c>
    </row>
    <row r="29721" spans="75:92">
      <c r="BW29721" s="66"/>
      <c r="BX29721" s="66"/>
      <c r="BY29721" s="66"/>
      <c r="CL29721" s="56" t="s">
        <v>17350</v>
      </c>
      <c r="CM29721" s="56" t="s">
        <v>214</v>
      </c>
      <c r="CN29721" s="56" t="s">
        <v>214</v>
      </c>
    </row>
    <row r="29722" spans="75:92">
      <c r="BW29722" s="66"/>
      <c r="BX29722" s="66"/>
      <c r="BY29722" s="66"/>
      <c r="CL29722" s="56" t="s">
        <v>17326</v>
      </c>
      <c r="CM29722" s="56" t="s">
        <v>214</v>
      </c>
      <c r="CN29722" s="56" t="s">
        <v>214</v>
      </c>
    </row>
    <row r="29723" spans="75:92">
      <c r="BW29723" s="66"/>
      <c r="BX29723" s="66"/>
      <c r="BY29723" s="66"/>
      <c r="CL29723" s="56" t="s">
        <v>17334</v>
      </c>
      <c r="CM29723" s="56" t="s">
        <v>214</v>
      </c>
      <c r="CN29723" s="56" t="s">
        <v>214</v>
      </c>
    </row>
    <row r="29724" spans="75:92">
      <c r="BW29724" s="66"/>
      <c r="BX29724" s="66"/>
      <c r="BY29724" s="66"/>
      <c r="CL29724" s="56" t="s">
        <v>17305</v>
      </c>
      <c r="CM29724" s="56" t="s">
        <v>214</v>
      </c>
      <c r="CN29724" s="56" t="s">
        <v>214</v>
      </c>
    </row>
    <row r="29725" spans="75:92">
      <c r="BW29725" s="66"/>
      <c r="BX29725" s="66"/>
      <c r="BY29725" s="66"/>
      <c r="CL29725" s="56" t="s">
        <v>17320</v>
      </c>
      <c r="CM29725" s="56" t="s">
        <v>216</v>
      </c>
      <c r="CN29725" s="56" t="s">
        <v>216</v>
      </c>
    </row>
    <row r="29726" spans="75:92">
      <c r="BW29726" s="66"/>
      <c r="BX29726" s="66"/>
      <c r="BY29726" s="66"/>
      <c r="CL29726" s="56" t="s">
        <v>17321</v>
      </c>
      <c r="CM29726" s="56" t="s">
        <v>216</v>
      </c>
      <c r="CN29726" s="56" t="s">
        <v>216</v>
      </c>
    </row>
    <row r="29727" spans="75:92">
      <c r="BW29727" s="66"/>
      <c r="BX29727" s="66"/>
      <c r="BY29727" s="66"/>
      <c r="CL29727" s="56" t="s">
        <v>26772</v>
      </c>
      <c r="CM29727" s="56" t="s">
        <v>215</v>
      </c>
      <c r="CN29727" s="56" t="s">
        <v>215</v>
      </c>
    </row>
    <row r="29728" spans="75:92">
      <c r="BW29728" s="66"/>
      <c r="BX29728" s="66"/>
      <c r="BY29728" s="66"/>
      <c r="CL29728" s="56" t="s">
        <v>26773</v>
      </c>
      <c r="CM29728" s="56" t="s">
        <v>215</v>
      </c>
      <c r="CN29728" s="56" t="s">
        <v>215</v>
      </c>
    </row>
    <row r="29729" spans="75:92">
      <c r="BW29729" s="66"/>
      <c r="BX29729" s="66"/>
      <c r="BY29729" s="66"/>
      <c r="CL29729" s="56" t="s">
        <v>17354</v>
      </c>
      <c r="CM29729" s="56" t="s">
        <v>215</v>
      </c>
      <c r="CN29729" s="56" t="s">
        <v>215</v>
      </c>
    </row>
    <row r="29730" spans="75:92">
      <c r="BW29730" s="66"/>
      <c r="BX29730" s="66"/>
      <c r="BY29730" s="66"/>
      <c r="CL29730" s="56" t="s">
        <v>24781</v>
      </c>
      <c r="CM29730" s="56" t="s">
        <v>216</v>
      </c>
      <c r="CN29730" s="56" t="s">
        <v>216</v>
      </c>
    </row>
    <row r="29731" spans="75:92">
      <c r="BW29731" s="66"/>
      <c r="BX29731" s="66"/>
      <c r="BY29731" s="66"/>
      <c r="CL29731" s="35" t="s">
        <v>30183</v>
      </c>
      <c r="CM29731" s="35" t="s">
        <v>217</v>
      </c>
      <c r="CN29731" s="35" t="s">
        <v>217</v>
      </c>
    </row>
    <row r="29732" spans="75:92">
      <c r="BW29732" s="66"/>
      <c r="BX29732" s="66"/>
      <c r="BY29732" s="66"/>
      <c r="CL29732" s="56" t="s">
        <v>17335</v>
      </c>
      <c r="CM29732" s="56" t="s">
        <v>213</v>
      </c>
      <c r="CN29732" s="56" t="s">
        <v>213</v>
      </c>
    </row>
    <row r="29733" spans="75:92">
      <c r="BW29733" s="66"/>
      <c r="BX29733" s="66"/>
      <c r="BY29733" s="66"/>
      <c r="CL29733" s="56" t="s">
        <v>2971</v>
      </c>
      <c r="CM29733" s="56" t="s">
        <v>214</v>
      </c>
      <c r="CN29733" s="56" t="s">
        <v>214</v>
      </c>
    </row>
    <row r="29734" spans="75:92">
      <c r="BW29734" s="66"/>
      <c r="BX29734" s="66"/>
      <c r="BY29734" s="66"/>
      <c r="CL29734" s="56" t="s">
        <v>17306</v>
      </c>
      <c r="CM29734" s="56" t="s">
        <v>214</v>
      </c>
      <c r="CN29734" s="56" t="s">
        <v>214</v>
      </c>
    </row>
    <row r="29735" spans="75:92">
      <c r="BW29735" s="66"/>
      <c r="BX29735" s="66"/>
      <c r="BY29735" s="66"/>
      <c r="CL29735" s="56" t="s">
        <v>17306</v>
      </c>
      <c r="CM29735" s="56" t="s">
        <v>214</v>
      </c>
      <c r="CN29735" s="56" t="s">
        <v>214</v>
      </c>
    </row>
    <row r="29736" spans="75:92">
      <c r="BW29736" s="66"/>
      <c r="BX29736" s="66"/>
      <c r="BY29736" s="66"/>
      <c r="CL29736" s="56" t="s">
        <v>17307</v>
      </c>
      <c r="CM29736" s="56" t="s">
        <v>214</v>
      </c>
      <c r="CN29736" s="56" t="s">
        <v>214</v>
      </c>
    </row>
    <row r="29737" spans="75:92">
      <c r="BW29737" s="66"/>
      <c r="BX29737" s="66"/>
      <c r="BY29737" s="66"/>
      <c r="CL29737" s="56" t="s">
        <v>17307</v>
      </c>
      <c r="CM29737" s="56" t="s">
        <v>214</v>
      </c>
      <c r="CN29737" s="56" t="s">
        <v>214</v>
      </c>
    </row>
    <row r="29738" spans="75:92">
      <c r="BW29738" s="66"/>
      <c r="BX29738" s="66"/>
      <c r="BY29738" s="66"/>
      <c r="CL29738" s="56" t="s">
        <v>17330</v>
      </c>
      <c r="CM29738" s="56" t="s">
        <v>215</v>
      </c>
      <c r="CN29738" s="56" t="s">
        <v>215</v>
      </c>
    </row>
    <row r="29739" spans="75:92">
      <c r="BW29739" s="66"/>
      <c r="BX29739" s="66"/>
      <c r="BY29739" s="66"/>
      <c r="CL29739" s="56" t="s">
        <v>17336</v>
      </c>
      <c r="CM29739" s="56" t="s">
        <v>213</v>
      </c>
      <c r="CN29739" s="56" t="s">
        <v>213</v>
      </c>
    </row>
    <row r="29740" spans="75:92">
      <c r="BW29740" s="66"/>
      <c r="BX29740" s="66"/>
      <c r="BY29740" s="66"/>
      <c r="CL29740" s="56" t="s">
        <v>17339</v>
      </c>
      <c r="CM29740" s="56" t="s">
        <v>216</v>
      </c>
      <c r="CN29740" s="56" t="s">
        <v>216</v>
      </c>
    </row>
    <row r="29741" spans="75:92">
      <c r="BW29741" s="66"/>
      <c r="BX29741" s="66"/>
      <c r="BY29741" s="66"/>
      <c r="CL29741" s="56" t="s">
        <v>17303</v>
      </c>
      <c r="CM29741" s="56" t="s">
        <v>216</v>
      </c>
      <c r="CN29741" s="56" t="s">
        <v>216</v>
      </c>
    </row>
    <row r="29742" spans="75:92">
      <c r="BW29742" s="66"/>
      <c r="BX29742" s="66"/>
      <c r="BY29742" s="66"/>
      <c r="CL29742" s="35" t="s">
        <v>17308</v>
      </c>
      <c r="CM29742" s="35" t="s">
        <v>217</v>
      </c>
      <c r="CN29742" s="35" t="s">
        <v>217</v>
      </c>
    </row>
    <row r="29743" spans="75:92">
      <c r="BW29743" s="66"/>
      <c r="BX29743" s="66"/>
      <c r="BY29743" s="66"/>
      <c r="CL29743" s="56" t="s">
        <v>7059</v>
      </c>
      <c r="CM29743" s="56" t="s">
        <v>216</v>
      </c>
      <c r="CN29743" s="56" t="s">
        <v>216</v>
      </c>
    </row>
    <row r="29744" spans="75:92">
      <c r="BW29744" s="66"/>
      <c r="BX29744" s="66"/>
      <c r="BY29744" s="66"/>
      <c r="CL29744" s="56" t="s">
        <v>26774</v>
      </c>
      <c r="CM29744" s="56" t="s">
        <v>216</v>
      </c>
      <c r="CN29744" s="56" t="s">
        <v>216</v>
      </c>
    </row>
    <row r="29745" spans="75:92">
      <c r="BW29745" s="66"/>
      <c r="BX29745" s="66"/>
      <c r="BY29745" s="66"/>
      <c r="CL29745" s="56" t="s">
        <v>26774</v>
      </c>
      <c r="CM29745" s="56" t="s">
        <v>216</v>
      </c>
      <c r="CN29745" s="56" t="s">
        <v>216</v>
      </c>
    </row>
    <row r="29746" spans="75:92">
      <c r="BW29746" s="66"/>
      <c r="BX29746" s="66"/>
      <c r="BY29746" s="66"/>
      <c r="CL29746" s="35" t="s">
        <v>30184</v>
      </c>
      <c r="CM29746" s="35" t="s">
        <v>217</v>
      </c>
      <c r="CN29746" s="35" t="s">
        <v>217</v>
      </c>
    </row>
    <row r="29747" spans="75:92">
      <c r="BW29747" s="66"/>
      <c r="BX29747" s="66"/>
      <c r="BY29747" s="66"/>
      <c r="CL29747" s="35" t="s">
        <v>17345</v>
      </c>
      <c r="CM29747" s="35" t="s">
        <v>217</v>
      </c>
      <c r="CN29747" s="35" t="s">
        <v>217</v>
      </c>
    </row>
    <row r="29748" spans="75:92">
      <c r="BW29748" s="66"/>
      <c r="BX29748" s="66"/>
      <c r="BY29748" s="66"/>
      <c r="CL29748" s="35" t="s">
        <v>2973</v>
      </c>
      <c r="CM29748" s="35" t="s">
        <v>217</v>
      </c>
      <c r="CN29748" s="35" t="s">
        <v>217</v>
      </c>
    </row>
    <row r="29749" spans="75:92">
      <c r="BW29749" s="66"/>
      <c r="BX29749" s="66"/>
      <c r="BY29749" s="66"/>
      <c r="CL29749" s="56" t="s">
        <v>24782</v>
      </c>
      <c r="CM29749" s="56" t="s">
        <v>213</v>
      </c>
      <c r="CN29749" s="56" t="s">
        <v>213</v>
      </c>
    </row>
    <row r="29750" spans="75:92">
      <c r="BW29750" s="66"/>
      <c r="BX29750" s="66"/>
      <c r="BY29750" s="66"/>
      <c r="CL29750" s="56" t="s">
        <v>26775</v>
      </c>
      <c r="CM29750" s="56" t="s">
        <v>216</v>
      </c>
      <c r="CN29750" s="56" t="s">
        <v>216</v>
      </c>
    </row>
    <row r="29751" spans="75:92">
      <c r="BW29751" s="66"/>
      <c r="BX29751" s="66"/>
      <c r="BY29751" s="66"/>
      <c r="CL29751" s="56" t="s">
        <v>26776</v>
      </c>
      <c r="CM29751" s="56" t="s">
        <v>216</v>
      </c>
      <c r="CN29751" s="56" t="s">
        <v>216</v>
      </c>
    </row>
    <row r="29752" spans="75:92">
      <c r="BW29752" s="66"/>
      <c r="BX29752" s="66"/>
      <c r="BY29752" s="66"/>
      <c r="CL29752" s="56" t="s">
        <v>24783</v>
      </c>
      <c r="CM29752" s="56" t="s">
        <v>215</v>
      </c>
      <c r="CN29752" s="56" t="s">
        <v>215</v>
      </c>
    </row>
    <row r="29753" spans="75:92">
      <c r="BW29753" s="66"/>
      <c r="BX29753" s="66"/>
      <c r="BY29753" s="66"/>
      <c r="CL29753" s="56" t="s">
        <v>30185</v>
      </c>
      <c r="CM29753" s="56" t="s">
        <v>216</v>
      </c>
      <c r="CN29753" s="56" t="s">
        <v>216</v>
      </c>
    </row>
    <row r="29754" spans="75:92">
      <c r="BW29754" s="66"/>
      <c r="BX29754" s="66"/>
      <c r="BY29754" s="66"/>
      <c r="CL29754" s="56" t="s">
        <v>24784</v>
      </c>
      <c r="CM29754" s="56" t="s">
        <v>215</v>
      </c>
      <c r="CN29754" s="56" t="s">
        <v>215</v>
      </c>
    </row>
    <row r="29755" spans="75:92">
      <c r="BW29755" s="66"/>
      <c r="BX29755" s="66"/>
      <c r="BY29755" s="66"/>
      <c r="CL29755" s="35" t="s">
        <v>30186</v>
      </c>
      <c r="CM29755" s="35" t="s">
        <v>217</v>
      </c>
      <c r="CN29755" s="35" t="s">
        <v>217</v>
      </c>
    </row>
    <row r="29756" spans="75:92">
      <c r="BW29756" s="66"/>
      <c r="BX29756" s="66"/>
      <c r="BY29756" s="66"/>
      <c r="CL29756" s="35" t="s">
        <v>30187</v>
      </c>
      <c r="CM29756" s="35" t="s">
        <v>217</v>
      </c>
      <c r="CN29756" s="35" t="s">
        <v>217</v>
      </c>
    </row>
    <row r="29757" spans="75:92">
      <c r="BW29757" s="66"/>
      <c r="BX29757" s="66"/>
      <c r="BY29757" s="66"/>
      <c r="CL29757" s="35" t="s">
        <v>30188</v>
      </c>
      <c r="CM29757" s="35" t="s">
        <v>217</v>
      </c>
      <c r="CN29757" s="35" t="s">
        <v>217</v>
      </c>
    </row>
    <row r="29758" spans="75:92">
      <c r="BW29758" s="66"/>
      <c r="BX29758" s="66"/>
      <c r="BY29758" s="66"/>
      <c r="CL29758" s="56" t="s">
        <v>30189</v>
      </c>
      <c r="CM29758" s="56" t="s">
        <v>216</v>
      </c>
      <c r="CN29758" s="56" t="s">
        <v>216</v>
      </c>
    </row>
    <row r="29759" spans="75:92">
      <c r="BW29759" s="66"/>
      <c r="BX29759" s="66"/>
      <c r="BY29759" s="66"/>
      <c r="CL29759" s="35" t="s">
        <v>30190</v>
      </c>
      <c r="CM29759" s="35" t="s">
        <v>217</v>
      </c>
      <c r="CN29759" s="35" t="s">
        <v>217</v>
      </c>
    </row>
    <row r="29760" spans="75:92">
      <c r="BW29760" s="66"/>
      <c r="BX29760" s="66"/>
      <c r="BY29760" s="66"/>
      <c r="CL29760" s="35" t="s">
        <v>30191</v>
      </c>
      <c r="CM29760" s="35" t="s">
        <v>217</v>
      </c>
      <c r="CN29760" s="35" t="s">
        <v>217</v>
      </c>
    </row>
    <row r="29761" spans="75:92">
      <c r="BW29761" s="66"/>
      <c r="BX29761" s="66"/>
      <c r="BY29761" s="66"/>
      <c r="CL29761" s="35" t="s">
        <v>30192</v>
      </c>
      <c r="CM29761" s="35" t="s">
        <v>217</v>
      </c>
      <c r="CN29761" s="35" t="s">
        <v>217</v>
      </c>
    </row>
    <row r="29762" spans="75:92">
      <c r="BW29762" s="66"/>
      <c r="BX29762" s="66"/>
      <c r="BY29762" s="66"/>
      <c r="CL29762" s="35" t="s">
        <v>30193</v>
      </c>
      <c r="CM29762" s="35" t="s">
        <v>217</v>
      </c>
      <c r="CN29762" s="35" t="s">
        <v>217</v>
      </c>
    </row>
    <row r="29763" spans="75:92">
      <c r="BW29763" s="66"/>
      <c r="BX29763" s="66"/>
      <c r="BY29763" s="66"/>
      <c r="CL29763" s="56" t="s">
        <v>24785</v>
      </c>
      <c r="CM29763" s="56" t="s">
        <v>215</v>
      </c>
      <c r="CN29763" s="56" t="s">
        <v>215</v>
      </c>
    </row>
    <row r="29764" spans="75:92">
      <c r="BW29764" s="66"/>
      <c r="BX29764" s="66"/>
      <c r="BY29764" s="66"/>
      <c r="CL29764" s="35" t="s">
        <v>24786</v>
      </c>
      <c r="CM29764" s="35" t="s">
        <v>217</v>
      </c>
      <c r="CN29764" s="35" t="s">
        <v>217</v>
      </c>
    </row>
    <row r="29765" spans="75:92">
      <c r="BW29765" s="66"/>
      <c r="BX29765" s="66"/>
      <c r="BY29765" s="66"/>
      <c r="CL29765" s="56" t="s">
        <v>24787</v>
      </c>
      <c r="CM29765" s="56" t="s">
        <v>214</v>
      </c>
      <c r="CN29765" s="56" t="s">
        <v>214</v>
      </c>
    </row>
    <row r="29766" spans="75:92">
      <c r="BW29766" s="66"/>
      <c r="BX29766" s="66"/>
      <c r="BY29766" s="66"/>
      <c r="CL29766" s="35" t="s">
        <v>24788</v>
      </c>
      <c r="CM29766" s="35" t="s">
        <v>217</v>
      </c>
      <c r="CN29766" s="35" t="s">
        <v>217</v>
      </c>
    </row>
    <row r="29767" spans="75:92">
      <c r="BW29767" s="66"/>
      <c r="BX29767" s="66"/>
      <c r="BY29767" s="66"/>
      <c r="CL29767" s="35" t="s">
        <v>30194</v>
      </c>
      <c r="CM29767" s="35" t="s">
        <v>217</v>
      </c>
      <c r="CN29767" s="35" t="s">
        <v>217</v>
      </c>
    </row>
    <row r="29768" spans="75:92">
      <c r="BW29768" s="66"/>
      <c r="BX29768" s="66"/>
      <c r="BY29768" s="66"/>
      <c r="CL29768" s="35" t="s">
        <v>24789</v>
      </c>
      <c r="CM29768" s="35" t="s">
        <v>217</v>
      </c>
      <c r="CN29768" s="35" t="s">
        <v>217</v>
      </c>
    </row>
    <row r="29769" spans="75:92">
      <c r="BW29769" s="66"/>
      <c r="BX29769" s="66"/>
      <c r="BY29769" s="66"/>
      <c r="CL29769" s="35" t="s">
        <v>30195</v>
      </c>
      <c r="CM29769" s="35" t="s">
        <v>217</v>
      </c>
      <c r="CN29769" s="35" t="s">
        <v>217</v>
      </c>
    </row>
    <row r="29770" spans="75:92">
      <c r="BW29770" s="66"/>
      <c r="BX29770" s="66"/>
      <c r="BY29770" s="66"/>
      <c r="CL29770" s="35" t="s">
        <v>30196</v>
      </c>
      <c r="CM29770" s="35" t="s">
        <v>217</v>
      </c>
      <c r="CN29770" s="35" t="s">
        <v>217</v>
      </c>
    </row>
    <row r="29771" spans="75:92">
      <c r="BW29771" s="66"/>
      <c r="BX29771" s="66"/>
      <c r="BY29771" s="66"/>
      <c r="CL29771" s="56" t="s">
        <v>24790</v>
      </c>
      <c r="CM29771" s="56" t="s">
        <v>215</v>
      </c>
      <c r="CN29771" s="56" t="s">
        <v>215</v>
      </c>
    </row>
    <row r="29772" spans="75:92">
      <c r="BW29772" s="66"/>
      <c r="BX29772" s="66"/>
      <c r="BY29772" s="66"/>
      <c r="CL29772" s="35" t="s">
        <v>24791</v>
      </c>
      <c r="CM29772" s="35" t="s">
        <v>217</v>
      </c>
      <c r="CN29772" s="35" t="s">
        <v>217</v>
      </c>
    </row>
    <row r="29773" spans="75:92">
      <c r="BW29773" s="66"/>
      <c r="BX29773" s="66"/>
      <c r="BY29773" s="66"/>
      <c r="CL29773" s="35" t="s">
        <v>24792</v>
      </c>
      <c r="CM29773" s="35" t="s">
        <v>217</v>
      </c>
      <c r="CN29773" s="35" t="s">
        <v>217</v>
      </c>
    </row>
    <row r="29774" spans="75:92">
      <c r="BW29774" s="66"/>
      <c r="BX29774" s="66"/>
      <c r="BY29774" s="66"/>
      <c r="CL29774" s="35" t="s">
        <v>30197</v>
      </c>
      <c r="CM29774" s="35" t="s">
        <v>217</v>
      </c>
      <c r="CN29774" s="35" t="s">
        <v>217</v>
      </c>
    </row>
    <row r="29775" spans="75:92">
      <c r="BW29775" s="66"/>
      <c r="BX29775" s="66"/>
      <c r="BY29775" s="66"/>
      <c r="CL29775" s="56" t="s">
        <v>30198</v>
      </c>
      <c r="CM29775" s="56" t="s">
        <v>216</v>
      </c>
      <c r="CN29775" s="56" t="s">
        <v>216</v>
      </c>
    </row>
    <row r="29776" spans="75:92">
      <c r="BW29776" s="66"/>
      <c r="BX29776" s="66"/>
      <c r="BY29776" s="66"/>
      <c r="CL29776" s="56" t="s">
        <v>30199</v>
      </c>
      <c r="CM29776" s="56" t="s">
        <v>215</v>
      </c>
      <c r="CN29776" s="56" t="s">
        <v>215</v>
      </c>
    </row>
    <row r="29777" spans="75:92">
      <c r="BW29777" s="66"/>
      <c r="BX29777" s="66"/>
      <c r="BY29777" s="66"/>
      <c r="CL29777" s="35" t="s">
        <v>24793</v>
      </c>
      <c r="CM29777" s="35" t="s">
        <v>217</v>
      </c>
      <c r="CN29777" s="35" t="s">
        <v>217</v>
      </c>
    </row>
    <row r="29778" spans="75:92">
      <c r="BW29778" s="66"/>
      <c r="BX29778" s="66"/>
      <c r="BY29778" s="66"/>
      <c r="CL29778" s="35" t="s">
        <v>9164</v>
      </c>
      <c r="CM29778" s="35" t="s">
        <v>217</v>
      </c>
      <c r="CN29778" s="35" t="s">
        <v>217</v>
      </c>
    </row>
    <row r="29779" spans="75:92">
      <c r="BW29779" s="66"/>
      <c r="BX29779" s="66"/>
      <c r="BY29779" s="66"/>
      <c r="CL29779" s="35" t="s">
        <v>9165</v>
      </c>
      <c r="CM29779" s="35" t="s">
        <v>217</v>
      </c>
      <c r="CN29779" s="35" t="s">
        <v>217</v>
      </c>
    </row>
    <row r="29780" spans="75:92">
      <c r="BW29780" s="66"/>
      <c r="BX29780" s="66"/>
      <c r="BY29780" s="66"/>
      <c r="CL29780" s="35" t="s">
        <v>9166</v>
      </c>
      <c r="CM29780" s="35" t="s">
        <v>217</v>
      </c>
      <c r="CN29780" s="35" t="s">
        <v>217</v>
      </c>
    </row>
    <row r="29781" spans="75:92">
      <c r="BW29781" s="66"/>
      <c r="BX29781" s="66"/>
      <c r="BY29781" s="66"/>
      <c r="CL29781" s="35" t="s">
        <v>9152</v>
      </c>
      <c r="CM29781" s="35" t="s">
        <v>217</v>
      </c>
      <c r="CN29781" s="35" t="s">
        <v>217</v>
      </c>
    </row>
    <row r="29782" spans="75:92">
      <c r="BW29782" s="66"/>
      <c r="BX29782" s="66"/>
      <c r="BY29782" s="66"/>
      <c r="CL29782" s="35" t="s">
        <v>9153</v>
      </c>
      <c r="CM29782" s="35" t="s">
        <v>217</v>
      </c>
      <c r="CN29782" s="35" t="s">
        <v>217</v>
      </c>
    </row>
    <row r="29783" spans="75:92">
      <c r="BW29783" s="66"/>
      <c r="BX29783" s="66"/>
      <c r="BY29783" s="66"/>
      <c r="CL29783" s="56" t="s">
        <v>9157</v>
      </c>
      <c r="CM29783" s="56" t="s">
        <v>216</v>
      </c>
      <c r="CN29783" s="56" t="s">
        <v>216</v>
      </c>
    </row>
    <row r="29784" spans="75:92">
      <c r="BW29784" s="66"/>
      <c r="BX29784" s="66"/>
      <c r="BY29784" s="66"/>
      <c r="CL29784" s="35" t="s">
        <v>9167</v>
      </c>
      <c r="CM29784" s="35" t="s">
        <v>217</v>
      </c>
      <c r="CN29784" s="35" t="s">
        <v>217</v>
      </c>
    </row>
    <row r="29785" spans="75:92">
      <c r="BW29785" s="66"/>
      <c r="BX29785" s="66"/>
      <c r="BY29785" s="66"/>
      <c r="CL29785" s="35" t="s">
        <v>9168</v>
      </c>
      <c r="CM29785" s="35" t="s">
        <v>217</v>
      </c>
      <c r="CN29785" s="35" t="s">
        <v>217</v>
      </c>
    </row>
    <row r="29786" spans="75:92">
      <c r="BW29786" s="66"/>
      <c r="BX29786" s="66"/>
      <c r="BY29786" s="66"/>
      <c r="CL29786" s="35" t="s">
        <v>16360</v>
      </c>
      <c r="CM29786" s="35" t="s">
        <v>217</v>
      </c>
      <c r="CN29786" s="35" t="s">
        <v>217</v>
      </c>
    </row>
    <row r="29787" spans="75:92">
      <c r="BW29787" s="66"/>
      <c r="BX29787" s="66"/>
      <c r="BY29787" s="66"/>
      <c r="CL29787" s="56" t="s">
        <v>16396</v>
      </c>
      <c r="CM29787" s="56" t="s">
        <v>216</v>
      </c>
      <c r="CN29787" s="56" t="s">
        <v>216</v>
      </c>
    </row>
    <row r="29788" spans="75:92">
      <c r="BW29788" s="66"/>
      <c r="BX29788" s="66"/>
      <c r="BY29788" s="66"/>
      <c r="CL29788" s="56" t="s">
        <v>16415</v>
      </c>
      <c r="CM29788" s="56" t="s">
        <v>215</v>
      </c>
      <c r="CN29788" s="56" t="s">
        <v>215</v>
      </c>
    </row>
    <row r="29789" spans="75:92">
      <c r="BW29789" s="66"/>
      <c r="BX29789" s="66"/>
      <c r="BY29789" s="66"/>
      <c r="CL29789" s="56" t="s">
        <v>16469</v>
      </c>
      <c r="CM29789" s="56" t="s">
        <v>214</v>
      </c>
      <c r="CN29789" s="56" t="s">
        <v>214</v>
      </c>
    </row>
    <row r="29790" spans="75:92">
      <c r="BW29790" s="66"/>
      <c r="BX29790" s="66"/>
      <c r="BY29790" s="66"/>
      <c r="CL29790" s="35" t="s">
        <v>16491</v>
      </c>
      <c r="CM29790" s="35" t="s">
        <v>217</v>
      </c>
      <c r="CN29790" s="35" t="s">
        <v>217</v>
      </c>
    </row>
    <row r="29791" spans="75:92">
      <c r="BW29791" s="66"/>
      <c r="BX29791" s="66"/>
      <c r="BY29791" s="66"/>
      <c r="CL29791" s="35" t="s">
        <v>16509</v>
      </c>
      <c r="CM29791" s="35" t="s">
        <v>217</v>
      </c>
      <c r="CN29791" s="35" t="s">
        <v>217</v>
      </c>
    </row>
    <row r="29792" spans="75:92">
      <c r="BW29792" s="66"/>
      <c r="BX29792" s="66"/>
      <c r="BY29792" s="66"/>
      <c r="CL29792" s="35" t="s">
        <v>16556</v>
      </c>
      <c r="CM29792" s="35" t="s">
        <v>217</v>
      </c>
      <c r="CN29792" s="35" t="s">
        <v>217</v>
      </c>
    </row>
    <row r="29793" spans="75:92">
      <c r="BW29793" s="66"/>
      <c r="BX29793" s="66"/>
      <c r="BY29793" s="66"/>
      <c r="CL29793" s="35" t="s">
        <v>24794</v>
      </c>
      <c r="CM29793" s="35" t="s">
        <v>217</v>
      </c>
      <c r="CN29793" s="35" t="s">
        <v>217</v>
      </c>
    </row>
    <row r="29794" spans="75:92">
      <c r="BW29794" s="66"/>
      <c r="BX29794" s="66"/>
      <c r="BY29794" s="66"/>
      <c r="CL29794" s="35" t="s">
        <v>12354</v>
      </c>
      <c r="CM29794" s="35" t="s">
        <v>217</v>
      </c>
      <c r="CN29794" s="35" t="s">
        <v>217</v>
      </c>
    </row>
    <row r="29795" spans="75:92">
      <c r="BW29795" s="66"/>
      <c r="BX29795" s="66"/>
      <c r="BY29795" s="66"/>
      <c r="CL29795" s="35" t="s">
        <v>12355</v>
      </c>
      <c r="CM29795" s="35" t="s">
        <v>217</v>
      </c>
      <c r="CN29795" s="35" t="s">
        <v>217</v>
      </c>
    </row>
    <row r="29796" spans="75:92">
      <c r="BW29796" s="66"/>
      <c r="BX29796" s="66"/>
      <c r="BY29796" s="66"/>
      <c r="CL29796" s="35" t="s">
        <v>13658</v>
      </c>
      <c r="CM29796" s="35" t="s">
        <v>217</v>
      </c>
      <c r="CN29796" s="35" t="s">
        <v>217</v>
      </c>
    </row>
    <row r="29797" spans="75:92">
      <c r="BW29797" s="66"/>
      <c r="BX29797" s="66"/>
      <c r="BY29797" s="66"/>
      <c r="CL29797" s="35" t="s">
        <v>30200</v>
      </c>
      <c r="CM29797" s="35" t="s">
        <v>217</v>
      </c>
      <c r="CN29797" s="35" t="s">
        <v>217</v>
      </c>
    </row>
    <row r="29798" spans="75:92">
      <c r="BW29798" s="66"/>
      <c r="BX29798" s="66"/>
      <c r="BY29798" s="66"/>
      <c r="CL29798" s="35" t="s">
        <v>9170</v>
      </c>
      <c r="CM29798" s="35" t="s">
        <v>217</v>
      </c>
      <c r="CN29798" s="35" t="s">
        <v>217</v>
      </c>
    </row>
    <row r="29799" spans="75:92">
      <c r="BW29799" s="66"/>
      <c r="BX29799" s="66"/>
      <c r="BY29799" s="66"/>
      <c r="CL29799" s="56" t="s">
        <v>26777</v>
      </c>
      <c r="CM29799" s="56" t="s">
        <v>216</v>
      </c>
      <c r="CN29799" s="56" t="s">
        <v>216</v>
      </c>
    </row>
    <row r="29800" spans="75:92">
      <c r="BW29800" s="66"/>
      <c r="BX29800" s="66"/>
      <c r="BY29800" s="66"/>
      <c r="CL29800" s="56" t="s">
        <v>17367</v>
      </c>
      <c r="CM29800" s="56" t="s">
        <v>216</v>
      </c>
      <c r="CN29800" s="56" t="s">
        <v>216</v>
      </c>
    </row>
    <row r="29801" spans="75:92">
      <c r="BW29801" s="66"/>
      <c r="BX29801" s="66"/>
      <c r="BY29801" s="66"/>
      <c r="CL29801" s="56" t="s">
        <v>26778</v>
      </c>
      <c r="CM29801" s="56" t="s">
        <v>216</v>
      </c>
      <c r="CN29801" s="56" t="s">
        <v>216</v>
      </c>
    </row>
    <row r="29802" spans="75:92">
      <c r="BW29802" s="66"/>
      <c r="BX29802" s="66"/>
      <c r="BY29802" s="66"/>
      <c r="CL29802" s="56" t="s">
        <v>17372</v>
      </c>
      <c r="CM29802" s="56" t="s">
        <v>214</v>
      </c>
      <c r="CN29802" s="56" t="s">
        <v>214</v>
      </c>
    </row>
    <row r="29803" spans="75:92">
      <c r="BW29803" s="66"/>
      <c r="BX29803" s="66"/>
      <c r="BY29803" s="66"/>
      <c r="CL29803" s="56" t="s">
        <v>17373</v>
      </c>
      <c r="CM29803" s="56" t="s">
        <v>214</v>
      </c>
      <c r="CN29803" s="56" t="s">
        <v>214</v>
      </c>
    </row>
    <row r="29804" spans="75:92">
      <c r="BW29804" s="66"/>
      <c r="BX29804" s="66"/>
      <c r="BY29804" s="66"/>
      <c r="CL29804" s="56" t="s">
        <v>26779</v>
      </c>
      <c r="CM29804" s="56" t="s">
        <v>216</v>
      </c>
      <c r="CN29804" s="56" t="s">
        <v>216</v>
      </c>
    </row>
    <row r="29805" spans="75:92">
      <c r="BW29805" s="66"/>
      <c r="BX29805" s="66"/>
      <c r="BY29805" s="66"/>
      <c r="CL29805" s="56" t="s">
        <v>26780</v>
      </c>
      <c r="CM29805" s="56" t="s">
        <v>216</v>
      </c>
      <c r="CN29805" s="56" t="s">
        <v>216</v>
      </c>
    </row>
    <row r="29806" spans="75:92">
      <c r="BW29806" s="66"/>
      <c r="BX29806" s="66"/>
      <c r="BY29806" s="66"/>
      <c r="CL29806" s="56" t="s">
        <v>17368</v>
      </c>
      <c r="CM29806" s="56" t="s">
        <v>216</v>
      </c>
      <c r="CN29806" s="56" t="s">
        <v>216</v>
      </c>
    </row>
    <row r="29807" spans="75:92">
      <c r="BW29807" s="66"/>
      <c r="BX29807" s="66"/>
      <c r="BY29807" s="66"/>
      <c r="CL29807" s="56" t="s">
        <v>24795</v>
      </c>
      <c r="CM29807" s="56" t="s">
        <v>214</v>
      </c>
      <c r="CN29807" s="56" t="s">
        <v>214</v>
      </c>
    </row>
    <row r="29808" spans="75:92">
      <c r="BW29808" s="66"/>
      <c r="BX29808" s="66"/>
      <c r="BY29808" s="66"/>
      <c r="CL29808" s="56" t="s">
        <v>17371</v>
      </c>
      <c r="CM29808" s="56" t="s">
        <v>214</v>
      </c>
      <c r="CN29808" s="56" t="s">
        <v>214</v>
      </c>
    </row>
    <row r="29809" spans="75:92">
      <c r="BW29809" s="66"/>
      <c r="BX29809" s="66"/>
      <c r="BY29809" s="66"/>
      <c r="CL29809" s="56" t="s">
        <v>24796</v>
      </c>
      <c r="CM29809" s="56" t="s">
        <v>214</v>
      </c>
      <c r="CN29809" s="56" t="s">
        <v>214</v>
      </c>
    </row>
    <row r="29810" spans="75:92">
      <c r="BW29810" s="66"/>
      <c r="BX29810" s="66"/>
      <c r="BY29810" s="66"/>
      <c r="CL29810" s="56" t="s">
        <v>24797</v>
      </c>
      <c r="CM29810" s="56" t="s">
        <v>214</v>
      </c>
      <c r="CN29810" s="56" t="s">
        <v>214</v>
      </c>
    </row>
    <row r="29811" spans="75:92">
      <c r="BW29811" s="66"/>
      <c r="BX29811" s="66"/>
      <c r="BY29811" s="66"/>
      <c r="CL29811" s="56" t="s">
        <v>17369</v>
      </c>
      <c r="CM29811" s="56" t="s">
        <v>216</v>
      </c>
      <c r="CN29811" s="56" t="s">
        <v>216</v>
      </c>
    </row>
    <row r="29812" spans="75:92">
      <c r="BW29812" s="66"/>
      <c r="BX29812" s="66"/>
      <c r="BY29812" s="66"/>
      <c r="CL29812" s="56" t="s">
        <v>26781</v>
      </c>
      <c r="CM29812" s="56" t="s">
        <v>214</v>
      </c>
      <c r="CN29812" s="56" t="s">
        <v>214</v>
      </c>
    </row>
    <row r="29813" spans="75:92">
      <c r="BW29813" s="66"/>
      <c r="BX29813" s="66"/>
      <c r="BY29813" s="66"/>
      <c r="CL29813" s="56" t="s">
        <v>17374</v>
      </c>
      <c r="CM29813" s="56" t="s">
        <v>214</v>
      </c>
      <c r="CN29813" s="56" t="s">
        <v>214</v>
      </c>
    </row>
    <row r="29814" spans="75:92">
      <c r="BW29814" s="66"/>
      <c r="BX29814" s="66"/>
      <c r="BY29814" s="66"/>
      <c r="CL29814" s="56" t="s">
        <v>26782</v>
      </c>
      <c r="CM29814" s="56" t="s">
        <v>214</v>
      </c>
      <c r="CN29814" s="56" t="s">
        <v>214</v>
      </c>
    </row>
    <row r="29815" spans="75:92">
      <c r="BW29815" s="66"/>
      <c r="BX29815" s="66"/>
      <c r="BY29815" s="66"/>
      <c r="CL29815" s="56" t="s">
        <v>26783</v>
      </c>
      <c r="CM29815" s="56" t="s">
        <v>214</v>
      </c>
      <c r="CN29815" s="56" t="s">
        <v>214</v>
      </c>
    </row>
    <row r="29816" spans="75:92">
      <c r="BW29816" s="66"/>
      <c r="BX29816" s="66"/>
      <c r="BY29816" s="66"/>
      <c r="CL29816" s="56" t="s">
        <v>26784</v>
      </c>
      <c r="CM29816" s="56" t="s">
        <v>214</v>
      </c>
      <c r="CN29816" s="56" t="s">
        <v>214</v>
      </c>
    </row>
    <row r="29817" spans="75:92">
      <c r="BW29817" s="66"/>
      <c r="BX29817" s="66"/>
      <c r="BY29817" s="66"/>
      <c r="CL29817" s="56" t="s">
        <v>26785</v>
      </c>
      <c r="CM29817" s="56" t="s">
        <v>214</v>
      </c>
      <c r="CN29817" s="56" t="s">
        <v>214</v>
      </c>
    </row>
    <row r="29818" spans="75:92">
      <c r="BW29818" s="66"/>
      <c r="BX29818" s="66"/>
      <c r="BY29818" s="66"/>
      <c r="CL29818" s="56" t="s">
        <v>17382</v>
      </c>
      <c r="CM29818" s="56" t="s">
        <v>215</v>
      </c>
      <c r="CN29818" s="56" t="s">
        <v>215</v>
      </c>
    </row>
    <row r="29819" spans="75:92">
      <c r="BW29819" s="66"/>
      <c r="BX29819" s="66"/>
      <c r="BY29819" s="66"/>
      <c r="CL29819" s="56" t="s">
        <v>17383</v>
      </c>
      <c r="CM29819" s="56" t="s">
        <v>215</v>
      </c>
      <c r="CN29819" s="56" t="s">
        <v>215</v>
      </c>
    </row>
    <row r="29820" spans="75:92">
      <c r="BW29820" s="66"/>
      <c r="BX29820" s="66"/>
      <c r="BY29820" s="66"/>
      <c r="CL29820" s="56" t="s">
        <v>24798</v>
      </c>
      <c r="CM29820" s="56" t="s">
        <v>214</v>
      </c>
      <c r="CN29820" s="56" t="s">
        <v>214</v>
      </c>
    </row>
    <row r="29821" spans="75:92">
      <c r="BW29821" s="66"/>
      <c r="BX29821" s="66"/>
      <c r="BY29821" s="66"/>
      <c r="CL29821" s="56" t="s">
        <v>17384</v>
      </c>
      <c r="CM29821" s="56" t="s">
        <v>215</v>
      </c>
      <c r="CN29821" s="56" t="s">
        <v>215</v>
      </c>
    </row>
    <row r="29822" spans="75:92">
      <c r="BW29822" s="66"/>
      <c r="BX29822" s="66"/>
      <c r="BY29822" s="66"/>
      <c r="CL29822" s="56" t="s">
        <v>24799</v>
      </c>
      <c r="CM29822" s="56" t="s">
        <v>214</v>
      </c>
      <c r="CN29822" s="56" t="s">
        <v>214</v>
      </c>
    </row>
    <row r="29823" spans="75:92">
      <c r="BW29823" s="66"/>
      <c r="BX29823" s="66"/>
      <c r="BY29823" s="66"/>
      <c r="CL29823" s="56" t="s">
        <v>17385</v>
      </c>
      <c r="CM29823" s="56" t="s">
        <v>215</v>
      </c>
      <c r="CN29823" s="56" t="s">
        <v>215</v>
      </c>
    </row>
    <row r="29824" spans="75:92">
      <c r="BW29824" s="66"/>
      <c r="BX29824" s="66"/>
      <c r="BY29824" s="66"/>
      <c r="CL29824" s="56" t="s">
        <v>13509</v>
      </c>
      <c r="CM29824" s="56" t="s">
        <v>216</v>
      </c>
      <c r="CN29824" s="56" t="s">
        <v>216</v>
      </c>
    </row>
    <row r="29825" spans="75:92">
      <c r="BW29825" s="66"/>
      <c r="BX29825" s="66"/>
      <c r="BY29825" s="66"/>
      <c r="CL29825" s="56" t="s">
        <v>13509</v>
      </c>
      <c r="CM29825" s="56" t="s">
        <v>216</v>
      </c>
      <c r="CN29825" s="56" t="s">
        <v>216</v>
      </c>
    </row>
    <row r="29826" spans="75:92">
      <c r="BW29826" s="66"/>
      <c r="BX29826" s="66"/>
      <c r="BY29826" s="66"/>
      <c r="CL29826" s="56" t="s">
        <v>17375</v>
      </c>
      <c r="CM29826" s="56" t="s">
        <v>216</v>
      </c>
      <c r="CN29826" s="56" t="s">
        <v>216</v>
      </c>
    </row>
    <row r="29827" spans="75:92">
      <c r="BW29827" s="66"/>
      <c r="BX29827" s="66"/>
      <c r="BY29827" s="66"/>
      <c r="CL29827" s="56" t="s">
        <v>17370</v>
      </c>
      <c r="CM29827" s="56" t="s">
        <v>216</v>
      </c>
      <c r="CN29827" s="56" t="s">
        <v>216</v>
      </c>
    </row>
    <row r="29828" spans="75:92">
      <c r="BW29828" s="66"/>
      <c r="BX29828" s="66"/>
      <c r="BY29828" s="66"/>
      <c r="CL29828" s="56" t="s">
        <v>24800</v>
      </c>
      <c r="CM29828" s="56" t="s">
        <v>216</v>
      </c>
      <c r="CN29828" s="56" t="s">
        <v>216</v>
      </c>
    </row>
    <row r="29829" spans="75:92">
      <c r="BW29829" s="66"/>
      <c r="BX29829" s="66"/>
      <c r="BY29829" s="66"/>
      <c r="CL29829" s="56" t="s">
        <v>17362</v>
      </c>
      <c r="CM29829" s="56" t="s">
        <v>216</v>
      </c>
      <c r="CN29829" s="56" t="s">
        <v>216</v>
      </c>
    </row>
    <row r="29830" spans="75:92">
      <c r="BW29830" s="66"/>
      <c r="BX29830" s="66"/>
      <c r="BY29830" s="66"/>
      <c r="CL29830" s="56" t="s">
        <v>17363</v>
      </c>
      <c r="CM29830" s="56" t="s">
        <v>216</v>
      </c>
      <c r="CN29830" s="56" t="s">
        <v>216</v>
      </c>
    </row>
    <row r="29831" spans="75:92">
      <c r="BW29831" s="66"/>
      <c r="BX29831" s="66"/>
      <c r="BY29831" s="66"/>
      <c r="CL29831" s="56" t="s">
        <v>13510</v>
      </c>
      <c r="CM29831" s="56" t="s">
        <v>216</v>
      </c>
      <c r="CN29831" s="56" t="s">
        <v>216</v>
      </c>
    </row>
    <row r="29832" spans="75:92">
      <c r="BW29832" s="66"/>
      <c r="BX29832" s="66"/>
      <c r="BY29832" s="66"/>
      <c r="CL29832" s="56" t="s">
        <v>17377</v>
      </c>
      <c r="CM29832" s="56" t="s">
        <v>215</v>
      </c>
      <c r="CN29832" s="56" t="s">
        <v>215</v>
      </c>
    </row>
    <row r="29833" spans="75:92">
      <c r="BW29833" s="66"/>
      <c r="BX29833" s="66"/>
      <c r="BY29833" s="66"/>
      <c r="CL29833" s="56" t="s">
        <v>17378</v>
      </c>
      <c r="CM29833" s="56" t="s">
        <v>215</v>
      </c>
      <c r="CN29833" s="56" t="s">
        <v>215</v>
      </c>
    </row>
    <row r="29834" spans="75:92">
      <c r="BW29834" s="66"/>
      <c r="BX29834" s="66"/>
      <c r="BY29834" s="66"/>
      <c r="CL29834" s="56" t="s">
        <v>17376</v>
      </c>
      <c r="CM29834" s="56" t="s">
        <v>213</v>
      </c>
      <c r="CN29834" s="56" t="s">
        <v>213</v>
      </c>
    </row>
    <row r="29835" spans="75:92">
      <c r="BW29835" s="66"/>
      <c r="BX29835" s="66"/>
      <c r="BY29835" s="66"/>
      <c r="CL29835" s="56" t="s">
        <v>17364</v>
      </c>
      <c r="CM29835" s="56" t="s">
        <v>216</v>
      </c>
      <c r="CN29835" s="56" t="s">
        <v>216</v>
      </c>
    </row>
    <row r="29836" spans="75:92">
      <c r="BW29836" s="66"/>
      <c r="BX29836" s="66"/>
      <c r="BY29836" s="66"/>
      <c r="CL29836" s="56" t="s">
        <v>17365</v>
      </c>
      <c r="CM29836" s="56" t="s">
        <v>216</v>
      </c>
      <c r="CN29836" s="56" t="s">
        <v>216</v>
      </c>
    </row>
    <row r="29837" spans="75:92">
      <c r="BW29837" s="66"/>
      <c r="BX29837" s="66"/>
      <c r="BY29837" s="66"/>
      <c r="CL29837" s="56" t="s">
        <v>17365</v>
      </c>
      <c r="CM29837" s="56" t="s">
        <v>214</v>
      </c>
      <c r="CN29837" s="56" t="s">
        <v>214</v>
      </c>
    </row>
    <row r="29838" spans="75:92">
      <c r="BW29838" s="66"/>
      <c r="BX29838" s="66"/>
      <c r="BY29838" s="66"/>
      <c r="CL29838" s="56" t="s">
        <v>17366</v>
      </c>
      <c r="CM29838" s="56" t="s">
        <v>216</v>
      </c>
      <c r="CN29838" s="56" t="s">
        <v>216</v>
      </c>
    </row>
    <row r="29839" spans="75:92">
      <c r="BW29839" s="66"/>
      <c r="BX29839" s="66"/>
      <c r="BY29839" s="66"/>
      <c r="CL29839" s="56" t="s">
        <v>24801</v>
      </c>
      <c r="CM29839" s="56" t="s">
        <v>214</v>
      </c>
      <c r="CN29839" s="56" t="s">
        <v>214</v>
      </c>
    </row>
    <row r="29840" spans="75:92">
      <c r="BW29840" s="66"/>
      <c r="BX29840" s="66"/>
      <c r="BY29840" s="66"/>
      <c r="CL29840" s="56" t="s">
        <v>17379</v>
      </c>
      <c r="CM29840" s="56" t="s">
        <v>215</v>
      </c>
      <c r="CN29840" s="56" t="s">
        <v>215</v>
      </c>
    </row>
    <row r="29841" spans="75:92">
      <c r="BW29841" s="66"/>
      <c r="BX29841" s="66"/>
      <c r="BY29841" s="66"/>
      <c r="CL29841" s="56" t="s">
        <v>17380</v>
      </c>
      <c r="CM29841" s="56" t="s">
        <v>215</v>
      </c>
      <c r="CN29841" s="56" t="s">
        <v>215</v>
      </c>
    </row>
    <row r="29842" spans="75:92">
      <c r="BW29842" s="66"/>
      <c r="BX29842" s="66"/>
      <c r="BY29842" s="66"/>
      <c r="CL29842" s="56" t="s">
        <v>17381</v>
      </c>
      <c r="CM29842" s="56" t="s">
        <v>215</v>
      </c>
      <c r="CN29842" s="56" t="s">
        <v>215</v>
      </c>
    </row>
    <row r="29843" spans="75:92">
      <c r="BW29843" s="66"/>
      <c r="BX29843" s="66"/>
      <c r="BY29843" s="66"/>
      <c r="CL29843" s="56" t="s">
        <v>24802</v>
      </c>
      <c r="CM29843" s="56" t="s">
        <v>216</v>
      </c>
      <c r="CN29843" s="56" t="s">
        <v>216</v>
      </c>
    </row>
    <row r="29844" spans="75:92">
      <c r="BW29844" s="66"/>
      <c r="BX29844" s="66"/>
      <c r="BY29844" s="66"/>
      <c r="CL29844" s="56" t="s">
        <v>17389</v>
      </c>
      <c r="CM29844" s="56" t="s">
        <v>217</v>
      </c>
      <c r="CN29844" s="56" t="s">
        <v>217</v>
      </c>
    </row>
    <row r="29845" spans="75:92">
      <c r="BW29845" s="66"/>
      <c r="BX29845" s="66"/>
      <c r="BY29845" s="66"/>
      <c r="CL29845" s="56" t="s">
        <v>17393</v>
      </c>
      <c r="CM29845" s="56" t="s">
        <v>216</v>
      </c>
      <c r="CN29845" s="56" t="s">
        <v>216</v>
      </c>
    </row>
    <row r="29846" spans="75:92">
      <c r="BW29846" s="66"/>
      <c r="BX29846" s="66"/>
      <c r="BY29846" s="66"/>
      <c r="CL29846" s="56" t="s">
        <v>17394</v>
      </c>
      <c r="CM29846" s="56" t="s">
        <v>216</v>
      </c>
      <c r="CN29846" s="56" t="s">
        <v>216</v>
      </c>
    </row>
    <row r="29847" spans="75:92">
      <c r="BW29847" s="66"/>
      <c r="BX29847" s="66"/>
      <c r="BY29847" s="66"/>
      <c r="CL29847" s="35" t="s">
        <v>17395</v>
      </c>
      <c r="CM29847" s="35" t="s">
        <v>217</v>
      </c>
      <c r="CN29847" s="35" t="s">
        <v>217</v>
      </c>
    </row>
    <row r="29848" spans="75:92">
      <c r="BW29848" s="66"/>
      <c r="BX29848" s="66"/>
      <c r="BY29848" s="66"/>
      <c r="CL29848" s="56" t="s">
        <v>7066</v>
      </c>
      <c r="CM29848" s="56" t="s">
        <v>216</v>
      </c>
      <c r="CN29848" s="56" t="s">
        <v>216</v>
      </c>
    </row>
    <row r="29849" spans="75:92">
      <c r="BW29849" s="66"/>
      <c r="BX29849" s="66"/>
      <c r="BY29849" s="66"/>
      <c r="CL29849" s="56" t="s">
        <v>26786</v>
      </c>
      <c r="CM29849" s="56" t="s">
        <v>216</v>
      </c>
      <c r="CN29849" s="56" t="s">
        <v>216</v>
      </c>
    </row>
    <row r="29850" spans="75:92">
      <c r="BW29850" s="66"/>
      <c r="BX29850" s="66"/>
      <c r="BY29850" s="66"/>
      <c r="CL29850" s="56" t="s">
        <v>26787</v>
      </c>
      <c r="CM29850" s="56" t="s">
        <v>216</v>
      </c>
      <c r="CN29850" s="56" t="s">
        <v>216</v>
      </c>
    </row>
    <row r="29851" spans="75:92">
      <c r="BW29851" s="66"/>
      <c r="BX29851" s="66"/>
      <c r="BY29851" s="66"/>
      <c r="CL29851" s="56" t="s">
        <v>17401</v>
      </c>
      <c r="CM29851" s="56" t="s">
        <v>216</v>
      </c>
      <c r="CN29851" s="56" t="s">
        <v>216</v>
      </c>
    </row>
    <row r="29852" spans="75:92">
      <c r="BW29852" s="66"/>
      <c r="BX29852" s="66"/>
      <c r="BY29852" s="66"/>
      <c r="CL29852" s="35" t="s">
        <v>30201</v>
      </c>
      <c r="CM29852" s="35" t="s">
        <v>217</v>
      </c>
      <c r="CN29852" s="35" t="s">
        <v>217</v>
      </c>
    </row>
    <row r="29853" spans="75:92">
      <c r="BW29853" s="66"/>
      <c r="BX29853" s="66"/>
      <c r="BY29853" s="66"/>
      <c r="CL29853" s="56" t="s">
        <v>11807</v>
      </c>
      <c r="CM29853" s="56" t="s">
        <v>216</v>
      </c>
      <c r="CN29853" s="56" t="s">
        <v>216</v>
      </c>
    </row>
    <row r="29854" spans="75:92">
      <c r="BW29854" s="66"/>
      <c r="BX29854" s="66"/>
      <c r="BY29854" s="66"/>
      <c r="CL29854" s="56" t="s">
        <v>11808</v>
      </c>
      <c r="CM29854" s="56" t="s">
        <v>216</v>
      </c>
      <c r="CN29854" s="56" t="s">
        <v>216</v>
      </c>
    </row>
    <row r="29855" spans="75:92">
      <c r="BW29855" s="66"/>
      <c r="BX29855" s="66"/>
      <c r="BY29855" s="66"/>
      <c r="CL29855" s="56" t="s">
        <v>13321</v>
      </c>
      <c r="CM29855" s="56" t="s">
        <v>216</v>
      </c>
      <c r="CN29855" s="56" t="s">
        <v>216</v>
      </c>
    </row>
    <row r="29856" spans="75:92">
      <c r="BW29856" s="66"/>
      <c r="BX29856" s="66"/>
      <c r="BY29856" s="66"/>
      <c r="CL29856" s="56" t="s">
        <v>13319</v>
      </c>
      <c r="CM29856" s="56" t="s">
        <v>216</v>
      </c>
      <c r="CN29856" s="56" t="s">
        <v>216</v>
      </c>
    </row>
    <row r="29857" spans="75:92">
      <c r="BW29857" s="66"/>
      <c r="BX29857" s="66"/>
      <c r="BY29857" s="66"/>
      <c r="CL29857" s="56" t="s">
        <v>13329</v>
      </c>
      <c r="CM29857" s="56" t="s">
        <v>216</v>
      </c>
      <c r="CN29857" s="56" t="s">
        <v>216</v>
      </c>
    </row>
    <row r="29858" spans="75:92">
      <c r="BW29858" s="66"/>
      <c r="BX29858" s="66"/>
      <c r="BY29858" s="66"/>
      <c r="CL29858" s="35" t="s">
        <v>13324</v>
      </c>
      <c r="CM29858" s="35" t="s">
        <v>217</v>
      </c>
      <c r="CN29858" s="35" t="s">
        <v>217</v>
      </c>
    </row>
    <row r="29859" spans="75:92">
      <c r="BW29859" s="66"/>
      <c r="BX29859" s="66"/>
      <c r="BY29859" s="66"/>
      <c r="CL29859" s="56" t="s">
        <v>8463</v>
      </c>
      <c r="CM29859" s="56" t="s">
        <v>215</v>
      </c>
      <c r="CN29859" s="56" t="s">
        <v>215</v>
      </c>
    </row>
    <row r="29860" spans="75:92">
      <c r="BW29860" s="66"/>
      <c r="BX29860" s="66"/>
      <c r="BY29860" s="66"/>
      <c r="CL29860" s="35" t="s">
        <v>17404</v>
      </c>
      <c r="CM29860" s="35" t="s">
        <v>217</v>
      </c>
      <c r="CN29860" s="35" t="s">
        <v>217</v>
      </c>
    </row>
    <row r="29861" spans="75:92">
      <c r="BW29861" s="66"/>
      <c r="BX29861" s="66"/>
      <c r="BY29861" s="66"/>
      <c r="CL29861" s="35" t="s">
        <v>30202</v>
      </c>
      <c r="CM29861" s="35" t="s">
        <v>217</v>
      </c>
      <c r="CN29861" s="35" t="s">
        <v>217</v>
      </c>
    </row>
    <row r="29862" spans="75:92">
      <c r="BW29862" s="66"/>
      <c r="BX29862" s="66"/>
      <c r="BY29862" s="66"/>
      <c r="CL29862" s="35" t="s">
        <v>30203</v>
      </c>
      <c r="CM29862" s="35" t="s">
        <v>217</v>
      </c>
      <c r="CN29862" s="35" t="s">
        <v>217</v>
      </c>
    </row>
    <row r="29863" spans="75:92">
      <c r="BW29863" s="66"/>
      <c r="BX29863" s="66"/>
      <c r="BY29863" s="66"/>
      <c r="CL29863" s="35" t="s">
        <v>30204</v>
      </c>
      <c r="CM29863" s="35" t="s">
        <v>217</v>
      </c>
      <c r="CN29863" s="35" t="s">
        <v>217</v>
      </c>
    </row>
    <row r="29864" spans="75:92">
      <c r="BW29864" s="66"/>
      <c r="BX29864" s="66"/>
      <c r="BY29864" s="66"/>
      <c r="CL29864" s="35" t="s">
        <v>30205</v>
      </c>
      <c r="CM29864" s="35" t="s">
        <v>217</v>
      </c>
      <c r="CN29864" s="35" t="s">
        <v>217</v>
      </c>
    </row>
    <row r="29865" spans="75:92">
      <c r="BW29865" s="66"/>
      <c r="BX29865" s="66"/>
      <c r="BY29865" s="66"/>
      <c r="CL29865" s="35" t="s">
        <v>30206</v>
      </c>
      <c r="CM29865" s="35" t="s">
        <v>217</v>
      </c>
      <c r="CN29865" s="35" t="s">
        <v>217</v>
      </c>
    </row>
    <row r="29866" spans="75:92">
      <c r="BW29866" s="66"/>
      <c r="BX29866" s="66"/>
      <c r="BY29866" s="66"/>
      <c r="CL29866" s="35" t="s">
        <v>30207</v>
      </c>
      <c r="CM29866" s="35" t="s">
        <v>217</v>
      </c>
      <c r="CN29866" s="35" t="s">
        <v>217</v>
      </c>
    </row>
    <row r="29867" spans="75:92">
      <c r="BW29867" s="66"/>
      <c r="BX29867" s="66"/>
      <c r="BY29867" s="66"/>
      <c r="CL29867" s="35" t="s">
        <v>30208</v>
      </c>
      <c r="CM29867" s="35" t="s">
        <v>217</v>
      </c>
      <c r="CN29867" s="35" t="s">
        <v>217</v>
      </c>
    </row>
    <row r="29868" spans="75:92">
      <c r="BW29868" s="66"/>
      <c r="BX29868" s="66"/>
      <c r="BY29868" s="66"/>
      <c r="CL29868" s="35" t="s">
        <v>30209</v>
      </c>
      <c r="CM29868" s="35" t="s">
        <v>217</v>
      </c>
      <c r="CN29868" s="35" t="s">
        <v>217</v>
      </c>
    </row>
    <row r="29869" spans="75:92">
      <c r="BW29869" s="66"/>
      <c r="BX29869" s="66"/>
      <c r="BY29869" s="66"/>
      <c r="CL29869" s="35" t="s">
        <v>30210</v>
      </c>
      <c r="CM29869" s="35" t="s">
        <v>217</v>
      </c>
      <c r="CN29869" s="35" t="s">
        <v>217</v>
      </c>
    </row>
    <row r="29870" spans="75:92">
      <c r="BW29870" s="66"/>
      <c r="BX29870" s="66"/>
      <c r="BY29870" s="66"/>
      <c r="CL29870" s="35" t="s">
        <v>12700</v>
      </c>
      <c r="CM29870" s="35" t="s">
        <v>217</v>
      </c>
      <c r="CN29870" s="35" t="s">
        <v>217</v>
      </c>
    </row>
    <row r="29871" spans="75:92">
      <c r="BW29871" s="66"/>
      <c r="BX29871" s="66"/>
      <c r="BY29871" s="66"/>
      <c r="CL29871" s="35" t="s">
        <v>14422</v>
      </c>
      <c r="CM29871" s="35" t="s">
        <v>217</v>
      </c>
      <c r="CN29871" s="35" t="s">
        <v>217</v>
      </c>
    </row>
    <row r="29872" spans="75:92">
      <c r="BW29872" s="66"/>
      <c r="BX29872" s="66"/>
      <c r="BY29872" s="66"/>
      <c r="CL29872" s="35" t="s">
        <v>14423</v>
      </c>
      <c r="CM29872" s="35" t="s">
        <v>217</v>
      </c>
      <c r="CN29872" s="35" t="s">
        <v>217</v>
      </c>
    </row>
    <row r="29873" spans="75:92">
      <c r="BW29873" s="66"/>
      <c r="BX29873" s="66"/>
      <c r="BY29873" s="66"/>
      <c r="CL29873" s="56" t="s">
        <v>17410</v>
      </c>
      <c r="CM29873" s="56" t="s">
        <v>214</v>
      </c>
      <c r="CN29873" s="56" t="s">
        <v>214</v>
      </c>
    </row>
    <row r="29874" spans="75:92">
      <c r="BW29874" s="66"/>
      <c r="BX29874" s="66"/>
      <c r="BY29874" s="66"/>
      <c r="CL29874" s="56" t="s">
        <v>2984</v>
      </c>
      <c r="CM29874" s="56" t="s">
        <v>214</v>
      </c>
      <c r="CN29874" s="56" t="s">
        <v>214</v>
      </c>
    </row>
    <row r="29875" spans="75:92">
      <c r="BW29875" s="66"/>
      <c r="BX29875" s="66"/>
      <c r="BY29875" s="66"/>
      <c r="CL29875" s="56" t="s">
        <v>30211</v>
      </c>
      <c r="CM29875" s="56" t="s">
        <v>213</v>
      </c>
      <c r="CN29875" s="56" t="s">
        <v>213</v>
      </c>
    </row>
    <row r="29876" spans="75:92">
      <c r="BW29876" s="66"/>
      <c r="BX29876" s="66"/>
      <c r="BY29876" s="66"/>
      <c r="CL29876" s="56" t="s">
        <v>17414</v>
      </c>
      <c r="CM29876" s="56" t="s">
        <v>213</v>
      </c>
      <c r="CN29876" s="56" t="s">
        <v>213</v>
      </c>
    </row>
    <row r="29877" spans="75:92">
      <c r="BW29877" s="66"/>
      <c r="BX29877" s="66"/>
      <c r="BY29877" s="66"/>
      <c r="CL29877" s="56" t="s">
        <v>17415</v>
      </c>
      <c r="CM29877" s="56" t="s">
        <v>213</v>
      </c>
      <c r="CN29877" s="56" t="s">
        <v>213</v>
      </c>
    </row>
    <row r="29878" spans="75:92">
      <c r="BW29878" s="66"/>
      <c r="BX29878" s="66"/>
      <c r="BY29878" s="66"/>
      <c r="CL29878" s="56" t="s">
        <v>17416</v>
      </c>
      <c r="CM29878" s="56" t="s">
        <v>213</v>
      </c>
      <c r="CN29878" s="56" t="s">
        <v>213</v>
      </c>
    </row>
    <row r="29879" spans="75:92">
      <c r="BW29879" s="66"/>
      <c r="BX29879" s="66"/>
      <c r="BY29879" s="66"/>
      <c r="CL29879" s="56" t="s">
        <v>2986</v>
      </c>
      <c r="CM29879" s="56" t="s">
        <v>213</v>
      </c>
      <c r="CN29879" s="56" t="s">
        <v>213</v>
      </c>
    </row>
    <row r="29880" spans="75:92">
      <c r="BW29880" s="66"/>
      <c r="BX29880" s="66"/>
      <c r="BY29880" s="66"/>
      <c r="CL29880" s="56" t="s">
        <v>2987</v>
      </c>
      <c r="CM29880" s="56" t="s">
        <v>213</v>
      </c>
      <c r="CN29880" s="56" t="s">
        <v>213</v>
      </c>
    </row>
    <row r="29881" spans="75:92">
      <c r="BW29881" s="66"/>
      <c r="BX29881" s="66"/>
      <c r="BY29881" s="66"/>
      <c r="CL29881" s="56" t="s">
        <v>2987</v>
      </c>
      <c r="CM29881" s="56" t="s">
        <v>213</v>
      </c>
      <c r="CN29881" s="56" t="s">
        <v>213</v>
      </c>
    </row>
    <row r="29882" spans="75:92">
      <c r="BW29882" s="66"/>
      <c r="BX29882" s="66"/>
      <c r="BY29882" s="66"/>
      <c r="CL29882" s="56" t="s">
        <v>2988</v>
      </c>
      <c r="CM29882" s="56" t="s">
        <v>213</v>
      </c>
      <c r="CN29882" s="56" t="s">
        <v>213</v>
      </c>
    </row>
    <row r="29883" spans="75:92">
      <c r="BW29883" s="66"/>
      <c r="BX29883" s="66"/>
      <c r="BY29883" s="66"/>
      <c r="CL29883" s="35" t="s">
        <v>17419</v>
      </c>
      <c r="CM29883" s="35" t="s">
        <v>217</v>
      </c>
      <c r="CN29883" s="35" t="s">
        <v>217</v>
      </c>
    </row>
    <row r="29884" spans="75:92">
      <c r="BW29884" s="66"/>
      <c r="BX29884" s="66"/>
      <c r="BY29884" s="66"/>
      <c r="CL29884" s="35" t="s">
        <v>17417</v>
      </c>
      <c r="CM29884" s="35" t="s">
        <v>217</v>
      </c>
      <c r="CN29884" s="35" t="s">
        <v>217</v>
      </c>
    </row>
    <row r="29885" spans="75:92">
      <c r="BW29885" s="66"/>
      <c r="BX29885" s="66"/>
      <c r="BY29885" s="66"/>
      <c r="CL29885" s="35" t="s">
        <v>17420</v>
      </c>
      <c r="CM29885" s="35" t="s">
        <v>217</v>
      </c>
      <c r="CN29885" s="35" t="s">
        <v>217</v>
      </c>
    </row>
    <row r="29886" spans="75:92">
      <c r="BW29886" s="66"/>
      <c r="BX29886" s="66"/>
      <c r="BY29886" s="66"/>
      <c r="CL29886" s="35" t="s">
        <v>17421</v>
      </c>
      <c r="CM29886" s="35" t="s">
        <v>217</v>
      </c>
      <c r="CN29886" s="35" t="s">
        <v>217</v>
      </c>
    </row>
    <row r="29887" spans="75:92">
      <c r="BW29887" s="66"/>
      <c r="BX29887" s="66"/>
      <c r="BY29887" s="66"/>
      <c r="CL29887" s="35" t="s">
        <v>17418</v>
      </c>
      <c r="CM29887" s="35" t="s">
        <v>217</v>
      </c>
      <c r="CN29887" s="35" t="s">
        <v>217</v>
      </c>
    </row>
    <row r="29888" spans="75:92">
      <c r="BW29888" s="66"/>
      <c r="BX29888" s="66"/>
      <c r="BY29888" s="66"/>
      <c r="CL29888" s="35" t="s">
        <v>8087</v>
      </c>
      <c r="CM29888" s="35" t="s">
        <v>217</v>
      </c>
      <c r="CN29888" s="35" t="s">
        <v>217</v>
      </c>
    </row>
    <row r="29889" spans="75:92">
      <c r="BW29889" s="66"/>
      <c r="BX29889" s="66"/>
      <c r="BY29889" s="66"/>
      <c r="CL29889" s="56" t="s">
        <v>24803</v>
      </c>
      <c r="CM29889" s="56" t="s">
        <v>216</v>
      </c>
      <c r="CN29889" s="56" t="s">
        <v>216</v>
      </c>
    </row>
    <row r="29890" spans="75:92">
      <c r="BW29890" s="66"/>
      <c r="BX29890" s="66"/>
      <c r="BY29890" s="66"/>
      <c r="CL29890" s="56" t="s">
        <v>24804</v>
      </c>
      <c r="CM29890" s="56" t="s">
        <v>216</v>
      </c>
      <c r="CN29890" s="56" t="s">
        <v>216</v>
      </c>
    </row>
    <row r="29891" spans="75:92">
      <c r="BW29891" s="66"/>
      <c r="BX29891" s="66"/>
      <c r="BY29891" s="66"/>
      <c r="CL29891" s="35" t="s">
        <v>30212</v>
      </c>
      <c r="CM29891" s="35" t="s">
        <v>217</v>
      </c>
      <c r="CN29891" s="35" t="s">
        <v>217</v>
      </c>
    </row>
    <row r="29892" spans="75:92">
      <c r="BW29892" s="66"/>
      <c r="BX29892" s="66"/>
      <c r="BY29892" s="66"/>
      <c r="CL29892" s="35" t="s">
        <v>30213</v>
      </c>
      <c r="CM29892" s="35" t="s">
        <v>217</v>
      </c>
      <c r="CN29892" s="35" t="s">
        <v>217</v>
      </c>
    </row>
    <row r="29893" spans="75:92">
      <c r="BW29893" s="66"/>
      <c r="BX29893" s="66"/>
      <c r="BY29893" s="66"/>
      <c r="CL29893" s="35" t="s">
        <v>30214</v>
      </c>
      <c r="CM29893" s="35" t="s">
        <v>217</v>
      </c>
      <c r="CN29893" s="35" t="s">
        <v>217</v>
      </c>
    </row>
    <row r="29894" spans="75:92">
      <c r="BW29894" s="66"/>
      <c r="BX29894" s="66"/>
      <c r="BY29894" s="66"/>
      <c r="CL29894" s="35" t="s">
        <v>30215</v>
      </c>
      <c r="CM29894" s="35" t="s">
        <v>217</v>
      </c>
      <c r="CN29894" s="35" t="s">
        <v>217</v>
      </c>
    </row>
    <row r="29895" spans="75:92">
      <c r="BW29895" s="66"/>
      <c r="BX29895" s="66"/>
      <c r="BY29895" s="66"/>
      <c r="CL29895" s="35" t="s">
        <v>30216</v>
      </c>
      <c r="CM29895" s="35" t="s">
        <v>217</v>
      </c>
      <c r="CN29895" s="35" t="s">
        <v>217</v>
      </c>
    </row>
    <row r="29896" spans="75:92">
      <c r="BW29896" s="66"/>
      <c r="BX29896" s="66"/>
      <c r="BY29896" s="66"/>
      <c r="CL29896" s="35" t="s">
        <v>24805</v>
      </c>
      <c r="CM29896" s="35" t="s">
        <v>217</v>
      </c>
      <c r="CN29896" s="35" t="s">
        <v>217</v>
      </c>
    </row>
    <row r="29897" spans="75:92">
      <c r="BW29897" s="66"/>
      <c r="BX29897" s="66"/>
      <c r="BY29897" s="66"/>
      <c r="CL29897" s="35" t="s">
        <v>30217</v>
      </c>
      <c r="CM29897" s="35" t="s">
        <v>217</v>
      </c>
      <c r="CN29897" s="35" t="s">
        <v>217</v>
      </c>
    </row>
    <row r="29898" spans="75:92">
      <c r="BW29898" s="66"/>
      <c r="BX29898" s="66"/>
      <c r="BY29898" s="66"/>
      <c r="CL29898" s="35" t="s">
        <v>30218</v>
      </c>
      <c r="CM29898" s="35" t="s">
        <v>217</v>
      </c>
      <c r="CN29898" s="35" t="s">
        <v>217</v>
      </c>
    </row>
    <row r="29899" spans="75:92">
      <c r="BW29899" s="66"/>
      <c r="BX29899" s="66"/>
      <c r="BY29899" s="66"/>
      <c r="CL29899" s="35" t="s">
        <v>30219</v>
      </c>
      <c r="CM29899" s="35" t="s">
        <v>217</v>
      </c>
      <c r="CN29899" s="35" t="s">
        <v>217</v>
      </c>
    </row>
    <row r="29900" spans="75:92">
      <c r="BW29900" s="66"/>
      <c r="BX29900" s="66"/>
      <c r="BY29900" s="66"/>
      <c r="CL29900" s="56" t="s">
        <v>24806</v>
      </c>
      <c r="CM29900" s="56" t="s">
        <v>216</v>
      </c>
      <c r="CN29900" s="56" t="s">
        <v>216</v>
      </c>
    </row>
    <row r="29901" spans="75:92">
      <c r="BW29901" s="66"/>
      <c r="BX29901" s="66"/>
      <c r="BY29901" s="66"/>
      <c r="CL29901" s="35" t="s">
        <v>30220</v>
      </c>
      <c r="CM29901" s="35" t="s">
        <v>217</v>
      </c>
      <c r="CN29901" s="35" t="s">
        <v>217</v>
      </c>
    </row>
    <row r="29902" spans="75:92">
      <c r="BW29902" s="66"/>
      <c r="BX29902" s="66"/>
      <c r="BY29902" s="66"/>
      <c r="CL29902" s="35" t="s">
        <v>30221</v>
      </c>
      <c r="CM29902" s="35" t="s">
        <v>217</v>
      </c>
      <c r="CN29902" s="35" t="s">
        <v>217</v>
      </c>
    </row>
    <row r="29903" spans="75:92">
      <c r="BW29903" s="66"/>
      <c r="BX29903" s="66"/>
      <c r="BY29903" s="66"/>
      <c r="CL29903" s="35" t="s">
        <v>30222</v>
      </c>
      <c r="CM29903" s="35" t="s">
        <v>217</v>
      </c>
      <c r="CN29903" s="35" t="s">
        <v>217</v>
      </c>
    </row>
    <row r="29904" spans="75:92">
      <c r="BW29904" s="66"/>
      <c r="BX29904" s="66"/>
      <c r="BY29904" s="66"/>
      <c r="CL29904" s="35" t="s">
        <v>30223</v>
      </c>
      <c r="CM29904" s="35" t="s">
        <v>217</v>
      </c>
      <c r="CN29904" s="35" t="s">
        <v>217</v>
      </c>
    </row>
    <row r="29905" spans="75:92">
      <c r="BW29905" s="66"/>
      <c r="BX29905" s="66"/>
      <c r="BY29905" s="66"/>
      <c r="CL29905" s="56" t="s">
        <v>17426</v>
      </c>
      <c r="CM29905" s="56" t="s">
        <v>215</v>
      </c>
      <c r="CN29905" s="56" t="s">
        <v>215</v>
      </c>
    </row>
    <row r="29906" spans="75:92">
      <c r="BW29906" s="66"/>
      <c r="BX29906" s="66"/>
      <c r="BY29906" s="66"/>
      <c r="CL29906" s="56" t="s">
        <v>17447</v>
      </c>
      <c r="CM29906" s="56" t="s">
        <v>215</v>
      </c>
      <c r="CN29906" s="56" t="s">
        <v>215</v>
      </c>
    </row>
    <row r="29907" spans="75:92">
      <c r="BW29907" s="66"/>
      <c r="BX29907" s="66"/>
      <c r="BY29907" s="66"/>
      <c r="CL29907" s="56" t="s">
        <v>17427</v>
      </c>
      <c r="CM29907" s="56" t="s">
        <v>215</v>
      </c>
      <c r="CN29907" s="56" t="s">
        <v>215</v>
      </c>
    </row>
    <row r="29908" spans="75:92">
      <c r="BW29908" s="66"/>
      <c r="BX29908" s="66"/>
      <c r="BY29908" s="66"/>
      <c r="CL29908" s="56" t="s">
        <v>17428</v>
      </c>
      <c r="CM29908" s="56" t="s">
        <v>215</v>
      </c>
      <c r="CN29908" s="56" t="s">
        <v>215</v>
      </c>
    </row>
    <row r="29909" spans="75:92">
      <c r="BW29909" s="66"/>
      <c r="BX29909" s="66"/>
      <c r="BY29909" s="66"/>
      <c r="CL29909" s="56" t="s">
        <v>17448</v>
      </c>
      <c r="CM29909" s="56" t="s">
        <v>215</v>
      </c>
      <c r="CN29909" s="56" t="s">
        <v>215</v>
      </c>
    </row>
    <row r="29910" spans="75:92">
      <c r="BW29910" s="66"/>
      <c r="BX29910" s="66"/>
      <c r="BY29910" s="66"/>
      <c r="CL29910" s="56" t="s">
        <v>17429</v>
      </c>
      <c r="CM29910" s="56" t="s">
        <v>215</v>
      </c>
      <c r="CN29910" s="56" t="s">
        <v>215</v>
      </c>
    </row>
    <row r="29911" spans="75:92">
      <c r="BW29911" s="66"/>
      <c r="BX29911" s="66"/>
      <c r="BY29911" s="66"/>
      <c r="CL29911" s="56" t="s">
        <v>17430</v>
      </c>
      <c r="CM29911" s="56" t="s">
        <v>215</v>
      </c>
      <c r="CN29911" s="56" t="s">
        <v>215</v>
      </c>
    </row>
    <row r="29912" spans="75:92">
      <c r="BW29912" s="66"/>
      <c r="BX29912" s="66"/>
      <c r="BY29912" s="66"/>
      <c r="CL29912" s="56" t="s">
        <v>17431</v>
      </c>
      <c r="CM29912" s="56" t="s">
        <v>215</v>
      </c>
      <c r="CN29912" s="56" t="s">
        <v>215</v>
      </c>
    </row>
    <row r="29913" spans="75:92">
      <c r="BW29913" s="66"/>
      <c r="BX29913" s="66"/>
      <c r="BY29913" s="66"/>
      <c r="CL29913" s="56" t="s">
        <v>17432</v>
      </c>
      <c r="CM29913" s="56" t="s">
        <v>215</v>
      </c>
      <c r="CN29913" s="56" t="s">
        <v>215</v>
      </c>
    </row>
    <row r="29914" spans="75:92">
      <c r="BW29914" s="66"/>
      <c r="BX29914" s="66"/>
      <c r="BY29914" s="66"/>
      <c r="CL29914" s="56" t="s">
        <v>17449</v>
      </c>
      <c r="CM29914" s="56" t="s">
        <v>215</v>
      </c>
      <c r="CN29914" s="56" t="s">
        <v>215</v>
      </c>
    </row>
    <row r="29915" spans="75:92">
      <c r="BW29915" s="66"/>
      <c r="BX29915" s="66"/>
      <c r="BY29915" s="66"/>
      <c r="CL29915" s="56" t="s">
        <v>17450</v>
      </c>
      <c r="CM29915" s="56" t="s">
        <v>215</v>
      </c>
      <c r="CN29915" s="56" t="s">
        <v>215</v>
      </c>
    </row>
    <row r="29916" spans="75:92">
      <c r="BW29916" s="66"/>
      <c r="BX29916" s="66"/>
      <c r="BY29916" s="66"/>
      <c r="CL29916" s="56" t="s">
        <v>17433</v>
      </c>
      <c r="CM29916" s="56" t="s">
        <v>215</v>
      </c>
      <c r="CN29916" s="56" t="s">
        <v>215</v>
      </c>
    </row>
    <row r="29917" spans="75:92">
      <c r="BW29917" s="66"/>
      <c r="BX29917" s="66"/>
      <c r="BY29917" s="66"/>
      <c r="CL29917" s="56" t="s">
        <v>17451</v>
      </c>
      <c r="CM29917" s="56" t="s">
        <v>215</v>
      </c>
      <c r="CN29917" s="56" t="s">
        <v>215</v>
      </c>
    </row>
    <row r="29918" spans="75:92">
      <c r="BW29918" s="66"/>
      <c r="BX29918" s="66"/>
      <c r="BY29918" s="66"/>
      <c r="CL29918" s="56" t="s">
        <v>17452</v>
      </c>
      <c r="CM29918" s="56" t="s">
        <v>215</v>
      </c>
      <c r="CN29918" s="56" t="s">
        <v>215</v>
      </c>
    </row>
    <row r="29919" spans="75:92">
      <c r="BW29919" s="66"/>
      <c r="BX29919" s="66"/>
      <c r="BY29919" s="66"/>
      <c r="CL29919" s="56" t="s">
        <v>17434</v>
      </c>
      <c r="CM29919" s="56" t="s">
        <v>215</v>
      </c>
      <c r="CN29919" s="56" t="s">
        <v>215</v>
      </c>
    </row>
    <row r="29920" spans="75:92">
      <c r="BW29920" s="66"/>
      <c r="BX29920" s="66"/>
      <c r="BY29920" s="66"/>
      <c r="CL29920" s="56" t="s">
        <v>17453</v>
      </c>
      <c r="CM29920" s="56" t="s">
        <v>215</v>
      </c>
      <c r="CN29920" s="56" t="s">
        <v>215</v>
      </c>
    </row>
    <row r="29921" spans="75:92">
      <c r="BW29921" s="66"/>
      <c r="BX29921" s="66"/>
      <c r="BY29921" s="66"/>
      <c r="CL29921" s="56" t="s">
        <v>17435</v>
      </c>
      <c r="CM29921" s="56" t="s">
        <v>215</v>
      </c>
      <c r="CN29921" s="56" t="s">
        <v>215</v>
      </c>
    </row>
    <row r="29922" spans="75:92">
      <c r="BW29922" s="66"/>
      <c r="BX29922" s="66"/>
      <c r="BY29922" s="66"/>
      <c r="CL29922" s="56" t="s">
        <v>17454</v>
      </c>
      <c r="CM29922" s="56" t="s">
        <v>215</v>
      </c>
      <c r="CN29922" s="56" t="s">
        <v>215</v>
      </c>
    </row>
    <row r="29923" spans="75:92">
      <c r="BW29923" s="66"/>
      <c r="BX29923" s="66"/>
      <c r="BY29923" s="66"/>
      <c r="CL29923" s="56" t="s">
        <v>17455</v>
      </c>
      <c r="CM29923" s="56" t="s">
        <v>215</v>
      </c>
      <c r="CN29923" s="56" t="s">
        <v>215</v>
      </c>
    </row>
    <row r="29924" spans="75:92">
      <c r="BW29924" s="66"/>
      <c r="BX29924" s="66"/>
      <c r="BY29924" s="66"/>
      <c r="CL29924" s="56" t="s">
        <v>17436</v>
      </c>
      <c r="CM29924" s="56" t="s">
        <v>215</v>
      </c>
      <c r="CN29924" s="56" t="s">
        <v>215</v>
      </c>
    </row>
    <row r="29925" spans="75:92">
      <c r="BW29925" s="66"/>
      <c r="BX29925" s="66"/>
      <c r="BY29925" s="66"/>
      <c r="CL29925" s="56" t="s">
        <v>17437</v>
      </c>
      <c r="CM29925" s="56" t="s">
        <v>215</v>
      </c>
      <c r="CN29925" s="56" t="s">
        <v>215</v>
      </c>
    </row>
    <row r="29926" spans="75:92">
      <c r="BW29926" s="66"/>
      <c r="BX29926" s="66"/>
      <c r="BY29926" s="66"/>
      <c r="CL29926" s="56" t="s">
        <v>17456</v>
      </c>
      <c r="CM29926" s="56" t="s">
        <v>215</v>
      </c>
      <c r="CN29926" s="56" t="s">
        <v>215</v>
      </c>
    </row>
    <row r="29927" spans="75:92">
      <c r="BW29927" s="66"/>
      <c r="BX29927" s="66"/>
      <c r="BY29927" s="66"/>
      <c r="CL29927" s="56" t="s">
        <v>17457</v>
      </c>
      <c r="CM29927" s="56" t="s">
        <v>215</v>
      </c>
      <c r="CN29927" s="56" t="s">
        <v>215</v>
      </c>
    </row>
    <row r="29928" spans="75:92">
      <c r="BW29928" s="66"/>
      <c r="BX29928" s="66"/>
      <c r="BY29928" s="66"/>
      <c r="CL29928" s="56" t="s">
        <v>17438</v>
      </c>
      <c r="CM29928" s="56" t="s">
        <v>215</v>
      </c>
      <c r="CN29928" s="56" t="s">
        <v>215</v>
      </c>
    </row>
    <row r="29929" spans="75:92">
      <c r="BW29929" s="66"/>
      <c r="BX29929" s="66"/>
      <c r="BY29929" s="66"/>
      <c r="CL29929" s="56" t="s">
        <v>17458</v>
      </c>
      <c r="CM29929" s="56" t="s">
        <v>215</v>
      </c>
      <c r="CN29929" s="56" t="s">
        <v>215</v>
      </c>
    </row>
    <row r="29930" spans="75:92">
      <c r="BW29930" s="66"/>
      <c r="BX29930" s="66"/>
      <c r="BY29930" s="66"/>
      <c r="CL29930" s="56" t="s">
        <v>17439</v>
      </c>
      <c r="CM29930" s="56" t="s">
        <v>215</v>
      </c>
      <c r="CN29930" s="56" t="s">
        <v>215</v>
      </c>
    </row>
    <row r="29931" spans="75:92">
      <c r="BW29931" s="66"/>
      <c r="BX29931" s="66"/>
      <c r="BY29931" s="66"/>
      <c r="CL29931" s="56" t="s">
        <v>17440</v>
      </c>
      <c r="CM29931" s="56" t="s">
        <v>215</v>
      </c>
      <c r="CN29931" s="56" t="s">
        <v>215</v>
      </c>
    </row>
    <row r="29932" spans="75:92">
      <c r="BW29932" s="66"/>
      <c r="BX29932" s="66"/>
      <c r="BY29932" s="66"/>
      <c r="CL29932" s="56" t="s">
        <v>17441</v>
      </c>
      <c r="CM29932" s="56" t="s">
        <v>215</v>
      </c>
      <c r="CN29932" s="56" t="s">
        <v>215</v>
      </c>
    </row>
    <row r="29933" spans="75:92">
      <c r="BW29933" s="66"/>
      <c r="BX29933" s="66"/>
      <c r="BY29933" s="66"/>
      <c r="CL29933" s="56" t="s">
        <v>17442</v>
      </c>
      <c r="CM29933" s="56" t="s">
        <v>215</v>
      </c>
      <c r="CN29933" s="56" t="s">
        <v>215</v>
      </c>
    </row>
    <row r="29934" spans="75:92">
      <c r="BW29934" s="66"/>
      <c r="BX29934" s="66"/>
      <c r="BY29934" s="66"/>
      <c r="CL29934" s="56" t="s">
        <v>17425</v>
      </c>
      <c r="CM29934" s="56" t="s">
        <v>216</v>
      </c>
      <c r="CN29934" s="56" t="s">
        <v>216</v>
      </c>
    </row>
    <row r="29935" spans="75:92">
      <c r="BW29935" s="66"/>
      <c r="BX29935" s="66"/>
      <c r="BY29935" s="66"/>
      <c r="CL29935" s="56" t="s">
        <v>17443</v>
      </c>
      <c r="CM29935" s="56" t="s">
        <v>215</v>
      </c>
      <c r="CN29935" s="56" t="s">
        <v>215</v>
      </c>
    </row>
    <row r="29936" spans="75:92">
      <c r="BW29936" s="66"/>
      <c r="BX29936" s="66"/>
      <c r="BY29936" s="66"/>
      <c r="CL29936" s="56" t="s">
        <v>7088</v>
      </c>
      <c r="CM29936" s="56" t="s">
        <v>215</v>
      </c>
      <c r="CN29936" s="56" t="s">
        <v>215</v>
      </c>
    </row>
    <row r="29937" spans="75:92">
      <c r="BW29937" s="66"/>
      <c r="BX29937" s="66"/>
      <c r="BY29937" s="66"/>
      <c r="CL29937" s="56" t="s">
        <v>7089</v>
      </c>
      <c r="CM29937" s="56" t="s">
        <v>215</v>
      </c>
      <c r="CN29937" s="56" t="s">
        <v>215</v>
      </c>
    </row>
    <row r="29938" spans="75:92">
      <c r="BW29938" s="66"/>
      <c r="BX29938" s="66"/>
      <c r="BY29938" s="66"/>
      <c r="CL29938" s="56" t="s">
        <v>17444</v>
      </c>
      <c r="CM29938" s="56" t="s">
        <v>215</v>
      </c>
      <c r="CN29938" s="56" t="s">
        <v>215</v>
      </c>
    </row>
    <row r="29939" spans="75:92">
      <c r="BW29939" s="66"/>
      <c r="BX29939" s="66"/>
      <c r="BY29939" s="66"/>
      <c r="CL29939" s="56" t="s">
        <v>17445</v>
      </c>
      <c r="CM29939" s="56" t="s">
        <v>215</v>
      </c>
      <c r="CN29939" s="56" t="s">
        <v>215</v>
      </c>
    </row>
    <row r="29940" spans="75:92">
      <c r="BW29940" s="66"/>
      <c r="BX29940" s="66"/>
      <c r="BY29940" s="66"/>
      <c r="CL29940" s="56" t="s">
        <v>17459</v>
      </c>
      <c r="CM29940" s="56" t="s">
        <v>215</v>
      </c>
      <c r="CN29940" s="56" t="s">
        <v>215</v>
      </c>
    </row>
    <row r="29941" spans="75:92">
      <c r="BW29941" s="66"/>
      <c r="BX29941" s="66"/>
      <c r="BY29941" s="66"/>
      <c r="CL29941" s="56" t="s">
        <v>17459</v>
      </c>
      <c r="CM29941" s="56" t="s">
        <v>215</v>
      </c>
      <c r="CN29941" s="56" t="s">
        <v>215</v>
      </c>
    </row>
    <row r="29942" spans="75:92">
      <c r="BW29942" s="66"/>
      <c r="BX29942" s="66"/>
      <c r="BY29942" s="66"/>
      <c r="CL29942" s="56" t="s">
        <v>17446</v>
      </c>
      <c r="CM29942" s="56" t="s">
        <v>215</v>
      </c>
      <c r="CN29942" s="56" t="s">
        <v>215</v>
      </c>
    </row>
    <row r="29943" spans="75:92">
      <c r="BW29943" s="66"/>
      <c r="BX29943" s="66"/>
      <c r="BY29943" s="66"/>
      <c r="CL29943" s="56" t="s">
        <v>17460</v>
      </c>
      <c r="CM29943" s="56" t="s">
        <v>215</v>
      </c>
      <c r="CN29943" s="56" t="s">
        <v>215</v>
      </c>
    </row>
    <row r="29944" spans="75:92">
      <c r="BW29944" s="66"/>
      <c r="BX29944" s="66"/>
      <c r="BY29944" s="66"/>
      <c r="CL29944" s="35" t="s">
        <v>7512</v>
      </c>
      <c r="CM29944" s="35" t="s">
        <v>217</v>
      </c>
      <c r="CN29944" s="35" t="s">
        <v>217</v>
      </c>
    </row>
    <row r="29945" spans="75:92">
      <c r="BW29945" s="66"/>
      <c r="BX29945" s="66"/>
      <c r="BY29945" s="66"/>
      <c r="CL29945" s="35" t="s">
        <v>11389</v>
      </c>
      <c r="CM29945" s="35" t="s">
        <v>217</v>
      </c>
      <c r="CN29945" s="35" t="s">
        <v>217</v>
      </c>
    </row>
    <row r="29946" spans="75:92">
      <c r="BW29946" s="66"/>
      <c r="BX29946" s="66"/>
      <c r="BY29946" s="66"/>
      <c r="CL29946" s="35" t="s">
        <v>11390</v>
      </c>
      <c r="CM29946" s="35" t="s">
        <v>217</v>
      </c>
      <c r="CN29946" s="35" t="s">
        <v>217</v>
      </c>
    </row>
    <row r="29947" spans="75:92">
      <c r="BW29947" s="66"/>
      <c r="BX29947" s="66"/>
      <c r="BY29947" s="66"/>
      <c r="CL29947" s="35" t="s">
        <v>11391</v>
      </c>
      <c r="CM29947" s="35" t="s">
        <v>217</v>
      </c>
      <c r="CN29947" s="35" t="s">
        <v>217</v>
      </c>
    </row>
    <row r="29948" spans="75:92">
      <c r="BW29948" s="66"/>
      <c r="BX29948" s="66"/>
      <c r="BY29948" s="66"/>
      <c r="CL29948" s="56" t="s">
        <v>13360</v>
      </c>
      <c r="CM29948" s="56" t="s">
        <v>216</v>
      </c>
      <c r="CN29948" s="56" t="s">
        <v>216</v>
      </c>
    </row>
    <row r="29949" spans="75:92">
      <c r="BW29949" s="66"/>
      <c r="BX29949" s="66"/>
      <c r="BY29949" s="66"/>
      <c r="CL29949" s="56" t="s">
        <v>13384</v>
      </c>
      <c r="CM29949" s="56" t="s">
        <v>216</v>
      </c>
      <c r="CN29949" s="56" t="s">
        <v>216</v>
      </c>
    </row>
    <row r="29950" spans="75:92">
      <c r="BW29950" s="66"/>
      <c r="BX29950" s="66"/>
      <c r="BY29950" s="66"/>
      <c r="CL29950" s="56" t="s">
        <v>13385</v>
      </c>
      <c r="CM29950" s="56" t="s">
        <v>216</v>
      </c>
      <c r="CN29950" s="56" t="s">
        <v>216</v>
      </c>
    </row>
    <row r="29951" spans="75:92">
      <c r="BW29951" s="66"/>
      <c r="BX29951" s="66"/>
      <c r="BY29951" s="66"/>
      <c r="CL29951" s="56" t="s">
        <v>13346</v>
      </c>
      <c r="CM29951" s="56" t="s">
        <v>216</v>
      </c>
      <c r="CN29951" s="56" t="s">
        <v>216</v>
      </c>
    </row>
    <row r="29952" spans="75:92">
      <c r="BW29952" s="66"/>
      <c r="BX29952" s="66"/>
      <c r="BY29952" s="66"/>
      <c r="CL29952" s="56" t="s">
        <v>13347</v>
      </c>
      <c r="CM29952" s="56" t="s">
        <v>216</v>
      </c>
      <c r="CN29952" s="56" t="s">
        <v>216</v>
      </c>
    </row>
    <row r="29953" spans="75:92">
      <c r="BW29953" s="66"/>
      <c r="BX29953" s="66"/>
      <c r="BY29953" s="66"/>
      <c r="CL29953" s="56" t="s">
        <v>13386</v>
      </c>
      <c r="CM29953" s="56" t="s">
        <v>216</v>
      </c>
      <c r="CN29953" s="56" t="s">
        <v>216</v>
      </c>
    </row>
    <row r="29954" spans="75:92">
      <c r="BW29954" s="66"/>
      <c r="BX29954" s="66"/>
      <c r="BY29954" s="66"/>
      <c r="CL29954" s="56" t="s">
        <v>13361</v>
      </c>
      <c r="CM29954" s="56" t="s">
        <v>216</v>
      </c>
      <c r="CN29954" s="56" t="s">
        <v>216</v>
      </c>
    </row>
    <row r="29955" spans="75:92">
      <c r="BW29955" s="66"/>
      <c r="BX29955" s="66"/>
      <c r="BY29955" s="66"/>
      <c r="CL29955" s="56" t="s">
        <v>13387</v>
      </c>
      <c r="CM29955" s="56" t="s">
        <v>216</v>
      </c>
      <c r="CN29955" s="56" t="s">
        <v>216</v>
      </c>
    </row>
    <row r="29956" spans="75:92">
      <c r="BW29956" s="66"/>
      <c r="BX29956" s="66"/>
      <c r="BY29956" s="66"/>
      <c r="CL29956" s="56" t="s">
        <v>13362</v>
      </c>
      <c r="CM29956" s="56" t="s">
        <v>216</v>
      </c>
      <c r="CN29956" s="56" t="s">
        <v>216</v>
      </c>
    </row>
    <row r="29957" spans="75:92">
      <c r="BW29957" s="66"/>
      <c r="BX29957" s="66"/>
      <c r="BY29957" s="66"/>
      <c r="CL29957" s="56" t="s">
        <v>13363</v>
      </c>
      <c r="CM29957" s="56" t="s">
        <v>216</v>
      </c>
      <c r="CN29957" s="56" t="s">
        <v>216</v>
      </c>
    </row>
    <row r="29958" spans="75:92">
      <c r="BW29958" s="66"/>
      <c r="BX29958" s="66"/>
      <c r="BY29958" s="66"/>
      <c r="CL29958" s="35" t="s">
        <v>13365</v>
      </c>
      <c r="CM29958" s="35" t="s">
        <v>217</v>
      </c>
      <c r="CN29958" s="35" t="s">
        <v>217</v>
      </c>
    </row>
    <row r="29959" spans="75:92">
      <c r="BW29959" s="66"/>
      <c r="BX29959" s="66"/>
      <c r="BY29959" s="66"/>
      <c r="CL29959" s="56" t="s">
        <v>13388</v>
      </c>
      <c r="CM29959" s="56" t="s">
        <v>216</v>
      </c>
      <c r="CN29959" s="56" t="s">
        <v>216</v>
      </c>
    </row>
    <row r="29960" spans="75:92">
      <c r="BW29960" s="66"/>
      <c r="BX29960" s="66"/>
      <c r="BY29960" s="66"/>
      <c r="CL29960" s="56" t="s">
        <v>13348</v>
      </c>
      <c r="CM29960" s="56" t="s">
        <v>216</v>
      </c>
      <c r="CN29960" s="56" t="s">
        <v>216</v>
      </c>
    </row>
    <row r="29961" spans="75:92">
      <c r="BW29961" s="66"/>
      <c r="BX29961" s="66"/>
      <c r="BY29961" s="66"/>
      <c r="CL29961" s="56" t="s">
        <v>13349</v>
      </c>
      <c r="CM29961" s="56" t="s">
        <v>216</v>
      </c>
      <c r="CN29961" s="56" t="s">
        <v>216</v>
      </c>
    </row>
    <row r="29962" spans="75:92">
      <c r="BW29962" s="66"/>
      <c r="BX29962" s="66"/>
      <c r="BY29962" s="66"/>
      <c r="CL29962" s="56" t="s">
        <v>13389</v>
      </c>
      <c r="CM29962" s="56" t="s">
        <v>216</v>
      </c>
      <c r="CN29962" s="56" t="s">
        <v>216</v>
      </c>
    </row>
    <row r="29963" spans="75:92">
      <c r="BW29963" s="66"/>
      <c r="BX29963" s="66"/>
      <c r="BY29963" s="66"/>
      <c r="CL29963" s="56" t="s">
        <v>13390</v>
      </c>
      <c r="CM29963" s="56" t="s">
        <v>216</v>
      </c>
      <c r="CN29963" s="56" t="s">
        <v>216</v>
      </c>
    </row>
    <row r="29964" spans="75:92">
      <c r="BW29964" s="66"/>
      <c r="BX29964" s="66"/>
      <c r="BY29964" s="66"/>
      <c r="CL29964" s="56" t="s">
        <v>13391</v>
      </c>
      <c r="CM29964" s="56" t="s">
        <v>216</v>
      </c>
      <c r="CN29964" s="56" t="s">
        <v>216</v>
      </c>
    </row>
    <row r="29965" spans="75:92">
      <c r="BW29965" s="66"/>
      <c r="BX29965" s="66"/>
      <c r="BY29965" s="66"/>
      <c r="CL29965" s="35" t="s">
        <v>9190</v>
      </c>
      <c r="CM29965" s="35" t="s">
        <v>217</v>
      </c>
      <c r="CN29965" s="35" t="s">
        <v>217</v>
      </c>
    </row>
    <row r="29966" spans="75:92">
      <c r="BW29966" s="66"/>
      <c r="BX29966" s="66"/>
      <c r="BY29966" s="66"/>
      <c r="CL29966" s="35" t="s">
        <v>8238</v>
      </c>
      <c r="CM29966" s="35" t="s">
        <v>217</v>
      </c>
      <c r="CN29966" s="35" t="s">
        <v>217</v>
      </c>
    </row>
    <row r="29967" spans="75:92">
      <c r="BW29967" s="66"/>
      <c r="BX29967" s="66"/>
      <c r="BY29967" s="66"/>
      <c r="CL29967" s="35" t="s">
        <v>30224</v>
      </c>
      <c r="CM29967" s="35" t="s">
        <v>217</v>
      </c>
      <c r="CN29967" s="35" t="s">
        <v>217</v>
      </c>
    </row>
    <row r="29968" spans="75:92">
      <c r="BW29968" s="66"/>
      <c r="BX29968" s="66"/>
      <c r="BY29968" s="66"/>
      <c r="CL29968" s="56" t="s">
        <v>17149</v>
      </c>
      <c r="CM29968" s="56" t="s">
        <v>215</v>
      </c>
      <c r="CN29968" s="56" t="s">
        <v>215</v>
      </c>
    </row>
    <row r="29969" spans="75:92">
      <c r="BW29969" s="66"/>
      <c r="BX29969" s="66"/>
      <c r="BY29969" s="66"/>
      <c r="CL29969" s="56" t="s">
        <v>17150</v>
      </c>
      <c r="CM29969" s="56" t="s">
        <v>215</v>
      </c>
      <c r="CN29969" s="56" t="s">
        <v>215</v>
      </c>
    </row>
    <row r="29970" spans="75:92">
      <c r="BW29970" s="66"/>
      <c r="BX29970" s="66"/>
      <c r="BY29970" s="66"/>
      <c r="CL29970" s="56" t="s">
        <v>17154</v>
      </c>
      <c r="CM29970" s="56" t="s">
        <v>215</v>
      </c>
      <c r="CN29970" s="56" t="s">
        <v>215</v>
      </c>
    </row>
    <row r="29971" spans="75:92">
      <c r="BW29971" s="66"/>
      <c r="BX29971" s="66"/>
      <c r="BY29971" s="66"/>
      <c r="CL29971" s="56" t="s">
        <v>17155</v>
      </c>
      <c r="CM29971" s="56" t="s">
        <v>215</v>
      </c>
      <c r="CN29971" s="56" t="s">
        <v>215</v>
      </c>
    </row>
    <row r="29972" spans="75:92">
      <c r="BW29972" s="66"/>
      <c r="BX29972" s="66"/>
      <c r="BY29972" s="66"/>
      <c r="CL29972" s="56" t="s">
        <v>17151</v>
      </c>
      <c r="CM29972" s="56" t="s">
        <v>215</v>
      </c>
      <c r="CN29972" s="56" t="s">
        <v>215</v>
      </c>
    </row>
    <row r="29973" spans="75:92">
      <c r="BW29973" s="66"/>
      <c r="BX29973" s="66"/>
      <c r="BY29973" s="66"/>
      <c r="CL29973" s="56" t="s">
        <v>24807</v>
      </c>
      <c r="CM29973" s="56" t="s">
        <v>214</v>
      </c>
      <c r="CN29973" s="56" t="s">
        <v>214</v>
      </c>
    </row>
    <row r="29974" spans="75:92">
      <c r="BW29974" s="66"/>
      <c r="BX29974" s="66"/>
      <c r="BY29974" s="66"/>
      <c r="CL29974" s="56" t="s">
        <v>12445</v>
      </c>
      <c r="CM29974" s="56" t="s">
        <v>214</v>
      </c>
      <c r="CN29974" s="56" t="s">
        <v>214</v>
      </c>
    </row>
    <row r="29975" spans="75:92">
      <c r="BW29975" s="66"/>
      <c r="BX29975" s="66"/>
      <c r="BY29975" s="66"/>
      <c r="CL29975" s="56" t="s">
        <v>24808</v>
      </c>
      <c r="CM29975" s="56" t="s">
        <v>214</v>
      </c>
      <c r="CN29975" s="56" t="s">
        <v>214</v>
      </c>
    </row>
    <row r="29976" spans="75:92">
      <c r="BW29976" s="66"/>
      <c r="BX29976" s="66"/>
      <c r="BY29976" s="66"/>
      <c r="CL29976" s="56" t="s">
        <v>12447</v>
      </c>
      <c r="CM29976" s="56" t="s">
        <v>215</v>
      </c>
      <c r="CN29976" s="56" t="s">
        <v>215</v>
      </c>
    </row>
    <row r="29977" spans="75:92">
      <c r="BW29977" s="66"/>
      <c r="BX29977" s="66"/>
      <c r="BY29977" s="66"/>
      <c r="CL29977" s="56" t="s">
        <v>12243</v>
      </c>
      <c r="CM29977" s="56" t="s">
        <v>216</v>
      </c>
      <c r="CN29977" s="56" t="s">
        <v>216</v>
      </c>
    </row>
    <row r="29978" spans="75:92">
      <c r="BW29978" s="66"/>
      <c r="BX29978" s="66"/>
      <c r="BY29978" s="66"/>
      <c r="CL29978" s="35" t="s">
        <v>12249</v>
      </c>
      <c r="CM29978" s="35" t="s">
        <v>217</v>
      </c>
      <c r="CN29978" s="35" t="s">
        <v>217</v>
      </c>
    </row>
    <row r="29979" spans="75:92">
      <c r="BW29979" s="66"/>
      <c r="BX29979" s="66"/>
      <c r="BY29979" s="66"/>
      <c r="CL29979" s="56" t="s">
        <v>12254</v>
      </c>
      <c r="CM29979" s="56" t="s">
        <v>216</v>
      </c>
      <c r="CN29979" s="56" t="s">
        <v>216</v>
      </c>
    </row>
    <row r="29980" spans="75:92">
      <c r="BW29980" s="66"/>
      <c r="BX29980" s="66"/>
      <c r="BY29980" s="66"/>
      <c r="CL29980" s="56" t="s">
        <v>17462</v>
      </c>
      <c r="CM29980" s="56" t="s">
        <v>213</v>
      </c>
      <c r="CN29980" s="56" t="s">
        <v>213</v>
      </c>
    </row>
    <row r="29981" spans="75:92">
      <c r="BW29981" s="66"/>
      <c r="BX29981" s="66"/>
      <c r="BY29981" s="66"/>
      <c r="CL29981" s="56" t="s">
        <v>24809</v>
      </c>
      <c r="CM29981" s="56" t="s">
        <v>213</v>
      </c>
      <c r="CN29981" s="56" t="s">
        <v>213</v>
      </c>
    </row>
    <row r="29982" spans="75:92">
      <c r="BW29982" s="66"/>
      <c r="BX29982" s="66"/>
      <c r="BY29982" s="66"/>
      <c r="CL29982" s="35" t="s">
        <v>24810</v>
      </c>
      <c r="CM29982" s="35" t="s">
        <v>217</v>
      </c>
      <c r="CN29982" s="35" t="s">
        <v>217</v>
      </c>
    </row>
    <row r="29983" spans="75:92">
      <c r="BW29983" s="66"/>
      <c r="BX29983" s="66"/>
      <c r="BY29983" s="66"/>
      <c r="CL29983" s="56" t="s">
        <v>17469</v>
      </c>
      <c r="CM29983" s="56" t="s">
        <v>213</v>
      </c>
      <c r="CN29983" s="56" t="s">
        <v>213</v>
      </c>
    </row>
    <row r="29984" spans="75:92">
      <c r="BW29984" s="66"/>
      <c r="BX29984" s="66"/>
      <c r="BY29984" s="66"/>
      <c r="CL29984" s="56" t="s">
        <v>17466</v>
      </c>
      <c r="CM29984" s="56" t="s">
        <v>213</v>
      </c>
      <c r="CN29984" s="56" t="s">
        <v>213</v>
      </c>
    </row>
    <row r="29985" spans="75:92">
      <c r="BW29985" s="66"/>
      <c r="BX29985" s="66"/>
      <c r="BY29985" s="66"/>
      <c r="CL29985" s="56" t="s">
        <v>17464</v>
      </c>
      <c r="CM29985" s="56" t="s">
        <v>213</v>
      </c>
      <c r="CN29985" s="56" t="s">
        <v>213</v>
      </c>
    </row>
    <row r="29986" spans="75:92">
      <c r="BW29986" s="66"/>
      <c r="BX29986" s="66"/>
      <c r="BY29986" s="66"/>
      <c r="CL29986" s="56" t="s">
        <v>17467</v>
      </c>
      <c r="CM29986" s="56" t="s">
        <v>213</v>
      </c>
      <c r="CN29986" s="56" t="s">
        <v>213</v>
      </c>
    </row>
    <row r="29987" spans="75:92">
      <c r="BW29987" s="66"/>
      <c r="BX29987" s="66"/>
      <c r="BY29987" s="66"/>
      <c r="CL29987" s="56" t="s">
        <v>24811</v>
      </c>
      <c r="CM29987" s="56" t="s">
        <v>213</v>
      </c>
      <c r="CN29987" s="56" t="s">
        <v>213</v>
      </c>
    </row>
    <row r="29988" spans="75:92">
      <c r="BW29988" s="66"/>
      <c r="BX29988" s="66"/>
      <c r="BY29988" s="66"/>
      <c r="CL29988" s="56" t="s">
        <v>26788</v>
      </c>
      <c r="CM29988" s="56" t="s">
        <v>213</v>
      </c>
      <c r="CN29988" s="56" t="s">
        <v>213</v>
      </c>
    </row>
    <row r="29989" spans="75:92">
      <c r="BW29989" s="66"/>
      <c r="BX29989" s="66"/>
      <c r="BY29989" s="66"/>
      <c r="CL29989" s="56" t="s">
        <v>26789</v>
      </c>
      <c r="CM29989" s="56" t="s">
        <v>213</v>
      </c>
      <c r="CN29989" s="56" t="s">
        <v>213</v>
      </c>
    </row>
    <row r="29990" spans="75:92">
      <c r="BW29990" s="66"/>
      <c r="BX29990" s="66"/>
      <c r="BY29990" s="66"/>
      <c r="CL29990" s="56" t="s">
        <v>17465</v>
      </c>
      <c r="CM29990" s="56" t="s">
        <v>213</v>
      </c>
      <c r="CN29990" s="56" t="s">
        <v>213</v>
      </c>
    </row>
    <row r="29991" spans="75:92">
      <c r="BW29991" s="66"/>
      <c r="BX29991" s="66"/>
      <c r="BY29991" s="66"/>
      <c r="CL29991" s="56" t="s">
        <v>17463</v>
      </c>
      <c r="CM29991" s="56" t="s">
        <v>213</v>
      </c>
      <c r="CN29991" s="56" t="s">
        <v>213</v>
      </c>
    </row>
    <row r="29992" spans="75:92">
      <c r="BW29992" s="66"/>
      <c r="BX29992" s="66"/>
      <c r="BY29992" s="66"/>
      <c r="CL29992" s="56" t="s">
        <v>17470</v>
      </c>
      <c r="CM29992" s="56" t="s">
        <v>213</v>
      </c>
      <c r="CN29992" s="56" t="s">
        <v>213</v>
      </c>
    </row>
    <row r="29993" spans="75:92">
      <c r="BW29993" s="66"/>
      <c r="BX29993" s="66"/>
      <c r="BY29993" s="66"/>
      <c r="CL29993" s="56" t="s">
        <v>24812</v>
      </c>
      <c r="CM29993" s="56" t="s">
        <v>213</v>
      </c>
      <c r="CN29993" s="56" t="s">
        <v>213</v>
      </c>
    </row>
    <row r="29994" spans="75:92">
      <c r="BW29994" s="66"/>
      <c r="BX29994" s="66"/>
      <c r="BY29994" s="66"/>
      <c r="CL29994" s="56" t="s">
        <v>24813</v>
      </c>
      <c r="CM29994" s="56" t="s">
        <v>213</v>
      </c>
      <c r="CN29994" s="56" t="s">
        <v>213</v>
      </c>
    </row>
    <row r="29995" spans="75:92">
      <c r="BW29995" s="66"/>
      <c r="BX29995" s="66"/>
      <c r="BY29995" s="66"/>
      <c r="CL29995" s="56" t="s">
        <v>17468</v>
      </c>
      <c r="CM29995" s="56" t="s">
        <v>213</v>
      </c>
      <c r="CN29995" s="56" t="s">
        <v>213</v>
      </c>
    </row>
    <row r="29996" spans="75:92">
      <c r="BW29996" s="66"/>
      <c r="BX29996" s="66"/>
      <c r="BY29996" s="66"/>
      <c r="CL29996" s="56" t="s">
        <v>17471</v>
      </c>
      <c r="CM29996" s="56" t="s">
        <v>213</v>
      </c>
      <c r="CN29996" s="56" t="s">
        <v>213</v>
      </c>
    </row>
    <row r="29997" spans="75:92">
      <c r="BW29997" s="66"/>
      <c r="BX29997" s="66"/>
      <c r="BY29997" s="66"/>
      <c r="CL29997" s="56" t="s">
        <v>17472</v>
      </c>
      <c r="CM29997" s="56" t="s">
        <v>213</v>
      </c>
      <c r="CN29997" s="56" t="s">
        <v>213</v>
      </c>
    </row>
    <row r="29998" spans="75:92">
      <c r="BW29998" s="66"/>
      <c r="BX29998" s="66"/>
      <c r="BY29998" s="66"/>
      <c r="CL29998" s="56" t="s">
        <v>30225</v>
      </c>
      <c r="CM29998" s="56" t="s">
        <v>216</v>
      </c>
      <c r="CN29998" s="56" t="s">
        <v>216</v>
      </c>
    </row>
    <row r="29999" spans="75:92">
      <c r="BW29999" s="66"/>
      <c r="BX29999" s="66"/>
      <c r="BY29999" s="66"/>
      <c r="CL29999" s="56" t="s">
        <v>30226</v>
      </c>
      <c r="CM29999" s="56" t="s">
        <v>216</v>
      </c>
      <c r="CN29999" s="56" t="s">
        <v>216</v>
      </c>
    </row>
    <row r="30000" spans="75:92">
      <c r="BW30000" s="66"/>
      <c r="BX30000" s="66"/>
      <c r="BY30000" s="66"/>
      <c r="CL30000" s="35" t="s">
        <v>17473</v>
      </c>
      <c r="CM30000" s="35" t="s">
        <v>217</v>
      </c>
      <c r="CN30000" s="35" t="s">
        <v>217</v>
      </c>
    </row>
    <row r="30001" spans="75:92">
      <c r="BW30001" s="66"/>
      <c r="BX30001" s="66"/>
      <c r="BY30001" s="66"/>
      <c r="CL30001" s="35" t="s">
        <v>17474</v>
      </c>
      <c r="CM30001" s="35" t="s">
        <v>217</v>
      </c>
      <c r="CN30001" s="35" t="s">
        <v>217</v>
      </c>
    </row>
    <row r="30002" spans="75:92">
      <c r="BW30002" s="66"/>
      <c r="BX30002" s="66"/>
      <c r="BY30002" s="66"/>
      <c r="CL30002" s="56" t="s">
        <v>17475</v>
      </c>
      <c r="CM30002" s="56" t="s">
        <v>213</v>
      </c>
      <c r="CN30002" s="56" t="s">
        <v>213</v>
      </c>
    </row>
    <row r="30003" spans="75:92">
      <c r="BW30003" s="66"/>
      <c r="BX30003" s="66"/>
      <c r="BY30003" s="66"/>
      <c r="CL30003" s="56" t="s">
        <v>17476</v>
      </c>
      <c r="CM30003" s="56" t="s">
        <v>213</v>
      </c>
      <c r="CN30003" s="56" t="s">
        <v>213</v>
      </c>
    </row>
    <row r="30004" spans="75:92">
      <c r="BW30004" s="66"/>
      <c r="BX30004" s="66"/>
      <c r="BY30004" s="66"/>
      <c r="CL30004" s="56" t="s">
        <v>17477</v>
      </c>
      <c r="CM30004" s="56" t="s">
        <v>213</v>
      </c>
      <c r="CN30004" s="56" t="s">
        <v>213</v>
      </c>
    </row>
    <row r="30005" spans="75:92">
      <c r="BW30005" s="66"/>
      <c r="BX30005" s="66"/>
      <c r="BY30005" s="66"/>
      <c r="CL30005" s="56" t="s">
        <v>17480</v>
      </c>
      <c r="CM30005" s="56" t="s">
        <v>214</v>
      </c>
      <c r="CN30005" s="56" t="s">
        <v>214</v>
      </c>
    </row>
    <row r="30006" spans="75:92">
      <c r="BW30006" s="66"/>
      <c r="BX30006" s="66"/>
      <c r="BY30006" s="66"/>
      <c r="CL30006" s="56" t="s">
        <v>3001</v>
      </c>
      <c r="CM30006" s="56" t="s">
        <v>214</v>
      </c>
      <c r="CN30006" s="56" t="s">
        <v>214</v>
      </c>
    </row>
    <row r="30007" spans="75:92">
      <c r="BW30007" s="66"/>
      <c r="BX30007" s="66"/>
      <c r="BY30007" s="66"/>
      <c r="CL30007" s="56" t="s">
        <v>7100</v>
      </c>
      <c r="CM30007" s="56" t="s">
        <v>214</v>
      </c>
      <c r="CN30007" s="56" t="s">
        <v>214</v>
      </c>
    </row>
    <row r="30008" spans="75:92">
      <c r="BW30008" s="66"/>
      <c r="BX30008" s="66"/>
      <c r="BY30008" s="66"/>
      <c r="CL30008" s="56" t="s">
        <v>17482</v>
      </c>
      <c r="CM30008" s="56" t="s">
        <v>214</v>
      </c>
      <c r="CN30008" s="56" t="s">
        <v>214</v>
      </c>
    </row>
    <row r="30009" spans="75:92">
      <c r="BW30009" s="66"/>
      <c r="BX30009" s="66"/>
      <c r="BY30009" s="66"/>
      <c r="CL30009" s="56" t="s">
        <v>3002</v>
      </c>
      <c r="CM30009" s="56" t="s">
        <v>214</v>
      </c>
      <c r="CN30009" s="56" t="s">
        <v>214</v>
      </c>
    </row>
    <row r="30010" spans="75:92">
      <c r="BW30010" s="66"/>
      <c r="BX30010" s="66"/>
      <c r="BY30010" s="66"/>
      <c r="CL30010" s="35" t="s">
        <v>30227</v>
      </c>
      <c r="CM30010" s="35" t="s">
        <v>217</v>
      </c>
      <c r="CN30010" s="35" t="s">
        <v>217</v>
      </c>
    </row>
    <row r="30011" spans="75:92">
      <c r="BW30011" s="66"/>
      <c r="BX30011" s="66"/>
      <c r="BY30011" s="66"/>
      <c r="CL30011" s="56" t="s">
        <v>3003</v>
      </c>
      <c r="CM30011" s="56" t="s">
        <v>213</v>
      </c>
      <c r="CN30011" s="56" t="s">
        <v>213</v>
      </c>
    </row>
    <row r="30012" spans="75:92">
      <c r="BW30012" s="66"/>
      <c r="BX30012" s="66"/>
      <c r="BY30012" s="66"/>
      <c r="CL30012" s="56" t="s">
        <v>7483</v>
      </c>
      <c r="CM30012" s="56" t="s">
        <v>215</v>
      </c>
      <c r="CN30012" s="56" t="s">
        <v>215</v>
      </c>
    </row>
    <row r="30013" spans="75:92">
      <c r="BW30013" s="66"/>
      <c r="BX30013" s="66"/>
      <c r="BY30013" s="66"/>
      <c r="CL30013" s="35" t="s">
        <v>17484</v>
      </c>
      <c r="CM30013" s="35" t="s">
        <v>217</v>
      </c>
      <c r="CN30013" s="35" t="s">
        <v>217</v>
      </c>
    </row>
    <row r="30014" spans="75:92">
      <c r="BW30014" s="66"/>
      <c r="BX30014" s="66"/>
      <c r="BY30014" s="66"/>
      <c r="CL30014" s="56" t="s">
        <v>17487</v>
      </c>
      <c r="CM30014" s="56" t="s">
        <v>213</v>
      </c>
      <c r="CN30014" s="56" t="s">
        <v>213</v>
      </c>
    </row>
    <row r="30015" spans="75:92">
      <c r="BW30015" s="66"/>
      <c r="BX30015" s="66"/>
      <c r="BY30015" s="66"/>
      <c r="CL30015" s="56" t="s">
        <v>17488</v>
      </c>
      <c r="CM30015" s="56" t="s">
        <v>213</v>
      </c>
      <c r="CN30015" s="56" t="s">
        <v>213</v>
      </c>
    </row>
    <row r="30016" spans="75:92">
      <c r="BW30016" s="66"/>
      <c r="BX30016" s="66"/>
      <c r="BY30016" s="66"/>
      <c r="CL30016" s="56" t="s">
        <v>26790</v>
      </c>
      <c r="CM30016" s="56" t="s">
        <v>213</v>
      </c>
      <c r="CN30016" s="56" t="s">
        <v>213</v>
      </c>
    </row>
    <row r="30017" spans="75:92">
      <c r="BW30017" s="66"/>
      <c r="BX30017" s="66"/>
      <c r="BY30017" s="66"/>
      <c r="CL30017" s="56" t="s">
        <v>26791</v>
      </c>
      <c r="CM30017" s="56" t="s">
        <v>213</v>
      </c>
      <c r="CN30017" s="56" t="s">
        <v>213</v>
      </c>
    </row>
    <row r="30018" spans="75:92">
      <c r="BW30018" s="66"/>
      <c r="BX30018" s="66"/>
      <c r="BY30018" s="66"/>
      <c r="CL30018" s="56" t="s">
        <v>17486</v>
      </c>
      <c r="CM30018" s="56" t="s">
        <v>213</v>
      </c>
      <c r="CN30018" s="56" t="s">
        <v>213</v>
      </c>
    </row>
    <row r="30019" spans="75:92">
      <c r="BW30019" s="66"/>
      <c r="BX30019" s="66"/>
      <c r="BY30019" s="66"/>
      <c r="CL30019" s="56" t="s">
        <v>17485</v>
      </c>
      <c r="CM30019" s="56" t="s">
        <v>213</v>
      </c>
      <c r="CN30019" s="56" t="s">
        <v>213</v>
      </c>
    </row>
    <row r="30020" spans="75:92">
      <c r="BW30020" s="66"/>
      <c r="BX30020" s="66"/>
      <c r="BY30020" s="66"/>
      <c r="CL30020" s="56" t="s">
        <v>26792</v>
      </c>
      <c r="CM30020" s="56" t="s">
        <v>213</v>
      </c>
      <c r="CN30020" s="56" t="s">
        <v>213</v>
      </c>
    </row>
    <row r="30021" spans="75:92">
      <c r="BW30021" s="66"/>
      <c r="BX30021" s="66"/>
      <c r="BY30021" s="66"/>
      <c r="CL30021" s="56" t="s">
        <v>26793</v>
      </c>
      <c r="CM30021" s="56" t="s">
        <v>213</v>
      </c>
      <c r="CN30021" s="56" t="s">
        <v>213</v>
      </c>
    </row>
    <row r="30022" spans="75:92">
      <c r="BW30022" s="66"/>
      <c r="BX30022" s="66"/>
      <c r="BY30022" s="66"/>
      <c r="CL30022" s="56" t="s">
        <v>17489</v>
      </c>
      <c r="CM30022" s="56" t="s">
        <v>216</v>
      </c>
      <c r="CN30022" s="56" t="s">
        <v>216</v>
      </c>
    </row>
    <row r="30023" spans="75:92">
      <c r="BW30023" s="66"/>
      <c r="BX30023" s="66"/>
      <c r="BY30023" s="66"/>
      <c r="CL30023" s="56" t="s">
        <v>17490</v>
      </c>
      <c r="CM30023" s="56" t="s">
        <v>216</v>
      </c>
      <c r="CN30023" s="56" t="s">
        <v>216</v>
      </c>
    </row>
    <row r="30024" spans="75:92">
      <c r="BW30024" s="66"/>
      <c r="BX30024" s="66"/>
      <c r="BY30024" s="66"/>
      <c r="CL30024" s="35" t="s">
        <v>11417</v>
      </c>
      <c r="CM30024" s="35" t="s">
        <v>217</v>
      </c>
      <c r="CN30024" s="35" t="s">
        <v>217</v>
      </c>
    </row>
    <row r="30025" spans="75:92">
      <c r="BW30025" s="66"/>
      <c r="BX30025" s="66"/>
      <c r="BY30025" s="66"/>
      <c r="CL30025" s="56" t="s">
        <v>26794</v>
      </c>
      <c r="CM30025" s="56" t="s">
        <v>213</v>
      </c>
      <c r="CN30025" s="56" t="s">
        <v>213</v>
      </c>
    </row>
    <row r="30026" spans="75:92">
      <c r="BW30026" s="66"/>
      <c r="BX30026" s="66"/>
      <c r="BY30026" s="66"/>
      <c r="CL30026" s="56" t="s">
        <v>17491</v>
      </c>
      <c r="CM30026" s="56" t="s">
        <v>213</v>
      </c>
      <c r="CN30026" s="56" t="s">
        <v>213</v>
      </c>
    </row>
    <row r="30027" spans="75:92">
      <c r="BW30027" s="66"/>
      <c r="BX30027" s="66"/>
      <c r="BY30027" s="66"/>
      <c r="CL30027" s="56" t="s">
        <v>17492</v>
      </c>
      <c r="CM30027" s="56" t="s">
        <v>213</v>
      </c>
      <c r="CN30027" s="56" t="s">
        <v>213</v>
      </c>
    </row>
    <row r="30028" spans="75:92">
      <c r="BW30028" s="66"/>
      <c r="BX30028" s="66"/>
      <c r="BY30028" s="66"/>
      <c r="CL30028" s="56" t="s">
        <v>17493</v>
      </c>
      <c r="CM30028" s="56" t="s">
        <v>213</v>
      </c>
      <c r="CN30028" s="56" t="s">
        <v>213</v>
      </c>
    </row>
    <row r="30029" spans="75:92">
      <c r="BW30029" s="66"/>
      <c r="BX30029" s="66"/>
      <c r="BY30029" s="66"/>
      <c r="CL30029" s="56" t="s">
        <v>3008</v>
      </c>
      <c r="CM30029" s="56" t="s">
        <v>213</v>
      </c>
      <c r="CN30029" s="56" t="s">
        <v>213</v>
      </c>
    </row>
    <row r="30030" spans="75:92">
      <c r="BW30030" s="66"/>
      <c r="BX30030" s="66"/>
      <c r="BY30030" s="66"/>
      <c r="CL30030" s="56" t="s">
        <v>11507</v>
      </c>
      <c r="CM30030" s="56" t="s">
        <v>213</v>
      </c>
      <c r="CN30030" s="56" t="s">
        <v>213</v>
      </c>
    </row>
    <row r="30031" spans="75:92">
      <c r="BW30031" s="66"/>
      <c r="BX30031" s="66"/>
      <c r="BY30031" s="66"/>
      <c r="CL30031" s="35" t="s">
        <v>30228</v>
      </c>
      <c r="CM30031" s="35" t="s">
        <v>217</v>
      </c>
      <c r="CN30031" s="35" t="s">
        <v>217</v>
      </c>
    </row>
    <row r="30032" spans="75:92">
      <c r="BW30032" s="66"/>
      <c r="BX30032" s="66"/>
      <c r="BY30032" s="66"/>
      <c r="CL30032" s="35" t="s">
        <v>17494</v>
      </c>
      <c r="CM30032" s="35" t="s">
        <v>217</v>
      </c>
      <c r="CN30032" s="35" t="s">
        <v>217</v>
      </c>
    </row>
    <row r="30033" spans="75:77">
      <c r="BW30033" s="66"/>
      <c r="BX30033" s="66"/>
      <c r="BY30033" s="66"/>
    </row>
    <row r="30034" spans="75:77">
      <c r="BW30034" s="66"/>
      <c r="BX30034" s="66"/>
      <c r="BY30034" s="66"/>
    </row>
    <row r="30035" spans="75:77">
      <c r="BW30035" s="66"/>
      <c r="BX30035" s="66"/>
      <c r="BY30035" s="66"/>
    </row>
    <row r="30036" spans="75:77">
      <c r="BW30036" s="66"/>
      <c r="BX30036" s="66"/>
      <c r="BY30036" s="66"/>
    </row>
    <row r="30037" spans="75:77">
      <c r="BW30037" s="66"/>
      <c r="BX30037" s="66"/>
      <c r="BY30037" s="66"/>
    </row>
    <row r="30038" spans="75:77">
      <c r="BW30038" s="66"/>
      <c r="BX30038" s="66"/>
      <c r="BY30038" s="66"/>
    </row>
    <row r="30039" spans="75:77">
      <c r="BW30039" s="66"/>
      <c r="BX30039" s="66"/>
      <c r="BY30039" s="66"/>
    </row>
    <row r="30040" spans="75:77">
      <c r="BW30040" s="66"/>
      <c r="BX30040" s="66"/>
      <c r="BY30040" s="66"/>
    </row>
    <row r="30041" spans="75:77">
      <c r="BW30041" s="66"/>
      <c r="BX30041" s="66"/>
      <c r="BY30041" s="66"/>
    </row>
    <row r="30042" spans="75:77">
      <c r="BW30042" s="66"/>
      <c r="BX30042" s="66"/>
      <c r="BY30042" s="66"/>
    </row>
    <row r="30043" spans="75:77">
      <c r="BW30043" s="66"/>
      <c r="BX30043" s="66"/>
      <c r="BY30043" s="66"/>
    </row>
    <row r="30044" spans="75:77">
      <c r="BW30044" s="66"/>
      <c r="BX30044" s="66"/>
      <c r="BY30044" s="66"/>
    </row>
    <row r="30045" spans="75:77">
      <c r="BW30045" s="66"/>
      <c r="BX30045" s="66"/>
      <c r="BY30045" s="66"/>
    </row>
    <row r="30046" spans="75:77">
      <c r="BW30046" s="66"/>
      <c r="BX30046" s="66"/>
      <c r="BY30046" s="66"/>
    </row>
    <row r="30047" spans="75:77">
      <c r="BW30047" s="66"/>
      <c r="BX30047" s="66"/>
      <c r="BY30047" s="66"/>
    </row>
    <row r="30048" spans="75:77">
      <c r="BW30048" s="66"/>
      <c r="BX30048" s="66"/>
      <c r="BY30048" s="66"/>
    </row>
    <row r="30049" spans="75:77">
      <c r="BW30049" s="66"/>
      <c r="BX30049" s="66"/>
      <c r="BY30049" s="66"/>
    </row>
    <row r="30050" spans="75:77">
      <c r="BW30050" s="66"/>
      <c r="BX30050" s="66"/>
      <c r="BY30050" s="66"/>
    </row>
    <row r="30051" spans="75:77">
      <c r="BW30051" s="66"/>
      <c r="BX30051" s="66"/>
      <c r="BY30051" s="66"/>
    </row>
    <row r="30052" spans="75:77">
      <c r="BW30052" s="66"/>
      <c r="BX30052" s="66"/>
      <c r="BY30052" s="66"/>
    </row>
    <row r="30053" spans="75:77">
      <c r="BW30053" s="66"/>
      <c r="BX30053" s="66"/>
      <c r="BY30053" s="66"/>
    </row>
    <row r="30054" spans="75:77">
      <c r="BW30054" s="66"/>
      <c r="BX30054" s="66"/>
      <c r="BY30054" s="66"/>
    </row>
    <row r="30055" spans="75:77">
      <c r="BW30055" s="66"/>
      <c r="BX30055" s="66"/>
      <c r="BY30055" s="66"/>
    </row>
    <row r="30056" spans="75:77">
      <c r="BW30056" s="66"/>
      <c r="BX30056" s="66"/>
      <c r="BY30056" s="66"/>
    </row>
    <row r="30057" spans="75:77">
      <c r="BW30057" s="66"/>
      <c r="BX30057" s="66"/>
      <c r="BY30057" s="66"/>
    </row>
    <row r="30058" spans="75:77">
      <c r="BW30058" s="66"/>
      <c r="BX30058" s="66"/>
      <c r="BY30058" s="66"/>
    </row>
    <row r="30059" spans="75:77">
      <c r="BW30059" s="66"/>
      <c r="BX30059" s="66"/>
      <c r="BY30059" s="66"/>
    </row>
    <row r="30060" spans="75:77">
      <c r="BW30060" s="66"/>
      <c r="BX30060" s="66"/>
      <c r="BY30060" s="66"/>
    </row>
    <row r="30061" spans="75:77">
      <c r="BW30061" s="66"/>
      <c r="BX30061" s="66"/>
      <c r="BY30061" s="66"/>
    </row>
    <row r="30062" spans="75:77">
      <c r="BW30062" s="66"/>
      <c r="BX30062" s="66"/>
      <c r="BY30062" s="66"/>
    </row>
    <row r="30063" spans="75:77">
      <c r="BW30063" s="66"/>
      <c r="BX30063" s="66"/>
      <c r="BY30063" s="66"/>
    </row>
    <row r="30064" spans="75:77">
      <c r="BW30064" s="66"/>
      <c r="BX30064" s="66"/>
      <c r="BY30064" s="66"/>
    </row>
    <row r="30065" spans="75:77">
      <c r="BW30065" s="66"/>
      <c r="BX30065" s="66"/>
      <c r="BY30065" s="66"/>
    </row>
    <row r="30066" spans="75:77">
      <c r="BW30066" s="66"/>
      <c r="BX30066" s="66"/>
      <c r="BY30066" s="66"/>
    </row>
    <row r="30067" spans="75:77">
      <c r="BW30067" s="66"/>
      <c r="BX30067" s="66"/>
      <c r="BY30067" s="66"/>
    </row>
    <row r="30068" spans="75:77">
      <c r="BW30068" s="66"/>
      <c r="BX30068" s="66"/>
      <c r="BY30068" s="66"/>
    </row>
    <row r="30069" spans="75:77">
      <c r="BW30069" s="66"/>
      <c r="BX30069" s="66"/>
      <c r="BY30069" s="66"/>
    </row>
    <row r="30070" spans="75:77">
      <c r="BW30070" s="66"/>
      <c r="BX30070" s="66"/>
      <c r="BY30070" s="66"/>
    </row>
    <row r="30071" spans="75:77">
      <c r="BW30071" s="66"/>
      <c r="BX30071" s="66"/>
      <c r="BY30071" s="66"/>
    </row>
    <row r="30072" spans="75:77">
      <c r="BW30072" s="66"/>
      <c r="BX30072" s="66"/>
      <c r="BY30072" s="66"/>
    </row>
    <row r="30073" spans="75:77">
      <c r="BW30073" s="66"/>
      <c r="BX30073" s="66"/>
      <c r="BY30073" s="66"/>
    </row>
    <row r="30074" spans="75:77">
      <c r="BW30074" s="66"/>
      <c r="BX30074" s="66"/>
      <c r="BY30074" s="66"/>
    </row>
    <row r="30075" spans="75:77">
      <c r="BW30075" s="66"/>
      <c r="BX30075" s="66"/>
      <c r="BY30075" s="66"/>
    </row>
    <row r="30076" spans="75:77">
      <c r="BW30076" s="66"/>
      <c r="BX30076" s="66"/>
      <c r="BY30076" s="66"/>
    </row>
    <row r="30077" spans="75:77">
      <c r="BW30077" s="66"/>
      <c r="BX30077" s="66"/>
      <c r="BY30077" s="66"/>
    </row>
    <row r="30078" spans="75:77">
      <c r="BW30078" s="66"/>
      <c r="BX30078" s="66"/>
      <c r="BY30078" s="66"/>
    </row>
    <row r="30079" spans="75:77">
      <c r="BW30079" s="66"/>
      <c r="BX30079" s="66"/>
      <c r="BY30079" s="66"/>
    </row>
    <row r="30080" spans="75:77">
      <c r="BW30080" s="66"/>
      <c r="BX30080" s="66"/>
      <c r="BY30080" s="66"/>
    </row>
    <row r="30081" spans="75:77">
      <c r="BW30081" s="66"/>
      <c r="BX30081" s="66"/>
      <c r="BY30081" s="66"/>
    </row>
    <row r="30082" spans="75:77">
      <c r="BW30082" s="66"/>
      <c r="BX30082" s="66"/>
      <c r="BY30082" s="66"/>
    </row>
    <row r="30083" spans="75:77">
      <c r="BW30083" s="66"/>
      <c r="BX30083" s="66"/>
      <c r="BY30083" s="66"/>
    </row>
    <row r="30084" spans="75:77">
      <c r="BW30084" s="66"/>
      <c r="BX30084" s="66"/>
      <c r="BY30084" s="66"/>
    </row>
    <row r="30085" spans="75:77">
      <c r="BW30085" s="66"/>
      <c r="BX30085" s="66"/>
      <c r="BY30085" s="66"/>
    </row>
    <row r="30086" spans="75:77">
      <c r="BW30086" s="66"/>
      <c r="BX30086" s="66"/>
      <c r="BY30086" s="66"/>
    </row>
    <row r="30087" spans="75:77">
      <c r="BW30087" s="66"/>
      <c r="BX30087" s="66"/>
      <c r="BY30087" s="66"/>
    </row>
    <row r="30088" spans="75:77">
      <c r="BW30088" s="66"/>
      <c r="BX30088" s="66"/>
      <c r="BY30088" s="66"/>
    </row>
    <row r="30089" spans="75:77">
      <c r="BW30089" s="66"/>
      <c r="BX30089" s="66"/>
      <c r="BY30089" s="66"/>
    </row>
    <row r="30090" spans="75:77">
      <c r="BW30090" s="66"/>
      <c r="BX30090" s="66"/>
      <c r="BY30090" s="66"/>
    </row>
    <row r="30091" spans="75:77">
      <c r="BW30091" s="66"/>
      <c r="BX30091" s="66"/>
      <c r="BY30091" s="66"/>
    </row>
    <row r="30092" spans="75:77">
      <c r="BW30092" s="66"/>
      <c r="BX30092" s="66"/>
      <c r="BY30092" s="66"/>
    </row>
    <row r="30093" spans="75:77">
      <c r="BW30093" s="66"/>
      <c r="BX30093" s="66"/>
      <c r="BY30093" s="66"/>
    </row>
    <row r="30094" spans="75:77">
      <c r="BW30094" s="66"/>
      <c r="BX30094" s="66"/>
      <c r="BY30094" s="66"/>
    </row>
    <row r="30095" spans="75:77">
      <c r="BW30095" s="66"/>
      <c r="BX30095" s="66"/>
      <c r="BY30095" s="66"/>
    </row>
    <row r="30096" spans="75:77">
      <c r="BW30096" s="66"/>
      <c r="BX30096" s="66"/>
      <c r="BY30096" s="66"/>
    </row>
    <row r="30097" spans="75:77">
      <c r="BW30097" s="66"/>
      <c r="BX30097" s="66"/>
      <c r="BY30097" s="66"/>
    </row>
    <row r="30098" spans="75:77">
      <c r="BW30098" s="66"/>
      <c r="BX30098" s="66"/>
      <c r="BY30098" s="66"/>
    </row>
    <row r="30099" spans="75:77">
      <c r="BW30099" s="66"/>
      <c r="BX30099" s="66"/>
      <c r="BY30099" s="66"/>
    </row>
    <row r="30100" spans="75:77">
      <c r="BW30100" s="66"/>
      <c r="BX30100" s="66"/>
      <c r="BY30100" s="66"/>
    </row>
    <row r="30101" spans="75:77">
      <c r="BW30101" s="66"/>
      <c r="BX30101" s="66"/>
      <c r="BY30101" s="66"/>
    </row>
    <row r="30102" spans="75:77">
      <c r="BW30102" s="66"/>
      <c r="BX30102" s="66"/>
      <c r="BY30102" s="66"/>
    </row>
    <row r="30103" spans="75:77">
      <c r="BW30103" s="66"/>
      <c r="BX30103" s="66"/>
      <c r="BY30103" s="66"/>
    </row>
    <row r="30104" spans="75:77">
      <c r="BW30104" s="66"/>
      <c r="BX30104" s="66"/>
      <c r="BY30104" s="66"/>
    </row>
    <row r="30105" spans="75:77">
      <c r="BW30105" s="66"/>
      <c r="BX30105" s="66"/>
      <c r="BY30105" s="66"/>
    </row>
    <row r="30106" spans="75:77">
      <c r="BW30106" s="66"/>
      <c r="BX30106" s="66"/>
      <c r="BY30106" s="66"/>
    </row>
    <row r="30107" spans="75:77">
      <c r="BW30107" s="66"/>
      <c r="BX30107" s="66"/>
      <c r="BY30107" s="66"/>
    </row>
    <row r="30108" spans="75:77">
      <c r="BW30108" s="66"/>
      <c r="BX30108" s="66"/>
      <c r="BY30108" s="66"/>
    </row>
    <row r="30109" spans="75:77">
      <c r="BW30109" s="66"/>
      <c r="BX30109" s="66"/>
      <c r="BY30109" s="66"/>
    </row>
    <row r="30110" spans="75:77">
      <c r="BW30110" s="66"/>
      <c r="BX30110" s="66"/>
      <c r="BY30110" s="66"/>
    </row>
    <row r="30111" spans="75:77">
      <c r="BW30111" s="66"/>
      <c r="BX30111" s="66"/>
      <c r="BY30111" s="66"/>
    </row>
    <row r="30112" spans="75:77">
      <c r="BW30112" s="66"/>
      <c r="BX30112" s="66"/>
      <c r="BY30112" s="66"/>
    </row>
    <row r="30113" spans="75:77">
      <c r="BW30113" s="66"/>
      <c r="BX30113" s="66"/>
      <c r="BY30113" s="66"/>
    </row>
    <row r="30114" spans="75:77">
      <c r="BW30114" s="66"/>
      <c r="BX30114" s="66"/>
      <c r="BY30114" s="66"/>
    </row>
    <row r="30115" spans="75:77">
      <c r="BW30115" s="66"/>
      <c r="BX30115" s="66"/>
      <c r="BY30115" s="66"/>
    </row>
    <row r="30116" spans="75:77">
      <c r="BW30116" s="66"/>
      <c r="BX30116" s="66"/>
      <c r="BY30116" s="66"/>
    </row>
    <row r="30117" spans="75:77">
      <c r="BW30117" s="66"/>
      <c r="BX30117" s="66"/>
      <c r="BY30117" s="66"/>
    </row>
    <row r="30118" spans="75:77">
      <c r="BW30118" s="66"/>
      <c r="BX30118" s="66"/>
      <c r="BY30118" s="66"/>
    </row>
    <row r="30119" spans="75:77">
      <c r="BW30119" s="66"/>
      <c r="BX30119" s="66"/>
      <c r="BY30119" s="66"/>
    </row>
    <row r="30120" spans="75:77">
      <c r="BW30120" s="66"/>
      <c r="BX30120" s="66"/>
      <c r="BY30120" s="66"/>
    </row>
    <row r="30121" spans="75:77">
      <c r="BW30121" s="66"/>
      <c r="BX30121" s="66"/>
      <c r="BY30121" s="66"/>
    </row>
    <row r="30122" spans="75:77">
      <c r="BW30122" s="66"/>
      <c r="BX30122" s="66"/>
      <c r="BY30122" s="66"/>
    </row>
    <row r="30123" spans="75:77">
      <c r="BW30123" s="66"/>
      <c r="BX30123" s="66"/>
      <c r="BY30123" s="66"/>
    </row>
    <row r="30124" spans="75:77">
      <c r="BW30124" s="66"/>
      <c r="BX30124" s="66"/>
      <c r="BY30124" s="66"/>
    </row>
    <row r="30125" spans="75:77">
      <c r="BW30125" s="66"/>
      <c r="BX30125" s="66"/>
      <c r="BY30125" s="66"/>
    </row>
    <row r="30126" spans="75:77">
      <c r="BW30126" s="66"/>
      <c r="BX30126" s="66"/>
      <c r="BY30126" s="66"/>
    </row>
    <row r="30127" spans="75:77">
      <c r="BW30127" s="66"/>
      <c r="BX30127" s="66"/>
      <c r="BY30127" s="66"/>
    </row>
    <row r="30128" spans="75:77">
      <c r="BW30128" s="66"/>
      <c r="BX30128" s="66"/>
      <c r="BY30128" s="66"/>
    </row>
    <row r="30129" spans="75:77">
      <c r="BW30129" s="66"/>
      <c r="BX30129" s="66"/>
      <c r="BY30129" s="66"/>
    </row>
    <row r="30130" spans="75:77">
      <c r="BW30130" s="66"/>
      <c r="BX30130" s="66"/>
      <c r="BY30130" s="66"/>
    </row>
    <row r="30131" spans="75:77">
      <c r="BW30131" s="66"/>
      <c r="BX30131" s="66"/>
      <c r="BY30131" s="66"/>
    </row>
    <row r="30132" spans="75:77">
      <c r="BW30132" s="66"/>
      <c r="BX30132" s="66"/>
      <c r="BY30132" s="66"/>
    </row>
    <row r="30133" spans="75:77">
      <c r="BW30133" s="66"/>
      <c r="BX30133" s="66"/>
      <c r="BY30133" s="66"/>
    </row>
    <row r="30134" spans="75:77">
      <c r="BW30134" s="66"/>
      <c r="BX30134" s="66"/>
      <c r="BY30134" s="66"/>
    </row>
    <row r="30135" spans="75:77">
      <c r="BW30135" s="66"/>
      <c r="BX30135" s="66"/>
      <c r="BY30135" s="66"/>
    </row>
    <row r="30136" spans="75:77">
      <c r="BW30136" s="66"/>
      <c r="BX30136" s="66"/>
      <c r="BY30136" s="66"/>
    </row>
    <row r="30137" spans="75:77">
      <c r="BW30137" s="66"/>
      <c r="BX30137" s="66"/>
      <c r="BY30137" s="66"/>
    </row>
    <row r="30138" spans="75:77">
      <c r="BW30138" s="66"/>
      <c r="BX30138" s="66"/>
      <c r="BY30138" s="66"/>
    </row>
    <row r="30139" spans="75:77">
      <c r="BW30139" s="66"/>
      <c r="BX30139" s="66"/>
      <c r="BY30139" s="66"/>
    </row>
    <row r="30140" spans="75:77">
      <c r="BW30140" s="66"/>
      <c r="BX30140" s="66"/>
      <c r="BY30140" s="66"/>
    </row>
    <row r="30141" spans="75:77">
      <c r="BW30141" s="66"/>
      <c r="BX30141" s="66"/>
      <c r="BY30141" s="66"/>
    </row>
    <row r="30142" spans="75:77">
      <c r="BW30142" s="66"/>
      <c r="BX30142" s="66"/>
      <c r="BY30142" s="66"/>
    </row>
    <row r="30143" spans="75:77">
      <c r="BW30143" s="66"/>
      <c r="BX30143" s="66"/>
      <c r="BY30143" s="66"/>
    </row>
    <row r="30144" spans="75:77">
      <c r="BW30144" s="66"/>
      <c r="BX30144" s="66"/>
      <c r="BY30144" s="66"/>
    </row>
    <row r="30145" spans="75:77">
      <c r="BW30145" s="66"/>
      <c r="BX30145" s="66"/>
      <c r="BY30145" s="66"/>
    </row>
    <row r="30146" spans="75:77">
      <c r="BW30146" s="66"/>
      <c r="BX30146" s="66"/>
      <c r="BY30146" s="66"/>
    </row>
    <row r="30147" spans="75:77">
      <c r="BW30147" s="66"/>
      <c r="BX30147" s="66"/>
      <c r="BY30147" s="66"/>
    </row>
    <row r="30148" spans="75:77">
      <c r="BW30148" s="66"/>
      <c r="BX30148" s="66"/>
      <c r="BY30148" s="66"/>
    </row>
    <row r="30149" spans="75:77">
      <c r="BW30149" s="66"/>
      <c r="BX30149" s="66"/>
      <c r="BY30149" s="66"/>
    </row>
    <row r="30150" spans="75:77">
      <c r="BW30150" s="66"/>
      <c r="BX30150" s="66"/>
      <c r="BY30150" s="66"/>
    </row>
    <row r="30151" spans="75:77">
      <c r="BW30151" s="66"/>
      <c r="BX30151" s="66"/>
      <c r="BY30151" s="66"/>
    </row>
    <row r="30152" spans="75:77">
      <c r="BW30152" s="66"/>
      <c r="BX30152" s="66"/>
      <c r="BY30152" s="66"/>
    </row>
    <row r="30153" spans="75:77">
      <c r="BW30153" s="66"/>
      <c r="BX30153" s="66"/>
      <c r="BY30153" s="66"/>
    </row>
    <row r="30154" spans="75:77">
      <c r="BW30154" s="66"/>
      <c r="BX30154" s="66"/>
      <c r="BY30154" s="66"/>
    </row>
    <row r="30155" spans="75:77">
      <c r="BW30155" s="66"/>
      <c r="BX30155" s="66"/>
      <c r="BY30155" s="66"/>
    </row>
    <row r="30156" spans="75:77">
      <c r="BW30156" s="66"/>
      <c r="BX30156" s="66"/>
      <c r="BY30156" s="66"/>
    </row>
    <row r="30157" spans="75:77">
      <c r="BW30157" s="66"/>
      <c r="BX30157" s="66"/>
      <c r="BY30157" s="66"/>
    </row>
    <row r="30158" spans="75:77">
      <c r="BW30158" s="66"/>
      <c r="BX30158" s="66"/>
      <c r="BY30158" s="66"/>
    </row>
    <row r="30159" spans="75:77">
      <c r="BW30159" s="66"/>
      <c r="BX30159" s="66"/>
      <c r="BY30159" s="66"/>
    </row>
    <row r="30160" spans="75:77">
      <c r="BW30160" s="66"/>
      <c r="BX30160" s="66"/>
      <c r="BY30160" s="66"/>
    </row>
    <row r="30161" spans="75:77">
      <c r="BW30161" s="66"/>
      <c r="BX30161" s="66"/>
      <c r="BY30161" s="66"/>
    </row>
    <row r="30162" spans="75:77">
      <c r="BW30162" s="66"/>
      <c r="BX30162" s="66"/>
      <c r="BY30162" s="66"/>
    </row>
    <row r="30163" spans="75:77">
      <c r="BW30163" s="66"/>
      <c r="BX30163" s="66"/>
      <c r="BY30163" s="66"/>
    </row>
    <row r="30164" spans="75:77">
      <c r="BW30164" s="66"/>
      <c r="BX30164" s="66"/>
      <c r="BY30164" s="66"/>
    </row>
    <row r="30165" spans="75:77">
      <c r="BW30165" s="66"/>
      <c r="BX30165" s="66"/>
      <c r="BY30165" s="66"/>
    </row>
    <row r="30166" spans="75:77">
      <c r="BW30166" s="66"/>
      <c r="BX30166" s="66"/>
      <c r="BY30166" s="66"/>
    </row>
    <row r="30167" spans="75:77">
      <c r="BW30167" s="66"/>
      <c r="BX30167" s="66"/>
      <c r="BY30167" s="66"/>
    </row>
    <row r="30168" spans="75:77">
      <c r="BW30168" s="66"/>
      <c r="BX30168" s="66"/>
      <c r="BY30168" s="66"/>
    </row>
    <row r="30169" spans="75:77">
      <c r="BW30169" s="66"/>
      <c r="BX30169" s="66"/>
      <c r="BY30169" s="66"/>
    </row>
    <row r="30170" spans="75:77">
      <c r="BW30170" s="66"/>
      <c r="BX30170" s="66"/>
      <c r="BY30170" s="66"/>
    </row>
    <row r="30171" spans="75:77">
      <c r="BW30171" s="66"/>
      <c r="BX30171" s="66"/>
      <c r="BY30171" s="66"/>
    </row>
    <row r="30172" spans="75:77">
      <c r="BW30172" s="66"/>
      <c r="BX30172" s="66"/>
      <c r="BY30172" s="66"/>
    </row>
    <row r="30173" spans="75:77">
      <c r="BW30173" s="66"/>
      <c r="BX30173" s="66"/>
      <c r="BY30173" s="66"/>
    </row>
    <row r="30174" spans="75:77">
      <c r="BW30174" s="66"/>
      <c r="BX30174" s="66"/>
      <c r="BY30174" s="66"/>
    </row>
    <row r="30175" spans="75:77">
      <c r="BW30175" s="66"/>
      <c r="BX30175" s="66"/>
      <c r="BY30175" s="66"/>
    </row>
    <row r="30176" spans="75:77">
      <c r="BW30176" s="66"/>
      <c r="BX30176" s="66"/>
      <c r="BY30176" s="66"/>
    </row>
    <row r="30177" spans="75:77">
      <c r="BW30177" s="66"/>
      <c r="BX30177" s="66"/>
      <c r="BY30177" s="66"/>
    </row>
    <row r="30178" spans="75:77">
      <c r="BW30178" s="66"/>
      <c r="BX30178" s="66"/>
      <c r="BY30178" s="66"/>
    </row>
    <row r="30179" spans="75:77">
      <c r="BW30179" s="66"/>
      <c r="BX30179" s="66"/>
      <c r="BY30179" s="66"/>
    </row>
    <row r="30180" spans="75:77">
      <c r="BW30180" s="66"/>
      <c r="BX30180" s="66"/>
      <c r="BY30180" s="66"/>
    </row>
    <row r="30181" spans="75:77">
      <c r="BW30181" s="66"/>
      <c r="BX30181" s="66"/>
      <c r="BY30181" s="66"/>
    </row>
    <row r="30182" spans="75:77">
      <c r="BW30182" s="66"/>
      <c r="BX30182" s="66"/>
      <c r="BY30182" s="66"/>
    </row>
    <row r="30183" spans="75:77">
      <c r="BW30183" s="66"/>
      <c r="BX30183" s="66"/>
      <c r="BY30183" s="66"/>
    </row>
    <row r="30184" spans="75:77">
      <c r="BW30184" s="66"/>
      <c r="BX30184" s="66"/>
      <c r="BY30184" s="66"/>
    </row>
    <row r="30185" spans="75:77">
      <c r="BW30185" s="66"/>
      <c r="BX30185" s="66"/>
      <c r="BY30185" s="66"/>
    </row>
    <row r="30186" spans="75:77">
      <c r="BW30186" s="66"/>
      <c r="BX30186" s="66"/>
      <c r="BY30186" s="66"/>
    </row>
    <row r="30187" spans="75:77">
      <c r="BW30187" s="66"/>
      <c r="BX30187" s="66"/>
      <c r="BY30187" s="66"/>
    </row>
    <row r="30188" spans="75:77">
      <c r="BW30188" s="66"/>
      <c r="BX30188" s="66"/>
      <c r="BY30188" s="66"/>
    </row>
    <row r="30189" spans="75:77">
      <c r="BW30189" s="66"/>
      <c r="BX30189" s="66"/>
      <c r="BY30189" s="66"/>
    </row>
    <row r="30190" spans="75:77">
      <c r="BW30190" s="66"/>
      <c r="BX30190" s="66"/>
      <c r="BY30190" s="66"/>
    </row>
    <row r="30191" spans="75:77">
      <c r="BW30191" s="66"/>
      <c r="BX30191" s="66"/>
      <c r="BY30191" s="66"/>
    </row>
    <row r="30192" spans="75:77">
      <c r="BW30192" s="66"/>
      <c r="BX30192" s="66"/>
      <c r="BY30192" s="66"/>
    </row>
    <row r="30193" spans="75:77">
      <c r="BW30193" s="66"/>
      <c r="BX30193" s="66"/>
      <c r="BY30193" s="66"/>
    </row>
    <row r="30194" spans="75:77">
      <c r="BW30194" s="66"/>
      <c r="BX30194" s="66"/>
      <c r="BY30194" s="66"/>
    </row>
    <row r="30195" spans="75:77">
      <c r="BW30195" s="66"/>
      <c r="BX30195" s="66"/>
      <c r="BY30195" s="66"/>
    </row>
    <row r="30196" spans="75:77">
      <c r="BW30196" s="66"/>
      <c r="BX30196" s="66"/>
      <c r="BY30196" s="66"/>
    </row>
    <row r="30197" spans="75:77">
      <c r="BW30197" s="66"/>
      <c r="BX30197" s="66"/>
      <c r="BY30197" s="66"/>
    </row>
    <row r="30198" spans="75:77">
      <c r="BW30198" s="66"/>
      <c r="BX30198" s="66"/>
      <c r="BY30198" s="66"/>
    </row>
    <row r="30199" spans="75:77">
      <c r="BW30199" s="66"/>
      <c r="BX30199" s="66"/>
      <c r="BY30199" s="66"/>
    </row>
    <row r="30200" spans="75:77">
      <c r="BW30200" s="66"/>
      <c r="BX30200" s="66"/>
      <c r="BY30200" s="66"/>
    </row>
    <row r="30201" spans="75:77">
      <c r="BW30201" s="66"/>
      <c r="BX30201" s="66"/>
      <c r="BY30201" s="66"/>
    </row>
    <row r="30202" spans="75:77">
      <c r="BW30202" s="66"/>
      <c r="BX30202" s="66"/>
      <c r="BY30202" s="66"/>
    </row>
    <row r="30203" spans="75:77">
      <c r="BW30203" s="66"/>
      <c r="BX30203" s="66"/>
      <c r="BY30203" s="66"/>
    </row>
    <row r="30204" spans="75:77">
      <c r="BW30204" s="66"/>
      <c r="BX30204" s="66"/>
      <c r="BY30204" s="66"/>
    </row>
    <row r="30205" spans="75:77">
      <c r="BW30205" s="66"/>
      <c r="BX30205" s="66"/>
      <c r="BY30205" s="66"/>
    </row>
    <row r="30206" spans="75:77">
      <c r="BW30206" s="66"/>
      <c r="BX30206" s="66"/>
      <c r="BY30206" s="66"/>
    </row>
    <row r="30207" spans="75:77">
      <c r="BW30207" s="66"/>
      <c r="BX30207" s="66"/>
      <c r="BY30207" s="66"/>
    </row>
    <row r="30208" spans="75:77">
      <c r="BW30208" s="66"/>
      <c r="BX30208" s="66"/>
      <c r="BY30208" s="66"/>
    </row>
    <row r="30209" spans="75:77">
      <c r="BW30209" s="66"/>
      <c r="BX30209" s="66"/>
      <c r="BY30209" s="66"/>
    </row>
    <row r="30210" spans="75:77">
      <c r="BW30210" s="66"/>
      <c r="BX30210" s="66"/>
      <c r="BY30210" s="66"/>
    </row>
    <row r="30211" spans="75:77">
      <c r="BW30211" s="66"/>
      <c r="BX30211" s="66"/>
      <c r="BY30211" s="66"/>
    </row>
    <row r="30212" spans="75:77">
      <c r="BW30212" s="66"/>
      <c r="BX30212" s="66"/>
      <c r="BY30212" s="66"/>
    </row>
    <row r="30213" spans="75:77">
      <c r="BW30213" s="66"/>
      <c r="BX30213" s="66"/>
      <c r="BY30213" s="66"/>
    </row>
    <row r="30214" spans="75:77">
      <c r="BW30214" s="66"/>
      <c r="BX30214" s="66"/>
      <c r="BY30214" s="66"/>
    </row>
    <row r="30215" spans="75:77">
      <c r="BW30215" s="66"/>
      <c r="BX30215" s="66"/>
      <c r="BY30215" s="66"/>
    </row>
    <row r="30216" spans="75:77">
      <c r="BW30216" s="66"/>
      <c r="BX30216" s="66"/>
      <c r="BY30216" s="66"/>
    </row>
    <row r="30217" spans="75:77">
      <c r="BW30217" s="66"/>
      <c r="BX30217" s="66"/>
      <c r="BY30217" s="66"/>
    </row>
    <row r="30218" spans="75:77">
      <c r="BW30218" s="66"/>
      <c r="BX30218" s="66"/>
      <c r="BY30218" s="66"/>
    </row>
    <row r="30219" spans="75:77">
      <c r="BW30219" s="66"/>
      <c r="BX30219" s="66"/>
      <c r="BY30219" s="66"/>
    </row>
    <row r="30220" spans="75:77">
      <c r="BW30220" s="66"/>
      <c r="BX30220" s="66"/>
      <c r="BY30220" s="66"/>
    </row>
    <row r="30221" spans="75:77">
      <c r="BW30221" s="66"/>
      <c r="BX30221" s="66"/>
      <c r="BY30221" s="66"/>
    </row>
    <row r="30222" spans="75:77">
      <c r="BW30222" s="66"/>
      <c r="BX30222" s="66"/>
      <c r="BY30222" s="66"/>
    </row>
    <row r="30223" spans="75:77">
      <c r="BW30223" s="66"/>
      <c r="BX30223" s="66"/>
      <c r="BY30223" s="66"/>
    </row>
    <row r="30224" spans="75:77">
      <c r="BW30224" s="66"/>
      <c r="BX30224" s="66"/>
      <c r="BY30224" s="66"/>
    </row>
    <row r="30225" spans="75:77">
      <c r="BW30225" s="66"/>
      <c r="BX30225" s="66"/>
      <c r="BY30225" s="66"/>
    </row>
    <row r="30226" spans="75:77">
      <c r="BW30226" s="66"/>
      <c r="BX30226" s="66"/>
      <c r="BY30226" s="66"/>
    </row>
    <row r="30227" spans="75:77">
      <c r="BW30227" s="66"/>
      <c r="BX30227" s="66"/>
      <c r="BY30227" s="66"/>
    </row>
    <row r="30228" spans="75:77">
      <c r="BW30228" s="66"/>
      <c r="BX30228" s="66"/>
      <c r="BY30228" s="66"/>
    </row>
    <row r="30229" spans="75:77">
      <c r="BW30229" s="66"/>
      <c r="BX30229" s="66"/>
      <c r="BY30229" s="66"/>
    </row>
    <row r="30230" spans="75:77">
      <c r="BW30230" s="66"/>
      <c r="BX30230" s="66"/>
      <c r="BY30230" s="66"/>
    </row>
    <row r="30231" spans="75:77">
      <c r="BW30231" s="66"/>
      <c r="BX30231" s="66"/>
      <c r="BY30231" s="66"/>
    </row>
    <row r="30232" spans="75:77">
      <c r="BW30232" s="66"/>
      <c r="BX30232" s="66"/>
      <c r="BY30232" s="66"/>
    </row>
    <row r="30233" spans="75:77">
      <c r="BW30233" s="66"/>
      <c r="BX30233" s="66"/>
      <c r="BY30233" s="66"/>
    </row>
    <row r="30234" spans="75:77">
      <c r="BW30234" s="66"/>
      <c r="BX30234" s="66"/>
      <c r="BY30234" s="66"/>
    </row>
    <row r="30235" spans="75:77">
      <c r="BW30235" s="66"/>
      <c r="BX30235" s="66"/>
      <c r="BY30235" s="66"/>
    </row>
    <row r="30236" spans="75:77">
      <c r="BW30236" s="66"/>
      <c r="BX30236" s="66"/>
      <c r="BY30236" s="66"/>
    </row>
    <row r="30237" spans="75:77">
      <c r="BW30237" s="66"/>
      <c r="BX30237" s="66"/>
      <c r="BY30237" s="66"/>
    </row>
    <row r="30238" spans="75:77">
      <c r="BW30238" s="66"/>
      <c r="BX30238" s="66"/>
      <c r="BY30238" s="66"/>
    </row>
    <row r="30239" spans="75:77">
      <c r="BW30239" s="66"/>
      <c r="BX30239" s="66"/>
      <c r="BY30239" s="66"/>
    </row>
    <row r="30240" spans="75:77">
      <c r="BW30240" s="66"/>
      <c r="BX30240" s="66"/>
      <c r="BY30240" s="66"/>
    </row>
    <row r="30241" spans="75:77">
      <c r="BW30241" s="66"/>
      <c r="BX30241" s="66"/>
      <c r="BY30241" s="66"/>
    </row>
    <row r="30242" spans="75:77">
      <c r="BW30242" s="66"/>
      <c r="BX30242" s="66"/>
      <c r="BY30242" s="66"/>
    </row>
    <row r="30243" spans="75:77">
      <c r="BW30243" s="66"/>
      <c r="BX30243" s="66"/>
      <c r="BY30243" s="66"/>
    </row>
    <row r="30244" spans="75:77">
      <c r="BW30244" s="66"/>
      <c r="BX30244" s="66"/>
      <c r="BY30244" s="66"/>
    </row>
    <row r="30245" spans="75:77">
      <c r="BW30245" s="66"/>
      <c r="BX30245" s="66"/>
      <c r="BY30245" s="66"/>
    </row>
    <row r="30246" spans="75:77">
      <c r="BW30246" s="66"/>
      <c r="BX30246" s="66"/>
      <c r="BY30246" s="66"/>
    </row>
    <row r="30247" spans="75:77">
      <c r="BW30247" s="66"/>
      <c r="BX30247" s="66"/>
      <c r="BY30247" s="66"/>
    </row>
    <row r="30248" spans="75:77">
      <c r="BW30248" s="66"/>
      <c r="BX30248" s="66"/>
      <c r="BY30248" s="66"/>
    </row>
    <row r="30249" spans="75:77">
      <c r="BW30249" s="66"/>
      <c r="BX30249" s="66"/>
      <c r="BY30249" s="66"/>
    </row>
    <row r="30250" spans="75:77">
      <c r="BW30250" s="66"/>
      <c r="BX30250" s="66"/>
      <c r="BY30250" s="66"/>
    </row>
    <row r="30251" spans="75:77">
      <c r="BW30251" s="66"/>
      <c r="BX30251" s="66"/>
      <c r="BY30251" s="66"/>
    </row>
    <row r="30252" spans="75:77">
      <c r="BW30252" s="66"/>
      <c r="BX30252" s="66"/>
      <c r="BY30252" s="66"/>
    </row>
    <row r="30253" spans="75:77">
      <c r="BW30253" s="66"/>
      <c r="BX30253" s="66"/>
      <c r="BY30253" s="66"/>
    </row>
    <row r="30254" spans="75:77">
      <c r="BW30254" s="66"/>
      <c r="BX30254" s="66"/>
      <c r="BY30254" s="66"/>
    </row>
    <row r="30255" spans="75:77">
      <c r="BW30255" s="66"/>
      <c r="BX30255" s="66"/>
      <c r="BY30255" s="66"/>
    </row>
    <row r="30256" spans="75:77">
      <c r="BW30256" s="66"/>
      <c r="BX30256" s="66"/>
      <c r="BY30256" s="66"/>
    </row>
    <row r="30257" spans="75:77">
      <c r="BW30257" s="66"/>
      <c r="BX30257" s="66"/>
      <c r="BY30257" s="66"/>
    </row>
    <row r="30258" spans="75:77">
      <c r="BW30258" s="66"/>
      <c r="BX30258" s="66"/>
      <c r="BY30258" s="66"/>
    </row>
    <row r="30259" spans="75:77">
      <c r="BW30259" s="66"/>
      <c r="BX30259" s="66"/>
      <c r="BY30259" s="66"/>
    </row>
    <row r="30260" spans="75:77">
      <c r="BW30260" s="66"/>
      <c r="BX30260" s="66"/>
      <c r="BY30260" s="66"/>
    </row>
    <row r="30261" spans="75:77">
      <c r="BW30261" s="66"/>
      <c r="BX30261" s="66"/>
      <c r="BY30261" s="66"/>
    </row>
    <row r="30262" spans="75:77">
      <c r="BW30262" s="66"/>
      <c r="BX30262" s="66"/>
      <c r="BY30262" s="66"/>
    </row>
    <row r="30263" spans="75:77">
      <c r="BW30263" s="66"/>
      <c r="BX30263" s="66"/>
      <c r="BY30263" s="66"/>
    </row>
    <row r="30264" spans="75:77">
      <c r="BW30264" s="66"/>
      <c r="BX30264" s="66"/>
      <c r="BY30264" s="66"/>
    </row>
    <row r="30265" spans="75:77">
      <c r="BW30265" s="66"/>
      <c r="BX30265" s="66"/>
      <c r="BY30265" s="66"/>
    </row>
    <row r="30266" spans="75:77">
      <c r="BW30266" s="66"/>
      <c r="BX30266" s="66"/>
      <c r="BY30266" s="66"/>
    </row>
    <row r="30267" spans="75:77">
      <c r="BW30267" s="66"/>
      <c r="BX30267" s="66"/>
      <c r="BY30267" s="66"/>
    </row>
    <row r="30268" spans="75:77">
      <c r="BW30268" s="66"/>
      <c r="BX30268" s="66"/>
      <c r="BY30268" s="66"/>
    </row>
    <row r="30269" spans="75:77">
      <c r="BW30269" s="66"/>
      <c r="BX30269" s="66"/>
      <c r="BY30269" s="66"/>
    </row>
    <row r="30270" spans="75:77">
      <c r="BW30270" s="66"/>
      <c r="BX30270" s="66"/>
      <c r="BY30270" s="66"/>
    </row>
    <row r="30271" spans="75:77">
      <c r="BW30271" s="66"/>
      <c r="BX30271" s="66"/>
      <c r="BY30271" s="66"/>
    </row>
    <row r="30272" spans="75:77">
      <c r="BW30272" s="66"/>
      <c r="BX30272" s="66"/>
      <c r="BY30272" s="66"/>
    </row>
    <row r="30273" spans="75:77">
      <c r="BW30273" s="66"/>
      <c r="BX30273" s="66"/>
      <c r="BY30273" s="66"/>
    </row>
    <row r="30274" spans="75:77">
      <c r="BW30274" s="66"/>
      <c r="BX30274" s="66"/>
      <c r="BY30274" s="66"/>
    </row>
    <row r="30275" spans="75:77">
      <c r="BW30275" s="66"/>
      <c r="BX30275" s="66"/>
      <c r="BY30275" s="66"/>
    </row>
    <row r="30276" spans="75:77">
      <c r="BW30276" s="66"/>
      <c r="BX30276" s="66"/>
      <c r="BY30276" s="66"/>
    </row>
    <row r="30277" spans="75:77">
      <c r="BW30277" s="66"/>
      <c r="BX30277" s="66"/>
      <c r="BY30277" s="66"/>
    </row>
    <row r="30278" spans="75:77">
      <c r="BW30278" s="66"/>
      <c r="BX30278" s="66"/>
      <c r="BY30278" s="66"/>
    </row>
    <row r="30279" spans="75:77">
      <c r="BW30279" s="66"/>
      <c r="BX30279" s="66"/>
      <c r="BY30279" s="66"/>
    </row>
    <row r="30280" spans="75:77">
      <c r="BW30280" s="66"/>
      <c r="BX30280" s="66"/>
      <c r="BY30280" s="66"/>
    </row>
    <row r="30281" spans="75:77">
      <c r="BW30281" s="66"/>
      <c r="BX30281" s="66"/>
      <c r="BY30281" s="66"/>
    </row>
    <row r="30282" spans="75:77">
      <c r="BW30282" s="66"/>
      <c r="BX30282" s="66"/>
      <c r="BY30282" s="66"/>
    </row>
    <row r="30283" spans="75:77">
      <c r="BW30283" s="66"/>
      <c r="BX30283" s="66"/>
      <c r="BY30283" s="66"/>
    </row>
    <row r="30284" spans="75:77">
      <c r="BW30284" s="66"/>
      <c r="BX30284" s="66"/>
      <c r="BY30284" s="66"/>
    </row>
    <row r="30285" spans="75:77">
      <c r="BW30285" s="66"/>
      <c r="BX30285" s="66"/>
      <c r="BY30285" s="66"/>
    </row>
    <row r="30286" spans="75:77">
      <c r="BW30286" s="66"/>
      <c r="BX30286" s="66"/>
      <c r="BY30286" s="66"/>
    </row>
    <row r="30287" spans="75:77">
      <c r="BW30287" s="66"/>
      <c r="BX30287" s="66"/>
      <c r="BY30287" s="66"/>
    </row>
    <row r="30288" spans="75:77">
      <c r="BW30288" s="66"/>
      <c r="BX30288" s="66"/>
      <c r="BY30288" s="66"/>
    </row>
    <row r="30289" spans="75:77">
      <c r="BW30289" s="66"/>
      <c r="BX30289" s="66"/>
      <c r="BY30289" s="66"/>
    </row>
    <row r="30290" spans="75:77">
      <c r="BW30290" s="66"/>
      <c r="BX30290" s="66"/>
      <c r="BY30290" s="66"/>
    </row>
    <row r="30291" spans="75:77">
      <c r="BW30291" s="66"/>
      <c r="BX30291" s="66"/>
      <c r="BY30291" s="66"/>
    </row>
    <row r="30292" spans="75:77">
      <c r="BW30292" s="66"/>
      <c r="BX30292" s="66"/>
      <c r="BY30292" s="66"/>
    </row>
    <row r="30293" spans="75:77">
      <c r="BW30293" s="66"/>
      <c r="BX30293" s="66"/>
      <c r="BY30293" s="66"/>
    </row>
    <row r="30294" spans="75:77">
      <c r="BW30294" s="66"/>
      <c r="BX30294" s="66"/>
      <c r="BY30294" s="66"/>
    </row>
    <row r="30295" spans="75:77">
      <c r="BW30295" s="66"/>
      <c r="BX30295" s="66"/>
      <c r="BY30295" s="66"/>
    </row>
    <row r="30296" spans="75:77">
      <c r="BW30296" s="66"/>
      <c r="BX30296" s="66"/>
      <c r="BY30296" s="66"/>
    </row>
    <row r="30297" spans="75:77">
      <c r="BW30297" s="66"/>
      <c r="BX30297" s="66"/>
      <c r="BY30297" s="66"/>
    </row>
    <row r="30298" spans="75:77">
      <c r="BW30298" s="66"/>
      <c r="BX30298" s="66"/>
      <c r="BY30298" s="66"/>
    </row>
    <row r="30299" spans="75:77">
      <c r="BW30299" s="66"/>
      <c r="BX30299" s="66"/>
      <c r="BY30299" s="66"/>
    </row>
    <row r="30300" spans="75:77">
      <c r="BW30300" s="66"/>
      <c r="BX30300" s="66"/>
      <c r="BY30300" s="66"/>
    </row>
    <row r="30301" spans="75:77">
      <c r="BW30301" s="66"/>
      <c r="BX30301" s="66"/>
      <c r="BY30301" s="66"/>
    </row>
    <row r="30302" spans="75:77">
      <c r="BW30302" s="66"/>
      <c r="BX30302" s="66"/>
      <c r="BY30302" s="66"/>
    </row>
    <row r="30303" spans="75:77">
      <c r="BW30303" s="66"/>
      <c r="BX30303" s="66"/>
      <c r="BY30303" s="66"/>
    </row>
    <row r="30304" spans="75:77">
      <c r="BW30304" s="66"/>
      <c r="BX30304" s="66"/>
      <c r="BY30304" s="66"/>
    </row>
    <row r="30305" spans="75:77">
      <c r="BW30305" s="66"/>
      <c r="BX30305" s="66"/>
      <c r="BY30305" s="66"/>
    </row>
    <row r="30306" spans="75:77">
      <c r="BW30306" s="66"/>
      <c r="BX30306" s="66"/>
      <c r="BY30306" s="66"/>
    </row>
    <row r="30307" spans="75:77">
      <c r="BW30307" s="66"/>
      <c r="BX30307" s="66"/>
      <c r="BY30307" s="66"/>
    </row>
    <row r="30308" spans="75:77">
      <c r="BW30308" s="66"/>
      <c r="BX30308" s="66"/>
      <c r="BY30308" s="66"/>
    </row>
    <row r="30309" spans="75:77">
      <c r="BW30309" s="66"/>
      <c r="BX30309" s="66"/>
      <c r="BY30309" s="66"/>
    </row>
    <row r="30310" spans="75:77">
      <c r="BW30310" s="66"/>
      <c r="BX30310" s="66"/>
      <c r="BY30310" s="66"/>
    </row>
    <row r="30311" spans="75:77">
      <c r="BW30311" s="66"/>
      <c r="BX30311" s="66"/>
      <c r="BY30311" s="66"/>
    </row>
    <row r="30312" spans="75:77">
      <c r="BW30312" s="66"/>
      <c r="BX30312" s="66"/>
      <c r="BY30312" s="66"/>
    </row>
    <row r="30313" spans="75:77">
      <c r="BW30313" s="66"/>
      <c r="BX30313" s="66"/>
      <c r="BY30313" s="66"/>
    </row>
    <row r="30314" spans="75:77">
      <c r="BW30314" s="66"/>
      <c r="BX30314" s="66"/>
      <c r="BY30314" s="66"/>
    </row>
    <row r="30315" spans="75:77">
      <c r="BW30315" s="66"/>
      <c r="BX30315" s="66"/>
      <c r="BY30315" s="66"/>
    </row>
    <row r="30316" spans="75:77">
      <c r="BW30316" s="66"/>
      <c r="BX30316" s="66"/>
      <c r="BY30316" s="66"/>
    </row>
    <row r="30317" spans="75:77">
      <c r="BW30317" s="66"/>
      <c r="BX30317" s="66"/>
      <c r="BY30317" s="66"/>
    </row>
    <row r="30318" spans="75:77">
      <c r="BW30318" s="66"/>
      <c r="BX30318" s="66"/>
      <c r="BY30318" s="66"/>
    </row>
    <row r="30319" spans="75:77">
      <c r="BW30319" s="66"/>
      <c r="BX30319" s="66"/>
      <c r="BY30319" s="66"/>
    </row>
    <row r="30320" spans="75:77">
      <c r="BW30320" s="66"/>
      <c r="BX30320" s="66"/>
      <c r="BY30320" s="66"/>
    </row>
    <row r="30321" spans="75:77">
      <c r="BW30321" s="66"/>
      <c r="BX30321" s="66"/>
      <c r="BY30321" s="66"/>
    </row>
    <row r="30322" spans="75:77">
      <c r="BW30322" s="66"/>
      <c r="BX30322" s="66"/>
      <c r="BY30322" s="66"/>
    </row>
    <row r="30323" spans="75:77">
      <c r="BW30323" s="66"/>
      <c r="BX30323" s="66"/>
      <c r="BY30323" s="66"/>
    </row>
    <row r="30324" spans="75:77">
      <c r="BW30324" s="66"/>
      <c r="BX30324" s="66"/>
      <c r="BY30324" s="66"/>
    </row>
    <row r="30325" spans="75:77">
      <c r="BW30325" s="66"/>
      <c r="BX30325" s="66"/>
      <c r="BY30325" s="66"/>
    </row>
    <row r="30326" spans="75:77">
      <c r="BW30326" s="66"/>
      <c r="BX30326" s="66"/>
      <c r="BY30326" s="66"/>
    </row>
    <row r="30327" spans="75:77">
      <c r="BW30327" s="66"/>
      <c r="BX30327" s="66"/>
      <c r="BY30327" s="66"/>
    </row>
    <row r="30328" spans="75:77">
      <c r="BW30328" s="66"/>
      <c r="BX30328" s="66"/>
      <c r="BY30328" s="66"/>
    </row>
    <row r="30329" spans="75:77">
      <c r="BW30329" s="66"/>
      <c r="BX30329" s="66"/>
      <c r="BY30329" s="66"/>
    </row>
    <row r="30330" spans="75:77">
      <c r="BW30330" s="66"/>
      <c r="BX30330" s="66"/>
      <c r="BY30330" s="66"/>
    </row>
    <row r="30331" spans="75:77">
      <c r="BW30331" s="66"/>
      <c r="BX30331" s="66"/>
      <c r="BY30331" s="66"/>
    </row>
    <row r="30332" spans="75:77">
      <c r="BW30332" s="66"/>
      <c r="BX30332" s="66"/>
      <c r="BY30332" s="66"/>
    </row>
    <row r="30333" spans="75:77">
      <c r="BW30333" s="66"/>
      <c r="BX30333" s="66"/>
      <c r="BY30333" s="66"/>
    </row>
    <row r="30334" spans="75:77">
      <c r="BW30334" s="66"/>
      <c r="BX30334" s="66"/>
      <c r="BY30334" s="66"/>
    </row>
    <row r="30335" spans="75:77">
      <c r="BW30335" s="66"/>
      <c r="BX30335" s="66"/>
      <c r="BY30335" s="66"/>
    </row>
    <row r="30336" spans="75:77">
      <c r="BW30336" s="66"/>
      <c r="BX30336" s="66"/>
      <c r="BY30336" s="66"/>
    </row>
    <row r="30337" spans="75:77">
      <c r="BW30337" s="66"/>
      <c r="BX30337" s="66"/>
      <c r="BY30337" s="66"/>
    </row>
    <row r="30338" spans="75:77">
      <c r="BW30338" s="66"/>
      <c r="BX30338" s="66"/>
      <c r="BY30338" s="66"/>
    </row>
    <row r="30339" spans="75:77">
      <c r="BW30339" s="66"/>
      <c r="BX30339" s="66"/>
      <c r="BY30339" s="66"/>
    </row>
    <row r="30340" spans="75:77">
      <c r="BW30340" s="66"/>
      <c r="BX30340" s="66"/>
      <c r="BY30340" s="66"/>
    </row>
    <row r="30341" spans="75:77">
      <c r="BW30341" s="66"/>
      <c r="BX30341" s="66"/>
      <c r="BY30341" s="66"/>
    </row>
    <row r="30342" spans="75:77">
      <c r="BW30342" s="66"/>
      <c r="BX30342" s="66"/>
      <c r="BY30342" s="66"/>
    </row>
    <row r="30343" spans="75:77">
      <c r="BW30343" s="66"/>
      <c r="BX30343" s="66"/>
      <c r="BY30343" s="66"/>
    </row>
    <row r="30344" spans="75:77">
      <c r="BW30344" s="66"/>
      <c r="BX30344" s="66"/>
      <c r="BY30344" s="66"/>
    </row>
    <row r="30345" spans="75:77">
      <c r="BW30345" s="66"/>
      <c r="BX30345" s="66"/>
      <c r="BY30345" s="66"/>
    </row>
    <row r="30346" spans="75:77">
      <c r="BW30346" s="66"/>
      <c r="BX30346" s="66"/>
      <c r="BY30346" s="66"/>
    </row>
    <row r="30347" spans="75:77">
      <c r="BW30347" s="66"/>
      <c r="BX30347" s="66"/>
      <c r="BY30347" s="66"/>
    </row>
    <row r="30348" spans="75:77">
      <c r="BW30348" s="66"/>
      <c r="BX30348" s="66"/>
      <c r="BY30348" s="66"/>
    </row>
    <row r="30349" spans="75:77">
      <c r="BW30349" s="66"/>
      <c r="BX30349" s="66"/>
      <c r="BY30349" s="66"/>
    </row>
    <row r="30350" spans="75:77">
      <c r="BW30350" s="66"/>
      <c r="BX30350" s="66"/>
      <c r="BY30350" s="66"/>
    </row>
    <row r="30351" spans="75:77">
      <c r="BW30351" s="66"/>
      <c r="BX30351" s="66"/>
      <c r="BY30351" s="66"/>
    </row>
    <row r="30352" spans="75:77">
      <c r="BW30352" s="66"/>
      <c r="BX30352" s="66"/>
      <c r="BY30352" s="66"/>
    </row>
    <row r="30353" spans="75:77">
      <c r="BW30353" s="66"/>
      <c r="BX30353" s="66"/>
      <c r="BY30353" s="66"/>
    </row>
    <row r="30354" spans="75:77">
      <c r="BW30354" s="66"/>
      <c r="BX30354" s="66"/>
      <c r="BY30354" s="66"/>
    </row>
    <row r="30355" spans="75:77">
      <c r="BW30355" s="66"/>
      <c r="BX30355" s="66"/>
      <c r="BY30355" s="66"/>
    </row>
    <row r="30356" spans="75:77">
      <c r="BW30356" s="66"/>
      <c r="BX30356" s="66"/>
      <c r="BY30356" s="66"/>
    </row>
    <row r="30357" spans="75:77">
      <c r="BW30357" s="66"/>
      <c r="BX30357" s="66"/>
      <c r="BY30357" s="66"/>
    </row>
    <row r="30358" spans="75:77">
      <c r="BW30358" s="66"/>
      <c r="BX30358" s="66"/>
      <c r="BY30358" s="66"/>
    </row>
    <row r="30359" spans="75:77">
      <c r="BW30359" s="66"/>
      <c r="BX30359" s="66"/>
      <c r="BY30359" s="66"/>
    </row>
    <row r="30360" spans="75:77">
      <c r="BW30360" s="66"/>
      <c r="BX30360" s="66"/>
      <c r="BY30360" s="66"/>
    </row>
    <row r="30361" spans="75:77">
      <c r="BW30361" s="66"/>
      <c r="BX30361" s="66"/>
      <c r="BY30361" s="66"/>
    </row>
    <row r="30362" spans="75:77">
      <c r="BW30362" s="66"/>
      <c r="BX30362" s="66"/>
      <c r="BY30362" s="66"/>
    </row>
    <row r="30363" spans="75:77">
      <c r="BW30363" s="66"/>
      <c r="BX30363" s="66"/>
      <c r="BY30363" s="66"/>
    </row>
    <row r="30364" spans="75:77">
      <c r="BW30364" s="66"/>
      <c r="BX30364" s="66"/>
      <c r="BY30364" s="66"/>
    </row>
    <row r="30365" spans="75:77">
      <c r="BW30365" s="66"/>
      <c r="BX30365" s="66"/>
      <c r="BY30365" s="66"/>
    </row>
    <row r="30366" spans="75:77">
      <c r="BW30366" s="66"/>
      <c r="BX30366" s="66"/>
      <c r="BY30366" s="66"/>
    </row>
    <row r="30367" spans="75:77">
      <c r="BW30367" s="66"/>
      <c r="BX30367" s="66"/>
      <c r="BY30367" s="66"/>
    </row>
    <row r="30368" spans="75:77">
      <c r="BW30368" s="66"/>
      <c r="BX30368" s="66"/>
      <c r="BY30368" s="66"/>
    </row>
    <row r="30369" spans="75:77">
      <c r="BW30369" s="66"/>
      <c r="BX30369" s="66"/>
      <c r="BY30369" s="66"/>
    </row>
    <row r="30370" spans="75:77">
      <c r="BW30370" s="66"/>
      <c r="BX30370" s="66"/>
      <c r="BY30370" s="66"/>
    </row>
    <row r="30371" spans="75:77">
      <c r="BW30371" s="66"/>
      <c r="BX30371" s="66"/>
      <c r="BY30371" s="66"/>
    </row>
    <row r="30372" spans="75:77">
      <c r="BW30372" s="66"/>
      <c r="BX30372" s="66"/>
      <c r="BY30372" s="66"/>
    </row>
    <row r="30373" spans="75:77">
      <c r="BW30373" s="66"/>
      <c r="BX30373" s="66"/>
      <c r="BY30373" s="66"/>
    </row>
    <row r="30374" spans="75:77">
      <c r="BW30374" s="66"/>
      <c r="BX30374" s="66"/>
      <c r="BY30374" s="66"/>
    </row>
    <row r="30375" spans="75:77">
      <c r="BW30375" s="66"/>
      <c r="BX30375" s="66"/>
      <c r="BY30375" s="66"/>
    </row>
    <row r="30376" spans="75:77">
      <c r="BW30376" s="66"/>
      <c r="BX30376" s="66"/>
      <c r="BY30376" s="66"/>
    </row>
    <row r="30377" spans="75:77">
      <c r="BW30377" s="66"/>
      <c r="BX30377" s="66"/>
      <c r="BY30377" s="66"/>
    </row>
    <row r="30378" spans="75:77">
      <c r="BW30378" s="66"/>
      <c r="BX30378" s="66"/>
      <c r="BY30378" s="66"/>
    </row>
    <row r="30379" spans="75:77">
      <c r="BW30379" s="66"/>
      <c r="BX30379" s="66"/>
      <c r="BY30379" s="66"/>
    </row>
    <row r="30380" spans="75:77">
      <c r="BW30380" s="66"/>
      <c r="BX30380" s="66"/>
      <c r="BY30380" s="66"/>
    </row>
    <row r="30381" spans="75:77">
      <c r="BW30381" s="66"/>
      <c r="BX30381" s="66"/>
      <c r="BY30381" s="66"/>
    </row>
    <row r="30382" spans="75:77">
      <c r="BW30382" s="66"/>
      <c r="BX30382" s="66"/>
      <c r="BY30382" s="66"/>
    </row>
    <row r="30383" spans="75:77">
      <c r="BW30383" s="66"/>
      <c r="BX30383" s="66"/>
      <c r="BY30383" s="66"/>
    </row>
    <row r="30384" spans="75:77">
      <c r="BW30384" s="66"/>
      <c r="BX30384" s="66"/>
      <c r="BY30384" s="66"/>
    </row>
    <row r="30385" spans="75:77">
      <c r="BW30385" s="66"/>
      <c r="BX30385" s="66"/>
      <c r="BY30385" s="66"/>
    </row>
    <row r="30386" spans="75:77">
      <c r="BW30386" s="66"/>
      <c r="BX30386" s="66"/>
      <c r="BY30386" s="66"/>
    </row>
    <row r="30387" spans="75:77">
      <c r="BW30387" s="66"/>
      <c r="BX30387" s="66"/>
      <c r="BY30387" s="66"/>
    </row>
    <row r="30388" spans="75:77">
      <c r="BW30388" s="66"/>
      <c r="BX30388" s="66"/>
      <c r="BY30388" s="66"/>
    </row>
    <row r="30389" spans="75:77">
      <c r="BW30389" s="66"/>
      <c r="BX30389" s="66"/>
      <c r="BY30389" s="66"/>
    </row>
    <row r="30390" spans="75:77">
      <c r="BW30390" s="66"/>
      <c r="BX30390" s="66"/>
      <c r="BY30390" s="66"/>
    </row>
    <row r="30391" spans="75:77">
      <c r="BW30391" s="66"/>
      <c r="BX30391" s="66"/>
      <c r="BY30391" s="66"/>
    </row>
    <row r="30392" spans="75:77">
      <c r="BW30392" s="66"/>
      <c r="BX30392" s="66"/>
      <c r="BY30392" s="66"/>
    </row>
    <row r="30393" spans="75:77">
      <c r="BW30393" s="66"/>
      <c r="BX30393" s="66"/>
      <c r="BY30393" s="66"/>
    </row>
    <row r="30394" spans="75:77">
      <c r="BW30394" s="66"/>
      <c r="BX30394" s="66"/>
      <c r="BY30394" s="66"/>
    </row>
    <row r="30395" spans="75:77">
      <c r="BW30395" s="66"/>
      <c r="BX30395" s="66"/>
      <c r="BY30395" s="66"/>
    </row>
    <row r="30396" spans="75:77">
      <c r="BW30396" s="66"/>
      <c r="BX30396" s="66"/>
      <c r="BY30396" s="66"/>
    </row>
    <row r="30397" spans="75:77">
      <c r="BW30397" s="66"/>
      <c r="BX30397" s="66"/>
      <c r="BY30397" s="66"/>
    </row>
    <row r="30398" spans="75:77">
      <c r="BW30398" s="66"/>
      <c r="BX30398" s="66"/>
      <c r="BY30398" s="66"/>
    </row>
    <row r="30399" spans="75:77">
      <c r="BW30399" s="66"/>
      <c r="BX30399" s="66"/>
      <c r="BY30399" s="66"/>
    </row>
    <row r="30400" spans="75:77">
      <c r="BW30400" s="66"/>
      <c r="BX30400" s="66"/>
      <c r="BY30400" s="66"/>
    </row>
    <row r="30401" spans="75:77">
      <c r="BW30401" s="66"/>
      <c r="BX30401" s="66"/>
      <c r="BY30401" s="66"/>
    </row>
    <row r="30402" spans="75:77">
      <c r="BW30402" s="66"/>
      <c r="BX30402" s="66"/>
      <c r="BY30402" s="66"/>
    </row>
    <row r="30403" spans="75:77">
      <c r="BW30403" s="66"/>
      <c r="BX30403" s="66"/>
      <c r="BY30403" s="66"/>
    </row>
    <row r="30404" spans="75:77">
      <c r="BW30404" s="66"/>
      <c r="BX30404" s="66"/>
      <c r="BY30404" s="66"/>
    </row>
    <row r="30405" spans="75:77">
      <c r="BW30405" s="66"/>
      <c r="BX30405" s="66"/>
      <c r="BY30405" s="66"/>
    </row>
    <row r="30406" spans="75:77">
      <c r="BW30406" s="66"/>
      <c r="BX30406" s="66"/>
      <c r="BY30406" s="66"/>
    </row>
    <row r="30407" spans="75:77">
      <c r="BW30407" s="66"/>
      <c r="BX30407" s="66"/>
      <c r="BY30407" s="66"/>
    </row>
    <row r="30408" spans="75:77">
      <c r="BW30408" s="66"/>
      <c r="BX30408" s="66"/>
      <c r="BY30408" s="66"/>
    </row>
    <row r="30409" spans="75:77">
      <c r="BW30409" s="66"/>
      <c r="BX30409" s="66"/>
      <c r="BY30409" s="66"/>
    </row>
    <row r="30410" spans="75:77">
      <c r="BW30410" s="66"/>
      <c r="BX30410" s="66"/>
      <c r="BY30410" s="66"/>
    </row>
    <row r="30411" spans="75:77">
      <c r="BW30411" s="66"/>
      <c r="BX30411" s="66"/>
      <c r="BY30411" s="66"/>
    </row>
    <row r="30412" spans="75:77">
      <c r="BW30412" s="66"/>
      <c r="BX30412" s="66"/>
      <c r="BY30412" s="66"/>
    </row>
    <row r="30413" spans="75:77">
      <c r="BW30413" s="66"/>
      <c r="BX30413" s="66"/>
      <c r="BY30413" s="66"/>
    </row>
    <row r="30414" spans="75:77">
      <c r="BW30414" s="66"/>
      <c r="BX30414" s="66"/>
      <c r="BY30414" s="66"/>
    </row>
    <row r="30415" spans="75:77">
      <c r="BW30415" s="66"/>
      <c r="BX30415" s="66"/>
      <c r="BY30415" s="66"/>
    </row>
    <row r="30416" spans="75:77">
      <c r="BW30416" s="66"/>
      <c r="BX30416" s="66"/>
      <c r="BY30416" s="66"/>
    </row>
    <row r="30417" spans="75:77">
      <c r="BW30417" s="66"/>
      <c r="BX30417" s="66"/>
      <c r="BY30417" s="66"/>
    </row>
    <row r="30418" spans="75:77">
      <c r="BW30418" s="66"/>
      <c r="BX30418" s="66"/>
      <c r="BY30418" s="66"/>
    </row>
    <row r="30419" spans="75:77">
      <c r="BW30419" s="66"/>
      <c r="BX30419" s="66"/>
      <c r="BY30419" s="66"/>
    </row>
    <row r="30420" spans="75:77">
      <c r="BW30420" s="66"/>
      <c r="BX30420" s="66"/>
      <c r="BY30420" s="66"/>
    </row>
    <row r="30421" spans="75:77">
      <c r="BW30421" s="66"/>
      <c r="BX30421" s="66"/>
      <c r="BY30421" s="66"/>
    </row>
    <row r="30422" spans="75:77">
      <c r="BW30422" s="66"/>
      <c r="BX30422" s="66"/>
      <c r="BY30422" s="66"/>
    </row>
    <row r="30423" spans="75:77">
      <c r="BW30423" s="66"/>
      <c r="BX30423" s="66"/>
      <c r="BY30423" s="66"/>
    </row>
    <row r="30424" spans="75:77">
      <c r="BW30424" s="66"/>
      <c r="BX30424" s="66"/>
      <c r="BY30424" s="66"/>
    </row>
    <row r="30425" spans="75:77">
      <c r="BW30425" s="66"/>
      <c r="BX30425" s="66"/>
      <c r="BY30425" s="66"/>
    </row>
    <row r="30426" spans="75:77">
      <c r="BW30426" s="66"/>
      <c r="BX30426" s="66"/>
      <c r="BY30426" s="66"/>
    </row>
    <row r="30427" spans="75:77">
      <c r="BW30427" s="66"/>
      <c r="BX30427" s="66"/>
      <c r="BY30427" s="66"/>
    </row>
    <row r="30428" spans="75:77">
      <c r="BW30428" s="66"/>
      <c r="BX30428" s="66"/>
      <c r="BY30428" s="66"/>
    </row>
    <row r="30429" spans="75:77">
      <c r="BW30429" s="66"/>
      <c r="BX30429" s="66"/>
      <c r="BY30429" s="66"/>
    </row>
    <row r="30430" spans="75:77">
      <c r="BW30430" s="66"/>
      <c r="BX30430" s="66"/>
      <c r="BY30430" s="66"/>
    </row>
    <row r="30431" spans="75:77">
      <c r="BW30431" s="66"/>
      <c r="BX30431" s="66"/>
      <c r="BY30431" s="66"/>
    </row>
    <row r="30432" spans="75:77">
      <c r="BW30432" s="66"/>
      <c r="BX30432" s="66"/>
      <c r="BY30432" s="66"/>
    </row>
    <row r="30433" spans="75:77">
      <c r="BW30433" s="66"/>
      <c r="BX30433" s="66"/>
      <c r="BY30433" s="66"/>
    </row>
    <row r="30434" spans="75:77">
      <c r="BW30434" s="66"/>
      <c r="BX30434" s="66"/>
      <c r="BY30434" s="66"/>
    </row>
    <row r="30435" spans="75:77">
      <c r="BW30435" s="66"/>
      <c r="BX30435" s="66"/>
      <c r="BY30435" s="66"/>
    </row>
    <row r="30436" spans="75:77">
      <c r="BW30436" s="66"/>
      <c r="BX30436" s="66"/>
      <c r="BY30436" s="66"/>
    </row>
    <row r="30437" spans="75:77">
      <c r="BW30437" s="66"/>
      <c r="BX30437" s="66"/>
      <c r="BY30437" s="66"/>
    </row>
    <row r="30438" spans="75:77">
      <c r="BW30438" s="66"/>
      <c r="BX30438" s="66"/>
      <c r="BY30438" s="66"/>
    </row>
    <row r="30439" spans="75:77">
      <c r="BW30439" s="66"/>
      <c r="BX30439" s="66"/>
      <c r="BY30439" s="66"/>
    </row>
    <row r="30440" spans="75:77">
      <c r="BW30440" s="66"/>
      <c r="BX30440" s="66"/>
      <c r="BY30440" s="66"/>
    </row>
    <row r="30441" spans="75:77">
      <c r="BW30441" s="66"/>
      <c r="BX30441" s="66"/>
      <c r="BY30441" s="66"/>
    </row>
    <row r="30442" spans="75:77">
      <c r="BW30442" s="66"/>
      <c r="BX30442" s="66"/>
      <c r="BY30442" s="66"/>
    </row>
    <row r="30443" spans="75:77">
      <c r="BW30443" s="66"/>
      <c r="BX30443" s="66"/>
      <c r="BY30443" s="66"/>
    </row>
    <row r="30444" spans="75:77">
      <c r="BW30444" s="66"/>
      <c r="BX30444" s="66"/>
      <c r="BY30444" s="66"/>
    </row>
    <row r="30445" spans="75:77">
      <c r="BW30445" s="66"/>
      <c r="BX30445" s="66"/>
      <c r="BY30445" s="66"/>
    </row>
    <row r="30446" spans="75:77">
      <c r="BW30446" s="66"/>
      <c r="BX30446" s="66"/>
      <c r="BY30446" s="66"/>
    </row>
    <row r="30447" spans="75:77">
      <c r="BW30447" s="66"/>
      <c r="BX30447" s="66"/>
      <c r="BY30447" s="66"/>
    </row>
    <row r="30448" spans="75:77">
      <c r="BW30448" s="66"/>
      <c r="BX30448" s="66"/>
      <c r="BY30448" s="66"/>
    </row>
    <row r="30449" spans="75:77">
      <c r="BW30449" s="66"/>
      <c r="BX30449" s="66"/>
      <c r="BY30449" s="66"/>
    </row>
    <row r="30450" spans="75:77">
      <c r="BW30450" s="66"/>
      <c r="BX30450" s="66"/>
      <c r="BY30450" s="66"/>
    </row>
    <row r="30451" spans="75:77">
      <c r="BW30451" s="66"/>
      <c r="BX30451" s="66"/>
      <c r="BY30451" s="66"/>
    </row>
    <row r="30452" spans="75:77">
      <c r="BW30452" s="66"/>
      <c r="BX30452" s="66"/>
      <c r="BY30452" s="66"/>
    </row>
    <row r="30453" spans="75:77">
      <c r="BW30453" s="66"/>
      <c r="BX30453" s="66"/>
      <c r="BY30453" s="66"/>
    </row>
    <row r="30454" spans="75:77">
      <c r="BW30454" s="66"/>
      <c r="BX30454" s="66"/>
      <c r="BY30454" s="66"/>
    </row>
    <row r="30455" spans="75:77">
      <c r="BW30455" s="66"/>
      <c r="BX30455" s="66"/>
      <c r="BY30455" s="66"/>
    </row>
    <row r="30456" spans="75:77">
      <c r="BW30456" s="66"/>
      <c r="BX30456" s="66"/>
      <c r="BY30456" s="66"/>
    </row>
    <row r="30457" spans="75:77">
      <c r="BW30457" s="66"/>
      <c r="BX30457" s="66"/>
      <c r="BY30457" s="66"/>
    </row>
    <row r="30458" spans="75:77">
      <c r="BW30458" s="66"/>
      <c r="BX30458" s="66"/>
      <c r="BY30458" s="66"/>
    </row>
    <row r="30459" spans="75:77">
      <c r="BW30459" s="66"/>
      <c r="BX30459" s="66"/>
      <c r="BY30459" s="66"/>
    </row>
    <row r="30460" spans="75:77">
      <c r="BW30460" s="66"/>
      <c r="BX30460" s="66"/>
      <c r="BY30460" s="66"/>
    </row>
    <row r="30461" spans="75:77">
      <c r="BW30461" s="66"/>
      <c r="BX30461" s="66"/>
      <c r="BY30461" s="66"/>
    </row>
    <row r="30462" spans="75:77">
      <c r="BW30462" s="66"/>
      <c r="BX30462" s="66"/>
      <c r="BY30462" s="66"/>
    </row>
    <row r="30463" spans="75:77">
      <c r="BW30463" s="66"/>
      <c r="BX30463" s="66"/>
      <c r="BY30463" s="66"/>
    </row>
    <row r="30464" spans="75:77">
      <c r="BW30464" s="66"/>
      <c r="BX30464" s="66"/>
      <c r="BY30464" s="66"/>
    </row>
    <row r="30465" spans="75:77">
      <c r="BW30465" s="66"/>
      <c r="BX30465" s="66"/>
      <c r="BY30465" s="66"/>
    </row>
    <row r="30466" spans="75:77">
      <c r="BW30466" s="66"/>
      <c r="BX30466" s="66"/>
      <c r="BY30466" s="66"/>
    </row>
    <row r="30467" spans="75:77">
      <c r="BW30467" s="66"/>
      <c r="BX30467" s="66"/>
      <c r="BY30467" s="66"/>
    </row>
    <row r="30468" spans="75:77">
      <c r="BW30468" s="66"/>
      <c r="BX30468" s="66"/>
      <c r="BY30468" s="66"/>
    </row>
    <row r="30469" spans="75:77">
      <c r="BW30469" s="66"/>
      <c r="BX30469" s="66"/>
      <c r="BY30469" s="66"/>
    </row>
    <row r="30470" spans="75:77">
      <c r="BW30470" s="66"/>
      <c r="BX30470" s="66"/>
      <c r="BY30470" s="66"/>
    </row>
    <row r="30471" spans="75:77">
      <c r="BW30471" s="66"/>
      <c r="BX30471" s="66"/>
      <c r="BY30471" s="66"/>
    </row>
    <row r="30472" spans="75:77">
      <c r="BW30472" s="66"/>
      <c r="BX30472" s="66"/>
      <c r="BY30472" s="66"/>
    </row>
    <row r="30473" spans="75:77">
      <c r="BW30473" s="66"/>
      <c r="BX30473" s="66"/>
      <c r="BY30473" s="66"/>
    </row>
    <row r="30474" spans="75:77">
      <c r="BW30474" s="66"/>
      <c r="BX30474" s="66"/>
      <c r="BY30474" s="66"/>
    </row>
    <row r="30475" spans="75:77">
      <c r="BW30475" s="66"/>
      <c r="BX30475" s="66"/>
      <c r="BY30475" s="66"/>
    </row>
    <row r="30476" spans="75:77">
      <c r="BW30476" s="66"/>
      <c r="BX30476" s="66"/>
      <c r="BY30476" s="66"/>
    </row>
    <row r="30477" spans="75:77">
      <c r="BW30477" s="66"/>
      <c r="BX30477" s="66"/>
      <c r="BY30477" s="66"/>
    </row>
    <row r="30478" spans="75:77">
      <c r="BW30478" s="66"/>
      <c r="BX30478" s="66"/>
      <c r="BY30478" s="66"/>
    </row>
    <row r="30479" spans="75:77">
      <c r="BW30479" s="66"/>
      <c r="BX30479" s="66"/>
      <c r="BY30479" s="66"/>
    </row>
    <row r="30480" spans="75:77">
      <c r="BW30480" s="66"/>
      <c r="BX30480" s="66"/>
      <c r="BY30480" s="66"/>
    </row>
    <row r="30481" spans="75:77">
      <c r="BW30481" s="66"/>
      <c r="BX30481" s="66"/>
      <c r="BY30481" s="66"/>
    </row>
    <row r="30482" spans="75:77">
      <c r="BW30482" s="66"/>
      <c r="BX30482" s="66"/>
      <c r="BY30482" s="66"/>
    </row>
    <row r="30483" spans="75:77">
      <c r="BW30483" s="66"/>
      <c r="BX30483" s="66"/>
      <c r="BY30483" s="66"/>
    </row>
    <row r="30484" spans="75:77">
      <c r="BW30484" s="66"/>
      <c r="BX30484" s="66"/>
      <c r="BY30484" s="66"/>
    </row>
    <row r="30485" spans="75:77">
      <c r="BW30485" s="66"/>
      <c r="BX30485" s="66"/>
      <c r="BY30485" s="66"/>
    </row>
    <row r="30486" spans="75:77">
      <c r="BW30486" s="66"/>
      <c r="BX30486" s="66"/>
      <c r="BY30486" s="66"/>
    </row>
    <row r="30487" spans="75:77">
      <c r="BW30487" s="66"/>
      <c r="BX30487" s="66"/>
      <c r="BY30487" s="66"/>
    </row>
    <row r="30488" spans="75:77">
      <c r="BW30488" s="66"/>
      <c r="BX30488" s="66"/>
      <c r="BY30488" s="66"/>
    </row>
    <row r="30489" spans="75:77">
      <c r="BW30489" s="66"/>
      <c r="BX30489" s="66"/>
      <c r="BY30489" s="66"/>
    </row>
    <row r="30490" spans="75:77">
      <c r="BW30490" s="66"/>
      <c r="BX30490" s="66"/>
      <c r="BY30490" s="66"/>
    </row>
    <row r="30491" spans="75:77">
      <c r="BW30491" s="66"/>
      <c r="BX30491" s="66"/>
      <c r="BY30491" s="66"/>
    </row>
    <row r="30492" spans="75:77">
      <c r="BW30492" s="66"/>
      <c r="BX30492" s="66"/>
      <c r="BY30492" s="66"/>
    </row>
    <row r="30493" spans="75:77">
      <c r="BW30493" s="66"/>
      <c r="BX30493" s="66"/>
      <c r="BY30493" s="66"/>
    </row>
    <row r="30494" spans="75:77">
      <c r="BW30494" s="66"/>
      <c r="BX30494" s="66"/>
      <c r="BY30494" s="66"/>
    </row>
    <row r="30495" spans="75:77">
      <c r="BW30495" s="66"/>
      <c r="BX30495" s="66"/>
      <c r="BY30495" s="66"/>
    </row>
    <row r="30496" spans="75:77">
      <c r="BW30496" s="66"/>
      <c r="BX30496" s="66"/>
      <c r="BY30496" s="66"/>
    </row>
    <row r="30497" spans="75:77">
      <c r="BW30497" s="66"/>
      <c r="BX30497" s="66"/>
      <c r="BY30497" s="66"/>
    </row>
    <row r="30498" spans="75:77">
      <c r="BW30498" s="66"/>
      <c r="BX30498" s="66"/>
      <c r="BY30498" s="66"/>
    </row>
    <row r="30499" spans="75:77">
      <c r="BW30499" s="66"/>
      <c r="BX30499" s="66"/>
      <c r="BY30499" s="66"/>
    </row>
    <row r="30500" spans="75:77">
      <c r="BW30500" s="66"/>
      <c r="BX30500" s="66"/>
      <c r="BY30500" s="66"/>
    </row>
    <row r="30501" spans="75:77">
      <c r="BW30501" s="66"/>
      <c r="BX30501" s="66"/>
      <c r="BY30501" s="66"/>
    </row>
    <row r="30502" spans="75:77">
      <c r="BW30502" s="66"/>
      <c r="BX30502" s="66"/>
      <c r="BY30502" s="66"/>
    </row>
    <row r="30503" spans="75:77">
      <c r="BW30503" s="66"/>
      <c r="BX30503" s="66"/>
      <c r="BY30503" s="66"/>
    </row>
    <row r="30504" spans="75:77">
      <c r="BW30504" s="66"/>
      <c r="BX30504" s="66"/>
      <c r="BY30504" s="66"/>
    </row>
    <row r="30505" spans="75:77">
      <c r="BW30505" s="66"/>
      <c r="BX30505" s="66"/>
      <c r="BY30505" s="66"/>
    </row>
    <row r="30506" spans="75:77">
      <c r="BW30506" s="66"/>
      <c r="BX30506" s="66"/>
      <c r="BY30506" s="66"/>
    </row>
    <row r="30507" spans="75:77">
      <c r="BW30507" s="66"/>
      <c r="BX30507" s="66"/>
      <c r="BY30507" s="66"/>
    </row>
    <row r="30508" spans="75:77">
      <c r="BW30508" s="66"/>
      <c r="BX30508" s="66"/>
      <c r="BY30508" s="66"/>
    </row>
    <row r="30509" spans="75:77">
      <c r="BW30509" s="66"/>
      <c r="BX30509" s="66"/>
      <c r="BY30509" s="66"/>
    </row>
    <row r="30510" spans="75:77">
      <c r="BW30510" s="66"/>
      <c r="BX30510" s="66"/>
      <c r="BY30510" s="66"/>
    </row>
    <row r="30511" spans="75:77">
      <c r="BW30511" s="66"/>
      <c r="BX30511" s="66"/>
      <c r="BY30511" s="66"/>
    </row>
    <row r="30512" spans="75:77">
      <c r="BW30512" s="66"/>
      <c r="BX30512" s="66"/>
      <c r="BY30512" s="66"/>
    </row>
    <row r="30513" spans="75:77">
      <c r="BW30513" s="66"/>
      <c r="BX30513" s="66"/>
      <c r="BY30513" s="66"/>
    </row>
    <row r="30514" spans="75:77">
      <c r="BW30514" s="66"/>
      <c r="BX30514" s="66"/>
      <c r="BY30514" s="66"/>
    </row>
    <row r="30515" spans="75:77">
      <c r="BW30515" s="66"/>
      <c r="BX30515" s="66"/>
      <c r="BY30515" s="66"/>
    </row>
    <row r="30516" spans="75:77">
      <c r="BW30516" s="66"/>
      <c r="BX30516" s="66"/>
      <c r="BY30516" s="66"/>
    </row>
    <row r="30517" spans="75:77">
      <c r="BW30517" s="66"/>
      <c r="BX30517" s="66"/>
      <c r="BY30517" s="66"/>
    </row>
    <row r="30518" spans="75:77">
      <c r="BW30518" s="66"/>
      <c r="BX30518" s="66"/>
      <c r="BY30518" s="66"/>
    </row>
    <row r="30519" spans="75:77">
      <c r="BW30519" s="66"/>
      <c r="BX30519" s="66"/>
      <c r="BY30519" s="66"/>
    </row>
    <row r="30520" spans="75:77">
      <c r="BW30520" s="66"/>
      <c r="BX30520" s="66"/>
      <c r="BY30520" s="66"/>
    </row>
    <row r="30521" spans="75:77">
      <c r="BW30521" s="66"/>
      <c r="BX30521" s="66"/>
      <c r="BY30521" s="66"/>
    </row>
    <row r="30522" spans="75:77">
      <c r="BW30522" s="66"/>
      <c r="BX30522" s="66"/>
      <c r="BY30522" s="66"/>
    </row>
    <row r="30523" spans="75:77">
      <c r="BW30523" s="66"/>
      <c r="BX30523" s="66"/>
      <c r="BY30523" s="66"/>
    </row>
    <row r="30524" spans="75:77">
      <c r="BW30524" s="66"/>
      <c r="BX30524" s="66"/>
      <c r="BY30524" s="66"/>
    </row>
    <row r="30525" spans="75:77">
      <c r="BW30525" s="66"/>
      <c r="BX30525" s="66"/>
      <c r="BY30525" s="66"/>
    </row>
    <row r="30526" spans="75:77">
      <c r="BW30526" s="66"/>
      <c r="BX30526" s="66"/>
      <c r="BY30526" s="66"/>
    </row>
    <row r="30527" spans="75:77">
      <c r="BW30527" s="66"/>
      <c r="BX30527" s="66"/>
      <c r="BY30527" s="66"/>
    </row>
    <row r="30528" spans="75:77">
      <c r="BW30528" s="66"/>
      <c r="BX30528" s="66"/>
      <c r="BY30528" s="66"/>
    </row>
    <row r="30529" spans="75:77">
      <c r="BW30529" s="66"/>
      <c r="BX30529" s="66"/>
      <c r="BY30529" s="66"/>
    </row>
    <row r="30530" spans="75:77">
      <c r="BW30530" s="66"/>
      <c r="BX30530" s="66"/>
      <c r="BY30530" s="66"/>
    </row>
    <row r="30531" spans="75:77">
      <c r="BW30531" s="66"/>
      <c r="BX30531" s="66"/>
      <c r="BY30531" s="66"/>
    </row>
    <row r="30532" spans="75:77">
      <c r="BW30532" s="66"/>
      <c r="BX30532" s="66"/>
      <c r="BY30532" s="66"/>
    </row>
    <row r="30533" spans="75:77">
      <c r="BW30533" s="66"/>
      <c r="BX30533" s="66"/>
      <c r="BY30533" s="66"/>
    </row>
    <row r="30534" spans="75:77">
      <c r="BW30534" s="66"/>
      <c r="BX30534" s="66"/>
      <c r="BY30534" s="66"/>
    </row>
    <row r="30535" spans="75:77">
      <c r="BW30535" s="66"/>
      <c r="BX30535" s="66"/>
      <c r="BY30535" s="66"/>
    </row>
    <row r="30536" spans="75:77">
      <c r="BW30536" s="66"/>
      <c r="BX30536" s="66"/>
      <c r="BY30536" s="66"/>
    </row>
    <row r="30537" spans="75:77">
      <c r="BW30537" s="66"/>
      <c r="BX30537" s="66"/>
      <c r="BY30537" s="66"/>
    </row>
    <row r="30538" spans="75:77">
      <c r="BW30538" s="66"/>
      <c r="BX30538" s="66"/>
      <c r="BY30538" s="66"/>
    </row>
    <row r="30539" spans="75:77">
      <c r="BW30539" s="66"/>
      <c r="BX30539" s="66"/>
      <c r="BY30539" s="66"/>
    </row>
    <row r="30540" spans="75:77">
      <c r="BW30540" s="66"/>
      <c r="BX30540" s="66"/>
      <c r="BY30540" s="66"/>
    </row>
    <row r="30541" spans="75:77">
      <c r="BW30541" s="66"/>
      <c r="BX30541" s="66"/>
      <c r="BY30541" s="66"/>
    </row>
    <row r="30542" spans="75:77">
      <c r="BW30542" s="66"/>
      <c r="BX30542" s="66"/>
      <c r="BY30542" s="66"/>
    </row>
    <row r="30543" spans="75:77">
      <c r="BW30543" s="66"/>
      <c r="BX30543" s="66"/>
      <c r="BY30543" s="66"/>
    </row>
    <row r="30544" spans="75:77">
      <c r="BW30544" s="66"/>
      <c r="BX30544" s="66"/>
      <c r="BY30544" s="66"/>
    </row>
    <row r="30545" spans="75:77">
      <c r="BW30545" s="66"/>
      <c r="BX30545" s="66"/>
      <c r="BY30545" s="66"/>
    </row>
    <row r="30546" spans="75:77">
      <c r="BW30546" s="66"/>
      <c r="BX30546" s="66"/>
      <c r="BY30546" s="66"/>
    </row>
    <row r="30547" spans="75:77">
      <c r="BW30547" s="66"/>
      <c r="BX30547" s="66"/>
      <c r="BY30547" s="66"/>
    </row>
    <row r="30548" spans="75:77">
      <c r="BW30548" s="66"/>
      <c r="BX30548" s="66"/>
      <c r="BY30548" s="66"/>
    </row>
    <row r="30549" spans="75:77">
      <c r="BW30549" s="66"/>
      <c r="BX30549" s="66"/>
      <c r="BY30549" s="66"/>
    </row>
    <row r="30550" spans="75:77">
      <c r="BW30550" s="66"/>
      <c r="BX30550" s="66"/>
      <c r="BY30550" s="66"/>
    </row>
    <row r="30551" spans="75:77">
      <c r="BW30551" s="66"/>
      <c r="BX30551" s="66"/>
      <c r="BY30551" s="66"/>
    </row>
    <row r="30552" spans="75:77">
      <c r="BW30552" s="66"/>
      <c r="BX30552" s="66"/>
      <c r="BY30552" s="66"/>
    </row>
    <row r="30553" spans="75:77">
      <c r="BW30553" s="66"/>
      <c r="BX30553" s="66"/>
      <c r="BY30553" s="66"/>
    </row>
    <row r="30554" spans="75:77">
      <c r="BW30554" s="66"/>
      <c r="BX30554" s="66"/>
      <c r="BY30554" s="66"/>
    </row>
    <row r="30555" spans="75:77">
      <c r="BW30555" s="66"/>
      <c r="BX30555" s="66"/>
      <c r="BY30555" s="66"/>
    </row>
    <row r="30556" spans="75:77">
      <c r="BW30556" s="66"/>
      <c r="BX30556" s="66"/>
      <c r="BY30556" s="66"/>
    </row>
    <row r="30557" spans="75:77">
      <c r="BW30557" s="66"/>
      <c r="BX30557" s="66"/>
      <c r="BY30557" s="66"/>
    </row>
    <row r="30558" spans="75:77">
      <c r="BW30558" s="66"/>
      <c r="BX30558" s="66"/>
      <c r="BY30558" s="66"/>
    </row>
    <row r="30559" spans="75:77">
      <c r="BW30559" s="66"/>
      <c r="BX30559" s="66"/>
      <c r="BY30559" s="66"/>
    </row>
    <row r="30560" spans="75:77">
      <c r="BW30560" s="66"/>
      <c r="BX30560" s="66"/>
      <c r="BY30560" s="66"/>
    </row>
    <row r="30561" spans="75:77">
      <c r="BW30561" s="66"/>
      <c r="BX30561" s="66"/>
      <c r="BY30561" s="66"/>
    </row>
    <row r="30562" spans="75:77">
      <c r="BW30562" s="66"/>
      <c r="BX30562" s="66"/>
      <c r="BY30562" s="66"/>
    </row>
    <row r="30563" spans="75:77">
      <c r="BW30563" s="66"/>
      <c r="BX30563" s="66"/>
      <c r="BY30563" s="66"/>
    </row>
    <row r="30564" spans="75:77">
      <c r="BW30564" s="66"/>
      <c r="BX30564" s="66"/>
      <c r="BY30564" s="66"/>
    </row>
    <row r="30565" spans="75:77">
      <c r="BW30565" s="66"/>
      <c r="BX30565" s="66"/>
      <c r="BY30565" s="66"/>
    </row>
    <row r="30566" spans="75:77">
      <c r="BW30566" s="66"/>
      <c r="BX30566" s="66"/>
      <c r="BY30566" s="66"/>
    </row>
    <row r="30567" spans="75:77">
      <c r="BW30567" s="66"/>
      <c r="BX30567" s="66"/>
      <c r="BY30567" s="66"/>
    </row>
    <row r="30568" spans="75:77">
      <c r="BW30568" s="66"/>
      <c r="BX30568" s="66"/>
      <c r="BY30568" s="66"/>
    </row>
    <row r="30569" spans="75:77">
      <c r="BW30569" s="66"/>
      <c r="BX30569" s="66"/>
      <c r="BY30569" s="66"/>
    </row>
    <row r="30570" spans="75:77">
      <c r="BW30570" s="66"/>
      <c r="BX30570" s="66"/>
      <c r="BY30570" s="66"/>
    </row>
    <row r="30571" spans="75:77">
      <c r="BW30571" s="66"/>
      <c r="BX30571" s="66"/>
      <c r="BY30571" s="66"/>
    </row>
    <row r="30572" spans="75:77">
      <c r="BW30572" s="66"/>
      <c r="BX30572" s="66"/>
      <c r="BY30572" s="66"/>
    </row>
    <row r="30573" spans="75:77">
      <c r="BW30573" s="66"/>
      <c r="BX30573" s="66"/>
      <c r="BY30573" s="66"/>
    </row>
    <row r="30574" spans="75:77">
      <c r="BW30574" s="66"/>
      <c r="BX30574" s="66"/>
      <c r="BY30574" s="66"/>
    </row>
    <row r="30575" spans="75:77">
      <c r="BW30575" s="66"/>
      <c r="BX30575" s="66"/>
      <c r="BY30575" s="66"/>
    </row>
    <row r="30576" spans="75:77">
      <c r="BW30576" s="66"/>
      <c r="BX30576" s="66"/>
      <c r="BY30576" s="66"/>
    </row>
    <row r="30577" spans="75:77">
      <c r="BW30577" s="66"/>
      <c r="BX30577" s="66"/>
      <c r="BY30577" s="66"/>
    </row>
    <row r="30578" spans="75:77">
      <c r="BW30578" s="66"/>
      <c r="BX30578" s="66"/>
      <c r="BY30578" s="66"/>
    </row>
    <row r="30579" spans="75:77">
      <c r="BW30579" s="66"/>
      <c r="BX30579" s="66"/>
      <c r="BY30579" s="66"/>
    </row>
    <row r="30580" spans="75:77">
      <c r="BW30580" s="66"/>
      <c r="BX30580" s="66"/>
      <c r="BY30580" s="66"/>
    </row>
    <row r="30581" spans="75:77">
      <c r="BW30581" s="66"/>
      <c r="BX30581" s="66"/>
      <c r="BY30581" s="66"/>
    </row>
    <row r="30582" spans="75:77">
      <c r="BW30582" s="66"/>
      <c r="BX30582" s="66"/>
      <c r="BY30582" s="66"/>
    </row>
    <row r="30583" spans="75:77">
      <c r="BW30583" s="66"/>
      <c r="BX30583" s="66"/>
      <c r="BY30583" s="66"/>
    </row>
    <row r="30584" spans="75:77">
      <c r="BW30584" s="66"/>
      <c r="BX30584" s="66"/>
      <c r="BY30584" s="66"/>
    </row>
    <row r="30585" spans="75:77">
      <c r="BW30585" s="66"/>
      <c r="BX30585" s="66"/>
      <c r="BY30585" s="66"/>
    </row>
    <row r="30586" spans="75:77">
      <c r="BW30586" s="66"/>
      <c r="BX30586" s="66"/>
      <c r="BY30586" s="66"/>
    </row>
    <row r="30587" spans="75:77">
      <c r="BW30587" s="66"/>
      <c r="BX30587" s="66"/>
      <c r="BY30587" s="66"/>
    </row>
    <row r="30588" spans="75:77">
      <c r="BW30588" s="66"/>
      <c r="BX30588" s="66"/>
      <c r="BY30588" s="66"/>
    </row>
    <row r="30589" spans="75:77">
      <c r="BW30589" s="66"/>
      <c r="BX30589" s="66"/>
      <c r="BY30589" s="66"/>
    </row>
    <row r="30590" spans="75:77">
      <c r="BW30590" s="66"/>
      <c r="BX30590" s="66"/>
      <c r="BY30590" s="66"/>
    </row>
    <row r="30591" spans="75:77">
      <c r="BW30591" s="66"/>
      <c r="BX30591" s="66"/>
      <c r="BY30591" s="66"/>
    </row>
    <row r="30592" spans="75:77">
      <c r="BW30592" s="66"/>
      <c r="BX30592" s="66"/>
      <c r="BY30592" s="66"/>
    </row>
    <row r="30593" spans="75:77">
      <c r="BW30593" s="66"/>
      <c r="BX30593" s="66"/>
      <c r="BY30593" s="66"/>
    </row>
    <row r="30594" spans="75:77">
      <c r="BW30594" s="66"/>
      <c r="BX30594" s="66"/>
      <c r="BY30594" s="66"/>
    </row>
    <row r="30595" spans="75:77">
      <c r="BW30595" s="66"/>
      <c r="BX30595" s="66"/>
      <c r="BY30595" s="66"/>
    </row>
    <row r="30596" spans="75:77">
      <c r="BW30596" s="66"/>
      <c r="BX30596" s="66"/>
      <c r="BY30596" s="66"/>
    </row>
    <row r="30597" spans="75:77">
      <c r="BW30597" s="66"/>
      <c r="BX30597" s="66"/>
      <c r="BY30597" s="66"/>
    </row>
    <row r="30598" spans="75:77">
      <c r="BW30598" s="66"/>
      <c r="BX30598" s="66"/>
      <c r="BY30598" s="66"/>
    </row>
    <row r="30599" spans="75:77">
      <c r="BW30599" s="66"/>
      <c r="BX30599" s="66"/>
      <c r="BY30599" s="66"/>
    </row>
    <row r="30600" spans="75:77">
      <c r="BW30600" s="66"/>
      <c r="BX30600" s="66"/>
      <c r="BY30600" s="66"/>
    </row>
    <row r="30601" spans="75:77">
      <c r="BW30601" s="66"/>
      <c r="BX30601" s="66"/>
      <c r="BY30601" s="66"/>
    </row>
    <row r="30602" spans="75:77">
      <c r="BW30602" s="66"/>
      <c r="BX30602" s="66"/>
      <c r="BY30602" s="66"/>
    </row>
    <row r="30603" spans="75:77">
      <c r="BW30603" s="66"/>
      <c r="BX30603" s="66"/>
      <c r="BY30603" s="66"/>
    </row>
    <row r="30604" spans="75:77">
      <c r="BW30604" s="66"/>
      <c r="BX30604" s="66"/>
      <c r="BY30604" s="66"/>
    </row>
    <row r="30605" spans="75:77">
      <c r="BW30605" s="66"/>
      <c r="BX30605" s="66"/>
      <c r="BY30605" s="66"/>
    </row>
    <row r="30606" spans="75:77">
      <c r="BW30606" s="66"/>
      <c r="BX30606" s="66"/>
      <c r="BY30606" s="66"/>
    </row>
    <row r="30607" spans="75:77">
      <c r="BW30607" s="66"/>
      <c r="BX30607" s="66"/>
      <c r="BY30607" s="66"/>
    </row>
    <row r="30608" spans="75:77">
      <c r="BW30608" s="66"/>
      <c r="BX30608" s="66"/>
      <c r="BY30608" s="66"/>
    </row>
    <row r="30609" spans="75:77">
      <c r="BW30609" s="66"/>
      <c r="BX30609" s="66"/>
      <c r="BY30609" s="66"/>
    </row>
    <row r="30610" spans="75:77">
      <c r="BW30610" s="66"/>
      <c r="BX30610" s="66"/>
      <c r="BY30610" s="66"/>
    </row>
    <row r="30611" spans="75:77">
      <c r="BW30611" s="66"/>
      <c r="BX30611" s="66"/>
      <c r="BY30611" s="66"/>
    </row>
    <row r="30612" spans="75:77">
      <c r="BW30612" s="66"/>
      <c r="BX30612" s="66"/>
      <c r="BY30612" s="66"/>
    </row>
    <row r="30613" spans="75:77">
      <c r="BW30613" s="66"/>
      <c r="BX30613" s="66"/>
      <c r="BY30613" s="66"/>
    </row>
    <row r="30614" spans="75:77">
      <c r="BW30614" s="66"/>
      <c r="BX30614" s="66"/>
      <c r="BY30614" s="66"/>
    </row>
    <row r="30615" spans="75:77">
      <c r="BW30615" s="66"/>
      <c r="BX30615" s="66"/>
      <c r="BY30615" s="66"/>
    </row>
    <row r="30616" spans="75:77">
      <c r="BW30616" s="66"/>
      <c r="BX30616" s="66"/>
      <c r="BY30616" s="66"/>
    </row>
    <row r="30617" spans="75:77">
      <c r="BW30617" s="66"/>
      <c r="BX30617" s="66"/>
      <c r="BY30617" s="66"/>
    </row>
    <row r="30618" spans="75:77">
      <c r="BW30618" s="66"/>
      <c r="BX30618" s="66"/>
      <c r="BY30618" s="66"/>
    </row>
    <row r="30619" spans="75:77">
      <c r="BW30619" s="66"/>
      <c r="BX30619" s="66"/>
      <c r="BY30619" s="66"/>
    </row>
    <row r="30620" spans="75:77">
      <c r="BW30620" s="66"/>
      <c r="BX30620" s="66"/>
      <c r="BY30620" s="66"/>
    </row>
    <row r="30621" spans="75:77">
      <c r="BW30621" s="66"/>
      <c r="BX30621" s="66"/>
      <c r="BY30621" s="66"/>
    </row>
    <row r="30622" spans="75:77">
      <c r="BW30622" s="66"/>
      <c r="BX30622" s="66"/>
      <c r="BY30622" s="66"/>
    </row>
    <row r="30623" spans="75:77">
      <c r="BW30623" s="66"/>
      <c r="BX30623" s="66"/>
      <c r="BY30623" s="66"/>
    </row>
    <row r="30624" spans="75:77">
      <c r="BW30624" s="66"/>
      <c r="BX30624" s="66"/>
      <c r="BY30624" s="66"/>
    </row>
    <row r="30625" spans="75:77">
      <c r="BW30625" s="66"/>
      <c r="BX30625" s="66"/>
      <c r="BY30625" s="66"/>
    </row>
    <row r="30626" spans="75:77">
      <c r="BW30626" s="66"/>
      <c r="BX30626" s="66"/>
      <c r="BY30626" s="66"/>
    </row>
    <row r="30627" spans="75:77">
      <c r="BW30627" s="66"/>
      <c r="BX30627" s="66"/>
      <c r="BY30627" s="66"/>
    </row>
    <row r="30628" spans="75:77">
      <c r="BW30628" s="66"/>
      <c r="BX30628" s="66"/>
      <c r="BY30628" s="66"/>
    </row>
    <row r="30629" spans="75:77">
      <c r="BW30629" s="66"/>
      <c r="BX30629" s="66"/>
      <c r="BY30629" s="66"/>
    </row>
    <row r="30630" spans="75:77">
      <c r="BW30630" s="66"/>
      <c r="BX30630" s="66"/>
      <c r="BY30630" s="66"/>
    </row>
    <row r="30631" spans="75:77">
      <c r="BW30631" s="66"/>
      <c r="BX30631" s="66"/>
      <c r="BY30631" s="66"/>
    </row>
    <row r="30632" spans="75:77">
      <c r="BW30632" s="66"/>
      <c r="BX30632" s="66"/>
      <c r="BY30632" s="66"/>
    </row>
    <row r="30633" spans="75:77">
      <c r="BW30633" s="66"/>
      <c r="BX30633" s="66"/>
      <c r="BY30633" s="66"/>
    </row>
    <row r="30634" spans="75:77">
      <c r="BW30634" s="66"/>
      <c r="BX30634" s="66"/>
      <c r="BY30634" s="66"/>
    </row>
    <row r="30635" spans="75:77">
      <c r="BW30635" s="66"/>
      <c r="BX30635" s="66"/>
      <c r="BY30635" s="66"/>
    </row>
    <row r="30636" spans="75:77">
      <c r="BW30636" s="66"/>
      <c r="BX30636" s="66"/>
      <c r="BY30636" s="66"/>
    </row>
    <row r="30637" spans="75:77">
      <c r="BW30637" s="66"/>
      <c r="BX30637" s="66"/>
      <c r="BY30637" s="66"/>
    </row>
    <row r="30638" spans="75:77">
      <c r="BW30638" s="66"/>
      <c r="BX30638" s="66"/>
      <c r="BY30638" s="66"/>
    </row>
    <row r="30639" spans="75:77">
      <c r="BW30639" s="66"/>
      <c r="BX30639" s="66"/>
      <c r="BY30639" s="66"/>
    </row>
    <row r="30640" spans="75:77">
      <c r="BW30640" s="66"/>
      <c r="BX30640" s="66"/>
      <c r="BY30640" s="66"/>
    </row>
    <row r="30641" spans="75:77">
      <c r="BW30641" s="66"/>
      <c r="BX30641" s="66"/>
      <c r="BY30641" s="66"/>
    </row>
    <row r="30642" spans="75:77">
      <c r="BW30642" s="66"/>
      <c r="BX30642" s="66"/>
      <c r="BY30642" s="66"/>
    </row>
    <row r="30643" spans="75:77">
      <c r="BW30643" s="66"/>
      <c r="BX30643" s="66"/>
      <c r="BY30643" s="66"/>
    </row>
    <row r="30644" spans="75:77">
      <c r="BW30644" s="66"/>
      <c r="BX30644" s="66"/>
      <c r="BY30644" s="66"/>
    </row>
    <row r="30645" spans="75:77">
      <c r="BW30645" s="66"/>
      <c r="BX30645" s="66"/>
      <c r="BY30645" s="66"/>
    </row>
    <row r="30646" spans="75:77">
      <c r="BW30646" s="66"/>
      <c r="BX30646" s="66"/>
      <c r="BY30646" s="66"/>
    </row>
    <row r="30647" spans="75:77">
      <c r="BW30647" s="66"/>
      <c r="BX30647" s="66"/>
      <c r="BY30647" s="66"/>
    </row>
    <row r="30648" spans="75:77">
      <c r="BW30648" s="66"/>
      <c r="BX30648" s="66"/>
      <c r="BY30648" s="66"/>
    </row>
    <row r="30649" spans="75:77">
      <c r="BW30649" s="66"/>
      <c r="BX30649" s="66"/>
      <c r="BY30649" s="66"/>
    </row>
    <row r="30650" spans="75:77">
      <c r="BW30650" s="66"/>
      <c r="BX30650" s="66"/>
      <c r="BY30650" s="66"/>
    </row>
    <row r="30651" spans="75:77">
      <c r="BW30651" s="66"/>
      <c r="BX30651" s="66"/>
      <c r="BY30651" s="66"/>
    </row>
    <row r="30652" spans="75:77">
      <c r="BW30652" s="66"/>
      <c r="BX30652" s="66"/>
      <c r="BY30652" s="66"/>
    </row>
    <row r="30653" spans="75:77">
      <c r="BW30653" s="66"/>
      <c r="BX30653" s="66"/>
      <c r="BY30653" s="66"/>
    </row>
    <row r="30654" spans="75:77">
      <c r="BW30654" s="66"/>
      <c r="BX30654" s="66"/>
      <c r="BY30654" s="66"/>
    </row>
    <row r="30655" spans="75:77">
      <c r="BW30655" s="66"/>
      <c r="BX30655" s="66"/>
      <c r="BY30655" s="66"/>
    </row>
    <row r="30656" spans="75:77">
      <c r="BW30656" s="66"/>
      <c r="BX30656" s="66"/>
      <c r="BY30656" s="66"/>
    </row>
    <row r="30657" spans="75:77">
      <c r="BW30657" s="66"/>
      <c r="BX30657" s="66"/>
      <c r="BY30657" s="66"/>
    </row>
    <row r="30658" spans="75:77">
      <c r="BW30658" s="66"/>
      <c r="BX30658" s="66"/>
      <c r="BY30658" s="66"/>
    </row>
    <row r="30659" spans="75:77">
      <c r="BW30659" s="66"/>
      <c r="BX30659" s="66"/>
      <c r="BY30659" s="66"/>
    </row>
    <row r="30660" spans="75:77">
      <c r="BW30660" s="66"/>
      <c r="BX30660" s="66"/>
      <c r="BY30660" s="66"/>
    </row>
    <row r="30661" spans="75:77">
      <c r="BW30661" s="66"/>
      <c r="BX30661" s="66"/>
      <c r="BY30661" s="66"/>
    </row>
    <row r="30662" spans="75:77">
      <c r="BW30662" s="66"/>
      <c r="BX30662" s="66"/>
      <c r="BY30662" s="66"/>
    </row>
    <row r="30663" spans="75:77">
      <c r="BW30663" s="66"/>
      <c r="BX30663" s="66"/>
      <c r="BY30663" s="66"/>
    </row>
    <row r="30664" spans="75:77">
      <c r="BW30664" s="66"/>
      <c r="BX30664" s="66"/>
      <c r="BY30664" s="66"/>
    </row>
    <row r="30665" spans="75:77">
      <c r="BW30665" s="66"/>
      <c r="BX30665" s="66"/>
      <c r="BY30665" s="66"/>
    </row>
    <row r="30666" spans="75:77">
      <c r="BW30666" s="66"/>
      <c r="BX30666" s="66"/>
      <c r="BY30666" s="66"/>
    </row>
    <row r="30667" spans="75:77">
      <c r="BW30667" s="66"/>
      <c r="BX30667" s="66"/>
      <c r="BY30667" s="66"/>
    </row>
    <row r="30668" spans="75:77">
      <c r="BW30668" s="66"/>
      <c r="BX30668" s="66"/>
      <c r="BY30668" s="66"/>
    </row>
    <row r="30669" spans="75:77">
      <c r="BW30669" s="66"/>
      <c r="BX30669" s="66"/>
      <c r="BY30669" s="66"/>
    </row>
    <row r="30670" spans="75:77">
      <c r="BW30670" s="66"/>
      <c r="BX30670" s="66"/>
      <c r="BY30670" s="66"/>
    </row>
    <row r="30671" spans="75:77">
      <c r="BW30671" s="66"/>
      <c r="BX30671" s="66"/>
      <c r="BY30671" s="66"/>
    </row>
    <row r="30672" spans="75:77">
      <c r="BW30672" s="66"/>
      <c r="BX30672" s="66"/>
      <c r="BY30672" s="66"/>
    </row>
    <row r="30673" spans="75:77">
      <c r="BW30673" s="66"/>
      <c r="BX30673" s="66"/>
      <c r="BY30673" s="66"/>
    </row>
    <row r="30674" spans="75:77">
      <c r="BW30674" s="66"/>
      <c r="BX30674" s="66"/>
      <c r="BY30674" s="66"/>
    </row>
    <row r="30675" spans="75:77">
      <c r="BW30675" s="66"/>
      <c r="BX30675" s="66"/>
      <c r="BY30675" s="66"/>
    </row>
    <row r="30676" spans="75:77">
      <c r="BW30676" s="66"/>
      <c r="BX30676" s="66"/>
      <c r="BY30676" s="66"/>
    </row>
    <row r="30677" spans="75:77">
      <c r="BW30677" s="66"/>
      <c r="BX30677" s="66"/>
      <c r="BY30677" s="66"/>
    </row>
    <row r="30678" spans="75:77">
      <c r="BW30678" s="66"/>
      <c r="BX30678" s="66"/>
      <c r="BY30678" s="66"/>
    </row>
    <row r="30679" spans="75:77">
      <c r="BW30679" s="66"/>
      <c r="BX30679" s="66"/>
      <c r="BY30679" s="66"/>
    </row>
    <row r="30680" spans="75:77">
      <c r="BW30680" s="66"/>
      <c r="BX30680" s="66"/>
      <c r="BY30680" s="66"/>
    </row>
    <row r="30681" spans="75:77">
      <c r="BW30681" s="66"/>
      <c r="BX30681" s="66"/>
      <c r="BY30681" s="66"/>
    </row>
    <row r="30682" spans="75:77">
      <c r="BW30682" s="66"/>
      <c r="BX30682" s="66"/>
      <c r="BY30682" s="66"/>
    </row>
    <row r="30683" spans="75:77">
      <c r="BW30683" s="66"/>
      <c r="BX30683" s="66"/>
      <c r="BY30683" s="66"/>
    </row>
    <row r="30684" spans="75:77">
      <c r="BW30684" s="66"/>
      <c r="BX30684" s="66"/>
      <c r="BY30684" s="66"/>
    </row>
    <row r="30685" spans="75:77">
      <c r="BW30685" s="66"/>
      <c r="BX30685" s="66"/>
      <c r="BY30685" s="66"/>
    </row>
    <row r="30686" spans="75:77">
      <c r="BW30686" s="66"/>
      <c r="BX30686" s="66"/>
      <c r="BY30686" s="66"/>
    </row>
    <row r="30687" spans="75:77">
      <c r="BW30687" s="66"/>
      <c r="BX30687" s="66"/>
      <c r="BY30687" s="66"/>
    </row>
    <row r="30688" spans="75:77">
      <c r="BW30688" s="66"/>
      <c r="BX30688" s="66"/>
      <c r="BY30688" s="66"/>
    </row>
    <row r="30689" spans="75:77">
      <c r="BW30689" s="66"/>
      <c r="BX30689" s="66"/>
      <c r="BY30689" s="66"/>
    </row>
    <row r="30690" spans="75:77">
      <c r="BW30690" s="66"/>
      <c r="BX30690" s="66"/>
      <c r="BY30690" s="66"/>
    </row>
    <row r="30691" spans="75:77">
      <c r="BW30691" s="66"/>
      <c r="BX30691" s="66"/>
      <c r="BY30691" s="66"/>
    </row>
    <row r="30692" spans="75:77">
      <c r="BW30692" s="66"/>
      <c r="BX30692" s="66"/>
      <c r="BY30692" s="66"/>
    </row>
    <row r="30693" spans="75:77">
      <c r="BW30693" s="66"/>
      <c r="BX30693" s="66"/>
      <c r="BY30693" s="66"/>
    </row>
    <row r="30694" spans="75:77">
      <c r="BW30694" s="66"/>
      <c r="BX30694" s="66"/>
      <c r="BY30694" s="66"/>
    </row>
    <row r="30695" spans="75:77">
      <c r="BW30695" s="66"/>
      <c r="BX30695" s="66"/>
      <c r="BY30695" s="66"/>
    </row>
    <row r="30696" spans="75:77">
      <c r="BW30696" s="66"/>
      <c r="BX30696" s="66"/>
      <c r="BY30696" s="66"/>
    </row>
    <row r="30697" spans="75:77">
      <c r="BW30697" s="66"/>
      <c r="BX30697" s="66"/>
      <c r="BY30697" s="66"/>
    </row>
    <row r="30698" spans="75:77">
      <c r="BW30698" s="66"/>
      <c r="BX30698" s="66"/>
      <c r="BY30698" s="66"/>
    </row>
    <row r="30699" spans="75:77">
      <c r="BW30699" s="66"/>
      <c r="BX30699" s="66"/>
      <c r="BY30699" s="66"/>
    </row>
    <row r="30700" spans="75:77">
      <c r="BW30700" s="66"/>
      <c r="BX30700" s="66"/>
      <c r="BY30700" s="66"/>
    </row>
  </sheetData>
  <sheetProtection password="B355" sheet="1" objects="1" scenarios="1" selectLockedCells="1"/>
  <mergeCells count="230">
    <mergeCell ref="A1:I1"/>
    <mergeCell ref="BP5:BR5"/>
    <mergeCell ref="BP7:BR7"/>
    <mergeCell ref="BH18:BJ18"/>
    <mergeCell ref="AW19:BI19"/>
    <mergeCell ref="B3:H3"/>
    <mergeCell ref="B37:L37"/>
    <mergeCell ref="B44:BR44"/>
    <mergeCell ref="A44:A51"/>
    <mergeCell ref="AS3:AS9"/>
    <mergeCell ref="AV22:BR22"/>
    <mergeCell ref="AV23:BR23"/>
    <mergeCell ref="AV24:BR24"/>
    <mergeCell ref="A20:AR20"/>
    <mergeCell ref="AS10:BR10"/>
    <mergeCell ref="A10:AR10"/>
    <mergeCell ref="AS11:AS18"/>
    <mergeCell ref="A11:A19"/>
    <mergeCell ref="B12:Z12"/>
    <mergeCell ref="Y13:AR13"/>
    <mergeCell ref="AF12:AR12"/>
    <mergeCell ref="AM19:AQ19"/>
    <mergeCell ref="AM16:AQ16"/>
    <mergeCell ref="AT28:BR29"/>
    <mergeCell ref="BJ19:BP19"/>
    <mergeCell ref="AG27:AK27"/>
    <mergeCell ref="AA22:AE22"/>
    <mergeCell ref="AV27:BR27"/>
    <mergeCell ref="AS26:AV26"/>
    <mergeCell ref="AG34:AK34"/>
    <mergeCell ref="AA33:AE33"/>
    <mergeCell ref="AA32:AE32"/>
    <mergeCell ref="AG30:AK30"/>
    <mergeCell ref="AM30:AQ30"/>
    <mergeCell ref="AM31:AQ31"/>
    <mergeCell ref="D25:Y25"/>
    <mergeCell ref="D21:Y21"/>
    <mergeCell ref="D19:Y19"/>
    <mergeCell ref="AA26:AE26"/>
    <mergeCell ref="D17:Y17"/>
    <mergeCell ref="D26:Y26"/>
    <mergeCell ref="AM26:AQ26"/>
    <mergeCell ref="AM3:AQ3"/>
    <mergeCell ref="AA4:AE4"/>
    <mergeCell ref="AA5:AE5"/>
    <mergeCell ref="AA3:AE3"/>
    <mergeCell ref="AG5:AK5"/>
    <mergeCell ref="AG4:AK4"/>
    <mergeCell ref="AM5:AQ5"/>
    <mergeCell ref="AM4:AQ4"/>
    <mergeCell ref="AA7:AE7"/>
    <mergeCell ref="AG7:AK7"/>
    <mergeCell ref="AM7:AQ7"/>
    <mergeCell ref="AG3:AK3"/>
    <mergeCell ref="D24:Y24"/>
    <mergeCell ref="AA18:AE18"/>
    <mergeCell ref="AA24:AE24"/>
    <mergeCell ref="R13:X13"/>
    <mergeCell ref="D15:Y15"/>
    <mergeCell ref="D40:Y40"/>
    <mergeCell ref="AM35:AQ35"/>
    <mergeCell ref="AA35:AE35"/>
    <mergeCell ref="D38:Y38"/>
    <mergeCell ref="AG35:AK35"/>
    <mergeCell ref="AA36:AE36"/>
    <mergeCell ref="Y37:AR37"/>
    <mergeCell ref="AM38:AQ38"/>
    <mergeCell ref="D27:Y27"/>
    <mergeCell ref="D28:Y28"/>
    <mergeCell ref="D32:Y32"/>
    <mergeCell ref="D29:Y29"/>
    <mergeCell ref="D30:Y30"/>
    <mergeCell ref="D31:Y31"/>
    <mergeCell ref="AA27:AE27"/>
    <mergeCell ref="AA28:AE28"/>
    <mergeCell ref="AM34:AQ34"/>
    <mergeCell ref="AM28:AQ28"/>
    <mergeCell ref="AM29:AQ29"/>
    <mergeCell ref="AA29:AE29"/>
    <mergeCell ref="AA34:AE34"/>
    <mergeCell ref="AM27:AQ27"/>
    <mergeCell ref="B45:BR51"/>
    <mergeCell ref="A43:BR43"/>
    <mergeCell ref="AS30:AS38"/>
    <mergeCell ref="BC40:BR40"/>
    <mergeCell ref="BO41:BR41"/>
    <mergeCell ref="AF42:AR42"/>
    <mergeCell ref="AM33:AQ33"/>
    <mergeCell ref="AG33:AK33"/>
    <mergeCell ref="AA30:AE30"/>
    <mergeCell ref="AM32:AQ32"/>
    <mergeCell ref="AG32:AK32"/>
    <mergeCell ref="AG31:AK31"/>
    <mergeCell ref="AA31:AE31"/>
    <mergeCell ref="A21:A42"/>
    <mergeCell ref="B22:Z22"/>
    <mergeCell ref="U23:AR23"/>
    <mergeCell ref="AA21:AE21"/>
    <mergeCell ref="AG21:AK21"/>
    <mergeCell ref="R37:X37"/>
    <mergeCell ref="N23:T23"/>
    <mergeCell ref="B36:Z36"/>
    <mergeCell ref="AF36:AR36"/>
    <mergeCell ref="AF22:AR22"/>
    <mergeCell ref="D41:Y41"/>
    <mergeCell ref="AT39:BR39"/>
    <mergeCell ref="AT31:BR32"/>
    <mergeCell ref="AT30:BR30"/>
    <mergeCell ref="AT35:BR36"/>
    <mergeCell ref="AT42:BR42"/>
    <mergeCell ref="BL41:BN41"/>
    <mergeCell ref="AT40:BB41"/>
    <mergeCell ref="AT37:BR38"/>
    <mergeCell ref="BF41:BH41"/>
    <mergeCell ref="BC41:BE41"/>
    <mergeCell ref="BI41:BK41"/>
    <mergeCell ref="AT33:BR34"/>
    <mergeCell ref="AS39:AS42"/>
    <mergeCell ref="D33:Y33"/>
    <mergeCell ref="D34:Y34"/>
    <mergeCell ref="D18:Y18"/>
    <mergeCell ref="AG28:AK28"/>
    <mergeCell ref="AG29:AK29"/>
    <mergeCell ref="AG25:AK25"/>
    <mergeCell ref="AG26:AK26"/>
    <mergeCell ref="AA25:AE25"/>
    <mergeCell ref="B42:Z42"/>
    <mergeCell ref="AA39:AE39"/>
    <mergeCell ref="AA40:AE40"/>
    <mergeCell ref="AA41:AE41"/>
    <mergeCell ref="AA42:AE42"/>
    <mergeCell ref="D39:Y39"/>
    <mergeCell ref="AA38:AE38"/>
    <mergeCell ref="D35:Y35"/>
    <mergeCell ref="AM41:AQ41"/>
    <mergeCell ref="AG38:AK38"/>
    <mergeCell ref="AG39:AK39"/>
    <mergeCell ref="AG40:AK40"/>
    <mergeCell ref="AG41:AK41"/>
    <mergeCell ref="AM39:AQ39"/>
    <mergeCell ref="AM40:AQ40"/>
    <mergeCell ref="AA14:AE14"/>
    <mergeCell ref="AM25:AQ25"/>
    <mergeCell ref="AG24:AK24"/>
    <mergeCell ref="AG9:AK9"/>
    <mergeCell ref="AG11:AK11"/>
    <mergeCell ref="AG17:AK17"/>
    <mergeCell ref="AG18:AK18"/>
    <mergeCell ref="AG19:AK19"/>
    <mergeCell ref="AM18:AQ18"/>
    <mergeCell ref="AM24:AQ24"/>
    <mergeCell ref="AM21:AQ21"/>
    <mergeCell ref="AM17:AQ17"/>
    <mergeCell ref="AA19:AE19"/>
    <mergeCell ref="AM14:AQ14"/>
    <mergeCell ref="AM11:AQ11"/>
    <mergeCell ref="AA11:AE11"/>
    <mergeCell ref="AG14:AK14"/>
    <mergeCell ref="D16:Y16"/>
    <mergeCell ref="AT21:BR21"/>
    <mergeCell ref="AT22:AU22"/>
    <mergeCell ref="BK17:BP17"/>
    <mergeCell ref="BK18:BP18"/>
    <mergeCell ref="BH12:BP12"/>
    <mergeCell ref="BK14:BP14"/>
    <mergeCell ref="BI9:BO9"/>
    <mergeCell ref="AT8:BH9"/>
    <mergeCell ref="BI8:BR8"/>
    <mergeCell ref="AT12:BF12"/>
    <mergeCell ref="AT11:BR11"/>
    <mergeCell ref="AA8:AE8"/>
    <mergeCell ref="AG8:AK8"/>
    <mergeCell ref="AA9:AE9"/>
    <mergeCell ref="AM9:AQ9"/>
    <mergeCell ref="AM8:AQ8"/>
    <mergeCell ref="AA15:AE15"/>
    <mergeCell ref="AA16:AE16"/>
    <mergeCell ref="AA17:AE17"/>
    <mergeCell ref="AM15:AQ15"/>
    <mergeCell ref="AG15:AK15"/>
    <mergeCell ref="AG16:AK16"/>
    <mergeCell ref="AA12:AE12"/>
    <mergeCell ref="D8:Y8"/>
    <mergeCell ref="AA6:AE6"/>
    <mergeCell ref="BA13:BF13"/>
    <mergeCell ref="AT27:AU27"/>
    <mergeCell ref="BA14:BF14"/>
    <mergeCell ref="BA15:BF15"/>
    <mergeCell ref="BA16:BF16"/>
    <mergeCell ref="AT25:AU25"/>
    <mergeCell ref="AS20:BR20"/>
    <mergeCell ref="AW26:BR26"/>
    <mergeCell ref="BA17:BF17"/>
    <mergeCell ref="BA18:BF18"/>
    <mergeCell ref="AT23:AU23"/>
    <mergeCell ref="AT24:AU24"/>
    <mergeCell ref="BK15:BP15"/>
    <mergeCell ref="BG12:BG18"/>
    <mergeCell ref="BK13:BP13"/>
    <mergeCell ref="BK16:BP16"/>
    <mergeCell ref="BQ12:BR17"/>
    <mergeCell ref="BQ19:BR19"/>
    <mergeCell ref="AS19:AV19"/>
    <mergeCell ref="D9:Y9"/>
    <mergeCell ref="D11:Y11"/>
    <mergeCell ref="D14:Y14"/>
    <mergeCell ref="J1:BB1"/>
    <mergeCell ref="AT13:AZ13"/>
    <mergeCell ref="AT14:AZ14"/>
    <mergeCell ref="AT15:AZ15"/>
    <mergeCell ref="AT16:AZ16"/>
    <mergeCell ref="AT17:AZ17"/>
    <mergeCell ref="BK1:BQ1"/>
    <mergeCell ref="BI5:BO5"/>
    <mergeCell ref="BI7:BO7"/>
    <mergeCell ref="D4:Y4"/>
    <mergeCell ref="D5:Y5"/>
    <mergeCell ref="D6:Y6"/>
    <mergeCell ref="D7:Y7"/>
    <mergeCell ref="AM6:AQ6"/>
    <mergeCell ref="N3:T3"/>
    <mergeCell ref="AT6:BH7"/>
    <mergeCell ref="U3:Z3"/>
    <mergeCell ref="A2:BR2"/>
    <mergeCell ref="A3:A9"/>
    <mergeCell ref="AT3:BR3"/>
    <mergeCell ref="BI4:BR4"/>
    <mergeCell ref="BI6:BR6"/>
    <mergeCell ref="AT4:BH5"/>
    <mergeCell ref="AG6:AK6"/>
  </mergeCells>
  <phoneticPr fontId="0" type="noConversion"/>
  <conditionalFormatting sqref="D11 D14:D19 D21 D24:D35 D38:D41 D4:D9">
    <cfRule type="expression" dxfId="12" priority="30" stopIfTrue="1">
      <formula>IF(SEARCH(" ",$D4,1)=1,TRUE,FALSE)</formula>
    </cfRule>
    <cfRule type="expression" dxfId="11" priority="34" stopIfTrue="1">
      <formula>IFERROR(IF(SEARCH("unknown",$D4,1)&gt;=1,TRUE,FALSE),FALSE)</formula>
    </cfRule>
  </conditionalFormatting>
  <conditionalFormatting sqref="AM4:AM9 AM11 AM14:AM19 AM21 AM24:AM35 AM38:AM41">
    <cfRule type="expression" dxfId="10" priority="37">
      <formula>IF(AND(OR($BU$16=TRUE,$BU$17=TRUE),D4&lt;&gt;""),TRUE,FALSE)</formula>
    </cfRule>
  </conditionalFormatting>
  <dataValidations count="1">
    <dataValidation type="whole" allowBlank="1" showInputMessage="1" showErrorMessage="1" errorTitle="Incorrect Value" error="Enter whole numbers only.  Do not use a percent sign after the entered value." sqref="AA4:AC9 AA11:AC11 AA14:AC19 AA21:AC21 AA24:AC35 AA38:AC41">
      <formula1>0</formula1>
      <formula2>100</formula2>
    </dataValidation>
  </dataValidations>
  <pageMargins left="0.47" right="0.47" top="0.45" bottom="0.25" header="0.5" footer="0.25"/>
  <pageSetup orientation="portrait" r:id="rId1"/>
  <headerFooter alignWithMargins="0">
    <oddFooter>&amp;L&amp;8US Army Corps of Engineers&amp;R&amp;8Northcentral and Northeast Region – Version 2.0</oddFooter>
  </headerFooter>
  <legacyDrawing r:id="rId2"/>
  <controls>
    <control shapeId="3088" r:id="rId3" name="ComboBox1"/>
    <control shapeId="3105" r:id="rId4" name="ComboBox2"/>
    <control shapeId="3106" r:id="rId5" name="ComboBox3"/>
    <control shapeId="3107" r:id="rId6" name="ComboBox4"/>
    <control shapeId="3108" r:id="rId7" name="ComboBox5"/>
    <control shapeId="3109" r:id="rId8" name="ComboBox6"/>
    <control shapeId="3111" r:id="rId9" name="ComboBox7"/>
    <control shapeId="3112" r:id="rId10" name="ComboBox8"/>
    <control shapeId="3113" r:id="rId11" name="ComboBox9"/>
    <control shapeId="3114" r:id="rId12" name="ComboBox10"/>
    <control shapeId="3115" r:id="rId13" name="ComboBox11"/>
    <control shapeId="3116" r:id="rId14" name="ComboBox12"/>
    <control shapeId="3117" r:id="rId15" name="ComboBox13"/>
    <control shapeId="3119" r:id="rId16" name="ComboBox14"/>
    <control shapeId="3120" r:id="rId17" name="ComboBox15"/>
    <control shapeId="3121" r:id="rId18" name="ComboBox16"/>
    <control shapeId="3122" r:id="rId19" name="ComboBox17"/>
    <control shapeId="3123" r:id="rId20" name="ComboBox18"/>
    <control shapeId="3124" r:id="rId21" name="ComboBox19"/>
    <control shapeId="3125" r:id="rId22" name="ComboBox20"/>
    <control shapeId="3126" r:id="rId23" name="ComboBox21"/>
    <control shapeId="3127" r:id="rId24" name="ComboBox22"/>
    <control shapeId="3128" r:id="rId25" name="ComboBox23"/>
    <control shapeId="3129" r:id="rId26" name="ComboBox24"/>
    <control shapeId="3130" r:id="rId27" name="ComboBox25"/>
    <control shapeId="3131" r:id="rId28" name="ComboBox26"/>
    <control shapeId="3132" r:id="rId29" name="ComboBox27"/>
    <control shapeId="3133" r:id="rId30" name="ComboBox28"/>
    <control shapeId="3134" r:id="rId31" name="ComboBox29"/>
    <control shapeId="3135" r:id="rId32" name="ComboBox30"/>
  </controls>
</worksheet>
</file>

<file path=xl/worksheets/sheet3.xml><?xml version="1.0" encoding="utf-8"?>
<worksheet xmlns="http://schemas.openxmlformats.org/spreadsheetml/2006/main" xmlns:r="http://schemas.openxmlformats.org/officeDocument/2006/relationships">
  <sheetPr codeName="Sheet3"/>
  <dimension ref="A1:JH475"/>
  <sheetViews>
    <sheetView zoomScaleNormal="100" workbookViewId="0">
      <selection activeCell="B6" sqref="B6:F6"/>
    </sheetView>
  </sheetViews>
  <sheetFormatPr defaultColWidth="9.140625" defaultRowHeight="11.25"/>
  <cols>
    <col min="1" max="1" width="0.7109375" style="1" customWidth="1"/>
    <col min="2" max="4" width="1.42578125" style="1" customWidth="1"/>
    <col min="5" max="5" width="0.85546875" style="1" customWidth="1"/>
    <col min="6" max="6" width="0.7109375" style="1" customWidth="1"/>
    <col min="7" max="47" width="1.42578125" style="1" customWidth="1"/>
    <col min="48" max="48" width="3.28515625" style="1" customWidth="1"/>
    <col min="49" max="68" width="1.42578125" style="1" customWidth="1"/>
    <col min="69" max="69" width="0.7109375" style="1" customWidth="1"/>
    <col min="70" max="251" width="9.140625" style="66"/>
    <col min="252" max="252" width="9.140625" style="66" customWidth="1"/>
    <col min="253" max="253" width="9.140625" style="66"/>
    <col min="254" max="254" width="9.140625" style="66" customWidth="1"/>
    <col min="255" max="261" width="9.140625" style="66"/>
    <col min="262" max="262" width="9.140625" style="66" customWidth="1"/>
    <col min="263" max="263" width="1.42578125" style="1" customWidth="1"/>
    <col min="264" max="16384" width="9.140625" style="1"/>
  </cols>
  <sheetData>
    <row r="1" spans="1:263" ht="15" customHeight="1">
      <c r="A1" s="246" t="s">
        <v>184</v>
      </c>
      <c r="B1" s="246"/>
      <c r="C1" s="246"/>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46"/>
      <c r="AV1" s="246"/>
      <c r="AW1" s="246"/>
      <c r="AX1" s="246"/>
      <c r="AY1" s="246"/>
      <c r="AZ1" s="246"/>
      <c r="BA1" s="246"/>
      <c r="BB1" s="6" t="s">
        <v>4</v>
      </c>
      <c r="BC1" s="2"/>
      <c r="BD1" s="30"/>
      <c r="BE1" s="30"/>
      <c r="BF1" s="30"/>
      <c r="BG1" s="30"/>
      <c r="BH1" s="30"/>
      <c r="BI1" s="30"/>
      <c r="BJ1" s="195" t="str">
        <f>IF('Page 1 (Hydrology)'!BM3=0,"",'Page 1 (Hydrology)'!BM3)</f>
        <v/>
      </c>
      <c r="BK1" s="196"/>
      <c r="BL1" s="196"/>
      <c r="BM1" s="196"/>
      <c r="BN1" s="196"/>
      <c r="BO1" s="196"/>
      <c r="BP1" s="197"/>
      <c r="IT1" s="66" t="s">
        <v>609</v>
      </c>
    </row>
    <row r="2" spans="1:263" ht="2.25" customHeight="1">
      <c r="A2" s="141"/>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row>
    <row r="3" spans="1:263" ht="12.75" customHeight="1">
      <c r="A3" s="254"/>
      <c r="B3" s="143" t="s">
        <v>134</v>
      </c>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4"/>
    </row>
    <row r="4" spans="1:263" ht="12.75" customHeight="1">
      <c r="A4" s="255"/>
      <c r="B4" s="111" t="s">
        <v>135</v>
      </c>
      <c r="C4" s="111"/>
      <c r="D4" s="111"/>
      <c r="E4" s="111"/>
      <c r="F4" s="111"/>
      <c r="G4" s="167"/>
      <c r="H4" s="141" t="s">
        <v>137</v>
      </c>
      <c r="I4" s="141"/>
      <c r="J4" s="141"/>
      <c r="K4" s="141"/>
      <c r="L4" s="141"/>
      <c r="M4" s="141"/>
      <c r="N4" s="141"/>
      <c r="O4" s="141"/>
      <c r="P4" s="141"/>
      <c r="Q4" s="141"/>
      <c r="R4" s="141"/>
      <c r="S4" s="141"/>
      <c r="T4" s="141"/>
      <c r="U4" s="167"/>
      <c r="V4" s="141" t="s">
        <v>142</v>
      </c>
      <c r="W4" s="220"/>
      <c r="X4" s="220"/>
      <c r="Y4" s="220"/>
      <c r="Z4" s="220"/>
      <c r="AA4" s="220"/>
      <c r="AB4" s="220"/>
      <c r="AC4" s="220"/>
      <c r="AD4" s="220"/>
      <c r="AE4" s="220"/>
      <c r="AF4" s="220"/>
      <c r="AG4" s="220"/>
      <c r="AH4" s="220"/>
      <c r="AI4" s="220"/>
      <c r="AJ4" s="220"/>
      <c r="AK4" s="220"/>
      <c r="AL4" s="220"/>
      <c r="AM4" s="220"/>
      <c r="AN4" s="220"/>
      <c r="AO4" s="220"/>
      <c r="AP4" s="220"/>
      <c r="AQ4" s="167"/>
      <c r="AR4" s="167"/>
      <c r="AS4" s="167"/>
      <c r="AT4" s="167"/>
      <c r="AU4" s="167"/>
      <c r="AV4" s="167"/>
      <c r="AW4" s="167"/>
      <c r="AX4" s="167"/>
      <c r="AY4" s="167"/>
      <c r="AZ4" s="167"/>
      <c r="BA4" s="167"/>
      <c r="BB4" s="167"/>
      <c r="BC4" s="167"/>
      <c r="BD4" s="167"/>
      <c r="BE4" s="167"/>
      <c r="BF4" s="167"/>
      <c r="BG4" s="167"/>
      <c r="BH4" s="167"/>
      <c r="BI4" s="167"/>
      <c r="BJ4" s="167"/>
      <c r="BK4" s="167"/>
      <c r="BL4" s="167"/>
      <c r="BM4" s="167"/>
      <c r="BN4" s="167"/>
      <c r="BO4" s="167"/>
      <c r="BP4" s="167"/>
      <c r="BQ4" s="123"/>
      <c r="CF4" s="95" t="s">
        <v>612</v>
      </c>
      <c r="CG4" s="95"/>
      <c r="CH4" s="95"/>
      <c r="CI4" s="95"/>
      <c r="CJ4" s="95" t="s">
        <v>613</v>
      </c>
      <c r="CK4" s="95"/>
      <c r="CL4" s="95"/>
      <c r="CM4" s="95"/>
      <c r="CN4" s="95" t="s">
        <v>149</v>
      </c>
      <c r="CO4" s="95"/>
      <c r="CP4" s="95"/>
      <c r="CQ4" s="95"/>
      <c r="CR4" s="95"/>
      <c r="CS4" s="96" t="s">
        <v>150</v>
      </c>
      <c r="CT4" s="96"/>
      <c r="CU4" s="96"/>
      <c r="CV4" s="96"/>
      <c r="CW4" s="96" t="s">
        <v>151</v>
      </c>
      <c r="CX4" s="96"/>
      <c r="CY4" s="96"/>
      <c r="CZ4" s="96"/>
      <c r="DA4" s="96"/>
      <c r="DB4" s="96"/>
      <c r="DC4" s="97" t="s">
        <v>152</v>
      </c>
      <c r="DD4" s="96" t="s">
        <v>153</v>
      </c>
      <c r="DE4" s="95"/>
      <c r="DF4" s="96"/>
      <c r="DG4" s="96"/>
      <c r="DH4" s="96"/>
      <c r="DI4" s="96"/>
      <c r="DJ4" s="95"/>
      <c r="DK4" s="95"/>
      <c r="DL4" s="96" t="s">
        <v>606</v>
      </c>
      <c r="DM4" s="95"/>
      <c r="DN4" s="95"/>
      <c r="DO4" s="95"/>
      <c r="DP4" s="95"/>
      <c r="DQ4" s="96" t="s">
        <v>154</v>
      </c>
      <c r="DR4" s="98"/>
      <c r="DS4" s="98"/>
      <c r="DT4" s="98"/>
      <c r="DU4" s="98"/>
      <c r="DV4" s="95" t="s">
        <v>155</v>
      </c>
      <c r="DW4" s="98"/>
      <c r="DX4" s="98"/>
      <c r="DY4" s="98"/>
      <c r="DZ4" s="98"/>
      <c r="EA4" s="98"/>
      <c r="EB4" s="98"/>
      <c r="EC4" s="98"/>
      <c r="ED4" s="95" t="s">
        <v>615</v>
      </c>
      <c r="EE4" s="95"/>
      <c r="EF4" s="98"/>
      <c r="EG4" s="96" t="s">
        <v>156</v>
      </c>
      <c r="EH4" s="96"/>
      <c r="EI4" s="96"/>
      <c r="EJ4" s="96"/>
      <c r="EK4" s="96"/>
      <c r="EL4" s="96" t="s">
        <v>616</v>
      </c>
      <c r="EM4" s="96"/>
      <c r="EN4" s="96"/>
      <c r="EO4" s="96"/>
      <c r="EP4" s="96"/>
      <c r="EQ4" s="95"/>
      <c r="ER4" s="96" t="s">
        <v>157</v>
      </c>
      <c r="ES4" s="96"/>
      <c r="ET4" s="96"/>
      <c r="EU4" s="95"/>
      <c r="EV4" s="96" t="s">
        <v>158</v>
      </c>
      <c r="EW4" s="95"/>
      <c r="EX4" s="96"/>
      <c r="EY4" s="96"/>
      <c r="EZ4" s="96"/>
      <c r="FA4" s="96" t="s">
        <v>159</v>
      </c>
      <c r="FB4" s="96"/>
      <c r="FC4" s="96" t="s">
        <v>598</v>
      </c>
      <c r="FD4" s="96"/>
      <c r="FE4" s="96"/>
      <c r="FF4" s="96"/>
      <c r="FG4" s="96"/>
      <c r="FH4" s="96"/>
      <c r="FI4" s="96"/>
      <c r="FJ4" s="96"/>
      <c r="FK4" s="96" t="s">
        <v>601</v>
      </c>
      <c r="FL4" s="96"/>
      <c r="FM4" s="96"/>
      <c r="FN4" s="96"/>
      <c r="FO4" s="96"/>
      <c r="FP4" s="96"/>
      <c r="FQ4" s="96"/>
      <c r="FR4" s="96"/>
      <c r="FS4" s="96" t="s">
        <v>603</v>
      </c>
      <c r="FT4" s="96"/>
      <c r="FU4" s="96"/>
      <c r="FV4" s="96"/>
      <c r="FW4" s="96" t="s">
        <v>20626</v>
      </c>
      <c r="FX4" s="95"/>
      <c r="FY4" s="96"/>
      <c r="FZ4" s="96"/>
      <c r="GA4" s="96"/>
      <c r="GB4" s="96" t="s">
        <v>605</v>
      </c>
      <c r="GC4" s="96"/>
      <c r="GD4" s="96"/>
      <c r="GE4" s="96"/>
      <c r="GF4" s="96"/>
      <c r="GG4" s="96" t="s">
        <v>164</v>
      </c>
      <c r="GH4" s="96"/>
      <c r="GI4" s="96"/>
      <c r="GJ4" s="96"/>
      <c r="GK4" s="96" t="s">
        <v>165</v>
      </c>
      <c r="GL4" s="96"/>
      <c r="GM4" s="96"/>
      <c r="GN4" s="96"/>
      <c r="GO4" s="96"/>
      <c r="GP4" s="96"/>
      <c r="GQ4" s="96"/>
      <c r="GR4" s="96" t="s">
        <v>166</v>
      </c>
      <c r="GS4" s="96"/>
      <c r="GT4" s="96"/>
      <c r="GU4" s="96"/>
      <c r="GV4" s="96"/>
      <c r="GW4" s="96" t="s">
        <v>167</v>
      </c>
      <c r="GX4" s="95"/>
      <c r="GY4" s="95"/>
      <c r="GZ4" s="95"/>
      <c r="HA4" s="95"/>
      <c r="HB4" s="95"/>
      <c r="HC4" s="95"/>
      <c r="HD4" s="95"/>
      <c r="HE4" s="96"/>
      <c r="HF4" s="96"/>
      <c r="HG4" s="95"/>
      <c r="HH4" s="95"/>
      <c r="HI4" s="96" t="s">
        <v>168</v>
      </c>
      <c r="HJ4" s="95"/>
      <c r="HK4" s="95"/>
      <c r="HL4" s="95" t="s">
        <v>20632</v>
      </c>
      <c r="HM4" s="95"/>
      <c r="HN4" s="95" t="s">
        <v>638</v>
      </c>
      <c r="HO4" s="95"/>
      <c r="HP4" s="95"/>
      <c r="HQ4" s="95"/>
      <c r="HR4" s="95"/>
      <c r="HS4" s="95"/>
      <c r="HT4" s="95"/>
      <c r="HU4" s="95"/>
      <c r="HV4" s="95" t="s">
        <v>640</v>
      </c>
      <c r="HW4" s="95"/>
      <c r="HX4" s="95"/>
      <c r="HY4" s="95"/>
      <c r="HZ4" s="95"/>
      <c r="IA4" s="95"/>
      <c r="IB4" s="95"/>
      <c r="IC4" s="95" t="s">
        <v>642</v>
      </c>
      <c r="ID4" s="95"/>
      <c r="IE4" s="95"/>
      <c r="IF4" s="95"/>
      <c r="IG4" s="95"/>
      <c r="IH4" s="95"/>
      <c r="II4" s="95"/>
      <c r="IJ4" s="95"/>
      <c r="IK4" s="95"/>
      <c r="IL4" s="95"/>
      <c r="IM4" s="95"/>
      <c r="IN4" s="95" t="s">
        <v>20616</v>
      </c>
      <c r="IO4" s="95"/>
      <c r="IP4" s="95"/>
      <c r="IQ4" s="95"/>
      <c r="IR4" s="95"/>
      <c r="IS4" s="95"/>
      <c r="IT4" s="95"/>
      <c r="IU4" s="95"/>
      <c r="IV4" s="95"/>
      <c r="IW4" s="95"/>
      <c r="IX4" s="95"/>
      <c r="IY4" s="95" t="s">
        <v>177</v>
      </c>
      <c r="IZ4" s="95"/>
      <c r="JA4" s="95"/>
      <c r="JB4" s="95"/>
    </row>
    <row r="5" spans="1:263" ht="12" customHeight="1">
      <c r="A5" s="255"/>
      <c r="B5" s="128" t="s">
        <v>136</v>
      </c>
      <c r="C5" s="128"/>
      <c r="D5" s="128"/>
      <c r="E5" s="128"/>
      <c r="F5" s="128"/>
      <c r="G5" s="167"/>
      <c r="H5" s="141" t="s">
        <v>138</v>
      </c>
      <c r="I5" s="141"/>
      <c r="J5" s="141"/>
      <c r="K5" s="141"/>
      <c r="L5" s="141"/>
      <c r="M5" s="141"/>
      <c r="N5" s="141"/>
      <c r="O5" s="141"/>
      <c r="P5" s="141"/>
      <c r="Q5" s="165"/>
      <c r="R5" s="141" t="s">
        <v>139</v>
      </c>
      <c r="S5" s="141"/>
      <c r="T5" s="141"/>
      <c r="U5" s="167"/>
      <c r="V5" s="141" t="s">
        <v>138</v>
      </c>
      <c r="W5" s="141"/>
      <c r="X5" s="141"/>
      <c r="Y5" s="141"/>
      <c r="Z5" s="141"/>
      <c r="AA5" s="141"/>
      <c r="AB5" s="141"/>
      <c r="AC5" s="141"/>
      <c r="AD5" s="141"/>
      <c r="AE5" s="165"/>
      <c r="AF5" s="141" t="s">
        <v>139</v>
      </c>
      <c r="AG5" s="141"/>
      <c r="AH5" s="141"/>
      <c r="AI5" s="165"/>
      <c r="AJ5" s="141" t="s">
        <v>140</v>
      </c>
      <c r="AK5" s="220"/>
      <c r="AL5" s="220"/>
      <c r="AM5" s="165"/>
      <c r="AN5" s="141" t="s">
        <v>141</v>
      </c>
      <c r="AO5" s="141"/>
      <c r="AP5" s="141"/>
      <c r="AQ5" s="167"/>
      <c r="AR5" s="141" t="s">
        <v>143</v>
      </c>
      <c r="AS5" s="141"/>
      <c r="AT5" s="141"/>
      <c r="AU5" s="141"/>
      <c r="AV5" s="141"/>
      <c r="AW5" s="141"/>
      <c r="AX5" s="167"/>
      <c r="AY5" s="141" t="s">
        <v>144</v>
      </c>
      <c r="AZ5" s="141"/>
      <c r="BA5" s="141"/>
      <c r="BB5" s="141"/>
      <c r="BC5" s="141"/>
      <c r="BD5" s="141"/>
      <c r="BE5" s="141"/>
      <c r="BF5" s="141"/>
      <c r="BG5" s="141"/>
      <c r="BH5" s="141"/>
      <c r="BI5" s="141"/>
      <c r="BJ5" s="141"/>
      <c r="BK5" s="141"/>
      <c r="BL5" s="141"/>
      <c r="BM5" s="141"/>
      <c r="BN5" s="141"/>
      <c r="BO5" s="141"/>
      <c r="BP5" s="141"/>
      <c r="BQ5" s="123"/>
      <c r="BR5" s="66" t="s">
        <v>208</v>
      </c>
      <c r="BS5" s="66" t="s">
        <v>209</v>
      </c>
      <c r="BT5" s="66" t="s">
        <v>597</v>
      </c>
      <c r="BU5" s="66" t="s">
        <v>210</v>
      </c>
      <c r="BV5" s="66" t="s">
        <v>206</v>
      </c>
      <c r="BW5" s="66" t="s">
        <v>207</v>
      </c>
      <c r="BX5" s="66" t="s">
        <v>139</v>
      </c>
      <c r="BY5" s="66" t="s">
        <v>210</v>
      </c>
      <c r="BZ5" s="66" t="s">
        <v>206</v>
      </c>
      <c r="CA5" s="66" t="s">
        <v>207</v>
      </c>
      <c r="CB5" s="66" t="s">
        <v>677</v>
      </c>
      <c r="CC5" s="66" t="s">
        <v>24826</v>
      </c>
      <c r="CD5" s="66" t="s">
        <v>593</v>
      </c>
      <c r="CE5" s="66" t="s">
        <v>143</v>
      </c>
      <c r="CF5" s="66" t="s">
        <v>24819</v>
      </c>
      <c r="CG5" s="66" t="s">
        <v>24817</v>
      </c>
      <c r="CH5" s="66" t="s">
        <v>24816</v>
      </c>
      <c r="CI5" s="66" t="s">
        <v>24818</v>
      </c>
      <c r="CJ5" s="66" t="s">
        <v>24819</v>
      </c>
      <c r="CK5" s="66" t="s">
        <v>24817</v>
      </c>
      <c r="CL5" s="66" t="s">
        <v>24816</v>
      </c>
      <c r="CM5" s="66" t="s">
        <v>24818</v>
      </c>
      <c r="CN5" s="66" t="s">
        <v>607</v>
      </c>
      <c r="CO5" s="66" t="s">
        <v>622</v>
      </c>
      <c r="CP5" s="66" t="s">
        <v>614</v>
      </c>
      <c r="CQ5" s="66" t="s">
        <v>628</v>
      </c>
      <c r="CR5" s="66" t="s">
        <v>624</v>
      </c>
      <c r="CS5" s="66" t="s">
        <v>607</v>
      </c>
      <c r="CT5" s="66" t="s">
        <v>622</v>
      </c>
      <c r="CU5" s="66" t="s">
        <v>614</v>
      </c>
      <c r="CV5" s="66" t="s">
        <v>608</v>
      </c>
      <c r="CW5" s="66" t="s">
        <v>607</v>
      </c>
      <c r="CX5" s="66" t="s">
        <v>623</v>
      </c>
      <c r="CY5" s="66" t="s">
        <v>614</v>
      </c>
      <c r="CZ5" s="66" t="s">
        <v>608</v>
      </c>
      <c r="DA5" s="66" t="s">
        <v>628</v>
      </c>
      <c r="DB5" s="66" t="s">
        <v>624</v>
      </c>
      <c r="DC5" s="66" t="s">
        <v>629</v>
      </c>
      <c r="DD5" s="66" t="s">
        <v>607</v>
      </c>
      <c r="DE5" s="66" t="s">
        <v>610</v>
      </c>
      <c r="DF5" s="66" t="s">
        <v>611</v>
      </c>
      <c r="DG5" s="66" t="s">
        <v>20627</v>
      </c>
      <c r="DH5" s="66" t="s">
        <v>24829</v>
      </c>
      <c r="DI5" s="66" t="s">
        <v>24830</v>
      </c>
      <c r="DJ5" s="66" t="s">
        <v>24831</v>
      </c>
      <c r="DK5" s="66" t="s">
        <v>20642</v>
      </c>
      <c r="DL5" s="66" t="s">
        <v>607</v>
      </c>
      <c r="DM5" s="66" t="s">
        <v>643</v>
      </c>
      <c r="DN5" s="66" t="s">
        <v>614</v>
      </c>
      <c r="DO5" s="66" t="s">
        <v>628</v>
      </c>
      <c r="DP5" s="66" t="s">
        <v>624</v>
      </c>
      <c r="DQ5" s="66" t="s">
        <v>607</v>
      </c>
      <c r="DR5" s="66" t="s">
        <v>20648</v>
      </c>
      <c r="DS5" s="66" t="s">
        <v>614</v>
      </c>
      <c r="DT5" s="66" t="s">
        <v>30236</v>
      </c>
      <c r="DU5" s="66" t="s">
        <v>30237</v>
      </c>
      <c r="DV5" s="66" t="s">
        <v>607</v>
      </c>
      <c r="DW5" s="66" t="s">
        <v>625</v>
      </c>
      <c r="DX5" s="66" t="s">
        <v>614</v>
      </c>
      <c r="DY5" s="66" t="s">
        <v>651</v>
      </c>
      <c r="DZ5" s="66" t="s">
        <v>614</v>
      </c>
      <c r="EA5" s="66" t="s">
        <v>24823</v>
      </c>
      <c r="EB5" s="66" t="s">
        <v>30237</v>
      </c>
      <c r="EC5" s="66" t="s">
        <v>30237</v>
      </c>
      <c r="ED5" s="66" t="s">
        <v>607</v>
      </c>
      <c r="EE5" s="66" t="s">
        <v>630</v>
      </c>
      <c r="EF5" s="66" t="s">
        <v>614</v>
      </c>
      <c r="EG5" s="66" t="s">
        <v>607</v>
      </c>
      <c r="EH5" s="66" t="s">
        <v>631</v>
      </c>
      <c r="EI5" s="66" t="s">
        <v>614</v>
      </c>
      <c r="EJ5" s="66" t="s">
        <v>628</v>
      </c>
      <c r="EK5" s="66" t="s">
        <v>624</v>
      </c>
      <c r="EL5" s="66" t="s">
        <v>607</v>
      </c>
      <c r="EM5" s="66" t="s">
        <v>632</v>
      </c>
      <c r="EN5" s="66" t="s">
        <v>614</v>
      </c>
      <c r="EO5" s="66" t="s">
        <v>617</v>
      </c>
      <c r="EP5" s="66" t="s">
        <v>628</v>
      </c>
      <c r="EQ5" s="66" t="s">
        <v>624</v>
      </c>
      <c r="ER5" s="66" t="s">
        <v>607</v>
      </c>
      <c r="ES5" s="66" t="s">
        <v>621</v>
      </c>
      <c r="ET5" s="66" t="s">
        <v>628</v>
      </c>
      <c r="EU5" s="66" t="s">
        <v>624</v>
      </c>
      <c r="EV5" s="66" t="s">
        <v>607</v>
      </c>
      <c r="EW5" s="66" t="s">
        <v>633</v>
      </c>
      <c r="EX5" s="66" t="s">
        <v>614</v>
      </c>
      <c r="EY5" s="66" t="s">
        <v>628</v>
      </c>
      <c r="EZ5" s="66" t="s">
        <v>624</v>
      </c>
      <c r="FA5" s="66" t="s">
        <v>607</v>
      </c>
      <c r="FB5" s="66" t="s">
        <v>678</v>
      </c>
      <c r="FC5" s="66" t="s">
        <v>607</v>
      </c>
      <c r="FD5" s="66" t="s">
        <v>634</v>
      </c>
      <c r="FE5" s="66" t="s">
        <v>614</v>
      </c>
      <c r="FF5" s="66" t="s">
        <v>20644</v>
      </c>
      <c r="FG5" s="66" t="s">
        <v>20645</v>
      </c>
      <c r="FH5" s="66" t="s">
        <v>628</v>
      </c>
      <c r="FI5" s="66" t="s">
        <v>624</v>
      </c>
      <c r="FJ5" s="66" t="s">
        <v>30237</v>
      </c>
      <c r="FK5" s="66" t="s">
        <v>607</v>
      </c>
      <c r="FL5" s="66" t="s">
        <v>619</v>
      </c>
      <c r="FM5" s="66" t="s">
        <v>24824</v>
      </c>
      <c r="FN5" s="66" t="s">
        <v>24817</v>
      </c>
      <c r="FO5" s="66" t="s">
        <v>24816</v>
      </c>
      <c r="FP5" s="66" t="s">
        <v>24818</v>
      </c>
      <c r="FQ5" s="66" t="s">
        <v>628</v>
      </c>
      <c r="FR5" s="66" t="s">
        <v>624</v>
      </c>
      <c r="FS5" s="66" t="s">
        <v>607</v>
      </c>
      <c r="FT5" s="66" t="s">
        <v>635</v>
      </c>
      <c r="FU5" s="66" t="s">
        <v>614</v>
      </c>
      <c r="FV5" s="66" t="s">
        <v>618</v>
      </c>
      <c r="FW5" s="66" t="s">
        <v>607</v>
      </c>
      <c r="FX5" s="66" t="s">
        <v>633</v>
      </c>
      <c r="FY5" s="66" t="s">
        <v>614</v>
      </c>
      <c r="FZ5" s="66" t="s">
        <v>628</v>
      </c>
      <c r="GA5" s="66" t="s">
        <v>624</v>
      </c>
      <c r="GB5" s="66" t="s">
        <v>607</v>
      </c>
      <c r="GC5" s="66" t="s">
        <v>636</v>
      </c>
      <c r="GD5" s="66" t="s">
        <v>614</v>
      </c>
      <c r="GE5" s="66" t="s">
        <v>628</v>
      </c>
      <c r="GF5" s="66" t="s">
        <v>624</v>
      </c>
      <c r="GG5" s="66" t="s">
        <v>607</v>
      </c>
      <c r="GH5" s="66" t="s">
        <v>620</v>
      </c>
      <c r="GI5" s="66" t="s">
        <v>628</v>
      </c>
      <c r="GJ5" s="66" t="s">
        <v>624</v>
      </c>
      <c r="GK5" s="66" t="s">
        <v>607</v>
      </c>
      <c r="GL5" s="66" t="s">
        <v>607</v>
      </c>
      <c r="GM5" s="66" t="s">
        <v>20625</v>
      </c>
      <c r="GN5" s="66" t="s">
        <v>26796</v>
      </c>
      <c r="GO5" s="66" t="s">
        <v>24832</v>
      </c>
      <c r="GP5" s="66" t="s">
        <v>628</v>
      </c>
      <c r="GQ5" s="66" t="s">
        <v>624</v>
      </c>
      <c r="GR5" s="66" t="s">
        <v>607</v>
      </c>
      <c r="GS5" s="66" t="s">
        <v>637</v>
      </c>
      <c r="GT5" s="66" t="s">
        <v>614</v>
      </c>
      <c r="GU5" s="66" t="s">
        <v>628</v>
      </c>
      <c r="GV5" s="66" t="s">
        <v>624</v>
      </c>
      <c r="GW5" s="66" t="s">
        <v>607</v>
      </c>
      <c r="GX5" s="66" t="s">
        <v>646</v>
      </c>
      <c r="GY5" s="66" t="s">
        <v>24820</v>
      </c>
      <c r="GZ5" s="66" t="s">
        <v>24821</v>
      </c>
      <c r="HA5" s="66" t="s">
        <v>24822</v>
      </c>
      <c r="HB5" s="66" t="s">
        <v>647</v>
      </c>
      <c r="HC5" s="66" t="s">
        <v>24821</v>
      </c>
      <c r="HD5" s="66" t="s">
        <v>24822</v>
      </c>
      <c r="HE5" s="66" t="s">
        <v>26797</v>
      </c>
      <c r="HF5" s="66" t="s">
        <v>614</v>
      </c>
      <c r="HG5" s="66" t="s">
        <v>628</v>
      </c>
      <c r="HH5" s="66" t="s">
        <v>624</v>
      </c>
      <c r="HI5" s="66" t="s">
        <v>607</v>
      </c>
      <c r="HJ5" s="66" t="s">
        <v>644</v>
      </c>
      <c r="HK5" s="66" t="s">
        <v>614</v>
      </c>
      <c r="HL5" s="66" t="s">
        <v>607</v>
      </c>
      <c r="HM5" s="66" t="s">
        <v>20633</v>
      </c>
      <c r="HN5" s="66" t="s">
        <v>607</v>
      </c>
      <c r="HO5" s="66" t="s">
        <v>24819</v>
      </c>
      <c r="HP5" s="66" t="s">
        <v>24817</v>
      </c>
      <c r="HQ5" s="66" t="s">
        <v>24816</v>
      </c>
      <c r="HR5" s="66" t="s">
        <v>24818</v>
      </c>
      <c r="HS5" s="99" t="s">
        <v>639</v>
      </c>
      <c r="HT5" s="66" t="s">
        <v>614</v>
      </c>
      <c r="HU5" s="66" t="s">
        <v>20628</v>
      </c>
      <c r="HV5" s="66" t="s">
        <v>607</v>
      </c>
      <c r="HW5" s="66" t="s">
        <v>24819</v>
      </c>
      <c r="HX5" s="66" t="s">
        <v>24817</v>
      </c>
      <c r="HY5" s="66" t="s">
        <v>24816</v>
      </c>
      <c r="HZ5" s="66" t="s">
        <v>24818</v>
      </c>
      <c r="IA5" s="99" t="s">
        <v>641</v>
      </c>
      <c r="IB5" s="66" t="s">
        <v>614</v>
      </c>
      <c r="IC5" s="66" t="s">
        <v>607</v>
      </c>
      <c r="ID5" s="99" t="s">
        <v>645</v>
      </c>
      <c r="IE5" s="66" t="s">
        <v>614</v>
      </c>
      <c r="IF5" s="99" t="s">
        <v>26798</v>
      </c>
      <c r="IG5" s="66" t="s">
        <v>614</v>
      </c>
      <c r="IH5" s="99" t="s">
        <v>26799</v>
      </c>
      <c r="II5" s="66" t="s">
        <v>614</v>
      </c>
      <c r="IJ5" s="99" t="s">
        <v>26800</v>
      </c>
      <c r="IK5" s="66" t="s">
        <v>614</v>
      </c>
      <c r="IL5" s="66" t="s">
        <v>628</v>
      </c>
      <c r="IM5" s="66" t="s">
        <v>624</v>
      </c>
      <c r="IN5" s="66" t="s">
        <v>607</v>
      </c>
      <c r="IO5" s="66" t="s">
        <v>24819</v>
      </c>
      <c r="IP5" s="66" t="s">
        <v>24817</v>
      </c>
      <c r="IQ5" s="66" t="s">
        <v>24816</v>
      </c>
      <c r="IR5" s="66" t="s">
        <v>24818</v>
      </c>
      <c r="IS5" s="66" t="s">
        <v>20647</v>
      </c>
      <c r="IT5" s="66" t="s">
        <v>24820</v>
      </c>
      <c r="IU5" s="66" t="s">
        <v>24821</v>
      </c>
      <c r="IV5" s="66" t="s">
        <v>24822</v>
      </c>
      <c r="IW5" s="66" t="s">
        <v>20646</v>
      </c>
      <c r="IX5" s="66" t="s">
        <v>614</v>
      </c>
      <c r="IY5" s="66" t="s">
        <v>607</v>
      </c>
      <c r="IZ5" s="66" t="s">
        <v>652</v>
      </c>
      <c r="JA5" s="66" t="s">
        <v>614</v>
      </c>
      <c r="JB5" s="66" t="s">
        <v>653</v>
      </c>
      <c r="JC5" s="1" t="s">
        <v>609</v>
      </c>
    </row>
    <row r="6" spans="1:263" ht="18.75" customHeight="1">
      <c r="A6" s="255"/>
      <c r="B6" s="263"/>
      <c r="C6" s="263"/>
      <c r="D6" s="263"/>
      <c r="E6" s="263"/>
      <c r="F6" s="263"/>
      <c r="G6" s="167"/>
      <c r="H6" s="261"/>
      <c r="I6" s="261"/>
      <c r="J6" s="261"/>
      <c r="K6" s="261"/>
      <c r="L6" s="261"/>
      <c r="M6" s="261"/>
      <c r="N6" s="261"/>
      <c r="O6" s="261"/>
      <c r="P6" s="261"/>
      <c r="Q6" s="167"/>
      <c r="R6" s="260"/>
      <c r="S6" s="260"/>
      <c r="T6" s="260"/>
      <c r="U6" s="167"/>
      <c r="V6" s="261"/>
      <c r="W6" s="261"/>
      <c r="X6" s="261"/>
      <c r="Y6" s="261"/>
      <c r="Z6" s="261"/>
      <c r="AA6" s="261"/>
      <c r="AB6" s="261"/>
      <c r="AC6" s="261"/>
      <c r="AD6" s="261"/>
      <c r="AE6" s="167"/>
      <c r="AF6" s="260"/>
      <c r="AG6" s="260"/>
      <c r="AH6" s="260"/>
      <c r="AI6" s="167"/>
      <c r="AJ6" s="149"/>
      <c r="AK6" s="151"/>
      <c r="AL6" s="151"/>
      <c r="AM6" s="167"/>
      <c r="AN6" s="149"/>
      <c r="AO6" s="149"/>
      <c r="AP6" s="149"/>
      <c r="AQ6" s="167"/>
      <c r="AR6" s="149"/>
      <c r="AS6" s="149"/>
      <c r="AT6" s="149"/>
      <c r="AU6" s="149"/>
      <c r="AV6" s="149"/>
      <c r="AW6" s="149"/>
      <c r="AX6" s="167"/>
      <c r="AY6" s="264" t="str">
        <f>IF(CD6="","",CD6)</f>
        <v/>
      </c>
      <c r="AZ6" s="264"/>
      <c r="BA6" s="264"/>
      <c r="BB6" s="264"/>
      <c r="BC6" s="264"/>
      <c r="BD6" s="264"/>
      <c r="BE6" s="264"/>
      <c r="BF6" s="264"/>
      <c r="BG6" s="264"/>
      <c r="BH6" s="264"/>
      <c r="BI6" s="264"/>
      <c r="BJ6" s="264"/>
      <c r="BK6" s="264"/>
      <c r="BL6" s="264"/>
      <c r="BM6" s="264"/>
      <c r="BN6" s="264"/>
      <c r="BO6" s="264"/>
      <c r="BP6" s="264"/>
      <c r="BQ6" s="123"/>
      <c r="BR6" s="100" t="str">
        <f>IFERROR(IF(B6="","",VALUE(LEFT(B6,SEARCH("-",B6)-1))),"")</f>
        <v/>
      </c>
      <c r="BS6" s="100" t="str">
        <f>IFERROR(IF(B6="","",VALUE(RIGHT(B6,LEN(B6)-SEARCH("-",B6)))),"")</f>
        <v/>
      </c>
      <c r="BT6" s="66" t="str">
        <f>IF(H6="","",H6)</f>
        <v/>
      </c>
      <c r="BU6" s="100" t="str">
        <f>IF(H6="","",LEFT(TRIM(H6),SEARCH(" ",(TRIM(H6)))-1))</f>
        <v/>
      </c>
      <c r="BV6" s="100" t="str">
        <f>IF(H6="","",VALUE(MID(TRIM(H6),SEARCH(" ",(TRIM(H6)))+1,(SEARCH("/",(TRIM(H6)))-SEARCH(" ",(TRIM(H6)))-1))))</f>
        <v/>
      </c>
      <c r="BW6" s="100" t="str">
        <f>IF(AND(H6&lt;&gt;"",ISNUMBER(VALUE(RIGHT(TRIM(H6),1)))),VALUE(RIGHT(TRIM(H6),LEN(TRIM(H6))-SEARCH("/",(TRIM(H6))))),"")</f>
        <v/>
      </c>
      <c r="BX6" s="66">
        <f>VALUE(R6)</f>
        <v>0</v>
      </c>
      <c r="BY6" s="100" t="str">
        <f>IF(V6="","",LEFT(TRIM(V6),SEARCH(" ",(TRIM(V6)))-1))</f>
        <v/>
      </c>
      <c r="BZ6" s="100" t="str">
        <f>IF(V6="","",VALUE(MID(TRIM(V6),SEARCH(" ",(TRIM(V6)))+1,(SEARCH("/",(TRIM(V6)))-SEARCH(" ",(TRIM(V6)))-1))))</f>
        <v/>
      </c>
      <c r="CA6" s="100" t="str">
        <f>IF(AND(V6&lt;&gt;"",ISNUMBER(VALUE(RIGHT(TRIM(V6),1)))),VALUE(RIGHT(TRIM(V6),LEN(TRIM(V6))-SEARCH("/",(TRIM(V6))))),"")</f>
        <v/>
      </c>
      <c r="CB6" s="100" t="str">
        <f t="shared" ref="CB6:CB17" si="0">IF($BY6="","",IF(OR($BU6="N",$BY6="N"),TEXT(1,"0")&amp;"-"&amp;TEXT(ABS($BZ6-$BV6),"0.0")&amp;"-"&amp;TEXT(ABS(IF($CA6="",0,$CA6)-IF($BW6="",0,$BW6)),"0"),TEXT(ABS(VLOOKUP($BY6,$CF$40:$CG$59,2,FALSE)-VLOOKUP($BU6,$CF$40:$CG$59,2,FALSE)),"0")&amp;"-"&amp;TEXT(ABS($BZ6-$BV6),"0.0")&amp;"-"&amp;TEXT(ABS(IF($CA6="",0,$CA6)-IF($BW6="",0,$BW6)),"0")))</f>
        <v/>
      </c>
      <c r="CC6" s="100">
        <f>IFERROR(SEARCH("CS",AJ6,1),0)</f>
        <v>0</v>
      </c>
      <c r="CD6" s="100" t="str">
        <f>IFERROR(IF(IF(SEARCH("C",AJ6,1)&gt;=1,IF(SEARCH("C",AJ6,1)=IFERROR(SEARCH("CS",AJ6,1),0),IF(SEARCH("C",AJ6,CC6+1),TRUE,FALSE),TRUE),FALSE),IF(AND($BZ6&lt;=3,OR($CA6=2,$CA6=1,$CA6=""),$BV6&lt;=3,OR($CA6=2,$CA6=1,$CA6="")),$CC$39,IF(OR($BU6="N",$BY6="N"),VLOOKUP($CB6,$CL$40:$CM$351,2,FALSE),IF(ABS(VLOOKUP($BY6,$CF$40:$CG$59,2,FALSE)-VLOOKUP($BU6,$CF$40:$CG$59,2,FALSE))&gt;=3,$CC$41,VLOOKUP($CB6,$CL$40:$CM$351,2,FALSE)))),""),"")</f>
        <v/>
      </c>
      <c r="CE6" s="66" t="str">
        <f>IF(AR6="","",AR6)</f>
        <v/>
      </c>
      <c r="CF6" s="66" t="b">
        <f t="shared" ref="CF6:CF17" si="1">IF(AND(OR($CD6=$CC$40,$CD6=$CC$41),$AF6&gt;=CF$18),TRUE,IF(AND($BR6=$BR7,CF7=TRUE),TRUE,FALSE))</f>
        <v>0</v>
      </c>
      <c r="CG6" s="66">
        <f>IF(AND(($AF6&gt;0),OR($CD6=$CC$40,$CD6=$CC$41)),$AF6,0)</f>
        <v>0</v>
      </c>
      <c r="CH6" s="66" t="b">
        <f>IF(OR(CF6=TRUE,CG6&gt;=CF$18),TRUE,FALSE)</f>
        <v>0</v>
      </c>
      <c r="CI6" s="66" t="b">
        <f t="shared" ref="CI6:CI16" si="2">IF($BR6=$BR7,IF(OR(CH6=TRUE,CH7=TRUE,CI7=TRUE),TRUE,FALSE),IF(CH6=TRUE,TRUE,FALSE))</f>
        <v>0</v>
      </c>
      <c r="CJ6" s="66" t="b">
        <f t="shared" ref="CJ6:CJ17" si="3">IF(AND(OR($CD6=$CC$40,$CD6=$CC$41),$AF6&gt;=CJ$18),TRUE,IF(AND($BR6=$BR7,CJ7=TRUE),TRUE,FALSE))</f>
        <v>0</v>
      </c>
      <c r="CK6" s="66">
        <f>IF(AND(($AF6&gt;0),OR($CD6=$CC$40,$CD6=$CC$41)),$AF6,0)</f>
        <v>0</v>
      </c>
      <c r="CL6" s="66" t="b">
        <f>IF(OR(CJ6=TRUE,CK6&gt;=CJ$18),TRUE,FALSE)</f>
        <v>0</v>
      </c>
      <c r="CM6" s="66" t="b">
        <f t="shared" ref="CM6:CM16" si="4">IF($BR6=$BR7,IF(OR(CL6=TRUE,CL7=TRUE,CM7=TRUE),TRUE,FALSE),IF(CL6=TRUE,TRUE,FALSE))</f>
        <v>0</v>
      </c>
      <c r="CO6" s="101">
        <f t="shared" ref="CO6:CO17" si="5">IF(ISNA(MATCH($AR6,$CA$43:$CA$45,0)),0,$BS6-$BR6)</f>
        <v>0</v>
      </c>
      <c r="CP6" s="66">
        <f>CO6</f>
        <v>0</v>
      </c>
      <c r="CQ6" s="66">
        <f t="shared" ref="CQ6:CQ16" si="6">IF(ISNA(MATCH($CE6,$CA$39:$CA$42,0)),0,IF(AND(CP6=0,$BW6&gt;2,$BW6&lt;&gt;""),$BS6-$BR6,0))</f>
        <v>0</v>
      </c>
      <c r="CR6" s="66" t="b">
        <f>IF(AND(CP6=0,$B6&lt;&gt;"",$AR6&lt;&gt;"",SUM(CQ$6:CQ6)&gt;=6),TRUE,FALSE)</f>
        <v>0</v>
      </c>
      <c r="CT6" s="101">
        <f t="shared" ref="CT6:CT17" si="7">IF(ISNA(MATCH($CE6,$CA$43:$CA$45,0)),0,$BS6-$BR6)</f>
        <v>0</v>
      </c>
      <c r="CU6" s="66">
        <f>CT6</f>
        <v>0</v>
      </c>
      <c r="CV6" s="101"/>
      <c r="CX6" s="101">
        <f t="shared" ref="CX6:CX17" si="8">IF(ISNA(MATCH($AR6,$CA$43:$CA$45,0)),0,IF(ISNA(MATCH($BU6,$CF$46:$CF$48,0)),0,IF(AND($BV6&lt;=3,OR($BW6=1,$BW6="")),$BS6-$BR6,0)))</f>
        <v>0</v>
      </c>
      <c r="CY6" s="66">
        <f>CX6</f>
        <v>0</v>
      </c>
      <c r="DA6" s="66">
        <f t="shared" ref="DA6:DA16" si="9">IF(ISNA(MATCH($CE6,$CA$39:$CA$42,0)),0,IF(AND(CY6=0,$BW6&gt;2,$BW6&lt;&gt;""),$BS6-$BR6,0))</f>
        <v>0</v>
      </c>
      <c r="DB6" s="66" t="b">
        <f>IF(AND(CZ6=0,$B6&lt;&gt;"",$AR6&lt;&gt;"",SUM(DA$6:DA6)&gt;=6),TRUE,FALSE)</f>
        <v>0</v>
      </c>
      <c r="DC6" s="66" t="str">
        <f>IF('Page 1 (Hydrology)'!W29="X","X","")</f>
        <v/>
      </c>
      <c r="DE6" s="102">
        <f>IF(OR($B6="",$AR6=""),0,IF(AND($BR6&lt;=DD$17,$BV6&lt;=3,OR($BW6=1,$BW6="")),IF(OR($CE6=$CA$40,$CE6=$CA$42),"SAND",TRUE),IF(ISNA(MATCH($CE6,$CA$41:$CA$45,0)),FALSE,TRUE)))</f>
        <v>0</v>
      </c>
      <c r="DF6" s="101">
        <f>IF(OR($B6="",$AR6="",DE6=TRUE,DE6="sand"),0,IF(AND($BR6&lt;=DD$17,OR($BW6=2,$BW6=1,$BW6="")),TRUE,FALSE))</f>
        <v>0</v>
      </c>
      <c r="DG6" s="101"/>
      <c r="DH6" s="101"/>
      <c r="DI6" s="101"/>
      <c r="DK6" s="66" t="b">
        <f t="shared" ref="DK6:DK17" si="10">IF(OR(DE6=TRUE,DE6="Sand",DF6=TRUE),$BS6-$BR6,FALSE)</f>
        <v>0</v>
      </c>
      <c r="DM6" s="101">
        <f t="shared" ref="DM6:DM17" si="11">IF(AND($CE6=$CA$43,$BV6&lt;=3,OR($BW6=1,$BW6="")),$BS6-$BR6,0)</f>
        <v>0</v>
      </c>
      <c r="DN6" s="66">
        <f>DM6</f>
        <v>0</v>
      </c>
      <c r="DO6" s="66">
        <f t="shared" ref="DO6:DO16" si="12">IF(ISNA(MATCH($CE6,$CA$39:$CA$42,0)),0,IF(AND(DN6=0,$BW6&gt;2,$BW6&lt;&gt;""),$BS6-$BR6,0))</f>
        <v>0</v>
      </c>
      <c r="DP6" s="66" t="b">
        <f>IF(AND(DN6=0,$B6&lt;&gt;"",$AR6&lt;&gt;"",SUM(DO$6:DO6)&gt;=6),TRUE,FALSE)</f>
        <v>0</v>
      </c>
      <c r="DR6" s="66">
        <f t="shared" ref="DR6:DR17" si="13">IF($BT6="",0,IF(AND(OR(VLOOKUP($BT6,$BR$40:$BU$475,2,FALSE),VLOOKUP($BT6,$BR$40:$BU$475,4,FALSE)),$BX6&gt;=60),$BS6-$BR6,IF(AND(VLOOKUP($BT6,$BR$40:$BU$475,3,FALSE),$CI6=TRUE,$BX6&gt;=60),$BS6-$BR6,0)))</f>
        <v>0</v>
      </c>
      <c r="DS6" s="66">
        <f>DR6</f>
        <v>0</v>
      </c>
      <c r="DT6" s="66" t="str">
        <f>IF(AND(DS$17&gt;=DQ$13,DS6=0),IF(OR(OR($CE6=$CA$43,$CE6=$CA$44,$CE6=$CA$45),AND(OR($CE6=$CA$39,$CE6=$CA$41),$BV6&lt;=3,OR($BW6=2,$BW6=1,$BW6=""))),TRUE,IF(AND(OR($CE6=$CA$40,$CE6=$CA$42),$BV6&lt;=3,OR($BW6=1,$BW6="")),"SAND",FALSE)),"0")</f>
        <v>0</v>
      </c>
      <c r="DU6" s="66" t="b">
        <f t="shared" ref="DU6:DU17" si="14">IF($BT6="",FALSE,IF(VLOOKUP($BT6,$BR$40:$BU$475,4,FALSE),TRUE,IF(AND(DR6&gt;0,CI6=TRUE),TRUE,FALSE)))</f>
        <v>0</v>
      </c>
      <c r="DW6" s="66">
        <f t="shared" ref="DW6:DW17" si="15">IF($BT6="",0,IF(AND(OR(VLOOKUP($BT6,$BR$40:$BU$475,2,FALSE),VLOOKUP($BT6,$BR$40:$BU$475,4,FALSE)),$BX6&gt;=60),$BS6-$BR6,IF(AND(VLOOKUP($BT6,$BR$40:$BU$475,3,FALSE),CI6=TRUE,$BX6&gt;=60),$BS6-$BR6,0)))</f>
        <v>0</v>
      </c>
      <c r="DX6" s="66">
        <f>DW6</f>
        <v>0</v>
      </c>
      <c r="DY6" s="66">
        <f>IF(AND($BV6&lt;=2.5,OR($BW6=1,$BW6="")),$BS6-$BR6,0)</f>
        <v>0</v>
      </c>
      <c r="DZ6" s="66">
        <f>DY6</f>
        <v>0</v>
      </c>
      <c r="EA6" s="66" t="b">
        <f t="shared" ref="EA6:EA16" si="16">IF(AND(OR(DX$17&gt;=DV$13,DZ$17&gt;=DV$15),DW6&lt;&gt;0),"0",IF(AND($BV6&lt;=3,OR($BW6=1,$BW6="")),IF(OR($CE6=$CA$39,$CE6=$CA$41),TRUE,IF(OR($CE6=$CA$40,$CE6=$CA$42),"SAND",FALSE)),FALSE))</f>
        <v>0</v>
      </c>
      <c r="EB6" s="66" t="b">
        <f t="shared" ref="EB6:EB16" si="17">IF(AND(DY6&gt;0,OR($CE6=$CA$40,$CE6=$CA$42)),"SAND",IF(DY6&gt;0,TRUE,FALSE))</f>
        <v>0</v>
      </c>
      <c r="EC6" s="66" t="b">
        <f t="shared" ref="EC6:EC17" si="18">IF($BT6="",FALSE,IF(VLOOKUP($BT6,$BR$40:$BU$475,4,FALSE),TRUE,IF(AND(CI6=TRUE,DW6&gt;0),TRUE,FALSE)))</f>
        <v>0</v>
      </c>
      <c r="ED6" s="100"/>
      <c r="EE6" s="100">
        <f>IF(AND(OR($BW6=3,$BW6=2,$BW6=1,$BW6=""),CI6=TRUE),$BS6-$BR6,0)</f>
        <v>0</v>
      </c>
      <c r="EF6" s="66">
        <f>EE6</f>
        <v>0</v>
      </c>
      <c r="EH6" s="66">
        <f t="shared" ref="EH6:EH17" si="19">IF($CE6=$CA$42,$BS6-$BR6,0)</f>
        <v>0</v>
      </c>
      <c r="EI6" s="66">
        <f>EH6</f>
        <v>0</v>
      </c>
      <c r="EJ6" s="66">
        <f t="shared" ref="EJ6:EJ16" si="20">IF(ISNA(MATCH($CE6,$CA$39:$CA$42,0)),0,IF(AND(EI6=0,$BW6&gt;2,$BW6&lt;&gt;""),$BS6-$BR6,0))</f>
        <v>0</v>
      </c>
      <c r="EK6" s="66" t="b">
        <f>IF(AND(EI6=0,$B6&lt;&gt;"",$AR6&lt;&gt;"",SUM(EJ$6:EJ6)&gt;=6),TRUE,FALSE)</f>
        <v>0</v>
      </c>
      <c r="EM6" s="66">
        <f t="shared" ref="EM6:EM17" si="21">IF(AND(OR($CE6=$CA$44,$CE6=$CA$45),$BV6&lt;=3,OR($BW6=2,$BW6=1,$BW6="")),$BS6-$BR6,0)</f>
        <v>0</v>
      </c>
      <c r="EN6" s="66">
        <f>EM6</f>
        <v>0</v>
      </c>
      <c r="EP6" s="66">
        <f t="shared" ref="EP6:EP16" si="22">IF(ISNA(MATCH($CE6,$CA$39:$CA$42,0)),0,IF(AND(EN6=0,$BW6&gt;2,$BW6&lt;&gt;""),$BS6-$BR6,0))</f>
        <v>0</v>
      </c>
      <c r="EQ6" s="66" t="b">
        <f>IF(AND(EO6=0,$B6&lt;&gt;"",$AR6&lt;&gt;"",SUM(EP$6:EP6)&gt;=6),TRUE,FALSE)</f>
        <v>0</v>
      </c>
      <c r="ES6" s="66" t="b">
        <f t="shared" ref="ES6:ES17" si="23">IF($BT6="",FALSE,IF(AND(OR($CE6=$CA$40,$CE6=$CA$42),VLOOKUP($BT6,$BR$40:$BU$475,4,FALSE),$BX6&gt;=60,$BR6&lt;=ER$17),TRUE,FALSE))</f>
        <v>0</v>
      </c>
      <c r="ET6" s="66">
        <f t="shared" ref="ET6:ET16" si="24">IF(ISNA(MATCH($CE6,$CA$39:$CA$42,0)),0,IF(AND(ES6=FALSE,$BW6&gt;2,$BW6&lt;&gt;""),$BS6-$BR6,0))</f>
        <v>0</v>
      </c>
      <c r="EU6" s="66" t="b">
        <f>IF(AND(ES6=0,$B6&lt;&gt;"",$AR6&lt;&gt;"",SUM(ET$6:ET6)&gt;=6),TRUE,FALSE)</f>
        <v>0</v>
      </c>
      <c r="EW6" s="100">
        <f t="shared" ref="EW6:EW17" si="25">IF(AND(OR($CE6=$CA$40,$CE6=$CA$42),$BX6&gt;=60,OR($BW6=2,$BW6=1,$BW6=""),$CI6=TRUE),$BS6-$BR6,0)</f>
        <v>0</v>
      </c>
      <c r="EX6" s="66">
        <f>EW6</f>
        <v>0</v>
      </c>
      <c r="EY6" s="66">
        <f t="shared" ref="EY6:EY16" si="26">IF(ISNA(MATCH($CE6,$CA$39:$CA$42,0)),0,IF(AND(EX6=0,$BW6&gt;2,$BW6&lt;&gt;""),$BS6-$BR6,0))</f>
        <v>0</v>
      </c>
      <c r="EZ6" s="66" t="b">
        <f>IF(AND(EX6=0,$B6&lt;&gt;"",$AR6&lt;&gt;"",SUM(EY$6:EY6)&gt;=6),TRUE,FALSE)</f>
        <v>0</v>
      </c>
      <c r="FB6" s="66" t="b">
        <f>IF(AND(OR($CE6=$CA$40,$CE6=$CA$42),$BR6&lt;=FA$17,$BX6&gt;0,$BX6&lt;=90),TRUE,FALSE)</f>
        <v>0</v>
      </c>
      <c r="FD6" s="100">
        <f t="shared" ref="FD6:FD17" si="27">IF(AND(OR($CE6=$CA$40,$CE6=$CA$42),$BV6&lt;=3,OR($BW6=1,$BW6="")),$BS6-$BR6,0)</f>
        <v>0</v>
      </c>
      <c r="FE6" s="66">
        <f>FD6</f>
        <v>0</v>
      </c>
      <c r="FH6" s="66">
        <f t="shared" ref="FH6:FH16" si="28">IF(ISNA(MATCH($CE6,$CA$39:$CA$42,0)),0,IF(AND(FE6=0,$BW6&gt;2,$BW6&lt;&gt;""),$BS6-$BR6,0))</f>
        <v>0</v>
      </c>
      <c r="FI6" s="66" t="b">
        <f>IF(AND(FG6=0,$B6&lt;&gt;"",$AR6&lt;&gt;"",SUM(FH$6:FH6)&gt;=6),TRUE,FALSE)</f>
        <v>0</v>
      </c>
      <c r="FJ6" s="66" t="b">
        <f t="shared" ref="FJ6:FJ17" si="29">IF(AND($B6&lt;&gt;"",$AR6&lt;&gt;"",FE6&gt;FC$15),TRUE,FALSE)</f>
        <v>0</v>
      </c>
      <c r="FK6" s="66" t="s">
        <v>24825</v>
      </c>
      <c r="FL6" s="66" t="b">
        <f t="shared" ref="FL6:FL17" si="30">IF(AND(OR($CE6=$CA$40,$CE6=$CA$42),$BR6&lt;=FK$17,$BV6&lt;=3,OR($BW6=1,$BW6="")),TRUE,FALSE)</f>
        <v>0</v>
      </c>
      <c r="FQ6" s="66">
        <f t="shared" ref="FQ6:FQ16" si="31">IF(ISNA(MATCH($CE6,$CA$39:$CA$42,0)),0,IF(AND(FL6=FALSE,$BW6&gt;2,$BW6&lt;&gt;""),$BS6-$BR6,0))</f>
        <v>0</v>
      </c>
      <c r="FR6" s="66" t="b">
        <f>IF(AND(FM6=0,$B6&lt;&gt;"",$AR6&lt;&gt;"",SUM(FQ$6:FQ6)&gt;=6),TRUE,FALSE)</f>
        <v>0</v>
      </c>
      <c r="FT6" s="100">
        <f t="shared" ref="FT6:FT17" si="32">IF(AND(OR($CE6=$CA$40,$CE6=$CA$42),$BV6&lt;=3,OR($BW6=1,$BW6="")),$BS6-$BR6,0)</f>
        <v>0</v>
      </c>
      <c r="FU6" s="66">
        <f>FT6</f>
        <v>0</v>
      </c>
      <c r="FX6" s="100">
        <f t="shared" ref="FX6:FX17" si="33">IF(AND(OR($CE6=$CA$40,$CE6=$CA$42),OR($BW6=4,$BW6=3,$BW6=2,$BW6=1,$BW6=""),$CI6=TRUE),$BS6-$BR6,0)</f>
        <v>0</v>
      </c>
      <c r="FY6" s="66">
        <f>FX6</f>
        <v>0</v>
      </c>
      <c r="FZ6" s="66">
        <f t="shared" ref="FZ6:FZ16" si="34">IF(ISNA(MATCH($CE6,$CA$39:$CA$42,0)),0,IF(AND(FY6=0,$BW6&gt;2,$BW6&lt;&gt;""),$BS6-$BR6,0))</f>
        <v>0</v>
      </c>
      <c r="GA6" s="66" t="b">
        <f>IF(AND(FY6=0,$B6&lt;&gt;"",$AR6&lt;&gt;"",SUM(FZ$6:FZ6)&gt;=6),TRUE,FALSE)</f>
        <v>0</v>
      </c>
      <c r="GC6" s="66">
        <f t="shared" ref="GC6:GC17" si="35">IF($CE6=$CA$41,$BS6-$BR6,0)</f>
        <v>0</v>
      </c>
      <c r="GD6" s="66">
        <f>GC6</f>
        <v>0</v>
      </c>
      <c r="GE6" s="66">
        <f t="shared" ref="GE6:GE16" si="36">IF(ISNA(MATCH($CE6,$CA$39:$CA$42,0)),0,IF(AND(GD6=0,$BW6&gt;2,$BW6&lt;&gt;""),$BS6-$BR6,0))</f>
        <v>0</v>
      </c>
      <c r="GF6" s="66" t="b">
        <f>IF(AND(GD6=0,$B6&lt;&gt;"",$AR6&lt;&gt;"",SUM(GE$6:GE6)&gt;=6),TRUE,FALSE)</f>
        <v>0</v>
      </c>
      <c r="GH6" s="66" t="b">
        <f t="shared" ref="GH6:GH17" si="37">IF($BT6="",FALSE,IF(AND(OR($CE6=$CA$39,$CE6=$CA$41),VLOOKUP($BT6,$BR$40:$BU$475,4,FALSE),$BX6&gt;=60,$BR6&lt;=GG$17),TRUE,FALSE))</f>
        <v>0</v>
      </c>
      <c r="GI6" s="66">
        <f t="shared" ref="GI6:GI16" si="38">IF(ISNA(MATCH($CE6,$CA$39:$CA$42,0)),0,IF(AND(GH6=FALSE,$BW6&gt;2,$BW6&lt;&gt;""),$BS6-$BR6,0))</f>
        <v>0</v>
      </c>
      <c r="GJ6" s="66" t="b">
        <f>IF(AND(GH6=FALSE,$B6&lt;&gt;"",$AR6&lt;&gt;"",SUM(GI$6:GI6)&gt;=6),TRUE,FALSE)</f>
        <v>0</v>
      </c>
      <c r="GM6" s="66">
        <f t="shared" ref="GM6:GM17" si="39">IF($BT6="",0,IF(AND(OR($CE6=$CA$39,$CE6=$CA$41),VLOOKUP($BT6,$BR$40:$BU$475,2,FALSE),$BX6&gt;=60),$BS6-$BR6,IF(AND(OR($CE6=$CA$39,$CE6=$CA$41),VLOOKUP($BT6,$BR$40:$BU$475,3,FALSE),$CI6=TRUE,$BX6&gt;=60),$BS6-$BR6,0)))</f>
        <v>0</v>
      </c>
      <c r="GN6" s="66">
        <f>GM6</f>
        <v>0</v>
      </c>
      <c r="GO6" s="66">
        <f>GN6</f>
        <v>0</v>
      </c>
      <c r="GP6" s="66">
        <f t="shared" ref="GP6:GP16" si="40">IF(ISNA(MATCH($CE6,$CA$39:$CA$42,0)),0,IF(AND(GO6=0,GN6=0,$BW6&gt;2,$BW6&lt;&gt;""),$BS6-$BR6,0))</f>
        <v>0</v>
      </c>
      <c r="GQ6" s="66" t="b">
        <f>IF(AND(GO6=0,$B6&lt;&gt;"",$AR6&lt;&gt;"",SUM(GP$6:GP6)&gt;=6),TRUE,FALSE)</f>
        <v>0</v>
      </c>
      <c r="GS6" s="100">
        <f t="shared" ref="GS6:GS17" si="41">IF(OR($CE6=$CA$39,$CE6=$CA$41),IF(AND($BV6&lt;=3,OR($BW6=1,$BW6=""),$CI6=TRUE),$BS6-$BR6,IF(AND($BV6&lt;=3,OR($BW6=2,BW6=1,$BW6=""),$CM6=TRUE),$BS6-$BR6,0)),0)</f>
        <v>0</v>
      </c>
      <c r="GT6" s="66">
        <f>GS6</f>
        <v>0</v>
      </c>
      <c r="GU6" s="66">
        <f t="shared" ref="GU6:GU16" si="42">IF(ISNA(MATCH($CE6,$CA$39:$CA$42,0)),0,IF(AND(GT6=0,$BW6&gt;2,$BW6&lt;&gt;""),$BS6-$BR6,0))</f>
        <v>0</v>
      </c>
      <c r="GV6" s="66" t="b">
        <f>IF(AND(GT6=0,$B6&lt;&gt;"",$AR6&lt;&gt;"",SUM(GU$6:GU6)&gt;=6),TRUE,FALSE)</f>
        <v>0</v>
      </c>
      <c r="GW6" s="66" t="s">
        <v>627</v>
      </c>
      <c r="GX6" s="66" t="b">
        <f t="shared" ref="GX6:GX16" si="43">IF(AND(IFERROR(IF(SEARCH("D",AJ6,1)&gt;=1,TRUE,FALSE),FALSE),$AF6&gt;=$GW$7,$BZ6&gt;=5,OR($CA6=2,$CA6=1,$CA6="")),TRUE,IF(AND($BR6=$BR7,GX7=TRUE),TRUE,FALSE))</f>
        <v>0</v>
      </c>
      <c r="GY6" s="66">
        <f>IFERROR(IF(AND($AF6&gt;0,IFERROR(IF(SEARCH("D",AJ6,1)&gt;=1,TRUE,FALSE),FALSE),$BZ6&gt;=5,OR($CA6=2,$CA6=1,$CA6="")),$AF6,0),0)</f>
        <v>0</v>
      </c>
      <c r="GZ6" s="66" t="b">
        <f>IF(OR(GX6=TRUE,GY6&gt;=GW$7),TRUE,FALSE)</f>
        <v>0</v>
      </c>
      <c r="HA6" s="66" t="b">
        <f t="shared" ref="HA6:HA16" si="44">IF($BR6=$BR7,IF(OR(GZ6=TRUE,GZ7=TRUE,HA7=TRUE),TRUE,FALSE),IF(GZ6=TRUE,TRUE,FALSE))</f>
        <v>0</v>
      </c>
      <c r="HB6" s="66" t="b">
        <f t="shared" ref="HB6:HB16" si="45">IF(AND(IFERROR(IF(SEARCH("D",AJ6,1)&gt;=1,TRUE,FALSE),FALSE),$AF6&gt;=$GW$8,$BZ6&gt;=5,OR($CA6=2,$CA6=1,$CA6="")),TRUE,IF(AND($BR6=$BR7,HB7=TRUE),TRUE,FALSE))</f>
        <v>0</v>
      </c>
      <c r="HC6" s="66" t="b">
        <f>IF(OR(HB6=TRUE,GY6=GW$8),TRUE,FALSE)</f>
        <v>0</v>
      </c>
      <c r="HD6" s="66" t="b">
        <f t="shared" ref="HD6:HD16" si="46">IF($BR6=$BR7,IF(OR(HC6=TRUE,HC7=TRUE,HD7=TRUE),TRUE,FALSE),IF(HC6=TRUE,TRUE,FALSE))</f>
        <v>0</v>
      </c>
      <c r="HE6" s="100">
        <f t="shared" ref="HE6:HE17" si="47">IF(OR($CE6=$CA$39,$CE6=$CA$41),IF(OR(AND($BV6&lt;=3,OR($BW6=1,$BW6=""),$HA6=TRUE),AND($BV6&lt;=3,OR($BW6=2,$BW6=1,$BW6=""),$HD6=TRUE)),$BS6-$BR6,0),0)</f>
        <v>0</v>
      </c>
      <c r="HF6" s="66">
        <f>HE6</f>
        <v>0</v>
      </c>
      <c r="HG6" s="66">
        <f t="shared" ref="HG6:HG16" si="48">IF(ISNA(MATCH($CE6,$CA$39:$CA$42,0)),0,IF(AND(HF6=0,$BW6&gt;2,$BW6&lt;&gt;""),$BS6-$BR6,0))</f>
        <v>0</v>
      </c>
      <c r="HH6" s="66" t="b">
        <f>IF(AND(HF6=0,$B6&lt;&gt;"",$AR6&lt;&gt;"",SUM(HG$6:HG6)&gt;=6),TRUE,FALSE)</f>
        <v>0</v>
      </c>
      <c r="HJ6" s="100">
        <f t="shared" ref="HJ6:HJ17" si="49">IF(OR($CE6=$CA$39,$CE6=$CA$41),IF($CM6=TRUE,$BS6-$BR6,0),0)</f>
        <v>0</v>
      </c>
      <c r="HK6" s="66">
        <f>HJ6</f>
        <v>0</v>
      </c>
      <c r="HM6" s="66" t="b">
        <f t="shared" ref="HM6:HM17" si="50">IF(AND($B6&lt;&gt;"",$AR6&lt;&gt;"",OR($CE6=$CA$39,$CE6=$CA$41),$BV6&gt;=5,OR($BW6=2,$BW6=1,$BW6=""),$BR6&lt;=HL$17),TRUE,FALSE)</f>
        <v>0</v>
      </c>
      <c r="HN6" s="66" t="s">
        <v>593</v>
      </c>
      <c r="HO6" s="66" t="b">
        <f>IF(AND(OR($CD6=$CC$40,$CD6=$CC$41),$AF6&gt;=$HN$7,$BZ6&lt;=3,OR($CA6=3,$CA6=2,$CA6=1,$CA6="")),TRUE,IF(AND($BR6=$BR7,HO7=TRUE),TRUE,FALSE))</f>
        <v>0</v>
      </c>
      <c r="HP6" s="66">
        <f>IF(AND(($AF6&gt;0),OR($CD6=$CC$40,$CD6=$CC$41),$BZ6&lt;=3,OR($CA6=3,$CA6=2,$CA6=1,$CA6="")),$AF6,0)</f>
        <v>0</v>
      </c>
      <c r="HQ6" s="66" t="b">
        <f t="shared" ref="HQ6:HQ17" si="51">IF(OR(HO6=TRUE,HP6&gt;=HN$7),TRUE,FALSE)</f>
        <v>0</v>
      </c>
      <c r="HR6" s="66" t="b">
        <f>IF($BR6=$BR7,IF(OR(HQ6=TRUE,HQ7=TRUE,HR7=TRUE),TRUE,FALSE),IF(HQ6=TRUE,TRUE,FALSE))</f>
        <v>0</v>
      </c>
      <c r="HS6" s="100">
        <f t="shared" ref="HS6:HS17" si="52">IF(AND(OR($CE6=$CA$39,$CE6=$CA$41),OR($BW6=2,$BW6=1,$BW6=""),$BX6&gt;=40,HR6=TRUE),$BS6-$BR6,0)</f>
        <v>0</v>
      </c>
      <c r="HT6" s="66">
        <f>HS6</f>
        <v>0</v>
      </c>
      <c r="HU6" s="100" t="b">
        <f>IF(ISNA(MATCH($CE6,$CA$39:$CA$42,0)),FALSE,IF($HR6=TRUE,TRUE,FALSE))</f>
        <v>0</v>
      </c>
      <c r="HV6" s="66" t="s">
        <v>593</v>
      </c>
      <c r="HW6" s="66" t="b">
        <f t="shared" ref="HW6:HW16" si="53">IF(AND(OR($CD6=$CC$40,$CD6=$CC$41),$AF6&gt;=HV$7),TRUE,IF(AND($BR6=$BR7,HW7=TRUE),TRUE,FALSE))</f>
        <v>0</v>
      </c>
      <c r="HX6" s="66">
        <f>IF(AND(($AF6&gt;0),OR($CD6=$CC$40,$CD6=$CC$41)),$AF6,0)</f>
        <v>0</v>
      </c>
      <c r="HY6" s="66" t="b">
        <f>IF(OR(HW6=TRUE,HX6&gt;=HV$7),TRUE,FALSE)</f>
        <v>0</v>
      </c>
      <c r="HZ6" s="66" t="b">
        <f t="shared" ref="HZ6:HZ16" si="54">IF($BR6=$BR7,IF(OR(HY6=TRUE,HY7=TRUE,HZ7=TRUE),TRUE,FALSE),IF(HY6=TRUE,TRUE,FALSE))</f>
        <v>0</v>
      </c>
      <c r="IA6" s="100">
        <f t="shared" ref="IA6:IA17" si="55">IF(AND(OR($CE6=$CA$39,$CE6=$CA$41),OR($BW6=3,$BW6=2,$BW6=1,$BW6=""),$BX6&gt;=60,HZ6=TRUE),$BS6-$BR6,0)</f>
        <v>0</v>
      </c>
      <c r="IB6" s="66">
        <f>IA6</f>
        <v>0</v>
      </c>
      <c r="IC6" s="66" t="s">
        <v>672</v>
      </c>
      <c r="ID6" s="66">
        <f>IF(AND($BV6&lt;=3,OR($BW6=2,$BW6=1,$BW6="")),$BS6-$BR6,0)</f>
        <v>0</v>
      </c>
      <c r="IE6" s="66">
        <f>ID6</f>
        <v>0</v>
      </c>
      <c r="IL6" s="66">
        <f t="shared" ref="IL6:IL16" si="56">IF(ISNA(MATCH($CE6,$CA$39:$CA$42,0)),0,IF(AND(IE6=0,$BW6&gt;2,$BW6&lt;&gt;""),$BS6-$BR6,0))</f>
        <v>0</v>
      </c>
      <c r="IM6" s="66" t="b">
        <f>IF(AND(IE6=0,AND($B6&lt;&gt;"",$AR6&lt;&gt;""),SUM(IL$6:IL6)&gt;=6),TRUE,FALSE)</f>
        <v>0</v>
      </c>
      <c r="IN6" s="66" t="s">
        <v>593</v>
      </c>
      <c r="IO6" s="66" t="b">
        <f t="shared" ref="IO6:IO16" si="57">IF(AND(OR($CD6=$CC$40,$CD6=$CC$41),$AF6&gt;=IN$7),TRUE,IF(AND($BR6=$BR7,IO7=TRUE),TRUE,FALSE))</f>
        <v>0</v>
      </c>
      <c r="IP6" s="66">
        <f>IF(AND(($AF6&gt;0),OR($CD6=$CC$40,$CD6=$CC$41)),$AF6,0)</f>
        <v>0</v>
      </c>
      <c r="IQ6" s="66" t="b">
        <f>IF(OR(IO6=TRUE,IP6&gt;=IN$7),TRUE,FALSE)</f>
        <v>0</v>
      </c>
      <c r="IR6" s="66" t="b">
        <f t="shared" ref="IR6:IR16" si="58">IF($BR6=$BR7,IF(OR(IQ6=TRUE,IQ7=TRUE,IR7=TRUE),TRUE,FALSE),IF(IQ6=TRUE,TRUE,FALSE))</f>
        <v>0</v>
      </c>
      <c r="IS6" s="66" t="b">
        <f t="shared" ref="IS6:IS17" si="59">IFERROR(IF(AND(IFERROR(IF(SEARCH("D",AJ6,1)&gt;=1,TRUE,FALSE),FALSE),$AF6&gt;=$IN$7,OR(AND($BZ6-$BV6&gt;=1,IFERROR($BW6-$CA6&gt;=1,IF(AND($BZ6&lt;&gt;"",$CA6=""),TRUE,FALSE))),AND($BZ6&gt;=4,OR($CA6=2,$CA6=1,$CA6="")))),TRUE,IF(AND($BR6=$BR7,IS7=TRUE),TRUE,FALSE)),FALSE)</f>
        <v>0</v>
      </c>
      <c r="IT6" s="66">
        <f>IFERROR(IF(AND($AF6&gt;0,IFERROR(IF(SEARCH("D",AJ6,1)&gt;=1,TRUE,FALSE),FALSE),OR(AND($BZ6-$BV6&gt;=1,IFERROR($BW6-$CA6&gt;=1,IF(AND($BZ6&lt;&gt;"",$CA6=""),TRUE,FALSE))),AND($BZ6&gt;=4,OR($CA6=2,$CA6=1,$CA6="")))),$AF6,0),0)</f>
        <v>0</v>
      </c>
      <c r="IU6" s="66" t="b">
        <f>IF(OR(IS6=TRUE,IT6&gt;=IN$7),TRUE,FALSE)</f>
        <v>0</v>
      </c>
      <c r="IV6" s="66" t="b">
        <f t="shared" ref="IV6:IV16" si="60">IF($BR6=$BR7,IF(OR(IU6=TRUE,IU7=TRUE,IV7=TRUE),TRUE,FALSE),IF(IU6=TRUE,TRUE,FALSE))</f>
        <v>0</v>
      </c>
      <c r="IW6" s="100">
        <f t="shared" ref="IW6:IW17" si="61">IF(ISNA(MATCH($BU6,$CF$40:$CF$45,0)),0,IF(AND(OR($CE6=$CA$39,$CE6=$CA$41),$BV6&lt;=4,$BV6&gt;2,$BV6&lt;=4,$BW6&gt;2,OR($IR6=TRUE,$IV6=TRUE)),$BS6-$BR6,0))</f>
        <v>0</v>
      </c>
      <c r="IX6" s="66">
        <f>IW6</f>
        <v>0</v>
      </c>
      <c r="IZ6" s="100">
        <f>IF(AND(OR($CE6=$CA$39,$CE6=$CA$41),$G$35="bedrock",K36&lt;=10,$BV6&lt;=3,OR($BW6=1,$BW6="")),$BS6-$BR6,0)</f>
        <v>0</v>
      </c>
      <c r="JA6" s="66">
        <f>IZ6</f>
        <v>0</v>
      </c>
      <c r="JB6" s="100" t="b">
        <f t="shared" ref="JB6:JB17" si="62">IF(IZ6&gt;0,TRUE,IF(AND(OR($CE6=$CA$39,$CE6=$CA$41),OR($BW6=2,$BW6=1,$BW6="")),TRUE,FALSE))</f>
        <v>0</v>
      </c>
    </row>
    <row r="7" spans="1:263" ht="18.75" customHeight="1">
      <c r="A7" s="255"/>
      <c r="B7" s="149"/>
      <c r="C7" s="149"/>
      <c r="D7" s="149"/>
      <c r="E7" s="149"/>
      <c r="F7" s="149"/>
      <c r="G7" s="167"/>
      <c r="H7" s="259"/>
      <c r="I7" s="259"/>
      <c r="J7" s="259"/>
      <c r="K7" s="259"/>
      <c r="L7" s="259"/>
      <c r="M7" s="259"/>
      <c r="N7" s="259"/>
      <c r="O7" s="259"/>
      <c r="P7" s="259"/>
      <c r="Q7" s="167"/>
      <c r="R7" s="260"/>
      <c r="S7" s="260"/>
      <c r="T7" s="260"/>
      <c r="U7" s="167"/>
      <c r="V7" s="261"/>
      <c r="W7" s="261"/>
      <c r="X7" s="261"/>
      <c r="Y7" s="261"/>
      <c r="Z7" s="261"/>
      <c r="AA7" s="261"/>
      <c r="AB7" s="261"/>
      <c r="AC7" s="261"/>
      <c r="AD7" s="261"/>
      <c r="AE7" s="167"/>
      <c r="AF7" s="260"/>
      <c r="AG7" s="260"/>
      <c r="AH7" s="260"/>
      <c r="AI7" s="167"/>
      <c r="AJ7" s="171"/>
      <c r="AK7" s="240"/>
      <c r="AL7" s="240"/>
      <c r="AM7" s="167"/>
      <c r="AN7" s="149"/>
      <c r="AO7" s="149"/>
      <c r="AP7" s="149"/>
      <c r="AQ7" s="167"/>
      <c r="AR7" s="149"/>
      <c r="AS7" s="149"/>
      <c r="AT7" s="149"/>
      <c r="AU7" s="149"/>
      <c r="AV7" s="149"/>
      <c r="AW7" s="149"/>
      <c r="AX7" s="167"/>
      <c r="AY7" s="264" t="str">
        <f>IF(CD7="","",CD7)</f>
        <v/>
      </c>
      <c r="AZ7" s="264"/>
      <c r="BA7" s="264"/>
      <c r="BB7" s="264"/>
      <c r="BC7" s="264"/>
      <c r="BD7" s="264"/>
      <c r="BE7" s="264"/>
      <c r="BF7" s="264"/>
      <c r="BG7" s="264"/>
      <c r="BH7" s="264"/>
      <c r="BI7" s="264"/>
      <c r="BJ7" s="264"/>
      <c r="BK7" s="264"/>
      <c r="BL7" s="264"/>
      <c r="BM7" s="264"/>
      <c r="BN7" s="264"/>
      <c r="BO7" s="264"/>
      <c r="BP7" s="264"/>
      <c r="BQ7" s="123"/>
      <c r="BR7" s="100" t="str">
        <f>IFERROR(IF(B7="",BR6,IF(B7="","",VALUE(LEFT(B7,SEARCH("-",B7)-1)))),"")</f>
        <v/>
      </c>
      <c r="BS7" s="100" t="str">
        <f>IFERROR(IF(B7="",BS6,IF(B7="","",VALUE(RIGHT(B7,LEN(B7)-SEARCH("-",B7))))),"")</f>
        <v/>
      </c>
      <c r="BT7" s="66" t="str">
        <f>IF(H7="",BT6,H7)</f>
        <v/>
      </c>
      <c r="BU7" s="66" t="str">
        <f t="shared" ref="BU7:BU17" si="63">IF(H7="",BU6,IF(H7="","",LEFT(TRIM(H7),SEARCH(" ",(TRIM(H7)))-1)))</f>
        <v/>
      </c>
      <c r="BV7" s="100" t="str">
        <f t="shared" ref="BV7:BV17" si="64">IF(H7="",BV6,IF(H7="","",VALUE(MID(TRIM(H7),SEARCH(" ",(TRIM(H7)))+1,(SEARCH("/",(TRIM(H7)))-SEARCH(" ",(TRIM(H7)))-1)))))</f>
        <v/>
      </c>
      <c r="BW7" s="100" t="str">
        <f t="shared" ref="BW7:BW17" si="65">IF(H7="",BW6,IF(AND(H7&lt;&gt;"",ISNUMBER(VALUE(RIGHT(TRIM(H7),1)))),VALUE(RIGHT(TRIM(H7),LEN(TRIM(H7))-SEARCH("/",(TRIM(H7))))),""))</f>
        <v/>
      </c>
      <c r="BX7" s="66">
        <f>IF(H7="",BX6,VALUE(R7))</f>
        <v>0</v>
      </c>
      <c r="BY7" s="100" t="str">
        <f>IF(V7="","",LEFT(TRIM(V7),SEARCH(" ",(TRIM(V7)))-1))</f>
        <v/>
      </c>
      <c r="BZ7" s="100" t="str">
        <f t="shared" ref="BZ7:BZ17" si="66">IF(V7="","",VALUE(MID(TRIM(V7),SEARCH(" ",(TRIM(V7)))+1,(SEARCH("/",(TRIM(V7)))-SEARCH(" ",(TRIM(V7)))-1))))</f>
        <v/>
      </c>
      <c r="CA7" s="100" t="str">
        <f t="shared" ref="CA7:CA17" si="67">IF(AND(V7&lt;&gt;"",ISNUMBER(VALUE(RIGHT(TRIM(V7),1)))),VALUE(RIGHT(TRIM(V7),LEN(TRIM(V7))-SEARCH("/",(TRIM(V7))))),"")</f>
        <v/>
      </c>
      <c r="CB7" s="100" t="str">
        <f t="shared" si="0"/>
        <v/>
      </c>
      <c r="CC7" s="100">
        <f t="shared" ref="CC7:CC17" si="68">IFERROR(SEARCH("CS",AJ7,1),0)</f>
        <v>0</v>
      </c>
      <c r="CD7" s="100" t="str">
        <f>IFERROR(IF(IF(SEARCH("C",AJ7,1)&gt;=1,IF(SEARCH("C",AJ7,1)=IFERROR(SEARCH("CS",AJ7,1),0),IF(SEARCH("C",AJ7,CC7+1),TRUE,FALSE),TRUE),FALSE),IF(AND($BZ7&lt;=3,OR($CA7=2,$CA7=1,$CA7=""),$BV7&lt;=3,OR($CA7=2,$CA7=1,$CA7="")),$CC$39,IF(OR($BU7="N",$BY7="N"),VLOOKUP($CB7,$CL$40:$CM$351,2,FALSE),IF(ABS(VLOOKUP($BY7,$CF$40:$CG$59,2,FALSE)-VLOOKUP($BU7,$CF$40:$CG$59,2,FALSE))&gt;=3,$CC$41,VLOOKUP($CB7,$CL$40:$CM$351,2,FALSE)))),""),"")</f>
        <v/>
      </c>
      <c r="CE7" s="66" t="str">
        <f t="shared" ref="CE7:CE17" si="69">IF(AR7="",CE6,AR7)</f>
        <v/>
      </c>
      <c r="CF7" s="66" t="b">
        <f t="shared" si="1"/>
        <v>0</v>
      </c>
      <c r="CG7" s="66">
        <f t="shared" ref="CG7:CG17" si="70">IF($BR7=$BR6,IF(OR($CD7=$CC$40,$CD7=$CC$41),$AF7+CG6,CG6),IF(OR($CD7=$CC$40,$CD7=$CC$41),$AF7,0))</f>
        <v>0</v>
      </c>
      <c r="CH7" s="66" t="b">
        <f t="shared" ref="CH7:CH17" si="71">IF(OR(CF7=TRUE,CG7&gt;=CF$18),TRUE,FALSE)</f>
        <v>0</v>
      </c>
      <c r="CI7" s="66" t="b">
        <f t="shared" si="2"/>
        <v>0</v>
      </c>
      <c r="CJ7" s="66" t="b">
        <f t="shared" si="3"/>
        <v>0</v>
      </c>
      <c r="CK7" s="66">
        <f t="shared" ref="CK7:CK17" si="72">IF($BR7=$BR6,IF(OR($CD7=$CC$40,$CD7=$CC$41),$AF7+CK6,CK6),IF(OR($CD7=$CC$40,$CD7=$CC$41),$AF7,0))</f>
        <v>0</v>
      </c>
      <c r="CL7" s="66" t="b">
        <f t="shared" ref="CL7:CL17" si="73">IF(OR(CJ7=TRUE,CK7&gt;=CJ$18),TRUE,FALSE)</f>
        <v>0</v>
      </c>
      <c r="CM7" s="66" t="b">
        <f t="shared" si="4"/>
        <v>0</v>
      </c>
      <c r="CO7" s="101">
        <f>IF(ISNA(MATCH($AR7,$CA$43:$CA$45,0)),0,$BS7-$BR7)</f>
        <v>0</v>
      </c>
      <c r="CP7" s="66">
        <f>IF(OR($B7="",$AR7=""),CP6,IF($BS7&lt;=CN$17,CP6+CO7,IF(OR(CO7=0,$BR7&gt;CN$17,$BS6&gt;CN$17),CP6,CP6+CN$17-$BR7)))</f>
        <v>0</v>
      </c>
      <c r="CQ7" s="66">
        <f t="shared" si="6"/>
        <v>0</v>
      </c>
      <c r="CR7" s="66" t="b">
        <f>IF(AND(CP7=0,$B7&lt;&gt;"",$AR7&lt;&gt;"",SUM(CQ$6:CQ7)&gt;=6),TRUE,FALSE)</f>
        <v>0</v>
      </c>
      <c r="CT7" s="101">
        <f t="shared" si="7"/>
        <v>0</v>
      </c>
      <c r="CU7" s="66">
        <f>IF($B7="",CU6,IF(OR(CT$6=0,AND($B7&lt;&gt;"",$AR7&lt;&gt;"",CT7=0,CU6&lt;CS$15)),0,IF(CU6&lt;CS$15,CU6+CT7,CU6)))</f>
        <v>0</v>
      </c>
      <c r="CV7" s="66" t="b">
        <f t="shared" ref="CV7:CV17" si="74">IF(CU6&gt;=CS$15,IF(ISNA(MATCH($CE7,$CA$39:$CA$42,0)),FALSE,IF(OR($BW7=2,$BW7=1,$BW7=""),TRUE,FALSE)),FALSE)</f>
        <v>0</v>
      </c>
      <c r="CX7" s="101">
        <f>IF(ISNA(MATCH($AR7,$CA$43:$CA$45,0)),0,IF(ISNA(MATCH($BU7,$CF$46:$CF$48,0)),0,IF(AND($BV7&lt;=3,OR($BW7=1,$BW7="")),$BS7-$BR7,0)))</f>
        <v>0</v>
      </c>
      <c r="CY7" s="66">
        <f>IF(AND($BR7&gt;CW$17,CY6=0),0,IF(OR($B7="",$AR7="",$BR7&gt;(CW$15+CW$17)),CY6,IF(AND(CX7=0,CY6&lt;CW$15),0,CY6+CX7)))</f>
        <v>0</v>
      </c>
      <c r="CZ7" s="66" t="b">
        <f t="shared" ref="CZ7:CZ17" si="75">IF(CY6&gt;=CW$15,IF(ISNA(MATCH($AR7,$CA$39:$CA$42,0)),FALSE,IF(OR($BW7=2,$BW7=1,$BW7=""),TRUE,FALSE)),FALSE)</f>
        <v>0</v>
      </c>
      <c r="DA7" s="66">
        <f t="shared" si="9"/>
        <v>0</v>
      </c>
      <c r="DB7" s="66" t="b">
        <f>IF(AND(CZ7=0,$B7&lt;&gt;"",$AR7&lt;&gt;"",SUM(DA$6:DA7)&gt;=6),TRUE,FALSE)</f>
        <v>0</v>
      </c>
      <c r="DE7" s="102">
        <f t="shared" ref="DE7:DE17" si="76">IF(OR($B7="",$AR7=""),0,IF(AND(OR($BR7&lt;=DD$17,DG7=TRUE,DH7=TRUE,DI7=TRUE),$BV7&lt;=3,OR($BW7=1,$BW7="")),IF(OR($CE7=$CA$40,$CE7=$CA$42),"SAND",TRUE),IF(ISNA(MATCH($CE7,$CA$41:$CA$45,0)),FALSE,TRUE)))</f>
        <v>0</v>
      </c>
      <c r="DF7" s="101">
        <f>IF(OR($B7="",$AR7="",DE7=TRUE,DE7="sand"),0,IF(AND(OR($BR7&lt;=DD$17,DG7=TRUE,DH7=TRUE,DI7=TRUE),OR($BW7=2,$BW7=1,$BW7="")),TRUE,FALSE))</f>
        <v>0</v>
      </c>
      <c r="DG7" s="101" t="b">
        <f>IF(ISNA(MATCH(TRUE,$DE$6:$DE6,0)),FALSE,TRUE)</f>
        <v>0</v>
      </c>
      <c r="DH7" s="101" t="b">
        <f>IF(ISNA(MATCH("SAND",$DE$6:$DE6,0)),FALSE,TRUE)</f>
        <v>0</v>
      </c>
      <c r="DI7" s="101" t="b">
        <f>IF(ISNA(MATCH(TRUE,$DF$6:$DF6,0)),FALSE,TRUE)</f>
        <v>0</v>
      </c>
      <c r="DJ7" s="66" t="b">
        <f>IF(AND(OR($DG7=TRUE,$DH7=TRUE,$DI7=TRUE),$DE7=FALSE,$DF7=FALSE),TRUE,FALSE)</f>
        <v>0</v>
      </c>
      <c r="DK7" s="66" t="b">
        <f t="shared" si="10"/>
        <v>0</v>
      </c>
      <c r="DM7" s="101">
        <f t="shared" si="11"/>
        <v>0</v>
      </c>
      <c r="DN7" s="66">
        <f>IF(AND($BR7&gt;DL$17,DN6=0),0,IF(OR($B7="",$AR7="",$BR7&gt;(DL$15+DL$17)),DN6,IF(AND(DM7=0,DN6&lt;DL$15),0,DN6+DM7)))</f>
        <v>0</v>
      </c>
      <c r="DO7" s="66">
        <f t="shared" si="12"/>
        <v>0</v>
      </c>
      <c r="DP7" s="66" t="b">
        <f>IF(AND(DN7=0,$B7&lt;&gt;"",$AR7&lt;&gt;"",SUM(DO$6:DO7)&gt;=6),TRUE,FALSE)</f>
        <v>0</v>
      </c>
      <c r="DR7" s="66">
        <f t="shared" si="13"/>
        <v>0</v>
      </c>
      <c r="DS7" s="66">
        <f>IF(AND($BR7&gt;DQ$17,DS6=0),0,IF(OR($B7="",$AR7="",$BR7&gt;(DQ$15+DQ$17)),DS6,IF(AND(DR7=0,DS6&lt;DQ$13),0,DS6+DR7)))</f>
        <v>0</v>
      </c>
      <c r="DT7" s="66" t="str">
        <f t="shared" ref="DT7:DT17" si="77">IF(AND(DS$17&gt;=DQ$13,DS7=0),IF(OR(OR($CE7=$CA$43,$CE7=$CA$44,$CE7=$CA$45),AND(OR($CE7=$CA$39,$CE7=$CA$41),$BV7&lt;=3,OR($BW7=2,$BW7=1,$BW7=""))),TRUE,IF(AND(OR($CE7=$CA$40,$CE7=$CA$42),$BV7&lt;=3,OR($BW7=1,$BW7="")),"SAND",FALSE)),"0")</f>
        <v>0</v>
      </c>
      <c r="DU7" s="66" t="b">
        <f t="shared" si="14"/>
        <v>0</v>
      </c>
      <c r="DW7" s="66">
        <f t="shared" si="15"/>
        <v>0</v>
      </c>
      <c r="DX7" s="66">
        <f>IF(AND($BR7&lt;DV$11,DX6=0),0,IF(OR($B7="",$AR7="",$BR7&lt;DV$11),DX6,IF(AND(DW7=0,DX6&lt;DV$13),0,DX6+DW7)))</f>
        <v>0</v>
      </c>
      <c r="DY7" s="66">
        <f t="shared" ref="DY7:DY17" si="78">IF(AND($BV7&lt;=2.5,OR($BW7=1,$BW7="")),$BS7-$BR7,0)</f>
        <v>0</v>
      </c>
      <c r="DZ7" s="66">
        <f>IF(OR($B7="",$AR7=""),DZ6,IF($BS7&lt;=DV$17,DZ6+DY7,IF(OR(DY7=0,$BR7&gt;DV$17,$BS6&gt;DV$17),DZ6,DZ6+DV$17-$BR7)))</f>
        <v>0</v>
      </c>
      <c r="EA7" s="66" t="b">
        <f t="shared" si="16"/>
        <v>0</v>
      </c>
      <c r="EB7" s="66" t="b">
        <f t="shared" si="17"/>
        <v>0</v>
      </c>
      <c r="EC7" s="66" t="b">
        <f t="shared" si="18"/>
        <v>0</v>
      </c>
      <c r="ED7" s="100"/>
      <c r="EE7" s="100">
        <f t="shared" ref="EE7:EE17" si="79">IF(AND(OR($BW7=3,$BW7=2,$BW7=1,$BW7=""),CI7=TRUE),$BS7-$BR7,0)</f>
        <v>0</v>
      </c>
      <c r="EF7" s="66">
        <f>IF(AND($BR7&gt;ED$17,EF6=0),0,IF(OR($B7="",$AR7="",$BR7&gt;(ED$15+ED$17)),EF6,IF(AND(EE7=0,EF6&lt;ED$15),0,EF6+EE7)))</f>
        <v>0</v>
      </c>
      <c r="EH7" s="66">
        <f t="shared" si="19"/>
        <v>0</v>
      </c>
      <c r="EI7" s="66">
        <f>IF(AND($BR7&gt;EG$17,EI6=0),0,IF(OR($B7="",$AR7="",$BR7&gt;(EG$15+EG$17)),EI6,IF(AND(EH7=0,EI6&lt;EG$15),0,EI6+EH7)))</f>
        <v>0</v>
      </c>
      <c r="EJ7" s="66">
        <f t="shared" si="20"/>
        <v>0</v>
      </c>
      <c r="EK7" s="66" t="b">
        <f>IF(AND(EI7=0,$B7&lt;&gt;"",$AR7&lt;&gt;"",SUM(EJ$6:EJ7)&gt;=6),TRUE,FALSE)</f>
        <v>0</v>
      </c>
      <c r="EM7" s="66">
        <f t="shared" si="21"/>
        <v>0</v>
      </c>
      <c r="EN7" s="66">
        <f>IF(AND($BR7&gt;EL$17,EN6=0),0,IF(OR($B7="",$AR7="",$BR7&gt;(EL$15+EL$17)),EN6,IF(AND(EM7=0,EN6&lt;EL$15),0,EN6+EM7)))</f>
        <v>0</v>
      </c>
      <c r="EO7" s="66" t="b">
        <f t="shared" ref="EO7:EO17" si="80">IF(EN6&gt;=EL$15,IF(OR($CE7=$CA$40,$CE7=$CA$42),TRUE,FALSE),FALSE)</f>
        <v>0</v>
      </c>
      <c r="EP7" s="66">
        <f t="shared" si="22"/>
        <v>0</v>
      </c>
      <c r="EQ7" s="66" t="b">
        <f>IF(AND(EO7=0,$B7&lt;&gt;"",$AR7&lt;&gt;"",SUM(EP$6:EP7)&gt;=6),TRUE,FALSE)</f>
        <v>0</v>
      </c>
      <c r="ES7" s="66" t="b">
        <f t="shared" si="23"/>
        <v>0</v>
      </c>
      <c r="ET7" s="66">
        <f t="shared" si="24"/>
        <v>0</v>
      </c>
      <c r="EU7" s="66" t="b">
        <f>IF(AND(ES7=0,$B7&lt;&gt;"",$AR7&lt;&gt;"",SUM(ET$6:ET7)&gt;=6),TRUE,FALSE)</f>
        <v>0</v>
      </c>
      <c r="EW7" s="100">
        <f t="shared" si="25"/>
        <v>0</v>
      </c>
      <c r="EX7" s="66">
        <f>IF(AND($BR7&gt;EV$17,EX6=0),0,IF(OR($B7="",$AR7="",$BR7&gt;(EV$15+EV$17)),EX6,IF(AND(EW7=0,EX6&lt;EV$15),0,EX6+EW7)))</f>
        <v>0</v>
      </c>
      <c r="EY7" s="66">
        <f t="shared" si="26"/>
        <v>0</v>
      </c>
      <c r="EZ7" s="66" t="b">
        <f>IF(AND(EX7=0,$B7&lt;&gt;"",$AR7&lt;&gt;"",SUM(EY$6:EY7)&gt;=6),TRUE,FALSE)</f>
        <v>0</v>
      </c>
      <c r="FB7" s="66" t="b">
        <f t="shared" ref="FB7:FB17" si="81">IF(AND(OR($CE7=$CA$40,$CE7=$CA$42),$BR7&lt;=FA$17,$BX7&gt;0,$BX7&lt;=90),TRUE,FALSE)</f>
        <v>0</v>
      </c>
      <c r="FD7" s="100">
        <f t="shared" si="27"/>
        <v>0</v>
      </c>
      <c r="FE7" s="66">
        <f>IF(AND($BR7&gt;FC$17,FE6=0),0,IF(OR($B7="",$AR7="",$BR7&gt;(FC$15+FC$17)),FE6,IF(AND(FD7=0,FE6&lt;FC$15),0,FE6+FD7)))</f>
        <v>0</v>
      </c>
      <c r="FF7" s="66" t="b">
        <f>IF(AND(FD6&gt;0,FD7=0,$B7&lt;&gt;"",$AR7&lt;&gt;"",FE7&gt;=FC$15,OR($CE7=$CA$40,$CE7=$CA$42),OR($BW7=2,$BW7=1,$BW7="")),TRUE,FALSE)</f>
        <v>0</v>
      </c>
      <c r="FG7" s="66" t="b">
        <f>IF(AND(FD6&gt;0,FD7=0,$B7&lt;&gt;"",$AR7&lt;&gt;"",OR($CE7=$CA$40,$CE7=$CA$42),OR($BW7=2,$BW7=1,$BW7="")),TRUE,FALSE)</f>
        <v>0</v>
      </c>
      <c r="FH7" s="66">
        <f t="shared" si="28"/>
        <v>0</v>
      </c>
      <c r="FI7" s="66" t="b">
        <f>IF(AND(FG7=0,$B7&lt;&gt;"",$AR7&lt;&gt;"",SUM(FH$6:FH7)&gt;=6),TRUE,FALSE)</f>
        <v>0</v>
      </c>
      <c r="FJ7" s="66" t="b">
        <f t="shared" si="29"/>
        <v>0</v>
      </c>
      <c r="FK7" s="66">
        <v>5</v>
      </c>
      <c r="FL7" s="66" t="b">
        <f t="shared" si="30"/>
        <v>0</v>
      </c>
      <c r="FM7" s="66" t="b">
        <f>IF(AND(FL6=TRUE,$B7&lt;&gt;"",$AR7&lt;&gt;"",OR($CE7=$CA$40,$CE7=$CA$42),OR(AND($BX7&gt;=5,$BV7&lt;=3,OR($BW7=1,$BW7="")),AND($AF7&gt;=5,$BZ7&lt;=3,$BZ7&lt;&gt;"",OR($CA7=1,$CA7=""))),OR(AND($BV7&gt;=4,OR($BW7=1,$BW7="")),AND($BZ7&gt;=4,$BZ7&lt;&gt;"",OR($CA7=1,$CA7="")))),TRUE,FALSE)</f>
        <v>0</v>
      </c>
      <c r="FN7" s="66">
        <f>IF(AND(FL6=TRUE,OR($CE7=$CA$40,$CE7=$CA$42),OR(AND($BZ7&lt;=3,$BZ7&lt;&gt;"",OR($CA7=1,$CA7=""))),OR(AND($BV7&gt;=4,OR($BW7=1,$BW7="")))),$AF7,0)</f>
        <v>0</v>
      </c>
      <c r="FO7" s="66" t="b">
        <f>IF(OR(FM7=TRUE,FN7&gt;=FK$7),TRUE,FALSE)</f>
        <v>0</v>
      </c>
      <c r="FP7" s="66" t="b">
        <f t="shared" ref="FP7:FP16" si="82">IF($BR7=$BR8,IF(OR(FO7=TRUE,FO8=TRUE,FP8=TRUE),TRUE,FALSE),IF(FO7=TRUE,TRUE,FALSE))</f>
        <v>0</v>
      </c>
      <c r="FQ7" s="66">
        <f t="shared" si="31"/>
        <v>0</v>
      </c>
      <c r="FR7" s="66" t="b">
        <f>IF(AND(FM7=0,$B7&lt;&gt;"",$AR7&lt;&gt;"",SUM(FQ$6:FQ7)&gt;=6),TRUE,FALSE)</f>
        <v>0</v>
      </c>
      <c r="FT7" s="100">
        <f t="shared" si="32"/>
        <v>0</v>
      </c>
      <c r="FU7" s="66">
        <f>IF(OR($B7="",$AR7=""),FU6,IF($BS7&lt;=FS$17,FU6+FT7,IF(OR(FT7=0,$BR7&gt;FS$17,$BS6&gt;FS$17),FU6,FU6+FS$17-$BR7)))</f>
        <v>0</v>
      </c>
      <c r="FV7" s="66" t="b">
        <f t="shared" ref="FV7:FV17" si="83">IF(AND(FU6&gt;=FS$15,$B7&lt;&gt;"",$AR7&lt;&gt;"",OR($CE7=$CA$40,$CE7=$CA$42),$BV7&lt;=4,OR($BW7=1,$BW7="")),TRUE,FALSE)</f>
        <v>0</v>
      </c>
      <c r="FX7" s="100">
        <f t="shared" si="33"/>
        <v>0</v>
      </c>
      <c r="FY7" s="66">
        <f>IF(AND($BR7&gt;FW$17,FY6=0),0,IF(OR($B7="",$AR7="",$BR7&gt;(FW$15+FW$17)),FY6,IF(AND(FX7=0,FY6&lt;FW$15),0,FY6+FX7)))</f>
        <v>0</v>
      </c>
      <c r="FZ7" s="66">
        <f t="shared" si="34"/>
        <v>0</v>
      </c>
      <c r="GA7" s="66" t="b">
        <f>IF(AND(FY7=0,$B7&lt;&gt;"",$AR7&lt;&gt;"",SUM(FZ$6:FZ7)&gt;=6),TRUE,FALSE)</f>
        <v>0</v>
      </c>
      <c r="GC7" s="66">
        <f t="shared" si="35"/>
        <v>0</v>
      </c>
      <c r="GD7" s="66">
        <f>IF(AND($BR7&gt;GB$17,GD6=0),0,IF(OR($B7="",$AR7="",$BR7&gt;(GB$15+GB$17)),GD6,IF(AND(GC7=0,GD6&lt;GB$15),0,GD6+GC7)))</f>
        <v>0</v>
      </c>
      <c r="GE7" s="66">
        <f t="shared" si="36"/>
        <v>0</v>
      </c>
      <c r="GF7" s="66" t="b">
        <f>IF(AND(GD7=0,$B7&lt;&gt;"",$AR7&lt;&gt;"",SUM(GE$6:GE7)&gt;=6),TRUE,FALSE)</f>
        <v>0</v>
      </c>
      <c r="GH7" s="66" t="b">
        <f t="shared" si="37"/>
        <v>0</v>
      </c>
      <c r="GI7" s="66">
        <f t="shared" si="38"/>
        <v>0</v>
      </c>
      <c r="GJ7" s="66" t="b">
        <f>IF(AND(GH7=FALSE,$B7&lt;&gt;"",$AR7&lt;&gt;"",SUM(GI$6:GI7)&gt;=6),TRUE,FALSE)</f>
        <v>0</v>
      </c>
      <c r="GM7" s="66">
        <f t="shared" si="39"/>
        <v>0</v>
      </c>
      <c r="GN7" s="66">
        <f>IF(OR($B7="",$AR7=""),GN6,IF($BS7&lt;=GK$17,GN6+GM7,IF(OR(GM7=0,$BR7&gt;GK$17,$BS6&gt;GK$17),GN6,GN6+GK$17-$BR7)))</f>
        <v>0</v>
      </c>
      <c r="GO7" s="66">
        <f>IF(AND($BR7&gt;GL$17,GO6=0),0,IF(OR($B7="",$AR7="",$BR7&gt;(GL$15+GL$17)),GO6,IF(AND(GM7=0,GO6&lt;GL$15),0,GO6+GM7)))</f>
        <v>0</v>
      </c>
      <c r="GP7" s="66">
        <f t="shared" si="40"/>
        <v>0</v>
      </c>
      <c r="GQ7" s="66" t="b">
        <f>IF(AND(GO7=0,$B7&lt;&gt;"",$AR7&lt;&gt;"",SUM(GP$6:GP7)&gt;=6),TRUE,FALSE)</f>
        <v>0</v>
      </c>
      <c r="GS7" s="100">
        <f t="shared" si="41"/>
        <v>0</v>
      </c>
      <c r="GT7" s="66">
        <f>IF(OR($B7="",$AR7=""),GT6,IF($BS7&lt;=GR$17,GT6+GS7,IF(OR(GS7=0,$BR7&gt;GR$17,$BS6&gt;GR$17),GT6,GT6+GR$17-$BR7)))</f>
        <v>0</v>
      </c>
      <c r="GU7" s="66">
        <f t="shared" si="42"/>
        <v>0</v>
      </c>
      <c r="GV7" s="66" t="b">
        <f>IF(AND(GT7=0,$B7&lt;&gt;"",$AR7&lt;&gt;"",SUM(GU$6:GU7)&gt;=6),TRUE,FALSE)</f>
        <v>0</v>
      </c>
      <c r="GW7" s="66">
        <v>10</v>
      </c>
      <c r="GX7" s="66" t="b">
        <f t="shared" si="43"/>
        <v>0</v>
      </c>
      <c r="GY7" s="66">
        <f t="shared" ref="GY7:GY17" si="84">IFERROR(IF($BR7=$BR6,IF(AND(IFERROR(IF(SEARCH("D",AJ7,1)&gt;=1,TRUE,FALSE),FALSE),$BZ7&gt;=5,OR($CA7=2,$CA7=1,$CA7="")),$AF7+GY6,GY6),IF(AND($AJ7="D",$BZ7&gt;=5,OR($CA7=2,$CA7=1,$CA7="")),$AF7,0)),0)</f>
        <v>0</v>
      </c>
      <c r="GZ7" s="66" t="b">
        <f t="shared" ref="GZ7:GZ17" si="85">IF(OR(GX7=TRUE,GY7&gt;=GW$7),TRUE,FALSE)</f>
        <v>0</v>
      </c>
      <c r="HA7" s="66" t="b">
        <f t="shared" si="44"/>
        <v>0</v>
      </c>
      <c r="HB7" s="66" t="b">
        <f t="shared" si="45"/>
        <v>0</v>
      </c>
      <c r="HC7" s="66" t="b">
        <f t="shared" ref="HC7:HC16" si="86">IF(OR(HB7=TRUE,GY7=GW$8),TRUE,FALSE)</f>
        <v>0</v>
      </c>
      <c r="HD7" s="66" t="b">
        <f t="shared" si="46"/>
        <v>0</v>
      </c>
      <c r="HE7" s="100">
        <f t="shared" si="47"/>
        <v>0</v>
      </c>
      <c r="HF7" s="66">
        <f>IF(OR($B7="",$AR7=""),HF6,IF($BS7&lt;=GW$17,HF6+HE7,IF(OR(HE7=0,$BR7&gt;GW$17,$BS6&gt;GW$17),HF6,HF6+GW$17-$BR7)))</f>
        <v>0</v>
      </c>
      <c r="HG7" s="66">
        <f t="shared" si="48"/>
        <v>0</v>
      </c>
      <c r="HH7" s="66" t="b">
        <f>IF(AND(HF7=0,$B7&lt;&gt;"",$AR7&lt;&gt;"",SUM(HG$6:HG7)&gt;=6),TRUE,FALSE)</f>
        <v>0</v>
      </c>
      <c r="HJ7" s="100">
        <f t="shared" si="49"/>
        <v>0</v>
      </c>
      <c r="HK7" s="66">
        <f>IF(OR($B7="",$AR7=""),HK6,IF($BS7&lt;=HI$17,HK6+HJ7,IF(OR(HJ7=0,$BR7&gt;HI$17,$BS6&gt;HI$17),HK6,HK6+HI$17-$BR7)))</f>
        <v>0</v>
      </c>
      <c r="HM7" s="66" t="b">
        <f t="shared" si="50"/>
        <v>0</v>
      </c>
      <c r="HN7" s="66">
        <v>2</v>
      </c>
      <c r="HO7" s="66" t="b">
        <f t="shared" ref="HO7:HO16" si="87">IF(AND($CD7=$CC$41,$AF7&gt;=$HN$7,$BZ7&lt;=3,OR($CA7=3,$CA7=2,$CA7=1,$CA7="")),TRUE,IF(AND($BR7=$BR8,HO8=TRUE),TRUE,FALSE))</f>
        <v>0</v>
      </c>
      <c r="HP7" s="66">
        <f t="shared" ref="HP7:HP17" si="88">IF($BR7=$BR6,IF(AND(OR($CD7=$CC$40,$CD7=$CC$41),$BZ7&lt;=3,OR($CA7=3,$CA7=2,$CA7=1,$CA7="")),$AF7+HP6,HP6),IF(AND(OR($CD7=$CC$40,$CD7=$CC$41),$BZ7&lt;=3,OR($CA7=3,$CA7=2,$CA7=1,$CA7="")),$AF7,0))</f>
        <v>0</v>
      </c>
      <c r="HQ7" s="66" t="b">
        <f>IF(OR(HO7=TRUE,HP7&gt;=HN$7),TRUE,FALSE)</f>
        <v>0</v>
      </c>
      <c r="HR7" s="66" t="b">
        <f>IF($BR7=$BR8,IF(OR(HQ7=TRUE,HQ8=TRUE,HR8=TRUE),TRUE,FALSE),IF(HQ7=TRUE,TRUE,FALSE))</f>
        <v>0</v>
      </c>
      <c r="HS7" s="100">
        <f t="shared" si="52"/>
        <v>0</v>
      </c>
      <c r="HT7" s="66">
        <f>IF(OR($B7="",$AR7=""),HT6,IF($BS7&lt;=HN$17,HT6+HS7,IF(OR(HS7=0,$BR7&gt;HN$17,$BS6&gt;HN$17),HT6,HT6+HN$17-$BR7)))</f>
        <v>0</v>
      </c>
      <c r="HU7" s="100"/>
      <c r="HV7" s="66">
        <v>20</v>
      </c>
      <c r="HW7" s="66" t="b">
        <f t="shared" si="53"/>
        <v>0</v>
      </c>
      <c r="HX7" s="66">
        <f t="shared" ref="HX7:HX17" si="89">IF($BR7=$BR6,IF(OR($CD7=$CC$40,$CD7=$CC$41),$AF7+HX6,HX6),IF(OR($CD7=$CC$40,$CD7=$CC$41),$AF7,0))</f>
        <v>0</v>
      </c>
      <c r="HY7" s="66" t="b">
        <f>IF(OR(HW7=TRUE,HX7&gt;=HV$7),TRUE,FALSE)</f>
        <v>0</v>
      </c>
      <c r="HZ7" s="66" t="b">
        <f t="shared" si="54"/>
        <v>0</v>
      </c>
      <c r="IA7" s="100">
        <f t="shared" si="55"/>
        <v>0</v>
      </c>
      <c r="IB7" s="66">
        <f>IF(AND($BR7&gt;HV$17,IB6=0),0,IF(OR($B7="",$AR7="",$BR7&gt;(HV$15+HV$17)),IB6,IF(AND(IA7=0,IB6&lt;HV$15),0,IB6+IA7)))</f>
        <v>0</v>
      </c>
      <c r="IC7" s="66">
        <v>3</v>
      </c>
      <c r="ID7" s="66">
        <f t="shared" ref="ID7:ID17" si="90">IF(AND($BV7&lt;=3,OR($BW7=2,$BW7=1,$BW7="")),$BS7-$BR7,0)</f>
        <v>0</v>
      </c>
      <c r="IE7" s="66">
        <f>IF(AND($BR7&gt;IC$17,IE6=0),0,IF(OR($B7="",$AR7="",$BR7&gt;(IC$15+IC$17)),IE6,IF(AND(ID7=0,IE6&lt;IC$15),0,IE6+ID7)))</f>
        <v>0</v>
      </c>
      <c r="IF7" s="66">
        <f t="shared" ref="IF7:IF17" si="91">IF(AND(IE6&gt;=$IC$15,$BR6&lt;&gt;$BR7,$BV7&lt;=3,OR($BW7=3,$BW7=2,$BW7=1,$BW7="")),$BS7-$BR7,0)</f>
        <v>0</v>
      </c>
      <c r="IG7" s="66">
        <f>IF7</f>
        <v>0</v>
      </c>
      <c r="IH7" s="66">
        <f t="shared" ref="IH7:IH17" si="92">IF(AND($BV7&gt;=4,OR($BW7=2,$BW7=1,$BW7=""),IE6&gt;=$IC$15),$BS7-$BR7,0)</f>
        <v>0</v>
      </c>
      <c r="II7" s="66">
        <f>IH7</f>
        <v>0</v>
      </c>
      <c r="IL7" s="66">
        <f t="shared" si="56"/>
        <v>0</v>
      </c>
      <c r="IM7" s="66" t="b">
        <f>IF(AND(IE7=0,AND($B7&lt;&gt;"",$AR7&lt;&gt;""),SUM(IL$6:IL7)&gt;=6),TRUE,FALSE)</f>
        <v>0</v>
      </c>
      <c r="IN7" s="66">
        <v>10</v>
      </c>
      <c r="IO7" s="66" t="b">
        <f t="shared" si="57"/>
        <v>0</v>
      </c>
      <c r="IP7" s="66">
        <f t="shared" ref="IP7:IP17" si="93">IF($BR7=$BR6,IF(OR($CD7=$CC$40,$CD7=$CC$41),$AF7+IP6,IP6),IF(OR($CD7=$CC$40,$CD7=$CC$41),$AF7,0))</f>
        <v>0</v>
      </c>
      <c r="IQ7" s="66" t="b">
        <f>IF(OR(IO7=TRUE,IP7&gt;=IN$7),TRUE,FALSE)</f>
        <v>0</v>
      </c>
      <c r="IR7" s="66" t="b">
        <f t="shared" si="58"/>
        <v>0</v>
      </c>
      <c r="IS7" s="66" t="b">
        <f t="shared" si="59"/>
        <v>0</v>
      </c>
      <c r="IT7" s="66">
        <f t="shared" ref="IT7:IT17" si="94">IFERROR(IF($BR7=$BR6,IF(AND(IFERROR(IF(SEARCH("D",AJ7,1)&gt;=1,TRUE,FALSE),FALSE),OR(AND($BZ7-$BV7&gt;=1,IFERROR($BW7-$CA7&gt;=1,IF(AND($BZ7&lt;&gt;"",$CA7=""),TRUE,FALSE))),AND($BZ7&gt;=4,OR($CA7=2,$CA7=1,$CA7="")))),$AF7+IT6,IT6),IF(AND(IFERROR(IF(SEARCH("D",AJ7,1)&gt;=1,TRUE,FALSE),FALSE),OR(AND($BZ7-$BV7&gt;=1,IFERROR($BW7-$CA7&gt;=1,IF(AND($BZ7&lt;&gt;"",$CA7=""),TRUE,FALSE))),AND($BZ7&gt;=4,OR($CA7=2,$CA7=1,$CA7="")))),$AF7,0)),0)</f>
        <v>0</v>
      </c>
      <c r="IU7" s="66" t="b">
        <f>IF(OR(IS7=TRUE,IT7&gt;=IN$7),TRUE,FALSE)</f>
        <v>0</v>
      </c>
      <c r="IV7" s="66" t="b">
        <f t="shared" si="60"/>
        <v>0</v>
      </c>
      <c r="IW7" s="100">
        <f t="shared" si="61"/>
        <v>0</v>
      </c>
      <c r="IX7" s="66">
        <f>IF(AND($BR7&gt;IN$17,IX6=0),0,IF(OR($B7="",$AR7="",$BR7&gt;(IN$15+IN$17)),IX6,IF(AND(IW7=0,IX6&lt;IN$15),0,IX6+IW7)))</f>
        <v>0</v>
      </c>
      <c r="IZ7" s="100">
        <f t="shared" ref="IZ7:IZ17" si="95">IF(AND(OR($CE7=$CA$39,$CE7=$CA$41),$G$35="bedrock",K36&lt;=10,$BV7&lt;=3,OR($BW7=1,$BW7="")),$BS7-$BR7,0)</f>
        <v>0</v>
      </c>
      <c r="JA7" s="66">
        <f>IF(AND($BR7&gt;IY$17,JA6=0),0,IF(OR($B7="",$AR7="",$BR7&gt;(IY$13+IY$17)),JA6,IF(AND(IZ7=0,JA6&lt;IY$13),0,JA6+IZ7)))</f>
        <v>0</v>
      </c>
      <c r="JB7" s="100" t="b">
        <f t="shared" si="62"/>
        <v>0</v>
      </c>
    </row>
    <row r="8" spans="1:263" ht="18.75" customHeight="1">
      <c r="A8" s="255"/>
      <c r="B8" s="149"/>
      <c r="C8" s="149"/>
      <c r="D8" s="149"/>
      <c r="E8" s="149"/>
      <c r="F8" s="149"/>
      <c r="G8" s="167"/>
      <c r="H8" s="259"/>
      <c r="I8" s="259"/>
      <c r="J8" s="259"/>
      <c r="K8" s="259"/>
      <c r="L8" s="259"/>
      <c r="M8" s="259"/>
      <c r="N8" s="259"/>
      <c r="O8" s="259"/>
      <c r="P8" s="259"/>
      <c r="Q8" s="167"/>
      <c r="R8" s="260"/>
      <c r="S8" s="260"/>
      <c r="T8" s="260"/>
      <c r="U8" s="167"/>
      <c r="V8" s="261"/>
      <c r="W8" s="261"/>
      <c r="X8" s="261"/>
      <c r="Y8" s="261"/>
      <c r="Z8" s="261"/>
      <c r="AA8" s="261"/>
      <c r="AB8" s="261"/>
      <c r="AC8" s="261"/>
      <c r="AD8" s="261"/>
      <c r="AE8" s="167"/>
      <c r="AF8" s="260"/>
      <c r="AG8" s="260"/>
      <c r="AH8" s="260"/>
      <c r="AI8" s="167"/>
      <c r="AJ8" s="171"/>
      <c r="AK8" s="240"/>
      <c r="AL8" s="240"/>
      <c r="AM8" s="167"/>
      <c r="AN8" s="149"/>
      <c r="AO8" s="149"/>
      <c r="AP8" s="149"/>
      <c r="AQ8" s="167"/>
      <c r="AR8" s="149"/>
      <c r="AS8" s="149"/>
      <c r="AT8" s="149"/>
      <c r="AU8" s="149"/>
      <c r="AV8" s="149"/>
      <c r="AW8" s="149"/>
      <c r="AX8" s="167"/>
      <c r="AY8" s="264" t="str">
        <f t="shared" ref="AY8:AY17" si="96">IF(CD8="","",CD8)</f>
        <v/>
      </c>
      <c r="AZ8" s="264"/>
      <c r="BA8" s="264"/>
      <c r="BB8" s="264"/>
      <c r="BC8" s="264"/>
      <c r="BD8" s="264"/>
      <c r="BE8" s="264"/>
      <c r="BF8" s="264"/>
      <c r="BG8" s="264"/>
      <c r="BH8" s="264"/>
      <c r="BI8" s="264"/>
      <c r="BJ8" s="264"/>
      <c r="BK8" s="264"/>
      <c r="BL8" s="264"/>
      <c r="BM8" s="264"/>
      <c r="BN8" s="264"/>
      <c r="BO8" s="264"/>
      <c r="BP8" s="264"/>
      <c r="BQ8" s="123"/>
      <c r="BR8" s="100" t="str">
        <f t="shared" ref="BR8:BR17" si="97">IFERROR(IF(B8="",BR7,IF(B8="","",VALUE(LEFT(B8,SEARCH("-",B8)-1)))),"")</f>
        <v/>
      </c>
      <c r="BS8" s="100" t="str">
        <f t="shared" ref="BS8:BS17" si="98">IFERROR(IF(B8="",BS7,IF(B8="","",VALUE(RIGHT(B8,LEN(B8)-SEARCH("-",B8))))),"")</f>
        <v/>
      </c>
      <c r="BT8" s="66" t="str">
        <f t="shared" ref="BT8:BT17" si="99">IF(H8="",BT7,H8)</f>
        <v/>
      </c>
      <c r="BU8" s="66" t="str">
        <f t="shared" si="63"/>
        <v/>
      </c>
      <c r="BV8" s="100" t="str">
        <f t="shared" si="64"/>
        <v/>
      </c>
      <c r="BW8" s="100" t="str">
        <f t="shared" si="65"/>
        <v/>
      </c>
      <c r="BX8" s="66">
        <f t="shared" ref="BX8:BX17" si="100">IF(H8="",BX7,VALUE(R8))</f>
        <v>0</v>
      </c>
      <c r="BY8" s="100" t="str">
        <f t="shared" ref="BY8:BY17" si="101">IF(V8="","",LEFT(TRIM(V8),SEARCH(" ",(TRIM(V8)))-1))</f>
        <v/>
      </c>
      <c r="BZ8" s="100" t="str">
        <f t="shared" si="66"/>
        <v/>
      </c>
      <c r="CA8" s="100" t="str">
        <f t="shared" si="67"/>
        <v/>
      </c>
      <c r="CB8" s="100" t="str">
        <f t="shared" si="0"/>
        <v/>
      </c>
      <c r="CC8" s="100">
        <f t="shared" si="68"/>
        <v>0</v>
      </c>
      <c r="CD8" s="100" t="str">
        <f>IFERROR(IF(IF(SEARCH("C",AJ8,1)&gt;=1,IF(SEARCH("C",AJ8,1)=IFERROR(SEARCH("CS",AJ8,1),0),IF(SEARCH("C",AJ8,CC8+1),TRUE,FALSE),TRUE),FALSE),IF(AND($BZ8&lt;=3,OR($CA8=2,$CA8=1,$CA8=""),$BV8&lt;=3,OR($CA8=2,$CA8=1,$CA8="")),$CC$39,IF(OR($BU8="N",$BY8="N"),VLOOKUP($CB8,$CL$40:$CM$351,2,FALSE),IF(ABS(VLOOKUP($BY8,$CF$40:$CG$59,2,FALSE)-VLOOKUP($BU8,$CF$40:$CG$59,2,FALSE))&gt;=3,$CC$41,VLOOKUP($CB8,$CL$40:$CM$351,2,FALSE)))),""),"")</f>
        <v/>
      </c>
      <c r="CE8" s="66" t="str">
        <f t="shared" si="69"/>
        <v/>
      </c>
      <c r="CF8" s="66" t="b">
        <f t="shared" si="1"/>
        <v>0</v>
      </c>
      <c r="CG8" s="66">
        <f t="shared" si="70"/>
        <v>0</v>
      </c>
      <c r="CH8" s="66" t="b">
        <f t="shared" si="71"/>
        <v>0</v>
      </c>
      <c r="CI8" s="66" t="b">
        <f t="shared" si="2"/>
        <v>0</v>
      </c>
      <c r="CJ8" s="66" t="b">
        <f t="shared" si="3"/>
        <v>0</v>
      </c>
      <c r="CK8" s="66">
        <f t="shared" si="72"/>
        <v>0</v>
      </c>
      <c r="CL8" s="66" t="b">
        <f t="shared" si="73"/>
        <v>0</v>
      </c>
      <c r="CM8" s="66" t="b">
        <f t="shared" si="4"/>
        <v>0</v>
      </c>
      <c r="CO8" s="101">
        <f t="shared" si="5"/>
        <v>0</v>
      </c>
      <c r="CP8" s="66">
        <f t="shared" ref="CP8:CP17" si="102">IF(OR($B8="",$AR8=""),CP7,IF($BS8&lt;=CN$17,CP7+CO8,IF(OR(CO8=0,$BR8&gt;CN$17,$BS7&gt;CN$17),CP7,CP7+CN$17-$BR8)))</f>
        <v>0</v>
      </c>
      <c r="CQ8" s="66">
        <f t="shared" si="6"/>
        <v>0</v>
      </c>
      <c r="CR8" s="66" t="b">
        <f>IF(AND(CP8=0,$B8&lt;&gt;"",$AR8&lt;&gt;"",SUM(CQ$6:CQ8)&gt;=6),TRUE,FALSE)</f>
        <v>0</v>
      </c>
      <c r="CT8" s="101">
        <f t="shared" si="7"/>
        <v>0</v>
      </c>
      <c r="CU8" s="66">
        <f t="shared" ref="CU8:CU17" si="103">IF($B8="",CU7,IF(OR(CT$6=0,AND($B8&lt;&gt;"",$AR8&lt;&gt;"",CT8=0,CU7&lt;CS$15)),0,IF(CU7&lt;CS$15,CU7+CT8,CU7)))</f>
        <v>0</v>
      </c>
      <c r="CV8" s="66" t="b">
        <f t="shared" si="74"/>
        <v>0</v>
      </c>
      <c r="CX8" s="101">
        <f t="shared" si="8"/>
        <v>0</v>
      </c>
      <c r="CY8" s="66">
        <f t="shared" ref="CY8:CY17" si="104">IF(AND($BR8&gt;CW$17,CY7=0),0,IF(OR($B8="",$AR8="",$BR8&gt;(CW$15+CW$17)),CY7,IF(AND(CX8=0,CY7&lt;CW$15),0,CY7+CX8)))</f>
        <v>0</v>
      </c>
      <c r="CZ8" s="66" t="b">
        <f t="shared" si="75"/>
        <v>0</v>
      </c>
      <c r="DA8" s="66">
        <f t="shared" si="9"/>
        <v>0</v>
      </c>
      <c r="DB8" s="66" t="b">
        <f>IF(AND(CZ8=0,$B8&lt;&gt;"",$AR8&lt;&gt;"",SUM(DA$6:DA8)&gt;=6),TRUE,FALSE)</f>
        <v>0</v>
      </c>
      <c r="DE8" s="102">
        <f t="shared" si="76"/>
        <v>0</v>
      </c>
      <c r="DF8" s="101">
        <f>IF(OR($B8="",$AR8="",DE8=TRUE,DE8="sand"),0,IF(AND(OR($BR8&lt;=DD$17,DG8=TRUE,DH8=TRUE,DI8=TRUE),OR($BW8=2,$BW8=1,$BW8="")),TRUE,FALSE))</f>
        <v>0</v>
      </c>
      <c r="DG8" s="101" t="b">
        <f>IF(ISNA(MATCH(TRUE,$DE$6:$DE7,0)),FALSE,TRUE)</f>
        <v>0</v>
      </c>
      <c r="DH8" s="101" t="b">
        <f>IF(ISNA(MATCH("SAND",$DE$6:$DE7,0)),FALSE,TRUE)</f>
        <v>0</v>
      </c>
      <c r="DI8" s="101" t="b">
        <f>IF(ISNA(MATCH(TRUE,$DF$6:$DF7,0)),FALSE,TRUE)</f>
        <v>0</v>
      </c>
      <c r="DJ8" s="66" t="b">
        <f t="shared" ref="DJ8:DJ17" si="105">IF(AND(OR(DG8=TRUE,DH8=TRUE,DI8=TRUE),$DE8=FALSE,$DF8=FALSE),TRUE,FALSE)</f>
        <v>0</v>
      </c>
      <c r="DK8" s="66" t="b">
        <f t="shared" si="10"/>
        <v>0</v>
      </c>
      <c r="DM8" s="101">
        <f t="shared" si="11"/>
        <v>0</v>
      </c>
      <c r="DN8" s="66">
        <f t="shared" ref="DN8:DN17" si="106">IF(AND($BR8&gt;DL$17,DN7=0),0,IF(OR($B8="",$AR8="",$BR8&gt;(DL$15+DL$17)),DN7,IF(AND(DM8=0,DN7&lt;DL$15),0,DN7+DM8)))</f>
        <v>0</v>
      </c>
      <c r="DO8" s="66">
        <f t="shared" si="12"/>
        <v>0</v>
      </c>
      <c r="DP8" s="66" t="b">
        <f>IF(AND(DN8=0,$B8&lt;&gt;"",$AR8&lt;&gt;"",SUM(DO$6:DO8)&gt;=6),TRUE,FALSE)</f>
        <v>0</v>
      </c>
      <c r="DR8" s="66">
        <f t="shared" si="13"/>
        <v>0</v>
      </c>
      <c r="DS8" s="66">
        <f t="shared" ref="DS8:DS17" si="107">IF(AND($BR8&gt;DQ$17,DS7=0),0,IF(OR($B8="",$AR8="",$BR8&gt;(DQ$15+DQ$17)),DS7,IF(AND(DR8=0,DS7&lt;DQ$13),0,DS7+DR8)))</f>
        <v>0</v>
      </c>
      <c r="DT8" s="66" t="str">
        <f t="shared" si="77"/>
        <v>0</v>
      </c>
      <c r="DU8" s="66" t="b">
        <f t="shared" si="14"/>
        <v>0</v>
      </c>
      <c r="DW8" s="66">
        <f t="shared" si="15"/>
        <v>0</v>
      </c>
      <c r="DX8" s="66">
        <f t="shared" ref="DX8:DX17" si="108">IF(AND($BR8&lt;DV$11,DX7=0),0,IF(OR($B8="",$AR8="",$BR8&lt;DV$11),DX7,IF(AND(DW8=0,DX7&lt;DV$13),0,DX7+DW8)))</f>
        <v>0</v>
      </c>
      <c r="DY8" s="66">
        <f t="shared" si="78"/>
        <v>0</v>
      </c>
      <c r="DZ8" s="66">
        <f t="shared" ref="DZ8:DZ17" si="109">IF(OR($B8="",$AR8=""),DZ7,IF($BS8&lt;=DV$17,DZ7+DY8,IF(OR(DY8=0,$BR8&gt;DV$17,$BS7&gt;DV$17),DZ7,DZ7+DV$17-$BR8)))</f>
        <v>0</v>
      </c>
      <c r="EA8" s="66" t="b">
        <f t="shared" si="16"/>
        <v>0</v>
      </c>
      <c r="EB8" s="66" t="b">
        <f t="shared" si="17"/>
        <v>0</v>
      </c>
      <c r="EC8" s="66" t="b">
        <f t="shared" si="18"/>
        <v>0</v>
      </c>
      <c r="ED8" s="100"/>
      <c r="EE8" s="100">
        <f t="shared" si="79"/>
        <v>0</v>
      </c>
      <c r="EF8" s="66">
        <f t="shared" ref="EF8:EF17" si="110">IF(AND($BR8&gt;ED$17,EF7=0),0,IF(OR($B8="",$AR8="",$BR8&gt;(ED$15+ED$17)),EF7,IF(AND(EE8=0,EF7&lt;ED$15),0,EF7+EE8)))</f>
        <v>0</v>
      </c>
      <c r="EH8" s="66">
        <f t="shared" si="19"/>
        <v>0</v>
      </c>
      <c r="EI8" s="66">
        <f t="shared" ref="EI8:EI17" si="111">IF(AND($BR8&gt;EG$17,EI7=0),0,IF(OR($B8="",$AR8="",$BR8&gt;(EG$15+EG$17)),EI7,IF(AND(EH8=0,EI7&lt;EG$15),0,EI7+EH8)))</f>
        <v>0</v>
      </c>
      <c r="EJ8" s="66">
        <f t="shared" si="20"/>
        <v>0</v>
      </c>
      <c r="EK8" s="66" t="b">
        <f>IF(AND(EI8=0,$B8&lt;&gt;"",$AR8&lt;&gt;"",SUM(EJ$6:EJ8)&gt;=6),TRUE,FALSE)</f>
        <v>0</v>
      </c>
      <c r="EM8" s="66">
        <f t="shared" si="21"/>
        <v>0</v>
      </c>
      <c r="EN8" s="66">
        <f t="shared" ref="EN8:EN17" si="112">IF(AND($BR8&gt;EL$17,EN7=0),0,IF(OR($B8="",$AR8="",$BR8&gt;(EL$15+EL$17)),EN7,IF(AND(EM8=0,EN7&lt;EL$15),0,EN7+EM8)))</f>
        <v>0</v>
      </c>
      <c r="EO8" s="66" t="b">
        <f t="shared" si="80"/>
        <v>0</v>
      </c>
      <c r="EP8" s="66">
        <f t="shared" si="22"/>
        <v>0</v>
      </c>
      <c r="EQ8" s="66" t="b">
        <f>IF(AND(EO8=0,$B8&lt;&gt;"",$AR8&lt;&gt;"",SUM(EP$6:EP8)&gt;=6),TRUE,FALSE)</f>
        <v>0</v>
      </c>
      <c r="ES8" s="66" t="b">
        <f t="shared" si="23"/>
        <v>0</v>
      </c>
      <c r="ET8" s="66">
        <f t="shared" si="24"/>
        <v>0</v>
      </c>
      <c r="EU8" s="66" t="b">
        <f>IF(AND(ES8=0,$B8&lt;&gt;"",$AR8&lt;&gt;"",SUM(ET$6:ET8)&gt;=6),TRUE,FALSE)</f>
        <v>0</v>
      </c>
      <c r="EW8" s="100">
        <f t="shared" si="25"/>
        <v>0</v>
      </c>
      <c r="EX8" s="66">
        <f t="shared" ref="EX8:EX17" si="113">IF(AND($BR8&gt;EV$17,EX7=0),0,IF(OR($B8="",$AR8="",$BR8&gt;(EV$15+EV$17)),EX7,IF(AND(EW8=0,EX7&lt;EV$15),0,EX7+EW8)))</f>
        <v>0</v>
      </c>
      <c r="EY8" s="66">
        <f t="shared" si="26"/>
        <v>0</v>
      </c>
      <c r="EZ8" s="66" t="b">
        <f>IF(AND(EX8=0,$B8&lt;&gt;"",$AR8&lt;&gt;"",SUM(EY$6:EY8)&gt;=6),TRUE,FALSE)</f>
        <v>0</v>
      </c>
      <c r="FB8" s="66" t="b">
        <f t="shared" si="81"/>
        <v>0</v>
      </c>
      <c r="FD8" s="100">
        <f t="shared" si="27"/>
        <v>0</v>
      </c>
      <c r="FE8" s="66">
        <f t="shared" ref="FE8:FE17" si="114">IF(AND($BR8&gt;FC$17,FE7=0),0,IF(OR($B8="",$AR8="",$BR8&gt;(FC$15+FC$17)),FE7,IF(AND(FD8=0,FE7&lt;FC$15),0,FE7+FD8)))</f>
        <v>0</v>
      </c>
      <c r="FF8" s="66" t="b">
        <f t="shared" ref="FF8:FF17" si="115">IF(AND(FD7&gt;0,FD8=0,$B8&lt;&gt;"",$AR8&lt;&gt;"",FE8&gt;=FC$15,OR($CE8=$CA$40,$CE8=$CA$42),OR($BW8=2,$BW8=1,$BW8="")),TRUE,FALSE)</f>
        <v>0</v>
      </c>
      <c r="FG8" s="66" t="b">
        <f t="shared" ref="FG8:FG17" si="116">IF(AND(FD7&gt;0,FD8=0,$B8&lt;&gt;"",$AR8&lt;&gt;"",OR($CE8=$CA$40,$CE8=$CA$42),OR($BW8=2,$BW8=1,$BW8="")),TRUE,FALSE)</f>
        <v>0</v>
      </c>
      <c r="FH8" s="66">
        <f t="shared" si="28"/>
        <v>0</v>
      </c>
      <c r="FI8" s="66" t="b">
        <f>IF(AND(FG8=0,$B8&lt;&gt;"",$AR8&lt;&gt;"",SUM(FH$6:FH8)&gt;=6),TRUE,FALSE)</f>
        <v>0</v>
      </c>
      <c r="FJ8" s="66" t="b">
        <f t="shared" si="29"/>
        <v>0</v>
      </c>
      <c r="FL8" s="66" t="b">
        <f t="shared" si="30"/>
        <v>0</v>
      </c>
      <c r="FM8" s="66" t="b">
        <f t="shared" ref="FM8:FM17" si="117">IF(AND(OR(AND(FL7=TRUE,$B8&lt;&gt;"",$AR8&lt;&gt;""),$BR7=$BR8),OR($CE8=$CA$40,$CE8=$CA$42),OR(AND($BX8&gt;=5,$BV8&lt;=3,OR($BW8=1,$BW8="")),AND($AF8&gt;=5,$BZ8&lt;=3,$BZ8&lt;&gt;"",OR($CA8=1,$CA8=""))),OR(AND($BV8&gt;=4,OR($BW8=1,$BW8="")),AND($BZ8&gt;=4,$BZ8&lt;&gt;"",OR($CA8=1,$CA8="")))),TRUE,FALSE)</f>
        <v>0</v>
      </c>
      <c r="FN8" s="66">
        <f t="shared" ref="FN8:FN17" si="118">IF($BR8=$BR7,IF(AND(FN7&lt;&gt;0,OR($CE8=$CA$40,$CE8=$CA$42),OR(AND($BZ8&lt;=3,$BZ8&lt;&gt;"",OR($CA8=1,$CA8=""))),OR(AND($BV8&gt;=4,OR($BW8=1,$BW8="")))),$AF8+FN7,FN7),IF(AND(FN7&lt;&gt;0,OR($CE8=$CA$40,$CE8=$CA$42),OR(AND($BZ8&lt;=3,$BZ8&lt;&gt;"",OR($CA8=1,$CA8=""))),OR(AND($BV8&gt;=4,OR($BW8=1,$BW8="")))),$AF8,0))</f>
        <v>0</v>
      </c>
      <c r="FO8" s="66" t="b">
        <f t="shared" ref="FO8:FO17" si="119">IF(OR(FM8=TRUE,FN8&gt;=FK$7),TRUE,FALSE)</f>
        <v>0</v>
      </c>
      <c r="FP8" s="66" t="b">
        <f t="shared" si="82"/>
        <v>0</v>
      </c>
      <c r="FQ8" s="66">
        <f t="shared" si="31"/>
        <v>0</v>
      </c>
      <c r="FR8" s="66" t="b">
        <f>IF(AND(FM8=0,$B8&lt;&gt;"",$AR8&lt;&gt;"",SUM(FQ$6:FQ8)&gt;=6),TRUE,FALSE)</f>
        <v>0</v>
      </c>
      <c r="FT8" s="100">
        <f t="shared" si="32"/>
        <v>0</v>
      </c>
      <c r="FU8" s="66">
        <f t="shared" ref="FU8:FU17" si="120">IF(OR($B8="",$AR8=""),FU7,IF($BS8&lt;=FS$17,FU7+FT8,IF(OR(FT8=0,$BR8&gt;FS$17,$BS7&gt;FS$17),FU7,FU7+FS$17-$BR8)))</f>
        <v>0</v>
      </c>
      <c r="FV8" s="66" t="b">
        <f t="shared" si="83"/>
        <v>0</v>
      </c>
      <c r="FX8" s="100">
        <f t="shared" si="33"/>
        <v>0</v>
      </c>
      <c r="FY8" s="66">
        <f t="shared" ref="FY8:FY17" si="121">IF(AND($BR8&gt;FW$17,FY7=0),0,IF(OR($B8="",$AR8="",$BR8&gt;(FW$15+FW$17)),FY7,IF(AND(FX8=0,FY7&lt;FW$15),0,FY7+FX8)))</f>
        <v>0</v>
      </c>
      <c r="FZ8" s="66">
        <f t="shared" si="34"/>
        <v>0</v>
      </c>
      <c r="GA8" s="66" t="b">
        <f>IF(AND(FY8=0,$B8&lt;&gt;"",$AR8&lt;&gt;"",SUM(FZ$6:FZ8)&gt;=6),TRUE,FALSE)</f>
        <v>0</v>
      </c>
      <c r="GC8" s="66">
        <f t="shared" si="35"/>
        <v>0</v>
      </c>
      <c r="GD8" s="66">
        <f t="shared" ref="GD8:GD17" si="122">IF(AND($BR8&gt;GB$17,GD7=0),0,IF(OR($B8="",$AR8="",$BR8&gt;(GB$15+GB$17)),GD7,IF(AND(GC8=0,GD7&lt;GB$15),0,GD7+GC8)))</f>
        <v>0</v>
      </c>
      <c r="GE8" s="66">
        <f t="shared" si="36"/>
        <v>0</v>
      </c>
      <c r="GF8" s="66" t="b">
        <f>IF(AND(GD8=0,$B8&lt;&gt;"",$AR8&lt;&gt;"",SUM(GE$6:GE8)&gt;=6),TRUE,FALSE)</f>
        <v>0</v>
      </c>
      <c r="GH8" s="66" t="b">
        <f t="shared" si="37"/>
        <v>0</v>
      </c>
      <c r="GI8" s="66">
        <f t="shared" si="38"/>
        <v>0</v>
      </c>
      <c r="GJ8" s="66" t="b">
        <f>IF(AND(GH8=FALSE,$B8&lt;&gt;"",$AR8&lt;&gt;"",SUM(GI$6:GI8)&gt;=6),TRUE,FALSE)</f>
        <v>0</v>
      </c>
      <c r="GM8" s="66">
        <f t="shared" si="39"/>
        <v>0</v>
      </c>
      <c r="GN8" s="66">
        <f t="shared" ref="GN8:GN17" si="123">IF(OR($B8="",$AR8=""),GN7,IF($BS8&lt;=GK$17,GN7+GM8,IF(OR(GM8=0,$BR8&gt;GK$17,$BS7&gt;GK$17),GN7,GN7+GK$17-$BR8)))</f>
        <v>0</v>
      </c>
      <c r="GO8" s="66">
        <f t="shared" ref="GO8:GO17" si="124">IF(AND($BR8&gt;GL$17,GO7=0),0,IF(OR($B8="",$AR8="",$BR8&gt;(GL$15+GL$17)),GO7,IF(AND(GM8=0,GO7&lt;GL$15),0,GO7+GM8)))</f>
        <v>0</v>
      </c>
      <c r="GP8" s="66">
        <f t="shared" si="40"/>
        <v>0</v>
      </c>
      <c r="GQ8" s="66" t="b">
        <f>IF(AND(GO8=0,$B8&lt;&gt;"",$AR8&lt;&gt;"",SUM(GP$6:GP8)&gt;=6),TRUE,FALSE)</f>
        <v>0</v>
      </c>
      <c r="GS8" s="100">
        <f t="shared" si="41"/>
        <v>0</v>
      </c>
      <c r="GT8" s="66">
        <f t="shared" ref="GT8:GT17" si="125">IF(OR($B8="",$AR8=""),GT7,IF($BS8&lt;=GR$17,GT7+GS8,IF(OR(GS8=0,$BR8&gt;GR$17,$BS7&gt;GR$17),GT7,GT7+GR$17-$BR8)))</f>
        <v>0</v>
      </c>
      <c r="GU8" s="66">
        <f t="shared" si="42"/>
        <v>0</v>
      </c>
      <c r="GV8" s="66" t="b">
        <f>IF(AND(GT8=0,$B8&lt;&gt;"",$AR8&lt;&gt;"",SUM(GU$6:GU8)&gt;=6),TRUE,FALSE)</f>
        <v>0</v>
      </c>
      <c r="GW8" s="66">
        <v>20</v>
      </c>
      <c r="GX8" s="66" t="b">
        <f t="shared" si="43"/>
        <v>0</v>
      </c>
      <c r="GY8" s="66">
        <f t="shared" si="84"/>
        <v>0</v>
      </c>
      <c r="GZ8" s="66" t="b">
        <f t="shared" si="85"/>
        <v>0</v>
      </c>
      <c r="HA8" s="66" t="b">
        <f t="shared" si="44"/>
        <v>0</v>
      </c>
      <c r="HB8" s="66" t="b">
        <f t="shared" si="45"/>
        <v>0</v>
      </c>
      <c r="HC8" s="66" t="b">
        <f t="shared" si="86"/>
        <v>0</v>
      </c>
      <c r="HD8" s="66" t="b">
        <f t="shared" si="46"/>
        <v>0</v>
      </c>
      <c r="HE8" s="100">
        <f t="shared" si="47"/>
        <v>0</v>
      </c>
      <c r="HF8" s="66">
        <f t="shared" ref="HF8:HF17" si="126">IF(OR($B8="",$AR8=""),HF7,IF($BS8&lt;=GW$17,HF7+HE8,IF(OR(HE8=0,$BR8&gt;GW$17,$BS7&gt;GW$17),HF7,HF7+GW$17-$BR8)))</f>
        <v>0</v>
      </c>
      <c r="HG8" s="66">
        <f t="shared" si="48"/>
        <v>0</v>
      </c>
      <c r="HH8" s="66" t="b">
        <f>IF(AND(HF8=0,$B8&lt;&gt;"",$AR8&lt;&gt;"",SUM(HG$6:HG8)&gt;=6),TRUE,FALSE)</f>
        <v>0</v>
      </c>
      <c r="HJ8" s="100">
        <f t="shared" si="49"/>
        <v>0</v>
      </c>
      <c r="HK8" s="66">
        <f t="shared" ref="HK8:HK17" si="127">IF(OR($B8="",$AR8=""),HK7,IF($BS8&lt;=HI$17,HK7+HJ8,IF(OR(HJ8=0,$BR8&gt;HI$17,$BS7&gt;HI$17),HK7,HK7+HI$17-$BR8)))</f>
        <v>0</v>
      </c>
      <c r="HM8" s="66" t="b">
        <f t="shared" si="50"/>
        <v>0</v>
      </c>
      <c r="HO8" s="66" t="b">
        <f t="shared" si="87"/>
        <v>0</v>
      </c>
      <c r="HP8" s="66">
        <f t="shared" si="88"/>
        <v>0</v>
      </c>
      <c r="HQ8" s="66" t="b">
        <f t="shared" si="51"/>
        <v>0</v>
      </c>
      <c r="HR8" s="66" t="b">
        <f t="shared" ref="HR8:HR15" si="128">IF($BR8=$BR9,IF(OR(HQ8=TRUE,HQ9=TRUE,HR9=TRUE),TRUE,FALSE),IF(HQ8=TRUE,TRUE,FALSE))</f>
        <v>0</v>
      </c>
      <c r="HS8" s="100">
        <f t="shared" si="52"/>
        <v>0</v>
      </c>
      <c r="HT8" s="66">
        <f t="shared" ref="HT8:HT17" si="129">IF(OR($B8="",$AR8=""),HT7,IF($BS8&lt;=HN$17,HT7+HS8,IF(OR(HS8=0,$BR8&gt;HN$17,$BS7&gt;HN$17),HT7,HT7+HN$17-$BR8)))</f>
        <v>0</v>
      </c>
      <c r="HU8" s="100"/>
      <c r="HW8" s="66" t="b">
        <f t="shared" si="53"/>
        <v>0</v>
      </c>
      <c r="HX8" s="66">
        <f t="shared" si="89"/>
        <v>0</v>
      </c>
      <c r="HY8" s="66" t="b">
        <f t="shared" ref="HY8:HY17" si="130">IF(OR(HW8=TRUE,HX8&gt;=HV$7),TRUE,FALSE)</f>
        <v>0</v>
      </c>
      <c r="HZ8" s="66" t="b">
        <f t="shared" si="54"/>
        <v>0</v>
      </c>
      <c r="IA8" s="100">
        <f t="shared" si="55"/>
        <v>0</v>
      </c>
      <c r="IB8" s="66">
        <f t="shared" ref="IB8:IB17" si="131">IF(AND($BR8&gt;HV$17,IB7=0),0,IF(OR($B8="",$AR8="",$BR8&gt;(HV$15+HV$17)),IB7,IF(AND(IA8=0,IB7&lt;HV$15),0,IB7+IA8)))</f>
        <v>0</v>
      </c>
      <c r="IC8" s="66" t="s">
        <v>673</v>
      </c>
      <c r="ID8" s="66">
        <f t="shared" si="90"/>
        <v>0</v>
      </c>
      <c r="IE8" s="66">
        <f t="shared" ref="IE8:IE17" si="132">IF(AND($BR8&gt;IC$17,IE7=0),0,IF(OR($B8="",$AR8="",$BR8&gt;(IC$15+IC$17)),IE7,IF(AND(ID8=0,IE7&lt;IC$15),0,IE7+ID8)))</f>
        <v>0</v>
      </c>
      <c r="IF8" s="66">
        <f t="shared" si="91"/>
        <v>0</v>
      </c>
      <c r="IG8" s="66">
        <f t="shared" ref="IG8:IG17" si="133">IF($B8="",IG7,IF($BS8&lt;=$IC$11,IG7+IF8,IF(OR(IF8=0,$BR8&gt;$IC$11,$BS7&gt;$IC$11),IG7,IG7+$IC$11-$BR8)))</f>
        <v>0</v>
      </c>
      <c r="IH8" s="66">
        <f t="shared" si="92"/>
        <v>0</v>
      </c>
      <c r="II8" s="66">
        <f t="shared" ref="II8:II17" si="134">IF($B8="",II7,IF($BS8&lt;=$IC$11,II7+IH8,IF(OR(IH8=0,$BR8&gt;$IC$11,$BS7&gt;$IC$11),II7,II7+$IC$11-$BR8)))</f>
        <v>0</v>
      </c>
      <c r="IJ8" s="66">
        <f t="shared" ref="IJ8:IJ17" si="135">IF(AND($BV8&lt;=3,OR($BW8=3,$BW8=2,$BW8=1,$BW8=""),IH7&gt;0,II7&gt;=$IC$9),$BS8-$BR8,0)</f>
        <v>0</v>
      </c>
      <c r="IK8" s="66">
        <f>IJ8</f>
        <v>0</v>
      </c>
      <c r="IL8" s="66">
        <f t="shared" si="56"/>
        <v>0</v>
      </c>
      <c r="IM8" s="66" t="b">
        <f>IF(AND(IE8=0,AND($B8&lt;&gt;"",$AR8&lt;&gt;""),SUM(IL$6:IL8)&gt;=6),TRUE,FALSE)</f>
        <v>0</v>
      </c>
      <c r="IO8" s="66" t="b">
        <f t="shared" si="57"/>
        <v>0</v>
      </c>
      <c r="IP8" s="66">
        <f t="shared" si="93"/>
        <v>0</v>
      </c>
      <c r="IQ8" s="66" t="b">
        <f t="shared" ref="IQ8:IQ17" si="136">IF(OR(IO8=TRUE,IP8&gt;=IN$7),TRUE,FALSE)</f>
        <v>0</v>
      </c>
      <c r="IR8" s="66" t="b">
        <f t="shared" si="58"/>
        <v>0</v>
      </c>
      <c r="IS8" s="66" t="b">
        <f t="shared" si="59"/>
        <v>0</v>
      </c>
      <c r="IT8" s="66">
        <f t="shared" si="94"/>
        <v>0</v>
      </c>
      <c r="IU8" s="66" t="b">
        <f>IF(OR(IS8=TRUE,IT8&gt;=IN$7),TRUE,FALSE)</f>
        <v>0</v>
      </c>
      <c r="IV8" s="66" t="b">
        <f t="shared" si="60"/>
        <v>0</v>
      </c>
      <c r="IW8" s="100">
        <f t="shared" si="61"/>
        <v>0</v>
      </c>
      <c r="IX8" s="66">
        <f t="shared" ref="IX8:IX17" si="137">IF(AND($BR8&gt;IN$17,IX7=0),0,IF(OR($B8="",$AR8="",$BR8&gt;(IN$15+IN$17)),IX7,IF(AND(IW8=0,IX7&lt;IN$15),0,IX7+IW8)))</f>
        <v>0</v>
      </c>
      <c r="IZ8" s="100">
        <f t="shared" si="95"/>
        <v>0</v>
      </c>
      <c r="JA8" s="66">
        <f t="shared" ref="JA8:JA17" si="138">IF(AND($BR8&gt;IY$17,JA7=0),0,IF(OR($B8="",$AR8="",$BR8&gt;(IY$13+IY$17)),JA7,IF(AND(IZ8=0,JA7&lt;IY$13),0,JA7+IZ8)))</f>
        <v>0</v>
      </c>
      <c r="JB8" s="100" t="b">
        <f t="shared" si="62"/>
        <v>0</v>
      </c>
    </row>
    <row r="9" spans="1:263" ht="18.75" customHeight="1">
      <c r="A9" s="255"/>
      <c r="B9" s="149"/>
      <c r="C9" s="149"/>
      <c r="D9" s="149"/>
      <c r="E9" s="149"/>
      <c r="F9" s="149"/>
      <c r="G9" s="167"/>
      <c r="H9" s="259"/>
      <c r="I9" s="259"/>
      <c r="J9" s="259"/>
      <c r="K9" s="259"/>
      <c r="L9" s="259"/>
      <c r="M9" s="259"/>
      <c r="N9" s="259"/>
      <c r="O9" s="259"/>
      <c r="P9" s="259"/>
      <c r="Q9" s="167"/>
      <c r="R9" s="260"/>
      <c r="S9" s="260"/>
      <c r="T9" s="260"/>
      <c r="U9" s="167"/>
      <c r="V9" s="261"/>
      <c r="W9" s="261"/>
      <c r="X9" s="261"/>
      <c r="Y9" s="261"/>
      <c r="Z9" s="261"/>
      <c r="AA9" s="261"/>
      <c r="AB9" s="261"/>
      <c r="AC9" s="261"/>
      <c r="AD9" s="261"/>
      <c r="AE9" s="167"/>
      <c r="AF9" s="260"/>
      <c r="AG9" s="260"/>
      <c r="AH9" s="260"/>
      <c r="AI9" s="167"/>
      <c r="AJ9" s="171"/>
      <c r="AK9" s="240"/>
      <c r="AL9" s="240"/>
      <c r="AM9" s="167"/>
      <c r="AN9" s="149"/>
      <c r="AO9" s="149"/>
      <c r="AP9" s="149"/>
      <c r="AQ9" s="167"/>
      <c r="AR9" s="149"/>
      <c r="AS9" s="149"/>
      <c r="AT9" s="149"/>
      <c r="AU9" s="149"/>
      <c r="AV9" s="149"/>
      <c r="AW9" s="149"/>
      <c r="AX9" s="167"/>
      <c r="AY9" s="264" t="str">
        <f t="shared" si="96"/>
        <v/>
      </c>
      <c r="AZ9" s="264"/>
      <c r="BA9" s="264"/>
      <c r="BB9" s="264"/>
      <c r="BC9" s="264"/>
      <c r="BD9" s="264"/>
      <c r="BE9" s="264"/>
      <c r="BF9" s="264"/>
      <c r="BG9" s="264"/>
      <c r="BH9" s="264"/>
      <c r="BI9" s="264"/>
      <c r="BJ9" s="264"/>
      <c r="BK9" s="264"/>
      <c r="BL9" s="264"/>
      <c r="BM9" s="264"/>
      <c r="BN9" s="264"/>
      <c r="BO9" s="264"/>
      <c r="BP9" s="264"/>
      <c r="BQ9" s="123"/>
      <c r="BR9" s="100" t="str">
        <f t="shared" si="97"/>
        <v/>
      </c>
      <c r="BS9" s="100" t="str">
        <f t="shared" si="98"/>
        <v/>
      </c>
      <c r="BT9" s="66" t="str">
        <f t="shared" si="99"/>
        <v/>
      </c>
      <c r="BU9" s="66" t="str">
        <f t="shared" si="63"/>
        <v/>
      </c>
      <c r="BV9" s="100" t="str">
        <f t="shared" si="64"/>
        <v/>
      </c>
      <c r="BW9" s="100" t="str">
        <f t="shared" si="65"/>
        <v/>
      </c>
      <c r="BX9" s="66">
        <f t="shared" si="100"/>
        <v>0</v>
      </c>
      <c r="BY9" s="100" t="str">
        <f t="shared" si="101"/>
        <v/>
      </c>
      <c r="BZ9" s="100" t="str">
        <f t="shared" si="66"/>
        <v/>
      </c>
      <c r="CA9" s="100" t="str">
        <f t="shared" si="67"/>
        <v/>
      </c>
      <c r="CB9" s="100" t="str">
        <f t="shared" si="0"/>
        <v/>
      </c>
      <c r="CC9" s="100">
        <f t="shared" si="68"/>
        <v>0</v>
      </c>
      <c r="CD9" s="100" t="str">
        <f t="shared" ref="CD9:CD17" si="139">IFERROR(IF(IF(SEARCH("C",AJ9,1)&gt;=1,IF(SEARCH("C",AJ9,1)=IFERROR(SEARCH("CS",AJ9,1),0),IF(SEARCH("C",AJ9,CC9+1),TRUE,FALSE),TRUE),FALSE),IF(AND($BZ9&lt;=3,OR($CA9=2,$CA9=1,$CA9=""),$BV9&lt;=3,OR($CA9=2,$CA9=1,$CA9="")),$CC$39,IF(OR($BU9="N",$BY9="N"),VLOOKUP($CB9,$CL$40:$CM$351,2,FALSE),IF(ABS(VLOOKUP($BY9,$CF$40:$CG$59,2,FALSE)-VLOOKUP($BU9,$CF$40:$CG$59,2,FALSE))&gt;=3,$CC$41,VLOOKUP($CB9,$CL$40:$CM$351,2,FALSE)))),""),"")</f>
        <v/>
      </c>
      <c r="CE9" s="66" t="str">
        <f t="shared" si="69"/>
        <v/>
      </c>
      <c r="CF9" s="66" t="b">
        <f t="shared" si="1"/>
        <v>0</v>
      </c>
      <c r="CG9" s="66">
        <f t="shared" si="70"/>
        <v>0</v>
      </c>
      <c r="CH9" s="66" t="b">
        <f t="shared" si="71"/>
        <v>0</v>
      </c>
      <c r="CI9" s="66" t="b">
        <f t="shared" si="2"/>
        <v>0</v>
      </c>
      <c r="CJ9" s="66" t="b">
        <f t="shared" si="3"/>
        <v>0</v>
      </c>
      <c r="CK9" s="66">
        <f t="shared" si="72"/>
        <v>0</v>
      </c>
      <c r="CL9" s="66" t="b">
        <f t="shared" si="73"/>
        <v>0</v>
      </c>
      <c r="CM9" s="66" t="b">
        <f t="shared" si="4"/>
        <v>0</v>
      </c>
      <c r="CO9" s="101">
        <f t="shared" si="5"/>
        <v>0</v>
      </c>
      <c r="CP9" s="66">
        <f t="shared" si="102"/>
        <v>0</v>
      </c>
      <c r="CQ9" s="66">
        <f t="shared" si="6"/>
        <v>0</v>
      </c>
      <c r="CR9" s="66" t="b">
        <f>IF(AND(CP9=0,$B9&lt;&gt;"",$AR9&lt;&gt;"",SUM(CQ$6:CQ9)&gt;=6),TRUE,FALSE)</f>
        <v>0</v>
      </c>
      <c r="CT9" s="101">
        <f t="shared" si="7"/>
        <v>0</v>
      </c>
      <c r="CU9" s="66">
        <f t="shared" si="103"/>
        <v>0</v>
      </c>
      <c r="CV9" s="66" t="b">
        <f t="shared" si="74"/>
        <v>0</v>
      </c>
      <c r="CX9" s="101">
        <f t="shared" si="8"/>
        <v>0</v>
      </c>
      <c r="CY9" s="66">
        <f t="shared" si="104"/>
        <v>0</v>
      </c>
      <c r="CZ9" s="66" t="b">
        <f t="shared" si="75"/>
        <v>0</v>
      </c>
      <c r="DA9" s="66">
        <f t="shared" si="9"/>
        <v>0</v>
      </c>
      <c r="DB9" s="66" t="b">
        <f>IF(AND(CZ9=0,$B9&lt;&gt;"",$AR9&lt;&gt;"",SUM(DA$6:DA9)&gt;=6),TRUE,FALSE)</f>
        <v>0</v>
      </c>
      <c r="DE9" s="102">
        <f t="shared" si="76"/>
        <v>0</v>
      </c>
      <c r="DF9" s="101">
        <f>IF(OR($B9="",$AR9="",DE9=TRUE,DE9="sand"),0,IF(AND(OR($BR9&lt;=DD$17,DG9=TRUE,DH9=TRUE,DI9=TRUE),OR($BW9=2,$BW9=1,$BW9="")),TRUE,FALSE))</f>
        <v>0</v>
      </c>
      <c r="DG9" s="101" t="b">
        <f>IF(ISNA(MATCH(TRUE,$DE$6:$DE8,0)),FALSE,TRUE)</f>
        <v>0</v>
      </c>
      <c r="DH9" s="101" t="b">
        <f>IF(ISNA(MATCH("SAND",$DE$6:$DE8,0)),FALSE,TRUE)</f>
        <v>0</v>
      </c>
      <c r="DI9" s="101" t="b">
        <f>IF(ISNA(MATCH(TRUE,$DF$6:$DF8,0)),FALSE,TRUE)</f>
        <v>0</v>
      </c>
      <c r="DJ9" s="66" t="b">
        <f t="shared" si="105"/>
        <v>0</v>
      </c>
      <c r="DK9" s="66" t="b">
        <f t="shared" si="10"/>
        <v>0</v>
      </c>
      <c r="DM9" s="101">
        <f t="shared" si="11"/>
        <v>0</v>
      </c>
      <c r="DN9" s="66">
        <f t="shared" si="106"/>
        <v>0</v>
      </c>
      <c r="DO9" s="66">
        <f t="shared" si="12"/>
        <v>0</v>
      </c>
      <c r="DP9" s="66" t="b">
        <f>IF(AND(DN9=0,$B9&lt;&gt;"",$AR9&lt;&gt;"",SUM(DO$6:DO9)&gt;=6),TRUE,FALSE)</f>
        <v>0</v>
      </c>
      <c r="DR9" s="66">
        <f t="shared" si="13"/>
        <v>0</v>
      </c>
      <c r="DS9" s="66">
        <f t="shared" si="107"/>
        <v>0</v>
      </c>
      <c r="DT9" s="66" t="str">
        <f t="shared" si="77"/>
        <v>0</v>
      </c>
      <c r="DU9" s="66" t="b">
        <f t="shared" si="14"/>
        <v>0</v>
      </c>
      <c r="DW9" s="66">
        <f t="shared" si="15"/>
        <v>0</v>
      </c>
      <c r="DX9" s="66">
        <f t="shared" si="108"/>
        <v>0</v>
      </c>
      <c r="DY9" s="66">
        <f t="shared" si="78"/>
        <v>0</v>
      </c>
      <c r="DZ9" s="66">
        <f t="shared" si="109"/>
        <v>0</v>
      </c>
      <c r="EA9" s="66" t="b">
        <f t="shared" si="16"/>
        <v>0</v>
      </c>
      <c r="EB9" s="66" t="b">
        <f t="shared" si="17"/>
        <v>0</v>
      </c>
      <c r="EC9" s="66" t="b">
        <f t="shared" si="18"/>
        <v>0</v>
      </c>
      <c r="ED9" s="100"/>
      <c r="EE9" s="100">
        <f t="shared" si="79"/>
        <v>0</v>
      </c>
      <c r="EF9" s="66">
        <f t="shared" si="110"/>
        <v>0</v>
      </c>
      <c r="EH9" s="66">
        <f t="shared" si="19"/>
        <v>0</v>
      </c>
      <c r="EI9" s="66">
        <f t="shared" si="111"/>
        <v>0</v>
      </c>
      <c r="EJ9" s="66">
        <f t="shared" si="20"/>
        <v>0</v>
      </c>
      <c r="EK9" s="66" t="b">
        <f>IF(AND(EI9=0,$B9&lt;&gt;"",$AR9&lt;&gt;"",SUM(EJ$6:EJ9)&gt;=6),TRUE,FALSE)</f>
        <v>0</v>
      </c>
      <c r="EM9" s="66">
        <f t="shared" si="21"/>
        <v>0</v>
      </c>
      <c r="EN9" s="66">
        <f t="shared" si="112"/>
        <v>0</v>
      </c>
      <c r="EO9" s="66" t="b">
        <f t="shared" si="80"/>
        <v>0</v>
      </c>
      <c r="EP9" s="66">
        <f t="shared" si="22"/>
        <v>0</v>
      </c>
      <c r="EQ9" s="66" t="b">
        <f>IF(AND(EO9=0,$B9&lt;&gt;"",$AR9&lt;&gt;"",SUM(EP$6:EP9)&gt;=6),TRUE,FALSE)</f>
        <v>0</v>
      </c>
      <c r="ES9" s="66" t="b">
        <f t="shared" si="23"/>
        <v>0</v>
      </c>
      <c r="ET9" s="66">
        <f t="shared" si="24"/>
        <v>0</v>
      </c>
      <c r="EU9" s="66" t="b">
        <f>IF(AND(ES9=0,$B9&lt;&gt;"",$AR9&lt;&gt;"",SUM(ET$6:ET9)&gt;=6),TRUE,FALSE)</f>
        <v>0</v>
      </c>
      <c r="EW9" s="100">
        <f t="shared" si="25"/>
        <v>0</v>
      </c>
      <c r="EX9" s="66">
        <f t="shared" si="113"/>
        <v>0</v>
      </c>
      <c r="EY9" s="66">
        <f t="shared" si="26"/>
        <v>0</v>
      </c>
      <c r="EZ9" s="66" t="b">
        <f>IF(AND(EX9=0,$B9&lt;&gt;"",$AR9&lt;&gt;"",SUM(EY$6:EY9)&gt;=6),TRUE,FALSE)</f>
        <v>0</v>
      </c>
      <c r="FB9" s="66" t="b">
        <f t="shared" si="81"/>
        <v>0</v>
      </c>
      <c r="FD9" s="100">
        <f t="shared" si="27"/>
        <v>0</v>
      </c>
      <c r="FE9" s="66">
        <f t="shared" si="114"/>
        <v>0</v>
      </c>
      <c r="FF9" s="66" t="b">
        <f t="shared" si="115"/>
        <v>0</v>
      </c>
      <c r="FG9" s="66" t="b">
        <f t="shared" si="116"/>
        <v>0</v>
      </c>
      <c r="FH9" s="66">
        <f t="shared" si="28"/>
        <v>0</v>
      </c>
      <c r="FI9" s="66" t="b">
        <f>IF(AND(FG9=0,$B9&lt;&gt;"",$AR9&lt;&gt;"",SUM(FH$6:FH9)&gt;=6),TRUE,FALSE)</f>
        <v>0</v>
      </c>
      <c r="FJ9" s="66" t="b">
        <f t="shared" si="29"/>
        <v>0</v>
      </c>
      <c r="FL9" s="66" t="b">
        <f t="shared" si="30"/>
        <v>0</v>
      </c>
      <c r="FM9" s="66" t="b">
        <f t="shared" si="117"/>
        <v>0</v>
      </c>
      <c r="FN9" s="66">
        <f t="shared" si="118"/>
        <v>0</v>
      </c>
      <c r="FO9" s="66" t="b">
        <f t="shared" si="119"/>
        <v>0</v>
      </c>
      <c r="FP9" s="66" t="b">
        <f t="shared" si="82"/>
        <v>0</v>
      </c>
      <c r="FQ9" s="66">
        <f t="shared" si="31"/>
        <v>0</v>
      </c>
      <c r="FR9" s="66" t="b">
        <f>IF(AND(FM9=0,$B9&lt;&gt;"",$AR9&lt;&gt;"",SUM(FQ$6:FQ9)&gt;=6),TRUE,FALSE)</f>
        <v>0</v>
      </c>
      <c r="FT9" s="100">
        <f t="shared" si="32"/>
        <v>0</v>
      </c>
      <c r="FU9" s="66">
        <f t="shared" si="120"/>
        <v>0</v>
      </c>
      <c r="FV9" s="66" t="b">
        <f t="shared" si="83"/>
        <v>0</v>
      </c>
      <c r="FX9" s="100">
        <f t="shared" si="33"/>
        <v>0</v>
      </c>
      <c r="FY9" s="66">
        <f t="shared" si="121"/>
        <v>0</v>
      </c>
      <c r="FZ9" s="66">
        <f t="shared" si="34"/>
        <v>0</v>
      </c>
      <c r="GA9" s="66" t="b">
        <f>IF(AND(FY9=0,$B9&lt;&gt;"",$AR9&lt;&gt;"",SUM(FZ$6:FZ9)&gt;=6),TRUE,FALSE)</f>
        <v>0</v>
      </c>
      <c r="GC9" s="66">
        <f t="shared" si="35"/>
        <v>0</v>
      </c>
      <c r="GD9" s="66">
        <f t="shared" si="122"/>
        <v>0</v>
      </c>
      <c r="GE9" s="66">
        <f t="shared" si="36"/>
        <v>0</v>
      </c>
      <c r="GF9" s="66" t="b">
        <f>IF(AND(GD9=0,$B9&lt;&gt;"",$AR9&lt;&gt;"",SUM(GE$6:GE9)&gt;=6),TRUE,FALSE)</f>
        <v>0</v>
      </c>
      <c r="GH9" s="66" t="b">
        <f t="shared" si="37"/>
        <v>0</v>
      </c>
      <c r="GI9" s="66">
        <f t="shared" si="38"/>
        <v>0</v>
      </c>
      <c r="GJ9" s="66" t="b">
        <f>IF(AND(GH9=FALSE,$B9&lt;&gt;"",$AR9&lt;&gt;"",SUM(GI$6:GI9)&gt;=6),TRUE,FALSE)</f>
        <v>0</v>
      </c>
      <c r="GM9" s="66">
        <f t="shared" si="39"/>
        <v>0</v>
      </c>
      <c r="GN9" s="66">
        <f t="shared" si="123"/>
        <v>0</v>
      </c>
      <c r="GO9" s="66">
        <f t="shared" si="124"/>
        <v>0</v>
      </c>
      <c r="GP9" s="66">
        <f t="shared" si="40"/>
        <v>0</v>
      </c>
      <c r="GQ9" s="66" t="b">
        <f>IF(AND(GO9=0,$B9&lt;&gt;"",$AR9&lt;&gt;"",SUM(GP$6:GP9)&gt;=6),TRUE,FALSE)</f>
        <v>0</v>
      </c>
      <c r="GS9" s="100">
        <f t="shared" si="41"/>
        <v>0</v>
      </c>
      <c r="GT9" s="66">
        <f t="shared" si="125"/>
        <v>0</v>
      </c>
      <c r="GU9" s="66">
        <f t="shared" si="42"/>
        <v>0</v>
      </c>
      <c r="GV9" s="66" t="b">
        <f>IF(AND(GT9=0,$B9&lt;&gt;"",$AR9&lt;&gt;"",SUM(GU$6:GU9)&gt;=6),TRUE,FALSE)</f>
        <v>0</v>
      </c>
      <c r="GX9" s="66" t="b">
        <f t="shared" si="43"/>
        <v>0</v>
      </c>
      <c r="GY9" s="66">
        <f t="shared" si="84"/>
        <v>0</v>
      </c>
      <c r="GZ9" s="66" t="b">
        <f t="shared" si="85"/>
        <v>0</v>
      </c>
      <c r="HA9" s="66" t="b">
        <f t="shared" si="44"/>
        <v>0</v>
      </c>
      <c r="HB9" s="66" t="b">
        <f t="shared" si="45"/>
        <v>0</v>
      </c>
      <c r="HC9" s="66" t="b">
        <f t="shared" si="86"/>
        <v>0</v>
      </c>
      <c r="HD9" s="66" t="b">
        <f t="shared" si="46"/>
        <v>0</v>
      </c>
      <c r="HE9" s="100">
        <f t="shared" si="47"/>
        <v>0</v>
      </c>
      <c r="HF9" s="66">
        <f t="shared" si="126"/>
        <v>0</v>
      </c>
      <c r="HG9" s="66">
        <f t="shared" si="48"/>
        <v>0</v>
      </c>
      <c r="HH9" s="66" t="b">
        <f>IF(AND(HF9=0,$B9&lt;&gt;"",$AR9&lt;&gt;"",SUM(HG$6:HG9)&gt;=6),TRUE,FALSE)</f>
        <v>0</v>
      </c>
      <c r="HJ9" s="100">
        <f t="shared" si="49"/>
        <v>0</v>
      </c>
      <c r="HK9" s="66">
        <f t="shared" si="127"/>
        <v>0</v>
      </c>
      <c r="HM9" s="66" t="b">
        <f t="shared" si="50"/>
        <v>0</v>
      </c>
      <c r="HO9" s="66" t="b">
        <f t="shared" si="87"/>
        <v>0</v>
      </c>
      <c r="HP9" s="66">
        <f t="shared" si="88"/>
        <v>0</v>
      </c>
      <c r="HQ9" s="66" t="b">
        <f t="shared" si="51"/>
        <v>0</v>
      </c>
      <c r="HR9" s="66" t="b">
        <f t="shared" si="128"/>
        <v>0</v>
      </c>
      <c r="HS9" s="100">
        <f t="shared" si="52"/>
        <v>0</v>
      </c>
      <c r="HT9" s="66">
        <f t="shared" si="129"/>
        <v>0</v>
      </c>
      <c r="HU9" s="100"/>
      <c r="HW9" s="66" t="b">
        <f t="shared" si="53"/>
        <v>0</v>
      </c>
      <c r="HX9" s="66">
        <f t="shared" si="89"/>
        <v>0</v>
      </c>
      <c r="HY9" s="66" t="b">
        <f t="shared" si="130"/>
        <v>0</v>
      </c>
      <c r="HZ9" s="66" t="b">
        <f t="shared" si="54"/>
        <v>0</v>
      </c>
      <c r="IA9" s="100">
        <f t="shared" si="55"/>
        <v>0</v>
      </c>
      <c r="IB9" s="66">
        <f t="shared" si="131"/>
        <v>0</v>
      </c>
      <c r="IC9" s="66">
        <v>2</v>
      </c>
      <c r="ID9" s="66">
        <f t="shared" si="90"/>
        <v>0</v>
      </c>
      <c r="IE9" s="66">
        <f t="shared" si="132"/>
        <v>0</v>
      </c>
      <c r="IF9" s="66">
        <f t="shared" si="91"/>
        <v>0</v>
      </c>
      <c r="IG9" s="66">
        <f t="shared" si="133"/>
        <v>0</v>
      </c>
      <c r="IH9" s="66">
        <f t="shared" si="92"/>
        <v>0</v>
      </c>
      <c r="II9" s="66">
        <f t="shared" si="134"/>
        <v>0</v>
      </c>
      <c r="IJ9" s="66">
        <f t="shared" si="135"/>
        <v>0</v>
      </c>
      <c r="IK9" s="66">
        <f>IF($B9="",0,IF(AND($B9&lt;&gt;"",IJ9=0,IK8&lt;$IC$13),IK8,IF(IK8&lt;$IC$13,IK8+IJ9,IK8)))</f>
        <v>0</v>
      </c>
      <c r="IL9" s="66">
        <f t="shared" si="56"/>
        <v>0</v>
      </c>
      <c r="IM9" s="66" t="b">
        <f>IF(AND(IE9=0,AND($B9&lt;&gt;"",$AR9&lt;&gt;""),SUM(IL$6:IL9)&gt;=6),TRUE,FALSE)</f>
        <v>0</v>
      </c>
      <c r="IO9" s="66" t="b">
        <f t="shared" si="57"/>
        <v>0</v>
      </c>
      <c r="IP9" s="66">
        <f t="shared" si="93"/>
        <v>0</v>
      </c>
      <c r="IQ9" s="66" t="b">
        <f t="shared" si="136"/>
        <v>0</v>
      </c>
      <c r="IR9" s="66" t="b">
        <f t="shared" si="58"/>
        <v>0</v>
      </c>
      <c r="IS9" s="66" t="b">
        <f t="shared" si="59"/>
        <v>0</v>
      </c>
      <c r="IT9" s="66">
        <f t="shared" si="94"/>
        <v>0</v>
      </c>
      <c r="IU9" s="66" t="b">
        <f>IF(OR(IS9=TRUE,IT9&gt;=IN$7),TRUE,FALSE)</f>
        <v>0</v>
      </c>
      <c r="IV9" s="66" t="b">
        <f t="shared" si="60"/>
        <v>0</v>
      </c>
      <c r="IW9" s="100">
        <f t="shared" si="61"/>
        <v>0</v>
      </c>
      <c r="IX9" s="66">
        <f t="shared" si="137"/>
        <v>0</v>
      </c>
      <c r="IZ9" s="100">
        <f t="shared" si="95"/>
        <v>0</v>
      </c>
      <c r="JA9" s="66">
        <f t="shared" si="138"/>
        <v>0</v>
      </c>
      <c r="JB9" s="100" t="b">
        <f t="shared" si="62"/>
        <v>0</v>
      </c>
    </row>
    <row r="10" spans="1:263" ht="18.75" customHeight="1">
      <c r="A10" s="255"/>
      <c r="B10" s="149"/>
      <c r="C10" s="149"/>
      <c r="D10" s="149"/>
      <c r="E10" s="149"/>
      <c r="F10" s="149"/>
      <c r="G10" s="167"/>
      <c r="H10" s="259"/>
      <c r="I10" s="259"/>
      <c r="J10" s="259"/>
      <c r="K10" s="259"/>
      <c r="L10" s="259"/>
      <c r="M10" s="259"/>
      <c r="N10" s="259"/>
      <c r="O10" s="259"/>
      <c r="P10" s="259"/>
      <c r="Q10" s="167"/>
      <c r="R10" s="260"/>
      <c r="S10" s="260"/>
      <c r="T10" s="260"/>
      <c r="U10" s="167"/>
      <c r="V10" s="261"/>
      <c r="W10" s="261"/>
      <c r="X10" s="261"/>
      <c r="Y10" s="261"/>
      <c r="Z10" s="261"/>
      <c r="AA10" s="261"/>
      <c r="AB10" s="261"/>
      <c r="AC10" s="261"/>
      <c r="AD10" s="261"/>
      <c r="AE10" s="167"/>
      <c r="AF10" s="260"/>
      <c r="AG10" s="260"/>
      <c r="AH10" s="260"/>
      <c r="AI10" s="167"/>
      <c r="AJ10" s="171"/>
      <c r="AK10" s="240"/>
      <c r="AL10" s="240"/>
      <c r="AM10" s="167"/>
      <c r="AN10" s="149"/>
      <c r="AO10" s="149"/>
      <c r="AP10" s="149"/>
      <c r="AQ10" s="167"/>
      <c r="AR10" s="149"/>
      <c r="AS10" s="149"/>
      <c r="AT10" s="149"/>
      <c r="AU10" s="149"/>
      <c r="AV10" s="149"/>
      <c r="AW10" s="149"/>
      <c r="AX10" s="167"/>
      <c r="AY10" s="264" t="str">
        <f t="shared" si="96"/>
        <v/>
      </c>
      <c r="AZ10" s="264"/>
      <c r="BA10" s="264"/>
      <c r="BB10" s="264"/>
      <c r="BC10" s="264"/>
      <c r="BD10" s="264"/>
      <c r="BE10" s="264"/>
      <c r="BF10" s="264"/>
      <c r="BG10" s="264"/>
      <c r="BH10" s="264"/>
      <c r="BI10" s="264"/>
      <c r="BJ10" s="264"/>
      <c r="BK10" s="264"/>
      <c r="BL10" s="264"/>
      <c r="BM10" s="264"/>
      <c r="BN10" s="264"/>
      <c r="BO10" s="264"/>
      <c r="BP10" s="264"/>
      <c r="BQ10" s="123"/>
      <c r="BR10" s="100" t="str">
        <f t="shared" si="97"/>
        <v/>
      </c>
      <c r="BS10" s="100" t="str">
        <f t="shared" si="98"/>
        <v/>
      </c>
      <c r="BT10" s="66" t="str">
        <f t="shared" si="99"/>
        <v/>
      </c>
      <c r="BU10" s="66" t="str">
        <f t="shared" si="63"/>
        <v/>
      </c>
      <c r="BV10" s="100" t="str">
        <f t="shared" si="64"/>
        <v/>
      </c>
      <c r="BW10" s="100" t="str">
        <f t="shared" si="65"/>
        <v/>
      </c>
      <c r="BX10" s="66">
        <f t="shared" si="100"/>
        <v>0</v>
      </c>
      <c r="BY10" s="100" t="str">
        <f t="shared" si="101"/>
        <v/>
      </c>
      <c r="BZ10" s="100" t="str">
        <f t="shared" si="66"/>
        <v/>
      </c>
      <c r="CA10" s="100" t="str">
        <f t="shared" si="67"/>
        <v/>
      </c>
      <c r="CB10" s="100" t="str">
        <f t="shared" si="0"/>
        <v/>
      </c>
      <c r="CC10" s="100">
        <f t="shared" si="68"/>
        <v>0</v>
      </c>
      <c r="CD10" s="100" t="str">
        <f t="shared" si="139"/>
        <v/>
      </c>
      <c r="CE10" s="66" t="str">
        <f t="shared" si="69"/>
        <v/>
      </c>
      <c r="CF10" s="66" t="b">
        <f t="shared" si="1"/>
        <v>0</v>
      </c>
      <c r="CG10" s="66">
        <f t="shared" si="70"/>
        <v>0</v>
      </c>
      <c r="CH10" s="66" t="b">
        <f t="shared" si="71"/>
        <v>0</v>
      </c>
      <c r="CI10" s="66" t="b">
        <f t="shared" si="2"/>
        <v>0</v>
      </c>
      <c r="CJ10" s="66" t="b">
        <f t="shared" si="3"/>
        <v>0</v>
      </c>
      <c r="CK10" s="66">
        <f t="shared" si="72"/>
        <v>0</v>
      </c>
      <c r="CL10" s="66" t="b">
        <f t="shared" si="73"/>
        <v>0</v>
      </c>
      <c r="CM10" s="66" t="b">
        <f t="shared" si="4"/>
        <v>0</v>
      </c>
      <c r="CO10" s="101">
        <f t="shared" si="5"/>
        <v>0</v>
      </c>
      <c r="CP10" s="66">
        <f t="shared" si="102"/>
        <v>0</v>
      </c>
      <c r="CQ10" s="66">
        <f t="shared" si="6"/>
        <v>0</v>
      </c>
      <c r="CR10" s="66" t="b">
        <f>IF(AND(CP10=0,$B10&lt;&gt;"",$AR10&lt;&gt;"",SUM(CQ$6:CQ10)&gt;=6),TRUE,FALSE)</f>
        <v>0</v>
      </c>
      <c r="CT10" s="101">
        <f t="shared" si="7"/>
        <v>0</v>
      </c>
      <c r="CU10" s="66">
        <f t="shared" si="103"/>
        <v>0</v>
      </c>
      <c r="CV10" s="66" t="b">
        <f t="shared" si="74"/>
        <v>0</v>
      </c>
      <c r="CX10" s="101">
        <f t="shared" si="8"/>
        <v>0</v>
      </c>
      <c r="CY10" s="66">
        <f t="shared" si="104"/>
        <v>0</v>
      </c>
      <c r="CZ10" s="66" t="b">
        <f t="shared" si="75"/>
        <v>0</v>
      </c>
      <c r="DA10" s="66">
        <f t="shared" si="9"/>
        <v>0</v>
      </c>
      <c r="DB10" s="66" t="b">
        <f>IF(AND(CZ10=0,$B10&lt;&gt;"",$AR10&lt;&gt;"",SUM(DA$6:DA10)&gt;=6),TRUE,FALSE)</f>
        <v>0</v>
      </c>
      <c r="DE10" s="102">
        <f t="shared" si="76"/>
        <v>0</v>
      </c>
      <c r="DF10" s="101">
        <f t="shared" ref="DF10:DF17" si="140">IF(OR($B10="",$AR10="",DE10=TRUE,DE10="sand"),0,IF(AND(OR($BR10&lt;=DD$17,DG10=TRUE,DH10=TRUE,DI10=TRUE),OR($BW10=2,$BW10=1,$BW10="")),TRUE,FALSE))</f>
        <v>0</v>
      </c>
      <c r="DG10" s="101" t="b">
        <f>IF(ISNA(MATCH(TRUE,$DE$6:$DE9,0)),FALSE,TRUE)</f>
        <v>0</v>
      </c>
      <c r="DH10" s="101" t="b">
        <f>IF(ISNA(MATCH("SAND",$DE$6:$DE9,0)),FALSE,TRUE)</f>
        <v>0</v>
      </c>
      <c r="DI10" s="101" t="b">
        <f>IF(ISNA(MATCH(TRUE,$DF$6:$DF9,0)),FALSE,TRUE)</f>
        <v>0</v>
      </c>
      <c r="DJ10" s="66" t="b">
        <f t="shared" si="105"/>
        <v>0</v>
      </c>
      <c r="DK10" s="66" t="b">
        <f t="shared" si="10"/>
        <v>0</v>
      </c>
      <c r="DM10" s="101">
        <f t="shared" si="11"/>
        <v>0</v>
      </c>
      <c r="DN10" s="66">
        <f t="shared" si="106"/>
        <v>0</v>
      </c>
      <c r="DO10" s="66">
        <f t="shared" si="12"/>
        <v>0</v>
      </c>
      <c r="DP10" s="66" t="b">
        <f>IF(AND(DN10=0,$B10&lt;&gt;"",$AR10&lt;&gt;"",SUM(DO$6:DO10)&gt;=6),TRUE,FALSE)</f>
        <v>0</v>
      </c>
      <c r="DR10" s="66">
        <f t="shared" si="13"/>
        <v>0</v>
      </c>
      <c r="DS10" s="66">
        <f t="shared" si="107"/>
        <v>0</v>
      </c>
      <c r="DT10" s="66" t="str">
        <f t="shared" si="77"/>
        <v>0</v>
      </c>
      <c r="DU10" s="66" t="b">
        <f t="shared" si="14"/>
        <v>0</v>
      </c>
      <c r="DV10" s="66" t="s">
        <v>255</v>
      </c>
      <c r="DW10" s="66">
        <f t="shared" si="15"/>
        <v>0</v>
      </c>
      <c r="DX10" s="66">
        <f t="shared" si="108"/>
        <v>0</v>
      </c>
      <c r="DY10" s="66">
        <f t="shared" si="78"/>
        <v>0</v>
      </c>
      <c r="DZ10" s="66">
        <f t="shared" si="109"/>
        <v>0</v>
      </c>
      <c r="EA10" s="66" t="b">
        <f t="shared" si="16"/>
        <v>0</v>
      </c>
      <c r="EB10" s="66" t="b">
        <f t="shared" si="17"/>
        <v>0</v>
      </c>
      <c r="EC10" s="66" t="b">
        <f t="shared" si="18"/>
        <v>0</v>
      </c>
      <c r="ED10" s="100"/>
      <c r="EE10" s="100">
        <f t="shared" si="79"/>
        <v>0</v>
      </c>
      <c r="EF10" s="66">
        <f t="shared" si="110"/>
        <v>0</v>
      </c>
      <c r="EH10" s="66">
        <f t="shared" si="19"/>
        <v>0</v>
      </c>
      <c r="EI10" s="66">
        <f t="shared" si="111"/>
        <v>0</v>
      </c>
      <c r="EJ10" s="66">
        <f t="shared" si="20"/>
        <v>0</v>
      </c>
      <c r="EK10" s="66" t="b">
        <f>IF(AND(EI10=0,$B10&lt;&gt;"",$AR10&lt;&gt;"",SUM(EJ$6:EJ10)&gt;=6),TRUE,FALSE)</f>
        <v>0</v>
      </c>
      <c r="EM10" s="66">
        <f t="shared" si="21"/>
        <v>0</v>
      </c>
      <c r="EN10" s="66">
        <f t="shared" si="112"/>
        <v>0</v>
      </c>
      <c r="EO10" s="66" t="b">
        <f t="shared" si="80"/>
        <v>0</v>
      </c>
      <c r="EP10" s="66">
        <f t="shared" si="22"/>
        <v>0</v>
      </c>
      <c r="EQ10" s="66" t="b">
        <f>IF(AND(EO10=0,$B10&lt;&gt;"",$AR10&lt;&gt;"",SUM(EP$6:EP10)&gt;=6),TRUE,FALSE)</f>
        <v>0</v>
      </c>
      <c r="ES10" s="66" t="b">
        <f t="shared" si="23"/>
        <v>0</v>
      </c>
      <c r="ET10" s="66">
        <f t="shared" si="24"/>
        <v>0</v>
      </c>
      <c r="EU10" s="66" t="b">
        <f>IF(AND(ES10=0,$B10&lt;&gt;"",$AR10&lt;&gt;"",SUM(ET$6:ET10)&gt;=6),TRUE,FALSE)</f>
        <v>0</v>
      </c>
      <c r="EW10" s="100">
        <f t="shared" si="25"/>
        <v>0</v>
      </c>
      <c r="EX10" s="66">
        <f t="shared" si="113"/>
        <v>0</v>
      </c>
      <c r="EY10" s="66">
        <f t="shared" si="26"/>
        <v>0</v>
      </c>
      <c r="EZ10" s="66" t="b">
        <f>IF(AND(EX10=0,$B10&lt;&gt;"",$AR10&lt;&gt;"",SUM(EY$6:EY10)&gt;=6),TRUE,FALSE)</f>
        <v>0</v>
      </c>
      <c r="FB10" s="66" t="b">
        <f t="shared" si="81"/>
        <v>0</v>
      </c>
      <c r="FD10" s="100">
        <f t="shared" si="27"/>
        <v>0</v>
      </c>
      <c r="FE10" s="66">
        <f t="shared" si="114"/>
        <v>0</v>
      </c>
      <c r="FF10" s="66" t="b">
        <f t="shared" si="115"/>
        <v>0</v>
      </c>
      <c r="FG10" s="66" t="b">
        <f t="shared" si="116"/>
        <v>0</v>
      </c>
      <c r="FH10" s="66">
        <f t="shared" si="28"/>
        <v>0</v>
      </c>
      <c r="FI10" s="66" t="b">
        <f>IF(AND(FG10=0,$B10&lt;&gt;"",$AR10&lt;&gt;"",SUM(FH$6:FH10)&gt;=6),TRUE,FALSE)</f>
        <v>0</v>
      </c>
      <c r="FJ10" s="66" t="b">
        <f t="shared" si="29"/>
        <v>0</v>
      </c>
      <c r="FL10" s="66" t="b">
        <f t="shared" si="30"/>
        <v>0</v>
      </c>
      <c r="FM10" s="66" t="b">
        <f t="shared" si="117"/>
        <v>0</v>
      </c>
      <c r="FN10" s="66">
        <f t="shared" si="118"/>
        <v>0</v>
      </c>
      <c r="FO10" s="66" t="b">
        <f t="shared" si="119"/>
        <v>0</v>
      </c>
      <c r="FP10" s="66" t="b">
        <f t="shared" si="82"/>
        <v>0</v>
      </c>
      <c r="FQ10" s="66">
        <f t="shared" si="31"/>
        <v>0</v>
      </c>
      <c r="FR10" s="66" t="b">
        <f>IF(AND(FM10=0,$B10&lt;&gt;"",$AR10&lt;&gt;"",SUM(FQ$6:FQ10)&gt;=6),TRUE,FALSE)</f>
        <v>0</v>
      </c>
      <c r="FT10" s="100">
        <f t="shared" si="32"/>
        <v>0</v>
      </c>
      <c r="FU10" s="66">
        <f t="shared" si="120"/>
        <v>0</v>
      </c>
      <c r="FV10" s="66" t="b">
        <f t="shared" si="83"/>
        <v>0</v>
      </c>
      <c r="FX10" s="100">
        <f t="shared" si="33"/>
        <v>0</v>
      </c>
      <c r="FY10" s="66">
        <f t="shared" si="121"/>
        <v>0</v>
      </c>
      <c r="FZ10" s="66">
        <f t="shared" si="34"/>
        <v>0</v>
      </c>
      <c r="GA10" s="66" t="b">
        <f>IF(AND(FY10=0,$B10&lt;&gt;"",$AR10&lt;&gt;"",SUM(FZ$6:FZ10)&gt;=6),TRUE,FALSE)</f>
        <v>0</v>
      </c>
      <c r="GC10" s="66">
        <f t="shared" si="35"/>
        <v>0</v>
      </c>
      <c r="GD10" s="66">
        <f t="shared" si="122"/>
        <v>0</v>
      </c>
      <c r="GE10" s="66">
        <f t="shared" si="36"/>
        <v>0</v>
      </c>
      <c r="GF10" s="66" t="b">
        <f>IF(AND(GD10=0,$B10&lt;&gt;"",$AR10&lt;&gt;"",SUM(GE$6:GE10)&gt;=6),TRUE,FALSE)</f>
        <v>0</v>
      </c>
      <c r="GH10" s="66" t="b">
        <f t="shared" si="37"/>
        <v>0</v>
      </c>
      <c r="GI10" s="66">
        <f t="shared" si="38"/>
        <v>0</v>
      </c>
      <c r="GJ10" s="66" t="b">
        <f>IF(AND(GH10=FALSE,$B10&lt;&gt;"",$AR10&lt;&gt;"",SUM(GI$6:GI10)&gt;=6),TRUE,FALSE)</f>
        <v>0</v>
      </c>
      <c r="GM10" s="66">
        <f t="shared" si="39"/>
        <v>0</v>
      </c>
      <c r="GN10" s="66">
        <f t="shared" si="123"/>
        <v>0</v>
      </c>
      <c r="GO10" s="66">
        <f t="shared" si="124"/>
        <v>0</v>
      </c>
      <c r="GP10" s="66">
        <f t="shared" si="40"/>
        <v>0</v>
      </c>
      <c r="GQ10" s="66" t="b">
        <f>IF(AND(GO10=0,$B10&lt;&gt;"",$AR10&lt;&gt;"",SUM(GP$6:GP10)&gt;=6),TRUE,FALSE)</f>
        <v>0</v>
      </c>
      <c r="GS10" s="100">
        <f t="shared" si="41"/>
        <v>0</v>
      </c>
      <c r="GT10" s="66">
        <f t="shared" si="125"/>
        <v>0</v>
      </c>
      <c r="GU10" s="66">
        <f t="shared" si="42"/>
        <v>0</v>
      </c>
      <c r="GV10" s="66" t="b">
        <f>IF(AND(GT10=0,$B10&lt;&gt;"",$AR10&lt;&gt;"",SUM(GU$6:GU10)&gt;=6),TRUE,FALSE)</f>
        <v>0</v>
      </c>
      <c r="GX10" s="66" t="b">
        <f t="shared" si="43"/>
        <v>0</v>
      </c>
      <c r="GY10" s="66">
        <f t="shared" si="84"/>
        <v>0</v>
      </c>
      <c r="GZ10" s="66" t="b">
        <f t="shared" si="85"/>
        <v>0</v>
      </c>
      <c r="HA10" s="66" t="b">
        <f t="shared" si="44"/>
        <v>0</v>
      </c>
      <c r="HB10" s="66" t="b">
        <f t="shared" si="45"/>
        <v>0</v>
      </c>
      <c r="HC10" s="66" t="b">
        <f t="shared" si="86"/>
        <v>0</v>
      </c>
      <c r="HD10" s="66" t="b">
        <f t="shared" si="46"/>
        <v>0</v>
      </c>
      <c r="HE10" s="100">
        <f t="shared" si="47"/>
        <v>0</v>
      </c>
      <c r="HF10" s="66">
        <f t="shared" si="126"/>
        <v>0</v>
      </c>
      <c r="HG10" s="66">
        <f t="shared" si="48"/>
        <v>0</v>
      </c>
      <c r="HH10" s="66" t="b">
        <f>IF(AND(HF10=0,$B10&lt;&gt;"",$AR10&lt;&gt;"",SUM(HG$6:HG10)&gt;=6),TRUE,FALSE)</f>
        <v>0</v>
      </c>
      <c r="HJ10" s="100">
        <f t="shared" si="49"/>
        <v>0</v>
      </c>
      <c r="HK10" s="66">
        <f t="shared" si="127"/>
        <v>0</v>
      </c>
      <c r="HM10" s="66" t="b">
        <f t="shared" si="50"/>
        <v>0</v>
      </c>
      <c r="HO10" s="66" t="b">
        <f t="shared" si="87"/>
        <v>0</v>
      </c>
      <c r="HP10" s="66">
        <f t="shared" si="88"/>
        <v>0</v>
      </c>
      <c r="HQ10" s="66" t="b">
        <f t="shared" si="51"/>
        <v>0</v>
      </c>
      <c r="HR10" s="66" t="b">
        <f t="shared" si="128"/>
        <v>0</v>
      </c>
      <c r="HS10" s="100">
        <f t="shared" si="52"/>
        <v>0</v>
      </c>
      <c r="HT10" s="66">
        <f t="shared" si="129"/>
        <v>0</v>
      </c>
      <c r="HU10" s="100"/>
      <c r="HW10" s="66" t="b">
        <f t="shared" si="53"/>
        <v>0</v>
      </c>
      <c r="HX10" s="66">
        <f t="shared" si="89"/>
        <v>0</v>
      </c>
      <c r="HY10" s="66" t="b">
        <f t="shared" si="130"/>
        <v>0</v>
      </c>
      <c r="HZ10" s="66" t="b">
        <f t="shared" si="54"/>
        <v>0</v>
      </c>
      <c r="IA10" s="100">
        <f t="shared" si="55"/>
        <v>0</v>
      </c>
      <c r="IB10" s="66">
        <f t="shared" si="131"/>
        <v>0</v>
      </c>
      <c r="IC10" s="66" t="s">
        <v>674</v>
      </c>
      <c r="ID10" s="66">
        <f t="shared" si="90"/>
        <v>0</v>
      </c>
      <c r="IE10" s="66">
        <f t="shared" si="132"/>
        <v>0</v>
      </c>
      <c r="IF10" s="66">
        <f t="shared" si="91"/>
        <v>0</v>
      </c>
      <c r="IG10" s="66">
        <f t="shared" si="133"/>
        <v>0</v>
      </c>
      <c r="IH10" s="66">
        <f t="shared" si="92"/>
        <v>0</v>
      </c>
      <c r="II10" s="66">
        <f t="shared" si="134"/>
        <v>0</v>
      </c>
      <c r="IJ10" s="66">
        <f t="shared" si="135"/>
        <v>0</v>
      </c>
      <c r="IK10" s="66">
        <f t="shared" ref="IK10:IK17" si="141">IF($B10="",IK9,IF(AND($B10&lt;&gt;"",IJ10=0,IK9&lt;$IC$13),IK9,IF(IK9&lt;$IC$13,IK9+IJ10,IK9)))</f>
        <v>0</v>
      </c>
      <c r="IL10" s="66">
        <f t="shared" si="56"/>
        <v>0</v>
      </c>
      <c r="IM10" s="66" t="b">
        <f>IF(AND(IE10=0,AND($B10&lt;&gt;"",$AR10&lt;&gt;""),SUM(IL$6:IL10)&gt;=6),TRUE,FALSE)</f>
        <v>0</v>
      </c>
      <c r="IO10" s="66" t="b">
        <f t="shared" si="57"/>
        <v>0</v>
      </c>
      <c r="IP10" s="66">
        <f t="shared" si="93"/>
        <v>0</v>
      </c>
      <c r="IQ10" s="66" t="b">
        <f t="shared" si="136"/>
        <v>0</v>
      </c>
      <c r="IR10" s="66" t="b">
        <f t="shared" si="58"/>
        <v>0</v>
      </c>
      <c r="IS10" s="66" t="b">
        <f t="shared" si="59"/>
        <v>0</v>
      </c>
      <c r="IT10" s="66">
        <f t="shared" si="94"/>
        <v>0</v>
      </c>
      <c r="IU10" s="66" t="b">
        <f t="shared" ref="IU10:IU17" si="142">IF(OR(IS10=TRUE,IT10&gt;=IN$7),TRUE,FALSE)</f>
        <v>0</v>
      </c>
      <c r="IV10" s="66" t="b">
        <f t="shared" si="60"/>
        <v>0</v>
      </c>
      <c r="IW10" s="100">
        <f t="shared" si="61"/>
        <v>0</v>
      </c>
      <c r="IX10" s="66">
        <f t="shared" si="137"/>
        <v>0</v>
      </c>
      <c r="IZ10" s="100">
        <f t="shared" si="95"/>
        <v>0</v>
      </c>
      <c r="JA10" s="66">
        <f t="shared" si="138"/>
        <v>0</v>
      </c>
      <c r="JB10" s="100" t="b">
        <f t="shared" si="62"/>
        <v>0</v>
      </c>
    </row>
    <row r="11" spans="1:263" ht="18.75" customHeight="1">
      <c r="A11" s="255"/>
      <c r="B11" s="149"/>
      <c r="C11" s="149"/>
      <c r="D11" s="149"/>
      <c r="E11" s="149"/>
      <c r="F11" s="149"/>
      <c r="G11" s="167"/>
      <c r="H11" s="259"/>
      <c r="I11" s="259"/>
      <c r="J11" s="259"/>
      <c r="K11" s="259"/>
      <c r="L11" s="259"/>
      <c r="M11" s="259"/>
      <c r="N11" s="259"/>
      <c r="O11" s="259"/>
      <c r="P11" s="259"/>
      <c r="Q11" s="167"/>
      <c r="R11" s="260"/>
      <c r="S11" s="260"/>
      <c r="T11" s="260"/>
      <c r="U11" s="167"/>
      <c r="V11" s="261"/>
      <c r="W11" s="261"/>
      <c r="X11" s="261"/>
      <c r="Y11" s="261"/>
      <c r="Z11" s="261"/>
      <c r="AA11" s="261"/>
      <c r="AB11" s="261"/>
      <c r="AC11" s="261"/>
      <c r="AD11" s="261"/>
      <c r="AE11" s="167"/>
      <c r="AF11" s="260"/>
      <c r="AG11" s="260"/>
      <c r="AH11" s="260"/>
      <c r="AI11" s="167"/>
      <c r="AJ11" s="171"/>
      <c r="AK11" s="240"/>
      <c r="AL11" s="240"/>
      <c r="AM11" s="167"/>
      <c r="AN11" s="149"/>
      <c r="AO11" s="149"/>
      <c r="AP11" s="149"/>
      <c r="AQ11" s="167"/>
      <c r="AR11" s="149"/>
      <c r="AS11" s="149"/>
      <c r="AT11" s="149"/>
      <c r="AU11" s="149"/>
      <c r="AV11" s="149"/>
      <c r="AW11" s="149"/>
      <c r="AX11" s="167"/>
      <c r="AY11" s="264" t="str">
        <f t="shared" si="96"/>
        <v/>
      </c>
      <c r="AZ11" s="264"/>
      <c r="BA11" s="264"/>
      <c r="BB11" s="264"/>
      <c r="BC11" s="264"/>
      <c r="BD11" s="264"/>
      <c r="BE11" s="264"/>
      <c r="BF11" s="264"/>
      <c r="BG11" s="264"/>
      <c r="BH11" s="264"/>
      <c r="BI11" s="264"/>
      <c r="BJ11" s="264"/>
      <c r="BK11" s="264"/>
      <c r="BL11" s="264"/>
      <c r="BM11" s="264"/>
      <c r="BN11" s="264"/>
      <c r="BO11" s="264"/>
      <c r="BP11" s="264"/>
      <c r="BQ11" s="123"/>
      <c r="BR11" s="100" t="str">
        <f t="shared" si="97"/>
        <v/>
      </c>
      <c r="BS11" s="100" t="str">
        <f t="shared" si="98"/>
        <v/>
      </c>
      <c r="BT11" s="66" t="str">
        <f t="shared" si="99"/>
        <v/>
      </c>
      <c r="BU11" s="66" t="str">
        <f t="shared" si="63"/>
        <v/>
      </c>
      <c r="BV11" s="100" t="str">
        <f t="shared" si="64"/>
        <v/>
      </c>
      <c r="BW11" s="100" t="str">
        <f t="shared" si="65"/>
        <v/>
      </c>
      <c r="BX11" s="66">
        <f t="shared" si="100"/>
        <v>0</v>
      </c>
      <c r="BY11" s="100" t="str">
        <f t="shared" si="101"/>
        <v/>
      </c>
      <c r="BZ11" s="100" t="str">
        <f t="shared" si="66"/>
        <v/>
      </c>
      <c r="CA11" s="100" t="str">
        <f t="shared" si="67"/>
        <v/>
      </c>
      <c r="CB11" s="100" t="str">
        <f t="shared" si="0"/>
        <v/>
      </c>
      <c r="CC11" s="100">
        <f t="shared" si="68"/>
        <v>0</v>
      </c>
      <c r="CD11" s="100" t="str">
        <f t="shared" si="139"/>
        <v/>
      </c>
      <c r="CE11" s="66" t="str">
        <f t="shared" si="69"/>
        <v/>
      </c>
      <c r="CF11" s="66" t="b">
        <f t="shared" si="1"/>
        <v>0</v>
      </c>
      <c r="CG11" s="66">
        <f t="shared" si="70"/>
        <v>0</v>
      </c>
      <c r="CH11" s="66" t="b">
        <f t="shared" si="71"/>
        <v>0</v>
      </c>
      <c r="CI11" s="66" t="b">
        <f t="shared" si="2"/>
        <v>0</v>
      </c>
      <c r="CJ11" s="66" t="b">
        <f t="shared" si="3"/>
        <v>0</v>
      </c>
      <c r="CK11" s="66">
        <f t="shared" si="72"/>
        <v>0</v>
      </c>
      <c r="CL11" s="66" t="b">
        <f t="shared" si="73"/>
        <v>0</v>
      </c>
      <c r="CM11" s="66" t="b">
        <f t="shared" si="4"/>
        <v>0</v>
      </c>
      <c r="CO11" s="101">
        <f t="shared" si="5"/>
        <v>0</v>
      </c>
      <c r="CP11" s="66">
        <f t="shared" si="102"/>
        <v>0</v>
      </c>
      <c r="CQ11" s="66">
        <f t="shared" si="6"/>
        <v>0</v>
      </c>
      <c r="CR11" s="66" t="b">
        <f>IF(AND(CP11=0,$B11&lt;&gt;"",$AR11&lt;&gt;"",SUM(CQ$6:CQ11)&gt;=6),TRUE,FALSE)</f>
        <v>0</v>
      </c>
      <c r="CT11" s="101">
        <f t="shared" si="7"/>
        <v>0</v>
      </c>
      <c r="CU11" s="66">
        <f t="shared" si="103"/>
        <v>0</v>
      </c>
      <c r="CV11" s="66" t="b">
        <f t="shared" si="74"/>
        <v>0</v>
      </c>
      <c r="CX11" s="101">
        <f t="shared" si="8"/>
        <v>0</v>
      </c>
      <c r="CY11" s="66">
        <f t="shared" si="104"/>
        <v>0</v>
      </c>
      <c r="CZ11" s="66" t="b">
        <f t="shared" si="75"/>
        <v>0</v>
      </c>
      <c r="DA11" s="66">
        <f t="shared" si="9"/>
        <v>0</v>
      </c>
      <c r="DB11" s="66" t="b">
        <f>IF(AND(CZ11=0,$B11&lt;&gt;"",$AR11&lt;&gt;"",SUM(DA$6:DA11)&gt;=6),TRUE,FALSE)</f>
        <v>0</v>
      </c>
      <c r="DE11" s="102">
        <f t="shared" si="76"/>
        <v>0</v>
      </c>
      <c r="DF11" s="101">
        <f t="shared" si="140"/>
        <v>0</v>
      </c>
      <c r="DG11" s="101" t="b">
        <f>IF(ISNA(MATCH(TRUE,$DE$6:$DE10,0)),FALSE,TRUE)</f>
        <v>0</v>
      </c>
      <c r="DH11" s="101" t="b">
        <f>IF(ISNA(MATCH("SAND",$DE$6:$DE10,0)),FALSE,TRUE)</f>
        <v>0</v>
      </c>
      <c r="DI11" s="101" t="b">
        <f>IF(ISNA(MATCH(TRUE,$DF$6:$DF10,0)),FALSE,TRUE)</f>
        <v>0</v>
      </c>
      <c r="DJ11" s="66" t="b">
        <f t="shared" si="105"/>
        <v>0</v>
      </c>
      <c r="DK11" s="66" t="b">
        <f t="shared" si="10"/>
        <v>0</v>
      </c>
      <c r="DM11" s="101">
        <f t="shared" si="11"/>
        <v>0</v>
      </c>
      <c r="DN11" s="66">
        <f t="shared" si="106"/>
        <v>0</v>
      </c>
      <c r="DO11" s="66">
        <f t="shared" si="12"/>
        <v>0</v>
      </c>
      <c r="DP11" s="66" t="b">
        <f>IF(AND(DN11=0,$B11&lt;&gt;"",$AR11&lt;&gt;"",SUM(DO$6:DO11)&gt;=6),TRUE,FALSE)</f>
        <v>0</v>
      </c>
      <c r="DR11" s="66">
        <f t="shared" si="13"/>
        <v>0</v>
      </c>
      <c r="DS11" s="66">
        <f t="shared" si="107"/>
        <v>0</v>
      </c>
      <c r="DT11" s="66" t="str">
        <f t="shared" si="77"/>
        <v>0</v>
      </c>
      <c r="DU11" s="66" t="b">
        <f t="shared" si="14"/>
        <v>0</v>
      </c>
      <c r="DV11" s="66">
        <v>12</v>
      </c>
      <c r="DW11" s="66">
        <f t="shared" si="15"/>
        <v>0</v>
      </c>
      <c r="DX11" s="66">
        <f t="shared" si="108"/>
        <v>0</v>
      </c>
      <c r="DY11" s="66">
        <f t="shared" si="78"/>
        <v>0</v>
      </c>
      <c r="DZ11" s="66">
        <f t="shared" si="109"/>
        <v>0</v>
      </c>
      <c r="EA11" s="66" t="b">
        <f t="shared" si="16"/>
        <v>0</v>
      </c>
      <c r="EB11" s="66" t="b">
        <f t="shared" si="17"/>
        <v>0</v>
      </c>
      <c r="EC11" s="66" t="b">
        <f t="shared" si="18"/>
        <v>0</v>
      </c>
      <c r="ED11" s="100"/>
      <c r="EE11" s="100">
        <f t="shared" si="79"/>
        <v>0</v>
      </c>
      <c r="EF11" s="66">
        <f t="shared" si="110"/>
        <v>0</v>
      </c>
      <c r="EH11" s="66">
        <f t="shared" si="19"/>
        <v>0</v>
      </c>
      <c r="EI11" s="66">
        <f t="shared" si="111"/>
        <v>0</v>
      </c>
      <c r="EJ11" s="66">
        <f t="shared" si="20"/>
        <v>0</v>
      </c>
      <c r="EK11" s="66" t="b">
        <f>IF(AND(EI11=0,$B11&lt;&gt;"",$AR11&lt;&gt;"",SUM(EJ$6:EJ11)&gt;=6),TRUE,FALSE)</f>
        <v>0</v>
      </c>
      <c r="EM11" s="66">
        <f t="shared" si="21"/>
        <v>0</v>
      </c>
      <c r="EN11" s="66">
        <f t="shared" si="112"/>
        <v>0</v>
      </c>
      <c r="EO11" s="66" t="b">
        <f t="shared" si="80"/>
        <v>0</v>
      </c>
      <c r="EP11" s="66">
        <f t="shared" si="22"/>
        <v>0</v>
      </c>
      <c r="EQ11" s="66" t="b">
        <f>IF(AND(EO11=0,$B11&lt;&gt;"",$AR11&lt;&gt;"",SUM(EP$6:EP11)&gt;=6),TRUE,FALSE)</f>
        <v>0</v>
      </c>
      <c r="ES11" s="66" t="b">
        <f t="shared" si="23"/>
        <v>0</v>
      </c>
      <c r="ET11" s="66">
        <f t="shared" si="24"/>
        <v>0</v>
      </c>
      <c r="EU11" s="66" t="b">
        <f>IF(AND(ES11=0,$B11&lt;&gt;"",$AR11&lt;&gt;"",SUM(ET$6:ET11)&gt;=6),TRUE,FALSE)</f>
        <v>0</v>
      </c>
      <c r="EW11" s="100">
        <f t="shared" si="25"/>
        <v>0</v>
      </c>
      <c r="EX11" s="66">
        <f t="shared" si="113"/>
        <v>0</v>
      </c>
      <c r="EY11" s="66">
        <f t="shared" si="26"/>
        <v>0</v>
      </c>
      <c r="EZ11" s="66" t="b">
        <f>IF(AND(EX11=0,$B11&lt;&gt;"",$AR11&lt;&gt;"",SUM(EY$6:EY11)&gt;=6),TRUE,FALSE)</f>
        <v>0</v>
      </c>
      <c r="FB11" s="66" t="b">
        <f t="shared" si="81"/>
        <v>0</v>
      </c>
      <c r="FD11" s="100">
        <f t="shared" si="27"/>
        <v>0</v>
      </c>
      <c r="FE11" s="66">
        <f t="shared" si="114"/>
        <v>0</v>
      </c>
      <c r="FF11" s="66" t="b">
        <f t="shared" si="115"/>
        <v>0</v>
      </c>
      <c r="FG11" s="66" t="b">
        <f t="shared" si="116"/>
        <v>0</v>
      </c>
      <c r="FH11" s="66">
        <f t="shared" si="28"/>
        <v>0</v>
      </c>
      <c r="FI11" s="66" t="b">
        <f>IF(AND(FG11=0,$B11&lt;&gt;"",$AR11&lt;&gt;"",SUM(FH$6:FH11)&gt;=6),TRUE,FALSE)</f>
        <v>0</v>
      </c>
      <c r="FJ11" s="66" t="b">
        <f t="shared" si="29"/>
        <v>0</v>
      </c>
      <c r="FL11" s="66" t="b">
        <f t="shared" si="30"/>
        <v>0</v>
      </c>
      <c r="FM11" s="66" t="b">
        <f t="shared" si="117"/>
        <v>0</v>
      </c>
      <c r="FN11" s="66">
        <f t="shared" si="118"/>
        <v>0</v>
      </c>
      <c r="FO11" s="66" t="b">
        <f t="shared" si="119"/>
        <v>0</v>
      </c>
      <c r="FP11" s="66" t="b">
        <f t="shared" si="82"/>
        <v>0</v>
      </c>
      <c r="FQ11" s="66">
        <f t="shared" si="31"/>
        <v>0</v>
      </c>
      <c r="FR11" s="66" t="b">
        <f>IF(AND(FM11=0,$B11&lt;&gt;"",$AR11&lt;&gt;"",SUM(FQ$6:FQ11)&gt;=6),TRUE,FALSE)</f>
        <v>0</v>
      </c>
      <c r="FT11" s="100">
        <f t="shared" si="32"/>
        <v>0</v>
      </c>
      <c r="FU11" s="66">
        <f t="shared" si="120"/>
        <v>0</v>
      </c>
      <c r="FV11" s="66" t="b">
        <f t="shared" si="83"/>
        <v>0</v>
      </c>
      <c r="FX11" s="100">
        <f t="shared" si="33"/>
        <v>0</v>
      </c>
      <c r="FY11" s="66">
        <f t="shared" si="121"/>
        <v>0</v>
      </c>
      <c r="FZ11" s="66">
        <f t="shared" si="34"/>
        <v>0</v>
      </c>
      <c r="GA11" s="66" t="b">
        <f>IF(AND(FY11=0,$B11&lt;&gt;"",$AR11&lt;&gt;"",SUM(FZ$6:FZ11)&gt;=6),TRUE,FALSE)</f>
        <v>0</v>
      </c>
      <c r="GC11" s="66">
        <f t="shared" si="35"/>
        <v>0</v>
      </c>
      <c r="GD11" s="66">
        <f t="shared" si="122"/>
        <v>0</v>
      </c>
      <c r="GE11" s="66">
        <f t="shared" si="36"/>
        <v>0</v>
      </c>
      <c r="GF11" s="66" t="b">
        <f>IF(AND(GD11=0,$B11&lt;&gt;"",$AR11&lt;&gt;"",SUM(GE$6:GE11)&gt;=6),TRUE,FALSE)</f>
        <v>0</v>
      </c>
      <c r="GH11" s="66" t="b">
        <f t="shared" si="37"/>
        <v>0</v>
      </c>
      <c r="GI11" s="66">
        <f t="shared" si="38"/>
        <v>0</v>
      </c>
      <c r="GJ11" s="66" t="b">
        <f>IF(AND(GH11=FALSE,$B11&lt;&gt;"",$AR11&lt;&gt;"",SUM(GI$6:GI11)&gt;=6),TRUE,FALSE)</f>
        <v>0</v>
      </c>
      <c r="GM11" s="66">
        <f t="shared" si="39"/>
        <v>0</v>
      </c>
      <c r="GN11" s="66">
        <f t="shared" si="123"/>
        <v>0</v>
      </c>
      <c r="GO11" s="66">
        <f t="shared" si="124"/>
        <v>0</v>
      </c>
      <c r="GP11" s="66">
        <f t="shared" si="40"/>
        <v>0</v>
      </c>
      <c r="GQ11" s="66" t="b">
        <f>IF(AND(GO11=0,$B11&lt;&gt;"",$AR11&lt;&gt;"",SUM(GP$6:GP11)&gt;=6),TRUE,FALSE)</f>
        <v>0</v>
      </c>
      <c r="GS11" s="100">
        <f t="shared" si="41"/>
        <v>0</v>
      </c>
      <c r="GT11" s="66">
        <f t="shared" si="125"/>
        <v>0</v>
      </c>
      <c r="GU11" s="66">
        <f t="shared" si="42"/>
        <v>0</v>
      </c>
      <c r="GV11" s="66" t="b">
        <f>IF(AND(GT11=0,$B11&lt;&gt;"",$AR11&lt;&gt;"",SUM(GU$6:GU11)&gt;=6),TRUE,FALSE)</f>
        <v>0</v>
      </c>
      <c r="GX11" s="66" t="b">
        <f t="shared" si="43"/>
        <v>0</v>
      </c>
      <c r="GY11" s="66">
        <f t="shared" si="84"/>
        <v>0</v>
      </c>
      <c r="GZ11" s="66" t="b">
        <f t="shared" si="85"/>
        <v>0</v>
      </c>
      <c r="HA11" s="66" t="b">
        <f t="shared" si="44"/>
        <v>0</v>
      </c>
      <c r="HB11" s="66" t="b">
        <f t="shared" si="45"/>
        <v>0</v>
      </c>
      <c r="HC11" s="66" t="b">
        <f t="shared" si="86"/>
        <v>0</v>
      </c>
      <c r="HD11" s="66" t="b">
        <f t="shared" si="46"/>
        <v>0</v>
      </c>
      <c r="HE11" s="100">
        <f t="shared" si="47"/>
        <v>0</v>
      </c>
      <c r="HF11" s="66">
        <f t="shared" si="126"/>
        <v>0</v>
      </c>
      <c r="HG11" s="66">
        <f t="shared" si="48"/>
        <v>0</v>
      </c>
      <c r="HH11" s="66" t="b">
        <f>IF(AND(HF11=0,$B11&lt;&gt;"",$AR11&lt;&gt;"",SUM(HG$6:HG11)&gt;=6),TRUE,FALSE)</f>
        <v>0</v>
      </c>
      <c r="HJ11" s="100">
        <f t="shared" si="49"/>
        <v>0</v>
      </c>
      <c r="HK11" s="66">
        <f t="shared" si="127"/>
        <v>0</v>
      </c>
      <c r="HM11" s="66" t="b">
        <f t="shared" si="50"/>
        <v>0</v>
      </c>
      <c r="HO11" s="66" t="b">
        <f t="shared" si="87"/>
        <v>0</v>
      </c>
      <c r="HP11" s="66">
        <f t="shared" si="88"/>
        <v>0</v>
      </c>
      <c r="HQ11" s="66" t="b">
        <f t="shared" si="51"/>
        <v>0</v>
      </c>
      <c r="HR11" s="66" t="b">
        <f t="shared" si="128"/>
        <v>0</v>
      </c>
      <c r="HS11" s="100">
        <f t="shared" si="52"/>
        <v>0</v>
      </c>
      <c r="HT11" s="66">
        <f t="shared" si="129"/>
        <v>0</v>
      </c>
      <c r="HU11" s="100"/>
      <c r="HW11" s="66" t="b">
        <f t="shared" si="53"/>
        <v>0</v>
      </c>
      <c r="HX11" s="66">
        <f t="shared" si="89"/>
        <v>0</v>
      </c>
      <c r="HY11" s="66" t="b">
        <f t="shared" si="130"/>
        <v>0</v>
      </c>
      <c r="HZ11" s="66" t="b">
        <f t="shared" si="54"/>
        <v>0</v>
      </c>
      <c r="IA11" s="100">
        <f t="shared" si="55"/>
        <v>0</v>
      </c>
      <c r="IB11" s="66">
        <f t="shared" si="131"/>
        <v>0</v>
      </c>
      <c r="IC11" s="66">
        <v>12</v>
      </c>
      <c r="ID11" s="66">
        <f t="shared" si="90"/>
        <v>0</v>
      </c>
      <c r="IE11" s="66">
        <f t="shared" si="132"/>
        <v>0</v>
      </c>
      <c r="IF11" s="66">
        <f t="shared" si="91"/>
        <v>0</v>
      </c>
      <c r="IG11" s="66">
        <f t="shared" si="133"/>
        <v>0</v>
      </c>
      <c r="IH11" s="66">
        <f t="shared" si="92"/>
        <v>0</v>
      </c>
      <c r="II11" s="66">
        <f t="shared" si="134"/>
        <v>0</v>
      </c>
      <c r="IJ11" s="66">
        <f t="shared" si="135"/>
        <v>0</v>
      </c>
      <c r="IK11" s="66">
        <f t="shared" si="141"/>
        <v>0</v>
      </c>
      <c r="IL11" s="66">
        <f t="shared" si="56"/>
        <v>0</v>
      </c>
      <c r="IM11" s="66" t="b">
        <f>IF(AND(IE11=0,AND($B11&lt;&gt;"",$AR11&lt;&gt;""),SUM(IL$6:IL11)&gt;=6),TRUE,FALSE)</f>
        <v>0</v>
      </c>
      <c r="IO11" s="66" t="b">
        <f t="shared" si="57"/>
        <v>0</v>
      </c>
      <c r="IP11" s="66">
        <f t="shared" si="93"/>
        <v>0</v>
      </c>
      <c r="IQ11" s="66" t="b">
        <f t="shared" si="136"/>
        <v>0</v>
      </c>
      <c r="IR11" s="66" t="b">
        <f t="shared" si="58"/>
        <v>0</v>
      </c>
      <c r="IS11" s="66" t="b">
        <f t="shared" si="59"/>
        <v>0</v>
      </c>
      <c r="IT11" s="66">
        <f t="shared" si="94"/>
        <v>0</v>
      </c>
      <c r="IU11" s="66" t="b">
        <f t="shared" si="142"/>
        <v>0</v>
      </c>
      <c r="IV11" s="66" t="b">
        <f t="shared" si="60"/>
        <v>0</v>
      </c>
      <c r="IW11" s="100">
        <f t="shared" si="61"/>
        <v>0</v>
      </c>
      <c r="IX11" s="66">
        <f t="shared" si="137"/>
        <v>0</v>
      </c>
      <c r="IZ11" s="100">
        <f t="shared" si="95"/>
        <v>0</v>
      </c>
      <c r="JA11" s="66">
        <f t="shared" si="138"/>
        <v>0</v>
      </c>
      <c r="JB11" s="100" t="b">
        <f t="shared" si="62"/>
        <v>0</v>
      </c>
    </row>
    <row r="12" spans="1:263" ht="18.75" customHeight="1">
      <c r="A12" s="255"/>
      <c r="B12" s="149"/>
      <c r="C12" s="149"/>
      <c r="D12" s="149"/>
      <c r="E12" s="149"/>
      <c r="F12" s="149"/>
      <c r="G12" s="167"/>
      <c r="H12" s="259"/>
      <c r="I12" s="259"/>
      <c r="J12" s="259"/>
      <c r="K12" s="259"/>
      <c r="L12" s="259"/>
      <c r="M12" s="259"/>
      <c r="N12" s="259"/>
      <c r="O12" s="259"/>
      <c r="P12" s="259"/>
      <c r="Q12" s="167"/>
      <c r="R12" s="260"/>
      <c r="S12" s="260"/>
      <c r="T12" s="260"/>
      <c r="U12" s="167"/>
      <c r="V12" s="261"/>
      <c r="W12" s="261"/>
      <c r="X12" s="261"/>
      <c r="Y12" s="261"/>
      <c r="Z12" s="261"/>
      <c r="AA12" s="261"/>
      <c r="AB12" s="261"/>
      <c r="AC12" s="261"/>
      <c r="AD12" s="261"/>
      <c r="AE12" s="167"/>
      <c r="AF12" s="260"/>
      <c r="AG12" s="260"/>
      <c r="AH12" s="260"/>
      <c r="AI12" s="167"/>
      <c r="AJ12" s="171"/>
      <c r="AK12" s="240"/>
      <c r="AL12" s="240"/>
      <c r="AM12" s="167"/>
      <c r="AN12" s="149"/>
      <c r="AO12" s="149"/>
      <c r="AP12" s="149"/>
      <c r="AQ12" s="167"/>
      <c r="AR12" s="149"/>
      <c r="AS12" s="149"/>
      <c r="AT12" s="149"/>
      <c r="AU12" s="149"/>
      <c r="AV12" s="149"/>
      <c r="AW12" s="149"/>
      <c r="AX12" s="167"/>
      <c r="AY12" s="264" t="str">
        <f t="shared" si="96"/>
        <v/>
      </c>
      <c r="AZ12" s="264"/>
      <c r="BA12" s="264"/>
      <c r="BB12" s="264"/>
      <c r="BC12" s="264"/>
      <c r="BD12" s="264"/>
      <c r="BE12" s="264"/>
      <c r="BF12" s="264"/>
      <c r="BG12" s="264"/>
      <c r="BH12" s="264"/>
      <c r="BI12" s="264"/>
      <c r="BJ12" s="264"/>
      <c r="BK12" s="264"/>
      <c r="BL12" s="264"/>
      <c r="BM12" s="264"/>
      <c r="BN12" s="264"/>
      <c r="BO12" s="264"/>
      <c r="BP12" s="264"/>
      <c r="BQ12" s="123"/>
      <c r="BR12" s="100" t="str">
        <f t="shared" si="97"/>
        <v/>
      </c>
      <c r="BS12" s="100" t="str">
        <f t="shared" si="98"/>
        <v/>
      </c>
      <c r="BT12" s="66" t="str">
        <f t="shared" si="99"/>
        <v/>
      </c>
      <c r="BU12" s="66" t="str">
        <f t="shared" si="63"/>
        <v/>
      </c>
      <c r="BV12" s="100" t="str">
        <f t="shared" si="64"/>
        <v/>
      </c>
      <c r="BW12" s="100" t="str">
        <f t="shared" si="65"/>
        <v/>
      </c>
      <c r="BX12" s="66">
        <f t="shared" si="100"/>
        <v>0</v>
      </c>
      <c r="BY12" s="100" t="str">
        <f t="shared" si="101"/>
        <v/>
      </c>
      <c r="BZ12" s="100" t="str">
        <f t="shared" si="66"/>
        <v/>
      </c>
      <c r="CA12" s="100" t="str">
        <f t="shared" si="67"/>
        <v/>
      </c>
      <c r="CB12" s="100" t="str">
        <f t="shared" si="0"/>
        <v/>
      </c>
      <c r="CC12" s="100">
        <f t="shared" si="68"/>
        <v>0</v>
      </c>
      <c r="CD12" s="100" t="str">
        <f t="shared" si="139"/>
        <v/>
      </c>
      <c r="CE12" s="66" t="str">
        <f t="shared" si="69"/>
        <v/>
      </c>
      <c r="CF12" s="66" t="b">
        <f t="shared" si="1"/>
        <v>0</v>
      </c>
      <c r="CG12" s="66">
        <f t="shared" si="70"/>
        <v>0</v>
      </c>
      <c r="CH12" s="66" t="b">
        <f t="shared" si="71"/>
        <v>0</v>
      </c>
      <c r="CI12" s="66" t="b">
        <f t="shared" si="2"/>
        <v>0</v>
      </c>
      <c r="CJ12" s="66" t="b">
        <f t="shared" si="3"/>
        <v>0</v>
      </c>
      <c r="CK12" s="66">
        <f t="shared" si="72"/>
        <v>0</v>
      </c>
      <c r="CL12" s="66" t="b">
        <f t="shared" si="73"/>
        <v>0</v>
      </c>
      <c r="CM12" s="66" t="b">
        <f t="shared" si="4"/>
        <v>0</v>
      </c>
      <c r="CO12" s="101">
        <f t="shared" si="5"/>
        <v>0</v>
      </c>
      <c r="CP12" s="66">
        <f t="shared" si="102"/>
        <v>0</v>
      </c>
      <c r="CQ12" s="66">
        <f t="shared" si="6"/>
        <v>0</v>
      </c>
      <c r="CR12" s="66" t="b">
        <f>IF(AND(CP12=0,$B12&lt;&gt;"",$AR12&lt;&gt;"",SUM(CQ$6:CQ12)&gt;=6),TRUE,FALSE)</f>
        <v>0</v>
      </c>
      <c r="CT12" s="101">
        <f t="shared" si="7"/>
        <v>0</v>
      </c>
      <c r="CU12" s="66">
        <f t="shared" si="103"/>
        <v>0</v>
      </c>
      <c r="CV12" s="66" t="b">
        <f t="shared" si="74"/>
        <v>0</v>
      </c>
      <c r="CX12" s="101">
        <f t="shared" si="8"/>
        <v>0</v>
      </c>
      <c r="CY12" s="66">
        <f t="shared" si="104"/>
        <v>0</v>
      </c>
      <c r="CZ12" s="66" t="b">
        <f t="shared" si="75"/>
        <v>0</v>
      </c>
      <c r="DA12" s="66">
        <f t="shared" si="9"/>
        <v>0</v>
      </c>
      <c r="DB12" s="66" t="b">
        <f>IF(AND(CZ12=0,$B12&lt;&gt;"",$AR12&lt;&gt;"",SUM(DA$6:DA12)&gt;=6),TRUE,FALSE)</f>
        <v>0</v>
      </c>
      <c r="DE12" s="102">
        <f t="shared" si="76"/>
        <v>0</v>
      </c>
      <c r="DF12" s="101">
        <f t="shared" si="140"/>
        <v>0</v>
      </c>
      <c r="DG12" s="101" t="b">
        <f>IF(ISNA(MATCH(TRUE,$DE$6:$DE11,0)),FALSE,TRUE)</f>
        <v>0</v>
      </c>
      <c r="DH12" s="101" t="b">
        <f>IF(ISNA(MATCH("SAND",$DE$6:$DE11,0)),FALSE,TRUE)</f>
        <v>0</v>
      </c>
      <c r="DI12" s="101" t="b">
        <f>IF(ISNA(MATCH(TRUE,$DF$6:$DF11,0)),FALSE,TRUE)</f>
        <v>0</v>
      </c>
      <c r="DJ12" s="66" t="b">
        <f t="shared" si="105"/>
        <v>0</v>
      </c>
      <c r="DK12" s="66" t="b">
        <f t="shared" si="10"/>
        <v>0</v>
      </c>
      <c r="DM12" s="101">
        <f t="shared" si="11"/>
        <v>0</v>
      </c>
      <c r="DN12" s="66">
        <f t="shared" si="106"/>
        <v>0</v>
      </c>
      <c r="DO12" s="66">
        <f t="shared" si="12"/>
        <v>0</v>
      </c>
      <c r="DP12" s="66" t="b">
        <f>IF(AND(DN12=0,$B12&lt;&gt;"",$AR12&lt;&gt;"",SUM(DO$6:DO12)&gt;=6),TRUE,FALSE)</f>
        <v>0</v>
      </c>
      <c r="DQ12" s="66" t="s">
        <v>26795</v>
      </c>
      <c r="DR12" s="66">
        <f t="shared" si="13"/>
        <v>0</v>
      </c>
      <c r="DS12" s="66">
        <f t="shared" si="107"/>
        <v>0</v>
      </c>
      <c r="DT12" s="66" t="str">
        <f t="shared" si="77"/>
        <v>0</v>
      </c>
      <c r="DU12" s="66" t="b">
        <f t="shared" si="14"/>
        <v>0</v>
      </c>
      <c r="DV12" s="66" t="s">
        <v>670</v>
      </c>
      <c r="DW12" s="66">
        <f t="shared" si="15"/>
        <v>0</v>
      </c>
      <c r="DX12" s="66">
        <f t="shared" si="108"/>
        <v>0</v>
      </c>
      <c r="DY12" s="66">
        <f t="shared" si="78"/>
        <v>0</v>
      </c>
      <c r="DZ12" s="66">
        <f t="shared" si="109"/>
        <v>0</v>
      </c>
      <c r="EA12" s="66" t="b">
        <f t="shared" si="16"/>
        <v>0</v>
      </c>
      <c r="EB12" s="66" t="b">
        <f t="shared" si="17"/>
        <v>0</v>
      </c>
      <c r="EC12" s="66" t="b">
        <f t="shared" si="18"/>
        <v>0</v>
      </c>
      <c r="ED12" s="100"/>
      <c r="EE12" s="100">
        <f t="shared" si="79"/>
        <v>0</v>
      </c>
      <c r="EF12" s="66">
        <f t="shared" si="110"/>
        <v>0</v>
      </c>
      <c r="EH12" s="66">
        <f t="shared" si="19"/>
        <v>0</v>
      </c>
      <c r="EI12" s="66">
        <f t="shared" si="111"/>
        <v>0</v>
      </c>
      <c r="EJ12" s="66">
        <f t="shared" si="20"/>
        <v>0</v>
      </c>
      <c r="EK12" s="66" t="b">
        <f>IF(AND(EI12=0,$B12&lt;&gt;"",$AR12&lt;&gt;"",SUM(EJ$6:EJ12)&gt;=6),TRUE,FALSE)</f>
        <v>0</v>
      </c>
      <c r="EM12" s="66">
        <f t="shared" si="21"/>
        <v>0</v>
      </c>
      <c r="EN12" s="66">
        <f t="shared" si="112"/>
        <v>0</v>
      </c>
      <c r="EO12" s="66" t="b">
        <f t="shared" si="80"/>
        <v>0</v>
      </c>
      <c r="EP12" s="66">
        <f t="shared" si="22"/>
        <v>0</v>
      </c>
      <c r="EQ12" s="66" t="b">
        <f>IF(AND(EO12=0,$B12&lt;&gt;"",$AR12&lt;&gt;"",SUM(EP$6:EP12)&gt;=6),TRUE,FALSE)</f>
        <v>0</v>
      </c>
      <c r="ES12" s="66" t="b">
        <f t="shared" si="23"/>
        <v>0</v>
      </c>
      <c r="ET12" s="66">
        <f t="shared" si="24"/>
        <v>0</v>
      </c>
      <c r="EU12" s="66" t="b">
        <f>IF(AND(ES12=0,$B12&lt;&gt;"",$AR12&lt;&gt;"",SUM(ET$6:ET12)&gt;=6),TRUE,FALSE)</f>
        <v>0</v>
      </c>
      <c r="EW12" s="100">
        <f t="shared" si="25"/>
        <v>0</v>
      </c>
      <c r="EX12" s="66">
        <f t="shared" si="113"/>
        <v>0</v>
      </c>
      <c r="EY12" s="66">
        <f t="shared" si="26"/>
        <v>0</v>
      </c>
      <c r="EZ12" s="66" t="b">
        <f>IF(AND(EX12=0,$B12&lt;&gt;"",$AR12&lt;&gt;"",SUM(EY$6:EY12)&gt;=6),TRUE,FALSE)</f>
        <v>0</v>
      </c>
      <c r="FB12" s="66" t="b">
        <f t="shared" si="81"/>
        <v>0</v>
      </c>
      <c r="FD12" s="100">
        <f t="shared" si="27"/>
        <v>0</v>
      </c>
      <c r="FE12" s="66">
        <f t="shared" si="114"/>
        <v>0</v>
      </c>
      <c r="FF12" s="66" t="b">
        <f t="shared" si="115"/>
        <v>0</v>
      </c>
      <c r="FG12" s="66" t="b">
        <f t="shared" si="116"/>
        <v>0</v>
      </c>
      <c r="FH12" s="66">
        <f t="shared" si="28"/>
        <v>0</v>
      </c>
      <c r="FI12" s="66" t="b">
        <f>IF(AND(FG12=0,$B12&lt;&gt;"",$AR12&lt;&gt;"",SUM(FH$6:FH12)&gt;=6),TRUE,FALSE)</f>
        <v>0</v>
      </c>
      <c r="FJ12" s="66" t="b">
        <f t="shared" si="29"/>
        <v>0</v>
      </c>
      <c r="FL12" s="66" t="b">
        <f t="shared" si="30"/>
        <v>0</v>
      </c>
      <c r="FM12" s="66" t="b">
        <f t="shared" si="117"/>
        <v>0</v>
      </c>
      <c r="FN12" s="66">
        <f t="shared" si="118"/>
        <v>0</v>
      </c>
      <c r="FO12" s="66" t="b">
        <f t="shared" si="119"/>
        <v>0</v>
      </c>
      <c r="FP12" s="66" t="b">
        <f t="shared" si="82"/>
        <v>0</v>
      </c>
      <c r="FQ12" s="66">
        <f t="shared" si="31"/>
        <v>0</v>
      </c>
      <c r="FR12" s="66" t="b">
        <f>IF(AND(FM12=0,$B12&lt;&gt;"",$AR12&lt;&gt;"",SUM(FQ$6:FQ12)&gt;=6),TRUE,FALSE)</f>
        <v>0</v>
      </c>
      <c r="FT12" s="100">
        <f t="shared" si="32"/>
        <v>0</v>
      </c>
      <c r="FU12" s="66">
        <f t="shared" si="120"/>
        <v>0</v>
      </c>
      <c r="FV12" s="66" t="b">
        <f t="shared" si="83"/>
        <v>0</v>
      </c>
      <c r="FX12" s="100">
        <f t="shared" si="33"/>
        <v>0</v>
      </c>
      <c r="FY12" s="66">
        <f t="shared" si="121"/>
        <v>0</v>
      </c>
      <c r="FZ12" s="66">
        <f t="shared" si="34"/>
        <v>0</v>
      </c>
      <c r="GA12" s="66" t="b">
        <f>IF(AND(FY12=0,$B12&lt;&gt;"",$AR12&lt;&gt;"",SUM(FZ$6:FZ12)&gt;=6),TRUE,FALSE)</f>
        <v>0</v>
      </c>
      <c r="GC12" s="66">
        <f t="shared" si="35"/>
        <v>0</v>
      </c>
      <c r="GD12" s="66">
        <f t="shared" si="122"/>
        <v>0</v>
      </c>
      <c r="GE12" s="66">
        <f t="shared" si="36"/>
        <v>0</v>
      </c>
      <c r="GF12" s="66" t="b">
        <f>IF(AND(GD12=0,$B12&lt;&gt;"",$AR12&lt;&gt;"",SUM(GE$6:GE12)&gt;=6),TRUE,FALSE)</f>
        <v>0</v>
      </c>
      <c r="GH12" s="66" t="b">
        <f t="shared" si="37"/>
        <v>0</v>
      </c>
      <c r="GI12" s="66">
        <f t="shared" si="38"/>
        <v>0</v>
      </c>
      <c r="GJ12" s="66" t="b">
        <f>IF(AND(GH12=FALSE,$B12&lt;&gt;"",$AR12&lt;&gt;"",SUM(GI$6:GI12)&gt;=6),TRUE,FALSE)</f>
        <v>0</v>
      </c>
      <c r="GM12" s="66">
        <f t="shared" si="39"/>
        <v>0</v>
      </c>
      <c r="GN12" s="66">
        <f t="shared" si="123"/>
        <v>0</v>
      </c>
      <c r="GO12" s="66">
        <f t="shared" si="124"/>
        <v>0</v>
      </c>
      <c r="GP12" s="66">
        <f t="shared" si="40"/>
        <v>0</v>
      </c>
      <c r="GQ12" s="66" t="b">
        <f>IF(AND(GO12=0,$B12&lt;&gt;"",$AR12&lt;&gt;"",SUM(GP$6:GP12)&gt;=6),TRUE,FALSE)</f>
        <v>0</v>
      </c>
      <c r="GS12" s="100">
        <f t="shared" si="41"/>
        <v>0</v>
      </c>
      <c r="GT12" s="66">
        <f t="shared" si="125"/>
        <v>0</v>
      </c>
      <c r="GU12" s="66">
        <f t="shared" si="42"/>
        <v>0</v>
      </c>
      <c r="GV12" s="66" t="b">
        <f>IF(AND(GT12=0,$B12&lt;&gt;"",$AR12&lt;&gt;"",SUM(GU$6:GU12)&gt;=6),TRUE,FALSE)</f>
        <v>0</v>
      </c>
      <c r="GX12" s="66" t="b">
        <f t="shared" si="43"/>
        <v>0</v>
      </c>
      <c r="GY12" s="66">
        <f t="shared" si="84"/>
        <v>0</v>
      </c>
      <c r="GZ12" s="66" t="b">
        <f t="shared" si="85"/>
        <v>0</v>
      </c>
      <c r="HA12" s="66" t="b">
        <f t="shared" si="44"/>
        <v>0</v>
      </c>
      <c r="HB12" s="66" t="b">
        <f t="shared" si="45"/>
        <v>0</v>
      </c>
      <c r="HC12" s="66" t="b">
        <f t="shared" si="86"/>
        <v>0</v>
      </c>
      <c r="HD12" s="66" t="b">
        <f t="shared" si="46"/>
        <v>0</v>
      </c>
      <c r="HE12" s="100">
        <f t="shared" si="47"/>
        <v>0</v>
      </c>
      <c r="HF12" s="66">
        <f t="shared" si="126"/>
        <v>0</v>
      </c>
      <c r="HG12" s="66">
        <f t="shared" si="48"/>
        <v>0</v>
      </c>
      <c r="HH12" s="66" t="b">
        <f>IF(AND(HF12=0,$B12&lt;&gt;"",$AR12&lt;&gt;"",SUM(HG$6:HG12)&gt;=6),TRUE,FALSE)</f>
        <v>0</v>
      </c>
      <c r="HJ12" s="100">
        <f t="shared" si="49"/>
        <v>0</v>
      </c>
      <c r="HK12" s="66">
        <f t="shared" si="127"/>
        <v>0</v>
      </c>
      <c r="HM12" s="66" t="b">
        <f t="shared" si="50"/>
        <v>0</v>
      </c>
      <c r="HO12" s="66" t="b">
        <f t="shared" si="87"/>
        <v>0</v>
      </c>
      <c r="HP12" s="66">
        <f t="shared" si="88"/>
        <v>0</v>
      </c>
      <c r="HQ12" s="66" t="b">
        <f t="shared" si="51"/>
        <v>0</v>
      </c>
      <c r="HR12" s="66" t="b">
        <f t="shared" si="128"/>
        <v>0</v>
      </c>
      <c r="HS12" s="100">
        <f t="shared" si="52"/>
        <v>0</v>
      </c>
      <c r="HT12" s="66">
        <f t="shared" si="129"/>
        <v>0</v>
      </c>
      <c r="HU12" s="100"/>
      <c r="HW12" s="66" t="b">
        <f t="shared" si="53"/>
        <v>0</v>
      </c>
      <c r="HX12" s="66">
        <f t="shared" si="89"/>
        <v>0</v>
      </c>
      <c r="HY12" s="66" t="b">
        <f t="shared" si="130"/>
        <v>0</v>
      </c>
      <c r="HZ12" s="66" t="b">
        <f t="shared" si="54"/>
        <v>0</v>
      </c>
      <c r="IA12" s="100">
        <f t="shared" si="55"/>
        <v>0</v>
      </c>
      <c r="IB12" s="66">
        <f t="shared" si="131"/>
        <v>0</v>
      </c>
      <c r="IC12" s="66" t="s">
        <v>675</v>
      </c>
      <c r="ID12" s="66">
        <f t="shared" si="90"/>
        <v>0</v>
      </c>
      <c r="IE12" s="66">
        <f t="shared" si="132"/>
        <v>0</v>
      </c>
      <c r="IF12" s="66">
        <f t="shared" si="91"/>
        <v>0</v>
      </c>
      <c r="IG12" s="66">
        <f t="shared" si="133"/>
        <v>0</v>
      </c>
      <c r="IH12" s="66">
        <f t="shared" si="92"/>
        <v>0</v>
      </c>
      <c r="II12" s="66">
        <f t="shared" si="134"/>
        <v>0</v>
      </c>
      <c r="IJ12" s="66">
        <f t="shared" si="135"/>
        <v>0</v>
      </c>
      <c r="IK12" s="66">
        <f t="shared" si="141"/>
        <v>0</v>
      </c>
      <c r="IL12" s="66">
        <f t="shared" si="56"/>
        <v>0</v>
      </c>
      <c r="IM12" s="66" t="b">
        <f>IF(AND(IE12=0,AND($B12&lt;&gt;"",$AR12&lt;&gt;""),SUM(IL$6:IL12)&gt;=6),TRUE,FALSE)</f>
        <v>0</v>
      </c>
      <c r="IO12" s="66" t="b">
        <f t="shared" si="57"/>
        <v>0</v>
      </c>
      <c r="IP12" s="66">
        <f t="shared" si="93"/>
        <v>0</v>
      </c>
      <c r="IQ12" s="66" t="b">
        <f t="shared" si="136"/>
        <v>0</v>
      </c>
      <c r="IR12" s="66" t="b">
        <f t="shared" si="58"/>
        <v>0</v>
      </c>
      <c r="IS12" s="66" t="b">
        <f t="shared" si="59"/>
        <v>0</v>
      </c>
      <c r="IT12" s="66">
        <f t="shared" si="94"/>
        <v>0</v>
      </c>
      <c r="IU12" s="66" t="b">
        <f t="shared" si="142"/>
        <v>0</v>
      </c>
      <c r="IV12" s="66" t="b">
        <f t="shared" si="60"/>
        <v>0</v>
      </c>
      <c r="IW12" s="100">
        <f t="shared" si="61"/>
        <v>0</v>
      </c>
      <c r="IX12" s="66">
        <f t="shared" si="137"/>
        <v>0</v>
      </c>
      <c r="IY12" s="66" t="s">
        <v>649</v>
      </c>
      <c r="IZ12" s="100">
        <f t="shared" si="95"/>
        <v>0</v>
      </c>
      <c r="JA12" s="66">
        <f t="shared" si="138"/>
        <v>0</v>
      </c>
      <c r="JB12" s="100" t="b">
        <f t="shared" si="62"/>
        <v>0</v>
      </c>
    </row>
    <row r="13" spans="1:263" ht="18.75" customHeight="1">
      <c r="A13" s="255"/>
      <c r="B13" s="149"/>
      <c r="C13" s="149"/>
      <c r="D13" s="149"/>
      <c r="E13" s="149"/>
      <c r="F13" s="149"/>
      <c r="G13" s="167"/>
      <c r="H13" s="259"/>
      <c r="I13" s="259"/>
      <c r="J13" s="259"/>
      <c r="K13" s="259"/>
      <c r="L13" s="259"/>
      <c r="M13" s="259"/>
      <c r="N13" s="259"/>
      <c r="O13" s="259"/>
      <c r="P13" s="259"/>
      <c r="Q13" s="167"/>
      <c r="R13" s="260"/>
      <c r="S13" s="260"/>
      <c r="T13" s="260"/>
      <c r="U13" s="167"/>
      <c r="V13" s="259"/>
      <c r="W13" s="259"/>
      <c r="X13" s="259"/>
      <c r="Y13" s="259"/>
      <c r="Z13" s="259"/>
      <c r="AA13" s="259"/>
      <c r="AB13" s="259"/>
      <c r="AC13" s="259"/>
      <c r="AD13" s="259"/>
      <c r="AE13" s="167"/>
      <c r="AF13" s="260"/>
      <c r="AG13" s="260"/>
      <c r="AH13" s="260"/>
      <c r="AI13" s="167"/>
      <c r="AJ13" s="171"/>
      <c r="AK13" s="240"/>
      <c r="AL13" s="240"/>
      <c r="AM13" s="167"/>
      <c r="AN13" s="149"/>
      <c r="AO13" s="149"/>
      <c r="AP13" s="149"/>
      <c r="AQ13" s="167"/>
      <c r="AR13" s="149"/>
      <c r="AS13" s="149"/>
      <c r="AT13" s="149"/>
      <c r="AU13" s="149"/>
      <c r="AV13" s="149"/>
      <c r="AW13" s="149"/>
      <c r="AX13" s="167"/>
      <c r="AY13" s="264" t="str">
        <f t="shared" si="96"/>
        <v/>
      </c>
      <c r="AZ13" s="264"/>
      <c r="BA13" s="264"/>
      <c r="BB13" s="264"/>
      <c r="BC13" s="264"/>
      <c r="BD13" s="264"/>
      <c r="BE13" s="264"/>
      <c r="BF13" s="264"/>
      <c r="BG13" s="264"/>
      <c r="BH13" s="264"/>
      <c r="BI13" s="264"/>
      <c r="BJ13" s="264"/>
      <c r="BK13" s="264"/>
      <c r="BL13" s="264"/>
      <c r="BM13" s="264"/>
      <c r="BN13" s="264"/>
      <c r="BO13" s="264"/>
      <c r="BP13" s="264"/>
      <c r="BQ13" s="123"/>
      <c r="BR13" s="100" t="str">
        <f t="shared" si="97"/>
        <v/>
      </c>
      <c r="BS13" s="100" t="str">
        <f t="shared" si="98"/>
        <v/>
      </c>
      <c r="BT13" s="66" t="str">
        <f t="shared" si="99"/>
        <v/>
      </c>
      <c r="BU13" s="66" t="str">
        <f t="shared" si="63"/>
        <v/>
      </c>
      <c r="BV13" s="100" t="str">
        <f t="shared" si="64"/>
        <v/>
      </c>
      <c r="BW13" s="100" t="str">
        <f t="shared" si="65"/>
        <v/>
      </c>
      <c r="BX13" s="66">
        <f t="shared" si="100"/>
        <v>0</v>
      </c>
      <c r="BY13" s="100" t="str">
        <f t="shared" si="101"/>
        <v/>
      </c>
      <c r="BZ13" s="100" t="str">
        <f t="shared" si="66"/>
        <v/>
      </c>
      <c r="CA13" s="100" t="str">
        <f>IF(AND(V13&lt;&gt;"",ISNUMBER(VALUE(RIGHT(TRIM(V13),1)))),VALUE(RIGHT(TRIM(V13),LEN(TRIM(V13))-SEARCH("/",(TRIM(V13))))),"")</f>
        <v/>
      </c>
      <c r="CB13" s="100" t="str">
        <f t="shared" si="0"/>
        <v/>
      </c>
      <c r="CC13" s="100">
        <f t="shared" si="68"/>
        <v>0</v>
      </c>
      <c r="CD13" s="100" t="str">
        <f t="shared" si="139"/>
        <v/>
      </c>
      <c r="CE13" s="66" t="str">
        <f t="shared" si="69"/>
        <v/>
      </c>
      <c r="CF13" s="66" t="b">
        <f t="shared" si="1"/>
        <v>0</v>
      </c>
      <c r="CG13" s="66">
        <f t="shared" si="70"/>
        <v>0</v>
      </c>
      <c r="CH13" s="66" t="b">
        <f t="shared" si="71"/>
        <v>0</v>
      </c>
      <c r="CI13" s="66" t="b">
        <f t="shared" si="2"/>
        <v>0</v>
      </c>
      <c r="CJ13" s="66" t="b">
        <f t="shared" si="3"/>
        <v>0</v>
      </c>
      <c r="CK13" s="66">
        <f t="shared" si="72"/>
        <v>0</v>
      </c>
      <c r="CL13" s="66" t="b">
        <f t="shared" si="73"/>
        <v>0</v>
      </c>
      <c r="CM13" s="66" t="b">
        <f t="shared" si="4"/>
        <v>0</v>
      </c>
      <c r="CO13" s="101">
        <f t="shared" si="5"/>
        <v>0</v>
      </c>
      <c r="CP13" s="66">
        <f t="shared" si="102"/>
        <v>0</v>
      </c>
      <c r="CQ13" s="66">
        <f t="shared" si="6"/>
        <v>0</v>
      </c>
      <c r="CR13" s="66" t="b">
        <f>IF(AND(CP13=0,$B13&lt;&gt;"",$AR13&lt;&gt;"",SUM(CQ$6:CQ13)&gt;=6),TRUE,FALSE)</f>
        <v>0</v>
      </c>
      <c r="CT13" s="101">
        <f t="shared" si="7"/>
        <v>0</v>
      </c>
      <c r="CU13" s="66">
        <f t="shared" si="103"/>
        <v>0</v>
      </c>
      <c r="CV13" s="66" t="b">
        <f t="shared" si="74"/>
        <v>0</v>
      </c>
      <c r="CX13" s="101">
        <f t="shared" si="8"/>
        <v>0</v>
      </c>
      <c r="CY13" s="66">
        <f t="shared" si="104"/>
        <v>0</v>
      </c>
      <c r="CZ13" s="66" t="b">
        <f t="shared" si="75"/>
        <v>0</v>
      </c>
      <c r="DA13" s="66">
        <f t="shared" si="9"/>
        <v>0</v>
      </c>
      <c r="DB13" s="66" t="b">
        <f>IF(AND(CZ13=0,$B13&lt;&gt;"",$AR13&lt;&gt;"",SUM(DA$6:DA13)&gt;=6),TRUE,FALSE)</f>
        <v>0</v>
      </c>
      <c r="DE13" s="102">
        <f t="shared" si="76"/>
        <v>0</v>
      </c>
      <c r="DF13" s="101">
        <f t="shared" si="140"/>
        <v>0</v>
      </c>
      <c r="DG13" s="101" t="b">
        <f>IF(ISNA(MATCH(TRUE,$DE$6:$DE12,0)),FALSE,TRUE)</f>
        <v>0</v>
      </c>
      <c r="DH13" s="101" t="b">
        <f>IF(ISNA(MATCH("SAND",$DE$6:$DE12,0)),FALSE,TRUE)</f>
        <v>0</v>
      </c>
      <c r="DI13" s="101" t="b">
        <f>IF(ISNA(MATCH(TRUE,$DF$6:$DF12,0)),FALSE,TRUE)</f>
        <v>0</v>
      </c>
      <c r="DJ13" s="66" t="b">
        <f t="shared" si="105"/>
        <v>0</v>
      </c>
      <c r="DK13" s="66" t="b">
        <f t="shared" si="10"/>
        <v>0</v>
      </c>
      <c r="DM13" s="101">
        <f t="shared" si="11"/>
        <v>0</v>
      </c>
      <c r="DN13" s="66">
        <f t="shared" si="106"/>
        <v>0</v>
      </c>
      <c r="DO13" s="66">
        <f t="shared" si="12"/>
        <v>0</v>
      </c>
      <c r="DP13" s="66" t="b">
        <f>IF(AND(DN13=0,$B13&lt;&gt;"",$AR13&lt;&gt;"",SUM(DO$6:DO13)&gt;=6),TRUE,FALSE)</f>
        <v>0</v>
      </c>
      <c r="DQ13" s="66">
        <v>2</v>
      </c>
      <c r="DR13" s="66">
        <f t="shared" si="13"/>
        <v>0</v>
      </c>
      <c r="DS13" s="66">
        <f t="shared" si="107"/>
        <v>0</v>
      </c>
      <c r="DT13" s="66" t="str">
        <f t="shared" si="77"/>
        <v>0</v>
      </c>
      <c r="DU13" s="66" t="b">
        <f t="shared" si="14"/>
        <v>0</v>
      </c>
      <c r="DV13" s="66">
        <v>6</v>
      </c>
      <c r="DW13" s="66">
        <f t="shared" si="15"/>
        <v>0</v>
      </c>
      <c r="DX13" s="66">
        <f t="shared" si="108"/>
        <v>0</v>
      </c>
      <c r="DY13" s="66">
        <f t="shared" si="78"/>
        <v>0</v>
      </c>
      <c r="DZ13" s="66">
        <f t="shared" si="109"/>
        <v>0</v>
      </c>
      <c r="EA13" s="66" t="b">
        <f t="shared" si="16"/>
        <v>0</v>
      </c>
      <c r="EB13" s="66" t="b">
        <f t="shared" si="17"/>
        <v>0</v>
      </c>
      <c r="EC13" s="66" t="b">
        <f t="shared" si="18"/>
        <v>0</v>
      </c>
      <c r="ED13" s="100"/>
      <c r="EE13" s="100">
        <f t="shared" si="79"/>
        <v>0</v>
      </c>
      <c r="EF13" s="66">
        <f t="shared" si="110"/>
        <v>0</v>
      </c>
      <c r="EH13" s="66">
        <f t="shared" si="19"/>
        <v>0</v>
      </c>
      <c r="EI13" s="66">
        <f t="shared" si="111"/>
        <v>0</v>
      </c>
      <c r="EJ13" s="66">
        <f t="shared" si="20"/>
        <v>0</v>
      </c>
      <c r="EK13" s="66" t="b">
        <f>IF(AND(EI13=0,$B13&lt;&gt;"",$AR13&lt;&gt;"",SUM(EJ$6:EJ13)&gt;=6),TRUE,FALSE)</f>
        <v>0</v>
      </c>
      <c r="EM13" s="66">
        <f t="shared" si="21"/>
        <v>0</v>
      </c>
      <c r="EN13" s="66">
        <f t="shared" si="112"/>
        <v>0</v>
      </c>
      <c r="EO13" s="66" t="b">
        <f t="shared" si="80"/>
        <v>0</v>
      </c>
      <c r="EP13" s="66">
        <f t="shared" si="22"/>
        <v>0</v>
      </c>
      <c r="EQ13" s="66" t="b">
        <f>IF(AND(EO13=0,$B13&lt;&gt;"",$AR13&lt;&gt;"",SUM(EP$6:EP13)&gt;=6),TRUE,FALSE)</f>
        <v>0</v>
      </c>
      <c r="ES13" s="66" t="b">
        <f t="shared" si="23"/>
        <v>0</v>
      </c>
      <c r="ET13" s="66">
        <f t="shared" si="24"/>
        <v>0</v>
      </c>
      <c r="EU13" s="66" t="b">
        <f>IF(AND(ES13=0,$B13&lt;&gt;"",$AR13&lt;&gt;"",SUM(ET$6:ET13)&gt;=6),TRUE,FALSE)</f>
        <v>0</v>
      </c>
      <c r="EW13" s="100">
        <f t="shared" si="25"/>
        <v>0</v>
      </c>
      <c r="EX13" s="66">
        <f t="shared" si="113"/>
        <v>0</v>
      </c>
      <c r="EY13" s="66">
        <f t="shared" si="26"/>
        <v>0</v>
      </c>
      <c r="EZ13" s="66" t="b">
        <f>IF(AND(EX13=0,$B13&lt;&gt;"",$AR13&lt;&gt;"",SUM(EY$6:EY13)&gt;=6),TRUE,FALSE)</f>
        <v>0</v>
      </c>
      <c r="FB13" s="66" t="b">
        <f t="shared" si="81"/>
        <v>0</v>
      </c>
      <c r="FD13" s="100">
        <f t="shared" si="27"/>
        <v>0</v>
      </c>
      <c r="FE13" s="66">
        <f t="shared" si="114"/>
        <v>0</v>
      </c>
      <c r="FF13" s="66" t="b">
        <f t="shared" si="115"/>
        <v>0</v>
      </c>
      <c r="FG13" s="66" t="b">
        <f t="shared" si="116"/>
        <v>0</v>
      </c>
      <c r="FH13" s="66">
        <f t="shared" si="28"/>
        <v>0</v>
      </c>
      <c r="FI13" s="66" t="b">
        <f>IF(AND(FG13=0,$B13&lt;&gt;"",$AR13&lt;&gt;"",SUM(FH$6:FH13)&gt;=6),TRUE,FALSE)</f>
        <v>0</v>
      </c>
      <c r="FJ13" s="66" t="b">
        <f t="shared" si="29"/>
        <v>0</v>
      </c>
      <c r="FL13" s="66" t="b">
        <f t="shared" si="30"/>
        <v>0</v>
      </c>
      <c r="FM13" s="66" t="b">
        <f t="shared" si="117"/>
        <v>0</v>
      </c>
      <c r="FN13" s="66">
        <f t="shared" si="118"/>
        <v>0</v>
      </c>
      <c r="FO13" s="66" t="b">
        <f t="shared" si="119"/>
        <v>0</v>
      </c>
      <c r="FP13" s="66" t="b">
        <f t="shared" si="82"/>
        <v>0</v>
      </c>
      <c r="FQ13" s="66">
        <f t="shared" si="31"/>
        <v>0</v>
      </c>
      <c r="FR13" s="66" t="b">
        <f>IF(AND(FM13=0,$B13&lt;&gt;"",$AR13&lt;&gt;"",SUM(FQ$6:FQ13)&gt;=6),TRUE,FALSE)</f>
        <v>0</v>
      </c>
      <c r="FT13" s="100">
        <f t="shared" si="32"/>
        <v>0</v>
      </c>
      <c r="FU13" s="66">
        <f t="shared" si="120"/>
        <v>0</v>
      </c>
      <c r="FV13" s="66" t="b">
        <f t="shared" si="83"/>
        <v>0</v>
      </c>
      <c r="FX13" s="100">
        <f t="shared" si="33"/>
        <v>0</v>
      </c>
      <c r="FY13" s="66">
        <f t="shared" si="121"/>
        <v>0</v>
      </c>
      <c r="FZ13" s="66">
        <f t="shared" si="34"/>
        <v>0</v>
      </c>
      <c r="GA13" s="66" t="b">
        <f>IF(AND(FY13=0,$B13&lt;&gt;"",$AR13&lt;&gt;"",SUM(FZ$6:FZ13)&gt;=6),TRUE,FALSE)</f>
        <v>0</v>
      </c>
      <c r="GC13" s="66">
        <f t="shared" si="35"/>
        <v>0</v>
      </c>
      <c r="GD13" s="66">
        <f t="shared" si="122"/>
        <v>0</v>
      </c>
      <c r="GE13" s="66">
        <f t="shared" si="36"/>
        <v>0</v>
      </c>
      <c r="GF13" s="66" t="b">
        <f>IF(AND(GD13=0,$B13&lt;&gt;"",$AR13&lt;&gt;"",SUM(GE$6:GE13)&gt;=6),TRUE,FALSE)</f>
        <v>0</v>
      </c>
      <c r="GH13" s="66" t="b">
        <f t="shared" si="37"/>
        <v>0</v>
      </c>
      <c r="GI13" s="66">
        <f t="shared" si="38"/>
        <v>0</v>
      </c>
      <c r="GJ13" s="66" t="b">
        <f>IF(AND(GH13=FALSE,$B13&lt;&gt;"",$AR13&lt;&gt;"",SUM(GI$6:GI13)&gt;=6),TRUE,FALSE)</f>
        <v>0</v>
      </c>
      <c r="GM13" s="66">
        <f t="shared" si="39"/>
        <v>0</v>
      </c>
      <c r="GN13" s="66">
        <f t="shared" si="123"/>
        <v>0</v>
      </c>
      <c r="GO13" s="66">
        <f t="shared" si="124"/>
        <v>0</v>
      </c>
      <c r="GP13" s="66">
        <f t="shared" si="40"/>
        <v>0</v>
      </c>
      <c r="GQ13" s="66" t="b">
        <f>IF(AND(GO13=0,$B13&lt;&gt;"",$AR13&lt;&gt;"",SUM(GP$6:GP13)&gt;=6),TRUE,FALSE)</f>
        <v>0</v>
      </c>
      <c r="GS13" s="100">
        <f t="shared" si="41"/>
        <v>0</v>
      </c>
      <c r="GT13" s="66">
        <f t="shared" si="125"/>
        <v>0</v>
      </c>
      <c r="GU13" s="66">
        <f t="shared" si="42"/>
        <v>0</v>
      </c>
      <c r="GV13" s="66" t="b">
        <f>IF(AND(GT13=0,$B13&lt;&gt;"",$AR13&lt;&gt;"",SUM(GU$6:GU13)&gt;=6),TRUE,FALSE)</f>
        <v>0</v>
      </c>
      <c r="GX13" s="66" t="b">
        <f t="shared" si="43"/>
        <v>0</v>
      </c>
      <c r="GY13" s="66">
        <f t="shared" si="84"/>
        <v>0</v>
      </c>
      <c r="GZ13" s="66" t="b">
        <f t="shared" si="85"/>
        <v>0</v>
      </c>
      <c r="HA13" s="66" t="b">
        <f t="shared" si="44"/>
        <v>0</v>
      </c>
      <c r="HB13" s="66" t="b">
        <f t="shared" si="45"/>
        <v>0</v>
      </c>
      <c r="HC13" s="66" t="b">
        <f t="shared" si="86"/>
        <v>0</v>
      </c>
      <c r="HD13" s="66" t="b">
        <f t="shared" si="46"/>
        <v>0</v>
      </c>
      <c r="HE13" s="100">
        <f t="shared" si="47"/>
        <v>0</v>
      </c>
      <c r="HF13" s="66">
        <f t="shared" si="126"/>
        <v>0</v>
      </c>
      <c r="HG13" s="66">
        <f t="shared" si="48"/>
        <v>0</v>
      </c>
      <c r="HH13" s="66" t="b">
        <f>IF(AND(HF13=0,$B13&lt;&gt;"",$AR13&lt;&gt;"",SUM(HG$6:HG13)&gt;=6),TRUE,FALSE)</f>
        <v>0</v>
      </c>
      <c r="HJ13" s="100">
        <f t="shared" si="49"/>
        <v>0</v>
      </c>
      <c r="HK13" s="66">
        <f t="shared" si="127"/>
        <v>0</v>
      </c>
      <c r="HM13" s="66" t="b">
        <f t="shared" si="50"/>
        <v>0</v>
      </c>
      <c r="HO13" s="66" t="b">
        <f t="shared" si="87"/>
        <v>0</v>
      </c>
      <c r="HP13" s="66">
        <f t="shared" si="88"/>
        <v>0</v>
      </c>
      <c r="HQ13" s="66" t="b">
        <f t="shared" si="51"/>
        <v>0</v>
      </c>
      <c r="HR13" s="66" t="b">
        <f t="shared" si="128"/>
        <v>0</v>
      </c>
      <c r="HS13" s="100">
        <f t="shared" si="52"/>
        <v>0</v>
      </c>
      <c r="HT13" s="66">
        <f t="shared" si="129"/>
        <v>0</v>
      </c>
      <c r="HU13" s="100"/>
      <c r="HW13" s="66" t="b">
        <f t="shared" si="53"/>
        <v>0</v>
      </c>
      <c r="HX13" s="66">
        <f t="shared" si="89"/>
        <v>0</v>
      </c>
      <c r="HY13" s="66" t="b">
        <f t="shared" si="130"/>
        <v>0</v>
      </c>
      <c r="HZ13" s="66" t="b">
        <f t="shared" si="54"/>
        <v>0</v>
      </c>
      <c r="IA13" s="100">
        <f t="shared" si="55"/>
        <v>0</v>
      </c>
      <c r="IB13" s="66">
        <f t="shared" si="131"/>
        <v>0</v>
      </c>
      <c r="IC13" s="66">
        <v>3</v>
      </c>
      <c r="ID13" s="66">
        <f t="shared" si="90"/>
        <v>0</v>
      </c>
      <c r="IE13" s="66">
        <f t="shared" si="132"/>
        <v>0</v>
      </c>
      <c r="IF13" s="66">
        <f t="shared" si="91"/>
        <v>0</v>
      </c>
      <c r="IG13" s="66">
        <f t="shared" si="133"/>
        <v>0</v>
      </c>
      <c r="IH13" s="66">
        <f t="shared" si="92"/>
        <v>0</v>
      </c>
      <c r="II13" s="66">
        <f t="shared" si="134"/>
        <v>0</v>
      </c>
      <c r="IJ13" s="66">
        <f t="shared" si="135"/>
        <v>0</v>
      </c>
      <c r="IK13" s="66">
        <f t="shared" si="141"/>
        <v>0</v>
      </c>
      <c r="IL13" s="66">
        <f t="shared" si="56"/>
        <v>0</v>
      </c>
      <c r="IM13" s="66" t="b">
        <f>IF(AND(IE13=0,AND($B13&lt;&gt;"",$AR13&lt;&gt;""),SUM(IL$6:IL13)&gt;=6),TRUE,FALSE)</f>
        <v>0</v>
      </c>
      <c r="IO13" s="66" t="b">
        <f t="shared" si="57"/>
        <v>0</v>
      </c>
      <c r="IP13" s="66">
        <f t="shared" si="93"/>
        <v>0</v>
      </c>
      <c r="IQ13" s="66" t="b">
        <f t="shared" si="136"/>
        <v>0</v>
      </c>
      <c r="IR13" s="66" t="b">
        <f t="shared" si="58"/>
        <v>0</v>
      </c>
      <c r="IS13" s="66" t="b">
        <f t="shared" si="59"/>
        <v>0</v>
      </c>
      <c r="IT13" s="66">
        <f t="shared" si="94"/>
        <v>0</v>
      </c>
      <c r="IU13" s="66" t="b">
        <f t="shared" si="142"/>
        <v>0</v>
      </c>
      <c r="IV13" s="66" t="b">
        <f t="shared" si="60"/>
        <v>0</v>
      </c>
      <c r="IW13" s="100">
        <f t="shared" si="61"/>
        <v>0</v>
      </c>
      <c r="IX13" s="66">
        <f t="shared" si="137"/>
        <v>0</v>
      </c>
      <c r="IY13" s="66">
        <f>K36/2</f>
        <v>0</v>
      </c>
      <c r="IZ13" s="100">
        <f t="shared" si="95"/>
        <v>0</v>
      </c>
      <c r="JA13" s="66">
        <f t="shared" si="138"/>
        <v>0</v>
      </c>
      <c r="JB13" s="100" t="b">
        <f t="shared" si="62"/>
        <v>0</v>
      </c>
    </row>
    <row r="14" spans="1:263" ht="18.75" customHeight="1">
      <c r="A14" s="255"/>
      <c r="B14" s="149"/>
      <c r="C14" s="149"/>
      <c r="D14" s="149"/>
      <c r="E14" s="149"/>
      <c r="F14" s="149"/>
      <c r="G14" s="167"/>
      <c r="H14" s="259"/>
      <c r="I14" s="259"/>
      <c r="J14" s="259"/>
      <c r="K14" s="259"/>
      <c r="L14" s="259"/>
      <c r="M14" s="259"/>
      <c r="N14" s="259"/>
      <c r="O14" s="259"/>
      <c r="P14" s="259"/>
      <c r="Q14" s="167"/>
      <c r="R14" s="260"/>
      <c r="S14" s="260"/>
      <c r="T14" s="260"/>
      <c r="U14" s="167"/>
      <c r="V14" s="259"/>
      <c r="W14" s="259"/>
      <c r="X14" s="259"/>
      <c r="Y14" s="259"/>
      <c r="Z14" s="259"/>
      <c r="AA14" s="259"/>
      <c r="AB14" s="259"/>
      <c r="AC14" s="259"/>
      <c r="AD14" s="259"/>
      <c r="AE14" s="167"/>
      <c r="AF14" s="260"/>
      <c r="AG14" s="260"/>
      <c r="AH14" s="260"/>
      <c r="AI14" s="167"/>
      <c r="AJ14" s="171"/>
      <c r="AK14" s="240"/>
      <c r="AL14" s="240"/>
      <c r="AM14" s="167"/>
      <c r="AN14" s="149"/>
      <c r="AO14" s="149"/>
      <c r="AP14" s="149"/>
      <c r="AQ14" s="167"/>
      <c r="AR14" s="149"/>
      <c r="AS14" s="149"/>
      <c r="AT14" s="149"/>
      <c r="AU14" s="149"/>
      <c r="AV14" s="149"/>
      <c r="AW14" s="149"/>
      <c r="AX14" s="167"/>
      <c r="AY14" s="264" t="str">
        <f t="shared" si="96"/>
        <v/>
      </c>
      <c r="AZ14" s="264"/>
      <c r="BA14" s="264"/>
      <c r="BB14" s="264"/>
      <c r="BC14" s="264"/>
      <c r="BD14" s="264"/>
      <c r="BE14" s="264"/>
      <c r="BF14" s="264"/>
      <c r="BG14" s="264"/>
      <c r="BH14" s="264"/>
      <c r="BI14" s="264"/>
      <c r="BJ14" s="264"/>
      <c r="BK14" s="264"/>
      <c r="BL14" s="264"/>
      <c r="BM14" s="264"/>
      <c r="BN14" s="264"/>
      <c r="BO14" s="264"/>
      <c r="BP14" s="264"/>
      <c r="BQ14" s="123"/>
      <c r="BR14" s="100" t="str">
        <f t="shared" si="97"/>
        <v/>
      </c>
      <c r="BS14" s="100" t="str">
        <f t="shared" si="98"/>
        <v/>
      </c>
      <c r="BT14" s="66" t="str">
        <f t="shared" si="99"/>
        <v/>
      </c>
      <c r="BU14" s="66" t="str">
        <f t="shared" si="63"/>
        <v/>
      </c>
      <c r="BV14" s="100" t="str">
        <f t="shared" si="64"/>
        <v/>
      </c>
      <c r="BW14" s="100" t="str">
        <f t="shared" si="65"/>
        <v/>
      </c>
      <c r="BX14" s="66">
        <f t="shared" si="100"/>
        <v>0</v>
      </c>
      <c r="BY14" s="100" t="str">
        <f t="shared" si="101"/>
        <v/>
      </c>
      <c r="BZ14" s="100" t="str">
        <f t="shared" si="66"/>
        <v/>
      </c>
      <c r="CA14" s="100" t="str">
        <f t="shared" si="67"/>
        <v/>
      </c>
      <c r="CB14" s="100" t="str">
        <f t="shared" si="0"/>
        <v/>
      </c>
      <c r="CC14" s="100">
        <f t="shared" si="68"/>
        <v>0</v>
      </c>
      <c r="CD14" s="100" t="str">
        <f t="shared" si="139"/>
        <v/>
      </c>
      <c r="CE14" s="66" t="str">
        <f t="shared" si="69"/>
        <v/>
      </c>
      <c r="CF14" s="66" t="b">
        <f t="shared" si="1"/>
        <v>0</v>
      </c>
      <c r="CG14" s="66">
        <f t="shared" si="70"/>
        <v>0</v>
      </c>
      <c r="CH14" s="66" t="b">
        <f t="shared" si="71"/>
        <v>0</v>
      </c>
      <c r="CI14" s="66" t="b">
        <f t="shared" si="2"/>
        <v>0</v>
      </c>
      <c r="CJ14" s="66" t="b">
        <f t="shared" si="3"/>
        <v>0</v>
      </c>
      <c r="CK14" s="66">
        <f t="shared" si="72"/>
        <v>0</v>
      </c>
      <c r="CL14" s="66" t="b">
        <f t="shared" si="73"/>
        <v>0</v>
      </c>
      <c r="CM14" s="66" t="b">
        <f t="shared" si="4"/>
        <v>0</v>
      </c>
      <c r="CN14" s="66" t="s">
        <v>594</v>
      </c>
      <c r="CO14" s="101">
        <f t="shared" si="5"/>
        <v>0</v>
      </c>
      <c r="CP14" s="66">
        <f t="shared" si="102"/>
        <v>0</v>
      </c>
      <c r="CQ14" s="66">
        <f t="shared" si="6"/>
        <v>0</v>
      </c>
      <c r="CR14" s="66" t="b">
        <f>IF(AND(CP14=0,$B14&lt;&gt;"",$AR14&lt;&gt;"",SUM(CQ$6:CQ14)&gt;=6),TRUE,FALSE)</f>
        <v>0</v>
      </c>
      <c r="CS14" s="66" t="s">
        <v>594</v>
      </c>
      <c r="CT14" s="101">
        <f t="shared" si="7"/>
        <v>0</v>
      </c>
      <c r="CU14" s="66">
        <f t="shared" si="103"/>
        <v>0</v>
      </c>
      <c r="CV14" s="66" t="b">
        <f t="shared" si="74"/>
        <v>0</v>
      </c>
      <c r="CW14" s="66" t="s">
        <v>594</v>
      </c>
      <c r="CX14" s="101">
        <f t="shared" si="8"/>
        <v>0</v>
      </c>
      <c r="CY14" s="66">
        <f t="shared" si="104"/>
        <v>0</v>
      </c>
      <c r="CZ14" s="66" t="b">
        <f t="shared" si="75"/>
        <v>0</v>
      </c>
      <c r="DA14" s="66">
        <f t="shared" si="9"/>
        <v>0</v>
      </c>
      <c r="DB14" s="66" t="b">
        <f>IF(AND(CZ14=0,$B14&lt;&gt;"",$AR14&lt;&gt;"",SUM(DA$6:DA14)&gt;=6),TRUE,FALSE)</f>
        <v>0</v>
      </c>
      <c r="DE14" s="102">
        <f t="shared" si="76"/>
        <v>0</v>
      </c>
      <c r="DF14" s="101">
        <f t="shared" si="140"/>
        <v>0</v>
      </c>
      <c r="DG14" s="101" t="b">
        <f>IF(ISNA(MATCH(TRUE,$DE$6:$DE13,0)),FALSE,TRUE)</f>
        <v>0</v>
      </c>
      <c r="DH14" s="101" t="b">
        <f>IF(ISNA(MATCH("SAND",$DE$6:$DE13,0)),FALSE,TRUE)</f>
        <v>0</v>
      </c>
      <c r="DI14" s="101" t="b">
        <f>IF(ISNA(MATCH(TRUE,$DF$6:$DF13,0)),FALSE,TRUE)</f>
        <v>0</v>
      </c>
      <c r="DJ14" s="66" t="b">
        <f t="shared" si="105"/>
        <v>0</v>
      </c>
      <c r="DK14" s="66" t="b">
        <f t="shared" si="10"/>
        <v>0</v>
      </c>
      <c r="DL14" s="66" t="s">
        <v>594</v>
      </c>
      <c r="DM14" s="101">
        <f t="shared" si="11"/>
        <v>0</v>
      </c>
      <c r="DN14" s="66">
        <f t="shared" si="106"/>
        <v>0</v>
      </c>
      <c r="DO14" s="66">
        <f t="shared" si="12"/>
        <v>0</v>
      </c>
      <c r="DP14" s="66" t="b">
        <f>IF(AND(DN14=0,$B14&lt;&gt;"",$AR14&lt;&gt;"",SUM(DO$6:DO14)&gt;=6),TRUE,FALSE)</f>
        <v>0</v>
      </c>
      <c r="DQ14" s="66" t="s">
        <v>594</v>
      </c>
      <c r="DR14" s="66">
        <f t="shared" si="13"/>
        <v>0</v>
      </c>
      <c r="DS14" s="66">
        <f t="shared" si="107"/>
        <v>0</v>
      </c>
      <c r="DT14" s="66" t="str">
        <f t="shared" si="77"/>
        <v>0</v>
      </c>
      <c r="DU14" s="66" t="b">
        <f t="shared" si="14"/>
        <v>0</v>
      </c>
      <c r="DV14" s="66" t="s">
        <v>671</v>
      </c>
      <c r="DW14" s="66">
        <f t="shared" si="15"/>
        <v>0</v>
      </c>
      <c r="DX14" s="66">
        <f t="shared" si="108"/>
        <v>0</v>
      </c>
      <c r="DY14" s="66">
        <f t="shared" si="78"/>
        <v>0</v>
      </c>
      <c r="DZ14" s="66">
        <f t="shared" si="109"/>
        <v>0</v>
      </c>
      <c r="EA14" s="66" t="b">
        <f t="shared" si="16"/>
        <v>0</v>
      </c>
      <c r="EB14" s="66" t="b">
        <f t="shared" si="17"/>
        <v>0</v>
      </c>
      <c r="EC14" s="66" t="b">
        <f t="shared" si="18"/>
        <v>0</v>
      </c>
      <c r="ED14" s="66" t="s">
        <v>594</v>
      </c>
      <c r="EE14" s="100">
        <f t="shared" si="79"/>
        <v>0</v>
      </c>
      <c r="EF14" s="66">
        <f t="shared" si="110"/>
        <v>0</v>
      </c>
      <c r="EG14" s="66" t="s">
        <v>594</v>
      </c>
      <c r="EH14" s="66">
        <f t="shared" si="19"/>
        <v>0</v>
      </c>
      <c r="EI14" s="66">
        <f t="shared" si="111"/>
        <v>0</v>
      </c>
      <c r="EJ14" s="66">
        <f t="shared" si="20"/>
        <v>0</v>
      </c>
      <c r="EK14" s="66" t="b">
        <f>IF(AND(EI14=0,$B14&lt;&gt;"",$AR14&lt;&gt;"",SUM(EJ$6:EJ14)&gt;=6),TRUE,FALSE)</f>
        <v>0</v>
      </c>
      <c r="EL14" s="66" t="s">
        <v>594</v>
      </c>
      <c r="EM14" s="66">
        <f t="shared" si="21"/>
        <v>0</v>
      </c>
      <c r="EN14" s="66">
        <f t="shared" si="112"/>
        <v>0</v>
      </c>
      <c r="EO14" s="66" t="b">
        <f t="shared" si="80"/>
        <v>0</v>
      </c>
      <c r="EP14" s="66">
        <f t="shared" si="22"/>
        <v>0</v>
      </c>
      <c r="EQ14" s="66" t="b">
        <f>IF(AND(EO14=0,$B14&lt;&gt;"",$AR14&lt;&gt;"",SUM(EP$6:EP14)&gt;=6),TRUE,FALSE)</f>
        <v>0</v>
      </c>
      <c r="ES14" s="66" t="b">
        <f t="shared" si="23"/>
        <v>0</v>
      </c>
      <c r="ET14" s="66">
        <f t="shared" si="24"/>
        <v>0</v>
      </c>
      <c r="EU14" s="66" t="b">
        <f>IF(AND(ES14=0,$B14&lt;&gt;"",$AR14&lt;&gt;"",SUM(ET$6:ET14)&gt;=6),TRUE,FALSE)</f>
        <v>0</v>
      </c>
      <c r="EV14" s="66" t="s">
        <v>594</v>
      </c>
      <c r="EW14" s="100">
        <f t="shared" si="25"/>
        <v>0</v>
      </c>
      <c r="EX14" s="66">
        <f t="shared" si="113"/>
        <v>0</v>
      </c>
      <c r="EY14" s="66">
        <f t="shared" si="26"/>
        <v>0</v>
      </c>
      <c r="EZ14" s="66" t="b">
        <f>IF(AND(EX14=0,$B14&lt;&gt;"",$AR14&lt;&gt;"",SUM(EY$6:EY14)&gt;=6),TRUE,FALSE)</f>
        <v>0</v>
      </c>
      <c r="FB14" s="66" t="b">
        <f t="shared" si="81"/>
        <v>0</v>
      </c>
      <c r="FC14" s="66" t="s">
        <v>594</v>
      </c>
      <c r="FD14" s="100">
        <f t="shared" si="27"/>
        <v>0</v>
      </c>
      <c r="FE14" s="66">
        <f t="shared" si="114"/>
        <v>0</v>
      </c>
      <c r="FF14" s="66" t="b">
        <f t="shared" si="115"/>
        <v>0</v>
      </c>
      <c r="FG14" s="66" t="b">
        <f t="shared" si="116"/>
        <v>0</v>
      </c>
      <c r="FH14" s="66">
        <f t="shared" si="28"/>
        <v>0</v>
      </c>
      <c r="FI14" s="66" t="b">
        <f>IF(AND(FG14=0,$B14&lt;&gt;"",$AR14&lt;&gt;"",SUM(FH$6:FH14)&gt;=6),TRUE,FALSE)</f>
        <v>0</v>
      </c>
      <c r="FJ14" s="66" t="b">
        <f t="shared" si="29"/>
        <v>0</v>
      </c>
      <c r="FL14" s="66" t="b">
        <f t="shared" si="30"/>
        <v>0</v>
      </c>
      <c r="FM14" s="66" t="b">
        <f t="shared" si="117"/>
        <v>0</v>
      </c>
      <c r="FN14" s="66">
        <f t="shared" si="118"/>
        <v>0</v>
      </c>
      <c r="FO14" s="66" t="b">
        <f t="shared" si="119"/>
        <v>0</v>
      </c>
      <c r="FP14" s="66" t="b">
        <f t="shared" si="82"/>
        <v>0</v>
      </c>
      <c r="FQ14" s="66">
        <f t="shared" si="31"/>
        <v>0</v>
      </c>
      <c r="FR14" s="66" t="b">
        <f>IF(AND(FM14=0,$B14&lt;&gt;"",$AR14&lt;&gt;"",SUM(FQ$6:FQ14)&gt;=6),TRUE,FALSE)</f>
        <v>0</v>
      </c>
      <c r="FS14" s="66" t="s">
        <v>594</v>
      </c>
      <c r="FT14" s="100">
        <f t="shared" si="32"/>
        <v>0</v>
      </c>
      <c r="FU14" s="66">
        <f t="shared" si="120"/>
        <v>0</v>
      </c>
      <c r="FV14" s="66" t="b">
        <f t="shared" si="83"/>
        <v>0</v>
      </c>
      <c r="FW14" s="66" t="s">
        <v>594</v>
      </c>
      <c r="FX14" s="100">
        <f t="shared" si="33"/>
        <v>0</v>
      </c>
      <c r="FY14" s="66">
        <f t="shared" si="121"/>
        <v>0</v>
      </c>
      <c r="FZ14" s="66">
        <f t="shared" si="34"/>
        <v>0</v>
      </c>
      <c r="GA14" s="66" t="b">
        <f>IF(AND(FY14=0,$B14&lt;&gt;"",$AR14&lt;&gt;"",SUM(FZ$6:FZ14)&gt;=6),TRUE,FALSE)</f>
        <v>0</v>
      </c>
      <c r="GB14" s="66" t="s">
        <v>594</v>
      </c>
      <c r="GC14" s="66">
        <f t="shared" si="35"/>
        <v>0</v>
      </c>
      <c r="GD14" s="66">
        <f t="shared" si="122"/>
        <v>0</v>
      </c>
      <c r="GE14" s="66">
        <f t="shared" si="36"/>
        <v>0</v>
      </c>
      <c r="GF14" s="66" t="b">
        <f>IF(AND(GD14=0,$B14&lt;&gt;"",$AR14&lt;&gt;"",SUM(GE$6:GE14)&gt;=6),TRUE,FALSE)</f>
        <v>0</v>
      </c>
      <c r="GH14" s="66" t="b">
        <f t="shared" si="37"/>
        <v>0</v>
      </c>
      <c r="GI14" s="66">
        <f t="shared" si="38"/>
        <v>0</v>
      </c>
      <c r="GJ14" s="66" t="b">
        <f>IF(AND(GH14=FALSE,$B14&lt;&gt;"",$AR14&lt;&gt;"",SUM(GI$6:GI14)&gt;=6),TRUE,FALSE)</f>
        <v>0</v>
      </c>
      <c r="GK14" s="66" t="s">
        <v>594</v>
      </c>
      <c r="GL14" s="66" t="s">
        <v>594</v>
      </c>
      <c r="GM14" s="66">
        <f t="shared" si="39"/>
        <v>0</v>
      </c>
      <c r="GN14" s="66">
        <f t="shared" si="123"/>
        <v>0</v>
      </c>
      <c r="GO14" s="66">
        <f t="shared" si="124"/>
        <v>0</v>
      </c>
      <c r="GP14" s="66">
        <f t="shared" si="40"/>
        <v>0</v>
      </c>
      <c r="GQ14" s="66" t="b">
        <f>IF(AND(GO14=0,$B14&lt;&gt;"",$AR14&lt;&gt;"",SUM(GP$6:GP14)&gt;=6),TRUE,FALSE)</f>
        <v>0</v>
      </c>
      <c r="GR14" s="66" t="s">
        <v>594</v>
      </c>
      <c r="GS14" s="100">
        <f t="shared" si="41"/>
        <v>0</v>
      </c>
      <c r="GT14" s="66">
        <f t="shared" si="125"/>
        <v>0</v>
      </c>
      <c r="GU14" s="66">
        <f t="shared" si="42"/>
        <v>0</v>
      </c>
      <c r="GV14" s="66" t="b">
        <f>IF(AND(GT14=0,$B14&lt;&gt;"",$AR14&lt;&gt;"",SUM(GU$6:GU14)&gt;=6),TRUE,FALSE)</f>
        <v>0</v>
      </c>
      <c r="GW14" s="66" t="s">
        <v>594</v>
      </c>
      <c r="GX14" s="66" t="b">
        <f t="shared" si="43"/>
        <v>0</v>
      </c>
      <c r="GY14" s="66">
        <f t="shared" si="84"/>
        <v>0</v>
      </c>
      <c r="GZ14" s="66" t="b">
        <f t="shared" si="85"/>
        <v>0</v>
      </c>
      <c r="HA14" s="66" t="b">
        <f t="shared" si="44"/>
        <v>0</v>
      </c>
      <c r="HB14" s="66" t="b">
        <f t="shared" si="45"/>
        <v>0</v>
      </c>
      <c r="HC14" s="66" t="b">
        <f t="shared" si="86"/>
        <v>0</v>
      </c>
      <c r="HD14" s="66" t="b">
        <f t="shared" si="46"/>
        <v>0</v>
      </c>
      <c r="HE14" s="100">
        <f t="shared" si="47"/>
        <v>0</v>
      </c>
      <c r="HF14" s="66">
        <f t="shared" si="126"/>
        <v>0</v>
      </c>
      <c r="HG14" s="66">
        <f t="shared" si="48"/>
        <v>0</v>
      </c>
      <c r="HH14" s="66" t="b">
        <f>IF(AND(HF14=0,$B14&lt;&gt;"",$AR14&lt;&gt;"",SUM(HG$6:HG14)&gt;=6),TRUE,FALSE)</f>
        <v>0</v>
      </c>
      <c r="HI14" s="66" t="s">
        <v>594</v>
      </c>
      <c r="HJ14" s="100">
        <f t="shared" si="49"/>
        <v>0</v>
      </c>
      <c r="HK14" s="66">
        <f t="shared" si="127"/>
        <v>0</v>
      </c>
      <c r="HM14" s="66" t="b">
        <f t="shared" si="50"/>
        <v>0</v>
      </c>
      <c r="HN14" s="66" t="s">
        <v>594</v>
      </c>
      <c r="HO14" s="66" t="b">
        <f t="shared" si="87"/>
        <v>0</v>
      </c>
      <c r="HP14" s="66">
        <f t="shared" si="88"/>
        <v>0</v>
      </c>
      <c r="HQ14" s="66" t="b">
        <f t="shared" si="51"/>
        <v>0</v>
      </c>
      <c r="HR14" s="66" t="b">
        <f t="shared" si="128"/>
        <v>0</v>
      </c>
      <c r="HS14" s="100">
        <f t="shared" si="52"/>
        <v>0</v>
      </c>
      <c r="HT14" s="66">
        <f t="shared" si="129"/>
        <v>0</v>
      </c>
      <c r="HU14" s="100"/>
      <c r="HV14" s="66" t="s">
        <v>594</v>
      </c>
      <c r="HW14" s="66" t="b">
        <f t="shared" si="53"/>
        <v>0</v>
      </c>
      <c r="HX14" s="66">
        <f t="shared" si="89"/>
        <v>0</v>
      </c>
      <c r="HY14" s="66" t="b">
        <f t="shared" si="130"/>
        <v>0</v>
      </c>
      <c r="HZ14" s="66" t="b">
        <f t="shared" si="54"/>
        <v>0</v>
      </c>
      <c r="IA14" s="100">
        <f t="shared" si="55"/>
        <v>0</v>
      </c>
      <c r="IB14" s="66">
        <f t="shared" si="131"/>
        <v>0</v>
      </c>
      <c r="IC14" s="66" t="s">
        <v>671</v>
      </c>
      <c r="ID14" s="66">
        <f t="shared" si="90"/>
        <v>0</v>
      </c>
      <c r="IE14" s="66">
        <f t="shared" si="132"/>
        <v>0</v>
      </c>
      <c r="IF14" s="66">
        <f t="shared" si="91"/>
        <v>0</v>
      </c>
      <c r="IG14" s="66">
        <f t="shared" si="133"/>
        <v>0</v>
      </c>
      <c r="IH14" s="66">
        <f t="shared" si="92"/>
        <v>0</v>
      </c>
      <c r="II14" s="66">
        <f t="shared" si="134"/>
        <v>0</v>
      </c>
      <c r="IJ14" s="66">
        <f t="shared" si="135"/>
        <v>0</v>
      </c>
      <c r="IK14" s="66">
        <f t="shared" si="141"/>
        <v>0</v>
      </c>
      <c r="IL14" s="66">
        <f t="shared" si="56"/>
        <v>0</v>
      </c>
      <c r="IM14" s="66" t="b">
        <f>IF(AND(IE14=0,AND($B14&lt;&gt;"",$AR14&lt;&gt;""),SUM(IL$6:IL14)&gt;=6),TRUE,FALSE)</f>
        <v>0</v>
      </c>
      <c r="IN14" s="66" t="s">
        <v>594</v>
      </c>
      <c r="IO14" s="66" t="b">
        <f t="shared" si="57"/>
        <v>0</v>
      </c>
      <c r="IP14" s="66">
        <f t="shared" si="93"/>
        <v>0</v>
      </c>
      <c r="IQ14" s="66" t="b">
        <f t="shared" si="136"/>
        <v>0</v>
      </c>
      <c r="IR14" s="66" t="b">
        <f t="shared" si="58"/>
        <v>0</v>
      </c>
      <c r="IS14" s="66" t="b">
        <f t="shared" si="59"/>
        <v>0</v>
      </c>
      <c r="IT14" s="66">
        <f t="shared" si="94"/>
        <v>0</v>
      </c>
      <c r="IU14" s="66" t="b">
        <f t="shared" si="142"/>
        <v>0</v>
      </c>
      <c r="IV14" s="66" t="b">
        <f t="shared" si="60"/>
        <v>0</v>
      </c>
      <c r="IW14" s="100">
        <f t="shared" si="61"/>
        <v>0</v>
      </c>
      <c r="IX14" s="66">
        <f t="shared" si="137"/>
        <v>0</v>
      </c>
      <c r="IY14" s="66" t="s">
        <v>650</v>
      </c>
      <c r="IZ14" s="100">
        <f t="shared" si="95"/>
        <v>0</v>
      </c>
      <c r="JA14" s="66">
        <f t="shared" si="138"/>
        <v>0</v>
      </c>
      <c r="JB14" s="100" t="b">
        <f t="shared" si="62"/>
        <v>0</v>
      </c>
    </row>
    <row r="15" spans="1:263" ht="18.75" customHeight="1">
      <c r="A15" s="255"/>
      <c r="B15" s="149"/>
      <c r="C15" s="149"/>
      <c r="D15" s="149"/>
      <c r="E15" s="149"/>
      <c r="F15" s="149"/>
      <c r="G15" s="167"/>
      <c r="H15" s="259"/>
      <c r="I15" s="259"/>
      <c r="J15" s="259"/>
      <c r="K15" s="259"/>
      <c r="L15" s="259"/>
      <c r="M15" s="259"/>
      <c r="N15" s="259"/>
      <c r="O15" s="259"/>
      <c r="P15" s="259"/>
      <c r="Q15" s="167"/>
      <c r="R15" s="260"/>
      <c r="S15" s="260"/>
      <c r="T15" s="260"/>
      <c r="U15" s="167"/>
      <c r="V15" s="259"/>
      <c r="W15" s="259"/>
      <c r="X15" s="259"/>
      <c r="Y15" s="259"/>
      <c r="Z15" s="259"/>
      <c r="AA15" s="259"/>
      <c r="AB15" s="259"/>
      <c r="AC15" s="259"/>
      <c r="AD15" s="259"/>
      <c r="AE15" s="167"/>
      <c r="AF15" s="260"/>
      <c r="AG15" s="260"/>
      <c r="AH15" s="260"/>
      <c r="AI15" s="167"/>
      <c r="AJ15" s="171"/>
      <c r="AK15" s="240"/>
      <c r="AL15" s="240"/>
      <c r="AM15" s="167"/>
      <c r="AN15" s="149"/>
      <c r="AO15" s="149"/>
      <c r="AP15" s="149"/>
      <c r="AQ15" s="167"/>
      <c r="AR15" s="149"/>
      <c r="AS15" s="149"/>
      <c r="AT15" s="149"/>
      <c r="AU15" s="149"/>
      <c r="AV15" s="149"/>
      <c r="AW15" s="149"/>
      <c r="AX15" s="167"/>
      <c r="AY15" s="264" t="str">
        <f t="shared" si="96"/>
        <v/>
      </c>
      <c r="AZ15" s="264"/>
      <c r="BA15" s="264"/>
      <c r="BB15" s="264"/>
      <c r="BC15" s="264"/>
      <c r="BD15" s="264"/>
      <c r="BE15" s="264"/>
      <c r="BF15" s="264"/>
      <c r="BG15" s="264"/>
      <c r="BH15" s="264"/>
      <c r="BI15" s="264"/>
      <c r="BJ15" s="264"/>
      <c r="BK15" s="264"/>
      <c r="BL15" s="264"/>
      <c r="BM15" s="264"/>
      <c r="BN15" s="264"/>
      <c r="BO15" s="264"/>
      <c r="BP15" s="264"/>
      <c r="BQ15" s="123"/>
      <c r="BR15" s="100" t="str">
        <f t="shared" si="97"/>
        <v/>
      </c>
      <c r="BS15" s="100" t="str">
        <f t="shared" si="98"/>
        <v/>
      </c>
      <c r="BT15" s="66" t="str">
        <f t="shared" si="99"/>
        <v/>
      </c>
      <c r="BU15" s="66" t="str">
        <f t="shared" si="63"/>
        <v/>
      </c>
      <c r="BV15" s="100" t="str">
        <f t="shared" si="64"/>
        <v/>
      </c>
      <c r="BW15" s="100" t="str">
        <f t="shared" si="65"/>
        <v/>
      </c>
      <c r="BX15" s="66">
        <f t="shared" si="100"/>
        <v>0</v>
      </c>
      <c r="BY15" s="100" t="str">
        <f>IF(V15="","",LEFT(TRIM(V15),SEARCH(" ",(TRIM(V15)))-1))</f>
        <v/>
      </c>
      <c r="BZ15" s="100" t="str">
        <f t="shared" si="66"/>
        <v/>
      </c>
      <c r="CA15" s="100" t="str">
        <f t="shared" si="67"/>
        <v/>
      </c>
      <c r="CB15" s="100" t="str">
        <f t="shared" si="0"/>
        <v/>
      </c>
      <c r="CC15" s="100">
        <f t="shared" si="68"/>
        <v>0</v>
      </c>
      <c r="CD15" s="100" t="str">
        <f t="shared" si="139"/>
        <v/>
      </c>
      <c r="CE15" s="66" t="str">
        <f t="shared" si="69"/>
        <v/>
      </c>
      <c r="CF15" s="66" t="b">
        <f t="shared" si="1"/>
        <v>0</v>
      </c>
      <c r="CG15" s="66">
        <f t="shared" si="70"/>
        <v>0</v>
      </c>
      <c r="CH15" s="66" t="b">
        <f t="shared" si="71"/>
        <v>0</v>
      </c>
      <c r="CI15" s="66" t="b">
        <f t="shared" si="2"/>
        <v>0</v>
      </c>
      <c r="CJ15" s="66" t="b">
        <f t="shared" si="3"/>
        <v>0</v>
      </c>
      <c r="CK15" s="66">
        <f t="shared" si="72"/>
        <v>0</v>
      </c>
      <c r="CL15" s="66" t="b">
        <f t="shared" si="73"/>
        <v>0</v>
      </c>
      <c r="CM15" s="66" t="b">
        <f t="shared" si="4"/>
        <v>0</v>
      </c>
      <c r="CN15" s="66">
        <v>16</v>
      </c>
      <c r="CO15" s="101">
        <f t="shared" si="5"/>
        <v>0</v>
      </c>
      <c r="CP15" s="66">
        <f t="shared" si="102"/>
        <v>0</v>
      </c>
      <c r="CQ15" s="66">
        <f t="shared" si="6"/>
        <v>0</v>
      </c>
      <c r="CR15" s="66" t="b">
        <f>IF(AND(CP15=0,$B15&lt;&gt;"",$AR15&lt;&gt;"",SUM(CQ$6:CQ15)&gt;=6),TRUE,FALSE)</f>
        <v>0</v>
      </c>
      <c r="CS15" s="66">
        <v>8</v>
      </c>
      <c r="CT15" s="101">
        <f t="shared" si="7"/>
        <v>0</v>
      </c>
      <c r="CU15" s="66">
        <f t="shared" si="103"/>
        <v>0</v>
      </c>
      <c r="CV15" s="66" t="b">
        <f t="shared" si="74"/>
        <v>0</v>
      </c>
      <c r="CW15" s="66">
        <v>8</v>
      </c>
      <c r="CX15" s="101">
        <f t="shared" si="8"/>
        <v>0</v>
      </c>
      <c r="CY15" s="66">
        <f t="shared" si="104"/>
        <v>0</v>
      </c>
      <c r="CZ15" s="66" t="b">
        <f t="shared" si="75"/>
        <v>0</v>
      </c>
      <c r="DA15" s="66">
        <f t="shared" si="9"/>
        <v>0</v>
      </c>
      <c r="DB15" s="66" t="b">
        <f>IF(AND(CZ15=0,$B15&lt;&gt;"",$AR15&lt;&gt;"",SUM(DA$6:DA15)&gt;=6),TRUE,FALSE)</f>
        <v>0</v>
      </c>
      <c r="DE15" s="102">
        <f t="shared" si="76"/>
        <v>0</v>
      </c>
      <c r="DF15" s="101">
        <f t="shared" si="140"/>
        <v>0</v>
      </c>
      <c r="DG15" s="101" t="b">
        <f>IF(ISNA(MATCH(TRUE,$DE$6:$DE14,0)),FALSE,TRUE)</f>
        <v>0</v>
      </c>
      <c r="DH15" s="101" t="b">
        <f>IF(ISNA(MATCH("SAND",$DE$6:$DE14,0)),FALSE,TRUE)</f>
        <v>0</v>
      </c>
      <c r="DI15" s="101" t="b">
        <f>IF(ISNA(MATCH(TRUE,$DF$6:$DF14,0)),FALSE,TRUE)</f>
        <v>0</v>
      </c>
      <c r="DJ15" s="66" t="b">
        <f t="shared" si="105"/>
        <v>0</v>
      </c>
      <c r="DK15" s="66" t="b">
        <f t="shared" si="10"/>
        <v>0</v>
      </c>
      <c r="DL15" s="66">
        <v>0.75</v>
      </c>
      <c r="DM15" s="101">
        <f t="shared" si="11"/>
        <v>0</v>
      </c>
      <c r="DN15" s="66">
        <f t="shared" si="106"/>
        <v>0</v>
      </c>
      <c r="DO15" s="66">
        <f t="shared" si="12"/>
        <v>0</v>
      </c>
      <c r="DP15" s="66" t="b">
        <f>IF(AND(DN15=0,$B15&lt;&gt;"",$AR15&lt;&gt;"",SUM(DO$6:DO15)&gt;=6),TRUE,FALSE)</f>
        <v>0</v>
      </c>
      <c r="DQ15" s="66">
        <v>6</v>
      </c>
      <c r="DR15" s="66">
        <f t="shared" si="13"/>
        <v>0</v>
      </c>
      <c r="DS15" s="66">
        <f t="shared" si="107"/>
        <v>0</v>
      </c>
      <c r="DT15" s="66" t="str">
        <f t="shared" si="77"/>
        <v>0</v>
      </c>
      <c r="DU15" s="66" t="b">
        <f t="shared" si="14"/>
        <v>0</v>
      </c>
      <c r="DV15" s="66">
        <v>12</v>
      </c>
      <c r="DW15" s="66">
        <f t="shared" si="15"/>
        <v>0</v>
      </c>
      <c r="DX15" s="66">
        <f t="shared" si="108"/>
        <v>0</v>
      </c>
      <c r="DY15" s="66">
        <f t="shared" si="78"/>
        <v>0</v>
      </c>
      <c r="DZ15" s="66">
        <f t="shared" si="109"/>
        <v>0</v>
      </c>
      <c r="EA15" s="66" t="b">
        <f t="shared" si="16"/>
        <v>0</v>
      </c>
      <c r="EB15" s="66" t="b">
        <f t="shared" si="17"/>
        <v>0</v>
      </c>
      <c r="EC15" s="66" t="b">
        <f t="shared" si="18"/>
        <v>0</v>
      </c>
      <c r="ED15" s="66">
        <v>4</v>
      </c>
      <c r="EE15" s="100">
        <f t="shared" si="79"/>
        <v>0</v>
      </c>
      <c r="EF15" s="66">
        <f t="shared" si="110"/>
        <v>0</v>
      </c>
      <c r="EG15" s="66">
        <v>2</v>
      </c>
      <c r="EH15" s="66">
        <f t="shared" si="19"/>
        <v>0</v>
      </c>
      <c r="EI15" s="66">
        <f t="shared" si="111"/>
        <v>0</v>
      </c>
      <c r="EJ15" s="66">
        <f t="shared" si="20"/>
        <v>0</v>
      </c>
      <c r="EK15" s="66" t="b">
        <f>IF(AND(EI15=0,$B15&lt;&gt;"",$AR15&lt;&gt;"",SUM(EJ$6:EJ15)&gt;=6),TRUE,FALSE)</f>
        <v>0</v>
      </c>
      <c r="EL15" s="66">
        <v>2</v>
      </c>
      <c r="EM15" s="66">
        <f t="shared" si="21"/>
        <v>0</v>
      </c>
      <c r="EN15" s="66">
        <f t="shared" si="112"/>
        <v>0</v>
      </c>
      <c r="EO15" s="66" t="b">
        <f t="shared" si="80"/>
        <v>0</v>
      </c>
      <c r="EP15" s="66">
        <f t="shared" si="22"/>
        <v>0</v>
      </c>
      <c r="EQ15" s="66" t="b">
        <f>IF(AND(EO15=0,$B15&lt;&gt;"",$AR15&lt;&gt;"",SUM(EP$6:EP15)&gt;=6),TRUE,FALSE)</f>
        <v>0</v>
      </c>
      <c r="ES15" s="66" t="b">
        <f t="shared" si="23"/>
        <v>0</v>
      </c>
      <c r="ET15" s="66">
        <f t="shared" si="24"/>
        <v>0</v>
      </c>
      <c r="EU15" s="66" t="b">
        <f>IF(AND(ES15=0,$B15&lt;&gt;"",$AR15&lt;&gt;"",SUM(ET$6:ET15)&gt;=6),TRUE,FALSE)</f>
        <v>0</v>
      </c>
      <c r="EV15" s="66">
        <v>4</v>
      </c>
      <c r="EW15" s="100">
        <f t="shared" si="25"/>
        <v>0</v>
      </c>
      <c r="EX15" s="66">
        <f t="shared" si="113"/>
        <v>0</v>
      </c>
      <c r="EY15" s="66">
        <f t="shared" si="26"/>
        <v>0</v>
      </c>
      <c r="EZ15" s="66" t="b">
        <f>IF(AND(EX15=0,$B15&lt;&gt;"",$AR15&lt;&gt;"",SUM(EY$6:EY15)&gt;=6),TRUE,FALSE)</f>
        <v>0</v>
      </c>
      <c r="FB15" s="66" t="b">
        <f t="shared" si="81"/>
        <v>0</v>
      </c>
      <c r="FC15" s="66">
        <v>4</v>
      </c>
      <c r="FD15" s="100">
        <f t="shared" si="27"/>
        <v>0</v>
      </c>
      <c r="FE15" s="66">
        <f t="shared" si="114"/>
        <v>0</v>
      </c>
      <c r="FF15" s="66" t="b">
        <f t="shared" si="115"/>
        <v>0</v>
      </c>
      <c r="FG15" s="66" t="b">
        <f t="shared" si="116"/>
        <v>0</v>
      </c>
      <c r="FH15" s="66">
        <f t="shared" si="28"/>
        <v>0</v>
      </c>
      <c r="FI15" s="66" t="b">
        <f>IF(AND(FG15=0,$B15&lt;&gt;"",$AR15&lt;&gt;"",SUM(FH$6:FH15)&gt;=6),TRUE,FALSE)</f>
        <v>0</v>
      </c>
      <c r="FJ15" s="66" t="b">
        <f t="shared" si="29"/>
        <v>0</v>
      </c>
      <c r="FL15" s="66" t="b">
        <f t="shared" si="30"/>
        <v>0</v>
      </c>
      <c r="FM15" s="66" t="b">
        <f t="shared" si="117"/>
        <v>0</v>
      </c>
      <c r="FN15" s="66">
        <f t="shared" si="118"/>
        <v>0</v>
      </c>
      <c r="FO15" s="66" t="b">
        <f t="shared" si="119"/>
        <v>0</v>
      </c>
      <c r="FP15" s="66" t="b">
        <f t="shared" si="82"/>
        <v>0</v>
      </c>
      <c r="FQ15" s="66">
        <f t="shared" si="31"/>
        <v>0</v>
      </c>
      <c r="FR15" s="66" t="b">
        <f>IF(AND(FM15=0,$B15&lt;&gt;"",$AR15&lt;&gt;"",SUM(FQ$6:FQ15)&gt;=6),TRUE,FALSE)</f>
        <v>0</v>
      </c>
      <c r="FS15" s="66">
        <v>2</v>
      </c>
      <c r="FT15" s="100">
        <f t="shared" si="32"/>
        <v>0</v>
      </c>
      <c r="FU15" s="66">
        <f t="shared" si="120"/>
        <v>0</v>
      </c>
      <c r="FV15" s="66" t="b">
        <f t="shared" si="83"/>
        <v>0</v>
      </c>
      <c r="FW15" s="66">
        <v>2</v>
      </c>
      <c r="FX15" s="100">
        <f t="shared" si="33"/>
        <v>0</v>
      </c>
      <c r="FY15" s="66">
        <f t="shared" si="121"/>
        <v>0</v>
      </c>
      <c r="FZ15" s="66">
        <f t="shared" si="34"/>
        <v>0</v>
      </c>
      <c r="GA15" s="66" t="b">
        <f>IF(AND(FY15=0,$B15&lt;&gt;"",$AR15&lt;&gt;"",SUM(FZ$6:FZ15)&gt;=6),TRUE,FALSE)</f>
        <v>0</v>
      </c>
      <c r="GB15" s="66">
        <v>4</v>
      </c>
      <c r="GC15" s="66">
        <f t="shared" si="35"/>
        <v>0</v>
      </c>
      <c r="GD15" s="66">
        <f t="shared" si="122"/>
        <v>0</v>
      </c>
      <c r="GE15" s="66">
        <f t="shared" si="36"/>
        <v>0</v>
      </c>
      <c r="GF15" s="66" t="b">
        <f>IF(AND(GD15=0,$B15&lt;&gt;"",$AR15&lt;&gt;"",SUM(GE$6:GE15)&gt;=6),TRUE,FALSE)</f>
        <v>0</v>
      </c>
      <c r="GH15" s="66" t="b">
        <f t="shared" si="37"/>
        <v>0</v>
      </c>
      <c r="GI15" s="66">
        <f t="shared" si="38"/>
        <v>0</v>
      </c>
      <c r="GJ15" s="66" t="b">
        <f>IF(AND(GH15=FALSE,$B15&lt;&gt;"",$AR15&lt;&gt;"",SUM(GI$6:GI15)&gt;=6),TRUE,FALSE)</f>
        <v>0</v>
      </c>
      <c r="GK15" s="66">
        <v>2</v>
      </c>
      <c r="GL15" s="66">
        <v>6</v>
      </c>
      <c r="GM15" s="66">
        <f t="shared" si="39"/>
        <v>0</v>
      </c>
      <c r="GN15" s="66">
        <f t="shared" si="123"/>
        <v>0</v>
      </c>
      <c r="GO15" s="66">
        <f t="shared" si="124"/>
        <v>0</v>
      </c>
      <c r="GP15" s="66">
        <f t="shared" si="40"/>
        <v>0</v>
      </c>
      <c r="GQ15" s="66" t="b">
        <f>IF(AND(GO15=0,$B15&lt;&gt;"",$AR15&lt;&gt;"",SUM(GP$6:GP15)&gt;=6),TRUE,FALSE)</f>
        <v>0</v>
      </c>
      <c r="GR15" s="66">
        <v>4</v>
      </c>
      <c r="GS15" s="100">
        <f t="shared" si="41"/>
        <v>0</v>
      </c>
      <c r="GT15" s="66">
        <f t="shared" si="125"/>
        <v>0</v>
      </c>
      <c r="GU15" s="66">
        <f t="shared" si="42"/>
        <v>0</v>
      </c>
      <c r="GV15" s="66" t="b">
        <f>IF(AND(GT15=0,$B15&lt;&gt;"",$AR15&lt;&gt;"",SUM(GU$6:GU15)&gt;=6),TRUE,FALSE)</f>
        <v>0</v>
      </c>
      <c r="GW15" s="66">
        <v>4</v>
      </c>
      <c r="GX15" s="66" t="b">
        <f t="shared" si="43"/>
        <v>0</v>
      </c>
      <c r="GY15" s="66">
        <f t="shared" si="84"/>
        <v>0</v>
      </c>
      <c r="GZ15" s="66" t="b">
        <f t="shared" si="85"/>
        <v>0</v>
      </c>
      <c r="HA15" s="66" t="b">
        <f t="shared" si="44"/>
        <v>0</v>
      </c>
      <c r="HB15" s="66" t="b">
        <f t="shared" si="45"/>
        <v>0</v>
      </c>
      <c r="HC15" s="66" t="b">
        <f t="shared" si="86"/>
        <v>0</v>
      </c>
      <c r="HD15" s="66" t="b">
        <f t="shared" si="46"/>
        <v>0</v>
      </c>
      <c r="HE15" s="100">
        <f t="shared" si="47"/>
        <v>0</v>
      </c>
      <c r="HF15" s="66">
        <f t="shared" si="126"/>
        <v>0</v>
      </c>
      <c r="HG15" s="66">
        <f t="shared" si="48"/>
        <v>0</v>
      </c>
      <c r="HH15" s="66" t="b">
        <f>IF(AND(HF15=0,$B15&lt;&gt;"",$AR15&lt;&gt;"",SUM(HG$6:HG15)&gt;=6),TRUE,FALSE)</f>
        <v>0</v>
      </c>
      <c r="HI15" s="66">
        <v>2</v>
      </c>
      <c r="HJ15" s="100">
        <f t="shared" si="49"/>
        <v>0</v>
      </c>
      <c r="HK15" s="66">
        <f t="shared" si="127"/>
        <v>0</v>
      </c>
      <c r="HM15" s="66" t="b">
        <f t="shared" si="50"/>
        <v>0</v>
      </c>
      <c r="HN15" s="66">
        <v>4</v>
      </c>
      <c r="HO15" s="66" t="b">
        <f t="shared" si="87"/>
        <v>0</v>
      </c>
      <c r="HP15" s="66">
        <f t="shared" si="88"/>
        <v>0</v>
      </c>
      <c r="HQ15" s="66" t="b">
        <f t="shared" si="51"/>
        <v>0</v>
      </c>
      <c r="HR15" s="66" t="b">
        <f t="shared" si="128"/>
        <v>0</v>
      </c>
      <c r="HS15" s="100">
        <f t="shared" si="52"/>
        <v>0</v>
      </c>
      <c r="HT15" s="66">
        <f t="shared" si="129"/>
        <v>0</v>
      </c>
      <c r="HU15" s="100"/>
      <c r="HV15" s="66">
        <v>6</v>
      </c>
      <c r="HW15" s="66" t="b">
        <f t="shared" si="53"/>
        <v>0</v>
      </c>
      <c r="HX15" s="66">
        <f t="shared" si="89"/>
        <v>0</v>
      </c>
      <c r="HY15" s="66" t="b">
        <f t="shared" si="130"/>
        <v>0</v>
      </c>
      <c r="HZ15" s="66" t="b">
        <f t="shared" si="54"/>
        <v>0</v>
      </c>
      <c r="IA15" s="100">
        <f t="shared" si="55"/>
        <v>0</v>
      </c>
      <c r="IB15" s="66">
        <f t="shared" si="131"/>
        <v>0</v>
      </c>
      <c r="IC15" s="66">
        <v>2</v>
      </c>
      <c r="ID15" s="66">
        <f t="shared" si="90"/>
        <v>0</v>
      </c>
      <c r="IE15" s="66">
        <f t="shared" si="132"/>
        <v>0</v>
      </c>
      <c r="IF15" s="66">
        <f t="shared" si="91"/>
        <v>0</v>
      </c>
      <c r="IG15" s="66">
        <f t="shared" si="133"/>
        <v>0</v>
      </c>
      <c r="IH15" s="66">
        <f t="shared" si="92"/>
        <v>0</v>
      </c>
      <c r="II15" s="66">
        <f t="shared" si="134"/>
        <v>0</v>
      </c>
      <c r="IJ15" s="66">
        <f t="shared" si="135"/>
        <v>0</v>
      </c>
      <c r="IK15" s="66">
        <f t="shared" si="141"/>
        <v>0</v>
      </c>
      <c r="IL15" s="66">
        <f t="shared" si="56"/>
        <v>0</v>
      </c>
      <c r="IM15" s="66" t="b">
        <f>IF(AND(IE15=0,AND($B15&lt;&gt;"",$AR15&lt;&gt;""),SUM(IL$6:IL15)&gt;=6),TRUE,FALSE)</f>
        <v>0</v>
      </c>
      <c r="IN15" s="66">
        <v>4</v>
      </c>
      <c r="IO15" s="66" t="b">
        <f t="shared" si="57"/>
        <v>0</v>
      </c>
      <c r="IP15" s="66">
        <f t="shared" si="93"/>
        <v>0</v>
      </c>
      <c r="IQ15" s="66" t="b">
        <f t="shared" si="136"/>
        <v>0</v>
      </c>
      <c r="IR15" s="66" t="b">
        <f t="shared" si="58"/>
        <v>0</v>
      </c>
      <c r="IS15" s="66" t="b">
        <f t="shared" si="59"/>
        <v>0</v>
      </c>
      <c r="IT15" s="66">
        <f t="shared" si="94"/>
        <v>0</v>
      </c>
      <c r="IU15" s="66" t="b">
        <f t="shared" si="142"/>
        <v>0</v>
      </c>
      <c r="IV15" s="66" t="b">
        <f t="shared" si="60"/>
        <v>0</v>
      </c>
      <c r="IW15" s="100">
        <f t="shared" si="61"/>
        <v>0</v>
      </c>
      <c r="IX15" s="66">
        <f t="shared" si="137"/>
        <v>0</v>
      </c>
      <c r="IY15" s="66">
        <v>6</v>
      </c>
      <c r="IZ15" s="100">
        <f t="shared" si="95"/>
        <v>0</v>
      </c>
      <c r="JA15" s="66">
        <f t="shared" si="138"/>
        <v>0</v>
      </c>
      <c r="JB15" s="100" t="b">
        <f t="shared" si="62"/>
        <v>0</v>
      </c>
    </row>
    <row r="16" spans="1:263" ht="18.75" customHeight="1">
      <c r="A16" s="255"/>
      <c r="B16" s="149"/>
      <c r="C16" s="149"/>
      <c r="D16" s="149"/>
      <c r="E16" s="149"/>
      <c r="F16" s="149"/>
      <c r="G16" s="167"/>
      <c r="H16" s="259"/>
      <c r="I16" s="259"/>
      <c r="J16" s="259"/>
      <c r="K16" s="259"/>
      <c r="L16" s="259"/>
      <c r="M16" s="259"/>
      <c r="N16" s="259"/>
      <c r="O16" s="259"/>
      <c r="P16" s="259"/>
      <c r="Q16" s="167"/>
      <c r="R16" s="260"/>
      <c r="S16" s="260"/>
      <c r="T16" s="260"/>
      <c r="U16" s="167"/>
      <c r="V16" s="259"/>
      <c r="W16" s="259"/>
      <c r="X16" s="259"/>
      <c r="Y16" s="259"/>
      <c r="Z16" s="259"/>
      <c r="AA16" s="259"/>
      <c r="AB16" s="259"/>
      <c r="AC16" s="259"/>
      <c r="AD16" s="259"/>
      <c r="AE16" s="167"/>
      <c r="AF16" s="260"/>
      <c r="AG16" s="260"/>
      <c r="AH16" s="260"/>
      <c r="AI16" s="167"/>
      <c r="AJ16" s="171"/>
      <c r="AK16" s="240"/>
      <c r="AL16" s="240"/>
      <c r="AM16" s="167"/>
      <c r="AN16" s="149"/>
      <c r="AO16" s="149"/>
      <c r="AP16" s="149"/>
      <c r="AQ16" s="167"/>
      <c r="AR16" s="149"/>
      <c r="AS16" s="149"/>
      <c r="AT16" s="149"/>
      <c r="AU16" s="149"/>
      <c r="AV16" s="149"/>
      <c r="AW16" s="149"/>
      <c r="AX16" s="167"/>
      <c r="AY16" s="264" t="str">
        <f t="shared" si="96"/>
        <v/>
      </c>
      <c r="AZ16" s="264"/>
      <c r="BA16" s="264"/>
      <c r="BB16" s="264"/>
      <c r="BC16" s="264"/>
      <c r="BD16" s="264"/>
      <c r="BE16" s="264"/>
      <c r="BF16" s="264"/>
      <c r="BG16" s="264"/>
      <c r="BH16" s="264"/>
      <c r="BI16" s="264"/>
      <c r="BJ16" s="264"/>
      <c r="BK16" s="264"/>
      <c r="BL16" s="264"/>
      <c r="BM16" s="264"/>
      <c r="BN16" s="264"/>
      <c r="BO16" s="264"/>
      <c r="BP16" s="264"/>
      <c r="BQ16" s="123"/>
      <c r="BR16" s="100" t="str">
        <f t="shared" si="97"/>
        <v/>
      </c>
      <c r="BS16" s="100" t="str">
        <f t="shared" si="98"/>
        <v/>
      </c>
      <c r="BT16" s="66" t="str">
        <f t="shared" si="99"/>
        <v/>
      </c>
      <c r="BU16" s="66" t="str">
        <f t="shared" si="63"/>
        <v/>
      </c>
      <c r="BV16" s="100" t="str">
        <f t="shared" si="64"/>
        <v/>
      </c>
      <c r="BW16" s="100" t="str">
        <f t="shared" si="65"/>
        <v/>
      </c>
      <c r="BX16" s="66">
        <f t="shared" si="100"/>
        <v>0</v>
      </c>
      <c r="BY16" s="100" t="str">
        <f t="shared" si="101"/>
        <v/>
      </c>
      <c r="BZ16" s="100" t="str">
        <f t="shared" si="66"/>
        <v/>
      </c>
      <c r="CA16" s="100" t="str">
        <f t="shared" si="67"/>
        <v/>
      </c>
      <c r="CB16" s="100" t="str">
        <f t="shared" si="0"/>
        <v/>
      </c>
      <c r="CC16" s="100">
        <f t="shared" si="68"/>
        <v>0</v>
      </c>
      <c r="CD16" s="100" t="str">
        <f t="shared" si="139"/>
        <v/>
      </c>
      <c r="CE16" s="66" t="str">
        <f t="shared" si="69"/>
        <v/>
      </c>
      <c r="CF16" s="66" t="b">
        <f t="shared" si="1"/>
        <v>0</v>
      </c>
      <c r="CG16" s="66">
        <f t="shared" si="70"/>
        <v>0</v>
      </c>
      <c r="CH16" s="66" t="b">
        <f t="shared" si="71"/>
        <v>0</v>
      </c>
      <c r="CI16" s="66" t="b">
        <f t="shared" si="2"/>
        <v>0</v>
      </c>
      <c r="CJ16" s="66" t="b">
        <f t="shared" si="3"/>
        <v>0</v>
      </c>
      <c r="CK16" s="66">
        <f t="shared" si="72"/>
        <v>0</v>
      </c>
      <c r="CL16" s="66" t="b">
        <f t="shared" si="73"/>
        <v>0</v>
      </c>
      <c r="CM16" s="66" t="b">
        <f t="shared" si="4"/>
        <v>0</v>
      </c>
      <c r="CN16" s="66" t="s">
        <v>254</v>
      </c>
      <c r="CO16" s="101">
        <f t="shared" si="5"/>
        <v>0</v>
      </c>
      <c r="CP16" s="66">
        <f t="shared" si="102"/>
        <v>0</v>
      </c>
      <c r="CQ16" s="66">
        <f t="shared" si="6"/>
        <v>0</v>
      </c>
      <c r="CR16" s="66" t="b">
        <f>IF(AND(CP16=0,$B16&lt;&gt;"",$AR16&lt;&gt;"",SUM(CQ$6:CQ16)&gt;=6),TRUE,FALSE)</f>
        <v>0</v>
      </c>
      <c r="CT16" s="101">
        <f t="shared" si="7"/>
        <v>0</v>
      </c>
      <c r="CU16" s="66">
        <f t="shared" si="103"/>
        <v>0</v>
      </c>
      <c r="CV16" s="66" t="b">
        <f t="shared" si="74"/>
        <v>0</v>
      </c>
      <c r="CW16" s="66" t="s">
        <v>258</v>
      </c>
      <c r="CX16" s="101">
        <f t="shared" si="8"/>
        <v>0</v>
      </c>
      <c r="CY16" s="66">
        <f t="shared" si="104"/>
        <v>0</v>
      </c>
      <c r="CZ16" s="66" t="b">
        <f t="shared" si="75"/>
        <v>0</v>
      </c>
      <c r="DA16" s="66">
        <f t="shared" si="9"/>
        <v>0</v>
      </c>
      <c r="DB16" s="66" t="b">
        <f>IF(AND(CZ16=0,$B16&lt;&gt;"",$AR16&lt;&gt;"",SUM(DA$6:DA16)&gt;=6),TRUE,FALSE)</f>
        <v>0</v>
      </c>
      <c r="DD16" s="66" t="s">
        <v>258</v>
      </c>
      <c r="DE16" s="102">
        <f t="shared" si="76"/>
        <v>0</v>
      </c>
      <c r="DF16" s="101">
        <f t="shared" si="140"/>
        <v>0</v>
      </c>
      <c r="DG16" s="101" t="b">
        <f>IF(ISNA(MATCH(TRUE,$DE$6:$DE15,0)),FALSE,TRUE)</f>
        <v>0</v>
      </c>
      <c r="DH16" s="101" t="b">
        <f>IF(ISNA(MATCH("SAND",$DE$6:$DE15,0)),FALSE,TRUE)</f>
        <v>0</v>
      </c>
      <c r="DI16" s="101" t="b">
        <f>IF(ISNA(MATCH(TRUE,$DF$6:$DF15,0)),FALSE,TRUE)</f>
        <v>0</v>
      </c>
      <c r="DJ16" s="66" t="b">
        <f t="shared" si="105"/>
        <v>0</v>
      </c>
      <c r="DK16" s="66" t="b">
        <f t="shared" si="10"/>
        <v>0</v>
      </c>
      <c r="DL16" s="66" t="s">
        <v>258</v>
      </c>
      <c r="DM16" s="101">
        <f t="shared" si="11"/>
        <v>0</v>
      </c>
      <c r="DN16" s="66">
        <f t="shared" si="106"/>
        <v>0</v>
      </c>
      <c r="DO16" s="66">
        <f t="shared" si="12"/>
        <v>0</v>
      </c>
      <c r="DP16" s="66" t="b">
        <f>IF(AND(DN16=0,$B16&lt;&gt;"",$AR16&lt;&gt;"",SUM(DO$6:DO16)&gt;=6),TRUE,FALSE)</f>
        <v>0</v>
      </c>
      <c r="DQ16" s="66" t="s">
        <v>258</v>
      </c>
      <c r="DR16" s="66">
        <f t="shared" si="13"/>
        <v>0</v>
      </c>
      <c r="DS16" s="66">
        <f t="shared" si="107"/>
        <v>0</v>
      </c>
      <c r="DT16" s="66" t="str">
        <f t="shared" si="77"/>
        <v>0</v>
      </c>
      <c r="DU16" s="66" t="b">
        <f t="shared" si="14"/>
        <v>0</v>
      </c>
      <c r="DV16" s="66" t="s">
        <v>604</v>
      </c>
      <c r="DW16" s="66">
        <f t="shared" si="15"/>
        <v>0</v>
      </c>
      <c r="DX16" s="66">
        <f t="shared" si="108"/>
        <v>0</v>
      </c>
      <c r="DY16" s="66">
        <f t="shared" si="78"/>
        <v>0</v>
      </c>
      <c r="DZ16" s="66">
        <f t="shared" si="109"/>
        <v>0</v>
      </c>
      <c r="EA16" s="66" t="b">
        <f t="shared" si="16"/>
        <v>0</v>
      </c>
      <c r="EB16" s="66" t="b">
        <f t="shared" si="17"/>
        <v>0</v>
      </c>
      <c r="EC16" s="66" t="b">
        <f t="shared" si="18"/>
        <v>0</v>
      </c>
      <c r="ED16" s="66" t="s">
        <v>258</v>
      </c>
      <c r="EE16" s="100">
        <f t="shared" si="79"/>
        <v>0</v>
      </c>
      <c r="EF16" s="66">
        <f t="shared" si="110"/>
        <v>0</v>
      </c>
      <c r="EG16" s="66" t="s">
        <v>258</v>
      </c>
      <c r="EH16" s="66">
        <f t="shared" si="19"/>
        <v>0</v>
      </c>
      <c r="EI16" s="66">
        <f t="shared" si="111"/>
        <v>0</v>
      </c>
      <c r="EJ16" s="66">
        <f t="shared" si="20"/>
        <v>0</v>
      </c>
      <c r="EK16" s="66" t="b">
        <f>IF(AND(EI16=0,$B16&lt;&gt;"",$AR16&lt;&gt;"",SUM(EJ$6:EJ16)&gt;=6),TRUE,FALSE)</f>
        <v>0</v>
      </c>
      <c r="EL16" s="66" t="s">
        <v>258</v>
      </c>
      <c r="EM16" s="66">
        <f t="shared" si="21"/>
        <v>0</v>
      </c>
      <c r="EN16" s="66">
        <f t="shared" si="112"/>
        <v>0</v>
      </c>
      <c r="EO16" s="66" t="b">
        <f t="shared" si="80"/>
        <v>0</v>
      </c>
      <c r="EP16" s="66">
        <f t="shared" si="22"/>
        <v>0</v>
      </c>
      <c r="EQ16" s="66" t="b">
        <f>IF(AND(EO16=0,$B16&lt;&gt;"",$AR16&lt;&gt;"",SUM(EP$6:EP16)&gt;=6),TRUE,FALSE)</f>
        <v>0</v>
      </c>
      <c r="ER16" s="66" t="s">
        <v>258</v>
      </c>
      <c r="ES16" s="66" t="b">
        <f t="shared" si="23"/>
        <v>0</v>
      </c>
      <c r="ET16" s="66">
        <f t="shared" si="24"/>
        <v>0</v>
      </c>
      <c r="EU16" s="66" t="b">
        <f>IF(AND(ES16=0,$B16&lt;&gt;"",$AR16&lt;&gt;"",SUM(ET$6:ET16)&gt;=6),TRUE,FALSE)</f>
        <v>0</v>
      </c>
      <c r="EV16" s="66" t="s">
        <v>258</v>
      </c>
      <c r="EW16" s="100">
        <f t="shared" si="25"/>
        <v>0</v>
      </c>
      <c r="EX16" s="66">
        <f t="shared" si="113"/>
        <v>0</v>
      </c>
      <c r="EY16" s="66">
        <f t="shared" si="26"/>
        <v>0</v>
      </c>
      <c r="EZ16" s="66" t="b">
        <f>IF(AND(EX16=0,$B16&lt;&gt;"",$AR16&lt;&gt;"",SUM(EY$6:EY16)&gt;=6),TRUE,FALSE)</f>
        <v>0</v>
      </c>
      <c r="FA16" s="66" t="s">
        <v>258</v>
      </c>
      <c r="FB16" s="66" t="b">
        <f t="shared" si="81"/>
        <v>0</v>
      </c>
      <c r="FC16" s="66" t="s">
        <v>258</v>
      </c>
      <c r="FD16" s="100">
        <f t="shared" si="27"/>
        <v>0</v>
      </c>
      <c r="FE16" s="66">
        <f t="shared" si="114"/>
        <v>0</v>
      </c>
      <c r="FF16" s="66" t="b">
        <f t="shared" si="115"/>
        <v>0</v>
      </c>
      <c r="FG16" s="66" t="b">
        <f t="shared" si="116"/>
        <v>0</v>
      </c>
      <c r="FH16" s="66">
        <f t="shared" si="28"/>
        <v>0</v>
      </c>
      <c r="FI16" s="66" t="b">
        <f>IF(AND(FG16=0,$B16&lt;&gt;"",$AR16&lt;&gt;"",SUM(FH$6:FH16)&gt;=6),TRUE,FALSE)</f>
        <v>0</v>
      </c>
      <c r="FJ16" s="66" t="b">
        <f t="shared" si="29"/>
        <v>0</v>
      </c>
      <c r="FK16" s="66" t="s">
        <v>602</v>
      </c>
      <c r="FL16" s="66" t="b">
        <f t="shared" si="30"/>
        <v>0</v>
      </c>
      <c r="FM16" s="66" t="b">
        <f t="shared" si="117"/>
        <v>0</v>
      </c>
      <c r="FN16" s="66">
        <f t="shared" si="118"/>
        <v>0</v>
      </c>
      <c r="FO16" s="66" t="b">
        <f t="shared" si="119"/>
        <v>0</v>
      </c>
      <c r="FP16" s="66" t="b">
        <f t="shared" si="82"/>
        <v>0</v>
      </c>
      <c r="FQ16" s="66">
        <f t="shared" si="31"/>
        <v>0</v>
      </c>
      <c r="FR16" s="66" t="b">
        <f>IF(AND(FM16=0,$B16&lt;&gt;"",$AR16&lt;&gt;"",SUM(FQ$6:FQ16)&gt;=6),TRUE,FALSE)</f>
        <v>0</v>
      </c>
      <c r="FS16" s="66" t="s">
        <v>604</v>
      </c>
      <c r="FT16" s="100">
        <f t="shared" si="32"/>
        <v>0</v>
      </c>
      <c r="FU16" s="66">
        <f t="shared" si="120"/>
        <v>0</v>
      </c>
      <c r="FV16" s="66" t="b">
        <f t="shared" si="83"/>
        <v>0</v>
      </c>
      <c r="FW16" s="66" t="s">
        <v>258</v>
      </c>
      <c r="FX16" s="100">
        <f t="shared" si="33"/>
        <v>0</v>
      </c>
      <c r="FY16" s="66">
        <f t="shared" si="121"/>
        <v>0</v>
      </c>
      <c r="FZ16" s="66">
        <f t="shared" si="34"/>
        <v>0</v>
      </c>
      <c r="GA16" s="66" t="b">
        <f>IF(AND(FY16=0,$B16&lt;&gt;"",$AR16&lt;&gt;"",SUM(FZ$6:FZ16)&gt;=6),TRUE,FALSE)</f>
        <v>0</v>
      </c>
      <c r="GB16" s="66" t="s">
        <v>258</v>
      </c>
      <c r="GC16" s="66">
        <f t="shared" si="35"/>
        <v>0</v>
      </c>
      <c r="GD16" s="66">
        <f t="shared" si="122"/>
        <v>0</v>
      </c>
      <c r="GE16" s="66">
        <f t="shared" si="36"/>
        <v>0</v>
      </c>
      <c r="GF16" s="66" t="b">
        <f>IF(AND(GD16=0,$B16&lt;&gt;"",$AR16&lt;&gt;"",SUM(GE$6:GE16)&gt;=6),TRUE,FALSE)</f>
        <v>0</v>
      </c>
      <c r="GG16" s="66" t="s">
        <v>258</v>
      </c>
      <c r="GH16" s="66" t="b">
        <f t="shared" si="37"/>
        <v>0</v>
      </c>
      <c r="GI16" s="66">
        <f t="shared" si="38"/>
        <v>0</v>
      </c>
      <c r="GJ16" s="66" t="b">
        <f>IF(AND(GH16=FALSE,$B16&lt;&gt;"",$AR16&lt;&gt;"",SUM(GI$6:GI16)&gt;=6),TRUE,FALSE)</f>
        <v>0</v>
      </c>
      <c r="GK16" s="66" t="s">
        <v>604</v>
      </c>
      <c r="GL16" s="66" t="s">
        <v>258</v>
      </c>
      <c r="GM16" s="66">
        <f t="shared" si="39"/>
        <v>0</v>
      </c>
      <c r="GN16" s="66">
        <f t="shared" si="123"/>
        <v>0</v>
      </c>
      <c r="GO16" s="66">
        <f t="shared" si="124"/>
        <v>0</v>
      </c>
      <c r="GP16" s="66">
        <f t="shared" si="40"/>
        <v>0</v>
      </c>
      <c r="GQ16" s="66" t="b">
        <f>IF(AND(GO16=0,$B16&lt;&gt;"",$AR16&lt;&gt;"",SUM(GP$6:GP16)&gt;=6),TRUE,FALSE)</f>
        <v>0</v>
      </c>
      <c r="GR16" s="66" t="s">
        <v>604</v>
      </c>
      <c r="GS16" s="100">
        <f t="shared" si="41"/>
        <v>0</v>
      </c>
      <c r="GT16" s="66">
        <f t="shared" si="125"/>
        <v>0</v>
      </c>
      <c r="GU16" s="66">
        <f t="shared" si="42"/>
        <v>0</v>
      </c>
      <c r="GV16" s="66" t="b">
        <f>IF(AND(GT16=0,$B16&lt;&gt;"",$AR16&lt;&gt;"",SUM(GU$6:GU16)&gt;=6),TRUE,FALSE)</f>
        <v>0</v>
      </c>
      <c r="GW16" s="66" t="s">
        <v>604</v>
      </c>
      <c r="GX16" s="66" t="b">
        <f t="shared" si="43"/>
        <v>0</v>
      </c>
      <c r="GY16" s="66">
        <f t="shared" si="84"/>
        <v>0</v>
      </c>
      <c r="GZ16" s="66" t="b">
        <f t="shared" si="85"/>
        <v>0</v>
      </c>
      <c r="HA16" s="66" t="b">
        <f t="shared" si="44"/>
        <v>0</v>
      </c>
      <c r="HB16" s="66" t="b">
        <f t="shared" si="45"/>
        <v>0</v>
      </c>
      <c r="HC16" s="66" t="b">
        <f t="shared" si="86"/>
        <v>0</v>
      </c>
      <c r="HD16" s="66" t="b">
        <f t="shared" si="46"/>
        <v>0</v>
      </c>
      <c r="HE16" s="100">
        <f t="shared" si="47"/>
        <v>0</v>
      </c>
      <c r="HF16" s="66">
        <f t="shared" si="126"/>
        <v>0</v>
      </c>
      <c r="HG16" s="66">
        <f t="shared" si="48"/>
        <v>0</v>
      </c>
      <c r="HH16" s="66" t="b">
        <f>IF(AND(HF16=0,$B16&lt;&gt;"",$AR16&lt;&gt;"",SUM(HG$6:HG16)&gt;=6),TRUE,FALSE)</f>
        <v>0</v>
      </c>
      <c r="HI16" s="66" t="s">
        <v>604</v>
      </c>
      <c r="HJ16" s="100">
        <f t="shared" si="49"/>
        <v>0</v>
      </c>
      <c r="HK16" s="66">
        <f t="shared" si="127"/>
        <v>0</v>
      </c>
      <c r="HL16" s="66" t="s">
        <v>258</v>
      </c>
      <c r="HM16" s="66" t="b">
        <f t="shared" si="50"/>
        <v>0</v>
      </c>
      <c r="HN16" s="66" t="s">
        <v>604</v>
      </c>
      <c r="HO16" s="66" t="b">
        <f t="shared" si="87"/>
        <v>0</v>
      </c>
      <c r="HP16" s="66">
        <f t="shared" si="88"/>
        <v>0</v>
      </c>
      <c r="HQ16" s="66" t="b">
        <f t="shared" si="51"/>
        <v>0</v>
      </c>
      <c r="HR16" s="66" t="b">
        <f>IF($BR16=$BR17,IF(OR(HQ16=TRUE,HQ17=TRUE,HR17=TRUE),TRUE,FALSE),IF(HQ16=TRUE,TRUE,FALSE))</f>
        <v>0</v>
      </c>
      <c r="HS16" s="100">
        <f t="shared" si="52"/>
        <v>0</v>
      </c>
      <c r="HT16" s="66">
        <f t="shared" si="129"/>
        <v>0</v>
      </c>
      <c r="HU16" s="100"/>
      <c r="HV16" s="66" t="s">
        <v>258</v>
      </c>
      <c r="HW16" s="66" t="b">
        <f t="shared" si="53"/>
        <v>0</v>
      </c>
      <c r="HX16" s="66">
        <f t="shared" si="89"/>
        <v>0</v>
      </c>
      <c r="HY16" s="66" t="b">
        <f t="shared" si="130"/>
        <v>0</v>
      </c>
      <c r="HZ16" s="66" t="b">
        <f t="shared" si="54"/>
        <v>0</v>
      </c>
      <c r="IA16" s="100">
        <f t="shared" si="55"/>
        <v>0</v>
      </c>
      <c r="IB16" s="66">
        <f t="shared" si="131"/>
        <v>0</v>
      </c>
      <c r="IC16" s="66" t="s">
        <v>676</v>
      </c>
      <c r="ID16" s="66">
        <f t="shared" si="90"/>
        <v>0</v>
      </c>
      <c r="IE16" s="66">
        <f t="shared" si="132"/>
        <v>0</v>
      </c>
      <c r="IF16" s="66">
        <f t="shared" si="91"/>
        <v>0</v>
      </c>
      <c r="IG16" s="66">
        <f t="shared" si="133"/>
        <v>0</v>
      </c>
      <c r="IH16" s="66">
        <f t="shared" si="92"/>
        <v>0</v>
      </c>
      <c r="II16" s="66">
        <f t="shared" si="134"/>
        <v>0</v>
      </c>
      <c r="IJ16" s="66">
        <f t="shared" si="135"/>
        <v>0</v>
      </c>
      <c r="IK16" s="66">
        <f t="shared" si="141"/>
        <v>0</v>
      </c>
      <c r="IL16" s="66">
        <f t="shared" si="56"/>
        <v>0</v>
      </c>
      <c r="IM16" s="66" t="b">
        <f>IF(AND(IE16=0,AND($B16&lt;&gt;"",$AR16&lt;&gt;""),SUM(IL$6:IL16)&gt;=6),TRUE,FALSE)</f>
        <v>0</v>
      </c>
      <c r="IN16" s="66" t="s">
        <v>258</v>
      </c>
      <c r="IO16" s="66" t="b">
        <f t="shared" si="57"/>
        <v>0</v>
      </c>
      <c r="IP16" s="66">
        <f t="shared" si="93"/>
        <v>0</v>
      </c>
      <c r="IQ16" s="66" t="b">
        <f t="shared" si="136"/>
        <v>0</v>
      </c>
      <c r="IR16" s="66" t="b">
        <f t="shared" si="58"/>
        <v>0</v>
      </c>
      <c r="IS16" s="66" t="b">
        <f t="shared" si="59"/>
        <v>0</v>
      </c>
      <c r="IT16" s="66">
        <f t="shared" si="94"/>
        <v>0</v>
      </c>
      <c r="IU16" s="66" t="b">
        <f t="shared" si="142"/>
        <v>0</v>
      </c>
      <c r="IV16" s="66" t="b">
        <f t="shared" si="60"/>
        <v>0</v>
      </c>
      <c r="IW16" s="100">
        <f t="shared" si="61"/>
        <v>0</v>
      </c>
      <c r="IX16" s="66">
        <f t="shared" si="137"/>
        <v>0</v>
      </c>
      <c r="IY16" s="66" t="s">
        <v>648</v>
      </c>
      <c r="IZ16" s="100">
        <f t="shared" si="95"/>
        <v>0</v>
      </c>
      <c r="JA16" s="66">
        <f t="shared" si="138"/>
        <v>0</v>
      </c>
      <c r="JB16" s="100" t="b">
        <f t="shared" si="62"/>
        <v>0</v>
      </c>
    </row>
    <row r="17" spans="1:268" ht="18.75" customHeight="1">
      <c r="A17" s="255"/>
      <c r="B17" s="149"/>
      <c r="C17" s="149"/>
      <c r="D17" s="149"/>
      <c r="E17" s="149"/>
      <c r="F17" s="149"/>
      <c r="G17" s="167"/>
      <c r="H17" s="259"/>
      <c r="I17" s="259"/>
      <c r="J17" s="259"/>
      <c r="K17" s="259"/>
      <c r="L17" s="259"/>
      <c r="M17" s="259"/>
      <c r="N17" s="259"/>
      <c r="O17" s="259"/>
      <c r="P17" s="259"/>
      <c r="Q17" s="167"/>
      <c r="R17" s="260"/>
      <c r="S17" s="260"/>
      <c r="T17" s="260"/>
      <c r="U17" s="167"/>
      <c r="V17" s="259"/>
      <c r="W17" s="259"/>
      <c r="X17" s="259"/>
      <c r="Y17" s="259"/>
      <c r="Z17" s="259"/>
      <c r="AA17" s="259"/>
      <c r="AB17" s="259"/>
      <c r="AC17" s="259"/>
      <c r="AD17" s="259"/>
      <c r="AE17" s="167"/>
      <c r="AF17" s="260"/>
      <c r="AG17" s="260"/>
      <c r="AH17" s="260"/>
      <c r="AI17" s="167"/>
      <c r="AJ17" s="171"/>
      <c r="AK17" s="240"/>
      <c r="AL17" s="240"/>
      <c r="AM17" s="167"/>
      <c r="AN17" s="149"/>
      <c r="AO17" s="149"/>
      <c r="AP17" s="149"/>
      <c r="AQ17" s="167"/>
      <c r="AR17" s="149"/>
      <c r="AS17" s="149"/>
      <c r="AT17" s="149"/>
      <c r="AU17" s="149"/>
      <c r="AV17" s="149"/>
      <c r="AW17" s="149"/>
      <c r="AX17" s="167"/>
      <c r="AY17" s="264" t="str">
        <f t="shared" si="96"/>
        <v/>
      </c>
      <c r="AZ17" s="264"/>
      <c r="BA17" s="264"/>
      <c r="BB17" s="264"/>
      <c r="BC17" s="264"/>
      <c r="BD17" s="264"/>
      <c r="BE17" s="264"/>
      <c r="BF17" s="264"/>
      <c r="BG17" s="264"/>
      <c r="BH17" s="264"/>
      <c r="BI17" s="264"/>
      <c r="BJ17" s="264"/>
      <c r="BK17" s="264"/>
      <c r="BL17" s="264"/>
      <c r="BM17" s="264"/>
      <c r="BN17" s="264"/>
      <c r="BO17" s="264"/>
      <c r="BP17" s="264"/>
      <c r="BQ17" s="123"/>
      <c r="BR17" s="100" t="str">
        <f t="shared" si="97"/>
        <v/>
      </c>
      <c r="BS17" s="100" t="str">
        <f t="shared" si="98"/>
        <v/>
      </c>
      <c r="BT17" s="66" t="str">
        <f t="shared" si="99"/>
        <v/>
      </c>
      <c r="BU17" s="66" t="str">
        <f t="shared" si="63"/>
        <v/>
      </c>
      <c r="BV17" s="100" t="str">
        <f t="shared" si="64"/>
        <v/>
      </c>
      <c r="BW17" s="100" t="str">
        <f t="shared" si="65"/>
        <v/>
      </c>
      <c r="BX17" s="66">
        <f t="shared" si="100"/>
        <v>0</v>
      </c>
      <c r="BY17" s="100" t="str">
        <f t="shared" si="101"/>
        <v/>
      </c>
      <c r="BZ17" s="100" t="str">
        <f t="shared" si="66"/>
        <v/>
      </c>
      <c r="CA17" s="100" t="str">
        <f t="shared" si="67"/>
        <v/>
      </c>
      <c r="CB17" s="100" t="str">
        <f t="shared" si="0"/>
        <v/>
      </c>
      <c r="CC17" s="100">
        <f t="shared" si="68"/>
        <v>0</v>
      </c>
      <c r="CD17" s="100" t="str">
        <f t="shared" si="139"/>
        <v/>
      </c>
      <c r="CE17" s="66" t="str">
        <f t="shared" si="69"/>
        <v/>
      </c>
      <c r="CF17" s="66" t="b">
        <f t="shared" si="1"/>
        <v>0</v>
      </c>
      <c r="CG17" s="66">
        <f t="shared" si="70"/>
        <v>0</v>
      </c>
      <c r="CH17" s="66" t="b">
        <f t="shared" si="71"/>
        <v>0</v>
      </c>
      <c r="CI17" s="66" t="b">
        <f>IF(CH17=TRUE,TRUE,FALSE)</f>
        <v>0</v>
      </c>
      <c r="CJ17" s="66" t="b">
        <f t="shared" si="3"/>
        <v>0</v>
      </c>
      <c r="CK17" s="66">
        <f t="shared" si="72"/>
        <v>0</v>
      </c>
      <c r="CL17" s="66" t="b">
        <f t="shared" si="73"/>
        <v>0</v>
      </c>
      <c r="CM17" s="66" t="b">
        <f>IF(CL17=TRUE,TRUE,FALSE)</f>
        <v>0</v>
      </c>
      <c r="CN17" s="66">
        <v>32</v>
      </c>
      <c r="CO17" s="101">
        <f t="shared" si="5"/>
        <v>0</v>
      </c>
      <c r="CP17" s="66">
        <f t="shared" si="102"/>
        <v>0</v>
      </c>
      <c r="CT17" s="101">
        <f t="shared" si="7"/>
        <v>0</v>
      </c>
      <c r="CU17" s="66">
        <f t="shared" si="103"/>
        <v>0</v>
      </c>
      <c r="CV17" s="66" t="b">
        <f t="shared" si="74"/>
        <v>0</v>
      </c>
      <c r="CW17" s="66">
        <v>6</v>
      </c>
      <c r="CX17" s="101">
        <f t="shared" si="8"/>
        <v>0</v>
      </c>
      <c r="CY17" s="66">
        <f t="shared" si="104"/>
        <v>0</v>
      </c>
      <c r="CZ17" s="66" t="b">
        <f t="shared" si="75"/>
        <v>0</v>
      </c>
      <c r="DD17" s="66">
        <v>6</v>
      </c>
      <c r="DE17" s="102">
        <f t="shared" si="76"/>
        <v>0</v>
      </c>
      <c r="DF17" s="101">
        <f t="shared" si="140"/>
        <v>0</v>
      </c>
      <c r="DG17" s="101" t="b">
        <f>IF(ISNA(MATCH(TRUE,$DE$6:$DE16,0)),FALSE,TRUE)</f>
        <v>0</v>
      </c>
      <c r="DH17" s="101" t="b">
        <f>IF(ISNA(MATCH("SAND",$DE$6:$DE16,0)),FALSE,TRUE)</f>
        <v>0</v>
      </c>
      <c r="DI17" s="101" t="b">
        <f>IF(ISNA(MATCH(TRUE,$DF$6:$DF16,0)),FALSE,TRUE)</f>
        <v>0</v>
      </c>
      <c r="DJ17" s="66" t="b">
        <f t="shared" si="105"/>
        <v>0</v>
      </c>
      <c r="DK17" s="66" t="b">
        <f t="shared" si="10"/>
        <v>0</v>
      </c>
      <c r="DL17" s="66">
        <v>6</v>
      </c>
      <c r="DM17" s="101">
        <f t="shared" si="11"/>
        <v>0</v>
      </c>
      <c r="DN17" s="66">
        <f t="shared" si="106"/>
        <v>0</v>
      </c>
      <c r="DQ17" s="66">
        <v>12</v>
      </c>
      <c r="DR17" s="66">
        <f t="shared" si="13"/>
        <v>0</v>
      </c>
      <c r="DS17" s="66">
        <f t="shared" si="107"/>
        <v>0</v>
      </c>
      <c r="DT17" s="66" t="str">
        <f t="shared" si="77"/>
        <v>0</v>
      </c>
      <c r="DU17" s="66" t="b">
        <f t="shared" si="14"/>
        <v>0</v>
      </c>
      <c r="DV17" s="66">
        <v>12</v>
      </c>
      <c r="DW17" s="66">
        <f t="shared" si="15"/>
        <v>0</v>
      </c>
      <c r="DX17" s="66">
        <f t="shared" si="108"/>
        <v>0</v>
      </c>
      <c r="DY17" s="66">
        <f t="shared" si="78"/>
        <v>0</v>
      </c>
      <c r="DZ17" s="66">
        <f t="shared" si="109"/>
        <v>0</v>
      </c>
      <c r="EC17" s="66" t="b">
        <f t="shared" si="18"/>
        <v>0</v>
      </c>
      <c r="ED17" s="66">
        <v>6</v>
      </c>
      <c r="EE17" s="100">
        <f t="shared" si="79"/>
        <v>0</v>
      </c>
      <c r="EF17" s="66">
        <f t="shared" si="110"/>
        <v>0</v>
      </c>
      <c r="EG17" s="66">
        <v>6</v>
      </c>
      <c r="EH17" s="66">
        <f t="shared" si="19"/>
        <v>0</v>
      </c>
      <c r="EI17" s="66">
        <f t="shared" si="111"/>
        <v>0</v>
      </c>
      <c r="EL17" s="66">
        <v>6</v>
      </c>
      <c r="EM17" s="66">
        <f t="shared" si="21"/>
        <v>0</v>
      </c>
      <c r="EN17" s="66">
        <f t="shared" si="112"/>
        <v>0</v>
      </c>
      <c r="EO17" s="66" t="b">
        <f t="shared" si="80"/>
        <v>0</v>
      </c>
      <c r="ER17" s="66">
        <v>6</v>
      </c>
      <c r="ES17" s="66" t="b">
        <f t="shared" si="23"/>
        <v>0</v>
      </c>
      <c r="EV17" s="66">
        <v>6</v>
      </c>
      <c r="EW17" s="100">
        <f t="shared" si="25"/>
        <v>0</v>
      </c>
      <c r="EX17" s="66">
        <f t="shared" si="113"/>
        <v>0</v>
      </c>
      <c r="FA17" s="66">
        <v>6</v>
      </c>
      <c r="FB17" s="66" t="b">
        <f t="shared" si="81"/>
        <v>0</v>
      </c>
      <c r="FC17" s="66">
        <v>6</v>
      </c>
      <c r="FD17" s="100">
        <f t="shared" si="27"/>
        <v>0</v>
      </c>
      <c r="FE17" s="66">
        <f t="shared" si="114"/>
        <v>0</v>
      </c>
      <c r="FF17" s="66" t="b">
        <f t="shared" si="115"/>
        <v>0</v>
      </c>
      <c r="FG17" s="66" t="b">
        <f t="shared" si="116"/>
        <v>0</v>
      </c>
      <c r="FJ17" s="66" t="b">
        <f t="shared" si="29"/>
        <v>0</v>
      </c>
      <c r="FK17" s="66">
        <v>6</v>
      </c>
      <c r="FL17" s="66" t="b">
        <f t="shared" si="30"/>
        <v>0</v>
      </c>
      <c r="FM17" s="66" t="b">
        <f t="shared" si="117"/>
        <v>0</v>
      </c>
      <c r="FN17" s="66">
        <f t="shared" si="118"/>
        <v>0</v>
      </c>
      <c r="FO17" s="66" t="b">
        <f t="shared" si="119"/>
        <v>0</v>
      </c>
      <c r="FP17" s="66" t="b">
        <f>IF(FO17=TRUE,TRUE,FALSE)</f>
        <v>0</v>
      </c>
      <c r="FS17" s="66">
        <v>6</v>
      </c>
      <c r="FT17" s="100">
        <f t="shared" si="32"/>
        <v>0</v>
      </c>
      <c r="FU17" s="66">
        <f t="shared" si="120"/>
        <v>0</v>
      </c>
      <c r="FV17" s="66" t="b">
        <f t="shared" si="83"/>
        <v>0</v>
      </c>
      <c r="FW17" s="66">
        <v>4</v>
      </c>
      <c r="FX17" s="100">
        <f t="shared" si="33"/>
        <v>0</v>
      </c>
      <c r="FY17" s="66">
        <f t="shared" si="121"/>
        <v>0</v>
      </c>
      <c r="GB17" s="66">
        <v>6</v>
      </c>
      <c r="GC17" s="66">
        <f t="shared" si="35"/>
        <v>0</v>
      </c>
      <c r="GD17" s="66">
        <f t="shared" si="122"/>
        <v>0</v>
      </c>
      <c r="GG17" s="66">
        <v>12</v>
      </c>
      <c r="GH17" s="66" t="b">
        <f t="shared" si="37"/>
        <v>0</v>
      </c>
      <c r="GK17" s="66">
        <v>6</v>
      </c>
      <c r="GL17" s="66">
        <v>10</v>
      </c>
      <c r="GM17" s="66">
        <f t="shared" si="39"/>
        <v>0</v>
      </c>
      <c r="GN17" s="66">
        <f t="shared" si="123"/>
        <v>0</v>
      </c>
      <c r="GO17" s="66">
        <f t="shared" si="124"/>
        <v>0</v>
      </c>
      <c r="GR17" s="66">
        <v>12</v>
      </c>
      <c r="GS17" s="100">
        <f t="shared" si="41"/>
        <v>0</v>
      </c>
      <c r="GT17" s="66">
        <f t="shared" si="125"/>
        <v>0</v>
      </c>
      <c r="GW17" s="66">
        <v>12</v>
      </c>
      <c r="GX17" s="66" t="b">
        <f>IF(AND(IFERROR(IF(SEARCH("D",AJ16,1)&gt;=1,TRUE,FALSE),FALSE),$AF17&gt;=$GW$7,$BZ17&gt;=5,OR($CA17=2,$CA17=1,$CA17="")),TRUE,FALSE)</f>
        <v>0</v>
      </c>
      <c r="GY17" s="66">
        <f t="shared" si="84"/>
        <v>0</v>
      </c>
      <c r="GZ17" s="66" t="b">
        <f t="shared" si="85"/>
        <v>0</v>
      </c>
      <c r="HA17" s="66" t="b">
        <f>IF(GZ17=TRUE,TRUE,FALSE)</f>
        <v>0</v>
      </c>
      <c r="HB17" s="66" t="b">
        <f>IF(AND(IFERROR(IF(SEARCH("D",AJ17,1)&gt;=1,TRUE,FALSE),FALSE),$AF17&gt;=$GW$8,$BZ17&gt;=5,OR($CA17=2,$CA17=1,$CA17="")),TRUE,FALSE)</f>
        <v>0</v>
      </c>
      <c r="HC17" s="66" t="b">
        <f>IF(OR(HB17=TRUE,GY17=GW$8),TRUE,FALSE)</f>
        <v>0</v>
      </c>
      <c r="HD17" s="66" t="b">
        <f>IF(HC17=TRUE,TRUE,FALSE)</f>
        <v>0</v>
      </c>
      <c r="HE17" s="100">
        <f t="shared" si="47"/>
        <v>0</v>
      </c>
      <c r="HF17" s="66">
        <f t="shared" si="126"/>
        <v>0</v>
      </c>
      <c r="HI17" s="66">
        <v>6</v>
      </c>
      <c r="HJ17" s="100">
        <f t="shared" si="49"/>
        <v>0</v>
      </c>
      <c r="HK17" s="66">
        <f t="shared" si="127"/>
        <v>0</v>
      </c>
      <c r="HL17" s="66">
        <v>4</v>
      </c>
      <c r="HM17" s="66" t="b">
        <f t="shared" si="50"/>
        <v>0</v>
      </c>
      <c r="HN17" s="66">
        <v>12</v>
      </c>
      <c r="HO17" s="66" t="b">
        <f>IF(AND($CD17=$CC$41,$AF17&gt;=$HN$7,$BZ17&lt;=3,OR($CA17=3,$CA17=2,$CA17=1,$CA17="")),TRUE,FALSE)</f>
        <v>0</v>
      </c>
      <c r="HP17" s="66">
        <f t="shared" si="88"/>
        <v>0</v>
      </c>
      <c r="HQ17" s="66" t="b">
        <f t="shared" si="51"/>
        <v>0</v>
      </c>
      <c r="HR17" s="66" t="b">
        <f>IF(HQ17=TRUE,TRUE,FALSE)</f>
        <v>0</v>
      </c>
      <c r="HS17" s="100">
        <f t="shared" si="52"/>
        <v>0</v>
      </c>
      <c r="HT17" s="66">
        <f t="shared" si="129"/>
        <v>0</v>
      </c>
      <c r="HU17" s="100"/>
      <c r="HV17" s="66">
        <v>10</v>
      </c>
      <c r="HW17" s="66" t="b">
        <f>IF(AND(OR($CD17=$CC$40,$CD17=$CC$41),$AF17&gt;=HV$7),TRUE,IF(AND($BR17=$BR18,HW18=TRUE),TRUE,FALSE))</f>
        <v>0</v>
      </c>
      <c r="HX17" s="66">
        <f t="shared" si="89"/>
        <v>0</v>
      </c>
      <c r="HY17" s="66" t="b">
        <f t="shared" si="130"/>
        <v>0</v>
      </c>
      <c r="HZ17" s="66" t="b">
        <f>IF(HY17=TRUE,TRUE,FALSE)</f>
        <v>0</v>
      </c>
      <c r="IA17" s="100">
        <f t="shared" si="55"/>
        <v>0</v>
      </c>
      <c r="IB17" s="66">
        <f t="shared" si="131"/>
        <v>0</v>
      </c>
      <c r="IC17" s="66">
        <v>6</v>
      </c>
      <c r="ID17" s="66">
        <f t="shared" si="90"/>
        <v>0</v>
      </c>
      <c r="IE17" s="66">
        <f t="shared" si="132"/>
        <v>0</v>
      </c>
      <c r="IF17" s="66">
        <f t="shared" si="91"/>
        <v>0</v>
      </c>
      <c r="IG17" s="66">
        <f t="shared" si="133"/>
        <v>0</v>
      </c>
      <c r="IH17" s="66">
        <f t="shared" si="92"/>
        <v>0</v>
      </c>
      <c r="II17" s="66">
        <f t="shared" si="134"/>
        <v>0</v>
      </c>
      <c r="IJ17" s="66">
        <f t="shared" si="135"/>
        <v>0</v>
      </c>
      <c r="IK17" s="66">
        <f t="shared" si="141"/>
        <v>0</v>
      </c>
      <c r="IN17" s="66">
        <v>10</v>
      </c>
      <c r="IO17" s="66" t="b">
        <f>IF(AND(OR($CD17=$CC$40,$CD17=$CC$41),$AF17&gt;=IN$7),TRUE,FALSE)</f>
        <v>0</v>
      </c>
      <c r="IP17" s="66">
        <f t="shared" si="93"/>
        <v>0</v>
      </c>
      <c r="IQ17" s="66" t="b">
        <f t="shared" si="136"/>
        <v>0</v>
      </c>
      <c r="IR17" s="66" t="b">
        <f>IF(IQ17=TRUE,TRUE,FALSE)</f>
        <v>0</v>
      </c>
      <c r="IS17" s="66" t="b">
        <f t="shared" si="59"/>
        <v>0</v>
      </c>
      <c r="IT17" s="66">
        <f t="shared" si="94"/>
        <v>0</v>
      </c>
      <c r="IU17" s="66" t="b">
        <f t="shared" si="142"/>
        <v>0</v>
      </c>
      <c r="IV17" s="66" t="b">
        <f>IF(IU17=TRUE,TRUE,FALSE)</f>
        <v>0</v>
      </c>
      <c r="IW17" s="100">
        <f t="shared" si="61"/>
        <v>0</v>
      </c>
      <c r="IX17" s="66">
        <f t="shared" si="137"/>
        <v>0</v>
      </c>
      <c r="IY17" s="66">
        <v>4</v>
      </c>
      <c r="IZ17" s="100">
        <f t="shared" si="95"/>
        <v>0</v>
      </c>
      <c r="JA17" s="66">
        <f t="shared" si="138"/>
        <v>0</v>
      </c>
      <c r="JB17" s="100" t="b">
        <f t="shared" si="62"/>
        <v>0</v>
      </c>
    </row>
    <row r="18" spans="1:268" ht="15.75" customHeight="1">
      <c r="A18" s="140"/>
      <c r="B18" s="256" t="s">
        <v>145</v>
      </c>
      <c r="C18" s="256"/>
      <c r="D18" s="256"/>
      <c r="E18" s="256"/>
      <c r="F18" s="256"/>
      <c r="G18" s="256"/>
      <c r="H18" s="256"/>
      <c r="I18" s="256"/>
      <c r="J18" s="256"/>
      <c r="K18" s="256"/>
      <c r="L18" s="256"/>
      <c r="M18" s="256"/>
      <c r="N18" s="256"/>
      <c r="O18" s="256"/>
      <c r="P18" s="256"/>
      <c r="Q18" s="256"/>
      <c r="R18" s="256"/>
      <c r="S18" s="256"/>
      <c r="T18" s="256"/>
      <c r="U18" s="256"/>
      <c r="V18" s="256"/>
      <c r="W18" s="256"/>
      <c r="X18" s="256"/>
      <c r="Y18" s="256"/>
      <c r="Z18" s="256"/>
      <c r="AA18" s="256"/>
      <c r="AB18" s="256"/>
      <c r="AC18" s="256"/>
      <c r="AD18" s="256"/>
      <c r="AE18" s="256"/>
      <c r="AF18" s="256"/>
      <c r="AG18" s="256"/>
      <c r="AH18" s="256"/>
      <c r="AI18" s="256"/>
      <c r="AJ18" s="256"/>
      <c r="AK18" s="256"/>
      <c r="AL18" s="256"/>
      <c r="AM18" s="256"/>
      <c r="AN18" s="256"/>
      <c r="AO18" s="256"/>
      <c r="AP18" s="256"/>
      <c r="AQ18" s="256"/>
      <c r="AR18" s="256"/>
      <c r="AS18" s="256"/>
      <c r="AT18" s="256"/>
      <c r="AU18" s="256"/>
      <c r="AV18" s="256"/>
      <c r="AW18" s="256" t="s">
        <v>146</v>
      </c>
      <c r="AX18" s="256"/>
      <c r="AY18" s="256"/>
      <c r="AZ18" s="256"/>
      <c r="BA18" s="256"/>
      <c r="BB18" s="256"/>
      <c r="BC18" s="256"/>
      <c r="BD18" s="256"/>
      <c r="BE18" s="256"/>
      <c r="BF18" s="256"/>
      <c r="BG18" s="256"/>
      <c r="BH18" s="256"/>
      <c r="BI18" s="256"/>
      <c r="BJ18" s="256"/>
      <c r="BK18" s="256"/>
      <c r="BL18" s="256"/>
      <c r="BM18" s="256"/>
      <c r="BN18" s="256"/>
      <c r="BO18" s="256"/>
      <c r="BP18" s="256"/>
      <c r="BQ18" s="257"/>
      <c r="CF18" s="66">
        <v>2</v>
      </c>
      <c r="CJ18" s="66">
        <v>5</v>
      </c>
      <c r="CN18" s="66" t="str">
        <f>IF(ISNA(MATCH(TRUE,CR6:CR16,0)),IF(AND(CP17&gt;=CN15,G35="Bedrock"),"?",IF(CP17&gt;=CN15,"X","")),"")</f>
        <v/>
      </c>
      <c r="CS18" s="66" t="str">
        <f>IF(ISNA(MATCH(TRUE,CV7:CV17,0)),"","X")</f>
        <v/>
      </c>
      <c r="CW18" s="66" t="str">
        <f>IF(ISNA(MATCH(TRUE,DB6:DB16,0)),IF(ISNA(MATCH(TRUE,CZ7:CZ17,0)),"","X"),"")</f>
        <v/>
      </c>
      <c r="CX18" s="103"/>
      <c r="CY18" s="100"/>
      <c r="CZ18" s="100"/>
      <c r="DA18" s="100"/>
      <c r="DB18" s="100"/>
      <c r="DD18" s="66" t="str">
        <f>IF(ISNA(MATCH(TRUE,DJ7:DJ17,0)),IF(AND(DE18=0,SUM(DE18:DE19,DF18)&gt;=3,DE19&gt;=1,DK18&lt;1),"?",IF(AND(SUM(DE18+DE19)&gt;=1,SUM(DE18:DE19,DF18)&gt;=3,DK18&lt;1),"X","")),"")</f>
        <v/>
      </c>
      <c r="DE18" s="66">
        <f>COUNTIF(DE6:DE17,TRUE)</f>
        <v>0</v>
      </c>
      <c r="DF18" s="66">
        <f>COUNTIF(DF6:DF17,TRUE)</f>
        <v>0</v>
      </c>
      <c r="DG18" s="66" t="s">
        <v>24836</v>
      </c>
      <c r="DH18" s="104" t="s">
        <v>609</v>
      </c>
      <c r="DJ18" s="66" t="s">
        <v>20641</v>
      </c>
      <c r="DK18" s="66" t="str">
        <f>IF(ISERR(MEDIAN(DK6:DK17)),"",MEDIAN(DK6:DK17))</f>
        <v/>
      </c>
      <c r="DL18" s="66" t="str">
        <f>IF(ISNA(MATCH(TRUE,DP6:DP16,0)),IF(DN17&gt;=DL15,"X",""),"")</f>
        <v/>
      </c>
      <c r="DQ18" s="66" t="str">
        <f>IF(ISNA(MATCH(FALSE,DT6:DT16,0)),IF(ISNA(MATCH("SAND",DT6:DT16,0)),IF(ISNA(MATCH(TRUE,DT6:DT16,0)),"",IF(DS17&gt;=DQ15,"X",IF(DS17&gt;=DQ13,"?",""))),IF(DS17&gt;=DQ13,"?","")),"")</f>
        <v/>
      </c>
      <c r="DV18" s="66" t="str">
        <f>IF(ISNA(MATCH(FALSE,EA6:EA16,0)),IF(ISNA(MATCH("SAND",EA6:EA16,0)),IF(ISNA(MATCH(TRUE,EA6:EA16,0)),"",IF(AND(DX17&gt;=DV13,DZ17&gt;=DV15),"X","")),IF(AND(DX17&gt;=DV13,DZ17&gt;=DV15),"?","")),"")</f>
        <v/>
      </c>
      <c r="ED18" s="66" t="str">
        <f>IF(EF17&gt;=ED15,"X","")</f>
        <v/>
      </c>
      <c r="EG18" s="66" t="str">
        <f>IF(ISNA(MATCH(TRUE,EK6:EK16,0)),IF($EI$17&gt;=$EG$15,"X",""),"")</f>
        <v/>
      </c>
      <c r="EL18" s="66" t="str">
        <f>IF(ISNA(MATCH(TRUE,EQ6:EQ16,0)),IF(ISNA(MATCH(TRUE,EO7:EO17,0)),"","X"),"")</f>
        <v/>
      </c>
      <c r="ER18" s="66" t="str">
        <f>IF(ISNA(MATCH(TRUE,EU6:EU16,0)),IF(ISNA(MATCH(TRUE,ES6:ES17,0)),"","X"),"")</f>
        <v/>
      </c>
      <c r="EV18" s="66" t="str">
        <f>IF(ISNA(MATCH(TRUE,EZ6:EZ16,0)),IF(EX17&gt;=EV15,"X",""),"")</f>
        <v/>
      </c>
      <c r="EW18" s="66" t="str">
        <f>IF(ISNA(MATCH(TRUE,EZ6:EZ16,0)),IF(EV18="X","X",IF(OR(AND(EV18="",FC18="",BZ35="?C"),AND(EV18="",GB18="",CG35="?C"),AND(EV18="",GK18="",CN35="?C"),AND(EV18="",GR18="",CU35="?C"),AND(EV18="",GW18="",DB35="?C")),"?C","")),"")</f>
        <v/>
      </c>
      <c r="FA18" s="66" t="str">
        <f>IF(ISNA(MATCH(TRUE,FB6:FB17,0)),"","?")</f>
        <v/>
      </c>
      <c r="FC18" s="66" t="str">
        <f>IF(ISNA(MATCH(TRUE,FI6:FI16,0)),IF(ISNA(MATCH(TRUE,$FF$7:$FF$17,0)),"","?"),"")</f>
        <v/>
      </c>
      <c r="FD18" s="66" t="str">
        <f>IF(ISNA(MATCH(TRUE,FI6:FI16,0)),IF(ISNA(MATCH(TRUE,FG7:FG17,0)),IF(FC18="?","?",""),IF(FC18="?","?",IF(OR(AND(FC18="",GB18="",DJ36="?C"),AND(FC18="",EV18="",BZ35="?C"),AND(FC18="",GK18="",DP35="?C"),AND(FC18="",GR18="",DW35="?C"),AND(FC18="",GW18="",ED35="?C")),"?C",""))),"")</f>
        <v/>
      </c>
      <c r="FK18" s="66" t="str">
        <f>IF(ISNA(MATCH(TRUE,FR6:FR16,0)),IF(ISNA(MATCH(TRUE,FP7:FP17,0)),"","?"),"")</f>
        <v/>
      </c>
      <c r="FS18" s="66" t="str">
        <f>IF(ISNA(MATCH(TRUE,FV7:FV17,0)),"","?")</f>
        <v/>
      </c>
      <c r="FW18" s="66" t="str">
        <f>IF(ISNA(MATCH(TRUE,GA6:GA16,0)),IF(FY17&gt;=FW15,"?",""),"")</f>
        <v/>
      </c>
      <c r="GB18" s="66" t="str">
        <f>IF(ISNA(MATCH(TRUE,GF6:GF16,0)),IF(GD$17&gt;=GB$15,"X",""),"")</f>
        <v/>
      </c>
      <c r="GC18" s="66" t="str">
        <f>IF(ISNA(MATCH(TRUE,GF6:GF16,0)),IF(GB18="X","X",IF(OR(AND(GB18="",FC18="",DJ36="?C"),AND(GB18="",EV18="",CG35="?C"),AND(GB18="",GK18="",EK35="?C"),AND(GB18="",GR18="",ER35="?C"),AND(GB18="",GW18="",EY35="?C")),"?C","")),"")</f>
        <v/>
      </c>
      <c r="GG18" s="66" t="str">
        <f>IF(ISNA(MATCH(TRUE,GJ6:GJ16,0)),IF(ISNA(MATCH(TRUE,GH6:GH17,0)),"","X"),"")</f>
        <v/>
      </c>
      <c r="GK18" s="66" t="str">
        <f>IF(ISNA(MATCH(TRUE,GQ6:GQ16,0)),IF(OR(GN17&gt;=GK15,GO17&gt;=GL15),IF(ISNA(MATCH(TRUE,CI6:CI17,0)),"?","X"),""),"")</f>
        <v/>
      </c>
      <c r="GL18" s="66" t="str">
        <f>IF(ISNA(MATCH(TRUE,GQ6:GQ16,0)),IF(GK18="?","?",IF(GK18="X","X",IF(OR(AND(GK18="",EV18="",CN35="?C"),AND(GK18="",FC18="",DP35="?C"),AND(GK18="",GB18="",EK35="?C"),AND(GK18="",GR18="",FF35="?C"),AND(GK18="",GW18="",FM35="?C")),"?C",""))),"")</f>
        <v/>
      </c>
      <c r="GR18" s="66" t="str">
        <f>IF(ISNA(MATCH(TRUE,GV6:GV16,0)),IF(GT17&gt;=GR15,"X",""),"")</f>
        <v/>
      </c>
      <c r="GS18" s="66" t="str">
        <f>IF(ISNA(MATCH(TRUE,GV6:GV16,0)),IF(GR18="X","X",IF(OR(AND(GR18="",EV18="",CU35="?C"),AND(GR18="",FC18="",DW35="?C"),AND(GR18="",GB18="",ER35="?C"),AND(GR18="",GK18="",FF35="?C"),AND(GR18="",GW18="",FT35="?C")),"?C","")),"")</f>
        <v/>
      </c>
      <c r="GW18" s="66" t="str">
        <f>IF(ISNA(MATCH(TRUE,HH6:HH16,0)),IF(HF17&gt;=GW15,"X",""),"")</f>
        <v/>
      </c>
      <c r="GX18" s="66" t="str">
        <f>IF(ISNA(MATCH(TRUE,HH6:HH16,0)),IF(GW18="X","X",IF(OR(AND(GW18="",EV18="",DB35="?C"),AND(GW18="",FC18="",ED35="?C"),AND(GW18="",GB18="",EY35="?C"),AND(GW18="",GK18="",FM35="?C"),AND(GW18="",GR18="",FT35="?C")),"?C","")),"")</f>
        <v/>
      </c>
      <c r="HI18" s="66" t="str">
        <f>IF(HK17&gt;=HI15,"?","")</f>
        <v/>
      </c>
      <c r="HL18" s="66" t="str">
        <f>IF(ISNA(MATCH(TRUE,HM6:HM17,0)),"",IF(AND('Page 1 (Hydrology)'!W28="X",HM6=TRUE),"X","?"))</f>
        <v/>
      </c>
      <c r="HN18" s="100" t="str">
        <f>IF(HU$6=TRUE,"?",IF(HT17&gt;=HN15,"?",""))</f>
        <v/>
      </c>
      <c r="HV18" s="66" t="str">
        <f>IF(IB17&gt;=HV15,"?","")</f>
        <v/>
      </c>
      <c r="IC18" s="66" t="str">
        <f>IF(ISNA(MATCH(TRUE,IM6:IM16,0)),IF(AND(IE17&gt;=IC15,OR(IG17&gt;=IC7,AND(II17&gt;=IC9,IK17&gt;=IC13))),"?",""),"")</f>
        <v/>
      </c>
      <c r="IN18" s="100" t="str">
        <f>IF(IX17&gt;=IN15,"?","")</f>
        <v/>
      </c>
      <c r="IY18" s="100" t="str">
        <f>IF(ISNA(MATCH(FALSE,JB6:JB17,0)),IF(AND(K36&gt;6,JA17&gt;=IY15),"?",IF(AND(K36&lt;=6,JA17&gt;IY13),"?","")),"")</f>
        <v/>
      </c>
    </row>
    <row r="19" spans="1:268" ht="12.75" customHeight="1">
      <c r="A19" s="254"/>
      <c r="B19" s="143" t="s">
        <v>147</v>
      </c>
      <c r="C19" s="14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t="s">
        <v>148</v>
      </c>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44"/>
      <c r="CN19" s="66" t="s">
        <v>24828</v>
      </c>
      <c r="CO19" s="66" t="s">
        <v>609</v>
      </c>
      <c r="CS19" s="66" t="s">
        <v>24833</v>
      </c>
      <c r="CT19" s="66" t="s">
        <v>609</v>
      </c>
      <c r="CW19" s="66" t="s">
        <v>24834</v>
      </c>
      <c r="CX19" s="104" t="s">
        <v>609</v>
      </c>
      <c r="DD19" s="66" t="s">
        <v>24835</v>
      </c>
      <c r="DE19" s="66">
        <f>COUNTIF(DE6:DE17,"SAND")</f>
        <v>0</v>
      </c>
      <c r="DG19" s="66" t="s">
        <v>24837</v>
      </c>
      <c r="DH19" s="105" t="s">
        <v>609</v>
      </c>
      <c r="DL19" s="66" t="s">
        <v>24838</v>
      </c>
      <c r="DM19" s="104" t="s">
        <v>609</v>
      </c>
      <c r="DQ19" s="66" t="s">
        <v>30235</v>
      </c>
      <c r="DR19" s="104" t="s">
        <v>609</v>
      </c>
      <c r="DV19" s="66" t="s">
        <v>30238</v>
      </c>
      <c r="DW19" s="66" t="s">
        <v>609</v>
      </c>
      <c r="ED19" s="66" t="s">
        <v>24839</v>
      </c>
      <c r="EE19" s="104" t="s">
        <v>609</v>
      </c>
      <c r="EG19" s="66" t="s">
        <v>24840</v>
      </c>
      <c r="EH19" s="66" t="s">
        <v>609</v>
      </c>
      <c r="EL19" s="66" t="s">
        <v>24841</v>
      </c>
      <c r="EM19" s="66" t="s">
        <v>609</v>
      </c>
      <c r="ER19" s="66" t="s">
        <v>24842</v>
      </c>
      <c r="ES19" s="66" t="s">
        <v>609</v>
      </c>
      <c r="EV19" s="66" t="s">
        <v>24843</v>
      </c>
      <c r="EW19" s="66" t="s">
        <v>24844</v>
      </c>
      <c r="EX19" s="66" t="s">
        <v>609</v>
      </c>
      <c r="FA19" s="66" t="s">
        <v>24845</v>
      </c>
      <c r="FB19" s="66" t="s">
        <v>609</v>
      </c>
      <c r="FC19" s="66" t="s">
        <v>30239</v>
      </c>
      <c r="FD19" s="66" t="s">
        <v>20629</v>
      </c>
      <c r="FE19" s="66" t="s">
        <v>609</v>
      </c>
      <c r="FK19" s="66" t="s">
        <v>26801</v>
      </c>
      <c r="FL19" s="66" t="s">
        <v>609</v>
      </c>
      <c r="FS19" s="66" t="s">
        <v>26802</v>
      </c>
      <c r="FT19" s="66" t="s">
        <v>609</v>
      </c>
      <c r="FW19" s="66" t="s">
        <v>26803</v>
      </c>
      <c r="FX19" s="104" t="s">
        <v>609</v>
      </c>
      <c r="GB19" s="66" t="s">
        <v>26804</v>
      </c>
      <c r="GC19" s="66" t="s">
        <v>26805</v>
      </c>
      <c r="GD19" s="66" t="s">
        <v>609</v>
      </c>
      <c r="GG19" s="66" t="s">
        <v>26806</v>
      </c>
      <c r="GH19" s="66" t="s">
        <v>609</v>
      </c>
      <c r="GK19" s="66" t="s">
        <v>26807</v>
      </c>
      <c r="GL19" s="66" t="s">
        <v>26808</v>
      </c>
      <c r="GM19" s="66" t="s">
        <v>609</v>
      </c>
      <c r="GN19" s="100"/>
      <c r="GR19" s="66" t="s">
        <v>26809</v>
      </c>
      <c r="GS19" s="66" t="s">
        <v>26810</v>
      </c>
      <c r="GT19" s="66" t="s">
        <v>609</v>
      </c>
      <c r="GW19" s="66" t="s">
        <v>26811</v>
      </c>
      <c r="GX19" s="66" t="s">
        <v>26812</v>
      </c>
      <c r="GY19" s="66" t="s">
        <v>609</v>
      </c>
      <c r="HB19" s="66" t="s">
        <v>609</v>
      </c>
      <c r="HI19" s="66" t="s">
        <v>26813</v>
      </c>
      <c r="HJ19" s="66" t="s">
        <v>609</v>
      </c>
      <c r="HL19" s="66" t="s">
        <v>26814</v>
      </c>
      <c r="HM19" s="104" t="s">
        <v>609</v>
      </c>
      <c r="HN19" s="66" t="s">
        <v>26815</v>
      </c>
      <c r="HO19" s="66" t="s">
        <v>609</v>
      </c>
      <c r="HV19" s="66" t="s">
        <v>26816</v>
      </c>
      <c r="HW19" s="66" t="s">
        <v>609</v>
      </c>
      <c r="IC19" s="66" t="s">
        <v>26817</v>
      </c>
      <c r="ID19" s="66" t="s">
        <v>609</v>
      </c>
      <c r="IN19" s="66" t="s">
        <v>26818</v>
      </c>
      <c r="IO19" s="66" t="s">
        <v>609</v>
      </c>
      <c r="IS19" s="66" t="s">
        <v>609</v>
      </c>
      <c r="IY19" s="66" t="s">
        <v>26819</v>
      </c>
      <c r="IZ19" s="66" t="s">
        <v>609</v>
      </c>
    </row>
    <row r="20" spans="1:268" ht="12.75" customHeight="1">
      <c r="A20" s="255"/>
      <c r="B20" s="117" t="str">
        <f>IFERROR(CN18,"")</f>
        <v/>
      </c>
      <c r="C20" s="117"/>
      <c r="D20" s="111" t="s">
        <v>149</v>
      </c>
      <c r="E20" s="111"/>
      <c r="F20" s="111"/>
      <c r="G20" s="111"/>
      <c r="H20" s="111"/>
      <c r="I20" s="111"/>
      <c r="J20" s="111"/>
      <c r="K20" s="111"/>
      <c r="L20" s="111"/>
      <c r="M20" s="111"/>
      <c r="N20" s="111"/>
      <c r="O20" s="111"/>
      <c r="P20" s="111"/>
      <c r="Q20" s="111"/>
      <c r="R20" s="111"/>
      <c r="S20" s="111"/>
      <c r="T20" s="111"/>
      <c r="U20" s="111"/>
      <c r="V20" s="117" t="str">
        <f>IFERROR(IF(FK18="?",IF(ISNA(MATCH('Page 1 (Hydrology)'!M6,CR62:CR72,0)),"","?"),""),"")</f>
        <v/>
      </c>
      <c r="W20" s="117"/>
      <c r="X20" s="111" t="s">
        <v>160</v>
      </c>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262" t="str">
        <f>IFERROR(IF(DL18="X",IF(ISNA(MATCH('Page 1 (Hydrology)'!M6,CR75:CR98,0)),"",IF(AND(SUM(BR21:BS32,BW21:BX32)=0,OR($BV$21=TRUE,$BV$22=TRUE),OR($BV$23=TRUE,$BV$24=TRUE)),"?","")),""),"")</f>
        <v/>
      </c>
      <c r="AU20" s="117"/>
      <c r="AV20" s="111" t="s">
        <v>169</v>
      </c>
      <c r="AW20" s="111"/>
      <c r="AX20" s="111"/>
      <c r="AY20" s="111"/>
      <c r="AZ20" s="111"/>
      <c r="BA20" s="111"/>
      <c r="BB20" s="111"/>
      <c r="BC20" s="111"/>
      <c r="BD20" s="111"/>
      <c r="BE20" s="111"/>
      <c r="BF20" s="111"/>
      <c r="BG20" s="111"/>
      <c r="BH20" s="111"/>
      <c r="BI20" s="111"/>
      <c r="BJ20" s="111"/>
      <c r="BK20" s="111"/>
      <c r="BL20" s="111"/>
      <c r="BM20" s="111"/>
      <c r="BN20" s="111"/>
      <c r="BO20" s="111"/>
      <c r="BP20" s="111"/>
      <c r="BQ20" s="112"/>
      <c r="BR20" s="95" t="s">
        <v>626</v>
      </c>
      <c r="BS20" s="95"/>
      <c r="BT20" s="95"/>
      <c r="BV20" s="66" t="s">
        <v>600</v>
      </c>
      <c r="BW20" s="95" t="s">
        <v>20636</v>
      </c>
      <c r="BX20" s="95"/>
      <c r="BZ20" s="66" t="s">
        <v>654</v>
      </c>
      <c r="DO20" s="100"/>
      <c r="DX20" s="100"/>
      <c r="DY20" s="100"/>
      <c r="DZ20" s="100"/>
      <c r="EA20" s="100"/>
      <c r="EB20" s="100"/>
      <c r="EC20" s="100"/>
      <c r="ED20" s="100"/>
      <c r="JC20" s="35"/>
    </row>
    <row r="21" spans="1:268" ht="12.75" customHeight="1">
      <c r="A21" s="255"/>
      <c r="B21" s="117" t="str">
        <f>IFERROR(CS18,"")</f>
        <v/>
      </c>
      <c r="C21" s="117"/>
      <c r="D21" s="111" t="s">
        <v>150</v>
      </c>
      <c r="E21" s="111"/>
      <c r="F21" s="111"/>
      <c r="G21" s="111"/>
      <c r="H21" s="111"/>
      <c r="I21" s="111"/>
      <c r="J21" s="111"/>
      <c r="K21" s="111"/>
      <c r="L21" s="111"/>
      <c r="M21" s="111"/>
      <c r="N21" s="111"/>
      <c r="O21" s="111"/>
      <c r="P21" s="111"/>
      <c r="Q21" s="111"/>
      <c r="R21" s="111"/>
      <c r="S21" s="111"/>
      <c r="T21" s="111"/>
      <c r="U21" s="111"/>
      <c r="V21" s="111"/>
      <c r="W21" s="111"/>
      <c r="X21" s="111"/>
      <c r="Y21" s="181" t="s">
        <v>161</v>
      </c>
      <c r="Z21" s="181"/>
      <c r="AA21" s="181"/>
      <c r="AB21" s="181"/>
      <c r="AC21" s="181"/>
      <c r="AD21" s="181"/>
      <c r="AE21" s="181"/>
      <c r="AF21" s="181"/>
      <c r="AG21" s="181"/>
      <c r="AH21" s="181"/>
      <c r="AI21" s="181"/>
      <c r="AJ21" s="181"/>
      <c r="AK21" s="181"/>
      <c r="AL21" s="181"/>
      <c r="AM21" s="181"/>
      <c r="AN21" s="181"/>
      <c r="AO21" s="181"/>
      <c r="AP21" s="181"/>
      <c r="AQ21" s="181"/>
      <c r="AR21" s="181"/>
      <c r="AS21" s="181"/>
      <c r="AT21" s="117" t="str">
        <f>IFERROR(IF(ED18="X",IF(ISNA(MATCH('Page 1 (Hydrology)'!M6,CR39:CR71,0)),"",IF(AND(SUM(BR21:BS32,BW21:BX32)=0,OR($BV$21=TRUE,$BV$22=TRUE),OR($BV$23=TRUE,$BV$24=TRUE)),"?","")),""),"")</f>
        <v/>
      </c>
      <c r="AU21" s="117"/>
      <c r="AV21" s="111" t="s">
        <v>170</v>
      </c>
      <c r="AW21" s="111"/>
      <c r="AX21" s="111"/>
      <c r="AY21" s="111"/>
      <c r="AZ21" s="111"/>
      <c r="BA21" s="111"/>
      <c r="BB21" s="111"/>
      <c r="BC21" s="111"/>
      <c r="BD21" s="111"/>
      <c r="BE21" s="111"/>
      <c r="BF21" s="111"/>
      <c r="BG21" s="111"/>
      <c r="BH21" s="111"/>
      <c r="BI21" s="111"/>
      <c r="BJ21" s="111"/>
      <c r="BK21" s="111"/>
      <c r="BL21" s="111"/>
      <c r="BM21" s="111"/>
      <c r="BN21" s="111"/>
      <c r="BO21" s="111"/>
      <c r="BP21" s="111"/>
      <c r="BQ21" s="112"/>
      <c r="BR21" s="66">
        <f>IF(B20="X",1,0)</f>
        <v>0</v>
      </c>
      <c r="BS21" s="66">
        <f>IF(V20="X",1,0)</f>
        <v>0</v>
      </c>
      <c r="BT21" s="66">
        <f>IF(AT20="X",1,0)</f>
        <v>0</v>
      </c>
      <c r="BV21" s="99" t="b">
        <f>IF(OR(ISTEXT('Page 1 (Hydrology)'!X9),ISTEXT('Page 1 (Hydrology)'!X10)),TRUE,FALSE)</f>
        <v>0</v>
      </c>
      <c r="BW21" s="66">
        <f>IF(OR(B20="?",B20="?C"),1,0)</f>
        <v>0</v>
      </c>
      <c r="BX21" s="66">
        <f>IF(OR(V20="?",V20="?C"),1,0)</f>
        <v>0</v>
      </c>
      <c r="BZ21" s="95" t="s">
        <v>655</v>
      </c>
      <c r="CA21" s="95"/>
      <c r="CB21" s="95"/>
      <c r="CC21" s="95"/>
      <c r="CD21" s="95"/>
      <c r="CE21" s="95"/>
      <c r="CF21" s="95"/>
      <c r="CG21" s="95" t="s">
        <v>656</v>
      </c>
      <c r="CH21" s="95"/>
      <c r="CI21" s="95"/>
      <c r="CJ21" s="95"/>
      <c r="CK21" s="95"/>
      <c r="CL21" s="95"/>
      <c r="CM21" s="95"/>
      <c r="CN21" s="95" t="s">
        <v>657</v>
      </c>
      <c r="CO21" s="95"/>
      <c r="CP21" s="96"/>
      <c r="CQ21" s="95"/>
      <c r="CR21" s="96"/>
      <c r="CS21" s="96"/>
      <c r="CT21" s="96"/>
      <c r="CU21" s="95" t="s">
        <v>658</v>
      </c>
      <c r="CV21" s="96"/>
      <c r="CW21" s="96"/>
      <c r="CX21" s="96"/>
      <c r="CY21" s="96"/>
      <c r="CZ21" s="96"/>
      <c r="DA21" s="95"/>
      <c r="DB21" s="95" t="s">
        <v>659</v>
      </c>
      <c r="DC21" s="95"/>
      <c r="DD21" s="95"/>
      <c r="DE21" s="95"/>
      <c r="DF21" s="95"/>
      <c r="DG21" s="95"/>
      <c r="DH21" s="95"/>
      <c r="DI21" s="95" t="s">
        <v>24827</v>
      </c>
      <c r="DJ21" s="95"/>
      <c r="DK21" s="95"/>
      <c r="DL21" s="95"/>
      <c r="DM21" s="95"/>
      <c r="DN21" s="95"/>
      <c r="DO21" s="95"/>
      <c r="DP21" s="95" t="s">
        <v>661</v>
      </c>
      <c r="DQ21" s="95"/>
      <c r="DR21" s="95"/>
      <c r="DS21" s="95"/>
      <c r="DT21" s="95"/>
      <c r="DU21" s="95"/>
      <c r="DV21" s="95"/>
      <c r="DW21" s="95" t="s">
        <v>662</v>
      </c>
      <c r="DX21" s="95"/>
      <c r="DY21" s="106"/>
      <c r="DZ21" s="106"/>
      <c r="EA21" s="106"/>
      <c r="EB21" s="106"/>
      <c r="EC21" s="106"/>
      <c r="ED21" s="95" t="s">
        <v>663</v>
      </c>
      <c r="EE21" s="106"/>
      <c r="EF21" s="95"/>
      <c r="EG21" s="95"/>
      <c r="EH21" s="95"/>
      <c r="EI21" s="95"/>
      <c r="EJ21" s="95"/>
      <c r="EK21" s="95" t="s">
        <v>664</v>
      </c>
      <c r="EL21" s="95"/>
      <c r="EM21" s="95"/>
      <c r="EN21" s="95"/>
      <c r="EO21" s="95"/>
      <c r="EP21" s="95"/>
      <c r="EQ21" s="95"/>
      <c r="ER21" s="95" t="s">
        <v>665</v>
      </c>
      <c r="ES21" s="95"/>
      <c r="ET21" s="95"/>
      <c r="EU21" s="95"/>
      <c r="EV21" s="95"/>
      <c r="EW21" s="95"/>
      <c r="EX21" s="95"/>
      <c r="EY21" s="95" t="s">
        <v>666</v>
      </c>
      <c r="EZ21" s="95"/>
      <c r="FA21" s="95"/>
      <c r="FB21" s="95"/>
      <c r="FC21" s="95"/>
      <c r="FD21" s="95"/>
      <c r="FE21" s="95"/>
      <c r="FF21" s="95" t="s">
        <v>667</v>
      </c>
      <c r="FG21" s="95"/>
      <c r="FH21" s="95"/>
      <c r="FI21" s="95"/>
      <c r="FJ21" s="95"/>
      <c r="FK21" s="95"/>
      <c r="FL21" s="95"/>
      <c r="FM21" s="95" t="s">
        <v>668</v>
      </c>
      <c r="FN21" s="95"/>
      <c r="FO21" s="95"/>
      <c r="FP21" s="95"/>
      <c r="FQ21" s="95"/>
      <c r="FR21" s="95"/>
      <c r="FS21" s="95"/>
      <c r="FT21" s="95" t="s">
        <v>669</v>
      </c>
      <c r="FU21" s="95"/>
      <c r="FV21" s="95"/>
      <c r="FW21" s="95"/>
      <c r="FX21" s="95"/>
      <c r="FY21" s="95"/>
      <c r="FZ21" s="95"/>
      <c r="GA21" s="104"/>
      <c r="GB21" s="95"/>
      <c r="GC21" s="95"/>
      <c r="GD21" s="95"/>
      <c r="GE21" s="95"/>
      <c r="JC21" s="35"/>
      <c r="JD21" s="35"/>
      <c r="JE21" s="35"/>
      <c r="JF21" s="35"/>
      <c r="JG21" s="35"/>
      <c r="JH21" s="35"/>
    </row>
    <row r="22" spans="1:268" ht="12.75" customHeight="1">
      <c r="A22" s="255"/>
      <c r="B22" s="117" t="str">
        <f>IFERROR(CW18,"")</f>
        <v/>
      </c>
      <c r="C22" s="117"/>
      <c r="D22" s="111" t="s">
        <v>151</v>
      </c>
      <c r="E22" s="111"/>
      <c r="F22" s="111"/>
      <c r="G22" s="111"/>
      <c r="H22" s="111"/>
      <c r="I22" s="111"/>
      <c r="J22" s="111"/>
      <c r="K22" s="111"/>
      <c r="L22" s="111"/>
      <c r="M22" s="111"/>
      <c r="N22" s="111"/>
      <c r="O22" s="111"/>
      <c r="P22" s="111"/>
      <c r="Q22" s="111"/>
      <c r="R22" s="111"/>
      <c r="S22" s="111"/>
      <c r="T22" s="111"/>
      <c r="U22" s="111"/>
      <c r="V22" s="117" t="str">
        <f>IFERROR(IF(FS18="?",IF(ISNA(MATCH('Page 1 (Hydrology)'!M6,CR62:CR72,0)),"","?"),""),"")</f>
        <v/>
      </c>
      <c r="W22" s="117"/>
      <c r="X22" s="111" t="s">
        <v>162</v>
      </c>
      <c r="Y22" s="111"/>
      <c r="Z22" s="111"/>
      <c r="AA22" s="111"/>
      <c r="AB22" s="111"/>
      <c r="AC22" s="111"/>
      <c r="AD22" s="111"/>
      <c r="AE22" s="111"/>
      <c r="AF22" s="111"/>
      <c r="AG22" s="111"/>
      <c r="AH22" s="111"/>
      <c r="AI22" s="111"/>
      <c r="AJ22" s="111"/>
      <c r="AK22" s="111"/>
      <c r="AL22" s="111"/>
      <c r="AM22" s="111"/>
      <c r="AN22" s="111"/>
      <c r="AO22" s="111"/>
      <c r="AP22" s="111"/>
      <c r="AQ22" s="111"/>
      <c r="AR22" s="111"/>
      <c r="AS22" s="111"/>
      <c r="AT22" s="117" t="str">
        <f>IFERROR(IF(EL18="X",IF(ISNA(MATCH('Page 1 (Hydrology)'!M6,CR39:CR71,0)),"",IF(AND(SUM(BR21:BS32,BW21:BX32)=0,OR($BV$21=TRUE,$BV$22=TRUE),OR($BV$23=TRUE,$BV$24=TRUE)),"?","")),""),"")</f>
        <v/>
      </c>
      <c r="AU22" s="117"/>
      <c r="AV22" s="111" t="s">
        <v>171</v>
      </c>
      <c r="AW22" s="111"/>
      <c r="AX22" s="111"/>
      <c r="AY22" s="111"/>
      <c r="AZ22" s="111"/>
      <c r="BA22" s="111"/>
      <c r="BB22" s="111"/>
      <c r="BC22" s="111"/>
      <c r="BD22" s="111"/>
      <c r="BE22" s="111"/>
      <c r="BF22" s="111"/>
      <c r="BG22" s="111"/>
      <c r="BH22" s="111"/>
      <c r="BI22" s="111"/>
      <c r="BJ22" s="111"/>
      <c r="BK22" s="111"/>
      <c r="BL22" s="111"/>
      <c r="BM22" s="111"/>
      <c r="BN22" s="111"/>
      <c r="BO22" s="111"/>
      <c r="BP22" s="111"/>
      <c r="BQ22" s="112"/>
      <c r="BR22" s="66">
        <f>IF(B21="X",1,0)</f>
        <v>0</v>
      </c>
      <c r="BT22" s="66">
        <f>IF(AT21="X",1,0)</f>
        <v>0</v>
      </c>
      <c r="BV22" s="99" t="b">
        <f>IF('Page 1 (Hydrology)'!BG40="X",TRUE,FALSE)</f>
        <v>0</v>
      </c>
      <c r="BW22" s="66">
        <f t="shared" ref="BW22:BW32" si="143">IF(OR(B21="?",B21="?C"),1,0)</f>
        <v>0</v>
      </c>
      <c r="BZ22" s="66" t="s">
        <v>607</v>
      </c>
      <c r="CA22" s="66" t="s">
        <v>26820</v>
      </c>
      <c r="CB22" s="66" t="s">
        <v>26821</v>
      </c>
      <c r="CC22" s="66" t="s">
        <v>26822</v>
      </c>
      <c r="CD22" s="66" t="s">
        <v>26823</v>
      </c>
      <c r="CE22" s="66" t="s">
        <v>26824</v>
      </c>
      <c r="CF22" s="66" t="s">
        <v>614</v>
      </c>
      <c r="CG22" s="66" t="s">
        <v>607</v>
      </c>
      <c r="CH22" s="66" t="s">
        <v>26820</v>
      </c>
      <c r="CI22" s="66" t="s">
        <v>26821</v>
      </c>
      <c r="CJ22" s="66" t="s">
        <v>26825</v>
      </c>
      <c r="CK22" s="66" t="s">
        <v>26826</v>
      </c>
      <c r="CL22" s="66" t="s">
        <v>26827</v>
      </c>
      <c r="CM22" s="66" t="s">
        <v>614</v>
      </c>
      <c r="CN22" s="66" t="s">
        <v>607</v>
      </c>
      <c r="CO22" s="66" t="s">
        <v>26820</v>
      </c>
      <c r="CP22" s="66" t="s">
        <v>26821</v>
      </c>
      <c r="CQ22" s="66" t="s">
        <v>660</v>
      </c>
      <c r="CR22" s="66" t="s">
        <v>26828</v>
      </c>
      <c r="CS22" s="66" t="s">
        <v>26829</v>
      </c>
      <c r="CT22" s="66" t="s">
        <v>614</v>
      </c>
      <c r="CU22" s="66" t="s">
        <v>607</v>
      </c>
      <c r="CV22" s="66" t="s">
        <v>26820</v>
      </c>
      <c r="CW22" s="66" t="s">
        <v>26821</v>
      </c>
      <c r="CX22" s="66" t="s">
        <v>26830</v>
      </c>
      <c r="CY22" s="66" t="s">
        <v>26831</v>
      </c>
      <c r="CZ22" s="66" t="s">
        <v>26832</v>
      </c>
      <c r="DA22" s="66" t="s">
        <v>614</v>
      </c>
      <c r="DB22" s="66" t="s">
        <v>607</v>
      </c>
      <c r="DC22" s="66" t="s">
        <v>26820</v>
      </c>
      <c r="DD22" s="66" t="s">
        <v>26821</v>
      </c>
      <c r="DE22" s="66" t="s">
        <v>26833</v>
      </c>
      <c r="DF22" s="66" t="s">
        <v>26834</v>
      </c>
      <c r="DG22" s="66" t="s">
        <v>26835</v>
      </c>
      <c r="DH22" s="66" t="s">
        <v>614</v>
      </c>
      <c r="DI22" s="66" t="s">
        <v>607</v>
      </c>
      <c r="DJ22" s="66" t="s">
        <v>26822</v>
      </c>
      <c r="DK22" s="66" t="s">
        <v>26823</v>
      </c>
      <c r="DL22" s="66" t="s">
        <v>26825</v>
      </c>
      <c r="DM22" s="66" t="s">
        <v>26826</v>
      </c>
      <c r="DN22" s="66" t="s">
        <v>26836</v>
      </c>
      <c r="DO22" s="66" t="s">
        <v>614</v>
      </c>
      <c r="DP22" s="66" t="s">
        <v>607</v>
      </c>
      <c r="DQ22" s="66" t="s">
        <v>26822</v>
      </c>
      <c r="DR22" s="66" t="s">
        <v>26823</v>
      </c>
      <c r="DS22" s="66" t="s">
        <v>660</v>
      </c>
      <c r="DT22" s="66" t="s">
        <v>26828</v>
      </c>
      <c r="DU22" s="66" t="s">
        <v>26837</v>
      </c>
      <c r="DV22" s="66" t="s">
        <v>614</v>
      </c>
      <c r="DW22" s="66" t="s">
        <v>607</v>
      </c>
      <c r="DX22" s="66" t="s">
        <v>26822</v>
      </c>
      <c r="DY22" s="66" t="s">
        <v>26823</v>
      </c>
      <c r="DZ22" s="66" t="s">
        <v>26830</v>
      </c>
      <c r="EA22" s="66" t="s">
        <v>26831</v>
      </c>
      <c r="EB22" s="66" t="s">
        <v>26838</v>
      </c>
      <c r="EC22" s="66" t="s">
        <v>614</v>
      </c>
      <c r="ED22" s="66" t="s">
        <v>607</v>
      </c>
      <c r="EE22" s="66" t="s">
        <v>26822</v>
      </c>
      <c r="EF22" s="66" t="s">
        <v>26823</v>
      </c>
      <c r="EG22" s="66" t="s">
        <v>26833</v>
      </c>
      <c r="EH22" s="66" t="s">
        <v>26834</v>
      </c>
      <c r="EI22" s="66" t="s">
        <v>26839</v>
      </c>
      <c r="EJ22" s="66" t="s">
        <v>614</v>
      </c>
      <c r="EK22" s="66" t="s">
        <v>607</v>
      </c>
      <c r="EL22" s="66" t="s">
        <v>26825</v>
      </c>
      <c r="EM22" s="66" t="s">
        <v>26826</v>
      </c>
      <c r="EN22" s="66" t="s">
        <v>660</v>
      </c>
      <c r="EO22" s="66" t="s">
        <v>26828</v>
      </c>
      <c r="EP22" s="66" t="s">
        <v>26840</v>
      </c>
      <c r="EQ22" s="66" t="s">
        <v>614</v>
      </c>
      <c r="ER22" s="66" t="s">
        <v>607</v>
      </c>
      <c r="ES22" s="66" t="s">
        <v>26825</v>
      </c>
      <c r="ET22" s="66" t="s">
        <v>26826</v>
      </c>
      <c r="EU22" s="66" t="s">
        <v>26830</v>
      </c>
      <c r="EV22" s="66" t="s">
        <v>26831</v>
      </c>
      <c r="EW22" s="66" t="s">
        <v>26841</v>
      </c>
      <c r="EX22" s="66" t="s">
        <v>614</v>
      </c>
      <c r="EY22" s="66" t="s">
        <v>607</v>
      </c>
      <c r="EZ22" s="66" t="s">
        <v>26825</v>
      </c>
      <c r="FA22" s="66" t="s">
        <v>26826</v>
      </c>
      <c r="FB22" s="66" t="s">
        <v>26833</v>
      </c>
      <c r="FC22" s="66" t="s">
        <v>26834</v>
      </c>
      <c r="FD22" s="66" t="s">
        <v>26842</v>
      </c>
      <c r="FE22" s="66" t="s">
        <v>614</v>
      </c>
      <c r="FF22" s="66" t="s">
        <v>607</v>
      </c>
      <c r="FG22" s="66" t="s">
        <v>660</v>
      </c>
      <c r="FH22" s="66" t="s">
        <v>26828</v>
      </c>
      <c r="FI22" s="66" t="s">
        <v>26830</v>
      </c>
      <c r="FJ22" s="66" t="s">
        <v>26831</v>
      </c>
      <c r="FK22" s="66" t="s">
        <v>26843</v>
      </c>
      <c r="FL22" s="66" t="s">
        <v>614</v>
      </c>
      <c r="FM22" s="66" t="s">
        <v>607</v>
      </c>
      <c r="FN22" s="66" t="s">
        <v>660</v>
      </c>
      <c r="FO22" s="66" t="s">
        <v>26828</v>
      </c>
      <c r="FP22" s="66" t="s">
        <v>26833</v>
      </c>
      <c r="FQ22" s="66" t="s">
        <v>26834</v>
      </c>
      <c r="FR22" s="66" t="s">
        <v>689</v>
      </c>
      <c r="FS22" s="66" t="s">
        <v>614</v>
      </c>
      <c r="FT22" s="66" t="s">
        <v>607</v>
      </c>
      <c r="FU22" s="66" t="s">
        <v>26830</v>
      </c>
      <c r="FV22" s="66" t="s">
        <v>26831</v>
      </c>
      <c r="FW22" s="66" t="s">
        <v>26833</v>
      </c>
      <c r="FX22" s="66" t="s">
        <v>26834</v>
      </c>
      <c r="FY22" s="66" t="s">
        <v>26844</v>
      </c>
      <c r="FZ22" s="66" t="s">
        <v>614</v>
      </c>
      <c r="GA22" s="66" t="s">
        <v>609</v>
      </c>
    </row>
    <row r="23" spans="1:268" ht="12.75" customHeight="1">
      <c r="A23" s="255"/>
      <c r="B23" s="117" t="str">
        <f>IFERROR(DC6,"")</f>
        <v/>
      </c>
      <c r="C23" s="117"/>
      <c r="D23" s="111" t="s">
        <v>152</v>
      </c>
      <c r="E23" s="111"/>
      <c r="F23" s="111"/>
      <c r="G23" s="111"/>
      <c r="H23" s="111"/>
      <c r="I23" s="111"/>
      <c r="J23" s="111"/>
      <c r="K23" s="111"/>
      <c r="L23" s="111"/>
      <c r="M23" s="111"/>
      <c r="N23" s="111"/>
      <c r="O23" s="111"/>
      <c r="P23" s="111"/>
      <c r="Q23" s="111"/>
      <c r="R23" s="111"/>
      <c r="S23" s="111"/>
      <c r="T23" s="111"/>
      <c r="U23" s="111"/>
      <c r="V23" s="117" t="str">
        <f>IFERROR(IF(FW18="?",IF(ISNA(MATCH('Page 1 (Hydrology)'!M6,CR39:CR61,0)),"","?"),""),"")</f>
        <v/>
      </c>
      <c r="W23" s="117"/>
      <c r="X23" s="111" t="s">
        <v>20624</v>
      </c>
      <c r="Y23" s="111"/>
      <c r="Z23" s="111"/>
      <c r="AA23" s="111"/>
      <c r="AB23" s="111"/>
      <c r="AC23" s="111"/>
      <c r="AD23" s="111"/>
      <c r="AE23" s="111"/>
      <c r="AF23" s="111"/>
      <c r="AG23" s="111"/>
      <c r="AH23" s="111"/>
      <c r="AI23" s="111"/>
      <c r="AJ23" s="111"/>
      <c r="AK23" s="111"/>
      <c r="AL23" s="111"/>
      <c r="AM23" s="111"/>
      <c r="AN23" s="111"/>
      <c r="AO23" s="111"/>
      <c r="AP23" s="111"/>
      <c r="AQ23" s="111"/>
      <c r="AR23" s="111"/>
      <c r="AS23" s="111"/>
      <c r="AT23" s="164" t="str">
        <f>IFERROR(IF(FK18="?",IF(ISNA(MATCH('Page 1 (Hydrology)'!M6,CR39:CR61,0)),"",IF(AND(SUM(BR21:BS32,BW21:BX32)=0,OR($BV$21=TRUE,$BV$22=TRUE),OR($BV$23=TRUE,$BV$24=TRUE)),"?","")),""),"")</f>
        <v/>
      </c>
      <c r="AU23" s="164"/>
      <c r="AV23" s="111" t="s">
        <v>172</v>
      </c>
      <c r="AW23" s="111"/>
      <c r="AX23" s="111"/>
      <c r="AY23" s="111"/>
      <c r="AZ23" s="111"/>
      <c r="BA23" s="111"/>
      <c r="BB23" s="111"/>
      <c r="BC23" s="111"/>
      <c r="BD23" s="111"/>
      <c r="BE23" s="111"/>
      <c r="BF23" s="111"/>
      <c r="BG23" s="111"/>
      <c r="BH23" s="111"/>
      <c r="BI23" s="111"/>
      <c r="BJ23" s="111"/>
      <c r="BK23" s="111"/>
      <c r="BL23" s="111"/>
      <c r="BM23" s="111"/>
      <c r="BN23" s="111"/>
      <c r="BO23" s="111"/>
      <c r="BP23" s="111"/>
      <c r="BQ23" s="112"/>
      <c r="BR23" s="66">
        <f t="shared" ref="BR23:BR32" si="144">IF(B22="X",1,0)</f>
        <v>0</v>
      </c>
      <c r="BS23" s="66">
        <f>IF(V22="X",1,0)</f>
        <v>0</v>
      </c>
      <c r="BT23" s="66">
        <f>IF(AT22="X",1,0)</f>
        <v>0</v>
      </c>
      <c r="BV23" s="99" t="b">
        <f>IF(OR(ISTEXT('Page 1 (Hydrology)'!H9),ISTEXT('Page 1 (Hydrology)'!H10),ISTEXT('Page 2 (Vegetation)'!AT27)),TRUE,FALSE)</f>
        <v>0</v>
      </c>
      <c r="BW23" s="66">
        <f t="shared" si="143"/>
        <v>0</v>
      </c>
      <c r="BX23" s="66">
        <f t="shared" ref="BX23:BX31" si="145">IF(OR(V22="?",V22="?C"),1,0)</f>
        <v>0</v>
      </c>
      <c r="CA23" s="100">
        <f t="shared" ref="CA23:CA34" si="146">$EW6</f>
        <v>0</v>
      </c>
      <c r="CB23" s="100">
        <f>$EX6</f>
        <v>0</v>
      </c>
      <c r="CC23" s="66">
        <f t="shared" ref="CC23:CC34" si="147">$FD6</f>
        <v>0</v>
      </c>
      <c r="CD23" s="66">
        <f>$FE6</f>
        <v>0</v>
      </c>
      <c r="CE23" s="66">
        <f>LARGE((CA23,CC23),1)</f>
        <v>0</v>
      </c>
      <c r="CF23" s="66">
        <f>CE23</f>
        <v>0</v>
      </c>
      <c r="CH23" s="100">
        <f t="shared" ref="CH23:CH34" si="148">$EW6</f>
        <v>0</v>
      </c>
      <c r="CI23" s="100">
        <f>$EX6</f>
        <v>0</v>
      </c>
      <c r="CJ23" s="66">
        <f>$GC6</f>
        <v>0</v>
      </c>
      <c r="CK23" s="66">
        <f>$GD6</f>
        <v>0</v>
      </c>
      <c r="CL23" s="66">
        <f>LARGE((CH23,CJ23),1)</f>
        <v>0</v>
      </c>
      <c r="CM23" s="66">
        <f>CL23</f>
        <v>0</v>
      </c>
      <c r="CO23" s="100">
        <f t="shared" ref="CO23:CO34" si="149">$EW6</f>
        <v>0</v>
      </c>
      <c r="CP23" s="66">
        <f t="shared" ref="CP23:CP34" si="150">$EX6</f>
        <v>0</v>
      </c>
      <c r="CQ23" s="100">
        <f>$GM6</f>
        <v>0</v>
      </c>
      <c r="CR23" s="66">
        <f>$GO6</f>
        <v>0</v>
      </c>
      <c r="CS23" s="66">
        <f>LARGE((CO23,CQ23),1)</f>
        <v>0</v>
      </c>
      <c r="CT23" s="66">
        <f>CS23</f>
        <v>0</v>
      </c>
      <c r="CV23" s="100">
        <f t="shared" ref="CV23:CV34" si="151">$EW6</f>
        <v>0</v>
      </c>
      <c r="CW23" s="66">
        <f t="shared" ref="CW23:CW34" si="152">$EX6</f>
        <v>0</v>
      </c>
      <c r="CX23" s="66">
        <f>$GS6</f>
        <v>0</v>
      </c>
      <c r="CY23" s="66">
        <f>$GT6</f>
        <v>0</v>
      </c>
      <c r="CZ23" s="66">
        <f>LARGE((CV23,CX23),1)</f>
        <v>0</v>
      </c>
      <c r="DA23" s="66">
        <f>CZ23</f>
        <v>0</v>
      </c>
      <c r="DC23" s="100">
        <f t="shared" ref="DC23:DC34" si="153">$EW6</f>
        <v>0</v>
      </c>
      <c r="DD23" s="66">
        <f t="shared" ref="DD23:DD34" si="154">$EX6</f>
        <v>0</v>
      </c>
      <c r="DE23" s="66">
        <f>$HE6</f>
        <v>0</v>
      </c>
      <c r="DF23" s="66">
        <f>$HF6</f>
        <v>0</v>
      </c>
      <c r="DG23" s="66">
        <f>LARGE((DC23,DE23),1)</f>
        <v>0</v>
      </c>
      <c r="DH23" s="66">
        <f>DG23</f>
        <v>0</v>
      </c>
      <c r="DJ23" s="66">
        <f>$FD6</f>
        <v>0</v>
      </c>
      <c r="DK23" s="66">
        <f>$FE6</f>
        <v>0</v>
      </c>
      <c r="DL23" s="100">
        <f>$GC6</f>
        <v>0</v>
      </c>
      <c r="DM23" s="66">
        <f>$GD6</f>
        <v>0</v>
      </c>
      <c r="DN23" s="66">
        <f>LARGE((DJ23,DL23),1)</f>
        <v>0</v>
      </c>
      <c r="DO23" s="66">
        <f>DN23</f>
        <v>0</v>
      </c>
      <c r="DQ23" s="66">
        <f t="shared" ref="DQ23:DQ34" si="155">$FD6</f>
        <v>0</v>
      </c>
      <c r="DR23" s="66">
        <f>$FE6</f>
        <v>0</v>
      </c>
      <c r="DS23" s="100">
        <f>$GM6</f>
        <v>0</v>
      </c>
      <c r="DT23" s="66">
        <f>$GO6</f>
        <v>0</v>
      </c>
      <c r="DU23" s="66">
        <f>LARGE((DQ23,DS23),1)</f>
        <v>0</v>
      </c>
      <c r="DV23" s="66">
        <f>DU23</f>
        <v>0</v>
      </c>
      <c r="DX23" s="66">
        <f t="shared" ref="DX23:DX34" si="156">$FD6</f>
        <v>0</v>
      </c>
      <c r="DY23" s="66">
        <f>$FE6</f>
        <v>0</v>
      </c>
      <c r="DZ23" s="66">
        <f>$GS6</f>
        <v>0</v>
      </c>
      <c r="EA23" s="66">
        <f>$GT6</f>
        <v>0</v>
      </c>
      <c r="EB23" s="66">
        <f>LARGE((DX23,DZ23),1)</f>
        <v>0</v>
      </c>
      <c r="EC23" s="66">
        <f>EB23</f>
        <v>0</v>
      </c>
      <c r="EE23" s="66">
        <f t="shared" ref="EE23:EE34" si="157">$FD6</f>
        <v>0</v>
      </c>
      <c r="EF23" s="66">
        <f>$FE6</f>
        <v>0</v>
      </c>
      <c r="EG23" s="66">
        <f>$HE6</f>
        <v>0</v>
      </c>
      <c r="EH23" s="66">
        <f>$HF6</f>
        <v>0</v>
      </c>
      <c r="EI23" s="66">
        <f>LARGE((EE23,EG23),1)</f>
        <v>0</v>
      </c>
      <c r="EJ23" s="66">
        <f>EI23</f>
        <v>0</v>
      </c>
      <c r="EL23" s="66">
        <f>$GC6</f>
        <v>0</v>
      </c>
      <c r="EM23" s="66">
        <f>$GD6</f>
        <v>0</v>
      </c>
      <c r="EN23" s="100">
        <f>$GM6</f>
        <v>0</v>
      </c>
      <c r="EO23" s="66">
        <f>$GO6</f>
        <v>0</v>
      </c>
      <c r="EP23" s="66">
        <f>LARGE((EL23,EN23),1)</f>
        <v>0</v>
      </c>
      <c r="EQ23" s="66">
        <f>EP23</f>
        <v>0</v>
      </c>
      <c r="ES23" s="66">
        <f>$GC6</f>
        <v>0</v>
      </c>
      <c r="ET23" s="66">
        <f>$GD6</f>
        <v>0</v>
      </c>
      <c r="EU23" s="66">
        <f>$GS6</f>
        <v>0</v>
      </c>
      <c r="EV23" s="66">
        <f>$GT6</f>
        <v>0</v>
      </c>
      <c r="EW23" s="66">
        <f>LARGE((ES23,EU23),1)</f>
        <v>0</v>
      </c>
      <c r="EX23" s="66">
        <f>EW23</f>
        <v>0</v>
      </c>
      <c r="EZ23" s="66">
        <f>$GC6</f>
        <v>0</v>
      </c>
      <c r="FA23" s="66">
        <f>$GD6</f>
        <v>0</v>
      </c>
      <c r="FB23" s="66">
        <f>$HE6</f>
        <v>0</v>
      </c>
      <c r="FC23" s="66">
        <f>$HF6</f>
        <v>0</v>
      </c>
      <c r="FD23" s="66">
        <f>LARGE((EZ23,FB23),1)</f>
        <v>0</v>
      </c>
      <c r="FE23" s="66">
        <f>FD23</f>
        <v>0</v>
      </c>
      <c r="FG23" s="100">
        <f>$GM6</f>
        <v>0</v>
      </c>
      <c r="FH23" s="66">
        <f>$GO6</f>
        <v>0</v>
      </c>
      <c r="FI23" s="66">
        <f>$GS6</f>
        <v>0</v>
      </c>
      <c r="FJ23" s="66">
        <f>$GT6</f>
        <v>0</v>
      </c>
      <c r="FK23" s="66">
        <f>LARGE((FG23,FI23),1)</f>
        <v>0</v>
      </c>
      <c r="FL23" s="66">
        <f>FK23</f>
        <v>0</v>
      </c>
      <c r="FN23" s="100">
        <f>$GM6</f>
        <v>0</v>
      </c>
      <c r="FO23" s="66">
        <f>$GO6</f>
        <v>0</v>
      </c>
      <c r="FP23" s="66">
        <f>$HE6</f>
        <v>0</v>
      </c>
      <c r="FQ23" s="66">
        <f>$HF6</f>
        <v>0</v>
      </c>
      <c r="FR23" s="66">
        <f>LARGE((FN23,FP23),1)</f>
        <v>0</v>
      </c>
      <c r="FS23" s="66">
        <f>FR23</f>
        <v>0</v>
      </c>
      <c r="FU23" s="66">
        <f>$GS6</f>
        <v>0</v>
      </c>
      <c r="FV23" s="66">
        <f>$GT6</f>
        <v>0</v>
      </c>
      <c r="FW23" s="66">
        <f>$HE6</f>
        <v>0</v>
      </c>
      <c r="FX23" s="66">
        <f>$HF6</f>
        <v>0</v>
      </c>
      <c r="FY23" s="66">
        <f>LARGE((FU23,FW23),1)</f>
        <v>0</v>
      </c>
      <c r="FZ23" s="66">
        <f>FY23</f>
        <v>0</v>
      </c>
    </row>
    <row r="24" spans="1:268" ht="12.75" customHeight="1">
      <c r="A24" s="255"/>
      <c r="B24" s="117" t="str">
        <f>IFERROR(DD18,"")</f>
        <v/>
      </c>
      <c r="C24" s="117"/>
      <c r="D24" s="111" t="s">
        <v>153</v>
      </c>
      <c r="E24" s="111"/>
      <c r="F24" s="111"/>
      <c r="G24" s="111"/>
      <c r="H24" s="111"/>
      <c r="I24" s="111"/>
      <c r="J24" s="111"/>
      <c r="K24" s="111"/>
      <c r="L24" s="111"/>
      <c r="M24" s="111"/>
      <c r="N24" s="111"/>
      <c r="O24" s="111"/>
      <c r="P24" s="111"/>
      <c r="Q24" s="111"/>
      <c r="R24" s="111"/>
      <c r="S24" s="111"/>
      <c r="T24" s="111"/>
      <c r="U24" s="111"/>
      <c r="V24" s="117" t="str">
        <f>IFERROR(IF(GC18&lt;&gt;"",IF(ISNA(MATCH('Page 1 (Hydrology)'!M6,CR39:CR61,0)),"",GC18),""),"")</f>
        <v/>
      </c>
      <c r="W24" s="117"/>
      <c r="X24" s="111" t="s">
        <v>163</v>
      </c>
      <c r="Y24" s="111"/>
      <c r="Z24" s="111"/>
      <c r="AA24" s="111"/>
      <c r="AB24" s="111"/>
      <c r="AC24" s="111"/>
      <c r="AD24" s="111"/>
      <c r="AE24" s="111"/>
      <c r="AF24" s="111"/>
      <c r="AG24" s="111"/>
      <c r="AH24" s="111"/>
      <c r="AI24" s="111"/>
      <c r="AJ24" s="111"/>
      <c r="AK24" s="111"/>
      <c r="AL24" s="111"/>
      <c r="AM24" s="111"/>
      <c r="AN24" s="111"/>
      <c r="AO24" s="111"/>
      <c r="AP24" s="111"/>
      <c r="AQ24" s="111"/>
      <c r="AR24" s="111"/>
      <c r="AS24" s="111"/>
      <c r="AT24" s="164" t="str">
        <f>IFERROR(IF(FS18="?",IF(ISNA(MATCH('Page 1 (Hydrology)'!M6,CR39:CR61,0)),"",IF(AND(SUM(BR21:BS32,BW21:BX32)=0,OR($BV$21=TRUE,$BV$22=TRUE),OR($BV$23=TRUE,$BV$24=TRUE)),"?","")),""),"")</f>
        <v/>
      </c>
      <c r="AU24" s="164"/>
      <c r="AV24" s="111" t="s">
        <v>173</v>
      </c>
      <c r="AW24" s="111"/>
      <c r="AX24" s="111"/>
      <c r="AY24" s="111"/>
      <c r="AZ24" s="111"/>
      <c r="BA24" s="111"/>
      <c r="BB24" s="111"/>
      <c r="BC24" s="111"/>
      <c r="BD24" s="111"/>
      <c r="BE24" s="111"/>
      <c r="BF24" s="111"/>
      <c r="BG24" s="111"/>
      <c r="BH24" s="111"/>
      <c r="BI24" s="111"/>
      <c r="BJ24" s="111"/>
      <c r="BK24" s="111"/>
      <c r="BL24" s="111"/>
      <c r="BM24" s="111"/>
      <c r="BN24" s="111"/>
      <c r="BO24" s="111"/>
      <c r="BP24" s="111"/>
      <c r="BQ24" s="112"/>
      <c r="BR24" s="66">
        <f t="shared" si="144"/>
        <v>0</v>
      </c>
      <c r="BS24" s="66">
        <f>IF(V23="X",1,0)</f>
        <v>0</v>
      </c>
      <c r="BT24" s="66">
        <f t="shared" ref="BT24:BT27" si="158">IF(AT23="X",1,0)</f>
        <v>0</v>
      </c>
      <c r="BV24" s="99" t="b">
        <f>IF('Page 2 (Vegetation)'!BF41="X",TRUE,FALSE)</f>
        <v>0</v>
      </c>
      <c r="BW24" s="66">
        <f t="shared" si="143"/>
        <v>0</v>
      </c>
      <c r="BX24" s="66">
        <f t="shared" si="145"/>
        <v>0</v>
      </c>
      <c r="CA24" s="100">
        <f t="shared" si="146"/>
        <v>0</v>
      </c>
      <c r="CB24" s="100">
        <f t="shared" ref="CB24:CB34" si="159">$EX7</f>
        <v>0</v>
      </c>
      <c r="CC24" s="66">
        <f t="shared" si="147"/>
        <v>0</v>
      </c>
      <c r="CD24" s="66">
        <f t="shared" ref="CD24:CD34" si="160">$FE7</f>
        <v>0</v>
      </c>
      <c r="CE24" s="66">
        <f>LARGE((CA24,CC24),1)</f>
        <v>0</v>
      </c>
      <c r="CF24" s="66">
        <f t="shared" ref="CF24:CF34" si="161">IF(AND($BR7&gt;BZ$34,CF23=0),0,IF(OR($B7="",$AR7="",$BR7&gt;(BZ$32+BZ$34)),CF23,CF23+CE24))</f>
        <v>0</v>
      </c>
      <c r="CH24" s="100">
        <f t="shared" si="148"/>
        <v>0</v>
      </c>
      <c r="CI24" s="100">
        <f t="shared" ref="CI24:CI34" si="162">$EX7</f>
        <v>0</v>
      </c>
      <c r="CJ24" s="66">
        <f t="shared" ref="CJ24:CJ34" si="163">$GC7</f>
        <v>0</v>
      </c>
      <c r="CK24" s="66">
        <f t="shared" ref="CK24:CK34" si="164">$GD7</f>
        <v>0</v>
      </c>
      <c r="CL24" s="66">
        <f>LARGE((CH24,CJ24),1)</f>
        <v>0</v>
      </c>
      <c r="CM24" s="66">
        <f t="shared" ref="CM24:CM34" si="165">IF(AND($BR7&gt;CG$34,CM23=0),0,IF(OR($B7="",$AR7="",$BR7&gt;(CG$32+CG$34)),CM23,CM23+CL24))</f>
        <v>0</v>
      </c>
      <c r="CO24" s="100">
        <f t="shared" si="149"/>
        <v>0</v>
      </c>
      <c r="CP24" s="66">
        <f t="shared" si="150"/>
        <v>0</v>
      </c>
      <c r="CQ24" s="100">
        <f t="shared" ref="CQ24:CQ34" si="166">$GM7</f>
        <v>0</v>
      </c>
      <c r="CR24" s="66">
        <f t="shared" ref="CR24:CR34" si="167">$GO7</f>
        <v>0</v>
      </c>
      <c r="CS24" s="66">
        <f>LARGE((CO24,CQ24),1)</f>
        <v>0</v>
      </c>
      <c r="CT24" s="66">
        <f t="shared" ref="CT24:CT34" si="168">IF(AND($BR7&gt;CN$34,CT23=0),0,IF(OR($B7="",$AR7="",$BR7&gt;(CN$32+CN$34)),CT23,CT23+CS24))</f>
        <v>0</v>
      </c>
      <c r="CV24" s="100">
        <f t="shared" si="151"/>
        <v>0</v>
      </c>
      <c r="CW24" s="66">
        <f t="shared" si="152"/>
        <v>0</v>
      </c>
      <c r="CX24" s="66">
        <f t="shared" ref="CX24:CX34" si="169">$GS7</f>
        <v>0</v>
      </c>
      <c r="CY24" s="66">
        <f t="shared" ref="CY24:CY34" si="170">$GT7</f>
        <v>0</v>
      </c>
      <c r="CZ24" s="66">
        <f>LARGE((CV24,CX24),1)</f>
        <v>0</v>
      </c>
      <c r="DA24" s="66">
        <f>IF(OR($B7="",$AR7=""),DA23,IF(AND(CV24=0,CX24=0),DA23,IF($BS7&lt;=CU$34,DA23+CZ24,IF(OR(CZ24=0,$BR7&gt;CU$34,$BS7&gt;CU$34),DA23,DA23+CU$34-$BR7))))</f>
        <v>0</v>
      </c>
      <c r="DC24" s="100">
        <f t="shared" si="153"/>
        <v>0</v>
      </c>
      <c r="DD24" s="66">
        <f t="shared" si="154"/>
        <v>0</v>
      </c>
      <c r="DE24" s="66">
        <f t="shared" ref="DE24:DE34" si="171">$HE7</f>
        <v>0</v>
      </c>
      <c r="DF24" s="66">
        <f t="shared" ref="DF24:DF34" si="172">$HF7</f>
        <v>0</v>
      </c>
      <c r="DG24" s="66">
        <f>LARGE((DC24,DE24),1)</f>
        <v>0</v>
      </c>
      <c r="DH24" s="66">
        <f>IF(OR($B7="",$AR7=""),DH23,IF(AND(DC24=0,DE24=0),DH23,IF($BS7&lt;=DB$34,DH23+DG24,IF(OR(DG24=0,$BR7&gt;DB$34,$BS7&gt;DB$34),DH23,DH23+DB$34-$BR7))))</f>
        <v>0</v>
      </c>
      <c r="DJ24" s="66">
        <f t="shared" ref="DJ24:DJ34" si="173">$FD7</f>
        <v>0</v>
      </c>
      <c r="DK24" s="66">
        <f t="shared" ref="DK24:DK34" si="174">$FE7</f>
        <v>0</v>
      </c>
      <c r="DL24" s="100">
        <f t="shared" ref="DL24:DL34" si="175">$GC7</f>
        <v>0</v>
      </c>
      <c r="DM24" s="66">
        <f t="shared" ref="DM24:DM34" si="176">$GD7</f>
        <v>0</v>
      </c>
      <c r="DN24" s="66">
        <f>LARGE((DJ24,DL24),1)</f>
        <v>0</v>
      </c>
      <c r="DO24" s="66">
        <f>IF(AND($BR7&gt;DI$34,DO23=0),0,IF(OR($B7="",$AR7="",$BR7&gt;(DI$32+DI$34)),DO23,DO23+DN24))</f>
        <v>0</v>
      </c>
      <c r="DQ24" s="66">
        <f t="shared" si="155"/>
        <v>0</v>
      </c>
      <c r="DR24" s="66">
        <f t="shared" ref="DR24:DR34" si="177">$FE7</f>
        <v>0</v>
      </c>
      <c r="DS24" s="100">
        <f t="shared" ref="DS24:DS34" si="178">$GM7</f>
        <v>0</v>
      </c>
      <c r="DT24" s="66">
        <f t="shared" ref="DT24:DT34" si="179">$GO7</f>
        <v>0</v>
      </c>
      <c r="DU24" s="66">
        <f>LARGE((DQ24,DS24),1)</f>
        <v>0</v>
      </c>
      <c r="DV24" s="66">
        <f>IF(AND($BR7&gt;DP$34,DV23=0),0,IF(OR($B7="",$AR7="",$BR7&gt;(DP$32+DP$34)),DV23,DV23+DU24))</f>
        <v>0</v>
      </c>
      <c r="DX24" s="66">
        <f t="shared" si="156"/>
        <v>0</v>
      </c>
      <c r="DY24" s="66">
        <f t="shared" ref="DY24:DY34" si="180">$FE7</f>
        <v>0</v>
      </c>
      <c r="DZ24" s="66">
        <f t="shared" ref="DZ24:DZ34" si="181">$GS7</f>
        <v>0</v>
      </c>
      <c r="EA24" s="66">
        <f t="shared" ref="EA24:EA34" si="182">$GT7</f>
        <v>0</v>
      </c>
      <c r="EB24" s="66">
        <f>LARGE((DX24,DZ24),1)</f>
        <v>0</v>
      </c>
      <c r="EC24" s="66">
        <f>IF(OR($B7="",$AR7=""),EC23,IF(AND(DX24=0,DZ24=0),EC23,IF($BS7&lt;=DW$34,EC23+EB24,IF(OR(EB24=0,$BR7&gt;DW$34,$BS7&gt;DW$34),EC23,EC23+DW$34-$BR7))))</f>
        <v>0</v>
      </c>
      <c r="EE24" s="66">
        <f t="shared" si="157"/>
        <v>0</v>
      </c>
      <c r="EF24" s="66">
        <f t="shared" ref="EF24:EF34" si="183">$FE7</f>
        <v>0</v>
      </c>
      <c r="EG24" s="66">
        <f t="shared" ref="EG24:EG34" si="184">$HE7</f>
        <v>0</v>
      </c>
      <c r="EH24" s="66">
        <f t="shared" ref="EH24:EH34" si="185">$HF7</f>
        <v>0</v>
      </c>
      <c r="EI24" s="66">
        <f>LARGE((EE24,EG24),1)</f>
        <v>0</v>
      </c>
      <c r="EJ24" s="66">
        <f>IF(OR($B7="",$AR7=""),EJ23,IF(AND(EE24=0,EG24=0),EJ23,IF($BS7&lt;=ED$34,EJ23+EI24,IF(OR(EI24=0,$BR7&gt;ED$34,$BS7&gt;ED$34),EJ23,EJ23+ED$34-$BR7))))</f>
        <v>0</v>
      </c>
      <c r="EL24" s="66">
        <f t="shared" ref="EL24:EL34" si="186">$GC7</f>
        <v>0</v>
      </c>
      <c r="EM24" s="66">
        <f t="shared" ref="EM24:EM34" si="187">$GD7</f>
        <v>0</v>
      </c>
      <c r="EN24" s="100">
        <f t="shared" ref="EN24:EN34" si="188">$GM7</f>
        <v>0</v>
      </c>
      <c r="EO24" s="66">
        <f t="shared" ref="EO24:EO34" si="189">$GO7</f>
        <v>0</v>
      </c>
      <c r="EP24" s="66">
        <f>LARGE((EL24,EN24),1)</f>
        <v>0</v>
      </c>
      <c r="EQ24" s="66">
        <f>IF(AND($BR7&gt;EK$34,EQ23=0),0,IF(OR($B7="",$AR7="",$BR7&gt;(EK$32+EK$34)),EQ23,EQ23+EP24))</f>
        <v>0</v>
      </c>
      <c r="ES24" s="66">
        <f t="shared" ref="ES24:ES34" si="190">$GC7</f>
        <v>0</v>
      </c>
      <c r="ET24" s="66">
        <f t="shared" ref="ET24:ET34" si="191">$GD7</f>
        <v>0</v>
      </c>
      <c r="EU24" s="66">
        <f t="shared" ref="EU24:EU34" si="192">$GS7</f>
        <v>0</v>
      </c>
      <c r="EV24" s="66">
        <f t="shared" ref="EV24:EV34" si="193">$GT7</f>
        <v>0</v>
      </c>
      <c r="EW24" s="66">
        <f>LARGE((ES24,EU24),1)</f>
        <v>0</v>
      </c>
      <c r="EX24" s="66">
        <f>IF(OR($B7="",$AR7=""),EX23,IF(AND(ES24=0,EU24=0),EX23,IF($BS7&lt;=ER$34,EX23+EW24,IF(OR(EW24=0,$BR7&gt;ER$34,$BS7&gt;ER$34),EX23,EX23+ER$34-$BR7))))</f>
        <v>0</v>
      </c>
      <c r="EZ24" s="66">
        <f t="shared" ref="EZ24:EZ34" si="194">$GC7</f>
        <v>0</v>
      </c>
      <c r="FA24" s="66">
        <f t="shared" ref="FA24:FA34" si="195">$GD7</f>
        <v>0</v>
      </c>
      <c r="FB24" s="66">
        <f t="shared" ref="FB24:FB34" si="196">$HE7</f>
        <v>0</v>
      </c>
      <c r="FC24" s="66">
        <f t="shared" ref="FC24:FC34" si="197">$HF7</f>
        <v>0</v>
      </c>
      <c r="FD24" s="66">
        <f>LARGE((EZ24,FB24),1)</f>
        <v>0</v>
      </c>
      <c r="FE24" s="66">
        <f>IF(OR($B7="",$AR7=""),FE23,IF(AND(EZ24=0,FB24=0),FE23,IF($BS7&lt;=EY$34,FE23+FD24,IF(OR(FD24=0,$BR7&gt;EY$34,$BS7&gt;EY$34),FE23,FE23+EY$34-$BR7))))</f>
        <v>0</v>
      </c>
      <c r="FG24" s="100">
        <f t="shared" ref="FG24:FG34" si="198">$GM7</f>
        <v>0</v>
      </c>
      <c r="FH24" s="66">
        <f t="shared" ref="FH24:FH34" si="199">$GO7</f>
        <v>0</v>
      </c>
      <c r="FI24" s="66">
        <f t="shared" ref="FI24:FI34" si="200">$GS7</f>
        <v>0</v>
      </c>
      <c r="FJ24" s="66">
        <f>$GT7</f>
        <v>0</v>
      </c>
      <c r="FK24" s="66">
        <f>LARGE((FG24,FI24),1)</f>
        <v>0</v>
      </c>
      <c r="FL24" s="66">
        <f>IF(AND($BR7&gt;FF$34,FL23=0),0,IF(OR($B7="",$AR7="",$BR7&gt;(FF$32+FF$34)),FL23,FL23+FK24))</f>
        <v>0</v>
      </c>
      <c r="FN24" s="100">
        <f t="shared" ref="FN24:FN34" si="201">$GM7</f>
        <v>0</v>
      </c>
      <c r="FO24" s="66">
        <f t="shared" ref="FO24:FO34" si="202">$GO7</f>
        <v>0</v>
      </c>
      <c r="FP24" s="66">
        <f t="shared" ref="FP24:FP34" si="203">$HE7</f>
        <v>0</v>
      </c>
      <c r="FQ24" s="66">
        <f t="shared" ref="FQ24:FQ34" si="204">$HF7</f>
        <v>0</v>
      </c>
      <c r="FR24" s="66">
        <f>LARGE((FN24,FP24),1)</f>
        <v>0</v>
      </c>
      <c r="FS24" s="66">
        <f>IF(AND($BR7&gt;FM$34,FS23=0),0,IF(OR($B7="",$AR7="",$BR7&gt;(FM$32+FM$34)),FS23,FS23+FR24))</f>
        <v>0</v>
      </c>
      <c r="FU24" s="66">
        <f t="shared" ref="FU24:FU34" si="205">$GS7</f>
        <v>0</v>
      </c>
      <c r="FV24" s="66">
        <f>$GT7</f>
        <v>0</v>
      </c>
      <c r="FW24" s="66">
        <f t="shared" ref="FW24:FW34" si="206">$HE7</f>
        <v>0</v>
      </c>
      <c r="FX24" s="66">
        <f t="shared" ref="FX24:FX34" si="207">$HF7</f>
        <v>0</v>
      </c>
      <c r="FY24" s="66">
        <f>LARGE((FU24,FW24),1)</f>
        <v>0</v>
      </c>
      <c r="FZ24" s="66">
        <f>IF(OR($B7="",$AR7=""),FZ23,IF(AND(FU24=0,FW24=0),FZ23,IF($BS7&lt;=FT$34,FZ23+FY24,IF(OR(FY24=0,$BR7&gt;FT$34,$BS7&gt;FT$34),FZ23,FZ23+FT$34-$BR7))))</f>
        <v>0</v>
      </c>
    </row>
    <row r="25" spans="1:268" ht="12.75" customHeight="1">
      <c r="A25" s="255"/>
      <c r="B25" s="117" t="str">
        <f>IFERROR(DQ18,"")</f>
        <v/>
      </c>
      <c r="C25" s="117"/>
      <c r="D25" s="111" t="s">
        <v>154</v>
      </c>
      <c r="E25" s="111"/>
      <c r="F25" s="111"/>
      <c r="G25" s="111"/>
      <c r="H25" s="111"/>
      <c r="I25" s="111"/>
      <c r="J25" s="111"/>
      <c r="K25" s="111"/>
      <c r="L25" s="111"/>
      <c r="M25" s="111"/>
      <c r="N25" s="111"/>
      <c r="O25" s="111"/>
      <c r="P25" s="111"/>
      <c r="Q25" s="111"/>
      <c r="R25" s="111"/>
      <c r="S25" s="111"/>
      <c r="T25" s="111"/>
      <c r="U25" s="111"/>
      <c r="V25" s="117" t="str">
        <f>IFERROR(GG18,"")</f>
        <v/>
      </c>
      <c r="W25" s="117"/>
      <c r="X25" s="111" t="s">
        <v>164</v>
      </c>
      <c r="Y25" s="111"/>
      <c r="Z25" s="111"/>
      <c r="AA25" s="111"/>
      <c r="AB25" s="111"/>
      <c r="AC25" s="111"/>
      <c r="AD25" s="111"/>
      <c r="AE25" s="111"/>
      <c r="AF25" s="111"/>
      <c r="AG25" s="111"/>
      <c r="AH25" s="111"/>
      <c r="AI25" s="111"/>
      <c r="AJ25" s="111"/>
      <c r="AK25" s="111"/>
      <c r="AL25" s="111"/>
      <c r="AM25" s="111"/>
      <c r="AN25" s="111"/>
      <c r="AO25" s="111"/>
      <c r="AP25" s="111"/>
      <c r="AQ25" s="111"/>
      <c r="AR25" s="111"/>
      <c r="AS25" s="111"/>
      <c r="AT25" s="164" t="str">
        <f>IFERROR(IF(HN18="?",IF(ISNA(MATCH('Page 1 (Hydrology)'!M6,CR39:CR71,0)),"",IF(AND(SUM(BR21:BS32,BW21:BX32)=0,OR($BV$21=TRUE,$BV$22=TRUE),OR($BV$23=TRUE,$BV$24=TRUE)),"?","")),""),"")</f>
        <v/>
      </c>
      <c r="AU25" s="164"/>
      <c r="AV25" s="111" t="s">
        <v>174</v>
      </c>
      <c r="AW25" s="111"/>
      <c r="AX25" s="111"/>
      <c r="AY25" s="111"/>
      <c r="AZ25" s="111"/>
      <c r="BA25" s="111"/>
      <c r="BB25" s="111"/>
      <c r="BC25" s="111"/>
      <c r="BD25" s="111"/>
      <c r="BE25" s="111"/>
      <c r="BF25" s="111"/>
      <c r="BG25" s="111"/>
      <c r="BH25" s="111"/>
      <c r="BI25" s="111"/>
      <c r="BJ25" s="111"/>
      <c r="BK25" s="111"/>
      <c r="BL25" s="111"/>
      <c r="BM25" s="111"/>
      <c r="BN25" s="111"/>
      <c r="BO25" s="111"/>
      <c r="BP25" s="111"/>
      <c r="BQ25" s="112"/>
      <c r="BR25" s="66">
        <f t="shared" si="144"/>
        <v>0</v>
      </c>
      <c r="BS25" s="66">
        <f t="shared" ref="BS25:BS30" si="208">IF(V24="X",1,0)</f>
        <v>0</v>
      </c>
      <c r="BT25" s="66">
        <f t="shared" si="158"/>
        <v>0</v>
      </c>
      <c r="BW25" s="66">
        <f t="shared" si="143"/>
        <v>0</v>
      </c>
      <c r="BX25" s="66">
        <f t="shared" si="145"/>
        <v>0</v>
      </c>
      <c r="CA25" s="100">
        <f t="shared" si="146"/>
        <v>0</v>
      </c>
      <c r="CB25" s="100">
        <f t="shared" si="159"/>
        <v>0</v>
      </c>
      <c r="CC25" s="66">
        <f t="shared" si="147"/>
        <v>0</v>
      </c>
      <c r="CD25" s="66">
        <f t="shared" si="160"/>
        <v>0</v>
      </c>
      <c r="CE25" s="66">
        <f>LARGE((CA25,CC25),1)</f>
        <v>0</v>
      </c>
      <c r="CF25" s="66">
        <f t="shared" si="161"/>
        <v>0</v>
      </c>
      <c r="CH25" s="100">
        <f t="shared" si="148"/>
        <v>0</v>
      </c>
      <c r="CI25" s="100">
        <f t="shared" si="162"/>
        <v>0</v>
      </c>
      <c r="CJ25" s="66">
        <f t="shared" si="163"/>
        <v>0</v>
      </c>
      <c r="CK25" s="66">
        <f t="shared" si="164"/>
        <v>0</v>
      </c>
      <c r="CL25" s="66">
        <f>LARGE((CH25,CJ25),1)</f>
        <v>0</v>
      </c>
      <c r="CM25" s="66">
        <f t="shared" si="165"/>
        <v>0</v>
      </c>
      <c r="CO25" s="100">
        <f t="shared" si="149"/>
        <v>0</v>
      </c>
      <c r="CP25" s="66">
        <f t="shared" si="150"/>
        <v>0</v>
      </c>
      <c r="CQ25" s="100">
        <f t="shared" si="166"/>
        <v>0</v>
      </c>
      <c r="CR25" s="66">
        <f t="shared" si="167"/>
        <v>0</v>
      </c>
      <c r="CS25" s="66">
        <f>LARGE((CO25,CQ25),1)</f>
        <v>0</v>
      </c>
      <c r="CT25" s="66">
        <f t="shared" si="168"/>
        <v>0</v>
      </c>
      <c r="CV25" s="100">
        <f t="shared" si="151"/>
        <v>0</v>
      </c>
      <c r="CW25" s="66">
        <f t="shared" si="152"/>
        <v>0</v>
      </c>
      <c r="CX25" s="66">
        <f t="shared" si="169"/>
        <v>0</v>
      </c>
      <c r="CY25" s="66">
        <f t="shared" si="170"/>
        <v>0</v>
      </c>
      <c r="CZ25" s="66">
        <f>LARGE((CV25,CX25),1)</f>
        <v>0</v>
      </c>
      <c r="DA25" s="66">
        <f t="shared" ref="DA25:DA34" si="209">IF(OR($B8="",$AR8=""),DA24,IF(AND(CV25=0,CX25=0),DA24,IF($BS8&lt;=CU$34,DA24+CZ25,IF(OR(CZ25=0,$BR8&gt;CU$34,$BS8&gt;CU$34),DA24,DA24+CU$34-$BR8))))</f>
        <v>0</v>
      </c>
      <c r="DC25" s="100">
        <f t="shared" si="153"/>
        <v>0</v>
      </c>
      <c r="DD25" s="66">
        <f t="shared" si="154"/>
        <v>0</v>
      </c>
      <c r="DE25" s="66">
        <f t="shared" si="171"/>
        <v>0</v>
      </c>
      <c r="DF25" s="66">
        <f t="shared" si="172"/>
        <v>0</v>
      </c>
      <c r="DG25" s="66">
        <f>LARGE((DC25,DE25),1)</f>
        <v>0</v>
      </c>
      <c r="DH25" s="66">
        <f t="shared" ref="DH25:DH34" si="210">IF(OR($B8="",$AR8=""),DH24,IF(AND(DC25=0,DE25=0),DH24,IF($BS8&lt;=DB$34,DH24+DG25,IF(OR(DG25=0,$BR8&gt;DB$34,$BS8&gt;DB$34),DH24,DH24+DB$34-$BR8))))</f>
        <v>0</v>
      </c>
      <c r="DJ25" s="66">
        <f t="shared" si="173"/>
        <v>0</v>
      </c>
      <c r="DK25" s="66">
        <f t="shared" si="174"/>
        <v>0</v>
      </c>
      <c r="DL25" s="100">
        <f t="shared" si="175"/>
        <v>0</v>
      </c>
      <c r="DM25" s="66">
        <f t="shared" si="176"/>
        <v>0</v>
      </c>
      <c r="DN25" s="66">
        <f>LARGE((DJ25,DL25),1)</f>
        <v>0</v>
      </c>
      <c r="DO25" s="66">
        <f t="shared" ref="DO25:DO33" si="211">IF(AND($BR8&gt;DI$34,DO24=0),0,IF(OR($B8="",$AR8="",$BR8&gt;(DI$32+DI$34)),DO24,DO24+DN25))</f>
        <v>0</v>
      </c>
      <c r="DQ25" s="66">
        <f t="shared" si="155"/>
        <v>0</v>
      </c>
      <c r="DR25" s="66">
        <f t="shared" si="177"/>
        <v>0</v>
      </c>
      <c r="DS25" s="100">
        <f t="shared" si="178"/>
        <v>0</v>
      </c>
      <c r="DT25" s="66">
        <f t="shared" si="179"/>
        <v>0</v>
      </c>
      <c r="DU25" s="66">
        <f>LARGE((DQ25,DS25),1)</f>
        <v>0</v>
      </c>
      <c r="DV25" s="66">
        <f t="shared" ref="DV25:DV34" si="212">IF(AND($BR8&gt;DP$34,DV24=0),0,IF(OR($B8="",$AR8="",$BR8&gt;(DP$32+DP$34)),DV24,DV24+DU25))</f>
        <v>0</v>
      </c>
      <c r="DX25" s="66">
        <f t="shared" si="156"/>
        <v>0</v>
      </c>
      <c r="DY25" s="66">
        <f t="shared" si="180"/>
        <v>0</v>
      </c>
      <c r="DZ25" s="66">
        <f t="shared" si="181"/>
        <v>0</v>
      </c>
      <c r="EA25" s="66">
        <f t="shared" si="182"/>
        <v>0</v>
      </c>
      <c r="EB25" s="66">
        <f>LARGE((DX25,DZ25),1)</f>
        <v>0</v>
      </c>
      <c r="EC25" s="66">
        <f t="shared" ref="EC25:EC34" si="213">IF(OR($B8="",$AR8=""),EC24,IF(AND(DX25=0,DZ25=0),EC24,IF($BS8&lt;=DW$34,EC24+EB25,IF(OR(EB25=0,$BR8&gt;DW$34,$BS8&gt;DW$34),EC24,EC24+DW$34-$BR8))))</f>
        <v>0</v>
      </c>
      <c r="EE25" s="66">
        <f t="shared" si="157"/>
        <v>0</v>
      </c>
      <c r="EF25" s="66">
        <f t="shared" si="183"/>
        <v>0</v>
      </c>
      <c r="EG25" s="66">
        <f t="shared" si="184"/>
        <v>0</v>
      </c>
      <c r="EH25" s="66">
        <f t="shared" si="185"/>
        <v>0</v>
      </c>
      <c r="EI25" s="66">
        <f>LARGE((EE25,EG25),1)</f>
        <v>0</v>
      </c>
      <c r="EJ25" s="66">
        <f t="shared" ref="EJ25:EJ34" si="214">IF(OR($B8="",$AR8=""),EJ24,IF(AND(EE25=0,EG25=0),EJ24,IF($BS8&lt;=ED$34,EJ24+EI25,IF(OR(EI25=0,$BR8&gt;ED$34,$BS8&gt;ED$34),EJ24,EJ24+ED$34-$BR8))))</f>
        <v>0</v>
      </c>
      <c r="EL25" s="66">
        <f t="shared" si="186"/>
        <v>0</v>
      </c>
      <c r="EM25" s="66">
        <f t="shared" si="187"/>
        <v>0</v>
      </c>
      <c r="EN25" s="100">
        <f t="shared" si="188"/>
        <v>0</v>
      </c>
      <c r="EO25" s="66">
        <f t="shared" si="189"/>
        <v>0</v>
      </c>
      <c r="EP25" s="66">
        <f>LARGE((EL25,EN25),1)</f>
        <v>0</v>
      </c>
      <c r="EQ25" s="66">
        <f t="shared" ref="EQ25:EQ34" si="215">IF(AND($BR8&gt;EK$34,EQ24=0),0,IF(OR($B8="",$AR8="",$BR8&gt;(EK$32+EK$34)),EQ24,EQ24+EP25))</f>
        <v>0</v>
      </c>
      <c r="ES25" s="66">
        <f t="shared" si="190"/>
        <v>0</v>
      </c>
      <c r="ET25" s="66">
        <f t="shared" si="191"/>
        <v>0</v>
      </c>
      <c r="EU25" s="66">
        <f t="shared" si="192"/>
        <v>0</v>
      </c>
      <c r="EV25" s="66">
        <f t="shared" si="193"/>
        <v>0</v>
      </c>
      <c r="EW25" s="66">
        <f>LARGE((ES25,EU25),1)</f>
        <v>0</v>
      </c>
      <c r="EX25" s="66">
        <f t="shared" ref="EX25:EX34" si="216">IF(OR($B8="",$AR8=""),EX24,IF(AND(ES25=0,EU25=0),EX24,IF($BS8&lt;=ER$34,EX24+EW25,IF(OR(EW25=0,$BR8&gt;ER$34,$BS8&gt;ER$34),EX24,EX24+ER$34-$BR8))))</f>
        <v>0</v>
      </c>
      <c r="EZ25" s="66">
        <f t="shared" si="194"/>
        <v>0</v>
      </c>
      <c r="FA25" s="66">
        <f t="shared" si="195"/>
        <v>0</v>
      </c>
      <c r="FB25" s="66">
        <f t="shared" si="196"/>
        <v>0</v>
      </c>
      <c r="FC25" s="66">
        <f t="shared" si="197"/>
        <v>0</v>
      </c>
      <c r="FD25" s="66">
        <f>LARGE((EZ25,FB25),1)</f>
        <v>0</v>
      </c>
      <c r="FE25" s="66">
        <f t="shared" ref="FE25:FE34" si="217">IF(OR($B8="",$AR8=""),FE24,IF(AND(EZ25=0,FB25=0),FE24,IF($BS8&lt;=EY$34,FE24+FD25,IF(OR(FD25=0,$BR8&gt;EY$34,$BS8&gt;EY$34),FE24,FE24+EY$34-$BR8))))</f>
        <v>0</v>
      </c>
      <c r="FG25" s="100">
        <f t="shared" si="198"/>
        <v>0</v>
      </c>
      <c r="FH25" s="66">
        <f t="shared" si="199"/>
        <v>0</v>
      </c>
      <c r="FI25" s="66">
        <f t="shared" si="200"/>
        <v>0</v>
      </c>
      <c r="FJ25" s="66">
        <f t="shared" ref="FJ25:FJ33" si="218">$GT8</f>
        <v>0</v>
      </c>
      <c r="FK25" s="66">
        <f>LARGE((FG25,FI25),1)</f>
        <v>0</v>
      </c>
      <c r="FL25" s="66">
        <f t="shared" ref="FL25:FL34" si="219">IF(AND($BR8&gt;FF$34,FL24=0),0,IF(OR($B8="",$AR8="",$BR8&gt;(FF$32+FF$34)),FL24,FL24+FK25))</f>
        <v>0</v>
      </c>
      <c r="FN25" s="100">
        <f t="shared" si="201"/>
        <v>0</v>
      </c>
      <c r="FO25" s="66">
        <f t="shared" si="202"/>
        <v>0</v>
      </c>
      <c r="FP25" s="66">
        <f t="shared" si="203"/>
        <v>0</v>
      </c>
      <c r="FQ25" s="66">
        <f t="shared" si="204"/>
        <v>0</v>
      </c>
      <c r="FR25" s="66">
        <f>LARGE((FN25,FP25),1)</f>
        <v>0</v>
      </c>
      <c r="FS25" s="66">
        <f t="shared" ref="FS25:FS34" si="220">IF(AND($BR8&gt;FM$34,FS24=0),0,IF(OR($B8="",$AR8="",$BR8&gt;(FM$32+FM$34)),FS24,FS24+FR25))</f>
        <v>0</v>
      </c>
      <c r="FU25" s="66">
        <f t="shared" si="205"/>
        <v>0</v>
      </c>
      <c r="FV25" s="66">
        <f t="shared" ref="FV25:FV33" si="221">$GT8</f>
        <v>0</v>
      </c>
      <c r="FW25" s="66">
        <f t="shared" si="206"/>
        <v>0</v>
      </c>
      <c r="FX25" s="66">
        <f t="shared" si="207"/>
        <v>0</v>
      </c>
      <c r="FY25" s="66">
        <f>LARGE((FU25,FW25),1)</f>
        <v>0</v>
      </c>
      <c r="FZ25" s="66">
        <f t="shared" ref="FZ25:FZ34" si="222">IF(OR($B8="",$AR8=""),FZ24,IF(AND(FU25=0,FW25=0),FZ24,IF($BS8&lt;=FT$34,FZ24+FY25,IF(OR(FY25=0,$BR8&gt;FT$34,$BS8&gt;FT$34),FZ24,FZ24+FT$34-$BR8))))</f>
        <v>0</v>
      </c>
      <c r="IT25" s="95"/>
      <c r="IU25" s="95"/>
      <c r="IV25" s="95"/>
      <c r="IW25" s="95"/>
      <c r="IX25" s="95"/>
    </row>
    <row r="26" spans="1:268" ht="12.75" customHeight="1">
      <c r="A26" s="255"/>
      <c r="B26" s="117" t="str">
        <f>IFERROR(DV18,"")</f>
        <v/>
      </c>
      <c r="C26" s="117"/>
      <c r="D26" s="111" t="s">
        <v>155</v>
      </c>
      <c r="E26" s="111"/>
      <c r="F26" s="111"/>
      <c r="G26" s="111"/>
      <c r="H26" s="111"/>
      <c r="I26" s="111"/>
      <c r="J26" s="111"/>
      <c r="K26" s="111"/>
      <c r="L26" s="111"/>
      <c r="M26" s="111"/>
      <c r="N26" s="111"/>
      <c r="O26" s="111"/>
      <c r="P26" s="111"/>
      <c r="Q26" s="111"/>
      <c r="R26" s="111"/>
      <c r="S26" s="111"/>
      <c r="T26" s="111"/>
      <c r="U26" s="111"/>
      <c r="V26" s="117" t="str">
        <f>IFERROR(GL18,"")</f>
        <v/>
      </c>
      <c r="W26" s="117"/>
      <c r="X26" s="111" t="s">
        <v>165</v>
      </c>
      <c r="Y26" s="111"/>
      <c r="Z26" s="111"/>
      <c r="AA26" s="111"/>
      <c r="AB26" s="111"/>
      <c r="AC26" s="111"/>
      <c r="AD26" s="111"/>
      <c r="AE26" s="111"/>
      <c r="AF26" s="111"/>
      <c r="AG26" s="111"/>
      <c r="AH26" s="111"/>
      <c r="AI26" s="111"/>
      <c r="AJ26" s="111"/>
      <c r="AK26" s="111"/>
      <c r="AL26" s="111"/>
      <c r="AM26" s="111"/>
      <c r="AN26" s="111"/>
      <c r="AO26" s="111"/>
      <c r="AP26" s="111"/>
      <c r="AQ26" s="111"/>
      <c r="AR26" s="111"/>
      <c r="AS26" s="111"/>
      <c r="AT26" s="164" t="str">
        <f>IFERROR(IF(HV18="?",IF(ISNA(MATCH('Page 1 (Hydrology)'!M6,CR72,0)),"",IF(AND(SUM(BR21:BS32,BW21:BX32)=0,OR($BV$21=TRUE,$BV$22=TRUE),OR($BV$23=TRUE,$BV$24=TRUE)),"?","")),""),"")</f>
        <v/>
      </c>
      <c r="AU26" s="164"/>
      <c r="AV26" s="111" t="s">
        <v>175</v>
      </c>
      <c r="AW26" s="111"/>
      <c r="AX26" s="111"/>
      <c r="AY26" s="111"/>
      <c r="AZ26" s="111"/>
      <c r="BA26" s="111"/>
      <c r="BB26" s="111"/>
      <c r="BC26" s="111"/>
      <c r="BD26" s="111"/>
      <c r="BE26" s="111"/>
      <c r="BF26" s="111"/>
      <c r="BG26" s="111"/>
      <c r="BH26" s="111"/>
      <c r="BI26" s="111"/>
      <c r="BJ26" s="111"/>
      <c r="BK26" s="111"/>
      <c r="BL26" s="111"/>
      <c r="BM26" s="111"/>
      <c r="BN26" s="111"/>
      <c r="BO26" s="111"/>
      <c r="BP26" s="111"/>
      <c r="BQ26" s="112"/>
      <c r="BR26" s="66">
        <f t="shared" si="144"/>
        <v>0</v>
      </c>
      <c r="BS26" s="66">
        <f t="shared" si="208"/>
        <v>0</v>
      </c>
      <c r="BT26" s="66">
        <f t="shared" si="158"/>
        <v>0</v>
      </c>
      <c r="BW26" s="66">
        <f t="shared" si="143"/>
        <v>0</v>
      </c>
      <c r="BX26" s="66">
        <f t="shared" si="145"/>
        <v>0</v>
      </c>
      <c r="CA26" s="100">
        <f t="shared" si="146"/>
        <v>0</v>
      </c>
      <c r="CB26" s="100">
        <f t="shared" si="159"/>
        <v>0</v>
      </c>
      <c r="CC26" s="66">
        <f t="shared" si="147"/>
        <v>0</v>
      </c>
      <c r="CD26" s="66">
        <f t="shared" si="160"/>
        <v>0</v>
      </c>
      <c r="CE26" s="66">
        <f>LARGE((CA26,CC26),1)</f>
        <v>0</v>
      </c>
      <c r="CF26" s="66">
        <f t="shared" si="161"/>
        <v>0</v>
      </c>
      <c r="CH26" s="100">
        <f t="shared" si="148"/>
        <v>0</v>
      </c>
      <c r="CI26" s="100">
        <f t="shared" si="162"/>
        <v>0</v>
      </c>
      <c r="CJ26" s="66">
        <f t="shared" si="163"/>
        <v>0</v>
      </c>
      <c r="CK26" s="66">
        <f t="shared" si="164"/>
        <v>0</v>
      </c>
      <c r="CL26" s="66">
        <f>LARGE((CH26,CJ26),1)</f>
        <v>0</v>
      </c>
      <c r="CM26" s="66">
        <f t="shared" si="165"/>
        <v>0</v>
      </c>
      <c r="CO26" s="100">
        <f t="shared" si="149"/>
        <v>0</v>
      </c>
      <c r="CP26" s="66">
        <f t="shared" si="150"/>
        <v>0</v>
      </c>
      <c r="CQ26" s="100">
        <f t="shared" si="166"/>
        <v>0</v>
      </c>
      <c r="CR26" s="66">
        <f t="shared" si="167"/>
        <v>0</v>
      </c>
      <c r="CS26" s="66">
        <f>LARGE((CO26,CQ26),1)</f>
        <v>0</v>
      </c>
      <c r="CT26" s="66">
        <f t="shared" si="168"/>
        <v>0</v>
      </c>
      <c r="CV26" s="100">
        <f t="shared" si="151"/>
        <v>0</v>
      </c>
      <c r="CW26" s="66">
        <f t="shared" si="152"/>
        <v>0</v>
      </c>
      <c r="CX26" s="66">
        <f t="shared" si="169"/>
        <v>0</v>
      </c>
      <c r="CY26" s="66">
        <f t="shared" si="170"/>
        <v>0</v>
      </c>
      <c r="CZ26" s="66">
        <f>LARGE((CV26,CX26),1)</f>
        <v>0</v>
      </c>
      <c r="DA26" s="66">
        <f t="shared" si="209"/>
        <v>0</v>
      </c>
      <c r="DC26" s="100">
        <f t="shared" si="153"/>
        <v>0</v>
      </c>
      <c r="DD26" s="66">
        <f t="shared" si="154"/>
        <v>0</v>
      </c>
      <c r="DE26" s="66">
        <f t="shared" si="171"/>
        <v>0</v>
      </c>
      <c r="DF26" s="66">
        <f t="shared" si="172"/>
        <v>0</v>
      </c>
      <c r="DG26" s="66">
        <f>LARGE((DC26,DE26),1)</f>
        <v>0</v>
      </c>
      <c r="DH26" s="66">
        <f t="shared" si="210"/>
        <v>0</v>
      </c>
      <c r="DJ26" s="66">
        <f t="shared" si="173"/>
        <v>0</v>
      </c>
      <c r="DK26" s="66">
        <f t="shared" si="174"/>
        <v>0</v>
      </c>
      <c r="DL26" s="100">
        <f t="shared" si="175"/>
        <v>0</v>
      </c>
      <c r="DM26" s="66">
        <f t="shared" si="176"/>
        <v>0</v>
      </c>
      <c r="DN26" s="66">
        <f>LARGE((DJ26,DL26),1)</f>
        <v>0</v>
      </c>
      <c r="DO26" s="66">
        <f t="shared" si="211"/>
        <v>0</v>
      </c>
      <c r="DQ26" s="66">
        <f t="shared" si="155"/>
        <v>0</v>
      </c>
      <c r="DR26" s="66">
        <f t="shared" si="177"/>
        <v>0</v>
      </c>
      <c r="DS26" s="100">
        <f t="shared" si="178"/>
        <v>0</v>
      </c>
      <c r="DT26" s="66">
        <f t="shared" si="179"/>
        <v>0</v>
      </c>
      <c r="DU26" s="66">
        <f>LARGE((DQ26,DS26),1)</f>
        <v>0</v>
      </c>
      <c r="DV26" s="66">
        <f t="shared" si="212"/>
        <v>0</v>
      </c>
      <c r="DX26" s="66">
        <f t="shared" si="156"/>
        <v>0</v>
      </c>
      <c r="DY26" s="66">
        <f t="shared" si="180"/>
        <v>0</v>
      </c>
      <c r="DZ26" s="66">
        <f t="shared" si="181"/>
        <v>0</v>
      </c>
      <c r="EA26" s="66">
        <f t="shared" si="182"/>
        <v>0</v>
      </c>
      <c r="EB26" s="66">
        <f>LARGE((DX26,DZ26),1)</f>
        <v>0</v>
      </c>
      <c r="EC26" s="66">
        <f t="shared" si="213"/>
        <v>0</v>
      </c>
      <c r="EE26" s="66">
        <f t="shared" si="157"/>
        <v>0</v>
      </c>
      <c r="EF26" s="66">
        <f t="shared" si="183"/>
        <v>0</v>
      </c>
      <c r="EG26" s="66">
        <f t="shared" si="184"/>
        <v>0</v>
      </c>
      <c r="EH26" s="66">
        <f t="shared" si="185"/>
        <v>0</v>
      </c>
      <c r="EI26" s="66">
        <f>LARGE((EE26,EG26),1)</f>
        <v>0</v>
      </c>
      <c r="EJ26" s="66">
        <f t="shared" si="214"/>
        <v>0</v>
      </c>
      <c r="EL26" s="66">
        <f t="shared" si="186"/>
        <v>0</v>
      </c>
      <c r="EM26" s="66">
        <f t="shared" si="187"/>
        <v>0</v>
      </c>
      <c r="EN26" s="100">
        <f t="shared" si="188"/>
        <v>0</v>
      </c>
      <c r="EO26" s="66">
        <f t="shared" si="189"/>
        <v>0</v>
      </c>
      <c r="EP26" s="66">
        <f>LARGE((EL26,EN26),1)</f>
        <v>0</v>
      </c>
      <c r="EQ26" s="66">
        <f t="shared" si="215"/>
        <v>0</v>
      </c>
      <c r="ES26" s="66">
        <f t="shared" si="190"/>
        <v>0</v>
      </c>
      <c r="ET26" s="66">
        <f t="shared" si="191"/>
        <v>0</v>
      </c>
      <c r="EU26" s="66">
        <f t="shared" si="192"/>
        <v>0</v>
      </c>
      <c r="EV26" s="66">
        <f t="shared" si="193"/>
        <v>0</v>
      </c>
      <c r="EW26" s="66">
        <f>LARGE((ES26,EU26),1)</f>
        <v>0</v>
      </c>
      <c r="EX26" s="66">
        <f t="shared" si="216"/>
        <v>0</v>
      </c>
      <c r="EZ26" s="66">
        <f t="shared" si="194"/>
        <v>0</v>
      </c>
      <c r="FA26" s="66">
        <f t="shared" si="195"/>
        <v>0</v>
      </c>
      <c r="FB26" s="66">
        <f t="shared" si="196"/>
        <v>0</v>
      </c>
      <c r="FC26" s="66">
        <f t="shared" si="197"/>
        <v>0</v>
      </c>
      <c r="FD26" s="66">
        <f>LARGE((EZ26,FB26),1)</f>
        <v>0</v>
      </c>
      <c r="FE26" s="66">
        <f t="shared" si="217"/>
        <v>0</v>
      </c>
      <c r="FG26" s="100">
        <f t="shared" si="198"/>
        <v>0</v>
      </c>
      <c r="FH26" s="66">
        <f t="shared" si="199"/>
        <v>0</v>
      </c>
      <c r="FI26" s="66">
        <f t="shared" si="200"/>
        <v>0</v>
      </c>
      <c r="FJ26" s="66">
        <f t="shared" si="218"/>
        <v>0</v>
      </c>
      <c r="FK26" s="66">
        <f>LARGE((FG26,FI26),1)</f>
        <v>0</v>
      </c>
      <c r="FL26" s="66">
        <f t="shared" si="219"/>
        <v>0</v>
      </c>
      <c r="FN26" s="100">
        <f t="shared" si="201"/>
        <v>0</v>
      </c>
      <c r="FO26" s="66">
        <f t="shared" si="202"/>
        <v>0</v>
      </c>
      <c r="FP26" s="66">
        <f t="shared" si="203"/>
        <v>0</v>
      </c>
      <c r="FQ26" s="66">
        <f t="shared" si="204"/>
        <v>0</v>
      </c>
      <c r="FR26" s="66">
        <f>LARGE((FN26,FP26),1)</f>
        <v>0</v>
      </c>
      <c r="FS26" s="66">
        <f t="shared" si="220"/>
        <v>0</v>
      </c>
      <c r="FU26" s="66">
        <f t="shared" si="205"/>
        <v>0</v>
      </c>
      <c r="FV26" s="66">
        <f t="shared" si="221"/>
        <v>0</v>
      </c>
      <c r="FW26" s="66">
        <f t="shared" si="206"/>
        <v>0</v>
      </c>
      <c r="FX26" s="66">
        <f t="shared" si="207"/>
        <v>0</v>
      </c>
      <c r="FY26" s="66">
        <f>LARGE((FU26,FW26),1)</f>
        <v>0</v>
      </c>
      <c r="FZ26" s="66">
        <f t="shared" si="222"/>
        <v>0</v>
      </c>
    </row>
    <row r="27" spans="1:268" ht="12.75" customHeight="1">
      <c r="A27" s="255"/>
      <c r="B27" s="117" t="str">
        <f>IFERROR(EG18,"")</f>
        <v/>
      </c>
      <c r="C27" s="117"/>
      <c r="D27" s="111" t="s">
        <v>156</v>
      </c>
      <c r="E27" s="111"/>
      <c r="F27" s="111"/>
      <c r="G27" s="111"/>
      <c r="H27" s="111"/>
      <c r="I27" s="111"/>
      <c r="J27" s="111"/>
      <c r="K27" s="111"/>
      <c r="L27" s="111"/>
      <c r="M27" s="111"/>
      <c r="N27" s="111"/>
      <c r="O27" s="111"/>
      <c r="P27" s="111"/>
      <c r="Q27" s="111"/>
      <c r="R27" s="111"/>
      <c r="S27" s="111"/>
      <c r="T27" s="111"/>
      <c r="U27" s="111"/>
      <c r="V27" s="117" t="str">
        <f>IFERROR(GS18,"")</f>
        <v/>
      </c>
      <c r="W27" s="117"/>
      <c r="X27" s="111" t="s">
        <v>166</v>
      </c>
      <c r="Y27" s="111"/>
      <c r="Z27" s="111"/>
      <c r="AA27" s="111"/>
      <c r="AB27" s="111"/>
      <c r="AC27" s="111"/>
      <c r="AD27" s="111"/>
      <c r="AE27" s="111"/>
      <c r="AF27" s="111"/>
      <c r="AG27" s="111"/>
      <c r="AH27" s="111"/>
      <c r="AI27" s="111"/>
      <c r="AJ27" s="111"/>
      <c r="AK27" s="111"/>
      <c r="AL27" s="111"/>
      <c r="AM27" s="111"/>
      <c r="AN27" s="111"/>
      <c r="AO27" s="111"/>
      <c r="AP27" s="111"/>
      <c r="AQ27" s="111"/>
      <c r="AR27" s="111"/>
      <c r="AS27" s="111"/>
      <c r="AT27" s="164" t="str">
        <f>IFERROR(IF(IC18="?",IF(ISNA(MATCH('Page 1 (Hydrology)'!M6,CR101:CR103,0)),"",IF(AND(SUM(BR21:BS32,BW21:BX32)=0,OR($BV$21=TRUE,$BV$22=TRUE),OR($BV$23=TRUE,$BV$24=TRUE)),"?","")),""),"")</f>
        <v/>
      </c>
      <c r="AU27" s="164"/>
      <c r="AV27" s="111" t="s">
        <v>176</v>
      </c>
      <c r="AW27" s="111"/>
      <c r="AX27" s="111"/>
      <c r="AY27" s="111"/>
      <c r="AZ27" s="111"/>
      <c r="BA27" s="111"/>
      <c r="BB27" s="111"/>
      <c r="BC27" s="111"/>
      <c r="BD27" s="111"/>
      <c r="BE27" s="111"/>
      <c r="BF27" s="111"/>
      <c r="BG27" s="111"/>
      <c r="BH27" s="111"/>
      <c r="BI27" s="111"/>
      <c r="BJ27" s="111"/>
      <c r="BK27" s="111"/>
      <c r="BL27" s="111"/>
      <c r="BM27" s="111"/>
      <c r="BN27" s="111"/>
      <c r="BO27" s="111"/>
      <c r="BP27" s="111"/>
      <c r="BQ27" s="112"/>
      <c r="BR27" s="66">
        <f t="shared" si="144"/>
        <v>0</v>
      </c>
      <c r="BS27" s="66">
        <f t="shared" si="208"/>
        <v>0</v>
      </c>
      <c r="BT27" s="66">
        <f t="shared" si="158"/>
        <v>0</v>
      </c>
      <c r="BW27" s="66">
        <f t="shared" si="143"/>
        <v>0</v>
      </c>
      <c r="BX27" s="66">
        <f t="shared" si="145"/>
        <v>0</v>
      </c>
      <c r="CA27" s="100">
        <f t="shared" si="146"/>
        <v>0</v>
      </c>
      <c r="CB27" s="100">
        <f t="shared" si="159"/>
        <v>0</v>
      </c>
      <c r="CC27" s="66">
        <f t="shared" si="147"/>
        <v>0</v>
      </c>
      <c r="CD27" s="66">
        <f t="shared" si="160"/>
        <v>0</v>
      </c>
      <c r="CE27" s="66">
        <f>LARGE((CA27,CC27),1)</f>
        <v>0</v>
      </c>
      <c r="CF27" s="66">
        <f t="shared" si="161"/>
        <v>0</v>
      </c>
      <c r="CH27" s="100">
        <f t="shared" si="148"/>
        <v>0</v>
      </c>
      <c r="CI27" s="100">
        <f t="shared" si="162"/>
        <v>0</v>
      </c>
      <c r="CJ27" s="66">
        <f t="shared" si="163"/>
        <v>0</v>
      </c>
      <c r="CK27" s="66">
        <f t="shared" si="164"/>
        <v>0</v>
      </c>
      <c r="CL27" s="66">
        <f>LARGE((CH27,CJ27),1)</f>
        <v>0</v>
      </c>
      <c r="CM27" s="66">
        <f t="shared" si="165"/>
        <v>0</v>
      </c>
      <c r="CO27" s="100">
        <f t="shared" si="149"/>
        <v>0</v>
      </c>
      <c r="CP27" s="66">
        <f t="shared" si="150"/>
        <v>0</v>
      </c>
      <c r="CQ27" s="100">
        <f t="shared" si="166"/>
        <v>0</v>
      </c>
      <c r="CR27" s="66">
        <f t="shared" si="167"/>
        <v>0</v>
      </c>
      <c r="CS27" s="66">
        <f>LARGE((CO27,CQ27),1)</f>
        <v>0</v>
      </c>
      <c r="CT27" s="66">
        <f t="shared" si="168"/>
        <v>0</v>
      </c>
      <c r="CV27" s="100">
        <f t="shared" si="151"/>
        <v>0</v>
      </c>
      <c r="CW27" s="66">
        <f t="shared" si="152"/>
        <v>0</v>
      </c>
      <c r="CX27" s="66">
        <f t="shared" si="169"/>
        <v>0</v>
      </c>
      <c r="CY27" s="66">
        <f t="shared" si="170"/>
        <v>0</v>
      </c>
      <c r="CZ27" s="66">
        <f>LARGE((CV27,CX27),1)</f>
        <v>0</v>
      </c>
      <c r="DA27" s="66">
        <f t="shared" si="209"/>
        <v>0</v>
      </c>
      <c r="DC27" s="100">
        <f t="shared" si="153"/>
        <v>0</v>
      </c>
      <c r="DD27" s="66">
        <f t="shared" si="154"/>
        <v>0</v>
      </c>
      <c r="DE27" s="66">
        <f t="shared" si="171"/>
        <v>0</v>
      </c>
      <c r="DF27" s="66">
        <f t="shared" si="172"/>
        <v>0</v>
      </c>
      <c r="DG27" s="66">
        <f>LARGE((DC27,DE27),1)</f>
        <v>0</v>
      </c>
      <c r="DH27" s="66">
        <f t="shared" si="210"/>
        <v>0</v>
      </c>
      <c r="DJ27" s="66">
        <f t="shared" si="173"/>
        <v>0</v>
      </c>
      <c r="DK27" s="66">
        <f t="shared" si="174"/>
        <v>0</v>
      </c>
      <c r="DL27" s="100">
        <f t="shared" si="175"/>
        <v>0</v>
      </c>
      <c r="DM27" s="66">
        <f t="shared" si="176"/>
        <v>0</v>
      </c>
      <c r="DN27" s="66">
        <f>LARGE((DJ27,DL27),1)</f>
        <v>0</v>
      </c>
      <c r="DO27" s="66">
        <f t="shared" si="211"/>
        <v>0</v>
      </c>
      <c r="DQ27" s="66">
        <f t="shared" si="155"/>
        <v>0</v>
      </c>
      <c r="DR27" s="66">
        <f t="shared" si="177"/>
        <v>0</v>
      </c>
      <c r="DS27" s="100">
        <f t="shared" si="178"/>
        <v>0</v>
      </c>
      <c r="DT27" s="66">
        <f t="shared" si="179"/>
        <v>0</v>
      </c>
      <c r="DU27" s="66">
        <f>LARGE((DQ27,DS27),1)</f>
        <v>0</v>
      </c>
      <c r="DV27" s="66">
        <f t="shared" si="212"/>
        <v>0</v>
      </c>
      <c r="DX27" s="66">
        <f t="shared" si="156"/>
        <v>0</v>
      </c>
      <c r="DY27" s="66">
        <f t="shared" si="180"/>
        <v>0</v>
      </c>
      <c r="DZ27" s="66">
        <f t="shared" si="181"/>
        <v>0</v>
      </c>
      <c r="EA27" s="66">
        <f t="shared" si="182"/>
        <v>0</v>
      </c>
      <c r="EB27" s="66">
        <f>LARGE((DX27,DZ27),1)</f>
        <v>0</v>
      </c>
      <c r="EC27" s="66">
        <f t="shared" si="213"/>
        <v>0</v>
      </c>
      <c r="EE27" s="66">
        <f t="shared" si="157"/>
        <v>0</v>
      </c>
      <c r="EF27" s="66">
        <f t="shared" si="183"/>
        <v>0</v>
      </c>
      <c r="EG27" s="66">
        <f t="shared" si="184"/>
        <v>0</v>
      </c>
      <c r="EH27" s="66">
        <f t="shared" si="185"/>
        <v>0</v>
      </c>
      <c r="EI27" s="66">
        <f>LARGE((EE27,EG27),1)</f>
        <v>0</v>
      </c>
      <c r="EJ27" s="66">
        <f t="shared" si="214"/>
        <v>0</v>
      </c>
      <c r="EL27" s="66">
        <f t="shared" si="186"/>
        <v>0</v>
      </c>
      <c r="EM27" s="66">
        <f t="shared" si="187"/>
        <v>0</v>
      </c>
      <c r="EN27" s="100">
        <f t="shared" si="188"/>
        <v>0</v>
      </c>
      <c r="EO27" s="66">
        <f>$GO10</f>
        <v>0</v>
      </c>
      <c r="EP27" s="66">
        <f>LARGE((EL27,EN27),1)</f>
        <v>0</v>
      </c>
      <c r="EQ27" s="66">
        <f t="shared" si="215"/>
        <v>0</v>
      </c>
      <c r="ES27" s="66">
        <f t="shared" si="190"/>
        <v>0</v>
      </c>
      <c r="ET27" s="66">
        <f t="shared" si="191"/>
        <v>0</v>
      </c>
      <c r="EU27" s="66">
        <f t="shared" si="192"/>
        <v>0</v>
      </c>
      <c r="EV27" s="66">
        <f t="shared" si="193"/>
        <v>0</v>
      </c>
      <c r="EW27" s="66">
        <f>LARGE((ES27,EU27),1)</f>
        <v>0</v>
      </c>
      <c r="EX27" s="66">
        <f t="shared" si="216"/>
        <v>0</v>
      </c>
      <c r="EZ27" s="66">
        <f t="shared" si="194"/>
        <v>0</v>
      </c>
      <c r="FA27" s="66">
        <f t="shared" si="195"/>
        <v>0</v>
      </c>
      <c r="FB27" s="66">
        <f t="shared" si="196"/>
        <v>0</v>
      </c>
      <c r="FC27" s="66">
        <f t="shared" si="197"/>
        <v>0</v>
      </c>
      <c r="FD27" s="66">
        <f>LARGE((EZ27,FB27),1)</f>
        <v>0</v>
      </c>
      <c r="FE27" s="66">
        <f t="shared" si="217"/>
        <v>0</v>
      </c>
      <c r="FG27" s="100">
        <f t="shared" si="198"/>
        <v>0</v>
      </c>
      <c r="FH27" s="66">
        <f t="shared" si="199"/>
        <v>0</v>
      </c>
      <c r="FI27" s="66">
        <f t="shared" si="200"/>
        <v>0</v>
      </c>
      <c r="FJ27" s="66">
        <f>$GT10</f>
        <v>0</v>
      </c>
      <c r="FK27" s="66">
        <f>LARGE((FG27,FI27),1)</f>
        <v>0</v>
      </c>
      <c r="FL27" s="66">
        <f t="shared" si="219"/>
        <v>0</v>
      </c>
      <c r="FN27" s="100">
        <f t="shared" si="201"/>
        <v>0</v>
      </c>
      <c r="FO27" s="66">
        <f t="shared" si="202"/>
        <v>0</v>
      </c>
      <c r="FP27" s="66">
        <f t="shared" si="203"/>
        <v>0</v>
      </c>
      <c r="FQ27" s="66">
        <f t="shared" si="204"/>
        <v>0</v>
      </c>
      <c r="FR27" s="66">
        <f>LARGE((FN27,FP27),1)</f>
        <v>0</v>
      </c>
      <c r="FS27" s="66">
        <f t="shared" si="220"/>
        <v>0</v>
      </c>
      <c r="FU27" s="66">
        <f t="shared" si="205"/>
        <v>0</v>
      </c>
      <c r="FV27" s="66">
        <f>$GT10</f>
        <v>0</v>
      </c>
      <c r="FW27" s="66">
        <f t="shared" si="206"/>
        <v>0</v>
      </c>
      <c r="FX27" s="66">
        <f t="shared" si="207"/>
        <v>0</v>
      </c>
      <c r="FY27" s="66">
        <f>LARGE((FU27,FW27),1)</f>
        <v>0</v>
      </c>
      <c r="FZ27" s="66">
        <f t="shared" si="222"/>
        <v>0</v>
      </c>
    </row>
    <row r="28" spans="1:268" ht="12.75" customHeight="1">
      <c r="A28" s="255"/>
      <c r="B28" s="117" t="str">
        <f>IFERROR(ER18,"")</f>
        <v/>
      </c>
      <c r="C28" s="117"/>
      <c r="D28" s="111" t="s">
        <v>157</v>
      </c>
      <c r="E28" s="111"/>
      <c r="F28" s="111"/>
      <c r="G28" s="111"/>
      <c r="H28" s="111"/>
      <c r="I28" s="111"/>
      <c r="J28" s="111"/>
      <c r="K28" s="111"/>
      <c r="L28" s="111"/>
      <c r="M28" s="111"/>
      <c r="N28" s="111"/>
      <c r="O28" s="111"/>
      <c r="P28" s="111"/>
      <c r="Q28" s="111"/>
      <c r="R28" s="111"/>
      <c r="S28" s="111"/>
      <c r="T28" s="111"/>
      <c r="U28" s="111"/>
      <c r="V28" s="117" t="str">
        <f>IFERROR(GX18,"")</f>
        <v/>
      </c>
      <c r="W28" s="117"/>
      <c r="X28" s="111" t="s">
        <v>167</v>
      </c>
      <c r="Y28" s="111"/>
      <c r="Z28" s="111"/>
      <c r="AA28" s="111"/>
      <c r="AB28" s="111"/>
      <c r="AC28" s="111"/>
      <c r="AD28" s="111"/>
      <c r="AE28" s="111"/>
      <c r="AF28" s="111"/>
      <c r="AG28" s="111"/>
      <c r="AH28" s="111"/>
      <c r="AI28" s="111"/>
      <c r="AJ28" s="111"/>
      <c r="AK28" s="111"/>
      <c r="AL28" s="111"/>
      <c r="AM28" s="111"/>
      <c r="AN28" s="111"/>
      <c r="AO28" s="111"/>
      <c r="AP28" s="111"/>
      <c r="AQ28" s="111"/>
      <c r="AR28" s="111"/>
      <c r="AS28" s="111"/>
      <c r="AT28" s="164" t="str">
        <f>IFERROR(IF(IN18="?",IF(AND(SUM(BR21:BS32,BW21:BX32)=0,OR($BV$21=TRUE,$BV$22=TRUE),OR($BV$23=TRUE,$BV$24=TRUE)),"?",""),""),"")</f>
        <v/>
      </c>
      <c r="AU28" s="164"/>
      <c r="AV28" s="111" t="s">
        <v>20616</v>
      </c>
      <c r="AW28" s="111"/>
      <c r="AX28" s="111"/>
      <c r="AY28" s="111"/>
      <c r="AZ28" s="111"/>
      <c r="BA28" s="111"/>
      <c r="BB28" s="111"/>
      <c r="BC28" s="111"/>
      <c r="BD28" s="111"/>
      <c r="BE28" s="111"/>
      <c r="BF28" s="111"/>
      <c r="BG28" s="111"/>
      <c r="BH28" s="111"/>
      <c r="BI28" s="111"/>
      <c r="BJ28" s="111"/>
      <c r="BK28" s="111"/>
      <c r="BL28" s="111"/>
      <c r="BM28" s="111"/>
      <c r="BN28" s="111"/>
      <c r="BO28" s="111"/>
      <c r="BP28" s="111"/>
      <c r="BQ28" s="112"/>
      <c r="BR28" s="66">
        <f t="shared" si="144"/>
        <v>0</v>
      </c>
      <c r="BS28" s="66">
        <f t="shared" si="208"/>
        <v>0</v>
      </c>
      <c r="BT28" s="66">
        <f>IF(AT27="X",1,0)</f>
        <v>0</v>
      </c>
      <c r="BW28" s="66">
        <f t="shared" si="143"/>
        <v>0</v>
      </c>
      <c r="BX28" s="66">
        <f t="shared" si="145"/>
        <v>0</v>
      </c>
      <c r="CA28" s="100">
        <f t="shared" si="146"/>
        <v>0</v>
      </c>
      <c r="CB28" s="100">
        <f t="shared" si="159"/>
        <v>0</v>
      </c>
      <c r="CC28" s="66">
        <f t="shared" si="147"/>
        <v>0</v>
      </c>
      <c r="CD28" s="66">
        <f t="shared" si="160"/>
        <v>0</v>
      </c>
      <c r="CE28" s="66">
        <f>LARGE((CA28,CC28),1)</f>
        <v>0</v>
      </c>
      <c r="CF28" s="66">
        <f t="shared" si="161"/>
        <v>0</v>
      </c>
      <c r="CH28" s="100">
        <f t="shared" si="148"/>
        <v>0</v>
      </c>
      <c r="CI28" s="100">
        <f t="shared" si="162"/>
        <v>0</v>
      </c>
      <c r="CJ28" s="66">
        <f t="shared" si="163"/>
        <v>0</v>
      </c>
      <c r="CK28" s="66">
        <f t="shared" si="164"/>
        <v>0</v>
      </c>
      <c r="CL28" s="66">
        <f>LARGE((CH28,CJ28),1)</f>
        <v>0</v>
      </c>
      <c r="CM28" s="66">
        <f t="shared" si="165"/>
        <v>0</v>
      </c>
      <c r="CO28" s="100">
        <f t="shared" si="149"/>
        <v>0</v>
      </c>
      <c r="CP28" s="66">
        <f t="shared" si="150"/>
        <v>0</v>
      </c>
      <c r="CQ28" s="100">
        <f t="shared" si="166"/>
        <v>0</v>
      </c>
      <c r="CR28" s="66">
        <f t="shared" si="167"/>
        <v>0</v>
      </c>
      <c r="CS28" s="66">
        <f>LARGE((CO28,CQ28),1)</f>
        <v>0</v>
      </c>
      <c r="CT28" s="66">
        <f t="shared" si="168"/>
        <v>0</v>
      </c>
      <c r="CV28" s="100">
        <f t="shared" si="151"/>
        <v>0</v>
      </c>
      <c r="CW28" s="66">
        <f t="shared" si="152"/>
        <v>0</v>
      </c>
      <c r="CX28" s="66">
        <f t="shared" si="169"/>
        <v>0</v>
      </c>
      <c r="CY28" s="66">
        <f t="shared" si="170"/>
        <v>0</v>
      </c>
      <c r="CZ28" s="66">
        <f>LARGE((CV28,CX28),1)</f>
        <v>0</v>
      </c>
      <c r="DA28" s="66">
        <f t="shared" si="209"/>
        <v>0</v>
      </c>
      <c r="DC28" s="100">
        <f t="shared" si="153"/>
        <v>0</v>
      </c>
      <c r="DD28" s="66">
        <f t="shared" si="154"/>
        <v>0</v>
      </c>
      <c r="DE28" s="66">
        <f t="shared" si="171"/>
        <v>0</v>
      </c>
      <c r="DF28" s="66">
        <f t="shared" si="172"/>
        <v>0</v>
      </c>
      <c r="DG28" s="66">
        <f>LARGE((DC28,DE28),1)</f>
        <v>0</v>
      </c>
      <c r="DH28" s="66">
        <f t="shared" si="210"/>
        <v>0</v>
      </c>
      <c r="DJ28" s="66">
        <f t="shared" si="173"/>
        <v>0</v>
      </c>
      <c r="DK28" s="66">
        <f t="shared" si="174"/>
        <v>0</v>
      </c>
      <c r="DL28" s="100">
        <f t="shared" si="175"/>
        <v>0</v>
      </c>
      <c r="DM28" s="66">
        <f t="shared" si="176"/>
        <v>0</v>
      </c>
      <c r="DN28" s="66">
        <f>LARGE((DJ28,DL28),1)</f>
        <v>0</v>
      </c>
      <c r="DO28" s="66">
        <f t="shared" si="211"/>
        <v>0</v>
      </c>
      <c r="DQ28" s="66">
        <f t="shared" si="155"/>
        <v>0</v>
      </c>
      <c r="DR28" s="66">
        <f t="shared" si="177"/>
        <v>0</v>
      </c>
      <c r="DS28" s="100">
        <f t="shared" si="178"/>
        <v>0</v>
      </c>
      <c r="DT28" s="66">
        <f t="shared" si="179"/>
        <v>0</v>
      </c>
      <c r="DU28" s="66">
        <f>LARGE((DQ28,DS28),1)</f>
        <v>0</v>
      </c>
      <c r="DV28" s="66">
        <f t="shared" si="212"/>
        <v>0</v>
      </c>
      <c r="DX28" s="66">
        <f t="shared" si="156"/>
        <v>0</v>
      </c>
      <c r="DY28" s="66">
        <f t="shared" si="180"/>
        <v>0</v>
      </c>
      <c r="DZ28" s="66">
        <f t="shared" si="181"/>
        <v>0</v>
      </c>
      <c r="EA28" s="66">
        <f t="shared" si="182"/>
        <v>0</v>
      </c>
      <c r="EB28" s="66">
        <f>LARGE((DX28,DZ28),1)</f>
        <v>0</v>
      </c>
      <c r="EC28" s="66">
        <f t="shared" si="213"/>
        <v>0</v>
      </c>
      <c r="EE28" s="66">
        <f t="shared" si="157"/>
        <v>0</v>
      </c>
      <c r="EF28" s="66">
        <f t="shared" si="183"/>
        <v>0</v>
      </c>
      <c r="EG28" s="66">
        <f t="shared" si="184"/>
        <v>0</v>
      </c>
      <c r="EH28" s="66">
        <f t="shared" si="185"/>
        <v>0</v>
      </c>
      <c r="EI28" s="66">
        <f>LARGE((EE28,EG28),1)</f>
        <v>0</v>
      </c>
      <c r="EJ28" s="66">
        <f t="shared" si="214"/>
        <v>0</v>
      </c>
      <c r="EL28" s="66">
        <f t="shared" si="186"/>
        <v>0</v>
      </c>
      <c r="EM28" s="66">
        <f t="shared" si="187"/>
        <v>0</v>
      </c>
      <c r="EN28" s="100">
        <f t="shared" si="188"/>
        <v>0</v>
      </c>
      <c r="EO28" s="66">
        <f t="shared" si="189"/>
        <v>0</v>
      </c>
      <c r="EP28" s="66">
        <f>LARGE((EL28,EN28),1)</f>
        <v>0</v>
      </c>
      <c r="EQ28" s="66">
        <f t="shared" si="215"/>
        <v>0</v>
      </c>
      <c r="ES28" s="66">
        <f t="shared" si="190"/>
        <v>0</v>
      </c>
      <c r="ET28" s="66">
        <f t="shared" si="191"/>
        <v>0</v>
      </c>
      <c r="EU28" s="66">
        <f>$GS11</f>
        <v>0</v>
      </c>
      <c r="EV28" s="66">
        <f>$GT11</f>
        <v>0</v>
      </c>
      <c r="EW28" s="66">
        <f>LARGE((ES28,EU28),1)</f>
        <v>0</v>
      </c>
      <c r="EX28" s="66">
        <f t="shared" si="216"/>
        <v>0</v>
      </c>
      <c r="EZ28" s="66">
        <f t="shared" si="194"/>
        <v>0</v>
      </c>
      <c r="FA28" s="66">
        <f t="shared" si="195"/>
        <v>0</v>
      </c>
      <c r="FB28" s="66">
        <f t="shared" si="196"/>
        <v>0</v>
      </c>
      <c r="FC28" s="66">
        <f t="shared" si="197"/>
        <v>0</v>
      </c>
      <c r="FD28" s="66">
        <f>LARGE((EZ28,FB28),1)</f>
        <v>0</v>
      </c>
      <c r="FE28" s="66">
        <f t="shared" si="217"/>
        <v>0</v>
      </c>
      <c r="FG28" s="100">
        <f t="shared" si="198"/>
        <v>0</v>
      </c>
      <c r="FH28" s="66">
        <f t="shared" si="199"/>
        <v>0</v>
      </c>
      <c r="FI28" s="66">
        <f>$GS11</f>
        <v>0</v>
      </c>
      <c r="FJ28" s="66">
        <f t="shared" si="218"/>
        <v>0</v>
      </c>
      <c r="FK28" s="66">
        <f>LARGE((FG28,FI28),1)</f>
        <v>0</v>
      </c>
      <c r="FL28" s="66">
        <f t="shared" si="219"/>
        <v>0</v>
      </c>
      <c r="FN28" s="100">
        <f>$GM11</f>
        <v>0</v>
      </c>
      <c r="FO28" s="66">
        <f t="shared" si="202"/>
        <v>0</v>
      </c>
      <c r="FP28" s="66">
        <f t="shared" si="203"/>
        <v>0</v>
      </c>
      <c r="FQ28" s="66">
        <f>$HF11</f>
        <v>0</v>
      </c>
      <c r="FR28" s="66">
        <f>LARGE((FN28,FP28),1)</f>
        <v>0</v>
      </c>
      <c r="FS28" s="66">
        <f t="shared" si="220"/>
        <v>0</v>
      </c>
      <c r="FU28" s="66">
        <f t="shared" si="205"/>
        <v>0</v>
      </c>
      <c r="FV28" s="66">
        <f t="shared" si="221"/>
        <v>0</v>
      </c>
      <c r="FW28" s="66">
        <f t="shared" si="206"/>
        <v>0</v>
      </c>
      <c r="FX28" s="66">
        <f>$HF11</f>
        <v>0</v>
      </c>
      <c r="FY28" s="66">
        <f>LARGE((FU28,FW28),1)</f>
        <v>0</v>
      </c>
      <c r="FZ28" s="66">
        <f t="shared" si="222"/>
        <v>0</v>
      </c>
    </row>
    <row r="29" spans="1:268" ht="12.75" customHeight="1">
      <c r="A29" s="255"/>
      <c r="B29" s="117" t="str">
        <f>IFERROR(EW18,"")</f>
        <v/>
      </c>
      <c r="C29" s="117"/>
      <c r="D29" s="111" t="s">
        <v>158</v>
      </c>
      <c r="E29" s="111"/>
      <c r="F29" s="111"/>
      <c r="G29" s="111"/>
      <c r="H29" s="111"/>
      <c r="I29" s="111"/>
      <c r="J29" s="111"/>
      <c r="K29" s="111"/>
      <c r="L29" s="111"/>
      <c r="M29" s="111"/>
      <c r="N29" s="111"/>
      <c r="O29" s="111"/>
      <c r="P29" s="111"/>
      <c r="Q29" s="111"/>
      <c r="R29" s="111"/>
      <c r="S29" s="111"/>
      <c r="T29" s="111"/>
      <c r="U29" s="111"/>
      <c r="V29" s="117"/>
      <c r="W29" s="117"/>
      <c r="X29" s="111" t="s">
        <v>168</v>
      </c>
      <c r="Y29" s="111"/>
      <c r="Z29" s="111"/>
      <c r="AA29" s="111"/>
      <c r="AB29" s="111"/>
      <c r="AC29" s="111"/>
      <c r="AD29" s="111"/>
      <c r="AE29" s="111"/>
      <c r="AF29" s="111"/>
      <c r="AG29" s="111"/>
      <c r="AH29" s="111"/>
      <c r="AI29" s="111"/>
      <c r="AJ29" s="111"/>
      <c r="AK29" s="111"/>
      <c r="AL29" s="111"/>
      <c r="AM29" s="111"/>
      <c r="AN29" s="111"/>
      <c r="AO29" s="111"/>
      <c r="AP29" s="111"/>
      <c r="AQ29" s="111"/>
      <c r="AR29" s="111"/>
      <c r="AS29" s="111"/>
      <c r="AT29" s="164" t="str">
        <f>IFERROR(IF(IY18="?",IF(AND(SUM(BR21:BS32,BW21:BX32)=0,OR($BV$21=TRUE,$BV$22=TRUE),OR($BV$23=TRUE,$BV$24=TRUE)),"?",""),""),"")</f>
        <v/>
      </c>
      <c r="AU29" s="164"/>
      <c r="AV29" s="111" t="s">
        <v>177</v>
      </c>
      <c r="AW29" s="111"/>
      <c r="AX29" s="111"/>
      <c r="AY29" s="111"/>
      <c r="AZ29" s="111"/>
      <c r="BA29" s="111"/>
      <c r="BB29" s="111"/>
      <c r="BC29" s="111"/>
      <c r="BD29" s="111"/>
      <c r="BE29" s="111"/>
      <c r="BF29" s="111"/>
      <c r="BG29" s="111"/>
      <c r="BH29" s="111"/>
      <c r="BI29" s="111"/>
      <c r="BJ29" s="111"/>
      <c r="BK29" s="111"/>
      <c r="BL29" s="111"/>
      <c r="BM29" s="111"/>
      <c r="BN29" s="111"/>
      <c r="BO29" s="111"/>
      <c r="BP29" s="111"/>
      <c r="BQ29" s="112"/>
      <c r="BR29" s="66">
        <f t="shared" si="144"/>
        <v>0</v>
      </c>
      <c r="BS29" s="66">
        <f t="shared" si="208"/>
        <v>0</v>
      </c>
      <c r="BT29" s="66">
        <f>IF(AT28="X",1,0)</f>
        <v>0</v>
      </c>
      <c r="BW29" s="66">
        <f t="shared" si="143"/>
        <v>0</v>
      </c>
      <c r="BX29" s="66">
        <f t="shared" si="145"/>
        <v>0</v>
      </c>
      <c r="CA29" s="100">
        <f t="shared" si="146"/>
        <v>0</v>
      </c>
      <c r="CB29" s="100">
        <f t="shared" si="159"/>
        <v>0</v>
      </c>
      <c r="CC29" s="66">
        <f t="shared" si="147"/>
        <v>0</v>
      </c>
      <c r="CD29" s="66">
        <f t="shared" si="160"/>
        <v>0</v>
      </c>
      <c r="CE29" s="66">
        <f>LARGE((CA29,CC29),1)</f>
        <v>0</v>
      </c>
      <c r="CF29" s="66">
        <f t="shared" si="161"/>
        <v>0</v>
      </c>
      <c r="CH29" s="100">
        <f t="shared" si="148"/>
        <v>0</v>
      </c>
      <c r="CI29" s="100">
        <f t="shared" si="162"/>
        <v>0</v>
      </c>
      <c r="CJ29" s="66">
        <f t="shared" si="163"/>
        <v>0</v>
      </c>
      <c r="CK29" s="66">
        <f t="shared" si="164"/>
        <v>0</v>
      </c>
      <c r="CL29" s="66">
        <f>LARGE((CH29,CJ29),1)</f>
        <v>0</v>
      </c>
      <c r="CM29" s="66">
        <f t="shared" si="165"/>
        <v>0</v>
      </c>
      <c r="CO29" s="100">
        <f t="shared" si="149"/>
        <v>0</v>
      </c>
      <c r="CP29" s="66">
        <f t="shared" si="150"/>
        <v>0</v>
      </c>
      <c r="CQ29" s="100">
        <f t="shared" si="166"/>
        <v>0</v>
      </c>
      <c r="CR29" s="66">
        <f t="shared" si="167"/>
        <v>0</v>
      </c>
      <c r="CS29" s="66">
        <f>LARGE((CO29,CQ29),1)</f>
        <v>0</v>
      </c>
      <c r="CT29" s="66">
        <f t="shared" si="168"/>
        <v>0</v>
      </c>
      <c r="CV29" s="100">
        <f t="shared" si="151"/>
        <v>0</v>
      </c>
      <c r="CW29" s="66">
        <f t="shared" si="152"/>
        <v>0</v>
      </c>
      <c r="CX29" s="66">
        <f t="shared" si="169"/>
        <v>0</v>
      </c>
      <c r="CY29" s="66">
        <f t="shared" si="170"/>
        <v>0</v>
      </c>
      <c r="CZ29" s="66">
        <f>LARGE((CV29,CX29),1)</f>
        <v>0</v>
      </c>
      <c r="DA29" s="66">
        <f t="shared" si="209"/>
        <v>0</v>
      </c>
      <c r="DC29" s="100">
        <f t="shared" si="153"/>
        <v>0</v>
      </c>
      <c r="DD29" s="66">
        <f t="shared" si="154"/>
        <v>0</v>
      </c>
      <c r="DE29" s="66">
        <f t="shared" si="171"/>
        <v>0</v>
      </c>
      <c r="DF29" s="66">
        <f t="shared" si="172"/>
        <v>0</v>
      </c>
      <c r="DG29" s="66">
        <f>LARGE((DC29,DE29),1)</f>
        <v>0</v>
      </c>
      <c r="DH29" s="66">
        <f t="shared" si="210"/>
        <v>0</v>
      </c>
      <c r="DJ29" s="66">
        <f t="shared" si="173"/>
        <v>0</v>
      </c>
      <c r="DK29" s="66">
        <f t="shared" si="174"/>
        <v>0</v>
      </c>
      <c r="DL29" s="100">
        <f t="shared" si="175"/>
        <v>0</v>
      </c>
      <c r="DM29" s="66">
        <f t="shared" si="176"/>
        <v>0</v>
      </c>
      <c r="DN29" s="66">
        <f>LARGE((DJ29,DL29),1)</f>
        <v>0</v>
      </c>
      <c r="DO29" s="66">
        <f t="shared" si="211"/>
        <v>0</v>
      </c>
      <c r="DQ29" s="66">
        <f t="shared" si="155"/>
        <v>0</v>
      </c>
      <c r="DR29" s="66">
        <f t="shared" si="177"/>
        <v>0</v>
      </c>
      <c r="DS29" s="100">
        <f t="shared" si="178"/>
        <v>0</v>
      </c>
      <c r="DT29" s="66">
        <f t="shared" si="179"/>
        <v>0</v>
      </c>
      <c r="DU29" s="66">
        <f>LARGE((DQ29,DS29),1)</f>
        <v>0</v>
      </c>
      <c r="DV29" s="66">
        <f t="shared" si="212"/>
        <v>0</v>
      </c>
      <c r="DX29" s="66">
        <f t="shared" si="156"/>
        <v>0</v>
      </c>
      <c r="DY29" s="66">
        <f t="shared" si="180"/>
        <v>0</v>
      </c>
      <c r="DZ29" s="66">
        <f t="shared" si="181"/>
        <v>0</v>
      </c>
      <c r="EA29" s="66">
        <f t="shared" si="182"/>
        <v>0</v>
      </c>
      <c r="EB29" s="66">
        <f>LARGE((DX29,DZ29),1)</f>
        <v>0</v>
      </c>
      <c r="EC29" s="66">
        <f t="shared" si="213"/>
        <v>0</v>
      </c>
      <c r="EE29" s="66">
        <f t="shared" si="157"/>
        <v>0</v>
      </c>
      <c r="EF29" s="66">
        <f t="shared" si="183"/>
        <v>0</v>
      </c>
      <c r="EG29" s="66">
        <f t="shared" si="184"/>
        <v>0</v>
      </c>
      <c r="EH29" s="66">
        <f t="shared" si="185"/>
        <v>0</v>
      </c>
      <c r="EI29" s="66">
        <f>LARGE((EE29,EG29),1)</f>
        <v>0</v>
      </c>
      <c r="EJ29" s="66">
        <f t="shared" si="214"/>
        <v>0</v>
      </c>
      <c r="EL29" s="66">
        <f t="shared" si="186"/>
        <v>0</v>
      </c>
      <c r="EM29" s="66">
        <f t="shared" si="187"/>
        <v>0</v>
      </c>
      <c r="EN29" s="100">
        <f t="shared" si="188"/>
        <v>0</v>
      </c>
      <c r="EO29" s="66">
        <f t="shared" si="189"/>
        <v>0</v>
      </c>
      <c r="EP29" s="66">
        <f>LARGE((EL29,EN29),1)</f>
        <v>0</v>
      </c>
      <c r="EQ29" s="66">
        <f t="shared" si="215"/>
        <v>0</v>
      </c>
      <c r="ES29" s="66">
        <f t="shared" si="190"/>
        <v>0</v>
      </c>
      <c r="ET29" s="66">
        <f t="shared" si="191"/>
        <v>0</v>
      </c>
      <c r="EU29" s="66">
        <f t="shared" si="192"/>
        <v>0</v>
      </c>
      <c r="EV29" s="66">
        <f t="shared" si="193"/>
        <v>0</v>
      </c>
      <c r="EW29" s="66">
        <f>LARGE((ES29,EU29),1)</f>
        <v>0</v>
      </c>
      <c r="EX29" s="66">
        <f t="shared" si="216"/>
        <v>0</v>
      </c>
      <c r="EZ29" s="66">
        <f t="shared" si="194"/>
        <v>0</v>
      </c>
      <c r="FA29" s="66">
        <f t="shared" si="195"/>
        <v>0</v>
      </c>
      <c r="FB29" s="66">
        <f t="shared" si="196"/>
        <v>0</v>
      </c>
      <c r="FC29" s="66">
        <f t="shared" si="197"/>
        <v>0</v>
      </c>
      <c r="FD29" s="66">
        <f>LARGE((EZ29,FB29),1)</f>
        <v>0</v>
      </c>
      <c r="FE29" s="66">
        <f t="shared" si="217"/>
        <v>0</v>
      </c>
      <c r="FG29" s="100">
        <f t="shared" si="198"/>
        <v>0</v>
      </c>
      <c r="FH29" s="66">
        <f t="shared" si="199"/>
        <v>0</v>
      </c>
      <c r="FI29" s="66">
        <f t="shared" si="200"/>
        <v>0</v>
      </c>
      <c r="FJ29" s="66">
        <f t="shared" si="218"/>
        <v>0</v>
      </c>
      <c r="FK29" s="66">
        <f>LARGE((FG29,FI29),1)</f>
        <v>0</v>
      </c>
      <c r="FL29" s="66">
        <f t="shared" si="219"/>
        <v>0</v>
      </c>
      <c r="FN29" s="100">
        <f t="shared" si="201"/>
        <v>0</v>
      </c>
      <c r="FO29" s="66">
        <f t="shared" si="202"/>
        <v>0</v>
      </c>
      <c r="FP29" s="66">
        <f t="shared" si="203"/>
        <v>0</v>
      </c>
      <c r="FQ29" s="66">
        <f t="shared" si="204"/>
        <v>0</v>
      </c>
      <c r="FR29" s="66">
        <f>LARGE((FN29,FP29),1)</f>
        <v>0</v>
      </c>
      <c r="FS29" s="66">
        <f t="shared" si="220"/>
        <v>0</v>
      </c>
      <c r="FU29" s="66">
        <f t="shared" si="205"/>
        <v>0</v>
      </c>
      <c r="FV29" s="66">
        <f t="shared" si="221"/>
        <v>0</v>
      </c>
      <c r="FW29" s="66">
        <f t="shared" si="206"/>
        <v>0</v>
      </c>
      <c r="FX29" s="66">
        <f t="shared" si="207"/>
        <v>0</v>
      </c>
      <c r="FY29" s="66">
        <f>LARGE((FU29,FW29),1)</f>
        <v>0</v>
      </c>
      <c r="FZ29" s="66">
        <f t="shared" si="222"/>
        <v>0</v>
      </c>
    </row>
    <row r="30" spans="1:268" ht="12.75" customHeight="1">
      <c r="A30" s="255"/>
      <c r="B30" s="117" t="str">
        <f>IFERROR(FA18,"")</f>
        <v/>
      </c>
      <c r="C30" s="117"/>
      <c r="D30" s="111" t="s">
        <v>159</v>
      </c>
      <c r="E30" s="111"/>
      <c r="F30" s="111"/>
      <c r="G30" s="111"/>
      <c r="H30" s="111"/>
      <c r="I30" s="111"/>
      <c r="J30" s="111"/>
      <c r="K30" s="111"/>
      <c r="L30" s="111"/>
      <c r="M30" s="111"/>
      <c r="N30" s="111"/>
      <c r="O30" s="111"/>
      <c r="P30" s="111"/>
      <c r="Q30" s="111"/>
      <c r="R30" s="111"/>
      <c r="S30" s="111"/>
      <c r="T30" s="111"/>
      <c r="U30" s="111"/>
      <c r="V30" s="117" t="str">
        <f>IFERROR(IF(HL18&lt;&gt;"",IF(ISNA(MATCH('Page 1 (Hydrology)'!M6,CR39:CR61,0)),"",HL18),""),"")</f>
        <v/>
      </c>
      <c r="W30" s="117"/>
      <c r="X30" s="111" t="s">
        <v>20634</v>
      </c>
      <c r="Y30" s="111"/>
      <c r="Z30" s="111"/>
      <c r="AA30" s="111"/>
      <c r="AB30" s="111"/>
      <c r="AC30" s="111"/>
      <c r="AD30" s="111"/>
      <c r="AE30" s="111"/>
      <c r="AF30" s="111"/>
      <c r="AG30" s="111"/>
      <c r="AH30" s="111"/>
      <c r="AI30" s="111"/>
      <c r="AJ30" s="111"/>
      <c r="AK30" s="111"/>
      <c r="AL30" s="111"/>
      <c r="AM30" s="111"/>
      <c r="AN30" s="111"/>
      <c r="AO30" s="111"/>
      <c r="AP30" s="111"/>
      <c r="AQ30" s="111"/>
      <c r="AR30" s="111"/>
      <c r="AS30" s="111"/>
      <c r="AT30" s="117"/>
      <c r="AU30" s="117"/>
      <c r="AV30" s="111" t="s">
        <v>54</v>
      </c>
      <c r="AW30" s="111"/>
      <c r="AX30" s="111"/>
      <c r="AY30" s="111"/>
      <c r="AZ30" s="111"/>
      <c r="BA30" s="111"/>
      <c r="BB30" s="111"/>
      <c r="BC30" s="111"/>
      <c r="BD30" s="111"/>
      <c r="BE30" s="111"/>
      <c r="BF30" s="111"/>
      <c r="BG30" s="111"/>
      <c r="BH30" s="111"/>
      <c r="BI30" s="111"/>
      <c r="BJ30" s="111"/>
      <c r="BK30" s="111"/>
      <c r="BL30" s="111"/>
      <c r="BM30" s="111"/>
      <c r="BN30" s="111"/>
      <c r="BO30" s="111"/>
      <c r="BP30" s="111"/>
      <c r="BQ30" s="112"/>
      <c r="BR30" s="66">
        <f t="shared" si="144"/>
        <v>0</v>
      </c>
      <c r="BS30" s="66">
        <f t="shared" si="208"/>
        <v>0</v>
      </c>
      <c r="BT30" s="66">
        <f>IF(AT29="X",1,0)</f>
        <v>0</v>
      </c>
      <c r="BW30" s="66">
        <f t="shared" si="143"/>
        <v>0</v>
      </c>
      <c r="BX30" s="66">
        <f t="shared" si="145"/>
        <v>0</v>
      </c>
      <c r="CA30" s="100">
        <f t="shared" si="146"/>
        <v>0</v>
      </c>
      <c r="CB30" s="100">
        <f t="shared" si="159"/>
        <v>0</v>
      </c>
      <c r="CC30" s="66">
        <f t="shared" si="147"/>
        <v>0</v>
      </c>
      <c r="CD30" s="66">
        <f t="shared" si="160"/>
        <v>0</v>
      </c>
      <c r="CE30" s="66">
        <f>LARGE((CA30,CC30),1)</f>
        <v>0</v>
      </c>
      <c r="CF30" s="66">
        <f t="shared" si="161"/>
        <v>0</v>
      </c>
      <c r="CH30" s="100">
        <f t="shared" si="148"/>
        <v>0</v>
      </c>
      <c r="CI30" s="100">
        <f t="shared" si="162"/>
        <v>0</v>
      </c>
      <c r="CJ30" s="66">
        <f t="shared" si="163"/>
        <v>0</v>
      </c>
      <c r="CK30" s="66">
        <f t="shared" si="164"/>
        <v>0</v>
      </c>
      <c r="CL30" s="66">
        <f>LARGE((CH30,CJ30),1)</f>
        <v>0</v>
      </c>
      <c r="CM30" s="66">
        <f t="shared" si="165"/>
        <v>0</v>
      </c>
      <c r="CO30" s="100">
        <f t="shared" si="149"/>
        <v>0</v>
      </c>
      <c r="CP30" s="66">
        <f t="shared" si="150"/>
        <v>0</v>
      </c>
      <c r="CQ30" s="100">
        <f t="shared" si="166"/>
        <v>0</v>
      </c>
      <c r="CR30" s="66">
        <f t="shared" si="167"/>
        <v>0</v>
      </c>
      <c r="CS30" s="66">
        <f>LARGE((CO30,CQ30),1)</f>
        <v>0</v>
      </c>
      <c r="CT30" s="66">
        <f t="shared" si="168"/>
        <v>0</v>
      </c>
      <c r="CV30" s="100">
        <f t="shared" si="151"/>
        <v>0</v>
      </c>
      <c r="CW30" s="66">
        <f t="shared" si="152"/>
        <v>0</v>
      </c>
      <c r="CX30" s="66">
        <f t="shared" si="169"/>
        <v>0</v>
      </c>
      <c r="CY30" s="66">
        <f t="shared" si="170"/>
        <v>0</v>
      </c>
      <c r="CZ30" s="66">
        <f>LARGE((CV30,CX30),1)</f>
        <v>0</v>
      </c>
      <c r="DA30" s="66">
        <f t="shared" si="209"/>
        <v>0</v>
      </c>
      <c r="DC30" s="100">
        <f t="shared" si="153"/>
        <v>0</v>
      </c>
      <c r="DD30" s="66">
        <f t="shared" si="154"/>
        <v>0</v>
      </c>
      <c r="DE30" s="66">
        <f t="shared" si="171"/>
        <v>0</v>
      </c>
      <c r="DF30" s="66">
        <f t="shared" si="172"/>
        <v>0</v>
      </c>
      <c r="DG30" s="66">
        <f>LARGE((DC30,DE30),1)</f>
        <v>0</v>
      </c>
      <c r="DH30" s="66">
        <f t="shared" si="210"/>
        <v>0</v>
      </c>
      <c r="DJ30" s="66">
        <f t="shared" si="173"/>
        <v>0</v>
      </c>
      <c r="DK30" s="66">
        <f t="shared" si="174"/>
        <v>0</v>
      </c>
      <c r="DL30" s="100">
        <f t="shared" si="175"/>
        <v>0</v>
      </c>
      <c r="DM30" s="66">
        <f t="shared" si="176"/>
        <v>0</v>
      </c>
      <c r="DN30" s="66">
        <f>LARGE((DJ30,DL30),1)</f>
        <v>0</v>
      </c>
      <c r="DO30" s="66">
        <f t="shared" si="211"/>
        <v>0</v>
      </c>
      <c r="DQ30" s="66">
        <f t="shared" si="155"/>
        <v>0</v>
      </c>
      <c r="DR30" s="66">
        <f t="shared" si="177"/>
        <v>0</v>
      </c>
      <c r="DS30" s="100">
        <f t="shared" si="178"/>
        <v>0</v>
      </c>
      <c r="DT30" s="66">
        <f t="shared" si="179"/>
        <v>0</v>
      </c>
      <c r="DU30" s="66">
        <f>LARGE((DQ30,DS30),1)</f>
        <v>0</v>
      </c>
      <c r="DV30" s="66">
        <f t="shared" si="212"/>
        <v>0</v>
      </c>
      <c r="DX30" s="66">
        <f t="shared" si="156"/>
        <v>0</v>
      </c>
      <c r="DY30" s="66">
        <f t="shared" si="180"/>
        <v>0</v>
      </c>
      <c r="DZ30" s="66">
        <f t="shared" si="181"/>
        <v>0</v>
      </c>
      <c r="EA30" s="66">
        <f t="shared" si="182"/>
        <v>0</v>
      </c>
      <c r="EB30" s="66">
        <f>LARGE((DX30,DZ30),1)</f>
        <v>0</v>
      </c>
      <c r="EC30" s="66">
        <f t="shared" si="213"/>
        <v>0</v>
      </c>
      <c r="EE30" s="66">
        <f t="shared" si="157"/>
        <v>0</v>
      </c>
      <c r="EF30" s="66">
        <f t="shared" si="183"/>
        <v>0</v>
      </c>
      <c r="EG30" s="66">
        <f t="shared" si="184"/>
        <v>0</v>
      </c>
      <c r="EH30" s="66">
        <f t="shared" si="185"/>
        <v>0</v>
      </c>
      <c r="EI30" s="66">
        <f>LARGE((EE30,EG30),1)</f>
        <v>0</v>
      </c>
      <c r="EJ30" s="66">
        <f t="shared" si="214"/>
        <v>0</v>
      </c>
      <c r="EL30" s="66">
        <f t="shared" si="186"/>
        <v>0</v>
      </c>
      <c r="EM30" s="66">
        <f t="shared" si="187"/>
        <v>0</v>
      </c>
      <c r="EN30" s="100">
        <f t="shared" si="188"/>
        <v>0</v>
      </c>
      <c r="EO30" s="66">
        <f t="shared" si="189"/>
        <v>0</v>
      </c>
      <c r="EP30" s="66">
        <f>LARGE((EL30,EN30),1)</f>
        <v>0</v>
      </c>
      <c r="EQ30" s="66">
        <f t="shared" si="215"/>
        <v>0</v>
      </c>
      <c r="ES30" s="66">
        <f t="shared" si="190"/>
        <v>0</v>
      </c>
      <c r="ET30" s="66">
        <f t="shared" si="191"/>
        <v>0</v>
      </c>
      <c r="EU30" s="66">
        <f t="shared" si="192"/>
        <v>0</v>
      </c>
      <c r="EV30" s="66">
        <f t="shared" si="193"/>
        <v>0</v>
      </c>
      <c r="EW30" s="66">
        <f>LARGE((ES30,EU30),1)</f>
        <v>0</v>
      </c>
      <c r="EX30" s="66">
        <f t="shared" si="216"/>
        <v>0</v>
      </c>
      <c r="EZ30" s="66">
        <f t="shared" si="194"/>
        <v>0</v>
      </c>
      <c r="FA30" s="66">
        <f t="shared" si="195"/>
        <v>0</v>
      </c>
      <c r="FB30" s="66">
        <f t="shared" si="196"/>
        <v>0</v>
      </c>
      <c r="FC30" s="66">
        <f t="shared" si="197"/>
        <v>0</v>
      </c>
      <c r="FD30" s="66">
        <f>LARGE((EZ30,FB30),1)</f>
        <v>0</v>
      </c>
      <c r="FE30" s="66">
        <f t="shared" si="217"/>
        <v>0</v>
      </c>
      <c r="FG30" s="100">
        <f t="shared" si="198"/>
        <v>0</v>
      </c>
      <c r="FH30" s="66">
        <f>$GO13</f>
        <v>0</v>
      </c>
      <c r="FI30" s="66">
        <f t="shared" si="200"/>
        <v>0</v>
      </c>
      <c r="FJ30" s="66">
        <f t="shared" si="218"/>
        <v>0</v>
      </c>
      <c r="FK30" s="66">
        <f>LARGE((FG30,FI30),1)</f>
        <v>0</v>
      </c>
      <c r="FL30" s="66">
        <f t="shared" si="219"/>
        <v>0</v>
      </c>
      <c r="FN30" s="100">
        <f t="shared" si="201"/>
        <v>0</v>
      </c>
      <c r="FO30" s="66">
        <f t="shared" si="202"/>
        <v>0</v>
      </c>
      <c r="FP30" s="66">
        <f>$HE13</f>
        <v>0</v>
      </c>
      <c r="FQ30" s="66">
        <f t="shared" si="204"/>
        <v>0</v>
      </c>
      <c r="FR30" s="66">
        <f>LARGE((FN30,FP30),1)</f>
        <v>0</v>
      </c>
      <c r="FS30" s="66">
        <f t="shared" si="220"/>
        <v>0</v>
      </c>
      <c r="FU30" s="66">
        <f t="shared" si="205"/>
        <v>0</v>
      </c>
      <c r="FV30" s="66">
        <f t="shared" si="221"/>
        <v>0</v>
      </c>
      <c r="FW30" s="66">
        <f t="shared" si="206"/>
        <v>0</v>
      </c>
      <c r="FX30" s="66">
        <f t="shared" si="207"/>
        <v>0</v>
      </c>
      <c r="FY30" s="66">
        <f>LARGE((FU30,FW30),1)</f>
        <v>0</v>
      </c>
      <c r="FZ30" s="66">
        <f t="shared" si="222"/>
        <v>0</v>
      </c>
    </row>
    <row r="31" spans="1:268" ht="12.75" customHeight="1">
      <c r="A31" s="255"/>
      <c r="B31" s="117" t="str">
        <f>IFERROR(FD18,"")</f>
        <v/>
      </c>
      <c r="C31" s="117"/>
      <c r="D31" s="111" t="s">
        <v>598</v>
      </c>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2"/>
      <c r="BR31" s="66">
        <f t="shared" si="144"/>
        <v>0</v>
      </c>
      <c r="BS31" s="66">
        <f>IF(V30="X",1,0)</f>
        <v>0</v>
      </c>
      <c r="BT31" s="66">
        <f>IF(AT30="X",1,0)</f>
        <v>0</v>
      </c>
      <c r="BW31" s="66">
        <f t="shared" si="143"/>
        <v>0</v>
      </c>
      <c r="BX31" s="66">
        <f t="shared" si="145"/>
        <v>0</v>
      </c>
      <c r="BZ31" s="66" t="s">
        <v>594</v>
      </c>
      <c r="CA31" s="100">
        <f t="shared" si="146"/>
        <v>0</v>
      </c>
      <c r="CB31" s="100">
        <f t="shared" si="159"/>
        <v>0</v>
      </c>
      <c r="CC31" s="66">
        <f t="shared" si="147"/>
        <v>0</v>
      </c>
      <c r="CD31" s="66">
        <f t="shared" si="160"/>
        <v>0</v>
      </c>
      <c r="CE31" s="66">
        <f>LARGE((CA31,CC31),1)</f>
        <v>0</v>
      </c>
      <c r="CF31" s="66">
        <f t="shared" si="161"/>
        <v>0</v>
      </c>
      <c r="CG31" s="66" t="s">
        <v>594</v>
      </c>
      <c r="CH31" s="100">
        <f t="shared" si="148"/>
        <v>0</v>
      </c>
      <c r="CI31" s="100">
        <f t="shared" si="162"/>
        <v>0</v>
      </c>
      <c r="CJ31" s="66">
        <f t="shared" si="163"/>
        <v>0</v>
      </c>
      <c r="CK31" s="66">
        <f t="shared" si="164"/>
        <v>0</v>
      </c>
      <c r="CL31" s="66">
        <f>LARGE((CH31,CJ31),1)</f>
        <v>0</v>
      </c>
      <c r="CM31" s="66">
        <f t="shared" si="165"/>
        <v>0</v>
      </c>
      <c r="CN31" s="66" t="s">
        <v>594</v>
      </c>
      <c r="CO31" s="100">
        <f t="shared" si="149"/>
        <v>0</v>
      </c>
      <c r="CP31" s="66">
        <f t="shared" si="150"/>
        <v>0</v>
      </c>
      <c r="CQ31" s="100">
        <f t="shared" si="166"/>
        <v>0</v>
      </c>
      <c r="CR31" s="66">
        <f t="shared" si="167"/>
        <v>0</v>
      </c>
      <c r="CS31" s="66">
        <f>LARGE((CO31,CQ31),1)</f>
        <v>0</v>
      </c>
      <c r="CT31" s="66">
        <f t="shared" si="168"/>
        <v>0</v>
      </c>
      <c r="CU31" s="66" t="s">
        <v>594</v>
      </c>
      <c r="CV31" s="100">
        <f t="shared" si="151"/>
        <v>0</v>
      </c>
      <c r="CW31" s="66">
        <f t="shared" si="152"/>
        <v>0</v>
      </c>
      <c r="CX31" s="66">
        <f t="shared" si="169"/>
        <v>0</v>
      </c>
      <c r="CY31" s="66">
        <f t="shared" si="170"/>
        <v>0</v>
      </c>
      <c r="CZ31" s="66">
        <f>LARGE((CV31,CX31),1)</f>
        <v>0</v>
      </c>
      <c r="DA31" s="66">
        <f t="shared" si="209"/>
        <v>0</v>
      </c>
      <c r="DB31" s="66" t="s">
        <v>594</v>
      </c>
      <c r="DC31" s="100">
        <f t="shared" si="153"/>
        <v>0</v>
      </c>
      <c r="DD31" s="66">
        <f t="shared" si="154"/>
        <v>0</v>
      </c>
      <c r="DE31" s="66">
        <f t="shared" si="171"/>
        <v>0</v>
      </c>
      <c r="DF31" s="66">
        <f t="shared" si="172"/>
        <v>0</v>
      </c>
      <c r="DG31" s="66">
        <f>LARGE((DC31,DE31),1)</f>
        <v>0</v>
      </c>
      <c r="DH31" s="66">
        <f t="shared" si="210"/>
        <v>0</v>
      </c>
      <c r="DI31" s="66" t="s">
        <v>594</v>
      </c>
      <c r="DJ31" s="66">
        <f t="shared" si="173"/>
        <v>0</v>
      </c>
      <c r="DK31" s="66">
        <f t="shared" si="174"/>
        <v>0</v>
      </c>
      <c r="DL31" s="100">
        <f t="shared" si="175"/>
        <v>0</v>
      </c>
      <c r="DM31" s="66">
        <f>$GD14</f>
        <v>0</v>
      </c>
      <c r="DN31" s="66">
        <f>LARGE((DJ31,DL31),1)</f>
        <v>0</v>
      </c>
      <c r="DO31" s="66">
        <f t="shared" si="211"/>
        <v>0</v>
      </c>
      <c r="DP31" s="66" t="s">
        <v>594</v>
      </c>
      <c r="DQ31" s="66">
        <f t="shared" si="155"/>
        <v>0</v>
      </c>
      <c r="DR31" s="66">
        <f t="shared" si="177"/>
        <v>0</v>
      </c>
      <c r="DS31" s="100">
        <f t="shared" si="178"/>
        <v>0</v>
      </c>
      <c r="DT31" s="66">
        <f t="shared" si="179"/>
        <v>0</v>
      </c>
      <c r="DU31" s="66">
        <f>LARGE((DQ31,DS31),1)</f>
        <v>0</v>
      </c>
      <c r="DV31" s="66">
        <f t="shared" si="212"/>
        <v>0</v>
      </c>
      <c r="DW31" s="66" t="s">
        <v>594</v>
      </c>
      <c r="DX31" s="66">
        <f t="shared" si="156"/>
        <v>0</v>
      </c>
      <c r="DY31" s="66">
        <f t="shared" si="180"/>
        <v>0</v>
      </c>
      <c r="DZ31" s="66">
        <f t="shared" si="181"/>
        <v>0</v>
      </c>
      <c r="EA31" s="66">
        <f t="shared" si="182"/>
        <v>0</v>
      </c>
      <c r="EB31" s="66">
        <f>LARGE((DX31,DZ31),1)</f>
        <v>0</v>
      </c>
      <c r="EC31" s="66">
        <f t="shared" si="213"/>
        <v>0</v>
      </c>
      <c r="ED31" s="66" t="s">
        <v>594</v>
      </c>
      <c r="EE31" s="66">
        <f t="shared" si="157"/>
        <v>0</v>
      </c>
      <c r="EF31" s="66">
        <f t="shared" si="183"/>
        <v>0</v>
      </c>
      <c r="EG31" s="66">
        <f t="shared" si="184"/>
        <v>0</v>
      </c>
      <c r="EH31" s="66">
        <f t="shared" si="185"/>
        <v>0</v>
      </c>
      <c r="EI31" s="66">
        <f>LARGE((EE31,EG31),1)</f>
        <v>0</v>
      </c>
      <c r="EJ31" s="66">
        <f t="shared" si="214"/>
        <v>0</v>
      </c>
      <c r="EK31" s="66" t="s">
        <v>594</v>
      </c>
      <c r="EL31" s="66">
        <f t="shared" si="186"/>
        <v>0</v>
      </c>
      <c r="EM31" s="66">
        <f t="shared" si="187"/>
        <v>0</v>
      </c>
      <c r="EN31" s="100">
        <f t="shared" si="188"/>
        <v>0</v>
      </c>
      <c r="EO31" s="66">
        <f t="shared" si="189"/>
        <v>0</v>
      </c>
      <c r="EP31" s="66">
        <f>LARGE((EL31,EN31),1)</f>
        <v>0</v>
      </c>
      <c r="EQ31" s="66">
        <f t="shared" si="215"/>
        <v>0</v>
      </c>
      <c r="ER31" s="66" t="s">
        <v>594</v>
      </c>
      <c r="ES31" s="66">
        <f t="shared" si="190"/>
        <v>0</v>
      </c>
      <c r="ET31" s="66">
        <f t="shared" si="191"/>
        <v>0</v>
      </c>
      <c r="EU31" s="66">
        <f t="shared" si="192"/>
        <v>0</v>
      </c>
      <c r="EV31" s="66">
        <f t="shared" si="193"/>
        <v>0</v>
      </c>
      <c r="EW31" s="66">
        <f>LARGE((ES31,EU31),1)</f>
        <v>0</v>
      </c>
      <c r="EX31" s="66">
        <f t="shared" si="216"/>
        <v>0</v>
      </c>
      <c r="EY31" s="66" t="s">
        <v>594</v>
      </c>
      <c r="EZ31" s="66">
        <f t="shared" si="194"/>
        <v>0</v>
      </c>
      <c r="FA31" s="66">
        <f t="shared" si="195"/>
        <v>0</v>
      </c>
      <c r="FB31" s="66">
        <f t="shared" si="196"/>
        <v>0</v>
      </c>
      <c r="FC31" s="66">
        <f t="shared" si="197"/>
        <v>0</v>
      </c>
      <c r="FD31" s="66">
        <f>LARGE((EZ31,FB31),1)</f>
        <v>0</v>
      </c>
      <c r="FE31" s="66">
        <f t="shared" si="217"/>
        <v>0</v>
      </c>
      <c r="FF31" s="66" t="s">
        <v>594</v>
      </c>
      <c r="FG31" s="100">
        <f t="shared" si="198"/>
        <v>0</v>
      </c>
      <c r="FH31" s="66">
        <f t="shared" si="199"/>
        <v>0</v>
      </c>
      <c r="FI31" s="66">
        <f t="shared" si="200"/>
        <v>0</v>
      </c>
      <c r="FJ31" s="66">
        <f t="shared" si="218"/>
        <v>0</v>
      </c>
      <c r="FK31" s="66">
        <f>LARGE((FG31,FI31),1)</f>
        <v>0</v>
      </c>
      <c r="FL31" s="66">
        <f t="shared" si="219"/>
        <v>0</v>
      </c>
      <c r="FM31" s="66" t="s">
        <v>594</v>
      </c>
      <c r="FN31" s="100">
        <f t="shared" si="201"/>
        <v>0</v>
      </c>
      <c r="FO31" s="66">
        <f t="shared" si="202"/>
        <v>0</v>
      </c>
      <c r="FP31" s="66">
        <f t="shared" si="203"/>
        <v>0</v>
      </c>
      <c r="FQ31" s="66">
        <f t="shared" si="204"/>
        <v>0</v>
      </c>
      <c r="FR31" s="66">
        <f>LARGE((FN31,FP31),1)</f>
        <v>0</v>
      </c>
      <c r="FS31" s="66">
        <f t="shared" si="220"/>
        <v>0</v>
      </c>
      <c r="FT31" s="66" t="s">
        <v>594</v>
      </c>
      <c r="FU31" s="66">
        <f t="shared" si="205"/>
        <v>0</v>
      </c>
      <c r="FV31" s="66">
        <f t="shared" si="221"/>
        <v>0</v>
      </c>
      <c r="FW31" s="66">
        <f t="shared" si="206"/>
        <v>0</v>
      </c>
      <c r="FX31" s="66">
        <f t="shared" si="207"/>
        <v>0</v>
      </c>
      <c r="FY31" s="66">
        <f>LARGE((FU31,FW31),1)</f>
        <v>0</v>
      </c>
      <c r="FZ31" s="66">
        <f t="shared" si="222"/>
        <v>0</v>
      </c>
    </row>
    <row r="32" spans="1:268" ht="12.75" customHeight="1">
      <c r="A32" s="255"/>
      <c r="B32" s="167"/>
      <c r="C32" s="167"/>
      <c r="D32" s="167"/>
      <c r="E32" s="167"/>
      <c r="F32" s="167"/>
      <c r="G32" s="167"/>
      <c r="H32" s="167"/>
      <c r="I32" s="167"/>
      <c r="J32" s="167"/>
      <c r="K32" s="167"/>
      <c r="L32" s="167"/>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7"/>
      <c r="BC32" s="167"/>
      <c r="BD32" s="167"/>
      <c r="BE32" s="167"/>
      <c r="BF32" s="167"/>
      <c r="BG32" s="167"/>
      <c r="BH32" s="167"/>
      <c r="BI32" s="167"/>
      <c r="BJ32" s="167"/>
      <c r="BK32" s="167"/>
      <c r="BL32" s="167"/>
      <c r="BM32" s="167"/>
      <c r="BN32" s="167"/>
      <c r="BO32" s="167"/>
      <c r="BP32" s="167"/>
      <c r="BQ32" s="123"/>
      <c r="BR32" s="66">
        <f t="shared" si="144"/>
        <v>0</v>
      </c>
      <c r="BW32" s="66">
        <f t="shared" si="143"/>
        <v>0</v>
      </c>
      <c r="BZ32" s="66">
        <v>4</v>
      </c>
      <c r="CA32" s="100">
        <f t="shared" si="146"/>
        <v>0</v>
      </c>
      <c r="CB32" s="100">
        <f t="shared" si="159"/>
        <v>0</v>
      </c>
      <c r="CC32" s="66">
        <f t="shared" si="147"/>
        <v>0</v>
      </c>
      <c r="CD32" s="66">
        <f t="shared" si="160"/>
        <v>0</v>
      </c>
      <c r="CE32" s="66">
        <f>LARGE((CA32,CC32),1)</f>
        <v>0</v>
      </c>
      <c r="CF32" s="66">
        <f t="shared" si="161"/>
        <v>0</v>
      </c>
      <c r="CG32" s="66">
        <v>4</v>
      </c>
      <c r="CH32" s="100">
        <f t="shared" si="148"/>
        <v>0</v>
      </c>
      <c r="CI32" s="100">
        <f t="shared" si="162"/>
        <v>0</v>
      </c>
      <c r="CJ32" s="66">
        <f t="shared" si="163"/>
        <v>0</v>
      </c>
      <c r="CK32" s="66">
        <f t="shared" si="164"/>
        <v>0</v>
      </c>
      <c r="CL32" s="66">
        <f>LARGE((CH32,CJ32),1)</f>
        <v>0</v>
      </c>
      <c r="CM32" s="66">
        <f t="shared" si="165"/>
        <v>0</v>
      </c>
      <c r="CN32" s="66">
        <v>6</v>
      </c>
      <c r="CO32" s="100">
        <f t="shared" si="149"/>
        <v>0</v>
      </c>
      <c r="CP32" s="66">
        <f t="shared" si="150"/>
        <v>0</v>
      </c>
      <c r="CQ32" s="100">
        <f t="shared" si="166"/>
        <v>0</v>
      </c>
      <c r="CR32" s="66">
        <f t="shared" si="167"/>
        <v>0</v>
      </c>
      <c r="CS32" s="66">
        <f>LARGE((CO32,CQ32),1)</f>
        <v>0</v>
      </c>
      <c r="CT32" s="66">
        <f t="shared" si="168"/>
        <v>0</v>
      </c>
      <c r="CU32" s="66">
        <v>4</v>
      </c>
      <c r="CV32" s="100">
        <f t="shared" si="151"/>
        <v>0</v>
      </c>
      <c r="CW32" s="66">
        <f t="shared" si="152"/>
        <v>0</v>
      </c>
      <c r="CX32" s="66">
        <f t="shared" si="169"/>
        <v>0</v>
      </c>
      <c r="CY32" s="66">
        <f t="shared" si="170"/>
        <v>0</v>
      </c>
      <c r="CZ32" s="66">
        <f>LARGE((CV32,CX32),1)</f>
        <v>0</v>
      </c>
      <c r="DA32" s="66">
        <f t="shared" si="209"/>
        <v>0</v>
      </c>
      <c r="DB32" s="66">
        <v>4</v>
      </c>
      <c r="DC32" s="100">
        <f t="shared" si="153"/>
        <v>0</v>
      </c>
      <c r="DD32" s="66">
        <f t="shared" si="154"/>
        <v>0</v>
      </c>
      <c r="DE32" s="66">
        <f t="shared" si="171"/>
        <v>0</v>
      </c>
      <c r="DF32" s="66">
        <f t="shared" si="172"/>
        <v>0</v>
      </c>
      <c r="DG32" s="66">
        <f>LARGE((DC32,DE32),1)</f>
        <v>0</v>
      </c>
      <c r="DH32" s="66">
        <f t="shared" si="210"/>
        <v>0</v>
      </c>
      <c r="DI32" s="66">
        <v>4</v>
      </c>
      <c r="DJ32" s="66">
        <f t="shared" si="173"/>
        <v>0</v>
      </c>
      <c r="DK32" s="66">
        <f t="shared" si="174"/>
        <v>0</v>
      </c>
      <c r="DL32" s="100">
        <f t="shared" si="175"/>
        <v>0</v>
      </c>
      <c r="DM32" s="66">
        <f t="shared" si="176"/>
        <v>0</v>
      </c>
      <c r="DN32" s="66">
        <f>LARGE((DJ32,DL32),1)</f>
        <v>0</v>
      </c>
      <c r="DO32" s="66">
        <f t="shared" si="211"/>
        <v>0</v>
      </c>
      <c r="DP32" s="66">
        <v>6</v>
      </c>
      <c r="DQ32" s="66">
        <f t="shared" si="155"/>
        <v>0</v>
      </c>
      <c r="DR32" s="66">
        <f t="shared" si="177"/>
        <v>0</v>
      </c>
      <c r="DS32" s="100">
        <f t="shared" si="178"/>
        <v>0</v>
      </c>
      <c r="DT32" s="66">
        <f t="shared" si="179"/>
        <v>0</v>
      </c>
      <c r="DU32" s="66">
        <f>LARGE((DQ32,DS32),1)</f>
        <v>0</v>
      </c>
      <c r="DV32" s="66">
        <f t="shared" si="212"/>
        <v>0</v>
      </c>
      <c r="DW32" s="66">
        <v>4</v>
      </c>
      <c r="DX32" s="66">
        <f t="shared" si="156"/>
        <v>0</v>
      </c>
      <c r="DY32" s="66">
        <f t="shared" si="180"/>
        <v>0</v>
      </c>
      <c r="DZ32" s="66">
        <f t="shared" si="181"/>
        <v>0</v>
      </c>
      <c r="EA32" s="66">
        <f t="shared" si="182"/>
        <v>0</v>
      </c>
      <c r="EB32" s="66">
        <f>LARGE((DX32,DZ32),1)</f>
        <v>0</v>
      </c>
      <c r="EC32" s="66">
        <f t="shared" si="213"/>
        <v>0</v>
      </c>
      <c r="ED32" s="66">
        <v>4</v>
      </c>
      <c r="EE32" s="66">
        <f t="shared" si="157"/>
        <v>0</v>
      </c>
      <c r="EF32" s="66">
        <f t="shared" si="183"/>
        <v>0</v>
      </c>
      <c r="EG32" s="66">
        <f t="shared" si="184"/>
        <v>0</v>
      </c>
      <c r="EH32" s="66">
        <f t="shared" si="185"/>
        <v>0</v>
      </c>
      <c r="EI32" s="66">
        <f>LARGE((EE32,EG32),1)</f>
        <v>0</v>
      </c>
      <c r="EJ32" s="66">
        <f t="shared" si="214"/>
        <v>0</v>
      </c>
      <c r="EK32" s="66">
        <v>6</v>
      </c>
      <c r="EL32" s="66">
        <f t="shared" si="186"/>
        <v>0</v>
      </c>
      <c r="EM32" s="66">
        <f t="shared" si="187"/>
        <v>0</v>
      </c>
      <c r="EN32" s="100">
        <f t="shared" si="188"/>
        <v>0</v>
      </c>
      <c r="EO32" s="66">
        <f t="shared" si="189"/>
        <v>0</v>
      </c>
      <c r="EP32" s="66">
        <f>LARGE((EL32,EN32),1)</f>
        <v>0</v>
      </c>
      <c r="EQ32" s="66">
        <f t="shared" si="215"/>
        <v>0</v>
      </c>
      <c r="ER32" s="66">
        <v>4</v>
      </c>
      <c r="ES32" s="66">
        <f t="shared" si="190"/>
        <v>0</v>
      </c>
      <c r="ET32" s="66">
        <f t="shared" si="191"/>
        <v>0</v>
      </c>
      <c r="EU32" s="66">
        <f t="shared" si="192"/>
        <v>0</v>
      </c>
      <c r="EV32" s="66">
        <f t="shared" si="193"/>
        <v>0</v>
      </c>
      <c r="EW32" s="66">
        <f>LARGE((ES32,EU32),1)</f>
        <v>0</v>
      </c>
      <c r="EX32" s="66">
        <f t="shared" si="216"/>
        <v>0</v>
      </c>
      <c r="EY32" s="66">
        <v>4</v>
      </c>
      <c r="EZ32" s="66">
        <f t="shared" si="194"/>
        <v>0</v>
      </c>
      <c r="FA32" s="66">
        <f t="shared" si="195"/>
        <v>0</v>
      </c>
      <c r="FB32" s="66">
        <f t="shared" si="196"/>
        <v>0</v>
      </c>
      <c r="FC32" s="66">
        <f t="shared" si="197"/>
        <v>0</v>
      </c>
      <c r="FD32" s="66">
        <f>LARGE((EZ32,FB32),1)</f>
        <v>0</v>
      </c>
      <c r="FE32" s="66">
        <f t="shared" si="217"/>
        <v>0</v>
      </c>
      <c r="FF32" s="66">
        <v>6</v>
      </c>
      <c r="FG32" s="100">
        <f t="shared" si="198"/>
        <v>0</v>
      </c>
      <c r="FH32" s="66">
        <f t="shared" si="199"/>
        <v>0</v>
      </c>
      <c r="FI32" s="66">
        <f t="shared" si="200"/>
        <v>0</v>
      </c>
      <c r="FJ32" s="66">
        <f t="shared" si="218"/>
        <v>0</v>
      </c>
      <c r="FK32" s="66">
        <f>LARGE((FG32,FI32),1)</f>
        <v>0</v>
      </c>
      <c r="FL32" s="66">
        <f t="shared" si="219"/>
        <v>0</v>
      </c>
      <c r="FM32" s="66">
        <v>6</v>
      </c>
      <c r="FN32" s="100">
        <f t="shared" si="201"/>
        <v>0</v>
      </c>
      <c r="FO32" s="66">
        <f t="shared" si="202"/>
        <v>0</v>
      </c>
      <c r="FP32" s="66">
        <f t="shared" si="203"/>
        <v>0</v>
      </c>
      <c r="FQ32" s="66">
        <f t="shared" si="204"/>
        <v>0</v>
      </c>
      <c r="FR32" s="66">
        <f>LARGE((FN32,FP32),1)</f>
        <v>0</v>
      </c>
      <c r="FS32" s="66">
        <f t="shared" si="220"/>
        <v>0</v>
      </c>
      <c r="FT32" s="66">
        <v>4</v>
      </c>
      <c r="FU32" s="66">
        <f t="shared" si="205"/>
        <v>0</v>
      </c>
      <c r="FV32" s="66">
        <f t="shared" si="221"/>
        <v>0</v>
      </c>
      <c r="FW32" s="66">
        <f t="shared" si="206"/>
        <v>0</v>
      </c>
      <c r="FX32" s="66">
        <f t="shared" si="207"/>
        <v>0</v>
      </c>
      <c r="FY32" s="66">
        <f>LARGE((FU32,FW32),1)</f>
        <v>0</v>
      </c>
      <c r="FZ32" s="66">
        <f t="shared" si="222"/>
        <v>0</v>
      </c>
    </row>
    <row r="33" spans="1:182" ht="12.75" customHeight="1">
      <c r="A33" s="140"/>
      <c r="B33" s="256" t="s">
        <v>178</v>
      </c>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56"/>
      <c r="AD33" s="256"/>
      <c r="AE33" s="256"/>
      <c r="AF33" s="256"/>
      <c r="AG33" s="256"/>
      <c r="AH33" s="256"/>
      <c r="AI33" s="256"/>
      <c r="AJ33" s="256"/>
      <c r="AK33" s="256"/>
      <c r="AL33" s="256"/>
      <c r="AM33" s="256"/>
      <c r="AN33" s="256"/>
      <c r="AO33" s="256"/>
      <c r="AP33" s="256"/>
      <c r="AQ33" s="256"/>
      <c r="AR33" s="256"/>
      <c r="AS33" s="256"/>
      <c r="AT33" s="256"/>
      <c r="AU33" s="256"/>
      <c r="AV33" s="256"/>
      <c r="AW33" s="256"/>
      <c r="AX33" s="256"/>
      <c r="AY33" s="256"/>
      <c r="AZ33" s="256"/>
      <c r="BA33" s="256"/>
      <c r="BB33" s="256"/>
      <c r="BC33" s="256"/>
      <c r="BD33" s="256"/>
      <c r="BE33" s="256"/>
      <c r="BF33" s="256"/>
      <c r="BG33" s="256"/>
      <c r="BH33" s="256"/>
      <c r="BI33" s="256"/>
      <c r="BJ33" s="256"/>
      <c r="BK33" s="256"/>
      <c r="BL33" s="256"/>
      <c r="BM33" s="256"/>
      <c r="BN33" s="256"/>
      <c r="BO33" s="256"/>
      <c r="BP33" s="256"/>
      <c r="BQ33" s="257"/>
      <c r="BZ33" s="66" t="s">
        <v>258</v>
      </c>
      <c r="CA33" s="100">
        <f t="shared" si="146"/>
        <v>0</v>
      </c>
      <c r="CB33" s="100">
        <f t="shared" si="159"/>
        <v>0</v>
      </c>
      <c r="CC33" s="66">
        <f t="shared" si="147"/>
        <v>0</v>
      </c>
      <c r="CD33" s="66">
        <f t="shared" si="160"/>
        <v>0</v>
      </c>
      <c r="CE33" s="66">
        <f>LARGE((CA33,CC33),1)</f>
        <v>0</v>
      </c>
      <c r="CF33" s="66">
        <f t="shared" si="161"/>
        <v>0</v>
      </c>
      <c r="CG33" s="66" t="s">
        <v>258</v>
      </c>
      <c r="CH33" s="100">
        <f t="shared" si="148"/>
        <v>0</v>
      </c>
      <c r="CI33" s="100">
        <f t="shared" si="162"/>
        <v>0</v>
      </c>
      <c r="CJ33" s="66">
        <f t="shared" si="163"/>
        <v>0</v>
      </c>
      <c r="CK33" s="66">
        <f t="shared" si="164"/>
        <v>0</v>
      </c>
      <c r="CL33" s="66">
        <f>LARGE((CH33,CJ33),1)</f>
        <v>0</v>
      </c>
      <c r="CM33" s="66">
        <f t="shared" si="165"/>
        <v>0</v>
      </c>
      <c r="CN33" s="66" t="s">
        <v>258</v>
      </c>
      <c r="CO33" s="100">
        <f t="shared" si="149"/>
        <v>0</v>
      </c>
      <c r="CP33" s="66">
        <f t="shared" si="150"/>
        <v>0</v>
      </c>
      <c r="CQ33" s="100">
        <f t="shared" si="166"/>
        <v>0</v>
      </c>
      <c r="CR33" s="66">
        <f t="shared" si="167"/>
        <v>0</v>
      </c>
      <c r="CS33" s="66">
        <f>LARGE((CO33,CQ33),1)</f>
        <v>0</v>
      </c>
      <c r="CT33" s="66">
        <f t="shared" si="168"/>
        <v>0</v>
      </c>
      <c r="CU33" s="66" t="s">
        <v>604</v>
      </c>
      <c r="CV33" s="100">
        <f t="shared" si="151"/>
        <v>0</v>
      </c>
      <c r="CW33" s="66">
        <f t="shared" si="152"/>
        <v>0</v>
      </c>
      <c r="CX33" s="66">
        <f t="shared" si="169"/>
        <v>0</v>
      </c>
      <c r="CY33" s="66">
        <f t="shared" si="170"/>
        <v>0</v>
      </c>
      <c r="CZ33" s="66">
        <f>LARGE((CV33,CX33),1)</f>
        <v>0</v>
      </c>
      <c r="DA33" s="66">
        <f t="shared" si="209"/>
        <v>0</v>
      </c>
      <c r="DB33" s="66" t="s">
        <v>604</v>
      </c>
      <c r="DC33" s="100">
        <f t="shared" si="153"/>
        <v>0</v>
      </c>
      <c r="DD33" s="66">
        <f t="shared" si="154"/>
        <v>0</v>
      </c>
      <c r="DE33" s="66">
        <f t="shared" si="171"/>
        <v>0</v>
      </c>
      <c r="DF33" s="66">
        <f t="shared" si="172"/>
        <v>0</v>
      </c>
      <c r="DG33" s="66">
        <f>LARGE((DC33,DE33),1)</f>
        <v>0</v>
      </c>
      <c r="DH33" s="66">
        <f t="shared" si="210"/>
        <v>0</v>
      </c>
      <c r="DI33" s="66" t="s">
        <v>258</v>
      </c>
      <c r="DJ33" s="66">
        <f t="shared" si="173"/>
        <v>0</v>
      </c>
      <c r="DK33" s="66">
        <f t="shared" si="174"/>
        <v>0</v>
      </c>
      <c r="DL33" s="100">
        <f t="shared" si="175"/>
        <v>0</v>
      </c>
      <c r="DM33" s="66">
        <f t="shared" si="176"/>
        <v>0</v>
      </c>
      <c r="DN33" s="66">
        <f>LARGE((DJ33,DL33),1)</f>
        <v>0</v>
      </c>
      <c r="DO33" s="66">
        <f t="shared" si="211"/>
        <v>0</v>
      </c>
      <c r="DP33" s="66" t="s">
        <v>258</v>
      </c>
      <c r="DQ33" s="66">
        <f t="shared" si="155"/>
        <v>0</v>
      </c>
      <c r="DR33" s="66">
        <f t="shared" si="177"/>
        <v>0</v>
      </c>
      <c r="DS33" s="100">
        <f t="shared" si="178"/>
        <v>0</v>
      </c>
      <c r="DT33" s="66">
        <f t="shared" si="179"/>
        <v>0</v>
      </c>
      <c r="DU33" s="66">
        <f>LARGE((DQ33,DS33),1)</f>
        <v>0</v>
      </c>
      <c r="DV33" s="66">
        <f t="shared" si="212"/>
        <v>0</v>
      </c>
      <c r="DW33" s="66" t="s">
        <v>604</v>
      </c>
      <c r="DX33" s="66">
        <f t="shared" si="156"/>
        <v>0</v>
      </c>
      <c r="DY33" s="66">
        <f t="shared" si="180"/>
        <v>0</v>
      </c>
      <c r="DZ33" s="66">
        <f t="shared" si="181"/>
        <v>0</v>
      </c>
      <c r="EA33" s="66">
        <f t="shared" si="182"/>
        <v>0</v>
      </c>
      <c r="EB33" s="66">
        <f>LARGE((DX33,DZ33),1)</f>
        <v>0</v>
      </c>
      <c r="EC33" s="66">
        <f t="shared" si="213"/>
        <v>0</v>
      </c>
      <c r="ED33" s="66" t="s">
        <v>604</v>
      </c>
      <c r="EE33" s="66">
        <f t="shared" si="157"/>
        <v>0</v>
      </c>
      <c r="EF33" s="66">
        <f t="shared" si="183"/>
        <v>0</v>
      </c>
      <c r="EG33" s="66">
        <f t="shared" si="184"/>
        <v>0</v>
      </c>
      <c r="EH33" s="66">
        <f t="shared" si="185"/>
        <v>0</v>
      </c>
      <c r="EI33" s="66">
        <f>LARGE((EE33,EG33),1)</f>
        <v>0</v>
      </c>
      <c r="EJ33" s="66">
        <f t="shared" si="214"/>
        <v>0</v>
      </c>
      <c r="EK33" s="66" t="s">
        <v>258</v>
      </c>
      <c r="EL33" s="66">
        <f t="shared" si="186"/>
        <v>0</v>
      </c>
      <c r="EM33" s="66">
        <f t="shared" si="187"/>
        <v>0</v>
      </c>
      <c r="EN33" s="100">
        <f t="shared" si="188"/>
        <v>0</v>
      </c>
      <c r="EO33" s="66">
        <f t="shared" si="189"/>
        <v>0</v>
      </c>
      <c r="EP33" s="66">
        <f>LARGE((EL33,EN33),1)</f>
        <v>0</v>
      </c>
      <c r="EQ33" s="66">
        <f t="shared" si="215"/>
        <v>0</v>
      </c>
      <c r="ER33" s="66" t="s">
        <v>604</v>
      </c>
      <c r="ES33" s="66">
        <f t="shared" si="190"/>
        <v>0</v>
      </c>
      <c r="ET33" s="66">
        <f t="shared" si="191"/>
        <v>0</v>
      </c>
      <c r="EU33" s="66">
        <f t="shared" si="192"/>
        <v>0</v>
      </c>
      <c r="EV33" s="66">
        <f t="shared" si="193"/>
        <v>0</v>
      </c>
      <c r="EW33" s="66">
        <f>LARGE((ES33,EU33),1)</f>
        <v>0</v>
      </c>
      <c r="EX33" s="66">
        <f t="shared" si="216"/>
        <v>0</v>
      </c>
      <c r="EY33" s="66" t="s">
        <v>604</v>
      </c>
      <c r="EZ33" s="66">
        <f t="shared" si="194"/>
        <v>0</v>
      </c>
      <c r="FA33" s="66">
        <f t="shared" si="195"/>
        <v>0</v>
      </c>
      <c r="FB33" s="66">
        <f t="shared" si="196"/>
        <v>0</v>
      </c>
      <c r="FC33" s="66">
        <f t="shared" si="197"/>
        <v>0</v>
      </c>
      <c r="FD33" s="66">
        <f>LARGE((EZ33,FB33),1)</f>
        <v>0</v>
      </c>
      <c r="FE33" s="66">
        <f t="shared" si="217"/>
        <v>0</v>
      </c>
      <c r="FF33" s="66" t="s">
        <v>258</v>
      </c>
      <c r="FG33" s="100">
        <f t="shared" si="198"/>
        <v>0</v>
      </c>
      <c r="FH33" s="66">
        <f t="shared" si="199"/>
        <v>0</v>
      </c>
      <c r="FI33" s="66">
        <f t="shared" si="200"/>
        <v>0</v>
      </c>
      <c r="FJ33" s="66">
        <f t="shared" si="218"/>
        <v>0</v>
      </c>
      <c r="FK33" s="66">
        <f>LARGE((FG33,FI33),1)</f>
        <v>0</v>
      </c>
      <c r="FL33" s="66">
        <f t="shared" si="219"/>
        <v>0</v>
      </c>
      <c r="FM33" s="66" t="s">
        <v>258</v>
      </c>
      <c r="FN33" s="100">
        <f t="shared" si="201"/>
        <v>0</v>
      </c>
      <c r="FO33" s="66">
        <f t="shared" si="202"/>
        <v>0</v>
      </c>
      <c r="FP33" s="66">
        <f t="shared" si="203"/>
        <v>0</v>
      </c>
      <c r="FQ33" s="66">
        <f t="shared" si="204"/>
        <v>0</v>
      </c>
      <c r="FR33" s="66">
        <f>LARGE((FN33,FP33),1)</f>
        <v>0</v>
      </c>
      <c r="FS33" s="66">
        <f t="shared" si="220"/>
        <v>0</v>
      </c>
      <c r="FT33" s="66" t="s">
        <v>604</v>
      </c>
      <c r="FU33" s="66">
        <f t="shared" si="205"/>
        <v>0</v>
      </c>
      <c r="FV33" s="66">
        <f t="shared" si="221"/>
        <v>0</v>
      </c>
      <c r="FW33" s="66">
        <f t="shared" si="206"/>
        <v>0</v>
      </c>
      <c r="FX33" s="66">
        <f t="shared" si="207"/>
        <v>0</v>
      </c>
      <c r="FY33" s="66">
        <f>LARGE((FU33,FW33),1)</f>
        <v>0</v>
      </c>
      <c r="FZ33" s="66">
        <f t="shared" si="222"/>
        <v>0</v>
      </c>
    </row>
    <row r="34" spans="1:182" ht="12.75" customHeight="1">
      <c r="A34" s="254"/>
      <c r="B34" s="143" t="s">
        <v>179</v>
      </c>
      <c r="C34" s="143"/>
      <c r="D34" s="143"/>
      <c r="E34" s="143"/>
      <c r="F34" s="143"/>
      <c r="G34" s="143"/>
      <c r="H34" s="143"/>
      <c r="I34" s="143"/>
      <c r="J34" s="143"/>
      <c r="K34" s="143"/>
      <c r="L34" s="143"/>
      <c r="M34" s="143"/>
      <c r="N34" s="143"/>
      <c r="O34" s="143"/>
      <c r="P34" s="143"/>
      <c r="Q34" s="143"/>
      <c r="R34" s="143"/>
      <c r="S34" s="143"/>
      <c r="T34" s="143"/>
      <c r="U34" s="143"/>
      <c r="V34" s="143"/>
      <c r="W34" s="143"/>
      <c r="X34" s="143"/>
      <c r="Y34" s="143"/>
      <c r="Z34" s="143"/>
      <c r="AA34" s="143"/>
      <c r="AB34" s="143"/>
      <c r="AC34" s="143"/>
      <c r="AD34" s="143"/>
      <c r="AE34" s="143"/>
      <c r="AF34" s="143"/>
      <c r="AG34" s="143"/>
      <c r="AH34" s="143"/>
      <c r="AI34" s="143"/>
      <c r="AJ34" s="143"/>
      <c r="AK34" s="143"/>
      <c r="AL34" s="143"/>
      <c r="AM34" s="143"/>
      <c r="AN34" s="143"/>
      <c r="AO34" s="143"/>
      <c r="AP34" s="143"/>
      <c r="AQ34" s="144"/>
      <c r="AR34" s="254"/>
      <c r="AS34" s="165"/>
      <c r="AT34" s="165"/>
      <c r="AU34" s="165"/>
      <c r="AV34" s="165"/>
      <c r="AW34" s="165"/>
      <c r="AX34" s="165"/>
      <c r="AY34" s="165"/>
      <c r="AZ34" s="165"/>
      <c r="BA34" s="165"/>
      <c r="BB34" s="165"/>
      <c r="BC34" s="165"/>
      <c r="BD34" s="165"/>
      <c r="BE34" s="165"/>
      <c r="BF34" s="165"/>
      <c r="BG34" s="165"/>
      <c r="BH34" s="165"/>
      <c r="BI34" s="165"/>
      <c r="BJ34" s="165"/>
      <c r="BK34" s="165"/>
      <c r="BL34" s="165"/>
      <c r="BM34" s="165"/>
      <c r="BN34" s="165"/>
      <c r="BO34" s="165"/>
      <c r="BP34" s="165"/>
      <c r="BQ34" s="166"/>
      <c r="BZ34" s="66">
        <v>6</v>
      </c>
      <c r="CA34" s="100">
        <f t="shared" si="146"/>
        <v>0</v>
      </c>
      <c r="CB34" s="100">
        <f t="shared" si="159"/>
        <v>0</v>
      </c>
      <c r="CC34" s="66">
        <f t="shared" si="147"/>
        <v>0</v>
      </c>
      <c r="CD34" s="66">
        <f t="shared" si="160"/>
        <v>0</v>
      </c>
      <c r="CE34" s="66">
        <f>LARGE((CA34,CC34),1)</f>
        <v>0</v>
      </c>
      <c r="CF34" s="66">
        <f t="shared" si="161"/>
        <v>0</v>
      </c>
      <c r="CG34" s="66">
        <v>6</v>
      </c>
      <c r="CH34" s="100">
        <f t="shared" si="148"/>
        <v>0</v>
      </c>
      <c r="CI34" s="100">
        <f t="shared" si="162"/>
        <v>0</v>
      </c>
      <c r="CJ34" s="66">
        <f t="shared" si="163"/>
        <v>0</v>
      </c>
      <c r="CK34" s="66">
        <f t="shared" si="164"/>
        <v>0</v>
      </c>
      <c r="CL34" s="66">
        <f>LARGE((CH34,CJ34),1)</f>
        <v>0</v>
      </c>
      <c r="CM34" s="66">
        <f t="shared" si="165"/>
        <v>0</v>
      </c>
      <c r="CN34" s="66">
        <v>10</v>
      </c>
      <c r="CO34" s="100">
        <f t="shared" si="149"/>
        <v>0</v>
      </c>
      <c r="CP34" s="66">
        <f t="shared" si="150"/>
        <v>0</v>
      </c>
      <c r="CQ34" s="100">
        <f t="shared" si="166"/>
        <v>0</v>
      </c>
      <c r="CR34" s="66">
        <f t="shared" si="167"/>
        <v>0</v>
      </c>
      <c r="CS34" s="66">
        <f>LARGE((CO34,CQ34),1)</f>
        <v>0</v>
      </c>
      <c r="CT34" s="66">
        <f t="shared" si="168"/>
        <v>0</v>
      </c>
      <c r="CU34" s="66">
        <v>12</v>
      </c>
      <c r="CV34" s="100">
        <f t="shared" si="151"/>
        <v>0</v>
      </c>
      <c r="CW34" s="66">
        <f t="shared" si="152"/>
        <v>0</v>
      </c>
      <c r="CX34" s="66">
        <f t="shared" si="169"/>
        <v>0</v>
      </c>
      <c r="CY34" s="66">
        <f t="shared" si="170"/>
        <v>0</v>
      </c>
      <c r="CZ34" s="66">
        <f>LARGE((CV34,CX34),1)</f>
        <v>0</v>
      </c>
      <c r="DA34" s="66">
        <f t="shared" si="209"/>
        <v>0</v>
      </c>
      <c r="DB34" s="66">
        <v>12</v>
      </c>
      <c r="DC34" s="100">
        <f t="shared" si="153"/>
        <v>0</v>
      </c>
      <c r="DD34" s="66">
        <f t="shared" si="154"/>
        <v>0</v>
      </c>
      <c r="DE34" s="66">
        <f t="shared" si="171"/>
        <v>0</v>
      </c>
      <c r="DF34" s="66">
        <f t="shared" si="172"/>
        <v>0</v>
      </c>
      <c r="DG34" s="66">
        <f>LARGE((DC34,DE34),1)</f>
        <v>0</v>
      </c>
      <c r="DH34" s="66">
        <f t="shared" si="210"/>
        <v>0</v>
      </c>
      <c r="DI34" s="66">
        <v>6</v>
      </c>
      <c r="DJ34" s="66">
        <f t="shared" si="173"/>
        <v>0</v>
      </c>
      <c r="DK34" s="66">
        <f t="shared" si="174"/>
        <v>0</v>
      </c>
      <c r="DL34" s="100">
        <f t="shared" si="175"/>
        <v>0</v>
      </c>
      <c r="DM34" s="66">
        <f t="shared" si="176"/>
        <v>0</v>
      </c>
      <c r="DN34" s="66">
        <f>LARGE((DJ34,DL34),1)</f>
        <v>0</v>
      </c>
      <c r="DO34" s="66">
        <f>IF(AND($BR17&gt;DI$34,DO33=0),0,IF(OR($B17="",$AR17="",$BR17&gt;(DI$32+DI$34)),DO33,DO33+DN34))</f>
        <v>0</v>
      </c>
      <c r="DP34" s="66">
        <v>10</v>
      </c>
      <c r="DQ34" s="66">
        <f t="shared" si="155"/>
        <v>0</v>
      </c>
      <c r="DR34" s="66">
        <f t="shared" si="177"/>
        <v>0</v>
      </c>
      <c r="DS34" s="100">
        <f t="shared" si="178"/>
        <v>0</v>
      </c>
      <c r="DT34" s="66">
        <f t="shared" si="179"/>
        <v>0</v>
      </c>
      <c r="DU34" s="66">
        <f>LARGE((DQ34,DS34),1)</f>
        <v>0</v>
      </c>
      <c r="DV34" s="66">
        <f t="shared" si="212"/>
        <v>0</v>
      </c>
      <c r="DW34" s="66">
        <v>12</v>
      </c>
      <c r="DX34" s="66">
        <f t="shared" si="156"/>
        <v>0</v>
      </c>
      <c r="DY34" s="66">
        <f t="shared" si="180"/>
        <v>0</v>
      </c>
      <c r="DZ34" s="66">
        <f t="shared" si="181"/>
        <v>0</v>
      </c>
      <c r="EA34" s="66">
        <f t="shared" si="182"/>
        <v>0</v>
      </c>
      <c r="EB34" s="66">
        <f>LARGE((DX34,DZ34),1)</f>
        <v>0</v>
      </c>
      <c r="EC34" s="66">
        <f t="shared" si="213"/>
        <v>0</v>
      </c>
      <c r="ED34" s="66">
        <v>12</v>
      </c>
      <c r="EE34" s="66">
        <f t="shared" si="157"/>
        <v>0</v>
      </c>
      <c r="EF34" s="66">
        <f t="shared" si="183"/>
        <v>0</v>
      </c>
      <c r="EG34" s="66">
        <f t="shared" si="184"/>
        <v>0</v>
      </c>
      <c r="EH34" s="66">
        <f t="shared" si="185"/>
        <v>0</v>
      </c>
      <c r="EI34" s="66">
        <f>LARGE((EE34,EG34),1)</f>
        <v>0</v>
      </c>
      <c r="EJ34" s="66">
        <f t="shared" si="214"/>
        <v>0</v>
      </c>
      <c r="EK34" s="66">
        <v>10</v>
      </c>
      <c r="EL34" s="66">
        <f t="shared" si="186"/>
        <v>0</v>
      </c>
      <c r="EM34" s="66">
        <f t="shared" si="187"/>
        <v>0</v>
      </c>
      <c r="EN34" s="100">
        <f t="shared" si="188"/>
        <v>0</v>
      </c>
      <c r="EO34" s="66">
        <f t="shared" si="189"/>
        <v>0</v>
      </c>
      <c r="EP34" s="66">
        <f>LARGE((EL34,EN34),1)</f>
        <v>0</v>
      </c>
      <c r="EQ34" s="66">
        <f t="shared" si="215"/>
        <v>0</v>
      </c>
      <c r="ER34" s="66">
        <v>12</v>
      </c>
      <c r="ES34" s="66">
        <f t="shared" si="190"/>
        <v>0</v>
      </c>
      <c r="ET34" s="66">
        <f t="shared" si="191"/>
        <v>0</v>
      </c>
      <c r="EU34" s="66">
        <f t="shared" si="192"/>
        <v>0</v>
      </c>
      <c r="EV34" s="66">
        <f t="shared" si="193"/>
        <v>0</v>
      </c>
      <c r="EW34" s="66">
        <f>LARGE((ES34,EU34),1)</f>
        <v>0</v>
      </c>
      <c r="EX34" s="66">
        <f t="shared" si="216"/>
        <v>0</v>
      </c>
      <c r="EY34" s="66">
        <v>12</v>
      </c>
      <c r="EZ34" s="66">
        <f t="shared" si="194"/>
        <v>0</v>
      </c>
      <c r="FA34" s="66">
        <f t="shared" si="195"/>
        <v>0</v>
      </c>
      <c r="FB34" s="66">
        <f t="shared" si="196"/>
        <v>0</v>
      </c>
      <c r="FC34" s="66">
        <f t="shared" si="197"/>
        <v>0</v>
      </c>
      <c r="FD34" s="66">
        <f>LARGE((EZ34,FB34),1)</f>
        <v>0</v>
      </c>
      <c r="FE34" s="66">
        <f t="shared" si="217"/>
        <v>0</v>
      </c>
      <c r="FF34" s="66">
        <v>10</v>
      </c>
      <c r="FG34" s="100">
        <f t="shared" si="198"/>
        <v>0</v>
      </c>
      <c r="FH34" s="66">
        <f t="shared" si="199"/>
        <v>0</v>
      </c>
      <c r="FI34" s="66">
        <f t="shared" si="200"/>
        <v>0</v>
      </c>
      <c r="FJ34" s="66">
        <f>$GT17</f>
        <v>0</v>
      </c>
      <c r="FK34" s="66">
        <f>LARGE((FG34,FI34),1)</f>
        <v>0</v>
      </c>
      <c r="FL34" s="66">
        <f t="shared" si="219"/>
        <v>0</v>
      </c>
      <c r="FM34" s="66">
        <v>10</v>
      </c>
      <c r="FN34" s="100">
        <f t="shared" si="201"/>
        <v>0</v>
      </c>
      <c r="FO34" s="66">
        <f t="shared" si="202"/>
        <v>0</v>
      </c>
      <c r="FP34" s="66">
        <f t="shared" si="203"/>
        <v>0</v>
      </c>
      <c r="FQ34" s="66">
        <f t="shared" si="204"/>
        <v>0</v>
      </c>
      <c r="FR34" s="66">
        <f>LARGE((FN34,FP34),1)</f>
        <v>0</v>
      </c>
      <c r="FS34" s="66">
        <f t="shared" si="220"/>
        <v>0</v>
      </c>
      <c r="FT34" s="66">
        <v>12</v>
      </c>
      <c r="FU34" s="66">
        <f t="shared" si="205"/>
        <v>0</v>
      </c>
      <c r="FV34" s="66">
        <f>$GT17</f>
        <v>0</v>
      </c>
      <c r="FW34" s="66">
        <f t="shared" si="206"/>
        <v>0</v>
      </c>
      <c r="FX34" s="66">
        <f t="shared" si="207"/>
        <v>0</v>
      </c>
      <c r="FY34" s="66">
        <f>LARGE((FU34,FW34),1)</f>
        <v>0</v>
      </c>
      <c r="FZ34" s="66">
        <f t="shared" si="222"/>
        <v>0</v>
      </c>
    </row>
    <row r="35" spans="1:182" ht="12.75" customHeight="1">
      <c r="A35" s="255"/>
      <c r="B35" s="167"/>
      <c r="C35" s="111" t="s">
        <v>181</v>
      </c>
      <c r="D35" s="111"/>
      <c r="E35" s="111"/>
      <c r="F35" s="258"/>
      <c r="G35" s="176"/>
      <c r="H35" s="176"/>
      <c r="I35" s="176"/>
      <c r="J35" s="176"/>
      <c r="K35" s="176"/>
      <c r="L35" s="176"/>
      <c r="M35" s="176"/>
      <c r="N35" s="176"/>
      <c r="O35" s="176"/>
      <c r="P35" s="176"/>
      <c r="Q35" s="176"/>
      <c r="R35" s="176"/>
      <c r="S35" s="176"/>
      <c r="T35" s="176"/>
      <c r="U35" s="176"/>
      <c r="V35" s="176"/>
      <c r="W35" s="176"/>
      <c r="X35" s="176"/>
      <c r="Y35" s="265"/>
      <c r="Z35" s="265"/>
      <c r="AA35" s="265"/>
      <c r="AB35" s="265"/>
      <c r="AC35" s="265"/>
      <c r="AD35" s="265"/>
      <c r="AE35" s="265"/>
      <c r="AF35" s="265"/>
      <c r="AG35" s="265"/>
      <c r="AH35" s="265"/>
      <c r="AI35" s="265"/>
      <c r="AJ35" s="265"/>
      <c r="AK35" s="265"/>
      <c r="AL35" s="265"/>
      <c r="AM35" s="265"/>
      <c r="AN35" s="265"/>
      <c r="AO35" s="265"/>
      <c r="AP35" s="265"/>
      <c r="AQ35" s="266"/>
      <c r="AR35" s="255"/>
      <c r="AS35" s="167"/>
      <c r="AT35" s="167"/>
      <c r="AU35" s="167"/>
      <c r="AV35" s="167"/>
      <c r="AW35" s="167"/>
      <c r="AX35" s="167"/>
      <c r="AY35" s="167"/>
      <c r="AZ35" s="167"/>
      <c r="BA35" s="167"/>
      <c r="BB35" s="167"/>
      <c r="BC35" s="167"/>
      <c r="BD35" s="167"/>
      <c r="BE35" s="167"/>
      <c r="BF35" s="167"/>
      <c r="BG35" s="167"/>
      <c r="BH35" s="167"/>
      <c r="BI35" s="167"/>
      <c r="BJ35" s="167"/>
      <c r="BK35" s="167"/>
      <c r="BL35" s="167"/>
      <c r="BM35" s="167"/>
      <c r="BN35" s="167"/>
      <c r="BO35" s="167"/>
      <c r="BP35" s="167"/>
      <c r="BQ35" s="123"/>
      <c r="BZ35" s="100" t="str">
        <f>IF(ISNA(MATCH(TRUE,$FG7:$FG17,0)),"",IF(AND(CF34&gt;=BZ32,SUM(CB23:CB34)&gt;0,SUM(CD23:CD34)&gt;0),"?C",""))</f>
        <v/>
      </c>
      <c r="CG35" s="66" t="str">
        <f>IF(AND(CM34&gt;=CG32,SUM(CI23:CI34)&gt;0,SUM(CK23:CK34)&gt;0),IF(ISNA(MATCH('Page 1 (Hydrology)'!$M$6,$CR$39:$CR$61,0)),"","?C"),"")</f>
        <v/>
      </c>
      <c r="CN35" s="66" t="str">
        <f>IF(AND(CT34&gt;=CN32,SUM(CP23:CP34)&gt;0,SUM(CR23:CR34)&gt;0),"?C","")</f>
        <v/>
      </c>
      <c r="CT35" s="100"/>
      <c r="CU35" s="66" t="str">
        <f>IF(AND(DA34&gt;=CU32,SUM(CW23:CW34)&gt;0,SUM(CY23:CY34)&gt;0),"?C","")</f>
        <v/>
      </c>
      <c r="DB35" s="66" t="str">
        <f>IF(AND(DH34&gt;=DB32,SUM(DD23:DD34)&gt;0,SUM(DF23:DF34)&gt;0),"?C","")</f>
        <v/>
      </c>
      <c r="DI35" s="100" t="str">
        <f>IF(ISNA(MATCH(TRUE,$FG7:$FG17,0)),"",IF(AND(DO34&gt;=DI32,SUM(DK23:DK34)&gt;0,SUM(DM23:DM34)&gt;0),IF(ISNA(MATCH('Page 1 (Hydrology)'!$M$6,$CR$39:$CR$61,0)),"","?C"),""))</f>
        <v/>
      </c>
      <c r="DP35" s="100" t="str">
        <f>IF(ISNA(MATCH(TRUE,$FG7:$FG17,0)),"",IF(AND(DV34&gt;=DP32,SUM(DR23:DR34)&gt;0,SUM(DT23:DT34)&gt;0),"?C",""))</f>
        <v/>
      </c>
      <c r="DW35" s="100" t="str">
        <f>IF(ISNA(MATCH(TRUE,$FG7:$FG17,0)),"",IF(AND(EC34&gt;=DW32,SUM(DY23:DY34)&gt;0,SUM(EA23:EA34)&gt;0),"?C",""))</f>
        <v/>
      </c>
      <c r="ED35" s="100" t="str">
        <f>IF(ISNA(MATCH(TRUE,$FG7:$FG17,0)),"",IF(AND(EJ34&gt;=ED32,SUM(EF23:EF34)&gt;0,SUM(EH23:EH34)&gt;0),"?C",""))</f>
        <v/>
      </c>
      <c r="EK35" s="66" t="str">
        <f>IF(AND(EQ34&gt;=EK32,SUM(EM23:EM34)&gt;0,SUM(EO23:EO34)&gt;0),IF(ISNA(MATCH('Page 1 (Hydrology)'!$M$6,$CR$39:$CR$61,0)),"","?C"),"")</f>
        <v/>
      </c>
      <c r="ER35" s="66" t="str">
        <f>IF(AND(EX34&gt;=ER32,SUM(ET23:ET34)&gt;0,SUM(EV23:EV34)&gt;0),IF(ISNA(MATCH('Page 1 (Hydrology)'!$M$6,$CR$39:$CR$61,0)),"","?C"),"")</f>
        <v/>
      </c>
      <c r="EY35" s="66" t="str">
        <f>IF(AND(FE34&gt;=EY32,SUM(FA23:FA34)&gt;0,SUM(FC23:FC34)&gt;0),IF(ISNA(MATCH('Page 1 (Hydrology)'!$M$6,$CR$39:$CR$61,0)),"","?C"),"")</f>
        <v/>
      </c>
      <c r="FF35" s="66" t="str">
        <f>IF(AND(FL34&gt;=FF32,SUM(FH23:FH34)&gt;0,SUM(FJ23:FJ34)&gt;0),"?C","")</f>
        <v/>
      </c>
      <c r="FM35" s="66" t="str">
        <f>IF(AND(FS34&gt;=FM32,SUM(FO23:FO34)&gt;0,SUM(FQ23:FQ34)&gt;0),"?C","")</f>
        <v/>
      </c>
      <c r="FT35" s="66" t="str">
        <f>IF(AND(FZ34&gt;=FT32,SUM(FV23:FV34)&gt;0,SUM(FX23:FX34)&gt;0),"?C","")</f>
        <v/>
      </c>
    </row>
    <row r="36" spans="1:182" ht="15.75" customHeight="1">
      <c r="A36" s="255"/>
      <c r="B36" s="167"/>
      <c r="C36" s="111" t="s">
        <v>180</v>
      </c>
      <c r="D36" s="111"/>
      <c r="E36" s="111"/>
      <c r="F36" s="111"/>
      <c r="G36" s="111"/>
      <c r="H36" s="111"/>
      <c r="I36" s="111"/>
      <c r="J36" s="111"/>
      <c r="K36" s="267"/>
      <c r="L36" s="267"/>
      <c r="M36" s="267"/>
      <c r="N36" s="267"/>
      <c r="O36" s="267"/>
      <c r="P36" s="267"/>
      <c r="Q36" s="267"/>
      <c r="R36" s="267"/>
      <c r="S36" s="267"/>
      <c r="T36" s="267"/>
      <c r="U36" s="267"/>
      <c r="V36" s="267"/>
      <c r="W36" s="267"/>
      <c r="X36" s="267"/>
      <c r="Y36" s="265"/>
      <c r="Z36" s="265"/>
      <c r="AA36" s="265"/>
      <c r="AB36" s="265"/>
      <c r="AC36" s="265"/>
      <c r="AD36" s="265"/>
      <c r="AE36" s="265"/>
      <c r="AF36" s="265"/>
      <c r="AG36" s="265"/>
      <c r="AH36" s="265"/>
      <c r="AI36" s="265"/>
      <c r="AJ36" s="265"/>
      <c r="AK36" s="265"/>
      <c r="AL36" s="265"/>
      <c r="AM36" s="265"/>
      <c r="AN36" s="265"/>
      <c r="AO36" s="265"/>
      <c r="AP36" s="265"/>
      <c r="AQ36" s="266"/>
      <c r="AR36" s="34"/>
      <c r="AS36" s="181" t="s">
        <v>182</v>
      </c>
      <c r="AT36" s="181"/>
      <c r="AU36" s="181"/>
      <c r="AV36" s="181"/>
      <c r="AW36" s="181"/>
      <c r="AX36" s="181"/>
      <c r="AY36" s="181"/>
      <c r="AZ36" s="181"/>
      <c r="BA36" s="181"/>
      <c r="BB36" s="181"/>
      <c r="BC36" s="160" t="s">
        <v>16</v>
      </c>
      <c r="BD36" s="160"/>
      <c r="BE36" s="160"/>
      <c r="BF36" s="160"/>
      <c r="BG36" s="117" t="str">
        <f>IF(SUM(BR21:BS32)&gt;0,"X","")</f>
        <v/>
      </c>
      <c r="BH36" s="117"/>
      <c r="BI36" s="117"/>
      <c r="BJ36" s="160" t="s">
        <v>17</v>
      </c>
      <c r="BK36" s="160"/>
      <c r="BL36" s="160"/>
      <c r="BM36" s="117" t="str">
        <f>IF(OR(ISTEXT('Page 1 (Hydrology)'!N9),ISTEXT('Page 1 (Hydrology)'!N10)),"",IF(BG36="","X",""))</f>
        <v>X</v>
      </c>
      <c r="BN36" s="117"/>
      <c r="BO36" s="117"/>
      <c r="BP36" s="167"/>
      <c r="BQ36" s="123"/>
      <c r="BZ36" s="66" t="s">
        <v>20643</v>
      </c>
      <c r="CA36" s="66" t="s">
        <v>609</v>
      </c>
      <c r="CG36" s="66" t="s">
        <v>679</v>
      </c>
      <c r="CH36" s="66" t="s">
        <v>609</v>
      </c>
      <c r="CN36" s="66" t="s">
        <v>680</v>
      </c>
      <c r="CO36" s="66" t="s">
        <v>609</v>
      </c>
      <c r="CU36" s="66" t="s">
        <v>681</v>
      </c>
      <c r="CV36" s="66" t="s">
        <v>609</v>
      </c>
      <c r="DB36" s="66" t="s">
        <v>682</v>
      </c>
      <c r="DC36" s="66" t="s">
        <v>609</v>
      </c>
      <c r="DI36" s="66" t="s">
        <v>20631</v>
      </c>
      <c r="DJ36" s="66" t="s">
        <v>609</v>
      </c>
      <c r="DP36" s="66" t="s">
        <v>20630</v>
      </c>
      <c r="DQ36" s="66" t="s">
        <v>609</v>
      </c>
      <c r="DW36" s="66" t="s">
        <v>24846</v>
      </c>
      <c r="DX36" s="66" t="s">
        <v>609</v>
      </c>
      <c r="ED36" s="66" t="s">
        <v>683</v>
      </c>
      <c r="EE36" s="66" t="s">
        <v>609</v>
      </c>
      <c r="EK36" s="66" t="s">
        <v>684</v>
      </c>
      <c r="EL36" s="66" t="s">
        <v>609</v>
      </c>
      <c r="ER36" s="66" t="s">
        <v>685</v>
      </c>
      <c r="ES36" s="66" t="s">
        <v>609</v>
      </c>
      <c r="EY36" s="66" t="s">
        <v>687</v>
      </c>
      <c r="EZ36" s="66" t="s">
        <v>609</v>
      </c>
      <c r="FF36" s="66" t="s">
        <v>686</v>
      </c>
      <c r="FG36" s="66" t="s">
        <v>609</v>
      </c>
      <c r="FM36" s="66" t="s">
        <v>688</v>
      </c>
      <c r="FN36" s="66" t="s">
        <v>609</v>
      </c>
      <c r="FT36" s="66" t="s">
        <v>24847</v>
      </c>
      <c r="FU36" s="66" t="s">
        <v>609</v>
      </c>
    </row>
    <row r="37" spans="1:182" ht="3.75" customHeight="1">
      <c r="A37" s="40"/>
      <c r="B37" s="141"/>
      <c r="C37" s="141"/>
      <c r="D37" s="141"/>
      <c r="E37" s="141"/>
      <c r="F37" s="141"/>
      <c r="G37" s="141"/>
      <c r="H37" s="141"/>
      <c r="I37" s="141"/>
      <c r="J37" s="141"/>
      <c r="K37" s="141"/>
      <c r="L37" s="141"/>
      <c r="M37" s="141"/>
      <c r="N37" s="141"/>
      <c r="O37" s="141"/>
      <c r="P37" s="141"/>
      <c r="Q37" s="141"/>
      <c r="R37" s="141"/>
      <c r="S37" s="141"/>
      <c r="T37" s="141"/>
      <c r="U37" s="141"/>
      <c r="V37" s="141"/>
      <c r="W37" s="141"/>
      <c r="X37" s="141"/>
      <c r="Y37" s="141"/>
      <c r="Z37" s="141"/>
      <c r="AA37" s="141"/>
      <c r="AB37" s="141"/>
      <c r="AC37" s="141"/>
      <c r="AD37" s="141"/>
      <c r="AE37" s="141"/>
      <c r="AF37" s="141"/>
      <c r="AG37" s="141"/>
      <c r="AH37" s="141"/>
      <c r="AI37" s="141"/>
      <c r="AJ37" s="141"/>
      <c r="AK37" s="141"/>
      <c r="AL37" s="141"/>
      <c r="AM37" s="141"/>
      <c r="AN37" s="141"/>
      <c r="AO37" s="141"/>
      <c r="AP37" s="141"/>
      <c r="AQ37" s="142"/>
      <c r="AR37" s="140"/>
      <c r="AS37" s="141"/>
      <c r="AT37" s="141"/>
      <c r="AU37" s="141"/>
      <c r="AV37" s="141"/>
      <c r="AW37" s="141"/>
      <c r="AX37" s="141"/>
      <c r="AY37" s="141"/>
      <c r="AZ37" s="141"/>
      <c r="BA37" s="141"/>
      <c r="BB37" s="141"/>
      <c r="BC37" s="141"/>
      <c r="BD37" s="141"/>
      <c r="BE37" s="141"/>
      <c r="BF37" s="141"/>
      <c r="BG37" s="141"/>
      <c r="BH37" s="141"/>
      <c r="BI37" s="141"/>
      <c r="BJ37" s="141"/>
      <c r="BK37" s="141"/>
      <c r="BL37" s="141"/>
      <c r="BM37" s="141"/>
      <c r="BN37" s="141"/>
      <c r="BO37" s="141"/>
      <c r="BP37" s="141"/>
      <c r="BQ37" s="142"/>
    </row>
    <row r="38" spans="1:182" ht="12.75" customHeight="1">
      <c r="A38" s="254"/>
      <c r="B38" s="124" t="s">
        <v>183</v>
      </c>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c r="BG38" s="124"/>
      <c r="BH38" s="124"/>
      <c r="BI38" s="124"/>
      <c r="BJ38" s="124"/>
      <c r="BK38" s="124"/>
      <c r="BL38" s="124"/>
      <c r="BM38" s="124"/>
      <c r="BN38" s="124"/>
      <c r="BO38" s="124"/>
      <c r="BP38" s="124"/>
      <c r="BQ38" s="125"/>
      <c r="BR38" s="95" t="s">
        <v>588</v>
      </c>
      <c r="BS38" s="95"/>
      <c r="BT38" s="95"/>
      <c r="BU38" s="95"/>
      <c r="BV38" s="107"/>
      <c r="BW38" s="95" t="s">
        <v>20649</v>
      </c>
      <c r="BX38" s="95" t="s">
        <v>609</v>
      </c>
      <c r="BY38" s="104" t="s">
        <v>20650</v>
      </c>
      <c r="BZ38" s="104"/>
      <c r="CA38" s="66" t="s">
        <v>211</v>
      </c>
      <c r="CC38" s="95" t="s">
        <v>593</v>
      </c>
      <c r="CD38" s="95"/>
      <c r="CE38" s="104"/>
      <c r="CF38" s="95" t="s">
        <v>590</v>
      </c>
      <c r="CG38" s="95"/>
      <c r="CI38" s="95" t="s">
        <v>589</v>
      </c>
      <c r="CJ38" s="95"/>
      <c r="CK38" s="95"/>
      <c r="CL38" s="95"/>
      <c r="CM38" s="66" t="s">
        <v>586</v>
      </c>
      <c r="CR38" s="66" t="s">
        <v>599</v>
      </c>
    </row>
    <row r="39" spans="1:182" ht="11.25" customHeight="1">
      <c r="A39" s="255"/>
      <c r="B39" s="136" t="s">
        <v>30240</v>
      </c>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c r="AU39" s="136"/>
      <c r="AV39" s="136"/>
      <c r="AW39" s="136"/>
      <c r="AX39" s="136"/>
      <c r="AY39" s="136"/>
      <c r="AZ39" s="136"/>
      <c r="BA39" s="136"/>
      <c r="BB39" s="136"/>
      <c r="BC39" s="136"/>
      <c r="BD39" s="136"/>
      <c r="BE39" s="136"/>
      <c r="BF39" s="136"/>
      <c r="BG39" s="136"/>
      <c r="BH39" s="136"/>
      <c r="BI39" s="136"/>
      <c r="BJ39" s="136"/>
      <c r="BK39" s="136"/>
      <c r="BL39" s="136"/>
      <c r="BM39" s="136"/>
      <c r="BN39" s="136"/>
      <c r="BO39" s="136"/>
      <c r="BP39" s="136"/>
      <c r="BQ39" s="137"/>
      <c r="BR39" s="66" t="s">
        <v>264</v>
      </c>
      <c r="BS39" s="66" t="s">
        <v>500</v>
      </c>
      <c r="BT39" s="66" t="s">
        <v>587</v>
      </c>
      <c r="BU39" s="66" t="s">
        <v>501</v>
      </c>
      <c r="BW39" s="66" t="s">
        <v>20640</v>
      </c>
      <c r="BY39" s="66" t="s">
        <v>20651</v>
      </c>
      <c r="CA39" s="66" t="s">
        <v>212</v>
      </c>
      <c r="CC39" s="66" t="s">
        <v>690</v>
      </c>
      <c r="CF39" s="66" t="s">
        <v>591</v>
      </c>
      <c r="CI39" s="66" t="s">
        <v>210</v>
      </c>
      <c r="CJ39" s="66" t="s">
        <v>206</v>
      </c>
      <c r="CK39" s="66" t="s">
        <v>207</v>
      </c>
      <c r="CL39" s="66" t="s">
        <v>592</v>
      </c>
      <c r="CM39" s="66" t="s">
        <v>585</v>
      </c>
      <c r="CR39" s="66" t="s">
        <v>221</v>
      </c>
    </row>
    <row r="40" spans="1:182" ht="11.25" customHeight="1">
      <c r="A40" s="255"/>
      <c r="B40" s="136"/>
      <c r="C40" s="136"/>
      <c r="D40" s="136"/>
      <c r="E40" s="136"/>
      <c r="F40" s="136"/>
      <c r="G40" s="136"/>
      <c r="H40" s="136"/>
      <c r="I40" s="136"/>
      <c r="J40" s="136"/>
      <c r="K40" s="136"/>
      <c r="L40" s="136"/>
      <c r="M40" s="136"/>
      <c r="N40" s="136"/>
      <c r="O40" s="136"/>
      <c r="P40" s="136"/>
      <c r="Q40" s="136"/>
      <c r="R40" s="136"/>
      <c r="S40" s="136"/>
      <c r="T40" s="136"/>
      <c r="U40" s="136"/>
      <c r="V40" s="136"/>
      <c r="W40" s="136"/>
      <c r="X40" s="136"/>
      <c r="Y40" s="136"/>
      <c r="Z40" s="136"/>
      <c r="AA40" s="136"/>
      <c r="AB40" s="136"/>
      <c r="AC40" s="136"/>
      <c r="AD40" s="136"/>
      <c r="AE40" s="136"/>
      <c r="AF40" s="136"/>
      <c r="AG40" s="136"/>
      <c r="AH40" s="136"/>
      <c r="AI40" s="136"/>
      <c r="AJ40" s="136"/>
      <c r="AK40" s="136"/>
      <c r="AL40" s="136"/>
      <c r="AM40" s="136"/>
      <c r="AN40" s="136"/>
      <c r="AO40" s="136"/>
      <c r="AP40" s="136"/>
      <c r="AQ40" s="136"/>
      <c r="AR40" s="136"/>
      <c r="AS40" s="136"/>
      <c r="AT40" s="136"/>
      <c r="AU40" s="136"/>
      <c r="AV40" s="136"/>
      <c r="AW40" s="136"/>
      <c r="AX40" s="136"/>
      <c r="AY40" s="136"/>
      <c r="AZ40" s="136"/>
      <c r="BA40" s="136"/>
      <c r="BB40" s="136"/>
      <c r="BC40" s="136"/>
      <c r="BD40" s="136"/>
      <c r="BE40" s="136"/>
      <c r="BF40" s="136"/>
      <c r="BG40" s="136"/>
      <c r="BH40" s="136"/>
      <c r="BI40" s="136"/>
      <c r="BJ40" s="136"/>
      <c r="BK40" s="136"/>
      <c r="BL40" s="136"/>
      <c r="BM40" s="136"/>
      <c r="BN40" s="136"/>
      <c r="BO40" s="136"/>
      <c r="BP40" s="136"/>
      <c r="BQ40" s="137"/>
      <c r="BR40" s="66" t="s">
        <v>3047</v>
      </c>
      <c r="BS40" s="66" t="b">
        <v>1</v>
      </c>
      <c r="BT40" s="66" t="b">
        <v>1</v>
      </c>
      <c r="BU40" s="66" t="b">
        <v>0</v>
      </c>
      <c r="BW40" s="66" t="s">
        <v>20637</v>
      </c>
      <c r="BY40" s="66" t="s">
        <v>20652</v>
      </c>
      <c r="CA40" s="66" t="s">
        <v>205</v>
      </c>
      <c r="CC40" s="66" t="s">
        <v>691</v>
      </c>
      <c r="CF40" s="66" t="s">
        <v>3082</v>
      </c>
      <c r="CG40" s="66">
        <v>1</v>
      </c>
      <c r="CI40" s="66">
        <v>0</v>
      </c>
      <c r="CJ40" s="66">
        <v>0</v>
      </c>
      <c r="CK40" s="66">
        <v>0</v>
      </c>
      <c r="CL40" s="66" t="str">
        <f t="shared" ref="CL40:CL47" si="223">TEXT(CI40,"0")&amp;"-"&amp;TEXT(CJ40,"0.0")&amp;"-"&amp;TEXT(CK40,"0")</f>
        <v>0-0.0-0</v>
      </c>
      <c r="CM40" s="66" t="str">
        <f>$CC$39</f>
        <v>Faint redox concentrations</v>
      </c>
      <c r="CR40" s="66" t="s">
        <v>224</v>
      </c>
    </row>
    <row r="41" spans="1:182" ht="11.25" customHeight="1">
      <c r="A41" s="255"/>
      <c r="B41" s="136"/>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6"/>
      <c r="AD41" s="136"/>
      <c r="AE41" s="136"/>
      <c r="AF41" s="136"/>
      <c r="AG41" s="136"/>
      <c r="AH41" s="136"/>
      <c r="AI41" s="136"/>
      <c r="AJ41" s="136"/>
      <c r="AK41" s="136"/>
      <c r="AL41" s="136"/>
      <c r="AM41" s="136"/>
      <c r="AN41" s="136"/>
      <c r="AO41" s="136"/>
      <c r="AP41" s="136"/>
      <c r="AQ41" s="136"/>
      <c r="AR41" s="136"/>
      <c r="AS41" s="136"/>
      <c r="AT41" s="136"/>
      <c r="AU41" s="136"/>
      <c r="AV41" s="136"/>
      <c r="AW41" s="136"/>
      <c r="AX41" s="136"/>
      <c r="AY41" s="136"/>
      <c r="AZ41" s="136"/>
      <c r="BA41" s="136"/>
      <c r="BB41" s="136"/>
      <c r="BC41" s="136"/>
      <c r="BD41" s="136"/>
      <c r="BE41" s="136"/>
      <c r="BF41" s="136"/>
      <c r="BG41" s="136"/>
      <c r="BH41" s="136"/>
      <c r="BI41" s="136"/>
      <c r="BJ41" s="136"/>
      <c r="BK41" s="136"/>
      <c r="BL41" s="136"/>
      <c r="BM41" s="136"/>
      <c r="BN41" s="136"/>
      <c r="BO41" s="136"/>
      <c r="BP41" s="136"/>
      <c r="BQ41" s="137"/>
      <c r="BR41" s="66" t="s">
        <v>3048</v>
      </c>
      <c r="BS41" s="66" t="b">
        <v>1</v>
      </c>
      <c r="BT41" s="66" t="b">
        <v>1</v>
      </c>
      <c r="BU41" s="66" t="b">
        <v>0</v>
      </c>
      <c r="BW41" s="66" t="s">
        <v>20638</v>
      </c>
      <c r="CA41" s="66" t="s">
        <v>595</v>
      </c>
      <c r="CC41" s="66" t="s">
        <v>692</v>
      </c>
      <c r="CF41" s="66" t="s">
        <v>20635</v>
      </c>
      <c r="CG41" s="66">
        <v>2</v>
      </c>
      <c r="CI41" s="66">
        <v>0</v>
      </c>
      <c r="CJ41" s="66">
        <v>0</v>
      </c>
      <c r="CK41" s="66">
        <v>1</v>
      </c>
      <c r="CL41" s="66" t="str">
        <f t="shared" si="223"/>
        <v>0-0.0-1</v>
      </c>
      <c r="CM41" s="66" t="str">
        <f>$CC$39</f>
        <v>Faint redox concentrations</v>
      </c>
      <c r="CR41" s="66" t="s">
        <v>225</v>
      </c>
    </row>
    <row r="42" spans="1:182" ht="11.25" customHeight="1">
      <c r="A42" s="255"/>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136"/>
      <c r="AL42" s="136"/>
      <c r="AM42" s="136"/>
      <c r="AN42" s="136"/>
      <c r="AO42" s="136"/>
      <c r="AP42" s="136"/>
      <c r="AQ42" s="136"/>
      <c r="AR42" s="136"/>
      <c r="AS42" s="136"/>
      <c r="AT42" s="136"/>
      <c r="AU42" s="136"/>
      <c r="AV42" s="136"/>
      <c r="AW42" s="136"/>
      <c r="AX42" s="136"/>
      <c r="AY42" s="136"/>
      <c r="AZ42" s="136"/>
      <c r="BA42" s="136"/>
      <c r="BB42" s="136"/>
      <c r="BC42" s="136"/>
      <c r="BD42" s="136"/>
      <c r="BE42" s="136"/>
      <c r="BF42" s="136"/>
      <c r="BG42" s="136"/>
      <c r="BH42" s="136"/>
      <c r="BI42" s="136"/>
      <c r="BJ42" s="136"/>
      <c r="BK42" s="136"/>
      <c r="BL42" s="136"/>
      <c r="BM42" s="136"/>
      <c r="BN42" s="136"/>
      <c r="BO42" s="136"/>
      <c r="BP42" s="136"/>
      <c r="BQ42" s="137"/>
      <c r="BR42" s="66" t="s">
        <v>3049</v>
      </c>
      <c r="BS42" s="66" t="b">
        <v>1</v>
      </c>
      <c r="BT42" s="66" t="b">
        <v>1</v>
      </c>
      <c r="BU42" s="66" t="b">
        <v>0</v>
      </c>
      <c r="BW42" s="66" t="s">
        <v>20639</v>
      </c>
      <c r="CA42" s="66" t="s">
        <v>596</v>
      </c>
      <c r="CF42" s="66" t="s">
        <v>187</v>
      </c>
      <c r="CG42" s="66">
        <v>3</v>
      </c>
      <c r="CI42" s="66">
        <v>0</v>
      </c>
      <c r="CJ42" s="66">
        <v>0</v>
      </c>
      <c r="CK42" s="66">
        <v>2</v>
      </c>
      <c r="CL42" s="66" t="str">
        <f t="shared" si="223"/>
        <v>0-0.0-2</v>
      </c>
      <c r="CM42" s="66" t="str">
        <f>$CC$40</f>
        <v>Distinct redox concentrations</v>
      </c>
      <c r="CR42" s="66" t="s">
        <v>226</v>
      </c>
    </row>
    <row r="43" spans="1:182" ht="11.25" customHeight="1">
      <c r="A43" s="255"/>
      <c r="B43" s="136"/>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7"/>
      <c r="BR43" s="66" t="s">
        <v>3050</v>
      </c>
      <c r="BS43" s="66" t="b">
        <v>1</v>
      </c>
      <c r="BT43" s="66" t="b">
        <v>1</v>
      </c>
      <c r="BU43" s="66" t="b">
        <v>0</v>
      </c>
      <c r="CA43" s="66" t="s">
        <v>259</v>
      </c>
      <c r="CF43" s="66" t="s">
        <v>188</v>
      </c>
      <c r="CG43" s="66">
        <v>4</v>
      </c>
      <c r="CI43" s="66">
        <v>0</v>
      </c>
      <c r="CJ43" s="66">
        <v>0</v>
      </c>
      <c r="CK43" s="66">
        <v>3</v>
      </c>
      <c r="CL43" s="66" t="str">
        <f t="shared" si="223"/>
        <v>0-0.0-3</v>
      </c>
      <c r="CM43" s="66" t="str">
        <f>$CC$40</f>
        <v>Distinct redox concentrations</v>
      </c>
      <c r="CR43" s="66" t="s">
        <v>227</v>
      </c>
    </row>
    <row r="44" spans="1:182" ht="11.25" customHeight="1">
      <c r="A44" s="255"/>
      <c r="B44" s="136"/>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c r="AH44" s="136"/>
      <c r="AI44" s="136"/>
      <c r="AJ44" s="136"/>
      <c r="AK44" s="136"/>
      <c r="AL44" s="136"/>
      <c r="AM44" s="136"/>
      <c r="AN44" s="136"/>
      <c r="AO44" s="136"/>
      <c r="AP44" s="136"/>
      <c r="AQ44" s="136"/>
      <c r="AR44" s="136"/>
      <c r="AS44" s="136"/>
      <c r="AT44" s="136"/>
      <c r="AU44" s="136"/>
      <c r="AV44" s="136"/>
      <c r="AW44" s="136"/>
      <c r="AX44" s="136"/>
      <c r="AY44" s="136"/>
      <c r="AZ44" s="136"/>
      <c r="BA44" s="136"/>
      <c r="BB44" s="136"/>
      <c r="BC44" s="136"/>
      <c r="BD44" s="136"/>
      <c r="BE44" s="136"/>
      <c r="BF44" s="136"/>
      <c r="BG44" s="136"/>
      <c r="BH44" s="136"/>
      <c r="BI44" s="136"/>
      <c r="BJ44" s="136"/>
      <c r="BK44" s="136"/>
      <c r="BL44" s="136"/>
      <c r="BM44" s="136"/>
      <c r="BN44" s="136"/>
      <c r="BO44" s="136"/>
      <c r="BP44" s="136"/>
      <c r="BQ44" s="137"/>
      <c r="BR44" s="66" t="s">
        <v>3051</v>
      </c>
      <c r="BS44" s="66" t="b">
        <v>0</v>
      </c>
      <c r="BT44" s="66" t="b">
        <v>1</v>
      </c>
      <c r="BU44" s="66" t="b">
        <v>0</v>
      </c>
      <c r="CA44" s="66" t="s">
        <v>260</v>
      </c>
      <c r="CF44" s="66" t="s">
        <v>189</v>
      </c>
      <c r="CG44" s="66">
        <v>5</v>
      </c>
      <c r="CI44" s="66">
        <v>0</v>
      </c>
      <c r="CJ44" s="66">
        <v>0</v>
      </c>
      <c r="CK44" s="66">
        <v>4</v>
      </c>
      <c r="CL44" s="66" t="str">
        <f t="shared" si="223"/>
        <v>0-0.0-4</v>
      </c>
      <c r="CM44" s="66" t="str">
        <f>$CC$41</f>
        <v>Prominent redox concentrations</v>
      </c>
      <c r="CR44" s="66" t="s">
        <v>228</v>
      </c>
    </row>
    <row r="45" spans="1:182" ht="11.25" customHeight="1">
      <c r="A45" s="255"/>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7"/>
      <c r="BR45" s="66" t="s">
        <v>3052</v>
      </c>
      <c r="BS45" s="66" t="b">
        <v>0</v>
      </c>
      <c r="BT45" s="66" t="b">
        <v>0</v>
      </c>
      <c r="BU45" s="66" t="b">
        <v>0</v>
      </c>
      <c r="CA45" s="66" t="s">
        <v>261</v>
      </c>
      <c r="CF45" s="66" t="s">
        <v>190</v>
      </c>
      <c r="CG45" s="66">
        <v>6</v>
      </c>
      <c r="CI45" s="66">
        <v>0</v>
      </c>
      <c r="CJ45" s="66">
        <v>0</v>
      </c>
      <c r="CK45" s="66">
        <v>5</v>
      </c>
      <c r="CL45" s="66" t="str">
        <f t="shared" si="223"/>
        <v>0-0.0-5</v>
      </c>
      <c r="CM45" s="66" t="str">
        <f>$CC$41</f>
        <v>Prominent redox concentrations</v>
      </c>
      <c r="CR45" s="66" t="s">
        <v>230</v>
      </c>
    </row>
    <row r="46" spans="1:182" ht="10.9" customHeight="1">
      <c r="A46" s="255"/>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6"/>
      <c r="AH46" s="136"/>
      <c r="AI46" s="136"/>
      <c r="AJ46" s="136"/>
      <c r="AK46" s="136"/>
      <c r="AL46" s="136"/>
      <c r="AM46" s="136"/>
      <c r="AN46" s="136"/>
      <c r="AO46" s="136"/>
      <c r="AP46" s="136"/>
      <c r="AQ46" s="136"/>
      <c r="AR46" s="136"/>
      <c r="AS46" s="136"/>
      <c r="AT46" s="136"/>
      <c r="AU46" s="136"/>
      <c r="AV46" s="136"/>
      <c r="AW46" s="136"/>
      <c r="AX46" s="136"/>
      <c r="AY46" s="136"/>
      <c r="AZ46" s="136"/>
      <c r="BA46" s="136"/>
      <c r="BB46" s="136"/>
      <c r="BC46" s="136"/>
      <c r="BD46" s="136"/>
      <c r="BE46" s="136"/>
      <c r="BF46" s="136"/>
      <c r="BG46" s="136"/>
      <c r="BH46" s="136"/>
      <c r="BI46" s="136"/>
      <c r="BJ46" s="136"/>
      <c r="BK46" s="136"/>
      <c r="BL46" s="136"/>
      <c r="BM46" s="136"/>
      <c r="BN46" s="136"/>
      <c r="BO46" s="136"/>
      <c r="BP46" s="136"/>
      <c r="BQ46" s="137"/>
      <c r="BR46" s="66" t="s">
        <v>3053</v>
      </c>
      <c r="BS46" s="66" t="b">
        <v>0</v>
      </c>
      <c r="BT46" s="66" t="b">
        <v>0</v>
      </c>
      <c r="BU46" s="66" t="b">
        <v>0</v>
      </c>
      <c r="CA46" s="108"/>
      <c r="CB46" s="108"/>
      <c r="CC46" s="108"/>
      <c r="CD46" s="108"/>
      <c r="CF46" s="66" t="s">
        <v>186</v>
      </c>
      <c r="CG46" s="66">
        <v>7</v>
      </c>
      <c r="CI46" s="66">
        <v>0</v>
      </c>
      <c r="CJ46" s="66">
        <v>0</v>
      </c>
      <c r="CK46" s="66">
        <v>6</v>
      </c>
      <c r="CL46" s="66" t="str">
        <f t="shared" si="223"/>
        <v>0-0.0-6</v>
      </c>
      <c r="CM46" s="66" t="str">
        <f>$CC$41</f>
        <v>Prominent redox concentrations</v>
      </c>
      <c r="CR46" s="66" t="s">
        <v>229</v>
      </c>
    </row>
    <row r="47" spans="1:182" ht="10.9" customHeight="1">
      <c r="A47" s="255"/>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36"/>
      <c r="AA47" s="136"/>
      <c r="AB47" s="136"/>
      <c r="AC47" s="136"/>
      <c r="AD47" s="136"/>
      <c r="AE47" s="136"/>
      <c r="AF47" s="136"/>
      <c r="AG47" s="136"/>
      <c r="AH47" s="136"/>
      <c r="AI47" s="136"/>
      <c r="AJ47" s="136"/>
      <c r="AK47" s="136"/>
      <c r="AL47" s="136"/>
      <c r="AM47" s="136"/>
      <c r="AN47" s="136"/>
      <c r="AO47" s="136"/>
      <c r="AP47" s="136"/>
      <c r="AQ47" s="136"/>
      <c r="AR47" s="136"/>
      <c r="AS47" s="136"/>
      <c r="AT47" s="136"/>
      <c r="AU47" s="136"/>
      <c r="AV47" s="136"/>
      <c r="AW47" s="136"/>
      <c r="AX47" s="136"/>
      <c r="AY47" s="136"/>
      <c r="AZ47" s="136"/>
      <c r="BA47" s="136"/>
      <c r="BB47" s="136"/>
      <c r="BC47" s="136"/>
      <c r="BD47" s="136"/>
      <c r="BE47" s="136"/>
      <c r="BF47" s="136"/>
      <c r="BG47" s="136"/>
      <c r="BH47" s="136"/>
      <c r="BI47" s="136"/>
      <c r="BJ47" s="136"/>
      <c r="BK47" s="136"/>
      <c r="BL47" s="136"/>
      <c r="BM47" s="136"/>
      <c r="BN47" s="136"/>
      <c r="BO47" s="136"/>
      <c r="BP47" s="136"/>
      <c r="BQ47" s="137"/>
      <c r="BR47" s="66" t="s">
        <v>3054</v>
      </c>
      <c r="BS47" s="66" t="b">
        <v>1</v>
      </c>
      <c r="BT47" s="66" t="b">
        <v>1</v>
      </c>
      <c r="BU47" s="66" t="b">
        <v>0</v>
      </c>
      <c r="CA47" s="108"/>
      <c r="CB47" s="108"/>
      <c r="CC47" s="108"/>
      <c r="CD47" s="108"/>
      <c r="CF47" s="66" t="s">
        <v>191</v>
      </c>
      <c r="CG47" s="66">
        <v>8</v>
      </c>
      <c r="CI47" s="66">
        <v>0</v>
      </c>
      <c r="CJ47" s="66">
        <v>0</v>
      </c>
      <c r="CK47" s="66">
        <v>7</v>
      </c>
      <c r="CL47" s="66" t="str">
        <f t="shared" si="223"/>
        <v>0-0.0-7</v>
      </c>
      <c r="CM47" s="66" t="str">
        <f>$CC$41</f>
        <v>Prominent redox concentrations</v>
      </c>
      <c r="CR47" s="66" t="s">
        <v>231</v>
      </c>
    </row>
    <row r="48" spans="1:182" ht="10.9" customHeight="1">
      <c r="A48" s="255"/>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c r="AA48" s="136"/>
      <c r="AB48" s="136"/>
      <c r="AC48" s="136"/>
      <c r="AD48" s="136"/>
      <c r="AE48" s="136"/>
      <c r="AF48" s="136"/>
      <c r="AG48" s="136"/>
      <c r="AH48" s="136"/>
      <c r="AI48" s="136"/>
      <c r="AJ48" s="136"/>
      <c r="AK48" s="136"/>
      <c r="AL48" s="136"/>
      <c r="AM48" s="136"/>
      <c r="AN48" s="136"/>
      <c r="AO48" s="136"/>
      <c r="AP48" s="136"/>
      <c r="AQ48" s="136"/>
      <c r="AR48" s="136"/>
      <c r="AS48" s="136"/>
      <c r="AT48" s="136"/>
      <c r="AU48" s="136"/>
      <c r="AV48" s="136"/>
      <c r="AW48" s="136"/>
      <c r="AX48" s="136"/>
      <c r="AY48" s="136"/>
      <c r="AZ48" s="136"/>
      <c r="BA48" s="136"/>
      <c r="BB48" s="136"/>
      <c r="BC48" s="136"/>
      <c r="BD48" s="136"/>
      <c r="BE48" s="136"/>
      <c r="BF48" s="136"/>
      <c r="BG48" s="136"/>
      <c r="BH48" s="136"/>
      <c r="BI48" s="136"/>
      <c r="BJ48" s="136"/>
      <c r="BK48" s="136"/>
      <c r="BL48" s="136"/>
      <c r="BM48" s="136"/>
      <c r="BN48" s="136"/>
      <c r="BO48" s="136"/>
      <c r="BP48" s="136"/>
      <c r="BQ48" s="137"/>
      <c r="BR48" s="66" t="s">
        <v>3055</v>
      </c>
      <c r="BS48" s="66" t="b">
        <v>1</v>
      </c>
      <c r="BT48" s="66" t="b">
        <v>1</v>
      </c>
      <c r="BU48" s="66" t="b">
        <v>0</v>
      </c>
      <c r="CF48" s="66" t="s">
        <v>192</v>
      </c>
      <c r="CG48" s="66">
        <v>9</v>
      </c>
      <c r="CI48" s="66">
        <v>0</v>
      </c>
      <c r="CJ48" s="66">
        <v>0.5</v>
      </c>
      <c r="CK48" s="66">
        <v>0</v>
      </c>
      <c r="CL48" s="66" t="str">
        <f>TEXT(CI48,"0")&amp;"-"&amp;TEXT(CJ48,"0.0")&amp;"-"&amp;TEXT(CK48,"0")</f>
        <v>0-0.5-0</v>
      </c>
      <c r="CM48" s="66" t="str">
        <f>$CC$39</f>
        <v>Faint redox concentrations</v>
      </c>
      <c r="CR48" s="66" t="s">
        <v>232</v>
      </c>
    </row>
    <row r="49" spans="1:96" ht="10.9" customHeight="1">
      <c r="A49" s="255"/>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c r="AA49" s="136"/>
      <c r="AB49" s="136"/>
      <c r="AC49" s="136"/>
      <c r="AD49" s="136"/>
      <c r="AE49" s="136"/>
      <c r="AF49" s="136"/>
      <c r="AG49" s="136"/>
      <c r="AH49" s="136"/>
      <c r="AI49" s="136"/>
      <c r="AJ49" s="136"/>
      <c r="AK49" s="136"/>
      <c r="AL49" s="136"/>
      <c r="AM49" s="136"/>
      <c r="AN49" s="136"/>
      <c r="AO49" s="136"/>
      <c r="AP49" s="136"/>
      <c r="AQ49" s="136"/>
      <c r="AR49" s="136"/>
      <c r="AS49" s="136"/>
      <c r="AT49" s="136"/>
      <c r="AU49" s="136"/>
      <c r="AV49" s="136"/>
      <c r="AW49" s="136"/>
      <c r="AX49" s="136"/>
      <c r="AY49" s="136"/>
      <c r="AZ49" s="136"/>
      <c r="BA49" s="136"/>
      <c r="BB49" s="136"/>
      <c r="BC49" s="136"/>
      <c r="BD49" s="136"/>
      <c r="BE49" s="136"/>
      <c r="BF49" s="136"/>
      <c r="BG49" s="136"/>
      <c r="BH49" s="136"/>
      <c r="BI49" s="136"/>
      <c r="BJ49" s="136"/>
      <c r="BK49" s="136"/>
      <c r="BL49" s="136"/>
      <c r="BM49" s="136"/>
      <c r="BN49" s="136"/>
      <c r="BO49" s="136"/>
      <c r="BP49" s="136"/>
      <c r="BQ49" s="137"/>
      <c r="BR49" s="66" t="s">
        <v>3056</v>
      </c>
      <c r="BS49" s="66" t="b">
        <v>1</v>
      </c>
      <c r="BT49" s="66" t="b">
        <v>1</v>
      </c>
      <c r="BU49" s="66" t="b">
        <v>0</v>
      </c>
      <c r="CF49" s="66" t="s">
        <v>193</v>
      </c>
      <c r="CI49" s="66">
        <v>0</v>
      </c>
      <c r="CJ49" s="66">
        <v>0.5</v>
      </c>
      <c r="CK49" s="66">
        <v>1</v>
      </c>
      <c r="CL49" s="66" t="str">
        <f t="shared" ref="CL49:CL112" si="224">TEXT(CI49,"0")&amp;"-"&amp;TEXT(CJ49,"0.0")&amp;"-"&amp;TEXT(CK49,"0")</f>
        <v>0-0.5-1</v>
      </c>
      <c r="CM49" s="66" t="str">
        <f>$CC$39</f>
        <v>Faint redox concentrations</v>
      </c>
      <c r="CR49" s="66" t="s">
        <v>233</v>
      </c>
    </row>
    <row r="50" spans="1:96" ht="10.9" customHeight="1">
      <c r="A50" s="255"/>
      <c r="B50" s="136"/>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c r="AA50" s="136"/>
      <c r="AB50" s="136"/>
      <c r="AC50" s="136"/>
      <c r="AD50" s="136"/>
      <c r="AE50" s="136"/>
      <c r="AF50" s="136"/>
      <c r="AG50" s="136"/>
      <c r="AH50" s="136"/>
      <c r="AI50" s="136"/>
      <c r="AJ50" s="136"/>
      <c r="AK50" s="136"/>
      <c r="AL50" s="136"/>
      <c r="AM50" s="136"/>
      <c r="AN50" s="136"/>
      <c r="AO50" s="136"/>
      <c r="AP50" s="136"/>
      <c r="AQ50" s="136"/>
      <c r="AR50" s="136"/>
      <c r="AS50" s="136"/>
      <c r="AT50" s="136"/>
      <c r="AU50" s="136"/>
      <c r="AV50" s="136"/>
      <c r="AW50" s="136"/>
      <c r="AX50" s="136"/>
      <c r="AY50" s="136"/>
      <c r="AZ50" s="136"/>
      <c r="BA50" s="136"/>
      <c r="BB50" s="136"/>
      <c r="BC50" s="136"/>
      <c r="BD50" s="136"/>
      <c r="BE50" s="136"/>
      <c r="BF50" s="136"/>
      <c r="BG50" s="136"/>
      <c r="BH50" s="136"/>
      <c r="BI50" s="136"/>
      <c r="BJ50" s="136"/>
      <c r="BK50" s="136"/>
      <c r="BL50" s="136"/>
      <c r="BM50" s="136"/>
      <c r="BN50" s="136"/>
      <c r="BO50" s="136"/>
      <c r="BP50" s="136"/>
      <c r="BQ50" s="137"/>
      <c r="BR50" s="66" t="s">
        <v>3057</v>
      </c>
      <c r="BS50" s="66" t="b">
        <v>0</v>
      </c>
      <c r="BT50" s="66" t="b">
        <v>1</v>
      </c>
      <c r="BU50" s="66" t="b">
        <v>0</v>
      </c>
      <c r="CF50" s="66" t="s">
        <v>194</v>
      </c>
      <c r="CG50" s="66">
        <v>11</v>
      </c>
      <c r="CI50" s="66">
        <v>0</v>
      </c>
      <c r="CJ50" s="66">
        <v>0.5</v>
      </c>
      <c r="CK50" s="66">
        <v>2</v>
      </c>
      <c r="CL50" s="66" t="str">
        <f t="shared" si="224"/>
        <v>0-0.5-2</v>
      </c>
      <c r="CM50" s="66" t="str">
        <f>$CC$40</f>
        <v>Distinct redox concentrations</v>
      </c>
      <c r="CR50" s="66" t="s">
        <v>234</v>
      </c>
    </row>
    <row r="51" spans="1:96" ht="10.9" customHeight="1">
      <c r="A51" s="255"/>
      <c r="B51" s="136"/>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c r="AA51" s="136"/>
      <c r="AB51" s="136"/>
      <c r="AC51" s="136"/>
      <c r="AD51" s="136"/>
      <c r="AE51" s="136"/>
      <c r="AF51" s="136"/>
      <c r="AG51" s="136"/>
      <c r="AH51" s="136"/>
      <c r="AI51" s="136"/>
      <c r="AJ51" s="136"/>
      <c r="AK51" s="136"/>
      <c r="AL51" s="136"/>
      <c r="AM51" s="136"/>
      <c r="AN51" s="136"/>
      <c r="AO51" s="136"/>
      <c r="AP51" s="136"/>
      <c r="AQ51" s="136"/>
      <c r="AR51" s="136"/>
      <c r="AS51" s="136"/>
      <c r="AT51" s="136"/>
      <c r="AU51" s="136"/>
      <c r="AV51" s="136"/>
      <c r="AW51" s="136"/>
      <c r="AX51" s="136"/>
      <c r="AY51" s="136"/>
      <c r="AZ51" s="136"/>
      <c r="BA51" s="136"/>
      <c r="BB51" s="136"/>
      <c r="BC51" s="136"/>
      <c r="BD51" s="136"/>
      <c r="BE51" s="136"/>
      <c r="BF51" s="136"/>
      <c r="BG51" s="136"/>
      <c r="BH51" s="136"/>
      <c r="BI51" s="136"/>
      <c r="BJ51" s="136"/>
      <c r="BK51" s="136"/>
      <c r="BL51" s="136"/>
      <c r="BM51" s="136"/>
      <c r="BN51" s="136"/>
      <c r="BO51" s="136"/>
      <c r="BP51" s="136"/>
      <c r="BQ51" s="137"/>
      <c r="BR51" s="66" t="s">
        <v>3058</v>
      </c>
      <c r="BS51" s="66" t="b">
        <v>0</v>
      </c>
      <c r="BT51" s="66" t="b">
        <v>1</v>
      </c>
      <c r="BU51" s="66" t="b">
        <v>0</v>
      </c>
      <c r="CF51" s="66" t="s">
        <v>195</v>
      </c>
      <c r="CG51" s="66">
        <v>13</v>
      </c>
      <c r="CI51" s="66">
        <v>0</v>
      </c>
      <c r="CJ51" s="66">
        <v>0.5</v>
      </c>
      <c r="CK51" s="66">
        <v>3</v>
      </c>
      <c r="CL51" s="66" t="str">
        <f t="shared" si="224"/>
        <v>0-0.5-3</v>
      </c>
      <c r="CM51" s="66" t="str">
        <f>$CC$40</f>
        <v>Distinct redox concentrations</v>
      </c>
      <c r="CR51" s="66" t="s">
        <v>235</v>
      </c>
    </row>
    <row r="52" spans="1:96" ht="10.9" customHeight="1">
      <c r="A52" s="255"/>
      <c r="B52" s="136"/>
      <c r="C52" s="136"/>
      <c r="D52" s="136"/>
      <c r="E52" s="136"/>
      <c r="F52" s="136"/>
      <c r="G52" s="136"/>
      <c r="H52" s="136"/>
      <c r="I52" s="136"/>
      <c r="J52" s="136"/>
      <c r="K52" s="136"/>
      <c r="L52" s="136"/>
      <c r="M52" s="136"/>
      <c r="N52" s="136"/>
      <c r="O52" s="136"/>
      <c r="P52" s="136"/>
      <c r="Q52" s="136"/>
      <c r="R52" s="136"/>
      <c r="S52" s="136"/>
      <c r="T52" s="136"/>
      <c r="U52" s="136"/>
      <c r="V52" s="136"/>
      <c r="W52" s="136"/>
      <c r="X52" s="136"/>
      <c r="Y52" s="136"/>
      <c r="Z52" s="136"/>
      <c r="AA52" s="136"/>
      <c r="AB52" s="136"/>
      <c r="AC52" s="136"/>
      <c r="AD52" s="136"/>
      <c r="AE52" s="136"/>
      <c r="AF52" s="136"/>
      <c r="AG52" s="136"/>
      <c r="AH52" s="136"/>
      <c r="AI52" s="136"/>
      <c r="AJ52" s="136"/>
      <c r="AK52" s="136"/>
      <c r="AL52" s="136"/>
      <c r="AM52" s="136"/>
      <c r="AN52" s="136"/>
      <c r="AO52" s="136"/>
      <c r="AP52" s="136"/>
      <c r="AQ52" s="136"/>
      <c r="AR52" s="136"/>
      <c r="AS52" s="136"/>
      <c r="AT52" s="136"/>
      <c r="AU52" s="136"/>
      <c r="AV52" s="136"/>
      <c r="AW52" s="136"/>
      <c r="AX52" s="136"/>
      <c r="AY52" s="136"/>
      <c r="AZ52" s="136"/>
      <c r="BA52" s="136"/>
      <c r="BB52" s="136"/>
      <c r="BC52" s="136"/>
      <c r="BD52" s="136"/>
      <c r="BE52" s="136"/>
      <c r="BF52" s="136"/>
      <c r="BG52" s="136"/>
      <c r="BH52" s="136"/>
      <c r="BI52" s="136"/>
      <c r="BJ52" s="136"/>
      <c r="BK52" s="136"/>
      <c r="BL52" s="136"/>
      <c r="BM52" s="136"/>
      <c r="BN52" s="136"/>
      <c r="BO52" s="136"/>
      <c r="BP52" s="136"/>
      <c r="BQ52" s="137"/>
      <c r="BR52" s="66" t="s">
        <v>3059</v>
      </c>
      <c r="BS52" s="66" t="b">
        <v>0</v>
      </c>
      <c r="BT52" s="66" t="b">
        <v>0</v>
      </c>
      <c r="BU52" s="66" t="b">
        <v>0</v>
      </c>
      <c r="CF52" s="66" t="s">
        <v>196</v>
      </c>
      <c r="CG52" s="66">
        <v>15</v>
      </c>
      <c r="CI52" s="66">
        <v>0</v>
      </c>
      <c r="CJ52" s="66">
        <v>0.5</v>
      </c>
      <c r="CK52" s="66">
        <v>4</v>
      </c>
      <c r="CL52" s="66" t="str">
        <f t="shared" si="224"/>
        <v>0-0.5-4</v>
      </c>
      <c r="CM52" s="66" t="str">
        <f>$CC$41</f>
        <v>Prominent redox concentrations</v>
      </c>
      <c r="CR52" s="66" t="s">
        <v>236</v>
      </c>
    </row>
    <row r="53" spans="1:96" ht="11.25" customHeight="1">
      <c r="A53" s="255"/>
      <c r="B53" s="136"/>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c r="AA53" s="136"/>
      <c r="AB53" s="136"/>
      <c r="AC53" s="136"/>
      <c r="AD53" s="136"/>
      <c r="AE53" s="136"/>
      <c r="AF53" s="136"/>
      <c r="AG53" s="136"/>
      <c r="AH53" s="136"/>
      <c r="AI53" s="136"/>
      <c r="AJ53" s="136"/>
      <c r="AK53" s="136"/>
      <c r="AL53" s="136"/>
      <c r="AM53" s="136"/>
      <c r="AN53" s="136"/>
      <c r="AO53" s="136"/>
      <c r="AP53" s="136"/>
      <c r="AQ53" s="136"/>
      <c r="AR53" s="136"/>
      <c r="AS53" s="136"/>
      <c r="AT53" s="136"/>
      <c r="AU53" s="136"/>
      <c r="AV53" s="136"/>
      <c r="AW53" s="136"/>
      <c r="AX53" s="136"/>
      <c r="AY53" s="136"/>
      <c r="AZ53" s="136"/>
      <c r="BA53" s="136"/>
      <c r="BB53" s="136"/>
      <c r="BC53" s="136"/>
      <c r="BD53" s="136"/>
      <c r="BE53" s="136"/>
      <c r="BF53" s="136"/>
      <c r="BG53" s="136"/>
      <c r="BH53" s="136"/>
      <c r="BI53" s="136"/>
      <c r="BJ53" s="136"/>
      <c r="BK53" s="136"/>
      <c r="BL53" s="136"/>
      <c r="BM53" s="136"/>
      <c r="BN53" s="136"/>
      <c r="BO53" s="136"/>
      <c r="BP53" s="136"/>
      <c r="BQ53" s="137"/>
      <c r="BR53" s="66" t="s">
        <v>3060</v>
      </c>
      <c r="BS53" s="66" t="b">
        <v>0</v>
      </c>
      <c r="BT53" s="66" t="b">
        <v>0</v>
      </c>
      <c r="BU53" s="66" t="b">
        <v>0</v>
      </c>
      <c r="CF53" s="66" t="s">
        <v>197</v>
      </c>
      <c r="CG53" s="66">
        <v>17</v>
      </c>
      <c r="CI53" s="66">
        <v>0</v>
      </c>
      <c r="CJ53" s="66">
        <v>0.5</v>
      </c>
      <c r="CK53" s="66">
        <v>5</v>
      </c>
      <c r="CL53" s="66" t="str">
        <f t="shared" si="224"/>
        <v>0-0.5-5</v>
      </c>
      <c r="CM53" s="66" t="str">
        <f>$CC$41</f>
        <v>Prominent redox concentrations</v>
      </c>
      <c r="CR53" s="66" t="s">
        <v>237</v>
      </c>
    </row>
    <row r="54" spans="1:96" ht="11.25" customHeight="1">
      <c r="A54" s="255"/>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136"/>
      <c r="AH54" s="136"/>
      <c r="AI54" s="136"/>
      <c r="AJ54" s="136"/>
      <c r="AK54" s="136"/>
      <c r="AL54" s="136"/>
      <c r="AM54" s="136"/>
      <c r="AN54" s="136"/>
      <c r="AO54" s="136"/>
      <c r="AP54" s="136"/>
      <c r="AQ54" s="136"/>
      <c r="AR54" s="136"/>
      <c r="AS54" s="136"/>
      <c r="AT54" s="136"/>
      <c r="AU54" s="136"/>
      <c r="AV54" s="136"/>
      <c r="AW54" s="136"/>
      <c r="AX54" s="136"/>
      <c r="AY54" s="136"/>
      <c r="AZ54" s="136"/>
      <c r="BA54" s="136"/>
      <c r="BB54" s="136"/>
      <c r="BC54" s="136"/>
      <c r="BD54" s="136"/>
      <c r="BE54" s="136"/>
      <c r="BF54" s="136"/>
      <c r="BG54" s="136"/>
      <c r="BH54" s="136"/>
      <c r="BI54" s="136"/>
      <c r="BJ54" s="136"/>
      <c r="BK54" s="136"/>
      <c r="BL54" s="136"/>
      <c r="BM54" s="136"/>
      <c r="BN54" s="136"/>
      <c r="BO54" s="136"/>
      <c r="BP54" s="136"/>
      <c r="BQ54" s="137"/>
      <c r="BR54" s="66" t="s">
        <v>3061</v>
      </c>
      <c r="BS54" s="66" t="b">
        <v>0</v>
      </c>
      <c r="BT54" s="66" t="b">
        <v>0</v>
      </c>
      <c r="BU54" s="66" t="b">
        <v>0</v>
      </c>
      <c r="CF54" s="66" t="s">
        <v>198</v>
      </c>
      <c r="CG54" s="66">
        <v>19</v>
      </c>
      <c r="CI54" s="66">
        <v>0</v>
      </c>
      <c r="CJ54" s="66">
        <v>0.5</v>
      </c>
      <c r="CK54" s="66">
        <v>6</v>
      </c>
      <c r="CL54" s="66" t="str">
        <f t="shared" si="224"/>
        <v>0-0.5-6</v>
      </c>
      <c r="CM54" s="66" t="str">
        <f>$CC$41</f>
        <v>Prominent redox concentrations</v>
      </c>
      <c r="CR54" s="66" t="s">
        <v>238</v>
      </c>
    </row>
    <row r="55" spans="1:96" ht="12.6" customHeight="1">
      <c r="A55" s="140"/>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8"/>
      <c r="AL55" s="138"/>
      <c r="AM55" s="138"/>
      <c r="AN55" s="138"/>
      <c r="AO55" s="138"/>
      <c r="AP55" s="138"/>
      <c r="AQ55" s="138"/>
      <c r="AR55" s="138"/>
      <c r="AS55" s="138"/>
      <c r="AT55" s="138"/>
      <c r="AU55" s="138"/>
      <c r="AV55" s="138"/>
      <c r="AW55" s="138"/>
      <c r="AX55" s="138"/>
      <c r="AY55" s="138"/>
      <c r="AZ55" s="138"/>
      <c r="BA55" s="138"/>
      <c r="BB55" s="138"/>
      <c r="BC55" s="138"/>
      <c r="BD55" s="138"/>
      <c r="BE55" s="138"/>
      <c r="BF55" s="138"/>
      <c r="BG55" s="138"/>
      <c r="BH55" s="138"/>
      <c r="BI55" s="138"/>
      <c r="BJ55" s="138"/>
      <c r="BK55" s="138"/>
      <c r="BL55" s="138"/>
      <c r="BM55" s="138"/>
      <c r="BN55" s="138"/>
      <c r="BO55" s="138"/>
      <c r="BP55" s="138"/>
      <c r="BQ55" s="139"/>
      <c r="BR55" s="66" t="s">
        <v>3062</v>
      </c>
      <c r="BS55" s="66" t="b">
        <v>0</v>
      </c>
      <c r="BT55" s="66" t="b">
        <v>0</v>
      </c>
      <c r="BU55" s="66" t="b">
        <v>0</v>
      </c>
      <c r="CF55" s="66" t="s">
        <v>199</v>
      </c>
      <c r="CG55" s="66">
        <v>21</v>
      </c>
      <c r="CI55" s="66">
        <v>0</v>
      </c>
      <c r="CJ55" s="66">
        <v>0.5</v>
      </c>
      <c r="CK55" s="66">
        <v>7</v>
      </c>
      <c r="CL55" s="66" t="str">
        <f t="shared" si="224"/>
        <v>0-0.5-7</v>
      </c>
      <c r="CM55" s="66" t="str">
        <f>$CC$41</f>
        <v>Prominent redox concentrations</v>
      </c>
      <c r="CR55" s="66" t="s">
        <v>239</v>
      </c>
    </row>
    <row r="56" spans="1:96" ht="11.25" customHeight="1">
      <c r="A56" s="36"/>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66" t="s">
        <v>3063</v>
      </c>
      <c r="BS56" s="66" t="b">
        <v>0</v>
      </c>
      <c r="BT56" s="66" t="b">
        <v>0</v>
      </c>
      <c r="BU56" s="66" t="b">
        <v>0</v>
      </c>
      <c r="CF56" s="66" t="s">
        <v>200</v>
      </c>
      <c r="CG56" s="66">
        <v>23</v>
      </c>
      <c r="CI56" s="66">
        <v>0</v>
      </c>
      <c r="CJ56" s="66">
        <v>1</v>
      </c>
      <c r="CK56" s="66">
        <v>0</v>
      </c>
      <c r="CL56" s="66" t="str">
        <f t="shared" si="224"/>
        <v>0-1.0-0</v>
      </c>
      <c r="CM56" s="66" t="str">
        <f>$CC$39</f>
        <v>Faint redox concentrations</v>
      </c>
      <c r="CR56" s="66" t="s">
        <v>220</v>
      </c>
    </row>
    <row r="57" spans="1:96">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66" t="s">
        <v>3064</v>
      </c>
      <c r="BS57" s="66" t="b">
        <v>0</v>
      </c>
      <c r="BT57" s="66" t="b">
        <v>0</v>
      </c>
      <c r="BU57" s="66" t="b">
        <v>0</v>
      </c>
      <c r="CF57" s="66" t="s">
        <v>201</v>
      </c>
      <c r="CG57" s="66">
        <v>25</v>
      </c>
      <c r="CI57" s="66">
        <v>0</v>
      </c>
      <c r="CJ57" s="66">
        <v>1</v>
      </c>
      <c r="CK57" s="66">
        <v>1</v>
      </c>
      <c r="CL57" s="66" t="str">
        <f t="shared" si="224"/>
        <v>0-1.0-1</v>
      </c>
      <c r="CM57" s="66" t="str">
        <f>$CC$39</f>
        <v>Faint redox concentrations</v>
      </c>
      <c r="CR57" s="66" t="s">
        <v>240</v>
      </c>
    </row>
    <row r="58" spans="1:96">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66" t="s">
        <v>3065</v>
      </c>
      <c r="BS58" s="66" t="b">
        <v>0</v>
      </c>
      <c r="BT58" s="66" t="b">
        <v>0</v>
      </c>
      <c r="BU58" s="66" t="b">
        <v>0</v>
      </c>
      <c r="CF58" s="66" t="s">
        <v>202</v>
      </c>
      <c r="CG58" s="66">
        <v>27</v>
      </c>
      <c r="CI58" s="66">
        <v>0</v>
      </c>
      <c r="CJ58" s="66">
        <v>1</v>
      </c>
      <c r="CK58" s="66">
        <v>2</v>
      </c>
      <c r="CL58" s="66" t="str">
        <f t="shared" si="224"/>
        <v>0-1.0-2</v>
      </c>
      <c r="CM58" s="66" t="str">
        <f>$CC$40</f>
        <v>Distinct redox concentrations</v>
      </c>
      <c r="CR58" s="66" t="s">
        <v>241</v>
      </c>
    </row>
    <row r="59" spans="1:96">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66" t="s">
        <v>3066</v>
      </c>
      <c r="BS59" s="66" t="b">
        <v>0</v>
      </c>
      <c r="BT59" s="66" t="b">
        <v>0</v>
      </c>
      <c r="BU59" s="66" t="b">
        <v>0</v>
      </c>
      <c r="CF59" s="66" t="s">
        <v>203</v>
      </c>
      <c r="CG59" s="66">
        <v>29</v>
      </c>
      <c r="CI59" s="66">
        <v>0</v>
      </c>
      <c r="CJ59" s="66">
        <v>1</v>
      </c>
      <c r="CK59" s="66">
        <v>3</v>
      </c>
      <c r="CL59" s="66" t="str">
        <f t="shared" si="224"/>
        <v>0-1.0-3</v>
      </c>
      <c r="CM59" s="66" t="str">
        <f>$CC$40</f>
        <v>Distinct redox concentrations</v>
      </c>
      <c r="CR59" s="66" t="s">
        <v>242</v>
      </c>
    </row>
    <row r="60" spans="1:96">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66" t="s">
        <v>3067</v>
      </c>
      <c r="BS60" s="66" t="b">
        <v>0</v>
      </c>
      <c r="BT60" s="66" t="b">
        <v>0</v>
      </c>
      <c r="BU60" s="66" t="b">
        <v>0</v>
      </c>
      <c r="CI60" s="66">
        <v>0</v>
      </c>
      <c r="CJ60" s="66">
        <v>1</v>
      </c>
      <c r="CK60" s="66">
        <v>4</v>
      </c>
      <c r="CL60" s="66" t="str">
        <f t="shared" si="224"/>
        <v>0-1.0-4</v>
      </c>
      <c r="CM60" s="66" t="str">
        <f>$CC$41</f>
        <v>Prominent redox concentrations</v>
      </c>
      <c r="CR60" s="66" t="s">
        <v>243</v>
      </c>
    </row>
    <row r="61" spans="1:96">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66" t="s">
        <v>3068</v>
      </c>
      <c r="BS61" s="66" t="b">
        <v>0</v>
      </c>
      <c r="BT61" s="66" t="b">
        <v>0</v>
      </c>
      <c r="BU61" s="66" t="b">
        <v>0</v>
      </c>
      <c r="CI61" s="66">
        <v>0</v>
      </c>
      <c r="CJ61" s="66">
        <v>1</v>
      </c>
      <c r="CK61" s="66">
        <v>5</v>
      </c>
      <c r="CL61" s="66" t="str">
        <f t="shared" si="224"/>
        <v>0-1.0-5</v>
      </c>
      <c r="CM61" s="66" t="str">
        <f>$CC$41</f>
        <v>Prominent redox concentrations</v>
      </c>
      <c r="CR61" s="66" t="s">
        <v>244</v>
      </c>
    </row>
    <row r="62" spans="1:96">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66" t="s">
        <v>3069</v>
      </c>
      <c r="BS62" s="66" t="b">
        <v>0</v>
      </c>
      <c r="BT62" s="66" t="b">
        <v>0</v>
      </c>
      <c r="BU62" s="66" t="b">
        <v>0</v>
      </c>
      <c r="CI62" s="66">
        <v>0</v>
      </c>
      <c r="CJ62" s="66">
        <v>1</v>
      </c>
      <c r="CK62" s="66">
        <v>6</v>
      </c>
      <c r="CL62" s="66" t="str">
        <f t="shared" si="224"/>
        <v>0-1.0-6</v>
      </c>
      <c r="CM62" s="66" t="str">
        <f>$CC$41</f>
        <v>Prominent redox concentrations</v>
      </c>
      <c r="CR62" s="66" t="s">
        <v>222</v>
      </c>
    </row>
    <row r="63" spans="1:96">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66" t="s">
        <v>3070</v>
      </c>
      <c r="BS63" s="66" t="b">
        <v>0</v>
      </c>
      <c r="BT63" s="66" t="b">
        <v>0</v>
      </c>
      <c r="BU63" s="66" t="b">
        <v>0</v>
      </c>
      <c r="CI63" s="66">
        <v>0</v>
      </c>
      <c r="CJ63" s="66">
        <v>1</v>
      </c>
      <c r="CK63" s="66">
        <v>7</v>
      </c>
      <c r="CL63" s="66" t="str">
        <f t="shared" si="224"/>
        <v>0-1.0-7</v>
      </c>
      <c r="CM63" s="66" t="str">
        <f>$CC$41</f>
        <v>Prominent redox concentrations</v>
      </c>
      <c r="CR63" s="66" t="s">
        <v>245</v>
      </c>
    </row>
    <row r="64" spans="1:96">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66" t="s">
        <v>3071</v>
      </c>
      <c r="BS64" s="66" t="b">
        <v>0</v>
      </c>
      <c r="BT64" s="66" t="b">
        <v>0</v>
      </c>
      <c r="BU64" s="66" t="b">
        <v>0</v>
      </c>
      <c r="CI64" s="66">
        <v>0</v>
      </c>
      <c r="CJ64" s="66">
        <v>1.5</v>
      </c>
      <c r="CK64" s="66">
        <v>0</v>
      </c>
      <c r="CL64" s="66" t="str">
        <f t="shared" si="224"/>
        <v>0-1.5-0</v>
      </c>
      <c r="CM64" s="66" t="str">
        <f>$CC$39</f>
        <v>Faint redox concentrations</v>
      </c>
      <c r="CR64" s="66" t="s">
        <v>246</v>
      </c>
    </row>
    <row r="65" spans="1:96">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66" t="s">
        <v>3072</v>
      </c>
      <c r="BS65" s="66" t="b">
        <v>0</v>
      </c>
      <c r="BT65" s="66" t="b">
        <v>0</v>
      </c>
      <c r="BU65" s="66" t="b">
        <v>0</v>
      </c>
      <c r="CI65" s="66">
        <v>0</v>
      </c>
      <c r="CJ65" s="66">
        <v>1.5</v>
      </c>
      <c r="CK65" s="66">
        <v>1</v>
      </c>
      <c r="CL65" s="66" t="str">
        <f t="shared" si="224"/>
        <v>0-1.5-1</v>
      </c>
      <c r="CM65" s="66" t="str">
        <f>$CC$39</f>
        <v>Faint redox concentrations</v>
      </c>
      <c r="CR65" s="66" t="s">
        <v>247</v>
      </c>
    </row>
    <row r="66" spans="1:96">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66" t="s">
        <v>3073</v>
      </c>
      <c r="BS66" s="66" t="b">
        <v>0</v>
      </c>
      <c r="BT66" s="66" t="b">
        <v>0</v>
      </c>
      <c r="BU66" s="66" t="b">
        <v>0</v>
      </c>
      <c r="CI66" s="66">
        <v>0</v>
      </c>
      <c r="CJ66" s="66">
        <v>1.5</v>
      </c>
      <c r="CK66" s="66">
        <v>2</v>
      </c>
      <c r="CL66" s="66" t="str">
        <f t="shared" si="224"/>
        <v>0-1.5-2</v>
      </c>
      <c r="CM66" s="66" t="str">
        <f>$CC$40</f>
        <v>Distinct redox concentrations</v>
      </c>
      <c r="CR66" s="66" t="s">
        <v>248</v>
      </c>
    </row>
    <row r="67" spans="1:96">
      <c r="BR67" s="66" t="s">
        <v>30241</v>
      </c>
      <c r="BS67" s="66" t="b">
        <v>0</v>
      </c>
      <c r="BT67" s="66" t="b">
        <v>0</v>
      </c>
      <c r="BU67" s="66" t="b">
        <v>0</v>
      </c>
      <c r="CI67" s="66">
        <v>0</v>
      </c>
      <c r="CJ67" s="66">
        <v>1.5</v>
      </c>
      <c r="CK67" s="66">
        <v>3</v>
      </c>
      <c r="CL67" s="66" t="str">
        <f t="shared" si="224"/>
        <v>0-1.5-3</v>
      </c>
      <c r="CM67" s="66" t="str">
        <f>$CC$40</f>
        <v>Distinct redox concentrations</v>
      </c>
      <c r="CR67" s="66" t="s">
        <v>249</v>
      </c>
    </row>
    <row r="68" spans="1:96">
      <c r="BR68" s="66" t="s">
        <v>3074</v>
      </c>
      <c r="BS68" s="66" t="b">
        <v>0</v>
      </c>
      <c r="BT68" s="66" t="b">
        <v>0</v>
      </c>
      <c r="BU68" s="66" t="b">
        <v>0</v>
      </c>
      <c r="CI68" s="66">
        <v>0</v>
      </c>
      <c r="CJ68" s="66">
        <v>1.5</v>
      </c>
      <c r="CK68" s="66">
        <v>4</v>
      </c>
      <c r="CL68" s="66" t="str">
        <f t="shared" si="224"/>
        <v>0-1.5-4</v>
      </c>
      <c r="CM68" s="66" t="str">
        <f>$CC$41</f>
        <v>Prominent redox concentrations</v>
      </c>
      <c r="CR68" s="66" t="s">
        <v>250</v>
      </c>
    </row>
    <row r="69" spans="1:96">
      <c r="BR69" s="66" t="s">
        <v>3075</v>
      </c>
      <c r="BS69" s="66" t="b">
        <v>0</v>
      </c>
      <c r="BT69" s="66" t="b">
        <v>0</v>
      </c>
      <c r="BU69" s="66" t="b">
        <v>0</v>
      </c>
      <c r="CI69" s="66">
        <v>0</v>
      </c>
      <c r="CJ69" s="66">
        <v>1.5</v>
      </c>
      <c r="CK69" s="66">
        <v>5</v>
      </c>
      <c r="CL69" s="66" t="str">
        <f t="shared" si="224"/>
        <v>0-1.5-5</v>
      </c>
      <c r="CM69" s="66" t="str">
        <f>$CC$41</f>
        <v>Prominent redox concentrations</v>
      </c>
      <c r="CR69" s="66" t="s">
        <v>251</v>
      </c>
    </row>
    <row r="70" spans="1:96">
      <c r="BR70" s="66" t="s">
        <v>3076</v>
      </c>
      <c r="BS70" s="66" t="b">
        <v>0</v>
      </c>
      <c r="BT70" s="66" t="b">
        <v>0</v>
      </c>
      <c r="BU70" s="66" t="b">
        <v>0</v>
      </c>
      <c r="CI70" s="66">
        <v>0</v>
      </c>
      <c r="CJ70" s="66">
        <v>1.5</v>
      </c>
      <c r="CK70" s="66">
        <v>6</v>
      </c>
      <c r="CL70" s="66" t="str">
        <f t="shared" si="224"/>
        <v>0-1.5-6</v>
      </c>
      <c r="CM70" s="66" t="str">
        <f>$CC$41</f>
        <v>Prominent redox concentrations</v>
      </c>
      <c r="CR70" s="66" t="s">
        <v>252</v>
      </c>
    </row>
    <row r="71" spans="1:96">
      <c r="BR71" s="66" t="s">
        <v>3077</v>
      </c>
      <c r="BS71" s="66" t="b">
        <v>0</v>
      </c>
      <c r="BT71" s="66" t="b">
        <v>0</v>
      </c>
      <c r="BU71" s="66" t="b">
        <v>0</v>
      </c>
      <c r="CI71" s="66">
        <v>0</v>
      </c>
      <c r="CJ71" s="66">
        <v>1.5</v>
      </c>
      <c r="CK71" s="66">
        <v>7</v>
      </c>
      <c r="CL71" s="66" t="str">
        <f t="shared" si="224"/>
        <v>0-1.5-7</v>
      </c>
      <c r="CM71" s="66" t="str">
        <f>$CC$41</f>
        <v>Prominent redox concentrations</v>
      </c>
      <c r="CR71" s="66" t="s">
        <v>253</v>
      </c>
    </row>
    <row r="72" spans="1:96">
      <c r="BR72" s="66" t="s">
        <v>30242</v>
      </c>
      <c r="BS72" s="66" t="b">
        <v>0</v>
      </c>
      <c r="BT72" s="66" t="b">
        <v>0</v>
      </c>
      <c r="BU72" s="66" t="b">
        <v>0</v>
      </c>
      <c r="CI72" s="66">
        <v>0</v>
      </c>
      <c r="CJ72" s="66">
        <v>2</v>
      </c>
      <c r="CK72" s="66">
        <v>0</v>
      </c>
      <c r="CL72" s="66" t="str">
        <f t="shared" si="224"/>
        <v>0-2.0-0</v>
      </c>
      <c r="CM72" s="66" t="str">
        <f>$CC$39</f>
        <v>Faint redox concentrations</v>
      </c>
      <c r="CR72" s="66" t="s">
        <v>223</v>
      </c>
    </row>
    <row r="73" spans="1:96">
      <c r="BR73" s="66" t="s">
        <v>30243</v>
      </c>
      <c r="BS73" s="66" t="b">
        <v>0</v>
      </c>
      <c r="BT73" s="66" t="b">
        <v>0</v>
      </c>
      <c r="BU73" s="66" t="b">
        <v>0</v>
      </c>
      <c r="CI73" s="66">
        <v>0</v>
      </c>
      <c r="CJ73" s="66">
        <v>2</v>
      </c>
      <c r="CK73" s="66">
        <v>1</v>
      </c>
      <c r="CL73" s="66" t="str">
        <f t="shared" si="224"/>
        <v>0-2.0-1</v>
      </c>
      <c r="CM73" s="66" t="str">
        <f>$CC$39</f>
        <v>Faint redox concentrations</v>
      </c>
    </row>
    <row r="74" spans="1:96">
      <c r="BR74" s="66" t="s">
        <v>3078</v>
      </c>
      <c r="BS74" s="66" t="b">
        <v>0</v>
      </c>
      <c r="BT74" s="66" t="b">
        <v>0</v>
      </c>
      <c r="BU74" s="66" t="b">
        <v>0</v>
      </c>
      <c r="CI74" s="66">
        <v>0</v>
      </c>
      <c r="CJ74" s="66">
        <v>2</v>
      </c>
      <c r="CK74" s="66">
        <v>2</v>
      </c>
      <c r="CL74" s="66" t="str">
        <f t="shared" si="224"/>
        <v>0-2.0-2</v>
      </c>
      <c r="CM74" s="66" t="str">
        <f>$CC$40</f>
        <v>Distinct redox concentrations</v>
      </c>
    </row>
    <row r="75" spans="1:96">
      <c r="BR75" s="66" t="s">
        <v>3079</v>
      </c>
      <c r="BS75" s="66" t="b">
        <v>0</v>
      </c>
      <c r="BT75" s="66" t="b">
        <v>0</v>
      </c>
      <c r="BU75" s="66" t="b">
        <v>0</v>
      </c>
      <c r="CI75" s="66">
        <v>0</v>
      </c>
      <c r="CJ75" s="66">
        <v>2</v>
      </c>
      <c r="CK75" s="66">
        <v>3</v>
      </c>
      <c r="CL75" s="66" t="str">
        <f t="shared" si="224"/>
        <v>0-2.0-3</v>
      </c>
      <c r="CM75" s="66" t="str">
        <f>$CC$40</f>
        <v>Distinct redox concentrations</v>
      </c>
      <c r="CR75" s="66" t="s">
        <v>221</v>
      </c>
    </row>
    <row r="76" spans="1:96">
      <c r="BR76" s="66" t="s">
        <v>3080</v>
      </c>
      <c r="BS76" s="66" t="b">
        <v>0</v>
      </c>
      <c r="BT76" s="66" t="b">
        <v>0</v>
      </c>
      <c r="BU76" s="66" t="b">
        <v>0</v>
      </c>
      <c r="CI76" s="66">
        <v>0</v>
      </c>
      <c r="CJ76" s="66">
        <v>2</v>
      </c>
      <c r="CK76" s="66">
        <v>4</v>
      </c>
      <c r="CL76" s="66" t="str">
        <f t="shared" si="224"/>
        <v>0-2.0-4</v>
      </c>
      <c r="CM76" s="66" t="str">
        <f>$CC$41</f>
        <v>Prominent redox concentrations</v>
      </c>
      <c r="CR76" s="66" t="s">
        <v>224</v>
      </c>
    </row>
    <row r="77" spans="1:96">
      <c r="BR77" s="66" t="s">
        <v>3081</v>
      </c>
      <c r="BS77" s="66" t="b">
        <v>0</v>
      </c>
      <c r="BT77" s="66" t="b">
        <v>0</v>
      </c>
      <c r="BU77" s="66" t="b">
        <v>0</v>
      </c>
      <c r="CI77" s="66">
        <v>0</v>
      </c>
      <c r="CJ77" s="66">
        <v>2</v>
      </c>
      <c r="CK77" s="66">
        <v>5</v>
      </c>
      <c r="CL77" s="66" t="str">
        <f t="shared" si="224"/>
        <v>0-2.0-5</v>
      </c>
      <c r="CM77" s="66" t="str">
        <f>$CC$41</f>
        <v>Prominent redox concentrations</v>
      </c>
      <c r="CR77" s="66" t="s">
        <v>225</v>
      </c>
    </row>
    <row r="78" spans="1:96">
      <c r="BR78" s="66" t="s">
        <v>30244</v>
      </c>
      <c r="BS78" s="66" t="b">
        <v>0</v>
      </c>
      <c r="BT78" s="66" t="b">
        <v>0</v>
      </c>
      <c r="BU78" s="66" t="b">
        <v>0</v>
      </c>
      <c r="CI78" s="66">
        <v>0</v>
      </c>
      <c r="CJ78" s="66">
        <v>2</v>
      </c>
      <c r="CK78" s="66">
        <v>6</v>
      </c>
      <c r="CL78" s="66" t="str">
        <f t="shared" si="224"/>
        <v>0-2.0-6</v>
      </c>
      <c r="CM78" s="66" t="str">
        <f>$CC$41</f>
        <v>Prominent redox concentrations</v>
      </c>
      <c r="CR78" s="66" t="s">
        <v>226</v>
      </c>
    </row>
    <row r="79" spans="1:96">
      <c r="BR79" s="66" t="s">
        <v>3009</v>
      </c>
      <c r="BS79" s="66" t="b">
        <v>1</v>
      </c>
      <c r="BT79" s="66" t="b">
        <v>1</v>
      </c>
      <c r="BU79" s="66" t="b">
        <v>0</v>
      </c>
      <c r="CI79" s="66">
        <v>0</v>
      </c>
      <c r="CJ79" s="66">
        <v>2</v>
      </c>
      <c r="CK79" s="66">
        <v>7</v>
      </c>
      <c r="CL79" s="66" t="str">
        <f t="shared" si="224"/>
        <v>0-2.0-7</v>
      </c>
      <c r="CM79" s="66" t="str">
        <f>$CC$41</f>
        <v>Prominent redox concentrations</v>
      </c>
      <c r="CR79" s="66" t="s">
        <v>227</v>
      </c>
    </row>
    <row r="80" spans="1:96">
      <c r="BR80" s="66" t="s">
        <v>3010</v>
      </c>
      <c r="BS80" s="66" t="b">
        <v>1</v>
      </c>
      <c r="BT80" s="66" t="b">
        <v>1</v>
      </c>
      <c r="BU80" s="66" t="b">
        <v>0</v>
      </c>
      <c r="CI80" s="66">
        <v>0</v>
      </c>
      <c r="CJ80" s="66">
        <v>2.5</v>
      </c>
      <c r="CK80" s="66">
        <v>0</v>
      </c>
      <c r="CL80" s="66" t="str">
        <f t="shared" si="224"/>
        <v>0-2.5-0</v>
      </c>
      <c r="CM80" s="66" t="str">
        <f>$CC$40</f>
        <v>Distinct redox concentrations</v>
      </c>
      <c r="CR80" s="66" t="s">
        <v>228</v>
      </c>
    </row>
    <row r="81" spans="70:96">
      <c r="BR81" s="66" t="s">
        <v>3011</v>
      </c>
      <c r="BS81" s="66" t="b">
        <v>1</v>
      </c>
      <c r="BT81" s="66" t="b">
        <v>1</v>
      </c>
      <c r="BU81" s="66" t="b">
        <v>0</v>
      </c>
      <c r="CI81" s="66">
        <v>0</v>
      </c>
      <c r="CJ81" s="66">
        <v>2.5</v>
      </c>
      <c r="CK81" s="66">
        <v>1</v>
      </c>
      <c r="CL81" s="66" t="str">
        <f t="shared" si="224"/>
        <v>0-2.5-1</v>
      </c>
      <c r="CM81" s="66" t="str">
        <f>$CC$40</f>
        <v>Distinct redox concentrations</v>
      </c>
      <c r="CR81" s="66" t="s">
        <v>230</v>
      </c>
    </row>
    <row r="82" spans="70:96">
      <c r="BR82" s="66" t="s">
        <v>3012</v>
      </c>
      <c r="BS82" s="66" t="b">
        <v>1</v>
      </c>
      <c r="BT82" s="66" t="b">
        <v>1</v>
      </c>
      <c r="BU82" s="66" t="b">
        <v>0</v>
      </c>
      <c r="CI82" s="66">
        <v>0</v>
      </c>
      <c r="CJ82" s="66">
        <v>2.5</v>
      </c>
      <c r="CK82" s="66">
        <v>2</v>
      </c>
      <c r="CL82" s="66" t="str">
        <f t="shared" si="224"/>
        <v>0-2.5-2</v>
      </c>
      <c r="CM82" s="66" t="str">
        <f>$CC$40</f>
        <v>Distinct redox concentrations</v>
      </c>
      <c r="CR82" s="66" t="s">
        <v>229</v>
      </c>
    </row>
    <row r="83" spans="70:96">
      <c r="BR83" s="66" t="s">
        <v>3013</v>
      </c>
      <c r="BS83" s="66" t="b">
        <v>0</v>
      </c>
      <c r="BT83" s="66" t="b">
        <v>1</v>
      </c>
      <c r="BU83" s="66" t="b">
        <v>0</v>
      </c>
      <c r="CI83" s="66">
        <v>0</v>
      </c>
      <c r="CJ83" s="66">
        <v>2.5</v>
      </c>
      <c r="CK83" s="66">
        <v>3</v>
      </c>
      <c r="CL83" s="66" t="str">
        <f t="shared" si="224"/>
        <v>0-2.5-3</v>
      </c>
      <c r="CM83" s="66" t="str">
        <f>$CC$40</f>
        <v>Distinct redox concentrations</v>
      </c>
      <c r="CR83" s="66" t="s">
        <v>231</v>
      </c>
    </row>
    <row r="84" spans="70:96">
      <c r="BR84" s="66" t="s">
        <v>3014</v>
      </c>
      <c r="BS84" s="66" t="b">
        <v>0</v>
      </c>
      <c r="BT84" s="66" t="b">
        <v>0</v>
      </c>
      <c r="BU84" s="66" t="b">
        <v>0</v>
      </c>
      <c r="CI84" s="66">
        <v>0</v>
      </c>
      <c r="CJ84" s="66">
        <v>2.5</v>
      </c>
      <c r="CK84" s="66">
        <v>4</v>
      </c>
      <c r="CL84" s="66" t="str">
        <f t="shared" si="224"/>
        <v>0-2.5-4</v>
      </c>
      <c r="CM84" s="66" t="str">
        <f>$CC$41</f>
        <v>Prominent redox concentrations</v>
      </c>
      <c r="CR84" s="66" t="s">
        <v>232</v>
      </c>
    </row>
    <row r="85" spans="70:96">
      <c r="BR85" s="66" t="s">
        <v>3015</v>
      </c>
      <c r="BS85" s="66" t="b">
        <v>0</v>
      </c>
      <c r="BT85" s="66" t="b">
        <v>0</v>
      </c>
      <c r="BU85" s="66" t="b">
        <v>0</v>
      </c>
      <c r="CI85" s="66">
        <v>0</v>
      </c>
      <c r="CJ85" s="66">
        <v>2.5</v>
      </c>
      <c r="CK85" s="66">
        <v>5</v>
      </c>
      <c r="CL85" s="66" t="str">
        <f t="shared" si="224"/>
        <v>0-2.5-5</v>
      </c>
      <c r="CM85" s="66" t="str">
        <f>$CC$41</f>
        <v>Prominent redox concentrations</v>
      </c>
      <c r="CR85" s="66" t="s">
        <v>233</v>
      </c>
    </row>
    <row r="86" spans="70:96">
      <c r="BR86" s="66" t="s">
        <v>3016</v>
      </c>
      <c r="BS86" s="66" t="b">
        <v>1</v>
      </c>
      <c r="BT86" s="66" t="b">
        <v>1</v>
      </c>
      <c r="BU86" s="66" t="b">
        <v>0</v>
      </c>
      <c r="CI86" s="66">
        <v>0</v>
      </c>
      <c r="CJ86" s="66">
        <v>2.5</v>
      </c>
      <c r="CK86" s="66">
        <v>6</v>
      </c>
      <c r="CL86" s="66" t="str">
        <f t="shared" si="224"/>
        <v>0-2.5-6</v>
      </c>
      <c r="CM86" s="66" t="str">
        <f>$CC$41</f>
        <v>Prominent redox concentrations</v>
      </c>
      <c r="CR86" s="66" t="s">
        <v>234</v>
      </c>
    </row>
    <row r="87" spans="70:96">
      <c r="BR87" s="66" t="s">
        <v>3017</v>
      </c>
      <c r="BS87" s="66" t="b">
        <v>1</v>
      </c>
      <c r="BT87" s="66" t="b">
        <v>1</v>
      </c>
      <c r="BU87" s="66" t="b">
        <v>0</v>
      </c>
      <c r="CI87" s="66">
        <v>0</v>
      </c>
      <c r="CJ87" s="66">
        <v>2.5</v>
      </c>
      <c r="CK87" s="66">
        <v>7</v>
      </c>
      <c r="CL87" s="66" t="str">
        <f t="shared" si="224"/>
        <v>0-2.5-7</v>
      </c>
      <c r="CM87" s="66" t="str">
        <f>$CC$41</f>
        <v>Prominent redox concentrations</v>
      </c>
      <c r="CR87" s="66" t="s">
        <v>235</v>
      </c>
    </row>
    <row r="88" spans="70:96">
      <c r="BR88" s="66" t="s">
        <v>3018</v>
      </c>
      <c r="BS88" s="66" t="b">
        <v>1</v>
      </c>
      <c r="BT88" s="66" t="b">
        <v>1</v>
      </c>
      <c r="BU88" s="66" t="b">
        <v>0</v>
      </c>
      <c r="CI88" s="66">
        <v>0</v>
      </c>
      <c r="CJ88" s="66">
        <v>3</v>
      </c>
      <c r="CK88" s="66">
        <v>0</v>
      </c>
      <c r="CL88" s="66" t="str">
        <f t="shared" si="224"/>
        <v>0-3.0-0</v>
      </c>
      <c r="CM88" s="66" t="str">
        <f>$CC$40</f>
        <v>Distinct redox concentrations</v>
      </c>
      <c r="CR88" s="66" t="s">
        <v>236</v>
      </c>
    </row>
    <row r="89" spans="70:96">
      <c r="BR89" s="66" t="s">
        <v>3019</v>
      </c>
      <c r="BS89" s="66" t="b">
        <v>0</v>
      </c>
      <c r="BT89" s="66" t="b">
        <v>1</v>
      </c>
      <c r="BU89" s="66" t="b">
        <v>0</v>
      </c>
      <c r="CI89" s="66">
        <v>0</v>
      </c>
      <c r="CJ89" s="66">
        <v>3</v>
      </c>
      <c r="CK89" s="66">
        <v>1</v>
      </c>
      <c r="CL89" s="66" t="str">
        <f t="shared" si="224"/>
        <v>0-3.0-1</v>
      </c>
      <c r="CM89" s="66" t="str">
        <f>$CC$40</f>
        <v>Distinct redox concentrations</v>
      </c>
      <c r="CR89" s="66" t="s">
        <v>237</v>
      </c>
    </row>
    <row r="90" spans="70:96">
      <c r="BR90" s="66" t="s">
        <v>3020</v>
      </c>
      <c r="BS90" s="66" t="b">
        <v>0</v>
      </c>
      <c r="BT90" s="66" t="b">
        <v>1</v>
      </c>
      <c r="BU90" s="66" t="b">
        <v>0</v>
      </c>
      <c r="CI90" s="66">
        <v>0</v>
      </c>
      <c r="CJ90" s="66">
        <v>3</v>
      </c>
      <c r="CK90" s="66">
        <v>2</v>
      </c>
      <c r="CL90" s="66" t="str">
        <f t="shared" si="224"/>
        <v>0-3.0-2</v>
      </c>
      <c r="CM90" s="66" t="str">
        <f>$CC$40</f>
        <v>Distinct redox concentrations</v>
      </c>
      <c r="CR90" s="66" t="s">
        <v>238</v>
      </c>
    </row>
    <row r="91" spans="70:96">
      <c r="BR91" s="66" t="s">
        <v>3021</v>
      </c>
      <c r="BS91" s="66" t="b">
        <v>0</v>
      </c>
      <c r="BT91" s="66" t="b">
        <v>0</v>
      </c>
      <c r="BU91" s="66" t="b">
        <v>0</v>
      </c>
      <c r="CI91" s="66">
        <v>0</v>
      </c>
      <c r="CJ91" s="66">
        <v>3</v>
      </c>
      <c r="CK91" s="66">
        <v>3</v>
      </c>
      <c r="CL91" s="66" t="str">
        <f t="shared" si="224"/>
        <v>0-3.0-3</v>
      </c>
      <c r="CM91" s="66" t="str">
        <f>$CC$40</f>
        <v>Distinct redox concentrations</v>
      </c>
      <c r="CR91" s="66" t="s">
        <v>239</v>
      </c>
    </row>
    <row r="92" spans="70:96">
      <c r="BR92" s="66" t="s">
        <v>3022</v>
      </c>
      <c r="BS92" s="66" t="b">
        <v>0</v>
      </c>
      <c r="BT92" s="66" t="b">
        <v>0</v>
      </c>
      <c r="BU92" s="66" t="b">
        <v>0</v>
      </c>
      <c r="CI92" s="66">
        <v>0</v>
      </c>
      <c r="CJ92" s="66">
        <v>3</v>
      </c>
      <c r="CK92" s="66">
        <v>4</v>
      </c>
      <c r="CL92" s="66" t="str">
        <f t="shared" si="224"/>
        <v>0-3.0-4</v>
      </c>
      <c r="CM92" s="66" t="str">
        <f t="shared" ref="CM92:CM123" si="225">$CC$41</f>
        <v>Prominent redox concentrations</v>
      </c>
      <c r="CR92" s="66" t="s">
        <v>220</v>
      </c>
    </row>
    <row r="93" spans="70:96">
      <c r="BR93" s="66" t="s">
        <v>3023</v>
      </c>
      <c r="BS93" s="66" t="b">
        <v>0</v>
      </c>
      <c r="BT93" s="66" t="b">
        <v>0</v>
      </c>
      <c r="BU93" s="66" t="b">
        <v>0</v>
      </c>
      <c r="CI93" s="66">
        <v>0</v>
      </c>
      <c r="CJ93" s="66">
        <v>3</v>
      </c>
      <c r="CK93" s="66">
        <v>5</v>
      </c>
      <c r="CL93" s="66" t="str">
        <f t="shared" si="224"/>
        <v>0-3.0-5</v>
      </c>
      <c r="CM93" s="66" t="str">
        <f t="shared" si="225"/>
        <v>Prominent redox concentrations</v>
      </c>
      <c r="CR93" s="66" t="s">
        <v>240</v>
      </c>
    </row>
    <row r="94" spans="70:96">
      <c r="BR94" s="66" t="s">
        <v>3024</v>
      </c>
      <c r="BS94" s="66" t="b">
        <v>0</v>
      </c>
      <c r="BT94" s="66" t="b">
        <v>0</v>
      </c>
      <c r="BU94" s="66" t="b">
        <v>0</v>
      </c>
      <c r="CI94" s="66">
        <v>0</v>
      </c>
      <c r="CJ94" s="66">
        <v>3</v>
      </c>
      <c r="CK94" s="66">
        <v>6</v>
      </c>
      <c r="CL94" s="66" t="str">
        <f t="shared" si="224"/>
        <v>0-3.0-6</v>
      </c>
      <c r="CM94" s="66" t="str">
        <f t="shared" si="225"/>
        <v>Prominent redox concentrations</v>
      </c>
      <c r="CR94" s="66" t="s">
        <v>241</v>
      </c>
    </row>
    <row r="95" spans="70:96">
      <c r="BR95" s="66" t="s">
        <v>3025</v>
      </c>
      <c r="BS95" s="66" t="b">
        <v>0</v>
      </c>
      <c r="BT95" s="66" t="b">
        <v>0</v>
      </c>
      <c r="BU95" s="66" t="b">
        <v>0</v>
      </c>
      <c r="CI95" s="66">
        <v>0</v>
      </c>
      <c r="CJ95" s="66">
        <v>3</v>
      </c>
      <c r="CK95" s="66">
        <v>7</v>
      </c>
      <c r="CL95" s="66" t="str">
        <f t="shared" si="224"/>
        <v>0-3.0-7</v>
      </c>
      <c r="CM95" s="66" t="str">
        <f t="shared" si="225"/>
        <v>Prominent redox concentrations</v>
      </c>
      <c r="CR95" s="66" t="s">
        <v>242</v>
      </c>
    </row>
    <row r="96" spans="70:96">
      <c r="BR96" s="66" t="s">
        <v>3026</v>
      </c>
      <c r="BS96" s="66" t="b">
        <v>0</v>
      </c>
      <c r="BT96" s="66" t="b">
        <v>0</v>
      </c>
      <c r="BU96" s="66" t="b">
        <v>0</v>
      </c>
      <c r="CI96" s="66">
        <v>0</v>
      </c>
      <c r="CJ96" s="66">
        <v>3.5</v>
      </c>
      <c r="CK96" s="66">
        <v>0</v>
      </c>
      <c r="CL96" s="66" t="str">
        <f t="shared" si="224"/>
        <v>0-3.5-0</v>
      </c>
      <c r="CM96" s="66" t="str">
        <f>$CC$40</f>
        <v>Distinct redox concentrations</v>
      </c>
      <c r="CR96" s="66" t="s">
        <v>243</v>
      </c>
    </row>
    <row r="97" spans="70:96">
      <c r="BR97" s="66" t="s">
        <v>3027</v>
      </c>
      <c r="BS97" s="66" t="b">
        <v>0</v>
      </c>
      <c r="BT97" s="66" t="b">
        <v>0</v>
      </c>
      <c r="BU97" s="66" t="b">
        <v>0</v>
      </c>
      <c r="CI97" s="66">
        <v>0</v>
      </c>
      <c r="CJ97" s="66">
        <v>3.5</v>
      </c>
      <c r="CK97" s="66">
        <v>1</v>
      </c>
      <c r="CL97" s="66" t="str">
        <f t="shared" si="224"/>
        <v>0-3.5-1</v>
      </c>
      <c r="CM97" s="66" t="str">
        <f>$CC$40</f>
        <v>Distinct redox concentrations</v>
      </c>
      <c r="CR97" s="66" t="s">
        <v>244</v>
      </c>
    </row>
    <row r="98" spans="70:96">
      <c r="BR98" s="66" t="s">
        <v>3028</v>
      </c>
      <c r="BS98" s="66" t="b">
        <v>0</v>
      </c>
      <c r="BT98" s="66" t="b">
        <v>0</v>
      </c>
      <c r="BU98" s="66" t="b">
        <v>0</v>
      </c>
      <c r="CI98" s="66">
        <v>0</v>
      </c>
      <c r="CJ98" s="66">
        <v>3.5</v>
      </c>
      <c r="CK98" s="66">
        <v>2</v>
      </c>
      <c r="CL98" s="66" t="str">
        <f t="shared" si="224"/>
        <v>0-3.5-2</v>
      </c>
      <c r="CM98" s="66" t="str">
        <f>$CC$40</f>
        <v>Distinct redox concentrations</v>
      </c>
      <c r="CR98" s="66" t="s">
        <v>223</v>
      </c>
    </row>
    <row r="99" spans="70:96">
      <c r="BR99" s="66" t="s">
        <v>3044</v>
      </c>
      <c r="BS99" s="66" t="b">
        <v>0</v>
      </c>
      <c r="BT99" s="66" t="b">
        <v>0</v>
      </c>
      <c r="BU99" s="66" t="b">
        <v>0</v>
      </c>
      <c r="CI99" s="66">
        <v>0</v>
      </c>
      <c r="CJ99" s="66">
        <v>3.5</v>
      </c>
      <c r="CK99" s="66">
        <v>3</v>
      </c>
      <c r="CL99" s="66" t="str">
        <f t="shared" si="224"/>
        <v>0-3.5-3</v>
      </c>
      <c r="CM99" s="66" t="str">
        <f>$CC$40</f>
        <v>Distinct redox concentrations</v>
      </c>
    </row>
    <row r="100" spans="70:96">
      <c r="BR100" s="66" t="s">
        <v>3029</v>
      </c>
      <c r="BS100" s="66" t="b">
        <v>0</v>
      </c>
      <c r="BT100" s="66" t="b">
        <v>0</v>
      </c>
      <c r="BU100" s="66" t="b">
        <v>0</v>
      </c>
      <c r="CI100" s="66">
        <v>0</v>
      </c>
      <c r="CJ100" s="66">
        <v>3.5</v>
      </c>
      <c r="CK100" s="66">
        <v>4</v>
      </c>
      <c r="CL100" s="66" t="str">
        <f t="shared" si="224"/>
        <v>0-3.5-4</v>
      </c>
      <c r="CM100" s="66" t="str">
        <f t="shared" si="225"/>
        <v>Prominent redox concentrations</v>
      </c>
    </row>
    <row r="101" spans="70:96">
      <c r="BR101" s="66" t="s">
        <v>3030</v>
      </c>
      <c r="BS101" s="66" t="b">
        <v>0</v>
      </c>
      <c r="BT101" s="66" t="b">
        <v>0</v>
      </c>
      <c r="BU101" s="66" t="b">
        <v>0</v>
      </c>
      <c r="CI101" s="66">
        <v>0</v>
      </c>
      <c r="CJ101" s="66">
        <v>3.5</v>
      </c>
      <c r="CK101" s="66">
        <v>5</v>
      </c>
      <c r="CL101" s="66" t="str">
        <f t="shared" si="224"/>
        <v>0-3.5-5</v>
      </c>
      <c r="CM101" s="66" t="str">
        <f t="shared" si="225"/>
        <v>Prominent redox concentrations</v>
      </c>
      <c r="CR101" s="66" t="s">
        <v>250</v>
      </c>
    </row>
    <row r="102" spans="70:96">
      <c r="BR102" s="66" t="s">
        <v>3031</v>
      </c>
      <c r="BS102" s="66" t="b">
        <v>0</v>
      </c>
      <c r="BT102" s="66" t="b">
        <v>0</v>
      </c>
      <c r="BU102" s="66" t="b">
        <v>0</v>
      </c>
      <c r="CI102" s="66">
        <v>0</v>
      </c>
      <c r="CJ102" s="66">
        <v>3.5</v>
      </c>
      <c r="CK102" s="66">
        <v>6</v>
      </c>
      <c r="CL102" s="66" t="str">
        <f t="shared" si="224"/>
        <v>0-3.5-6</v>
      </c>
      <c r="CM102" s="66" t="str">
        <f t="shared" si="225"/>
        <v>Prominent redox concentrations</v>
      </c>
      <c r="CR102" s="66" t="s">
        <v>252</v>
      </c>
    </row>
    <row r="103" spans="70:96">
      <c r="BR103" s="66" t="s">
        <v>3032</v>
      </c>
      <c r="BS103" s="66" t="b">
        <v>0</v>
      </c>
      <c r="BT103" s="66" t="b">
        <v>0</v>
      </c>
      <c r="BU103" s="66" t="b">
        <v>0</v>
      </c>
      <c r="CI103" s="66">
        <v>0</v>
      </c>
      <c r="CJ103" s="66">
        <v>3.5</v>
      </c>
      <c r="CK103" s="66">
        <v>7</v>
      </c>
      <c r="CL103" s="66" t="str">
        <f t="shared" si="224"/>
        <v>0-3.5-7</v>
      </c>
      <c r="CM103" s="66" t="str">
        <f t="shared" si="225"/>
        <v>Prominent redox concentrations</v>
      </c>
      <c r="CR103" s="66" t="s">
        <v>223</v>
      </c>
    </row>
    <row r="104" spans="70:96">
      <c r="BR104" s="66" t="s">
        <v>3033</v>
      </c>
      <c r="BS104" s="66" t="b">
        <v>0</v>
      </c>
      <c r="BT104" s="66" t="b">
        <v>0</v>
      </c>
      <c r="BU104" s="66" t="b">
        <v>0</v>
      </c>
      <c r="CI104" s="66">
        <v>0</v>
      </c>
      <c r="CJ104" s="66">
        <v>4</v>
      </c>
      <c r="CK104" s="66">
        <v>0</v>
      </c>
      <c r="CL104" s="66" t="str">
        <f t="shared" si="224"/>
        <v>0-4.0-0</v>
      </c>
      <c r="CM104" s="66" t="str">
        <f t="shared" si="225"/>
        <v>Prominent redox concentrations</v>
      </c>
    </row>
    <row r="105" spans="70:96">
      <c r="BR105" s="66" t="s">
        <v>3034</v>
      </c>
      <c r="BS105" s="66" t="b">
        <v>0</v>
      </c>
      <c r="BT105" s="66" t="b">
        <v>0</v>
      </c>
      <c r="BU105" s="66" t="b">
        <v>0</v>
      </c>
      <c r="CI105" s="66">
        <v>0</v>
      </c>
      <c r="CJ105" s="66">
        <v>4</v>
      </c>
      <c r="CK105" s="66">
        <v>1</v>
      </c>
      <c r="CL105" s="66" t="str">
        <f t="shared" si="224"/>
        <v>0-4.0-1</v>
      </c>
      <c r="CM105" s="66" t="str">
        <f t="shared" si="225"/>
        <v>Prominent redox concentrations</v>
      </c>
    </row>
    <row r="106" spans="70:96">
      <c r="BR106" s="66" t="s">
        <v>3045</v>
      </c>
      <c r="BS106" s="66" t="b">
        <v>0</v>
      </c>
      <c r="BT106" s="66" t="b">
        <v>0</v>
      </c>
      <c r="BU106" s="66" t="b">
        <v>0</v>
      </c>
      <c r="CI106" s="66">
        <v>0</v>
      </c>
      <c r="CJ106" s="66">
        <v>4</v>
      </c>
      <c r="CK106" s="66">
        <v>2</v>
      </c>
      <c r="CL106" s="66" t="str">
        <f t="shared" si="224"/>
        <v>0-4.0-2</v>
      </c>
      <c r="CM106" s="66" t="str">
        <f t="shared" si="225"/>
        <v>Prominent redox concentrations</v>
      </c>
    </row>
    <row r="107" spans="70:96">
      <c r="BR107" s="66" t="s">
        <v>3035</v>
      </c>
      <c r="BS107" s="66" t="b">
        <v>0</v>
      </c>
      <c r="BT107" s="66" t="b">
        <v>0</v>
      </c>
      <c r="BU107" s="66" t="b">
        <v>0</v>
      </c>
      <c r="CI107" s="66">
        <v>0</v>
      </c>
      <c r="CJ107" s="66">
        <v>4</v>
      </c>
      <c r="CK107" s="66">
        <v>3</v>
      </c>
      <c r="CL107" s="66" t="str">
        <f t="shared" si="224"/>
        <v>0-4.0-3</v>
      </c>
      <c r="CM107" s="66" t="str">
        <f t="shared" si="225"/>
        <v>Prominent redox concentrations</v>
      </c>
    </row>
    <row r="108" spans="70:96">
      <c r="BR108" s="66" t="s">
        <v>3036</v>
      </c>
      <c r="BS108" s="66" t="b">
        <v>0</v>
      </c>
      <c r="BT108" s="66" t="b">
        <v>0</v>
      </c>
      <c r="BU108" s="66" t="b">
        <v>0</v>
      </c>
      <c r="CI108" s="66">
        <v>0</v>
      </c>
      <c r="CJ108" s="66">
        <v>4</v>
      </c>
      <c r="CK108" s="66">
        <v>4</v>
      </c>
      <c r="CL108" s="66" t="str">
        <f t="shared" si="224"/>
        <v>0-4.0-4</v>
      </c>
      <c r="CM108" s="66" t="str">
        <f t="shared" si="225"/>
        <v>Prominent redox concentrations</v>
      </c>
    </row>
    <row r="109" spans="70:96">
      <c r="BR109" s="66" t="s">
        <v>3037</v>
      </c>
      <c r="BS109" s="66" t="b">
        <v>0</v>
      </c>
      <c r="BT109" s="66" t="b">
        <v>0</v>
      </c>
      <c r="BU109" s="66" t="b">
        <v>0</v>
      </c>
      <c r="CI109" s="66">
        <v>0</v>
      </c>
      <c r="CJ109" s="66">
        <v>4</v>
      </c>
      <c r="CK109" s="66">
        <v>5</v>
      </c>
      <c r="CL109" s="66" t="str">
        <f t="shared" si="224"/>
        <v>0-4.0-5</v>
      </c>
      <c r="CM109" s="66" t="str">
        <f t="shared" si="225"/>
        <v>Prominent redox concentrations</v>
      </c>
    </row>
    <row r="110" spans="70:96">
      <c r="BR110" s="66" t="s">
        <v>3038</v>
      </c>
      <c r="BS110" s="66" t="b">
        <v>0</v>
      </c>
      <c r="BT110" s="66" t="b">
        <v>0</v>
      </c>
      <c r="BU110" s="66" t="b">
        <v>0</v>
      </c>
      <c r="CI110" s="66">
        <v>0</v>
      </c>
      <c r="CJ110" s="66">
        <v>4</v>
      </c>
      <c r="CK110" s="66">
        <v>6</v>
      </c>
      <c r="CL110" s="66" t="str">
        <f t="shared" si="224"/>
        <v>0-4.0-6</v>
      </c>
      <c r="CM110" s="66" t="str">
        <f t="shared" si="225"/>
        <v>Prominent redox concentrations</v>
      </c>
    </row>
    <row r="111" spans="70:96">
      <c r="BR111" s="66" t="s">
        <v>3039</v>
      </c>
      <c r="BS111" s="66" t="b">
        <v>0</v>
      </c>
      <c r="BT111" s="66" t="b">
        <v>0</v>
      </c>
      <c r="BU111" s="66" t="b">
        <v>0</v>
      </c>
      <c r="CI111" s="66">
        <v>0</v>
      </c>
      <c r="CJ111" s="66">
        <v>4</v>
      </c>
      <c r="CK111" s="66">
        <v>7</v>
      </c>
      <c r="CL111" s="66" t="str">
        <f t="shared" si="224"/>
        <v>0-4.0-7</v>
      </c>
      <c r="CM111" s="66" t="str">
        <f t="shared" si="225"/>
        <v>Prominent redox concentrations</v>
      </c>
    </row>
    <row r="112" spans="70:96">
      <c r="BR112" s="66" t="s">
        <v>3040</v>
      </c>
      <c r="BS112" s="66" t="b">
        <v>0</v>
      </c>
      <c r="BT112" s="66" t="b">
        <v>0</v>
      </c>
      <c r="BU112" s="66" t="b">
        <v>0</v>
      </c>
      <c r="CI112" s="66">
        <v>0</v>
      </c>
      <c r="CJ112" s="66">
        <v>4.5</v>
      </c>
      <c r="CK112" s="66">
        <v>0</v>
      </c>
      <c r="CL112" s="66" t="str">
        <f t="shared" si="224"/>
        <v>0-4.5-0</v>
      </c>
      <c r="CM112" s="66" t="str">
        <f t="shared" si="225"/>
        <v>Prominent redox concentrations</v>
      </c>
    </row>
    <row r="113" spans="70:91">
      <c r="BR113" s="66" t="s">
        <v>3041</v>
      </c>
      <c r="BS113" s="66" t="b">
        <v>0</v>
      </c>
      <c r="BT113" s="66" t="b">
        <v>0</v>
      </c>
      <c r="BU113" s="66" t="b">
        <v>0</v>
      </c>
      <c r="CI113" s="66">
        <v>0</v>
      </c>
      <c r="CJ113" s="66">
        <v>4.5</v>
      </c>
      <c r="CK113" s="66">
        <v>1</v>
      </c>
      <c r="CL113" s="66" t="str">
        <f t="shared" ref="CL113:CL176" si="226">TEXT(CI113,"0")&amp;"-"&amp;TEXT(CJ113,"0.0")&amp;"-"&amp;TEXT(CK113,"0")</f>
        <v>0-4.5-1</v>
      </c>
      <c r="CM113" s="66" t="str">
        <f t="shared" si="225"/>
        <v>Prominent redox concentrations</v>
      </c>
    </row>
    <row r="114" spans="70:91">
      <c r="BR114" s="66" t="s">
        <v>3042</v>
      </c>
      <c r="BS114" s="66" t="b">
        <v>0</v>
      </c>
      <c r="BT114" s="66" t="b">
        <v>0</v>
      </c>
      <c r="BU114" s="66" t="b">
        <v>0</v>
      </c>
      <c r="CI114" s="66">
        <v>0</v>
      </c>
      <c r="CJ114" s="66">
        <v>4.5</v>
      </c>
      <c r="CK114" s="66">
        <v>2</v>
      </c>
      <c r="CL114" s="66" t="str">
        <f t="shared" si="226"/>
        <v>0-4.5-2</v>
      </c>
      <c r="CM114" s="66" t="str">
        <f t="shared" si="225"/>
        <v>Prominent redox concentrations</v>
      </c>
    </row>
    <row r="115" spans="70:91">
      <c r="BR115" s="66" t="s">
        <v>3043</v>
      </c>
      <c r="BS115" s="66" t="b">
        <v>0</v>
      </c>
      <c r="BT115" s="66" t="b">
        <v>0</v>
      </c>
      <c r="BU115" s="66" t="b">
        <v>0</v>
      </c>
      <c r="CI115" s="66">
        <v>0</v>
      </c>
      <c r="CJ115" s="66">
        <v>4.5</v>
      </c>
      <c r="CK115" s="66">
        <v>3</v>
      </c>
      <c r="CL115" s="66" t="str">
        <f t="shared" si="226"/>
        <v>0-4.5-3</v>
      </c>
      <c r="CM115" s="66" t="str">
        <f t="shared" si="225"/>
        <v>Prominent redox concentrations</v>
      </c>
    </row>
    <row r="116" spans="70:91">
      <c r="BR116" s="66" t="s">
        <v>3046</v>
      </c>
      <c r="BS116" s="66" t="b">
        <v>0</v>
      </c>
      <c r="BT116" s="66" t="b">
        <v>0</v>
      </c>
      <c r="BU116" s="66" t="b">
        <v>0</v>
      </c>
      <c r="CI116" s="66">
        <v>0</v>
      </c>
      <c r="CJ116" s="66">
        <v>4.5</v>
      </c>
      <c r="CK116" s="66">
        <v>4</v>
      </c>
      <c r="CL116" s="66" t="str">
        <f t="shared" si="226"/>
        <v>0-4.5-4</v>
      </c>
      <c r="CM116" s="66" t="str">
        <f t="shared" si="225"/>
        <v>Prominent redox concentrations</v>
      </c>
    </row>
    <row r="117" spans="70:91">
      <c r="BR117" s="66" t="s">
        <v>265</v>
      </c>
      <c r="BS117" s="66" t="b">
        <v>1</v>
      </c>
      <c r="BT117" s="66" t="b">
        <v>1</v>
      </c>
      <c r="BU117" s="66" t="b">
        <v>0</v>
      </c>
      <c r="CI117" s="66">
        <v>0</v>
      </c>
      <c r="CJ117" s="66">
        <v>4.5</v>
      </c>
      <c r="CK117" s="66">
        <v>5</v>
      </c>
      <c r="CL117" s="66" t="str">
        <f t="shared" si="226"/>
        <v>0-4.5-5</v>
      </c>
      <c r="CM117" s="66" t="str">
        <f t="shared" si="225"/>
        <v>Prominent redox concentrations</v>
      </c>
    </row>
    <row r="118" spans="70:91">
      <c r="BR118" s="66" t="s">
        <v>266</v>
      </c>
      <c r="BS118" s="66" t="b">
        <v>1</v>
      </c>
      <c r="BT118" s="66" t="b">
        <v>1</v>
      </c>
      <c r="BU118" s="66" t="b">
        <v>0</v>
      </c>
      <c r="CI118" s="66">
        <v>0</v>
      </c>
      <c r="CJ118" s="66">
        <v>4.5</v>
      </c>
      <c r="CK118" s="66">
        <v>6</v>
      </c>
      <c r="CL118" s="66" t="str">
        <f t="shared" si="226"/>
        <v>0-4.5-6</v>
      </c>
      <c r="CM118" s="66" t="str">
        <f t="shared" si="225"/>
        <v>Prominent redox concentrations</v>
      </c>
    </row>
    <row r="119" spans="70:91">
      <c r="BR119" s="66" t="s">
        <v>267</v>
      </c>
      <c r="BS119" s="66" t="b">
        <v>1</v>
      </c>
      <c r="BT119" s="66" t="b">
        <v>1</v>
      </c>
      <c r="BU119" s="66" t="b">
        <v>0</v>
      </c>
      <c r="CI119" s="66">
        <v>0</v>
      </c>
      <c r="CJ119" s="66">
        <v>4.5</v>
      </c>
      <c r="CK119" s="66">
        <v>7</v>
      </c>
      <c r="CL119" s="66" t="str">
        <f t="shared" si="226"/>
        <v>0-4.5-7</v>
      </c>
      <c r="CM119" s="66" t="str">
        <f t="shared" si="225"/>
        <v>Prominent redox concentrations</v>
      </c>
    </row>
    <row r="120" spans="70:91">
      <c r="BR120" s="66" t="s">
        <v>268</v>
      </c>
      <c r="BS120" s="66" t="b">
        <v>1</v>
      </c>
      <c r="BT120" s="66" t="b">
        <v>1</v>
      </c>
      <c r="BU120" s="66" t="b">
        <v>0</v>
      </c>
      <c r="CI120" s="66">
        <v>0</v>
      </c>
      <c r="CJ120" s="66">
        <v>5</v>
      </c>
      <c r="CK120" s="66">
        <v>0</v>
      </c>
      <c r="CL120" s="66" t="str">
        <f t="shared" si="226"/>
        <v>0-5.0-0</v>
      </c>
      <c r="CM120" s="66" t="str">
        <f t="shared" si="225"/>
        <v>Prominent redox concentrations</v>
      </c>
    </row>
    <row r="121" spans="70:91">
      <c r="BR121" s="66" t="s">
        <v>269</v>
      </c>
      <c r="BS121" s="66" t="b">
        <v>0</v>
      </c>
      <c r="BT121" s="66" t="b">
        <v>1</v>
      </c>
      <c r="BU121" s="66" t="b">
        <v>0</v>
      </c>
      <c r="CI121" s="66">
        <v>0</v>
      </c>
      <c r="CJ121" s="66">
        <v>5</v>
      </c>
      <c r="CK121" s="66">
        <v>1</v>
      </c>
      <c r="CL121" s="66" t="str">
        <f t="shared" si="226"/>
        <v>0-5.0-1</v>
      </c>
      <c r="CM121" s="66" t="str">
        <f t="shared" si="225"/>
        <v>Prominent redox concentrations</v>
      </c>
    </row>
    <row r="122" spans="70:91">
      <c r="BR122" s="66" t="s">
        <v>270</v>
      </c>
      <c r="BS122" s="66" t="b">
        <v>0</v>
      </c>
      <c r="BT122" s="66" t="b">
        <v>0</v>
      </c>
      <c r="BU122" s="66" t="b">
        <v>0</v>
      </c>
      <c r="CI122" s="66">
        <v>0</v>
      </c>
      <c r="CJ122" s="66">
        <v>5</v>
      </c>
      <c r="CK122" s="66">
        <v>2</v>
      </c>
      <c r="CL122" s="66" t="str">
        <f t="shared" si="226"/>
        <v>0-5.0-2</v>
      </c>
      <c r="CM122" s="66" t="str">
        <f t="shared" si="225"/>
        <v>Prominent redox concentrations</v>
      </c>
    </row>
    <row r="123" spans="70:91">
      <c r="BR123" s="66" t="s">
        <v>271</v>
      </c>
      <c r="BS123" s="66" t="b">
        <v>0</v>
      </c>
      <c r="BT123" s="66" t="b">
        <v>0</v>
      </c>
      <c r="BU123" s="66" t="b">
        <v>0</v>
      </c>
      <c r="CI123" s="66">
        <v>0</v>
      </c>
      <c r="CJ123" s="66">
        <v>5</v>
      </c>
      <c r="CK123" s="66">
        <v>3</v>
      </c>
      <c r="CL123" s="66" t="str">
        <f t="shared" si="226"/>
        <v>0-5.0-3</v>
      </c>
      <c r="CM123" s="66" t="str">
        <f t="shared" si="225"/>
        <v>Prominent redox concentrations</v>
      </c>
    </row>
    <row r="124" spans="70:91">
      <c r="BR124" s="66" t="s">
        <v>272</v>
      </c>
      <c r="BS124" s="66" t="b">
        <v>1</v>
      </c>
      <c r="BT124" s="66" t="b">
        <v>1</v>
      </c>
      <c r="BU124" s="66" t="b">
        <v>0</v>
      </c>
      <c r="CI124" s="66">
        <v>0</v>
      </c>
      <c r="CJ124" s="66">
        <v>5</v>
      </c>
      <c r="CK124" s="66">
        <v>4</v>
      </c>
      <c r="CL124" s="66" t="str">
        <f t="shared" si="226"/>
        <v>0-5.0-4</v>
      </c>
      <c r="CM124" s="66" t="str">
        <f t="shared" ref="CM124:CM143" si="227">$CC$41</f>
        <v>Prominent redox concentrations</v>
      </c>
    </row>
    <row r="125" spans="70:91">
      <c r="BR125" s="66" t="s">
        <v>273</v>
      </c>
      <c r="BS125" s="66" t="b">
        <v>1</v>
      </c>
      <c r="BT125" s="66" t="b">
        <v>1</v>
      </c>
      <c r="BU125" s="66" t="b">
        <v>0</v>
      </c>
      <c r="CI125" s="66">
        <v>0</v>
      </c>
      <c r="CJ125" s="66">
        <v>5</v>
      </c>
      <c r="CK125" s="66">
        <v>5</v>
      </c>
      <c r="CL125" s="66" t="str">
        <f t="shared" si="226"/>
        <v>0-5.0-5</v>
      </c>
      <c r="CM125" s="66" t="str">
        <f t="shared" si="227"/>
        <v>Prominent redox concentrations</v>
      </c>
    </row>
    <row r="126" spans="70:91">
      <c r="BR126" s="66" t="s">
        <v>274</v>
      </c>
      <c r="BS126" s="66" t="b">
        <v>1</v>
      </c>
      <c r="BT126" s="66" t="b">
        <v>1</v>
      </c>
      <c r="BU126" s="66" t="b">
        <v>0</v>
      </c>
      <c r="CI126" s="66">
        <v>0</v>
      </c>
      <c r="CJ126" s="66">
        <v>5</v>
      </c>
      <c r="CK126" s="66">
        <v>6</v>
      </c>
      <c r="CL126" s="66" t="str">
        <f t="shared" si="226"/>
        <v>0-5.0-6</v>
      </c>
      <c r="CM126" s="66" t="str">
        <f t="shared" si="227"/>
        <v>Prominent redox concentrations</v>
      </c>
    </row>
    <row r="127" spans="70:91">
      <c r="BR127" s="66" t="s">
        <v>275</v>
      </c>
      <c r="BS127" s="66" t="b">
        <v>0</v>
      </c>
      <c r="BT127" s="66" t="b">
        <v>1</v>
      </c>
      <c r="BU127" s="66" t="b">
        <v>0</v>
      </c>
      <c r="CI127" s="66">
        <v>0</v>
      </c>
      <c r="CJ127" s="66">
        <v>5</v>
      </c>
      <c r="CK127" s="66">
        <v>7</v>
      </c>
      <c r="CL127" s="66" t="str">
        <f t="shared" si="226"/>
        <v>0-5.0-7</v>
      </c>
      <c r="CM127" s="66" t="str">
        <f t="shared" si="227"/>
        <v>Prominent redox concentrations</v>
      </c>
    </row>
    <row r="128" spans="70:91">
      <c r="BR128" s="66" t="s">
        <v>276</v>
      </c>
      <c r="BS128" s="66" t="b">
        <v>0</v>
      </c>
      <c r="BT128" s="66" t="b">
        <v>1</v>
      </c>
      <c r="BU128" s="66" t="b">
        <v>0</v>
      </c>
      <c r="CI128" s="66">
        <v>0</v>
      </c>
      <c r="CJ128" s="66">
        <v>5.5</v>
      </c>
      <c r="CK128" s="66">
        <v>0</v>
      </c>
      <c r="CL128" s="66" t="str">
        <f t="shared" si="226"/>
        <v>0-5.5-0</v>
      </c>
      <c r="CM128" s="66" t="str">
        <f t="shared" si="227"/>
        <v>Prominent redox concentrations</v>
      </c>
    </row>
    <row r="129" spans="70:91">
      <c r="BR129" s="66" t="s">
        <v>277</v>
      </c>
      <c r="BS129" s="66" t="b">
        <v>0</v>
      </c>
      <c r="BT129" s="66" t="b">
        <v>0</v>
      </c>
      <c r="BU129" s="66" t="b">
        <v>0</v>
      </c>
      <c r="CI129" s="66">
        <v>0</v>
      </c>
      <c r="CJ129" s="66">
        <v>5.5</v>
      </c>
      <c r="CK129" s="66">
        <v>1</v>
      </c>
      <c r="CL129" s="66" t="str">
        <f t="shared" si="226"/>
        <v>0-5.5-1</v>
      </c>
      <c r="CM129" s="66" t="str">
        <f t="shared" si="227"/>
        <v>Prominent redox concentrations</v>
      </c>
    </row>
    <row r="130" spans="70:91">
      <c r="BR130" s="66" t="s">
        <v>278</v>
      </c>
      <c r="BS130" s="66" t="b">
        <v>0</v>
      </c>
      <c r="BT130" s="66" t="b">
        <v>0</v>
      </c>
      <c r="BU130" s="66" t="b">
        <v>0</v>
      </c>
      <c r="CI130" s="66">
        <v>0</v>
      </c>
      <c r="CJ130" s="66">
        <v>5.5</v>
      </c>
      <c r="CK130" s="66">
        <v>2</v>
      </c>
      <c r="CL130" s="66" t="str">
        <f t="shared" si="226"/>
        <v>0-5.5-2</v>
      </c>
      <c r="CM130" s="66" t="str">
        <f t="shared" si="227"/>
        <v>Prominent redox concentrations</v>
      </c>
    </row>
    <row r="131" spans="70:91">
      <c r="BR131" s="66" t="s">
        <v>284</v>
      </c>
      <c r="BS131" s="66" t="b">
        <v>0</v>
      </c>
      <c r="BT131" s="66" t="b">
        <v>0</v>
      </c>
      <c r="BU131" s="66" t="b">
        <v>0</v>
      </c>
      <c r="CI131" s="66">
        <v>0</v>
      </c>
      <c r="CJ131" s="66">
        <v>5.5</v>
      </c>
      <c r="CK131" s="66">
        <v>3</v>
      </c>
      <c r="CL131" s="66" t="str">
        <f t="shared" si="226"/>
        <v>0-5.5-3</v>
      </c>
      <c r="CM131" s="66" t="str">
        <f t="shared" si="227"/>
        <v>Prominent redox concentrations</v>
      </c>
    </row>
    <row r="132" spans="70:91">
      <c r="BR132" s="66" t="s">
        <v>279</v>
      </c>
      <c r="BS132" s="66" t="b">
        <v>0</v>
      </c>
      <c r="BT132" s="66" t="b">
        <v>0</v>
      </c>
      <c r="BU132" s="66" t="b">
        <v>0</v>
      </c>
      <c r="CI132" s="66">
        <v>0</v>
      </c>
      <c r="CJ132" s="66">
        <v>5.5</v>
      </c>
      <c r="CK132" s="66">
        <v>4</v>
      </c>
      <c r="CL132" s="66" t="str">
        <f t="shared" si="226"/>
        <v>0-5.5-4</v>
      </c>
      <c r="CM132" s="66" t="str">
        <f t="shared" si="227"/>
        <v>Prominent redox concentrations</v>
      </c>
    </row>
    <row r="133" spans="70:91">
      <c r="BR133" s="66" t="s">
        <v>280</v>
      </c>
      <c r="BS133" s="66" t="b">
        <v>0</v>
      </c>
      <c r="BT133" s="66" t="b">
        <v>0</v>
      </c>
      <c r="BU133" s="66" t="b">
        <v>0</v>
      </c>
      <c r="CI133" s="66">
        <v>0</v>
      </c>
      <c r="CJ133" s="66">
        <v>5.5</v>
      </c>
      <c r="CK133" s="66">
        <v>5</v>
      </c>
      <c r="CL133" s="66" t="str">
        <f t="shared" si="226"/>
        <v>0-5.5-5</v>
      </c>
      <c r="CM133" s="66" t="str">
        <f t="shared" si="227"/>
        <v>Prominent redox concentrations</v>
      </c>
    </row>
    <row r="134" spans="70:91">
      <c r="BR134" s="66" t="s">
        <v>281</v>
      </c>
      <c r="BS134" s="66" t="b">
        <v>0</v>
      </c>
      <c r="BT134" s="66" t="b">
        <v>0</v>
      </c>
      <c r="BU134" s="66" t="b">
        <v>0</v>
      </c>
      <c r="CI134" s="66">
        <v>0</v>
      </c>
      <c r="CJ134" s="66">
        <v>5.5</v>
      </c>
      <c r="CK134" s="66">
        <v>6</v>
      </c>
      <c r="CL134" s="66" t="str">
        <f t="shared" si="226"/>
        <v>0-5.5-6</v>
      </c>
      <c r="CM134" s="66" t="str">
        <f t="shared" si="227"/>
        <v>Prominent redox concentrations</v>
      </c>
    </row>
    <row r="135" spans="70:91">
      <c r="BR135" s="66" t="s">
        <v>282</v>
      </c>
      <c r="BS135" s="66" t="b">
        <v>0</v>
      </c>
      <c r="BT135" s="66" t="b">
        <v>0</v>
      </c>
      <c r="BU135" s="66" t="b">
        <v>0</v>
      </c>
      <c r="CI135" s="66">
        <v>0</v>
      </c>
      <c r="CJ135" s="66">
        <v>5.5</v>
      </c>
      <c r="CK135" s="66">
        <v>7</v>
      </c>
      <c r="CL135" s="66" t="str">
        <f t="shared" si="226"/>
        <v>0-5.5-7</v>
      </c>
      <c r="CM135" s="66" t="str">
        <f t="shared" si="227"/>
        <v>Prominent redox concentrations</v>
      </c>
    </row>
    <row r="136" spans="70:91">
      <c r="BR136" s="66" t="s">
        <v>283</v>
      </c>
      <c r="BS136" s="66" t="b">
        <v>0</v>
      </c>
      <c r="BT136" s="66" t="b">
        <v>0</v>
      </c>
      <c r="BU136" s="66" t="b">
        <v>0</v>
      </c>
      <c r="CI136" s="66">
        <v>0</v>
      </c>
      <c r="CJ136" s="66">
        <v>6</v>
      </c>
      <c r="CK136" s="66">
        <v>0</v>
      </c>
      <c r="CL136" s="66" t="str">
        <f t="shared" si="226"/>
        <v>0-6.0-0</v>
      </c>
      <c r="CM136" s="66" t="str">
        <f t="shared" si="227"/>
        <v>Prominent redox concentrations</v>
      </c>
    </row>
    <row r="137" spans="70:91">
      <c r="BR137" s="66" t="s">
        <v>285</v>
      </c>
      <c r="BS137" s="66" t="b">
        <v>0</v>
      </c>
      <c r="BT137" s="66" t="b">
        <v>0</v>
      </c>
      <c r="BU137" s="66" t="b">
        <v>0</v>
      </c>
      <c r="CI137" s="66">
        <v>0</v>
      </c>
      <c r="CJ137" s="66">
        <v>6</v>
      </c>
      <c r="CK137" s="66">
        <v>1</v>
      </c>
      <c r="CL137" s="66" t="str">
        <f t="shared" si="226"/>
        <v>0-6.0-1</v>
      </c>
      <c r="CM137" s="66" t="str">
        <f t="shared" si="227"/>
        <v>Prominent redox concentrations</v>
      </c>
    </row>
    <row r="138" spans="70:91">
      <c r="BR138" s="66" t="s">
        <v>286</v>
      </c>
      <c r="BS138" s="66" t="b">
        <v>0</v>
      </c>
      <c r="BT138" s="66" t="b">
        <v>0</v>
      </c>
      <c r="BU138" s="66" t="b">
        <v>0</v>
      </c>
      <c r="CI138" s="66">
        <v>0</v>
      </c>
      <c r="CJ138" s="66">
        <v>6</v>
      </c>
      <c r="CK138" s="66">
        <v>2</v>
      </c>
      <c r="CL138" s="66" t="str">
        <f t="shared" si="226"/>
        <v>0-6.0-2</v>
      </c>
      <c r="CM138" s="66" t="str">
        <f t="shared" si="227"/>
        <v>Prominent redox concentrations</v>
      </c>
    </row>
    <row r="139" spans="70:91">
      <c r="BR139" s="66" t="s">
        <v>287</v>
      </c>
      <c r="BS139" s="66" t="b">
        <v>0</v>
      </c>
      <c r="BT139" s="66" t="b">
        <v>0</v>
      </c>
      <c r="BU139" s="66" t="b">
        <v>0</v>
      </c>
      <c r="CI139" s="66">
        <v>0</v>
      </c>
      <c r="CJ139" s="66">
        <v>6</v>
      </c>
      <c r="CK139" s="66">
        <v>3</v>
      </c>
      <c r="CL139" s="66" t="str">
        <f t="shared" si="226"/>
        <v>0-6.0-3</v>
      </c>
      <c r="CM139" s="66" t="str">
        <f t="shared" si="227"/>
        <v>Prominent redox concentrations</v>
      </c>
    </row>
    <row r="140" spans="70:91">
      <c r="BR140" s="66" t="s">
        <v>288</v>
      </c>
      <c r="BS140" s="66" t="b">
        <v>0</v>
      </c>
      <c r="BT140" s="66" t="b">
        <v>0</v>
      </c>
      <c r="BU140" s="66" t="b">
        <v>0</v>
      </c>
      <c r="CI140" s="66">
        <v>0</v>
      </c>
      <c r="CJ140" s="66">
        <v>6</v>
      </c>
      <c r="CK140" s="66">
        <v>4</v>
      </c>
      <c r="CL140" s="66" t="str">
        <f t="shared" si="226"/>
        <v>0-6.0-4</v>
      </c>
      <c r="CM140" s="66" t="str">
        <f t="shared" si="227"/>
        <v>Prominent redox concentrations</v>
      </c>
    </row>
    <row r="141" spans="70:91">
      <c r="BR141" s="66" t="s">
        <v>289</v>
      </c>
      <c r="BS141" s="66" t="b">
        <v>0</v>
      </c>
      <c r="BT141" s="66" t="b">
        <v>0</v>
      </c>
      <c r="BU141" s="66" t="b">
        <v>0</v>
      </c>
      <c r="CI141" s="66">
        <v>0</v>
      </c>
      <c r="CJ141" s="66">
        <v>6</v>
      </c>
      <c r="CK141" s="66">
        <v>5</v>
      </c>
      <c r="CL141" s="66" t="str">
        <f t="shared" si="226"/>
        <v>0-6.0-5</v>
      </c>
      <c r="CM141" s="66" t="str">
        <f t="shared" si="227"/>
        <v>Prominent redox concentrations</v>
      </c>
    </row>
    <row r="142" spans="70:91">
      <c r="BR142" s="66" t="s">
        <v>290</v>
      </c>
      <c r="BS142" s="66" t="b">
        <v>0</v>
      </c>
      <c r="BT142" s="66" t="b">
        <v>0</v>
      </c>
      <c r="BU142" s="66" t="b">
        <v>0</v>
      </c>
      <c r="CI142" s="66">
        <v>0</v>
      </c>
      <c r="CJ142" s="66">
        <v>6</v>
      </c>
      <c r="CK142" s="66">
        <v>6</v>
      </c>
      <c r="CL142" s="66" t="str">
        <f t="shared" si="226"/>
        <v>0-6.0-6</v>
      </c>
      <c r="CM142" s="66" t="str">
        <f t="shared" si="227"/>
        <v>Prominent redox concentrations</v>
      </c>
    </row>
    <row r="143" spans="70:91">
      <c r="BR143" s="66" t="s">
        <v>291</v>
      </c>
      <c r="BS143" s="66" t="b">
        <v>0</v>
      </c>
      <c r="BT143" s="66" t="b">
        <v>0</v>
      </c>
      <c r="BU143" s="66" t="b">
        <v>0</v>
      </c>
      <c r="CI143" s="66">
        <v>0</v>
      </c>
      <c r="CJ143" s="66">
        <v>6</v>
      </c>
      <c r="CK143" s="66">
        <v>7</v>
      </c>
      <c r="CL143" s="66" t="str">
        <f t="shared" si="226"/>
        <v>0-6.0-7</v>
      </c>
      <c r="CM143" s="66" t="str">
        <f t="shared" si="227"/>
        <v>Prominent redox concentrations</v>
      </c>
    </row>
    <row r="144" spans="70:91">
      <c r="BR144" s="66" t="s">
        <v>292</v>
      </c>
      <c r="BS144" s="66" t="b">
        <v>0</v>
      </c>
      <c r="BT144" s="66" t="b">
        <v>0</v>
      </c>
      <c r="BU144" s="66" t="b">
        <v>0</v>
      </c>
      <c r="CI144" s="66">
        <v>1</v>
      </c>
      <c r="CJ144" s="66">
        <v>0</v>
      </c>
      <c r="CK144" s="66">
        <v>0</v>
      </c>
      <c r="CL144" s="66" t="str">
        <f t="shared" si="226"/>
        <v>1-0.0-0</v>
      </c>
      <c r="CM144" s="66" t="str">
        <f>$CC$39</f>
        <v>Faint redox concentrations</v>
      </c>
    </row>
    <row r="145" spans="70:91">
      <c r="BR145" s="66" t="s">
        <v>293</v>
      </c>
      <c r="BS145" s="66" t="b">
        <v>0</v>
      </c>
      <c r="BT145" s="66" t="b">
        <v>0</v>
      </c>
      <c r="BU145" s="66" t="b">
        <v>0</v>
      </c>
      <c r="CI145" s="66">
        <v>1</v>
      </c>
      <c r="CJ145" s="66">
        <v>0</v>
      </c>
      <c r="CK145" s="66">
        <v>1</v>
      </c>
      <c r="CL145" s="66" t="str">
        <f t="shared" si="226"/>
        <v>1-0.0-1</v>
      </c>
      <c r="CM145" s="66" t="str">
        <f>$CC$39</f>
        <v>Faint redox concentrations</v>
      </c>
    </row>
    <row r="146" spans="70:91">
      <c r="BR146" s="66" t="s">
        <v>294</v>
      </c>
      <c r="BS146" s="66" t="b">
        <v>0</v>
      </c>
      <c r="BT146" s="66" t="b">
        <v>0</v>
      </c>
      <c r="BU146" s="66" t="b">
        <v>0</v>
      </c>
      <c r="CI146" s="66">
        <v>1</v>
      </c>
      <c r="CJ146" s="66">
        <v>0</v>
      </c>
      <c r="CK146" s="66">
        <v>2</v>
      </c>
      <c r="CL146" s="66" t="str">
        <f t="shared" si="226"/>
        <v>1-0.0-2</v>
      </c>
      <c r="CM146" s="66" t="str">
        <f>$CC$40</f>
        <v>Distinct redox concentrations</v>
      </c>
    </row>
    <row r="147" spans="70:91">
      <c r="BR147" s="66" t="s">
        <v>295</v>
      </c>
      <c r="BS147" s="66" t="b">
        <v>0</v>
      </c>
      <c r="BT147" s="66" t="b">
        <v>0</v>
      </c>
      <c r="BU147" s="66" t="b">
        <v>0</v>
      </c>
      <c r="CI147" s="66">
        <v>1</v>
      </c>
      <c r="CJ147" s="66">
        <v>0</v>
      </c>
      <c r="CK147" s="66">
        <v>3</v>
      </c>
      <c r="CL147" s="66" t="str">
        <f t="shared" si="226"/>
        <v>1-0.0-3</v>
      </c>
      <c r="CM147" s="66" t="str">
        <f>$CC$41</f>
        <v>Prominent redox concentrations</v>
      </c>
    </row>
    <row r="148" spans="70:91">
      <c r="BR148" s="66" t="s">
        <v>296</v>
      </c>
      <c r="BS148" s="66" t="b">
        <v>0</v>
      </c>
      <c r="BT148" s="66" t="b">
        <v>0</v>
      </c>
      <c r="BU148" s="66" t="b">
        <v>0</v>
      </c>
      <c r="CI148" s="66">
        <v>1</v>
      </c>
      <c r="CJ148" s="66">
        <v>0</v>
      </c>
      <c r="CK148" s="66">
        <v>4</v>
      </c>
      <c r="CL148" s="66" t="str">
        <f t="shared" si="226"/>
        <v>1-0.0-4</v>
      </c>
      <c r="CM148" s="66" t="str">
        <f>$CC$41</f>
        <v>Prominent redox concentrations</v>
      </c>
    </row>
    <row r="149" spans="70:91">
      <c r="BR149" s="66" t="s">
        <v>297</v>
      </c>
      <c r="BS149" s="66" t="b">
        <v>0</v>
      </c>
      <c r="BT149" s="66" t="b">
        <v>0</v>
      </c>
      <c r="BU149" s="66" t="b">
        <v>0</v>
      </c>
      <c r="CI149" s="66">
        <v>1</v>
      </c>
      <c r="CJ149" s="66">
        <v>0</v>
      </c>
      <c r="CK149" s="66">
        <v>5</v>
      </c>
      <c r="CL149" s="66" t="str">
        <f t="shared" si="226"/>
        <v>1-0.0-5</v>
      </c>
      <c r="CM149" s="66" t="str">
        <f>$CC$41</f>
        <v>Prominent redox concentrations</v>
      </c>
    </row>
    <row r="150" spans="70:91">
      <c r="BR150" s="66" t="s">
        <v>298</v>
      </c>
      <c r="BS150" s="66" t="b">
        <v>0</v>
      </c>
      <c r="BT150" s="66" t="b">
        <v>0</v>
      </c>
      <c r="BU150" s="66" t="b">
        <v>0</v>
      </c>
      <c r="CI150" s="66">
        <v>1</v>
      </c>
      <c r="CJ150" s="66">
        <v>0</v>
      </c>
      <c r="CK150" s="66">
        <v>6</v>
      </c>
      <c r="CL150" s="66" t="str">
        <f t="shared" si="226"/>
        <v>1-0.0-6</v>
      </c>
      <c r="CM150" s="66" t="str">
        <f>$CC$41</f>
        <v>Prominent redox concentrations</v>
      </c>
    </row>
    <row r="151" spans="70:91">
      <c r="BR151" s="66" t="s">
        <v>299</v>
      </c>
      <c r="BS151" s="66" t="b">
        <v>0</v>
      </c>
      <c r="BT151" s="66" t="b">
        <v>0</v>
      </c>
      <c r="BU151" s="66" t="b">
        <v>0</v>
      </c>
      <c r="CI151" s="66">
        <v>1</v>
      </c>
      <c r="CJ151" s="66">
        <v>0</v>
      </c>
      <c r="CK151" s="66">
        <v>7</v>
      </c>
      <c r="CL151" s="66" t="str">
        <f t="shared" si="226"/>
        <v>1-0.0-7</v>
      </c>
      <c r="CM151" s="66" t="str">
        <f>$CC$41</f>
        <v>Prominent redox concentrations</v>
      </c>
    </row>
    <row r="152" spans="70:91">
      <c r="BR152" s="66" t="s">
        <v>336</v>
      </c>
      <c r="BS152" s="66" t="b">
        <v>1</v>
      </c>
      <c r="BT152" s="66" t="b">
        <v>1</v>
      </c>
      <c r="BU152" s="66" t="b">
        <v>0</v>
      </c>
      <c r="CI152" s="66">
        <v>1</v>
      </c>
      <c r="CJ152" s="66">
        <v>0.5</v>
      </c>
      <c r="CK152" s="66">
        <v>0</v>
      </c>
      <c r="CL152" s="66" t="str">
        <f t="shared" si="226"/>
        <v>1-0.5-0</v>
      </c>
      <c r="CM152" s="66" t="str">
        <f>$CC$39</f>
        <v>Faint redox concentrations</v>
      </c>
    </row>
    <row r="153" spans="70:91">
      <c r="BR153" s="66" t="s">
        <v>300</v>
      </c>
      <c r="BS153" s="66" t="b">
        <v>1</v>
      </c>
      <c r="BT153" s="66" t="b">
        <v>1</v>
      </c>
      <c r="BU153" s="66" t="b">
        <v>0</v>
      </c>
      <c r="CI153" s="66">
        <v>1</v>
      </c>
      <c r="CJ153" s="66">
        <v>0.5</v>
      </c>
      <c r="CK153" s="66">
        <v>1</v>
      </c>
      <c r="CL153" s="66" t="str">
        <f t="shared" si="226"/>
        <v>1-0.5-1</v>
      </c>
      <c r="CM153" s="66" t="str">
        <f>$CC$39</f>
        <v>Faint redox concentrations</v>
      </c>
    </row>
    <row r="154" spans="70:91">
      <c r="BR154" s="66" t="s">
        <v>301</v>
      </c>
      <c r="BS154" s="66" t="b">
        <v>1</v>
      </c>
      <c r="BT154" s="66" t="b">
        <v>1</v>
      </c>
      <c r="BU154" s="66" t="b">
        <v>0</v>
      </c>
      <c r="CI154" s="66">
        <v>1</v>
      </c>
      <c r="CJ154" s="66">
        <v>0.5</v>
      </c>
      <c r="CK154" s="66">
        <v>2</v>
      </c>
      <c r="CL154" s="66" t="str">
        <f t="shared" si="226"/>
        <v>1-0.5-2</v>
      </c>
      <c r="CM154" s="66" t="str">
        <f>$CC$40</f>
        <v>Distinct redox concentrations</v>
      </c>
    </row>
    <row r="155" spans="70:91">
      <c r="BR155" s="66" t="s">
        <v>302</v>
      </c>
      <c r="BS155" s="66" t="b">
        <v>1</v>
      </c>
      <c r="BT155" s="66" t="b">
        <v>1</v>
      </c>
      <c r="BU155" s="66" t="b">
        <v>0</v>
      </c>
      <c r="CI155" s="66">
        <v>1</v>
      </c>
      <c r="CJ155" s="66">
        <v>0.5</v>
      </c>
      <c r="CK155" s="66">
        <v>3</v>
      </c>
      <c r="CL155" s="66" t="str">
        <f t="shared" si="226"/>
        <v>1-0.5-3</v>
      </c>
      <c r="CM155" s="66" t="str">
        <f>$CC$41</f>
        <v>Prominent redox concentrations</v>
      </c>
    </row>
    <row r="156" spans="70:91">
      <c r="BR156" s="66" t="s">
        <v>303</v>
      </c>
      <c r="BS156" s="66" t="b">
        <v>0</v>
      </c>
      <c r="BT156" s="66" t="b">
        <v>1</v>
      </c>
      <c r="BU156" s="66" t="b">
        <v>0</v>
      </c>
      <c r="CI156" s="66">
        <v>1</v>
      </c>
      <c r="CJ156" s="66">
        <v>0.5</v>
      </c>
      <c r="CK156" s="66">
        <v>4</v>
      </c>
      <c r="CL156" s="66" t="str">
        <f t="shared" si="226"/>
        <v>1-0.5-4</v>
      </c>
      <c r="CM156" s="66" t="str">
        <f>$CC$41</f>
        <v>Prominent redox concentrations</v>
      </c>
    </row>
    <row r="157" spans="70:91">
      <c r="BR157" s="66" t="s">
        <v>304</v>
      </c>
      <c r="BS157" s="66" t="b">
        <v>0</v>
      </c>
      <c r="BT157" s="66" t="b">
        <v>0</v>
      </c>
      <c r="BU157" s="66" t="b">
        <v>0</v>
      </c>
      <c r="CI157" s="66">
        <v>1</v>
      </c>
      <c r="CJ157" s="66">
        <v>0.5</v>
      </c>
      <c r="CK157" s="66">
        <v>5</v>
      </c>
      <c r="CL157" s="66" t="str">
        <f t="shared" si="226"/>
        <v>1-0.5-5</v>
      </c>
      <c r="CM157" s="66" t="str">
        <f>$CC$41</f>
        <v>Prominent redox concentrations</v>
      </c>
    </row>
    <row r="158" spans="70:91">
      <c r="BR158" s="66" t="s">
        <v>305</v>
      </c>
      <c r="BS158" s="66" t="b">
        <v>0</v>
      </c>
      <c r="BT158" s="66" t="b">
        <v>0</v>
      </c>
      <c r="BU158" s="66" t="b">
        <v>0</v>
      </c>
      <c r="CI158" s="66">
        <v>1</v>
      </c>
      <c r="CJ158" s="66">
        <v>0.5</v>
      </c>
      <c r="CK158" s="66">
        <v>6</v>
      </c>
      <c r="CL158" s="66" t="str">
        <f t="shared" si="226"/>
        <v>1-0.5-6</v>
      </c>
      <c r="CM158" s="66" t="str">
        <f>$CC$41</f>
        <v>Prominent redox concentrations</v>
      </c>
    </row>
    <row r="159" spans="70:91">
      <c r="BR159" s="66" t="s">
        <v>306</v>
      </c>
      <c r="BS159" s="66" t="b">
        <v>1</v>
      </c>
      <c r="BT159" s="66" t="b">
        <v>1</v>
      </c>
      <c r="BU159" s="66" t="b">
        <v>0</v>
      </c>
      <c r="CI159" s="66">
        <v>1</v>
      </c>
      <c r="CJ159" s="66">
        <v>0.5</v>
      </c>
      <c r="CK159" s="66">
        <v>7</v>
      </c>
      <c r="CL159" s="66" t="str">
        <f t="shared" si="226"/>
        <v>1-0.5-7</v>
      </c>
      <c r="CM159" s="66" t="str">
        <f>$CC$41</f>
        <v>Prominent redox concentrations</v>
      </c>
    </row>
    <row r="160" spans="70:91">
      <c r="BR160" s="66" t="s">
        <v>307</v>
      </c>
      <c r="BS160" s="66" t="b">
        <v>1</v>
      </c>
      <c r="BT160" s="66" t="b">
        <v>1</v>
      </c>
      <c r="BU160" s="66" t="b">
        <v>0</v>
      </c>
      <c r="CI160" s="66">
        <v>1</v>
      </c>
      <c r="CJ160" s="66">
        <v>1</v>
      </c>
      <c r="CK160" s="66">
        <v>0</v>
      </c>
      <c r="CL160" s="66" t="str">
        <f t="shared" si="226"/>
        <v>1-1.0-0</v>
      </c>
      <c r="CM160" s="66" t="str">
        <f>$CC$39</f>
        <v>Faint redox concentrations</v>
      </c>
    </row>
    <row r="161" spans="70:91">
      <c r="BR161" s="66" t="s">
        <v>308</v>
      </c>
      <c r="BS161" s="66" t="b">
        <v>1</v>
      </c>
      <c r="BT161" s="66" t="b">
        <v>1</v>
      </c>
      <c r="BU161" s="66" t="b">
        <v>0</v>
      </c>
      <c r="CI161" s="66">
        <v>1</v>
      </c>
      <c r="CJ161" s="66">
        <v>1</v>
      </c>
      <c r="CK161" s="66">
        <v>1</v>
      </c>
      <c r="CL161" s="66" t="str">
        <f t="shared" si="226"/>
        <v>1-1.0-1</v>
      </c>
      <c r="CM161" s="66" t="str">
        <f>$CC$39</f>
        <v>Faint redox concentrations</v>
      </c>
    </row>
    <row r="162" spans="70:91">
      <c r="BR162" s="66" t="s">
        <v>309</v>
      </c>
      <c r="BS162" s="66" t="b">
        <v>0</v>
      </c>
      <c r="BT162" s="66" t="b">
        <v>1</v>
      </c>
      <c r="BU162" s="66" t="b">
        <v>0</v>
      </c>
      <c r="CI162" s="66">
        <v>1</v>
      </c>
      <c r="CJ162" s="66">
        <v>1</v>
      </c>
      <c r="CK162" s="66">
        <v>2</v>
      </c>
      <c r="CL162" s="66" t="str">
        <f t="shared" si="226"/>
        <v>1-1.0-2</v>
      </c>
      <c r="CM162" s="66" t="str">
        <f>$CC$40</f>
        <v>Distinct redox concentrations</v>
      </c>
    </row>
    <row r="163" spans="70:91">
      <c r="BR163" s="66" t="s">
        <v>310</v>
      </c>
      <c r="BS163" s="66" t="b">
        <v>0</v>
      </c>
      <c r="BT163" s="66" t="b">
        <v>1</v>
      </c>
      <c r="BU163" s="66" t="b">
        <v>0</v>
      </c>
      <c r="CI163" s="66">
        <v>1</v>
      </c>
      <c r="CJ163" s="66">
        <v>1</v>
      </c>
      <c r="CK163" s="66">
        <v>3</v>
      </c>
      <c r="CL163" s="66" t="str">
        <f t="shared" si="226"/>
        <v>1-1.0-3</v>
      </c>
      <c r="CM163" s="66" t="str">
        <f>$CC$41</f>
        <v>Prominent redox concentrations</v>
      </c>
    </row>
    <row r="164" spans="70:91">
      <c r="BR164" s="66" t="s">
        <v>311</v>
      </c>
      <c r="BS164" s="66" t="b">
        <v>0</v>
      </c>
      <c r="BT164" s="66" t="b">
        <v>0</v>
      </c>
      <c r="BU164" s="66" t="b">
        <v>0</v>
      </c>
      <c r="CI164" s="66">
        <v>1</v>
      </c>
      <c r="CJ164" s="66">
        <v>1</v>
      </c>
      <c r="CK164" s="66">
        <v>4</v>
      </c>
      <c r="CL164" s="66" t="str">
        <f t="shared" si="226"/>
        <v>1-1.0-4</v>
      </c>
      <c r="CM164" s="66" t="str">
        <f>$CC$41</f>
        <v>Prominent redox concentrations</v>
      </c>
    </row>
    <row r="165" spans="70:91">
      <c r="BR165" s="66" t="s">
        <v>312</v>
      </c>
      <c r="BS165" s="66" t="b">
        <v>0</v>
      </c>
      <c r="BT165" s="66" t="b">
        <v>0</v>
      </c>
      <c r="BU165" s="66" t="b">
        <v>0</v>
      </c>
      <c r="CI165" s="66">
        <v>1</v>
      </c>
      <c r="CJ165" s="66">
        <v>1</v>
      </c>
      <c r="CK165" s="66">
        <v>5</v>
      </c>
      <c r="CL165" s="66" t="str">
        <f t="shared" si="226"/>
        <v>1-1.0-5</v>
      </c>
      <c r="CM165" s="66" t="str">
        <f>$CC$41</f>
        <v>Prominent redox concentrations</v>
      </c>
    </row>
    <row r="166" spans="70:91">
      <c r="BR166" s="66" t="s">
        <v>313</v>
      </c>
      <c r="BS166" s="66" t="b">
        <v>0</v>
      </c>
      <c r="BT166" s="66" t="b">
        <v>0</v>
      </c>
      <c r="BU166" s="66" t="b">
        <v>0</v>
      </c>
      <c r="CI166" s="66">
        <v>1</v>
      </c>
      <c r="CJ166" s="66">
        <v>1</v>
      </c>
      <c r="CK166" s="66">
        <v>6</v>
      </c>
      <c r="CL166" s="66" t="str">
        <f t="shared" si="226"/>
        <v>1-1.0-6</v>
      </c>
      <c r="CM166" s="66" t="str">
        <f>$CC$41</f>
        <v>Prominent redox concentrations</v>
      </c>
    </row>
    <row r="167" spans="70:91">
      <c r="BR167" s="66" t="s">
        <v>314</v>
      </c>
      <c r="BS167" s="66" t="b">
        <v>0</v>
      </c>
      <c r="BT167" s="66" t="b">
        <v>0</v>
      </c>
      <c r="BU167" s="66" t="b">
        <v>0</v>
      </c>
      <c r="CI167" s="66">
        <v>1</v>
      </c>
      <c r="CJ167" s="66">
        <v>1</v>
      </c>
      <c r="CK167" s="66">
        <v>7</v>
      </c>
      <c r="CL167" s="66" t="str">
        <f t="shared" si="226"/>
        <v>1-1.0-7</v>
      </c>
      <c r="CM167" s="66" t="str">
        <f>$CC$41</f>
        <v>Prominent redox concentrations</v>
      </c>
    </row>
    <row r="168" spans="70:91">
      <c r="BR168" s="66" t="s">
        <v>315</v>
      </c>
      <c r="BS168" s="66" t="b">
        <v>0</v>
      </c>
      <c r="BT168" s="66" t="b">
        <v>0</v>
      </c>
      <c r="BU168" s="66" t="b">
        <v>0</v>
      </c>
      <c r="CI168" s="66">
        <v>1</v>
      </c>
      <c r="CJ168" s="66">
        <v>1.5</v>
      </c>
      <c r="CK168" s="66">
        <v>0</v>
      </c>
      <c r="CL168" s="66" t="str">
        <f t="shared" si="226"/>
        <v>1-1.5-0</v>
      </c>
      <c r="CM168" s="66" t="str">
        <f>$CC$40</f>
        <v>Distinct redox concentrations</v>
      </c>
    </row>
    <row r="169" spans="70:91">
      <c r="BR169" s="66" t="s">
        <v>316</v>
      </c>
      <c r="BS169" s="66" t="b">
        <v>0</v>
      </c>
      <c r="BT169" s="66" t="b">
        <v>0</v>
      </c>
      <c r="BU169" s="66" t="b">
        <v>0</v>
      </c>
      <c r="CI169" s="66">
        <v>1</v>
      </c>
      <c r="CJ169" s="66">
        <v>1.5</v>
      </c>
      <c r="CK169" s="66">
        <v>1</v>
      </c>
      <c r="CL169" s="66" t="str">
        <f t="shared" si="226"/>
        <v>1-1.5-1</v>
      </c>
      <c r="CM169" s="66" t="str">
        <f>$CC$40</f>
        <v>Distinct redox concentrations</v>
      </c>
    </row>
    <row r="170" spans="70:91">
      <c r="BR170" s="66" t="s">
        <v>317</v>
      </c>
      <c r="BS170" s="66" t="b">
        <v>0</v>
      </c>
      <c r="BT170" s="66" t="b">
        <v>0</v>
      </c>
      <c r="BU170" s="66" t="b">
        <v>0</v>
      </c>
      <c r="CI170" s="66">
        <v>1</v>
      </c>
      <c r="CJ170" s="66">
        <v>1.5</v>
      </c>
      <c r="CK170" s="66">
        <v>2</v>
      </c>
      <c r="CL170" s="66" t="str">
        <f t="shared" si="226"/>
        <v>1-1.5-2</v>
      </c>
      <c r="CM170" s="66" t="str">
        <f>$CC$40</f>
        <v>Distinct redox concentrations</v>
      </c>
    </row>
    <row r="171" spans="70:91">
      <c r="BR171" s="66" t="s">
        <v>318</v>
      </c>
      <c r="BS171" s="66" t="b">
        <v>0</v>
      </c>
      <c r="BT171" s="66" t="b">
        <v>0</v>
      </c>
      <c r="BU171" s="66" t="b">
        <v>0</v>
      </c>
      <c r="CI171" s="66">
        <v>1</v>
      </c>
      <c r="CJ171" s="66">
        <v>1.5</v>
      </c>
      <c r="CK171" s="66">
        <v>3</v>
      </c>
      <c r="CL171" s="66" t="str">
        <f t="shared" si="226"/>
        <v>1-1.5-3</v>
      </c>
      <c r="CM171" s="66" t="str">
        <f>$CC$41</f>
        <v>Prominent redox concentrations</v>
      </c>
    </row>
    <row r="172" spans="70:91">
      <c r="BR172" s="66" t="s">
        <v>319</v>
      </c>
      <c r="BS172" s="66" t="b">
        <v>0</v>
      </c>
      <c r="BT172" s="66" t="b">
        <v>0</v>
      </c>
      <c r="BU172" s="66" t="b">
        <v>0</v>
      </c>
      <c r="CI172" s="66">
        <v>1</v>
      </c>
      <c r="CJ172" s="66">
        <v>1.5</v>
      </c>
      <c r="CK172" s="66">
        <v>4</v>
      </c>
      <c r="CL172" s="66" t="str">
        <f t="shared" si="226"/>
        <v>1-1.5-4</v>
      </c>
      <c r="CM172" s="66" t="str">
        <f>$CC$41</f>
        <v>Prominent redox concentrations</v>
      </c>
    </row>
    <row r="173" spans="70:91">
      <c r="BR173" s="66" t="s">
        <v>320</v>
      </c>
      <c r="BS173" s="66" t="b">
        <v>0</v>
      </c>
      <c r="BT173" s="66" t="b">
        <v>0</v>
      </c>
      <c r="BU173" s="66" t="b">
        <v>0</v>
      </c>
      <c r="CI173" s="66">
        <v>1</v>
      </c>
      <c r="CJ173" s="66">
        <v>1.5</v>
      </c>
      <c r="CK173" s="66">
        <v>5</v>
      </c>
      <c r="CL173" s="66" t="str">
        <f t="shared" si="226"/>
        <v>1-1.5-5</v>
      </c>
      <c r="CM173" s="66" t="str">
        <f>$CC$41</f>
        <v>Prominent redox concentrations</v>
      </c>
    </row>
    <row r="174" spans="70:91">
      <c r="BR174" s="66" t="s">
        <v>321</v>
      </c>
      <c r="BS174" s="66" t="b">
        <v>0</v>
      </c>
      <c r="BT174" s="66" t="b">
        <v>0</v>
      </c>
      <c r="BU174" s="66" t="b">
        <v>0</v>
      </c>
      <c r="CI174" s="66">
        <v>1</v>
      </c>
      <c r="CJ174" s="66">
        <v>1.5</v>
      </c>
      <c r="CK174" s="66">
        <v>6</v>
      </c>
      <c r="CL174" s="66" t="str">
        <f t="shared" si="226"/>
        <v>1-1.5-6</v>
      </c>
      <c r="CM174" s="66" t="str">
        <f>$CC$41</f>
        <v>Prominent redox concentrations</v>
      </c>
    </row>
    <row r="175" spans="70:91">
      <c r="BR175" s="66" t="s">
        <v>322</v>
      </c>
      <c r="BS175" s="66" t="b">
        <v>0</v>
      </c>
      <c r="BT175" s="66" t="b">
        <v>0</v>
      </c>
      <c r="BU175" s="66" t="b">
        <v>0</v>
      </c>
      <c r="CI175" s="66">
        <v>1</v>
      </c>
      <c r="CJ175" s="66">
        <v>1.5</v>
      </c>
      <c r="CK175" s="66">
        <v>7</v>
      </c>
      <c r="CL175" s="66" t="str">
        <f t="shared" si="226"/>
        <v>1-1.5-7</v>
      </c>
      <c r="CM175" s="66" t="str">
        <f>$CC$41</f>
        <v>Prominent redox concentrations</v>
      </c>
    </row>
    <row r="176" spans="70:91">
      <c r="BR176" s="66" t="s">
        <v>323</v>
      </c>
      <c r="BS176" s="66" t="b">
        <v>0</v>
      </c>
      <c r="BT176" s="66" t="b">
        <v>0</v>
      </c>
      <c r="BU176" s="66" t="b">
        <v>0</v>
      </c>
      <c r="CI176" s="66">
        <v>1</v>
      </c>
      <c r="CJ176" s="66">
        <v>2</v>
      </c>
      <c r="CK176" s="66">
        <v>0</v>
      </c>
      <c r="CL176" s="66" t="str">
        <f t="shared" si="226"/>
        <v>1-2.0-0</v>
      </c>
      <c r="CM176" s="66" t="str">
        <f>$CC$40</f>
        <v>Distinct redox concentrations</v>
      </c>
    </row>
    <row r="177" spans="70:91">
      <c r="BR177" s="66" t="s">
        <v>324</v>
      </c>
      <c r="BS177" s="66" t="b">
        <v>0</v>
      </c>
      <c r="BT177" s="66" t="b">
        <v>0</v>
      </c>
      <c r="BU177" s="66" t="b">
        <v>0</v>
      </c>
      <c r="CI177" s="66">
        <v>1</v>
      </c>
      <c r="CJ177" s="66">
        <v>2</v>
      </c>
      <c r="CK177" s="66">
        <v>1</v>
      </c>
      <c r="CL177" s="66" t="str">
        <f t="shared" ref="CL177:CL240" si="228">TEXT(CI177,"0")&amp;"-"&amp;TEXT(CJ177,"0.0")&amp;"-"&amp;TEXT(CK177,"0")</f>
        <v>1-2.0-1</v>
      </c>
      <c r="CM177" s="66" t="str">
        <f>$CC$40</f>
        <v>Distinct redox concentrations</v>
      </c>
    </row>
    <row r="178" spans="70:91">
      <c r="BR178" s="66" t="s">
        <v>325</v>
      </c>
      <c r="BS178" s="66" t="b">
        <v>0</v>
      </c>
      <c r="BT178" s="66" t="b">
        <v>0</v>
      </c>
      <c r="BU178" s="66" t="b">
        <v>0</v>
      </c>
      <c r="CI178" s="66">
        <v>1</v>
      </c>
      <c r="CJ178" s="66">
        <v>2</v>
      </c>
      <c r="CK178" s="66">
        <v>2</v>
      </c>
      <c r="CL178" s="66" t="str">
        <f t="shared" si="228"/>
        <v>1-2.0-2</v>
      </c>
      <c r="CM178" s="66" t="str">
        <f>$CC$40</f>
        <v>Distinct redox concentrations</v>
      </c>
    </row>
    <row r="179" spans="70:91">
      <c r="BR179" s="66" t="s">
        <v>326</v>
      </c>
      <c r="BS179" s="66" t="b">
        <v>0</v>
      </c>
      <c r="BT179" s="66" t="b">
        <v>0</v>
      </c>
      <c r="BU179" s="66" t="b">
        <v>0</v>
      </c>
      <c r="CI179" s="66">
        <v>1</v>
      </c>
      <c r="CJ179" s="66">
        <v>2</v>
      </c>
      <c r="CK179" s="66">
        <v>3</v>
      </c>
      <c r="CL179" s="66" t="str">
        <f t="shared" si="228"/>
        <v>1-2.0-3</v>
      </c>
      <c r="CM179" s="66" t="str">
        <f>$CC$41</f>
        <v>Prominent redox concentrations</v>
      </c>
    </row>
    <row r="180" spans="70:91">
      <c r="BR180" s="66" t="s">
        <v>327</v>
      </c>
      <c r="BS180" s="66" t="b">
        <v>0</v>
      </c>
      <c r="BT180" s="66" t="b">
        <v>0</v>
      </c>
      <c r="BU180" s="66" t="b">
        <v>0</v>
      </c>
      <c r="CI180" s="66">
        <v>1</v>
      </c>
      <c r="CJ180" s="66">
        <v>2</v>
      </c>
      <c r="CK180" s="66">
        <v>4</v>
      </c>
      <c r="CL180" s="66" t="str">
        <f t="shared" si="228"/>
        <v>1-2.0-4</v>
      </c>
      <c r="CM180" s="66" t="str">
        <f>$CC$41</f>
        <v>Prominent redox concentrations</v>
      </c>
    </row>
    <row r="181" spans="70:91">
      <c r="BR181" s="66" t="s">
        <v>328</v>
      </c>
      <c r="BS181" s="66" t="b">
        <v>0</v>
      </c>
      <c r="BT181" s="66" t="b">
        <v>0</v>
      </c>
      <c r="BU181" s="66" t="b">
        <v>0</v>
      </c>
      <c r="CI181" s="66">
        <v>1</v>
      </c>
      <c r="CJ181" s="66">
        <v>2</v>
      </c>
      <c r="CK181" s="66">
        <v>5</v>
      </c>
      <c r="CL181" s="66" t="str">
        <f t="shared" si="228"/>
        <v>1-2.0-5</v>
      </c>
      <c r="CM181" s="66" t="str">
        <f>$CC$41</f>
        <v>Prominent redox concentrations</v>
      </c>
    </row>
    <row r="182" spans="70:91">
      <c r="BR182" s="66" t="s">
        <v>329</v>
      </c>
      <c r="BS182" s="66" t="b">
        <v>0</v>
      </c>
      <c r="BT182" s="66" t="b">
        <v>0</v>
      </c>
      <c r="BU182" s="66" t="b">
        <v>0</v>
      </c>
      <c r="CI182" s="66">
        <v>1</v>
      </c>
      <c r="CJ182" s="66">
        <v>2</v>
      </c>
      <c r="CK182" s="66">
        <v>6</v>
      </c>
      <c r="CL182" s="66" t="str">
        <f t="shared" si="228"/>
        <v>1-2.0-6</v>
      </c>
      <c r="CM182" s="66" t="str">
        <f>$CC$41</f>
        <v>Prominent redox concentrations</v>
      </c>
    </row>
    <row r="183" spans="70:91">
      <c r="BR183" s="66" t="s">
        <v>330</v>
      </c>
      <c r="BS183" s="66" t="b">
        <v>0</v>
      </c>
      <c r="BT183" s="66" t="b">
        <v>0</v>
      </c>
      <c r="BU183" s="66" t="b">
        <v>0</v>
      </c>
      <c r="CI183" s="66">
        <v>1</v>
      </c>
      <c r="CJ183" s="66">
        <v>2</v>
      </c>
      <c r="CK183" s="66">
        <v>7</v>
      </c>
      <c r="CL183" s="66" t="str">
        <f t="shared" si="228"/>
        <v>1-2.0-7</v>
      </c>
      <c r="CM183" s="66" t="str">
        <f>$CC$41</f>
        <v>Prominent redox concentrations</v>
      </c>
    </row>
    <row r="184" spans="70:91">
      <c r="BR184" s="66" t="s">
        <v>331</v>
      </c>
      <c r="BS184" s="66" t="b">
        <v>0</v>
      </c>
      <c r="BT184" s="66" t="b">
        <v>0</v>
      </c>
      <c r="BU184" s="66" t="b">
        <v>0</v>
      </c>
      <c r="CI184" s="66">
        <v>1</v>
      </c>
      <c r="CJ184" s="66">
        <v>2.5</v>
      </c>
      <c r="CK184" s="66">
        <v>0</v>
      </c>
      <c r="CL184" s="66" t="str">
        <f t="shared" si="228"/>
        <v>1-2.5-0</v>
      </c>
      <c r="CM184" s="66" t="str">
        <f>$CC$40</f>
        <v>Distinct redox concentrations</v>
      </c>
    </row>
    <row r="185" spans="70:91">
      <c r="BR185" s="66" t="s">
        <v>332</v>
      </c>
      <c r="BS185" s="66" t="b">
        <v>0</v>
      </c>
      <c r="BT185" s="66" t="b">
        <v>0</v>
      </c>
      <c r="BU185" s="66" t="b">
        <v>0</v>
      </c>
      <c r="CI185" s="66">
        <v>1</v>
      </c>
      <c r="CJ185" s="66">
        <v>2.5</v>
      </c>
      <c r="CK185" s="66">
        <v>1</v>
      </c>
      <c r="CL185" s="66" t="str">
        <f t="shared" si="228"/>
        <v>1-2.5-1</v>
      </c>
      <c r="CM185" s="66" t="str">
        <f>$CC$40</f>
        <v>Distinct redox concentrations</v>
      </c>
    </row>
    <row r="186" spans="70:91">
      <c r="BR186" s="66" t="s">
        <v>333</v>
      </c>
      <c r="BS186" s="66" t="b">
        <v>0</v>
      </c>
      <c r="BT186" s="66" t="b">
        <v>0</v>
      </c>
      <c r="BU186" s="66" t="b">
        <v>0</v>
      </c>
      <c r="CI186" s="66">
        <v>1</v>
      </c>
      <c r="CJ186" s="66">
        <v>2.5</v>
      </c>
      <c r="CK186" s="66">
        <v>2</v>
      </c>
      <c r="CL186" s="66" t="str">
        <f t="shared" si="228"/>
        <v>1-2.5-2</v>
      </c>
      <c r="CM186" s="66" t="str">
        <f>$CC$40</f>
        <v>Distinct redox concentrations</v>
      </c>
    </row>
    <row r="187" spans="70:91">
      <c r="BR187" s="66" t="s">
        <v>334</v>
      </c>
      <c r="BS187" s="66" t="b">
        <v>0</v>
      </c>
      <c r="BT187" s="66" t="b">
        <v>0</v>
      </c>
      <c r="BU187" s="66" t="b">
        <v>0</v>
      </c>
      <c r="CI187" s="66">
        <v>1</v>
      </c>
      <c r="CJ187" s="66">
        <v>2.5</v>
      </c>
      <c r="CK187" s="66">
        <v>3</v>
      </c>
      <c r="CL187" s="66" t="str">
        <f t="shared" si="228"/>
        <v>1-2.5-3</v>
      </c>
      <c r="CM187" s="66" t="str">
        <f t="shared" ref="CM187:CM218" si="229">$CC$41</f>
        <v>Prominent redox concentrations</v>
      </c>
    </row>
    <row r="188" spans="70:91">
      <c r="BR188" s="66" t="s">
        <v>335</v>
      </c>
      <c r="BS188" s="66" t="b">
        <v>0</v>
      </c>
      <c r="BT188" s="66" t="b">
        <v>0</v>
      </c>
      <c r="BU188" s="66" t="b">
        <v>0</v>
      </c>
      <c r="CI188" s="66">
        <v>1</v>
      </c>
      <c r="CJ188" s="66">
        <v>2.5</v>
      </c>
      <c r="CK188" s="66">
        <v>4</v>
      </c>
      <c r="CL188" s="66" t="str">
        <f t="shared" si="228"/>
        <v>1-2.5-4</v>
      </c>
      <c r="CM188" s="66" t="str">
        <f t="shared" si="229"/>
        <v>Prominent redox concentrations</v>
      </c>
    </row>
    <row r="189" spans="70:91">
      <c r="BR189" s="66" t="s">
        <v>369</v>
      </c>
      <c r="BS189" s="66" t="b">
        <v>1</v>
      </c>
      <c r="BT189" s="66" t="b">
        <v>1</v>
      </c>
      <c r="BU189" s="66" t="b">
        <v>0</v>
      </c>
      <c r="CI189" s="66">
        <v>1</v>
      </c>
      <c r="CJ189" s="66">
        <v>2.5</v>
      </c>
      <c r="CK189" s="66">
        <v>5</v>
      </c>
      <c r="CL189" s="66" t="str">
        <f t="shared" si="228"/>
        <v>1-2.5-5</v>
      </c>
      <c r="CM189" s="66" t="str">
        <f t="shared" si="229"/>
        <v>Prominent redox concentrations</v>
      </c>
    </row>
    <row r="190" spans="70:91">
      <c r="BR190" s="66" t="s">
        <v>337</v>
      </c>
      <c r="BS190" s="66" t="b">
        <v>1</v>
      </c>
      <c r="BT190" s="66" t="b">
        <v>1</v>
      </c>
      <c r="BU190" s="66" t="b">
        <v>0</v>
      </c>
      <c r="CI190" s="66">
        <v>1</v>
      </c>
      <c r="CJ190" s="66">
        <v>2.5</v>
      </c>
      <c r="CK190" s="66">
        <v>6</v>
      </c>
      <c r="CL190" s="66" t="str">
        <f t="shared" si="228"/>
        <v>1-2.5-6</v>
      </c>
      <c r="CM190" s="66" t="str">
        <f t="shared" si="229"/>
        <v>Prominent redox concentrations</v>
      </c>
    </row>
    <row r="191" spans="70:91">
      <c r="BR191" s="66" t="s">
        <v>338</v>
      </c>
      <c r="BS191" s="66" t="b">
        <v>1</v>
      </c>
      <c r="BT191" s="66" t="b">
        <v>1</v>
      </c>
      <c r="BU191" s="66" t="b">
        <v>0</v>
      </c>
      <c r="CI191" s="66">
        <v>1</v>
      </c>
      <c r="CJ191" s="66">
        <v>2.5</v>
      </c>
      <c r="CK191" s="66">
        <v>7</v>
      </c>
      <c r="CL191" s="66" t="str">
        <f t="shared" si="228"/>
        <v>1-2.5-7</v>
      </c>
      <c r="CM191" s="66" t="str">
        <f t="shared" si="229"/>
        <v>Prominent redox concentrations</v>
      </c>
    </row>
    <row r="192" spans="70:91">
      <c r="BR192" s="66" t="s">
        <v>339</v>
      </c>
      <c r="BS192" s="66" t="b">
        <v>1</v>
      </c>
      <c r="BT192" s="66" t="b">
        <v>1</v>
      </c>
      <c r="BU192" s="66" t="b">
        <v>0</v>
      </c>
      <c r="CI192" s="66">
        <v>1</v>
      </c>
      <c r="CJ192" s="66">
        <v>3</v>
      </c>
      <c r="CK192" s="66">
        <v>0</v>
      </c>
      <c r="CL192" s="66" t="str">
        <f t="shared" si="228"/>
        <v>1-3.0-0</v>
      </c>
      <c r="CM192" s="66" t="str">
        <f t="shared" si="229"/>
        <v>Prominent redox concentrations</v>
      </c>
    </row>
    <row r="193" spans="70:91">
      <c r="BR193" s="66" t="s">
        <v>340</v>
      </c>
      <c r="BS193" s="66" t="b">
        <v>0</v>
      </c>
      <c r="BT193" s="66" t="b">
        <v>1</v>
      </c>
      <c r="BU193" s="66" t="b">
        <v>0</v>
      </c>
      <c r="CI193" s="66">
        <v>1</v>
      </c>
      <c r="CJ193" s="66">
        <v>3</v>
      </c>
      <c r="CK193" s="66">
        <v>1</v>
      </c>
      <c r="CL193" s="66" t="str">
        <f t="shared" si="228"/>
        <v>1-3.0-1</v>
      </c>
      <c r="CM193" s="66" t="str">
        <f t="shared" si="229"/>
        <v>Prominent redox concentrations</v>
      </c>
    </row>
    <row r="194" spans="70:91">
      <c r="BR194" s="66" t="s">
        <v>341</v>
      </c>
      <c r="BS194" s="66" t="b">
        <v>0</v>
      </c>
      <c r="BT194" s="66" t="b">
        <v>0</v>
      </c>
      <c r="BU194" s="66" t="b">
        <v>0</v>
      </c>
      <c r="CI194" s="66">
        <v>1</v>
      </c>
      <c r="CJ194" s="66">
        <v>3</v>
      </c>
      <c r="CK194" s="66">
        <v>2</v>
      </c>
      <c r="CL194" s="66" t="str">
        <f t="shared" si="228"/>
        <v>1-3.0-2</v>
      </c>
      <c r="CM194" s="66" t="str">
        <f t="shared" si="229"/>
        <v>Prominent redox concentrations</v>
      </c>
    </row>
    <row r="195" spans="70:91">
      <c r="BR195" s="66" t="s">
        <v>342</v>
      </c>
      <c r="BS195" s="66" t="b">
        <v>0</v>
      </c>
      <c r="BT195" s="66" t="b">
        <v>0</v>
      </c>
      <c r="BU195" s="66" t="b">
        <v>0</v>
      </c>
      <c r="CI195" s="66">
        <v>1</v>
      </c>
      <c r="CJ195" s="66">
        <v>3</v>
      </c>
      <c r="CK195" s="66">
        <v>3</v>
      </c>
      <c r="CL195" s="66" t="str">
        <f t="shared" si="228"/>
        <v>1-3.0-3</v>
      </c>
      <c r="CM195" s="66" t="str">
        <f t="shared" si="229"/>
        <v>Prominent redox concentrations</v>
      </c>
    </row>
    <row r="196" spans="70:91">
      <c r="BR196" s="66" t="s">
        <v>343</v>
      </c>
      <c r="BS196" s="66" t="b">
        <v>1</v>
      </c>
      <c r="BT196" s="66" t="b">
        <v>1</v>
      </c>
      <c r="BU196" s="66" t="b">
        <v>0</v>
      </c>
      <c r="CI196" s="66">
        <v>1</v>
      </c>
      <c r="CJ196" s="66">
        <v>3</v>
      </c>
      <c r="CK196" s="66">
        <v>4</v>
      </c>
      <c r="CL196" s="66" t="str">
        <f t="shared" si="228"/>
        <v>1-3.0-4</v>
      </c>
      <c r="CM196" s="66" t="str">
        <f t="shared" si="229"/>
        <v>Prominent redox concentrations</v>
      </c>
    </row>
    <row r="197" spans="70:91">
      <c r="BR197" s="66" t="s">
        <v>344</v>
      </c>
      <c r="BS197" s="66" t="b">
        <v>1</v>
      </c>
      <c r="BT197" s="66" t="b">
        <v>1</v>
      </c>
      <c r="BU197" s="66" t="b">
        <v>0</v>
      </c>
      <c r="CI197" s="66">
        <v>1</v>
      </c>
      <c r="CJ197" s="66">
        <v>3</v>
      </c>
      <c r="CK197" s="66">
        <v>5</v>
      </c>
      <c r="CL197" s="66" t="str">
        <f t="shared" si="228"/>
        <v>1-3.0-5</v>
      </c>
      <c r="CM197" s="66" t="str">
        <f t="shared" si="229"/>
        <v>Prominent redox concentrations</v>
      </c>
    </row>
    <row r="198" spans="70:91">
      <c r="BR198" s="66" t="s">
        <v>345</v>
      </c>
      <c r="BS198" s="66" t="b">
        <v>1</v>
      </c>
      <c r="BT198" s="66" t="b">
        <v>1</v>
      </c>
      <c r="BU198" s="66" t="b">
        <v>0</v>
      </c>
      <c r="CI198" s="66">
        <v>1</v>
      </c>
      <c r="CJ198" s="66">
        <v>3</v>
      </c>
      <c r="CK198" s="66">
        <v>6</v>
      </c>
      <c r="CL198" s="66" t="str">
        <f t="shared" si="228"/>
        <v>1-3.0-6</v>
      </c>
      <c r="CM198" s="66" t="str">
        <f t="shared" si="229"/>
        <v>Prominent redox concentrations</v>
      </c>
    </row>
    <row r="199" spans="70:91">
      <c r="BR199" s="66" t="s">
        <v>346</v>
      </c>
      <c r="BS199" s="66" t="b">
        <v>0</v>
      </c>
      <c r="BT199" s="66" t="b">
        <v>1</v>
      </c>
      <c r="BU199" s="66" t="b">
        <v>0</v>
      </c>
      <c r="CI199" s="66">
        <v>1</v>
      </c>
      <c r="CJ199" s="66">
        <v>3</v>
      </c>
      <c r="CK199" s="66">
        <v>7</v>
      </c>
      <c r="CL199" s="66" t="str">
        <f t="shared" si="228"/>
        <v>1-3.0-7</v>
      </c>
      <c r="CM199" s="66" t="str">
        <f t="shared" si="229"/>
        <v>Prominent redox concentrations</v>
      </c>
    </row>
    <row r="200" spans="70:91">
      <c r="BR200" s="66" t="s">
        <v>347</v>
      </c>
      <c r="BS200" s="66" t="b">
        <v>0</v>
      </c>
      <c r="BT200" s="66" t="b">
        <v>1</v>
      </c>
      <c r="BU200" s="66" t="b">
        <v>0</v>
      </c>
      <c r="CI200" s="66">
        <v>1</v>
      </c>
      <c r="CJ200" s="66">
        <v>3.5</v>
      </c>
      <c r="CK200" s="66">
        <v>0</v>
      </c>
      <c r="CL200" s="66" t="str">
        <f t="shared" si="228"/>
        <v>1-3.5-0</v>
      </c>
      <c r="CM200" s="66" t="str">
        <f t="shared" si="229"/>
        <v>Prominent redox concentrations</v>
      </c>
    </row>
    <row r="201" spans="70:91">
      <c r="BR201" s="66" t="s">
        <v>348</v>
      </c>
      <c r="BS201" s="66" t="b">
        <v>0</v>
      </c>
      <c r="BT201" s="66" t="b">
        <v>0</v>
      </c>
      <c r="BU201" s="66" t="b">
        <v>0</v>
      </c>
      <c r="CI201" s="66">
        <v>1</v>
      </c>
      <c r="CJ201" s="66">
        <v>3.5</v>
      </c>
      <c r="CK201" s="66">
        <v>1</v>
      </c>
      <c r="CL201" s="66" t="str">
        <f t="shared" si="228"/>
        <v>1-3.5-1</v>
      </c>
      <c r="CM201" s="66" t="str">
        <f t="shared" si="229"/>
        <v>Prominent redox concentrations</v>
      </c>
    </row>
    <row r="202" spans="70:91">
      <c r="BR202" s="66" t="s">
        <v>349</v>
      </c>
      <c r="BS202" s="66" t="b">
        <v>0</v>
      </c>
      <c r="BT202" s="66" t="b">
        <v>0</v>
      </c>
      <c r="BU202" s="66" t="b">
        <v>0</v>
      </c>
      <c r="CI202" s="66">
        <v>1</v>
      </c>
      <c r="CJ202" s="66">
        <v>3.5</v>
      </c>
      <c r="CK202" s="66">
        <v>2</v>
      </c>
      <c r="CL202" s="66" t="str">
        <f t="shared" si="228"/>
        <v>1-3.5-2</v>
      </c>
      <c r="CM202" s="66" t="str">
        <f t="shared" si="229"/>
        <v>Prominent redox concentrations</v>
      </c>
    </row>
    <row r="203" spans="70:91">
      <c r="BR203" s="66" t="s">
        <v>350</v>
      </c>
      <c r="BS203" s="66" t="b">
        <v>0</v>
      </c>
      <c r="BT203" s="66" t="b">
        <v>0</v>
      </c>
      <c r="BU203" s="66" t="b">
        <v>0</v>
      </c>
      <c r="CI203" s="66">
        <v>1</v>
      </c>
      <c r="CJ203" s="66">
        <v>3.5</v>
      </c>
      <c r="CK203" s="66">
        <v>3</v>
      </c>
      <c r="CL203" s="66" t="str">
        <f t="shared" si="228"/>
        <v>1-3.5-3</v>
      </c>
      <c r="CM203" s="66" t="str">
        <f t="shared" si="229"/>
        <v>Prominent redox concentrations</v>
      </c>
    </row>
    <row r="204" spans="70:91">
      <c r="BR204" s="66" t="s">
        <v>351</v>
      </c>
      <c r="BS204" s="66" t="b">
        <v>0</v>
      </c>
      <c r="BT204" s="66" t="b">
        <v>0</v>
      </c>
      <c r="BU204" s="66" t="b">
        <v>0</v>
      </c>
      <c r="CI204" s="66">
        <v>1</v>
      </c>
      <c r="CJ204" s="66">
        <v>3.5</v>
      </c>
      <c r="CK204" s="66">
        <v>4</v>
      </c>
      <c r="CL204" s="66" t="str">
        <f t="shared" si="228"/>
        <v>1-3.5-4</v>
      </c>
      <c r="CM204" s="66" t="str">
        <f t="shared" si="229"/>
        <v>Prominent redox concentrations</v>
      </c>
    </row>
    <row r="205" spans="70:91">
      <c r="BR205" s="66" t="s">
        <v>352</v>
      </c>
      <c r="BS205" s="66" t="b">
        <v>0</v>
      </c>
      <c r="BT205" s="66" t="b">
        <v>0</v>
      </c>
      <c r="BU205" s="66" t="b">
        <v>0</v>
      </c>
      <c r="CI205" s="66">
        <v>1</v>
      </c>
      <c r="CJ205" s="66">
        <v>3.5</v>
      </c>
      <c r="CK205" s="66">
        <v>5</v>
      </c>
      <c r="CL205" s="66" t="str">
        <f t="shared" si="228"/>
        <v>1-3.5-5</v>
      </c>
      <c r="CM205" s="66" t="str">
        <f t="shared" si="229"/>
        <v>Prominent redox concentrations</v>
      </c>
    </row>
    <row r="206" spans="70:91">
      <c r="BR206" s="66" t="s">
        <v>353</v>
      </c>
      <c r="BS206" s="66" t="b">
        <v>0</v>
      </c>
      <c r="BT206" s="66" t="b">
        <v>0</v>
      </c>
      <c r="BU206" s="66" t="b">
        <v>0</v>
      </c>
      <c r="CI206" s="66">
        <v>1</v>
      </c>
      <c r="CJ206" s="66">
        <v>3.5</v>
      </c>
      <c r="CK206" s="66">
        <v>6</v>
      </c>
      <c r="CL206" s="66" t="str">
        <f t="shared" si="228"/>
        <v>1-3.5-6</v>
      </c>
      <c r="CM206" s="66" t="str">
        <f t="shared" si="229"/>
        <v>Prominent redox concentrations</v>
      </c>
    </row>
    <row r="207" spans="70:91">
      <c r="BR207" s="66" t="s">
        <v>354</v>
      </c>
      <c r="BS207" s="66" t="b">
        <v>0</v>
      </c>
      <c r="BT207" s="66" t="b">
        <v>0</v>
      </c>
      <c r="BU207" s="66" t="b">
        <v>0</v>
      </c>
      <c r="CI207" s="66">
        <v>1</v>
      </c>
      <c r="CJ207" s="66">
        <v>3.5</v>
      </c>
      <c r="CK207" s="66">
        <v>7</v>
      </c>
      <c r="CL207" s="66" t="str">
        <f t="shared" si="228"/>
        <v>1-3.5-7</v>
      </c>
      <c r="CM207" s="66" t="str">
        <f t="shared" si="229"/>
        <v>Prominent redox concentrations</v>
      </c>
    </row>
    <row r="208" spans="70:91">
      <c r="BR208" s="66" t="s">
        <v>355</v>
      </c>
      <c r="BS208" s="66" t="b">
        <v>0</v>
      </c>
      <c r="BT208" s="66" t="b">
        <v>0</v>
      </c>
      <c r="BU208" s="66" t="b">
        <v>0</v>
      </c>
      <c r="CI208" s="66">
        <v>1</v>
      </c>
      <c r="CJ208" s="66">
        <v>4</v>
      </c>
      <c r="CK208" s="66">
        <v>0</v>
      </c>
      <c r="CL208" s="66" t="str">
        <f t="shared" si="228"/>
        <v>1-4.0-0</v>
      </c>
      <c r="CM208" s="66" t="str">
        <f t="shared" si="229"/>
        <v>Prominent redox concentrations</v>
      </c>
    </row>
    <row r="209" spans="70:91">
      <c r="BR209" s="66" t="s">
        <v>356</v>
      </c>
      <c r="BS209" s="66" t="b">
        <v>0</v>
      </c>
      <c r="BT209" s="66" t="b">
        <v>0</v>
      </c>
      <c r="BU209" s="66" t="b">
        <v>0</v>
      </c>
      <c r="CI209" s="66">
        <v>1</v>
      </c>
      <c r="CJ209" s="66">
        <v>4</v>
      </c>
      <c r="CK209" s="66">
        <v>1</v>
      </c>
      <c r="CL209" s="66" t="str">
        <f t="shared" si="228"/>
        <v>1-4.0-1</v>
      </c>
      <c r="CM209" s="66" t="str">
        <f t="shared" si="229"/>
        <v>Prominent redox concentrations</v>
      </c>
    </row>
    <row r="210" spans="70:91">
      <c r="BR210" s="66" t="s">
        <v>357</v>
      </c>
      <c r="BS210" s="66" t="b">
        <v>0</v>
      </c>
      <c r="BT210" s="66" t="b">
        <v>0</v>
      </c>
      <c r="BU210" s="66" t="b">
        <v>0</v>
      </c>
      <c r="CI210" s="66">
        <v>1</v>
      </c>
      <c r="CJ210" s="66">
        <v>4</v>
      </c>
      <c r="CK210" s="66">
        <v>2</v>
      </c>
      <c r="CL210" s="66" t="str">
        <f t="shared" si="228"/>
        <v>1-4.0-2</v>
      </c>
      <c r="CM210" s="66" t="str">
        <f t="shared" si="229"/>
        <v>Prominent redox concentrations</v>
      </c>
    </row>
    <row r="211" spans="70:91">
      <c r="BR211" s="66" t="s">
        <v>358</v>
      </c>
      <c r="BS211" s="66" t="b">
        <v>0</v>
      </c>
      <c r="BT211" s="66" t="b">
        <v>0</v>
      </c>
      <c r="BU211" s="66" t="b">
        <v>0</v>
      </c>
      <c r="CI211" s="66">
        <v>1</v>
      </c>
      <c r="CJ211" s="66">
        <v>4</v>
      </c>
      <c r="CK211" s="66">
        <v>3</v>
      </c>
      <c r="CL211" s="66" t="str">
        <f t="shared" si="228"/>
        <v>1-4.0-3</v>
      </c>
      <c r="CM211" s="66" t="str">
        <f t="shared" si="229"/>
        <v>Prominent redox concentrations</v>
      </c>
    </row>
    <row r="212" spans="70:91">
      <c r="BR212" s="66" t="s">
        <v>359</v>
      </c>
      <c r="BS212" s="66" t="b">
        <v>0</v>
      </c>
      <c r="BT212" s="66" t="b">
        <v>0</v>
      </c>
      <c r="BU212" s="66" t="b">
        <v>0</v>
      </c>
      <c r="CI212" s="66">
        <v>1</v>
      </c>
      <c r="CJ212" s="66">
        <v>4</v>
      </c>
      <c r="CK212" s="66">
        <v>4</v>
      </c>
      <c r="CL212" s="66" t="str">
        <f t="shared" si="228"/>
        <v>1-4.0-4</v>
      </c>
      <c r="CM212" s="66" t="str">
        <f t="shared" si="229"/>
        <v>Prominent redox concentrations</v>
      </c>
    </row>
    <row r="213" spans="70:91">
      <c r="BR213" s="66" t="s">
        <v>360</v>
      </c>
      <c r="BS213" s="66" t="b">
        <v>0</v>
      </c>
      <c r="BT213" s="66" t="b">
        <v>0</v>
      </c>
      <c r="BU213" s="66" t="b">
        <v>0</v>
      </c>
      <c r="CI213" s="66">
        <v>1</v>
      </c>
      <c r="CJ213" s="66">
        <v>4</v>
      </c>
      <c r="CK213" s="66">
        <v>5</v>
      </c>
      <c r="CL213" s="66" t="str">
        <f t="shared" si="228"/>
        <v>1-4.0-5</v>
      </c>
      <c r="CM213" s="66" t="str">
        <f t="shared" si="229"/>
        <v>Prominent redox concentrations</v>
      </c>
    </row>
    <row r="214" spans="70:91">
      <c r="BR214" s="66" t="s">
        <v>361</v>
      </c>
      <c r="BS214" s="66" t="b">
        <v>0</v>
      </c>
      <c r="BT214" s="66" t="b">
        <v>0</v>
      </c>
      <c r="BU214" s="66" t="b">
        <v>0</v>
      </c>
      <c r="CI214" s="66">
        <v>1</v>
      </c>
      <c r="CJ214" s="66">
        <v>4</v>
      </c>
      <c r="CK214" s="66">
        <v>6</v>
      </c>
      <c r="CL214" s="66" t="str">
        <f t="shared" si="228"/>
        <v>1-4.0-6</v>
      </c>
      <c r="CM214" s="66" t="str">
        <f t="shared" si="229"/>
        <v>Prominent redox concentrations</v>
      </c>
    </row>
    <row r="215" spans="70:91">
      <c r="BR215" s="66" t="s">
        <v>362</v>
      </c>
      <c r="BS215" s="66" t="b">
        <v>0</v>
      </c>
      <c r="BT215" s="66" t="b">
        <v>0</v>
      </c>
      <c r="BU215" s="66" t="b">
        <v>0</v>
      </c>
      <c r="CI215" s="66">
        <v>1</v>
      </c>
      <c r="CJ215" s="66">
        <v>4</v>
      </c>
      <c r="CK215" s="66">
        <v>7</v>
      </c>
      <c r="CL215" s="66" t="str">
        <f t="shared" si="228"/>
        <v>1-4.0-7</v>
      </c>
      <c r="CM215" s="66" t="str">
        <f t="shared" si="229"/>
        <v>Prominent redox concentrations</v>
      </c>
    </row>
    <row r="216" spans="70:91">
      <c r="BR216" s="66" t="s">
        <v>363</v>
      </c>
      <c r="BS216" s="66" t="b">
        <v>0</v>
      </c>
      <c r="BT216" s="66" t="b">
        <v>0</v>
      </c>
      <c r="BU216" s="66" t="b">
        <v>0</v>
      </c>
      <c r="CI216" s="66">
        <v>1</v>
      </c>
      <c r="CJ216" s="66">
        <v>4.5</v>
      </c>
      <c r="CK216" s="66">
        <v>0</v>
      </c>
      <c r="CL216" s="66" t="str">
        <f t="shared" si="228"/>
        <v>1-4.5-0</v>
      </c>
      <c r="CM216" s="66" t="str">
        <f t="shared" si="229"/>
        <v>Prominent redox concentrations</v>
      </c>
    </row>
    <row r="217" spans="70:91">
      <c r="BR217" s="66" t="s">
        <v>364</v>
      </c>
      <c r="BS217" s="66" t="b">
        <v>0</v>
      </c>
      <c r="BT217" s="66" t="b">
        <v>0</v>
      </c>
      <c r="BU217" s="66" t="b">
        <v>0</v>
      </c>
      <c r="CI217" s="66">
        <v>1</v>
      </c>
      <c r="CJ217" s="66">
        <v>4.5</v>
      </c>
      <c r="CK217" s="66">
        <v>1</v>
      </c>
      <c r="CL217" s="66" t="str">
        <f t="shared" si="228"/>
        <v>1-4.5-1</v>
      </c>
      <c r="CM217" s="66" t="str">
        <f t="shared" si="229"/>
        <v>Prominent redox concentrations</v>
      </c>
    </row>
    <row r="218" spans="70:91">
      <c r="BR218" s="66" t="s">
        <v>365</v>
      </c>
      <c r="BS218" s="66" t="b">
        <v>0</v>
      </c>
      <c r="BT218" s="66" t="b">
        <v>0</v>
      </c>
      <c r="BU218" s="66" t="b">
        <v>0</v>
      </c>
      <c r="CI218" s="66">
        <v>1</v>
      </c>
      <c r="CJ218" s="66">
        <v>4.5</v>
      </c>
      <c r="CK218" s="66">
        <v>2</v>
      </c>
      <c r="CL218" s="66" t="str">
        <f t="shared" si="228"/>
        <v>1-4.5-2</v>
      </c>
      <c r="CM218" s="66" t="str">
        <f t="shared" si="229"/>
        <v>Prominent redox concentrations</v>
      </c>
    </row>
    <row r="219" spans="70:91">
      <c r="BR219" s="66" t="s">
        <v>366</v>
      </c>
      <c r="BS219" s="66" t="b">
        <v>0</v>
      </c>
      <c r="BT219" s="66" t="b">
        <v>0</v>
      </c>
      <c r="BU219" s="66" t="b">
        <v>0</v>
      </c>
      <c r="CI219" s="66">
        <v>1</v>
      </c>
      <c r="CJ219" s="66">
        <v>4.5</v>
      </c>
      <c r="CK219" s="66">
        <v>3</v>
      </c>
      <c r="CL219" s="66" t="str">
        <f t="shared" si="228"/>
        <v>1-4.5-3</v>
      </c>
      <c r="CM219" s="66" t="str">
        <f t="shared" ref="CM219:CM247" si="230">$CC$41</f>
        <v>Prominent redox concentrations</v>
      </c>
    </row>
    <row r="220" spans="70:91">
      <c r="BR220" s="66" t="s">
        <v>367</v>
      </c>
      <c r="BS220" s="66" t="b">
        <v>0</v>
      </c>
      <c r="BT220" s="66" t="b">
        <v>0</v>
      </c>
      <c r="BU220" s="66" t="b">
        <v>0</v>
      </c>
      <c r="CI220" s="66">
        <v>1</v>
      </c>
      <c r="CJ220" s="66">
        <v>4.5</v>
      </c>
      <c r="CK220" s="66">
        <v>4</v>
      </c>
      <c r="CL220" s="66" t="str">
        <f t="shared" si="228"/>
        <v>1-4.5-4</v>
      </c>
      <c r="CM220" s="66" t="str">
        <f t="shared" si="230"/>
        <v>Prominent redox concentrations</v>
      </c>
    </row>
    <row r="221" spans="70:91">
      <c r="BR221" s="66" t="s">
        <v>368</v>
      </c>
      <c r="BS221" s="66" t="b">
        <v>0</v>
      </c>
      <c r="BT221" s="66" t="b">
        <v>0</v>
      </c>
      <c r="BU221" s="66" t="b">
        <v>0</v>
      </c>
      <c r="CI221" s="66">
        <v>1</v>
      </c>
      <c r="CJ221" s="66">
        <v>4.5</v>
      </c>
      <c r="CK221" s="66">
        <v>5</v>
      </c>
      <c r="CL221" s="66" t="str">
        <f t="shared" si="228"/>
        <v>1-4.5-5</v>
      </c>
      <c r="CM221" s="66" t="str">
        <f t="shared" si="230"/>
        <v>Prominent redox concentrations</v>
      </c>
    </row>
    <row r="222" spans="70:91">
      <c r="BR222" s="66" t="s">
        <v>3085</v>
      </c>
      <c r="BS222" s="66" t="b">
        <v>1</v>
      </c>
      <c r="BT222" s="66" t="b">
        <v>1</v>
      </c>
      <c r="BU222" s="66" t="b">
        <v>0</v>
      </c>
      <c r="CI222" s="66">
        <v>1</v>
      </c>
      <c r="CJ222" s="66">
        <v>4.5</v>
      </c>
      <c r="CK222" s="66">
        <v>6</v>
      </c>
      <c r="CL222" s="66" t="str">
        <f t="shared" si="228"/>
        <v>1-4.5-6</v>
      </c>
      <c r="CM222" s="66" t="str">
        <f t="shared" si="230"/>
        <v>Prominent redox concentrations</v>
      </c>
    </row>
    <row r="223" spans="70:91">
      <c r="BR223" s="66" t="s">
        <v>3084</v>
      </c>
      <c r="BS223" s="66" t="b">
        <v>1</v>
      </c>
      <c r="BT223" s="66" t="b">
        <v>1</v>
      </c>
      <c r="BU223" s="66" t="b">
        <v>0</v>
      </c>
      <c r="CI223" s="66">
        <v>1</v>
      </c>
      <c r="CJ223" s="66">
        <v>4.5</v>
      </c>
      <c r="CK223" s="66">
        <v>7</v>
      </c>
      <c r="CL223" s="66" t="str">
        <f t="shared" si="228"/>
        <v>1-4.5-7</v>
      </c>
      <c r="CM223" s="66" t="str">
        <f t="shared" si="230"/>
        <v>Prominent redox concentrations</v>
      </c>
    </row>
    <row r="224" spans="70:91">
      <c r="BR224" s="66" t="s">
        <v>3083</v>
      </c>
      <c r="BS224" s="66" t="b">
        <v>1</v>
      </c>
      <c r="BT224" s="66" t="b">
        <v>1</v>
      </c>
      <c r="BU224" s="66" t="b">
        <v>0</v>
      </c>
      <c r="CI224" s="66">
        <v>1</v>
      </c>
      <c r="CJ224" s="66">
        <v>5</v>
      </c>
      <c r="CK224" s="66">
        <v>0</v>
      </c>
      <c r="CL224" s="66" t="str">
        <f t="shared" si="228"/>
        <v>1-5.0-0</v>
      </c>
      <c r="CM224" s="66" t="str">
        <f t="shared" si="230"/>
        <v>Prominent redox concentrations</v>
      </c>
    </row>
    <row r="225" spans="70:91">
      <c r="BR225" s="66" t="s">
        <v>404</v>
      </c>
      <c r="BS225" s="66" t="b">
        <v>1</v>
      </c>
      <c r="BT225" s="66" t="b">
        <v>1</v>
      </c>
      <c r="BU225" s="66" t="b">
        <v>0</v>
      </c>
      <c r="CI225" s="66">
        <v>1</v>
      </c>
      <c r="CJ225" s="66">
        <v>5</v>
      </c>
      <c r="CK225" s="66">
        <v>1</v>
      </c>
      <c r="CL225" s="66" t="str">
        <f t="shared" si="228"/>
        <v>1-5.0-1</v>
      </c>
      <c r="CM225" s="66" t="str">
        <f t="shared" si="230"/>
        <v>Prominent redox concentrations</v>
      </c>
    </row>
    <row r="226" spans="70:91">
      <c r="BR226" s="66" t="s">
        <v>370</v>
      </c>
      <c r="BS226" s="66" t="b">
        <v>1</v>
      </c>
      <c r="BT226" s="66" t="b">
        <v>1</v>
      </c>
      <c r="BU226" s="66" t="b">
        <v>0</v>
      </c>
      <c r="CI226" s="66">
        <v>1</v>
      </c>
      <c r="CJ226" s="66">
        <v>5</v>
      </c>
      <c r="CK226" s="66">
        <v>2</v>
      </c>
      <c r="CL226" s="66" t="str">
        <f t="shared" si="228"/>
        <v>1-5.0-2</v>
      </c>
      <c r="CM226" s="66" t="str">
        <f t="shared" si="230"/>
        <v>Prominent redox concentrations</v>
      </c>
    </row>
    <row r="227" spans="70:91">
      <c r="BR227" s="66" t="s">
        <v>371</v>
      </c>
      <c r="BS227" s="66" t="b">
        <v>1</v>
      </c>
      <c r="BT227" s="66" t="b">
        <v>1</v>
      </c>
      <c r="BU227" s="66" t="b">
        <v>0</v>
      </c>
      <c r="CI227" s="66">
        <v>1</v>
      </c>
      <c r="CJ227" s="66">
        <v>5</v>
      </c>
      <c r="CK227" s="66">
        <v>3</v>
      </c>
      <c r="CL227" s="66" t="str">
        <f t="shared" si="228"/>
        <v>1-5.0-3</v>
      </c>
      <c r="CM227" s="66" t="str">
        <f t="shared" si="230"/>
        <v>Prominent redox concentrations</v>
      </c>
    </row>
    <row r="228" spans="70:91">
      <c r="BR228" s="66" t="s">
        <v>372</v>
      </c>
      <c r="BS228" s="66" t="b">
        <v>1</v>
      </c>
      <c r="BT228" s="66" t="b">
        <v>1</v>
      </c>
      <c r="BU228" s="66" t="b">
        <v>0</v>
      </c>
      <c r="CI228" s="66">
        <v>1</v>
      </c>
      <c r="CJ228" s="66">
        <v>5</v>
      </c>
      <c r="CK228" s="66">
        <v>4</v>
      </c>
      <c r="CL228" s="66" t="str">
        <f t="shared" si="228"/>
        <v>1-5.0-4</v>
      </c>
      <c r="CM228" s="66" t="str">
        <f t="shared" si="230"/>
        <v>Prominent redox concentrations</v>
      </c>
    </row>
    <row r="229" spans="70:91">
      <c r="BR229" s="66" t="s">
        <v>373</v>
      </c>
      <c r="BS229" s="66" t="b">
        <v>0</v>
      </c>
      <c r="BT229" s="66" t="b">
        <v>1</v>
      </c>
      <c r="BU229" s="66" t="b">
        <v>0</v>
      </c>
      <c r="CI229" s="66">
        <v>1</v>
      </c>
      <c r="CJ229" s="66">
        <v>5</v>
      </c>
      <c r="CK229" s="66">
        <v>5</v>
      </c>
      <c r="CL229" s="66" t="str">
        <f t="shared" si="228"/>
        <v>1-5.0-5</v>
      </c>
      <c r="CM229" s="66" t="str">
        <f t="shared" si="230"/>
        <v>Prominent redox concentrations</v>
      </c>
    </row>
    <row r="230" spans="70:91">
      <c r="BR230" s="66" t="s">
        <v>374</v>
      </c>
      <c r="BS230" s="66" t="b">
        <v>0</v>
      </c>
      <c r="BT230" s="66" t="b">
        <v>0</v>
      </c>
      <c r="BU230" s="66" t="b">
        <v>0</v>
      </c>
      <c r="CI230" s="66">
        <v>1</v>
      </c>
      <c r="CJ230" s="66">
        <v>5</v>
      </c>
      <c r="CK230" s="66">
        <v>6</v>
      </c>
      <c r="CL230" s="66" t="str">
        <f t="shared" si="228"/>
        <v>1-5.0-6</v>
      </c>
      <c r="CM230" s="66" t="str">
        <f t="shared" si="230"/>
        <v>Prominent redox concentrations</v>
      </c>
    </row>
    <row r="231" spans="70:91">
      <c r="BR231" s="66" t="s">
        <v>375</v>
      </c>
      <c r="BS231" s="66" t="b">
        <v>0</v>
      </c>
      <c r="BT231" s="66" t="b">
        <v>0</v>
      </c>
      <c r="BU231" s="66" t="b">
        <v>0</v>
      </c>
      <c r="CI231" s="66">
        <v>1</v>
      </c>
      <c r="CJ231" s="66">
        <v>5</v>
      </c>
      <c r="CK231" s="66">
        <v>7</v>
      </c>
      <c r="CL231" s="66" t="str">
        <f t="shared" si="228"/>
        <v>1-5.0-7</v>
      </c>
      <c r="CM231" s="66" t="str">
        <f t="shared" si="230"/>
        <v>Prominent redox concentrations</v>
      </c>
    </row>
    <row r="232" spans="70:91">
      <c r="BR232" s="66" t="s">
        <v>3089</v>
      </c>
      <c r="BS232" s="66" t="b">
        <v>1</v>
      </c>
      <c r="BT232" s="66" t="b">
        <v>1</v>
      </c>
      <c r="BU232" s="66" t="b">
        <v>0</v>
      </c>
      <c r="CI232" s="66">
        <v>1</v>
      </c>
      <c r="CJ232" s="66">
        <v>5.5</v>
      </c>
      <c r="CK232" s="66">
        <v>0</v>
      </c>
      <c r="CL232" s="66" t="str">
        <f t="shared" si="228"/>
        <v>1-5.5-0</v>
      </c>
      <c r="CM232" s="66" t="str">
        <f t="shared" si="230"/>
        <v>Prominent redox concentrations</v>
      </c>
    </row>
    <row r="233" spans="70:91">
      <c r="BR233" s="66" t="s">
        <v>3090</v>
      </c>
      <c r="BS233" s="66" t="b">
        <v>1</v>
      </c>
      <c r="BT233" s="66" t="b">
        <v>1</v>
      </c>
      <c r="BU233" s="66" t="b">
        <v>0</v>
      </c>
      <c r="CI233" s="66">
        <v>1</v>
      </c>
      <c r="CJ233" s="66">
        <v>5.5</v>
      </c>
      <c r="CK233" s="66">
        <v>1</v>
      </c>
      <c r="CL233" s="66" t="str">
        <f t="shared" si="228"/>
        <v>1-5.5-1</v>
      </c>
      <c r="CM233" s="66" t="str">
        <f t="shared" si="230"/>
        <v>Prominent redox concentrations</v>
      </c>
    </row>
    <row r="234" spans="70:91">
      <c r="BR234" s="66" t="s">
        <v>3091</v>
      </c>
      <c r="BS234" s="66" t="b">
        <v>1</v>
      </c>
      <c r="BT234" s="66" t="b">
        <v>1</v>
      </c>
      <c r="BU234" s="66" t="b">
        <v>0</v>
      </c>
      <c r="CI234" s="66">
        <v>1</v>
      </c>
      <c r="CJ234" s="66">
        <v>5.5</v>
      </c>
      <c r="CK234" s="66">
        <v>2</v>
      </c>
      <c r="CL234" s="66" t="str">
        <f t="shared" si="228"/>
        <v>1-5.5-2</v>
      </c>
      <c r="CM234" s="66" t="str">
        <f t="shared" si="230"/>
        <v>Prominent redox concentrations</v>
      </c>
    </row>
    <row r="235" spans="70:91">
      <c r="BR235" s="66" t="s">
        <v>376</v>
      </c>
      <c r="BS235" s="66" t="b">
        <v>1</v>
      </c>
      <c r="BT235" s="66" t="b">
        <v>1</v>
      </c>
      <c r="BU235" s="66" t="b">
        <v>0</v>
      </c>
      <c r="CI235" s="66">
        <v>1</v>
      </c>
      <c r="CJ235" s="66">
        <v>5.5</v>
      </c>
      <c r="CK235" s="66">
        <v>3</v>
      </c>
      <c r="CL235" s="66" t="str">
        <f t="shared" si="228"/>
        <v>1-5.5-3</v>
      </c>
      <c r="CM235" s="66" t="str">
        <f t="shared" si="230"/>
        <v>Prominent redox concentrations</v>
      </c>
    </row>
    <row r="236" spans="70:91">
      <c r="BR236" s="66" t="s">
        <v>377</v>
      </c>
      <c r="BS236" s="66" t="b">
        <v>1</v>
      </c>
      <c r="BT236" s="66" t="b">
        <v>1</v>
      </c>
      <c r="BU236" s="66" t="b">
        <v>0</v>
      </c>
      <c r="CI236" s="66">
        <v>1</v>
      </c>
      <c r="CJ236" s="66">
        <v>5.5</v>
      </c>
      <c r="CK236" s="66">
        <v>4</v>
      </c>
      <c r="CL236" s="66" t="str">
        <f t="shared" si="228"/>
        <v>1-5.5-4</v>
      </c>
      <c r="CM236" s="66" t="str">
        <f t="shared" si="230"/>
        <v>Prominent redox concentrations</v>
      </c>
    </row>
    <row r="237" spans="70:91">
      <c r="BR237" s="66" t="s">
        <v>378</v>
      </c>
      <c r="BS237" s="66" t="b">
        <v>1</v>
      </c>
      <c r="BT237" s="66" t="b">
        <v>1</v>
      </c>
      <c r="BU237" s="66" t="b">
        <v>0</v>
      </c>
      <c r="CI237" s="66">
        <v>1</v>
      </c>
      <c r="CJ237" s="66">
        <v>5.5</v>
      </c>
      <c r="CK237" s="66">
        <v>5</v>
      </c>
      <c r="CL237" s="66" t="str">
        <f t="shared" si="228"/>
        <v>1-5.5-5</v>
      </c>
      <c r="CM237" s="66" t="str">
        <f t="shared" si="230"/>
        <v>Prominent redox concentrations</v>
      </c>
    </row>
    <row r="238" spans="70:91">
      <c r="BR238" s="66" t="s">
        <v>379</v>
      </c>
      <c r="BS238" s="66" t="b">
        <v>0</v>
      </c>
      <c r="BT238" s="66" t="b">
        <v>1</v>
      </c>
      <c r="BU238" s="66" t="b">
        <v>0</v>
      </c>
      <c r="CI238" s="66">
        <v>1</v>
      </c>
      <c r="CJ238" s="66">
        <v>5.5</v>
      </c>
      <c r="CK238" s="66">
        <v>6</v>
      </c>
      <c r="CL238" s="66" t="str">
        <f t="shared" si="228"/>
        <v>1-5.5-6</v>
      </c>
      <c r="CM238" s="66" t="str">
        <f t="shared" si="230"/>
        <v>Prominent redox concentrations</v>
      </c>
    </row>
    <row r="239" spans="70:91">
      <c r="BR239" s="66" t="s">
        <v>380</v>
      </c>
      <c r="BS239" s="66" t="b">
        <v>0</v>
      </c>
      <c r="BT239" s="66" t="b">
        <v>1</v>
      </c>
      <c r="BU239" s="66" t="b">
        <v>0</v>
      </c>
      <c r="CI239" s="66">
        <v>1</v>
      </c>
      <c r="CJ239" s="66">
        <v>5.5</v>
      </c>
      <c r="CK239" s="66">
        <v>7</v>
      </c>
      <c r="CL239" s="66" t="str">
        <f t="shared" si="228"/>
        <v>1-5.5-7</v>
      </c>
      <c r="CM239" s="66" t="str">
        <f t="shared" si="230"/>
        <v>Prominent redox concentrations</v>
      </c>
    </row>
    <row r="240" spans="70:91">
      <c r="BR240" s="66" t="s">
        <v>381</v>
      </c>
      <c r="BS240" s="66" t="b">
        <v>0</v>
      </c>
      <c r="BT240" s="66" t="b">
        <v>0</v>
      </c>
      <c r="BU240" s="66" t="b">
        <v>0</v>
      </c>
      <c r="CI240" s="66">
        <v>1</v>
      </c>
      <c r="CJ240" s="66">
        <v>6</v>
      </c>
      <c r="CK240" s="66">
        <v>0</v>
      </c>
      <c r="CL240" s="66" t="str">
        <f t="shared" si="228"/>
        <v>1-6.0-0</v>
      </c>
      <c r="CM240" s="66" t="str">
        <f t="shared" si="230"/>
        <v>Prominent redox concentrations</v>
      </c>
    </row>
    <row r="241" spans="70:91">
      <c r="BR241" s="66" t="s">
        <v>382</v>
      </c>
      <c r="BS241" s="66" t="b">
        <v>0</v>
      </c>
      <c r="BT241" s="66" t="b">
        <v>0</v>
      </c>
      <c r="BU241" s="66" t="b">
        <v>0</v>
      </c>
      <c r="CI241" s="66">
        <v>1</v>
      </c>
      <c r="CJ241" s="66">
        <v>6</v>
      </c>
      <c r="CK241" s="66">
        <v>1</v>
      </c>
      <c r="CL241" s="66" t="str">
        <f t="shared" ref="CL241:CL304" si="231">TEXT(CI241,"0")&amp;"-"&amp;TEXT(CJ241,"0.0")&amp;"-"&amp;TEXT(CK241,"0")</f>
        <v>1-6.0-1</v>
      </c>
      <c r="CM241" s="66" t="str">
        <f t="shared" si="230"/>
        <v>Prominent redox concentrations</v>
      </c>
    </row>
    <row r="242" spans="70:91">
      <c r="BR242" s="66" t="s">
        <v>383</v>
      </c>
      <c r="BS242" s="66" t="b">
        <v>0</v>
      </c>
      <c r="BT242" s="66" t="b">
        <v>0</v>
      </c>
      <c r="BU242" s="66" t="b">
        <v>0</v>
      </c>
      <c r="CI242" s="66">
        <v>1</v>
      </c>
      <c r="CJ242" s="66">
        <v>6</v>
      </c>
      <c r="CK242" s="66">
        <v>2</v>
      </c>
      <c r="CL242" s="66" t="str">
        <f t="shared" si="231"/>
        <v>1-6.0-2</v>
      </c>
      <c r="CM242" s="66" t="str">
        <f t="shared" si="230"/>
        <v>Prominent redox concentrations</v>
      </c>
    </row>
    <row r="243" spans="70:91">
      <c r="BR243" s="66" t="s">
        <v>384</v>
      </c>
      <c r="BS243" s="66" t="b">
        <v>0</v>
      </c>
      <c r="BT243" s="66" t="b">
        <v>0</v>
      </c>
      <c r="BU243" s="66" t="b">
        <v>0</v>
      </c>
      <c r="CI243" s="66">
        <v>1</v>
      </c>
      <c r="CJ243" s="66">
        <v>6</v>
      </c>
      <c r="CK243" s="66">
        <v>3</v>
      </c>
      <c r="CL243" s="66" t="str">
        <f t="shared" si="231"/>
        <v>1-6.0-3</v>
      </c>
      <c r="CM243" s="66" t="str">
        <f t="shared" si="230"/>
        <v>Prominent redox concentrations</v>
      </c>
    </row>
    <row r="244" spans="70:91">
      <c r="BR244" s="66" t="s">
        <v>385</v>
      </c>
      <c r="BS244" s="66" t="b">
        <v>0</v>
      </c>
      <c r="BT244" s="66" t="b">
        <v>0</v>
      </c>
      <c r="BU244" s="66" t="b">
        <v>0</v>
      </c>
      <c r="CI244" s="66">
        <v>1</v>
      </c>
      <c r="CJ244" s="66">
        <v>6</v>
      </c>
      <c r="CK244" s="66">
        <v>4</v>
      </c>
      <c r="CL244" s="66" t="str">
        <f t="shared" si="231"/>
        <v>1-6.0-4</v>
      </c>
      <c r="CM244" s="66" t="str">
        <f t="shared" si="230"/>
        <v>Prominent redox concentrations</v>
      </c>
    </row>
    <row r="245" spans="70:91">
      <c r="BR245" s="66" t="s">
        <v>386</v>
      </c>
      <c r="BS245" s="66" t="b">
        <v>0</v>
      </c>
      <c r="BT245" s="66" t="b">
        <v>0</v>
      </c>
      <c r="BU245" s="66" t="b">
        <v>0</v>
      </c>
      <c r="CI245" s="66">
        <v>1</v>
      </c>
      <c r="CJ245" s="66">
        <v>6</v>
      </c>
      <c r="CK245" s="66">
        <v>5</v>
      </c>
      <c r="CL245" s="66" t="str">
        <f t="shared" si="231"/>
        <v>1-6.0-5</v>
      </c>
      <c r="CM245" s="66" t="str">
        <f t="shared" si="230"/>
        <v>Prominent redox concentrations</v>
      </c>
    </row>
    <row r="246" spans="70:91">
      <c r="BR246" s="66" t="s">
        <v>387</v>
      </c>
      <c r="BS246" s="66" t="b">
        <v>0</v>
      </c>
      <c r="BT246" s="66" t="b">
        <v>0</v>
      </c>
      <c r="BU246" s="66" t="b">
        <v>0</v>
      </c>
      <c r="CI246" s="66">
        <v>1</v>
      </c>
      <c r="CJ246" s="66">
        <v>6</v>
      </c>
      <c r="CK246" s="66">
        <v>6</v>
      </c>
      <c r="CL246" s="66" t="str">
        <f t="shared" si="231"/>
        <v>1-6.0-6</v>
      </c>
      <c r="CM246" s="66" t="str">
        <f t="shared" si="230"/>
        <v>Prominent redox concentrations</v>
      </c>
    </row>
    <row r="247" spans="70:91">
      <c r="BR247" s="66" t="s">
        <v>388</v>
      </c>
      <c r="BS247" s="66" t="b">
        <v>0</v>
      </c>
      <c r="BT247" s="66" t="b">
        <v>0</v>
      </c>
      <c r="BU247" s="66" t="b">
        <v>0</v>
      </c>
      <c r="CI247" s="66">
        <v>1</v>
      </c>
      <c r="CJ247" s="66">
        <v>6</v>
      </c>
      <c r="CK247" s="66">
        <v>7</v>
      </c>
      <c r="CL247" s="66" t="str">
        <f t="shared" si="231"/>
        <v>1-6.0-7</v>
      </c>
      <c r="CM247" s="66" t="str">
        <f t="shared" si="230"/>
        <v>Prominent redox concentrations</v>
      </c>
    </row>
    <row r="248" spans="70:91">
      <c r="BR248" s="66" t="s">
        <v>389</v>
      </c>
      <c r="BS248" s="66" t="b">
        <v>0</v>
      </c>
      <c r="BT248" s="66" t="b">
        <v>0</v>
      </c>
      <c r="BU248" s="66" t="b">
        <v>0</v>
      </c>
      <c r="CI248" s="66">
        <v>2</v>
      </c>
      <c r="CJ248" s="66">
        <v>0</v>
      </c>
      <c r="CK248" s="66">
        <v>0</v>
      </c>
      <c r="CL248" s="66" t="str">
        <f t="shared" si="231"/>
        <v>2-0.0-0</v>
      </c>
      <c r="CM248" s="66" t="str">
        <f>$CC$39</f>
        <v>Faint redox concentrations</v>
      </c>
    </row>
    <row r="249" spans="70:91">
      <c r="BR249" s="66" t="s">
        <v>390</v>
      </c>
      <c r="BS249" s="66" t="b">
        <v>0</v>
      </c>
      <c r="BT249" s="66" t="b">
        <v>0</v>
      </c>
      <c r="BU249" s="66" t="b">
        <v>0</v>
      </c>
      <c r="CI249" s="66">
        <v>2</v>
      </c>
      <c r="CJ249" s="66">
        <v>0</v>
      </c>
      <c r="CK249" s="66">
        <v>1</v>
      </c>
      <c r="CL249" s="66" t="str">
        <f t="shared" si="231"/>
        <v>2-0.0-1</v>
      </c>
      <c r="CM249" s="66" t="str">
        <f>$CC$40</f>
        <v>Distinct redox concentrations</v>
      </c>
    </row>
    <row r="250" spans="70:91">
      <c r="BR250" s="66" t="s">
        <v>391</v>
      </c>
      <c r="BS250" s="66" t="b">
        <v>0</v>
      </c>
      <c r="BT250" s="66" t="b">
        <v>0</v>
      </c>
      <c r="BU250" s="66" t="b">
        <v>0</v>
      </c>
      <c r="CI250" s="66">
        <v>2</v>
      </c>
      <c r="CJ250" s="66">
        <v>0</v>
      </c>
      <c r="CK250" s="66">
        <v>2</v>
      </c>
      <c r="CL250" s="66" t="str">
        <f t="shared" si="231"/>
        <v>2-0.0-2</v>
      </c>
      <c r="CM250" s="66" t="str">
        <f t="shared" ref="CM250:CM255" si="232">$CC$41</f>
        <v>Prominent redox concentrations</v>
      </c>
    </row>
    <row r="251" spans="70:91">
      <c r="BR251" s="66" t="s">
        <v>392</v>
      </c>
      <c r="BS251" s="66" t="b">
        <v>0</v>
      </c>
      <c r="BT251" s="66" t="b">
        <v>0</v>
      </c>
      <c r="BU251" s="66" t="b">
        <v>0</v>
      </c>
      <c r="CI251" s="66">
        <v>2</v>
      </c>
      <c r="CJ251" s="66">
        <v>0</v>
      </c>
      <c r="CK251" s="66">
        <v>3</v>
      </c>
      <c r="CL251" s="66" t="str">
        <f t="shared" si="231"/>
        <v>2-0.0-3</v>
      </c>
      <c r="CM251" s="66" t="str">
        <f t="shared" si="232"/>
        <v>Prominent redox concentrations</v>
      </c>
    </row>
    <row r="252" spans="70:91">
      <c r="BR252" s="66" t="s">
        <v>393</v>
      </c>
      <c r="BS252" s="66" t="b">
        <v>0</v>
      </c>
      <c r="BT252" s="66" t="b">
        <v>0</v>
      </c>
      <c r="BU252" s="66" t="b">
        <v>0</v>
      </c>
      <c r="CI252" s="66">
        <v>2</v>
      </c>
      <c r="CJ252" s="66">
        <v>0</v>
      </c>
      <c r="CK252" s="66">
        <v>4</v>
      </c>
      <c r="CL252" s="66" t="str">
        <f t="shared" si="231"/>
        <v>2-0.0-4</v>
      </c>
      <c r="CM252" s="66" t="str">
        <f t="shared" si="232"/>
        <v>Prominent redox concentrations</v>
      </c>
    </row>
    <row r="253" spans="70:91">
      <c r="BR253" s="66" t="s">
        <v>394</v>
      </c>
      <c r="BS253" s="66" t="b">
        <v>0</v>
      </c>
      <c r="BT253" s="66" t="b">
        <v>0</v>
      </c>
      <c r="BU253" s="66" t="b">
        <v>0</v>
      </c>
      <c r="CI253" s="66">
        <v>2</v>
      </c>
      <c r="CJ253" s="66">
        <v>0</v>
      </c>
      <c r="CK253" s="66">
        <v>5</v>
      </c>
      <c r="CL253" s="66" t="str">
        <f t="shared" si="231"/>
        <v>2-0.0-5</v>
      </c>
      <c r="CM253" s="66" t="str">
        <f t="shared" si="232"/>
        <v>Prominent redox concentrations</v>
      </c>
    </row>
    <row r="254" spans="70:91">
      <c r="BR254" s="66" t="s">
        <v>395</v>
      </c>
      <c r="BS254" s="66" t="b">
        <v>0</v>
      </c>
      <c r="BT254" s="66" t="b">
        <v>0</v>
      </c>
      <c r="BU254" s="66" t="b">
        <v>0</v>
      </c>
      <c r="CI254" s="66">
        <v>2</v>
      </c>
      <c r="CJ254" s="66">
        <v>0</v>
      </c>
      <c r="CK254" s="66">
        <v>6</v>
      </c>
      <c r="CL254" s="66" t="str">
        <f t="shared" si="231"/>
        <v>2-0.0-6</v>
      </c>
      <c r="CM254" s="66" t="str">
        <f t="shared" si="232"/>
        <v>Prominent redox concentrations</v>
      </c>
    </row>
    <row r="255" spans="70:91">
      <c r="BR255" s="66" t="s">
        <v>396</v>
      </c>
      <c r="BS255" s="66" t="b">
        <v>0</v>
      </c>
      <c r="BT255" s="66" t="b">
        <v>0</v>
      </c>
      <c r="BU255" s="66" t="b">
        <v>0</v>
      </c>
      <c r="CI255" s="66">
        <v>2</v>
      </c>
      <c r="CJ255" s="66">
        <v>0</v>
      </c>
      <c r="CK255" s="66">
        <v>7</v>
      </c>
      <c r="CL255" s="66" t="str">
        <f t="shared" si="231"/>
        <v>2-0.0-7</v>
      </c>
      <c r="CM255" s="66" t="str">
        <f t="shared" si="232"/>
        <v>Prominent redox concentrations</v>
      </c>
    </row>
    <row r="256" spans="70:91">
      <c r="BR256" s="66" t="s">
        <v>397</v>
      </c>
      <c r="BS256" s="66" t="b">
        <v>0</v>
      </c>
      <c r="BT256" s="66" t="b">
        <v>0</v>
      </c>
      <c r="BU256" s="66" t="b">
        <v>0</v>
      </c>
      <c r="CI256" s="66">
        <v>2</v>
      </c>
      <c r="CJ256" s="66">
        <v>0.5</v>
      </c>
      <c r="CK256" s="66">
        <v>0</v>
      </c>
      <c r="CL256" s="66" t="str">
        <f t="shared" si="231"/>
        <v>2-0.5-0</v>
      </c>
      <c r="CM256" s="66" t="str">
        <f>$CC$40</f>
        <v>Distinct redox concentrations</v>
      </c>
    </row>
    <row r="257" spans="70:91">
      <c r="BR257" s="66" t="s">
        <v>398</v>
      </c>
      <c r="BS257" s="66" t="b">
        <v>0</v>
      </c>
      <c r="BT257" s="66" t="b">
        <v>0</v>
      </c>
      <c r="BU257" s="66" t="b">
        <v>0</v>
      </c>
      <c r="CI257" s="66">
        <v>2</v>
      </c>
      <c r="CJ257" s="66">
        <v>0.5</v>
      </c>
      <c r="CK257" s="66">
        <v>1</v>
      </c>
      <c r="CL257" s="66" t="str">
        <f t="shared" si="231"/>
        <v>2-0.5-1</v>
      </c>
      <c r="CM257" s="66" t="str">
        <f>$CC$40</f>
        <v>Distinct redox concentrations</v>
      </c>
    </row>
    <row r="258" spans="70:91">
      <c r="BR258" s="66" t="s">
        <v>399</v>
      </c>
      <c r="BS258" s="66" t="b">
        <v>0</v>
      </c>
      <c r="BT258" s="66" t="b">
        <v>0</v>
      </c>
      <c r="BU258" s="66" t="b">
        <v>0</v>
      </c>
      <c r="CI258" s="66">
        <v>2</v>
      </c>
      <c r="CJ258" s="66">
        <v>0.5</v>
      </c>
      <c r="CK258" s="66">
        <v>2</v>
      </c>
      <c r="CL258" s="66" t="str">
        <f t="shared" si="231"/>
        <v>2-0.5-2</v>
      </c>
      <c r="CM258" s="66" t="str">
        <f t="shared" ref="CM258:CM263" si="233">$CC$41</f>
        <v>Prominent redox concentrations</v>
      </c>
    </row>
    <row r="259" spans="70:91">
      <c r="BR259" s="66" t="s">
        <v>400</v>
      </c>
      <c r="BS259" s="66" t="b">
        <v>0</v>
      </c>
      <c r="BT259" s="66" t="b">
        <v>0</v>
      </c>
      <c r="BU259" s="66" t="b">
        <v>0</v>
      </c>
      <c r="CI259" s="66">
        <v>2</v>
      </c>
      <c r="CJ259" s="66">
        <v>0.5</v>
      </c>
      <c r="CK259" s="66">
        <v>3</v>
      </c>
      <c r="CL259" s="66" t="str">
        <f t="shared" si="231"/>
        <v>2-0.5-3</v>
      </c>
      <c r="CM259" s="66" t="str">
        <f t="shared" si="233"/>
        <v>Prominent redox concentrations</v>
      </c>
    </row>
    <row r="260" spans="70:91">
      <c r="BR260" s="66" t="s">
        <v>401</v>
      </c>
      <c r="BS260" s="66" t="b">
        <v>0</v>
      </c>
      <c r="BT260" s="66" t="b">
        <v>0</v>
      </c>
      <c r="BU260" s="66" t="b">
        <v>0</v>
      </c>
      <c r="CI260" s="66">
        <v>2</v>
      </c>
      <c r="CJ260" s="66">
        <v>0.5</v>
      </c>
      <c r="CK260" s="66">
        <v>4</v>
      </c>
      <c r="CL260" s="66" t="str">
        <f t="shared" si="231"/>
        <v>2-0.5-4</v>
      </c>
      <c r="CM260" s="66" t="str">
        <f t="shared" si="233"/>
        <v>Prominent redox concentrations</v>
      </c>
    </row>
    <row r="261" spans="70:91">
      <c r="BR261" s="66" t="s">
        <v>402</v>
      </c>
      <c r="BS261" s="66" t="b">
        <v>0</v>
      </c>
      <c r="BT261" s="66" t="b">
        <v>0</v>
      </c>
      <c r="BU261" s="66" t="b">
        <v>0</v>
      </c>
      <c r="CI261" s="66">
        <v>2</v>
      </c>
      <c r="CJ261" s="66">
        <v>0.5</v>
      </c>
      <c r="CK261" s="66">
        <v>5</v>
      </c>
      <c r="CL261" s="66" t="str">
        <f t="shared" si="231"/>
        <v>2-0.5-5</v>
      </c>
      <c r="CM261" s="66" t="str">
        <f t="shared" si="233"/>
        <v>Prominent redox concentrations</v>
      </c>
    </row>
    <row r="262" spans="70:91">
      <c r="BR262" s="66" t="s">
        <v>403</v>
      </c>
      <c r="BS262" s="66" t="b">
        <v>0</v>
      </c>
      <c r="BT262" s="66" t="b">
        <v>0</v>
      </c>
      <c r="BU262" s="66" t="b">
        <v>0</v>
      </c>
      <c r="CI262" s="66">
        <v>2</v>
      </c>
      <c r="CJ262" s="66">
        <v>0.5</v>
      </c>
      <c r="CK262" s="66">
        <v>6</v>
      </c>
      <c r="CL262" s="66" t="str">
        <f t="shared" si="231"/>
        <v>2-0.5-6</v>
      </c>
      <c r="CM262" s="66" t="str">
        <f t="shared" si="233"/>
        <v>Prominent redox concentrations</v>
      </c>
    </row>
    <row r="263" spans="70:91">
      <c r="BR263" s="66" t="s">
        <v>3088</v>
      </c>
      <c r="BS263" s="66" t="b">
        <v>1</v>
      </c>
      <c r="BT263" s="66" t="b">
        <v>1</v>
      </c>
      <c r="BU263" s="66" t="b">
        <v>0</v>
      </c>
      <c r="CI263" s="66">
        <v>2</v>
      </c>
      <c r="CJ263" s="66">
        <v>0.5</v>
      </c>
      <c r="CK263" s="66">
        <v>7</v>
      </c>
      <c r="CL263" s="66" t="str">
        <f t="shared" si="231"/>
        <v>2-0.5-7</v>
      </c>
      <c r="CM263" s="66" t="str">
        <f t="shared" si="233"/>
        <v>Prominent redox concentrations</v>
      </c>
    </row>
    <row r="264" spans="70:91">
      <c r="BR264" s="66" t="s">
        <v>3087</v>
      </c>
      <c r="BS264" s="66" t="b">
        <v>1</v>
      </c>
      <c r="BT264" s="66" t="b">
        <v>1</v>
      </c>
      <c r="BU264" s="66" t="b">
        <v>0</v>
      </c>
      <c r="CI264" s="66">
        <v>2</v>
      </c>
      <c r="CJ264" s="66">
        <v>1</v>
      </c>
      <c r="CK264" s="66">
        <v>0</v>
      </c>
      <c r="CL264" s="66" t="str">
        <f t="shared" si="231"/>
        <v>2-1.0-0</v>
      </c>
      <c r="CM264" s="66" t="str">
        <f>$CC$40</f>
        <v>Distinct redox concentrations</v>
      </c>
    </row>
    <row r="265" spans="70:91">
      <c r="BR265" s="66" t="s">
        <v>3086</v>
      </c>
      <c r="BS265" s="66" t="b">
        <v>1</v>
      </c>
      <c r="BT265" s="66" t="b">
        <v>1</v>
      </c>
      <c r="BU265" s="66" t="b">
        <v>0</v>
      </c>
      <c r="CI265" s="66">
        <v>2</v>
      </c>
      <c r="CJ265" s="66">
        <v>1</v>
      </c>
      <c r="CK265" s="66">
        <v>1</v>
      </c>
      <c r="CL265" s="66" t="str">
        <f t="shared" si="231"/>
        <v>2-1.0-1</v>
      </c>
      <c r="CM265" s="66" t="str">
        <f>$CC$40</f>
        <v>Distinct redox concentrations</v>
      </c>
    </row>
    <row r="266" spans="70:91">
      <c r="BR266" s="66" t="s">
        <v>435</v>
      </c>
      <c r="BS266" s="66" t="b">
        <v>1</v>
      </c>
      <c r="BT266" s="66" t="b">
        <v>1</v>
      </c>
      <c r="BU266" s="66" t="b">
        <v>0</v>
      </c>
      <c r="CI266" s="66">
        <v>2</v>
      </c>
      <c r="CJ266" s="66">
        <v>1</v>
      </c>
      <c r="CK266" s="66">
        <v>2</v>
      </c>
      <c r="CL266" s="66" t="str">
        <f t="shared" si="231"/>
        <v>2-1.0-2</v>
      </c>
      <c r="CM266" s="66" t="str">
        <f t="shared" ref="CM266:CM271" si="234">$CC$41</f>
        <v>Prominent redox concentrations</v>
      </c>
    </row>
    <row r="267" spans="70:91">
      <c r="BR267" s="66" t="s">
        <v>406</v>
      </c>
      <c r="BS267" s="66" t="b">
        <v>1</v>
      </c>
      <c r="BT267" s="66" t="b">
        <v>1</v>
      </c>
      <c r="BU267" s="66" t="b">
        <v>0</v>
      </c>
      <c r="CI267" s="66">
        <v>2</v>
      </c>
      <c r="CJ267" s="66">
        <v>1</v>
      </c>
      <c r="CK267" s="66">
        <v>3</v>
      </c>
      <c r="CL267" s="66" t="str">
        <f t="shared" si="231"/>
        <v>2-1.0-3</v>
      </c>
      <c r="CM267" s="66" t="str">
        <f t="shared" si="234"/>
        <v>Prominent redox concentrations</v>
      </c>
    </row>
    <row r="268" spans="70:91">
      <c r="BR268" s="66" t="s">
        <v>407</v>
      </c>
      <c r="BS268" s="66" t="b">
        <v>1</v>
      </c>
      <c r="BT268" s="66" t="b">
        <v>1</v>
      </c>
      <c r="BU268" s="66" t="b">
        <v>0</v>
      </c>
      <c r="CI268" s="66">
        <v>2</v>
      </c>
      <c r="CJ268" s="66">
        <v>1</v>
      </c>
      <c r="CK268" s="66">
        <v>4</v>
      </c>
      <c r="CL268" s="66" t="str">
        <f t="shared" si="231"/>
        <v>2-1.0-4</v>
      </c>
      <c r="CM268" s="66" t="str">
        <f t="shared" si="234"/>
        <v>Prominent redox concentrations</v>
      </c>
    </row>
    <row r="269" spans="70:91">
      <c r="BR269" s="66" t="s">
        <v>408</v>
      </c>
      <c r="BS269" s="66" t="b">
        <v>1</v>
      </c>
      <c r="BT269" s="66" t="b">
        <v>1</v>
      </c>
      <c r="BU269" s="66" t="b">
        <v>0</v>
      </c>
      <c r="CI269" s="66">
        <v>2</v>
      </c>
      <c r="CJ269" s="66">
        <v>1</v>
      </c>
      <c r="CK269" s="66">
        <v>5</v>
      </c>
      <c r="CL269" s="66" t="str">
        <f t="shared" si="231"/>
        <v>2-1.0-5</v>
      </c>
      <c r="CM269" s="66" t="str">
        <f t="shared" si="234"/>
        <v>Prominent redox concentrations</v>
      </c>
    </row>
    <row r="270" spans="70:91">
      <c r="BR270" s="66" t="s">
        <v>409</v>
      </c>
      <c r="BS270" s="66" t="b">
        <v>0</v>
      </c>
      <c r="BT270" s="66" t="b">
        <v>1</v>
      </c>
      <c r="BU270" s="66" t="b">
        <v>0</v>
      </c>
      <c r="CI270" s="66">
        <v>2</v>
      </c>
      <c r="CJ270" s="66">
        <v>1</v>
      </c>
      <c r="CK270" s="66">
        <v>6</v>
      </c>
      <c r="CL270" s="66" t="str">
        <f t="shared" si="231"/>
        <v>2-1.0-6</v>
      </c>
      <c r="CM270" s="66" t="str">
        <f t="shared" si="234"/>
        <v>Prominent redox concentrations</v>
      </c>
    </row>
    <row r="271" spans="70:91">
      <c r="BR271" s="66" t="s">
        <v>204</v>
      </c>
      <c r="BS271" s="66" t="b">
        <v>0</v>
      </c>
      <c r="BT271" s="66" t="b">
        <v>0</v>
      </c>
      <c r="BU271" s="66" t="b">
        <v>0</v>
      </c>
      <c r="CI271" s="66">
        <v>2</v>
      </c>
      <c r="CJ271" s="66">
        <v>1</v>
      </c>
      <c r="CK271" s="66">
        <v>7</v>
      </c>
      <c r="CL271" s="66" t="str">
        <f t="shared" si="231"/>
        <v>2-1.0-7</v>
      </c>
      <c r="CM271" s="66" t="str">
        <f t="shared" si="234"/>
        <v>Prominent redox concentrations</v>
      </c>
    </row>
    <row r="272" spans="70:91">
      <c r="BR272" s="66" t="s">
        <v>436</v>
      </c>
      <c r="BS272" s="66" t="b">
        <v>0</v>
      </c>
      <c r="BT272" s="66" t="b">
        <v>0</v>
      </c>
      <c r="BU272" s="66" t="b">
        <v>0</v>
      </c>
      <c r="CI272" s="66">
        <v>2</v>
      </c>
      <c r="CJ272" s="66">
        <v>1.5</v>
      </c>
      <c r="CK272" s="66">
        <v>0</v>
      </c>
      <c r="CL272" s="66" t="str">
        <f t="shared" si="231"/>
        <v>2-1.5-0</v>
      </c>
      <c r="CM272" s="66" t="str">
        <f>$CC$40</f>
        <v>Distinct redox concentrations</v>
      </c>
    </row>
    <row r="273" spans="70:91">
      <c r="BR273" s="66" t="s">
        <v>3092</v>
      </c>
      <c r="BS273" s="66" t="b">
        <v>1</v>
      </c>
      <c r="BT273" s="66" t="b">
        <v>1</v>
      </c>
      <c r="BU273" s="66" t="b">
        <v>0</v>
      </c>
      <c r="CI273" s="66">
        <v>2</v>
      </c>
      <c r="CJ273" s="66">
        <v>1.5</v>
      </c>
      <c r="CK273" s="66">
        <v>1</v>
      </c>
      <c r="CL273" s="66" t="str">
        <f t="shared" si="231"/>
        <v>2-1.5-1</v>
      </c>
      <c r="CM273" s="66" t="str">
        <f>$CC$40</f>
        <v>Distinct redox concentrations</v>
      </c>
    </row>
    <row r="274" spans="70:91">
      <c r="BR274" s="66" t="s">
        <v>3093</v>
      </c>
      <c r="BS274" s="66" t="b">
        <v>1</v>
      </c>
      <c r="BT274" s="66" t="b">
        <v>1</v>
      </c>
      <c r="BU274" s="66" t="b">
        <v>0</v>
      </c>
      <c r="CI274" s="66">
        <v>2</v>
      </c>
      <c r="CJ274" s="66">
        <v>1.5</v>
      </c>
      <c r="CK274" s="66">
        <v>2</v>
      </c>
      <c r="CL274" s="66" t="str">
        <f t="shared" si="231"/>
        <v>2-1.5-2</v>
      </c>
      <c r="CM274" s="66" t="str">
        <f t="shared" ref="CM274:CM305" si="235">$CC$41</f>
        <v>Prominent redox concentrations</v>
      </c>
    </row>
    <row r="275" spans="70:91">
      <c r="BR275" s="66" t="s">
        <v>3094</v>
      </c>
      <c r="BS275" s="66" t="b">
        <v>1</v>
      </c>
      <c r="BT275" s="66" t="b">
        <v>1</v>
      </c>
      <c r="BU275" s="66" t="b">
        <v>0</v>
      </c>
      <c r="CI275" s="66">
        <v>2</v>
      </c>
      <c r="CJ275" s="66">
        <v>1.5</v>
      </c>
      <c r="CK275" s="66">
        <v>3</v>
      </c>
      <c r="CL275" s="66" t="str">
        <f t="shared" si="231"/>
        <v>2-1.5-3</v>
      </c>
      <c r="CM275" s="66" t="str">
        <f t="shared" si="235"/>
        <v>Prominent redox concentrations</v>
      </c>
    </row>
    <row r="276" spans="70:91">
      <c r="BR276" s="66" t="s">
        <v>410</v>
      </c>
      <c r="BS276" s="66" t="b">
        <v>1</v>
      </c>
      <c r="BT276" s="66" t="b">
        <v>1</v>
      </c>
      <c r="BU276" s="66" t="b">
        <v>0</v>
      </c>
      <c r="CI276" s="66">
        <v>2</v>
      </c>
      <c r="CJ276" s="66">
        <v>1.5</v>
      </c>
      <c r="CK276" s="66">
        <v>4</v>
      </c>
      <c r="CL276" s="66" t="str">
        <f t="shared" si="231"/>
        <v>2-1.5-4</v>
      </c>
      <c r="CM276" s="66" t="str">
        <f t="shared" si="235"/>
        <v>Prominent redox concentrations</v>
      </c>
    </row>
    <row r="277" spans="70:91">
      <c r="BR277" s="66" t="s">
        <v>411</v>
      </c>
      <c r="BS277" s="66" t="b">
        <v>1</v>
      </c>
      <c r="BT277" s="66" t="b">
        <v>1</v>
      </c>
      <c r="BU277" s="66" t="b">
        <v>0</v>
      </c>
      <c r="CI277" s="66">
        <v>2</v>
      </c>
      <c r="CJ277" s="66">
        <v>1.5</v>
      </c>
      <c r="CK277" s="66">
        <v>5</v>
      </c>
      <c r="CL277" s="66" t="str">
        <f t="shared" si="231"/>
        <v>2-1.5-5</v>
      </c>
      <c r="CM277" s="66" t="str">
        <f t="shared" si="235"/>
        <v>Prominent redox concentrations</v>
      </c>
    </row>
    <row r="278" spans="70:91">
      <c r="BR278" s="66" t="s">
        <v>412</v>
      </c>
      <c r="BS278" s="66" t="b">
        <v>1</v>
      </c>
      <c r="BT278" s="66" t="b">
        <v>1</v>
      </c>
      <c r="BU278" s="66" t="b">
        <v>0</v>
      </c>
      <c r="CI278" s="66">
        <v>2</v>
      </c>
      <c r="CJ278" s="66">
        <v>1.5</v>
      </c>
      <c r="CK278" s="66">
        <v>6</v>
      </c>
      <c r="CL278" s="66" t="str">
        <f t="shared" si="231"/>
        <v>2-1.5-6</v>
      </c>
      <c r="CM278" s="66" t="str">
        <f t="shared" si="235"/>
        <v>Prominent redox concentrations</v>
      </c>
    </row>
    <row r="279" spans="70:91">
      <c r="BR279" s="66" t="s">
        <v>413</v>
      </c>
      <c r="BS279" s="66" t="b">
        <v>0</v>
      </c>
      <c r="BT279" s="66" t="b">
        <v>1</v>
      </c>
      <c r="BU279" s="66" t="b">
        <v>0</v>
      </c>
      <c r="CI279" s="66">
        <v>2</v>
      </c>
      <c r="CJ279" s="66">
        <v>1.5</v>
      </c>
      <c r="CK279" s="66">
        <v>7</v>
      </c>
      <c r="CL279" s="66" t="str">
        <f t="shared" si="231"/>
        <v>2-1.5-7</v>
      </c>
      <c r="CM279" s="66" t="str">
        <f t="shared" si="235"/>
        <v>Prominent redox concentrations</v>
      </c>
    </row>
    <row r="280" spans="70:91">
      <c r="BR280" s="66" t="s">
        <v>414</v>
      </c>
      <c r="BS280" s="66" t="b">
        <v>0</v>
      </c>
      <c r="BT280" s="66" t="b">
        <v>1</v>
      </c>
      <c r="BU280" s="66" t="b">
        <v>0</v>
      </c>
      <c r="CI280" s="66">
        <v>2</v>
      </c>
      <c r="CJ280" s="66">
        <v>2</v>
      </c>
      <c r="CK280" s="66">
        <v>0</v>
      </c>
      <c r="CL280" s="66" t="str">
        <f t="shared" si="231"/>
        <v>2-2.0-0</v>
      </c>
      <c r="CM280" s="66" t="str">
        <f t="shared" si="235"/>
        <v>Prominent redox concentrations</v>
      </c>
    </row>
    <row r="281" spans="70:91">
      <c r="BR281" s="66" t="s">
        <v>262</v>
      </c>
      <c r="BS281" s="66" t="b">
        <v>0</v>
      </c>
      <c r="BT281" s="66" t="b">
        <v>0</v>
      </c>
      <c r="BU281" s="66" t="b">
        <v>0</v>
      </c>
      <c r="CI281" s="66">
        <v>2</v>
      </c>
      <c r="CJ281" s="66">
        <v>2</v>
      </c>
      <c r="CK281" s="66">
        <v>1</v>
      </c>
      <c r="CL281" s="66" t="str">
        <f t="shared" si="231"/>
        <v>2-2.0-1</v>
      </c>
      <c r="CM281" s="66" t="str">
        <f t="shared" si="235"/>
        <v>Prominent redox concentrations</v>
      </c>
    </row>
    <row r="282" spans="70:91">
      <c r="BR282" s="66" t="s">
        <v>437</v>
      </c>
      <c r="BS282" s="66" t="b">
        <v>0</v>
      </c>
      <c r="BT282" s="66" t="b">
        <v>0</v>
      </c>
      <c r="BU282" s="66" t="b">
        <v>0</v>
      </c>
      <c r="CI282" s="66">
        <v>2</v>
      </c>
      <c r="CJ282" s="66">
        <v>2</v>
      </c>
      <c r="CK282" s="66">
        <v>2</v>
      </c>
      <c r="CL282" s="66" t="str">
        <f t="shared" si="231"/>
        <v>2-2.0-2</v>
      </c>
      <c r="CM282" s="66" t="str">
        <f t="shared" si="235"/>
        <v>Prominent redox concentrations</v>
      </c>
    </row>
    <row r="283" spans="70:91">
      <c r="BR283" s="66" t="s">
        <v>415</v>
      </c>
      <c r="BS283" s="66" t="b">
        <v>0</v>
      </c>
      <c r="BT283" s="66" t="b">
        <v>0</v>
      </c>
      <c r="BU283" s="66" t="b">
        <v>0</v>
      </c>
      <c r="CI283" s="66">
        <v>2</v>
      </c>
      <c r="CJ283" s="66">
        <v>2</v>
      </c>
      <c r="CK283" s="66">
        <v>3</v>
      </c>
      <c r="CL283" s="66" t="str">
        <f t="shared" si="231"/>
        <v>2-2.0-3</v>
      </c>
      <c r="CM283" s="66" t="str">
        <f t="shared" si="235"/>
        <v>Prominent redox concentrations</v>
      </c>
    </row>
    <row r="284" spans="70:91">
      <c r="BR284" s="66" t="s">
        <v>416</v>
      </c>
      <c r="BS284" s="66" t="b">
        <v>0</v>
      </c>
      <c r="BT284" s="66" t="b">
        <v>0</v>
      </c>
      <c r="BU284" s="66" t="b">
        <v>0</v>
      </c>
      <c r="CI284" s="66">
        <v>2</v>
      </c>
      <c r="CJ284" s="66">
        <v>2</v>
      </c>
      <c r="CK284" s="66">
        <v>4</v>
      </c>
      <c r="CL284" s="66" t="str">
        <f t="shared" si="231"/>
        <v>2-2.0-4</v>
      </c>
      <c r="CM284" s="66" t="str">
        <f t="shared" si="235"/>
        <v>Prominent redox concentrations</v>
      </c>
    </row>
    <row r="285" spans="70:91">
      <c r="BR285" s="66" t="s">
        <v>417</v>
      </c>
      <c r="BS285" s="66" t="b">
        <v>0</v>
      </c>
      <c r="BT285" s="66" t="b">
        <v>0</v>
      </c>
      <c r="BU285" s="66" t="b">
        <v>0</v>
      </c>
      <c r="CI285" s="66">
        <v>2</v>
      </c>
      <c r="CJ285" s="66">
        <v>2</v>
      </c>
      <c r="CK285" s="66">
        <v>5</v>
      </c>
      <c r="CL285" s="66" t="str">
        <f t="shared" si="231"/>
        <v>2-2.0-5</v>
      </c>
      <c r="CM285" s="66" t="str">
        <f t="shared" si="235"/>
        <v>Prominent redox concentrations</v>
      </c>
    </row>
    <row r="286" spans="70:91">
      <c r="BR286" s="66" t="s">
        <v>418</v>
      </c>
      <c r="BS286" s="66" t="b">
        <v>0</v>
      </c>
      <c r="BT286" s="66" t="b">
        <v>0</v>
      </c>
      <c r="BU286" s="66" t="b">
        <v>0</v>
      </c>
      <c r="CI286" s="66">
        <v>2</v>
      </c>
      <c r="CJ286" s="66">
        <v>2</v>
      </c>
      <c r="CK286" s="66">
        <v>6</v>
      </c>
      <c r="CL286" s="66" t="str">
        <f t="shared" si="231"/>
        <v>2-2.0-6</v>
      </c>
      <c r="CM286" s="66" t="str">
        <f t="shared" si="235"/>
        <v>Prominent redox concentrations</v>
      </c>
    </row>
    <row r="287" spans="70:91">
      <c r="BR287" s="66" t="s">
        <v>419</v>
      </c>
      <c r="BS287" s="66" t="b">
        <v>0</v>
      </c>
      <c r="BT287" s="66" t="b">
        <v>0</v>
      </c>
      <c r="BU287" s="66" t="b">
        <v>0</v>
      </c>
      <c r="CI287" s="66">
        <v>2</v>
      </c>
      <c r="CJ287" s="66">
        <v>2</v>
      </c>
      <c r="CK287" s="66">
        <v>7</v>
      </c>
      <c r="CL287" s="66" t="str">
        <f t="shared" si="231"/>
        <v>2-2.0-7</v>
      </c>
      <c r="CM287" s="66" t="str">
        <f t="shared" si="235"/>
        <v>Prominent redox concentrations</v>
      </c>
    </row>
    <row r="288" spans="70:91">
      <c r="BR288" s="66" t="s">
        <v>263</v>
      </c>
      <c r="BS288" s="66" t="b">
        <v>0</v>
      </c>
      <c r="BT288" s="66" t="b">
        <v>0</v>
      </c>
      <c r="BU288" s="66" t="b">
        <v>0</v>
      </c>
      <c r="CI288" s="66">
        <v>2</v>
      </c>
      <c r="CJ288" s="66">
        <v>2.5</v>
      </c>
      <c r="CK288" s="66">
        <v>0</v>
      </c>
      <c r="CL288" s="66" t="str">
        <f t="shared" si="231"/>
        <v>2-2.5-0</v>
      </c>
      <c r="CM288" s="66" t="str">
        <f t="shared" si="235"/>
        <v>Prominent redox concentrations</v>
      </c>
    </row>
    <row r="289" spans="70:91">
      <c r="BR289" s="66" t="s">
        <v>420</v>
      </c>
      <c r="BS289" s="66" t="b">
        <v>0</v>
      </c>
      <c r="BT289" s="66" t="b">
        <v>0</v>
      </c>
      <c r="BU289" s="66" t="b">
        <v>0</v>
      </c>
      <c r="CI289" s="66">
        <v>2</v>
      </c>
      <c r="CJ289" s="66">
        <v>2.5</v>
      </c>
      <c r="CK289" s="66">
        <v>1</v>
      </c>
      <c r="CL289" s="66" t="str">
        <f t="shared" si="231"/>
        <v>2-2.5-1</v>
      </c>
      <c r="CM289" s="66" t="str">
        <f t="shared" si="235"/>
        <v>Prominent redox concentrations</v>
      </c>
    </row>
    <row r="290" spans="70:91">
      <c r="BR290" s="66" t="s">
        <v>421</v>
      </c>
      <c r="BS290" s="66" t="b">
        <v>0</v>
      </c>
      <c r="BT290" s="66" t="b">
        <v>0</v>
      </c>
      <c r="BU290" s="66" t="b">
        <v>0</v>
      </c>
      <c r="CI290" s="66">
        <v>2</v>
      </c>
      <c r="CJ290" s="66">
        <v>2.5</v>
      </c>
      <c r="CK290" s="66">
        <v>2</v>
      </c>
      <c r="CL290" s="66" t="str">
        <f t="shared" si="231"/>
        <v>2-2.5-2</v>
      </c>
      <c r="CM290" s="66" t="str">
        <f t="shared" si="235"/>
        <v>Prominent redox concentrations</v>
      </c>
    </row>
    <row r="291" spans="70:91">
      <c r="BR291" s="66" t="s">
        <v>422</v>
      </c>
      <c r="BS291" s="66" t="b">
        <v>0</v>
      </c>
      <c r="BT291" s="66" t="b">
        <v>0</v>
      </c>
      <c r="BU291" s="66" t="b">
        <v>0</v>
      </c>
      <c r="CI291" s="66">
        <v>2</v>
      </c>
      <c r="CJ291" s="66">
        <v>2.5</v>
      </c>
      <c r="CK291" s="66">
        <v>3</v>
      </c>
      <c r="CL291" s="66" t="str">
        <f t="shared" si="231"/>
        <v>2-2.5-3</v>
      </c>
      <c r="CM291" s="66" t="str">
        <f t="shared" si="235"/>
        <v>Prominent redox concentrations</v>
      </c>
    </row>
    <row r="292" spans="70:91">
      <c r="BR292" s="66" t="s">
        <v>423</v>
      </c>
      <c r="BS292" s="66" t="b">
        <v>0</v>
      </c>
      <c r="BT292" s="66" t="b">
        <v>0</v>
      </c>
      <c r="BU292" s="66" t="b">
        <v>0</v>
      </c>
      <c r="CI292" s="66">
        <v>2</v>
      </c>
      <c r="CJ292" s="66">
        <v>2.5</v>
      </c>
      <c r="CK292" s="66">
        <v>4</v>
      </c>
      <c r="CL292" s="66" t="str">
        <f t="shared" si="231"/>
        <v>2-2.5-4</v>
      </c>
      <c r="CM292" s="66" t="str">
        <f t="shared" si="235"/>
        <v>Prominent redox concentrations</v>
      </c>
    </row>
    <row r="293" spans="70:91">
      <c r="BR293" s="66" t="s">
        <v>424</v>
      </c>
      <c r="BS293" s="66" t="b">
        <v>0</v>
      </c>
      <c r="BT293" s="66" t="b">
        <v>0</v>
      </c>
      <c r="BU293" s="66" t="b">
        <v>0</v>
      </c>
      <c r="CI293" s="66">
        <v>2</v>
      </c>
      <c r="CJ293" s="66">
        <v>2.5</v>
      </c>
      <c r="CK293" s="66">
        <v>5</v>
      </c>
      <c r="CL293" s="66" t="str">
        <f t="shared" si="231"/>
        <v>2-2.5-5</v>
      </c>
      <c r="CM293" s="66" t="str">
        <f t="shared" si="235"/>
        <v>Prominent redox concentrations</v>
      </c>
    </row>
    <row r="294" spans="70:91">
      <c r="BR294" s="66" t="s">
        <v>425</v>
      </c>
      <c r="BS294" s="66" t="b">
        <v>0</v>
      </c>
      <c r="BT294" s="66" t="b">
        <v>0</v>
      </c>
      <c r="BU294" s="66" t="b">
        <v>0</v>
      </c>
      <c r="CI294" s="66">
        <v>2</v>
      </c>
      <c r="CJ294" s="66">
        <v>2.5</v>
      </c>
      <c r="CK294" s="66">
        <v>6</v>
      </c>
      <c r="CL294" s="66" t="str">
        <f t="shared" si="231"/>
        <v>2-2.5-6</v>
      </c>
      <c r="CM294" s="66" t="str">
        <f t="shared" si="235"/>
        <v>Prominent redox concentrations</v>
      </c>
    </row>
    <row r="295" spans="70:91">
      <c r="BR295" s="66" t="s">
        <v>426</v>
      </c>
      <c r="BS295" s="66" t="b">
        <v>0</v>
      </c>
      <c r="BT295" s="66" t="b">
        <v>0</v>
      </c>
      <c r="BU295" s="66" t="b">
        <v>0</v>
      </c>
      <c r="CI295" s="66">
        <v>2</v>
      </c>
      <c r="CJ295" s="66">
        <v>2.5</v>
      </c>
      <c r="CK295" s="66">
        <v>7</v>
      </c>
      <c r="CL295" s="66" t="str">
        <f t="shared" si="231"/>
        <v>2-2.5-7</v>
      </c>
      <c r="CM295" s="66" t="str">
        <f t="shared" si="235"/>
        <v>Prominent redox concentrations</v>
      </c>
    </row>
    <row r="296" spans="70:91">
      <c r="BR296" s="66" t="s">
        <v>427</v>
      </c>
      <c r="BS296" s="66" t="b">
        <v>0</v>
      </c>
      <c r="BT296" s="66" t="b">
        <v>0</v>
      </c>
      <c r="BU296" s="66" t="b">
        <v>0</v>
      </c>
      <c r="CI296" s="66">
        <v>2</v>
      </c>
      <c r="CJ296" s="66">
        <v>3</v>
      </c>
      <c r="CK296" s="66">
        <v>0</v>
      </c>
      <c r="CL296" s="66" t="str">
        <f t="shared" si="231"/>
        <v>2-3.0-0</v>
      </c>
      <c r="CM296" s="66" t="str">
        <f t="shared" si="235"/>
        <v>Prominent redox concentrations</v>
      </c>
    </row>
    <row r="297" spans="70:91">
      <c r="BR297" s="66" t="s">
        <v>428</v>
      </c>
      <c r="BS297" s="66" t="b">
        <v>0</v>
      </c>
      <c r="BT297" s="66" t="b">
        <v>0</v>
      </c>
      <c r="BU297" s="66" t="b">
        <v>0</v>
      </c>
      <c r="CI297" s="66">
        <v>2</v>
      </c>
      <c r="CJ297" s="66">
        <v>3</v>
      </c>
      <c r="CK297" s="66">
        <v>1</v>
      </c>
      <c r="CL297" s="66" t="str">
        <f t="shared" si="231"/>
        <v>2-3.0-1</v>
      </c>
      <c r="CM297" s="66" t="str">
        <f t="shared" si="235"/>
        <v>Prominent redox concentrations</v>
      </c>
    </row>
    <row r="298" spans="70:91">
      <c r="BR298" s="66" t="s">
        <v>429</v>
      </c>
      <c r="BS298" s="66" t="b">
        <v>0</v>
      </c>
      <c r="BT298" s="66" t="b">
        <v>0</v>
      </c>
      <c r="BU298" s="66" t="b">
        <v>0</v>
      </c>
      <c r="CI298" s="66">
        <v>2</v>
      </c>
      <c r="CJ298" s="66">
        <v>3</v>
      </c>
      <c r="CK298" s="66">
        <v>2</v>
      </c>
      <c r="CL298" s="66" t="str">
        <f t="shared" si="231"/>
        <v>2-3.0-2</v>
      </c>
      <c r="CM298" s="66" t="str">
        <f t="shared" si="235"/>
        <v>Prominent redox concentrations</v>
      </c>
    </row>
    <row r="299" spans="70:91">
      <c r="BR299" s="66" t="s">
        <v>430</v>
      </c>
      <c r="BS299" s="66" t="b">
        <v>0</v>
      </c>
      <c r="BT299" s="66" t="b">
        <v>0</v>
      </c>
      <c r="BU299" s="66" t="b">
        <v>0</v>
      </c>
      <c r="CI299" s="66">
        <v>2</v>
      </c>
      <c r="CJ299" s="66">
        <v>3</v>
      </c>
      <c r="CK299" s="66">
        <v>3</v>
      </c>
      <c r="CL299" s="66" t="str">
        <f t="shared" si="231"/>
        <v>2-3.0-3</v>
      </c>
      <c r="CM299" s="66" t="str">
        <f t="shared" si="235"/>
        <v>Prominent redox concentrations</v>
      </c>
    </row>
    <row r="300" spans="70:91">
      <c r="BR300" s="66" t="s">
        <v>431</v>
      </c>
      <c r="BS300" s="66" t="b">
        <v>0</v>
      </c>
      <c r="BT300" s="66" t="b">
        <v>0</v>
      </c>
      <c r="BU300" s="66" t="b">
        <v>0</v>
      </c>
      <c r="CI300" s="66">
        <v>2</v>
      </c>
      <c r="CJ300" s="66">
        <v>3</v>
      </c>
      <c r="CK300" s="66">
        <v>4</v>
      </c>
      <c r="CL300" s="66" t="str">
        <f t="shared" si="231"/>
        <v>2-3.0-4</v>
      </c>
      <c r="CM300" s="66" t="str">
        <f t="shared" si="235"/>
        <v>Prominent redox concentrations</v>
      </c>
    </row>
    <row r="301" spans="70:91">
      <c r="BR301" s="66" t="s">
        <v>405</v>
      </c>
      <c r="BS301" s="66" t="b">
        <v>0</v>
      </c>
      <c r="BT301" s="66" t="b">
        <v>0</v>
      </c>
      <c r="BU301" s="66" t="b">
        <v>0</v>
      </c>
      <c r="CI301" s="66">
        <v>2</v>
      </c>
      <c r="CJ301" s="66">
        <v>3</v>
      </c>
      <c r="CK301" s="66">
        <v>5</v>
      </c>
      <c r="CL301" s="66" t="str">
        <f t="shared" si="231"/>
        <v>2-3.0-5</v>
      </c>
      <c r="CM301" s="66" t="str">
        <f t="shared" si="235"/>
        <v>Prominent redox concentrations</v>
      </c>
    </row>
    <row r="302" spans="70:91">
      <c r="BR302" s="66" t="s">
        <v>432</v>
      </c>
      <c r="BS302" s="66" t="b">
        <v>0</v>
      </c>
      <c r="BT302" s="66" t="b">
        <v>0</v>
      </c>
      <c r="BU302" s="66" t="b">
        <v>0</v>
      </c>
      <c r="CI302" s="66">
        <v>2</v>
      </c>
      <c r="CJ302" s="66">
        <v>3</v>
      </c>
      <c r="CK302" s="66">
        <v>6</v>
      </c>
      <c r="CL302" s="66" t="str">
        <f t="shared" si="231"/>
        <v>2-3.0-6</v>
      </c>
      <c r="CM302" s="66" t="str">
        <f t="shared" si="235"/>
        <v>Prominent redox concentrations</v>
      </c>
    </row>
    <row r="303" spans="70:91">
      <c r="BR303" s="66" t="s">
        <v>433</v>
      </c>
      <c r="BS303" s="66" t="b">
        <v>0</v>
      </c>
      <c r="BT303" s="66" t="b">
        <v>0</v>
      </c>
      <c r="BU303" s="66" t="b">
        <v>0</v>
      </c>
      <c r="CI303" s="66">
        <v>2</v>
      </c>
      <c r="CJ303" s="66">
        <v>3</v>
      </c>
      <c r="CK303" s="66">
        <v>7</v>
      </c>
      <c r="CL303" s="66" t="str">
        <f t="shared" si="231"/>
        <v>2-3.0-7</v>
      </c>
      <c r="CM303" s="66" t="str">
        <f t="shared" si="235"/>
        <v>Prominent redox concentrations</v>
      </c>
    </row>
    <row r="304" spans="70:91">
      <c r="BR304" s="66" t="s">
        <v>434</v>
      </c>
      <c r="BS304" s="66" t="b">
        <v>0</v>
      </c>
      <c r="BT304" s="66" t="b">
        <v>0</v>
      </c>
      <c r="BU304" s="66" t="b">
        <v>0</v>
      </c>
      <c r="CI304" s="66">
        <v>2</v>
      </c>
      <c r="CJ304" s="66">
        <v>3.5</v>
      </c>
      <c r="CK304" s="66">
        <v>0</v>
      </c>
      <c r="CL304" s="66" t="str">
        <f t="shared" si="231"/>
        <v>2-3.5-0</v>
      </c>
      <c r="CM304" s="66" t="str">
        <f t="shared" si="235"/>
        <v>Prominent redox concentrations</v>
      </c>
    </row>
    <row r="305" spans="70:91">
      <c r="BR305" s="66" t="s">
        <v>3097</v>
      </c>
      <c r="BS305" s="66" t="b">
        <v>1</v>
      </c>
      <c r="BT305" s="66" t="b">
        <v>1</v>
      </c>
      <c r="BU305" s="66" t="b">
        <v>0</v>
      </c>
      <c r="CI305" s="66">
        <v>2</v>
      </c>
      <c r="CJ305" s="66">
        <v>3.5</v>
      </c>
      <c r="CK305" s="66">
        <v>1</v>
      </c>
      <c r="CL305" s="66" t="str">
        <f t="shared" ref="CL305:CL351" si="236">TEXT(CI305,"0")&amp;"-"&amp;TEXT(CJ305,"0.0")&amp;"-"&amp;TEXT(CK305,"0")</f>
        <v>2-3.5-1</v>
      </c>
      <c r="CM305" s="66" t="str">
        <f t="shared" si="235"/>
        <v>Prominent redox concentrations</v>
      </c>
    </row>
    <row r="306" spans="70:91">
      <c r="BR306" s="66" t="s">
        <v>3096</v>
      </c>
      <c r="BS306" s="66" t="b">
        <v>1</v>
      </c>
      <c r="BT306" s="66" t="b">
        <v>1</v>
      </c>
      <c r="BU306" s="66" t="b">
        <v>0</v>
      </c>
      <c r="CI306" s="66">
        <v>2</v>
      </c>
      <c r="CJ306" s="66">
        <v>3.5</v>
      </c>
      <c r="CK306" s="66">
        <v>2</v>
      </c>
      <c r="CL306" s="66" t="str">
        <f t="shared" si="236"/>
        <v>2-3.5-2</v>
      </c>
      <c r="CM306" s="66" t="str">
        <f t="shared" ref="CM306:CM337" si="237">$CC$41</f>
        <v>Prominent redox concentrations</v>
      </c>
    </row>
    <row r="307" spans="70:91">
      <c r="BR307" s="66" t="s">
        <v>3095</v>
      </c>
      <c r="BS307" s="66" t="b">
        <v>1</v>
      </c>
      <c r="BT307" s="66" t="b">
        <v>1</v>
      </c>
      <c r="BU307" s="66" t="b">
        <v>0</v>
      </c>
      <c r="CI307" s="66">
        <v>2</v>
      </c>
      <c r="CJ307" s="66">
        <v>3.5</v>
      </c>
      <c r="CK307" s="66">
        <v>3</v>
      </c>
      <c r="CL307" s="66" t="str">
        <f t="shared" si="236"/>
        <v>2-3.5-3</v>
      </c>
      <c r="CM307" s="66" t="str">
        <f t="shared" si="237"/>
        <v>Prominent redox concentrations</v>
      </c>
    </row>
    <row r="308" spans="70:91">
      <c r="BR308" s="66" t="s">
        <v>467</v>
      </c>
      <c r="BS308" s="66" t="b">
        <v>1</v>
      </c>
      <c r="BT308" s="66" t="b">
        <v>1</v>
      </c>
      <c r="BU308" s="66" t="b">
        <v>0</v>
      </c>
      <c r="CI308" s="66">
        <v>2</v>
      </c>
      <c r="CJ308" s="66">
        <v>3.5</v>
      </c>
      <c r="CK308" s="66">
        <v>4</v>
      </c>
      <c r="CL308" s="66" t="str">
        <f t="shared" si="236"/>
        <v>2-3.5-4</v>
      </c>
      <c r="CM308" s="66" t="str">
        <f t="shared" si="237"/>
        <v>Prominent redox concentrations</v>
      </c>
    </row>
    <row r="309" spans="70:91">
      <c r="BR309" s="66" t="s">
        <v>438</v>
      </c>
      <c r="BS309" s="66" t="b">
        <v>1</v>
      </c>
      <c r="BT309" s="66" t="b">
        <v>1</v>
      </c>
      <c r="BU309" s="66" t="b">
        <v>0</v>
      </c>
      <c r="CI309" s="66">
        <v>2</v>
      </c>
      <c r="CJ309" s="66">
        <v>3.5</v>
      </c>
      <c r="CK309" s="66">
        <v>5</v>
      </c>
      <c r="CL309" s="66" t="str">
        <f t="shared" si="236"/>
        <v>2-3.5-5</v>
      </c>
      <c r="CM309" s="66" t="str">
        <f t="shared" si="237"/>
        <v>Prominent redox concentrations</v>
      </c>
    </row>
    <row r="310" spans="70:91">
      <c r="BR310" s="66" t="s">
        <v>439</v>
      </c>
      <c r="BS310" s="66" t="b">
        <v>1</v>
      </c>
      <c r="BT310" s="66" t="b">
        <v>1</v>
      </c>
      <c r="BU310" s="66" t="b">
        <v>0</v>
      </c>
      <c r="CI310" s="66">
        <v>2</v>
      </c>
      <c r="CJ310" s="66">
        <v>3.5</v>
      </c>
      <c r="CK310" s="66">
        <v>6</v>
      </c>
      <c r="CL310" s="66" t="str">
        <f t="shared" si="236"/>
        <v>2-3.5-6</v>
      </c>
      <c r="CM310" s="66" t="str">
        <f t="shared" si="237"/>
        <v>Prominent redox concentrations</v>
      </c>
    </row>
    <row r="311" spans="70:91">
      <c r="BR311" s="66" t="s">
        <v>440</v>
      </c>
      <c r="BS311" s="66" t="b">
        <v>1</v>
      </c>
      <c r="BT311" s="66" t="b">
        <v>1</v>
      </c>
      <c r="BU311" s="66" t="b">
        <v>0</v>
      </c>
      <c r="CI311" s="66">
        <v>2</v>
      </c>
      <c r="CJ311" s="66">
        <v>3.5</v>
      </c>
      <c r="CK311" s="66">
        <v>7</v>
      </c>
      <c r="CL311" s="66" t="str">
        <f t="shared" si="236"/>
        <v>2-3.5-7</v>
      </c>
      <c r="CM311" s="66" t="str">
        <f t="shared" si="237"/>
        <v>Prominent redox concentrations</v>
      </c>
    </row>
    <row r="312" spans="70:91">
      <c r="BR312" s="66" t="s">
        <v>441</v>
      </c>
      <c r="BS312" s="66" t="b">
        <v>0</v>
      </c>
      <c r="BT312" s="66" t="b">
        <v>1</v>
      </c>
      <c r="BU312" s="66" t="b">
        <v>0</v>
      </c>
      <c r="CI312" s="66">
        <v>2</v>
      </c>
      <c r="CJ312" s="66">
        <v>4</v>
      </c>
      <c r="CK312" s="66">
        <v>0</v>
      </c>
      <c r="CL312" s="66" t="str">
        <f t="shared" si="236"/>
        <v>2-4.0-0</v>
      </c>
      <c r="CM312" s="66" t="str">
        <f t="shared" si="237"/>
        <v>Prominent redox concentrations</v>
      </c>
    </row>
    <row r="313" spans="70:91">
      <c r="BR313" s="66" t="s">
        <v>442</v>
      </c>
      <c r="BS313" s="66" t="b">
        <v>0</v>
      </c>
      <c r="BT313" s="66" t="b">
        <v>0</v>
      </c>
      <c r="BU313" s="66" t="b">
        <v>0</v>
      </c>
      <c r="CI313" s="66">
        <v>2</v>
      </c>
      <c r="CJ313" s="66">
        <v>4</v>
      </c>
      <c r="CK313" s="66">
        <v>1</v>
      </c>
      <c r="CL313" s="66" t="str">
        <f t="shared" si="236"/>
        <v>2-4.0-1</v>
      </c>
      <c r="CM313" s="66" t="str">
        <f t="shared" si="237"/>
        <v>Prominent redox concentrations</v>
      </c>
    </row>
    <row r="314" spans="70:91">
      <c r="BR314" s="66" t="s">
        <v>468</v>
      </c>
      <c r="BS314" s="66" t="b">
        <v>0</v>
      </c>
      <c r="BT314" s="66" t="b">
        <v>0</v>
      </c>
      <c r="BU314" s="66" t="b">
        <v>0</v>
      </c>
      <c r="CI314" s="66">
        <v>2</v>
      </c>
      <c r="CJ314" s="66">
        <v>4</v>
      </c>
      <c r="CK314" s="66">
        <v>2</v>
      </c>
      <c r="CL314" s="66" t="str">
        <f t="shared" si="236"/>
        <v>2-4.0-2</v>
      </c>
      <c r="CM314" s="66" t="str">
        <f t="shared" si="237"/>
        <v>Prominent redox concentrations</v>
      </c>
    </row>
    <row r="315" spans="70:91">
      <c r="BR315" s="66" t="s">
        <v>3098</v>
      </c>
      <c r="BS315" s="66" t="b">
        <v>1</v>
      </c>
      <c r="BT315" s="66" t="b">
        <v>1</v>
      </c>
      <c r="BU315" s="66" t="b">
        <v>0</v>
      </c>
      <c r="CI315" s="66">
        <v>2</v>
      </c>
      <c r="CJ315" s="66">
        <v>4</v>
      </c>
      <c r="CK315" s="66">
        <v>3</v>
      </c>
      <c r="CL315" s="66" t="str">
        <f t="shared" si="236"/>
        <v>2-4.0-3</v>
      </c>
      <c r="CM315" s="66" t="str">
        <f t="shared" si="237"/>
        <v>Prominent redox concentrations</v>
      </c>
    </row>
    <row r="316" spans="70:91">
      <c r="BR316" s="66" t="s">
        <v>3099</v>
      </c>
      <c r="BS316" s="66" t="b">
        <v>1</v>
      </c>
      <c r="BT316" s="66" t="b">
        <v>1</v>
      </c>
      <c r="BU316" s="66" t="b">
        <v>0</v>
      </c>
      <c r="CI316" s="66">
        <v>2</v>
      </c>
      <c r="CJ316" s="66">
        <v>4</v>
      </c>
      <c r="CK316" s="66">
        <v>4</v>
      </c>
      <c r="CL316" s="66" t="str">
        <f t="shared" si="236"/>
        <v>2-4.0-4</v>
      </c>
      <c r="CM316" s="66" t="str">
        <f t="shared" si="237"/>
        <v>Prominent redox concentrations</v>
      </c>
    </row>
    <row r="317" spans="70:91">
      <c r="BR317" s="66" t="s">
        <v>3100</v>
      </c>
      <c r="BS317" s="66" t="b">
        <v>1</v>
      </c>
      <c r="BT317" s="66" t="b">
        <v>1</v>
      </c>
      <c r="BU317" s="66" t="b">
        <v>0</v>
      </c>
      <c r="CI317" s="66">
        <v>2</v>
      </c>
      <c r="CJ317" s="66">
        <v>4</v>
      </c>
      <c r="CK317" s="66">
        <v>5</v>
      </c>
      <c r="CL317" s="66" t="str">
        <f t="shared" si="236"/>
        <v>2-4.0-5</v>
      </c>
      <c r="CM317" s="66" t="str">
        <f t="shared" si="237"/>
        <v>Prominent redox concentrations</v>
      </c>
    </row>
    <row r="318" spans="70:91">
      <c r="BR318" s="66" t="s">
        <v>443</v>
      </c>
      <c r="BS318" s="66" t="b">
        <v>1</v>
      </c>
      <c r="BT318" s="66" t="b">
        <v>1</v>
      </c>
      <c r="BU318" s="66" t="b">
        <v>0</v>
      </c>
      <c r="CI318" s="66">
        <v>2</v>
      </c>
      <c r="CJ318" s="66">
        <v>4</v>
      </c>
      <c r="CK318" s="66">
        <v>6</v>
      </c>
      <c r="CL318" s="66" t="str">
        <f t="shared" si="236"/>
        <v>2-4.0-6</v>
      </c>
      <c r="CM318" s="66" t="str">
        <f t="shared" si="237"/>
        <v>Prominent redox concentrations</v>
      </c>
    </row>
    <row r="319" spans="70:91">
      <c r="BR319" s="66" t="s">
        <v>444</v>
      </c>
      <c r="BS319" s="66" t="b">
        <v>1</v>
      </c>
      <c r="BT319" s="66" t="b">
        <v>1</v>
      </c>
      <c r="BU319" s="66" t="b">
        <v>0</v>
      </c>
      <c r="CI319" s="66">
        <v>2</v>
      </c>
      <c r="CJ319" s="66">
        <v>4</v>
      </c>
      <c r="CK319" s="66">
        <v>7</v>
      </c>
      <c r="CL319" s="66" t="str">
        <f t="shared" si="236"/>
        <v>2-4.0-7</v>
      </c>
      <c r="CM319" s="66" t="str">
        <f t="shared" si="237"/>
        <v>Prominent redox concentrations</v>
      </c>
    </row>
    <row r="320" spans="70:91">
      <c r="BR320" s="66" t="s">
        <v>445</v>
      </c>
      <c r="BS320" s="66" t="b">
        <v>1</v>
      </c>
      <c r="BT320" s="66" t="b">
        <v>1</v>
      </c>
      <c r="BU320" s="66" t="b">
        <v>0</v>
      </c>
      <c r="CI320" s="66">
        <v>2</v>
      </c>
      <c r="CJ320" s="66">
        <v>4.5</v>
      </c>
      <c r="CK320" s="66">
        <v>0</v>
      </c>
      <c r="CL320" s="66" t="str">
        <f t="shared" si="236"/>
        <v>2-4.5-0</v>
      </c>
      <c r="CM320" s="66" t="str">
        <f t="shared" si="237"/>
        <v>Prominent redox concentrations</v>
      </c>
    </row>
    <row r="321" spans="70:91">
      <c r="BR321" s="66" t="s">
        <v>446</v>
      </c>
      <c r="BS321" s="66" t="b">
        <v>0</v>
      </c>
      <c r="BT321" s="66" t="b">
        <v>1</v>
      </c>
      <c r="BU321" s="66" t="b">
        <v>0</v>
      </c>
      <c r="CI321" s="66">
        <v>2</v>
      </c>
      <c r="CJ321" s="66">
        <v>4.5</v>
      </c>
      <c r="CK321" s="66">
        <v>1</v>
      </c>
      <c r="CL321" s="66" t="str">
        <f t="shared" si="236"/>
        <v>2-4.5-1</v>
      </c>
      <c r="CM321" s="66" t="str">
        <f t="shared" si="237"/>
        <v>Prominent redox concentrations</v>
      </c>
    </row>
    <row r="322" spans="70:91">
      <c r="BR322" s="66" t="s">
        <v>447</v>
      </c>
      <c r="BS322" s="66" t="b">
        <v>0</v>
      </c>
      <c r="BT322" s="66" t="b">
        <v>1</v>
      </c>
      <c r="BU322" s="66" t="b">
        <v>0</v>
      </c>
      <c r="CI322" s="66">
        <v>2</v>
      </c>
      <c r="CJ322" s="66">
        <v>4.5</v>
      </c>
      <c r="CK322" s="66">
        <v>2</v>
      </c>
      <c r="CL322" s="66" t="str">
        <f t="shared" si="236"/>
        <v>2-4.5-2</v>
      </c>
      <c r="CM322" s="66" t="str">
        <f t="shared" si="237"/>
        <v>Prominent redox concentrations</v>
      </c>
    </row>
    <row r="323" spans="70:91">
      <c r="BR323" s="66" t="s">
        <v>448</v>
      </c>
      <c r="BS323" s="66" t="b">
        <v>0</v>
      </c>
      <c r="BT323" s="66" t="b">
        <v>0</v>
      </c>
      <c r="BU323" s="66" t="b">
        <v>0</v>
      </c>
      <c r="CI323" s="66">
        <v>2</v>
      </c>
      <c r="CJ323" s="66">
        <v>4.5</v>
      </c>
      <c r="CK323" s="66">
        <v>3</v>
      </c>
      <c r="CL323" s="66" t="str">
        <f t="shared" si="236"/>
        <v>2-4.5-3</v>
      </c>
      <c r="CM323" s="66" t="str">
        <f t="shared" si="237"/>
        <v>Prominent redox concentrations</v>
      </c>
    </row>
    <row r="324" spans="70:91">
      <c r="BR324" s="66" t="s">
        <v>449</v>
      </c>
      <c r="BS324" s="66" t="b">
        <v>0</v>
      </c>
      <c r="BT324" s="66" t="b">
        <v>0</v>
      </c>
      <c r="BU324" s="66" t="b">
        <v>0</v>
      </c>
      <c r="CI324" s="66">
        <v>2</v>
      </c>
      <c r="CJ324" s="66">
        <v>4.5</v>
      </c>
      <c r="CK324" s="66">
        <v>4</v>
      </c>
      <c r="CL324" s="66" t="str">
        <f t="shared" si="236"/>
        <v>2-4.5-4</v>
      </c>
      <c r="CM324" s="66" t="str">
        <f t="shared" si="237"/>
        <v>Prominent redox concentrations</v>
      </c>
    </row>
    <row r="325" spans="70:91">
      <c r="BR325" s="66" t="s">
        <v>450</v>
      </c>
      <c r="BS325" s="66" t="b">
        <v>0</v>
      </c>
      <c r="BT325" s="66" t="b">
        <v>0</v>
      </c>
      <c r="BU325" s="66" t="b">
        <v>0</v>
      </c>
      <c r="CI325" s="66">
        <v>2</v>
      </c>
      <c r="CJ325" s="66">
        <v>4.5</v>
      </c>
      <c r="CK325" s="66">
        <v>5</v>
      </c>
      <c r="CL325" s="66" t="str">
        <f t="shared" si="236"/>
        <v>2-4.5-5</v>
      </c>
      <c r="CM325" s="66" t="str">
        <f t="shared" si="237"/>
        <v>Prominent redox concentrations</v>
      </c>
    </row>
    <row r="326" spans="70:91">
      <c r="BR326" s="66" t="s">
        <v>451</v>
      </c>
      <c r="BS326" s="66" t="b">
        <v>0</v>
      </c>
      <c r="BT326" s="66" t="b">
        <v>0</v>
      </c>
      <c r="BU326" s="66" t="b">
        <v>0</v>
      </c>
      <c r="CI326" s="66">
        <v>2</v>
      </c>
      <c r="CJ326" s="66">
        <v>4.5</v>
      </c>
      <c r="CK326" s="66">
        <v>6</v>
      </c>
      <c r="CL326" s="66" t="str">
        <f t="shared" si="236"/>
        <v>2-4.5-6</v>
      </c>
      <c r="CM326" s="66" t="str">
        <f t="shared" si="237"/>
        <v>Prominent redox concentrations</v>
      </c>
    </row>
    <row r="327" spans="70:91">
      <c r="BR327" s="66" t="s">
        <v>452</v>
      </c>
      <c r="BS327" s="66" t="b">
        <v>0</v>
      </c>
      <c r="BT327" s="66" t="b">
        <v>0</v>
      </c>
      <c r="BU327" s="66" t="b">
        <v>0</v>
      </c>
      <c r="CI327" s="66">
        <v>2</v>
      </c>
      <c r="CJ327" s="66">
        <v>4.5</v>
      </c>
      <c r="CK327" s="66">
        <v>7</v>
      </c>
      <c r="CL327" s="66" t="str">
        <f t="shared" si="236"/>
        <v>2-4.5-7</v>
      </c>
      <c r="CM327" s="66" t="str">
        <f t="shared" si="237"/>
        <v>Prominent redox concentrations</v>
      </c>
    </row>
    <row r="328" spans="70:91">
      <c r="BR328" s="66" t="s">
        <v>453</v>
      </c>
      <c r="BS328" s="66" t="b">
        <v>0</v>
      </c>
      <c r="BT328" s="66" t="b">
        <v>0</v>
      </c>
      <c r="BU328" s="66" t="b">
        <v>0</v>
      </c>
      <c r="CI328" s="66">
        <v>2</v>
      </c>
      <c r="CJ328" s="66">
        <v>5</v>
      </c>
      <c r="CK328" s="66">
        <v>0</v>
      </c>
      <c r="CL328" s="66" t="str">
        <f t="shared" si="236"/>
        <v>2-5.0-0</v>
      </c>
      <c r="CM328" s="66" t="str">
        <f t="shared" si="237"/>
        <v>Prominent redox concentrations</v>
      </c>
    </row>
    <row r="329" spans="70:91">
      <c r="BR329" s="66" t="s">
        <v>454</v>
      </c>
      <c r="BS329" s="66" t="b">
        <v>0</v>
      </c>
      <c r="BT329" s="66" t="b">
        <v>0</v>
      </c>
      <c r="BU329" s="66" t="b">
        <v>0</v>
      </c>
      <c r="CI329" s="66">
        <v>2</v>
      </c>
      <c r="CJ329" s="66">
        <v>5</v>
      </c>
      <c r="CK329" s="66">
        <v>1</v>
      </c>
      <c r="CL329" s="66" t="str">
        <f t="shared" si="236"/>
        <v>2-5.0-1</v>
      </c>
      <c r="CM329" s="66" t="str">
        <f t="shared" si="237"/>
        <v>Prominent redox concentrations</v>
      </c>
    </row>
    <row r="330" spans="70:91">
      <c r="BR330" s="66" t="s">
        <v>455</v>
      </c>
      <c r="BS330" s="66" t="b">
        <v>0</v>
      </c>
      <c r="BT330" s="66" t="b">
        <v>0</v>
      </c>
      <c r="BU330" s="66" t="b">
        <v>0</v>
      </c>
      <c r="CI330" s="66">
        <v>2</v>
      </c>
      <c r="CJ330" s="66">
        <v>5</v>
      </c>
      <c r="CK330" s="66">
        <v>2</v>
      </c>
      <c r="CL330" s="66" t="str">
        <f t="shared" si="236"/>
        <v>2-5.0-2</v>
      </c>
      <c r="CM330" s="66" t="str">
        <f t="shared" si="237"/>
        <v>Prominent redox concentrations</v>
      </c>
    </row>
    <row r="331" spans="70:91">
      <c r="BR331" s="66" t="s">
        <v>456</v>
      </c>
      <c r="BS331" s="66" t="b">
        <v>0</v>
      </c>
      <c r="BT331" s="66" t="b">
        <v>0</v>
      </c>
      <c r="BU331" s="66" t="b">
        <v>0</v>
      </c>
      <c r="CI331" s="66">
        <v>2</v>
      </c>
      <c r="CJ331" s="66">
        <v>5</v>
      </c>
      <c r="CK331" s="66">
        <v>3</v>
      </c>
      <c r="CL331" s="66" t="str">
        <f t="shared" si="236"/>
        <v>2-5.0-3</v>
      </c>
      <c r="CM331" s="66" t="str">
        <f t="shared" si="237"/>
        <v>Prominent redox concentrations</v>
      </c>
    </row>
    <row r="332" spans="70:91">
      <c r="BR332" s="66" t="s">
        <v>457</v>
      </c>
      <c r="BS332" s="66" t="b">
        <v>0</v>
      </c>
      <c r="BT332" s="66" t="b">
        <v>0</v>
      </c>
      <c r="BU332" s="66" t="b">
        <v>0</v>
      </c>
      <c r="CI332" s="66">
        <v>2</v>
      </c>
      <c r="CJ332" s="66">
        <v>5</v>
      </c>
      <c r="CK332" s="66">
        <v>4</v>
      </c>
      <c r="CL332" s="66" t="str">
        <f t="shared" si="236"/>
        <v>2-5.0-4</v>
      </c>
      <c r="CM332" s="66" t="str">
        <f t="shared" si="237"/>
        <v>Prominent redox concentrations</v>
      </c>
    </row>
    <row r="333" spans="70:91">
      <c r="BR333" s="66" t="s">
        <v>458</v>
      </c>
      <c r="BS333" s="66" t="b">
        <v>0</v>
      </c>
      <c r="BT333" s="66" t="b">
        <v>0</v>
      </c>
      <c r="BU333" s="66" t="b">
        <v>0</v>
      </c>
      <c r="CI333" s="66">
        <v>2</v>
      </c>
      <c r="CJ333" s="66">
        <v>5</v>
      </c>
      <c r="CK333" s="66">
        <v>5</v>
      </c>
      <c r="CL333" s="66" t="str">
        <f t="shared" si="236"/>
        <v>2-5.0-5</v>
      </c>
      <c r="CM333" s="66" t="str">
        <f t="shared" si="237"/>
        <v>Prominent redox concentrations</v>
      </c>
    </row>
    <row r="334" spans="70:91">
      <c r="BR334" s="66" t="s">
        <v>459</v>
      </c>
      <c r="BS334" s="66" t="b">
        <v>0</v>
      </c>
      <c r="BT334" s="66" t="b">
        <v>0</v>
      </c>
      <c r="BU334" s="66" t="b">
        <v>0</v>
      </c>
      <c r="CI334" s="66">
        <v>2</v>
      </c>
      <c r="CJ334" s="66">
        <v>5</v>
      </c>
      <c r="CK334" s="66">
        <v>6</v>
      </c>
      <c r="CL334" s="66" t="str">
        <f t="shared" si="236"/>
        <v>2-5.0-6</v>
      </c>
      <c r="CM334" s="66" t="str">
        <f t="shared" si="237"/>
        <v>Prominent redox concentrations</v>
      </c>
    </row>
    <row r="335" spans="70:91">
      <c r="BR335" s="66" t="s">
        <v>460</v>
      </c>
      <c r="BS335" s="66" t="b">
        <v>0</v>
      </c>
      <c r="BT335" s="66" t="b">
        <v>0</v>
      </c>
      <c r="BU335" s="66" t="b">
        <v>0</v>
      </c>
      <c r="CI335" s="66">
        <v>2</v>
      </c>
      <c r="CJ335" s="66">
        <v>5</v>
      </c>
      <c r="CK335" s="66">
        <v>7</v>
      </c>
      <c r="CL335" s="66" t="str">
        <f t="shared" si="236"/>
        <v>2-5.0-7</v>
      </c>
      <c r="CM335" s="66" t="str">
        <f t="shared" si="237"/>
        <v>Prominent redox concentrations</v>
      </c>
    </row>
    <row r="336" spans="70:91">
      <c r="BR336" s="66" t="s">
        <v>461</v>
      </c>
      <c r="BS336" s="66" t="b">
        <v>0</v>
      </c>
      <c r="BT336" s="66" t="b">
        <v>0</v>
      </c>
      <c r="BU336" s="66" t="b">
        <v>0</v>
      </c>
      <c r="CI336" s="66">
        <v>2</v>
      </c>
      <c r="CJ336" s="66">
        <v>5.5</v>
      </c>
      <c r="CK336" s="66">
        <v>0</v>
      </c>
      <c r="CL336" s="66" t="str">
        <f t="shared" si="236"/>
        <v>2-5.5-0</v>
      </c>
      <c r="CM336" s="66" t="str">
        <f t="shared" si="237"/>
        <v>Prominent redox concentrations</v>
      </c>
    </row>
    <row r="337" spans="70:91">
      <c r="BR337" s="66" t="s">
        <v>462</v>
      </c>
      <c r="BS337" s="66" t="b">
        <v>0</v>
      </c>
      <c r="BT337" s="66" t="b">
        <v>0</v>
      </c>
      <c r="BU337" s="66" t="b">
        <v>0</v>
      </c>
      <c r="CI337" s="66">
        <v>2</v>
      </c>
      <c r="CJ337" s="66">
        <v>5.5</v>
      </c>
      <c r="CK337" s="66">
        <v>1</v>
      </c>
      <c r="CL337" s="66" t="str">
        <f t="shared" si="236"/>
        <v>2-5.5-1</v>
      </c>
      <c r="CM337" s="66" t="str">
        <f t="shared" si="237"/>
        <v>Prominent redox concentrations</v>
      </c>
    </row>
    <row r="338" spans="70:91">
      <c r="BR338" s="66" t="s">
        <v>463</v>
      </c>
      <c r="BS338" s="66" t="b">
        <v>0</v>
      </c>
      <c r="BT338" s="66" t="b">
        <v>0</v>
      </c>
      <c r="BU338" s="66" t="b">
        <v>0</v>
      </c>
      <c r="CI338" s="66">
        <v>2</v>
      </c>
      <c r="CJ338" s="66">
        <v>5.5</v>
      </c>
      <c r="CK338" s="66">
        <v>2</v>
      </c>
      <c r="CL338" s="66" t="str">
        <f t="shared" si="236"/>
        <v>2-5.5-2</v>
      </c>
      <c r="CM338" s="66" t="str">
        <f t="shared" ref="CM338:CM351" si="238">$CC$41</f>
        <v>Prominent redox concentrations</v>
      </c>
    </row>
    <row r="339" spans="70:91">
      <c r="BR339" s="66" t="s">
        <v>464</v>
      </c>
      <c r="BS339" s="66" t="b">
        <v>0</v>
      </c>
      <c r="BT339" s="66" t="b">
        <v>0</v>
      </c>
      <c r="BU339" s="66" t="b">
        <v>0</v>
      </c>
      <c r="CI339" s="66">
        <v>2</v>
      </c>
      <c r="CJ339" s="66">
        <v>5.5</v>
      </c>
      <c r="CK339" s="66">
        <v>3</v>
      </c>
      <c r="CL339" s="66" t="str">
        <f t="shared" si="236"/>
        <v>2-5.5-3</v>
      </c>
      <c r="CM339" s="66" t="str">
        <f t="shared" si="238"/>
        <v>Prominent redox concentrations</v>
      </c>
    </row>
    <row r="340" spans="70:91">
      <c r="BR340" s="66" t="s">
        <v>465</v>
      </c>
      <c r="BS340" s="66" t="b">
        <v>0</v>
      </c>
      <c r="BT340" s="66" t="b">
        <v>0</v>
      </c>
      <c r="BU340" s="66" t="b">
        <v>0</v>
      </c>
      <c r="CI340" s="66">
        <v>2</v>
      </c>
      <c r="CJ340" s="66">
        <v>5.5</v>
      </c>
      <c r="CK340" s="66">
        <v>4</v>
      </c>
      <c r="CL340" s="66" t="str">
        <f t="shared" si="236"/>
        <v>2-5.5-4</v>
      </c>
      <c r="CM340" s="66" t="str">
        <f t="shared" si="238"/>
        <v>Prominent redox concentrations</v>
      </c>
    </row>
    <row r="341" spans="70:91">
      <c r="BR341" s="66" t="s">
        <v>466</v>
      </c>
      <c r="BS341" s="66" t="b">
        <v>0</v>
      </c>
      <c r="BT341" s="66" t="b">
        <v>0</v>
      </c>
      <c r="BU341" s="66" t="b">
        <v>0</v>
      </c>
      <c r="CI341" s="66">
        <v>2</v>
      </c>
      <c r="CJ341" s="66">
        <v>5.5</v>
      </c>
      <c r="CK341" s="66">
        <v>5</v>
      </c>
      <c r="CL341" s="66" t="str">
        <f t="shared" si="236"/>
        <v>2-5.5-5</v>
      </c>
      <c r="CM341" s="66" t="str">
        <f t="shared" si="238"/>
        <v>Prominent redox concentrations</v>
      </c>
    </row>
    <row r="342" spans="70:91">
      <c r="BR342" s="66" t="s">
        <v>499</v>
      </c>
      <c r="BS342" s="66" t="b">
        <v>1</v>
      </c>
      <c r="BT342" s="66" t="b">
        <v>1</v>
      </c>
      <c r="BU342" s="66" t="b">
        <v>0</v>
      </c>
      <c r="CI342" s="66">
        <v>2</v>
      </c>
      <c r="CJ342" s="66">
        <v>5.5</v>
      </c>
      <c r="CK342" s="66">
        <v>6</v>
      </c>
      <c r="CL342" s="66" t="str">
        <f t="shared" si="236"/>
        <v>2-5.5-6</v>
      </c>
      <c r="CM342" s="66" t="str">
        <f t="shared" si="238"/>
        <v>Prominent redox concentrations</v>
      </c>
    </row>
    <row r="343" spans="70:91">
      <c r="BR343" s="66" t="s">
        <v>469</v>
      </c>
      <c r="BS343" s="66" t="b">
        <v>1</v>
      </c>
      <c r="BT343" s="66" t="b">
        <v>1</v>
      </c>
      <c r="BU343" s="66" t="b">
        <v>0</v>
      </c>
      <c r="CI343" s="66">
        <v>2</v>
      </c>
      <c r="CJ343" s="66">
        <v>5.5</v>
      </c>
      <c r="CK343" s="66">
        <v>7</v>
      </c>
      <c r="CL343" s="66" t="str">
        <f t="shared" si="236"/>
        <v>2-5.5-7</v>
      </c>
      <c r="CM343" s="66" t="str">
        <f t="shared" si="238"/>
        <v>Prominent redox concentrations</v>
      </c>
    </row>
    <row r="344" spans="70:91">
      <c r="BR344" s="66" t="s">
        <v>470</v>
      </c>
      <c r="BS344" s="66" t="b">
        <v>1</v>
      </c>
      <c r="BT344" s="66" t="b">
        <v>1</v>
      </c>
      <c r="BU344" s="66" t="b">
        <v>0</v>
      </c>
      <c r="CI344" s="66">
        <v>2</v>
      </c>
      <c r="CJ344" s="66">
        <v>6</v>
      </c>
      <c r="CK344" s="66">
        <v>0</v>
      </c>
      <c r="CL344" s="66" t="str">
        <f t="shared" si="236"/>
        <v>2-6.0-0</v>
      </c>
      <c r="CM344" s="66" t="str">
        <f t="shared" si="238"/>
        <v>Prominent redox concentrations</v>
      </c>
    </row>
    <row r="345" spans="70:91">
      <c r="BR345" s="66" t="s">
        <v>471</v>
      </c>
      <c r="BS345" s="66" t="b">
        <v>1</v>
      </c>
      <c r="BT345" s="66" t="b">
        <v>1</v>
      </c>
      <c r="BU345" s="66" t="b">
        <v>0</v>
      </c>
      <c r="CI345" s="66">
        <v>2</v>
      </c>
      <c r="CJ345" s="66">
        <v>6</v>
      </c>
      <c r="CK345" s="66">
        <v>1</v>
      </c>
      <c r="CL345" s="66" t="str">
        <f t="shared" si="236"/>
        <v>2-6.0-1</v>
      </c>
      <c r="CM345" s="66" t="str">
        <f t="shared" si="238"/>
        <v>Prominent redox concentrations</v>
      </c>
    </row>
    <row r="346" spans="70:91">
      <c r="BR346" s="66" t="s">
        <v>472</v>
      </c>
      <c r="BS346" s="66" t="b">
        <v>0</v>
      </c>
      <c r="BT346" s="66" t="b">
        <v>1</v>
      </c>
      <c r="BU346" s="66" t="b">
        <v>0</v>
      </c>
      <c r="CI346" s="66">
        <v>2</v>
      </c>
      <c r="CJ346" s="66">
        <v>6</v>
      </c>
      <c r="CK346" s="66">
        <v>2</v>
      </c>
      <c r="CL346" s="66" t="str">
        <f t="shared" si="236"/>
        <v>2-6.0-2</v>
      </c>
      <c r="CM346" s="66" t="str">
        <f t="shared" si="238"/>
        <v>Prominent redox concentrations</v>
      </c>
    </row>
    <row r="347" spans="70:91">
      <c r="BR347" s="66" t="s">
        <v>473</v>
      </c>
      <c r="BS347" s="66" t="b">
        <v>0</v>
      </c>
      <c r="BT347" s="66" t="b">
        <v>0</v>
      </c>
      <c r="BU347" s="66" t="b">
        <v>0</v>
      </c>
      <c r="CI347" s="66">
        <v>2</v>
      </c>
      <c r="CJ347" s="66">
        <v>6</v>
      </c>
      <c r="CK347" s="66">
        <v>3</v>
      </c>
      <c r="CL347" s="66" t="str">
        <f t="shared" si="236"/>
        <v>2-6.0-3</v>
      </c>
      <c r="CM347" s="66" t="str">
        <f t="shared" si="238"/>
        <v>Prominent redox concentrations</v>
      </c>
    </row>
    <row r="348" spans="70:91">
      <c r="BR348" s="66" t="s">
        <v>474</v>
      </c>
      <c r="BS348" s="66" t="b">
        <v>0</v>
      </c>
      <c r="BT348" s="66" t="b">
        <v>0</v>
      </c>
      <c r="BU348" s="66" t="b">
        <v>0</v>
      </c>
      <c r="CI348" s="66">
        <v>2</v>
      </c>
      <c r="CJ348" s="66">
        <v>6</v>
      </c>
      <c r="CK348" s="66">
        <v>4</v>
      </c>
      <c r="CL348" s="66" t="str">
        <f t="shared" si="236"/>
        <v>2-6.0-4</v>
      </c>
      <c r="CM348" s="66" t="str">
        <f t="shared" si="238"/>
        <v>Prominent redox concentrations</v>
      </c>
    </row>
    <row r="349" spans="70:91">
      <c r="BR349" s="66" t="s">
        <v>475</v>
      </c>
      <c r="BS349" s="66" t="b">
        <v>1</v>
      </c>
      <c r="BT349" s="66" t="b">
        <v>1</v>
      </c>
      <c r="BU349" s="66" t="b">
        <v>0</v>
      </c>
      <c r="CI349" s="66">
        <v>2</v>
      </c>
      <c r="CJ349" s="66">
        <v>6</v>
      </c>
      <c r="CK349" s="66">
        <v>5</v>
      </c>
      <c r="CL349" s="66" t="str">
        <f t="shared" si="236"/>
        <v>2-6.0-5</v>
      </c>
      <c r="CM349" s="66" t="str">
        <f t="shared" si="238"/>
        <v>Prominent redox concentrations</v>
      </c>
    </row>
    <row r="350" spans="70:91">
      <c r="BR350" s="66" t="s">
        <v>476</v>
      </c>
      <c r="BS350" s="66" t="b">
        <v>1</v>
      </c>
      <c r="BT350" s="66" t="b">
        <v>1</v>
      </c>
      <c r="BU350" s="66" t="b">
        <v>0</v>
      </c>
      <c r="CI350" s="66">
        <v>2</v>
      </c>
      <c r="CJ350" s="66">
        <v>6</v>
      </c>
      <c r="CK350" s="66">
        <v>6</v>
      </c>
      <c r="CL350" s="66" t="str">
        <f t="shared" si="236"/>
        <v>2-6.0-6</v>
      </c>
      <c r="CM350" s="66" t="str">
        <f t="shared" si="238"/>
        <v>Prominent redox concentrations</v>
      </c>
    </row>
    <row r="351" spans="70:91">
      <c r="BR351" s="66" t="s">
        <v>477</v>
      </c>
      <c r="BS351" s="66" t="b">
        <v>1</v>
      </c>
      <c r="BT351" s="66" t="b">
        <v>1</v>
      </c>
      <c r="BU351" s="66" t="b">
        <v>0</v>
      </c>
      <c r="CI351" s="66">
        <v>2</v>
      </c>
      <c r="CJ351" s="66">
        <v>6</v>
      </c>
      <c r="CK351" s="66">
        <v>7</v>
      </c>
      <c r="CL351" s="66" t="str">
        <f t="shared" si="236"/>
        <v>2-6.0-7</v>
      </c>
      <c r="CM351" s="66" t="str">
        <f t="shared" si="238"/>
        <v>Prominent redox concentrations</v>
      </c>
    </row>
    <row r="352" spans="70:91">
      <c r="BR352" s="66" t="s">
        <v>478</v>
      </c>
      <c r="BS352" s="66" t="b">
        <v>0</v>
      </c>
      <c r="BT352" s="66" t="b">
        <v>1</v>
      </c>
      <c r="BU352" s="66" t="b">
        <v>0</v>
      </c>
    </row>
    <row r="353" spans="70:73">
      <c r="BR353" s="66" t="s">
        <v>479</v>
      </c>
      <c r="BS353" s="66" t="b">
        <v>0</v>
      </c>
      <c r="BT353" s="66" t="b">
        <v>1</v>
      </c>
      <c r="BU353" s="66" t="b">
        <v>0</v>
      </c>
    </row>
    <row r="354" spans="70:73">
      <c r="BR354" s="66" t="s">
        <v>480</v>
      </c>
      <c r="BS354" s="66" t="b">
        <v>0</v>
      </c>
      <c r="BT354" s="66" t="b">
        <v>0</v>
      </c>
      <c r="BU354" s="66" t="b">
        <v>0</v>
      </c>
    </row>
    <row r="355" spans="70:73">
      <c r="BR355" s="66" t="s">
        <v>481</v>
      </c>
      <c r="BS355" s="66" t="b">
        <v>0</v>
      </c>
      <c r="BT355" s="66" t="b">
        <v>0</v>
      </c>
      <c r="BU355" s="66" t="b">
        <v>0</v>
      </c>
    </row>
    <row r="356" spans="70:73">
      <c r="BR356" s="66" t="s">
        <v>482</v>
      </c>
      <c r="BS356" s="66" t="b">
        <v>0</v>
      </c>
      <c r="BT356" s="66" t="b">
        <v>0</v>
      </c>
      <c r="BU356" s="66" t="b">
        <v>0</v>
      </c>
    </row>
    <row r="357" spans="70:73">
      <c r="BR357" s="66" t="s">
        <v>483</v>
      </c>
      <c r="BS357" s="66" t="b">
        <v>0</v>
      </c>
      <c r="BT357" s="66" t="b">
        <v>0</v>
      </c>
      <c r="BU357" s="66" t="b">
        <v>0</v>
      </c>
    </row>
    <row r="358" spans="70:73">
      <c r="BR358" s="66" t="s">
        <v>484</v>
      </c>
      <c r="BS358" s="66" t="b">
        <v>0</v>
      </c>
      <c r="BT358" s="66" t="b">
        <v>0</v>
      </c>
      <c r="BU358" s="66" t="b">
        <v>0</v>
      </c>
    </row>
    <row r="359" spans="70:73">
      <c r="BR359" s="66" t="s">
        <v>485</v>
      </c>
      <c r="BS359" s="66" t="b">
        <v>0</v>
      </c>
      <c r="BT359" s="66" t="b">
        <v>0</v>
      </c>
      <c r="BU359" s="66" t="b">
        <v>0</v>
      </c>
    </row>
    <row r="360" spans="70:73">
      <c r="BR360" s="66" t="s">
        <v>486</v>
      </c>
      <c r="BS360" s="66" t="b">
        <v>0</v>
      </c>
      <c r="BT360" s="66" t="b">
        <v>0</v>
      </c>
      <c r="BU360" s="66" t="b">
        <v>0</v>
      </c>
    </row>
    <row r="361" spans="70:73">
      <c r="BR361" s="66" t="s">
        <v>487</v>
      </c>
      <c r="BS361" s="66" t="b">
        <v>0</v>
      </c>
      <c r="BT361" s="66" t="b">
        <v>0</v>
      </c>
      <c r="BU361" s="66" t="b">
        <v>0</v>
      </c>
    </row>
    <row r="362" spans="70:73">
      <c r="BR362" s="66" t="s">
        <v>488</v>
      </c>
      <c r="BS362" s="66" t="b">
        <v>0</v>
      </c>
      <c r="BT362" s="66" t="b">
        <v>0</v>
      </c>
      <c r="BU362" s="66" t="b">
        <v>0</v>
      </c>
    </row>
    <row r="363" spans="70:73">
      <c r="BR363" s="66" t="s">
        <v>489</v>
      </c>
      <c r="BS363" s="66" t="b">
        <v>0</v>
      </c>
      <c r="BT363" s="66" t="b">
        <v>0</v>
      </c>
      <c r="BU363" s="66" t="b">
        <v>0</v>
      </c>
    </row>
    <row r="364" spans="70:73">
      <c r="BR364" s="66" t="s">
        <v>490</v>
      </c>
      <c r="BS364" s="66" t="b">
        <v>0</v>
      </c>
      <c r="BT364" s="66" t="b">
        <v>0</v>
      </c>
      <c r="BU364" s="66" t="b">
        <v>0</v>
      </c>
    </row>
    <row r="365" spans="70:73">
      <c r="BR365" s="66" t="s">
        <v>491</v>
      </c>
      <c r="BS365" s="66" t="b">
        <v>0</v>
      </c>
      <c r="BT365" s="66" t="b">
        <v>0</v>
      </c>
      <c r="BU365" s="66" t="b">
        <v>0</v>
      </c>
    </row>
    <row r="366" spans="70:73">
      <c r="BR366" s="66" t="s">
        <v>492</v>
      </c>
      <c r="BS366" s="66" t="b">
        <v>0</v>
      </c>
      <c r="BT366" s="66" t="b">
        <v>0</v>
      </c>
      <c r="BU366" s="66" t="b">
        <v>0</v>
      </c>
    </row>
    <row r="367" spans="70:73">
      <c r="BR367" s="66" t="s">
        <v>493</v>
      </c>
      <c r="BS367" s="66" t="b">
        <v>0</v>
      </c>
      <c r="BT367" s="66" t="b">
        <v>0</v>
      </c>
      <c r="BU367" s="66" t="b">
        <v>0</v>
      </c>
    </row>
    <row r="368" spans="70:73">
      <c r="BR368" s="66" t="s">
        <v>494</v>
      </c>
      <c r="BS368" s="66" t="b">
        <v>0</v>
      </c>
      <c r="BT368" s="66" t="b">
        <v>0</v>
      </c>
      <c r="BU368" s="66" t="b">
        <v>0</v>
      </c>
    </row>
    <row r="369" spans="70:73">
      <c r="BR369" s="66" t="s">
        <v>495</v>
      </c>
      <c r="BS369" s="66" t="b">
        <v>0</v>
      </c>
      <c r="BT369" s="66" t="b">
        <v>0</v>
      </c>
      <c r="BU369" s="66" t="b">
        <v>0</v>
      </c>
    </row>
    <row r="370" spans="70:73">
      <c r="BR370" s="66" t="s">
        <v>496</v>
      </c>
      <c r="BS370" s="66" t="b">
        <v>0</v>
      </c>
      <c r="BT370" s="66" t="b">
        <v>0</v>
      </c>
      <c r="BU370" s="66" t="b">
        <v>0</v>
      </c>
    </row>
    <row r="371" spans="70:73">
      <c r="BR371" s="66" t="s">
        <v>497</v>
      </c>
      <c r="BS371" s="66" t="b">
        <v>0</v>
      </c>
      <c r="BT371" s="66" t="b">
        <v>0</v>
      </c>
      <c r="BU371" s="66" t="b">
        <v>0</v>
      </c>
    </row>
    <row r="372" spans="70:73">
      <c r="BR372" s="66" t="s">
        <v>498</v>
      </c>
      <c r="BS372" s="66" t="b">
        <v>0</v>
      </c>
      <c r="BT372" s="66" t="b">
        <v>0</v>
      </c>
      <c r="BU372" s="66" t="b">
        <v>0</v>
      </c>
    </row>
    <row r="373" spans="70:73">
      <c r="BR373" s="66" t="s">
        <v>30245</v>
      </c>
      <c r="BS373" s="66" t="b">
        <v>0</v>
      </c>
      <c r="BT373" s="66" t="b">
        <v>0</v>
      </c>
      <c r="BU373" s="66" t="b">
        <v>1</v>
      </c>
    </row>
    <row r="374" spans="70:73">
      <c r="BR374" s="66" t="s">
        <v>30246</v>
      </c>
      <c r="BS374" s="66" t="b">
        <v>0</v>
      </c>
      <c r="BT374" s="66" t="b">
        <v>0</v>
      </c>
      <c r="BU374" s="66" t="b">
        <v>1</v>
      </c>
    </row>
    <row r="375" spans="70:73">
      <c r="BR375" s="66" t="s">
        <v>30247</v>
      </c>
      <c r="BS375" s="66" t="b">
        <v>0</v>
      </c>
      <c r="BT375" s="66" t="b">
        <v>0</v>
      </c>
      <c r="BU375" s="66" t="b">
        <v>1</v>
      </c>
    </row>
    <row r="376" spans="70:73">
      <c r="BR376" s="66" t="s">
        <v>502</v>
      </c>
      <c r="BS376" s="66" t="b">
        <v>0</v>
      </c>
      <c r="BT376" s="66" t="b">
        <v>0</v>
      </c>
      <c r="BU376" s="66" t="b">
        <v>1</v>
      </c>
    </row>
    <row r="377" spans="70:73">
      <c r="BR377" s="66" t="s">
        <v>503</v>
      </c>
      <c r="BS377" s="66" t="b">
        <v>0</v>
      </c>
      <c r="BT377" s="66" t="b">
        <v>0</v>
      </c>
      <c r="BU377" s="66" t="b">
        <v>1</v>
      </c>
    </row>
    <row r="378" spans="70:73">
      <c r="BR378" s="66" t="s">
        <v>504</v>
      </c>
      <c r="BS378" s="66" t="b">
        <v>0</v>
      </c>
      <c r="BT378" s="66" t="b">
        <v>0</v>
      </c>
      <c r="BU378" s="66" t="b">
        <v>1</v>
      </c>
    </row>
    <row r="379" spans="70:73">
      <c r="BR379" s="66" t="s">
        <v>505</v>
      </c>
      <c r="BS379" s="66" t="b">
        <v>0</v>
      </c>
      <c r="BT379" s="66" t="b">
        <v>0</v>
      </c>
      <c r="BU379" s="66" t="b">
        <v>1</v>
      </c>
    </row>
    <row r="380" spans="70:73">
      <c r="BR380" s="66" t="s">
        <v>506</v>
      </c>
      <c r="BS380" s="66" t="b">
        <v>0</v>
      </c>
      <c r="BT380" s="66" t="b">
        <v>0</v>
      </c>
      <c r="BU380" s="66" t="b">
        <v>1</v>
      </c>
    </row>
    <row r="381" spans="70:73">
      <c r="BR381" s="66" t="s">
        <v>257</v>
      </c>
      <c r="BS381" s="66" t="b">
        <v>0</v>
      </c>
      <c r="BT381" s="66" t="b">
        <v>0</v>
      </c>
      <c r="BU381" s="66" t="b">
        <v>0</v>
      </c>
    </row>
    <row r="382" spans="70:73">
      <c r="BR382" s="66" t="s">
        <v>507</v>
      </c>
      <c r="BS382" s="66" t="b">
        <v>0</v>
      </c>
      <c r="BT382" s="66" t="b">
        <v>0</v>
      </c>
      <c r="BU382" s="66" t="b">
        <v>0</v>
      </c>
    </row>
    <row r="383" spans="70:73">
      <c r="BR383" s="66" t="s">
        <v>508</v>
      </c>
      <c r="BS383" s="66" t="b">
        <v>0</v>
      </c>
      <c r="BT383" s="66" t="b">
        <v>0</v>
      </c>
      <c r="BU383" s="66" t="b">
        <v>1</v>
      </c>
    </row>
    <row r="384" spans="70:73">
      <c r="BR384" s="66" t="s">
        <v>513</v>
      </c>
      <c r="BS384" s="66" t="b">
        <v>0</v>
      </c>
      <c r="BT384" s="66" t="b">
        <v>0</v>
      </c>
      <c r="BU384" s="66" t="b">
        <v>1</v>
      </c>
    </row>
    <row r="385" spans="70:73">
      <c r="BR385" s="66" t="s">
        <v>509</v>
      </c>
      <c r="BS385" s="66" t="b">
        <v>0</v>
      </c>
      <c r="BT385" s="66" t="b">
        <v>0</v>
      </c>
      <c r="BU385" s="66" t="b">
        <v>1</v>
      </c>
    </row>
    <row r="386" spans="70:73">
      <c r="BR386" s="66" t="s">
        <v>514</v>
      </c>
      <c r="BS386" s="66" t="b">
        <v>0</v>
      </c>
      <c r="BT386" s="66" t="b">
        <v>0</v>
      </c>
      <c r="BU386" s="66" t="b">
        <v>1</v>
      </c>
    </row>
    <row r="387" spans="70:73">
      <c r="BR387" s="66" t="s">
        <v>510</v>
      </c>
      <c r="BS387" s="66" t="b">
        <v>0</v>
      </c>
      <c r="BT387" s="66" t="b">
        <v>0</v>
      </c>
      <c r="BU387" s="66" t="b">
        <v>1</v>
      </c>
    </row>
    <row r="388" spans="70:73">
      <c r="BR388" s="66" t="s">
        <v>511</v>
      </c>
      <c r="BS388" s="66" t="b">
        <v>0</v>
      </c>
      <c r="BT388" s="66" t="b">
        <v>0</v>
      </c>
      <c r="BU388" s="66" t="b">
        <v>0</v>
      </c>
    </row>
    <row r="389" spans="70:73">
      <c r="BR389" s="66" t="s">
        <v>512</v>
      </c>
      <c r="BS389" s="66" t="b">
        <v>0</v>
      </c>
      <c r="BT389" s="66" t="b">
        <v>0</v>
      </c>
      <c r="BU389" s="66" t="b">
        <v>0</v>
      </c>
    </row>
    <row r="390" spans="70:73">
      <c r="BR390" s="66" t="s">
        <v>3101</v>
      </c>
      <c r="BS390" s="66" t="b">
        <v>0</v>
      </c>
      <c r="BT390" s="66" t="b">
        <v>0</v>
      </c>
      <c r="BU390" s="66" t="b">
        <v>1</v>
      </c>
    </row>
    <row r="391" spans="70:73">
      <c r="BR391" s="66" t="s">
        <v>3102</v>
      </c>
      <c r="BS391" s="66" t="b">
        <v>0</v>
      </c>
      <c r="BT391" s="66" t="b">
        <v>0</v>
      </c>
      <c r="BU391" s="66" t="b">
        <v>1</v>
      </c>
    </row>
    <row r="392" spans="70:73">
      <c r="BR392" s="66" t="s">
        <v>3103</v>
      </c>
      <c r="BS392" s="66" t="b">
        <v>0</v>
      </c>
      <c r="BT392" s="66" t="b">
        <v>0</v>
      </c>
      <c r="BU392" s="66" t="b">
        <v>1</v>
      </c>
    </row>
    <row r="393" spans="70:73">
      <c r="BR393" s="66" t="s">
        <v>3104</v>
      </c>
      <c r="BS393" s="66" t="b">
        <v>0</v>
      </c>
      <c r="BT393" s="66" t="b">
        <v>0</v>
      </c>
      <c r="BU393" s="66" t="b">
        <v>1</v>
      </c>
    </row>
    <row r="394" spans="70:73">
      <c r="BR394" s="66" t="s">
        <v>3105</v>
      </c>
      <c r="BS394" s="66" t="b">
        <v>0</v>
      </c>
      <c r="BT394" s="66" t="b">
        <v>0</v>
      </c>
      <c r="BU394" s="66" t="b">
        <v>1</v>
      </c>
    </row>
    <row r="395" spans="70:73">
      <c r="BR395" s="66" t="s">
        <v>3106</v>
      </c>
      <c r="BS395" s="66" t="b">
        <v>0</v>
      </c>
      <c r="BT395" s="66" t="b">
        <v>0</v>
      </c>
      <c r="BU395" s="66" t="b">
        <v>1</v>
      </c>
    </row>
    <row r="396" spans="70:73">
      <c r="BR396" s="66" t="s">
        <v>3107</v>
      </c>
      <c r="BS396" s="66" t="b">
        <v>0</v>
      </c>
      <c r="BT396" s="66" t="b">
        <v>0</v>
      </c>
      <c r="BU396" s="66" t="b">
        <v>1</v>
      </c>
    </row>
    <row r="397" spans="70:73">
      <c r="BR397" s="66" t="s">
        <v>3108</v>
      </c>
      <c r="BS397" s="66" t="b">
        <v>0</v>
      </c>
      <c r="BT397" s="66" t="b">
        <v>0</v>
      </c>
      <c r="BU397" s="66" t="b">
        <v>1</v>
      </c>
    </row>
    <row r="398" spans="70:73">
      <c r="BR398" s="66" t="s">
        <v>521</v>
      </c>
      <c r="BS398" s="66" t="b">
        <v>0</v>
      </c>
      <c r="BT398" s="66" t="b">
        <v>0</v>
      </c>
      <c r="BU398" s="66" t="b">
        <v>1</v>
      </c>
    </row>
    <row r="399" spans="70:73">
      <c r="BR399" s="66" t="s">
        <v>515</v>
      </c>
      <c r="BS399" s="66" t="b">
        <v>0</v>
      </c>
      <c r="BT399" s="66" t="b">
        <v>0</v>
      </c>
      <c r="BU399" s="66" t="b">
        <v>1</v>
      </c>
    </row>
    <row r="400" spans="70:73">
      <c r="BR400" s="66" t="s">
        <v>516</v>
      </c>
      <c r="BS400" s="66" t="b">
        <v>0</v>
      </c>
      <c r="BT400" s="66" t="b">
        <v>0</v>
      </c>
      <c r="BU400" s="66" t="b">
        <v>1</v>
      </c>
    </row>
    <row r="401" spans="70:73">
      <c r="BR401" s="66" t="s">
        <v>517</v>
      </c>
      <c r="BS401" s="66" t="b">
        <v>0</v>
      </c>
      <c r="BT401" s="66" t="b">
        <v>0</v>
      </c>
      <c r="BU401" s="66" t="b">
        <v>1</v>
      </c>
    </row>
    <row r="402" spans="70:73">
      <c r="BR402" s="66" t="s">
        <v>518</v>
      </c>
      <c r="BS402" s="66" t="b">
        <v>0</v>
      </c>
      <c r="BT402" s="66" t="b">
        <v>0</v>
      </c>
      <c r="BU402" s="66" t="b">
        <v>1</v>
      </c>
    </row>
    <row r="403" spans="70:73">
      <c r="BR403" s="66" t="s">
        <v>519</v>
      </c>
      <c r="BS403" s="66" t="b">
        <v>0</v>
      </c>
      <c r="BT403" s="66" t="b">
        <v>0</v>
      </c>
      <c r="BU403" s="66" t="b">
        <v>0</v>
      </c>
    </row>
    <row r="404" spans="70:73">
      <c r="BR404" s="66" t="s">
        <v>520</v>
      </c>
      <c r="BS404" s="66" t="b">
        <v>0</v>
      </c>
      <c r="BT404" s="66" t="b">
        <v>0</v>
      </c>
      <c r="BU404" s="66" t="b">
        <v>0</v>
      </c>
    </row>
    <row r="405" spans="70:73">
      <c r="BR405" s="66" t="s">
        <v>3109</v>
      </c>
      <c r="BS405" s="66" t="b">
        <v>0</v>
      </c>
      <c r="BT405" s="66" t="b">
        <v>0</v>
      </c>
      <c r="BU405" s="66" t="b">
        <v>1</v>
      </c>
    </row>
    <row r="406" spans="70:73">
      <c r="BR406" s="66" t="s">
        <v>3110</v>
      </c>
      <c r="BS406" s="66" t="b">
        <v>0</v>
      </c>
      <c r="BT406" s="66" t="b">
        <v>0</v>
      </c>
      <c r="BU406" s="66" t="b">
        <v>1</v>
      </c>
    </row>
    <row r="407" spans="70:73">
      <c r="BR407" s="66" t="s">
        <v>3111</v>
      </c>
      <c r="BS407" s="66" t="b">
        <v>0</v>
      </c>
      <c r="BT407" s="66" t="b">
        <v>0</v>
      </c>
      <c r="BU407" s="66" t="b">
        <v>1</v>
      </c>
    </row>
    <row r="408" spans="70:73">
      <c r="BR408" s="66" t="s">
        <v>3112</v>
      </c>
      <c r="BS408" s="66" t="b">
        <v>0</v>
      </c>
      <c r="BT408" s="66" t="b">
        <v>0</v>
      </c>
      <c r="BU408" s="66" t="b">
        <v>1</v>
      </c>
    </row>
    <row r="409" spans="70:73">
      <c r="BR409" s="66" t="s">
        <v>3113</v>
      </c>
      <c r="BS409" s="66" t="b">
        <v>0</v>
      </c>
      <c r="BT409" s="66" t="b">
        <v>0</v>
      </c>
      <c r="BU409" s="66" t="b">
        <v>1</v>
      </c>
    </row>
    <row r="410" spans="70:73">
      <c r="BR410" s="66" t="s">
        <v>3114</v>
      </c>
      <c r="BS410" s="66" t="b">
        <v>0</v>
      </c>
      <c r="BT410" s="66" t="b">
        <v>0</v>
      </c>
      <c r="BU410" s="66" t="b">
        <v>1</v>
      </c>
    </row>
    <row r="411" spans="70:73">
      <c r="BR411" s="66" t="s">
        <v>3115</v>
      </c>
      <c r="BS411" s="66" t="b">
        <v>0</v>
      </c>
      <c r="BT411" s="66" t="b">
        <v>0</v>
      </c>
      <c r="BU411" s="66" t="b">
        <v>1</v>
      </c>
    </row>
    <row r="412" spans="70:73">
      <c r="BR412" s="66" t="s">
        <v>3116</v>
      </c>
      <c r="BS412" s="66" t="b">
        <v>0</v>
      </c>
      <c r="BT412" s="66" t="b">
        <v>0</v>
      </c>
      <c r="BU412" s="66" t="b">
        <v>1</v>
      </c>
    </row>
    <row r="413" spans="70:73">
      <c r="BR413" s="66" t="s">
        <v>528</v>
      </c>
      <c r="BS413" s="66" t="b">
        <v>0</v>
      </c>
      <c r="BT413" s="66" t="b">
        <v>0</v>
      </c>
      <c r="BU413" s="66" t="b">
        <v>1</v>
      </c>
    </row>
    <row r="414" spans="70:73">
      <c r="BR414" s="66" t="s">
        <v>522</v>
      </c>
      <c r="BS414" s="66" t="b">
        <v>0</v>
      </c>
      <c r="BT414" s="66" t="b">
        <v>0</v>
      </c>
      <c r="BU414" s="66" t="b">
        <v>1</v>
      </c>
    </row>
    <row r="415" spans="70:73">
      <c r="BR415" s="66" t="s">
        <v>523</v>
      </c>
      <c r="BS415" s="66" t="b">
        <v>0</v>
      </c>
      <c r="BT415" s="66" t="b">
        <v>0</v>
      </c>
      <c r="BU415" s="66" t="b">
        <v>1</v>
      </c>
    </row>
    <row r="416" spans="70:73">
      <c r="BR416" s="66" t="s">
        <v>524</v>
      </c>
      <c r="BS416" s="66" t="b">
        <v>0</v>
      </c>
      <c r="BT416" s="66" t="b">
        <v>0</v>
      </c>
      <c r="BU416" s="66" t="b">
        <v>1</v>
      </c>
    </row>
    <row r="417" spans="70:73">
      <c r="BR417" s="66" t="s">
        <v>525</v>
      </c>
      <c r="BS417" s="66" t="b">
        <v>0</v>
      </c>
      <c r="BT417" s="66" t="b">
        <v>0</v>
      </c>
      <c r="BU417" s="66" t="b">
        <v>1</v>
      </c>
    </row>
    <row r="418" spans="70:73">
      <c r="BR418" s="66" t="s">
        <v>526</v>
      </c>
      <c r="BS418" s="66" t="b">
        <v>0</v>
      </c>
      <c r="BT418" s="66" t="b">
        <v>0</v>
      </c>
      <c r="BU418" s="66" t="b">
        <v>0</v>
      </c>
    </row>
    <row r="419" spans="70:73">
      <c r="BR419" s="66" t="s">
        <v>527</v>
      </c>
      <c r="BS419" s="66" t="b">
        <v>0</v>
      </c>
      <c r="BT419" s="66" t="b">
        <v>0</v>
      </c>
      <c r="BU419" s="66" t="b">
        <v>0</v>
      </c>
    </row>
    <row r="420" spans="70:73">
      <c r="BR420" s="66" t="s">
        <v>535</v>
      </c>
      <c r="BS420" s="66" t="b">
        <v>0</v>
      </c>
      <c r="BT420" s="66" t="b">
        <v>0</v>
      </c>
      <c r="BU420" s="66" t="b">
        <v>1</v>
      </c>
    </row>
    <row r="421" spans="70:73">
      <c r="BR421" s="66" t="s">
        <v>529</v>
      </c>
      <c r="BS421" s="66" t="b">
        <v>0</v>
      </c>
      <c r="BT421" s="66" t="b">
        <v>0</v>
      </c>
      <c r="BU421" s="66" t="b">
        <v>1</v>
      </c>
    </row>
    <row r="422" spans="70:73">
      <c r="BR422" s="66" t="s">
        <v>530</v>
      </c>
      <c r="BS422" s="66" t="b">
        <v>0</v>
      </c>
      <c r="BT422" s="66" t="b">
        <v>0</v>
      </c>
      <c r="BU422" s="66" t="b">
        <v>1</v>
      </c>
    </row>
    <row r="423" spans="70:73">
      <c r="BR423" s="66" t="s">
        <v>531</v>
      </c>
      <c r="BS423" s="66" t="b">
        <v>0</v>
      </c>
      <c r="BT423" s="66" t="b">
        <v>0</v>
      </c>
      <c r="BU423" s="66" t="b">
        <v>1</v>
      </c>
    </row>
    <row r="424" spans="70:73">
      <c r="BR424" s="66" t="s">
        <v>532</v>
      </c>
      <c r="BS424" s="66" t="b">
        <v>0</v>
      </c>
      <c r="BT424" s="66" t="b">
        <v>0</v>
      </c>
      <c r="BU424" s="66" t="b">
        <v>1</v>
      </c>
    </row>
    <row r="425" spans="70:73">
      <c r="BR425" s="66" t="s">
        <v>533</v>
      </c>
      <c r="BS425" s="66" t="b">
        <v>0</v>
      </c>
      <c r="BT425" s="66" t="b">
        <v>0</v>
      </c>
      <c r="BU425" s="66" t="b">
        <v>0</v>
      </c>
    </row>
    <row r="426" spans="70:73">
      <c r="BR426" s="66" t="s">
        <v>534</v>
      </c>
      <c r="BS426" s="66" t="b">
        <v>0</v>
      </c>
      <c r="BT426" s="66" t="b">
        <v>0</v>
      </c>
      <c r="BU426" s="66" t="b">
        <v>0</v>
      </c>
    </row>
    <row r="427" spans="70:73">
      <c r="BR427" s="66" t="s">
        <v>570</v>
      </c>
      <c r="BS427" s="66" t="b">
        <v>0</v>
      </c>
      <c r="BT427" s="66" t="b">
        <v>0</v>
      </c>
      <c r="BU427" s="66" t="b">
        <v>1</v>
      </c>
    </row>
    <row r="428" spans="70:73">
      <c r="BR428" s="66" t="s">
        <v>564</v>
      </c>
      <c r="BS428" s="66" t="b">
        <v>0</v>
      </c>
      <c r="BT428" s="66" t="b">
        <v>0</v>
      </c>
      <c r="BU428" s="66" t="b">
        <v>1</v>
      </c>
    </row>
    <row r="429" spans="70:73">
      <c r="BR429" s="66" t="s">
        <v>565</v>
      </c>
      <c r="BS429" s="66" t="b">
        <v>0</v>
      </c>
      <c r="BT429" s="66" t="b">
        <v>0</v>
      </c>
      <c r="BU429" s="66" t="b">
        <v>1</v>
      </c>
    </row>
    <row r="430" spans="70:73">
      <c r="BR430" s="66" t="s">
        <v>566</v>
      </c>
      <c r="BS430" s="66" t="b">
        <v>0</v>
      </c>
      <c r="BT430" s="66" t="b">
        <v>0</v>
      </c>
      <c r="BU430" s="66" t="b">
        <v>1</v>
      </c>
    </row>
    <row r="431" spans="70:73">
      <c r="BR431" s="66" t="s">
        <v>567</v>
      </c>
      <c r="BS431" s="66" t="b">
        <v>0</v>
      </c>
      <c r="BT431" s="66" t="b">
        <v>0</v>
      </c>
      <c r="BU431" s="66" t="b">
        <v>1</v>
      </c>
    </row>
    <row r="432" spans="70:73">
      <c r="BR432" s="66" t="s">
        <v>568</v>
      </c>
      <c r="BS432" s="66" t="b">
        <v>0</v>
      </c>
      <c r="BT432" s="66" t="b">
        <v>0</v>
      </c>
      <c r="BU432" s="66" t="b">
        <v>0</v>
      </c>
    </row>
    <row r="433" spans="70:73">
      <c r="BR433" s="66" t="s">
        <v>569</v>
      </c>
      <c r="BS433" s="66" t="b">
        <v>0</v>
      </c>
      <c r="BT433" s="66" t="b">
        <v>0</v>
      </c>
      <c r="BU433" s="66" t="b">
        <v>0</v>
      </c>
    </row>
    <row r="434" spans="70:73">
      <c r="BR434" s="66" t="s">
        <v>542</v>
      </c>
      <c r="BS434" s="66" t="b">
        <v>0</v>
      </c>
      <c r="BT434" s="66" t="b">
        <v>0</v>
      </c>
      <c r="BU434" s="66" t="b">
        <v>1</v>
      </c>
    </row>
    <row r="435" spans="70:73">
      <c r="BR435" s="66" t="s">
        <v>536</v>
      </c>
      <c r="BS435" s="66" t="b">
        <v>0</v>
      </c>
      <c r="BT435" s="66" t="b">
        <v>0</v>
      </c>
      <c r="BU435" s="66" t="b">
        <v>1</v>
      </c>
    </row>
    <row r="436" spans="70:73">
      <c r="BR436" s="66" t="s">
        <v>537</v>
      </c>
      <c r="BS436" s="66" t="b">
        <v>0</v>
      </c>
      <c r="BT436" s="66" t="b">
        <v>0</v>
      </c>
      <c r="BU436" s="66" t="b">
        <v>1</v>
      </c>
    </row>
    <row r="437" spans="70:73">
      <c r="BR437" s="66" t="s">
        <v>538</v>
      </c>
      <c r="BS437" s="66" t="b">
        <v>0</v>
      </c>
      <c r="BT437" s="66" t="b">
        <v>0</v>
      </c>
      <c r="BU437" s="66" t="b">
        <v>1</v>
      </c>
    </row>
    <row r="438" spans="70:73">
      <c r="BR438" s="66" t="s">
        <v>539</v>
      </c>
      <c r="BS438" s="66" t="b">
        <v>0</v>
      </c>
      <c r="BT438" s="66" t="b">
        <v>0</v>
      </c>
      <c r="BU438" s="66" t="b">
        <v>1</v>
      </c>
    </row>
    <row r="439" spans="70:73">
      <c r="BR439" s="66" t="s">
        <v>540</v>
      </c>
      <c r="BS439" s="66" t="b">
        <v>0</v>
      </c>
      <c r="BT439" s="66" t="b">
        <v>0</v>
      </c>
      <c r="BU439" s="66" t="b">
        <v>0</v>
      </c>
    </row>
    <row r="440" spans="70:73">
      <c r="BR440" s="66" t="s">
        <v>541</v>
      </c>
      <c r="BS440" s="66" t="b">
        <v>0</v>
      </c>
      <c r="BT440" s="66" t="b">
        <v>0</v>
      </c>
      <c r="BU440" s="66" t="b">
        <v>0</v>
      </c>
    </row>
    <row r="441" spans="70:73">
      <c r="BR441" s="66" t="s">
        <v>549</v>
      </c>
      <c r="BS441" s="66" t="b">
        <v>0</v>
      </c>
      <c r="BT441" s="66" t="b">
        <v>0</v>
      </c>
      <c r="BU441" s="66" t="b">
        <v>1</v>
      </c>
    </row>
    <row r="442" spans="70:73">
      <c r="BR442" s="66" t="s">
        <v>543</v>
      </c>
      <c r="BS442" s="66" t="b">
        <v>0</v>
      </c>
      <c r="BT442" s="66" t="b">
        <v>0</v>
      </c>
      <c r="BU442" s="66" t="b">
        <v>1</v>
      </c>
    </row>
    <row r="443" spans="70:73">
      <c r="BR443" s="66" t="s">
        <v>544</v>
      </c>
      <c r="BS443" s="66" t="b">
        <v>0</v>
      </c>
      <c r="BT443" s="66" t="b">
        <v>0</v>
      </c>
      <c r="BU443" s="66" t="b">
        <v>1</v>
      </c>
    </row>
    <row r="444" spans="70:73">
      <c r="BR444" s="66" t="s">
        <v>545</v>
      </c>
      <c r="BS444" s="66" t="b">
        <v>0</v>
      </c>
      <c r="BT444" s="66" t="b">
        <v>0</v>
      </c>
      <c r="BU444" s="66" t="b">
        <v>1</v>
      </c>
    </row>
    <row r="445" spans="70:73">
      <c r="BR445" s="66" t="s">
        <v>546</v>
      </c>
      <c r="BS445" s="66" t="b">
        <v>0</v>
      </c>
      <c r="BT445" s="66" t="b">
        <v>0</v>
      </c>
      <c r="BU445" s="66" t="b">
        <v>1</v>
      </c>
    </row>
    <row r="446" spans="70:73">
      <c r="BR446" s="66" t="s">
        <v>547</v>
      </c>
      <c r="BS446" s="66" t="b">
        <v>0</v>
      </c>
      <c r="BT446" s="66" t="b">
        <v>0</v>
      </c>
      <c r="BU446" s="66" t="b">
        <v>0</v>
      </c>
    </row>
    <row r="447" spans="70:73">
      <c r="BR447" s="66" t="s">
        <v>548</v>
      </c>
      <c r="BS447" s="66" t="b">
        <v>0</v>
      </c>
      <c r="BT447" s="66" t="b">
        <v>0</v>
      </c>
      <c r="BU447" s="66" t="b">
        <v>0</v>
      </c>
    </row>
    <row r="448" spans="70:73">
      <c r="BR448" s="66" t="s">
        <v>556</v>
      </c>
      <c r="BS448" s="66" t="b">
        <v>0</v>
      </c>
      <c r="BT448" s="66" t="b">
        <v>0</v>
      </c>
      <c r="BU448" s="66" t="b">
        <v>1</v>
      </c>
    </row>
    <row r="449" spans="70:73">
      <c r="BR449" s="66" t="s">
        <v>550</v>
      </c>
      <c r="BS449" s="66" t="b">
        <v>0</v>
      </c>
      <c r="BT449" s="66" t="b">
        <v>0</v>
      </c>
      <c r="BU449" s="66" t="b">
        <v>1</v>
      </c>
    </row>
    <row r="450" spans="70:73">
      <c r="BR450" s="66" t="s">
        <v>551</v>
      </c>
      <c r="BS450" s="66" t="b">
        <v>0</v>
      </c>
      <c r="BT450" s="66" t="b">
        <v>0</v>
      </c>
      <c r="BU450" s="66" t="b">
        <v>1</v>
      </c>
    </row>
    <row r="451" spans="70:73">
      <c r="BR451" s="66" t="s">
        <v>552</v>
      </c>
      <c r="BS451" s="66" t="b">
        <v>0</v>
      </c>
      <c r="BT451" s="66" t="b">
        <v>0</v>
      </c>
      <c r="BU451" s="66" t="b">
        <v>1</v>
      </c>
    </row>
    <row r="452" spans="70:73">
      <c r="BR452" s="66" t="s">
        <v>553</v>
      </c>
      <c r="BS452" s="66" t="b">
        <v>0</v>
      </c>
      <c r="BT452" s="66" t="b">
        <v>0</v>
      </c>
      <c r="BU452" s="66" t="b">
        <v>1</v>
      </c>
    </row>
    <row r="453" spans="70:73">
      <c r="BR453" s="66" t="s">
        <v>554</v>
      </c>
      <c r="BS453" s="66" t="b">
        <v>0</v>
      </c>
      <c r="BT453" s="66" t="b">
        <v>0</v>
      </c>
      <c r="BU453" s="66" t="b">
        <v>0</v>
      </c>
    </row>
    <row r="454" spans="70:73">
      <c r="BR454" s="66" t="s">
        <v>555</v>
      </c>
      <c r="BS454" s="66" t="b">
        <v>0</v>
      </c>
      <c r="BT454" s="66" t="b">
        <v>0</v>
      </c>
      <c r="BU454" s="66" t="b">
        <v>0</v>
      </c>
    </row>
    <row r="455" spans="70:73">
      <c r="BR455" s="66" t="s">
        <v>563</v>
      </c>
      <c r="BS455" s="66" t="b">
        <v>0</v>
      </c>
      <c r="BT455" s="66" t="b">
        <v>0</v>
      </c>
      <c r="BU455" s="66" t="b">
        <v>1</v>
      </c>
    </row>
    <row r="456" spans="70:73">
      <c r="BR456" s="66" t="s">
        <v>557</v>
      </c>
      <c r="BS456" s="66" t="b">
        <v>0</v>
      </c>
      <c r="BT456" s="66" t="b">
        <v>0</v>
      </c>
      <c r="BU456" s="66" t="b">
        <v>1</v>
      </c>
    </row>
    <row r="457" spans="70:73">
      <c r="BR457" s="66" t="s">
        <v>558</v>
      </c>
      <c r="BS457" s="66" t="b">
        <v>0</v>
      </c>
      <c r="BT457" s="66" t="b">
        <v>0</v>
      </c>
      <c r="BU457" s="66" t="b">
        <v>1</v>
      </c>
    </row>
    <row r="458" spans="70:73">
      <c r="BR458" s="66" t="s">
        <v>559</v>
      </c>
      <c r="BS458" s="66" t="b">
        <v>0</v>
      </c>
      <c r="BT458" s="66" t="b">
        <v>0</v>
      </c>
      <c r="BU458" s="66" t="b">
        <v>1</v>
      </c>
    </row>
    <row r="459" spans="70:73">
      <c r="BR459" s="66" t="s">
        <v>560</v>
      </c>
      <c r="BS459" s="66" t="b">
        <v>0</v>
      </c>
      <c r="BT459" s="66" t="b">
        <v>0</v>
      </c>
      <c r="BU459" s="66" t="b">
        <v>1</v>
      </c>
    </row>
    <row r="460" spans="70:73">
      <c r="BR460" s="66" t="s">
        <v>561</v>
      </c>
      <c r="BS460" s="66" t="b">
        <v>0</v>
      </c>
      <c r="BT460" s="66" t="b">
        <v>0</v>
      </c>
      <c r="BU460" s="66" t="b">
        <v>0</v>
      </c>
    </row>
    <row r="461" spans="70:73">
      <c r="BR461" s="66" t="s">
        <v>562</v>
      </c>
      <c r="BS461" s="66" t="b">
        <v>0</v>
      </c>
      <c r="BT461" s="66" t="b">
        <v>0</v>
      </c>
      <c r="BU461" s="66" t="b">
        <v>0</v>
      </c>
    </row>
    <row r="462" spans="70:73">
      <c r="BR462" s="66" t="s">
        <v>577</v>
      </c>
      <c r="BS462" s="66" t="b">
        <v>0</v>
      </c>
      <c r="BT462" s="66" t="b">
        <v>0</v>
      </c>
      <c r="BU462" s="66" t="b">
        <v>1</v>
      </c>
    </row>
    <row r="463" spans="70:73">
      <c r="BR463" s="66" t="s">
        <v>571</v>
      </c>
      <c r="BS463" s="66" t="b">
        <v>0</v>
      </c>
      <c r="BT463" s="66" t="b">
        <v>0</v>
      </c>
      <c r="BU463" s="66" t="b">
        <v>1</v>
      </c>
    </row>
    <row r="464" spans="70:73">
      <c r="BR464" s="66" t="s">
        <v>572</v>
      </c>
      <c r="BS464" s="66" t="b">
        <v>0</v>
      </c>
      <c r="BT464" s="66" t="b">
        <v>0</v>
      </c>
      <c r="BU464" s="66" t="b">
        <v>1</v>
      </c>
    </row>
    <row r="465" spans="70:73">
      <c r="BR465" s="66" t="s">
        <v>573</v>
      </c>
      <c r="BS465" s="66" t="b">
        <v>0</v>
      </c>
      <c r="BT465" s="66" t="b">
        <v>0</v>
      </c>
      <c r="BU465" s="66" t="b">
        <v>1</v>
      </c>
    </row>
    <row r="466" spans="70:73">
      <c r="BR466" s="66" t="s">
        <v>574</v>
      </c>
      <c r="BS466" s="66" t="b">
        <v>0</v>
      </c>
      <c r="BT466" s="66" t="b">
        <v>0</v>
      </c>
      <c r="BU466" s="66" t="b">
        <v>1</v>
      </c>
    </row>
    <row r="467" spans="70:73">
      <c r="BR467" s="66" t="s">
        <v>575</v>
      </c>
      <c r="BS467" s="66" t="b">
        <v>0</v>
      </c>
      <c r="BT467" s="66" t="b">
        <v>0</v>
      </c>
      <c r="BU467" s="66" t="b">
        <v>0</v>
      </c>
    </row>
    <row r="468" spans="70:73">
      <c r="BR468" s="66" t="s">
        <v>576</v>
      </c>
      <c r="BS468" s="66" t="b">
        <v>0</v>
      </c>
      <c r="BT468" s="66" t="b">
        <v>0</v>
      </c>
      <c r="BU468" s="66" t="b">
        <v>0</v>
      </c>
    </row>
    <row r="469" spans="70:73">
      <c r="BR469" s="66" t="s">
        <v>584</v>
      </c>
      <c r="BS469" s="66" t="b">
        <v>0</v>
      </c>
      <c r="BT469" s="66" t="b">
        <v>0</v>
      </c>
      <c r="BU469" s="66" t="b">
        <v>1</v>
      </c>
    </row>
    <row r="470" spans="70:73">
      <c r="BR470" s="66" t="s">
        <v>578</v>
      </c>
      <c r="BS470" s="66" t="b">
        <v>0</v>
      </c>
      <c r="BT470" s="66" t="b">
        <v>0</v>
      </c>
      <c r="BU470" s="66" t="b">
        <v>1</v>
      </c>
    </row>
    <row r="471" spans="70:73">
      <c r="BR471" s="66" t="s">
        <v>579</v>
      </c>
      <c r="BS471" s="66" t="b">
        <v>0</v>
      </c>
      <c r="BT471" s="66" t="b">
        <v>0</v>
      </c>
      <c r="BU471" s="66" t="b">
        <v>1</v>
      </c>
    </row>
    <row r="472" spans="70:73">
      <c r="BR472" s="66" t="s">
        <v>580</v>
      </c>
      <c r="BS472" s="66" t="b">
        <v>0</v>
      </c>
      <c r="BT472" s="66" t="b">
        <v>0</v>
      </c>
      <c r="BU472" s="66" t="b">
        <v>1</v>
      </c>
    </row>
    <row r="473" spans="70:73">
      <c r="BR473" s="66" t="s">
        <v>581</v>
      </c>
      <c r="BS473" s="66" t="b">
        <v>0</v>
      </c>
      <c r="BT473" s="66" t="b">
        <v>0</v>
      </c>
      <c r="BU473" s="66" t="b">
        <v>1</v>
      </c>
    </row>
    <row r="474" spans="70:73">
      <c r="BR474" s="66" t="s">
        <v>582</v>
      </c>
      <c r="BS474" s="66" t="b">
        <v>0</v>
      </c>
      <c r="BT474" s="66" t="b">
        <v>0</v>
      </c>
      <c r="BU474" s="66" t="b">
        <v>0</v>
      </c>
    </row>
    <row r="475" spans="70:73">
      <c r="BR475" s="66" t="s">
        <v>583</v>
      </c>
      <c r="BS475" s="66" t="b">
        <v>0</v>
      </c>
      <c r="BT475" s="66" t="b">
        <v>0</v>
      </c>
      <c r="BU475" s="66" t="b">
        <v>0</v>
      </c>
    </row>
  </sheetData>
  <sheetProtection password="B355" sheet="1" objects="1" scenarios="1" selectLockedCells="1"/>
  <mergeCells count="229">
    <mergeCell ref="B32:BQ32"/>
    <mergeCell ref="R6:T6"/>
    <mergeCell ref="V30:W30"/>
    <mergeCell ref="X30:AS30"/>
    <mergeCell ref="AV30:BQ30"/>
    <mergeCell ref="AF7:AH7"/>
    <mergeCell ref="AF6:AH6"/>
    <mergeCell ref="AN5:AP5"/>
    <mergeCell ref="AR5:AW5"/>
    <mergeCell ref="AY5:BP5"/>
    <mergeCell ref="AR7:AW7"/>
    <mergeCell ref="AY8:BP8"/>
    <mergeCell ref="AR8:AW8"/>
    <mergeCell ref="AY9:BP9"/>
    <mergeCell ref="AR9:AW9"/>
    <mergeCell ref="AR6:AW6"/>
    <mergeCell ref="AV29:BQ29"/>
    <mergeCell ref="B18:AV18"/>
    <mergeCell ref="AN8:AP8"/>
    <mergeCell ref="AN15:AP15"/>
    <mergeCell ref="AF13:AH13"/>
    <mergeCell ref="AJ13:AL13"/>
    <mergeCell ref="AN13:AP13"/>
    <mergeCell ref="AJ11:AL11"/>
    <mergeCell ref="AR11:AW11"/>
    <mergeCell ref="AX5:AX17"/>
    <mergeCell ref="AR15:AW15"/>
    <mergeCell ref="AY15:BP15"/>
    <mergeCell ref="AY6:BP6"/>
    <mergeCell ref="AY7:BP7"/>
    <mergeCell ref="AN12:AP12"/>
    <mergeCell ref="AN9:AP9"/>
    <mergeCell ref="V5:AD5"/>
    <mergeCell ref="AJ6:AL6"/>
    <mergeCell ref="AF9:AH9"/>
    <mergeCell ref="AN6:AP6"/>
    <mergeCell ref="AJ8:AL8"/>
    <mergeCell ref="R9:T9"/>
    <mergeCell ref="V6:AD6"/>
    <mergeCell ref="B7:F7"/>
    <mergeCell ref="R7:T7"/>
    <mergeCell ref="BG36:BI36"/>
    <mergeCell ref="BM36:BO36"/>
    <mergeCell ref="Y35:AQ36"/>
    <mergeCell ref="K36:X36"/>
    <mergeCell ref="C36:J36"/>
    <mergeCell ref="BC36:BF36"/>
    <mergeCell ref="AS36:BB36"/>
    <mergeCell ref="AY12:BP12"/>
    <mergeCell ref="AR10:AW10"/>
    <mergeCell ref="AJ10:AL10"/>
    <mergeCell ref="AF10:AH10"/>
    <mergeCell ref="AJ17:AL17"/>
    <mergeCell ref="AN17:AP17"/>
    <mergeCell ref="AJ12:AL12"/>
    <mergeCell ref="AJ14:AL14"/>
    <mergeCell ref="AF11:AH11"/>
    <mergeCell ref="AN11:AP11"/>
    <mergeCell ref="AT29:AU29"/>
    <mergeCell ref="AY11:BP11"/>
    <mergeCell ref="AY10:BP10"/>
    <mergeCell ref="A38:A55"/>
    <mergeCell ref="AF5:AH5"/>
    <mergeCell ref="AR13:AW13"/>
    <mergeCell ref="AN7:AP7"/>
    <mergeCell ref="H13:P13"/>
    <mergeCell ref="R13:T13"/>
    <mergeCell ref="AM5:AM17"/>
    <mergeCell ref="B39:BQ55"/>
    <mergeCell ref="B38:BQ38"/>
    <mergeCell ref="D30:U30"/>
    <mergeCell ref="B34:AQ34"/>
    <mergeCell ref="G35:X35"/>
    <mergeCell ref="B37:AQ37"/>
    <mergeCell ref="AR34:BQ35"/>
    <mergeCell ref="BJ36:BL36"/>
    <mergeCell ref="BP36:BQ36"/>
    <mergeCell ref="AR37:BQ37"/>
    <mergeCell ref="AT30:AU30"/>
    <mergeCell ref="B30:C30"/>
    <mergeCell ref="V25:W25"/>
    <mergeCell ref="AT21:AU21"/>
    <mergeCell ref="V22:W22"/>
    <mergeCell ref="B24:C24"/>
    <mergeCell ref="D25:U25"/>
    <mergeCell ref="BJ1:BP1"/>
    <mergeCell ref="A1:BA1"/>
    <mergeCell ref="A2:BQ2"/>
    <mergeCell ref="A3:A18"/>
    <mergeCell ref="AQ4:BQ4"/>
    <mergeCell ref="H17:P17"/>
    <mergeCell ref="R17:T17"/>
    <mergeCell ref="V17:AD17"/>
    <mergeCell ref="AY17:BP17"/>
    <mergeCell ref="AF16:AH16"/>
    <mergeCell ref="AY13:BP13"/>
    <mergeCell ref="AN14:AP14"/>
    <mergeCell ref="AR14:AW14"/>
    <mergeCell ref="AY14:BP14"/>
    <mergeCell ref="AJ16:AL16"/>
    <mergeCell ref="AY16:BP16"/>
    <mergeCell ref="B15:F15"/>
    <mergeCell ref="H15:P15"/>
    <mergeCell ref="R15:T15"/>
    <mergeCell ref="AJ15:AL15"/>
    <mergeCell ref="B8:F8"/>
    <mergeCell ref="H8:P8"/>
    <mergeCell ref="AN10:AP10"/>
    <mergeCell ref="AJ5:AL5"/>
    <mergeCell ref="B3:BQ3"/>
    <mergeCell ref="D20:U20"/>
    <mergeCell ref="AN16:AP16"/>
    <mergeCell ref="AT19:BQ19"/>
    <mergeCell ref="AT20:AU20"/>
    <mergeCell ref="AV20:BQ20"/>
    <mergeCell ref="AF17:AH17"/>
    <mergeCell ref="V20:W20"/>
    <mergeCell ref="R16:T16"/>
    <mergeCell ref="V16:AD16"/>
    <mergeCell ref="Q5:Q17"/>
    <mergeCell ref="R8:T8"/>
    <mergeCell ref="V4:AP4"/>
    <mergeCell ref="B4:F4"/>
    <mergeCell ref="B5:F5"/>
    <mergeCell ref="H5:P5"/>
    <mergeCell ref="H7:P7"/>
    <mergeCell ref="H6:P6"/>
    <mergeCell ref="AE5:AE17"/>
    <mergeCell ref="B6:F6"/>
    <mergeCell ref="V13:AD13"/>
    <mergeCell ref="V11:AD11"/>
    <mergeCell ref="V12:AD12"/>
    <mergeCell ref="AJ9:AL9"/>
    <mergeCell ref="B25:C25"/>
    <mergeCell ref="V8:AD8"/>
    <mergeCell ref="V7:AD7"/>
    <mergeCell ref="B21:C21"/>
    <mergeCell ref="Y21:AS21"/>
    <mergeCell ref="G4:G17"/>
    <mergeCell ref="H11:P11"/>
    <mergeCell ref="R11:T11"/>
    <mergeCell ref="B14:F14"/>
    <mergeCell ref="B10:F10"/>
    <mergeCell ref="H10:P10"/>
    <mergeCell ref="R10:T10"/>
    <mergeCell ref="B12:F12"/>
    <mergeCell ref="H12:P12"/>
    <mergeCell ref="AF12:AH12"/>
    <mergeCell ref="R12:T12"/>
    <mergeCell ref="H16:P16"/>
    <mergeCell ref="V14:AD14"/>
    <mergeCell ref="B17:F17"/>
    <mergeCell ref="AQ5:AQ17"/>
    <mergeCell ref="AF8:AH8"/>
    <mergeCell ref="V9:AD9"/>
    <mergeCell ref="AR12:AW12"/>
    <mergeCell ref="B11:F11"/>
    <mergeCell ref="AV21:BQ21"/>
    <mergeCell ref="BQ5:BQ17"/>
    <mergeCell ref="AW18:BQ18"/>
    <mergeCell ref="AR16:AW16"/>
    <mergeCell ref="AR17:AW17"/>
    <mergeCell ref="B19:AS19"/>
    <mergeCell ref="X20:AS20"/>
    <mergeCell ref="B16:F16"/>
    <mergeCell ref="V15:AD15"/>
    <mergeCell ref="AI5:AI17"/>
    <mergeCell ref="B13:F13"/>
    <mergeCell ref="AF15:AH15"/>
    <mergeCell ref="U4:U17"/>
    <mergeCell ref="AF14:AH14"/>
    <mergeCell ref="H14:P14"/>
    <mergeCell ref="R14:T14"/>
    <mergeCell ref="B20:C20"/>
    <mergeCell ref="R5:T5"/>
    <mergeCell ref="H4:T4"/>
    <mergeCell ref="D21:X21"/>
    <mergeCell ref="V10:AD10"/>
    <mergeCell ref="AJ7:AL7"/>
    <mergeCell ref="B9:F9"/>
    <mergeCell ref="H9:P9"/>
    <mergeCell ref="AV22:BQ22"/>
    <mergeCell ref="V27:W27"/>
    <mergeCell ref="V28:W28"/>
    <mergeCell ref="B28:C28"/>
    <mergeCell ref="B29:C29"/>
    <mergeCell ref="B23:C23"/>
    <mergeCell ref="D29:U29"/>
    <mergeCell ref="D31:BQ31"/>
    <mergeCell ref="AV27:BQ27"/>
    <mergeCell ref="AV26:BQ26"/>
    <mergeCell ref="AV28:BQ28"/>
    <mergeCell ref="X26:AS26"/>
    <mergeCell ref="AT25:AU25"/>
    <mergeCell ref="AT28:AU28"/>
    <mergeCell ref="AT23:AU23"/>
    <mergeCell ref="AT26:AU26"/>
    <mergeCell ref="AT27:AU27"/>
    <mergeCell ref="V26:W26"/>
    <mergeCell ref="B26:C26"/>
    <mergeCell ref="B27:C27"/>
    <mergeCell ref="AT24:AU24"/>
    <mergeCell ref="B22:C22"/>
    <mergeCell ref="D22:U22"/>
    <mergeCell ref="B31:C31"/>
    <mergeCell ref="A19:A33"/>
    <mergeCell ref="A34:A36"/>
    <mergeCell ref="AV23:BQ23"/>
    <mergeCell ref="AV24:BQ24"/>
    <mergeCell ref="AV25:BQ25"/>
    <mergeCell ref="B33:BQ33"/>
    <mergeCell ref="D28:U28"/>
    <mergeCell ref="V29:W29"/>
    <mergeCell ref="X28:AS28"/>
    <mergeCell ref="X29:AS29"/>
    <mergeCell ref="X27:AS27"/>
    <mergeCell ref="V24:W24"/>
    <mergeCell ref="D23:U23"/>
    <mergeCell ref="D24:U24"/>
    <mergeCell ref="D26:U26"/>
    <mergeCell ref="D27:U27"/>
    <mergeCell ref="AT22:AU22"/>
    <mergeCell ref="X24:AS24"/>
    <mergeCell ref="X25:AS25"/>
    <mergeCell ref="V23:W23"/>
    <mergeCell ref="X23:AS23"/>
    <mergeCell ref="C35:F35"/>
    <mergeCell ref="B35:B36"/>
    <mergeCell ref="X22:AS22"/>
  </mergeCells>
  <phoneticPr fontId="0" type="noConversion"/>
  <conditionalFormatting sqref="B6">
    <cfRule type="expression" dxfId="9" priority="7" stopIfTrue="1">
      <formula>IF(BR6&gt;BS6,TRUE,FALSE)</formula>
    </cfRule>
    <cfRule type="expression" dxfId="8" priority="8" stopIfTrue="1">
      <formula>IF(ISERR($BR$6),TRUE,FALSE)</formula>
    </cfRule>
    <cfRule type="expression" dxfId="7" priority="24" stopIfTrue="1">
      <formula>IF(ISERR($BS$6),TRUE,FALSE)</formula>
    </cfRule>
  </conditionalFormatting>
  <conditionalFormatting sqref="B7:B17">
    <cfRule type="expression" dxfId="6" priority="2" stopIfTrue="1">
      <formula>IF(ISBLANK(B7),FALSE,IF(ISERR(BR7),TRUE,FALSE))</formula>
    </cfRule>
    <cfRule type="expression" dxfId="5" priority="9" stopIfTrue="1">
      <formula>IF(ISBLANK(B7),FALSE,IF(BR7&lt;&gt;BS6,TRUE,FALSE))</formula>
    </cfRule>
    <cfRule type="expression" dxfId="4" priority="10" stopIfTrue="1">
      <formula>IF(ISBLANK(B7),FALSE,IF(BR7&lt;BS7,FALSE,TRUE))</formula>
    </cfRule>
    <cfRule type="expression" dxfId="3" priority="11" stopIfTrue="1">
      <formula>IF(ISBLANK(B7),FALSE,IF(ISERR(BS7),TRUE,FALSE))</formula>
    </cfRule>
  </conditionalFormatting>
  <conditionalFormatting sqref="AR6:AR17">
    <cfRule type="expression" dxfId="2" priority="53" stopIfTrue="1">
      <formula>IF(AND($B6="",$AR6&lt;&gt;""),TRUE,FALSE)</formula>
    </cfRule>
  </conditionalFormatting>
  <conditionalFormatting sqref="BG36">
    <cfRule type="expression" dxfId="1" priority="73" stopIfTrue="1">
      <formula>IF(AND($BG$36="",SUM($BT$21:$BT$31)&gt;0),TRUE,FALSE)</formula>
    </cfRule>
  </conditionalFormatting>
  <conditionalFormatting sqref="B23:C23 V30:W30">
    <cfRule type="expression" dxfId="0" priority="91" stopIfTrue="1">
      <formula>IF(AND($B$23&lt;&gt;"X",$DC$6="X"),TRUE,FALSE)</formula>
    </cfRule>
  </conditionalFormatting>
  <dataValidations count="3">
    <dataValidation type="list" allowBlank="1" showErrorMessage="1" errorTitle="Incorrect Texture" error="Select texture from list.  Enter further description under Remarks if needed." sqref="AR6:AW17">
      <formula1>$CA$39:$CA$45</formula1>
    </dataValidation>
    <dataValidation type="whole" allowBlank="1" showInputMessage="1" showErrorMessage="1" errorTitle="Incorrect Value" error="Enter whole numbers only.  Do not use a percent sign after the entered value." sqref="R6:T17 AF6:AH17">
      <formula1>0</formula1>
      <formula2>100</formula2>
    </dataValidation>
    <dataValidation type="list" allowBlank="1" showDropDown="1" showErrorMessage="1" errorTitle="Incorrect Soil Color" error="Enter soil color as a hue[space]value/chroma, e.g. 10YR 3/2._x000a_For neutral hue (N) on gley page enter hue[space]value/(blank), e.g. N 2.5/ ._x000a_Rounding intermediate chroma should not be done to meet requirements of an indicator." sqref="H6:P17 V6:AD17">
      <formula1>$BR$40:$BR$475</formula1>
    </dataValidation>
  </dataValidations>
  <pageMargins left="0.48" right="0.48" top="0.45" bottom="0.25" header="0.5" footer="0.25"/>
  <pageSetup orientation="portrait" r:id="rId1"/>
  <headerFooter alignWithMargins="0">
    <oddFooter>&amp;L&amp;8US Army Corps of Engineers&amp;R&amp;8Northcentral and Northeast Region – Version 2.0</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Page 1 (Hydrology)</vt:lpstr>
      <vt:lpstr>Page 2 (Vegetation)</vt:lpstr>
      <vt:lpstr>Page 3 (Soil)</vt:lpstr>
      <vt:lpstr>Plant_Synonyms</vt:lpstr>
      <vt:lpstr>'Page 1 (Hydrology)'!Print_Area</vt:lpstr>
      <vt:lpstr>'Page 2 (Vegetation)'!Print_Area</vt:lpstr>
      <vt:lpstr>'Page 3 (Soil)'!Print_Area</vt:lpstr>
      <vt:lpstr>Selectable_Plants</vt:lpstr>
    </vt:vector>
  </TitlesOfParts>
  <Company>US Army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USACE</dc:creator>
  <cp:lastModifiedBy>E6CORGRP</cp:lastModifiedBy>
  <cp:lastPrinted>2014-07-10T17:08:22Z</cp:lastPrinted>
  <dcterms:created xsi:type="dcterms:W3CDTF">2010-04-21T20:31:29Z</dcterms:created>
  <dcterms:modified xsi:type="dcterms:W3CDTF">2014-08-05T16:54:59Z</dcterms:modified>
</cp:coreProperties>
</file>